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2.xml" ContentType="application/vnd.openxmlformats-officedocument.drawing+xml"/>
  <Override PartName="/xl/ctrlProps/ctrlProp4.xml" ContentType="application/vnd.ms-excel.controlproperties+xml"/>
  <Override PartName="/xl/drawings/drawing3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drawings/drawing4.xml" ContentType="application/vnd.openxmlformats-officedocument.drawing+xml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drawings/drawing6.xml" ContentType="application/vnd.openxmlformats-officedocument.drawing+xml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drawings/drawing7.xml" ContentType="application/vnd.openxmlformats-officedocument.drawing+xml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drawings/drawing8.xml" ContentType="application/vnd.openxmlformats-officedocument.drawing+xml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drawings/drawing9.xml" ContentType="application/vnd.openxmlformats-officedocument.drawing+xml"/>
  <Override PartName="/xl/comments2.xml" ContentType="application/vnd.openxmlformats-officedocument.spreadsheetml.comments+xml"/>
  <Override PartName="/xl/drawings/drawing10.xml" ContentType="application/vnd.openxmlformats-officedocument.drawing+xml"/>
  <Override PartName="/xl/comments3.xml" ContentType="application/vnd.openxmlformats-officedocument.spreadsheetml.comments+xml"/>
  <Override PartName="/xl/drawings/drawing11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pivotTables/pivotTable2.xml" ContentType="application/vnd.openxmlformats-officedocument.spreadsheetml.pivotTable+xml"/>
  <Override PartName="/xl/comments6.xml" ContentType="application/vnd.openxmlformats-officedocument.spreadsheetml.comments+xml"/>
  <Override PartName="/xl/drawings/drawing12.xml" ContentType="application/vnd.openxmlformats-officedocument.drawing+xml"/>
  <Override PartName="/xl/ctrlProps/ctrlProp5.xml" ContentType="application/vnd.ms-excel.controlproperties+xml"/>
  <Override PartName="/xl/drawings/drawing13.xml" ContentType="application/vnd.openxmlformats-officedocument.drawing+xml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drawings/drawing14.xml" ContentType="application/vnd.openxmlformats-officedocument.drawing+xml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backupFile="1"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cigarcia\Desktop\Auditoria\"/>
    </mc:Choice>
  </mc:AlternateContent>
  <workbookProtection workbookAlgorithmName="SHA-512" workbookHashValue="atJBeivSgEeDv3pSTPN+1vBrf/gl28SmAuvWNYQo/2+gHV0/OQqWN+GqgeQjrffKPfJvcuGmKRA0shYtMYU8gA==" workbookSaltValue="2HGw8He0RakH9ZkuYYNHPg==" workbookSpinCount="100000" lockStructure="1"/>
  <bookViews>
    <workbookView xWindow="0" yWindow="0" windowWidth="15360" windowHeight="6555" tabRatio="873" firstSheet="1" activeTab="1"/>
  </bookViews>
  <sheets>
    <sheet name="INICIO" sheetId="1" state="hidden" r:id="rId1"/>
    <sheet name="MacroV" sheetId="15" r:id="rId2"/>
    <sheet name="MACRO" sheetId="2" state="hidden" r:id="rId3"/>
    <sheet name="RESULTADOS" sheetId="6" r:id="rId4"/>
    <sheet name="ANÁLISISVARIACIONES" sheetId="20" r:id="rId5"/>
    <sheet name="COMPROBANTE CAUSACION" sheetId="37" r:id="rId6"/>
    <sheet name="RAZONABILIDAD" sheetId="12" state="hidden" r:id="rId7"/>
    <sheet name="RAZONAB. COMPARATIVA" sheetId="13" state="hidden" r:id="rId8"/>
    <sheet name="BALANCE A 10 DIGITOS" sheetId="7" r:id="rId9"/>
    <sheet name="BASE FISCAL" sheetId="9" r:id="rId10"/>
    <sheet name="CONCEPYPERMAN" sheetId="10" r:id="rId11"/>
    <sheet name="TARIFAS" sheetId="11" state="hidden" r:id="rId12"/>
    <sheet name="CUENTA ALTERNATIVA" sheetId="14" state="hidden" r:id="rId13"/>
    <sheet name="A1 ICA" sheetId="29" state="hidden" r:id="rId14"/>
    <sheet name="A2 ORI General" sheetId="28" r:id="rId15"/>
    <sheet name="A3 ORI Detallado" sheetId="27" r:id="rId16"/>
    <sheet name="A4 Titulos Participativos" sheetId="26" r:id="rId17"/>
    <sheet name="A5 Inversiones del Exterior" sheetId="25" r:id="rId18"/>
    <sheet name="A6 Derivados" sheetId="24" r:id="rId19"/>
    <sheet name="A7 BRP" sheetId="30" state="hidden" r:id="rId20"/>
    <sheet name="A8 Analisis especiales cuentas" sheetId="23" r:id="rId21"/>
    <sheet name="A9 Activos Fijos" sheetId="22" r:id="rId22"/>
    <sheet name="A10 Titulos de deuda" sheetId="21" r:id="rId23"/>
    <sheet name="A10-1 Titulos a valor razonable" sheetId="31" state="hidden" r:id="rId24"/>
    <sheet name="A10-2 Titulos a Costo Amortizad" sheetId="32" state="hidden" r:id="rId25"/>
    <sheet name="A10-3 Titulos Exentos" sheetId="33" state="hidden" r:id="rId26"/>
    <sheet name="A10-4 Instrumentos Propios" sheetId="34" state="hidden" r:id="rId27"/>
    <sheet name="A11 Escudos Fiscales" sheetId="35" state="hidden" r:id="rId28"/>
    <sheet name="A12 Notas EEFF" sheetId="38" state="hidden" r:id="rId29"/>
    <sheet name="A13 Apertura de Tasas" sheetId="39" r:id="rId30"/>
    <sheet name="A14 XBRL" sheetId="40" state="hidden" r:id="rId31"/>
    <sheet name="MENSAJES" sheetId="16" r:id="rId32"/>
    <sheet name="ERROR CARGA CSV" sheetId="17" r:id="rId33"/>
    <sheet name="PARAMETRIZACIÓN" sheetId="36" state="hidden" r:id="rId34"/>
    <sheet name="CARGAR" sheetId="3" r:id="rId35"/>
    <sheet name="USUARIOS" sheetId="5" state="hidden" r:id="rId36"/>
    <sheet name="H.AUX.RES" sheetId="19" state="hidden" r:id="rId37"/>
    <sheet name="RESULTADOSMESANTERIOR" sheetId="18" r:id="rId38"/>
    <sheet name="CONTROL_TARIFAS" sheetId="41" r:id="rId39"/>
  </sheets>
  <externalReferences>
    <externalReference r:id="rId40"/>
    <externalReference r:id="rId41"/>
    <externalReference r:id="rId42"/>
  </externalReferences>
  <definedNames>
    <definedName name="_xlnm._FilterDatabase" localSheetId="22" hidden="1">'A10 Titulos de deuda'!$A$6:$I$31</definedName>
    <definedName name="_xlnm._FilterDatabase" localSheetId="29" hidden="1">'A13 Apertura de Tasas'!$A$307:$BY$873</definedName>
    <definedName name="_xlnm._FilterDatabase" localSheetId="8" hidden="1">'BALANCE A 10 DIGITOS'!$A$1:$D$3664</definedName>
    <definedName name="_xlnm._FilterDatabase" localSheetId="9" hidden="1">'BASE FISCAL'!$A$1:$C$3704</definedName>
    <definedName name="_xlnm._FilterDatabase" localSheetId="10" hidden="1">CONCEPYPERMAN!$A$1:$F$4905</definedName>
    <definedName name="_xlnm._FilterDatabase" localSheetId="38" hidden="1">CONTROL_TARIFAS!$A$7:$G$7</definedName>
    <definedName name="_xlnm._FilterDatabase" localSheetId="12" hidden="1">'CUENTA ALTERNATIVA'!$A$1:$A$1</definedName>
    <definedName name="_xlnm._FilterDatabase" localSheetId="33" hidden="1">PARAMETRIZACIÓN!$A$1:$H$37</definedName>
    <definedName name="_xlnm._FilterDatabase" localSheetId="3" hidden="1">RESULTADOS!$A$4:$AE$3852</definedName>
    <definedName name="_xlnm._FilterDatabase" localSheetId="35" hidden="1">USUARIOS!$A$1:$C$1</definedName>
  </definedNames>
  <calcPr calcId="152511"/>
  <pivotCaches>
    <pivotCache cacheId="0" r:id="rId43"/>
    <pivotCache cacheId="1" r:id="rId44"/>
  </pivotCaches>
</workbook>
</file>

<file path=xl/calcChain.xml><?xml version="1.0" encoding="utf-8"?>
<calcChain xmlns="http://schemas.openxmlformats.org/spreadsheetml/2006/main">
  <c r="AE3" i="6" l="1"/>
  <c r="AD3" i="6"/>
  <c r="AC3" i="6"/>
  <c r="AQ2" i="6"/>
  <c r="AA3" i="6"/>
  <c r="Z3" i="6"/>
  <c r="X3" i="6"/>
  <c r="O3" i="6"/>
  <c r="W2" i="6"/>
  <c r="V2" i="6"/>
  <c r="U2" i="6"/>
  <c r="T2" i="6"/>
  <c r="S2" i="6"/>
  <c r="R2" i="6"/>
  <c r="Q2" i="6"/>
  <c r="P2" i="6"/>
  <c r="N3" i="6"/>
  <c r="M3" i="6"/>
  <c r="L3" i="6"/>
  <c r="K3" i="6"/>
  <c r="J3" i="6"/>
  <c r="I3" i="6"/>
  <c r="I2" i="6" s="1"/>
  <c r="H3" i="6"/>
  <c r="H2" i="6" s="1"/>
  <c r="G3" i="6"/>
  <c r="G2" i="6" s="1"/>
  <c r="W4" i="6"/>
  <c r="V4" i="6"/>
  <c r="U4" i="6"/>
  <c r="T4" i="6"/>
  <c r="S4" i="6"/>
  <c r="R4" i="6"/>
  <c r="Q4" i="6"/>
  <c r="P4" i="6"/>
  <c r="R160" i="26" l="1"/>
  <c r="Q160" i="26"/>
  <c r="J153" i="26" l="1"/>
  <c r="J154" i="26" l="1"/>
  <c r="J160" i="26" s="1"/>
  <c r="L5" i="26"/>
  <c r="BT849" i="39" l="1"/>
  <c r="BT850" i="39"/>
  <c r="BT851" i="39"/>
  <c r="BT852" i="39"/>
  <c r="BT853" i="39"/>
  <c r="BT854" i="39"/>
  <c r="BT855" i="39"/>
  <c r="BT856" i="39"/>
  <c r="BT857" i="39"/>
  <c r="BT858" i="39"/>
  <c r="BT859" i="39"/>
  <c r="BT860" i="39"/>
  <c r="BT861" i="39"/>
  <c r="BT862" i="39"/>
  <c r="BT863" i="39"/>
  <c r="BT864" i="39"/>
  <c r="BT865" i="39"/>
  <c r="BT866" i="39"/>
  <c r="BT867" i="39"/>
  <c r="BT868" i="39"/>
  <c r="BT869" i="39"/>
  <c r="BT870" i="39"/>
  <c r="BK849" i="39"/>
  <c r="BK850" i="39"/>
  <c r="BK851" i="39"/>
  <c r="BK852" i="39"/>
  <c r="BK853" i="39"/>
  <c r="BK854" i="39"/>
  <c r="BK855" i="39"/>
  <c r="BK856" i="39"/>
  <c r="BK857" i="39"/>
  <c r="BK858" i="39"/>
  <c r="BK859" i="39"/>
  <c r="BK860" i="39"/>
  <c r="BK861" i="39"/>
  <c r="BK862" i="39"/>
  <c r="BK863" i="39"/>
  <c r="BK864" i="39"/>
  <c r="BK865" i="39"/>
  <c r="BK866" i="39"/>
  <c r="BK867" i="39"/>
  <c r="BK868" i="39"/>
  <c r="BK869" i="39"/>
  <c r="BK870" i="39"/>
  <c r="H57" i="37" l="1"/>
  <c r="C73" i="37"/>
  <c r="D193" i="39" l="1"/>
  <c r="C193" i="39"/>
  <c r="BT830" i="39" l="1"/>
  <c r="BT831" i="39"/>
  <c r="BT832" i="39"/>
  <c r="BT833" i="39"/>
  <c r="BT834" i="39"/>
  <c r="BT835" i="39"/>
  <c r="BT836" i="39"/>
  <c r="BT837" i="39"/>
  <c r="BT838" i="39"/>
  <c r="BT839" i="39"/>
  <c r="BT840" i="39"/>
  <c r="BT841" i="39"/>
  <c r="BT842" i="39"/>
  <c r="BT843" i="39"/>
  <c r="BT844" i="39"/>
  <c r="BT845" i="39"/>
  <c r="BT846" i="39"/>
  <c r="BT847" i="39"/>
  <c r="BT848" i="39"/>
  <c r="BK830" i="39"/>
  <c r="BK831" i="39"/>
  <c r="BK832" i="39"/>
  <c r="BK833" i="39"/>
  <c r="BK834" i="39"/>
  <c r="BK835" i="39"/>
  <c r="BK836" i="39"/>
  <c r="BK837" i="39"/>
  <c r="BK838" i="39"/>
  <c r="BK839" i="39"/>
  <c r="BK840" i="39"/>
  <c r="BK841" i="39"/>
  <c r="BK842" i="39"/>
  <c r="BK843" i="39"/>
  <c r="BK844" i="39"/>
  <c r="BK845" i="39"/>
  <c r="BK846" i="39"/>
  <c r="BK847" i="39"/>
  <c r="BK848" i="39"/>
  <c r="B81" i="39" l="1"/>
  <c r="B23" i="24" l="1"/>
  <c r="I3" i="21" l="1"/>
  <c r="I4" i="21" l="1"/>
  <c r="C74" i="37" l="1"/>
  <c r="E18" i="37" l="1"/>
  <c r="E17" i="37"/>
  <c r="BT821" i="39" l="1"/>
  <c r="BT822" i="39"/>
  <c r="BT823" i="39"/>
  <c r="BT824" i="39"/>
  <c r="BT825" i="39"/>
  <c r="BT826" i="39"/>
  <c r="BT827" i="39"/>
  <c r="BT828" i="39"/>
  <c r="BT829" i="39"/>
  <c r="BT815" i="39"/>
  <c r="BT816" i="39"/>
  <c r="BT817" i="39"/>
  <c r="BT818" i="39"/>
  <c r="BT819" i="39"/>
  <c r="BT820" i="39"/>
  <c r="BK815" i="39"/>
  <c r="BK816" i="39"/>
  <c r="BK817" i="39"/>
  <c r="BK818" i="39"/>
  <c r="BK819" i="39"/>
  <c r="BK820" i="39"/>
  <c r="BK821" i="39"/>
  <c r="BK822" i="39"/>
  <c r="BK823" i="39"/>
  <c r="BK824" i="39"/>
  <c r="BK825" i="39"/>
  <c r="BK826" i="39"/>
  <c r="BK827" i="39"/>
  <c r="BK828" i="39"/>
  <c r="BK829" i="39"/>
  <c r="D30" i="37"/>
  <c r="C149" i="39" l="1"/>
  <c r="B117" i="39" l="1"/>
  <c r="H4" i="21" l="1"/>
  <c r="G4" i="21"/>
  <c r="F4" i="21"/>
  <c r="E4" i="21"/>
  <c r="I2" i="21" l="1"/>
  <c r="C4" i="21"/>
  <c r="D4" i="21"/>
  <c r="D17" i="37" l="1"/>
  <c r="G17" i="37" l="1"/>
  <c r="AB3" i="6"/>
  <c r="F74" i="39"/>
  <c r="G74" i="39" s="1"/>
  <c r="F73" i="39"/>
  <c r="G73" i="39" s="1"/>
  <c r="E52" i="39"/>
  <c r="B49" i="39"/>
  <c r="J106" i="27"/>
  <c r="J53" i="39"/>
  <c r="B6" i="24"/>
  <c r="B7" i="24"/>
  <c r="B8" i="24"/>
  <c r="B9" i="24"/>
  <c r="B10" i="24"/>
  <c r="B11" i="24"/>
  <c r="B12" i="24"/>
  <c r="B13" i="24"/>
  <c r="B14" i="24"/>
  <c r="B15" i="24"/>
  <c r="C100" i="39"/>
  <c r="F100" i="39" s="1"/>
  <c r="C882" i="39"/>
  <c r="BY872" i="39" s="1"/>
  <c r="BI872" i="39"/>
  <c r="BH872" i="39"/>
  <c r="D882" i="39"/>
  <c r="BK308" i="39"/>
  <c r="BT308" i="39"/>
  <c r="BK309" i="39"/>
  <c r="BT309" i="39"/>
  <c r="BK310" i="39"/>
  <c r="BT310" i="39"/>
  <c r="BK311" i="39"/>
  <c r="BT311" i="39"/>
  <c r="BK312" i="39"/>
  <c r="BT312" i="39"/>
  <c r="BK313" i="39"/>
  <c r="BT313" i="39"/>
  <c r="BK314" i="39"/>
  <c r="BT314" i="39"/>
  <c r="BK315" i="39"/>
  <c r="BT315" i="39"/>
  <c r="BK316" i="39"/>
  <c r="BT316" i="39"/>
  <c r="BK317" i="39"/>
  <c r="BT317" i="39"/>
  <c r="BK318" i="39"/>
  <c r="BT318" i="39"/>
  <c r="BK319" i="39"/>
  <c r="BT319" i="39"/>
  <c r="BK320" i="39"/>
  <c r="BT320" i="39"/>
  <c r="BK321" i="39"/>
  <c r="BT321" i="39"/>
  <c r="BK322" i="39"/>
  <c r="BT322" i="39"/>
  <c r="BK323" i="39"/>
  <c r="BT323" i="39"/>
  <c r="BK324" i="39"/>
  <c r="BT324" i="39"/>
  <c r="BK325" i="39"/>
  <c r="BT325" i="39"/>
  <c r="BK326" i="39"/>
  <c r="BT326" i="39"/>
  <c r="BK327" i="39"/>
  <c r="BT327" i="39"/>
  <c r="BK328" i="39"/>
  <c r="BT328" i="39"/>
  <c r="BK329" i="39"/>
  <c r="BT329" i="39"/>
  <c r="BK330" i="39"/>
  <c r="BT330" i="39"/>
  <c r="BK331" i="39"/>
  <c r="BT331" i="39"/>
  <c r="BK332" i="39"/>
  <c r="BT332" i="39"/>
  <c r="BK333" i="39"/>
  <c r="BT333" i="39"/>
  <c r="BK334" i="39"/>
  <c r="BT334" i="39"/>
  <c r="BK335" i="39"/>
  <c r="BT335" i="39"/>
  <c r="BK336" i="39"/>
  <c r="BT336" i="39"/>
  <c r="BK337" i="39"/>
  <c r="BT337" i="39"/>
  <c r="BK338" i="39"/>
  <c r="BT338" i="39"/>
  <c r="BK339" i="39"/>
  <c r="BT339" i="39"/>
  <c r="BK340" i="39"/>
  <c r="BT340" i="39"/>
  <c r="BK341" i="39"/>
  <c r="BT341" i="39"/>
  <c r="BK342" i="39"/>
  <c r="BT342" i="39"/>
  <c r="BK343" i="39"/>
  <c r="BT343" i="39"/>
  <c r="BK344" i="39"/>
  <c r="BT344" i="39"/>
  <c r="BX345" i="39"/>
  <c r="BK345" i="39"/>
  <c r="BT345" i="39"/>
  <c r="BK346" i="39"/>
  <c r="BT346" i="39"/>
  <c r="BK347" i="39"/>
  <c r="BT347" i="39"/>
  <c r="BK348" i="39"/>
  <c r="BT348" i="39"/>
  <c r="BK349" i="39"/>
  <c r="BT349" i="39"/>
  <c r="BK350" i="39"/>
  <c r="BT350" i="39"/>
  <c r="BK351" i="39"/>
  <c r="BT351" i="39"/>
  <c r="BK352" i="39"/>
  <c r="BT352" i="39"/>
  <c r="BK353" i="39"/>
  <c r="BT353" i="39"/>
  <c r="BK354" i="39"/>
  <c r="BT354" i="39"/>
  <c r="BK355" i="39"/>
  <c r="BT355" i="39"/>
  <c r="BK356" i="39"/>
  <c r="BT356" i="39"/>
  <c r="BK357" i="39"/>
  <c r="BT357" i="39"/>
  <c r="BK358" i="39"/>
  <c r="BT358" i="39"/>
  <c r="BK359" i="39"/>
  <c r="BT359" i="39"/>
  <c r="BK360" i="39"/>
  <c r="BT360" i="39"/>
  <c r="BK361" i="39"/>
  <c r="BT361" i="39"/>
  <c r="BK362" i="39"/>
  <c r="BT362" i="39"/>
  <c r="BK363" i="39"/>
  <c r="BT363" i="39"/>
  <c r="BX364" i="39"/>
  <c r="BK364" i="39"/>
  <c r="BT364" i="39"/>
  <c r="BK365" i="39"/>
  <c r="BT365" i="39"/>
  <c r="BK366" i="39"/>
  <c r="BT366" i="39"/>
  <c r="BK367" i="39"/>
  <c r="BT367" i="39"/>
  <c r="BK368" i="39"/>
  <c r="BT368" i="39"/>
  <c r="BK369" i="39"/>
  <c r="BT369" i="39"/>
  <c r="BK370" i="39"/>
  <c r="BT370" i="39"/>
  <c r="BK371" i="39"/>
  <c r="BT371" i="39"/>
  <c r="BK372" i="39"/>
  <c r="BT372" i="39"/>
  <c r="BK373" i="39"/>
  <c r="BT373" i="39"/>
  <c r="BK374" i="39"/>
  <c r="BT374" i="39"/>
  <c r="BK375" i="39"/>
  <c r="BT375" i="39"/>
  <c r="BK376" i="39"/>
  <c r="BT376" i="39"/>
  <c r="BK377" i="39"/>
  <c r="BT377" i="39"/>
  <c r="BK378" i="39"/>
  <c r="BT378" i="39"/>
  <c r="BK379" i="39"/>
  <c r="BT379" i="39"/>
  <c r="BK380" i="39"/>
  <c r="BT380" i="39"/>
  <c r="BK381" i="39"/>
  <c r="BT381" i="39"/>
  <c r="BK382" i="39"/>
  <c r="BT382" i="39"/>
  <c r="BK383" i="39"/>
  <c r="BT383" i="39"/>
  <c r="BK384" i="39"/>
  <c r="BT384" i="39"/>
  <c r="BK385" i="39"/>
  <c r="BT385" i="39"/>
  <c r="BK386" i="39"/>
  <c r="BT386" i="39"/>
  <c r="BK387" i="39"/>
  <c r="BT387" i="39"/>
  <c r="BK388" i="39"/>
  <c r="BT388" i="39"/>
  <c r="BK389" i="39"/>
  <c r="BT389" i="39"/>
  <c r="BK390" i="39"/>
  <c r="BT390" i="39"/>
  <c r="BK391" i="39"/>
  <c r="BT391" i="39"/>
  <c r="BK392" i="39"/>
  <c r="BT392" i="39"/>
  <c r="BK393" i="39"/>
  <c r="BT393" i="39"/>
  <c r="BK394" i="39"/>
  <c r="BT394" i="39"/>
  <c r="BK395" i="39"/>
  <c r="BT395" i="39"/>
  <c r="BK396" i="39"/>
  <c r="BT396" i="39"/>
  <c r="BK397" i="39"/>
  <c r="BT397" i="39"/>
  <c r="BK398" i="39"/>
  <c r="BT398" i="39"/>
  <c r="BK399" i="39"/>
  <c r="BT399" i="39"/>
  <c r="BK400" i="39"/>
  <c r="BT400" i="39"/>
  <c r="BK401" i="39"/>
  <c r="BT401" i="39"/>
  <c r="BK402" i="39"/>
  <c r="BT402" i="39"/>
  <c r="BX403" i="39"/>
  <c r="BK403" i="39"/>
  <c r="BT403" i="39"/>
  <c r="BK404" i="39"/>
  <c r="BT404" i="39"/>
  <c r="BK405" i="39"/>
  <c r="BT405" i="39"/>
  <c r="BK406" i="39"/>
  <c r="BT406" i="39"/>
  <c r="BK407" i="39"/>
  <c r="BT407" i="39"/>
  <c r="BK408" i="39"/>
  <c r="BT408" i="39"/>
  <c r="BK409" i="39"/>
  <c r="BT409" i="39"/>
  <c r="BK410" i="39"/>
  <c r="BT410" i="39"/>
  <c r="BK411" i="39"/>
  <c r="BT411" i="39"/>
  <c r="BX412" i="39"/>
  <c r="BK412" i="39"/>
  <c r="BT412" i="39"/>
  <c r="BK413" i="39"/>
  <c r="BT413" i="39"/>
  <c r="BK414" i="39"/>
  <c r="BT414" i="39"/>
  <c r="BK415" i="39"/>
  <c r="BT415" i="39"/>
  <c r="BK416" i="39"/>
  <c r="BT416" i="39"/>
  <c r="BK417" i="39"/>
  <c r="BT417" i="39"/>
  <c r="BK418" i="39"/>
  <c r="BT418" i="39"/>
  <c r="BX419" i="39"/>
  <c r="BK419" i="39"/>
  <c r="BT419" i="39"/>
  <c r="BK420" i="39"/>
  <c r="BT420" i="39"/>
  <c r="BK421" i="39"/>
  <c r="BT421" i="39"/>
  <c r="BK422" i="39"/>
  <c r="BT422" i="39"/>
  <c r="BK423" i="39"/>
  <c r="BT423" i="39"/>
  <c r="BK424" i="39"/>
  <c r="BT424" i="39"/>
  <c r="BK425" i="39"/>
  <c r="BT425" i="39"/>
  <c r="BK426" i="39"/>
  <c r="BT426" i="39"/>
  <c r="BK427" i="39"/>
  <c r="BT427" i="39"/>
  <c r="BK428" i="39"/>
  <c r="BT428" i="39"/>
  <c r="BK429" i="39"/>
  <c r="BT429" i="39"/>
  <c r="BK430" i="39"/>
  <c r="BT430" i="39"/>
  <c r="BK431" i="39"/>
  <c r="BT431" i="39"/>
  <c r="BK432" i="39"/>
  <c r="BT432" i="39"/>
  <c r="BK433" i="39"/>
  <c r="BT433" i="39"/>
  <c r="BK434" i="39"/>
  <c r="BT434" i="39"/>
  <c r="BK435" i="39"/>
  <c r="BT435" i="39"/>
  <c r="BK436" i="39"/>
  <c r="BT436" i="39"/>
  <c r="BK437" i="39"/>
  <c r="BT437" i="39"/>
  <c r="BK438" i="39"/>
  <c r="BT438" i="39"/>
  <c r="BK439" i="39"/>
  <c r="BT439" i="39"/>
  <c r="BK440" i="39"/>
  <c r="BT440" i="39"/>
  <c r="BK441" i="39"/>
  <c r="BT441" i="39"/>
  <c r="BK442" i="39"/>
  <c r="BT442" i="39"/>
  <c r="BK443" i="39"/>
  <c r="BT443" i="39"/>
  <c r="BK444" i="39"/>
  <c r="BT444" i="39"/>
  <c r="BK445" i="39"/>
  <c r="BT445" i="39"/>
  <c r="BK446" i="39"/>
  <c r="BT446" i="39"/>
  <c r="BX447" i="39"/>
  <c r="BK447" i="39"/>
  <c r="BT447" i="39"/>
  <c r="BK448" i="39"/>
  <c r="BT448" i="39"/>
  <c r="BK449" i="39"/>
  <c r="BT449" i="39"/>
  <c r="BK450" i="39"/>
  <c r="BT450" i="39"/>
  <c r="BK451" i="39"/>
  <c r="BT451" i="39"/>
  <c r="BK452" i="39"/>
  <c r="BT452" i="39"/>
  <c r="BK453" i="39"/>
  <c r="BT453" i="39"/>
  <c r="BK454" i="39"/>
  <c r="BT454" i="39"/>
  <c r="BK455" i="39"/>
  <c r="BT455" i="39"/>
  <c r="BK456" i="39"/>
  <c r="BT456" i="39"/>
  <c r="BK457" i="39"/>
  <c r="BT457" i="39"/>
  <c r="BK458" i="39"/>
  <c r="BT458" i="39"/>
  <c r="BK459" i="39"/>
  <c r="BT459" i="39"/>
  <c r="BX460" i="39"/>
  <c r="BK460" i="39"/>
  <c r="BT460" i="39"/>
  <c r="BK461" i="39"/>
  <c r="BT461" i="39"/>
  <c r="BK462" i="39"/>
  <c r="BT462" i="39"/>
  <c r="BX463" i="39"/>
  <c r="BK463" i="39"/>
  <c r="BT463" i="39"/>
  <c r="BK464" i="39"/>
  <c r="BT464" i="39"/>
  <c r="BK465" i="39"/>
  <c r="BT465" i="39"/>
  <c r="BK466" i="39"/>
  <c r="BT466" i="39"/>
  <c r="BK467" i="39"/>
  <c r="BT467" i="39"/>
  <c r="BK468" i="39"/>
  <c r="BT468" i="39"/>
  <c r="BK469" i="39"/>
  <c r="BT469" i="39"/>
  <c r="BK470" i="39"/>
  <c r="BT470" i="39"/>
  <c r="BK471" i="39"/>
  <c r="BT471" i="39"/>
  <c r="BK472" i="39"/>
  <c r="BT472" i="39"/>
  <c r="BK473" i="39"/>
  <c r="BT473" i="39"/>
  <c r="BK474" i="39"/>
  <c r="BT474" i="39"/>
  <c r="BK475" i="39"/>
  <c r="BT475" i="39"/>
  <c r="BK476" i="39"/>
  <c r="BT476" i="39"/>
  <c r="BK477" i="39"/>
  <c r="BT477" i="39"/>
  <c r="BK478" i="39"/>
  <c r="BT478" i="39"/>
  <c r="BK479" i="39"/>
  <c r="BT479" i="39"/>
  <c r="BK480" i="39"/>
  <c r="BT480" i="39"/>
  <c r="BK481" i="39"/>
  <c r="BT481" i="39"/>
  <c r="BK482" i="39"/>
  <c r="BT482" i="39"/>
  <c r="BK483" i="39"/>
  <c r="BT483" i="39"/>
  <c r="BK484" i="39"/>
  <c r="BT484" i="39"/>
  <c r="BK485" i="39"/>
  <c r="BT485" i="39"/>
  <c r="BK486" i="39"/>
  <c r="BT486" i="39"/>
  <c r="BK487" i="39"/>
  <c r="BT487" i="39"/>
  <c r="BK488" i="39"/>
  <c r="BT488" i="39"/>
  <c r="BK489" i="39"/>
  <c r="BT489" i="39"/>
  <c r="BK490" i="39"/>
  <c r="BT490" i="39"/>
  <c r="BK491" i="39"/>
  <c r="BT491" i="39"/>
  <c r="BK492" i="39"/>
  <c r="BT492" i="39"/>
  <c r="BX493" i="39"/>
  <c r="BK493" i="39"/>
  <c r="BT493" i="39"/>
  <c r="BK494" i="39"/>
  <c r="BT494" i="39"/>
  <c r="BK495" i="39"/>
  <c r="BT495" i="39"/>
  <c r="BX496" i="39"/>
  <c r="BK496" i="39"/>
  <c r="BT496" i="39"/>
  <c r="BK497" i="39"/>
  <c r="BT497" i="39"/>
  <c r="BK498" i="39"/>
  <c r="BT498" i="39"/>
  <c r="BK499" i="39"/>
  <c r="BT499" i="39"/>
  <c r="BK500" i="39"/>
  <c r="BT500" i="39"/>
  <c r="BK501" i="39"/>
  <c r="BT501" i="39"/>
  <c r="BK502" i="39"/>
  <c r="BT502" i="39"/>
  <c r="BK503" i="39"/>
  <c r="BT503" i="39"/>
  <c r="BK504" i="39"/>
  <c r="BT504" i="39"/>
  <c r="BX505" i="39"/>
  <c r="BK505" i="39"/>
  <c r="BT505" i="39"/>
  <c r="BK506" i="39"/>
  <c r="BT506" i="39"/>
  <c r="BK507" i="39"/>
  <c r="BT507" i="39"/>
  <c r="BK508" i="39"/>
  <c r="BT508" i="39"/>
  <c r="BK509" i="39"/>
  <c r="BT509" i="39"/>
  <c r="BK510" i="39"/>
  <c r="BT510" i="39"/>
  <c r="BK511" i="39"/>
  <c r="BT511" i="39"/>
  <c r="BK512" i="39"/>
  <c r="BT512" i="39"/>
  <c r="BK513" i="39"/>
  <c r="BT513" i="39"/>
  <c r="BK514" i="39"/>
  <c r="BT514" i="39"/>
  <c r="BK515" i="39"/>
  <c r="BT515" i="39"/>
  <c r="BK516" i="39"/>
  <c r="BT516" i="39"/>
  <c r="BK517" i="39"/>
  <c r="BT517" i="39"/>
  <c r="BK518" i="39"/>
  <c r="BT518" i="39"/>
  <c r="BK519" i="39"/>
  <c r="BT519" i="39"/>
  <c r="BK520" i="39"/>
  <c r="BT520" i="39"/>
  <c r="BK521" i="39"/>
  <c r="BT521" i="39"/>
  <c r="BK522" i="39"/>
  <c r="BT522" i="39"/>
  <c r="BK523" i="39"/>
  <c r="BT523" i="39"/>
  <c r="BK524" i="39"/>
  <c r="BT524" i="39"/>
  <c r="BK525" i="39"/>
  <c r="BT525" i="39"/>
  <c r="BK526" i="39"/>
  <c r="BT526" i="39"/>
  <c r="BK527" i="39"/>
  <c r="BT527" i="39"/>
  <c r="BK528" i="39"/>
  <c r="BT528" i="39"/>
  <c r="BK529" i="39"/>
  <c r="BT529" i="39"/>
  <c r="BK530" i="39"/>
  <c r="BT530" i="39"/>
  <c r="BX531" i="39"/>
  <c r="BK531" i="39"/>
  <c r="BT531" i="39"/>
  <c r="BK532" i="39"/>
  <c r="BT532" i="39"/>
  <c r="BK533" i="39"/>
  <c r="BT533" i="39"/>
  <c r="BK534" i="39"/>
  <c r="BT534" i="39"/>
  <c r="BK535" i="39"/>
  <c r="BT535" i="39"/>
  <c r="BK536" i="39"/>
  <c r="BT536" i="39"/>
  <c r="BK537" i="39"/>
  <c r="BT537" i="39"/>
  <c r="BK538" i="39"/>
  <c r="BT538" i="39"/>
  <c r="BK539" i="39"/>
  <c r="BT539" i="39"/>
  <c r="BX540" i="39"/>
  <c r="BK540" i="39"/>
  <c r="BT540" i="39"/>
  <c r="BK541" i="39"/>
  <c r="BT541" i="39"/>
  <c r="BK542" i="39"/>
  <c r="BT542" i="39"/>
  <c r="BK543" i="39"/>
  <c r="BT543" i="39"/>
  <c r="BK544" i="39"/>
  <c r="BT544" i="39"/>
  <c r="BK545" i="39"/>
  <c r="BT545" i="39"/>
  <c r="BK546" i="39"/>
  <c r="BT546" i="39"/>
  <c r="BX547" i="39"/>
  <c r="BK547" i="39"/>
  <c r="BT547" i="39"/>
  <c r="BK548" i="39"/>
  <c r="BT548" i="39"/>
  <c r="BK549" i="39"/>
  <c r="BT549" i="39"/>
  <c r="BK550" i="39"/>
  <c r="BT550" i="39"/>
  <c r="BK551" i="39"/>
  <c r="BT551" i="39"/>
  <c r="BK552" i="39"/>
  <c r="BT552" i="39"/>
  <c r="BK553" i="39"/>
  <c r="BT553" i="39"/>
  <c r="BK554" i="39"/>
  <c r="BT554" i="39"/>
  <c r="BK555" i="39"/>
  <c r="BT555" i="39"/>
  <c r="BK556" i="39"/>
  <c r="BT556" i="39"/>
  <c r="BK557" i="39"/>
  <c r="BT557" i="39"/>
  <c r="BK558" i="39"/>
  <c r="BT558" i="39"/>
  <c r="BK559" i="39"/>
  <c r="BT559" i="39"/>
  <c r="BK560" i="39"/>
  <c r="BT560" i="39"/>
  <c r="BK561" i="39"/>
  <c r="BT561" i="39"/>
  <c r="BK562" i="39"/>
  <c r="BT562" i="39"/>
  <c r="BK563" i="39"/>
  <c r="BT563" i="39"/>
  <c r="BK564" i="39"/>
  <c r="BT564" i="39"/>
  <c r="BK565" i="39"/>
  <c r="BT565" i="39"/>
  <c r="BK566" i="39"/>
  <c r="BT566" i="39"/>
  <c r="BK567" i="39"/>
  <c r="BT567" i="39"/>
  <c r="BK568" i="39"/>
  <c r="BT568" i="39"/>
  <c r="BK569" i="39"/>
  <c r="BT569" i="39"/>
  <c r="BK570" i="39"/>
  <c r="BT570" i="39"/>
  <c r="BK571" i="39"/>
  <c r="BT571" i="39"/>
  <c r="BK572" i="39"/>
  <c r="BT572" i="39"/>
  <c r="BK573" i="39"/>
  <c r="BT573" i="39"/>
  <c r="BK574" i="39"/>
  <c r="BT574" i="39"/>
  <c r="BX575" i="39"/>
  <c r="BK575" i="39"/>
  <c r="BT575" i="39"/>
  <c r="BK576" i="39"/>
  <c r="BT576" i="39"/>
  <c r="BK577" i="39"/>
  <c r="BT577" i="39"/>
  <c r="BK578" i="39"/>
  <c r="BT578" i="39"/>
  <c r="BK579" i="39"/>
  <c r="BT579" i="39"/>
  <c r="BK580" i="39"/>
  <c r="BT580" i="39"/>
  <c r="BK581" i="39"/>
  <c r="BT581" i="39"/>
  <c r="BK582" i="39"/>
  <c r="BT582" i="39"/>
  <c r="BK583" i="39"/>
  <c r="BT583" i="39"/>
  <c r="BK584" i="39"/>
  <c r="BT584" i="39"/>
  <c r="BK585" i="39"/>
  <c r="BT585" i="39"/>
  <c r="BK586" i="39"/>
  <c r="BT586" i="39"/>
  <c r="BK587" i="39"/>
  <c r="BT587" i="39"/>
  <c r="BX588" i="39"/>
  <c r="BK588" i="39"/>
  <c r="BT588" i="39"/>
  <c r="BK589" i="39"/>
  <c r="BT589" i="39"/>
  <c r="BK590" i="39"/>
  <c r="BT590" i="39"/>
  <c r="BX591" i="39"/>
  <c r="BK591" i="39"/>
  <c r="BT591" i="39"/>
  <c r="BK592" i="39"/>
  <c r="BT592" i="39"/>
  <c r="BK593" i="39"/>
  <c r="BT593" i="39"/>
  <c r="BK594" i="39"/>
  <c r="BT594" i="39"/>
  <c r="BK595" i="39"/>
  <c r="BT595" i="39"/>
  <c r="BK596" i="39"/>
  <c r="BT596" i="39"/>
  <c r="BK597" i="39"/>
  <c r="BT597" i="39"/>
  <c r="BK598" i="39"/>
  <c r="BT598" i="39"/>
  <c r="BK599" i="39"/>
  <c r="BT599" i="39"/>
  <c r="BK600" i="39"/>
  <c r="BT600" i="39"/>
  <c r="BK601" i="39"/>
  <c r="BT601" i="39"/>
  <c r="BK602" i="39"/>
  <c r="BT602" i="39"/>
  <c r="BK603" i="39"/>
  <c r="BT603" i="39"/>
  <c r="BK604" i="39"/>
  <c r="BT604" i="39"/>
  <c r="BK605" i="39"/>
  <c r="BT605" i="39"/>
  <c r="BK606" i="39"/>
  <c r="BT606" i="39"/>
  <c r="BK607" i="39"/>
  <c r="BT607" i="39"/>
  <c r="BK608" i="39"/>
  <c r="BT608" i="39"/>
  <c r="BK609" i="39"/>
  <c r="BT609" i="39"/>
  <c r="BK610" i="39"/>
  <c r="BT610" i="39"/>
  <c r="BK611" i="39"/>
  <c r="BT611" i="39"/>
  <c r="BK612" i="39"/>
  <c r="BT612" i="39"/>
  <c r="BK613" i="39"/>
  <c r="BT613" i="39"/>
  <c r="BK614" i="39"/>
  <c r="BT614" i="39"/>
  <c r="BX615" i="39"/>
  <c r="BK615" i="39"/>
  <c r="BT615" i="39"/>
  <c r="BK616" i="39"/>
  <c r="BT616" i="39"/>
  <c r="BK617" i="39"/>
  <c r="BT617" i="39"/>
  <c r="BK618" i="39"/>
  <c r="BT618" i="39"/>
  <c r="BK619" i="39"/>
  <c r="BT619" i="39"/>
  <c r="BK620" i="39"/>
  <c r="BT620" i="39"/>
  <c r="BK621" i="39"/>
  <c r="BT621" i="39"/>
  <c r="BX622" i="39"/>
  <c r="BK622" i="39"/>
  <c r="BT622" i="39"/>
  <c r="BK623" i="39"/>
  <c r="BT623" i="39"/>
  <c r="BK624" i="39"/>
  <c r="BT624" i="39"/>
  <c r="BK625" i="39"/>
  <c r="BT625" i="39"/>
  <c r="BK626" i="39"/>
  <c r="BT626" i="39"/>
  <c r="BX627" i="39"/>
  <c r="BK627" i="39"/>
  <c r="BT627" i="39"/>
  <c r="BK628" i="39"/>
  <c r="BT628" i="39"/>
  <c r="BK629" i="39"/>
  <c r="BT629" i="39"/>
  <c r="BK630" i="39"/>
  <c r="BT630" i="39"/>
  <c r="BK631" i="39"/>
  <c r="BT631" i="39"/>
  <c r="BK632" i="39"/>
  <c r="BT632" i="39"/>
  <c r="BK633" i="39"/>
  <c r="BT633" i="39"/>
  <c r="BK634" i="39"/>
  <c r="BT634" i="39"/>
  <c r="BK635" i="39"/>
  <c r="BT635" i="39"/>
  <c r="BK636" i="39"/>
  <c r="BT636" i="39"/>
  <c r="BK637" i="39"/>
  <c r="BT637" i="39"/>
  <c r="BK638" i="39"/>
  <c r="BT638" i="39"/>
  <c r="BK639" i="39"/>
  <c r="BT639" i="39"/>
  <c r="BK640" i="39"/>
  <c r="BT640" i="39"/>
  <c r="BK641" i="39"/>
  <c r="BT641" i="39"/>
  <c r="BK642" i="39"/>
  <c r="BT642" i="39"/>
  <c r="BK643" i="39"/>
  <c r="BT643" i="39"/>
  <c r="BK644" i="39"/>
  <c r="BT644" i="39"/>
  <c r="BK645" i="39"/>
  <c r="BT645" i="39"/>
  <c r="BK646" i="39"/>
  <c r="BT646" i="39"/>
  <c r="BX647" i="39"/>
  <c r="BK647" i="39"/>
  <c r="BT647" i="39"/>
  <c r="BK648" i="39"/>
  <c r="BT648" i="39"/>
  <c r="BK649" i="39"/>
  <c r="BT649" i="39"/>
  <c r="BK650" i="39"/>
  <c r="BT650" i="39"/>
  <c r="BK651" i="39"/>
  <c r="BT651" i="39"/>
  <c r="BK652" i="39"/>
  <c r="BT652" i="39"/>
  <c r="BK653" i="39"/>
  <c r="BT653" i="39"/>
  <c r="BX654" i="39"/>
  <c r="BK654" i="39"/>
  <c r="BT654" i="39"/>
  <c r="BK655" i="39"/>
  <c r="BT655" i="39"/>
  <c r="BK656" i="39"/>
  <c r="BT656" i="39"/>
  <c r="BK657" i="39"/>
  <c r="BT657" i="39"/>
  <c r="BK658" i="39"/>
  <c r="BT658" i="39"/>
  <c r="BX659" i="39"/>
  <c r="BK659" i="39"/>
  <c r="BT659" i="39"/>
  <c r="BK660" i="39"/>
  <c r="BT660" i="39"/>
  <c r="BK661" i="39"/>
  <c r="BT661" i="39"/>
  <c r="BK662" i="39"/>
  <c r="BT662" i="39"/>
  <c r="BK663" i="39"/>
  <c r="BT663" i="39"/>
  <c r="BK664" i="39"/>
  <c r="BT664" i="39"/>
  <c r="BK665" i="39"/>
  <c r="BT665" i="39"/>
  <c r="BK666" i="39"/>
  <c r="BT666" i="39"/>
  <c r="BK667" i="39"/>
  <c r="BT667" i="39"/>
  <c r="BK668" i="39"/>
  <c r="BT668" i="39"/>
  <c r="BK669" i="39"/>
  <c r="BT669" i="39"/>
  <c r="BK670" i="39"/>
  <c r="BT670" i="39"/>
  <c r="BK671" i="39"/>
  <c r="BT671" i="39"/>
  <c r="BK672" i="39"/>
  <c r="BT672" i="39"/>
  <c r="BK673" i="39"/>
  <c r="BT673" i="39"/>
  <c r="BK674" i="39"/>
  <c r="BT674" i="39"/>
  <c r="BK675" i="39"/>
  <c r="BT675" i="39"/>
  <c r="BK676" i="39"/>
  <c r="BT676" i="39"/>
  <c r="BK677" i="39"/>
  <c r="BT677" i="39"/>
  <c r="BK678" i="39"/>
  <c r="BT678" i="39"/>
  <c r="BX679" i="39"/>
  <c r="BK679" i="39"/>
  <c r="BT679" i="39"/>
  <c r="BK680" i="39"/>
  <c r="BT680" i="39"/>
  <c r="BK681" i="39"/>
  <c r="BT681" i="39"/>
  <c r="BK682" i="39"/>
  <c r="BT682" i="39"/>
  <c r="BK683" i="39"/>
  <c r="BT683" i="39"/>
  <c r="BK684" i="39"/>
  <c r="BT684" i="39"/>
  <c r="BK685" i="39"/>
  <c r="BT685" i="39"/>
  <c r="BX686" i="39"/>
  <c r="BK686" i="39"/>
  <c r="BT686" i="39"/>
  <c r="BK687" i="39"/>
  <c r="BT687" i="39"/>
  <c r="BK688" i="39"/>
  <c r="BT688" i="39"/>
  <c r="BK689" i="39"/>
  <c r="BT689" i="39"/>
  <c r="BK690" i="39"/>
  <c r="BT690" i="39"/>
  <c r="BX691" i="39"/>
  <c r="BK691" i="39"/>
  <c r="BT691" i="39"/>
  <c r="BK692" i="39"/>
  <c r="BT692" i="39"/>
  <c r="BK693" i="39"/>
  <c r="BT693" i="39"/>
  <c r="BK694" i="39"/>
  <c r="BT694" i="39"/>
  <c r="BK695" i="39"/>
  <c r="BT695" i="39"/>
  <c r="BK696" i="39"/>
  <c r="BT696" i="39"/>
  <c r="BK697" i="39"/>
  <c r="BT697" i="39"/>
  <c r="BK698" i="39"/>
  <c r="BT698" i="39"/>
  <c r="BK699" i="39"/>
  <c r="BT699" i="39"/>
  <c r="BK700" i="39"/>
  <c r="BT700" i="39"/>
  <c r="BK701" i="39"/>
  <c r="BT701" i="39"/>
  <c r="BK702" i="39"/>
  <c r="BT702" i="39"/>
  <c r="BK703" i="39"/>
  <c r="BT703" i="39"/>
  <c r="BK704" i="39"/>
  <c r="BT704" i="39"/>
  <c r="BK705" i="39"/>
  <c r="BT705" i="39"/>
  <c r="BK706" i="39"/>
  <c r="BT706" i="39"/>
  <c r="BK707" i="39"/>
  <c r="BT707" i="39"/>
  <c r="BK708" i="39"/>
  <c r="BT708" i="39"/>
  <c r="BK709" i="39"/>
  <c r="BT709" i="39"/>
  <c r="BK710" i="39"/>
  <c r="BT710" i="39"/>
  <c r="BX711" i="39"/>
  <c r="BK711" i="39"/>
  <c r="BT711" i="39"/>
  <c r="BK712" i="39"/>
  <c r="BT712" i="39"/>
  <c r="BK713" i="39"/>
  <c r="BT713" i="39"/>
  <c r="BK714" i="39"/>
  <c r="BT714" i="39"/>
  <c r="BK715" i="39"/>
  <c r="BT715" i="39"/>
  <c r="BX716" i="39"/>
  <c r="BK716" i="39"/>
  <c r="BT716" i="39"/>
  <c r="BK717" i="39"/>
  <c r="BT717" i="39"/>
  <c r="BK718" i="39"/>
  <c r="BT718" i="39"/>
  <c r="BX719" i="39"/>
  <c r="BK719" i="39"/>
  <c r="BT719" i="39"/>
  <c r="BK720" i="39"/>
  <c r="BT720" i="39"/>
  <c r="BK721" i="39"/>
  <c r="BT721" i="39"/>
  <c r="BK722" i="39"/>
  <c r="BT722" i="39"/>
  <c r="BK723" i="39"/>
  <c r="BT723" i="39"/>
  <c r="BK724" i="39"/>
  <c r="BT724" i="39"/>
  <c r="BK725" i="39"/>
  <c r="BT725" i="39"/>
  <c r="BK726" i="39"/>
  <c r="BT726" i="39"/>
  <c r="BK727" i="39"/>
  <c r="BT727" i="39"/>
  <c r="BK728" i="39"/>
  <c r="BT728" i="39"/>
  <c r="BX729" i="39"/>
  <c r="BK729" i="39"/>
  <c r="BT729" i="39"/>
  <c r="BK730" i="39"/>
  <c r="BT730" i="39"/>
  <c r="BK731" i="39"/>
  <c r="BT731" i="39"/>
  <c r="BX732" i="39"/>
  <c r="BK732" i="39"/>
  <c r="BT732" i="39"/>
  <c r="BK733" i="39"/>
  <c r="BT733" i="39"/>
  <c r="BK734" i="39"/>
  <c r="BT734" i="39"/>
  <c r="BX735" i="39"/>
  <c r="BK735" i="39"/>
  <c r="BT735" i="39"/>
  <c r="BK736" i="39"/>
  <c r="BT736" i="39"/>
  <c r="BK737" i="39"/>
  <c r="BT737" i="39"/>
  <c r="BK738" i="39"/>
  <c r="BT738" i="39"/>
  <c r="BK739" i="39"/>
  <c r="BT739" i="39"/>
  <c r="BK740" i="39"/>
  <c r="BT740" i="39"/>
  <c r="BK741" i="39"/>
  <c r="BT741" i="39"/>
  <c r="BK742" i="39"/>
  <c r="BT742" i="39"/>
  <c r="BK743" i="39"/>
  <c r="BT743" i="39"/>
  <c r="BK744" i="39"/>
  <c r="BT744" i="39"/>
  <c r="BX745" i="39"/>
  <c r="BK745" i="39"/>
  <c r="BT745" i="39"/>
  <c r="BK746" i="39"/>
  <c r="BT746" i="39"/>
  <c r="BK747" i="39"/>
  <c r="BT747" i="39"/>
  <c r="BX748" i="39"/>
  <c r="BK748" i="39"/>
  <c r="BT748" i="39"/>
  <c r="BK749" i="39"/>
  <c r="BT749" i="39"/>
  <c r="BK750" i="39"/>
  <c r="BT750" i="39"/>
  <c r="BX751" i="39"/>
  <c r="BK751" i="39"/>
  <c r="BT751" i="39"/>
  <c r="BK752" i="39"/>
  <c r="BT752" i="39"/>
  <c r="BK753" i="39"/>
  <c r="BT753" i="39"/>
  <c r="BK754" i="39"/>
  <c r="BT754" i="39"/>
  <c r="BK755" i="39"/>
  <c r="BT755" i="39"/>
  <c r="BK756" i="39"/>
  <c r="BT756" i="39"/>
  <c r="BK757" i="39"/>
  <c r="BT757" i="39"/>
  <c r="BK758" i="39"/>
  <c r="BT758" i="39"/>
  <c r="BK759" i="39"/>
  <c r="BT759" i="39"/>
  <c r="BK760" i="39"/>
  <c r="BT760" i="39"/>
  <c r="BX761" i="39"/>
  <c r="BK761" i="39"/>
  <c r="BT761" i="39"/>
  <c r="BK762" i="39"/>
  <c r="BT762" i="39"/>
  <c r="BK763" i="39"/>
  <c r="BT763" i="39"/>
  <c r="BX764" i="39"/>
  <c r="BK764" i="39"/>
  <c r="BT764" i="39"/>
  <c r="BK765" i="39"/>
  <c r="BT765" i="39"/>
  <c r="BK766" i="39"/>
  <c r="BT766" i="39"/>
  <c r="BX767" i="39"/>
  <c r="BK767" i="39"/>
  <c r="BT767" i="39"/>
  <c r="BK768" i="39"/>
  <c r="BT768" i="39"/>
  <c r="BK769" i="39"/>
  <c r="BT769" i="39"/>
  <c r="BK770" i="39"/>
  <c r="BT770" i="39"/>
  <c r="BK771" i="39"/>
  <c r="BT771" i="39"/>
  <c r="BK772" i="39"/>
  <c r="BT772" i="39"/>
  <c r="BK773" i="39"/>
  <c r="BT773" i="39"/>
  <c r="BK774" i="39"/>
  <c r="BT774" i="39"/>
  <c r="BK775" i="39"/>
  <c r="BT775" i="39"/>
  <c r="BK776" i="39"/>
  <c r="BT776" i="39"/>
  <c r="BX777" i="39"/>
  <c r="BK777" i="39"/>
  <c r="BT777" i="39"/>
  <c r="BK778" i="39"/>
  <c r="BT778" i="39"/>
  <c r="BK779" i="39"/>
  <c r="BT779" i="39"/>
  <c r="BX780" i="39"/>
  <c r="BK780" i="39"/>
  <c r="BT780" i="39"/>
  <c r="BK781" i="39"/>
  <c r="BT781" i="39"/>
  <c r="BK782" i="39"/>
  <c r="BT782" i="39"/>
  <c r="BX783" i="39"/>
  <c r="BK783" i="39"/>
  <c r="BT783" i="39"/>
  <c r="BK784" i="39"/>
  <c r="BT784" i="39"/>
  <c r="BK785" i="39"/>
  <c r="BT785" i="39"/>
  <c r="BK786" i="39"/>
  <c r="BT786" i="39"/>
  <c r="BK787" i="39"/>
  <c r="BT787" i="39"/>
  <c r="BK788" i="39"/>
  <c r="BT788" i="39"/>
  <c r="BK789" i="39"/>
  <c r="BT789" i="39"/>
  <c r="BK790" i="39"/>
  <c r="BT790" i="39"/>
  <c r="BK791" i="39"/>
  <c r="BT791" i="39"/>
  <c r="BK792" i="39"/>
  <c r="BT792" i="39"/>
  <c r="BX793" i="39"/>
  <c r="BK793" i="39"/>
  <c r="BT793" i="39"/>
  <c r="BK794" i="39"/>
  <c r="BT794" i="39"/>
  <c r="BK795" i="39"/>
  <c r="BT795" i="39"/>
  <c r="BX796" i="39"/>
  <c r="BK796" i="39"/>
  <c r="BT796" i="39"/>
  <c r="BK797" i="39"/>
  <c r="BT797" i="39"/>
  <c r="BK798" i="39"/>
  <c r="BT798" i="39"/>
  <c r="BX799" i="39"/>
  <c r="BK799" i="39"/>
  <c r="BT799" i="39"/>
  <c r="BK800" i="39"/>
  <c r="BT800" i="39"/>
  <c r="BK801" i="39"/>
  <c r="BT801" i="39"/>
  <c r="BK802" i="39"/>
  <c r="BT802" i="39"/>
  <c r="BK803" i="39"/>
  <c r="BT803" i="39"/>
  <c r="BK804" i="39"/>
  <c r="BT804" i="39"/>
  <c r="BK805" i="39"/>
  <c r="BT805" i="39"/>
  <c r="BK806" i="39"/>
  <c r="BT806" i="39"/>
  <c r="BK807" i="39"/>
  <c r="BT807" i="39"/>
  <c r="BK808" i="39"/>
  <c r="BT808" i="39"/>
  <c r="BX809" i="39"/>
  <c r="BK809" i="39"/>
  <c r="BT809" i="39"/>
  <c r="BK810" i="39"/>
  <c r="BT810" i="39"/>
  <c r="BK811" i="39"/>
  <c r="BT811" i="39"/>
  <c r="BX812" i="39"/>
  <c r="BK812" i="39"/>
  <c r="BT812" i="39"/>
  <c r="BK813" i="39"/>
  <c r="BT813" i="39"/>
  <c r="BK814" i="39"/>
  <c r="BT814" i="39"/>
  <c r="J104" i="27"/>
  <c r="J18" i="39" s="1"/>
  <c r="J105" i="27"/>
  <c r="B18" i="39"/>
  <c r="B19" i="39"/>
  <c r="B15" i="39"/>
  <c r="H22" i="39" s="1"/>
  <c r="E53" i="39"/>
  <c r="B54" i="39"/>
  <c r="B55" i="39" s="1"/>
  <c r="C52" i="39" s="1"/>
  <c r="B19" i="24"/>
  <c r="C19" i="24" s="1"/>
  <c r="AH10" i="28"/>
  <c r="K207" i="26"/>
  <c r="K208" i="26"/>
  <c r="D31" i="37"/>
  <c r="BJ12" i="25"/>
  <c r="AF9" i="28"/>
  <c r="AG11" i="28"/>
  <c r="W43" i="27"/>
  <c r="AH12" i="28" s="1"/>
  <c r="AG12" i="28" s="1"/>
  <c r="W31" i="27"/>
  <c r="W18" i="27"/>
  <c r="W19" i="27" s="1"/>
  <c r="AH8" i="28" s="1"/>
  <c r="V10" i="27"/>
  <c r="AF7" i="28" s="1"/>
  <c r="D136" i="39"/>
  <c r="D133" i="39"/>
  <c r="D134" i="39"/>
  <c r="E142" i="39"/>
  <c r="E143" i="39"/>
  <c r="E144" i="39"/>
  <c r="E145" i="39"/>
  <c r="E146" i="39"/>
  <c r="E147" i="39"/>
  <c r="E148" i="39"/>
  <c r="E141" i="39"/>
  <c r="V43" i="27"/>
  <c r="AF12" i="28"/>
  <c r="V44" i="27"/>
  <c r="V45" i="27" s="1"/>
  <c r="J44" i="27"/>
  <c r="C44" i="27"/>
  <c r="I42" i="27"/>
  <c r="I43" i="27" s="1"/>
  <c r="I44" i="27" s="1"/>
  <c r="I45" i="27" s="1"/>
  <c r="C45" i="27"/>
  <c r="E181" i="39"/>
  <c r="U62" i="27"/>
  <c r="U65" i="27"/>
  <c r="J101" i="27"/>
  <c r="J79" i="39" s="1"/>
  <c r="E239" i="27"/>
  <c r="E238" i="27"/>
  <c r="E237" i="27"/>
  <c r="E240" i="27" s="1"/>
  <c r="E236" i="27"/>
  <c r="E206" i="27"/>
  <c r="E205" i="27"/>
  <c r="E204" i="27"/>
  <c r="E207" i="27" s="1"/>
  <c r="E174" i="27"/>
  <c r="E173" i="27"/>
  <c r="E250" i="27" s="1"/>
  <c r="E141" i="27"/>
  <c r="E142" i="27" s="1"/>
  <c r="E140" i="27"/>
  <c r="E138" i="27"/>
  <c r="E249" i="27" s="1"/>
  <c r="E252" i="27" s="1"/>
  <c r="E251" i="27"/>
  <c r="J107" i="27"/>
  <c r="E248" i="27"/>
  <c r="V31" i="27"/>
  <c r="AF10" i="28" s="1"/>
  <c r="AG10" i="28" s="1"/>
  <c r="S141" i="26"/>
  <c r="N155" i="26"/>
  <c r="Q155" i="26" s="1"/>
  <c r="R155" i="26"/>
  <c r="T155" i="26" s="1"/>
  <c r="U155" i="26" s="1"/>
  <c r="R153" i="26"/>
  <c r="R150" i="26"/>
  <c r="R149" i="26"/>
  <c r="R148" i="26"/>
  <c r="S148" i="26"/>
  <c r="T151" i="26"/>
  <c r="U151" i="26" s="1"/>
  <c r="T152" i="26"/>
  <c r="U152" i="26" s="1"/>
  <c r="J156" i="26"/>
  <c r="L150" i="26"/>
  <c r="L149" i="26"/>
  <c r="Q149" i="26" s="1"/>
  <c r="Q161" i="26" s="1"/>
  <c r="Q162" i="26" s="1"/>
  <c r="L148" i="26"/>
  <c r="S150" i="26"/>
  <c r="T150" i="26"/>
  <c r="U150" i="26" s="1"/>
  <c r="S149" i="26"/>
  <c r="O153" i="26"/>
  <c r="O154" i="26" s="1"/>
  <c r="O150" i="26"/>
  <c r="K151" i="26"/>
  <c r="J151" i="26"/>
  <c r="Q148" i="26"/>
  <c r="L32" i="26"/>
  <c r="M32" i="26" s="1"/>
  <c r="N32" i="26" s="1"/>
  <c r="K238" i="26"/>
  <c r="L238" i="26" s="1"/>
  <c r="M44" i="26"/>
  <c r="N44" i="26" s="1"/>
  <c r="K239" i="26" s="1"/>
  <c r="M45" i="26"/>
  <c r="N45" i="26" s="1"/>
  <c r="K240" i="26" s="1"/>
  <c r="M42" i="26"/>
  <c r="N42" i="26" s="1"/>
  <c r="K237" i="26" s="1"/>
  <c r="L237" i="26" s="1"/>
  <c r="M41" i="26"/>
  <c r="N41" i="26" s="1"/>
  <c r="M40" i="26"/>
  <c r="N40" i="26" s="1"/>
  <c r="K235" i="26" s="1"/>
  <c r="L235" i="26" s="1"/>
  <c r="L35" i="26"/>
  <c r="M35" i="26" s="1"/>
  <c r="L34" i="26"/>
  <c r="M34" i="26" s="1"/>
  <c r="N34" i="26" s="1"/>
  <c r="K233" i="26" s="1"/>
  <c r="L7" i="26"/>
  <c r="M7" i="26" s="1"/>
  <c r="N7" i="26" s="1"/>
  <c r="K221" i="26" s="1"/>
  <c r="L6" i="26"/>
  <c r="M6" i="26" s="1"/>
  <c r="M5" i="26"/>
  <c r="L23" i="26"/>
  <c r="M23" i="26" s="1"/>
  <c r="L27" i="26"/>
  <c r="M27" i="26" s="1"/>
  <c r="N27" i="26" s="1"/>
  <c r="K230" i="26" s="1"/>
  <c r="L24" i="26"/>
  <c r="M24" i="26" s="1"/>
  <c r="L21" i="26"/>
  <c r="L22" i="26"/>
  <c r="C3900" i="9"/>
  <c r="C3899" i="9"/>
  <c r="C3898" i="9"/>
  <c r="C3897" i="9"/>
  <c r="C3896" i="9"/>
  <c r="C3894" i="9"/>
  <c r="C3892" i="9"/>
  <c r="C3891" i="9"/>
  <c r="C3890" i="9"/>
  <c r="C3889" i="9"/>
  <c r="C3888" i="9"/>
  <c r="C3886" i="9"/>
  <c r="C3885" i="9"/>
  <c r="C3884" i="9"/>
  <c r="C3883" i="9"/>
  <c r="C3882" i="9"/>
  <c r="C3881" i="9"/>
  <c r="C3880" i="9"/>
  <c r="C3879" i="9"/>
  <c r="C3878" i="9"/>
  <c r="C3877" i="9"/>
  <c r="C3876" i="9"/>
  <c r="C3875" i="9"/>
  <c r="C3874" i="9"/>
  <c r="C3873" i="9"/>
  <c r="C3872" i="9"/>
  <c r="C3871" i="9"/>
  <c r="C3870" i="9"/>
  <c r="C3869" i="9"/>
  <c r="C3868" i="9"/>
  <c r="C3865" i="9"/>
  <c r="C3864" i="9"/>
  <c r="C3863" i="9"/>
  <c r="C3862" i="9"/>
  <c r="C3861" i="9"/>
  <c r="C3860" i="9"/>
  <c r="C3859" i="9"/>
  <c r="C3858" i="9"/>
  <c r="C3857" i="9"/>
  <c r="C3856" i="9"/>
  <c r="C3855" i="9"/>
  <c r="C3854" i="9"/>
  <c r="C3853" i="9"/>
  <c r="C3852" i="9"/>
  <c r="C3851" i="9"/>
  <c r="C3850" i="9"/>
  <c r="C3849" i="9"/>
  <c r="C3848" i="9"/>
  <c r="C3847" i="9"/>
  <c r="C3846" i="9"/>
  <c r="C3844" i="9"/>
  <c r="C3843" i="9"/>
  <c r="C3842" i="9"/>
  <c r="C3841" i="9"/>
  <c r="C3840" i="9"/>
  <c r="C3839" i="9"/>
  <c r="C3838" i="9"/>
  <c r="C3836" i="9"/>
  <c r="C3835" i="9"/>
  <c r="C3834" i="9"/>
  <c r="C3833" i="9"/>
  <c r="C3832" i="9"/>
  <c r="C3831" i="9"/>
  <c r="C3830" i="9"/>
  <c r="C3829" i="9"/>
  <c r="C3828" i="9"/>
  <c r="C3827" i="9"/>
  <c r="C3826" i="9"/>
  <c r="C3825" i="9"/>
  <c r="C3824" i="9"/>
  <c r="C3823" i="9"/>
  <c r="C3821" i="9"/>
  <c r="C3820" i="9"/>
  <c r="C3819" i="9"/>
  <c r="C3818" i="9"/>
  <c r="C3817" i="9"/>
  <c r="C3815" i="9"/>
  <c r="C3814" i="9"/>
  <c r="C3813" i="9"/>
  <c r="C3812" i="9"/>
  <c r="C3811" i="9"/>
  <c r="C3810" i="9"/>
  <c r="C3809" i="9"/>
  <c r="C3808" i="9"/>
  <c r="C3807" i="9"/>
  <c r="C3806" i="9"/>
  <c r="C3805" i="9"/>
  <c r="C3804" i="9"/>
  <c r="C3803" i="9"/>
  <c r="C3802" i="9"/>
  <c r="C3801" i="9"/>
  <c r="C3800" i="9"/>
  <c r="C3799" i="9"/>
  <c r="C3798" i="9"/>
  <c r="C3797" i="9"/>
  <c r="C3796" i="9"/>
  <c r="C3794" i="9"/>
  <c r="C3793" i="9"/>
  <c r="C3791" i="9"/>
  <c r="C3790" i="9"/>
  <c r="C3789" i="9"/>
  <c r="C3788" i="9"/>
  <c r="C3787" i="9"/>
  <c r="C3786" i="9"/>
  <c r="C3785" i="9"/>
  <c r="C3784" i="9"/>
  <c r="C3783" i="9"/>
  <c r="C3782" i="9"/>
  <c r="C3781" i="9"/>
  <c r="C3780" i="9"/>
  <c r="C3779" i="9"/>
  <c r="C3778" i="9"/>
  <c r="C3777" i="9"/>
  <c r="C3776" i="9"/>
  <c r="C3774" i="9"/>
  <c r="C3773" i="9"/>
  <c r="C3772" i="9"/>
  <c r="C3771" i="9"/>
  <c r="C3770" i="9"/>
  <c r="C3769" i="9"/>
  <c r="C3768" i="9"/>
  <c r="C3766" i="9"/>
  <c r="C3765" i="9"/>
  <c r="C3764" i="9"/>
  <c r="C3763" i="9"/>
  <c r="C3762" i="9"/>
  <c r="C3761" i="9"/>
  <c r="C3760" i="9"/>
  <c r="C3759" i="9"/>
  <c r="C3758" i="9"/>
  <c r="C3757" i="9"/>
  <c r="C3756" i="9"/>
  <c r="C3755" i="9"/>
  <c r="C3754" i="9"/>
  <c r="C3753" i="9"/>
  <c r="C3752" i="9"/>
  <c r="C3751" i="9"/>
  <c r="C3750" i="9"/>
  <c r="C3749" i="9"/>
  <c r="C3747" i="9"/>
  <c r="C3746" i="9"/>
  <c r="C3744" i="9"/>
  <c r="C3742" i="9"/>
  <c r="C3740" i="9"/>
  <c r="C3739" i="9"/>
  <c r="C3738" i="9"/>
  <c r="C3737" i="9"/>
  <c r="C3736" i="9"/>
  <c r="C3735" i="9"/>
  <c r="C3733" i="9"/>
  <c r="C3732" i="9"/>
  <c r="C3731" i="9"/>
  <c r="C3730" i="9"/>
  <c r="C3729" i="9"/>
  <c r="C3728" i="9"/>
  <c r="C3727" i="9"/>
  <c r="C3726" i="9"/>
  <c r="C3723" i="9"/>
  <c r="C3722" i="9"/>
  <c r="C3721" i="9"/>
  <c r="C3715" i="9"/>
  <c r="C3714" i="9"/>
  <c r="C3713" i="9"/>
  <c r="C3712" i="9"/>
  <c r="C3711" i="9"/>
  <c r="C3710" i="9"/>
  <c r="C3709" i="9"/>
  <c r="C3708" i="9"/>
  <c r="C3707" i="9"/>
  <c r="C3706" i="9"/>
  <c r="C3705" i="9"/>
  <c r="C3704" i="9"/>
  <c r="C3703" i="9"/>
  <c r="C3702" i="9"/>
  <c r="C3701" i="9"/>
  <c r="C3700" i="9"/>
  <c r="C3699" i="9"/>
  <c r="C3698" i="9"/>
  <c r="C3697" i="9"/>
  <c r="C3696" i="9"/>
  <c r="C3695" i="9"/>
  <c r="C3694" i="9"/>
  <c r="C3693" i="9"/>
  <c r="C3692" i="9"/>
  <c r="C3691" i="9"/>
  <c r="C3690" i="9"/>
  <c r="C3689" i="9"/>
  <c r="C3688" i="9"/>
  <c r="C3687" i="9"/>
  <c r="C3686" i="9"/>
  <c r="C3685" i="9"/>
  <c r="C3684" i="9"/>
  <c r="C3683" i="9"/>
  <c r="C3682" i="9"/>
  <c r="C3681" i="9"/>
  <c r="C3680" i="9"/>
  <c r="C3679" i="9"/>
  <c r="C3678" i="9"/>
  <c r="C3677" i="9"/>
  <c r="C3676" i="9"/>
  <c r="C3675" i="9"/>
  <c r="C3674" i="9"/>
  <c r="C3673" i="9"/>
  <c r="C3672" i="9"/>
  <c r="C3671" i="9"/>
  <c r="C3670" i="9"/>
  <c r="C3669" i="9"/>
  <c r="C3668" i="9"/>
  <c r="C3667" i="9"/>
  <c r="C3666" i="9"/>
  <c r="C3665" i="9"/>
  <c r="C3664" i="9"/>
  <c r="C3663" i="9"/>
  <c r="C3662" i="9"/>
  <c r="C3661" i="9"/>
  <c r="C3660" i="9"/>
  <c r="C3659" i="9"/>
  <c r="C3658" i="9"/>
  <c r="C3657" i="9"/>
  <c r="C3656" i="9"/>
  <c r="C3655" i="9"/>
  <c r="C3654" i="9"/>
  <c r="C3653" i="9"/>
  <c r="C3652" i="9"/>
  <c r="C3651" i="9"/>
  <c r="C3650" i="9"/>
  <c r="C3648" i="9"/>
  <c r="C3647" i="9"/>
  <c r="C3646" i="9"/>
  <c r="C3645" i="9"/>
  <c r="C3644" i="9"/>
  <c r="C3643" i="9"/>
  <c r="C3642" i="9"/>
  <c r="C3641" i="9"/>
  <c r="C3640" i="9"/>
  <c r="C3639" i="9"/>
  <c r="C3638" i="9"/>
  <c r="C3637" i="9"/>
  <c r="C3636" i="9"/>
  <c r="C3634" i="9"/>
  <c r="C3633" i="9"/>
  <c r="C3632" i="9"/>
  <c r="C3631" i="9"/>
  <c r="C3629" i="9"/>
  <c r="C3628" i="9"/>
  <c r="C3627" i="9"/>
  <c r="C3626" i="9"/>
  <c r="C3625" i="9"/>
  <c r="C3624" i="9"/>
  <c r="C3623" i="9"/>
  <c r="C3622" i="9"/>
  <c r="C3621" i="9"/>
  <c r="C3620" i="9"/>
  <c r="C3619" i="9"/>
  <c r="C3618" i="9"/>
  <c r="C3616" i="9"/>
  <c r="C3615" i="9"/>
  <c r="C3614" i="9"/>
  <c r="C3613" i="9"/>
  <c r="C3612" i="9"/>
  <c r="C3611" i="9"/>
  <c r="C3610" i="9"/>
  <c r="C3609" i="9"/>
  <c r="C3608" i="9"/>
  <c r="C3607" i="9"/>
  <c r="C3606" i="9"/>
  <c r="C3605" i="9"/>
  <c r="C3604" i="9"/>
  <c r="C3603" i="9"/>
  <c r="C3602" i="9"/>
  <c r="C3601" i="9"/>
  <c r="C3600" i="9"/>
  <c r="C3599" i="9"/>
  <c r="C3598" i="9"/>
  <c r="C3597" i="9"/>
  <c r="C3596" i="9"/>
  <c r="C3595" i="9"/>
  <c r="C3594" i="9"/>
  <c r="C3593" i="9"/>
  <c r="C3592" i="9"/>
  <c r="C3591" i="9"/>
  <c r="C3590" i="9"/>
  <c r="C3589" i="9"/>
  <c r="C3588" i="9"/>
  <c r="C3587" i="9"/>
  <c r="C3586" i="9"/>
  <c r="C3585" i="9"/>
  <c r="C3584" i="9"/>
  <c r="C3583" i="9"/>
  <c r="C3582" i="9"/>
  <c r="C3581" i="9"/>
  <c r="C3580" i="9"/>
  <c r="C3579" i="9"/>
  <c r="C3578" i="9"/>
  <c r="C3577" i="9"/>
  <c r="C3576" i="9"/>
  <c r="C3575" i="9"/>
  <c r="C3574" i="9"/>
  <c r="C3573" i="9"/>
  <c r="C3572" i="9"/>
  <c r="C3571" i="9"/>
  <c r="C3570" i="9"/>
  <c r="C3569" i="9"/>
  <c r="C3568" i="9"/>
  <c r="C3567" i="9"/>
  <c r="C3566" i="9"/>
  <c r="C3565" i="9"/>
  <c r="C3564" i="9"/>
  <c r="C3563" i="9"/>
  <c r="C3562" i="9"/>
  <c r="C3561" i="9"/>
  <c r="C3560" i="9"/>
  <c r="C3559" i="9"/>
  <c r="C3558" i="9"/>
  <c r="C3557" i="9"/>
  <c r="C3556" i="9"/>
  <c r="C3553" i="9"/>
  <c r="C3550" i="9"/>
  <c r="C3549" i="9"/>
  <c r="C3548" i="9"/>
  <c r="C3547" i="9"/>
  <c r="C3546" i="9"/>
  <c r="C3545" i="9"/>
  <c r="C3544" i="9"/>
  <c r="C3543" i="9"/>
  <c r="C3542" i="9"/>
  <c r="C3541" i="9"/>
  <c r="C3540" i="9"/>
  <c r="C3539" i="9"/>
  <c r="C3538" i="9"/>
  <c r="C3537" i="9"/>
  <c r="C3536" i="9"/>
  <c r="C3535" i="9"/>
  <c r="C3534" i="9"/>
  <c r="C3533" i="9"/>
  <c r="C3532" i="9"/>
  <c r="C3531" i="9"/>
  <c r="C3530" i="9"/>
  <c r="C3529" i="9"/>
  <c r="C3528" i="9"/>
  <c r="C3527" i="9"/>
  <c r="C3526" i="9"/>
  <c r="C3525" i="9"/>
  <c r="C3524" i="9"/>
  <c r="C3523" i="9"/>
  <c r="C3522" i="9"/>
  <c r="C3521" i="9"/>
  <c r="C3519" i="9"/>
  <c r="C3518" i="9"/>
  <c r="C3517" i="9"/>
  <c r="C3516" i="9"/>
  <c r="C3515" i="9"/>
  <c r="C3514" i="9"/>
  <c r="C3513" i="9"/>
  <c r="C3512" i="9"/>
  <c r="C3511" i="9"/>
  <c r="C3510" i="9"/>
  <c r="C3509" i="9"/>
  <c r="C3508" i="9"/>
  <c r="C3507" i="9"/>
  <c r="C3505" i="9"/>
  <c r="C3504" i="9"/>
  <c r="C3503" i="9"/>
  <c r="C3502" i="9"/>
  <c r="C3501" i="9"/>
  <c r="C3500" i="9"/>
  <c r="C3499" i="9"/>
  <c r="C3498" i="9"/>
  <c r="C3497" i="9"/>
  <c r="C3496" i="9"/>
  <c r="C3495" i="9"/>
  <c r="C3494" i="9"/>
  <c r="C3493" i="9"/>
  <c r="C3492" i="9"/>
  <c r="C3491" i="9"/>
  <c r="C3490" i="9"/>
  <c r="C3489" i="9"/>
  <c r="C3488" i="9"/>
  <c r="C3487" i="9"/>
  <c r="C3486" i="9"/>
  <c r="C3485" i="9"/>
  <c r="C3484" i="9"/>
  <c r="C3483" i="9"/>
  <c r="C3482" i="9"/>
  <c r="C3481" i="9"/>
  <c r="C3479" i="9"/>
  <c r="C3478" i="9"/>
  <c r="C3477" i="9"/>
  <c r="C3476" i="9"/>
  <c r="C3475" i="9"/>
  <c r="C3474" i="9"/>
  <c r="C3473" i="9"/>
  <c r="C3472" i="9"/>
  <c r="C3471" i="9"/>
  <c r="C3470" i="9"/>
  <c r="C3469" i="9"/>
  <c r="C3468" i="9"/>
  <c r="C3467" i="9"/>
  <c r="C3466" i="9"/>
  <c r="C3465" i="9"/>
  <c r="C3464" i="9"/>
  <c r="C3463" i="9"/>
  <c r="C3462" i="9"/>
  <c r="C3461" i="9"/>
  <c r="C3460" i="9"/>
  <c r="C3459" i="9"/>
  <c r="C3458" i="9"/>
  <c r="C3457" i="9"/>
  <c r="C3456" i="9"/>
  <c r="C3455" i="9"/>
  <c r="C3454" i="9"/>
  <c r="C3453" i="9"/>
  <c r="C3452" i="9"/>
  <c r="C3451" i="9"/>
  <c r="C3450" i="9"/>
  <c r="C3449" i="9"/>
  <c r="C3448" i="9"/>
  <c r="C3447" i="9"/>
  <c r="C3446" i="9"/>
  <c r="C3444" i="9"/>
  <c r="C3443" i="9"/>
  <c r="C3441" i="9"/>
  <c r="C3439" i="9"/>
  <c r="C3438" i="9"/>
  <c r="C3437" i="9"/>
  <c r="C3436" i="9"/>
  <c r="C3435" i="9"/>
  <c r="C3434" i="9"/>
  <c r="C3433" i="9"/>
  <c r="C3431" i="9"/>
  <c r="C3430" i="9"/>
  <c r="C3429" i="9"/>
  <c r="C3428" i="9"/>
  <c r="C3426" i="9"/>
  <c r="C3425" i="9"/>
  <c r="C3424" i="9"/>
  <c r="C3423" i="9"/>
  <c r="C3422" i="9"/>
  <c r="C3421" i="9"/>
  <c r="C3420" i="9"/>
  <c r="C3419" i="9"/>
  <c r="C3417" i="9"/>
  <c r="C3416" i="9"/>
  <c r="C3415" i="9"/>
  <c r="C3414" i="9"/>
  <c r="C3413" i="9"/>
  <c r="C3412" i="9"/>
  <c r="C3411" i="9"/>
  <c r="C3410" i="9"/>
  <c r="C3409" i="9"/>
  <c r="C3408" i="9"/>
  <c r="C3407" i="9"/>
  <c r="C3406" i="9"/>
  <c r="C3405" i="9"/>
  <c r="C3404" i="9"/>
  <c r="C3403" i="9"/>
  <c r="C3402" i="9"/>
  <c r="C3401" i="9"/>
  <c r="C3400" i="9"/>
  <c r="C3399" i="9"/>
  <c r="C3397" i="9"/>
  <c r="C3396" i="9"/>
  <c r="C3395" i="9"/>
  <c r="C3394" i="9"/>
  <c r="C3393" i="9"/>
  <c r="C3392" i="9"/>
  <c r="C3391" i="9"/>
  <c r="C3390" i="9"/>
  <c r="C3389" i="9"/>
  <c r="C3388" i="9"/>
  <c r="C3387" i="9"/>
  <c r="C3385" i="9"/>
  <c r="C3384" i="9"/>
  <c r="C3383" i="9"/>
  <c r="C3382" i="9"/>
  <c r="C3381" i="9"/>
  <c r="C3380" i="9"/>
  <c r="C3379" i="9"/>
  <c r="C3378" i="9"/>
  <c r="C3377" i="9"/>
  <c r="C3376" i="9"/>
  <c r="C3370" i="9"/>
  <c r="C3369" i="9"/>
  <c r="C3368" i="9"/>
  <c r="C3367" i="9"/>
  <c r="C3366" i="9"/>
  <c r="C3365" i="9"/>
  <c r="C3364" i="9"/>
  <c r="C3363" i="9"/>
  <c r="C3362" i="9"/>
  <c r="C3361" i="9"/>
  <c r="C3360" i="9"/>
  <c r="C3359" i="9"/>
  <c r="C3358" i="9"/>
  <c r="C3357" i="9"/>
  <c r="C3356" i="9"/>
  <c r="C3355" i="9"/>
  <c r="C3354" i="9"/>
  <c r="C3353" i="9"/>
  <c r="C3352" i="9"/>
  <c r="C3351" i="9"/>
  <c r="C3350" i="9"/>
  <c r="C3349" i="9"/>
  <c r="C3348" i="9"/>
  <c r="C3347" i="9"/>
  <c r="C3346" i="9"/>
  <c r="C3345" i="9"/>
  <c r="C3344" i="9"/>
  <c r="C3343" i="9"/>
  <c r="C3342" i="9"/>
  <c r="C3341" i="9"/>
  <c r="C3340" i="9"/>
  <c r="C3339" i="9"/>
  <c r="C3338" i="9"/>
  <c r="C3337" i="9"/>
  <c r="C3336" i="9"/>
  <c r="C3335" i="9"/>
  <c r="C3334" i="9"/>
  <c r="C3333" i="9"/>
  <c r="C3332" i="9"/>
  <c r="C3331" i="9"/>
  <c r="C3330" i="9"/>
  <c r="C3329" i="9"/>
  <c r="C3328" i="9"/>
  <c r="C3327" i="9"/>
  <c r="C3326" i="9"/>
  <c r="C3325" i="9"/>
  <c r="C3324" i="9"/>
  <c r="C3322" i="9"/>
  <c r="C3321" i="9"/>
  <c r="C3320" i="9"/>
  <c r="C3319" i="9"/>
  <c r="C3318" i="9"/>
  <c r="C3317" i="9"/>
  <c r="C3316" i="9"/>
  <c r="C3315" i="9"/>
  <c r="C3314" i="9"/>
  <c r="C3313" i="9"/>
  <c r="C3312" i="9"/>
  <c r="C3311" i="9"/>
  <c r="C3310" i="9"/>
  <c r="C3309" i="9"/>
  <c r="C3307" i="9"/>
  <c r="C3306" i="9"/>
  <c r="C3305" i="9"/>
  <c r="C3304" i="9"/>
  <c r="C3303" i="9"/>
  <c r="C3302" i="9"/>
  <c r="C3301" i="9"/>
  <c r="C3300" i="9"/>
  <c r="C3299" i="9"/>
  <c r="C3298" i="9"/>
  <c r="C3297" i="9"/>
  <c r="C3296" i="9"/>
  <c r="C3295" i="9"/>
  <c r="C3294" i="9"/>
  <c r="C3293" i="9"/>
  <c r="C3292" i="9"/>
  <c r="C3291" i="9"/>
  <c r="C3290" i="9"/>
  <c r="C3289" i="9"/>
  <c r="C3288" i="9"/>
  <c r="C3287" i="9"/>
  <c r="C3286" i="9"/>
  <c r="C3285" i="9"/>
  <c r="C3284" i="9"/>
  <c r="C3283" i="9"/>
  <c r="C3282" i="9"/>
  <c r="C3281" i="9"/>
  <c r="C3280" i="9"/>
  <c r="C3279" i="9"/>
  <c r="C3278" i="9"/>
  <c r="C3277" i="9"/>
  <c r="C3276" i="9"/>
  <c r="C3275" i="9"/>
  <c r="C3274" i="9"/>
  <c r="C3273" i="9"/>
  <c r="C3272" i="9"/>
  <c r="C3271" i="9"/>
  <c r="C3270" i="9"/>
  <c r="C3269" i="9"/>
  <c r="C3268" i="9"/>
  <c r="C3267" i="9"/>
  <c r="C3266" i="9"/>
  <c r="C3265" i="9"/>
  <c r="C3264" i="9"/>
  <c r="C3263" i="9"/>
  <c r="C3262" i="9"/>
  <c r="C3261" i="9"/>
  <c r="C3260" i="9"/>
  <c r="C3259" i="9"/>
  <c r="C3258" i="9"/>
  <c r="C3257" i="9"/>
  <c r="C3256" i="9"/>
  <c r="C3255" i="9"/>
  <c r="C3254" i="9"/>
  <c r="C3253" i="9"/>
  <c r="C3252" i="9"/>
  <c r="C3251" i="9"/>
  <c r="C3250" i="9"/>
  <c r="C3249" i="9"/>
  <c r="C3248" i="9"/>
  <c r="C3247" i="9"/>
  <c r="C3246" i="9"/>
  <c r="C3245" i="9"/>
  <c r="C3244" i="9"/>
  <c r="C3243" i="9"/>
  <c r="C3242" i="9"/>
  <c r="C3241" i="9"/>
  <c r="C3240" i="9"/>
  <c r="C3239" i="9"/>
  <c r="C3238" i="9"/>
  <c r="C3237" i="9"/>
  <c r="C3236" i="9"/>
  <c r="C3235" i="9"/>
  <c r="C3234" i="9"/>
  <c r="C3233" i="9"/>
  <c r="C3232" i="9"/>
  <c r="C3231" i="9"/>
  <c r="C3230" i="9"/>
  <c r="C3229" i="9"/>
  <c r="C3228" i="9"/>
  <c r="C3227" i="9"/>
  <c r="C3224" i="9"/>
  <c r="C3223" i="9"/>
  <c r="C3222" i="9"/>
  <c r="C3221" i="9"/>
  <c r="C3220" i="9"/>
  <c r="C3219" i="9"/>
  <c r="C3218" i="9"/>
  <c r="C3214" i="9"/>
  <c r="C3209" i="9"/>
  <c r="C3208" i="9"/>
  <c r="C3207" i="9"/>
  <c r="C3206" i="9"/>
  <c r="C3205" i="9"/>
  <c r="C3203" i="9"/>
  <c r="C3200" i="9"/>
  <c r="C3199" i="9"/>
  <c r="C3198" i="9"/>
  <c r="C3197" i="9"/>
  <c r="C3196" i="9"/>
  <c r="C3195" i="9"/>
  <c r="C3194" i="9"/>
  <c r="C3193" i="9"/>
  <c r="C3192" i="9"/>
  <c r="C3191" i="9"/>
  <c r="C3190" i="9"/>
  <c r="C3189" i="9"/>
  <c r="C3188" i="9"/>
  <c r="C3187" i="9"/>
  <c r="C3186" i="9"/>
  <c r="C3185" i="9"/>
  <c r="C3183" i="9"/>
  <c r="C3182" i="9"/>
  <c r="C3181" i="9"/>
  <c r="C3180" i="9"/>
  <c r="C3179" i="9"/>
  <c r="C3178" i="9"/>
  <c r="C3175" i="9"/>
  <c r="C3174" i="9"/>
  <c r="C3173" i="9"/>
  <c r="C3171" i="9"/>
  <c r="C3170" i="9"/>
  <c r="C3169" i="9"/>
  <c r="C3168" i="9"/>
  <c r="C3167" i="9"/>
  <c r="C3166" i="9"/>
  <c r="C3164" i="9"/>
  <c r="C3163" i="9"/>
  <c r="C3162" i="9"/>
  <c r="C3161" i="9"/>
  <c r="C3160" i="9"/>
  <c r="C3159" i="9"/>
  <c r="C3158" i="9"/>
  <c r="C3157" i="9"/>
  <c r="C3156" i="9"/>
  <c r="C3155" i="9"/>
  <c r="C3154" i="9"/>
  <c r="C3153" i="9"/>
  <c r="C3152" i="9"/>
  <c r="C3151" i="9"/>
  <c r="C3149" i="9"/>
  <c r="C3148" i="9"/>
  <c r="C3147" i="9"/>
  <c r="C3144" i="9"/>
  <c r="C3143" i="9"/>
  <c r="C3142" i="9"/>
  <c r="C3141" i="9"/>
  <c r="C3140" i="9"/>
  <c r="C3139" i="9"/>
  <c r="C3137" i="9"/>
  <c r="C3136" i="9"/>
  <c r="C3135" i="9"/>
  <c r="C3134" i="9"/>
  <c r="C3133" i="9"/>
  <c r="C3132" i="9"/>
  <c r="C3131" i="9"/>
  <c r="C3130" i="9"/>
  <c r="C3129" i="9"/>
  <c r="C3128" i="9"/>
  <c r="C3127" i="9"/>
  <c r="C3126" i="9"/>
  <c r="C3125" i="9"/>
  <c r="C3124" i="9"/>
  <c r="C3123" i="9"/>
  <c r="C3122" i="9"/>
  <c r="C3121" i="9"/>
  <c r="C3120" i="9"/>
  <c r="C3119" i="9"/>
  <c r="C3118" i="9"/>
  <c r="C3117" i="9"/>
  <c r="C3116" i="9"/>
  <c r="C3115" i="9"/>
  <c r="C3113" i="9"/>
  <c r="C3106" i="9"/>
  <c r="C3105" i="9"/>
  <c r="C3104" i="9"/>
  <c r="C3103" i="9"/>
  <c r="C3102" i="9"/>
  <c r="C3101" i="9"/>
  <c r="C3100" i="9"/>
  <c r="C3099" i="9"/>
  <c r="C3098" i="9"/>
  <c r="C3097" i="9"/>
  <c r="C3096" i="9"/>
  <c r="C3095" i="9"/>
  <c r="C3094" i="9"/>
  <c r="C3093" i="9"/>
  <c r="C3092" i="9"/>
  <c r="C3091" i="9"/>
  <c r="C3090" i="9"/>
  <c r="C3089" i="9"/>
  <c r="C3088" i="9"/>
  <c r="C3087" i="9"/>
  <c r="C3086" i="9"/>
  <c r="C3085" i="9"/>
  <c r="C3084" i="9"/>
  <c r="C3083" i="9"/>
  <c r="C3082" i="9"/>
  <c r="C3081" i="9"/>
  <c r="C3080" i="9"/>
  <c r="C3079" i="9"/>
  <c r="C3078" i="9"/>
  <c r="C3077" i="9"/>
  <c r="C3076" i="9"/>
  <c r="C3075" i="9"/>
  <c r="C3074" i="9"/>
  <c r="C3073" i="9"/>
  <c r="C3072" i="9"/>
  <c r="C3071" i="9"/>
  <c r="C3070" i="9"/>
  <c r="C3069" i="9"/>
  <c r="C3068" i="9"/>
  <c r="C3066" i="9"/>
  <c r="C3065" i="9"/>
  <c r="C3064" i="9"/>
  <c r="C3063" i="9"/>
  <c r="C3062" i="9"/>
  <c r="C3061" i="9"/>
  <c r="C3059" i="9"/>
  <c r="C3058" i="9"/>
  <c r="C3057" i="9"/>
  <c r="C3056" i="9"/>
  <c r="C3055" i="9"/>
  <c r="C3054" i="9"/>
  <c r="C3053" i="9"/>
  <c r="C3052" i="9"/>
  <c r="C3051" i="9"/>
  <c r="C3050" i="9"/>
  <c r="C3049" i="9"/>
  <c r="C3048" i="9"/>
  <c r="C3047" i="9"/>
  <c r="C3046" i="9"/>
  <c r="C3045" i="9"/>
  <c r="C3044" i="9"/>
  <c r="C3043" i="9"/>
  <c r="C3042" i="9"/>
  <c r="C3041" i="9"/>
  <c r="C3040" i="9"/>
  <c r="C3039" i="9"/>
  <c r="C3038" i="9"/>
  <c r="C3037" i="9"/>
  <c r="C3036" i="9"/>
  <c r="C3035" i="9"/>
  <c r="C3034" i="9"/>
  <c r="C3033" i="9"/>
  <c r="C3032" i="9"/>
  <c r="C3031" i="9"/>
  <c r="C3030" i="9"/>
  <c r="C3029" i="9"/>
  <c r="C3028" i="9"/>
  <c r="C3027" i="9"/>
  <c r="C3026" i="9"/>
  <c r="C3025" i="9"/>
  <c r="C3023" i="9"/>
  <c r="C3022" i="9"/>
  <c r="C3021" i="9"/>
  <c r="C3020" i="9"/>
  <c r="C3019" i="9"/>
  <c r="C3018" i="9"/>
  <c r="C3017" i="9"/>
  <c r="C3016" i="9"/>
  <c r="C3015" i="9"/>
  <c r="C3014" i="9"/>
  <c r="C3013" i="9"/>
  <c r="C3012" i="9"/>
  <c r="C3011" i="9"/>
  <c r="C3010" i="9"/>
  <c r="C3009" i="9"/>
  <c r="C3008" i="9"/>
  <c r="C3007" i="9"/>
  <c r="C3006" i="9"/>
  <c r="C3005" i="9"/>
  <c r="C3004" i="9"/>
  <c r="C3003" i="9"/>
  <c r="C3001" i="9"/>
  <c r="C3000" i="9"/>
  <c r="C2999" i="9"/>
  <c r="C2998" i="9"/>
  <c r="C2997" i="9"/>
  <c r="C2996" i="9"/>
  <c r="C2995" i="9"/>
  <c r="C2994" i="9"/>
  <c r="C2993" i="9"/>
  <c r="C2992" i="9"/>
  <c r="C2989" i="9"/>
  <c r="C2988" i="9"/>
  <c r="C2987" i="9"/>
  <c r="C2986" i="9"/>
  <c r="C2985" i="9"/>
  <c r="C2984" i="9"/>
  <c r="C2983" i="9"/>
  <c r="C2982" i="9"/>
  <c r="C2981" i="9"/>
  <c r="C2980" i="9"/>
  <c r="C2979" i="9"/>
  <c r="C2978" i="9"/>
  <c r="C2977" i="9"/>
  <c r="C2976" i="9"/>
  <c r="C2975" i="9"/>
  <c r="C2974" i="9"/>
  <c r="C2973" i="9"/>
  <c r="C2972" i="9"/>
  <c r="C2971" i="9"/>
  <c r="C2970" i="9"/>
  <c r="C2969" i="9"/>
  <c r="C2968" i="9"/>
  <c r="C2967" i="9"/>
  <c r="C2966" i="9"/>
  <c r="C2965" i="9"/>
  <c r="C2964" i="9"/>
  <c r="C2963" i="9"/>
  <c r="C2962" i="9"/>
  <c r="C2961" i="9"/>
  <c r="C2960" i="9"/>
  <c r="C2959" i="9"/>
  <c r="C2958" i="9"/>
  <c r="C2957" i="9"/>
  <c r="C2954" i="9"/>
  <c r="C2953" i="9"/>
  <c r="C2952" i="9"/>
  <c r="C2951" i="9"/>
  <c r="C2950" i="9"/>
  <c r="C2949" i="9"/>
  <c r="C2948" i="9"/>
  <c r="C2947" i="9"/>
  <c r="C2945" i="9"/>
  <c r="C2944" i="9"/>
  <c r="C2943" i="9"/>
  <c r="C2942" i="9"/>
  <c r="C2941" i="9"/>
  <c r="C2940" i="9"/>
  <c r="C2939" i="9"/>
  <c r="C2938" i="9"/>
  <c r="C2937" i="9"/>
  <c r="C2936" i="9"/>
  <c r="C2935" i="9"/>
  <c r="C2934" i="9"/>
  <c r="C2933" i="9"/>
  <c r="C2932" i="9"/>
  <c r="C2931" i="9"/>
  <c r="C2930" i="9"/>
  <c r="C2929" i="9"/>
  <c r="C2928" i="9"/>
  <c r="C2927" i="9"/>
  <c r="C2926" i="9"/>
  <c r="C2925" i="9"/>
  <c r="C2924" i="9"/>
  <c r="C2923" i="9"/>
  <c r="C2922" i="9"/>
  <c r="C2921" i="9"/>
  <c r="C2920" i="9"/>
  <c r="C2919" i="9"/>
  <c r="C2918" i="9"/>
  <c r="C2917" i="9"/>
  <c r="C2916" i="9"/>
  <c r="C2915" i="9"/>
  <c r="C2914" i="9"/>
  <c r="C2913" i="9"/>
  <c r="C2912" i="9"/>
  <c r="C2910" i="9"/>
  <c r="C2909" i="9"/>
  <c r="C2908" i="9"/>
  <c r="C2907" i="9"/>
  <c r="C2906" i="9"/>
  <c r="C2905" i="9"/>
  <c r="C2903" i="9"/>
  <c r="C2902" i="9"/>
  <c r="C2901" i="9"/>
  <c r="C2900" i="9"/>
  <c r="C2899" i="9"/>
  <c r="C2897" i="9"/>
  <c r="C2894" i="9"/>
  <c r="C2893" i="9"/>
  <c r="C2891" i="9"/>
  <c r="C2890" i="9"/>
  <c r="C2889" i="9"/>
  <c r="C2888" i="9"/>
  <c r="C2887" i="9"/>
  <c r="C2886" i="9"/>
  <c r="C2885" i="9"/>
  <c r="C2884" i="9"/>
  <c r="C2882" i="9"/>
  <c r="C2881" i="9"/>
  <c r="C2880" i="9"/>
  <c r="C2879" i="9"/>
  <c r="C2878" i="9"/>
  <c r="C2877" i="9"/>
  <c r="C2876" i="9"/>
  <c r="C2875" i="9"/>
  <c r="C2874" i="9"/>
  <c r="C2873" i="9"/>
  <c r="C2872" i="9"/>
  <c r="C2871" i="9"/>
  <c r="C2870" i="9"/>
  <c r="C2869" i="9"/>
  <c r="C2868" i="9"/>
  <c r="C2867" i="9"/>
  <c r="C2866" i="9"/>
  <c r="C2865" i="9"/>
  <c r="C2864" i="9"/>
  <c r="C2863" i="9"/>
  <c r="C2862" i="9"/>
  <c r="C2861" i="9"/>
  <c r="C2860" i="9"/>
  <c r="C2859" i="9"/>
  <c r="C2858" i="9"/>
  <c r="C2857" i="9"/>
  <c r="C2856" i="9"/>
  <c r="C2855" i="9"/>
  <c r="C2854" i="9"/>
  <c r="C2853" i="9"/>
  <c r="C2852" i="9"/>
  <c r="C2851" i="9"/>
  <c r="C2850" i="9"/>
  <c r="C2849" i="9"/>
  <c r="C2848" i="9"/>
  <c r="C2847" i="9"/>
  <c r="C2846" i="9"/>
  <c r="C2845" i="9"/>
  <c r="C2844" i="9"/>
  <c r="C2843" i="9"/>
  <c r="C2842" i="9"/>
  <c r="C2841" i="9"/>
  <c r="C2840" i="9"/>
  <c r="C2839" i="9"/>
  <c r="C2838" i="9"/>
  <c r="C2837" i="9"/>
  <c r="C2836" i="9"/>
  <c r="C2835" i="9"/>
  <c r="C2834" i="9"/>
  <c r="C2833" i="9"/>
  <c r="C2832" i="9"/>
  <c r="C2831" i="9"/>
  <c r="C2830" i="9"/>
  <c r="C2829" i="9"/>
  <c r="C2828" i="9"/>
  <c r="C2827" i="9"/>
  <c r="C2825" i="9"/>
  <c r="C2824" i="9"/>
  <c r="C2822" i="9"/>
  <c r="C2821" i="9"/>
  <c r="C2820" i="9"/>
  <c r="C2819" i="9"/>
  <c r="C2818" i="9"/>
  <c r="C2816" i="9"/>
  <c r="C2814" i="9"/>
  <c r="C2813" i="9"/>
  <c r="C2812" i="9"/>
  <c r="C2811" i="9"/>
  <c r="C2810" i="9"/>
  <c r="C2809" i="9"/>
  <c r="C2808" i="9"/>
  <c r="C2807" i="9"/>
  <c r="C2806" i="9"/>
  <c r="C2805" i="9"/>
  <c r="C2804" i="9"/>
  <c r="C2803" i="9"/>
  <c r="C2802" i="9"/>
  <c r="C2798" i="9"/>
  <c r="C2797" i="9"/>
  <c r="C2794" i="9"/>
  <c r="C2793" i="9"/>
  <c r="C2792" i="9"/>
  <c r="C2791" i="9"/>
  <c r="C2790" i="9"/>
  <c r="C2789" i="9"/>
  <c r="C2788" i="9"/>
  <c r="C2787" i="9"/>
  <c r="C2786" i="9"/>
  <c r="C2785" i="9"/>
  <c r="C2784" i="9"/>
  <c r="C2783" i="9"/>
  <c r="C2782" i="9"/>
  <c r="C2781" i="9"/>
  <c r="C2780" i="9"/>
  <c r="C2779" i="9"/>
  <c r="C2778" i="9"/>
  <c r="C2777" i="9"/>
  <c r="C2776" i="9"/>
  <c r="C2775" i="9"/>
  <c r="C2774" i="9"/>
  <c r="C2773" i="9"/>
  <c r="C2772" i="9"/>
  <c r="C2771" i="9"/>
  <c r="C2770" i="9"/>
  <c r="C2769" i="9"/>
  <c r="C2768" i="9"/>
  <c r="C2767" i="9"/>
  <c r="C2766" i="9"/>
  <c r="C2765" i="9"/>
  <c r="C2764" i="9"/>
  <c r="C2763" i="9"/>
  <c r="C2762" i="9"/>
  <c r="C2761" i="9"/>
  <c r="C2760" i="9"/>
  <c r="C2759" i="9"/>
  <c r="C2758" i="9"/>
  <c r="C2757" i="9"/>
  <c r="C2756" i="9"/>
  <c r="C2755" i="9"/>
  <c r="C2754" i="9"/>
  <c r="C2753" i="9"/>
  <c r="C2752" i="9"/>
  <c r="C2751" i="9"/>
  <c r="C2750" i="9"/>
  <c r="C2749" i="9"/>
  <c r="C2748" i="9"/>
  <c r="C2747" i="9"/>
  <c r="C2746" i="9"/>
  <c r="C2745" i="9"/>
  <c r="C2744" i="9"/>
  <c r="C2743" i="9"/>
  <c r="C2742" i="9"/>
  <c r="C2741" i="9"/>
  <c r="C2740" i="9"/>
  <c r="C2739" i="9"/>
  <c r="C2737" i="9"/>
  <c r="C2736" i="9"/>
  <c r="C2731" i="9"/>
  <c r="C2730" i="9"/>
  <c r="C2724" i="9"/>
  <c r="C2721" i="9"/>
  <c r="C2715" i="9"/>
  <c r="C2713" i="9"/>
  <c r="C2712" i="9"/>
  <c r="C2709" i="9"/>
  <c r="C2708" i="9"/>
  <c r="C2707" i="9"/>
  <c r="C2706" i="9"/>
  <c r="C2705" i="9"/>
  <c r="C2704" i="9"/>
  <c r="C2703" i="9"/>
  <c r="C2702" i="9"/>
  <c r="C2701" i="9"/>
  <c r="C2700" i="9"/>
  <c r="C2699" i="9"/>
  <c r="C2698" i="9"/>
  <c r="C2697" i="9"/>
  <c r="C2696" i="9"/>
  <c r="C2695" i="9"/>
  <c r="C2694" i="9"/>
  <c r="C2693" i="9"/>
  <c r="C2692" i="9"/>
  <c r="C2691" i="9"/>
  <c r="C2690" i="9"/>
  <c r="C2682" i="9"/>
  <c r="C2679" i="9"/>
  <c r="C2678" i="9"/>
  <c r="C2677" i="9"/>
  <c r="C2676" i="9"/>
  <c r="C2675" i="9"/>
  <c r="C2674" i="9"/>
  <c r="C2673" i="9"/>
  <c r="C2672" i="9"/>
  <c r="C2670" i="9"/>
  <c r="C2668" i="9"/>
  <c r="C2667" i="9"/>
  <c r="C2666" i="9"/>
  <c r="C2665" i="9"/>
  <c r="C2664" i="9"/>
  <c r="C2663" i="9"/>
  <c r="C2662" i="9"/>
  <c r="C2661" i="9"/>
  <c r="C2660" i="9"/>
  <c r="C2659" i="9"/>
  <c r="C2658" i="9"/>
  <c r="C2657" i="9"/>
  <c r="C2656" i="9"/>
  <c r="C2655" i="9"/>
  <c r="C2654" i="9"/>
  <c r="C2653" i="9"/>
  <c r="C2648" i="9"/>
  <c r="C2647" i="9"/>
  <c r="C2646" i="9"/>
  <c r="C2645" i="9"/>
  <c r="C2644" i="9"/>
  <c r="C2643" i="9"/>
  <c r="C2642" i="9"/>
  <c r="C2640" i="9"/>
  <c r="C2639" i="9"/>
  <c r="C2638" i="9"/>
  <c r="C2637" i="9"/>
  <c r="C2636" i="9"/>
  <c r="C2635" i="9"/>
  <c r="C2634" i="9"/>
  <c r="C2633" i="9"/>
  <c r="C2632" i="9"/>
  <c r="C2631" i="9"/>
  <c r="C2630" i="9"/>
  <c r="C2628" i="9"/>
  <c r="C2627" i="9"/>
  <c r="C2625" i="9"/>
  <c r="C2623" i="9"/>
  <c r="C2621" i="9"/>
  <c r="C2618" i="9"/>
  <c r="C2617" i="9"/>
  <c r="C2616" i="9"/>
  <c r="C2615" i="9"/>
  <c r="C2614" i="9"/>
  <c r="C2612" i="9"/>
  <c r="C2611" i="9"/>
  <c r="C2610" i="9"/>
  <c r="C2609" i="9"/>
  <c r="C2608" i="9"/>
  <c r="C2607" i="9"/>
  <c r="C2606" i="9"/>
  <c r="C2604" i="9"/>
  <c r="C2602" i="9"/>
  <c r="C2600" i="9"/>
  <c r="C2599" i="9"/>
  <c r="C2598" i="9"/>
  <c r="C2597" i="9"/>
  <c r="C2596" i="9"/>
  <c r="C2595" i="9"/>
  <c r="C2592" i="9"/>
  <c r="C2591" i="9"/>
  <c r="C2590" i="9"/>
  <c r="C2589" i="9"/>
  <c r="C2588" i="9"/>
  <c r="C2587" i="9"/>
  <c r="C2586" i="9"/>
  <c r="C2585" i="9"/>
  <c r="C2584" i="9"/>
  <c r="C2583" i="9"/>
  <c r="C2582" i="9"/>
  <c r="C2581" i="9"/>
  <c r="C2580" i="9"/>
  <c r="C2579" i="9"/>
  <c r="C2578" i="9"/>
  <c r="C2577" i="9"/>
  <c r="C2576" i="9"/>
  <c r="C2575" i="9"/>
  <c r="C2574" i="9"/>
  <c r="C2573" i="9"/>
  <c r="C2571" i="9"/>
  <c r="C2570" i="9"/>
  <c r="C2569" i="9"/>
  <c r="C2568" i="9"/>
  <c r="C2567" i="9"/>
  <c r="C2566" i="9"/>
  <c r="C2565" i="9"/>
  <c r="C2564" i="9"/>
  <c r="C2563" i="9"/>
  <c r="C2562" i="9"/>
  <c r="C2561" i="9"/>
  <c r="C2560" i="9"/>
  <c r="C2559" i="9"/>
  <c r="C2558" i="9"/>
  <c r="C2557" i="9"/>
  <c r="C2556" i="9"/>
  <c r="C2555" i="9"/>
  <c r="C2554" i="9"/>
  <c r="C2553" i="9"/>
  <c r="C2552" i="9"/>
  <c r="C2551" i="9"/>
  <c r="C2550" i="9"/>
  <c r="C2549" i="9"/>
  <c r="C2548" i="9"/>
  <c r="C2547" i="9"/>
  <c r="C2546" i="9"/>
  <c r="C2545" i="9"/>
  <c r="C2544" i="9"/>
  <c r="C2543" i="9"/>
  <c r="C2542" i="9"/>
  <c r="C2541" i="9"/>
  <c r="C2540" i="9"/>
  <c r="C2539" i="9"/>
  <c r="C2538" i="9"/>
  <c r="C2537" i="9"/>
  <c r="C2536" i="9"/>
  <c r="C2535" i="9"/>
  <c r="C2534" i="9"/>
  <c r="C2533" i="9"/>
  <c r="C2532" i="9"/>
  <c r="C2531" i="9"/>
  <c r="C2530" i="9"/>
  <c r="C2529" i="9"/>
  <c r="C2528" i="9"/>
  <c r="C2527" i="9"/>
  <c r="C2526" i="9"/>
  <c r="C2525" i="9"/>
  <c r="C2524" i="9"/>
  <c r="C2523" i="9"/>
  <c r="C2522" i="9"/>
  <c r="C2521" i="9"/>
  <c r="C2519" i="9"/>
  <c r="C2517" i="9"/>
  <c r="C2516" i="9"/>
  <c r="C2513" i="9"/>
  <c r="C2509" i="9"/>
  <c r="C2508" i="9"/>
  <c r="C2507" i="9"/>
  <c r="C2506" i="9"/>
  <c r="C2505" i="9"/>
  <c r="C2504" i="9"/>
  <c r="C2503" i="9"/>
  <c r="C2502" i="9"/>
  <c r="C2501" i="9"/>
  <c r="C2500" i="9"/>
  <c r="C2499" i="9"/>
  <c r="C2498" i="9"/>
  <c r="C2497" i="9"/>
  <c r="C2496" i="9"/>
  <c r="C2493" i="9"/>
  <c r="C2492" i="9"/>
  <c r="C2491" i="9"/>
  <c r="C2490" i="9"/>
  <c r="C2489" i="9"/>
  <c r="C2488" i="9"/>
  <c r="C2487" i="9"/>
  <c r="C2486" i="9"/>
  <c r="C2485" i="9"/>
  <c r="C2484" i="9"/>
  <c r="C2483" i="9"/>
  <c r="C2482" i="9"/>
  <c r="C2481" i="9"/>
  <c r="C2480" i="9"/>
  <c r="C2479" i="9"/>
  <c r="C2478" i="9"/>
  <c r="C2477" i="9"/>
  <c r="C2476" i="9"/>
  <c r="C2475" i="9"/>
  <c r="C2474" i="9"/>
  <c r="C2473" i="9"/>
  <c r="C2472" i="9"/>
  <c r="C2471" i="9"/>
  <c r="C2470" i="9"/>
  <c r="C2469" i="9"/>
  <c r="C2468" i="9"/>
  <c r="C2467" i="9"/>
  <c r="C2466" i="9"/>
  <c r="C2465" i="9"/>
  <c r="C2464" i="9"/>
  <c r="C2463" i="9"/>
  <c r="C2462" i="9"/>
  <c r="C2461" i="9"/>
  <c r="C2460" i="9"/>
  <c r="C2459" i="9"/>
  <c r="C2458" i="9"/>
  <c r="C2457" i="9"/>
  <c r="C2456" i="9"/>
  <c r="C2455" i="9"/>
  <c r="C2454" i="9"/>
  <c r="C2453" i="9"/>
  <c r="C2452" i="9"/>
  <c r="C2451" i="9"/>
  <c r="C2450" i="9"/>
  <c r="C2449" i="9"/>
  <c r="C2448" i="9"/>
  <c r="C2447" i="9"/>
  <c r="C2446" i="9"/>
  <c r="C2445" i="9"/>
  <c r="C2444" i="9"/>
  <c r="C2443" i="9"/>
  <c r="C2442" i="9"/>
  <c r="C2441" i="9"/>
  <c r="C2440" i="9"/>
  <c r="C2439" i="9"/>
  <c r="C2438" i="9"/>
  <c r="C2437" i="9"/>
  <c r="C2436" i="9"/>
  <c r="C2435" i="9"/>
  <c r="C2434" i="9"/>
  <c r="C2433" i="9"/>
  <c r="C2432" i="9"/>
  <c r="C2431" i="9"/>
  <c r="C2430" i="9"/>
  <c r="C2429" i="9"/>
  <c r="C2428" i="9"/>
  <c r="C2427" i="9"/>
  <c r="C2426" i="9"/>
  <c r="C2425" i="9"/>
  <c r="C2424" i="9"/>
  <c r="C2423" i="9"/>
  <c r="C2422" i="9"/>
  <c r="C2421" i="9"/>
  <c r="C2420" i="9"/>
  <c r="C2419" i="9"/>
  <c r="C2418" i="9"/>
  <c r="C2417" i="9"/>
  <c r="C2416" i="9"/>
  <c r="C2415" i="9"/>
  <c r="C2414" i="9"/>
  <c r="C2413" i="9"/>
  <c r="C2412" i="9"/>
  <c r="C2411" i="9"/>
  <c r="C2410" i="9"/>
  <c r="C2409" i="9"/>
  <c r="C2408" i="9"/>
  <c r="C2407" i="9"/>
  <c r="C2406" i="9"/>
  <c r="C2405" i="9"/>
  <c r="C2404" i="9"/>
  <c r="C2403" i="9"/>
  <c r="C2402" i="9"/>
  <c r="C2401" i="9"/>
  <c r="C2399" i="9"/>
  <c r="C2398" i="9"/>
  <c r="C2397" i="9"/>
  <c r="C2396" i="9"/>
  <c r="C2395" i="9"/>
  <c r="C2394" i="9"/>
  <c r="C2393" i="9"/>
  <c r="C2392" i="9"/>
  <c r="C2391" i="9"/>
  <c r="C2390" i="9"/>
  <c r="C2389" i="9"/>
  <c r="C2388" i="9"/>
  <c r="C2387" i="9"/>
  <c r="C2386" i="9"/>
  <c r="C2385" i="9"/>
  <c r="C2384" i="9"/>
  <c r="C2383" i="9"/>
  <c r="C2382" i="9"/>
  <c r="C2381" i="9"/>
  <c r="C2380" i="9"/>
  <c r="C2379" i="9"/>
  <c r="C2378" i="9"/>
  <c r="C2377" i="9"/>
  <c r="C2376" i="9"/>
  <c r="C2375" i="9"/>
  <c r="C2374" i="9"/>
  <c r="C2373" i="9"/>
  <c r="C2372" i="9"/>
  <c r="C2371" i="9"/>
  <c r="C2370" i="9"/>
  <c r="C2369" i="9"/>
  <c r="C2368" i="9"/>
  <c r="C2367" i="9"/>
  <c r="C2366" i="9"/>
  <c r="C2365" i="9"/>
  <c r="C2364" i="9"/>
  <c r="C2363" i="9"/>
  <c r="C2362" i="9"/>
  <c r="C2361" i="9"/>
  <c r="C2360" i="9"/>
  <c r="C2359" i="9"/>
  <c r="C2358" i="9"/>
  <c r="C2357" i="9"/>
  <c r="C2356" i="9"/>
  <c r="C2355" i="9"/>
  <c r="C2354" i="9"/>
  <c r="C2353" i="9"/>
  <c r="C2352" i="9"/>
  <c r="C2351" i="9"/>
  <c r="C2350" i="9"/>
  <c r="C2348" i="9"/>
  <c r="C2347" i="9"/>
  <c r="C2346" i="9"/>
  <c r="C2345" i="9"/>
  <c r="C2344" i="9"/>
  <c r="C2343" i="9"/>
  <c r="C2342" i="9"/>
  <c r="C2341" i="9"/>
  <c r="C2340" i="9"/>
  <c r="C2339" i="9"/>
  <c r="C2338" i="9"/>
  <c r="C2337" i="9"/>
  <c r="C2336" i="9"/>
  <c r="C2335" i="9"/>
  <c r="C2334" i="9"/>
  <c r="C2333" i="9"/>
  <c r="C2332" i="9"/>
  <c r="C2331" i="9"/>
  <c r="C2330" i="9"/>
  <c r="C2329" i="9"/>
  <c r="C2328" i="9"/>
  <c r="C2327" i="9"/>
  <c r="C2325" i="9"/>
  <c r="C2324" i="9"/>
  <c r="C2323" i="9"/>
  <c r="C2322" i="9"/>
  <c r="C2321" i="9"/>
  <c r="C2320" i="9"/>
  <c r="C2319" i="9"/>
  <c r="C2318" i="9"/>
  <c r="C2317" i="9"/>
  <c r="C2316" i="9"/>
  <c r="C2315" i="9"/>
  <c r="C2314" i="9"/>
  <c r="C2312" i="9"/>
  <c r="C2311" i="9"/>
  <c r="C2310" i="9"/>
  <c r="C2309" i="9"/>
  <c r="C2308" i="9"/>
  <c r="C2307" i="9"/>
  <c r="C2306" i="9"/>
  <c r="C2305" i="9"/>
  <c r="C2304" i="9"/>
  <c r="C2303" i="9"/>
  <c r="C2302" i="9"/>
  <c r="C2301" i="9"/>
  <c r="C2300" i="9"/>
  <c r="C2299" i="9"/>
  <c r="C2298" i="9"/>
  <c r="C2297" i="9"/>
  <c r="C2296" i="9"/>
  <c r="C2295" i="9"/>
  <c r="C2294" i="9"/>
  <c r="C2293" i="9"/>
  <c r="C2292" i="9"/>
  <c r="C2291" i="9"/>
  <c r="C2290" i="9"/>
  <c r="C2289" i="9"/>
  <c r="C2288" i="9"/>
  <c r="C2287" i="9"/>
  <c r="C2286" i="9"/>
  <c r="C2285" i="9"/>
  <c r="C2284" i="9"/>
  <c r="C2283" i="9"/>
  <c r="C2282" i="9"/>
  <c r="C2281" i="9"/>
  <c r="C2280" i="9"/>
  <c r="C2279" i="9"/>
  <c r="C2278" i="9"/>
  <c r="C2277" i="9"/>
  <c r="C2276" i="9"/>
  <c r="C2275" i="9"/>
  <c r="C2274" i="9"/>
  <c r="C2273" i="9"/>
  <c r="C2272" i="9"/>
  <c r="C2271" i="9"/>
  <c r="C2270" i="9"/>
  <c r="C2269" i="9"/>
  <c r="C2268" i="9"/>
  <c r="C2267" i="9"/>
  <c r="C2266" i="9"/>
  <c r="C2265" i="9"/>
  <c r="C2264" i="9"/>
  <c r="C2263" i="9"/>
  <c r="C2262" i="9"/>
  <c r="C2261" i="9"/>
  <c r="C2260" i="9"/>
  <c r="C2259" i="9"/>
  <c r="C2258" i="9"/>
  <c r="C2257" i="9"/>
  <c r="C2256" i="9"/>
  <c r="C2255" i="9"/>
  <c r="C2254" i="9"/>
  <c r="C2253" i="9"/>
  <c r="C2252" i="9"/>
  <c r="C2251" i="9"/>
  <c r="C2250" i="9"/>
  <c r="C2249" i="9"/>
  <c r="C2248" i="9"/>
  <c r="C2247" i="9"/>
  <c r="C2246" i="9"/>
  <c r="C2245" i="9"/>
  <c r="C2244" i="9"/>
  <c r="C2243" i="9"/>
  <c r="C2242" i="9"/>
  <c r="C2241" i="9"/>
  <c r="C2240" i="9"/>
  <c r="C2239" i="9"/>
  <c r="C2238" i="9"/>
  <c r="C2237" i="9"/>
  <c r="C2236" i="9"/>
  <c r="C2235" i="9"/>
  <c r="C2234" i="9"/>
  <c r="C2233" i="9"/>
  <c r="C2231" i="9"/>
  <c r="C2230" i="9"/>
  <c r="C2229" i="9"/>
  <c r="C2228" i="9"/>
  <c r="C2227" i="9"/>
  <c r="C2226" i="9"/>
  <c r="C2225" i="9"/>
  <c r="C2224" i="9"/>
  <c r="C2223" i="9"/>
  <c r="C2222" i="9"/>
  <c r="C2221" i="9"/>
  <c r="C2220" i="9"/>
  <c r="C2219" i="9"/>
  <c r="C2218" i="9"/>
  <c r="C2217" i="9"/>
  <c r="C2216" i="9"/>
  <c r="C2215" i="9"/>
  <c r="C2214" i="9"/>
  <c r="C2213" i="9"/>
  <c r="C2212" i="9"/>
  <c r="C2211" i="9"/>
  <c r="C2210" i="9"/>
  <c r="C2209" i="9"/>
  <c r="C2208" i="9"/>
  <c r="C2207" i="9"/>
  <c r="C2206" i="9"/>
  <c r="C2205" i="9"/>
  <c r="C2203" i="9"/>
  <c r="C2202" i="9"/>
  <c r="C2201" i="9"/>
  <c r="C2200" i="9"/>
  <c r="C2199" i="9"/>
  <c r="C2198" i="9"/>
  <c r="C2197" i="9"/>
  <c r="C2196" i="9"/>
  <c r="C2195" i="9"/>
  <c r="C2194" i="9"/>
  <c r="C2193" i="9"/>
  <c r="C2192" i="9"/>
  <c r="C2191" i="9"/>
  <c r="C2190" i="9"/>
  <c r="C2189" i="9"/>
  <c r="C2188" i="9"/>
  <c r="C2187" i="9"/>
  <c r="C2186" i="9"/>
  <c r="C2185" i="9"/>
  <c r="C2184" i="9"/>
  <c r="C2183" i="9"/>
  <c r="C2182" i="9"/>
  <c r="C2181" i="9"/>
  <c r="C2180" i="9"/>
  <c r="C2179" i="9"/>
  <c r="C2178" i="9"/>
  <c r="C2177" i="9"/>
  <c r="C2176" i="9"/>
  <c r="C2175" i="9"/>
  <c r="C2174" i="9"/>
  <c r="C2173" i="9"/>
  <c r="C2172" i="9"/>
  <c r="C2171" i="9"/>
  <c r="C2170" i="9"/>
  <c r="C2169" i="9"/>
  <c r="C2168" i="9"/>
  <c r="C2167" i="9"/>
  <c r="C2166" i="9"/>
  <c r="C2165" i="9"/>
  <c r="C2164" i="9"/>
  <c r="C2163" i="9"/>
  <c r="C2162" i="9"/>
  <c r="C2161" i="9"/>
  <c r="C2160" i="9"/>
  <c r="C2159" i="9"/>
  <c r="C2158" i="9"/>
  <c r="C2157" i="9"/>
  <c r="C2156" i="9"/>
  <c r="C2155" i="9"/>
  <c r="C2154" i="9"/>
  <c r="C2153" i="9"/>
  <c r="C2152" i="9"/>
  <c r="C2150" i="9"/>
  <c r="C2148" i="9"/>
  <c r="C2147" i="9"/>
  <c r="C2146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3" i="9"/>
  <c r="C2122" i="9"/>
  <c r="C2121" i="9"/>
  <c r="C2117" i="9"/>
  <c r="C2115" i="9"/>
  <c r="C2114" i="9"/>
  <c r="C2113" i="9"/>
  <c r="C2112" i="9"/>
  <c r="C2111" i="9"/>
  <c r="C2110" i="9"/>
  <c r="C2109" i="9"/>
  <c r="C2108" i="9"/>
  <c r="C2107" i="9"/>
  <c r="C2106" i="9"/>
  <c r="C2105" i="9"/>
  <c r="C2104" i="9"/>
  <c r="C2103" i="9"/>
  <c r="C2102" i="9"/>
  <c r="C2101" i="9"/>
  <c r="C2100" i="9"/>
  <c r="C2099" i="9"/>
  <c r="C2097" i="9"/>
  <c r="C2096" i="9"/>
  <c r="C2095" i="9"/>
  <c r="C2094" i="9"/>
  <c r="C2092" i="9"/>
  <c r="C2090" i="9"/>
  <c r="C2089" i="9"/>
  <c r="C2088" i="9"/>
  <c r="C2087" i="9"/>
  <c r="C2086" i="9"/>
  <c r="C2085" i="9"/>
  <c r="C2084" i="9"/>
  <c r="C2083" i="9"/>
  <c r="C2082" i="9"/>
  <c r="C2081" i="9"/>
  <c r="C2080" i="9"/>
  <c r="C2078" i="9"/>
  <c r="C2077" i="9"/>
  <c r="C2076" i="9"/>
  <c r="C2075" i="9"/>
  <c r="C2074" i="9"/>
  <c r="C2073" i="9"/>
  <c r="C2072" i="9"/>
  <c r="C2071" i="9"/>
  <c r="C2070" i="9"/>
  <c r="C2069" i="9"/>
  <c r="C2068" i="9"/>
  <c r="C2067" i="9"/>
  <c r="C2066" i="9"/>
  <c r="C2065" i="9"/>
  <c r="C2064" i="9"/>
  <c r="C2063" i="9"/>
  <c r="C2062" i="9"/>
  <c r="C2061" i="9"/>
  <c r="C2060" i="9"/>
  <c r="C2059" i="9"/>
  <c r="C2058" i="9"/>
  <c r="C2057" i="9"/>
  <c r="C2056" i="9"/>
  <c r="C2055" i="9"/>
  <c r="C2054" i="9"/>
  <c r="C2053" i="9"/>
  <c r="C2052" i="9"/>
  <c r="C2051" i="9"/>
  <c r="C2050" i="9"/>
  <c r="C2049" i="9"/>
  <c r="C2048" i="9"/>
  <c r="C2047" i="9"/>
  <c r="C2046" i="9"/>
  <c r="C2045" i="9"/>
  <c r="C2044" i="9"/>
  <c r="C2043" i="9"/>
  <c r="C2042" i="9"/>
  <c r="C2041" i="9"/>
  <c r="C2040" i="9"/>
  <c r="C2039" i="9"/>
  <c r="C2038" i="9"/>
  <c r="C2037" i="9"/>
  <c r="C2036" i="9"/>
  <c r="C2035" i="9"/>
  <c r="C2034" i="9"/>
  <c r="C2032" i="9"/>
  <c r="C2031" i="9"/>
  <c r="C2030" i="9"/>
  <c r="C2029" i="9"/>
  <c r="C2028" i="9"/>
  <c r="C2027" i="9"/>
  <c r="C2026" i="9"/>
  <c r="C2025" i="9"/>
  <c r="C2024" i="9"/>
  <c r="C2022" i="9"/>
  <c r="C2021" i="9"/>
  <c r="C2020" i="9"/>
  <c r="C2019" i="9"/>
  <c r="C2018" i="9"/>
  <c r="C2017" i="9"/>
  <c r="C2016" i="9"/>
  <c r="C2015" i="9"/>
  <c r="C2014" i="9"/>
  <c r="C2013" i="9"/>
  <c r="C2012" i="9"/>
  <c r="C2011" i="9"/>
  <c r="C2010" i="9"/>
  <c r="C2009" i="9"/>
  <c r="C2007" i="9"/>
  <c r="C2006" i="9"/>
  <c r="C2005" i="9"/>
  <c r="C2004" i="9"/>
  <c r="C2003" i="9"/>
  <c r="C2002" i="9"/>
  <c r="C2001" i="9"/>
  <c r="C2000" i="9"/>
  <c r="C1999" i="9"/>
  <c r="C1998" i="9"/>
  <c r="C1997" i="9"/>
  <c r="C1996" i="9"/>
  <c r="C1995" i="9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79" i="9"/>
  <c r="C1978" i="9"/>
  <c r="C1977" i="9"/>
  <c r="C1976" i="9"/>
  <c r="C1975" i="9"/>
  <c r="C1974" i="9"/>
  <c r="C1973" i="9"/>
  <c r="C1972" i="9"/>
  <c r="C1971" i="9"/>
  <c r="C1970" i="9"/>
  <c r="C1969" i="9"/>
  <c r="C1968" i="9"/>
  <c r="C1967" i="9"/>
  <c r="C1966" i="9"/>
  <c r="C1965" i="9"/>
  <c r="C1964" i="9"/>
  <c r="C1963" i="9"/>
  <c r="C1962" i="9"/>
  <c r="C1961" i="9"/>
  <c r="C1960" i="9"/>
  <c r="C1959" i="9"/>
  <c r="C1958" i="9"/>
  <c r="C1957" i="9"/>
  <c r="C1956" i="9"/>
  <c r="C1955" i="9"/>
  <c r="C1954" i="9"/>
  <c r="C1953" i="9"/>
  <c r="C1952" i="9"/>
  <c r="C1951" i="9"/>
  <c r="C1950" i="9"/>
  <c r="C1949" i="9"/>
  <c r="C1948" i="9"/>
  <c r="C1947" i="9"/>
  <c r="C1946" i="9"/>
  <c r="C1945" i="9"/>
  <c r="C1944" i="9"/>
  <c r="C1943" i="9"/>
  <c r="C1942" i="9"/>
  <c r="C1941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1904" i="9"/>
  <c r="C1903" i="9"/>
  <c r="C1902" i="9"/>
  <c r="C1901" i="9"/>
  <c r="C1900" i="9"/>
  <c r="C1899" i="9"/>
  <c r="C1898" i="9"/>
  <c r="C1897" i="9"/>
  <c r="C1896" i="9"/>
  <c r="C1895" i="9"/>
  <c r="C1894" i="9"/>
  <c r="C1892" i="9"/>
  <c r="C1891" i="9"/>
  <c r="C1890" i="9"/>
  <c r="C1889" i="9"/>
  <c r="C1888" i="9"/>
  <c r="C1887" i="9"/>
  <c r="C1886" i="9"/>
  <c r="C1885" i="9"/>
  <c r="C1884" i="9"/>
  <c r="C1883" i="9"/>
  <c r="C1882" i="9"/>
  <c r="C1881" i="9"/>
  <c r="C1879" i="9"/>
  <c r="C1878" i="9"/>
  <c r="C1877" i="9"/>
  <c r="C1876" i="9"/>
  <c r="C1875" i="9"/>
  <c r="C1874" i="9"/>
  <c r="C1873" i="9"/>
  <c r="C1872" i="9"/>
  <c r="C1871" i="9"/>
  <c r="C1870" i="9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3" i="9"/>
  <c r="C1852" i="9"/>
  <c r="C1851" i="9"/>
  <c r="C1850" i="9"/>
  <c r="C1849" i="9"/>
  <c r="C1848" i="9"/>
  <c r="C1847" i="9"/>
  <c r="C1845" i="9"/>
  <c r="C1844" i="9"/>
  <c r="C1843" i="9"/>
  <c r="C1842" i="9"/>
  <c r="C1841" i="9"/>
  <c r="C1840" i="9"/>
  <c r="C1839" i="9"/>
  <c r="C1838" i="9"/>
  <c r="C1837" i="9"/>
  <c r="C1836" i="9"/>
  <c r="C1835" i="9"/>
  <c r="C1834" i="9"/>
  <c r="C1833" i="9"/>
  <c r="C1832" i="9"/>
  <c r="C1831" i="9"/>
  <c r="C1830" i="9"/>
  <c r="C1828" i="9"/>
  <c r="C1827" i="9"/>
  <c r="C1826" i="9"/>
  <c r="C1825" i="9"/>
  <c r="C1824" i="9"/>
  <c r="C1823" i="9"/>
  <c r="C1822" i="9"/>
  <c r="C1821" i="9"/>
  <c r="C1820" i="9"/>
  <c r="C1819" i="9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765" i="9"/>
  <c r="C1763" i="9"/>
  <c r="C1762" i="9"/>
  <c r="C1761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C1729" i="9"/>
  <c r="C1728" i="9"/>
  <c r="C1727" i="9"/>
  <c r="C1726" i="9"/>
  <c r="C1725" i="9"/>
  <c r="C1724" i="9"/>
  <c r="C1723" i="9"/>
  <c r="C1722" i="9"/>
  <c r="C1721" i="9"/>
  <c r="C1720" i="9"/>
  <c r="C1719" i="9"/>
  <c r="C1718" i="9"/>
  <c r="C1717" i="9"/>
  <c r="C1716" i="9"/>
  <c r="C1715" i="9"/>
  <c r="C1714" i="9"/>
  <c r="C1713" i="9"/>
  <c r="C1712" i="9"/>
  <c r="C1711" i="9"/>
  <c r="C1710" i="9"/>
  <c r="C1709" i="9"/>
  <c r="C1708" i="9"/>
  <c r="C1707" i="9"/>
  <c r="C1706" i="9"/>
  <c r="C1705" i="9"/>
  <c r="C1704" i="9"/>
  <c r="C1703" i="9"/>
  <c r="C1702" i="9"/>
  <c r="C1701" i="9"/>
  <c r="C1700" i="9"/>
  <c r="C1699" i="9"/>
  <c r="C1698" i="9"/>
  <c r="C1697" i="9"/>
  <c r="C1696" i="9"/>
  <c r="C1695" i="9"/>
  <c r="C1693" i="9"/>
  <c r="C1692" i="9"/>
  <c r="C1691" i="9"/>
  <c r="C1690" i="9"/>
  <c r="C1689" i="9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C1674" i="9"/>
  <c r="C1673" i="9"/>
  <c r="C1672" i="9"/>
  <c r="C1671" i="9"/>
  <c r="C1670" i="9"/>
  <c r="C1669" i="9"/>
  <c r="C1668" i="9"/>
  <c r="C1667" i="9"/>
  <c r="C1666" i="9"/>
  <c r="C1665" i="9"/>
  <c r="C1664" i="9"/>
  <c r="C1663" i="9"/>
  <c r="C1662" i="9"/>
  <c r="C1661" i="9"/>
  <c r="C1660" i="9"/>
  <c r="C1659" i="9"/>
  <c r="C1658" i="9"/>
  <c r="C1657" i="9"/>
  <c r="C1656" i="9"/>
  <c r="C1655" i="9"/>
  <c r="C1654" i="9"/>
  <c r="C1653" i="9"/>
  <c r="C1652" i="9"/>
  <c r="C1651" i="9"/>
  <c r="C1650" i="9"/>
  <c r="C1649" i="9"/>
  <c r="C1648" i="9"/>
  <c r="C1647" i="9"/>
  <c r="C1646" i="9"/>
  <c r="C1645" i="9"/>
  <c r="C1644" i="9"/>
  <c r="C1643" i="9"/>
  <c r="C1642" i="9"/>
  <c r="C1641" i="9"/>
  <c r="C1640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C1622" i="9"/>
  <c r="C1621" i="9"/>
  <c r="C1620" i="9"/>
  <c r="C1619" i="9"/>
  <c r="C1618" i="9"/>
  <c r="C1617" i="9"/>
  <c r="C1616" i="9"/>
  <c r="C1615" i="9"/>
  <c r="C1614" i="9"/>
  <c r="C1613" i="9"/>
  <c r="C1612" i="9"/>
  <c r="C1611" i="9"/>
  <c r="C1610" i="9"/>
  <c r="C1609" i="9"/>
  <c r="C1608" i="9"/>
  <c r="C1607" i="9"/>
  <c r="C1606" i="9"/>
  <c r="C1605" i="9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C1592" i="9"/>
  <c r="C1591" i="9"/>
  <c r="C1590" i="9"/>
  <c r="C1589" i="9"/>
  <c r="C1588" i="9"/>
  <c r="C1587" i="9"/>
  <c r="C1586" i="9"/>
  <c r="C1585" i="9"/>
  <c r="C1584" i="9"/>
  <c r="C1583" i="9"/>
  <c r="C1582" i="9"/>
  <c r="C1581" i="9"/>
  <c r="C1580" i="9"/>
  <c r="C1579" i="9"/>
  <c r="C1578" i="9"/>
  <c r="C1577" i="9"/>
  <c r="C1576" i="9"/>
  <c r="C1575" i="9"/>
  <c r="C1574" i="9"/>
  <c r="C1573" i="9"/>
  <c r="C1572" i="9"/>
  <c r="C1571" i="9"/>
  <c r="C1570" i="9"/>
  <c r="C1569" i="9"/>
  <c r="C1568" i="9"/>
  <c r="C1567" i="9"/>
  <c r="C1566" i="9"/>
  <c r="C1565" i="9"/>
  <c r="C1564" i="9"/>
  <c r="C1563" i="9"/>
  <c r="C1562" i="9"/>
  <c r="C1561" i="9"/>
  <c r="C1560" i="9"/>
  <c r="C1559" i="9"/>
  <c r="C1558" i="9"/>
  <c r="C1557" i="9"/>
  <c r="C1556" i="9"/>
  <c r="C1555" i="9"/>
  <c r="C1554" i="9"/>
  <c r="C1553" i="9"/>
  <c r="C1552" i="9"/>
  <c r="C1551" i="9"/>
  <c r="C1550" i="9"/>
  <c r="C1549" i="9"/>
  <c r="C1548" i="9"/>
  <c r="C1547" i="9"/>
  <c r="C1546" i="9"/>
  <c r="C1545" i="9"/>
  <c r="C1544" i="9"/>
  <c r="C1543" i="9"/>
  <c r="C1542" i="9"/>
  <c r="C1541" i="9"/>
  <c r="C1540" i="9"/>
  <c r="C1539" i="9"/>
  <c r="C1538" i="9"/>
  <c r="C1537" i="9"/>
  <c r="C1536" i="9"/>
  <c r="C1535" i="9"/>
  <c r="C1534" i="9"/>
  <c r="C1533" i="9"/>
  <c r="C1532" i="9"/>
  <c r="C1531" i="9"/>
  <c r="C1530" i="9"/>
  <c r="C1529" i="9"/>
  <c r="C1528" i="9"/>
  <c r="C1527" i="9"/>
  <c r="C1525" i="9"/>
  <c r="C1524" i="9"/>
  <c r="C1523" i="9"/>
  <c r="C1522" i="9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C1505" i="9"/>
  <c r="C1504" i="9"/>
  <c r="C1503" i="9"/>
  <c r="C1502" i="9"/>
  <c r="C1501" i="9"/>
  <c r="C1500" i="9"/>
  <c r="C1499" i="9"/>
  <c r="C1498" i="9"/>
  <c r="C1497" i="9"/>
  <c r="C1496" i="9"/>
  <c r="C1495" i="9"/>
  <c r="C1494" i="9"/>
  <c r="C1493" i="9"/>
  <c r="C1492" i="9"/>
  <c r="C1491" i="9"/>
  <c r="C1490" i="9"/>
  <c r="C1489" i="9"/>
  <c r="C1488" i="9"/>
  <c r="C1487" i="9"/>
  <c r="C1486" i="9"/>
  <c r="C1485" i="9"/>
  <c r="C1484" i="9"/>
  <c r="C1483" i="9"/>
  <c r="C1482" i="9"/>
  <c r="C1481" i="9"/>
  <c r="C1480" i="9"/>
  <c r="C1479" i="9"/>
  <c r="C1478" i="9"/>
  <c r="C1477" i="9"/>
  <c r="C1476" i="9"/>
  <c r="C1475" i="9"/>
  <c r="C1474" i="9"/>
  <c r="C1473" i="9"/>
  <c r="C1472" i="9"/>
  <c r="C1471" i="9"/>
  <c r="C1470" i="9"/>
  <c r="C1469" i="9"/>
  <c r="C1468" i="9"/>
  <c r="C1467" i="9"/>
  <c r="C1466" i="9"/>
  <c r="C1465" i="9"/>
  <c r="C1464" i="9"/>
  <c r="C1463" i="9"/>
  <c r="C1462" i="9"/>
  <c r="C1461" i="9"/>
  <c r="C1460" i="9"/>
  <c r="C1459" i="9"/>
  <c r="C1458" i="9"/>
  <c r="C1457" i="9"/>
  <c r="C1456" i="9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5" i="9"/>
  <c r="C1064" i="9"/>
  <c r="C1062" i="9"/>
  <c r="C1061" i="9"/>
  <c r="C1060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5" i="9"/>
  <c r="C884" i="9"/>
  <c r="C883" i="9"/>
  <c r="C882" i="9"/>
  <c r="C881" i="9"/>
  <c r="C880" i="9"/>
  <c r="C879" i="9"/>
  <c r="C877" i="9"/>
  <c r="C876" i="9"/>
  <c r="C875" i="9"/>
  <c r="C874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1" i="9"/>
  <c r="C850" i="9"/>
  <c r="C849" i="9"/>
  <c r="C848" i="9"/>
  <c r="C847" i="9"/>
  <c r="C846" i="9"/>
  <c r="C845" i="9"/>
  <c r="C844" i="9"/>
  <c r="C843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1" i="9"/>
  <c r="C750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7" i="9"/>
  <c r="C366" i="9"/>
  <c r="C365" i="9"/>
  <c r="C364" i="9"/>
  <c r="C363" i="9"/>
  <c r="C362" i="9"/>
  <c r="C361" i="9"/>
  <c r="C360" i="9"/>
  <c r="C357" i="9"/>
  <c r="C356" i="9"/>
  <c r="C355" i="9"/>
  <c r="C354" i="9"/>
  <c r="C353" i="9"/>
  <c r="C352" i="9"/>
  <c r="C351" i="9"/>
  <c r="C350" i="9"/>
  <c r="C349" i="9"/>
  <c r="C348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6" i="9"/>
  <c r="C325" i="9"/>
  <c r="C324" i="9"/>
  <c r="C323" i="9"/>
  <c r="C322" i="9"/>
  <c r="C321" i="9"/>
  <c r="C320" i="9"/>
  <c r="C319" i="9"/>
  <c r="C318" i="9"/>
  <c r="C316" i="9"/>
  <c r="C315" i="9"/>
  <c r="C314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1" i="9"/>
  <c r="C190" i="9"/>
  <c r="C189" i="9"/>
  <c r="C188" i="9"/>
  <c r="C187" i="9"/>
  <c r="C186" i="9"/>
  <c r="C185" i="9"/>
  <c r="C183" i="9"/>
  <c r="C182" i="9"/>
  <c r="C181" i="9"/>
  <c r="C180" i="9"/>
  <c r="C179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0" i="9"/>
  <c r="C129" i="9"/>
  <c r="C128" i="9"/>
  <c r="C127" i="9"/>
  <c r="C126" i="9"/>
  <c r="C125" i="9"/>
  <c r="C124" i="9"/>
  <c r="C123" i="9"/>
  <c r="C122" i="9"/>
  <c r="C121" i="9"/>
  <c r="C120" i="9"/>
  <c r="C118" i="9"/>
  <c r="C117" i="9"/>
  <c r="C116" i="9"/>
  <c r="C115" i="9"/>
  <c r="C114" i="9"/>
  <c r="C113" i="9"/>
  <c r="C112" i="9"/>
  <c r="C111" i="9"/>
  <c r="C109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2" i="9"/>
  <c r="C31" i="9"/>
  <c r="C30" i="9"/>
  <c r="C29" i="9"/>
  <c r="C28" i="9"/>
  <c r="C27" i="9"/>
  <c r="C26" i="9"/>
  <c r="C25" i="9"/>
  <c r="C24" i="9"/>
  <c r="C22" i="9"/>
  <c r="C21" i="9"/>
  <c r="C20" i="9"/>
  <c r="C19" i="9"/>
  <c r="C18" i="9"/>
  <c r="C17" i="9"/>
  <c r="C16" i="9"/>
  <c r="C15" i="9"/>
  <c r="C14" i="9"/>
  <c r="C12" i="9"/>
  <c r="C11" i="9"/>
  <c r="C10" i="9"/>
  <c r="C9" i="9"/>
  <c r="C7" i="9"/>
  <c r="C6" i="9"/>
  <c r="C5" i="9"/>
  <c r="C4" i="9"/>
  <c r="C3" i="9"/>
  <c r="C2" i="9"/>
  <c r="L142" i="26"/>
  <c r="E81" i="39"/>
  <c r="K142" i="26"/>
  <c r="J162" i="26" s="1"/>
  <c r="T25" i="26"/>
  <c r="BH12" i="25"/>
  <c r="BG12" i="25"/>
  <c r="BH21" i="25" s="1"/>
  <c r="E182" i="39"/>
  <c r="E183" i="39"/>
  <c r="E184" i="39"/>
  <c r="E185" i="39"/>
  <c r="E186" i="39"/>
  <c r="E187" i="39"/>
  <c r="E188" i="39"/>
  <c r="E189" i="39"/>
  <c r="E190" i="39"/>
  <c r="E191" i="39"/>
  <c r="E192" i="39"/>
  <c r="B208" i="39"/>
  <c r="D207" i="39"/>
  <c r="D205" i="39"/>
  <c r="D175" i="39"/>
  <c r="D176" i="39" s="1"/>
  <c r="D149" i="39"/>
  <c r="D241" i="39"/>
  <c r="B239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17" i="39"/>
  <c r="BF12" i="25"/>
  <c r="BE12" i="25"/>
  <c r="BD12" i="25"/>
  <c r="BC12" i="25"/>
  <c r="M141" i="26"/>
  <c r="N141" i="26" s="1"/>
  <c r="M140" i="26"/>
  <c r="N140" i="26" s="1"/>
  <c r="M139" i="26"/>
  <c r="N139" i="26" s="1"/>
  <c r="O23" i="28"/>
  <c r="AB9" i="28"/>
  <c r="AA9" i="28"/>
  <c r="AD9" i="28"/>
  <c r="AC9" i="28"/>
  <c r="B17" i="24"/>
  <c r="C17" i="24" s="1"/>
  <c r="B16" i="24"/>
  <c r="C16" i="24" s="1"/>
  <c r="E21" i="26"/>
  <c r="I21" i="26" s="1"/>
  <c r="BB12" i="25"/>
  <c r="BA12" i="25"/>
  <c r="AZ12" i="25"/>
  <c r="AY12" i="25"/>
  <c r="AX12" i="25"/>
  <c r="AW12" i="25"/>
  <c r="E4956" i="10"/>
  <c r="E4955" i="10"/>
  <c r="E4917" i="10"/>
  <c r="E4913" i="10"/>
  <c r="E4910" i="10"/>
  <c r="E4909" i="10"/>
  <c r="E4906" i="10"/>
  <c r="E4891" i="10"/>
  <c r="E4890" i="10"/>
  <c r="E4798" i="10"/>
  <c r="E4761" i="10"/>
  <c r="E4756" i="10"/>
  <c r="E4754" i="10"/>
  <c r="E4746" i="10"/>
  <c r="E4745" i="10"/>
  <c r="E4681" i="10"/>
  <c r="E4678" i="10"/>
  <c r="E4677" i="10"/>
  <c r="E4675" i="10"/>
  <c r="E4674" i="10"/>
  <c r="E4671" i="10"/>
  <c r="E4664" i="10"/>
  <c r="E4660" i="10"/>
  <c r="E4653" i="10"/>
  <c r="E4647" i="10"/>
  <c r="E4645" i="10"/>
  <c r="E4644" i="10"/>
  <c r="E4640" i="10"/>
  <c r="E4636" i="10"/>
  <c r="E4634" i="10"/>
  <c r="E4631" i="10"/>
  <c r="E4629" i="10"/>
  <c r="E4625" i="10"/>
  <c r="E4609" i="10"/>
  <c r="E4606" i="10"/>
  <c r="E4601" i="10"/>
  <c r="E4598" i="10"/>
  <c r="E4587" i="10"/>
  <c r="E4584" i="10"/>
  <c r="E4581" i="10"/>
  <c r="E4579" i="10"/>
  <c r="E4569" i="10"/>
  <c r="E4564" i="10"/>
  <c r="E4555" i="10"/>
  <c r="E4551" i="10"/>
  <c r="E4547" i="10"/>
  <c r="E4546" i="10"/>
  <c r="E4545" i="10"/>
  <c r="E4544" i="10"/>
  <c r="E4543" i="10"/>
  <c r="E4542" i="10"/>
  <c r="E4528" i="10"/>
  <c r="E4527" i="10"/>
  <c r="E4470" i="10"/>
  <c r="E4466" i="10"/>
  <c r="E4465" i="10"/>
  <c r="E4461" i="10"/>
  <c r="E4457" i="10"/>
  <c r="E4456" i="10"/>
  <c r="E4450" i="10"/>
  <c r="E4440" i="10"/>
  <c r="E4439" i="10"/>
  <c r="E4436" i="10"/>
  <c r="E4435" i="10"/>
  <c r="E4408" i="10"/>
  <c r="E4406" i="10"/>
  <c r="E4394" i="10"/>
  <c r="E4392" i="10"/>
  <c r="E4390" i="10"/>
  <c r="E4388" i="10"/>
  <c r="E4384" i="10"/>
  <c r="E4274" i="10"/>
  <c r="E4273" i="10"/>
  <c r="E4270" i="10"/>
  <c r="E4266" i="10"/>
  <c r="E4265" i="10"/>
  <c r="E4263" i="10"/>
  <c r="E4206" i="10"/>
  <c r="E4205" i="10"/>
  <c r="E4203" i="10"/>
  <c r="E4202" i="10"/>
  <c r="E4194" i="10"/>
  <c r="E4190" i="10"/>
  <c r="E4189" i="10"/>
  <c r="E4162" i="10"/>
  <c r="E4156" i="10"/>
  <c r="E4152" i="10"/>
  <c r="E4150" i="10"/>
  <c r="E4148" i="10"/>
  <c r="E4147" i="10"/>
  <c r="E4142" i="10"/>
  <c r="E4141" i="10"/>
  <c r="E4136" i="10"/>
  <c r="E4131" i="10"/>
  <c r="E4076" i="10"/>
  <c r="E4074" i="10"/>
  <c r="E4069" i="10"/>
  <c r="E3983" i="10"/>
  <c r="E3980" i="10"/>
  <c r="E3977" i="10"/>
  <c r="E3974" i="10"/>
  <c r="E3973" i="10"/>
  <c r="E3957" i="10"/>
  <c r="E3956" i="10"/>
  <c r="E3947" i="10"/>
  <c r="E3946" i="10"/>
  <c r="E3945" i="10"/>
  <c r="E3930" i="10"/>
  <c r="E3929" i="10"/>
  <c r="E3928" i="10"/>
  <c r="E3927" i="10"/>
  <c r="E3924" i="10"/>
  <c r="E3923" i="10"/>
  <c r="E3922" i="10"/>
  <c r="E3921" i="10"/>
  <c r="E3920" i="10"/>
  <c r="E3919" i="10"/>
  <c r="E3918" i="10"/>
  <c r="E3915" i="10"/>
  <c r="E3914" i="10"/>
  <c r="E3913" i="10"/>
  <c r="E3906" i="10"/>
  <c r="E3905" i="10"/>
  <c r="E3901" i="10"/>
  <c r="E3898" i="10"/>
  <c r="E3895" i="10"/>
  <c r="E3893" i="10"/>
  <c r="E3892" i="10"/>
  <c r="E3890" i="10"/>
  <c r="E3881" i="10"/>
  <c r="E3880" i="10"/>
  <c r="E3877" i="10"/>
  <c r="E3876" i="10"/>
  <c r="E3874" i="10"/>
  <c r="E3872" i="10"/>
  <c r="E3869" i="10"/>
  <c r="E3868" i="10"/>
  <c r="E3858" i="10"/>
  <c r="E3857" i="10"/>
  <c r="E3854" i="10"/>
  <c r="E3853" i="10"/>
  <c r="E3852" i="10"/>
  <c r="E3851" i="10"/>
  <c r="E3848" i="10"/>
  <c r="E3845" i="10"/>
  <c r="E3844" i="10"/>
  <c r="E3843" i="10"/>
  <c r="E3838" i="10"/>
  <c r="E3834" i="10"/>
  <c r="E3833" i="10"/>
  <c r="E3829" i="10"/>
  <c r="E3827" i="10"/>
  <c r="E3825" i="10"/>
  <c r="E3823" i="10"/>
  <c r="E3821" i="10"/>
  <c r="E3820" i="10"/>
  <c r="E3817" i="10"/>
  <c r="E3816" i="10"/>
  <c r="E3813" i="10"/>
  <c r="E3812" i="10"/>
  <c r="E3811" i="10"/>
  <c r="E3810" i="10"/>
  <c r="E3809" i="10"/>
  <c r="E3808" i="10"/>
  <c r="E3806" i="10"/>
  <c r="E3805" i="10"/>
  <c r="E3803" i="10"/>
  <c r="E3798" i="10"/>
  <c r="E3797" i="10"/>
  <c r="E3787" i="10"/>
  <c r="E3786" i="10"/>
  <c r="E3776" i="10"/>
  <c r="E3775" i="10"/>
  <c r="E3772" i="10"/>
  <c r="E3771" i="10"/>
  <c r="E3770" i="10"/>
  <c r="E3766" i="10"/>
  <c r="E3764" i="10"/>
  <c r="E3762" i="10"/>
  <c r="E3750" i="10"/>
  <c r="E3749" i="10"/>
  <c r="E3747" i="10"/>
  <c r="E3743" i="10"/>
  <c r="E3735" i="10"/>
  <c r="E3732" i="10"/>
  <c r="E3731" i="10"/>
  <c r="E3730" i="10"/>
  <c r="E3727" i="10"/>
  <c r="E3724" i="10"/>
  <c r="E3720" i="10"/>
  <c r="E3714" i="10"/>
  <c r="E3712" i="10"/>
  <c r="E3708" i="10"/>
  <c r="E3706" i="10"/>
  <c r="E3701" i="10"/>
  <c r="E3697" i="10"/>
  <c r="E3696" i="10"/>
  <c r="E3694" i="10"/>
  <c r="E3692" i="10"/>
  <c r="E3690" i="10"/>
  <c r="E3689" i="10"/>
  <c r="E3686" i="10"/>
  <c r="E3685" i="10"/>
  <c r="E3641" i="10"/>
  <c r="E3634" i="10"/>
  <c r="E3632" i="10"/>
  <c r="E3622" i="10"/>
  <c r="E3620" i="10"/>
  <c r="E3610" i="10"/>
  <c r="E3609" i="10"/>
  <c r="E3608" i="10"/>
  <c r="E3599" i="10"/>
  <c r="E3592" i="10"/>
  <c r="E3591" i="10"/>
  <c r="E3587" i="10"/>
  <c r="E3575" i="10"/>
  <c r="E3574" i="10"/>
  <c r="E3570" i="10"/>
  <c r="E3563" i="10"/>
  <c r="E3562" i="10"/>
  <c r="E3556" i="10"/>
  <c r="E3555" i="10"/>
  <c r="E3551" i="10"/>
  <c r="E3542" i="10"/>
  <c r="E3532" i="10"/>
  <c r="E3526" i="10"/>
  <c r="E3521" i="10"/>
  <c r="E3515" i="10"/>
  <c r="E3513" i="10"/>
  <c r="E3511" i="10"/>
  <c r="E3496" i="10"/>
  <c r="E3494" i="10"/>
  <c r="E3477" i="10"/>
  <c r="E3476" i="10"/>
  <c r="E3475" i="10"/>
  <c r="E3474" i="10"/>
  <c r="E3473" i="10"/>
  <c r="E3472" i="10"/>
  <c r="E3437" i="10"/>
  <c r="E3436" i="10"/>
  <c r="E3367" i="10"/>
  <c r="E3355" i="10"/>
  <c r="E3351" i="10"/>
  <c r="E3348" i="10"/>
  <c r="E3331" i="10"/>
  <c r="E3327" i="10"/>
  <c r="E3325" i="10"/>
  <c r="E3323" i="10"/>
  <c r="E3322" i="10"/>
  <c r="E3317" i="10"/>
  <c r="E3316" i="10"/>
  <c r="E3315" i="10"/>
  <c r="E3314" i="10"/>
  <c r="E3313" i="10"/>
  <c r="E3310" i="10"/>
  <c r="E3309" i="10"/>
  <c r="E3303" i="10"/>
  <c r="E3302" i="10"/>
  <c r="E3273" i="10"/>
  <c r="E3272" i="10"/>
  <c r="E3271" i="10"/>
  <c r="E3268" i="10"/>
  <c r="E3267" i="10"/>
  <c r="E3262" i="10"/>
  <c r="E3261" i="10"/>
  <c r="E3257" i="10"/>
  <c r="E3255" i="10"/>
  <c r="E3249" i="10"/>
  <c r="E3248" i="10"/>
  <c r="E3247" i="10"/>
  <c r="E3244" i="10"/>
  <c r="E3242" i="10"/>
  <c r="E3239" i="10"/>
  <c r="E3235" i="10"/>
  <c r="E3234" i="10"/>
  <c r="E3233" i="10"/>
  <c r="E3232" i="10"/>
  <c r="E3231" i="10"/>
  <c r="E3230" i="10"/>
  <c r="E3223" i="10"/>
  <c r="E3222" i="10"/>
  <c r="E3218" i="10"/>
  <c r="E3215" i="10"/>
  <c r="E3209" i="10"/>
  <c r="E3200" i="10"/>
  <c r="E3197" i="10"/>
  <c r="E3196" i="10"/>
  <c r="E3192" i="10"/>
  <c r="E3190" i="10"/>
  <c r="E3187" i="10"/>
  <c r="E3184" i="10"/>
  <c r="E3175" i="10"/>
  <c r="E3174" i="10"/>
  <c r="E3161" i="10"/>
  <c r="E3160" i="10"/>
  <c r="E3159" i="10"/>
  <c r="E3152" i="10"/>
  <c r="E3135" i="10"/>
  <c r="E3134" i="10"/>
  <c r="E3133" i="10"/>
  <c r="E3132" i="10"/>
  <c r="E3131" i="10"/>
  <c r="E3130" i="10"/>
  <c r="E3129" i="10"/>
  <c r="E3128" i="10"/>
  <c r="E3127" i="10"/>
  <c r="E3126" i="10"/>
  <c r="E3125" i="10"/>
  <c r="E3124" i="10"/>
  <c r="E3123" i="10"/>
  <c r="E3115" i="10"/>
  <c r="E3114" i="10"/>
  <c r="E3113" i="10"/>
  <c r="E3112" i="10"/>
  <c r="E3110" i="10"/>
  <c r="E3105" i="10"/>
  <c r="E3104" i="10"/>
  <c r="E3103" i="10"/>
  <c r="E3099" i="10"/>
  <c r="E3098" i="10"/>
  <c r="E3097" i="10"/>
  <c r="E3096" i="10"/>
  <c r="E3093" i="10"/>
  <c r="E3092" i="10"/>
  <c r="E3086" i="10"/>
  <c r="E3085" i="10"/>
  <c r="E3084" i="10"/>
  <c r="E3079" i="10"/>
  <c r="E3078" i="10"/>
  <c r="E3077" i="10"/>
  <c r="E3074" i="10"/>
  <c r="E3067" i="10"/>
  <c r="E3066" i="10"/>
  <c r="E3065" i="10"/>
  <c r="E3063" i="10"/>
  <c r="E3062" i="10"/>
  <c r="E3060" i="10"/>
  <c r="E3059" i="10"/>
  <c r="E3057" i="10"/>
  <c r="E3052" i="10"/>
  <c r="E3051" i="10"/>
  <c r="E3045" i="10"/>
  <c r="E3044" i="10"/>
  <c r="E3039" i="10"/>
  <c r="E3038" i="10"/>
  <c r="E3031" i="10"/>
  <c r="E3030" i="10"/>
  <c r="E3024" i="10"/>
  <c r="E3023" i="10"/>
  <c r="E3021" i="10"/>
  <c r="E3020" i="10"/>
  <c r="E3018" i="10"/>
  <c r="E3017" i="10"/>
  <c r="E3014" i="10"/>
  <c r="E3013" i="10"/>
  <c r="E3012" i="10"/>
  <c r="E3008" i="10"/>
  <c r="E2986" i="10"/>
  <c r="E2971" i="10"/>
  <c r="E2964" i="10"/>
  <c r="E2962" i="10"/>
  <c r="E2960" i="10"/>
  <c r="E2958" i="10"/>
  <c r="E2956" i="10"/>
  <c r="E2954" i="10"/>
  <c r="E2951" i="10"/>
  <c r="E2947" i="10"/>
  <c r="E2944" i="10"/>
  <c r="E2941" i="10"/>
  <c r="E2938" i="10"/>
  <c r="E2935" i="10"/>
  <c r="E2932" i="10"/>
  <c r="E2929" i="10"/>
  <c r="E2926" i="10"/>
  <c r="E2923" i="10"/>
  <c r="E2919" i="10"/>
  <c r="E2915" i="10"/>
  <c r="E2911" i="10"/>
  <c r="E2907" i="10"/>
  <c r="E2903" i="10"/>
  <c r="E2900" i="10"/>
  <c r="E2897" i="10"/>
  <c r="E2894" i="10"/>
  <c r="E2891" i="10"/>
  <c r="E2888" i="10"/>
  <c r="E2886" i="10"/>
  <c r="E2884" i="10"/>
  <c r="E2881" i="10"/>
  <c r="E2880" i="10"/>
  <c r="E2876" i="10"/>
  <c r="E2875" i="10"/>
  <c r="E2871" i="10"/>
  <c r="E2870" i="10"/>
  <c r="E2866" i="10"/>
  <c r="E2865" i="10"/>
  <c r="E2861" i="10"/>
  <c r="E2860" i="10"/>
  <c r="E2856" i="10"/>
  <c r="E2855" i="10"/>
  <c r="E2853" i="10"/>
  <c r="E2851" i="10"/>
  <c r="E2849" i="10"/>
  <c r="E2847" i="10"/>
  <c r="E2845" i="10"/>
  <c r="E2839" i="10"/>
  <c r="E2833" i="10"/>
  <c r="E2827" i="10"/>
  <c r="E2821" i="10"/>
  <c r="E2816" i="10"/>
  <c r="E2813" i="10"/>
  <c r="E2810" i="10"/>
  <c r="E2808" i="10"/>
  <c r="E2806" i="10"/>
  <c r="E2805" i="10"/>
  <c r="E2802" i="10"/>
  <c r="E2799" i="10"/>
  <c r="E2797" i="10"/>
  <c r="E2793" i="10"/>
  <c r="E2791" i="10"/>
  <c r="E2789" i="10"/>
  <c r="E2787" i="10"/>
  <c r="E2785" i="10"/>
  <c r="E2783" i="10"/>
  <c r="E2781" i="10"/>
  <c r="E2779" i="10"/>
  <c r="E2777" i="10"/>
  <c r="E2775" i="10"/>
  <c r="E2773" i="10"/>
  <c r="E2772" i="10"/>
  <c r="E2660" i="10"/>
  <c r="E2658" i="10"/>
  <c r="E2656" i="10"/>
  <c r="E2655" i="10"/>
  <c r="E2654" i="10"/>
  <c r="E2652" i="10"/>
  <c r="E2651" i="10"/>
  <c r="E2637" i="10"/>
  <c r="E2626" i="10"/>
  <c r="E2625" i="10"/>
  <c r="E2620" i="10"/>
  <c r="E2617" i="10"/>
  <c r="E2605" i="10"/>
  <c r="E2576" i="10"/>
  <c r="E2575" i="10"/>
  <c r="E2548" i="10"/>
  <c r="E2547" i="10"/>
  <c r="E2520" i="10"/>
  <c r="E2519" i="10"/>
  <c r="E2490" i="10"/>
  <c r="E2489" i="10"/>
  <c r="E2441" i="10"/>
  <c r="E2440" i="10"/>
  <c r="E2437" i="10"/>
  <c r="E2436" i="10"/>
  <c r="E2429" i="10"/>
  <c r="E2423" i="10"/>
  <c r="E2416" i="10"/>
  <c r="E2409" i="10"/>
  <c r="E2402" i="10"/>
  <c r="E2388" i="10"/>
  <c r="E2385" i="10"/>
  <c r="E2384" i="10"/>
  <c r="E2373" i="10"/>
  <c r="E2370" i="10"/>
  <c r="E2369" i="10"/>
  <c r="E2358" i="10"/>
  <c r="E2355" i="10"/>
  <c r="E2354" i="10"/>
  <c r="E2344" i="10"/>
  <c r="E2341" i="10"/>
  <c r="E2340" i="10"/>
  <c r="E2327" i="10"/>
  <c r="E2324" i="10"/>
  <c r="E2323" i="10"/>
  <c r="E2319" i="10"/>
  <c r="E2315" i="10"/>
  <c r="E2311" i="10"/>
  <c r="E2307" i="10"/>
  <c r="E2302" i="10"/>
  <c r="E2294" i="10"/>
  <c r="E2293" i="10"/>
  <c r="E2291" i="10"/>
  <c r="E2285" i="10"/>
  <c r="E2284" i="10"/>
  <c r="E2234" i="10"/>
  <c r="E2228" i="10"/>
  <c r="E2225" i="10"/>
  <c r="E2224" i="10"/>
  <c r="E2221" i="10"/>
  <c r="E2218" i="10"/>
  <c r="E2213" i="10"/>
  <c r="E2212" i="10"/>
  <c r="E2203" i="10"/>
  <c r="E2202" i="10"/>
  <c r="E2199" i="10"/>
  <c r="E2196" i="10"/>
  <c r="E2193" i="10"/>
  <c r="E2192" i="10"/>
  <c r="E2189" i="10"/>
  <c r="E2188" i="10"/>
  <c r="E2186" i="10"/>
  <c r="E2182" i="10"/>
  <c r="E2181" i="10"/>
  <c r="E2180" i="10"/>
  <c r="E2177" i="10"/>
  <c r="E2174" i="10"/>
  <c r="E2172" i="10"/>
  <c r="E2170" i="10"/>
  <c r="E2169" i="10"/>
  <c r="E2168" i="10"/>
  <c r="E2167" i="10"/>
  <c r="E2166" i="10"/>
  <c r="E2165" i="10"/>
  <c r="E2164" i="10"/>
  <c r="E2162" i="10"/>
  <c r="E2153" i="10"/>
  <c r="E2146" i="10"/>
  <c r="E2145" i="10"/>
  <c r="E2143" i="10"/>
  <c r="E2142" i="10"/>
  <c r="E2140" i="10"/>
  <c r="E2139" i="10"/>
  <c r="E2138" i="10"/>
  <c r="E2130" i="10"/>
  <c r="E2121" i="10"/>
  <c r="E2120" i="10"/>
  <c r="E2112" i="10"/>
  <c r="E2111" i="10"/>
  <c r="E2103" i="10"/>
  <c r="E2102" i="10"/>
  <c r="E2094" i="10"/>
  <c r="E2093" i="10"/>
  <c r="E2089" i="10"/>
  <c r="E2085" i="10"/>
  <c r="E2081" i="10"/>
  <c r="E2077" i="10"/>
  <c r="E2073" i="10"/>
  <c r="E2071" i="10"/>
  <c r="E2070" i="10"/>
  <c r="E2068" i="10"/>
  <c r="E2067" i="10"/>
  <c r="E2058" i="10"/>
  <c r="E2037" i="10"/>
  <c r="E2035" i="10"/>
  <c r="E2032" i="10"/>
  <c r="E2030" i="10"/>
  <c r="E2022" i="10"/>
  <c r="E2021" i="10"/>
  <c r="E1997" i="10"/>
  <c r="E1995" i="10"/>
  <c r="E1992" i="10"/>
  <c r="E1990" i="10"/>
  <c r="E1983" i="10"/>
  <c r="E1982" i="10"/>
  <c r="E1955" i="10"/>
  <c r="E1953" i="10"/>
  <c r="E1950" i="10"/>
  <c r="E1948" i="10"/>
  <c r="E1942" i="10"/>
  <c r="E1941" i="10"/>
  <c r="E1940" i="10"/>
  <c r="E1913" i="10"/>
  <c r="E1911" i="10"/>
  <c r="E1908" i="10"/>
  <c r="E1906" i="10"/>
  <c r="E1898" i="10"/>
  <c r="E1897" i="10"/>
  <c r="E1896" i="10"/>
  <c r="E1866" i="10"/>
  <c r="E1862" i="10"/>
  <c r="E1851" i="10"/>
  <c r="E1849" i="10"/>
  <c r="E1843" i="10"/>
  <c r="E1840" i="10"/>
  <c r="E1839" i="10"/>
  <c r="E1833" i="10"/>
  <c r="E1830" i="10"/>
  <c r="E1829" i="10"/>
  <c r="E1823" i="10"/>
  <c r="E1820" i="10"/>
  <c r="E1819" i="10"/>
  <c r="E1813" i="10"/>
  <c r="E1810" i="10"/>
  <c r="E1809" i="10"/>
  <c r="E1808" i="10"/>
  <c r="E1799" i="10"/>
  <c r="E1798" i="10"/>
  <c r="E1788" i="10"/>
  <c r="E1786" i="10"/>
  <c r="E1783" i="10"/>
  <c r="E1777" i="10"/>
  <c r="E1776" i="10"/>
  <c r="E1764" i="10"/>
  <c r="E1762" i="10"/>
  <c r="E1759" i="10"/>
  <c r="E1753" i="10"/>
  <c r="E1752" i="10"/>
  <c r="E1739" i="10"/>
  <c r="E1736" i="10"/>
  <c r="E1730" i="10"/>
  <c r="E1729" i="10"/>
  <c r="E1717" i="10"/>
  <c r="E1715" i="10"/>
  <c r="E1712" i="10"/>
  <c r="E1706" i="10"/>
  <c r="E1705" i="10"/>
  <c r="E1693" i="10"/>
  <c r="E1691" i="10"/>
  <c r="E1688" i="10"/>
  <c r="E1679" i="10"/>
  <c r="E1678" i="10"/>
  <c r="E1663" i="10"/>
  <c r="E1660" i="10"/>
  <c r="E1655" i="10"/>
  <c r="E1644" i="10"/>
  <c r="E1641" i="10"/>
  <c r="E1634" i="10"/>
  <c r="E1623" i="10"/>
  <c r="E1620" i="10"/>
  <c r="E1617" i="10"/>
  <c r="E1610" i="10"/>
  <c r="E1599" i="10"/>
  <c r="E1596" i="10"/>
  <c r="E1595" i="10"/>
  <c r="E1592" i="10"/>
  <c r="E1585" i="10"/>
  <c r="E1574" i="10"/>
  <c r="E1563" i="10"/>
  <c r="E1561" i="10"/>
  <c r="E1560" i="10"/>
  <c r="E1559" i="10"/>
  <c r="E1558" i="10"/>
  <c r="E1556" i="10"/>
  <c r="E1554" i="10"/>
  <c r="E1553" i="10"/>
  <c r="E1546" i="10"/>
  <c r="E1545" i="10"/>
  <c r="E1539" i="10"/>
  <c r="E1538" i="10"/>
  <c r="E1532" i="10"/>
  <c r="E1531" i="10"/>
  <c r="E1530" i="10"/>
  <c r="E1523" i="10"/>
  <c r="E1522" i="10"/>
  <c r="E1521" i="10"/>
  <c r="E1508" i="10"/>
  <c r="E1507" i="10"/>
  <c r="E1504" i="10"/>
  <c r="E1501" i="10"/>
  <c r="E1498" i="10"/>
  <c r="E1495" i="10"/>
  <c r="E1492" i="10"/>
  <c r="E1487" i="10"/>
  <c r="E1482" i="10"/>
  <c r="E1477" i="10"/>
  <c r="E1472" i="10"/>
  <c r="E1466" i="10"/>
  <c r="E1463" i="10"/>
  <c r="E1460" i="10"/>
  <c r="E1457" i="10"/>
  <c r="E1454" i="10"/>
  <c r="E1451" i="10"/>
  <c r="E1450" i="10"/>
  <c r="E1448" i="10"/>
  <c r="E1446" i="10"/>
  <c r="E1444" i="10"/>
  <c r="E1442" i="10"/>
  <c r="E1436" i="10"/>
  <c r="E1435" i="10"/>
  <c r="E1432" i="10"/>
  <c r="E1416" i="10"/>
  <c r="E1405" i="10"/>
  <c r="E1403" i="10"/>
  <c r="E1399" i="10"/>
  <c r="E1397" i="10"/>
  <c r="E1393" i="10"/>
  <c r="E1391" i="10"/>
  <c r="E1386" i="10"/>
  <c r="E1385" i="10"/>
  <c r="E1383" i="10"/>
  <c r="E1378" i="10"/>
  <c r="E1370" i="10"/>
  <c r="E1368" i="10"/>
  <c r="E1364" i="10"/>
  <c r="E1360" i="10"/>
  <c r="E1356" i="10"/>
  <c r="E1352" i="10"/>
  <c r="E1343" i="10"/>
  <c r="E1341" i="10"/>
  <c r="E1334" i="10"/>
  <c r="E1332" i="10"/>
  <c r="E1325" i="10"/>
  <c r="E1323" i="10"/>
  <c r="E1316" i="10"/>
  <c r="E1314" i="10"/>
  <c r="E1313" i="10"/>
  <c r="E1304" i="10"/>
  <c r="E1302" i="10"/>
  <c r="E1301" i="10"/>
  <c r="E1219" i="10"/>
  <c r="E1216" i="10"/>
  <c r="E1215" i="10"/>
  <c r="E1213" i="10"/>
  <c r="E1212" i="10"/>
  <c r="E1211" i="10"/>
  <c r="E1114" i="10"/>
  <c r="E1111" i="10"/>
  <c r="E1110" i="10"/>
  <c r="E1109" i="10"/>
  <c r="E1108" i="10"/>
  <c r="E1107" i="10"/>
  <c r="E1010" i="10"/>
  <c r="E1006" i="10"/>
  <c r="E1005" i="10"/>
  <c r="E1004" i="10"/>
  <c r="E1003" i="10"/>
  <c r="E1002" i="10"/>
  <c r="E898" i="10"/>
  <c r="E894" i="10"/>
  <c r="E892" i="10"/>
  <c r="E891" i="10"/>
  <c r="E890" i="10"/>
  <c r="E889" i="10"/>
  <c r="E767" i="10"/>
  <c r="E763" i="10"/>
  <c r="E761" i="10"/>
  <c r="E756" i="10"/>
  <c r="E753" i="10"/>
  <c r="E750" i="10"/>
  <c r="E749" i="10"/>
  <c r="E724" i="10"/>
  <c r="E720" i="10"/>
  <c r="E719" i="10"/>
  <c r="E697" i="10"/>
  <c r="E693" i="10"/>
  <c r="E692" i="10"/>
  <c r="E669" i="10"/>
  <c r="E665" i="10"/>
  <c r="E664" i="10"/>
  <c r="E641" i="10"/>
  <c r="E637" i="10"/>
  <c r="E636" i="10"/>
  <c r="E611" i="10"/>
  <c r="E605" i="10"/>
  <c r="E604" i="10"/>
  <c r="E603" i="10"/>
  <c r="E601" i="10"/>
  <c r="E593" i="10"/>
  <c r="E591" i="10"/>
  <c r="E584" i="10"/>
  <c r="E582" i="10"/>
  <c r="E575" i="10"/>
  <c r="E573" i="10"/>
  <c r="E571" i="10"/>
  <c r="E564" i="10"/>
  <c r="E562" i="10"/>
  <c r="E561" i="10"/>
  <c r="E553" i="10"/>
  <c r="E549" i="10"/>
  <c r="E546" i="10"/>
  <c r="E545" i="10"/>
  <c r="E544" i="10"/>
  <c r="E541" i="10"/>
  <c r="E538" i="10"/>
  <c r="E537" i="10"/>
  <c r="E532" i="10"/>
  <c r="E528" i="10"/>
  <c r="E527" i="10"/>
  <c r="E523" i="10"/>
  <c r="E521" i="10"/>
  <c r="E520" i="10"/>
  <c r="E518" i="10"/>
  <c r="E516" i="10"/>
  <c r="E515" i="10"/>
  <c r="E513" i="10"/>
  <c r="E512" i="10"/>
  <c r="E509" i="10"/>
  <c r="E508" i="10"/>
  <c r="E505" i="10"/>
  <c r="E504" i="10"/>
  <c r="E503" i="10"/>
  <c r="E502" i="10"/>
  <c r="E501" i="10"/>
  <c r="E500" i="10"/>
  <c r="E498" i="10"/>
  <c r="E497" i="10"/>
  <c r="E495" i="10"/>
  <c r="E490" i="10"/>
  <c r="E489" i="10"/>
  <c r="E479" i="10"/>
  <c r="E478" i="10"/>
  <c r="E477" i="10"/>
  <c r="E476" i="10"/>
  <c r="E466" i="10"/>
  <c r="E465" i="10"/>
  <c r="E462" i="10"/>
  <c r="E461" i="10"/>
  <c r="E460" i="10"/>
  <c r="E457" i="10"/>
  <c r="E456" i="10"/>
  <c r="E455" i="10"/>
  <c r="E447" i="10"/>
  <c r="E446" i="10"/>
  <c r="E445" i="10"/>
  <c r="E432" i="10"/>
  <c r="E429" i="10"/>
  <c r="E428" i="10"/>
  <c r="E427" i="10"/>
  <c r="E426" i="10"/>
  <c r="E425" i="10"/>
  <c r="E420" i="10"/>
  <c r="E416" i="10"/>
  <c r="E415" i="10"/>
  <c r="E414" i="10"/>
  <c r="E413" i="10"/>
  <c r="E410" i="10"/>
  <c r="E405" i="10"/>
  <c r="E404" i="10"/>
  <c r="E403" i="10"/>
  <c r="E394" i="10"/>
  <c r="E393" i="10"/>
  <c r="E392" i="10"/>
  <c r="E391" i="10"/>
  <c r="E386" i="10"/>
  <c r="E385" i="10"/>
  <c r="E383" i="10"/>
  <c r="E370" i="10"/>
  <c r="E352" i="10"/>
  <c r="E351" i="10"/>
  <c r="E339" i="10"/>
  <c r="E330" i="10"/>
  <c r="E329" i="10"/>
  <c r="E327" i="10"/>
  <c r="E326" i="10"/>
  <c r="E325" i="10"/>
  <c r="E324" i="10"/>
  <c r="E323" i="10"/>
  <c r="E321" i="10"/>
  <c r="E314" i="10"/>
  <c r="E289" i="10"/>
  <c r="E282" i="10"/>
  <c r="E281" i="10"/>
  <c r="E280" i="10"/>
  <c r="E279" i="10"/>
  <c r="E276" i="10"/>
  <c r="E265" i="10"/>
  <c r="E263" i="10"/>
  <c r="E261" i="10"/>
  <c r="E258" i="10"/>
  <c r="E248" i="10"/>
  <c r="E247" i="10"/>
  <c r="E246" i="10"/>
  <c r="E245" i="10"/>
  <c r="E239" i="10"/>
  <c r="E238" i="10"/>
  <c r="E235" i="10"/>
  <c r="E234" i="10"/>
  <c r="E230" i="10"/>
  <c r="E226" i="10"/>
  <c r="E220" i="10"/>
  <c r="E218" i="10"/>
  <c r="E217" i="10"/>
  <c r="E214" i="10"/>
  <c r="E213" i="10"/>
  <c r="E212" i="10"/>
  <c r="E210" i="10"/>
  <c r="E208" i="10"/>
  <c r="E206" i="10"/>
  <c r="E205" i="10"/>
  <c r="E201" i="10"/>
  <c r="E200" i="10"/>
  <c r="E195" i="10"/>
  <c r="E189" i="10"/>
  <c r="E180" i="10"/>
  <c r="E167" i="10"/>
  <c r="E139" i="10"/>
  <c r="E137" i="10"/>
  <c r="E136" i="10"/>
  <c r="E134" i="10"/>
  <c r="E131" i="10"/>
  <c r="E130" i="10"/>
  <c r="E129" i="10"/>
  <c r="E124" i="10"/>
  <c r="E79" i="10"/>
  <c r="E78" i="10"/>
  <c r="E72" i="10"/>
  <c r="E71" i="10"/>
  <c r="E70" i="10"/>
  <c r="E68" i="10"/>
  <c r="E42" i="10"/>
  <c r="E41" i="10"/>
  <c r="E40" i="10"/>
  <c r="E39" i="10"/>
  <c r="E31" i="10"/>
  <c r="E29" i="10"/>
  <c r="E21" i="10"/>
  <c r="E3" i="10"/>
  <c r="E2" i="10"/>
  <c r="E4979" i="10"/>
  <c r="E4977" i="10"/>
  <c r="E4976" i="10"/>
  <c r="E4974" i="10"/>
  <c r="E4973" i="10"/>
  <c r="E4971" i="10"/>
  <c r="E4970" i="10"/>
  <c r="E4969" i="10"/>
  <c r="E4968" i="10"/>
  <c r="E4967" i="10"/>
  <c r="E4966" i="10"/>
  <c r="E4965" i="10"/>
  <c r="E4964" i="10"/>
  <c r="E4963" i="10"/>
  <c r="E4961" i="10"/>
  <c r="E4959" i="10"/>
  <c r="E4958" i="10"/>
  <c r="E4957" i="10"/>
  <c r="E4954" i="10"/>
  <c r="E4953" i="10"/>
  <c r="E4952" i="10"/>
  <c r="E4951" i="10"/>
  <c r="E4950" i="10"/>
  <c r="E4949" i="10"/>
  <c r="E4948" i="10"/>
  <c r="E4945" i="10"/>
  <c r="E4944" i="10"/>
  <c r="E4943" i="10"/>
  <c r="E4942" i="10"/>
  <c r="E4941" i="10"/>
  <c r="E4940" i="10"/>
  <c r="E4939" i="10"/>
  <c r="E4938" i="10"/>
  <c r="E4935" i="10"/>
  <c r="E4934" i="10"/>
  <c r="E4933" i="10"/>
  <c r="E4932" i="10"/>
  <c r="E4931" i="10"/>
  <c r="E4930" i="10"/>
  <c r="E4929" i="10"/>
  <c r="E4928" i="10"/>
  <c r="E4926" i="10"/>
  <c r="E4924" i="10"/>
  <c r="E4923" i="10"/>
  <c r="E4921" i="10"/>
  <c r="E4920" i="10"/>
  <c r="E4919" i="10"/>
  <c r="E4916" i="10"/>
  <c r="E4915" i="10"/>
  <c r="E4914" i="10"/>
  <c r="E4911" i="10"/>
  <c r="E4908" i="10"/>
  <c r="E4907" i="10"/>
  <c r="E4905" i="10"/>
  <c r="E4904" i="10"/>
  <c r="E4903" i="10"/>
  <c r="E4900" i="10"/>
  <c r="E4899" i="10"/>
  <c r="E4898" i="10"/>
  <c r="E4897" i="10"/>
  <c r="E4896" i="10"/>
  <c r="E4895" i="10"/>
  <c r="E4894" i="10"/>
  <c r="E4893" i="10"/>
  <c r="E4892" i="10"/>
  <c r="E4889" i="10"/>
  <c r="E4888" i="10"/>
  <c r="E4887" i="10"/>
  <c r="E4886" i="10"/>
  <c r="E4885" i="10"/>
  <c r="E4882" i="10"/>
  <c r="E4881" i="10"/>
  <c r="E4879" i="10"/>
  <c r="E4877" i="10"/>
  <c r="E4876" i="10"/>
  <c r="E4875" i="10"/>
  <c r="E4873" i="10"/>
  <c r="E4872" i="10"/>
  <c r="E4871" i="10"/>
  <c r="E4869" i="10"/>
  <c r="E4868" i="10"/>
  <c r="E4867" i="10"/>
  <c r="E4866" i="10"/>
  <c r="E4865" i="10"/>
  <c r="E4864" i="10"/>
  <c r="E4863" i="10"/>
  <c r="E4862" i="10"/>
  <c r="E4861" i="10"/>
  <c r="E4860" i="10"/>
  <c r="E4859" i="10"/>
  <c r="E4858" i="10"/>
  <c r="E4857" i="10"/>
  <c r="E4856" i="10"/>
  <c r="E4855" i="10"/>
  <c r="E4854" i="10"/>
  <c r="E4853" i="10"/>
  <c r="E4852" i="10"/>
  <c r="E4851" i="10"/>
  <c r="E4850" i="10"/>
  <c r="E4849" i="10"/>
  <c r="E4848" i="10"/>
  <c r="E4847" i="10"/>
  <c r="E4846" i="10"/>
  <c r="E4845" i="10"/>
  <c r="E4844" i="10"/>
  <c r="E4843" i="10"/>
  <c r="E4842" i="10"/>
  <c r="E4841" i="10"/>
  <c r="E4840" i="10"/>
  <c r="E4839" i="10"/>
  <c r="E4838" i="10"/>
  <c r="E4837" i="10"/>
  <c r="E4836" i="10"/>
  <c r="E4835" i="10"/>
  <c r="E4834" i="10"/>
  <c r="E4833" i="10"/>
  <c r="E4832" i="10"/>
  <c r="E4831" i="10"/>
  <c r="E4830" i="10"/>
  <c r="E4829" i="10"/>
  <c r="E4828" i="10"/>
  <c r="E4827" i="10"/>
  <c r="E4826" i="10"/>
  <c r="E4825" i="10"/>
  <c r="E4824" i="10"/>
  <c r="E4823" i="10"/>
  <c r="E4822" i="10"/>
  <c r="E4821" i="10"/>
  <c r="E4820" i="10"/>
  <c r="E4818" i="10"/>
  <c r="E4817" i="10"/>
  <c r="E4816" i="10"/>
  <c r="E4815" i="10"/>
  <c r="E4814" i="10"/>
  <c r="E4813" i="10"/>
  <c r="E4812" i="10"/>
  <c r="E4811" i="10"/>
  <c r="E4809" i="10"/>
  <c r="E4806" i="10"/>
  <c r="E4805" i="10"/>
  <c r="E4804" i="10"/>
  <c r="E4803" i="10"/>
  <c r="E4801" i="10"/>
  <c r="E4800" i="10"/>
  <c r="E4799" i="10"/>
  <c r="E4797" i="10"/>
  <c r="E4796" i="10"/>
  <c r="E4794" i="10"/>
  <c r="E4793" i="10"/>
  <c r="E4792" i="10"/>
  <c r="E4791" i="10"/>
  <c r="E4790" i="10"/>
  <c r="E4789" i="10"/>
  <c r="E4788" i="10"/>
  <c r="E4787" i="10"/>
  <c r="E4786" i="10"/>
  <c r="E4785" i="10"/>
  <c r="E4784" i="10"/>
  <c r="E4783" i="10"/>
  <c r="E4782" i="10"/>
  <c r="E4780" i="10"/>
  <c r="E4779" i="10"/>
  <c r="E4777" i="10"/>
  <c r="E4776" i="10"/>
  <c r="E4775" i="10"/>
  <c r="E4774" i="10"/>
  <c r="E4772" i="10"/>
  <c r="E4770" i="10"/>
  <c r="E4769" i="10"/>
  <c r="E4768" i="10"/>
  <c r="E4766" i="10"/>
  <c r="E4765" i="10"/>
  <c r="E4763" i="10"/>
  <c r="E4762" i="10"/>
  <c r="E4760" i="10"/>
  <c r="E4759" i="10"/>
  <c r="E4753" i="10"/>
  <c r="E4744" i="10"/>
  <c r="E4743" i="10"/>
  <c r="E4742" i="10"/>
  <c r="E4741" i="10"/>
  <c r="E4740" i="10"/>
  <c r="E4739" i="10"/>
  <c r="E4738" i="10"/>
  <c r="E4737" i="10"/>
  <c r="E4736" i="10"/>
  <c r="E4735" i="10"/>
  <c r="E4734" i="10"/>
  <c r="E4733" i="10"/>
  <c r="E4732" i="10"/>
  <c r="E4731" i="10"/>
  <c r="E4730" i="10"/>
  <c r="E4729" i="10"/>
  <c r="E4725" i="10"/>
  <c r="E4724" i="10"/>
  <c r="E4723" i="10"/>
  <c r="E4721" i="10"/>
  <c r="E4720" i="10"/>
  <c r="E4718" i="10"/>
  <c r="E4717" i="10"/>
  <c r="E4716" i="10"/>
  <c r="E4715" i="10"/>
  <c r="E4714" i="10"/>
  <c r="E4713" i="10"/>
  <c r="E4712" i="10"/>
  <c r="E4711" i="10"/>
  <c r="E4710" i="10"/>
  <c r="E4709" i="10"/>
  <c r="E4708" i="10"/>
  <c r="E4707" i="10"/>
  <c r="E4706" i="10"/>
  <c r="E4705" i="10"/>
  <c r="E4704" i="10"/>
  <c r="E4703" i="10"/>
  <c r="E4702" i="10"/>
  <c r="E4701" i="10"/>
  <c r="E4700" i="10"/>
  <c r="E4699" i="10"/>
  <c r="E4698" i="10"/>
  <c r="E4696" i="10"/>
  <c r="E4695" i="10"/>
  <c r="E4694" i="10"/>
  <c r="E4693" i="10"/>
  <c r="E4692" i="10"/>
  <c r="E4691" i="10"/>
  <c r="E4690" i="10"/>
  <c r="E4689" i="10"/>
  <c r="E4688" i="10"/>
  <c r="E4686" i="10"/>
  <c r="E4685" i="10"/>
  <c r="E4684" i="10"/>
  <c r="E4683" i="10"/>
  <c r="E4682" i="10"/>
  <c r="E4680" i="10"/>
  <c r="E4679" i="10"/>
  <c r="E4676" i="10"/>
  <c r="E4673" i="10"/>
  <c r="E4672" i="10"/>
  <c r="E4669" i="10"/>
  <c r="E4668" i="10"/>
  <c r="E4667" i="10"/>
  <c r="E4666" i="10"/>
  <c r="E4665" i="10"/>
  <c r="E4663" i="10"/>
  <c r="E4662" i="10"/>
  <c r="E4658" i="10"/>
  <c r="E4657" i="10"/>
  <c r="E4655" i="10"/>
  <c r="E4646" i="10"/>
  <c r="E4642" i="10"/>
  <c r="E4641" i="10"/>
  <c r="E4638" i="10"/>
  <c r="E4637" i="10"/>
  <c r="E4635" i="10"/>
  <c r="E4633" i="10"/>
  <c r="E4632" i="10"/>
  <c r="E4628" i="10"/>
  <c r="E4627" i="10"/>
  <c r="E4626" i="10"/>
  <c r="E4624" i="10"/>
  <c r="E4623" i="10"/>
  <c r="E4622" i="10"/>
  <c r="E4621" i="10"/>
  <c r="E4620" i="10"/>
  <c r="E4619" i="10"/>
  <c r="E4618" i="10"/>
  <c r="E4617" i="10"/>
  <c r="E4616" i="10"/>
  <c r="E4615" i="10"/>
  <c r="E4614" i="10"/>
  <c r="E4613" i="10"/>
  <c r="E4612" i="10"/>
  <c r="E4611" i="10"/>
  <c r="E4610" i="10"/>
  <c r="E4608" i="10"/>
  <c r="E4607" i="10"/>
  <c r="E4605" i="10"/>
  <c r="E4604" i="10"/>
  <c r="E4603" i="10"/>
  <c r="E4602" i="10"/>
  <c r="E4600" i="10"/>
  <c r="E4599" i="10"/>
  <c r="E4597" i="10"/>
  <c r="E4596" i="10"/>
  <c r="E4594" i="10"/>
  <c r="E4593" i="10"/>
  <c r="E4592" i="10"/>
  <c r="E4591" i="10"/>
  <c r="E4590" i="10"/>
  <c r="E4589" i="10"/>
  <c r="E4588" i="10"/>
  <c r="E4586" i="10"/>
  <c r="E4585" i="10"/>
  <c r="E4583" i="10"/>
  <c r="E4582" i="10"/>
  <c r="E4580" i="10"/>
  <c r="E4578" i="10"/>
  <c r="E4577" i="10"/>
  <c r="E4576" i="10"/>
  <c r="E4575" i="10"/>
  <c r="E4574" i="10"/>
  <c r="E4573" i="10"/>
  <c r="E4572" i="10"/>
  <c r="E4571" i="10"/>
  <c r="E4570" i="10"/>
  <c r="E4568" i="10"/>
  <c r="E4567" i="10"/>
  <c r="E4566" i="10"/>
  <c r="E4565" i="10"/>
  <c r="E4563" i="10"/>
  <c r="E4562" i="10"/>
  <c r="E4560" i="10"/>
  <c r="E4559" i="10"/>
  <c r="E4558" i="10"/>
  <c r="E4557" i="10"/>
  <c r="E4556" i="10"/>
  <c r="E4554" i="10"/>
  <c r="E4553" i="10"/>
  <c r="E4552" i="10"/>
  <c r="E4549" i="10"/>
  <c r="E4548" i="10"/>
  <c r="E4541" i="10"/>
  <c r="E4540" i="10"/>
  <c r="E4539" i="10"/>
  <c r="E4538" i="10"/>
  <c r="E4537" i="10"/>
  <c r="E4536" i="10"/>
  <c r="E4535" i="10"/>
  <c r="E4534" i="10"/>
  <c r="E4533" i="10"/>
  <c r="E4532" i="10"/>
  <c r="E4531" i="10"/>
  <c r="E4530" i="10"/>
  <c r="E4529" i="10"/>
  <c r="E4526" i="10"/>
  <c r="E4525" i="10"/>
  <c r="E4524" i="10"/>
  <c r="E4523" i="10"/>
  <c r="E4522" i="10"/>
  <c r="E4521" i="10"/>
  <c r="E4520" i="10"/>
  <c r="E4519" i="10"/>
  <c r="E4518" i="10"/>
  <c r="E4517" i="10"/>
  <c r="E4516" i="10"/>
  <c r="E4515" i="10"/>
  <c r="E4514" i="10"/>
  <c r="E4513" i="10"/>
  <c r="E4512" i="10"/>
  <c r="E4511" i="10"/>
  <c r="E4509" i="10"/>
  <c r="E4508" i="10"/>
  <c r="E4507" i="10"/>
  <c r="E4506" i="10"/>
  <c r="E4505" i="10"/>
  <c r="E4504" i="10"/>
  <c r="E4502" i="10"/>
  <c r="E4501" i="10"/>
  <c r="E4500" i="10"/>
  <c r="E4499" i="10"/>
  <c r="E4498" i="10"/>
  <c r="E4495" i="10"/>
  <c r="E4494" i="10"/>
  <c r="E4493" i="10"/>
  <c r="E4492" i="10"/>
  <c r="E4491" i="10"/>
  <c r="E4489" i="10"/>
  <c r="E4488" i="10"/>
  <c r="E4487" i="10"/>
  <c r="E4486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69" i="10"/>
  <c r="E4468" i="10"/>
  <c r="E4467" i="10"/>
  <c r="E4463" i="10"/>
  <c r="E4459" i="10"/>
  <c r="E4458" i="10"/>
  <c r="E4455" i="10"/>
  <c r="E4454" i="10"/>
  <c r="E4453" i="10"/>
  <c r="E4452" i="10"/>
  <c r="E4451" i="10"/>
  <c r="E4448" i="10"/>
  <c r="E4445" i="10"/>
  <c r="E4444" i="10"/>
  <c r="E4443" i="10"/>
  <c r="E4442" i="10"/>
  <c r="E4441" i="10"/>
  <c r="E4438" i="10"/>
  <c r="E4437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5" i="10"/>
  <c r="E4404" i="10"/>
  <c r="E4403" i="10"/>
  <c r="E4402" i="10"/>
  <c r="E4401" i="10"/>
  <c r="E4400" i="10"/>
  <c r="E4399" i="10"/>
  <c r="E4397" i="10"/>
  <c r="E4396" i="10"/>
  <c r="E4395" i="10"/>
  <c r="E4393" i="10"/>
  <c r="E4391" i="10"/>
  <c r="E4389" i="10"/>
  <c r="E4387" i="10"/>
  <c r="E4386" i="10"/>
  <c r="E4385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6" i="10"/>
  <c r="E4355" i="10"/>
  <c r="E4354" i="10"/>
  <c r="E4352" i="10"/>
  <c r="E4351" i="10"/>
  <c r="E4350" i="10"/>
  <c r="E4349" i="10"/>
  <c r="E4348" i="10"/>
  <c r="E4346" i="10"/>
  <c r="E4345" i="10"/>
  <c r="E4344" i="10"/>
  <c r="E4342" i="10"/>
  <c r="E4341" i="10"/>
  <c r="E4340" i="10"/>
  <c r="E4339" i="10"/>
  <c r="E4338" i="10"/>
  <c r="E4337" i="10"/>
  <c r="E4336" i="10"/>
  <c r="E4335" i="10"/>
  <c r="E4334" i="10"/>
  <c r="E4333" i="10"/>
  <c r="E4331" i="10"/>
  <c r="E4330" i="10"/>
  <c r="E4329" i="10"/>
  <c r="E4328" i="10"/>
  <c r="E4326" i="10"/>
  <c r="E4324" i="10"/>
  <c r="E4323" i="10"/>
  <c r="E4322" i="10"/>
  <c r="E4320" i="10"/>
  <c r="E4319" i="10"/>
  <c r="E4318" i="10"/>
  <c r="E4316" i="10"/>
  <c r="E4315" i="10"/>
  <c r="E4313" i="10"/>
  <c r="E4312" i="10"/>
  <c r="E4311" i="10"/>
  <c r="E4310" i="10"/>
  <c r="E4309" i="10"/>
  <c r="E4307" i="10"/>
  <c r="E4306" i="10"/>
  <c r="E4305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8" i="10"/>
  <c r="E4286" i="10"/>
  <c r="E4285" i="10"/>
  <c r="E4284" i="10"/>
  <c r="E4283" i="10"/>
  <c r="E4281" i="10"/>
  <c r="E4280" i="10"/>
  <c r="E4279" i="10"/>
  <c r="E4278" i="10"/>
  <c r="E4277" i="10"/>
  <c r="E4276" i="10"/>
  <c r="E4275" i="10"/>
  <c r="E4269" i="10"/>
  <c r="E4268" i="10"/>
  <c r="E4267" i="10"/>
  <c r="E4264" i="10"/>
  <c r="E4262" i="10"/>
  <c r="E4261" i="10"/>
  <c r="E4260" i="10"/>
  <c r="E4259" i="10"/>
  <c r="E4258" i="10"/>
  <c r="E4257" i="10"/>
  <c r="E4256" i="10"/>
  <c r="E4255" i="10"/>
  <c r="E4254" i="10"/>
  <c r="E4252" i="10"/>
  <c r="E4251" i="10"/>
  <c r="E4250" i="10"/>
  <c r="E4249" i="10"/>
  <c r="E4247" i="10"/>
  <c r="E4245" i="10"/>
  <c r="E4244" i="10"/>
  <c r="E4243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19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1" i="10"/>
  <c r="E4200" i="10"/>
  <c r="E4199" i="10"/>
  <c r="E4198" i="10"/>
  <c r="E4196" i="10"/>
  <c r="E4195" i="10"/>
  <c r="E4192" i="10"/>
  <c r="E4191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4" i="10"/>
  <c r="E4173" i="10"/>
  <c r="E4172" i="10"/>
  <c r="E4171" i="10"/>
  <c r="E4170" i="10"/>
  <c r="E4169" i="10"/>
  <c r="E4168" i="10"/>
  <c r="E4166" i="10"/>
  <c r="E4165" i="10"/>
  <c r="E4164" i="10"/>
  <c r="E4163" i="10"/>
  <c r="E4161" i="10"/>
  <c r="E4160" i="10"/>
  <c r="E4159" i="10"/>
  <c r="E4158" i="10"/>
  <c r="E4157" i="10"/>
  <c r="E4155" i="10"/>
  <c r="E4154" i="10"/>
  <c r="E4153" i="10"/>
  <c r="E4151" i="10"/>
  <c r="E4149" i="10"/>
  <c r="E4146" i="10"/>
  <c r="E4145" i="10"/>
  <c r="E4144" i="10"/>
  <c r="E4143" i="10"/>
  <c r="E4140" i="10"/>
  <c r="E4139" i="10"/>
  <c r="E4138" i="10"/>
  <c r="E4137" i="10"/>
  <c r="E4135" i="10"/>
  <c r="E4134" i="10"/>
  <c r="E4133" i="10"/>
  <c r="E4132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8" i="10"/>
  <c r="E4097" i="10"/>
  <c r="E4096" i="10"/>
  <c r="E4095" i="10"/>
  <c r="E4094" i="10"/>
  <c r="E4093" i="10"/>
  <c r="E4091" i="10"/>
  <c r="E4090" i="10"/>
  <c r="E4089" i="10"/>
  <c r="E4088" i="10"/>
  <c r="E4087" i="10"/>
  <c r="E4085" i="10"/>
  <c r="E4084" i="10"/>
  <c r="E4083" i="10"/>
  <c r="E4082" i="10"/>
  <c r="E4081" i="10"/>
  <c r="E4080" i="10"/>
  <c r="E4079" i="10"/>
  <c r="E4078" i="10"/>
  <c r="E4077" i="10"/>
  <c r="E4075" i="10"/>
  <c r="E4073" i="10"/>
  <c r="E4072" i="10"/>
  <c r="E4071" i="10"/>
  <c r="E4070" i="10"/>
  <c r="E4068" i="10"/>
  <c r="E4067" i="10"/>
  <c r="E4066" i="10"/>
  <c r="E4065" i="10"/>
  <c r="E4064" i="10"/>
  <c r="E4063" i="10"/>
  <c r="E4062" i="10"/>
  <c r="E4061" i="10"/>
  <c r="E4060" i="10"/>
  <c r="E4057" i="10"/>
  <c r="E4056" i="10"/>
  <c r="E4055" i="10"/>
  <c r="E4054" i="10"/>
  <c r="E4052" i="10"/>
  <c r="E4050" i="10"/>
  <c r="E4049" i="10"/>
  <c r="E4048" i="10"/>
  <c r="E4047" i="10"/>
  <c r="E4046" i="10"/>
  <c r="E4045" i="10"/>
  <c r="E4043" i="10"/>
  <c r="E4041" i="10"/>
  <c r="E4040" i="10"/>
  <c r="E4039" i="10"/>
  <c r="E4038" i="10"/>
  <c r="E4037" i="10"/>
  <c r="E4022" i="10"/>
  <c r="E4021" i="10"/>
  <c r="E4020" i="10"/>
  <c r="E4019" i="10"/>
  <c r="E4018" i="10"/>
  <c r="E4017" i="10"/>
  <c r="E4016" i="10"/>
  <c r="E4015" i="10"/>
  <c r="E4014" i="10"/>
  <c r="E4013" i="10"/>
  <c r="E4012" i="10"/>
  <c r="E4010" i="10"/>
  <c r="E4009" i="10"/>
  <c r="E4008" i="10"/>
  <c r="E4007" i="10"/>
  <c r="E4006" i="10"/>
  <c r="E4004" i="10"/>
  <c r="E4003" i="10"/>
  <c r="E4002" i="10"/>
  <c r="E4001" i="10"/>
  <c r="E4000" i="10"/>
  <c r="E3999" i="10"/>
  <c r="E3998" i="10"/>
  <c r="E3997" i="10"/>
  <c r="E3995" i="10"/>
  <c r="E3994" i="10"/>
  <c r="E3993" i="10"/>
  <c r="E3992" i="10"/>
  <c r="E3991" i="10"/>
  <c r="E3990" i="10"/>
  <c r="E3989" i="10"/>
  <c r="E3988" i="10"/>
  <c r="E3987" i="10"/>
  <c r="E3986" i="10"/>
  <c r="E3985" i="10"/>
  <c r="E3982" i="10"/>
  <c r="E3981" i="10"/>
  <c r="E3979" i="10"/>
  <c r="E3978" i="10"/>
  <c r="E3976" i="10"/>
  <c r="E3975" i="10"/>
  <c r="E3971" i="10"/>
  <c r="E3970" i="10"/>
  <c r="E3968" i="10"/>
  <c r="E3967" i="10"/>
  <c r="E3966" i="10"/>
  <c r="E3965" i="10"/>
  <c r="E3964" i="10"/>
  <c r="E3963" i="10"/>
  <c r="E3962" i="10"/>
  <c r="E3961" i="10"/>
  <c r="E3960" i="10"/>
  <c r="E3959" i="10"/>
  <c r="E3958" i="10"/>
  <c r="E3955" i="10"/>
  <c r="E3954" i="10"/>
  <c r="E3953" i="10"/>
  <c r="E3952" i="10"/>
  <c r="E3951" i="10"/>
  <c r="E3950" i="10"/>
  <c r="E3949" i="10"/>
  <c r="E3948" i="10"/>
  <c r="E3944" i="10"/>
  <c r="E3943" i="10"/>
  <c r="E3942" i="10"/>
  <c r="E3941" i="10"/>
  <c r="E3940" i="10"/>
  <c r="E3939" i="10"/>
  <c r="E3938" i="10"/>
  <c r="E3937" i="10"/>
  <c r="E3936" i="10"/>
  <c r="E3935" i="10"/>
  <c r="E3934" i="10"/>
  <c r="E3933" i="10"/>
  <c r="E3932" i="10"/>
  <c r="E3931" i="10"/>
  <c r="E3926" i="10"/>
  <c r="E3925" i="10"/>
  <c r="E3917" i="10"/>
  <c r="E3916" i="10"/>
  <c r="E3912" i="10"/>
  <c r="E3911" i="10"/>
  <c r="E3910" i="10"/>
  <c r="E3909" i="10"/>
  <c r="E3908" i="10"/>
  <c r="E3907" i="10"/>
  <c r="E3904" i="10"/>
  <c r="E3903" i="10"/>
  <c r="E3902" i="10"/>
  <c r="E3900" i="10"/>
  <c r="E3899" i="10"/>
  <c r="E3897" i="10"/>
  <c r="E3896" i="10"/>
  <c r="E3894" i="10"/>
  <c r="E3891" i="10"/>
  <c r="E3889" i="10"/>
  <c r="E3888" i="10"/>
  <c r="E3886" i="10"/>
  <c r="E3885" i="10"/>
  <c r="E3884" i="10"/>
  <c r="E3883" i="10"/>
  <c r="E3882" i="10"/>
  <c r="E3879" i="10"/>
  <c r="E3878" i="10"/>
  <c r="E3875" i="10"/>
  <c r="E3873" i="10"/>
  <c r="E3871" i="10"/>
  <c r="E3870" i="10"/>
  <c r="E3867" i="10"/>
  <c r="E3866" i="10"/>
  <c r="E3865" i="10"/>
  <c r="E3864" i="10"/>
  <c r="E3863" i="10"/>
  <c r="E3861" i="10"/>
  <c r="E3860" i="10"/>
  <c r="E3859" i="10"/>
  <c r="E3856" i="10"/>
  <c r="E3855" i="10"/>
  <c r="E3850" i="10"/>
  <c r="E3849" i="10"/>
  <c r="E3847" i="10"/>
  <c r="E3846" i="10"/>
  <c r="E3842" i="10"/>
  <c r="E3841" i="10"/>
  <c r="E3840" i="10"/>
  <c r="E3839" i="10"/>
  <c r="E3837" i="10"/>
  <c r="E3836" i="10"/>
  <c r="E3835" i="10"/>
  <c r="E3832" i="10"/>
  <c r="E3831" i="10"/>
  <c r="E3830" i="10"/>
  <c r="E3828" i="10"/>
  <c r="E3826" i="10"/>
  <c r="E3824" i="10"/>
  <c r="E3822" i="10"/>
  <c r="E3819" i="10"/>
  <c r="E3818" i="10"/>
  <c r="E3815" i="10"/>
  <c r="E3814" i="10"/>
  <c r="E3807" i="10"/>
  <c r="E3804" i="10"/>
  <c r="E3802" i="10"/>
  <c r="E3801" i="10"/>
  <c r="E3800" i="10"/>
  <c r="E3799" i="10"/>
  <c r="E3794" i="10"/>
  <c r="E3793" i="10"/>
  <c r="E3792" i="10"/>
  <c r="E3791" i="10"/>
  <c r="E3790" i="10"/>
  <c r="E3789" i="10"/>
  <c r="E3788" i="10"/>
  <c r="E3785" i="10"/>
  <c r="E3782" i="10"/>
  <c r="E3781" i="10"/>
  <c r="E3780" i="10"/>
  <c r="E3779" i="10"/>
  <c r="E3777" i="10"/>
  <c r="E3774" i="10"/>
  <c r="E3773" i="10"/>
  <c r="E3769" i="10"/>
  <c r="E3768" i="10"/>
  <c r="E3767" i="10"/>
  <c r="E3765" i="10"/>
  <c r="E3763" i="10"/>
  <c r="E3761" i="10"/>
  <c r="E3760" i="10"/>
  <c r="E3759" i="10"/>
  <c r="E3758" i="10"/>
  <c r="E3757" i="10"/>
  <c r="E3756" i="10"/>
  <c r="E3754" i="10"/>
  <c r="E3753" i="10"/>
  <c r="E3752" i="10"/>
  <c r="E3751" i="10"/>
  <c r="E3748" i="10"/>
  <c r="E3746" i="10"/>
  <c r="E3745" i="10"/>
  <c r="E3744" i="10"/>
  <c r="E3742" i="10"/>
  <c r="E3741" i="10"/>
  <c r="E3740" i="10"/>
  <c r="E3739" i="10"/>
  <c r="E3738" i="10"/>
  <c r="E3737" i="10"/>
  <c r="E3736" i="10"/>
  <c r="E3734" i="10"/>
  <c r="E3733" i="10"/>
  <c r="E3729" i="10"/>
  <c r="E3728" i="10"/>
  <c r="E3726" i="10"/>
  <c r="E3723" i="10"/>
  <c r="E3722" i="10"/>
  <c r="E3721" i="10"/>
  <c r="E3719" i="10"/>
  <c r="E3718" i="10"/>
  <c r="E3717" i="10"/>
  <c r="E3716" i="10"/>
  <c r="E3711" i="10"/>
  <c r="E3709" i="10"/>
  <c r="E3705" i="10"/>
  <c r="E3704" i="10"/>
  <c r="E3703" i="10"/>
  <c r="E3699" i="10"/>
  <c r="E3698" i="10"/>
  <c r="E3695" i="10"/>
  <c r="E3688" i="10"/>
  <c r="E3687" i="10"/>
  <c r="E3684" i="10"/>
  <c r="E3680" i="10"/>
  <c r="E3678" i="10"/>
  <c r="E3677" i="10"/>
  <c r="E3676" i="10"/>
  <c r="E3675" i="10"/>
  <c r="E3674" i="10"/>
  <c r="E3673" i="10"/>
  <c r="E3672" i="10"/>
  <c r="E3671" i="10"/>
  <c r="E3670" i="10"/>
  <c r="E3669" i="10"/>
  <c r="E3668" i="10"/>
  <c r="E3667" i="10"/>
  <c r="E3666" i="10"/>
  <c r="E3665" i="10"/>
  <c r="E3664" i="10"/>
  <c r="E3663" i="10"/>
  <c r="E3662" i="10"/>
  <c r="E3661" i="10"/>
  <c r="E3660" i="10"/>
  <c r="E3659" i="10"/>
  <c r="E3658" i="10"/>
  <c r="E3657" i="10"/>
  <c r="E3656" i="10"/>
  <c r="E3655" i="10"/>
  <c r="E3654" i="10"/>
  <c r="E3652" i="10"/>
  <c r="E3651" i="10"/>
  <c r="E3650" i="10"/>
  <c r="E3649" i="10"/>
  <c r="E3648" i="10"/>
  <c r="E3647" i="10"/>
  <c r="E3646" i="10"/>
  <c r="E3645" i="10"/>
  <c r="E3644" i="10"/>
  <c r="E3643" i="10"/>
  <c r="E3642" i="10"/>
  <c r="E3640" i="10"/>
  <c r="E3639" i="10"/>
  <c r="E3638" i="10"/>
  <c r="E3637" i="10"/>
  <c r="E3635" i="10"/>
  <c r="E3633" i="10"/>
  <c r="E3631" i="10"/>
  <c r="E3630" i="10"/>
  <c r="E3629" i="10"/>
  <c r="E3628" i="10"/>
  <c r="E3627" i="10"/>
  <c r="E3626" i="10"/>
  <c r="E3625" i="10"/>
  <c r="E3624" i="10"/>
  <c r="E3623" i="10"/>
  <c r="E3621" i="10"/>
  <c r="E3619" i="10"/>
  <c r="E3617" i="10"/>
  <c r="E3614" i="10"/>
  <c r="E3613" i="10"/>
  <c r="E3612" i="10"/>
  <c r="E3611" i="10"/>
  <c r="E3607" i="10"/>
  <c r="E3605" i="10"/>
  <c r="E3604" i="10"/>
  <c r="E3603" i="10"/>
  <c r="E3602" i="10"/>
  <c r="E3601" i="10"/>
  <c r="E3600" i="10"/>
  <c r="E3598" i="10"/>
  <c r="E3597" i="10"/>
  <c r="E3596" i="10"/>
  <c r="E3595" i="10"/>
  <c r="E3594" i="10"/>
  <c r="E3593" i="10"/>
  <c r="E3590" i="10"/>
  <c r="E3589" i="10"/>
  <c r="E3588" i="10"/>
  <c r="E3584" i="10"/>
  <c r="E3583" i="10"/>
  <c r="E3581" i="10"/>
  <c r="E3580" i="10"/>
  <c r="E3579" i="10"/>
  <c r="E3578" i="10"/>
  <c r="E3577" i="10"/>
  <c r="E3576" i="10"/>
  <c r="E3572" i="10"/>
  <c r="E3571" i="10"/>
  <c r="E3569" i="10"/>
  <c r="E3568" i="10"/>
  <c r="E3567" i="10"/>
  <c r="E3566" i="10"/>
  <c r="E3565" i="10"/>
  <c r="E3564" i="10"/>
  <c r="E3561" i="10"/>
  <c r="E3560" i="10"/>
  <c r="E3559" i="10"/>
  <c r="E3558" i="10"/>
  <c r="E3557" i="10"/>
  <c r="E3554" i="10"/>
  <c r="E3553" i="10"/>
  <c r="E3552" i="10"/>
  <c r="E3550" i="10"/>
  <c r="E3549" i="10"/>
  <c r="E3548" i="10"/>
  <c r="E3547" i="10"/>
  <c r="E3546" i="10"/>
  <c r="E3545" i="10"/>
  <c r="E3544" i="10"/>
  <c r="E3543" i="10"/>
  <c r="E3541" i="10"/>
  <c r="E3540" i="10"/>
  <c r="E3539" i="10"/>
  <c r="E3538" i="10"/>
  <c r="E3537" i="10"/>
  <c r="E3536" i="10"/>
  <c r="E3535" i="10"/>
  <c r="E3534" i="10"/>
  <c r="E3533" i="10"/>
  <c r="E3531" i="10"/>
  <c r="E3530" i="10"/>
  <c r="E3529" i="10"/>
  <c r="E3528" i="10"/>
  <c r="E3527" i="10"/>
  <c r="E3525" i="10"/>
  <c r="E3524" i="10"/>
  <c r="E3523" i="10"/>
  <c r="E3522" i="10"/>
  <c r="E3520" i="10"/>
  <c r="E3519" i="10"/>
  <c r="E3518" i="10"/>
  <c r="E3517" i="10"/>
  <c r="E3516" i="10"/>
  <c r="E3514" i="10"/>
  <c r="E3512" i="10"/>
  <c r="E3508" i="10"/>
  <c r="E3507" i="10"/>
  <c r="E3505" i="10"/>
  <c r="E3504" i="10"/>
  <c r="E3503" i="10"/>
  <c r="E3501" i="10"/>
  <c r="E3500" i="10"/>
  <c r="E3499" i="10"/>
  <c r="E3497" i="10"/>
  <c r="E3493" i="10"/>
  <c r="E3492" i="10"/>
  <c r="E3490" i="10"/>
  <c r="E3487" i="10"/>
  <c r="E3486" i="10"/>
  <c r="E3485" i="10"/>
  <c r="E3484" i="10"/>
  <c r="E3483" i="10"/>
  <c r="E3482" i="10"/>
  <c r="E3481" i="10"/>
  <c r="E3480" i="10"/>
  <c r="E3478" i="10"/>
  <c r="E3471" i="10"/>
  <c r="E3469" i="10"/>
  <c r="E3467" i="10"/>
  <c r="E3464" i="10"/>
  <c r="E3462" i="10"/>
  <c r="E3461" i="10"/>
  <c r="E3460" i="10"/>
  <c r="E3458" i="10"/>
  <c r="E3457" i="10"/>
  <c r="E3455" i="10"/>
  <c r="E3454" i="10"/>
  <c r="E3449" i="10"/>
  <c r="E3448" i="10"/>
  <c r="E3447" i="10"/>
  <c r="E3446" i="10"/>
  <c r="E3445" i="10"/>
  <c r="E3444" i="10"/>
  <c r="E3443" i="10"/>
  <c r="E3442" i="10"/>
  <c r="E3441" i="10"/>
  <c r="E3438" i="10"/>
  <c r="E3435" i="10"/>
  <c r="E3434" i="10"/>
  <c r="E3433" i="10"/>
  <c r="E3432" i="10"/>
  <c r="E3431" i="10"/>
  <c r="E3430" i="10"/>
  <c r="E3429" i="10"/>
  <c r="E3428" i="10"/>
  <c r="E3427" i="10"/>
  <c r="E3426" i="10"/>
  <c r="E3425" i="10"/>
  <c r="E3424" i="10"/>
  <c r="E3423" i="10"/>
  <c r="E3422" i="10"/>
  <c r="E3421" i="10"/>
  <c r="E3420" i="10"/>
  <c r="E3419" i="10"/>
  <c r="E3417" i="10"/>
  <c r="E3415" i="10"/>
  <c r="E3414" i="10"/>
  <c r="E3412" i="10"/>
  <c r="E3410" i="10"/>
  <c r="E3409" i="10"/>
  <c r="E3408" i="10"/>
  <c r="E3407" i="10"/>
  <c r="E3406" i="10"/>
  <c r="E3405" i="10"/>
  <c r="E3404" i="10"/>
  <c r="E3403" i="10"/>
  <c r="E3402" i="10"/>
  <c r="E3401" i="10"/>
  <c r="E3400" i="10"/>
  <c r="E3399" i="10"/>
  <c r="E3398" i="10"/>
  <c r="E3397" i="10"/>
  <c r="E3396" i="10"/>
  <c r="E3395" i="10"/>
  <c r="E3393" i="10"/>
  <c r="E3392" i="10"/>
  <c r="E3390" i="10"/>
  <c r="E3389" i="10"/>
  <c r="E3388" i="10"/>
  <c r="E3386" i="10"/>
  <c r="E3385" i="10"/>
  <c r="E3383" i="10"/>
  <c r="E3382" i="10"/>
  <c r="E3381" i="10"/>
  <c r="E3380" i="10"/>
  <c r="E3379" i="10"/>
  <c r="E3378" i="10"/>
  <c r="E3377" i="10"/>
  <c r="E3376" i="10"/>
  <c r="E3375" i="10"/>
  <c r="E3374" i="10"/>
  <c r="E3373" i="10"/>
  <c r="E3372" i="10"/>
  <c r="E3371" i="10"/>
  <c r="E3370" i="10"/>
  <c r="E3369" i="10"/>
  <c r="E3368" i="10"/>
  <c r="E3366" i="10"/>
  <c r="E3365" i="10"/>
  <c r="E3364" i="10"/>
  <c r="E3363" i="10"/>
  <c r="E3361" i="10"/>
  <c r="E3360" i="10"/>
  <c r="E3359" i="10"/>
  <c r="E3356" i="10"/>
  <c r="E3354" i="10"/>
  <c r="E3353" i="10"/>
  <c r="E3352" i="10"/>
  <c r="E3350" i="10"/>
  <c r="E3345" i="10"/>
  <c r="E3344" i="10"/>
  <c r="E3343" i="10"/>
  <c r="E3342" i="10"/>
  <c r="E3341" i="10"/>
  <c r="E3339" i="10"/>
  <c r="E3338" i="10"/>
  <c r="E3337" i="10"/>
  <c r="E3335" i="10"/>
  <c r="E3334" i="10"/>
  <c r="E3333" i="10"/>
  <c r="E3332" i="10"/>
  <c r="E3330" i="10"/>
  <c r="E3329" i="10"/>
  <c r="E3328" i="10"/>
  <c r="E3326" i="10"/>
  <c r="E3324" i="10"/>
  <c r="E3321" i="10"/>
  <c r="E3319" i="10"/>
  <c r="E3312" i="10"/>
  <c r="E3311" i="10"/>
  <c r="E3308" i="10"/>
  <c r="E3307" i="10"/>
  <c r="E3306" i="10"/>
  <c r="E3305" i="10"/>
  <c r="E3304" i="10"/>
  <c r="E3301" i="10"/>
  <c r="E3300" i="10"/>
  <c r="E3299" i="10"/>
  <c r="E3298" i="10"/>
  <c r="E3297" i="10"/>
  <c r="E3296" i="10"/>
  <c r="E3295" i="10"/>
  <c r="E3294" i="10"/>
  <c r="E3293" i="10"/>
  <c r="E3292" i="10"/>
  <c r="E3291" i="10"/>
  <c r="E3290" i="10"/>
  <c r="E3289" i="10"/>
  <c r="E3288" i="10"/>
  <c r="E3287" i="10"/>
  <c r="E3286" i="10"/>
  <c r="E3284" i="10"/>
  <c r="E3283" i="10"/>
  <c r="E3282" i="10"/>
  <c r="E3281" i="10"/>
  <c r="E3280" i="10"/>
  <c r="E3279" i="10"/>
  <c r="E3278" i="10"/>
  <c r="E3277" i="10"/>
  <c r="E3276" i="10"/>
  <c r="E3274" i="10"/>
  <c r="E3270" i="10"/>
  <c r="E3269" i="10"/>
  <c r="E3265" i="10"/>
  <c r="E3264" i="10"/>
  <c r="E3263" i="10"/>
  <c r="E3260" i="10"/>
  <c r="E3259" i="10"/>
  <c r="E3258" i="10"/>
  <c r="E3256" i="10"/>
  <c r="E3254" i="10"/>
  <c r="E3253" i="10"/>
  <c r="E3252" i="10"/>
  <c r="E3251" i="10"/>
  <c r="E3250" i="10"/>
  <c r="E3246" i="10"/>
  <c r="E3245" i="10"/>
  <c r="E3243" i="10"/>
  <c r="E3241" i="10"/>
  <c r="E3238" i="10"/>
  <c r="E3237" i="10"/>
  <c r="E3236" i="10"/>
  <c r="E3229" i="10"/>
  <c r="E3224" i="10"/>
  <c r="E3221" i="10"/>
  <c r="E3220" i="10"/>
  <c r="E3219" i="10"/>
  <c r="E3217" i="10"/>
  <c r="E3216" i="10"/>
  <c r="E3214" i="10"/>
  <c r="E3213" i="10"/>
  <c r="E3212" i="10"/>
  <c r="E3211" i="10"/>
  <c r="E3210" i="10"/>
  <c r="E3206" i="10"/>
  <c r="E3205" i="10"/>
  <c r="E3204" i="10"/>
  <c r="E3203" i="10"/>
  <c r="E3202" i="10"/>
  <c r="E3201" i="10"/>
  <c r="E3199" i="10"/>
  <c r="E3198" i="10"/>
  <c r="E3194" i="10"/>
  <c r="E3191" i="10"/>
  <c r="E3188" i="10"/>
  <c r="E3186" i="10"/>
  <c r="E3183" i="10"/>
  <c r="E3181" i="10"/>
  <c r="E3176" i="10"/>
  <c r="E3173" i="10"/>
  <c r="E3172" i="10"/>
  <c r="E3171" i="10"/>
  <c r="E3170" i="10"/>
  <c r="E3169" i="10"/>
  <c r="E3167" i="10"/>
  <c r="E3165" i="10"/>
  <c r="E3163" i="10"/>
  <c r="E3162" i="10"/>
  <c r="E3158" i="10"/>
  <c r="E3157" i="10"/>
  <c r="E3156" i="10"/>
  <c r="E3155" i="10"/>
  <c r="E3154" i="10"/>
  <c r="E3153" i="10"/>
  <c r="E3151" i="10"/>
  <c r="E3150" i="10"/>
  <c r="E3149" i="10"/>
  <c r="E3148" i="10"/>
  <c r="E3147" i="10"/>
  <c r="E3146" i="10"/>
  <c r="E3145" i="10"/>
  <c r="E3143" i="10"/>
  <c r="E3142" i="10"/>
  <c r="E3141" i="10"/>
  <c r="E3140" i="10"/>
  <c r="E3139" i="10"/>
  <c r="E3138" i="10"/>
  <c r="E3137" i="10"/>
  <c r="E3136" i="10"/>
  <c r="E3122" i="10"/>
  <c r="E3121" i="10"/>
  <c r="E3120" i="10"/>
  <c r="E3119" i="10"/>
  <c r="E3118" i="10"/>
  <c r="E3117" i="10"/>
  <c r="E3116" i="10"/>
  <c r="E3111" i="10"/>
  <c r="E3109" i="10"/>
  <c r="E3108" i="10"/>
  <c r="E3107" i="10"/>
  <c r="E3106" i="10"/>
  <c r="E3102" i="10"/>
  <c r="E3101" i="10"/>
  <c r="E3100" i="10"/>
  <c r="E3095" i="10"/>
  <c r="E3094" i="10"/>
  <c r="E3091" i="10"/>
  <c r="E3090" i="10"/>
  <c r="E3089" i="10"/>
  <c r="E3088" i="10"/>
  <c r="E3087" i="10"/>
  <c r="E3083" i="10"/>
  <c r="E3082" i="10"/>
  <c r="E3081" i="10"/>
  <c r="E3080" i="10"/>
  <c r="E3075" i="10"/>
  <c r="E3073" i="10"/>
  <c r="E3072" i="10"/>
  <c r="E3071" i="10"/>
  <c r="E3070" i="10"/>
  <c r="E3069" i="10"/>
  <c r="E3068" i="10"/>
  <c r="E3064" i="10"/>
  <c r="E3061" i="10"/>
  <c r="E3058" i="10"/>
  <c r="E3056" i="10"/>
  <c r="E3055" i="10"/>
  <c r="E3053" i="10"/>
  <c r="E3050" i="10"/>
  <c r="E3049" i="10"/>
  <c r="E3048" i="10"/>
  <c r="E3047" i="10"/>
  <c r="E3046" i="10"/>
  <c r="E3043" i="10"/>
  <c r="E3042" i="10"/>
  <c r="E3041" i="10"/>
  <c r="E3040" i="10"/>
  <c r="E3037" i="10"/>
  <c r="E3036" i="10"/>
  <c r="E3035" i="10"/>
  <c r="E3034" i="10"/>
  <c r="E3029" i="10"/>
  <c r="E3028" i="10"/>
  <c r="E3027" i="10"/>
  <c r="E3025" i="10"/>
  <c r="E3022" i="10"/>
  <c r="E3019" i="10"/>
  <c r="E3016" i="10"/>
  <c r="E3015" i="10"/>
  <c r="E3011" i="10"/>
  <c r="E3010" i="10"/>
  <c r="E3009" i="10"/>
  <c r="E3007" i="10"/>
  <c r="E3006" i="10"/>
  <c r="E3005" i="10"/>
  <c r="E3004" i="10"/>
  <c r="E3003" i="10"/>
  <c r="E3002" i="10"/>
  <c r="E3001" i="10"/>
  <c r="E3000" i="10"/>
  <c r="E2999" i="10"/>
  <c r="E2998" i="10"/>
  <c r="E2997" i="10"/>
  <c r="E2996" i="10"/>
  <c r="E2995" i="10"/>
  <c r="E2994" i="10"/>
  <c r="E2993" i="10"/>
  <c r="E2992" i="10"/>
  <c r="E2991" i="10"/>
  <c r="E2990" i="10"/>
  <c r="E2989" i="10"/>
  <c r="E2988" i="10"/>
  <c r="E2987" i="10"/>
  <c r="E2985" i="10"/>
  <c r="E2984" i="10"/>
  <c r="E2983" i="10"/>
  <c r="E2981" i="10"/>
  <c r="E2980" i="10"/>
  <c r="E2979" i="10"/>
  <c r="E2978" i="10"/>
  <c r="E2977" i="10"/>
  <c r="E2976" i="10"/>
  <c r="E2975" i="10"/>
  <c r="E2974" i="10"/>
  <c r="E2973" i="10"/>
  <c r="E2972" i="10"/>
  <c r="E2970" i="10"/>
  <c r="E2969" i="10"/>
  <c r="E2968" i="10"/>
  <c r="E2967" i="10"/>
  <c r="E2966" i="10"/>
  <c r="E2965" i="10"/>
  <c r="E2963" i="10"/>
  <c r="E2961" i="10"/>
  <c r="E2959" i="10"/>
  <c r="E2957" i="10"/>
  <c r="E2955" i="10"/>
  <c r="E2952" i="10"/>
  <c r="E2950" i="10"/>
  <c r="E2949" i="10"/>
  <c r="E2948" i="10"/>
  <c r="E2946" i="10"/>
  <c r="E2945" i="10"/>
  <c r="E2943" i="10"/>
  <c r="E2942" i="10"/>
  <c r="E2940" i="10"/>
  <c r="E2939" i="10"/>
  <c r="E2937" i="10"/>
  <c r="E2936" i="10"/>
  <c r="E2934" i="10"/>
  <c r="E2933" i="10"/>
  <c r="E2931" i="10"/>
  <c r="E2930" i="10"/>
  <c r="E2928" i="10"/>
  <c r="E2927" i="10"/>
  <c r="E2925" i="10"/>
  <c r="E2924" i="10"/>
  <c r="E2922" i="10"/>
  <c r="E2921" i="10"/>
  <c r="E2920" i="10"/>
  <c r="E2918" i="10"/>
  <c r="E2917" i="10"/>
  <c r="E2916" i="10"/>
  <c r="E2914" i="10"/>
  <c r="E2913" i="10"/>
  <c r="E2912" i="10"/>
  <c r="E2910" i="10"/>
  <c r="E2909" i="10"/>
  <c r="E2908" i="10"/>
  <c r="E2906" i="10"/>
  <c r="E2905" i="10"/>
  <c r="E2904" i="10"/>
  <c r="E2902" i="10"/>
  <c r="E2901" i="10"/>
  <c r="E2899" i="10"/>
  <c r="E2898" i="10"/>
  <c r="E2896" i="10"/>
  <c r="E2895" i="10"/>
  <c r="E2893" i="10"/>
  <c r="E2892" i="10"/>
  <c r="E2890" i="10"/>
  <c r="E2889" i="10"/>
  <c r="E2887" i="10"/>
  <c r="E2885" i="10"/>
  <c r="E2883" i="10"/>
  <c r="E2882" i="10"/>
  <c r="E2879" i="10"/>
  <c r="E2878" i="10"/>
  <c r="E2877" i="10"/>
  <c r="E2874" i="10"/>
  <c r="E2873" i="10"/>
  <c r="E2872" i="10"/>
  <c r="E2869" i="10"/>
  <c r="E2868" i="10"/>
  <c r="E2867" i="10"/>
  <c r="E2864" i="10"/>
  <c r="E2863" i="10"/>
  <c r="E2862" i="10"/>
  <c r="E2859" i="10"/>
  <c r="E2858" i="10"/>
  <c r="E2857" i="10"/>
  <c r="E2854" i="10"/>
  <c r="E2852" i="10"/>
  <c r="E2850" i="10"/>
  <c r="E2848" i="10"/>
  <c r="E2846" i="10"/>
  <c r="E2844" i="10"/>
  <c r="E2843" i="10"/>
  <c r="E2842" i="10"/>
  <c r="E2841" i="10"/>
  <c r="E2840" i="10"/>
  <c r="E2838" i="10"/>
  <c r="E2837" i="10"/>
  <c r="E2836" i="10"/>
  <c r="E2835" i="10"/>
  <c r="E2834" i="10"/>
  <c r="E2832" i="10"/>
  <c r="E2831" i="10"/>
  <c r="E2830" i="10"/>
  <c r="E2829" i="10"/>
  <c r="E2828" i="10"/>
  <c r="E2826" i="10"/>
  <c r="E2825" i="10"/>
  <c r="E2824" i="10"/>
  <c r="E2823" i="10"/>
  <c r="E2822" i="10"/>
  <c r="E2820" i="10"/>
  <c r="E2819" i="10"/>
  <c r="E2818" i="10"/>
  <c r="E2817" i="10"/>
  <c r="E2815" i="10"/>
  <c r="E2812" i="10"/>
  <c r="E2809" i="10"/>
  <c r="E2807" i="10"/>
  <c r="E2804" i="10"/>
  <c r="E2803" i="10"/>
  <c r="E2801" i="10"/>
  <c r="E2800" i="10"/>
  <c r="E2798" i="10"/>
  <c r="E2796" i="10"/>
  <c r="E2795" i="10"/>
  <c r="E2794" i="10"/>
  <c r="E2792" i="10"/>
  <c r="E2790" i="10"/>
  <c r="E2788" i="10"/>
  <c r="E2786" i="10"/>
  <c r="E2784" i="10"/>
  <c r="E2782" i="10"/>
  <c r="E2780" i="10"/>
  <c r="E2778" i="10"/>
  <c r="E2776" i="10"/>
  <c r="E2774" i="10"/>
  <c r="E2771" i="10"/>
  <c r="E2770" i="10"/>
  <c r="E2769" i="10"/>
  <c r="E2768" i="10"/>
  <c r="E2767" i="10"/>
  <c r="E2766" i="10"/>
  <c r="E2765" i="10"/>
  <c r="E2764" i="10"/>
  <c r="E2763" i="10"/>
  <c r="E2762" i="10"/>
  <c r="E2761" i="10"/>
  <c r="E2760" i="10"/>
  <c r="E2759" i="10"/>
  <c r="E2758" i="10"/>
  <c r="E2757" i="10"/>
  <c r="E2756" i="10"/>
  <c r="E2755" i="10"/>
  <c r="E2754" i="10"/>
  <c r="E2753" i="10"/>
  <c r="E2751" i="10"/>
  <c r="E2750" i="10"/>
  <c r="E2749" i="10"/>
  <c r="E2748" i="10"/>
  <c r="E2747" i="10"/>
  <c r="E2746" i="10"/>
  <c r="E2745" i="10"/>
  <c r="E2744" i="10"/>
  <c r="E2743" i="10"/>
  <c r="E2742" i="10"/>
  <c r="E2741" i="10"/>
  <c r="E2739" i="10"/>
  <c r="E2738" i="10"/>
  <c r="E2737" i="10"/>
  <c r="E2736" i="10"/>
  <c r="E2735" i="10"/>
  <c r="E2734" i="10"/>
  <c r="E2733" i="10"/>
  <c r="E2732" i="10"/>
  <c r="E2731" i="10"/>
  <c r="E2730" i="10"/>
  <c r="E2729" i="10"/>
  <c r="E2728" i="10"/>
  <c r="E2727" i="10"/>
  <c r="E2726" i="10"/>
  <c r="E2725" i="10"/>
  <c r="E2724" i="10"/>
  <c r="E2723" i="10"/>
  <c r="E2722" i="10"/>
  <c r="E2721" i="10"/>
  <c r="E2720" i="10"/>
  <c r="E2719" i="10"/>
  <c r="E2718" i="10"/>
  <c r="E2717" i="10"/>
  <c r="E2715" i="10"/>
  <c r="E2712" i="10"/>
  <c r="E2710" i="10"/>
  <c r="E2709" i="10"/>
  <c r="E2708" i="10"/>
  <c r="E2707" i="10"/>
  <c r="E2706" i="10"/>
  <c r="E2704" i="10"/>
  <c r="E2703" i="10"/>
  <c r="E2701" i="10"/>
  <c r="E2700" i="10"/>
  <c r="E2699" i="10"/>
  <c r="E2698" i="10"/>
  <c r="E2697" i="10"/>
  <c r="E2696" i="10"/>
  <c r="E2695" i="10"/>
  <c r="E2694" i="10"/>
  <c r="E2693" i="10"/>
  <c r="E2692" i="10"/>
  <c r="E2691" i="10"/>
  <c r="E2690" i="10"/>
  <c r="E2689" i="10"/>
  <c r="E2688" i="10"/>
  <c r="E2687" i="10"/>
  <c r="E2686" i="10"/>
  <c r="E2685" i="10"/>
  <c r="E2684" i="10"/>
  <c r="E2682" i="10"/>
  <c r="E2681" i="10"/>
  <c r="E2680" i="10"/>
  <c r="E2679" i="10"/>
  <c r="E2678" i="10"/>
  <c r="E2676" i="10"/>
  <c r="E2675" i="10"/>
  <c r="E2673" i="10"/>
  <c r="E2672" i="10"/>
  <c r="E2671" i="10"/>
  <c r="E2670" i="10"/>
  <c r="E2669" i="10"/>
  <c r="E2668" i="10"/>
  <c r="E2667" i="10"/>
  <c r="E2666" i="10"/>
  <c r="E2665" i="10"/>
  <c r="E2664" i="10"/>
  <c r="E2663" i="10"/>
  <c r="E2662" i="10"/>
  <c r="E2661" i="10"/>
  <c r="E2659" i="10"/>
  <c r="E2657" i="10"/>
  <c r="E2653" i="10"/>
  <c r="E2648" i="10"/>
  <c r="E2647" i="10"/>
  <c r="E2646" i="10"/>
  <c r="E2645" i="10"/>
  <c r="E2643" i="10"/>
  <c r="E2641" i="10"/>
  <c r="E2640" i="10"/>
  <c r="E2639" i="10"/>
  <c r="E2638" i="10"/>
  <c r="E2636" i="10"/>
  <c r="E2635" i="10"/>
  <c r="E2633" i="10"/>
  <c r="E2632" i="10"/>
  <c r="E2631" i="10"/>
  <c r="E2630" i="10"/>
  <c r="E2627" i="10"/>
  <c r="E2619" i="10"/>
  <c r="E2618" i="10"/>
  <c r="E2616" i="10"/>
  <c r="E2615" i="10"/>
  <c r="E2614" i="10"/>
  <c r="E2613" i="10"/>
  <c r="E2612" i="10"/>
  <c r="E2611" i="10"/>
  <c r="E2609" i="10"/>
  <c r="E2608" i="10"/>
  <c r="E2607" i="10"/>
  <c r="E2606" i="10"/>
  <c r="E2604" i="10"/>
  <c r="E2603" i="10"/>
  <c r="E2602" i="10"/>
  <c r="E2601" i="10"/>
  <c r="E2598" i="10"/>
  <c r="E2597" i="10"/>
  <c r="E2596" i="10"/>
  <c r="E2595" i="10"/>
  <c r="E2594" i="10"/>
  <c r="E2593" i="10"/>
  <c r="E2592" i="10"/>
  <c r="E2591" i="10"/>
  <c r="E2590" i="10"/>
  <c r="E2589" i="10"/>
  <c r="E2588" i="10"/>
  <c r="E2587" i="10"/>
  <c r="E2586" i="10"/>
  <c r="E2585" i="10"/>
  <c r="E2584" i="10"/>
  <c r="E2583" i="10"/>
  <c r="E2582" i="10"/>
  <c r="E2581" i="10"/>
  <c r="E2580" i="10"/>
  <c r="E2579" i="10"/>
  <c r="E2578" i="10"/>
  <c r="E2574" i="10"/>
  <c r="E2573" i="10"/>
  <c r="E2572" i="10"/>
  <c r="E2571" i="10"/>
  <c r="E2570" i="10"/>
  <c r="E2568" i="10"/>
  <c r="E2567" i="10"/>
  <c r="E2566" i="10"/>
  <c r="E2565" i="10"/>
  <c r="E2564" i="10"/>
  <c r="E2563" i="10"/>
  <c r="E2562" i="10"/>
  <c r="E2561" i="10"/>
  <c r="E2560" i="10"/>
  <c r="E2559" i="10"/>
  <c r="E2557" i="10"/>
  <c r="E2556" i="10"/>
  <c r="E2555" i="10"/>
  <c r="E2554" i="10"/>
  <c r="E2553" i="10"/>
  <c r="E2552" i="10"/>
  <c r="E2551" i="10"/>
  <c r="E2550" i="10"/>
  <c r="E2546" i="10"/>
  <c r="E2545" i="10"/>
  <c r="E2544" i="10"/>
  <c r="E2543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8" i="10"/>
  <c r="E2527" i="10"/>
  <c r="E2526" i="10"/>
  <c r="E2524" i="10"/>
  <c r="E2523" i="10"/>
  <c r="E2522" i="10"/>
  <c r="E2518" i="10"/>
  <c r="E2517" i="10"/>
  <c r="E2516" i="10"/>
  <c r="E2515" i="10"/>
  <c r="E2514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3" i="10"/>
  <c r="E2472" i="10"/>
  <c r="E2471" i="10"/>
  <c r="E2470" i="10"/>
  <c r="E2468" i="10"/>
  <c r="E2467" i="10"/>
  <c r="E2466" i="10"/>
  <c r="E2465" i="10"/>
  <c r="E2463" i="10"/>
  <c r="E2462" i="10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35" i="10"/>
  <c r="E2433" i="10"/>
  <c r="E2432" i="10"/>
  <c r="E2431" i="10"/>
  <c r="E2430" i="10"/>
  <c r="E2428" i="10"/>
  <c r="E2427" i="10"/>
  <c r="E2426" i="10"/>
  <c r="E2425" i="10"/>
  <c r="E2424" i="10"/>
  <c r="E2422" i="10"/>
  <c r="E2421" i="10"/>
  <c r="E2420" i="10"/>
  <c r="E2419" i="10"/>
  <c r="E2418" i="10"/>
  <c r="E2417" i="10"/>
  <c r="E2415" i="10"/>
  <c r="E2414" i="10"/>
  <c r="E2413" i="10"/>
  <c r="E2412" i="10"/>
  <c r="E2411" i="10"/>
  <c r="E2410" i="10"/>
  <c r="E2408" i="10"/>
  <c r="E2407" i="10"/>
  <c r="E2406" i="10"/>
  <c r="E2405" i="10"/>
  <c r="E2404" i="10"/>
  <c r="E2403" i="10"/>
  <c r="E2401" i="10"/>
  <c r="E2400" i="10"/>
  <c r="E2398" i="10"/>
  <c r="E2397" i="10"/>
  <c r="E2396" i="10"/>
  <c r="E2395" i="10"/>
  <c r="E2393" i="10"/>
  <c r="E2392" i="10"/>
  <c r="E2391" i="10"/>
  <c r="E2390" i="10"/>
  <c r="E2389" i="10"/>
  <c r="E2387" i="10"/>
  <c r="E2386" i="10"/>
  <c r="E2383" i="10"/>
  <c r="E2382" i="10"/>
  <c r="E2381" i="10"/>
  <c r="E2379" i="10"/>
  <c r="E2378" i="10"/>
  <c r="E2377" i="10"/>
  <c r="E2376" i="10"/>
  <c r="E2375" i="10"/>
  <c r="E2374" i="10"/>
  <c r="E2372" i="10"/>
  <c r="E2371" i="10"/>
  <c r="E2368" i="10"/>
  <c r="E2366" i="10"/>
  <c r="E2364" i="10"/>
  <c r="E2363" i="10"/>
  <c r="E2362" i="10"/>
  <c r="E2361" i="10"/>
  <c r="E2360" i="10"/>
  <c r="E2359" i="10"/>
  <c r="E2357" i="10"/>
  <c r="E2356" i="10"/>
  <c r="E2353" i="10"/>
  <c r="E2352" i="10"/>
  <c r="E2351" i="10"/>
  <c r="E2350" i="10"/>
  <c r="E2349" i="10"/>
  <c r="E2348" i="10"/>
  <c r="E2347" i="10"/>
  <c r="E2346" i="10"/>
  <c r="E2345" i="10"/>
  <c r="E2343" i="10"/>
  <c r="E2342" i="10"/>
  <c r="E2339" i="10"/>
  <c r="E2338" i="10"/>
  <c r="E2337" i="10"/>
  <c r="E2335" i="10"/>
  <c r="E2334" i="10"/>
  <c r="E2333" i="10"/>
  <c r="E2332" i="10"/>
  <c r="E2331" i="10"/>
  <c r="E2330" i="10"/>
  <c r="E2329" i="10"/>
  <c r="E2328" i="10"/>
  <c r="E2326" i="10"/>
  <c r="E2325" i="10"/>
  <c r="E2322" i="10"/>
  <c r="E2321" i="10"/>
  <c r="E2320" i="10"/>
  <c r="E2318" i="10"/>
  <c r="E2317" i="10"/>
  <c r="E2316" i="10"/>
  <c r="E2314" i="10"/>
  <c r="E2313" i="10"/>
  <c r="E2312" i="10"/>
  <c r="E2310" i="10"/>
  <c r="E2309" i="10"/>
  <c r="E2308" i="10"/>
  <c r="E2306" i="10"/>
  <c r="E2305" i="10"/>
  <c r="E2304" i="10"/>
  <c r="E2300" i="10"/>
  <c r="E2299" i="10"/>
  <c r="E2297" i="10"/>
  <c r="E2296" i="10"/>
  <c r="E2295" i="10"/>
  <c r="E2292" i="10"/>
  <c r="E2290" i="10"/>
  <c r="E2289" i="10"/>
  <c r="E2288" i="10"/>
  <c r="E2287" i="10"/>
  <c r="E2286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5" i="10"/>
  <c r="E2264" i="10"/>
  <c r="E2263" i="10"/>
  <c r="E2261" i="10"/>
  <c r="E2260" i="10"/>
  <c r="E2259" i="10"/>
  <c r="E2258" i="10"/>
  <c r="E2257" i="10"/>
  <c r="E2256" i="10"/>
  <c r="E2255" i="10"/>
  <c r="E2253" i="10"/>
  <c r="E2252" i="10"/>
  <c r="E2251" i="10"/>
  <c r="E2250" i="10"/>
  <c r="E2249" i="10"/>
  <c r="E2247" i="10"/>
  <c r="E2246" i="10"/>
  <c r="E2244" i="10"/>
  <c r="E2243" i="10"/>
  <c r="E2240" i="10"/>
  <c r="E2239" i="10"/>
  <c r="E2238" i="10"/>
  <c r="E2237" i="10"/>
  <c r="E2236" i="10"/>
  <c r="E2233" i="10"/>
  <c r="E2232" i="10"/>
  <c r="E2231" i="10"/>
  <c r="E2230" i="10"/>
  <c r="E2229" i="10"/>
  <c r="E2227" i="10"/>
  <c r="E2226" i="10"/>
  <c r="E2223" i="10"/>
  <c r="E2222" i="10"/>
  <c r="E2220" i="10"/>
  <c r="E2219" i="10"/>
  <c r="E2217" i="10"/>
  <c r="E2216" i="10"/>
  <c r="E2215" i="10"/>
  <c r="E2214" i="10"/>
  <c r="E2211" i="10"/>
  <c r="E2210" i="10"/>
  <c r="E2209" i="10"/>
  <c r="E2208" i="10"/>
  <c r="E2207" i="10"/>
  <c r="E2206" i="10"/>
  <c r="E2205" i="10"/>
  <c r="E2204" i="10"/>
  <c r="E2201" i="10"/>
  <c r="E2200" i="10"/>
  <c r="E2198" i="10"/>
  <c r="E2197" i="10"/>
  <c r="E2195" i="10"/>
  <c r="E2194" i="10"/>
  <c r="E2191" i="10"/>
  <c r="E2190" i="10"/>
  <c r="E2187" i="10"/>
  <c r="E2185" i="10"/>
  <c r="E2184" i="10"/>
  <c r="E2183" i="10"/>
  <c r="E2179" i="10"/>
  <c r="E2176" i="10"/>
  <c r="E2175" i="10"/>
  <c r="E2173" i="10"/>
  <c r="E2171" i="10"/>
  <c r="E2163" i="10"/>
  <c r="E2161" i="10"/>
  <c r="E2160" i="10"/>
  <c r="E2159" i="10"/>
  <c r="E2158" i="10"/>
  <c r="E2157" i="10"/>
  <c r="E2156" i="10"/>
  <c r="E2155" i="10"/>
  <c r="E2154" i="10"/>
  <c r="E2152" i="10"/>
  <c r="E2151" i="10"/>
  <c r="E2150" i="10"/>
  <c r="E2149" i="10"/>
  <c r="E2148" i="10"/>
  <c r="E2147" i="10"/>
  <c r="E2144" i="10"/>
  <c r="E2141" i="10"/>
  <c r="E2137" i="10"/>
  <c r="E2136" i="10"/>
  <c r="E2135" i="10"/>
  <c r="E2133" i="10"/>
  <c r="E2132" i="10"/>
  <c r="E2131" i="10"/>
  <c r="E2129" i="10"/>
  <c r="E2128" i="10"/>
  <c r="E2126" i="10"/>
  <c r="E2125" i="10"/>
  <c r="E2124" i="10"/>
  <c r="E2123" i="10"/>
  <c r="E2122" i="10"/>
  <c r="E2119" i="10"/>
  <c r="E2118" i="10"/>
  <c r="E2116" i="10"/>
  <c r="E2115" i="10"/>
  <c r="E2114" i="10"/>
  <c r="E2113" i="10"/>
  <c r="E2110" i="10"/>
  <c r="E2109" i="10"/>
  <c r="E2107" i="10"/>
  <c r="E2106" i="10"/>
  <c r="E2105" i="10"/>
  <c r="E2104" i="10"/>
  <c r="E2101" i="10"/>
  <c r="E2100" i="10"/>
  <c r="E2098" i="10"/>
  <c r="E2097" i="10"/>
  <c r="E2096" i="10"/>
  <c r="E2095" i="10"/>
  <c r="E2092" i="10"/>
  <c r="E2091" i="10"/>
  <c r="E2090" i="10"/>
  <c r="E2088" i="10"/>
  <c r="E2087" i="10"/>
  <c r="E2086" i="10"/>
  <c r="E2084" i="10"/>
  <c r="E2082" i="10"/>
  <c r="E2080" i="10"/>
  <c r="E2079" i="10"/>
  <c r="E2078" i="10"/>
  <c r="E2076" i="10"/>
  <c r="E2075" i="10"/>
  <c r="E2074" i="10"/>
  <c r="E2072" i="10"/>
  <c r="E2064" i="10"/>
  <c r="E2063" i="10"/>
  <c r="E2062" i="10"/>
  <c r="E2061" i="10"/>
  <c r="E2060" i="10"/>
  <c r="E2059" i="10"/>
  <c r="E2057" i="10"/>
  <c r="E2056" i="10"/>
  <c r="E2055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6" i="10"/>
  <c r="E2034" i="10"/>
  <c r="E2033" i="10"/>
  <c r="E2031" i="10"/>
  <c r="E2029" i="10"/>
  <c r="E2028" i="10"/>
  <c r="E2027" i="10"/>
  <c r="E2026" i="10"/>
  <c r="E2025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6" i="10"/>
  <c r="E1994" i="10"/>
  <c r="E1993" i="10"/>
  <c r="E1991" i="10"/>
  <c r="E1989" i="10"/>
  <c r="E1988" i="10"/>
  <c r="E1987" i="10"/>
  <c r="E1986" i="10"/>
  <c r="E1985" i="10"/>
  <c r="E1984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4" i="10"/>
  <c r="E1952" i="10"/>
  <c r="E1951" i="10"/>
  <c r="E1949" i="10"/>
  <c r="E1947" i="10"/>
  <c r="E1946" i="10"/>
  <c r="E1945" i="10"/>
  <c r="E1944" i="10"/>
  <c r="E1943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2" i="10"/>
  <c r="E1910" i="10"/>
  <c r="E1909" i="10"/>
  <c r="E1907" i="10"/>
  <c r="E1905" i="10"/>
  <c r="E1904" i="10"/>
  <c r="E1903" i="10"/>
  <c r="E1902" i="10"/>
  <c r="E1901" i="10"/>
  <c r="E1899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5" i="10"/>
  <c r="E1864" i="10"/>
  <c r="E1863" i="10"/>
  <c r="E1861" i="10"/>
  <c r="E1860" i="10"/>
  <c r="E1859" i="10"/>
  <c r="E1858" i="10"/>
  <c r="E1857" i="10"/>
  <c r="E1856" i="10"/>
  <c r="E1855" i="10"/>
  <c r="E1854" i="10"/>
  <c r="E1853" i="10"/>
  <c r="E1852" i="10"/>
  <c r="E1848" i="10"/>
  <c r="E1847" i="10"/>
  <c r="E1846" i="10"/>
  <c r="E1845" i="10"/>
  <c r="E1844" i="10"/>
  <c r="E1842" i="10"/>
  <c r="E1841" i="10"/>
  <c r="E1838" i="10"/>
  <c r="E1837" i="10"/>
  <c r="E1836" i="10"/>
  <c r="E1835" i="10"/>
  <c r="E1834" i="10"/>
  <c r="E1832" i="10"/>
  <c r="E1831" i="10"/>
  <c r="E1828" i="10"/>
  <c r="E1827" i="10"/>
  <c r="E1826" i="10"/>
  <c r="E1825" i="10"/>
  <c r="E1824" i="10"/>
  <c r="E1822" i="10"/>
  <c r="E1821" i="10"/>
  <c r="E1818" i="10"/>
  <c r="E1817" i="10"/>
  <c r="E1816" i="10"/>
  <c r="E1815" i="10"/>
  <c r="E1814" i="10"/>
  <c r="E1812" i="10"/>
  <c r="E1811" i="10"/>
  <c r="E1807" i="10"/>
  <c r="E1806" i="10"/>
  <c r="E1805" i="10"/>
  <c r="E1804" i="10"/>
  <c r="E1803" i="10"/>
  <c r="E1802" i="10"/>
  <c r="E1801" i="10"/>
  <c r="E1797" i="10"/>
  <c r="E1796" i="10"/>
  <c r="E1795" i="10"/>
  <c r="E1794" i="10"/>
  <c r="E1793" i="10"/>
  <c r="E1792" i="10"/>
  <c r="E1791" i="10"/>
  <c r="E1790" i="10"/>
  <c r="E1789" i="10"/>
  <c r="E1787" i="10"/>
  <c r="E1785" i="10"/>
  <c r="E1784" i="10"/>
  <c r="E1782" i="10"/>
  <c r="E1781" i="10"/>
  <c r="E1780" i="10"/>
  <c r="E1779" i="10"/>
  <c r="E1778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3" i="10"/>
  <c r="E1761" i="10"/>
  <c r="E1760" i="10"/>
  <c r="E1758" i="10"/>
  <c r="E1757" i="10"/>
  <c r="E1756" i="10"/>
  <c r="E1755" i="10"/>
  <c r="E1754" i="10"/>
  <c r="E1751" i="10"/>
  <c r="E1750" i="10"/>
  <c r="E1749" i="10"/>
  <c r="E1748" i="10"/>
  <c r="E1747" i="10"/>
  <c r="E1746" i="10"/>
  <c r="E1745" i="10"/>
  <c r="E1744" i="10"/>
  <c r="E1742" i="10"/>
  <c r="E1741" i="10"/>
  <c r="E1740" i="10"/>
  <c r="E1738" i="10"/>
  <c r="E1737" i="10"/>
  <c r="E1735" i="10"/>
  <c r="E1734" i="10"/>
  <c r="E1733" i="10"/>
  <c r="E1732" i="10"/>
  <c r="E1731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6" i="10"/>
  <c r="E1714" i="10"/>
  <c r="E1713" i="10"/>
  <c r="E1711" i="10"/>
  <c r="E1710" i="10"/>
  <c r="E1709" i="10"/>
  <c r="E1708" i="10"/>
  <c r="E1707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2" i="10"/>
  <c r="E1690" i="10"/>
  <c r="E1689" i="10"/>
  <c r="E1687" i="10"/>
  <c r="E1686" i="10"/>
  <c r="E1685" i="10"/>
  <c r="E1684" i="10"/>
  <c r="E1683" i="10"/>
  <c r="E1682" i="10"/>
  <c r="E1681" i="10"/>
  <c r="E1680" i="10"/>
  <c r="E1677" i="10"/>
  <c r="E1676" i="10"/>
  <c r="E1675" i="10"/>
  <c r="E1674" i="10"/>
  <c r="E1673" i="10"/>
  <c r="E1672" i="10"/>
  <c r="E1671" i="10"/>
  <c r="E1670" i="10"/>
  <c r="E1669" i="10"/>
  <c r="E1668" i="10"/>
  <c r="E1665" i="10"/>
  <c r="E1664" i="10"/>
  <c r="E1662" i="10"/>
  <c r="E1661" i="10"/>
  <c r="E1659" i="10"/>
  <c r="E1658" i="10"/>
  <c r="E1657" i="10"/>
  <c r="E1656" i="10"/>
  <c r="E1654" i="10"/>
  <c r="E1653" i="10"/>
  <c r="E1652" i="10"/>
  <c r="E1651" i="10"/>
  <c r="E1650" i="10"/>
  <c r="E1649" i="10"/>
  <c r="E1647" i="10"/>
  <c r="E1646" i="10"/>
  <c r="E1645" i="10"/>
  <c r="E1643" i="10"/>
  <c r="E1642" i="10"/>
  <c r="E1640" i="10"/>
  <c r="E1639" i="10"/>
  <c r="E1638" i="10"/>
  <c r="E1637" i="10"/>
  <c r="E1636" i="10"/>
  <c r="E1635" i="10"/>
  <c r="E1633" i="10"/>
  <c r="E1632" i="10"/>
  <c r="E1631" i="10"/>
  <c r="E1630" i="10"/>
  <c r="E1629" i="10"/>
  <c r="E1628" i="10"/>
  <c r="E1627" i="10"/>
  <c r="E1626" i="10"/>
  <c r="E1625" i="10"/>
  <c r="E1624" i="10"/>
  <c r="E1622" i="10"/>
  <c r="E1621" i="10"/>
  <c r="E1619" i="10"/>
  <c r="E1618" i="10"/>
  <c r="E1616" i="10"/>
  <c r="E1615" i="10"/>
  <c r="E1614" i="10"/>
  <c r="E1613" i="10"/>
  <c r="E1612" i="10"/>
  <c r="E1611" i="10"/>
  <c r="E1609" i="10"/>
  <c r="E1608" i="10"/>
  <c r="E1607" i="10"/>
  <c r="E1606" i="10"/>
  <c r="E1605" i="10"/>
  <c r="E1604" i="10"/>
  <c r="E1603" i="10"/>
  <c r="E1602" i="10"/>
  <c r="E1601" i="10"/>
  <c r="E1600" i="10"/>
  <c r="E1598" i="10"/>
  <c r="E1597" i="10"/>
  <c r="E1594" i="10"/>
  <c r="E1593" i="10"/>
  <c r="E1591" i="10"/>
  <c r="E1590" i="10"/>
  <c r="E1589" i="10"/>
  <c r="E1588" i="10"/>
  <c r="E1587" i="10"/>
  <c r="E1586" i="10"/>
  <c r="E1584" i="10"/>
  <c r="E1583" i="10"/>
  <c r="E1582" i="10"/>
  <c r="E1581" i="10"/>
  <c r="E1580" i="10"/>
  <c r="E1579" i="10"/>
  <c r="E1578" i="10"/>
  <c r="E1577" i="10"/>
  <c r="E1576" i="10"/>
  <c r="E1575" i="10"/>
  <c r="E1573" i="10"/>
  <c r="E1572" i="10"/>
  <c r="E1571" i="10"/>
  <c r="E1570" i="10"/>
  <c r="E1569" i="10"/>
  <c r="E1568" i="10"/>
  <c r="E1567" i="10"/>
  <c r="E1566" i="10"/>
  <c r="E1565" i="10"/>
  <c r="E1564" i="10"/>
  <c r="E1557" i="10"/>
  <c r="E1555" i="10"/>
  <c r="E1552" i="10"/>
  <c r="E1551" i="10"/>
  <c r="E1550" i="10"/>
  <c r="E1549" i="10"/>
  <c r="E1548" i="10"/>
  <c r="E1544" i="10"/>
  <c r="E1543" i="10"/>
  <c r="E1542" i="10"/>
  <c r="E1541" i="10"/>
  <c r="E1540" i="10"/>
  <c r="E1537" i="10"/>
  <c r="E1536" i="10"/>
  <c r="E1535" i="10"/>
  <c r="E1534" i="10"/>
  <c r="E1533" i="10"/>
  <c r="E1529" i="10"/>
  <c r="E1528" i="10"/>
  <c r="E1527" i="10"/>
  <c r="E1526" i="10"/>
  <c r="E1525" i="10"/>
  <c r="E1524" i="10"/>
  <c r="E1520" i="10"/>
  <c r="E1519" i="10"/>
  <c r="E1518" i="10"/>
  <c r="E1517" i="10"/>
  <c r="E1515" i="10"/>
  <c r="E1514" i="10"/>
  <c r="E1513" i="10"/>
  <c r="E1512" i="10"/>
  <c r="E1511" i="10"/>
  <c r="E1510" i="10"/>
  <c r="E1509" i="10"/>
  <c r="E1506" i="10"/>
  <c r="E1505" i="10"/>
  <c r="E1503" i="10"/>
  <c r="E1502" i="10"/>
  <c r="E1500" i="10"/>
  <c r="E1499" i="10"/>
  <c r="E1497" i="10"/>
  <c r="E1496" i="10"/>
  <c r="E1494" i="10"/>
  <c r="E1493" i="10"/>
  <c r="E1491" i="10"/>
  <c r="E1490" i="10"/>
  <c r="E1489" i="10"/>
  <c r="E1488" i="10"/>
  <c r="E1486" i="10"/>
  <c r="E1485" i="10"/>
  <c r="E1484" i="10"/>
  <c r="E1483" i="10"/>
  <c r="E1481" i="10"/>
  <c r="E1480" i="10"/>
  <c r="E1479" i="10"/>
  <c r="E1478" i="10"/>
  <c r="E1476" i="10"/>
  <c r="E1475" i="10"/>
  <c r="E1474" i="10"/>
  <c r="E1473" i="10"/>
  <c r="E1471" i="10"/>
  <c r="E1470" i="10"/>
  <c r="E1469" i="10"/>
  <c r="E1468" i="10"/>
  <c r="E1467" i="10"/>
  <c r="E1465" i="10"/>
  <c r="E1464" i="10"/>
  <c r="E1462" i="10"/>
  <c r="E1461" i="10"/>
  <c r="E1459" i="10"/>
  <c r="E1458" i="10"/>
  <c r="E1456" i="10"/>
  <c r="E1455" i="10"/>
  <c r="E1453" i="10"/>
  <c r="E1452" i="10"/>
  <c r="E1449" i="10"/>
  <c r="E1447" i="10"/>
  <c r="E1445" i="10"/>
  <c r="E1443" i="10"/>
  <c r="E1441" i="10"/>
  <c r="E1439" i="10"/>
  <c r="E1438" i="10"/>
  <c r="E1437" i="10"/>
  <c r="E1434" i="10"/>
  <c r="E1433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4" i="10"/>
  <c r="E1411" i="10"/>
  <c r="E1410" i="10"/>
  <c r="E1409" i="10"/>
  <c r="E1408" i="10"/>
  <c r="E1407" i="10"/>
  <c r="E1406" i="10"/>
  <c r="E1404" i="10"/>
  <c r="E1402" i="10"/>
  <c r="E1401" i="10"/>
  <c r="E1398" i="10"/>
  <c r="E1396" i="10"/>
  <c r="E1395" i="10"/>
  <c r="E1392" i="10"/>
  <c r="E1390" i="10"/>
  <c r="E1389" i="10"/>
  <c r="E1388" i="10"/>
  <c r="E1384" i="10"/>
  <c r="E1382" i="10"/>
  <c r="E1381" i="10"/>
  <c r="E1380" i="10"/>
  <c r="E1377" i="10"/>
  <c r="E1376" i="10"/>
  <c r="E1375" i="10"/>
  <c r="E1374" i="10"/>
  <c r="E1373" i="10"/>
  <c r="E1372" i="10"/>
  <c r="E1369" i="10"/>
  <c r="E1366" i="10"/>
  <c r="E1365" i="10"/>
  <c r="E1363" i="10"/>
  <c r="E1362" i="10"/>
  <c r="E1361" i="10"/>
  <c r="E1359" i="10"/>
  <c r="E1358" i="10"/>
  <c r="E1357" i="10"/>
  <c r="E1355" i="10"/>
  <c r="E1354" i="10"/>
  <c r="E1353" i="10"/>
  <c r="E1351" i="10"/>
  <c r="E1350" i="10"/>
  <c r="E1349" i="10"/>
  <c r="E1348" i="10"/>
  <c r="E1347" i="10"/>
  <c r="E1346" i="10"/>
  <c r="E1345" i="10"/>
  <c r="E1344" i="10"/>
  <c r="E1342" i="10"/>
  <c r="E1340" i="10"/>
  <c r="E1339" i="10"/>
  <c r="E1338" i="10"/>
  <c r="E1337" i="10"/>
  <c r="E1336" i="10"/>
  <c r="E1335" i="10"/>
  <c r="E1333" i="10"/>
  <c r="E1331" i="10"/>
  <c r="E1330" i="10"/>
  <c r="E1329" i="10"/>
  <c r="E1328" i="10"/>
  <c r="E1327" i="10"/>
  <c r="E1326" i="10"/>
  <c r="E1324" i="10"/>
  <c r="E1322" i="10"/>
  <c r="E1321" i="10"/>
  <c r="E1320" i="10"/>
  <c r="E1319" i="10"/>
  <c r="E1318" i="10"/>
  <c r="E1317" i="10"/>
  <c r="E1315" i="10"/>
  <c r="E1312" i="10"/>
  <c r="E1311" i="10"/>
  <c r="E1310" i="10"/>
  <c r="E1309" i="10"/>
  <c r="E1308" i="10"/>
  <c r="E1307" i="10"/>
  <c r="E1306" i="10"/>
  <c r="E1305" i="10"/>
  <c r="E1303" i="10"/>
  <c r="E1300" i="10"/>
  <c r="E1299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0" i="10"/>
  <c r="E1279" i="10"/>
  <c r="E1278" i="10"/>
  <c r="E1277" i="10"/>
  <c r="E1276" i="10"/>
  <c r="E1275" i="10"/>
  <c r="E1273" i="10"/>
  <c r="E1272" i="10"/>
  <c r="E1271" i="10"/>
  <c r="E1270" i="10"/>
  <c r="E1269" i="10"/>
  <c r="E1268" i="10"/>
  <c r="E1267" i="10"/>
  <c r="E1266" i="10"/>
  <c r="E1265" i="10"/>
  <c r="E1264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8" i="10"/>
  <c r="E1237" i="10"/>
  <c r="E1236" i="10"/>
  <c r="E1235" i="10"/>
  <c r="E1234" i="10"/>
  <c r="E1233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7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6" i="10"/>
  <c r="E1144" i="10"/>
  <c r="E1143" i="10"/>
  <c r="E1142" i="10"/>
  <c r="E1141" i="10"/>
  <c r="E1140" i="10"/>
  <c r="E1139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3" i="10"/>
  <c r="E1112" i="10"/>
  <c r="E1106" i="10"/>
  <c r="E1105" i="10"/>
  <c r="E1104" i="10"/>
  <c r="E1102" i="10"/>
  <c r="E1101" i="10"/>
  <c r="E1100" i="10"/>
  <c r="E1099" i="10"/>
  <c r="E1098" i="10"/>
  <c r="E1097" i="10"/>
  <c r="E1096" i="10"/>
  <c r="E1095" i="10"/>
  <c r="E1093" i="10"/>
  <c r="E1092" i="10"/>
  <c r="E1091" i="10"/>
  <c r="E1090" i="10"/>
  <c r="E1089" i="10"/>
  <c r="E1088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6" i="10"/>
  <c r="E1065" i="10"/>
  <c r="E1064" i="10"/>
  <c r="E1063" i="10"/>
  <c r="E1058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1" i="10"/>
  <c r="E1040" i="10"/>
  <c r="E1039" i="10"/>
  <c r="E1038" i="10"/>
  <c r="E1037" i="10"/>
  <c r="E1036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09" i="10"/>
  <c r="E1008" i="10"/>
  <c r="E1007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5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0" i="10"/>
  <c r="E949" i="10"/>
  <c r="E948" i="10"/>
  <c r="E947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7" i="10"/>
  <c r="E896" i="10"/>
  <c r="E895" i="10"/>
  <c r="E893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6" i="10"/>
  <c r="E765" i="10"/>
  <c r="E764" i="10"/>
  <c r="E762" i="10"/>
  <c r="E760" i="10"/>
  <c r="E759" i="10"/>
  <c r="E758" i="10"/>
  <c r="E757" i="10"/>
  <c r="E752" i="10"/>
  <c r="E751" i="10"/>
  <c r="E748" i="10"/>
  <c r="E747" i="10"/>
  <c r="E746" i="10"/>
  <c r="E745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8" i="10"/>
  <c r="E727" i="10"/>
  <c r="E726" i="10"/>
  <c r="E725" i="10"/>
  <c r="E723" i="10"/>
  <c r="E722" i="10"/>
  <c r="E721" i="10"/>
  <c r="E718" i="10"/>
  <c r="E717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6" i="10"/>
  <c r="E695" i="10"/>
  <c r="E694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7" i="10"/>
  <c r="E676" i="10"/>
  <c r="E675" i="10"/>
  <c r="E674" i="10"/>
  <c r="E673" i="10"/>
  <c r="E672" i="10"/>
  <c r="E671" i="10"/>
  <c r="E670" i="10"/>
  <c r="E668" i="10"/>
  <c r="E667" i="10"/>
  <c r="E666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49" i="10"/>
  <c r="E648" i="10"/>
  <c r="E647" i="10"/>
  <c r="E646" i="10"/>
  <c r="E645" i="10"/>
  <c r="E644" i="10"/>
  <c r="E643" i="10"/>
  <c r="E642" i="10"/>
  <c r="E640" i="10"/>
  <c r="E639" i="10"/>
  <c r="E638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0" i="10"/>
  <c r="E609" i="10"/>
  <c r="E608" i="10"/>
  <c r="E607" i="10"/>
  <c r="E606" i="10"/>
  <c r="E602" i="10"/>
  <c r="E600" i="10"/>
  <c r="E599" i="10"/>
  <c r="E598" i="10"/>
  <c r="E597" i="10"/>
  <c r="E596" i="10"/>
  <c r="E595" i="10"/>
  <c r="E594" i="10"/>
  <c r="E592" i="10"/>
  <c r="E590" i="10"/>
  <c r="E589" i="10"/>
  <c r="E588" i="10"/>
  <c r="E587" i="10"/>
  <c r="E586" i="10"/>
  <c r="E585" i="10"/>
  <c r="E583" i="10"/>
  <c r="E581" i="10"/>
  <c r="E580" i="10"/>
  <c r="E579" i="10"/>
  <c r="E578" i="10"/>
  <c r="E577" i="10"/>
  <c r="E576" i="10"/>
  <c r="E574" i="10"/>
  <c r="E572" i="10"/>
  <c r="E570" i="10"/>
  <c r="E569" i="10"/>
  <c r="E568" i="10"/>
  <c r="E567" i="10"/>
  <c r="E566" i="10"/>
  <c r="E565" i="10"/>
  <c r="E563" i="10"/>
  <c r="E560" i="10"/>
  <c r="E559" i="10"/>
  <c r="E558" i="10"/>
  <c r="E557" i="10"/>
  <c r="E556" i="10"/>
  <c r="E555" i="10"/>
  <c r="E554" i="10"/>
  <c r="E550" i="10"/>
  <c r="E548" i="10"/>
  <c r="E547" i="10"/>
  <c r="E543" i="10"/>
  <c r="E542" i="10"/>
  <c r="E540" i="10"/>
  <c r="E539" i="10"/>
  <c r="E536" i="10"/>
  <c r="E535" i="10"/>
  <c r="E534" i="10"/>
  <c r="E533" i="10"/>
  <c r="E531" i="10"/>
  <c r="E530" i="10"/>
  <c r="E529" i="10"/>
  <c r="E526" i="10"/>
  <c r="E525" i="10"/>
  <c r="E524" i="10"/>
  <c r="E522" i="10"/>
  <c r="E519" i="10"/>
  <c r="E517" i="10"/>
  <c r="E514" i="10"/>
  <c r="E511" i="10"/>
  <c r="E510" i="10"/>
  <c r="E507" i="10"/>
  <c r="E506" i="10"/>
  <c r="E499" i="10"/>
  <c r="E496" i="10"/>
  <c r="E494" i="10"/>
  <c r="E493" i="10"/>
  <c r="E492" i="10"/>
  <c r="E491" i="10"/>
  <c r="E486" i="10"/>
  <c r="E485" i="10"/>
  <c r="E484" i="10"/>
  <c r="E483" i="10"/>
  <c r="E481" i="10"/>
  <c r="E480" i="10"/>
  <c r="E475" i="10"/>
  <c r="E472" i="10"/>
  <c r="E471" i="10"/>
  <c r="E470" i="10"/>
  <c r="E469" i="10"/>
  <c r="E468" i="10"/>
  <c r="E467" i="10"/>
  <c r="E464" i="10"/>
  <c r="E463" i="10"/>
  <c r="E459" i="10"/>
  <c r="E458" i="10"/>
  <c r="E454" i="10"/>
  <c r="E453" i="10"/>
  <c r="E452" i="10"/>
  <c r="E450" i="10"/>
  <c r="E449" i="10"/>
  <c r="E448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1" i="10"/>
  <c r="E430" i="10"/>
  <c r="E424" i="10"/>
  <c r="E423" i="10"/>
  <c r="E422" i="10"/>
  <c r="E419" i="10"/>
  <c r="E418" i="10"/>
  <c r="E417" i="10"/>
  <c r="E412" i="10"/>
  <c r="E411" i="10"/>
  <c r="E409" i="10"/>
  <c r="E408" i="10"/>
  <c r="E407" i="10"/>
  <c r="E406" i="10"/>
  <c r="E402" i="10"/>
  <c r="E401" i="10"/>
  <c r="E400" i="10"/>
  <c r="E399" i="10"/>
  <c r="E397" i="10"/>
  <c r="E396" i="10"/>
  <c r="E395" i="10"/>
  <c r="E389" i="10"/>
  <c r="E388" i="10"/>
  <c r="E387" i="10"/>
  <c r="E384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0" i="10"/>
  <c r="E349" i="10"/>
  <c r="E348" i="10"/>
  <c r="E347" i="10"/>
  <c r="E346" i="10"/>
  <c r="E345" i="10"/>
  <c r="E344" i="10"/>
  <c r="E343" i="10"/>
  <c r="E342" i="10"/>
  <c r="E341" i="10"/>
  <c r="E340" i="10"/>
  <c r="E338" i="10"/>
  <c r="E337" i="10"/>
  <c r="E336" i="10"/>
  <c r="E335" i="10"/>
  <c r="E334" i="10"/>
  <c r="E333" i="10"/>
  <c r="E332" i="10"/>
  <c r="E331" i="10"/>
  <c r="E328" i="10"/>
  <c r="E322" i="10"/>
  <c r="E320" i="10"/>
  <c r="E319" i="10"/>
  <c r="E318" i="10"/>
  <c r="E317" i="10"/>
  <c r="E316" i="10"/>
  <c r="E315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0" i="10"/>
  <c r="E288" i="10"/>
  <c r="E287" i="10"/>
  <c r="E286" i="10"/>
  <c r="E285" i="10"/>
  <c r="E284" i="10"/>
  <c r="E283" i="10"/>
  <c r="E277" i="10"/>
  <c r="E275" i="10"/>
  <c r="E274" i="10"/>
  <c r="E273" i="10"/>
  <c r="E272" i="10"/>
  <c r="E271" i="10"/>
  <c r="E270" i="10"/>
  <c r="E268" i="10"/>
  <c r="E264" i="10"/>
  <c r="E260" i="10"/>
  <c r="E259" i="10"/>
  <c r="E257" i="10"/>
  <c r="E256" i="10"/>
  <c r="E255" i="10"/>
  <c r="E254" i="10"/>
  <c r="E253" i="10"/>
  <c r="E252" i="10"/>
  <c r="E250" i="10"/>
  <c r="E249" i="10"/>
  <c r="E244" i="10"/>
  <c r="E242" i="10"/>
  <c r="E241" i="10"/>
  <c r="E240" i="10"/>
  <c r="E237" i="10"/>
  <c r="E236" i="10"/>
  <c r="E233" i="10"/>
  <c r="E232" i="10"/>
  <c r="E231" i="10"/>
  <c r="E229" i="10"/>
  <c r="E228" i="10"/>
  <c r="E227" i="10"/>
  <c r="E225" i="10"/>
  <c r="E224" i="10"/>
  <c r="E223" i="10"/>
  <c r="E216" i="10"/>
  <c r="E211" i="10"/>
  <c r="E209" i="10"/>
  <c r="E207" i="10"/>
  <c r="E204" i="10"/>
  <c r="E203" i="10"/>
  <c r="E202" i="10"/>
  <c r="E199" i="10"/>
  <c r="E198" i="10"/>
  <c r="E197" i="10"/>
  <c r="E196" i="10"/>
  <c r="E194" i="10"/>
  <c r="E193" i="10"/>
  <c r="E192" i="10"/>
  <c r="E190" i="10"/>
  <c r="E187" i="10"/>
  <c r="E186" i="10"/>
  <c r="E185" i="10"/>
  <c r="E183" i="10"/>
  <c r="E182" i="10"/>
  <c r="E181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38" i="10"/>
  <c r="E135" i="10"/>
  <c r="E133" i="10"/>
  <c r="E132" i="10"/>
  <c r="E128" i="10"/>
  <c r="E127" i="10"/>
  <c r="E126" i="10"/>
  <c r="E86" i="10"/>
  <c r="E83" i="10"/>
  <c r="E82" i="10"/>
  <c r="E77" i="10"/>
  <c r="E76" i="10"/>
  <c r="E74" i="10"/>
  <c r="E73" i="10"/>
  <c r="E69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38" i="10"/>
  <c r="E37" i="10"/>
  <c r="E36" i="10"/>
  <c r="E35" i="10"/>
  <c r="E34" i="10"/>
  <c r="E33" i="10"/>
  <c r="E32" i="10"/>
  <c r="E30" i="10"/>
  <c r="E28" i="10"/>
  <c r="E27" i="10"/>
  <c r="E25" i="10"/>
  <c r="E24" i="10"/>
  <c r="E23" i="10"/>
  <c r="E22" i="10"/>
  <c r="E20" i="10"/>
  <c r="E19" i="10"/>
  <c r="E18" i="10"/>
  <c r="E17" i="10"/>
  <c r="E16" i="10"/>
  <c r="E14" i="10"/>
  <c r="E13" i="10"/>
  <c r="E12" i="10"/>
  <c r="E11" i="10"/>
  <c r="E9" i="10"/>
  <c r="E8" i="10"/>
  <c r="E7" i="10"/>
  <c r="E6" i="10"/>
  <c r="E5" i="10"/>
  <c r="E4" i="10"/>
  <c r="AV12" i="25"/>
  <c r="AU12" i="25"/>
  <c r="B18" i="24"/>
  <c r="AT12" i="25"/>
  <c r="AS12" i="25"/>
  <c r="B7" i="39"/>
  <c r="F71" i="39"/>
  <c r="G71" i="39" s="1"/>
  <c r="F70" i="39"/>
  <c r="G70" i="39" s="1"/>
  <c r="F72" i="39"/>
  <c r="C40" i="39"/>
  <c r="C39" i="39"/>
  <c r="C38" i="39"/>
  <c r="C37" i="39"/>
  <c r="C36" i="39"/>
  <c r="C35" i="39"/>
  <c r="C34" i="39"/>
  <c r="D897" i="39"/>
  <c r="D895" i="39"/>
  <c r="E881" i="39"/>
  <c r="BG872" i="39"/>
  <c r="BF872" i="39"/>
  <c r="BE872" i="39"/>
  <c r="AM872" i="39"/>
  <c r="Z872" i="39"/>
  <c r="Y872" i="39"/>
  <c r="X872" i="39"/>
  <c r="W872" i="39"/>
  <c r="V872" i="39"/>
  <c r="U872" i="39"/>
  <c r="T872" i="39"/>
  <c r="S872" i="39"/>
  <c r="D288" i="39"/>
  <c r="D287" i="39"/>
  <c r="B282" i="39"/>
  <c r="C280" i="39" s="1"/>
  <c r="B267" i="39"/>
  <c r="C265" i="39" s="1"/>
  <c r="D264" i="39"/>
  <c r="B164" i="39"/>
  <c r="D163" i="39"/>
  <c r="D161" i="39"/>
  <c r="C126" i="39"/>
  <c r="D125" i="39"/>
  <c r="D123" i="39"/>
  <c r="G117" i="39"/>
  <c r="H89" i="39"/>
  <c r="D87" i="39"/>
  <c r="E80" i="39"/>
  <c r="E79" i="39"/>
  <c r="E75" i="39"/>
  <c r="D75" i="39"/>
  <c r="H62" i="39"/>
  <c r="D60" i="39"/>
  <c r="H29" i="39"/>
  <c r="I29" i="39" s="1"/>
  <c r="I28" i="39"/>
  <c r="D25" i="39"/>
  <c r="I10" i="39"/>
  <c r="D264" i="22"/>
  <c r="C264" i="22"/>
  <c r="F256" i="22"/>
  <c r="E256" i="22"/>
  <c r="B28" i="24"/>
  <c r="B81" i="24"/>
  <c r="I57" i="26"/>
  <c r="I42" i="26"/>
  <c r="I45" i="26"/>
  <c r="I41" i="26"/>
  <c r="I40" i="26"/>
  <c r="AP16" i="25"/>
  <c r="BH18" i="25" s="1"/>
  <c r="I50" i="26" s="1"/>
  <c r="P50" i="26" s="1"/>
  <c r="F15" i="25"/>
  <c r="G15" i="25"/>
  <c r="J15" i="25"/>
  <c r="L15" i="25"/>
  <c r="N15" i="25" s="1"/>
  <c r="P15" i="25" s="1"/>
  <c r="R15" i="25" s="1"/>
  <c r="T15" i="25" s="1"/>
  <c r="V15" i="25" s="1"/>
  <c r="X15" i="25" s="1"/>
  <c r="Z15" i="25" s="1"/>
  <c r="AB15" i="25" s="1"/>
  <c r="AD15" i="25" s="1"/>
  <c r="AF15" i="25" s="1"/>
  <c r="AH15" i="25" s="1"/>
  <c r="AJ15" i="25" s="1"/>
  <c r="AL15" i="25" s="1"/>
  <c r="AN15" i="25" s="1"/>
  <c r="AP15" i="25" s="1"/>
  <c r="AR15" i="25" s="1"/>
  <c r="AT15" i="25" s="1"/>
  <c r="AV15" i="25" s="1"/>
  <c r="AX15" i="25" s="1"/>
  <c r="AZ15" i="25" s="1"/>
  <c r="BB15" i="25" s="1"/>
  <c r="BD15" i="25" s="1"/>
  <c r="BF15" i="25" s="1"/>
  <c r="BH15" i="25" s="1"/>
  <c r="BJ15" i="25" s="1"/>
  <c r="BL15" i="25" s="1"/>
  <c r="BN15" i="25" s="1"/>
  <c r="BP15" i="25" s="1"/>
  <c r="AR12" i="25"/>
  <c r="AQ12" i="25"/>
  <c r="AP12" i="25"/>
  <c r="AO12" i="25"/>
  <c r="AN12" i="25"/>
  <c r="AM12" i="25"/>
  <c r="AL12" i="25"/>
  <c r="AK12" i="25"/>
  <c r="AJ12" i="25"/>
  <c r="AI12" i="25"/>
  <c r="AH12" i="25"/>
  <c r="AG12" i="25"/>
  <c r="AF12" i="25"/>
  <c r="AE12" i="25"/>
  <c r="AD12" i="25"/>
  <c r="AC12" i="25"/>
  <c r="AB12" i="25"/>
  <c r="AA12" i="25"/>
  <c r="Z12" i="25"/>
  <c r="Y12" i="25"/>
  <c r="X12" i="25"/>
  <c r="W12" i="25"/>
  <c r="V12" i="25"/>
  <c r="U12" i="25"/>
  <c r="T12" i="25"/>
  <c r="S12" i="25"/>
  <c r="R12" i="25"/>
  <c r="Q12" i="25"/>
  <c r="P12" i="25"/>
  <c r="O12" i="25"/>
  <c r="BH23" i="25" s="1"/>
  <c r="N12" i="25"/>
  <c r="M12" i="25"/>
  <c r="L12" i="25"/>
  <c r="K12" i="25"/>
  <c r="J12" i="25"/>
  <c r="I12" i="25"/>
  <c r="H12" i="25"/>
  <c r="G12" i="25"/>
  <c r="F12" i="25"/>
  <c r="E12" i="25"/>
  <c r="D12" i="25"/>
  <c r="C12" i="25"/>
  <c r="BH24" i="25"/>
  <c r="B12" i="25"/>
  <c r="D265" i="22"/>
  <c r="J71" i="26"/>
  <c r="P71" i="26" s="1"/>
  <c r="J70" i="26"/>
  <c r="P70" i="26" s="1"/>
  <c r="J69" i="26"/>
  <c r="P69" i="26" s="1"/>
  <c r="J68" i="26"/>
  <c r="P68" i="26" s="1"/>
  <c r="J67" i="26"/>
  <c r="P67" i="26" s="1"/>
  <c r="J66" i="26"/>
  <c r="P66" i="26" s="1"/>
  <c r="J65" i="26"/>
  <c r="P65" i="26" s="1"/>
  <c r="J64" i="26"/>
  <c r="P64" i="26" s="1"/>
  <c r="J63" i="26"/>
  <c r="P63" i="26" s="1"/>
  <c r="J62" i="26"/>
  <c r="P62" i="26" s="1"/>
  <c r="J43" i="26"/>
  <c r="P43" i="26" s="1"/>
  <c r="S43" i="26" s="1"/>
  <c r="J44" i="26"/>
  <c r="S81" i="26"/>
  <c r="P79" i="26"/>
  <c r="Q79" i="26" s="1"/>
  <c r="T79" i="26" s="1"/>
  <c r="P78" i="26"/>
  <c r="Q78" i="26" s="1"/>
  <c r="T78" i="26" s="1"/>
  <c r="P77" i="26"/>
  <c r="Q77" i="26" s="1"/>
  <c r="T77" i="26" s="1"/>
  <c r="I73" i="26"/>
  <c r="I76" i="26" s="1"/>
  <c r="P76" i="26" s="1"/>
  <c r="S58" i="26"/>
  <c r="U51" i="26"/>
  <c r="Q51" i="26"/>
  <c r="J51" i="26"/>
  <c r="Q46" i="26"/>
  <c r="H46" i="26"/>
  <c r="G46" i="26"/>
  <c r="F46" i="26"/>
  <c r="E46" i="26"/>
  <c r="D46" i="26"/>
  <c r="C46" i="26"/>
  <c r="D43" i="26"/>
  <c r="S36" i="26"/>
  <c r="Q36" i="26"/>
  <c r="I36" i="26"/>
  <c r="H36" i="26"/>
  <c r="G36" i="26"/>
  <c r="F36" i="26"/>
  <c r="E36" i="26"/>
  <c r="D36" i="26"/>
  <c r="C36" i="26"/>
  <c r="Q28" i="26"/>
  <c r="H28" i="26"/>
  <c r="G28" i="26"/>
  <c r="F28" i="26"/>
  <c r="D28" i="26"/>
  <c r="C28" i="26"/>
  <c r="T8" i="26"/>
  <c r="R8" i="26"/>
  <c r="Q8" i="26"/>
  <c r="H8" i="26"/>
  <c r="G8" i="26"/>
  <c r="F8" i="26"/>
  <c r="D8" i="26"/>
  <c r="C8" i="26"/>
  <c r="I7" i="26"/>
  <c r="I6" i="26"/>
  <c r="E5" i="26"/>
  <c r="I107" i="27"/>
  <c r="E107" i="27"/>
  <c r="D107" i="27"/>
  <c r="B107" i="27"/>
  <c r="C30" i="27"/>
  <c r="C31" i="27" s="1"/>
  <c r="C32" i="27"/>
  <c r="F106" i="27"/>
  <c r="G106" i="27" s="1"/>
  <c r="F105" i="27"/>
  <c r="G105" i="27"/>
  <c r="F104" i="27"/>
  <c r="F102" i="27"/>
  <c r="C102" i="27"/>
  <c r="C107" i="27"/>
  <c r="I30" i="27" s="1"/>
  <c r="I31" i="27" s="1"/>
  <c r="D90" i="27"/>
  <c r="C88" i="27"/>
  <c r="E80" i="27"/>
  <c r="D79" i="27"/>
  <c r="C77" i="27"/>
  <c r="C80" i="27"/>
  <c r="C72" i="27"/>
  <c r="L70" i="27"/>
  <c r="I70" i="27"/>
  <c r="K67" i="27"/>
  <c r="J67" i="27"/>
  <c r="K66" i="27"/>
  <c r="K70" i="27"/>
  <c r="J66" i="27"/>
  <c r="J70" i="27"/>
  <c r="C65" i="27"/>
  <c r="L62" i="27"/>
  <c r="K62" i="27"/>
  <c r="J62" i="27"/>
  <c r="I62" i="27"/>
  <c r="J63" i="27" s="1"/>
  <c r="H62" i="27"/>
  <c r="G62" i="27"/>
  <c r="F62" i="27"/>
  <c r="E62" i="27"/>
  <c r="D62" i="27"/>
  <c r="B62" i="27"/>
  <c r="AD13" i="28"/>
  <c r="AC13" i="28" s="1"/>
  <c r="B51" i="27"/>
  <c r="C48" i="27"/>
  <c r="J38" i="27"/>
  <c r="C37" i="27"/>
  <c r="C38" i="27"/>
  <c r="I36" i="27"/>
  <c r="I37" i="27"/>
  <c r="I38" i="27" s="1"/>
  <c r="U31" i="27"/>
  <c r="U26" i="27"/>
  <c r="T26" i="27"/>
  <c r="S26" i="27"/>
  <c r="R26" i="27"/>
  <c r="Q26" i="27"/>
  <c r="P26" i="27"/>
  <c r="O26" i="27"/>
  <c r="N26" i="27"/>
  <c r="M26" i="27"/>
  <c r="L26" i="27"/>
  <c r="K26" i="27"/>
  <c r="J26" i="27"/>
  <c r="I26" i="27"/>
  <c r="H26" i="27"/>
  <c r="E26" i="27"/>
  <c r="U25" i="27"/>
  <c r="T25" i="27"/>
  <c r="S25" i="27"/>
  <c r="R25" i="27"/>
  <c r="Q25" i="27"/>
  <c r="P25" i="27"/>
  <c r="O25" i="27"/>
  <c r="N25" i="27"/>
  <c r="M25" i="27"/>
  <c r="L25" i="27"/>
  <c r="K25" i="27"/>
  <c r="J25" i="27"/>
  <c r="I25" i="27"/>
  <c r="H25" i="27"/>
  <c r="G25" i="27"/>
  <c r="F25" i="27"/>
  <c r="B25" i="27"/>
  <c r="D24" i="27"/>
  <c r="D26" i="27" s="1"/>
  <c r="C24" i="27"/>
  <c r="F26" i="27" s="1"/>
  <c r="G26" i="27"/>
  <c r="V18" i="27"/>
  <c r="V19" i="27" s="1"/>
  <c r="V21" i="27" s="1"/>
  <c r="U18" i="27"/>
  <c r="U19" i="27"/>
  <c r="U21" i="27" s="1"/>
  <c r="T18" i="27"/>
  <c r="T19" i="27" s="1"/>
  <c r="T21" i="27" s="1"/>
  <c r="T20" i="27"/>
  <c r="S18" i="27"/>
  <c r="S19" i="27"/>
  <c r="R18" i="27"/>
  <c r="R19" i="27"/>
  <c r="R21" i="27" s="1"/>
  <c r="Q18" i="27"/>
  <c r="Q19" i="27"/>
  <c r="Q21" i="27" s="1"/>
  <c r="P18" i="27"/>
  <c r="P19" i="27"/>
  <c r="O18" i="27"/>
  <c r="O19" i="27"/>
  <c r="O21" i="27" s="1"/>
  <c r="N18" i="27"/>
  <c r="N19" i="27"/>
  <c r="N20" i="27" s="1"/>
  <c r="M18" i="27"/>
  <c r="M19" i="27"/>
  <c r="L18" i="27"/>
  <c r="L19" i="27"/>
  <c r="K18" i="27"/>
  <c r="K19" i="27" s="1"/>
  <c r="J18" i="27"/>
  <c r="J19" i="27" s="1"/>
  <c r="I18" i="27"/>
  <c r="I19" i="27" s="1"/>
  <c r="H18" i="27"/>
  <c r="H19" i="27"/>
  <c r="G18" i="27"/>
  <c r="G19" i="27" s="1"/>
  <c r="F18" i="27"/>
  <c r="F19" i="27"/>
  <c r="E18" i="27"/>
  <c r="E19" i="27" s="1"/>
  <c r="E20" i="27" s="1"/>
  <c r="D18" i="27"/>
  <c r="D19" i="27"/>
  <c r="C18" i="27"/>
  <c r="C19" i="27"/>
  <c r="B18" i="27"/>
  <c r="B19" i="27"/>
  <c r="B20" i="27" s="1"/>
  <c r="B69" i="27" s="1"/>
  <c r="B71" i="27" s="1"/>
  <c r="I13" i="27"/>
  <c r="C13" i="27"/>
  <c r="U10" i="27"/>
  <c r="U11" i="27" s="1"/>
  <c r="AD7" i="28"/>
  <c r="AC7" i="28" s="1"/>
  <c r="AB7" i="28"/>
  <c r="AA7" i="28" s="1"/>
  <c r="AA14" i="28" s="1"/>
  <c r="T10" i="27"/>
  <c r="S10" i="27"/>
  <c r="R10" i="27"/>
  <c r="Q10" i="27"/>
  <c r="P10" i="27"/>
  <c r="O10" i="27"/>
  <c r="N10" i="27"/>
  <c r="N11" i="27"/>
  <c r="M10" i="27"/>
  <c r="L10" i="27"/>
  <c r="J10" i="27"/>
  <c r="J12" i="27" s="1"/>
  <c r="J11" i="27"/>
  <c r="I10" i="27"/>
  <c r="H10" i="27"/>
  <c r="H11" i="27"/>
  <c r="G10" i="27"/>
  <c r="F10" i="27"/>
  <c r="F11" i="27"/>
  <c r="E10" i="27"/>
  <c r="E12" i="27"/>
  <c r="D10" i="27"/>
  <c r="C10" i="27"/>
  <c r="B10" i="27"/>
  <c r="N23" i="28"/>
  <c r="M23" i="28"/>
  <c r="L23" i="28"/>
  <c r="K23" i="28"/>
  <c r="K19" i="28" s="1"/>
  <c r="J23" i="28"/>
  <c r="I23" i="28"/>
  <c r="H23" i="28"/>
  <c r="G23" i="28"/>
  <c r="F23" i="28"/>
  <c r="F19" i="28" s="1"/>
  <c r="G20" i="28" s="1"/>
  <c r="E23" i="28"/>
  <c r="D23" i="28"/>
  <c r="C23" i="28"/>
  <c r="B23" i="28"/>
  <c r="B15" i="28"/>
  <c r="F14" i="28"/>
  <c r="D14" i="28"/>
  <c r="D15" i="28" s="1"/>
  <c r="B14" i="28"/>
  <c r="AA13" i="28"/>
  <c r="Y13" i="28"/>
  <c r="Y14" i="28" s="1"/>
  <c r="W13" i="28"/>
  <c r="U13" i="28"/>
  <c r="S13" i="28"/>
  <c r="Q13" i="28"/>
  <c r="Q14" i="28" s="1"/>
  <c r="O13" i="28"/>
  <c r="M13" i="28"/>
  <c r="K13" i="28"/>
  <c r="I13" i="28"/>
  <c r="G13" i="28"/>
  <c r="E13" i="28"/>
  <c r="C13" i="28"/>
  <c r="AE12" i="28"/>
  <c r="AC12" i="28"/>
  <c r="AA12" i="28"/>
  <c r="Y12" i="28"/>
  <c r="W12" i="28"/>
  <c r="U12" i="28"/>
  <c r="S12" i="28"/>
  <c r="Q12" i="28"/>
  <c r="O12" i="28"/>
  <c r="M12" i="28"/>
  <c r="K12" i="28"/>
  <c r="I12" i="28"/>
  <c r="AE11" i="28"/>
  <c r="AC11" i="28"/>
  <c r="AA11" i="28"/>
  <c r="Y11" i="28"/>
  <c r="W11" i="28"/>
  <c r="U11" i="28"/>
  <c r="S11" i="28"/>
  <c r="Q11" i="28"/>
  <c r="O11" i="28"/>
  <c r="O14" i="28" s="1"/>
  <c r="M11" i="28"/>
  <c r="K11" i="28"/>
  <c r="I11" i="28"/>
  <c r="E10" i="28"/>
  <c r="C10" i="28"/>
  <c r="E9" i="28"/>
  <c r="C9" i="28"/>
  <c r="E8" i="28"/>
  <c r="E14" i="28" s="1"/>
  <c r="C8" i="28"/>
  <c r="E7" i="28"/>
  <c r="C7" i="28"/>
  <c r="C14" i="28"/>
  <c r="T14" i="28"/>
  <c r="T15" i="28"/>
  <c r="C62" i="27"/>
  <c r="V14" i="28"/>
  <c r="N14" i="28"/>
  <c r="N15" i="28"/>
  <c r="J14" i="28"/>
  <c r="R14" i="28"/>
  <c r="H19" i="28" s="1"/>
  <c r="Z14" i="28"/>
  <c r="L19" i="28" s="1"/>
  <c r="M20" i="28" s="1"/>
  <c r="L25" i="28"/>
  <c r="L26" i="28"/>
  <c r="H20" i="27"/>
  <c r="H49" i="27" s="1"/>
  <c r="E21" i="27"/>
  <c r="E50" i="27" s="1"/>
  <c r="P11" i="27"/>
  <c r="C25" i="27"/>
  <c r="C26" i="27"/>
  <c r="O8" i="28"/>
  <c r="Q8" i="28"/>
  <c r="W8" i="28"/>
  <c r="Y8" i="28"/>
  <c r="K10" i="28"/>
  <c r="M10" i="28"/>
  <c r="S10" i="28"/>
  <c r="U10" i="28"/>
  <c r="U14" i="28" s="1"/>
  <c r="G7" i="28"/>
  <c r="I7" i="28"/>
  <c r="O7" i="28"/>
  <c r="Q7" i="28"/>
  <c r="W7" i="28"/>
  <c r="Y7" i="28"/>
  <c r="K9" i="28"/>
  <c r="M9" i="28"/>
  <c r="M14" i="28" s="1"/>
  <c r="P14" i="28"/>
  <c r="K8" i="28"/>
  <c r="M8" i="28"/>
  <c r="S8" i="28"/>
  <c r="U8" i="28"/>
  <c r="G10" i="28"/>
  <c r="I10" i="28"/>
  <c r="O10" i="28"/>
  <c r="Q10" i="28"/>
  <c r="W10" i="28"/>
  <c r="Y10" i="28"/>
  <c r="G8" i="28"/>
  <c r="I8" i="28"/>
  <c r="AA10" i="28"/>
  <c r="L14" i="28"/>
  <c r="S9" i="28"/>
  <c r="U9" i="28"/>
  <c r="K7" i="28"/>
  <c r="K14" i="28" s="1"/>
  <c r="M7" i="28"/>
  <c r="S7" i="28"/>
  <c r="S14" i="28" s="1"/>
  <c r="U7" i="28"/>
  <c r="G9" i="28"/>
  <c r="G14" i="28" s="1"/>
  <c r="I9" i="28"/>
  <c r="O9" i="28"/>
  <c r="Q9" i="28"/>
  <c r="W9" i="28"/>
  <c r="Y9" i="28"/>
  <c r="H14" i="28"/>
  <c r="H15" i="28" s="1"/>
  <c r="X14" i="28"/>
  <c r="I19" i="28"/>
  <c r="I25" i="28" s="1"/>
  <c r="I26" i="28" s="1"/>
  <c r="F21" i="28"/>
  <c r="F25" i="28"/>
  <c r="F26" i="28" s="1"/>
  <c r="Z15" i="28"/>
  <c r="Z17" i="28" s="1"/>
  <c r="S51" i="26"/>
  <c r="C19" i="28"/>
  <c r="C25" i="28"/>
  <c r="C26" i="28" s="1"/>
  <c r="E19" i="28"/>
  <c r="E25" i="28" s="1"/>
  <c r="L15" i="28"/>
  <c r="X15" i="28"/>
  <c r="X17" i="28"/>
  <c r="P15" i="28"/>
  <c r="D78" i="27"/>
  <c r="B77" i="27"/>
  <c r="B80" i="27"/>
  <c r="F20" i="28"/>
  <c r="E26" i="28"/>
  <c r="L20" i="28"/>
  <c r="L21" i="28" s="1"/>
  <c r="K25" i="28"/>
  <c r="K26" i="28" s="1"/>
  <c r="E11" i="39"/>
  <c r="D77" i="27"/>
  <c r="C4" i="37"/>
  <c r="U20" i="27"/>
  <c r="D20" i="27"/>
  <c r="D21" i="27"/>
  <c r="S21" i="27"/>
  <c r="M21" i="27"/>
  <c r="K21" i="27"/>
  <c r="Q12" i="27"/>
  <c r="Q50" i="27" s="1"/>
  <c r="AB8" i="28"/>
  <c r="AA8" i="28" s="1"/>
  <c r="G11" i="27"/>
  <c r="G20" i="27"/>
  <c r="K11" i="27"/>
  <c r="H12" i="27"/>
  <c r="F12" i="27"/>
  <c r="C11" i="27"/>
  <c r="G12" i="27"/>
  <c r="L11" i="27"/>
  <c r="I12" i="27"/>
  <c r="D80" i="27"/>
  <c r="G102" i="27"/>
  <c r="V20" i="27"/>
  <c r="I32" i="27"/>
  <c r="I33" i="27" s="1"/>
  <c r="C33" i="27"/>
  <c r="V11" i="27"/>
  <c r="V12" i="27"/>
  <c r="G267" i="39"/>
  <c r="G2" i="39" s="1"/>
  <c r="T44" i="26"/>
  <c r="C25" i="23" s="1"/>
  <c r="D25" i="23" s="1"/>
  <c r="AE9" i="28"/>
  <c r="V26" i="27"/>
  <c r="V25" i="27"/>
  <c r="V62" i="27"/>
  <c r="W62" i="27"/>
  <c r="W65" i="27" s="1"/>
  <c r="V65" i="27"/>
  <c r="AF13" i="28"/>
  <c r="AG13" i="28" s="1"/>
  <c r="BI873" i="39" l="1"/>
  <c r="D879" i="39"/>
  <c r="J20" i="27"/>
  <c r="J49" i="27" s="1"/>
  <c r="J21" i="27"/>
  <c r="J69" i="27" s="1"/>
  <c r="J71" i="27" s="1"/>
  <c r="J82" i="27" s="1"/>
  <c r="V15" i="28"/>
  <c r="J19" i="28"/>
  <c r="D12" i="27"/>
  <c r="D11" i="27"/>
  <c r="R11" i="27"/>
  <c r="R12" i="27"/>
  <c r="R50" i="27" s="1"/>
  <c r="C12" i="27"/>
  <c r="N21" i="27"/>
  <c r="J20" i="28"/>
  <c r="N49" i="27"/>
  <c r="F21" i="27"/>
  <c r="F20" i="27"/>
  <c r="F49" i="27" s="1"/>
  <c r="D50" i="27"/>
  <c r="C39" i="27"/>
  <c r="I39" i="27"/>
  <c r="J50" i="27"/>
  <c r="P21" i="27"/>
  <c r="P20" i="27"/>
  <c r="AF8" i="28"/>
  <c r="F50" i="27"/>
  <c r="G49" i="27"/>
  <c r="R20" i="27"/>
  <c r="R15" i="28"/>
  <c r="I14" i="28"/>
  <c r="J15" i="28"/>
  <c r="D19" i="28"/>
  <c r="J25" i="28"/>
  <c r="J26" i="28" s="1"/>
  <c r="O11" i="27"/>
  <c r="O12" i="27"/>
  <c r="O50" i="27" s="1"/>
  <c r="S11" i="27"/>
  <c r="S12" i="27"/>
  <c r="G21" i="27"/>
  <c r="K63" i="27"/>
  <c r="L63" i="27"/>
  <c r="I20" i="28"/>
  <c r="I21" i="28" s="1"/>
  <c r="L21" i="27"/>
  <c r="L20" i="27"/>
  <c r="L49" i="27" s="1"/>
  <c r="I5" i="26"/>
  <c r="E8" i="26"/>
  <c r="G50" i="27"/>
  <c r="AE13" i="28"/>
  <c r="AE7" i="28"/>
  <c r="AB14" i="28"/>
  <c r="Q20" i="27"/>
  <c r="S20" i="27"/>
  <c r="O20" i="27"/>
  <c r="H25" i="28"/>
  <c r="H26" i="28" s="1"/>
  <c r="P49" i="27"/>
  <c r="E11" i="27"/>
  <c r="K12" i="27"/>
  <c r="N12" i="27"/>
  <c r="N50" i="27" s="1"/>
  <c r="I11" i="27"/>
  <c r="T12" i="27"/>
  <c r="M11" i="27"/>
  <c r="M12" i="27"/>
  <c r="M50" i="27" s="1"/>
  <c r="P12" i="27"/>
  <c r="P50" i="27" s="1"/>
  <c r="C20" i="27"/>
  <c r="C21" i="27" s="1"/>
  <c r="I21" i="27"/>
  <c r="I50" i="27" s="1"/>
  <c r="C89" i="27" s="1"/>
  <c r="H21" i="27"/>
  <c r="H50" i="27" s="1"/>
  <c r="I20" i="27"/>
  <c r="M20" i="27"/>
  <c r="G104" i="27"/>
  <c r="F107" i="27"/>
  <c r="BH26" i="25"/>
  <c r="BH22" i="25"/>
  <c r="BI22" i="25"/>
  <c r="C265" i="22"/>
  <c r="V32" i="27"/>
  <c r="V33" i="27" s="1"/>
  <c r="V50" i="27" s="1"/>
  <c r="AD10" i="28"/>
  <c r="I46" i="26"/>
  <c r="U32" i="27"/>
  <c r="U33" i="27" s="1"/>
  <c r="U12" i="27"/>
  <c r="AD8" i="28"/>
  <c r="AC8" i="28" s="1"/>
  <c r="W14" i="28"/>
  <c r="D25" i="28"/>
  <c r="D26" i="28" s="1"/>
  <c r="L12" i="27"/>
  <c r="T11" i="27"/>
  <c r="T49" i="27" s="1"/>
  <c r="I63" i="27"/>
  <c r="BH19" i="25"/>
  <c r="B19" i="28"/>
  <c r="B21" i="28" s="1"/>
  <c r="F15" i="28"/>
  <c r="C20" i="28" s="1"/>
  <c r="C21" i="28" s="1"/>
  <c r="G19" i="28"/>
  <c r="G25" i="28" s="1"/>
  <c r="G26" i="28" s="1"/>
  <c r="Q11" i="27"/>
  <c r="Q49" i="27" s="1"/>
  <c r="B49" i="27"/>
  <c r="K20" i="27"/>
  <c r="K49" i="27" s="1"/>
  <c r="AG8" i="28"/>
  <c r="N240" i="26"/>
  <c r="L240" i="26"/>
  <c r="L129" i="26"/>
  <c r="W32" i="27"/>
  <c r="W33" i="27" s="1"/>
  <c r="L239" i="26"/>
  <c r="N239" i="26" s="1"/>
  <c r="E175" i="27"/>
  <c r="E244" i="27" s="1"/>
  <c r="E246" i="27" s="1"/>
  <c r="E257" i="27" s="1"/>
  <c r="W44" i="27"/>
  <c r="W45" i="27" s="1"/>
  <c r="K156" i="26"/>
  <c r="T149" i="26"/>
  <c r="U149" i="26" s="1"/>
  <c r="I8" i="26"/>
  <c r="T148" i="26"/>
  <c r="U148" i="26" s="1"/>
  <c r="BX367" i="39"/>
  <c r="BX852" i="39"/>
  <c r="BY852" i="39" s="1"/>
  <c r="BL852" i="39" s="1"/>
  <c r="BM852" i="39" s="1"/>
  <c r="BX855" i="39"/>
  <c r="BY855" i="39" s="1"/>
  <c r="BL855" i="39" s="1"/>
  <c r="BM855" i="39" s="1"/>
  <c r="BX861" i="39"/>
  <c r="BY861" i="39" s="1"/>
  <c r="BL861" i="39" s="1"/>
  <c r="BM861" i="39" s="1"/>
  <c r="BX867" i="39"/>
  <c r="BY867" i="39" s="1"/>
  <c r="BL867" i="39" s="1"/>
  <c r="BM867" i="39" s="1"/>
  <c r="BX870" i="39"/>
  <c r="BY870" i="39" s="1"/>
  <c r="BL870" i="39" s="1"/>
  <c r="BM870" i="39" s="1"/>
  <c r="BX849" i="39"/>
  <c r="BY849" i="39" s="1"/>
  <c r="BL849" i="39" s="1"/>
  <c r="BM849" i="39" s="1"/>
  <c r="BX854" i="39"/>
  <c r="BY854" i="39" s="1"/>
  <c r="BL854" i="39" s="1"/>
  <c r="BM854" i="39" s="1"/>
  <c r="BX857" i="39"/>
  <c r="BY857" i="39" s="1"/>
  <c r="BL857" i="39" s="1"/>
  <c r="BM857" i="39" s="1"/>
  <c r="BX860" i="39"/>
  <c r="BY860" i="39" s="1"/>
  <c r="BL860" i="39" s="1"/>
  <c r="BM860" i="39" s="1"/>
  <c r="BX863" i="39"/>
  <c r="BY863" i="39" s="1"/>
  <c r="BL863" i="39" s="1"/>
  <c r="BM863" i="39" s="1"/>
  <c r="BX866" i="39"/>
  <c r="BY866" i="39" s="1"/>
  <c r="BL866" i="39" s="1"/>
  <c r="BM866" i="39" s="1"/>
  <c r="BX851" i="39"/>
  <c r="BY851" i="39" s="1"/>
  <c r="BL851" i="39" s="1"/>
  <c r="BM851" i="39" s="1"/>
  <c r="BX856" i="39"/>
  <c r="BY856" i="39" s="1"/>
  <c r="BL856" i="39" s="1"/>
  <c r="BM856" i="39" s="1"/>
  <c r="BX859" i="39"/>
  <c r="BY859" i="39" s="1"/>
  <c r="BL859" i="39" s="1"/>
  <c r="BM859" i="39" s="1"/>
  <c r="BX862" i="39"/>
  <c r="BY862" i="39" s="1"/>
  <c r="BL862" i="39" s="1"/>
  <c r="BM862" i="39" s="1"/>
  <c r="BX865" i="39"/>
  <c r="BY865" i="39" s="1"/>
  <c r="BL865" i="39" s="1"/>
  <c r="BM865" i="39" s="1"/>
  <c r="BX869" i="39"/>
  <c r="BY869" i="39" s="1"/>
  <c r="BL869" i="39" s="1"/>
  <c r="BM869" i="39" s="1"/>
  <c r="BX850" i="39"/>
  <c r="BY850" i="39" s="1"/>
  <c r="BL850" i="39" s="1"/>
  <c r="BM850" i="39" s="1"/>
  <c r="BX853" i="39"/>
  <c r="BY853" i="39" s="1"/>
  <c r="BL853" i="39" s="1"/>
  <c r="BM853" i="39" s="1"/>
  <c r="BX858" i="39"/>
  <c r="BY858" i="39" s="1"/>
  <c r="BL858" i="39" s="1"/>
  <c r="BM858" i="39" s="1"/>
  <c r="BX864" i="39"/>
  <c r="BY864" i="39" s="1"/>
  <c r="BL864" i="39" s="1"/>
  <c r="BM864" i="39" s="1"/>
  <c r="BX868" i="39"/>
  <c r="BY868" i="39" s="1"/>
  <c r="BL868" i="39" s="1"/>
  <c r="BM868" i="39" s="1"/>
  <c r="BX839" i="39"/>
  <c r="BY839" i="39" s="1"/>
  <c r="BL839" i="39" s="1"/>
  <c r="BM839" i="39" s="1"/>
  <c r="BX830" i="39"/>
  <c r="BY830" i="39" s="1"/>
  <c r="BL830" i="39" s="1"/>
  <c r="BM830" i="39" s="1"/>
  <c r="BX832" i="39"/>
  <c r="BY832" i="39" s="1"/>
  <c r="BL832" i="39" s="1"/>
  <c r="BM832" i="39" s="1"/>
  <c r="BX834" i="39"/>
  <c r="BX836" i="39"/>
  <c r="BY836" i="39" s="1"/>
  <c r="BL836" i="39" s="1"/>
  <c r="BM836" i="39" s="1"/>
  <c r="BX838" i="39"/>
  <c r="BY838" i="39" s="1"/>
  <c r="BL838" i="39" s="1"/>
  <c r="BM838" i="39" s="1"/>
  <c r="BX840" i="39"/>
  <c r="BY840" i="39" s="1"/>
  <c r="BL840" i="39" s="1"/>
  <c r="BM840" i="39" s="1"/>
  <c r="BX842" i="39"/>
  <c r="BX844" i="39"/>
  <c r="BX846" i="39"/>
  <c r="BY846" i="39" s="1"/>
  <c r="BL846" i="39" s="1"/>
  <c r="BM846" i="39" s="1"/>
  <c r="BX848" i="39"/>
  <c r="BY848" i="39" s="1"/>
  <c r="BL848" i="39" s="1"/>
  <c r="BM848" i="39" s="1"/>
  <c r="BX837" i="39"/>
  <c r="BX843" i="39"/>
  <c r="BX847" i="39"/>
  <c r="BY847" i="39" s="1"/>
  <c r="BL847" i="39" s="1"/>
  <c r="BM847" i="39" s="1"/>
  <c r="BX831" i="39"/>
  <c r="BY831" i="39" s="1"/>
  <c r="BL831" i="39" s="1"/>
  <c r="BM831" i="39" s="1"/>
  <c r="BX833" i="39"/>
  <c r="BX835" i="39"/>
  <c r="BY835" i="39" s="1"/>
  <c r="BL835" i="39" s="1"/>
  <c r="BM835" i="39" s="1"/>
  <c r="BX841" i="39"/>
  <c r="BY841" i="39" s="1"/>
  <c r="BL841" i="39" s="1"/>
  <c r="BM841" i="39" s="1"/>
  <c r="BX845" i="39"/>
  <c r="BY845" i="39" s="1"/>
  <c r="BL845" i="39" s="1"/>
  <c r="BM845" i="39" s="1"/>
  <c r="BY843" i="39"/>
  <c r="BL843" i="39" s="1"/>
  <c r="BM843" i="39" s="1"/>
  <c r="BY833" i="39"/>
  <c r="BL833" i="39" s="1"/>
  <c r="BM833" i="39" s="1"/>
  <c r="BY837" i="39"/>
  <c r="BL837" i="39" s="1"/>
  <c r="BM837" i="39" s="1"/>
  <c r="BY844" i="39"/>
  <c r="BL844" i="39" s="1"/>
  <c r="BM844" i="39" s="1"/>
  <c r="BY834" i="39"/>
  <c r="BL834" i="39" s="1"/>
  <c r="BM834" i="39" s="1"/>
  <c r="BY842" i="39"/>
  <c r="BL842" i="39" s="1"/>
  <c r="BM842" i="39" s="1"/>
  <c r="C54" i="39"/>
  <c r="K54" i="39" s="1"/>
  <c r="L54" i="39" s="1"/>
  <c r="BX313" i="39"/>
  <c r="BX815" i="39"/>
  <c r="BY815" i="39" s="1"/>
  <c r="BL815" i="39" s="1"/>
  <c r="BM815" i="39" s="1"/>
  <c r="BX819" i="39"/>
  <c r="BY819" i="39" s="1"/>
  <c r="BL819" i="39" s="1"/>
  <c r="BM819" i="39" s="1"/>
  <c r="BX821" i="39"/>
  <c r="BY821" i="39" s="1"/>
  <c r="BL821" i="39" s="1"/>
  <c r="BM821" i="39" s="1"/>
  <c r="BX823" i="39"/>
  <c r="BX825" i="39"/>
  <c r="BY825" i="39" s="1"/>
  <c r="BL825" i="39" s="1"/>
  <c r="BM825" i="39" s="1"/>
  <c r="BX827" i="39"/>
  <c r="BY827" i="39" s="1"/>
  <c r="BL827" i="39" s="1"/>
  <c r="BM827" i="39" s="1"/>
  <c r="BX829" i="39"/>
  <c r="BY829" i="39" s="1"/>
  <c r="BL829" i="39" s="1"/>
  <c r="BM829" i="39" s="1"/>
  <c r="BX816" i="39"/>
  <c r="BY816" i="39" s="1"/>
  <c r="BL816" i="39" s="1"/>
  <c r="BM816" i="39" s="1"/>
  <c r="BX820" i="39"/>
  <c r="BY820" i="39" s="1"/>
  <c r="BL820" i="39" s="1"/>
  <c r="BM820" i="39" s="1"/>
  <c r="BX817" i="39"/>
  <c r="BY817" i="39" s="1"/>
  <c r="BL817" i="39" s="1"/>
  <c r="BM817" i="39" s="1"/>
  <c r="BX822" i="39"/>
  <c r="BY822" i="39" s="1"/>
  <c r="BL822" i="39" s="1"/>
  <c r="BM822" i="39" s="1"/>
  <c r="BX824" i="39"/>
  <c r="BY824" i="39" s="1"/>
  <c r="BL824" i="39" s="1"/>
  <c r="BM824" i="39" s="1"/>
  <c r="BX826" i="39"/>
  <c r="BY826" i="39" s="1"/>
  <c r="BL826" i="39" s="1"/>
  <c r="BM826" i="39" s="1"/>
  <c r="BX828" i="39"/>
  <c r="BY828" i="39" s="1"/>
  <c r="BL828" i="39" s="1"/>
  <c r="BM828" i="39" s="1"/>
  <c r="BX818" i="39"/>
  <c r="BY818" i="39" s="1"/>
  <c r="BL818" i="39" s="1"/>
  <c r="BM818" i="39" s="1"/>
  <c r="W21" i="27"/>
  <c r="W20" i="27"/>
  <c r="M142" i="26"/>
  <c r="C18" i="24"/>
  <c r="A275" i="39"/>
  <c r="D280" i="39" s="1"/>
  <c r="F280" i="39" s="1"/>
  <c r="BY823" i="39"/>
  <c r="BL823" i="39" s="1"/>
  <c r="BM823" i="39" s="1"/>
  <c r="E54" i="39"/>
  <c r="C281" i="39"/>
  <c r="C53" i="39"/>
  <c r="K53" i="39" s="1"/>
  <c r="L53" i="39" s="1"/>
  <c r="C99" i="39"/>
  <c r="C110" i="39"/>
  <c r="F110" i="39" s="1"/>
  <c r="E28" i="26"/>
  <c r="Q150" i="26"/>
  <c r="M21" i="26"/>
  <c r="N21" i="26" s="1"/>
  <c r="M22" i="26"/>
  <c r="N22" i="26" s="1"/>
  <c r="N23" i="26"/>
  <c r="K226" i="26" s="1"/>
  <c r="N5" i="26"/>
  <c r="K219" i="26" s="1"/>
  <c r="K129" i="26"/>
  <c r="K130" i="26" s="1"/>
  <c r="K131" i="26" s="1"/>
  <c r="K144" i="26" s="1"/>
  <c r="S138" i="26"/>
  <c r="T138" i="26" s="1"/>
  <c r="Q151" i="26"/>
  <c r="Q129" i="26"/>
  <c r="R129" i="26" s="1"/>
  <c r="N35" i="26"/>
  <c r="K234" i="26" s="1"/>
  <c r="K231" i="26"/>
  <c r="K236" i="26"/>
  <c r="L236" i="26" s="1"/>
  <c r="Q81" i="26"/>
  <c r="N24" i="26"/>
  <c r="N6" i="26"/>
  <c r="K220" i="26" s="1"/>
  <c r="L151" i="26"/>
  <c r="R154" i="26"/>
  <c r="R156" i="26" s="1"/>
  <c r="O44" i="26"/>
  <c r="P44" i="26" s="1"/>
  <c r="R44" i="26" s="1"/>
  <c r="I51" i="26"/>
  <c r="J73" i="26"/>
  <c r="J81" i="26"/>
  <c r="R50" i="26"/>
  <c r="P51" i="26"/>
  <c r="J158" i="26"/>
  <c r="M153" i="26"/>
  <c r="M154" i="26"/>
  <c r="N142" i="26"/>
  <c r="B20" i="39"/>
  <c r="C19" i="39" s="1"/>
  <c r="K19" i="39" s="1"/>
  <c r="L19" i="39" s="1"/>
  <c r="BX813" i="39"/>
  <c r="BX803" i="39"/>
  <c r="BX800" i="39"/>
  <c r="BX797" i="39"/>
  <c r="BX787" i="39"/>
  <c r="BX784" i="39"/>
  <c r="BX781" i="39"/>
  <c r="BX771" i="39"/>
  <c r="BX768" i="39"/>
  <c r="BX765" i="39"/>
  <c r="BX755" i="39"/>
  <c r="BX752" i="39"/>
  <c r="BX749" i="39"/>
  <c r="BX739" i="39"/>
  <c r="BX736" i="39"/>
  <c r="BX733" i="39"/>
  <c r="BX723" i="39"/>
  <c r="BX720" i="39"/>
  <c r="BX717" i="39"/>
  <c r="BX699" i="39"/>
  <c r="BX694" i="39"/>
  <c r="BX687" i="39"/>
  <c r="BX667" i="39"/>
  <c r="BX662" i="39"/>
  <c r="BX655" i="39"/>
  <c r="BX635" i="39"/>
  <c r="BX630" i="39"/>
  <c r="BX623" i="39"/>
  <c r="BX601" i="39"/>
  <c r="BX592" i="39"/>
  <c r="BX589" i="39"/>
  <c r="BX559" i="39"/>
  <c r="BX556" i="39"/>
  <c r="BX543" i="39"/>
  <c r="BX515" i="39"/>
  <c r="BX508" i="39"/>
  <c r="BX499" i="39"/>
  <c r="BX473" i="39"/>
  <c r="BX464" i="39"/>
  <c r="BX461" i="39"/>
  <c r="BX431" i="39"/>
  <c r="BX428" i="39"/>
  <c r="BX415" i="39"/>
  <c r="BX377" i="39"/>
  <c r="BX368" i="39"/>
  <c r="BX365" i="39"/>
  <c r="BX323" i="39"/>
  <c r="BX316" i="39"/>
  <c r="BX807" i="39"/>
  <c r="BX804" i="39"/>
  <c r="BX801" i="39"/>
  <c r="BX791" i="39"/>
  <c r="BX788" i="39"/>
  <c r="BX785" i="39"/>
  <c r="BX775" i="39"/>
  <c r="BX772" i="39"/>
  <c r="BX769" i="39"/>
  <c r="BX759" i="39"/>
  <c r="BX756" i="39"/>
  <c r="BX753" i="39"/>
  <c r="BX743" i="39"/>
  <c r="BX740" i="39"/>
  <c r="BX737" i="39"/>
  <c r="BX727" i="39"/>
  <c r="BX724" i="39"/>
  <c r="BX721" i="39"/>
  <c r="BX707" i="39"/>
  <c r="BX702" i="39"/>
  <c r="BX695" i="39"/>
  <c r="BX675" i="39"/>
  <c r="BX670" i="39"/>
  <c r="BX663" i="39"/>
  <c r="BX643" i="39"/>
  <c r="BX638" i="39"/>
  <c r="BX631" i="39"/>
  <c r="BX611" i="39"/>
  <c r="BX604" i="39"/>
  <c r="BX595" i="39"/>
  <c r="BX569" i="39"/>
  <c r="BX560" i="39"/>
  <c r="BX557" i="39"/>
  <c r="BX527" i="39"/>
  <c r="BX524" i="39"/>
  <c r="BX511" i="39"/>
  <c r="BX483" i="39"/>
  <c r="BX476" i="39"/>
  <c r="BX467" i="39"/>
  <c r="BX441" i="39"/>
  <c r="BX432" i="39"/>
  <c r="BX429" i="39"/>
  <c r="BX397" i="39"/>
  <c r="BX380" i="39"/>
  <c r="BX371" i="39"/>
  <c r="BX335" i="39"/>
  <c r="BX332" i="39"/>
  <c r="BX319" i="39"/>
  <c r="BX811" i="39"/>
  <c r="BX808" i="39"/>
  <c r="BX805" i="39"/>
  <c r="BX795" i="39"/>
  <c r="BX792" i="39"/>
  <c r="BX789" i="39"/>
  <c r="BX779" i="39"/>
  <c r="BX776" i="39"/>
  <c r="BX773" i="39"/>
  <c r="BX763" i="39"/>
  <c r="BX760" i="39"/>
  <c r="BX757" i="39"/>
  <c r="BX747" i="39"/>
  <c r="BX744" i="39"/>
  <c r="BX741" i="39"/>
  <c r="BX731" i="39"/>
  <c r="BX728" i="39"/>
  <c r="BX725" i="39"/>
  <c r="BX715" i="39"/>
  <c r="BX710" i="39"/>
  <c r="BX703" i="39"/>
  <c r="BX683" i="39"/>
  <c r="BX678" i="39"/>
  <c r="BX671" i="39"/>
  <c r="BX651" i="39"/>
  <c r="BX646" i="39"/>
  <c r="BX639" i="39"/>
  <c r="BX619" i="39"/>
  <c r="BX614" i="39"/>
  <c r="BX607" i="39"/>
  <c r="BX579" i="39"/>
  <c r="BX572" i="39"/>
  <c r="BX563" i="39"/>
  <c r="BX537" i="39"/>
  <c r="BX528" i="39"/>
  <c r="BX525" i="39"/>
  <c r="BX495" i="39"/>
  <c r="BX492" i="39"/>
  <c r="BX479" i="39"/>
  <c r="BX451" i="39"/>
  <c r="BX444" i="39"/>
  <c r="BX435" i="39"/>
  <c r="BX409" i="39"/>
  <c r="BX400" i="39"/>
  <c r="BX387" i="39"/>
  <c r="BX351" i="39"/>
  <c r="BX336" i="39"/>
  <c r="BX333" i="39"/>
  <c r="C106" i="39"/>
  <c r="F106" i="39" s="1"/>
  <c r="E18" i="39"/>
  <c r="G268" i="39"/>
  <c r="I83" i="26" s="1"/>
  <c r="Q83" i="26" s="1"/>
  <c r="C279" i="39"/>
  <c r="C114" i="39"/>
  <c r="F114" i="39" s="1"/>
  <c r="C104" i="39"/>
  <c r="F104" i="39" s="1"/>
  <c r="C111" i="39"/>
  <c r="F111" i="39" s="1"/>
  <c r="C103" i="39"/>
  <c r="F103" i="39" s="1"/>
  <c r="E25" i="27"/>
  <c r="E49" i="27" s="1"/>
  <c r="E82" i="39"/>
  <c r="F79" i="39" s="1"/>
  <c r="E193" i="39"/>
  <c r="B197" i="39" s="1"/>
  <c r="B198" i="39" s="1"/>
  <c r="D198" i="39" s="1"/>
  <c r="D267" i="39"/>
  <c r="B82" i="39"/>
  <c r="C81" i="39" s="1"/>
  <c r="K81" i="39" s="1"/>
  <c r="L81" i="39" s="1"/>
  <c r="BX814" i="39"/>
  <c r="BX810" i="39"/>
  <c r="BX806" i="39"/>
  <c r="BX802" i="39"/>
  <c r="BX798" i="39"/>
  <c r="BX794" i="39"/>
  <c r="BX790" i="39"/>
  <c r="BX786" i="39"/>
  <c r="BX782" i="39"/>
  <c r="BX778" i="39"/>
  <c r="BX774" i="39"/>
  <c r="BX770" i="39"/>
  <c r="BX766" i="39"/>
  <c r="BX762" i="39"/>
  <c r="BX758" i="39"/>
  <c r="BX754" i="39"/>
  <c r="BX750" i="39"/>
  <c r="BX746" i="39"/>
  <c r="BX742" i="39"/>
  <c r="BX738" i="39"/>
  <c r="BX734" i="39"/>
  <c r="BX730" i="39"/>
  <c r="BX726" i="39"/>
  <c r="BX722" i="39"/>
  <c r="BX718" i="39"/>
  <c r="BX714" i="39"/>
  <c r="BX706" i="39"/>
  <c r="BX698" i="39"/>
  <c r="BX690" i="39"/>
  <c r="BX682" i="39"/>
  <c r="BX674" i="39"/>
  <c r="BX666" i="39"/>
  <c r="BX658" i="39"/>
  <c r="BX650" i="39"/>
  <c r="BX642" i="39"/>
  <c r="BX634" i="39"/>
  <c r="BX626" i="39"/>
  <c r="BX618" i="39"/>
  <c r="BX608" i="39"/>
  <c r="BX605" i="39"/>
  <c r="BX585" i="39"/>
  <c r="BX576" i="39"/>
  <c r="BX573" i="39"/>
  <c r="BX553" i="39"/>
  <c r="BX544" i="39"/>
  <c r="BX541" i="39"/>
  <c r="BX521" i="39"/>
  <c r="BX512" i="39"/>
  <c r="BX509" i="39"/>
  <c r="BX489" i="39"/>
  <c r="BX480" i="39"/>
  <c r="BX477" i="39"/>
  <c r="BX457" i="39"/>
  <c r="BX448" i="39"/>
  <c r="BX445" i="39"/>
  <c r="BX425" i="39"/>
  <c r="BX416" i="39"/>
  <c r="BX399" i="39"/>
  <c r="BX396" i="39"/>
  <c r="BX383" i="39"/>
  <c r="BX355" i="39"/>
  <c r="BX348" i="39"/>
  <c r="BX339" i="39"/>
  <c r="C115" i="39"/>
  <c r="F115" i="39" s="1"/>
  <c r="C108" i="39"/>
  <c r="F108" i="39" s="1"/>
  <c r="B265" i="39"/>
  <c r="BX310" i="39"/>
  <c r="BX314" i="39"/>
  <c r="BX318" i="39"/>
  <c r="BX322" i="39"/>
  <c r="BX326" i="39"/>
  <c r="BX330" i="39"/>
  <c r="BX334" i="39"/>
  <c r="BX338" i="39"/>
  <c r="BX342" i="39"/>
  <c r="BX346" i="39"/>
  <c r="BX350" i="39"/>
  <c r="BX354" i="39"/>
  <c r="BX358" i="39"/>
  <c r="BX362" i="39"/>
  <c r="BX366" i="39"/>
  <c r="BX370" i="39"/>
  <c r="BX374" i="39"/>
  <c r="BX378" i="39"/>
  <c r="BX382" i="39"/>
  <c r="BX386" i="39"/>
  <c r="BX390" i="39"/>
  <c r="BX394" i="39"/>
  <c r="BX398" i="39"/>
  <c r="BX402" i="39"/>
  <c r="BX406" i="39"/>
  <c r="BX410" i="39"/>
  <c r="BX414" i="39"/>
  <c r="BX418" i="39"/>
  <c r="BX422" i="39"/>
  <c r="BX426" i="39"/>
  <c r="BX430" i="39"/>
  <c r="BX434" i="39"/>
  <c r="BX438" i="39"/>
  <c r="BX442" i="39"/>
  <c r="BX446" i="39"/>
  <c r="BX450" i="39"/>
  <c r="BX454" i="39"/>
  <c r="BX458" i="39"/>
  <c r="BX462" i="39"/>
  <c r="BX466" i="39"/>
  <c r="BX470" i="39"/>
  <c r="BX474" i="39"/>
  <c r="BX478" i="39"/>
  <c r="BX482" i="39"/>
  <c r="BX486" i="39"/>
  <c r="BX490" i="39"/>
  <c r="BX494" i="39"/>
  <c r="BX498" i="39"/>
  <c r="BX502" i="39"/>
  <c r="BX506" i="39"/>
  <c r="BX510" i="39"/>
  <c r="BX514" i="39"/>
  <c r="BX518" i="39"/>
  <c r="BX522" i="39"/>
  <c r="BX526" i="39"/>
  <c r="BX530" i="39"/>
  <c r="BX534" i="39"/>
  <c r="BX538" i="39"/>
  <c r="BX542" i="39"/>
  <c r="BX546" i="39"/>
  <c r="BX550" i="39"/>
  <c r="BX554" i="39"/>
  <c r="BX558" i="39"/>
  <c r="BX562" i="39"/>
  <c r="BX566" i="39"/>
  <c r="BX570" i="39"/>
  <c r="BX574" i="39"/>
  <c r="BX578" i="39"/>
  <c r="BX582" i="39"/>
  <c r="BX586" i="39"/>
  <c r="BX590" i="39"/>
  <c r="BX594" i="39"/>
  <c r="BX598" i="39"/>
  <c r="BX602" i="39"/>
  <c r="BX606" i="39"/>
  <c r="BX610" i="39"/>
  <c r="BX309" i="39"/>
  <c r="BX312" i="39"/>
  <c r="BX315" i="39"/>
  <c r="BX325" i="39"/>
  <c r="BX328" i="39"/>
  <c r="BX331" i="39"/>
  <c r="BX341" i="39"/>
  <c r="BX344" i="39"/>
  <c r="BX347" i="39"/>
  <c r="BX357" i="39"/>
  <c r="BX360" i="39"/>
  <c r="BX363" i="39"/>
  <c r="BX373" i="39"/>
  <c r="BX376" i="39"/>
  <c r="BX379" i="39"/>
  <c r="BX389" i="39"/>
  <c r="BX392" i="39"/>
  <c r="BX395" i="39"/>
  <c r="BX405" i="39"/>
  <c r="BX408" i="39"/>
  <c r="BX411" i="39"/>
  <c r="BX421" i="39"/>
  <c r="BX424" i="39"/>
  <c r="BX427" i="39"/>
  <c r="BX437" i="39"/>
  <c r="BX440" i="39"/>
  <c r="BX443" i="39"/>
  <c r="BX453" i="39"/>
  <c r="BX456" i="39"/>
  <c r="BX459" i="39"/>
  <c r="BX469" i="39"/>
  <c r="BX472" i="39"/>
  <c r="BX475" i="39"/>
  <c r="BX485" i="39"/>
  <c r="BX488" i="39"/>
  <c r="BX491" i="39"/>
  <c r="BX501" i="39"/>
  <c r="BX504" i="39"/>
  <c r="BX507" i="39"/>
  <c r="BX517" i="39"/>
  <c r="BX520" i="39"/>
  <c r="BX523" i="39"/>
  <c r="BX533" i="39"/>
  <c r="BX536" i="39"/>
  <c r="BX539" i="39"/>
  <c r="BX549" i="39"/>
  <c r="BX552" i="39"/>
  <c r="BX555" i="39"/>
  <c r="BX565" i="39"/>
  <c r="BX568" i="39"/>
  <c r="BX571" i="39"/>
  <c r="BX581" i="39"/>
  <c r="BX584" i="39"/>
  <c r="BX587" i="39"/>
  <c r="BX597" i="39"/>
  <c r="BX600" i="39"/>
  <c r="BX603" i="39"/>
  <c r="BX613" i="39"/>
  <c r="BX617" i="39"/>
  <c r="BX621" i="39"/>
  <c r="BX625" i="39"/>
  <c r="BX629" i="39"/>
  <c r="BX633" i="39"/>
  <c r="BX637" i="39"/>
  <c r="BX641" i="39"/>
  <c r="BX645" i="39"/>
  <c r="BX649" i="39"/>
  <c r="BX653" i="39"/>
  <c r="BX657" i="39"/>
  <c r="BX661" i="39"/>
  <c r="BX665" i="39"/>
  <c r="BX669" i="39"/>
  <c r="BX673" i="39"/>
  <c r="BX677" i="39"/>
  <c r="BX681" i="39"/>
  <c r="BX685" i="39"/>
  <c r="BX689" i="39"/>
  <c r="BX693" i="39"/>
  <c r="BX697" i="39"/>
  <c r="BX701" i="39"/>
  <c r="BX705" i="39"/>
  <c r="BX709" i="39"/>
  <c r="BX713" i="39"/>
  <c r="BX308" i="39"/>
  <c r="BX311" i="39"/>
  <c r="BX321" i="39"/>
  <c r="BX324" i="39"/>
  <c r="BX327" i="39"/>
  <c r="BX337" i="39"/>
  <c r="BX340" i="39"/>
  <c r="BX343" i="39"/>
  <c r="BX353" i="39"/>
  <c r="BX356" i="39"/>
  <c r="BX359" i="39"/>
  <c r="BX369" i="39"/>
  <c r="BX372" i="39"/>
  <c r="BX375" i="39"/>
  <c r="BX385" i="39"/>
  <c r="BX388" i="39"/>
  <c r="BX391" i="39"/>
  <c r="BX401" i="39"/>
  <c r="BX404" i="39"/>
  <c r="BX407" i="39"/>
  <c r="BX417" i="39"/>
  <c r="BX420" i="39"/>
  <c r="BX423" i="39"/>
  <c r="BX433" i="39"/>
  <c r="BX436" i="39"/>
  <c r="BX439" i="39"/>
  <c r="BX449" i="39"/>
  <c r="BX452" i="39"/>
  <c r="BX455" i="39"/>
  <c r="BX465" i="39"/>
  <c r="BX468" i="39"/>
  <c r="BX471" i="39"/>
  <c r="BX481" i="39"/>
  <c r="BX484" i="39"/>
  <c r="BX487" i="39"/>
  <c r="BX497" i="39"/>
  <c r="BX500" i="39"/>
  <c r="BX503" i="39"/>
  <c r="BX513" i="39"/>
  <c r="BX516" i="39"/>
  <c r="BX519" i="39"/>
  <c r="BX529" i="39"/>
  <c r="BX532" i="39"/>
  <c r="BX535" i="39"/>
  <c r="BX545" i="39"/>
  <c r="BX548" i="39"/>
  <c r="BX551" i="39"/>
  <c r="BX561" i="39"/>
  <c r="BX564" i="39"/>
  <c r="BX567" i="39"/>
  <c r="BX577" i="39"/>
  <c r="BX580" i="39"/>
  <c r="BX583" i="39"/>
  <c r="BX593" i="39"/>
  <c r="BX596" i="39"/>
  <c r="BX599" i="39"/>
  <c r="BX609" i="39"/>
  <c r="BX612" i="39"/>
  <c r="BX616" i="39"/>
  <c r="BX620" i="39"/>
  <c r="BX624" i="39"/>
  <c r="BX628" i="39"/>
  <c r="BX632" i="39"/>
  <c r="BX636" i="39"/>
  <c r="BX640" i="39"/>
  <c r="BX644" i="39"/>
  <c r="BX648" i="39"/>
  <c r="BX652" i="39"/>
  <c r="BX656" i="39"/>
  <c r="BX660" i="39"/>
  <c r="BX664" i="39"/>
  <c r="BX668" i="39"/>
  <c r="BX672" i="39"/>
  <c r="BX676" i="39"/>
  <c r="BX680" i="39"/>
  <c r="BX684" i="39"/>
  <c r="BX688" i="39"/>
  <c r="BX692" i="39"/>
  <c r="BX696" i="39"/>
  <c r="BX700" i="39"/>
  <c r="BX704" i="39"/>
  <c r="BX708" i="39"/>
  <c r="BX712" i="39"/>
  <c r="E55" i="39"/>
  <c r="F54" i="39" s="1"/>
  <c r="G54" i="39" s="1"/>
  <c r="H54" i="39" s="1"/>
  <c r="E19" i="39"/>
  <c r="BX413" i="39"/>
  <c r="BX393" i="39"/>
  <c r="BX384" i="39"/>
  <c r="BX381" i="39"/>
  <c r="BX361" i="39"/>
  <c r="BX352" i="39"/>
  <c r="BX349" i="39"/>
  <c r="BX329" i="39"/>
  <c r="BX320" i="39"/>
  <c r="BX317" i="39"/>
  <c r="C101" i="39"/>
  <c r="F101" i="39" s="1"/>
  <c r="C105" i="39"/>
  <c r="F105" i="39" s="1"/>
  <c r="C109" i="39"/>
  <c r="F109" i="39" s="1"/>
  <c r="C113" i="39"/>
  <c r="F113" i="39" s="1"/>
  <c r="K52" i="39"/>
  <c r="C112" i="39"/>
  <c r="F112" i="39" s="1"/>
  <c r="C107" i="39"/>
  <c r="F107" i="39" s="1"/>
  <c r="C102" i="39"/>
  <c r="F102" i="39" s="1"/>
  <c r="E149" i="39"/>
  <c r="B153" i="39" s="1"/>
  <c r="D153" i="39" s="1"/>
  <c r="D25" i="27"/>
  <c r="D49" i="27" s="1"/>
  <c r="G18" i="37"/>
  <c r="D18" i="37"/>
  <c r="C10" i="24"/>
  <c r="C6" i="24"/>
  <c r="C11" i="24"/>
  <c r="C14" i="24"/>
  <c r="C13" i="24"/>
  <c r="C9" i="24"/>
  <c r="C12" i="24"/>
  <c r="C8" i="24"/>
  <c r="B67" i="39"/>
  <c r="G72" i="39"/>
  <c r="G75" i="39" s="1"/>
  <c r="H84" i="39" s="1"/>
  <c r="F75" i="39"/>
  <c r="C15" i="39"/>
  <c r="H57" i="39"/>
  <c r="E882" i="39"/>
  <c r="E884" i="39" s="1"/>
  <c r="G884" i="39" s="1"/>
  <c r="C41" i="39"/>
  <c r="B22" i="24"/>
  <c r="B24" i="24" s="1"/>
  <c r="D95" i="39"/>
  <c r="D135" i="39"/>
  <c r="C7" i="24"/>
  <c r="C15" i="24"/>
  <c r="P81" i="26"/>
  <c r="R76" i="26"/>
  <c r="I81" i="26"/>
  <c r="AC14" i="28" l="1"/>
  <c r="L50" i="27"/>
  <c r="L69" i="27"/>
  <c r="L71" i="27" s="1"/>
  <c r="L82" i="27" s="1"/>
  <c r="U2" i="27"/>
  <c r="U50" i="27"/>
  <c r="AC10" i="28"/>
  <c r="AE10" i="28"/>
  <c r="T2" i="27"/>
  <c r="T50" i="27"/>
  <c r="M19" i="28"/>
  <c r="AB15" i="28"/>
  <c r="AB17" i="28" s="1"/>
  <c r="O49" i="27"/>
  <c r="AD14" i="28"/>
  <c r="C49" i="27"/>
  <c r="G21" i="28"/>
  <c r="H20" i="28"/>
  <c r="H21" i="28" s="1"/>
  <c r="I49" i="27"/>
  <c r="S50" i="27"/>
  <c r="S2" i="27"/>
  <c r="L131" i="26"/>
  <c r="I55" i="26" s="1"/>
  <c r="L130" i="26"/>
  <c r="S49" i="27"/>
  <c r="B25" i="28"/>
  <c r="B26" i="28" s="1"/>
  <c r="AF14" i="28"/>
  <c r="AE8" i="28"/>
  <c r="AE14" i="28" s="1"/>
  <c r="J21" i="28"/>
  <c r="K20" i="28"/>
  <c r="K21" i="28" s="1"/>
  <c r="V49" i="27"/>
  <c r="D89" i="27"/>
  <c r="B88" i="27"/>
  <c r="C91" i="27"/>
  <c r="M49" i="27"/>
  <c r="K69" i="27"/>
  <c r="K71" i="27" s="1"/>
  <c r="K82" i="27" s="1"/>
  <c r="K50" i="27"/>
  <c r="I69" i="27"/>
  <c r="I71" i="27" s="1"/>
  <c r="I82" i="27" s="1"/>
  <c r="E20" i="28"/>
  <c r="E21" i="28" s="1"/>
  <c r="D21" i="28"/>
  <c r="C69" i="27"/>
  <c r="C71" i="27" s="1"/>
  <c r="C82" i="27" s="1"/>
  <c r="C96" i="27" s="1"/>
  <c r="R49" i="27"/>
  <c r="U49" i="27"/>
  <c r="K162" i="26"/>
  <c r="L156" i="26"/>
  <c r="S140" i="26"/>
  <c r="S142" i="26" s="1"/>
  <c r="T142" i="26" s="1"/>
  <c r="T143" i="26" s="1"/>
  <c r="K153" i="26"/>
  <c r="N153" i="26" s="1"/>
  <c r="K158" i="26"/>
  <c r="K160" i="26" s="1"/>
  <c r="BO862" i="39"/>
  <c r="BP862" i="39" s="1"/>
  <c r="BU862" i="39"/>
  <c r="BV862" i="39" s="1"/>
  <c r="BU856" i="39"/>
  <c r="BV856" i="39" s="1"/>
  <c r="BO856" i="39"/>
  <c r="BP856" i="39" s="1"/>
  <c r="BO870" i="39"/>
  <c r="BP870" i="39" s="1"/>
  <c r="BU870" i="39"/>
  <c r="BV870" i="39" s="1"/>
  <c r="BU852" i="39"/>
  <c r="BV852" i="39" s="1"/>
  <c r="BO852" i="39"/>
  <c r="BP852" i="39" s="1"/>
  <c r="BO866" i="39"/>
  <c r="BP866" i="39" s="1"/>
  <c r="BU866" i="39"/>
  <c r="BV866" i="39" s="1"/>
  <c r="BO850" i="39"/>
  <c r="BP850" i="39" s="1"/>
  <c r="BU850" i="39"/>
  <c r="BV850" i="39" s="1"/>
  <c r="BO858" i="39"/>
  <c r="BP858" i="39" s="1"/>
  <c r="BU858" i="39"/>
  <c r="BV858" i="39" s="1"/>
  <c r="BO865" i="39"/>
  <c r="BP865" i="39" s="1"/>
  <c r="BU865" i="39"/>
  <c r="BV865" i="39" s="1"/>
  <c r="BO857" i="39"/>
  <c r="BP857" i="39" s="1"/>
  <c r="BU857" i="39"/>
  <c r="BV857" i="39" s="1"/>
  <c r="BO860" i="39"/>
  <c r="BP860" i="39" s="1"/>
  <c r="BU860" i="39"/>
  <c r="BV860" i="39" s="1"/>
  <c r="BO854" i="39"/>
  <c r="BP854" i="39" s="1"/>
  <c r="BU854" i="39"/>
  <c r="BV854" i="39" s="1"/>
  <c r="BO859" i="39"/>
  <c r="BP859" i="39" s="1"/>
  <c r="BU859" i="39"/>
  <c r="BV859" i="39" s="1"/>
  <c r="BO863" i="39"/>
  <c r="BP863" i="39" s="1"/>
  <c r="BU863" i="39"/>
  <c r="BV863" i="39" s="1"/>
  <c r="BO849" i="39"/>
  <c r="BP849" i="39" s="1"/>
  <c r="BU849" i="39"/>
  <c r="BV849" i="39" s="1"/>
  <c r="BO855" i="39"/>
  <c r="BP855" i="39" s="1"/>
  <c r="BU855" i="39"/>
  <c r="BV855" i="39" s="1"/>
  <c r="C55" i="39"/>
  <c r="BO851" i="39"/>
  <c r="BP851" i="39" s="1"/>
  <c r="BU851" i="39"/>
  <c r="BV851" i="39" s="1"/>
  <c r="BO867" i="39"/>
  <c r="BP867" i="39" s="1"/>
  <c r="BU867" i="39"/>
  <c r="BV867" i="39" s="1"/>
  <c r="BO868" i="39"/>
  <c r="BP868" i="39" s="1"/>
  <c r="BU868" i="39"/>
  <c r="BV868" i="39" s="1"/>
  <c r="BO853" i="39"/>
  <c r="BP853" i="39" s="1"/>
  <c r="BU853" i="39"/>
  <c r="BV853" i="39" s="1"/>
  <c r="BO861" i="39"/>
  <c r="BP861" i="39" s="1"/>
  <c r="BU861" i="39"/>
  <c r="BV861" i="39" s="1"/>
  <c r="BO864" i="39"/>
  <c r="BP864" i="39" s="1"/>
  <c r="BU864" i="39"/>
  <c r="BV864" i="39" s="1"/>
  <c r="BO869" i="39"/>
  <c r="BP869" i="39" s="1"/>
  <c r="BU869" i="39"/>
  <c r="BV869" i="39" s="1"/>
  <c r="BO838" i="39"/>
  <c r="BP838" i="39" s="1"/>
  <c r="BU838" i="39"/>
  <c r="BV838" i="39" s="1"/>
  <c r="BO844" i="39"/>
  <c r="BP844" i="39" s="1"/>
  <c r="BU844" i="39"/>
  <c r="BV844" i="39" s="1"/>
  <c r="BO845" i="39"/>
  <c r="BP845" i="39" s="1"/>
  <c r="BU845" i="39"/>
  <c r="BV845" i="39" s="1"/>
  <c r="BO843" i="39"/>
  <c r="BP843" i="39" s="1"/>
  <c r="BU843" i="39"/>
  <c r="BV843" i="39" s="1"/>
  <c r="BU841" i="39"/>
  <c r="BV841" i="39" s="1"/>
  <c r="BO841" i="39"/>
  <c r="BP841" i="39" s="1"/>
  <c r="BU834" i="39"/>
  <c r="BV834" i="39" s="1"/>
  <c r="BO834" i="39"/>
  <c r="BP834" i="39" s="1"/>
  <c r="BO840" i="39"/>
  <c r="BP840" i="39" s="1"/>
  <c r="BU840" i="39"/>
  <c r="BV840" i="39" s="1"/>
  <c r="BU837" i="39"/>
  <c r="BV837" i="39" s="1"/>
  <c r="BO837" i="39"/>
  <c r="BP837" i="39" s="1"/>
  <c r="BU839" i="39"/>
  <c r="BV839" i="39" s="1"/>
  <c r="BO839" i="39"/>
  <c r="BP839" i="39" s="1"/>
  <c r="BO846" i="39"/>
  <c r="BP846" i="39" s="1"/>
  <c r="BU846" i="39"/>
  <c r="BV846" i="39" s="1"/>
  <c r="BU830" i="39"/>
  <c r="BV830" i="39" s="1"/>
  <c r="BO830" i="39"/>
  <c r="BP830" i="39" s="1"/>
  <c r="BO836" i="39"/>
  <c r="BP836" i="39" s="1"/>
  <c r="BU836" i="39"/>
  <c r="BV836" i="39" s="1"/>
  <c r="BO833" i="39"/>
  <c r="BP833" i="39" s="1"/>
  <c r="BU833" i="39"/>
  <c r="BV833" i="39" s="1"/>
  <c r="BU835" i="39"/>
  <c r="BV835" i="39" s="1"/>
  <c r="BO835" i="39"/>
  <c r="BP835" i="39" s="1"/>
  <c r="BO842" i="39"/>
  <c r="BP842" i="39" s="1"/>
  <c r="BU842" i="39"/>
  <c r="BV842" i="39" s="1"/>
  <c r="BO848" i="39"/>
  <c r="BP848" i="39" s="1"/>
  <c r="BU848" i="39"/>
  <c r="BV848" i="39" s="1"/>
  <c r="BO832" i="39"/>
  <c r="BP832" i="39" s="1"/>
  <c r="BU832" i="39"/>
  <c r="BV832" i="39" s="1"/>
  <c r="BU847" i="39"/>
  <c r="BV847" i="39" s="1"/>
  <c r="BO847" i="39"/>
  <c r="BP847" i="39" s="1"/>
  <c r="BU831" i="39"/>
  <c r="BV831" i="39" s="1"/>
  <c r="BO831" i="39"/>
  <c r="BP831" i="39" s="1"/>
  <c r="C282" i="39"/>
  <c r="M156" i="26"/>
  <c r="BU815" i="39"/>
  <c r="BV815" i="39" s="1"/>
  <c r="BO815" i="39"/>
  <c r="BP815" i="39" s="1"/>
  <c r="BU819" i="39"/>
  <c r="BV819" i="39" s="1"/>
  <c r="BO819" i="39"/>
  <c r="BP819" i="39" s="1"/>
  <c r="BU829" i="39"/>
  <c r="BV829" i="39" s="1"/>
  <c r="BO829" i="39"/>
  <c r="BP829" i="39" s="1"/>
  <c r="BU821" i="39"/>
  <c r="BV821" i="39" s="1"/>
  <c r="BO821" i="39"/>
  <c r="BP821" i="39" s="1"/>
  <c r="BU826" i="39"/>
  <c r="BV826" i="39" s="1"/>
  <c r="BO826" i="39"/>
  <c r="BP826" i="39" s="1"/>
  <c r="BU822" i="39"/>
  <c r="BV822" i="39" s="1"/>
  <c r="BO822" i="39"/>
  <c r="BP822" i="39" s="1"/>
  <c r="BU817" i="39"/>
  <c r="BV817" i="39" s="1"/>
  <c r="BO817" i="39"/>
  <c r="BP817" i="39" s="1"/>
  <c r="BU825" i="39"/>
  <c r="BV825" i="39" s="1"/>
  <c r="BO825" i="39"/>
  <c r="BP825" i="39" s="1"/>
  <c r="BU818" i="39"/>
  <c r="BV818" i="39" s="1"/>
  <c r="BO818" i="39"/>
  <c r="BP818" i="39" s="1"/>
  <c r="BU816" i="39"/>
  <c r="BV816" i="39" s="1"/>
  <c r="BO816" i="39"/>
  <c r="BP816" i="39" s="1"/>
  <c r="BU827" i="39"/>
  <c r="BV827" i="39" s="1"/>
  <c r="BO827" i="39"/>
  <c r="BP827" i="39" s="1"/>
  <c r="BU823" i="39"/>
  <c r="BV823" i="39" s="1"/>
  <c r="BO823" i="39"/>
  <c r="BP823" i="39" s="1"/>
  <c r="BU820" i="39"/>
  <c r="BV820" i="39" s="1"/>
  <c r="BO820" i="39"/>
  <c r="BP820" i="39" s="1"/>
  <c r="BU828" i="39"/>
  <c r="BV828" i="39" s="1"/>
  <c r="BO828" i="39"/>
  <c r="BP828" i="39" s="1"/>
  <c r="BU824" i="39"/>
  <c r="BV824" i="39" s="1"/>
  <c r="BO824" i="39"/>
  <c r="BP824" i="39" s="1"/>
  <c r="C18" i="39"/>
  <c r="K18" i="39" s="1"/>
  <c r="B119" i="39"/>
  <c r="B120" i="39" s="1"/>
  <c r="D197" i="39"/>
  <c r="D199" i="39" s="1"/>
  <c r="D201" i="39" s="1"/>
  <c r="F99" i="39"/>
  <c r="F117" i="39" s="1"/>
  <c r="C117" i="39"/>
  <c r="BY723" i="39"/>
  <c r="BL723" i="39" s="1"/>
  <c r="BM723" i="39" s="1"/>
  <c r="BU723" i="39" s="1"/>
  <c r="BV723" i="39" s="1"/>
  <c r="K224" i="26"/>
  <c r="K225" i="26"/>
  <c r="C33" i="23"/>
  <c r="D33" i="23" s="1"/>
  <c r="M130" i="26"/>
  <c r="N130" i="26" s="1"/>
  <c r="M129" i="26"/>
  <c r="N129" i="26" s="1"/>
  <c r="L133" i="26" s="1"/>
  <c r="M133" i="26" s="1"/>
  <c r="N133" i="26" s="1"/>
  <c r="K227" i="26"/>
  <c r="R51" i="26"/>
  <c r="T50" i="26"/>
  <c r="P52" i="26"/>
  <c r="K154" i="26"/>
  <c r="N154" i="26" s="1"/>
  <c r="Q154" i="26" s="1"/>
  <c r="E101" i="39"/>
  <c r="H101" i="39" s="1"/>
  <c r="F52" i="39"/>
  <c r="G52" i="39" s="1"/>
  <c r="H52" i="39" s="1"/>
  <c r="E20" i="39"/>
  <c r="F18" i="39" s="1"/>
  <c r="G18" i="39" s="1"/>
  <c r="H18" i="39" s="1"/>
  <c r="B199" i="39"/>
  <c r="F53" i="39"/>
  <c r="G53" i="39" s="1"/>
  <c r="H53" i="39" s="1"/>
  <c r="F80" i="39"/>
  <c r="G80" i="39" s="1"/>
  <c r="H80" i="39" s="1"/>
  <c r="D279" i="39"/>
  <c r="F279" i="39" s="1"/>
  <c r="C79" i="39"/>
  <c r="C80" i="39"/>
  <c r="K80" i="39" s="1"/>
  <c r="L80" i="39" s="1"/>
  <c r="F81" i="39"/>
  <c r="G81" i="39" s="1"/>
  <c r="H81" i="39" s="1"/>
  <c r="B268" i="39"/>
  <c r="C266" i="39"/>
  <c r="D265" i="39"/>
  <c r="L52" i="39"/>
  <c r="L55" i="39" s="1"/>
  <c r="K55" i="39"/>
  <c r="T83" i="26"/>
  <c r="B154" i="39"/>
  <c r="D154" i="39" s="1"/>
  <c r="D155" i="39" s="1"/>
  <c r="D157" i="39" s="1"/>
  <c r="B275" i="39"/>
  <c r="H284" i="39" s="1"/>
  <c r="D281" i="39"/>
  <c r="F281" i="39" s="1"/>
  <c r="BY627" i="39"/>
  <c r="BL627" i="39" s="1"/>
  <c r="BM627" i="39" s="1"/>
  <c r="BU627" i="39" s="1"/>
  <c r="BV627" i="39" s="1"/>
  <c r="BY638" i="39"/>
  <c r="BL638" i="39" s="1"/>
  <c r="BM638" i="39" s="1"/>
  <c r="BO638" i="39" s="1"/>
  <c r="BP638" i="39" s="1"/>
  <c r="BY768" i="39"/>
  <c r="BL768" i="39" s="1"/>
  <c r="BM768" i="39" s="1"/>
  <c r="BU768" i="39" s="1"/>
  <c r="BV768" i="39" s="1"/>
  <c r="BY693" i="39"/>
  <c r="BL693" i="39" s="1"/>
  <c r="BM693" i="39" s="1"/>
  <c r="BU693" i="39" s="1"/>
  <c r="BV693" i="39" s="1"/>
  <c r="BY758" i="39"/>
  <c r="BL758" i="39" s="1"/>
  <c r="BM758" i="39" s="1"/>
  <c r="BO758" i="39" s="1"/>
  <c r="BP758" i="39" s="1"/>
  <c r="BY447" i="39"/>
  <c r="BL447" i="39" s="1"/>
  <c r="BM447" i="39" s="1"/>
  <c r="BU447" i="39" s="1"/>
  <c r="BV447" i="39" s="1"/>
  <c r="BY410" i="39"/>
  <c r="BL410" i="39" s="1"/>
  <c r="BM410" i="39" s="1"/>
  <c r="BU410" i="39" s="1"/>
  <c r="BV410" i="39" s="1"/>
  <c r="BY646" i="39"/>
  <c r="BL646" i="39" s="1"/>
  <c r="BM646" i="39" s="1"/>
  <c r="BU646" i="39" s="1"/>
  <c r="BV646" i="39" s="1"/>
  <c r="BY756" i="39"/>
  <c r="BL756" i="39" s="1"/>
  <c r="BM756" i="39" s="1"/>
  <c r="BO756" i="39" s="1"/>
  <c r="BP756" i="39" s="1"/>
  <c r="BY613" i="39"/>
  <c r="BL613" i="39" s="1"/>
  <c r="BM613" i="39" s="1"/>
  <c r="BO613" i="39" s="1"/>
  <c r="BP613" i="39" s="1"/>
  <c r="BY789" i="39"/>
  <c r="BL789" i="39" s="1"/>
  <c r="BM789" i="39" s="1"/>
  <c r="BY335" i="39"/>
  <c r="BL335" i="39" s="1"/>
  <c r="BM335" i="39" s="1"/>
  <c r="BO335" i="39" s="1"/>
  <c r="BP335" i="39" s="1"/>
  <c r="BY530" i="39"/>
  <c r="BL530" i="39" s="1"/>
  <c r="BM530" i="39" s="1"/>
  <c r="BU530" i="39" s="1"/>
  <c r="BV530" i="39" s="1"/>
  <c r="BY694" i="39"/>
  <c r="BL694" i="39" s="1"/>
  <c r="BM694" i="39" s="1"/>
  <c r="BU694" i="39" s="1"/>
  <c r="BV694" i="39" s="1"/>
  <c r="BY438" i="39"/>
  <c r="BL438" i="39" s="1"/>
  <c r="BM438" i="39" s="1"/>
  <c r="BU438" i="39" s="1"/>
  <c r="BV438" i="39" s="1"/>
  <c r="BY680" i="39"/>
  <c r="BL680" i="39" s="1"/>
  <c r="BM680" i="39" s="1"/>
  <c r="BO680" i="39" s="1"/>
  <c r="BP680" i="39" s="1"/>
  <c r="BY541" i="39"/>
  <c r="BL541" i="39" s="1"/>
  <c r="BM541" i="39" s="1"/>
  <c r="BO541" i="39" s="1"/>
  <c r="BP541" i="39" s="1"/>
  <c r="BY560" i="39"/>
  <c r="BL560" i="39" s="1"/>
  <c r="BM560" i="39" s="1"/>
  <c r="BO560" i="39" s="1"/>
  <c r="BP560" i="39" s="1"/>
  <c r="BY412" i="39"/>
  <c r="BL412" i="39" s="1"/>
  <c r="BM412" i="39" s="1"/>
  <c r="BU412" i="39" s="1"/>
  <c r="BV412" i="39" s="1"/>
  <c r="BY710" i="39"/>
  <c r="BL710" i="39" s="1"/>
  <c r="BM710" i="39" s="1"/>
  <c r="BO710" i="39" s="1"/>
  <c r="BP710" i="39" s="1"/>
  <c r="BY483" i="39"/>
  <c r="BL483" i="39" s="1"/>
  <c r="BM483" i="39" s="1"/>
  <c r="BO483" i="39" s="1"/>
  <c r="BP483" i="39" s="1"/>
  <c r="BY644" i="39"/>
  <c r="BL644" i="39" s="1"/>
  <c r="BM644" i="39" s="1"/>
  <c r="BU644" i="39" s="1"/>
  <c r="BV644" i="39" s="1"/>
  <c r="BY414" i="39"/>
  <c r="BL414" i="39" s="1"/>
  <c r="BM414" i="39" s="1"/>
  <c r="BO414" i="39" s="1"/>
  <c r="BP414" i="39" s="1"/>
  <c r="BY527" i="39"/>
  <c r="BL527" i="39" s="1"/>
  <c r="BM527" i="39" s="1"/>
  <c r="BU527" i="39" s="1"/>
  <c r="BV527" i="39" s="1"/>
  <c r="BY435" i="39"/>
  <c r="BL435" i="39" s="1"/>
  <c r="BM435" i="39" s="1"/>
  <c r="BO435" i="39" s="1"/>
  <c r="BP435" i="39" s="1"/>
  <c r="BY316" i="39"/>
  <c r="BL316" i="39" s="1"/>
  <c r="BM316" i="39" s="1"/>
  <c r="BU316" i="39" s="1"/>
  <c r="BV316" i="39" s="1"/>
  <c r="G79" i="39"/>
  <c r="BY650" i="39"/>
  <c r="BL650" i="39" s="1"/>
  <c r="BM650" i="39" s="1"/>
  <c r="BO650" i="39" s="1"/>
  <c r="BP650" i="39" s="1"/>
  <c r="BY730" i="39"/>
  <c r="BL730" i="39" s="1"/>
  <c r="BM730" i="39" s="1"/>
  <c r="BO730" i="39" s="1"/>
  <c r="BP730" i="39" s="1"/>
  <c r="BY793" i="39"/>
  <c r="BL793" i="39" s="1"/>
  <c r="BM793" i="39" s="1"/>
  <c r="BY808" i="39"/>
  <c r="BL808" i="39" s="1"/>
  <c r="BM808" i="39" s="1"/>
  <c r="BY708" i="39"/>
  <c r="BL708" i="39" s="1"/>
  <c r="BM708" i="39" s="1"/>
  <c r="BO708" i="39" s="1"/>
  <c r="BP708" i="39" s="1"/>
  <c r="BY626" i="39"/>
  <c r="BL626" i="39" s="1"/>
  <c r="BM626" i="39" s="1"/>
  <c r="BO626" i="39" s="1"/>
  <c r="BP626" i="39" s="1"/>
  <c r="BY814" i="39"/>
  <c r="BL814" i="39" s="1"/>
  <c r="BM814" i="39" s="1"/>
  <c r="BY769" i="39"/>
  <c r="BL769" i="39" s="1"/>
  <c r="BM769" i="39" s="1"/>
  <c r="BU769" i="39" s="1"/>
  <c r="BV769" i="39" s="1"/>
  <c r="BY589" i="39"/>
  <c r="BL589" i="39" s="1"/>
  <c r="BM589" i="39" s="1"/>
  <c r="BU589" i="39" s="1"/>
  <c r="BV589" i="39" s="1"/>
  <c r="BY519" i="39"/>
  <c r="BL519" i="39" s="1"/>
  <c r="BM519" i="39" s="1"/>
  <c r="BO519" i="39" s="1"/>
  <c r="BP519" i="39" s="1"/>
  <c r="BY458" i="39"/>
  <c r="BL458" i="39" s="1"/>
  <c r="BM458" i="39" s="1"/>
  <c r="BO458" i="39" s="1"/>
  <c r="BP458" i="39" s="1"/>
  <c r="BY411" i="39"/>
  <c r="BL411" i="39" s="1"/>
  <c r="BM411" i="39" s="1"/>
  <c r="BO411" i="39" s="1"/>
  <c r="BP411" i="39" s="1"/>
  <c r="BY682" i="39"/>
  <c r="BL682" i="39" s="1"/>
  <c r="BM682" i="39" s="1"/>
  <c r="BU682" i="39" s="1"/>
  <c r="BV682" i="39" s="1"/>
  <c r="BY750" i="39"/>
  <c r="BL750" i="39" s="1"/>
  <c r="BM750" i="39" s="1"/>
  <c r="BO750" i="39" s="1"/>
  <c r="BP750" i="39" s="1"/>
  <c r="BY809" i="39"/>
  <c r="BL809" i="39" s="1"/>
  <c r="BM809" i="39" s="1"/>
  <c r="BY791" i="39"/>
  <c r="BL791" i="39" s="1"/>
  <c r="BM791" i="39" s="1"/>
  <c r="BY704" i="39"/>
  <c r="BL704" i="39" s="1"/>
  <c r="BM704" i="39" s="1"/>
  <c r="BO704" i="39" s="1"/>
  <c r="BP704" i="39" s="1"/>
  <c r="BY598" i="39"/>
  <c r="BL598" i="39" s="1"/>
  <c r="BM598" i="39" s="1"/>
  <c r="BU598" i="39" s="1"/>
  <c r="BV598" i="39" s="1"/>
  <c r="BY561" i="39"/>
  <c r="BL561" i="39" s="1"/>
  <c r="BM561" i="39" s="1"/>
  <c r="BO561" i="39" s="1"/>
  <c r="BP561" i="39" s="1"/>
  <c r="BY701" i="39"/>
  <c r="BL701" i="39" s="1"/>
  <c r="BM701" i="39" s="1"/>
  <c r="BO701" i="39" s="1"/>
  <c r="BP701" i="39" s="1"/>
  <c r="BY583" i="39"/>
  <c r="BL583" i="39" s="1"/>
  <c r="BM583" i="39" s="1"/>
  <c r="BO583" i="39" s="1"/>
  <c r="BP583" i="39" s="1"/>
  <c r="BY478" i="39"/>
  <c r="BL478" i="39" s="1"/>
  <c r="BM478" i="39" s="1"/>
  <c r="BO478" i="39" s="1"/>
  <c r="BP478" i="39" s="1"/>
  <c r="BY456" i="39"/>
  <c r="BL456" i="39" s="1"/>
  <c r="BM456" i="39" s="1"/>
  <c r="BO456" i="39" s="1"/>
  <c r="BP456" i="39" s="1"/>
  <c r="BY356" i="39"/>
  <c r="BL356" i="39" s="1"/>
  <c r="BM356" i="39" s="1"/>
  <c r="BU356" i="39" s="1"/>
  <c r="BV356" i="39" s="1"/>
  <c r="BY670" i="39"/>
  <c r="BL670" i="39" s="1"/>
  <c r="BM670" i="39" s="1"/>
  <c r="BO670" i="39" s="1"/>
  <c r="BP670" i="39" s="1"/>
  <c r="BY726" i="39"/>
  <c r="BL726" i="39" s="1"/>
  <c r="BM726" i="39" s="1"/>
  <c r="BO726" i="39" s="1"/>
  <c r="BP726" i="39" s="1"/>
  <c r="BY766" i="39"/>
  <c r="BL766" i="39" s="1"/>
  <c r="BM766" i="39" s="1"/>
  <c r="BO766" i="39" s="1"/>
  <c r="BP766" i="39" s="1"/>
  <c r="BY374" i="39"/>
  <c r="BL374" i="39" s="1"/>
  <c r="BM374" i="39" s="1"/>
  <c r="BO374" i="39" s="1"/>
  <c r="BP374" i="39" s="1"/>
  <c r="BY812" i="39"/>
  <c r="BL812" i="39" s="1"/>
  <c r="BM812" i="39" s="1"/>
  <c r="BY736" i="39"/>
  <c r="BL736" i="39" s="1"/>
  <c r="BM736" i="39" s="1"/>
  <c r="BO736" i="39" s="1"/>
  <c r="BP736" i="39" s="1"/>
  <c r="BY648" i="39"/>
  <c r="BL648" i="39" s="1"/>
  <c r="BM648" i="39" s="1"/>
  <c r="BO648" i="39" s="1"/>
  <c r="BP648" i="39" s="1"/>
  <c r="BY506" i="39"/>
  <c r="BL506" i="39" s="1"/>
  <c r="BM506" i="39" s="1"/>
  <c r="BO506" i="39" s="1"/>
  <c r="BP506" i="39" s="1"/>
  <c r="BY794" i="39"/>
  <c r="BL794" i="39" s="1"/>
  <c r="BM794" i="39" s="1"/>
  <c r="BY513" i="39"/>
  <c r="BL513" i="39" s="1"/>
  <c r="BM513" i="39" s="1"/>
  <c r="BO513" i="39" s="1"/>
  <c r="BP513" i="39" s="1"/>
  <c r="BY761" i="39"/>
  <c r="BL761" i="39" s="1"/>
  <c r="BM761" i="39" s="1"/>
  <c r="BO761" i="39" s="1"/>
  <c r="BP761" i="39" s="1"/>
  <c r="BY661" i="39"/>
  <c r="BL661" i="39" s="1"/>
  <c r="BM661" i="39" s="1"/>
  <c r="BU661" i="39" s="1"/>
  <c r="BV661" i="39" s="1"/>
  <c r="BY612" i="39"/>
  <c r="BL612" i="39" s="1"/>
  <c r="BM612" i="39" s="1"/>
  <c r="BU612" i="39" s="1"/>
  <c r="BV612" i="39" s="1"/>
  <c r="BY559" i="39"/>
  <c r="BL559" i="39" s="1"/>
  <c r="BM559" i="39" s="1"/>
  <c r="BO559" i="39" s="1"/>
  <c r="BP559" i="39" s="1"/>
  <c r="BY503" i="39"/>
  <c r="BL503" i="39" s="1"/>
  <c r="BM503" i="39" s="1"/>
  <c r="BU503" i="39" s="1"/>
  <c r="BV503" i="39" s="1"/>
  <c r="BY566" i="39"/>
  <c r="BL566" i="39" s="1"/>
  <c r="BM566" i="39" s="1"/>
  <c r="BU566" i="39" s="1"/>
  <c r="BV566" i="39" s="1"/>
  <c r="BY442" i="39"/>
  <c r="BL442" i="39" s="1"/>
  <c r="BM442" i="39" s="1"/>
  <c r="BU442" i="39" s="1"/>
  <c r="BV442" i="39" s="1"/>
  <c r="BY396" i="39"/>
  <c r="BL396" i="39" s="1"/>
  <c r="BM396" i="39" s="1"/>
  <c r="BO396" i="39" s="1"/>
  <c r="BP396" i="39" s="1"/>
  <c r="BY379" i="39"/>
  <c r="BL379" i="39" s="1"/>
  <c r="BM379" i="39" s="1"/>
  <c r="BO379" i="39" s="1"/>
  <c r="BP379" i="39" s="1"/>
  <c r="BY333" i="39"/>
  <c r="BL333" i="39" s="1"/>
  <c r="BM333" i="39" s="1"/>
  <c r="BU333" i="39" s="1"/>
  <c r="BV333" i="39" s="1"/>
  <c r="BY489" i="39"/>
  <c r="BL489" i="39" s="1"/>
  <c r="BM489" i="39" s="1"/>
  <c r="BO489" i="39" s="1"/>
  <c r="BP489" i="39" s="1"/>
  <c r="BY569" i="39"/>
  <c r="BL569" i="39" s="1"/>
  <c r="BM569" i="39" s="1"/>
  <c r="BO569" i="39" s="1"/>
  <c r="BP569" i="39" s="1"/>
  <c r="BY497" i="39"/>
  <c r="BL497" i="39" s="1"/>
  <c r="BM497" i="39" s="1"/>
  <c r="BU497" i="39" s="1"/>
  <c r="BV497" i="39" s="1"/>
  <c r="BY741" i="39"/>
  <c r="BL741" i="39" s="1"/>
  <c r="BM741" i="39" s="1"/>
  <c r="BO741" i="39" s="1"/>
  <c r="BP741" i="39" s="1"/>
  <c r="BY629" i="39"/>
  <c r="BL629" i="39" s="1"/>
  <c r="BM629" i="39" s="1"/>
  <c r="BO629" i="39" s="1"/>
  <c r="BP629" i="39" s="1"/>
  <c r="BY608" i="39"/>
  <c r="BL608" i="39" s="1"/>
  <c r="BM608" i="39" s="1"/>
  <c r="BU608" i="39" s="1"/>
  <c r="BV608" i="39" s="1"/>
  <c r="BY544" i="39"/>
  <c r="BL544" i="39" s="1"/>
  <c r="BM544" i="39" s="1"/>
  <c r="BO544" i="39" s="1"/>
  <c r="BP544" i="39" s="1"/>
  <c r="BY479" i="39"/>
  <c r="BL479" i="39" s="1"/>
  <c r="BM479" i="39" s="1"/>
  <c r="BO479" i="39" s="1"/>
  <c r="BP479" i="39" s="1"/>
  <c r="BY558" i="39"/>
  <c r="BL558" i="39" s="1"/>
  <c r="BM558" i="39" s="1"/>
  <c r="BU558" i="39" s="1"/>
  <c r="BV558" i="39" s="1"/>
  <c r="BY480" i="39"/>
  <c r="BL480" i="39" s="1"/>
  <c r="BM480" i="39" s="1"/>
  <c r="BO480" i="39" s="1"/>
  <c r="BP480" i="39" s="1"/>
  <c r="BY372" i="39"/>
  <c r="BL372" i="39" s="1"/>
  <c r="BM372" i="39" s="1"/>
  <c r="BO372" i="39" s="1"/>
  <c r="BP372" i="39" s="1"/>
  <c r="BY323" i="39"/>
  <c r="BL323" i="39" s="1"/>
  <c r="BM323" i="39" s="1"/>
  <c r="BU323" i="39" s="1"/>
  <c r="BV323" i="39" s="1"/>
  <c r="BY595" i="39"/>
  <c r="BL595" i="39" s="1"/>
  <c r="BM595" i="39" s="1"/>
  <c r="BO595" i="39" s="1"/>
  <c r="BP595" i="39" s="1"/>
  <c r="BY421" i="39"/>
  <c r="BL421" i="39" s="1"/>
  <c r="BM421" i="39" s="1"/>
  <c r="BU421" i="39" s="1"/>
  <c r="BV421" i="39" s="1"/>
  <c r="BY666" i="39"/>
  <c r="BL666" i="39" s="1"/>
  <c r="BM666" i="39" s="1"/>
  <c r="BO666" i="39" s="1"/>
  <c r="BP666" i="39" s="1"/>
  <c r="BY702" i="39"/>
  <c r="BL702" i="39" s="1"/>
  <c r="BM702" i="39" s="1"/>
  <c r="BO702" i="39" s="1"/>
  <c r="BP702" i="39" s="1"/>
  <c r="BY734" i="39"/>
  <c r="BL734" i="39" s="1"/>
  <c r="BM734" i="39" s="1"/>
  <c r="BO734" i="39" s="1"/>
  <c r="BP734" i="39" s="1"/>
  <c r="BY778" i="39"/>
  <c r="BL778" i="39" s="1"/>
  <c r="BM778" i="39" s="1"/>
  <c r="BU778" i="39" s="1"/>
  <c r="BV778" i="39" s="1"/>
  <c r="BY813" i="39"/>
  <c r="BL813" i="39" s="1"/>
  <c r="BM813" i="39" s="1"/>
  <c r="BY788" i="39"/>
  <c r="BL788" i="39" s="1"/>
  <c r="BM788" i="39" s="1"/>
  <c r="BY787" i="39"/>
  <c r="BL787" i="39" s="1"/>
  <c r="BM787" i="39" s="1"/>
  <c r="BY728" i="39"/>
  <c r="BL728" i="39" s="1"/>
  <c r="BM728" i="39" s="1"/>
  <c r="BO728" i="39" s="1"/>
  <c r="BP728" i="39" s="1"/>
  <c r="BY672" i="39"/>
  <c r="BL672" i="39" s="1"/>
  <c r="BM672" i="39" s="1"/>
  <c r="BU672" i="39" s="1"/>
  <c r="BV672" i="39" s="1"/>
  <c r="BY618" i="39"/>
  <c r="BL618" i="39" s="1"/>
  <c r="BM618" i="39" s="1"/>
  <c r="BO618" i="39" s="1"/>
  <c r="BP618" i="39" s="1"/>
  <c r="BY498" i="39"/>
  <c r="BL498" i="39" s="1"/>
  <c r="BM498" i="39" s="1"/>
  <c r="BU498" i="39" s="1"/>
  <c r="BV498" i="39" s="1"/>
  <c r="BY782" i="39"/>
  <c r="BL782" i="39" s="1"/>
  <c r="BM782" i="39" s="1"/>
  <c r="BY537" i="39"/>
  <c r="BL537" i="39" s="1"/>
  <c r="BM537" i="39" s="1"/>
  <c r="BO537" i="39" s="1"/>
  <c r="BP537" i="39" s="1"/>
  <c r="BY398" i="39"/>
  <c r="BL398" i="39" s="1"/>
  <c r="BM398" i="39" s="1"/>
  <c r="BU398" i="39" s="1"/>
  <c r="BV398" i="39" s="1"/>
  <c r="BY725" i="39"/>
  <c r="BL725" i="39" s="1"/>
  <c r="BM725" i="39" s="1"/>
  <c r="BO725" i="39" s="1"/>
  <c r="BP725" i="39" s="1"/>
  <c r="BY657" i="39"/>
  <c r="BL657" i="39" s="1"/>
  <c r="BM657" i="39" s="1"/>
  <c r="BU657" i="39" s="1"/>
  <c r="BV657" i="39" s="1"/>
  <c r="BY417" i="39"/>
  <c r="BL417" i="39" s="1"/>
  <c r="BM417" i="39" s="1"/>
  <c r="BU417" i="39" s="1"/>
  <c r="BV417" i="39" s="1"/>
  <c r="BY576" i="39"/>
  <c r="BL576" i="39" s="1"/>
  <c r="BM576" i="39" s="1"/>
  <c r="BU576" i="39" s="1"/>
  <c r="BV576" i="39" s="1"/>
  <c r="BY540" i="39"/>
  <c r="BL540" i="39" s="1"/>
  <c r="BM540" i="39" s="1"/>
  <c r="BU540" i="39" s="1"/>
  <c r="BV540" i="39" s="1"/>
  <c r="BY502" i="39"/>
  <c r="BL502" i="39" s="1"/>
  <c r="BM502" i="39" s="1"/>
  <c r="BU502" i="39" s="1"/>
  <c r="BV502" i="39" s="1"/>
  <c r="BY378" i="39"/>
  <c r="BL378" i="39" s="1"/>
  <c r="BM378" i="39" s="1"/>
  <c r="BO378" i="39" s="1"/>
  <c r="BP378" i="39" s="1"/>
  <c r="BY526" i="39"/>
  <c r="BL526" i="39" s="1"/>
  <c r="BM526" i="39" s="1"/>
  <c r="BO526" i="39" s="1"/>
  <c r="BP526" i="39" s="1"/>
  <c r="BY441" i="39"/>
  <c r="BL441" i="39" s="1"/>
  <c r="BM441" i="39" s="1"/>
  <c r="BU441" i="39" s="1"/>
  <c r="BV441" i="39" s="1"/>
  <c r="BY440" i="39"/>
  <c r="BL440" i="39" s="1"/>
  <c r="BM440" i="39" s="1"/>
  <c r="BU440" i="39" s="1"/>
  <c r="BV440" i="39" s="1"/>
  <c r="BY392" i="39"/>
  <c r="BL392" i="39" s="1"/>
  <c r="BM392" i="39" s="1"/>
  <c r="BU392" i="39" s="1"/>
  <c r="BV392" i="39" s="1"/>
  <c r="BY423" i="39"/>
  <c r="BL423" i="39" s="1"/>
  <c r="BM423" i="39" s="1"/>
  <c r="BO423" i="39" s="1"/>
  <c r="BP423" i="39" s="1"/>
  <c r="BY371" i="39"/>
  <c r="BL371" i="39" s="1"/>
  <c r="BM371" i="39" s="1"/>
  <c r="BO371" i="39" s="1"/>
  <c r="BP371" i="39" s="1"/>
  <c r="BY359" i="39"/>
  <c r="BL359" i="39" s="1"/>
  <c r="BM359" i="39" s="1"/>
  <c r="BU359" i="39" s="1"/>
  <c r="BV359" i="39" s="1"/>
  <c r="BY325" i="39"/>
  <c r="BL325" i="39" s="1"/>
  <c r="BM325" i="39" s="1"/>
  <c r="BO325" i="39" s="1"/>
  <c r="BP325" i="39" s="1"/>
  <c r="BY755" i="39"/>
  <c r="BL755" i="39" s="1"/>
  <c r="BM755" i="39" s="1"/>
  <c r="BY465" i="39"/>
  <c r="BL465" i="39" s="1"/>
  <c r="BM465" i="39" s="1"/>
  <c r="BO465" i="39" s="1"/>
  <c r="BP465" i="39" s="1"/>
  <c r="BY492" i="39"/>
  <c r="BL492" i="39" s="1"/>
  <c r="BM492" i="39" s="1"/>
  <c r="BU492" i="39" s="1"/>
  <c r="BV492" i="39" s="1"/>
  <c r="BY413" i="39"/>
  <c r="BL413" i="39" s="1"/>
  <c r="BM413" i="39" s="1"/>
  <c r="BO413" i="39" s="1"/>
  <c r="BP413" i="39" s="1"/>
  <c r="BY380" i="39"/>
  <c r="BL380" i="39" s="1"/>
  <c r="BM380" i="39" s="1"/>
  <c r="BU380" i="39" s="1"/>
  <c r="BV380" i="39" s="1"/>
  <c r="BY327" i="39"/>
  <c r="BL327" i="39" s="1"/>
  <c r="BM327" i="39" s="1"/>
  <c r="BO327" i="39" s="1"/>
  <c r="BP327" i="39" s="1"/>
  <c r="BY331" i="39"/>
  <c r="BL331" i="39" s="1"/>
  <c r="BM331" i="39" s="1"/>
  <c r="BO331" i="39" s="1"/>
  <c r="BP331" i="39" s="1"/>
  <c r="BY332" i="39"/>
  <c r="BL332" i="39" s="1"/>
  <c r="BM332" i="39" s="1"/>
  <c r="BU332" i="39" s="1"/>
  <c r="BV332" i="39" s="1"/>
  <c r="BY591" i="39"/>
  <c r="BL591" i="39" s="1"/>
  <c r="BM591" i="39" s="1"/>
  <c r="BO591" i="39" s="1"/>
  <c r="BP591" i="39" s="1"/>
  <c r="BY759" i="39"/>
  <c r="BL759" i="39" s="1"/>
  <c r="BM759" i="39" s="1"/>
  <c r="BU759" i="39" s="1"/>
  <c r="BV759" i="39" s="1"/>
  <c r="BY473" i="39"/>
  <c r="BL473" i="39" s="1"/>
  <c r="BM473" i="39" s="1"/>
  <c r="BU473" i="39" s="1"/>
  <c r="BV473" i="39" s="1"/>
  <c r="BY662" i="39"/>
  <c r="BL662" i="39" s="1"/>
  <c r="BM662" i="39" s="1"/>
  <c r="BU662" i="39" s="1"/>
  <c r="BV662" i="39" s="1"/>
  <c r="BY686" i="39"/>
  <c r="BL686" i="39" s="1"/>
  <c r="BM686" i="39" s="1"/>
  <c r="BU686" i="39" s="1"/>
  <c r="BV686" i="39" s="1"/>
  <c r="BY714" i="39"/>
  <c r="BL714" i="39" s="1"/>
  <c r="BM714" i="39" s="1"/>
  <c r="BU714" i="39" s="1"/>
  <c r="BV714" i="39" s="1"/>
  <c r="BY746" i="39"/>
  <c r="BL746" i="39" s="1"/>
  <c r="BM746" i="39" s="1"/>
  <c r="BU746" i="39" s="1"/>
  <c r="BV746" i="39" s="1"/>
  <c r="BY774" i="39"/>
  <c r="BL774" i="39" s="1"/>
  <c r="BM774" i="39" s="1"/>
  <c r="BU774" i="39" s="1"/>
  <c r="BV774" i="39" s="1"/>
  <c r="BY797" i="39"/>
  <c r="BL797" i="39" s="1"/>
  <c r="BM797" i="39" s="1"/>
  <c r="BY406" i="39"/>
  <c r="BL406" i="39" s="1"/>
  <c r="BM406" i="39" s="1"/>
  <c r="BO406" i="39" s="1"/>
  <c r="BP406" i="39" s="1"/>
  <c r="BY792" i="39"/>
  <c r="BL792" i="39" s="1"/>
  <c r="BM792" i="39" s="1"/>
  <c r="BY807" i="39"/>
  <c r="BL807" i="39" s="1"/>
  <c r="BM807" i="39" s="1"/>
  <c r="BY776" i="39"/>
  <c r="BL776" i="39" s="1"/>
  <c r="BM776" i="39" s="1"/>
  <c r="BU776" i="39" s="1"/>
  <c r="BV776" i="39" s="1"/>
  <c r="BY752" i="39"/>
  <c r="BL752" i="39" s="1"/>
  <c r="BM752" i="39" s="1"/>
  <c r="BO752" i="39" s="1"/>
  <c r="BP752" i="39" s="1"/>
  <c r="BY724" i="39"/>
  <c r="BL724" i="39" s="1"/>
  <c r="BM724" i="39" s="1"/>
  <c r="BO724" i="39" s="1"/>
  <c r="BP724" i="39" s="1"/>
  <c r="BY692" i="39"/>
  <c r="BL692" i="39" s="1"/>
  <c r="BM692" i="39" s="1"/>
  <c r="BO692" i="39" s="1"/>
  <c r="BP692" i="39" s="1"/>
  <c r="BY664" i="39"/>
  <c r="BL664" i="39" s="1"/>
  <c r="BM664" i="39" s="1"/>
  <c r="BU664" i="39" s="1"/>
  <c r="BV664" i="39" s="1"/>
  <c r="BY640" i="39"/>
  <c r="BL640" i="39" s="1"/>
  <c r="BM640" i="39" s="1"/>
  <c r="BU640" i="39" s="1"/>
  <c r="BV640" i="39" s="1"/>
  <c r="BY610" i="39"/>
  <c r="BL610" i="39" s="1"/>
  <c r="BM610" i="39" s="1"/>
  <c r="BU610" i="39" s="1"/>
  <c r="BV610" i="39" s="1"/>
  <c r="BY490" i="39"/>
  <c r="BL490" i="39" s="1"/>
  <c r="BM490" i="39" s="1"/>
  <c r="BO490" i="39" s="1"/>
  <c r="BP490" i="39" s="1"/>
  <c r="BY467" i="39"/>
  <c r="BL467" i="39" s="1"/>
  <c r="BM467" i="39" s="1"/>
  <c r="BO467" i="39" s="1"/>
  <c r="BP467" i="39" s="1"/>
  <c r="BY802" i="39"/>
  <c r="BL802" i="39" s="1"/>
  <c r="BM802" i="39" s="1"/>
  <c r="BY585" i="39"/>
  <c r="BL585" i="39" s="1"/>
  <c r="BM585" i="39" s="1"/>
  <c r="BO585" i="39" s="1"/>
  <c r="BP585" i="39" s="1"/>
  <c r="BY557" i="39"/>
  <c r="BL557" i="39" s="1"/>
  <c r="BM557" i="39" s="1"/>
  <c r="BU557" i="39" s="1"/>
  <c r="BV557" i="39" s="1"/>
  <c r="BY525" i="39"/>
  <c r="BL525" i="39" s="1"/>
  <c r="BM525" i="39" s="1"/>
  <c r="BO525" i="39" s="1"/>
  <c r="BP525" i="39" s="1"/>
  <c r="BY481" i="39"/>
  <c r="BL481" i="39" s="1"/>
  <c r="BM481" i="39" s="1"/>
  <c r="BU481" i="39" s="1"/>
  <c r="BV481" i="39" s="1"/>
  <c r="BY382" i="39"/>
  <c r="BL382" i="39" s="1"/>
  <c r="BM382" i="39" s="1"/>
  <c r="BU382" i="39" s="1"/>
  <c r="BV382" i="39" s="1"/>
  <c r="BY753" i="39"/>
  <c r="BL753" i="39" s="1"/>
  <c r="BM753" i="39" s="1"/>
  <c r="BU753" i="39" s="1"/>
  <c r="BV753" i="39" s="1"/>
  <c r="BY721" i="39"/>
  <c r="BL721" i="39" s="1"/>
  <c r="BM721" i="39" s="1"/>
  <c r="BO721" i="39" s="1"/>
  <c r="BP721" i="39" s="1"/>
  <c r="BY685" i="39"/>
  <c r="BL685" i="39" s="1"/>
  <c r="BM685" i="39" s="1"/>
  <c r="BO685" i="39" s="1"/>
  <c r="BP685" i="39" s="1"/>
  <c r="BY641" i="39"/>
  <c r="BL641" i="39" s="1"/>
  <c r="BM641" i="39" s="1"/>
  <c r="BU641" i="39" s="1"/>
  <c r="BV641" i="39" s="1"/>
  <c r="BY609" i="39"/>
  <c r="BL609" i="39" s="1"/>
  <c r="BM609" i="39" s="1"/>
  <c r="BU609" i="39" s="1"/>
  <c r="BV609" i="39" s="1"/>
  <c r="BY330" i="39"/>
  <c r="BL330" i="39" s="1"/>
  <c r="BM330" i="39" s="1"/>
  <c r="BU330" i="39" s="1"/>
  <c r="BV330" i="39" s="1"/>
  <c r="BY592" i="39"/>
  <c r="BL592" i="39" s="1"/>
  <c r="BM592" i="39" s="1"/>
  <c r="BO592" i="39" s="1"/>
  <c r="BP592" i="39" s="1"/>
  <c r="BY572" i="39"/>
  <c r="BL572" i="39" s="1"/>
  <c r="BM572" i="39" s="1"/>
  <c r="BO572" i="39" s="1"/>
  <c r="BP572" i="39" s="1"/>
  <c r="BY556" i="39"/>
  <c r="BL556" i="39" s="1"/>
  <c r="BM556" i="39" s="1"/>
  <c r="BO556" i="39" s="1"/>
  <c r="BP556" i="39" s="1"/>
  <c r="BY535" i="39"/>
  <c r="BL535" i="39" s="1"/>
  <c r="BM535" i="39" s="1"/>
  <c r="BO535" i="39" s="1"/>
  <c r="BP535" i="39" s="1"/>
  <c r="BY516" i="39"/>
  <c r="BL516" i="39" s="1"/>
  <c r="BM516" i="39" s="1"/>
  <c r="BU516" i="39" s="1"/>
  <c r="BV516" i="39" s="1"/>
  <c r="BY494" i="39"/>
  <c r="BL494" i="39" s="1"/>
  <c r="BM494" i="39" s="1"/>
  <c r="BO494" i="39" s="1"/>
  <c r="BP494" i="39" s="1"/>
  <c r="BY434" i="39"/>
  <c r="BL434" i="39" s="1"/>
  <c r="BM434" i="39" s="1"/>
  <c r="BO434" i="39" s="1"/>
  <c r="BP434" i="39" s="1"/>
  <c r="BY370" i="39"/>
  <c r="BL370" i="39" s="1"/>
  <c r="BM370" i="39" s="1"/>
  <c r="BU370" i="39" s="1"/>
  <c r="BV370" i="39" s="1"/>
  <c r="BY550" i="39"/>
  <c r="BL550" i="39" s="1"/>
  <c r="BM550" i="39" s="1"/>
  <c r="BU550" i="39" s="1"/>
  <c r="BV550" i="39" s="1"/>
  <c r="BY358" i="39"/>
  <c r="BL358" i="39" s="1"/>
  <c r="BM358" i="39" s="1"/>
  <c r="BO358" i="39" s="1"/>
  <c r="BP358" i="39" s="1"/>
  <c r="BY453" i="39"/>
  <c r="BL453" i="39" s="1"/>
  <c r="BM453" i="39" s="1"/>
  <c r="BO453" i="39" s="1"/>
  <c r="BP453" i="39" s="1"/>
  <c r="BY314" i="39"/>
  <c r="BL314" i="39" s="1"/>
  <c r="BM314" i="39" s="1"/>
  <c r="BU314" i="39" s="1"/>
  <c r="BV314" i="39" s="1"/>
  <c r="BY472" i="39"/>
  <c r="BL472" i="39" s="1"/>
  <c r="BM472" i="39" s="1"/>
  <c r="BU472" i="39" s="1"/>
  <c r="BV472" i="39" s="1"/>
  <c r="BY432" i="39"/>
  <c r="BL432" i="39" s="1"/>
  <c r="BM432" i="39" s="1"/>
  <c r="BU432" i="39" s="1"/>
  <c r="BV432" i="39" s="1"/>
  <c r="BY405" i="39"/>
  <c r="BL405" i="39" s="1"/>
  <c r="BM405" i="39" s="1"/>
  <c r="BO405" i="39" s="1"/>
  <c r="BP405" i="39" s="1"/>
  <c r="BY384" i="39"/>
  <c r="BL384" i="39" s="1"/>
  <c r="BM384" i="39" s="1"/>
  <c r="BU384" i="39" s="1"/>
  <c r="BV384" i="39" s="1"/>
  <c r="BY368" i="39"/>
  <c r="BL368" i="39" s="1"/>
  <c r="BM368" i="39" s="1"/>
  <c r="BU368" i="39" s="1"/>
  <c r="BV368" i="39" s="1"/>
  <c r="BY419" i="39"/>
  <c r="BL419" i="39" s="1"/>
  <c r="BM419" i="39" s="1"/>
  <c r="BU419" i="39" s="1"/>
  <c r="BV419" i="39" s="1"/>
  <c r="BY395" i="39"/>
  <c r="BL395" i="39" s="1"/>
  <c r="BM395" i="39" s="1"/>
  <c r="BU395" i="39" s="1"/>
  <c r="BV395" i="39" s="1"/>
  <c r="BY350" i="39"/>
  <c r="BL350" i="39" s="1"/>
  <c r="BM350" i="39" s="1"/>
  <c r="BU350" i="39" s="1"/>
  <c r="BV350" i="39" s="1"/>
  <c r="BY318" i="39"/>
  <c r="BL318" i="39" s="1"/>
  <c r="BM318" i="39" s="1"/>
  <c r="BU318" i="39" s="1"/>
  <c r="BV318" i="39" s="1"/>
  <c r="BY348" i="39"/>
  <c r="BL348" i="39" s="1"/>
  <c r="BM348" i="39" s="1"/>
  <c r="BO348" i="39" s="1"/>
  <c r="BP348" i="39" s="1"/>
  <c r="BY311" i="39"/>
  <c r="BL311" i="39" s="1"/>
  <c r="BM311" i="39" s="1"/>
  <c r="BU311" i="39" s="1"/>
  <c r="BV311" i="39" s="1"/>
  <c r="BY317" i="39"/>
  <c r="BL317" i="39" s="1"/>
  <c r="BM317" i="39" s="1"/>
  <c r="BU317" i="39" s="1"/>
  <c r="BV317" i="39" s="1"/>
  <c r="BY611" i="39"/>
  <c r="BL611" i="39" s="1"/>
  <c r="BM611" i="39" s="1"/>
  <c r="BU611" i="39" s="1"/>
  <c r="BV611" i="39" s="1"/>
  <c r="BY663" i="39"/>
  <c r="BL663" i="39" s="1"/>
  <c r="BM663" i="39" s="1"/>
  <c r="BO663" i="39" s="1"/>
  <c r="BP663" i="39" s="1"/>
  <c r="BY667" i="39"/>
  <c r="BL667" i="39" s="1"/>
  <c r="BM667" i="39" s="1"/>
  <c r="BO667" i="39" s="1"/>
  <c r="BP667" i="39" s="1"/>
  <c r="BY767" i="39"/>
  <c r="BL767" i="39" s="1"/>
  <c r="BM767" i="39" s="1"/>
  <c r="BO767" i="39" s="1"/>
  <c r="BP767" i="39" s="1"/>
  <c r="BY796" i="39"/>
  <c r="BL796" i="39" s="1"/>
  <c r="BM796" i="39" s="1"/>
  <c r="BY799" i="39"/>
  <c r="BL799" i="39" s="1"/>
  <c r="BM799" i="39" s="1"/>
  <c r="BY772" i="39"/>
  <c r="BL772" i="39" s="1"/>
  <c r="BM772" i="39" s="1"/>
  <c r="BO772" i="39" s="1"/>
  <c r="BP772" i="39" s="1"/>
  <c r="BY744" i="39"/>
  <c r="BL744" i="39" s="1"/>
  <c r="BM744" i="39" s="1"/>
  <c r="BO744" i="39" s="1"/>
  <c r="BP744" i="39" s="1"/>
  <c r="BY712" i="39"/>
  <c r="BL712" i="39" s="1"/>
  <c r="BM712" i="39" s="1"/>
  <c r="BU712" i="39" s="1"/>
  <c r="BV712" i="39" s="1"/>
  <c r="BY688" i="39"/>
  <c r="BL688" i="39" s="1"/>
  <c r="BM688" i="39" s="1"/>
  <c r="BO688" i="39" s="1"/>
  <c r="BP688" i="39" s="1"/>
  <c r="BY660" i="39"/>
  <c r="BL660" i="39" s="1"/>
  <c r="BM660" i="39" s="1"/>
  <c r="BO660" i="39" s="1"/>
  <c r="BP660" i="39" s="1"/>
  <c r="BY630" i="39"/>
  <c r="BL630" i="39" s="1"/>
  <c r="BM630" i="39" s="1"/>
  <c r="BU630" i="39" s="1"/>
  <c r="BV630" i="39" s="1"/>
  <c r="BY602" i="39"/>
  <c r="BL602" i="39" s="1"/>
  <c r="BM602" i="39" s="1"/>
  <c r="BU602" i="39" s="1"/>
  <c r="BV602" i="39" s="1"/>
  <c r="BY474" i="39"/>
  <c r="BL474" i="39" s="1"/>
  <c r="BM474" i="39" s="1"/>
  <c r="BO474" i="39" s="1"/>
  <c r="BP474" i="39" s="1"/>
  <c r="BY451" i="39"/>
  <c r="BL451" i="39" s="1"/>
  <c r="BM451" i="39" s="1"/>
  <c r="BO451" i="39" s="1"/>
  <c r="BP451" i="39" s="1"/>
  <c r="BY798" i="39"/>
  <c r="BL798" i="39" s="1"/>
  <c r="BM798" i="39" s="1"/>
  <c r="BY577" i="39"/>
  <c r="BL577" i="39" s="1"/>
  <c r="BM577" i="39" s="1"/>
  <c r="BO577" i="39" s="1"/>
  <c r="BP577" i="39" s="1"/>
  <c r="BY545" i="39"/>
  <c r="BL545" i="39" s="1"/>
  <c r="BM545" i="39" s="1"/>
  <c r="BU545" i="39" s="1"/>
  <c r="BV545" i="39" s="1"/>
  <c r="BY521" i="39"/>
  <c r="BL521" i="39" s="1"/>
  <c r="BM521" i="39" s="1"/>
  <c r="BO521" i="39" s="1"/>
  <c r="BP521" i="39" s="1"/>
  <c r="BY475" i="39"/>
  <c r="BL475" i="39" s="1"/>
  <c r="BM475" i="39" s="1"/>
  <c r="BO475" i="39" s="1"/>
  <c r="BP475" i="39" s="1"/>
  <c r="BY773" i="39"/>
  <c r="BL773" i="39" s="1"/>
  <c r="BM773" i="39" s="1"/>
  <c r="BU773" i="39" s="1"/>
  <c r="BV773" i="39" s="1"/>
  <c r="BY745" i="39"/>
  <c r="BL745" i="39" s="1"/>
  <c r="BM745" i="39" s="1"/>
  <c r="BU745" i="39" s="1"/>
  <c r="BV745" i="39" s="1"/>
  <c r="BY717" i="39"/>
  <c r="BL717" i="39" s="1"/>
  <c r="BM717" i="39" s="1"/>
  <c r="BU717" i="39" s="1"/>
  <c r="BV717" i="39" s="1"/>
  <c r="BY673" i="39"/>
  <c r="BL673" i="39" s="1"/>
  <c r="BM673" i="39" s="1"/>
  <c r="BU673" i="39" s="1"/>
  <c r="BV673" i="39" s="1"/>
  <c r="BY637" i="39"/>
  <c r="BL637" i="39" s="1"/>
  <c r="BM637" i="39" s="1"/>
  <c r="BU637" i="39" s="1"/>
  <c r="BV637" i="39" s="1"/>
  <c r="BY597" i="39"/>
  <c r="BL597" i="39" s="1"/>
  <c r="BM597" i="39" s="1"/>
  <c r="BO597" i="39" s="1"/>
  <c r="BP597" i="39" s="1"/>
  <c r="BY620" i="39"/>
  <c r="BL620" i="39" s="1"/>
  <c r="BM620" i="39" s="1"/>
  <c r="BO620" i="39" s="1"/>
  <c r="BP620" i="39" s="1"/>
  <c r="BY588" i="39"/>
  <c r="BL588" i="39" s="1"/>
  <c r="BM588" i="39" s="1"/>
  <c r="BO588" i="39" s="1"/>
  <c r="BP588" i="39" s="1"/>
  <c r="BY568" i="39"/>
  <c r="BL568" i="39" s="1"/>
  <c r="BM568" i="39" s="1"/>
  <c r="BU568" i="39" s="1"/>
  <c r="BV568" i="39" s="1"/>
  <c r="BY548" i="39"/>
  <c r="BL548" i="39" s="1"/>
  <c r="BM548" i="39" s="1"/>
  <c r="BU548" i="39" s="1"/>
  <c r="BV548" i="39" s="1"/>
  <c r="BY528" i="39"/>
  <c r="BL528" i="39" s="1"/>
  <c r="BM528" i="39" s="1"/>
  <c r="BU528" i="39" s="1"/>
  <c r="BV528" i="39" s="1"/>
  <c r="BY512" i="39"/>
  <c r="BL512" i="39" s="1"/>
  <c r="BM512" i="39" s="1"/>
  <c r="BU512" i="39" s="1"/>
  <c r="BV512" i="39" s="1"/>
  <c r="BY487" i="39"/>
  <c r="BL487" i="39" s="1"/>
  <c r="BM487" i="39" s="1"/>
  <c r="BO487" i="39" s="1"/>
  <c r="BP487" i="39" s="1"/>
  <c r="BY418" i="39"/>
  <c r="BL418" i="39" s="1"/>
  <c r="BM418" i="39" s="1"/>
  <c r="BO418" i="39" s="1"/>
  <c r="BP418" i="39" s="1"/>
  <c r="BY578" i="39"/>
  <c r="BL578" i="39" s="1"/>
  <c r="BM578" i="39" s="1"/>
  <c r="BU578" i="39" s="1"/>
  <c r="BV578" i="39" s="1"/>
  <c r="BY534" i="39"/>
  <c r="BL534" i="39" s="1"/>
  <c r="BM534" i="39" s="1"/>
  <c r="BU534" i="39" s="1"/>
  <c r="BV534" i="39" s="1"/>
  <c r="BY469" i="39"/>
  <c r="BL469" i="39" s="1"/>
  <c r="BM469" i="39" s="1"/>
  <c r="BU469" i="39" s="1"/>
  <c r="BV469" i="39" s="1"/>
  <c r="BY450" i="39"/>
  <c r="BL450" i="39" s="1"/>
  <c r="BM450" i="39" s="1"/>
  <c r="BO450" i="39" s="1"/>
  <c r="BP450" i="39" s="1"/>
  <c r="BY496" i="39"/>
  <c r="BL496" i="39" s="1"/>
  <c r="BM496" i="39" s="1"/>
  <c r="BO496" i="39" s="1"/>
  <c r="BP496" i="39" s="1"/>
  <c r="BY460" i="39"/>
  <c r="BL460" i="39" s="1"/>
  <c r="BM460" i="39" s="1"/>
  <c r="BO460" i="39" s="1"/>
  <c r="BP460" i="39" s="1"/>
  <c r="BY428" i="39"/>
  <c r="BL428" i="39" s="1"/>
  <c r="BM428" i="39" s="1"/>
  <c r="BO428" i="39" s="1"/>
  <c r="BP428" i="39" s="1"/>
  <c r="BY400" i="39"/>
  <c r="BL400" i="39" s="1"/>
  <c r="BM400" i="39" s="1"/>
  <c r="BU400" i="39" s="1"/>
  <c r="BV400" i="39" s="1"/>
  <c r="BY381" i="39"/>
  <c r="BL381" i="39" s="1"/>
  <c r="BM381" i="39" s="1"/>
  <c r="BO381" i="39" s="1"/>
  <c r="BP381" i="39" s="1"/>
  <c r="BY361" i="39"/>
  <c r="BL361" i="39" s="1"/>
  <c r="BM361" i="39" s="1"/>
  <c r="BU361" i="39" s="1"/>
  <c r="BV361" i="39" s="1"/>
  <c r="BY338" i="39"/>
  <c r="BL338" i="39" s="1"/>
  <c r="BM338" i="39" s="1"/>
  <c r="BO338" i="39" s="1"/>
  <c r="BP338" i="39" s="1"/>
  <c r="BY391" i="39"/>
  <c r="BL391" i="39" s="1"/>
  <c r="BM391" i="39" s="1"/>
  <c r="BO391" i="39" s="1"/>
  <c r="BP391" i="39" s="1"/>
  <c r="BY347" i="39"/>
  <c r="BL347" i="39" s="1"/>
  <c r="BM347" i="39" s="1"/>
  <c r="BO347" i="39" s="1"/>
  <c r="BP347" i="39" s="1"/>
  <c r="BY357" i="39"/>
  <c r="BL357" i="39" s="1"/>
  <c r="BM357" i="39" s="1"/>
  <c r="BU357" i="39" s="1"/>
  <c r="BV357" i="39" s="1"/>
  <c r="BY340" i="39"/>
  <c r="BL340" i="39" s="1"/>
  <c r="BM340" i="39" s="1"/>
  <c r="BO340" i="39" s="1"/>
  <c r="BP340" i="39" s="1"/>
  <c r="BY349" i="39"/>
  <c r="BL349" i="39" s="1"/>
  <c r="BM349" i="39" s="1"/>
  <c r="BU349" i="39" s="1"/>
  <c r="BV349" i="39" s="1"/>
  <c r="BY312" i="39"/>
  <c r="BL312" i="39" s="1"/>
  <c r="BM312" i="39" s="1"/>
  <c r="BU312" i="39" s="1"/>
  <c r="BV312" i="39" s="1"/>
  <c r="BY619" i="39"/>
  <c r="BL619" i="39" s="1"/>
  <c r="BM619" i="39" s="1"/>
  <c r="BO619" i="39" s="1"/>
  <c r="BP619" i="39" s="1"/>
  <c r="BY679" i="39"/>
  <c r="BL679" i="39" s="1"/>
  <c r="BM679" i="39" s="1"/>
  <c r="BU679" i="39" s="1"/>
  <c r="BV679" i="39" s="1"/>
  <c r="BY739" i="39"/>
  <c r="BL739" i="39" s="1"/>
  <c r="BM739" i="39" s="1"/>
  <c r="BO739" i="39" s="1"/>
  <c r="BP739" i="39" s="1"/>
  <c r="BY659" i="39"/>
  <c r="BL659" i="39" s="1"/>
  <c r="BM659" i="39" s="1"/>
  <c r="BO659" i="39" s="1"/>
  <c r="BP659" i="39" s="1"/>
  <c r="BY747" i="39"/>
  <c r="BL747" i="39" s="1"/>
  <c r="BM747" i="39" s="1"/>
  <c r="BO747" i="39" s="1"/>
  <c r="BP747" i="39" s="1"/>
  <c r="BY683" i="39"/>
  <c r="BL683" i="39" s="1"/>
  <c r="BM683" i="39" s="1"/>
  <c r="BO683" i="39" s="1"/>
  <c r="BP683" i="39" s="1"/>
  <c r="BY691" i="39"/>
  <c r="BL691" i="39" s="1"/>
  <c r="BM691" i="39" s="1"/>
  <c r="BO691" i="39" s="1"/>
  <c r="BP691" i="39" s="1"/>
  <c r="BY505" i="39"/>
  <c r="BL505" i="39" s="1"/>
  <c r="BM505" i="39" s="1"/>
  <c r="BU505" i="39" s="1"/>
  <c r="BV505" i="39" s="1"/>
  <c r="BY654" i="39"/>
  <c r="BL654" i="39" s="1"/>
  <c r="BM654" i="39" s="1"/>
  <c r="BU654" i="39" s="1"/>
  <c r="BV654" i="39" s="1"/>
  <c r="BY678" i="39"/>
  <c r="BL678" i="39" s="1"/>
  <c r="BM678" i="39" s="1"/>
  <c r="BO678" i="39" s="1"/>
  <c r="BP678" i="39" s="1"/>
  <c r="BY698" i="39"/>
  <c r="BL698" i="39" s="1"/>
  <c r="BM698" i="39" s="1"/>
  <c r="BO698" i="39" s="1"/>
  <c r="BP698" i="39" s="1"/>
  <c r="BY718" i="39"/>
  <c r="BL718" i="39" s="1"/>
  <c r="BM718" i="39" s="1"/>
  <c r="BO718" i="39" s="1"/>
  <c r="BP718" i="39" s="1"/>
  <c r="BY742" i="39"/>
  <c r="BL742" i="39" s="1"/>
  <c r="BM742" i="39" s="1"/>
  <c r="BU742" i="39" s="1"/>
  <c r="BV742" i="39" s="1"/>
  <c r="BY762" i="39"/>
  <c r="BL762" i="39" s="1"/>
  <c r="BM762" i="39" s="1"/>
  <c r="BU762" i="39" s="1"/>
  <c r="BV762" i="39" s="1"/>
  <c r="BY781" i="39"/>
  <c r="BL781" i="39" s="1"/>
  <c r="BM781" i="39" s="1"/>
  <c r="BY805" i="39"/>
  <c r="BL805" i="39" s="1"/>
  <c r="BM805" i="39" s="1"/>
  <c r="BY390" i="39"/>
  <c r="BL390" i="39" s="1"/>
  <c r="BM390" i="39" s="1"/>
  <c r="BU390" i="39" s="1"/>
  <c r="BV390" i="39" s="1"/>
  <c r="BY780" i="39"/>
  <c r="BL780" i="39" s="1"/>
  <c r="BM780" i="39" s="1"/>
  <c r="BY804" i="39"/>
  <c r="BL804" i="39" s="1"/>
  <c r="BM804" i="39" s="1"/>
  <c r="BO804" i="39" s="1"/>
  <c r="BY803" i="39"/>
  <c r="BL803" i="39" s="1"/>
  <c r="BM803" i="39" s="1"/>
  <c r="BY783" i="39"/>
  <c r="BL783" i="39" s="1"/>
  <c r="BM783" i="39" s="1"/>
  <c r="BY760" i="39"/>
  <c r="BL760" i="39" s="1"/>
  <c r="BM760" i="39" s="1"/>
  <c r="BO760" i="39" s="1"/>
  <c r="BP760" i="39" s="1"/>
  <c r="BY740" i="39"/>
  <c r="BL740" i="39" s="1"/>
  <c r="BM740" i="39" s="1"/>
  <c r="BO740" i="39" s="1"/>
  <c r="BP740" i="39" s="1"/>
  <c r="BY720" i="39"/>
  <c r="BL720" i="39" s="1"/>
  <c r="BM720" i="39" s="1"/>
  <c r="BU720" i="39" s="1"/>
  <c r="BV720" i="39" s="1"/>
  <c r="BY696" i="39"/>
  <c r="BL696" i="39" s="1"/>
  <c r="BM696" i="39" s="1"/>
  <c r="BO696" i="39" s="1"/>
  <c r="BP696" i="39" s="1"/>
  <c r="BY676" i="39"/>
  <c r="BL676" i="39" s="1"/>
  <c r="BM676" i="39" s="1"/>
  <c r="BO676" i="39" s="1"/>
  <c r="BP676" i="39" s="1"/>
  <c r="BY656" i="39"/>
  <c r="BL656" i="39" s="1"/>
  <c r="BM656" i="39" s="1"/>
  <c r="BO656" i="39" s="1"/>
  <c r="BP656" i="39" s="1"/>
  <c r="BY634" i="39"/>
  <c r="BL634" i="39" s="1"/>
  <c r="BM634" i="39" s="1"/>
  <c r="BU634" i="39" s="1"/>
  <c r="BV634" i="39" s="1"/>
  <c r="BY614" i="39"/>
  <c r="BL614" i="39" s="1"/>
  <c r="BM614" i="39" s="1"/>
  <c r="BO614" i="39" s="1"/>
  <c r="BP614" i="39" s="1"/>
  <c r="BY594" i="39"/>
  <c r="BL594" i="39" s="1"/>
  <c r="BM594" i="39" s="1"/>
  <c r="BO594" i="39" s="1"/>
  <c r="BP594" i="39" s="1"/>
  <c r="BY455" i="39"/>
  <c r="BL455" i="39" s="1"/>
  <c r="BM455" i="39" s="1"/>
  <c r="BU455" i="39" s="1"/>
  <c r="BV455" i="39" s="1"/>
  <c r="BY459" i="39"/>
  <c r="BL459" i="39" s="1"/>
  <c r="BM459" i="39" s="1"/>
  <c r="BU459" i="39" s="1"/>
  <c r="BV459" i="39" s="1"/>
  <c r="BY810" i="39"/>
  <c r="BL810" i="39" s="1"/>
  <c r="BM810" i="39" s="1"/>
  <c r="BY786" i="39"/>
  <c r="BL786" i="39" s="1"/>
  <c r="BM786" i="39" s="1"/>
  <c r="BY573" i="39"/>
  <c r="BL573" i="39" s="1"/>
  <c r="BM573" i="39" s="1"/>
  <c r="BY553" i="39"/>
  <c r="BL553" i="39" s="1"/>
  <c r="BM553" i="39" s="1"/>
  <c r="BO553" i="39" s="1"/>
  <c r="BP553" i="39" s="1"/>
  <c r="BY529" i="39"/>
  <c r="BL529" i="39" s="1"/>
  <c r="BM529" i="39" s="1"/>
  <c r="BO529" i="39" s="1"/>
  <c r="BP529" i="39" s="1"/>
  <c r="BY507" i="39"/>
  <c r="BL507" i="39" s="1"/>
  <c r="BM507" i="39" s="1"/>
  <c r="BO507" i="39" s="1"/>
  <c r="BP507" i="39" s="1"/>
  <c r="BY430" i="39"/>
  <c r="BL430" i="39" s="1"/>
  <c r="BM430" i="39" s="1"/>
  <c r="BY777" i="39"/>
  <c r="BL777" i="39" s="1"/>
  <c r="BM777" i="39" s="1"/>
  <c r="BO777" i="39" s="1"/>
  <c r="BP777" i="39" s="1"/>
  <c r="BY757" i="39"/>
  <c r="BL757" i="39" s="1"/>
  <c r="BM757" i="39" s="1"/>
  <c r="BO757" i="39" s="1"/>
  <c r="BP757" i="39" s="1"/>
  <c r="BY737" i="39"/>
  <c r="BL737" i="39" s="1"/>
  <c r="BM737" i="39" s="1"/>
  <c r="BU737" i="39" s="1"/>
  <c r="BV737" i="39" s="1"/>
  <c r="BY705" i="39"/>
  <c r="BL705" i="39" s="1"/>
  <c r="BM705" i="39" s="1"/>
  <c r="BY677" i="39"/>
  <c r="BL677" i="39" s="1"/>
  <c r="BM677" i="39" s="1"/>
  <c r="BU677" i="39" s="1"/>
  <c r="BV677" i="39" s="1"/>
  <c r="BY653" i="39"/>
  <c r="BL653" i="39" s="1"/>
  <c r="BM653" i="39" s="1"/>
  <c r="BU653" i="39" s="1"/>
  <c r="BV653" i="39" s="1"/>
  <c r="BY621" i="39"/>
  <c r="BL621" i="39" s="1"/>
  <c r="BM621" i="39" s="1"/>
  <c r="BO621" i="39" s="1"/>
  <c r="BP621" i="39" s="1"/>
  <c r="BY593" i="39"/>
  <c r="BL593" i="39" s="1"/>
  <c r="BM593" i="39" s="1"/>
  <c r="BY628" i="39"/>
  <c r="BL628" i="39" s="1"/>
  <c r="BM628" i="39" s="1"/>
  <c r="BU628" i="39" s="1"/>
  <c r="BV628" i="39" s="1"/>
  <c r="BY596" i="39"/>
  <c r="BL596" i="39" s="1"/>
  <c r="BM596" i="39" s="1"/>
  <c r="BU596" i="39" s="1"/>
  <c r="BV596" i="39" s="1"/>
  <c r="BY580" i="39"/>
  <c r="BL580" i="39" s="1"/>
  <c r="BM580" i="39" s="1"/>
  <c r="BU580" i="39" s="1"/>
  <c r="BV580" i="39" s="1"/>
  <c r="BY567" i="39"/>
  <c r="BL567" i="39" s="1"/>
  <c r="BM567" i="39" s="1"/>
  <c r="BO567" i="39" s="1"/>
  <c r="BP567" i="39" s="1"/>
  <c r="BY551" i="39"/>
  <c r="BL551" i="39" s="1"/>
  <c r="BM551" i="39" s="1"/>
  <c r="BO551" i="39" s="1"/>
  <c r="BP551" i="39" s="1"/>
  <c r="BY536" i="39"/>
  <c r="BL536" i="39" s="1"/>
  <c r="BM536" i="39" s="1"/>
  <c r="BO536" i="39" s="1"/>
  <c r="BP536" i="39" s="1"/>
  <c r="BY524" i="39"/>
  <c r="BL524" i="39" s="1"/>
  <c r="BM524" i="39" s="1"/>
  <c r="BO524" i="39" s="1"/>
  <c r="BP524" i="39" s="1"/>
  <c r="BY510" i="39"/>
  <c r="BL510" i="39" s="1"/>
  <c r="BM510" i="39" s="1"/>
  <c r="BO510" i="39" s="1"/>
  <c r="BP510" i="39" s="1"/>
  <c r="BY493" i="39"/>
  <c r="BL493" i="39" s="1"/>
  <c r="BM493" i="39" s="1"/>
  <c r="BU493" i="39" s="1"/>
  <c r="BV493" i="39" s="1"/>
  <c r="BY471" i="39"/>
  <c r="BL471" i="39" s="1"/>
  <c r="BM471" i="39" s="1"/>
  <c r="BO471" i="39" s="1"/>
  <c r="BP471" i="39" s="1"/>
  <c r="BY386" i="39"/>
  <c r="BL386" i="39" s="1"/>
  <c r="BM386" i="39" s="1"/>
  <c r="BO386" i="39" s="1"/>
  <c r="BP386" i="39" s="1"/>
  <c r="BY574" i="39"/>
  <c r="BL574" i="39" s="1"/>
  <c r="BM574" i="39" s="1"/>
  <c r="BO574" i="39" s="1"/>
  <c r="BP574" i="39" s="1"/>
  <c r="BY546" i="39"/>
  <c r="BL546" i="39" s="1"/>
  <c r="BM546" i="39" s="1"/>
  <c r="BU546" i="39" s="1"/>
  <c r="BV546" i="39" s="1"/>
  <c r="BY514" i="39"/>
  <c r="BL514" i="39" s="1"/>
  <c r="BM514" i="39" s="1"/>
  <c r="BO514" i="39" s="1"/>
  <c r="BP514" i="39" s="1"/>
  <c r="BY461" i="39"/>
  <c r="BL461" i="39" s="1"/>
  <c r="BM461" i="39" s="1"/>
  <c r="BU461" i="39" s="1"/>
  <c r="BV461" i="39" s="1"/>
  <c r="BY449" i="39"/>
  <c r="BL449" i="39" s="1"/>
  <c r="BM449" i="39" s="1"/>
  <c r="BO449" i="39" s="1"/>
  <c r="BP449" i="39" s="1"/>
  <c r="BY504" i="39"/>
  <c r="BL504" i="39" s="1"/>
  <c r="BM504" i="39" s="1"/>
  <c r="BU504" i="39" s="1"/>
  <c r="BV504" i="39" s="1"/>
  <c r="BY476" i="39"/>
  <c r="BL476" i="39" s="1"/>
  <c r="BM476" i="39" s="1"/>
  <c r="BU476" i="39" s="1"/>
  <c r="BV476" i="39" s="1"/>
  <c r="BY448" i="39"/>
  <c r="BL448" i="39" s="1"/>
  <c r="BM448" i="39" s="1"/>
  <c r="BO448" i="39" s="1"/>
  <c r="BP448" i="39" s="1"/>
  <c r="BY416" i="39"/>
  <c r="BL416" i="39" s="1"/>
  <c r="BM416" i="39" s="1"/>
  <c r="BO416" i="39" s="1"/>
  <c r="BP416" i="39" s="1"/>
  <c r="BY404" i="39"/>
  <c r="BL404" i="39" s="1"/>
  <c r="BM404" i="39" s="1"/>
  <c r="BU404" i="39" s="1"/>
  <c r="BV404" i="39" s="1"/>
  <c r="BY389" i="39"/>
  <c r="BL389" i="39" s="1"/>
  <c r="BM389" i="39" s="1"/>
  <c r="BO389" i="39" s="1"/>
  <c r="BP389" i="39" s="1"/>
  <c r="BY373" i="39"/>
  <c r="BL373" i="39" s="1"/>
  <c r="BM373" i="39" s="1"/>
  <c r="BO373" i="39" s="1"/>
  <c r="BP373" i="39" s="1"/>
  <c r="BY439" i="39"/>
  <c r="BL439" i="39" s="1"/>
  <c r="BM439" i="39" s="1"/>
  <c r="BY415" i="39"/>
  <c r="BL415" i="39" s="1"/>
  <c r="BM415" i="39" s="1"/>
  <c r="BU415" i="39" s="1"/>
  <c r="BV415" i="39" s="1"/>
  <c r="BY403" i="39"/>
  <c r="BL403" i="39" s="1"/>
  <c r="BM403" i="39" s="1"/>
  <c r="BO403" i="39" s="1"/>
  <c r="BP403" i="39" s="1"/>
  <c r="BY375" i="39"/>
  <c r="BL375" i="39" s="1"/>
  <c r="BM375" i="39" s="1"/>
  <c r="BU375" i="39" s="1"/>
  <c r="BV375" i="39" s="1"/>
  <c r="BY339" i="39"/>
  <c r="BL339" i="39" s="1"/>
  <c r="BM339" i="39" s="1"/>
  <c r="BO339" i="39" s="1"/>
  <c r="BP339" i="39" s="1"/>
  <c r="BY360" i="39"/>
  <c r="BL360" i="39" s="1"/>
  <c r="BM360" i="39" s="1"/>
  <c r="BO360" i="39" s="1"/>
  <c r="BP360" i="39" s="1"/>
  <c r="BY355" i="39"/>
  <c r="BL355" i="39" s="1"/>
  <c r="BM355" i="39" s="1"/>
  <c r="BU355" i="39" s="1"/>
  <c r="BV355" i="39" s="1"/>
  <c r="BY328" i="39"/>
  <c r="BL328" i="39" s="1"/>
  <c r="BM328" i="39" s="1"/>
  <c r="BO328" i="39" s="1"/>
  <c r="BP328" i="39" s="1"/>
  <c r="BY337" i="39"/>
  <c r="BL337" i="39" s="1"/>
  <c r="BM337" i="39" s="1"/>
  <c r="BY309" i="39"/>
  <c r="BL309" i="39" s="1"/>
  <c r="BM309" i="39" s="1"/>
  <c r="BU309" i="39" s="1"/>
  <c r="BV309" i="39" s="1"/>
  <c r="BY607" i="39"/>
  <c r="BL607" i="39" s="1"/>
  <c r="BM607" i="39" s="1"/>
  <c r="BO607" i="39" s="1"/>
  <c r="BP607" i="39" s="1"/>
  <c r="BY635" i="39"/>
  <c r="BL635" i="39" s="1"/>
  <c r="BM635" i="39" s="1"/>
  <c r="BO635" i="39" s="1"/>
  <c r="BP635" i="39" s="1"/>
  <c r="BY727" i="39"/>
  <c r="BL727" i="39" s="1"/>
  <c r="BM727" i="39" s="1"/>
  <c r="BU727" i="39" s="1"/>
  <c r="BV727" i="39" s="1"/>
  <c r="BY651" i="39"/>
  <c r="BL651" i="39" s="1"/>
  <c r="BM651" i="39" s="1"/>
  <c r="BY751" i="39"/>
  <c r="BL751" i="39" s="1"/>
  <c r="BM751" i="39" s="1"/>
  <c r="BO751" i="39" s="1"/>
  <c r="BP751" i="39" s="1"/>
  <c r="BY707" i="39"/>
  <c r="BL707" i="39" s="1"/>
  <c r="BM707" i="39" s="1"/>
  <c r="E39" i="39"/>
  <c r="E40" i="39"/>
  <c r="E36" i="39"/>
  <c r="E35" i="39"/>
  <c r="E38" i="39"/>
  <c r="E34" i="39"/>
  <c r="E37" i="39"/>
  <c r="C22" i="24"/>
  <c r="E112" i="39"/>
  <c r="H112" i="39" s="1"/>
  <c r="E113" i="39"/>
  <c r="H113" i="39" s="1"/>
  <c r="E114" i="39"/>
  <c r="H114" i="39" s="1"/>
  <c r="E106" i="39"/>
  <c r="H106" i="39" s="1"/>
  <c r="E115" i="39"/>
  <c r="H115" i="39" s="1"/>
  <c r="E107" i="39"/>
  <c r="H107" i="39" s="1"/>
  <c r="E99" i="39"/>
  <c r="E104" i="39"/>
  <c r="H104" i="39" s="1"/>
  <c r="E105" i="39"/>
  <c r="H105" i="39" s="1"/>
  <c r="E110" i="39"/>
  <c r="H110" i="39" s="1"/>
  <c r="E102" i="39"/>
  <c r="H102" i="39" s="1"/>
  <c r="E111" i="39"/>
  <c r="H111" i="39" s="1"/>
  <c r="E103" i="39"/>
  <c r="H103" i="39" s="1"/>
  <c r="H121" i="39"/>
  <c r="E108" i="39"/>
  <c r="H108" i="39" s="1"/>
  <c r="E100" i="39"/>
  <c r="H100" i="39" s="1"/>
  <c r="E109" i="39"/>
  <c r="H109" i="39" s="1"/>
  <c r="BY422" i="39"/>
  <c r="BL422" i="39" s="1"/>
  <c r="BM422" i="39" s="1"/>
  <c r="BO422" i="39" s="1"/>
  <c r="BP422" i="39" s="1"/>
  <c r="BY642" i="39"/>
  <c r="BL642" i="39" s="1"/>
  <c r="BM642" i="39" s="1"/>
  <c r="BU642" i="39" s="1"/>
  <c r="BV642" i="39" s="1"/>
  <c r="BY658" i="39"/>
  <c r="BL658" i="39" s="1"/>
  <c r="BM658" i="39" s="1"/>
  <c r="BO658" i="39" s="1"/>
  <c r="BP658" i="39" s="1"/>
  <c r="BY674" i="39"/>
  <c r="BL674" i="39" s="1"/>
  <c r="BM674" i="39" s="1"/>
  <c r="BU674" i="39" s="1"/>
  <c r="BV674" i="39" s="1"/>
  <c r="BY690" i="39"/>
  <c r="BL690" i="39" s="1"/>
  <c r="BM690" i="39" s="1"/>
  <c r="BU690" i="39" s="1"/>
  <c r="BV690" i="39" s="1"/>
  <c r="BY706" i="39"/>
  <c r="BL706" i="39" s="1"/>
  <c r="BM706" i="39" s="1"/>
  <c r="BO706" i="39" s="1"/>
  <c r="BP706" i="39" s="1"/>
  <c r="BY722" i="39"/>
  <c r="BL722" i="39" s="1"/>
  <c r="BM722" i="39" s="1"/>
  <c r="BY738" i="39"/>
  <c r="BL738" i="39" s="1"/>
  <c r="BM738" i="39" s="1"/>
  <c r="BU738" i="39" s="1"/>
  <c r="BV738" i="39" s="1"/>
  <c r="BY754" i="39"/>
  <c r="BL754" i="39" s="1"/>
  <c r="BM754" i="39" s="1"/>
  <c r="BU754" i="39" s="1"/>
  <c r="BV754" i="39" s="1"/>
  <c r="BY770" i="39"/>
  <c r="BL770" i="39" s="1"/>
  <c r="BM770" i="39" s="1"/>
  <c r="BU770" i="39" s="1"/>
  <c r="BV770" i="39" s="1"/>
  <c r="BY785" i="39"/>
  <c r="BL785" i="39" s="1"/>
  <c r="BM785" i="39" s="1"/>
  <c r="BY801" i="39"/>
  <c r="BL801" i="39" s="1"/>
  <c r="BM801" i="39" s="1"/>
  <c r="BY354" i="39"/>
  <c r="BL354" i="39" s="1"/>
  <c r="BM354" i="39" s="1"/>
  <c r="BO354" i="39" s="1"/>
  <c r="BP354" i="39" s="1"/>
  <c r="BY437" i="39"/>
  <c r="BL437" i="39" s="1"/>
  <c r="BM437" i="39" s="1"/>
  <c r="BO437" i="39" s="1"/>
  <c r="BP437" i="39" s="1"/>
  <c r="BY784" i="39"/>
  <c r="BL784" i="39" s="1"/>
  <c r="BM784" i="39" s="1"/>
  <c r="BO784" i="39" s="1"/>
  <c r="BY800" i="39"/>
  <c r="BL800" i="39" s="1"/>
  <c r="BM800" i="39" s="1"/>
  <c r="BY811" i="39"/>
  <c r="BL811" i="39" s="1"/>
  <c r="BM811" i="39" s="1"/>
  <c r="BY795" i="39"/>
  <c r="BL795" i="39" s="1"/>
  <c r="BM795" i="39" s="1"/>
  <c r="BY779" i="39"/>
  <c r="BL779" i="39" s="1"/>
  <c r="BM779" i="39" s="1"/>
  <c r="BY764" i="39"/>
  <c r="BL764" i="39" s="1"/>
  <c r="BM764" i="39" s="1"/>
  <c r="BO764" i="39" s="1"/>
  <c r="BP764" i="39" s="1"/>
  <c r="BY748" i="39"/>
  <c r="BL748" i="39" s="1"/>
  <c r="BM748" i="39" s="1"/>
  <c r="BO748" i="39" s="1"/>
  <c r="BP748" i="39" s="1"/>
  <c r="BY732" i="39"/>
  <c r="BL732" i="39" s="1"/>
  <c r="BM732" i="39" s="1"/>
  <c r="BU732" i="39" s="1"/>
  <c r="BV732" i="39" s="1"/>
  <c r="BY716" i="39"/>
  <c r="BL716" i="39" s="1"/>
  <c r="BM716" i="39" s="1"/>
  <c r="BY700" i="39"/>
  <c r="BL700" i="39" s="1"/>
  <c r="BM700" i="39" s="1"/>
  <c r="BO700" i="39" s="1"/>
  <c r="BP700" i="39" s="1"/>
  <c r="BY684" i="39"/>
  <c r="BL684" i="39" s="1"/>
  <c r="BM684" i="39" s="1"/>
  <c r="BO684" i="39" s="1"/>
  <c r="BP684" i="39" s="1"/>
  <c r="BY668" i="39"/>
  <c r="BL668" i="39" s="1"/>
  <c r="BM668" i="39" s="1"/>
  <c r="BO668" i="39" s="1"/>
  <c r="BP668" i="39" s="1"/>
  <c r="BY652" i="39"/>
  <c r="BL652" i="39" s="1"/>
  <c r="BM652" i="39" s="1"/>
  <c r="BU652" i="39" s="1"/>
  <c r="BV652" i="39" s="1"/>
  <c r="BY636" i="39"/>
  <c r="BL636" i="39" s="1"/>
  <c r="BM636" i="39" s="1"/>
  <c r="BO636" i="39" s="1"/>
  <c r="BP636" i="39" s="1"/>
  <c r="BY622" i="39"/>
  <c r="BL622" i="39" s="1"/>
  <c r="BM622" i="39" s="1"/>
  <c r="BU622" i="39" s="1"/>
  <c r="BV622" i="39" s="1"/>
  <c r="BY606" i="39"/>
  <c r="BL606" i="39" s="1"/>
  <c r="BM606" i="39" s="1"/>
  <c r="BO606" i="39" s="1"/>
  <c r="BP606" i="39" s="1"/>
  <c r="BY590" i="39"/>
  <c r="BL590" i="39" s="1"/>
  <c r="BM590" i="39" s="1"/>
  <c r="BY463" i="39"/>
  <c r="BL463" i="39" s="1"/>
  <c r="BM463" i="39" s="1"/>
  <c r="BU463" i="39" s="1"/>
  <c r="BV463" i="39" s="1"/>
  <c r="BY482" i="39"/>
  <c r="BL482" i="39" s="1"/>
  <c r="BM482" i="39" s="1"/>
  <c r="BO482" i="39" s="1"/>
  <c r="BP482" i="39" s="1"/>
  <c r="BY443" i="39"/>
  <c r="BL443" i="39" s="1"/>
  <c r="BM443" i="39" s="1"/>
  <c r="BO443" i="39" s="1"/>
  <c r="BP443" i="39" s="1"/>
  <c r="BY806" i="39"/>
  <c r="BL806" i="39" s="1"/>
  <c r="BM806" i="39" s="1"/>
  <c r="BY790" i="39"/>
  <c r="BL790" i="39" s="1"/>
  <c r="BM790" i="39" s="1"/>
  <c r="BY581" i="39"/>
  <c r="BL581" i="39" s="1"/>
  <c r="BM581" i="39" s="1"/>
  <c r="BO581" i="39" s="1"/>
  <c r="BP581" i="39" s="1"/>
  <c r="BY565" i="39"/>
  <c r="BL565" i="39" s="1"/>
  <c r="BM565" i="39" s="1"/>
  <c r="BU565" i="39" s="1"/>
  <c r="BV565" i="39" s="1"/>
  <c r="BY549" i="39"/>
  <c r="BL549" i="39" s="1"/>
  <c r="BM549" i="39" s="1"/>
  <c r="BY533" i="39"/>
  <c r="BL533" i="39" s="1"/>
  <c r="BM533" i="39" s="1"/>
  <c r="BO533" i="39" s="1"/>
  <c r="BP533" i="39" s="1"/>
  <c r="BY517" i="39"/>
  <c r="BL517" i="39" s="1"/>
  <c r="BM517" i="39" s="1"/>
  <c r="BO517" i="39" s="1"/>
  <c r="BP517" i="39" s="1"/>
  <c r="BY491" i="39"/>
  <c r="BL491" i="39" s="1"/>
  <c r="BM491" i="39" s="1"/>
  <c r="BO491" i="39" s="1"/>
  <c r="BP491" i="39" s="1"/>
  <c r="BY429" i="39"/>
  <c r="BL429" i="39" s="1"/>
  <c r="BM429" i="39" s="1"/>
  <c r="BO429" i="39" s="1"/>
  <c r="BP429" i="39" s="1"/>
  <c r="BY366" i="39"/>
  <c r="BL366" i="39" s="1"/>
  <c r="BM366" i="39" s="1"/>
  <c r="BO366" i="39" s="1"/>
  <c r="BP366" i="39" s="1"/>
  <c r="BY765" i="39"/>
  <c r="BL765" i="39" s="1"/>
  <c r="BM765" i="39" s="1"/>
  <c r="BU765" i="39" s="1"/>
  <c r="BV765" i="39" s="1"/>
  <c r="BY749" i="39"/>
  <c r="BL749" i="39" s="1"/>
  <c r="BM749" i="39" s="1"/>
  <c r="BO749" i="39" s="1"/>
  <c r="BP749" i="39" s="1"/>
  <c r="BY733" i="39"/>
  <c r="BL733" i="39" s="1"/>
  <c r="BM733" i="39" s="1"/>
  <c r="BY709" i="39"/>
  <c r="BL709" i="39" s="1"/>
  <c r="BM709" i="39" s="1"/>
  <c r="BU709" i="39" s="1"/>
  <c r="BV709" i="39" s="1"/>
  <c r="BY689" i="39"/>
  <c r="BL689" i="39" s="1"/>
  <c r="BM689" i="39" s="1"/>
  <c r="BO689" i="39" s="1"/>
  <c r="BP689" i="39" s="1"/>
  <c r="BY669" i="39"/>
  <c r="BL669" i="39" s="1"/>
  <c r="BM669" i="39" s="1"/>
  <c r="BU669" i="39" s="1"/>
  <c r="BV669" i="39" s="1"/>
  <c r="BY645" i="39"/>
  <c r="BL645" i="39" s="1"/>
  <c r="BM645" i="39" s="1"/>
  <c r="BU645" i="39" s="1"/>
  <c r="BV645" i="39" s="1"/>
  <c r="BY625" i="39"/>
  <c r="BL625" i="39" s="1"/>
  <c r="BM625" i="39" s="1"/>
  <c r="BU625" i="39" s="1"/>
  <c r="BV625" i="39" s="1"/>
  <c r="BY605" i="39"/>
  <c r="BL605" i="39" s="1"/>
  <c r="BM605" i="39" s="1"/>
  <c r="BU605" i="39" s="1"/>
  <c r="BV605" i="39" s="1"/>
  <c r="BY425" i="39"/>
  <c r="BL425" i="39" s="1"/>
  <c r="BM425" i="39" s="1"/>
  <c r="BU425" i="39" s="1"/>
  <c r="BV425" i="39" s="1"/>
  <c r="BY624" i="39"/>
  <c r="BL624" i="39" s="1"/>
  <c r="BM624" i="39" s="1"/>
  <c r="BY604" i="39"/>
  <c r="BL604" i="39" s="1"/>
  <c r="BM604" i="39" s="1"/>
  <c r="BU604" i="39" s="1"/>
  <c r="BV604" i="39" s="1"/>
  <c r="BY584" i="39"/>
  <c r="BL584" i="39" s="1"/>
  <c r="BM584" i="39" s="1"/>
  <c r="BO584" i="39" s="1"/>
  <c r="BP584" i="39" s="1"/>
  <c r="BY575" i="39"/>
  <c r="BL575" i="39" s="1"/>
  <c r="BM575" i="39" s="1"/>
  <c r="BU575" i="39" s="1"/>
  <c r="BV575" i="39" s="1"/>
  <c r="BY564" i="39"/>
  <c r="BL564" i="39" s="1"/>
  <c r="BM564" i="39" s="1"/>
  <c r="BU564" i="39" s="1"/>
  <c r="BV564" i="39" s="1"/>
  <c r="BY552" i="39"/>
  <c r="BL552" i="39" s="1"/>
  <c r="BM552" i="39" s="1"/>
  <c r="BO552" i="39" s="1"/>
  <c r="BP552" i="39" s="1"/>
  <c r="BY543" i="39"/>
  <c r="BL543" i="39" s="1"/>
  <c r="BM543" i="39" s="1"/>
  <c r="BO543" i="39" s="1"/>
  <c r="BP543" i="39" s="1"/>
  <c r="BY532" i="39"/>
  <c r="BL532" i="39" s="1"/>
  <c r="BM532" i="39" s="1"/>
  <c r="BU532" i="39" s="1"/>
  <c r="BV532" i="39" s="1"/>
  <c r="BY520" i="39"/>
  <c r="BL520" i="39" s="1"/>
  <c r="BM520" i="39" s="1"/>
  <c r="BY511" i="39"/>
  <c r="BL511" i="39" s="1"/>
  <c r="BM511" i="39" s="1"/>
  <c r="BU511" i="39" s="1"/>
  <c r="BV511" i="39" s="1"/>
  <c r="BY501" i="39"/>
  <c r="BL501" i="39" s="1"/>
  <c r="BM501" i="39" s="1"/>
  <c r="BU501" i="39" s="1"/>
  <c r="BV501" i="39" s="1"/>
  <c r="BY485" i="39"/>
  <c r="BL485" i="39" s="1"/>
  <c r="BM485" i="39" s="1"/>
  <c r="BU485" i="39" s="1"/>
  <c r="BV485" i="39" s="1"/>
  <c r="BY470" i="39"/>
  <c r="BL470" i="39" s="1"/>
  <c r="BM470" i="39" s="1"/>
  <c r="BY402" i="39"/>
  <c r="BL402" i="39" s="1"/>
  <c r="BM402" i="39" s="1"/>
  <c r="BO402" i="39" s="1"/>
  <c r="BP402" i="39" s="1"/>
  <c r="BY582" i="39"/>
  <c r="BL582" i="39" s="1"/>
  <c r="BM582" i="39" s="1"/>
  <c r="BO582" i="39" s="1"/>
  <c r="BP582" i="39" s="1"/>
  <c r="BY562" i="39"/>
  <c r="BL562" i="39" s="1"/>
  <c r="BM562" i="39" s="1"/>
  <c r="BU562" i="39" s="1"/>
  <c r="BV562" i="39" s="1"/>
  <c r="BY542" i="39"/>
  <c r="BL542" i="39" s="1"/>
  <c r="BM542" i="39" s="1"/>
  <c r="BO542" i="39" s="1"/>
  <c r="BP542" i="39" s="1"/>
  <c r="BY518" i="39"/>
  <c r="BL518" i="39" s="1"/>
  <c r="BM518" i="39" s="1"/>
  <c r="BU518" i="39" s="1"/>
  <c r="BV518" i="39" s="1"/>
  <c r="BY466" i="39"/>
  <c r="BL466" i="39" s="1"/>
  <c r="BM466" i="39" s="1"/>
  <c r="BU466" i="39" s="1"/>
  <c r="BV466" i="39" s="1"/>
  <c r="BY457" i="39"/>
  <c r="BL457" i="39" s="1"/>
  <c r="BM457" i="39" s="1"/>
  <c r="BU457" i="39" s="1"/>
  <c r="BV457" i="39" s="1"/>
  <c r="BY445" i="39"/>
  <c r="BL445" i="39" s="1"/>
  <c r="BM445" i="39" s="1"/>
  <c r="BU445" i="39" s="1"/>
  <c r="BV445" i="39" s="1"/>
  <c r="BY508" i="39"/>
  <c r="BL508" i="39" s="1"/>
  <c r="BM508" i="39" s="1"/>
  <c r="BU508" i="39" s="1"/>
  <c r="BV508" i="39" s="1"/>
  <c r="BY488" i="39"/>
  <c r="BL488" i="39" s="1"/>
  <c r="BM488" i="39" s="1"/>
  <c r="BU488" i="39" s="1"/>
  <c r="BV488" i="39" s="1"/>
  <c r="BY464" i="39"/>
  <c r="BL464" i="39" s="1"/>
  <c r="BM464" i="39" s="1"/>
  <c r="BU464" i="39" s="1"/>
  <c r="BV464" i="39" s="1"/>
  <c r="BY444" i="39"/>
  <c r="BL444" i="39" s="1"/>
  <c r="BM444" i="39" s="1"/>
  <c r="BU444" i="39" s="1"/>
  <c r="BV444" i="39" s="1"/>
  <c r="BY424" i="39"/>
  <c r="BL424" i="39" s="1"/>
  <c r="BM424" i="39" s="1"/>
  <c r="BU424" i="39" s="1"/>
  <c r="BV424" i="39" s="1"/>
  <c r="BY408" i="39"/>
  <c r="BL408" i="39" s="1"/>
  <c r="BM408" i="39" s="1"/>
  <c r="BO408" i="39" s="1"/>
  <c r="BP408" i="39" s="1"/>
  <c r="BY397" i="39"/>
  <c r="BL397" i="39" s="1"/>
  <c r="BM397" i="39" s="1"/>
  <c r="BU397" i="39" s="1"/>
  <c r="BV397" i="39" s="1"/>
  <c r="BY388" i="39"/>
  <c r="BL388" i="39" s="1"/>
  <c r="BM388" i="39" s="1"/>
  <c r="BO388" i="39" s="1"/>
  <c r="BP388" i="39" s="1"/>
  <c r="BY376" i="39"/>
  <c r="BL376" i="39" s="1"/>
  <c r="BM376" i="39" s="1"/>
  <c r="BU376" i="39" s="1"/>
  <c r="BV376" i="39" s="1"/>
  <c r="BY365" i="39"/>
  <c r="BL365" i="39" s="1"/>
  <c r="BM365" i="39" s="1"/>
  <c r="BO365" i="39" s="1"/>
  <c r="BP365" i="39" s="1"/>
  <c r="BY431" i="39"/>
  <c r="BL431" i="39" s="1"/>
  <c r="BM431" i="39" s="1"/>
  <c r="BO431" i="39" s="1"/>
  <c r="BP431" i="39" s="1"/>
  <c r="BY343" i="39"/>
  <c r="BL343" i="39" s="1"/>
  <c r="BM343" i="39" s="1"/>
  <c r="BY407" i="39"/>
  <c r="BL407" i="39" s="1"/>
  <c r="BM407" i="39" s="1"/>
  <c r="BO407" i="39" s="1"/>
  <c r="BP407" i="39" s="1"/>
  <c r="BY387" i="39"/>
  <c r="BL387" i="39" s="1"/>
  <c r="BM387" i="39" s="1"/>
  <c r="BO387" i="39" s="1"/>
  <c r="BP387" i="39" s="1"/>
  <c r="BY363" i="39"/>
  <c r="BL363" i="39" s="1"/>
  <c r="BM363" i="39" s="1"/>
  <c r="BU363" i="39" s="1"/>
  <c r="BV363" i="39" s="1"/>
  <c r="BY334" i="39"/>
  <c r="BL334" i="39" s="1"/>
  <c r="BM334" i="39" s="1"/>
  <c r="BO334" i="39" s="1"/>
  <c r="BP334" i="39" s="1"/>
  <c r="BY315" i="39"/>
  <c r="BL315" i="39" s="1"/>
  <c r="BM315" i="39" s="1"/>
  <c r="BO315" i="39" s="1"/>
  <c r="BP315" i="39" s="1"/>
  <c r="BY352" i="39"/>
  <c r="BL352" i="39" s="1"/>
  <c r="BM352" i="39" s="1"/>
  <c r="BO352" i="39" s="1"/>
  <c r="BP352" i="39" s="1"/>
  <c r="BY344" i="39"/>
  <c r="BL344" i="39" s="1"/>
  <c r="BM344" i="39" s="1"/>
  <c r="BU344" i="39" s="1"/>
  <c r="BV344" i="39" s="1"/>
  <c r="BY324" i="39"/>
  <c r="BL324" i="39" s="1"/>
  <c r="BM324" i="39" s="1"/>
  <c r="BU324" i="39" s="1"/>
  <c r="BV324" i="39" s="1"/>
  <c r="BY341" i="39"/>
  <c r="BL341" i="39" s="1"/>
  <c r="BM341" i="39" s="1"/>
  <c r="BO341" i="39" s="1"/>
  <c r="BP341" i="39" s="1"/>
  <c r="BY321" i="39"/>
  <c r="BL321" i="39" s="1"/>
  <c r="BM321" i="39" s="1"/>
  <c r="BU321" i="39" s="1"/>
  <c r="BV321" i="39" s="1"/>
  <c r="BY308" i="39"/>
  <c r="BL308" i="39" s="1"/>
  <c r="BM308" i="39" s="1"/>
  <c r="BO308" i="39" s="1"/>
  <c r="BP308" i="39" s="1"/>
  <c r="BY603" i="39"/>
  <c r="BL603" i="39" s="1"/>
  <c r="BM603" i="39" s="1"/>
  <c r="BY623" i="39"/>
  <c r="BL623" i="39" s="1"/>
  <c r="BM623" i="39" s="1"/>
  <c r="BU623" i="39" s="1"/>
  <c r="BV623" i="39" s="1"/>
  <c r="BY695" i="39"/>
  <c r="BL695" i="39" s="1"/>
  <c r="BM695" i="39" s="1"/>
  <c r="BY715" i="39"/>
  <c r="BL715" i="39" s="1"/>
  <c r="BM715" i="39" s="1"/>
  <c r="BY643" i="39"/>
  <c r="BL643" i="39" s="1"/>
  <c r="BM643" i="39" s="1"/>
  <c r="BO643" i="39" s="1"/>
  <c r="BP643" i="39" s="1"/>
  <c r="BY735" i="39"/>
  <c r="BL735" i="39" s="1"/>
  <c r="BM735" i="39" s="1"/>
  <c r="BO735" i="39" s="1"/>
  <c r="BP735" i="39" s="1"/>
  <c r="BY675" i="39"/>
  <c r="BL675" i="39" s="1"/>
  <c r="BM675" i="39" s="1"/>
  <c r="BY771" i="39"/>
  <c r="BL771" i="39" s="1"/>
  <c r="BM771" i="39" s="1"/>
  <c r="BY699" i="39"/>
  <c r="BL699" i="39" s="1"/>
  <c r="BM699" i="39" s="1"/>
  <c r="BY711" i="39"/>
  <c r="BL711" i="39" s="1"/>
  <c r="BM711" i="39" s="1"/>
  <c r="BY647" i="39"/>
  <c r="BL647" i="39" s="1"/>
  <c r="BM647" i="39" s="1"/>
  <c r="BO647" i="39" s="1"/>
  <c r="BP647" i="39" s="1"/>
  <c r="BY631" i="39"/>
  <c r="BL631" i="39" s="1"/>
  <c r="BM631" i="39" s="1"/>
  <c r="BO631" i="39" s="1"/>
  <c r="BP631" i="39" s="1"/>
  <c r="BY615" i="39"/>
  <c r="BL615" i="39" s="1"/>
  <c r="BM615" i="39" s="1"/>
  <c r="BU615" i="39" s="1"/>
  <c r="BV615" i="39" s="1"/>
  <c r="BY599" i="39"/>
  <c r="BL599" i="39" s="1"/>
  <c r="BM599" i="39" s="1"/>
  <c r="BO599" i="39" s="1"/>
  <c r="BP599" i="39" s="1"/>
  <c r="BY313" i="39"/>
  <c r="BL313" i="39" s="1"/>
  <c r="BM313" i="39" s="1"/>
  <c r="BU313" i="39" s="1"/>
  <c r="BV313" i="39" s="1"/>
  <c r="BY329" i="39"/>
  <c r="BL329" i="39" s="1"/>
  <c r="BM329" i="39" s="1"/>
  <c r="BO329" i="39" s="1"/>
  <c r="BP329" i="39" s="1"/>
  <c r="BY345" i="39"/>
  <c r="BL345" i="39" s="1"/>
  <c r="BM345" i="39" s="1"/>
  <c r="BO345" i="39" s="1"/>
  <c r="BP345" i="39" s="1"/>
  <c r="BY320" i="39"/>
  <c r="BL320" i="39" s="1"/>
  <c r="BM320" i="39" s="1"/>
  <c r="BU320" i="39" s="1"/>
  <c r="BV320" i="39" s="1"/>
  <c r="BY336" i="39"/>
  <c r="BL336" i="39" s="1"/>
  <c r="BM336" i="39" s="1"/>
  <c r="BO336" i="39" s="1"/>
  <c r="BP336" i="39" s="1"/>
  <c r="BY351" i="39"/>
  <c r="BL351" i="39" s="1"/>
  <c r="BM351" i="39" s="1"/>
  <c r="BU351" i="39" s="1"/>
  <c r="BV351" i="39" s="1"/>
  <c r="BY353" i="39"/>
  <c r="BL353" i="39" s="1"/>
  <c r="BM353" i="39" s="1"/>
  <c r="BU353" i="39" s="1"/>
  <c r="BV353" i="39" s="1"/>
  <c r="BY362" i="39"/>
  <c r="BL362" i="39" s="1"/>
  <c r="BM362" i="39" s="1"/>
  <c r="BO362" i="39" s="1"/>
  <c r="BP362" i="39" s="1"/>
  <c r="BY326" i="39"/>
  <c r="BL326" i="39" s="1"/>
  <c r="BM326" i="39" s="1"/>
  <c r="BU326" i="39" s="1"/>
  <c r="BV326" i="39" s="1"/>
  <c r="BY342" i="39"/>
  <c r="BL342" i="39" s="1"/>
  <c r="BM342" i="39" s="1"/>
  <c r="BU342" i="39" s="1"/>
  <c r="BV342" i="39" s="1"/>
  <c r="BY367" i="39"/>
  <c r="BL367" i="39" s="1"/>
  <c r="BM367" i="39" s="1"/>
  <c r="BO367" i="39" s="1"/>
  <c r="BP367" i="39" s="1"/>
  <c r="BY383" i="39"/>
  <c r="BL383" i="39" s="1"/>
  <c r="BM383" i="39" s="1"/>
  <c r="BU383" i="39" s="1"/>
  <c r="BV383" i="39" s="1"/>
  <c r="BY399" i="39"/>
  <c r="BL399" i="39" s="1"/>
  <c r="BM399" i="39" s="1"/>
  <c r="BO399" i="39" s="1"/>
  <c r="BP399" i="39" s="1"/>
  <c r="BY322" i="39"/>
  <c r="BL322" i="39" s="1"/>
  <c r="BM322" i="39" s="1"/>
  <c r="BU322" i="39" s="1"/>
  <c r="BV322" i="39" s="1"/>
  <c r="BY364" i="39"/>
  <c r="BL364" i="39" s="1"/>
  <c r="BM364" i="39" s="1"/>
  <c r="BO364" i="39" s="1"/>
  <c r="BP364" i="39" s="1"/>
  <c r="BY427" i="39"/>
  <c r="BL427" i="39" s="1"/>
  <c r="BM427" i="39" s="1"/>
  <c r="BY310" i="39"/>
  <c r="BL310" i="39" s="1"/>
  <c r="BM310" i="39" s="1"/>
  <c r="BO310" i="39" s="1"/>
  <c r="BP310" i="39" s="1"/>
  <c r="BY369" i="39"/>
  <c r="BL369" i="39" s="1"/>
  <c r="BM369" i="39" s="1"/>
  <c r="BU369" i="39" s="1"/>
  <c r="BV369" i="39" s="1"/>
  <c r="BY377" i="39"/>
  <c r="BL377" i="39" s="1"/>
  <c r="BM377" i="39" s="1"/>
  <c r="BU377" i="39" s="1"/>
  <c r="BV377" i="39" s="1"/>
  <c r="BY385" i="39"/>
  <c r="BL385" i="39" s="1"/>
  <c r="BM385" i="39" s="1"/>
  <c r="BO385" i="39" s="1"/>
  <c r="BP385" i="39" s="1"/>
  <c r="BY393" i="39"/>
  <c r="BL393" i="39" s="1"/>
  <c r="BM393" i="39" s="1"/>
  <c r="BU393" i="39" s="1"/>
  <c r="BV393" i="39" s="1"/>
  <c r="BY401" i="39"/>
  <c r="BL401" i="39" s="1"/>
  <c r="BM401" i="39" s="1"/>
  <c r="BU401" i="39" s="1"/>
  <c r="BV401" i="39" s="1"/>
  <c r="BY409" i="39"/>
  <c r="BL409" i="39" s="1"/>
  <c r="BM409" i="39" s="1"/>
  <c r="BO409" i="39" s="1"/>
  <c r="BP409" i="39" s="1"/>
  <c r="BY420" i="39"/>
  <c r="BL420" i="39" s="1"/>
  <c r="BM420" i="39" s="1"/>
  <c r="BY436" i="39"/>
  <c r="BL436" i="39" s="1"/>
  <c r="BM436" i="39" s="1"/>
  <c r="BU436" i="39" s="1"/>
  <c r="BV436" i="39" s="1"/>
  <c r="BY452" i="39"/>
  <c r="BL452" i="39" s="1"/>
  <c r="BM452" i="39" s="1"/>
  <c r="BU452" i="39" s="1"/>
  <c r="BV452" i="39" s="1"/>
  <c r="BY468" i="39"/>
  <c r="BL468" i="39" s="1"/>
  <c r="BM468" i="39" s="1"/>
  <c r="BU468" i="39" s="1"/>
  <c r="BV468" i="39" s="1"/>
  <c r="BY484" i="39"/>
  <c r="BL484" i="39" s="1"/>
  <c r="BM484" i="39" s="1"/>
  <c r="BO484" i="39" s="1"/>
  <c r="BP484" i="39" s="1"/>
  <c r="BY500" i="39"/>
  <c r="BL500" i="39" s="1"/>
  <c r="BM500" i="39" s="1"/>
  <c r="BU500" i="39" s="1"/>
  <c r="BV500" i="39" s="1"/>
  <c r="BY346" i="39"/>
  <c r="BL346" i="39" s="1"/>
  <c r="BM346" i="39" s="1"/>
  <c r="BU346" i="39" s="1"/>
  <c r="BV346" i="39" s="1"/>
  <c r="BY446" i="39"/>
  <c r="BL446" i="39" s="1"/>
  <c r="BM446" i="39" s="1"/>
  <c r="BU446" i="39" s="1"/>
  <c r="BV446" i="39" s="1"/>
  <c r="BY454" i="39"/>
  <c r="BL454" i="39" s="1"/>
  <c r="BM454" i="39" s="1"/>
  <c r="BY462" i="39"/>
  <c r="BL462" i="39" s="1"/>
  <c r="BM462" i="39" s="1"/>
  <c r="BU462" i="39" s="1"/>
  <c r="BV462" i="39" s="1"/>
  <c r="BY319" i="39"/>
  <c r="BL319" i="39" s="1"/>
  <c r="BM319" i="39" s="1"/>
  <c r="BO319" i="39" s="1"/>
  <c r="BP319" i="39" s="1"/>
  <c r="BY522" i="39"/>
  <c r="BL522" i="39" s="1"/>
  <c r="BM522" i="39" s="1"/>
  <c r="BU522" i="39" s="1"/>
  <c r="BV522" i="39" s="1"/>
  <c r="BY538" i="39"/>
  <c r="BL538" i="39" s="1"/>
  <c r="BM538" i="39" s="1"/>
  <c r="BO538" i="39" s="1"/>
  <c r="BP538" i="39" s="1"/>
  <c r="BY554" i="39"/>
  <c r="BL554" i="39" s="1"/>
  <c r="BM554" i="39" s="1"/>
  <c r="BU554" i="39" s="1"/>
  <c r="BV554" i="39" s="1"/>
  <c r="BY570" i="39"/>
  <c r="BL570" i="39" s="1"/>
  <c r="BM570" i="39" s="1"/>
  <c r="BU570" i="39" s="1"/>
  <c r="BV570" i="39" s="1"/>
  <c r="BY586" i="39"/>
  <c r="BL586" i="39" s="1"/>
  <c r="BM586" i="39" s="1"/>
  <c r="BO586" i="39" s="1"/>
  <c r="BP586" i="39" s="1"/>
  <c r="BY394" i="39"/>
  <c r="BL394" i="39" s="1"/>
  <c r="BM394" i="39" s="1"/>
  <c r="BY426" i="39"/>
  <c r="BL426" i="39" s="1"/>
  <c r="BM426" i="39" s="1"/>
  <c r="BO426" i="39" s="1"/>
  <c r="BP426" i="39" s="1"/>
  <c r="BY477" i="39"/>
  <c r="BL477" i="39" s="1"/>
  <c r="BM477" i="39" s="1"/>
  <c r="BU477" i="39" s="1"/>
  <c r="BV477" i="39" s="1"/>
  <c r="BY486" i="39"/>
  <c r="BL486" i="39" s="1"/>
  <c r="BM486" i="39" s="1"/>
  <c r="BU486" i="39" s="1"/>
  <c r="BV486" i="39" s="1"/>
  <c r="BY495" i="39"/>
  <c r="BL495" i="39" s="1"/>
  <c r="BM495" i="39" s="1"/>
  <c r="BU495" i="39" s="1"/>
  <c r="BV495" i="39" s="1"/>
  <c r="BY509" i="39"/>
  <c r="BL509" i="39" s="1"/>
  <c r="BM509" i="39" s="1"/>
  <c r="BU509" i="39" s="1"/>
  <c r="BV509" i="39" s="1"/>
  <c r="BY515" i="39"/>
  <c r="BL515" i="39" s="1"/>
  <c r="BM515" i="39" s="1"/>
  <c r="BU515" i="39" s="1"/>
  <c r="BV515" i="39" s="1"/>
  <c r="BY523" i="39"/>
  <c r="BL523" i="39" s="1"/>
  <c r="BM523" i="39" s="1"/>
  <c r="BO523" i="39" s="1"/>
  <c r="BP523" i="39" s="1"/>
  <c r="BY531" i="39"/>
  <c r="BL531" i="39" s="1"/>
  <c r="BM531" i="39" s="1"/>
  <c r="BY539" i="39"/>
  <c r="BL539" i="39" s="1"/>
  <c r="BM539" i="39" s="1"/>
  <c r="BO539" i="39" s="1"/>
  <c r="BP539" i="39" s="1"/>
  <c r="BY547" i="39"/>
  <c r="BL547" i="39" s="1"/>
  <c r="BM547" i="39" s="1"/>
  <c r="BU547" i="39" s="1"/>
  <c r="BV547" i="39" s="1"/>
  <c r="BY555" i="39"/>
  <c r="BL555" i="39" s="1"/>
  <c r="BM555" i="39" s="1"/>
  <c r="BU555" i="39" s="1"/>
  <c r="BV555" i="39" s="1"/>
  <c r="BY563" i="39"/>
  <c r="BL563" i="39" s="1"/>
  <c r="BM563" i="39" s="1"/>
  <c r="BO563" i="39" s="1"/>
  <c r="BP563" i="39" s="1"/>
  <c r="BY571" i="39"/>
  <c r="BL571" i="39" s="1"/>
  <c r="BM571" i="39" s="1"/>
  <c r="BO571" i="39" s="1"/>
  <c r="BP571" i="39" s="1"/>
  <c r="BY579" i="39"/>
  <c r="BL579" i="39" s="1"/>
  <c r="BM579" i="39" s="1"/>
  <c r="BU579" i="39" s="1"/>
  <c r="BV579" i="39" s="1"/>
  <c r="BY587" i="39"/>
  <c r="BL587" i="39" s="1"/>
  <c r="BM587" i="39" s="1"/>
  <c r="BO587" i="39" s="1"/>
  <c r="BP587" i="39" s="1"/>
  <c r="BY600" i="39"/>
  <c r="BL600" i="39" s="1"/>
  <c r="BM600" i="39" s="1"/>
  <c r="BY616" i="39"/>
  <c r="BL616" i="39" s="1"/>
  <c r="BM616" i="39" s="1"/>
  <c r="BO616" i="39" s="1"/>
  <c r="BP616" i="39" s="1"/>
  <c r="BY632" i="39"/>
  <c r="BL632" i="39" s="1"/>
  <c r="BM632" i="39" s="1"/>
  <c r="BO632" i="39" s="1"/>
  <c r="BP632" i="39" s="1"/>
  <c r="BY433" i="39"/>
  <c r="BL433" i="39" s="1"/>
  <c r="BM433" i="39" s="1"/>
  <c r="BU433" i="39" s="1"/>
  <c r="BV433" i="39" s="1"/>
  <c r="BY601" i="39"/>
  <c r="BL601" i="39" s="1"/>
  <c r="BM601" i="39" s="1"/>
  <c r="BO601" i="39" s="1"/>
  <c r="BP601" i="39" s="1"/>
  <c r="BY617" i="39"/>
  <c r="BL617" i="39" s="1"/>
  <c r="BM617" i="39" s="1"/>
  <c r="BU617" i="39" s="1"/>
  <c r="BV617" i="39" s="1"/>
  <c r="BY633" i="39"/>
  <c r="BL633" i="39" s="1"/>
  <c r="BM633" i="39" s="1"/>
  <c r="BU633" i="39" s="1"/>
  <c r="BV633" i="39" s="1"/>
  <c r="BY649" i="39"/>
  <c r="BL649" i="39" s="1"/>
  <c r="BM649" i="39" s="1"/>
  <c r="BO649" i="39" s="1"/>
  <c r="BP649" i="39" s="1"/>
  <c r="BY665" i="39"/>
  <c r="BL665" i="39" s="1"/>
  <c r="BM665" i="39" s="1"/>
  <c r="BY681" i="39"/>
  <c r="BL681" i="39" s="1"/>
  <c r="BM681" i="39" s="1"/>
  <c r="BO681" i="39" s="1"/>
  <c r="BP681" i="39" s="1"/>
  <c r="BY697" i="39"/>
  <c r="BL697" i="39" s="1"/>
  <c r="BM697" i="39" s="1"/>
  <c r="BU697" i="39" s="1"/>
  <c r="BV697" i="39" s="1"/>
  <c r="BY713" i="39"/>
  <c r="BL713" i="39" s="1"/>
  <c r="BM713" i="39" s="1"/>
  <c r="BU713" i="39" s="1"/>
  <c r="BV713" i="39" s="1"/>
  <c r="BY729" i="39"/>
  <c r="BL729" i="39" s="1"/>
  <c r="BM729" i="39" s="1"/>
  <c r="BO729" i="39" s="1"/>
  <c r="BP729" i="39" s="1"/>
  <c r="BY499" i="39"/>
  <c r="BL499" i="39" s="1"/>
  <c r="BM499" i="39" s="1"/>
  <c r="BY687" i="39"/>
  <c r="BL687" i="39" s="1"/>
  <c r="BM687" i="39" s="1"/>
  <c r="BY743" i="39"/>
  <c r="BL743" i="39" s="1"/>
  <c r="BM743" i="39" s="1"/>
  <c r="BY639" i="39"/>
  <c r="BL639" i="39" s="1"/>
  <c r="BM639" i="39" s="1"/>
  <c r="BY703" i="39"/>
  <c r="BL703" i="39" s="1"/>
  <c r="BM703" i="39" s="1"/>
  <c r="BY655" i="39"/>
  <c r="BL655" i="39" s="1"/>
  <c r="BM655" i="39" s="1"/>
  <c r="BY719" i="39"/>
  <c r="BL719" i="39" s="1"/>
  <c r="BM719" i="39" s="1"/>
  <c r="BY775" i="39"/>
  <c r="BL775" i="39" s="1"/>
  <c r="BM775" i="39" s="1"/>
  <c r="BY671" i="39"/>
  <c r="BL671" i="39" s="1"/>
  <c r="BM671" i="39" s="1"/>
  <c r="BY731" i="39"/>
  <c r="BL731" i="39" s="1"/>
  <c r="BM731" i="39" s="1"/>
  <c r="BY763" i="39"/>
  <c r="BL763" i="39" s="1"/>
  <c r="BM763" i="39" s="1"/>
  <c r="T76" i="26"/>
  <c r="R81" i="26"/>
  <c r="B95" i="27" l="1"/>
  <c r="C97" i="27"/>
  <c r="D96" i="27"/>
  <c r="B91" i="27"/>
  <c r="D88" i="27"/>
  <c r="D91" i="27" s="1"/>
  <c r="E89" i="27"/>
  <c r="E91" i="27" s="1"/>
  <c r="N20" i="28"/>
  <c r="M21" i="28"/>
  <c r="M25" i="28"/>
  <c r="M26" i="28" s="1"/>
  <c r="AF15" i="28"/>
  <c r="O19" i="28"/>
  <c r="AD15" i="28"/>
  <c r="N19" i="28"/>
  <c r="BW855" i="39"/>
  <c r="BW863" i="39"/>
  <c r="BW854" i="39"/>
  <c r="BW857" i="39"/>
  <c r="BW858" i="39"/>
  <c r="BW866" i="39"/>
  <c r="BW870" i="39"/>
  <c r="BW862" i="39"/>
  <c r="BW849" i="39"/>
  <c r="BW859" i="39"/>
  <c r="BW860" i="39"/>
  <c r="BW865" i="39"/>
  <c r="BW850" i="39"/>
  <c r="D158" i="39"/>
  <c r="C905" i="39" s="1"/>
  <c r="L158" i="26"/>
  <c r="S153" i="26"/>
  <c r="BW864" i="39"/>
  <c r="BW853" i="39"/>
  <c r="BW867" i="39"/>
  <c r="BW852" i="39"/>
  <c r="BW856" i="39"/>
  <c r="BW869" i="39"/>
  <c r="BW861" i="39"/>
  <c r="BW868" i="39"/>
  <c r="BW851" i="39"/>
  <c r="BW831" i="39"/>
  <c r="BW832" i="39"/>
  <c r="BW842" i="39"/>
  <c r="BW833" i="39"/>
  <c r="BW840" i="39"/>
  <c r="BW845" i="39"/>
  <c r="BW838" i="39"/>
  <c r="BW836" i="39"/>
  <c r="BW846" i="39"/>
  <c r="BW843" i="39"/>
  <c r="BW844" i="39"/>
  <c r="BW848" i="39"/>
  <c r="BW847" i="39"/>
  <c r="BW835" i="39"/>
  <c r="BW837" i="39"/>
  <c r="BW834" i="39"/>
  <c r="BW830" i="39"/>
  <c r="BW839" i="39"/>
  <c r="BW841" i="39"/>
  <c r="F19" i="39"/>
  <c r="G19" i="39" s="1"/>
  <c r="H19" i="39" s="1"/>
  <c r="H20" i="39" s="1"/>
  <c r="H24" i="39" s="1"/>
  <c r="C24" i="39" s="1"/>
  <c r="D24" i="39" s="1"/>
  <c r="C20" i="39"/>
  <c r="M131" i="26"/>
  <c r="M144" i="26" s="1"/>
  <c r="BO723" i="39"/>
  <c r="BP723" i="39" s="1"/>
  <c r="BW723" i="39" s="1"/>
  <c r="BW828" i="39"/>
  <c r="BW823" i="39"/>
  <c r="BW816" i="39"/>
  <c r="BW825" i="39"/>
  <c r="BW822" i="39"/>
  <c r="BW829" i="39"/>
  <c r="BW815" i="39"/>
  <c r="BW824" i="39"/>
  <c r="BW820" i="39"/>
  <c r="BW827" i="39"/>
  <c r="BW818" i="39"/>
  <c r="BW817" i="39"/>
  <c r="BW826" i="39"/>
  <c r="BW821" i="39"/>
  <c r="BW819" i="39"/>
  <c r="BU790" i="39"/>
  <c r="BV790" i="39" s="1"/>
  <c r="BO790" i="39"/>
  <c r="BP790" i="39" s="1"/>
  <c r="BU806" i="39"/>
  <c r="BV806" i="39" s="1"/>
  <c r="BO806" i="39"/>
  <c r="BP806" i="39" s="1"/>
  <c r="BO779" i="39"/>
  <c r="BP779" i="39" s="1"/>
  <c r="BU795" i="39"/>
  <c r="BV795" i="39" s="1"/>
  <c r="BO795" i="39"/>
  <c r="BP795" i="39" s="1"/>
  <c r="BU811" i="39"/>
  <c r="BV811" i="39" s="1"/>
  <c r="BO811" i="39"/>
  <c r="BP811" i="39" s="1"/>
  <c r="BO800" i="39"/>
  <c r="BP800" i="39" s="1"/>
  <c r="BO801" i="39"/>
  <c r="BP801" i="39" s="1"/>
  <c r="BU785" i="39"/>
  <c r="BV785" i="39" s="1"/>
  <c r="BO785" i="39"/>
  <c r="BP785" i="39" s="1"/>
  <c r="BU786" i="39"/>
  <c r="BV786" i="39" s="1"/>
  <c r="BO786" i="39"/>
  <c r="BP786" i="39" s="1"/>
  <c r="BO810" i="39"/>
  <c r="BP810" i="39" s="1"/>
  <c r="BU783" i="39"/>
  <c r="BV783" i="39" s="1"/>
  <c r="BO783" i="39"/>
  <c r="BP783" i="39" s="1"/>
  <c r="BO803" i="39"/>
  <c r="BP803" i="39" s="1"/>
  <c r="BO780" i="39"/>
  <c r="BP780" i="39" s="1"/>
  <c r="BO805" i="39"/>
  <c r="BP805" i="39" s="1"/>
  <c r="BU781" i="39"/>
  <c r="BV781" i="39" s="1"/>
  <c r="BO781" i="39"/>
  <c r="BP781" i="39" s="1"/>
  <c r="BO798" i="39"/>
  <c r="BP798" i="39" s="1"/>
  <c r="BU799" i="39"/>
  <c r="BV799" i="39" s="1"/>
  <c r="BO799" i="39"/>
  <c r="BP799" i="39" s="1"/>
  <c r="BU796" i="39"/>
  <c r="BV796" i="39" s="1"/>
  <c r="BO796" i="39"/>
  <c r="BP796" i="39" s="1"/>
  <c r="BO802" i="39"/>
  <c r="BP802" i="39" s="1"/>
  <c r="BO807" i="39"/>
  <c r="BP807" i="39" s="1"/>
  <c r="BU792" i="39"/>
  <c r="BV792" i="39" s="1"/>
  <c r="BO792" i="39"/>
  <c r="BP792" i="39" s="1"/>
  <c r="BO797" i="39"/>
  <c r="BP797" i="39" s="1"/>
  <c r="BO782" i="39"/>
  <c r="BP782" i="39" s="1"/>
  <c r="BU787" i="39"/>
  <c r="BV787" i="39" s="1"/>
  <c r="BO787" i="39"/>
  <c r="BP787" i="39" s="1"/>
  <c r="BU788" i="39"/>
  <c r="BV788" i="39" s="1"/>
  <c r="BO788" i="39"/>
  <c r="BP788" i="39" s="1"/>
  <c r="BU813" i="39"/>
  <c r="BV813" i="39" s="1"/>
  <c r="BO813" i="39"/>
  <c r="BP813" i="39" s="1"/>
  <c r="BU794" i="39"/>
  <c r="BV794" i="39" s="1"/>
  <c r="BO794" i="39"/>
  <c r="BP794" i="39" s="1"/>
  <c r="BU812" i="39"/>
  <c r="BV812" i="39" s="1"/>
  <c r="BO812" i="39"/>
  <c r="BP812" i="39" s="1"/>
  <c r="BU791" i="39"/>
  <c r="BV791" i="39" s="1"/>
  <c r="BO791" i="39"/>
  <c r="BP791" i="39" s="1"/>
  <c r="BO809" i="39"/>
  <c r="BP809" i="39" s="1"/>
  <c r="BO814" i="39"/>
  <c r="BP814" i="39" s="1"/>
  <c r="BO808" i="39"/>
  <c r="BP808" i="39" s="1"/>
  <c r="BU793" i="39"/>
  <c r="BV793" i="39" s="1"/>
  <c r="BO793" i="39"/>
  <c r="BP793" i="39" s="1"/>
  <c r="BU789" i="39"/>
  <c r="BV789" i="39" s="1"/>
  <c r="BO789" i="39"/>
  <c r="BP789" i="39" s="1"/>
  <c r="H99" i="39"/>
  <c r="H117" i="39" s="1"/>
  <c r="H124" i="39" s="1"/>
  <c r="E117" i="39"/>
  <c r="E119" i="39" s="1"/>
  <c r="L144" i="26"/>
  <c r="S154" i="26"/>
  <c r="T154" i="26" s="1"/>
  <c r="U154" i="26" s="1"/>
  <c r="T51" i="26"/>
  <c r="C24" i="23"/>
  <c r="F282" i="39"/>
  <c r="H286" i="39" s="1"/>
  <c r="C286" i="39" s="1"/>
  <c r="H55" i="39"/>
  <c r="H59" i="39" s="1"/>
  <c r="I61" i="39" s="1"/>
  <c r="T153" i="26"/>
  <c r="U153" i="26" s="1"/>
  <c r="N131" i="26"/>
  <c r="Q153" i="26"/>
  <c r="R161" i="26" s="1"/>
  <c r="R162" i="26" s="1"/>
  <c r="N156" i="26"/>
  <c r="N158" i="26" s="1"/>
  <c r="N159" i="26" s="1"/>
  <c r="G55" i="39"/>
  <c r="D282" i="39"/>
  <c r="C82" i="39"/>
  <c r="K79" i="39"/>
  <c r="D202" i="39"/>
  <c r="C908" i="39" s="1"/>
  <c r="B206" i="39"/>
  <c r="L18" i="39"/>
  <c r="L20" i="39" s="1"/>
  <c r="K20" i="39"/>
  <c r="M19" i="39"/>
  <c r="B61" i="39"/>
  <c r="D61" i="39" s="1"/>
  <c r="C9" i="39"/>
  <c r="C268" i="39"/>
  <c r="D266" i="39"/>
  <c r="D268" i="39" s="1"/>
  <c r="K121" i="39"/>
  <c r="B162" i="39"/>
  <c r="B165" i="39" s="1"/>
  <c r="B155" i="39"/>
  <c r="BU647" i="39"/>
  <c r="BV647" i="39" s="1"/>
  <c r="BW647" i="39" s="1"/>
  <c r="BU638" i="39"/>
  <c r="BV638" i="39" s="1"/>
  <c r="BW638" i="39" s="1"/>
  <c r="BU758" i="39"/>
  <c r="BV758" i="39" s="1"/>
  <c r="BW758" i="39" s="1"/>
  <c r="BU483" i="39"/>
  <c r="BV483" i="39" s="1"/>
  <c r="BW483" i="39" s="1"/>
  <c r="BU620" i="39"/>
  <c r="BV620" i="39" s="1"/>
  <c r="BW620" i="39" s="1"/>
  <c r="BO762" i="39"/>
  <c r="BP762" i="39" s="1"/>
  <c r="BW762" i="39" s="1"/>
  <c r="BO530" i="39"/>
  <c r="BP530" i="39" s="1"/>
  <c r="BW530" i="39" s="1"/>
  <c r="BO323" i="39"/>
  <c r="BP323" i="39" s="1"/>
  <c r="BW323" i="39" s="1"/>
  <c r="BO682" i="39"/>
  <c r="BP682" i="39" s="1"/>
  <c r="BW682" i="39" s="1"/>
  <c r="BO627" i="39"/>
  <c r="BP627" i="39" s="1"/>
  <c r="BW627" i="39" s="1"/>
  <c r="BU756" i="39"/>
  <c r="BV756" i="39" s="1"/>
  <c r="BW756" i="39" s="1"/>
  <c r="BU374" i="39"/>
  <c r="BV374" i="39" s="1"/>
  <c r="BW374" i="39" s="1"/>
  <c r="BO333" i="39"/>
  <c r="BP333" i="39" s="1"/>
  <c r="BW333" i="39" s="1"/>
  <c r="BO609" i="39"/>
  <c r="BP609" i="39" s="1"/>
  <c r="BW609" i="39" s="1"/>
  <c r="BU650" i="39"/>
  <c r="BV650" i="39" s="1"/>
  <c r="BW650" i="39" s="1"/>
  <c r="BU381" i="39"/>
  <c r="BV381" i="39" s="1"/>
  <c r="BW381" i="39" s="1"/>
  <c r="BU704" i="39"/>
  <c r="BV704" i="39" s="1"/>
  <c r="BW704" i="39" s="1"/>
  <c r="BO737" i="39"/>
  <c r="BP737" i="39" s="1"/>
  <c r="BW737" i="39" s="1"/>
  <c r="BO442" i="39"/>
  <c r="BP442" i="39" s="1"/>
  <c r="BW442" i="39" s="1"/>
  <c r="BU474" i="39"/>
  <c r="BV474" i="39" s="1"/>
  <c r="BW474" i="39" s="1"/>
  <c r="BU423" i="39"/>
  <c r="BV423" i="39" s="1"/>
  <c r="BW423" i="39" s="1"/>
  <c r="BO398" i="39"/>
  <c r="BP398" i="39" s="1"/>
  <c r="BW398" i="39" s="1"/>
  <c r="BU730" i="39"/>
  <c r="BV730" i="39" s="1"/>
  <c r="BW730" i="39" s="1"/>
  <c r="BO576" i="39"/>
  <c r="BP576" i="39" s="1"/>
  <c r="BW576" i="39" s="1"/>
  <c r="BO558" i="39"/>
  <c r="BP558" i="39" s="1"/>
  <c r="BW558" i="39" s="1"/>
  <c r="BU629" i="39"/>
  <c r="BV629" i="39" s="1"/>
  <c r="BW629" i="39" s="1"/>
  <c r="BO598" i="39"/>
  <c r="BP598" i="39" s="1"/>
  <c r="BW598" i="39" s="1"/>
  <c r="BU613" i="39"/>
  <c r="BV613" i="39" s="1"/>
  <c r="BW613" i="39" s="1"/>
  <c r="BU467" i="39"/>
  <c r="BV467" i="39" s="1"/>
  <c r="BW467" i="39" s="1"/>
  <c r="BO694" i="39"/>
  <c r="BP694" i="39" s="1"/>
  <c r="BW694" i="39" s="1"/>
  <c r="BU526" i="39"/>
  <c r="BV526" i="39" s="1"/>
  <c r="BW526" i="39" s="1"/>
  <c r="BU702" i="39"/>
  <c r="BV702" i="39" s="1"/>
  <c r="BW702" i="39" s="1"/>
  <c r="BO350" i="39"/>
  <c r="BP350" i="39" s="1"/>
  <c r="BW350" i="39" s="1"/>
  <c r="BU414" i="39"/>
  <c r="BV414" i="39" s="1"/>
  <c r="BW414" i="39" s="1"/>
  <c r="BO608" i="39"/>
  <c r="BP608" i="39" s="1"/>
  <c r="BW608" i="39" s="1"/>
  <c r="G82" i="39"/>
  <c r="BO412" i="39"/>
  <c r="BP412" i="39" s="1"/>
  <c r="BW412" i="39" s="1"/>
  <c r="BO768" i="39"/>
  <c r="BP768" i="39" s="1"/>
  <c r="BW768" i="39" s="1"/>
  <c r="BO410" i="39"/>
  <c r="BP410" i="39" s="1"/>
  <c r="BW410" i="39" s="1"/>
  <c r="BO438" i="39"/>
  <c r="BP438" i="39" s="1"/>
  <c r="BW438" i="39" s="1"/>
  <c r="BU782" i="39"/>
  <c r="BV782" i="39" s="1"/>
  <c r="BU571" i="39"/>
  <c r="BV571" i="39" s="1"/>
  <c r="BW571" i="39" s="1"/>
  <c r="BO359" i="39"/>
  <c r="BP359" i="39" s="1"/>
  <c r="BW359" i="39" s="1"/>
  <c r="BU680" i="39"/>
  <c r="BV680" i="39" s="1"/>
  <c r="BW680" i="39" s="1"/>
  <c r="BU335" i="39"/>
  <c r="BV335" i="39" s="1"/>
  <c r="BW335" i="39" s="1"/>
  <c r="BO657" i="39"/>
  <c r="BP657" i="39" s="1"/>
  <c r="BW657" i="39" s="1"/>
  <c r="BU411" i="39"/>
  <c r="BV411" i="39" s="1"/>
  <c r="BW411" i="39" s="1"/>
  <c r="BO436" i="39"/>
  <c r="BP436" i="39" s="1"/>
  <c r="BW436" i="39" s="1"/>
  <c r="BU372" i="39"/>
  <c r="BV372" i="39" s="1"/>
  <c r="BW372" i="39" s="1"/>
  <c r="BO502" i="39"/>
  <c r="BP502" i="39" s="1"/>
  <c r="BW502" i="39" s="1"/>
  <c r="BO503" i="39"/>
  <c r="BP503" i="39" s="1"/>
  <c r="BW503" i="39" s="1"/>
  <c r="BO693" i="39"/>
  <c r="BP693" i="39" s="1"/>
  <c r="BW693" i="39" s="1"/>
  <c r="BU379" i="39"/>
  <c r="BV379" i="39" s="1"/>
  <c r="BW379" i="39" s="1"/>
  <c r="BU494" i="39"/>
  <c r="BV494" i="39" s="1"/>
  <c r="BW494" i="39" s="1"/>
  <c r="BU710" i="39"/>
  <c r="BV710" i="39" s="1"/>
  <c r="BW710" i="39" s="1"/>
  <c r="BU366" i="39"/>
  <c r="BV366" i="39" s="1"/>
  <c r="BW366" i="39" s="1"/>
  <c r="BO382" i="39"/>
  <c r="BP382" i="39" s="1"/>
  <c r="BW382" i="39" s="1"/>
  <c r="BU761" i="39"/>
  <c r="BV761" i="39" s="1"/>
  <c r="BW761" i="39" s="1"/>
  <c r="BU544" i="39"/>
  <c r="BV544" i="39" s="1"/>
  <c r="BW544" i="39" s="1"/>
  <c r="BU597" i="39"/>
  <c r="BV597" i="39" s="1"/>
  <c r="BW597" i="39" s="1"/>
  <c r="BO646" i="39"/>
  <c r="BP646" i="39" s="1"/>
  <c r="BW646" i="39" s="1"/>
  <c r="BU552" i="39"/>
  <c r="BV552" i="39" s="1"/>
  <c r="BW552" i="39" s="1"/>
  <c r="BU757" i="39"/>
  <c r="BV757" i="39" s="1"/>
  <c r="BW757" i="39" s="1"/>
  <c r="BU808" i="39"/>
  <c r="BV808" i="39" s="1"/>
  <c r="BO746" i="39"/>
  <c r="BP746" i="39" s="1"/>
  <c r="BW746" i="39" s="1"/>
  <c r="BO383" i="39"/>
  <c r="BP383" i="39" s="1"/>
  <c r="BW383" i="39" s="1"/>
  <c r="BU648" i="39"/>
  <c r="BV648" i="39" s="1"/>
  <c r="BW648" i="39" s="1"/>
  <c r="BO356" i="39"/>
  <c r="BP356" i="39" s="1"/>
  <c r="BW356" i="39" s="1"/>
  <c r="BU358" i="39"/>
  <c r="BV358" i="39" s="1"/>
  <c r="BW358" i="39" s="1"/>
  <c r="BU701" i="39"/>
  <c r="BV701" i="39" s="1"/>
  <c r="BW701" i="39" s="1"/>
  <c r="BO419" i="39"/>
  <c r="BP419" i="39" s="1"/>
  <c r="BW419" i="39" s="1"/>
  <c r="BU766" i="39"/>
  <c r="BV766" i="39" s="1"/>
  <c r="BW766" i="39" s="1"/>
  <c r="BU739" i="39"/>
  <c r="BV739" i="39" s="1"/>
  <c r="BW739" i="39" s="1"/>
  <c r="BU814" i="39"/>
  <c r="BV814" i="39" s="1"/>
  <c r="BO316" i="39"/>
  <c r="BP316" i="39" s="1"/>
  <c r="BW316" i="39" s="1"/>
  <c r="BU560" i="39"/>
  <c r="BV560" i="39" s="1"/>
  <c r="BW560" i="39" s="1"/>
  <c r="BO447" i="39"/>
  <c r="BP447" i="39" s="1"/>
  <c r="BW447" i="39" s="1"/>
  <c r="BO644" i="39"/>
  <c r="BP644" i="39" s="1"/>
  <c r="BW644" i="39" s="1"/>
  <c r="BU595" i="39"/>
  <c r="BV595" i="39" s="1"/>
  <c r="BW595" i="39" s="1"/>
  <c r="BU478" i="39"/>
  <c r="BV478" i="39" s="1"/>
  <c r="BW478" i="39" s="1"/>
  <c r="BU559" i="39"/>
  <c r="BV559" i="39" s="1"/>
  <c r="BW559" i="39" s="1"/>
  <c r="BO673" i="39"/>
  <c r="BP673" i="39" s="1"/>
  <c r="BW673" i="39" s="1"/>
  <c r="BU569" i="39"/>
  <c r="BV569" i="39" s="1"/>
  <c r="BW569" i="39" s="1"/>
  <c r="BU736" i="39"/>
  <c r="BV736" i="39" s="1"/>
  <c r="BW736" i="39" s="1"/>
  <c r="BU480" i="39"/>
  <c r="BV480" i="39" s="1"/>
  <c r="BW480" i="39" s="1"/>
  <c r="BU523" i="39"/>
  <c r="BV523" i="39" s="1"/>
  <c r="BW523" i="39" s="1"/>
  <c r="BU338" i="39"/>
  <c r="BV338" i="39" s="1"/>
  <c r="BW338" i="39" s="1"/>
  <c r="BU475" i="39"/>
  <c r="BV475" i="39" s="1"/>
  <c r="BW475" i="39" s="1"/>
  <c r="BU561" i="39"/>
  <c r="BV561" i="39" s="1"/>
  <c r="BW561" i="39" s="1"/>
  <c r="BU618" i="39"/>
  <c r="BV618" i="39" s="1"/>
  <c r="BW618" i="39" s="1"/>
  <c r="BU726" i="39"/>
  <c r="BV726" i="39" s="1"/>
  <c r="BW726" i="39" s="1"/>
  <c r="BO472" i="39"/>
  <c r="BP472" i="39" s="1"/>
  <c r="BW472" i="39" s="1"/>
  <c r="BO686" i="39"/>
  <c r="BP686" i="39" s="1"/>
  <c r="BW686" i="39" s="1"/>
  <c r="H79" i="39"/>
  <c r="H82" i="39" s="1"/>
  <c r="H86" i="39" s="1"/>
  <c r="I89" i="39" s="1"/>
  <c r="BU496" i="39"/>
  <c r="BV496" i="39" s="1"/>
  <c r="BW496" i="39" s="1"/>
  <c r="BU807" i="39"/>
  <c r="BV807" i="39" s="1"/>
  <c r="BO589" i="39"/>
  <c r="BP589" i="39" s="1"/>
  <c r="BW589" i="39" s="1"/>
  <c r="BU413" i="39"/>
  <c r="BV413" i="39" s="1"/>
  <c r="BW413" i="39" s="1"/>
  <c r="BO332" i="39"/>
  <c r="BP332" i="39" s="1"/>
  <c r="BW332" i="39" s="1"/>
  <c r="BO395" i="39"/>
  <c r="BP395" i="39" s="1"/>
  <c r="BW395" i="39" s="1"/>
  <c r="BO400" i="39"/>
  <c r="BP400" i="39" s="1"/>
  <c r="BW400" i="39" s="1"/>
  <c r="BO566" i="39"/>
  <c r="BP566" i="39" s="1"/>
  <c r="BW566" i="39" s="1"/>
  <c r="BO528" i="39"/>
  <c r="BP528" i="39" s="1"/>
  <c r="BW528" i="39" s="1"/>
  <c r="BU541" i="39"/>
  <c r="BV541" i="39" s="1"/>
  <c r="BW541" i="39" s="1"/>
  <c r="BU708" i="39"/>
  <c r="BV708" i="39" s="1"/>
  <c r="BW708" i="39" s="1"/>
  <c r="BU666" i="39"/>
  <c r="BV666" i="39" s="1"/>
  <c r="BW666" i="39" s="1"/>
  <c r="BU409" i="39"/>
  <c r="BV409" i="39" s="1"/>
  <c r="BW409" i="39" s="1"/>
  <c r="BO545" i="39"/>
  <c r="BP545" i="39" s="1"/>
  <c r="BW545" i="39" s="1"/>
  <c r="BO565" i="39"/>
  <c r="BP565" i="39" s="1"/>
  <c r="BW565" i="39" s="1"/>
  <c r="BU391" i="39"/>
  <c r="BV391" i="39" s="1"/>
  <c r="BW391" i="39" s="1"/>
  <c r="BU435" i="39"/>
  <c r="BV435" i="39" s="1"/>
  <c r="BW435" i="39" s="1"/>
  <c r="BO527" i="39"/>
  <c r="BP527" i="39" s="1"/>
  <c r="BW527" i="39" s="1"/>
  <c r="BU583" i="39"/>
  <c r="BV583" i="39" s="1"/>
  <c r="BW583" i="39" s="1"/>
  <c r="BO769" i="39"/>
  <c r="BP769" i="39" s="1"/>
  <c r="BW769" i="39" s="1"/>
  <c r="BU521" i="39"/>
  <c r="BV521" i="39" s="1"/>
  <c r="BW521" i="39" s="1"/>
  <c r="BO672" i="39"/>
  <c r="BP672" i="39" s="1"/>
  <c r="BW672" i="39" s="1"/>
  <c r="BU660" i="39"/>
  <c r="BV660" i="39" s="1"/>
  <c r="BW660" i="39" s="1"/>
  <c r="BO578" i="39"/>
  <c r="BP578" i="39" s="1"/>
  <c r="BW578" i="39" s="1"/>
  <c r="BO753" i="39"/>
  <c r="BP753" i="39" s="1"/>
  <c r="BW753" i="39" s="1"/>
  <c r="BU325" i="39"/>
  <c r="BV325" i="39" s="1"/>
  <c r="BW325" i="39" s="1"/>
  <c r="BU348" i="39"/>
  <c r="BV348" i="39" s="1"/>
  <c r="BW348" i="39" s="1"/>
  <c r="BO778" i="39"/>
  <c r="BP778" i="39" s="1"/>
  <c r="BW778" i="39" s="1"/>
  <c r="BO774" i="39"/>
  <c r="BP774" i="39" s="1"/>
  <c r="BW774" i="39" s="1"/>
  <c r="BU347" i="39"/>
  <c r="BV347" i="39" s="1"/>
  <c r="BW347" i="39" s="1"/>
  <c r="BU556" i="39"/>
  <c r="BV556" i="39" s="1"/>
  <c r="BW556" i="39" s="1"/>
  <c r="BO311" i="39"/>
  <c r="BP311" i="39" s="1"/>
  <c r="BW311" i="39" s="1"/>
  <c r="BU688" i="39"/>
  <c r="BV688" i="39" s="1"/>
  <c r="BW688" i="39" s="1"/>
  <c r="BU809" i="39"/>
  <c r="BV809" i="39" s="1"/>
  <c r="BU465" i="39"/>
  <c r="BV465" i="39" s="1"/>
  <c r="BW465" i="39" s="1"/>
  <c r="BU458" i="39"/>
  <c r="BV458" i="39" s="1"/>
  <c r="BW458" i="39" s="1"/>
  <c r="BU643" i="39"/>
  <c r="BV643" i="39" s="1"/>
  <c r="BW643" i="39" s="1"/>
  <c r="BU683" i="39"/>
  <c r="BV683" i="39" s="1"/>
  <c r="BW683" i="39" s="1"/>
  <c r="BO384" i="39"/>
  <c r="BP384" i="39" s="1"/>
  <c r="BW384" i="39" s="1"/>
  <c r="BO612" i="39"/>
  <c r="BP612" i="39" s="1"/>
  <c r="BW612" i="39" s="1"/>
  <c r="BU798" i="39"/>
  <c r="BV798" i="39" s="1"/>
  <c r="BO664" i="39"/>
  <c r="BP664" i="39" s="1"/>
  <c r="BW664" i="39" s="1"/>
  <c r="BU327" i="39"/>
  <c r="BV327" i="39" s="1"/>
  <c r="BW327" i="39" s="1"/>
  <c r="BU396" i="39"/>
  <c r="BV396" i="39" s="1"/>
  <c r="BW396" i="39" s="1"/>
  <c r="BU456" i="39"/>
  <c r="BV456" i="39" s="1"/>
  <c r="BW456" i="39" s="1"/>
  <c r="BO370" i="39"/>
  <c r="BP370" i="39" s="1"/>
  <c r="BW370" i="39" s="1"/>
  <c r="BU519" i="39"/>
  <c r="BV519" i="39" s="1"/>
  <c r="BW519" i="39" s="1"/>
  <c r="BU626" i="39"/>
  <c r="BV626" i="39" s="1"/>
  <c r="BW626" i="39" s="1"/>
  <c r="BU797" i="39"/>
  <c r="BV797" i="39" s="1"/>
  <c r="BU750" i="39"/>
  <c r="BV750" i="39" s="1"/>
  <c r="BW750" i="39" s="1"/>
  <c r="BU670" i="39"/>
  <c r="BV670" i="39" s="1"/>
  <c r="BW670" i="39" s="1"/>
  <c r="BU489" i="39"/>
  <c r="BV489" i="39" s="1"/>
  <c r="BW489" i="39" s="1"/>
  <c r="BU513" i="39"/>
  <c r="BV513" i="39" s="1"/>
  <c r="BW513" i="39" s="1"/>
  <c r="BO464" i="39"/>
  <c r="BP464" i="39" s="1"/>
  <c r="BW464" i="39" s="1"/>
  <c r="BO534" i="39"/>
  <c r="BP534" i="39" s="1"/>
  <c r="BW534" i="39" s="1"/>
  <c r="BU525" i="39"/>
  <c r="BV525" i="39" s="1"/>
  <c r="BW525" i="39" s="1"/>
  <c r="BU426" i="39"/>
  <c r="BV426" i="39" s="1"/>
  <c r="BW426" i="39" s="1"/>
  <c r="BO776" i="39"/>
  <c r="BP776" i="39" s="1"/>
  <c r="BW776" i="39" s="1"/>
  <c r="BU437" i="39"/>
  <c r="BV437" i="39" s="1"/>
  <c r="BW437" i="39" s="1"/>
  <c r="BU428" i="39"/>
  <c r="BV428" i="39" s="1"/>
  <c r="BW428" i="39" s="1"/>
  <c r="BU535" i="39"/>
  <c r="BV535" i="39" s="1"/>
  <c r="BW535" i="39" s="1"/>
  <c r="BO661" i="39"/>
  <c r="BP661" i="39" s="1"/>
  <c r="BW661" i="39" s="1"/>
  <c r="BU667" i="39"/>
  <c r="BV667" i="39" s="1"/>
  <c r="BW667" i="39" s="1"/>
  <c r="BO392" i="39"/>
  <c r="BP392" i="39" s="1"/>
  <c r="BW392" i="39" s="1"/>
  <c r="BO432" i="39"/>
  <c r="BP432" i="39" s="1"/>
  <c r="BW432" i="39" s="1"/>
  <c r="BU453" i="39"/>
  <c r="BV453" i="39" s="1"/>
  <c r="BW453" i="39" s="1"/>
  <c r="BU418" i="39"/>
  <c r="BV418" i="39" s="1"/>
  <c r="BW418" i="39" s="1"/>
  <c r="BU741" i="39"/>
  <c r="BV741" i="39" s="1"/>
  <c r="BW741" i="39" s="1"/>
  <c r="BO557" i="39"/>
  <c r="BP557" i="39" s="1"/>
  <c r="BW557" i="39" s="1"/>
  <c r="BU490" i="39"/>
  <c r="BV490" i="39" s="1"/>
  <c r="BW490" i="39" s="1"/>
  <c r="BU692" i="39"/>
  <c r="BV692" i="39" s="1"/>
  <c r="BW692" i="39" s="1"/>
  <c r="BU724" i="39"/>
  <c r="BV724" i="39" s="1"/>
  <c r="BW724" i="39" s="1"/>
  <c r="BU772" i="39"/>
  <c r="BV772" i="39" s="1"/>
  <c r="BW772" i="39" s="1"/>
  <c r="BO745" i="39"/>
  <c r="BP745" i="39" s="1"/>
  <c r="BW745" i="39" s="1"/>
  <c r="BU777" i="39"/>
  <c r="BV777" i="39" s="1"/>
  <c r="BW777" i="39" s="1"/>
  <c r="BU506" i="39"/>
  <c r="BV506" i="39" s="1"/>
  <c r="BW506" i="39" s="1"/>
  <c r="BU728" i="39"/>
  <c r="BV728" i="39" s="1"/>
  <c r="BW728" i="39" s="1"/>
  <c r="BO662" i="39"/>
  <c r="BP662" i="39" s="1"/>
  <c r="BW662" i="39" s="1"/>
  <c r="BO473" i="39"/>
  <c r="BP473" i="39" s="1"/>
  <c r="BW473" i="39" s="1"/>
  <c r="BO349" i="39"/>
  <c r="BP349" i="39" s="1"/>
  <c r="BW349" i="39" s="1"/>
  <c r="BU331" i="39"/>
  <c r="BV331" i="39" s="1"/>
  <c r="BW331" i="39" s="1"/>
  <c r="BO440" i="39"/>
  <c r="BP440" i="39" s="1"/>
  <c r="BW440" i="39" s="1"/>
  <c r="BU434" i="39"/>
  <c r="BV434" i="39" s="1"/>
  <c r="BW434" i="39" s="1"/>
  <c r="BO548" i="39"/>
  <c r="BP548" i="39" s="1"/>
  <c r="BW548" i="39" s="1"/>
  <c r="BU572" i="39"/>
  <c r="BV572" i="39" s="1"/>
  <c r="BW572" i="39" s="1"/>
  <c r="BO717" i="39"/>
  <c r="BP717" i="39" s="1"/>
  <c r="BW717" i="39" s="1"/>
  <c r="BO463" i="39"/>
  <c r="BP463" i="39" s="1"/>
  <c r="BW463" i="39" s="1"/>
  <c r="BO312" i="39"/>
  <c r="BP312" i="39" s="1"/>
  <c r="BW312" i="39" s="1"/>
  <c r="BU405" i="39"/>
  <c r="BV405" i="39" s="1"/>
  <c r="BW405" i="39" s="1"/>
  <c r="BO492" i="39"/>
  <c r="BP492" i="39" s="1"/>
  <c r="BW492" i="39" s="1"/>
  <c r="BU450" i="39"/>
  <c r="BV450" i="39" s="1"/>
  <c r="BW450" i="39" s="1"/>
  <c r="BU378" i="39"/>
  <c r="BV378" i="39" s="1"/>
  <c r="BW378" i="39" s="1"/>
  <c r="BU479" i="39"/>
  <c r="BV479" i="39" s="1"/>
  <c r="BW479" i="39" s="1"/>
  <c r="BO417" i="39"/>
  <c r="BP417" i="39" s="1"/>
  <c r="BW417" i="39" s="1"/>
  <c r="BO641" i="39"/>
  <c r="BP641" i="39" s="1"/>
  <c r="BW641" i="39" s="1"/>
  <c r="BO497" i="39"/>
  <c r="BP497" i="39" s="1"/>
  <c r="BW497" i="39" s="1"/>
  <c r="BU537" i="39"/>
  <c r="BV537" i="39" s="1"/>
  <c r="BW537" i="39" s="1"/>
  <c r="BU585" i="39"/>
  <c r="BV585" i="39" s="1"/>
  <c r="BW585" i="39" s="1"/>
  <c r="BU451" i="39"/>
  <c r="BV451" i="39" s="1"/>
  <c r="BW451" i="39" s="1"/>
  <c r="BO610" i="39"/>
  <c r="BP610" i="39" s="1"/>
  <c r="BW610" i="39" s="1"/>
  <c r="BU656" i="39"/>
  <c r="BV656" i="39" s="1"/>
  <c r="BW656" i="39" s="1"/>
  <c r="BO421" i="39"/>
  <c r="BP421" i="39" s="1"/>
  <c r="BW421" i="39" s="1"/>
  <c r="BU663" i="39"/>
  <c r="BV663" i="39" s="1"/>
  <c r="BW663" i="39" s="1"/>
  <c r="BU691" i="39"/>
  <c r="BV691" i="39" s="1"/>
  <c r="BW691" i="39" s="1"/>
  <c r="BU345" i="39"/>
  <c r="BV345" i="39" s="1"/>
  <c r="BW345" i="39" s="1"/>
  <c r="BO415" i="39"/>
  <c r="BP415" i="39" s="1"/>
  <c r="BW415" i="39" s="1"/>
  <c r="BU800" i="39"/>
  <c r="BV800" i="39" s="1"/>
  <c r="BU551" i="39"/>
  <c r="BV551" i="39" s="1"/>
  <c r="BW551" i="39" s="1"/>
  <c r="BO320" i="39"/>
  <c r="BP320" i="39" s="1"/>
  <c r="BW320" i="39" s="1"/>
  <c r="BO441" i="39"/>
  <c r="BP441" i="39" s="1"/>
  <c r="BW441" i="39" s="1"/>
  <c r="BO375" i="39"/>
  <c r="BP375" i="39" s="1"/>
  <c r="BW375" i="39" s="1"/>
  <c r="BO444" i="39"/>
  <c r="BP444" i="39" s="1"/>
  <c r="BW444" i="39" s="1"/>
  <c r="BO679" i="39"/>
  <c r="BP679" i="39" s="1"/>
  <c r="BW679" i="39" s="1"/>
  <c r="BO755" i="39"/>
  <c r="BP755" i="39" s="1"/>
  <c r="BU755" i="39"/>
  <c r="BV755" i="39" s="1"/>
  <c r="BU619" i="39"/>
  <c r="BV619" i="39" s="1"/>
  <c r="BW619" i="39" s="1"/>
  <c r="BO314" i="39"/>
  <c r="BP314" i="39" s="1"/>
  <c r="BW314" i="39" s="1"/>
  <c r="BU725" i="39"/>
  <c r="BV725" i="39" s="1"/>
  <c r="BW725" i="39" s="1"/>
  <c r="BU362" i="39"/>
  <c r="BV362" i="39" s="1"/>
  <c r="BW362" i="39" s="1"/>
  <c r="BU744" i="39"/>
  <c r="BV744" i="39" s="1"/>
  <c r="BW744" i="39" s="1"/>
  <c r="BO317" i="39"/>
  <c r="BP317" i="39" s="1"/>
  <c r="BW317" i="39" s="1"/>
  <c r="BU371" i="39"/>
  <c r="BV371" i="39" s="1"/>
  <c r="BW371" i="39" s="1"/>
  <c r="BO380" i="39"/>
  <c r="BP380" i="39" s="1"/>
  <c r="BW380" i="39" s="1"/>
  <c r="BO540" i="39"/>
  <c r="BP540" i="39" s="1"/>
  <c r="BW540" i="39" s="1"/>
  <c r="BU588" i="39"/>
  <c r="BV588" i="39" s="1"/>
  <c r="BW588" i="39" s="1"/>
  <c r="BO330" i="39"/>
  <c r="BP330" i="39" s="1"/>
  <c r="BW330" i="39" s="1"/>
  <c r="BU621" i="39"/>
  <c r="BV621" i="39" s="1"/>
  <c r="BW621" i="39" s="1"/>
  <c r="BU591" i="39"/>
  <c r="BV591" i="39" s="1"/>
  <c r="BW591" i="39" s="1"/>
  <c r="BO357" i="39"/>
  <c r="BP357" i="39" s="1"/>
  <c r="BW357" i="39" s="1"/>
  <c r="BU460" i="39"/>
  <c r="BV460" i="39" s="1"/>
  <c r="BW460" i="39" s="1"/>
  <c r="BU592" i="39"/>
  <c r="BV592" i="39" s="1"/>
  <c r="BW592" i="39" s="1"/>
  <c r="BO498" i="39"/>
  <c r="BP498" i="39" s="1"/>
  <c r="BW498" i="39" s="1"/>
  <c r="BU734" i="39"/>
  <c r="BV734" i="39" s="1"/>
  <c r="BW734" i="39" s="1"/>
  <c r="BO759" i="39"/>
  <c r="BP759" i="39" s="1"/>
  <c r="BW759" i="39" s="1"/>
  <c r="BU659" i="39"/>
  <c r="BV659" i="39" s="1"/>
  <c r="BW659" i="39" s="1"/>
  <c r="BO516" i="39"/>
  <c r="BP516" i="39" s="1"/>
  <c r="BW516" i="39" s="1"/>
  <c r="BO640" i="39"/>
  <c r="BP640" i="39" s="1"/>
  <c r="BW640" i="39" s="1"/>
  <c r="BU780" i="39"/>
  <c r="BV780" i="39" s="1"/>
  <c r="BO512" i="39"/>
  <c r="BP512" i="39" s="1"/>
  <c r="BW512" i="39" s="1"/>
  <c r="BO630" i="39"/>
  <c r="BP630" i="39" s="1"/>
  <c r="BW630" i="39" s="1"/>
  <c r="BU599" i="39"/>
  <c r="BV599" i="39" s="1"/>
  <c r="BW599" i="39" s="1"/>
  <c r="BU367" i="39"/>
  <c r="BV367" i="39" s="1"/>
  <c r="BW367" i="39" s="1"/>
  <c r="BO522" i="39"/>
  <c r="BP522" i="39" s="1"/>
  <c r="BW522" i="39" s="1"/>
  <c r="BO433" i="39"/>
  <c r="BP433" i="39" s="1"/>
  <c r="BW433" i="39" s="1"/>
  <c r="BO712" i="39"/>
  <c r="BP712" i="39" s="1"/>
  <c r="BW712" i="39" s="1"/>
  <c r="BO611" i="39"/>
  <c r="BP611" i="39" s="1"/>
  <c r="BW611" i="39" s="1"/>
  <c r="BO361" i="39"/>
  <c r="BP361" i="39" s="1"/>
  <c r="BW361" i="39" s="1"/>
  <c r="BU685" i="39"/>
  <c r="BV685" i="39" s="1"/>
  <c r="BW685" i="39" s="1"/>
  <c r="BU668" i="39"/>
  <c r="BV668" i="39" s="1"/>
  <c r="BW668" i="39" s="1"/>
  <c r="BO318" i="39"/>
  <c r="BP318" i="39" s="1"/>
  <c r="BW318" i="39" s="1"/>
  <c r="BU389" i="39"/>
  <c r="BV389" i="39" s="1"/>
  <c r="BW389" i="39" s="1"/>
  <c r="BU721" i="39"/>
  <c r="BV721" i="39" s="1"/>
  <c r="BW721" i="39" s="1"/>
  <c r="BU767" i="39"/>
  <c r="BV767" i="39" s="1"/>
  <c r="BW767" i="39" s="1"/>
  <c r="BO368" i="39"/>
  <c r="BP368" i="39" s="1"/>
  <c r="BW368" i="39" s="1"/>
  <c r="BO425" i="39"/>
  <c r="BP425" i="39" s="1"/>
  <c r="BW425" i="39" s="1"/>
  <c r="BO773" i="39"/>
  <c r="BP773" i="39" s="1"/>
  <c r="BW773" i="39" s="1"/>
  <c r="BU586" i="39"/>
  <c r="BV586" i="39" s="1"/>
  <c r="BW586" i="39" s="1"/>
  <c r="BU649" i="39"/>
  <c r="BV649" i="39" s="1"/>
  <c r="BW649" i="39" s="1"/>
  <c r="BU802" i="39"/>
  <c r="BV802" i="39" s="1"/>
  <c r="BO602" i="39"/>
  <c r="BP602" i="39" s="1"/>
  <c r="BW602" i="39" s="1"/>
  <c r="BU760" i="39"/>
  <c r="BV760" i="39" s="1"/>
  <c r="BW760" i="39" s="1"/>
  <c r="BU340" i="39"/>
  <c r="BV340" i="39" s="1"/>
  <c r="BW340" i="39" s="1"/>
  <c r="BO637" i="39"/>
  <c r="BP637" i="39" s="1"/>
  <c r="BW637" i="39" s="1"/>
  <c r="BU749" i="39"/>
  <c r="BV749" i="39" s="1"/>
  <c r="BW749" i="39" s="1"/>
  <c r="BU443" i="39"/>
  <c r="BV443" i="39" s="1"/>
  <c r="BW443" i="39" s="1"/>
  <c r="BO732" i="39"/>
  <c r="BP732" i="39" s="1"/>
  <c r="BW732" i="39" s="1"/>
  <c r="BO770" i="39"/>
  <c r="BP770" i="39" s="1"/>
  <c r="BW770" i="39" s="1"/>
  <c r="BU373" i="39"/>
  <c r="BV373" i="39" s="1"/>
  <c r="BW373" i="39" s="1"/>
  <c r="BO397" i="39"/>
  <c r="BP397" i="39" s="1"/>
  <c r="BW397" i="39" s="1"/>
  <c r="BU406" i="39"/>
  <c r="BV406" i="39" s="1"/>
  <c r="BW406" i="39" s="1"/>
  <c r="BO469" i="39"/>
  <c r="BP469" i="39" s="1"/>
  <c r="BW469" i="39" s="1"/>
  <c r="BO550" i="39"/>
  <c r="BP550" i="39" s="1"/>
  <c r="BW550" i="39" s="1"/>
  <c r="BU386" i="39"/>
  <c r="BV386" i="39" s="1"/>
  <c r="BW386" i="39" s="1"/>
  <c r="BO568" i="39"/>
  <c r="BP568" i="39" s="1"/>
  <c r="BW568" i="39" s="1"/>
  <c r="BO596" i="39"/>
  <c r="BP596" i="39" s="1"/>
  <c r="BW596" i="39" s="1"/>
  <c r="BO714" i="39"/>
  <c r="BP714" i="39" s="1"/>
  <c r="BW714" i="39" s="1"/>
  <c r="BO615" i="39"/>
  <c r="BP615" i="39" s="1"/>
  <c r="BW615" i="39" s="1"/>
  <c r="BO353" i="39"/>
  <c r="BP353" i="39" s="1"/>
  <c r="BW353" i="39" s="1"/>
  <c r="BU364" i="39"/>
  <c r="BV364" i="39" s="1"/>
  <c r="BW364" i="39" s="1"/>
  <c r="BO468" i="39"/>
  <c r="BP468" i="39" s="1"/>
  <c r="BW468" i="39" s="1"/>
  <c r="BO713" i="39"/>
  <c r="BP713" i="39" s="1"/>
  <c r="BW713" i="39" s="1"/>
  <c r="BO481" i="39"/>
  <c r="BP481" i="39" s="1"/>
  <c r="BW481" i="39" s="1"/>
  <c r="BU577" i="39"/>
  <c r="BV577" i="39" s="1"/>
  <c r="BW577" i="39" s="1"/>
  <c r="BU678" i="39"/>
  <c r="BV678" i="39" s="1"/>
  <c r="BW678" i="39" s="1"/>
  <c r="BU487" i="39"/>
  <c r="BV487" i="39" s="1"/>
  <c r="BW487" i="39" s="1"/>
  <c r="BU524" i="39"/>
  <c r="BV524" i="39" s="1"/>
  <c r="BW524" i="39" s="1"/>
  <c r="BU706" i="39"/>
  <c r="BV706" i="39" s="1"/>
  <c r="BW706" i="39" s="1"/>
  <c r="BU328" i="39"/>
  <c r="BV328" i="39" s="1"/>
  <c r="BW328" i="39" s="1"/>
  <c r="BU594" i="39"/>
  <c r="BV594" i="39" s="1"/>
  <c r="BW594" i="39" s="1"/>
  <c r="BU752" i="39"/>
  <c r="BV752" i="39" s="1"/>
  <c r="BW752" i="39" s="1"/>
  <c r="BO461" i="39"/>
  <c r="BP461" i="39" s="1"/>
  <c r="BW461" i="39" s="1"/>
  <c r="BO555" i="39"/>
  <c r="BP555" i="39" s="1"/>
  <c r="BW555" i="39" s="1"/>
  <c r="BO575" i="39"/>
  <c r="BP575" i="39" s="1"/>
  <c r="BW575" i="39" s="1"/>
  <c r="BU448" i="39"/>
  <c r="BV448" i="39" s="1"/>
  <c r="BW448" i="39" s="1"/>
  <c r="BU676" i="39"/>
  <c r="BV676" i="39" s="1"/>
  <c r="BW676" i="39" s="1"/>
  <c r="BO377" i="39"/>
  <c r="BP377" i="39" s="1"/>
  <c r="BW377" i="39" s="1"/>
  <c r="BO446" i="39"/>
  <c r="BP446" i="39" s="1"/>
  <c r="BW446" i="39" s="1"/>
  <c r="BO486" i="39"/>
  <c r="BP486" i="39" s="1"/>
  <c r="BW486" i="39" s="1"/>
  <c r="BU587" i="39"/>
  <c r="BV587" i="39" s="1"/>
  <c r="BW587" i="39" s="1"/>
  <c r="BO580" i="39"/>
  <c r="BP580" i="39" s="1"/>
  <c r="BW580" i="39" s="1"/>
  <c r="BU491" i="39"/>
  <c r="BV491" i="39" s="1"/>
  <c r="BW491" i="39" s="1"/>
  <c r="BU606" i="39"/>
  <c r="BV606" i="39" s="1"/>
  <c r="BW606" i="39" s="1"/>
  <c r="BO642" i="39"/>
  <c r="BP642" i="39" s="1"/>
  <c r="BW642" i="39" s="1"/>
  <c r="BO344" i="39"/>
  <c r="BP344" i="39" s="1"/>
  <c r="BW344" i="39" s="1"/>
  <c r="BU747" i="39"/>
  <c r="BV747" i="39" s="1"/>
  <c r="BW747" i="39" s="1"/>
  <c r="BO309" i="39"/>
  <c r="BP309" i="39" s="1"/>
  <c r="BW309" i="39" s="1"/>
  <c r="BO459" i="39"/>
  <c r="BP459" i="39" s="1"/>
  <c r="BW459" i="39" s="1"/>
  <c r="BU310" i="39"/>
  <c r="BV310" i="39" s="1"/>
  <c r="BW310" i="39" s="1"/>
  <c r="BU764" i="39"/>
  <c r="BV764" i="39" s="1"/>
  <c r="BW764" i="39" s="1"/>
  <c r="BO674" i="39"/>
  <c r="BP674" i="39" s="1"/>
  <c r="BW674" i="39" s="1"/>
  <c r="BU718" i="39"/>
  <c r="BV718" i="39" s="1"/>
  <c r="BW718" i="39" s="1"/>
  <c r="BU341" i="39"/>
  <c r="BV341" i="39" s="1"/>
  <c r="BW341" i="39" s="1"/>
  <c r="BU360" i="39"/>
  <c r="BV360" i="39" s="1"/>
  <c r="BW360" i="39" s="1"/>
  <c r="BO628" i="39"/>
  <c r="BP628" i="39" s="1"/>
  <c r="BW628" i="39" s="1"/>
  <c r="BO505" i="39"/>
  <c r="BP505" i="39" s="1"/>
  <c r="BW505" i="39" s="1"/>
  <c r="BO313" i="39"/>
  <c r="BP313" i="39" s="1"/>
  <c r="BW313" i="39" s="1"/>
  <c r="BU336" i="39"/>
  <c r="BV336" i="39" s="1"/>
  <c r="BW336" i="39" s="1"/>
  <c r="BO326" i="39"/>
  <c r="BP326" i="39" s="1"/>
  <c r="BW326" i="39" s="1"/>
  <c r="BU399" i="39"/>
  <c r="BV399" i="39" s="1"/>
  <c r="BW399" i="39" s="1"/>
  <c r="BO500" i="39"/>
  <c r="BP500" i="39" s="1"/>
  <c r="BW500" i="39" s="1"/>
  <c r="BO495" i="39"/>
  <c r="BP495" i="39" s="1"/>
  <c r="BW495" i="39" s="1"/>
  <c r="BU539" i="39"/>
  <c r="BV539" i="39" s="1"/>
  <c r="BW539" i="39" s="1"/>
  <c r="BU681" i="39"/>
  <c r="BV681" i="39" s="1"/>
  <c r="BW681" i="39" s="1"/>
  <c r="BU402" i="39"/>
  <c r="BV402" i="39" s="1"/>
  <c r="BW402" i="39" s="1"/>
  <c r="BU533" i="39"/>
  <c r="BV533" i="39" s="1"/>
  <c r="BW533" i="39" s="1"/>
  <c r="BO623" i="39"/>
  <c r="BP623" i="39" s="1"/>
  <c r="BW623" i="39" s="1"/>
  <c r="BU407" i="39"/>
  <c r="BV407" i="39" s="1"/>
  <c r="BW407" i="39" s="1"/>
  <c r="BO546" i="39"/>
  <c r="BP546" i="39" s="1"/>
  <c r="BW546" i="39" s="1"/>
  <c r="BO462" i="39"/>
  <c r="BP462" i="39" s="1"/>
  <c r="BW462" i="39" s="1"/>
  <c r="BU803" i="39"/>
  <c r="BV803" i="39" s="1"/>
  <c r="BO509" i="39"/>
  <c r="BP509" i="39" s="1"/>
  <c r="BW509" i="39" s="1"/>
  <c r="BO617" i="39"/>
  <c r="BP617" i="39" s="1"/>
  <c r="BW617" i="39" s="1"/>
  <c r="BU805" i="39"/>
  <c r="BV805" i="39" s="1"/>
  <c r="BU449" i="39"/>
  <c r="BV449" i="39" s="1"/>
  <c r="BW449" i="39" s="1"/>
  <c r="BO604" i="39"/>
  <c r="BP604" i="39" s="1"/>
  <c r="BW604" i="39" s="1"/>
  <c r="BU700" i="39"/>
  <c r="BV700" i="39" s="1"/>
  <c r="BW700" i="39" s="1"/>
  <c r="BO738" i="39"/>
  <c r="BP738" i="39" s="1"/>
  <c r="BW738" i="39" s="1"/>
  <c r="BU658" i="39"/>
  <c r="BV658" i="39" s="1"/>
  <c r="BW658" i="39" s="1"/>
  <c r="BU553" i="39"/>
  <c r="BV553" i="39" s="1"/>
  <c r="BW553" i="39" s="1"/>
  <c r="BO720" i="39"/>
  <c r="BP720" i="39" s="1"/>
  <c r="BW720" i="39" s="1"/>
  <c r="BO727" i="39"/>
  <c r="BP727" i="39" s="1"/>
  <c r="BW727" i="39" s="1"/>
  <c r="BO376" i="39"/>
  <c r="BP376" i="39" s="1"/>
  <c r="BW376" i="39" s="1"/>
  <c r="BU408" i="39"/>
  <c r="BV408" i="39" s="1"/>
  <c r="BW408" i="39" s="1"/>
  <c r="BO518" i="39"/>
  <c r="BP518" i="39" s="1"/>
  <c r="BW518" i="39" s="1"/>
  <c r="BO677" i="39"/>
  <c r="BP677" i="39" s="1"/>
  <c r="BW677" i="39" s="1"/>
  <c r="BO709" i="39"/>
  <c r="BP709" i="39" s="1"/>
  <c r="BW709" i="39" s="1"/>
  <c r="BO393" i="39"/>
  <c r="BP393" i="39" s="1"/>
  <c r="BW393" i="39" s="1"/>
  <c r="BO554" i="39"/>
  <c r="BP554" i="39" s="1"/>
  <c r="BW554" i="39" s="1"/>
  <c r="BU616" i="39"/>
  <c r="BV616" i="39" s="1"/>
  <c r="BW616" i="39" s="1"/>
  <c r="BO634" i="39"/>
  <c r="BP634" i="39" s="1"/>
  <c r="BW634" i="39" s="1"/>
  <c r="BU315" i="39"/>
  <c r="BV315" i="39" s="1"/>
  <c r="BW315" i="39" s="1"/>
  <c r="BO404" i="39"/>
  <c r="BP404" i="39" s="1"/>
  <c r="BW404" i="39" s="1"/>
  <c r="BO424" i="39"/>
  <c r="BP424" i="39" s="1"/>
  <c r="BW424" i="39" s="1"/>
  <c r="BO504" i="39"/>
  <c r="BP504" i="39" s="1"/>
  <c r="BW504" i="39" s="1"/>
  <c r="BU636" i="39"/>
  <c r="BV636" i="39" s="1"/>
  <c r="BW636" i="39" s="1"/>
  <c r="BU801" i="39"/>
  <c r="BV801" i="39" s="1"/>
  <c r="BO508" i="39"/>
  <c r="BP508" i="39" s="1"/>
  <c r="BW508" i="39" s="1"/>
  <c r="BO493" i="39"/>
  <c r="BP493" i="39" s="1"/>
  <c r="BW493" i="39" s="1"/>
  <c r="BO511" i="39"/>
  <c r="BP511" i="39" s="1"/>
  <c r="BW511" i="39" s="1"/>
  <c r="BU543" i="39"/>
  <c r="BV543" i="39" s="1"/>
  <c r="BW543" i="39" s="1"/>
  <c r="BO625" i="39"/>
  <c r="BP625" i="39" s="1"/>
  <c r="BW625" i="39" s="1"/>
  <c r="BU471" i="39"/>
  <c r="BV471" i="39" s="1"/>
  <c r="BW471" i="39" s="1"/>
  <c r="BU810" i="39"/>
  <c r="BV810" i="39" s="1"/>
  <c r="BU614" i="39"/>
  <c r="BV614" i="39" s="1"/>
  <c r="BW614" i="39" s="1"/>
  <c r="BO390" i="39"/>
  <c r="BP390" i="39" s="1"/>
  <c r="BW390" i="39" s="1"/>
  <c r="BO654" i="39"/>
  <c r="BP654" i="39" s="1"/>
  <c r="BW654" i="39" s="1"/>
  <c r="BO531" i="39"/>
  <c r="BP531" i="39" s="1"/>
  <c r="BU531" i="39"/>
  <c r="BV531" i="39" s="1"/>
  <c r="BO343" i="39"/>
  <c r="BP343" i="39" s="1"/>
  <c r="BU343" i="39"/>
  <c r="BV343" i="39" s="1"/>
  <c r="BO733" i="39"/>
  <c r="BP733" i="39" s="1"/>
  <c r="BU733" i="39"/>
  <c r="BV733" i="39" s="1"/>
  <c r="BU549" i="39"/>
  <c r="BV549" i="39" s="1"/>
  <c r="BO549" i="39"/>
  <c r="BP549" i="39" s="1"/>
  <c r="BO705" i="39"/>
  <c r="BP705" i="39" s="1"/>
  <c r="BU705" i="39"/>
  <c r="BV705" i="39" s="1"/>
  <c r="BP804" i="39"/>
  <c r="BU804" i="39"/>
  <c r="BV804" i="39" s="1"/>
  <c r="BU339" i="39"/>
  <c r="BV339" i="39" s="1"/>
  <c r="BW339" i="39" s="1"/>
  <c r="BO445" i="39"/>
  <c r="BP445" i="39" s="1"/>
  <c r="BW445" i="39" s="1"/>
  <c r="BU729" i="39"/>
  <c r="BV729" i="39" s="1"/>
  <c r="BW729" i="39" s="1"/>
  <c r="BU429" i="39"/>
  <c r="BV429" i="39" s="1"/>
  <c r="BW429" i="39" s="1"/>
  <c r="BU735" i="39"/>
  <c r="BV735" i="39" s="1"/>
  <c r="BW735" i="39" s="1"/>
  <c r="BU698" i="39"/>
  <c r="BV698" i="39" s="1"/>
  <c r="BW698" i="39" s="1"/>
  <c r="BU484" i="39"/>
  <c r="BV484" i="39" s="1"/>
  <c r="BW484" i="39" s="1"/>
  <c r="BU601" i="39"/>
  <c r="BV601" i="39" s="1"/>
  <c r="BW601" i="39" s="1"/>
  <c r="BO324" i="39"/>
  <c r="BP324" i="39" s="1"/>
  <c r="BW324" i="39" s="1"/>
  <c r="BU574" i="39"/>
  <c r="BV574" i="39" s="1"/>
  <c r="BW574" i="39" s="1"/>
  <c r="BU740" i="39"/>
  <c r="BV740" i="39" s="1"/>
  <c r="BW740" i="39" s="1"/>
  <c r="BU385" i="39"/>
  <c r="BV385" i="39" s="1"/>
  <c r="BW385" i="39" s="1"/>
  <c r="BU563" i="39"/>
  <c r="BV563" i="39" s="1"/>
  <c r="BW563" i="39" s="1"/>
  <c r="BO455" i="39"/>
  <c r="BP455" i="39" s="1"/>
  <c r="BW455" i="39" s="1"/>
  <c r="BU542" i="39"/>
  <c r="BV542" i="39" s="1"/>
  <c r="BW542" i="39" s="1"/>
  <c r="BO564" i="39"/>
  <c r="BP564" i="39" s="1"/>
  <c r="BW564" i="39" s="1"/>
  <c r="BO652" i="39"/>
  <c r="BP652" i="39" s="1"/>
  <c r="BW652" i="39" s="1"/>
  <c r="BO665" i="39"/>
  <c r="BP665" i="39" s="1"/>
  <c r="BU665" i="39"/>
  <c r="BV665" i="39" s="1"/>
  <c r="BO600" i="39"/>
  <c r="BP600" i="39" s="1"/>
  <c r="BU600" i="39"/>
  <c r="BV600" i="39" s="1"/>
  <c r="BO394" i="39"/>
  <c r="BP394" i="39" s="1"/>
  <c r="BU394" i="39"/>
  <c r="BV394" i="39" s="1"/>
  <c r="BU454" i="39"/>
  <c r="BV454" i="39" s="1"/>
  <c r="BO454" i="39"/>
  <c r="BP454" i="39" s="1"/>
  <c r="BO420" i="39"/>
  <c r="BP420" i="39" s="1"/>
  <c r="BU420" i="39"/>
  <c r="BV420" i="39" s="1"/>
  <c r="BO427" i="39"/>
  <c r="BP427" i="39" s="1"/>
  <c r="BU427" i="39"/>
  <c r="BV427" i="39" s="1"/>
  <c r="BO603" i="39"/>
  <c r="BP603" i="39" s="1"/>
  <c r="BU603" i="39"/>
  <c r="BV603" i="39" s="1"/>
  <c r="BU470" i="39"/>
  <c r="BV470" i="39" s="1"/>
  <c r="BO470" i="39"/>
  <c r="BP470" i="39" s="1"/>
  <c r="BU520" i="39"/>
  <c r="BV520" i="39" s="1"/>
  <c r="BO520" i="39"/>
  <c r="BP520" i="39" s="1"/>
  <c r="BU624" i="39"/>
  <c r="BV624" i="39" s="1"/>
  <c r="BO624" i="39"/>
  <c r="BP624" i="39" s="1"/>
  <c r="BU590" i="39"/>
  <c r="BV590" i="39" s="1"/>
  <c r="BO590" i="39"/>
  <c r="BP590" i="39" s="1"/>
  <c r="BO716" i="39"/>
  <c r="BP716" i="39" s="1"/>
  <c r="BU716" i="39"/>
  <c r="BV716" i="39" s="1"/>
  <c r="BP784" i="39"/>
  <c r="BU784" i="39"/>
  <c r="BV784" i="39" s="1"/>
  <c r="BU722" i="39"/>
  <c r="BV722" i="39" s="1"/>
  <c r="BO722" i="39"/>
  <c r="BP722" i="39" s="1"/>
  <c r="BO707" i="39"/>
  <c r="BP707" i="39" s="1"/>
  <c r="BU707" i="39"/>
  <c r="BV707" i="39" s="1"/>
  <c r="BO337" i="39"/>
  <c r="BP337" i="39" s="1"/>
  <c r="BU337" i="39"/>
  <c r="BV337" i="39" s="1"/>
  <c r="BO439" i="39"/>
  <c r="BP439" i="39" s="1"/>
  <c r="BU439" i="39"/>
  <c r="BV439" i="39" s="1"/>
  <c r="BU593" i="39"/>
  <c r="BV593" i="39" s="1"/>
  <c r="BO593" i="39"/>
  <c r="BP593" i="39" s="1"/>
  <c r="BO430" i="39"/>
  <c r="BP430" i="39" s="1"/>
  <c r="BU430" i="39"/>
  <c r="BV430" i="39" s="1"/>
  <c r="BO573" i="39"/>
  <c r="BP573" i="39" s="1"/>
  <c r="BU573" i="39"/>
  <c r="BV573" i="39" s="1"/>
  <c r="BO645" i="39"/>
  <c r="BP645" i="39" s="1"/>
  <c r="BW645" i="39" s="1"/>
  <c r="BU538" i="39"/>
  <c r="BV538" i="39" s="1"/>
  <c r="BW538" i="39" s="1"/>
  <c r="BU388" i="39"/>
  <c r="BV388" i="39" s="1"/>
  <c r="BW388" i="39" s="1"/>
  <c r="BU510" i="39"/>
  <c r="BV510" i="39" s="1"/>
  <c r="BW510" i="39" s="1"/>
  <c r="BU416" i="39"/>
  <c r="BV416" i="39" s="1"/>
  <c r="BW416" i="39" s="1"/>
  <c r="BU779" i="39"/>
  <c r="BV779" i="39" s="1"/>
  <c r="BU334" i="39"/>
  <c r="BV334" i="39" s="1"/>
  <c r="BW334" i="39" s="1"/>
  <c r="BU567" i="39"/>
  <c r="BV567" i="39" s="1"/>
  <c r="BW567" i="39" s="1"/>
  <c r="BO363" i="39"/>
  <c r="BP363" i="39" s="1"/>
  <c r="BW363" i="39" s="1"/>
  <c r="BO485" i="39"/>
  <c r="BP485" i="39" s="1"/>
  <c r="BW485" i="39" s="1"/>
  <c r="BU507" i="39"/>
  <c r="BV507" i="39" s="1"/>
  <c r="BW507" i="39" s="1"/>
  <c r="BO562" i="39"/>
  <c r="BP562" i="39" s="1"/>
  <c r="BW562" i="39" s="1"/>
  <c r="BU751" i="39"/>
  <c r="BV751" i="39" s="1"/>
  <c r="BW751" i="39" s="1"/>
  <c r="BU635" i="39"/>
  <c r="BV635" i="39" s="1"/>
  <c r="BW635" i="39" s="1"/>
  <c r="BU582" i="39"/>
  <c r="BV582" i="39" s="1"/>
  <c r="BW582" i="39" s="1"/>
  <c r="BU536" i="39"/>
  <c r="BV536" i="39" s="1"/>
  <c r="BW536" i="39" s="1"/>
  <c r="BO321" i="39"/>
  <c r="BP321" i="39" s="1"/>
  <c r="BW321" i="39" s="1"/>
  <c r="BU514" i="39"/>
  <c r="BV514" i="39" s="1"/>
  <c r="BW514" i="39" s="1"/>
  <c r="BU689" i="39"/>
  <c r="BV689" i="39" s="1"/>
  <c r="BW689" i="39" s="1"/>
  <c r="BU651" i="39"/>
  <c r="BV651" i="39" s="1"/>
  <c r="BO651" i="39"/>
  <c r="BP651" i="39" s="1"/>
  <c r="BU352" i="39"/>
  <c r="BV352" i="39" s="1"/>
  <c r="BW352" i="39" s="1"/>
  <c r="BU529" i="39"/>
  <c r="BV529" i="39" s="1"/>
  <c r="BW529" i="39" s="1"/>
  <c r="BU696" i="39"/>
  <c r="BV696" i="39" s="1"/>
  <c r="BW696" i="39" s="1"/>
  <c r="BO742" i="39"/>
  <c r="BP742" i="39" s="1"/>
  <c r="BW742" i="39" s="1"/>
  <c r="BO355" i="39"/>
  <c r="BP355" i="39" s="1"/>
  <c r="BW355" i="39" s="1"/>
  <c r="BU403" i="39"/>
  <c r="BV403" i="39" s="1"/>
  <c r="BW403" i="39" s="1"/>
  <c r="BO653" i="39"/>
  <c r="BP653" i="39" s="1"/>
  <c r="BW653" i="39" s="1"/>
  <c r="BU607" i="39"/>
  <c r="BV607" i="39" s="1"/>
  <c r="BW607" i="39" s="1"/>
  <c r="BO476" i="39"/>
  <c r="BP476" i="39" s="1"/>
  <c r="BW476" i="39" s="1"/>
  <c r="BO466" i="39"/>
  <c r="BP466" i="39" s="1"/>
  <c r="BW466" i="39" s="1"/>
  <c r="BU584" i="39"/>
  <c r="BV584" i="39" s="1"/>
  <c r="BW584" i="39" s="1"/>
  <c r="BU365" i="39"/>
  <c r="BV365" i="39" s="1"/>
  <c r="BW365" i="39" s="1"/>
  <c r="BO699" i="39"/>
  <c r="BP699" i="39" s="1"/>
  <c r="BU699" i="39"/>
  <c r="BV699" i="39" s="1"/>
  <c r="BO695" i="39"/>
  <c r="BP695" i="39" s="1"/>
  <c r="BU695" i="39"/>
  <c r="BV695" i="39" s="1"/>
  <c r="BU631" i="39"/>
  <c r="BV631" i="39" s="1"/>
  <c r="BW631" i="39" s="1"/>
  <c r="BU329" i="39"/>
  <c r="BV329" i="39" s="1"/>
  <c r="BW329" i="39" s="1"/>
  <c r="BO351" i="39"/>
  <c r="BP351" i="39" s="1"/>
  <c r="BW351" i="39" s="1"/>
  <c r="BO342" i="39"/>
  <c r="BP342" i="39" s="1"/>
  <c r="BW342" i="39" s="1"/>
  <c r="BO322" i="39"/>
  <c r="BP322" i="39" s="1"/>
  <c r="BW322" i="39" s="1"/>
  <c r="BO369" i="39"/>
  <c r="BP369" i="39" s="1"/>
  <c r="BW369" i="39" s="1"/>
  <c r="BO401" i="39"/>
  <c r="BP401" i="39" s="1"/>
  <c r="BW401" i="39" s="1"/>
  <c r="BO452" i="39"/>
  <c r="BP452" i="39" s="1"/>
  <c r="BW452" i="39" s="1"/>
  <c r="BO346" i="39"/>
  <c r="BP346" i="39" s="1"/>
  <c r="BW346" i="39" s="1"/>
  <c r="BU319" i="39"/>
  <c r="BV319" i="39" s="1"/>
  <c r="BW319" i="39" s="1"/>
  <c r="BO570" i="39"/>
  <c r="BP570" i="39" s="1"/>
  <c r="BW570" i="39" s="1"/>
  <c r="BO477" i="39"/>
  <c r="BP477" i="39" s="1"/>
  <c r="BW477" i="39" s="1"/>
  <c r="BO515" i="39"/>
  <c r="BP515" i="39" s="1"/>
  <c r="BW515" i="39" s="1"/>
  <c r="BO547" i="39"/>
  <c r="BP547" i="39" s="1"/>
  <c r="BW547" i="39" s="1"/>
  <c r="BO579" i="39"/>
  <c r="BP579" i="39" s="1"/>
  <c r="BW579" i="39" s="1"/>
  <c r="BU632" i="39"/>
  <c r="BV632" i="39" s="1"/>
  <c r="BW632" i="39" s="1"/>
  <c r="BO633" i="39"/>
  <c r="BP633" i="39" s="1"/>
  <c r="BW633" i="39" s="1"/>
  <c r="BO697" i="39"/>
  <c r="BP697" i="39" s="1"/>
  <c r="BW697" i="39" s="1"/>
  <c r="BU308" i="39"/>
  <c r="BV308" i="39" s="1"/>
  <c r="BW308" i="39" s="1"/>
  <c r="BU387" i="39"/>
  <c r="BV387" i="39" s="1"/>
  <c r="BW387" i="39" s="1"/>
  <c r="BU431" i="39"/>
  <c r="BV431" i="39" s="1"/>
  <c r="BW431" i="39" s="1"/>
  <c r="BO488" i="39"/>
  <c r="BP488" i="39" s="1"/>
  <c r="BW488" i="39" s="1"/>
  <c r="BO457" i="39"/>
  <c r="BP457" i="39" s="1"/>
  <c r="BW457" i="39" s="1"/>
  <c r="BO501" i="39"/>
  <c r="BP501" i="39" s="1"/>
  <c r="BW501" i="39" s="1"/>
  <c r="BO532" i="39"/>
  <c r="BP532" i="39" s="1"/>
  <c r="BW532" i="39" s="1"/>
  <c r="BO605" i="39"/>
  <c r="BP605" i="39" s="1"/>
  <c r="BW605" i="39" s="1"/>
  <c r="BO669" i="39"/>
  <c r="BP669" i="39" s="1"/>
  <c r="BW669" i="39" s="1"/>
  <c r="BO765" i="39"/>
  <c r="BP765" i="39" s="1"/>
  <c r="BW765" i="39" s="1"/>
  <c r="BU517" i="39"/>
  <c r="BV517" i="39" s="1"/>
  <c r="BW517" i="39" s="1"/>
  <c r="BU581" i="39"/>
  <c r="BV581" i="39" s="1"/>
  <c r="BW581" i="39" s="1"/>
  <c r="BU482" i="39"/>
  <c r="BV482" i="39" s="1"/>
  <c r="BW482" i="39" s="1"/>
  <c r="BO622" i="39"/>
  <c r="BP622" i="39" s="1"/>
  <c r="BW622" i="39" s="1"/>
  <c r="BU684" i="39"/>
  <c r="BV684" i="39" s="1"/>
  <c r="BW684" i="39" s="1"/>
  <c r="BU748" i="39"/>
  <c r="BV748" i="39" s="1"/>
  <c r="BW748" i="39" s="1"/>
  <c r="BU354" i="39"/>
  <c r="BV354" i="39" s="1"/>
  <c r="BW354" i="39" s="1"/>
  <c r="BO754" i="39"/>
  <c r="BP754" i="39" s="1"/>
  <c r="BW754" i="39" s="1"/>
  <c r="BO690" i="39"/>
  <c r="BP690" i="39" s="1"/>
  <c r="BW690" i="39" s="1"/>
  <c r="BU422" i="39"/>
  <c r="BV422" i="39" s="1"/>
  <c r="BW422" i="39" s="1"/>
  <c r="BU675" i="39"/>
  <c r="BV675" i="39" s="1"/>
  <c r="BO675" i="39"/>
  <c r="BP675" i="39" s="1"/>
  <c r="BO771" i="39"/>
  <c r="BP771" i="39" s="1"/>
  <c r="BU771" i="39"/>
  <c r="BV771" i="39" s="1"/>
  <c r="BO711" i="39"/>
  <c r="BP711" i="39" s="1"/>
  <c r="BU711" i="39"/>
  <c r="BV711" i="39" s="1"/>
  <c r="BU715" i="39"/>
  <c r="BV715" i="39" s="1"/>
  <c r="BO715" i="39"/>
  <c r="BP715" i="39" s="1"/>
  <c r="BU671" i="39"/>
  <c r="BV671" i="39" s="1"/>
  <c r="BO671" i="39"/>
  <c r="BP671" i="39" s="1"/>
  <c r="BU703" i="39"/>
  <c r="BV703" i="39" s="1"/>
  <c r="BO703" i="39"/>
  <c r="BP703" i="39" s="1"/>
  <c r="BO499" i="39"/>
  <c r="BP499" i="39" s="1"/>
  <c r="BU499" i="39"/>
  <c r="BV499" i="39" s="1"/>
  <c r="BO775" i="39"/>
  <c r="BP775" i="39" s="1"/>
  <c r="BU775" i="39"/>
  <c r="BV775" i="39" s="1"/>
  <c r="BU639" i="39"/>
  <c r="BV639" i="39" s="1"/>
  <c r="BO639" i="39"/>
  <c r="BP639" i="39" s="1"/>
  <c r="BO763" i="39"/>
  <c r="BP763" i="39" s="1"/>
  <c r="BU763" i="39"/>
  <c r="BV763" i="39" s="1"/>
  <c r="BO719" i="39"/>
  <c r="BP719" i="39" s="1"/>
  <c r="BU719" i="39"/>
  <c r="BV719" i="39" s="1"/>
  <c r="BO743" i="39"/>
  <c r="BP743" i="39" s="1"/>
  <c r="BU743" i="39"/>
  <c r="BV743" i="39" s="1"/>
  <c r="BO731" i="39"/>
  <c r="BP731" i="39" s="1"/>
  <c r="BU731" i="39"/>
  <c r="BV731" i="39" s="1"/>
  <c r="BO655" i="39"/>
  <c r="BP655" i="39" s="1"/>
  <c r="BU655" i="39"/>
  <c r="BV655" i="39" s="1"/>
  <c r="BO687" i="39"/>
  <c r="BP687" i="39" s="1"/>
  <c r="BU687" i="39"/>
  <c r="BV687" i="39" s="1"/>
  <c r="P82" i="26"/>
  <c r="T81" i="26"/>
  <c r="C32" i="23"/>
  <c r="O25" i="28" l="1"/>
  <c r="O26" i="28" s="1"/>
  <c r="O20" i="28"/>
  <c r="O21" i="28" s="1"/>
  <c r="N25" i="28"/>
  <c r="N26" i="28" s="1"/>
  <c r="N21" i="28"/>
  <c r="D95" i="27"/>
  <c r="D97" i="27" s="1"/>
  <c r="B97" i="27"/>
  <c r="G20" i="39"/>
  <c r="C42" i="39" s="1"/>
  <c r="BW781" i="39"/>
  <c r="BW785" i="39"/>
  <c r="BW811" i="39"/>
  <c r="BW806" i="39"/>
  <c r="BW796" i="39"/>
  <c r="BW812" i="39"/>
  <c r="BW792" i="39"/>
  <c r="BW793" i="39"/>
  <c r="BW783" i="39"/>
  <c r="BW790" i="39"/>
  <c r="BW791" i="39"/>
  <c r="BW788" i="39"/>
  <c r="BW794" i="39"/>
  <c r="BW786" i="39"/>
  <c r="BW799" i="39"/>
  <c r="BW809" i="39"/>
  <c r="BW814" i="39"/>
  <c r="BW808" i="39"/>
  <c r="BW807" i="39"/>
  <c r="BW810" i="39"/>
  <c r="BW795" i="39"/>
  <c r="BW802" i="39"/>
  <c r="BW813" i="39"/>
  <c r="BW803" i="39"/>
  <c r="BW780" i="39"/>
  <c r="BW787" i="39"/>
  <c r="BW800" i="39"/>
  <c r="BW789" i="39"/>
  <c r="BW782" i="39"/>
  <c r="BW798" i="39"/>
  <c r="BW805" i="39"/>
  <c r="BW779" i="39"/>
  <c r="BW801" i="39"/>
  <c r="BW797" i="39"/>
  <c r="L121" i="39"/>
  <c r="L122" i="39" s="1"/>
  <c r="L123" i="39" s="1"/>
  <c r="C904" i="39" s="1"/>
  <c r="D283" i="39"/>
  <c r="D284" i="39" s="1"/>
  <c r="S156" i="26"/>
  <c r="I58" i="26"/>
  <c r="D24" i="23"/>
  <c r="D26" i="23" s="1"/>
  <c r="C26" i="23"/>
  <c r="D286" i="39"/>
  <c r="C290" i="39"/>
  <c r="B289" i="39"/>
  <c r="B290" i="39" s="1"/>
  <c r="C59" i="39"/>
  <c r="C63" i="39" s="1"/>
  <c r="C28" i="39"/>
  <c r="F40" i="39"/>
  <c r="F39" i="39"/>
  <c r="F35" i="39"/>
  <c r="F38" i="39"/>
  <c r="I62" i="39"/>
  <c r="B62" i="39" s="1"/>
  <c r="B63" i="39" s="1"/>
  <c r="F34" i="39"/>
  <c r="F36" i="39"/>
  <c r="F37" i="39"/>
  <c r="Q130" i="26"/>
  <c r="L134" i="26" s="1"/>
  <c r="Q156" i="26"/>
  <c r="Q158" i="26" s="1"/>
  <c r="N144" i="26"/>
  <c r="L79" i="39"/>
  <c r="L82" i="39" s="1"/>
  <c r="K82" i="39"/>
  <c r="B26" i="39"/>
  <c r="M18" i="39"/>
  <c r="B209" i="39"/>
  <c r="C208" i="39"/>
  <c r="D206" i="39"/>
  <c r="D162" i="39"/>
  <c r="C164" i="39"/>
  <c r="C165" i="39" s="1"/>
  <c r="BW665" i="39"/>
  <c r="C86" i="39"/>
  <c r="I88" i="39"/>
  <c r="I90" i="39" s="1"/>
  <c r="K24" i="39"/>
  <c r="K25" i="39" s="1"/>
  <c r="C903" i="39" s="1"/>
  <c r="BW343" i="39"/>
  <c r="BW520" i="39"/>
  <c r="BW394" i="39"/>
  <c r="BW705" i="39"/>
  <c r="BW733" i="39"/>
  <c r="BW531" i="39"/>
  <c r="BW804" i="39"/>
  <c r="BW573" i="39"/>
  <c r="BW337" i="39"/>
  <c r="BW722" i="39"/>
  <c r="BW716" i="39"/>
  <c r="BW427" i="39"/>
  <c r="BW600" i="39"/>
  <c r="BW755" i="39"/>
  <c r="BW784" i="39"/>
  <c r="BW590" i="39"/>
  <c r="BW603" i="39"/>
  <c r="BW420" i="39"/>
  <c r="BW439" i="39"/>
  <c r="BW687" i="39"/>
  <c r="BW731" i="39"/>
  <c r="BW593" i="39"/>
  <c r="BW624" i="39"/>
  <c r="BW470" i="39"/>
  <c r="BW430" i="39"/>
  <c r="BW707" i="39"/>
  <c r="BW454" i="39"/>
  <c r="BW651" i="39"/>
  <c r="BW549" i="39"/>
  <c r="BW743" i="39"/>
  <c r="BW763" i="39"/>
  <c r="BW699" i="39"/>
  <c r="BW639" i="39"/>
  <c r="BW715" i="39"/>
  <c r="BW675" i="39"/>
  <c r="C124" i="39"/>
  <c r="C127" i="39" s="1"/>
  <c r="BW655" i="39"/>
  <c r="BW719" i="39"/>
  <c r="BW499" i="39"/>
  <c r="BW695" i="39"/>
  <c r="BW775" i="39"/>
  <c r="BW711" i="39"/>
  <c r="BW771" i="39"/>
  <c r="BW703" i="39"/>
  <c r="BW671" i="39"/>
  <c r="D32" i="23"/>
  <c r="BW872" i="39" l="1"/>
  <c r="G886" i="39" s="1"/>
  <c r="G888" i="39" s="1"/>
  <c r="G889" i="39" s="1"/>
  <c r="C906" i="39" s="1"/>
  <c r="D289" i="39"/>
  <c r="D290" i="39" s="1"/>
  <c r="F41" i="39"/>
  <c r="D59" i="39"/>
  <c r="D62" i="39"/>
  <c r="C7" i="39"/>
  <c r="D7" i="39" s="1"/>
  <c r="Q131" i="26"/>
  <c r="R130" i="26"/>
  <c r="B88" i="39"/>
  <c r="M20" i="39"/>
  <c r="M21" i="39" s="1"/>
  <c r="D26" i="39"/>
  <c r="B27" i="39"/>
  <c r="C209" i="39"/>
  <c r="D208" i="39"/>
  <c r="D209" i="39" s="1"/>
  <c r="D164" i="39"/>
  <c r="D165" i="39" s="1"/>
  <c r="D86" i="39"/>
  <c r="C90" i="39"/>
  <c r="C8" i="39"/>
  <c r="B126" i="39"/>
  <c r="D126" i="39" s="1"/>
  <c r="D124" i="39"/>
  <c r="M134" i="26" l="1"/>
  <c r="N134" i="26" s="1"/>
  <c r="N135" i="26" s="1"/>
  <c r="N136" i="26" s="1"/>
  <c r="D63" i="39"/>
  <c r="D88" i="39"/>
  <c r="B89" i="39"/>
  <c r="D89" i="39" s="1"/>
  <c r="B9" i="39"/>
  <c r="D9" i="39" s="1"/>
  <c r="B28" i="39"/>
  <c r="D27" i="39"/>
  <c r="D28" i="39" s="1"/>
  <c r="B896" i="39"/>
  <c r="D896" i="39" s="1"/>
  <c r="D127" i="39"/>
  <c r="B127" i="39"/>
  <c r="T55" i="26" l="1"/>
  <c r="C29" i="23" s="1"/>
  <c r="D29" i="23" s="1"/>
  <c r="D90" i="39"/>
  <c r="B10" i="39"/>
  <c r="B90" i="39"/>
  <c r="B899" i="39"/>
  <c r="B8" i="39"/>
  <c r="D8" i="39" s="1"/>
  <c r="C898" i="39"/>
  <c r="D898" i="39" s="1"/>
  <c r="D899" i="39" s="1"/>
  <c r="C899" i="39" l="1"/>
  <c r="B11" i="39"/>
  <c r="C10" i="39"/>
  <c r="C11" i="39" s="1"/>
  <c r="D10" i="39" l="1"/>
  <c r="D11" i="39" s="1"/>
  <c r="K112" i="26" l="1"/>
  <c r="K110" i="26" l="1"/>
  <c r="J56" i="26" s="1"/>
  <c r="K125" i="26"/>
  <c r="J14" i="26" s="1"/>
  <c r="L209" i="26"/>
  <c r="K209" i="26" s="1"/>
  <c r="L25" i="26" s="1"/>
  <c r="N25" i="26" s="1"/>
  <c r="J25" i="26"/>
  <c r="J228" i="26" s="1"/>
  <c r="E241" i="39" l="1"/>
  <c r="F241" i="39" s="1"/>
  <c r="G241" i="39" s="1"/>
  <c r="P56" i="26"/>
  <c r="R56" i="26" s="1"/>
  <c r="T56" i="26" s="1"/>
  <c r="L14" i="26"/>
  <c r="N14" i="26" s="1"/>
  <c r="K222" i="26" s="1"/>
  <c r="J222" i="26"/>
  <c r="I14" i="26"/>
  <c r="K228" i="26"/>
  <c r="L228" i="26" s="1"/>
  <c r="O25" i="26"/>
  <c r="P25" i="26" s="1"/>
  <c r="S25" i="26" s="1"/>
  <c r="W9" i="27" l="1"/>
  <c r="W10" i="27" s="1"/>
  <c r="W12" i="27" s="1"/>
  <c r="O14" i="26"/>
  <c r="P14" i="26" s="1"/>
  <c r="S14" i="26" s="1"/>
  <c r="L222" i="26"/>
  <c r="C31" i="23"/>
  <c r="D31" i="23" s="1"/>
  <c r="AH7" i="28" l="1"/>
  <c r="AG7" i="28" s="1"/>
  <c r="W11" i="27"/>
  <c r="K124" i="26" l="1"/>
  <c r="K121" i="26" l="1"/>
  <c r="J32" i="26" s="1"/>
  <c r="K123" i="26"/>
  <c r="J35" i="26" s="1"/>
  <c r="L205" i="26"/>
  <c r="K205" i="26" s="1"/>
  <c r="J33" i="26"/>
  <c r="J234" i="26" l="1"/>
  <c r="O35" i="26"/>
  <c r="P35" i="26" s="1"/>
  <c r="R35" i="26" s="1"/>
  <c r="T35" i="26" s="1"/>
  <c r="C20" i="23" s="1"/>
  <c r="D20" i="23" s="1"/>
  <c r="J231" i="26"/>
  <c r="O32" i="26"/>
  <c r="P32" i="26" s="1"/>
  <c r="R32" i="26" s="1"/>
  <c r="K122" i="26"/>
  <c r="J34" i="26" s="1"/>
  <c r="J232" i="26"/>
  <c r="L33" i="26"/>
  <c r="N33" i="26" s="1"/>
  <c r="L231" i="26" l="1"/>
  <c r="N231" i="26" s="1"/>
  <c r="J233" i="26"/>
  <c r="J36" i="26"/>
  <c r="O34" i="26"/>
  <c r="P34" i="26" s="1"/>
  <c r="R34" i="26" s="1"/>
  <c r="T34" i="26" s="1"/>
  <c r="C19" i="23" s="1"/>
  <c r="D19" i="23" s="1"/>
  <c r="T32" i="26"/>
  <c r="O33" i="26"/>
  <c r="P33" i="26" s="1"/>
  <c r="K232" i="26"/>
  <c r="L232" i="26" s="1"/>
  <c r="L233" i="26" l="1"/>
  <c r="N233" i="26" s="1"/>
  <c r="N232" i="26"/>
  <c r="R33" i="26"/>
  <c r="P36" i="26"/>
  <c r="C17" i="23"/>
  <c r="D17" i="23" l="1"/>
  <c r="T33" i="26"/>
  <c r="R36" i="26"/>
  <c r="P37" i="26" s="1"/>
  <c r="K120" i="26"/>
  <c r="C18" i="23" l="1"/>
  <c r="T36" i="26"/>
  <c r="L206" i="26"/>
  <c r="K206" i="26" s="1"/>
  <c r="J57" i="26"/>
  <c r="P57" i="26" s="1"/>
  <c r="Q57" i="26" s="1"/>
  <c r="Q58" i="26" l="1"/>
  <c r="Q90" i="26" s="1"/>
  <c r="T57" i="26"/>
  <c r="D18" i="23"/>
  <c r="D21" i="23" s="1"/>
  <c r="C21" i="23"/>
  <c r="C30" i="23" l="1"/>
  <c r="T58" i="26"/>
  <c r="D30" i="23" l="1"/>
  <c r="D34" i="23" s="1"/>
  <c r="C34" i="23"/>
  <c r="K119" i="26" l="1"/>
  <c r="J42" i="26" l="1"/>
  <c r="O42" i="26" s="1"/>
  <c r="P42" i="26" s="1"/>
  <c r="S42" i="26" s="1"/>
  <c r="K117" i="26" l="1"/>
  <c r="L204" i="26" l="1"/>
  <c r="K204" i="26" s="1"/>
  <c r="J55" i="26"/>
  <c r="K118" i="26" l="1"/>
  <c r="J7" i="26" s="1"/>
  <c r="K116" i="26"/>
  <c r="J6" i="26" s="1"/>
  <c r="K115" i="26"/>
  <c r="J41" i="26" s="1"/>
  <c r="O41" i="26" s="1"/>
  <c r="P41" i="26" s="1"/>
  <c r="S41" i="26" s="1"/>
  <c r="K113" i="26"/>
  <c r="J5" i="26" s="1"/>
  <c r="K114" i="26"/>
  <c r="J40" i="26" s="1"/>
  <c r="O40" i="26" s="1"/>
  <c r="P40" i="26" s="1"/>
  <c r="A45" i="26"/>
  <c r="J58" i="26"/>
  <c r="P55" i="26"/>
  <c r="J221" i="26" l="1"/>
  <c r="L221" i="26" s="1"/>
  <c r="O7" i="26"/>
  <c r="P7" i="26" s="1"/>
  <c r="S7" i="26" s="1"/>
  <c r="J220" i="26"/>
  <c r="L220" i="26" s="1"/>
  <c r="O6" i="26"/>
  <c r="P6" i="26" s="1"/>
  <c r="S6" i="26" s="1"/>
  <c r="J219" i="26"/>
  <c r="L219" i="26" s="1"/>
  <c r="J8" i="26"/>
  <c r="O5" i="26"/>
  <c r="O2" i="26" s="1"/>
  <c r="S40" i="26"/>
  <c r="S46" i="26" s="1"/>
  <c r="R55" i="26"/>
  <c r="R58" i="26" s="1"/>
  <c r="P58" i="26"/>
  <c r="P5" i="26" l="1"/>
  <c r="S5" i="26" s="1"/>
  <c r="S8" i="26" s="1"/>
  <c r="P59" i="26"/>
  <c r="P8" i="26" l="1"/>
  <c r="P9" i="26" s="1"/>
  <c r="K111" i="26"/>
  <c r="L203" i="26" l="1"/>
  <c r="K203" i="26" s="1"/>
  <c r="L26" i="26" s="1"/>
  <c r="J26" i="26"/>
  <c r="J229" i="26" s="1"/>
  <c r="K109" i="26"/>
  <c r="L202" i="26" l="1"/>
  <c r="J20" i="26"/>
  <c r="M26" i="26"/>
  <c r="N26" i="26" s="1"/>
  <c r="K103" i="26"/>
  <c r="K105" i="26" l="1"/>
  <c r="J24" i="26" s="1"/>
  <c r="K104" i="26"/>
  <c r="J21" i="26" s="1"/>
  <c r="K108" i="26"/>
  <c r="J45" i="26" s="1"/>
  <c r="K107" i="26"/>
  <c r="J23" i="26" s="1"/>
  <c r="K106" i="26"/>
  <c r="J27" i="26" s="1"/>
  <c r="K229" i="26"/>
  <c r="O26" i="26"/>
  <c r="P26" i="26" s="1"/>
  <c r="R26" i="26" s="1"/>
  <c r="T26" i="26" s="1"/>
  <c r="C10" i="23" s="1"/>
  <c r="D10" i="23" s="1"/>
  <c r="I20" i="26"/>
  <c r="I28" i="26" s="1"/>
  <c r="J223" i="26"/>
  <c r="L199" i="26"/>
  <c r="K202" i="26"/>
  <c r="L20" i="26" s="1"/>
  <c r="J22" i="26"/>
  <c r="L229" i="26" l="1"/>
  <c r="N229" i="26" s="1"/>
  <c r="K100" i="26"/>
  <c r="J226" i="26"/>
  <c r="L226" i="26" s="1"/>
  <c r="N226" i="26" s="1"/>
  <c r="O23" i="26"/>
  <c r="P23" i="26" s="1"/>
  <c r="R23" i="26" s="1"/>
  <c r="T23" i="26" s="1"/>
  <c r="C11" i="23" s="1"/>
  <c r="D11" i="23" s="1"/>
  <c r="O45" i="26"/>
  <c r="P45" i="26" s="1"/>
  <c r="R45" i="26" s="1"/>
  <c r="J46" i="26"/>
  <c r="J224" i="26"/>
  <c r="O21" i="26"/>
  <c r="P21" i="26" s="1"/>
  <c r="R21" i="26" s="1"/>
  <c r="T21" i="26" s="1"/>
  <c r="C9" i="23" s="1"/>
  <c r="D9" i="23" s="1"/>
  <c r="J230" i="26"/>
  <c r="L230" i="26" s="1"/>
  <c r="O27" i="26"/>
  <c r="P27" i="26" s="1"/>
  <c r="J227" i="26"/>
  <c r="O24" i="26"/>
  <c r="P24" i="26" s="1"/>
  <c r="R24" i="26" s="1"/>
  <c r="T24" i="26" s="1"/>
  <c r="C12" i="23" s="1"/>
  <c r="D12" i="23" s="1"/>
  <c r="M20" i="26"/>
  <c r="N20" i="26" s="1"/>
  <c r="J225" i="26"/>
  <c r="L225" i="26" s="1"/>
  <c r="N225" i="26" s="1"/>
  <c r="J28" i="26"/>
  <c r="O22" i="26"/>
  <c r="P22" i="26" s="1"/>
  <c r="T27" i="26" l="1"/>
  <c r="C13" i="23" s="1"/>
  <c r="D13" i="23" s="1"/>
  <c r="S27" i="26"/>
  <c r="S28" i="26" s="1"/>
  <c r="S90" i="26" s="1"/>
  <c r="L227" i="26"/>
  <c r="N227" i="26" s="1"/>
  <c r="L224" i="26"/>
  <c r="N224" i="26" s="1"/>
  <c r="J217" i="26"/>
  <c r="P46" i="26"/>
  <c r="J90" i="26"/>
  <c r="O20" i="26"/>
  <c r="P20" i="26" s="1"/>
  <c r="R20" i="26" s="1"/>
  <c r="T20" i="26" s="1"/>
  <c r="C7" i="23" s="1"/>
  <c r="D7" i="23" s="1"/>
  <c r="K223" i="26"/>
  <c r="L223" i="26" s="1"/>
  <c r="T45" i="26"/>
  <c r="R46" i="26"/>
  <c r="R22" i="26"/>
  <c r="P47" i="26" l="1"/>
  <c r="P28" i="26"/>
  <c r="T46" i="26"/>
  <c r="C6" i="23"/>
  <c r="D6" i="23" s="1"/>
  <c r="K217" i="26"/>
  <c r="T22" i="26"/>
  <c r="R28" i="26"/>
  <c r="N223" i="26" l="1"/>
  <c r="N217" i="26" s="1"/>
  <c r="L217" i="26"/>
  <c r="P29" i="26"/>
  <c r="R90" i="26"/>
  <c r="C8" i="23"/>
  <c r="T28" i="26"/>
  <c r="T90" i="26" s="1"/>
  <c r="I86" i="26" l="1"/>
  <c r="I90" i="26" s="1"/>
  <c r="W24" i="27"/>
  <c r="D8" i="23"/>
  <c r="D14" i="23" s="1"/>
  <c r="D36" i="23" s="1"/>
  <c r="D38" i="23" s="1"/>
  <c r="C14" i="23"/>
  <c r="C36" i="23" s="1"/>
  <c r="W26" i="27" l="1"/>
  <c r="W50" i="27" s="1"/>
  <c r="AH9" i="28"/>
  <c r="W25" i="27"/>
  <c r="W49" i="27" s="1"/>
  <c r="AG9" i="28" l="1"/>
  <c r="AG14" i="28" s="1"/>
  <c r="E19" i="37" s="1"/>
  <c r="AH14" i="28"/>
  <c r="AH15" i="28" s="1"/>
  <c r="E20" i="37" l="1"/>
  <c r="G19" i="37"/>
  <c r="D19" i="37"/>
  <c r="D35" i="37"/>
  <c r="G20" i="37" l="1"/>
  <c r="D20" i="37"/>
  <c r="E23" i="37" s="1"/>
  <c r="D34" i="37"/>
  <c r="D36" i="37" s="1"/>
  <c r="D37" i="37" s="1"/>
  <c r="E24" i="37" l="1"/>
</calcChain>
</file>

<file path=xl/comments1.xml><?xml version="1.0" encoding="utf-8"?>
<comments xmlns="http://schemas.openxmlformats.org/spreadsheetml/2006/main">
  <authors>
    <author>Autor</author>
  </authors>
  <commentList>
    <comment ref="V4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corresponde al impuesto diferido de las diferencias que son deducibles
</t>
        </r>
      </text>
    </comment>
    <comment ref="W4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corresponde al impuesto diferido de las diferencias que son deducibles
</t>
        </r>
      </text>
    </comment>
  </commentList>
</comments>
</file>

<file path=xl/comments2.xml><?xml version="1.0" encoding="utf-8"?>
<comments xmlns="http://schemas.openxmlformats.org/spreadsheetml/2006/main">
  <authors>
    <author>Bancolombia</author>
  </authors>
  <commentList>
    <comment ref="U30" authorId="0" shapeId="0">
      <text>
        <r>
          <rPr>
            <b/>
            <sz val="9"/>
            <color indexed="81"/>
            <rFont val="Tahoma"/>
            <family val="2"/>
          </rPr>
          <t>Bancolombia:</t>
        </r>
        <r>
          <rPr>
            <sz val="9"/>
            <color indexed="81"/>
            <rFont val="Tahoma"/>
            <family val="2"/>
          </rPr>
          <t xml:space="preserve">
esto viene de la cuenta a diciembre 2016 cuenta operativa 3417101013
</t>
        </r>
      </text>
    </comment>
    <comment ref="V30" authorId="0" shapeId="0">
      <text>
        <r>
          <rPr>
            <b/>
            <sz val="9"/>
            <color indexed="81"/>
            <rFont val="Tahoma"/>
            <family val="2"/>
          </rPr>
          <t>Bancolombia:</t>
        </r>
        <r>
          <rPr>
            <sz val="9"/>
            <color indexed="81"/>
            <rFont val="Tahoma"/>
            <family val="2"/>
          </rPr>
          <t xml:space="preserve">
viene del saldo de la cuenta 3815951013</t>
        </r>
      </text>
    </comment>
    <comment ref="W30" authorId="0" shapeId="0">
      <text>
        <r>
          <rPr>
            <b/>
            <sz val="9"/>
            <color indexed="81"/>
            <rFont val="Tahoma"/>
            <family val="2"/>
          </rPr>
          <t>Bancolombia:</t>
        </r>
        <r>
          <rPr>
            <sz val="9"/>
            <color indexed="81"/>
            <rFont val="Tahoma"/>
            <family val="2"/>
          </rPr>
          <t xml:space="preserve">
viene del saldo de la cuenta 3815951013</t>
        </r>
      </text>
    </comment>
    <comment ref="E137" authorId="0" shapeId="0">
      <text>
        <r>
          <rPr>
            <b/>
            <sz val="9"/>
            <color indexed="81"/>
            <rFont val="Tahoma"/>
            <family val="2"/>
          </rPr>
          <t>Bancolombia:</t>
        </r>
        <r>
          <rPr>
            <sz val="9"/>
            <color indexed="81"/>
            <rFont val="Tahoma"/>
            <family val="2"/>
          </rPr>
          <t xml:space="preserve">
El saldo a diciembre 31 de 2014, incluye $11.147.236.038 de Bancolombia y $95.518.988 de Factoring.</t>
        </r>
      </text>
    </comment>
    <comment ref="E140" authorId="0" shapeId="0">
      <text>
        <r>
          <rPr>
            <b/>
            <sz val="9"/>
            <color indexed="81"/>
            <rFont val="Tahoma"/>
            <family val="2"/>
          </rPr>
          <t>Bancolombia:</t>
        </r>
        <r>
          <rPr>
            <sz val="9"/>
            <color indexed="81"/>
            <rFont val="Tahoma"/>
            <family val="2"/>
          </rPr>
          <t xml:space="preserve">
Bancolombia:
El saldo a diciembre 31 de 2014, incluye $11.147.236.038 de Bancolombia y $95.518.988 de Leasing.</t>
        </r>
      </text>
    </comment>
    <comment ref="E171" authorId="0" shapeId="0">
      <text>
        <r>
          <rPr>
            <b/>
            <sz val="9"/>
            <color indexed="81"/>
            <rFont val="Tahoma"/>
            <family val="2"/>
          </rPr>
          <t>Bancolombia:</t>
        </r>
        <r>
          <rPr>
            <sz val="9"/>
            <color indexed="81"/>
            <rFont val="Tahoma"/>
            <family val="2"/>
          </rPr>
          <t xml:space="preserve">
El saldo a diciembre 31 de 2014, está incluyendo a Factoring.</t>
        </r>
      </text>
    </comment>
  </commentList>
</comments>
</file>

<file path=xl/comments3.xml><?xml version="1.0" encoding="utf-8"?>
<comments xmlns="http://schemas.openxmlformats.org/spreadsheetml/2006/main">
  <authors>
    <author>Bancolombia</author>
    <author>Marcela Maria Moncada Correa</author>
    <author>Alejandro Mejia Restrepo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Bancolombia:</t>
        </r>
        <r>
          <rPr>
            <sz val="9"/>
            <color indexed="81"/>
            <rFont val="Tahoma"/>
            <family val="2"/>
          </rPr>
          <t xml:space="preserve">
5,000,000,000 en noviembre 2017</t>
        </r>
      </text>
    </comment>
    <comment ref="I20" authorId="1" shapeId="0">
      <text>
        <r>
          <rPr>
            <b/>
            <sz val="9"/>
            <color indexed="81"/>
            <rFont val="Tahoma"/>
            <family val="2"/>
          </rPr>
          <t>Marcela Maria Moncada Correa:</t>
        </r>
        <r>
          <rPr>
            <sz val="9"/>
            <color indexed="81"/>
            <rFont val="Tahoma"/>
            <family val="2"/>
          </rPr>
          <t xml:space="preserve">
se debe actualiza mensualmente con las cuentas contables que se encuentren en el balance.</t>
        </r>
      </text>
    </comment>
    <comment ref="I43" authorId="0" shapeId="0">
      <text>
        <r>
          <rPr>
            <b/>
            <sz val="9"/>
            <color indexed="81"/>
            <rFont val="Tahoma"/>
            <family val="2"/>
          </rPr>
          <t>Bancolombia:</t>
        </r>
        <r>
          <rPr>
            <sz val="9"/>
            <color indexed="81"/>
            <rFont val="Tahoma"/>
            <family val="2"/>
          </rPr>
          <t xml:space="preserve">
34,432,650,000 valor de la inversion    -38,734,500 es el valor de la diferencia en cambio del 2013</t>
        </r>
      </text>
    </comment>
    <comment ref="I45" authorId="0" shapeId="0">
      <text>
        <r>
          <rPr>
            <b/>
            <sz val="9"/>
            <color indexed="81"/>
            <rFont val="Tahoma"/>
            <family val="2"/>
          </rPr>
          <t>Bancolombia:</t>
        </r>
        <r>
          <rPr>
            <sz val="9"/>
            <color indexed="81"/>
            <rFont val="Tahoma"/>
            <family val="2"/>
          </rPr>
          <t xml:space="preserve">
lo compronen las cuentas 1316041408-1316041409, es instrumento financiero, participacion 0,184%</t>
        </r>
      </text>
    </comment>
    <comment ref="B76" authorId="0" shapeId="0">
      <text>
        <r>
          <rPr>
            <b/>
            <sz val="9"/>
            <color indexed="81"/>
            <rFont val="Tahoma"/>
            <family val="2"/>
          </rPr>
          <t>Bancolombia
BRP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Bancolombia
BRP</t>
        </r>
      </text>
    </comment>
    <comment ref="B78" authorId="0" shapeId="0">
      <text>
        <r>
          <rPr>
            <b/>
            <sz val="9"/>
            <color indexed="81"/>
            <rFont val="Tahoma"/>
            <family val="2"/>
          </rPr>
          <t>Bancolombia
BRP</t>
        </r>
      </text>
    </comment>
    <comment ref="B79" authorId="0" shapeId="0">
      <text>
        <r>
          <rPr>
            <b/>
            <sz val="9"/>
            <color indexed="81"/>
            <rFont val="Tahoma"/>
            <family val="2"/>
          </rPr>
          <t>Bancolombia
BRP</t>
        </r>
      </text>
    </comment>
    <comment ref="I128" authorId="1" shapeId="0">
      <text>
        <r>
          <rPr>
            <b/>
            <sz val="9"/>
            <color indexed="81"/>
            <rFont val="Tahoma"/>
            <family val="2"/>
          </rPr>
          <t>Marcela Maria Moncada Correa:</t>
        </r>
        <r>
          <rPr>
            <sz val="9"/>
            <color indexed="81"/>
            <rFont val="Tahoma"/>
            <family val="2"/>
          </rPr>
          <t xml:space="preserve">
Datos tomados, de correo enviado por Juan David en octubre.</t>
        </r>
      </text>
    </comment>
    <comment ref="L133" authorId="2" shapeId="0">
      <text>
        <r>
          <rPr>
            <b/>
            <sz val="9"/>
            <color indexed="81"/>
            <rFont val="Tahoma"/>
            <family val="2"/>
          </rPr>
          <t>Alejandro Mejia Restrepo:</t>
        </r>
        <r>
          <rPr>
            <sz val="9"/>
            <color indexed="81"/>
            <rFont val="Tahoma"/>
            <family val="2"/>
          </rPr>
          <t xml:space="preserve">
se debe netear con el de abajo y se lleva como 1111</t>
        </r>
      </text>
    </comment>
    <comment ref="L134" authorId="2" shapeId="0">
      <text>
        <r>
          <rPr>
            <b/>
            <sz val="9"/>
            <color indexed="81"/>
            <rFont val="Tahoma"/>
            <family val="2"/>
          </rPr>
          <t>Alejandro Mejia Restrepo:</t>
        </r>
        <r>
          <rPr>
            <sz val="9"/>
            <color indexed="81"/>
            <rFont val="Tahoma"/>
            <family val="2"/>
          </rPr>
          <t xml:space="preserve">
se debe netear con el de arriba y se lleva como 1111</t>
        </r>
      </text>
    </comment>
    <comment ref="K139" authorId="2" shapeId="0">
      <text>
        <r>
          <rPr>
            <b/>
            <sz val="9"/>
            <color indexed="81"/>
            <rFont val="Tahoma"/>
            <family val="2"/>
          </rPr>
          <t>Alejandro Mejia Restrepo:</t>
        </r>
        <r>
          <rPr>
            <sz val="9"/>
            <color indexed="81"/>
            <rFont val="Tahoma"/>
            <family val="2"/>
          </rPr>
          <t xml:space="preserve">
viene del balance super modificado
</t>
        </r>
      </text>
    </comment>
    <comment ref="L139" authorId="2" shapeId="0">
      <text>
        <r>
          <rPr>
            <b/>
            <sz val="9"/>
            <color indexed="81"/>
            <rFont val="Tahoma"/>
            <family val="2"/>
          </rPr>
          <t>Alejandro Mejia Restrepo:</t>
        </r>
        <r>
          <rPr>
            <sz val="9"/>
            <color indexed="81"/>
            <rFont val="Tahoma"/>
            <family val="2"/>
          </rPr>
          <t xml:space="preserve">
ANEXO 21 GRUPO C</t>
        </r>
      </text>
    </comment>
    <comment ref="K140" authorId="2" shapeId="0">
      <text>
        <r>
          <rPr>
            <b/>
            <sz val="9"/>
            <color indexed="81"/>
            <rFont val="Tahoma"/>
            <family val="2"/>
          </rPr>
          <t>Alejandro Mejia Restrepo:</t>
        </r>
        <r>
          <rPr>
            <sz val="9"/>
            <color indexed="81"/>
            <rFont val="Tahoma"/>
            <family val="2"/>
          </rPr>
          <t xml:space="preserve">
viene del balance super modificado
</t>
        </r>
      </text>
    </comment>
    <comment ref="K141" authorId="2" shapeId="0">
      <text>
        <r>
          <rPr>
            <b/>
            <sz val="9"/>
            <color indexed="81"/>
            <rFont val="Tahoma"/>
            <family val="2"/>
          </rPr>
          <t>Alejandro Mejia Restrepo:</t>
        </r>
        <r>
          <rPr>
            <sz val="9"/>
            <color indexed="81"/>
            <rFont val="Tahoma"/>
            <family val="2"/>
          </rPr>
          <t xml:space="preserve">
viene del balance super modificado
</t>
        </r>
      </text>
    </comment>
    <comment ref="J153" authorId="2" shapeId="0">
      <text>
        <r>
          <rPr>
            <b/>
            <sz val="9"/>
            <color indexed="81"/>
            <rFont val="Tahoma"/>
            <family val="2"/>
          </rPr>
          <t>Alejandro Mejia Restrepo:</t>
        </r>
        <r>
          <rPr>
            <sz val="9"/>
            <color indexed="81"/>
            <rFont val="Tahoma"/>
            <family val="2"/>
          </rPr>
          <t xml:space="preserve">
validar con catalina que valor ajustan cada mes desde el anexo de renta
</t>
        </r>
      </text>
    </comment>
    <comment ref="J154" authorId="2" shapeId="0">
      <text>
        <r>
          <rPr>
            <b/>
            <sz val="9"/>
            <color indexed="81"/>
            <rFont val="Tahoma"/>
            <family val="2"/>
          </rPr>
          <t>Alejandro Mejia Restrepo:</t>
        </r>
        <r>
          <rPr>
            <sz val="9"/>
            <color indexed="81"/>
            <rFont val="Tahoma"/>
            <family val="2"/>
          </rPr>
          <t xml:space="preserve">
validar con catalina que valor ajustan cada mes desde el anexo de renta
</t>
        </r>
      </text>
    </comment>
    <comment ref="K200" authorId="0" shapeId="0">
      <text>
        <r>
          <rPr>
            <b/>
            <sz val="9"/>
            <color indexed="81"/>
            <rFont val="Tahoma"/>
            <family val="2"/>
          </rPr>
          <t>Bancolombia:</t>
        </r>
        <r>
          <rPr>
            <sz val="9"/>
            <color indexed="81"/>
            <rFont val="Tahoma"/>
            <family val="2"/>
          </rPr>
          <t xml:space="preserve">
Los valores manuales (BLANCOS) deben tener como mínimo 8 decimales.</t>
        </r>
      </text>
    </comment>
    <comment ref="L208" authorId="0" shapeId="0">
      <text>
        <r>
          <rPr>
            <b/>
            <sz val="9"/>
            <color indexed="81"/>
            <rFont val="Tahoma"/>
            <family val="2"/>
          </rPr>
          <t>Bancolombia:</t>
        </r>
        <r>
          <rPr>
            <sz val="9"/>
            <color indexed="81"/>
            <rFont val="Tahoma"/>
            <family val="2"/>
          </rPr>
          <t xml:space="preserve">
Este valor de trae del PT Melissa. Historico PT ( valor razonable periodo actual Super)
</t>
        </r>
      </text>
    </comment>
  </commentList>
</comments>
</file>

<file path=xl/comments4.xml><?xml version="1.0" encoding="utf-8"?>
<comments xmlns="http://schemas.openxmlformats.org/spreadsheetml/2006/main">
  <authors>
    <author>Bancolombia</author>
  </authors>
  <commentList>
    <comment ref="AP16" authorId="0" shapeId="0">
      <text>
        <r>
          <rPr>
            <b/>
            <sz val="9"/>
            <color indexed="81"/>
            <rFont val="Tahoma"/>
            <family val="2"/>
          </rPr>
          <t>Bancolombia:</t>
        </r>
        <r>
          <rPr>
            <sz val="9"/>
            <color indexed="81"/>
            <rFont val="Tahoma"/>
            <family val="2"/>
          </rPr>
          <t xml:space="preserve">
ENERO Y FEBRERO 2017</t>
        </r>
      </text>
    </comment>
  </commentList>
</comments>
</file>

<file path=xl/comments5.xml><?xml version="1.0" encoding="utf-8"?>
<comments xmlns="http://schemas.openxmlformats.org/spreadsheetml/2006/main">
  <authors>
    <author>Alejandro Mejia Restrepo</author>
  </authors>
  <commentList>
    <comment ref="D84" authorId="0" shapeId="0">
      <text>
        <r>
          <rPr>
            <b/>
            <sz val="9"/>
            <color indexed="81"/>
            <rFont val="Tahoma"/>
            <family val="2"/>
          </rPr>
          <t>Alejandro Mejia Restrepo:</t>
        </r>
        <r>
          <rPr>
            <sz val="9"/>
            <color indexed="81"/>
            <rFont val="Tahoma"/>
            <family val="2"/>
          </rPr>
          <t xml:space="preserve">
actualizar con balance super modificado</t>
        </r>
      </text>
    </comment>
  </commentList>
</comments>
</file>

<file path=xl/comments6.xml><?xml version="1.0" encoding="utf-8"?>
<comments xmlns="http://schemas.openxmlformats.org/spreadsheetml/2006/main">
  <authors>
    <author>Bancolombia</author>
    <author>Limonsal</author>
  </authors>
  <commentList>
    <comment ref="H28" authorId="0" shapeId="0">
      <text>
        <r>
          <rPr>
            <b/>
            <sz val="9"/>
            <color indexed="81"/>
            <rFont val="Tahoma"/>
            <family val="2"/>
          </rPr>
          <t>Bancolombia:</t>
        </r>
        <r>
          <rPr>
            <sz val="9"/>
            <color indexed="81"/>
            <rFont val="Tahoma"/>
            <family val="2"/>
          </rPr>
          <t xml:space="preserve">
dato pasado por liliana pineda</t>
        </r>
      </text>
    </comment>
    <comment ref="A98" authorId="0" shapeId="0">
      <text>
        <r>
          <rPr>
            <b/>
            <sz val="9"/>
            <color indexed="81"/>
            <rFont val="Tahoma"/>
            <family val="2"/>
          </rPr>
          <t>Bancolombia:</t>
        </r>
        <r>
          <rPr>
            <sz val="9"/>
            <color indexed="81"/>
            <rFont val="Tahoma"/>
            <family val="2"/>
          </rPr>
          <t xml:space="preserve">
pedir informe a tatiana maria betancur montoya</t>
        </r>
      </text>
    </comment>
    <comment ref="B98" authorId="0" shapeId="0">
      <text>
        <r>
          <rPr>
            <b/>
            <sz val="9"/>
            <color indexed="81"/>
            <rFont val="Tahoma"/>
            <family val="2"/>
          </rPr>
          <t>Bancolombia:</t>
        </r>
        <r>
          <rPr>
            <sz val="9"/>
            <color indexed="81"/>
            <rFont val="Tahoma"/>
            <family val="2"/>
          </rPr>
          <t xml:space="preserve">
este dato no lo pasa, janeth diosa</t>
        </r>
      </text>
    </comment>
    <comment ref="C140" authorId="0" shapeId="0">
      <text>
        <r>
          <rPr>
            <b/>
            <sz val="9"/>
            <color indexed="81"/>
            <rFont val="Tahoma"/>
            <family val="2"/>
          </rPr>
          <t>Bancolombia:</t>
        </r>
        <r>
          <rPr>
            <sz val="9"/>
            <color indexed="81"/>
            <rFont val="Tahoma"/>
            <family val="2"/>
          </rPr>
          <t xml:space="preserve">
Viene de la proforma de Renta</t>
        </r>
      </text>
    </comment>
    <comment ref="D140" authorId="0" shapeId="0">
      <text>
        <r>
          <rPr>
            <b/>
            <sz val="9"/>
            <color indexed="81"/>
            <rFont val="Tahoma"/>
            <family val="2"/>
          </rPr>
          <t>Bancolombia:</t>
        </r>
        <r>
          <rPr>
            <sz val="9"/>
            <color indexed="81"/>
            <rFont val="Tahoma"/>
            <family val="2"/>
          </rPr>
          <t xml:space="preserve">
Viene del balance bajo IFRS</t>
        </r>
      </text>
    </comment>
    <comment ref="C180" authorId="0" shapeId="0">
      <text>
        <r>
          <rPr>
            <b/>
            <sz val="9"/>
            <color indexed="81"/>
            <rFont val="Tahoma"/>
            <family val="2"/>
          </rPr>
          <t>Bancolombia:</t>
        </r>
        <r>
          <rPr>
            <sz val="9"/>
            <color indexed="81"/>
            <rFont val="Tahoma"/>
            <family val="2"/>
          </rPr>
          <t xml:space="preserve">
Viene de la proforma de Renta</t>
        </r>
      </text>
    </comment>
    <comment ref="D180" authorId="0" shapeId="0">
      <text>
        <r>
          <rPr>
            <b/>
            <sz val="9"/>
            <color indexed="81"/>
            <rFont val="Tahoma"/>
            <family val="2"/>
          </rPr>
          <t>Bancolombia:</t>
        </r>
        <r>
          <rPr>
            <sz val="9"/>
            <color indexed="81"/>
            <rFont val="Tahoma"/>
            <family val="2"/>
          </rPr>
          <t xml:space="preserve">
Viene del balance bajo IFRS</t>
        </r>
      </text>
    </comment>
    <comment ref="B278" authorId="0" shapeId="0">
      <text>
        <r>
          <rPr>
            <b/>
            <sz val="9"/>
            <color indexed="81"/>
            <rFont val="Tahoma"/>
            <family val="2"/>
          </rPr>
          <t>Bancolombia:</t>
        </r>
        <r>
          <rPr>
            <sz val="9"/>
            <color indexed="81"/>
            <rFont val="Tahoma"/>
            <family val="2"/>
          </rPr>
          <t xml:space="preserve">
dato viene del PT de diferido de derivados, tomar cada hoja (swap, opciones, fwd) y tomar fechas de vencimiento, saldo pendiente de amortizar y las cuentas contables 27, este calculo se hace aparte en el archivo que se llama "Analisis Diferido Derivados" que se encuentra en la carpeta apertura de tasas del mes correspondiente</t>
        </r>
      </text>
    </comment>
    <comment ref="G328" authorId="1" shapeId="0">
      <text>
        <r>
          <rPr>
            <sz val="9"/>
            <color indexed="81"/>
            <rFont val="Tahoma"/>
            <family val="2"/>
          </rPr>
          <t>Esta PMO sale a produccion en agosto de 2016, por formulacion del PT se le debe colocar el mes anterior para que calcule la primera cuota.</t>
        </r>
      </text>
    </comment>
    <comment ref="G367" authorId="1" shapeId="0">
      <text>
        <r>
          <rPr>
            <sz val="9"/>
            <color indexed="81"/>
            <rFont val="Tahoma"/>
            <family val="2"/>
          </rPr>
          <t xml:space="preserve">Esta PMO sale a produccion en el mes de agosto de 2016, pero por formulacion del PT se debe poner la fecha del mes anterior
</t>
        </r>
      </text>
    </comment>
  </commentList>
</comments>
</file>

<file path=xl/comments7.xml><?xml version="1.0" encoding="utf-8"?>
<comments xmlns="http://schemas.openxmlformats.org/spreadsheetml/2006/main">
  <authors>
    <author>Autor</author>
  </authors>
  <commentList>
    <comment ref="V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corresponde al impuesto diferido de las diferencias que son deducibles
</t>
        </r>
      </text>
    </comment>
    <comment ref="W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corresponde al impuesto diferido de las diferencias que son deducibles
</t>
        </r>
      </text>
    </comment>
  </commentList>
</comments>
</file>

<file path=xl/comments8.xml><?xml version="1.0" encoding="utf-8"?>
<comments xmlns="http://schemas.openxmlformats.org/spreadsheetml/2006/main">
  <authors>
    <author>Autor</author>
  </authors>
  <commentList>
    <comment ref="V4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corresponde al impuesto diferido de las diferencias que son deducibles
</t>
        </r>
      </text>
    </comment>
    <comment ref="W4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corresponde al impuesto diferido de las diferencias que son deducibles
</t>
        </r>
      </text>
    </comment>
  </commentList>
</comments>
</file>

<file path=xl/sharedStrings.xml><?xml version="1.0" encoding="utf-8"?>
<sst xmlns="http://schemas.openxmlformats.org/spreadsheetml/2006/main" count="37426" uniqueCount="5364">
  <si>
    <t>Nombre Parámetro</t>
  </si>
  <si>
    <t>Valor Parámetro</t>
  </si>
  <si>
    <t>Nombre Usuario</t>
  </si>
  <si>
    <t>Contraseña</t>
  </si>
  <si>
    <t>Rol</t>
  </si>
  <si>
    <t>Administrador</t>
  </si>
  <si>
    <t>admin</t>
  </si>
  <si>
    <t>Año 2019 y ss</t>
  </si>
  <si>
    <t>Año 2016</t>
  </si>
  <si>
    <t>Año 2017</t>
  </si>
  <si>
    <t>Año 2018</t>
  </si>
  <si>
    <t>Concepto</t>
  </si>
  <si>
    <t xml:space="preserve">Nombre Cuenta </t>
  </si>
  <si>
    <t>Impuesto diferido acumulado mes actual Activo</t>
  </si>
  <si>
    <t>Impuesto diferido acumulado mes anterior Activo</t>
  </si>
  <si>
    <t>Impuesto diferido acumulado mes anterior Pasivo</t>
  </si>
  <si>
    <t>Tarifa 1</t>
  </si>
  <si>
    <t>Tarifa 2</t>
  </si>
  <si>
    <t>Tarifa 3</t>
  </si>
  <si>
    <t>Tarifa 4</t>
  </si>
  <si>
    <t>Tarifa 5</t>
  </si>
  <si>
    <t>Tarifa 6</t>
  </si>
  <si>
    <t>Tarifa 7</t>
  </si>
  <si>
    <t>Tarifa 8</t>
  </si>
  <si>
    <t>NOTA:</t>
  </si>
  <si>
    <t xml:space="preserve">Recordar que "Validación Tarifa", se evaluará siempre con la sumatoria de los 3 primeros porcentajes. </t>
  </si>
  <si>
    <t>Así las cosas, cada año, se organiza el porcentaje de la sobretasa necesario en la columna # 3, para poder hacer la validación.</t>
  </si>
  <si>
    <t>Variación</t>
  </si>
  <si>
    <t>RUTA ARCHIVO MES ANTERIOR</t>
  </si>
  <si>
    <t>Cuenta 10 dígitos</t>
  </si>
  <si>
    <t>Nombre cuenta</t>
  </si>
  <si>
    <t>Saldo IFRS</t>
  </si>
  <si>
    <t>Saldo COLGAAP</t>
  </si>
  <si>
    <t>Cuenta operativa 10 dígitos</t>
  </si>
  <si>
    <t>Cuenta alternativa 10 dígitos</t>
  </si>
  <si>
    <t>Nombre cuenta alternativa</t>
  </si>
  <si>
    <t>Marcación Permanente</t>
  </si>
  <si>
    <t>Base fiscal</t>
  </si>
  <si>
    <t>Cuenta a 2 dígitos</t>
  </si>
  <si>
    <t xml:space="preserve">Cuenta a 4 dígitos </t>
  </si>
  <si>
    <t xml:space="preserve">Cuenta a 6 dígitos </t>
  </si>
  <si>
    <t xml:space="preserve">Cuenta a 10 dígitos </t>
  </si>
  <si>
    <t>Diferencia fiscal vs IFRS</t>
  </si>
  <si>
    <t>Permanente</t>
  </si>
  <si>
    <t>Deducible</t>
  </si>
  <si>
    <t>Gravada</t>
  </si>
  <si>
    <t>Validación clasificación diferencias</t>
  </si>
  <si>
    <t>Base del impuesto</t>
  </si>
  <si>
    <t>Total impuestos</t>
  </si>
  <si>
    <t>Validación tarifa</t>
  </si>
  <si>
    <t>Impuesto diferido acumulado mes actual Pasivo</t>
  </si>
  <si>
    <t>Impuesto ajuste mes Activo</t>
  </si>
  <si>
    <t>Impuesto ajuste mes Pasivo</t>
  </si>
  <si>
    <t xml:space="preserve">LÍNEA </t>
  </si>
  <si>
    <t>ERRORES</t>
  </si>
  <si>
    <t xml:space="preserve">Base fiscal </t>
  </si>
  <si>
    <t xml:space="preserve">Diferencia Fiscal vs IFRS </t>
  </si>
  <si>
    <t>Diferencia Fiscal vs COLGAAP</t>
  </si>
  <si>
    <t>Permanentes</t>
  </si>
  <si>
    <t xml:space="preserve">Diferencia Fiscal vs IFRS - Permanentes </t>
  </si>
  <si>
    <t xml:space="preserve">Sumatoria de Impuesto diferido Activo + Pasivo mes actual </t>
  </si>
  <si>
    <t>Diferencia de impuestos</t>
  </si>
  <si>
    <t>Tasa efectiva aplicada</t>
  </si>
  <si>
    <t>Impto Diferido Activo + Pasivo Mes Actual</t>
  </si>
  <si>
    <t xml:space="preserve">Impto Diferido Activo + Pasivo Mes Anterior </t>
  </si>
  <si>
    <t>MENSAJES</t>
  </si>
  <si>
    <t>S</t>
  </si>
  <si>
    <t>COMISIONES EXTRANJEROS</t>
  </si>
  <si>
    <t>PROVEEDORES INDEXADOS - REEXPRESION</t>
  </si>
  <si>
    <t>Total:</t>
  </si>
  <si>
    <t>Validación</t>
  </si>
  <si>
    <t>CONCEPTO</t>
  </si>
  <si>
    <t>CUENTA A 2 DÍGITOS</t>
  </si>
  <si>
    <t xml:space="preserve">CUENTA A 4 DÍGITOS </t>
  </si>
  <si>
    <t xml:space="preserve">CUENTA A 6 DÍGITOS </t>
  </si>
  <si>
    <t xml:space="preserve">CUENTA A 10 DÍGITOS </t>
  </si>
  <si>
    <t xml:space="preserve">NOMBRE CUENTA </t>
  </si>
  <si>
    <t>SALDO IFRS</t>
  </si>
  <si>
    <t>SALDO COLGAAP</t>
  </si>
  <si>
    <t>BASE FISCAL</t>
  </si>
  <si>
    <t>DIFERENCIA FISCAL VS IFRS</t>
  </si>
  <si>
    <t>PERMANENTE</t>
  </si>
  <si>
    <t>DEDUCIBLE</t>
  </si>
  <si>
    <t>GRAVADA</t>
  </si>
  <si>
    <t>VALIDACIÓN CLASIFICACIÓN DIFERENCIAS</t>
  </si>
  <si>
    <t>BASE DEL IMPUESTO</t>
  </si>
  <si>
    <t>TOTAL IMPUESTOS</t>
  </si>
  <si>
    <t>VALIDACIÓN TARIFA</t>
  </si>
  <si>
    <t>IMPUESTO DIFERIDO ACUMULADO MES ACTUAL ACTIVO</t>
  </si>
  <si>
    <t>IMPUESTO DIFERIDO ACUMULADO MES ACTUAL PASIVO</t>
  </si>
  <si>
    <t>IMPUESTO DIFERIDO ACUMULADO MES ANTERIOR ACTIVO</t>
  </si>
  <si>
    <t>IMPUESTO DIFERIDO ACUMULADO MES ANTERIOR PASIVO</t>
  </si>
  <si>
    <t>IMPUESTO AJUSTE MES ACTIVO</t>
  </si>
  <si>
    <t>IMPUESTO AJUSTE MES PASIVO</t>
  </si>
  <si>
    <t>Visualizador</t>
  </si>
  <si>
    <t>revisoria</t>
  </si>
  <si>
    <t>ICA</t>
  </si>
  <si>
    <t xml:space="preserve">Programa de Trabajo: </t>
  </si>
  <si>
    <t>Impuesto Diferido Super</t>
  </si>
  <si>
    <t>O concepto</t>
  </si>
  <si>
    <t>Programas de Trabajo</t>
  </si>
  <si>
    <t>Sociedad</t>
  </si>
  <si>
    <t>Moneda</t>
  </si>
  <si>
    <t>Naturaleza</t>
  </si>
  <si>
    <t>Segmento</t>
  </si>
  <si>
    <t>FULLIFRS00_C</t>
  </si>
  <si>
    <t>IFRS000000_C</t>
  </si>
  <si>
    <t>Fecha de Elaboración:</t>
  </si>
  <si>
    <t>A - Equivalentes de Efectivos y Fondos Especiales</t>
  </si>
  <si>
    <t>1000 - Bancolombia</t>
  </si>
  <si>
    <t>CAD</t>
  </si>
  <si>
    <t>Debe (40)</t>
  </si>
  <si>
    <t>IFRS000000</t>
  </si>
  <si>
    <t>C10FIFRSN</t>
  </si>
  <si>
    <t>C10IFRSNOP</t>
  </si>
  <si>
    <t>Fecha Contable:</t>
  </si>
  <si>
    <t>AA - Beneficios a Empleados</t>
  </si>
  <si>
    <t>2000 - Leasing</t>
  </si>
  <si>
    <t>CHF</t>
  </si>
  <si>
    <t>Haber (50)</t>
  </si>
  <si>
    <t>FULLIFRS00</t>
  </si>
  <si>
    <t>C20FIFRSN</t>
  </si>
  <si>
    <t>C20IFRSNOP</t>
  </si>
  <si>
    <t>Clase documento:</t>
  </si>
  <si>
    <t>ID</t>
  </si>
  <si>
    <t>AB - Activos y Pasivos Contingentes</t>
  </si>
  <si>
    <t>3000 - Fiduciaria</t>
  </si>
  <si>
    <t>COP</t>
  </si>
  <si>
    <t>C30FIFRSN</t>
  </si>
  <si>
    <t>C30IFRSNOP</t>
  </si>
  <si>
    <t>Sociedad:</t>
  </si>
  <si>
    <t>5000 - Valores</t>
  </si>
  <si>
    <t>AC - Clasificación de Provisiones</t>
  </si>
  <si>
    <t>4000 - Banca de Inversión</t>
  </si>
  <si>
    <t>EUR</t>
  </si>
  <si>
    <t>C40FIFRSN</t>
  </si>
  <si>
    <t>C40IFRSNOP</t>
  </si>
  <si>
    <t>Moneda:</t>
  </si>
  <si>
    <t>AD - Contratos Onerosos</t>
  </si>
  <si>
    <t>GBP</t>
  </si>
  <si>
    <t>C50FIFRSN</t>
  </si>
  <si>
    <t>C50IFRSNOP</t>
  </si>
  <si>
    <t>AE - Litigios y Demandas</t>
  </si>
  <si>
    <t>6000 - Factoring</t>
  </si>
  <si>
    <t>JPY</t>
  </si>
  <si>
    <t>Elaboró:</t>
  </si>
  <si>
    <t>AE1 - Litigios y Demandas Laborales</t>
  </si>
  <si>
    <t>USD</t>
  </si>
  <si>
    <t>FULLIFRS00_B</t>
  </si>
  <si>
    <t>IFRS000000_B</t>
  </si>
  <si>
    <t>Aprobó:</t>
  </si>
  <si>
    <t>AE2 - Litigios y Demandas Comerciales e Hipotecarias</t>
  </si>
  <si>
    <t>I1000FIFRS</t>
  </si>
  <si>
    <t>I10000IFRS</t>
  </si>
  <si>
    <t>Grabó:</t>
  </si>
  <si>
    <t>AE3 - Litigios y Demandas Otros Tributarias</t>
  </si>
  <si>
    <t>I2000FIFRS</t>
  </si>
  <si>
    <t>I20000IFRS</t>
  </si>
  <si>
    <t>AH - Impuesto Corriente y Diferido en los EEFF Separados</t>
  </si>
  <si>
    <t>I3000FIFRS</t>
  </si>
  <si>
    <t>I30000IFRS</t>
  </si>
  <si>
    <t>Número de Documento:</t>
  </si>
  <si>
    <t>B - Costo Amortizado y Deterioro de Inversiones</t>
  </si>
  <si>
    <t>I4000FIFRS</t>
  </si>
  <si>
    <t>I40000IFRS</t>
  </si>
  <si>
    <t>D - Derivados Financieros</t>
  </si>
  <si>
    <t>I5000FIFRS</t>
  </si>
  <si>
    <t>I50000IFRS</t>
  </si>
  <si>
    <t>Cuenta Contable</t>
  </si>
  <si>
    <t>Valor en Moneda Origen</t>
  </si>
  <si>
    <t>Tasa de Cambio</t>
  </si>
  <si>
    <t>Valor en Moneda Local</t>
  </si>
  <si>
    <t>Indicador de Impuestos</t>
  </si>
  <si>
    <t>Centro de Costo (Cuentas del Gasto)</t>
  </si>
  <si>
    <t>Centro de Beneficio (Cuentas del Ingreso)</t>
  </si>
  <si>
    <t>Tercero</t>
  </si>
  <si>
    <t>Descripción</t>
  </si>
  <si>
    <t>D2 - Diferido Derivados Financieros</t>
  </si>
  <si>
    <t/>
  </si>
  <si>
    <t>debe (40)</t>
  </si>
  <si>
    <t>Total Débitos</t>
  </si>
  <si>
    <t>Total Créditos</t>
  </si>
  <si>
    <t>VALORES BANCOLOMBIA</t>
  </si>
  <si>
    <t>TIT PART_DIV OTRAS PERSONAS JURIDICAS</t>
  </si>
  <si>
    <t>SALDO A FAVOR  CREE AÑOS ANTERIORES</t>
  </si>
  <si>
    <t>PROP. PLANTA Y EQUIPO VEHICULOS</t>
  </si>
  <si>
    <t>DEPRECIACION PPE MUEBLES Y ENSERES (IFRS)</t>
  </si>
  <si>
    <t>DEPRECIACION PPE EQUIPO DE COMPU TACION (IFRS)</t>
  </si>
  <si>
    <t>HONORARIOS EXTRANJEROS</t>
  </si>
  <si>
    <t>REEXPRESION HONORARIOS EXTRANJEROS</t>
  </si>
  <si>
    <t>ARRENDAMIENTOS</t>
  </si>
  <si>
    <t>TEMPORAL EM/RF RESTAURANTE HOTEL Y HOSPEDAJE</t>
  </si>
  <si>
    <t>BANCOLOMBIA</t>
  </si>
  <si>
    <t>LEASING</t>
  </si>
  <si>
    <t>FIDUCIARIA BANCOLOMBIA</t>
  </si>
  <si>
    <t>INVERSIONES CFNS</t>
  </si>
  <si>
    <t>BIBA</t>
  </si>
  <si>
    <t>BANCA DE INVERSION</t>
  </si>
  <si>
    <t>COMPAÑÍA</t>
  </si>
  <si>
    <t>SEGMENTO</t>
  </si>
  <si>
    <t>SUPER</t>
  </si>
  <si>
    <t>FULL</t>
  </si>
  <si>
    <t>BAM</t>
  </si>
  <si>
    <t>BANISTMO</t>
  </si>
  <si>
    <t>ARRENDAMIENTO OPERATIVO</t>
  </si>
  <si>
    <t>FIDUCIARIA PERÚ</t>
  </si>
  <si>
    <t>LEASING PERÚ</t>
  </si>
  <si>
    <t>BANCO AGRÍCOLA</t>
  </si>
  <si>
    <t>INVERSIONES FINANCIERAS BANCO AGRÍCOLA</t>
  </si>
  <si>
    <t>BANAGRÍCOLA</t>
  </si>
  <si>
    <t>TUYA</t>
  </si>
  <si>
    <t>ksuarez</t>
  </si>
  <si>
    <t>dietorre</t>
  </si>
  <si>
    <t>stamara</t>
  </si>
  <si>
    <t>jfmonsal</t>
  </si>
  <si>
    <t>revisor</t>
  </si>
  <si>
    <t>carlos</t>
  </si>
  <si>
    <t>ccordoba</t>
  </si>
  <si>
    <t>filexterior</t>
  </si>
  <si>
    <t>ciasnocsc</t>
  </si>
  <si>
    <t>Tasa</t>
  </si>
  <si>
    <t>Observaciones</t>
  </si>
  <si>
    <t>TIPO USUARIO</t>
  </si>
  <si>
    <t>USER</t>
  </si>
  <si>
    <t>PASS USER</t>
  </si>
  <si>
    <t>PASS LIBRO</t>
  </si>
  <si>
    <t>a</t>
  </si>
  <si>
    <t>cigarcia</t>
  </si>
  <si>
    <t>v</t>
  </si>
  <si>
    <t>visualizador</t>
  </si>
  <si>
    <t>o</t>
  </si>
  <si>
    <t>NOMBRE HOJAS</t>
  </si>
  <si>
    <t>CTRL BLOQUEO</t>
  </si>
  <si>
    <t>USUARIO AUTENTICADO</t>
  </si>
  <si>
    <t>BALANCE A 10 DIGITOS</t>
  </si>
  <si>
    <t>TARIFAS</t>
  </si>
  <si>
    <t>RAZONABILIDAD</t>
  </si>
  <si>
    <t>RAZONAB. COMPARATIVA</t>
  </si>
  <si>
    <t>CUENTA ALTERNATIVA</t>
  </si>
  <si>
    <t>ERROR CARGA CSV</t>
  </si>
  <si>
    <t>A12 Notas EEFF</t>
  </si>
  <si>
    <t>A11 Escudos Fiscales</t>
  </si>
  <si>
    <t>A10-4 Instrumentos Propios</t>
  </si>
  <si>
    <t>A10-3 Titulos Exentos</t>
  </si>
  <si>
    <t>A10-2 Titulos a Costo Amortizad</t>
  </si>
  <si>
    <t>A10-1 Titulos a valor razonable</t>
  </si>
  <si>
    <t>A10 Titulos de deuda</t>
  </si>
  <si>
    <t>A9 Activos Fijos</t>
  </si>
  <si>
    <t>A4 Titulos Participativos</t>
  </si>
  <si>
    <t>A3 ORI Detallado</t>
  </si>
  <si>
    <t>A2 ORI General</t>
  </si>
  <si>
    <t>A7 BRP</t>
  </si>
  <si>
    <t>A1 ICA</t>
  </si>
  <si>
    <t>A6 Derivados</t>
  </si>
  <si>
    <t>A13 Apertura de Tasas</t>
  </si>
  <si>
    <t>A14 XBRL</t>
  </si>
  <si>
    <t>CARGAR</t>
  </si>
  <si>
    <t>ANÁLISISVARIACIONES</t>
  </si>
  <si>
    <t>MACRO</t>
  </si>
  <si>
    <t>RESULTADOS</t>
  </si>
  <si>
    <t>USUARIOS</t>
  </si>
  <si>
    <t>H.AUX.RES</t>
  </si>
  <si>
    <t>COMPROBANTE CAUSACION</t>
  </si>
  <si>
    <t>CONCEPYPERMAN</t>
  </si>
  <si>
    <t>X</t>
  </si>
  <si>
    <t>INV VENCIMIENTO EN INVENTARIO TDA DLLO AGROP COP</t>
  </si>
  <si>
    <t>TIT PART_COLOMBIA INMOBILIARIA</t>
  </si>
  <si>
    <t>TIT PART_FIDUCIARIA VALORACION</t>
  </si>
  <si>
    <t>DERECHO FIDEICOMISO INVERSION</t>
  </si>
  <si>
    <t>TIT PART_FIDUCIARIA VALORIZACION DIF RESULTA</t>
  </si>
  <si>
    <t>TIT PART_FIDUCIARIA VALORIZACION RESULTADOS</t>
  </si>
  <si>
    <t>TIT PART_VALORES BANCOL VALORIZACION RESULTADOS</t>
  </si>
  <si>
    <t>TIT PART_VALORES BANCOLOMBIA VALORACION</t>
  </si>
  <si>
    <t>TIT PART_FIDUCIARIA AJUSTE X INFLACION</t>
  </si>
  <si>
    <t>OTROS CLIENTES  COMISIONES</t>
  </si>
  <si>
    <t>AUTORETENCION ESPECIAL DE RENTA</t>
  </si>
  <si>
    <t>AUTORRETENCION OTROS</t>
  </si>
  <si>
    <t>AUTO RETECION RENDIMIENTOS 4% ML</t>
  </si>
  <si>
    <t>CUENTA POR COBRAR NOMINA</t>
  </si>
  <si>
    <t>CXC CLIENTES NACIONALES</t>
  </si>
  <si>
    <t>DIVERSOS DEUDORES NACIONALES</t>
  </si>
  <si>
    <t>PROV CXC CCIALES  A  POR CUENTA DE CLIENTES</t>
  </si>
  <si>
    <t>OTRAS PROVISIONES CUENTAS POR COBRAR OTRAS</t>
  </si>
  <si>
    <t>PROP. PLANTA Y EQUIPO MUEB.YENSERES DIR.GRAL</t>
  </si>
  <si>
    <t>PPE MUEBLES Y ENSERES (IFRS)</t>
  </si>
  <si>
    <t>PPE EQUIPO OFICINA AJUSTE POR INFLACION (IFRS)</t>
  </si>
  <si>
    <t>PROP. PLANTA Y EQUIPO DE COMPUTACION</t>
  </si>
  <si>
    <t>PPE EQUIPO COMPUTO (IFRS)</t>
  </si>
  <si>
    <t>DEPRECIACION ACUM. MUEBLESYENSERES DIR.GRAL</t>
  </si>
  <si>
    <t>DEPRECIACION ACUM. EQUIPO DE COMPUTO</t>
  </si>
  <si>
    <t>DEPRECIACION ACUM. VEHICULOS</t>
  </si>
  <si>
    <t>DEPRECIACION PPE VEHICULOS (IFRS)</t>
  </si>
  <si>
    <t>IMPUESTO DE RENTA DIFERIDO DB - DIFERENCIAS TEMP</t>
  </si>
  <si>
    <t>PROGRAMAS DE SOFTWARE DB</t>
  </si>
  <si>
    <t>PROGRAMAS DE SOFTWARE AMORTIZACION CR</t>
  </si>
  <si>
    <t>PROGRAM SOFTWARE CR(IFRS)</t>
  </si>
  <si>
    <t>GPA SEGUROS (DB)</t>
  </si>
  <si>
    <t>GPA SEGUROS - AMORTIZACION (CR)</t>
  </si>
  <si>
    <t>CONTRIBUCIONES Y AFILIACIONES</t>
  </si>
  <si>
    <t>CONTRIBUCIONES Y AFILIACIONES AMORTIZACION CR</t>
  </si>
  <si>
    <t>RENOVACION LICENCIAS  OTRAS DB</t>
  </si>
  <si>
    <t>RENOVACION LICENCIAS  OTRAS AMORTIZACION CR</t>
  </si>
  <si>
    <t>OTROS GASTOS ANTICIPADOS AMORTIZACION CR</t>
  </si>
  <si>
    <t>HONORARIOS NACIONALES</t>
  </si>
  <si>
    <t>HONORARIOS INDEXADOS</t>
  </si>
  <si>
    <t>PROVISION RENTA Y COMPLEMENTARIOS</t>
  </si>
  <si>
    <t>INDUSTRIA Y COMERCIO</t>
  </si>
  <si>
    <t>PAGOS DE ICA</t>
  </si>
  <si>
    <t>IVA PAGADO REGIM COMUN </t>
  </si>
  <si>
    <t>PROMETENTES COMPRADORES BIENES MUEBLES</t>
  </si>
  <si>
    <t>PROVEEDORES NACIONALES</t>
  </si>
  <si>
    <t>TEMPORAL EM/RF SERVICIOS</t>
  </si>
  <si>
    <t>TEMPORAL EM/RF ARRENDAMIENTOS</t>
  </si>
  <si>
    <t>TEMPORAL EM/RF COMPRAS</t>
  </si>
  <si>
    <t>PROVEEDORES EXTRANJEROS - REEXPRESION</t>
  </si>
  <si>
    <t>RTFTE HONORARIOS</t>
  </si>
  <si>
    <t>RTFTE SERVICIOS GRALES,TEMPORALES Y VIG Y ASEO</t>
  </si>
  <si>
    <t>RTFTE TRANSPORTE NACIONAL/INTERNACIONAL</t>
  </si>
  <si>
    <t>RTFTE ARRENDAMIENTO BIENES MUEBLES E INMUEBLES</t>
  </si>
  <si>
    <t>RTFTE PAGOS AL EXTERIOR A TÍTULO DE RENTA</t>
  </si>
  <si>
    <t>RTFTE RESTAURA/HOTEL/HOSPEDA Y OTRAS RETENCIONES</t>
  </si>
  <si>
    <t>AUTORRETENCIÒN OTROS</t>
  </si>
  <si>
    <t>RTEIVA RC COMPRAS Y SERVICIOS 8%</t>
  </si>
  <si>
    <t>RTFTE  POR SALARIOS Y PRESTACIONES SOCIALES </t>
  </si>
  <si>
    <t>RETENCIONES Y APORTES LABORALES SEGURIDAD SOCIAL</t>
  </si>
  <si>
    <t>DIVERSAS NACIONALES</t>
  </si>
  <si>
    <t>CUENTA POR PAGAR DIVERSOS NOMIN A</t>
  </si>
  <si>
    <t>OBLIG. LAB. CONSOLIDADAS CESANTIAS AÑO ANT. </t>
  </si>
  <si>
    <t>PAS. ESTIM. PROV. OBLIG.  LABOR. CESANTÍAS </t>
  </si>
  <si>
    <t>OBLIG. LAB. CONSOLIDADAS .INT. CESANT. AÑO ANT.</t>
  </si>
  <si>
    <t>PAS. ESTIM. PROV. OBLIG.  LABOR. INT. CESANTÍAS </t>
  </si>
  <si>
    <t>OBLIG. LAB. CONSOLIDADAS VACACIONES LEG.AÑO ANT.</t>
  </si>
  <si>
    <t>PAS. ESTIM. PROV. OBLIG. VACAC. EXTRALEGAL </t>
  </si>
  <si>
    <t>OBL.VACAC EXTRALEGALES .AÑO ANT.</t>
  </si>
  <si>
    <t>PAS. ESTIM. PROV. OBLIG. LABOR. VAC.LEG.- PAGOS</t>
  </si>
  <si>
    <t>PAS. ESTIM. PROV. OBLIG. VACAC. EXTRAL.- PAGOS</t>
  </si>
  <si>
    <t>PAS. ESTIM. PROV. OBLIG. LABOR. PRIMA LEGAL</t>
  </si>
  <si>
    <t>PAS. ESTIM. PROV. OBLIG. LAB. PRIMA EXTRALEG.</t>
  </si>
  <si>
    <t>PAS. ESTIM. PROV. OBLIG. QUINQUENIO</t>
  </si>
  <si>
    <t>PAS. ESTIM. PROV. OBLIG PRIMA BONIFICACION PENSION</t>
  </si>
  <si>
    <t>CTA X PAG. RET. APORT. LABORALES - PENSIONES</t>
  </si>
  <si>
    <t>PAS. ESTIM. PROV. OBLIG. - PENS. - PAGOS</t>
  </si>
  <si>
    <t>OBLIG LAB OT PRESTAC BONIFICACI  SVA-PAGOS</t>
  </si>
  <si>
    <t>CTA X PAG. RET. APORT. LABORALES - EPS</t>
  </si>
  <si>
    <t>CTA X PAG. RET. APORT. LABORALES - PARAFISCALES </t>
  </si>
  <si>
    <t>PAS. ESTIM. PROV. OBLIG.- RIESGOS PROF.-PAGOS</t>
  </si>
  <si>
    <t>PAS. ESTIM. PROV. OBLIG.- PARAF.-PAGOS</t>
  </si>
  <si>
    <t>PAS. ESTIM. PROV. OBLIG.- EPS -PAGOS</t>
  </si>
  <si>
    <t>PROVISION LITIGIOS  TRIBUTARIOS</t>
  </si>
  <si>
    <t>ABONOS PENDIENTES POR APLICAR POLIZAS-NOMINA</t>
  </si>
  <si>
    <t>PASIVOS DIVERSOS IVA POLIZA DE SEGUROS</t>
  </si>
  <si>
    <t>INV NEGOCIABLE EN INVENTARIO SECTOR REAL COP</t>
  </si>
  <si>
    <t>TIT PART_FONDO  COLOMBIA INMOBILIARIA</t>
  </si>
  <si>
    <t>ARRENDAMIENTO DE BIENES PROPIOS</t>
  </si>
  <si>
    <t>REEXPRESION HONORARIOS INDEXADOS</t>
  </si>
  <si>
    <t>SALDO A FAVOR RENTA AÑOS ANTERIORES</t>
  </si>
  <si>
    <t>OTRAS RETENCIONES</t>
  </si>
  <si>
    <t>AUTO RETENCION RENDIMIENTOS 4% ML</t>
  </si>
  <si>
    <t>DEUDORES NACIONALES PAGOS DOBLES</t>
  </si>
  <si>
    <t>CXC MEDIOS DE PAGO FI - T INTERES COP</t>
  </si>
  <si>
    <t>PROP. PLANTA Y EQUIPO DE COMPUTACION 1989 AXINF</t>
  </si>
  <si>
    <t>SUCURSALES Y AGENCIAS</t>
  </si>
  <si>
    <t>IMPUESTO DE RENTA DIFERIDO DB -RENDIMIENTOS</t>
  </si>
  <si>
    <t>TEMPORAL DE NÓMINA</t>
  </si>
  <si>
    <t>COMISIONES NACIONALES</t>
  </si>
  <si>
    <t>REEXPRESION COMISIONES EXTRANJEROS</t>
  </si>
  <si>
    <t>RETEICA ACTIVIDAD COMERCIAL</t>
  </si>
  <si>
    <t>RETEICA ACTIVIDAD DE SERVICIOS</t>
  </si>
  <si>
    <t>DEVOLUCION AÑOS ANTERIORES RETEICA POR SERVICIOS</t>
  </si>
  <si>
    <t>TEMPORAL EM/RF HONORARIOS</t>
  </si>
  <si>
    <t>PROVEEDORES EXTRANJEROS</t>
  </si>
  <si>
    <t>TEMPORAL EM/RF COMISIONES</t>
  </si>
  <si>
    <t>TEMPORAL EM/RF TRANSPORTE</t>
  </si>
  <si>
    <t>PROVEEDORES INDEXADOS</t>
  </si>
  <si>
    <t>RTFTE COMPRAS GRAL-COMBUSTIBLE</t>
  </si>
  <si>
    <t>RET.Y APORTES LAB. OTROS.SINDICATOS </t>
  </si>
  <si>
    <t>CXP TEMPORAL OPERACIONES Y PAGOS</t>
  </si>
  <si>
    <t>REEXPRESION CUENTAS POR PAGAR VIAJES</t>
  </si>
  <si>
    <t>PROVISION BANCO DE BONOS</t>
  </si>
  <si>
    <t>OBLIGACIONES LABORALES CONSOLIDADAS SVA</t>
  </si>
  <si>
    <t>CTA X PAG. RET. APORT. LABORALES - PARAFISCALES</t>
  </si>
  <si>
    <t>PAS.EST.MULT.Y SANC. POR DEMANDAS LABORA</t>
  </si>
  <si>
    <t>Control</t>
  </si>
  <si>
    <t>IMPUESTO CALCULADO (37%)</t>
  </si>
  <si>
    <t>Inicio Proceso</t>
  </si>
  <si>
    <t>Fin Proceso</t>
  </si>
  <si>
    <t>operador</t>
  </si>
  <si>
    <t>PARAMETRIZACION</t>
  </si>
  <si>
    <t>OCULTAR AL CIERRE</t>
  </si>
  <si>
    <t>ADMINISTRADOR</t>
  </si>
  <si>
    <t>OPERADOR</t>
  </si>
  <si>
    <t>VISUALIZADOR</t>
  </si>
  <si>
    <t>DISPONIBLE CAJA EFECTIVO</t>
  </si>
  <si>
    <t>CAJA EFECTIVO RECOLECCION CONTEO THOMAS</t>
  </si>
  <si>
    <t>CAJA EFECTIVO RECOLECC.CONTEO WACKENHUT</t>
  </si>
  <si>
    <t>CAJA EFECTIVO RECOLECCION CONTEO ATLAS</t>
  </si>
  <si>
    <t>CAJA EFECTIVO BILLETE DOLAR AMERI BRINKS</t>
  </si>
  <si>
    <t>CAJA EFECTIVO BILLETE DOLAR AMERI.THOMAS</t>
  </si>
  <si>
    <t>CAJA EFECTIVO BILLETES DOLAR AMERICANO</t>
  </si>
  <si>
    <t>CAJA EFECTIVO BILLETES LIBRAS ESTERLINAS</t>
  </si>
  <si>
    <t>CAJA EFECTIVO BILLETES FRANCOS SUIZOS</t>
  </si>
  <si>
    <t>CAJA EFECTIVO BILLETES DOLAR CANADIENSE</t>
  </si>
  <si>
    <t>CAJA MENOR GCIA LOGISTICA MEDELLIN</t>
  </si>
  <si>
    <t>CAJA MENOR GCIA LOGISTICA DOMESA</t>
  </si>
  <si>
    <t>CAJA MENOR ABOGADOS BARRANQUILLA</t>
  </si>
  <si>
    <t>CAJA MENOR GCIA BCA EMPRES REG NORTE</t>
  </si>
  <si>
    <t>CAJA MENOR CENTRO REGIONAL OPERAC BQUILLA</t>
  </si>
  <si>
    <t>CAJA MENOR APOYO ADMITIVO REGION NORTE</t>
  </si>
  <si>
    <t>CAJA MENOR ADMITIVO CARTAGENA</t>
  </si>
  <si>
    <t>CAJA MENOR VIC COMERCIAL BANCA EMPRESARIAL</t>
  </si>
  <si>
    <t>CAJA MENOR GCIA COMERCIAL VILLAVICENCIO</t>
  </si>
  <si>
    <t>CAJA MENOR SECCION SERVICIOS TRANSVERSALES</t>
  </si>
  <si>
    <t>CAJA MENOR GCIA JURIDICA DE PROCESOS ES.</t>
  </si>
  <si>
    <t>CAJA MENOR ABOGADOS CALI</t>
  </si>
  <si>
    <t>CAJA MENOR GCIA ACTIVOS FIJOS REG SUR</t>
  </si>
  <si>
    <t>CAJA MENOR ENLACE NEIVA</t>
  </si>
  <si>
    <t>CAJA MENOR GCIA ACTIVOS FIJOS CUCUTA</t>
  </si>
  <si>
    <t>CAJA MENOR SUFI AREA ADMINISTRATIVA CALI</t>
  </si>
  <si>
    <t>CAJA MENOR SUFI COMERCIAL VEHIC BOG</t>
  </si>
  <si>
    <t>CAJA MENOR SUFI INVESTIGACION DE BIENES</t>
  </si>
  <si>
    <t>CAJA MENOR OPERACIONES PIC</t>
  </si>
  <si>
    <t>SUFI GERENCIA REGIONAL ANTIOQUIA</t>
  </si>
  <si>
    <t>SUFI GERENCIA REGIONAL CARIBE</t>
  </si>
  <si>
    <t>SUFI GERENCIA REGIONAL CENTRO</t>
  </si>
  <si>
    <t>CUENTA CORRIENTE BANCARIA</t>
  </si>
  <si>
    <t>DISP BCO DE LA REPUBLICA CTA CORRIENTE BANCARIA</t>
  </si>
  <si>
    <t>BANCO REPUBLICA CTA_CORRIENTE SECCION COMERCIAL</t>
  </si>
  <si>
    <t>BCO.REPUBLICA CTA.CTE.OPERACIONES SEBRA</t>
  </si>
  <si>
    <t>VPD</t>
  </si>
  <si>
    <t>Ajuste Leasing Habitacional 9%</t>
  </si>
  <si>
    <t>AT PPYE</t>
  </si>
  <si>
    <t>BANCOS</t>
  </si>
  <si>
    <t>SALDO SANTANDER COLOMBIA S.A 1</t>
  </si>
  <si>
    <t>ENTRADA SANTANDER COLOMBIA S.A 1</t>
  </si>
  <si>
    <t>SALDO DAVIVIENDA</t>
  </si>
  <si>
    <t>CORRESPONSALES</t>
  </si>
  <si>
    <t>CORRESPONSALES DISPONIBLE INMEDIATO DOLARES</t>
  </si>
  <si>
    <t>CORRESPONSALES DISPONIBLE INMEDIATO LIBRA ESTER</t>
  </si>
  <si>
    <t>CORRESPONSALES DISPONIBLE INMEDIATO FRANCO SUIZ</t>
  </si>
  <si>
    <t>CORRESPONSALES DISPONIBLE INMEDIATO CORONA SUEC</t>
  </si>
  <si>
    <t>CORRESPONSALES DISPONBLE INMEDIATO CORONA DANE</t>
  </si>
  <si>
    <t>CORRESPONSALES DISPONIBLE INMEDIATO YENES JAPON</t>
  </si>
  <si>
    <t>CORRESPONSALES DISPONB.INMED.BOLIVARES</t>
  </si>
  <si>
    <t>CORRESPONSALES DISPONIBLE INMEDIATO DOLAR CANAD</t>
  </si>
  <si>
    <t>CORRESPONSALES DISPONIBLE INMEDIATO EUROS</t>
  </si>
  <si>
    <t>CORRESPONSALES DISPONB.INMED.AUD</t>
  </si>
  <si>
    <t>DISP BCOS Y OTRAS ENTIDADES FRAS CORRESPONSALES</t>
  </si>
  <si>
    <t>CORRESPONSALES DISPONIBLE INMEDIATO CORONA DANE</t>
  </si>
  <si>
    <t>CORRESPONSAL DISPONIBILIDAD INMEDIAT.USD</t>
  </si>
  <si>
    <t>CORRESPONSAL DISPONIBILIDAD INMEDIAT.GBP</t>
  </si>
  <si>
    <t>CORRESPONSAL DISPONIBILIDAD INMEDIAT.CHF</t>
  </si>
  <si>
    <t>CORRESPONSAL DISPONIBILIDAD INMEDIAT.SEK</t>
  </si>
  <si>
    <t>CORRESPONSAL DISPONIBILIDAD INMEDIAT.DKK</t>
  </si>
  <si>
    <t>CORRESPONSAL DISPONIBILIDAD INMEDIAT.JPY</t>
  </si>
  <si>
    <t>CORRESPONSAL DISPONIBILIDAD INMEDIAT.CAD</t>
  </si>
  <si>
    <t>CORRESPONSAL DISPONIBILIDAD INMEDIAT.EUR</t>
  </si>
  <si>
    <t>CORRESPONSAL DISPONIBILIDAD INMEDIATA MXN</t>
  </si>
  <si>
    <t>CORRESPONSALES CONVERSION DOLARES</t>
  </si>
  <si>
    <t>CORRESPONSALES AJUSTES</t>
  </si>
  <si>
    <t>CANJE TEMPORAL DEVOLUCIONES ENVIADAS SUCURSAL</t>
  </si>
  <si>
    <t>CHEQUES PAIS RECIBIDAS NEGOCIADAS</t>
  </si>
  <si>
    <t>CHEQUES PAIS REEMBOLSADAS PENDIENTES</t>
  </si>
  <si>
    <t>REMESAS SOBRE EL EXTERIOR TEMP.DOLARES</t>
  </si>
  <si>
    <t>INTERBANCARIO ACTIVO BANCOS COP</t>
  </si>
  <si>
    <t>INTERBANCARIO ACTIVO BANCOS USD</t>
  </si>
  <si>
    <t>ELIMINACION EMITIDOS MENOS DE 6 MESES</t>
  </si>
  <si>
    <t>INTERBANCARIOS BANCOS OVERNIGHT MANUAL</t>
  </si>
  <si>
    <t>INTERBANCARIOS BANCOS AJUSTES</t>
  </si>
  <si>
    <t>REPO ACTIVO ABIERTO BANCOS USD</t>
  </si>
  <si>
    <t>TR INV SI AC 50 COP</t>
  </si>
  <si>
    <t>SIMULTANEA ACTIVA_AGROPECUARIAS COP</t>
  </si>
  <si>
    <t>INV NEGOCIABLE EN INVENTARIO TES TASA TIJA COP</t>
  </si>
  <si>
    <t>INV NEGOCIABLE EN INVENTARIO TES UVR</t>
  </si>
  <si>
    <t>INV NEGOCIABLE EN INVENTARIO YANKEES USD</t>
  </si>
  <si>
    <t>INV NEGOCIABLE EN INVENTARIO OTROS PUBLICA COP</t>
  </si>
  <si>
    <t>INV NEGOCIABLE EN INVENTARIO OTROS GLOBAL COP</t>
  </si>
  <si>
    <t>INV NEGOCIABLE EN INVENTARIO CDT SECT FCIERO COP</t>
  </si>
  <si>
    <t>INV NEGOCIABLE EN INVENTARIO TIPS COP</t>
  </si>
  <si>
    <t>INV NEGOCIABLE EN INVENTARIO BONO BANCOS COP</t>
  </si>
  <si>
    <t>INVERSION PATRIMONIAL EN EL EXT</t>
  </si>
  <si>
    <t>INV VENCIMIENTO EN INVENTARIO TIPS COP</t>
  </si>
  <si>
    <t>INV VENCIMIENTO EN INVENTARIO TIPS UVR</t>
  </si>
  <si>
    <t>TITULOS PARTICIPATIVOS_DERECHOS RESIDULAES</t>
  </si>
  <si>
    <t>TIT PART_DECEVAL VALORIZACION DIF RESULTADOS</t>
  </si>
  <si>
    <t>TIT PART_INCA VALORIZACION DIF RESULTADOS</t>
  </si>
  <si>
    <t>TIT PART_CREDIBANCO VALORIZACION RESULTADOS</t>
  </si>
  <si>
    <t>TIT PART_DECEVAL VALORIZACION RESULTADOS</t>
  </si>
  <si>
    <t>TIT PART_INCA VALORIZACION RESULTADOS</t>
  </si>
  <si>
    <t>TIT PART_TECNIB SERVIBANCA VALORIZAC RESULT</t>
  </si>
  <si>
    <t>TIT PART_INVERSION PATRIMONIAL CREDIBANCO</t>
  </si>
  <si>
    <t>TIT PART_CAMARA RIESGO CENTRAL DE CONTRAPARTE</t>
  </si>
  <si>
    <t>TIT PART_DECEVAL AJUSTE X INFLACION</t>
  </si>
  <si>
    <t>TIT PART_DECEVAL VALORACION</t>
  </si>
  <si>
    <t>TIT PART_INCA AJUSTE X INFLACION</t>
  </si>
  <si>
    <t>TIT PART_INCA VALORACION</t>
  </si>
  <si>
    <t>TIT PART_TECNIBANCA SERVIBANCA</t>
  </si>
  <si>
    <t>TIT PART_CAMARA DE COMPENSACION DIVISAS</t>
  </si>
  <si>
    <t>TIT PART_INMOBILIARIA CADENALCO VALORACION</t>
  </si>
  <si>
    <t>TIT PART_INMOBILIARIA CADENALCO COSTO INICIAL</t>
  </si>
  <si>
    <t>TIT PART_BLADEX  ME</t>
  </si>
  <si>
    <t>TIT PART_BLADEX  ME VALORIZACION DIF RESULTADOS</t>
  </si>
  <si>
    <t>TIT PART_BLADEX  ME VALORIZACION RESULTADOS</t>
  </si>
  <si>
    <t>TIT PART_BLADEX  ML</t>
  </si>
  <si>
    <t>INV NEGOCIABLE EN GTIA TES TASA TIJA COP</t>
  </si>
  <si>
    <t>INV NEGOCIABLE EN GTIA TES UVR</t>
  </si>
  <si>
    <t>TIT PART_VALORES BANCOLOMBIA AJUSTE X INFLAC</t>
  </si>
  <si>
    <t>TIT PART_BANCA INVERSION VALORACION</t>
  </si>
  <si>
    <t>TIT PART_BANCA INVERSION AJUSTE X INFLACION</t>
  </si>
  <si>
    <t>TIT PART_BANCA INVERSION VALORIZACION RESULTADOS</t>
  </si>
  <si>
    <t>TIT PART_MP FIDUCIARIA BANCOLOMBIA</t>
  </si>
  <si>
    <t>TIT PART_MP FONDO INMOBILIARIO</t>
  </si>
  <si>
    <t>TIT PART_MP VALORES BANCOLOMBIA</t>
  </si>
  <si>
    <t>TIT PART_MP BANCA INVERSION BANCOLOMBIA</t>
  </si>
  <si>
    <t>TIT PART_BANCOLOMBIA PTO RICO</t>
  </si>
  <si>
    <t>TIT PART_BANCOLOMBIA PANAMA</t>
  </si>
  <si>
    <t>CREDITO MERCANTIL-COMPRA HSBC TIT PART_BANCO HSBC</t>
  </si>
  <si>
    <t>TIT PART_BANCOL PTO RICO VALORIZACION RESULTADOS</t>
  </si>
  <si>
    <t>TIT PART_BANCOL PANAMA VALORIZACION RESULTADOS</t>
  </si>
  <si>
    <t>TIT PART_LEASING PERU</t>
  </si>
  <si>
    <t>TIT PART_BANISTMO</t>
  </si>
  <si>
    <t>TIT PART_MP BANISTMO</t>
  </si>
  <si>
    <t>TIT PART_MP LEASING PERÚ</t>
  </si>
  <si>
    <t>TIT PART_MP BANCOLOMBIA PANAMA</t>
  </si>
  <si>
    <t>TIT PART_ACH COLOMBIA</t>
  </si>
  <si>
    <t>TIT PART_ACH COLOMBIA VALORACION RESULTADOS</t>
  </si>
  <si>
    <t>TIT PART_ REDEBAN MULTIC VALORIZACION RESULTADOS</t>
  </si>
  <si>
    <t>TIT PART_PROTECCION VALORIZACION RESULTADOS</t>
  </si>
  <si>
    <t>TIT PART_TITULARIZADORA COL VALORIZAC RESULTADOS</t>
  </si>
  <si>
    <t>TIT PART_ REDEBAN MULTICOLOR</t>
  </si>
  <si>
    <t>TIT PART_PROTECCION VALORACION</t>
  </si>
  <si>
    <t>TIT PART_PROTECCION AJUSTE X INFLACION</t>
  </si>
  <si>
    <t>TIT PART_TITULARIZADORA COLOMBIANA</t>
  </si>
  <si>
    <t>INV DISPONIBLES_VTA EN INVENTARIO TIPS COP</t>
  </si>
  <si>
    <t>INV DISPONIBLES_VTA EN INVENTARIO TIPS UVR</t>
  </si>
  <si>
    <t>INV DISPONIBLES_VTA DIF CARTERA HIPOTECARIA COP</t>
  </si>
  <si>
    <t>DERECHO OP DE CONTADO DE COMPRA USD</t>
  </si>
  <si>
    <t>DERECHO OP DE CONTADO DE COMPRA GBP</t>
  </si>
  <si>
    <t>DERECHO OP DE CONTADO DE COMPRA CHF</t>
  </si>
  <si>
    <t>DERECHO OP DE CONTADO DE COMPRA EUR</t>
  </si>
  <si>
    <t>DERECHO OPERACIONES DE CONTADO DE VENTA COP</t>
  </si>
  <si>
    <t>DERECHO OP DE CONTADO DE VENTA USD</t>
  </si>
  <si>
    <t>DCHO OPERACIONES CONT COMP_ YANKEES USD</t>
  </si>
  <si>
    <t>OBLIG PASIVO OP DE CONT DE COMPRA COP</t>
  </si>
  <si>
    <t>OP CONTADO PASIVA OBLIGACIONES DE VENTA USD</t>
  </si>
  <si>
    <t>OBLIG PASIVO OP DE CONT DE VENTA  CHF</t>
  </si>
  <si>
    <t>OBLI OPERACION DE CONTADO VENTA CHF</t>
  </si>
  <si>
    <t>OBLIG PASIVO OP DE CONT DE VENTA CAD</t>
  </si>
  <si>
    <t>OBLIG PASIVO OP DE CONT DE VENTA EUR</t>
  </si>
  <si>
    <t>OBLI OPERACION DE CONTADO VENTA MXN</t>
  </si>
  <si>
    <t>OBLI OPERACION CONT COMP_ YANKEES USD</t>
  </si>
  <si>
    <t>DERECHO FORWARD VENTA ESPECULACION ACTIVO COP</t>
  </si>
  <si>
    <t>OBLIG  FORWARD COMPRA DE ESPECULACION ACTIVO COP</t>
  </si>
  <si>
    <t>OBLIGACION FORWARD VENTA ESPECULACION ACTIVO USD</t>
  </si>
  <si>
    <t>DCHO FORWARD DE COMPRA ESPECULACION ACTIVO GBP</t>
  </si>
  <si>
    <t>DCHO FORWARD DE COMPRA ESPECULACION ACTIVO EUR</t>
  </si>
  <si>
    <t>DCHO FORWARD DE COMPRA ESPECULACION ACTIVO MXN</t>
  </si>
  <si>
    <t>DERECHO FWD DE VENTA ESPEC ACT USD</t>
  </si>
  <si>
    <t>OBLIGACION DE FWD DE COMPRA DE ESPEC ACT USD PTY</t>
  </si>
  <si>
    <t>OBLIGACION DE FWD DE VENTA ESPEC ACT JPY</t>
  </si>
  <si>
    <t>OBLIGACION DE FWD DE VENTA ESPEC ACT EUR</t>
  </si>
  <si>
    <t>DCHO FWD TIT DE COM ACT COP-UVR NACION</t>
  </si>
  <si>
    <t>DCHO FWD TIT DE VTA ACT COP-UVR NACION</t>
  </si>
  <si>
    <t>OBL FWD TIT DE COM ACT COP-UVR NACION</t>
  </si>
  <si>
    <t>OBL FWD TIT DE VTA ACT COP-UVR NACION</t>
  </si>
  <si>
    <t>DCHO FUTUROS SOBRE TITULO COMPRA ACTIVO COP</t>
  </si>
  <si>
    <t>DCHO FUTUROS SOBRE TITULO VENTA ACTIVO COP</t>
  </si>
  <si>
    <t>OBLIG FUT SOBRE TITULO COMPRA ACTIVO COP</t>
  </si>
  <si>
    <t>OBLIG FUT SOBRE TITULO VENTA ACTIVO COP</t>
  </si>
  <si>
    <t>DERECHO SWAP ACTIVO FI - CC SWAP COP</t>
  </si>
  <si>
    <t>DERECHO SWAP ACTIVO FI - CC SWAP USD</t>
  </si>
  <si>
    <t>DERECHO SWAP ACTIVO FI - CC SWAP UVR</t>
  </si>
  <si>
    <t>OBLIGACION SWAP ACTIVO FI - CC SWAP COP</t>
  </si>
  <si>
    <t>OBLIGACION SWAP ACTIVO FI - CC SWAP USD</t>
  </si>
  <si>
    <t>DERECHO SWAP ACTIVO FI - IR SWAP COP</t>
  </si>
  <si>
    <t>DERECHO SWAP ACTIVO FI - IR SWAP USD</t>
  </si>
  <si>
    <t>DERECHO  ACTIVO IRS SWAP USD NEG POR CAMARA</t>
  </si>
  <si>
    <t>OBLIGACION ACTIVO IRS SWAP USD NEG POR CAMARA</t>
  </si>
  <si>
    <t>OBLIGACION SWAP ACTIVO FI - IR SWAP COP</t>
  </si>
  <si>
    <t>OBLIGACION SWAP ACTIVO FI - IR SWAP USD</t>
  </si>
  <si>
    <t>CRÉDITO DE VIVIENDA A</t>
  </si>
  <si>
    <t>CRÉDITO DE VIVIENDA B</t>
  </si>
  <si>
    <t>CRÉDITO DE VIVIENDA C</t>
  </si>
  <si>
    <t>CRÉDITO DE VIVIENDA D</t>
  </si>
  <si>
    <t>CRÉDITO DE VIVIENDA E</t>
  </si>
  <si>
    <t>CARTERA TARJETA DE CRÉDITO CONSUMO PESOS</t>
  </si>
  <si>
    <t>CARTERA TARJETA DE CRÉDITO CONSUMO DÓLAR</t>
  </si>
  <si>
    <t>DIFERIDO DEL CAPITAL - COMISIONES CONSUMO A LEAS</t>
  </si>
  <si>
    <t>PRESTAMOS ORDINARIOS A GARANTIA IDONEA CONSUMO</t>
  </si>
  <si>
    <t>PRESTAMOS ORDINARIOS A OTRAS GARANTIAS CONSUMO</t>
  </si>
  <si>
    <t>DESCUBIERTOS CTA CTE BANCARIA A GTIA IDONEA CMO</t>
  </si>
  <si>
    <t>DESCUBIERTOS CTA CTE BANCARIA A OTRAS GTIAS CMO</t>
  </si>
  <si>
    <t>VEHICULOS DADOS EN LEASING A GARANTIA IDONEA CMO</t>
  </si>
  <si>
    <t>DIFERIDO DEL CAPITAL - COMISIONES CONSUMO B LEAS</t>
  </si>
  <si>
    <t>PRESTAMOS ORDINARIOS B GARANTIA IDONEA CONSUMO</t>
  </si>
  <si>
    <t>PRESTAMOS ORDINARIOS B OTRAS GARANTIAS CONSUMO</t>
  </si>
  <si>
    <t>DESCUBIERTOS CTA CTE BANCARIA B GTIA IDONEA CMO</t>
  </si>
  <si>
    <t>VEHICULOS DADOS EN LEASING B GARANTIA IDONEA CMO</t>
  </si>
  <si>
    <t>DIFERIDO DEL CAPITAL - COMISIONES CONSUMO C LEAS</t>
  </si>
  <si>
    <t>PRESTAMOS ORDINARIOS C GARANTIA IDONEA CONSUMO</t>
  </si>
  <si>
    <t>PRESTAMOS ORDINARIOS C OTRAS GARANTIAS CONSUMO</t>
  </si>
  <si>
    <t>DESCUBIERTOS CTA CTE BANCARIA C GTIA IDONEA CMO</t>
  </si>
  <si>
    <t>DESCUBIERTOS CTA CTE BANCARIA C OTRAS GTIAS CMO</t>
  </si>
  <si>
    <t>VEHICULOS DADOS EN LEASING C GARANTIA IDONEA CMO</t>
  </si>
  <si>
    <t>DIFERIDO DEL CAPITAL - COMISIONES CONSUMO D LEAS</t>
  </si>
  <si>
    <t>PRESTAMOS ORDINARIOS D GARANTIA IDONEA CONSUMO</t>
  </si>
  <si>
    <t>PRESTAMOS ORDINARIOS D OTRAS GARANTIAS CONSUMO</t>
  </si>
  <si>
    <t>DESCUBIERTOS CTA CTE BANCARIA D GTIA IDONEA CMO</t>
  </si>
  <si>
    <t>PRESTAMOS ORDINARIOS D OTRAS GTIA CONSUMO TCC</t>
  </si>
  <si>
    <t>VEHICULOS DADOS EN LEASING D GARANTIA IDONEA CMO</t>
  </si>
  <si>
    <t>PRESTAMOS ORDINARIOS D OTRAS GTIA CONSUMO</t>
  </si>
  <si>
    <t>TARJETAS DE CREDITO D OTRAS GTIA CONSUMO ML</t>
  </si>
  <si>
    <t>PRESTAMOS ORDINARIOS D OTRAS GTIA CONSUMO ML</t>
  </si>
  <si>
    <t>TARJETAS DE CREDITO D OTRAS GTIA CONSUMO ME</t>
  </si>
  <si>
    <t>DIFERIDO DEL CAPITAL - COMISIONES CONSUMO E LEAS</t>
  </si>
  <si>
    <t>PRESTAMOS ORDINARIOS E GARANTIA IDONEA CONSUMO</t>
  </si>
  <si>
    <t>PRESTAMOS ORDINARIOS E OTRAS GTIAS CONSUMO</t>
  </si>
  <si>
    <t>DESCUBIERTOS CTA CTE BANCARIA E GTIA IDONEA CMO</t>
  </si>
  <si>
    <t>PRESTAMOS ORDINARIOS E OTRAS GTIAS CONSUMO TCC</t>
  </si>
  <si>
    <t>VEHICULOS DADOS EN LEASING E GARANTIA IDONEA CMO</t>
  </si>
  <si>
    <t>TARJETAS DE CREDITO E OTRAS GTIAS CONSUMO ML</t>
  </si>
  <si>
    <t>PRESTAMOS ORDINARIOS E OTRAS GTIAS CONSUMO ML</t>
  </si>
  <si>
    <t>TARJETAS DE CREDITO E OTRAS GTIAS CONSUMO ME</t>
  </si>
  <si>
    <t>ACEPTAC BCRIAS PLAZO IMPORT</t>
  </si>
  <si>
    <t>ACEPTAC BCRIAS PLAZO EXPORT</t>
  </si>
  <si>
    <t>CARTERA TARJETA DE CRÉDITO COMERCIAL PESOS</t>
  </si>
  <si>
    <t>CARTERA TARJETA DE CRÉDITO COMERCIAL DÓLAR</t>
  </si>
  <si>
    <t>PRESTAMOS ORDINARIOS A GTIA ID COMERCIAL</t>
  </si>
  <si>
    <t>PRESTAMOS ORDINARIOS  A OT GTIAS COMERCIAL</t>
  </si>
  <si>
    <t>PRESTAMOS ORDINARIOS A GARANTIA IDONEA COMERCIAL</t>
  </si>
  <si>
    <t>PRESTAMOS ORDINARIOS  A OT GTIAS CCIAL</t>
  </si>
  <si>
    <t>FACTORING SIN RECURSO A OT GTIAS COMERCIAL</t>
  </si>
  <si>
    <t>DESCUBIERTOS CTA CORTE BCARIA  A OT GTIAS CCIAL</t>
  </si>
  <si>
    <t>PRESTAMOS ORDINARIOS A GARANTIA IDONEA CCIAL ME</t>
  </si>
  <si>
    <t>PRESTAMOS CON RECURSOS OTRAS ENTIDADES A GTIA ID</t>
  </si>
  <si>
    <t>REINTEGROS ANTICIPADOS A GTIA ID CCIAL</t>
  </si>
  <si>
    <t>CARTAS DE CREDITO CUBIERTAS</t>
  </si>
  <si>
    <t>PRESTAMOS ORDINARIOS  A OT GTIAS CCIAL ME</t>
  </si>
  <si>
    <t>REINTEGROS ANTICIPADOS A OT GTIAS CCIAL</t>
  </si>
  <si>
    <t>CARTAS DE CREDITO CUBIERTAS  A OT GTIAS CCIAL</t>
  </si>
  <si>
    <t>DESCUENTOS  A OT GTIAS  COMERCIAL</t>
  </si>
  <si>
    <t>CART CCIAL CAT A GI PREST ORDINARIO</t>
  </si>
  <si>
    <t>CART CCIAL CAT A OG PREST ORDINARIO</t>
  </si>
  <si>
    <t>CART CCIAL CATEG A OTRAS GTIAS DESCUENTO</t>
  </si>
  <si>
    <t>CART CCIAL A OG FACTORING SIN RECURSO</t>
  </si>
  <si>
    <t>DESCUENTOS  A OT GTIAS  CCIAL  AMORTIZACION</t>
  </si>
  <si>
    <t>CART CCIAL CATEG A OG DSTO FACTOR EXPOR</t>
  </si>
  <si>
    <t>CART CCIAL CAT A OG DCTO X AMORT FAC EXP</t>
  </si>
  <si>
    <t>CART CCIAL CATEG A OTRAS GTIAS DCTO AMOR</t>
  </si>
  <si>
    <t>COMPLEM CART CCIAL A OG DESCUENTO M/E</t>
  </si>
  <si>
    <t>COMPLEMENT CARTERA COMERCIAL A OG DESCUENTO M/E</t>
  </si>
  <si>
    <t>PRESTAMOS ORDINARIOS  A OT GTIAS CCIAL TCCONVEN</t>
  </si>
  <si>
    <t>VEHICULOS A GTIA ID DADOS EN LEASING</t>
  </si>
  <si>
    <t>VEHICULOS DADOS EN LEAS  A OT GTIAS COMERCIAL</t>
  </si>
  <si>
    <t>PRESTAMOS ORDINARIOS  A OT GTIAS CCIAL LINEA</t>
  </si>
  <si>
    <t>VEHICULOS DADOS EN LEASING A GTIA IDONEA CCIAL</t>
  </si>
  <si>
    <t>BARCO_TREN_AVION_ LEASING A GTIA IDONEA CCIAL</t>
  </si>
  <si>
    <t>EQUIPO COMPUTACION DADOS LEASING A GTIA ID CCIAL</t>
  </si>
  <si>
    <t>SEMOVIENTES DADOS EN LEASING A GTIA IDONEA CCIAL</t>
  </si>
  <si>
    <t>OTROS BIENES DADOS EN LEASING A GTIA ID</t>
  </si>
  <si>
    <t>PRESTAMOS ORDINARIOS A GARANTIA IDONEA CCIAL ML</t>
  </si>
  <si>
    <t>PRESTAMOS CON RECURSOOTRA ENTIDA A GTIA IDONEA</t>
  </si>
  <si>
    <t>FACTORING SIN RECURSO A GTIA ID CCIAL</t>
  </si>
  <si>
    <t>PRESTAMOS A CONSTRUCTORES A GTIA ID CCIAL</t>
  </si>
  <si>
    <t>VEHICULOS DADOS EN LEASING</t>
  </si>
  <si>
    <t>TARJETAS DE CREDITO  A OT GTIAS COMERCIAL</t>
  </si>
  <si>
    <t>PRESTAMOS A CONSTRUCTORES  A OT GTIAS CCIAL</t>
  </si>
  <si>
    <t>VEHICULOS DADOS EN LEAS  A OT GTIAS CCIAL</t>
  </si>
  <si>
    <t>CAR CIAL CAT A GI MAQ Y EQ. LEASING RECL</t>
  </si>
  <si>
    <t>CAT A LEAS CCIAL RGO  NORMAL RECLASIF MUEBY ENS</t>
  </si>
  <si>
    <t>CAR CIAL CAT A GI EQ. COMP. LEASING RECL</t>
  </si>
  <si>
    <t>CAT A LEAS CCIAL RGO  NORMAL RECLASIF SEMOV</t>
  </si>
  <si>
    <t>CAT A LEAS CCIAL RGO  NORMAL RECLASIF OTROS</t>
  </si>
  <si>
    <t>CAR CIAL CAT A OG EQ. COMP. LEASING RECL</t>
  </si>
  <si>
    <t>PRESTAMOS ORDINARIOS  B OT GTIAS COMERCIAL</t>
  </si>
  <si>
    <t>PRESTAMOS ORDINARIOS B GTIA ID COMERCIAL</t>
  </si>
  <si>
    <t>PRESTAMOS CON RECURSOS DE OTRAS ENTIDADES</t>
  </si>
  <si>
    <t>PRESTAMOS ORDINARIOS  B OT GTIAS CCIAL</t>
  </si>
  <si>
    <t>PRESTAMOS RECURSOS OTRAS ENTID  B OT GTIAS CCIAL</t>
  </si>
  <si>
    <t>DESCUBIERTOS EN CUENTA CORRIENTE BANCARIA</t>
  </si>
  <si>
    <t>REINTEGROS ANTICIPADOS B GTIA ID COMERCIAL</t>
  </si>
  <si>
    <t>PRESTAMOS ORDINARIOS  B OT GTIAS CCIAL  ME</t>
  </si>
  <si>
    <t>CART CCIAL CATEG B OTRAS GTIAS PREST ORD</t>
  </si>
  <si>
    <t>CART CCIAL CATEG B OTRAS GTIAS DESCUENTO</t>
  </si>
  <si>
    <t>CARTERA CCIAL CAT B OG FACTORIN SIN RECU</t>
  </si>
  <si>
    <t>DESCUENTOS  B  OT GTIAS  COMERCIAL</t>
  </si>
  <si>
    <t>FACTORING SIN RECURS B OT GTIAS COMERCIAL</t>
  </si>
  <si>
    <t>DESCUENTOS  B  OT GTIAS  CCIAL AMORTIZACION</t>
  </si>
  <si>
    <t>PRESTAMOS A CONSTRUCTORES B GTIA ID COMERCIAL</t>
  </si>
  <si>
    <t>PRESTAMOS ORDINARIOS  B OT GTIAS CCIAL TCCONVEN</t>
  </si>
  <si>
    <t>VEHICULOS DADOS EN LEASING B GTIA ID CCIAL</t>
  </si>
  <si>
    <t>PRESTAMOS ORDINARIOS  B OT GTIAS CCIAL LINEA</t>
  </si>
  <si>
    <t>EQUIPO COMPUTACION DADOS LEASING B GTIA ID CCIAL</t>
  </si>
  <si>
    <t>SEMOVIENTES DADOS EN LEASING B GTIA ID CCIAL</t>
  </si>
  <si>
    <t>OTROS BIENES DADOS EN LEASING B GTIA ID CCIAL</t>
  </si>
  <si>
    <t>CAT B GI LS CCIAL OTROS BIENES LEY 550</t>
  </si>
  <si>
    <t>BIENES INMUEBLES DADOS EN LEASING HABITACIONAL</t>
  </si>
  <si>
    <t>TARJETAS DE CREDITO B GTIA ID COMERCIAL</t>
  </si>
  <si>
    <t>TARJETAS DE CREDITO B OT GTIAS CCIAL</t>
  </si>
  <si>
    <t>PRESTAMOS A CONSTRUCTORES  B OT GTIAS CCIAL</t>
  </si>
  <si>
    <t>VEHICULOS DADOS EN LEAS  B OT GTIAS CCIAL</t>
  </si>
  <si>
    <t>CAR CIAL CAT B GI MAQ Y EQ. LEASING RECL</t>
  </si>
  <si>
    <t>CAR CIAL CAT B GI EQ. COMP. LEASING RECL</t>
  </si>
  <si>
    <t>CAT B LEAS CCIAL RGO  ACEPTAB ERECLASIF BIEN INM</t>
  </si>
  <si>
    <t>CAT B LEAS CCIAL RGO  ACEPTAB  RECLASIF SEMOV</t>
  </si>
  <si>
    <t>CAT B LEAS CCIAL RGO  ACEPTAB RECLASIF OTROS</t>
  </si>
  <si>
    <t>PRESTAMOS ORDINARIOS C GTIA ID COMERCIAL</t>
  </si>
  <si>
    <t>PRESTAMOS RECURSO OTRA ENTIDAD  C GTIA ID CCIAL</t>
  </si>
  <si>
    <t>PRESTAMOS ORDINARIOS  C  OT GTIAS  CCIAL</t>
  </si>
  <si>
    <t>PRESTAMOS ORDINARIOS  C  OT GTIAS  CCIAL ME</t>
  </si>
  <si>
    <t>CART CCIAL CATEG C OTRAS GTIAS DESCUENTO</t>
  </si>
  <si>
    <t>DESCUENTOS   C  OT GTIAS  COMERCIAL</t>
  </si>
  <si>
    <t>DESCUENTOS   C  OT GTIAS  CCIAL  AMORTIZACION</t>
  </si>
  <si>
    <t>PRESTAMOS A CONSTRUCTORES C GTIA ID COMERCIAL</t>
  </si>
  <si>
    <t>VEHICULOS DADOS EN LEASING C GTIA ID CCIAL</t>
  </si>
  <si>
    <t>PRESTAMOS ORDINARIOS  C  OT GTIAS  COMERCIAL</t>
  </si>
  <si>
    <t>MAQUINARIA Y EQUIPO DADO LEASING C GTIA ID CCIAL</t>
  </si>
  <si>
    <t>SEMOVIENTES DADOS EN LEASING C GTIA ID CCIAL</t>
  </si>
  <si>
    <t>OTROS BIENES DADOS EN LEASING C GTIA ID CCIAL</t>
  </si>
  <si>
    <t>MUEBLES Y ENSERES DADOS EN LEASING C GT</t>
  </si>
  <si>
    <t>BNS INMUE DADO LEAS HABITACIONAL C GTIA ID CCIAL</t>
  </si>
  <si>
    <t>TARJETAS DE CREDITO C GTIA ID COMERCIAL</t>
  </si>
  <si>
    <t>TARJETAS DE CREDITO  C  OT GTIAS  COMERCIAL</t>
  </si>
  <si>
    <t>VEHICULOS DADOS EN LEAS  C  OT GTIAS  CCIAL</t>
  </si>
  <si>
    <t>CAR CIAL CAT C GI MAQ Y EQ. LEASING RECL</t>
  </si>
  <si>
    <t>CAT C LEAS CCIAL RGO  APRECIAB RECLASIF SEMOV</t>
  </si>
  <si>
    <t>CAT C LEAS CCIAL RGO APRECIAB RECLASIF OTROS</t>
  </si>
  <si>
    <t>PRESTAMOS ORDINARIOS D GTIA ID CCIAL</t>
  </si>
  <si>
    <t>PRESTAMOS ORDINARIOS  D OT GTIAS   COMERCIAL</t>
  </si>
  <si>
    <t>PRESTAM CON RECURSO OTRA ENTID D OT GTIA CCIAL</t>
  </si>
  <si>
    <t>PRESTAMOS ORDINARIOS D GTIA ID COMERCIAL</t>
  </si>
  <si>
    <t>REINTEGROS ANTICIPADOS D GTIA ID COMERCIAL</t>
  </si>
  <si>
    <t>REINTEGROS ANTICIPADOS  D OT GTIAS  CCIAL ME</t>
  </si>
  <si>
    <t>CART CCIAL CATEG D OTRAS GTIAS PREST ORD</t>
  </si>
  <si>
    <t>PRESTAMOS A CONSTRUCTORES D GTIA ID CCIAL</t>
  </si>
  <si>
    <t>PRESTAMOS ORDINARIOS  D OT GTIAS  CCIAL</t>
  </si>
  <si>
    <t>VEHICULOS DADOS EN LEASING D GTIA ID CCIAL</t>
  </si>
  <si>
    <t>VEHICULOS DADOS EN LEASING D OTRAS GTIAS CCIAL</t>
  </si>
  <si>
    <t>MUEBLES Y ENSERES DADOS LEASING D OT GTIAS CCIAL</t>
  </si>
  <si>
    <t>EQUIPO COMPUTACION DADOS LEASING D GTIA ID CCIAL</t>
  </si>
  <si>
    <t>SEMOVIENTES DADOS EN LEASING D GTIA IDONEA CCIAL</t>
  </si>
  <si>
    <t>BNES INMUEB LEASING HABITA D GTIA ID CC</t>
  </si>
  <si>
    <t>TARJETAS DE CREDITO D GTIA ID CCIAL</t>
  </si>
  <si>
    <t>TARJETAS CREDITO D OT GTIAS  CCIAL</t>
  </si>
  <si>
    <t>PRESTAMOS A CONSTRUCTORES D OT GTIAS  CCIAL</t>
  </si>
  <si>
    <t>VEHICULOS DADOS EN LEAS  D OT GTIAS  CCIAL</t>
  </si>
  <si>
    <t>CAR CIAL CAT D GI MAQ Y EQ. LEASING RECL</t>
  </si>
  <si>
    <t>CAT D LEAS CCIAL RGO  SIGNIF RECLASIF SEMOV</t>
  </si>
  <si>
    <t>CAT D LEAS CCIAL RGO  SIGNIF RECLASIF OTROS</t>
  </si>
  <si>
    <t>CAR CIAL CAT D OG MAQ Y EQ. LEASING RECL</t>
  </si>
  <si>
    <t>PRESTAMOS ORDINARIOS  E  GTIA ID  COMERCIAL</t>
  </si>
  <si>
    <t>PRESTAMOS ORDINARIOS  E  OT GTIAS  CCIAL</t>
  </si>
  <si>
    <t>DESCUBIERTOS EN CUENTA CORRIENTE BANCARIA CCIAL</t>
  </si>
  <si>
    <t>PRESTAMOS ORDINARIOS  E  GTIA ID  CCIAL ME</t>
  </si>
  <si>
    <t>CARTAS CRED CUBIERT E GTIA ID CCIAL ME</t>
  </si>
  <si>
    <t>REINTEGROS ANTICIPADOS  E  OT GTIAS  CCIAL</t>
  </si>
  <si>
    <t>CARTAS DE CREDITO CUBIERTAS E  OT GTIAS  CCIAL</t>
  </si>
  <si>
    <t>VEHICULOS DADOS EN LEAS  E  GTIA ID  COMERCIAL</t>
  </si>
  <si>
    <t>MAQ Y EQUIPO DADOS EN LEAS  E  GTIA ID  CCIAL</t>
  </si>
  <si>
    <t>VEHICULOS DADOS EN LEAS  E  GTIA ID  CCIAL</t>
  </si>
  <si>
    <t>MUEB Y ENSER DADOS EN LEAS  E GTIA ID CCIAL</t>
  </si>
  <si>
    <t>EQ COMPUTO DADOS EN LEAS  E GTIA ID  CCIAL</t>
  </si>
  <si>
    <t>BIEN INMUEB DADOS EN LEAS  E  GTIA ID  CCIAL</t>
  </si>
  <si>
    <t>SEMOVIENTES DADOS EN LEAS  E GTIA ID  CCIAL</t>
  </si>
  <si>
    <t>OTROS BIENES DADOS EN LEAS  E  GTIA ID  CCIAL</t>
  </si>
  <si>
    <t>CAT E GI LS CCIAL HABITACIONAL</t>
  </si>
  <si>
    <t>SEMOVIENTES DADOS LEAS  E GTIA ID  CCIAL LEY 550</t>
  </si>
  <si>
    <t>TARJETAS DE CREDITO E GTIA ID  COMERCIAL</t>
  </si>
  <si>
    <t>PRESTAMOS A CONSTRUCTORES  E  GTIA ID  CCIAL</t>
  </si>
  <si>
    <t>TARJETAS DE CREDITO  E  OT GTIAS  CCIAL</t>
  </si>
  <si>
    <t>PRESTAMOS A CONSTRUCTORES  E  OT GTIAS  CCIAL</t>
  </si>
  <si>
    <t>VEHICULOS DADOS EN LEAS  E  OT GTIAS  CCIAL</t>
  </si>
  <si>
    <t>CAR CIAL CAT E GI MAQ Y EQ. LEASING RECL</t>
  </si>
  <si>
    <t>CAR CIAL CAT E GI EQ. COMP. LEASING RECL</t>
  </si>
  <si>
    <t>CAT E LEAS CCIAL RGO  INCOBRABILID RECLASIF INM</t>
  </si>
  <si>
    <t>CAT E LEAS CCIAL RGO INCOBRABILID RECLASIF OTROS</t>
  </si>
  <si>
    <t>CAR CIAL CAT E OG EQ. COMP. LEASING RECL</t>
  </si>
  <si>
    <t>MICROCREDITO  A GTIA IDONEA RIESGO NORMAL</t>
  </si>
  <si>
    <t>MICROCREDITO A OTRAS GARANTIAS RIESGO NORMAL</t>
  </si>
  <si>
    <t>MICROCREDITO  A GTIA IDONEA RIESGO NORMAL ME</t>
  </si>
  <si>
    <t>MICROCREDITO  A GTIA IDONEA RIESGO NORMAL ML</t>
  </si>
  <si>
    <t>MICROCREDITO A OTRAS GARANTIAS RIESGO NORMAL ML</t>
  </si>
  <si>
    <t>MICROCREDITO  B GTIA IDONEA RIESGO ACEPTABLE</t>
  </si>
  <si>
    <t>MICROCREDITO B OTRAS GARANTIAS RIESGO ACEPTABLE</t>
  </si>
  <si>
    <t>MICROCREDITO  B GTIA IDONEA RIESGO ACEPTABLE ML</t>
  </si>
  <si>
    <t>MICROCREDITO C GTIA  IDONEA RIESGO APRECIABLE</t>
  </si>
  <si>
    <t>MICROCREDITO C OTRAS GARANTIAS RIESGO APRECIABLE</t>
  </si>
  <si>
    <t>MICROCREDITO  D GTIA IDONEA RIESGO SIGNIFICATIVO</t>
  </si>
  <si>
    <t>MICROCREDITO D OT GTIAS RIESGO SIGNIFICATIVO</t>
  </si>
  <si>
    <t>MICROCREDITO E OT GTIAS RIESGO DE INCOBRABILIDA</t>
  </si>
  <si>
    <t>CREDITO EMPLEADOS VIVIENDA CATEGORIA A</t>
  </si>
  <si>
    <t>CREDITO A EMPLEADOS CATEG. D VIVIENDA</t>
  </si>
  <si>
    <t>CREDITO EMPLEADOS CALAMIDAD DOMESTICA</t>
  </si>
  <si>
    <t>CREDITO EMPLEADOS OTROS PRESTAMOS</t>
  </si>
  <si>
    <t>PRESTAMO EMPLEADO SALUD</t>
  </si>
  <si>
    <t>CREDITOS.EMPLEADOS CATG.A.CSMO.RECLASIF.</t>
  </si>
  <si>
    <t>CREDITO A EMPLEADOS CATEG. B CONSUMO</t>
  </si>
  <si>
    <t>CREDITO A EMPLEADOS OTROS CAT. B.</t>
  </si>
  <si>
    <t>CREDITOS.EMPLEADOS CATG.B.CSMO.RECLASIF.</t>
  </si>
  <si>
    <t>CREDITO A EMPLEADOS OTROS CAT. C</t>
  </si>
  <si>
    <t>CREDITOS.EMPLEADOS CATG.C.CSMO.RECLASIF.</t>
  </si>
  <si>
    <t>CREDITOS.EMPLEADOS CATG.D.CSMO.RECLASIF.</t>
  </si>
  <si>
    <t>CREDITOS.EMPLEADOS CATG.E.CSMO.RECLASIF.</t>
  </si>
  <si>
    <t>PROV CONTRACI CAP CR?D DE CSMO CAL A</t>
  </si>
  <si>
    <t>PROV CONTRACI. CAP CR?D DE CMO CAL B</t>
  </si>
  <si>
    <t>PROV CONTRACI. CAP CR?D DE CSMO CAL C</t>
  </si>
  <si>
    <t>PROV CONTRACI. CAP CR?D DE CSMO CAL D</t>
  </si>
  <si>
    <t>PROV CONTRACI. CAP CR?D DE CSMO CAL E</t>
  </si>
  <si>
    <t>PROV CONTRACI CAP LEAS CMO CAL A</t>
  </si>
  <si>
    <t>PROV CONTRACI CAP LEAS CMO CAL D</t>
  </si>
  <si>
    <t>CRÉDITOS Y OPERACIONES DE LEASING COMERCIALES</t>
  </si>
  <si>
    <t>CART CR Y OP LEASING FR COMP CONTRACÍCLICO PRV</t>
  </si>
  <si>
    <t>PROV CONTRACI CAP LEAS HBCIONAL CAL A</t>
  </si>
  <si>
    <t>PROV CONTRACI CAP LEAS HBCIONAL CAL B</t>
  </si>
  <si>
    <t>PROV CONTRACI CAP LEAS HBCIONAL CAL C</t>
  </si>
  <si>
    <t>PROV CONTRACI CAP LEAS HBCIONAL CAL D</t>
  </si>
  <si>
    <t>PROV CONTRACI. CAP LEAS CCIAL CAL A</t>
  </si>
  <si>
    <t>PROV CONTRACI. CAP LEAS CCIAL CAL B</t>
  </si>
  <si>
    <t>PROV CONTRACI. CAP LEAS CCIAL CAL C</t>
  </si>
  <si>
    <t>PROV CONTRACI. CAP LEAS CCIAL CAL D</t>
  </si>
  <si>
    <t>CATEGORIA A CR NORMAL VIV EMPLEADOS</t>
  </si>
  <si>
    <t>PROVIS.OTRS.ACTIV.CATG.A.CONSM.EMPLEADOS</t>
  </si>
  <si>
    <t>PROVIS.OTRS.ACTIV.CATG.B.CONSM.EMPLEADOS</t>
  </si>
  <si>
    <t>PROVIS.OTRS.ACTIV.CATG.C.CONSM.EMPLEADOS</t>
  </si>
  <si>
    <t>PROVIS.OTRS.ACTIV.CATG.D.CONSM.EMPLEADOS</t>
  </si>
  <si>
    <t>PROVIS.OTRS.ACTIV.CATG.E.CONSM.EMPLEADOS</t>
  </si>
  <si>
    <t>PROVISION  VIVIENDA  A  GTIA IDÓNEA</t>
  </si>
  <si>
    <t>PROVISION VIVIENDA A OTRAS GTIAS</t>
  </si>
  <si>
    <t>PROVISION VIVIENDA B  GTIA IDÓNEA</t>
  </si>
  <si>
    <t>PROVISION VIVIENDA B  OTRAS GTIAS</t>
  </si>
  <si>
    <t>PROVISION VIVIENDA C  GTIA IDÓNEA</t>
  </si>
  <si>
    <t>PROVISION VIVIENDA C  OTRAS GTIAS</t>
  </si>
  <si>
    <t>PROVISION VIVIENDA D  GTIA IDÓNEA</t>
  </si>
  <si>
    <t>PROVISION VIVIENDA D  OTRAS GTIAS</t>
  </si>
  <si>
    <t>PROVISION VIVIENDA E  GTIA IDÓNEA</t>
  </si>
  <si>
    <t>PROVISION VIVIENDA E OTRAS GTIAS</t>
  </si>
  <si>
    <t>PROVISION A  GARANTIA IDÓNEA CONSUMO</t>
  </si>
  <si>
    <t>PROVISION A  OTRAS GARANTIAS CONSUMO</t>
  </si>
  <si>
    <t>PROVISION A BIENES DADOS EN LEASING CONSUMO</t>
  </si>
  <si>
    <t>PROV CAP LEAS FRO CMO CAT A</t>
  </si>
  <si>
    <t>PROVISION B  GARANTIA IDÓNEA CONSUMO</t>
  </si>
  <si>
    <t>PROVISION B  OTRAS GARANTIAS  CONSUMO</t>
  </si>
  <si>
    <t>PROVISION B  BIENES DADOS EN LEASING CONSUMO</t>
  </si>
  <si>
    <t>PROVISION C  GARANTIA IDÓNEA CONSUMO</t>
  </si>
  <si>
    <t>PROVISION C  OTRAS GARANTIAS CONSUMO</t>
  </si>
  <si>
    <t>PROVISION C  BIENES DADOS EN LEASING CONSUMO</t>
  </si>
  <si>
    <t>PROVISION D  GARANTIA IDÓNEA CONSUMO</t>
  </si>
  <si>
    <t>PROVISION D OTRAS GARANTIAS CONSUMO</t>
  </si>
  <si>
    <t>PROVISION D BIENES DADOS EN LEASING CONSUMO</t>
  </si>
  <si>
    <t>PROV CAP LEAS FRO CMO CAT D</t>
  </si>
  <si>
    <t>PROVISION E  GARANTIA IDÓNEA CONSUMO</t>
  </si>
  <si>
    <t>PROVISION E  OTRAS GARANTIAS CONSUMO</t>
  </si>
  <si>
    <t>PROVISION E  BIENES DADOS EN LEASING CONSUMO</t>
  </si>
  <si>
    <t>PROV CAP LEAS FRO CMO CAT E</t>
  </si>
  <si>
    <t>PROVISION A  GARANTIA IDÓNEA MICROCREDITO</t>
  </si>
  <si>
    <t>PROVISION A  OTRAS GARANTIAS MICROCREDITO</t>
  </si>
  <si>
    <t>PROVISION B  GARANTIA IDÓNEA MICROCREDITO</t>
  </si>
  <si>
    <t>PROVISION B  OTRAS GARANTIAS  MICROCREDITO</t>
  </si>
  <si>
    <t>PROVISION C  GARANTIA IDÓNEA MICROCREDITO</t>
  </si>
  <si>
    <t>PROVISION C  OTRAS GARANTIAS MICROCREDITO</t>
  </si>
  <si>
    <t>PROVISION D  GARANTIA IDÓNEA MICROCREDITO</t>
  </si>
  <si>
    <t>PROVISION D  OTRAS GARANTIAS MICROCREDITO</t>
  </si>
  <si>
    <t>PROVISION E  GARANTIA IDÓNEA MICROCREDITO</t>
  </si>
  <si>
    <t>PROVISION E  OTRAS GARANTIAS MICROCREDITO</t>
  </si>
  <si>
    <t>PROVISION A GARANTIA IDÓNEA COMERCIAL</t>
  </si>
  <si>
    <t>PROVISION A OTRAS GARANTIAS COMERCIAL</t>
  </si>
  <si>
    <t>PROVISION A , GARANTIA IDÓNEA COMERCIAL</t>
  </si>
  <si>
    <t>PROVISION A  OTRAS GARANTIAS COMERCIAL</t>
  </si>
  <si>
    <t>PROVISION A  BIENES DADOS EN LEASING COMERCIAL</t>
  </si>
  <si>
    <t>PROV CAP LEAS FRO CCIAL CAT A</t>
  </si>
  <si>
    <t>PROV CAP LEAS HBTCIONAL CCIAL CAT A</t>
  </si>
  <si>
    <t>PROVISION B  OTRAS GARANTIAS COMERCIAL</t>
  </si>
  <si>
    <t>PROVISION B  GARANTIA IDÓNEA COMERCIAL</t>
  </si>
  <si>
    <t>PROVISION B  BIENES DADOS EN LEASING5 COMERCIAL</t>
  </si>
  <si>
    <t>PROV CAP LEAS FRO CIAL CAT B</t>
  </si>
  <si>
    <t>PROV CAP LEAS HBTCIONAL CIAL CAT B</t>
  </si>
  <si>
    <t>PROVISION  C  APRECIABLE, GTIA ID CCIAL</t>
  </si>
  <si>
    <t>PROVISION C APRECIABLE, OTRAS GTIAS CCIAL</t>
  </si>
  <si>
    <t>PROV CAP LEAS FRO CIAL CAT C</t>
  </si>
  <si>
    <t>PROV CAP LEAS HBTCIONAL CIAL CAT C</t>
  </si>
  <si>
    <t>PROVISION D SIGNIFICATIVO GTIA ID CCIAL</t>
  </si>
  <si>
    <t>PROVISION D  SIGNIFICATIVO OTRAS GARANTIAS CCIAL</t>
  </si>
  <si>
    <t>PROV CAP LEAS FROCIAL CAT D</t>
  </si>
  <si>
    <t>PROV CAP LEAS HBTCIONAL CIAL CAT D</t>
  </si>
  <si>
    <t>PROVISION E IRRECUPERABLE GARANTIA IDÓNEA CCIAL</t>
  </si>
  <si>
    <t>PROVISION E IRRECUPERABLE OTRAS GARANTIAS CCIAL</t>
  </si>
  <si>
    <t>PROV CAP LEAS FRO CIAL CAT E</t>
  </si>
  <si>
    <t>PROV CAP LEAS HBTCIONAL CIAL CAT E</t>
  </si>
  <si>
    <t>PROVISION GENERAL CARTERA DE CREDITOS</t>
  </si>
  <si>
    <t>PROVISION MICROCREDITOS</t>
  </si>
  <si>
    <t>INTERES A RIESGO NORMAL, VIVIENDA</t>
  </si>
  <si>
    <t>INTRS.CTES.CATGRIA. A. VIVIENDA EMPLEADO</t>
  </si>
  <si>
    <t>INTERESES CATEGORIA A. VIVIENDA.RECLASI.</t>
  </si>
  <si>
    <t>INTERES B RIESGO ACEPTABLE, VIVIENDA</t>
  </si>
  <si>
    <t>INTRS.CTES.CATGRIA. B. VIVIENDA EMPLEADO</t>
  </si>
  <si>
    <t>INTERESES CATEGORIA B. VIVIENDA.RECLASI.</t>
  </si>
  <si>
    <t>INTERES B RIESGO ACEPTABLE, VIVIENDA RECLASIF</t>
  </si>
  <si>
    <t>INTERES C RIESGO APRECIABLE, VIVIENDA</t>
  </si>
  <si>
    <t>INTERES MORA C RIESGO APRECIABLE, VIVIENDA</t>
  </si>
  <si>
    <t>INTRS.CTES.CATGRIA. C. VIVIENDA EMPLEADO</t>
  </si>
  <si>
    <t>INTERESES CATEGORIA C. VIVIENDA.RECLASI.</t>
  </si>
  <si>
    <t>INTERES D RIESGO SIGNIFICATIVO, VIVIENDA</t>
  </si>
  <si>
    <t>INTERES MORA D RIESGO SIGNIFICATIVO, VIVIENDA</t>
  </si>
  <si>
    <t>INTRS.CTES.CATGRIA. D. VIVIENDA EMPLEADO</t>
  </si>
  <si>
    <t>INTERES E RIESGO DE INCOBRABILIDAD, VIVIENDA</t>
  </si>
  <si>
    <t>CXC INTERESES CORRIENTES PESOS TC CONSUMO</t>
  </si>
  <si>
    <t>CXC INTERESES CORRIENTES DOLAR TC CONSUMO</t>
  </si>
  <si>
    <t>INTERES A RIESGO NORMAL, CONSUMO</t>
  </si>
  <si>
    <t>INTERES MORA A RIESGO NORMAL, CONSUMO</t>
  </si>
  <si>
    <t>INTERES A RIESGO NORMAL, CONSUMO SOBREGIRO</t>
  </si>
  <si>
    <t>INTRS.CTES.CATG.A. CONSUMO EMPLEADO</t>
  </si>
  <si>
    <t>INTRS.CTES.CATG.A.OTRS.CRS.EMPLEADOS</t>
  </si>
  <si>
    <t>INTERESES CATEGORIA A.CONSUMO.RECLASIFI.</t>
  </si>
  <si>
    <t>INTERES A RIESGO NORMAL, CONSUMO CONVENIOS</t>
  </si>
  <si>
    <t>INTERES MORA A RIESGO NORMAL, CONSUMO CONVENIOS</t>
  </si>
  <si>
    <t>INTERES A RIESGO NORMAL, CONSUMO RECLASIFICACION</t>
  </si>
  <si>
    <t>INTERES B RIESGO ACEPTABLE, CONSUMO</t>
  </si>
  <si>
    <t>INTERES MORA B RIESGO ACEPTABLE, CONSUMO</t>
  </si>
  <si>
    <t>INTERES B RIESGO ACEPTABLE, CONSUMO SOBREGIRO</t>
  </si>
  <si>
    <t>INTRS.CTES.CATG.B. CONSUMO EMPLEADO</t>
  </si>
  <si>
    <t>INTRS.CTES.CATG.B.OTRS.CRS.EMPLEADOS</t>
  </si>
  <si>
    <t>INTERESES CATEGORIA B.CONSUMO.RECLASIFI</t>
  </si>
  <si>
    <t>INTERES B RIESGO ACEPTABLE, CONSUMO CONVENIOS</t>
  </si>
  <si>
    <t>INTERES B RIESGO ACEPTABLE, CONSUMO RECLASIF</t>
  </si>
  <si>
    <t>INTERES C RIESGO APRECIABLE, CONSUMO</t>
  </si>
  <si>
    <t>INTERES MORAS C RIESGO APRECIABLE, CONSUMO</t>
  </si>
  <si>
    <t>INTERES C RIESGO APRECIABLE, CONSUMO SOBREGIRO</t>
  </si>
  <si>
    <t>INTERES C RIESGO APRECIABLE, CONSUMO CONVENIOS</t>
  </si>
  <si>
    <t>INTERES MORA C RIESGO APRECIABLE, CONSUMO</t>
  </si>
  <si>
    <t>INTERES C RIESGO APRECIABLE, CONSUMO RECLASIF</t>
  </si>
  <si>
    <t>INTERES D RIESGO SIGNIFICATIVO, CONSUMO</t>
  </si>
  <si>
    <t>INTERES MORA D RIESGO SIGNIFICATIVO, CONSUMO</t>
  </si>
  <si>
    <t>INTRS.CTES.CATG.D.OTRS.CRS.EMPLEADOS</t>
  </si>
  <si>
    <t>INTERES E RIESGO DE INCOBRABILIDAD, CONSUMO</t>
  </si>
  <si>
    <t>INTERES MORA E RIESGO DE INCOBRABILIDAD, CONSUMO</t>
  </si>
  <si>
    <t>INTERES E  INCOBRABILIDAD CONSUMO SOBREGIRO</t>
  </si>
  <si>
    <t>INTRS.CTES.CATG.E.OTRS.CRS.EMPLEADOS</t>
  </si>
  <si>
    <t>INTERESES CATEGORIA E.CONSUMO.RECLASIFI</t>
  </si>
  <si>
    <t>INTERES  INCOBRABILIDAD CONSUMO RECLASIF</t>
  </si>
  <si>
    <t>INTERES E  INCOBRABILIDAD CONSUMO RECLASIF</t>
  </si>
  <si>
    <t>INTERES A RIESGO NORMAL, MICROCREDITO</t>
  </si>
  <si>
    <t>INTERES MORA A RIESGO NORMAL, MICROCREDITO</t>
  </si>
  <si>
    <t>INTERESES A RIESGO NORMAL, MICROCREDITO ME</t>
  </si>
  <si>
    <t>INTERESES A  NORMAL MICROCREDITO RECLASIFICACION</t>
  </si>
  <si>
    <t>INTERESES B RIESGO ACEPTABLE, MICROCREDITO</t>
  </si>
  <si>
    <t>INTERESES MORA B RIESGO ACEPTABLE, MICROCREDITO</t>
  </si>
  <si>
    <t>INTERESES C RIESGO APRECIABLE, MICROCREDITO</t>
  </si>
  <si>
    <t>INTERESES MORA C RIESGO APRECIABLE, MICROCREDITO</t>
  </si>
  <si>
    <t>INTERESES C APRECIABLE MICROCREDITO RECLASIF</t>
  </si>
  <si>
    <t>INTERESES D RIESGO SIGNIFICATIVO, MICROCREDITO</t>
  </si>
  <si>
    <t>INTERESES MORA D SIGNIFICATIVO MICROCREDITO</t>
  </si>
  <si>
    <t>INTERESES D SIGNIFICATIVO MICROCREDITO RECLASIF</t>
  </si>
  <si>
    <t>INTERESES E DE INCOBRABILIDAD MICROCRED RECLASIF</t>
  </si>
  <si>
    <t>CXC INTERESES CORRIENTES PESOS TC COMERCIAL</t>
  </si>
  <si>
    <t>CXC INTERESES CORRIENTES DOLAR TC COMERCIAL</t>
  </si>
  <si>
    <t>INTERESES A RIESGO NORMAL, COMERCIAL</t>
  </si>
  <si>
    <t>INTERESES MORA A RIESGO NORMAL, COMERCIAL</t>
  </si>
  <si>
    <t>INTERESES A RIESGO NORMAL, COMERCIAL SOBREGIRO</t>
  </si>
  <si>
    <t>INTERESES A NORMAL COMERCIAL ME PREFINANCIACION</t>
  </si>
  <si>
    <t>CXC INTER REMUN A CARTERA COMERCIAL</t>
  </si>
  <si>
    <t>CXC INTER MORA CAT A CARTERA COMERCIAL</t>
  </si>
  <si>
    <t>CXC INTER REMUN A CARTERA COMERCIAL M/E</t>
  </si>
  <si>
    <t>CXC INTER MORA CAT A CARTERA COMERCIAL M</t>
  </si>
  <si>
    <t>COMPLEM CXC INTER REMUN A CART CCIAL M/E</t>
  </si>
  <si>
    <t>COMPLEM CXC INTER MORA CAT A CART CCIAL</t>
  </si>
  <si>
    <t>INTERESES A RIESGO NORMAL, COMERCIAL CONVENIOS</t>
  </si>
  <si>
    <t>INTERESES A NORMAL COMERCIAL RECLASIFICACION</t>
  </si>
  <si>
    <t>INTERESES B RIESGO ACEPTABLE, COMERCIAL</t>
  </si>
  <si>
    <t>INTERESES MORA  B RIESGO ACEPTABLE, COMERCIAL</t>
  </si>
  <si>
    <t>CXC INTER REMUN CATEGORIA B CARTERA COME</t>
  </si>
  <si>
    <t>CXC INTER MORA CATEGORIA B CARTERA COMER</t>
  </si>
  <si>
    <t>INTERESES MORA  B ACEPTABLE COMERCIAL CONVENIOS</t>
  </si>
  <si>
    <t>INTERESES B  ACEPTABLE COMERCIAL RECLASIFICACION</t>
  </si>
  <si>
    <t>INTERESES B RIESGO ACEPTABLE COMERCIAL RECLASIF</t>
  </si>
  <si>
    <t>INTERESES C RIESGO APRECIABLE, COMERCIAL</t>
  </si>
  <si>
    <t>INTERESES MORA C RIESGO APRECIABLE, COMERCIAL</t>
  </si>
  <si>
    <t>INTERESES C RIESGO APRECIABLE COMERCIAL RECLASIF</t>
  </si>
  <si>
    <t>INTERESES D RIESGO SIGNIFICATIVO, COMERCIAL</t>
  </si>
  <si>
    <t>INTERESES MORA D RIESGO SIGNIFICATIVO, COMERCIAL</t>
  </si>
  <si>
    <t>INTERESES D SIGNIFICATIVO COMERCIAL SOBREGIRO</t>
  </si>
  <si>
    <t>INTERES D SIGNIFICATIVO COMERCIAL</t>
  </si>
  <si>
    <t>INTERES D SIGNIFICATIVO CCIAL MORA L/C ME</t>
  </si>
  <si>
    <t>CXC INTER REMUN CATEGORIA D CARTERA COME</t>
  </si>
  <si>
    <t>CXC INTER MORA CATEGORIA D CARTERA COMER</t>
  </si>
  <si>
    <t>INTERES D SIGNIFICATIVO CCIAL</t>
  </si>
  <si>
    <t>INTERES E RIESGO DE INCOBRABILIDAD  CCCIAL</t>
  </si>
  <si>
    <t>INTERES E RIESGO DE INCOBRABILIDAD  CCCIAL MORA</t>
  </si>
  <si>
    <t>OTROS INTERES MORA A PERSON  SEGURO</t>
  </si>
  <si>
    <t>OTROS INTERES MORA B PERSON  SEGURO</t>
  </si>
  <si>
    <t>OTROS INTERES MORA C PERSON  SEGURO</t>
  </si>
  <si>
    <t>OTROS INTERES MORA D PERSON  SEGURO</t>
  </si>
  <si>
    <t>OTROS INTERES MORA E PERSON  SEGURO</t>
  </si>
  <si>
    <t>COMPONENTE LEASING FINANCIERO E LEAS HABIT</t>
  </si>
  <si>
    <t>COMPONENTE LEASING FINANCIERO A  CONSUMO</t>
  </si>
  <si>
    <t>COMPONENTE LEASING FINANCIERO B  CONSUMO</t>
  </si>
  <si>
    <t>COMPONENTE LEASING FINANCIERO C CONSUMO</t>
  </si>
  <si>
    <t>COMPONENTE LEASING FINANCIERO C CONSUMO RECLASIF</t>
  </si>
  <si>
    <t>COMPONENTE LEASING FINANCIERO D CONSUMO</t>
  </si>
  <si>
    <t>COMPONENTE LEASING FINANCIERO D CONSUMO RECLASIF</t>
  </si>
  <si>
    <t>COMPONENTE LEASING FINANCIERO E CONSUMO</t>
  </si>
  <si>
    <t>COMPONENTE LEASING FINANCIERO E CONSUMO RECLAS</t>
  </si>
  <si>
    <t>COMPONENTE LEASING FINANCIERO A COMERCIAL</t>
  </si>
  <si>
    <t>COMPONENTE LEASING FINANCIERO A  LEAS HABIT</t>
  </si>
  <si>
    <t>COMPONENTE LEASING FINANCIERO B COMERCIAL</t>
  </si>
  <si>
    <t>COMPONENTE LEAS FINANCIERO B COMERCIAL  RECLASIF</t>
  </si>
  <si>
    <t>COMPONENTE LEASING FINANCIERO C COMERCIAL</t>
  </si>
  <si>
    <t>COMPONENTE LEAS FINANCIERO C COMERCIAL  RECLASIF</t>
  </si>
  <si>
    <t>COMPONENTE LEASING FINANCIERO D COMERCIAL</t>
  </si>
  <si>
    <t>INT LS CAT  D LS HABITACIONAL LEY 550</t>
  </si>
  <si>
    <t>COMPONENTE LEAS FINANCIERO D COMERCIAL  RECLASIF</t>
  </si>
  <si>
    <t>COMPONENTE LEASING FINANCIERO E COMERCIAL</t>
  </si>
  <si>
    <t>CXC COMISIONES CARTAS DE CREDITO STANDBY</t>
  </si>
  <si>
    <t>COMISION SERVICIOS BANCARIOS</t>
  </si>
  <si>
    <t>CXC.COMISION.SERV.BANC.CTAS.AHORROS SYA</t>
  </si>
  <si>
    <t>COMISIONES SERVICIOS BANCARIOS CUPO ROTATIVO</t>
  </si>
  <si>
    <t>CXC CUOTA DE MANEJO TC</t>
  </si>
  <si>
    <t>CXC GMF PERSONA JURÍDICA</t>
  </si>
  <si>
    <t>CXC GMF UTILIZACIÓN SALDO A FAVOR</t>
  </si>
  <si>
    <t>CXC CARGOS NO DIFERIDOS SERVICIOS TC</t>
  </si>
  <si>
    <t>CXC IVA TC</t>
  </si>
  <si>
    <t>CXC CUOTA DE MANEJO COMERCIAL TC</t>
  </si>
  <si>
    <t>CXC CARGOS NO DIFERIDOS SERVICIOS TC USD</t>
  </si>
  <si>
    <t>CXC OTRAS COMISIONES FACTORING EXPOR</t>
  </si>
  <si>
    <t>ARRENDAMIENTO DE BIENES ADJUDICADOS</t>
  </si>
  <si>
    <t>CANON LEAS OPERACIONAL A  CR NORMAL COMERCIAL</t>
  </si>
  <si>
    <t>CANON LEAS OPERACIONAL B  CR ACEPTABLE COMERCIAL</t>
  </si>
  <si>
    <t>CANON LEAS OPERACIONAL D  CR SIGNIF COMERCIAL</t>
  </si>
  <si>
    <t>CANON LEAS OPERACIONAL E  CR IRRECUP COMERCIAL</t>
  </si>
  <si>
    <t>C X C VENTA DE BIENES NACIONALES</t>
  </si>
  <si>
    <t>CUENTAS CORRIENTES PRIVADAS ABANDONADAS</t>
  </si>
  <si>
    <t>CUENTAS CORRIENTES OFICIALES ABANDONADAS</t>
  </si>
  <si>
    <t>CUENTAS AHORRO ORDINARIAS ABANDONADAS</t>
  </si>
  <si>
    <t>DEPOSITOS EN GARANTIA</t>
  </si>
  <si>
    <t>DEPOSITOS EN GARANTIA M.E.</t>
  </si>
  <si>
    <t>DEPOSITOS EN GARANTIA EFECT.AJUSTE REEXP</t>
  </si>
  <si>
    <t>GARANTIA TREASURE HSBC</t>
  </si>
  <si>
    <t>GARANTIA BUNDS HSBC</t>
  </si>
  <si>
    <t>ANTICIPO IMPORRENTA</t>
  </si>
  <si>
    <t>AUTORRETENCIONES DE ICA</t>
  </si>
  <si>
    <t>ANTICIPOS IMPUESTO INDUSTRIA Y COMERCIO</t>
  </si>
  <si>
    <t>IMPTO IND Y CCIO RTE ICA AHC CENIT</t>
  </si>
  <si>
    <t>RETENCION EN LA FUENTE</t>
  </si>
  <si>
    <t>ANTICIPO AUTORETENCION COMISIONES</t>
  </si>
  <si>
    <t>SERVICIOS GRAL. 4% PJ</t>
  </si>
  <si>
    <t>ARRENDAMIENTO BIENES MUEBLES 4%</t>
  </si>
  <si>
    <t>ENAJENACIÒN DE ACTIVOS FIJOS</t>
  </si>
  <si>
    <t>AUTORRETENCION INTERESES OPERAC DE CREDITO 2.5%</t>
  </si>
  <si>
    <t>RETEICA A FAVOR TODOS LOS MUNICIPIOS</t>
  </si>
  <si>
    <t>AUTO RETECION RENDIMIENTOS 4% ME</t>
  </si>
  <si>
    <t>RETENCION FTE INGRESOS TITULOS PARTICIPATIVOS</t>
  </si>
  <si>
    <t>AUTI RETEN REND 4% POSICION CORTO ML</t>
  </si>
  <si>
    <t>AUTI RETEN REND 4% POSICION CORTO ME</t>
  </si>
  <si>
    <t>AUTO RETENCION OPERACIONES REPOS SIMULTANEAS TTV</t>
  </si>
  <si>
    <t>RTE FTE RTA POR SERVICIOS ACH 4%</t>
  </si>
  <si>
    <t>AUTORRETENCION COMISIONES 19901004</t>
  </si>
  <si>
    <t>AUTORETENCION POR COMISIONES</t>
  </si>
  <si>
    <t>DIVERSAS RETENCION EN LA FUENTE</t>
  </si>
  <si>
    <t>RETENCION POR CANON ARRED OPERATIVO INMUEB 3.5%</t>
  </si>
  <si>
    <t>RETENCION POR CANON AO MUEBLES 4 %</t>
  </si>
  <si>
    <t>RETENCION POR VENTAS Y OPCION DE COMPRA</t>
  </si>
  <si>
    <t>BANCOS DEL EXTERIOR GIROS NO PAGADOS</t>
  </si>
  <si>
    <t>CXC PROCESO JURIDICO UNIVERSALIDADES</t>
  </si>
  <si>
    <t>CXC BRP UNIVERSALIDADES</t>
  </si>
  <si>
    <t>CXC.X CTA.CLI TRASLADO DTN DECRETO 2332</t>
  </si>
  <si>
    <t>PAG X CTA DE CLIENTES, CONSUMO  A RIESGO NORMAL</t>
  </si>
  <si>
    <t>PAGO X CTA EMPL.CONSUMO CATEGORIA A.</t>
  </si>
  <si>
    <t>PAGO X CTA CLIENTES.CSMO.CATG.A.RECLASI.</t>
  </si>
  <si>
    <t>PAG X CTA DE CLTE CONSUMO  A  INTERES ANTICIPO</t>
  </si>
  <si>
    <t>PAG X CTA DE CLIENTES, CONSUMO  A  SEGUROS</t>
  </si>
  <si>
    <t>PAG X CTA DE CLTE, CMO  B  SEGURO DESEMPLEO</t>
  </si>
  <si>
    <t>PAGO X CTA EMPL.CONSUMO CATEGORIA B.</t>
  </si>
  <si>
    <t>PAGO X CTA CLIENTES.CSMO.CATG.B.RECLASI.</t>
  </si>
  <si>
    <t>PAG X CTA DE CLTE, CONSUMO  C RIESGO APRECIABLE</t>
  </si>
  <si>
    <t>PAG X CTA DE CLTE, CMO  C  SEGURO DESEMPLEO</t>
  </si>
  <si>
    <t>PAGO X CTA EMPL.CONSUMO CATEGORIA C.</t>
  </si>
  <si>
    <t>PAGO X CTA CLIENTES.CSMO.CATG.C.RECLASI.</t>
  </si>
  <si>
    <t>PAG X CTA  CLTES, CONSUMO  D SEGURO DESEMPLEO</t>
  </si>
  <si>
    <t>PAGO X CTA EMPL.CONSUMO CATEGORIA D.</t>
  </si>
  <si>
    <t>PAGO X CTA CLIENTES.CSMO.CATG.D.RECLASI.</t>
  </si>
  <si>
    <t>PAG X CTA DE CLTE, CONSUMO  D  SEGUROS</t>
  </si>
  <si>
    <t>PAG X CTA DE CLTE, CONSUMO  D  SEGURO</t>
  </si>
  <si>
    <t>PAG X CTA DE CLTE CONSUMO E RIESGO DE INCOBRAB</t>
  </si>
  <si>
    <t>PAG X CTA DE CLTE, CONSUMO  E RIESGO DE INCOBRAB</t>
  </si>
  <si>
    <t>PAG X CTA  CLTES, CONSUMO  E SEGURO DESEMPLEO</t>
  </si>
  <si>
    <t>PAGO X CTA EMPL.CONSUMO CATEGORIA E.</t>
  </si>
  <si>
    <t>PAGO X CTA CLIENTES.CSMO.CATG.E.RECLASI.</t>
  </si>
  <si>
    <t>CAT E RIESGO INCOBR CONSUMO FOTO MULTA</t>
  </si>
  <si>
    <t>CxC CAT E INTERES ANTICIPO, CCIAL</t>
  </si>
  <si>
    <t>CXC CAT E COBRANZAS  CONSUMO</t>
  </si>
  <si>
    <t>PAG X CTA DE CLTE  MICROCR   C RIESGO  APRECIAB</t>
  </si>
  <si>
    <t>PAG X CTA CLTE   MICROCR   E RIESGO DE INCOBRAB</t>
  </si>
  <si>
    <t>PAG X CTA CTE CCIAL  A RIESGO NORMAL SEGURO</t>
  </si>
  <si>
    <t>VEHICULOS (NUEVOS) (19631001)</t>
  </si>
  <si>
    <t>MAQUINARIA Y EQUIPO FRA DEFIN CTO ANTIC</t>
  </si>
  <si>
    <t>CAT A RIESGO NORMAL CCIAL FOTO MULTA</t>
  </si>
  <si>
    <t>BIENES INMUEBLES FRA DEFIN CTO ANTIC</t>
  </si>
  <si>
    <t>EQUIPO DE COMPUTO FRA DEFIN CTO ANTIC</t>
  </si>
  <si>
    <t>VEHICULOS FRA DEFIN CTO ANTIC</t>
  </si>
  <si>
    <t>MUEBLES Y ENSERES FRA DEFIN CTO ANTIC</t>
  </si>
  <si>
    <t>IMPORTACIONES EN CURSO ANTICIPO M/N</t>
  </si>
  <si>
    <t>VEHICULOS  ARREND FRA DEFIN CTO ANTIC</t>
  </si>
  <si>
    <t>EQUIPO COMPUTO ARREND FRA DEFIN CTO</t>
  </si>
  <si>
    <t>BIENES INMUEB ARREND FRA DEFIN CTO ANTIC</t>
  </si>
  <si>
    <t>IMPORTACIONES EN CURSO M/N</t>
  </si>
  <si>
    <t>OTROS INTERES IMPORTACIONES DELFIN</t>
  </si>
  <si>
    <t>OTROS INTERES IMPORTACIONES LEY 550</t>
  </si>
  <si>
    <t>PAG X CTA DE CLTE, COMERCIAL  B RIESGO ACEPTABLE</t>
  </si>
  <si>
    <t>PAG X CTA CTE CCIAL  B RIESGO ACEPTABLE SEGURO</t>
  </si>
  <si>
    <t>CAT B RIESGO ACEP CCIAL FOTO MULTA</t>
  </si>
  <si>
    <t>CAT C RIESGO APREC CCIAL FOTO MULTA</t>
  </si>
  <si>
    <t>PAG X CTA CTE CCIAL  D RIESGO SIGNIFICAT SEGURO</t>
  </si>
  <si>
    <t>CAT D RIESGO SIGNIF CCIAL FOTO MULTA</t>
  </si>
  <si>
    <t>CAT D RIESGO NORMAL COMERCIAL TRASPASOS</t>
  </si>
  <si>
    <t>PAG X CTA CLTE  COMERCIAL  E RIESGO DE INCOBRAB</t>
  </si>
  <si>
    <t>CAT E RIESGO INCOBR CCIAL FOTO MULTA</t>
  </si>
  <si>
    <t>DIVERSAS RECLAMOS A COMPAÑIAS ASEGURADORAS</t>
  </si>
  <si>
    <t>CUENTA POR COBRAR INTERESES TIPS</t>
  </si>
  <si>
    <t>CXC  MEDIOS DE PAGO PARA SWAPS FI - CCS UVR</t>
  </si>
  <si>
    <t>CXC MEDIOS DE PAGO USD</t>
  </si>
  <si>
    <t>CUENTAS POR COBRAR DIVERSAS OTRAS</t>
  </si>
  <si>
    <t>CXC RECHAZOS COMISIONES FNG Y FAG</t>
  </si>
  <si>
    <t>CXC DIVERSAS RECAUDOS BANCOLOMBIA</t>
  </si>
  <si>
    <t>CUENTA POR COBRAR FALTANTES EN CAJA</t>
  </si>
  <si>
    <t>FALTANTES EN CANJE A CARGO</t>
  </si>
  <si>
    <t>FALTANTES CAJEROS REMOTOS ATM-PROSEGUR</t>
  </si>
  <si>
    <t>FALTANTES EN CANJE A FAVOR</t>
  </si>
  <si>
    <t>FALTANTES EN CANJE POR DEVOLUCION</t>
  </si>
  <si>
    <t>FALTANTES CAJEROS REMOTOS ATM- BRINKSKS</t>
  </si>
  <si>
    <t>FALTANTES EN CAJA MONEDA LEGAL CR</t>
  </si>
  <si>
    <t>CXC DIVS. FIDEICOMISO PROCAMPO</t>
  </si>
  <si>
    <t>FALTANTES CAJERO REMOTO ATMS WACKENHUT</t>
  </si>
  <si>
    <t>C X C A TERCEROS</t>
  </si>
  <si>
    <t>FALTANTES CAJERO REMOTO ATM-ATLAS</t>
  </si>
  <si>
    <t>CLIENTES COMERCIO INTERNAL ME</t>
  </si>
  <si>
    <t>DIVERSAS OTRAS</t>
  </si>
  <si>
    <t>CXC VALORES POR NORMALIZAR EN PRESTAMOS</t>
  </si>
  <si>
    <t>CXC DIVERSAS RECAUDOS DE IMPUESTOS</t>
  </si>
  <si>
    <t>FALTANTES EN CAJA</t>
  </si>
  <si>
    <t>CUENTA POR COBRAR FALTANTES EN CAJA ME (CR)</t>
  </si>
  <si>
    <t>CXC CLIENTE POR DEDUCIBLE SINIESTROS</t>
  </si>
  <si>
    <t>CXC MEDIOS DE TRANSPORTE MASIVOS</t>
  </si>
  <si>
    <t>REMESAS TRANSITO NO CONFIRMADAS</t>
  </si>
  <si>
    <t>CXC PARTIDAS PENDIENTES CORRESPONSAL.USD</t>
  </si>
  <si>
    <t>CXC PARTIDAS PENDIENTES CORRESPONSAL.CAD</t>
  </si>
  <si>
    <t>CXC OTRAS DEUDAS X OTROS CONCEPTOS</t>
  </si>
  <si>
    <t>DIVERSAS OTRAS COBERTURA TASA FOGAFIN</t>
  </si>
  <si>
    <t>DIVERSAS OTRAS SURAMERICANA PARA SUFI</t>
  </si>
  <si>
    <t>DIVERSAS OTRAS TRAMITE VEHICULO RENTING</t>
  </si>
  <si>
    <t>CXC PENDIENTE POR DESCUBIERTO RESTITUCIÓN</t>
  </si>
  <si>
    <t>OTRAS C X  C TERCEROS FOTO MULTAS</t>
  </si>
  <si>
    <t>DIVERSAS OTRAS OPERACIONES BOGOTA</t>
  </si>
  <si>
    <t>DIVERSAS OTRAS  INACTIV IMPTO ACTIVOS LS</t>
  </si>
  <si>
    <t>C X C RETENCIONES</t>
  </si>
  <si>
    <t>DIVERSAS OTRAS COBRANZAS</t>
  </si>
  <si>
    <t>DIVERSAS OTRAS  CONTRATOS TERMINADOS</t>
  </si>
  <si>
    <t>PROVISION CXC  MICROCRÉDITOS  A INTERESES</t>
  </si>
  <si>
    <t>PROV CXC  MICROCRÉDITOS  B  INTERESES</t>
  </si>
  <si>
    <t>PROV CXC MICROCRÉDITOS  C  INTERESES</t>
  </si>
  <si>
    <t>PROV CXC MICROCRÉDITOS  D  INTERESES</t>
  </si>
  <si>
    <t>PROV CXC MICROCRÉDITOS  E  INTERESES</t>
  </si>
  <si>
    <t>PROV CXC MICROCRÉDITOS  D POR CUENTA DE CLIENTES</t>
  </si>
  <si>
    <t>PROV CUENTAS POR COBRAR COMERCIALES COMISIONES</t>
  </si>
  <si>
    <t>PROV CXC COMERCIALES VENTA DE BIENES Y SERVICIOS</t>
  </si>
  <si>
    <t>CATEGORIA A – CREDITO NORMAL, INTERESES</t>
  </si>
  <si>
    <t>PROV CXC CCIAL  A  INTERESES REMUNERATORIO</t>
  </si>
  <si>
    <t>CATEGORIA B - CREDITO ACEPTABLE, INTERESES</t>
  </si>
  <si>
    <t>PROV CXC CCIALES  D CREDITO SIGNIFICAT  INTERES</t>
  </si>
  <si>
    <t>PROVIS.CXC CCIALES.CATG.A.X CTA.CLIENTES</t>
  </si>
  <si>
    <t>PROV ANTIC (1645) CAL A</t>
  </si>
  <si>
    <t>PROVISION ANTICIPOS LEASING CAL A</t>
  </si>
  <si>
    <t>PROV PROPIEDAD Y EQUIPOS CAL A</t>
  </si>
  <si>
    <t>PROV CXC CCIALES  B  POR CUENTA DE CLIENTES</t>
  </si>
  <si>
    <t>PROVIS.CXC CCIALES.CATG.B.X CTA.CLIENTES</t>
  </si>
  <si>
    <t>PROV ANTIC  (1645) CAL B</t>
  </si>
  <si>
    <t>PROVISION ANTICIPOS LEASING CAL B</t>
  </si>
  <si>
    <t>PROV PROPIEDAD Y EQUIPOS CAL B</t>
  </si>
  <si>
    <t>PROV CXC CCIALES  C  POR CUENTA DE CLIENTES</t>
  </si>
  <si>
    <t>PROVIS.CXC CCIALES.CATG.C.X CTA.CLIENTES</t>
  </si>
  <si>
    <t>PROV ANTIC (1645) CAL C</t>
  </si>
  <si>
    <t>PROVISION ANTICIPOS LEASING CAL C</t>
  </si>
  <si>
    <t>PROV CXC CCIALES  D  POR CUENTA DE CLIENTES</t>
  </si>
  <si>
    <t>PROVIS.CXC CCIALES.CATG.D.X CTA.CLIENTES</t>
  </si>
  <si>
    <t>PROV ANTIC (1645) CAL D</t>
  </si>
  <si>
    <t>PROVISION ANTICIPOS LEASING CAL D</t>
  </si>
  <si>
    <t>PROV PROPIEDAD Y EQUIPOS CAL D</t>
  </si>
  <si>
    <t>PROV CXC CCIALES  E  POR CUENTA DE CLIENTES</t>
  </si>
  <si>
    <t>PROVIS.CXC CCIALES.CATG.E.X CTA.CLIENTES</t>
  </si>
  <si>
    <t>PROVISION ANTICIPOS LEASING CAL E</t>
  </si>
  <si>
    <t>PROV PROPIEDAD Y EQUIPOS CAL E</t>
  </si>
  <si>
    <t>PROV A.O  CCIALES.CATG.A.CANON</t>
  </si>
  <si>
    <t>PROV A.O  CCIALES .CATG.B.CANON</t>
  </si>
  <si>
    <t>PROV A.O  CCIALES.CATG.C.CANON</t>
  </si>
  <si>
    <t>PROV A.O  CCIALES.CATG.D.CANON</t>
  </si>
  <si>
    <t>PROV A.O  CCIALES.CATG.E.CANON</t>
  </si>
  <si>
    <t>PR INT FRO CCIAL CAT A</t>
  </si>
  <si>
    <t>PROV INTERES  LEAS HCIONAL CCIAL CAT A</t>
  </si>
  <si>
    <t>PROV CXC CCIALES  B –  COMPONENTE FINANCIERO</t>
  </si>
  <si>
    <t>PR INT FRO CCIAL CAT B</t>
  </si>
  <si>
    <t>PROV  INTERES LEAS HCIONAL CCIAL CAT B</t>
  </si>
  <si>
    <t>PROV CXC CCIALES  C COMPONENTE FINANCIERO</t>
  </si>
  <si>
    <t>PR INT FRO CCIAL CAT C</t>
  </si>
  <si>
    <t>PROV  INTERES LEAS HCIONAL CCIAL CAT C</t>
  </si>
  <si>
    <t>PROV CXC CCIALES  D COMPONENTE FINANCIERO</t>
  </si>
  <si>
    <t>PR INT FRO CCIAL CAT D</t>
  </si>
  <si>
    <t>PROV  INTERES LEAS HCIONAL CCIAL CAT D</t>
  </si>
  <si>
    <t>PROV CXC CCIALES  E COMPONENTE FINANCIERO</t>
  </si>
  <si>
    <t>PR INT FRO CCIAL CAT E</t>
  </si>
  <si>
    <t>PROV  INTERES LEAS HCIONAL CCIAL CAT E</t>
  </si>
  <si>
    <t>PROV OTROS OP DE LEASING</t>
  </si>
  <si>
    <t>PROVISION CXC DE CMO VENTA DE BIENES Y SERVICIOS</t>
  </si>
  <si>
    <t>PROV.CXC CONSMO.CATG.A.CRD.NORM.INRS.EMP</t>
  </si>
  <si>
    <t>PROV.CXC CONSMO CATG.B.CRD.ACEP.INTS.EMP</t>
  </si>
  <si>
    <t>PROV  CONSUMO  C CREDITO APRECIABLE  INTERES</t>
  </si>
  <si>
    <t>PROV.CXC CONSMO CATG.C.CRD.APRE.INTS.EMP</t>
  </si>
  <si>
    <t>PROV CXC CONSUMO  D INTERESES</t>
  </si>
  <si>
    <t>PROV.CXC CONSMO CATG.D.CRD.SIGN.INTS.EMP</t>
  </si>
  <si>
    <t>PROV CUENTAS POR COBRAR DE CONSUMO E  INTERESES</t>
  </si>
  <si>
    <t>PROV.CXC CONSMO CATG.E.CRD.IRRE.INTS.EMP</t>
  </si>
  <si>
    <t>PROV.CONSMO CATG.A.CRD.NORM.CTA.CTES.EMP</t>
  </si>
  <si>
    <t>PROVIS.CXC CONSUMO.CATG.A.X CTA CLIENTES</t>
  </si>
  <si>
    <t>PROV.CONSMO CATG.B.CRD.ACEP.CTA CTES.EMP</t>
  </si>
  <si>
    <t>PROVIS.CXC CONSUMO.CATG.B.X CTA CLIENTES</t>
  </si>
  <si>
    <t>PROV.CONSMO CATG.C.CRD.APRE.CTA.CLTS.EMP</t>
  </si>
  <si>
    <t>PROV CXC CMO  D  POR CUENTA DE CLTE</t>
  </si>
  <si>
    <t>PROV.CONSMO CATG.D.CRD.SIGN.CTA.CLTS.EMP</t>
  </si>
  <si>
    <t>PROVIS.CXC CONSUMO.CATG.D.X CTA CLIENTES</t>
  </si>
  <si>
    <t>PROV CXC CMO  E  POR CUENTA DE CLTE</t>
  </si>
  <si>
    <t>PROV.CONSMO CATG.E.CRD.IRRE.CTA.CLTS.EMP</t>
  </si>
  <si>
    <t>PROVIS.CXC CONSUMO.CATG.E.X CTA CLIENTES</t>
  </si>
  <si>
    <t>PROV CXC DE CONSUMO  A COMPONENTE FINANCIERO</t>
  </si>
  <si>
    <t>PROV INTERES  FRO  CMO CAT A</t>
  </si>
  <si>
    <t>PROV CXC CONSUMO  B COMPONENTE FINANCIERO</t>
  </si>
  <si>
    <t>PROV CxC CONSUMO  C COMPONENTE FINANCIERO</t>
  </si>
  <si>
    <t>PROV CxC CONSUMO  D COMPONENTE FINANCIERO</t>
  </si>
  <si>
    <t>PROV INTERES FRO CMO CAT D</t>
  </si>
  <si>
    <t>PROV CxC CONSUMO  E  COMPONENTE FINANCIERO</t>
  </si>
  <si>
    <t>PROV INTERES FRO CMO CAT E</t>
  </si>
  <si>
    <t>PROV.VIVDA.CATG.A.CRD.NORM.INTERS.EMPLEA</t>
  </si>
  <si>
    <t>PROV CXC VIVIENDA  A POR CUENTA DE CLIENTES</t>
  </si>
  <si>
    <t>PROV CxC VIVIENDA  B  POR CUENTA DE CLIENTES</t>
  </si>
  <si>
    <t>PROV CxC VIVIENDA  C  POR CUENTA DE CLIENTES</t>
  </si>
  <si>
    <t>PROV CxC VIVIENDA  D  POR CUENTA DE CLIENTES</t>
  </si>
  <si>
    <t>PROV CxC VIVIENDA  E  POR CUENTA DE CLIENTES</t>
  </si>
  <si>
    <t>PROV CONTRACI. INTERES  FRO LEAS CMO CAL A</t>
  </si>
  <si>
    <t>PROV CONTRACI. LEAS CMO X CTA CLIENTES CAL A</t>
  </si>
  <si>
    <t>PROV CONTRACI. LEAS CMO X CTA CLIENTES CAL B</t>
  </si>
  <si>
    <t>PROV CONTRACI. LEAS HBCIONAL. INT. CAL A</t>
  </si>
  <si>
    <t>PROV CONTRACI. LEAS HBCIONAL. INT. CAL B</t>
  </si>
  <si>
    <t>PROV CONTRACI. LEAS HBCIONAL. INT. CAL C</t>
  </si>
  <si>
    <t>PROV CONTRACI. INTERES  FRO  CCIAL CAL A</t>
  </si>
  <si>
    <t>PROV CONTRACI. INTERES  FRO  CCIAL CAL B</t>
  </si>
  <si>
    <t>PROV CONTRACI. INTERES  FRO  CCIAL CAL C</t>
  </si>
  <si>
    <t>PROV CONTRACI. LEAS CCIAL X CTA CLIENTES CAL A</t>
  </si>
  <si>
    <t>PROV CONTRACI. LEAS CCIAL X CTA CLIENTES CAL B</t>
  </si>
  <si>
    <t>PROV CONTRACI. LEAS CCIAL X CTA CLIENTES CAL C</t>
  </si>
  <si>
    <t>PROV CONTRACI. CANON OPER CCIAL CAL A</t>
  </si>
  <si>
    <t>PROV CONTRACI. CANON OPER CCIAL CAL B</t>
  </si>
  <si>
    <t>PROV CONTRACI. CANON OPER CCIAL CAL C</t>
  </si>
  <si>
    <t>BRP BIENES MUEBLES (MANTENIDOS PARA LA VENTA)</t>
  </si>
  <si>
    <t>BIENES RESTIT DE CONTRATOS DE LEASING VEHICULOS</t>
  </si>
  <si>
    <t>BRP BIENES INMUEBLES (MANTENIDOS PARA LA VENTA)</t>
  </si>
  <si>
    <t>BIEN RECIB PAGO BIEN INMUEB DIFER A VIVIENDA</t>
  </si>
  <si>
    <t>BIEN RESTIT CONTRATOS LEAS MAQUINARIA Y EQUIPO</t>
  </si>
  <si>
    <t>MAQUINARIA Y EQUIPO (RESTITUIDOS)</t>
  </si>
  <si>
    <t>VEHICULOS (RESTITUIDOS)</t>
  </si>
  <si>
    <t>BIEN RESTIT CONTRATOS LEAS EQUIPO DE COMPUTACION</t>
  </si>
  <si>
    <t>EQUIPO DE COMPUTACION (RESTITUIDO)</t>
  </si>
  <si>
    <t>BIENES RESTITUIDOS DE CONTRATOS DE LEASING OTROS</t>
  </si>
  <si>
    <t>PROV BIEN REALIZ REC EN PAGO/RESTIT DIF VIVIENDA</t>
  </si>
  <si>
    <t>PROV BIEN RECIB PAGO/BIENES RESTITUIDOS</t>
  </si>
  <si>
    <t>PROVISION BIENES RESTITUIDOS CORE (AJUSTES IFRS)</t>
  </si>
  <si>
    <t>PROPIEDAD PLANTA Y EQUIPO - TERRENOS</t>
  </si>
  <si>
    <t>PPE TERRENOS (IFRS)</t>
  </si>
  <si>
    <t>PPE TERRENO AJUSTE POR INFLACION (IFRS)</t>
  </si>
  <si>
    <t>PROP. PLANTA Y EQUIPO - EDIFICIOS</t>
  </si>
  <si>
    <t>PROP. PLANTA Y EQUIPO - EDIFICIOS AXINFLACION</t>
  </si>
  <si>
    <t>PPE EDIFICIOS (IFRS)</t>
  </si>
  <si>
    <t>PPE EDIFICIO AJUSTE POR INFLACION (IFRS)</t>
  </si>
  <si>
    <t>BIENES INMUEBLES CTO  LEGO</t>
  </si>
  <si>
    <t>MAQUINARIA</t>
  </si>
  <si>
    <t>MAQUINARIA CTO  LEGO</t>
  </si>
  <si>
    <t>PPE VEHICULOS  (IFRS)</t>
  </si>
  <si>
    <t>VEHICULO  CTO  LEGO</t>
  </si>
  <si>
    <t>MUEBLES Y ENSERES  CTO  LEGO</t>
  </si>
  <si>
    <t>PROP. PLANTA Y EQUIPO COMPUTACION EN LEASING</t>
  </si>
  <si>
    <t>PPE EQUIPO COMPUTO AJUSTE POR INFLACION (IFRS)</t>
  </si>
  <si>
    <t>EQUIPO DE COMPUTACION</t>
  </si>
  <si>
    <t>COMPUTO  CTO  LEGO</t>
  </si>
  <si>
    <t>DEPRECIACION Y AMORTIZACION ACUMULADA EDIFICIOS</t>
  </si>
  <si>
    <t>DEPRECIAC PPE AJUSTE X INFLAC(IFRS)</t>
  </si>
  <si>
    <t>DEPRECIACION ACUM. EDIFICIOS AXINFLACION</t>
  </si>
  <si>
    <t>DEPRECIAC PPE EDIFICIOS (IFRS)</t>
  </si>
  <si>
    <t>DEPRECIACION ACUM. EQUIPO COMPUTO LEASING</t>
  </si>
  <si>
    <t>DEPRECIACION EQUIPO DE MOVILIZACION Y MAQUINARIA</t>
  </si>
  <si>
    <t>DEPRECIACION ACUM. EQUIPO DE COMPUTO AXINFLACION</t>
  </si>
  <si>
    <t>DEPREC MAQUIN  CTO  LEGO</t>
  </si>
  <si>
    <t>DEPREC VEHICULO CTO  LEGO</t>
  </si>
  <si>
    <t>DEPREC MUEB Y ENS  CTO  LEGO</t>
  </si>
  <si>
    <t>DEPREC COMPUTO  CTO  LEGO</t>
  </si>
  <si>
    <t>DEPREC EDIFICIO  CTO  LEGO</t>
  </si>
  <si>
    <t>PROVISION DE PROPIEDADES Y EQUIPOS</t>
  </si>
  <si>
    <t>PROVISION BIENES COMERCIA (OTROS ACTIVOS) ASOC.</t>
  </si>
  <si>
    <t>PROVISION BIENES NO COMERC(OTROS ACTIVOS)</t>
  </si>
  <si>
    <t>PROVISION BIENES NO COMERC(OTROS ACTIVOS) IFRS</t>
  </si>
  <si>
    <t>PROVIS BIENES NO COMERC A X I - RECLASIFICACION</t>
  </si>
  <si>
    <t>DEP MAQ  CTO  LEGO</t>
  </si>
  <si>
    <t>DEP VEH CTO  LEGO</t>
  </si>
  <si>
    <t>DEP MUEB CTO  LEGO</t>
  </si>
  <si>
    <t>DEP COMPCTO  LEGO</t>
  </si>
  <si>
    <t>DEP ED CTO  LEGO</t>
  </si>
  <si>
    <t>ANTICIPOS DE CONTRATOS NACIONALES</t>
  </si>
  <si>
    <t>BRP BIENES INMUEBLES (OTROS ACTIVOS)</t>
  </si>
  <si>
    <t>BIENES INMUEB NO COMERCIALI(OTR ACTIVOS) ASOC</t>
  </si>
  <si>
    <t>BIENES EN LEASING OPERATIVO VEHICULOS ARREND OP</t>
  </si>
  <si>
    <t>BIEN LEAS OPERATIVO UEBLES Y ENSERES ARREND OP</t>
  </si>
  <si>
    <t>DEPREC Y AMORTIZ BIENES INMUEBLES LEAS OPERATIVO</t>
  </si>
  <si>
    <t>DEPREC Y AMORTIZ MUEBLES Y ENSER LEAS OPERATIVO</t>
  </si>
  <si>
    <t>DEPREC Y AMORTIZA ACUM EQUIPO DE COMPUT LEAS OP</t>
  </si>
  <si>
    <t>PROVISION  A.O  CAL A</t>
  </si>
  <si>
    <t>PROVISION  A.O CAL B</t>
  </si>
  <si>
    <t>PROVISION  A.O CAL C</t>
  </si>
  <si>
    <t>PROVISION  A.O CAL D</t>
  </si>
  <si>
    <t>PROVISION  A.O CAL E</t>
  </si>
  <si>
    <t>MEJORAS PROPIEDADES EN ARRIENDO DB</t>
  </si>
  <si>
    <t>MEJORAS PROP AJENAS DB (IFRS)</t>
  </si>
  <si>
    <t>MEJORAS PROPIEDADES EN ARRIENDO AMORTIZACION CR</t>
  </si>
  <si>
    <t>DEPREC MEJORAS PROP AJENAS(IFRS)</t>
  </si>
  <si>
    <t>MEJORAS PROP AJENAS AMORT (IFRS)</t>
  </si>
  <si>
    <t>CONSRUCCIONES EN CURSO ADECUACION OF. 1%UTILIDAD</t>
  </si>
  <si>
    <t>SUCURSALES Y AGENCIAS SAP MANUAL</t>
  </si>
  <si>
    <t>HONORARIOS DESARROLLO ACTIVOS DB</t>
  </si>
  <si>
    <t>HONORARIOS DESARROLLO ACTIVOS AMORTIZACION CR</t>
  </si>
  <si>
    <t>CLUBES SOCIALES (IFRS)</t>
  </si>
  <si>
    <t>CLUBES SOCIALES</t>
  </si>
  <si>
    <t>APORTES PERMANENTES CLUBES SOCIALES</t>
  </si>
  <si>
    <t>OTROS ACT.APORT.PERMAN.CLUBES SOC. AXI</t>
  </si>
  <si>
    <t>OTROS</t>
  </si>
  <si>
    <t>OTROS GASTOS ANTICIPADOS DB</t>
  </si>
  <si>
    <t>OTROS DIFERIDOS AMORTIZACION CR</t>
  </si>
  <si>
    <t>ANTICIPO DE CONTRATOS</t>
  </si>
  <si>
    <t>ANTICIPOS DE CONTRATOS Y PROVEEDORES</t>
  </si>
  <si>
    <t>OTROS ACT.BIENES DE ARTE Y CULTURA</t>
  </si>
  <si>
    <t>OTROS.ACT.BIENES DE ARTE Y CULT.AJ.INFLA</t>
  </si>
  <si>
    <t>OTROS BIENES ARTE Y CULTURA AJ.X INFLA(IFRS)</t>
  </si>
  <si>
    <t>INVERSIONES APORTES AGENCIA PANAMA</t>
  </si>
  <si>
    <t>ELIMINACION INVERSION</t>
  </si>
  <si>
    <t>OTROS ACT DEPOSITO JUDICIALES EMBAR LITIGIOS</t>
  </si>
  <si>
    <t>ANTICIPOS PREPAGOS CONFECAMARAS</t>
  </si>
  <si>
    <t>TEMPORAL PARA COBROS ENTRE MATRIZ Y FILIALES</t>
  </si>
  <si>
    <t>OTROS ACTIVOS OF. REPRESENTACION PERU</t>
  </si>
  <si>
    <t>PERDIDA DIFERIDA COP SWAP VALORAC.PRIMER DIA</t>
  </si>
  <si>
    <t>PERDIDA DIFERIDA COP FW DIVISAS VALORAC.PRIMER DIA</t>
  </si>
  <si>
    <t>PERDIDA DIFERIDA USD SWAP VALORAC.PRIMER DIA</t>
  </si>
  <si>
    <t>PERDIDA DIFERIDA USD FW DIVISAS VALORAC.PRIMER DIA</t>
  </si>
  <si>
    <t>INVESTIGACION FRAUDES TC ML</t>
  </si>
  <si>
    <t>TEMP. EFECTIVO OPERACIONES BCO REPUBLICA</t>
  </si>
  <si>
    <t>CONTROVERSIAS INTERNALES TC VISA</t>
  </si>
  <si>
    <t>DIVERSOS OTROS RECLAMOS</t>
  </si>
  <si>
    <t>ABONO RECLAMOS PRIMER CONTACTO</t>
  </si>
  <si>
    <t>OTROS ACT DEPOSITO JUDICIALES EMBAR LITI</t>
  </si>
  <si>
    <t>DEPOSITO JUDICIAL EMBARGO LABORAL</t>
  </si>
  <si>
    <t>DEPOSITO COSTAS JUDICIALES</t>
  </si>
  <si>
    <t>TEMPORAL ABONO RECLAMO CAJERO MULTIFUNCIONAL</t>
  </si>
  <si>
    <t>OTROS ACT.DIVRS.TEMP.INTERCAMB.ADQUIRIEN</t>
  </si>
  <si>
    <t>OTRAS PENDIENTE COBRO AL CLIENTE</t>
  </si>
  <si>
    <t>DEPOSITOS JUDICIALES</t>
  </si>
  <si>
    <t>DERECHO FIDEICOMISO ADMON Y FTE DE PAGO</t>
  </si>
  <si>
    <t>CXC EXCLUS IVA CONT BENEF MEDIO AMBIENTE</t>
  </si>
  <si>
    <t>VENTA ACTIVOS FIJOS BANCOLOMBIA</t>
  </si>
  <si>
    <t>PROV.OTROS ACT.BIENES ARTE Y CULTURA</t>
  </si>
  <si>
    <t>DEPRECIACION OTRAS PROPIEDADES Y EQUIPOS (IFRS)</t>
  </si>
  <si>
    <t>PROVISION AREA DE OPERACIONES</t>
  </si>
  <si>
    <t>OTR.ACT.VALORIZA.PROPIEDADES Y EQUIPO</t>
  </si>
  <si>
    <t>OTRS.ACT.VALOR.BS.ARTE Y CULT.</t>
  </si>
  <si>
    <t>DEPOST.CTAS.CTES.BCRIAS.PRIVADAS ACTIVAS</t>
  </si>
  <si>
    <t>DEP CTAS CTES BRIAS.CTAS PRIV INACT. SYA</t>
  </si>
  <si>
    <t>DEP. CTAS CTES BRIAS.OFIC.ACTIVAS  SYA</t>
  </si>
  <si>
    <t>DEP CTAS CTES BRIAS CTAS OFIC INACT. SYA</t>
  </si>
  <si>
    <t>DEP CUENTAS CORRIENTES PRIVADAS ABANDONADAS</t>
  </si>
  <si>
    <t>DEP CUENTAS CORRIENTES OFICIALES ABANDONADAS</t>
  </si>
  <si>
    <t>EMITIDOS MENOS DE 6 MESES</t>
  </si>
  <si>
    <t>TEMPORAL SAI-CDT-DAT BANKVISION</t>
  </si>
  <si>
    <t>EMITIDOS IGUAL A 6 MESES Y MENOR DE 12 MESES</t>
  </si>
  <si>
    <t>EMITIDOS IGUAL A 12 MESES Y MENOR DE 18 MESES</t>
  </si>
  <si>
    <t>ELIMINACION EMITIDOS IGUAL A 12 MESES Y MENOR DE</t>
  </si>
  <si>
    <t>EMITIDOS IGUAL O SUPERIOR A 18 MESES</t>
  </si>
  <si>
    <t>DEPOSITOS Y EXIGIBILIDADES</t>
  </si>
  <si>
    <t>RECOMPRA CDTS</t>
  </si>
  <si>
    <t>INTERESES DEPOSITOS Y EXIGIBILIDADES</t>
  </si>
  <si>
    <t>CUENTAS DE AHORRO ACTIVA BANCA DIGITAL (CATS)</t>
  </si>
  <si>
    <t>PAS.EST.Y PROV.INT.DEP.DE SECC.DE AHORRO</t>
  </si>
  <si>
    <t>DEP. DE AHORRO CTAS.ACTIVAS PRIVADAS SYA</t>
  </si>
  <si>
    <t>DEP.DE AHORRO CTAS.ACTIVAS OFICIALES SYA</t>
  </si>
  <si>
    <t>CATS INACTIVAS BANCA DIGITAL</t>
  </si>
  <si>
    <t>DEP.DE AHORRO CTAS PRIVADAS INACT. SYA</t>
  </si>
  <si>
    <t>DEP DE AHORRO CTAS OFICIALES INACT. SYA</t>
  </si>
  <si>
    <t>DEP CUENTAS AHORR ABANDONADAS</t>
  </si>
  <si>
    <t>DEPOSITO DE AHORRO CTAS AHORRO PROGRAMAD</t>
  </si>
  <si>
    <t>CTAS DE AHORRO INACT PROGRAMADO 21271016</t>
  </si>
  <si>
    <t>CUENTAS DE AHORRO AFC ACTIVAS</t>
  </si>
  <si>
    <t>TP.SAI AHORROS ABONOS AFC CLIENTE PAGADO</t>
  </si>
  <si>
    <t>TP SAI ABONOS AFC TRASLADO DE FONDOS</t>
  </si>
  <si>
    <t>CUENTAS DE AHORRO AFC INACTIVAS</t>
  </si>
  <si>
    <t>CORRESPONSALES_DEPOSITO  A LA VISTA REM_ REEMBOL</t>
  </si>
  <si>
    <t>CORRESPONSALES NO BANCARIOS</t>
  </si>
  <si>
    <t>CORRESPONSALES EXTRANJEROS ME DOLARES</t>
  </si>
  <si>
    <t>CORRESPONSALES EXTRANJEROS ME USD</t>
  </si>
  <si>
    <t>CORRESPONSALES EXTRANJEROS ME AJUSTE</t>
  </si>
  <si>
    <t>GIROS POR  PAGAR DÓLAR</t>
  </si>
  <si>
    <t>GIROS POR  PAGAR LIBRA ESTERLINA</t>
  </si>
  <si>
    <t>GIROS POR  PAGAR FRANCO SUIZOS</t>
  </si>
  <si>
    <t>GIROS POR  PAGAR CORONA SUECA</t>
  </si>
  <si>
    <t>GIROS POR  PAGAR  YEN</t>
  </si>
  <si>
    <t>GIROS POR  PAGAR DOLAR CANADIENSE</t>
  </si>
  <si>
    <t>GIROS POR  PAGAR EUROS</t>
  </si>
  <si>
    <t>OTROS DEP.ME.GIROS X PAGAR PESOS MEXICANOS</t>
  </si>
  <si>
    <t>GIROS BANCARIOS POR PAGAR ANTES 30 DIAS ML</t>
  </si>
  <si>
    <t>CHEQUES DE GERENCIA SAI</t>
  </si>
  <si>
    <t>TEMPORAL CHEQUES GERENCIA DESEM CARTERA</t>
  </si>
  <si>
    <t>CXP RECAUDOS IMPUESTO SOBRE VENTAS</t>
  </si>
  <si>
    <t>RECAUDO IMPUESTO  NACIONAL AL CONSUMO</t>
  </si>
  <si>
    <t>RECAUDO IMPUESTO  RETENCIÓN CREE</t>
  </si>
  <si>
    <t>CXP RECAUDOS IMP_RENTA PERSONAS NATURALES</t>
  </si>
  <si>
    <t>RECAUDO IMPUESTO NAL ALCONSUMO REG SIMPLIFICADO</t>
  </si>
  <si>
    <t>RECAUDO IMPUESTO  DE RENTA (IMAS) EMPLEADOS</t>
  </si>
  <si>
    <t>RECAUDO IMPUESTO  DE RENTA (IMAS) INDEPENDIENTES</t>
  </si>
  <si>
    <t>CXP RECAUDOS IMP_RENTA PERSONAS JURIDICAS</t>
  </si>
  <si>
    <t>RECAUDO IMPUESTOS A LA RIQUEZA</t>
  </si>
  <si>
    <t>CXP RECAUDOS IMPUESTO RETENCION EN LA FUENTE</t>
  </si>
  <si>
    <t>SERV.DE RECAU.SISTEMA PREFER.SPP EST.1-3</t>
  </si>
  <si>
    <t>SERV_BANC_RECAUDOS REALIZADOS ICA</t>
  </si>
  <si>
    <t>SERV_BANC_RECAUDOS REALIZADOS PREDIAL</t>
  </si>
  <si>
    <t>SERV_BANC_RECAUDOS REALIZADOS VEHICULOS</t>
  </si>
  <si>
    <t>CXP RECAUDOS IMPUESTO DECLARACION DE IMPORTACION</t>
  </si>
  <si>
    <t>CXP RECAUDOS REALIZADOS PAGO EN BANCOS</t>
  </si>
  <si>
    <t>SERV_BANC_RECAUDO OTROS_IMPUESTO PREDIAL</t>
  </si>
  <si>
    <t>CXP RECAUDOS IMPUESTO FACTURA DE NACIONALIZACION</t>
  </si>
  <si>
    <t>SERV_BANC_RECAUDO OTROS_IMPUESTO ICA</t>
  </si>
  <si>
    <t>CXP RECAUDOS IMPUESTOAL PATRIMONIO</t>
  </si>
  <si>
    <t>SERV_BANC_RECAUDO OTROS_IMPTO_VEHICULOS</t>
  </si>
  <si>
    <t>CXP RECAUDOS IMPUESTO GMF</t>
  </si>
  <si>
    <t>SERV_BANC_RECAUDO IMPUESTO INDUSTRIA Y COMERCIO</t>
  </si>
  <si>
    <t>SERV.BRIO.RECAUD. IMP MPIO VEHI % M SANTANDER</t>
  </si>
  <si>
    <t>SERV.BRIO.RECAUD. IMP MPIO VEHICULOS % TOLIMA</t>
  </si>
  <si>
    <t>RECAUDO IMPUESTOS  INVERSIONISTAS EXTRANJEROS</t>
  </si>
  <si>
    <t>INTERBANCARIO PASIVO BANCOS COP</t>
  </si>
  <si>
    <t>COM TRANSF INV OP SIMUL PAS SOC COM BOL AGRO COP</t>
  </si>
  <si>
    <t>POSISION_CORTO POR REPOSBANCOS USD</t>
  </si>
  <si>
    <t>COMP EN CORTO OP SIMUL BOL AGRO COP</t>
  </si>
  <si>
    <t>DE GARANTIA GENERAL MENOR DE 18 MESES</t>
  </si>
  <si>
    <t>OTROS IGUAL O SUPERIOR A 18 MESES</t>
  </si>
  <si>
    <t>INTERESES TITULOS DE INVERSION EN CIRCULACION</t>
  </si>
  <si>
    <t>CXP INSTRUMENTOS COMPUESTOS</t>
  </si>
  <si>
    <t>CTAS CANCELADAS.CTAS CTES  SYA.</t>
  </si>
  <si>
    <t>CUENTAS CANCELADAS CTAS. AHORRO SYA</t>
  </si>
  <si>
    <t>DERECHO FORWARD VENTA DE ESPECULACION PASIVO COP</t>
  </si>
  <si>
    <t>OBLIGACION FORWARD CPRA ESPECULACION PASIVO COP</t>
  </si>
  <si>
    <t>OBLIGACION FORWARD VENTA ESPECULACION PASIVO USD</t>
  </si>
  <si>
    <t>DERECHO FORWARD DE COMPRA ESPEC PAS CAD</t>
  </si>
  <si>
    <t>DERECHO FORWARD DE COMPRA ESPEC PAS EUR</t>
  </si>
  <si>
    <t>DERECHO FORWARD DE VENTA ESPEC PAS USD</t>
  </si>
  <si>
    <t>OBLIGACION DE FORWARD DE COMPRA ESPEC PAS USD</t>
  </si>
  <si>
    <t>OBLIGACION DE FORWARD DE VENTA ESPEC PAS GBP</t>
  </si>
  <si>
    <t>OBLIGACION DE FORWARD DE VENTA ESPEC PAS JPY</t>
  </si>
  <si>
    <t>OBLIGACION DE FORWARD DE VENTA ESPEC PAS EUR</t>
  </si>
  <si>
    <t>OBLIGACION DE FORWARD DE VENTA ESPEC PAS MXN</t>
  </si>
  <si>
    <t>DCHO FORWARD TIT DE VTA PAS COP-UVR NACION</t>
  </si>
  <si>
    <t>OBLIGACIÓN FORWARD TIT  VTA PAS COP-UVR NACION</t>
  </si>
  <si>
    <t>DERECHO SWAP PASIVO FI - CC SWAP COP</t>
  </si>
  <si>
    <t>DERECHO SWAP PASIVO FI - CC SWAP USD</t>
  </si>
  <si>
    <t>OBLIGACION SWAP PASIVO FI - CC SWAP COP</t>
  </si>
  <si>
    <t>OBLIGACION SWAP PASIVO FI - CC SWAP USD</t>
  </si>
  <si>
    <t>OBLIGACION SWAP PASIVO FI - CC SWAP UVR</t>
  </si>
  <si>
    <t>DERECHO SWAP PASIVO FI - IR SWAP COP</t>
  </si>
  <si>
    <t>DERECHO SWAP PASIVO FI - IR SWAP USD</t>
  </si>
  <si>
    <t>OBLIGACION SWAP PASIVO FI - IR SWAP COP</t>
  </si>
  <si>
    <t>OBLIGACION SWAP PASIVO FI - IR SWAP USD</t>
  </si>
  <si>
    <t>UT/PER EN VAL DE OPCS PAS VTA CALLS DIV/USD</t>
  </si>
  <si>
    <t>UT/PER EN VAL DE OPCS PAS VTA PUTS DIV/USD</t>
  </si>
  <si>
    <t>OP CONTADO DE COMPRA PASIVA_DERECHOUSD</t>
  </si>
  <si>
    <t>OP CONTADO DE COMPRA PASIVA_DERECHOEUR</t>
  </si>
  <si>
    <t>OP CONTADO DE VENTA PASIVA_DERECHOUSD</t>
  </si>
  <si>
    <t>OP CONTADO DE COMPRA PASIVA_OBLIG COP</t>
  </si>
  <si>
    <t>OP CONTADO DE COMPRA PASIVA OBLIGACION USD</t>
  </si>
  <si>
    <t>OP CONTADO DE VENTA PASIVA_OBLIGACION EUR</t>
  </si>
  <si>
    <t>OP CONTADO PASIVA OBLIGACIONES DE COMPRA-TÍTULOS</t>
  </si>
  <si>
    <t>OP CONTADO PASIVA OBLIGACIONES DE VENTA-TÍTULOS</t>
  </si>
  <si>
    <t>BCO.DE COMERCIO EXTERIOR.DESCUENTOS.M.L.</t>
  </si>
  <si>
    <t>CRED.BCOS TEMP.INTERNA BANCOLDEX BCO RPV</t>
  </si>
  <si>
    <t>CREDITOS ENTID.FINANC.OTRAS ENTIDADES DOLARES</t>
  </si>
  <si>
    <t>CRED.BCOS.Y OTRAS OBLIG.FINANCIR.FINAGRO</t>
  </si>
  <si>
    <t>CRED.BCO.TEMP.INTERNA FINAGRO BCO REPU.</t>
  </si>
  <si>
    <t>FINAGRO</t>
  </si>
  <si>
    <t>CRED.BCOS.Y OTRAS OBLIG.FINANC. FINDETER</t>
  </si>
  <si>
    <t>CXP.INTS.CRED.BCS.Y OT.OB.FIN.REDESCUENT</t>
  </si>
  <si>
    <t>FINDETER</t>
  </si>
  <si>
    <t>CXP INTERESES OTRAS ENTIDADES DOLARES</t>
  </si>
  <si>
    <t>INTERESES POR PAGAR</t>
  </si>
  <si>
    <t>CART PASIVA BANCOS EXTERIOR SUC. PANAMÁ</t>
  </si>
  <si>
    <t>INTERESES CARTERA PASIVA SUC. PANAMÁ</t>
  </si>
  <si>
    <t>CRÉDITOS BANCOS Y ENTIDADES FINANCIERAS IFRS</t>
  </si>
  <si>
    <t>CRED.ENT.FRA TRADE CORTO PLAZO M.E.</t>
  </si>
  <si>
    <t>CRED.ENT.FINANC.EXT.C.PLAZO.CAP.T.RES.22 M.E.</t>
  </si>
  <si>
    <t>CRED.ENT.FRA CAPITAL TRABAJO LARGO PLAZO M.E.</t>
  </si>
  <si>
    <t>CXP.INTRS.CRDS.BCOS.CARTAS CR.GIROS DOLA</t>
  </si>
  <si>
    <t>CXP.INTRS.CRDS.BCOS.EXT.CAP.TRAB.RES.22</t>
  </si>
  <si>
    <t>BANCOS EXTERIOR ACEPT.Y AVANCES. AJUSTE M.E.</t>
  </si>
  <si>
    <t>ACEPTAC BRIAS PLAZO IMPORT</t>
  </si>
  <si>
    <t>ACEPTAC BRIAS PLAZO EXPORT</t>
  </si>
  <si>
    <t>HONORARIOS</t>
  </si>
  <si>
    <t>CUENTAS POR PAGAR COMISIONES Y HONORARIOS</t>
  </si>
  <si>
    <t>COMISIONES POR PAGAR (25100501)</t>
  </si>
  <si>
    <t>INTERES OTROS BONOS DE SEGURIDAD</t>
  </si>
  <si>
    <t>C X P INTERESES LLAMADOS AL MARGEN</t>
  </si>
  <si>
    <t>CXP RETEICA-ACT SERVICIOSL-TITULARIZADORA</t>
  </si>
  <si>
    <t>PAS.EST.Y PROV.IMPTO.INDUST.Y COMERCIO</t>
  </si>
  <si>
    <t>CUENTAS POR PAGAR IMPUESTOS INDUSTRIA Y COMERCIO</t>
  </si>
  <si>
    <t>CXP RTEICA PAGO A ESTABLECIMIENTO STA MARTA</t>
  </si>
  <si>
    <t>CXP RTEICA PAGO A ESTABLECIMIENTO SINCELEJO</t>
  </si>
  <si>
    <t>CXP RTEICA PAGO A ESTABLECIMIENTO LA CEJA</t>
  </si>
  <si>
    <t>CXP RTEICA.PAGO A ESTABCMTOS FUNDACION (MAGD)</t>
  </si>
  <si>
    <t>CXP RTEICA.PAGO A ESTABCMTOS FONSECA (GUAJ)</t>
  </si>
  <si>
    <t>CXP RTEICA.PAGO A ESTABCMTOS SABANETA</t>
  </si>
  <si>
    <t>CXP RTEICA.PAGO A ESTABCMTOS APARTADO</t>
  </si>
  <si>
    <t>CXP RTEICA.PAGO A ESTABCMTOS SAN MARCOS</t>
  </si>
  <si>
    <t>CXP RTEICA.PAGO A ESTABCMTOS. SOLEDAD ATLANTICO</t>
  </si>
  <si>
    <t>CXP RTEICA.PAGO A ESTABCMTOS.DUITAMA</t>
  </si>
  <si>
    <t>CXP RTEICA.PAGO A ESTABCMTOS. ITAGUI</t>
  </si>
  <si>
    <t>CXP RTEICA.PAGO A ESTABCMTOS. VALLEDUPAR</t>
  </si>
  <si>
    <t>CXP RTEICA.PAGO A ESTABCMTOS. BARBOSA</t>
  </si>
  <si>
    <t>CXP RTEICA.PAGO A ESTABCMTOS CIENAGA MAGDALENA</t>
  </si>
  <si>
    <t>CXP RTEICA.PAGO A ESTABCMTOS GALAPA</t>
  </si>
  <si>
    <t>CXP RTEICA.PAGO A ESTABCMTOS GIRARDOT</t>
  </si>
  <si>
    <t>CXP RTEICA.PAGO A ESTABCMTOS BARRANCABERMEJA</t>
  </si>
  <si>
    <t>CXP RTEICA.PAGO A ESTABCMTOS TURBO</t>
  </si>
  <si>
    <t>RETENCION INDY CCIO BOGOTA (25151003)</t>
  </si>
  <si>
    <t>RETENCION INDY CCIO CALI (25151007)</t>
  </si>
  <si>
    <t>RETENCION INDY CCIO PEREIRA (25151008)</t>
  </si>
  <si>
    <t>PASIVO REAL ICA</t>
  </si>
  <si>
    <t>RET. ICA ACTIVIDAD CCIAL DELFIN</t>
  </si>
  <si>
    <t>RET. ICA ACTIVIDAD SERVICIOS  DELFIN</t>
  </si>
  <si>
    <t>RET. ICA ACTIVIDAD INDUSTRIAL  DELFIN</t>
  </si>
  <si>
    <t>RET. ICA ACTIVIDAD FINANCIERA DELFIN</t>
  </si>
  <si>
    <t>CXP RTEICA.PAGO A ESTABCMTOS.QUIBDO</t>
  </si>
  <si>
    <t>CXP RTEICA. PAGO A ESTABCMTOS. TUNJA</t>
  </si>
  <si>
    <t>CXP IMPTO IND Y CIO RTE ICA BOGOTA SERVI</t>
  </si>
  <si>
    <t>IMPUESTO TIMBRE EMISIÓN CHEQUERAS</t>
  </si>
  <si>
    <t>CUENTAS POR PAGAR IMPUESTOS TIMBRES</t>
  </si>
  <si>
    <t>CXP IMPUESTO DE TIMBRE CHEQUERAS</t>
  </si>
  <si>
    <t>IMPUESTO DE TIMBRE CHEQUES FORMA CONTINUA</t>
  </si>
  <si>
    <t>IVA GENERADO DIVERSOS OTROS ASOCENTROS - ITBMS</t>
  </si>
  <si>
    <t>IVA GENERADO BANCA DIGITAL</t>
  </si>
  <si>
    <t>IVA GENERADO 19%</t>
  </si>
  <si>
    <t>IVA DIRECTAMENTE ATRIBUIBLE</t>
  </si>
  <si>
    <t>IVA PAGADO A NO RESIDENTES 19%</t>
  </si>
  <si>
    <t>IVA POR PAGAR REEXPEDICIÓN TCR</t>
  </si>
  <si>
    <t>IMPUESTO A LAS VENTAS POR PAGAR</t>
  </si>
  <si>
    <t>IMPUESTO A LAS VENTAS</t>
  </si>
  <si>
    <t>CXP IVA RECAUDADO COBROS CHEQUE GCIA</t>
  </si>
  <si>
    <t>CXP IVA COMISIONES LINEA TRIANGULAR</t>
  </si>
  <si>
    <t>OTROS TIPOS DE FIDUCIA</t>
  </si>
  <si>
    <t>IVA DESCONTABLE CONVENIO TCR REDEBAN</t>
  </si>
  <si>
    <t>IVA PATRIMONIOS AUTONOMOS</t>
  </si>
  <si>
    <t>CXP IVA DIRECTAMENTE ATRIBUIBLE OP.GRAV.</t>
  </si>
  <si>
    <t>CXP IVA DESCONTABLE POR PRORRATEO</t>
  </si>
  <si>
    <t>CXP.IMPUESTO A LAS VTAS X PAG.DE REMESAS</t>
  </si>
  <si>
    <t>IVA RECAUDADO X COMISION EXPOR</t>
  </si>
  <si>
    <t>OTROS INGRESOS SUFI</t>
  </si>
  <si>
    <t>OTRAS COMISIONES</t>
  </si>
  <si>
    <t>CUOTA MAN- REC  Y AUDIORES. (25350007)</t>
  </si>
  <si>
    <t>COMISIONES COMERCIO ASOCIADO</t>
  </si>
  <si>
    <t>IVA COMISION AL FRENTE</t>
  </si>
  <si>
    <t>IMP IVA 16% COMISION</t>
  </si>
  <si>
    <t>IVA CANON PROPORCIONAL</t>
  </si>
  <si>
    <t>CXP IVA.GENERADO SERVICIOS CTA.CTE.</t>
  </si>
  <si>
    <t>CXP IVA.SERVICIOS.ELECTRONICOS CTA.CTE.</t>
  </si>
  <si>
    <t>IVA X PAGAR GENERADO VENTA CHEQUERAS</t>
  </si>
  <si>
    <t>CXP IVA.GENERADO SERVICIOS.CTA AHORROS.</t>
  </si>
  <si>
    <t>CXP IVA.SERVICIOS.ELECTRONICOS AHORROS.</t>
  </si>
  <si>
    <t>CXP IVA GENERADO COMISIONES ACH CENIT</t>
  </si>
  <si>
    <t>CXP IVA SOBRE SERVS.REDEB.VTA.TIEMPO PRE</t>
  </si>
  <si>
    <t>IVA DESCONTABLE DIRECT/.ATRIBUIB.REMESAS</t>
  </si>
  <si>
    <t>CXP IVA DESCONT.DIREC/ATRIBUI.BCOREP.AUX</t>
  </si>
  <si>
    <t>DIVIDENDOS Y EXCEDENTES</t>
  </si>
  <si>
    <t>CXP EXCED.X INTERCB.ACCIONES CRF-CNV</t>
  </si>
  <si>
    <t>CXP.DIVIDENDOS.  EXCOLOMBIA</t>
  </si>
  <si>
    <t>GRAV.MOV.FRO.TRANSAC.CTA.CTE.EMERG.ECON.</t>
  </si>
  <si>
    <t>GRAV.MOVTO.FRO.TRANS.CTAS.AHORRO EMERG.E</t>
  </si>
  <si>
    <t>GRAVAMEN MOVIMIENTOS FINANCIEROS CTA CORRIENTE</t>
  </si>
  <si>
    <t>GRAVAMEN MOVIMIENTOS FINANCIEROS CTA AHORROS</t>
  </si>
  <si>
    <t>SALDOS A FAVOR EN TC 25301505</t>
  </si>
  <si>
    <t>CXP GMF PERSONA JURÍDICA</t>
  </si>
  <si>
    <t>CXP GMF UTILIZACIÓN SALDO A FAVOR</t>
  </si>
  <si>
    <t>CXP.CONTRIB.S/TRANSAC.CONT.DESCONTABL DB</t>
  </si>
  <si>
    <t>CONTRIB.SOBRE TRANSAC.CONTRI.DESCONTA.DB</t>
  </si>
  <si>
    <t>CUENTA POR PAGAR GMF BANCA DIGITAL</t>
  </si>
  <si>
    <t>IMPUESTO POR PAGAR GMF CUENTA BANCARIA</t>
  </si>
  <si>
    <t>RETENCION GMF DÉBITOS -CONTABLES</t>
  </si>
  <si>
    <t>GMF GIROS NACIONALES</t>
  </si>
  <si>
    <t>GMF RECAUDO EFECTIVO PAGO ACH</t>
  </si>
  <si>
    <t>GMF DESEMBOLSO CREDITO GRAVADO</t>
  </si>
  <si>
    <t>GMF DESEMBOLSO CR A TERC GRAV</t>
  </si>
  <si>
    <t>CXP GMF OTRAS TRANSACCIONES</t>
  </si>
  <si>
    <t>CXP RETENCION GMF - DEDUCCIÓN DIRECTA</t>
  </si>
  <si>
    <t>GMF ASUMIDO DESEMBOLSO CR HIPOTECARIA</t>
  </si>
  <si>
    <t>CXP GMF MVTO DB CTA CONTABLE PGO 3RO PIC</t>
  </si>
  <si>
    <t>CXP GMF MVTO DB CTA CONTABLE DESEMBOLSOS PIC</t>
  </si>
  <si>
    <t>CXP GMF MVTO DB CTA CONTABLE PGO TERCERO CARTERA</t>
  </si>
  <si>
    <t>IMPUESTOS 4*1000 DEBITOS CONTABLES</t>
  </si>
  <si>
    <t>GMF GENERADO POR PAGOS A TERCEROS</t>
  </si>
  <si>
    <t>BIENES INMUEBLES PROPIOS</t>
  </si>
  <si>
    <t>BIENES RECIBIDOS EN PAGO INMUEBLES</t>
  </si>
  <si>
    <t>BRP Y BIENES RESTITUIDOS MUEBLES</t>
  </si>
  <si>
    <t>CUENTA X P. AUTOMATICA PROCESOS SUCESION</t>
  </si>
  <si>
    <t>CUENTA POR PAGAR SEGURO DE DEPOSITO (FOGAFIN) </t>
  </si>
  <si>
    <t>PROVEEDORES</t>
  </si>
  <si>
    <t>CXP PROVEEDORES PRIMAS DE SEGUROS B</t>
  </si>
  <si>
    <t>CXP PROVEEDORES PRIMAS DE SEGUROS C</t>
  </si>
  <si>
    <t>CXP PROVEEDORES PRIMAS DE SEGUROS D</t>
  </si>
  <si>
    <t>CXP PROVEEDORES PRIMAS DE SEGUROS E</t>
  </si>
  <si>
    <t>PASIVOS ESTIMADOS Y PROVISIONES DIVERSOS OTROS</t>
  </si>
  <si>
    <t>CXP.PROVEEDOR.SURAMERICANA SEGUROS CARTE</t>
  </si>
  <si>
    <t>CXP.PROV.CARDIF SEGURO DESEMPLEO CARTE</t>
  </si>
  <si>
    <t>PAGOS CONVENIO MEMBERSHIP MILLAS TC AMEX</t>
  </si>
  <si>
    <t>PAS. EST. PROV. FACTUR. MENS. TCR TDB</t>
  </si>
  <si>
    <t>SEGURO DE VIDA 25959502</t>
  </si>
  <si>
    <t>PROVEEDORES LEAS (25450004)</t>
  </si>
  <si>
    <t>PROVE. HON.IOS COBROJCOSUFI (25450013)</t>
  </si>
  <si>
    <t>OTRAS CONTRIBUCIONES Y AFILIACIONES</t>
  </si>
  <si>
    <t>CUENTA POR PAGAR RETENCION EN LA FUENTE</t>
  </si>
  <si>
    <t>RTFTE HONORARIOS- TITULARIZADORA</t>
  </si>
  <si>
    <t>RTEIVA RC COMPRAS 5% - TITULARIZADORA</t>
  </si>
  <si>
    <t>RETEIVA REGIMEN COMUN SERVICIOS 15%  IVA 19%</t>
  </si>
  <si>
    <t>RTFTE COMISIONES</t>
  </si>
  <si>
    <t>RTFTE CONTRATOS DE CONSTRUCCIÓN</t>
  </si>
  <si>
    <t>RTEIVA A NO RESIDENTES 19%</t>
  </si>
  <si>
    <t>RETENCION EN LA FUENTE AÑOS ANTERIORES</t>
  </si>
  <si>
    <t>RTFTE  HONORARIOS JUNTA DIRECTIVA </t>
  </si>
  <si>
    <t>AUT RETENCION REND 4% POSICION CORTO ML</t>
  </si>
  <si>
    <t>C X P RETENCIONES Y APORTES LABORALES RTE FUENTE</t>
  </si>
  <si>
    <t>CXP RETENCION EN LA FUENTE ING. TD Y TC</t>
  </si>
  <si>
    <t>CXP AUTORRETENCION IVA REGIMEN COMUN</t>
  </si>
  <si>
    <t>CXP AUTORRETENCION  IVA REGIMEN SIMPLIFI</t>
  </si>
  <si>
    <t>CXP AUTORRETENCION DE IVA SER.NO RESIDEN</t>
  </si>
  <si>
    <t>CXP RTEIVA.VENTAS CON TD. Y T.C.</t>
  </si>
  <si>
    <t>CxP RETENCION FUENTE DPP CONCED DPFC</t>
  </si>
  <si>
    <t>AUTORRETENCION COMISIONES 25550552</t>
  </si>
  <si>
    <t>COMISIONES (25550503)</t>
  </si>
  <si>
    <t>COMPRAS (25550509)</t>
  </si>
  <si>
    <t>AUTORETENCION COMISIONES (25550512)</t>
  </si>
  <si>
    <t>RETENCION SOBRE IVA (50%) (25550517)</t>
  </si>
  <si>
    <t>HONORARIOS PERSONAS JURIDICAS</t>
  </si>
  <si>
    <t>HONORARIOS PERSONAS NATURALES 11%</t>
  </si>
  <si>
    <t>SERVICIOS DEL 4%</t>
  </si>
  <si>
    <t>COMPRA ACTIVOS:VEHICULOS E INMUEBLES</t>
  </si>
  <si>
    <t>COMPRA DE ACTIVOS: OTROS</t>
  </si>
  <si>
    <t>RTE FTE CONTRATOS DE OBRA Y CONSTRUCC</t>
  </si>
  <si>
    <t>RTEFTE.SOBRE RENDMTOS.FINANCIER.AHORRO7%</t>
  </si>
  <si>
    <t>RETENCION EN LA FUENTE CUENTAS AFC</t>
  </si>
  <si>
    <t>CXP RETENCION SERVICIOS ACH 4%</t>
  </si>
  <si>
    <t>CXP RTEFTE.VENTAS CON T.D. Y T.C.</t>
  </si>
  <si>
    <t>RET. Y APORTES LAB. JUDICIALES</t>
  </si>
  <si>
    <t>RETENC JUDIC. EMBARG. LEGALES A CLIENTES</t>
  </si>
  <si>
    <t>EMB.JUDIC.LEGAL A CLIENTE CIRCULAR 019</t>
  </si>
  <si>
    <t>INSTITUTO DE SEGUROS SOCIALES</t>
  </si>
  <si>
    <t>CXP PRIMAS SEGUROS CLIENT LINEA CUPO ROT</t>
  </si>
  <si>
    <t>SEG VIDA SURA SUFI (25709514)</t>
  </si>
  <si>
    <t>SEGURO VEHIC SURASUFI (25709516)</t>
  </si>
  <si>
    <t>SEGURO VEHIC SURARCI (25709518)</t>
  </si>
  <si>
    <t>SEGURO DE DESEMPLEO SUF?</t>
  </si>
  <si>
    <t>IMPTO RTA DIFERIDO RENDIMIENTO DE  INVERSIONES</t>
  </si>
  <si>
    <t>IMPUESTO RENTA DIFERIDO DIFERENCIAS TEMPORALES</t>
  </si>
  <si>
    <t>CHEQUES GERENCIA NO COBRADOS JDE</t>
  </si>
  <si>
    <t>CHEQUES GIRADOS NO COBRADOS SAI</t>
  </si>
  <si>
    <t>CHEQUES GERENCIA NO COBRADOS TESORERIA</t>
  </si>
  <si>
    <t>CHEQUES GERENCIA NO COBRADOS FIDUCIA</t>
  </si>
  <si>
    <t>CHEQUES GERENCIA NO COBRADOS SAP</t>
  </si>
  <si>
    <t>CHEQUES GIRADOS NO COBRADOS &gt;60 DIAS USD</t>
  </si>
  <si>
    <t>POR MORA 12 MESES 25958002</t>
  </si>
  <si>
    <t>POR IMPAGO Y REALIZACION GTIA 25958003</t>
  </si>
  <si>
    <t>POR RENUNCIA AL ABONO 25958005</t>
  </si>
  <si>
    <t>PAS ESTIMA INT POR MORA CONSEC(28051501)</t>
  </si>
  <si>
    <t>PAS ESTIMA DEVOLUCION DE TES  (28051505)</t>
  </si>
  <si>
    <t>CXP MEDIOS DE PAGO USD</t>
  </si>
  <si>
    <t>CXP MEDIOS DE PAGO COP</t>
  </si>
  <si>
    <t>CUENTAS POR PAGAR (PAGO DE CUPON)_USD</t>
  </si>
  <si>
    <t>DIVERSOS OTROS BONIFICAC. VARIAS EMPLEADOS</t>
  </si>
  <si>
    <t>CUENTAS POR PAGAR DIVERSAS OTRAS</t>
  </si>
  <si>
    <t>DIVERSOS CLIENTES SIN CUENTA EN BANCOS (CARTERA)</t>
  </si>
  <si>
    <t>C X P VARIAS BOGOTA</t>
  </si>
  <si>
    <t>CXP DIVERSAS OTRAS REDENCION BONOS PAZ</t>
  </si>
  <si>
    <t>DIVERSAS OTRAS CAJA MENOR ISAGEN</t>
  </si>
  <si>
    <t>CXP RECHAZOS ACH COLOMBIA</t>
  </si>
  <si>
    <t>CXP ACH_PSE RECAUDOS PAGOS AUTOMATICOS BCOLOMBIA</t>
  </si>
  <si>
    <t>CXP.DIVERSAS OTRAS. RECHAZOS DE DEPOSITO</t>
  </si>
  <si>
    <t>CXP VALORES PENDIENTES DE PRESTAMOS</t>
  </si>
  <si>
    <t>CXP VALORES POR NORMALIZAR EN PRESTAMOS</t>
  </si>
  <si>
    <t>CUENTAS POR PAGAR CARTERA</t>
  </si>
  <si>
    <t>CXP PARTIDAS PEND.CORRESP.USD</t>
  </si>
  <si>
    <t>CXP PARTIDAS PEND.CORRESP.GBP</t>
  </si>
  <si>
    <t>CXP PARTIDAS PEND.CORRESP.CHF</t>
  </si>
  <si>
    <t>CXP PARTIDAS PEND.CORRESP.SEK</t>
  </si>
  <si>
    <t>CXP PARTIDAS PEND.CORRESP.DKK</t>
  </si>
  <si>
    <t>CXP PARTIDAS PEND.CORRESP.JPY</t>
  </si>
  <si>
    <t>CXP PARTIDAS PEND.CORRESP.CAD</t>
  </si>
  <si>
    <t>CXP PARTIDAS PEND.CORRESP.EUR</t>
  </si>
  <si>
    <t>CXP PARTIDAS PEND.CORRESP.MXN</t>
  </si>
  <si>
    <t>PASIV ESTIMA PROV VLR PEND CENTRALIZADA</t>
  </si>
  <si>
    <t>CxP DIVERSAS OTROS ACREEDORES</t>
  </si>
  <si>
    <t>PASIV ESTIMA PROV VLR PEND CENTRALIZADA ME</t>
  </si>
  <si>
    <t>NORMALIZACION  SALDOS CR CTA TEMPORAL ENDEUDAM</t>
  </si>
  <si>
    <t>C X P SEGUROS LEASING</t>
  </si>
  <si>
    <t>COBERTURA TASA FOGAFIN 25959525</t>
  </si>
  <si>
    <t>ACREEDORES CARTERA   SUFI (25959530)</t>
  </si>
  <si>
    <t>ACRE.ES CLTES LEAS SUF (25959533)</t>
  </si>
  <si>
    <t>DIVERSOS OTROS CXP CENTRALIZADORA</t>
  </si>
  <si>
    <t>PARTIDAS BANCARIAS LEGO</t>
  </si>
  <si>
    <t>SYA NOTAS DE GERENCIA ML</t>
  </si>
  <si>
    <t>PAS. EST. PROV. OBLIG. LABOR. CESANT.- REG. ANT.</t>
  </si>
  <si>
    <t>PAS. EST. OBLIG. LABOR. CES.- REG. ANT.-PAGOS</t>
  </si>
  <si>
    <t>VACACIONES CONSOLIDADAS HOMOLOGA PANAMA</t>
  </si>
  <si>
    <t>VACACIONES</t>
  </si>
  <si>
    <t>ABONO DIFERIDO-UTILIDAD EN VENTA DE BRP</t>
  </si>
  <si>
    <t>UTILIDAD POR RECOLOCACION DE ACTIVOS</t>
  </si>
  <si>
    <t>PAS. EST. PROV. OBLIG. BONIF. PENSIÓN ESPECIAL.</t>
  </si>
  <si>
    <t>PAS. ESTIM. PROV. OBLIG BONIF.  PENSION ESP.- PAGO</t>
  </si>
  <si>
    <t>BONIFICACIONES</t>
  </si>
  <si>
    <t>DIVERSOS OTROS BONIFICACIONES VARIAS EMP.-PAGOS</t>
  </si>
  <si>
    <t>DIVERSOS OTROS PLAN DE GESTIÓN COMERCIAL</t>
  </si>
  <si>
    <t>PENSION DE JUBILACION CÁLCULO ACTUARIAL </t>
  </si>
  <si>
    <t>PENSION DE JUBILACION CÁLCULO</t>
  </si>
  <si>
    <t>OBLIG LAB PRESTAC BON. PLAN GESTION CCIAL- PAGOS</t>
  </si>
  <si>
    <t>OBLIG LAB PRESTAC BONIFIC.  PLAN GESTION CCIAL</t>
  </si>
  <si>
    <t>OTRAS PRESTACIONES SOCIALES</t>
  </si>
  <si>
    <t>OTRAS PRESTACIONES NOMINA HOMOLOGA PANAMA</t>
  </si>
  <si>
    <t>PROVISION MULTAS SANCIONES DIAN-DISTRI_REC_IMP</t>
  </si>
  <si>
    <t>PROVISION LITIGIOS  CARTERA HIPOTECARIA</t>
  </si>
  <si>
    <t>PAGO PROV MULTAS Y SANCIONES COMERCIALES</t>
  </si>
  <si>
    <t>PROVISION MULTAS Y  SANCIONES COMERCIALES</t>
  </si>
  <si>
    <t>PROVISIONES GARANTIAS FINANCIERAS</t>
  </si>
  <si>
    <t>IMPUESTO DE RENTA AÑO 2014</t>
  </si>
  <si>
    <t>ING ANTICIP COMIS LC IMPO</t>
  </si>
  <si>
    <t>ING ANTICIP COMIS LC EXPO</t>
  </si>
  <si>
    <t>ING ANTICIP COM STANDBY EMIT</t>
  </si>
  <si>
    <t>ING ANTICIP COM STANDBY RECIB</t>
  </si>
  <si>
    <t>ING ANTIC COM GTIA LOCAL</t>
  </si>
  <si>
    <t>ING ANTIC COMISIONES TRADE NO RESIDENTES</t>
  </si>
  <si>
    <t>COMISIONES</t>
  </si>
  <si>
    <t>CANONES RECIBIDOS POR ANTICIPADO CCIALES</t>
  </si>
  <si>
    <t>PROV.ACUMULACION DE MILLAS Y PUNTOS TC</t>
  </si>
  <si>
    <t>INGR ANTIC D.P.P. OBTEN APFC</t>
  </si>
  <si>
    <t>ABON.DIF.REESTRUC.CAUSAC.INTRS.CTE.CAT.D</t>
  </si>
  <si>
    <t>ABON.DIF.REESTRUC.CAUSAC.INTRS.CTE.CAT.E</t>
  </si>
  <si>
    <t>ABON.DIF.REESTRUC.CAUSAC.CAPITAL.CATG.A</t>
  </si>
  <si>
    <t>ABON.DIF.REESTRUC.CAUSAC.CAPITAL.CATG.B</t>
  </si>
  <si>
    <t>ABON.DIF.REESTRUC.CAUSAC.CAPITAL.CATG.C</t>
  </si>
  <si>
    <t>ABON.DIF.REESTRUC.CAUSAC.CAPITAL.CATG.D.</t>
  </si>
  <si>
    <t>ABON.DIF.REESTRUC.CAUSAC.CAPITAL.CATG.E</t>
  </si>
  <si>
    <t>ABON.DIF.REESTR.CAUSAC.INTRS.MORA.CATG.B</t>
  </si>
  <si>
    <t>ABON.DIF.REESTR.CAUSAC.INTRS.MORA.CATG.C</t>
  </si>
  <si>
    <t>ABON.DIF.REESTR.CAUSAC.INTRS.MORA.CATG.D</t>
  </si>
  <si>
    <t>ABON.DIF.REESTR.CONSMO.CAPITAL CATG.B</t>
  </si>
  <si>
    <t>ABON.DIF.REESTR.CONSMO.CAPITAL CATG.C</t>
  </si>
  <si>
    <t>ABON.DIF.REESTR.CONSMO.CAPITAL CATG.D</t>
  </si>
  <si>
    <t>ABON.DIF.REESTR.CONSMO.CAPITAL CATG.E</t>
  </si>
  <si>
    <t>ABON.DIF.REESTR.CONSMO.INTS.MORA CATG.B</t>
  </si>
  <si>
    <t>ABON.DIF.REESTR.MICROCR.CAPITAL CATG.A</t>
  </si>
  <si>
    <t>ABON.DIF.REESTR.MICROCR.CAPITAL CATG.B</t>
  </si>
  <si>
    <t>ABON.DIF.REESTR.MICROCR.CAPITAL CATG.C</t>
  </si>
  <si>
    <t>ABON.DIF.REESTR.MICROCR.CAPITAL CATG.D</t>
  </si>
  <si>
    <t>ABON.DIF.REESTR.MICROCR.CAPITAL CATG.E</t>
  </si>
  <si>
    <t>ABON.DIF.REESTR.MICROCR.INTERES CATG.A</t>
  </si>
  <si>
    <t>ABON.DIF.REESTR.MICROCR.INTERES CATG.B</t>
  </si>
  <si>
    <t>ABON.DIF.REESTR.MICROCR.INTERES CATG.C</t>
  </si>
  <si>
    <t>ABON.DIF.REESTR.MICROCR.INTERES CATG.D</t>
  </si>
  <si>
    <t>ABON.DIF.REESTR.MICROCR.INTERES CATG.E</t>
  </si>
  <si>
    <t>ABON.DIF.REESTR.MICROCR.INTS.MORA CATG.B</t>
  </si>
  <si>
    <t>ABON.DIF.REESTR.MICROCR.INTS.MORA CATG.E</t>
  </si>
  <si>
    <t>INT ORIG.EN PROC.DE REESTRUC (27203501)</t>
  </si>
  <si>
    <t>INT ORIGIN PROCESO RESTRUCT LEASING HAB</t>
  </si>
  <si>
    <t>DIFERIDO FW TIT USD</t>
  </si>
  <si>
    <t>OTROS PASIVOS OBLIGACIONES APLICAR E-PREPAGO</t>
  </si>
  <si>
    <t>TEMPORAL LIBRANZAS SAI CANJE</t>
  </si>
  <si>
    <t>T.P. NOTAS CREDITO CANJE - SAP</t>
  </si>
  <si>
    <t>PROVISION TITULOS NO REGISTRADOS</t>
  </si>
  <si>
    <t>ABONOS PARA APLICAR DEBITOS ACH</t>
  </si>
  <si>
    <t>OTRS.ACTVS.DIVERSOS INTERCAMBIO EMISOR</t>
  </si>
  <si>
    <t>TEMPORAL NOTAS CREDITO TARJETA DE CREDITO</t>
  </si>
  <si>
    <t>CONTRACARGOS INTERNACIONALES IPM.M.E.</t>
  </si>
  <si>
    <t>CONTROVERSIAS INTERNACIONAL.TC AMEXCO ME</t>
  </si>
  <si>
    <t>OTROS PAS DIV ABONOS P APLICA OBL AL COB</t>
  </si>
  <si>
    <t>DIVERSOS ABONOS X APLICAR</t>
  </si>
  <si>
    <t>TEMP. DIVERSOS SALDOS X APLICAR CARTERA</t>
  </si>
  <si>
    <t>TEMP. DIVERSOS SALDOS X APLICAR DCTO DE TITULOS</t>
  </si>
  <si>
    <t>TEMP. DIVERSOS SALDO X APLICAR CARTERA ME</t>
  </si>
  <si>
    <t>TEMP. COMPL DIVERSOS SALDOS X APLICAR CARTERA ME</t>
  </si>
  <si>
    <t>SALDO A FAVOR CONVENIOS (27950514)</t>
  </si>
  <si>
    <t>TC OPEN CARD CONVENIOS</t>
  </si>
  <si>
    <t>TEMPORAL DESEMBOLSOS SUFI - PAB</t>
  </si>
  <si>
    <t>TEMPORAL NC-DEV. PAGOS DOBLES SUFI - PAB</t>
  </si>
  <si>
    <t>RECAUDOS CONVENIOS MANUALES SUFI-PAB</t>
  </si>
  <si>
    <t>RECAUDOS CONVENIOS AUTOMATICOS SUFI-PAB</t>
  </si>
  <si>
    <t>TEMP PARTIDAS POR IDENTIF MANUAL - SUFI</t>
  </si>
  <si>
    <t>TEMP PARTIDAS POR IDENT AUTOM - SUFI</t>
  </si>
  <si>
    <t>TEM TRAMITE  VEHICULO RENTING</t>
  </si>
  <si>
    <t>TESORERIA INGRESOS - EGRESOS</t>
  </si>
  <si>
    <t>NOTAS CREDITO POR APLICAR</t>
  </si>
  <si>
    <t>CANON EXTRA COMPENSADO</t>
  </si>
  <si>
    <t>POR IDENTIFICAR RECAUDOS</t>
  </si>
  <si>
    <t>SEGUROS PAGADOS POR ANTICIPADO</t>
  </si>
  <si>
    <t>PREDIAL CONTRATOS ACTIVOS</t>
  </si>
  <si>
    <t>TEMPORAL RECAUDO HORARIO EXTENDIDO</t>
  </si>
  <si>
    <t>ABONOS PARA APLICAR CARTERA SINIESTROS</t>
  </si>
  <si>
    <t>SOBRANTES EN CAJA ATM'S</t>
  </si>
  <si>
    <t>SOBRANTES EN CAJA OFICINAS</t>
  </si>
  <si>
    <t>SOBRANTES S CAJERO REMOTO ATM PROSEGUR</t>
  </si>
  <si>
    <t>SOBRANTES S CAJERO REMOTO ATMS BRINK</t>
  </si>
  <si>
    <t>CXP SOBRANTE CAJERO TARJETA CREDITO ML</t>
  </si>
  <si>
    <t>SOBRANTES S CAJEROS REMOTO ATMS WACKENHUT</t>
  </si>
  <si>
    <t>SOBRANTES S CAJEROS REMOTOS ATMS ATLAS</t>
  </si>
  <si>
    <t>SOBRANTES S EN CAJEROS REMOTOS OFICINAS</t>
  </si>
  <si>
    <t>SOBRANTES  EFECTIVO RECIBIDO TRANSPORTE VALORES</t>
  </si>
  <si>
    <t>SOBRANTES EN CAJA M.E.DOLAR</t>
  </si>
  <si>
    <t>SOBRANTES  CANJE A CARGO_</t>
  </si>
  <si>
    <t>SOBRANTES S EN CANJE A FAVOR</t>
  </si>
  <si>
    <t>INCENTIVOS TARJETA DE CREDITO COMPRAS</t>
  </si>
  <si>
    <t>INCENTIVOS TARJETAS DE CREDITO SERVICIOS</t>
  </si>
  <si>
    <t>INCENTIVOS TARJETA DE CREDITO TIQUETES AEREOS</t>
  </si>
  <si>
    <t>INCENTIVOS T DE C RESTAURANTE Y HOSPEDAJES</t>
  </si>
  <si>
    <t>ABONOS PENDIENTES POR APLICAR- ERP</t>
  </si>
  <si>
    <t>SALDO A FAVOR TCR PESOS</t>
  </si>
  <si>
    <t>SALDO A FAVOR TCR DOLARES </t>
  </si>
  <si>
    <t>CANON PROPORCIONAL IFRS PARA FLUJOS</t>
  </si>
  <si>
    <t>UTILIDAD DIFERIDA COP SWAP VALORAC.PRIMER DIA</t>
  </si>
  <si>
    <t>UTILIDAD DIFERIDA COP FW DIVISAS VALORA.PRIMER DIA</t>
  </si>
  <si>
    <t>UTILIDAD DIFERIDA COP OPCIONES VALORAC.PRIMER DIA</t>
  </si>
  <si>
    <t>UTILIDAD DIFERIDA USD SWAP VALORAC.PRIMER DIA</t>
  </si>
  <si>
    <t>UTILIDAD DIFERIDA USD FW DIVISAS VALORA.PRIMER DIA</t>
  </si>
  <si>
    <t>OTROS PASIVOS DIVERSOS DESCUENTOS DEVOLV</t>
  </si>
  <si>
    <t>OTROS PASIVOS DIVERSO SOLO RECAU FAC EXP</t>
  </si>
  <si>
    <t>OTROS PASIV DIVER SOLO RECA FAC EXP COMP</t>
  </si>
  <si>
    <t>COMPLEM OTROS PASIVOS DIVERS DSCTO DEVOL</t>
  </si>
  <si>
    <t>CXP PARTIDAS COBRADAS CLIENTES</t>
  </si>
  <si>
    <t>TEMPORAL SERVICIOS FIDELIZACION</t>
  </si>
  <si>
    <t>RETENCION CANON ARRED OPERATIVO MUEB 4%</t>
  </si>
  <si>
    <t>RESULTADOSMESANTERIOR</t>
  </si>
  <si>
    <t>impuestos</t>
  </si>
  <si>
    <t>DISPONIBLE</t>
  </si>
  <si>
    <t>CAJA EFEC.RECOLECCIO</t>
  </si>
  <si>
    <t>CAJA MEN ENLAC ARMEN</t>
  </si>
  <si>
    <t>DERIVADOS</t>
  </si>
  <si>
    <t>PERDIDAS FISCALES</t>
  </si>
  <si>
    <t>TITULOS PARTICIPATIVOS</t>
  </si>
  <si>
    <t>CARTERA</t>
  </si>
  <si>
    <t>AT BENEFICIOS A EMPLEADOS</t>
  </si>
  <si>
    <t>AT RESIDUALES</t>
  </si>
  <si>
    <t>AT DERIVADOS</t>
  </si>
  <si>
    <t>AT INTANGIBLES</t>
  </si>
  <si>
    <t>REPOS, SIMULTANEAS</t>
  </si>
  <si>
    <t>TITULOS DE DEUDA</t>
  </si>
  <si>
    <t>TES  TASA FIJA</t>
  </si>
  <si>
    <t>ORDEN NAL. BONOS</t>
  </si>
  <si>
    <t>GOB EXTRA DOLAR</t>
  </si>
  <si>
    <t>FCO FID BCO - FIDUCA</t>
  </si>
  <si>
    <t>FONDOS COMUNES</t>
  </si>
  <si>
    <t>FCO - ALIANZA</t>
  </si>
  <si>
    <t>FCO - CONFIRENTA</t>
  </si>
  <si>
    <t>BRP VALORES MOBILIAR</t>
  </si>
  <si>
    <t>B REC PAGO BIEN MUEB</t>
  </si>
  <si>
    <t>PROVISION BRP VALOR</t>
  </si>
  <si>
    <t>FCO FIDUCAFE</t>
  </si>
  <si>
    <t>FCO FIDUBOGOTA</t>
  </si>
  <si>
    <t>ENTIDADES FCIERA  ML</t>
  </si>
  <si>
    <t>INS FINANCIEROS</t>
  </si>
  <si>
    <t>OBLIG FWD VTA ESPEC</t>
  </si>
  <si>
    <t>CAT A VIVIENDA VIS</t>
  </si>
  <si>
    <t>DIF K VIV CONV REE A</t>
  </si>
  <si>
    <t>CRED.VVDA.CATEG.A.UV</t>
  </si>
  <si>
    <t>CRED.VVDA.CATEG.A.CO</t>
  </si>
  <si>
    <t>CRED.VVDA.CATEG.A.IN</t>
  </si>
  <si>
    <t>CAT B VIVIENDA VIS</t>
  </si>
  <si>
    <t>DIF K VIV CONV REE B</t>
  </si>
  <si>
    <t>CRED.VVDA.CATEG.B.IN</t>
  </si>
  <si>
    <t>CAT C VIVIENDA VIS</t>
  </si>
  <si>
    <t>DIF K VIV CONV REE C</t>
  </si>
  <si>
    <t>CRED.VVDA.CATEG.C.IN</t>
  </si>
  <si>
    <t>CAT D VIVIENDA VIS</t>
  </si>
  <si>
    <t>DIF K VIV CONV REE D</t>
  </si>
  <si>
    <t>CRED.VVDA.CATEG.D.IN</t>
  </si>
  <si>
    <t>CAT E VIVIENDA VIS</t>
  </si>
  <si>
    <t>CRED.VVDA.CATEG.E.IN</t>
  </si>
  <si>
    <t>CRED.VVDA.CATEG.E.CO</t>
  </si>
  <si>
    <t>REEXPRESION DE ARRENDAMIENTOS</t>
  </si>
  <si>
    <t>DIF K CMO REE A</t>
  </si>
  <si>
    <t>VEHICULOS DADOS EN L</t>
  </si>
  <si>
    <t>PRESTAMOS ORD. LINEA</t>
  </si>
  <si>
    <t>DIF K CMO REE B</t>
  </si>
  <si>
    <t>CART CR/OP LEAS CT B</t>
  </si>
  <si>
    <t>CAT B, GI, LS CONSUM</t>
  </si>
  <si>
    <t>DIF K CMO REE C</t>
  </si>
  <si>
    <t>CAT C, GI, LS CONSUM</t>
  </si>
  <si>
    <t>DIF K CMO REE D</t>
  </si>
  <si>
    <t>CAR CMO CAT D OG VEH</t>
  </si>
  <si>
    <t>CRED.CCIAL.CATEG.A.G</t>
  </si>
  <si>
    <t>CREDITO COMERCIAL CA</t>
  </si>
  <si>
    <t>CREDITOS UVR 1459450</t>
  </si>
  <si>
    <t>CREDITOS UVR 1460150</t>
  </si>
  <si>
    <t>CREDITOS UVR 1460450</t>
  </si>
  <si>
    <t>CAT B LEAS CCIAL</t>
  </si>
  <si>
    <t>C CIAL  B OG EQ. COM</t>
  </si>
  <si>
    <t>CREDITOS UVR 1462150</t>
  </si>
  <si>
    <t>CREDITOS UVR 1462450</t>
  </si>
  <si>
    <t>CAT C LEAS CCIAL</t>
  </si>
  <si>
    <t>CREDITOS UVR 1463150</t>
  </si>
  <si>
    <t>CREDITOS UVR  146345</t>
  </si>
  <si>
    <t>CREDITOS UVR 1465150</t>
  </si>
  <si>
    <t>CREDITOS UVR 1465450</t>
  </si>
  <si>
    <t>CAT E LEAS CCIAL</t>
  </si>
  <si>
    <t>CREDITOS.EMPLEADOS C</t>
  </si>
  <si>
    <t>CREDITO A EMPLEADOS</t>
  </si>
  <si>
    <t>DIF CRED EMP VIV C</t>
  </si>
  <si>
    <t>DIF CRED EMP VIV E</t>
  </si>
  <si>
    <t>PR  CAP L CMO CAL B</t>
  </si>
  <si>
    <t>PR  CAP L CMO CAL C</t>
  </si>
  <si>
    <t>PROVIS.OTRS.ACTIV.CA</t>
  </si>
  <si>
    <t>CAT A RIESGO VIVIEND</t>
  </si>
  <si>
    <t>CAT A VIV CIA-CTE VS</t>
  </si>
  <si>
    <t>CAT A VI INT SUS VIS</t>
  </si>
  <si>
    <t>CAT A VIVIE-MORA VIS</t>
  </si>
  <si>
    <t>CAT A VIV CCIA-MORA</t>
  </si>
  <si>
    <t>INTERES CORRIENTE IN</t>
  </si>
  <si>
    <t>INTERES MORA INDIVID</t>
  </si>
  <si>
    <t>INTERES CORRIENTE CO</t>
  </si>
  <si>
    <t>INTERES MORA CONSTRU</t>
  </si>
  <si>
    <t>INTERES CTE INDIVID.</t>
  </si>
  <si>
    <t>INTRS.MORA INDIVIDUA</t>
  </si>
  <si>
    <t>INT REESTRUCT SEPT 2</t>
  </si>
  <si>
    <t>CAT B RIESGO  VIVIEN</t>
  </si>
  <si>
    <t>CAT B RIESGO VIVIEND</t>
  </si>
  <si>
    <t>CAT B VIV CIA-CTE VS</t>
  </si>
  <si>
    <t>CAT B VI INT SUS VIS</t>
  </si>
  <si>
    <t>CAT B VIVIE-MORA VIS</t>
  </si>
  <si>
    <t>CAT B VIV CCIA-MORA</t>
  </si>
  <si>
    <t>INT CTE INDIV T. F 1</t>
  </si>
  <si>
    <t>INT  INDIVIDUAL T. F</t>
  </si>
  <si>
    <t>INT. REESTRUCT SEPT</t>
  </si>
  <si>
    <t>CAT C RIESGO VIVIEND</t>
  </si>
  <si>
    <t>CATEG C RIESGO VIVIE</t>
  </si>
  <si>
    <t>CAT C VIV CIA-CTE VS</t>
  </si>
  <si>
    <t>CAT C VI INT SUS VIS</t>
  </si>
  <si>
    <t>CAT C VIVIE-MORA VIS</t>
  </si>
  <si>
    <t>CAT D RIESGO VIVIEND</t>
  </si>
  <si>
    <t>CAT D VIV CIA-CTE VS</t>
  </si>
  <si>
    <t>CAT D VI INT SUS VIS</t>
  </si>
  <si>
    <t>CAT D VIVIE-MORA VIS</t>
  </si>
  <si>
    <t>INTERES CTE INDIVIDU</t>
  </si>
  <si>
    <t>CAT E RIESGO VIVIEND</t>
  </si>
  <si>
    <t>CAT E VI INT SUS VIS</t>
  </si>
  <si>
    <t>CAT E VIVIE-MORA VIS</t>
  </si>
  <si>
    <t>NTERES MORA INDIVIDU</t>
  </si>
  <si>
    <t>INT CTE CONVENIOS MP</t>
  </si>
  <si>
    <t>INT MORA CONVENIOS M</t>
  </si>
  <si>
    <t>CAT A RIESGO CCIAL I</t>
  </si>
  <si>
    <t>INT. CTE INDIV. GTIA</t>
  </si>
  <si>
    <t>INT.MORA INDIV. GTIA</t>
  </si>
  <si>
    <t>INT CTE CONSTRU GTIA</t>
  </si>
  <si>
    <t>INT MORA CONSTRUC.GT</t>
  </si>
  <si>
    <t>CAT B CCIAL TDCR  ML</t>
  </si>
  <si>
    <t>CAT B RIESGO CCIAL I</t>
  </si>
  <si>
    <t>INTERESES.CATEG.B. C</t>
  </si>
  <si>
    <t>INT CORRTE INDIV GTI</t>
  </si>
  <si>
    <t>INT CTE CONSTRUC GTI</t>
  </si>
  <si>
    <t>INT MORA CONSTRUCT.G</t>
  </si>
  <si>
    <t>CAT C RIESGO CCIAL I</t>
  </si>
  <si>
    <t>CXC INT CT C RG AP C</t>
  </si>
  <si>
    <t>CAT D RIESGO CCIAL I</t>
  </si>
  <si>
    <t>INT CORRIT INDIV GTI</t>
  </si>
  <si>
    <t>INT CTE CONSTRUCT GT</t>
  </si>
  <si>
    <t>INT MORA CONSTCT.GTI</t>
  </si>
  <si>
    <t>CAT E RIESGO CCIAL I</t>
  </si>
  <si>
    <t>CXC INT CT E RG IN C</t>
  </si>
  <si>
    <t>INT CORRIENTE INDIV</t>
  </si>
  <si>
    <t>OT INT IMPO LEY 550</t>
  </si>
  <si>
    <t>OTROS INT IMP DELF</t>
  </si>
  <si>
    <t>INTERESES LS CAT B,</t>
  </si>
  <si>
    <t>INTERESES LS CAT C,</t>
  </si>
  <si>
    <t>CxC CUMPL.GTIA BCRIA</t>
  </si>
  <si>
    <t>PAGO X CTA CLTES.VIV</t>
  </si>
  <si>
    <t>SEGURO VIDA INC Y TE</t>
  </si>
  <si>
    <t>SEGUROS REESTRUCT SE</t>
  </si>
  <si>
    <t>SEGUROS VIDA INC Y T</t>
  </si>
  <si>
    <t>SEGUROS VIDA INCYTER</t>
  </si>
  <si>
    <t>CXC CAT B SEGUROS, C</t>
  </si>
  <si>
    <t>CXC CAT C SEGUROS, C</t>
  </si>
  <si>
    <t>CxC CAT D IMP ACT</t>
  </si>
  <si>
    <t>CxC D INT ANT CMO</t>
  </si>
  <si>
    <t>SEGUROS VIDA INC  TE</t>
  </si>
  <si>
    <t>OTROS ACTIVOS</t>
  </si>
  <si>
    <t>EQUIPO PARA ARRENDAR</t>
  </si>
  <si>
    <t>CXC CAT A HATOLEASIN</t>
  </si>
  <si>
    <t>CAT A CCIAL REG GTIA</t>
  </si>
  <si>
    <t>CAT A CC TRASPASOS</t>
  </si>
  <si>
    <t>SEGUROS VIDA INC TER</t>
  </si>
  <si>
    <t>CXC CAT B COSTOS JUR</t>
  </si>
  <si>
    <t>CAT B CC TRASPASOS</t>
  </si>
  <si>
    <t>CXC B COBRANZ  CCIAL</t>
  </si>
  <si>
    <t>CXC CAT C COSTOS JUR</t>
  </si>
  <si>
    <t>CAT C CC TRASPASOS</t>
  </si>
  <si>
    <t>SEGURO VIDA INC  TER</t>
  </si>
  <si>
    <t>CAT E CC TRASPASOS</t>
  </si>
  <si>
    <t>CXC IMPTO DIAN</t>
  </si>
  <si>
    <t>DIV DEUD EXTRANJEROS</t>
  </si>
  <si>
    <t>CTA DE COBRO INTERB</t>
  </si>
  <si>
    <t>C X C DIVERSAS</t>
  </si>
  <si>
    <t>REEXPRE DIVER EXTRAN</t>
  </si>
  <si>
    <t>CXC DIVERSAS OTRAS</t>
  </si>
  <si>
    <t>FALT_CAJ_R_TRASVSUR</t>
  </si>
  <si>
    <t>CXC REESTRUCTURACIÓN</t>
  </si>
  <si>
    <t>CXC DIV.OTRS.CH.NO V</t>
  </si>
  <si>
    <t>CXC PARTIDAS PENDIEN</t>
  </si>
  <si>
    <t>CXC SEGUROS TITU PRO</t>
  </si>
  <si>
    <t>CXC SEGUROS TITU. PR</t>
  </si>
  <si>
    <t>CXC SEGUROS TITULARI</t>
  </si>
  <si>
    <t>CXC SEG.TITU. CIA 24</t>
  </si>
  <si>
    <t>CXC TASA SUBSIDIADA</t>
  </si>
  <si>
    <t>CXC SEG.TITU. OCT.</t>
  </si>
  <si>
    <t>CXC SEG.TIT.CIA 26</t>
  </si>
  <si>
    <t>CXC SEG.TITU.CIA 27</t>
  </si>
  <si>
    <t>CXC SEG.TIT.CIA 28</t>
  </si>
  <si>
    <t>CXC SEG.TIT.CIA 29</t>
  </si>
  <si>
    <t>CXC SEG.TIT.CIA 30</t>
  </si>
  <si>
    <t>CXC SEG.TIT.CIA 31</t>
  </si>
  <si>
    <t>CXC SEG.TIT.CIA 32</t>
  </si>
  <si>
    <t>CXC SEGUROS UNIVERSA</t>
  </si>
  <si>
    <t>CXC SEG.TIT.CIA 33</t>
  </si>
  <si>
    <t>TI.SEG TITULARIZACIO</t>
  </si>
  <si>
    <t>CXC ALIVIOS  UNIVERS</t>
  </si>
  <si>
    <t>CXC ASEGURADORA</t>
  </si>
  <si>
    <t>OTRAS</t>
  </si>
  <si>
    <t>PROV BIEN X COLO LEA</t>
  </si>
  <si>
    <t>PROVIS.CXC CONSUMO.C</t>
  </si>
  <si>
    <t>P.CC CM.CAT.C. CTA C</t>
  </si>
  <si>
    <t>PROV.VDA.C.INT.EMPLE</t>
  </si>
  <si>
    <t>BRP</t>
  </si>
  <si>
    <t>RESTITUIDOS</t>
  </si>
  <si>
    <t>RESTIT MAQU Y EQUIPO</t>
  </si>
  <si>
    <t>BIENES A.O DISP VENT</t>
  </si>
  <si>
    <t>DEP ACUM ACTIVOS DIS</t>
  </si>
  <si>
    <t>BIEN X COL LEAS BIEN</t>
  </si>
  <si>
    <t>LICENCIAS AO</t>
  </si>
  <si>
    <t>PROPIEDADES Y EQUIPO</t>
  </si>
  <si>
    <t>PRO BIEN COMERC</t>
  </si>
  <si>
    <t>PRO BIEN COMER(IFRS)</t>
  </si>
  <si>
    <t>PROV BIENES NO COMER</t>
  </si>
  <si>
    <t>PRO BIEN NO COME(IFR</t>
  </si>
  <si>
    <t>PROV NO COMERCIA AXI</t>
  </si>
  <si>
    <t>BRP INMUEB OTRS ACT</t>
  </si>
  <si>
    <t>BIENES MUEB.COMERCIA</t>
  </si>
  <si>
    <t>BIENES MUEB. NO COME</t>
  </si>
  <si>
    <t>INMUE NO COMERC ASOC</t>
  </si>
  <si>
    <t>BIEN INM NO COME AXI</t>
  </si>
  <si>
    <t>IMPORT CURSO EQUIPOS</t>
  </si>
  <si>
    <t>IMPUESTO DIFERIDO</t>
  </si>
  <si>
    <t>ESTUDI Y PROYECT DB</t>
  </si>
  <si>
    <t>ESTUDI Y PROYECT CR</t>
  </si>
  <si>
    <t>ESTUD-PROYEC IFRS CR</t>
  </si>
  <si>
    <t>ESTUD-PROYEC IFRS DB</t>
  </si>
  <si>
    <t>OTROS GTOS ANTICIP</t>
  </si>
  <si>
    <t>ANT PROV INDEXADOS</t>
  </si>
  <si>
    <t>GPA DISMINU EN FACTU</t>
  </si>
  <si>
    <t>REEXP ANT INDEXADOS</t>
  </si>
  <si>
    <t>INT CDT PAGADO X ANT</t>
  </si>
  <si>
    <t>OTROS ACTIVOS BID</t>
  </si>
  <si>
    <t>TRANS EFEC CLIENTES</t>
  </si>
  <si>
    <t>DES TRIB IMPT PAG EX</t>
  </si>
  <si>
    <t>OTRS.ACTIVOS.DIVRS.C</t>
  </si>
  <si>
    <t>TEMPORAL CHEQUES DEV</t>
  </si>
  <si>
    <t>CDT DESMATERIAL &lt;6M</t>
  </si>
  <si>
    <t>ELIM. FONDOS INTERBA</t>
  </si>
  <si>
    <t>CDT VIG_DESMAT 6-13M</t>
  </si>
  <si>
    <t>CDT DESMAT_12-18 MES</t>
  </si>
  <si>
    <t>CDT 12-18 MESES TV</t>
  </si>
  <si>
    <t>CDT EMITIDOS MAYOR O</t>
  </si>
  <si>
    <t>CXP INT DEP Y EXIGIB</t>
  </si>
  <si>
    <t>INT ANT_CDT NO COBRA</t>
  </si>
  <si>
    <t>INT VENC_CDT NO COBR</t>
  </si>
  <si>
    <t>CDT MAYORES 18 M TV</t>
  </si>
  <si>
    <t>TEMPORAL CDT-DECEVAL</t>
  </si>
  <si>
    <t>DEPOS_ DAT INV_VIRT</t>
  </si>
  <si>
    <t>DEPOS AHORRO DAT</t>
  </si>
  <si>
    <t>REC. IMP G OCASIONAL</t>
  </si>
  <si>
    <t>REC_IMP_AVISOS Y TAB</t>
  </si>
  <si>
    <t>CORTO OP SI 50 COP</t>
  </si>
  <si>
    <t>BONOS</t>
  </si>
  <si>
    <t>BONOS DE GARANTIA GE</t>
  </si>
  <si>
    <t>INTRS_TIT_INV_BONOS</t>
  </si>
  <si>
    <t>DESCNTO BONOS SENIOR</t>
  </si>
  <si>
    <t>BONOS TF COP &gt;18 MS</t>
  </si>
  <si>
    <t>BONOS TV &gt; 18 MS</t>
  </si>
  <si>
    <t>BONOS SENIOR 18 MS</t>
  </si>
  <si>
    <t>DCTO_COLOC_BONOS SUB</t>
  </si>
  <si>
    <t>INT_ BONOS USD</t>
  </si>
  <si>
    <t>BONOS SUP 18 MS</t>
  </si>
  <si>
    <t>INT BONOS USD SENIOR</t>
  </si>
  <si>
    <t>BONOS IPC SUP 120 MS</t>
  </si>
  <si>
    <t>BONOS TF SUP 120 MS</t>
  </si>
  <si>
    <t>OP CONTADO DE COMPRA</t>
  </si>
  <si>
    <t>OP CONTADO DE  VENTA</t>
  </si>
  <si>
    <t>OP CONTADO DE VENTA</t>
  </si>
  <si>
    <t>CREDITOS DE BANCOS Y OTRAS OBLIGACIONES FINANCIERAS</t>
  </si>
  <si>
    <t>CREDITO DEL EXTER CP</t>
  </si>
  <si>
    <t>CXP INT CRED DEL EXT</t>
  </si>
  <si>
    <t>CUENTAS POR PAGAR</t>
  </si>
  <si>
    <t>IMPTO RTA Y COMPL</t>
  </si>
  <si>
    <t>CXP.IMPUESTOS. RETEN</t>
  </si>
  <si>
    <t>RTEICA MANUAL APARTA</t>
  </si>
  <si>
    <t>RTEICA MANUAL ITAG</t>
  </si>
  <si>
    <t>IMP.IND Y CCIO RETEN</t>
  </si>
  <si>
    <t>IMP IND Y CCIO RETEN</t>
  </si>
  <si>
    <t>IMP. IND Y CCIO RETE</t>
  </si>
  <si>
    <t>IMP. IND Y CCIO  RET</t>
  </si>
  <si>
    <t>CTA CENTRAL IVA</t>
  </si>
  <si>
    <t>CXP IMPUESTOS SOBRET</t>
  </si>
  <si>
    <t>IMP.GENERADO GMF K</t>
  </si>
  <si>
    <t>IMP.GENERADO GMF INT</t>
  </si>
  <si>
    <t>GMF DES CR GVDO GTIA</t>
  </si>
  <si>
    <t>CXP GMF DIVIDENDOS</t>
  </si>
  <si>
    <t>GMF DESEM CR HIPOTEC</t>
  </si>
  <si>
    <t>ACCOUNTS PROVISION</t>
  </si>
  <si>
    <t>CXP A PROVEEDORES TA</t>
  </si>
  <si>
    <t>CXP REDES FACTURAS M</t>
  </si>
  <si>
    <t>SEGURO DE INCENDIO 2</t>
  </si>
  <si>
    <t>SEGURO DE TERREMOTO</t>
  </si>
  <si>
    <t>SEGURO TODO RIESGO C</t>
  </si>
  <si>
    <t>PROVEEDORES PAGOS FA</t>
  </si>
  <si>
    <t>PROVE. AGENTES Y CON</t>
  </si>
  <si>
    <t>AUTORETENCION CREE</t>
  </si>
  <si>
    <t>CTA CENTRAL RTE FTE</t>
  </si>
  <si>
    <t>CTA CENTRALIZADORA D</t>
  </si>
  <si>
    <t>RET. APORT. FDO EMP.</t>
  </si>
  <si>
    <t>DEDUCC. CART. BCOL </t>
  </si>
  <si>
    <t>OTR MULTAS Y SANCION</t>
  </si>
  <si>
    <t>CXP CDT_DAT</t>
  </si>
  <si>
    <t>RECAUDOS DE BRP DE L</t>
  </si>
  <si>
    <t>OTROS PASIVOS</t>
  </si>
  <si>
    <t>PASIVOS ESTIMADOS Y PROVISIONES</t>
  </si>
  <si>
    <t>PAS.BON. PENSION ESP</t>
  </si>
  <si>
    <t>TP RECUP CARTERA DCC</t>
  </si>
  <si>
    <t>OTROS PASIVOS DIVERS</t>
  </si>
  <si>
    <t>CXP DVRS.ABON.PENDTS</t>
  </si>
  <si>
    <t>TEMPORAL COMISIONES</t>
  </si>
  <si>
    <t>LEGALIZ IMPUESTOS</t>
  </si>
  <si>
    <t>S_ CAJ_R_TRANSVASUR</t>
  </si>
  <si>
    <t>x</t>
  </si>
  <si>
    <t>RETENCION REND 4% POSICION CORTO ME</t>
  </si>
  <si>
    <t>Comprobante IFRS Detallado</t>
  </si>
  <si>
    <t>Etiquetas de fila</t>
  </si>
  <si>
    <t>Suma de CUENTA_CONTABLE</t>
  </si>
  <si>
    <t>Suma de SALDO_ANTERIOR</t>
  </si>
  <si>
    <t>Suma de DÉBITO(+)</t>
  </si>
  <si>
    <t>Suma de CRÉDITO(-)</t>
  </si>
  <si>
    <t>Suma de SALDO_ACTUAL</t>
  </si>
  <si>
    <t>Suma de AJUSTE_MES</t>
  </si>
  <si>
    <t>ANEXO ORI  IMP DIFERIDO SUPER MODIFICADO GENERAL</t>
  </si>
  <si>
    <t>REVISION DESDE LA 19-27</t>
  </si>
  <si>
    <t>SALDO BA</t>
  </si>
  <si>
    <t>MOVIMIENTO</t>
  </si>
  <si>
    <t>BST4</t>
  </si>
  <si>
    <t>DICIEMBRE DE2015</t>
  </si>
  <si>
    <t>ENERO DE 2016</t>
  </si>
  <si>
    <t>FEBRERO DE 2016</t>
  </si>
  <si>
    <t>MARZO DE 2016</t>
  </si>
  <si>
    <t>ABRIL DE 2016</t>
  </si>
  <si>
    <t>MAYO DE 2016</t>
  </si>
  <si>
    <t>JUNIIO DE 2016</t>
  </si>
  <si>
    <t>JULIO DE 2016</t>
  </si>
  <si>
    <t>AGOSTO DE 2016</t>
  </si>
  <si>
    <t>SEPTIEMBRE DE 2016</t>
  </si>
  <si>
    <t>OCTUBRE DE 2016</t>
  </si>
  <si>
    <t>NOVIEMBRE DE 2016</t>
  </si>
  <si>
    <t>DICIEMBRE DE 2016</t>
  </si>
  <si>
    <t>RESIDUAL</t>
  </si>
  <si>
    <t>DEUDA</t>
  </si>
  <si>
    <t>INSTRUMENTOS FINANCIEROS</t>
  </si>
  <si>
    <t>EMPLEADOS</t>
  </si>
  <si>
    <t>APERTURA DE TASAS</t>
  </si>
  <si>
    <t>TOTALES</t>
  </si>
  <si>
    <t>JUNIO DE 2016</t>
  </si>
  <si>
    <t>SALDO AL ORI</t>
  </si>
  <si>
    <t>SALDO CONTABLE</t>
  </si>
  <si>
    <t>PENDIENTE AJUSTE</t>
  </si>
  <si>
    <t>SALDO A UTILIDADES RETENIDAS</t>
  </si>
  <si>
    <t>SALDO TOTAL</t>
  </si>
  <si>
    <t>DIFERENCIA</t>
  </si>
  <si>
    <t>ANEXO ORI  IMP DIFERIDO SUPER MODIFICADO</t>
  </si>
  <si>
    <t>RESULTADOS CAUSADOS AL ORI (19-27)</t>
  </si>
  <si>
    <t>RESIDUALES</t>
  </si>
  <si>
    <t>BA</t>
  </si>
  <si>
    <t>JULIO</t>
  </si>
  <si>
    <t>AGOSTO</t>
  </si>
  <si>
    <t>SEPTIEMBRE</t>
  </si>
  <si>
    <t>OCTUBRE</t>
  </si>
  <si>
    <t>NOVIEMBRE</t>
  </si>
  <si>
    <t>DICIEMBRE(2015)</t>
  </si>
  <si>
    <t>ENERO (2016)</t>
  </si>
  <si>
    <t>FEBRERO (2016)</t>
  </si>
  <si>
    <t>MARZO (2016)</t>
  </si>
  <si>
    <t>ABRIL (2016)</t>
  </si>
  <si>
    <t>MAYO (2016)</t>
  </si>
  <si>
    <t>JUNIO (2016)</t>
  </si>
  <si>
    <t>JULIO (2016)</t>
  </si>
  <si>
    <t>AGOSTO (2016)</t>
  </si>
  <si>
    <t>SEPTIEMBRE (2016)</t>
  </si>
  <si>
    <t>OCTUBRE (2016)</t>
  </si>
  <si>
    <t>NOVIEMBRE (2016)</t>
  </si>
  <si>
    <t>DICIEMBRE (2016)</t>
  </si>
  <si>
    <t>OBSERVACIONES</t>
  </si>
  <si>
    <t>BASE</t>
  </si>
  <si>
    <t>IMPUESTO</t>
  </si>
  <si>
    <t>AJUSTE AL ORI MENSUAL</t>
  </si>
  <si>
    <t>AJUSTE AL ORI ACUMULADO AÑO</t>
  </si>
  <si>
    <t>VALORACION</t>
  </si>
  <si>
    <t>DICIEMBRE</t>
  </si>
  <si>
    <t>VALOR TIR</t>
  </si>
  <si>
    <t xml:space="preserve">TOMAR EL DATO DE LOS DISPONIBLES PARA LA VENTA GRAVADOS, EXENTOS RETIRAR DEL CALCULO </t>
  </si>
  <si>
    <t>VALOR RAZONABLE IFRS</t>
  </si>
  <si>
    <t>AJUSTE AL ORI ACUMULADO</t>
  </si>
  <si>
    <t>VALOR IMPUESTO CAUSADO</t>
  </si>
  <si>
    <t>BENEFICIO A EMPLEADOS</t>
  </si>
  <si>
    <t xml:space="preserve">IMPUESTO </t>
  </si>
  <si>
    <t>FONDO INMOBILIARIO</t>
  </si>
  <si>
    <t>TOTAL AJUSTE AL ORI MES</t>
  </si>
  <si>
    <t>TOTAL AJUSTE AL ORI ACUMULADO</t>
  </si>
  <si>
    <t>ANALISIS ORI EN APERTURA DE TASAS</t>
  </si>
  <si>
    <t>PYG</t>
  </si>
  <si>
    <t>ORI</t>
  </si>
  <si>
    <t>VA AL GASTO</t>
  </si>
  <si>
    <t>ACTVOS FIJOS Y DEPRECIACION</t>
  </si>
  <si>
    <t>DERECHOS RESIDUALES</t>
  </si>
  <si>
    <t>DIFERIDO DERIVADOS</t>
  </si>
  <si>
    <t>AJUSTE  MENSUAL</t>
  </si>
  <si>
    <t>VARIACION MENSUAL</t>
  </si>
  <si>
    <t>VARIACION ACUMULADA AÑO</t>
  </si>
  <si>
    <t>TOTAL AJUSTE ACUMULADO AL ORI A DIC DE 2015</t>
  </si>
  <si>
    <t>ORI POR APERTURA DE TASAS</t>
  </si>
  <si>
    <t>TOTAL AL ORI</t>
  </si>
  <si>
    <t>ASIENTO CONTABLE ORI MES</t>
  </si>
  <si>
    <t>CUENTA</t>
  </si>
  <si>
    <t>DEBITO</t>
  </si>
  <si>
    <t>CREDITO</t>
  </si>
  <si>
    <t>VALIDACION</t>
  </si>
  <si>
    <t>19-27</t>
  </si>
  <si>
    <t>PARTIDA DOBLE</t>
  </si>
  <si>
    <t>TOTAL AJUSTE</t>
  </si>
  <si>
    <t>ASIENTO CONTABLE ORI ACUMULADO 2015</t>
  </si>
  <si>
    <t>ASIENTO CONTABLE ORI ACUMULADO 2014</t>
  </si>
  <si>
    <t>AJUSTE AL ORI AÑO 2014</t>
  </si>
  <si>
    <t>AJUSTES AL ORI AÑO 2015</t>
  </si>
  <si>
    <t>TOTALSALDOS  A 2015</t>
  </si>
  <si>
    <t>TOTALSALDOS  A 2014</t>
  </si>
  <si>
    <t>AJUSTE DEL AÑO</t>
  </si>
  <si>
    <t>PROPORCION</t>
  </si>
  <si>
    <t>AJUSTES AL ORI AÑO 2016</t>
  </si>
  <si>
    <t>cesantias 2016</t>
  </si>
  <si>
    <t>cesantias 2015</t>
  </si>
  <si>
    <t>cesantias 2014</t>
  </si>
  <si>
    <t>bonificacion pension (retiro)</t>
  </si>
  <si>
    <t>bonificacion pension (altos ejecutivos)</t>
  </si>
  <si>
    <t>jubilados</t>
  </si>
  <si>
    <t>ANEXO TITULOS PARTICIPATIVOS IMP DIFERIDO SUPER MODIFICADO</t>
  </si>
  <si>
    <t>cuenta alternativa</t>
  </si>
  <si>
    <t>Subordinadas</t>
  </si>
  <si>
    <t>Valor de Adquisición</t>
  </si>
  <si>
    <t>Ajustes por inflacion contables</t>
  </si>
  <si>
    <t>Adiciones</t>
  </si>
  <si>
    <t>Retiros</t>
  </si>
  <si>
    <t>Ajustes por Inflacion fiscales</t>
  </si>
  <si>
    <t>total costo fiscal</t>
  </si>
  <si>
    <t>total ifrs</t>
  </si>
  <si>
    <t>diferencia</t>
  </si>
  <si>
    <t>Gravable</t>
  </si>
  <si>
    <t>Impuesto</t>
  </si>
  <si>
    <t xml:space="preserve"> cta causacion</t>
  </si>
  <si>
    <t>Banca Inversión Bancolombia</t>
  </si>
  <si>
    <t>Fiduciaria Bancolombia</t>
  </si>
  <si>
    <t>Valores Bancolombia</t>
  </si>
  <si>
    <t>total</t>
  </si>
  <si>
    <t>Validacion</t>
  </si>
  <si>
    <t>Instrumentos Fros</t>
  </si>
  <si>
    <t>CADENALCO</t>
  </si>
  <si>
    <t>CTH</t>
  </si>
  <si>
    <t xml:space="preserve">Cámara Riesgo Central De Contraparte </t>
  </si>
  <si>
    <t>Cámara Compensación de Divisas de Colombia</t>
  </si>
  <si>
    <t>Tecnibanca-Servibanca - En liquidación</t>
  </si>
  <si>
    <t>Deceval</t>
  </si>
  <si>
    <t>ASOCIACIÓN GREMIAL DE INSTITUCIONES FINANCIERAS CREDIBANCO S.A.</t>
  </si>
  <si>
    <t>Inca - costo</t>
  </si>
  <si>
    <t>Asociadas</t>
  </si>
  <si>
    <t>A.C.H. Colombia</t>
  </si>
  <si>
    <t>Protección</t>
  </si>
  <si>
    <t>Redeban-Multicolor</t>
  </si>
  <si>
    <t>Titularizadora Colombiana</t>
  </si>
  <si>
    <t>inversiones exterior</t>
  </si>
  <si>
    <t>Costo fiscal diciembre 2013</t>
  </si>
  <si>
    <t>diferencia cambio 2014</t>
  </si>
  <si>
    <t>Costo fiscal 2014</t>
  </si>
  <si>
    <t>Diferencia cambio julio 2015</t>
  </si>
  <si>
    <t>Costo fiscal julio 2015</t>
  </si>
  <si>
    <t>Diferencia cambio agosto 2015</t>
  </si>
  <si>
    <t>Bancolombia Panamá</t>
  </si>
  <si>
    <t>Bancolombia Puerto Rico Internacional Inc</t>
  </si>
  <si>
    <t>Banistmo</t>
  </si>
  <si>
    <t xml:space="preserve">Leasing Perú </t>
  </si>
  <si>
    <t>BLADEX B</t>
  </si>
  <si>
    <t>inversiones exterior credito mercantil</t>
  </si>
  <si>
    <t>Credito mercantil</t>
  </si>
  <si>
    <t>otros</t>
  </si>
  <si>
    <t>INV.HASTA VENC. DERECHOS RESIDUALES</t>
  </si>
  <si>
    <t>P.A. Factoring</t>
  </si>
  <si>
    <t>Fondos Comunes</t>
  </si>
  <si>
    <t>CARTERA COLECTIVA ABIERTA CONFIRENTA FIDUAGRARIA S A</t>
  </si>
  <si>
    <t>CARTERA COLECTIVA ABIERTA DEL MERCADO MONETARIO SUMAR C A</t>
  </si>
  <si>
    <t>CARTERA COLECTIVA ABIERTA ALIANZA</t>
  </si>
  <si>
    <t>CARTERA COLECTIVA ABIERTA ALIANZA1</t>
  </si>
  <si>
    <t>FONDO COMUN ORDINARIO RENTACAFE</t>
  </si>
  <si>
    <t>FIDEICOMISO P.A. ACQUA POWER CENTER</t>
  </si>
  <si>
    <t>FIDEICOMISO CORPACERO S.A.S.</t>
  </si>
  <si>
    <t>FIDEICOMISO P.A GIC DEUDOR SAN PEDRO</t>
  </si>
  <si>
    <t>FIDEICOMISO P.A GIC DEUDOR EL OASIS</t>
  </si>
  <si>
    <t>FIDEICOMISO P.A GIC DEUDOR LA CONCEPCION BARRANQUILLA</t>
  </si>
  <si>
    <t>TOTAL CRUCE CON PT</t>
  </si>
  <si>
    <t>BRP Traslado a cuentas de Inversion</t>
  </si>
  <si>
    <t>Validacion Base del Impuesto</t>
  </si>
  <si>
    <t>SALDOS IFRS DEL PT</t>
  </si>
  <si>
    <t>A5 Inversiones del Exterior</t>
  </si>
  <si>
    <t>ANEXO INVERSIONES DEL EXTERIOR IMP DIFERIDO SUPER MODIFICADO</t>
  </si>
  <si>
    <t>COSTO FISCAL DICIEMBRE 2013</t>
  </si>
  <si>
    <t>DIFERENCIA CAMBIO 2014</t>
  </si>
  <si>
    <t>COSTO FISCAL 2014</t>
  </si>
  <si>
    <t>DIFERENCIA CAMBIO A JULIO 2015</t>
  </si>
  <si>
    <t>COSTO FISCAL JULIO 2015</t>
  </si>
  <si>
    <t>DIFERENCIA CAMBIO  A AGOSTO 2015</t>
  </si>
  <si>
    <t>COSTO FISCAL AGOSTO 2015</t>
  </si>
  <si>
    <t>DIFERENCIA CAMBIO  A SEPTIEMBRE 2015</t>
  </si>
  <si>
    <t>COSTO FISCAL SEPTIEMBRE 2015</t>
  </si>
  <si>
    <t>DIFERENCIA CAMBIO A OCTUBRE 2015</t>
  </si>
  <si>
    <t>COSTO FISCAL  A OCTUBRE 2015</t>
  </si>
  <si>
    <t>DIFERENCIA CAMBIO A NOVIEMBRE 2015</t>
  </si>
  <si>
    <t>COSTO FISCAL  A NOVIEMBRE 2015</t>
  </si>
  <si>
    <t>DIFERENCIA CAMBIO A DICIEMBRE 2015</t>
  </si>
  <si>
    <t>COSTO FISCAL  A DICIEMBRE 2015</t>
  </si>
  <si>
    <t>DIFERENCIA CAMBIO A ENERO DE 2016</t>
  </si>
  <si>
    <t>COSTO FISCAL  A ENERO DE 2016</t>
  </si>
  <si>
    <t>DIFERENCIA CAMBIO A FEBRERO DE 2016</t>
  </si>
  <si>
    <t>COSTO FISCAL  A FEBRERO DE 2016</t>
  </si>
  <si>
    <t>DIFERENCIA CAMBIO A MARZO DE 2016</t>
  </si>
  <si>
    <t>COSTO FISCAL  A MARZO DE 2016</t>
  </si>
  <si>
    <t>DIFERENCIA CAMBIO A ABRIL DE 2016</t>
  </si>
  <si>
    <t>COSTO FISCAL  A ABRIL DE 2016</t>
  </si>
  <si>
    <t>DIFERENCIA CAMBIO A MAYO DE 2016</t>
  </si>
  <si>
    <t>COSTO FISCAL  A MAYO DE 2016</t>
  </si>
  <si>
    <t>DIFERENCIA CAMBIO A JUNIO DE 2016</t>
  </si>
  <si>
    <t>COSTO FISCAL  A JUNIO DE 2016</t>
  </si>
  <si>
    <t>DIFERENCIA CAMBIO A JULIO DE 2016</t>
  </si>
  <si>
    <t>COSTO FISCAL  A JULIO DE 2016</t>
  </si>
  <si>
    <t>DIFERENCIA CAMBIO A AGOSTO DE 2016</t>
  </si>
  <si>
    <t>COSTO FISCAL  A AGOSTO DE 2016</t>
  </si>
  <si>
    <t>DIFERENCIA CAMBIO A SETPEIMBRE DE 2016</t>
  </si>
  <si>
    <t>COSTO FISCAL  A SEPTIEMBRE DE 2016</t>
  </si>
  <si>
    <t>DIFERENCIA CAMBIO A OCTUBRE DE 2016</t>
  </si>
  <si>
    <t>COSTO FISCAL  A OCTUBRE DE 2016</t>
  </si>
  <si>
    <t>DIFERENCIA CAMBIO A NOVIEMBRE DE 2016</t>
  </si>
  <si>
    <t>COSTO FISCAL  A NOVIEMBRE DE 2016</t>
  </si>
  <si>
    <t>DIFERENCIA CAMBIO A DICIEMBRE DE 2016</t>
  </si>
  <si>
    <t>COSTO FISCAL  A DICIEMBRE DE 2016</t>
  </si>
  <si>
    <t>DIFERENCIA CAMBIO A FEBRERO DE 2017</t>
  </si>
  <si>
    <t>COSTO FISCAL  A FEBRERO DE 2017</t>
  </si>
  <si>
    <t>DIFERENCIA CAMBIO A MARZO DE 2017</t>
  </si>
  <si>
    <t>COSTO FISCAL  A MARZO DE 2017</t>
  </si>
  <si>
    <t>Panamá</t>
  </si>
  <si>
    <t>Bladex</t>
  </si>
  <si>
    <t>Puerto Rico</t>
  </si>
  <si>
    <t>Leasing Peru</t>
  </si>
  <si>
    <t>Total acciones</t>
  </si>
  <si>
    <t>Amortización</t>
  </si>
  <si>
    <t>AMORTIZACION ACUMULADA CREDITO MERCANTIL</t>
  </si>
  <si>
    <t>AÑO 2013 AMORTIZACION SIN IMPUESTO DIFERIDO</t>
  </si>
  <si>
    <t>DIFERENCIA EN CAMBIO</t>
  </si>
  <si>
    <t>DIF CAMBIO 2017</t>
  </si>
  <si>
    <t>DIF CAMBIO 2016</t>
  </si>
  <si>
    <t>DIF CAMBIO 2015</t>
  </si>
  <si>
    <t>DIF CAMBIO 2014</t>
  </si>
  <si>
    <t>AJUSTE BANITSMO</t>
  </si>
  <si>
    <t>PUERTO RICO</t>
  </si>
  <si>
    <t>PANAMA</t>
  </si>
  <si>
    <t>BANITSMO</t>
  </si>
  <si>
    <t>191705*</t>
  </si>
  <si>
    <t>CREDITO MERCANTIL</t>
  </si>
  <si>
    <t>PA FACTORING</t>
  </si>
  <si>
    <t>PA LEASING</t>
  </si>
  <si>
    <t>ANEXO DERIVADOS IMP DIFERIDO SUPER MODIFICADO</t>
  </si>
  <si>
    <t>DERECHOS Y OBLIGACIONES IFRS</t>
  </si>
  <si>
    <t>DIFERENCIAS</t>
  </si>
  <si>
    <t>Totales</t>
  </si>
  <si>
    <t>AJUSTES CDA Y DVA - AJUSTE TOMADO DEL PAPEL DE TRABAJO DE DERIVADOS DE CADA MES</t>
  </si>
  <si>
    <t>AJUSTE PT</t>
  </si>
  <si>
    <t>Ajuste por incorporación del CVA/DVA BA</t>
  </si>
  <si>
    <t>Ajuste por incorporación del CVA/DVA  enero de 2016</t>
  </si>
  <si>
    <t>Ajuste por incorporación del CVA/DVA  Febrero de 2016</t>
  </si>
  <si>
    <t>Ajuste por incorporación del CVA/DVA  Marzo de 2016</t>
  </si>
  <si>
    <t>Ajuste por incorporación del CVA/DVA  Abril de 2016</t>
  </si>
  <si>
    <t>Ajuste por incorporación del CVA/DVA  Mayo de 2016</t>
  </si>
  <si>
    <t>Ajuste por incorporación del CVA/DVA  Junio de 2016</t>
  </si>
  <si>
    <t>Ajuste por incorporación del CVA/DVA  Julio de 2016</t>
  </si>
  <si>
    <t>Ajuste por incorporación del CVA/DVA  Agosto de 2016</t>
  </si>
  <si>
    <t>Ajuste por incorporación del CVA/DVA  Septiembre de 2016</t>
  </si>
  <si>
    <t>Ajuste por incorporación del CVA/DVA  Octubre de 2016</t>
  </si>
  <si>
    <t>Ajuste por incorporación del CVA/DVA  Noviembre de 2016</t>
  </si>
  <si>
    <t>Ajuste por incorporación del CVA/DVA  Diciembre de 2016</t>
  </si>
  <si>
    <t>Ajuste por incorporación del CVA/DVA BTM08</t>
  </si>
  <si>
    <t>Ajuste por incorporación del CVA/DVA BTM04</t>
  </si>
  <si>
    <t>Ajuste por incorporación del CVA/DVA BTM10</t>
  </si>
  <si>
    <t>Ajuste por incorporación del CVA/DVA BTM06</t>
  </si>
  <si>
    <t>Ajuste por incorporación del CVA/DVA BSM12</t>
  </si>
  <si>
    <t>Reversión reclasificación de BTM12</t>
  </si>
  <si>
    <t>Reversión reclasificación de BTM13</t>
  </si>
  <si>
    <t>Reversión reclasificación dcho/oblig Posición neta del derivado de BSM12</t>
  </si>
  <si>
    <t>Reversion Siembra en BTM01</t>
  </si>
  <si>
    <t>Reclasificación operaciones FX SPOT delivery BSM11</t>
  </si>
  <si>
    <t>Reclasificación dcho/oblig Posición neta del derivado BTM01</t>
  </si>
  <si>
    <t>Reversión reclasificación de BTM11</t>
  </si>
  <si>
    <t>Reversión reclasificación de BTM14</t>
  </si>
  <si>
    <t>Ajuste por incorporación del CVA/DVA BTM07</t>
  </si>
  <si>
    <t>Ajuste por incorporación del CVA/DVA BSM11</t>
  </si>
  <si>
    <t>Ajuste por incorporación del CVA/DVA BTM03</t>
  </si>
  <si>
    <t>Ajuste por incorporación del CVA/DVA BSM10</t>
  </si>
  <si>
    <t>Ajuste por incorporación del CVA/DVA BTM02</t>
  </si>
  <si>
    <t>Ajuste por incorporación del CVA/DVA BST3</t>
  </si>
  <si>
    <t>Ajuste por incorporación del CVA/DVA BTM01</t>
  </si>
  <si>
    <t>Ajuste por incorporación del CVA/DVA BTM11</t>
  </si>
  <si>
    <t>Ajuste por incorporación del CVA/DVA BST1</t>
  </si>
  <si>
    <t>Ajuste por incorporación del CVA/DVA BST2</t>
  </si>
  <si>
    <t>Ajuste por incorporación del CVA/DVA BTM12</t>
  </si>
  <si>
    <t>Ajuste por incorporación del CVA/DVA BTM05</t>
  </si>
  <si>
    <t>Ajuste por incorporación del CVA/DVA BTM09</t>
  </si>
  <si>
    <t>CTA CUIF</t>
  </si>
  <si>
    <t>NOMBRE CTA. OPERATIVA</t>
  </si>
  <si>
    <t>COLGAAP</t>
  </si>
  <si>
    <t>MODIFICADO SUPER</t>
  </si>
  <si>
    <t>ANEXO ACTIVOS FIJOS (TERRENOS)</t>
  </si>
  <si>
    <t>DESCRIPCION DEL ACTIVO</t>
  </si>
  <si>
    <t>CLASE DE ACTIVO</t>
  </si>
  <si>
    <t>CODIGO ACTIVO</t>
  </si>
  <si>
    <t>CLASE ACTIVO</t>
  </si>
  <si>
    <t>VALOR NIIF</t>
  </si>
  <si>
    <t>COSTO FISCAL</t>
  </si>
  <si>
    <t>EDIFICIO CENTRO INTERNACIONAL</t>
  </si>
  <si>
    <t>Terrenos</t>
  </si>
  <si>
    <t>BARRIOS UNIDOS</t>
  </si>
  <si>
    <t>CASA ASCREDIBANCO</t>
  </si>
  <si>
    <t>UNICENTRO</t>
  </si>
  <si>
    <t>GALERIAS</t>
  </si>
  <si>
    <t>CENTRO LA 93</t>
  </si>
  <si>
    <t>MORATO</t>
  </si>
  <si>
    <t>LA SEVILLANA</t>
  </si>
  <si>
    <t>AVENIDA DE LAS AMERICAS</t>
  </si>
  <si>
    <t>LA CALERA</t>
  </si>
  <si>
    <t>FUSAGASUGA</t>
  </si>
  <si>
    <t>AVENIDA LIBERTADOR</t>
  </si>
  <si>
    <t>CONCORDIA</t>
  </si>
  <si>
    <t>AGUACHICA</t>
  </si>
  <si>
    <t>BARRANCABERMEJA</t>
  </si>
  <si>
    <t>SAN GIL</t>
  </si>
  <si>
    <t>ZIPAQUIRA</t>
  </si>
  <si>
    <t>COLEGIO FUNDACION COLOMBIA</t>
  </si>
  <si>
    <t>YOPAL</t>
  </si>
  <si>
    <t>VILLAVICENCIO 2</t>
  </si>
  <si>
    <t>GRANADA META</t>
  </si>
  <si>
    <t>FACATATIVA</t>
  </si>
  <si>
    <t>MADRID</t>
  </si>
  <si>
    <t>MARIQUITA</t>
  </si>
  <si>
    <t>PUERTO SALGAR</t>
  </si>
  <si>
    <t>ESPINAL</t>
  </si>
  <si>
    <t>CAJAMARCA</t>
  </si>
  <si>
    <t>AMBALEMA</t>
  </si>
  <si>
    <t>LIBANO</t>
  </si>
  <si>
    <t>NEIVA 2</t>
  </si>
  <si>
    <t>MAGANGUE</t>
  </si>
  <si>
    <t>SANTA MARTA</t>
  </si>
  <si>
    <t>VALLEDUPAR</t>
  </si>
  <si>
    <t>RIOHACHA</t>
  </si>
  <si>
    <t>CUCUTA 2</t>
  </si>
  <si>
    <t>TEMPO</t>
  </si>
  <si>
    <t>PARQUE BOLIVAR</t>
  </si>
  <si>
    <t>APARTADO</t>
  </si>
  <si>
    <t>PLAZA DE MERCADO MONTERIA</t>
  </si>
  <si>
    <t>MANIZALES</t>
  </si>
  <si>
    <t>PEREIRA</t>
  </si>
  <si>
    <t>TURIN</t>
  </si>
  <si>
    <t>CARTAGO</t>
  </si>
  <si>
    <t>PLAZA DE MERCADO ARMENIA</t>
  </si>
  <si>
    <t>CALI</t>
  </si>
  <si>
    <t>ASTROCENTRO</t>
  </si>
  <si>
    <t>PALMIRA 2</t>
  </si>
  <si>
    <t>FLORIDA</t>
  </si>
  <si>
    <t>PASTO</t>
  </si>
  <si>
    <t>TUQUERRES</t>
  </si>
  <si>
    <t>TUMACO</t>
  </si>
  <si>
    <t>OTRABANDA</t>
  </si>
  <si>
    <t>AVENIDA EL POBLADO</t>
  </si>
  <si>
    <t>AVENIDA JUNIN</t>
  </si>
  <si>
    <t>LA PLAYA</t>
  </si>
  <si>
    <t>GUAYAQUIL</t>
  </si>
  <si>
    <t>SAN JUAN</t>
  </si>
  <si>
    <t>AEROPUERTO OLAYA</t>
  </si>
  <si>
    <t>CARIBE</t>
  </si>
  <si>
    <t>CENTRO COMERCIAL OVIEDO</t>
  </si>
  <si>
    <t>CARRERA DECIMA</t>
  </si>
  <si>
    <t>BARRANQUILLA</t>
  </si>
  <si>
    <t>GRANCENTRO 1</t>
  </si>
  <si>
    <t>CARTAGENA</t>
  </si>
  <si>
    <t>SEDE ALTERNA 1</t>
  </si>
  <si>
    <t>EDIFICIO SANTA LUCIA</t>
  </si>
  <si>
    <t>EDIFICIO BEDOUT</t>
  </si>
  <si>
    <t>LAURELES</t>
  </si>
  <si>
    <t>COOPROPIEDAD - EDIFICIO CENTRO INTERNACIONAL PARQUE</t>
  </si>
  <si>
    <t>PEPE SIERRA</t>
  </si>
  <si>
    <t>COPROPIEDAD TORRE BANCOLOMBIA</t>
  </si>
  <si>
    <t>COOPROPIEDAD - EDIFICIO CENTRO INTERNACIONAL</t>
  </si>
  <si>
    <t>COPROPIEDAD - CHIA</t>
  </si>
  <si>
    <t>COPROPIEDAD - PLAZA DEL RIO APARTADO</t>
  </si>
  <si>
    <t>EDIFICIO DIRECCION GENERAL NUEVA SEDE</t>
  </si>
  <si>
    <t>COPROPIEDAD - UNICENTRO VILLAVICENCIO</t>
  </si>
  <si>
    <t>CHAPARRAL</t>
  </si>
  <si>
    <t>COPROPIEDAD - OFICINA 5-01</t>
  </si>
  <si>
    <t>COPROPIEDAD -OFICINA 10-01</t>
  </si>
  <si>
    <t>COPROPIEDAD - OFICINA 12-01</t>
  </si>
  <si>
    <t>COPROPIEDAD - OFICINA 13-01</t>
  </si>
  <si>
    <t>COPROPIEDAD - OFICINA 14-01</t>
  </si>
  <si>
    <t>COPROPIEDAD - MERCURIO PLAZA</t>
  </si>
  <si>
    <t>COPROPIEDAD - SAN NICOLAS RIONEGRO</t>
  </si>
  <si>
    <t>COPROPIEDAD - CENTRO INDUSTRIAL</t>
  </si>
  <si>
    <t>COPROPIEDAD - FUNZA</t>
  </si>
  <si>
    <t>EDIFICIO SAN MARTIN</t>
  </si>
  <si>
    <t>LOTE C.C. PIEDECUESTA</t>
  </si>
  <si>
    <t>COPROPIEDAD - AVENIDA LAS VEGAS</t>
  </si>
  <si>
    <t>COPROPIEDADMEGACITY</t>
  </si>
  <si>
    <t>COPROPIEDAD - PORTAL DEL PRADO</t>
  </si>
  <si>
    <t>COPROPIEDAD - UNICENTRO TUNJA</t>
  </si>
  <si>
    <t>COPROPIEDAD - PREMIUM PLAZA</t>
  </si>
  <si>
    <t>COPROPIEDAD - LA QUINTA</t>
  </si>
  <si>
    <t>COPROPIEDAD - FONTIBON</t>
  </si>
  <si>
    <t>COPROPIEDAD - SABANETA AVES MARIAS</t>
  </si>
  <si>
    <t>COPROPIEDAD - MIRAMAR</t>
  </si>
  <si>
    <t>COPROPIEDAD - AGUACHICA</t>
  </si>
  <si>
    <t>COPROPIEDAD - MEGAMALL</t>
  </si>
  <si>
    <t>COPROPIEDAD - SANTA MARTA</t>
  </si>
  <si>
    <t>COPROPIEDAD - CAMPANARIO POPAYAN</t>
  </si>
  <si>
    <t>CORPOPIEDAD - UNICENTRO CUCUTA</t>
  </si>
  <si>
    <t>COPROPIEDAD - CENTRO COMERCIAL HAYUELOS</t>
  </si>
  <si>
    <t>COPROPIEDAD - GUATAPURI</t>
  </si>
  <si>
    <t>CORPOPIEDAD - EDIFICIO SANTILLANA</t>
  </si>
  <si>
    <t>COPROPIEDAD - ALTAVISTA USME</t>
  </si>
  <si>
    <t>AVDA CRA.86 No.42B51 MILENIO PCOPROPIEDAD</t>
  </si>
  <si>
    <t>TOBERIN</t>
  </si>
  <si>
    <t>LOTE NIQUIA</t>
  </si>
  <si>
    <t>COPROPIEDAD - LOCAL 186 OFICINA SAN LUCAS</t>
  </si>
  <si>
    <t>COPROPIEDAD - LOCAL 1A ED.CIEN STREET BOGOTA</t>
  </si>
  <si>
    <t>COPROPIEDAD - UNICENTRO PEREIRA</t>
  </si>
  <si>
    <t>20 DE JULIO</t>
  </si>
  <si>
    <t>COPROPIEDAD - PLAZA DE LAS AMERICAS</t>
  </si>
  <si>
    <t>CORPOPIEDAD - SUCURSAL LOCAL CTRO SOLUZONA</t>
  </si>
  <si>
    <t>CORPOPIEDAD - SUCURSAL CTRO TURISMO VILLETA</t>
  </si>
  <si>
    <t>CORPOPIEDAD - Local Ccial Unicentro Pasto</t>
  </si>
  <si>
    <t>CORPOPIEDAD - UNICENTRO CALI</t>
  </si>
  <si>
    <t>CORPOPIEDAD - SANTAFE</t>
  </si>
  <si>
    <t>CORPOPIEDAD - PUNTO DE LA ORIENTAL</t>
  </si>
  <si>
    <t>OLIMPICA</t>
  </si>
  <si>
    <t>CORPOPIEDAD - CP CASTELLANA</t>
  </si>
  <si>
    <t>BODEGA REYNOLS</t>
  </si>
  <si>
    <t>PLAZA CAYCEDO</t>
  </si>
  <si>
    <t>PLAZOLETA</t>
  </si>
  <si>
    <t>COPROPIEDAD - OVIEDO CENTRO COMERCIAL</t>
  </si>
  <si>
    <t>COLSEGUROS</t>
  </si>
  <si>
    <t>ITAGUI PARQUE</t>
  </si>
  <si>
    <t>AVENIDA ORIENTAL</t>
  </si>
  <si>
    <t>PARQUE MURILLO TORO</t>
  </si>
  <si>
    <t>COPROPIEDAD - EDIFICIO SANTILLANA</t>
  </si>
  <si>
    <t>EDIFICIO SANTILLANA</t>
  </si>
  <si>
    <t>AVENIDA SAN MARTIN</t>
  </si>
  <si>
    <t>KENNEDY MANDALAY</t>
  </si>
  <si>
    <t>BOULEVAR ENVIGADO</t>
  </si>
  <si>
    <t>AMERICA PLAZA</t>
  </si>
  <si>
    <t>PRADOS DEL NORTE</t>
  </si>
  <si>
    <t>AVENIDA NUTIBARA</t>
  </si>
  <si>
    <t>COPROPIEDAD - AVENIDA NUTIBARA</t>
  </si>
  <si>
    <t>AVENIDA CAÑAS GORDAS</t>
  </si>
  <si>
    <t>AUTOCONAVI GIRARDOT</t>
  </si>
  <si>
    <t>CATEDRAL</t>
  </si>
  <si>
    <t>METRO AVENIDA</t>
  </si>
  <si>
    <t>PASEO BOLIVAR</t>
  </si>
  <si>
    <t>LA CEJA PARQUE</t>
  </si>
  <si>
    <t>CALDAS PARQUE</t>
  </si>
  <si>
    <t>SANTA TERESITA</t>
  </si>
  <si>
    <t>AUTOCONAVI AVENIDA CERO</t>
  </si>
  <si>
    <t>UNISUR</t>
  </si>
  <si>
    <t>COPROPIEDAD - PEREIRA PLAZA</t>
  </si>
  <si>
    <t>OVIEDO CENTRO COMERCIAL</t>
  </si>
  <si>
    <t>COPROPIEDAD - PRADO PLAZA</t>
  </si>
  <si>
    <t>CARRERA 3RA</t>
  </si>
  <si>
    <t>CALLE SEGUNDA</t>
  </si>
  <si>
    <t>COPROPIEDAD - TERTULIA</t>
  </si>
  <si>
    <t>CALLE 10</t>
  </si>
  <si>
    <t>COPROPIEDAD - CLINICA SOMER</t>
  </si>
  <si>
    <t>SANTUARIO</t>
  </si>
  <si>
    <t>COPROPIEDAD - MULTICENTRO IBAGUE 2</t>
  </si>
  <si>
    <t>ASESORIA Y VENTA CALI 3</t>
  </si>
  <si>
    <t>WORLD TRADE CENTER</t>
  </si>
  <si>
    <t>LOTES ORIENTE CAS</t>
  </si>
  <si>
    <t>FUNDADORES MANIZALEZ LOCAL 401</t>
  </si>
  <si>
    <t>FUNDADORES MANIZALEZ LOCAL 402</t>
  </si>
  <si>
    <t>GERENCIA DE ZONA TUNJA LOCAL 401</t>
  </si>
  <si>
    <t>GERENCIA DE ZONA TUNJA LOCAL 301 - 302</t>
  </si>
  <si>
    <t>LOTES GRANADA CALI</t>
  </si>
  <si>
    <t>CUENTA CONTABLE</t>
  </si>
  <si>
    <t>NOMBRE</t>
  </si>
  <si>
    <t>SALDO FISCAL</t>
  </si>
  <si>
    <t>PROP. P. AND E. TERRENO BNS REC ARREN FINANCIER -</t>
  </si>
  <si>
    <t>La información la puedes encontrar en los PT de Bancolombia:</t>
  </si>
  <si>
    <t xml:space="preserve">	PT_BSM09_O_1000_Propiedad planta y equipo_Inmuebles_x000D_
</t>
  </si>
  <si>
    <t>PT_BSM09_O1_Propiedad Planta y Equipo_Reexprexión Arrendatario</t>
  </si>
  <si>
    <t>En la hoja que lleva por nombre PT.ALV.TRANSFORM, se debe filtrar por la clase contable de Terrenos y la columna COSTO NIIF</t>
  </si>
  <si>
    <t xml:space="preserve"> </t>
  </si>
  <si>
    <t>NOTA</t>
  </si>
  <si>
    <t xml:space="preserve">La columna de costo fiscal se saca de la proforma de renta del anexo valor patrimonial de los terrenos, se suma el valor contable mas los reajustes </t>
  </si>
  <si>
    <t>ANEXO APERTURA TASAS</t>
  </si>
  <si>
    <t>REGISTRO CONTABLE DEFINITIVO ACUMULADO POR APERTURA DE TASAS</t>
  </si>
  <si>
    <t>PRIMA DE ANTIGÜEDAD Y BONIFICACIONES</t>
  </si>
  <si>
    <t>SALDO DE LA COLUMNA AJUSTES TOTALES (MENOS PERMANENTES)</t>
  </si>
  <si>
    <t>VALOR</t>
  </si>
  <si>
    <t>% DE PARTICIPACIÓN ANUAL</t>
  </si>
  <si>
    <t>TARIFA</t>
  </si>
  <si>
    <t>PAGOS MENSUALES</t>
  </si>
  <si>
    <t>% DE PARTICIPACIÓN MENSUAL</t>
  </si>
  <si>
    <t>PRORRATEO</t>
  </si>
  <si>
    <t>PAGOS 2017</t>
  </si>
  <si>
    <t>PAGOS 2018</t>
  </si>
  <si>
    <t>PAGOS 2019 Y SIGUIENTES</t>
  </si>
  <si>
    <t>IMPUESTO DIFERIDO DEBITO</t>
  </si>
  <si>
    <t>REVERSAR</t>
  </si>
  <si>
    <t>AL GASTO DIRECTAMENTE  PRIMA ANTIGU</t>
  </si>
  <si>
    <t>PRORRATEO BONIFICA PENSIO</t>
  </si>
  <si>
    <t>% DE AJUSTE AL ORI</t>
  </si>
  <si>
    <t>% DE AJUSTE AL PYG</t>
  </si>
  <si>
    <t>NOMBRE CUENTA</t>
  </si>
  <si>
    <t>ANALISIS</t>
  </si>
  <si>
    <t>AJUSTE ORI O GASTO</t>
  </si>
  <si>
    <t>AL GASTO</t>
  </si>
  <si>
    <t>PAS. ESTIM. PROV. BONIF.SVA BONOS A DISTRIB.</t>
  </si>
  <si>
    <t>ESTIM. LIABILITY PROV. PENS. BONUS PAYMENT OBLIG.</t>
  </si>
  <si>
    <t>PAS. ESTIM. PROV. OBLIG. PRIMA DE ANTIGÜEDAD</t>
  </si>
  <si>
    <t>ESTIMATED LIAB. OBLIGAT. PROV PREMIUMS - payments-</t>
  </si>
  <si>
    <t>PENSION DE JUBILACION</t>
  </si>
  <si>
    <t>OPERATIVA</t>
  </si>
  <si>
    <t>CUIF</t>
  </si>
  <si>
    <t>PROYECCION DE PAGOS SEGÚN CALCULO ACTUARIAL A DIC 2016 PENSION HOJA 10</t>
  </si>
  <si>
    <t>CENSATIAS</t>
  </si>
  <si>
    <t>CUENTA operativa</t>
  </si>
  <si>
    <t>CUENTA OPERATIVA</t>
  </si>
  <si>
    <t>CONTABLE</t>
  </si>
  <si>
    <t>CUENT POR PAGAR FONDO DE CESANTIAS</t>
  </si>
  <si>
    <t>OBLIG. LAB. CONSOLIDADAS CESANTIAS AÑO </t>
  </si>
  <si>
    <t>OBLIG. LAB. CONSOLIDADAS CESANTIAS  REG</t>
  </si>
  <si>
    <t>PAS. ESTIM. PROV. OBLIG.  LABOR. CESANT</t>
  </si>
  <si>
    <t>PAS. ESTIM. PROV. OBLIG.  LABOR. CESANT</t>
  </si>
  <si>
    <t>PROYECCION DE PAGOS SEGÚN CALCULO ACTUARIAL A DIC 2016 CESANTIA HOJA 10</t>
  </si>
  <si>
    <t xml:space="preserve">SALDO IFRS </t>
  </si>
  <si>
    <t>VALOR PATRIMONIAL</t>
  </si>
  <si>
    <t>AÑO</t>
  </si>
  <si>
    <t>UTILDAD O PERDIDA DEL AÑO</t>
  </si>
  <si>
    <t>PRORRATEO FISCAL</t>
  </si>
  <si>
    <t>derivados completo</t>
  </si>
  <si>
    <t>deberia ser</t>
  </si>
  <si>
    <t>IMPUESTO DIFERIDO GRAVADO</t>
  </si>
  <si>
    <t>CAUSAR</t>
  </si>
  <si>
    <t>ANALISIS ACTIVOS FIJOS Y DEPRECIACION</t>
  </si>
  <si>
    <t>ACTIVO</t>
  </si>
  <si>
    <t>Fiscal</t>
  </si>
  <si>
    <t>IMPUESTO APROXIMADO</t>
  </si>
  <si>
    <t>GASTO DEPRECIACION MES</t>
  </si>
  <si>
    <t>VALOR FISCAL GASTO</t>
  </si>
  <si>
    <t>VALOR  IFRS</t>
  </si>
  <si>
    <t>GASTO DEPRECIACION EDIFICIOS</t>
  </si>
  <si>
    <t>DEPRECIACION MUEBLES Y ENSERES DE OFICINA</t>
  </si>
  <si>
    <t>DEPRECIACION ENSERES Y ACCESORIOS-PANAMA</t>
  </si>
  <si>
    <t>DEPRECIACION EQUIPO INFORMATICA</t>
  </si>
  <si>
    <t>DEPRECIACION VEHICULOS</t>
  </si>
  <si>
    <t>CLASE DE EMISOR</t>
  </si>
  <si>
    <t>F. VENCIMIENTO</t>
  </si>
  <si>
    <t>VALOR NOMINAL</t>
  </si>
  <si>
    <t xml:space="preserve">O.Otro Emisor </t>
  </si>
  <si>
    <t>Suma de VALOR NOMINAL</t>
  </si>
  <si>
    <t>Total general</t>
  </si>
  <si>
    <t>SUMA DE UTILIDAD Ó PÉRDIDA ACUMULADA USD</t>
  </si>
  <si>
    <t>%</t>
  </si>
  <si>
    <t>FISCALMENTE (PRORRATEO)</t>
  </si>
  <si>
    <t>DIFERENCIA FISCAL - IFRS</t>
  </si>
  <si>
    <t>PORCENTAJE IMP</t>
  </si>
  <si>
    <t>REGISTRO CONTABLE</t>
  </si>
  <si>
    <t>INTANGIBLES</t>
  </si>
  <si>
    <t>AÑOS SIGUIENTES</t>
  </si>
  <si>
    <t xml:space="preserve">BASE  FISCAL </t>
  </si>
  <si>
    <t>TOTAL GENERAL</t>
  </si>
  <si>
    <t>Programa NIIF Grupo Bancolombia</t>
  </si>
  <si>
    <t xml:space="preserve">Campos formulados </t>
  </si>
  <si>
    <t>Programa de trabajo: Activos intangibles</t>
  </si>
  <si>
    <t xml:space="preserve">Fecha inico del periodo </t>
  </si>
  <si>
    <t xml:space="preserve">Fecha corte del periodo </t>
  </si>
  <si>
    <t>* Esta plantilla corresponde a una  propuesta de trabajo para la etapa de transición IFRS, si la Compañía posee su propio reporte (plantilla) este deberá contener los campos mínimos indicados en este.</t>
  </si>
  <si>
    <t xml:space="preserve">Costos NIIF del Periodo previo </t>
  </si>
  <si>
    <t xml:space="preserve">Alta del periodo </t>
  </si>
  <si>
    <t xml:space="preserve">Eliminaciones de costos no capitalizables en la adquisición </t>
  </si>
  <si>
    <t>Determinanción del costo NIIF en la alta</t>
  </si>
  <si>
    <t>Asignación de deterioro</t>
  </si>
  <si>
    <t>Análisis de baja de activos NIIF</t>
  </si>
  <si>
    <t>Medición posterior</t>
  </si>
  <si>
    <t>año 2017</t>
  </si>
  <si>
    <t>año 2018</t>
  </si>
  <si>
    <t>año 2019</t>
  </si>
  <si>
    <t>Cuenta contable 6 dígitos</t>
  </si>
  <si>
    <t>Clase del Activo</t>
  </si>
  <si>
    <t>Código del activo</t>
  </si>
  <si>
    <t>Codigo Activo IFRS</t>
  </si>
  <si>
    <t>Placa del Activo</t>
  </si>
  <si>
    <t>PMO</t>
  </si>
  <si>
    <t xml:space="preserve">Concepto del desembolso </t>
  </si>
  <si>
    <t>Corresponde a un activo principal (padre)</t>
  </si>
  <si>
    <t>Nombre del activo principal</t>
  </si>
  <si>
    <t xml:space="preserve">Fecha de reconocimiento del desembolso/inicio de la amortización </t>
  </si>
  <si>
    <t>Fecha de inicio de amortización</t>
  </si>
  <si>
    <t>Vida útil  según política contable 
[número meses]</t>
  </si>
  <si>
    <t xml:space="preserve">Fecha fin de amortización </t>
  </si>
  <si>
    <t>Vida útil transcurrida</t>
  </si>
  <si>
    <t>Vida útil remanente fecha de revisión</t>
  </si>
  <si>
    <t>Validación para revisión de vida útil</t>
  </si>
  <si>
    <t xml:space="preserve">Moneda transacción </t>
  </si>
  <si>
    <t>Valor en modenda original</t>
  </si>
  <si>
    <t>Origen de la partida</t>
  </si>
  <si>
    <t xml:space="preserve">Costo </t>
  </si>
  <si>
    <t>Amortización  acumulada (-)</t>
  </si>
  <si>
    <t>Deterioro de valor (-)</t>
  </si>
  <si>
    <t>Costo neto NIIF</t>
  </si>
  <si>
    <t>El activo cumple con los criterios de reconocimiento?</t>
  </si>
  <si>
    <t>Valor en moneda original</t>
  </si>
  <si>
    <t>Costo de adquisición</t>
  </si>
  <si>
    <t>Otros costos capitalizados</t>
  </si>
  <si>
    <t>Total de costos</t>
  </si>
  <si>
    <t xml:space="preserve">Descripción del costo </t>
  </si>
  <si>
    <t>Costo 1</t>
  </si>
  <si>
    <t xml:space="preserve">Dercripción del costo </t>
  </si>
  <si>
    <t>Costo 2</t>
  </si>
  <si>
    <t>Costo 3</t>
  </si>
  <si>
    <t>Total de costo NIIF</t>
  </si>
  <si>
    <t>Total de costos llevados a resultados</t>
  </si>
  <si>
    <t>El activo fue objeto de recuperación/pérdida por deterioro durante el periodo de evaluación?</t>
  </si>
  <si>
    <t xml:space="preserve">Fecha de deterioro </t>
  </si>
  <si>
    <t xml:space="preserve">Valor de la recuperación (+) /pérdida (-) a reconocer </t>
  </si>
  <si>
    <t>¿El activo fue dado de baja en el periodo?</t>
  </si>
  <si>
    <t>Motivo</t>
  </si>
  <si>
    <t>Fecha de baja en cuentas</t>
  </si>
  <si>
    <t xml:space="preserve">Vida transcurrida total </t>
  </si>
  <si>
    <t>Vida transcurrida trimestre</t>
  </si>
  <si>
    <t xml:space="preserve">Costo NIIF objeto de baja </t>
  </si>
  <si>
    <t>Amortización  acumulada objeto de baja NIIF</t>
  </si>
  <si>
    <t>Deterioro NIIF</t>
  </si>
  <si>
    <t>Gasto Amortización NIIF</t>
  </si>
  <si>
    <t>Pérdida en baja de  NIIF</t>
  </si>
  <si>
    <t>Vida útil transcurrida trimestre</t>
  </si>
  <si>
    <t>Gasto Amortización  NIIF</t>
  </si>
  <si>
    <t>Amortización  acumulada NIIF</t>
  </si>
  <si>
    <t>meses por amortizar</t>
  </si>
  <si>
    <t>amortizacion mensual</t>
  </si>
  <si>
    <t>amorti saldo fiscal</t>
  </si>
  <si>
    <t>dif mensual</t>
  </si>
  <si>
    <t>total año 2017</t>
  </si>
  <si>
    <t>impuesto 2017</t>
  </si>
  <si>
    <t>total año 2018</t>
  </si>
  <si>
    <t>impuesto 2018</t>
  </si>
  <si>
    <t>año 2019 y ottros</t>
  </si>
  <si>
    <t>total año 2019 y stes</t>
  </si>
  <si>
    <t>impuesto 2019 y stes</t>
  </si>
  <si>
    <t>total Impuesto</t>
  </si>
  <si>
    <t>PRORRATEO SALDO FISCAL</t>
  </si>
  <si>
    <t>DIF7016514</t>
  </si>
  <si>
    <t>LICENCIA AFI</t>
  </si>
  <si>
    <t xml:space="preserve">Licencia </t>
  </si>
  <si>
    <t>No</t>
  </si>
  <si>
    <t>No require revisión</t>
  </si>
  <si>
    <t>Periodo previo</t>
  </si>
  <si>
    <t>[Indicar el concepto]</t>
  </si>
  <si>
    <t>[dd/mm/aa]</t>
  </si>
  <si>
    <t>[Descripción del motivo]</t>
  </si>
  <si>
    <t>[dd/mm/aaaa]</t>
  </si>
  <si>
    <t>DIF7016515</t>
  </si>
  <si>
    <t>LICENCIA SAP</t>
  </si>
  <si>
    <t>Requiere revisión del área</t>
  </si>
  <si>
    <t>DIF7016529</t>
  </si>
  <si>
    <t>LICENCIAS MICROSOFT</t>
  </si>
  <si>
    <t>DIF7016525</t>
  </si>
  <si>
    <t>LICENCIA ADOBE ACROBAT STD XI (ELA)</t>
  </si>
  <si>
    <t>DIF7016526</t>
  </si>
  <si>
    <t>LICENCIA ADOBE PROFESSIONAL XI (ELA)</t>
  </si>
  <si>
    <t>DIF7016528</t>
  </si>
  <si>
    <t>LICENCIA ADOBE CAPTIVATE</t>
  </si>
  <si>
    <t>DIF7016647</t>
  </si>
  <si>
    <t>LICENCIA ENCASE  ENTERPRISE</t>
  </si>
  <si>
    <t>DIF7016648</t>
  </si>
  <si>
    <t>LICENCIA PGP  SYMC ENCRYPTION MANAGEMENT SERVER BY</t>
  </si>
  <si>
    <t>DIF7016649</t>
  </si>
  <si>
    <t>LICENCIA PGP  SYMC ENCRYPTION DESKTOP CORPORATE BY</t>
  </si>
  <si>
    <t>DIF7016652</t>
  </si>
  <si>
    <t>LICENCIA SAP BUSINESS OBJECTS BI PACKAGE</t>
  </si>
  <si>
    <t>DIF7016653</t>
  </si>
  <si>
    <t>LICENCIA SAP APPLICATION BUSINESS EXPERT UPGRADE U</t>
  </si>
  <si>
    <t>DIF7016754</t>
  </si>
  <si>
    <t>LICENCIA FACT</t>
  </si>
  <si>
    <t>DIF7016799</t>
  </si>
  <si>
    <t>CARGOS DIFERIDOS PROGRAMAS DE SOTFWARE NUEVA</t>
  </si>
  <si>
    <t>DIF7016800</t>
  </si>
  <si>
    <t>LICENCIA SAS OPRISK</t>
  </si>
  <si>
    <t>DIF7016801</t>
  </si>
  <si>
    <t>LICENCIA SAS CREDIT RISK MANAGEMENT</t>
  </si>
  <si>
    <t>DIF7016803</t>
  </si>
  <si>
    <t>BPC Business Planning and Consolidation</t>
  </si>
  <si>
    <t>DIF7016806</t>
  </si>
  <si>
    <t>LICENCIAS SAP</t>
  </si>
  <si>
    <t>DIF7018668</t>
  </si>
  <si>
    <t>DIF7018668001</t>
  </si>
  <si>
    <t>DIF7018668002</t>
  </si>
  <si>
    <t>DIF7018668003</t>
  </si>
  <si>
    <t>PMO18180</t>
  </si>
  <si>
    <t>DIF7017172</t>
  </si>
  <si>
    <t>LICENCIA MOODYS</t>
  </si>
  <si>
    <t>Si</t>
  </si>
  <si>
    <t>DIF7017172001</t>
  </si>
  <si>
    <t>DIF7017187</t>
  </si>
  <si>
    <t>LICENCIA IAM NOVELL SUITE</t>
  </si>
  <si>
    <t>DIF7017150</t>
  </si>
  <si>
    <t>LICENCIA MYEXTRA</t>
  </si>
  <si>
    <t>DIF7017388</t>
  </si>
  <si>
    <t>DIF7017150001</t>
  </si>
  <si>
    <t>MYEXTRA</t>
  </si>
  <si>
    <t>DIF7017197</t>
  </si>
  <si>
    <t>LICENCIA SERVICE DESK (USD)</t>
  </si>
  <si>
    <t>DIF7017223</t>
  </si>
  <si>
    <t>LICENCIA WAND DATAFACET</t>
  </si>
  <si>
    <t>DIF7017260</t>
  </si>
  <si>
    <t>SQLSvrEntCore ALNG LicSAPk MVL 2Lic CoreLic</t>
  </si>
  <si>
    <t>DIF7017261</t>
  </si>
  <si>
    <t>SQLSvrStdCore ALNG LicSAPk MVL 2Lic CoreLic</t>
  </si>
  <si>
    <t>DIF7017264</t>
  </si>
  <si>
    <t>WinSvrStd ALNG LicSAPk MVL</t>
  </si>
  <si>
    <t>DIF7017265</t>
  </si>
  <si>
    <t>WinRmtDsktpSrvcsCAL ALNG LicSAPk MVL UsrCAL</t>
  </si>
  <si>
    <t>DIF7017268</t>
  </si>
  <si>
    <t>WinPro ALNG UpgrdSAPk MVL Pltfrm wMDOP</t>
  </si>
  <si>
    <t>DIF7017269</t>
  </si>
  <si>
    <t>CoreCAL ALNG LicSAPk MVL Pltfrm DvcCAL</t>
  </si>
  <si>
    <t>DIF7017270</t>
  </si>
  <si>
    <t>OfficeStd ALNG LicSAPk MVL Pltfrm</t>
  </si>
  <si>
    <t>DIF7017275</t>
  </si>
  <si>
    <t>PrjctPro ALNG LicSAPk MVL w1PrjctSvrCAL</t>
  </si>
  <si>
    <t>TERMINAL SERVER</t>
  </si>
  <si>
    <t>DIF7017470</t>
  </si>
  <si>
    <t>DIF7017493</t>
  </si>
  <si>
    <t>DIF7018256</t>
  </si>
  <si>
    <t>APTRA</t>
  </si>
  <si>
    <t>DIF7018256001</t>
  </si>
  <si>
    <t>DIF7018256002</t>
  </si>
  <si>
    <t>DIF7038502</t>
  </si>
  <si>
    <t>MICROSOFT</t>
  </si>
  <si>
    <t>DIF7038502002</t>
  </si>
  <si>
    <t>DETECTED ID</t>
  </si>
  <si>
    <t>PMO17666</t>
  </si>
  <si>
    <t>DIF7038963</t>
  </si>
  <si>
    <t>LICENCIA INTEGRATION BUS</t>
  </si>
  <si>
    <t>DIFERIDOS NUEVA ARQUITECTURA HONORARIOS (5000275)</t>
  </si>
  <si>
    <t>PMO16441</t>
  </si>
  <si>
    <t>Honorarios</t>
  </si>
  <si>
    <t>DIF7038996</t>
  </si>
  <si>
    <t>PMO17936</t>
  </si>
  <si>
    <t>DIF7039011</t>
  </si>
  <si>
    <t>DIF7039012</t>
  </si>
  <si>
    <t>DIF7039004</t>
  </si>
  <si>
    <t>PMO20583</t>
  </si>
  <si>
    <t>DIF7039050</t>
  </si>
  <si>
    <t>PMO20311</t>
  </si>
  <si>
    <t>DIF7039051</t>
  </si>
  <si>
    <t>DIF7039510</t>
  </si>
  <si>
    <t>HONAXIOM</t>
  </si>
  <si>
    <t>PMO19516</t>
  </si>
  <si>
    <t>DIF7040956</t>
  </si>
  <si>
    <t>LICENCIA SAS</t>
  </si>
  <si>
    <t>PMO17924</t>
  </si>
  <si>
    <t>DIF7040956001</t>
  </si>
  <si>
    <t>DIF7040956002</t>
  </si>
  <si>
    <t>PMO24533</t>
  </si>
  <si>
    <t>DIF7040986</t>
  </si>
  <si>
    <t>QFLOW</t>
  </si>
  <si>
    <t>PMO22340</t>
  </si>
  <si>
    <t>DIF7040986001</t>
  </si>
  <si>
    <t>DIF7040986002</t>
  </si>
  <si>
    <t>DIF7040986003</t>
  </si>
  <si>
    <t>DIF7018664</t>
  </si>
  <si>
    <t>DIF7039756</t>
  </si>
  <si>
    <t>DIF7040151</t>
  </si>
  <si>
    <t>DIF7040926</t>
  </si>
  <si>
    <t>DIF7044209</t>
  </si>
  <si>
    <t>DIF7046514</t>
  </si>
  <si>
    <t>DIF7049498</t>
  </si>
  <si>
    <t>DIF7041348</t>
  </si>
  <si>
    <t>OM DECISION MODEULE</t>
  </si>
  <si>
    <t>PMO21743</t>
  </si>
  <si>
    <t>DIF7041347</t>
  </si>
  <si>
    <t>MDM</t>
  </si>
  <si>
    <t>PMO22083</t>
  </si>
  <si>
    <t>DIF7041305</t>
  </si>
  <si>
    <t>DIF7041306</t>
  </si>
  <si>
    <t>DIF7041306004</t>
  </si>
  <si>
    <t>DIF7041306001</t>
  </si>
  <si>
    <t>DIF7041306002</t>
  </si>
  <si>
    <t>DIF7041306003</t>
  </si>
  <si>
    <t>DIF7041306005</t>
  </si>
  <si>
    <t>DIF7041306006</t>
  </si>
  <si>
    <t>PMO24892</t>
  </si>
  <si>
    <t>DIF7041306007</t>
  </si>
  <si>
    <t>DIF7041306008</t>
  </si>
  <si>
    <t>SAP - DISCLOSURE MANAGEMENT</t>
  </si>
  <si>
    <t>DIF7041306009</t>
  </si>
  <si>
    <t>DIF7041306010</t>
  </si>
  <si>
    <t>Alta del periodo</t>
  </si>
  <si>
    <t>DIF7041370</t>
  </si>
  <si>
    <t>DIF7043385</t>
  </si>
  <si>
    <t>DIF7044673</t>
  </si>
  <si>
    <t>DIF7045933</t>
  </si>
  <si>
    <t>DIF7049521</t>
  </si>
  <si>
    <t>DIF7044387</t>
  </si>
  <si>
    <t>ORACLE</t>
  </si>
  <si>
    <t>DIF7044387001</t>
  </si>
  <si>
    <t>DIF7044387002</t>
  </si>
  <si>
    <t>DIF7046753</t>
  </si>
  <si>
    <t>EAE</t>
  </si>
  <si>
    <t>DIF7018869</t>
  </si>
  <si>
    <t>AXIOM</t>
  </si>
  <si>
    <t>DIF7018869001</t>
  </si>
  <si>
    <t>DIF7049524</t>
  </si>
  <si>
    <t>FINACLE</t>
  </si>
  <si>
    <t>PMO22476</t>
  </si>
  <si>
    <t>DIF7049524001</t>
  </si>
  <si>
    <t>DIF7049524002</t>
  </si>
  <si>
    <t>DIF7049524003</t>
  </si>
  <si>
    <t>DIF7049524004</t>
  </si>
  <si>
    <t>DIF7049524006</t>
  </si>
  <si>
    <t>PMO22473</t>
  </si>
  <si>
    <t>DIF7049524005</t>
  </si>
  <si>
    <t>DIF7049524007</t>
  </si>
  <si>
    <t>DIF7049524008</t>
  </si>
  <si>
    <t>DIF7049524009</t>
  </si>
  <si>
    <t>DIF7049524010</t>
  </si>
  <si>
    <t>DIF7049524011</t>
  </si>
  <si>
    <t>DIF7049524012</t>
  </si>
  <si>
    <t>DIF7049524013</t>
  </si>
  <si>
    <t>DIF7049524014</t>
  </si>
  <si>
    <t>DIF7049524015</t>
  </si>
  <si>
    <t>DIF7049524016</t>
  </si>
  <si>
    <t>DIF7049524017</t>
  </si>
  <si>
    <t>DIF7049524019</t>
  </si>
  <si>
    <t>DIF7049524020</t>
  </si>
  <si>
    <t>DIF7049524021</t>
  </si>
  <si>
    <t>DIF7049524022</t>
  </si>
  <si>
    <t>DIF7049524023</t>
  </si>
  <si>
    <t>DIF7049524026</t>
  </si>
  <si>
    <t>DIF7049524027</t>
  </si>
  <si>
    <t>DIF7049524028</t>
  </si>
  <si>
    <t>DIF7049524030</t>
  </si>
  <si>
    <t>DIF7049524031</t>
  </si>
  <si>
    <t>DIF7049524032</t>
  </si>
  <si>
    <t>DIF7049524033</t>
  </si>
  <si>
    <t>DIF7049524034</t>
  </si>
  <si>
    <t>DIF7049524035</t>
  </si>
  <si>
    <t>DIF7049524036</t>
  </si>
  <si>
    <t>DIF7049524037</t>
  </si>
  <si>
    <t>DIF7049524038</t>
  </si>
  <si>
    <t>DIF7049524039</t>
  </si>
  <si>
    <t>DIF7049524040</t>
  </si>
  <si>
    <t>DIF7049524041</t>
  </si>
  <si>
    <t>DIF7049524042</t>
  </si>
  <si>
    <t>DIF7049524043</t>
  </si>
  <si>
    <t>DIF7049524044</t>
  </si>
  <si>
    <t>DIF7049524045</t>
  </si>
  <si>
    <t>DIF7049524046</t>
  </si>
  <si>
    <t>DIF7049524047</t>
  </si>
  <si>
    <t>DIF7049524048</t>
  </si>
  <si>
    <t>DIF7049524049</t>
  </si>
  <si>
    <t>DIF7049524052</t>
  </si>
  <si>
    <t>DIF7049524055</t>
  </si>
  <si>
    <t>DIF7049524057</t>
  </si>
  <si>
    <t>DIF7049524059</t>
  </si>
  <si>
    <t>DIF7049524060</t>
  </si>
  <si>
    <t>DIF7049524062</t>
  </si>
  <si>
    <t>DIF7049524063</t>
  </si>
  <si>
    <t>DIF7049524064</t>
  </si>
  <si>
    <t>DIF7049524065</t>
  </si>
  <si>
    <t>DIF7049524066</t>
  </si>
  <si>
    <t>DIF7049524056</t>
  </si>
  <si>
    <t>DIF7049524058</t>
  </si>
  <si>
    <t>DIF7049524061</t>
  </si>
  <si>
    <t>DIF7049524068</t>
  </si>
  <si>
    <t>DIF7049524069</t>
  </si>
  <si>
    <t>DIF7049524072</t>
  </si>
  <si>
    <t>DIF7049524073</t>
  </si>
  <si>
    <t>DIF7049524074</t>
  </si>
  <si>
    <t>DIF7049524075</t>
  </si>
  <si>
    <t>DIF7049524076</t>
  </si>
  <si>
    <t>DIF7049524077</t>
  </si>
  <si>
    <t>DIF7049524078</t>
  </si>
  <si>
    <t>DIF7049524081</t>
  </si>
  <si>
    <t>HONORARIOS FINACLE</t>
  </si>
  <si>
    <t>DIF7049524082</t>
  </si>
  <si>
    <t>DIF7049524085</t>
  </si>
  <si>
    <t>DIF7049524086</t>
  </si>
  <si>
    <t>DIF7049524089</t>
  </si>
  <si>
    <t>DIF7049524090</t>
  </si>
  <si>
    <t>DIF7049524091</t>
  </si>
  <si>
    <t>DIF7049524092</t>
  </si>
  <si>
    <t>DIF7049524093</t>
  </si>
  <si>
    <t>DIF7049524094</t>
  </si>
  <si>
    <t>DIF7049524097</t>
  </si>
  <si>
    <t>DIF7049524098</t>
  </si>
  <si>
    <t>DIF7049524099</t>
  </si>
  <si>
    <t>DIF7049524100</t>
  </si>
  <si>
    <t>DIF7049524103</t>
  </si>
  <si>
    <t>DIF7049524104</t>
  </si>
  <si>
    <t>DIF7049524105</t>
  </si>
  <si>
    <t>DIF7049524107</t>
  </si>
  <si>
    <t>DIF7049524108</t>
  </si>
  <si>
    <t>DIF7049524111</t>
  </si>
  <si>
    <t>DIF7049524112</t>
  </si>
  <si>
    <t>DIF7049524113</t>
  </si>
  <si>
    <t>DIF7049524114</t>
  </si>
  <si>
    <t>DIF7049524115</t>
  </si>
  <si>
    <t>DIF7049524117</t>
  </si>
  <si>
    <t>DIF7049524118</t>
  </si>
  <si>
    <t>DIF7049524122</t>
  </si>
  <si>
    <t>DIF7049524126</t>
  </si>
  <si>
    <t>DIF7049524127</t>
  </si>
  <si>
    <t>DIF7049524128</t>
  </si>
  <si>
    <t>DIF7049524129</t>
  </si>
  <si>
    <t>DIF7049524130</t>
  </si>
  <si>
    <t>DIF7049524131</t>
  </si>
  <si>
    <t>DIF7049524133</t>
  </si>
  <si>
    <t>PMO25794</t>
  </si>
  <si>
    <t>DIF7049524134</t>
  </si>
  <si>
    <t>DIF7049524137</t>
  </si>
  <si>
    <t>DIF7049524138</t>
  </si>
  <si>
    <t>DIF7049524144</t>
  </si>
  <si>
    <t>DIF7049524145</t>
  </si>
  <si>
    <t>DIF7049524147</t>
  </si>
  <si>
    <t>DIF7049524148</t>
  </si>
  <si>
    <t>DIF7049524149</t>
  </si>
  <si>
    <t>DIF7049524150</t>
  </si>
  <si>
    <t>DIF7049524151</t>
  </si>
  <si>
    <t>DIF7049602</t>
  </si>
  <si>
    <t>DIF7049611</t>
  </si>
  <si>
    <t>DIF7049627</t>
  </si>
  <si>
    <t>KOFAX</t>
  </si>
  <si>
    <t>DIF7050165</t>
  </si>
  <si>
    <t>SWITCH TRANSACCIONAL AUTHENTIC</t>
  </si>
  <si>
    <t>PMO22270</t>
  </si>
  <si>
    <t>DIF7050165001</t>
  </si>
  <si>
    <t>DIF7050165002</t>
  </si>
  <si>
    <t>HONORARIOS AUTHENTIC</t>
  </si>
  <si>
    <t>DIF7050165003</t>
  </si>
  <si>
    <t>DIF7050165004</t>
  </si>
  <si>
    <t>DIF7050165005</t>
  </si>
  <si>
    <t>DIF7050165006</t>
  </si>
  <si>
    <t>DIF7038502001</t>
  </si>
  <si>
    <t>SI</t>
  </si>
  <si>
    <t>DIF7050164</t>
  </si>
  <si>
    <t>AUTHENTIC</t>
  </si>
  <si>
    <t>DIF7050164001</t>
  </si>
  <si>
    <t>DIF7050164002</t>
  </si>
  <si>
    <t>DIF7050356</t>
  </si>
  <si>
    <t>PMO23777</t>
  </si>
  <si>
    <t>DIF7050356001</t>
  </si>
  <si>
    <t>DIF7050356002</t>
  </si>
  <si>
    <t>DIF7050356003</t>
  </si>
  <si>
    <t>DIF7050356004</t>
  </si>
  <si>
    <t>DIF7050356005</t>
  </si>
  <si>
    <t>DIF7050356007</t>
  </si>
  <si>
    <t>DIF7050764</t>
  </si>
  <si>
    <t>FINACLE ENTERPRISE PARA RECAUDOS</t>
  </si>
  <si>
    <t>DIF7050799</t>
  </si>
  <si>
    <t>MUREX</t>
  </si>
  <si>
    <t>PMO22491</t>
  </si>
  <si>
    <t>DIF7050799001</t>
  </si>
  <si>
    <t>DIF7050799003</t>
  </si>
  <si>
    <t>DIF7050799004</t>
  </si>
  <si>
    <t>DIF7050795</t>
  </si>
  <si>
    <t>BIZAGI</t>
  </si>
  <si>
    <t>C103500270</t>
  </si>
  <si>
    <t>DIF7050795001</t>
  </si>
  <si>
    <t>HONORARIOS SAS - IFRS9</t>
  </si>
  <si>
    <t>DIF7051877004</t>
  </si>
  <si>
    <t>DIF7051877005</t>
  </si>
  <si>
    <t>HONORARIOS IFB - IFRS9</t>
  </si>
  <si>
    <t>DIF7052485003</t>
  </si>
  <si>
    <t>DIF7052485004</t>
  </si>
  <si>
    <t>DIF7052335</t>
  </si>
  <si>
    <t>GOLDENGATE</t>
  </si>
  <si>
    <t>DIF7052335001</t>
  </si>
  <si>
    <t>DIF7053042</t>
  </si>
  <si>
    <t>MICROSOFT - POWER BI</t>
  </si>
  <si>
    <t>PMO23723</t>
  </si>
  <si>
    <t>DIF7053042001</t>
  </si>
  <si>
    <t>DIF7053042002</t>
  </si>
  <si>
    <t>TOTAL</t>
  </si>
  <si>
    <t>APERTURA INTANGIBLES</t>
  </si>
  <si>
    <t>IFRS</t>
  </si>
  <si>
    <t>Gasto</t>
  </si>
  <si>
    <t>Activo</t>
  </si>
  <si>
    <t>Diferencia Patrimonial</t>
  </si>
  <si>
    <t>impuesto que esta causado</t>
  </si>
  <si>
    <t>según prorrateo</t>
  </si>
  <si>
    <t>Diferencia en impuestos</t>
  </si>
  <si>
    <t>Impuesto a reversar , daria ingreso</t>
  </si>
  <si>
    <t>% PRORRATEO</t>
  </si>
  <si>
    <t>BASE IMPUESTO</t>
  </si>
  <si>
    <t>DERECHO OP DE CONTADO DE COMPRA CAD</t>
  </si>
  <si>
    <t>DCHO OPERACIONES CONT COMP_ TES TASA FIJA</t>
  </si>
  <si>
    <t>DCHO OPERACIONES CONT VTA YANKEES USD</t>
  </si>
  <si>
    <t>OBLI OPERACION CONT COMP_ TES TASA FIJA</t>
  </si>
  <si>
    <t>OBLI OPERACION CONT VTA YANKEES USD</t>
  </si>
  <si>
    <t>OBLIGACION DE FWD DE VENTA ESPEC ACT CAD</t>
  </si>
  <si>
    <t>VEHICULOS DADOS EN LEASING E OT GTIA CONSUMO</t>
  </si>
  <si>
    <t>CAT A, GI, LS CCIAL HABITACIONAL LEY 550</t>
  </si>
  <si>
    <t>CREDITO A EMPLEADOS CATEG. E CONSUMO</t>
  </si>
  <si>
    <t>RETENCION EN LA FUENTE INTERESES</t>
  </si>
  <si>
    <t>RETENCION EN LA FUENTE POR RECUPERACION</t>
  </si>
  <si>
    <t>DIVERSAS OTRAS CANON OP TERMINADA ARRENDAMIENTO</t>
  </si>
  <si>
    <t>DIVERSAS OTRAS SEGURO OP TERMINADA ARRENDAMIENTO</t>
  </si>
  <si>
    <t>TEMPORAL REVERSIONES REQUERIMIENTOS PESOS</t>
  </si>
  <si>
    <t>TEMPORAL CXC DIFERENCIA EN RECIBOS VARIOS</t>
  </si>
  <si>
    <t>TEMP INTEG CONTABLE SUFI</t>
  </si>
  <si>
    <t>DERECHO FORWARD DE COMPRA ESPEC PAS JPY</t>
  </si>
  <si>
    <t>OP CONTADO DE VENTA PASIVA_OBLIGACION GBP</t>
  </si>
  <si>
    <t>CXP GMF TRN.FRAS SEGUROS CART CMO Y CIAL</t>
  </si>
  <si>
    <t>CONTRIBUCIONES  Y AFILIACIONES ANIF</t>
  </si>
  <si>
    <t>RETEIVA AÑOS ANTERIORES</t>
  </si>
  <si>
    <t>HONORARIOS ADMON DELEGADA PNAS JURIDICAS</t>
  </si>
  <si>
    <t>CXP RTEICA PAGO A ESTABLECIMIENTOS MONIQUIRÁ</t>
  </si>
  <si>
    <t>REC IMPUESTOS SANCION EXTEMPO ACT EXTERIOR</t>
  </si>
  <si>
    <t>ABONO.DIF.REESTR.CONSMO.CAPITAL CATG.A</t>
  </si>
  <si>
    <t>SEGURO VEHICULO AXA COLPATRIA SUFI</t>
  </si>
  <si>
    <t>ABON.DIF.REESTR.CONSMO.INTS.MORA CATG.A</t>
  </si>
  <si>
    <t>ABONOS PENDIENTES POR APLICAR OTROS BANCOS</t>
  </si>
  <si>
    <t>TEMP RECAUDOS OTRAS ENTIDADES SUFI-PAB</t>
  </si>
  <si>
    <t>COSTO FISCAL  A ABRIL DE 2017</t>
  </si>
  <si>
    <t>DIFERENCIA CAMBIO A ABRIL DE 2017</t>
  </si>
  <si>
    <t>CAR CIAL CAT A OG MAQ Y EQ. LEASING RECL</t>
  </si>
  <si>
    <t>CAR CIAL CAT C GI EQ. COMP. LEASING RECL</t>
  </si>
  <si>
    <t>CRED.CNSUMO.CATEG.A.OG.DSCTOS.RECLS.ML.</t>
  </si>
  <si>
    <t>CAR CMO CAT E GI MAQ Y EQ. LEASING RECL</t>
  </si>
  <si>
    <t>CAT A LEAS CCIAL RGO  RECLASIF BAR- TREN- AVION</t>
  </si>
  <si>
    <t>CARTAS DE CREDITO CUBIERTAS A GTIA ID CCIAL</t>
  </si>
  <si>
    <t>CREDITO COMERCIAL CATG.B.O.G.FACTORING</t>
  </si>
  <si>
    <t>PRESTAMOS RECURSO OTRA ENTID  B OT GTIAS CCIAL</t>
  </si>
  <si>
    <t>CAR CIAL CAT B OG MAQ Y EQ. LEASING RECL</t>
  </si>
  <si>
    <t>REINTEGROS ANTICIPADOS  B OT GTIAS CCIAL</t>
  </si>
  <si>
    <t>FACTORING SIN RECURSO  C  OT GTIAS  CCIAL</t>
  </si>
  <si>
    <t>CAR CIAL CAT C OG MAQ Y EQ. LEASING RECL</t>
  </si>
  <si>
    <t>CARTERA Y OPERACIONES LEASING COMERCIAL CAT D</t>
  </si>
  <si>
    <t>PRESTAMO CON RECURSO OTRA ENTID D OT GTIA CCIAL</t>
  </si>
  <si>
    <t>DESCUENTOS   D OT GTIAS  CCIAL</t>
  </si>
  <si>
    <t>FACTORING SIN RECURSO  D OT GTIAS  CCIAL</t>
  </si>
  <si>
    <t>CAT D LEAS CCIAL RGO  SIGNIF RECLASIF MUEBY ENS</t>
  </si>
  <si>
    <t>CAR CIAL CAT D GI EQ. COMP. LEASING RECL</t>
  </si>
  <si>
    <t>CAR CIAL CAT D OG EQ. COMP. LEASING RECL</t>
  </si>
  <si>
    <t>CAR CIAL CAT E OG MAQ Y EQ. LEASING RECL</t>
  </si>
  <si>
    <t>MICROCREDITO  C GTIA IDONEA RIESGO APRECIABLE ML</t>
  </si>
  <si>
    <t>MICROCREDITO C OTRAS GTIAS RIESGO APRECIABLE ML</t>
  </si>
  <si>
    <t>MICROCREDITO D OT GTIAS RIESGO SIGNIFICATIVO ML</t>
  </si>
  <si>
    <t>MICROCREDITO E OT GTIAS RIESGO INCOBRABILIDA ML</t>
  </si>
  <si>
    <t>CREDITOS.EMPLEADOS CATG.A.VVDA.RECLASIF.</t>
  </si>
  <si>
    <t>CREDITOS.EMPLEADOS CATG.B.VVDA.RECLASIF.</t>
  </si>
  <si>
    <t>PROVIS.OTRS.ACTIV.CATG.B.VVDA.EMPLEADOS</t>
  </si>
  <si>
    <t>INTERES C RIESGO APRECIABLE, VIVIENDA RECLASIF</t>
  </si>
  <si>
    <t>INTERESES CATEGORIA C.CONSUMO.RECLASIFI</t>
  </si>
  <si>
    <t>INTERESES CATEGORIA D.CONSUMO.RECLASIFI</t>
  </si>
  <si>
    <t>PAG X CTA CLITES VIVIENDA B RIESGO RECLASI.</t>
  </si>
  <si>
    <t>PAG X CTA CLITES, VIVIENDA  C RECLASI.</t>
  </si>
  <si>
    <t>PAG X CTA CLITES VIVIENDA  D RECLASI.</t>
  </si>
  <si>
    <t>PAG X CTA CLITES, VIVIENDA  E RIESGO DE INCOBRAB</t>
  </si>
  <si>
    <t>PAG X CTA DE CLIENTES, CONSUMO  A  RECLASIF</t>
  </si>
  <si>
    <t>PAG X CTA DE CLTE CONSUMO B  RECLASIF</t>
  </si>
  <si>
    <t>PAG X CTA DE CLTE, CONSUMO  C  RECLASIF</t>
  </si>
  <si>
    <t>PAG X CTA DE CLTE, CONSUMO  D  RECLASIF</t>
  </si>
  <si>
    <t>PAG X CTA CLTE MICROCRED   B  RECLASIF</t>
  </si>
  <si>
    <t>PAG X CTA DE CLTE  MICROCR   C RIESGO APRECIABLE</t>
  </si>
  <si>
    <t>PROV.VIVDA.CATG.B.CRD.ACEP.INTERS.EMPLEA</t>
  </si>
  <si>
    <t>PROV.VIVDA.CATG.D.CRD.SIGN.INTERS.EMPLEA</t>
  </si>
  <si>
    <t>DIF7049524152</t>
  </si>
  <si>
    <t>DIF7049524153</t>
  </si>
  <si>
    <t>DIF7049524154</t>
  </si>
  <si>
    <t>DIF7049524155</t>
  </si>
  <si>
    <t>DIF7049524156</t>
  </si>
  <si>
    <t>DIF7049524157</t>
  </si>
  <si>
    <t>DIF7049524158</t>
  </si>
  <si>
    <t>DIF7049524160</t>
  </si>
  <si>
    <t>DIF7049524161</t>
  </si>
  <si>
    <t>DIF7049524162</t>
  </si>
  <si>
    <t>DIF7050165007</t>
  </si>
  <si>
    <t>DIF7050799006</t>
  </si>
  <si>
    <t>DIF7051877006</t>
  </si>
  <si>
    <t>DIF7053042003</t>
  </si>
  <si>
    <t>DIF7053042004</t>
  </si>
  <si>
    <t>A8 Analisis especiales cuentas</t>
  </si>
  <si>
    <t>TITULOS DE PARTICIPATIVOS</t>
  </si>
  <si>
    <t>camara de riesgo contraparte</t>
  </si>
  <si>
    <t>Fondo inmobliliario</t>
  </si>
  <si>
    <t>Pa Factoring</t>
  </si>
  <si>
    <t>Derechos residuales</t>
  </si>
  <si>
    <t>brp en acciones</t>
  </si>
  <si>
    <t>A0</t>
  </si>
  <si>
    <t>C50FIFRSNO</t>
  </si>
  <si>
    <t>REMESAS SOBRE EL EXTERIOR DOLARES</t>
  </si>
  <si>
    <t>REMESAS SOBRE EL EXTERIOR DOLAR CANADIEN</t>
  </si>
  <si>
    <t>REMESAS SOBRE EL EXTERIOR TEMP.DOLAR CAN</t>
  </si>
  <si>
    <t>TTV ACTIVA_FDOS PENSIONES COP</t>
  </si>
  <si>
    <t>TTV RENDIMIENTO POR COBRAR_FDOS PENSIONES COP</t>
  </si>
  <si>
    <t>INV NEGOCIABLE EN INVENTARIO GOBIERNO EXT USD</t>
  </si>
  <si>
    <t>DCHO OPERACIONES CONT VTA TES TASA FIJA</t>
  </si>
  <si>
    <t>OBLIG PASIVO OP DE CONT DE VENTA JPY</t>
  </si>
  <si>
    <t>OBLI OPERACION CONT VTA TES TASA FIJA</t>
  </si>
  <si>
    <t>DCHO FORWARD DE COMPRA ESPECULACION ACTIVO JPY</t>
  </si>
  <si>
    <t>OBLIGACION DE FWD DE VENTA ESPEC ACT GBP</t>
  </si>
  <si>
    <t>OBLIGACION DE FWD DE VENTA ESPEC ACT MXN</t>
  </si>
  <si>
    <t>DCHO FWD TIT DE VTA ACT USD GOBEXT</t>
  </si>
  <si>
    <t>OBL FWD TIT DE VTA ACT USD GOBEXT</t>
  </si>
  <si>
    <t>CAT B GI LS CCIAL BARCOS TRENES AVIO</t>
  </si>
  <si>
    <t>CREDITO COMERCIAL CATG.C.O.G.FACTORING</t>
  </si>
  <si>
    <t>CARTAS DE CREDITO CUBIERTAS  D OT GTIAS  CCIAL</t>
  </si>
  <si>
    <t>CREDITO A EMPLEADOS CATEG. B VIVIENDA</t>
  </si>
  <si>
    <t>CREDITO A EMPLEADOS CATEG. C CONSUMO</t>
  </si>
  <si>
    <t>INTRS.CTES.CATG.C.OTRS.CRS.EMPLEADOS</t>
  </si>
  <si>
    <t>INTERES MORA D SIGNIFICATIVO CONSUMO CONVENIOS</t>
  </si>
  <si>
    <t>INTERES D SIGNIFICATIVO CCIAL MORA CONVENIOS</t>
  </si>
  <si>
    <t>EQUIPO PARA ARRENDAR MAQUINARIA (NUEVO)</t>
  </si>
  <si>
    <t>CXC MEDIOS DE PAGO CHF</t>
  </si>
  <si>
    <t>CXC  MEDIOS DE PAGO  FI - T INTERES  USD</t>
  </si>
  <si>
    <t>FALTANTES EN TRANSPORTADORA PROSEGUR</t>
  </si>
  <si>
    <t>INTERESES CUENTA AHORROS BANCA DIGITAL</t>
  </si>
  <si>
    <t>SERV_BANC_RECAUDOS REALIZADOS RETEICA</t>
  </si>
  <si>
    <t>COMP EN CORTO OP SIMUL SEG Y REASEG COP</t>
  </si>
  <si>
    <t>COMP POS EN CORT OP TTV FON PENS COP</t>
  </si>
  <si>
    <t>DERECHO FORWARD DE COMPRA ESPEC PAS GBP</t>
  </si>
  <si>
    <t>OP CONTADO DE COMPRA PASIVA_DERECHOGBP</t>
  </si>
  <si>
    <t>IMPUESTO INDUSTRIA  Y COMERCIO RETENIDO MEDELLÍN</t>
  </si>
  <si>
    <t>IVA GENERADO 10% </t>
  </si>
  <si>
    <t>RETENCION IVA EXTERIOR</t>
  </si>
  <si>
    <t>RETENCION POR HONORARIOS DECRETO 1070 DE 2013</t>
  </si>
  <si>
    <t>RETENCION POR SERVICIO DECRETO 1070/2013</t>
  </si>
  <si>
    <t>ABON.DIF.REESTR.CONSMO.INTERESES CATG.E</t>
  </si>
  <si>
    <t>CXP. DIVERSAS S.V.A. FIDEICOMISO </t>
  </si>
  <si>
    <t>DIVERSOS OTROS PLAN DE GESTION COMERCIAL- PAGOS </t>
  </si>
  <si>
    <t>PROVISION MANTENIMIENTO DE TI</t>
  </si>
  <si>
    <t>ANTICIPO SOBRE TASA CREE</t>
  </si>
  <si>
    <t>C103500180</t>
  </si>
  <si>
    <t>SAP COLOMBIA SAS</t>
  </si>
  <si>
    <t>C103500130</t>
  </si>
  <si>
    <t>MICROSOFT LICENSING</t>
  </si>
  <si>
    <t>CYMETRIA GROUP S.A.</t>
  </si>
  <si>
    <t>C104300585</t>
  </si>
  <si>
    <t>GUIDANSE SOFTWARE INC</t>
  </si>
  <si>
    <t>C103500105</t>
  </si>
  <si>
    <t>INTERLAN ING. DE REDES Y SISTEMAS L</t>
  </si>
  <si>
    <t>C103500300</t>
  </si>
  <si>
    <t>FISERV COLOMBIA LTDA</t>
  </si>
  <si>
    <t>C103500320</t>
  </si>
  <si>
    <t>SAS INSTITUTE COLOMBIA S.A.S.</t>
  </si>
  <si>
    <t>C103500173</t>
  </si>
  <si>
    <t>MOODY'S ANALYTICS</t>
  </si>
  <si>
    <t>NOVELL SOFTWARE NOLA CIA LTDA</t>
  </si>
  <si>
    <t>C103500120</t>
  </si>
  <si>
    <t>ATTACHMATE CORPORATION</t>
  </si>
  <si>
    <t>C103500090</t>
  </si>
  <si>
    <t>CA SOFTWARE DE COLOMBIA S.A</t>
  </si>
  <si>
    <t>LAGASH SYSTEMS S.A.S</t>
  </si>
  <si>
    <t>NCR COLOMBIA LTDA</t>
  </si>
  <si>
    <t>EASY SOLUTIONS SAS</t>
  </si>
  <si>
    <t>C103500110</t>
  </si>
  <si>
    <t>PRAGMA S.A</t>
  </si>
  <si>
    <t>FICO</t>
  </si>
  <si>
    <t>POWERDATA COLOMBIA S.A.S.</t>
  </si>
  <si>
    <t>DIF7041306011</t>
  </si>
  <si>
    <t>DIF7041306012</t>
  </si>
  <si>
    <t>DIF7041306013</t>
  </si>
  <si>
    <t>DIF7041306014</t>
  </si>
  <si>
    <t>ORACLE DE COLOMBIA LTDA.</t>
  </si>
  <si>
    <t>C103500200</t>
  </si>
  <si>
    <t>UNISYS DE COLOMBIA S.A.</t>
  </si>
  <si>
    <t>AXIOM  SL BV</t>
  </si>
  <si>
    <t>INFOSYS TECHNOLOGIES LTDA</t>
  </si>
  <si>
    <t>DIF7049524163</t>
  </si>
  <si>
    <t>DIF7049524164</t>
  </si>
  <si>
    <t>DIF7049524165</t>
  </si>
  <si>
    <t>DIF7049524166</t>
  </si>
  <si>
    <t>DIF7049524167</t>
  </si>
  <si>
    <t>DIF7049524168</t>
  </si>
  <si>
    <t>DIF7049524169</t>
  </si>
  <si>
    <t>DIF7049524170</t>
  </si>
  <si>
    <t>DIF7049524171</t>
  </si>
  <si>
    <t>DIF7049524172</t>
  </si>
  <si>
    <t>DIF7049524173</t>
  </si>
  <si>
    <t>DIF7049524174</t>
  </si>
  <si>
    <t>DIF7049524175</t>
  </si>
  <si>
    <t>C104300140</t>
  </si>
  <si>
    <t>ASIC S.A.</t>
  </si>
  <si>
    <t>DIF7050165008</t>
  </si>
  <si>
    <t>VISION SOFTWARE S.A</t>
  </si>
  <si>
    <t>DIF7051877007</t>
  </si>
  <si>
    <t>DIF7052485005</t>
  </si>
  <si>
    <t>DIF7053042005</t>
  </si>
  <si>
    <t>DIF7053338</t>
  </si>
  <si>
    <t>APP MOVIL TRANSACCIONAL PYME</t>
  </si>
  <si>
    <t>PMO26112</t>
  </si>
  <si>
    <t>DIF7053338001</t>
  </si>
  <si>
    <t>Ajuste por incorporación del CVA/DVA  enero de 2017</t>
  </si>
  <si>
    <t>Ajuste por incorporación del CVA/DVA  Febrero de 2017</t>
  </si>
  <si>
    <t>Ajuste por incorporación del CVA/DVA  Marzo de 2017</t>
  </si>
  <si>
    <t>Ajuste por incorporación del CVA/DVA  Abril de 2017</t>
  </si>
  <si>
    <t>Ajuste por incorporación del CVA/DVA  Mayo de 2017</t>
  </si>
  <si>
    <t>DIF7038502003</t>
  </si>
  <si>
    <t>DIF7038502004</t>
  </si>
  <si>
    <t>LT735272</t>
  </si>
  <si>
    <t>DIF7038502005</t>
  </si>
  <si>
    <t>DIF7018869004</t>
  </si>
  <si>
    <t>TEMPLATES (38)</t>
  </si>
  <si>
    <t>DIF7049524176</t>
  </si>
  <si>
    <t>DIF7049524177</t>
  </si>
  <si>
    <t>DIF7049524178</t>
  </si>
  <si>
    <t>DIF7049524179</t>
  </si>
  <si>
    <t>DIF7049524180</t>
  </si>
  <si>
    <t>DIF7049524181</t>
  </si>
  <si>
    <t>DIF7049524182</t>
  </si>
  <si>
    <t>DIF7049524183</t>
  </si>
  <si>
    <t>DIF7049524184</t>
  </si>
  <si>
    <t>DIF7049524185</t>
  </si>
  <si>
    <t>DIF7049524186</t>
  </si>
  <si>
    <t>DIF7049524187</t>
  </si>
  <si>
    <t>DIF7049524188</t>
  </si>
  <si>
    <t>DIF7049524189</t>
  </si>
  <si>
    <t>DIF7049524190</t>
  </si>
  <si>
    <t>DIF7049524191</t>
  </si>
  <si>
    <t>DIF7049524192</t>
  </si>
  <si>
    <t>DIF7050165009</t>
  </si>
  <si>
    <t>DIF7050165010</t>
  </si>
  <si>
    <t>DIF7050356010</t>
  </si>
  <si>
    <t>DIF7051877</t>
  </si>
  <si>
    <t>DIF7051877008</t>
  </si>
  <si>
    <t>DIF7052485006</t>
  </si>
  <si>
    <t>DIF7052335002</t>
  </si>
  <si>
    <t>DIF7052335003</t>
  </si>
  <si>
    <t>DIF7053042006</t>
  </si>
  <si>
    <t>DIF7053042007</t>
  </si>
  <si>
    <t>DIF7053338002</t>
  </si>
  <si>
    <t>los que estan en verde son intangibles que no han salido a produccion, entonces los llevo mientras a 5 años como dice la normal o que empezaron el año 2017</t>
  </si>
  <si>
    <t>BANCO REPÚBLICA</t>
  </si>
  <si>
    <t>CORRESPONSAL BANCARIO BANCA DIGITAL</t>
  </si>
  <si>
    <t>TEMPORAL SAI-REMESAS</t>
  </si>
  <si>
    <t>INV NEGOCIABLE EN INVENTARIO TIDIS COP</t>
  </si>
  <si>
    <t>DERECHO OP DE CONTADO DE COMPRA JPY</t>
  </si>
  <si>
    <t>OBLIG PASIVO OP DE CONT DE VENTA SEK</t>
  </si>
  <si>
    <t>DCHO FORWARD DE COMPRA ESPECULACION ACTIVO CAD</t>
  </si>
  <si>
    <t>COMPLEMENT CARTERA CCIAL B OG DESCUENTO M/E</t>
  </si>
  <si>
    <t>CART CCIAL CAT C OG PREST ORDINARIO</t>
  </si>
  <si>
    <t>CART CCIAL C OG FACTORING SIN RECURSO</t>
  </si>
  <si>
    <t>FACTORING SIN RECURSO C OT GTIA CCIAL AMORTIZAC</t>
  </si>
  <si>
    <t>PRESTAMOS ORDINARIOS  C  OT GTIAS  CCIAL LINEA</t>
  </si>
  <si>
    <t>CART CCIAL CATEG D OTRAS GTIAS DESCUENTO</t>
  </si>
  <si>
    <t>CART CCIAL D OG FACTORING SIN RECURSO</t>
  </si>
  <si>
    <t>DESCUENTOS   D OT GTIAS  CCIAL AMORTIZACION</t>
  </si>
  <si>
    <t>FACTORING SIN RECURSO D OT GTIA CCIAL AMORTIZAC</t>
  </si>
  <si>
    <t>CAT D, GI, LS CCIAL BARCOS, TRENES, AVIO</t>
  </si>
  <si>
    <t>CART CCIAL CATEG E OTRAS GTIAS PREST ORD</t>
  </si>
  <si>
    <t>CART CCIAL E OG FACTORING SIN RECURSO</t>
  </si>
  <si>
    <t>FACTORING SIN RECURSO  E  OT GTIAS  CCIAL</t>
  </si>
  <si>
    <t>MICROCREDITOS CATEG.E.GI.M.E.</t>
  </si>
  <si>
    <t>CXC INTRS.CTE.MICROCR.CAT E M.E.</t>
  </si>
  <si>
    <t>CXC INTER REMUN B CARTERA COMERCIAL M/E</t>
  </si>
  <si>
    <t>COMPLEM CXC INTER REMUN B CART CCIAL M/E</t>
  </si>
  <si>
    <t>CXC INTER REMUN CATEGORIA C CARTERA COME</t>
  </si>
  <si>
    <t>CXC INTER MORA CATEGORIA C CARTERA COMER</t>
  </si>
  <si>
    <t>CXC INTER REMUN C CARTERA COMERCIAL M/E</t>
  </si>
  <si>
    <t>COMPLEM CXC INTER REMUN C CART CCIAL M/E</t>
  </si>
  <si>
    <t>INTERES D SIGNIFICATIVO CCIAL PREFINANC MORA M.E</t>
  </si>
  <si>
    <t>CXC INTER REMUN CAT E CARTERA COMERCIAL</t>
  </si>
  <si>
    <t>CXC INTER MORA CAT E CARTERA COMERCIAL</t>
  </si>
  <si>
    <t>AUTORETENCION COMISION AL FRENTE</t>
  </si>
  <si>
    <t>PAG X CTA DE CLTE CMO  B INTERES ANTICIPOS</t>
  </si>
  <si>
    <t>PAG X CTA DE CLTE, CMO  B  SEGUROS CONTRATO</t>
  </si>
  <si>
    <t>PAG x CTA CLIENTE CAT A EFECTO SINIESTRO, CCIAL</t>
  </si>
  <si>
    <t>PAG x CTA CLIENTE CAT B CANON PROPNAL COMERCIAL</t>
  </si>
  <si>
    <t>PAG X CTA CTE CCIAL  E RIESGO DE INCOBRAB SEGURO</t>
  </si>
  <si>
    <t>CUENTAS POR COBRAR DIV NEQUI</t>
  </si>
  <si>
    <t>CXC MEDIOS DE PAGO GBP</t>
  </si>
  <si>
    <t>FALTANTE CAJERO MULTIFUNCIONAL</t>
  </si>
  <si>
    <t>CXC COMPENSACIÓN TARJETA DE CREDITO ME</t>
  </si>
  <si>
    <t>CXC CLIENTES DIVERSOS TCR OPEN</t>
  </si>
  <si>
    <t>PROV CONTRACI. LEAS CMO X CTA CLIENTES CAL C</t>
  </si>
  <si>
    <t>TEMPORAL REVERSIONES REQUERIMIENTOS DOLARES</t>
  </si>
  <si>
    <t>PERDIDA DIFERIDA COP FW TITULOS VALORAC.PRIMER DIA</t>
  </si>
  <si>
    <t>TEMPORAL CONTINGENCIA ENTRE SAI-CDT</t>
  </si>
  <si>
    <t>OTRS.OBLIGS.PENDTS.X APLIC</t>
  </si>
  <si>
    <t>TEMPORAL BALANCEO LECTURA INTERNA DE SAI</t>
  </si>
  <si>
    <t>TEMPORAL DEPOSITOS-S.E. INVERSIO VIRTUAL</t>
  </si>
  <si>
    <t>CDT EMI MEN DE 6 MES</t>
  </si>
  <si>
    <t>CDT VIRT EMIT MEN DE 6 MES</t>
  </si>
  <si>
    <t>INTER CDT VIRTUAL EMIT MEN DE 6 MES</t>
  </si>
  <si>
    <t>INTER CDT EMIT MEN DE 6 MES</t>
  </si>
  <si>
    <t>INTER CDT EMIT MEN DE 6 MESES</t>
  </si>
  <si>
    <t>CDT EMIT MEN DE 6 MESES</t>
  </si>
  <si>
    <t>CDT EMI  IGU A 6 MES Y MEN DE 12 MES</t>
  </si>
  <si>
    <t>CDT VIRT EMIT IGU A 6 MES Y MEN DE 12 MES</t>
  </si>
  <si>
    <t>INTER CDT EMIT IGU A 6 MES Y MEN DE 12 MES</t>
  </si>
  <si>
    <t>INTER CDT VIRT IGU A 6 MES Y MEN DE 12 MES</t>
  </si>
  <si>
    <t>CDT EMIT IGU A 6 MES Y MEN DE 12 MES</t>
  </si>
  <si>
    <t>CDT EMIT IGU A 12 MES Y MEN DE 18 MES</t>
  </si>
  <si>
    <t>CDT VIRT EMIT IGU A 12 MES Y MEN DE 18 MES</t>
  </si>
  <si>
    <t>INTER CDT IGU A 12 MES Y MEN DE 18 MES</t>
  </si>
  <si>
    <t>INTER CDT VIRT IGU A 12 MES Y MEN DE 18 MES</t>
  </si>
  <si>
    <t>INTER CDT EMIT IGU A 12 MES Y MEN DE 18 MES</t>
  </si>
  <si>
    <t>CDT EMIT IGU O SUP A 18 MES</t>
  </si>
  <si>
    <t>INTER CDT EMITI IGU O SUP A 18 MES</t>
  </si>
  <si>
    <t>INTER CDT EMIT IGU O SUPER A 18 MES</t>
  </si>
  <si>
    <t>REC IMPUESTOS SANCIONES AUTOLIQUIDADAS</t>
  </si>
  <si>
    <t>REPO PASIVO CERRADO BANCO REPUBLICA COP</t>
  </si>
  <si>
    <t>BON OTROS IGU O SUP  18 MES TV</t>
  </si>
  <si>
    <t>BON OTROS IGU O SUP A 18 ME TF</t>
  </si>
  <si>
    <t>INTER BON OTROS IGU O SUP A 18 MESES</t>
  </si>
  <si>
    <t>BON SUBORDINADOS TF</t>
  </si>
  <si>
    <t>BON SUBORDINADOS DOLARES</t>
  </si>
  <si>
    <t>INTER BON SUBORDINADOS</t>
  </si>
  <si>
    <t>DCTO/PRIM BON SUBORDINADOS USD</t>
  </si>
  <si>
    <t>BONOS ORDINARIOS</t>
  </si>
  <si>
    <t>INTERESES BONOS ORDINARIOS</t>
  </si>
  <si>
    <t>DCTO/PRIM BON ORDINARIOS</t>
  </si>
  <si>
    <t>DERECHO FORWARD DE COMPRA ESPEC PAS MXN</t>
  </si>
  <si>
    <t>DCHO FORWARD TIT DE COM PAS COP-UVR NACION</t>
  </si>
  <si>
    <t>OBLIGACIÓN FORWARD TIT  COM PAS COP-UVR NACION</t>
  </si>
  <si>
    <t>DERECHO SWAP PASIVO FI - CC SWAP UVR</t>
  </si>
  <si>
    <t>OP CONTADO DE VENTA PASIVA_OBLIGACION JPY</t>
  </si>
  <si>
    <t>CRED.BCOS.FINDETER TEMP. INTERNA BCO REP</t>
  </si>
  <si>
    <t>SOBRETASAS Y OTROS</t>
  </si>
  <si>
    <t>GMF CDT-BONOS INTERESES</t>
  </si>
  <si>
    <t>GMF CDT-BONOS CAPITAL</t>
  </si>
  <si>
    <t>RETENCION EN LA FUENTE CDT-BONOS</t>
  </si>
  <si>
    <t>RTFTE SERVICIOS GRAL.- TITULARIZADORA</t>
  </si>
  <si>
    <t>SERVICIOS GENERALES 6%</t>
  </si>
  <si>
    <t>INTERESES EXIGIBLES CDT</t>
  </si>
  <si>
    <t>INTERES CDT BLOQUEADOS</t>
  </si>
  <si>
    <t>CUENTAS POR PAGAR DIV NEQUI</t>
  </si>
  <si>
    <t>CXP DIVERSAS PAGOS AUTOMATICOS BANCOLOM.</t>
  </si>
  <si>
    <t>CXP CLIENTES DIVERSOS TARJETA CREDITO</t>
  </si>
  <si>
    <t>CXP DIVERSOS REDES TARJETA DE CREDITO</t>
  </si>
  <si>
    <t>CXP CLIENTES DIVERSOS TARJ. CREDITO M.E.</t>
  </si>
  <si>
    <t>RECAUDOS POR PAGAR CARTERA EN ADMINISTRA</t>
  </si>
  <si>
    <t>CXP CLIENTES DIVERSOS TCR OPEN</t>
  </si>
  <si>
    <t>PROVISION TRANSPORTE</t>
  </si>
  <si>
    <t>ABON.DIF.REESTR.CAUSAC.INTRS.MORA.CATG.E</t>
  </si>
  <si>
    <t>POR IDENTIFICAR PAGOS</t>
  </si>
  <si>
    <t>TEMP INTERNA CDT-DECE INTERES</t>
  </si>
  <si>
    <t>TEMPORAL INTERNA FINACLE - CDT</t>
  </si>
  <si>
    <t>PROVIS.OTRS.ACTIV.CATG.D.VVDA.EMPLEADOS</t>
  </si>
  <si>
    <t>BON SUBORDINADOS TV</t>
  </si>
  <si>
    <t>PRESTAMOS A CONSTRUCTORES  C  OT GTIAS  CCIAL</t>
  </si>
  <si>
    <t>Ajuste por incorporación del CVA/DVA  Junio de 2017</t>
  </si>
  <si>
    <t>COSTO FISCAL  A JUNIO DE 2017</t>
  </si>
  <si>
    <t>DIFERENCIA CAMBIO A JUNIO DE 2017</t>
  </si>
  <si>
    <t>AMORTIZACION DERIVADOS</t>
  </si>
  <si>
    <t>Total</t>
  </si>
  <si>
    <t>TARIFA 1</t>
  </si>
  <si>
    <t>TARIFA 2</t>
  </si>
  <si>
    <t>TARIFA 3</t>
  </si>
  <si>
    <t>TARIFA 4</t>
  </si>
  <si>
    <t>TARIFA 5</t>
  </si>
  <si>
    <t>TARIFA 6</t>
  </si>
  <si>
    <t>TARIFA 7</t>
  </si>
  <si>
    <t>TARIFA 8</t>
  </si>
  <si>
    <t>PROVISION ADMON CARTERA</t>
  </si>
  <si>
    <t>PROVISION ESPECIALES CARTERA</t>
  </si>
  <si>
    <t>CONTROL_TARIFAS</t>
  </si>
  <si>
    <t>ENTRADA DAVIVIENDA</t>
  </si>
  <si>
    <t>TEMPORAL SAI-CANJE</t>
  </si>
  <si>
    <t>SIMULTANEA ACTIVA_CIA DE SEGUROS COP</t>
  </si>
  <si>
    <t>INV NEGOCIABLE EN INVENTARIO TES GLOBAL COP</t>
  </si>
  <si>
    <t>INV NEGOCIABLE EN INVENTARIO TIPS UVR</t>
  </si>
  <si>
    <t>INS FRO VR RAZONABLE ORI VALORACION BLADEX</t>
  </si>
  <si>
    <t>OBLIGACION SWAP ACTIVO FI - CC SWAP UVR</t>
  </si>
  <si>
    <t>CREDITO VIVIENDA - CATEGORIA A</t>
  </si>
  <si>
    <t>CREDITO COMERCIAL CONSTRUCTOR- CATEGORIA A</t>
  </si>
  <si>
    <t>CREDITO COMERCIAL - CATEGORIA A</t>
  </si>
  <si>
    <t>COMERCIAL A - DIFERIDO DEL CAPITAL DESC FAC</t>
  </si>
  <si>
    <t>COMERCIAL A - DIFERIDO DEL CAPITAL COM ME</t>
  </si>
  <si>
    <t>COMERCIAL B - DIFERIDO DEL CAPITAL COM ME</t>
  </si>
  <si>
    <t>DIFERIDO  CAPITAL - COMISIONES COMERCIAL B PREST</t>
  </si>
  <si>
    <t>REINTEGROS ANTICIPADOS  B OT GTIAS CCIAL ME</t>
  </si>
  <si>
    <t>CAT B GI LS CCIAL HABITACIONAL LEY 550</t>
  </si>
  <si>
    <t>COMERCIAL C - DIFERIDO DEL CAPITAL COM ME</t>
  </si>
  <si>
    <t>DIFERIDO  CAPITAL - COMISIONES COMERCIAL C PREST</t>
  </si>
  <si>
    <t>CREDITO COMERCIAL CATG.C.G.I.FACTORING</t>
  </si>
  <si>
    <t>COMPLEMENT CARTERA COMERCIAL C OG DESCUENTO M/E</t>
  </si>
  <si>
    <t>VEHICULOS DADOS EN LEAS  C  OT GTIAS  COMERCIAL</t>
  </si>
  <si>
    <t>COMERCIAL D - DIFERIDO DEL CAPITAL COM ME</t>
  </si>
  <si>
    <t>DIFERIDO  CAPITAL - COMISIONES COMERCIAL D PREST</t>
  </si>
  <si>
    <t>CREDITO COMERCIAL CATG.D.G.I.DSCTOS.RECL</t>
  </si>
  <si>
    <t>PRESTAMOS ORDINARIOS  D OT GTIAS  CCIAL ALKOSTO</t>
  </si>
  <si>
    <t>CREDITO COMERCIAL CATG.D.O.G.FACTORING</t>
  </si>
  <si>
    <t>DIFERIDO  CAPITAL - COMISIONES COMERCIAL E PREST</t>
  </si>
  <si>
    <t>DESCUENTOS   E  OT GTIAS  CCIAL</t>
  </si>
  <si>
    <t>MICROCR A - DIFERIDO DEL CAPITAL COM</t>
  </si>
  <si>
    <t>MICROCR B - DIFERIDO DEL CAPITAL COM</t>
  </si>
  <si>
    <t>MICROCR C - DIFERIDO DEL CAPITAL COM</t>
  </si>
  <si>
    <t>MICROCR D - DIFERIDO DEL CAPITAL COM</t>
  </si>
  <si>
    <t>MICROCR E - DIFERIDO DEL CAPITAL COM</t>
  </si>
  <si>
    <t>VIVIENDA A - DIFERIDO CRÉDITOS A EMPLEADOS</t>
  </si>
  <si>
    <t>VIVIENDA B - DIFERIDO CRÉDITOS A EMPLEADOS</t>
  </si>
  <si>
    <t>VIVIENDA D - DIFERIDO CRÉDITOS A EMPLEADOS</t>
  </si>
  <si>
    <t>CREDITO EMPLEADOS CONSUMO CAT A - AFI</t>
  </si>
  <si>
    <t>CONSUMO A - DIFERIDO CRÉDITOS A EMPLEADOS</t>
  </si>
  <si>
    <t>CREDITO A EMPLEADOS CATEG. A CONSUMO</t>
  </si>
  <si>
    <t>CREDITO EMPLEADOS CONSUMO CAT B - AFI</t>
  </si>
  <si>
    <t>CONSUMO B - DIFERIDO CRÉDITOS A EMPLEADOS</t>
  </si>
  <si>
    <t>CREDITO EMPLEADOS CONSUMO CAT C - AFI</t>
  </si>
  <si>
    <t>CONSUMO C - DIFERIDO CRÉDITOS A EMPLEADOS</t>
  </si>
  <si>
    <t>CREDITO EMPLEADOS CONSUMO CAT D - AFI</t>
  </si>
  <si>
    <t>CONSUMO D - DIFERIDO CRÉDITOS A EMPLEADOS</t>
  </si>
  <si>
    <t>CREDITO EMPLEADOS CONSUMO CAT E - AFI</t>
  </si>
  <si>
    <t>CONSUMO E - DIFERIDO CRÉDITOS A EMPLEADOS</t>
  </si>
  <si>
    <t>PROV CONTRACI CAP LEAS CMO CAL E</t>
  </si>
  <si>
    <t>INTERES CORRIENTE CREDITO VVDA</t>
  </si>
  <si>
    <t>VIVIENDA A - INT CTE SUSP RECLAS</t>
  </si>
  <si>
    <t>VIVIENDA A - INTERES MORA BALANCE</t>
  </si>
  <si>
    <t>VIVIENDA B - INT CTE SUSP RECLAS</t>
  </si>
  <si>
    <t>VIVIENDA B - INTERES MORA BALANCE</t>
  </si>
  <si>
    <t>VIVIENDA C - INT CTE SUSP RECLAS</t>
  </si>
  <si>
    <t>VIVIENDA C - INTERES MORA BALANCE</t>
  </si>
  <si>
    <t>VIVIENDA D - INT CTE SUSP RECLAS</t>
  </si>
  <si>
    <t>VIVIENDA D - INTERES MORA BALANCE</t>
  </si>
  <si>
    <t>VIVIENDA E - INT CTE SUSP RECLAS</t>
  </si>
  <si>
    <t>VIVIENDA E - INTERES MORA BALANCE</t>
  </si>
  <si>
    <t>CONSUMO A - INT CTE SUSP RECLAS</t>
  </si>
  <si>
    <t>CONSUMO A - INTERES MORA BALANCE</t>
  </si>
  <si>
    <t>CONSUMO A - INT CTE SUSP RECLAS EMP</t>
  </si>
  <si>
    <t>CONSUMO B - INT CTE SUSP RECLAS</t>
  </si>
  <si>
    <t>CONSUMO B - INTERES MORA BALANCE</t>
  </si>
  <si>
    <t>CONSUMO B - INT CTE SUSP RECLAS EMP</t>
  </si>
  <si>
    <t>CONSUMO C - INT CTE SUSP RECLAS</t>
  </si>
  <si>
    <t>CONSUMO C - INTERES MORA BALANCE</t>
  </si>
  <si>
    <t>CONSUMO C - INT CTE SUSP RECLAS EMP</t>
  </si>
  <si>
    <t>CONSUMO D - INT CTE SUSP RECLAS</t>
  </si>
  <si>
    <t>CONSUMO D - INTERES MORA BALANCE</t>
  </si>
  <si>
    <t>CONSUMO D - INT CTE SUSP RECLAS EMP</t>
  </si>
  <si>
    <t>CONSUMO E - INT CTE SUSP RECLAS</t>
  </si>
  <si>
    <t>CONSUMO E - INTERES MORA BALANCE</t>
  </si>
  <si>
    <t>CONSUMO E - INT CTE SUSP RECLAS EMP</t>
  </si>
  <si>
    <t>MICROCR A - INT CTE SUSP RECLAS</t>
  </si>
  <si>
    <t>MICROCR A - INTERES MORA BALANCE</t>
  </si>
  <si>
    <t>MICROCR B - INT CTE SUSP RECLAS</t>
  </si>
  <si>
    <t>MICROCR B - INTERES MORA BALANCE</t>
  </si>
  <si>
    <t>MICROCR C - INT CTE SUSP RECLAS</t>
  </si>
  <si>
    <t>MICROCR C - INTERES MORA BALANCE</t>
  </si>
  <si>
    <t>MICROCR D - INT CTE SUSP RECLAS</t>
  </si>
  <si>
    <t>MICROCR D - INTERES MORA BALANCE</t>
  </si>
  <si>
    <t>MICROCR E - INT CTE SUSP RECLAS</t>
  </si>
  <si>
    <t>MICROCR E - INTERES MORA BALANCE</t>
  </si>
  <si>
    <t>INTERES CORRIENTE COMERCIAL HIPOTECARIO</t>
  </si>
  <si>
    <t>COMERCIAL A - INT CTE SUSP RECLAS</t>
  </si>
  <si>
    <t>COMERCIAL A - INT CTE SUSP RECLAS ME</t>
  </si>
  <si>
    <t>COMERCIAL A - INTERES MORA BALANCE</t>
  </si>
  <si>
    <t>COMERCIAL A - INTERES MORA BALANCE ME</t>
  </si>
  <si>
    <t>COMERCIAL B - INT CTE SUSP RECLAS</t>
  </si>
  <si>
    <t>COMERCIAL B - INT CTE SUSP RECLAS ME</t>
  </si>
  <si>
    <t>COMERCIAL B - INTERES MORA BALANCE</t>
  </si>
  <si>
    <t>COMERCIAL B - INTERES MORA BALANCE ME</t>
  </si>
  <si>
    <t>COMERCIAL C - INT CTE SUSP RECLAS</t>
  </si>
  <si>
    <t>COMERCIAL C - INT CTE SUSP RECLAS ME</t>
  </si>
  <si>
    <t>COMERCIAL C - INTERES MORA BALANCE</t>
  </si>
  <si>
    <t>COMERCIAL D - INT CTE SUSP RECLAS</t>
  </si>
  <si>
    <t>COMERCIAL D - INT CTE SUSP RECLAS ME</t>
  </si>
  <si>
    <t>COMERCIAL D - INTERES MORA BALANCE</t>
  </si>
  <si>
    <t>COMERCIAL D - INTERES MORA BALANCE ME</t>
  </si>
  <si>
    <t>COMERCIAL E - INT CTE SUSP RECLAS</t>
  </si>
  <si>
    <t>COMERCIAL E - INT CTE SUSP RECLAS ME</t>
  </si>
  <si>
    <t>COMERCIAL E - INTERES MORA BALANCE</t>
  </si>
  <si>
    <t>COMERCIAL E - INTERES MORA BALANCE ME</t>
  </si>
  <si>
    <t>INTERESES LS CAT  B LS HABIT LEY 550</t>
  </si>
  <si>
    <t>INTERES LEAS FRO B COMERCIAL</t>
  </si>
  <si>
    <t>INTERES LEAS FRO B  LEAS HABIT</t>
  </si>
  <si>
    <t>INTERES LEAS FRO B COMERCIAL  LEY 550</t>
  </si>
  <si>
    <t>INTERES LEAS FRO C COMERCIAL</t>
  </si>
  <si>
    <t>INTERES LEAS FRO C  LEAS HABIT</t>
  </si>
  <si>
    <t>INTERES LEAS FRO C COMERCIAL  LEY 550</t>
  </si>
  <si>
    <t>INTERES LEAS FRO D COMERCIAL</t>
  </si>
  <si>
    <t>INTERES LEAS FRO D  LEAS HABIT</t>
  </si>
  <si>
    <t>INTERES LEAS FRO D COMERCIAL LEY 550</t>
  </si>
  <si>
    <t>INTERES LEAS FRO E COMERCIAL</t>
  </si>
  <si>
    <t>INTERES LEAS FRO E COMERCIAL  LEY 550</t>
  </si>
  <si>
    <t>CXC COMISIONES OTRAS  IMPORT Y EXPORT</t>
  </si>
  <si>
    <t>CANON LEAS OP A  CR NORMAL CCIAL LEY 550</t>
  </si>
  <si>
    <t>CANON LEAS OP C  CR APRECIABLE CCIAL LEY 550</t>
  </si>
  <si>
    <t>AUTORETENCION 2.5% OPERACIONES FORWARD</t>
  </si>
  <si>
    <t>AUTORETENCION 2.5% OPERACIONES FUTUROS</t>
  </si>
  <si>
    <t>AUTORETENCION 2.5% OPCIONES</t>
  </si>
  <si>
    <t>DIVIDENDOS 20%</t>
  </si>
  <si>
    <t>COMPRAS 3,5%</t>
  </si>
  <si>
    <t>AUTO RETECION 2.5% SWAP</t>
  </si>
  <si>
    <t>AUTORRETENCION POR OTROS INGRESOS</t>
  </si>
  <si>
    <t>RETENCION INDUSTRIA Y CCIO</t>
  </si>
  <si>
    <t>PAGO X CUENTA DE CLIENTE GASTOS LEGALES</t>
  </si>
  <si>
    <t>PAGO X CUENTA DE CLIENTE SEGURO CARTERA VIVIENDA</t>
  </si>
  <si>
    <t>PAG X CTA DE CLTE, CMO  C  INTERES ANTI</t>
  </si>
  <si>
    <t>PAG X CTA CLTES MICROCREDITO E SEGURO DESEMPLEO</t>
  </si>
  <si>
    <t>PAGO X CUENTA DE CLIENTE SEGURO CARTERA CCIAL</t>
  </si>
  <si>
    <t>ANTICIPO DE CONTRATOS ARRENDAMIENTO</t>
  </si>
  <si>
    <t>PAG X CTA DE CLIENT CCIAL  A RGO NOR COM  FRENTE</t>
  </si>
  <si>
    <t>PAG x CTA CLIENTE CAT A INTERES ANTICIPOS, CCIAL</t>
  </si>
  <si>
    <t>PAG x CTA CLIENTE CAT A IMPTO PREDIAL, CCIAL</t>
  </si>
  <si>
    <t>PAG x CTA CLIENTE CAT A COMISION FNG, CCIAL</t>
  </si>
  <si>
    <t>PAG x CTA CLIENTE CAT A SEGUROS, CCIAL</t>
  </si>
  <si>
    <t>PAG x CTA CLIENTE CAT A, SEGURO CONTRATO, CCIAL</t>
  </si>
  <si>
    <t>PAG x CTA CLIENTE CAT A OFERTA MERCANTIL, CCIAL</t>
  </si>
  <si>
    <t>PAG x CTA CLIENTE CAT A CANON PROPNAL COMERCIAL</t>
  </si>
  <si>
    <t>PAG x CTA CLIENTE CAT A, OTRAS, CCIAL</t>
  </si>
  <si>
    <t>PAG x CTA CLIENTE CAT B LEASING CCIAL LEY 550</t>
  </si>
  <si>
    <t>PAG x CTA CLIENTE CAT B, IVA LS OPERATIVO, CCIAL</t>
  </si>
  <si>
    <t>PAG x CTA CLIENTE CAT B IMPTO PREDIAL, CCIAL</t>
  </si>
  <si>
    <t>PAG x CTA CLIENTE CAT B COMISION FNG, CCIAL</t>
  </si>
  <si>
    <t>PAG x CTA CLIENTE CAT B HATOLEASING CCIAL</t>
  </si>
  <si>
    <t>PAG x CTA CLIENTE CAT B INTERES ANTICIPOS, CCIAL</t>
  </si>
  <si>
    <t>PAG x CTA CLIENTE CAT B SEGUROS, CCIAL</t>
  </si>
  <si>
    <t>PAG x CTA CLIENTE CAT B, SEGURO CONTRATO, CCIAL</t>
  </si>
  <si>
    <t>PAG x CTA CLIENTE CAT B EFECTO SINIESTRO, CCIAL</t>
  </si>
  <si>
    <t>PAG x CTA CLIENTE CAT B OFERTA MERCANTIL, CCIAL</t>
  </si>
  <si>
    <t>PAG x CTA CLIENTE CAT B, OTRAS, CCIAL</t>
  </si>
  <si>
    <t>COMISION AL FRENTE COMERCIAL CAT C</t>
  </si>
  <si>
    <t>PAG x CTA CLIENTE CAT C HATOLEASING</t>
  </si>
  <si>
    <t>PAG x CTA CLIENTE CAT C IMPTO PREDIAL, CCIAL</t>
  </si>
  <si>
    <t>PAG x CTA CLIENTE CAT C INTERES ANTICIPOS, CCIAL</t>
  </si>
  <si>
    <t>PAG x CTA CLIENTE CAT C COMISION FNG, CCIAL</t>
  </si>
  <si>
    <t>PAG x CTA CLIENTE CAT C SEGUROS, CCIAL</t>
  </si>
  <si>
    <t>PAG x CTA CLIENTE CAT C, SEGURO CONTRATO CCIAL</t>
  </si>
  <si>
    <t>PAG x CTA CLIENTE CAT C, OTRAS, CCIAL</t>
  </si>
  <si>
    <t>CXC CAT C COBRANZAS  CCIAL</t>
  </si>
  <si>
    <t>PAG x CTA CLIENTE CAT D OFERTA MERCANTIL, CCIAL</t>
  </si>
  <si>
    <t>PAG x CTA CLIENTE CAT D IMPTO PREDIAL, CCIAL</t>
  </si>
  <si>
    <t>PAG x CTA CLIENTE CAT D INTERES ANTICIPOS, CCIAL</t>
  </si>
  <si>
    <t>PAG x CTA CLIENTE CAT D COMISION FNG, CCIAL</t>
  </si>
  <si>
    <t>PAG x CTA CLIENTE CAT D HATOLEASING</t>
  </si>
  <si>
    <t>PAG x CTA CLIENTE CAT D COSTOS JURIDICOS, CCIAL</t>
  </si>
  <si>
    <t>PAG x CTA CLIENTE CAT D HON. ABOGADOS, CCIAL</t>
  </si>
  <si>
    <t>PAG x CTA CLIENTE CAT D SEGUROS, CCIAL</t>
  </si>
  <si>
    <t>PAG x CTA CLIENTE CAT D EFECTO SINIESTRO, CCIAL</t>
  </si>
  <si>
    <t>PAG x CTA CLIENTE CAT D, OTRAS, CCIAL</t>
  </si>
  <si>
    <t>PAG x CTA CLIENTE CAT D, COBRANZAS  CCIAL</t>
  </si>
  <si>
    <t>PAG x CTA CLIENTE CAT E HATOLEASING</t>
  </si>
  <si>
    <t>PAG x CTA CLIENTE CAT E IMPTO PREDIAL, CCIAL</t>
  </si>
  <si>
    <t>PAG x CTA CLIENTE CAT E INTERES ANTICIPOS, CCIAL</t>
  </si>
  <si>
    <t>PAG x CTA CLIENTE CAT E COMISION FNG, CCIAL</t>
  </si>
  <si>
    <t>PAG x CTA CLIENTE CAT E COSTOS JURIDICOS, CCIAL</t>
  </si>
  <si>
    <t>PAG x CTA CLIENTE CAT E SEGUROS, CCIAL</t>
  </si>
  <si>
    <t>PAG x CTA CLIENTE CAT E HON. ABOGADOS, CCIAL</t>
  </si>
  <si>
    <t>PAG x CTA CLIENTE CAT E, SEGURO CONTRATO, CCIAL</t>
  </si>
  <si>
    <t>PAG x CTA CLIENTE CAT E SEGURO CHATARRCIÓ CCIAL</t>
  </si>
  <si>
    <t>CxC CAT E EFECTO SINIESTRO CCIAL</t>
  </si>
  <si>
    <t>PAG x CTA CLIENTE CAT E, OTRAS, CCIAL</t>
  </si>
  <si>
    <t>PAG x CTA CLIENTE CAT E, COBRANZAS  CCIAL</t>
  </si>
  <si>
    <t>INTERES SUBSIDIADO FRECH</t>
  </si>
  <si>
    <t>CXC SEGUROS Y CARGOS TITULARIZACION</t>
  </si>
  <si>
    <t>CUENTA INTERMEDIARIA PAGO FRECH</t>
  </si>
  <si>
    <t>SUBSIDY RECEIVABLE - (REGISTRO MANUAL)</t>
  </si>
  <si>
    <t>CXC MEDIOS DE PAGO MXN</t>
  </si>
  <si>
    <t>CXC DIVERSAS PAGOS AUTOMATICOS BANCOL</t>
  </si>
  <si>
    <t>CXC DIVERSAS OTRAS DEUDAS CARTERA</t>
  </si>
  <si>
    <t>DIVERSAS OTRAS ALIVIOS POR COBRAR TITULARIZADO</t>
  </si>
  <si>
    <t>DIVERSAS OTRAS OTRAS N.D. MEDELLIN SUFI</t>
  </si>
  <si>
    <t>DIVERSAS OTRAS ARREND CLIENTE OP  SINIESTRADA</t>
  </si>
  <si>
    <t>C X C DIVERSAS OPERACIONES MEDELLIN</t>
  </si>
  <si>
    <t>C X C IMPUESTOS</t>
  </si>
  <si>
    <t>C X C COMISIONES SEGUROS</t>
  </si>
  <si>
    <t>VR IVA OP TERMINADA ARRENDAMIENTO</t>
  </si>
  <si>
    <t>VR OTRAS CTAS POR COBRAR OP TERM ARREND</t>
  </si>
  <si>
    <t>PROV DETERIOR DEST VIVIENDA(IFRS)</t>
  </si>
  <si>
    <t>PROVISION BRP DIFERENT A VIVI(IFRS)</t>
  </si>
  <si>
    <t>PROV (DETERIORO) BIENES RESTITUIDOS (IFRS)</t>
  </si>
  <si>
    <t>BENEFICIOS POR CRÉDITOS A EMPLEADOS</t>
  </si>
  <si>
    <t>BENEFICIOS POR CRÉDITOS A EMPLEADOS VIVIENDA</t>
  </si>
  <si>
    <t>BENEFICIOS POR CRÉDITOS A EMPLEADOS CONSUMO</t>
  </si>
  <si>
    <t>TEMPORAL CXC SAP AL FNG - FAG</t>
  </si>
  <si>
    <t>TEMP.SAI-MANUAL CONTINGENCIA DESEMBOLSOS</t>
  </si>
  <si>
    <t>TEMPORAL ABONO X CONTRACARGO TARJETAS</t>
  </si>
  <si>
    <t>TEMP OTROS ACTIVOS DIV FORMAS DE PAGO CIB</t>
  </si>
  <si>
    <t>ESTUDIO TC MONEDA EXTRANJERA R.O</t>
  </si>
  <si>
    <t>PROVISION BIENES COMERCIALIZ(IFRS)</t>
  </si>
  <si>
    <t>TEMPORAL ACH - NEQUI FINACLE</t>
  </si>
  <si>
    <t>CORRESPONSALES EXTRANJEROS ME LIBRAS ESTERLINA</t>
  </si>
  <si>
    <t>CORRESPONSALES EXTRANJEROS ME EUROS</t>
  </si>
  <si>
    <t>SERV_RECAU_OTROS_IMPTO_RET_PAGO_VAR_BGTA</t>
  </si>
  <si>
    <t>RECAUDO IMPUESTOS RETENCIÓN TIMBRE</t>
  </si>
  <si>
    <t>RECAUDO IMPUESTOS RETENCIÓN VENTA</t>
  </si>
  <si>
    <t>DERECHO FORWARD DE COMPRA ESPEC PAS CHF</t>
  </si>
  <si>
    <t>OP CONTADO DE VENTA PASIVA_OBLIGACION CAD</t>
  </si>
  <si>
    <t>OBLIGACIONES MONEDA NACIONAL</t>
  </si>
  <si>
    <t>CXP RTEICA PAGO A ESTABLECIMIENTOS ROLDANILLO</t>
  </si>
  <si>
    <t>CXP RTEICA PAGO A ESTABLECIMIENTOS LOS PATIOS</t>
  </si>
  <si>
    <t>CXP RTEICA PAGO A ESTABLECIMIENTOS GUARNE</t>
  </si>
  <si>
    <t>CXP RTEICA PAGO A ESTABLECIMIENTOS CHÍA</t>
  </si>
  <si>
    <t>IVA POR USO PORTAL WEB COLPENSIONES</t>
  </si>
  <si>
    <t>IMP. IVA ARRENDAMIENTO OPERATIVO</t>
  </si>
  <si>
    <t>IMP. IVA 16% CANON LS OPERATIVO</t>
  </si>
  <si>
    <t>IMP. IVA 16 % COMPRAS</t>
  </si>
  <si>
    <t>IVA DESCONTABLE POR COMPRAS Y SERV 16%</t>
  </si>
  <si>
    <t>DIVIDENDOS X PAGAR A PARTIR DEL AÑO 2000</t>
  </si>
  <si>
    <t>LOAN FEE PAYMENT A/C</t>
  </si>
  <si>
    <t>PROYECCION DEBITO PAGO A LA ASEGURADORA</t>
  </si>
  <si>
    <t>PROVEEDORES FACTURAS ADMINISTRATIVAS</t>
  </si>
  <si>
    <t>RETEFUENTE POR PAGAR TERCEROS 2.5% FORWARD</t>
  </si>
  <si>
    <t>RETEFUENTE POR PAGAR TERCEROS 2.5% OPCIONES</t>
  </si>
  <si>
    <t>RTFTE RENDIMIENTOS FINANCIEROS</t>
  </si>
  <si>
    <t>RETEFUENTE POR PAGAR TERCEROS 2.5% SWAP</t>
  </si>
  <si>
    <t>RET IVA SERV CONT DE CONST O DE OBRA 50%</t>
  </si>
  <si>
    <t>RTE IVA HONORARIOS ADMON DELEGADA 60%</t>
  </si>
  <si>
    <t>RETENCIONES COMISIONES PERSONAS JURIDICA</t>
  </si>
  <si>
    <t>SERVICIOS DE FLETES</t>
  </si>
  <si>
    <t>RETENCION IVA TARIFA 50%</t>
  </si>
  <si>
    <t>CHEQUES GIRADOS NO COBRADOS&gt; 60 DIAS CAD</t>
  </si>
  <si>
    <t>INTERES CDT VIRTUAL BLOQUEADOS</t>
  </si>
  <si>
    <t>T.P CXP OTRAS TRANSFERENCIAS STF - PAB</t>
  </si>
  <si>
    <t>PAS. ESTIM. PROV.OBLIG. BANCO DE BONOS - PAGOS</t>
  </si>
  <si>
    <t>PROVISION COBRANZAS</t>
  </si>
  <si>
    <t>PROVISION HONORARIOS DE TI</t>
  </si>
  <si>
    <t>PROVISION CUPOS Y SOBREGIROS</t>
  </si>
  <si>
    <t>PROVISION COMPROMISOS CUPO Y TASA</t>
  </si>
  <si>
    <t>INTERESES RECIBIDOS ADELANTO CUOTAS CR HIP</t>
  </si>
  <si>
    <t>COMERCIAL A ABON DIF REESTR INTERESES</t>
  </si>
  <si>
    <t>COMERCIAL B ABON DIF REESTR INTERESES</t>
  </si>
  <si>
    <t>COMERCIAL C ABON DIF REESTR INTERESES</t>
  </si>
  <si>
    <t>COMERCIAL D ABON DIF REESTR INTERESES</t>
  </si>
  <si>
    <t>COMERCIAL E ABON DIF REESTR INTERESES</t>
  </si>
  <si>
    <t>CONSUMO A ABON DIF REESTR INTERESES</t>
  </si>
  <si>
    <t>CONSUMO B ABON DIF REESTR INTERESES</t>
  </si>
  <si>
    <t>CONSUMO C ABON DIF REESTR INTERESES</t>
  </si>
  <si>
    <t>CONSUMO D ABON DIF REESTR INTERESES</t>
  </si>
  <si>
    <t>CONSUMO E ABON DIF REESTR INTERESES</t>
  </si>
  <si>
    <t>MICROCR A ABON DIF REESTR INTERESES</t>
  </si>
  <si>
    <t>MICROCR B ABON DIF REESTR INTERESES</t>
  </si>
  <si>
    <t>MICROCR C ABON DIF REESTR INTERESES</t>
  </si>
  <si>
    <t>MICROCR D ABON DIF REESTR INTERESES</t>
  </si>
  <si>
    <t>MICROCR E ABON DIF REESTR INTERESES</t>
  </si>
  <si>
    <t>AJUSTE INT ORIGINADO EN REESTR</t>
  </si>
  <si>
    <t>ABON.DIF.REESTR.CONSMO.INTERESES CATG.A</t>
  </si>
  <si>
    <t>ABON.DIF.REESTR.CONSMO.INTERESES CATG.C</t>
  </si>
  <si>
    <t>ABON.DIF.REESTR.CONSMO.INTS.MORA CATG.C</t>
  </si>
  <si>
    <t>ABON.DIF.REESTR.CONSMO.INTS.MORA CATG.D</t>
  </si>
  <si>
    <t>ABON.DIF.REESTR.CONSMO.INTS.MORA CATG.E</t>
  </si>
  <si>
    <t>ABON.DIF.REESTR.MICROCR.INTS.MORA CATG.D</t>
  </si>
  <si>
    <t>INT ORIGIN PROCESO RESTRUCT LEASING</t>
  </si>
  <si>
    <t>TEMPORAL RECAUDO X APLICAR CON GTIA PROTECCIÓN</t>
  </si>
  <si>
    <t>CIERRE DE SOBRANTES OTROS CANALES PARA</t>
  </si>
  <si>
    <t>OPCIONES DE COMPRA PARCIALES</t>
  </si>
  <si>
    <t>TEMPORAL RECAUDOS TRANSPORTE DE EFECTIVO -SAP</t>
  </si>
  <si>
    <t>SOBRANTES EN CORRESPONSALES BANCARIOS</t>
  </si>
  <si>
    <t>TARJETA VISA PREPAGO VISIÓN PLUS</t>
  </si>
  <si>
    <t>INCENTIVOS TARJETA DE CREDITO HONORARIOS</t>
  </si>
  <si>
    <t xml:space="preserve">DISPONIBLE  </t>
  </si>
  <si>
    <t>AUTORETENCION PARA FUTURO IRD</t>
  </si>
  <si>
    <t>ACT__BCO USD</t>
  </si>
  <si>
    <t>A GI HABL LEY 550</t>
  </si>
  <si>
    <t>AJUSTS FISCALES PPEQ</t>
  </si>
  <si>
    <t>VEHICULOS DADOS EN LEASING E OTRAS GARANTIAS CMO</t>
  </si>
  <si>
    <t>DIFERENCIA CAMBIO A JULIO DE 2017</t>
  </si>
  <si>
    <t>COSTO FISCAL  A JULIO DE 2017</t>
  </si>
  <si>
    <t>DIFERENCIA CAMBIO A AGOSTO DE 2017</t>
  </si>
  <si>
    <t>COSTO FISCAL  A AGOSTO DE 2017</t>
  </si>
  <si>
    <t>DIFERENCIA CAMBIO A SEPTIEMBRE DE 2017</t>
  </si>
  <si>
    <t>COSTO FISCAL  A SEPTIEMBRE DE 2017</t>
  </si>
  <si>
    <t>AJUSTE TITULOS DE DEUDA</t>
  </si>
  <si>
    <t>DIF7040956005</t>
  </si>
  <si>
    <t>C102200020</t>
  </si>
  <si>
    <t>DIF7018869002</t>
  </si>
  <si>
    <t>REPORTERIA LEGAL</t>
  </si>
  <si>
    <t>DIF7018869005</t>
  </si>
  <si>
    <t>TEMPLATES (UIAF)</t>
  </si>
  <si>
    <t>Cumple los criterios</t>
  </si>
  <si>
    <t>DIF7018869006</t>
  </si>
  <si>
    <t>TEMPLATES (F-473)</t>
  </si>
  <si>
    <t>PMO22470</t>
  </si>
  <si>
    <t>DIF7018869007</t>
  </si>
  <si>
    <t>TEMPLATES (466)</t>
  </si>
  <si>
    <t>DIF7049524193</t>
  </si>
  <si>
    <t>DIF7049524194</t>
  </si>
  <si>
    <t>DIF7049524195</t>
  </si>
  <si>
    <t>DIF7049524196</t>
  </si>
  <si>
    <t>DIF7049524197</t>
  </si>
  <si>
    <t>DIF7049524198</t>
  </si>
  <si>
    <t>DIF7049524199</t>
  </si>
  <si>
    <t>DIF7049524200</t>
  </si>
  <si>
    <t>DIF7049524201</t>
  </si>
  <si>
    <t>DIF7049524202</t>
  </si>
  <si>
    <t>DIF7049524203</t>
  </si>
  <si>
    <t>DIF7049524204</t>
  </si>
  <si>
    <t>DIF7049524205</t>
  </si>
  <si>
    <t>DIF7049524207</t>
  </si>
  <si>
    <t>DIF7049524209</t>
  </si>
  <si>
    <t>DIF7049524210</t>
  </si>
  <si>
    <t>DIF7049524211</t>
  </si>
  <si>
    <t>DIF7049524212</t>
  </si>
  <si>
    <t>DIF7049524213</t>
  </si>
  <si>
    <t>DIF7049524214</t>
  </si>
  <si>
    <t>DIF7049524215</t>
  </si>
  <si>
    <t>DIF7049524216</t>
  </si>
  <si>
    <t>DIF7049524217</t>
  </si>
  <si>
    <t>DIF7049524218</t>
  </si>
  <si>
    <t>DIF7049524219</t>
  </si>
  <si>
    <t>DIF7049524220</t>
  </si>
  <si>
    <t>DIF7049524221</t>
  </si>
  <si>
    <t>DIF7049524222</t>
  </si>
  <si>
    <t>DIF7049524223</t>
  </si>
  <si>
    <t>DIF7049524224</t>
  </si>
  <si>
    <t>DIF7049524225</t>
  </si>
  <si>
    <t>DIF7049524226</t>
  </si>
  <si>
    <t>DIF7049524227</t>
  </si>
  <si>
    <t>DIF7050165011</t>
  </si>
  <si>
    <t>DIF7050165012</t>
  </si>
  <si>
    <t>DIF7050165013</t>
  </si>
  <si>
    <t>DIF7050356008</t>
  </si>
  <si>
    <t>DIF7050356011</t>
  </si>
  <si>
    <t>20709/2017</t>
  </si>
  <si>
    <t>DIF7050799005</t>
  </si>
  <si>
    <t>DIF7050799007</t>
  </si>
  <si>
    <t>DIF7050799008</t>
  </si>
  <si>
    <t>DIF7050799009</t>
  </si>
  <si>
    <t>DIF7050799010</t>
  </si>
  <si>
    <t>DIF7051877009</t>
  </si>
  <si>
    <t>DIF7051877010</t>
  </si>
  <si>
    <t>DIF7051877011</t>
  </si>
  <si>
    <t>DIF7052485007</t>
  </si>
  <si>
    <t>DIF7052485008</t>
  </si>
  <si>
    <t>DIF7052485009</t>
  </si>
  <si>
    <t>DIF7053042008</t>
  </si>
  <si>
    <t>DIF7053042009</t>
  </si>
  <si>
    <t>DIF7053042010</t>
  </si>
  <si>
    <t>DIF7053042012</t>
  </si>
  <si>
    <t>DIF7053338003</t>
  </si>
  <si>
    <t>DIF7053338004</t>
  </si>
  <si>
    <t>DIF7053338005</t>
  </si>
  <si>
    <t>DIF77038520</t>
  </si>
  <si>
    <t>DIF7058792</t>
  </si>
  <si>
    <t>Honarios IMX</t>
  </si>
  <si>
    <t>PMO23008</t>
  </si>
  <si>
    <t>TOTAL A REVERSAR</t>
  </si>
  <si>
    <t>DERIVADOS - VPD</t>
  </si>
  <si>
    <t>AJUSTE</t>
  </si>
  <si>
    <t>APERTURA DE TASAS RESIDUALES</t>
  </si>
  <si>
    <t>NOMBRE CTA. CUIF</t>
  </si>
  <si>
    <t>Ajuste por incorporación del CVA/DVA  Julio de 2017</t>
  </si>
  <si>
    <t>Ajuste por incorporación del CVA/DVA  Agosto de 2017</t>
  </si>
  <si>
    <t>Ajuste por incorporación del CVA/DVA  Septiembre de 2017</t>
  </si>
  <si>
    <t>Apertura Tasas Residuales</t>
  </si>
  <si>
    <t>cuenta cuif</t>
  </si>
  <si>
    <t>cuenta operativa</t>
  </si>
  <si>
    <t>jdescoba</t>
  </si>
  <si>
    <t>mmoncada</t>
  </si>
  <si>
    <t>COSTOS FISCAL</t>
  </si>
  <si>
    <t>Aportes en dinero con menos de 2 años</t>
  </si>
  <si>
    <t>Aportes en dinero o especie con más de 2 años</t>
  </si>
  <si>
    <t>PROVISION ESPECIAL</t>
  </si>
  <si>
    <t>PROVISION ESPECIAL CARTERA</t>
  </si>
  <si>
    <t>CAJA MEN GCIA PROC ESPECIALES                   </t>
  </si>
  <si>
    <t>CAJA MENOR GCIA ACTIVO FIJOS REG NORTE SANTA MAR</t>
  </si>
  <si>
    <t>CI BCO.REPUBL.CTA.CTE.TEM.CAR.HIP.ENVI</t>
  </si>
  <si>
    <t>CORRESPONS+E379ALES DISPONIBLE INMEDIATO YENES J</t>
  </si>
  <si>
    <t>CORRESPONSALES DISPONIBLE INMEDIATO PESOS MEXICA</t>
  </si>
  <si>
    <t>CANJE TEMPORAL DEVOLUCIONES ENVIADAS TC</t>
  </si>
  <si>
    <t>CANJE TEMPORAL DEVOLUCIONES CHEQUES MAL REMITIDO</t>
  </si>
  <si>
    <t>CANJE TEMPORAL DEVOLUCS.ENVIADAS TC.VISA</t>
  </si>
  <si>
    <t>CHEQUES PAIS TEMP_REMESAS MANUAL REINTEGRO OP_BC</t>
  </si>
  <si>
    <t>SIMULTANEA ACTIVA_OTRAS FCIERAS COP</t>
  </si>
  <si>
    <t>INV NEGOCIABLE EN INVENTARIO OTROS PUBLICA USD</t>
  </si>
  <si>
    <t>INV NEGOCIABLE EN INVENTARIODIF CARTERA HIPOT CO</t>
  </si>
  <si>
    <t>PART_TUYA INSTRUMENTO FINANCIERO CAMBIO RESULTAD</t>
  </si>
  <si>
    <t>INV VENCIMIENTO EN INVENTARIO CDT SECT FCIERO CO</t>
  </si>
  <si>
    <t>INV VENCIMIENTO EN INVENTARIODIF CARTERA HIPOT C</t>
  </si>
  <si>
    <t>TIT PART_CAMARA RIESGO CC DESVALORIZAC DIF RESUL</t>
  </si>
  <si>
    <t>TIT PART_TECNIBANC SERVIBANCA VALORIZAC DIF RESU</t>
  </si>
  <si>
    <t>TIT PART_CAMARA COMPENSA DIVI VALORIZAC DIF RESU</t>
  </si>
  <si>
    <t>TIT PART_CAMARA RIESGO CC DESVALORIZAC  RESULTAD</t>
  </si>
  <si>
    <t>TIT PART_CAMARA COMPENSA DIVI VALORIZAC RESULTAD</t>
  </si>
  <si>
    <t>INV NEGOCIABLE EN GTIA DERIVADO TES TASA TIJA CO</t>
  </si>
  <si>
    <t>TIT PART_BANCA INVERSION VALORIZACION DIF RESULT</t>
  </si>
  <si>
    <t>TIT PART_VALORES BANCOL VALORIZACION DIF RESULTA</t>
  </si>
  <si>
    <t>TIT PART_BANCOL PTO RICO VALORIZACION DIF RESULT</t>
  </si>
  <si>
    <t>TIT PART_BANCOL PANAMA VALORIZACION DIF RESULTAD</t>
  </si>
  <si>
    <t>TIT PART_LEASING PERU DESVALORIZACION DIF RESULT</t>
  </si>
  <si>
    <t>TIT PART_BANCO HSBC VALORIZACION DIF RESULTADOS</t>
  </si>
  <si>
    <t>CREDITO MERCANTIL-COMPRA HSBC TIT PART_BANCO HSB</t>
  </si>
  <si>
    <t>TIT PART_LEASING PERU DESVALORIZACION  RESULTADO</t>
  </si>
  <si>
    <t>TIT PART_BANCO HSBC VALORIZACION RESULTADOS TIT</t>
  </si>
  <si>
    <t>TIT PART_MP BANCOLOMBIA PTO RICO INTERNACIONAL I</t>
  </si>
  <si>
    <t>TIT PART_ACH COLOMBIA VALORACION DIF A RESULTADO</t>
  </si>
  <si>
    <t>TIT PART_ REDEBAN MULTIC VALORIZAC DIF RESULTADO</t>
  </si>
  <si>
    <t>TIT PART_TITULARIZADORA COL VALORIZAC DIF RESULT</t>
  </si>
  <si>
    <t>DCHO OPERACIONES CONT COMP US TREASURIES</t>
  </si>
  <si>
    <t>OP CONTADO COMPRA TITULOS DERECHO  EPM GLOBAL</t>
  </si>
  <si>
    <t>DCHO OPERACIONES CONT VTA US TREASURIES</t>
  </si>
  <si>
    <t>OP CONTADO PASIVA OBLIGACIONES DE COMPRA SOBRE U</t>
  </si>
  <si>
    <t>OBLI OPERACION CONT COMPRA US TREASURIES</t>
  </si>
  <si>
    <t>OP CONTADO COMPRA TITULOS OBLIGACION  EPM GLOBAL</t>
  </si>
  <si>
    <t>OBLI OPERACION CONT VTA US TREASURIES</t>
  </si>
  <si>
    <t>DERECHO FORWARD COMPRA DE ESPECULACION ACTIVO US</t>
  </si>
  <si>
    <t>OBLIGACION DE FWD DE VENTA ESPEC ACT BRL</t>
  </si>
  <si>
    <t>DERECHO DE FUTUROS DE COMPRA ESPEC ACT USD/NOVAD</t>
  </si>
  <si>
    <t>DERECHO FUTUROS VENTA DE ESPECULAC ACTI COP/NOVA</t>
  </si>
  <si>
    <t>OBLIGACION FUTUROS COMPRA ESPECULAC ACT COP/NOVA</t>
  </si>
  <si>
    <t>OBLIGACION DE FUTUROS DE VTA ESPEC ACT USD/NOVAD</t>
  </si>
  <si>
    <t>UTILIDAD/PERDIDA VAL OPACTIVA COMPRA CALLS COP/U</t>
  </si>
  <si>
    <t>UTILIDAD/PERDIDA VAL OPACTIVA COMPRA CALLS DIV/U</t>
  </si>
  <si>
    <t>UTILIDAD/PERDIDA VAL OP ACTIVA COMPRA PUTS COP/U</t>
  </si>
  <si>
    <t>UTILIDAD/PERDIDA VAL OP ACTIVA COMPRA PUTS DIV/U</t>
  </si>
  <si>
    <t>DETERIORO INVERS A COSTO AMORTIZADO INSTRUM DEUD</t>
  </si>
  <si>
    <t>CRÉDITO DE VIVIENDA A RECLASIFICACION ENDEUDAMIE</t>
  </si>
  <si>
    <t>CRÉDITO DE VIVIENDA B RECLASIFICACION ENDEUDAMIE</t>
  </si>
  <si>
    <t>CRÉDITO DE VIVIENDA C RECLASIFICACION ENDEUDAMIE</t>
  </si>
  <si>
    <t>CRÉDITO DE VIVIENDA D RECLASIFICACION ENDEUDAMIE</t>
  </si>
  <si>
    <t>CRÉDITO DE VIVIENDA E RECLASIFICACION ENDEUDAMIE</t>
  </si>
  <si>
    <t>DIFERIDO DEL CAPITAL - COMISIONES CONSUMO A PRES</t>
  </si>
  <si>
    <t>PRESTAMOS ORDINARIO A OTRAS GTIAS CMO TC CONVENI</t>
  </si>
  <si>
    <t>VEHICULOS DADOS EN LEASING A OTRA GARANTIA CONSU</t>
  </si>
  <si>
    <t>PRESTAMOS ORDINARIOS A GARANTIA IDONEA CMO ALKOS</t>
  </si>
  <si>
    <t>PRESTAMOS ORDINARIOS A OTRA GARANTIA CONSUMO ALK</t>
  </si>
  <si>
    <t>DESCUBIERTOS CTA CTE BCARIA A GTIA ID CMO RECL E</t>
  </si>
  <si>
    <t>TARJETAS DE CRÉDITO A GTIA ID CONSUMO RECLASIF E</t>
  </si>
  <si>
    <t>PRESTAMOS ORDINARIOS A GTIA IDONEA CMO RECLAS EN</t>
  </si>
  <si>
    <t>VEHICULO DADO EN LEASING A GTIA ID CMO RECLASI E</t>
  </si>
  <si>
    <t>DESCUBIERTOS CTA CTE BCARIA A OT.GTIA CMO RECL E</t>
  </si>
  <si>
    <t>TARJETAS DE CRÉDITO A OTRAS GTIAS CONSUMO RECL E</t>
  </si>
  <si>
    <t>PRESTAMOS ORDINARIOS A OTRAS GARANTIA CMO RECL E</t>
  </si>
  <si>
    <t>VEHICULOS DADO EN LEASING A OTRA GTIA CMO RECL E</t>
  </si>
  <si>
    <t>TARJETAS DE CRÉDITO A GTIA ID CMO RECLASIFI END</t>
  </si>
  <si>
    <t>TARJETAS DE CRÉDITO A OTRAS GTIAS CMO RECL END M</t>
  </si>
  <si>
    <t>PRESTAMOS ORDINARIO A OTRA GTIAS CMO RECLAS END</t>
  </si>
  <si>
    <t>DIFERIDO DEL CAPITAL - COMISIONES CONSUMO B PRES</t>
  </si>
  <si>
    <t>DESCUBIERTOS CTA CTE BANCARIA B OTRA GTIA CONSUM</t>
  </si>
  <si>
    <t>PRESTAMOS ORDINARIO B OTRAS GTIAS CMO TC CONVENI</t>
  </si>
  <si>
    <t>VEHICULOS DADOS EN LEASING B OTRA GARANTIA CONSU</t>
  </si>
  <si>
    <t>PRESTAMOS ORDINARIOS B OTRA GARANTIA CONSUMO ALK</t>
  </si>
  <si>
    <t>DESCUBIERTOS CTA CTE BCARIA B GTIA ID CMO RECL E</t>
  </si>
  <si>
    <t>TARJETAS DE CRÉDITO B GTIA ID CONSUMO RECLASIF E</t>
  </si>
  <si>
    <t>PRESTAMOS ORDINARIOS B GTIA IDONEA CMO RECLAS EN</t>
  </si>
  <si>
    <t>VEHICULO DADO EN LEASING B GTIA ID CMO RECLASI E</t>
  </si>
  <si>
    <t>DESCUBIERTO CTA CTE BCARIA B OTRA GTIA CMO REC E</t>
  </si>
  <si>
    <t>TARJETAS DE CRÉDITO B OTRAS GARANTIAS CMO RECL E</t>
  </si>
  <si>
    <t>PRESTAMOS ORDINARIOS B OTRAS GARANTIA CMO RECL E</t>
  </si>
  <si>
    <t>VEHICULOS DADO EN LEASING B OTRA GTIA CMO RECL E</t>
  </si>
  <si>
    <t>TARJETAS DE CRÉDITO B GTIA ID CMO RECLASIFI END</t>
  </si>
  <si>
    <t>TARJETA DE CRÉDITO B OTRA GARANTIA CMO RECL END</t>
  </si>
  <si>
    <t>DIFERIDO DEL CAPITAL - COMISIONES CONSUMO C PRES</t>
  </si>
  <si>
    <t>PRESTAMOS ORDINARIO C OTRAS GTIAS CMO TC CONVENI</t>
  </si>
  <si>
    <t>VEHICULOS DADOS EN LEASING C OTRA GARANTIA CONSU</t>
  </si>
  <si>
    <t>PRESTAMOS ORDINARIOS C OTRA GARANTIA CONSUMO ALK</t>
  </si>
  <si>
    <t>DESCUBIERTOS CTA CTE BCARIA C GTIA ID CMO RECL E</t>
  </si>
  <si>
    <t>TARJETAS DE CRÉDITO C GTIA ID CONSUMO RECLASIF E</t>
  </si>
  <si>
    <t>PRESTAMOS ORDINARIOS C GTIA IDONEA CMO RECLAS EN</t>
  </si>
  <si>
    <t>VEHICULO DADO EN LEASING C GTIA ID CMO RECLASI E</t>
  </si>
  <si>
    <t>DESCUBIERTOS CTA CTE BCARIA C OT.GTIA CMO RECL E</t>
  </si>
  <si>
    <t>TARJETAS DE CRÉDITO C OTRAS GTIAS CONSUMO RECL E</t>
  </si>
  <si>
    <t>PRESTAMOS ORDINARIOS C OTRAS GARANTIA CMO RECL E</t>
  </si>
  <si>
    <t>VEHICULOS DADO EN LEASING C OTRA GTIA CMO RECL E</t>
  </si>
  <si>
    <t>TARJETAS DE CRÉDITO C GTIA ID CMO RECLASIFI END</t>
  </si>
  <si>
    <t>TARJETAS DE CRÉDITO C OTRAS GTIAS CMO RECL END M</t>
  </si>
  <si>
    <t>DIFERIDO DEL CAPITAL - COMISIONES CONSUMO D PRES</t>
  </si>
  <si>
    <t>DESCUBIERTO CTA CTE BANCARIA D OTROS GTIA CONSUM</t>
  </si>
  <si>
    <t>PRESTAMOS ORDINARIOS D OTRAS GTIA CONSUMO ALKOST</t>
  </si>
  <si>
    <t>DESCUBIERTOS CTA CTE BCARIA D GTIA ID CMO RECL E</t>
  </si>
  <si>
    <t>TARJETAS DE CRÉDITO D GTIA ID CONSUMO RECLASIF E</t>
  </si>
  <si>
    <t>PRESTAMOS ORDINARIOS D GTIA IDONEA CMO RECLAS EN</t>
  </si>
  <si>
    <t>VEHICULO DADO EN LEASING D GTIA ID CMO RECLASI E</t>
  </si>
  <si>
    <t>DESCUBIERTO CTA CTE BANCARIA D OT GTIA CONSUMO M</t>
  </si>
  <si>
    <t>TARJETAS DE CRÉDITO D GTIA ID CMO RECLASIFI END</t>
  </si>
  <si>
    <t>DIFERIDO DEL CAPITAL - COMISIONES CONSUMO E PRES</t>
  </si>
  <si>
    <t>DESCUBIERTO CTA CORRIENTE BANCARIA E OT GTIAS CM</t>
  </si>
  <si>
    <t>PRESTAMOS ORDINARIOS E GARANTIA IDONEA CMO ALKOS</t>
  </si>
  <si>
    <t>PRESTAMOS ORDINARIOS E OTRAS GTIAS CONSUMO ALKOS</t>
  </si>
  <si>
    <t>DESCUBIERTOS CTA CTE BCARIA E GTIA ID CMO RECL E</t>
  </si>
  <si>
    <t>TARJETAS DE CRÉDITO E GTIA ID CONSUMO RECLASIF E</t>
  </si>
  <si>
    <t>PRESTAMOS ORDINARIOS E GTIA IDONEA CMO RECLAS EN</t>
  </si>
  <si>
    <t>VEHICULO DADO EN LEASING E GTIA ID CMO RECLASI E</t>
  </si>
  <si>
    <t>DESCUBIERTO CTA CORRIENT BANCARIA E OT GTIA CMO</t>
  </si>
  <si>
    <t>TARJETAS DE CRÉDITO E GTIA ID CMO RECLASIFI END</t>
  </si>
  <si>
    <t>DIFERIDO DEL CAPITAL -COMISIONES COMERCIAL A PRE</t>
  </si>
  <si>
    <t>DIFERIDO DEL CAPITAL - COMISIONES COMERCIAL A LE</t>
  </si>
  <si>
    <t>PRESTAMOS CON RECURSO OTRA ENTIDA  A GTIA ID CCI</t>
  </si>
  <si>
    <t>PRESTAMO CON RECURS OTRA ENTIDAD A OT GTIAS CCIA</t>
  </si>
  <si>
    <t>FACTORING SIN RECURSO AOT GTIA CCIAL AMORTIZACIO</t>
  </si>
  <si>
    <t>DESCUBIERTOS CTA CTE BANCARIA A GTIA IDONEA CCIA</t>
  </si>
  <si>
    <t>PRESTAMO CON RECURS OTRA ENTID A OT GTIAS CCIAL</t>
  </si>
  <si>
    <t>CART CCIAL A GI FACTORING SIN RECURSO</t>
  </si>
  <si>
    <t>FACTORING SIN RECURSO A GTIA IDONEA COMERCIAL</t>
  </si>
  <si>
    <t>CARTERA COMERCIAL CATEGOR A OG DSTO FACTOR EXPOR</t>
  </si>
  <si>
    <t>CARTERA COMERCIAL CATEGOR A OTRAS GTIAS DSCTO AM</t>
  </si>
  <si>
    <t>MAQUINARIA Y EQUIPO DADOS LEASING A GTIA ID CCIA</t>
  </si>
  <si>
    <t>MUEBLES Y ENSERES DADOS EN LEASING A GTIA ID CCI</t>
  </si>
  <si>
    <t>BIENES INMUEBLES DADOS LEASING A GTIA IDONEA CCI</t>
  </si>
  <si>
    <t>OTROS BIENES DADOS EN LEASING A GTIA IDONEA CCIA</t>
  </si>
  <si>
    <t>MAQUINARIA Y EQUIPO DADOS LEASING A GTIA ID CCCI</t>
  </si>
  <si>
    <t>BNS INMUEBLE DADO LEASING HABITACI A GTIA ID CCI</t>
  </si>
  <si>
    <t>TARJETAS DE CREDITO A GARANTIA IDONEA COMERCIAL</t>
  </si>
  <si>
    <t>DESCUENTOS A GTIA IDONEA COMERCIAL RECLASIFICACI</t>
  </si>
  <si>
    <t>PRESTAMOS CON RECURS OTRAS ENTIDAD A OT GTIA CCI</t>
  </si>
  <si>
    <t>CAT A LEAS CCIAL RGO  NORMAL RECLASIF BIEN INMUE</t>
  </si>
  <si>
    <t>CAT A LEAS CCIAL RGO NOR OTR GAR RECLASIF MUEB E</t>
  </si>
  <si>
    <t>CAT A LEAS CCIAL RGO NOR OTR GAR RECLASIF BAR TR</t>
  </si>
  <si>
    <t>CAT A LEAS CCIAL RGO NORMAL OTR GAR RECLASIF  IN</t>
  </si>
  <si>
    <t>CAT A LEAS CCIAL RGO NORMAL OTR GAR RECLASIF SEM</t>
  </si>
  <si>
    <t>CAT A LEAS CCIAL RGO NORMA OTR GAR RECLASIF OTRO</t>
  </si>
  <si>
    <t>CAT A LEAS CCIAL RGO  RECLASIF BIEN INM LEAS HAB</t>
  </si>
  <si>
    <t>CAT A LEAS CCIAL RGO NOR OTR GAR RECLASIF INM HA</t>
  </si>
  <si>
    <t>PRESTAMO RECURSOS BANCO REPUBLICA A GTIA ID CCIA</t>
  </si>
  <si>
    <t>PRESTAMO CON RECURS OTRAS ENTIDAD A OT GTIAS CCI</t>
  </si>
  <si>
    <t>ACEPTACIONES (BCARIA) CUBIERTAS A OT GTIAS  CCIA</t>
  </si>
  <si>
    <t>DIFERIDO DEL CAPITAL - COMISIONES COMERCIAL B LE</t>
  </si>
  <si>
    <t>DESCUBIERTOS CUENTA CORRIENT BRIA B OTGTIAS, CCI</t>
  </si>
  <si>
    <t>PRESTAMOS RECURSO OTRA ENTID  B OT GTIAS CCIAL M</t>
  </si>
  <si>
    <t>FACTORING SIN RECURS B OT GTIA CCIAL  AMORTIZACI</t>
  </si>
  <si>
    <t>CARTERA COMERCIAL CATEGOR B OTRAS GTIAS DSTO FAC</t>
  </si>
  <si>
    <t>MAQUINARIA Y EQUIPO DADOS LEASING B GTIA ID CCIA</t>
  </si>
  <si>
    <t>MUEBLES Y ENSERES DADOS EN LEASING B GTIA ID CCI</t>
  </si>
  <si>
    <t>BIENES INMUEBLES DADOS LEASING B GARANTIA ID CCI</t>
  </si>
  <si>
    <t>MAQUI EQUIPO DADO LEASING B GTIA ID CCIAL LEY 55</t>
  </si>
  <si>
    <t>BIENES INMUEBLES LEASING B GTIA ID CCIAL  LEY 55</t>
  </si>
  <si>
    <t>VEHICULOS DADOS EN LEASING B GTIA ID CCIAL LEY 5</t>
  </si>
  <si>
    <t>DESCUBIERTO CTA CORRIENTE BANCARIA B GTIA ID CCI</t>
  </si>
  <si>
    <t>PRESTAMOS RECURSOS OTRAS ENTIDADES B GTIA ID CCI</t>
  </si>
  <si>
    <t>DESCUBIERTOS CUENTA CORRIENT BRIA B OT GTIA, CCI</t>
  </si>
  <si>
    <t>CAT B LEAS CCIAL RGO  ACEPTABLE RECLASIF MUEBY E</t>
  </si>
  <si>
    <t>CAT B LEAS CCIAL RGO  ACEPT RECLASIF BARTREN AVI</t>
  </si>
  <si>
    <t>CAT B LEAS CCIAL RGO ACEPTAB OTR GAR RECLASIF MU</t>
  </si>
  <si>
    <t>CAT B LEAS CCIAL RGO ACEPTAB OTR GAR RECLASIF  I</t>
  </si>
  <si>
    <t>CAT B LEAS CCIAL RGO ACEPTAB OTR GAR RECLASIF OT</t>
  </si>
  <si>
    <t>CAT B LEAS CCIAL RGO  ACEPT RECLASIF INM LEA HAB</t>
  </si>
  <si>
    <t>CAT B LEAS CCIAL RGO ACEPTAB OTR GAR RECLASIF HA</t>
  </si>
  <si>
    <t>CARTAS DE CREDITO CUBIERTAS B GTIA ID COMERCIAL</t>
  </si>
  <si>
    <t>DIFERIDO DEL CAPITAL - COMISIONES COMERCIAL C LE</t>
  </si>
  <si>
    <t>PRESTAMO CON RECURSOS OTRAS ENTID C OT GTIAS CCI</t>
  </si>
  <si>
    <t>DESCUBIERTOS CTA CORRIENT BANCARIA C GTIA ID CCI</t>
  </si>
  <si>
    <t>DESCUBIERTOS CUENTA CORRIENT BRIA C OT GTIAS CCI</t>
  </si>
  <si>
    <t>CARTAS DE CREDITO CUBIERTAS  C  OT GTIAS  CCIAL</t>
  </si>
  <si>
    <t>CARTERA COMERCIAL CATEGOR C OTRAS GTIAS DSCTO FA</t>
  </si>
  <si>
    <t>MUEBLES Y ENSERES DADOS EN LEASING C GTIA ID CCI</t>
  </si>
  <si>
    <t>EQUIPO DE COMPUTACION DADO LEASING C GTIA ID CCI</t>
  </si>
  <si>
    <t>BIENES INMUEBLES DADOS EN LEASING C GTIA ID CCIA</t>
  </si>
  <si>
    <t>CAT C, GI, LS CCIAL BARCOS, TRENES, AVIO</t>
  </si>
  <si>
    <t>MAQUI EQUIPO DADO LEASING C GTIA ID CCIAL LEY 55</t>
  </si>
  <si>
    <t>VEHICULOS DADOS EN LEASING C GTIA ID CCIAL LEY 5</t>
  </si>
  <si>
    <t>EQUI COMPUTA DADO LEASING C GTIA ID CCIAL LEY 55</t>
  </si>
  <si>
    <t>BNS INMUEBLE DADO LEASING C GTIA ID CCIAL LEY 55</t>
  </si>
  <si>
    <t>PRESTAMOS CON RECURSO OTRAS ENTID C OT GTIAS CCI</t>
  </si>
  <si>
    <t>CAT C LEAS CCIAL RGO  APRECIAB  RECLASIF MUEB EN</t>
  </si>
  <si>
    <t>CAT C LEAS CCIAL RGO  APREC RECLASIF BARCTREN AV</t>
  </si>
  <si>
    <t>CAT C LEAS CCIAL RGO  APRECIAB RECLASIF INMUEBLE</t>
  </si>
  <si>
    <t>CAT C LEAS CCIAL RGO APREC OTR GAR RECLASIF BATR</t>
  </si>
  <si>
    <t>CAT C LEAS CCIAL RGO APRECIAB OTR GAR RECLASIF I</t>
  </si>
  <si>
    <t>CAT C LEAS CCIAL RGO APREC OTR GAR RECLASIF SEMO</t>
  </si>
  <si>
    <t>CAT C LEAS CCIAL RGO  APRECI RECLASIF INM LEAS H</t>
  </si>
  <si>
    <t>REINTEGROS ANTICIPADOS C GTIA ID CCIAL</t>
  </si>
  <si>
    <t>CARTAS DE CREDITO CUBIERTAS  C  OT GTIAS COMERCI</t>
  </si>
  <si>
    <t>DIFERIDO DEL CAPITAL - COMISIONES COMERCIAL D LE</t>
  </si>
  <si>
    <t>PRESTAMO CON RECURSO OTRA ENTIDA  D GTIA ID COME</t>
  </si>
  <si>
    <t>DESCUBIERTO CTA CORRIENTE BANCARIA D GTIA ID CCI</t>
  </si>
  <si>
    <t>DESCUBIERT EN CUENTA CORRIENT BRIA D OT GTIA CCI</t>
  </si>
  <si>
    <t>PRESTAMOS RECURSO OTRAS ENTIDADES D GTIA ID CCIA</t>
  </si>
  <si>
    <t>PRESTAM CON RECURSO OTRA ENTID D OT GTIA  CCIAL</t>
  </si>
  <si>
    <t>CARTAS DE CREDITO CUBIERTAS  D OT GTIAS  CCIAL M</t>
  </si>
  <si>
    <t>CREDITO COMERCIAL CATG.D.G.I.FACTORING</t>
  </si>
  <si>
    <t>MAQUINARIA EQUIPO DADOS LEASING D OTRAS GTIA CCI</t>
  </si>
  <si>
    <t>BIENES INMUEBLES DADOS EN LEASING D GTIA ID CCIA</t>
  </si>
  <si>
    <t>OTROS BIENES DADOS EN LEASING D OTRAS GTIAS CCIA</t>
  </si>
  <si>
    <t>VEHICULOS DADOS LEASING D OT GTIAS CCIAL LEY 550</t>
  </si>
  <si>
    <t>MUEBLES ENSE DADO LEASING D OT GTIAS CCIAL LEY 5</t>
  </si>
  <si>
    <t>EQUIPO COMPUT DADO LEASING D GTIA ID CCIAL LEY 5</t>
  </si>
  <si>
    <t>BNS INMUEBLE DADOS LEASING D GTIA ID CCIAL LEY 5</t>
  </si>
  <si>
    <t>OTROS BNES DADOS LEASING D OT GTIAS CCIAL LEY 55</t>
  </si>
  <si>
    <t>BNS INMUEBLE DADO LEAS HABITACION D GTIA ID CCIA</t>
  </si>
  <si>
    <t>CAT D LEAS CCIAL RGO  SIGNIF RECLASIF BIEN INMUE</t>
  </si>
  <si>
    <t>CAT D LEAS CCIAL RGO SIGNIF OTR GAR RECLASIF SEM</t>
  </si>
  <si>
    <t>CAT D LEAS CCIAL RGO SIGNIF OTR GAR RECLASIF OTR</t>
  </si>
  <si>
    <t>CAT D LEAS CCIAL RGO  SIGN RECLASIF INM LEAS HAB</t>
  </si>
  <si>
    <t>PRESTAMO CON RECURSO OTRA ENTID E GTIA ID CCIAL</t>
  </si>
  <si>
    <t>PRESTAMOS CON RECURSOS ENTID   E  OT GTIAS  CCIA</t>
  </si>
  <si>
    <t>DESCUBIERTOS CUENTA CORRIENTE BRIA E OT GTIA CCI</t>
  </si>
  <si>
    <t>PRESTAMOS ORDINARIOS  E  OT GTIAS  CCIAL TCCONVE</t>
  </si>
  <si>
    <t>VEHICULOS DADOS EN LEAS  E  GTIA ID  CCIAL LEY 5</t>
  </si>
  <si>
    <t>MUEB Y ENSER DADOS EN LEAS E GTIA ID CCIAL LEY 5</t>
  </si>
  <si>
    <t>EQ COMPUTO DADOS EN LEAS  E GTIA ID  CCIAL LEY 5</t>
  </si>
  <si>
    <t>BIEN INMUEB DADOS LEAS  E  GTIA ID  CCIAL LEY 55</t>
  </si>
  <si>
    <t>OTROS BIENES DADOS  LEAS E  GTIA ID  CCIAL LEY 5</t>
  </si>
  <si>
    <t>MAQ Y EQUIPO DADOS LEAS  E  GTIA ID  CCIAL LEY 5</t>
  </si>
  <si>
    <t>PRESTAMOS CON RECURSO OTRAS ENTID  E GTIA ID CCI</t>
  </si>
  <si>
    <t>CAT E LEAS CCIAL RGO INCOBRABILID RECLASIF MUE E</t>
  </si>
  <si>
    <t>CAT E LEAS CCIAL RGO INCOBRA OTR GAR RECLASIF MU</t>
  </si>
  <si>
    <t>CAT E LEAS CCIAL RGO INCOBRA OTR GAR RECLASIF IN</t>
  </si>
  <si>
    <t>CAT E LEAS CCIAL RGO INCOBRA OTR GAR RECLASIF SE</t>
  </si>
  <si>
    <t>CAT E LEAS CCIAL RGO INC OTR GAR RECLASIF OTR GA</t>
  </si>
  <si>
    <t>CAT E LEAS CCIAL RGO INCOB RECLASIF INM LEAS HAB</t>
  </si>
  <si>
    <t>CAT E LEAS CCIAL RGO INCOB OTR GAR RECLASIF  HAB</t>
  </si>
  <si>
    <t>MICROCREDITO  D GTIA IDONEA RIESGO SIGNIFICATIV</t>
  </si>
  <si>
    <t>MICROCREDITO  E GTIA IDONEA RIESGO INCOBRABILIDA</t>
  </si>
  <si>
    <t>MICROCREDITO  E GTIA IDONEA RIESGO INCOBRABILID</t>
  </si>
  <si>
    <t>PROV CONTRACI. CAP LEAS CCIAL CAL E</t>
  </si>
  <si>
    <t>PROVISION C APRECIABLE BIENES DADOS EN LEAS CCIA</t>
  </si>
  <si>
    <t>PROVISION D SIGNIFICATIVO BIEN DADO EN LEAS CCIA</t>
  </si>
  <si>
    <t>PROVISION E IRRECUPERABLE BIEN DADOS EN LEAS CCI</t>
  </si>
  <si>
    <t>INTERES A RIESGO NORMAL, VIVIENDA RECLASIFICACIO</t>
  </si>
  <si>
    <t>INTERES D RIESGO SIGNIFICATIVO, VIVIENDA RECLASI</t>
  </si>
  <si>
    <t>INTERES MORA E RIESGO DE INCOBRABILIDAD, VIVIEND</t>
  </si>
  <si>
    <t>CATEG A RIES NOR CONSUMO TDCR INT CTE SUSP ML CA</t>
  </si>
  <si>
    <t>CATEG A RIESG NOR CONSUMO TDCR INT CTE SUSP MECA</t>
  </si>
  <si>
    <t>CATEGORIA A RIESGO NORMAL, CONSUMO- INTE CTE SUS</t>
  </si>
  <si>
    <t>CATEGORIA A , CONSUMO - INTERES MORA RECLASIF SU</t>
  </si>
  <si>
    <t>CATEGORIA A , CONSUMO- INTERES CTE SUSP CAUSA SU</t>
  </si>
  <si>
    <t>CATEG B RIES ACEP CONSUMO TDCR INT CTE SUS ML CA</t>
  </si>
  <si>
    <t>CATEGORIA B RIESGO ACEPTABLE, CONSUMO - INTERES</t>
  </si>
  <si>
    <t>CATEGORIA B, CONSUMO - INTERES MORA RECLASIF SUF</t>
  </si>
  <si>
    <t>CATEGORIA B , CONSUMO-INTERES CTE SUSP CAUSA SUF</t>
  </si>
  <si>
    <t>INTERES MORA B RIESGO ACEPTABLE, CONSUMO CONVENI</t>
  </si>
  <si>
    <t>INTERES B RIESGO ACEPTABLE CONSUMO RECLASIFICAIC</t>
  </si>
  <si>
    <t>CATEG C RIES APRE CONSUM TDCR INT CTE SUSP ML CA</t>
  </si>
  <si>
    <t>CATEGORIA C RIESGO APRECIABLE, CONSUMO - INTERES</t>
  </si>
  <si>
    <t>CATEGORIA C , CONSUMO - INTERES MORA RECLASIF SU</t>
  </si>
  <si>
    <t>CATEGORIA C, CONSUMO - INTERES CTE SUSP CAUSA SU</t>
  </si>
  <si>
    <t>CAT D RIESG SIGN CONSUMO TDCR INT CTE SUSP ML CA</t>
  </si>
  <si>
    <t>CATEGORIA D RIESGO SIGNIFICATIVO, CONSUMO - INTE</t>
  </si>
  <si>
    <t>CATEGORIA D, CONSUMO - INTERES MORA RECLASIF SUF</t>
  </si>
  <si>
    <t>CATEGORIA D, CONSUMO - INTERES CTE SUSP CAUSA SU</t>
  </si>
  <si>
    <t>INTERES D RIESGO SIGNIFICATIVO, CONSUMO SOBREGIR</t>
  </si>
  <si>
    <t>INTERES D RIESGO SIGNIFICATIVO, CONSUMO CONVENIO</t>
  </si>
  <si>
    <t>INTERES D RIESGO SIGNIFICATIVO CMO RECLASIF ENDE</t>
  </si>
  <si>
    <t>CATEG E RIES INC CONSUMO TDCR INT CTE SUSP ML CA</t>
  </si>
  <si>
    <t>CATEGORIA E RIESGO DE INCOBRABILIDAD, CONSUMO -</t>
  </si>
  <si>
    <t>CATEGORIA E, CONSUMO - INTERES MORA RECLASIF SUF</t>
  </si>
  <si>
    <t>CATEGORIA E, CONSUMO - INTERES CTE SUSP CAUSA SU</t>
  </si>
  <si>
    <t>INTERESES B ACEPTABLE MICROCREDITO RECLASIFICACI</t>
  </si>
  <si>
    <t>INTERESES E RIESGO DE INCOBRABILIDAD, MICROCREDI</t>
  </si>
  <si>
    <t>INTERESES MORA E  DE INCOBRABILIDAD, MICROCREDIT</t>
  </si>
  <si>
    <t>CATEG A RIESG NOR CCIAL TDCR INT CTE SUSP  ML CA</t>
  </si>
  <si>
    <t>CAT A RIES NOR, CCIAL TDCR - INT CTE SUSP  ME CA</t>
  </si>
  <si>
    <t>CATEGORIA A RIESGO NORMAL, COMERCIAL - INTERES C</t>
  </si>
  <si>
    <t>CATEGORIA A, COMERCIAL-INTERES CTE SUSP CAUSA SU</t>
  </si>
  <si>
    <t>CATEGORIA A, COMERCIAL-INTERES MORA RECLASIF SUF</t>
  </si>
  <si>
    <t>INTERESES A RIESGO NORMAL COMERCIAL OTRAS ENTIDA</t>
  </si>
  <si>
    <t>CATEGORIA B RIESGO ACEPTABLE, COMERCIAL - INTERE</t>
  </si>
  <si>
    <t>CATEGORIA B, COMERCIAL-INTERES CTE SUSP CAUSA SU</t>
  </si>
  <si>
    <t>CATEGORIA B, COMERCIAL-INTERES MORA RECLASIF SUF</t>
  </si>
  <si>
    <t>INTERESES B RIESGO ACEPTABLE, COMERCIAL SOBREGIR</t>
  </si>
  <si>
    <t>INTERESES MORA B ACEPTABLE COMERCIAL PREFINANCIA</t>
  </si>
  <si>
    <t>INTERESES B RIESGO ACEPTABLE COMERCIAL OTR ENTID</t>
  </si>
  <si>
    <t>CATEGORIA C RIESGO APRECIABLE, COMERCIAL - INTER</t>
  </si>
  <si>
    <t>CATEGORIA C, COMERCIAL-INTERES CTE SUSP CAUSA SU</t>
  </si>
  <si>
    <t>CATEGORIA C, COMERCIAL-INTERES MORA RECLASIF SUF</t>
  </si>
  <si>
    <t>INTERESES C RIESGO APRECIABLE COMERCIAL SOBREGIR</t>
  </si>
  <si>
    <t>INTERESES C RIESGO APRECIABLE COMERCIAL OTRA ENT</t>
  </si>
  <si>
    <t>INTERESES C RIESGO APRECIABLE, COMERCIAL CONVENI</t>
  </si>
  <si>
    <t>INTERESES C RIESGO APRECIABLE, COMERCIAL RECLASI</t>
  </si>
  <si>
    <t>CATEG D RIES SIGNIF CCIAL TDCR INT CTE SUSP MLCA</t>
  </si>
  <si>
    <t>CATEGORIA D RIESGO SIGNIFICATIVO, COMERCIAL - IN</t>
  </si>
  <si>
    <t>CATEGORIA D, COMERCIAL-INTERES CTE SUSP CAUSA SU</t>
  </si>
  <si>
    <t>CATEGORIA D, COMERCIAL-INTERES MORA RECLASIF SUF</t>
  </si>
  <si>
    <t>INTERES D SIGNIFICATIVO CCIAL OTRAS ENTIDADES M.</t>
  </si>
  <si>
    <t>CATEG  E RIES  INC CCIAL TDCR INT CTE SUSP ML CA</t>
  </si>
  <si>
    <t>CATEGORIA E RIESGO DE INCOBRABILIDAD, COMERCIAL</t>
  </si>
  <si>
    <t>CATEGORIA E, COMERCIAL-INTERES CTE SUSP CAUSA SU</t>
  </si>
  <si>
    <t>CATEGORIA E, COMERCIAL-INTERES MORA RECLASIF SUF</t>
  </si>
  <si>
    <t>COMPONENTE LEASING FINANCIERO A  CONSUMO RECLASI</t>
  </si>
  <si>
    <t>COMPONENTE LEASING FINANCIERO B  CONSUMO RECLASI</t>
  </si>
  <si>
    <t>COMPONENTE LEAS FINANCIERO A CCIAL PREACTIVACION</t>
  </si>
  <si>
    <t>COMPONENTE LEASING FINANCIERO A COMERCIAL LEY 55</t>
  </si>
  <si>
    <t>COMPONENTE LEASING FINANCIERO A COMERCIAL RECLAS</t>
  </si>
  <si>
    <t>COMPO FRO RECLASIF CAT A RGO NORMAL, LEAS HABITA</t>
  </si>
  <si>
    <t>COMPO FRO RECLASIF CAT B RGO ACEPTAB, LEAS HABIT</t>
  </si>
  <si>
    <t>COMPO FRO RECLASIF CAT C RGO APRECIA, LEAS HABIT</t>
  </si>
  <si>
    <t>COMPO FRO RECLASIF CAT D RGO SIGNIF  LEAS HABITA</t>
  </si>
  <si>
    <t>COMPO FRO RECLASIF CAT E RGO DE INCOB  LEA HABIT</t>
  </si>
  <si>
    <t>COMPONENTE LEASING FINANCIERO E COMERCIAL RECLAS</t>
  </si>
  <si>
    <t>COMISION REDEBAN-ADMTIVA CAJERO AUTO BIC</t>
  </si>
  <si>
    <t>CXC COMIS.E IVA A REDEB.X VTA.TIEMP.PREP</t>
  </si>
  <si>
    <t>COMISIONES SERVICIOS BANCARIOS ME CAPITAL</t>
  </si>
  <si>
    <t>C X C CLIENTE COMISIONES  FINDETER 4G</t>
  </si>
  <si>
    <t>CANON LEAS OPERACIONAL C  CR APRECIABLE COMERCIA</t>
  </si>
  <si>
    <t>DEP EN GTIA ENTREG EN EFECTIVO EN OP DE TESORERI</t>
  </si>
  <si>
    <t>CUENTA DE MARGEN- DEPOSITO EN GARANTIA DODD-FRAN</t>
  </si>
  <si>
    <t>IMPUESTO DE IND Y CCIO RTE ICA BOGOTA</t>
  </si>
  <si>
    <t>RENTA AUTORRETENCION COMISIONES CR HIPOTECARIO</t>
  </si>
  <si>
    <t>RTEFTE ENAJENACION DIFER VIVIENDA 2.5 % (CLIENTE</t>
  </si>
  <si>
    <t>RETENCIÓN POR SERVICIOS, HONORARIOS Y OTROS CONC</t>
  </si>
  <si>
    <t>REEXPRESION DIVERSOS VIAJES</t>
  </si>
  <si>
    <t>PAG X CTA CLITES VIVIENDA A RIESGO NORMAL RECLAS</t>
  </si>
  <si>
    <t>PAG X CTA DE CLIENTES CONSUMO A  SEGURO DESEMPLE</t>
  </si>
  <si>
    <t>PAG CTA CLTE CAT A CONS TCCONVE 16370533</t>
  </si>
  <si>
    <t>PAG X CTA DE CLIENTES, CONSUMO  B RIESGO ACEPTAB</t>
  </si>
  <si>
    <t>PAG CTA CLTE CAT B CONS TCCONVE 16371033</t>
  </si>
  <si>
    <t>PAG CTA CLTE CAT C CONS TCCONVE 16371533</t>
  </si>
  <si>
    <t>PAG X CTA DE CLTE, CONSUMO  D RIESGO SIGNIFICATI</t>
  </si>
  <si>
    <t>PAG CTA CLTE CAT D CONS TCCONVE 16372033</t>
  </si>
  <si>
    <t>PAG CTA CLTE CAT E CONS TCCONVE 16372533</t>
  </si>
  <si>
    <t>PAG X CTA DE CLTE CMO E RIESGO  INCOBRAB JURIDIC</t>
  </si>
  <si>
    <t>PAG X CTA DE CLTE CMO  E RIESGO DE INCOBRAB SEGU</t>
  </si>
  <si>
    <t>PAG X CTA  CLTE CMO E RIESGO DE INCOBRAB RECLASI</t>
  </si>
  <si>
    <t>PAG X CTA DE CLTE, MICROCREDITO   A RIESGO NORMA</t>
  </si>
  <si>
    <t>PAGO X CTA CL.MICROCREDIT CAT A COMISION FNG Y F</t>
  </si>
  <si>
    <t>PAG X CTA  CLTES, MICROCREDITO A SEGURO DESEMPLE</t>
  </si>
  <si>
    <t>PAG X CTA CLTE   MICROCR  A RIESGO NORMAL RECLAS</t>
  </si>
  <si>
    <t>PAG X CTA DE CLTE  MICROCREDITO B RIESGO ACEPTAB</t>
  </si>
  <si>
    <t>PAG X CTA DE CLTE MICROCREDITO B RIESGO ACEPTABL</t>
  </si>
  <si>
    <t>PAGO X CTA CL.MICROCREDIT CAT B COMISION FNG Y F</t>
  </si>
  <si>
    <t>PAGO X CTA CL.MICROCREDIT CAT C COMISION FNG Y F</t>
  </si>
  <si>
    <t>PAG X CTA CLTE   MICROCR   D RIESGO SIGNIFICATIV</t>
  </si>
  <si>
    <t>PAGO X CTA CL.MICROCREDIT CAT D COMISION FNG Y F</t>
  </si>
  <si>
    <t>PAGO X CTA CL.MICROCREDIT CAT E COMISION FNG Y F</t>
  </si>
  <si>
    <t>PAG X CTA DE CLIENTES, COMERCIAL  A RIESGO NORMA</t>
  </si>
  <si>
    <t>PAGO X CTA CL. COMERCIAL  CAT A COMISION FNG Y F</t>
  </si>
  <si>
    <t>PAG CTA CLTE CAT A CIAL TCCONVE 16390533</t>
  </si>
  <si>
    <t>PAG X CTA DE CLIENTES, CCIAL  A RGO NORMAL LEY 5</t>
  </si>
  <si>
    <t>PAG X CTA DE CLIENTES, CCIAL  A RIESGO NORM IVA</t>
  </si>
  <si>
    <t>PAG x CTA CLIENTE CAT A LS CCIAL  IMPT ACTIVOS L</t>
  </si>
  <si>
    <t>CAUSACION IMPORT EN CURSO (ME)  RIESGO Y BENEFIC</t>
  </si>
  <si>
    <t>PAGO X CTA CL. COMERCIAL  CAT B COMISION FNG Y F</t>
  </si>
  <si>
    <t>PAG x CTA CLIENTE CAT B LS CCIAL  IMPT ACTIVOS L</t>
  </si>
  <si>
    <t>PAG X CTA DE CLTE, COMERCIAL  C RIESGO APRECIABL</t>
  </si>
  <si>
    <t>PAGO X CTA CL. COMERCIAL  CAT C COMISION FNG Y F</t>
  </si>
  <si>
    <t>PAG CTA CLTE CAT C CIAL TCCONVE 16391533</t>
  </si>
  <si>
    <t>PAG x CTA CLIENTE CAT C, CONTRATOS LEY 550, CCIA</t>
  </si>
  <si>
    <t>PAG x CTA CLIENTE CAT C COMERCIAL IVA LS OPERATI</t>
  </si>
  <si>
    <t>PAG x CTA CLIENTE CAT C LS CCIAL  IMPT ACTIVOS L</t>
  </si>
  <si>
    <t>PAG x CTA CLIENTE CAT C HON. ABOGADOS, CCIAL</t>
  </si>
  <si>
    <t>PAG X CTA DE CLTE  COMERCIAL  D RIESGO SIGNIFICA</t>
  </si>
  <si>
    <t>PAGO X CTA CL. COMERCIAL  CAT D COMISION FNG Y F</t>
  </si>
  <si>
    <t>PAG x CTA CLIENTE CAT D, CONTRATOS LEY 550, CCIA</t>
  </si>
  <si>
    <t>PAG x CTA CLIENTE CAT D LS CCIAL  IMPT ACTIVOS L</t>
  </si>
  <si>
    <t>PAGO X CTA CL. COMERCIAL  CAT E COMISION FNG Y F</t>
  </si>
  <si>
    <t>PAG x CTA CLIENTE CAT E COMERCIAL IVA LS OPERATI</t>
  </si>
  <si>
    <t>PAG x CTA CLIENTE CAT E, CONTRATOS LEY 550, CCIA</t>
  </si>
  <si>
    <t>PAG x CTA CLIENTE CAT E LS CCIAL  IMPT ACTIVOS L</t>
  </si>
  <si>
    <t>OTRAS CUENTAS POR COBRAR</t>
  </si>
  <si>
    <t>CXC MEDIOS DE PAGO JPY</t>
  </si>
  <si>
    <t>CXC REINTEGRO DE INVERSIONES EXTRANJERAS</t>
  </si>
  <si>
    <t>DIVERSAS OTRAS NORMALIZ  SDOS DB CTA TEMP ENDEUD</t>
  </si>
  <si>
    <t>CUENTA PUENTE INTERFASES</t>
  </si>
  <si>
    <t>PROV CXC MICROCRÉDITOS  A  POR CUENTA DE CLIENTE</t>
  </si>
  <si>
    <t>PROV CXC MICROCRÉDITOS  B  POR CUENTA DE CLIENTE</t>
  </si>
  <si>
    <t>PROV CXC MICROCRÉDITOS  C  POR CUENTA DE CLIENTE</t>
  </si>
  <si>
    <t>PROV CXC MICROCRÉDITOS  E  POR CUENTA DE CLIENTE</t>
  </si>
  <si>
    <t>PROVISION CCIALES  B CREDITO ACEPTABLE, INTERESE</t>
  </si>
  <si>
    <t>PROVISION CCIALES  C CREDITO APRECIABLE, INTERES</t>
  </si>
  <si>
    <t>CATEGORIA E ? CREDITO IRRECUPERABLE, INTERESES</t>
  </si>
  <si>
    <t>PROV CXC CCIALES E CREDITO IRRECUPERABLE  INTERE</t>
  </si>
  <si>
    <t>PROV ANTIC (1645) CAL E</t>
  </si>
  <si>
    <t>PROV CXC CCIALES  A RIESGO NORMAL  COMPONENTE FR</t>
  </si>
  <si>
    <t>PROVISION   CONSUMO  A – CREDITO NORMAL, INTERES</t>
  </si>
  <si>
    <t>PROVISION  CONSUMO B CREDITO ACEPTABLE, INTERESE</t>
  </si>
  <si>
    <t>PROV CXC CMO  A CREDITONORMAL  POR CUENTA DE CLT</t>
  </si>
  <si>
    <t>PROV CXC CMO B CRED ACEPTABLE  POR CUENTA DE CLT</t>
  </si>
  <si>
    <t>PROV CXC CMO C CRED APRECIABLE  POR CUENTA DE CL</t>
  </si>
  <si>
    <t>PROVISION   VIVIENDA  A  CREDITO NORMAL, INTERES</t>
  </si>
  <si>
    <t>PROVISION  VIVIENDA  B CREDITO ACEPTABLE INTERES</t>
  </si>
  <si>
    <t>PROVISION  VIVIENDA C CREDITO APRECIABLE INTERES</t>
  </si>
  <si>
    <t>PROV CXC VIVIENDA  D CREDITO SIGNIFICATIVO INTER</t>
  </si>
  <si>
    <t>PROVISION CUENTAS POR COBRAR DE VIVIENDA E INTER</t>
  </si>
  <si>
    <t>PROV CXC COMP CONTRACL INDIV CR Y OP LEAS CONSUM</t>
  </si>
  <si>
    <t>PROV CXC COMP CONTRACL INDIV CR Y OP LEAS CCIALE</t>
  </si>
  <si>
    <t>PROV CONTRACI. LEAS HBCIONAL.X CTA CLIENTES. CAL</t>
  </si>
  <si>
    <t>BIEN DADOS EN LEAS OPERATIVO VEHICULO REINTEGRAD</t>
  </si>
  <si>
    <t>DEPREC Y AMORTIZA ACUM VEHICULOS  LEAS OP REINTE</t>
  </si>
  <si>
    <t>BIEN RESTITUID DE CONTRATO LEAS MUEBLES Y ENSERE</t>
  </si>
  <si>
    <t>BIEN LEAS OPERATIVO EQ DE COMPUTACION DISPONIB V</t>
  </si>
  <si>
    <t>DEPREC Y AMORTIZ ACUM EQ COMPUT  LEAS OP DISP VT</t>
  </si>
  <si>
    <t>BIEN RESTITUID DE CONTRATOS DE LEAS BIEN INMUEBL</t>
  </si>
  <si>
    <t>BIENES RESTI CONTRATOS LEAS BIEN INMUEB LEAS HAB</t>
  </si>
  <si>
    <t>PROV BIEN REALIZ REC EN PAGO/RESTIT DEST VIVIEND</t>
  </si>
  <si>
    <t>PROPIEDAD PLANTA Y EQUIPO -  TERRENOS AXINFLACIO</t>
  </si>
  <si>
    <t>PROP. PLANTA Y EQUIPO MUEB.YENSERES DIR.GRAL AXI</t>
  </si>
  <si>
    <t>DEPRECIACION ACUM. MUEBLESYENSERES DIR.GRAL AXIN</t>
  </si>
  <si>
    <t>DEPRECIACION PPE EQUIPO DE MOVILI Y MAQUINA (IFR</t>
  </si>
  <si>
    <t>BIEN LEAS OPERATIVO MAQUINARIA Y EQUIPO ARREND O</t>
  </si>
  <si>
    <t>BIENES EN LEASING OPERATIVO EQUIPO DE COMPUTACIO</t>
  </si>
  <si>
    <t>BIENES DADOS EN LEASING OPERATIVO BIENES INMUEBL</t>
  </si>
  <si>
    <t>DEPREC Y AMORTIZ MAQ Y EQUIPO EN LEASING OPERATI</t>
  </si>
  <si>
    <t>DEPREC  Y AMORTIZAC ACUMUL VEHICULO LEAS OPERATI</t>
  </si>
  <si>
    <t>SYA NOTAS GERENCIA ML EXCLUSIVAS CONTABILIDAD</t>
  </si>
  <si>
    <t>SYA TRASLADO AUTOMATICO DEL ACTIVO EN PESOS</t>
  </si>
  <si>
    <t>CXC GASTO EMPLEADOS TARJETA CREDITO ML- C.E.047/</t>
  </si>
  <si>
    <t>CONSOLIDATED PLACEHOLDER</t>
  </si>
  <si>
    <t>BIENES MUEBLES Y VEHIC COMERCIALIZABLE (OTROS AC</t>
  </si>
  <si>
    <t>BIENES MUEBLES Y VEHIC NO COMERCIALIZABLE (OTROS</t>
  </si>
  <si>
    <t>ACTIVOS NO COMERCI ALIZA INMUEBLES AJUSTE X INFL</t>
  </si>
  <si>
    <t>ACTIVOS NO COMERC INMUEBLES A X I RECLASIFICACIO</t>
  </si>
  <si>
    <t>BRP VALORES MOBILIARIOS COMERCIALIZABLE (ASOCIAD</t>
  </si>
  <si>
    <t>BRP VALORES MOBILIARIOS NO COMERCIALIZ (ASOCIADA</t>
  </si>
  <si>
    <t>ACTIVO NO COMERC INMUEBLE AXI VALORES MOBILIAR (</t>
  </si>
  <si>
    <t>TEMPORAL EGRESO BONOS. MODULO FINANCIERO CONTABL</t>
  </si>
  <si>
    <t>PERDIDA DIFERIDA COP FW DIVISAS VALORAC.PRIMER D</t>
  </si>
  <si>
    <t>PERDIDA DIFERIDA COP FW TITULOS VALORAC.PRIMER D</t>
  </si>
  <si>
    <t>PERDIDA DIFERIDA USD FW DIVISAS VALORAC.PRIMER D</t>
  </si>
  <si>
    <t>VALOR NOMINAL INTERACTIVOS</t>
  </si>
  <si>
    <t>TEMPORAL CONCILIACION ATM CREDIBANCO</t>
  </si>
  <si>
    <t>TEMP.PAB COMPENSAC.ACH COLOMBIA</t>
  </si>
  <si>
    <t>TEMP.OTRS.ACT.DIVERS. M.L.MOV.CIRRUS</t>
  </si>
  <si>
    <t>MVTO EXTRACOMPENS PROPIO Y NO PROPIO TC</t>
  </si>
  <si>
    <t>TEMP.COMISIONES A CARGO IPM-MDI TARJ.ML.</t>
  </si>
  <si>
    <t>TEMP INTERFASE SAI-TC MVTO PROPIO ML</t>
  </si>
  <si>
    <t>TEMP INTERF DB AUTOM DEPOSITOS-TC ML</t>
  </si>
  <si>
    <t>OTRS.ACT.DVS.CAJ.MVTO.NO PROP.AVANC.AMEX</t>
  </si>
  <si>
    <t>TEMP COMPENSACION TC MVTO PROPIO M L</t>
  </si>
  <si>
    <t>TEMPORAL RECHAZOS DEBITOS ACH</t>
  </si>
  <si>
    <t>TEMP.INTERFASE SAI-TC MVTO.NO PROPIO ML.</t>
  </si>
  <si>
    <t>TEMP.INTERFAZ  RECAUDOS-TC ML - VP</t>
  </si>
  <si>
    <t>TEMP.INTERFAZ CAJEROS-TC ML- VP</t>
  </si>
  <si>
    <t>OTRS.ACT.DIV.RECHAZ INET E-PREPAGO.ML TC</t>
  </si>
  <si>
    <t>TEMP OTROS ACTIVOS DIV COMPES.INTERNAL.IPM.ME</t>
  </si>
  <si>
    <t>TEMP COMPENS INTERNL MVTO PROPIO TC ME</t>
  </si>
  <si>
    <t>TEMPORAL EXTRACOMPENSACION CARGO</t>
  </si>
  <si>
    <t>TEMPORAL TRANSPORTES MASIVOS</t>
  </si>
  <si>
    <t>TEMPORAL RECHAZO CANJE RECIBIDO</t>
  </si>
  <si>
    <t>TEMPORAL MOVIMIENTO EMISOR TARJETAS</t>
  </si>
  <si>
    <t>TEMPORAL COMPENSACION CANJE ENVIADO</t>
  </si>
  <si>
    <t>TEMPORAL CANJE ENVIADO MVTO.MANUAL</t>
  </si>
  <si>
    <t>TEMPORAL ABONO A COMERCIO MVTO.POS</t>
  </si>
  <si>
    <t>TEMP INTERFAZ CIB-TC VISION PLUS</t>
  </si>
  <si>
    <t>TO. OPEN CARD VS EMULACION 19909507</t>
  </si>
  <si>
    <t>TEMP. AUTORRETENCIONES PENDIENTES POR CERTIFICAR</t>
  </si>
  <si>
    <t>TEMPORAL COMPESACIÓN ACH NEQUI</t>
  </si>
  <si>
    <t>TEMPORAL DE EMPLEADOS VIAJES. SAP- TV</t>
  </si>
  <si>
    <t>TEMP.INTERFAZ SAI-TC VP MASTER ML(SAI-MDI)</t>
  </si>
  <si>
    <t>TEMP.SIST.CENTRAL.SUC.PAGOS Y RECAU_GESTIÓN HUMA</t>
  </si>
  <si>
    <t>PROVISION BRP VALORES MOBILIARIOS COMERCIALIZABL</t>
  </si>
  <si>
    <t>PROVISION BRP VALORES MOBILIARIO COMERC (ASOCIAD</t>
  </si>
  <si>
    <t>PROVISION BRP VALORES MOBILIARIOS NO COMERC (ASO</t>
  </si>
  <si>
    <t>TEMPORAL CTA. CTE. DEPOSITOS-SAI-CANJE</t>
  </si>
  <si>
    <t>TEMPORAL INTERFAZ EAB-DEPOSITOS MOVIMIENTO MANUA</t>
  </si>
  <si>
    <t>TEMPORAL INTERFAZ EAB-DEPOSITOS MOVIMIENTO POS</t>
  </si>
  <si>
    <t>TEMPORAL CAJEROS  FINACLE</t>
  </si>
  <si>
    <t>TEMPORAL CORRESPONSAL BANCA DIGITAL</t>
  </si>
  <si>
    <t>TEMP.STF-DEPOSITOS TRANSFER. ACH CTA AHO</t>
  </si>
  <si>
    <t>TEMPORAL DEPOSITOS - INVERSION VIRTUAL</t>
  </si>
  <si>
    <t>GIROS POR  PAGAR  CORONA DANESA</t>
  </si>
  <si>
    <t>EXIGIBILIDADES RECHAZO CHEQUES GERENCIA</t>
  </si>
  <si>
    <t>EXIGIBILIDADES SERV_TEMP DEP-SAI-CANJE CH_GCIA</t>
  </si>
  <si>
    <t>RECAUDO IMPTO  SOBRE LA RENTA PARA LA EQUIDAD CR</t>
  </si>
  <si>
    <t>SERV_BANC_RECAUDOS OTROS_IMPTO DELINEACION URBAN</t>
  </si>
  <si>
    <t>CXP RECAUDOS IMP_DECLARACION IMPORTACION SIMPLIF</t>
  </si>
  <si>
    <t>CXP RECAUDOS IMP_SEGURIDAD DEMOCRATICA PAGO BANC</t>
  </si>
  <si>
    <t>SERV_BANC_RECAUDO IMPUESTO RET_DELINEACION URBAN</t>
  </si>
  <si>
    <t>SERV_BANC_RECAUDO IMPUESTOS DEPARTAMENTO ANTIOQU</t>
  </si>
  <si>
    <t>INTERBANCARIO PASIVO BANCOS USD</t>
  </si>
  <si>
    <t>INTERBANCARIO PASIVO SECTOR PUBLICO COP</t>
  </si>
  <si>
    <t>INTERBANCARIO PASIVO OTRAS ENTIDADES USD</t>
  </si>
  <si>
    <t>COM TRANSF INV OP SIMUL PAS COM_DE SEG-REASEG C</t>
  </si>
  <si>
    <t>COMP EN CORTO OP SIMUL OT ENT_FRA COP</t>
  </si>
  <si>
    <t>TEMPORAL APLICATIVO CDT Y BONOS-CIB</t>
  </si>
  <si>
    <t>DERECHO FORWARD COMPRA DE ESPECULACION PASIVO US</t>
  </si>
  <si>
    <t>DERECHO FORWARD DE COMPRA ESPEC PAS BRL</t>
  </si>
  <si>
    <t>DCHO FORWARD TIT DE VTA PAS USD GOBEXT</t>
  </si>
  <si>
    <t>OBLIGACIÓN FORWARD TIT  VTA PAS USD GOBEXT</t>
  </si>
  <si>
    <t>DERECHO DE FUTUROS DE COMPRA ESPEC PAS USD/NOVAD</t>
  </si>
  <si>
    <t>DERECHO FUTUROS VTA DE ESPECULAC PASIVO COP/NOVA</t>
  </si>
  <si>
    <t>OBLIGACION FUTUROS COMPRA ESPECULAC PAS COP/NOVA</t>
  </si>
  <si>
    <t>OBLIGACION DE FUTUROS DE VTA ESPEC PAS USD/NOVAD</t>
  </si>
  <si>
    <t>DCHO FUT SOBRE TITULO COMPRA PASIVO COP</t>
  </si>
  <si>
    <t>DCHO FUT SOBRE TITULO VENTA PASIVO COP</t>
  </si>
  <si>
    <t>OBLIG FUT SOBRE TITULO COMPRA PASIVO COP</t>
  </si>
  <si>
    <t>OBLIG FUT SOBRE TITULO VENTA PASIVO COP</t>
  </si>
  <si>
    <t>DERECHO  PASIVO IRS SWAP USD NEG POR CAMARA</t>
  </si>
  <si>
    <t>OBLIGACION  PASIVO IRS SWAP USD NEG POR CAMARA</t>
  </si>
  <si>
    <t>UTIL O PERDIDA VALORA OPC PASIVA VTA CALLS COP/U</t>
  </si>
  <si>
    <t>UTIL O PERDIDA VALORAC OPC PASIVA VTA PUTS COP/U</t>
  </si>
  <si>
    <t>OP CONTADO PASIVA DERECHOS DE COMPRA SOBRE TÍTUL</t>
  </si>
  <si>
    <t>OP CONTADO PASIVA DERECHOS DE VENTA SOBRE TÍTULO</t>
  </si>
  <si>
    <t>OP CONTADO DE VENTA PASIVA_OBLIGACION MXN</t>
  </si>
  <si>
    <t>CXP INTERES OTRAS OBLIGACIONES FCIERAS FINDETER</t>
  </si>
  <si>
    <t>C X P INT CRED EXTER BANCOS CORRESP MON EXTRAN L</t>
  </si>
  <si>
    <t>CREDITOS DEL EXTERIOR BANCOS CORRESP MON EXTRAN</t>
  </si>
  <si>
    <t>INTERESES CREDITO BANCOS Y OTRAS OBLIGACINES_ AJ</t>
  </si>
  <si>
    <t>CXP.COM.Y HON.COMIS.REDEBAN ADM.CAJ.AUT.</t>
  </si>
  <si>
    <t>CXP.COM.Y HON.REDEBAN PSP OFF LINE</t>
  </si>
  <si>
    <t>CXP KTAL X PAGAR A REDEBAN UTILIZ DATAFO</t>
  </si>
  <si>
    <t>CXP.KTAL X PAGAR A REDEB.VTA.TIEMPO PREP</t>
  </si>
  <si>
    <t>CAPITAL X PAGAR A REDEBAN PSP ON LINE</t>
  </si>
  <si>
    <t>CXP.KTAL X PAGAR A REDEBAN CAJEROS RED</t>
  </si>
  <si>
    <t>CUENTAS POR PAGAR COMISIONES FINDETER 4G</t>
  </si>
  <si>
    <t>CXP COMISIONES REDEBAN PSP ON LINE</t>
  </si>
  <si>
    <t>RETEFUENTE ICA</t>
  </si>
  <si>
    <t>CXP IMPUESTOS RETENC.IND.Y CIO.DUITAMA</t>
  </si>
  <si>
    <t>CXP RTEICA PAGO A ESTABLECIMIENTOS PLATO_MAGDALE</t>
  </si>
  <si>
    <t>CXP RTEICA PAGO A ESTABLECIMIENTOS ARJONA_BOLÍVA</t>
  </si>
  <si>
    <t>CXP RTEICA PAGO A ESTABLECIMIENTOS CALARCÁ_QUIND</t>
  </si>
  <si>
    <t>CXP RTEICA PAGO ESTABL. BUCARAM. MANUAL</t>
  </si>
  <si>
    <t>CXP RTEICA. PAGO A ESTABCMTOS. TUNJA MAN</t>
  </si>
  <si>
    <t>IVA DIREC. ATRIBUIBLE  CARGOS BANCARIOS (EXTRACT</t>
  </si>
  <si>
    <t>IVA GENERADO CLIENTE FINDETER</t>
  </si>
  <si>
    <t>IVA DESCONTABLE  DIRECTAMENTE ATRIBUIBLE FINDETE</t>
  </si>
  <si>
    <t>IVA GENERADO SERVICIO BORRADOR CARTA DE CREDITO</t>
  </si>
  <si>
    <t>GMF DESEMBOLSO CREDITO HIPOTECARIO GRAV</t>
  </si>
  <si>
    <t>CXP CONTRIBUCION SOBRE TRANSACCIONES SOBRE OTR T</t>
  </si>
  <si>
    <t>PAGOS GESTIÓN PAZ Y SALVO ACTIVOS LS            </t>
  </si>
  <si>
    <t>PROVISIÓN GESTIÓN TRAMITES PAZ Y SALVO ACTIVOS  </t>
  </si>
  <si>
    <t>CXP PROV CAUS IMPORT EN CURSO (ME) RIESG/BENEFIC</t>
  </si>
  <si>
    <t>RENTA - AUTORETENCION PAGAR COMISION CR HIPOT</t>
  </si>
  <si>
    <t>PAGOS EMPLEADOS SUJETOS A RETENCION (ART. 383 ET</t>
  </si>
  <si>
    <t>AUTORETENCION POR PAGAR 2.5% OPERACIONES FORWARD</t>
  </si>
  <si>
    <t>AUTORETENCION POR PAGAR 2.5% OPERACIONES OPCIONE</t>
  </si>
  <si>
    <t>RTFTE ENAJENACIÒN DE ACTIVOS FIJOS</t>
  </si>
  <si>
    <t>AUTO RETENCION POR PAGAR OP REPOS SIMULTANEAS TT</t>
  </si>
  <si>
    <t>RET FTE VIVIEN. DESTI.HABITA.HASTA 536.820 2013</t>
  </si>
  <si>
    <t>RET FTE VIVIE.DESTI.HABI.SUPER.A 536.820 2013 2.</t>
  </si>
  <si>
    <t>RET FTE DIFERENTE A VIVIENDA DESTINADA HABIT. 2.</t>
  </si>
  <si>
    <t>RETEN COMPRA DE ACTIVOS: OTROS AÑOS ANTERIORES</t>
  </si>
  <si>
    <t>RET FTE VIVIEN HAS 536.820 2013 1% AÑOS ANTERIOR</t>
  </si>
  <si>
    <t>RTFTE DEV RENDIMIENTOS  FINAN AFC AÑOS ANTERIORE</t>
  </si>
  <si>
    <t>RET. Y APORTES LAB. PENSION VOLUNTARIA EMPLEADOS</t>
  </si>
  <si>
    <t>PASIVOS ESTIMADOS Y PROVISIONES DIVERSOS OTROS T</t>
  </si>
  <si>
    <t>INTERESES EXIGIBLES BON USD </t>
  </si>
  <si>
    <t>CXP DIVERSAS OTRAS REDENCIONES BONOS DE SEGURIDA</t>
  </si>
  <si>
    <t>CXP.DIVERSAS OTRAS.RECHAZOS ACH CENIT</t>
  </si>
  <si>
    <t>TP PAB- DEP PROCESO REINTEGRO PENSIONES</t>
  </si>
  <si>
    <t>CTA.TEMPORAL INTERNA SAI CXP FIDUCIARIA</t>
  </si>
  <si>
    <t>COMPLE PASIV ESTIMA PROV VLR PEND CENTRALIZADA M</t>
  </si>
  <si>
    <t>PAS. ESTIM. PROV. OBLIG.  LABOR. CESANTÍAS - PAG</t>
  </si>
  <si>
    <t>OBLIG. LAB. CONSOLIDADAS CESANTIAS  REGIMEN  ANT</t>
  </si>
  <si>
    <t>OBLIG. LAB. CONSOLID CESANTIAS REG ACTUAL (PAGOS</t>
  </si>
  <si>
    <t>PAS. ESTIM. PROV. OBLIG.  LAB. INT.CESANT.- PAGO</t>
  </si>
  <si>
    <t>OBLIG LAB CONSOLIDADAS INT CESANTIAS AÑO ANT PAG</t>
  </si>
  <si>
    <t>PAS. ESTIM. PROV. OBLIG. LABOR. VACACIONES LEGAL</t>
  </si>
  <si>
    <t>PAS. ESTIM. PROV. OBLIG. LABOR. PRIMA LEGAL-PAGO</t>
  </si>
  <si>
    <t>PAS. ESTIM. PROV. OBLIG. LAB. PRIMA EXTRAL.-PAGO</t>
  </si>
  <si>
    <t>PAS. ESTIM. PROV. OBLIG PRIMA BONIFICACION PENSI</t>
  </si>
  <si>
    <t>PAS. ESTIM. PROV. OBLIG. PRIMA DE ANTIG. - PAGOS</t>
  </si>
  <si>
    <t>PAS. ESTIM. PROV. OBLIG BONIFICAC.  PENSION- PAG</t>
  </si>
  <si>
    <t>PRIMA DE ANTIGÜEDAD NOMINA HOMOLOGA PANAMA</t>
  </si>
  <si>
    <t>PAS. ESTIM. PROV. OBLIG. REINT.EMPL.RED COLOMBIA</t>
  </si>
  <si>
    <t>CTA X PAG. RET. APORT. LABORALES - RIESGOS PROF.</t>
  </si>
  <si>
    <t>PAS. ESTIM. PROV. OBLIG. REINT.EMPL.RED COL.-PAG</t>
  </si>
  <si>
    <t>PROVISI MULTAS Y SANCIONES OT. AUTORIDADES ADMIN</t>
  </si>
  <si>
    <t>PAGO PROV  LITIGIOS CARTERA HIPOTECARIA</t>
  </si>
  <si>
    <t>PROVISION PROCESO INFORMACIÓN Y BODEGAJE</t>
  </si>
  <si>
    <t>PROVISION TELECOMUNICACIONES</t>
  </si>
  <si>
    <t>INGRESO ANTICIPADO COMISION ACEPTACIONES BANCARI</t>
  </si>
  <si>
    <t>OTROS PAS ABONOS DIF INT ORIG EN PROCESOS DE REE</t>
  </si>
  <si>
    <t>ABONO DIF.REESTRUCTUR.CAUSACION CAPITAL</t>
  </si>
  <si>
    <t>ABON.DIF.REESTR.CONSMO.INTERESES CATG.D</t>
  </si>
  <si>
    <t>TEMPORAL AJUSTE CORRECCIÓN MONETARIA FN AUTOM</t>
  </si>
  <si>
    <t>OTROS PAS DIV ABONOS PARA APLICAR A OBLIG AL COB</t>
  </si>
  <si>
    <t>TP REEMBOLSOS TARJETA DE CREDITO</t>
  </si>
  <si>
    <t>DIVERSOS SALDOS X APLICAR CARTERA M/E</t>
  </si>
  <si>
    <t>CTA COMPENSAC.INTERN.INET-E PREPAGO</t>
  </si>
  <si>
    <t>CTA COMPENSACION NAL_REDEBAN-RED MULTICOLOR EPRE</t>
  </si>
  <si>
    <t>TEMP.INTERF DB.AUTOM-MASTE ML(DEPOS-MDI)</t>
  </si>
  <si>
    <t>TEMPORAL PAGOS FINACLE</t>
  </si>
  <si>
    <t>TEMPORAL DEPOSITOS FINACLE NEQUI</t>
  </si>
  <si>
    <t>TEMPORAL PAGOS DE LOS CLIENTES NEQUI EN POS</t>
  </si>
  <si>
    <t>TEMPORAL PEAJE ELECTRONICO PAGO INMEDIATO</t>
  </si>
  <si>
    <t>CARTERA ACTIVA - EGRESOS</t>
  </si>
  <si>
    <t>TEMPORAL PEAJE ELECTRONICO PAGO RECURRENTE</t>
  </si>
  <si>
    <t>TEMPORAL PSE FINACLE</t>
  </si>
  <si>
    <t>TEMPORAL ANULACIONES REDEBAN TD Y TC</t>
  </si>
  <si>
    <t>TEMP.INTERFAZ TEF-TC VISION PLUS  ML</t>
  </si>
  <si>
    <t>TEMPORAL INTERFAZ TEF - TC VP  MID</t>
  </si>
  <si>
    <t>TEMP.COMISIONES A FAVOR IPM-MDI TARJT.ML</t>
  </si>
  <si>
    <t>TEMP.INTERF DB.AUTOM-AMEXC ML(DEPOS-MDI)</t>
  </si>
  <si>
    <t>TD VISA PREPAGO NACIONAL COMPESACION</t>
  </si>
  <si>
    <t>TEMPORAL RECHAZOS ABONO A COMERCIOS</t>
  </si>
  <si>
    <t>TEMPORAL EXTRACOMPENSACION A FAVOR</t>
  </si>
  <si>
    <t>TEMP.COMPRAS MANUALES VR.ABONO A COMERCS</t>
  </si>
  <si>
    <t>TEMPORAL REESTRUCTURACIÓN DIREC CONCILIA CLIENTE</t>
  </si>
  <si>
    <t>CI. RECAUDO CRED_HIPOTECARI AFC 27950505</t>
  </si>
  <si>
    <t>CI RECAUDO CRED_HIP AHO-CTE 27950506</t>
  </si>
  <si>
    <t>CP.REC CRED_HIP SAI EF_CHQ GCIA 27950508</t>
  </si>
  <si>
    <t>CI RECAUDO CRED.HIP.SUC.VIRTUAL 27950542</t>
  </si>
  <si>
    <t>TO DESEMB CREDI.HIP.CHEQUE GCIA 27950574</t>
  </si>
  <si>
    <t>TC CHEQUES-CANJE CONVENIOS 279505584</t>
  </si>
  <si>
    <t>TO CRUCE INTERNO TCR CONVENIOS</t>
  </si>
  <si>
    <t>TRANSFERENICAS ELECTRONICAS</t>
  </si>
  <si>
    <t>CTA PUENTE X LEGALIZAR TRAMITE VEHICULOS - RENTI</t>
  </si>
  <si>
    <t>TEMPORAL RECAUDOS NEQUI</t>
  </si>
  <si>
    <t>CXP SOBRANTES CAJEROS Y CONTRACARGOS INT.  REDEB</t>
  </si>
  <si>
    <t>TEMPORAL RECHAZOS DEV ACH - NEQUI - FINACLE</t>
  </si>
  <si>
    <t>TEMPORAL VENCIMIENTOS CDT - BON </t>
  </si>
  <si>
    <t>TEMPORAL NC CANJE SAP</t>
  </si>
  <si>
    <t>TEMP. PAGOS PENDIENTES POR APLICAR TCR-VP ML</t>
  </si>
  <si>
    <t>TEMP.RECHAZOS PAGOS  TCR-VP ML</t>
  </si>
  <si>
    <t>TEMP.RECHAZOS ABONOS CANJE ABIERTO TCR-VP ML</t>
  </si>
  <si>
    <t>TEM.CRUCE SALDO A FAVOR ENTRE MONEDAS</t>
  </si>
  <si>
    <t>TEMPORAL RECHAZOS CONSUMOS TC</t>
  </si>
  <si>
    <t>TEMP. PAGOS PENDIENTES POR APLICAR TCR-VP USD</t>
  </si>
  <si>
    <t>TEMP.RECHAZOS PAGOS  TCR-VP USD</t>
  </si>
  <si>
    <t>TEMP.RECHAZOS ABONOS CANJE ABIERTO TCR-VP USD</t>
  </si>
  <si>
    <t>TEMPORAL RECHAZOS CARGOS TC ME</t>
  </si>
  <si>
    <t>TEMP FINACLE CREDITO HIPOTECARIO</t>
  </si>
  <si>
    <t>TEMPORAL SUBROGACIÓN MANUAL CONSTRUCTOR</t>
  </si>
  <si>
    <t>UTILIDAD DIFERIDA COP FW DIVISAS VALORA.PRIMER D</t>
  </si>
  <si>
    <t>UTILIDAD DIFERIDA COP OPCIONES VALORAC.PRIMER DI</t>
  </si>
  <si>
    <t>UTILIDAD DIFERIDA COP FW TITULOS VALORA.PRIMER D</t>
  </si>
  <si>
    <t>UTILIDAD DIFERIDA USD FW DIVISAS VALORA.PRIMER D</t>
  </si>
  <si>
    <t>INT ANT FACT SIN RECURSO A OT GTIA CIAL DCTO AMO</t>
  </si>
  <si>
    <t>TEMPORAL TEF NEQUI</t>
  </si>
  <si>
    <t>TEMPORAL TARJETA VISA PREPAGO DEPOSITOS</t>
  </si>
  <si>
    <t>AJUSTE MANUAL (CANJE ABIERTO) EN VP.</t>
  </si>
  <si>
    <t>TEMP.AJUSTES CR (ABONOS) CANJE ABIERTO DOLARES</t>
  </si>
  <si>
    <t>RETENCION POR CANON ARRED OPERATIVO INMUEBLE 3.5</t>
  </si>
  <si>
    <t>DIFERENCIA CAMBIO A OCTUBRE DE 2017</t>
  </si>
  <si>
    <t>COSTO FISCAL  A OCTUBRE DE 2017</t>
  </si>
  <si>
    <t>DERIVADOS - AT</t>
  </si>
  <si>
    <t>CREDITOS REESTRUCTURADOS CTA 2908</t>
  </si>
  <si>
    <t>INV NEGOCIABLE EN INVENTARIODIF CARTERA HIPOT COP</t>
  </si>
  <si>
    <t>INV VENCIMIENTO EN INVENTARIODIF CARTERA HIPOT COP</t>
  </si>
  <si>
    <t>OTROS PAS DIV ABONOS PARA APLICAR A OBLIG AL COBRO</t>
  </si>
  <si>
    <t>TARJETAS DE CRÉDITO E GARANTIA IDONEA CONSUMO ME</t>
  </si>
  <si>
    <t>TARJETAS DE CREDITO E GTIA ID  CCIAL ME</t>
  </si>
  <si>
    <t>CREDITO A EMPLEADOS CATEG. D CONSUMO</t>
  </si>
  <si>
    <t>DEP.ACUM. EDIFIC .BNS REC ARREN FINANCIERO-LEASING</t>
  </si>
  <si>
    <t>COM TRANSF INV OP SIMUL PAS BCO COP</t>
  </si>
  <si>
    <t>CATEG A RIESGO NORMAL MICROCREDT INT MORA RECLASIF</t>
  </si>
  <si>
    <t>SALIDA SANTANDER COLOMBIA S.A 1</t>
  </si>
  <si>
    <t>PART_TUYA NEGOCIO CONJUNTO</t>
  </si>
  <si>
    <t>DCHO FORWARD DE COMPRA ESPECULACION ACTIVO CHF</t>
  </si>
  <si>
    <t>PRESTAMOS  RECURSO OTRAS ENTID C OT GTIAS CCIAL ME</t>
  </si>
  <si>
    <t>CREDITO COMERCIAL CATG.C.G.I.DESCTOS.REC</t>
  </si>
  <si>
    <t>CAT C LEAS CCIAL RGO APREC OTR GAR RECLASIF MUE EN</t>
  </si>
  <si>
    <t>VEHICULOS DADOS EN LEAS  D OT GTIAS   COMERCIAL</t>
  </si>
  <si>
    <t>CAT D LEAS CCIAL RGO SIGNIF OTR GAR RECLASIF MUEB</t>
  </si>
  <si>
    <t>CAT D LEAS CCIAL RGO SIGNIF OTR GAR RECLASIF BARTR</t>
  </si>
  <si>
    <t>PRESTAMOS CON RECURSO OTRA ENTID D OT GTIA CCIAL</t>
  </si>
  <si>
    <t>REINTEGROS ANTICIPADOS  D OT GTIAS  CCIAL</t>
  </si>
  <si>
    <t>INTRS.CTES.CATG.C.CONSUMO EMPLEADO</t>
  </si>
  <si>
    <t>INTRS.CTES.CATG.D.CONSUMO EMPLEADO</t>
  </si>
  <si>
    <t>INTERESES MORA A RIESGO NORMAL, COMERCIAL ME</t>
  </si>
  <si>
    <t>PAG x CTA CLIENTE CAT A HON. ABOGADOS, CCIAL</t>
  </si>
  <si>
    <t>PAG CTA CLTE CAT B CIAL TCCONVE 16391033</t>
  </si>
  <si>
    <t>PAG x CTA CLIENTE CAT B HON. ABOGADOS, CCIAL</t>
  </si>
  <si>
    <t>CXC PROCESO TITULARIZACION</t>
  </si>
  <si>
    <t>CUENTA POR COBRAR NOMINA CONTINGENTE</t>
  </si>
  <si>
    <t>PROV PROPIEDAD Y EQUIPOS CAL C</t>
  </si>
  <si>
    <t>EQUIPO, MUEBLES Y ENSERES DE OFICINA</t>
  </si>
  <si>
    <t>TEMPORAL CUENTA POR PAGAR ASUMIDA  POR CLIENTES</t>
  </si>
  <si>
    <t>TEMPORAL CONTROVERSIAS NACIONALES OPY</t>
  </si>
  <si>
    <t>DEVOL. VOUCHER RED MVTO POS</t>
  </si>
  <si>
    <t>TEMP.COMPENS.INTERNL.MVTO.PROPIO.IPM-MDI</t>
  </si>
  <si>
    <t>TEMP DESEMBOLSOS RECAUDOS CP300 CIB</t>
  </si>
  <si>
    <t>TEMPORAL DE CONTINGENCIA PAGOS- SAP</t>
  </si>
  <si>
    <t>TP. INTERFASE GOT-JDE</t>
  </si>
  <si>
    <t>TEMPORAL DEPOSITOS - PUNTOS DE VENTA POS</t>
  </si>
  <si>
    <t>EXIGIBILIDADES CHEQUES DE GERENCIA TESORERIA</t>
  </si>
  <si>
    <t>EXIGIBILIDADES SERV_TEMP DEPOSITOS-CANJE CH_GCIA</t>
  </si>
  <si>
    <t>REC IMPUESTOS DOCUMENTACIÓN COMPROBATORIA</t>
  </si>
  <si>
    <t>OP CONTADO DE COMPRA PASIVA_DERECHOMXN</t>
  </si>
  <si>
    <t>CXP RTEICA.PAGO A EST. TURBO MANUAL</t>
  </si>
  <si>
    <t>CXP RETEICA PAGO A ESTABL. ARMENIA MANUA</t>
  </si>
  <si>
    <t>IMPUESTOS DESCONTABLES POLIZAS DE SALUD</t>
  </si>
  <si>
    <t>PROMETIENTES COMPRADORES RESTITUIDOS INMUEBLES</t>
  </si>
  <si>
    <t>PROMETIENTES COMPRADORES RESTITUIDOS MUEBLES</t>
  </si>
  <si>
    <t>TEMPORAL EM/RF ADMINISTRACION DELEGADA</t>
  </si>
  <si>
    <t>RTFTE TRABAJADORES INDEPENDIENTES-TITU ART 384 ET</t>
  </si>
  <si>
    <t>DEVOLUC. RETENCIONES DECRETO 1070</t>
  </si>
  <si>
    <t>AUTORETENCION POR PAGAR 2.5% OPER FUTUROS/NOVADO</t>
  </si>
  <si>
    <t>RETENCION POR PAGOS AL EXTERIOR RENTA</t>
  </si>
  <si>
    <t>RETENCION SERVICIOS DEL 4% AÑOS ANTERIORES</t>
  </si>
  <si>
    <t>C X P RETEN Y APOR LAB RTE FUENTE AÑOS ANTERIORES</t>
  </si>
  <si>
    <t>CXP MEDIOS DE PAGO  EUR  LB</t>
  </si>
  <si>
    <t>CXP.DIV.OTRAS.CONVERSION A DOLARES</t>
  </si>
  <si>
    <t>CXP.OTROS DEPOSITOS M.E.AJUSTE</t>
  </si>
  <si>
    <t>TEMP.COMPENSACION INTERNACIONAL MASTER OPY</t>
  </si>
  <si>
    <t>CUENTA PUENTE IMPUESTOS</t>
  </si>
  <si>
    <t>T.D VISA PREPAGO INTERNACIONAL COMPESACION</t>
  </si>
  <si>
    <t>TRANSF.S OPERACIONES DE CRED (27959506)</t>
  </si>
  <si>
    <t xml:space="preserve">Tuya S.A. </t>
  </si>
  <si>
    <t>Negocio Conjunto</t>
  </si>
  <si>
    <t>DEPRECIACION MAQUINARIA</t>
  </si>
  <si>
    <t>DIF7049524229</t>
  </si>
  <si>
    <t>DIF7049524230</t>
  </si>
  <si>
    <t>DIF7049524231</t>
  </si>
  <si>
    <t>DIF7049524232</t>
  </si>
  <si>
    <t>DIF7049524233</t>
  </si>
  <si>
    <t>DIF7049524234</t>
  </si>
  <si>
    <t>DIF7049524235</t>
  </si>
  <si>
    <t>DIF7049524236</t>
  </si>
  <si>
    <t>DIF7049524237</t>
  </si>
  <si>
    <t>DIF7049524238</t>
  </si>
  <si>
    <t>DIF7049524239</t>
  </si>
  <si>
    <t>DIF7049524240</t>
  </si>
  <si>
    <t>DIF7049524241</t>
  </si>
  <si>
    <t>DIF7049524242</t>
  </si>
  <si>
    <t>DIF7049524243</t>
  </si>
  <si>
    <t>DIF7049524244</t>
  </si>
  <si>
    <t>DIF7049524245</t>
  </si>
  <si>
    <t>DIF7049524246</t>
  </si>
  <si>
    <t>DIF7049524247</t>
  </si>
  <si>
    <t>DIF7049524248</t>
  </si>
  <si>
    <t>DIF7050165014</t>
  </si>
  <si>
    <t>DIF7050165015</t>
  </si>
  <si>
    <t>DIF7050165016</t>
  </si>
  <si>
    <t>DIF7050165017</t>
  </si>
  <si>
    <t>DIF7050165018</t>
  </si>
  <si>
    <t>DIF7050165019</t>
  </si>
  <si>
    <t>DIF7050165020</t>
  </si>
  <si>
    <t>DIF7050165021</t>
  </si>
  <si>
    <t>DIF7050165022</t>
  </si>
  <si>
    <t>DIF7050165023</t>
  </si>
  <si>
    <t>DIF7050356009</t>
  </si>
  <si>
    <t>DIF7050356012</t>
  </si>
  <si>
    <t>DIF7051877001</t>
  </si>
  <si>
    <t>DIF7051877002</t>
  </si>
  <si>
    <t>DIF7051877003</t>
  </si>
  <si>
    <t>DIF7051877012</t>
  </si>
  <si>
    <t>DIF7051877013</t>
  </si>
  <si>
    <t>DIF7052485</t>
  </si>
  <si>
    <t>DIF7052485001</t>
  </si>
  <si>
    <t>DIF7052485002</t>
  </si>
  <si>
    <t>DIF7052335004</t>
  </si>
  <si>
    <t>DIF7052335005</t>
  </si>
  <si>
    <t>DIF7053042013</t>
  </si>
  <si>
    <t>DIF7053042014</t>
  </si>
  <si>
    <t>DIF7053338006</t>
  </si>
  <si>
    <t>DIF7053338007</t>
  </si>
  <si>
    <t>DIF7053338016</t>
  </si>
  <si>
    <t>DIF7053338017</t>
  </si>
  <si>
    <t>DIF7053338018</t>
  </si>
  <si>
    <t>DIF7053338019</t>
  </si>
  <si>
    <t>DIF7053338020</t>
  </si>
  <si>
    <t>DIF7058790</t>
  </si>
  <si>
    <t>IMX</t>
  </si>
  <si>
    <t>DIF7064889</t>
  </si>
  <si>
    <t>DIF7064924</t>
  </si>
  <si>
    <t>APM</t>
  </si>
  <si>
    <t>DIF7064924002</t>
  </si>
  <si>
    <t>SOFTWARE UNITS</t>
  </si>
  <si>
    <t>DIF7064924003</t>
  </si>
  <si>
    <t>PMO21817</t>
  </si>
  <si>
    <t>APP FILIALES DEL EXTERIOR</t>
  </si>
  <si>
    <t>PMO27006</t>
  </si>
  <si>
    <t>NUEVA BILLETERA MÓVIL</t>
  </si>
  <si>
    <t>PMO26914</t>
  </si>
  <si>
    <t>TRABAJADO</t>
  </si>
  <si>
    <t>ANALISIS ACTIVOS OPERATIVOS</t>
  </si>
  <si>
    <t>DEPREC. MAQUINARIA Y EQUIPO ARREND.OPERA</t>
  </si>
  <si>
    <t>GTO DEP MAQ CTO  LEGO</t>
  </si>
  <si>
    <t>DEPREC. VEHICULOS ARRENDAMIENTO OPERATIV</t>
  </si>
  <si>
    <t>GTO DEP VEHICULOS CTO  LEGO</t>
  </si>
  <si>
    <t>DEPREC. MUEBLES Y ENSERES ARREND.OPERATI</t>
  </si>
  <si>
    <t>GTO DEPR MUEB Y ENS CTO  LEGO</t>
  </si>
  <si>
    <t>DEPREC. EQUIPO DE COMPUTO ARREND.OPERATI</t>
  </si>
  <si>
    <t>GTO DEP COMPUTO CTO  LEGO</t>
  </si>
  <si>
    <t>DEPREC. BIENES INMUEBLES ARREND.OPERATIV</t>
  </si>
  <si>
    <t>GASTO DEPREC. EDIFICIOS LEASING SIN O.C</t>
  </si>
  <si>
    <t>GTO DEP INMUEBLES CTO  LEGO</t>
  </si>
  <si>
    <t>IMPUESTO CREDITO</t>
  </si>
  <si>
    <t>Informaciopn tomada del anexo 120 de la renta del Banco</t>
  </si>
  <si>
    <t>DEPRE ACTIVOS OPERATIVOS</t>
  </si>
  <si>
    <t>Juan David Escobar Rios</t>
  </si>
  <si>
    <t>DICIEMBRE DE 2017</t>
  </si>
  <si>
    <t>DICIEMBRE (2017)</t>
  </si>
  <si>
    <t>IMPUESTOS</t>
  </si>
  <si>
    <t>NO APLICA</t>
  </si>
  <si>
    <t>CAJA EFECTIVO CAJA DIVISAS DOLAR AMERICA</t>
  </si>
  <si>
    <t>CAJA EFECTIVO CAJA DIVISAS LIBRAS ESTERL</t>
  </si>
  <si>
    <t>CAJA EFECTIVO CAJA DIVISAS FRANCOS SUIZO</t>
  </si>
  <si>
    <t>CAJA EFECTIVO CAJA DIVISAS CORONAS SUECA</t>
  </si>
  <si>
    <t>CAJA EFECTIVO CAJA DIVISAS CORONAS DANES</t>
  </si>
  <si>
    <t>CAJA EFECTIVO DIVISAS BOLIVAR VENEZOLANO</t>
  </si>
  <si>
    <t>CAJA EFECTIVO CAJA DIVISAS DOLAR CANADIE</t>
  </si>
  <si>
    <t>CAJA EFECTIVO M.E.CAJA DIVISAS EUROS</t>
  </si>
  <si>
    <t>CAJA EFECTIVO CAJA DIVISAS PESOS MEXICO</t>
  </si>
  <si>
    <t>CAJA EFECTIVO DISPONIBIL.DOLAR AMERIANO</t>
  </si>
  <si>
    <t>CAJA EFECTIVO DISPONIBIL.LIBRA ESTERLINA</t>
  </si>
  <si>
    <t>CAJA EFECTIVO DISPONIBILID.FRANCO SUIZO</t>
  </si>
  <si>
    <t>CAJA EFECTIVO DISPONIBILID.CORONA SUECA</t>
  </si>
  <si>
    <t>CAJA EFECTIVO DISPONIBILID.CORONA DANESA</t>
  </si>
  <si>
    <t>CAJA EFECTIVO M.E.DIVISAS DISPON.BOLIVAR</t>
  </si>
  <si>
    <t>CAJA EFECTIVO DISPONIBI.DOLAR CANADIENSE</t>
  </si>
  <si>
    <t>CAJA EFECTIVO CAJA DIVISAS DISPONIB.EURO</t>
  </si>
  <si>
    <t>CAJA EFECTIVO DISPONIBIL.PESOS MEXICANOS</t>
  </si>
  <si>
    <t>CANJE TEMPORAL_DEVOLUCIONES ENVIADAS REMESAS</t>
  </si>
  <si>
    <t>INS PATR_ INV VR CAMBIOS EN RESULTADOS - CTH</t>
  </si>
  <si>
    <t>TIT_PARTIC BVC INSTR FINANCIERO CAMBIOS EN ORI</t>
  </si>
  <si>
    <t>MAQUINARIA Y EQUIPO DADOS LEAS A REEXP. AO CCIAL</t>
  </si>
  <si>
    <t>VEHICULOS DADOS EN LEASING A REEXP. AO CCIAL</t>
  </si>
  <si>
    <t>MUEBLES Y ENSERES DADOS EN LEAS A REEXP. AO CCIAL</t>
  </si>
  <si>
    <t>EQUIPO COMPUTACION DADOS LEAS A REEXP. AO CCIAL</t>
  </si>
  <si>
    <t>BIENES INMUEBLES DADOS LEASING A REEXP. AO CCIAL</t>
  </si>
  <si>
    <t>OTROS BIENES DADOS EN LEASING A REEXP. AO CCIAL</t>
  </si>
  <si>
    <t>MAQUINARIA Y EQUIPO DADOS LEAS B REEXP. AO CCIAL</t>
  </si>
  <si>
    <t>VEHICULOS DADOS EN LEASING B REEXP. AO CCIAL</t>
  </si>
  <si>
    <t>EQUIPO COMPUTACION DADOS LEAS B REEXP. AO CCIAL</t>
  </si>
  <si>
    <t>BIENES INMUEBLES DADOS LEASING B REEXP. AO CCIAL</t>
  </si>
  <si>
    <t>FACTORING SIN RECURSO B GTIA ID COMERCIAL</t>
  </si>
  <si>
    <t>MAQUINARIA Y EQUIPO DADOS LEAS C REEXP. AO CCIAL</t>
  </si>
  <si>
    <t>VEHICULOS DADOS EN LEASING C REEXP. AO CCIAL</t>
  </si>
  <si>
    <t>EQUIPO COMPUTACION DADOS LEAS C REEXP. AO CCIAL</t>
  </si>
  <si>
    <t>BIENES INMUEBLES DADOS LEASING C REEXP. AO CCIAL</t>
  </si>
  <si>
    <t>MAQUINARIA Y EQUIPO DADOS LEAS D REEXP. AO CCIAL</t>
  </si>
  <si>
    <t>VEHICULOS DADOS EN LEASING D REEXP. AO CCIAL</t>
  </si>
  <si>
    <t>EQUIPO COMPUTACION DADOS LEAS D REEXP. AO CCIAL</t>
  </si>
  <si>
    <t>BIENES INMUEBLES DADOS LEASING D REEXP. AO CCIAL</t>
  </si>
  <si>
    <t>MAQUINARIA Y EQUIPO DADOS LEAS E REEXP. AO CCIAL</t>
  </si>
  <si>
    <t>VEHICULOS DADOS EN LEASING E REEXP. AO CCIAL</t>
  </si>
  <si>
    <t>EQUIPO COMPUTACION DADOS LEAS E REEXP. AO CCIAL</t>
  </si>
  <si>
    <t>BIENES INMUEBLES DADOS LEASING E REEXP. AO CCIAL</t>
  </si>
  <si>
    <t>TEMP PROVISION A  GARANTIA IDÓNEA CONSUMO</t>
  </si>
  <si>
    <t>PROV CAP LEAS FRO CMO CAT B</t>
  </si>
  <si>
    <t>TEMP PROVISION A GARANTIA IDÓNEA CCIAL CASTIGOS</t>
  </si>
  <si>
    <t>PROVISION A GARANTIA IDÓNEA CCIAL CASTIGO SICRE</t>
  </si>
  <si>
    <t>TEMP PROVISION A  GARANTIA IDÓNEA CCIAL CASTIGO</t>
  </si>
  <si>
    <t>TEMPORAL CASTIGOS LEASING</t>
  </si>
  <si>
    <t>COMPONENTE LEAS FRO A REEXP. AO CCIAL</t>
  </si>
  <si>
    <t>COMPONENTE LEAS FRO B REEXP. AO CCIAL</t>
  </si>
  <si>
    <t>COMPONENTE LEAS FRO C REEXP. AO CCIAL</t>
  </si>
  <si>
    <t>COMPONENTE LEAS FRO D REEXP. AO CCIAL</t>
  </si>
  <si>
    <t>COMPONENTE LEAS FRO E REEXP. AO CCIAL</t>
  </si>
  <si>
    <t>RETENCIONES A FAVOR INGRESOS DEL EXTERIOR</t>
  </si>
  <si>
    <t>RET  CANON ARRED OPERATIVO INMU 3.5% AÑOS ANTERIO</t>
  </si>
  <si>
    <t>RET CANON ARRED OPERATIVO MUEB  4% AÑOS ANTERIO</t>
  </si>
  <si>
    <t>RETENCION POR VTAS Y OPCION DE COMPRA AÑOS ANTER</t>
  </si>
  <si>
    <t>RETENCIÓN POR SERV, HONO Y O. CONCEP AÑOS ANTERIO</t>
  </si>
  <si>
    <t>VEHICULOS  ARRENDAMIENTO</t>
  </si>
  <si>
    <t>CxC CAT C OFERTA MERCANTIL, CCIAL</t>
  </si>
  <si>
    <t>CxC CAT E OFERTA MERCANTIL CCIAL</t>
  </si>
  <si>
    <t>DIVERSAS OTRAS SANCION OP TERMINADA ARRENDAMIENTO</t>
  </si>
  <si>
    <t>PROVISION CXC CCIALES COMISIONES GENEAL ENUDAM</t>
  </si>
  <si>
    <t>PROV CXC CCIALES COMISIONES TEMPORAL ENDEUDAM</t>
  </si>
  <si>
    <t>PROV INTERES FRO  CMO CAT B</t>
  </si>
  <si>
    <t>PROV CONTRACI.INTERES FRO LEAS CMO CAL B</t>
  </si>
  <si>
    <t>BIENES RESTIT DE CONTRATOS DE SUFI VEHICULOS</t>
  </si>
  <si>
    <t>PROV BIENES RESTITUIDOS SUFI</t>
  </si>
  <si>
    <t>TRADING ACCOUNT FINACLE CDT</t>
  </si>
  <si>
    <t>BRP BIENES INMUEBLES LEASING (OTROS ACTIVOS)</t>
  </si>
  <si>
    <t>TEMP INTEG CONTABLE CNV</t>
  </si>
  <si>
    <t>PROVISION BIENES COMERCIA LEASING (OTROS ACTIVOS)</t>
  </si>
  <si>
    <t>TO. DEPOSITOS-CONVENIOS 21051531</t>
  </si>
  <si>
    <t>ELIMINACION CXP INTERES CDT</t>
  </si>
  <si>
    <t>OBLIGACION DE FORWARD DE VENTA ESPEC PAS CAD</t>
  </si>
  <si>
    <t>IVA GENERADO COMISION INTERBANCARIA ACH NEQUI</t>
  </si>
  <si>
    <t>IVA DESCONTABLE COMISION INTERBANCARIA ACH NEQUI</t>
  </si>
  <si>
    <t>CXP GMF CARTERA ENT REDESCUENTO</t>
  </si>
  <si>
    <t>AUTORETENCION OPERACIONES FUTUROS/NOVADO</t>
  </si>
  <si>
    <t>HONORARIOS PERSONAS NATURALES 10%</t>
  </si>
  <si>
    <t>RETEN COMPRA ACTV VEHIC E INMUEB AÑOS ANTERIORES</t>
  </si>
  <si>
    <t>AUTORR VTA ARRED OPERATIVO OTROS ACTIVOS 3,5%</t>
  </si>
  <si>
    <t>OTROS EGRESOS TRIBUTARIOS</t>
  </si>
  <si>
    <t>RET.Y APORTES LABORALES OTROS</t>
  </si>
  <si>
    <t>CHEQUES GIRADOS NO COBRADOS DOLAR</t>
  </si>
  <si>
    <t>CHEQUES GIRADOS NO COBRADOS DOLAR CANADI</t>
  </si>
  <si>
    <t>TEMPORAL COMPENSADOR CLIENTES SIN CTA</t>
  </si>
  <si>
    <t>PROVISION COMPROMISOS DE PRESTAMO</t>
  </si>
  <si>
    <t>ING REC POR ANTICIPADOS INT FINAGRO(CIRC FONSA)</t>
  </si>
  <si>
    <t>TEMP.SAI-MANUAL CONTINGENCIA CARTERA</t>
  </si>
  <si>
    <t>MP DE PROCESOS PAGO IMPTOS LEGACY SAP</t>
  </si>
  <si>
    <t>TEMP DE PROCESOS PAGO IMPTOS LEGACY SAP</t>
  </si>
  <si>
    <t>ING.RECIBIDOS PARA TERC.VTA.CARTERA IMPRODUCTIVA</t>
  </si>
  <si>
    <t>CONVENIOS PARA EMPRENDIMIENTOS</t>
  </si>
  <si>
    <t>DIFERENCIA CAMBIO A NOVIEMBRE DE 2017</t>
  </si>
  <si>
    <t>COSTO FISCAL  A NOVIEMBRE DE 2017</t>
  </si>
  <si>
    <t>Bolsa de Valores de Colombia</t>
  </si>
  <si>
    <t>Ajuste por incorporación del CVA/DVA  Octubre de 2017</t>
  </si>
  <si>
    <t>Ajuste por incorporación del CVA/DVA  Noviembre de 2017</t>
  </si>
  <si>
    <t>Ajuste por incorporación del CVA/DVA  Diciembre de 2017</t>
  </si>
  <si>
    <t>DIF7018668004</t>
  </si>
  <si>
    <t>DIF7018668005</t>
  </si>
  <si>
    <t>DIF7040956006</t>
  </si>
  <si>
    <t>DIF7044387003</t>
  </si>
  <si>
    <t>DIF7049524249</t>
  </si>
  <si>
    <t>DIF7049524250</t>
  </si>
  <si>
    <t>DIF7049524251</t>
  </si>
  <si>
    <t>DIF7049524252</t>
  </si>
  <si>
    <t>DIF7049524253</t>
  </si>
  <si>
    <t>DIF7049524254</t>
  </si>
  <si>
    <t>DIF7049524255</t>
  </si>
  <si>
    <t>DIF7049524256</t>
  </si>
  <si>
    <t>DIF7049524257</t>
  </si>
  <si>
    <t>DIF7049524258</t>
  </si>
  <si>
    <t>DIF7049524259</t>
  </si>
  <si>
    <t>DIF7049524260</t>
  </si>
  <si>
    <t>DIF7049524261</t>
  </si>
  <si>
    <t>DIF7049524262</t>
  </si>
  <si>
    <t>DIF7049524263</t>
  </si>
  <si>
    <t>DIF7049524264</t>
  </si>
  <si>
    <t>DIF7049524265</t>
  </si>
  <si>
    <t>DIF7049524268</t>
  </si>
  <si>
    <t>DIF7049524267</t>
  </si>
  <si>
    <t>DIF7050165024</t>
  </si>
  <si>
    <t>DIF7050356013</t>
  </si>
  <si>
    <t>DIF7050799011</t>
  </si>
  <si>
    <t>DIF7050799012</t>
  </si>
  <si>
    <t>DIF7050799013</t>
  </si>
  <si>
    <t>DIF7050799014</t>
  </si>
  <si>
    <t>DIF7051877014</t>
  </si>
  <si>
    <t>DIF7051877015</t>
  </si>
  <si>
    <t>DIF7052335006</t>
  </si>
  <si>
    <t>GOLDENGATE FOUNDATION SUITE</t>
  </si>
  <si>
    <t>DIF7053042015</t>
  </si>
  <si>
    <t>DIF7053042016</t>
  </si>
  <si>
    <t>DIF7053042017</t>
  </si>
  <si>
    <t>DIF7053042018</t>
  </si>
  <si>
    <t>DIF7053042019</t>
  </si>
  <si>
    <t>DIF7053338015</t>
  </si>
  <si>
    <t>18/1272017</t>
  </si>
  <si>
    <t>DIF7053338021</t>
  </si>
  <si>
    <t>DIF7053338023</t>
  </si>
  <si>
    <t>DIF7053338024</t>
  </si>
  <si>
    <t>DIF7053338025</t>
  </si>
  <si>
    <t>DIF7053338026</t>
  </si>
  <si>
    <t>DIF7053338027</t>
  </si>
  <si>
    <t>DIF7053338028</t>
  </si>
  <si>
    <t>DIF7064923</t>
  </si>
  <si>
    <t>VAR MULTI-FEEDER MODULE</t>
  </si>
  <si>
    <t>DIF7064923001</t>
  </si>
  <si>
    <t>WHAT-IF VAR ANALYSIS MODULE</t>
  </si>
  <si>
    <t>DIF7064923002</t>
  </si>
  <si>
    <t>VAR MULTI-FEEDER AUTHORIZED PRODUCTS</t>
  </si>
  <si>
    <t>DIF7064924001</t>
  </si>
  <si>
    <t>DIF7064893</t>
  </si>
  <si>
    <t>DIF7064893001</t>
  </si>
  <si>
    <t>DIF7064894</t>
  </si>
  <si>
    <t>DIF7064894002</t>
  </si>
  <si>
    <t>DIF7064894004</t>
  </si>
  <si>
    <t>DIF7064894005</t>
  </si>
  <si>
    <t>CAT D LEAS CCIAL RGO SIGN RECLASIF BARC TREN AVION</t>
  </si>
  <si>
    <t>CAT D LEAS CCIAL RGO SIGNIF OTR GAR RECLASIF INM</t>
  </si>
  <si>
    <t>RECLASIFICACION ANTICIPOS CATEGORIA A</t>
  </si>
  <si>
    <t>RECLASIFICACION ANTICIPOS CATEGORIA B</t>
  </si>
  <si>
    <t>RECLASIFICACION ANTICIPOS CATEGORIA C</t>
  </si>
  <si>
    <t>RECLASIFICACION ANTICIPOS CATEGORIA D</t>
  </si>
  <si>
    <t>RECLASIFICACION ANTICIPOS CATEGORIA E</t>
  </si>
  <si>
    <t>IMPUESTO RENTA Y COMPLEMENTARIO(TRASLADO)</t>
  </si>
  <si>
    <t>TOC TEMPORAL POR TRASLADO CUENTAS IMPTOS</t>
  </si>
  <si>
    <t>ABONOS POR APLICAR REESTRUCTURACIÓN</t>
  </si>
  <si>
    <t>TERMINACIÓN ANTICIPADA DE Y AM EQPO DE COM A.O</t>
  </si>
  <si>
    <t>TERMINACIÓN ANTICIPADA DE Y AM ACUMUL VEHICULO A.O</t>
  </si>
  <si>
    <t>Cth</t>
  </si>
  <si>
    <t>Instrumento Fcro</t>
  </si>
  <si>
    <t>Subsidiaria</t>
  </si>
  <si>
    <t>Asociada</t>
  </si>
  <si>
    <t>ENTIDAD</t>
  </si>
  <si>
    <t>Tecnibanca-Servibanca</t>
  </si>
  <si>
    <t>Banca de Inversión Bancolombia S.A.</t>
  </si>
  <si>
    <t>Bancolombia Panamá S.A.</t>
  </si>
  <si>
    <t>Fiduciaria Bancolombia S.A.</t>
  </si>
  <si>
    <t>Valores Bancolombia S.A.</t>
  </si>
  <si>
    <t>Banistmo S.A. y Filiales</t>
  </si>
  <si>
    <t>Leasing Perú S.A.</t>
  </si>
  <si>
    <t xml:space="preserve">TOTAL PATRIMONIO </t>
  </si>
  <si>
    <t>Cotiza Bolsa</t>
  </si>
  <si>
    <t>Vlor Patri Intrinseco</t>
  </si>
  <si>
    <t>Vlor Patr Intrinseco Ajustado</t>
  </si>
  <si>
    <t>Valor a Tomar</t>
  </si>
  <si>
    <t>NO</t>
  </si>
  <si>
    <t>FCP Fondo Colombia Inmobiliario S.A.</t>
  </si>
  <si>
    <t>Compañía de Financiamiento Tuya S.A.</t>
  </si>
  <si>
    <t>Temporal 10%</t>
  </si>
  <si>
    <t>Temporal 37%</t>
  </si>
  <si>
    <t>Ajt Valor Patri Intrinseco 15% Banca</t>
  </si>
  <si>
    <t>Ajt Valor Patri Intrinseco 15% Fiduciaria</t>
  </si>
  <si>
    <t>Ajt Valor Patri Intrinseco 15% valores</t>
  </si>
  <si>
    <t>Ajt Valor Patri Intrinseco 15% Tuya</t>
  </si>
  <si>
    <t>Ajt Valor Patri Intrinseco 15% Cadenalco</t>
  </si>
  <si>
    <t>Ajt Valor Patri Intrinseco 15% Camara Contraparte</t>
  </si>
  <si>
    <t>Ajt Valor Patri Intrinseco 15% Camara divisas</t>
  </si>
  <si>
    <t>Ajt Valor Patri Intrinseco 15% tecnifarma</t>
  </si>
  <si>
    <t>Ajt Valor Patri Intrinseco 15% deceval</t>
  </si>
  <si>
    <t>Ajt Valor Patri Intrinseco 15% BVC</t>
  </si>
  <si>
    <t>Ajt Valor Patri Intrinseco 15% Credibanco</t>
  </si>
  <si>
    <t>Ajt Valor Patri Intrinseco 15% Inca</t>
  </si>
  <si>
    <t>Ajt Valor Patri Intrinseco 15% ACH</t>
  </si>
  <si>
    <t>Ajt Valor Patri Intrinseco 15% Proteccion</t>
  </si>
  <si>
    <t>Ajt Valor Patri Intrinseco 15% Redeban</t>
  </si>
  <si>
    <t>Ajt Valor Patri Intrinseco 15% Titularizadora</t>
  </si>
  <si>
    <t>Ajt Valor Patri Intrinseco 15% Ban Panama</t>
  </si>
  <si>
    <t>Ajt Valor Patri Intrinseco 15% Ban Pto Rico</t>
  </si>
  <si>
    <t>Ajt Valor Patri Intrinseco 15% Banitmo</t>
  </si>
  <si>
    <t>Ajt Valor Patri Intrinseco 15% Leasing Peru</t>
  </si>
  <si>
    <t>Ajt Valor Patri Intrinseco 15% CTH</t>
  </si>
  <si>
    <t>Ajt Valor Patri Intrinseco 15% Bladex</t>
  </si>
  <si>
    <t>AJUSTE VALOR INTRINSECO</t>
  </si>
  <si>
    <t>Cadenalco</t>
  </si>
  <si>
    <t>DIFERENCIA EN CAMBIO NO REALIZADA</t>
  </si>
  <si>
    <t>Esta cuenta en el mes de diciembre del 2017 se creo por reclasificacion con la cuenta 1775051002</t>
  </si>
  <si>
    <t>VALOR APORTE</t>
  </si>
  <si>
    <t>VALORACIÓN A DICIEMBRE 31 CON CERTIFICADO DE FIDU</t>
  </si>
  <si>
    <t>EN EFECTIVO 2013</t>
  </si>
  <si>
    <t>EN EFECTIVO 2016</t>
  </si>
  <si>
    <t>EN EFECTIVO 2008</t>
  </si>
  <si>
    <t>COSTO FISCAL TERRENOS TODOS CON MÁS DE DOS AÑOS</t>
  </si>
  <si>
    <t>COSTO FISCAL  EDIFICIOS CON MÁS DE DOS AÑOS</t>
  </si>
  <si>
    <t>DEPRECIACIÓN ACUMULAD</t>
  </si>
  <si>
    <t>COSTO NETO</t>
  </si>
  <si>
    <t>costo</t>
  </si>
  <si>
    <t>fiscal</t>
  </si>
  <si>
    <t>contable</t>
  </si>
  <si>
    <t>PROVISION CARTERA ESPECIAL</t>
  </si>
  <si>
    <t>TERMINACIÓN ANTICIPADA A.O  VEHICULOS</t>
  </si>
  <si>
    <t>TERMINACIÓN ANTICIPADA  EQUIPO DE COMPUTACION</t>
  </si>
  <si>
    <t>Ajuste Fondo Inmobiliario Tarifa 10</t>
  </si>
  <si>
    <t>Ajuste Fondo Inmobiliario Tarifa 37</t>
  </si>
  <si>
    <t>base al 37% recuperacion depre</t>
  </si>
  <si>
    <t>venta</t>
  </si>
  <si>
    <t>ganancia</t>
  </si>
  <si>
    <t>AJUSTES AL ORI AÑO 2017</t>
  </si>
  <si>
    <t>BONIFICACIÓN PENSIÓN CTA. OPERATIVA 3417101013.  CTA. ALTERNATIVA 3815950005</t>
  </si>
  <si>
    <t xml:space="preserve">REGISTRO DEL ORI  BONIFICACIÓN PENSIÓN DEL 2014 </t>
  </si>
  <si>
    <t xml:space="preserve">Debito </t>
  </si>
  <si>
    <t>Credito</t>
  </si>
  <si>
    <t>DB</t>
  </si>
  <si>
    <t>OTRO RESULTADO INTEGRAL  (ORI)</t>
  </si>
  <si>
    <t>CR</t>
  </si>
  <si>
    <t>UTILIDADES RETENIDAS</t>
  </si>
  <si>
    <t>REGISTRO DEL ORI BONIFICACIÓN PENSIÓN DEL 2015</t>
  </si>
  <si>
    <t>REGISTRO DEL ORI BONIFICACIÓN PENSIÓN DEL 2016</t>
  </si>
  <si>
    <t>REGISTRO DEL ORI BONIFICACIÓN PENSIÓN DEL 2017</t>
  </si>
  <si>
    <t>CONCILIACIÓN</t>
  </si>
  <si>
    <t>SALDO INICIAL  BONIFICACIÓN PENSIÓN</t>
  </si>
  <si>
    <t>Más ORI 2015</t>
  </si>
  <si>
    <t>Mas ORI 2015 Leasing</t>
  </si>
  <si>
    <t>Más ORI 2016</t>
  </si>
  <si>
    <t>Más ORI 2017</t>
  </si>
  <si>
    <t>SALDO FINAL BONIFICACIÓN PENSIÓN</t>
  </si>
  <si>
    <t>BONIFICACIÓN PENSIÓN ESPECIAL CTA. OPERATIVA 3417101013.  CTA. ALTERNATIVA 3815950005</t>
  </si>
  <si>
    <t xml:space="preserve">REGISTRO DEL ORI DEL 2014 </t>
  </si>
  <si>
    <t>REGISTRO DEL ORI BONIFICACIÓN PENSIÓN ESPECIAL DEL 2015</t>
  </si>
  <si>
    <t>REGISTRO DEL ORI BONIFICACIÓN PENSIÓN ESPECIAL DEL 2016</t>
  </si>
  <si>
    <t>REGISTRO DEL ORI BONIFICACIÓN PENSIÓN ESPECIAL DEL 2017</t>
  </si>
  <si>
    <t>SALDO INICIAL  BONIFICACIÓN PENSIÓN ESPECIAL</t>
  </si>
  <si>
    <t>SALDO FINAL BONIFICACIÓN PENSIÓN ESPECIAL</t>
  </si>
  <si>
    <t>JUBILADOS CTA. OPERATIVA 3417101013.  CTA. ALTERNATIVA 3815950005</t>
  </si>
  <si>
    <t>REGISTRO DEL ORI JUBILADOS ESPECIAL DEL 2015</t>
  </si>
  <si>
    <t>REGISTRO DEL ORI JUBILADOS ESPECIAL DEL 2016</t>
  </si>
  <si>
    <t>REGISTRO DEL ORI JUBILADOS ESPECIAL DEL 2017</t>
  </si>
  <si>
    <t>SALDO INICIAL  JUBILADOS</t>
  </si>
  <si>
    <t>Menos ORI 2015</t>
  </si>
  <si>
    <t>Mas ORI 2016</t>
  </si>
  <si>
    <t>Mas ORI 2017</t>
  </si>
  <si>
    <t>SALDO FINAL JUBILADOS</t>
  </si>
  <si>
    <t>CESANTIAS CTA. OPERATIVA 3417101013.  CTA. ALTERNATIVA 3815950005</t>
  </si>
  <si>
    <t>RECUPERAC.GASTOS DE PERIODOS ANTERIORES- NOMINA</t>
  </si>
  <si>
    <t>REGISTRO DEL ORI CESANTÍAS DEL 2015</t>
  </si>
  <si>
    <t>PAS.CES. REG. ANT.</t>
  </si>
  <si>
    <t>REGISTRO DEL ORI CESANTÍAS DEL 2016</t>
  </si>
  <si>
    <t>REGISTRO DEL ORI CESANTÍAS DEL 2017</t>
  </si>
  <si>
    <t>SALDO INICIAL  CESANTÍAS RÉGIMEN ANTERIOR</t>
  </si>
  <si>
    <t>SALDO FINAL CESANTÍAS RÉGIMEN ANTERIOR</t>
  </si>
  <si>
    <t>CUADRE CONTABLE CUENTA DEL ORI</t>
  </si>
  <si>
    <t>Saldo final cuenta 3815951013</t>
  </si>
  <si>
    <t>Saldo contable de la cta. 3815951013</t>
  </si>
  <si>
    <t>Diferencia</t>
  </si>
  <si>
    <t>corresponde al impuesto diferido del ORI, migrado de Leasing</t>
  </si>
  <si>
    <t>Saldo Inicial Ori</t>
  </si>
  <si>
    <t>Saldo Ori año 2015</t>
  </si>
  <si>
    <t>Saldo acumulado del ORI 2016</t>
  </si>
  <si>
    <t>Valor registrado en el ORI en el año 2017</t>
  </si>
  <si>
    <t>El valor registrado en el otro resultado integral (ORI) durante el año fue de ($1.232.730.262)</t>
  </si>
  <si>
    <t>ORI AÑO 2017</t>
  </si>
  <si>
    <t>Prima Antigüedad</t>
  </si>
  <si>
    <t>Pension Jubilacion</t>
  </si>
  <si>
    <t>Cesantias</t>
  </si>
  <si>
    <t>Diferencia en cambio cobertura</t>
  </si>
  <si>
    <t>MEJORAS A PROPIEDADES TOMADAS EN ARRENDAMIENTO</t>
  </si>
  <si>
    <t>ajuste credibanco</t>
  </si>
  <si>
    <t>REP_AB_A_BCO_USD</t>
  </si>
  <si>
    <t>MAQUINARIA ARRENDAMI</t>
  </si>
  <si>
    <t>COMPUTO ARRENDAMIENT</t>
  </si>
  <si>
    <t>PENALTIES CCIAL PROV</t>
  </si>
  <si>
    <t>DIFERENCIA EN CAMBIO COBERTURA</t>
  </si>
  <si>
    <t>DIFERENCIA CAMBIO COBERTURA</t>
  </si>
  <si>
    <t>COSTO FISCAL  A DICIEMBRE DE 2017</t>
  </si>
  <si>
    <t>AJUSTE VIS</t>
  </si>
  <si>
    <t>Ajuste vis</t>
  </si>
  <si>
    <t>Alejandro Mejia Restrepo</t>
  </si>
  <si>
    <t>AÑO 2018</t>
  </si>
  <si>
    <t>DICIEMBRE (2018)</t>
  </si>
  <si>
    <t>COSTO FISCAL  A ENERO DE 2018</t>
  </si>
  <si>
    <t>DIFERENCIA CAMBIO A DICIEMBRE DE 2017</t>
  </si>
  <si>
    <t>DIFERENCIA CAMBIO A ENERO DE 2018</t>
  </si>
  <si>
    <t>SALDO A RECUPERAR DICIEMBRE S/N PT</t>
  </si>
  <si>
    <t>SALDO A RECUPERAR/ GASTO Y ORI S/N PT</t>
  </si>
  <si>
    <t>GASTO</t>
  </si>
  <si>
    <t>DERECHO FWD DE COMPRA ESPEC ACT BRL</t>
  </si>
  <si>
    <t>INV PAT_DETERIORO INVERS A VR CON CAMBIOS EN ORI</t>
  </si>
  <si>
    <t>MUEBLES Y ENSERES DADOS EN LEAS B REEXP. AO CCIAL</t>
  </si>
  <si>
    <t>OTROS BIENES DADOS EN LEASING B REEXP. AO CCIAL</t>
  </si>
  <si>
    <t>CAR CIAL CAT C OG EQ. COMP. LEASING RECL</t>
  </si>
  <si>
    <t>REINTEGROS ANTICIPADOS  E  GTIA ID  CCIAL</t>
  </si>
  <si>
    <t>PRESTAMOS CON RECURSOS ENTID   E  OT GTIAS  CCIAL</t>
  </si>
  <si>
    <t>PROVIS.OTRS.ACTIV.CATG.E.VVDA.EMPLEADOS</t>
  </si>
  <si>
    <t>INTERESES CATEGORIA D. VIVIENDA.RECLASI.</t>
  </si>
  <si>
    <t>INTERESES CATEGORIA E. VIVIENDA.RECLASI.</t>
  </si>
  <si>
    <t>CxC CAT A COMISION FNG CONSUMO</t>
  </si>
  <si>
    <t>PAG X CTA CLTES MICROCREDITO B SEGURO DESEMPLEO</t>
  </si>
  <si>
    <t>CAT D RIESGO NORMAL CCIAL GARANTIAS MOBILIARIAS</t>
  </si>
  <si>
    <t>CXC ASEGURADORA TC SURA</t>
  </si>
  <si>
    <t>CXC FALTANTES CAJEROS MULTIFUNCIONALES CR</t>
  </si>
  <si>
    <t>CXC DIVERSAS PRIMA SEGURO CLIENT SIN SAL</t>
  </si>
  <si>
    <t>CAT A – CREDITO NORMAL, POR CUENTA DE CLIENTES</t>
  </si>
  <si>
    <t>PROV.VIVDA.CATG.E.CRD.IRRE.INTERS.EMPLEA</t>
  </si>
  <si>
    <t>TEMPORAL MANDATO BANCO-CARDIF</t>
  </si>
  <si>
    <t>TEMPORAL SEGUROS TC PROCESO RECAUDOS SINIESTRO POL</t>
  </si>
  <si>
    <t>TEMPORAL OPERAC.CAJA.DIVIS.CIO.INTER.DOL</t>
  </si>
  <si>
    <t>TEMP.RED AMEXCO COBRO TARJETAS EMISOR</t>
  </si>
  <si>
    <t>T.P COMPENSACION A FAVOR AMEXCO INTERNAC</t>
  </si>
  <si>
    <t>TEMPORAL CRUCE OPERACIONES CARTERA</t>
  </si>
  <si>
    <t>TEMPORAL SUSPENSO GENERICO</t>
  </si>
  <si>
    <t>TEMPORAL SAP - PAB</t>
  </si>
  <si>
    <t>DETERIORO OTROS ACTIVOS LEASING</t>
  </si>
  <si>
    <t>TEMPORAL PAB - DEPOSITOS CUENTA CORRIENTE</t>
  </si>
  <si>
    <t>TP SAI RETIROS CUENTAS AFC</t>
  </si>
  <si>
    <t>RECAUDO IMPUESTOS MONOTRIBUTO</t>
  </si>
  <si>
    <t>OBLIGACION DE FORWARD DE VENTA ESPEC PAS BRL</t>
  </si>
  <si>
    <t>OP CONTADO DE VENTA PASIVA_OBLIGACION SEK</t>
  </si>
  <si>
    <t>CXP RTEICA PAGO A ESTABLECIMIENTOS MARINILLA</t>
  </si>
  <si>
    <t>CXP RETEICA PAGO EST. B/QUILLA MANUAL.</t>
  </si>
  <si>
    <t>RTEFTE. DEV. BENEF.TRIBUT. AFC AÑO ANTER</t>
  </si>
  <si>
    <t>SUPERINTENDENCIA BANCARIA</t>
  </si>
  <si>
    <t>OTRS PAS.OBLIGAC.X APLIC.TEM.PAB-EFEC.SG</t>
  </si>
  <si>
    <t>OTRS PASIVOS REMESAS AL COBRO CORRESPONSALES</t>
  </si>
  <si>
    <t>TEMP.RED AMEXCO ABONO A TARJETAS EMISOR</t>
  </si>
  <si>
    <t>CUENTA CONTABLE COLGAAP</t>
  </si>
  <si>
    <t>NOMBRE INVERSIONES PATRIMONIALES</t>
  </si>
  <si>
    <t>VALOR INVERSION PERIODO ACTUAL</t>
  </si>
  <si>
    <t>VALOR CONTABLE SUPER</t>
  </si>
  <si>
    <t>NUMERO DE UNIDADES</t>
  </si>
  <si>
    <t>VALOR UNIDAD</t>
  </si>
  <si>
    <t>VALOR DE LA INVERSION</t>
  </si>
  <si>
    <t>CUENTA FISCAL PARA PT DIFERIDO</t>
  </si>
  <si>
    <t>VALOR IFRS</t>
  </si>
  <si>
    <t>VALOR PATRIMONIAL INTRINSECO AJUSTADO</t>
  </si>
  <si>
    <t>CALIDAD</t>
  </si>
  <si>
    <t>ACCIONES POSEIDAS</t>
  </si>
  <si>
    <t>CLASIFICACION</t>
  </si>
  <si>
    <t>ACCIONES EN CIRCULACIÓN</t>
  </si>
  <si>
    <t>% PARTICIPACIÓN</t>
  </si>
  <si>
    <t xml:space="preserve">OTRAS CUENTAS DEL PATRIMONIO </t>
  </si>
  <si>
    <t>RESULTADOS DEL EJERCICIO</t>
  </si>
  <si>
    <t>VR. INTRÍNSECO</t>
  </si>
  <si>
    <t>VALOR IMPUESTO</t>
  </si>
  <si>
    <t>Ajuste por incorporación del CVA/DVA  Enero de 2018</t>
  </si>
  <si>
    <t>TOTAL IMPUESTO PRORRATEADO ORI BENEFICIOS</t>
  </si>
  <si>
    <t>ANEXO TITULOS DE DEUDA</t>
  </si>
  <si>
    <t>PROYECCION DE PAGOS SEGÚN CALCULO ACTUARIAL A DIC 2017 PRIMA ANTIGÜEDAD Y BONIFICACION PENSION HOJA 10</t>
  </si>
  <si>
    <t>DIF7065299</t>
  </si>
  <si>
    <t>DIF7065299001</t>
  </si>
  <si>
    <t>DIF7065299002</t>
  </si>
  <si>
    <t>DIF7065299003</t>
  </si>
  <si>
    <t>DIF7065299004</t>
  </si>
  <si>
    <t>DIF7065299005</t>
  </si>
  <si>
    <t>DIF7065299006</t>
  </si>
  <si>
    <t>DIF7065299007</t>
  </si>
  <si>
    <t>DIF7049524269</t>
  </si>
  <si>
    <t>DIF7049524270</t>
  </si>
  <si>
    <t>DIF7049524273</t>
  </si>
  <si>
    <t>DIF7049524274</t>
  </si>
  <si>
    <t>DIF7049524275</t>
  </si>
  <si>
    <t>DIF7049524276</t>
  </si>
  <si>
    <t>DIF7049524277</t>
  </si>
  <si>
    <t>DIF7051877016</t>
  </si>
  <si>
    <t>DIF7053338030</t>
  </si>
  <si>
    <t>DIF7053338031</t>
  </si>
  <si>
    <t>DIF7053338032</t>
  </si>
  <si>
    <t>DIF7064893002</t>
  </si>
  <si>
    <t>control con informe</t>
  </si>
  <si>
    <t>COMISION COMPROMISOS DE CREDITO</t>
  </si>
  <si>
    <t>PUC</t>
  </si>
  <si>
    <t>AJUSTE FISCAL DÉBITO</t>
  </si>
  <si>
    <t>AJUSTE FISCAL CRÉDITO</t>
  </si>
  <si>
    <t>BASE FISCAL DIFERIDO</t>
  </si>
  <si>
    <t>DETERIORO INVERS A COSTO AMORTIZADO INSTRUM DEUDA</t>
  </si>
  <si>
    <t>PROVISIÓN COMPROMISOS DE CRÉDITO CARTA CUPO</t>
  </si>
  <si>
    <t>CORRESP. DISP. MONEDAS DOLAR BANCO MUREX</t>
  </si>
  <si>
    <t>CHEQUES PAIS TEMPORAL SAI-REMESAS</t>
  </si>
  <si>
    <t>SIMULTANEA ACTIVA_BANCOS COP</t>
  </si>
  <si>
    <t>PRESTAMOS ORDINARIOS C GARANTIA IDONEA CMO ALKOSTO</t>
  </si>
  <si>
    <t>CAT B LEAS CCIAL RGO ACEPTAB OTR GAR RECLASIF BARC</t>
  </si>
  <si>
    <t>CAT D LEAS CCIAL RGO SIGNIF OTR GAR RECLASIF HABIT</t>
  </si>
  <si>
    <t>CREDITO COMERCIAL CATG.E.O.G.FACTORING</t>
  </si>
  <si>
    <t>PAG X CTA CTES CMO  C  CUOTA ADMON.MICROEMP.ANTI</t>
  </si>
  <si>
    <t>CAT B RIESGO NORMAL CCIAL GARANTIAS MOBILIARIAS</t>
  </si>
  <si>
    <t>CXC MEDIOS DE PAGO CAD</t>
  </si>
  <si>
    <t>TEMP INTERNA  PAB-SAI PAGOS POR SUCURSAL</t>
  </si>
  <si>
    <t>TEMPORAL INTERNA SAI TRANSACCIONES ESPECIALES</t>
  </si>
  <si>
    <t>T.P PAGOS AUTOMATICOS - CARTERA</t>
  </si>
  <si>
    <t>TEMP.CXC DIV.OTROS.RECAUDOS PAB DB ACH</t>
  </si>
  <si>
    <t>TEMPORAL SUSPENSO COMERCIO INTERNAL</t>
  </si>
  <si>
    <t>TEMPORAL DEPOSITOS-RECAUDOS CUENTA CORRIENTE</t>
  </si>
  <si>
    <t>TEMPORAL DEP. AHORROS -SAI- CANJE</t>
  </si>
  <si>
    <t>CORRESPONSALES EXTRANJEROS ME DOLAR CANADIENSE</t>
  </si>
  <si>
    <t xml:space="preserve"> COM TRANSF INV OP SIMUL PAS OTRAS ENT_FCIERA COP</t>
  </si>
  <si>
    <t>COMP EN CORTO OP SIMUL BCO COP</t>
  </si>
  <si>
    <t>OP CONTADO DE COMPRA PASIVA_DERECHOSEK</t>
  </si>
  <si>
    <t>OP CONTADO DE COMPRA PASIVA_DERECHOCAD</t>
  </si>
  <si>
    <t>CI TEMPORAL JD EDWARDS CARTERA HIPOTECAR</t>
  </si>
  <si>
    <t>CXP ME ANTES 30 DIAS CORRESPONALES DOLARES</t>
  </si>
  <si>
    <t>SYA TRASLADO AUTOMATICAS DE PASIVO EN PESOS</t>
  </si>
  <si>
    <t>OTRS.PAS.DIV.SOBRANTES IMPUESTOS</t>
  </si>
  <si>
    <t>CXP PAGOS CARTERA SAP</t>
  </si>
  <si>
    <t>INTRS.CTES.CATGRIA. E. VIVIENDA EMPLEADO</t>
  </si>
  <si>
    <t>CREDITO EMPLEADOS CATEGORIA E VIVIENDA</t>
  </si>
  <si>
    <t>CAT C LEAS CCIAL RGO APREC OTR GAR RECLASIF HABIT</t>
  </si>
  <si>
    <t>TEMPORAL ACTIVIDAD OUTGOING OMNIPAY</t>
  </si>
  <si>
    <t>OBLIGACION DE FWD DE VENTA ESPEC ACT PEN</t>
  </si>
  <si>
    <t>CXP RTEICA PAGO A ESTABLECIMIENTOS COROZAL</t>
  </si>
  <si>
    <t>RETENCION COMISIONES PERSONAS NATURALES</t>
  </si>
  <si>
    <t>RET. APORTES  LABORALES -SALUD </t>
  </si>
  <si>
    <t>CAPITAL CDT VIRTUAL BLOQUEADO</t>
  </si>
  <si>
    <t>RENTA IVA A NO RESIDENTES O NO DOMICILIA</t>
  </si>
  <si>
    <t>DERECHO OP DE CONTADO DE COMPRA SEK</t>
  </si>
  <si>
    <t>DERECHO OP DE CONTADO DE COMPRA MXN</t>
  </si>
  <si>
    <t>OTROS BNS DADO EN LEASING C GTIA ID CCIAL LEY 550</t>
  </si>
  <si>
    <t>PAG X CTA DE CLTE CMO  E RIESGO DE INCOBRAB SEGURO</t>
  </si>
  <si>
    <t>PAG x CTA CLIENTE CAT A COSTOS JURIDICOS, CCIAL</t>
  </si>
  <si>
    <t>DERECHO FWD DE COMPRA ESPEC PAS PEN</t>
  </si>
  <si>
    <t>COM TRANSF INV OP SIMUL PAS OTRAS ENT_FCIERA COP</t>
  </si>
  <si>
    <t>IMPUESTO DIFERIDO A ENERO 1 SIEMBRA IFRS 9</t>
  </si>
  <si>
    <t>Ajuste por incorporación del CVA/DVA  Febrero de 2018</t>
  </si>
  <si>
    <t>COSTO FISCAL  A FEBRERO DE 2018</t>
  </si>
  <si>
    <t>INV NEGOCIABLE EN GTIA DERIVADO TES TASA TIJA COP</t>
  </si>
  <si>
    <t>DIF7049524278</t>
  </si>
  <si>
    <t>DIF7049524280</t>
  </si>
  <si>
    <t>DIF7049524281</t>
  </si>
  <si>
    <t>DIF7049524282</t>
  </si>
  <si>
    <t>DIF7049524283</t>
  </si>
  <si>
    <t>DIF7049524284</t>
  </si>
  <si>
    <t>DIF7050165025</t>
  </si>
  <si>
    <t>DIF7051877017</t>
  </si>
  <si>
    <t>DIF7053338033</t>
  </si>
  <si>
    <t>DIF7053338035</t>
  </si>
  <si>
    <t>DIF7053338036</t>
  </si>
  <si>
    <t>DIF7053338037</t>
  </si>
  <si>
    <t>DIF7053338038</t>
  </si>
  <si>
    <t>DIF7053338039</t>
  </si>
  <si>
    <t>DIF7053338040</t>
  </si>
  <si>
    <t>DIF7053338041</t>
  </si>
  <si>
    <t>DIF7053338042</t>
  </si>
  <si>
    <t>SALDO A DICIEMBRE 31 DE 2017</t>
  </si>
  <si>
    <t>Cuenta de mayor</t>
  </si>
  <si>
    <t>Nº documento</t>
  </si>
  <si>
    <t>Clase de documento</t>
  </si>
  <si>
    <t>Clave contabiliz.</t>
  </si>
  <si>
    <t>Fe.contabilización</t>
  </si>
  <si>
    <t>Importe MTO</t>
  </si>
  <si>
    <t>Texto</t>
  </si>
  <si>
    <t>Período contable</t>
  </si>
  <si>
    <t>1910001000</t>
  </si>
  <si>
    <t>4600000169</t>
  </si>
  <si>
    <t>40</t>
  </si>
  <si>
    <t>ajuste siembra imp diferido</t>
  </si>
  <si>
    <t>1</t>
  </si>
  <si>
    <t>2558001000</t>
  </si>
  <si>
    <t>4600000157</t>
  </si>
  <si>
    <t>impuesto diferido Super Enero 2018 V2</t>
  </si>
  <si>
    <t>4600000111</t>
  </si>
  <si>
    <t>50</t>
  </si>
  <si>
    <t>impuesto diferido Super Enero 2018</t>
  </si>
  <si>
    <t>4600000172</t>
  </si>
  <si>
    <t>ImptoDifBancoEne18V3</t>
  </si>
  <si>
    <t>4600000257</t>
  </si>
  <si>
    <t>impuesto diferido Super Febrero 2018</t>
  </si>
  <si>
    <t>2</t>
  </si>
  <si>
    <t xml:space="preserve">rev. </t>
  </si>
  <si>
    <t>ENERO</t>
  </si>
  <si>
    <t>TOTAL GASTO</t>
  </si>
  <si>
    <t>FEBRERO</t>
  </si>
  <si>
    <t>MARZO</t>
  </si>
  <si>
    <t>ABRIL</t>
  </si>
  <si>
    <t>MAYO</t>
  </si>
  <si>
    <t>JUNIO</t>
  </si>
  <si>
    <t>SALDO ACUMULADO</t>
  </si>
  <si>
    <t>4600000303</t>
  </si>
  <si>
    <t>impuesto diferido Super Febrero 2018 V3</t>
  </si>
  <si>
    <t>4600000297</t>
  </si>
  <si>
    <t>impuesto diferido Super Febrero 2018 V2</t>
  </si>
  <si>
    <t>IMPUESTO DIFERIDO A MARZO DE 2018</t>
  </si>
  <si>
    <t>DIFERENCIA CAMBIO A FEBRERO DE 2018</t>
  </si>
  <si>
    <t>DIFERENCIA CAMBIO A MARZO DE 2018</t>
  </si>
  <si>
    <t>COSTO FISCAL  A MARZO DE 2018</t>
  </si>
  <si>
    <t>CAJA EFECTIVO M.E.CAJA DIVISAS YENES</t>
  </si>
  <si>
    <t>CAJA EFECTIVO M.E.DISPONIBILIDAD YENES</t>
  </si>
  <si>
    <t>TTV ACTIVA_CIA DE SEGUROS COP</t>
  </si>
  <si>
    <t>OP CONTADO VENTA TITULOS DERECHO  EPM GLOBAL</t>
  </si>
  <si>
    <t>OP CONTADO VENTA TITULOS OBLIGACION  EPM GLOBAL</t>
  </si>
  <si>
    <t>DERECHO FWD DE COMPRA ESPEC ACT PEN</t>
  </si>
  <si>
    <t>FACTORING SIN RECURSO C GTIA ID COMERCIAL</t>
  </si>
  <si>
    <t>DESCUENTOS   C  OT GTIAS  COMERCIAL</t>
  </si>
  <si>
    <t>DIFERIDO DEL CAPITAL - COMISIONES COMERCIAL E LEAS</t>
  </si>
  <si>
    <t>OTROS INTERES TEMPORAL SAI CARTERA CASTIGADA</t>
  </si>
  <si>
    <t>TIT PART_DIV MATRIZ FILIALES SUBSIDIARIAS</t>
  </si>
  <si>
    <t>PAG X CTA DE CLTE, CONSUMO  C  SEGUROS</t>
  </si>
  <si>
    <t>CXC CAT C CANON PROPORCIONAL COMERCIAL</t>
  </si>
  <si>
    <t>CXC DIVERSOS  PEAJE ELECTRONICO TARJETA CREDITO</t>
  </si>
  <si>
    <t>CXC  MEDIOS DE PAGO PARA SWAPS FI - CC SWAP EUR</t>
  </si>
  <si>
    <t>FALTANTES EN TRANSPORTADORA BRINKS</t>
  </si>
  <si>
    <t>FALTANTES EN TRANSPORTADORA WACKENHUT</t>
  </si>
  <si>
    <t>FALTANTES EN TRANSPORTADORA ATLAS</t>
  </si>
  <si>
    <t>CXC DIFERENCIAS RECAUDO IMPUESTOS</t>
  </si>
  <si>
    <t>CXC PARTIDAS PENDIENTES CORRESPONSAL.EUR</t>
  </si>
  <si>
    <t>TEMPORAL SUSPENSO -SUNDRY FINACLE CDT-BONOS</t>
  </si>
  <si>
    <t>PERDIDA DIFERIDA COP OPCIONES VALORAC.PRIMER DIA</t>
  </si>
  <si>
    <t>TEMPORAL INTERNA SAI CXC FIDUCIARIA</t>
  </si>
  <si>
    <t>TEMPORAL PROCESOS INTERNOS DEPOSITOS</t>
  </si>
  <si>
    <t>TEMPORAL SUSPENSO CONTABILIDAD</t>
  </si>
  <si>
    <t>TEMPORAL FINACLE DEPOSITOS REC</t>
  </si>
  <si>
    <t>TEMP RECHAZOS INTERNA DEPÓSITOS</t>
  </si>
  <si>
    <t>TEMPORAL DEPOSITOS CORRECCIONES MANUALES</t>
  </si>
  <si>
    <t>COMP OP TRANSF TEMP VALORES COMP_DE SEG-REASEG COP</t>
  </si>
  <si>
    <t>COMP POS EN CORT OP TTV SEG Y REASEG COP</t>
  </si>
  <si>
    <t>OBLIGACION DE FWD DE VENTA ESPEC PAS PEN</t>
  </si>
  <si>
    <t>DESCUBIERTOS EN CUENTA CORRIENTE BANCARIA M.E.</t>
  </si>
  <si>
    <t>CUENTA POR PAGAR GARANTIAS FGA</t>
  </si>
  <si>
    <t>CXP RETEICA-ACT COMERCIAL-TITULARIZADORA</t>
  </si>
  <si>
    <t>CXP RTEICA PAGO A ESTABLECIMIENTOS MEDELLÍN</t>
  </si>
  <si>
    <t>CXP RTEICA PAGO ESTABLECIMIENTOS CIUDAD BOLIVAR</t>
  </si>
  <si>
    <t>CXP RTEICA PAGO ESTABLECIMIENTOS SABANALARGA</t>
  </si>
  <si>
    <t>ARRENDAMIENTOS INDEXADOS</t>
  </si>
  <si>
    <t>REEXPRESION ARRENDAMIENTO INDEXADOS</t>
  </si>
  <si>
    <t>CXP INTERESES OTROS BONOS SEGURIDAD</t>
  </si>
  <si>
    <t>PROVISION PUBLICIDAD Y PROPAGANDA</t>
  </si>
  <si>
    <t>TEMPORAL RECAUDOS PENDINTES X APLICAR</t>
  </si>
  <si>
    <t>INTERFASE COLOCACIONES (27959503)</t>
  </si>
  <si>
    <t>INV NEGOCIABLE EN INVENTARIO TDA DLLO AGROP COP</t>
  </si>
  <si>
    <t>INV NEGOCIABLE EN INVENTARIO BONO BANCOS USD</t>
  </si>
  <si>
    <t>INV NEGOCIABLE EN INVENTARIO SECTOR REAL USD</t>
  </si>
  <si>
    <t>INV NEGOCIABLE EN INVENTARIO OTROS BONOS COP</t>
  </si>
  <si>
    <t>INV NEGOCIABLE EN INVENTARIO OTROS BONOS USD</t>
  </si>
  <si>
    <t>INV VENCIMIENTO EN INVENTARIO CDT SECT FCIERO COP</t>
  </si>
  <si>
    <t>INV VENCIMIENTO EN INVENTARIO BONO BANCOS COP</t>
  </si>
  <si>
    <t>INV NEGOCIABLE EN GTIA YANKEES USD</t>
  </si>
  <si>
    <t>INV NEGOCIABLE EN GTIA OTROS PUBLICA USD</t>
  </si>
  <si>
    <t>INV NEGOCIABLE EN GTIA GOBIERNO EXT USD</t>
  </si>
  <si>
    <t>CORE BANCARIO</t>
  </si>
  <si>
    <t>siempre cero</t>
  </si>
  <si>
    <t>DIF7049524279</t>
  </si>
  <si>
    <t>DIF7049524285</t>
  </si>
  <si>
    <t>DIF7049524286</t>
  </si>
  <si>
    <t>DIF7049524287</t>
  </si>
  <si>
    <t>DIF7049524290</t>
  </si>
  <si>
    <t>DIF7050165026</t>
  </si>
  <si>
    <t>DIF7050356014</t>
  </si>
  <si>
    <t>18/13/2018</t>
  </si>
  <si>
    <t>DIF7051877018</t>
  </si>
  <si>
    <t>DIF7053338043</t>
  </si>
  <si>
    <t>DIF7053338045</t>
  </si>
  <si>
    <t>DIF7053338046</t>
  </si>
  <si>
    <t>DIF7053338047</t>
  </si>
  <si>
    <t>DIF7053338048</t>
  </si>
  <si>
    <t>DIF7053338049</t>
  </si>
  <si>
    <t>DIF7053338050</t>
  </si>
  <si>
    <t>DIF7053338051</t>
  </si>
  <si>
    <t>DIF7053338052</t>
  </si>
  <si>
    <t>DIF7053338053</t>
  </si>
  <si>
    <t>DIVIDENDOS GRAVADOS A LA FECHA</t>
  </si>
  <si>
    <t>registro de imp diferido Abril 2018-Super</t>
  </si>
  <si>
    <t>4600000422</t>
  </si>
  <si>
    <t>impuesto diferido Super Marzo 2018 V2</t>
  </si>
  <si>
    <t>3</t>
  </si>
  <si>
    <t>4600000398</t>
  </si>
  <si>
    <t>impuesto diferido Super Marzo 2018</t>
  </si>
  <si>
    <t>ABRIL DE 2018</t>
  </si>
  <si>
    <t>DIFERENCIA CAMBIO A ABRIL DE 2018</t>
  </si>
  <si>
    <t>COSTO FISCAL  A ABRIL DE 2018</t>
  </si>
  <si>
    <t>INTERESES MORA B RIESGO ACEPTABLE, COMERCIAL ME</t>
  </si>
  <si>
    <t>RETEFUENTE TRASLADOS DEFINITIVA 4%</t>
  </si>
  <si>
    <t>CXC TASA SUBSIDIADA FRECH</t>
  </si>
  <si>
    <t>CUENTA PUENTE PORFIN (PESOS)</t>
  </si>
  <si>
    <t>SYA TRASLADO FONDOS ML OPERACIONES SAI</t>
  </si>
  <si>
    <t>SYA TRASLADO FONDOS ML CAJEROS BIC</t>
  </si>
  <si>
    <t>TEMPORAL B.R.P. -  SIIF</t>
  </si>
  <si>
    <t>OTROS ACTIV.DIV.ABONO CART COMPRA DIVISA</t>
  </si>
  <si>
    <t>TEM.INTERN.DEPOSITOS AHORROS.TRASLAD.GL</t>
  </si>
  <si>
    <t>TEMPORAL DEPOSITOS AHORROS-REMESAS (BV)</t>
  </si>
  <si>
    <t>TP. SAI CONTINGENCIA RETIROS CTAS AFC</t>
  </si>
  <si>
    <t>RET. Y APORTES LAB. FUNDACIÓN DIVIDENDO X COL </t>
  </si>
  <si>
    <t>RET. Y APORTES LAB. CTAS AFC BANCOLOMBIA</t>
  </si>
  <si>
    <t>OTROS TRASLADOS SUCURSALES Y AGENCIAS</t>
  </si>
  <si>
    <t>TEMPORAL PAB RECAUDO EFECTIVO</t>
  </si>
  <si>
    <t>TEMP MVTO CANJE ABIERTO TC  ME</t>
  </si>
  <si>
    <t>SALDO CITIBANK</t>
  </si>
  <si>
    <t>CXP RTEICA PAGO ESTABLECIMIENTOS SANTAF</t>
  </si>
  <si>
    <t>CXP RTEICA PAGO ESTABLECIMIENTOS EL BAN</t>
  </si>
  <si>
    <t>RETEN AÑOS ANT CDT - BONOS</t>
  </si>
  <si>
    <t>TEMPORAL COMPENSACION INTERNACIONAL VISA TC</t>
  </si>
  <si>
    <t>PASIVOS ESTIMADOS Y PROVISIONES DIVERSO</t>
  </si>
  <si>
    <t>TEMP RECHAZOS DE POSTEO Y DE ABONOS A COMERCIO OPY</t>
  </si>
  <si>
    <t>TEMPORAL RECHAZOS ABONOS VISA PREPAGO</t>
  </si>
  <si>
    <t>TEMPORAL RECHAZOS CONSUMOS VISA PREPAGO</t>
  </si>
  <si>
    <t>CXC DIVERSOS  PEAJE ELECTR CTA AHORROS</t>
  </si>
  <si>
    <t>OBLI OPERACION CONT VTA TES GLOBAL</t>
  </si>
  <si>
    <t xml:space="preserve"> PROV CAP LEAS FRO CMO CAT C </t>
  </si>
  <si>
    <t xml:space="preserve"> PROV INTERES FRO  CMO CAT C </t>
  </si>
  <si>
    <t xml:space="preserve"> PROV CONTRACI. INTERES FRO LEAS CMO CAL C </t>
  </si>
  <si>
    <t xml:space="preserve"> OTRS.ACT.DIV.PROC.TARJ.OFICS.GCIAS.OP.ML </t>
  </si>
  <si>
    <t xml:space="preserve"> TEMPORAL ABONO COMERCIOS COMFAMA </t>
  </si>
  <si>
    <t xml:space="preserve"> TEMPORAL INTERFAZ AUXILIAR BANCOLOMBIA_DEPOSITOS </t>
  </si>
  <si>
    <t xml:space="preserve"> TEMPORAL EFECTIVO SEGURO-DEPOSITOS </t>
  </si>
  <si>
    <t xml:space="preserve"> CORRESPONSALES EXTRANJEROS M.E.MXN </t>
  </si>
  <si>
    <t xml:space="preserve"> TEMPROAL RECAUDOS Y PAGOS LEASING </t>
  </si>
  <si>
    <t>PROV CAP LEAS FRO CMO CAT C</t>
  </si>
  <si>
    <t>PROV INTERES FRO  CMO CAT C</t>
  </si>
  <si>
    <t>PROV CONTRACI. INTERES FRO LEAS CMO CAL C</t>
  </si>
  <si>
    <t>OTRS.ACT.DIV.PROC.TARJ.OFICS.GCIAS.OP.ML</t>
  </si>
  <si>
    <t>TEMPORAL ABONO COMERCIOS COMFAMA</t>
  </si>
  <si>
    <t>TEMPORAL INTERFAZ AUXILIAR BANCOLOMBIA_DEPOSITOS</t>
  </si>
  <si>
    <t>TEMPORAL EFECTIVO SEGURO-DEPOSITOS</t>
  </si>
  <si>
    <t>CORRESPONSALES EXTRANJEROS M.E.MXN</t>
  </si>
  <si>
    <t>TEMPROAL RECAUDOS Y PAGOS LEASING</t>
  </si>
  <si>
    <t>DCHO OPERACIONES CONT VTA TES GLOBAL</t>
  </si>
  <si>
    <t>COMISION AL FRENTE COMERCIAL CAT D</t>
  </si>
  <si>
    <t>BIEN RESTITUID DE CONTRATOS DE LEAS BIEN INMUEBLES</t>
  </si>
  <si>
    <t>BRP BIENES INMUEB NO COMER LEASING (OTR</t>
  </si>
  <si>
    <t>TEMP. RETENCIONES PENDIEN POR CERTIFICA</t>
  </si>
  <si>
    <t>TEMPORAL INVESTIGACION FRAUDES TARJETA</t>
  </si>
  <si>
    <t>PROVI BIENES NO COMERCIA LEASING (OTROS</t>
  </si>
  <si>
    <t>CUPON REC X PAGAR EN OP SIMUL OTRAS ENT</t>
  </si>
  <si>
    <t>DIF7018869008</t>
  </si>
  <si>
    <t>DIF7049524288</t>
  </si>
  <si>
    <t>DIF7049524291</t>
  </si>
  <si>
    <t>DIF7049524292</t>
  </si>
  <si>
    <t>DIF7049524293</t>
  </si>
  <si>
    <t>DIF7049524294</t>
  </si>
  <si>
    <t>DIF7050165027</t>
  </si>
  <si>
    <t>DIF7051877019</t>
  </si>
  <si>
    <t>DIF7053338054</t>
  </si>
  <si>
    <t>DIF7053338055</t>
  </si>
  <si>
    <t>DIF7053338056</t>
  </si>
  <si>
    <t>DIF7053338057</t>
  </si>
  <si>
    <t>DIF7053338058</t>
  </si>
  <si>
    <t>DIF7053338059</t>
  </si>
  <si>
    <t>DIF7053338060</t>
  </si>
  <si>
    <t>DIF7053338061</t>
  </si>
  <si>
    <t>DIF7053338062</t>
  </si>
  <si>
    <t>DIF7053338063</t>
  </si>
  <si>
    <t>DIF7064923003</t>
  </si>
  <si>
    <t>DIF7064923004</t>
  </si>
  <si>
    <t>DIF7064923005</t>
  </si>
  <si>
    <t>CUENTA PUC</t>
  </si>
  <si>
    <t>OK</t>
  </si>
  <si>
    <t>CUENTA CUIF</t>
  </si>
  <si>
    <t xml:space="preserve">OK </t>
  </si>
  <si>
    <t>VALOR INTRINSECO</t>
  </si>
  <si>
    <t>37 result</t>
  </si>
  <si>
    <t>37 pt</t>
  </si>
  <si>
    <t>PROV COM CUPO Y TASA</t>
  </si>
  <si>
    <t>Z:\Gcia Impuestos Corp\G_TRIBUTARIA_NACIONAL\Banco_No_CSC\2018\Banco\Diferido\Bancolombia\Impuesto Diferido Siembra IFRS 9\Super\ImpuestoDiferido 032018.xlsm</t>
  </si>
  <si>
    <t>dahriver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</si>
</sst>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1" formatCode="_(* #,##0_);_(* \(#,##0\);_(* &quot;-&quot;_);_(@_)"/>
    <numFmt numFmtId="43" formatCode="_(* #,##0.00_);_(* \(#,##0.00\);_(* &quot;-&quot;??_);_(@_)"/>
    <numFmt numFmtId="164" formatCode=";;;"/>
    <numFmt numFmtId="165" formatCode="_(* #,##0_);_(* \(#,##0\);_(* &quot;-&quot;??_);_(@_)"/>
    <numFmt numFmtId="166" formatCode="_ * #,##0.00_ ;_ * \-#,##0.00_ ;_ * &quot;-&quot;??_ ;_ @_ "/>
    <numFmt numFmtId="167" formatCode="[$$-240A]\ #,##0.00"/>
    <numFmt numFmtId="168" formatCode="_ [$€-2]\ * #,##0.00_ ;_ [$€-2]\ * \-#,##0.00_ ;_ [$€-2]\ * \-??_ "/>
    <numFmt numFmtId="169" formatCode="[$-F400]h:mm:ss\ AM/PM"/>
    <numFmt numFmtId="170" formatCode="d/m/yyyy"/>
    <numFmt numFmtId="171" formatCode="_-* #,##0_-;\-* #,##0_-;_-* &quot;-&quot;??_-;_-@_-"/>
    <numFmt numFmtId="172" formatCode="_(* #,##0.000_);_(* \(#,##0.000\);_(* &quot;-&quot;??_);_(@_)"/>
    <numFmt numFmtId="173" formatCode="yyyy/mm/dd"/>
    <numFmt numFmtId="174" formatCode="_-* #,##0.00\ _€_-;\-* #,##0.00\ _€_-;_-* &quot;-&quot;??\ _€_-;_-@_-"/>
    <numFmt numFmtId="175" formatCode="0.000000%"/>
    <numFmt numFmtId="176" formatCode="[$USD]\ #,##0.0000"/>
  </numFmts>
  <fonts count="107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1"/>
      <name val="Arial"/>
      <family val="2"/>
    </font>
    <font>
      <sz val="8"/>
      <color theme="1"/>
      <name val="Arial"/>
      <family val="2"/>
    </font>
    <font>
      <sz val="8"/>
      <color theme="1"/>
      <name val="Arial"/>
      <family val="2"/>
    </font>
    <font>
      <sz val="8"/>
      <color theme="1"/>
      <name val="Arial"/>
      <family val="2"/>
    </font>
    <font>
      <sz val="8"/>
      <color theme="1"/>
      <name val="Arial"/>
      <family val="2"/>
    </font>
    <font>
      <sz val="8"/>
      <color theme="1"/>
      <name val="Arial"/>
      <family val="2"/>
    </font>
    <font>
      <sz val="8"/>
      <color theme="1"/>
      <name val="Arial"/>
      <family val="2"/>
    </font>
    <font>
      <sz val="8"/>
      <color theme="1"/>
      <name val="Arial"/>
      <family val="2"/>
    </font>
    <font>
      <sz val="8"/>
      <color theme="1"/>
      <name val="Arial"/>
      <family val="2"/>
    </font>
    <font>
      <sz val="8"/>
      <color theme="1"/>
      <name val="Arial"/>
      <family val="2"/>
    </font>
    <font>
      <sz val="8"/>
      <color theme="1"/>
      <name val="Arial"/>
      <family val="2"/>
    </font>
    <font>
      <sz val="8"/>
      <color theme="1"/>
      <name val="Arial"/>
      <family val="2"/>
    </font>
    <font>
      <sz val="8"/>
      <color theme="1"/>
      <name val="Arial"/>
      <family val="2"/>
    </font>
    <font>
      <sz val="8"/>
      <color theme="1"/>
      <name val="Arial"/>
      <family val="2"/>
    </font>
    <font>
      <sz val="8"/>
      <color theme="1"/>
      <name val="Arial"/>
      <family val="2"/>
    </font>
    <font>
      <sz val="8"/>
      <color theme="1"/>
      <name val="Arial"/>
      <family val="2"/>
    </font>
    <font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000000"/>
      <name val="Calibri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3"/>
      <name val="Cambria"/>
      <family val="2"/>
      <scheme val="major"/>
    </font>
    <font>
      <sz val="8"/>
      <color rgb="FF000000"/>
      <name val="Tahoma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8"/>
      <color rgb="FF808080"/>
      <name val="Arial"/>
      <family val="2"/>
    </font>
    <font>
      <b/>
      <sz val="8"/>
      <color rgb="FF000000"/>
      <name val="Arial"/>
      <family val="2"/>
    </font>
    <font>
      <b/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rgb="FF0000FF"/>
      <name val="Arial"/>
      <family val="2"/>
    </font>
    <font>
      <sz val="8"/>
      <color theme="1"/>
      <name val="Calibri"/>
      <family val="2"/>
      <scheme val="minor"/>
    </font>
    <font>
      <b/>
      <sz val="8"/>
      <name val="Arial"/>
      <family val="2"/>
    </font>
    <font>
      <sz val="10"/>
      <name val="MS Sans Serif"/>
      <family val="2"/>
    </font>
    <font>
      <sz val="8"/>
      <color theme="1"/>
      <name val="EYInterstate Light"/>
      <family val="2"/>
    </font>
    <font>
      <sz val="12"/>
      <color theme="1"/>
      <name val="EYInterstate Light"/>
      <family val="2"/>
    </font>
    <font>
      <b/>
      <sz val="8"/>
      <color rgb="FF002060"/>
      <name val="Arial"/>
      <family val="2"/>
    </font>
    <font>
      <sz val="11"/>
      <color theme="3"/>
      <name val="Calibri"/>
      <family val="2"/>
      <scheme val="minor"/>
    </font>
    <font>
      <sz val="10"/>
      <color indexed="8"/>
      <name val="Arial"/>
      <family val="2"/>
    </font>
    <font>
      <sz val="8"/>
      <color rgb="FFFF0000"/>
      <name val="Arial"/>
      <family val="2"/>
    </font>
    <font>
      <sz val="8"/>
      <color theme="0"/>
      <name val="Arial"/>
      <family val="2"/>
    </font>
    <font>
      <b/>
      <i/>
      <u val="singleAccounting"/>
      <sz val="8"/>
      <color theme="1"/>
      <name val="Arial"/>
      <family val="2"/>
    </font>
    <font>
      <b/>
      <i/>
      <u val="singleAccounting"/>
      <sz val="10"/>
      <name val="Arial"/>
      <family val="2"/>
    </font>
    <font>
      <b/>
      <i/>
      <u/>
      <sz val="8"/>
      <color theme="1"/>
      <name val="Arial"/>
      <family val="2"/>
    </font>
    <font>
      <b/>
      <i/>
      <u/>
      <sz val="8"/>
      <name val="Arial"/>
      <family val="2"/>
    </font>
    <font>
      <b/>
      <i/>
      <u val="singleAccounting"/>
      <sz val="8"/>
      <name val="Arial"/>
      <family val="2"/>
    </font>
    <font>
      <b/>
      <i/>
      <u/>
      <sz val="8"/>
      <color theme="0"/>
      <name val="Arial"/>
      <family val="2"/>
    </font>
    <font>
      <b/>
      <u/>
      <sz val="8"/>
      <color theme="1"/>
      <name val="Arial"/>
      <family val="2"/>
    </font>
    <font>
      <i/>
      <u val="singleAccounting"/>
      <sz val="8"/>
      <color theme="1"/>
      <name val="Arial"/>
      <family val="2"/>
    </font>
    <font>
      <u val="singleAccounting"/>
      <sz val="8"/>
      <color theme="1"/>
      <name val="Arial"/>
      <family val="2"/>
    </font>
    <font>
      <sz val="10"/>
      <color theme="1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theme="1"/>
      <name val="Arial"/>
      <family val="2"/>
    </font>
    <font>
      <i/>
      <u/>
      <sz val="8"/>
      <name val="Arial"/>
      <family val="2"/>
    </font>
    <font>
      <i/>
      <u/>
      <sz val="8"/>
      <color theme="1"/>
      <name val="Arial"/>
      <family val="2"/>
    </font>
    <font>
      <b/>
      <i/>
      <sz val="8"/>
      <name val="Arial"/>
      <family val="2"/>
    </font>
    <font>
      <b/>
      <i/>
      <sz val="8"/>
      <color theme="1"/>
      <name val="Arial"/>
      <family val="2"/>
    </font>
    <font>
      <i/>
      <sz val="8"/>
      <name val="Arial"/>
      <family val="2"/>
    </font>
    <font>
      <b/>
      <i/>
      <sz val="8"/>
      <color theme="1" tint="0.34998626667073579"/>
      <name val="Arial"/>
      <family val="2"/>
    </font>
    <font>
      <b/>
      <sz val="8"/>
      <color rgb="FFFFFFFF"/>
      <name val="Arial"/>
      <family val="2"/>
    </font>
    <font>
      <sz val="8"/>
      <color rgb="FF000000"/>
      <name val="Arial"/>
      <family val="2"/>
    </font>
    <font>
      <b/>
      <u val="singleAccounting"/>
      <sz val="8"/>
      <name val="Arial"/>
      <family val="2"/>
    </font>
    <font>
      <b/>
      <u/>
      <sz val="8"/>
      <name val="Arial"/>
      <family val="2"/>
    </font>
    <font>
      <b/>
      <u val="singleAccounting"/>
      <sz val="8"/>
      <color theme="1"/>
      <name val="Arial"/>
      <family val="2"/>
    </font>
    <font>
      <u val="singleAccounting"/>
      <sz val="8"/>
      <name val="Arial"/>
      <family val="2"/>
    </font>
    <font>
      <b/>
      <u/>
      <sz val="8"/>
      <color theme="0"/>
      <name val="Arial"/>
      <family val="2"/>
    </font>
    <font>
      <b/>
      <sz val="8"/>
      <color theme="5" tint="-0.249977111117893"/>
      <name val="Arial"/>
      <family val="2"/>
    </font>
    <font>
      <b/>
      <i/>
      <u val="singleAccounting"/>
      <sz val="8"/>
      <color theme="0"/>
      <name val="Arial"/>
      <family val="2"/>
    </font>
    <font>
      <b/>
      <sz val="8"/>
      <color theme="1"/>
      <name val="EYInterstate Light"/>
    </font>
    <font>
      <u/>
      <sz val="10"/>
      <color indexed="12"/>
      <name val="Arial"/>
      <family val="2"/>
    </font>
    <font>
      <b/>
      <sz val="8"/>
      <color indexed="9"/>
      <name val="Arial"/>
      <family val="2"/>
    </font>
    <font>
      <b/>
      <sz val="12"/>
      <color rgb="FFFF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rgb="FFFF0000"/>
      <name val="Arial"/>
      <family val="2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u/>
      <sz val="11"/>
      <color theme="1"/>
      <name val="Arial"/>
      <family val="2"/>
    </font>
    <font>
      <b/>
      <sz val="8"/>
      <color theme="1"/>
      <name val="EYInterstate Light"/>
      <family val="2"/>
    </font>
    <font>
      <b/>
      <i/>
      <u/>
      <sz val="8"/>
      <color theme="1"/>
      <name val="EYInterstate Light"/>
      <family val="2"/>
    </font>
    <font>
      <sz val="8"/>
      <name val="EYInterstate Light"/>
    </font>
    <font>
      <sz val="8"/>
      <color theme="1"/>
      <name val="EYInterstate Light"/>
    </font>
    <font>
      <b/>
      <sz val="8"/>
      <color rgb="FFFF0000"/>
      <name val="Arial"/>
      <family val="2"/>
    </font>
    <font>
      <b/>
      <sz val="12"/>
      <color theme="1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mediumGray">
        <bgColor theme="2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/>
        <bgColor indexed="0"/>
      </patternFill>
    </fill>
    <fill>
      <patternFill patternType="solid">
        <fgColor rgb="FFF1EFE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8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tted">
        <color indexed="64"/>
      </left>
      <right/>
      <top style="dotted">
        <color indexed="64"/>
      </top>
      <bottom style="medium">
        <color indexed="64"/>
      </bottom>
      <diagonal/>
    </border>
    <border>
      <left/>
      <right/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indexed="64"/>
      </left>
      <right/>
      <top/>
      <bottom/>
      <diagonal/>
    </border>
  </borders>
  <cellStyleXfs count="128">
    <xf numFmtId="0" fontId="0" fillId="0" borderId="0"/>
    <xf numFmtId="9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6" fillId="0" borderId="11" applyNumberFormat="0" applyFill="0" applyAlignment="0" applyProtection="0"/>
    <xf numFmtId="0" fontId="27" fillId="0" borderId="12" applyNumberFormat="0" applyFill="0" applyAlignment="0" applyProtection="0"/>
    <xf numFmtId="0" fontId="28" fillId="0" borderId="13" applyNumberFormat="0" applyFill="0" applyAlignment="0" applyProtection="0"/>
    <xf numFmtId="0" fontId="28" fillId="0" borderId="0" applyNumberFormat="0" applyFill="0" applyBorder="0" applyAlignment="0" applyProtection="0"/>
    <xf numFmtId="0" fontId="29" fillId="3" borderId="0" applyNumberFormat="0" applyBorder="0" applyAlignment="0" applyProtection="0"/>
    <xf numFmtId="0" fontId="30" fillId="4" borderId="0" applyNumberFormat="0" applyBorder="0" applyAlignment="0" applyProtection="0"/>
    <xf numFmtId="0" fontId="31" fillId="5" borderId="0" applyNumberFormat="0" applyBorder="0" applyAlignment="0" applyProtection="0"/>
    <xf numFmtId="0" fontId="32" fillId="6" borderId="14" applyNumberFormat="0" applyAlignment="0" applyProtection="0"/>
    <xf numFmtId="0" fontId="33" fillId="7" borderId="15" applyNumberFormat="0" applyAlignment="0" applyProtection="0"/>
    <xf numFmtId="0" fontId="34" fillId="7" borderId="14" applyNumberFormat="0" applyAlignment="0" applyProtection="0"/>
    <xf numFmtId="0" fontId="35" fillId="0" borderId="16" applyNumberFormat="0" applyFill="0" applyAlignment="0" applyProtection="0"/>
    <xf numFmtId="0" fontId="36" fillId="8" borderId="17" applyNumberFormat="0" applyAlignment="0" applyProtection="0"/>
    <xf numFmtId="0" fontId="37" fillId="0" borderId="0" applyNumberFormat="0" applyFill="0" applyBorder="0" applyAlignment="0" applyProtection="0"/>
    <xf numFmtId="0" fontId="20" fillId="9" borderId="18" applyNumberFormat="0" applyFont="0" applyAlignment="0" applyProtection="0"/>
    <xf numFmtId="0" fontId="38" fillId="0" borderId="0" applyNumberFormat="0" applyFill="0" applyBorder="0" applyAlignment="0" applyProtection="0"/>
    <xf numFmtId="0" fontId="21" fillId="0" borderId="19" applyNumberFormat="0" applyFill="0" applyAlignment="0" applyProtection="0"/>
    <xf numFmtId="0" fontId="39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2" borderId="0" applyNumberFormat="0" applyBorder="0" applyAlignment="0" applyProtection="0"/>
    <xf numFmtId="0" fontId="39" fillId="13" borderId="0" applyNumberFormat="0" applyBorder="0" applyAlignment="0" applyProtection="0"/>
    <xf numFmtId="0" fontId="39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39" fillId="17" borderId="0" applyNumberFormat="0" applyBorder="0" applyAlignment="0" applyProtection="0"/>
    <xf numFmtId="0" fontId="39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0" borderId="0" applyNumberFormat="0" applyBorder="0" applyAlignment="0" applyProtection="0"/>
    <xf numFmtId="0" fontId="39" fillId="21" borderId="0" applyNumberFormat="0" applyBorder="0" applyAlignment="0" applyProtection="0"/>
    <xf numFmtId="0" fontId="39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4" borderId="0" applyNumberFormat="0" applyBorder="0" applyAlignment="0" applyProtection="0"/>
    <xf numFmtId="0" fontId="39" fillId="25" borderId="0" applyNumberFormat="0" applyBorder="0" applyAlignment="0" applyProtection="0"/>
    <xf numFmtId="0" fontId="39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39" fillId="29" borderId="0" applyNumberFormat="0" applyBorder="0" applyAlignment="0" applyProtection="0"/>
    <xf numFmtId="0" fontId="39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39" fillId="33" borderId="0" applyNumberFormat="0" applyBorder="0" applyAlignment="0" applyProtection="0"/>
    <xf numFmtId="0" fontId="22" fillId="0" borderId="0"/>
    <xf numFmtId="0" fontId="40" fillId="0" borderId="0" applyNumberFormat="0" applyFill="0" applyBorder="0" applyAlignment="0" applyProtection="0"/>
    <xf numFmtId="0" fontId="20" fillId="0" borderId="0"/>
    <xf numFmtId="0" fontId="22" fillId="0" borderId="0"/>
    <xf numFmtId="166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51" fillId="0" borderId="0"/>
    <xf numFmtId="43" fontId="20" fillId="0" borderId="0" applyFont="0" applyFill="0" applyBorder="0" applyAlignment="0" applyProtection="0"/>
    <xf numFmtId="167" fontId="20" fillId="0" borderId="0"/>
    <xf numFmtId="0" fontId="22" fillId="0" borderId="0"/>
    <xf numFmtId="43" fontId="5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3" fillId="0" borderId="0" applyFont="0" applyFill="0" applyBorder="0" applyAlignment="0" applyProtection="0"/>
    <xf numFmtId="0" fontId="22" fillId="0" borderId="0"/>
    <xf numFmtId="41" fontId="22" fillId="0" borderId="0" applyFont="0" applyFill="0" applyBorder="0" applyAlignment="0" applyProtection="0"/>
    <xf numFmtId="168" fontId="56" fillId="0" borderId="0"/>
    <xf numFmtId="43" fontId="20" fillId="0" borderId="0" applyFont="0" applyFill="0" applyBorder="0" applyAlignment="0" applyProtection="0"/>
    <xf numFmtId="0" fontId="12" fillId="0" borderId="0"/>
    <xf numFmtId="0" fontId="20" fillId="0" borderId="0"/>
    <xf numFmtId="9" fontId="20" fillId="0" borderId="0" applyFont="0" applyFill="0" applyBorder="0" applyAlignment="0" applyProtection="0"/>
    <xf numFmtId="0" fontId="26" fillId="0" borderId="11" applyNumberFormat="0" applyFill="0" applyAlignment="0" applyProtection="0"/>
    <xf numFmtId="0" fontId="27" fillId="0" borderId="12" applyNumberFormat="0" applyFill="0" applyAlignment="0" applyProtection="0"/>
    <xf numFmtId="0" fontId="28" fillId="0" borderId="13" applyNumberFormat="0" applyFill="0" applyAlignment="0" applyProtection="0"/>
    <xf numFmtId="0" fontId="28" fillId="0" borderId="0" applyNumberFormat="0" applyFill="0" applyBorder="0" applyAlignment="0" applyProtection="0"/>
    <xf numFmtId="0" fontId="29" fillId="3" borderId="0" applyNumberFormat="0" applyBorder="0" applyAlignment="0" applyProtection="0"/>
    <xf numFmtId="0" fontId="30" fillId="4" borderId="0" applyNumberFormat="0" applyBorder="0" applyAlignment="0" applyProtection="0"/>
    <xf numFmtId="0" fontId="31" fillId="5" borderId="0" applyNumberFormat="0" applyBorder="0" applyAlignment="0" applyProtection="0"/>
    <xf numFmtId="0" fontId="32" fillId="6" borderId="14" applyNumberFormat="0" applyAlignment="0" applyProtection="0"/>
    <xf numFmtId="0" fontId="33" fillId="7" borderId="15" applyNumberFormat="0" applyAlignment="0" applyProtection="0"/>
    <xf numFmtId="0" fontId="34" fillId="7" borderId="14" applyNumberFormat="0" applyAlignment="0" applyProtection="0"/>
    <xf numFmtId="0" fontId="35" fillId="0" borderId="16" applyNumberFormat="0" applyFill="0" applyAlignment="0" applyProtection="0"/>
    <xf numFmtId="0" fontId="36" fillId="8" borderId="17" applyNumberFormat="0" applyAlignment="0" applyProtection="0"/>
    <xf numFmtId="0" fontId="37" fillId="0" borderId="0" applyNumberFormat="0" applyFill="0" applyBorder="0" applyAlignment="0" applyProtection="0"/>
    <xf numFmtId="0" fontId="20" fillId="9" borderId="18" applyNumberFormat="0" applyFont="0" applyAlignment="0" applyProtection="0"/>
    <xf numFmtId="0" fontId="38" fillId="0" borderId="0" applyNumberFormat="0" applyFill="0" applyBorder="0" applyAlignment="0" applyProtection="0"/>
    <xf numFmtId="0" fontId="21" fillId="0" borderId="19" applyNumberFormat="0" applyFill="0" applyAlignment="0" applyProtection="0"/>
    <xf numFmtId="0" fontId="39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2" borderId="0" applyNumberFormat="0" applyBorder="0" applyAlignment="0" applyProtection="0"/>
    <xf numFmtId="0" fontId="39" fillId="13" borderId="0" applyNumberFormat="0" applyBorder="0" applyAlignment="0" applyProtection="0"/>
    <xf numFmtId="0" fontId="39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39" fillId="17" borderId="0" applyNumberFormat="0" applyBorder="0" applyAlignment="0" applyProtection="0"/>
    <xf numFmtId="0" fontId="39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0" borderId="0" applyNumberFormat="0" applyBorder="0" applyAlignment="0" applyProtection="0"/>
    <xf numFmtId="0" fontId="39" fillId="21" borderId="0" applyNumberFormat="0" applyBorder="0" applyAlignment="0" applyProtection="0"/>
    <xf numFmtId="0" fontId="39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4" borderId="0" applyNumberFormat="0" applyBorder="0" applyAlignment="0" applyProtection="0"/>
    <xf numFmtId="0" fontId="39" fillId="25" borderId="0" applyNumberFormat="0" applyBorder="0" applyAlignment="0" applyProtection="0"/>
    <xf numFmtId="0" fontId="39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39" fillId="29" borderId="0" applyNumberFormat="0" applyBorder="0" applyAlignment="0" applyProtection="0"/>
    <xf numFmtId="0" fontId="39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39" fillId="33" borderId="0" applyNumberFormat="0" applyBorder="0" applyAlignment="0" applyProtection="0"/>
    <xf numFmtId="43" fontId="20" fillId="0" borderId="0" applyFont="0" applyFill="0" applyBorder="0" applyAlignment="0" applyProtection="0"/>
    <xf numFmtId="0" fontId="68" fillId="0" borderId="0"/>
    <xf numFmtId="43" fontId="20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2" fillId="0" borderId="0"/>
    <xf numFmtId="174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167" fontId="22" fillId="0" borderId="0"/>
    <xf numFmtId="43" fontId="22" fillId="0" borderId="0" applyFont="0" applyFill="0" applyBorder="0" applyAlignment="0" applyProtection="0"/>
    <xf numFmtId="43" fontId="68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0" fontId="22" fillId="0" borderId="0">
      <alignment vertical="top"/>
    </xf>
    <xf numFmtId="41" fontId="20" fillId="0" borderId="0" applyFont="0" applyFill="0" applyBorder="0" applyAlignment="0" applyProtection="0"/>
    <xf numFmtId="176" fontId="53" fillId="0" borderId="0"/>
    <xf numFmtId="176" fontId="68" fillId="0" borderId="0"/>
    <xf numFmtId="43" fontId="22" fillId="0" borderId="0" applyFont="0" applyFill="0" applyBorder="0" applyAlignment="0" applyProtection="0"/>
  </cellStyleXfs>
  <cellXfs count="1199">
    <xf numFmtId="0" fontId="0" fillId="0" borderId="0" xfId="0"/>
    <xf numFmtId="0" fontId="0" fillId="0" borderId="0" xfId="0" applyProtection="1"/>
    <xf numFmtId="43" fontId="42" fillId="0" borderId="0" xfId="3" applyNumberFormat="1" applyFont="1" applyFill="1" applyBorder="1" applyProtection="1"/>
    <xf numFmtId="0" fontId="42" fillId="0" borderId="0" xfId="2" applyFont="1" applyFill="1" applyBorder="1" applyProtection="1"/>
    <xf numFmtId="0" fontId="42" fillId="0" borderId="0" xfId="2" applyFont="1" applyBorder="1" applyProtection="1"/>
    <xf numFmtId="0" fontId="42" fillId="0" borderId="0" xfId="2" applyFont="1" applyProtection="1"/>
    <xf numFmtId="0" fontId="44" fillId="0" borderId="0" xfId="2" applyFont="1" applyFill="1" applyBorder="1" applyAlignment="1" applyProtection="1"/>
    <xf numFmtId="0" fontId="46" fillId="0" borderId="0" xfId="2" applyFont="1" applyFill="1" applyBorder="1" applyProtection="1"/>
    <xf numFmtId="0" fontId="42" fillId="0" borderId="0" xfId="2" applyFont="1" applyFill="1" applyBorder="1" applyAlignment="1" applyProtection="1">
      <alignment horizontal="right"/>
    </xf>
    <xf numFmtId="0" fontId="43" fillId="0" borderId="0" xfId="0" applyFont="1" applyAlignment="1" applyProtection="1">
      <alignment horizontal="center" vertical="center" wrapText="1"/>
    </xf>
    <xf numFmtId="0" fontId="43" fillId="0" borderId="0" xfId="0" applyFont="1" applyProtection="1"/>
    <xf numFmtId="43" fontId="43" fillId="0" borderId="0" xfId="0" applyNumberFormat="1" applyFont="1" applyProtection="1"/>
    <xf numFmtId="0" fontId="42" fillId="0" borderId="0" xfId="0" applyFont="1" applyProtection="1"/>
    <xf numFmtId="0" fontId="43" fillId="0" borderId="0" xfId="0" applyNumberFormat="1" applyFont="1" applyAlignment="1" applyProtection="1"/>
    <xf numFmtId="0" fontId="43" fillId="0" borderId="0" xfId="0" applyFont="1" applyProtection="1">
      <protection hidden="1"/>
    </xf>
    <xf numFmtId="1" fontId="43" fillId="0" borderId="0" xfId="0" applyNumberFormat="1" applyFont="1" applyBorder="1" applyProtection="1"/>
    <xf numFmtId="165" fontId="43" fillId="0" borderId="0" xfId="0" applyNumberFormat="1" applyFont="1" applyProtection="1"/>
    <xf numFmtId="1" fontId="43" fillId="0" borderId="0" xfId="0" applyNumberFormat="1" applyFont="1" applyAlignment="1" applyProtection="1">
      <alignment horizontal="center" vertical="center"/>
    </xf>
    <xf numFmtId="49" fontId="43" fillId="0" borderId="0" xfId="0" applyNumberFormat="1" applyFont="1" applyAlignment="1" applyProtection="1">
      <alignment vertical="center"/>
    </xf>
    <xf numFmtId="49" fontId="43" fillId="0" borderId="0" xfId="0" applyNumberFormat="1" applyFont="1" applyAlignment="1" applyProtection="1">
      <alignment horizontal="center" vertical="center"/>
    </xf>
    <xf numFmtId="0" fontId="50" fillId="0" borderId="0" xfId="0" applyFont="1" applyProtection="1"/>
    <xf numFmtId="49" fontId="43" fillId="0" borderId="0" xfId="0" applyNumberFormat="1" applyFont="1" applyProtection="1"/>
    <xf numFmtId="1" fontId="43" fillId="0" borderId="0" xfId="0" applyNumberFormat="1" applyFont="1" applyAlignment="1" applyProtection="1">
      <alignment horizontal="center"/>
    </xf>
    <xf numFmtId="164" fontId="42" fillId="0" borderId="0" xfId="0" applyNumberFormat="1" applyFont="1" applyProtection="1">
      <protection hidden="1"/>
    </xf>
    <xf numFmtId="0" fontId="42" fillId="0" borderId="0" xfId="0" applyFont="1" applyProtection="1">
      <protection hidden="1"/>
    </xf>
    <xf numFmtId="0" fontId="46" fillId="0" borderId="0" xfId="0" applyFont="1" applyFill="1" applyBorder="1" applyProtection="1">
      <protection hidden="1"/>
    </xf>
    <xf numFmtId="0" fontId="46" fillId="0" borderId="0" xfId="0" applyNumberFormat="1" applyFont="1" applyFill="1" applyBorder="1" applyProtection="1">
      <protection hidden="1"/>
    </xf>
    <xf numFmtId="0" fontId="19" fillId="0" borderId="0" xfId="0" applyFont="1"/>
    <xf numFmtId="43" fontId="48" fillId="0" borderId="0" xfId="3" applyNumberFormat="1" applyFont="1" applyFill="1" applyBorder="1" applyProtection="1"/>
    <xf numFmtId="0" fontId="48" fillId="0" borderId="0" xfId="2" applyFont="1" applyFill="1" applyBorder="1" applyProtection="1"/>
    <xf numFmtId="0" fontId="44" fillId="0" borderId="0" xfId="2" applyFont="1" applyFill="1" applyBorder="1" applyAlignment="1" applyProtection="1">
      <alignment horizontal="right"/>
    </xf>
    <xf numFmtId="0" fontId="45" fillId="0" borderId="0" xfId="0" applyFont="1" applyAlignment="1" applyProtection="1">
      <alignment vertical="center"/>
    </xf>
    <xf numFmtId="165" fontId="43" fillId="0" borderId="10" xfId="49" applyNumberFormat="1" applyFont="1" applyBorder="1" applyProtection="1">
      <protection locked="0"/>
    </xf>
    <xf numFmtId="43" fontId="43" fillId="35" borderId="10" xfId="56" applyNumberFormat="1" applyFont="1" applyFill="1" applyBorder="1" applyProtection="1"/>
    <xf numFmtId="0" fontId="43" fillId="0" borderId="10" xfId="55" applyFont="1" applyFill="1" applyBorder="1" applyProtection="1">
      <protection locked="0"/>
    </xf>
    <xf numFmtId="0" fontId="43" fillId="0" borderId="10" xfId="55" applyFont="1" applyFill="1" applyBorder="1" applyAlignment="1" applyProtection="1">
      <alignment horizontal="center"/>
      <protection locked="0"/>
    </xf>
    <xf numFmtId="43" fontId="43" fillId="35" borderId="31" xfId="56" applyNumberFormat="1" applyFont="1" applyFill="1" applyBorder="1" applyProtection="1"/>
    <xf numFmtId="43" fontId="46" fillId="35" borderId="33" xfId="56" applyNumberFormat="1" applyFont="1" applyFill="1" applyBorder="1" applyProtection="1"/>
    <xf numFmtId="43" fontId="46" fillId="35" borderId="36" xfId="56" applyNumberFormat="1" applyFont="1" applyFill="1" applyBorder="1" applyProtection="1"/>
    <xf numFmtId="43" fontId="46" fillId="35" borderId="25" xfId="56" applyNumberFormat="1" applyFont="1" applyFill="1" applyBorder="1" applyProtection="1"/>
    <xf numFmtId="0" fontId="43" fillId="0" borderId="0" xfId="0" applyNumberFormat="1" applyFont="1" applyAlignment="1" applyProtection="1">
      <alignment horizontal="center" vertical="top" wrapText="1"/>
    </xf>
    <xf numFmtId="0" fontId="43" fillId="0" borderId="0" xfId="2" applyFont="1" applyFill="1" applyBorder="1" applyProtection="1"/>
    <xf numFmtId="0" fontId="17" fillId="0" borderId="0" xfId="0" applyFont="1" applyProtection="1"/>
    <xf numFmtId="41" fontId="42" fillId="0" borderId="0" xfId="3" applyNumberFormat="1" applyFont="1" applyFill="1" applyBorder="1" applyProtection="1"/>
    <xf numFmtId="41" fontId="43" fillId="0" borderId="0" xfId="2" applyNumberFormat="1" applyFont="1" applyFill="1" applyBorder="1" applyProtection="1"/>
    <xf numFmtId="41" fontId="42" fillId="0" borderId="0" xfId="2" applyNumberFormat="1" applyFont="1" applyFill="1" applyBorder="1" applyProtection="1"/>
    <xf numFmtId="41" fontId="42" fillId="0" borderId="0" xfId="2" applyNumberFormat="1" applyFont="1" applyFill="1" applyBorder="1" applyAlignment="1" applyProtection="1">
      <alignment horizontal="center"/>
    </xf>
    <xf numFmtId="41" fontId="42" fillId="0" borderId="0" xfId="2" applyNumberFormat="1" applyFont="1" applyBorder="1" applyProtection="1"/>
    <xf numFmtId="41" fontId="42" fillId="0" borderId="0" xfId="1" applyNumberFormat="1" applyFont="1" applyFill="1" applyBorder="1" applyAlignment="1" applyProtection="1">
      <alignment horizontal="center"/>
    </xf>
    <xf numFmtId="41" fontId="46" fillId="2" borderId="27" xfId="3" applyNumberFormat="1" applyFont="1" applyFill="1" applyBorder="1" applyAlignment="1" applyProtection="1">
      <alignment horizontal="center" vertical="center" wrapText="1"/>
    </xf>
    <xf numFmtId="41" fontId="46" fillId="2" borderId="28" xfId="3" applyNumberFormat="1" applyFont="1" applyFill="1" applyBorder="1" applyAlignment="1" applyProtection="1">
      <alignment horizontal="center" vertical="center" wrapText="1"/>
    </xf>
    <xf numFmtId="41" fontId="42" fillId="0" borderId="0" xfId="1" applyNumberFormat="1" applyFont="1" applyFill="1" applyBorder="1" applyProtection="1"/>
    <xf numFmtId="41" fontId="43" fillId="0" borderId="0" xfId="0" applyNumberFormat="1" applyFont="1" applyAlignment="1" applyProtection="1">
      <alignment horizontal="center" vertical="center" wrapText="1"/>
    </xf>
    <xf numFmtId="41" fontId="43" fillId="0" borderId="0" xfId="0" applyNumberFormat="1" applyFont="1" applyProtection="1"/>
    <xf numFmtId="0" fontId="37" fillId="0" borderId="0" xfId="0" applyFont="1" applyProtection="1"/>
    <xf numFmtId="0" fontId="39" fillId="0" borderId="0" xfId="0" applyFont="1" applyProtection="1"/>
    <xf numFmtId="0" fontId="55" fillId="0" borderId="0" xfId="0" applyFont="1" applyProtection="1"/>
    <xf numFmtId="164" fontId="16" fillId="0" borderId="0" xfId="0" applyNumberFormat="1" applyFont="1" applyProtection="1">
      <protection hidden="1"/>
    </xf>
    <xf numFmtId="0" fontId="16" fillId="0" borderId="0" xfId="0" applyFont="1" applyProtection="1"/>
    <xf numFmtId="41" fontId="47" fillId="36" borderId="1" xfId="2" applyNumberFormat="1" applyFont="1" applyFill="1" applyBorder="1" applyAlignment="1" applyProtection="1">
      <alignment horizontal="center" vertical="center" wrapText="1"/>
    </xf>
    <xf numFmtId="41" fontId="47" fillId="36" borderId="1" xfId="3" applyNumberFormat="1" applyFont="1" applyFill="1" applyBorder="1" applyAlignment="1" applyProtection="1">
      <alignment horizontal="center" vertical="center" wrapText="1"/>
    </xf>
    <xf numFmtId="10" fontId="47" fillId="36" borderId="1" xfId="2" applyNumberFormat="1" applyFont="1" applyFill="1" applyBorder="1" applyAlignment="1" applyProtection="1">
      <alignment horizontal="center" vertical="center" wrapText="1"/>
    </xf>
    <xf numFmtId="9" fontId="47" fillId="36" borderId="1" xfId="54" applyFont="1" applyFill="1" applyBorder="1" applyAlignment="1" applyProtection="1">
      <alignment horizontal="center" vertical="center" wrapText="1"/>
    </xf>
    <xf numFmtId="41" fontId="47" fillId="36" borderId="1" xfId="54" applyNumberFormat="1" applyFont="1" applyFill="1" applyBorder="1" applyAlignment="1" applyProtection="1">
      <alignment horizontal="center" vertical="center" wrapText="1"/>
    </xf>
    <xf numFmtId="9" fontId="47" fillId="36" borderId="1" xfId="1" applyFont="1" applyFill="1" applyBorder="1" applyAlignment="1" applyProtection="1">
      <alignment horizontal="center" vertical="center"/>
    </xf>
    <xf numFmtId="43" fontId="47" fillId="36" borderId="1" xfId="1" applyNumberFormat="1" applyFont="1" applyFill="1" applyBorder="1" applyAlignment="1" applyProtection="1">
      <alignment horizontal="center" vertical="center" wrapText="1"/>
    </xf>
    <xf numFmtId="1" fontId="47" fillId="36" borderId="23" xfId="2" applyNumberFormat="1" applyFont="1" applyFill="1" applyBorder="1" applyAlignment="1" applyProtection="1">
      <alignment horizontal="center" vertical="center" wrapText="1"/>
    </xf>
    <xf numFmtId="165" fontId="47" fillId="36" borderId="1" xfId="2" applyNumberFormat="1" applyFont="1" applyFill="1" applyBorder="1" applyAlignment="1" applyProtection="1">
      <alignment horizontal="center" vertical="center"/>
    </xf>
    <xf numFmtId="1" fontId="47" fillId="36" borderId="1" xfId="2" applyNumberFormat="1" applyFont="1" applyFill="1" applyBorder="1" applyAlignment="1" applyProtection="1">
      <alignment horizontal="center" vertical="center" wrapText="1"/>
    </xf>
    <xf numFmtId="49" fontId="47" fillId="36" borderId="1" xfId="2" applyNumberFormat="1" applyFont="1" applyFill="1" applyBorder="1" applyAlignment="1" applyProtection="1">
      <alignment horizontal="center" vertical="center"/>
    </xf>
    <xf numFmtId="49" fontId="47" fillId="36" borderId="1" xfId="2" applyNumberFormat="1" applyFont="1" applyFill="1" applyBorder="1" applyAlignment="1" applyProtection="1">
      <alignment horizontal="center" vertical="center" wrapText="1"/>
    </xf>
    <xf numFmtId="9" fontId="47" fillId="36" borderId="3" xfId="1" applyFont="1" applyFill="1" applyBorder="1" applyAlignment="1" applyProtection="1">
      <alignment horizontal="center" vertical="center" wrapText="1"/>
    </xf>
    <xf numFmtId="9" fontId="47" fillId="36" borderId="1" xfId="1" applyFont="1" applyFill="1" applyBorder="1" applyAlignment="1" applyProtection="1">
      <alignment horizontal="center" vertical="center" wrapText="1"/>
    </xf>
    <xf numFmtId="9" fontId="47" fillId="36" borderId="4" xfId="1" applyFont="1" applyFill="1" applyBorder="1" applyAlignment="1" applyProtection="1">
      <alignment horizontal="center" vertical="center" wrapText="1"/>
    </xf>
    <xf numFmtId="9" fontId="47" fillId="36" borderId="5" xfId="1" applyFont="1" applyFill="1" applyBorder="1" applyAlignment="1" applyProtection="1">
      <alignment horizontal="center" vertical="center" wrapText="1"/>
    </xf>
    <xf numFmtId="9" fontId="47" fillId="36" borderId="6" xfId="1" applyFont="1" applyFill="1" applyBorder="1" applyAlignment="1" applyProtection="1">
      <alignment horizontal="center" vertical="center" wrapText="1"/>
    </xf>
    <xf numFmtId="0" fontId="47" fillId="36" borderId="10" xfId="0" applyFont="1" applyFill="1" applyBorder="1" applyAlignment="1" applyProtection="1">
      <alignment horizontal="center" vertical="center"/>
    </xf>
    <xf numFmtId="0" fontId="47" fillId="36" borderId="10" xfId="0" applyNumberFormat="1" applyFont="1" applyFill="1" applyBorder="1" applyAlignment="1" applyProtection="1">
      <alignment horizontal="center" vertical="center"/>
      <protection hidden="1"/>
    </xf>
    <xf numFmtId="0" fontId="15" fillId="0" borderId="10" xfId="0" applyFont="1" applyFill="1" applyBorder="1" applyAlignment="1">
      <alignment horizontal="left"/>
    </xf>
    <xf numFmtId="0" fontId="15" fillId="0" borderId="10" xfId="0" applyFont="1" applyFill="1" applyBorder="1" applyAlignment="1">
      <alignment horizontal="center"/>
    </xf>
    <xf numFmtId="0" fontId="19" fillId="0" borderId="10" xfId="0" applyFont="1" applyBorder="1"/>
    <xf numFmtId="0" fontId="15" fillId="0" borderId="10" xfId="0" applyFont="1" applyFill="1" applyBorder="1"/>
    <xf numFmtId="49" fontId="15" fillId="0" borderId="10" xfId="0" applyNumberFormat="1" applyFont="1" applyFill="1" applyBorder="1"/>
    <xf numFmtId="0" fontId="57" fillId="0" borderId="10" xfId="0" applyFont="1" applyFill="1" applyBorder="1"/>
    <xf numFmtId="0" fontId="15" fillId="0" borderId="10" xfId="0" applyFont="1" applyBorder="1"/>
    <xf numFmtId="168" fontId="47" fillId="37" borderId="10" xfId="67" applyFont="1" applyFill="1" applyBorder="1" applyAlignment="1">
      <alignment horizontal="center" vertical="center" wrapText="1"/>
    </xf>
    <xf numFmtId="0" fontId="14" fillId="0" borderId="10" xfId="0" applyFont="1" applyBorder="1"/>
    <xf numFmtId="1" fontId="43" fillId="0" borderId="0" xfId="0" applyNumberFormat="1" applyFont="1" applyFill="1" applyBorder="1" applyProtection="1"/>
    <xf numFmtId="165" fontId="43" fillId="0" borderId="0" xfId="0" applyNumberFormat="1" applyFont="1" applyFill="1" applyProtection="1"/>
    <xf numFmtId="41" fontId="47" fillId="36" borderId="0" xfId="2" applyNumberFormat="1" applyFont="1" applyFill="1" applyBorder="1" applyAlignment="1" applyProtection="1">
      <alignment horizontal="center" vertical="center" wrapText="1"/>
    </xf>
    <xf numFmtId="41" fontId="48" fillId="0" borderId="0" xfId="3" applyNumberFormat="1" applyFont="1" applyFill="1" applyBorder="1" applyProtection="1"/>
    <xf numFmtId="41" fontId="48" fillId="0" borderId="0" xfId="1" applyNumberFormat="1" applyFont="1" applyFill="1" applyBorder="1" applyAlignment="1" applyProtection="1">
      <alignment horizontal="center"/>
    </xf>
    <xf numFmtId="0" fontId="58" fillId="0" borderId="0" xfId="2" applyFont="1" applyFill="1" applyBorder="1" applyProtection="1"/>
    <xf numFmtId="0" fontId="58" fillId="0" borderId="0" xfId="2" applyFont="1" applyProtection="1"/>
    <xf numFmtId="43" fontId="43" fillId="0" borderId="0" xfId="0" applyNumberFormat="1" applyFont="1" applyFill="1" applyBorder="1" applyProtection="1"/>
    <xf numFmtId="41" fontId="43" fillId="0" borderId="0" xfId="0" applyNumberFormat="1" applyFont="1" applyFill="1" applyBorder="1" applyProtection="1"/>
    <xf numFmtId="0" fontId="43" fillId="0" borderId="0" xfId="0" applyNumberFormat="1" applyFont="1" applyFill="1" applyBorder="1" applyAlignment="1" applyProtection="1"/>
    <xf numFmtId="9" fontId="48" fillId="0" borderId="0" xfId="1" applyFont="1" applyFill="1" applyBorder="1" applyAlignment="1" applyProtection="1">
      <alignment horizontal="center"/>
    </xf>
    <xf numFmtId="0" fontId="13" fillId="0" borderId="0" xfId="2" applyFont="1" applyFill="1" applyBorder="1" applyProtection="1"/>
    <xf numFmtId="165" fontId="48" fillId="0" borderId="0" xfId="68" applyNumberFormat="1" applyFont="1" applyFill="1" applyBorder="1" applyProtection="1"/>
    <xf numFmtId="0" fontId="48" fillId="0" borderId="0" xfId="2" applyFont="1" applyFill="1" applyBorder="1" applyAlignment="1" applyProtection="1">
      <alignment horizontal="right"/>
    </xf>
    <xf numFmtId="165" fontId="48" fillId="0" borderId="0" xfId="68" applyNumberFormat="1" applyFont="1" applyFill="1" applyBorder="1" applyAlignment="1" applyProtection="1">
      <alignment horizontal="center"/>
    </xf>
    <xf numFmtId="9" fontId="0" fillId="0" borderId="0" xfId="1" applyFont="1" applyProtection="1"/>
    <xf numFmtId="169" fontId="13" fillId="0" borderId="0" xfId="2" applyNumberFormat="1" applyFont="1" applyFill="1" applyBorder="1" applyAlignment="1" applyProtection="1">
      <alignment horizontal="right"/>
    </xf>
    <xf numFmtId="169" fontId="13" fillId="0" borderId="0" xfId="2" applyNumberFormat="1" applyFont="1" applyFill="1" applyBorder="1" applyProtection="1"/>
    <xf numFmtId="9" fontId="43" fillId="0" borderId="0" xfId="1" applyFont="1" applyProtection="1"/>
    <xf numFmtId="0" fontId="13" fillId="0" borderId="0" xfId="2" applyNumberFormat="1" applyFont="1" applyFill="1" applyProtection="1"/>
    <xf numFmtId="0" fontId="13" fillId="0" borderId="0" xfId="2" applyNumberFormat="1" applyFont="1" applyFill="1" applyAlignment="1" applyProtection="1">
      <alignment horizontal="right"/>
    </xf>
    <xf numFmtId="0" fontId="13" fillId="0" borderId="0" xfId="3" applyNumberFormat="1" applyFont="1" applyFill="1" applyProtection="1"/>
    <xf numFmtId="0" fontId="13" fillId="0" borderId="0" xfId="2" applyNumberFormat="1" applyFont="1" applyFill="1" applyAlignment="1" applyProtection="1">
      <alignment horizontal="center"/>
    </xf>
    <xf numFmtId="0" fontId="13" fillId="0" borderId="0" xfId="1" applyNumberFormat="1" applyFont="1" applyFill="1" applyAlignment="1" applyProtection="1">
      <alignment horizontal="center"/>
    </xf>
    <xf numFmtId="0" fontId="42" fillId="0" borderId="0" xfId="2" applyNumberFormat="1" applyFont="1" applyFill="1" applyProtection="1"/>
    <xf numFmtId="0" fontId="19" fillId="0" borderId="0" xfId="0" applyFont="1" applyAlignment="1">
      <alignment horizontal="center"/>
    </xf>
    <xf numFmtId="0" fontId="19" fillId="0" borderId="10" xfId="0" applyFont="1" applyBorder="1" applyAlignment="1">
      <alignment horizontal="center"/>
    </xf>
    <xf numFmtId="0" fontId="12" fillId="0" borderId="10" xfId="0" applyFont="1" applyBorder="1" applyAlignment="1">
      <alignment horizontal="center"/>
    </xf>
    <xf numFmtId="0" fontId="12" fillId="0" borderId="10" xfId="0" applyFont="1" applyFill="1" applyBorder="1" applyAlignment="1">
      <alignment horizontal="center"/>
    </xf>
    <xf numFmtId="0" fontId="11" fillId="0" borderId="10" xfId="0" applyFont="1" applyBorder="1"/>
    <xf numFmtId="0" fontId="11" fillId="0" borderId="10" xfId="0" applyFont="1" applyFill="1" applyBorder="1" applyAlignment="1">
      <alignment horizontal="center"/>
    </xf>
    <xf numFmtId="0" fontId="11" fillId="0" borderId="10" xfId="0" applyFont="1" applyBorder="1" applyAlignment="1">
      <alignment horizontal="center"/>
    </xf>
    <xf numFmtId="0" fontId="10" fillId="0" borderId="10" xfId="0" applyFont="1" applyBorder="1"/>
    <xf numFmtId="0" fontId="9" fillId="0" borderId="24" xfId="0" applyFont="1" applyBorder="1" applyProtection="1"/>
    <xf numFmtId="0" fontId="9" fillId="0" borderId="0" xfId="0" applyFont="1" applyProtection="1"/>
    <xf numFmtId="41" fontId="42" fillId="0" borderId="0" xfId="2" applyNumberFormat="1" applyFont="1" applyProtection="1"/>
    <xf numFmtId="0" fontId="8" fillId="0" borderId="10" xfId="0" applyFont="1" applyFill="1" applyBorder="1" applyAlignment="1">
      <alignment horizontal="center"/>
    </xf>
    <xf numFmtId="49" fontId="7" fillId="0" borderId="10" xfId="0" applyNumberFormat="1" applyFont="1" applyFill="1" applyBorder="1"/>
    <xf numFmtId="0" fontId="7" fillId="0" borderId="10" xfId="0" applyFont="1" applyBorder="1"/>
    <xf numFmtId="0" fontId="42" fillId="0" borderId="0" xfId="2" applyNumberFormat="1" applyFont="1" applyFill="1" applyBorder="1" applyProtection="1"/>
    <xf numFmtId="165" fontId="59" fillId="0" borderId="10" xfId="49" applyNumberFormat="1" applyFont="1" applyFill="1" applyBorder="1"/>
    <xf numFmtId="167" fontId="61" fillId="0" borderId="0" xfId="59" applyFont="1" applyBorder="1"/>
    <xf numFmtId="43" fontId="61" fillId="0" borderId="0" xfId="49" applyFont="1" applyBorder="1"/>
    <xf numFmtId="167" fontId="61" fillId="0" borderId="10" xfId="59" applyFont="1" applyBorder="1"/>
    <xf numFmtId="165" fontId="43" fillId="0" borderId="10" xfId="0" applyNumberFormat="1" applyFont="1" applyFill="1" applyBorder="1"/>
    <xf numFmtId="165" fontId="63" fillId="0" borderId="10" xfId="0" applyNumberFormat="1" applyFont="1" applyBorder="1"/>
    <xf numFmtId="165" fontId="63" fillId="0" borderId="0" xfId="0" applyNumberFormat="1" applyFont="1" applyBorder="1"/>
    <xf numFmtId="0" fontId="18" fillId="0" borderId="0" xfId="0" applyFont="1" applyProtection="1"/>
    <xf numFmtId="167" fontId="52" fillId="0" borderId="0" xfId="59" applyFont="1" applyProtection="1"/>
    <xf numFmtId="167" fontId="52" fillId="0" borderId="0" xfId="59" applyFont="1" applyFill="1" applyBorder="1" applyProtection="1"/>
    <xf numFmtId="167" fontId="52" fillId="0" borderId="0" xfId="59" applyFont="1" applyFill="1" applyProtection="1"/>
    <xf numFmtId="0" fontId="0" fillId="0" borderId="0" xfId="0" applyAlignment="1" applyProtection="1">
      <alignment horizontal="center"/>
    </xf>
    <xf numFmtId="0" fontId="50" fillId="0" borderId="0" xfId="0" applyFont="1" applyFill="1" applyProtection="1"/>
    <xf numFmtId="0" fontId="22" fillId="0" borderId="0" xfId="0" applyFont="1" applyProtection="1"/>
    <xf numFmtId="0" fontId="46" fillId="0" borderId="10" xfId="0" applyFont="1" applyBorder="1" applyAlignment="1" applyProtection="1">
      <alignment horizontal="center"/>
    </xf>
    <xf numFmtId="0" fontId="61" fillId="0" borderId="10" xfId="0" applyFont="1" applyBorder="1" applyAlignment="1" applyProtection="1">
      <alignment horizontal="center"/>
    </xf>
    <xf numFmtId="165" fontId="62" fillId="0" borderId="10" xfId="0" applyNumberFormat="1" applyFont="1" applyBorder="1" applyProtection="1"/>
    <xf numFmtId="0" fontId="62" fillId="0" borderId="0" xfId="0" applyFont="1" applyProtection="1"/>
    <xf numFmtId="0" fontId="50" fillId="35" borderId="0" xfId="0" applyFont="1" applyFill="1" applyAlignment="1" applyProtection="1">
      <alignment horizontal="left"/>
    </xf>
    <xf numFmtId="0" fontId="50" fillId="35" borderId="0" xfId="0" applyFont="1" applyFill="1" applyAlignment="1" applyProtection="1">
      <alignment horizontal="center"/>
    </xf>
    <xf numFmtId="9" fontId="43" fillId="35" borderId="0" xfId="54" applyFont="1" applyFill="1" applyProtection="1"/>
    <xf numFmtId="0" fontId="43" fillId="35" borderId="0" xfId="0" applyFont="1" applyFill="1" applyProtection="1"/>
    <xf numFmtId="43" fontId="43" fillId="35" borderId="0" xfId="53" applyFont="1" applyFill="1" applyProtection="1"/>
    <xf numFmtId="0" fontId="46" fillId="0" borderId="0" xfId="0" applyFont="1" applyFill="1" applyProtection="1"/>
    <xf numFmtId="0" fontId="46" fillId="0" borderId="0" xfId="0" applyFont="1" applyFill="1" applyAlignment="1" applyProtection="1">
      <alignment horizontal="right"/>
    </xf>
    <xf numFmtId="0" fontId="58" fillId="0" borderId="0" xfId="0" applyFont="1" applyFill="1" applyProtection="1"/>
    <xf numFmtId="165" fontId="59" fillId="0" borderId="0" xfId="53" applyNumberFormat="1" applyFont="1" applyFill="1" applyAlignment="1" applyProtection="1">
      <alignment vertical="center"/>
    </xf>
    <xf numFmtId="0" fontId="46" fillId="0" borderId="0" xfId="0" applyFont="1" applyAlignment="1" applyProtection="1">
      <alignment wrapText="1"/>
    </xf>
    <xf numFmtId="0" fontId="7" fillId="0" borderId="0" xfId="0" applyFont="1" applyProtection="1"/>
    <xf numFmtId="0" fontId="75" fillId="0" borderId="0" xfId="0" applyFont="1" applyAlignment="1" applyProtection="1">
      <alignment horizontal="center"/>
    </xf>
    <xf numFmtId="165" fontId="75" fillId="0" borderId="0" xfId="0" applyNumberFormat="1" applyFont="1" applyBorder="1" applyProtection="1"/>
    <xf numFmtId="9" fontId="75" fillId="0" borderId="0" xfId="54" applyFont="1" applyBorder="1" applyAlignment="1" applyProtection="1">
      <alignment horizontal="center"/>
    </xf>
    <xf numFmtId="10" fontId="75" fillId="0" borderId="0" xfId="54" applyNumberFormat="1" applyFont="1" applyBorder="1" applyProtection="1"/>
    <xf numFmtId="10" fontId="75" fillId="0" borderId="0" xfId="54" applyNumberFormat="1" applyFont="1" applyBorder="1" applyAlignment="1" applyProtection="1">
      <alignment horizontal="center"/>
    </xf>
    <xf numFmtId="165" fontId="75" fillId="0" borderId="0" xfId="0" applyNumberFormat="1" applyFont="1" applyFill="1" applyBorder="1" applyProtection="1"/>
    <xf numFmtId="43" fontId="73" fillId="0" borderId="0" xfId="0" applyNumberFormat="1" applyFont="1" applyBorder="1" applyProtection="1"/>
    <xf numFmtId="0" fontId="61" fillId="0" borderId="0" xfId="0" applyFont="1" applyBorder="1" applyProtection="1"/>
    <xf numFmtId="165" fontId="61" fillId="0" borderId="0" xfId="0" applyNumberFormat="1" applyFont="1" applyBorder="1" applyProtection="1"/>
    <xf numFmtId="9" fontId="61" fillId="0" borderId="0" xfId="54" applyFont="1" applyBorder="1" applyAlignment="1" applyProtection="1">
      <alignment horizontal="center"/>
    </xf>
    <xf numFmtId="10" fontId="61" fillId="0" borderId="0" xfId="54" applyNumberFormat="1" applyFont="1" applyBorder="1" applyProtection="1"/>
    <xf numFmtId="10" fontId="61" fillId="0" borderId="0" xfId="54" applyNumberFormat="1" applyFont="1" applyBorder="1" applyAlignment="1" applyProtection="1">
      <alignment horizontal="center"/>
    </xf>
    <xf numFmtId="43" fontId="71" fillId="0" borderId="0" xfId="0" applyNumberFormat="1" applyFont="1" applyBorder="1" applyProtection="1"/>
    <xf numFmtId="43" fontId="75" fillId="0" borderId="0" xfId="53" applyFont="1" applyBorder="1" applyAlignment="1" applyProtection="1">
      <alignment horizontal="left" vertical="top" wrapText="1"/>
    </xf>
    <xf numFmtId="165" fontId="75" fillId="0" borderId="0" xfId="53" applyNumberFormat="1" applyFont="1" applyBorder="1" applyAlignment="1" applyProtection="1">
      <alignment vertical="top" wrapText="1"/>
    </xf>
    <xf numFmtId="0" fontId="75" fillId="0" borderId="0" xfId="0" applyFont="1" applyAlignment="1" applyProtection="1">
      <alignment vertical="top" wrapText="1"/>
    </xf>
    <xf numFmtId="165" fontId="75" fillId="0" borderId="0" xfId="53" applyNumberFormat="1" applyFont="1" applyFill="1" applyBorder="1" applyAlignment="1" applyProtection="1">
      <alignment vertical="top" wrapText="1"/>
    </xf>
    <xf numFmtId="43" fontId="75" fillId="0" borderId="0" xfId="53" applyFont="1" applyProtection="1"/>
    <xf numFmtId="165" fontId="75" fillId="0" borderId="0" xfId="0" applyNumberFormat="1" applyFont="1" applyProtection="1"/>
    <xf numFmtId="0" fontId="59" fillId="0" borderId="10" xfId="0" applyFont="1" applyBorder="1" applyAlignment="1" applyProtection="1">
      <alignment horizontal="center"/>
    </xf>
    <xf numFmtId="165" fontId="63" fillId="0" borderId="10" xfId="0" applyNumberFormat="1" applyFont="1" applyBorder="1" applyProtection="1"/>
    <xf numFmtId="0" fontId="59" fillId="0" borderId="0" xfId="0" applyFont="1" applyProtection="1"/>
    <xf numFmtId="10" fontId="75" fillId="0" borderId="0" xfId="54" applyNumberFormat="1" applyFont="1" applyProtection="1"/>
    <xf numFmtId="165" fontId="74" fillId="0" borderId="0" xfId="49" applyNumberFormat="1" applyFont="1" applyProtection="1"/>
    <xf numFmtId="0" fontId="63" fillId="0" borderId="0" xfId="0" applyFont="1" applyProtection="1"/>
    <xf numFmtId="0" fontId="59" fillId="0" borderId="0" xfId="0" applyFont="1" applyBorder="1" applyAlignment="1" applyProtection="1">
      <alignment horizontal="center"/>
    </xf>
    <xf numFmtId="165" fontId="63" fillId="0" borderId="0" xfId="0" applyNumberFormat="1" applyFont="1" applyBorder="1" applyProtection="1"/>
    <xf numFmtId="10" fontId="75" fillId="0" borderId="0" xfId="0" applyNumberFormat="1" applyFont="1" applyProtection="1"/>
    <xf numFmtId="43" fontId="59" fillId="0" borderId="0" xfId="53" applyFont="1" applyProtection="1"/>
    <xf numFmtId="9" fontId="59" fillId="0" borderId="0" xfId="0" applyNumberFormat="1" applyFont="1" applyProtection="1"/>
    <xf numFmtId="10" fontId="59" fillId="0" borderId="0" xfId="0" applyNumberFormat="1" applyFont="1" applyProtection="1"/>
    <xf numFmtId="165" fontId="43" fillId="0" borderId="0" xfId="0" applyNumberFormat="1" applyFont="1" applyBorder="1" applyProtection="1"/>
    <xf numFmtId="165" fontId="74" fillId="0" borderId="0" xfId="0" applyNumberFormat="1" applyFont="1" applyBorder="1" applyProtection="1"/>
    <xf numFmtId="9" fontId="46" fillId="0" borderId="0" xfId="54" applyFont="1" applyBorder="1" applyProtection="1"/>
    <xf numFmtId="0" fontId="75" fillId="0" borderId="0" xfId="0" applyFont="1" applyBorder="1" applyAlignment="1" applyProtection="1">
      <alignment horizontal="center"/>
    </xf>
    <xf numFmtId="0" fontId="75" fillId="0" borderId="0" xfId="0" applyFont="1" applyBorder="1" applyProtection="1"/>
    <xf numFmtId="0" fontId="46" fillId="0" borderId="0" xfId="0" applyFont="1" applyBorder="1" applyProtection="1"/>
    <xf numFmtId="165" fontId="46" fillId="0" borderId="0" xfId="53" applyNumberFormat="1" applyFont="1" applyBorder="1" applyProtection="1"/>
    <xf numFmtId="0" fontId="50" fillId="35" borderId="0" xfId="0" applyFont="1" applyFill="1" applyAlignment="1" applyProtection="1">
      <alignment horizontal="left" vertical="top" wrapText="1"/>
    </xf>
    <xf numFmtId="0" fontId="46" fillId="0" borderId="0" xfId="0" applyFont="1" applyProtection="1"/>
    <xf numFmtId="165" fontId="75" fillId="0" borderId="0" xfId="53" applyNumberFormat="1" applyFont="1" applyProtection="1"/>
    <xf numFmtId="0" fontId="75" fillId="0" borderId="0" xfId="0" applyFont="1" applyProtection="1"/>
    <xf numFmtId="0" fontId="61" fillId="0" borderId="0" xfId="0" applyFont="1" applyProtection="1"/>
    <xf numFmtId="43" fontId="75" fillId="0" borderId="0" xfId="53" applyFont="1" applyAlignment="1" applyProtection="1">
      <alignment horizontal="left" vertical="top" wrapText="1"/>
    </xf>
    <xf numFmtId="165" fontId="75" fillId="0" borderId="0" xfId="53" applyNumberFormat="1" applyFont="1" applyAlignment="1" applyProtection="1">
      <alignment vertical="top" wrapText="1"/>
    </xf>
    <xf numFmtId="10" fontId="75" fillId="0" borderId="0" xfId="54" applyNumberFormat="1" applyFont="1" applyAlignment="1" applyProtection="1">
      <alignment vertical="top" wrapText="1"/>
    </xf>
    <xf numFmtId="165" fontId="75" fillId="0" borderId="0" xfId="49" applyNumberFormat="1" applyFont="1" applyAlignment="1" applyProtection="1">
      <alignment vertical="top" wrapText="1"/>
    </xf>
    <xf numFmtId="43" fontId="59" fillId="0" borderId="0" xfId="53" applyFont="1" applyBorder="1" applyAlignment="1" applyProtection="1">
      <alignment horizontal="left" vertical="top" wrapText="1"/>
    </xf>
    <xf numFmtId="165" fontId="59" fillId="0" borderId="0" xfId="53" applyNumberFormat="1" applyFont="1" applyAlignment="1" applyProtection="1">
      <alignment vertical="top" wrapText="1"/>
    </xf>
    <xf numFmtId="0" fontId="59" fillId="0" borderId="0" xfId="0" applyFont="1" applyAlignment="1" applyProtection="1">
      <alignment vertical="top" wrapText="1"/>
    </xf>
    <xf numFmtId="165" fontId="59" fillId="0" borderId="0" xfId="53" applyNumberFormat="1" applyFont="1" applyProtection="1"/>
    <xf numFmtId="165" fontId="61" fillId="0" borderId="0" xfId="0" applyNumberFormat="1" applyFont="1" applyProtection="1"/>
    <xf numFmtId="165" fontId="74" fillId="0" borderId="0" xfId="0" applyNumberFormat="1" applyFont="1" applyProtection="1"/>
    <xf numFmtId="165" fontId="61" fillId="0" borderId="0" xfId="53" applyNumberFormat="1" applyFont="1" applyProtection="1"/>
    <xf numFmtId="165" fontId="46" fillId="0" borderId="0" xfId="53" applyNumberFormat="1" applyFont="1" applyFill="1" applyProtection="1"/>
    <xf numFmtId="165" fontId="46" fillId="0" borderId="0" xfId="0" applyNumberFormat="1" applyFont="1" applyProtection="1"/>
    <xf numFmtId="165" fontId="50" fillId="0" borderId="0" xfId="0" applyNumberFormat="1" applyFont="1" applyProtection="1"/>
    <xf numFmtId="0" fontId="47" fillId="0" borderId="0" xfId="0" applyFont="1" applyFill="1" applyProtection="1"/>
    <xf numFmtId="165" fontId="75" fillId="0" borderId="0" xfId="53" applyNumberFormat="1" applyFont="1" applyFill="1" applyAlignment="1" applyProtection="1">
      <alignment vertical="center"/>
    </xf>
    <xf numFmtId="165" fontId="22" fillId="0" borderId="0" xfId="49" applyNumberFormat="1" applyFont="1" applyProtection="1"/>
    <xf numFmtId="3" fontId="50" fillId="0" borderId="0" xfId="49" applyNumberFormat="1" applyFont="1" applyProtection="1"/>
    <xf numFmtId="165" fontId="43" fillId="0" borderId="0" xfId="49" applyNumberFormat="1" applyFont="1" applyProtection="1"/>
    <xf numFmtId="165" fontId="43" fillId="0" borderId="0" xfId="49" applyNumberFormat="1" applyFont="1" applyBorder="1" applyProtection="1"/>
    <xf numFmtId="0" fontId="43" fillId="0" borderId="0" xfId="0" applyFont="1" applyBorder="1" applyProtection="1"/>
    <xf numFmtId="165" fontId="61" fillId="0" borderId="0" xfId="0" applyNumberFormat="1" applyFont="1" applyFill="1" applyBorder="1" applyProtection="1"/>
    <xf numFmtId="0" fontId="43" fillId="0" borderId="0" xfId="0" applyFont="1" applyFill="1" applyBorder="1" applyProtection="1"/>
    <xf numFmtId="165" fontId="75" fillId="0" borderId="0" xfId="49" applyNumberFormat="1" applyFont="1" applyBorder="1" applyAlignment="1" applyProtection="1">
      <alignment vertical="top" wrapText="1"/>
    </xf>
    <xf numFmtId="3" fontId="43" fillId="0" borderId="0" xfId="0" applyNumberFormat="1" applyFont="1" applyProtection="1"/>
    <xf numFmtId="165" fontId="43" fillId="0" borderId="10" xfId="0" applyNumberFormat="1" applyFont="1" applyBorder="1" applyProtection="1"/>
    <xf numFmtId="165" fontId="75" fillId="0" borderId="0" xfId="49" applyNumberFormat="1" applyFont="1" applyFill="1" applyBorder="1" applyAlignment="1" applyProtection="1">
      <alignment vertical="top" wrapText="1"/>
    </xf>
    <xf numFmtId="165" fontId="59" fillId="0" borderId="0" xfId="53" applyNumberFormat="1" applyFont="1" applyFill="1" applyBorder="1" applyAlignment="1" applyProtection="1">
      <alignment vertical="top" wrapText="1"/>
    </xf>
    <xf numFmtId="165" fontId="59" fillId="0" borderId="10" xfId="53" applyNumberFormat="1" applyFont="1" applyBorder="1" applyAlignment="1" applyProtection="1">
      <alignment horizontal="center"/>
    </xf>
    <xf numFmtId="165" fontId="63" fillId="0" borderId="0" xfId="0" applyNumberFormat="1" applyFont="1" applyProtection="1"/>
    <xf numFmtId="0" fontId="50" fillId="0" borderId="0" xfId="0" applyFont="1" applyBorder="1" applyProtection="1"/>
    <xf numFmtId="0" fontId="46" fillId="0" borderId="0" xfId="0" applyFont="1" applyFill="1" applyBorder="1" applyProtection="1"/>
    <xf numFmtId="165" fontId="46" fillId="0" borderId="0" xfId="53" applyNumberFormat="1" applyFont="1" applyFill="1" applyBorder="1" applyAlignment="1" applyProtection="1">
      <alignment vertical="center"/>
    </xf>
    <xf numFmtId="165" fontId="75" fillId="0" borderId="0" xfId="49" applyNumberFormat="1" applyFont="1" applyBorder="1" applyProtection="1"/>
    <xf numFmtId="0" fontId="43" fillId="0" borderId="0" xfId="0" applyFont="1" applyAlignment="1" applyProtection="1">
      <alignment horizontal="center"/>
    </xf>
    <xf numFmtId="0" fontId="43" fillId="0" borderId="0" xfId="0" applyFont="1" applyFill="1" applyProtection="1"/>
    <xf numFmtId="0" fontId="74" fillId="0" borderId="0" xfId="0" applyFont="1" applyBorder="1" applyProtection="1"/>
    <xf numFmtId="0" fontId="62" fillId="0" borderId="0" xfId="0" applyFont="1" applyBorder="1" applyProtection="1"/>
    <xf numFmtId="165" fontId="62" fillId="0" borderId="0" xfId="0" applyNumberFormat="1" applyFont="1" applyBorder="1" applyProtection="1"/>
    <xf numFmtId="165" fontId="50" fillId="0" borderId="0" xfId="0" applyNumberFormat="1" applyFont="1" applyBorder="1" applyProtection="1"/>
    <xf numFmtId="165" fontId="59" fillId="0" borderId="10" xfId="53" applyNumberFormat="1" applyFont="1" applyBorder="1" applyProtection="1"/>
    <xf numFmtId="0" fontId="58" fillId="0" borderId="0" xfId="0" applyFont="1" applyProtection="1"/>
    <xf numFmtId="165" fontId="43" fillId="0" borderId="0" xfId="53" applyNumberFormat="1" applyFont="1" applyFill="1" applyBorder="1" applyAlignment="1" applyProtection="1">
      <alignment horizontal="right"/>
    </xf>
    <xf numFmtId="173" fontId="43" fillId="0" borderId="0" xfId="0" applyNumberFormat="1" applyFont="1" applyFill="1" applyBorder="1" applyProtection="1"/>
    <xf numFmtId="166" fontId="43" fillId="0" borderId="0" xfId="115" applyFont="1" applyFill="1" applyBorder="1" applyProtection="1"/>
    <xf numFmtId="173" fontId="43" fillId="0" borderId="0" xfId="115" applyNumberFormat="1" applyFont="1" applyFill="1" applyBorder="1" applyAlignment="1" applyProtection="1">
      <alignment horizontal="right"/>
    </xf>
    <xf numFmtId="165" fontId="50" fillId="0" borderId="0" xfId="49" applyNumberFormat="1" applyFont="1" applyProtection="1"/>
    <xf numFmtId="9" fontId="43" fillId="0" borderId="0" xfId="54" applyFont="1" applyProtection="1"/>
    <xf numFmtId="9" fontId="46" fillId="0" borderId="0" xfId="54" applyFont="1" applyProtection="1"/>
    <xf numFmtId="9" fontId="46" fillId="0" borderId="0" xfId="0" applyNumberFormat="1" applyFont="1" applyProtection="1"/>
    <xf numFmtId="0" fontId="47" fillId="0" borderId="0" xfId="0" applyFont="1" applyFill="1" applyBorder="1" applyAlignment="1" applyProtection="1">
      <alignment horizontal="center" vertical="top" wrapText="1"/>
    </xf>
    <xf numFmtId="43" fontId="59" fillId="0" borderId="0" xfId="53" applyFont="1" applyAlignment="1" applyProtection="1">
      <alignment horizontal="left"/>
    </xf>
    <xf numFmtId="43" fontId="75" fillId="0" borderId="0" xfId="53" applyFont="1" applyAlignment="1" applyProtection="1">
      <alignment horizontal="left"/>
    </xf>
    <xf numFmtId="43" fontId="75" fillId="0" borderId="0" xfId="0" applyNumberFormat="1" applyFont="1" applyAlignment="1" applyProtection="1">
      <alignment horizontal="left"/>
    </xf>
    <xf numFmtId="10" fontId="43" fillId="0" borderId="0" xfId="54" applyNumberFormat="1" applyFont="1" applyProtection="1"/>
    <xf numFmtId="165" fontId="43" fillId="0" borderId="0" xfId="53" applyNumberFormat="1" applyFont="1" applyProtection="1"/>
    <xf numFmtId="3" fontId="46" fillId="0" borderId="0" xfId="117" applyNumberFormat="1" applyFont="1" applyProtection="1"/>
    <xf numFmtId="0" fontId="50" fillId="0" borderId="0" xfId="116" applyFont="1" applyProtection="1"/>
    <xf numFmtId="43" fontId="59" fillId="0" borderId="0" xfId="53" applyFont="1" applyAlignment="1" applyProtection="1">
      <alignment horizontal="left" vertical="top" wrapText="1"/>
    </xf>
    <xf numFmtId="3" fontId="61" fillId="0" borderId="0" xfId="117" applyNumberFormat="1" applyFont="1" applyProtection="1"/>
    <xf numFmtId="165" fontId="61" fillId="0" borderId="10" xfId="0" applyNumberFormat="1" applyFont="1" applyBorder="1" applyProtection="1"/>
    <xf numFmtId="14" fontId="43" fillId="0" borderId="0" xfId="0" applyNumberFormat="1" applyFont="1" applyProtection="1"/>
    <xf numFmtId="165" fontId="43" fillId="0" borderId="10" xfId="49" applyNumberFormat="1" applyFont="1" applyBorder="1" applyProtection="1"/>
    <xf numFmtId="165" fontId="7" fillId="0" borderId="10" xfId="49" applyNumberFormat="1" applyFont="1" applyFill="1" applyBorder="1" applyProtection="1"/>
    <xf numFmtId="0" fontId="59" fillId="0" borderId="10" xfId="0" applyFont="1" applyBorder="1" applyProtection="1"/>
    <xf numFmtId="165" fontId="59" fillId="0" borderId="10" xfId="49" applyNumberFormat="1" applyFont="1" applyFill="1" applyBorder="1" applyProtection="1"/>
    <xf numFmtId="165" fontId="60" fillId="0" borderId="0" xfId="49" applyNumberFormat="1" applyFont="1" applyProtection="1"/>
    <xf numFmtId="165" fontId="62" fillId="0" borderId="0" xfId="49" applyNumberFormat="1" applyFont="1" applyAlignment="1" applyProtection="1">
      <alignment horizontal="center"/>
    </xf>
    <xf numFmtId="165" fontId="61" fillId="0" borderId="0" xfId="49" applyNumberFormat="1" applyFont="1" applyFill="1" applyProtection="1"/>
    <xf numFmtId="165" fontId="62" fillId="0" borderId="0" xfId="49" applyNumberFormat="1" applyFont="1" applyProtection="1"/>
    <xf numFmtId="165" fontId="50" fillId="0" borderId="0" xfId="49" applyNumberFormat="1" applyFont="1" applyAlignment="1" applyProtection="1">
      <alignment horizontal="center"/>
    </xf>
    <xf numFmtId="165" fontId="7" fillId="0" borderId="0" xfId="49" applyNumberFormat="1" applyFont="1" applyFill="1" applyProtection="1"/>
    <xf numFmtId="0" fontId="43" fillId="0" borderId="10" xfId="0" applyFont="1" applyBorder="1" applyProtection="1"/>
    <xf numFmtId="0" fontId="50" fillId="0" borderId="10" xfId="0" applyFont="1" applyBorder="1" applyProtection="1"/>
    <xf numFmtId="165" fontId="50" fillId="0" borderId="10" xfId="49" applyNumberFormat="1" applyFont="1" applyBorder="1" applyProtection="1"/>
    <xf numFmtId="0" fontId="63" fillId="0" borderId="10" xfId="0" applyFont="1" applyBorder="1" applyProtection="1"/>
    <xf numFmtId="165" fontId="63" fillId="0" borderId="10" xfId="49" applyNumberFormat="1" applyFont="1" applyBorder="1" applyProtection="1"/>
    <xf numFmtId="165" fontId="63" fillId="0" borderId="0" xfId="49" applyNumberFormat="1" applyFont="1" applyProtection="1"/>
    <xf numFmtId="0" fontId="50" fillId="0" borderId="0" xfId="0" applyFont="1" applyAlignment="1" applyProtection="1">
      <alignment horizontal="center"/>
    </xf>
    <xf numFmtId="165" fontId="50" fillId="0" borderId="0" xfId="0" applyNumberFormat="1" applyFont="1" applyAlignment="1" applyProtection="1">
      <alignment horizontal="center"/>
    </xf>
    <xf numFmtId="43" fontId="43" fillId="0" borderId="10" xfId="49" applyFont="1" applyBorder="1" applyAlignment="1" applyProtection="1">
      <alignment horizontal="left"/>
    </xf>
    <xf numFmtId="43" fontId="43" fillId="0" borderId="10" xfId="49" applyFont="1" applyBorder="1" applyProtection="1"/>
    <xf numFmtId="43" fontId="43" fillId="0" borderId="0" xfId="49" applyFont="1" applyProtection="1"/>
    <xf numFmtId="165" fontId="63" fillId="0" borderId="10" xfId="49" applyNumberFormat="1" applyFont="1" applyFill="1" applyBorder="1" applyProtection="1"/>
    <xf numFmtId="43" fontId="43" fillId="0" borderId="0" xfId="49" applyFont="1" applyAlignment="1" applyProtection="1">
      <alignment horizontal="left"/>
    </xf>
    <xf numFmtId="165" fontId="43" fillId="0" borderId="10" xfId="49" applyNumberFormat="1" applyFont="1" applyFill="1" applyBorder="1" applyProtection="1"/>
    <xf numFmtId="43" fontId="43" fillId="0" borderId="10" xfId="49" applyFont="1" applyBorder="1" applyAlignment="1" applyProtection="1">
      <alignment vertical="top" wrapText="1"/>
    </xf>
    <xf numFmtId="43" fontId="50" fillId="0" borderId="0" xfId="49" applyFont="1" applyAlignment="1" applyProtection="1">
      <alignment horizontal="left"/>
    </xf>
    <xf numFmtId="0" fontId="58" fillId="0" borderId="0" xfId="49" applyNumberFormat="1" applyFont="1" applyAlignment="1" applyProtection="1">
      <alignment horizontal="left" vertical="top" wrapText="1"/>
    </xf>
    <xf numFmtId="165" fontId="58" fillId="0" borderId="0" xfId="49" applyNumberFormat="1" applyFont="1" applyProtection="1"/>
    <xf numFmtId="165" fontId="57" fillId="0" borderId="0" xfId="49" applyNumberFormat="1" applyFont="1" applyProtection="1"/>
    <xf numFmtId="0" fontId="43" fillId="0" borderId="10" xfId="49" applyNumberFormat="1" applyFont="1" applyBorder="1" applyAlignment="1" applyProtection="1">
      <alignment horizontal="left" vertical="top" wrapText="1"/>
    </xf>
    <xf numFmtId="0" fontId="50" fillId="0" borderId="0" xfId="49" applyNumberFormat="1" applyFont="1" applyAlignment="1" applyProtection="1">
      <alignment horizontal="left" vertical="top" wrapText="1"/>
    </xf>
    <xf numFmtId="0" fontId="43" fillId="0" borderId="0" xfId="49" applyNumberFormat="1" applyFont="1" applyAlignment="1" applyProtection="1">
      <alignment horizontal="left" vertical="top" wrapText="1"/>
    </xf>
    <xf numFmtId="165" fontId="43" fillId="0" borderId="0" xfId="49" applyNumberFormat="1" applyFont="1" applyFill="1" applyProtection="1"/>
    <xf numFmtId="165" fontId="50" fillId="0" borderId="0" xfId="49" applyNumberFormat="1" applyFont="1" applyFill="1" applyProtection="1"/>
    <xf numFmtId="43" fontId="62" fillId="0" borderId="0" xfId="49" applyFont="1" applyProtection="1"/>
    <xf numFmtId="165" fontId="62" fillId="0" borderId="10" xfId="49" applyNumberFormat="1" applyFont="1" applyBorder="1" applyProtection="1"/>
    <xf numFmtId="0" fontId="43" fillId="0" borderId="0" xfId="0" applyNumberFormat="1" applyFont="1" applyAlignment="1" applyProtection="1">
      <alignment horizontal="left" vertical="top" wrapText="1"/>
    </xf>
    <xf numFmtId="0" fontId="50" fillId="0" borderId="0" xfId="49" applyNumberFormat="1" applyFont="1" applyFill="1" applyAlignment="1" applyProtection="1">
      <alignment horizontal="left" vertical="top" wrapText="1"/>
    </xf>
    <xf numFmtId="0" fontId="46" fillId="0" borderId="42" xfId="0" applyFont="1" applyBorder="1" applyAlignment="1" applyProtection="1">
      <alignment horizontal="center"/>
    </xf>
    <xf numFmtId="165" fontId="43" fillId="0" borderId="0" xfId="49" applyNumberFormat="1" applyFont="1" applyAlignment="1" applyProtection="1">
      <alignment vertical="top" wrapText="1"/>
    </xf>
    <xf numFmtId="0" fontId="43" fillId="0" borderId="0" xfId="0" applyFont="1" applyAlignment="1" applyProtection="1">
      <alignment vertical="top" wrapText="1"/>
    </xf>
    <xf numFmtId="0" fontId="43" fillId="0" borderId="42" xfId="0" applyNumberFormat="1" applyFont="1" applyBorder="1" applyAlignment="1" applyProtection="1">
      <alignment horizontal="left" vertical="top" wrapText="1"/>
    </xf>
    <xf numFmtId="165" fontId="43" fillId="0" borderId="42" xfId="49" applyNumberFormat="1" applyFont="1" applyBorder="1" applyProtection="1"/>
    <xf numFmtId="10" fontId="43" fillId="0" borderId="42" xfId="54" applyNumberFormat="1" applyFont="1" applyBorder="1" applyProtection="1"/>
    <xf numFmtId="0" fontId="43" fillId="0" borderId="0" xfId="0" applyFont="1" applyAlignment="1" applyProtection="1">
      <alignment horizontal="left"/>
    </xf>
    <xf numFmtId="171" fontId="0" fillId="0" borderId="0" xfId="68" applyNumberFormat="1" applyFont="1" applyProtection="1"/>
    <xf numFmtId="165" fontId="0" fillId="0" borderId="0" xfId="0" applyNumberFormat="1" applyProtection="1"/>
    <xf numFmtId="43" fontId="43" fillId="0" borderId="0" xfId="49" applyFont="1" applyFill="1" applyBorder="1" applyProtection="1"/>
    <xf numFmtId="167" fontId="61" fillId="0" borderId="0" xfId="59" applyFont="1" applyBorder="1" applyProtection="1"/>
    <xf numFmtId="43" fontId="61" fillId="0" borderId="0" xfId="49" applyFont="1" applyBorder="1" applyProtection="1"/>
    <xf numFmtId="165" fontId="61" fillId="0" borderId="0" xfId="49" applyNumberFormat="1" applyFont="1" applyFill="1" applyBorder="1" applyProtection="1"/>
    <xf numFmtId="165" fontId="61" fillId="0" borderId="0" xfId="49" applyNumberFormat="1" applyFont="1" applyBorder="1" applyProtection="1"/>
    <xf numFmtId="43" fontId="65" fillId="0" borderId="0" xfId="49" applyFont="1" applyBorder="1" applyProtection="1"/>
    <xf numFmtId="165" fontId="65" fillId="0" borderId="0" xfId="49" applyNumberFormat="1" applyFont="1" applyBorder="1" applyProtection="1"/>
    <xf numFmtId="165" fontId="65" fillId="0" borderId="0" xfId="49" applyNumberFormat="1" applyFont="1" applyFill="1" applyBorder="1" applyProtection="1"/>
    <xf numFmtId="43" fontId="61" fillId="0" borderId="0" xfId="49" applyFont="1" applyFill="1" applyBorder="1" applyProtection="1"/>
    <xf numFmtId="165" fontId="66" fillId="0" borderId="0" xfId="49" applyNumberFormat="1" applyFont="1" applyBorder="1" applyProtection="1"/>
    <xf numFmtId="43" fontId="59" fillId="0" borderId="0" xfId="49" applyFont="1" applyBorder="1" applyProtection="1"/>
    <xf numFmtId="165" fontId="59" fillId="0" borderId="0" xfId="49" applyNumberFormat="1" applyFont="1" applyFill="1" applyBorder="1" applyProtection="1"/>
    <xf numFmtId="165" fontId="59" fillId="0" borderId="0" xfId="49" applyNumberFormat="1" applyFont="1" applyBorder="1" applyProtection="1"/>
    <xf numFmtId="167" fontId="59" fillId="0" borderId="0" xfId="59" applyFont="1" applyBorder="1" applyProtection="1"/>
    <xf numFmtId="165" fontId="67" fillId="0" borderId="0" xfId="49" applyNumberFormat="1" applyFont="1" applyFill="1" applyBorder="1" applyProtection="1"/>
    <xf numFmtId="43" fontId="59" fillId="0" borderId="0" xfId="49" applyFont="1" applyFill="1" applyBorder="1" applyProtection="1"/>
    <xf numFmtId="43" fontId="46" fillId="0" borderId="0" xfId="49" applyFont="1" applyBorder="1" applyProtection="1"/>
    <xf numFmtId="49" fontId="69" fillId="0" borderId="43" xfId="113" applyNumberFormat="1" applyFont="1" applyFill="1" applyBorder="1" applyAlignment="1" applyProtection="1">
      <alignment wrapText="1"/>
    </xf>
    <xf numFmtId="49" fontId="69" fillId="0" borderId="0" xfId="113" applyNumberFormat="1" applyFont="1" applyFill="1" applyBorder="1" applyAlignment="1" applyProtection="1">
      <alignment wrapText="1"/>
    </xf>
    <xf numFmtId="49" fontId="70" fillId="0" borderId="0" xfId="113" applyNumberFormat="1" applyFont="1" applyFill="1" applyBorder="1" applyAlignment="1" applyProtection="1">
      <alignment wrapText="1"/>
    </xf>
    <xf numFmtId="165" fontId="46" fillId="0" borderId="0" xfId="49" applyNumberFormat="1" applyFont="1" applyFill="1" applyBorder="1" applyProtection="1"/>
    <xf numFmtId="165" fontId="46" fillId="0" borderId="0" xfId="49" applyNumberFormat="1" applyFont="1" applyBorder="1" applyProtection="1"/>
    <xf numFmtId="43" fontId="71" fillId="0" borderId="0" xfId="49" applyFont="1" applyBorder="1" applyProtection="1"/>
    <xf numFmtId="43" fontId="66" fillId="0" borderId="0" xfId="49" applyFont="1" applyBorder="1" applyProtection="1"/>
    <xf numFmtId="167" fontId="46" fillId="0" borderId="0" xfId="59" applyFont="1" applyBorder="1" applyProtection="1"/>
    <xf numFmtId="165" fontId="46" fillId="0" borderId="0" xfId="59" applyNumberFormat="1" applyFont="1" applyBorder="1" applyProtection="1"/>
    <xf numFmtId="167" fontId="50" fillId="0" borderId="0" xfId="59" applyFont="1" applyFill="1" applyBorder="1" applyProtection="1"/>
    <xf numFmtId="43" fontId="58" fillId="0" borderId="0" xfId="49" applyFont="1" applyBorder="1" applyProtection="1"/>
    <xf numFmtId="165" fontId="57" fillId="0" borderId="0" xfId="49" applyNumberFormat="1" applyFont="1" applyFill="1" applyBorder="1" applyProtection="1"/>
    <xf numFmtId="43" fontId="43" fillId="0" borderId="0" xfId="53" applyFont="1" applyProtection="1"/>
    <xf numFmtId="165" fontId="43" fillId="0" borderId="10" xfId="53" applyNumberFormat="1" applyFont="1" applyBorder="1" applyProtection="1"/>
    <xf numFmtId="165" fontId="43" fillId="0" borderId="10" xfId="53" applyNumberFormat="1" applyFont="1" applyFill="1" applyBorder="1" applyProtection="1"/>
    <xf numFmtId="0" fontId="62" fillId="0" borderId="10" xfId="0" applyFont="1" applyBorder="1" applyProtection="1"/>
    <xf numFmtId="165" fontId="62" fillId="0" borderId="10" xfId="53" applyNumberFormat="1" applyFont="1" applyBorder="1" applyProtection="1"/>
    <xf numFmtId="165" fontId="43" fillId="0" borderId="10" xfId="0" applyNumberFormat="1" applyFont="1" applyFill="1" applyBorder="1" applyProtection="1"/>
    <xf numFmtId="165" fontId="62" fillId="0" borderId="10" xfId="53" applyNumberFormat="1" applyFont="1" applyFill="1" applyBorder="1" applyProtection="1"/>
    <xf numFmtId="165" fontId="62" fillId="0" borderId="10" xfId="0" applyNumberFormat="1" applyFont="1" applyFill="1" applyBorder="1" applyProtection="1"/>
    <xf numFmtId="171" fontId="43" fillId="0" borderId="10" xfId="68" applyNumberFormat="1" applyFont="1" applyFill="1" applyBorder="1" applyProtection="1"/>
    <xf numFmtId="171" fontId="43" fillId="0" borderId="10" xfId="68" applyNumberFormat="1" applyFont="1" applyBorder="1" applyProtection="1"/>
    <xf numFmtId="43" fontId="63" fillId="0" borderId="10" xfId="0" applyNumberFormat="1" applyFont="1" applyFill="1" applyBorder="1" applyProtection="1"/>
    <xf numFmtId="4" fontId="43" fillId="0" borderId="0" xfId="0" applyNumberFormat="1" applyFont="1" applyProtection="1"/>
    <xf numFmtId="0" fontId="50" fillId="0" borderId="0" xfId="0" applyFont="1" applyAlignment="1" applyProtection="1">
      <alignment vertical="top" wrapText="1"/>
    </xf>
    <xf numFmtId="165" fontId="50" fillId="0" borderId="0" xfId="114" applyNumberFormat="1" applyFont="1" applyFill="1" applyAlignment="1" applyProtection="1"/>
    <xf numFmtId="0" fontId="43" fillId="42" borderId="10" xfId="53" applyNumberFormat="1" applyFont="1" applyFill="1" applyBorder="1" applyAlignment="1" applyProtection="1">
      <alignment horizontal="left" vertical="top" wrapText="1"/>
    </xf>
    <xf numFmtId="0" fontId="43" fillId="42" borderId="10" xfId="0" applyFont="1" applyFill="1" applyBorder="1" applyAlignment="1" applyProtection="1">
      <alignment horizontal="left" vertical="top" wrapText="1"/>
    </xf>
    <xf numFmtId="0" fontId="43" fillId="0" borderId="10" xfId="53" applyNumberFormat="1" applyFont="1" applyFill="1" applyBorder="1" applyAlignment="1" applyProtection="1">
      <alignment horizontal="left" vertical="top" wrapText="1"/>
    </xf>
    <xf numFmtId="0" fontId="43" fillId="0" borderId="10" xfId="0" applyFont="1" applyFill="1" applyBorder="1" applyAlignment="1" applyProtection="1">
      <alignment horizontal="left" vertical="top" wrapText="1"/>
    </xf>
    <xf numFmtId="0" fontId="43" fillId="0" borderId="10" xfId="0" applyFont="1" applyFill="1" applyBorder="1" applyProtection="1"/>
    <xf numFmtId="0" fontId="43" fillId="0" borderId="0" xfId="47" applyFont="1" applyProtection="1"/>
    <xf numFmtId="171" fontId="43" fillId="0" borderId="0" xfId="68" applyNumberFormat="1" applyFont="1" applyProtection="1"/>
    <xf numFmtId="43" fontId="43" fillId="0" borderId="0" xfId="47" applyNumberFormat="1" applyFont="1" applyProtection="1"/>
    <xf numFmtId="0" fontId="62" fillId="0" borderId="0" xfId="47" applyFont="1" applyProtection="1"/>
    <xf numFmtId="0" fontId="43" fillId="0" borderId="10" xfId="0" applyFont="1" applyBorder="1" applyAlignment="1" applyProtection="1">
      <alignment horizontal="left"/>
    </xf>
    <xf numFmtId="165" fontId="43" fillId="0" borderId="0" xfId="47" applyNumberFormat="1" applyFont="1" applyProtection="1"/>
    <xf numFmtId="165" fontId="50" fillId="0" borderId="0" xfId="47" applyNumberFormat="1" applyFont="1" applyProtection="1"/>
    <xf numFmtId="0" fontId="43" fillId="0" borderId="0" xfId="47" applyFont="1" applyAlignment="1" applyProtection="1">
      <alignment vertical="top"/>
    </xf>
    <xf numFmtId="43" fontId="43" fillId="0" borderId="0" xfId="49" applyFont="1" applyAlignment="1" applyProtection="1">
      <alignment vertical="top"/>
    </xf>
    <xf numFmtId="0" fontId="43" fillId="0" borderId="50" xfId="47" quotePrefix="1" applyFont="1" applyFill="1" applyBorder="1" applyAlignment="1" applyProtection="1"/>
    <xf numFmtId="0" fontId="43" fillId="0" borderId="40" xfId="47" quotePrefix="1" applyFont="1" applyFill="1" applyBorder="1" applyAlignment="1" applyProtection="1">
      <alignment horizontal="center" vertical="center"/>
    </xf>
    <xf numFmtId="0" fontId="43" fillId="0" borderId="40" xfId="47" applyFont="1" applyFill="1" applyBorder="1" applyAlignment="1" applyProtection="1">
      <alignment horizontal="center" vertical="center"/>
    </xf>
    <xf numFmtId="0" fontId="43" fillId="0" borderId="40" xfId="47" applyFont="1" applyFill="1" applyBorder="1" applyAlignment="1" applyProtection="1">
      <alignment horizontal="center"/>
    </xf>
    <xf numFmtId="43" fontId="43" fillId="0" borderId="40" xfId="49" applyFont="1" applyBorder="1" applyProtection="1"/>
    <xf numFmtId="0" fontId="43" fillId="0" borderId="35" xfId="47" quotePrefix="1" applyFont="1" applyFill="1" applyBorder="1" applyAlignment="1" applyProtection="1"/>
    <xf numFmtId="0" fontId="43" fillId="0" borderId="10" xfId="47" quotePrefix="1" applyFont="1" applyFill="1" applyBorder="1" applyAlignment="1" applyProtection="1">
      <alignment horizontal="center" vertical="center"/>
    </xf>
    <xf numFmtId="0" fontId="43" fillId="0" borderId="10" xfId="47" applyFont="1" applyFill="1" applyBorder="1" applyAlignment="1" applyProtection="1">
      <alignment horizontal="center" vertical="center"/>
    </xf>
    <xf numFmtId="0" fontId="43" fillId="0" borderId="10" xfId="47" applyFont="1" applyFill="1" applyBorder="1" applyAlignment="1" applyProtection="1">
      <alignment horizontal="center"/>
    </xf>
    <xf numFmtId="43" fontId="43" fillId="0" borderId="10" xfId="49" applyFont="1" applyFill="1" applyBorder="1" applyProtection="1"/>
    <xf numFmtId="0" fontId="50" fillId="0" borderId="35" xfId="47" quotePrefix="1" applyFont="1" applyFill="1" applyBorder="1" applyAlignment="1" applyProtection="1"/>
    <xf numFmtId="0" fontId="50" fillId="0" borderId="10" xfId="47" quotePrefix="1" applyFont="1" applyFill="1" applyBorder="1" applyAlignment="1" applyProtection="1">
      <alignment horizontal="center" vertical="center"/>
    </xf>
    <xf numFmtId="0" fontId="50" fillId="0" borderId="10" xfId="47" applyFont="1" applyFill="1" applyBorder="1" applyAlignment="1" applyProtection="1">
      <alignment horizontal="center" vertical="center"/>
    </xf>
    <xf numFmtId="0" fontId="50" fillId="0" borderId="10" xfId="47" applyFont="1" applyFill="1" applyBorder="1" applyAlignment="1" applyProtection="1">
      <alignment horizontal="center"/>
    </xf>
    <xf numFmtId="43" fontId="50" fillId="0" borderId="10" xfId="49" applyFont="1" applyBorder="1" applyProtection="1"/>
    <xf numFmtId="0" fontId="43" fillId="0" borderId="10" xfId="47" applyFont="1" applyFill="1" applyBorder="1" applyProtection="1"/>
    <xf numFmtId="0" fontId="43" fillId="0" borderId="10" xfId="2" applyFont="1" applyFill="1" applyBorder="1" applyAlignment="1" applyProtection="1">
      <alignment horizontal="center"/>
    </xf>
    <xf numFmtId="165" fontId="43" fillId="0" borderId="10" xfId="3" applyNumberFormat="1" applyFont="1" applyFill="1" applyBorder="1" applyAlignment="1" applyProtection="1">
      <alignment horizontal="left"/>
    </xf>
    <xf numFmtId="0" fontId="7" fillId="0" borderId="10" xfId="0" applyFont="1" applyFill="1" applyBorder="1" applyProtection="1"/>
    <xf numFmtId="0" fontId="43" fillId="0" borderId="10" xfId="47" applyFont="1" applyBorder="1" applyAlignment="1" applyProtection="1">
      <alignment horizontal="center" vertical="top"/>
    </xf>
    <xf numFmtId="0" fontId="43" fillId="0" borderId="10" xfId="47" applyFont="1" applyBorder="1" applyAlignment="1" applyProtection="1">
      <alignment vertical="top"/>
    </xf>
    <xf numFmtId="43" fontId="43" fillId="0" borderId="10" xfId="49" applyFont="1" applyBorder="1" applyAlignment="1" applyProtection="1">
      <alignment vertical="top"/>
    </xf>
    <xf numFmtId="0" fontId="62" fillId="0" borderId="10" xfId="47" applyFont="1" applyBorder="1" applyAlignment="1" applyProtection="1">
      <alignment horizontal="center" vertical="top"/>
    </xf>
    <xf numFmtId="0" fontId="62" fillId="0" borderId="10" xfId="47" applyFont="1" applyBorder="1" applyAlignment="1" applyProtection="1">
      <alignment vertical="top"/>
    </xf>
    <xf numFmtId="4" fontId="62" fillId="0" borderId="10" xfId="47" applyNumberFormat="1" applyFont="1" applyBorder="1" applyAlignment="1" applyProtection="1">
      <alignment vertical="top"/>
    </xf>
    <xf numFmtId="43" fontId="72" fillId="0" borderId="0" xfId="49" applyFont="1" applyAlignment="1" applyProtection="1">
      <alignment vertical="top"/>
    </xf>
    <xf numFmtId="0" fontId="43" fillId="0" borderId="0" xfId="47" applyFont="1" applyAlignment="1" applyProtection="1">
      <alignment vertical="top" wrapText="1"/>
    </xf>
    <xf numFmtId="0" fontId="43" fillId="0" borderId="0" xfId="47" applyFont="1" applyFill="1" applyAlignment="1" applyProtection="1">
      <alignment vertical="top"/>
    </xf>
    <xf numFmtId="0" fontId="46" fillId="0" borderId="0" xfId="55" applyFont="1" applyAlignment="1" applyProtection="1">
      <alignment horizontal="left"/>
    </xf>
    <xf numFmtId="0" fontId="46" fillId="0" borderId="0" xfId="55" applyFont="1" applyAlignment="1" applyProtection="1">
      <alignment horizontal="center" vertical="center"/>
    </xf>
    <xf numFmtId="0" fontId="46" fillId="0" borderId="0" xfId="55" applyFont="1" applyAlignment="1" applyProtection="1">
      <alignment horizontal="left" vertical="center"/>
    </xf>
    <xf numFmtId="0" fontId="43" fillId="0" borderId="10" xfId="55" applyFont="1" applyFill="1" applyBorder="1" applyProtection="1"/>
    <xf numFmtId="0" fontId="43" fillId="0" borderId="10" xfId="55" applyFont="1" applyFill="1" applyBorder="1" applyAlignment="1" applyProtection="1">
      <alignment horizontal="center"/>
    </xf>
    <xf numFmtId="0" fontId="43" fillId="0" borderId="10" xfId="55" applyFont="1" applyBorder="1" applyProtection="1"/>
    <xf numFmtId="165" fontId="43" fillId="0" borderId="31" xfId="49" applyNumberFormat="1" applyFont="1" applyBorder="1" applyProtection="1"/>
    <xf numFmtId="0" fontId="43" fillId="0" borderId="31" xfId="56" applyNumberFormat="1" applyFont="1" applyBorder="1" applyProtection="1"/>
    <xf numFmtId="0" fontId="46" fillId="35" borderId="32" xfId="55" applyFont="1" applyFill="1" applyBorder="1" applyProtection="1"/>
    <xf numFmtId="43" fontId="46" fillId="35" borderId="34" xfId="56" applyNumberFormat="1" applyFont="1" applyFill="1" applyBorder="1" applyProtection="1"/>
    <xf numFmtId="0" fontId="46" fillId="35" borderId="35" xfId="55" applyFont="1" applyFill="1" applyBorder="1" applyProtection="1"/>
    <xf numFmtId="43" fontId="46" fillId="35" borderId="37" xfId="56" applyNumberFormat="1" applyFont="1" applyFill="1" applyBorder="1" applyProtection="1"/>
    <xf numFmtId="0" fontId="46" fillId="35" borderId="26" xfId="55" applyFont="1" applyFill="1" applyBorder="1" applyProtection="1"/>
    <xf numFmtId="43" fontId="46" fillId="35" borderId="38" xfId="56" applyNumberFormat="1" applyFont="1" applyFill="1" applyBorder="1" applyProtection="1"/>
    <xf numFmtId="0" fontId="49" fillId="0" borderId="0" xfId="0" applyFont="1" applyProtection="1"/>
    <xf numFmtId="0" fontId="49" fillId="0" borderId="0" xfId="0" applyFont="1" applyAlignment="1" applyProtection="1">
      <alignment wrapText="1"/>
    </xf>
    <xf numFmtId="9" fontId="42" fillId="0" borderId="0" xfId="1" applyFont="1" applyProtection="1"/>
    <xf numFmtId="0" fontId="47" fillId="36" borderId="2" xfId="2" applyFont="1" applyFill="1" applyBorder="1" applyAlignment="1" applyProtection="1">
      <alignment horizontal="center" vertical="center" wrapText="1"/>
    </xf>
    <xf numFmtId="0" fontId="47" fillId="36" borderId="5" xfId="2" applyFont="1" applyFill="1" applyBorder="1" applyAlignment="1" applyProtection="1">
      <alignment horizontal="center" vertical="center" wrapText="1"/>
    </xf>
    <xf numFmtId="0" fontId="47" fillId="36" borderId="1" xfId="2" applyFont="1" applyFill="1" applyBorder="1" applyAlignment="1" applyProtection="1">
      <alignment horizontal="center" vertical="center" wrapText="1"/>
    </xf>
    <xf numFmtId="41" fontId="47" fillId="36" borderId="1" xfId="1" applyNumberFormat="1" applyFont="1" applyFill="1" applyBorder="1" applyAlignment="1" applyProtection="1">
      <alignment horizontal="center" vertical="center" wrapText="1"/>
    </xf>
    <xf numFmtId="10" fontId="43" fillId="0" borderId="7" xfId="0" applyNumberFormat="1" applyFont="1" applyBorder="1" applyProtection="1"/>
    <xf numFmtId="167" fontId="61" fillId="0" borderId="10" xfId="59" applyFont="1" applyFill="1" applyBorder="1"/>
    <xf numFmtId="165" fontId="61" fillId="0" borderId="10" xfId="49" applyNumberFormat="1" applyFont="1" applyFill="1" applyBorder="1"/>
    <xf numFmtId="165" fontId="65" fillId="0" borderId="10" xfId="49" applyNumberFormat="1" applyFont="1" applyBorder="1"/>
    <xf numFmtId="165" fontId="63" fillId="0" borderId="10" xfId="0" applyNumberFormat="1" applyFont="1" applyFill="1" applyBorder="1"/>
    <xf numFmtId="165" fontId="67" fillId="0" borderId="10" xfId="49" applyNumberFormat="1" applyFont="1" applyBorder="1"/>
    <xf numFmtId="165" fontId="46" fillId="0" borderId="10" xfId="49" applyNumberFormat="1" applyFont="1" applyBorder="1"/>
    <xf numFmtId="165" fontId="63" fillId="0" borderId="0" xfId="0" applyNumberFormat="1" applyFont="1" applyBorder="1" applyAlignment="1">
      <alignment vertical="top" wrapText="1"/>
    </xf>
    <xf numFmtId="0" fontId="15" fillId="0" borderId="10" xfId="0" applyNumberFormat="1" applyFont="1" applyFill="1" applyBorder="1"/>
    <xf numFmtId="0" fontId="15" fillId="0" borderId="10" xfId="0" applyNumberFormat="1" applyFont="1" applyFill="1" applyBorder="1" applyAlignment="1">
      <alignment horizontal="left"/>
    </xf>
    <xf numFmtId="0" fontId="13" fillId="0" borderId="10" xfId="0" applyNumberFormat="1" applyFont="1" applyFill="1" applyBorder="1"/>
    <xf numFmtId="0" fontId="13" fillId="0" borderId="10" xfId="0" applyNumberFormat="1" applyFont="1" applyFill="1" applyBorder="1" applyAlignment="1">
      <alignment horizontal="left"/>
    </xf>
    <xf numFmtId="0" fontId="7" fillId="0" borderId="10" xfId="0" applyNumberFormat="1" applyFont="1" applyFill="1" applyBorder="1"/>
    <xf numFmtId="0" fontId="19" fillId="0" borderId="10" xfId="0" applyNumberFormat="1" applyFont="1" applyBorder="1"/>
    <xf numFmtId="0" fontId="19" fillId="0" borderId="10" xfId="0" applyNumberFormat="1" applyFont="1" applyBorder="1" applyAlignment="1">
      <alignment horizontal="center"/>
    </xf>
    <xf numFmtId="0" fontId="19" fillId="0" borderId="0" xfId="0" applyNumberFormat="1" applyFont="1"/>
    <xf numFmtId="0" fontId="19" fillId="0" borderId="0" xfId="0" applyNumberFormat="1" applyFont="1" applyAlignment="1">
      <alignment horizontal="center"/>
    </xf>
    <xf numFmtId="165" fontId="62" fillId="0" borderId="0" xfId="0" applyNumberFormat="1" applyFont="1" applyProtection="1"/>
    <xf numFmtId="165" fontId="43" fillId="0" borderId="0" xfId="0" applyNumberFormat="1" applyFont="1" applyAlignment="1" applyProtection="1">
      <alignment horizontal="center"/>
    </xf>
    <xf numFmtId="165" fontId="58" fillId="0" borderId="0" xfId="0" applyNumberFormat="1" applyFont="1" applyProtection="1"/>
    <xf numFmtId="165" fontId="43" fillId="0" borderId="0" xfId="68" applyNumberFormat="1" applyFont="1" applyProtection="1"/>
    <xf numFmtId="9" fontId="47" fillId="36" borderId="41" xfId="1" applyFont="1" applyFill="1" applyBorder="1" applyAlignment="1" applyProtection="1">
      <alignment horizontal="center" vertical="center"/>
    </xf>
    <xf numFmtId="10" fontId="0" fillId="0" borderId="41" xfId="0" applyNumberFormat="1" applyBorder="1" applyAlignment="1" applyProtection="1">
      <alignment horizontal="center"/>
      <protection locked="0"/>
    </xf>
    <xf numFmtId="9" fontId="47" fillId="36" borderId="41" xfId="1" applyFont="1" applyFill="1" applyBorder="1" applyAlignment="1" applyProtection="1">
      <alignment horizontal="center" vertical="center" wrapText="1"/>
    </xf>
    <xf numFmtId="0" fontId="0" fillId="0" borderId="41" xfId="0" applyBorder="1"/>
    <xf numFmtId="41" fontId="0" fillId="0" borderId="41" xfId="0" applyNumberFormat="1" applyBorder="1"/>
    <xf numFmtId="9" fontId="0" fillId="0" borderId="41" xfId="1" applyFont="1" applyBorder="1"/>
    <xf numFmtId="0" fontId="6" fillId="0" borderId="10" xfId="0" applyFont="1" applyBorder="1"/>
    <xf numFmtId="0" fontId="47" fillId="47" borderId="10" xfId="0" applyFont="1" applyFill="1" applyBorder="1" applyAlignment="1" applyProtection="1">
      <alignment horizontal="center"/>
    </xf>
    <xf numFmtId="165" fontId="22" fillId="47" borderId="0" xfId="49" applyNumberFormat="1" applyFont="1" applyFill="1" applyProtection="1"/>
    <xf numFmtId="43" fontId="47" fillId="47" borderId="10" xfId="53" applyFont="1" applyFill="1" applyBorder="1" applyAlignment="1" applyProtection="1">
      <alignment horizontal="center"/>
    </xf>
    <xf numFmtId="17" fontId="47" fillId="47" borderId="10" xfId="53" applyNumberFormat="1" applyFont="1" applyFill="1" applyBorder="1" applyAlignment="1" applyProtection="1">
      <alignment horizontal="center"/>
    </xf>
    <xf numFmtId="165" fontId="47" fillId="47" borderId="10" xfId="49" applyNumberFormat="1" applyFont="1" applyFill="1" applyBorder="1" applyAlignment="1" applyProtection="1">
      <alignment horizontal="center"/>
    </xf>
    <xf numFmtId="0" fontId="47" fillId="47" borderId="10" xfId="0" applyFont="1" applyFill="1" applyBorder="1" applyAlignment="1" applyProtection="1"/>
    <xf numFmtId="0" fontId="47" fillId="47" borderId="1" xfId="0" applyFont="1" applyFill="1" applyBorder="1" applyAlignment="1" applyProtection="1">
      <alignment horizontal="center"/>
    </xf>
    <xf numFmtId="165" fontId="47" fillId="47" borderId="1" xfId="49" applyNumberFormat="1" applyFont="1" applyFill="1" applyBorder="1" applyAlignment="1" applyProtection="1">
      <alignment horizontal="center"/>
    </xf>
    <xf numFmtId="167" fontId="64" fillId="47" borderId="0" xfId="59" applyFont="1" applyFill="1" applyBorder="1" applyAlignment="1" applyProtection="1">
      <alignment horizontal="center"/>
    </xf>
    <xf numFmtId="167" fontId="64" fillId="47" borderId="1" xfId="59" applyFont="1" applyFill="1" applyBorder="1" applyAlignment="1" applyProtection="1">
      <alignment horizontal="center"/>
    </xf>
    <xf numFmtId="43" fontId="64" fillId="47" borderId="4" xfId="49" applyFont="1" applyFill="1" applyBorder="1" applyAlignment="1" applyProtection="1">
      <alignment horizontal="center"/>
    </xf>
    <xf numFmtId="165" fontId="64" fillId="47" borderId="1" xfId="49" applyNumberFormat="1" applyFont="1" applyFill="1" applyBorder="1" applyAlignment="1" applyProtection="1">
      <alignment horizontal="center"/>
    </xf>
    <xf numFmtId="43" fontId="64" fillId="47" borderId="1" xfId="49" applyFont="1" applyFill="1" applyBorder="1" applyAlignment="1" applyProtection="1">
      <alignment horizontal="center"/>
    </xf>
    <xf numFmtId="43" fontId="64" fillId="47" borderId="0" xfId="49" applyFont="1" applyFill="1" applyBorder="1" applyAlignment="1" applyProtection="1">
      <alignment horizontal="center"/>
    </xf>
    <xf numFmtId="43" fontId="64" fillId="47" borderId="0" xfId="49" applyFont="1" applyFill="1" applyBorder="1" applyProtection="1"/>
    <xf numFmtId="165" fontId="5" fillId="0" borderId="0" xfId="49" applyNumberFormat="1" applyFont="1" applyBorder="1" applyProtection="1"/>
    <xf numFmtId="171" fontId="5" fillId="0" borderId="0" xfId="68" applyNumberFormat="1" applyFont="1" applyBorder="1" applyProtection="1"/>
    <xf numFmtId="0" fontId="5" fillId="0" borderId="0" xfId="0" applyFont="1" applyProtection="1"/>
    <xf numFmtId="165" fontId="5" fillId="0" borderId="0" xfId="0" applyNumberFormat="1" applyFont="1" applyProtection="1"/>
    <xf numFmtId="0" fontId="5" fillId="0" borderId="0" xfId="0" applyFont="1" applyFill="1" applyProtection="1"/>
    <xf numFmtId="43" fontId="61" fillId="0" borderId="0" xfId="49" applyFont="1" applyFill="1" applyBorder="1" applyAlignment="1" applyProtection="1">
      <alignment horizontal="center"/>
    </xf>
    <xf numFmtId="43" fontId="65" fillId="0" borderId="0" xfId="49" applyFont="1" applyFill="1" applyBorder="1" applyProtection="1"/>
    <xf numFmtId="43" fontId="46" fillId="0" borderId="0" xfId="49" applyFont="1" applyFill="1" applyBorder="1" applyProtection="1"/>
    <xf numFmtId="43" fontId="47" fillId="47" borderId="10" xfId="53" applyFont="1" applyFill="1" applyBorder="1" applyAlignment="1" applyProtection="1">
      <alignment horizontal="center" vertical="top" wrapText="1"/>
    </xf>
    <xf numFmtId="0" fontId="47" fillId="47" borderId="10" xfId="0" applyFont="1" applyFill="1" applyBorder="1" applyAlignment="1" applyProtection="1">
      <alignment horizontal="center" vertical="top" wrapText="1"/>
    </xf>
    <xf numFmtId="0" fontId="47" fillId="47" borderId="27" xfId="0" applyFont="1" applyFill="1" applyBorder="1" applyAlignment="1" applyProtection="1">
      <alignment horizontal="center"/>
    </xf>
    <xf numFmtId="165" fontId="47" fillId="47" borderId="28" xfId="49" applyNumberFormat="1" applyFont="1" applyFill="1" applyBorder="1" applyAlignment="1" applyProtection="1">
      <alignment horizontal="center"/>
    </xf>
    <xf numFmtId="0" fontId="47" fillId="47" borderId="48" xfId="47" applyFont="1" applyFill="1" applyBorder="1" applyAlignment="1" applyProtection="1">
      <alignment horizontal="center" vertical="center" wrapText="1"/>
    </xf>
    <xf numFmtId="0" fontId="47" fillId="47" borderId="49" xfId="47" applyFont="1" applyFill="1" applyBorder="1" applyAlignment="1" applyProtection="1">
      <alignment horizontal="center" vertical="center" wrapText="1"/>
    </xf>
    <xf numFmtId="0" fontId="47" fillId="47" borderId="10" xfId="47" applyFont="1" applyFill="1" applyBorder="1" applyAlignment="1" applyProtection="1">
      <alignment horizontal="center" vertical="top"/>
    </xf>
    <xf numFmtId="0" fontId="47" fillId="47" borderId="0" xfId="0" applyFont="1" applyFill="1" applyAlignment="1" applyProtection="1">
      <alignment horizontal="center" vertical="center" wrapText="1"/>
    </xf>
    <xf numFmtId="0" fontId="47" fillId="47" borderId="0" xfId="0" applyFont="1" applyFill="1" applyBorder="1" applyAlignment="1" applyProtection="1">
      <alignment horizontal="center" vertical="center" wrapText="1"/>
    </xf>
    <xf numFmtId="9" fontId="47" fillId="47" borderId="0" xfId="54" applyFont="1" applyFill="1" applyBorder="1" applyAlignment="1" applyProtection="1">
      <alignment horizontal="center" vertical="center" wrapText="1"/>
    </xf>
    <xf numFmtId="43" fontId="47" fillId="47" borderId="0" xfId="53" applyFont="1" applyFill="1" applyBorder="1" applyAlignment="1" applyProtection="1">
      <alignment horizontal="center" vertical="center" wrapText="1"/>
    </xf>
    <xf numFmtId="0" fontId="47" fillId="47" borderId="31" xfId="0" applyFont="1" applyFill="1" applyBorder="1" applyAlignment="1" applyProtection="1">
      <alignment horizontal="center"/>
    </xf>
    <xf numFmtId="9" fontId="47" fillId="47" borderId="0" xfId="54" applyFont="1" applyFill="1" applyAlignment="1" applyProtection="1">
      <alignment horizontal="center" vertical="center" wrapText="1"/>
    </xf>
    <xf numFmtId="43" fontId="47" fillId="47" borderId="0" xfId="53" applyFont="1" applyFill="1" applyAlignment="1" applyProtection="1">
      <alignment horizontal="center" vertical="center" wrapText="1"/>
    </xf>
    <xf numFmtId="0" fontId="47" fillId="47" borderId="0" xfId="0" applyFont="1" applyFill="1" applyAlignment="1" applyProtection="1">
      <alignment horizontal="center" vertical="top" wrapText="1"/>
    </xf>
    <xf numFmtId="0" fontId="47" fillId="47" borderId="0" xfId="0" applyFont="1" applyFill="1" applyBorder="1" applyAlignment="1" applyProtection="1">
      <alignment horizontal="center"/>
    </xf>
    <xf numFmtId="0" fontId="47" fillId="47" borderId="0" xfId="0" applyFont="1" applyFill="1" applyBorder="1" applyAlignment="1" applyProtection="1">
      <alignment horizontal="center" vertical="top" wrapText="1"/>
    </xf>
    <xf numFmtId="43" fontId="47" fillId="47" borderId="0" xfId="53" applyFont="1" applyFill="1" applyBorder="1" applyAlignment="1" applyProtection="1">
      <alignment horizontal="center" vertical="top" wrapText="1"/>
    </xf>
    <xf numFmtId="15" fontId="47" fillId="47" borderId="0" xfId="0" applyNumberFormat="1" applyFont="1" applyFill="1" applyBorder="1" applyAlignment="1" applyProtection="1">
      <alignment horizontal="center" vertical="center" wrapText="1"/>
    </xf>
    <xf numFmtId="165" fontId="5" fillId="0" borderId="10" xfId="53" applyNumberFormat="1" applyFont="1" applyBorder="1" applyProtection="1"/>
    <xf numFmtId="9" fontId="5" fillId="0" borderId="0" xfId="54" applyFont="1" applyFill="1" applyProtection="1"/>
    <xf numFmtId="43" fontId="5" fillId="0" borderId="0" xfId="53" applyFont="1" applyFill="1" applyProtection="1"/>
    <xf numFmtId="165" fontId="5" fillId="0" borderId="0" xfId="49" applyNumberFormat="1" applyFont="1" applyProtection="1"/>
    <xf numFmtId="43" fontId="5" fillId="0" borderId="0" xfId="49" applyFont="1" applyProtection="1"/>
    <xf numFmtId="43" fontId="5" fillId="0" borderId="0" xfId="53" applyFont="1" applyProtection="1"/>
    <xf numFmtId="0" fontId="5" fillId="0" borderId="0" xfId="0" applyFont="1" applyAlignment="1" applyProtection="1">
      <alignment horizontal="center"/>
    </xf>
    <xf numFmtId="165" fontId="5" fillId="0" borderId="0" xfId="53" applyNumberFormat="1" applyFont="1" applyBorder="1" applyProtection="1"/>
    <xf numFmtId="10" fontId="5" fillId="0" borderId="0" xfId="54" applyNumberFormat="1" applyFont="1" applyBorder="1" applyAlignment="1" applyProtection="1">
      <alignment horizontal="center"/>
    </xf>
    <xf numFmtId="9" fontId="5" fillId="0" borderId="0" xfId="54" applyNumberFormat="1" applyFont="1" applyBorder="1" applyAlignment="1" applyProtection="1">
      <alignment horizontal="center"/>
    </xf>
    <xf numFmtId="165" fontId="5" fillId="0" borderId="0" xfId="0" applyNumberFormat="1" applyFont="1" applyBorder="1" applyProtection="1"/>
    <xf numFmtId="0" fontId="5" fillId="0" borderId="0" xfId="0" applyFont="1" applyBorder="1" applyProtection="1"/>
    <xf numFmtId="171" fontId="62" fillId="0" borderId="0" xfId="68" applyNumberFormat="1" applyFont="1" applyProtection="1"/>
    <xf numFmtId="0" fontId="72" fillId="0" borderId="0" xfId="0" applyFont="1" applyProtection="1"/>
    <xf numFmtId="165" fontId="72" fillId="0" borderId="0" xfId="0" applyNumberFormat="1" applyFont="1" applyProtection="1"/>
    <xf numFmtId="9" fontId="5" fillId="0" borderId="0" xfId="54" applyFont="1" applyBorder="1" applyProtection="1"/>
    <xf numFmtId="9" fontId="5" fillId="0" borderId="0" xfId="0" applyNumberFormat="1" applyFont="1" applyBorder="1" applyProtection="1"/>
    <xf numFmtId="0" fontId="5" fillId="0" borderId="0" xfId="0" applyFont="1" applyBorder="1" applyAlignment="1" applyProtection="1">
      <alignment horizontal="left" vertical="top" wrapText="1"/>
    </xf>
    <xf numFmtId="43" fontId="5" fillId="0" borderId="0" xfId="53" applyFont="1" applyBorder="1" applyAlignment="1" applyProtection="1">
      <alignment vertical="top" wrapText="1"/>
    </xf>
    <xf numFmtId="0" fontId="5" fillId="0" borderId="0" xfId="0" applyFont="1" applyBorder="1" applyAlignment="1" applyProtection="1">
      <alignment vertical="top" wrapText="1"/>
    </xf>
    <xf numFmtId="0" fontId="5" fillId="0" borderId="10" xfId="0" applyFont="1" applyBorder="1" applyAlignment="1" applyProtection="1">
      <alignment horizontal="center"/>
    </xf>
    <xf numFmtId="165" fontId="5" fillId="0" borderId="10" xfId="53" applyNumberFormat="1" applyFont="1" applyBorder="1" applyAlignment="1" applyProtection="1">
      <alignment horizontal="center"/>
    </xf>
    <xf numFmtId="165" fontId="5" fillId="0" borderId="10" xfId="0" applyNumberFormat="1" applyFont="1" applyBorder="1" applyProtection="1"/>
    <xf numFmtId="0" fontId="5" fillId="0" borderId="0" xfId="0" applyNumberFormat="1" applyFont="1" applyFill="1" applyBorder="1" applyAlignment="1" applyProtection="1">
      <alignment horizontal="center"/>
    </xf>
    <xf numFmtId="0" fontId="5" fillId="0" borderId="0" xfId="0" applyFont="1" applyFill="1" applyBorder="1" applyAlignment="1" applyProtection="1">
      <alignment vertical="top" wrapText="1"/>
    </xf>
    <xf numFmtId="9" fontId="5" fillId="0" borderId="0" xfId="54" applyFont="1" applyProtection="1"/>
    <xf numFmtId="165" fontId="5" fillId="0" borderId="0" xfId="53" applyNumberFormat="1" applyFont="1" applyProtection="1"/>
    <xf numFmtId="10" fontId="5" fillId="0" borderId="0" xfId="54" applyNumberFormat="1" applyFont="1" applyProtection="1"/>
    <xf numFmtId="172" fontId="5" fillId="0" borderId="0" xfId="0" applyNumberFormat="1" applyFont="1" applyProtection="1"/>
    <xf numFmtId="43" fontId="5" fillId="0" borderId="0" xfId="0" applyNumberFormat="1" applyFont="1" applyProtection="1"/>
    <xf numFmtId="0" fontId="5" fillId="0" borderId="0" xfId="0" applyFont="1" applyFill="1" applyBorder="1" applyProtection="1"/>
    <xf numFmtId="0" fontId="5" fillId="0" borderId="0" xfId="0" applyFont="1" applyBorder="1" applyAlignment="1" applyProtection="1">
      <alignment horizontal="center"/>
    </xf>
    <xf numFmtId="165" fontId="5" fillId="0" borderId="0" xfId="53" applyNumberFormat="1" applyFont="1" applyFill="1" applyBorder="1" applyProtection="1"/>
    <xf numFmtId="0" fontId="76" fillId="0" borderId="0" xfId="0" applyFont="1" applyBorder="1" applyProtection="1"/>
    <xf numFmtId="165" fontId="5" fillId="0" borderId="0" xfId="49" applyNumberFormat="1" applyFont="1" applyBorder="1" applyAlignment="1" applyProtection="1">
      <alignment vertical="top" wrapText="1"/>
    </xf>
    <xf numFmtId="165" fontId="5" fillId="0" borderId="0" xfId="0" applyNumberFormat="1" applyFont="1" applyAlignment="1" applyProtection="1">
      <alignment horizontal="left"/>
    </xf>
    <xf numFmtId="9" fontId="5" fillId="0" borderId="0" xfId="118" applyFont="1" applyProtection="1"/>
    <xf numFmtId="3" fontId="5" fillId="0" borderId="0" xfId="117" applyNumberFormat="1" applyFont="1" applyFill="1" applyProtection="1"/>
    <xf numFmtId="9" fontId="5" fillId="0" borderId="0" xfId="118" applyFont="1" applyAlignment="1" applyProtection="1">
      <alignment horizontal="center"/>
    </xf>
    <xf numFmtId="3" fontId="5" fillId="0" borderId="10" xfId="117" applyNumberFormat="1" applyFont="1" applyBorder="1" applyProtection="1"/>
    <xf numFmtId="165" fontId="62" fillId="0" borderId="0" xfId="53" applyNumberFormat="1" applyFont="1" applyProtection="1"/>
    <xf numFmtId="14" fontId="71" fillId="0" borderId="72" xfId="0" applyNumberFormat="1" applyFont="1" applyFill="1" applyBorder="1" applyAlignment="1" applyProtection="1">
      <alignment horizontal="center" vertical="center" wrapText="1"/>
    </xf>
    <xf numFmtId="165" fontId="75" fillId="0" borderId="72" xfId="120" applyNumberFormat="1" applyFont="1" applyFill="1" applyBorder="1" applyAlignment="1" applyProtection="1">
      <alignment vertical="center" wrapText="1"/>
    </xf>
    <xf numFmtId="0" fontId="71" fillId="0" borderId="72" xfId="0" applyFont="1" applyFill="1" applyBorder="1" applyAlignment="1" applyProtection="1">
      <alignment horizontal="center" vertical="center" wrapText="1"/>
    </xf>
    <xf numFmtId="1" fontId="71" fillId="0" borderId="72" xfId="0" applyNumberFormat="1" applyFont="1" applyFill="1" applyBorder="1" applyAlignment="1" applyProtection="1">
      <alignment horizontal="center" vertical="center" wrapText="1"/>
    </xf>
    <xf numFmtId="43" fontId="71" fillId="0" borderId="72" xfId="120" applyFont="1" applyFill="1" applyBorder="1" applyAlignment="1" applyProtection="1">
      <alignment horizontal="center" vertical="center" wrapText="1"/>
    </xf>
    <xf numFmtId="43" fontId="71" fillId="0" borderId="71" xfId="120" applyFont="1" applyFill="1" applyBorder="1" applyAlignment="1" applyProtection="1">
      <alignment horizontal="center" vertical="center" wrapText="1"/>
    </xf>
    <xf numFmtId="43" fontId="71" fillId="0" borderId="72" xfId="120" applyFont="1" applyFill="1" applyBorder="1" applyAlignment="1" applyProtection="1">
      <alignment horizontal="center" wrapText="1"/>
    </xf>
    <xf numFmtId="43" fontId="71" fillId="0" borderId="73" xfId="120" applyFont="1" applyFill="1" applyBorder="1" applyAlignment="1" applyProtection="1">
      <alignment wrapText="1"/>
    </xf>
    <xf numFmtId="0" fontId="46" fillId="0" borderId="72" xfId="0" applyFont="1" applyFill="1" applyBorder="1" applyProtection="1"/>
    <xf numFmtId="165" fontId="71" fillId="0" borderId="71" xfId="120" applyNumberFormat="1" applyFont="1" applyFill="1" applyBorder="1" applyAlignment="1" applyProtection="1">
      <alignment horizontal="center" wrapText="1"/>
    </xf>
    <xf numFmtId="165" fontId="71" fillId="0" borderId="72" xfId="120" applyNumberFormat="1" applyFont="1" applyFill="1" applyBorder="1" applyAlignment="1" applyProtection="1">
      <alignment horizontal="center" wrapText="1"/>
    </xf>
    <xf numFmtId="14" fontId="75" fillId="0" borderId="75" xfId="0" applyNumberFormat="1" applyFont="1" applyFill="1" applyBorder="1" applyAlignment="1" applyProtection="1">
      <alignment horizontal="center"/>
    </xf>
    <xf numFmtId="0" fontId="75" fillId="0" borderId="43" xfId="0" applyFont="1" applyFill="1" applyBorder="1" applyAlignment="1" applyProtection="1">
      <alignment horizontal="right" vertical="center"/>
    </xf>
    <xf numFmtId="0" fontId="71" fillId="0" borderId="43" xfId="113" applyFont="1" applyFill="1" applyBorder="1" applyAlignment="1" applyProtection="1">
      <alignment horizontal="center"/>
    </xf>
    <xf numFmtId="14" fontId="71" fillId="0" borderId="43" xfId="0" applyNumberFormat="1" applyFont="1" applyFill="1" applyBorder="1" applyAlignment="1" applyProtection="1">
      <alignment horizontal="center" vertical="center" wrapText="1"/>
    </xf>
    <xf numFmtId="1" fontId="71" fillId="0" borderId="43" xfId="0" applyNumberFormat="1" applyFont="1" applyFill="1" applyBorder="1" applyAlignment="1" applyProtection="1">
      <alignment horizontal="center" vertical="center" wrapText="1"/>
    </xf>
    <xf numFmtId="0" fontId="71" fillId="0" borderId="75" xfId="0" applyFont="1" applyFill="1" applyBorder="1" applyAlignment="1" applyProtection="1">
      <alignment horizontal="center"/>
    </xf>
    <xf numFmtId="43" fontId="71" fillId="0" borderId="43" xfId="120" applyFont="1" applyFill="1" applyBorder="1" applyAlignment="1" applyProtection="1"/>
    <xf numFmtId="165" fontId="71" fillId="0" borderId="43" xfId="120" applyNumberFormat="1" applyFont="1" applyFill="1" applyBorder="1" applyAlignment="1" applyProtection="1"/>
    <xf numFmtId="171" fontId="71" fillId="0" borderId="0" xfId="68" applyNumberFormat="1" applyFont="1" applyFill="1" applyBorder="1" applyAlignment="1" applyProtection="1"/>
    <xf numFmtId="43" fontId="71" fillId="0" borderId="0" xfId="120" applyFont="1" applyFill="1" applyBorder="1" applyAlignment="1" applyProtection="1"/>
    <xf numFmtId="14" fontId="71" fillId="0" borderId="52" xfId="0" applyNumberFormat="1" applyFont="1" applyFill="1" applyBorder="1" applyAlignment="1" applyProtection="1">
      <alignment horizontal="center" vertical="center" wrapText="1"/>
    </xf>
    <xf numFmtId="165" fontId="75" fillId="0" borderId="52" xfId="120" applyNumberFormat="1" applyFont="1" applyFill="1" applyBorder="1" applyAlignment="1" applyProtection="1">
      <alignment vertical="center" wrapText="1"/>
    </xf>
    <xf numFmtId="0" fontId="71" fillId="0" borderId="52" xfId="0" applyFont="1" applyFill="1" applyBorder="1" applyAlignment="1" applyProtection="1">
      <alignment horizontal="center" vertical="center" wrapText="1"/>
    </xf>
    <xf numFmtId="1" fontId="71" fillId="0" borderId="52" xfId="0" applyNumberFormat="1" applyFont="1" applyFill="1" applyBorder="1" applyAlignment="1" applyProtection="1">
      <alignment horizontal="center" vertical="center" wrapText="1"/>
    </xf>
    <xf numFmtId="43" fontId="71" fillId="0" borderId="52" xfId="120" applyFont="1" applyFill="1" applyBorder="1" applyAlignment="1" applyProtection="1">
      <alignment horizontal="center" vertical="center" wrapText="1"/>
    </xf>
    <xf numFmtId="43" fontId="71" fillId="0" borderId="77" xfId="120" applyFont="1" applyFill="1" applyBorder="1" applyAlignment="1" applyProtection="1">
      <alignment horizontal="center" vertical="center" wrapText="1"/>
    </xf>
    <xf numFmtId="43" fontId="71" fillId="0" borderId="52" xfId="120" applyFont="1" applyFill="1" applyBorder="1" applyAlignment="1" applyProtection="1">
      <alignment horizontal="center" wrapText="1"/>
    </xf>
    <xf numFmtId="43" fontId="71" fillId="0" borderId="78" xfId="120" applyFont="1" applyFill="1" applyBorder="1" applyAlignment="1" applyProtection="1">
      <alignment wrapText="1"/>
    </xf>
    <xf numFmtId="0" fontId="46" fillId="0" borderId="52" xfId="0" applyFont="1" applyFill="1" applyBorder="1" applyProtection="1"/>
    <xf numFmtId="165" fontId="71" fillId="0" borderId="77" xfId="120" applyNumberFormat="1" applyFont="1" applyFill="1" applyBorder="1" applyAlignment="1" applyProtection="1">
      <alignment horizontal="center" wrapText="1"/>
    </xf>
    <xf numFmtId="165" fontId="71" fillId="0" borderId="52" xfId="120" applyNumberFormat="1" applyFont="1" applyFill="1" applyBorder="1" applyAlignment="1" applyProtection="1">
      <alignment horizontal="center" wrapText="1"/>
    </xf>
    <xf numFmtId="0" fontId="43" fillId="0" borderId="77" xfId="119" applyNumberFormat="1" applyFont="1" applyFill="1" applyBorder="1" applyProtection="1"/>
    <xf numFmtId="0" fontId="43" fillId="0" borderId="52" xfId="119" applyNumberFormat="1" applyFont="1" applyFill="1" applyBorder="1" applyProtection="1"/>
    <xf numFmtId="167" fontId="43" fillId="0" borderId="52" xfId="119" quotePrefix="1" applyFont="1" applyFill="1" applyBorder="1" applyProtection="1"/>
    <xf numFmtId="167" fontId="43" fillId="0" borderId="52" xfId="119" applyFont="1" applyFill="1" applyBorder="1" applyAlignment="1" applyProtection="1">
      <alignment horizontal="center"/>
    </xf>
    <xf numFmtId="167" fontId="76" fillId="0" borderId="52" xfId="119" applyFont="1" applyFill="1" applyBorder="1" applyAlignment="1" applyProtection="1">
      <alignment horizontal="center" vertical="center" wrapText="1"/>
    </xf>
    <xf numFmtId="14" fontId="76" fillId="0" borderId="52" xfId="0" applyNumberFormat="1" applyFont="1" applyFill="1" applyBorder="1" applyAlignment="1" applyProtection="1">
      <alignment horizontal="center" vertical="center" wrapText="1"/>
    </xf>
    <xf numFmtId="165" fontId="74" fillId="0" borderId="52" xfId="120" applyNumberFormat="1" applyFont="1" applyFill="1" applyBorder="1" applyAlignment="1" applyProtection="1">
      <alignment vertical="center" wrapText="1"/>
    </xf>
    <xf numFmtId="0" fontId="76" fillId="0" borderId="52" xfId="0" applyFont="1" applyFill="1" applyBorder="1" applyAlignment="1" applyProtection="1">
      <alignment horizontal="center" vertical="center" wrapText="1"/>
    </xf>
    <xf numFmtId="1" fontId="76" fillId="0" borderId="52" xfId="0" applyNumberFormat="1" applyFont="1" applyFill="1" applyBorder="1" applyAlignment="1" applyProtection="1">
      <alignment horizontal="center" vertical="center" wrapText="1"/>
    </xf>
    <xf numFmtId="43" fontId="76" fillId="0" borderId="52" xfId="120" applyFont="1" applyFill="1" applyBorder="1" applyAlignment="1" applyProtection="1">
      <alignment horizontal="center" vertical="center" wrapText="1"/>
    </xf>
    <xf numFmtId="0" fontId="43" fillId="0" borderId="78" xfId="0" applyFont="1" applyFill="1" applyBorder="1" applyAlignment="1" applyProtection="1">
      <alignment horizontal="center"/>
    </xf>
    <xf numFmtId="0" fontId="43" fillId="0" borderId="43" xfId="0" applyFont="1" applyFill="1" applyBorder="1" applyAlignment="1" applyProtection="1">
      <alignment horizontal="center"/>
    </xf>
    <xf numFmtId="43" fontId="76" fillId="0" borderId="77" xfId="120" applyFont="1" applyFill="1" applyBorder="1" applyAlignment="1" applyProtection="1">
      <alignment horizontal="center" vertical="center" wrapText="1"/>
    </xf>
    <xf numFmtId="43" fontId="76" fillId="0" borderId="52" xfId="120" applyFont="1" applyFill="1" applyBorder="1" applyAlignment="1" applyProtection="1">
      <alignment horizontal="center" wrapText="1"/>
    </xf>
    <xf numFmtId="43" fontId="76" fillId="0" borderId="78" xfId="120" applyFont="1" applyFill="1" applyBorder="1" applyAlignment="1" applyProtection="1">
      <alignment wrapText="1"/>
    </xf>
    <xf numFmtId="0" fontId="43" fillId="0" borderId="77" xfId="0" applyFont="1" applyFill="1" applyBorder="1" applyAlignment="1" applyProtection="1">
      <alignment horizontal="center"/>
    </xf>
    <xf numFmtId="0" fontId="50" fillId="0" borderId="52" xfId="0" applyFont="1" applyFill="1" applyBorder="1" applyProtection="1"/>
    <xf numFmtId="165" fontId="43" fillId="0" borderId="52" xfId="120" applyNumberFormat="1" applyFont="1" applyFill="1" applyBorder="1" applyAlignment="1" applyProtection="1">
      <alignment wrapText="1"/>
    </xf>
    <xf numFmtId="165" fontId="43" fillId="0" borderId="78" xfId="120" applyNumberFormat="1" applyFont="1" applyFill="1" applyBorder="1" applyAlignment="1" applyProtection="1">
      <alignment wrapText="1"/>
    </xf>
    <xf numFmtId="165" fontId="76" fillId="0" borderId="77" xfId="120" applyNumberFormat="1" applyFont="1" applyFill="1" applyBorder="1" applyAlignment="1" applyProtection="1">
      <alignment horizontal="center" wrapText="1"/>
    </xf>
    <xf numFmtId="165" fontId="76" fillId="0" borderId="52" xfId="120" applyNumberFormat="1" applyFont="1" applyFill="1" applyBorder="1" applyAlignment="1" applyProtection="1">
      <alignment horizontal="center" wrapText="1"/>
    </xf>
    <xf numFmtId="165" fontId="43" fillId="0" borderId="75" xfId="0" applyNumberFormat="1" applyFont="1" applyFill="1" applyBorder="1" applyProtection="1"/>
    <xf numFmtId="165" fontId="43" fillId="0" borderId="76" xfId="0" applyNumberFormat="1" applyFont="1" applyFill="1" applyBorder="1" applyProtection="1"/>
    <xf numFmtId="14" fontId="74" fillId="0" borderId="75" xfId="0" applyNumberFormat="1" applyFont="1" applyFill="1" applyBorder="1" applyAlignment="1" applyProtection="1">
      <alignment horizontal="center"/>
    </xf>
    <xf numFmtId="0" fontId="74" fillId="0" borderId="43" xfId="0" applyFont="1" applyFill="1" applyBorder="1" applyAlignment="1" applyProtection="1">
      <alignment horizontal="right" vertical="center"/>
    </xf>
    <xf numFmtId="43" fontId="43" fillId="0" borderId="76" xfId="120" applyFont="1" applyFill="1" applyBorder="1" applyAlignment="1" applyProtection="1"/>
    <xf numFmtId="0" fontId="76" fillId="0" borderId="43" xfId="113" applyFont="1" applyFill="1" applyBorder="1" applyAlignment="1" applyProtection="1">
      <alignment horizontal="center"/>
    </xf>
    <xf numFmtId="14" fontId="76" fillId="0" borderId="43" xfId="0" applyNumberFormat="1" applyFont="1" applyFill="1" applyBorder="1" applyAlignment="1" applyProtection="1">
      <alignment horizontal="center" vertical="center" wrapText="1"/>
    </xf>
    <xf numFmtId="1" fontId="76" fillId="0" borderId="43" xfId="0" applyNumberFormat="1" applyFont="1" applyFill="1" applyBorder="1" applyAlignment="1" applyProtection="1">
      <alignment horizontal="center" vertical="center" wrapText="1"/>
    </xf>
    <xf numFmtId="43" fontId="43" fillId="0" borderId="43" xfId="120" applyFont="1" applyFill="1" applyBorder="1" applyAlignment="1" applyProtection="1"/>
    <xf numFmtId="43" fontId="43" fillId="0" borderId="43" xfId="121" applyNumberFormat="1" applyFont="1" applyFill="1" applyBorder="1" applyAlignment="1" applyProtection="1"/>
    <xf numFmtId="165" fontId="43" fillId="0" borderId="76" xfId="121" applyNumberFormat="1" applyFont="1" applyFill="1" applyBorder="1" applyAlignment="1" applyProtection="1"/>
    <xf numFmtId="0" fontId="76" fillId="0" borderId="75" xfId="0" applyFont="1" applyFill="1" applyBorder="1" applyAlignment="1" applyProtection="1">
      <alignment horizontal="center"/>
    </xf>
    <xf numFmtId="43" fontId="76" fillId="0" borderId="43" xfId="120" applyFont="1" applyFill="1" applyBorder="1" applyAlignment="1" applyProtection="1"/>
    <xf numFmtId="165" fontId="76" fillId="0" borderId="43" xfId="120" applyNumberFormat="1" applyFont="1" applyFill="1" applyBorder="1" applyAlignment="1" applyProtection="1"/>
    <xf numFmtId="43" fontId="43" fillId="0" borderId="43" xfId="121" applyFont="1" applyFill="1" applyBorder="1" applyAlignment="1" applyProtection="1"/>
    <xf numFmtId="165" fontId="43" fillId="0" borderId="77" xfId="120" applyNumberFormat="1" applyFont="1" applyFill="1" applyBorder="1" applyAlignment="1" applyProtection="1">
      <alignment wrapText="1"/>
    </xf>
    <xf numFmtId="43" fontId="43" fillId="0" borderId="52" xfId="120" applyFont="1" applyFill="1" applyBorder="1" applyAlignment="1" applyProtection="1">
      <alignment wrapText="1"/>
    </xf>
    <xf numFmtId="14" fontId="74" fillId="0" borderId="77" xfId="0" applyNumberFormat="1" applyFont="1" applyFill="1" applyBorder="1" applyAlignment="1" applyProtection="1">
      <alignment horizontal="center"/>
    </xf>
    <xf numFmtId="0" fontId="74" fillId="0" borderId="52" xfId="0" applyFont="1" applyFill="1" applyBorder="1" applyAlignment="1" applyProtection="1">
      <alignment horizontal="right" vertical="center"/>
    </xf>
    <xf numFmtId="43" fontId="43" fillId="0" borderId="78" xfId="120" applyFont="1" applyFill="1" applyBorder="1" applyAlignment="1" applyProtection="1"/>
    <xf numFmtId="0" fontId="76" fillId="0" borderId="52" xfId="113" applyFont="1" applyFill="1" applyBorder="1" applyAlignment="1" applyProtection="1">
      <alignment horizontal="center"/>
    </xf>
    <xf numFmtId="165" fontId="43" fillId="0" borderId="78" xfId="121" applyNumberFormat="1" applyFont="1" applyFill="1" applyBorder="1" applyAlignment="1" applyProtection="1"/>
    <xf numFmtId="165" fontId="76" fillId="0" borderId="79" xfId="120" applyNumberFormat="1" applyFont="1" applyFill="1" applyBorder="1" applyAlignment="1" applyProtection="1"/>
    <xf numFmtId="0" fontId="43" fillId="0" borderId="0" xfId="0" applyFont="1" applyFill="1" applyBorder="1" applyAlignment="1" applyProtection="1">
      <alignment horizontal="center"/>
    </xf>
    <xf numFmtId="0" fontId="76" fillId="0" borderId="0" xfId="113" applyFont="1" applyFill="1" applyBorder="1" applyAlignment="1" applyProtection="1">
      <alignment horizontal="center"/>
    </xf>
    <xf numFmtId="14" fontId="76" fillId="0" borderId="0" xfId="0" applyNumberFormat="1" applyFont="1" applyFill="1" applyBorder="1" applyAlignment="1" applyProtection="1">
      <alignment horizontal="center" vertical="center" wrapText="1"/>
    </xf>
    <xf numFmtId="165" fontId="43" fillId="46" borderId="0" xfId="0" applyNumberFormat="1" applyFont="1" applyFill="1" applyProtection="1"/>
    <xf numFmtId="0" fontId="44" fillId="43" borderId="0" xfId="0" applyFont="1" applyFill="1" applyAlignment="1" applyProtection="1"/>
    <xf numFmtId="0" fontId="5" fillId="43" borderId="0" xfId="0" applyFont="1" applyFill="1" applyProtection="1"/>
    <xf numFmtId="0" fontId="5" fillId="43" borderId="3" xfId="0" applyFont="1" applyFill="1" applyBorder="1" applyProtection="1"/>
    <xf numFmtId="0" fontId="5" fillId="43" borderId="2" xfId="0" applyFont="1" applyFill="1" applyBorder="1" applyAlignment="1" applyProtection="1">
      <alignment horizontal="left"/>
    </xf>
    <xf numFmtId="0" fontId="5" fillId="43" borderId="0" xfId="0" applyFont="1" applyFill="1" applyBorder="1" applyProtection="1"/>
    <xf numFmtId="0" fontId="58" fillId="43" borderId="0" xfId="0" applyFont="1" applyFill="1" applyProtection="1"/>
    <xf numFmtId="0" fontId="5" fillId="43" borderId="0" xfId="0" applyFont="1" applyFill="1" applyAlignment="1" applyProtection="1">
      <alignment horizontal="center"/>
    </xf>
    <xf numFmtId="0" fontId="46" fillId="43" borderId="0" xfId="0" applyFont="1" applyFill="1" applyBorder="1" applyAlignment="1" applyProtection="1">
      <alignment horizontal="center" vertical="center" wrapText="1"/>
    </xf>
    <xf numFmtId="167" fontId="44" fillId="43" borderId="0" xfId="119" applyFont="1" applyFill="1" applyAlignment="1" applyProtection="1"/>
    <xf numFmtId="0" fontId="50" fillId="43" borderId="3" xfId="0" applyFont="1" applyFill="1" applyBorder="1" applyAlignment="1" applyProtection="1">
      <alignment horizontal="left" wrapText="1"/>
    </xf>
    <xf numFmtId="14" fontId="50" fillId="43" borderId="2" xfId="0" applyNumberFormat="1" applyFont="1" applyFill="1" applyBorder="1" applyAlignment="1" applyProtection="1">
      <alignment vertical="center"/>
    </xf>
    <xf numFmtId="43" fontId="5" fillId="43" borderId="0" xfId="0" applyNumberFormat="1" applyFont="1" applyFill="1" applyAlignment="1" applyProtection="1">
      <alignment horizontal="center"/>
    </xf>
    <xf numFmtId="43" fontId="5" fillId="43" borderId="0" xfId="120" applyFont="1" applyFill="1" applyBorder="1" applyProtection="1"/>
    <xf numFmtId="43" fontId="5" fillId="43" borderId="0" xfId="120" applyFont="1" applyFill="1" applyBorder="1" applyAlignment="1" applyProtection="1">
      <alignment wrapText="1"/>
    </xf>
    <xf numFmtId="14" fontId="5" fillId="43" borderId="0" xfId="0" applyNumberFormat="1" applyFont="1" applyFill="1" applyProtection="1"/>
    <xf numFmtId="165" fontId="5" fillId="43" borderId="0" xfId="0" applyNumberFormat="1" applyFont="1" applyFill="1" applyProtection="1"/>
    <xf numFmtId="43" fontId="5" fillId="43" borderId="0" xfId="120" applyFont="1" applyFill="1" applyProtection="1"/>
    <xf numFmtId="0" fontId="46" fillId="43" borderId="0" xfId="0" applyFont="1" applyFill="1" applyProtection="1"/>
    <xf numFmtId="0" fontId="5" fillId="43" borderId="0" xfId="0" applyFont="1" applyFill="1" applyAlignment="1" applyProtection="1"/>
    <xf numFmtId="0" fontId="5" fillId="43" borderId="0" xfId="0" applyFont="1" applyFill="1" applyBorder="1" applyAlignment="1" applyProtection="1"/>
    <xf numFmtId="43" fontId="5" fillId="43" borderId="0" xfId="0" applyNumberFormat="1" applyFont="1" applyFill="1" applyBorder="1" applyProtection="1"/>
    <xf numFmtId="0" fontId="77" fillId="43" borderId="0" xfId="0" applyFont="1" applyFill="1" applyAlignment="1" applyProtection="1"/>
    <xf numFmtId="0" fontId="50" fillId="43" borderId="0" xfId="0" applyFont="1" applyFill="1" applyProtection="1"/>
    <xf numFmtId="0" fontId="50" fillId="43" borderId="0" xfId="0" applyFont="1" applyFill="1" applyBorder="1" applyProtection="1"/>
    <xf numFmtId="0" fontId="50" fillId="43" borderId="0" xfId="0" applyFont="1" applyFill="1" applyAlignment="1" applyProtection="1">
      <alignment horizontal="center"/>
    </xf>
    <xf numFmtId="43" fontId="50" fillId="43" borderId="0" xfId="0" applyNumberFormat="1" applyFont="1" applyFill="1" applyBorder="1" applyProtection="1"/>
    <xf numFmtId="43" fontId="50" fillId="43" borderId="0" xfId="120" applyFont="1" applyFill="1" applyBorder="1" applyProtection="1"/>
    <xf numFmtId="14" fontId="71" fillId="43" borderId="0" xfId="0" applyNumberFormat="1" applyFont="1" applyFill="1" applyAlignment="1" applyProtection="1">
      <alignment horizontal="center" vertical="center" wrapText="1"/>
    </xf>
    <xf numFmtId="14" fontId="50" fillId="43" borderId="0" xfId="0" applyNumberFormat="1" applyFont="1" applyFill="1" applyProtection="1"/>
    <xf numFmtId="0" fontId="50" fillId="44" borderId="0" xfId="0" applyFont="1" applyFill="1" applyBorder="1" applyAlignment="1" applyProtection="1"/>
    <xf numFmtId="0" fontId="46" fillId="44" borderId="0" xfId="0" applyFont="1" applyFill="1" applyBorder="1" applyAlignment="1" applyProtection="1">
      <alignment horizontal="center" vertical="center" wrapText="1"/>
    </xf>
    <xf numFmtId="0" fontId="46" fillId="40" borderId="61" xfId="0" applyFont="1" applyFill="1" applyBorder="1" applyAlignment="1" applyProtection="1">
      <alignment horizontal="center" vertical="center" wrapText="1"/>
    </xf>
    <xf numFmtId="0" fontId="46" fillId="40" borderId="62" xfId="0" applyFont="1" applyFill="1" applyBorder="1" applyAlignment="1" applyProtection="1">
      <alignment horizontal="center" vertical="center" wrapText="1"/>
    </xf>
    <xf numFmtId="0" fontId="46" fillId="40" borderId="63" xfId="0" applyFont="1" applyFill="1" applyBorder="1" applyAlignment="1" applyProtection="1">
      <alignment horizontal="center" vertical="center" wrapText="1"/>
    </xf>
    <xf numFmtId="0" fontId="46" fillId="40" borderId="64" xfId="0" applyFont="1" applyFill="1" applyBorder="1" applyAlignment="1" applyProtection="1">
      <alignment horizontal="center" vertical="center" wrapText="1"/>
    </xf>
    <xf numFmtId="0" fontId="46" fillId="40" borderId="65" xfId="0" applyFont="1" applyFill="1" applyBorder="1" applyAlignment="1" applyProtection="1">
      <alignment horizontal="center" vertical="center" wrapText="1"/>
    </xf>
    <xf numFmtId="0" fontId="46" fillId="40" borderId="66" xfId="0" applyFont="1" applyFill="1" applyBorder="1" applyAlignment="1" applyProtection="1">
      <alignment horizontal="center" vertical="center" wrapText="1"/>
    </xf>
    <xf numFmtId="0" fontId="46" fillId="40" borderId="67" xfId="0" applyFont="1" applyFill="1" applyBorder="1" applyAlignment="1" applyProtection="1">
      <alignment horizontal="center" vertical="center" wrapText="1"/>
    </xf>
    <xf numFmtId="0" fontId="46" fillId="40" borderId="68" xfId="0" applyFont="1" applyFill="1" applyBorder="1" applyAlignment="1" applyProtection="1">
      <alignment horizontal="center" vertical="center" wrapText="1"/>
    </xf>
    <xf numFmtId="0" fontId="46" fillId="40" borderId="69" xfId="0" applyFont="1" applyFill="1" applyBorder="1" applyAlignment="1" applyProtection="1">
      <alignment horizontal="center" vertical="center" wrapText="1"/>
    </xf>
    <xf numFmtId="0" fontId="50" fillId="40" borderId="70" xfId="0" applyFont="1" applyFill="1" applyBorder="1" applyAlignment="1" applyProtection="1">
      <alignment horizontal="center" vertical="center" wrapText="1"/>
    </xf>
    <xf numFmtId="0" fontId="50" fillId="40" borderId="30" xfId="0" applyFont="1" applyFill="1" applyBorder="1" applyAlignment="1" applyProtection="1">
      <alignment horizontal="center" vertical="center" wrapText="1"/>
    </xf>
    <xf numFmtId="0" fontId="46" fillId="40" borderId="47" xfId="0" applyFont="1" applyFill="1" applyBorder="1" applyAlignment="1" applyProtection="1">
      <alignment horizontal="center" vertical="center" wrapText="1"/>
    </xf>
    <xf numFmtId="167" fontId="46" fillId="40" borderId="70" xfId="119" applyFont="1" applyFill="1" applyBorder="1" applyAlignment="1" applyProtection="1">
      <alignment horizontal="center" vertical="center" wrapText="1"/>
    </xf>
    <xf numFmtId="167" fontId="46" fillId="40" borderId="30" xfId="119" applyFont="1" applyFill="1" applyBorder="1" applyAlignment="1" applyProtection="1">
      <alignment horizontal="center" vertical="center" wrapText="1"/>
    </xf>
    <xf numFmtId="167" fontId="46" fillId="40" borderId="47" xfId="119" applyFont="1" applyFill="1" applyBorder="1" applyAlignment="1" applyProtection="1">
      <alignment horizontal="center" vertical="center" wrapText="1"/>
    </xf>
    <xf numFmtId="0" fontId="43" fillId="0" borderId="52" xfId="0" applyFont="1" applyFill="1" applyBorder="1" applyProtection="1"/>
    <xf numFmtId="43" fontId="43" fillId="0" borderId="52" xfId="120" applyFont="1" applyFill="1" applyBorder="1" applyProtection="1"/>
    <xf numFmtId="4" fontId="43" fillId="0" borderId="52" xfId="0" applyNumberFormat="1" applyFont="1" applyFill="1" applyBorder="1" applyProtection="1"/>
    <xf numFmtId="0" fontId="75" fillId="0" borderId="3" xfId="0" applyNumberFormat="1" applyFont="1" applyFill="1" applyBorder="1" applyAlignment="1" applyProtection="1">
      <alignment horizontal="center" vertical="center" wrapText="1"/>
    </xf>
    <xf numFmtId="0" fontId="75" fillId="0" borderId="4" xfId="0" applyFont="1" applyFill="1" applyBorder="1" applyAlignment="1" applyProtection="1">
      <alignment horizontal="left" vertical="center" wrapText="1"/>
    </xf>
    <xf numFmtId="0" fontId="46" fillId="0" borderId="4" xfId="0" applyFont="1" applyFill="1" applyBorder="1" applyProtection="1"/>
    <xf numFmtId="0" fontId="46" fillId="0" borderId="4" xfId="0" applyFont="1" applyFill="1" applyBorder="1" applyAlignment="1" applyProtection="1">
      <alignment wrapText="1"/>
    </xf>
    <xf numFmtId="0" fontId="75" fillId="0" borderId="4" xfId="0" applyFont="1" applyFill="1" applyBorder="1" applyAlignment="1" applyProtection="1">
      <alignment horizontal="center" vertical="center" wrapText="1"/>
    </xf>
    <xf numFmtId="43" fontId="46" fillId="0" borderId="4" xfId="0" applyNumberFormat="1" applyFont="1" applyFill="1" applyBorder="1" applyProtection="1"/>
    <xf numFmtId="165" fontId="46" fillId="0" borderId="4" xfId="0" applyNumberFormat="1" applyFont="1" applyFill="1" applyBorder="1" applyProtection="1"/>
    <xf numFmtId="0" fontId="50" fillId="0" borderId="57" xfId="55" applyFont="1" applyBorder="1" applyProtection="1"/>
    <xf numFmtId="0" fontId="5" fillId="0" borderId="24" xfId="55" applyFont="1" applyBorder="1" applyProtection="1"/>
    <xf numFmtId="0" fontId="5" fillId="0" borderId="28" xfId="55" applyFont="1" applyBorder="1" applyProtection="1"/>
    <xf numFmtId="0" fontId="50" fillId="0" borderId="80" xfId="55" applyFont="1" applyBorder="1" applyProtection="1"/>
    <xf numFmtId="0" fontId="5" fillId="0" borderId="0" xfId="55" applyFont="1" applyBorder="1" applyProtection="1"/>
    <xf numFmtId="0" fontId="5" fillId="0" borderId="44" xfId="55" applyFont="1" applyBorder="1" applyProtection="1"/>
    <xf numFmtId="0" fontId="5" fillId="0" borderId="80" xfId="55" applyFont="1" applyBorder="1" applyProtection="1"/>
    <xf numFmtId="43" fontId="5" fillId="45" borderId="0" xfId="55" applyNumberFormat="1" applyFont="1" applyFill="1" applyBorder="1" applyProtection="1"/>
    <xf numFmtId="43" fontId="43" fillId="0" borderId="0" xfId="56" applyFont="1" applyFill="1" applyBorder="1" applyAlignment="1" applyProtection="1">
      <alignment vertical="center"/>
    </xf>
    <xf numFmtId="43" fontId="5" fillId="0" borderId="0" xfId="55" applyNumberFormat="1" applyFont="1" applyBorder="1" applyProtection="1"/>
    <xf numFmtId="171" fontId="79" fillId="0" borderId="0" xfId="68" applyNumberFormat="1" applyFont="1" applyFill="1" applyBorder="1" applyAlignment="1" applyProtection="1">
      <alignment vertical="center"/>
    </xf>
    <xf numFmtId="43" fontId="43" fillId="0" borderId="0" xfId="56" applyFont="1" applyBorder="1" applyProtection="1"/>
    <xf numFmtId="9" fontId="5" fillId="0" borderId="0" xfId="55" applyNumberFormat="1" applyFont="1" applyBorder="1" applyProtection="1"/>
    <xf numFmtId="165" fontId="43" fillId="0" borderId="0" xfId="56" applyNumberFormat="1" applyFont="1" applyBorder="1" applyProtection="1"/>
    <xf numFmtId="165" fontId="43" fillId="0" borderId="44" xfId="56" applyNumberFormat="1" applyFont="1" applyBorder="1" applyProtection="1"/>
    <xf numFmtId="43" fontId="43" fillId="0" borderId="0" xfId="56" applyNumberFormat="1" applyFont="1" applyBorder="1" applyProtection="1"/>
    <xf numFmtId="165" fontId="46" fillId="0" borderId="0" xfId="56" applyNumberFormat="1" applyFont="1" applyFill="1" applyBorder="1" applyProtection="1"/>
    <xf numFmtId="165" fontId="43" fillId="0" borderId="0" xfId="56" applyNumberFormat="1" applyFont="1" applyFill="1" applyBorder="1" applyProtection="1"/>
    <xf numFmtId="0" fontId="5" fillId="0" borderId="7" xfId="55" applyFont="1" applyBorder="1" applyProtection="1"/>
    <xf numFmtId="0" fontId="5" fillId="0" borderId="8" xfId="55" applyFont="1" applyBorder="1" applyProtection="1"/>
    <xf numFmtId="0" fontId="5" fillId="0" borderId="20" xfId="55" applyFont="1" applyBorder="1" applyProtection="1"/>
    <xf numFmtId="0" fontId="47" fillId="47" borderId="0" xfId="2" applyFont="1" applyFill="1" applyBorder="1" applyAlignment="1" applyProtection="1">
      <alignment horizontal="center" vertical="top" wrapText="1"/>
    </xf>
    <xf numFmtId="0" fontId="47" fillId="47" borderId="53" xfId="0" applyFont="1" applyFill="1" applyBorder="1" applyAlignment="1" applyProtection="1"/>
    <xf numFmtId="0" fontId="47" fillId="47" borderId="30" xfId="0" applyFont="1" applyFill="1" applyBorder="1" applyAlignment="1" applyProtection="1"/>
    <xf numFmtId="0" fontId="47" fillId="47" borderId="30" xfId="0" applyFont="1" applyFill="1" applyBorder="1" applyAlignment="1" applyProtection="1">
      <alignment wrapText="1"/>
    </xf>
    <xf numFmtId="1" fontId="47" fillId="47" borderId="30" xfId="0" applyNumberFormat="1" applyFont="1" applyFill="1" applyBorder="1" applyAlignment="1" applyProtection="1"/>
    <xf numFmtId="0" fontId="47" fillId="47" borderId="37" xfId="0" applyFont="1" applyFill="1" applyBorder="1" applyAlignment="1" applyProtection="1"/>
    <xf numFmtId="0" fontId="47" fillId="47" borderId="0" xfId="0" applyFont="1" applyFill="1" applyBorder="1" applyAlignment="1" applyProtection="1"/>
    <xf numFmtId="167" fontId="47" fillId="47" borderId="61" xfId="119" applyFont="1" applyFill="1" applyBorder="1" applyAlignment="1" applyProtection="1">
      <alignment horizontal="center" vertical="center" wrapText="1"/>
    </xf>
    <xf numFmtId="167" fontId="47" fillId="47" borderId="62" xfId="119" applyFont="1" applyFill="1" applyBorder="1" applyAlignment="1" applyProtection="1">
      <alignment horizontal="center" vertical="center" wrapText="1"/>
    </xf>
    <xf numFmtId="167" fontId="47" fillId="47" borderId="63" xfId="119" applyFont="1" applyFill="1" applyBorder="1" applyAlignment="1" applyProtection="1">
      <alignment horizontal="center" vertical="center" wrapText="1"/>
    </xf>
    <xf numFmtId="0" fontId="47" fillId="47" borderId="61" xfId="0" applyFont="1" applyFill="1" applyBorder="1" applyAlignment="1" applyProtection="1">
      <alignment horizontal="center" vertical="center" wrapText="1"/>
    </xf>
    <xf numFmtId="0" fontId="47" fillId="47" borderId="62" xfId="0" applyFont="1" applyFill="1" applyBorder="1" applyAlignment="1" applyProtection="1">
      <alignment horizontal="center" vertical="center" wrapText="1"/>
    </xf>
    <xf numFmtId="0" fontId="47" fillId="47" borderId="62" xfId="0" applyFont="1" applyFill="1" applyBorder="1" applyAlignment="1" applyProtection="1">
      <alignment horizontal="center" vertical="center"/>
    </xf>
    <xf numFmtId="0" fontId="47" fillId="47" borderId="63" xfId="0" applyFont="1" applyFill="1" applyBorder="1" applyAlignment="1" applyProtection="1">
      <alignment horizontal="center" vertical="center" wrapText="1"/>
    </xf>
    <xf numFmtId="167" fontId="47" fillId="47" borderId="70" xfId="119" applyFont="1" applyFill="1" applyBorder="1" applyAlignment="1" applyProtection="1">
      <alignment horizontal="center" vertical="center" wrapText="1"/>
    </xf>
    <xf numFmtId="43" fontId="47" fillId="47" borderId="30" xfId="120" applyFont="1" applyFill="1" applyBorder="1" applyAlignment="1" applyProtection="1">
      <alignment horizontal="center" vertical="center" wrapText="1"/>
    </xf>
    <xf numFmtId="0" fontId="78" fillId="47" borderId="0" xfId="55" applyFont="1" applyFill="1" applyBorder="1" applyAlignment="1" applyProtection="1">
      <alignment horizontal="center" vertical="center"/>
    </xf>
    <xf numFmtId="0" fontId="5" fillId="0" borderId="0" xfId="55" applyFont="1" applyProtection="1"/>
    <xf numFmtId="0" fontId="5" fillId="0" borderId="0" xfId="55" applyFont="1" applyAlignment="1" applyProtection="1">
      <alignment horizontal="left"/>
    </xf>
    <xf numFmtId="14" fontId="5" fillId="0" borderId="30" xfId="55" applyNumberFormat="1" applyFont="1" applyBorder="1" applyAlignment="1" applyProtection="1">
      <alignment horizontal="center"/>
    </xf>
    <xf numFmtId="0" fontId="5" fillId="0" borderId="0" xfId="55" applyFont="1" applyAlignment="1" applyProtection="1">
      <alignment horizontal="left" vertical="center"/>
    </xf>
    <xf numFmtId="0" fontId="5" fillId="0" borderId="0" xfId="55" applyFont="1" applyAlignment="1" applyProtection="1">
      <alignment vertical="center"/>
    </xf>
    <xf numFmtId="0" fontId="5" fillId="0" borderId="30" xfId="55" applyFont="1" applyFill="1" applyBorder="1" applyAlignment="1" applyProtection="1">
      <alignment horizontal="center" vertical="center"/>
    </xf>
    <xf numFmtId="0" fontId="5" fillId="0" borderId="30" xfId="55" applyFont="1" applyBorder="1" applyAlignment="1" applyProtection="1">
      <alignment horizontal="center" vertical="center"/>
    </xf>
    <xf numFmtId="0" fontId="5" fillId="0" borderId="10" xfId="55" applyFont="1" applyBorder="1" applyProtection="1">
      <protection locked="0"/>
    </xf>
    <xf numFmtId="0" fontId="5" fillId="0" borderId="10" xfId="55" applyFont="1" applyBorder="1" applyAlignment="1" applyProtection="1">
      <alignment horizontal="center"/>
      <protection locked="0"/>
    </xf>
    <xf numFmtId="0" fontId="5" fillId="0" borderId="10" xfId="55" applyNumberFormat="1" applyFont="1" applyBorder="1" applyProtection="1">
      <protection locked="0"/>
    </xf>
    <xf numFmtId="0" fontId="5" fillId="0" borderId="10" xfId="55" applyFont="1" applyFill="1" applyBorder="1" applyProtection="1">
      <protection locked="0"/>
    </xf>
    <xf numFmtId="0" fontId="5" fillId="0" borderId="10" xfId="55" applyFont="1" applyBorder="1" applyProtection="1"/>
    <xf numFmtId="0" fontId="5" fillId="0" borderId="10" xfId="55" applyNumberFormat="1" applyFont="1" applyBorder="1" applyProtection="1"/>
    <xf numFmtId="0" fontId="5" fillId="0" borderId="10" xfId="55" applyFont="1" applyFill="1" applyBorder="1" applyProtection="1"/>
    <xf numFmtId="0" fontId="5" fillId="0" borderId="31" xfId="55" applyFont="1" applyBorder="1" applyProtection="1"/>
    <xf numFmtId="43" fontId="5" fillId="0" borderId="0" xfId="55" applyNumberFormat="1" applyFont="1" applyProtection="1"/>
    <xf numFmtId="165" fontId="5" fillId="0" borderId="0" xfId="55" applyNumberFormat="1" applyFont="1" applyProtection="1"/>
    <xf numFmtId="0" fontId="47" fillId="47" borderId="10" xfId="55" applyFont="1" applyFill="1" applyBorder="1" applyAlignment="1" applyProtection="1">
      <alignment horizontal="center" vertical="center" wrapText="1"/>
    </xf>
    <xf numFmtId="0" fontId="48" fillId="0" borderId="0" xfId="2" applyFont="1" applyFill="1" applyBorder="1" applyAlignment="1" applyProtection="1">
      <alignment horizontal="center"/>
    </xf>
    <xf numFmtId="0" fontId="4" fillId="0" borderId="0" xfId="2" applyFont="1" applyFill="1" applyBorder="1" applyAlignment="1" applyProtection="1">
      <alignment horizontal="center"/>
    </xf>
    <xf numFmtId="1" fontId="43" fillId="0" borderId="0" xfId="0" applyNumberFormat="1" applyFont="1" applyBorder="1" applyAlignment="1" applyProtection="1">
      <alignment horizontal="center"/>
    </xf>
    <xf numFmtId="0" fontId="4" fillId="0" borderId="0" xfId="2" applyFont="1" applyFill="1" applyAlignment="1" applyProtection="1">
      <alignment horizontal="center"/>
    </xf>
    <xf numFmtId="0" fontId="13" fillId="0" borderId="41" xfId="2" applyNumberFormat="1" applyFont="1" applyFill="1" applyBorder="1" applyProtection="1"/>
    <xf numFmtId="0" fontId="13" fillId="0" borderId="41" xfId="2" applyNumberFormat="1" applyFont="1" applyFill="1" applyBorder="1" applyAlignment="1" applyProtection="1">
      <alignment horizontal="right"/>
    </xf>
    <xf numFmtId="0" fontId="47" fillId="47" borderId="1" xfId="0" applyNumberFormat="1" applyFont="1" applyFill="1" applyBorder="1" applyAlignment="1" applyProtection="1">
      <alignment horizontal="center" vertical="top" wrapText="1"/>
    </xf>
    <xf numFmtId="165" fontId="47" fillId="47" borderId="4" xfId="49" applyNumberFormat="1" applyFont="1" applyFill="1" applyBorder="1" applyAlignment="1" applyProtection="1">
      <alignment horizontal="center" vertical="top" wrapText="1"/>
    </xf>
    <xf numFmtId="165" fontId="47" fillId="47" borderId="1" xfId="49" applyNumberFormat="1" applyFont="1" applyFill="1" applyBorder="1" applyAlignment="1" applyProtection="1">
      <alignment horizontal="center" vertical="top" wrapText="1"/>
    </xf>
    <xf numFmtId="165" fontId="43" fillId="47" borderId="0" xfId="49" applyNumberFormat="1" applyFont="1" applyFill="1" applyAlignment="1" applyProtection="1">
      <alignment vertical="top" wrapText="1"/>
    </xf>
    <xf numFmtId="0" fontId="3" fillId="0" borderId="0" xfId="68" applyNumberFormat="1" applyFont="1" applyFill="1" applyAlignment="1" applyProtection="1">
      <alignment horizontal="center"/>
    </xf>
    <xf numFmtId="1" fontId="43" fillId="0" borderId="0" xfId="0" applyNumberFormat="1" applyFont="1" applyFill="1" applyBorder="1" applyAlignment="1" applyProtection="1">
      <alignment horizontal="center"/>
    </xf>
    <xf numFmtId="0" fontId="48" fillId="0" borderId="0" xfId="2" applyFont="1" applyFill="1" applyAlignment="1" applyProtection="1">
      <alignment horizontal="center"/>
    </xf>
    <xf numFmtId="1" fontId="43" fillId="0" borderId="41" xfId="0" applyNumberFormat="1" applyFont="1" applyBorder="1" applyAlignment="1" applyProtection="1">
      <alignment horizontal="center"/>
    </xf>
    <xf numFmtId="0" fontId="48" fillId="0" borderId="41" xfId="2" applyFont="1" applyFill="1" applyBorder="1" applyAlignment="1" applyProtection="1">
      <alignment horizontal="center"/>
    </xf>
    <xf numFmtId="0" fontId="2" fillId="0" borderId="0" xfId="68" applyNumberFormat="1" applyFont="1" applyFill="1" applyAlignment="1" applyProtection="1">
      <alignment horizontal="center"/>
    </xf>
    <xf numFmtId="0" fontId="43" fillId="0" borderId="0" xfId="0" applyFont="1" applyFill="1" applyAlignment="1" applyProtection="1">
      <alignment horizontal="left"/>
    </xf>
    <xf numFmtId="165" fontId="2" fillId="0" borderId="0" xfId="68" applyNumberFormat="1" applyFont="1" applyFill="1" applyProtection="1"/>
    <xf numFmtId="9" fontId="1" fillId="39" borderId="41" xfId="1" applyFont="1" applyFill="1" applyBorder="1" applyAlignment="1" applyProtection="1">
      <alignment horizontal="center"/>
    </xf>
    <xf numFmtId="0" fontId="47" fillId="47" borderId="10" xfId="0" applyFont="1" applyFill="1" applyBorder="1" applyAlignment="1" applyProtection="1">
      <alignment horizontal="center"/>
    </xf>
    <xf numFmtId="10" fontId="43" fillId="0" borderId="0" xfId="1" applyNumberFormat="1" applyFont="1" applyBorder="1" applyProtection="1"/>
    <xf numFmtId="0" fontId="1" fillId="0" borderId="0" xfId="0" pivotButton="1" applyFont="1"/>
    <xf numFmtId="0" fontId="1" fillId="0" borderId="0" xfId="0" applyFont="1"/>
    <xf numFmtId="165" fontId="1" fillId="0" borderId="0" xfId="0" applyNumberFormat="1" applyFont="1" applyAlignment="1">
      <alignment horizontal="left"/>
    </xf>
    <xf numFmtId="171" fontId="1" fillId="0" borderId="0" xfId="0" applyNumberFormat="1" applyFont="1"/>
    <xf numFmtId="175" fontId="43" fillId="0" borderId="0" xfId="1" applyNumberFormat="1" applyFont="1" applyProtection="1"/>
    <xf numFmtId="10" fontId="43" fillId="0" borderId="0" xfId="1" applyNumberFormat="1" applyFont="1" applyFill="1" applyBorder="1" applyProtection="1"/>
    <xf numFmtId="165" fontId="75" fillId="0" borderId="0" xfId="68" applyNumberFormat="1" applyFont="1" applyBorder="1" applyAlignment="1" applyProtection="1">
      <alignment horizontal="center"/>
    </xf>
    <xf numFmtId="167" fontId="62" fillId="0" borderId="1" xfId="59" applyFont="1" applyFill="1" applyBorder="1" applyAlignment="1" applyProtection="1">
      <alignment horizontal="center"/>
    </xf>
    <xf numFmtId="43" fontId="62" fillId="0" borderId="0" xfId="49" applyFont="1" applyFill="1" applyBorder="1" applyAlignment="1" applyProtection="1">
      <alignment horizontal="center"/>
    </xf>
    <xf numFmtId="165" fontId="62" fillId="0" borderId="0" xfId="49" applyNumberFormat="1" applyFont="1" applyFill="1" applyBorder="1" applyAlignment="1" applyProtection="1">
      <alignment horizontal="center"/>
    </xf>
    <xf numFmtId="165" fontId="62" fillId="0" borderId="0" xfId="47" applyNumberFormat="1" applyFont="1" applyFill="1" applyProtection="1"/>
    <xf numFmtId="165" fontId="43" fillId="0" borderId="0" xfId="68" applyNumberFormat="1" applyFont="1" applyFill="1" applyProtection="1"/>
    <xf numFmtId="43" fontId="43" fillId="0" borderId="0" xfId="47" applyNumberFormat="1" applyFont="1" applyFill="1" applyProtection="1"/>
    <xf numFmtId="167" fontId="1" fillId="0" borderId="10" xfId="59" applyFont="1" applyBorder="1"/>
    <xf numFmtId="0" fontId="50" fillId="0" borderId="0" xfId="49" applyNumberFormat="1" applyFont="1" applyProtection="1"/>
    <xf numFmtId="0" fontId="1" fillId="0" borderId="10" xfId="0" applyFont="1" applyFill="1" applyBorder="1" applyAlignment="1">
      <alignment horizontal="center"/>
    </xf>
    <xf numFmtId="0" fontId="1" fillId="0" borderId="10" xfId="0" applyNumberFormat="1" applyFont="1" applyBorder="1"/>
    <xf numFmtId="0" fontId="1" fillId="0" borderId="0" xfId="0" applyFont="1" applyAlignment="1" applyProtection="1">
      <alignment wrapText="1"/>
    </xf>
    <xf numFmtId="0" fontId="47" fillId="47" borderId="10" xfId="0" applyFont="1" applyFill="1" applyBorder="1" applyAlignment="1" applyProtection="1">
      <alignment horizontal="center"/>
    </xf>
    <xf numFmtId="165" fontId="80" fillId="0" borderId="10" xfId="49" applyNumberFormat="1" applyFont="1" applyFill="1" applyBorder="1" applyProtection="1"/>
    <xf numFmtId="43" fontId="80" fillId="0" borderId="10" xfId="49" applyFont="1" applyBorder="1" applyAlignment="1" applyProtection="1">
      <alignment horizontal="left"/>
    </xf>
    <xf numFmtId="165" fontId="80" fillId="0" borderId="10" xfId="49" applyNumberFormat="1" applyFont="1" applyBorder="1" applyProtection="1"/>
    <xf numFmtId="0" fontId="81" fillId="0" borderId="0" xfId="0" applyNumberFormat="1" applyFont="1" applyFill="1" applyAlignment="1" applyProtection="1">
      <alignment horizontal="left" vertical="top" wrapText="1"/>
    </xf>
    <xf numFmtId="165" fontId="81" fillId="0" borderId="0" xfId="49" applyNumberFormat="1" applyFont="1" applyFill="1" applyProtection="1"/>
    <xf numFmtId="165" fontId="82" fillId="0" borderId="0" xfId="49" applyNumberFormat="1" applyFont="1" applyProtection="1"/>
    <xf numFmtId="165" fontId="80" fillId="0" borderId="0" xfId="49" applyNumberFormat="1" applyFont="1" applyProtection="1"/>
    <xf numFmtId="0" fontId="81" fillId="0" borderId="0" xfId="47" applyFont="1" applyAlignment="1" applyProtection="1">
      <alignment horizontal="left"/>
    </xf>
    <xf numFmtId="43" fontId="80" fillId="0" borderId="10" xfId="49" applyFont="1" applyBorder="1" applyProtection="1"/>
    <xf numFmtId="0" fontId="80" fillId="0" borderId="0" xfId="0" applyFont="1" applyProtection="1"/>
    <xf numFmtId="165" fontId="80" fillId="0" borderId="0" xfId="0" applyNumberFormat="1" applyFont="1" applyProtection="1"/>
    <xf numFmtId="43" fontId="80" fillId="0" borderId="0" xfId="49" applyFont="1" applyProtection="1"/>
    <xf numFmtId="43" fontId="83" fillId="0" borderId="0" xfId="49" applyFont="1" applyProtection="1"/>
    <xf numFmtId="0" fontId="83" fillId="0" borderId="0" xfId="0" applyFont="1" applyProtection="1"/>
    <xf numFmtId="43" fontId="80" fillId="0" borderId="0" xfId="49" applyFont="1" applyBorder="1" applyAlignment="1" applyProtection="1">
      <alignment horizontal="left"/>
    </xf>
    <xf numFmtId="165" fontId="80" fillId="0" borderId="0" xfId="49" applyNumberFormat="1" applyFont="1" applyBorder="1" applyProtection="1"/>
    <xf numFmtId="43" fontId="80" fillId="0" borderId="0" xfId="49" applyFont="1" applyBorder="1" applyProtection="1"/>
    <xf numFmtId="165" fontId="83" fillId="0" borderId="10" xfId="49" applyNumberFormat="1" applyFont="1" applyFill="1" applyBorder="1" applyProtection="1"/>
    <xf numFmtId="43" fontId="80" fillId="40" borderId="10" xfId="49" applyFont="1" applyFill="1" applyBorder="1" applyAlignment="1" applyProtection="1">
      <alignment horizontal="left"/>
    </xf>
    <xf numFmtId="165" fontId="80" fillId="40" borderId="10" xfId="49" applyNumberFormat="1" applyFont="1" applyFill="1" applyBorder="1" applyProtection="1"/>
    <xf numFmtId="43" fontId="80" fillId="40" borderId="10" xfId="49" applyFont="1" applyFill="1" applyBorder="1" applyProtection="1"/>
    <xf numFmtId="0" fontId="80" fillId="0" borderId="0" xfId="49" applyNumberFormat="1" applyFont="1" applyAlignment="1" applyProtection="1">
      <alignment horizontal="left" vertical="top" wrapText="1"/>
    </xf>
    <xf numFmtId="165" fontId="80" fillId="0" borderId="0" xfId="49" applyNumberFormat="1" applyFont="1" applyFill="1" applyProtection="1"/>
    <xf numFmtId="0" fontId="81" fillId="0" borderId="0" xfId="49" applyNumberFormat="1" applyFont="1" applyAlignment="1" applyProtection="1">
      <alignment horizontal="left" vertical="top" wrapText="1"/>
    </xf>
    <xf numFmtId="165" fontId="81" fillId="0" borderId="0" xfId="49" applyNumberFormat="1" applyFont="1" applyProtection="1"/>
    <xf numFmtId="43" fontId="81" fillId="0" borderId="0" xfId="49" applyFont="1" applyProtection="1"/>
    <xf numFmtId="0" fontId="81" fillId="0" borderId="0" xfId="0" applyFont="1" applyProtection="1"/>
    <xf numFmtId="0" fontId="81" fillId="0" borderId="0" xfId="0" applyNumberFormat="1" applyFont="1" applyAlignment="1" applyProtection="1">
      <alignment horizontal="left" vertical="top" wrapText="1"/>
    </xf>
    <xf numFmtId="165" fontId="65" fillId="0" borderId="0" xfId="49" applyNumberFormat="1" applyFont="1" applyBorder="1" applyAlignment="1" applyProtection="1">
      <alignment horizontal="center"/>
    </xf>
    <xf numFmtId="0" fontId="81" fillId="0" borderId="0" xfId="49" applyNumberFormat="1" applyFont="1" applyFill="1" applyAlignment="1" applyProtection="1">
      <alignment horizontal="left" vertical="top" wrapText="1"/>
    </xf>
    <xf numFmtId="0" fontId="84" fillId="47" borderId="10" xfId="0" applyFont="1" applyFill="1" applyBorder="1" applyAlignment="1" applyProtection="1">
      <alignment horizontal="center"/>
    </xf>
    <xf numFmtId="165" fontId="84" fillId="47" borderId="10" xfId="49" applyNumberFormat="1" applyFont="1" applyFill="1" applyBorder="1" applyAlignment="1" applyProtection="1">
      <alignment horizontal="center"/>
    </xf>
    <xf numFmtId="0" fontId="65" fillId="0" borderId="10" xfId="0" applyFont="1" applyBorder="1" applyAlignment="1" applyProtection="1">
      <alignment horizontal="center"/>
    </xf>
    <xf numFmtId="165" fontId="65" fillId="0" borderId="10" xfId="49" applyNumberFormat="1" applyFont="1" applyBorder="1" applyProtection="1"/>
    <xf numFmtId="165" fontId="81" fillId="0" borderId="10" xfId="49" applyNumberFormat="1" applyFont="1" applyBorder="1" applyProtection="1"/>
    <xf numFmtId="0" fontId="81" fillId="0" borderId="0" xfId="0" applyFont="1" applyFill="1" applyProtection="1"/>
    <xf numFmtId="165" fontId="1" fillId="0" borderId="0" xfId="49" applyNumberFormat="1" applyFont="1" applyBorder="1" applyProtection="1"/>
    <xf numFmtId="165" fontId="1" fillId="0" borderId="42" xfId="49" applyNumberFormat="1" applyFont="1" applyBorder="1" applyProtection="1"/>
    <xf numFmtId="0" fontId="65" fillId="0" borderId="3" xfId="0" applyFont="1" applyBorder="1" applyAlignment="1" applyProtection="1">
      <alignment horizontal="center"/>
    </xf>
    <xf numFmtId="165" fontId="81" fillId="0" borderId="4" xfId="49" applyNumberFormat="1" applyFont="1" applyBorder="1" applyProtection="1"/>
    <xf numFmtId="165" fontId="81" fillId="0" borderId="2" xfId="49" applyNumberFormat="1" applyFont="1" applyBorder="1" applyProtection="1"/>
    <xf numFmtId="0" fontId="81" fillId="0" borderId="3" xfId="0" applyNumberFormat="1" applyFont="1" applyBorder="1" applyAlignment="1" applyProtection="1">
      <alignment horizontal="left" vertical="top" wrapText="1"/>
    </xf>
    <xf numFmtId="165" fontId="81" fillId="0" borderId="1" xfId="49" applyNumberFormat="1" applyFont="1" applyBorder="1" applyProtection="1"/>
    <xf numFmtId="0" fontId="47" fillId="47" borderId="10" xfId="0" applyFont="1" applyFill="1" applyBorder="1" applyAlignment="1" applyProtection="1">
      <alignment horizontal="center"/>
    </xf>
    <xf numFmtId="0" fontId="50" fillId="2" borderId="0" xfId="113" applyFont="1" applyFill="1" applyBorder="1" applyAlignment="1" applyProtection="1">
      <alignment horizontal="center"/>
    </xf>
    <xf numFmtId="43" fontId="50" fillId="2" borderId="0" xfId="120" applyFont="1" applyFill="1" applyBorder="1" applyAlignment="1" applyProtection="1">
      <alignment horizontal="center" vertical="center" wrapText="1"/>
    </xf>
    <xf numFmtId="0" fontId="1" fillId="0" borderId="10" xfId="55" applyFont="1" applyFill="1" applyBorder="1" applyProtection="1">
      <protection locked="0"/>
    </xf>
    <xf numFmtId="0" fontId="47" fillId="47" borderId="10" xfId="0" applyFont="1" applyFill="1" applyBorder="1" applyAlignment="1">
      <alignment horizontal="center" vertical="center"/>
    </xf>
    <xf numFmtId="43" fontId="1" fillId="0" borderId="0" xfId="49" applyFont="1" applyBorder="1" applyProtection="1"/>
    <xf numFmtId="171" fontId="1" fillId="0" borderId="0" xfId="68" applyNumberFormat="1" applyFont="1" applyProtection="1"/>
    <xf numFmtId="0" fontId="1" fillId="0" borderId="0" xfId="0" applyFont="1" applyProtection="1"/>
    <xf numFmtId="43" fontId="1" fillId="0" borderId="0" xfId="49" applyFont="1" applyFill="1" applyBorder="1" applyProtection="1"/>
    <xf numFmtId="0" fontId="1" fillId="0" borderId="0" xfId="0" applyFont="1" applyFill="1" applyProtection="1"/>
    <xf numFmtId="165" fontId="1" fillId="0" borderId="0" xfId="0" applyNumberFormat="1" applyFont="1" applyProtection="1"/>
    <xf numFmtId="167" fontId="1" fillId="0" borderId="0" xfId="59" applyFont="1" applyFill="1" applyBorder="1" applyProtection="1"/>
    <xf numFmtId="165" fontId="1" fillId="0" borderId="0" xfId="49" applyNumberFormat="1" applyFont="1" applyFill="1" applyBorder="1" applyProtection="1"/>
    <xf numFmtId="0" fontId="1" fillId="47" borderId="0" xfId="0" applyFont="1" applyFill="1" applyProtection="1"/>
    <xf numFmtId="171" fontId="1" fillId="0" borderId="0" xfId="68" applyNumberFormat="1" applyFont="1" applyFill="1" applyProtection="1"/>
    <xf numFmtId="167" fontId="1" fillId="0" borderId="0" xfId="59" applyFont="1" applyBorder="1" applyProtection="1"/>
    <xf numFmtId="165" fontId="1" fillId="0" borderId="0" xfId="68" applyNumberFormat="1" applyFont="1" applyProtection="1"/>
    <xf numFmtId="0" fontId="1" fillId="0" borderId="0" xfId="59" applyNumberFormat="1" applyFont="1" applyBorder="1" applyAlignment="1" applyProtection="1">
      <alignment horizontal="left"/>
    </xf>
    <xf numFmtId="171" fontId="1" fillId="0" borderId="0" xfId="68" applyNumberFormat="1" applyFont="1" applyBorder="1" applyProtection="1"/>
    <xf numFmtId="171" fontId="1" fillId="0" borderId="0" xfId="0" applyNumberFormat="1" applyFont="1" applyProtection="1"/>
    <xf numFmtId="9" fontId="1" fillId="0" borderId="0" xfId="0" applyNumberFormat="1" applyFont="1" applyProtection="1"/>
    <xf numFmtId="0" fontId="46" fillId="0" borderId="0" xfId="0" applyFont="1" applyAlignment="1">
      <alignment horizontal="center"/>
    </xf>
    <xf numFmtId="165" fontId="1" fillId="0" borderId="0" xfId="68" applyNumberFormat="1" applyFont="1"/>
    <xf numFmtId="165" fontId="46" fillId="0" borderId="0" xfId="68" applyNumberFormat="1" applyFont="1"/>
    <xf numFmtId="165" fontId="1" fillId="0" borderId="0" xfId="0" applyNumberFormat="1" applyFont="1"/>
    <xf numFmtId="165" fontId="46" fillId="0" borderId="0" xfId="0" applyNumberFormat="1" applyFont="1"/>
    <xf numFmtId="0" fontId="58" fillId="47" borderId="0" xfId="0" applyFont="1" applyFill="1" applyAlignment="1">
      <alignment vertical="center" wrapText="1"/>
    </xf>
    <xf numFmtId="0" fontId="47" fillId="47" borderId="0" xfId="0" applyFont="1" applyFill="1" applyAlignment="1">
      <alignment horizontal="center" vertical="center" wrapText="1"/>
    </xf>
    <xf numFmtId="165" fontId="1" fillId="0" borderId="10" xfId="49" applyNumberFormat="1" applyFont="1" applyBorder="1"/>
    <xf numFmtId="167" fontId="1" fillId="0" borderId="10" xfId="59" applyFont="1" applyFill="1" applyBorder="1"/>
    <xf numFmtId="165" fontId="1" fillId="0" borderId="10" xfId="49" applyNumberFormat="1" applyFont="1" applyFill="1" applyBorder="1"/>
    <xf numFmtId="0" fontId="85" fillId="0" borderId="0" xfId="0" applyFont="1"/>
    <xf numFmtId="171" fontId="46" fillId="0" borderId="0" xfId="0" applyNumberFormat="1" applyFont="1" applyAlignment="1">
      <alignment horizontal="center"/>
    </xf>
    <xf numFmtId="171" fontId="1" fillId="0" borderId="0" xfId="68" applyNumberFormat="1" applyFont="1"/>
    <xf numFmtId="43" fontId="47" fillId="47" borderId="10" xfId="49" applyFont="1" applyFill="1" applyBorder="1"/>
    <xf numFmtId="0" fontId="47" fillId="47" borderId="10" xfId="0" applyFont="1" applyFill="1" applyBorder="1" applyAlignment="1">
      <alignment horizontal="center"/>
    </xf>
    <xf numFmtId="165" fontId="47" fillId="47" borderId="10" xfId="49" applyNumberFormat="1" applyFont="1" applyFill="1" applyBorder="1" applyAlignment="1">
      <alignment horizontal="center"/>
    </xf>
    <xf numFmtId="167" fontId="64" fillId="47" borderId="10" xfId="59" applyFont="1" applyFill="1" applyBorder="1" applyAlignment="1">
      <alignment horizontal="center"/>
    </xf>
    <xf numFmtId="165" fontId="64" fillId="47" borderId="10" xfId="49" applyNumberFormat="1" applyFont="1" applyFill="1" applyBorder="1" applyAlignment="1">
      <alignment horizontal="center"/>
    </xf>
    <xf numFmtId="165" fontId="86" fillId="47" borderId="10" xfId="0" applyNumberFormat="1" applyFont="1" applyFill="1" applyBorder="1" applyAlignment="1">
      <alignment horizontal="center"/>
    </xf>
    <xf numFmtId="165" fontId="86" fillId="47" borderId="10" xfId="0" applyNumberFormat="1" applyFont="1" applyFill="1" applyBorder="1"/>
    <xf numFmtId="167" fontId="64" fillId="47" borderId="10" xfId="59" applyFont="1" applyFill="1" applyBorder="1"/>
    <xf numFmtId="165" fontId="64" fillId="47" borderId="10" xfId="49" applyNumberFormat="1" applyFont="1" applyFill="1" applyBorder="1"/>
    <xf numFmtId="43" fontId="43" fillId="0" borderId="0" xfId="68" applyFont="1" applyAlignment="1" applyProtection="1">
      <alignment vertical="top"/>
    </xf>
    <xf numFmtId="43" fontId="47" fillId="47" borderId="6" xfId="68" applyFont="1" applyFill="1" applyBorder="1" applyAlignment="1" applyProtection="1">
      <alignment horizontal="center" vertical="center" wrapText="1"/>
    </xf>
    <xf numFmtId="43" fontId="43" fillId="0" borderId="51" xfId="68" applyFont="1" applyBorder="1" applyAlignment="1" applyProtection="1">
      <alignment vertical="top"/>
    </xf>
    <xf numFmtId="43" fontId="50" fillId="0" borderId="51" xfId="68" applyFont="1" applyBorder="1" applyAlignment="1" applyProtection="1">
      <alignment vertical="top"/>
    </xf>
    <xf numFmtId="43" fontId="72" fillId="0" borderId="0" xfId="68" applyFont="1" applyAlignment="1" applyProtection="1">
      <alignment vertical="top"/>
    </xf>
    <xf numFmtId="43" fontId="0" fillId="0" borderId="0" xfId="68" applyFont="1" applyProtection="1"/>
    <xf numFmtId="167" fontId="87" fillId="0" borderId="0" xfId="59" applyFont="1" applyProtection="1"/>
    <xf numFmtId="167" fontId="46" fillId="0" borderId="0" xfId="59" applyFont="1" applyProtection="1"/>
    <xf numFmtId="0" fontId="47" fillId="47" borderId="20" xfId="0" applyFont="1" applyFill="1" applyBorder="1" applyProtection="1"/>
    <xf numFmtId="0" fontId="47" fillId="47" borderId="25" xfId="0" applyFont="1" applyFill="1" applyBorder="1" applyAlignment="1" applyProtection="1">
      <alignment horizontal="center"/>
    </xf>
    <xf numFmtId="0" fontId="47" fillId="47" borderId="26" xfId="0" applyFont="1" applyFill="1" applyBorder="1" applyAlignment="1" applyProtection="1">
      <alignment horizontal="center" wrapText="1"/>
    </xf>
    <xf numFmtId="0" fontId="47" fillId="47" borderId="23" xfId="0" applyFont="1" applyFill="1" applyBorder="1" applyProtection="1"/>
    <xf numFmtId="0" fontId="1" fillId="0" borderId="0" xfId="2" applyFont="1" applyFill="1" applyBorder="1" applyProtection="1"/>
    <xf numFmtId="0" fontId="1" fillId="0" borderId="0" xfId="2" applyFont="1" applyFill="1" applyBorder="1" applyAlignment="1" applyProtection="1">
      <alignment horizontal="right"/>
    </xf>
    <xf numFmtId="0" fontId="1" fillId="0" borderId="0" xfId="2" applyNumberFormat="1" applyFont="1" applyFill="1" applyBorder="1" applyProtection="1"/>
    <xf numFmtId="165" fontId="1" fillId="0" borderId="0" xfId="68" applyNumberFormat="1" applyFont="1" applyFill="1" applyBorder="1" applyProtection="1"/>
    <xf numFmtId="165" fontId="43" fillId="0" borderId="0" xfId="68" applyNumberFormat="1" applyFont="1" applyFill="1" applyBorder="1" applyProtection="1"/>
    <xf numFmtId="165" fontId="1" fillId="0" borderId="0" xfId="68" applyNumberFormat="1" applyFont="1" applyFill="1" applyBorder="1" applyAlignment="1" applyProtection="1">
      <alignment horizontal="center"/>
    </xf>
    <xf numFmtId="0" fontId="1" fillId="0" borderId="0" xfId="2" applyFont="1" applyBorder="1" applyProtection="1"/>
    <xf numFmtId="0" fontId="1" fillId="0" borderId="0" xfId="2" applyFont="1" applyProtection="1"/>
    <xf numFmtId="0" fontId="1" fillId="0" borderId="21" xfId="2" applyFont="1" applyBorder="1" applyProtection="1"/>
    <xf numFmtId="0" fontId="1" fillId="0" borderId="22" xfId="2" applyFont="1" applyBorder="1" applyProtection="1"/>
    <xf numFmtId="0" fontId="44" fillId="0" borderId="22" xfId="2" applyFont="1" applyBorder="1" applyAlignment="1" applyProtection="1"/>
    <xf numFmtId="0" fontId="1" fillId="0" borderId="8" xfId="2" applyNumberFormat="1" applyFont="1" applyFill="1" applyBorder="1" applyProtection="1"/>
    <xf numFmtId="165" fontId="1" fillId="0" borderId="0" xfId="68" applyNumberFormat="1" applyFont="1" applyFill="1" applyProtection="1"/>
    <xf numFmtId="165" fontId="46" fillId="2" borderId="1" xfId="68" applyNumberFormat="1" applyFont="1" applyFill="1" applyBorder="1" applyAlignment="1" applyProtection="1">
      <alignment horizontal="center" vertical="center" wrapText="1"/>
    </xf>
    <xf numFmtId="165" fontId="46" fillId="2" borderId="2" xfId="68" applyNumberFormat="1" applyFont="1" applyFill="1" applyBorder="1" applyAlignment="1" applyProtection="1">
      <alignment horizontal="center" vertical="center" wrapText="1"/>
    </xf>
    <xf numFmtId="0" fontId="1" fillId="0" borderId="0" xfId="2" applyFont="1" applyFill="1" applyProtection="1"/>
    <xf numFmtId="0" fontId="1" fillId="0" borderId="0" xfId="2" applyFont="1" applyFill="1" applyAlignment="1" applyProtection="1">
      <alignment horizontal="right"/>
    </xf>
    <xf numFmtId="165" fontId="1" fillId="0" borderId="0" xfId="68" applyNumberFormat="1" applyFont="1" applyFill="1" applyAlignment="1" applyProtection="1">
      <alignment horizontal="center"/>
    </xf>
    <xf numFmtId="0" fontId="47" fillId="47" borderId="6" xfId="2" applyFont="1" applyFill="1" applyBorder="1" applyAlignment="1" applyProtection="1">
      <alignment horizontal="center" vertical="center"/>
    </xf>
    <xf numFmtId="0" fontId="47" fillId="47" borderId="2" xfId="2" applyFont="1" applyFill="1" applyBorder="1" applyAlignment="1" applyProtection="1">
      <alignment horizontal="center" vertical="center" wrapText="1"/>
    </xf>
    <xf numFmtId="0" fontId="47" fillId="47" borderId="9" xfId="2" applyFont="1" applyFill="1" applyBorder="1" applyAlignment="1" applyProtection="1">
      <alignment horizontal="center" vertical="center" wrapText="1"/>
    </xf>
    <xf numFmtId="0" fontId="47" fillId="47" borderId="20" xfId="2" applyNumberFormat="1" applyFont="1" applyFill="1" applyBorder="1" applyAlignment="1" applyProtection="1">
      <alignment horizontal="center" vertical="center" wrapText="1"/>
    </xf>
    <xf numFmtId="0" fontId="47" fillId="47" borderId="1" xfId="2" applyFont="1" applyFill="1" applyBorder="1" applyAlignment="1" applyProtection="1">
      <alignment horizontal="center" vertical="center" wrapText="1"/>
    </xf>
    <xf numFmtId="165" fontId="47" fillId="47" borderId="1" xfId="68" applyNumberFormat="1" applyFont="1" applyFill="1" applyBorder="1" applyAlignment="1" applyProtection="1">
      <alignment horizontal="center" vertical="center" wrapText="1"/>
    </xf>
    <xf numFmtId="165" fontId="47" fillId="47" borderId="2" xfId="68" applyNumberFormat="1" applyFont="1" applyFill="1" applyBorder="1" applyAlignment="1" applyProtection="1">
      <alignment horizontal="center" vertical="center" wrapText="1"/>
    </xf>
    <xf numFmtId="10" fontId="1" fillId="0" borderId="0" xfId="1" applyNumberFormat="1" applyFont="1" applyProtection="1"/>
    <xf numFmtId="9" fontId="64" fillId="47" borderId="1" xfId="1" applyFont="1" applyFill="1" applyBorder="1" applyAlignment="1" applyProtection="1">
      <alignment horizontal="center"/>
    </xf>
    <xf numFmtId="165" fontId="1" fillId="48" borderId="0" xfId="49" applyNumberFormat="1" applyFont="1" applyFill="1" applyBorder="1" applyProtection="1"/>
    <xf numFmtId="43" fontId="1" fillId="0" borderId="0" xfId="0" applyNumberFormat="1" applyFont="1" applyFill="1" applyProtection="1"/>
    <xf numFmtId="41" fontId="1" fillId="0" borderId="0" xfId="0" applyNumberFormat="1" applyFont="1" applyProtection="1"/>
    <xf numFmtId="41" fontId="1" fillId="0" borderId="0" xfId="0" applyNumberFormat="1" applyFont="1" applyFill="1" applyProtection="1"/>
    <xf numFmtId="165" fontId="1" fillId="0" borderId="0" xfId="0" applyNumberFormat="1" applyFont="1" applyFill="1" applyProtection="1"/>
    <xf numFmtId="9" fontId="1" fillId="0" borderId="0" xfId="1" applyFont="1" applyProtection="1"/>
    <xf numFmtId="0" fontId="0" fillId="0" borderId="24" xfId="0" applyBorder="1"/>
    <xf numFmtId="0" fontId="37" fillId="0" borderId="0" xfId="0" applyFont="1"/>
    <xf numFmtId="171" fontId="43" fillId="0" borderId="0" xfId="0" applyNumberFormat="1" applyFont="1" applyProtection="1"/>
    <xf numFmtId="171" fontId="72" fillId="0" borderId="0" xfId="0" applyNumberFormat="1" applyFont="1" applyProtection="1"/>
    <xf numFmtId="0" fontId="47" fillId="47" borderId="10" xfId="0" applyFont="1" applyFill="1" applyBorder="1" applyAlignment="1" applyProtection="1">
      <alignment horizontal="center"/>
    </xf>
    <xf numFmtId="165" fontId="43" fillId="0" borderId="0" xfId="68" applyNumberFormat="1" applyFont="1" applyBorder="1" applyProtection="1"/>
    <xf numFmtId="41" fontId="43" fillId="0" borderId="0" xfId="0" applyNumberFormat="1" applyFont="1" applyProtection="1"/>
    <xf numFmtId="14" fontId="1" fillId="0" borderId="30" xfId="55" applyNumberFormat="1" applyFont="1" applyBorder="1" applyAlignment="1" applyProtection="1">
      <alignment horizontal="center"/>
    </xf>
    <xf numFmtId="165" fontId="81" fillId="0" borderId="0" xfId="49" applyNumberFormat="1" applyFont="1" applyBorder="1" applyProtection="1"/>
    <xf numFmtId="165" fontId="47" fillId="47" borderId="2" xfId="49" applyNumberFormat="1" applyFont="1" applyFill="1" applyBorder="1" applyAlignment="1" applyProtection="1">
      <alignment horizontal="center"/>
    </xf>
    <xf numFmtId="0" fontId="43" fillId="0" borderId="0" xfId="0" applyFont="1" applyFill="1" applyAlignment="1" applyProtection="1">
      <alignment horizontal="center" vertical="center"/>
    </xf>
    <xf numFmtId="176" fontId="61" fillId="0" borderId="0" xfId="125" applyFont="1"/>
    <xf numFmtId="165" fontId="1" fillId="0" borderId="10" xfId="127" applyNumberFormat="1" applyFont="1" applyBorder="1"/>
    <xf numFmtId="165" fontId="79" fillId="0" borderId="10" xfId="2" applyNumberFormat="1" applyFont="1" applyFill="1" applyBorder="1"/>
    <xf numFmtId="176" fontId="62" fillId="0" borderId="10" xfId="125" applyFont="1" applyBorder="1"/>
    <xf numFmtId="165" fontId="59" fillId="0" borderId="10" xfId="127" applyNumberFormat="1" applyFont="1" applyBorder="1"/>
    <xf numFmtId="0" fontId="62" fillId="0" borderId="10" xfId="47" applyFont="1" applyBorder="1"/>
    <xf numFmtId="165" fontId="62" fillId="0" borderId="10" xfId="47" applyNumberFormat="1" applyFont="1" applyBorder="1"/>
    <xf numFmtId="176" fontId="1" fillId="0" borderId="10" xfId="126" applyFont="1" applyFill="1" applyBorder="1" applyAlignment="1">
      <alignment horizontal="left"/>
    </xf>
    <xf numFmtId="0" fontId="46" fillId="0" borderId="0" xfId="55" applyFont="1" applyAlignment="1" applyProtection="1">
      <alignment vertical="top" wrapText="1"/>
    </xf>
    <xf numFmtId="165" fontId="46" fillId="0" borderId="0" xfId="68" applyNumberFormat="1" applyFont="1" applyProtection="1"/>
    <xf numFmtId="165" fontId="46" fillId="0" borderId="0" xfId="55" applyNumberFormat="1" applyFont="1" applyProtection="1"/>
    <xf numFmtId="0" fontId="5" fillId="0" borderId="29" xfId="55" applyFont="1" applyBorder="1" applyAlignment="1" applyProtection="1">
      <alignment vertical="center"/>
    </xf>
    <xf numFmtId="0" fontId="5" fillId="0" borderId="29" xfId="55" applyFont="1" applyBorder="1" applyAlignment="1" applyProtection="1">
      <alignment horizontal="center" vertical="center"/>
    </xf>
    <xf numFmtId="0" fontId="47" fillId="47" borderId="10" xfId="47" applyFont="1" applyFill="1" applyBorder="1" applyAlignment="1" applyProtection="1">
      <alignment horizontal="center" vertical="top" wrapText="1"/>
    </xf>
    <xf numFmtId="0" fontId="43" fillId="0" borderId="10" xfId="47" applyNumberFormat="1" applyFont="1" applyBorder="1" applyAlignment="1" applyProtection="1">
      <alignment horizontal="center"/>
    </xf>
    <xf numFmtId="165" fontId="43" fillId="0" borderId="10" xfId="47" applyNumberFormat="1" applyFont="1" applyBorder="1" applyProtection="1"/>
    <xf numFmtId="0" fontId="62" fillId="0" borderId="10" xfId="47" applyFont="1" applyBorder="1" applyAlignment="1" applyProtection="1">
      <alignment horizontal="center"/>
    </xf>
    <xf numFmtId="165" fontId="63" fillId="0" borderId="10" xfId="47" applyNumberFormat="1" applyFont="1" applyBorder="1" applyProtection="1"/>
    <xf numFmtId="0" fontId="47" fillId="47" borderId="10" xfId="0" applyFont="1" applyFill="1" applyBorder="1" applyAlignment="1" applyProtection="1">
      <alignment horizontal="center" vertical="center" wrapText="1"/>
    </xf>
    <xf numFmtId="43" fontId="47" fillId="47" borderId="10" xfId="3" applyNumberFormat="1" applyFont="1" applyFill="1" applyBorder="1" applyAlignment="1" applyProtection="1">
      <alignment horizontal="center" vertical="center" wrapText="1"/>
    </xf>
    <xf numFmtId="0" fontId="47" fillId="47" borderId="10" xfId="0" applyFont="1" applyFill="1" applyBorder="1" applyAlignment="1" applyProtection="1">
      <alignment horizontal="center" vertical="center"/>
    </xf>
    <xf numFmtId="0" fontId="47" fillId="47" borderId="10" xfId="0" applyFont="1" applyFill="1" applyBorder="1" applyAlignment="1">
      <alignment horizontal="center" vertical="center" wrapText="1"/>
    </xf>
    <xf numFmtId="43" fontId="47" fillId="47" borderId="10" xfId="68" applyNumberFormat="1" applyFont="1" applyFill="1" applyBorder="1" applyAlignment="1" applyProtection="1">
      <alignment horizontal="center" vertical="center" wrapText="1"/>
      <protection locked="0"/>
    </xf>
    <xf numFmtId="0" fontId="43" fillId="0" borderId="45" xfId="0" applyFont="1" applyFill="1" applyBorder="1" applyAlignment="1" applyProtection="1">
      <alignment horizontal="center" vertical="center"/>
    </xf>
    <xf numFmtId="165" fontId="1" fillId="0" borderId="45" xfId="3" applyNumberFormat="1" applyFont="1" applyFill="1" applyBorder="1" applyAlignment="1" applyProtection="1">
      <alignment horizontal="center" vertical="center"/>
    </xf>
    <xf numFmtId="0" fontId="43" fillId="0" borderId="45" xfId="0" applyFont="1" applyFill="1" applyBorder="1" applyAlignment="1">
      <alignment horizontal="center" vertical="center"/>
    </xf>
    <xf numFmtId="165" fontId="1" fillId="0" borderId="45" xfId="68" applyNumberFormat="1" applyFont="1" applyFill="1" applyBorder="1" applyAlignment="1">
      <alignment horizontal="center" vertical="center"/>
    </xf>
    <xf numFmtId="9" fontId="47" fillId="0" borderId="41" xfId="1" applyFont="1" applyFill="1" applyBorder="1" applyAlignment="1" applyProtection="1">
      <alignment horizontal="center" vertical="center" wrapText="1"/>
    </xf>
    <xf numFmtId="0" fontId="43" fillId="0" borderId="0" xfId="0" applyNumberFormat="1" applyFont="1" applyFill="1" applyProtection="1"/>
    <xf numFmtId="41" fontId="43" fillId="0" borderId="0" xfId="124" applyFont="1" applyFill="1" applyProtection="1"/>
    <xf numFmtId="41" fontId="43" fillId="0" borderId="0" xfId="0" applyNumberFormat="1" applyFont="1" applyFill="1" applyProtection="1"/>
    <xf numFmtId="9" fontId="43" fillId="0" borderId="0" xfId="0" applyNumberFormat="1" applyFont="1" applyFill="1" applyProtection="1"/>
    <xf numFmtId="41" fontId="43" fillId="0" borderId="29" xfId="124" applyFont="1" applyFill="1" applyBorder="1" applyProtection="1"/>
    <xf numFmtId="41" fontId="43" fillId="0" borderId="29" xfId="0" applyNumberFormat="1" applyFont="1" applyFill="1" applyBorder="1" applyProtection="1"/>
    <xf numFmtId="9" fontId="43" fillId="0" borderId="29" xfId="0" applyNumberFormat="1" applyFont="1" applyFill="1" applyBorder="1" applyProtection="1"/>
    <xf numFmtId="0" fontId="43" fillId="0" borderId="0" xfId="0" applyNumberFormat="1" applyFont="1" applyFill="1" applyAlignment="1" applyProtection="1">
      <alignment wrapText="1"/>
    </xf>
    <xf numFmtId="9" fontId="43" fillId="0" borderId="0" xfId="1" applyFont="1" applyFill="1" applyProtection="1"/>
    <xf numFmtId="9" fontId="43" fillId="0" borderId="29" xfId="1" applyFont="1" applyFill="1" applyBorder="1" applyProtection="1"/>
    <xf numFmtId="0" fontId="1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46" fillId="0" borderId="0" xfId="0" applyFont="1" applyAlignment="1" applyProtection="1">
      <alignment horizontal="center" vertical="center"/>
    </xf>
    <xf numFmtId="171" fontId="47" fillId="47" borderId="0" xfId="68" applyNumberFormat="1" applyFont="1" applyFill="1" applyAlignment="1" applyProtection="1">
      <alignment horizontal="center" vertical="center" wrapText="1"/>
    </xf>
    <xf numFmtId="0" fontId="47" fillId="0" borderId="0" xfId="0" applyFont="1" applyFill="1" applyAlignment="1" applyProtection="1">
      <alignment horizontal="center" vertical="center" wrapText="1"/>
    </xf>
    <xf numFmtId="171" fontId="59" fillId="0" borderId="0" xfId="0" applyNumberFormat="1" applyFont="1" applyProtection="1"/>
    <xf numFmtId="165" fontId="43" fillId="0" borderId="0" xfId="68" applyNumberFormat="1" applyFont="1" applyFill="1" applyBorder="1" applyAlignment="1" applyProtection="1">
      <alignment horizontal="right" wrapText="1"/>
    </xf>
    <xf numFmtId="165" fontId="43" fillId="0" borderId="0" xfId="68" applyNumberFormat="1" applyFont="1" applyFill="1" applyBorder="1" applyAlignment="1" applyProtection="1">
      <alignment horizontal="center"/>
    </xf>
    <xf numFmtId="9" fontId="43" fillId="0" borderId="0" xfId="1" applyFont="1" applyFill="1" applyBorder="1" applyAlignment="1" applyProtection="1">
      <alignment horizontal="right" wrapText="1"/>
    </xf>
    <xf numFmtId="0" fontId="50" fillId="0" borderId="0" xfId="0" applyNumberFormat="1" applyFont="1" applyFill="1" applyProtection="1"/>
    <xf numFmtId="41" fontId="50" fillId="0" borderId="0" xfId="0" applyNumberFormat="1" applyFont="1" applyFill="1" applyProtection="1"/>
    <xf numFmtId="41" fontId="46" fillId="0" borderId="0" xfId="0" applyNumberFormat="1" applyFont="1" applyFill="1" applyProtection="1"/>
    <xf numFmtId="41" fontId="50" fillId="0" borderId="0" xfId="124" applyFont="1" applyFill="1" applyProtection="1"/>
    <xf numFmtId="0" fontId="1" fillId="0" borderId="0" xfId="0" applyFont="1" applyAlignment="1" applyProtection="1">
      <alignment horizontal="center" vertical="center"/>
    </xf>
    <xf numFmtId="0" fontId="1" fillId="0" borderId="0" xfId="0" applyFont="1" applyAlignment="1">
      <alignment wrapText="1"/>
    </xf>
    <xf numFmtId="0" fontId="46" fillId="0" borderId="0" xfId="0" applyFont="1" applyAlignment="1">
      <alignment wrapText="1"/>
    </xf>
    <xf numFmtId="43" fontId="1" fillId="0" borderId="0" xfId="0" applyNumberFormat="1" applyFont="1" applyProtection="1"/>
    <xf numFmtId="0" fontId="47" fillId="47" borderId="0" xfId="123" applyFont="1" applyFill="1" applyBorder="1" applyAlignment="1" applyProtection="1">
      <alignment horizontal="center" vertical="center"/>
    </xf>
    <xf numFmtId="165" fontId="1" fillId="0" borderId="0" xfId="68" applyNumberFormat="1" applyFont="1" applyFill="1" applyBorder="1" applyAlignment="1" applyProtection="1">
      <alignment vertical="center"/>
    </xf>
    <xf numFmtId="165" fontId="1" fillId="0" borderId="0" xfId="68" applyNumberFormat="1" applyFont="1" applyFill="1" applyBorder="1" applyAlignment="1" applyProtection="1">
      <alignment vertical="center"/>
      <protection locked="0"/>
    </xf>
    <xf numFmtId="0" fontId="89" fillId="47" borderId="0" xfId="0" applyFont="1" applyFill="1" applyBorder="1" applyAlignment="1" applyProtection="1">
      <alignment horizontal="center" vertical="center" wrapText="1"/>
    </xf>
    <xf numFmtId="165" fontId="59" fillId="0" borderId="0" xfId="0" applyNumberFormat="1" applyFont="1" applyProtection="1"/>
    <xf numFmtId="0" fontId="59" fillId="0" borderId="0" xfId="0" applyFont="1" applyAlignment="1" applyProtection="1">
      <alignment horizontal="center" vertical="center"/>
    </xf>
    <xf numFmtId="0" fontId="59" fillId="0" borderId="0" xfId="0" applyFont="1" applyFill="1" applyProtection="1"/>
    <xf numFmtId="167" fontId="1" fillId="0" borderId="0" xfId="59" applyFont="1" applyFill="1" applyBorder="1" applyAlignment="1" applyProtection="1">
      <alignment wrapText="1"/>
    </xf>
    <xf numFmtId="167" fontId="1" fillId="0" borderId="0" xfId="59" applyFont="1" applyBorder="1" applyAlignment="1" applyProtection="1">
      <alignment wrapText="1"/>
    </xf>
    <xf numFmtId="0" fontId="43" fillId="0" borderId="0" xfId="0" applyFont="1" applyFill="1" applyBorder="1" applyAlignment="1" applyProtection="1">
      <alignment vertical="center" wrapText="1"/>
    </xf>
    <xf numFmtId="0" fontId="1" fillId="0" borderId="0" xfId="0" applyFont="1" applyAlignment="1" applyProtection="1">
      <alignment vertical="center" wrapText="1"/>
    </xf>
    <xf numFmtId="10" fontId="89" fillId="47" borderId="0" xfId="1" applyNumberFormat="1" applyFont="1" applyFill="1" applyBorder="1" applyAlignment="1" applyProtection="1">
      <alignment horizontal="center" vertical="center" wrapText="1"/>
    </xf>
    <xf numFmtId="0" fontId="89" fillId="47" borderId="0" xfId="122" applyFont="1" applyFill="1" applyBorder="1" applyAlignment="1" applyProtection="1">
      <alignment horizontal="center" vertical="center" wrapText="1"/>
    </xf>
    <xf numFmtId="41" fontId="58" fillId="0" borderId="0" xfId="0" applyNumberFormat="1" applyFont="1" applyProtection="1"/>
    <xf numFmtId="165" fontId="58" fillId="0" borderId="0" xfId="68" applyNumberFormat="1" applyFont="1" applyProtection="1"/>
    <xf numFmtId="0" fontId="58" fillId="0" borderId="0" xfId="0" applyFont="1" applyAlignment="1" applyProtection="1">
      <alignment horizontal="center" vertical="center"/>
    </xf>
    <xf numFmtId="165" fontId="58" fillId="0" borderId="0" xfId="0" applyNumberFormat="1" applyFont="1" applyFill="1" applyProtection="1"/>
    <xf numFmtId="9" fontId="58" fillId="0" borderId="0" xfId="0" applyNumberFormat="1" applyFont="1" applyProtection="1"/>
    <xf numFmtId="0" fontId="47" fillId="0" borderId="0" xfId="0" applyFont="1" applyProtection="1"/>
    <xf numFmtId="0" fontId="1" fillId="0" borderId="0" xfId="0" applyFont="1" applyBorder="1" applyProtection="1"/>
    <xf numFmtId="0" fontId="1" fillId="0" borderId="0" xfId="0" applyFont="1" applyFill="1" applyBorder="1" applyProtection="1"/>
    <xf numFmtId="0" fontId="47" fillId="47" borderId="10" xfId="0" applyFont="1" applyFill="1" applyBorder="1" applyAlignment="1" applyProtection="1">
      <alignment vertical="top" wrapText="1"/>
    </xf>
    <xf numFmtId="0" fontId="47" fillId="47" borderId="10" xfId="0" applyFont="1" applyFill="1" applyBorder="1" applyProtection="1"/>
    <xf numFmtId="0" fontId="46" fillId="0" borderId="0" xfId="0" applyFont="1"/>
    <xf numFmtId="165" fontId="67" fillId="0" borderId="10" xfId="49" applyNumberFormat="1" applyFont="1" applyFill="1" applyBorder="1" applyProtection="1"/>
    <xf numFmtId="0" fontId="1" fillId="0" borderId="0" xfId="55" applyFont="1" applyBorder="1" applyProtection="1"/>
    <xf numFmtId="0" fontId="90" fillId="0" borderId="0" xfId="0" applyFont="1" applyBorder="1" applyAlignment="1">
      <alignment horizontal="center"/>
    </xf>
    <xf numFmtId="0" fontId="91" fillId="0" borderId="0" xfId="0" applyFont="1" applyBorder="1"/>
    <xf numFmtId="165" fontId="92" fillId="0" borderId="0" xfId="68" applyNumberFormat="1" applyFont="1" applyBorder="1"/>
    <xf numFmtId="0" fontId="92" fillId="0" borderId="0" xfId="0" applyFont="1" applyBorder="1"/>
    <xf numFmtId="0" fontId="92" fillId="0" borderId="0" xfId="0" applyFont="1"/>
    <xf numFmtId="0" fontId="93" fillId="2" borderId="0" xfId="0" applyFont="1" applyFill="1"/>
    <xf numFmtId="0" fontId="91" fillId="0" borderId="0" xfId="0" applyFont="1"/>
    <xf numFmtId="165" fontId="91" fillId="0" borderId="0" xfId="68" applyNumberFormat="1" applyFont="1" applyBorder="1"/>
    <xf numFmtId="165" fontId="91" fillId="0" borderId="0" xfId="0" applyNumberFormat="1" applyFont="1"/>
    <xf numFmtId="0" fontId="37" fillId="0" borderId="24" xfId="0" applyFont="1" applyBorder="1"/>
    <xf numFmtId="0" fontId="37" fillId="0" borderId="10" xfId="0" applyFont="1" applyBorder="1"/>
    <xf numFmtId="165" fontId="37" fillId="0" borderId="10" xfId="0" applyNumberFormat="1" applyFont="1" applyBorder="1"/>
    <xf numFmtId="165" fontId="37" fillId="0" borderId="0" xfId="0" applyNumberFormat="1" applyFont="1"/>
    <xf numFmtId="4" fontId="37" fillId="0" borderId="0" xfId="0" applyNumberFormat="1" applyFont="1"/>
    <xf numFmtId="0" fontId="95" fillId="0" borderId="10" xfId="0" applyFont="1" applyBorder="1" applyAlignment="1">
      <alignment horizontal="left" vertical="top" wrapText="1"/>
    </xf>
    <xf numFmtId="165" fontId="37" fillId="0" borderId="10" xfId="0" applyNumberFormat="1" applyFont="1" applyFill="1" applyBorder="1"/>
    <xf numFmtId="165" fontId="37" fillId="0" borderId="0" xfId="68" applyNumberFormat="1" applyFont="1"/>
    <xf numFmtId="165" fontId="37" fillId="0" borderId="29" xfId="0" applyNumberFormat="1" applyFont="1" applyBorder="1"/>
    <xf numFmtId="0" fontId="94" fillId="0" borderId="0" xfId="0" applyFont="1"/>
    <xf numFmtId="165" fontId="94" fillId="0" borderId="0" xfId="68" applyNumberFormat="1" applyFont="1"/>
    <xf numFmtId="0" fontId="37" fillId="0" borderId="0" xfId="0" applyFont="1" applyAlignment="1">
      <alignment wrapText="1"/>
    </xf>
    <xf numFmtId="0" fontId="1" fillId="0" borderId="0" xfId="0" applyFont="1" applyAlignment="1" applyProtection="1">
      <alignment horizontal="left"/>
    </xf>
    <xf numFmtId="165" fontId="1" fillId="0" borderId="0" xfId="49" applyNumberFormat="1" applyFont="1" applyProtection="1"/>
    <xf numFmtId="0" fontId="96" fillId="0" borderId="0" xfId="0" applyFont="1"/>
    <xf numFmtId="0" fontId="97" fillId="0" borderId="0" xfId="0" applyFont="1" applyBorder="1" applyAlignment="1">
      <alignment horizontal="center"/>
    </xf>
    <xf numFmtId="0" fontId="98" fillId="0" borderId="0" xfId="0" applyFont="1" applyBorder="1"/>
    <xf numFmtId="165" fontId="99" fillId="0" borderId="0" xfId="68" applyNumberFormat="1" applyFont="1" applyBorder="1"/>
    <xf numFmtId="0" fontId="99" fillId="0" borderId="0" xfId="0" applyFont="1" applyBorder="1"/>
    <xf numFmtId="165" fontId="99" fillId="0" borderId="0" xfId="68" applyNumberFormat="1" applyFont="1"/>
    <xf numFmtId="0" fontId="99" fillId="0" borderId="0" xfId="0" applyFont="1"/>
    <xf numFmtId="0" fontId="96" fillId="0" borderId="0" xfId="0" applyFont="1" applyBorder="1"/>
    <xf numFmtId="0" fontId="100" fillId="2" borderId="0" xfId="0" applyFont="1" applyFill="1"/>
    <xf numFmtId="0" fontId="98" fillId="0" borderId="0" xfId="0" applyFont="1"/>
    <xf numFmtId="165" fontId="98" fillId="0" borderId="0" xfId="68" applyNumberFormat="1" applyFont="1" applyBorder="1"/>
    <xf numFmtId="165" fontId="98" fillId="0" borderId="0" xfId="0" applyNumberFormat="1" applyFont="1"/>
    <xf numFmtId="165" fontId="47" fillId="0" borderId="0" xfId="49" applyNumberFormat="1" applyFont="1" applyFill="1" applyBorder="1" applyAlignment="1" applyProtection="1">
      <alignment horizontal="center" vertical="top" wrapText="1"/>
    </xf>
    <xf numFmtId="0" fontId="43" fillId="0" borderId="0" xfId="0" applyFont="1" applyFill="1" applyAlignment="1" applyProtection="1">
      <alignment vertical="top" wrapText="1"/>
    </xf>
    <xf numFmtId="165" fontId="43" fillId="0" borderId="0" xfId="49" applyNumberFormat="1" applyFont="1" applyFill="1" applyBorder="1" applyProtection="1"/>
    <xf numFmtId="9" fontId="58" fillId="0" borderId="0" xfId="54" applyFont="1" applyProtection="1"/>
    <xf numFmtId="165" fontId="5" fillId="0" borderId="0" xfId="53" applyNumberFormat="1" applyFont="1" applyBorder="1" applyAlignment="1" applyProtection="1">
      <alignment horizontal="center" vertical="center"/>
    </xf>
    <xf numFmtId="165" fontId="43" fillId="49" borderId="0" xfId="68" applyNumberFormat="1" applyFont="1" applyFill="1" applyProtection="1"/>
    <xf numFmtId="0" fontId="43" fillId="49" borderId="0" xfId="0" applyFont="1" applyFill="1" applyProtection="1"/>
    <xf numFmtId="165" fontId="43" fillId="49" borderId="0" xfId="0" applyNumberFormat="1" applyFont="1" applyFill="1" applyProtection="1"/>
    <xf numFmtId="165" fontId="43" fillId="49" borderId="8" xfId="56" applyNumberFormat="1" applyFont="1" applyFill="1" applyBorder="1" applyProtection="1"/>
    <xf numFmtId="0" fontId="1" fillId="0" borderId="8" xfId="55" applyFont="1" applyBorder="1" applyProtection="1"/>
    <xf numFmtId="167" fontId="101" fillId="0" borderId="0" xfId="59" applyFont="1" applyProtection="1"/>
    <xf numFmtId="167" fontId="101" fillId="0" borderId="0" xfId="59" applyFont="1" applyFill="1" applyBorder="1" applyProtection="1"/>
    <xf numFmtId="167" fontId="101" fillId="0" borderId="0" xfId="59" applyFont="1" applyFill="1" applyProtection="1"/>
    <xf numFmtId="165" fontId="62" fillId="0" borderId="0" xfId="68" applyNumberFormat="1" applyFont="1" applyProtection="1"/>
    <xf numFmtId="165" fontId="102" fillId="0" borderId="0" xfId="68" applyNumberFormat="1" applyFont="1" applyProtection="1"/>
    <xf numFmtId="165" fontId="102" fillId="0" borderId="0" xfId="68" applyNumberFormat="1" applyFont="1" applyFill="1" applyBorder="1" applyProtection="1"/>
    <xf numFmtId="165" fontId="102" fillId="0" borderId="0" xfId="68" applyNumberFormat="1" applyFont="1" applyFill="1" applyProtection="1"/>
    <xf numFmtId="165" fontId="52" fillId="0" borderId="0" xfId="68" applyNumberFormat="1" applyFont="1" applyProtection="1"/>
    <xf numFmtId="0" fontId="47" fillId="47" borderId="0" xfId="0" applyNumberFormat="1" applyFont="1" applyFill="1" applyAlignment="1" applyProtection="1">
      <alignment horizontal="center" vertical="center" wrapText="1"/>
    </xf>
    <xf numFmtId="165" fontId="47" fillId="47" borderId="0" xfId="68" applyNumberFormat="1" applyFont="1" applyFill="1" applyAlignment="1" applyProtection="1">
      <alignment horizontal="center" vertical="center" wrapText="1"/>
    </xf>
    <xf numFmtId="0" fontId="1" fillId="0" borderId="0" xfId="68" applyNumberFormat="1" applyFont="1" applyFill="1" applyAlignment="1" applyProtection="1">
      <alignment horizontal="center"/>
    </xf>
    <xf numFmtId="0" fontId="1" fillId="0" borderId="0" xfId="0" applyNumberFormat="1" applyFont="1" applyFill="1" applyAlignment="1" applyProtection="1">
      <alignment horizontal="center"/>
    </xf>
    <xf numFmtId="165" fontId="1" fillId="0" borderId="0" xfId="68" applyNumberFormat="1" applyFont="1" applyFill="1" applyAlignment="1" applyProtection="1">
      <alignment horizontal="left"/>
    </xf>
    <xf numFmtId="0" fontId="1" fillId="0" borderId="0" xfId="0" applyFont="1" applyFill="1" applyAlignment="1" applyProtection="1">
      <alignment horizontal="left"/>
    </xf>
    <xf numFmtId="0" fontId="43" fillId="0" borderId="0" xfId="0" applyNumberFormat="1" applyFont="1" applyFill="1" applyAlignment="1" applyProtection="1">
      <alignment horizontal="center"/>
    </xf>
    <xf numFmtId="171" fontId="1" fillId="0" borderId="0" xfId="68" applyNumberFormat="1" applyFont="1" applyFill="1"/>
    <xf numFmtId="0" fontId="47" fillId="47" borderId="0" xfId="0" applyFont="1" applyFill="1" applyAlignment="1" applyProtection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3" applyNumberFormat="1" applyFont="1" applyAlignment="1" applyProtection="1">
      <alignment horizontal="center"/>
    </xf>
    <xf numFmtId="0" fontId="1" fillId="0" borderId="0" xfId="3" applyNumberFormat="1" applyFont="1" applyFill="1" applyAlignment="1" applyProtection="1"/>
    <xf numFmtId="1" fontId="43" fillId="0" borderId="0" xfId="0" applyNumberFormat="1" applyFont="1" applyFill="1" applyAlignment="1" applyProtection="1">
      <alignment horizontal="center" vertical="center"/>
    </xf>
    <xf numFmtId="0" fontId="43" fillId="0" borderId="0" xfId="0" applyNumberFormat="1" applyFont="1" applyFill="1" applyAlignment="1" applyProtection="1">
      <alignment vertical="center"/>
    </xf>
    <xf numFmtId="49" fontId="43" fillId="0" borderId="0" xfId="0" applyNumberFormat="1" applyFont="1" applyFill="1" applyAlignment="1" applyProtection="1">
      <alignment horizontal="center" vertical="center"/>
    </xf>
    <xf numFmtId="0" fontId="43" fillId="0" borderId="0" xfId="0" applyFont="1" applyFill="1" applyProtection="1">
      <protection hidden="1"/>
    </xf>
    <xf numFmtId="0" fontId="1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49" fontId="43" fillId="0" borderId="0" xfId="0" applyNumberFormat="1" applyFont="1" applyFill="1" applyBorder="1" applyAlignment="1" applyProtection="1">
      <alignment vertical="center"/>
    </xf>
    <xf numFmtId="49" fontId="43" fillId="0" borderId="0" xfId="0" applyNumberFormat="1" applyFont="1" applyFill="1" applyAlignment="1" applyProtection="1">
      <alignment vertical="center"/>
    </xf>
    <xf numFmtId="1" fontId="43" fillId="0" borderId="0" xfId="0" applyNumberFormat="1" applyFont="1" applyFill="1" applyBorder="1" applyAlignment="1" applyProtection="1">
      <alignment horizontal="center" vertical="center"/>
    </xf>
    <xf numFmtId="10" fontId="43" fillId="0" borderId="0" xfId="0" applyNumberFormat="1" applyFont="1" applyFill="1" applyProtection="1"/>
    <xf numFmtId="0" fontId="1" fillId="0" borderId="0" xfId="3" applyNumberFormat="1" applyFont="1" applyFill="1" applyAlignment="1" applyProtection="1">
      <alignment horizontal="center"/>
    </xf>
    <xf numFmtId="1" fontId="43" fillId="0" borderId="41" xfId="0" applyNumberFormat="1" applyFont="1" applyFill="1" applyBorder="1" applyAlignment="1" applyProtection="1">
      <alignment horizontal="center" vertical="center"/>
    </xf>
    <xf numFmtId="0" fontId="1" fillId="0" borderId="41" xfId="0" applyFont="1" applyBorder="1" applyAlignment="1">
      <alignment horizontal="center"/>
    </xf>
    <xf numFmtId="0" fontId="1" fillId="0" borderId="0" xfId="3" applyNumberFormat="1" applyFont="1" applyFill="1" applyBorder="1" applyAlignment="1" applyProtection="1"/>
    <xf numFmtId="165" fontId="1" fillId="0" borderId="0" xfId="3" applyNumberFormat="1" applyFont="1" applyFill="1" applyAlignment="1" applyProtection="1">
      <alignment horizontal="left"/>
    </xf>
    <xf numFmtId="165" fontId="1" fillId="0" borderId="0" xfId="3" applyNumberFormat="1" applyFont="1" applyFill="1" applyProtection="1"/>
    <xf numFmtId="0" fontId="43" fillId="0" borderId="52" xfId="119" applyNumberFormat="1" applyFont="1" applyFill="1" applyBorder="1"/>
    <xf numFmtId="0" fontId="1" fillId="0" borderId="52" xfId="119" applyNumberFormat="1" applyFont="1" applyFill="1" applyBorder="1"/>
    <xf numFmtId="167" fontId="43" fillId="0" borderId="52" xfId="119" quotePrefix="1" applyFont="1" applyFill="1" applyBorder="1"/>
    <xf numFmtId="167" fontId="43" fillId="0" borderId="52" xfId="119" applyFont="1" applyFill="1" applyBorder="1" applyAlignment="1">
      <alignment horizontal="center"/>
    </xf>
    <xf numFmtId="167" fontId="43" fillId="0" borderId="52" xfId="119" applyFont="1" applyFill="1" applyBorder="1" applyAlignment="1">
      <alignment horizontal="center" vertical="center" wrapText="1"/>
    </xf>
    <xf numFmtId="167" fontId="76" fillId="0" borderId="52" xfId="119" applyFont="1" applyFill="1" applyBorder="1" applyAlignment="1">
      <alignment horizontal="center" vertical="center" wrapText="1"/>
    </xf>
    <xf numFmtId="14" fontId="76" fillId="0" borderId="52" xfId="0" applyNumberFormat="1" applyFont="1" applyFill="1" applyBorder="1" applyAlignment="1">
      <alignment horizontal="center" vertical="center" wrapText="1"/>
    </xf>
    <xf numFmtId="0" fontId="1" fillId="0" borderId="73" xfId="0" applyFont="1" applyFill="1" applyBorder="1" applyAlignment="1" applyProtection="1">
      <alignment horizontal="center"/>
    </xf>
    <xf numFmtId="0" fontId="1" fillId="0" borderId="74" xfId="0" applyFont="1" applyFill="1" applyBorder="1" applyAlignment="1" applyProtection="1">
      <alignment horizontal="center"/>
    </xf>
    <xf numFmtId="0" fontId="1" fillId="0" borderId="71" xfId="0" applyFont="1" applyFill="1" applyBorder="1" applyAlignment="1" applyProtection="1">
      <alignment horizontal="center"/>
    </xf>
    <xf numFmtId="165" fontId="1" fillId="0" borderId="72" xfId="120" applyNumberFormat="1" applyFont="1" applyFill="1" applyBorder="1" applyAlignment="1" applyProtection="1">
      <alignment wrapText="1"/>
    </xf>
    <xf numFmtId="165" fontId="1" fillId="0" borderId="73" xfId="120" applyNumberFormat="1" applyFont="1" applyFill="1" applyBorder="1" applyAlignment="1" applyProtection="1">
      <alignment wrapText="1"/>
    </xf>
    <xf numFmtId="165" fontId="1" fillId="0" borderId="75" xfId="0" applyNumberFormat="1" applyFont="1" applyFill="1" applyBorder="1" applyProtection="1"/>
    <xf numFmtId="165" fontId="1" fillId="0" borderId="76" xfId="0" applyNumberFormat="1" applyFont="1" applyFill="1" applyBorder="1" applyProtection="1"/>
    <xf numFmtId="43" fontId="1" fillId="0" borderId="76" xfId="120" applyFont="1" applyFill="1" applyBorder="1" applyAlignment="1" applyProtection="1"/>
    <xf numFmtId="43" fontId="1" fillId="0" borderId="43" xfId="120" applyFont="1" applyFill="1" applyBorder="1" applyAlignment="1" applyProtection="1"/>
    <xf numFmtId="43" fontId="1" fillId="0" borderId="43" xfId="121" applyNumberFormat="1" applyFont="1" applyFill="1" applyBorder="1" applyAlignment="1" applyProtection="1"/>
    <xf numFmtId="165" fontId="1" fillId="0" borderId="76" xfId="121" applyNumberFormat="1" applyFont="1" applyFill="1" applyBorder="1" applyAlignment="1" applyProtection="1"/>
    <xf numFmtId="0" fontId="1" fillId="0" borderId="78" xfId="0" applyFont="1" applyFill="1" applyBorder="1" applyAlignment="1" applyProtection="1">
      <alignment horizontal="center"/>
    </xf>
    <xf numFmtId="0" fontId="1" fillId="0" borderId="43" xfId="0" applyFont="1" applyFill="1" applyBorder="1" applyAlignment="1" applyProtection="1">
      <alignment horizontal="center"/>
    </xf>
    <xf numFmtId="0" fontId="1" fillId="0" borderId="77" xfId="0" applyFont="1" applyFill="1" applyBorder="1" applyAlignment="1" applyProtection="1">
      <alignment horizontal="center"/>
    </xf>
    <xf numFmtId="165" fontId="1" fillId="0" borderId="52" xfId="120" applyNumberFormat="1" applyFont="1" applyFill="1" applyBorder="1" applyAlignment="1" applyProtection="1">
      <alignment wrapText="1"/>
    </xf>
    <xf numFmtId="165" fontId="1" fillId="0" borderId="78" xfId="120" applyNumberFormat="1" applyFont="1" applyFill="1" applyBorder="1" applyAlignment="1" applyProtection="1">
      <alignment wrapText="1"/>
    </xf>
    <xf numFmtId="0" fontId="103" fillId="0" borderId="0" xfId="0" applyFont="1" applyFill="1"/>
    <xf numFmtId="14" fontId="76" fillId="0" borderId="52" xfId="119" applyNumberFormat="1" applyFont="1" applyFill="1" applyBorder="1" applyAlignment="1">
      <alignment horizontal="center" vertical="center" wrapText="1"/>
    </xf>
    <xf numFmtId="0" fontId="104" fillId="0" borderId="0" xfId="0" applyFont="1" applyFill="1"/>
    <xf numFmtId="167" fontId="1" fillId="0" borderId="52" xfId="119" quotePrefix="1" applyFont="1" applyFill="1" applyBorder="1"/>
    <xf numFmtId="167" fontId="1" fillId="0" borderId="52" xfId="119" applyFont="1" applyFill="1" applyBorder="1" applyAlignment="1">
      <alignment horizontal="center"/>
    </xf>
    <xf numFmtId="167" fontId="1" fillId="0" borderId="52" xfId="119" applyFont="1" applyFill="1" applyBorder="1" applyAlignment="1">
      <alignment horizontal="center" vertical="center" wrapText="1"/>
    </xf>
    <xf numFmtId="14" fontId="71" fillId="0" borderId="52" xfId="119" applyNumberFormat="1" applyFont="1" applyFill="1" applyBorder="1" applyAlignment="1">
      <alignment horizontal="center" vertical="center" wrapText="1"/>
    </xf>
    <xf numFmtId="14" fontId="71" fillId="0" borderId="52" xfId="0" applyNumberFormat="1" applyFont="1" applyFill="1" applyBorder="1" applyAlignment="1">
      <alignment horizontal="center" vertical="center" wrapText="1"/>
    </xf>
    <xf numFmtId="167" fontId="1" fillId="0" borderId="52" xfId="119" applyFont="1" applyFill="1" applyBorder="1" applyAlignment="1">
      <alignment horizontal="center" vertical="center"/>
    </xf>
    <xf numFmtId="165" fontId="47" fillId="47" borderId="30" xfId="120" applyNumberFormat="1" applyFont="1" applyFill="1" applyBorder="1" applyAlignment="1" applyProtection="1">
      <alignment horizontal="center" vertical="center" wrapText="1"/>
    </xf>
    <xf numFmtId="0" fontId="50" fillId="2" borderId="80" xfId="113" applyFont="1" applyFill="1" applyBorder="1" applyAlignment="1" applyProtection="1">
      <alignment horizontal="center"/>
    </xf>
    <xf numFmtId="0" fontId="43" fillId="2" borderId="0" xfId="0" applyFont="1" applyFill="1" applyBorder="1" applyProtection="1"/>
    <xf numFmtId="0" fontId="43" fillId="2" borderId="44" xfId="0" applyFont="1" applyFill="1" applyBorder="1" applyProtection="1"/>
    <xf numFmtId="43" fontId="50" fillId="2" borderId="80" xfId="120" applyFont="1" applyFill="1" applyBorder="1" applyAlignment="1" applyProtection="1">
      <alignment horizontal="center" vertical="center" wrapText="1"/>
    </xf>
    <xf numFmtId="0" fontId="50" fillId="2" borderId="0" xfId="0" applyFont="1" applyFill="1" applyBorder="1" applyAlignment="1" applyProtection="1">
      <alignment vertical="center"/>
    </xf>
    <xf numFmtId="43" fontId="50" fillId="2" borderId="44" xfId="0" applyNumberFormat="1" applyFont="1" applyFill="1" applyBorder="1" applyAlignment="1" applyProtection="1">
      <alignment vertical="center" wrapText="1"/>
    </xf>
    <xf numFmtId="171" fontId="71" fillId="0" borderId="80" xfId="68" applyNumberFormat="1" applyFont="1" applyFill="1" applyBorder="1" applyAlignment="1" applyProtection="1"/>
    <xf numFmtId="10" fontId="1" fillId="0" borderId="0" xfId="54" applyNumberFormat="1" applyFont="1" applyFill="1" applyBorder="1" applyProtection="1"/>
    <xf numFmtId="165" fontId="43" fillId="0" borderId="44" xfId="0" applyNumberFormat="1" applyFont="1" applyFill="1" applyBorder="1" applyProtection="1"/>
    <xf numFmtId="10" fontId="5" fillId="0" borderId="0" xfId="54" applyNumberFormat="1" applyFont="1" applyFill="1" applyBorder="1" applyProtection="1"/>
    <xf numFmtId="165" fontId="46" fillId="0" borderId="3" xfId="0" applyNumberFormat="1" applyFont="1" applyFill="1" applyBorder="1" applyProtection="1"/>
    <xf numFmtId="165" fontId="46" fillId="0" borderId="2" xfId="0" applyNumberFormat="1" applyFont="1" applyFill="1" applyBorder="1" applyProtection="1"/>
    <xf numFmtId="0" fontId="62" fillId="0" borderId="0" xfId="0" applyFont="1" applyAlignment="1">
      <alignment vertical="top"/>
    </xf>
    <xf numFmtId="165" fontId="62" fillId="0" borderId="0" xfId="120" applyNumberFormat="1" applyFont="1" applyAlignment="1">
      <alignment vertical="top"/>
    </xf>
    <xf numFmtId="0" fontId="43" fillId="50" borderId="10" xfId="0" applyFont="1" applyFill="1" applyBorder="1" applyAlignment="1">
      <alignment vertical="top"/>
    </xf>
    <xf numFmtId="0" fontId="43" fillId="50" borderId="10" xfId="0" applyFont="1" applyFill="1" applyBorder="1" applyAlignment="1">
      <alignment vertical="top" wrapText="1"/>
    </xf>
    <xf numFmtId="0" fontId="43" fillId="0" borderId="0" xfId="0" applyFont="1" applyAlignment="1">
      <alignment vertical="top"/>
    </xf>
    <xf numFmtId="14" fontId="43" fillId="0" borderId="0" xfId="0" applyNumberFormat="1" applyFont="1" applyAlignment="1">
      <alignment horizontal="right" vertical="top"/>
    </xf>
    <xf numFmtId="4" fontId="43" fillId="0" borderId="0" xfId="0" applyNumberFormat="1" applyFont="1" applyAlignment="1">
      <alignment horizontal="right" vertical="top"/>
    </xf>
    <xf numFmtId="0" fontId="1" fillId="0" borderId="0" xfId="55" applyFont="1" applyProtection="1"/>
    <xf numFmtId="0" fontId="46" fillId="0" borderId="0" xfId="55" applyFont="1" applyProtection="1"/>
    <xf numFmtId="165" fontId="5" fillId="0" borderId="0" xfId="68" applyNumberFormat="1" applyFont="1" applyProtection="1"/>
    <xf numFmtId="0" fontId="61" fillId="0" borderId="0" xfId="55" applyFont="1" applyProtection="1"/>
    <xf numFmtId="165" fontId="61" fillId="0" borderId="0" xfId="55" applyNumberFormat="1" applyFont="1" applyProtection="1"/>
    <xf numFmtId="43" fontId="46" fillId="0" borderId="0" xfId="68" applyFont="1" applyProtection="1"/>
    <xf numFmtId="43" fontId="5" fillId="0" borderId="0" xfId="68" applyFont="1" applyProtection="1"/>
    <xf numFmtId="1" fontId="43" fillId="0" borderId="41" xfId="0" applyNumberFormat="1" applyFont="1" applyBorder="1" applyProtection="1"/>
    <xf numFmtId="0" fontId="1" fillId="0" borderId="0" xfId="0" applyFont="1" applyFill="1" applyBorder="1" applyAlignment="1">
      <alignment horizontal="center" vertical="center"/>
    </xf>
    <xf numFmtId="0" fontId="43" fillId="0" borderId="45" xfId="0" applyFont="1" applyFill="1" applyBorder="1" applyAlignment="1" applyProtection="1">
      <alignment horizontal="center" vertical="center" wrapText="1"/>
    </xf>
    <xf numFmtId="43" fontId="1" fillId="0" borderId="0" xfId="68" applyFont="1" applyProtection="1"/>
    <xf numFmtId="0" fontId="105" fillId="0" borderId="0" xfId="47" applyFont="1" applyProtection="1"/>
    <xf numFmtId="43" fontId="67" fillId="0" borderId="0" xfId="49" applyFont="1" applyFill="1" applyBorder="1" applyProtection="1"/>
    <xf numFmtId="0" fontId="22" fillId="0" borderId="0" xfId="60" applyNumberFormat="1" applyFont="1"/>
    <xf numFmtId="41" fontId="13" fillId="0" borderId="41" xfId="2" applyNumberFormat="1" applyFont="1" applyFill="1" applyBorder="1" applyProtection="1"/>
    <xf numFmtId="41" fontId="13" fillId="0" borderId="41" xfId="3" applyNumberFormat="1" applyFont="1" applyFill="1" applyBorder="1" applyProtection="1"/>
    <xf numFmtId="41" fontId="1" fillId="38" borderId="41" xfId="3" applyNumberFormat="1" applyFont="1" applyFill="1" applyBorder="1" applyProtection="1"/>
    <xf numFmtId="41" fontId="13" fillId="0" borderId="41" xfId="2" applyNumberFormat="1" applyFont="1" applyFill="1" applyBorder="1" applyAlignment="1" applyProtection="1">
      <alignment horizontal="center"/>
    </xf>
    <xf numFmtId="41" fontId="13" fillId="38" borderId="41" xfId="2" applyNumberFormat="1" applyFont="1" applyFill="1" applyBorder="1" applyAlignment="1" applyProtection="1">
      <alignment horizontal="center"/>
    </xf>
    <xf numFmtId="165" fontId="105" fillId="0" borderId="0" xfId="68" applyNumberFormat="1" applyFont="1" applyProtection="1"/>
    <xf numFmtId="0" fontId="50" fillId="35" borderId="0" xfId="0" applyFont="1" applyFill="1" applyAlignment="1" applyProtection="1">
      <alignment horizontal="center" vertical="center"/>
    </xf>
    <xf numFmtId="0" fontId="43" fillId="35" borderId="0" xfId="0" applyFont="1" applyFill="1" applyAlignment="1" applyProtection="1">
      <alignment horizontal="center" vertical="center"/>
    </xf>
    <xf numFmtId="9" fontId="43" fillId="35" borderId="0" xfId="54" applyFont="1" applyFill="1" applyAlignment="1" applyProtection="1">
      <alignment horizontal="center" vertical="center"/>
    </xf>
    <xf numFmtId="43" fontId="43" fillId="35" borderId="0" xfId="53" applyFont="1" applyFill="1" applyAlignment="1" applyProtection="1">
      <alignment horizontal="center" vertical="center"/>
    </xf>
    <xf numFmtId="0" fontId="43" fillId="0" borderId="0" xfId="0" applyFont="1" applyAlignment="1" applyProtection="1">
      <alignment horizontal="center" vertical="center"/>
    </xf>
    <xf numFmtId="165" fontId="43" fillId="0" borderId="0" xfId="0" applyNumberFormat="1" applyFont="1" applyAlignment="1" applyProtection="1">
      <alignment horizontal="center" vertical="center"/>
    </xf>
    <xf numFmtId="165" fontId="43" fillId="51" borderId="0" xfId="49" applyNumberFormat="1" applyFont="1" applyFill="1" applyBorder="1" applyProtection="1"/>
    <xf numFmtId="165" fontId="1" fillId="52" borderId="0" xfId="49" applyNumberFormat="1" applyFont="1" applyFill="1" applyBorder="1" applyProtection="1"/>
    <xf numFmtId="0" fontId="43" fillId="0" borderId="0" xfId="0" applyFont="1" applyFill="1" applyBorder="1" applyAlignment="1" applyProtection="1">
      <alignment horizontal="left"/>
    </xf>
    <xf numFmtId="41" fontId="43" fillId="51" borderId="0" xfId="124" applyFont="1" applyFill="1" applyProtection="1"/>
    <xf numFmtId="165" fontId="1" fillId="51" borderId="0" xfId="68" applyNumberFormat="1" applyFont="1" applyFill="1"/>
    <xf numFmtId="171" fontId="1" fillId="51" borderId="0" xfId="68" applyNumberFormat="1" applyFont="1" applyFill="1" applyProtection="1"/>
    <xf numFmtId="165" fontId="1" fillId="51" borderId="0" xfId="68" applyNumberFormat="1" applyFont="1" applyFill="1" applyBorder="1" applyAlignment="1" applyProtection="1">
      <alignment vertical="center"/>
    </xf>
    <xf numFmtId="165" fontId="43" fillId="51" borderId="0" xfId="68" applyNumberFormat="1" applyFont="1" applyFill="1" applyBorder="1" applyAlignment="1" applyProtection="1">
      <alignment horizontal="right"/>
      <protection hidden="1"/>
    </xf>
    <xf numFmtId="165" fontId="59" fillId="51" borderId="0" xfId="49" applyNumberFormat="1" applyFont="1" applyFill="1" applyBorder="1" applyProtection="1"/>
    <xf numFmtId="165" fontId="1" fillId="51" borderId="0" xfId="49" applyNumberFormat="1" applyFont="1" applyFill="1" applyBorder="1" applyProtection="1"/>
    <xf numFmtId="165" fontId="1" fillId="46" borderId="0" xfId="49" applyNumberFormat="1" applyFont="1" applyFill="1" applyBorder="1" applyProtection="1"/>
    <xf numFmtId="43" fontId="1" fillId="46" borderId="0" xfId="49" applyFont="1" applyFill="1" applyBorder="1" applyProtection="1"/>
    <xf numFmtId="165" fontId="1" fillId="52" borderId="0" xfId="68" applyNumberFormat="1" applyFont="1" applyFill="1"/>
    <xf numFmtId="0" fontId="106" fillId="0" borderId="0" xfId="0" applyFont="1"/>
    <xf numFmtId="170" fontId="106" fillId="0" borderId="0" xfId="0" applyNumberFormat="1" applyFont="1" applyAlignment="1">
      <alignment horizontal="left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17" fillId="0" borderId="0" xfId="0" applyFont="1" applyAlignment="1" applyProtection="1">
      <alignment horizontal="center"/>
    </xf>
    <xf numFmtId="0" fontId="54" fillId="0" borderId="0" xfId="0" applyFont="1" applyAlignment="1" applyProtection="1">
      <alignment horizontal="center"/>
    </xf>
    <xf numFmtId="0" fontId="5" fillId="34" borderId="29" xfId="55" applyFont="1" applyFill="1" applyBorder="1" applyAlignment="1" applyProtection="1">
      <alignment horizontal="center"/>
    </xf>
    <xf numFmtId="0" fontId="5" fillId="0" borderId="29" xfId="55" applyFont="1" applyBorder="1" applyAlignment="1" applyProtection="1">
      <alignment horizontal="left" vertical="center"/>
    </xf>
    <xf numFmtId="0" fontId="1" fillId="0" borderId="29" xfId="55" applyFont="1" applyBorder="1" applyAlignment="1" applyProtection="1">
      <alignment horizontal="center"/>
    </xf>
    <xf numFmtId="0" fontId="5" fillId="0" borderId="29" xfId="55" applyFont="1" applyBorder="1" applyAlignment="1" applyProtection="1">
      <alignment horizontal="center"/>
    </xf>
    <xf numFmtId="0" fontId="47" fillId="47" borderId="10" xfId="0" applyFont="1" applyFill="1" applyBorder="1" applyAlignment="1" applyProtection="1">
      <alignment horizontal="center"/>
    </xf>
    <xf numFmtId="0" fontId="97" fillId="0" borderId="0" xfId="0" applyFont="1" applyBorder="1" applyAlignment="1">
      <alignment horizontal="center"/>
    </xf>
    <xf numFmtId="0" fontId="90" fillId="0" borderId="0" xfId="0" applyFont="1" applyBorder="1" applyAlignment="1">
      <alignment horizontal="center"/>
    </xf>
    <xf numFmtId="0" fontId="94" fillId="2" borderId="53" xfId="0" applyFont="1" applyFill="1" applyBorder="1" applyAlignment="1">
      <alignment horizontal="center"/>
    </xf>
    <xf numFmtId="0" fontId="94" fillId="2" borderId="30" xfId="0" applyFont="1" applyFill="1" applyBorder="1" applyAlignment="1">
      <alignment horizontal="center"/>
    </xf>
    <xf numFmtId="0" fontId="94" fillId="2" borderId="37" xfId="0" applyFont="1" applyFill="1" applyBorder="1" applyAlignment="1">
      <alignment horizontal="center"/>
    </xf>
    <xf numFmtId="0" fontId="47" fillId="53" borderId="0" xfId="0" applyFont="1" applyFill="1" applyAlignment="1" applyProtection="1">
      <alignment horizontal="center" vertical="center" wrapText="1"/>
    </xf>
    <xf numFmtId="0" fontId="47" fillId="53" borderId="0" xfId="0" applyFont="1" applyFill="1" applyAlignment="1" applyProtection="1">
      <alignment horizontal="center" wrapText="1"/>
    </xf>
    <xf numFmtId="0" fontId="47" fillId="0" borderId="0" xfId="0" applyFont="1" applyFill="1" applyBorder="1" applyAlignment="1" applyProtection="1">
      <alignment horizontal="center"/>
    </xf>
    <xf numFmtId="0" fontId="47" fillId="47" borderId="54" xfId="0" applyFont="1" applyFill="1" applyBorder="1" applyAlignment="1" applyProtection="1">
      <alignment horizontal="center"/>
    </xf>
    <xf numFmtId="0" fontId="47" fillId="47" borderId="55" xfId="0" applyFont="1" applyFill="1" applyBorder="1" applyAlignment="1" applyProtection="1">
      <alignment horizontal="center"/>
    </xf>
    <xf numFmtId="0" fontId="47" fillId="47" borderId="56" xfId="0" applyFont="1" applyFill="1" applyBorder="1" applyAlignment="1" applyProtection="1">
      <alignment horizontal="center"/>
    </xf>
    <xf numFmtId="0" fontId="46" fillId="41" borderId="53" xfId="0" applyFont="1" applyFill="1" applyBorder="1" applyAlignment="1" applyProtection="1">
      <alignment horizontal="center"/>
    </xf>
    <xf numFmtId="0" fontId="46" fillId="41" borderId="30" xfId="0" applyFont="1" applyFill="1" applyBorder="1" applyAlignment="1" applyProtection="1">
      <alignment horizontal="center"/>
    </xf>
    <xf numFmtId="0" fontId="50" fillId="41" borderId="57" xfId="0" applyFont="1" applyFill="1" applyBorder="1" applyAlignment="1" applyProtection="1">
      <alignment horizontal="center" vertical="center" wrapText="1"/>
    </xf>
    <xf numFmtId="0" fontId="50" fillId="41" borderId="24" xfId="0" applyFont="1" applyFill="1" applyBorder="1" applyAlignment="1" applyProtection="1">
      <alignment horizontal="center" vertical="center" wrapText="1"/>
    </xf>
    <xf numFmtId="0" fontId="50" fillId="41" borderId="28" xfId="0" applyFont="1" applyFill="1" applyBorder="1" applyAlignment="1" applyProtection="1">
      <alignment horizontal="center" vertical="center" wrapText="1"/>
    </xf>
    <xf numFmtId="0" fontId="43" fillId="41" borderId="3" xfId="0" applyFont="1" applyFill="1" applyBorder="1" applyAlignment="1" applyProtection="1">
      <alignment horizontal="center"/>
    </xf>
    <xf numFmtId="0" fontId="43" fillId="41" borderId="4" xfId="0" applyFont="1" applyFill="1" applyBorder="1" applyAlignment="1" applyProtection="1">
      <alignment horizontal="center"/>
    </xf>
    <xf numFmtId="0" fontId="43" fillId="41" borderId="2" xfId="0" applyFont="1" applyFill="1" applyBorder="1" applyAlignment="1" applyProtection="1">
      <alignment horizontal="center"/>
    </xf>
    <xf numFmtId="0" fontId="50" fillId="2" borderId="7" xfId="113" applyFont="1" applyFill="1" applyBorder="1" applyAlignment="1" applyProtection="1">
      <alignment horizontal="center"/>
    </xf>
    <xf numFmtId="0" fontId="50" fillId="2" borderId="8" xfId="113" applyFont="1" applyFill="1" applyBorder="1" applyAlignment="1" applyProtection="1">
      <alignment horizontal="center"/>
    </xf>
    <xf numFmtId="0" fontId="50" fillId="2" borderId="20" xfId="113" applyFont="1" applyFill="1" applyBorder="1" applyAlignment="1" applyProtection="1">
      <alignment horizontal="center"/>
    </xf>
    <xf numFmtId="0" fontId="46" fillId="41" borderId="58" xfId="0" applyFont="1" applyFill="1" applyBorder="1" applyAlignment="1" applyProtection="1">
      <alignment horizontal="center"/>
    </xf>
    <xf numFmtId="0" fontId="46" fillId="41" borderId="46" xfId="0" applyFont="1" applyFill="1" applyBorder="1" applyAlignment="1" applyProtection="1">
      <alignment horizontal="center"/>
    </xf>
    <xf numFmtId="0" fontId="46" fillId="41" borderId="59" xfId="0" applyFont="1" applyFill="1" applyBorder="1" applyAlignment="1" applyProtection="1">
      <alignment horizontal="center"/>
    </xf>
    <xf numFmtId="0" fontId="46" fillId="41" borderId="32" xfId="113" applyFont="1" applyFill="1" applyBorder="1" applyAlignment="1" applyProtection="1">
      <alignment horizontal="center"/>
    </xf>
    <xf numFmtId="0" fontId="46" fillId="41" borderId="60" xfId="113" applyFont="1" applyFill="1" applyBorder="1" applyAlignment="1" applyProtection="1">
      <alignment horizontal="center"/>
    </xf>
    <xf numFmtId="0" fontId="46" fillId="41" borderId="33" xfId="113" applyFont="1" applyFill="1" applyBorder="1" applyAlignment="1" applyProtection="1">
      <alignment horizontal="center"/>
    </xf>
    <xf numFmtId="0" fontId="47" fillId="47" borderId="58" xfId="113" applyFont="1" applyFill="1" applyBorder="1" applyAlignment="1" applyProtection="1">
      <alignment horizontal="center"/>
    </xf>
    <xf numFmtId="0" fontId="47" fillId="47" borderId="59" xfId="113" applyFont="1" applyFill="1" applyBorder="1" applyAlignment="1" applyProtection="1">
      <alignment horizontal="center"/>
    </xf>
    <xf numFmtId="0" fontId="47" fillId="47" borderId="31" xfId="2" applyFont="1" applyFill="1" applyBorder="1" applyAlignment="1" applyProtection="1">
      <alignment horizontal="center" vertical="center" wrapText="1"/>
    </xf>
    <xf numFmtId="0" fontId="47" fillId="47" borderId="39" xfId="2" applyFont="1" applyFill="1" applyBorder="1" applyAlignment="1" applyProtection="1">
      <alignment horizontal="center" vertical="center" wrapText="1"/>
    </xf>
    <xf numFmtId="0" fontId="47" fillId="47" borderId="40" xfId="2" applyFont="1" applyFill="1" applyBorder="1" applyAlignment="1" applyProtection="1">
      <alignment horizontal="center" vertical="center" wrapText="1"/>
    </xf>
    <xf numFmtId="10" fontId="47" fillId="47" borderId="10" xfId="2" applyNumberFormat="1" applyFont="1" applyFill="1" applyBorder="1" applyAlignment="1" applyProtection="1">
      <alignment horizontal="center" vertical="center" wrapText="1"/>
    </xf>
  </cellXfs>
  <cellStyles count="128">
    <cellStyle name="20% - Énfasis1" xfId="21" builtinId="30" customBuiltin="1"/>
    <cellStyle name="20% - Énfasis1 2" xfId="89"/>
    <cellStyle name="20% - Énfasis2" xfId="25" builtinId="34" customBuiltin="1"/>
    <cellStyle name="20% - Énfasis2 2" xfId="93"/>
    <cellStyle name="20% - Énfasis3" xfId="29" builtinId="38" customBuiltin="1"/>
    <cellStyle name="20% - Énfasis3 2" xfId="97"/>
    <cellStyle name="20% - Énfasis4" xfId="33" builtinId="42" customBuiltin="1"/>
    <cellStyle name="20% - Énfasis4 2" xfId="101"/>
    <cellStyle name="20% - Énfasis5" xfId="37" builtinId="46" customBuiltin="1"/>
    <cellStyle name="20% - Énfasis5 2" xfId="105"/>
    <cellStyle name="20% - Énfasis6" xfId="41" builtinId="50" customBuiltin="1"/>
    <cellStyle name="20% - Énfasis6 2" xfId="109"/>
    <cellStyle name="40% - Énfasis1" xfId="22" builtinId="31" customBuiltin="1"/>
    <cellStyle name="40% - Énfasis1 2" xfId="90"/>
    <cellStyle name="40% - Énfasis2" xfId="26" builtinId="35" customBuiltin="1"/>
    <cellStyle name="40% - Énfasis2 2" xfId="94"/>
    <cellStyle name="40% - Énfasis3" xfId="30" builtinId="39" customBuiltin="1"/>
    <cellStyle name="40% - Énfasis3 2" xfId="98"/>
    <cellStyle name="40% - Énfasis4" xfId="34" builtinId="43" customBuiltin="1"/>
    <cellStyle name="40% - Énfasis4 2" xfId="102"/>
    <cellStyle name="40% - Énfasis5" xfId="38" builtinId="47" customBuiltin="1"/>
    <cellStyle name="40% - Énfasis5 2" xfId="106"/>
    <cellStyle name="40% - Énfasis6" xfId="42" builtinId="51" customBuiltin="1"/>
    <cellStyle name="40% - Énfasis6 2" xfId="110"/>
    <cellStyle name="60% - Énfasis1" xfId="23" builtinId="32" customBuiltin="1"/>
    <cellStyle name="60% - Énfasis1 2" xfId="91"/>
    <cellStyle name="60% - Énfasis2" xfId="27" builtinId="36" customBuiltin="1"/>
    <cellStyle name="60% - Énfasis2 2" xfId="95"/>
    <cellStyle name="60% - Énfasis3" xfId="31" builtinId="40" customBuiltin="1"/>
    <cellStyle name="60% - Énfasis3 2" xfId="99"/>
    <cellStyle name="60% - Énfasis4" xfId="35" builtinId="44" customBuiltin="1"/>
    <cellStyle name="60% - Énfasis4 2" xfId="103"/>
    <cellStyle name="60% - Énfasis5" xfId="39" builtinId="48" customBuiltin="1"/>
    <cellStyle name="60% - Énfasis5 2" xfId="107"/>
    <cellStyle name="60% - Énfasis6" xfId="43" builtinId="52" customBuiltin="1"/>
    <cellStyle name="60% - Énfasis6 2" xfId="111"/>
    <cellStyle name="Buena" xfId="8" builtinId="26" customBuiltin="1"/>
    <cellStyle name="Buena 2" xfId="76"/>
    <cellStyle name="Cálculo" xfId="13" builtinId="22" customBuiltin="1"/>
    <cellStyle name="Cálculo 2" xfId="81"/>
    <cellStyle name="Celda de comprobación" xfId="15" builtinId="23" customBuiltin="1"/>
    <cellStyle name="Celda de comprobación 2" xfId="83"/>
    <cellStyle name="Celda vinculada" xfId="14" builtinId="24" customBuiltin="1"/>
    <cellStyle name="Celda vinculada 2" xfId="82"/>
    <cellStyle name="Comma 2 3" xfId="121"/>
    <cellStyle name="Comma 2 4 6 2" xfId="64"/>
    <cellStyle name="Encabezado 1" xfId="4" builtinId="16" customBuiltin="1"/>
    <cellStyle name="Encabezado 1 2" xfId="72"/>
    <cellStyle name="Encabezado 4" xfId="7" builtinId="19" customBuiltin="1"/>
    <cellStyle name="Encabezado 4 2" xfId="75"/>
    <cellStyle name="Énfasis1" xfId="20" builtinId="29" customBuiltin="1"/>
    <cellStyle name="Énfasis1 2" xfId="88"/>
    <cellStyle name="Énfasis2" xfId="24" builtinId="33" customBuiltin="1"/>
    <cellStyle name="Énfasis2 2" xfId="92"/>
    <cellStyle name="Énfasis3" xfId="28" builtinId="37" customBuiltin="1"/>
    <cellStyle name="Énfasis3 2" xfId="96"/>
    <cellStyle name="Énfasis4" xfId="32" builtinId="41" customBuiltin="1"/>
    <cellStyle name="Énfasis4 2" xfId="100"/>
    <cellStyle name="Énfasis5" xfId="36" builtinId="45" customBuiltin="1"/>
    <cellStyle name="Énfasis5 2" xfId="104"/>
    <cellStyle name="Énfasis6" xfId="40" builtinId="49" customBuiltin="1"/>
    <cellStyle name="Énfasis6 2" xfId="108"/>
    <cellStyle name="Entrada" xfId="11" builtinId="20" customBuiltin="1"/>
    <cellStyle name="Entrada 2" xfId="79"/>
    <cellStyle name="Hipervínculo" xfId="122" builtinId="8"/>
    <cellStyle name="Incorrecto" xfId="9" builtinId="27" customBuiltin="1"/>
    <cellStyle name="Incorrecto 2" xfId="77"/>
    <cellStyle name="Millares" xfId="68" builtinId="3"/>
    <cellStyle name="Millares [0]" xfId="124" builtinId="6"/>
    <cellStyle name="Millares [0] 2" xfId="66"/>
    <cellStyle name="Millares 10 10" xfId="115"/>
    <cellStyle name="Millares 11 2" xfId="120"/>
    <cellStyle name="Millares 13 14" xfId="48"/>
    <cellStyle name="Millares 2" xfId="3"/>
    <cellStyle name="Millares 2 2" xfId="58"/>
    <cellStyle name="Millares 2 28" xfId="117"/>
    <cellStyle name="Millares 28" xfId="61"/>
    <cellStyle name="Millares 3" xfId="51"/>
    <cellStyle name="Millares 4" xfId="53"/>
    <cellStyle name="Millares 4 2" xfId="62"/>
    <cellStyle name="Millares 5" xfId="49"/>
    <cellStyle name="Millares 5 2" xfId="63"/>
    <cellStyle name="Millares 6" xfId="112"/>
    <cellStyle name="Millares 61" xfId="114"/>
    <cellStyle name="Millares 7" xfId="127"/>
    <cellStyle name="Millares 8" xfId="56"/>
    <cellStyle name="Neutral" xfId="10" builtinId="28" customBuiltin="1"/>
    <cellStyle name="Neutral 2" xfId="78"/>
    <cellStyle name="Normal" xfId="0" builtinId="0"/>
    <cellStyle name="Normal - Style1 17" xfId="116"/>
    <cellStyle name="Normal 12" xfId="113"/>
    <cellStyle name="Normal 14 2" xfId="46"/>
    <cellStyle name="Normal 2" xfId="2"/>
    <cellStyle name="Normal 2 2" xfId="60"/>
    <cellStyle name="Normal 2 2 2" xfId="65"/>
    <cellStyle name="Normal 2 3" xfId="123"/>
    <cellStyle name="Normal 25 4 2" xfId="126"/>
    <cellStyle name="Normal 3" xfId="47"/>
    <cellStyle name="Normal 4" xfId="50"/>
    <cellStyle name="Normal 5" xfId="52"/>
    <cellStyle name="Normal 5 2" xfId="57"/>
    <cellStyle name="Normal 6" xfId="44"/>
    <cellStyle name="Normal 6 2" xfId="59"/>
    <cellStyle name="Normal 63 3" xfId="125"/>
    <cellStyle name="Normal 7" xfId="70"/>
    <cellStyle name="Normal 75" xfId="119"/>
    <cellStyle name="Normal 8" xfId="55"/>
    <cellStyle name="Normal 9" xfId="69"/>
    <cellStyle name="Normal_Hoja1" xfId="67"/>
    <cellStyle name="Notas" xfId="17" builtinId="10" customBuiltin="1"/>
    <cellStyle name="Notas 2" xfId="85"/>
    <cellStyle name="Porcentaje" xfId="1" builtinId="5"/>
    <cellStyle name="Porcentaje 2" xfId="54"/>
    <cellStyle name="Porcentaje 3" xfId="71"/>
    <cellStyle name="Porcentual 12" xfId="118"/>
    <cellStyle name="Salida" xfId="12" builtinId="21" customBuiltin="1"/>
    <cellStyle name="Salida 2" xfId="80"/>
    <cellStyle name="Texto de advertencia" xfId="16" builtinId="11" customBuiltin="1"/>
    <cellStyle name="Texto de advertencia 2" xfId="84"/>
    <cellStyle name="Texto explicativo" xfId="18" builtinId="53" customBuiltin="1"/>
    <cellStyle name="Texto explicativo 2" xfId="86"/>
    <cellStyle name="Título 2" xfId="5" builtinId="17" customBuiltin="1"/>
    <cellStyle name="Título 2 2" xfId="73"/>
    <cellStyle name="Título 3" xfId="6" builtinId="18" customBuiltin="1"/>
    <cellStyle name="Título 3 2" xfId="74"/>
    <cellStyle name="Título 4" xfId="45"/>
    <cellStyle name="Total" xfId="19" builtinId="25" customBuiltin="1"/>
    <cellStyle name="Total 2" xfId="87"/>
  </cellStyles>
  <dxfs count="35">
    <dxf>
      <font>
        <b/>
        <i val="0"/>
        <strike val="0"/>
        <color theme="1"/>
      </font>
      <fill>
        <patternFill patternType="solid">
          <fgColor theme="1"/>
          <bgColor rgb="FFFF0000"/>
        </patternFill>
      </fill>
    </dxf>
    <dxf>
      <font>
        <b/>
        <i val="0"/>
        <strike val="0"/>
        <color theme="1"/>
      </font>
      <fill>
        <patternFill patternType="solid">
          <fgColor theme="1"/>
          <bgColor rgb="FFFF0000"/>
        </patternFill>
      </fill>
    </dxf>
    <dxf>
      <font>
        <b/>
        <i val="0"/>
        <strike val="0"/>
        <color theme="1"/>
      </font>
      <fill>
        <patternFill>
          <fgColor theme="1"/>
          <bgColor rgb="FFFF0000"/>
        </patternFill>
      </fill>
    </dxf>
    <dxf>
      <font>
        <b/>
        <i val="0"/>
        <strike val="0"/>
        <color theme="1"/>
      </font>
      <fill>
        <patternFill>
          <fgColor theme="1"/>
          <bgColor rgb="FFFF00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71" formatCode="_-* #,##0_-;\-* #,##0_-;_-* &quot;-&quot;??_-;_-@_-"/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auto="1"/>
      </font>
    </dxf>
    <dxf>
      <font>
        <color auto="1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ont>
        <color auto="1"/>
      </font>
    </dxf>
    <dxf>
      <fill>
        <patternFill>
          <bgColor theme="0" tint="-0.34998626667073579"/>
        </patternFill>
      </fill>
    </dxf>
    <dxf>
      <numFmt numFmtId="165" formatCode="_(* #,##0_);_(* \(#,##0\);_(* &quot;-&quot;??_);_(@_)"/>
    </dxf>
    <dxf>
      <numFmt numFmtId="172" formatCode="_(* #,##0.000_);_(* \(#,##0.000\);_(* &quot;-&quot;??_);_(@_)"/>
    </dxf>
    <dxf>
      <numFmt numFmtId="177" formatCode="_(* #,##0.0000_);_(* \(#,##0.0000\);_(* &quot;-&quot;??_);_(@_)"/>
    </dxf>
    <dxf>
      <numFmt numFmtId="178" formatCode="_(* #,##0.00000_);_(* \(#,##0.00000\);_(* &quot;-&quot;??_);_(@_)"/>
    </dxf>
    <dxf>
      <numFmt numFmtId="177" formatCode="_(* #,##0.0000_);_(* \(#,##0.0000\);_(* &quot;-&quot;??_);_(@_)"/>
    </dxf>
    <dxf>
      <numFmt numFmtId="172" formatCode="_(* #,##0.000_);_(* \(#,##0.000\);_(* &quot;-&quot;??_);_(@_)"/>
    </dxf>
    <dxf>
      <numFmt numFmtId="35" formatCode="_(* #,##0.00_);_(* \(#,##0.00\);_(* &quot;-&quot;??_);_(@_)"/>
    </dxf>
  </dxfs>
  <tableStyles count="1" defaultTableStyle="TableStyleMedium2" defaultPivotStyle="PivotStyleLight16">
    <tableStyle name="MySqlDefault" pivot="0" table="0" count="0"/>
  </tableStyles>
  <colors>
    <mruColors>
      <color rgb="FF1950FF"/>
      <color rgb="FFFFFF66"/>
      <color rgb="FFEFEDED"/>
      <color rgb="FFFF00FF"/>
      <color rgb="FF36F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3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1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2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GBox" noThreeD="1"/>
</file>

<file path=xl/ctrlProps/ctrlProp2.xml><?xml version="1.0" encoding="utf-8"?>
<formControlPr xmlns="http://schemas.microsoft.com/office/spreadsheetml/2009/9/main" objectType="Label" lockText="1"/>
</file>

<file path=xl/ctrlProps/ctrlProp3.xml><?xml version="1.0" encoding="utf-8"?>
<formControlPr xmlns="http://schemas.microsoft.com/office/spreadsheetml/2009/9/main" objectType="Label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7" Type="http://schemas.openxmlformats.org/officeDocument/2006/relationships/image" Target="../media/image11.emf"/><Relationship Id="rId2" Type="http://schemas.openxmlformats.org/officeDocument/2006/relationships/image" Target="../media/image5.emf"/><Relationship Id="rId1" Type="http://schemas.openxmlformats.org/officeDocument/2006/relationships/image" Target="../media/image6.emf"/><Relationship Id="rId6" Type="http://schemas.openxmlformats.org/officeDocument/2006/relationships/image" Target="../media/image10.emf"/><Relationship Id="rId5" Type="http://schemas.openxmlformats.org/officeDocument/2006/relationships/image" Target="../media/image9.emf"/><Relationship Id="rId4" Type="http://schemas.openxmlformats.org/officeDocument/2006/relationships/image" Target="../media/image8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.emf"/><Relationship Id="rId2" Type="http://schemas.openxmlformats.org/officeDocument/2006/relationships/image" Target="../media/image15.emf"/><Relationship Id="rId1" Type="http://schemas.openxmlformats.org/officeDocument/2006/relationships/image" Target="../media/image16.emf"/><Relationship Id="rId5" Type="http://schemas.openxmlformats.org/officeDocument/2006/relationships/image" Target="../media/image12.emf"/><Relationship Id="rId4" Type="http://schemas.openxmlformats.org/officeDocument/2006/relationships/image" Target="../media/image13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20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4" Type="http://schemas.openxmlformats.org/officeDocument/2006/relationships/image" Target="../media/image17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24.emf"/><Relationship Id="rId2" Type="http://schemas.openxmlformats.org/officeDocument/2006/relationships/image" Target="../media/image23.emf"/><Relationship Id="rId1" Type="http://schemas.openxmlformats.org/officeDocument/2006/relationships/image" Target="../media/image22.emf"/><Relationship Id="rId5" Type="http://schemas.openxmlformats.org/officeDocument/2006/relationships/image" Target="../media/image25.emf"/><Relationship Id="rId4" Type="http://schemas.openxmlformats.org/officeDocument/2006/relationships/image" Target="../media/image21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29.emf"/><Relationship Id="rId2" Type="http://schemas.openxmlformats.org/officeDocument/2006/relationships/image" Target="../media/image28.emf"/><Relationship Id="rId1" Type="http://schemas.openxmlformats.org/officeDocument/2006/relationships/image" Target="../media/image27.emf"/><Relationship Id="rId5" Type="http://schemas.openxmlformats.org/officeDocument/2006/relationships/image" Target="../media/image30.emf"/><Relationship Id="rId4" Type="http://schemas.openxmlformats.org/officeDocument/2006/relationships/image" Target="../media/image26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34.emf"/><Relationship Id="rId2" Type="http://schemas.openxmlformats.org/officeDocument/2006/relationships/image" Target="../media/image33.emf"/><Relationship Id="rId1" Type="http://schemas.openxmlformats.org/officeDocument/2006/relationships/image" Target="../media/image32.emf"/><Relationship Id="rId4" Type="http://schemas.openxmlformats.org/officeDocument/2006/relationships/image" Target="../media/image31.emf"/></Relationships>
</file>

<file path=xl/drawings/_rels/vmlDrawing15.vml.rels><?xml version="1.0" encoding="UTF-8" standalone="yes"?>
<Relationships xmlns="http://schemas.openxmlformats.org/package/2006/relationships"><Relationship Id="rId3" Type="http://schemas.openxmlformats.org/officeDocument/2006/relationships/image" Target="../media/image39.emf"/><Relationship Id="rId2" Type="http://schemas.openxmlformats.org/officeDocument/2006/relationships/image" Target="../media/image40.emf"/><Relationship Id="rId1" Type="http://schemas.openxmlformats.org/officeDocument/2006/relationships/image" Target="../media/image41.emf"/><Relationship Id="rId4" Type="http://schemas.openxmlformats.org/officeDocument/2006/relationships/image" Target="../media/image38.emf"/></Relationships>
</file>

<file path=xl/drawings/_rels/vmlDrawing18.vml.rels><?xml version="1.0" encoding="UTF-8" standalone="yes"?>
<Relationships xmlns="http://schemas.openxmlformats.org/package/2006/relationships"><Relationship Id="rId2" Type="http://schemas.openxmlformats.org/officeDocument/2006/relationships/image" Target="../media/image42.emf"/><Relationship Id="rId1" Type="http://schemas.openxmlformats.org/officeDocument/2006/relationships/image" Target="../media/image4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714375</xdr:colOff>
          <xdr:row>3</xdr:row>
          <xdr:rowOff>38100</xdr:rowOff>
        </xdr:from>
        <xdr:to>
          <xdr:col>10</xdr:col>
          <xdr:colOff>447675</xdr:colOff>
          <xdr:row>14</xdr:row>
          <xdr:rowOff>171450</xdr:rowOff>
        </xdr:to>
        <xdr:sp macro="" textlink="">
          <xdr:nvSpPr>
            <xdr:cNvPr id="16387" name="Group Box 3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="" xmlns:a16="http://schemas.microsoft.com/office/drawing/2014/main" id="{00000000-0008-0000-00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s-CO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Inicio de sesión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590550</xdr:colOff>
          <xdr:row>11</xdr:row>
          <xdr:rowOff>180975</xdr:rowOff>
        </xdr:from>
        <xdr:to>
          <xdr:col>10</xdr:col>
          <xdr:colOff>19050</xdr:colOff>
          <xdr:row>13</xdr:row>
          <xdr:rowOff>114300</xdr:rowOff>
        </xdr:to>
        <xdr:sp macro="" textlink="">
          <xdr:nvSpPr>
            <xdr:cNvPr id="16388" name="btnIngresar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="" xmlns:a16="http://schemas.microsoft.com/office/drawing/2014/main" id="{00000000-0008-0000-00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371475</xdr:colOff>
          <xdr:row>8</xdr:row>
          <xdr:rowOff>38100</xdr:rowOff>
        </xdr:from>
        <xdr:to>
          <xdr:col>7</xdr:col>
          <xdr:colOff>361950</xdr:colOff>
          <xdr:row>9</xdr:row>
          <xdr:rowOff>95250</xdr:rowOff>
        </xdr:to>
        <xdr:sp macro="" textlink="">
          <xdr:nvSpPr>
            <xdr:cNvPr id="16389" name="Label 5" hidden="1">
              <a:extLst>
                <a:ext uri="{63B3BB69-23CF-44E3-9099-C40C66FF867C}">
                  <a14:compatExt spid="_x0000_s16389"/>
                </a:ext>
                <a:ext uri="{FF2B5EF4-FFF2-40B4-BE49-F238E27FC236}">
                  <a16:creationId xmlns="" xmlns:a16="http://schemas.microsoft.com/office/drawing/2014/main" id="{00000000-0008-0000-0000-00000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s-CO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Ususario (*):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361950</xdr:colOff>
          <xdr:row>10</xdr:row>
          <xdr:rowOff>9525</xdr:rowOff>
        </xdr:from>
        <xdr:to>
          <xdr:col>7</xdr:col>
          <xdr:colOff>419100</xdr:colOff>
          <xdr:row>11</xdr:row>
          <xdr:rowOff>19050</xdr:rowOff>
        </xdr:to>
        <xdr:sp macro="" textlink="">
          <xdr:nvSpPr>
            <xdr:cNvPr id="16390" name="Label 6" hidden="1">
              <a:extLst>
                <a:ext uri="{63B3BB69-23CF-44E3-9099-C40C66FF867C}">
                  <a14:compatExt spid="_x0000_s16390"/>
                </a:ext>
                <a:ext uri="{FF2B5EF4-FFF2-40B4-BE49-F238E27FC236}">
                  <a16:creationId xmlns="" xmlns:a16="http://schemas.microsoft.com/office/drawing/2014/main" id="{00000000-0008-0000-0000-00000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s-CO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Contraseña(*):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600075</xdr:colOff>
          <xdr:row>8</xdr:row>
          <xdr:rowOff>0</xdr:rowOff>
        </xdr:from>
        <xdr:to>
          <xdr:col>10</xdr:col>
          <xdr:colOff>28575</xdr:colOff>
          <xdr:row>9</xdr:row>
          <xdr:rowOff>123825</xdr:rowOff>
        </xdr:to>
        <xdr:sp macro="" textlink="">
          <xdr:nvSpPr>
            <xdr:cNvPr id="16391" name="txtUsuario" hidden="1">
              <a:extLst>
                <a:ext uri="{63B3BB69-23CF-44E3-9099-C40C66FF867C}">
                  <a14:compatExt spid="_x0000_s16391"/>
                </a:ext>
                <a:ext uri="{FF2B5EF4-FFF2-40B4-BE49-F238E27FC236}">
                  <a16:creationId xmlns="" xmlns:a16="http://schemas.microsoft.com/office/drawing/2014/main" id="{00000000-0008-0000-0000-00000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600075</xdr:colOff>
          <xdr:row>9</xdr:row>
          <xdr:rowOff>142875</xdr:rowOff>
        </xdr:from>
        <xdr:to>
          <xdr:col>10</xdr:col>
          <xdr:colOff>28575</xdr:colOff>
          <xdr:row>11</xdr:row>
          <xdr:rowOff>76200</xdr:rowOff>
        </xdr:to>
        <xdr:sp macro="" textlink="">
          <xdr:nvSpPr>
            <xdr:cNvPr id="16392" name="txtContrasena" hidden="1">
              <a:extLst>
                <a:ext uri="{63B3BB69-23CF-44E3-9099-C40C66FF867C}">
                  <a14:compatExt spid="_x0000_s16392"/>
                </a:ext>
                <a:ext uri="{FF2B5EF4-FFF2-40B4-BE49-F238E27FC236}">
                  <a16:creationId xmlns="" xmlns:a16="http://schemas.microsoft.com/office/drawing/2014/main" id="{00000000-0008-0000-0000-00000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7</xdr:col>
      <xdr:colOff>9525</xdr:colOff>
      <xdr:row>3</xdr:row>
      <xdr:rowOff>125852</xdr:rowOff>
    </xdr:from>
    <xdr:to>
      <xdr:col>9</xdr:col>
      <xdr:colOff>688467</xdr:colOff>
      <xdr:row>7</xdr:row>
      <xdr:rowOff>92582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3525" y="697352"/>
          <a:ext cx="2202942" cy="7287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123825</xdr:colOff>
      <xdr:row>3</xdr:row>
      <xdr:rowOff>180975</xdr:rowOff>
    </xdr:from>
    <xdr:to>
      <xdr:col>11</xdr:col>
      <xdr:colOff>85725</xdr:colOff>
      <xdr:row>11</xdr:row>
      <xdr:rowOff>112713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3825" y="752475"/>
          <a:ext cx="4533900" cy="145573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714375</xdr:colOff>
          <xdr:row>11</xdr:row>
          <xdr:rowOff>66675</xdr:rowOff>
        </xdr:from>
        <xdr:to>
          <xdr:col>8</xdr:col>
          <xdr:colOff>695325</xdr:colOff>
          <xdr:row>13</xdr:row>
          <xdr:rowOff>28575</xdr:rowOff>
        </xdr:to>
        <xdr:sp macro="" textlink="">
          <xdr:nvSpPr>
            <xdr:cNvPr id="14337" name="Button 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="" xmlns:a16="http://schemas.microsoft.com/office/drawing/2014/main" id="{00000000-0008-0000-01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s-CO" sz="1100" b="0" i="0" u="none" strike="noStrike" baseline="0">
                  <a:solidFill>
                    <a:srgbClr val="000000"/>
                  </a:solidFill>
                  <a:latin typeface="Calibri"/>
                </a:rPr>
                <a:t>Cerrar sesión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85725</xdr:colOff>
      <xdr:row>0</xdr:row>
      <xdr:rowOff>25855</xdr:rowOff>
    </xdr:from>
    <xdr:to>
      <xdr:col>11</xdr:col>
      <xdr:colOff>47625</xdr:colOff>
      <xdr:row>7</xdr:row>
      <xdr:rowOff>148093</xdr:rowOff>
    </xdr:to>
    <xdr:pic>
      <xdr:nvPicPr>
        <xdr:cNvPr id="4" name="3 Imagen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5725" y="25855"/>
          <a:ext cx="4533900" cy="145573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219075</xdr:colOff>
          <xdr:row>11</xdr:row>
          <xdr:rowOff>161925</xdr:rowOff>
        </xdr:from>
        <xdr:to>
          <xdr:col>10</xdr:col>
          <xdr:colOff>409575</xdr:colOff>
          <xdr:row>14</xdr:row>
          <xdr:rowOff>47625</xdr:rowOff>
        </xdr:to>
        <xdr:sp macro="" textlink="">
          <xdr:nvSpPr>
            <xdr:cNvPr id="1038" name="CommandButton21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="" xmlns:a16="http://schemas.microsoft.com/office/drawing/2014/main" id="{00000000-0008-0000-02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219075</xdr:colOff>
          <xdr:row>14</xdr:row>
          <xdr:rowOff>47625</xdr:rowOff>
        </xdr:from>
        <xdr:to>
          <xdr:col>10</xdr:col>
          <xdr:colOff>409575</xdr:colOff>
          <xdr:row>16</xdr:row>
          <xdr:rowOff>123825</xdr:rowOff>
        </xdr:to>
        <xdr:sp macro="" textlink="">
          <xdr:nvSpPr>
            <xdr:cNvPr id="1041" name="CommandButton22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="" xmlns:a16="http://schemas.microsoft.com/office/drawing/2014/main" id="{00000000-0008-0000-02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219075</xdr:colOff>
          <xdr:row>9</xdr:row>
          <xdr:rowOff>85725</xdr:rowOff>
        </xdr:from>
        <xdr:to>
          <xdr:col>10</xdr:col>
          <xdr:colOff>409575</xdr:colOff>
          <xdr:row>11</xdr:row>
          <xdr:rowOff>161925</xdr:rowOff>
        </xdr:to>
        <xdr:sp macro="" textlink="">
          <xdr:nvSpPr>
            <xdr:cNvPr id="1043" name="CommandButton1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="" xmlns:a16="http://schemas.microsoft.com/office/drawing/2014/main" id="{00000000-0008-0000-02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219075</xdr:colOff>
          <xdr:row>7</xdr:row>
          <xdr:rowOff>9525</xdr:rowOff>
        </xdr:from>
        <xdr:to>
          <xdr:col>10</xdr:col>
          <xdr:colOff>409575</xdr:colOff>
          <xdr:row>9</xdr:row>
          <xdr:rowOff>85725</xdr:rowOff>
        </xdr:to>
        <xdr:sp macro="" textlink="">
          <xdr:nvSpPr>
            <xdr:cNvPr id="1044" name="CommandButton2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="" xmlns:a16="http://schemas.microsoft.com/office/drawing/2014/main" id="{00000000-0008-0000-02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11</xdr:row>
          <xdr:rowOff>161925</xdr:rowOff>
        </xdr:from>
        <xdr:to>
          <xdr:col>8</xdr:col>
          <xdr:colOff>219075</xdr:colOff>
          <xdr:row>14</xdr:row>
          <xdr:rowOff>47625</xdr:rowOff>
        </xdr:to>
        <xdr:sp macro="" textlink="">
          <xdr:nvSpPr>
            <xdr:cNvPr id="1047" name="CommandButton5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="" xmlns:a16="http://schemas.microsoft.com/office/drawing/2014/main" id="{00000000-0008-0000-02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7</xdr:row>
          <xdr:rowOff>9525</xdr:rowOff>
        </xdr:from>
        <xdr:to>
          <xdr:col>8</xdr:col>
          <xdr:colOff>219075</xdr:colOff>
          <xdr:row>9</xdr:row>
          <xdr:rowOff>85725</xdr:rowOff>
        </xdr:to>
        <xdr:sp macro="" textlink="">
          <xdr:nvSpPr>
            <xdr:cNvPr id="1045" name="CommandButton3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="" xmlns:a16="http://schemas.microsoft.com/office/drawing/2014/main" id="{00000000-0008-0000-02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9</xdr:row>
          <xdr:rowOff>85725</xdr:rowOff>
        </xdr:from>
        <xdr:to>
          <xdr:col>8</xdr:col>
          <xdr:colOff>219075</xdr:colOff>
          <xdr:row>11</xdr:row>
          <xdr:rowOff>161925</xdr:rowOff>
        </xdr:to>
        <xdr:sp macro="" textlink="">
          <xdr:nvSpPr>
            <xdr:cNvPr id="1046" name="CommandButton4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="" xmlns:a16="http://schemas.microsoft.com/office/drawing/2014/main" id="{00000000-0008-0000-02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0</xdr:row>
          <xdr:rowOff>47625</xdr:rowOff>
        </xdr:from>
        <xdr:to>
          <xdr:col>3</xdr:col>
          <xdr:colOff>38100</xdr:colOff>
          <xdr:row>0</xdr:row>
          <xdr:rowOff>428625</xdr:rowOff>
        </xdr:to>
        <xdr:sp macro="" textlink="">
          <xdr:nvSpPr>
            <xdr:cNvPr id="5164" name="CommandButton1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="" xmlns:a16="http://schemas.microsoft.com/office/drawing/2014/main" id="{00000000-0008-0000-0300-00002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1247775</xdr:colOff>
          <xdr:row>0</xdr:row>
          <xdr:rowOff>47625</xdr:rowOff>
        </xdr:from>
        <xdr:to>
          <xdr:col>1</xdr:col>
          <xdr:colOff>352425</xdr:colOff>
          <xdr:row>0</xdr:row>
          <xdr:rowOff>428625</xdr:rowOff>
        </xdr:to>
        <xdr:sp macro="" textlink="">
          <xdr:nvSpPr>
            <xdr:cNvPr id="5165" name="CommandButton2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="" xmlns:a16="http://schemas.microsoft.com/office/drawing/2014/main" id="{00000000-0008-0000-0300-00002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47625</xdr:rowOff>
        </xdr:from>
        <xdr:to>
          <xdr:col>0</xdr:col>
          <xdr:colOff>1238250</xdr:colOff>
          <xdr:row>0</xdr:row>
          <xdr:rowOff>428625</xdr:rowOff>
        </xdr:to>
        <xdr:sp macro="" textlink="">
          <xdr:nvSpPr>
            <xdr:cNvPr id="5166" name="CommandButton3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="" xmlns:a16="http://schemas.microsoft.com/office/drawing/2014/main" id="{00000000-0008-0000-0300-00002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600075</xdr:colOff>
          <xdr:row>0</xdr:row>
          <xdr:rowOff>47625</xdr:rowOff>
        </xdr:from>
        <xdr:to>
          <xdr:col>5</xdr:col>
          <xdr:colOff>790575</xdr:colOff>
          <xdr:row>0</xdr:row>
          <xdr:rowOff>428625</xdr:rowOff>
        </xdr:to>
        <xdr:sp macro="" textlink="">
          <xdr:nvSpPr>
            <xdr:cNvPr id="5167" name="CmdElimBack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="" xmlns:a16="http://schemas.microsoft.com/office/drawing/2014/main" id="{00000000-0008-0000-0300-00002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38100</xdr:colOff>
          <xdr:row>0</xdr:row>
          <xdr:rowOff>47625</xdr:rowOff>
        </xdr:from>
        <xdr:to>
          <xdr:col>4</xdr:col>
          <xdr:colOff>600075</xdr:colOff>
          <xdr:row>0</xdr:row>
          <xdr:rowOff>428625</xdr:rowOff>
        </xdr:to>
        <xdr:sp macro="" textlink="">
          <xdr:nvSpPr>
            <xdr:cNvPr id="5190" name="CommandButton21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="" xmlns:a16="http://schemas.microsoft.com/office/drawing/2014/main" id="{00000000-0008-0000-0300-00004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666750</xdr:colOff>
          <xdr:row>0</xdr:row>
          <xdr:rowOff>9525</xdr:rowOff>
        </xdr:from>
        <xdr:to>
          <xdr:col>4</xdr:col>
          <xdr:colOff>1857375</xdr:colOff>
          <xdr:row>0</xdr:row>
          <xdr:rowOff>514350</xdr:rowOff>
        </xdr:to>
        <xdr:sp macro="" textlink="">
          <xdr:nvSpPr>
            <xdr:cNvPr id="29697" name="CommandButton1" hidden="1">
              <a:extLst>
                <a:ext uri="{63B3BB69-23CF-44E3-9099-C40C66FF867C}">
                  <a14:compatExt spid="_x0000_s29697"/>
                </a:ext>
                <a:ext uri="{FF2B5EF4-FFF2-40B4-BE49-F238E27FC236}">
                  <a16:creationId xmlns="" xmlns:a16="http://schemas.microsoft.com/office/drawing/2014/main" id="{00000000-0008-0000-0800-000001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1857375</xdr:colOff>
          <xdr:row>0</xdr:row>
          <xdr:rowOff>0</xdr:rowOff>
        </xdr:from>
        <xdr:to>
          <xdr:col>4</xdr:col>
          <xdr:colOff>3048000</xdr:colOff>
          <xdr:row>0</xdr:row>
          <xdr:rowOff>381000</xdr:rowOff>
        </xdr:to>
        <xdr:sp macro="" textlink="">
          <xdr:nvSpPr>
            <xdr:cNvPr id="29698" name="CommandButton2" hidden="1">
              <a:extLst>
                <a:ext uri="{63B3BB69-23CF-44E3-9099-C40C66FF867C}">
                  <a14:compatExt spid="_x0000_s29698"/>
                </a:ext>
                <a:ext uri="{FF2B5EF4-FFF2-40B4-BE49-F238E27FC236}">
                  <a16:creationId xmlns="" xmlns:a16="http://schemas.microsoft.com/office/drawing/2014/main" id="{00000000-0008-0000-0800-000002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3048000</xdr:colOff>
          <xdr:row>0</xdr:row>
          <xdr:rowOff>0</xdr:rowOff>
        </xdr:from>
        <xdr:to>
          <xdr:col>4</xdr:col>
          <xdr:colOff>4238625</xdr:colOff>
          <xdr:row>0</xdr:row>
          <xdr:rowOff>381000</xdr:rowOff>
        </xdr:to>
        <xdr:sp macro="" textlink="">
          <xdr:nvSpPr>
            <xdr:cNvPr id="29699" name="CommandButton3" hidden="1">
              <a:extLst>
                <a:ext uri="{63B3BB69-23CF-44E3-9099-C40C66FF867C}">
                  <a14:compatExt spid="_x0000_s29699"/>
                </a:ext>
                <a:ext uri="{FF2B5EF4-FFF2-40B4-BE49-F238E27FC236}">
                  <a16:creationId xmlns="" xmlns:a16="http://schemas.microsoft.com/office/drawing/2014/main" id="{00000000-0008-0000-0800-000003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4238625</xdr:colOff>
          <xdr:row>0</xdr:row>
          <xdr:rowOff>0</xdr:rowOff>
        </xdr:from>
        <xdr:to>
          <xdr:col>4</xdr:col>
          <xdr:colOff>5429250</xdr:colOff>
          <xdr:row>0</xdr:row>
          <xdr:rowOff>381000</xdr:rowOff>
        </xdr:to>
        <xdr:sp macro="" textlink="">
          <xdr:nvSpPr>
            <xdr:cNvPr id="29700" name="CommandButton4" hidden="1">
              <a:extLst>
                <a:ext uri="{63B3BB69-23CF-44E3-9099-C40C66FF867C}">
                  <a14:compatExt spid="_x0000_s29700"/>
                </a:ext>
                <a:ext uri="{FF2B5EF4-FFF2-40B4-BE49-F238E27FC236}">
                  <a16:creationId xmlns="" xmlns:a16="http://schemas.microsoft.com/office/drawing/2014/main" id="{00000000-0008-0000-0800-000004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</xdr:colOff>
          <xdr:row>0</xdr:row>
          <xdr:rowOff>47625</xdr:rowOff>
        </xdr:from>
        <xdr:to>
          <xdr:col>3</xdr:col>
          <xdr:colOff>1238250</xdr:colOff>
          <xdr:row>0</xdr:row>
          <xdr:rowOff>428625</xdr:rowOff>
        </xdr:to>
        <xdr:sp macro="" textlink="">
          <xdr:nvSpPr>
            <xdr:cNvPr id="31745" name="CommandButton1" hidden="1">
              <a:extLst>
                <a:ext uri="{63B3BB69-23CF-44E3-9099-C40C66FF867C}">
                  <a14:compatExt spid="_x0000_s31745"/>
                </a:ext>
                <a:ext uri="{FF2B5EF4-FFF2-40B4-BE49-F238E27FC236}">
                  <a16:creationId xmlns="" xmlns:a16="http://schemas.microsoft.com/office/drawing/2014/main" id="{00000000-0008-0000-0900-000001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1228725</xdr:colOff>
          <xdr:row>0</xdr:row>
          <xdr:rowOff>47625</xdr:rowOff>
        </xdr:from>
        <xdr:to>
          <xdr:col>3</xdr:col>
          <xdr:colOff>2419350</xdr:colOff>
          <xdr:row>0</xdr:row>
          <xdr:rowOff>428625</xdr:rowOff>
        </xdr:to>
        <xdr:sp macro="" textlink="">
          <xdr:nvSpPr>
            <xdr:cNvPr id="31746" name="CommandButton2" hidden="1">
              <a:extLst>
                <a:ext uri="{63B3BB69-23CF-44E3-9099-C40C66FF867C}">
                  <a14:compatExt spid="_x0000_s31746"/>
                </a:ext>
                <a:ext uri="{FF2B5EF4-FFF2-40B4-BE49-F238E27FC236}">
                  <a16:creationId xmlns="" xmlns:a16="http://schemas.microsoft.com/office/drawing/2014/main" id="{00000000-0008-0000-0900-000002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2419350</xdr:colOff>
          <xdr:row>0</xdr:row>
          <xdr:rowOff>47625</xdr:rowOff>
        </xdr:from>
        <xdr:to>
          <xdr:col>3</xdr:col>
          <xdr:colOff>3609975</xdr:colOff>
          <xdr:row>0</xdr:row>
          <xdr:rowOff>428625</xdr:rowOff>
        </xdr:to>
        <xdr:sp macro="" textlink="">
          <xdr:nvSpPr>
            <xdr:cNvPr id="31747" name="CommandButton3" hidden="1">
              <a:extLst>
                <a:ext uri="{63B3BB69-23CF-44E3-9099-C40C66FF867C}">
                  <a14:compatExt spid="_x0000_s31747"/>
                </a:ext>
                <a:ext uri="{FF2B5EF4-FFF2-40B4-BE49-F238E27FC236}">
                  <a16:creationId xmlns="" xmlns:a16="http://schemas.microsoft.com/office/drawing/2014/main" id="{00000000-0008-0000-0900-000003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3609975</xdr:colOff>
          <xdr:row>0</xdr:row>
          <xdr:rowOff>47625</xdr:rowOff>
        </xdr:from>
        <xdr:to>
          <xdr:col>3</xdr:col>
          <xdr:colOff>4800600</xdr:colOff>
          <xdr:row>0</xdr:row>
          <xdr:rowOff>428625</xdr:rowOff>
        </xdr:to>
        <xdr:sp macro="" textlink="">
          <xdr:nvSpPr>
            <xdr:cNvPr id="31749" name="CommandButton4" hidden="1">
              <a:extLst>
                <a:ext uri="{63B3BB69-23CF-44E3-9099-C40C66FF867C}">
                  <a14:compatExt spid="_x0000_s31749"/>
                </a:ext>
                <a:ext uri="{FF2B5EF4-FFF2-40B4-BE49-F238E27FC236}">
                  <a16:creationId xmlns="" xmlns:a16="http://schemas.microsoft.com/office/drawing/2014/main" id="{00000000-0008-0000-0900-000005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4610100</xdr:colOff>
          <xdr:row>0</xdr:row>
          <xdr:rowOff>47625</xdr:rowOff>
        </xdr:from>
        <xdr:to>
          <xdr:col>3</xdr:col>
          <xdr:colOff>5800725</xdr:colOff>
          <xdr:row>0</xdr:row>
          <xdr:rowOff>428625</xdr:rowOff>
        </xdr:to>
        <xdr:sp macro="" textlink="">
          <xdr:nvSpPr>
            <xdr:cNvPr id="31752" name="CommandButton21" hidden="1">
              <a:extLst>
                <a:ext uri="{63B3BB69-23CF-44E3-9099-C40C66FF867C}">
                  <a14:compatExt spid="_x0000_s31752"/>
                </a:ext>
                <a:ext uri="{FF2B5EF4-FFF2-40B4-BE49-F238E27FC236}">
                  <a16:creationId xmlns="" xmlns:a16="http://schemas.microsoft.com/office/drawing/2014/main" id="{00000000-0008-0000-0900-000008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76200</xdr:colOff>
          <xdr:row>0</xdr:row>
          <xdr:rowOff>38100</xdr:rowOff>
        </xdr:from>
        <xdr:to>
          <xdr:col>6</xdr:col>
          <xdr:colOff>1266825</xdr:colOff>
          <xdr:row>0</xdr:row>
          <xdr:rowOff>419100</xdr:rowOff>
        </xdr:to>
        <xdr:sp macro="" textlink="">
          <xdr:nvSpPr>
            <xdr:cNvPr id="32769" name="CommandButton1" hidden="1">
              <a:extLst>
                <a:ext uri="{63B3BB69-23CF-44E3-9099-C40C66FF867C}">
                  <a14:compatExt spid="_x0000_s32769"/>
                </a:ext>
                <a:ext uri="{FF2B5EF4-FFF2-40B4-BE49-F238E27FC236}">
                  <a16:creationId xmlns="" xmlns:a16="http://schemas.microsoft.com/office/drawing/2014/main" id="{00000000-0008-0000-0A00-000001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1247775</xdr:colOff>
          <xdr:row>0</xdr:row>
          <xdr:rowOff>38100</xdr:rowOff>
        </xdr:from>
        <xdr:to>
          <xdr:col>6</xdr:col>
          <xdr:colOff>2438400</xdr:colOff>
          <xdr:row>0</xdr:row>
          <xdr:rowOff>419100</xdr:rowOff>
        </xdr:to>
        <xdr:sp macro="" textlink="">
          <xdr:nvSpPr>
            <xdr:cNvPr id="32770" name="CommandButton2" hidden="1">
              <a:extLst>
                <a:ext uri="{63B3BB69-23CF-44E3-9099-C40C66FF867C}">
                  <a14:compatExt spid="_x0000_s32770"/>
                </a:ext>
                <a:ext uri="{FF2B5EF4-FFF2-40B4-BE49-F238E27FC236}">
                  <a16:creationId xmlns="" xmlns:a16="http://schemas.microsoft.com/office/drawing/2014/main" id="{00000000-0008-0000-0A00-000002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2419350</xdr:colOff>
          <xdr:row>0</xdr:row>
          <xdr:rowOff>38100</xdr:rowOff>
        </xdr:from>
        <xdr:to>
          <xdr:col>6</xdr:col>
          <xdr:colOff>3609975</xdr:colOff>
          <xdr:row>0</xdr:row>
          <xdr:rowOff>419100</xdr:rowOff>
        </xdr:to>
        <xdr:sp macro="" textlink="">
          <xdr:nvSpPr>
            <xdr:cNvPr id="32771" name="CommandButton3" hidden="1">
              <a:extLst>
                <a:ext uri="{63B3BB69-23CF-44E3-9099-C40C66FF867C}">
                  <a14:compatExt spid="_x0000_s32771"/>
                </a:ext>
                <a:ext uri="{FF2B5EF4-FFF2-40B4-BE49-F238E27FC236}">
                  <a16:creationId xmlns="" xmlns:a16="http://schemas.microsoft.com/office/drawing/2014/main" id="{00000000-0008-0000-0A00-000003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3590925</xdr:colOff>
          <xdr:row>0</xdr:row>
          <xdr:rowOff>38100</xdr:rowOff>
        </xdr:from>
        <xdr:to>
          <xdr:col>6</xdr:col>
          <xdr:colOff>4781550</xdr:colOff>
          <xdr:row>0</xdr:row>
          <xdr:rowOff>419100</xdr:rowOff>
        </xdr:to>
        <xdr:sp macro="" textlink="">
          <xdr:nvSpPr>
            <xdr:cNvPr id="32772" name="CommandButton4" hidden="1">
              <a:extLst>
                <a:ext uri="{63B3BB69-23CF-44E3-9099-C40C66FF867C}">
                  <a14:compatExt spid="_x0000_s32772"/>
                </a:ext>
                <a:ext uri="{FF2B5EF4-FFF2-40B4-BE49-F238E27FC236}">
                  <a16:creationId xmlns="" xmlns:a16="http://schemas.microsoft.com/office/drawing/2014/main" id="{00000000-0008-0000-0A00-000004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4762500</xdr:colOff>
          <xdr:row>0</xdr:row>
          <xdr:rowOff>38100</xdr:rowOff>
        </xdr:from>
        <xdr:to>
          <xdr:col>6</xdr:col>
          <xdr:colOff>5953125</xdr:colOff>
          <xdr:row>0</xdr:row>
          <xdr:rowOff>419100</xdr:rowOff>
        </xdr:to>
        <xdr:sp macro="" textlink="">
          <xdr:nvSpPr>
            <xdr:cNvPr id="32773" name="CommandButton21" hidden="1">
              <a:extLst>
                <a:ext uri="{63B3BB69-23CF-44E3-9099-C40C66FF867C}">
                  <a14:compatExt spid="_x0000_s32773"/>
                </a:ext>
                <a:ext uri="{FF2B5EF4-FFF2-40B4-BE49-F238E27FC236}">
                  <a16:creationId xmlns="" xmlns:a16="http://schemas.microsoft.com/office/drawing/2014/main" id="{00000000-0008-0000-0A00-000005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68332</xdr:colOff>
          <xdr:row>0</xdr:row>
          <xdr:rowOff>47625</xdr:rowOff>
        </xdr:from>
        <xdr:to>
          <xdr:col>3</xdr:col>
          <xdr:colOff>1258957</xdr:colOff>
          <xdr:row>0</xdr:row>
          <xdr:rowOff>428625</xdr:rowOff>
        </xdr:to>
        <xdr:sp macro="" textlink="">
          <xdr:nvSpPr>
            <xdr:cNvPr id="36865" name="CommandButton1" hidden="1">
              <a:extLst>
                <a:ext uri="{63B3BB69-23CF-44E3-9099-C40C66FF867C}">
                  <a14:compatExt spid="_x0000_s36865"/>
                </a:ext>
                <a:ext uri="{FF2B5EF4-FFF2-40B4-BE49-F238E27FC236}">
                  <a16:creationId xmlns="" xmlns:a16="http://schemas.microsoft.com/office/drawing/2014/main" id="{00000000-0008-0000-0C00-000001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1258957</xdr:colOff>
          <xdr:row>0</xdr:row>
          <xdr:rowOff>47625</xdr:rowOff>
        </xdr:from>
        <xdr:to>
          <xdr:col>3</xdr:col>
          <xdr:colOff>2449582</xdr:colOff>
          <xdr:row>0</xdr:row>
          <xdr:rowOff>428625</xdr:rowOff>
        </xdr:to>
        <xdr:sp macro="" textlink="">
          <xdr:nvSpPr>
            <xdr:cNvPr id="36866" name="CommandButton2" hidden="1">
              <a:extLst>
                <a:ext uri="{63B3BB69-23CF-44E3-9099-C40C66FF867C}">
                  <a14:compatExt spid="_x0000_s36866"/>
                </a:ext>
                <a:ext uri="{FF2B5EF4-FFF2-40B4-BE49-F238E27FC236}">
                  <a16:creationId xmlns="" xmlns:a16="http://schemas.microsoft.com/office/drawing/2014/main" id="{00000000-0008-0000-0C00-000002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2440057</xdr:colOff>
          <xdr:row>0</xdr:row>
          <xdr:rowOff>47625</xdr:rowOff>
        </xdr:from>
        <xdr:to>
          <xdr:col>3</xdr:col>
          <xdr:colOff>3630682</xdr:colOff>
          <xdr:row>0</xdr:row>
          <xdr:rowOff>428625</xdr:rowOff>
        </xdr:to>
        <xdr:sp macro="" textlink="">
          <xdr:nvSpPr>
            <xdr:cNvPr id="36867" name="CommandButton3" hidden="1">
              <a:extLst>
                <a:ext uri="{63B3BB69-23CF-44E3-9099-C40C66FF867C}">
                  <a14:compatExt spid="_x0000_s36867"/>
                </a:ext>
                <a:ext uri="{FF2B5EF4-FFF2-40B4-BE49-F238E27FC236}">
                  <a16:creationId xmlns="" xmlns:a16="http://schemas.microsoft.com/office/drawing/2014/main" id="{00000000-0008-0000-0C00-000003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3630682</xdr:colOff>
          <xdr:row>0</xdr:row>
          <xdr:rowOff>47625</xdr:rowOff>
        </xdr:from>
        <xdr:to>
          <xdr:col>3</xdr:col>
          <xdr:colOff>4821307</xdr:colOff>
          <xdr:row>0</xdr:row>
          <xdr:rowOff>428625</xdr:rowOff>
        </xdr:to>
        <xdr:sp macro="" textlink="">
          <xdr:nvSpPr>
            <xdr:cNvPr id="36868" name="CommandButton4" hidden="1">
              <a:extLst>
                <a:ext uri="{63B3BB69-23CF-44E3-9099-C40C66FF867C}">
                  <a14:compatExt spid="_x0000_s36868"/>
                </a:ext>
                <a:ext uri="{FF2B5EF4-FFF2-40B4-BE49-F238E27FC236}">
                  <a16:creationId xmlns="" xmlns:a16="http://schemas.microsoft.com/office/drawing/2014/main" id="{00000000-0008-0000-0C00-000004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438150</xdr:colOff>
      <xdr:row>14</xdr:row>
      <xdr:rowOff>47625</xdr:rowOff>
    </xdr:from>
    <xdr:to>
      <xdr:col>33</xdr:col>
      <xdr:colOff>751436</xdr:colOff>
      <xdr:row>23</xdr:row>
      <xdr:rowOff>85520</xdr:rowOff>
    </xdr:to>
    <xdr:pic>
      <xdr:nvPicPr>
        <xdr:cNvPr id="3" name="Imagen 2">
          <a:extLst>
            <a:ext uri="{FF2B5EF4-FFF2-40B4-BE49-F238E27FC236}">
              <a16:creationId xmlns=""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34450" y="2247900"/>
          <a:ext cx="8314286" cy="163809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1371600</xdr:colOff>
      <xdr:row>227</xdr:row>
      <xdr:rowOff>133350</xdr:rowOff>
    </xdr:from>
    <xdr:to>
      <xdr:col>27</xdr:col>
      <xdr:colOff>94012</xdr:colOff>
      <xdr:row>257</xdr:row>
      <xdr:rowOff>85106</xdr:rowOff>
    </xdr:to>
    <xdr:pic>
      <xdr:nvPicPr>
        <xdr:cNvPr id="4" name="Imagen 3">
          <a:extLst>
            <a:ext uri="{FF2B5EF4-FFF2-40B4-BE49-F238E27FC236}">
              <a16:creationId xmlns=""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30675" y="36118800"/>
          <a:ext cx="9904762" cy="49523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60</xdr:col>
      <xdr:colOff>247650</xdr:colOff>
      <xdr:row>16</xdr:row>
      <xdr:rowOff>161925</xdr:rowOff>
    </xdr:from>
    <xdr:to>
      <xdr:col>66</xdr:col>
      <xdr:colOff>237253</xdr:colOff>
      <xdr:row>52</xdr:row>
      <xdr:rowOff>113415</xdr:rowOff>
    </xdr:to>
    <xdr:pic>
      <xdr:nvPicPr>
        <xdr:cNvPr id="4" name="Imagen 3">
          <a:extLst>
            <a:ext uri="{FF2B5EF4-FFF2-40B4-BE49-F238E27FC236}">
              <a16:creationId xmlns=""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1775" y="3467100"/>
          <a:ext cx="6971428" cy="707619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3686175</xdr:colOff>
          <xdr:row>1</xdr:row>
          <xdr:rowOff>9525</xdr:rowOff>
        </xdr:from>
        <xdr:to>
          <xdr:col>2</xdr:col>
          <xdr:colOff>1104900</xdr:colOff>
          <xdr:row>2</xdr:row>
          <xdr:rowOff>0</xdr:rowOff>
        </xdr:to>
        <xdr:sp macro="" textlink="">
          <xdr:nvSpPr>
            <xdr:cNvPr id="28673" name="Button 1" hidden="1">
              <a:extLst>
                <a:ext uri="{63B3BB69-23CF-44E3-9099-C40C66FF867C}">
                  <a14:compatExt spid="_x0000_s28673"/>
                </a:ext>
                <a:ext uri="{FF2B5EF4-FFF2-40B4-BE49-F238E27FC236}">
                  <a16:creationId xmlns="" xmlns:a16="http://schemas.microsoft.com/office/drawing/2014/main" id="{00000000-0008-0000-2200-00000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s-CO" sz="1100" b="0" i="0" u="none" strike="noStrike" baseline="0">
                  <a:solidFill>
                    <a:srgbClr val="000000"/>
                  </a:solidFill>
                  <a:latin typeface="Calibri"/>
                </a:rPr>
                <a:t>Cargar archivo</a:t>
              </a:r>
            </a:p>
          </xdr:txBody>
        </xdr:sp>
        <xdr:clientData fPrintsWithSheet="0"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76200</xdr:colOff>
          <xdr:row>0</xdr:row>
          <xdr:rowOff>47625</xdr:rowOff>
        </xdr:from>
        <xdr:to>
          <xdr:col>3</xdr:col>
          <xdr:colOff>990600</xdr:colOff>
          <xdr:row>0</xdr:row>
          <xdr:rowOff>428625</xdr:rowOff>
        </xdr:to>
        <xdr:sp macro="" textlink="">
          <xdr:nvSpPr>
            <xdr:cNvPr id="41991" name="CommandButton1" hidden="1">
              <a:extLst>
                <a:ext uri="{63B3BB69-23CF-44E3-9099-C40C66FF867C}">
                  <a14:compatExt spid="_x0000_s41991"/>
                </a:ext>
                <a:ext uri="{FF2B5EF4-FFF2-40B4-BE49-F238E27FC236}">
                  <a16:creationId xmlns="" xmlns:a16="http://schemas.microsoft.com/office/drawing/2014/main" id="{00000000-0008-0000-2300-000007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1028700</xdr:colOff>
          <xdr:row>0</xdr:row>
          <xdr:rowOff>57150</xdr:rowOff>
        </xdr:from>
        <xdr:to>
          <xdr:col>3</xdr:col>
          <xdr:colOff>1943100</xdr:colOff>
          <xdr:row>0</xdr:row>
          <xdr:rowOff>419100</xdr:rowOff>
        </xdr:to>
        <xdr:sp macro="" textlink="">
          <xdr:nvSpPr>
            <xdr:cNvPr id="41992" name="CommandButton2" hidden="1">
              <a:extLst>
                <a:ext uri="{63B3BB69-23CF-44E3-9099-C40C66FF867C}">
                  <a14:compatExt spid="_x0000_s41992"/>
                </a:ext>
                <a:ext uri="{FF2B5EF4-FFF2-40B4-BE49-F238E27FC236}">
                  <a16:creationId xmlns="" xmlns:a16="http://schemas.microsoft.com/office/drawing/2014/main" id="{00000000-0008-0000-2300-000008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1981200</xdr:colOff>
          <xdr:row>0</xdr:row>
          <xdr:rowOff>57150</xdr:rowOff>
        </xdr:from>
        <xdr:to>
          <xdr:col>3</xdr:col>
          <xdr:colOff>2895600</xdr:colOff>
          <xdr:row>0</xdr:row>
          <xdr:rowOff>419100</xdr:rowOff>
        </xdr:to>
        <xdr:sp macro="" textlink="">
          <xdr:nvSpPr>
            <xdr:cNvPr id="41993" name="CommandButton3" hidden="1">
              <a:extLst>
                <a:ext uri="{63B3BB69-23CF-44E3-9099-C40C66FF867C}">
                  <a14:compatExt spid="_x0000_s41993"/>
                </a:ext>
                <a:ext uri="{FF2B5EF4-FFF2-40B4-BE49-F238E27FC236}">
                  <a16:creationId xmlns="" xmlns:a16="http://schemas.microsoft.com/office/drawing/2014/main" id="{00000000-0008-0000-2300-000009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2924175</xdr:colOff>
          <xdr:row>0</xdr:row>
          <xdr:rowOff>38100</xdr:rowOff>
        </xdr:from>
        <xdr:to>
          <xdr:col>3</xdr:col>
          <xdr:colOff>4057650</xdr:colOff>
          <xdr:row>0</xdr:row>
          <xdr:rowOff>419100</xdr:rowOff>
        </xdr:to>
        <xdr:sp macro="" textlink="">
          <xdr:nvSpPr>
            <xdr:cNvPr id="41994" name="CommandButton4" hidden="1">
              <a:extLst>
                <a:ext uri="{63B3BB69-23CF-44E3-9099-C40C66FF867C}">
                  <a14:compatExt spid="_x0000_s41994"/>
                </a:ext>
                <a:ext uri="{FF2B5EF4-FFF2-40B4-BE49-F238E27FC236}">
                  <a16:creationId xmlns="" xmlns:a16="http://schemas.microsoft.com/office/drawing/2014/main" id="{00000000-0008-0000-2300-00000A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</xdr:colOff>
          <xdr:row>0</xdr:row>
          <xdr:rowOff>19050</xdr:rowOff>
        </xdr:from>
        <xdr:to>
          <xdr:col>0</xdr:col>
          <xdr:colOff>1219200</xdr:colOff>
          <xdr:row>2</xdr:row>
          <xdr:rowOff>19050</xdr:rowOff>
        </xdr:to>
        <xdr:sp macro="" textlink="">
          <xdr:nvSpPr>
            <xdr:cNvPr id="86017" name="CommandButton21" hidden="1">
              <a:extLst>
                <a:ext uri="{63B3BB69-23CF-44E3-9099-C40C66FF867C}">
                  <a14:compatExt spid="_x0000_s86017"/>
                </a:ext>
                <a:ext uri="{FF2B5EF4-FFF2-40B4-BE49-F238E27FC236}">
                  <a16:creationId xmlns="" xmlns:a16="http://schemas.microsoft.com/office/drawing/2014/main" id="{00000000-0008-0000-2600-0000015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1219200</xdr:colOff>
          <xdr:row>0</xdr:row>
          <xdr:rowOff>19050</xdr:rowOff>
        </xdr:from>
        <xdr:to>
          <xdr:col>1</xdr:col>
          <xdr:colOff>1028700</xdr:colOff>
          <xdr:row>2</xdr:row>
          <xdr:rowOff>19050</xdr:rowOff>
        </xdr:to>
        <xdr:sp macro="" textlink="">
          <xdr:nvSpPr>
            <xdr:cNvPr id="86018" name="CommandButton22" hidden="1">
              <a:extLst>
                <a:ext uri="{63B3BB69-23CF-44E3-9099-C40C66FF867C}">
                  <a14:compatExt spid="_x0000_s86018"/>
                </a:ext>
                <a:ext uri="{FF2B5EF4-FFF2-40B4-BE49-F238E27FC236}">
                  <a16:creationId xmlns="" xmlns:a16="http://schemas.microsoft.com/office/drawing/2014/main" id="{00000000-0008-0000-2600-0000025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bmdedcl0\VFinanciera\Gcia%20Impuestos%20Corp\GESTI&#211;N%20TRIBUTARIA\Impuesto%20diferido%20IFRS\A&#241;o%202015\07%20Julio\Bancolombia\S&#250;per\Nuevo%20Calculo%20Imp%20Dif%20Bancolombia%20Super%20Julio%202015\Planilla%20Nueva%20Bancolombia%20Super%20Julio%20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_TRIBUTARIA_NACIONAL\Banco_No_CSC\2018\Banco\Diferido\Bancolombia\04.%20Abril\Super\Otros\Inversiones%20Patrimoniales%20BANCO%20Abril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ADMINISTRATIVO\2016\INTANGIBLES\1000%20-%20BANCOLOMBIA\07.JULIO\PT_BSM07_Q_1000_Intangibles_2016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ance cta alternativa"/>
      <sheetName val="balance fiscal"/>
      <sheetName val="anexo títulos deuda"/>
      <sheetName val="anexo antivos fijos"/>
      <sheetName val="ICA FI Y DR"/>
      <sheetName val="ORI"/>
      <sheetName val="Comprobante BA Super"/>
      <sheetName val="Comprobante BST4"/>
      <sheetName val="analisis imp"/>
      <sheetName val="Comprobante 2015"/>
      <sheetName val="Anexo tit parti"/>
      <sheetName val="Comprobante BA Full"/>
      <sheetName val="puc"/>
      <sheetName val="Anexo Divi"/>
      <sheetName val="Resultados"/>
      <sheetName val="Cpte IFRS"/>
      <sheetName val="Base Fiscal"/>
      <sheetName val="anexo derivados"/>
      <sheetName val="Razonabilidad compa"/>
      <sheetName val="tit partic"/>
      <sheetName val="Balance a 10 Digitos"/>
      <sheetName val="BRP"/>
      <sheetName val="explic titulos par"/>
      <sheetName val="Permanentes"/>
      <sheetName val="analisis"/>
      <sheetName val="Concepto"/>
      <sheetName val="Tarifas"/>
      <sheetName val="puc fr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9">
          <cell r="O19">
            <v>-672586745.79687703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alle de actividades"/>
      <sheetName val="Residuales Cálculo"/>
      <sheetName val="BDRES"/>
      <sheetName val="Res Input Pagos"/>
      <sheetName val="Res Input Riesgos"/>
      <sheetName val="Consulta Resumen Inversion"/>
      <sheetName val="Consultas ORI"/>
      <sheetName val="Parametros"/>
      <sheetName val="Basicos Inversiones"/>
      <sheetName val="Sabana Detalle MPP"/>
      <sheetName val="Sabana Resumen MPP"/>
      <sheetName val="Sabana Actual"/>
      <sheetName val="MPP"/>
      <sheetName val="BDSABANAS"/>
      <sheetName val="BDMPP"/>
      <sheetName val="Soporte ajustes MPP"/>
      <sheetName val="Variación Patrimonial"/>
      <sheetName val="BDVP"/>
      <sheetName val="Valor Und o Precio"/>
      <sheetName val="BDVUP"/>
      <sheetName val="BALANCE VALOR UND O PRECIO"/>
      <sheetName val="INFOVALMER"/>
      <sheetName val="Valoración FULL"/>
      <sheetName val="BDVALFULL"/>
      <sheetName val="Dividendos"/>
      <sheetName val="BDDIV"/>
      <sheetName val="Plantilla Ventas"/>
      <sheetName val="Plantilla Compras"/>
      <sheetName val="Conciliación"/>
      <sheetName val="PT-Consolidado"/>
      <sheetName val="BDPT"/>
      <sheetName val="Histórico - PT"/>
      <sheetName val="Histórico - Entidad"/>
      <sheetName val="BALANCE SUPER CUIF"/>
      <sheetName val="BALANCE FULL CUIF"/>
      <sheetName val="Homologación CUIF"/>
      <sheetName val="Patrimonio tecnico"/>
      <sheetName val="Comprobante"/>
      <sheetName val="Reporte - Acumulados"/>
      <sheetName val="Configurar Comprobante"/>
      <sheetName val="Detalle Dividendos"/>
      <sheetName val="Compras Grupo Bancolombia"/>
      <sheetName val="Ventas Grupo Bancolombia"/>
      <sheetName val="Compra fuera Grupo Bancolombia"/>
      <sheetName val="Venta fuera Grupo Bancolombia"/>
      <sheetName val="Configurar Formatos"/>
      <sheetName val="F351"/>
      <sheetName val="F338"/>
      <sheetName val="Capitalizaciones"/>
      <sheetName val="SOPORTE"/>
      <sheetName val="Hoja de Apoyo"/>
      <sheetName val="Dinámica de Apoy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"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  <cell r="O1">
            <v>0</v>
          </cell>
          <cell r="P1">
            <v>0</v>
          </cell>
          <cell r="Q1">
            <v>0</v>
          </cell>
          <cell r="R1">
            <v>0</v>
          </cell>
          <cell r="S1">
            <v>0</v>
          </cell>
          <cell r="T1">
            <v>0</v>
          </cell>
          <cell r="U1">
            <v>0</v>
          </cell>
          <cell r="V1">
            <v>0</v>
          </cell>
        </row>
        <row r="2">
          <cell r="F2" t="str">
            <v>PAPEL DE TRABAJO</v>
          </cell>
          <cell r="G2">
            <v>0</v>
          </cell>
          <cell r="I2">
            <v>0</v>
          </cell>
          <cell r="J2">
            <v>0</v>
          </cell>
          <cell r="K2">
            <v>0</v>
          </cell>
          <cell r="Q2">
            <v>0</v>
          </cell>
          <cell r="R2">
            <v>0</v>
          </cell>
          <cell r="S2">
            <v>0</v>
          </cell>
        </row>
        <row r="3"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</row>
        <row r="4"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 t="str">
            <v xml:space="preserve">                          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</row>
        <row r="5">
          <cell r="F5">
            <v>0</v>
          </cell>
          <cell r="G5" t="str">
            <v>Año</v>
          </cell>
          <cell r="H5">
            <v>2018</v>
          </cell>
          <cell r="I5">
            <v>2018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Q5">
            <v>0</v>
          </cell>
          <cell r="R5">
            <v>0</v>
          </cell>
          <cell r="S5">
            <v>0</v>
          </cell>
        </row>
        <row r="6">
          <cell r="F6">
            <v>0</v>
          </cell>
          <cell r="G6" t="str">
            <v>Periodo Actual</v>
          </cell>
          <cell r="H6" t="str">
            <v>ABRIL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F7">
            <v>0</v>
          </cell>
          <cell r="G7" t="str">
            <v>Segmento</v>
          </cell>
          <cell r="H7" t="str">
            <v>TODOS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F8">
            <v>0</v>
          </cell>
          <cell r="G8" t="str">
            <v>Periodo Anterior</v>
          </cell>
          <cell r="H8" t="str">
            <v>MARZO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F9" t="str">
            <v>*Recuerde que ésta hoja es para efectos de cálculos, si desea visualizar el histórico de los PT debe dirigirse a la hoja "Histórico - PT"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 t="str">
            <v>COLGAAP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</row>
        <row r="11">
          <cell r="F11">
            <v>0</v>
          </cell>
          <cell r="G11">
            <v>0</v>
          </cell>
          <cell r="H11">
            <v>0</v>
          </cell>
          <cell r="I11" t="str">
            <v>SEGMENTO</v>
          </cell>
          <cell r="J11" t="str">
            <v>SEGMENTO</v>
          </cell>
          <cell r="K11" t="str">
            <v>SEGMENTO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</row>
        <row r="12">
          <cell r="F12" t="str">
            <v>Lista de inversiones patrimoniales</v>
          </cell>
          <cell r="G12" t="str">
            <v>Nº de acciones</v>
          </cell>
          <cell r="H12" t="str">
            <v>Participación</v>
          </cell>
          <cell r="I12" t="str">
            <v>COLGAAP</v>
          </cell>
          <cell r="J12" t="str">
            <v>SUPER</v>
          </cell>
          <cell r="K12" t="str">
            <v>FULL</v>
          </cell>
          <cell r="L12" t="str">
            <v>Clasificación de la inversión</v>
          </cell>
          <cell r="M12" t="str">
            <v>Compras</v>
          </cell>
          <cell r="N12" t="str">
            <v>Ventas SUPER</v>
          </cell>
          <cell r="O12" t="str">
            <v>Ventas FULL</v>
          </cell>
          <cell r="P12" t="str">
            <v>Dividendos</v>
          </cell>
          <cell r="Q12" t="str">
            <v>Valoracion COLGAAP</v>
          </cell>
          <cell r="R12" t="str">
            <v>Valoracion acumulada COLGAAP</v>
          </cell>
          <cell r="S12" t="str">
            <v>Valor inversion COLGAAP</v>
          </cell>
          <cell r="T12" t="str">
            <v>Valoracion SUPER</v>
          </cell>
          <cell r="U12" t="str">
            <v>Valor razonable Periodo Anterior SUPER</v>
          </cell>
          <cell r="V12" t="str">
            <v>Valor razonable de la inversión Periodo Actual SUPER</v>
          </cell>
        </row>
        <row r="13">
          <cell r="F13" t="str">
            <v>CTH</v>
          </cell>
          <cell r="G13">
            <v>0</v>
          </cell>
          <cell r="H13">
            <v>0</v>
          </cell>
          <cell r="I13" t="str">
            <v>VUP</v>
          </cell>
          <cell r="J13" t="str">
            <v>VUP</v>
          </cell>
          <cell r="K13" t="str">
            <v>VUP</v>
          </cell>
          <cell r="L13" t="str">
            <v>Instrumento Fcro PYG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-0.12000000104308128</v>
          </cell>
          <cell r="V13">
            <v>-0.12000000104308128</v>
          </cell>
        </row>
        <row r="14">
          <cell r="F14" t="str">
            <v>Compañía de Financiamiento Tuya S.A.</v>
          </cell>
          <cell r="G14">
            <v>1</v>
          </cell>
          <cell r="H14">
            <v>1</v>
          </cell>
          <cell r="I14" t="str">
            <v>VUP</v>
          </cell>
          <cell r="J14" t="str">
            <v>VUP</v>
          </cell>
          <cell r="K14" t="str">
            <v>VUP</v>
          </cell>
          <cell r="L14" t="str">
            <v>Instrumento Fcro PYG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18.71</v>
          </cell>
          <cell r="T14">
            <v>0</v>
          </cell>
          <cell r="U14">
            <v>18.71</v>
          </cell>
          <cell r="V14">
            <v>18.71</v>
          </cell>
        </row>
        <row r="15">
          <cell r="F15" t="str">
            <v>Fideicomiso P.A. ACQUA POWER CENTER</v>
          </cell>
          <cell r="G15">
            <v>0</v>
          </cell>
          <cell r="H15">
            <v>0</v>
          </cell>
          <cell r="I15" t="str">
            <v>OTROS</v>
          </cell>
          <cell r="J15" t="str">
            <v>OTROS</v>
          </cell>
          <cell r="K15" t="str">
            <v>OTROS</v>
          </cell>
          <cell r="L15" t="str">
            <v>Instrumento Fcro PYG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</row>
        <row r="16">
          <cell r="F16" t="str">
            <v>FIDEICOMISO CORPACERO S.A.S.</v>
          </cell>
          <cell r="G16">
            <v>0</v>
          </cell>
          <cell r="H16">
            <v>0</v>
          </cell>
          <cell r="I16" t="str">
            <v>OTROS</v>
          </cell>
          <cell r="J16" t="str">
            <v>OTROS</v>
          </cell>
          <cell r="K16" t="str">
            <v>OTROS</v>
          </cell>
          <cell r="L16" t="str">
            <v>Instrumento Fcro PYG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</row>
        <row r="17">
          <cell r="F17" t="str">
            <v>FIDEICOMISO P.A GIC DEUDOR SAN PEDRO</v>
          </cell>
          <cell r="G17">
            <v>0</v>
          </cell>
          <cell r="H17">
            <v>0</v>
          </cell>
          <cell r="I17" t="str">
            <v>OTROS</v>
          </cell>
          <cell r="J17" t="str">
            <v>OTROS</v>
          </cell>
          <cell r="K17" t="str">
            <v>OTROS</v>
          </cell>
          <cell r="L17" t="str">
            <v>Instrumento Fcro PYG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</row>
        <row r="18">
          <cell r="F18" t="str">
            <v>FIDEICOMISO P.A GIC DEUDOR EL OASIS</v>
          </cell>
          <cell r="G18">
            <v>0</v>
          </cell>
          <cell r="H18">
            <v>0</v>
          </cell>
          <cell r="I18" t="str">
            <v>OTROS</v>
          </cell>
          <cell r="J18" t="str">
            <v>OTROS</v>
          </cell>
          <cell r="K18" t="str">
            <v>OTROS</v>
          </cell>
          <cell r="L18" t="str">
            <v>Instrumento Fcro PYG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</row>
        <row r="19">
          <cell r="F19" t="str">
            <v>FIDEICOMISO P.A GIC DEUDOR LA CONCEPCION BARRANQUILLA</v>
          </cell>
          <cell r="G19">
            <v>0</v>
          </cell>
          <cell r="H19">
            <v>0</v>
          </cell>
          <cell r="I19" t="str">
            <v>OTROS</v>
          </cell>
          <cell r="J19" t="str">
            <v>OTROS</v>
          </cell>
          <cell r="K19" t="str">
            <v>OTROS</v>
          </cell>
          <cell r="L19" t="str">
            <v>Instrumento Fcro PYG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</row>
        <row r="20">
          <cell r="F20" t="str">
            <v>Banca de Inversión Bancolombia S.A.</v>
          </cell>
          <cell r="G20">
            <v>172229662</v>
          </cell>
          <cell r="H20">
            <v>0.94899659763967892</v>
          </cell>
          <cell r="I20" t="str">
            <v>VP</v>
          </cell>
          <cell r="J20" t="str">
            <v>MPP</v>
          </cell>
          <cell r="K20" t="str">
            <v>NA</v>
          </cell>
          <cell r="L20" t="str">
            <v xml:space="preserve">Subsidiaria 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532972349551.51001</v>
          </cell>
          <cell r="S20">
            <v>853954813398.03003</v>
          </cell>
          <cell r="T20">
            <v>140509883134.29001</v>
          </cell>
          <cell r="U20">
            <v>1092625400251.0581</v>
          </cell>
          <cell r="V20">
            <v>1233135283385.3481</v>
          </cell>
        </row>
        <row r="21">
          <cell r="F21" t="str">
            <v>Bancolombia Panamá S.A.</v>
          </cell>
          <cell r="G21">
            <v>1400000</v>
          </cell>
          <cell r="H21">
            <v>1</v>
          </cell>
          <cell r="I21" t="str">
            <v>VP</v>
          </cell>
          <cell r="J21" t="str">
            <v>MPP</v>
          </cell>
          <cell r="K21" t="str">
            <v>NA</v>
          </cell>
          <cell r="L21" t="str">
            <v xml:space="preserve">Subsidiaria 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3746190533881.4399</v>
          </cell>
          <cell r="S21">
            <v>38926580000</v>
          </cell>
          <cell r="T21">
            <v>-98409007244.029999</v>
          </cell>
          <cell r="U21">
            <v>3854996759252.3584</v>
          </cell>
          <cell r="V21">
            <v>3756587752008.3286</v>
          </cell>
        </row>
        <row r="22">
          <cell r="F22" t="str">
            <v>Bancolombia Puerto Rico Internacional Inc</v>
          </cell>
          <cell r="G22">
            <v>41350</v>
          </cell>
          <cell r="H22">
            <v>1</v>
          </cell>
          <cell r="I22" t="str">
            <v>VP</v>
          </cell>
          <cell r="J22" t="str">
            <v>MPP</v>
          </cell>
          <cell r="K22" t="str">
            <v>NA</v>
          </cell>
          <cell r="L22" t="str">
            <v xml:space="preserve">Subsidiaria 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312503732068.45001</v>
          </cell>
          <cell r="S22">
            <v>28743539597.849998</v>
          </cell>
          <cell r="T22">
            <v>-7215900348.3999996</v>
          </cell>
          <cell r="U22">
            <v>318321743526.20392</v>
          </cell>
          <cell r="V22">
            <v>311105843177.80389</v>
          </cell>
        </row>
        <row r="23">
          <cell r="F23" t="str">
            <v>Fiduciaria Bancolombia S.A.</v>
          </cell>
          <cell r="G23">
            <v>436527318</v>
          </cell>
          <cell r="H23">
            <v>0.94971756231734961</v>
          </cell>
          <cell r="I23" t="str">
            <v>VP</v>
          </cell>
          <cell r="J23" t="str">
            <v>MPP</v>
          </cell>
          <cell r="K23" t="str">
            <v>NA</v>
          </cell>
          <cell r="L23" t="str">
            <v xml:space="preserve">Subsidiaria 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203689604624.19</v>
          </cell>
          <cell r="S23">
            <v>164608939475.39999</v>
          </cell>
          <cell r="T23">
            <v>32087567219.610001</v>
          </cell>
          <cell r="U23">
            <v>354773846095.34198</v>
          </cell>
          <cell r="V23">
            <v>386861413314.95197</v>
          </cell>
        </row>
        <row r="24">
          <cell r="F24" t="str">
            <v>FCP Fondo Colombia Inmobiliario S.A.</v>
          </cell>
          <cell r="G24">
            <v>35437740.800000004</v>
          </cell>
          <cell r="H24">
            <v>0.63616690262172382</v>
          </cell>
          <cell r="I24" t="str">
            <v>VUP</v>
          </cell>
          <cell r="J24" t="str">
            <v>VUP</v>
          </cell>
          <cell r="K24" t="str">
            <v>NA</v>
          </cell>
          <cell r="L24" t="str">
            <v xml:space="preserve">Subsidiaria </v>
          </cell>
          <cell r="M24">
            <v>597482050.36000001</v>
          </cell>
          <cell r="N24">
            <v>0</v>
          </cell>
          <cell r="O24">
            <v>0</v>
          </cell>
          <cell r="P24">
            <v>0</v>
          </cell>
          <cell r="Q24">
            <v>15342527035.33</v>
          </cell>
          <cell r="R24">
            <v>0</v>
          </cell>
          <cell r="S24">
            <v>1076329481517.95</v>
          </cell>
          <cell r="T24">
            <v>15342527035.33</v>
          </cell>
          <cell r="U24">
            <v>1075731997737.04</v>
          </cell>
          <cell r="V24">
            <v>1091672006822.73</v>
          </cell>
        </row>
        <row r="25">
          <cell r="F25" t="str">
            <v>Valores Bancolombia S.A.</v>
          </cell>
          <cell r="G25">
            <v>18684472</v>
          </cell>
          <cell r="H25">
            <v>0.93613837743721007</v>
          </cell>
          <cell r="I25" t="str">
            <v>VP</v>
          </cell>
          <cell r="J25" t="str">
            <v>MPP</v>
          </cell>
          <cell r="K25" t="str">
            <v>NA</v>
          </cell>
          <cell r="L25" t="str">
            <v xml:space="preserve">Subsidiaria 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90904208301.630005</v>
          </cell>
          <cell r="S25">
            <v>110668018086.32001</v>
          </cell>
          <cell r="T25">
            <v>2424705639.5</v>
          </cell>
          <cell r="U25">
            <v>197203118287.45926</v>
          </cell>
          <cell r="V25">
            <v>199627823926.95926</v>
          </cell>
        </row>
        <row r="26">
          <cell r="F26" t="str">
            <v>Banistmo S.A. y Filiales</v>
          </cell>
          <cell r="G26">
            <v>11325781</v>
          </cell>
          <cell r="H26">
            <v>1</v>
          </cell>
          <cell r="I26" t="str">
            <v>VP</v>
          </cell>
          <cell r="J26" t="str">
            <v>MPP</v>
          </cell>
          <cell r="K26" t="str">
            <v>NA</v>
          </cell>
          <cell r="L26" t="str">
            <v xml:space="preserve">Subsidiaria 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1048601669306.2</v>
          </cell>
          <cell r="S26">
            <v>3891760981229.4697</v>
          </cell>
          <cell r="T26">
            <v>-192691244921.79001</v>
          </cell>
          <cell r="U26">
            <v>7144100038265.6104</v>
          </cell>
          <cell r="V26">
            <v>6951408793343.8203</v>
          </cell>
        </row>
        <row r="27">
          <cell r="F27" t="str">
            <v>P.A. Factoring</v>
          </cell>
          <cell r="G27">
            <v>195428.03289670963</v>
          </cell>
          <cell r="H27">
            <v>0.93876109760000004</v>
          </cell>
          <cell r="I27" t="str">
            <v>VUP</v>
          </cell>
          <cell r="J27" t="str">
            <v>VUP</v>
          </cell>
          <cell r="K27" t="str">
            <v>NA</v>
          </cell>
          <cell r="L27" t="str">
            <v xml:space="preserve">Subsidiaria 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16676399.59</v>
          </cell>
          <cell r="R27">
            <v>0</v>
          </cell>
          <cell r="S27">
            <v>5501732179.4200001</v>
          </cell>
          <cell r="T27">
            <v>16676399.59</v>
          </cell>
          <cell r="U27">
            <v>5468602563.3131609</v>
          </cell>
          <cell r="V27">
            <v>5485278962.903161</v>
          </cell>
        </row>
        <row r="28">
          <cell r="F28" t="str">
            <v>Leasing Perú S.A.</v>
          </cell>
          <cell r="G28">
            <v>0</v>
          </cell>
          <cell r="H28">
            <v>0</v>
          </cell>
          <cell r="I28" t="str">
            <v>VP</v>
          </cell>
          <cell r="J28" t="str">
            <v>MPP</v>
          </cell>
          <cell r="K28" t="str">
            <v>NA</v>
          </cell>
          <cell r="L28" t="str">
            <v xml:space="preserve">Subsidiaria 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4.3774414280051133E-6</v>
          </cell>
          <cell r="V28">
            <v>4.3774414280051133E-6</v>
          </cell>
        </row>
        <row r="29">
          <cell r="F29" t="str">
            <v>A.C.H. Colombia</v>
          </cell>
          <cell r="G29">
            <v>1315278</v>
          </cell>
          <cell r="H29">
            <v>0.19944146962905815</v>
          </cell>
          <cell r="I29" t="str">
            <v>VP</v>
          </cell>
          <cell r="J29" t="str">
            <v>NA</v>
          </cell>
          <cell r="K29" t="str">
            <v>NA</v>
          </cell>
          <cell r="L29" t="str">
            <v xml:space="preserve">Asociada 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6065290846.1299992</v>
          </cell>
          <cell r="S29">
            <v>1224512745</v>
          </cell>
          <cell r="T29">
            <v>0</v>
          </cell>
          <cell r="U29">
            <v>4665568626.7199993</v>
          </cell>
          <cell r="V29">
            <v>4665568626.7199993</v>
          </cell>
        </row>
        <row r="30">
          <cell r="F30" t="str">
            <v>Redeban-Multicolor</v>
          </cell>
          <cell r="G30">
            <v>3189699</v>
          </cell>
          <cell r="H30">
            <v>0.20356435898841557</v>
          </cell>
          <cell r="I30" t="str">
            <v>VP</v>
          </cell>
          <cell r="J30" t="str">
            <v>NA</v>
          </cell>
          <cell r="K30" t="str">
            <v>NA</v>
          </cell>
          <cell r="L30" t="str">
            <v xml:space="preserve">Asociada 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13955376750.809999</v>
          </cell>
          <cell r="S30">
            <v>5550835562.96</v>
          </cell>
          <cell r="T30">
            <v>0</v>
          </cell>
          <cell r="U30">
            <v>15864796690.73</v>
          </cell>
          <cell r="V30">
            <v>15864796690.73</v>
          </cell>
        </row>
        <row r="31">
          <cell r="F31" t="str">
            <v>Titularizadora Colombiana</v>
          </cell>
          <cell r="G31">
            <v>16151497</v>
          </cell>
          <cell r="H31">
            <v>0.26984204843758808</v>
          </cell>
          <cell r="I31" t="str">
            <v>VP</v>
          </cell>
          <cell r="J31" t="str">
            <v>NA</v>
          </cell>
          <cell r="K31" t="str">
            <v>NA</v>
          </cell>
          <cell r="L31" t="str">
            <v xml:space="preserve">Asociada 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7238073041.1300001</v>
          </cell>
          <cell r="S31">
            <v>26645137508.669998</v>
          </cell>
          <cell r="T31">
            <v>0</v>
          </cell>
          <cell r="U31">
            <v>40822370351.949997</v>
          </cell>
          <cell r="V31">
            <v>40822370351.949997</v>
          </cell>
        </row>
        <row r="32">
          <cell r="F32" t="str">
            <v>Protección</v>
          </cell>
          <cell r="G32">
            <v>2712673.9999999991</v>
          </cell>
          <cell r="H32">
            <v>0.10676689030451936</v>
          </cell>
          <cell r="I32" t="str">
            <v>VUP</v>
          </cell>
          <cell r="J32" t="str">
            <v>NA</v>
          </cell>
          <cell r="K32" t="str">
            <v>NA</v>
          </cell>
          <cell r="L32" t="str">
            <v xml:space="preserve">Asociada 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191810266062.64001</v>
          </cell>
          <cell r="S32">
            <v>45138254234.419998</v>
          </cell>
          <cell r="T32">
            <v>0</v>
          </cell>
          <cell r="U32">
            <v>189887180000</v>
          </cell>
          <cell r="V32">
            <v>189887180000</v>
          </cell>
        </row>
        <row r="33">
          <cell r="F33" t="str">
            <v xml:space="preserve">Tuya S.A. </v>
          </cell>
          <cell r="G33">
            <v>1708428248</v>
          </cell>
          <cell r="H33">
            <v>0.12735228209655486</v>
          </cell>
          <cell r="I33" t="str">
            <v>VP</v>
          </cell>
          <cell r="J33" t="str">
            <v>NA</v>
          </cell>
          <cell r="K33" t="str">
            <v>NA</v>
          </cell>
          <cell r="L33" t="str">
            <v xml:space="preserve">Negocio Conjunto 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38462238958.237793</v>
          </cell>
          <cell r="V33">
            <v>38462238958.237793</v>
          </cell>
        </row>
        <row r="34">
          <cell r="F34" t="str">
            <v>Cámara Compensación de Divisas de Colombia</v>
          </cell>
          <cell r="G34">
            <v>79687500</v>
          </cell>
          <cell r="H34">
            <v>2.8649475574868431E-2</v>
          </cell>
          <cell r="I34" t="str">
            <v>VP</v>
          </cell>
          <cell r="J34" t="str">
            <v>VP</v>
          </cell>
          <cell r="K34" t="str">
            <v>VFULL</v>
          </cell>
          <cell r="L34" t="str">
            <v>Instrumento Fcro ORI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-31550946.41</v>
          </cell>
          <cell r="R34">
            <v>126803017.41</v>
          </cell>
          <cell r="S34">
            <v>79687500</v>
          </cell>
          <cell r="T34">
            <v>-31550946.41</v>
          </cell>
          <cell r="U34">
            <v>206490517.47999999</v>
          </cell>
          <cell r="V34">
            <v>174939571.06999999</v>
          </cell>
        </row>
        <row r="35">
          <cell r="F35" t="str">
            <v xml:space="preserve">Cámara Riesgo Central De Contraparte </v>
          </cell>
          <cell r="G35">
            <v>2352599331</v>
          </cell>
          <cell r="H35">
            <v>5.8280744936781148E-2</v>
          </cell>
          <cell r="I35" t="str">
            <v>VP</v>
          </cell>
          <cell r="J35" t="str">
            <v>VP</v>
          </cell>
          <cell r="K35" t="str">
            <v>VFULL</v>
          </cell>
          <cell r="L35" t="str">
            <v>Instrumento Fcro ORI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-12992625.220000001</v>
          </cell>
          <cell r="R35">
            <v>264516797.34</v>
          </cell>
          <cell r="S35">
            <v>2373619950.5999999</v>
          </cell>
          <cell r="T35">
            <v>-12992625.220000001</v>
          </cell>
          <cell r="U35">
            <v>2638136748.1700001</v>
          </cell>
          <cell r="V35">
            <v>2625144122.9500003</v>
          </cell>
        </row>
        <row r="36">
          <cell r="F36" t="str">
            <v>Deceval</v>
          </cell>
          <cell r="G36">
            <v>25482</v>
          </cell>
          <cell r="H36">
            <v>5.286316195644733E-2</v>
          </cell>
          <cell r="I36" t="str">
            <v>VP</v>
          </cell>
          <cell r="J36" t="str">
            <v>VP</v>
          </cell>
          <cell r="K36" t="str">
            <v>VFULL</v>
          </cell>
          <cell r="L36" t="str">
            <v>Instrumento Fcro ORI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-147457412.16999999</v>
          </cell>
          <cell r="R36">
            <v>2365160668.4499998</v>
          </cell>
          <cell r="S36">
            <v>1797308881.01</v>
          </cell>
          <cell r="T36">
            <v>-147457412.16999999</v>
          </cell>
          <cell r="U36">
            <v>4162469549.8411455</v>
          </cell>
          <cell r="V36">
            <v>4015012137.6711454</v>
          </cell>
        </row>
        <row r="37">
          <cell r="F37" t="str">
            <v>Inca - costo</v>
          </cell>
          <cell r="G37">
            <v>9103369</v>
          </cell>
          <cell r="H37">
            <v>2.4449354857150371E-2</v>
          </cell>
          <cell r="I37" t="str">
            <v>VP</v>
          </cell>
          <cell r="J37" t="str">
            <v>VP</v>
          </cell>
          <cell r="K37" t="str">
            <v>VFULL</v>
          </cell>
          <cell r="L37" t="str">
            <v>Instrumento Fcro ORI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-693676717.83000004</v>
          </cell>
          <cell r="R37">
            <v>511905104.70000005</v>
          </cell>
          <cell r="S37">
            <v>496944697.71999997</v>
          </cell>
          <cell r="T37">
            <v>-693676717.83000004</v>
          </cell>
          <cell r="U37">
            <v>1008849802.3599999</v>
          </cell>
          <cell r="V37">
            <v>315173084.52999985</v>
          </cell>
        </row>
        <row r="38">
          <cell r="F38" t="str">
            <v>Tecnibanca-Servibanca</v>
          </cell>
          <cell r="G38">
            <v>72992</v>
          </cell>
          <cell r="H38">
            <v>2.9638678312776659E-3</v>
          </cell>
          <cell r="I38" t="str">
            <v>VP</v>
          </cell>
          <cell r="J38" t="str">
            <v>VP</v>
          </cell>
          <cell r="K38" t="str">
            <v>VFULL</v>
          </cell>
          <cell r="L38" t="str">
            <v>Instrumento Fcro ORI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-66313643.960000001</v>
          </cell>
          <cell r="R38">
            <v>202925758.38</v>
          </cell>
          <cell r="S38">
            <v>146088413.61000001</v>
          </cell>
          <cell r="T38">
            <v>-66313643.960000001</v>
          </cell>
          <cell r="U38">
            <v>349014172.20000005</v>
          </cell>
          <cell r="V38">
            <v>282700528.24000007</v>
          </cell>
        </row>
        <row r="39">
          <cell r="F39" t="str">
            <v>CADENALCO</v>
          </cell>
          <cell r="G39">
            <v>180000</v>
          </cell>
          <cell r="H39">
            <v>3.3333333333333333E-2</v>
          </cell>
          <cell r="I39" t="str">
            <v>VUP</v>
          </cell>
          <cell r="J39" t="str">
            <v>VUP</v>
          </cell>
          <cell r="K39" t="str">
            <v>VUP</v>
          </cell>
          <cell r="L39" t="str">
            <v>Instrumento Fcro ORI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5782378833.6300001</v>
          </cell>
          <cell r="T39">
            <v>0</v>
          </cell>
          <cell r="U39">
            <v>5782378833.6300001</v>
          </cell>
          <cell r="V39">
            <v>5782378833.6300001</v>
          </cell>
        </row>
        <row r="40">
          <cell r="F40" t="str">
            <v>INV.HASTA VENC. DERECHOS RESIDUALES</v>
          </cell>
          <cell r="G40">
            <v>0</v>
          </cell>
          <cell r="H40">
            <v>0</v>
          </cell>
          <cell r="I40" t="str">
            <v>RESIDUAL</v>
          </cell>
          <cell r="J40" t="str">
            <v>RESIDUAL</v>
          </cell>
          <cell r="K40" t="str">
            <v>RESIDUAL</v>
          </cell>
          <cell r="L40" t="str">
            <v>Instrumento Fcro ORI</v>
          </cell>
          <cell r="M40">
            <v>0</v>
          </cell>
          <cell r="N40">
            <v>4083593991.9199996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210005300627.14999</v>
          </cell>
          <cell r="T40">
            <v>7521630266.6400003</v>
          </cell>
          <cell r="U40">
            <v>212742767272.32007</v>
          </cell>
          <cell r="V40">
            <v>216180803547.04007</v>
          </cell>
        </row>
        <row r="41">
          <cell r="F41" t="str">
            <v>ASOCIACIÓN GREMIAL DE INSTITUCIONES FINANCIERAS CREDIBANCO S.A.</v>
          </cell>
          <cell r="G41">
            <v>1284015433</v>
          </cell>
          <cell r="H41">
            <v>0.14217220617915816</v>
          </cell>
          <cell r="I41" t="str">
            <v>VUP</v>
          </cell>
          <cell r="J41" t="str">
            <v>VUP</v>
          </cell>
          <cell r="K41" t="str">
            <v>VUP</v>
          </cell>
          <cell r="L41" t="str">
            <v>Instrumento Fcro ORI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65903374655.93</v>
          </cell>
          <cell r="S41">
            <v>19438453517.73</v>
          </cell>
          <cell r="T41">
            <v>0</v>
          </cell>
          <cell r="U41">
            <v>85341828173.642456</v>
          </cell>
          <cell r="V41">
            <v>85341828173.642456</v>
          </cell>
        </row>
        <row r="42">
          <cell r="F42" t="str">
            <v>Bolsa de Valores de Colombia</v>
          </cell>
          <cell r="G42">
            <v>1969532</v>
          </cell>
          <cell r="H42">
            <v>3.2546873278276996E-2</v>
          </cell>
          <cell r="I42" t="str">
            <v>VUP</v>
          </cell>
          <cell r="J42" t="str">
            <v>VUP</v>
          </cell>
          <cell r="K42" t="str">
            <v>VUP</v>
          </cell>
          <cell r="L42" t="str">
            <v>Instrumento Fcro ORI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-177257880</v>
          </cell>
          <cell r="R42">
            <v>0</v>
          </cell>
          <cell r="S42">
            <v>0</v>
          </cell>
          <cell r="T42">
            <v>-177257880</v>
          </cell>
          <cell r="U42">
            <v>22354188200</v>
          </cell>
          <cell r="V42">
            <v>22176930320</v>
          </cell>
        </row>
        <row r="43">
          <cell r="F43" t="str">
            <v>BLADEX B</v>
          </cell>
          <cell r="G43">
            <v>70638</v>
          </cell>
          <cell r="H43">
            <v>1.8265970123822106E-3</v>
          </cell>
          <cell r="I43" t="str">
            <v>VUP</v>
          </cell>
          <cell r="J43" t="str">
            <v>VUP</v>
          </cell>
          <cell r="K43" t="str">
            <v>VUP</v>
          </cell>
          <cell r="L43" t="str">
            <v>Instrumento Fcro ORI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-220578612.47999999</v>
          </cell>
          <cell r="R43">
            <v>0</v>
          </cell>
          <cell r="S43">
            <v>2107784928.5599999</v>
          </cell>
          <cell r="T43">
            <v>-220578612.47999999</v>
          </cell>
          <cell r="U43">
            <v>5597594936.3600006</v>
          </cell>
          <cell r="V43">
            <v>5377016323.8800011</v>
          </cell>
        </row>
        <row r="44">
          <cell r="F44" t="str">
            <v>Total inversiones patrimoniales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-192000983.79999998</v>
          </cell>
          <cell r="U44">
            <v>296709251443.12891</v>
          </cell>
          <cell r="V44">
            <v>296517250459.32898</v>
          </cell>
        </row>
        <row r="46">
          <cell r="F46">
            <v>0</v>
          </cell>
        </row>
        <row r="47">
          <cell r="F47">
            <v>0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ALLE DE ACT."/>
      <sheetName val="PT_COMPRAS DIRECT"/>
      <sheetName val="PT_RESUMÉN NIIF"/>
      <sheetName val="CARGOS DIFERIDOS"/>
      <sheetName val="PT.SALIDA IMPUESTOS"/>
      <sheetName val="AJUSTES CONSOLIDADOS"/>
      <sheetName val="AJUSTES BSM07 2016"/>
      <sheetName val="PT.CONCILIACIÓN COLGAAP"/>
      <sheetName val="BALANCE"/>
      <sheetName val="Lista"/>
      <sheetName val="COMPROBANTE FV50"/>
      <sheetName val="ANALISIS"/>
      <sheetName val="Listas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ancolombia" refreshedDate="43116.441924421299" createdVersion="5" refreshedVersion="5" minRefreshableVersion="3" recordCount="22">
  <cacheSource type="worksheet">
    <worksheetSource ref="B216:D238" sheet="A13 Apertura de Tasas"/>
  </cacheSource>
  <cacheFields count="3">
    <cacheField name="AÑO" numFmtId="165">
      <sharedItems containsSemiMixedTypes="0" containsString="0" containsNumber="1" containsInteger="1" minValue="1900" maxValue="2024" count="7">
        <n v="1900"/>
        <n v="2022" u="1"/>
        <n v="2018" u="1"/>
        <n v="2023" u="1"/>
        <n v="2024" u="1"/>
        <n v="2020" u="1"/>
        <n v="2021" u="1"/>
      </sharedItems>
    </cacheField>
    <cacheField name="F. VENCIMIENTO" numFmtId="173">
      <sharedItems containsNonDate="0" containsString="0" containsBlank="1"/>
    </cacheField>
    <cacheField name="VALOR NOMINAL" numFmtId="166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ancolombia" refreshedDate="43249.430086111111" createdVersion="5" refreshedVersion="5" minRefreshableVersion="3" recordCount="3848">
  <cacheSource type="worksheet">
    <worksheetSource ref="A4:AE3852" sheet="RESULTADOS"/>
  </cacheSource>
  <cacheFields count="37">
    <cacheField name="CONCEPTO" numFmtId="0">
      <sharedItems count="26">
        <s v="DISPONIBLE"/>
        <s v="ICA"/>
        <s v="DERIVADOS - VPD"/>
        <s v="TITULOS DE DEUDA"/>
        <s v="TITULOS PARTICIPATIVOS"/>
        <s v="CARTERA"/>
        <s v="PASIVOS ESTIMADOS Y PROVISIONES"/>
        <s v="DERIVADOS - AT"/>
        <s v="PROPIEDADES Y EQUIPO"/>
        <s v="OTROS ACTIVOS"/>
        <s v="DIFERENCIA EN CAMBIO NO REALIZADA"/>
        <s v="CREDITOS REESTRUCTURADOS CTA 2908"/>
        <s v="REEXPRESION DE ARRENDAMIENTOS"/>
        <s v="PROVISION ESPECIAL"/>
        <s v="REPOS, SIMULTANEAS"/>
        <s v="DERIVADOS"/>
        <s v="PROVISION CARTERA ESPECIAL"/>
        <s v="BRP"/>
        <s v="RESTITUIDOS"/>
        <s v="DEPOSITOS Y EXIGIBILIDADES"/>
        <s v="BONOS"/>
        <s v="CREDITOS DE BANCOS Y OTRAS OBLIGACIONES FINANCIERAS"/>
        <s v="CUENTAS POR PAGAR"/>
        <s v="OTROS PASIVOS"/>
        <s v="COMISIONES"/>
        <s v="AJUSTE VIS"/>
      </sharedItems>
    </cacheField>
    <cacheField name="CUENTA A 2 DÍGITOS" numFmtId="0">
      <sharedItems containsSemiMixedTypes="0" containsString="0" containsNumber="1" containsInteger="1" minValue="11" maxValue="29"/>
    </cacheField>
    <cacheField name="CUENTA A 4 DÍGITOS " numFmtId="0">
      <sharedItems containsSemiMixedTypes="0" containsString="0" containsNumber="1" containsInteger="1" minValue="1105" maxValue="2990"/>
    </cacheField>
    <cacheField name="CUENTA A 6 DÍGITOS " numFmtId="0">
      <sharedItems containsSemiMixedTypes="0" containsString="0" containsNumber="1" containsInteger="1" minValue="110505" maxValue="299095"/>
    </cacheField>
    <cacheField name="CUENTA A 10 DÍGITOS " numFmtId="0">
      <sharedItems containsSemiMixedTypes="0" containsString="0" containsNumber="1" containsInteger="1" minValue="1105059010" maxValue="2990959775"/>
    </cacheField>
    <cacheField name="NOMBRE CUENTA " numFmtId="0">
      <sharedItems/>
    </cacheField>
    <cacheField name="SALDO IFRS" numFmtId="41">
      <sharedItems containsSemiMixedTypes="0" containsString="0" containsNumber="1" containsInteger="1" minValue="-37168715919948" maxValue="28297236157569"/>
    </cacheField>
    <cacheField name="SALDO COLGAAP" numFmtId="41">
      <sharedItems containsSemiMixedTypes="0" containsString="0" containsNumber="1" containsInteger="1" minValue="0" maxValue="0"/>
    </cacheField>
    <cacheField name="BASE FISCAL" numFmtId="41">
      <sharedItems containsSemiMixedTypes="0" containsString="0" containsNumber="1" minValue="-37168715919948.297" maxValue="28297236157569.199"/>
    </cacheField>
    <cacheField name="DIFERENCIA FISCAL VS IFRS" numFmtId="41">
      <sharedItems containsSemiMixedTypes="0" containsString="0" containsNumber="1" minValue="-7439646721810" maxValue="7487392852193"/>
    </cacheField>
    <cacheField name="PERMANENTE" numFmtId="41">
      <sharedItems containsSemiMixedTypes="0" containsString="0" containsNumber="1" minValue="-2715148570840" maxValue="203456899293.67999"/>
    </cacheField>
    <cacheField name="DEDUCIBLE" numFmtId="41">
      <sharedItems containsSemiMixedTypes="0" containsString="0" containsNumber="1" minValue="0" maxValue="7487392852193"/>
    </cacheField>
    <cacheField name="GRAVADA" numFmtId="41">
      <sharedItems containsSemiMixedTypes="0" containsString="0" containsNumber="1" minValue="-7439646721810" maxValue="0"/>
    </cacheField>
    <cacheField name="VALIDACIÓN CLASIFICACIÓN DIFERENCIAS" numFmtId="41">
      <sharedItems containsSemiMixedTypes="0" containsString="0" containsNumber="1" containsInteger="1" minValue="0" maxValue="0"/>
    </cacheField>
    <cacheField name="BASE DEL IMPUESTO" numFmtId="41">
      <sharedItems containsSemiMixedTypes="0" containsString="0" containsNumber="1" minValue="-7439646721810" maxValue="7487392852193"/>
    </cacheField>
    <cacheField name="37,00%" numFmtId="41">
      <sharedItems containsSemiMixedTypes="0" containsString="0" containsNumber="1" minValue="-2752669287069.7002" maxValue="2770335355311.4102"/>
    </cacheField>
    <cacheField name="0,00%" numFmtId="41">
      <sharedItems containsSemiMixedTypes="0" containsString="0" containsNumber="1" containsInteger="1" minValue="0" maxValue="0"/>
    </cacheField>
    <cacheField name="0,00%2" numFmtId="41">
      <sharedItems containsSemiMixedTypes="0" containsString="0" containsNumber="1" containsInteger="1" minValue="0" maxValue="0"/>
    </cacheField>
    <cacheField name="0,00%3" numFmtId="41">
      <sharedItems containsSemiMixedTypes="0" containsString="0" containsNumber="1" containsInteger="1" minValue="0" maxValue="0"/>
    </cacheField>
    <cacheField name="0,00%4" numFmtId="41">
      <sharedItems containsSemiMixedTypes="0" containsString="0" containsNumber="1" containsInteger="1" minValue="0" maxValue="0"/>
    </cacheField>
    <cacheField name="0,00%5" numFmtId="41">
      <sharedItems containsSemiMixedTypes="0" containsString="0" containsNumber="1" containsInteger="1" minValue="0" maxValue="0"/>
    </cacheField>
    <cacheField name="0,00%6" numFmtId="41">
      <sharedItems containsSemiMixedTypes="0" containsString="0" containsNumber="1" containsInteger="1" minValue="0" maxValue="0"/>
    </cacheField>
    <cacheField name="0,00%7" numFmtId="41">
      <sharedItems containsSemiMixedTypes="0" containsString="0" containsNumber="1" containsInteger="1" minValue="0" maxValue="0"/>
    </cacheField>
    <cacheField name="TOTAL IMPUESTOS" numFmtId="41">
      <sharedItems containsSemiMixedTypes="0" containsString="0" containsNumber="1" minValue="-2752669287069.7002" maxValue="2770335355311.4102"/>
    </cacheField>
    <cacheField name="VALIDACIÓN TARIFA" numFmtId="9">
      <sharedItems containsSemiMixedTypes="0" containsString="0" containsNumber="1" minValue="0" maxValue="0.37000000000000005"/>
    </cacheField>
    <cacheField name="IMPUESTO DIFERIDO ACUMULADO MES ACTUAL ACTIVO" numFmtId="41">
      <sharedItems containsSemiMixedTypes="0" containsString="0" containsNumber="1" minValue="0" maxValue="2770335355311.4102"/>
    </cacheField>
    <cacheField name="IMPUESTO DIFERIDO ACUMULADO MES ACTUAL PASIVO" numFmtId="41">
      <sharedItems containsSemiMixedTypes="0" containsString="0" containsNumber="1" minValue="-2752669287069.7002" maxValue="0"/>
    </cacheField>
    <cacheField name="IMPUESTO DIFERIDO ACUMULADO MES ANTERIOR ACTIVO" numFmtId="41">
      <sharedItems containsSemiMixedTypes="0" containsString="0" containsNumber="1" minValue="0" maxValue="3275170220416.8398"/>
    </cacheField>
    <cacheField name="IMPUESTO DIFERIDO ACUMULADO MES ANTERIOR PASIVO" numFmtId="41">
      <sharedItems containsSemiMixedTypes="0" containsString="0" containsNumber="1" minValue="-3330513639284.71" maxValue="0"/>
    </cacheField>
    <cacheField name="IMPUESTO AJUSTE MES ACTIVO" numFmtId="41">
      <sharedItems containsSemiMixedTypes="0" containsString="0" containsNumber="1" minValue="-1224242273443.9998" maxValue="1891395360654.3999"/>
    </cacheField>
    <cacheField name="IMPUESTO AJUSTE MES PASIVO" numFmtId="41">
      <sharedItems containsSemiMixedTypes="0" containsString="0" containsNumber="1" minValue="-1929092062357.8901" maxValue="1199190845498.45"/>
    </cacheField>
    <cacheField name="SALDO_ANTERIOR" numFmtId="0" formula="'IMPUESTO DIFERIDO ACUMULADO MES ANTERIOR ACTIVO'+'IMPUESTO DIFERIDO ACUMULADO MES ANTERIOR PASIVO'" databaseField="0"/>
    <cacheField name="DÉBITO(+)" numFmtId="0" formula="'IMPUESTO AJUSTE MES ACTIVO'" databaseField="0"/>
    <cacheField name="CRÉDITO(-)" numFmtId="0" formula="'IMPUESTO AJUSTE MES PASIVO'" databaseField="0"/>
    <cacheField name="SALDO_ACTUAL" numFmtId="0" formula="SALDO_ANTERIOR+'DÉBITO(+)'+'CRÉDITO(-)'" databaseField="0"/>
    <cacheField name="AJUSTE_MES" numFmtId="0" formula="SALDO_ACTUAL-SALDO_ANTERIOR" databaseField="0"/>
    <cacheField name="CUENTA_CONTABLE" numFmtId="0" formula="IF(SALDO_ACTUAL&gt;0,&quot;192040&quot;,&quot;275500&quot;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">
  <r>
    <x v="0"/>
    <m/>
    <m/>
  </r>
  <r>
    <x v="0"/>
    <m/>
    <m/>
  </r>
  <r>
    <x v="0"/>
    <m/>
    <m/>
  </r>
  <r>
    <x v="0"/>
    <m/>
    <m/>
  </r>
  <r>
    <x v="0"/>
    <m/>
    <m/>
  </r>
  <r>
    <x v="0"/>
    <m/>
    <m/>
  </r>
  <r>
    <x v="0"/>
    <m/>
    <m/>
  </r>
  <r>
    <x v="0"/>
    <m/>
    <m/>
  </r>
  <r>
    <x v="0"/>
    <m/>
    <m/>
  </r>
  <r>
    <x v="0"/>
    <m/>
    <m/>
  </r>
  <r>
    <x v="0"/>
    <m/>
    <m/>
  </r>
  <r>
    <x v="0"/>
    <m/>
    <m/>
  </r>
  <r>
    <x v="0"/>
    <m/>
    <m/>
  </r>
  <r>
    <x v="0"/>
    <m/>
    <m/>
  </r>
  <r>
    <x v="0"/>
    <m/>
    <m/>
  </r>
  <r>
    <x v="0"/>
    <m/>
    <m/>
  </r>
  <r>
    <x v="0"/>
    <m/>
    <m/>
  </r>
  <r>
    <x v="0"/>
    <m/>
    <m/>
  </r>
  <r>
    <x v="0"/>
    <m/>
    <m/>
  </r>
  <r>
    <x v="0"/>
    <m/>
    <m/>
  </r>
  <r>
    <x v="0"/>
    <m/>
    <m/>
  </r>
  <r>
    <x v="0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848">
  <r>
    <x v="0"/>
    <n v="11"/>
    <n v="1105"/>
    <n v="110505"/>
    <n v="1105059010"/>
    <s v="DISPONIBLE CAJA EFECTIVO"/>
    <n v="737643592412"/>
    <n v="0"/>
    <n v="737643592412.26001"/>
    <n v="0.260009765625"/>
    <n v="0"/>
    <n v="0.260009765625"/>
    <n v="0"/>
    <n v="0"/>
    <n v="0.260009765625"/>
    <n v="9.6203613281250003E-2"/>
    <n v="0"/>
    <n v="0"/>
    <n v="0"/>
    <n v="0"/>
    <n v="0"/>
    <n v="0"/>
    <n v="0"/>
    <n v="9.6203613281250003E-2"/>
    <n v="0.37"/>
    <n v="9.6203613281250003E-2"/>
    <n v="0"/>
    <n v="0"/>
    <n v="-2.5880126953124999E-2"/>
    <n v="9.6203613281250003E-2"/>
    <n v="2.5880126953124999E-2"/>
  </r>
  <r>
    <x v="0"/>
    <n v="11"/>
    <n v="1105"/>
    <n v="110505"/>
    <n v="1105059015"/>
    <s v="DISPONIBLE CAJA EFECTIVO"/>
    <n v="1419758139410"/>
    <n v="0"/>
    <n v="1419758139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05"/>
    <n v="1105059016"/>
    <s v="CAJA EFECTIVO RECOLECCION CONTEO THOMAS"/>
    <n v="1047684380609"/>
    <n v="0"/>
    <n v="1047684380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05"/>
    <n v="1105059017"/>
    <s v="CAJA EFECTIVO RECOLECC.CONTEO WACKENHUT"/>
    <n v="630736825664"/>
    <n v="0"/>
    <n v="630736825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05"/>
    <n v="1105059023"/>
    <s v="CAJA EFECTIVO RECOLECCION CONTEO ATLAS"/>
    <n v="386282216220"/>
    <n v="0"/>
    <n v="386282216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05"/>
    <n v="1105059024"/>
    <s v="CAJA EFEC.RECOLECC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05"/>
    <n v="1105059027"/>
    <s v="DISPONIBLE CAJA EFECTIVO"/>
    <n v="78391492988"/>
    <n v="0"/>
    <n v="78391492988.229996"/>
    <n v="0.2299957275390625"/>
    <n v="0"/>
    <n v="0.2299957275390625"/>
    <n v="0"/>
    <n v="0"/>
    <n v="0.2299957275390625"/>
    <n v="8.5098419189453128E-2"/>
    <n v="0"/>
    <n v="0"/>
    <n v="0"/>
    <n v="0"/>
    <n v="0"/>
    <n v="0"/>
    <n v="0"/>
    <n v="8.5098419189453128E-2"/>
    <n v="0.37"/>
    <n v="8.5098419189453128E-2"/>
    <n v="0"/>
    <n v="0"/>
    <n v="-0.14059898376464844"/>
    <n v="8.5098419189453128E-2"/>
    <n v="0.14059898376464844"/>
  </r>
  <r>
    <x v="0"/>
    <n v="11"/>
    <n v="1105"/>
    <n v="110505"/>
    <n v="1105059075"/>
    <s v="DISPONIBLE CAJA EFECTIVO"/>
    <n v="713413330990"/>
    <n v="0"/>
    <n v="713413330990.44995"/>
    <n v="0.449951171875"/>
    <n v="0"/>
    <n v="0.449951171875"/>
    <n v="0"/>
    <n v="0"/>
    <n v="0.449951171875"/>
    <n v="0.16648193359374999"/>
    <n v="0"/>
    <n v="0"/>
    <n v="0"/>
    <n v="0"/>
    <n v="0"/>
    <n v="0"/>
    <n v="0"/>
    <n v="0.16648193359374999"/>
    <n v="0.37"/>
    <n v="0.16648193359374999"/>
    <n v="0"/>
    <n v="0"/>
    <n v="0"/>
    <n v="0.16648193359374999"/>
    <n v="0"/>
  </r>
  <r>
    <x v="0"/>
    <n v="11"/>
    <n v="1105"/>
    <n v="110505"/>
    <n v="1105059101"/>
    <s v="CAJA EFECTIVO BILLETE DOLAR AMERI BRINKS"/>
    <n v="114024693433"/>
    <n v="0"/>
    <n v="114024693432.96001"/>
    <n v="-3.99932861328125E-2"/>
    <n v="0"/>
    <n v="0"/>
    <n v="-3.99932861328125E-2"/>
    <n v="0"/>
    <n v="-3.99932861328125E-2"/>
    <n v="-1.4797515869140625E-2"/>
    <n v="0"/>
    <n v="0"/>
    <n v="0"/>
    <n v="0"/>
    <n v="0"/>
    <n v="0"/>
    <n v="0"/>
    <n v="-1.4797515869140625E-2"/>
    <n v="0.37"/>
    <n v="0"/>
    <n v="-1.4797515869140625E-2"/>
    <n v="0"/>
    <n v="0"/>
    <n v="0"/>
    <n v="-1.4797515869140625E-2"/>
  </r>
  <r>
    <x v="0"/>
    <n v="11"/>
    <n v="1105"/>
    <n v="110505"/>
    <n v="1105059121"/>
    <s v="CAJA EFECTIVO BILLETE DOLAR AMERI.THOMAS"/>
    <n v="8635898541"/>
    <n v="0"/>
    <n v="8635898541.1200008"/>
    <n v="0.12000083923339844"/>
    <n v="0"/>
    <n v="0.12000083923339844"/>
    <n v="0"/>
    <n v="0"/>
    <n v="0.12000083923339844"/>
    <n v="4.440031051635742E-2"/>
    <n v="0"/>
    <n v="0"/>
    <n v="0"/>
    <n v="0"/>
    <n v="0"/>
    <n v="0"/>
    <n v="0"/>
    <n v="4.440031051635742E-2"/>
    <n v="0.37"/>
    <n v="4.440031051635742E-2"/>
    <n v="0"/>
    <n v="0"/>
    <n v="0"/>
    <n v="4.440031051635742E-2"/>
    <n v="0"/>
  </r>
  <r>
    <x v="0"/>
    <n v="11"/>
    <n v="1105"/>
    <n v="110505"/>
    <n v="1105059201"/>
    <s v="CAJA EFECTIVO BILLETES DOLAR AMERICANO"/>
    <n v="25070949609"/>
    <n v="0"/>
    <n v="25070949609.369999"/>
    <n v="0.36999893188476563"/>
    <n v="0"/>
    <n v="0.36999893188476563"/>
    <n v="0"/>
    <n v="0"/>
    <n v="0.36999893188476563"/>
    <n v="0.13689960479736327"/>
    <n v="0"/>
    <n v="0"/>
    <n v="0"/>
    <n v="0"/>
    <n v="0"/>
    <n v="0"/>
    <n v="0"/>
    <n v="0.13689960479736327"/>
    <n v="0.36999999999999994"/>
    <n v="0.13689960479736327"/>
    <n v="0"/>
    <n v="0"/>
    <n v="-0.17759983062744139"/>
    <n v="0.13689960479736327"/>
    <n v="0.17759983062744139"/>
  </r>
  <r>
    <x v="0"/>
    <n v="11"/>
    <n v="1105"/>
    <n v="110505"/>
    <n v="1105059203"/>
    <s v="CAJA EFECTIVO BILLETES LIBRAS ESTERLINAS"/>
    <n v="77405"/>
    <n v="0"/>
    <n v="77404.87"/>
    <n v="-0.13000000000465661"/>
    <n v="0"/>
    <n v="0"/>
    <n v="-0.13000000000465661"/>
    <n v="0"/>
    <n v="-0.13000000000465661"/>
    <n v="-4.8100000001722945E-2"/>
    <n v="0"/>
    <n v="0"/>
    <n v="0"/>
    <n v="0"/>
    <n v="0"/>
    <n v="0"/>
    <n v="0"/>
    <n v="-4.8100000001722945E-2"/>
    <n v="0.37"/>
    <n v="0"/>
    <n v="-4.8100000001722945E-2"/>
    <n v="4.8100000001722945E-2"/>
    <n v="0"/>
    <n v="-4.8100000001722945E-2"/>
    <n v="-4.8100000001722945E-2"/>
  </r>
  <r>
    <x v="0"/>
    <n v="11"/>
    <n v="1105"/>
    <n v="110505"/>
    <n v="1105059205"/>
    <s v="CAJA EFECTIVO BILLETES FRANCOS SUIZOS"/>
    <n v="27676304"/>
    <n v="0"/>
    <n v="27676303.530000001"/>
    <n v="-0.4699999988079071"/>
    <n v="0"/>
    <n v="0"/>
    <n v="-0.4699999988079071"/>
    <n v="0"/>
    <n v="-0.4699999988079071"/>
    <n v="-0.17389999955892563"/>
    <n v="0"/>
    <n v="0"/>
    <n v="0"/>
    <n v="0"/>
    <n v="0"/>
    <n v="0"/>
    <n v="0"/>
    <n v="-0.17389999955892563"/>
    <n v="0.37"/>
    <n v="0"/>
    <n v="-0.17389999955892563"/>
    <n v="0"/>
    <n v="-7.399999834597111E-3"/>
    <n v="0"/>
    <n v="-0.16649999972432852"/>
  </r>
  <r>
    <x v="0"/>
    <n v="11"/>
    <n v="1105"/>
    <n v="110505"/>
    <n v="1105059215"/>
    <s v="CAJA EFECTIVO BILLETES DOLAR CANADIENSE"/>
    <n v="1194589"/>
    <n v="0"/>
    <n v="1194588.8700000001"/>
    <n v="-0.12999999988824129"/>
    <n v="0"/>
    <n v="0"/>
    <n v="-0.12999999988824129"/>
    <n v="0"/>
    <n v="-0.12999999988824129"/>
    <n v="-4.8099999958649275E-2"/>
    <n v="0"/>
    <n v="0"/>
    <n v="0"/>
    <n v="0"/>
    <n v="0"/>
    <n v="0"/>
    <n v="0"/>
    <n v="-4.8099999958649275E-2"/>
    <n v="0.37"/>
    <n v="0"/>
    <n v="-4.8099999958649275E-2"/>
    <n v="0.16279999997932465"/>
    <n v="0"/>
    <n v="-0.16279999997932465"/>
    <n v="-4.8099999958649275E-2"/>
  </r>
  <r>
    <x v="0"/>
    <n v="11"/>
    <n v="1105"/>
    <n v="110520"/>
    <n v="1105201001"/>
    <s v="CAJA MENOR GCIA LOGISTICA MEDELLIN"/>
    <n v="2674491"/>
    <n v="0"/>
    <n v="2674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20"/>
    <n v="1105201002"/>
    <s v="CAJA MENOR GCIA LOGISTICA DOMESA"/>
    <n v="369694"/>
    <n v="0"/>
    <n v="369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20"/>
    <n v="1105201003"/>
    <s v="CAJA MEN GCIA PROC ESPECIALES                   "/>
    <n v="60650"/>
    <n v="0"/>
    <n v="60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20"/>
    <n v="1105201005"/>
    <s v="CAJA MENOR ABOGADOS BARRANQUILLA"/>
    <n v="348000"/>
    <n v="0"/>
    <n v="34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20"/>
    <n v="1105201007"/>
    <s v="CAJA MENOR GCIA BCA EMPRES REG NORTE"/>
    <n v="84400"/>
    <n v="0"/>
    <n v="8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20"/>
    <n v="1105201008"/>
    <s v="CAJA MENOR CENTRO REGIONAL OPERAC BQUILLA"/>
    <n v="99000"/>
    <n v="0"/>
    <n v="9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20"/>
    <n v="1105201010"/>
    <s v="CAJA MENOR APOYO ADMITIVO REGION NORTE"/>
    <n v="565148"/>
    <n v="0"/>
    <n v="565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20"/>
    <n v="1105201011"/>
    <s v="CAJA MENOR ADMITIVO CARTAGENA"/>
    <n v="246000"/>
    <n v="0"/>
    <n v="24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20"/>
    <n v="1105201013"/>
    <s v="CAJA MENOR GCIA ACTIVO FIJOS REG NORTE SANTA MAR"/>
    <n v="50650"/>
    <n v="0"/>
    <n v="50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20"/>
    <n v="1105201014"/>
    <s v="CAJA MENOR VIC COMERCIAL BANCA EMPRESARIAL"/>
    <n v="290000"/>
    <n v="0"/>
    <n v="2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20"/>
    <n v="1105201015"/>
    <s v="CAJA MENOR GCIA COMERCIAL VILLAVICENCIO"/>
    <n v="11000"/>
    <n v="0"/>
    <n v="1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20"/>
    <n v="1105201016"/>
    <s v="CAJA MENOR SECCION SERVICIOS TRANSVERSALES"/>
    <n v="161230"/>
    <n v="0"/>
    <n v="161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20"/>
    <n v="1105201019"/>
    <s v="CAJA MENOR GCIA JURIDICA DE PROCESOS ES."/>
    <n v="1465150"/>
    <n v="0"/>
    <n v="1465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20"/>
    <n v="1105201025"/>
    <s v="CAJA MENOR ABOGADOS CALI"/>
    <n v="154146"/>
    <n v="0"/>
    <n v="154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20"/>
    <n v="1105201028"/>
    <s v="CAJA MENOR GCIA ACTIVOS FIJOS REG SUR"/>
    <n v="416686"/>
    <n v="0"/>
    <n v="416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20"/>
    <n v="1105201031"/>
    <s v="CAJA MEN ENLAC ARM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20"/>
    <n v="1105201032"/>
    <s v="CAJA MENOR ENLACE NEIVA"/>
    <n v="30000"/>
    <n v="0"/>
    <n v="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20"/>
    <n v="1105201036"/>
    <s v="CAJA MENOR GCIA ACTIVOS FIJOS CUCUTA"/>
    <n v="600000"/>
    <n v="0"/>
    <n v="6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20"/>
    <n v="1105201075"/>
    <s v="CAJA MENOR SUFI AREA ADMINISTRATIVA CALI"/>
    <n v="469560"/>
    <n v="0"/>
    <n v="469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20"/>
    <n v="1105201084"/>
    <s v="CAJA MENOR SUFI COMERCIAL VEHIC BOG"/>
    <n v="65106"/>
    <n v="0"/>
    <n v="65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20"/>
    <n v="1105201085"/>
    <s v="CAJA MENOR SUFI INVESTIGACION DE BIENES"/>
    <n v="438815"/>
    <n v="0"/>
    <n v="438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20"/>
    <n v="1105201086"/>
    <s v="CAJA MENOR OPERACIONES PIC"/>
    <n v="840000"/>
    <n v="0"/>
    <n v="8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20"/>
    <n v="1105201087"/>
    <s v="SUFI GERENCIA REGIONAL ANTIOQUIA"/>
    <n v="425368"/>
    <n v="0"/>
    <n v="425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20"/>
    <n v="1105201088"/>
    <s v="SUFI GERENCIA REGIONAL CARIBE"/>
    <n v="1380893"/>
    <n v="0"/>
    <n v="1380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20"/>
    <n v="1105201089"/>
    <s v="SUFI GERENCIA REGIONAL CENTRO"/>
    <n v="1278128"/>
    <n v="0"/>
    <n v="1278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0"/>
    <n v="111005"/>
    <n v="1110050002"/>
    <s v="BANCO REPÚBLICA"/>
    <n v="-1654864045726"/>
    <n v="0"/>
    <n v="-1654864045726.4299"/>
    <n v="-0.429931640625"/>
    <n v="0"/>
    <n v="0"/>
    <n v="-0.429931640625"/>
    <n v="0"/>
    <n v="-0.429931640625"/>
    <n v="-0.15907470703124998"/>
    <n v="0"/>
    <n v="0"/>
    <n v="0"/>
    <n v="0"/>
    <n v="0"/>
    <n v="0"/>
    <n v="0"/>
    <n v="-0.15907470703124998"/>
    <n v="0.36999999999999994"/>
    <n v="0"/>
    <n v="-0.15907470703124998"/>
    <n v="0"/>
    <n v="0"/>
    <n v="0"/>
    <n v="-0.15907470703124998"/>
  </r>
  <r>
    <x v="0"/>
    <n v="11"/>
    <n v="1110"/>
    <n v="111005"/>
    <n v="1110051888"/>
    <s v="CUENTA CORRIENTE BANCARIA"/>
    <n v="17910755413"/>
    <n v="0"/>
    <n v="17910755412.540001"/>
    <n v="-0.45999908447265625"/>
    <n v="0"/>
    <n v="0"/>
    <n v="-0.45999908447265625"/>
    <n v="0"/>
    <n v="-0.45999908447265625"/>
    <n v="-0.17019966125488281"/>
    <n v="0"/>
    <n v="0"/>
    <n v="0"/>
    <n v="0"/>
    <n v="0"/>
    <n v="0"/>
    <n v="0"/>
    <n v="-0.17019966125488281"/>
    <n v="0.37"/>
    <n v="0"/>
    <n v="-0.17019966125488281"/>
    <n v="0"/>
    <n v="-0.14800056457519531"/>
    <n v="0"/>
    <n v="-2.2199096679687502E-2"/>
  </r>
  <r>
    <x v="0"/>
    <n v="11"/>
    <n v="1110"/>
    <n v="111005"/>
    <n v="1110059001"/>
    <s v="DISP BCO DE LA REPUBLICA CTA CORRIENTE BANCARIA"/>
    <n v="-10166697009090"/>
    <n v="0"/>
    <n v="-10166697009089.6"/>
    <n v="0.400390625"/>
    <n v="0"/>
    <n v="0.400390625"/>
    <n v="0"/>
    <n v="0"/>
    <n v="0.400390625"/>
    <n v="0.14814453124999999"/>
    <n v="0"/>
    <n v="0"/>
    <n v="0"/>
    <n v="0"/>
    <n v="0"/>
    <n v="0"/>
    <n v="0"/>
    <n v="0.14814453124999999"/>
    <n v="0.37"/>
    <n v="0.14814453124999999"/>
    <n v="0"/>
    <n v="0.1739794921875"/>
    <n v="0"/>
    <n v="-2.5834960937500012E-2"/>
    <n v="0"/>
  </r>
  <r>
    <x v="0"/>
    <n v="11"/>
    <n v="1110"/>
    <n v="111005"/>
    <n v="1110059010"/>
    <s v="BANCO REPUBLICA CTA_CORRIENTE SECCION COMERCIAL"/>
    <n v="11864717317686"/>
    <n v="0"/>
    <n v="11864717317685.699"/>
    <n v="-0.30078125"/>
    <n v="0"/>
    <n v="0"/>
    <n v="-0.30078125"/>
    <n v="0"/>
    <n v="-0.30078125"/>
    <n v="-0.11128906249999999"/>
    <n v="0"/>
    <n v="0"/>
    <n v="0"/>
    <n v="0"/>
    <n v="0"/>
    <n v="0"/>
    <n v="0"/>
    <n v="-0.11128906249999999"/>
    <n v="0.37"/>
    <n v="0"/>
    <n v="-0.11128906249999999"/>
    <n v="0"/>
    <n v="0"/>
    <n v="0"/>
    <n v="-0.11128906249999999"/>
  </r>
  <r>
    <x v="0"/>
    <n v="11"/>
    <n v="1110"/>
    <n v="111005"/>
    <n v="1110059060"/>
    <s v="BCO.REPUBLICA CTA.CTE.OPERACIONES SEBRA"/>
    <n v="2381033364248"/>
    <n v="0"/>
    <n v="2381033364248.4102"/>
    <n v="0.41015625"/>
    <n v="0"/>
    <n v="0.41015625"/>
    <n v="0"/>
    <n v="0"/>
    <n v="0.41015625"/>
    <n v="0.15175781250000001"/>
    <n v="0"/>
    <n v="0"/>
    <n v="0"/>
    <n v="0"/>
    <n v="0"/>
    <n v="0"/>
    <n v="0"/>
    <n v="0.15175781250000001"/>
    <n v="0.37"/>
    <n v="0.15175781250000001"/>
    <n v="0"/>
    <n v="0"/>
    <n v="0"/>
    <n v="0.15175781250000001"/>
    <n v="0"/>
  </r>
  <r>
    <x v="0"/>
    <n v="11"/>
    <n v="1110"/>
    <n v="111005"/>
    <n v="1110059503"/>
    <s v="CI BCO.REPUBL.CTA.CTE.TEM.CAR.HIP.ENVI"/>
    <n v="-2308004135"/>
    <n v="0"/>
    <n v="-2308004135.3200002"/>
    <n v="-0.32000017166137695"/>
    <n v="0"/>
    <n v="0"/>
    <n v="-0.32000017166137695"/>
    <n v="0"/>
    <n v="-0.32000017166137695"/>
    <n v="-0.11840006351470947"/>
    <n v="0"/>
    <n v="0"/>
    <n v="0"/>
    <n v="0"/>
    <n v="0"/>
    <n v="0"/>
    <n v="0"/>
    <n v="-0.11840006351470947"/>
    <n v="0.37"/>
    <n v="0"/>
    <n v="-0.11840006351470947"/>
    <n v="0"/>
    <n v="0"/>
    <n v="0"/>
    <n v="-0.11840006351470947"/>
  </r>
  <r>
    <x v="1"/>
    <n v="11"/>
    <n v="1111"/>
    <n v="111111"/>
    <n v="1111111111"/>
    <s v="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11"/>
    <n v="1111"/>
    <n v="111111"/>
    <n v="1111111112"/>
    <s v="VP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11"/>
    <n v="1111"/>
    <n v="111111"/>
    <n v="1111111114"/>
    <s v="AJUSTE TITULOS DE DEUDA"/>
    <n v="0"/>
    <n v="0"/>
    <n v="-2822948073.8760099"/>
    <n v="-2822948073.8800001"/>
    <n v="0"/>
    <n v="0"/>
    <n v="-2822948073.8800001"/>
    <n v="0"/>
    <n v="-2822948073.8800001"/>
    <n v="-1044490787.3356"/>
    <n v="0"/>
    <n v="0"/>
    <n v="0"/>
    <n v="0"/>
    <n v="0"/>
    <n v="0"/>
    <n v="0"/>
    <n v="-1044490787.3356"/>
    <n v="0.37"/>
    <n v="0"/>
    <n v="-1044490787.3356"/>
    <n v="0"/>
    <n v="-1711180124.0274003"/>
    <n v="0"/>
    <n v="666689336.69180024"/>
  </r>
  <r>
    <x v="4"/>
    <n v="11"/>
    <n v="1111"/>
    <n v="111111"/>
    <n v="1111111115"/>
    <s v="ajuste credibanc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1"/>
    <n v="1111"/>
    <n v="111111"/>
    <n v="1111111116"/>
    <s v="Ajuste Leasing Habitacional 9%"/>
    <n v="0"/>
    <n v="0"/>
    <n v="-71174696"/>
    <n v="-71174696"/>
    <n v="0"/>
    <n v="0"/>
    <n v="-71174696"/>
    <n v="0"/>
    <n v="-71174696"/>
    <n v="-6405722.6399999997"/>
    <n v="0"/>
    <n v="0"/>
    <n v="0"/>
    <n v="0"/>
    <n v="0"/>
    <n v="0"/>
    <n v="0"/>
    <n v="-6405722.6399999997"/>
    <n v="0.09"/>
    <n v="0"/>
    <n v="-6405722.6399999997"/>
    <n v="0"/>
    <n v="-13054024.17"/>
    <n v="0"/>
    <n v="6648301.5300000003"/>
  </r>
  <r>
    <x v="6"/>
    <n v="11"/>
    <n v="1111"/>
    <n v="111111"/>
    <n v="1111111117"/>
    <s v="AT BENEFICIOS A EMPLEADOS"/>
    <n v="0"/>
    <n v="0"/>
    <n v="-52819342026.68261"/>
    <n v="-52819342026.68"/>
    <n v="0"/>
    <n v="0"/>
    <n v="-52819342026.68"/>
    <n v="0"/>
    <n v="-52819342026.68"/>
    <n v="-19543156549.871601"/>
    <n v="0"/>
    <n v="0"/>
    <n v="0"/>
    <n v="0"/>
    <n v="0"/>
    <n v="0"/>
    <n v="0"/>
    <n v="-19543156549.871601"/>
    <n v="0.37"/>
    <n v="0"/>
    <n v="-19543156549.871601"/>
    <n v="0"/>
    <n v="-17936707416.280899"/>
    <n v="0"/>
    <n v="-1606449133.5907021"/>
  </r>
  <r>
    <x v="4"/>
    <n v="11"/>
    <n v="1111"/>
    <n v="111111"/>
    <n v="1111111118"/>
    <s v="AT RESIDU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n v="11"/>
    <n v="1111"/>
    <n v="111111"/>
    <n v="1111111119"/>
    <s v="AT DERIVADOS"/>
    <n v="0"/>
    <n v="0"/>
    <n v="-6329375120.8242884"/>
    <n v="-6329375120.8199997"/>
    <n v="0"/>
    <n v="0"/>
    <n v="-6329375120.8199997"/>
    <n v="0"/>
    <n v="-6329375120.8199997"/>
    <n v="-2341868794.7033997"/>
    <n v="0"/>
    <n v="0"/>
    <n v="0"/>
    <n v="0"/>
    <n v="0"/>
    <n v="0"/>
    <n v="0"/>
    <n v="-2341868794.7033997"/>
    <n v="0.36999999999999994"/>
    <n v="0"/>
    <n v="-2341868794.7033997"/>
    <n v="0"/>
    <n v="-54182684.241799995"/>
    <n v="0"/>
    <n v="-2287686110.4615998"/>
  </r>
  <r>
    <x v="8"/>
    <n v="11"/>
    <n v="1111"/>
    <n v="111111"/>
    <n v="1111111120"/>
    <s v="AT PPYE"/>
    <n v="0"/>
    <n v="0"/>
    <n v="29929665989.106628"/>
    <n v="29929665989.110001"/>
    <n v="0"/>
    <n v="29929665989.110001"/>
    <n v="0"/>
    <n v="0"/>
    <n v="29929665989.110001"/>
    <n v="11073976415.970699"/>
    <n v="0"/>
    <n v="0"/>
    <n v="0"/>
    <n v="0"/>
    <n v="0"/>
    <n v="0"/>
    <n v="0"/>
    <n v="11073976415.970699"/>
    <n v="0.37"/>
    <n v="11073976415.970699"/>
    <n v="0"/>
    <n v="11183326271.3634"/>
    <n v="0"/>
    <n v="-109349855.3927002"/>
    <n v="0"/>
  </r>
  <r>
    <x v="9"/>
    <n v="11"/>
    <n v="1111"/>
    <n v="111111"/>
    <n v="1111111121"/>
    <s v="AT INTANGIBLES"/>
    <n v="0"/>
    <n v="0"/>
    <n v="5421884850.4526548"/>
    <n v="5421884850.4499998"/>
    <n v="0"/>
    <n v="5421884850.4499998"/>
    <n v="0"/>
    <n v="0"/>
    <n v="5421884850.4499998"/>
    <n v="2006097394.6664999"/>
    <n v="0"/>
    <n v="0"/>
    <n v="0"/>
    <n v="0"/>
    <n v="0"/>
    <n v="0"/>
    <n v="0"/>
    <n v="2006097394.6664999"/>
    <n v="0.37"/>
    <n v="2006097394.6664999"/>
    <n v="0"/>
    <n v="1931081571.6175001"/>
    <n v="0"/>
    <n v="75015823.048999786"/>
    <n v="0"/>
  </r>
  <r>
    <x v="10"/>
    <n v="11"/>
    <n v="1111"/>
    <n v="111111"/>
    <n v="1111111122"/>
    <s v="Diferencia en cambio cobertura"/>
    <n v="0"/>
    <n v="0"/>
    <n v="18636181120.000061"/>
    <n v="18636181120"/>
    <n v="0"/>
    <n v="18636181120"/>
    <n v="0"/>
    <n v="0"/>
    <n v="18636181120"/>
    <n v="6895387014.3999996"/>
    <n v="0"/>
    <n v="0"/>
    <n v="0"/>
    <n v="0"/>
    <n v="0"/>
    <n v="0"/>
    <n v="0"/>
    <n v="6895387014.3999996"/>
    <n v="0.37"/>
    <n v="6895387014.3999996"/>
    <n v="0"/>
    <n v="6895387014.3999996"/>
    <n v="0"/>
    <n v="0"/>
    <n v="0"/>
  </r>
  <r>
    <x v="11"/>
    <n v="11"/>
    <n v="1111"/>
    <n v="111111"/>
    <n v="1111111123"/>
    <s v="CREDITOS REESTRUCTURADOS CTA 2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1"/>
    <n v="1111"/>
    <n v="111111"/>
    <n v="1111111125"/>
    <s v="DEPRE ACTIVOS OPERATIVOS"/>
    <n v="0"/>
    <n v="0"/>
    <n v="119161646971.63779"/>
    <n v="119161646971.64"/>
    <n v="0"/>
    <n v="119161646971.64"/>
    <n v="0"/>
    <n v="0"/>
    <n v="119161646971.64"/>
    <n v="44089809379.506798"/>
    <n v="0"/>
    <n v="0"/>
    <n v="0"/>
    <n v="0"/>
    <n v="0"/>
    <n v="0"/>
    <n v="0"/>
    <n v="44089809379.506798"/>
    <n v="0.37"/>
    <n v="44089809379.506798"/>
    <n v="0"/>
    <n v="34249432451.232597"/>
    <n v="0"/>
    <n v="9840376928.2742004"/>
    <n v="0"/>
  </r>
  <r>
    <x v="10"/>
    <n v="11"/>
    <n v="1111"/>
    <n v="111111"/>
    <n v="1111111126"/>
    <s v="AJUSTS FISCALES PPEQ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n v="11"/>
    <n v="1111"/>
    <n v="111111"/>
    <n v="1111111127"/>
    <s v="PROVISION ESPECIAL CARTE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05"/>
    <n v="1115051888"/>
    <s v="BANCOS"/>
    <n v="2680642830"/>
    <n v="0"/>
    <n v="2680642830.3899999"/>
    <n v="0.3899998664855957"/>
    <n v="0"/>
    <n v="0.3899998664855957"/>
    <n v="0"/>
    <n v="0"/>
    <n v="0.3899998664855957"/>
    <n v="0.14429995059967041"/>
    <n v="0"/>
    <n v="0"/>
    <n v="0"/>
    <n v="0"/>
    <n v="0"/>
    <n v="0"/>
    <n v="0"/>
    <n v="0.14429995059967041"/>
    <n v="0.37"/>
    <n v="0.14429995059967041"/>
    <n v="0"/>
    <n v="7.3999929428100589E-2"/>
    <n v="0"/>
    <n v="7.0300021171569818E-2"/>
    <n v="0"/>
  </r>
  <r>
    <x v="0"/>
    <n v="11"/>
    <n v="1115"/>
    <n v="111505"/>
    <n v="1115052000"/>
    <s v="SALDO SANTANDER COLOMBIA S.A 1"/>
    <n v="966804182"/>
    <n v="0"/>
    <n v="966804182.24000001"/>
    <n v="0.24000000953674316"/>
    <n v="0"/>
    <n v="0.24000000953674316"/>
    <n v="0"/>
    <n v="0"/>
    <n v="0.24000000953674316"/>
    <n v="8.8800003528594976E-2"/>
    <n v="0"/>
    <n v="0"/>
    <n v="0"/>
    <n v="0"/>
    <n v="0"/>
    <n v="0"/>
    <n v="0"/>
    <n v="8.8800003528594976E-2"/>
    <n v="0.37"/>
    <n v="8.8800003528594976E-2"/>
    <n v="0"/>
    <n v="0"/>
    <n v="-0.11099998235702514"/>
    <n v="8.8800003528594976E-2"/>
    <n v="0.11099998235702514"/>
  </r>
  <r>
    <x v="0"/>
    <n v="11"/>
    <n v="1115"/>
    <n v="111505"/>
    <n v="1115052001"/>
    <s v="ENTRADA SANTANDER COLOMBIA S.A 1"/>
    <n v="-1084460690"/>
    <n v="0"/>
    <n v="-1084460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05"/>
    <n v="1115057000"/>
    <s v="SALDO DAVIVIENDA"/>
    <n v="414047975"/>
    <n v="0"/>
    <n v="414047974.69999999"/>
    <n v="-0.30000001192092896"/>
    <n v="0"/>
    <n v="0"/>
    <n v="-0.30000001192092896"/>
    <n v="0"/>
    <n v="-0.30000001192092896"/>
    <n v="-0.11100000441074372"/>
    <n v="0"/>
    <n v="0"/>
    <n v="0"/>
    <n v="0"/>
    <n v="0"/>
    <n v="0"/>
    <n v="0"/>
    <n v="-0.11100000441074372"/>
    <n v="0.37"/>
    <n v="0"/>
    <n v="-0.11100000441074372"/>
    <n v="0.11470000088214874"/>
    <n v="0"/>
    <n v="-0.11470000088214874"/>
    <n v="-0.11100000441074372"/>
  </r>
  <r>
    <x v="0"/>
    <n v="11"/>
    <n v="1115"/>
    <n v="111505"/>
    <n v="1115057001"/>
    <s v="ENTRADA DAVIVIEN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10"/>
    <n v="1115101888"/>
    <s v="CORRESPONSALES"/>
    <n v="43448166466"/>
    <n v="0"/>
    <n v="43448166465.919998"/>
    <n v="-8.00018310546875E-2"/>
    <n v="-8.0001831054687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15"/>
    <n v="1115150091"/>
    <s v="CORRESPONSAL BANCARIO BANCA DIGI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15"/>
    <n v="1115159001"/>
    <s v="CORRESPONSALES DISPONIBLE INMEDIATO DOLARES"/>
    <n v="2794792462109"/>
    <n v="0"/>
    <n v="2794792462109.4902"/>
    <n v="0.490234375"/>
    <n v="0.490234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15"/>
    <n v="1115159003"/>
    <s v="CORRESPONSALES DISPONIBLE INMEDIATO LIBRA ESTER"/>
    <n v="-156300562124"/>
    <n v="0"/>
    <n v="-156300562124.12"/>
    <n v="-0.1199951171875"/>
    <n v="-0.1199951171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15"/>
    <n v="1115159006"/>
    <s v="CORRESPONSALES DISPONIBLE INMEDIATO FRANCO SUIZ"/>
    <n v="-222170137539"/>
    <n v="0"/>
    <n v="-222170137539.42999"/>
    <n v="-0.42999267578125"/>
    <n v="-0.42999267578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15"/>
    <n v="1115159007"/>
    <s v="CORRESPONSALES DISPONIBLE INMEDIATO CORONA SUEC"/>
    <n v="-10931406074"/>
    <n v="0"/>
    <n v="-10931406073.809999"/>
    <n v="0.19000053405761719"/>
    <n v="0.19000053405761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15"/>
    <n v="1115159008"/>
    <s v="CORRESPONSALES DISPONBLE INMEDIATO CORONA DANE"/>
    <n v="-3840608413"/>
    <n v="0"/>
    <n v="-3840608413.3400002"/>
    <n v="-0.34000015258789063"/>
    <n v="-0.34000015258789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15"/>
    <n v="1115159011"/>
    <s v="CORRESPONSALES DISPONIBLE INMEDIATO YENES JAPON"/>
    <n v="-2154133514002"/>
    <n v="0"/>
    <n v="-2154133514002.4299"/>
    <n v="-0.429931640625"/>
    <n v="-0.429931640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15"/>
    <n v="1115159013"/>
    <s v="CORRESPONSALES DISPONB.INMED.BOLIVARES"/>
    <n v="-94515"/>
    <n v="0"/>
    <n v="-94515.47"/>
    <n v="-0.47000000000116415"/>
    <n v="-0.47000000000116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15"/>
    <n v="1115159015"/>
    <s v="CORRESPONSALES DISPONIBLE INMEDIATO DOLAR CANAD"/>
    <n v="207323070517"/>
    <n v="0"/>
    <n v="207323070516.76999"/>
    <n v="-0.230010986328125"/>
    <n v="-0.230010986328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15"/>
    <n v="1115159016"/>
    <s v="CORRESPONSALES DISPONIBLE INMEDIATO EUROS"/>
    <n v="-3257073548691"/>
    <n v="0"/>
    <n v="-3257073548691.4102"/>
    <n v="-0.41015625"/>
    <n v="-0.41015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15"/>
    <n v="1115159019"/>
    <s v="CORRESPONSALES DISPONB.INMED.AUD"/>
    <n v="-21681527982"/>
    <n v="0"/>
    <n v="-21681527982.490002"/>
    <n v="-0.49000167846679688"/>
    <n v="-0.49000167846679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15"/>
    <n v="1115159035"/>
    <s v="DISP BCOS Y OTRAS ENTIDADES FRAS CORRESPONS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15"/>
    <n v="1115159040"/>
    <s v="DISP BCOS Y OTRAS ENTIDADES FRAS CORRESPONSALES"/>
    <n v="170107178371"/>
    <n v="0"/>
    <n v="170107178371.26001"/>
    <n v="0.260009765625"/>
    <n v="0.260009765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15"/>
    <n v="1115159201"/>
    <s v="DISP BCOS Y OTRAS ENTIDADES FRAS CORRESPONSALES"/>
    <n v="-861795946"/>
    <n v="0"/>
    <n v="-861795945.96000004"/>
    <n v="3.9999961853027344E-2"/>
    <n v="0"/>
    <n v="3.9999961853027344E-2"/>
    <n v="0"/>
    <n v="0"/>
    <n v="3.9999961853027344E-2"/>
    <n v="1.4799985885620117E-2"/>
    <n v="0"/>
    <n v="0"/>
    <n v="0"/>
    <n v="0"/>
    <n v="0"/>
    <n v="0"/>
    <n v="0"/>
    <n v="1.4799985885620117E-2"/>
    <n v="0.37"/>
    <n v="1.4799985885620117E-2"/>
    <n v="0"/>
    <n v="0"/>
    <n v="0"/>
    <n v="1.4799985885620117E-2"/>
    <n v="0"/>
  </r>
  <r>
    <x v="0"/>
    <n v="11"/>
    <n v="1115"/>
    <n v="111515"/>
    <n v="1115159203"/>
    <s v="CORRESPONSALES DISPONIBLE INMEDIATO LIBRA ESTER"/>
    <n v="40385203"/>
    <n v="0"/>
    <n v="40385203.079999998"/>
    <n v="7.9999998211860657E-2"/>
    <n v="0"/>
    <n v="7.9999998211860657E-2"/>
    <n v="0"/>
    <n v="0"/>
    <n v="7.9999998211860657E-2"/>
    <n v="2.9599999338388444E-2"/>
    <n v="0"/>
    <n v="0"/>
    <n v="0"/>
    <n v="0"/>
    <n v="0"/>
    <n v="0"/>
    <n v="0"/>
    <n v="2.9599999338388444E-2"/>
    <n v="0.37"/>
    <n v="2.9599999338388444E-2"/>
    <n v="0"/>
    <n v="0"/>
    <n v="0"/>
    <n v="2.9599999338388444E-2"/>
    <n v="0"/>
  </r>
  <r>
    <x v="0"/>
    <n v="11"/>
    <n v="1115"/>
    <n v="111515"/>
    <n v="1115159205"/>
    <s v="CORRESPONSALES DISPONIBLE INMEDIATO FRANCO SUIZ"/>
    <n v="89831843"/>
    <n v="0"/>
    <n v="89831843.239999995"/>
    <n v="0.23999999463558197"/>
    <n v="0"/>
    <n v="0.23999999463558197"/>
    <n v="0"/>
    <n v="0"/>
    <n v="0.23999999463558197"/>
    <n v="8.8799998015165332E-2"/>
    <n v="0"/>
    <n v="0"/>
    <n v="0"/>
    <n v="0"/>
    <n v="0"/>
    <n v="0"/>
    <n v="0"/>
    <n v="8.8799998015165332E-2"/>
    <n v="0.37"/>
    <n v="8.8799998015165332E-2"/>
    <n v="0"/>
    <n v="0"/>
    <n v="0"/>
    <n v="8.8799998015165332E-2"/>
    <n v="0"/>
  </r>
  <r>
    <x v="0"/>
    <n v="11"/>
    <n v="1115"/>
    <n v="111515"/>
    <n v="1115159207"/>
    <s v="CORRESPONSALES DISPONIBLE INMEDIATO CORONA SUEC"/>
    <n v="44895191"/>
    <n v="0"/>
    <n v="44895191.210000001"/>
    <n v="0.21000000089406967"/>
    <n v="0"/>
    <n v="0.21000000089406967"/>
    <n v="0"/>
    <n v="0"/>
    <n v="0.21000000089406967"/>
    <n v="7.7700000330805777E-2"/>
    <n v="0"/>
    <n v="0"/>
    <n v="0"/>
    <n v="0"/>
    <n v="0"/>
    <n v="0"/>
    <n v="0"/>
    <n v="7.7700000330805777E-2"/>
    <n v="0.37"/>
    <n v="7.7700000330805777E-2"/>
    <n v="0"/>
    <n v="0"/>
    <n v="0"/>
    <n v="7.7700000330805777E-2"/>
    <n v="0"/>
  </r>
  <r>
    <x v="0"/>
    <n v="11"/>
    <n v="1115"/>
    <n v="111515"/>
    <n v="1115159208"/>
    <s v="CORRESPONSALES DISPONIBLE INMEDIATO CORONA DANE"/>
    <n v="10897064"/>
    <n v="0"/>
    <n v="10897064.32"/>
    <n v="0.32000000029802322"/>
    <n v="0"/>
    <n v="0.32000000029802322"/>
    <n v="0"/>
    <n v="0"/>
    <n v="0.32000000029802322"/>
    <n v="0.11840000011026859"/>
    <n v="0"/>
    <n v="0"/>
    <n v="0"/>
    <n v="0"/>
    <n v="0"/>
    <n v="0"/>
    <n v="0"/>
    <n v="0.11840000011026859"/>
    <n v="0.37"/>
    <n v="0.11840000011026859"/>
    <n v="0"/>
    <n v="0"/>
    <n v="0"/>
    <n v="0.11840000011026859"/>
    <n v="0"/>
  </r>
  <r>
    <x v="0"/>
    <n v="11"/>
    <n v="1115"/>
    <n v="111515"/>
    <n v="1115159211"/>
    <s v="CORRESPONS+E379ALES DISPONIBLE INMEDIATO YENES J"/>
    <n v="84069806447"/>
    <n v="0"/>
    <n v="84069806447.320007"/>
    <n v="0.32000732421875"/>
    <n v="0"/>
    <n v="0.32000732421875"/>
    <n v="0"/>
    <n v="0"/>
    <n v="0.32000732421875"/>
    <n v="0.1184027099609375"/>
    <n v="0"/>
    <n v="0"/>
    <n v="0"/>
    <n v="0"/>
    <n v="0"/>
    <n v="0"/>
    <n v="0"/>
    <n v="0.1184027099609375"/>
    <n v="0.37"/>
    <n v="0.1184027099609375"/>
    <n v="0"/>
    <n v="0"/>
    <n v="0"/>
    <n v="0.1184027099609375"/>
    <n v="0"/>
  </r>
  <r>
    <x v="0"/>
    <n v="11"/>
    <n v="1115"/>
    <n v="111515"/>
    <n v="1115159213"/>
    <s v="CORRESPONSALES DISPONB.INMED.BOLIVARES"/>
    <n v="2254844"/>
    <n v="0"/>
    <n v="2254844.39"/>
    <n v="0.39000000013038516"/>
    <n v="0"/>
    <n v="0.39000000013038516"/>
    <n v="0"/>
    <n v="0"/>
    <n v="0.39000000013038516"/>
    <n v="0.1443000000482425"/>
    <n v="0"/>
    <n v="0"/>
    <n v="0"/>
    <n v="0"/>
    <n v="0"/>
    <n v="0"/>
    <n v="0"/>
    <n v="0.1443000000482425"/>
    <n v="0.37"/>
    <n v="0.1443000000482425"/>
    <n v="0"/>
    <n v="0"/>
    <n v="0"/>
    <n v="0.1443000000482425"/>
    <n v="0"/>
  </r>
  <r>
    <x v="0"/>
    <n v="11"/>
    <n v="1115"/>
    <n v="111515"/>
    <n v="1115159215"/>
    <s v="CORRESPONSALES DISPONIBLE INMEDIATO DOLAR CANAD"/>
    <n v="-92067004"/>
    <n v="0"/>
    <n v="-92067004.379999995"/>
    <n v="-0.37999999523162842"/>
    <n v="0"/>
    <n v="0"/>
    <n v="-0.37999999523162842"/>
    <n v="0"/>
    <n v="-0.37999999523162842"/>
    <n v="-0.14059999823570252"/>
    <n v="0"/>
    <n v="0"/>
    <n v="0"/>
    <n v="0"/>
    <n v="0"/>
    <n v="0"/>
    <n v="0"/>
    <n v="-0.14059999823570252"/>
    <n v="0.37"/>
    <n v="0"/>
    <n v="-0.14059999823570252"/>
    <n v="0"/>
    <n v="0"/>
    <n v="0"/>
    <n v="-0.14059999823570252"/>
  </r>
  <r>
    <x v="0"/>
    <n v="11"/>
    <n v="1115"/>
    <n v="111515"/>
    <n v="1115159216"/>
    <s v="CORRESPONSALES DISPONIBLE INMEDIATO EUROS"/>
    <n v="985650634"/>
    <n v="0"/>
    <n v="985650633.98000002"/>
    <n v="-1.9999980926513672E-2"/>
    <n v="0"/>
    <n v="0"/>
    <n v="-1.9999980926513672E-2"/>
    <n v="0"/>
    <n v="-1.9999980926513672E-2"/>
    <n v="-7.3999929428100585E-3"/>
    <n v="0"/>
    <n v="0"/>
    <n v="0"/>
    <n v="0"/>
    <n v="0"/>
    <n v="0"/>
    <n v="0"/>
    <n v="-7.3999929428100585E-3"/>
    <n v="0.37"/>
    <n v="0"/>
    <n v="-7.3999929428100585E-3"/>
    <n v="0"/>
    <n v="0"/>
    <n v="0"/>
    <n v="-7.3999929428100585E-3"/>
  </r>
  <r>
    <x v="0"/>
    <n v="11"/>
    <n v="1115"/>
    <n v="111515"/>
    <n v="1115159219"/>
    <s v="CORRESPONSALES DISPONIBLE INMEDIATO PESOS MEXICA"/>
    <n v="144916254"/>
    <n v="0"/>
    <n v="144916254.15000001"/>
    <n v="0.15000000596046448"/>
    <n v="0"/>
    <n v="0.15000000596046448"/>
    <n v="0"/>
    <n v="0"/>
    <n v="0.15000000596046448"/>
    <n v="5.5500002205371858E-2"/>
    <n v="0"/>
    <n v="0"/>
    <n v="0"/>
    <n v="0"/>
    <n v="0"/>
    <n v="0"/>
    <n v="0"/>
    <n v="5.5500002205371858E-2"/>
    <n v="0.37"/>
    <n v="5.5500002205371858E-2"/>
    <n v="0"/>
    <n v="0"/>
    <n v="0"/>
    <n v="5.5500002205371858E-2"/>
    <n v="0"/>
  </r>
  <r>
    <x v="0"/>
    <n v="11"/>
    <n v="1115"/>
    <n v="111515"/>
    <n v="1115159333"/>
    <s v="DISP BCOS Y OTRAS ENTIDADES FRAS CORRESPONSALES"/>
    <n v="4701390"/>
    <n v="0"/>
    <n v="47013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15"/>
    <n v="1115159401"/>
    <s v="CORRESPONSAL DISPONIBILIDAD INMEDIAT.USD"/>
    <n v="-5156390678"/>
    <n v="0"/>
    <n v="-5156390677.8500004"/>
    <n v="0.14999961853027344"/>
    <n v="0.14999961853027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15"/>
    <n v="1115159403"/>
    <s v="CORRESPONSAL DISPONIBILIDAD INMEDIAT.GBP"/>
    <n v="273224897"/>
    <n v="0"/>
    <n v="273224896.63"/>
    <n v="-0.37000000476837158"/>
    <n v="-0.37000000476837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15"/>
    <n v="1115159405"/>
    <s v="CORRESPONSAL DISPONIBILIDAD INMEDIAT.CHF"/>
    <n v="351322855"/>
    <n v="0"/>
    <n v="351322854.95999998"/>
    <n v="-4.0000021457672119E-2"/>
    <n v="-4.000002145767211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15"/>
    <n v="1115159407"/>
    <s v="CORRESPONSAL DISPONIBILIDAD INMEDIAT.SEK"/>
    <n v="142122360"/>
    <n v="0"/>
    <n v="142122360.44999999"/>
    <n v="0.44999998807907104"/>
    <n v="0.44999998807907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15"/>
    <n v="1115159408"/>
    <s v="CORRESPONSAL DISPONIBILIDAD INMEDIAT.DKK"/>
    <n v="5695883"/>
    <n v="0"/>
    <n v="5695883.4500000002"/>
    <n v="0.45000000018626451"/>
    <n v="0.45000000018626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15"/>
    <n v="1115159411"/>
    <s v="CORRESPONSAL DISPONIBILIDAD INMEDIAT.JPY"/>
    <n v="2842979660"/>
    <n v="0"/>
    <n v="2842979660.4699998"/>
    <n v="0.46999979019165039"/>
    <n v="0.46999979019165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15"/>
    <n v="1115159415"/>
    <s v="CORRESPONSAL DISPONIBILIDAD INMEDIAT.CAD"/>
    <n v="442169664"/>
    <n v="0"/>
    <n v="442169663.91000003"/>
    <n v="-8.9999973773956299E-2"/>
    <n v="-8.99999737739562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15"/>
    <n v="1115159416"/>
    <s v="CORRESPONSAL DISPONIBILIDAD INMEDIAT.EUR"/>
    <n v="20652190555"/>
    <n v="0"/>
    <n v="20652190554.700001"/>
    <n v="-0.29999923706054688"/>
    <n v="-0.29999923706054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15"/>
    <n v="1115159419"/>
    <s v="CORRESPONSAL DISPONIBILIDAD INMEDIATA MXN"/>
    <n v="202876691"/>
    <n v="0"/>
    <n v="202876690.52000001"/>
    <n v="-0.47999998927116394"/>
    <n v="-0.47999998927116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15"/>
    <n v="1115159488"/>
    <s v="CORRESPONSALES CONVERSION DOLARES"/>
    <n v="-83248135667"/>
    <n v="0"/>
    <n v="-83248135667.020004"/>
    <n v="-2.00042724609375E-2"/>
    <n v="-2.0004272460937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15"/>
    <n v="1115159499"/>
    <s v="CORRESPONSALES AJUSTES"/>
    <n v="3333173638794"/>
    <n v="0"/>
    <n v="3333173638793.8198"/>
    <n v="-0.18017578125"/>
    <n v="-0.18017578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20"/>
    <n v="112000"/>
    <n v="1120009030"/>
    <s v="CANJE TEMPORAL DEVOLUCIONES ENVIADAS SUCURS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7760000705718995"/>
    <n v="0"/>
    <n v="0.17760000705718995"/>
  </r>
  <r>
    <x v="0"/>
    <n v="11"/>
    <n v="1120"/>
    <n v="112000"/>
    <n v="1120009031"/>
    <s v="CANJE TEMPORAL DEVOLUCIONES ENVIADAS TC"/>
    <n v="94253407"/>
    <n v="0"/>
    <n v="94253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20"/>
    <n v="112000"/>
    <n v="1120009033"/>
    <s v="CANJE TEMPORAL DEVOLUCIONES CHEQUES MAL REMITI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20"/>
    <n v="112000"/>
    <n v="1120009040"/>
    <s v="TEMPORAL SAI-CANJE"/>
    <n v="4529820"/>
    <n v="0"/>
    <n v="4529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20"/>
    <n v="112000"/>
    <n v="1120009333"/>
    <s v="TEMPORAL SAI-REMES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20"/>
    <n v="112000"/>
    <n v="1120009831"/>
    <s v="CANJE TEMPORAL DEVOLUCS.ENVIADAS TC.VIS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30"/>
    <n v="113005"/>
    <n v="1130059041"/>
    <s v="CHEQUES PAIS TEMP_REMESAS MANUAL REINTEGRO OP_BC"/>
    <n v="13040377"/>
    <n v="0"/>
    <n v="13040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30"/>
    <n v="113005"/>
    <n v="1130059333"/>
    <s v="CHEQUES PAIS RECIBIDAS NEGOCIADAS"/>
    <n v="682247071"/>
    <n v="0"/>
    <n v="682247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30"/>
    <n v="113005"/>
    <n v="1130059334"/>
    <s v="CHEQUES PAIS REEMBOLSADAS PENDIENTES"/>
    <n v="-16330468"/>
    <n v="0"/>
    <n v="-16330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30"/>
    <n v="113010"/>
    <n v="1130109221"/>
    <s v="REMESAS SOBRE EL EXTERIOR DOLARES"/>
    <n v="34707542"/>
    <n v="0"/>
    <n v="34707541.649999999"/>
    <n v="-0.35000000149011612"/>
    <n v="0"/>
    <n v="0"/>
    <n v="-0.35000000149011612"/>
    <n v="0"/>
    <n v="-0.35000000149011612"/>
    <n v="-0.12950000055134298"/>
    <n v="0"/>
    <n v="0"/>
    <n v="0"/>
    <n v="0"/>
    <n v="0"/>
    <n v="0"/>
    <n v="0"/>
    <n v="-0.12950000055134298"/>
    <n v="0.37000000000000005"/>
    <n v="0"/>
    <n v="-0.12950000055134298"/>
    <n v="0"/>
    <n v="0"/>
    <n v="0"/>
    <n v="-0.12950000055134298"/>
  </r>
  <r>
    <x v="0"/>
    <n v="11"/>
    <n v="1130"/>
    <n v="113010"/>
    <n v="1130109235"/>
    <s v="REMESAS SOBRE EL EXTERIOR DOLAR CANADI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30"/>
    <n v="113010"/>
    <n v="1130109241"/>
    <s v="REMESAS SOBRE EL EXTERIOR TEMP.DOLARES"/>
    <n v="47556547"/>
    <n v="0"/>
    <n v="47556546.789999999"/>
    <n v="-0.21000000089406967"/>
    <n v="0"/>
    <n v="0"/>
    <n v="-0.21000000089406967"/>
    <n v="0"/>
    <n v="-0.21000000089406967"/>
    <n v="-7.7700000330805777E-2"/>
    <n v="0"/>
    <n v="0"/>
    <n v="0"/>
    <n v="0"/>
    <n v="0"/>
    <n v="0"/>
    <n v="0"/>
    <n v="-7.7700000330805777E-2"/>
    <n v="0.37"/>
    <n v="0"/>
    <n v="-7.7700000330805777E-2"/>
    <n v="0"/>
    <n v="-0.17760000016540289"/>
    <n v="0"/>
    <n v="9.9899999834597117E-2"/>
  </r>
  <r>
    <x v="0"/>
    <n v="11"/>
    <n v="1130"/>
    <n v="113010"/>
    <n v="1130109255"/>
    <s v="REMESAS SOBRE EL EXTERIOR TEMP.DOLAR CA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n v="12"/>
    <n v="1210"/>
    <n v="121005"/>
    <n v="1210050500"/>
    <s v="INTERBANCARIO ACTIVO BANCOS COP"/>
    <n v="80009140000"/>
    <n v="0"/>
    <n v="800091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n v="12"/>
    <n v="1210"/>
    <n v="121005"/>
    <n v="1210050501"/>
    <s v="INTERBANCARIO ACTIVO BANCOS USD"/>
    <n v="634221189181"/>
    <n v="0"/>
    <n v="634221189181.27002"/>
    <n v="0.27001953125"/>
    <n v="0"/>
    <n v="0.27001953125"/>
    <n v="0"/>
    <n v="0"/>
    <n v="0.27001953125"/>
    <n v="9.9907226562499993E-2"/>
    <n v="0"/>
    <n v="0"/>
    <n v="0"/>
    <n v="0"/>
    <n v="0"/>
    <n v="0"/>
    <n v="0"/>
    <n v="9.9907226562499993E-2"/>
    <n v="0.37"/>
    <n v="9.9907226562499993E-2"/>
    <n v="0"/>
    <n v="0"/>
    <n v="-7.3981933593749993E-2"/>
    <n v="9.9907226562499993E-2"/>
    <n v="7.3981933593749993E-2"/>
  </r>
  <r>
    <x v="14"/>
    <n v="12"/>
    <n v="1210"/>
    <n v="121005"/>
    <n v="1210050504"/>
    <s v="ELIMINACION EMITIDOS MENOS DE 6 MESES"/>
    <n v="-1742"/>
    <n v="0"/>
    <n v="-1742.15"/>
    <n v="-0.15000000000009095"/>
    <n v="0"/>
    <n v="0"/>
    <n v="-0.15000000000009095"/>
    <n v="0"/>
    <n v="-0.15000000000009095"/>
    <n v="-5.5500000000033647E-2"/>
    <n v="0"/>
    <n v="0"/>
    <n v="0"/>
    <n v="0"/>
    <n v="0"/>
    <n v="0"/>
    <n v="0"/>
    <n v="-5.5500000000033647E-2"/>
    <n v="0.37"/>
    <n v="0"/>
    <n v="-5.5500000000033647E-2"/>
    <n v="0"/>
    <n v="-2.9595031738281249E-2"/>
    <n v="0"/>
    <n v="-2.5904968261752398E-2"/>
  </r>
  <r>
    <x v="14"/>
    <n v="12"/>
    <n v="1210"/>
    <n v="121005"/>
    <n v="1210051888"/>
    <s v="ACT__BCO USD"/>
    <n v="337276297681"/>
    <n v="0"/>
    <n v="337276297680.84003"/>
    <n v="-0.15997314453125"/>
    <n v="0"/>
    <n v="0"/>
    <n v="-0.15997314453125"/>
    <n v="0"/>
    <n v="-0.15997314453125"/>
    <n v="-5.9190063476562499E-2"/>
    <n v="0"/>
    <n v="0"/>
    <n v="0"/>
    <n v="0"/>
    <n v="0"/>
    <n v="0"/>
    <n v="0"/>
    <n v="-5.9190063476562499E-2"/>
    <n v="0.37"/>
    <n v="0"/>
    <n v="-5.9190063476562499E-2"/>
    <n v="0.17759277343749999"/>
    <n v="0"/>
    <n v="-0.17759277343749999"/>
    <n v="-5.9190063476562499E-2"/>
  </r>
  <r>
    <x v="14"/>
    <n v="12"/>
    <n v="1210"/>
    <n v="121005"/>
    <n v="1210059301"/>
    <s v="INTERBANCARIOS BANCOS OVERNIGHT MANUAL"/>
    <n v="25633055"/>
    <n v="0"/>
    <n v="25633055.390000001"/>
    <n v="0.39000000059604645"/>
    <n v="0"/>
    <n v="0.39000000059604645"/>
    <n v="0"/>
    <n v="0"/>
    <n v="0.39000000059604645"/>
    <n v="0.14430000022053718"/>
    <n v="0"/>
    <n v="0"/>
    <n v="0"/>
    <n v="0"/>
    <n v="0"/>
    <n v="0"/>
    <n v="0"/>
    <n v="0.14430000022053718"/>
    <n v="0.37"/>
    <n v="0.14430000022053718"/>
    <n v="0"/>
    <n v="0"/>
    <n v="-3.7000019848346709E-3"/>
    <n v="0.14430000022053718"/>
    <n v="3.7000019848346709E-3"/>
  </r>
  <r>
    <x v="14"/>
    <n v="12"/>
    <n v="1210"/>
    <n v="121005"/>
    <n v="1210059599"/>
    <s v="INTERBANCARIOS BANCOS AJUSTES"/>
    <n v="72001201946"/>
    <n v="0"/>
    <n v="72561577896.070007"/>
    <n v="560375950.07000732"/>
    <n v="0"/>
    <n v="560375950.07000732"/>
    <n v="0"/>
    <n v="0"/>
    <n v="560375950.07000732"/>
    <n v="207339101.52590272"/>
    <n v="0"/>
    <n v="0"/>
    <n v="0"/>
    <n v="0"/>
    <n v="0"/>
    <n v="0"/>
    <n v="0"/>
    <n v="207339101.52590272"/>
    <n v="0.37"/>
    <n v="207339101.52590272"/>
    <n v="0"/>
    <n v="207339101.56289369"/>
    <n v="0"/>
    <n v="-3.6990970373153687E-2"/>
    <n v="0"/>
  </r>
  <r>
    <x v="14"/>
    <n v="12"/>
    <n v="1215"/>
    <n v="121505"/>
    <n v="1215050501"/>
    <s v="REPO ACTIVO ABIERTO BANCOS USD"/>
    <n v="45344323832"/>
    <n v="0"/>
    <n v="45263223615.337814"/>
    <n v="-81100216.660003662"/>
    <n v="0"/>
    <n v="0"/>
    <n v="-81100216.660003662"/>
    <n v="0"/>
    <n v="-81100216.660003662"/>
    <n v="-30007080.164201356"/>
    <n v="0"/>
    <n v="0"/>
    <n v="0"/>
    <n v="0"/>
    <n v="0"/>
    <n v="0"/>
    <n v="0"/>
    <n v="-30007080.164201356"/>
    <n v="0.37"/>
    <n v="0"/>
    <n v="-30007080.164201356"/>
    <n v="0"/>
    <n v="-7277819.3399999999"/>
    <n v="0"/>
    <n v="-22729260.824201357"/>
  </r>
  <r>
    <x v="14"/>
    <n v="12"/>
    <n v="1220"/>
    <n v="122005"/>
    <n v="1220052500"/>
    <s v="SIMULTANEA ACTIVA_OTRAS FCIERAS COP"/>
    <n v="2040041834767"/>
    <n v="0"/>
    <n v="2039563535106"/>
    <n v="-478299661"/>
    <n v="0"/>
    <n v="0"/>
    <n v="-478299661"/>
    <n v="0"/>
    <n v="-478299661"/>
    <n v="-176970874.56999999"/>
    <n v="0"/>
    <n v="0"/>
    <n v="0"/>
    <n v="0"/>
    <n v="0"/>
    <n v="0"/>
    <n v="0"/>
    <n v="-176970874.56999999"/>
    <n v="0.37"/>
    <n v="0"/>
    <n v="-176970874.56999999"/>
    <n v="0"/>
    <n v="0"/>
    <n v="0"/>
    <n v="-176970874.56999999"/>
  </r>
  <r>
    <x v="14"/>
    <n v="12"/>
    <n v="1220"/>
    <n v="122005"/>
    <n v="1220055000"/>
    <s v="TR INV SI AC 50 CO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n v="12"/>
    <n v="1220"/>
    <n v="122005"/>
    <n v="1220056000"/>
    <s v="SIMULTANEA ACTIVA_AGROPECUARIAS CO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71683407.13"/>
    <n v="0"/>
    <n v="371683407.13"/>
  </r>
  <r>
    <x v="14"/>
    <n v="12"/>
    <n v="1220"/>
    <n v="122005"/>
    <n v="1220057500"/>
    <s v="SIMULTANEA ACTIVA_CIA DE SEGUROS COP"/>
    <n v="61718037498"/>
    <n v="0"/>
    <n v="61680928075"/>
    <n v="-37109423"/>
    <n v="0"/>
    <n v="0"/>
    <n v="-37109423"/>
    <n v="0"/>
    <n v="-37109423"/>
    <n v="-13730486.51"/>
    <n v="0"/>
    <n v="0"/>
    <n v="0"/>
    <n v="0"/>
    <n v="0"/>
    <n v="0"/>
    <n v="0"/>
    <n v="-13730486.51"/>
    <n v="0.37"/>
    <n v="0"/>
    <n v="-13730486.51"/>
    <n v="0"/>
    <n v="-18595052.260000002"/>
    <n v="0"/>
    <n v="4864565.7500000019"/>
  </r>
  <r>
    <x v="14"/>
    <n v="12"/>
    <n v="1225"/>
    <n v="122505"/>
    <n v="1225055500"/>
    <s v="TTV ACTIVA_FDOS PENSIONES CO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n v="12"/>
    <n v="1225"/>
    <n v="122510"/>
    <n v="1225105500"/>
    <s v="TTV RENDIMIENTO POR COBRAR_FDOS PENSIONES CO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13"/>
    <n v="1301"/>
    <n v="130105"/>
    <n v="1301050100"/>
    <s v="INV NEGOCIABLE EN INVENTARIO TES TASA TIJA COP"/>
    <n v="3527874149435"/>
    <n v="0"/>
    <n v="3541671737757.7891"/>
    <n v="13797588322.790039"/>
    <n v="0"/>
    <n v="13797588322.790039"/>
    <n v="0"/>
    <n v="0"/>
    <n v="13797588322.790039"/>
    <n v="5105107679.4323139"/>
    <n v="0"/>
    <n v="0"/>
    <n v="0"/>
    <n v="0"/>
    <n v="0"/>
    <n v="0"/>
    <n v="0"/>
    <n v="5105107679.4323139"/>
    <n v="0.36999999999999994"/>
    <n v="5105107679.4323139"/>
    <n v="0"/>
    <n v="0"/>
    <n v="-5225093430.6641645"/>
    <n v="5105107679.4323139"/>
    <n v="5225093430.6641645"/>
  </r>
  <r>
    <x v="3"/>
    <n v="13"/>
    <n v="1301"/>
    <n v="130105"/>
    <n v="1301050714"/>
    <s v="INV NEGOCIABLE EN INVENTARIO TES UVR"/>
    <n v="565529220585"/>
    <n v="0"/>
    <n v="580357148560.70544"/>
    <n v="14827927975.709961"/>
    <n v="0"/>
    <n v="14827927975.709961"/>
    <n v="0"/>
    <n v="0"/>
    <n v="14827927975.709961"/>
    <n v="5486333351.0126858"/>
    <n v="0"/>
    <n v="0"/>
    <n v="0"/>
    <n v="0"/>
    <n v="0"/>
    <n v="0"/>
    <n v="0"/>
    <n v="5486333351.0126858"/>
    <n v="0.37"/>
    <n v="5486333351.0126858"/>
    <n v="0"/>
    <n v="0"/>
    <n v="-559865443.26050901"/>
    <n v="5486333351.0126858"/>
    <n v="559865443.26050901"/>
  </r>
  <r>
    <x v="3"/>
    <n v="13"/>
    <n v="1301"/>
    <n v="130105"/>
    <n v="1301050900"/>
    <s v="INV NEGOCIABLE EN INVENTARIO TES GLOBAL COP"/>
    <n v="4496836499"/>
    <n v="0"/>
    <n v="5035097275.9755526"/>
    <n v="538260776.97999954"/>
    <n v="0"/>
    <n v="538260776.97999954"/>
    <n v="0"/>
    <n v="0"/>
    <n v="538260776.97999954"/>
    <n v="199156487.48259982"/>
    <n v="0"/>
    <n v="0"/>
    <n v="0"/>
    <n v="0"/>
    <n v="0"/>
    <n v="0"/>
    <n v="0"/>
    <n v="199156487.48259982"/>
    <n v="0.37"/>
    <n v="199156487.48259982"/>
    <n v="0"/>
    <n v="193703425.65109953"/>
    <n v="0"/>
    <n v="5453061.8315002918"/>
    <n v="0"/>
  </r>
  <r>
    <x v="3"/>
    <n v="13"/>
    <n v="1301"/>
    <n v="130110"/>
    <n v="1301101000"/>
    <s v="INV NEGOCIABLE EN INVENTARIO TIDIS COP"/>
    <n v="15621574782"/>
    <n v="0"/>
    <n v="15653600611.799999"/>
    <n v="32025829.799999237"/>
    <n v="0"/>
    <n v="32025829.799999237"/>
    <n v="0"/>
    <n v="0"/>
    <n v="32025829.799999237"/>
    <n v="11849557.025999717"/>
    <n v="0"/>
    <n v="0"/>
    <n v="0"/>
    <n v="0"/>
    <n v="0"/>
    <n v="0"/>
    <n v="0"/>
    <n v="11849557.025999717"/>
    <n v="0.37"/>
    <n v="11849557.025999717"/>
    <n v="0"/>
    <n v="26299.526000070571"/>
    <n v="0"/>
    <n v="11823257.499999646"/>
    <n v="0"/>
  </r>
  <r>
    <x v="3"/>
    <n v="13"/>
    <n v="1301"/>
    <n v="130110"/>
    <n v="1301101101"/>
    <s v="INV NEGOCIABLE EN INVENTARIO YANKEES USD"/>
    <n v="47649204945"/>
    <n v="0"/>
    <n v="48213125452.94072"/>
    <n v="563920507.94000244"/>
    <n v="0"/>
    <n v="563920507.94000244"/>
    <n v="0"/>
    <n v="0"/>
    <n v="563920507.94000244"/>
    <n v="208650587.93780091"/>
    <n v="0"/>
    <n v="0"/>
    <n v="0"/>
    <n v="0"/>
    <n v="0"/>
    <n v="0"/>
    <n v="0"/>
    <n v="208650587.93780091"/>
    <n v="0.37"/>
    <n v="208650587.93780091"/>
    <n v="0"/>
    <n v="277921215.14099973"/>
    <n v="0"/>
    <n v="-69270627.20319882"/>
    <n v="0"/>
  </r>
  <r>
    <x v="3"/>
    <n v="13"/>
    <n v="1301"/>
    <n v="130110"/>
    <n v="1301101300"/>
    <s v="ORDEN NAL. BON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13"/>
    <n v="1301"/>
    <n v="130110"/>
    <n v="1301102600"/>
    <s v="INV NEGOCIABLE EN INVENTARIO OTROS GLOBAL CO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13"/>
    <n v="1301"/>
    <n v="130115"/>
    <n v="1301151200"/>
    <s v="INV NEGOCIABLE EN INVENTARIO CDT SECT FCIERO COP"/>
    <n v="181789654000"/>
    <n v="0"/>
    <n v="180848772530.50653"/>
    <n v="-940881469.48999023"/>
    <n v="0"/>
    <n v="0"/>
    <n v="-940881469.48999023"/>
    <n v="0"/>
    <n v="-940881469.48999023"/>
    <n v="-348126143.71129638"/>
    <n v="0"/>
    <n v="0"/>
    <n v="0"/>
    <n v="0"/>
    <n v="0"/>
    <n v="0"/>
    <n v="0"/>
    <n v="-348126143.71129638"/>
    <n v="0.37"/>
    <n v="0"/>
    <n v="-348126143.71129638"/>
    <n v="0"/>
    <n v="-254733420.79819459"/>
    <n v="0"/>
    <n v="-93392722.913101792"/>
  </r>
  <r>
    <x v="3"/>
    <n v="13"/>
    <n v="1301"/>
    <n v="130115"/>
    <n v="1301151300"/>
    <s v="INV NEGOCIABLE EN INVENTARIO OTROS PUBLICA COP"/>
    <n v="42998726900"/>
    <n v="0"/>
    <n v="43540268003.8423"/>
    <n v="541541103.83999634"/>
    <n v="0"/>
    <n v="541541103.83999634"/>
    <n v="0"/>
    <n v="0"/>
    <n v="541541103.83999634"/>
    <n v="200370208.42079863"/>
    <n v="0"/>
    <n v="0"/>
    <n v="0"/>
    <n v="0"/>
    <n v="0"/>
    <n v="0"/>
    <n v="0"/>
    <n v="200370208.42079863"/>
    <n v="0.37"/>
    <n v="200370208.42079863"/>
    <n v="0"/>
    <n v="106889004.88429977"/>
    <n v="0"/>
    <n v="93481203.53649886"/>
    <n v="0"/>
  </r>
  <r>
    <x v="3"/>
    <n v="13"/>
    <n v="1301"/>
    <n v="130115"/>
    <n v="1301151301"/>
    <s v="INV NEGOCIABLE EN INVENTARIO OTROS PUBLICA USD"/>
    <n v="94735986352"/>
    <n v="0"/>
    <n v="95810908649.242554"/>
    <n v="1074922297.2400055"/>
    <n v="0"/>
    <n v="1074922297.2400055"/>
    <n v="0"/>
    <n v="0"/>
    <n v="1074922297.2400055"/>
    <n v="397721249.97880203"/>
    <n v="0"/>
    <n v="0"/>
    <n v="0"/>
    <n v="0"/>
    <n v="0"/>
    <n v="0"/>
    <n v="0"/>
    <n v="397721249.97880203"/>
    <n v="0.37"/>
    <n v="397721249.97880203"/>
    <n v="0"/>
    <n v="0"/>
    <n v="0"/>
    <n v="397721249.97880203"/>
    <n v="0"/>
  </r>
  <r>
    <x v="3"/>
    <n v="13"/>
    <n v="1301"/>
    <n v="130115"/>
    <n v="1301151600"/>
    <s v="INV NEGOCIABLE EN INVENTARIO TIPS COP"/>
    <n v="32391843845"/>
    <n v="0"/>
    <n v="32182060818.508747"/>
    <n v="-209783026.49000168"/>
    <n v="0"/>
    <n v="0"/>
    <n v="-209783026.49000168"/>
    <n v="0"/>
    <n v="-209783026.49000168"/>
    <n v="-77619719.801300615"/>
    <n v="0"/>
    <n v="0"/>
    <n v="0"/>
    <n v="0"/>
    <n v="0"/>
    <n v="0"/>
    <n v="0"/>
    <n v="-77619719.801300615"/>
    <n v="0.37"/>
    <n v="0"/>
    <n v="-77619719.801300615"/>
    <n v="0"/>
    <n v="-41696462.118200228"/>
    <n v="0"/>
    <n v="-35923257.683100387"/>
  </r>
  <r>
    <x v="3"/>
    <n v="13"/>
    <n v="1301"/>
    <n v="130115"/>
    <n v="1301151614"/>
    <s v="INV NEGOCIABLE EN INVENTARIO TIPS UV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13"/>
    <n v="1301"/>
    <n v="130115"/>
    <n v="1301151800"/>
    <s v="INV NEGOCIABLE EN INVENTARIODIF CARTERA HIPOT CO"/>
    <n v="1188628758"/>
    <n v="0"/>
    <n v="1143825411.879596"/>
    <n v="-44803346.119999886"/>
    <n v="0"/>
    <n v="0"/>
    <n v="-44803346.119999886"/>
    <n v="0"/>
    <n v="-44803346.119999886"/>
    <n v="-16577238.064399958"/>
    <n v="0"/>
    <n v="0"/>
    <n v="0"/>
    <n v="0"/>
    <n v="0"/>
    <n v="0"/>
    <n v="0"/>
    <n v="-16577238.064399958"/>
    <n v="0.37"/>
    <n v="0"/>
    <n v="-16577238.064399958"/>
    <n v="0"/>
    <n v="-18752327.660500035"/>
    <n v="0"/>
    <n v="2175089.596100077"/>
  </r>
  <r>
    <x v="3"/>
    <n v="13"/>
    <n v="1301"/>
    <n v="130115"/>
    <n v="1301151900"/>
    <s v="INV NEGOCIABLE EN INVENTARIO BONO BANCOS COP"/>
    <n v="106746151205"/>
    <n v="0"/>
    <n v="106185520794.24359"/>
    <n v="-560630410.75999451"/>
    <n v="0"/>
    <n v="0"/>
    <n v="-560630410.75999451"/>
    <n v="0"/>
    <n v="-560630410.75999451"/>
    <n v="-207433251.98119795"/>
    <n v="0"/>
    <n v="0"/>
    <n v="0"/>
    <n v="0"/>
    <n v="0"/>
    <n v="0"/>
    <n v="0"/>
    <n v="-207433251.98119795"/>
    <n v="0.37"/>
    <n v="0"/>
    <n v="-207433251.98119795"/>
    <n v="0"/>
    <n v="-256394442.11420134"/>
    <n v="0"/>
    <n v="48961190.133003384"/>
  </r>
  <r>
    <x v="3"/>
    <n v="13"/>
    <n v="1301"/>
    <n v="130115"/>
    <n v="1301152000"/>
    <s v="INV NEGOCIABLE EN INVENTARIO SECTOR REAL COP"/>
    <n v="53157126930"/>
    <n v="0"/>
    <n v="53279571414.958511"/>
    <n v="122444484.95999908"/>
    <n v="0"/>
    <n v="122444484.95999908"/>
    <n v="0"/>
    <n v="0"/>
    <n v="122444484.95999908"/>
    <n v="45304459.435199663"/>
    <n v="0"/>
    <n v="0"/>
    <n v="0"/>
    <n v="0"/>
    <n v="0"/>
    <n v="0"/>
    <n v="0"/>
    <n v="45304459.435199663"/>
    <n v="0.37"/>
    <n v="45304459.435199663"/>
    <n v="0"/>
    <n v="0"/>
    <n v="-7640256.0701012416"/>
    <n v="45304459.435199663"/>
    <n v="7640256.0701012416"/>
  </r>
  <r>
    <x v="3"/>
    <n v="13"/>
    <n v="1301"/>
    <n v="130115"/>
    <n v="1301152600"/>
    <s v="INV NEGOCIABLE EN INVENTARIO OTROS GLOBAL COP"/>
    <n v="2354618229"/>
    <n v="0"/>
    <n v="2355776446.4783063"/>
    <n v="1158217.4800000191"/>
    <n v="0"/>
    <n v="1158217.4800000191"/>
    <n v="0"/>
    <n v="0"/>
    <n v="1158217.4800000191"/>
    <n v="428540.46760000708"/>
    <n v="0"/>
    <n v="0"/>
    <n v="0"/>
    <n v="0"/>
    <n v="0"/>
    <n v="0"/>
    <n v="0"/>
    <n v="428540.46760000708"/>
    <n v="0.37"/>
    <n v="428540.46760000708"/>
    <n v="0"/>
    <n v="4279980.7904998586"/>
    <n v="0"/>
    <n v="-3851440.3228998515"/>
    <n v="0"/>
  </r>
  <r>
    <x v="3"/>
    <n v="13"/>
    <n v="1301"/>
    <n v="130120"/>
    <n v="1301200401"/>
    <s v="INV NEGOCIABLE EN INVENTARIO GOBIERNO EXT USD"/>
    <n v="5520986801"/>
    <n v="0"/>
    <n v="5457652118.2856655"/>
    <n v="-63334682.710000038"/>
    <n v="0"/>
    <n v="0"/>
    <n v="-63334682.710000038"/>
    <n v="0"/>
    <n v="-63334682.710000038"/>
    <n v="-23433832.602700014"/>
    <n v="0"/>
    <n v="0"/>
    <n v="0"/>
    <n v="0"/>
    <n v="0"/>
    <n v="0"/>
    <n v="0"/>
    <n v="-23433832.602700014"/>
    <n v="0.37"/>
    <n v="0"/>
    <n v="-23433832.602700014"/>
    <n v="0"/>
    <n v="-8673719.3241999429"/>
    <n v="0"/>
    <n v="-14760113.278500071"/>
  </r>
  <r>
    <x v="3"/>
    <n v="13"/>
    <n v="1301"/>
    <n v="130120"/>
    <n v="1301202201"/>
    <s v="GOB EXTRA DOLA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02"/>
    <n v="130205"/>
    <n v="1302050111"/>
    <s v="FCO FID BCO - FIDU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02"/>
    <n v="130205"/>
    <n v="1302050170"/>
    <s v="FONDOS COMUN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02"/>
    <n v="130205"/>
    <n v="1302050514"/>
    <s v="FCO - ALIANZ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02"/>
    <n v="130205"/>
    <n v="1302050611"/>
    <s v="FCO - CONFIREN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02"/>
    <n v="130205"/>
    <n v="1302051001"/>
    <s v="BRP VALORES MOBILIA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02"/>
    <n v="130205"/>
    <n v="1302051002"/>
    <s v="B REC PAGO BIEN MUE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02"/>
    <n v="130205"/>
    <n v="1302051003"/>
    <s v="B REC PAGO BIEN MUE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02"/>
    <n v="130205"/>
    <n v="1302051004"/>
    <s v="PROVISION BRP VALO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02"/>
    <n v="130205"/>
    <n v="1302051311"/>
    <s v="FCO FIDUCAF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02"/>
    <n v="130205"/>
    <n v="1302051469"/>
    <s v="PART_TUYA INSTRUMENTO FINANCIERO CAMBIO RESULTAD"/>
    <n v="19"/>
    <n v="0"/>
    <n v="0"/>
    <n v="-19"/>
    <n v="0"/>
    <n v="0"/>
    <n v="-19"/>
    <n v="0"/>
    <n v="-19"/>
    <n v="-7.03"/>
    <n v="0"/>
    <n v="0"/>
    <n v="0"/>
    <n v="0"/>
    <n v="0"/>
    <n v="0"/>
    <n v="0"/>
    <n v="-7.03"/>
    <n v="0.37"/>
    <n v="0"/>
    <n v="-7.03"/>
    <n v="0"/>
    <n v="-7.03"/>
    <n v="0"/>
    <n v="0"/>
  </r>
  <r>
    <x v="4"/>
    <n v="13"/>
    <n v="1302"/>
    <n v="130205"/>
    <n v="1302051711"/>
    <s v="FCO FIDUBOGO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02"/>
    <n v="130210"/>
    <n v="1302100170"/>
    <s v="INVERSION PATRIMONIAL EN EL EX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13"/>
    <n v="1303"/>
    <n v="130315"/>
    <n v="1303150800"/>
    <s v="INV VENCIMIENTO EN INVENTARIO TDA DLLO AGROP COP"/>
    <n v="1925118461508"/>
    <n v="0"/>
    <n v="1925969836948.8245"/>
    <n v="851375440.82006836"/>
    <n v="0"/>
    <n v="851375440.82006836"/>
    <n v="0"/>
    <n v="0"/>
    <n v="851375440.82006836"/>
    <n v="315008913.10342526"/>
    <n v="0"/>
    <n v="0"/>
    <n v="0"/>
    <n v="0"/>
    <n v="0"/>
    <n v="0"/>
    <n v="0"/>
    <n v="315008913.10342526"/>
    <n v="0.36999999999999994"/>
    <n v="315008913.10342526"/>
    <n v="0"/>
    <n v="229231963.67120361"/>
    <n v="0"/>
    <n v="85776949.432221651"/>
    <n v="0"/>
  </r>
  <r>
    <x v="3"/>
    <n v="13"/>
    <n v="1303"/>
    <n v="130315"/>
    <n v="1303151200"/>
    <s v="INV VENCIMIENTO EN INVENTARIO CDT SECT FCIERO CO"/>
    <n v="0"/>
    <n v="0"/>
    <n v="6124707596.0766754"/>
    <n v="6124707596.0799999"/>
    <n v="0"/>
    <n v="6124707596.0799999"/>
    <n v="0"/>
    <n v="0"/>
    <n v="6124707596.0799999"/>
    <n v="2266141810.5496001"/>
    <n v="0"/>
    <n v="0"/>
    <n v="0"/>
    <n v="0"/>
    <n v="0"/>
    <n v="0"/>
    <n v="0"/>
    <n v="2266141810.5496001"/>
    <n v="0.37000000000000005"/>
    <n v="2266141810.5496001"/>
    <n v="0"/>
    <n v="31932358811.036198"/>
    <n v="0"/>
    <n v="-29666217000.486599"/>
    <n v="0"/>
  </r>
  <r>
    <x v="3"/>
    <n v="13"/>
    <n v="1303"/>
    <n v="130315"/>
    <n v="1303151600"/>
    <s v="INV VENCIMIENTO EN INVENTARIO TIPS COP"/>
    <n v="168505843279"/>
    <n v="0"/>
    <n v="168600979547.07462"/>
    <n v="95136268.079986572"/>
    <n v="0"/>
    <n v="95136268.079986572"/>
    <n v="0"/>
    <n v="0"/>
    <n v="95136268.079986572"/>
    <n v="35200419.189595029"/>
    <n v="0"/>
    <n v="0"/>
    <n v="0"/>
    <n v="0"/>
    <n v="0"/>
    <n v="0"/>
    <n v="0"/>
    <n v="35200419.189595029"/>
    <n v="0.37"/>
    <n v="35200419.189595029"/>
    <n v="0"/>
    <n v="14346774.612395935"/>
    <n v="0"/>
    <n v="20853644.577199094"/>
    <n v="0"/>
  </r>
  <r>
    <x v="3"/>
    <n v="13"/>
    <n v="1303"/>
    <n v="130315"/>
    <n v="1303151614"/>
    <s v="INV VENCIMIENTO EN INVENTARIO TIPS UVR"/>
    <n v="23699358426"/>
    <n v="0"/>
    <n v="25941757438.297432"/>
    <n v="2242399012.2999992"/>
    <n v="0"/>
    <n v="2242399012.2999992"/>
    <n v="0"/>
    <n v="0"/>
    <n v="2242399012.2999992"/>
    <n v="829687634.55099976"/>
    <n v="0"/>
    <n v="0"/>
    <n v="0"/>
    <n v="0"/>
    <n v="0"/>
    <n v="0"/>
    <n v="0"/>
    <n v="829687634.55099976"/>
    <n v="0.37"/>
    <n v="829687634.55099976"/>
    <n v="0"/>
    <n v="1387220157.2673004"/>
    <n v="0"/>
    <n v="-557532522.71630061"/>
    <n v="0"/>
  </r>
  <r>
    <x v="3"/>
    <n v="13"/>
    <n v="1303"/>
    <n v="130315"/>
    <n v="1303151800"/>
    <s v="INV VENCIMIENTO EN INVENTARIODIF CARTERA HIPOT C"/>
    <n v="3159416940"/>
    <n v="0"/>
    <n v="3102740843.2920003"/>
    <n v="-56676096.710000038"/>
    <n v="0"/>
    <n v="0"/>
    <n v="-56676096.710000038"/>
    <n v="0"/>
    <n v="-56676096.710000038"/>
    <n v="-20970155.782700013"/>
    <n v="0"/>
    <n v="0"/>
    <n v="0"/>
    <n v="0"/>
    <n v="0"/>
    <n v="0"/>
    <n v="0"/>
    <n v="-20970155.782700013"/>
    <n v="0.37"/>
    <n v="0"/>
    <n v="-20970155.782700013"/>
    <n v="0"/>
    <n v="-23230767.866999965"/>
    <n v="0"/>
    <n v="2260612.0842999518"/>
  </r>
  <r>
    <x v="3"/>
    <n v="13"/>
    <n v="1303"/>
    <n v="130315"/>
    <n v="1303151900"/>
    <s v="ENTIDADES FCIERA  M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3979832.60949993"/>
    <n v="0"/>
    <n v="-743979832.60949993"/>
    <n v="0"/>
  </r>
  <r>
    <x v="4"/>
    <n v="13"/>
    <n v="1304"/>
    <n v="130405"/>
    <n v="1304050110"/>
    <s v="TITULOS PARTICIPATIVOS_DERECHOS RESIDULAES"/>
    <n v="216180824962"/>
    <n v="0"/>
    <n v="0"/>
    <n v="-216180824962"/>
    <n v="0"/>
    <n v="0"/>
    <n v="-216180824962"/>
    <n v="0"/>
    <n v="-216180824962"/>
    <n v="-79986905235.940002"/>
    <n v="0"/>
    <n v="0"/>
    <n v="0"/>
    <n v="0"/>
    <n v="0"/>
    <n v="0"/>
    <n v="0"/>
    <n v="-79986905235.940002"/>
    <n v="0.37"/>
    <n v="0"/>
    <n v="-79986905235.940002"/>
    <n v="0"/>
    <n v="-79339099922.300003"/>
    <n v="0"/>
    <n v="-647805313.63999939"/>
  </r>
  <r>
    <x v="4"/>
    <n v="13"/>
    <n v="1304"/>
    <n v="130405"/>
    <n v="1304050370"/>
    <s v="INS FINANCIER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04"/>
    <n v="130405"/>
    <n v="1304051115"/>
    <s v="TIT PART_CAMARA RIESGO CC DESVALORIZAC DIF RESUL"/>
    <n v="201014780"/>
    <n v="0"/>
    <n v="0"/>
    <n v="-201014780"/>
    <n v="0"/>
    <n v="0"/>
    <n v="-201014780"/>
    <n v="0"/>
    <n v="-201014780"/>
    <n v="-20101478"/>
    <n v="0"/>
    <n v="0"/>
    <n v="0"/>
    <n v="0"/>
    <n v="0"/>
    <n v="0"/>
    <n v="0"/>
    <n v="-20101478"/>
    <n v="0.1"/>
    <n v="0"/>
    <n v="-20101478"/>
    <n v="0"/>
    <n v="-3158536.1"/>
    <n v="0"/>
    <n v="-16942941.899999999"/>
  </r>
  <r>
    <x v="4"/>
    <n v="13"/>
    <n v="1304"/>
    <n v="130405"/>
    <n v="1304051123"/>
    <s v="TIT PART_DECEVAL VALORIZACION DIF RESULTADOS"/>
    <n v="2022640039"/>
    <n v="0"/>
    <n v="0"/>
    <n v="-2022640039"/>
    <n v="0"/>
    <n v="0"/>
    <n v="-2022640039"/>
    <n v="0"/>
    <n v="-2022640039"/>
    <n v="-202264003.90000001"/>
    <n v="0"/>
    <n v="0"/>
    <n v="0"/>
    <n v="0"/>
    <n v="0"/>
    <n v="0"/>
    <n v="0"/>
    <n v="-202264003.90000001"/>
    <n v="0.1"/>
    <n v="0"/>
    <n v="-202264003.90000001"/>
    <n v="0"/>
    <n v="-119879251.40000001"/>
    <n v="0"/>
    <n v="-82384752.5"/>
  </r>
  <r>
    <x v="4"/>
    <n v="13"/>
    <n v="1304"/>
    <n v="130405"/>
    <n v="1304051126"/>
    <s v="TIT PART_INCA VALORIZACION DIF RESULTADOS"/>
    <n v="513730963"/>
    <n v="0"/>
    <n v="0"/>
    <n v="-513730963"/>
    <n v="-513730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04"/>
    <n v="130405"/>
    <n v="1304051138"/>
    <s v="TIT PART_TECNIBANC SERVIBANCA VALORIZAC DIF RESU"/>
    <n v="111613035"/>
    <n v="0"/>
    <n v="0"/>
    <n v="-111613035"/>
    <n v="0"/>
    <n v="0"/>
    <n v="-111613035"/>
    <n v="0"/>
    <n v="-111613035"/>
    <n v="-11161303.5"/>
    <n v="0"/>
    <n v="0"/>
    <n v="0"/>
    <n v="0"/>
    <n v="0"/>
    <n v="0"/>
    <n v="0"/>
    <n v="-11161303.5"/>
    <n v="0.1"/>
    <n v="0"/>
    <n v="-11161303.5"/>
    <n v="0"/>
    <n v="-11083019.200000001"/>
    <n v="0"/>
    <n v="-78284.299999998882"/>
  </r>
  <r>
    <x v="4"/>
    <n v="13"/>
    <n v="1304"/>
    <n v="130405"/>
    <n v="1304051141"/>
    <s v="TIT PART_CAMARA COMPENSA DIVI VALORIZAC DIF RESU"/>
    <n v="91345920"/>
    <n v="0"/>
    <n v="0"/>
    <n v="-91345920"/>
    <n v="0"/>
    <n v="0"/>
    <n v="-91345920"/>
    <n v="0"/>
    <n v="-91345920"/>
    <n v="-9134592"/>
    <n v="0"/>
    <n v="0"/>
    <n v="0"/>
    <n v="0"/>
    <n v="0"/>
    <n v="0"/>
    <n v="0"/>
    <n v="-9134592"/>
    <n v="0.1"/>
    <n v="0"/>
    <n v="-9134592"/>
    <n v="0"/>
    <n v="-7903913.7000000002"/>
    <n v="0"/>
    <n v="-1230678.2999999998"/>
  </r>
  <r>
    <x v="4"/>
    <n v="13"/>
    <n v="1304"/>
    <n v="130405"/>
    <n v="1304051380"/>
    <s v="TIT PART_CREDIBANCO VALORIZACION RESULTADOS"/>
    <n v="65903374656"/>
    <n v="0"/>
    <n v="0"/>
    <n v="-65903374656"/>
    <n v="0"/>
    <n v="0"/>
    <n v="-65903374656"/>
    <n v="0"/>
    <n v="-65903374656"/>
    <n v="-24384248622.720001"/>
    <n v="0"/>
    <n v="0"/>
    <n v="0"/>
    <n v="0"/>
    <n v="0"/>
    <n v="0"/>
    <n v="0"/>
    <n v="-24384248622.720001"/>
    <n v="0.37"/>
    <n v="0"/>
    <n v="-24384248622.720001"/>
    <n v="0"/>
    <n v="-24384248622.720001"/>
    <n v="0"/>
    <n v="0"/>
  </r>
  <r>
    <x v="4"/>
    <n v="13"/>
    <n v="1304"/>
    <n v="130405"/>
    <n v="1304051415"/>
    <s v="TIT PART_CAMARA RIESGO CC DESVALORIZAC  RESULTAD"/>
    <n v="50509392"/>
    <n v="0"/>
    <n v="0"/>
    <n v="-50509392"/>
    <n v="0"/>
    <n v="0"/>
    <n v="-50509392"/>
    <n v="0"/>
    <n v="-50509392"/>
    <n v="-5050939.2"/>
    <n v="0"/>
    <n v="0"/>
    <n v="0"/>
    <n v="0"/>
    <n v="0"/>
    <n v="0"/>
    <n v="0"/>
    <n v="-5050939.2"/>
    <n v="0.1"/>
    <n v="0"/>
    <n v="-5050939.2"/>
    <n v="0"/>
    <n v="-23293143.600000001"/>
    <n v="0"/>
    <n v="18242204.400000002"/>
  </r>
  <r>
    <x v="4"/>
    <n v="13"/>
    <n v="1304"/>
    <n v="130405"/>
    <n v="1304051423"/>
    <s v="TIT PART_DECEVAL VALORIZACION RESULTADOS"/>
    <n v="195063217"/>
    <n v="0"/>
    <n v="0"/>
    <n v="-195063217"/>
    <n v="0"/>
    <n v="0"/>
    <n v="-195063217"/>
    <n v="0"/>
    <n v="-195063217"/>
    <n v="-19506321.699999999"/>
    <n v="0"/>
    <n v="0"/>
    <n v="0"/>
    <n v="0"/>
    <n v="0"/>
    <n v="0"/>
    <n v="0"/>
    <n v="-19506321.699999999"/>
    <n v="9.9999999999999992E-2"/>
    <n v="0"/>
    <n v="-19506321.699999999"/>
    <n v="0"/>
    <n v="-105277975.60000001"/>
    <n v="0"/>
    <n v="85771653.900000006"/>
  </r>
  <r>
    <x v="4"/>
    <n v="13"/>
    <n v="1304"/>
    <n v="130405"/>
    <n v="1304051426"/>
    <s v="TIT PART_INCA VALORIZACION RESULTADOS"/>
    <n v="-695502576"/>
    <n v="0"/>
    <n v="0"/>
    <n v="695502576"/>
    <n v="695502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04"/>
    <n v="130405"/>
    <n v="1304051438"/>
    <s v="TIT PART_TECNIB SERVIBANCA VALORIZAC RESULT"/>
    <n v="24999079"/>
    <n v="0"/>
    <n v="0"/>
    <n v="-24999079"/>
    <n v="0"/>
    <n v="0"/>
    <n v="-24999079"/>
    <n v="0"/>
    <n v="-24999079"/>
    <n v="-2499907.9000000004"/>
    <n v="0"/>
    <n v="0"/>
    <n v="0"/>
    <n v="0"/>
    <n v="0"/>
    <n v="0"/>
    <n v="0"/>
    <n v="-2499907.9000000004"/>
    <n v="0.10000000000000002"/>
    <n v="0"/>
    <n v="-2499907.9000000004"/>
    <n v="0"/>
    <n v="-7548151.8000000017"/>
    <n v="0"/>
    <n v="5048243.9000000013"/>
  </r>
  <r>
    <x v="4"/>
    <n v="13"/>
    <n v="1304"/>
    <n v="130405"/>
    <n v="1304051441"/>
    <s v="TIT PART_CAMARA COMPENSA DIVI VALORIZAC RESULTAD"/>
    <n v="3906151"/>
    <n v="0"/>
    <n v="0"/>
    <n v="-3906151"/>
    <n v="0"/>
    <n v="0"/>
    <n v="-3906151"/>
    <n v="0"/>
    <n v="-3906151"/>
    <n v="-390615.10000000003"/>
    <n v="0"/>
    <n v="0"/>
    <n v="0"/>
    <n v="0"/>
    <n v="0"/>
    <n v="0"/>
    <n v="0"/>
    <n v="-390615.10000000003"/>
    <n v="0.1"/>
    <n v="0"/>
    <n v="-390615.10000000003"/>
    <n v="0"/>
    <n v="-4523425.1000000006"/>
    <n v="0"/>
    <n v="4132810.0000000005"/>
  </r>
  <r>
    <x v="4"/>
    <n v="13"/>
    <n v="1304"/>
    <n v="130405"/>
    <n v="1304051450"/>
    <s v="TIT PART_INVERSION PATRIMONIAL CREDIBANCO"/>
    <n v="19438453518"/>
    <n v="0"/>
    <n v="19438453517.73"/>
    <n v="-0.27000045776367188"/>
    <n v="-0.27000045776367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04"/>
    <n v="130405"/>
    <n v="1304051514"/>
    <s v="TIT PART_CAMARA RIESGO CENTRAL DE CONTRAPARTE"/>
    <n v="2373619951"/>
    <n v="0"/>
    <n v="2373619950.5999999"/>
    <n v="-0.40000009536743164"/>
    <n v="-0.40000009536743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04"/>
    <n v="130405"/>
    <n v="1304052114"/>
    <s v="TIT PART_DECEVAL AJUSTE X INFLACION"/>
    <n v="101965846"/>
    <n v="0"/>
    <n v="0"/>
    <n v="-101965846"/>
    <n v="0"/>
    <n v="0"/>
    <n v="-101965846"/>
    <n v="0"/>
    <n v="-101965846"/>
    <n v="-10196584.600000001"/>
    <n v="0"/>
    <n v="0"/>
    <n v="0"/>
    <n v="0"/>
    <n v="0"/>
    <n v="0"/>
    <n v="0"/>
    <n v="-10196584.600000001"/>
    <n v="0.10000000000000002"/>
    <n v="0"/>
    <n v="-10196584.600000001"/>
    <n v="0"/>
    <n v="-10196584.600000001"/>
    <n v="0"/>
    <n v="0"/>
  </r>
  <r>
    <x v="4"/>
    <n v="13"/>
    <n v="1304"/>
    <n v="130405"/>
    <n v="1304052314"/>
    <s v="TIT PART_DECEVAL VALORACION"/>
    <n v="1695343035"/>
    <n v="0"/>
    <n v="2032719019.1613781"/>
    <n v="337375984.16000009"/>
    <n v="0"/>
    <n v="337375984.16000009"/>
    <n v="0"/>
    <n v="0"/>
    <n v="337375984.16000009"/>
    <n v="33737598.416000016"/>
    <n v="0"/>
    <n v="0"/>
    <n v="0"/>
    <n v="0"/>
    <n v="0"/>
    <n v="0"/>
    <n v="0"/>
    <n v="33737598.416000016"/>
    <n v="0.10000000000000002"/>
    <n v="33737598.416000016"/>
    <n v="0"/>
    <n v="33737598.416000016"/>
    <n v="0"/>
    <n v="0"/>
    <n v="0"/>
  </r>
  <r>
    <x v="4"/>
    <n v="13"/>
    <n v="1304"/>
    <n v="130405"/>
    <n v="1304052514"/>
    <s v="TIT PART_INCA AJUSTE X INFLACION"/>
    <n v="91684874"/>
    <n v="0"/>
    <n v="0"/>
    <n v="-91684874"/>
    <n v="-91684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04"/>
    <n v="130405"/>
    <n v="1304052614"/>
    <s v="TIT PART_INCA VALORACION"/>
    <n v="405259824"/>
    <n v="0"/>
    <n v="619279662.6322124"/>
    <n v="214019838.63"/>
    <n v="214019838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04"/>
    <n v="130405"/>
    <n v="1304053814"/>
    <s v="TIT PART_TECNIBANCA SERVIBANCA"/>
    <n v="146088414"/>
    <n v="0"/>
    <n v="147505009.17230514"/>
    <n v="1416595.1699999869"/>
    <n v="0"/>
    <n v="1416595.1699999869"/>
    <n v="0"/>
    <n v="0"/>
    <n v="1416595.1699999869"/>
    <n v="141659.51699999868"/>
    <n v="0"/>
    <n v="0"/>
    <n v="0"/>
    <n v="0"/>
    <n v="0"/>
    <n v="0"/>
    <n v="0"/>
    <n v="141659.51699999868"/>
    <n v="9.9999999999999992E-2"/>
    <n v="141659.51699999868"/>
    <n v="0"/>
    <n v="141659.51699999868"/>
    <n v="0"/>
    <n v="0"/>
    <n v="0"/>
  </r>
  <r>
    <x v="4"/>
    <n v="13"/>
    <n v="1304"/>
    <n v="130405"/>
    <n v="1304054114"/>
    <s v="TIT PART_CAMARA DE COMPENSACION DIVISAS"/>
    <n v="79687500"/>
    <n v="0"/>
    <n v="7968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04"/>
    <n v="130405"/>
    <n v="1304054214"/>
    <s v="TIT PART_INMOBILIARIA CADENALCO VALORACION"/>
    <n v="3291934834"/>
    <n v="0"/>
    <n v="3291934833.6300001"/>
    <n v="-0.36999988555908203"/>
    <n v="-0.36999988555908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04"/>
    <n v="130405"/>
    <n v="1304055614"/>
    <s v="TIT PART_INMOBILIARIA CADENALCO COSTO INICIAL"/>
    <n v="2490444000"/>
    <n v="0"/>
    <n v="249044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04"/>
    <n v="130410"/>
    <n v="1304100814"/>
    <s v="TIT PART_BLADEX  ME"/>
    <n v="836434706"/>
    <n v="0"/>
    <n v="1939350229.8899999"/>
    <n v="1102915523.8900001"/>
    <n v="0"/>
    <n v="1102915523.8900001"/>
    <n v="0"/>
    <n v="0"/>
    <n v="1102915523.8900001"/>
    <n v="110291552.38900001"/>
    <n v="0"/>
    <n v="0"/>
    <n v="0"/>
    <n v="0"/>
    <n v="0"/>
    <n v="0"/>
    <n v="0"/>
    <n v="110291552.38900001"/>
    <n v="0.1"/>
    <n v="110291552.38900001"/>
    <n v="0"/>
    <n v="110291552.38900001"/>
    <n v="0"/>
    <n v="0"/>
    <n v="0"/>
  </r>
  <r>
    <x v="4"/>
    <n v="13"/>
    <n v="1304"/>
    <n v="130410"/>
    <n v="1304101108"/>
    <s v="TIT PART_BLADEX  ME VALORIZACION DIF RESULTAD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67680870.40000004"/>
    <n v="0"/>
    <n v="367680870.40000004"/>
  </r>
  <r>
    <x v="4"/>
    <n v="13"/>
    <n v="1304"/>
    <n v="130410"/>
    <n v="1304101408"/>
    <s v="TIT PART_BLADEX  ME VALORIZACION RESULTAD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5605452.300000001"/>
    <n v="0"/>
    <n v="25605452.300000001"/>
  </r>
  <r>
    <x v="4"/>
    <n v="13"/>
    <n v="1304"/>
    <n v="130410"/>
    <n v="1304101914"/>
    <s v="TIT PART_BLADEX  ML"/>
    <n v="900786071"/>
    <n v="0"/>
    <n v="0"/>
    <n v="-900786071"/>
    <n v="0"/>
    <n v="0"/>
    <n v="-900786071"/>
    <n v="0"/>
    <n v="-900786071"/>
    <n v="-90078607.100000024"/>
    <n v="0"/>
    <n v="0"/>
    <n v="0"/>
    <n v="0"/>
    <n v="0"/>
    <n v="0"/>
    <n v="0"/>
    <n v="-90078607.100000024"/>
    <n v="0.10000000000000003"/>
    <n v="0"/>
    <n v="-90078607.100000024"/>
    <n v="0"/>
    <n v="-90078607.100000024"/>
    <n v="0"/>
    <n v="0"/>
  </r>
  <r>
    <x v="4"/>
    <n v="13"/>
    <n v="1304"/>
    <n v="130410"/>
    <n v="1304107004"/>
    <s v="INS FRO VR RAZONABLE ORI VALORACION BLADEX"/>
    <n v="3639795546"/>
    <n v="0"/>
    <n v="0"/>
    <n v="-3639795546"/>
    <n v="0"/>
    <n v="0"/>
    <n v="-3639795546"/>
    <n v="0"/>
    <n v="-3639795546"/>
    <n v="-363979554.60000008"/>
    <n v="0"/>
    <n v="0"/>
    <n v="0"/>
    <n v="0"/>
    <n v="0"/>
    <n v="0"/>
    <n v="0"/>
    <n v="-363979554.60000008"/>
    <n v="0.10000000000000002"/>
    <n v="0"/>
    <n v="-363979554.60000008"/>
    <n v="0"/>
    <n v="0"/>
    <n v="0"/>
    <n v="-363979554.60000008"/>
  </r>
  <r>
    <x v="3"/>
    <n v="13"/>
    <n v="1305"/>
    <n v="130505"/>
    <n v="1305050100"/>
    <s v="INV NEGOCIABLE EN GTIA TES TASA TIJA COP"/>
    <n v="2158501516579"/>
    <n v="0"/>
    <n v="2273739637368.5811"/>
    <n v="115238120789.58008"/>
    <n v="0"/>
    <n v="115238120789.58008"/>
    <n v="0"/>
    <n v="0"/>
    <n v="115238120789.58008"/>
    <n v="42638104692.14463"/>
    <n v="0"/>
    <n v="0"/>
    <n v="0"/>
    <n v="0"/>
    <n v="0"/>
    <n v="0"/>
    <n v="0"/>
    <n v="42638104692.14463"/>
    <n v="0.37"/>
    <n v="42638104692.14463"/>
    <n v="0"/>
    <n v="25882320785.944351"/>
    <n v="0"/>
    <n v="16755783906.200279"/>
    <n v="0"/>
  </r>
  <r>
    <x v="3"/>
    <n v="13"/>
    <n v="1305"/>
    <n v="130505"/>
    <n v="1305050714"/>
    <s v="INV NEGOCIABLE EN GTIA TES UVR"/>
    <n v="1202271689846"/>
    <n v="0"/>
    <n v="1188429939037.3367"/>
    <n v="-13841750808.659912"/>
    <n v="0"/>
    <n v="0"/>
    <n v="-13841750808.659912"/>
    <n v="0"/>
    <n v="-13841750808.659912"/>
    <n v="-5121447799.2041674"/>
    <n v="0"/>
    <n v="0"/>
    <n v="0"/>
    <n v="0"/>
    <n v="0"/>
    <n v="0"/>
    <n v="0"/>
    <n v="-5121447799.2041674"/>
    <n v="0.37"/>
    <n v="0"/>
    <n v="-5121447799.2041674"/>
    <n v="0"/>
    <n v="-1159114199.5444994"/>
    <n v="0"/>
    <n v="-3962333599.659668"/>
  </r>
  <r>
    <x v="3"/>
    <n v="13"/>
    <n v="1309"/>
    <n v="130905"/>
    <n v="1309050100"/>
    <s v="INV NEGOCIABLE EN GTIA DERIVADO TES TASA TIJA CO"/>
    <n v="168445990850"/>
    <n v="0"/>
    <n v="0"/>
    <n v="-168445990850"/>
    <n v="0"/>
    <n v="0"/>
    <n v="-168445990850"/>
    <n v="0"/>
    <n v="-168445990850"/>
    <n v="-62325016614.5"/>
    <n v="0"/>
    <n v="0"/>
    <n v="0"/>
    <n v="0"/>
    <n v="0"/>
    <n v="0"/>
    <n v="0"/>
    <n v="-62325016614.5"/>
    <n v="0.37"/>
    <n v="0"/>
    <n v="-62325016614.5"/>
    <n v="0"/>
    <n v="-40737196566.199997"/>
    <n v="0"/>
    <n v="-21587820048.300003"/>
  </r>
  <r>
    <x v="4"/>
    <n v="13"/>
    <n v="1315"/>
    <n v="131505"/>
    <n v="1315050314"/>
    <s v="TIT PART_FIDUCIARIA VALORACION"/>
    <n v="-20647395680"/>
    <n v="0"/>
    <n v="182809503613.68219"/>
    <n v="203456899293.67999"/>
    <n v="203456899293.67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05"/>
    <n v="1315050414"/>
    <s v="TIT PART_VALORES BANCOLOMBIA AJUSTE X INFLAC"/>
    <n v="3620276061"/>
    <n v="0"/>
    <n v="0"/>
    <n v="-3620276061"/>
    <n v="-3620276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05"/>
    <n v="1315050614"/>
    <s v="TIT PART_BANCA INVERSION VALORACION"/>
    <n v="822767173139"/>
    <n v="0"/>
    <n v="934765471455.64832"/>
    <n v="111998298316.65002"/>
    <n v="111998298316.65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05"/>
    <n v="1315050714"/>
    <s v="TIT PART_BANCA INVERSION AJUSTE X INFLACION"/>
    <n v="31187640259"/>
    <n v="0"/>
    <n v="0"/>
    <n v="-31187640259"/>
    <n v="-31187640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05"/>
    <n v="1315051000"/>
    <s v="DERECHO FIDEICOMISO INVERSION"/>
    <n v="5485278963"/>
    <n v="0"/>
    <n v="5501732179.4199991"/>
    <n v="16453216.420000076"/>
    <n v="0"/>
    <n v="16453216.420000076"/>
    <n v="0"/>
    <n v="0"/>
    <n v="16453216.420000076"/>
    <n v="1645321.6420000077"/>
    <n v="0"/>
    <n v="0"/>
    <n v="0"/>
    <n v="0"/>
    <n v="0"/>
    <n v="0"/>
    <n v="0"/>
    <n v="1645321.6420000077"/>
    <n v="0.1"/>
    <n v="1645321.6420000077"/>
    <n v="0"/>
    <n v="1645321.6850000382"/>
    <n v="0"/>
    <n v="-4.3000030564144254E-2"/>
    <n v="0"/>
  </r>
  <r>
    <x v="4"/>
    <n v="13"/>
    <n v="1315"/>
    <n v="131505"/>
    <n v="1315051103"/>
    <s v="TIT PART_FIDUCIARIA VALORIZACION DIF RESULTA"/>
    <n v="33147686032"/>
    <n v="0"/>
    <n v="0"/>
    <n v="-33147686032"/>
    <n v="-33147686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05"/>
    <n v="1315051106"/>
    <s v="TIT PART_BANCA INVERSION VALORIZACION DIF RESULT"/>
    <n v="123184313662"/>
    <n v="0"/>
    <n v="0"/>
    <n v="-123184313662"/>
    <n v="-123184313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05"/>
    <n v="1315051119"/>
    <s v="TIT PART_VALORES BANCOL VALORIZACION DIF RESULTA"/>
    <n v="33886359183"/>
    <n v="0"/>
    <n v="0"/>
    <n v="-33886359183"/>
    <n v="-33886359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05"/>
    <n v="1315051403"/>
    <s v="TIT PART_FIDUCIARIA VALORIZACION RESULTADOS"/>
    <n v="36379812497"/>
    <n v="0"/>
    <n v="0"/>
    <n v="-36379812497"/>
    <n v="-36379812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05"/>
    <n v="1315051406"/>
    <s v="TIT PART_BANCA INVERSION VALORIZACION RESULTADOS"/>
    <n v="38391838182"/>
    <n v="0"/>
    <n v="0"/>
    <n v="-38391838182"/>
    <n v="-38391838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05"/>
    <n v="1315051419"/>
    <s v="TIT PART_VALORES BANCOL VALORIZACION RESULTADOS"/>
    <n v="39279395340"/>
    <n v="0"/>
    <n v="0"/>
    <n v="-39279395340"/>
    <n v="-39279395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05"/>
    <n v="1315051914"/>
    <s v="TIT PART_VALORES BANCOLOMBIA VALORACION"/>
    <n v="107047742025"/>
    <n v="0"/>
    <n v="112725943405.23869"/>
    <n v="5678201380.2400055"/>
    <n v="5678201380.2400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05"/>
    <n v="1315055514"/>
    <s v="TIT PART_FIDUCIARIA AJUSTE X INFLACION"/>
    <n v="5625343799"/>
    <n v="0"/>
    <n v="0"/>
    <n v="-5625343799"/>
    <n v="-5625343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05"/>
    <n v="1315057005"/>
    <s v="TIT PART_MP FIDUCIARIA BANCOLOMBIA"/>
    <n v="332355966669"/>
    <n v="0"/>
    <n v="0"/>
    <n v="-332355966669"/>
    <n v="-332355966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05"/>
    <n v="1315057007"/>
    <s v="TIT PART_MP VALORES BANCOLOMBIA"/>
    <n v="15794051317"/>
    <n v="0"/>
    <n v="0"/>
    <n v="-15794051317"/>
    <n v="-15794051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05"/>
    <n v="1315057014"/>
    <s v="TIT PART_MP BANCA INVERSION BANCOLOMBIA"/>
    <n v="217604318204"/>
    <n v="0"/>
    <n v="0"/>
    <n v="-217604318204"/>
    <n v="-217604318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10"/>
    <n v="1315100214"/>
    <s v="TIT PART_BANCOLOMBIA PTO RICO"/>
    <n v="19918903784"/>
    <n v="0"/>
    <n v="24732426081.300003"/>
    <n v="4813522297.2999992"/>
    <n v="4813522297.2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10"/>
    <n v="1315101014"/>
    <s v="TIT PART_BANCOLOMBIA PANAMA"/>
    <n v="26975620000"/>
    <n v="0"/>
    <n v="33494440000"/>
    <n v="6518820000"/>
    <n v="65188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10"/>
    <n v="1315101102"/>
    <s v="TIT PART_BANCOL PTO RICO VALORIZACION DIF RESULT"/>
    <n v="145588188754"/>
    <n v="0"/>
    <n v="0"/>
    <n v="-145588188754"/>
    <n v="-145588188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10"/>
    <n v="1315101110"/>
    <s v="TIT PART_BANCOL PANAMA VALORIZACION DIF RESULTAD"/>
    <n v="1764036895012"/>
    <n v="0"/>
    <n v="0"/>
    <n v="-1764036895012"/>
    <n v="-1764036895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10"/>
    <n v="1315101132"/>
    <s v="TIT PART_LEASING PERU DESVALORIZACION DIF RESUL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10"/>
    <n v="1315101144"/>
    <s v="TIT PART_BANCO HSBC VALORIZACION DIF RESULTAD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10"/>
    <n v="1315101401"/>
    <s v="CREDITO MERCANTIL-COMPRA HSBC TIT PART_BANCO HSB"/>
    <n v="0"/>
    <n v="0"/>
    <n v="-2303061204458.2676"/>
    <n v="-2303061204458.27"/>
    <n v="0"/>
    <n v="0"/>
    <n v="-2303061204458.27"/>
    <n v="0"/>
    <n v="-2303061204458.27"/>
    <n v="-760010197471.22913"/>
    <n v="0"/>
    <n v="0"/>
    <n v="0"/>
    <n v="0"/>
    <n v="0"/>
    <n v="0"/>
    <n v="0"/>
    <n v="-760010197471.22913"/>
    <n v="0.33"/>
    <n v="0"/>
    <n v="-760010197471.22913"/>
    <n v="0"/>
    <n v="-698952753886.31555"/>
    <n v="0"/>
    <n v="-61057443584.913574"/>
  </r>
  <r>
    <x v="4"/>
    <n v="13"/>
    <n v="1315"/>
    <n v="131510"/>
    <n v="1315101403"/>
    <s v="TIT PART_BANCOL PTO RICO VALORIZACION RESULTADOS"/>
    <n v="11116909903"/>
    <n v="0"/>
    <n v="0"/>
    <n v="-11116909903"/>
    <n v="-11116909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10"/>
    <n v="1315101410"/>
    <s v="TIT PART_BANCOL PANAMA VALORIZACION RESULTADOS"/>
    <n v="-13197638018"/>
    <n v="0"/>
    <n v="0"/>
    <n v="13197638018"/>
    <n v="13197638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10"/>
    <n v="1315101432"/>
    <s v="TIT PART_LEASING PER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10"/>
    <n v="1315101433"/>
    <s v="TIT PART_LEASING PERU DESVALORIZACION  RESULT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10"/>
    <n v="1315101444"/>
    <s v="TIT PART_BANCO HSBC VALORIZACION RESULTADOS TI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10"/>
    <n v="1315104414"/>
    <s v="TIT PART_BANISTMO"/>
    <n v="4236260223102"/>
    <n v="0"/>
    <n v="1584837244784.0498"/>
    <n v="-2651422978317.9502"/>
    <n v="-2651422978317.9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10"/>
    <n v="1315107008"/>
    <s v="TIT PART_MP BANCOLOMBIA PTO RICO INTERNACIONAL I"/>
    <n v="134481840737"/>
    <n v="0"/>
    <n v="0"/>
    <n v="-134481840737"/>
    <n v="-134481840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10"/>
    <n v="1315107009"/>
    <s v="TIT PART_MP BANISTMO"/>
    <n v="2715148570840"/>
    <n v="0"/>
    <n v="0"/>
    <n v="-2715148570840"/>
    <n v="-2715148570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10"/>
    <n v="1315107010"/>
    <s v="TIT PART_MP LEASING PERÚ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10"/>
    <n v="1315107015"/>
    <s v="TIT PART_MP BANCOLOMBIA PANAMA"/>
    <n v="1978772875045"/>
    <n v="0"/>
    <n v="0"/>
    <n v="-1978772875045"/>
    <n v="-1978772875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6"/>
    <n v="131605"/>
    <n v="1316050514"/>
    <s v="TIT PART_ACH COLOMBIA"/>
    <n v="1224512745"/>
    <n v="0"/>
    <n v="1430172612.3260956"/>
    <n v="205659867.32999992"/>
    <n v="0"/>
    <n v="205659867.32999992"/>
    <n v="0"/>
    <n v="0"/>
    <n v="205659867.32999992"/>
    <n v="20565986.732999995"/>
    <n v="0"/>
    <n v="0"/>
    <n v="0"/>
    <n v="0"/>
    <n v="0"/>
    <n v="0"/>
    <n v="0"/>
    <n v="20565986.732999995"/>
    <n v="0.10000000000000002"/>
    <n v="20565986.732999995"/>
    <n v="0"/>
    <n v="20565986.732999995"/>
    <n v="0"/>
    <n v="0"/>
    <n v="0"/>
  </r>
  <r>
    <x v="4"/>
    <n v="13"/>
    <n v="1316"/>
    <n v="131605"/>
    <n v="1316051105"/>
    <s v="TIT PART_ACH COLOMBIA VALORACION DIF A RESULTADO"/>
    <n v="2446264937"/>
    <n v="0"/>
    <n v="0"/>
    <n v="-2446264937"/>
    <n v="0"/>
    <n v="0"/>
    <n v="-2446264937"/>
    <n v="0"/>
    <n v="-2446264937"/>
    <n v="-244626493.70000002"/>
    <n v="0"/>
    <n v="0"/>
    <n v="0"/>
    <n v="0"/>
    <n v="0"/>
    <n v="0"/>
    <n v="0"/>
    <n v="-244626493.70000002"/>
    <n v="0.1"/>
    <n v="0"/>
    <n v="-244626493.70000002"/>
    <n v="0"/>
    <n v="-244626493.70000002"/>
    <n v="0"/>
    <n v="0"/>
  </r>
  <r>
    <x v="4"/>
    <n v="13"/>
    <n v="1316"/>
    <n v="131605"/>
    <n v="1316051135"/>
    <s v="TIT PART_ REDEBAN MULTIC VALORIZAC DIF RESULTADO"/>
    <n v="9370112366"/>
    <n v="0"/>
    <n v="0"/>
    <n v="-9370112366"/>
    <n v="0"/>
    <n v="0"/>
    <n v="-9370112366"/>
    <n v="0"/>
    <n v="-9370112366"/>
    <n v="-937011236.60000002"/>
    <n v="0"/>
    <n v="0"/>
    <n v="0"/>
    <n v="0"/>
    <n v="0"/>
    <n v="0"/>
    <n v="0"/>
    <n v="-937011236.60000002"/>
    <n v="0.1"/>
    <n v="0"/>
    <n v="-937011236.60000002"/>
    <n v="0"/>
    <n v="-937011236.60000002"/>
    <n v="0"/>
    <n v="0"/>
  </r>
  <r>
    <x v="4"/>
    <n v="13"/>
    <n v="1316"/>
    <n v="131605"/>
    <n v="1316051139"/>
    <s v="TIT PART_TITULARIZADORA COL VALORIZAC DIF RESULT"/>
    <n v="10582459595"/>
    <n v="0"/>
    <n v="0"/>
    <n v="-10582459595"/>
    <n v="0"/>
    <n v="0"/>
    <n v="-10582459595"/>
    <n v="0"/>
    <n v="-10582459595"/>
    <n v="-1058245959.5"/>
    <n v="0"/>
    <n v="0"/>
    <n v="0"/>
    <n v="0"/>
    <n v="0"/>
    <n v="0"/>
    <n v="0"/>
    <n v="-1058245959.5"/>
    <n v="0.1"/>
    <n v="0"/>
    <n v="-1058245959.5"/>
    <n v="0"/>
    <n v="-1058245959.5"/>
    <n v="0"/>
    <n v="0"/>
  </r>
  <r>
    <x v="4"/>
    <n v="13"/>
    <n v="1316"/>
    <n v="131605"/>
    <n v="1316051405"/>
    <s v="TIT PART_ACH COLOMBIA VALORACION RESULTADOS"/>
    <n v="994790945"/>
    <n v="0"/>
    <n v="0"/>
    <n v="-994790945"/>
    <n v="0"/>
    <n v="0"/>
    <n v="-994790945"/>
    <n v="0"/>
    <n v="-994790945"/>
    <n v="-99479094.5"/>
    <n v="0"/>
    <n v="0"/>
    <n v="0"/>
    <n v="0"/>
    <n v="0"/>
    <n v="0"/>
    <n v="0"/>
    <n v="-99479094.5"/>
    <n v="0.1"/>
    <n v="0"/>
    <n v="-99479094.5"/>
    <n v="0"/>
    <n v="-99479094.5"/>
    <n v="0"/>
    <n v="0"/>
  </r>
  <r>
    <x v="4"/>
    <n v="13"/>
    <n v="1316"/>
    <n v="131605"/>
    <n v="1316051435"/>
    <s v="TIT PART_ REDEBAN MULTIC VALORIZACION RESULTADOS"/>
    <n v="943848762"/>
    <n v="0"/>
    <n v="0"/>
    <n v="-943848762"/>
    <n v="0"/>
    <n v="0"/>
    <n v="-943848762"/>
    <n v="0"/>
    <n v="-943848762"/>
    <n v="-94384876.200000003"/>
    <n v="0"/>
    <n v="0"/>
    <n v="0"/>
    <n v="0"/>
    <n v="0"/>
    <n v="0"/>
    <n v="0"/>
    <n v="-94384876.200000003"/>
    <n v="0.1"/>
    <n v="0"/>
    <n v="-94384876.200000003"/>
    <n v="0"/>
    <n v="-94384876.200000003"/>
    <n v="0"/>
    <n v="0"/>
  </r>
  <r>
    <x v="4"/>
    <n v="13"/>
    <n v="1316"/>
    <n v="131605"/>
    <n v="1316051436"/>
    <s v="TIT PART_PROTECCION VALORIZACION RESULTADOS"/>
    <n v="144748925766"/>
    <n v="0"/>
    <n v="0"/>
    <n v="-144748925766"/>
    <n v="0"/>
    <n v="0"/>
    <n v="-144748925766"/>
    <n v="0"/>
    <n v="-144748925766"/>
    <n v="-14474892576.6"/>
    <n v="0"/>
    <n v="0"/>
    <n v="0"/>
    <n v="0"/>
    <n v="0"/>
    <n v="0"/>
    <n v="0"/>
    <n v="-14474892576.6"/>
    <n v="0.1"/>
    <n v="0"/>
    <n v="-14474892576.6"/>
    <n v="0"/>
    <n v="-14474892576.6"/>
    <n v="0"/>
    <n v="0"/>
  </r>
  <r>
    <x v="4"/>
    <n v="13"/>
    <n v="1316"/>
    <n v="131605"/>
    <n v="1316051439"/>
    <s v="TIT PART_TITULARIZADORA COL VALORIZAC RESULTADOS"/>
    <n v="3594773249"/>
    <n v="0"/>
    <n v="0"/>
    <n v="-3594773249"/>
    <n v="0"/>
    <n v="0"/>
    <n v="-3594773249"/>
    <n v="0"/>
    <n v="-3594773249"/>
    <n v="-359477324.89999998"/>
    <n v="0"/>
    <n v="0"/>
    <n v="0"/>
    <n v="0"/>
    <n v="0"/>
    <n v="0"/>
    <n v="0"/>
    <n v="-359477324.89999998"/>
    <n v="9.9999999999999992E-2"/>
    <n v="0"/>
    <n v="-359477324.89999998"/>
    <n v="0"/>
    <n v="-359477324.89999998"/>
    <n v="0"/>
    <n v="0"/>
  </r>
  <r>
    <x v="4"/>
    <n v="13"/>
    <n v="1316"/>
    <n v="131605"/>
    <n v="1316053514"/>
    <s v="TIT PART_ REDEBAN MULTICOLOR"/>
    <n v="5550835563"/>
    <n v="0"/>
    <n v="5816433021.7478848"/>
    <n v="265597458.75"/>
    <n v="0"/>
    <n v="265597458.75"/>
    <n v="0"/>
    <n v="0"/>
    <n v="265597458.75"/>
    <n v="26559745.875"/>
    <n v="0"/>
    <n v="0"/>
    <n v="0"/>
    <n v="0"/>
    <n v="0"/>
    <n v="0"/>
    <n v="0"/>
    <n v="26559745.875"/>
    <n v="0.1"/>
    <n v="26559745.875"/>
    <n v="0"/>
    <n v="26559745.875"/>
    <n v="0"/>
    <n v="0"/>
    <n v="0"/>
  </r>
  <r>
    <x v="4"/>
    <n v="13"/>
    <n v="1316"/>
    <n v="131605"/>
    <n v="1316053614"/>
    <s v="TIT PART_PROTECCION VALORACION"/>
    <n v="40380746340"/>
    <n v="0"/>
    <n v="46830948390.256615"/>
    <n v="6450202050.2600021"/>
    <n v="0"/>
    <n v="6450202050.2600021"/>
    <n v="0"/>
    <n v="0"/>
    <n v="6450202050.2600021"/>
    <n v="645020205.02600026"/>
    <n v="0"/>
    <n v="0"/>
    <n v="0"/>
    <n v="0"/>
    <n v="0"/>
    <n v="0"/>
    <n v="0"/>
    <n v="645020205.02600026"/>
    <n v="0.1"/>
    <n v="645020205.02600026"/>
    <n v="0"/>
    <n v="645020205.02600026"/>
    <n v="0"/>
    <n v="0"/>
    <n v="0"/>
  </r>
  <r>
    <x v="4"/>
    <n v="13"/>
    <n v="1316"/>
    <n v="131605"/>
    <n v="1316053714"/>
    <s v="TIT PART_PROTECCION AJUSTE X INFLACION"/>
    <n v="4757507894"/>
    <n v="0"/>
    <n v="0"/>
    <n v="-4757507894"/>
    <n v="0"/>
    <n v="0"/>
    <n v="-4757507894"/>
    <n v="0"/>
    <n v="-4757507894"/>
    <n v="-475750789.40000004"/>
    <n v="0"/>
    <n v="0"/>
    <n v="0"/>
    <n v="0"/>
    <n v="0"/>
    <n v="0"/>
    <n v="0"/>
    <n v="-475750789.40000004"/>
    <n v="0.1"/>
    <n v="0"/>
    <n v="-475750789.40000004"/>
    <n v="0"/>
    <n v="-475750789.40000004"/>
    <n v="0"/>
    <n v="0"/>
  </r>
  <r>
    <x v="4"/>
    <n v="13"/>
    <n v="1316"/>
    <n v="131605"/>
    <n v="1316053914"/>
    <s v="TIT PART_TITULARIZADORA COLOMBIANA"/>
    <n v="26645137509"/>
    <n v="0"/>
    <n v="27296255899.071941"/>
    <n v="651118390.06999969"/>
    <n v="0"/>
    <n v="651118390.06999969"/>
    <n v="0"/>
    <n v="0"/>
    <n v="651118390.06999969"/>
    <n v="65111839.006999969"/>
    <n v="0"/>
    <n v="0"/>
    <n v="0"/>
    <n v="0"/>
    <n v="0"/>
    <n v="0"/>
    <n v="0"/>
    <n v="65111839.006999969"/>
    <n v="0.1"/>
    <n v="65111839.006999969"/>
    <n v="0"/>
    <n v="65111839.006999969"/>
    <n v="0"/>
    <n v="0"/>
    <n v="0"/>
  </r>
  <r>
    <x v="3"/>
    <n v="13"/>
    <n v="1317"/>
    <n v="131705"/>
    <n v="1317050100"/>
    <s v="TES  TASA FIJ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13"/>
    <n v="1317"/>
    <n v="131715"/>
    <n v="1317151600"/>
    <s v="INV DISPONIBLES_VTA EN INVENTARIO TIPS CO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7194.28359998937"/>
    <n v="0"/>
    <n v="-847194.28359998937"/>
    <n v="0"/>
  </r>
  <r>
    <x v="3"/>
    <n v="13"/>
    <n v="1317"/>
    <n v="131715"/>
    <n v="1317151614"/>
    <s v="INV DISPONIBLES_VTA EN INVENTARIO TIPS UVR"/>
    <n v="3175416310"/>
    <n v="0"/>
    <n v="3754720915.5097466"/>
    <n v="579304605.51000023"/>
    <n v="0"/>
    <n v="579304605.51000023"/>
    <n v="0"/>
    <n v="0"/>
    <n v="579304605.51000023"/>
    <n v="214342704.03870007"/>
    <n v="0"/>
    <n v="0"/>
    <n v="0"/>
    <n v="0"/>
    <n v="0"/>
    <n v="0"/>
    <n v="0"/>
    <n v="214342704.03870007"/>
    <n v="0.37"/>
    <n v="214342704.03870007"/>
    <n v="0"/>
    <n v="326698148.56330007"/>
    <n v="0"/>
    <n v="-112355444.5246"/>
    <n v="0"/>
  </r>
  <r>
    <x v="3"/>
    <n v="13"/>
    <n v="1317"/>
    <n v="131715"/>
    <n v="1317151800"/>
    <s v="INV DISPONIBLES_VTA DIF CARTERA HIPOTECARIA COP"/>
    <n v="2329538254"/>
    <n v="0"/>
    <n v="2241730259.27847"/>
    <n v="-87807994.71999979"/>
    <n v="0"/>
    <n v="0"/>
    <n v="-87807994.71999979"/>
    <n v="0"/>
    <n v="-87807994.71999979"/>
    <n v="-32488958.046399921"/>
    <n v="0"/>
    <n v="0"/>
    <n v="0"/>
    <n v="0"/>
    <n v="0"/>
    <n v="0"/>
    <n v="0"/>
    <n v="-32488958.046399921"/>
    <n v="0.37"/>
    <n v="0"/>
    <n v="-32488958.046399921"/>
    <n v="0"/>
    <n v="-36751828.183200046"/>
    <n v="0"/>
    <n v="4262870.1368001252"/>
  </r>
  <r>
    <x v="15"/>
    <n v="13"/>
    <n v="1351"/>
    <n v="135105"/>
    <n v="1351050501"/>
    <s v="DERECHO OP DE CONTADO DE COMPRA USD"/>
    <n v="1679131975"/>
    <n v="0"/>
    <n v="0"/>
    <n v="-1679131975"/>
    <n v="0"/>
    <n v="0"/>
    <n v="-1679131975"/>
    <n v="0"/>
    <n v="-1679131975"/>
    <n v="-621278830.75"/>
    <n v="0"/>
    <n v="0"/>
    <n v="0"/>
    <n v="0"/>
    <n v="0"/>
    <n v="0"/>
    <n v="0"/>
    <n v="-621278830.75"/>
    <n v="0.37"/>
    <n v="0"/>
    <n v="-621278830.75"/>
    <n v="0"/>
    <n v="-8789670136.2099991"/>
    <n v="0"/>
    <n v="8168391305.4599991"/>
  </r>
  <r>
    <x v="15"/>
    <n v="13"/>
    <n v="1351"/>
    <n v="135105"/>
    <n v="1351050503"/>
    <s v="DERECHO OP DE CONTADO DE COMPRA GBP"/>
    <n v="13506172"/>
    <n v="0"/>
    <n v="0"/>
    <n v="-13506172"/>
    <n v="0"/>
    <n v="0"/>
    <n v="-13506172"/>
    <n v="0"/>
    <n v="-13506172"/>
    <n v="-4997283.6399999997"/>
    <n v="0"/>
    <n v="0"/>
    <n v="0"/>
    <n v="0"/>
    <n v="0"/>
    <n v="0"/>
    <n v="0"/>
    <n v="-4997283.6399999997"/>
    <n v="0.37"/>
    <n v="0"/>
    <n v="-4997283.6399999997"/>
    <n v="0"/>
    <n v="-109586371.70999999"/>
    <n v="0"/>
    <n v="104589088.06999999"/>
  </r>
  <r>
    <x v="15"/>
    <n v="13"/>
    <n v="1351"/>
    <n v="135105"/>
    <n v="1351050505"/>
    <s v="DERECHO OP DE CONTADO DE COMPRA CHF"/>
    <n v="211819465"/>
    <n v="0"/>
    <n v="0"/>
    <n v="-211819465"/>
    <n v="0"/>
    <n v="0"/>
    <n v="-211819465"/>
    <n v="0"/>
    <n v="-211819465"/>
    <n v="-78373202.049999997"/>
    <n v="0"/>
    <n v="0"/>
    <n v="0"/>
    <n v="0"/>
    <n v="0"/>
    <n v="0"/>
    <n v="0"/>
    <n v="-78373202.049999997"/>
    <n v="0.37"/>
    <n v="0"/>
    <n v="-78373202.049999997"/>
    <n v="0"/>
    <n v="0"/>
    <n v="0"/>
    <n v="-78373202.049999997"/>
  </r>
  <r>
    <x v="15"/>
    <n v="13"/>
    <n v="1351"/>
    <n v="135105"/>
    <n v="1351050511"/>
    <s v="DERECHO OP DE CONTADO DE COMPRA JP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13"/>
    <n v="1351"/>
    <n v="135105"/>
    <n v="1351050515"/>
    <s v="DERECHO OP DE CONTADO DE COMPRA CAD"/>
    <n v="81480264"/>
    <n v="0"/>
    <n v="0"/>
    <n v="-81480264"/>
    <n v="0"/>
    <n v="0"/>
    <n v="-81480264"/>
    <n v="0"/>
    <n v="-81480264"/>
    <n v="-30147697.68"/>
    <n v="0"/>
    <n v="0"/>
    <n v="0"/>
    <n v="0"/>
    <n v="0"/>
    <n v="0"/>
    <n v="0"/>
    <n v="-30147697.68"/>
    <n v="0.37"/>
    <n v="0"/>
    <n v="-30147697.68"/>
    <n v="0"/>
    <n v="0"/>
    <n v="0"/>
    <n v="-30147697.68"/>
  </r>
  <r>
    <x v="15"/>
    <n v="13"/>
    <n v="1351"/>
    <n v="135105"/>
    <n v="1351050516"/>
    <s v="DERECHO OP DE CONTADO DE COMPRA EUR"/>
    <n v="8066756150"/>
    <n v="0"/>
    <n v="0"/>
    <n v="-8066756150"/>
    <n v="0"/>
    <n v="0"/>
    <n v="-8066756150"/>
    <n v="0"/>
    <n v="-8066756150"/>
    <n v="-2984699775.5"/>
    <n v="0"/>
    <n v="0"/>
    <n v="0"/>
    <n v="0"/>
    <n v="0"/>
    <n v="0"/>
    <n v="0"/>
    <n v="-2984699775.5"/>
    <n v="0.37"/>
    <n v="0"/>
    <n v="-2984699775.5"/>
    <n v="0"/>
    <n v="-2155700653.71"/>
    <n v="0"/>
    <n v="-828999121.78999996"/>
  </r>
  <r>
    <x v="15"/>
    <n v="13"/>
    <n v="1351"/>
    <n v="135110"/>
    <n v="1351100600"/>
    <s v="DERECHO OPERACIONES DE CONTADO DE VENTA COP"/>
    <n v="1108063355"/>
    <n v="0"/>
    <n v="0"/>
    <n v="-1108063355"/>
    <n v="0"/>
    <n v="0"/>
    <n v="-1108063355"/>
    <n v="0"/>
    <n v="-1108063355"/>
    <n v="-409983441.35000002"/>
    <n v="0"/>
    <n v="0"/>
    <n v="0"/>
    <n v="0"/>
    <n v="0"/>
    <n v="0"/>
    <n v="0"/>
    <n v="-409983441.35000002"/>
    <n v="0.37"/>
    <n v="0"/>
    <n v="-409983441.35000002"/>
    <n v="0"/>
    <n v="-1495080457.78"/>
    <n v="0"/>
    <n v="1085097016.4299998"/>
  </r>
  <r>
    <x v="15"/>
    <n v="13"/>
    <n v="1351"/>
    <n v="135110"/>
    <n v="1351100601"/>
    <s v="DERECHO OP DE CONTADO DE VENTA USD"/>
    <n v="31309615260"/>
    <n v="0"/>
    <n v="0"/>
    <n v="-31309615260"/>
    <n v="0"/>
    <n v="0"/>
    <n v="-31309615260"/>
    <n v="0"/>
    <n v="-31309615260"/>
    <n v="-11584557646.200001"/>
    <n v="0"/>
    <n v="0"/>
    <n v="0"/>
    <n v="0"/>
    <n v="0"/>
    <n v="0"/>
    <n v="0"/>
    <n v="-11584557646.200001"/>
    <n v="0.37000000000000005"/>
    <n v="0"/>
    <n v="-11584557646.200001"/>
    <n v="0"/>
    <n v="-3862466935.9899998"/>
    <n v="0"/>
    <n v="-7722090710.210001"/>
  </r>
  <r>
    <x v="15"/>
    <n v="13"/>
    <n v="1351"/>
    <n v="135115"/>
    <n v="1351150001"/>
    <s v="DCHO OPERACIONES CONT COMP_ TES TASA FIJ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13"/>
    <n v="1351"/>
    <n v="135115"/>
    <n v="1351150104"/>
    <s v="DCHO OPERACIONES CONT COMP US TREASURI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13"/>
    <n v="1351"/>
    <n v="135115"/>
    <n v="1351150111"/>
    <s v="DCHO OPERACIONES CONT COMP_ YANKEES USD"/>
    <n v="11372645415"/>
    <n v="0"/>
    <n v="0"/>
    <n v="-11372645415"/>
    <n v="0"/>
    <n v="0"/>
    <n v="-11372645415"/>
    <n v="0"/>
    <n v="-11372645415"/>
    <n v="-4207878803.5499997"/>
    <n v="0"/>
    <n v="0"/>
    <n v="0"/>
    <n v="0"/>
    <n v="0"/>
    <n v="0"/>
    <n v="0"/>
    <n v="-4207878803.5499997"/>
    <n v="0.37"/>
    <n v="0"/>
    <n v="-4207878803.5499997"/>
    <n v="0"/>
    <n v="0"/>
    <n v="0"/>
    <n v="-4207878803.5499997"/>
  </r>
  <r>
    <x v="15"/>
    <n v="13"/>
    <n v="1351"/>
    <n v="135115"/>
    <n v="1351150126"/>
    <s v="OP CONTADO COMPRA TITULOS DERECHO  EPM GLOB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13"/>
    <n v="1351"/>
    <n v="135120"/>
    <n v="1351200001"/>
    <s v="DCHO OPERACIONES CONT VTA TES TASA FIJA"/>
    <n v="11134392618"/>
    <n v="0"/>
    <n v="0"/>
    <n v="-11134392618"/>
    <n v="0"/>
    <n v="0"/>
    <n v="-11134392618"/>
    <n v="0"/>
    <n v="-11134392618"/>
    <n v="-4119725268.6599998"/>
    <n v="0"/>
    <n v="0"/>
    <n v="0"/>
    <n v="0"/>
    <n v="0"/>
    <n v="0"/>
    <n v="0"/>
    <n v="-4119725268.6599998"/>
    <n v="0.37"/>
    <n v="0"/>
    <n v="-4119725268.6599998"/>
    <n v="0"/>
    <n v="0"/>
    <n v="0"/>
    <n v="-4119725268.6599998"/>
  </r>
  <r>
    <x v="15"/>
    <n v="13"/>
    <n v="1351"/>
    <n v="135120"/>
    <n v="1351200104"/>
    <s v="DCHO OPERACIONES CONT VTA US TREASURI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13"/>
    <n v="1351"/>
    <n v="135120"/>
    <n v="1351200111"/>
    <s v="DCHO OPERACIONES CONT VTA YANKEES 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13"/>
    <n v="1351"/>
    <n v="135130"/>
    <n v="1351302500"/>
    <s v="OBLIG PASIVO OP DE CONT DE COMPRA COP"/>
    <n v="-1675590297"/>
    <n v="0"/>
    <n v="0"/>
    <n v="1675590297"/>
    <n v="0"/>
    <n v="1675590297"/>
    <n v="0"/>
    <n v="0"/>
    <n v="1675590297"/>
    <n v="619968409.88999999"/>
    <n v="0"/>
    <n v="0"/>
    <n v="0"/>
    <n v="0"/>
    <n v="0"/>
    <n v="0"/>
    <n v="0"/>
    <n v="619968409.88999999"/>
    <n v="0.37"/>
    <n v="619968409.88999999"/>
    <n v="0"/>
    <n v="8786664924.4300003"/>
    <n v="0"/>
    <n v="-8166696514.54"/>
    <n v="0"/>
  </r>
  <r>
    <x v="15"/>
    <n v="13"/>
    <n v="1351"/>
    <n v="135130"/>
    <n v="1351302501"/>
    <s v="OP CONTADO PASIVA OBLIGACIONES DE COMPRA SOBRE U"/>
    <n v="-8297009287"/>
    <n v="0"/>
    <n v="0"/>
    <n v="8297009287"/>
    <n v="0"/>
    <n v="8297009287"/>
    <n v="0"/>
    <n v="0"/>
    <n v="8297009287"/>
    <n v="3069893436.1900001"/>
    <n v="0"/>
    <n v="0"/>
    <n v="0"/>
    <n v="0"/>
    <n v="0"/>
    <n v="0"/>
    <n v="0"/>
    <n v="3069893436.1900001"/>
    <n v="0.37"/>
    <n v="3069893436.1900001"/>
    <n v="0"/>
    <n v="2248872554.4699998"/>
    <n v="0"/>
    <n v="821020881.72000027"/>
    <n v="0"/>
  </r>
  <r>
    <x v="15"/>
    <n v="13"/>
    <n v="1351"/>
    <n v="135135"/>
    <n v="1351352601"/>
    <s v="OP CONTADO PASIVA OBLIGACIONES DE VENTA USD"/>
    <n v="-1105448879"/>
    <n v="0"/>
    <n v="0"/>
    <n v="1105448879"/>
    <n v="0"/>
    <n v="1105448879"/>
    <n v="0"/>
    <n v="0"/>
    <n v="1105448879"/>
    <n v="409016085.23000002"/>
    <n v="0"/>
    <n v="0"/>
    <n v="0"/>
    <n v="0"/>
    <n v="0"/>
    <n v="0"/>
    <n v="0"/>
    <n v="409016085.23000002"/>
    <n v="0.37"/>
    <n v="409016085.23000002"/>
    <n v="0"/>
    <n v="1491846325.8899999"/>
    <n v="0"/>
    <n v="-1082830240.6599998"/>
    <n v="0"/>
  </r>
  <r>
    <x v="15"/>
    <n v="13"/>
    <n v="1351"/>
    <n v="135135"/>
    <n v="1351352603"/>
    <s v="OBLIG PASIVO OP DE CONT DE VENTA  CHF"/>
    <n v="-147347305"/>
    <n v="0"/>
    <n v="0"/>
    <n v="147347305"/>
    <n v="0"/>
    <n v="147347305"/>
    <n v="0"/>
    <n v="0"/>
    <n v="147347305"/>
    <n v="54518502.850000001"/>
    <n v="0"/>
    <n v="0"/>
    <n v="0"/>
    <n v="0"/>
    <n v="0"/>
    <n v="0"/>
    <n v="0"/>
    <n v="54518502.850000001"/>
    <n v="0.37"/>
    <n v="54518502.850000001"/>
    <n v="0"/>
    <n v="9644449.5999999996"/>
    <n v="0"/>
    <n v="44874053.25"/>
    <n v="0"/>
  </r>
  <r>
    <x v="15"/>
    <n v="13"/>
    <n v="1351"/>
    <n v="135135"/>
    <n v="1351352605"/>
    <s v="OBLI OPERACION DE CONTADO VENTA CHF"/>
    <n v="-269895400"/>
    <n v="0"/>
    <n v="0"/>
    <n v="269895400"/>
    <n v="0"/>
    <n v="269895400"/>
    <n v="0"/>
    <n v="0"/>
    <n v="269895400"/>
    <n v="99861298"/>
    <n v="0"/>
    <n v="0"/>
    <n v="0"/>
    <n v="0"/>
    <n v="0"/>
    <n v="0"/>
    <n v="0"/>
    <n v="99861298"/>
    <n v="0.37"/>
    <n v="99861298"/>
    <n v="0"/>
    <n v="34889528.140000001"/>
    <n v="0"/>
    <n v="64971769.859999999"/>
    <n v="0"/>
  </r>
  <r>
    <x v="15"/>
    <n v="13"/>
    <n v="1351"/>
    <n v="135135"/>
    <n v="1351352607"/>
    <s v="OBLIG PASIVO OP DE CONT DE VENTA SEK"/>
    <n v="-24064541"/>
    <n v="0"/>
    <n v="0"/>
    <n v="24064541"/>
    <n v="0"/>
    <n v="24064541"/>
    <n v="0"/>
    <n v="0"/>
    <n v="24064541"/>
    <n v="8903880.1699999999"/>
    <n v="0"/>
    <n v="0"/>
    <n v="0"/>
    <n v="0"/>
    <n v="0"/>
    <n v="0"/>
    <n v="0"/>
    <n v="8903880.1699999999"/>
    <n v="0.37"/>
    <n v="8903880.1699999999"/>
    <n v="0"/>
    <n v="0"/>
    <n v="0"/>
    <n v="8903880.1699999999"/>
    <n v="0"/>
  </r>
  <r>
    <x v="15"/>
    <n v="13"/>
    <n v="1351"/>
    <n v="135135"/>
    <n v="1351352611"/>
    <s v="OBLIG PASIVO OP DE CONT DE VENTA JPY"/>
    <n v="-331789069"/>
    <n v="0"/>
    <n v="0"/>
    <n v="331789069"/>
    <n v="0"/>
    <n v="331789069"/>
    <n v="0"/>
    <n v="0"/>
    <n v="331789069"/>
    <n v="122761955.53"/>
    <n v="0"/>
    <n v="0"/>
    <n v="0"/>
    <n v="0"/>
    <n v="0"/>
    <n v="0"/>
    <n v="0"/>
    <n v="122761955.53"/>
    <n v="0.37"/>
    <n v="122761955.53"/>
    <n v="0"/>
    <n v="0"/>
    <n v="0"/>
    <n v="122761955.53"/>
    <n v="0"/>
  </r>
  <r>
    <x v="15"/>
    <n v="13"/>
    <n v="1351"/>
    <n v="135135"/>
    <n v="1351352615"/>
    <s v="OBLIG PASIVO OP DE CONT DE VENTA CAD"/>
    <n v="-404867702"/>
    <n v="0"/>
    <n v="0"/>
    <n v="404867702"/>
    <n v="0"/>
    <n v="404867702"/>
    <n v="0"/>
    <n v="0"/>
    <n v="404867702"/>
    <n v="149801049.74000001"/>
    <n v="0"/>
    <n v="0"/>
    <n v="0"/>
    <n v="0"/>
    <n v="0"/>
    <n v="0"/>
    <n v="0"/>
    <n v="149801049.74000001"/>
    <n v="0.37000000000000005"/>
    <n v="149801049.74000001"/>
    <n v="0"/>
    <n v="0"/>
    <n v="0"/>
    <n v="149801049.74000001"/>
    <n v="0"/>
  </r>
  <r>
    <x v="15"/>
    <n v="13"/>
    <n v="1351"/>
    <n v="135135"/>
    <n v="1351352616"/>
    <s v="OBLIG PASIVO OP DE CONT DE VENTA EUR"/>
    <n v="-28690995916"/>
    <n v="0"/>
    <n v="0"/>
    <n v="28690995916"/>
    <n v="0"/>
    <n v="28690995916"/>
    <n v="0"/>
    <n v="0"/>
    <n v="28690995916"/>
    <n v="10615668488.92"/>
    <n v="0"/>
    <n v="0"/>
    <n v="0"/>
    <n v="0"/>
    <n v="0"/>
    <n v="0"/>
    <n v="0"/>
    <n v="10615668488.92"/>
    <n v="0.37"/>
    <n v="10615668488.92"/>
    <n v="0"/>
    <n v="3660499195.9000001"/>
    <n v="0"/>
    <n v="6955169293.0200005"/>
    <n v="0"/>
  </r>
  <r>
    <x v="15"/>
    <n v="13"/>
    <n v="1351"/>
    <n v="135135"/>
    <n v="1351352619"/>
    <s v="OBLI OPERACION DE CONTADO VENTA MXN"/>
    <n v="-1273066824"/>
    <n v="0"/>
    <n v="0"/>
    <n v="1273066824"/>
    <n v="0"/>
    <n v="1273066824"/>
    <n v="0"/>
    <n v="0"/>
    <n v="1273066824"/>
    <n v="471034724.88"/>
    <n v="0"/>
    <n v="0"/>
    <n v="0"/>
    <n v="0"/>
    <n v="0"/>
    <n v="0"/>
    <n v="0"/>
    <n v="471034724.88"/>
    <n v="0.37"/>
    <n v="471034724.88"/>
    <n v="0"/>
    <n v="130322382.34999999"/>
    <n v="0"/>
    <n v="340712342.52999997"/>
    <n v="0"/>
  </r>
  <r>
    <x v="15"/>
    <n v="13"/>
    <n v="1351"/>
    <n v="135140"/>
    <n v="1351400001"/>
    <s v="OBLI OPERACION CONT COMP_ TES TASA FIJ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13"/>
    <n v="1351"/>
    <n v="135140"/>
    <n v="1351400104"/>
    <s v="OBLI OPERACION CONT COMPRA US TREASURI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13"/>
    <n v="1351"/>
    <n v="135140"/>
    <n v="1351400111"/>
    <s v="OBLI OPERACION CONT COMP_ YANKEES USD"/>
    <n v="-11097693181"/>
    <n v="0"/>
    <n v="0"/>
    <n v="11097693181"/>
    <n v="0"/>
    <n v="11097693181"/>
    <n v="0"/>
    <n v="0"/>
    <n v="11097693181"/>
    <n v="4106146476.9699998"/>
    <n v="0"/>
    <n v="0"/>
    <n v="0"/>
    <n v="0"/>
    <n v="0"/>
    <n v="0"/>
    <n v="0"/>
    <n v="4106146476.9699998"/>
    <n v="0.37"/>
    <n v="4106146476.9699998"/>
    <n v="0"/>
    <n v="0"/>
    <n v="0"/>
    <n v="4106146476.9699998"/>
    <n v="0"/>
  </r>
  <r>
    <x v="15"/>
    <n v="13"/>
    <n v="1351"/>
    <n v="135140"/>
    <n v="1351400126"/>
    <s v="OP CONTADO COMPRA TITULOS OBLIGACION  EPM GLOB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13"/>
    <n v="1351"/>
    <n v="135145"/>
    <n v="1351450001"/>
    <s v="OBLI OPERACION CONT VTA TES TASA FIJA"/>
    <n v="-11132007328"/>
    <n v="0"/>
    <n v="0"/>
    <n v="11132007328"/>
    <n v="0"/>
    <n v="11132007328"/>
    <n v="0"/>
    <n v="0"/>
    <n v="11132007328"/>
    <n v="4118842711.3600001"/>
    <n v="0"/>
    <n v="0"/>
    <n v="0"/>
    <n v="0"/>
    <n v="0"/>
    <n v="0"/>
    <n v="0"/>
    <n v="4118842711.3600001"/>
    <n v="0.37"/>
    <n v="4118842711.3600001"/>
    <n v="0"/>
    <n v="0"/>
    <n v="0"/>
    <n v="4118842711.3600001"/>
    <n v="0"/>
  </r>
  <r>
    <x v="15"/>
    <n v="13"/>
    <n v="1351"/>
    <n v="135145"/>
    <n v="1351450104"/>
    <s v="OBLI OPERACION CONT VTA US TREASURI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13"/>
    <n v="1351"/>
    <n v="135145"/>
    <n v="1351450111"/>
    <s v="OBLI OPERACION CONT VTA YANKEES 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13"/>
    <n v="1352"/>
    <n v="135205"/>
    <n v="1352050501"/>
    <s v="DERECHO FORWARD COMPRA DE ESPECULACION ACTIVO US"/>
    <n v="7439646721810"/>
    <n v="0"/>
    <n v="0"/>
    <n v="-7439646721810"/>
    <n v="0"/>
    <n v="0"/>
    <n v="-7439646721810"/>
    <n v="0"/>
    <n v="-7439646721810"/>
    <n v="-2752669287069.7002"/>
    <n v="0"/>
    <n v="0"/>
    <n v="0"/>
    <n v="0"/>
    <n v="0"/>
    <n v="0"/>
    <n v="0"/>
    <n v="-2752669287069.7002"/>
    <n v="0.37000000000000005"/>
    <n v="0"/>
    <n v="-2752669287069.7002"/>
    <n v="0"/>
    <n v="-823577224711.80994"/>
    <n v="0"/>
    <n v="-1929092062357.8901"/>
  </r>
  <r>
    <x v="15"/>
    <n v="13"/>
    <n v="1352"/>
    <n v="135205"/>
    <n v="1352050600"/>
    <s v="DERECHO FORWARD VENTA ESPECULACION ACTIVO COP"/>
    <n v="5760331875098"/>
    <n v="0"/>
    <n v="0"/>
    <n v="-5760331875098"/>
    <n v="0"/>
    <n v="0"/>
    <n v="-5760331875098"/>
    <n v="0"/>
    <n v="-5760331875098"/>
    <n v="-2131322793786.26"/>
    <n v="0"/>
    <n v="0"/>
    <n v="0"/>
    <n v="0"/>
    <n v="0"/>
    <n v="0"/>
    <n v="0"/>
    <n v="-2131322793786.26"/>
    <n v="0.37"/>
    <n v="0"/>
    <n v="-2131322793786.26"/>
    <n v="0"/>
    <n v="-3330513639284.71"/>
    <n v="0"/>
    <n v="1199190845498.45"/>
  </r>
  <r>
    <x v="15"/>
    <n v="13"/>
    <n v="1352"/>
    <n v="135205"/>
    <n v="1352052500"/>
    <s v="OBLIG  FORWARD COMPRA DE ESPECULACION ACTIVO COP"/>
    <n v="-7327794686065"/>
    <n v="0"/>
    <n v="0"/>
    <n v="7327794686065"/>
    <n v="0"/>
    <n v="7327794686065"/>
    <n v="0"/>
    <n v="0"/>
    <n v="7327794686065"/>
    <n v="2711284033844.0498"/>
    <n v="0"/>
    <n v="0"/>
    <n v="0"/>
    <n v="0"/>
    <n v="0"/>
    <n v="0"/>
    <n v="0"/>
    <n v="2711284033844.0498"/>
    <n v="0.37"/>
    <n v="2711284033844.0498"/>
    <n v="0"/>
    <n v="819888673189.65002"/>
    <n v="0"/>
    <n v="1891395360654.3999"/>
    <n v="0"/>
  </r>
  <r>
    <x v="15"/>
    <n v="13"/>
    <n v="1352"/>
    <n v="135205"/>
    <n v="1352052601"/>
    <s v="OBLIGACION FORWARD VENTA ESPECULACION ACTIVO USD"/>
    <n v="-5543048505332"/>
    <n v="0"/>
    <n v="0"/>
    <n v="5543048505332"/>
    <n v="0"/>
    <n v="5543048505332"/>
    <n v="0"/>
    <n v="0"/>
    <n v="5543048505332"/>
    <n v="2050927946972.8401"/>
    <n v="0"/>
    <n v="0"/>
    <n v="0"/>
    <n v="0"/>
    <n v="0"/>
    <n v="0"/>
    <n v="0"/>
    <n v="2050927946972.8401"/>
    <n v="0.37"/>
    <n v="2050927946972.8401"/>
    <n v="0"/>
    <n v="3275170220416.8398"/>
    <n v="0"/>
    <n v="-1224242273443.9998"/>
    <n v="0"/>
  </r>
  <r>
    <x v="15"/>
    <n v="13"/>
    <n v="1352"/>
    <n v="135210"/>
    <n v="1352100703"/>
    <s v="DCHO FORWARD DE COMPRA ESPECULACION ACTIVO GB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011181419.9400001"/>
    <n v="0"/>
    <n v="3011181419.9400001"/>
  </r>
  <r>
    <x v="15"/>
    <n v="13"/>
    <n v="1352"/>
    <n v="135210"/>
    <n v="1352100711"/>
    <s v="DCHO FORWARD DE COMPRA ESPECULACION ACTIVO JP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13"/>
    <n v="1352"/>
    <n v="135210"/>
    <n v="1352100715"/>
    <s v="DCHO FORWARD DE COMPRA ESPECULACION ACTIVO CAD"/>
    <n v="8091538500"/>
    <n v="0"/>
    <n v="0"/>
    <n v="-8091538500"/>
    <n v="0"/>
    <n v="0"/>
    <n v="-8091538500"/>
    <n v="0"/>
    <n v="-8091538500"/>
    <n v="-2993869245"/>
    <n v="0"/>
    <n v="0"/>
    <n v="0"/>
    <n v="0"/>
    <n v="0"/>
    <n v="0"/>
    <n v="0"/>
    <n v="-2993869245"/>
    <n v="0.37"/>
    <n v="0"/>
    <n v="-2993869245"/>
    <n v="0"/>
    <n v="-3873676397.5299997"/>
    <n v="0"/>
    <n v="879807152.52999973"/>
  </r>
  <r>
    <x v="15"/>
    <n v="13"/>
    <n v="1352"/>
    <n v="135210"/>
    <n v="1352100716"/>
    <s v="DCHO FORWARD DE COMPRA ESPECULACION ACTIVO EUR"/>
    <n v="28669438645"/>
    <n v="0"/>
    <n v="0"/>
    <n v="-28669438645"/>
    <n v="0"/>
    <n v="0"/>
    <n v="-28669438645"/>
    <n v="0"/>
    <n v="-28669438645"/>
    <n v="-10607692298.65"/>
    <n v="0"/>
    <n v="0"/>
    <n v="0"/>
    <n v="0"/>
    <n v="0"/>
    <n v="0"/>
    <n v="0"/>
    <n v="-10607692298.65"/>
    <n v="0.37"/>
    <n v="0"/>
    <n v="-10607692298.65"/>
    <n v="0"/>
    <n v="-79982437481.869995"/>
    <n v="0"/>
    <n v="69374745183.220001"/>
  </r>
  <r>
    <x v="15"/>
    <n v="13"/>
    <n v="1352"/>
    <n v="135210"/>
    <n v="1352100719"/>
    <s v="DCHO FORWARD DE COMPRA ESPECULACION ACTIVO MXN"/>
    <n v="37744181609"/>
    <n v="0"/>
    <n v="0"/>
    <n v="-37744181609"/>
    <n v="0"/>
    <n v="0"/>
    <n v="-37744181609"/>
    <n v="0"/>
    <n v="-37744181609"/>
    <n v="-13965347195.33"/>
    <n v="0"/>
    <n v="0"/>
    <n v="0"/>
    <n v="0"/>
    <n v="0"/>
    <n v="0"/>
    <n v="0"/>
    <n v="-13965347195.33"/>
    <n v="0.37"/>
    <n v="0"/>
    <n v="-13965347195.33"/>
    <n v="0"/>
    <n v="-1994731700.46"/>
    <n v="0"/>
    <n v="-11970615494.869999"/>
  </r>
  <r>
    <x v="15"/>
    <n v="13"/>
    <n v="1352"/>
    <n v="135210"/>
    <n v="1352100801"/>
    <s v="DERECHO FWD DE VENTA ESPEC ACT USD"/>
    <n v="286171442277"/>
    <n v="0"/>
    <n v="0"/>
    <n v="-286171442277"/>
    <n v="0"/>
    <n v="0"/>
    <n v="-286171442277"/>
    <n v="0"/>
    <n v="-286171442277"/>
    <n v="-105883433642.49001"/>
    <n v="0"/>
    <n v="0"/>
    <n v="0"/>
    <n v="0"/>
    <n v="0"/>
    <n v="0"/>
    <n v="0"/>
    <n v="-105883433642.49001"/>
    <n v="0.37"/>
    <n v="0"/>
    <n v="-105883433642.49001"/>
    <n v="0"/>
    <n v="-35526907494.480003"/>
    <n v="0"/>
    <n v="-70356526148.01001"/>
  </r>
  <r>
    <x v="15"/>
    <n v="13"/>
    <n v="1352"/>
    <n v="135210"/>
    <n v="1352102701"/>
    <s v="OBLIGACION DE FWD DE COMPRA DE ESPEC ACT USD PTY"/>
    <n v="-130868446752"/>
    <n v="0"/>
    <n v="0"/>
    <n v="130868446752"/>
    <n v="0"/>
    <n v="130868446752"/>
    <n v="0"/>
    <n v="0"/>
    <n v="130868446752"/>
    <n v="48421325298.239998"/>
    <n v="0"/>
    <n v="0"/>
    <n v="0"/>
    <n v="0"/>
    <n v="0"/>
    <n v="0"/>
    <n v="0"/>
    <n v="48421325298.239998"/>
    <n v="0.37"/>
    <n v="48421325298.239998"/>
    <n v="0"/>
    <n v="98775618231.720001"/>
    <n v="0"/>
    <n v="-50354292933.480003"/>
    <n v="0"/>
  </r>
  <r>
    <x v="15"/>
    <n v="13"/>
    <n v="1352"/>
    <n v="135210"/>
    <n v="1352102803"/>
    <s v="OBLIGACION DE FWD DE VENTA ESPEC ACT GBP"/>
    <n v="-15458801426"/>
    <n v="0"/>
    <n v="0"/>
    <n v="15458801426"/>
    <n v="0"/>
    <n v="15458801426"/>
    <n v="0"/>
    <n v="0"/>
    <n v="15458801426"/>
    <n v="5719756527.6199999"/>
    <n v="0"/>
    <n v="0"/>
    <n v="0"/>
    <n v="0"/>
    <n v="0"/>
    <n v="0"/>
    <n v="0"/>
    <n v="5719756527.6199999"/>
    <n v="0.37"/>
    <n v="5719756527.6199999"/>
    <n v="0"/>
    <n v="22052420.690000001"/>
    <n v="0"/>
    <n v="5697704106.9300003"/>
    <n v="0"/>
  </r>
  <r>
    <x v="15"/>
    <n v="13"/>
    <n v="1352"/>
    <n v="135210"/>
    <n v="1352102805"/>
    <s v="OBLIG FWD VTA ESPE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13"/>
    <n v="1352"/>
    <n v="135210"/>
    <n v="1352102811"/>
    <s v="OBLIGACION DE FWD DE VENTA ESPEC ACT JPY"/>
    <n v="-14011415647"/>
    <n v="0"/>
    <n v="0"/>
    <n v="14011415647"/>
    <n v="0"/>
    <n v="14011415647"/>
    <n v="0"/>
    <n v="0"/>
    <n v="14011415647"/>
    <n v="5184223789.3900003"/>
    <n v="0"/>
    <n v="0"/>
    <n v="0"/>
    <n v="0"/>
    <n v="0"/>
    <n v="0"/>
    <n v="0"/>
    <n v="5184223789.3900003"/>
    <n v="0.37000000000000005"/>
    <n v="5184223789.3900003"/>
    <n v="0"/>
    <n v="7537479041.4899998"/>
    <n v="0"/>
    <n v="-2353255252.0999994"/>
    <n v="0"/>
  </r>
  <r>
    <x v="15"/>
    <n v="13"/>
    <n v="1352"/>
    <n v="135210"/>
    <n v="1352102815"/>
    <s v="OBLIGACION DE FWD DE VENTA ESPEC ACT CAD"/>
    <n v="-13127149745"/>
    <n v="0"/>
    <n v="0"/>
    <n v="13127149745"/>
    <n v="0"/>
    <n v="13127149745"/>
    <n v="0"/>
    <n v="0"/>
    <n v="13127149745"/>
    <n v="4857045405.6499996"/>
    <n v="0"/>
    <n v="0"/>
    <n v="0"/>
    <n v="0"/>
    <n v="0"/>
    <n v="0"/>
    <n v="0"/>
    <n v="4857045405.6499996"/>
    <n v="0.37"/>
    <n v="4857045405.6499996"/>
    <n v="0"/>
    <n v="0"/>
    <n v="0"/>
    <n v="4857045405.6499996"/>
    <n v="0"/>
  </r>
  <r>
    <x v="15"/>
    <n v="13"/>
    <n v="1352"/>
    <n v="135210"/>
    <n v="1352102816"/>
    <s v="OBLIGACION DE FWD DE VENTA ESPEC ACT EUR"/>
    <n v="-111693491430"/>
    <n v="0"/>
    <n v="0"/>
    <n v="111693491430"/>
    <n v="0"/>
    <n v="111693491430"/>
    <n v="0"/>
    <n v="0"/>
    <n v="111693491430"/>
    <n v="41326591829.099998"/>
    <n v="0"/>
    <n v="0"/>
    <n v="0"/>
    <n v="0"/>
    <n v="0"/>
    <n v="0"/>
    <n v="0"/>
    <n v="41326591829.099998"/>
    <n v="0.37"/>
    <n v="41326591829.099998"/>
    <n v="0"/>
    <n v="6940725084.2799997"/>
    <n v="0"/>
    <n v="34385866744.82"/>
    <n v="0"/>
  </r>
  <r>
    <x v="15"/>
    <n v="13"/>
    <n v="1352"/>
    <n v="135210"/>
    <n v="1352102819"/>
    <s v="OBLIGACION DE FWD DE VENTA ESPEC ACT MXN"/>
    <n v="-75771560335"/>
    <n v="0"/>
    <n v="0"/>
    <n v="75771560335"/>
    <n v="0"/>
    <n v="75771560335"/>
    <n v="0"/>
    <n v="0"/>
    <n v="75771560335"/>
    <n v="28035477323.950001"/>
    <n v="0"/>
    <n v="0"/>
    <n v="0"/>
    <n v="0"/>
    <n v="0"/>
    <n v="0"/>
    <n v="0"/>
    <n v="28035477323.950001"/>
    <n v="0.37"/>
    <n v="28035477323.950001"/>
    <n v="0"/>
    <n v="20308480003.779999"/>
    <n v="0"/>
    <n v="7726997320.170002"/>
    <n v="0"/>
  </r>
  <r>
    <x v="15"/>
    <n v="13"/>
    <n v="1352"/>
    <n v="135210"/>
    <n v="1352102842"/>
    <s v="OBLIGACION DE FWD DE VENTA ESPEC ACT BRL"/>
    <n v="-51274776478"/>
    <n v="0"/>
    <n v="0"/>
    <n v="51274776478"/>
    <n v="0"/>
    <n v="51274776478"/>
    <n v="0"/>
    <n v="0"/>
    <n v="51274776478"/>
    <n v="18971667296.860001"/>
    <n v="0"/>
    <n v="0"/>
    <n v="0"/>
    <n v="0"/>
    <n v="0"/>
    <n v="0"/>
    <n v="0"/>
    <n v="18971667296.860001"/>
    <n v="0.37"/>
    <n v="18971667296.860001"/>
    <n v="0"/>
    <n v="0"/>
    <n v="0"/>
    <n v="18971667296.860001"/>
    <n v="0"/>
  </r>
  <r>
    <x v="15"/>
    <n v="13"/>
    <n v="1352"/>
    <n v="135220"/>
    <n v="1352200109"/>
    <s v="DCHO FWD TIT DE COM ACT COP-UVR NACION"/>
    <n v="633336881680"/>
    <n v="0"/>
    <n v="0"/>
    <n v="-633336881680"/>
    <n v="0"/>
    <n v="0"/>
    <n v="-633336881680"/>
    <n v="0"/>
    <n v="-633336881680"/>
    <n v="-234334646221.60001"/>
    <n v="0"/>
    <n v="0"/>
    <n v="0"/>
    <n v="0"/>
    <n v="0"/>
    <n v="0"/>
    <n v="0"/>
    <n v="-234334646221.60001"/>
    <n v="0.37"/>
    <n v="0"/>
    <n v="-234334646221.60001"/>
    <n v="0"/>
    <n v="-95260745750"/>
    <n v="0"/>
    <n v="-139073900471.60001"/>
  </r>
  <r>
    <x v="15"/>
    <n v="13"/>
    <n v="1352"/>
    <n v="135220"/>
    <n v="1352200136"/>
    <s v="DCHO FWD TIT DE VTA ACT COP-UVR NACION"/>
    <n v="634778682952"/>
    <n v="0"/>
    <n v="0"/>
    <n v="-634778682952"/>
    <n v="0"/>
    <n v="0"/>
    <n v="-634778682952"/>
    <n v="0"/>
    <n v="-634778682952"/>
    <n v="-234868112692.23999"/>
    <n v="0"/>
    <n v="0"/>
    <n v="0"/>
    <n v="0"/>
    <n v="0"/>
    <n v="0"/>
    <n v="0"/>
    <n v="-234868112692.23999"/>
    <n v="0.37"/>
    <n v="0"/>
    <n v="-234868112692.23999"/>
    <n v="0"/>
    <n v="-296349641082.26001"/>
    <n v="0"/>
    <n v="61481528390.02002"/>
  </r>
  <r>
    <x v="15"/>
    <n v="13"/>
    <n v="1352"/>
    <n v="135220"/>
    <n v="1352200158"/>
    <s v="OBL FWD TIT DE COM ACT COP-UVR NACION"/>
    <n v="-631816582801"/>
    <n v="0"/>
    <n v="0"/>
    <n v="631816582801"/>
    <n v="0"/>
    <n v="631816582801"/>
    <n v="0"/>
    <n v="0"/>
    <n v="631816582801"/>
    <n v="233772135636.37"/>
    <n v="0"/>
    <n v="0"/>
    <n v="0"/>
    <n v="0"/>
    <n v="0"/>
    <n v="0"/>
    <n v="0"/>
    <n v="233772135636.37"/>
    <n v="0.37"/>
    <n v="233772135636.37"/>
    <n v="0"/>
    <n v="95206025295.600006"/>
    <n v="0"/>
    <n v="138566110340.76999"/>
    <n v="0"/>
  </r>
  <r>
    <x v="15"/>
    <n v="13"/>
    <n v="1352"/>
    <n v="135220"/>
    <n v="1352200173"/>
    <s v="OBL FWD TIT DE VTA ACT COP-UVR NACION"/>
    <n v="-634052665776"/>
    <n v="0"/>
    <n v="0"/>
    <n v="634052665776"/>
    <n v="0"/>
    <n v="634052665776"/>
    <n v="0"/>
    <n v="0"/>
    <n v="634052665776"/>
    <n v="234599486337.12"/>
    <n v="0"/>
    <n v="0"/>
    <n v="0"/>
    <n v="0"/>
    <n v="0"/>
    <n v="0"/>
    <n v="0"/>
    <n v="234599486337.12"/>
    <n v="0.37"/>
    <n v="234599486337.12"/>
    <n v="0"/>
    <n v="296273547131.27002"/>
    <n v="0"/>
    <n v="-61674060794.150024"/>
    <n v="0"/>
  </r>
  <r>
    <x v="15"/>
    <n v="13"/>
    <n v="1352"/>
    <n v="135220"/>
    <n v="1352201545"/>
    <s v="DCHO FWD TIT DE VTA ACT USD GOBEXT"/>
    <n v="17417272858"/>
    <n v="0"/>
    <n v="0"/>
    <n v="-17417272858"/>
    <n v="0"/>
    <n v="0"/>
    <n v="-17417272858"/>
    <n v="0"/>
    <n v="-17417272858"/>
    <n v="-6444390957.46"/>
    <n v="0"/>
    <n v="0"/>
    <n v="0"/>
    <n v="0"/>
    <n v="0"/>
    <n v="0"/>
    <n v="0"/>
    <n v="-6444390957.46"/>
    <n v="0.37"/>
    <n v="0"/>
    <n v="-6444390957.46"/>
    <n v="0"/>
    <n v="0"/>
    <n v="0"/>
    <n v="-6444390957.46"/>
  </r>
  <r>
    <x v="15"/>
    <n v="13"/>
    <n v="1352"/>
    <n v="135220"/>
    <n v="1352201580"/>
    <s v="OBL FWD TIT DE VTA ACT USD GOBEXT"/>
    <n v="-17391109095"/>
    <n v="0"/>
    <n v="0"/>
    <n v="17391109095"/>
    <n v="0"/>
    <n v="17391109095"/>
    <n v="0"/>
    <n v="0"/>
    <n v="17391109095"/>
    <n v="6434710365.1499996"/>
    <n v="0"/>
    <n v="0"/>
    <n v="0"/>
    <n v="0"/>
    <n v="0"/>
    <n v="0"/>
    <n v="0"/>
    <n v="6434710365.1499996"/>
    <n v="0.37"/>
    <n v="6434710365.1499996"/>
    <n v="0"/>
    <n v="0"/>
    <n v="0"/>
    <n v="6434710365.1499996"/>
    <n v="0"/>
  </r>
  <r>
    <x v="15"/>
    <n v="13"/>
    <n v="1353"/>
    <n v="135305"/>
    <n v="1353050501"/>
    <s v="DERECHO DE FUTUROS DE COMPRA ESPEC ACT USD/NOVAD"/>
    <n v="2009736591000"/>
    <n v="0"/>
    <n v="0"/>
    <n v="-2009736591000"/>
    <n v="0"/>
    <n v="0"/>
    <n v="-2009736591000"/>
    <n v="0"/>
    <n v="-2009736591000"/>
    <n v="-743602538670"/>
    <n v="0"/>
    <n v="0"/>
    <n v="0"/>
    <n v="0"/>
    <n v="0"/>
    <n v="0"/>
    <n v="0"/>
    <n v="-743602538670"/>
    <n v="0.37"/>
    <n v="0"/>
    <n v="-743602538670"/>
    <n v="0"/>
    <n v="-866054232661"/>
    <n v="0"/>
    <n v="122451693991"/>
  </r>
  <r>
    <x v="15"/>
    <n v="13"/>
    <n v="1353"/>
    <n v="135305"/>
    <n v="1353050600"/>
    <s v="DERECHO FUTUROS VENTA DE ESPECULAC ACTI COP/NOVA"/>
    <n v="56232650000"/>
    <n v="0"/>
    <n v="0"/>
    <n v="-56232650000"/>
    <n v="0"/>
    <n v="0"/>
    <n v="-56232650000"/>
    <n v="0"/>
    <n v="-56232650000"/>
    <n v="-20806080500"/>
    <n v="0"/>
    <n v="0"/>
    <n v="0"/>
    <n v="0"/>
    <n v="0"/>
    <n v="0"/>
    <n v="0"/>
    <n v="-20806080500"/>
    <n v="0.37"/>
    <n v="0"/>
    <n v="-20806080500"/>
    <n v="0"/>
    <n v="-536836052500"/>
    <n v="0"/>
    <n v="516029972000"/>
  </r>
  <r>
    <x v="15"/>
    <n v="13"/>
    <n v="1353"/>
    <n v="135305"/>
    <n v="1353052500"/>
    <s v="OBLIGACION FUTUROS COMPRA ESPECULAC ACT COP/NOVA"/>
    <n v="-2009736591000"/>
    <n v="0"/>
    <n v="0"/>
    <n v="2009736591000"/>
    <n v="0"/>
    <n v="2009736591000"/>
    <n v="0"/>
    <n v="0"/>
    <n v="2009736591000"/>
    <n v="743602538670"/>
    <n v="0"/>
    <n v="0"/>
    <n v="0"/>
    <n v="0"/>
    <n v="0"/>
    <n v="0"/>
    <n v="0"/>
    <n v="743602538670"/>
    <n v="0.37"/>
    <n v="743602538670"/>
    <n v="0"/>
    <n v="866054232661"/>
    <n v="0"/>
    <n v="-122451693991"/>
    <n v="0"/>
  </r>
  <r>
    <x v="15"/>
    <n v="13"/>
    <n v="1353"/>
    <n v="135305"/>
    <n v="1353052601"/>
    <s v="OBLIGACION DE FUTUROS DE VTA ESPEC ACT USD/NOVAD"/>
    <n v="-56232650000"/>
    <n v="0"/>
    <n v="0"/>
    <n v="56232650000"/>
    <n v="0"/>
    <n v="56232650000"/>
    <n v="0"/>
    <n v="0"/>
    <n v="56232650000"/>
    <n v="20806080500"/>
    <n v="0"/>
    <n v="0"/>
    <n v="0"/>
    <n v="0"/>
    <n v="0"/>
    <n v="0"/>
    <n v="0"/>
    <n v="20806080500"/>
    <n v="0.37"/>
    <n v="20806080500"/>
    <n v="0"/>
    <n v="536836052500"/>
    <n v="0"/>
    <n v="-516029972000"/>
    <n v="0"/>
  </r>
  <r>
    <x v="15"/>
    <n v="13"/>
    <n v="1353"/>
    <n v="135315"/>
    <n v="1353151500"/>
    <s v="DCHO FUTUROS SOBRE TITULO COMPRA ACTIVO CO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62820500"/>
    <n v="0"/>
    <n v="1862820500"/>
  </r>
  <r>
    <x v="15"/>
    <n v="13"/>
    <n v="1353"/>
    <n v="135315"/>
    <n v="1353151600"/>
    <s v="DCHO FUTUROS SOBRE TITULO VENTA ACTIVO COP"/>
    <n v="280220985000"/>
    <n v="0"/>
    <n v="0"/>
    <n v="-280220985000"/>
    <n v="0"/>
    <n v="0"/>
    <n v="-280220985000"/>
    <n v="0"/>
    <n v="-280220985000"/>
    <n v="-103681764450"/>
    <n v="0"/>
    <n v="0"/>
    <n v="0"/>
    <n v="0"/>
    <n v="0"/>
    <n v="0"/>
    <n v="0"/>
    <n v="-103681764450"/>
    <n v="0.37"/>
    <n v="0"/>
    <n v="-103681764450"/>
    <n v="0"/>
    <n v="-72516712550"/>
    <n v="0"/>
    <n v="-31165051900"/>
  </r>
  <r>
    <x v="15"/>
    <n v="13"/>
    <n v="1353"/>
    <n v="135315"/>
    <n v="1353153500"/>
    <s v="OBLIG FUT SOBRE TITULO COMPRA ACTIVO CO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2820500"/>
    <n v="0"/>
    <n v="-1862820500"/>
    <n v="0"/>
  </r>
  <r>
    <x v="15"/>
    <n v="13"/>
    <n v="1353"/>
    <n v="135315"/>
    <n v="1353153600"/>
    <s v="OBLIG FUT SOBRE TITULO VENTA ACTIVO COP"/>
    <n v="-280220985000"/>
    <n v="0"/>
    <n v="0"/>
    <n v="280220985000"/>
    <n v="0"/>
    <n v="280220985000"/>
    <n v="0"/>
    <n v="0"/>
    <n v="280220985000"/>
    <n v="103681764450"/>
    <n v="0"/>
    <n v="0"/>
    <n v="0"/>
    <n v="0"/>
    <n v="0"/>
    <n v="0"/>
    <n v="0"/>
    <n v="103681764450"/>
    <n v="0.37"/>
    <n v="103681764450"/>
    <n v="0"/>
    <n v="72516712550"/>
    <n v="0"/>
    <n v="31165051900"/>
    <n v="0"/>
  </r>
  <r>
    <x v="15"/>
    <n v="13"/>
    <n v="1354"/>
    <n v="135405"/>
    <n v="1354050500"/>
    <s v="DERECHO SWAP ACTIVO FI - CC SWAP COP"/>
    <n v="3353680563760"/>
    <n v="0"/>
    <n v="0"/>
    <n v="-3353680563760"/>
    <n v="0"/>
    <n v="0"/>
    <n v="-3353680563760"/>
    <n v="0"/>
    <n v="-3353680563760"/>
    <n v="-1240861808591.2"/>
    <n v="0"/>
    <n v="0"/>
    <n v="0"/>
    <n v="0"/>
    <n v="0"/>
    <n v="0"/>
    <n v="0"/>
    <n v="-1240861808591.2"/>
    <n v="0.37"/>
    <n v="0"/>
    <n v="-1240861808591.2"/>
    <n v="0"/>
    <n v="-862822222938.55994"/>
    <n v="0"/>
    <n v="-378039585652.64001"/>
  </r>
  <r>
    <x v="15"/>
    <n v="13"/>
    <n v="1354"/>
    <n v="135405"/>
    <n v="1354050501"/>
    <s v="DERECHO SWAP ACTIVO FI - CC SWAP USD"/>
    <n v="1863836725473"/>
    <n v="0"/>
    <n v="0"/>
    <n v="-1863836725473"/>
    <n v="0"/>
    <n v="0"/>
    <n v="-1863836725473"/>
    <n v="0"/>
    <n v="-1863836725473"/>
    <n v="-689619588425.01001"/>
    <n v="0"/>
    <n v="0"/>
    <n v="0"/>
    <n v="0"/>
    <n v="0"/>
    <n v="0"/>
    <n v="0"/>
    <n v="-689619588425.01001"/>
    <n v="0.37"/>
    <n v="0"/>
    <n v="-689619588425.01001"/>
    <n v="0"/>
    <n v="-1405879685343.24"/>
    <n v="0"/>
    <n v="716260096918.22998"/>
  </r>
  <r>
    <x v="15"/>
    <n v="13"/>
    <n v="1354"/>
    <n v="135405"/>
    <n v="1354050503"/>
    <s v="DERECHO SWAP ACTIVO FI - CC SWAP UVR"/>
    <n v="317536000189"/>
    <n v="0"/>
    <n v="0"/>
    <n v="-317536000189"/>
    <n v="0"/>
    <n v="0"/>
    <n v="-317536000189"/>
    <n v="0"/>
    <n v="-317536000189"/>
    <n v="-117488320069.92999"/>
    <n v="0"/>
    <n v="0"/>
    <n v="0"/>
    <n v="0"/>
    <n v="0"/>
    <n v="0"/>
    <n v="0"/>
    <n v="-117488320069.92999"/>
    <n v="0.37"/>
    <n v="0"/>
    <n v="-117488320069.92999"/>
    <n v="0"/>
    <n v="-71896183661.149994"/>
    <n v="0"/>
    <n v="-45592136408.779999"/>
  </r>
  <r>
    <x v="15"/>
    <n v="13"/>
    <n v="1354"/>
    <n v="135405"/>
    <n v="1354052020"/>
    <s v="OBLIGACION SWAP ACTIVO FI - CC SWAP COP"/>
    <n v="-1850609588145"/>
    <n v="0"/>
    <n v="0"/>
    <n v="1850609588145"/>
    <n v="0"/>
    <n v="1850609588145"/>
    <n v="0"/>
    <n v="0"/>
    <n v="1850609588145"/>
    <n v="684725547613.65002"/>
    <n v="0"/>
    <n v="0"/>
    <n v="0"/>
    <n v="0"/>
    <n v="0"/>
    <n v="0"/>
    <n v="0"/>
    <n v="684725547613.65002"/>
    <n v="0.37"/>
    <n v="684725547613.65002"/>
    <n v="0"/>
    <n v="1276629718022.5"/>
    <n v="0"/>
    <n v="-591904170408.84998"/>
    <n v="0"/>
  </r>
  <r>
    <x v="15"/>
    <n v="13"/>
    <n v="1354"/>
    <n v="135405"/>
    <n v="1354052021"/>
    <s v="OBLIGACION SWAP ACTIVO FI - CC SWAP USD"/>
    <n v="-3012723013453"/>
    <n v="0"/>
    <n v="0"/>
    <n v="3012723013453"/>
    <n v="0"/>
    <n v="3012723013453"/>
    <n v="0"/>
    <n v="0"/>
    <n v="3012723013453"/>
    <n v="1114707514977.6101"/>
    <n v="0"/>
    <n v="0"/>
    <n v="0"/>
    <n v="0"/>
    <n v="0"/>
    <n v="0"/>
    <n v="0"/>
    <n v="1114707514977.6101"/>
    <n v="0.37000000000000005"/>
    <n v="1114707514977.6101"/>
    <n v="0"/>
    <n v="749597959653.15002"/>
    <n v="0"/>
    <n v="365109555324.46008"/>
    <n v="0"/>
  </r>
  <r>
    <x v="15"/>
    <n v="13"/>
    <n v="1354"/>
    <n v="135405"/>
    <n v="1354052023"/>
    <s v="OBLIGACION SWAP ACTIVO FI - CC SWAP UVR"/>
    <n v="-110405084547"/>
    <n v="0"/>
    <n v="0"/>
    <n v="110405084547"/>
    <n v="0"/>
    <n v="110405084547"/>
    <n v="0"/>
    <n v="0"/>
    <n v="110405084547"/>
    <n v="40849881282.389999"/>
    <n v="0"/>
    <n v="0"/>
    <n v="0"/>
    <n v="0"/>
    <n v="0"/>
    <n v="0"/>
    <n v="0"/>
    <n v="40849881282.389999"/>
    <n v="0.37"/>
    <n v="40849881282.389999"/>
    <n v="0"/>
    <n v="75487068994.669998"/>
    <n v="0"/>
    <n v="-34637187712.279999"/>
    <n v="0"/>
  </r>
  <r>
    <x v="15"/>
    <n v="13"/>
    <n v="1354"/>
    <n v="135410"/>
    <n v="1354101010"/>
    <s v="DERECHO SWAP ACTIVO FI - IR SWAP COP"/>
    <n v="1892255891602"/>
    <n v="0"/>
    <n v="0"/>
    <n v="-1892255891602"/>
    <n v="0"/>
    <n v="0"/>
    <n v="-1892255891602"/>
    <n v="0"/>
    <n v="-1892255891602"/>
    <n v="-700134679892.73999"/>
    <n v="0"/>
    <n v="0"/>
    <n v="0"/>
    <n v="0"/>
    <n v="0"/>
    <n v="0"/>
    <n v="0"/>
    <n v="-700134679892.73999"/>
    <n v="0.37"/>
    <n v="0"/>
    <n v="-700134679892.73999"/>
    <n v="0"/>
    <n v="-694564597922.58997"/>
    <n v="0"/>
    <n v="-5570081970.1500244"/>
  </r>
  <r>
    <x v="15"/>
    <n v="13"/>
    <n v="1354"/>
    <n v="135410"/>
    <n v="1354101017"/>
    <s v="DERECHO SWAP ACTIVO FI - IR SWAP USD"/>
    <n v="72243649058"/>
    <n v="0"/>
    <n v="0"/>
    <n v="-72243649058"/>
    <n v="0"/>
    <n v="0"/>
    <n v="-72243649058"/>
    <n v="0"/>
    <n v="-72243649058"/>
    <n v="-26730150151.459999"/>
    <n v="0"/>
    <n v="0"/>
    <n v="0"/>
    <n v="0"/>
    <n v="0"/>
    <n v="0"/>
    <n v="0"/>
    <n v="-26730150151.459999"/>
    <n v="0.37"/>
    <n v="0"/>
    <n v="-26730150151.459999"/>
    <n v="0"/>
    <n v="-60409477143.279999"/>
    <n v="0"/>
    <n v="33679326991.82"/>
  </r>
  <r>
    <x v="15"/>
    <n v="13"/>
    <n v="1354"/>
    <n v="135410"/>
    <n v="1354101111"/>
    <s v="DERECHO  ACTIVO IRS SWAP USD NEG POR CAMARA"/>
    <n v="50919640992"/>
    <n v="0"/>
    <n v="0"/>
    <n v="-50919640992"/>
    <n v="0"/>
    <n v="0"/>
    <n v="-50919640992"/>
    <n v="0"/>
    <n v="-50919640992"/>
    <n v="-18840267167.040001"/>
    <n v="0"/>
    <n v="0"/>
    <n v="0"/>
    <n v="0"/>
    <n v="0"/>
    <n v="0"/>
    <n v="0"/>
    <n v="-18840267167.040001"/>
    <n v="0.37"/>
    <n v="0"/>
    <n v="-18840267167.040001"/>
    <n v="0"/>
    <n v="-46973929471.059998"/>
    <n v="0"/>
    <n v="28133662304.019997"/>
  </r>
  <r>
    <x v="15"/>
    <n v="13"/>
    <n v="1354"/>
    <n v="135410"/>
    <n v="1354101221"/>
    <s v="OBLIGACION ACTIVO IRS SWAP USD NEG POR CAMARA"/>
    <n v="-50919640992"/>
    <n v="0"/>
    <n v="0"/>
    <n v="50919640992"/>
    <n v="0"/>
    <n v="50919640992"/>
    <n v="0"/>
    <n v="0"/>
    <n v="50919640992"/>
    <n v="18840267167.040001"/>
    <n v="0"/>
    <n v="0"/>
    <n v="0"/>
    <n v="0"/>
    <n v="0"/>
    <n v="0"/>
    <n v="0"/>
    <n v="18840267167.040001"/>
    <n v="0.37"/>
    <n v="18840267167.040001"/>
    <n v="0"/>
    <n v="46973929471.059998"/>
    <n v="0"/>
    <n v="-28133662304.019997"/>
    <n v="0"/>
  </r>
  <r>
    <x v="15"/>
    <n v="13"/>
    <n v="1354"/>
    <n v="135410"/>
    <n v="1354102520"/>
    <s v="OBLIGACION SWAP ACTIVO FI - IR SWAP COP"/>
    <n v="-1622200062557"/>
    <n v="0"/>
    <n v="0"/>
    <n v="1622200062557"/>
    <n v="0"/>
    <n v="1622200062557"/>
    <n v="0"/>
    <n v="0"/>
    <n v="1622200062557"/>
    <n v="600214023146.08997"/>
    <n v="0"/>
    <n v="0"/>
    <n v="0"/>
    <n v="0"/>
    <n v="0"/>
    <n v="0"/>
    <n v="0"/>
    <n v="600214023146.08997"/>
    <n v="0.37"/>
    <n v="600214023146.08997"/>
    <n v="0"/>
    <n v="605149223942.93005"/>
    <n v="0"/>
    <n v="-4935200796.8400879"/>
    <n v="0"/>
  </r>
  <r>
    <x v="15"/>
    <n v="13"/>
    <n v="1354"/>
    <n v="135410"/>
    <n v="1354102521"/>
    <s v="OBLIGACION SWAP ACTIVO FI - IR SWAP USD"/>
    <n v="-55388956320"/>
    <n v="0"/>
    <n v="0"/>
    <n v="55388956320"/>
    <n v="0"/>
    <n v="55388956320"/>
    <n v="0"/>
    <n v="0"/>
    <n v="55388956320"/>
    <n v="20493913838.400002"/>
    <n v="0"/>
    <n v="0"/>
    <n v="0"/>
    <n v="0"/>
    <n v="0"/>
    <n v="0"/>
    <n v="0"/>
    <n v="20493913838.400002"/>
    <n v="0.37000000000000005"/>
    <n v="20493913838.400002"/>
    <n v="0"/>
    <n v="54960049179.830002"/>
    <n v="0"/>
    <n v="-34466135341.43"/>
    <n v="0"/>
  </r>
  <r>
    <x v="15"/>
    <n v="13"/>
    <n v="1355"/>
    <n v="135505"/>
    <n v="1355050521"/>
    <s v="UTILIDAD/PERDIDA VAL OPACTIVA COMPRA CALLS COP/U"/>
    <n v="7443401318"/>
    <n v="0"/>
    <n v="0"/>
    <n v="-7443401318"/>
    <n v="0"/>
    <n v="0"/>
    <n v="-7443401318"/>
    <n v="0"/>
    <n v="-7443401318"/>
    <n v="-2754058487.6599998"/>
    <n v="0"/>
    <n v="0"/>
    <n v="0"/>
    <n v="0"/>
    <n v="0"/>
    <n v="0"/>
    <n v="0"/>
    <n v="-2754058487.6599998"/>
    <n v="0.37"/>
    <n v="0"/>
    <n v="-2754058487.6599998"/>
    <n v="0"/>
    <n v="-3013972149.75"/>
    <n v="0"/>
    <n v="259913662.09000015"/>
  </r>
  <r>
    <x v="15"/>
    <n v="13"/>
    <n v="1355"/>
    <n v="135505"/>
    <n v="1355050522"/>
    <s v="UTILIDAD/PERDIDA VAL OPACTIVA COMPRA CALLS DIV/U"/>
    <n v="400758589"/>
    <n v="0"/>
    <n v="0"/>
    <n v="-400758589"/>
    <n v="0"/>
    <n v="0"/>
    <n v="-400758589"/>
    <n v="0"/>
    <n v="-400758589"/>
    <n v="-148280677.93000001"/>
    <n v="0"/>
    <n v="0"/>
    <n v="0"/>
    <n v="0"/>
    <n v="0"/>
    <n v="0"/>
    <n v="0"/>
    <n v="-148280677.93000001"/>
    <n v="0.37"/>
    <n v="0"/>
    <n v="-148280677.93000001"/>
    <n v="0"/>
    <n v="-32612782.349999998"/>
    <n v="0"/>
    <n v="-115667895.58000001"/>
  </r>
  <r>
    <x v="15"/>
    <n v="13"/>
    <n v="1355"/>
    <n v="135530"/>
    <n v="1355302521"/>
    <s v="UTILIDAD/PERDIDA VAL OP ACTIVA COMPRA PUTS COP/U"/>
    <n v="11277440361"/>
    <n v="0"/>
    <n v="0"/>
    <n v="-11277440361"/>
    <n v="0"/>
    <n v="0"/>
    <n v="-11277440361"/>
    <n v="0"/>
    <n v="-11277440361"/>
    <n v="-4172652933.5700002"/>
    <n v="0"/>
    <n v="0"/>
    <n v="0"/>
    <n v="0"/>
    <n v="0"/>
    <n v="0"/>
    <n v="0"/>
    <n v="-4172652933.5700002"/>
    <n v="0.37"/>
    <n v="0"/>
    <n v="-4172652933.5700002"/>
    <n v="0"/>
    <n v="-2097722800.3399999"/>
    <n v="0"/>
    <n v="-2074930133.2300003"/>
  </r>
  <r>
    <x v="15"/>
    <n v="13"/>
    <n v="1355"/>
    <n v="135530"/>
    <n v="1355302522"/>
    <s v="UTILIDAD/PERDIDA VAL OP ACTIVA COMPRA PUTS DIV/U"/>
    <n v="2447504299"/>
    <n v="0"/>
    <n v="0"/>
    <n v="-2447504299"/>
    <n v="0"/>
    <n v="0"/>
    <n v="-2447504299"/>
    <n v="0"/>
    <n v="-2447504299"/>
    <n v="-905576590.63"/>
    <n v="0"/>
    <n v="0"/>
    <n v="0"/>
    <n v="0"/>
    <n v="0"/>
    <n v="0"/>
    <n v="0"/>
    <n v="-905576590.63"/>
    <n v="0.37"/>
    <n v="0"/>
    <n v="-905576590.63"/>
    <n v="0"/>
    <n v="-234960324.84999999"/>
    <n v="0"/>
    <n v="-670616265.77999997"/>
  </r>
  <r>
    <x v="3"/>
    <n v="13"/>
    <n v="1390"/>
    <n v="139005"/>
    <n v="1390058905"/>
    <s v="DETERIORO INVERS A COSTO AMORTIZADO INSTRUM DEUD"/>
    <n v="-4962401979"/>
    <n v="0"/>
    <n v="-4962401978.8299999"/>
    <n v="0.17000007629394531"/>
    <n v="0.17000007629394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4"/>
    <n v="140405"/>
    <n v="1404050001"/>
    <s v="CREDITO VIVIENDA - CATEGORIA A"/>
    <n v="11455841222515"/>
    <n v="0"/>
    <n v="11455841222515.301"/>
    <n v="0.30078125"/>
    <n v="0"/>
    <n v="0.30078125"/>
    <n v="0"/>
    <n v="0"/>
    <n v="0.30078125"/>
    <n v="0.11128906249999999"/>
    <n v="0"/>
    <n v="0"/>
    <n v="0"/>
    <n v="0"/>
    <n v="0"/>
    <n v="0"/>
    <n v="0"/>
    <n v="0.11128906249999999"/>
    <n v="0.37"/>
    <n v="0.11128906249999999"/>
    <n v="0"/>
    <n v="0.14814453124999999"/>
    <n v="0"/>
    <n v="-3.6855468749999995E-2"/>
    <n v="0"/>
  </r>
  <r>
    <x v="5"/>
    <n v="14"/>
    <n v="1404"/>
    <n v="140405"/>
    <n v="1404057000"/>
    <s v="CAT A VIVIENDA V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4"/>
    <n v="140405"/>
    <n v="1404057120"/>
    <s v="DIF K VIV CONV REE 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4"/>
    <n v="140405"/>
    <n v="1404059001"/>
    <s v="CRÉDITO DE VIVIENDA A"/>
    <n v="14940912383"/>
    <n v="0"/>
    <n v="7790478486.4100027"/>
    <n v="-7150433896.5900002"/>
    <n v="0"/>
    <n v="0"/>
    <n v="-7150433896.5900002"/>
    <n v="0"/>
    <n v="-7150433896.5900002"/>
    <n v="-2645660541.7382998"/>
    <n v="0"/>
    <n v="0"/>
    <n v="0"/>
    <n v="0"/>
    <n v="0"/>
    <n v="0"/>
    <n v="0"/>
    <n v="-2645660541.7382998"/>
    <n v="0.37"/>
    <n v="0"/>
    <n v="-2645660541.7382998"/>
    <n v="0"/>
    <n v="-2645660541.927"/>
    <n v="0"/>
    <n v="0.18870019912719727"/>
  </r>
  <r>
    <x v="5"/>
    <n v="14"/>
    <n v="1404"/>
    <n v="140405"/>
    <n v="1404059501"/>
    <s v="CRED.VVDA.CATEG.A.U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4"/>
    <n v="140405"/>
    <n v="1404059502"/>
    <s v="CRED.VVDA.CATEG.A.C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4"/>
    <n v="140405"/>
    <n v="1404059503"/>
    <s v="CRED.VVDA.CATEG.A.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4"/>
    <n v="140405"/>
    <n v="1404059800"/>
    <s v="CRÉDITO DE VIVIENDA A RECLASIFICACION ENDEUDAMIE"/>
    <n v="-751500248820"/>
    <n v="0"/>
    <n v="-751500248819.82996"/>
    <n v="0.1700439453125"/>
    <n v="0"/>
    <n v="0.1700439453125"/>
    <n v="0"/>
    <n v="0"/>
    <n v="0.1700439453125"/>
    <n v="6.2916259765624996E-2"/>
    <n v="0"/>
    <n v="0"/>
    <n v="0"/>
    <n v="0"/>
    <n v="0"/>
    <n v="0"/>
    <n v="0"/>
    <n v="6.2916259765624996E-2"/>
    <n v="0.37"/>
    <n v="6.2916259765624996E-2"/>
    <n v="0"/>
    <n v="0"/>
    <n v="-0.15541625976562501"/>
    <n v="6.2916259765624996E-2"/>
    <n v="0.15541625976562501"/>
  </r>
  <r>
    <x v="5"/>
    <n v="14"/>
    <n v="1404"/>
    <n v="140415"/>
    <n v="1404157001"/>
    <s v="CAT B VIVIENDA V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4"/>
    <n v="140415"/>
    <n v="1404157121"/>
    <s v="DIF K VIV CONV REE 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4"/>
    <n v="140415"/>
    <n v="1404159002"/>
    <s v="CRÉDITO DE VIVIENDA B"/>
    <n v="1657955252"/>
    <n v="0"/>
    <n v="1657955251.8599999"/>
    <n v="-0.1400001049041748"/>
    <n v="0"/>
    <n v="0"/>
    <n v="-0.1400001049041748"/>
    <n v="0"/>
    <n v="-0.1400001049041748"/>
    <n v="-5.1800038814544674E-2"/>
    <n v="0"/>
    <n v="0"/>
    <n v="0"/>
    <n v="0"/>
    <n v="0"/>
    <n v="0"/>
    <n v="0"/>
    <n v="-5.1800038814544674E-2"/>
    <n v="0.37"/>
    <n v="0"/>
    <n v="-5.1800038814544674E-2"/>
    <n v="0"/>
    <n v="-0.17020001411437988"/>
    <n v="0"/>
    <n v="0.1183999752998352"/>
  </r>
  <r>
    <x v="5"/>
    <n v="14"/>
    <n v="1404"/>
    <n v="140415"/>
    <n v="1404159504"/>
    <s v="CRED.VVDA.CATEG.B.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4"/>
    <n v="140415"/>
    <n v="1404159507"/>
    <s v="CRED.VVDA.CATEG.B.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4"/>
    <n v="140415"/>
    <n v="1404159801"/>
    <s v="CRÉDITO DE VIVIENDA B RECLASIFICACION ENDEUDAMIE"/>
    <n v="260791293569"/>
    <n v="0"/>
    <n v="260791293569.39999"/>
    <n v="0.399993896484375"/>
    <n v="0"/>
    <n v="0.399993896484375"/>
    <n v="0"/>
    <n v="0"/>
    <n v="0.399993896484375"/>
    <n v="0.14799774169921875"/>
    <n v="0"/>
    <n v="0"/>
    <n v="0"/>
    <n v="0"/>
    <n v="0"/>
    <n v="0"/>
    <n v="0"/>
    <n v="0.14799774169921875"/>
    <n v="0.37"/>
    <n v="0.14799774169921875"/>
    <n v="0"/>
    <n v="0"/>
    <n v="-8.5104064941406252E-2"/>
    <n v="0.14799774169921875"/>
    <n v="8.5104064941406252E-2"/>
  </r>
  <r>
    <x v="5"/>
    <n v="14"/>
    <n v="1404"/>
    <n v="140425"/>
    <n v="1404257001"/>
    <s v="CAT C VIVIENDA V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4"/>
    <n v="140425"/>
    <n v="1404257121"/>
    <s v="DIF K VIV CONV REE 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4"/>
    <n v="140425"/>
    <n v="1404259002"/>
    <s v="CRÉDITO DE VIVIENDA C"/>
    <n v="2382774635"/>
    <n v="0"/>
    <n v="2382774635.48"/>
    <n v="0.48000001907348633"/>
    <n v="0"/>
    <n v="0.48000001907348633"/>
    <n v="0"/>
    <n v="0"/>
    <n v="0.48000001907348633"/>
    <n v="0.17760000705718995"/>
    <n v="0"/>
    <n v="0"/>
    <n v="0"/>
    <n v="0"/>
    <n v="0"/>
    <n v="0"/>
    <n v="0"/>
    <n v="0.17760000705718995"/>
    <n v="0.37"/>
    <n v="0.17760000705718995"/>
    <n v="0"/>
    <n v="1.8499982357025147E-2"/>
    <n v="0"/>
    <n v="0.15910002470016479"/>
    <n v="0"/>
  </r>
  <r>
    <x v="5"/>
    <n v="14"/>
    <n v="1404"/>
    <n v="140425"/>
    <n v="1404259504"/>
    <s v="CRED.VVDA.CATEG.C.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4"/>
    <n v="140425"/>
    <n v="1404259507"/>
    <s v="CRED.VVDA.CATEG.C.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4"/>
    <n v="140425"/>
    <n v="1404259801"/>
    <s v="CRÉDITO DE VIVIENDA C RECLASIFICACION ENDEUDAMIE"/>
    <n v="172519855840"/>
    <n v="0"/>
    <n v="172519855839.98001"/>
    <n v="-1.9989013671875E-2"/>
    <n v="0"/>
    <n v="0"/>
    <n v="-1.9989013671875E-2"/>
    <n v="0"/>
    <n v="-1.9989013671875E-2"/>
    <n v="-7.3959350585937498E-3"/>
    <n v="0"/>
    <n v="0"/>
    <n v="0"/>
    <n v="0"/>
    <n v="0"/>
    <n v="0"/>
    <n v="0"/>
    <n v="-7.3959350585937498E-3"/>
    <n v="0.37"/>
    <n v="0"/>
    <n v="-7.3959350585937498E-3"/>
    <n v="0"/>
    <n v="-4.4398193359374998E-2"/>
    <n v="0"/>
    <n v="3.700225830078125E-2"/>
  </r>
  <r>
    <x v="5"/>
    <n v="14"/>
    <n v="1404"/>
    <n v="140435"/>
    <n v="1404357000"/>
    <s v="CAT D VIVIENDA V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4"/>
    <n v="140435"/>
    <n v="1404357120"/>
    <s v="DIF K VIV CONV REE 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4"/>
    <n v="140435"/>
    <n v="1404359001"/>
    <s v="CRÉDITO DE VIVIENDA D"/>
    <n v="1166132048"/>
    <n v="0"/>
    <n v="1166132047.98"/>
    <n v="-1.9999980926513672E-2"/>
    <n v="0"/>
    <n v="0"/>
    <n v="-1.9999980926513672E-2"/>
    <n v="0"/>
    <n v="-1.9999980926513672E-2"/>
    <n v="-7.3999929428100585E-3"/>
    <n v="0"/>
    <n v="0"/>
    <n v="0"/>
    <n v="0"/>
    <n v="0"/>
    <n v="0"/>
    <n v="0"/>
    <n v="-7.3999929428100585E-3"/>
    <n v="0.37"/>
    <n v="0"/>
    <n v="-7.3999929428100585E-3"/>
    <n v="0"/>
    <n v="-7.0300021171569818E-2"/>
    <n v="0"/>
    <n v="6.2900028228759758E-2"/>
  </r>
  <r>
    <x v="5"/>
    <n v="14"/>
    <n v="1404"/>
    <n v="140435"/>
    <n v="1404359501"/>
    <s v="CRED.VVDA.CATEG.D.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4"/>
    <n v="140435"/>
    <n v="1404359503"/>
    <s v="CRED.VVDA.CATEG.D.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4"/>
    <n v="140435"/>
    <n v="1404359800"/>
    <s v="CRÉDITO DE VIVIENDA D RECLASIFICACION ENDEUDAMIE"/>
    <n v="113751034466"/>
    <n v="0"/>
    <n v="113751034465.75999"/>
    <n v="-0.2400054931640625"/>
    <n v="0"/>
    <n v="0"/>
    <n v="-0.2400054931640625"/>
    <n v="0"/>
    <n v="-0.2400054931640625"/>
    <n v="-8.8802032470703118E-2"/>
    <n v="0"/>
    <n v="0"/>
    <n v="0"/>
    <n v="0"/>
    <n v="0"/>
    <n v="0"/>
    <n v="0"/>
    <n v="-8.8802032470703118E-2"/>
    <n v="0.37"/>
    <n v="0"/>
    <n v="-8.8802032470703118E-2"/>
    <n v="0.14060180664062499"/>
    <n v="0"/>
    <n v="-0.14060180664062499"/>
    <n v="-8.8802032470703118E-2"/>
  </r>
  <r>
    <x v="5"/>
    <n v="14"/>
    <n v="1404"/>
    <n v="140445"/>
    <n v="1404457000"/>
    <s v="CAT E VIVIENDA V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4"/>
    <n v="140445"/>
    <n v="1404459001"/>
    <s v="CRÉDITO DE VIVIENDA E"/>
    <n v="1844823449"/>
    <n v="0"/>
    <n v="1844823449.4200001"/>
    <n v="0.42000007629394531"/>
    <n v="0"/>
    <n v="0.42000007629394531"/>
    <n v="0"/>
    <n v="0"/>
    <n v="0.42000007629394531"/>
    <n v="0.15540002822875976"/>
    <n v="0"/>
    <n v="0"/>
    <n v="0"/>
    <n v="0"/>
    <n v="0"/>
    <n v="0"/>
    <n v="0"/>
    <n v="0.15540002822875976"/>
    <n v="0.37"/>
    <n v="0.15540002822875976"/>
    <n v="0"/>
    <n v="0.12209997177124023"/>
    <n v="0"/>
    <n v="3.3300056457519531E-2"/>
    <n v="0"/>
  </r>
  <r>
    <x v="5"/>
    <n v="14"/>
    <n v="1404"/>
    <n v="140445"/>
    <n v="1404459501"/>
    <s v="CRED.VVDA.CATEG.E.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4"/>
    <n v="140445"/>
    <n v="1404459502"/>
    <s v="CRED.VVDA.CATEG.E.C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4"/>
    <n v="140445"/>
    <n v="1404459503"/>
    <s v="CRED.VVDA.CATEG.E.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4"/>
    <n v="140445"/>
    <n v="1404459505"/>
    <s v="CRED.VVDA.CATEG.E.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4"/>
    <n v="140445"/>
    <n v="1404459800"/>
    <s v="CRÉDITO DE VIVIENDA E RECLASIFICACION ENDEUDAMIE"/>
    <n v="204438064943"/>
    <n v="0"/>
    <n v="204438064942.84"/>
    <n v="-0.160003662109375"/>
    <n v="0"/>
    <n v="0"/>
    <n v="-0.160003662109375"/>
    <n v="0"/>
    <n v="-0.160003662109375"/>
    <n v="-5.9201354980468752E-2"/>
    <n v="0"/>
    <n v="0"/>
    <n v="0"/>
    <n v="0"/>
    <n v="0"/>
    <n v="0"/>
    <n v="0"/>
    <n v="-5.9201354980468752E-2"/>
    <n v="0.37"/>
    <n v="0"/>
    <n v="-5.9201354980468752E-2"/>
    <n v="9.9895935058593746E-2"/>
    <n v="0"/>
    <n v="-9.9895935058593746E-2"/>
    <n v="-5.9201354980468752E-2"/>
  </r>
  <r>
    <x v="5"/>
    <n v="14"/>
    <n v="1408"/>
    <n v="140805"/>
    <n v="1408051300"/>
    <s v="CARTERA TARJETA DE CRÉDITO CONSUMO PESOS"/>
    <n v="4211263169896"/>
    <n v="0"/>
    <n v="4209674705124.8379"/>
    <n v="-1588464771.1601562"/>
    <n v="0"/>
    <n v="0"/>
    <n v="-1588464771.1601562"/>
    <n v="0"/>
    <n v="-1588464771.1601562"/>
    <n v="-587731965.32925785"/>
    <n v="0"/>
    <n v="0"/>
    <n v="0"/>
    <n v="0"/>
    <n v="0"/>
    <n v="0"/>
    <n v="0"/>
    <n v="-587731965.32925785"/>
    <n v="0.37"/>
    <n v="0"/>
    <n v="-587731965.32925785"/>
    <n v="0"/>
    <n v="-587731965.36611331"/>
    <n v="0"/>
    <n v="3.6855459213256836E-2"/>
  </r>
  <r>
    <x v="5"/>
    <n v="14"/>
    <n v="1408"/>
    <n v="140805"/>
    <n v="1408051350"/>
    <s v="CARTERA TARJETA DE CRÉDITO CONSUMO DÓLAR"/>
    <n v="379795278986"/>
    <n v="0"/>
    <n v="379795278986.27002"/>
    <n v="0.27001953125"/>
    <n v="0"/>
    <n v="0.27001953125"/>
    <n v="0"/>
    <n v="0"/>
    <n v="0.27001953125"/>
    <n v="9.9907226562499993E-2"/>
    <n v="0"/>
    <n v="0"/>
    <n v="0"/>
    <n v="0"/>
    <n v="0"/>
    <n v="0"/>
    <n v="0"/>
    <n v="9.9907226562499993E-2"/>
    <n v="0.37"/>
    <n v="9.9907226562499993E-2"/>
    <n v="0"/>
    <n v="0.13319458007812499"/>
    <n v="0"/>
    <n v="-3.3287353515624993E-2"/>
    <n v="0"/>
  </r>
  <r>
    <x v="5"/>
    <n v="14"/>
    <n v="1408"/>
    <n v="140805"/>
    <n v="1408057120"/>
    <s v="DIF K CMO REE 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8"/>
    <n v="140805"/>
    <n v="1408057200"/>
    <s v="DIFERIDO DEL CAPITAL - COMISIONES CONSUMO A P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08"/>
    <n v="140805"/>
    <n v="1408057201"/>
    <s v="DIFERIDO DEL CAPITAL - COMISIONES CONSUMO A LEAS"/>
    <n v="740050914"/>
    <n v="0"/>
    <n v="221251601.81000018"/>
    <n v="-518799312.19"/>
    <n v="0"/>
    <n v="0"/>
    <n v="-518799312.19"/>
    <n v="0"/>
    <n v="-518799312.19"/>
    <n v="-191955745.51030001"/>
    <n v="0"/>
    <n v="0"/>
    <n v="0"/>
    <n v="0"/>
    <n v="0"/>
    <n v="0"/>
    <n v="0"/>
    <n v="-191955745.51030001"/>
    <n v="0.37"/>
    <n v="0"/>
    <n v="-191955745.51030001"/>
    <n v="0"/>
    <n v="-273825034.51450002"/>
    <n v="0"/>
    <n v="81869289.004200011"/>
  </r>
  <r>
    <x v="5"/>
    <n v="14"/>
    <n v="1408"/>
    <n v="140805"/>
    <n v="1408059001"/>
    <s v="PRESTAMOS ORDINARIOS A GARANTIA IDONEA CONSUMO"/>
    <n v="621091379871"/>
    <n v="0"/>
    <n v="621091379870.94995"/>
    <n v="-5.0048828125E-2"/>
    <n v="0"/>
    <n v="0"/>
    <n v="-5.0048828125E-2"/>
    <n v="0"/>
    <n v="-5.0048828125E-2"/>
    <n v="-1.8518066406249999E-2"/>
    <n v="0"/>
    <n v="0"/>
    <n v="0"/>
    <n v="0"/>
    <n v="0"/>
    <n v="0"/>
    <n v="0"/>
    <n v="-1.8518066406249999E-2"/>
    <n v="0.37"/>
    <n v="0"/>
    <n v="-1.8518066406249999E-2"/>
    <n v="0"/>
    <n v="-0.12578735351562501"/>
    <n v="0"/>
    <n v="0.107269287109375"/>
  </r>
  <r>
    <x v="5"/>
    <n v="14"/>
    <n v="1408"/>
    <n v="140805"/>
    <n v="1408059003"/>
    <s v="PRESTAMOS ORDINARIOS A OTRAS GARANTIAS CONSUMO"/>
    <n v="10095459334882"/>
    <n v="0"/>
    <n v="10095459334881.5"/>
    <n v="-0.5"/>
    <n v="0"/>
    <n v="0"/>
    <n v="-0.5"/>
    <n v="0"/>
    <n v="-0.5"/>
    <n v="-0.185"/>
    <n v="0"/>
    <n v="0"/>
    <n v="0"/>
    <n v="0"/>
    <n v="0"/>
    <n v="0"/>
    <n v="0"/>
    <n v="-0.185"/>
    <n v="0.37"/>
    <n v="0"/>
    <n v="-0.185"/>
    <n v="0"/>
    <n v="-1.4453125000000001E-2"/>
    <n v="0"/>
    <n v="-0.17054687499999999"/>
  </r>
  <r>
    <x v="5"/>
    <n v="14"/>
    <n v="1408"/>
    <n v="140805"/>
    <n v="1408059020"/>
    <s v="DESCUBIERTOS CTA CTE BANCARIA A GTIA IDONEA CMO"/>
    <n v="26543947122"/>
    <n v="0"/>
    <n v="26543947122.009998"/>
    <n v="9.998321533203125E-3"/>
    <n v="0"/>
    <n v="9.998321533203125E-3"/>
    <n v="0"/>
    <n v="0"/>
    <n v="9.998321533203125E-3"/>
    <n v="3.6993789672851562E-3"/>
    <n v="0"/>
    <n v="0"/>
    <n v="0"/>
    <n v="0"/>
    <n v="0"/>
    <n v="0"/>
    <n v="0"/>
    <n v="3.6993789672851562E-3"/>
    <n v="0.37"/>
    <n v="3.6993789672851562E-3"/>
    <n v="0"/>
    <n v="8.8800621032714841E-2"/>
    <n v="0"/>
    <n v="-8.5101242065429683E-2"/>
    <n v="0"/>
  </r>
  <r>
    <x v="5"/>
    <n v="14"/>
    <n v="1408"/>
    <n v="140805"/>
    <n v="1408059021"/>
    <s v="DESCUBIERTOS CTA CTE BANCARIA A OTRAS GTIAS CMO"/>
    <n v="55488857249"/>
    <n v="0"/>
    <n v="55488857248.889999"/>
    <n v="-0.1100006103515625"/>
    <n v="0"/>
    <n v="0"/>
    <n v="-0.1100006103515625"/>
    <n v="0"/>
    <n v="-0.1100006103515625"/>
    <n v="-4.0700225830078124E-2"/>
    <n v="0"/>
    <n v="0"/>
    <n v="0"/>
    <n v="0"/>
    <n v="0"/>
    <n v="0"/>
    <n v="0"/>
    <n v="-4.0700225830078124E-2"/>
    <n v="0.37"/>
    <n v="0"/>
    <n v="-4.0700225830078124E-2"/>
    <n v="0"/>
    <n v="-0.12210067749023437"/>
    <n v="0"/>
    <n v="8.1400451660156248E-2"/>
  </r>
  <r>
    <x v="5"/>
    <n v="14"/>
    <n v="1408"/>
    <n v="140805"/>
    <n v="1408059542"/>
    <s v="PRESTAMOS ORDINARIO A OTRAS GTIAS CMO TC CONVENI"/>
    <n v="2220026957"/>
    <n v="0"/>
    <n v="2220026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8"/>
    <n v="140805"/>
    <n v="1408059601"/>
    <s v="PRESTAMOS ORDINARIOS A GARANTIA IDONEA CONSUMO"/>
    <n v="1861408813019"/>
    <n v="0"/>
    <n v="1861408813018.78"/>
    <n v="-0.219970703125"/>
    <n v="0"/>
    <n v="0"/>
    <n v="-0.219970703125"/>
    <n v="0"/>
    <n v="-0.219970703125"/>
    <n v="-8.1389160156250001E-2"/>
    <n v="0"/>
    <n v="0"/>
    <n v="0"/>
    <n v="0"/>
    <n v="0"/>
    <n v="0"/>
    <n v="0"/>
    <n v="-8.1389160156250001E-2"/>
    <n v="0.37"/>
    <n v="0"/>
    <n v="-8.1389160156250001E-2"/>
    <n v="0"/>
    <n v="-7.4072265625E-3"/>
    <n v="0"/>
    <n v="-7.3981933593750007E-2"/>
  </r>
  <r>
    <x v="12"/>
    <n v="14"/>
    <n v="1408"/>
    <n v="140805"/>
    <n v="1408059602"/>
    <s v="VEHICULOS DADOS EN LEASING A GARANTIA IDONEA CMO"/>
    <n v="90088097852"/>
    <n v="0"/>
    <n v="90088097851.630005"/>
    <n v="-0.3699951171875"/>
    <n v="0"/>
    <n v="0"/>
    <n v="-0.3699951171875"/>
    <n v="0"/>
    <n v="-0.3699951171875"/>
    <n v="-0.136898193359375"/>
    <n v="0"/>
    <n v="0"/>
    <n v="0"/>
    <n v="0"/>
    <n v="0"/>
    <n v="0"/>
    <n v="0"/>
    <n v="-0.136898193359375"/>
    <n v="0.37"/>
    <n v="0"/>
    <n v="-0.136898193359375"/>
    <n v="0"/>
    <n v="-2.2199096679687499E-2"/>
    <n v="0"/>
    <n v="-0.1146990966796875"/>
  </r>
  <r>
    <x v="5"/>
    <n v="14"/>
    <n v="1408"/>
    <n v="140805"/>
    <n v="1408059603"/>
    <s v="PRESTAMOS ORDINARIOS A OTRAS GARANTIAS CONSUMO"/>
    <n v="648732568622"/>
    <n v="0"/>
    <n v="648732568622.41003"/>
    <n v="0.4100341796875"/>
    <n v="0"/>
    <n v="0.4100341796875"/>
    <n v="0"/>
    <n v="0"/>
    <n v="0.4100341796875"/>
    <n v="0.15171264648437499"/>
    <n v="0"/>
    <n v="0"/>
    <n v="0"/>
    <n v="0"/>
    <n v="0"/>
    <n v="0"/>
    <n v="0"/>
    <n v="0.15171264648437499"/>
    <n v="0.37"/>
    <n v="0.15171264648437499"/>
    <n v="0"/>
    <n v="0"/>
    <n v="-7.3981933593749993E-2"/>
    <n v="0.15171264648437499"/>
    <n v="7.3981933593749993E-2"/>
  </r>
  <r>
    <x v="12"/>
    <n v="14"/>
    <n v="1408"/>
    <n v="140805"/>
    <n v="1408059604"/>
    <s v="VEHICULOS DADOS EN LEASING A OTRA GARANTIA CONSU"/>
    <n v="2721830690"/>
    <n v="0"/>
    <n v="2721830690.25"/>
    <n v="0.25"/>
    <n v="0"/>
    <n v="0.25"/>
    <n v="0"/>
    <n v="0"/>
    <n v="0.25"/>
    <n v="9.2499999999999999E-2"/>
    <n v="0"/>
    <n v="0"/>
    <n v="0"/>
    <n v="0"/>
    <n v="0"/>
    <n v="0"/>
    <n v="0"/>
    <n v="9.2499999999999999E-2"/>
    <n v="0.37"/>
    <n v="9.2499999999999999E-2"/>
    <n v="0"/>
    <n v="0"/>
    <n v="-7.0300021171569818E-2"/>
    <n v="9.2499999999999999E-2"/>
    <n v="7.0300021171569818E-2"/>
  </r>
  <r>
    <x v="5"/>
    <n v="14"/>
    <n v="1408"/>
    <n v="140805"/>
    <n v="1408059605"/>
    <s v="PRESTAMOS ORDINARIOS A GARANTIA IDONEA CMO ALKOS"/>
    <n v="18531098"/>
    <n v="0"/>
    <n v="18531097.82"/>
    <n v="-0.17999999970197678"/>
    <n v="0"/>
    <n v="0"/>
    <n v="-0.17999999970197678"/>
    <n v="0"/>
    <n v="-0.17999999970197678"/>
    <n v="-6.6599999889731407E-2"/>
    <n v="0"/>
    <n v="0"/>
    <n v="0"/>
    <n v="0"/>
    <n v="0"/>
    <n v="0"/>
    <n v="0"/>
    <n v="-6.6599999889731407E-2"/>
    <n v="0.37"/>
    <n v="0"/>
    <n v="-6.6599999889731407E-2"/>
    <n v="0"/>
    <n v="-0.13319999977946281"/>
    <n v="0"/>
    <n v="6.6599999889731407E-2"/>
  </r>
  <r>
    <x v="5"/>
    <n v="14"/>
    <n v="1408"/>
    <n v="140805"/>
    <n v="1408059606"/>
    <s v="PRESTAMOS ORDINARIOS A OTRA GARANTIA CONSUMO ALK"/>
    <n v="30797894888"/>
    <n v="0"/>
    <n v="30797894887.860001"/>
    <n v="-0.1399993896484375"/>
    <n v="0"/>
    <n v="0"/>
    <n v="-0.1399993896484375"/>
    <n v="0"/>
    <n v="-0.1399993896484375"/>
    <n v="-5.1799774169921875E-2"/>
    <n v="0"/>
    <n v="0"/>
    <n v="0"/>
    <n v="0"/>
    <n v="0"/>
    <n v="0"/>
    <n v="0"/>
    <n v="-5.1799774169921875E-2"/>
    <n v="0.37"/>
    <n v="0"/>
    <n v="-5.1799774169921875E-2"/>
    <n v="0"/>
    <n v="-0.15910011291503906"/>
    <n v="0"/>
    <n v="0.10730033874511719"/>
  </r>
  <r>
    <x v="12"/>
    <n v="14"/>
    <n v="1408"/>
    <n v="140805"/>
    <n v="1408059701"/>
    <s v="VEHICULOS DADOS EN LEASING A GARANTIA IDONEA CMO"/>
    <n v="448767392"/>
    <n v="0"/>
    <n v="448767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8"/>
    <n v="140805"/>
    <n v="1408059800"/>
    <s v="DESCUBIERTOS CTA CTE BCARIA A GTIA ID CMO RECL E"/>
    <n v="-4831326838"/>
    <n v="0"/>
    <n v="-4831326837.7399998"/>
    <n v="0.26000022888183594"/>
    <n v="0"/>
    <n v="0.26000022888183594"/>
    <n v="0"/>
    <n v="0"/>
    <n v="0.26000022888183594"/>
    <n v="9.6200084686279302E-2"/>
    <n v="0"/>
    <n v="0"/>
    <n v="0"/>
    <n v="0"/>
    <n v="0"/>
    <n v="0"/>
    <n v="0"/>
    <n v="9.6200084686279302E-2"/>
    <n v="0.37"/>
    <n v="9.6200084686279302E-2"/>
    <n v="0"/>
    <n v="0.11840006351470947"/>
    <n v="0"/>
    <n v="-2.2199978828430167E-2"/>
    <n v="0"/>
  </r>
  <r>
    <x v="5"/>
    <n v="14"/>
    <n v="1408"/>
    <n v="140805"/>
    <n v="1408059801"/>
    <s v="TARJETAS DE CRÉDITO A GTIA ID CONSUMO RECLASIF E"/>
    <n v="-4144588797401"/>
    <n v="0"/>
    <n v="-4144588797401.3599"/>
    <n v="-0.35986328125"/>
    <n v="0"/>
    <n v="0"/>
    <n v="-0.35986328125"/>
    <n v="0"/>
    <n v="-0.35986328125"/>
    <n v="-0.1331494140625"/>
    <n v="0"/>
    <n v="0"/>
    <n v="0"/>
    <n v="0"/>
    <n v="0"/>
    <n v="0"/>
    <n v="0"/>
    <n v="-0.1331494140625"/>
    <n v="0.37"/>
    <n v="0"/>
    <n v="-0.1331494140625"/>
    <n v="0"/>
    <n v="-0.110927734375"/>
    <n v="0"/>
    <n v="-2.2221679687499996E-2"/>
  </r>
  <r>
    <x v="5"/>
    <n v="14"/>
    <n v="1408"/>
    <n v="140805"/>
    <n v="1408059802"/>
    <s v="PRESTAMOS ORDINARIOS A GTIA IDONEA CMO RECLAS EN"/>
    <n v="-11823452763"/>
    <n v="0"/>
    <n v="-11823452762.950001"/>
    <n v="4.9999237060546875E-2"/>
    <n v="0"/>
    <n v="4.9999237060546875E-2"/>
    <n v="0"/>
    <n v="0"/>
    <n v="4.9999237060546875E-2"/>
    <n v="1.8499717712402344E-2"/>
    <n v="0"/>
    <n v="0"/>
    <n v="0"/>
    <n v="0"/>
    <n v="0"/>
    <n v="0"/>
    <n v="0"/>
    <n v="1.8499717712402344E-2"/>
    <n v="0.37"/>
    <n v="1.8499717712402344E-2"/>
    <n v="0"/>
    <n v="0"/>
    <n v="-0.10729751586914063"/>
    <n v="1.8499717712402344E-2"/>
    <n v="0.10729751586914063"/>
  </r>
  <r>
    <x v="12"/>
    <n v="14"/>
    <n v="1408"/>
    <n v="140805"/>
    <n v="1408059804"/>
    <s v="VEHICULO DADO EN LEASING A GTIA ID CMO RECLASI E"/>
    <n v="-682131286"/>
    <n v="0"/>
    <n v="-682131285.78999996"/>
    <n v="0.21000003814697266"/>
    <n v="0"/>
    <n v="0.21000003814697266"/>
    <n v="0"/>
    <n v="0"/>
    <n v="0.21000003814697266"/>
    <n v="7.7700014114379878E-2"/>
    <n v="0"/>
    <n v="0"/>
    <n v="0"/>
    <n v="0"/>
    <n v="0"/>
    <n v="0"/>
    <n v="0"/>
    <n v="7.7700014114379878E-2"/>
    <n v="0.37"/>
    <n v="7.7700014114379878E-2"/>
    <n v="0"/>
    <n v="7.0299999117851258E-2"/>
    <n v="0"/>
    <n v="7.4000149965286199E-3"/>
    <n v="0"/>
  </r>
  <r>
    <x v="5"/>
    <n v="14"/>
    <n v="1408"/>
    <n v="140805"/>
    <n v="1408059805"/>
    <s v="DESCUBIERTOS CTA CTE BCARIA A OT.GTIA CMO RECL E"/>
    <n v="4588760863"/>
    <n v="0"/>
    <n v="4588760863.4099998"/>
    <n v="0.40999984741210938"/>
    <n v="0"/>
    <n v="0.40999984741210938"/>
    <n v="0"/>
    <n v="0"/>
    <n v="0.40999984741210938"/>
    <n v="0.15169994354248045"/>
    <n v="0"/>
    <n v="0"/>
    <n v="0"/>
    <n v="0"/>
    <n v="0"/>
    <n v="0"/>
    <n v="0"/>
    <n v="0.15169994354248045"/>
    <n v="0.36999999999999994"/>
    <n v="0.15169994354248045"/>
    <n v="0"/>
    <n v="0"/>
    <n v="-9.6199996471405022E-2"/>
    <n v="0.15169994354248045"/>
    <n v="9.6199996471405022E-2"/>
  </r>
  <r>
    <x v="5"/>
    <n v="14"/>
    <n v="1408"/>
    <n v="140805"/>
    <n v="1408059806"/>
    <s v="TARJETAS DE CRÉDITO A OTRAS GTIAS CONSUMO RECL E"/>
    <n v="3546844154878"/>
    <n v="0"/>
    <n v="3546844154877.6201"/>
    <n v="-0.3798828125"/>
    <n v="0"/>
    <n v="0"/>
    <n v="-0.3798828125"/>
    <n v="0"/>
    <n v="-0.3798828125"/>
    <n v="-0.14055664062500001"/>
    <n v="0"/>
    <n v="0"/>
    <n v="0"/>
    <n v="0"/>
    <n v="0"/>
    <n v="0"/>
    <n v="0"/>
    <n v="-0.14055664062500001"/>
    <n v="0.37"/>
    <n v="0"/>
    <n v="-0.14055664062500001"/>
    <n v="0.11472167968749999"/>
    <n v="0"/>
    <n v="-0.11472167968749999"/>
    <n v="-0.14055664062500001"/>
  </r>
  <r>
    <x v="5"/>
    <n v="14"/>
    <n v="1408"/>
    <n v="140805"/>
    <n v="1408059807"/>
    <s v="PRESTAMOS ORDINARIOS A OTRAS GARANTIA CMO RECL E"/>
    <n v="-218657933479"/>
    <n v="0"/>
    <n v="-218657933478.76999"/>
    <n v="0.230010986328125"/>
    <n v="0"/>
    <n v="0.230010986328125"/>
    <n v="0"/>
    <n v="0"/>
    <n v="0.230010986328125"/>
    <n v="8.5104064941406252E-2"/>
    <n v="0"/>
    <n v="0"/>
    <n v="0"/>
    <n v="0"/>
    <n v="0"/>
    <n v="0"/>
    <n v="0"/>
    <n v="8.5104064941406252E-2"/>
    <n v="0.37"/>
    <n v="8.5104064941406252E-2"/>
    <n v="0"/>
    <n v="0.17390045166015625"/>
    <n v="0"/>
    <n v="-8.8796386718749995E-2"/>
    <n v="0"/>
  </r>
  <r>
    <x v="12"/>
    <n v="14"/>
    <n v="1408"/>
    <n v="140805"/>
    <n v="1408059809"/>
    <s v="VEHICULOS DADO EN LEASING A OTRA GTIA CMO RECL E"/>
    <n v="-704559803"/>
    <n v="0"/>
    <n v="-704559802.79999995"/>
    <n v="0.20000004768371582"/>
    <n v="0"/>
    <n v="0.20000004768371582"/>
    <n v="0"/>
    <n v="0"/>
    <n v="0.20000004768371582"/>
    <n v="7.4000017642974855E-2"/>
    <n v="0"/>
    <n v="0"/>
    <n v="0"/>
    <n v="0"/>
    <n v="0"/>
    <n v="0"/>
    <n v="0"/>
    <n v="7.4000017642974855E-2"/>
    <n v="0.37"/>
    <n v="7.4000017642974855E-2"/>
    <n v="0"/>
    <n v="0"/>
    <n v="-4.0700005292892458E-2"/>
    <n v="7.4000017642974855E-2"/>
    <n v="4.0700005292892458E-2"/>
  </r>
  <r>
    <x v="5"/>
    <n v="14"/>
    <n v="1408"/>
    <n v="140805"/>
    <n v="1408059820"/>
    <s v="CRED.CNSUMO.CATEG.A.OG.DSCTOS.RECLS.ML."/>
    <n v="464476616"/>
    <n v="0"/>
    <n v="464476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.3999995589256282E-2"/>
    <n v="0"/>
    <n v="7.3999995589256282E-2"/>
  </r>
  <r>
    <x v="5"/>
    <n v="14"/>
    <n v="1408"/>
    <n v="140805"/>
    <n v="1408059900"/>
    <s v="TARJETAS DE CRÉDITO A GTIA ID CMO RECLASIFI END"/>
    <n v="-369028589416"/>
    <n v="0"/>
    <n v="-369028589416.09003"/>
    <n v="-9.002685546875E-2"/>
    <n v="0"/>
    <n v="0"/>
    <n v="-9.002685546875E-2"/>
    <n v="0"/>
    <n v="-9.002685546875E-2"/>
    <n v="-3.33099365234375E-2"/>
    <n v="0"/>
    <n v="0"/>
    <n v="0"/>
    <n v="0"/>
    <n v="0"/>
    <n v="0"/>
    <n v="0"/>
    <n v="-3.33099365234375E-2"/>
    <n v="0.37"/>
    <n v="0"/>
    <n v="-3.33099365234375E-2"/>
    <n v="0"/>
    <n v="-0.18129638671875001"/>
    <n v="0"/>
    <n v="0.14798645019531251"/>
  </r>
  <r>
    <x v="5"/>
    <n v="14"/>
    <n v="1408"/>
    <n v="140805"/>
    <n v="1408059904"/>
    <s v="TARJETAS DE CRÉDITO A OTRAS GTIAS CMO RECL END M"/>
    <n v="342073929170"/>
    <n v="0"/>
    <n v="342073929170.09998"/>
    <n v="9.99755859375E-2"/>
    <n v="0"/>
    <n v="9.99755859375E-2"/>
    <n v="0"/>
    <n v="0"/>
    <n v="9.99755859375E-2"/>
    <n v="3.6990966796874997E-2"/>
    <n v="0"/>
    <n v="0"/>
    <n v="0"/>
    <n v="0"/>
    <n v="0"/>
    <n v="0"/>
    <n v="0"/>
    <n v="3.6990966796874997E-2"/>
    <n v="0.36999999999999994"/>
    <n v="3.6990966796874997E-2"/>
    <n v="0"/>
    <n v="0"/>
    <n v="-9.6203613281250003E-2"/>
    <n v="3.6990966796874997E-2"/>
    <n v="9.6203613281250003E-2"/>
  </r>
  <r>
    <x v="5"/>
    <n v="14"/>
    <n v="1408"/>
    <n v="140805"/>
    <n v="1408059905"/>
    <s v="PRESTAMOS ORDINARIO A OTRA GTIAS CMO RECLAS E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8"/>
    <n v="140810"/>
    <n v="1408107120"/>
    <s v="DIF K CMO REE 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8"/>
    <n v="140810"/>
    <n v="1408107200"/>
    <s v="DIFERIDO DEL CAPITAL - COMISIONES CONSUMO B P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08"/>
    <n v="140810"/>
    <n v="1408107201"/>
    <s v="DIFERIDO DEL CAPITAL - COMISIONES CONSUMO B LEAS"/>
    <n v="9914832"/>
    <n v="0"/>
    <n v="0"/>
    <n v="-9914832"/>
    <n v="0"/>
    <n v="0"/>
    <n v="-9914832"/>
    <n v="0"/>
    <n v="-9914832"/>
    <n v="-3668487.84"/>
    <n v="0"/>
    <n v="0"/>
    <n v="0"/>
    <n v="0"/>
    <n v="0"/>
    <n v="0"/>
    <n v="0"/>
    <n v="-3668487.84"/>
    <n v="0.37"/>
    <n v="0"/>
    <n v="-3668487.84"/>
    <n v="0"/>
    <n v="-9042529.9000000004"/>
    <n v="0"/>
    <n v="5374042.0600000005"/>
  </r>
  <r>
    <x v="5"/>
    <n v="14"/>
    <n v="1408"/>
    <n v="140810"/>
    <n v="1408109001"/>
    <s v="PRESTAMOS ORDINARIOS B GARANTIA IDONEA CONSUMO"/>
    <n v="15640881197"/>
    <n v="0"/>
    <n v="15640881196.73"/>
    <n v="-0.27000045776367188"/>
    <n v="0"/>
    <n v="0"/>
    <n v="-0.27000045776367188"/>
    <n v="0"/>
    <n v="-0.27000045776367188"/>
    <n v="-9.9900169372558592E-2"/>
    <n v="0"/>
    <n v="0"/>
    <n v="0"/>
    <n v="0"/>
    <n v="0"/>
    <n v="0"/>
    <n v="0"/>
    <n v="-9.9900169372558592E-2"/>
    <n v="0.37"/>
    <n v="0"/>
    <n v="-9.9900169372558592E-2"/>
    <n v="0"/>
    <n v="-2.9599971771240234E-2"/>
    <n v="0"/>
    <n v="-7.0300197601318365E-2"/>
  </r>
  <r>
    <x v="5"/>
    <n v="14"/>
    <n v="1408"/>
    <n v="140810"/>
    <n v="1408109003"/>
    <s v="PRESTAMOS ORDINARIOS B OTRAS GARANTIAS CONSUMO"/>
    <n v="210660732032"/>
    <n v="0"/>
    <n v="210660732032.14999"/>
    <n v="0.149993896484375"/>
    <n v="0"/>
    <n v="0.149993896484375"/>
    <n v="0"/>
    <n v="0"/>
    <n v="0.149993896484375"/>
    <n v="5.5497741699218749E-2"/>
    <n v="0"/>
    <n v="0"/>
    <n v="0"/>
    <n v="0"/>
    <n v="0"/>
    <n v="0"/>
    <n v="0"/>
    <n v="5.5497741699218749E-2"/>
    <n v="0.37"/>
    <n v="5.5497741699218749E-2"/>
    <n v="0"/>
    <n v="0"/>
    <n v="-0.1146990966796875"/>
    <n v="5.5497741699218749E-2"/>
    <n v="0.1146990966796875"/>
  </r>
  <r>
    <x v="5"/>
    <n v="14"/>
    <n v="1408"/>
    <n v="140810"/>
    <n v="1408109020"/>
    <s v="DESCUBIERTOS CTA CTE BANCARIA B GTIA IDONEA CMO"/>
    <n v="1197683776"/>
    <n v="0"/>
    <n v="1197683776.04"/>
    <n v="3.9999961853027344E-2"/>
    <n v="0"/>
    <n v="3.9999961853027344E-2"/>
    <n v="0"/>
    <n v="0"/>
    <n v="3.9999961853027344E-2"/>
    <n v="1.4799985885620117E-2"/>
    <n v="0"/>
    <n v="0"/>
    <n v="0"/>
    <n v="0"/>
    <n v="0"/>
    <n v="0"/>
    <n v="0"/>
    <n v="1.4799985885620117E-2"/>
    <n v="0.37"/>
    <n v="1.4799985885620117E-2"/>
    <n v="0"/>
    <n v="2.9600015878677367E-2"/>
    <n v="0"/>
    <n v="-1.480002999305725E-2"/>
    <n v="0"/>
  </r>
  <r>
    <x v="5"/>
    <n v="14"/>
    <n v="1408"/>
    <n v="140810"/>
    <n v="1408109021"/>
    <s v="DESCUBIERTOS CTA CTE BANCARIA B OTRA GTIA CONSUM"/>
    <n v="3049593678"/>
    <n v="0"/>
    <n v="3049593678.4000001"/>
    <n v="0.40000009536743164"/>
    <n v="0"/>
    <n v="0.40000009536743164"/>
    <n v="0"/>
    <n v="0"/>
    <n v="0.40000009536743164"/>
    <n v="0.14800003528594971"/>
    <n v="0"/>
    <n v="0"/>
    <n v="0"/>
    <n v="0"/>
    <n v="0"/>
    <n v="0"/>
    <n v="0"/>
    <n v="0.14800003528594971"/>
    <n v="0.37"/>
    <n v="0.14800003528594971"/>
    <n v="0"/>
    <n v="3.3299968242645264E-2"/>
    <n v="0"/>
    <n v="0.11470006704330445"/>
    <n v="0"/>
  </r>
  <r>
    <x v="5"/>
    <n v="14"/>
    <n v="1408"/>
    <n v="140810"/>
    <n v="1408109542"/>
    <s v="PRESTAMOS ORDINARIO B OTRAS GTIAS CMO TC CONVENI"/>
    <n v="33971508"/>
    <n v="0"/>
    <n v="33971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8"/>
    <n v="140810"/>
    <n v="1408109601"/>
    <s v="PRESTAMOS ORDINARIOS B GARANTIA IDONEA CONSUMO"/>
    <n v="52219383732"/>
    <n v="0"/>
    <n v="52219383731.639999"/>
    <n v="-0.3600006103515625"/>
    <n v="0"/>
    <n v="0"/>
    <n v="-0.3600006103515625"/>
    <n v="0"/>
    <n v="-0.3600006103515625"/>
    <n v="-0.13320022583007812"/>
    <n v="0"/>
    <n v="0"/>
    <n v="0"/>
    <n v="0"/>
    <n v="0"/>
    <n v="0"/>
    <n v="0"/>
    <n v="-0.13320022583007812"/>
    <n v="0.37"/>
    <n v="0"/>
    <n v="-0.13320022583007812"/>
    <n v="0.12210067749023437"/>
    <n v="0"/>
    <n v="-0.12210067749023437"/>
    <n v="-0.13320022583007812"/>
  </r>
  <r>
    <x v="12"/>
    <n v="14"/>
    <n v="1408"/>
    <n v="140810"/>
    <n v="1408109602"/>
    <s v="VEHICULOS DADOS EN LEASING B GARANTIA IDONEA CMO"/>
    <n v="1573419302"/>
    <n v="0"/>
    <n v="1573419301.9000001"/>
    <n v="-9.9999904632568359E-2"/>
    <n v="0"/>
    <n v="0"/>
    <n v="-9.9999904632568359E-2"/>
    <n v="0"/>
    <n v="-9.9999904632568359E-2"/>
    <n v="-3.6999964714050294E-2"/>
    <n v="0"/>
    <n v="0"/>
    <n v="0"/>
    <n v="0"/>
    <n v="0"/>
    <n v="0"/>
    <n v="0"/>
    <n v="-3.6999964714050294E-2"/>
    <n v="0.37"/>
    <n v="0"/>
    <n v="-3.6999964714050294E-2"/>
    <n v="0"/>
    <n v="-0.1183999752998352"/>
    <n v="0"/>
    <n v="8.1400010585784915E-2"/>
  </r>
  <r>
    <x v="5"/>
    <n v="14"/>
    <n v="1408"/>
    <n v="140810"/>
    <n v="1408109603"/>
    <s v="PRESTAMOS ORDINARIOS B OTRAS GARANTIAS CONSUMO"/>
    <n v="26489790176"/>
    <n v="0"/>
    <n v="26489790175.91"/>
    <n v="-9.0000152587890625E-2"/>
    <n v="0"/>
    <n v="0"/>
    <n v="-9.0000152587890625E-2"/>
    <n v="0"/>
    <n v="-9.0000152587890625E-2"/>
    <n v="-3.3300056457519531E-2"/>
    <n v="0"/>
    <n v="0"/>
    <n v="0"/>
    <n v="0"/>
    <n v="0"/>
    <n v="0"/>
    <n v="0"/>
    <n v="-3.3300056457519531E-2"/>
    <n v="0.37"/>
    <n v="0"/>
    <n v="-3.3300056457519531E-2"/>
    <n v="6.6600112915039061E-2"/>
    <n v="0"/>
    <n v="-6.6600112915039061E-2"/>
    <n v="-3.3300056457519531E-2"/>
  </r>
  <r>
    <x v="12"/>
    <n v="14"/>
    <n v="1408"/>
    <n v="140810"/>
    <n v="1408109604"/>
    <s v="VEHICULOS DADOS EN LEASING B OTRA GARANTIA CONS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08"/>
    <n v="140810"/>
    <n v="1408109605"/>
    <s v="PRESTAMOS ORD. LINE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8"/>
    <n v="140810"/>
    <n v="1408109606"/>
    <s v="PRESTAMOS ORDINARIOS B OTRA GARANTIA CONSUMO ALK"/>
    <n v="1383713773"/>
    <n v="0"/>
    <n v="1383713773.02"/>
    <n v="1.9999980926513672E-2"/>
    <n v="0"/>
    <n v="1.9999980926513672E-2"/>
    <n v="0"/>
    <n v="0"/>
    <n v="1.9999980926513672E-2"/>
    <n v="7.3999929428100585E-3"/>
    <n v="0"/>
    <n v="0"/>
    <n v="0"/>
    <n v="0"/>
    <n v="0"/>
    <n v="0"/>
    <n v="0"/>
    <n v="7.3999929428100585E-3"/>
    <n v="0.37"/>
    <n v="7.3999929428100585E-3"/>
    <n v="0"/>
    <n v="3.6999964714050293E-3"/>
    <n v="0"/>
    <n v="3.6999964714050293E-3"/>
    <n v="0"/>
  </r>
  <r>
    <x v="12"/>
    <n v="14"/>
    <n v="1408"/>
    <n v="140810"/>
    <n v="1408109701"/>
    <s v="CAT B, GI, LS CONSUM"/>
    <n v="96264926"/>
    <n v="0"/>
    <n v="96264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8"/>
    <n v="140810"/>
    <n v="1408109800"/>
    <s v="DESCUBIERTOS CTA CTE BCARIA B GTIA ID CMO RECL E"/>
    <n v="-522056717"/>
    <n v="0"/>
    <n v="-522056717.19"/>
    <n v="-0.18999999761581421"/>
    <n v="0"/>
    <n v="0"/>
    <n v="-0.18999999761581421"/>
    <n v="0"/>
    <n v="-0.18999999761581421"/>
    <n v="-7.0299999117851258E-2"/>
    <n v="0"/>
    <n v="0"/>
    <n v="0"/>
    <n v="0"/>
    <n v="0"/>
    <n v="0"/>
    <n v="0"/>
    <n v="-7.0299999117851258E-2"/>
    <n v="0.37"/>
    <n v="0"/>
    <n v="-7.0299999117851258E-2"/>
    <n v="0"/>
    <n v="-5.1799994707107541E-2"/>
    <n v="0"/>
    <n v="-1.8500004410743717E-2"/>
  </r>
  <r>
    <x v="5"/>
    <n v="14"/>
    <n v="1408"/>
    <n v="140810"/>
    <n v="1408109801"/>
    <s v="TARJETAS DE CRÉDITO B GTIA ID CONSUMO RECLASIF E"/>
    <n v="1880199549"/>
    <n v="0"/>
    <n v="1880199549.3499999"/>
    <n v="0.34999990463256836"/>
    <n v="0"/>
    <n v="0.34999990463256836"/>
    <n v="0"/>
    <n v="0"/>
    <n v="0.34999990463256836"/>
    <n v="0.12949996471405029"/>
    <n v="0"/>
    <n v="0"/>
    <n v="0"/>
    <n v="0"/>
    <n v="0"/>
    <n v="0"/>
    <n v="0"/>
    <n v="0.12949996471405029"/>
    <n v="0.37"/>
    <n v="0.12949996471405029"/>
    <n v="0"/>
    <n v="9.6199996471405022E-2"/>
    <n v="0"/>
    <n v="3.3299968242645264E-2"/>
    <n v="0"/>
  </r>
  <r>
    <x v="5"/>
    <n v="14"/>
    <n v="1408"/>
    <n v="140810"/>
    <n v="1408109802"/>
    <s v="PRESTAMOS ORDINARIOS B GTIA IDONEA CMO RECLAS EN"/>
    <n v="-1882197353"/>
    <n v="0"/>
    <n v="-1882197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.1399922370910649E-2"/>
    <n v="0"/>
    <n v="8.1399922370910649E-2"/>
  </r>
  <r>
    <x v="12"/>
    <n v="14"/>
    <n v="1408"/>
    <n v="140810"/>
    <n v="1408109804"/>
    <s v="VEHICULO DADO EN LEASING B GTIA ID CMO RECLASI E"/>
    <n v="617560834"/>
    <n v="0"/>
    <n v="617560834.32000005"/>
    <n v="0.3200000524520874"/>
    <n v="0"/>
    <n v="0.3200000524520874"/>
    <n v="0"/>
    <n v="0"/>
    <n v="0.3200000524520874"/>
    <n v="0.11840001940727234"/>
    <n v="0"/>
    <n v="0"/>
    <n v="0"/>
    <n v="0"/>
    <n v="0"/>
    <n v="0"/>
    <n v="0"/>
    <n v="0.11840001940727234"/>
    <n v="0.37"/>
    <n v="0.11840001940727234"/>
    <n v="0"/>
    <n v="0"/>
    <n v="-2.9600015878677367E-2"/>
    <n v="0.11840001940727234"/>
    <n v="2.9600015878677367E-2"/>
  </r>
  <r>
    <x v="5"/>
    <n v="14"/>
    <n v="1408"/>
    <n v="140810"/>
    <n v="1408109805"/>
    <s v="DESCUBIERTO CTA CTE BCARIA B OTRA GTIA CMO REC E"/>
    <n v="-512638689"/>
    <n v="0"/>
    <n v="-512638689.13999999"/>
    <n v="-0.13999998569488525"/>
    <n v="0"/>
    <n v="0"/>
    <n v="-0.13999998569488525"/>
    <n v="0"/>
    <n v="-0.13999998569488525"/>
    <n v="-5.1799994707107541E-2"/>
    <n v="0"/>
    <n v="0"/>
    <n v="0"/>
    <n v="0"/>
    <n v="0"/>
    <n v="0"/>
    <n v="0"/>
    <n v="-5.1799994707107541E-2"/>
    <n v="0.37"/>
    <n v="0"/>
    <n v="-5.1799994707107541E-2"/>
    <n v="5.1799994707107541E-2"/>
    <n v="0"/>
    <n v="-5.1799994707107541E-2"/>
    <n v="-5.1799994707107541E-2"/>
  </r>
  <r>
    <x v="5"/>
    <n v="14"/>
    <n v="1408"/>
    <n v="140810"/>
    <n v="1408109806"/>
    <s v="TARJETAS DE CRÉDITO B OTRAS GARANTIAS CMO RECL E"/>
    <n v="127767041251"/>
    <n v="0"/>
    <n v="127767041250.67"/>
    <n v="-0.3300018310546875"/>
    <n v="0"/>
    <n v="0"/>
    <n v="-0.3300018310546875"/>
    <n v="0"/>
    <n v="-0.3300018310546875"/>
    <n v="-0.12210067749023437"/>
    <n v="0"/>
    <n v="0"/>
    <n v="0"/>
    <n v="0"/>
    <n v="0"/>
    <n v="0"/>
    <n v="0"/>
    <n v="-0.12210067749023437"/>
    <n v="0.37"/>
    <n v="0"/>
    <n v="-0.12210067749023437"/>
    <n v="0"/>
    <n v="-0.14060180664062499"/>
    <n v="0"/>
    <n v="1.8501129150390622E-2"/>
  </r>
  <r>
    <x v="5"/>
    <n v="14"/>
    <n v="1408"/>
    <n v="140810"/>
    <n v="1408109807"/>
    <s v="PRESTAMOS ORDINARIOS B OTRAS GARANTIA CMO RECL E"/>
    <n v="9081184005"/>
    <n v="0"/>
    <n v="9081184004.9699993"/>
    <n v="-3.0000686645507813E-2"/>
    <n v="0"/>
    <n v="0"/>
    <n v="-3.0000686645507813E-2"/>
    <n v="0"/>
    <n v="-3.0000686645507813E-2"/>
    <n v="-1.110025405883789E-2"/>
    <n v="0"/>
    <n v="0"/>
    <n v="0"/>
    <n v="0"/>
    <n v="0"/>
    <n v="0"/>
    <n v="0"/>
    <n v="-1.110025405883789E-2"/>
    <n v="0.37"/>
    <n v="0"/>
    <n v="-1.110025405883789E-2"/>
    <n v="0"/>
    <n v="-4.440031051635742E-2"/>
    <n v="0"/>
    <n v="3.3300056457519531E-2"/>
  </r>
  <r>
    <x v="12"/>
    <n v="14"/>
    <n v="1408"/>
    <n v="140810"/>
    <n v="1408109809"/>
    <s v="VEHICULOS DADO EN LEASING B OTRA GTIA CMO RECL E"/>
    <n v="69439546"/>
    <n v="0"/>
    <n v="69439545.709999993"/>
    <n v="-0.29000000655651093"/>
    <n v="0"/>
    <n v="0"/>
    <n v="-0.29000000655651093"/>
    <n v="0"/>
    <n v="-0.29000000655651093"/>
    <n v="-0.10730000242590904"/>
    <n v="0"/>
    <n v="0"/>
    <n v="0"/>
    <n v="0"/>
    <n v="0"/>
    <n v="0"/>
    <n v="0"/>
    <n v="-0.10730000242590904"/>
    <n v="0.37"/>
    <n v="0"/>
    <n v="-0.10730000242590904"/>
    <n v="0"/>
    <n v="0"/>
    <n v="0"/>
    <n v="-0.10730000242590904"/>
  </r>
  <r>
    <x v="5"/>
    <n v="14"/>
    <n v="1408"/>
    <n v="140810"/>
    <n v="1408109900"/>
    <s v="TARJETAS DE CRÉDITO B GTIA ID CMO RECLASIFI END"/>
    <n v="207480714"/>
    <n v="0"/>
    <n v="207480714.18000001"/>
    <n v="0.18000000715255737"/>
    <n v="0"/>
    <n v="0.18000000715255737"/>
    <n v="0"/>
    <n v="0"/>
    <n v="0.18000000715255737"/>
    <n v="6.6600002646446221E-2"/>
    <n v="0"/>
    <n v="0"/>
    <n v="0"/>
    <n v="0"/>
    <n v="0"/>
    <n v="0"/>
    <n v="0"/>
    <n v="6.6600002646446221E-2"/>
    <n v="0.36999999999999994"/>
    <n v="6.6600002646446221E-2"/>
    <n v="0"/>
    <n v="0"/>
    <n v="-9.9900003969669346E-2"/>
    <n v="6.6600002646446221E-2"/>
    <n v="9.9900003969669346E-2"/>
  </r>
  <r>
    <x v="5"/>
    <n v="14"/>
    <n v="1408"/>
    <n v="140810"/>
    <n v="1408109903"/>
    <s v="TARJETA DE CRÉDITO B OTRA GARANTIA CMO RECL END"/>
    <n v="8415292033"/>
    <n v="0"/>
    <n v="8415292032.6700001"/>
    <n v="-0.32999992370605469"/>
    <n v="0"/>
    <n v="0"/>
    <n v="-0.32999992370605469"/>
    <n v="0"/>
    <n v="-0.32999992370605469"/>
    <n v="-0.12209997177124023"/>
    <n v="0"/>
    <n v="0"/>
    <n v="0"/>
    <n v="0"/>
    <n v="0"/>
    <n v="0"/>
    <n v="0"/>
    <n v="-0.12209997177124023"/>
    <n v="0.37"/>
    <n v="0"/>
    <n v="-0.12209997177124023"/>
    <n v="8.8799915313720695E-2"/>
    <n v="0"/>
    <n v="-8.8799915313720695E-2"/>
    <n v="-0.12209997177124023"/>
  </r>
  <r>
    <x v="5"/>
    <n v="14"/>
    <n v="1408"/>
    <n v="140815"/>
    <n v="1408157120"/>
    <s v="DIF K CMO REE 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8"/>
    <n v="140815"/>
    <n v="1408157200"/>
    <s v="DIFERIDO DEL CAPITAL - COMISIONES CONSUMO C P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08"/>
    <n v="140815"/>
    <n v="1408157201"/>
    <s v="DIFERIDO DEL CAPITAL - COMISIONES CONSUMO C LEAS"/>
    <n v="23635600"/>
    <n v="0"/>
    <n v="2068202.9400000013"/>
    <n v="-21567397.059999999"/>
    <n v="0"/>
    <n v="0"/>
    <n v="-21567397.059999999"/>
    <n v="0"/>
    <n v="-21567397.059999999"/>
    <n v="-7979936.9121999992"/>
    <n v="0"/>
    <n v="0"/>
    <n v="0"/>
    <n v="0"/>
    <n v="0"/>
    <n v="0"/>
    <n v="0"/>
    <n v="-7979936.9121999992"/>
    <n v="0.37"/>
    <n v="0"/>
    <n v="-7979936.9121999992"/>
    <n v="0"/>
    <n v="-9238417.8900000006"/>
    <n v="0"/>
    <n v="1258480.9778000014"/>
  </r>
  <r>
    <x v="5"/>
    <n v="14"/>
    <n v="1408"/>
    <n v="140815"/>
    <n v="1408159001"/>
    <s v="PRESTAMOS ORDINARIOS C GARANTIA IDONEA CONSUMO"/>
    <n v="7141918121"/>
    <n v="0"/>
    <n v="7141918120.6300001"/>
    <n v="-0.36999988555908203"/>
    <n v="0"/>
    <n v="0"/>
    <n v="-0.36999988555908203"/>
    <n v="0"/>
    <n v="-0.36999988555908203"/>
    <n v="-0.13689995765686036"/>
    <n v="0"/>
    <n v="0"/>
    <n v="0"/>
    <n v="0"/>
    <n v="0"/>
    <n v="0"/>
    <n v="0"/>
    <n v="-0.13689995765686036"/>
    <n v="0.37000000000000005"/>
    <n v="0"/>
    <n v="-0.13689995765686036"/>
    <n v="2.5899887084960938E-2"/>
    <n v="0"/>
    <n v="-2.5899887084960938E-2"/>
    <n v="-0.13689995765686036"/>
  </r>
  <r>
    <x v="5"/>
    <n v="14"/>
    <n v="1408"/>
    <n v="140815"/>
    <n v="1408159003"/>
    <s v="PRESTAMOS ORDINARIOS C OTRAS GARANTIAS CONSUMO"/>
    <n v="150123135057"/>
    <n v="0"/>
    <n v="150123135056.88"/>
    <n v="-0.1199951171875"/>
    <n v="0"/>
    <n v="0"/>
    <n v="-0.1199951171875"/>
    <n v="0"/>
    <n v="-0.1199951171875"/>
    <n v="-4.4398193359374998E-2"/>
    <n v="0"/>
    <n v="0"/>
    <n v="0"/>
    <n v="0"/>
    <n v="0"/>
    <n v="0"/>
    <n v="0"/>
    <n v="-4.4398193359374998E-2"/>
    <n v="0.37"/>
    <n v="0"/>
    <n v="-4.4398193359374998E-2"/>
    <n v="0"/>
    <n v="-0.10730316162109375"/>
    <n v="0"/>
    <n v="6.2904968261718763E-2"/>
  </r>
  <r>
    <x v="5"/>
    <n v="14"/>
    <n v="1408"/>
    <n v="140815"/>
    <n v="1408159020"/>
    <s v="DESCUBIERTOS CTA CTE BANCARIA C GTIA IDONEA CMO"/>
    <n v="1143513054"/>
    <n v="0"/>
    <n v="1143513053.6700001"/>
    <n v="-0.32999992370605469"/>
    <n v="0"/>
    <n v="0"/>
    <n v="-0.32999992370605469"/>
    <n v="0"/>
    <n v="-0.32999992370605469"/>
    <n v="-0.12209997177124023"/>
    <n v="0"/>
    <n v="0"/>
    <n v="0"/>
    <n v="0"/>
    <n v="0"/>
    <n v="0"/>
    <n v="0"/>
    <n v="-0.12209997177124023"/>
    <n v="0.37"/>
    <n v="0"/>
    <n v="-0.12209997177124023"/>
    <n v="0"/>
    <n v="-0.12579999029636382"/>
    <n v="0"/>
    <n v="3.7000185251235967E-3"/>
  </r>
  <r>
    <x v="5"/>
    <n v="14"/>
    <n v="1408"/>
    <n v="140815"/>
    <n v="1408159021"/>
    <s v="DESCUBIERTOS CTA CTE BANCARIA C OTRAS GTIAS CMO"/>
    <n v="1048475963"/>
    <n v="0"/>
    <n v="1048475962.5599999"/>
    <n v="-0.44000005722045898"/>
    <n v="0"/>
    <n v="0"/>
    <n v="-0.44000005722045898"/>
    <n v="0"/>
    <n v="-0.44000005722045898"/>
    <n v="-0.16280002117156983"/>
    <n v="0"/>
    <n v="0"/>
    <n v="0"/>
    <n v="0"/>
    <n v="0"/>
    <n v="0"/>
    <n v="0"/>
    <n v="-0.16280002117156983"/>
    <n v="0.37"/>
    <n v="0"/>
    <n v="-0.16280002117156983"/>
    <n v="1.1099989414215087E-2"/>
    <n v="0"/>
    <n v="-1.1099989414215087E-2"/>
    <n v="-0.16280002117156983"/>
  </r>
  <r>
    <x v="5"/>
    <n v="14"/>
    <n v="1408"/>
    <n v="140815"/>
    <n v="1408159542"/>
    <s v="PRESTAMOS ORDINARIO C OTRAS GTIAS CMO TC CONVENI"/>
    <n v="10387002"/>
    <n v="0"/>
    <n v="10387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8"/>
    <n v="140815"/>
    <n v="1408159601"/>
    <s v="PRESTAMOS ORDINARIOS C GARANTIA IDONEA CONSUMO"/>
    <n v="54308171442"/>
    <n v="0"/>
    <n v="54308171442.169998"/>
    <n v="0.1699981689453125"/>
    <n v="0"/>
    <n v="0.1699981689453125"/>
    <n v="0"/>
    <n v="0"/>
    <n v="0.1699981689453125"/>
    <n v="6.2899322509765626E-2"/>
    <n v="0"/>
    <n v="0"/>
    <n v="0"/>
    <n v="0"/>
    <n v="0"/>
    <n v="0"/>
    <n v="0"/>
    <n v="6.2899322509765626E-2"/>
    <n v="0.37"/>
    <n v="6.2899322509765626E-2"/>
    <n v="0"/>
    <n v="0"/>
    <n v="-0.18129920959472656"/>
    <n v="6.2899322509765626E-2"/>
    <n v="0.18129920959472656"/>
  </r>
  <r>
    <x v="12"/>
    <n v="14"/>
    <n v="1408"/>
    <n v="140815"/>
    <n v="1408159602"/>
    <s v="VEHICULOS DADOS EN LEASING C GARANTIA IDONEA CMO"/>
    <n v="1824020701"/>
    <n v="0"/>
    <n v="1824020700.9300001"/>
    <n v="-6.9999933242797852E-2"/>
    <n v="0"/>
    <n v="0"/>
    <n v="-6.9999933242797852E-2"/>
    <n v="0"/>
    <n v="-6.9999933242797852E-2"/>
    <n v="-2.5899975299835204E-2"/>
    <n v="0"/>
    <n v="0"/>
    <n v="0"/>
    <n v="0"/>
    <n v="0"/>
    <n v="0"/>
    <n v="0"/>
    <n v="-2.5899975299835204E-2"/>
    <n v="0.37"/>
    <n v="0"/>
    <n v="-2.5899975299835204E-2"/>
    <n v="0"/>
    <n v="-0.17390001058578491"/>
    <n v="0"/>
    <n v="0.14800003528594971"/>
  </r>
  <r>
    <x v="5"/>
    <n v="14"/>
    <n v="1408"/>
    <n v="140815"/>
    <n v="1408159603"/>
    <s v="PRESTAMOS ORDINARIOS C OTRAS GARANTIAS CONSUMO"/>
    <n v="21912778124"/>
    <n v="0"/>
    <n v="21912778124.259998"/>
    <n v="0.25999832153320313"/>
    <n v="0"/>
    <n v="0.25999832153320313"/>
    <n v="0"/>
    <n v="0"/>
    <n v="0.25999832153320313"/>
    <n v="9.6199378967285157E-2"/>
    <n v="0"/>
    <n v="0"/>
    <n v="0"/>
    <n v="0"/>
    <n v="0"/>
    <n v="0"/>
    <n v="0"/>
    <n v="9.6199378967285157E-2"/>
    <n v="0.37"/>
    <n v="9.6199378967285157E-2"/>
    <n v="0"/>
    <n v="5.1799774169921875E-2"/>
    <n v="0"/>
    <n v="4.4399604797363282E-2"/>
    <n v="0"/>
  </r>
  <r>
    <x v="12"/>
    <n v="14"/>
    <n v="1408"/>
    <n v="140815"/>
    <n v="1408159604"/>
    <s v="VEHICULOS DADOS EN LEASING C OTRA GARANTIA CONSU"/>
    <n v="23362494"/>
    <n v="0"/>
    <n v="23362494.079999998"/>
    <n v="7.9999998211860657E-2"/>
    <n v="0"/>
    <n v="7.9999998211860657E-2"/>
    <n v="0"/>
    <n v="0"/>
    <n v="7.9999998211860657E-2"/>
    <n v="2.9599999338388444E-2"/>
    <n v="0"/>
    <n v="0"/>
    <n v="0"/>
    <n v="0"/>
    <n v="0"/>
    <n v="0"/>
    <n v="0"/>
    <n v="2.9599999338388444E-2"/>
    <n v="0.37"/>
    <n v="2.9599999338388444E-2"/>
    <n v="0"/>
    <n v="0"/>
    <n v="-9.2499999999999999E-2"/>
    <n v="2.9599999338388444E-2"/>
    <n v="9.2499999999999999E-2"/>
  </r>
  <r>
    <x v="5"/>
    <n v="14"/>
    <n v="1408"/>
    <n v="140815"/>
    <n v="1408159606"/>
    <s v="PRESTAMOS ORDINARIOS C OTRA GARANTIA CONSUMO ALK"/>
    <n v="1817222296"/>
    <n v="0"/>
    <n v="1817222295.72"/>
    <n v="-0.27999997138977051"/>
    <n v="0"/>
    <n v="0"/>
    <n v="-0.27999997138977051"/>
    <n v="0"/>
    <n v="-0.27999997138977051"/>
    <n v="-0.10359998941421508"/>
    <n v="0"/>
    <n v="0"/>
    <n v="0"/>
    <n v="0"/>
    <n v="0"/>
    <n v="0"/>
    <n v="0"/>
    <n v="-0.10359998941421508"/>
    <n v="0.37"/>
    <n v="0"/>
    <n v="-0.10359998941421508"/>
    <n v="1.8499982357025147E-2"/>
    <n v="0"/>
    <n v="-1.8499982357025147E-2"/>
    <n v="-0.10359998941421508"/>
  </r>
  <r>
    <x v="12"/>
    <n v="14"/>
    <n v="1408"/>
    <n v="140815"/>
    <n v="1408159701"/>
    <s v="CAT C, GI, LS CONSU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8"/>
    <n v="140815"/>
    <n v="1408159800"/>
    <s v="DESCUBIERTOS CTA CTE BCARIA C GTIA ID CMO RECL E"/>
    <n v="16542402"/>
    <n v="0"/>
    <n v="16542401.800000001"/>
    <n v="-0.19999999925494194"/>
    <n v="0"/>
    <n v="0"/>
    <n v="-0.19999999925494194"/>
    <n v="0"/>
    <n v="-0.19999999925494194"/>
    <n v="-7.3999999724328511E-2"/>
    <n v="0"/>
    <n v="0"/>
    <n v="0"/>
    <n v="0"/>
    <n v="0"/>
    <n v="0"/>
    <n v="0"/>
    <n v="-7.3999999724328511E-2"/>
    <n v="0.36999999999999994"/>
    <n v="0"/>
    <n v="-7.3999999724328511E-2"/>
    <n v="0.11839999735355378"/>
    <n v="0"/>
    <n v="-0.11839999735355378"/>
    <n v="-7.3999999724328511E-2"/>
  </r>
  <r>
    <x v="5"/>
    <n v="14"/>
    <n v="1408"/>
    <n v="140815"/>
    <n v="1408159801"/>
    <s v="TARJETAS DE CRÉDITO C GTIA ID CONSUMO RECLASIF E"/>
    <n v="935741948"/>
    <n v="0"/>
    <n v="935741947.90999997"/>
    <n v="-9.0000033378601074E-2"/>
    <n v="0"/>
    <n v="0"/>
    <n v="-9.0000033378601074E-2"/>
    <n v="0"/>
    <n v="-9.0000033378601074E-2"/>
    <n v="-3.3300012350082397E-2"/>
    <n v="0"/>
    <n v="0"/>
    <n v="0"/>
    <n v="0"/>
    <n v="0"/>
    <n v="0"/>
    <n v="0"/>
    <n v="-3.3300012350082397E-2"/>
    <n v="0.37"/>
    <n v="0"/>
    <n v="-3.3300012350082397E-2"/>
    <n v="0"/>
    <n v="-0.17390001058578491"/>
    <n v="0"/>
    <n v="0.14059999823570252"/>
  </r>
  <r>
    <x v="5"/>
    <n v="14"/>
    <n v="1408"/>
    <n v="140815"/>
    <n v="1408159802"/>
    <s v="PRESTAMOS ORDINARIOS C GTIA IDONEA CMO RECLAS EN"/>
    <n v="9810815403"/>
    <n v="0"/>
    <n v="9810815403.0799999"/>
    <n v="7.9999923706054688E-2"/>
    <n v="0"/>
    <n v="7.9999923706054688E-2"/>
    <n v="0"/>
    <n v="0"/>
    <n v="7.9999923706054688E-2"/>
    <n v="2.9599971771240234E-2"/>
    <n v="0"/>
    <n v="0"/>
    <n v="0"/>
    <n v="0"/>
    <n v="0"/>
    <n v="0"/>
    <n v="0"/>
    <n v="2.9599971771240234E-2"/>
    <n v="0.37"/>
    <n v="2.9599971771240234E-2"/>
    <n v="0"/>
    <n v="2.9599971771240234E-2"/>
    <n v="0"/>
    <n v="0"/>
    <n v="0"/>
  </r>
  <r>
    <x v="12"/>
    <n v="14"/>
    <n v="1408"/>
    <n v="140815"/>
    <n v="1408159804"/>
    <s v="VEHICULO DADO EN LEASING C GTIA ID CMO RECLASI E"/>
    <n v="645254086"/>
    <n v="0"/>
    <n v="645254085.75999999"/>
    <n v="-0.24000000953674316"/>
    <n v="0"/>
    <n v="0"/>
    <n v="-0.24000000953674316"/>
    <n v="0"/>
    <n v="-0.24000000953674316"/>
    <n v="-8.8800003528594976E-2"/>
    <n v="0"/>
    <n v="0"/>
    <n v="0"/>
    <n v="0"/>
    <n v="0"/>
    <n v="0"/>
    <n v="0"/>
    <n v="-8.8800003528594976E-2"/>
    <n v="0.37"/>
    <n v="0"/>
    <n v="-8.8800003528594976E-2"/>
    <n v="0"/>
    <n v="-8.5100001543760295E-2"/>
    <n v="0"/>
    <n v="-3.7000019848346805E-3"/>
  </r>
  <r>
    <x v="5"/>
    <n v="14"/>
    <n v="1408"/>
    <n v="140815"/>
    <n v="1408159805"/>
    <s v="DESCUBIERTOS CTA CTE BCARIA C OT.GTIA CMO RECL E"/>
    <n v="178978003"/>
    <n v="0"/>
    <n v="178978002.87"/>
    <n v="-0.12999999523162842"/>
    <n v="0"/>
    <n v="0"/>
    <n v="-0.12999999523162842"/>
    <n v="0"/>
    <n v="-0.12999999523162842"/>
    <n v="-4.8099998235702511E-2"/>
    <n v="0"/>
    <n v="0"/>
    <n v="0"/>
    <n v="0"/>
    <n v="0"/>
    <n v="0"/>
    <n v="0"/>
    <n v="-4.8099998235702511E-2"/>
    <n v="0.37"/>
    <n v="0"/>
    <n v="-4.8099998235702511E-2"/>
    <n v="6.2900000661611555E-2"/>
    <n v="0"/>
    <n v="-6.2900000661611555E-2"/>
    <n v="-4.8099998235702511E-2"/>
  </r>
  <r>
    <x v="5"/>
    <n v="14"/>
    <n v="1408"/>
    <n v="140815"/>
    <n v="1408159806"/>
    <s v="TARJETAS DE CRÉDITO C OTRAS GTIAS CONSUMO RECL E"/>
    <n v="91053469378"/>
    <n v="0"/>
    <n v="91053469378.330002"/>
    <n v="0.3300018310546875"/>
    <n v="0"/>
    <n v="0.3300018310546875"/>
    <n v="0"/>
    <n v="0"/>
    <n v="0.3300018310546875"/>
    <n v="0.12210067749023437"/>
    <n v="0"/>
    <n v="0"/>
    <n v="0"/>
    <n v="0"/>
    <n v="0"/>
    <n v="0"/>
    <n v="0"/>
    <n v="0.12210067749023437"/>
    <n v="0.37"/>
    <n v="0.12210067749023437"/>
    <n v="0"/>
    <n v="5.9201354980468752E-2"/>
    <n v="0"/>
    <n v="6.2899322509765626E-2"/>
    <n v="0"/>
  </r>
  <r>
    <x v="5"/>
    <n v="14"/>
    <n v="1408"/>
    <n v="140815"/>
    <n v="1408159807"/>
    <s v="PRESTAMOS ORDINARIOS C OTRAS GARANTIA CMO RECL E"/>
    <n v="23379530022"/>
    <n v="0"/>
    <n v="23379530021.59"/>
    <n v="-0.40999984741210938"/>
    <n v="0"/>
    <n v="0"/>
    <n v="-0.40999984741210938"/>
    <n v="0"/>
    <n v="-0.40999984741210938"/>
    <n v="-0.15169994354248045"/>
    <n v="0"/>
    <n v="0"/>
    <n v="0"/>
    <n v="0"/>
    <n v="0"/>
    <n v="0"/>
    <n v="0"/>
    <n v="-0.15169994354248045"/>
    <n v="0.36999999999999994"/>
    <n v="0"/>
    <n v="-0.15169994354248045"/>
    <n v="6.6599980592727662E-2"/>
    <n v="0"/>
    <n v="-6.6599980592727662E-2"/>
    <n v="-0.15169994354248045"/>
  </r>
  <r>
    <x v="12"/>
    <n v="14"/>
    <n v="1408"/>
    <n v="140815"/>
    <n v="1408159809"/>
    <s v="VEHICULOS DADO EN LEASING C OTRA GTIA CMO RECL E"/>
    <n v="-23362494"/>
    <n v="0"/>
    <n v="-23362494.079999998"/>
    <n v="-7.9999998211860657E-2"/>
    <n v="0"/>
    <n v="0"/>
    <n v="-7.9999998211860657E-2"/>
    <n v="0"/>
    <n v="-7.9999998211860657E-2"/>
    <n v="-2.9599999338388444E-2"/>
    <n v="0"/>
    <n v="0"/>
    <n v="0"/>
    <n v="0"/>
    <n v="0"/>
    <n v="0"/>
    <n v="0"/>
    <n v="-2.9599999338388444E-2"/>
    <n v="0.37"/>
    <n v="0"/>
    <n v="-2.9599999338388444E-2"/>
    <n v="0"/>
    <n v="0"/>
    <n v="0"/>
    <n v="-2.9599999338388444E-2"/>
  </r>
  <r>
    <x v="5"/>
    <n v="14"/>
    <n v="1408"/>
    <n v="140815"/>
    <n v="1408159900"/>
    <s v="TARJETAS DE CRÉDITO C GTIA ID CMO RECLASIFI END"/>
    <n v="93090211"/>
    <n v="0"/>
    <n v="93090211.310000002"/>
    <n v="0.31000000238418579"/>
    <n v="0"/>
    <n v="0.31000000238418579"/>
    <n v="0"/>
    <n v="0"/>
    <n v="0.31000000238418579"/>
    <n v="0.11470000088214874"/>
    <n v="0"/>
    <n v="0"/>
    <n v="0"/>
    <n v="0"/>
    <n v="0"/>
    <n v="0"/>
    <n v="0"/>
    <n v="0.11470000088214874"/>
    <n v="0.37"/>
    <n v="0.11470000088214874"/>
    <n v="0"/>
    <n v="6.2899995148181911E-2"/>
    <n v="0"/>
    <n v="5.1800005733966828E-2"/>
    <n v="0"/>
  </r>
  <r>
    <x v="5"/>
    <n v="14"/>
    <n v="1408"/>
    <n v="140815"/>
    <n v="1408159902"/>
    <s v="TARJETAS DE CRÉDITO C OTRAS GTIAS CMO RECL END M"/>
    <n v="4376583859"/>
    <n v="0"/>
    <n v="4376583859.4200001"/>
    <n v="0.42000007629394531"/>
    <n v="0"/>
    <n v="0.42000007629394531"/>
    <n v="0"/>
    <n v="0"/>
    <n v="0.42000007629394531"/>
    <n v="0.15540002822875976"/>
    <n v="0"/>
    <n v="0"/>
    <n v="0"/>
    <n v="0"/>
    <n v="0"/>
    <n v="0"/>
    <n v="0"/>
    <n v="0.15540002822875976"/>
    <n v="0.37"/>
    <n v="0.15540002822875976"/>
    <n v="0"/>
    <n v="2.5899887084960938E-2"/>
    <n v="0"/>
    <n v="0.12950014114379882"/>
    <n v="0"/>
  </r>
  <r>
    <x v="5"/>
    <n v="14"/>
    <n v="1408"/>
    <n v="140820"/>
    <n v="1408207120"/>
    <s v="DIF K CMO REE 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08"/>
    <n v="140820"/>
    <n v="1408207200"/>
    <s v="DIFERIDO DEL CAPITAL - COMISIONES CONSUMO D LEAS"/>
    <n v="17198355"/>
    <n v="0"/>
    <n v="0"/>
    <n v="-17198355"/>
    <n v="0"/>
    <n v="0"/>
    <n v="-17198355"/>
    <n v="0"/>
    <n v="-17198355"/>
    <n v="-6363391.3499999996"/>
    <n v="0"/>
    <n v="0"/>
    <n v="0"/>
    <n v="0"/>
    <n v="0"/>
    <n v="0"/>
    <n v="0"/>
    <n v="-6363391.3499999996"/>
    <n v="0.37"/>
    <n v="0"/>
    <n v="-6363391.3499999996"/>
    <n v="0"/>
    <n v="-10035587.8258"/>
    <n v="0"/>
    <n v="3672196.4758000001"/>
  </r>
  <r>
    <x v="5"/>
    <n v="14"/>
    <n v="1408"/>
    <n v="140820"/>
    <n v="1408207201"/>
    <s v="DIFERIDO DEL CAPITAL - COMISIONES CONSUMO D P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8"/>
    <n v="140820"/>
    <n v="1408209001"/>
    <s v="PRESTAMOS ORDINARIOS D GARANTIA IDONEA CONSUMO"/>
    <n v="12377946640"/>
    <n v="0"/>
    <n v="12377946640.450001"/>
    <n v="0.45000076293945313"/>
    <n v="0"/>
    <n v="0.45000076293945313"/>
    <n v="0"/>
    <n v="0"/>
    <n v="0.45000076293945313"/>
    <n v="0.16650028228759767"/>
    <n v="0"/>
    <n v="0"/>
    <n v="0"/>
    <n v="0"/>
    <n v="0"/>
    <n v="0"/>
    <n v="0"/>
    <n v="0.16650028228759767"/>
    <n v="0.37000000000000005"/>
    <n v="0.16650028228759767"/>
    <n v="0"/>
    <n v="0"/>
    <n v="-0.14799985885620118"/>
    <n v="0.16650028228759767"/>
    <n v="0.14799985885620118"/>
  </r>
  <r>
    <x v="5"/>
    <n v="14"/>
    <n v="1408"/>
    <n v="140820"/>
    <n v="1408209003"/>
    <s v="PRESTAMOS ORDINARIOS D OTRAS GARANTIAS CONSUMO"/>
    <n v="199083316019"/>
    <n v="0"/>
    <n v="199083316018.82001"/>
    <n v="-0.17999267578125"/>
    <n v="0"/>
    <n v="0"/>
    <n v="-0.17999267578125"/>
    <n v="0"/>
    <n v="-0.17999267578125"/>
    <n v="-6.6597290039062493E-2"/>
    <n v="0"/>
    <n v="0"/>
    <n v="0"/>
    <n v="0"/>
    <n v="0"/>
    <n v="0"/>
    <n v="0"/>
    <n v="-6.6597290039062493E-2"/>
    <n v="0.36999999999999994"/>
    <n v="0"/>
    <n v="-6.6597290039062493E-2"/>
    <n v="0"/>
    <n v="-0.136898193359375"/>
    <n v="0"/>
    <n v="7.0300903320312511E-2"/>
  </r>
  <r>
    <x v="5"/>
    <n v="14"/>
    <n v="1408"/>
    <n v="140820"/>
    <n v="1408209020"/>
    <s v="DESCUBIERTOS CTA CTE BANCARIA D GTIA IDONEA CMO"/>
    <n v="372907587"/>
    <n v="0"/>
    <n v="372907586.88"/>
    <n v="-0.12000000476837158"/>
    <n v="0"/>
    <n v="0"/>
    <n v="-0.12000000476837158"/>
    <n v="0"/>
    <n v="-0.12000000476837158"/>
    <n v="-4.4400001764297488E-2"/>
    <n v="0"/>
    <n v="0"/>
    <n v="0"/>
    <n v="0"/>
    <n v="0"/>
    <n v="0"/>
    <n v="0"/>
    <n v="-4.4400001764297488E-2"/>
    <n v="0.37"/>
    <n v="0"/>
    <n v="-4.4400001764297488E-2"/>
    <n v="0.17390001058578491"/>
    <n v="0"/>
    <n v="-0.17390001058578491"/>
    <n v="-4.4400001764297488E-2"/>
  </r>
  <r>
    <x v="5"/>
    <n v="14"/>
    <n v="1408"/>
    <n v="140820"/>
    <n v="1408209021"/>
    <s v="DESCUBIERTO CTA CTE BANCARIA D OTROS GTIA CONSUM"/>
    <n v="1597953501"/>
    <n v="0"/>
    <n v="1597953501.1700001"/>
    <n v="0.17000007629394531"/>
    <n v="0"/>
    <n v="0.17000007629394531"/>
    <n v="0"/>
    <n v="0"/>
    <n v="0.17000007629394531"/>
    <n v="6.2900028228759772E-2"/>
    <n v="0"/>
    <n v="0"/>
    <n v="0"/>
    <n v="0"/>
    <n v="0"/>
    <n v="0"/>
    <n v="0"/>
    <n v="6.2900028228759772E-2"/>
    <n v="0.37000000000000005"/>
    <n v="6.2900028228759772E-2"/>
    <n v="0"/>
    <n v="5.9200031757354735E-2"/>
    <n v="0"/>
    <n v="3.6999964714050371E-3"/>
    <n v="0"/>
  </r>
  <r>
    <x v="5"/>
    <n v="14"/>
    <n v="1408"/>
    <n v="140820"/>
    <n v="1408209542"/>
    <s v="PRESTAMOS ORDINARIOS D OTRAS GTIA CONSUMO TCC"/>
    <n v="20764598"/>
    <n v="0"/>
    <n v="20764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8"/>
    <n v="140820"/>
    <n v="1408209601"/>
    <s v="PRESTAMOS ORDINARIOS D GARANTIA IDONEA CONSUMO"/>
    <n v="41028417144"/>
    <n v="0"/>
    <n v="41028417143.949997"/>
    <n v="-5.00030517578125E-2"/>
    <n v="0"/>
    <n v="0"/>
    <n v="-5.00030517578125E-2"/>
    <n v="0"/>
    <n v="-5.00030517578125E-2"/>
    <n v="-1.8501129150390625E-2"/>
    <n v="0"/>
    <n v="0"/>
    <n v="0"/>
    <n v="0"/>
    <n v="0"/>
    <n v="0"/>
    <n v="0"/>
    <n v="-1.8501129150390625E-2"/>
    <n v="0.37"/>
    <n v="0"/>
    <n v="-1.8501129150390625E-2"/>
    <n v="8.5101242065429683E-2"/>
    <n v="0"/>
    <n v="-8.5101242065429683E-2"/>
    <n v="-1.8501129150390625E-2"/>
  </r>
  <r>
    <x v="12"/>
    <n v="14"/>
    <n v="1408"/>
    <n v="140820"/>
    <n v="1408209602"/>
    <s v="VEHICULOS DADOS EN LEASING D GARANTIA IDONEA CMO"/>
    <n v="1329501099"/>
    <n v="0"/>
    <n v="1329501098.76"/>
    <n v="-0.24000000953674316"/>
    <n v="0"/>
    <n v="0"/>
    <n v="-0.24000000953674316"/>
    <n v="0"/>
    <n v="-0.24000000953674316"/>
    <n v="-8.8800003528594976E-2"/>
    <n v="0"/>
    <n v="0"/>
    <n v="0"/>
    <n v="0"/>
    <n v="0"/>
    <n v="0"/>
    <n v="0"/>
    <n v="-8.8800003528594976E-2"/>
    <n v="0.37"/>
    <n v="0"/>
    <n v="-8.8800003528594976E-2"/>
    <n v="0"/>
    <n v="-0.16650001764297484"/>
    <n v="0"/>
    <n v="7.7700014114379864E-2"/>
  </r>
  <r>
    <x v="5"/>
    <n v="14"/>
    <n v="1408"/>
    <n v="140820"/>
    <n v="1408209603"/>
    <s v="PRESTAMOS ORDINARIOS D OTRAS GTIA CONSUMO"/>
    <n v="26558695493"/>
    <n v="0"/>
    <n v="26558695492.599998"/>
    <n v="-0.40000152587890625"/>
    <n v="0"/>
    <n v="0"/>
    <n v="-0.40000152587890625"/>
    <n v="0"/>
    <n v="-0.40000152587890625"/>
    <n v="-0.14800056457519531"/>
    <n v="0"/>
    <n v="0"/>
    <n v="0"/>
    <n v="0"/>
    <n v="0"/>
    <n v="0"/>
    <n v="0"/>
    <n v="-0.14800056457519531"/>
    <n v="0.37"/>
    <n v="0"/>
    <n v="-0.14800056457519531"/>
    <n v="0"/>
    <n v="-1.4800338745117188E-2"/>
    <n v="0"/>
    <n v="-0.13320022583007812"/>
  </r>
  <r>
    <x v="5"/>
    <n v="14"/>
    <n v="1408"/>
    <n v="140820"/>
    <n v="1408209604"/>
    <s v="VEHICULOS DADOS EN 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4400001764297488E-2"/>
    <n v="0"/>
    <n v="-4.4400001764297488E-2"/>
    <n v="0"/>
  </r>
  <r>
    <x v="5"/>
    <n v="14"/>
    <n v="1408"/>
    <n v="140820"/>
    <n v="1408209606"/>
    <s v="PRESTAMOS ORDINARIOS D OTRAS GTIA CONSUMO ALKOST"/>
    <n v="2611560275"/>
    <n v="0"/>
    <n v="2611560275.0900002"/>
    <n v="9.0000152587890625E-2"/>
    <n v="0"/>
    <n v="9.0000152587890625E-2"/>
    <n v="0"/>
    <n v="0"/>
    <n v="9.0000152587890625E-2"/>
    <n v="3.3300056457519531E-2"/>
    <n v="0"/>
    <n v="0"/>
    <n v="0"/>
    <n v="0"/>
    <n v="0"/>
    <n v="0"/>
    <n v="0"/>
    <n v="3.3300056457519531E-2"/>
    <n v="0.37"/>
    <n v="3.3300056457519531E-2"/>
    <n v="0"/>
    <n v="7.3999929428100589E-2"/>
    <n v="0"/>
    <n v="-4.0699872970581058E-2"/>
    <n v="0"/>
  </r>
  <r>
    <x v="12"/>
    <n v="14"/>
    <n v="1408"/>
    <n v="140820"/>
    <n v="1408209701"/>
    <s v="VEHICULOS DADOS EN LEASING D GARANTIA IDONEA CM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8"/>
    <n v="140820"/>
    <n v="1408209800"/>
    <s v="DESCUBIERTOS CTA CTE BCARIA D GTIA ID CMO RECL E"/>
    <n v="83804390"/>
    <n v="0"/>
    <n v="83804389.780000001"/>
    <n v="-0.2199999988079071"/>
    <n v="0"/>
    <n v="0"/>
    <n v="-0.2199999988079071"/>
    <n v="0"/>
    <n v="-0.2199999988079071"/>
    <n v="-8.1399999558925629E-2"/>
    <n v="0"/>
    <n v="0"/>
    <n v="0"/>
    <n v="0"/>
    <n v="0"/>
    <n v="0"/>
    <n v="0"/>
    <n v="-8.1399999558925629E-2"/>
    <n v="0.37"/>
    <n v="0"/>
    <n v="-8.1399999558925629E-2"/>
    <n v="5.1799994707107541E-2"/>
    <n v="0"/>
    <n v="-5.1799994707107541E-2"/>
    <n v="-8.1399999558925629E-2"/>
  </r>
  <r>
    <x v="5"/>
    <n v="14"/>
    <n v="1408"/>
    <n v="140820"/>
    <n v="1408209801"/>
    <s v="TARJETAS DE CRÉDITO D GTIA ID CONSUMO RECLASIF E"/>
    <n v="1157395259"/>
    <n v="0"/>
    <n v="1157395259.4400001"/>
    <n v="0.44000005722045898"/>
    <n v="0"/>
    <n v="0.44000005722045898"/>
    <n v="0"/>
    <n v="0"/>
    <n v="0.44000005722045898"/>
    <n v="0.16280002117156983"/>
    <n v="0"/>
    <n v="0"/>
    <n v="0"/>
    <n v="0"/>
    <n v="0"/>
    <n v="0"/>
    <n v="0"/>
    <n v="0.16280002117156983"/>
    <n v="0.37"/>
    <n v="0.16280002117156983"/>
    <n v="0"/>
    <n v="0.13689995765686036"/>
    <n v="0"/>
    <n v="2.590006351470947E-2"/>
    <n v="0"/>
  </r>
  <r>
    <x v="5"/>
    <n v="14"/>
    <n v="1408"/>
    <n v="140820"/>
    <n v="1408209802"/>
    <s v="PRESTAMOS ORDINARIOS D GTIA IDONEA CMO RECLAS EN"/>
    <n v="16667274484"/>
    <n v="0"/>
    <n v="16667274484.41"/>
    <n v="0.40999984741210938"/>
    <n v="0"/>
    <n v="0.40999984741210938"/>
    <n v="0"/>
    <n v="0"/>
    <n v="0.40999984741210938"/>
    <n v="0.15169994354248045"/>
    <n v="0"/>
    <n v="0"/>
    <n v="0"/>
    <n v="0"/>
    <n v="0"/>
    <n v="0"/>
    <n v="0"/>
    <n v="0.15169994354248045"/>
    <n v="0.36999999999999994"/>
    <n v="0.15169994354248045"/>
    <n v="0"/>
    <n v="0"/>
    <n v="-0.17760000705718995"/>
    <n v="0.15169994354248045"/>
    <n v="0.17760000705718995"/>
  </r>
  <r>
    <x v="12"/>
    <n v="14"/>
    <n v="1408"/>
    <n v="140820"/>
    <n v="1408209804"/>
    <s v="VEHICULO DADO EN LEASING D GTIA ID CMO RECLASI E"/>
    <n v="675835941"/>
    <n v="0"/>
    <n v="675835940.79999995"/>
    <n v="-0.20000004768371582"/>
    <n v="0"/>
    <n v="0"/>
    <n v="-0.20000004768371582"/>
    <n v="0"/>
    <n v="-0.20000004768371582"/>
    <n v="-7.4000017642974855E-2"/>
    <n v="0"/>
    <n v="0"/>
    <n v="0"/>
    <n v="0"/>
    <n v="0"/>
    <n v="0"/>
    <n v="0"/>
    <n v="-7.4000017642974855E-2"/>
    <n v="0.37"/>
    <n v="0"/>
    <n v="-7.4000017642974855E-2"/>
    <n v="0"/>
    <n v="-6.2900006175041198E-2"/>
    <n v="0"/>
    <n v="-1.1100011467933657E-2"/>
  </r>
  <r>
    <x v="5"/>
    <n v="14"/>
    <n v="1408"/>
    <n v="140820"/>
    <n v="1408209805"/>
    <s v="DESCUBIERTO CTA CTE BANCARIA D OT GTIA CONSUMO M"/>
    <n v="667974965"/>
    <n v="0"/>
    <n v="667974965.27999997"/>
    <n v="0.27999997138977051"/>
    <n v="0"/>
    <n v="0.27999997138977051"/>
    <n v="0"/>
    <n v="0"/>
    <n v="0.27999997138977051"/>
    <n v="0.10359998941421508"/>
    <n v="0"/>
    <n v="0"/>
    <n v="0"/>
    <n v="0"/>
    <n v="0"/>
    <n v="0"/>
    <n v="0"/>
    <n v="0.10359998941421508"/>
    <n v="0.37"/>
    <n v="0.10359998941421508"/>
    <n v="0"/>
    <n v="0"/>
    <n v="-0.14059999823570252"/>
    <n v="0.10359998941421508"/>
    <n v="0.14059999823570252"/>
  </r>
  <r>
    <x v="5"/>
    <n v="14"/>
    <n v="1408"/>
    <n v="140820"/>
    <n v="1408209806"/>
    <s v="TARJETAS DE CREDITO D OTRAS GTIA CONSUMO ML"/>
    <n v="245296685432"/>
    <n v="0"/>
    <n v="245296685432.10999"/>
    <n v="0.1099853515625"/>
    <n v="0"/>
    <n v="0.1099853515625"/>
    <n v="0"/>
    <n v="0"/>
    <n v="0.1099853515625"/>
    <n v="4.0694580078125001E-2"/>
    <n v="0"/>
    <n v="0"/>
    <n v="0"/>
    <n v="0"/>
    <n v="0"/>
    <n v="0"/>
    <n v="0"/>
    <n v="4.0694580078125001E-2"/>
    <n v="0.37"/>
    <n v="4.0694580078125001E-2"/>
    <n v="0"/>
    <n v="0"/>
    <n v="-2.5902709960937499E-2"/>
    <n v="4.0694580078125001E-2"/>
    <n v="2.5902709960937499E-2"/>
  </r>
  <r>
    <x v="5"/>
    <n v="14"/>
    <n v="1408"/>
    <n v="140820"/>
    <n v="1408209807"/>
    <s v="PRESTAMOS ORDINARIOS D OTRAS GTIA CONSUMO ML"/>
    <n v="110600414438"/>
    <n v="0"/>
    <n v="110600414437.75"/>
    <n v="-0.25"/>
    <n v="0"/>
    <n v="0"/>
    <n v="-0.25"/>
    <n v="0"/>
    <n v="-0.25"/>
    <n v="-9.2499999999999999E-2"/>
    <n v="0"/>
    <n v="0"/>
    <n v="0"/>
    <n v="0"/>
    <n v="0"/>
    <n v="0"/>
    <n v="0"/>
    <n v="-9.2499999999999999E-2"/>
    <n v="0.37"/>
    <n v="0"/>
    <n v="-9.2499999999999999E-2"/>
    <n v="0"/>
    <n v="-0.185"/>
    <n v="0"/>
    <n v="9.2499999999999999E-2"/>
  </r>
  <r>
    <x v="12"/>
    <n v="14"/>
    <n v="1408"/>
    <n v="140820"/>
    <n v="1408209809"/>
    <s v="CAR CMO CAT D OG VEH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059999995864927"/>
    <n v="0"/>
    <n v="-0.14059999995864927"/>
    <n v="0"/>
  </r>
  <r>
    <x v="5"/>
    <n v="14"/>
    <n v="1408"/>
    <n v="140820"/>
    <n v="1408209900"/>
    <s v="TARJETAS DE CRÉDITO D GTIA ID CMO RECLASIFI END"/>
    <n v="104291328"/>
    <n v="0"/>
    <n v="104291328.26000001"/>
    <n v="0.26000000536441803"/>
    <n v="0"/>
    <n v="0.26000000536441803"/>
    <n v="0"/>
    <n v="0"/>
    <n v="0.26000000536441803"/>
    <n v="9.6200001984834665E-2"/>
    <n v="0"/>
    <n v="0"/>
    <n v="0"/>
    <n v="0"/>
    <n v="0"/>
    <n v="0"/>
    <n v="0"/>
    <n v="9.6200001984834665E-2"/>
    <n v="0.37"/>
    <n v="9.6200001984834665E-2"/>
    <n v="0"/>
    <n v="0.14429999470710755"/>
    <n v="0"/>
    <n v="-4.8099992722272888E-2"/>
    <n v="0"/>
  </r>
  <r>
    <x v="5"/>
    <n v="14"/>
    <n v="1408"/>
    <n v="140820"/>
    <n v="1408209902"/>
    <s v="TARJETAS DE CREDITO D OTRAS GTIA CONSUMO ME"/>
    <n v="9206873580"/>
    <n v="0"/>
    <n v="9206873580.2099991"/>
    <n v="0.20999908447265625"/>
    <n v="0"/>
    <n v="0.20999908447265625"/>
    <n v="0"/>
    <n v="0"/>
    <n v="0.20999908447265625"/>
    <n v="7.7699661254882813E-2"/>
    <n v="0"/>
    <n v="0"/>
    <n v="0"/>
    <n v="0"/>
    <n v="0"/>
    <n v="0"/>
    <n v="0"/>
    <n v="7.7699661254882813E-2"/>
    <n v="0.37"/>
    <n v="7.7699661254882813E-2"/>
    <n v="0"/>
    <n v="0.10359990119934082"/>
    <n v="0"/>
    <n v="-2.5900239944458003E-2"/>
    <n v="0"/>
  </r>
  <r>
    <x v="5"/>
    <n v="14"/>
    <n v="1408"/>
    <n v="140825"/>
    <n v="1408257200"/>
    <s v="DIFERIDO DEL CAPITAL - COMISIONES CONSUMO E P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08"/>
    <n v="140825"/>
    <n v="1408257201"/>
    <s v="DIFERIDO DEL CAPITAL - COMISIONES CONSUMO E LEAS"/>
    <n v="28425249"/>
    <n v="0"/>
    <n v="1700681.0400000066"/>
    <n v="-26724567.960000001"/>
    <n v="0"/>
    <n v="0"/>
    <n v="-26724567.960000001"/>
    <n v="0"/>
    <n v="-26724567.960000001"/>
    <n v="-9888090.1452000011"/>
    <n v="0"/>
    <n v="0"/>
    <n v="0"/>
    <n v="0"/>
    <n v="0"/>
    <n v="0"/>
    <n v="0"/>
    <n v="-9888090.1452000011"/>
    <n v="0.37000000000000005"/>
    <n v="0"/>
    <n v="-9888090.1452000011"/>
    <n v="0"/>
    <n v="-10020474.68"/>
    <n v="0"/>
    <n v="132384.53479999863"/>
  </r>
  <r>
    <x v="5"/>
    <n v="14"/>
    <n v="1408"/>
    <n v="140825"/>
    <n v="1408259001"/>
    <s v="PRESTAMOS ORDINARIOS E GARANTIA IDONEA CONSUMO"/>
    <n v="22677738354"/>
    <n v="0"/>
    <n v="22677738354.389999"/>
    <n v="0.3899993896484375"/>
    <n v="0"/>
    <n v="0.3899993896484375"/>
    <n v="0"/>
    <n v="0"/>
    <n v="0.3899993896484375"/>
    <n v="0.14429977416992187"/>
    <n v="0"/>
    <n v="0"/>
    <n v="0"/>
    <n v="0"/>
    <n v="0"/>
    <n v="0"/>
    <n v="0"/>
    <n v="0.14429977416992187"/>
    <n v="0.37"/>
    <n v="0.14429977416992187"/>
    <n v="0"/>
    <n v="0.14429977416992187"/>
    <n v="0"/>
    <n v="0"/>
    <n v="0"/>
  </r>
  <r>
    <x v="5"/>
    <n v="14"/>
    <n v="1408"/>
    <n v="140825"/>
    <n v="1408259003"/>
    <s v="PRESTAMOS ORDINARIOS E OTRAS GTIAS CONSUMO"/>
    <n v="185929059064"/>
    <n v="0"/>
    <n v="185929059064.35999"/>
    <n v="0.3599853515625"/>
    <n v="0"/>
    <n v="0.3599853515625"/>
    <n v="0"/>
    <n v="0"/>
    <n v="0.3599853515625"/>
    <n v="0.13319458007812499"/>
    <n v="0"/>
    <n v="0"/>
    <n v="0"/>
    <n v="0"/>
    <n v="0"/>
    <n v="0"/>
    <n v="0"/>
    <n v="0.13319458007812499"/>
    <n v="0.36999999999999994"/>
    <n v="0.13319458007812499"/>
    <n v="0"/>
    <n v="4.8101806640625001E-2"/>
    <n v="0"/>
    <n v="8.5092773437499991E-2"/>
    <n v="0"/>
  </r>
  <r>
    <x v="5"/>
    <n v="14"/>
    <n v="1408"/>
    <n v="140825"/>
    <n v="1408259020"/>
    <s v="DESCUBIERTOS CTA CTE BANCARIA E GTIA IDONEA CMO"/>
    <n v="1037894739"/>
    <n v="0"/>
    <n v="1037894738.61"/>
    <n v="-0.38999998569488525"/>
    <n v="0"/>
    <n v="0"/>
    <n v="-0.38999998569488525"/>
    <n v="0"/>
    <n v="-0.38999998569488525"/>
    <n v="-0.14429999470710755"/>
    <n v="0"/>
    <n v="0"/>
    <n v="0"/>
    <n v="0"/>
    <n v="0"/>
    <n v="0"/>
    <n v="0"/>
    <n v="-0.14429999470710755"/>
    <n v="0.37000000000000005"/>
    <n v="0"/>
    <n v="-0.14429999470710755"/>
    <n v="6.2900028228759772E-2"/>
    <n v="0"/>
    <n v="-6.2900028228759772E-2"/>
    <n v="-0.14429999470710755"/>
  </r>
  <r>
    <x v="5"/>
    <n v="14"/>
    <n v="1408"/>
    <n v="140825"/>
    <n v="1408259021"/>
    <s v="DESCUBIERTO CTA CORRIENTE BANCARIA E OT GTIAS CM"/>
    <n v="4300635368"/>
    <n v="0"/>
    <n v="4300635367.5900002"/>
    <n v="-0.40999984741210938"/>
    <n v="0"/>
    <n v="0"/>
    <n v="-0.40999984741210938"/>
    <n v="0"/>
    <n v="-0.40999984741210938"/>
    <n v="-0.15169994354248045"/>
    <n v="0"/>
    <n v="0"/>
    <n v="0"/>
    <n v="0"/>
    <n v="0"/>
    <n v="0"/>
    <n v="0"/>
    <n v="-0.15169994354248045"/>
    <n v="0.36999999999999994"/>
    <n v="0"/>
    <n v="-0.15169994354248045"/>
    <n v="0"/>
    <n v="-7.0300021171569818E-2"/>
    <n v="0"/>
    <n v="-8.1399922370910635E-2"/>
  </r>
  <r>
    <x v="5"/>
    <n v="14"/>
    <n v="1408"/>
    <n v="140825"/>
    <n v="1408259542"/>
    <s v="PRESTAMOS ORDINARIOS E OTRAS GTIAS CONSUMO TCC"/>
    <n v="24821581"/>
    <n v="0"/>
    <n v="24821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8"/>
    <n v="140825"/>
    <n v="1408259601"/>
    <s v="PRESTAMOS ORDINARIOS E GARANTIA IDONEA CONSUMO"/>
    <n v="71130277591"/>
    <n v="0"/>
    <n v="71130277590.690002"/>
    <n v="-0.30999755859375"/>
    <n v="0"/>
    <n v="0"/>
    <n v="-0.30999755859375"/>
    <n v="0"/>
    <n v="-0.30999755859375"/>
    <n v="-0.1146990966796875"/>
    <n v="0"/>
    <n v="0"/>
    <n v="0"/>
    <n v="0"/>
    <n v="0"/>
    <n v="0"/>
    <n v="0"/>
    <n v="-0.1146990966796875"/>
    <n v="0.37"/>
    <n v="0"/>
    <n v="-0.1146990966796875"/>
    <n v="0"/>
    <n v="-2.9600677490234376E-2"/>
    <n v="0"/>
    <n v="-8.5098419189453128E-2"/>
  </r>
  <r>
    <x v="12"/>
    <n v="14"/>
    <n v="1408"/>
    <n v="140825"/>
    <n v="1408259602"/>
    <s v="VEHICULOS DADOS EN LEASING E GARANTIA IDONEA CMO"/>
    <n v="2494347341"/>
    <n v="0"/>
    <n v="2494347340.6799998"/>
    <n v="-0.32000017166137695"/>
    <n v="0"/>
    <n v="0"/>
    <n v="-0.32000017166137695"/>
    <n v="0"/>
    <n v="-0.32000017166137695"/>
    <n v="-0.11840006351470947"/>
    <n v="0"/>
    <n v="0"/>
    <n v="0"/>
    <n v="0"/>
    <n v="0"/>
    <n v="0"/>
    <n v="0"/>
    <n v="-0.11840006351470947"/>
    <n v="0.37"/>
    <n v="0"/>
    <n v="-0.11840006351470947"/>
    <n v="0"/>
    <n v="-7.7700014114379878E-2"/>
    <n v="0"/>
    <n v="-4.0700049400329591E-2"/>
  </r>
  <r>
    <x v="5"/>
    <n v="14"/>
    <n v="1408"/>
    <n v="140825"/>
    <n v="1408259603"/>
    <s v="PRESTAMOS ORDINARIOS E OTRAS GTIAS CONSUMO"/>
    <n v="41143487188"/>
    <n v="0"/>
    <n v="41143487188.209999"/>
    <n v="0.20999908447265625"/>
    <n v="0"/>
    <n v="0.20999908447265625"/>
    <n v="0"/>
    <n v="0"/>
    <n v="0.20999908447265625"/>
    <n v="7.7699661254882813E-2"/>
    <n v="0"/>
    <n v="0"/>
    <n v="0"/>
    <n v="0"/>
    <n v="0"/>
    <n v="0"/>
    <n v="0"/>
    <n v="7.7699661254882813E-2"/>
    <n v="0.37"/>
    <n v="7.7699661254882813E-2"/>
    <n v="0"/>
    <n v="0"/>
    <n v="-0.17759983062744139"/>
    <n v="7.7699661254882813E-2"/>
    <n v="0.17759983062744139"/>
  </r>
  <r>
    <x v="12"/>
    <n v="14"/>
    <n v="1408"/>
    <n v="140825"/>
    <n v="1408259604"/>
    <s v="VEHICULOS DADOS EN LEASING E OT GTIA CONSUMO"/>
    <n v="37617904"/>
    <n v="0"/>
    <n v="37617903.659999996"/>
    <n v="-0.34000000357627869"/>
    <n v="0"/>
    <n v="0"/>
    <n v="-0.34000000357627869"/>
    <n v="0"/>
    <n v="-0.34000000357627869"/>
    <n v="-0.12580000132322311"/>
    <n v="0"/>
    <n v="0"/>
    <n v="0"/>
    <n v="0"/>
    <n v="0"/>
    <n v="0"/>
    <n v="0"/>
    <n v="-0.12580000132322311"/>
    <n v="0.37"/>
    <n v="0"/>
    <n v="-0.12580000132322311"/>
    <n v="0"/>
    <n v="-8.1400000248104329E-2"/>
    <n v="0"/>
    <n v="-4.4400001075118781E-2"/>
  </r>
  <r>
    <x v="5"/>
    <n v="14"/>
    <n v="1408"/>
    <n v="140825"/>
    <n v="1408259605"/>
    <s v="PRESTAMOS ORDINARIOS E GARANTIA IDONEA CMO ALKOS"/>
    <n v="905813"/>
    <n v="0"/>
    <n v="905812.52"/>
    <n v="-0.47999999998137355"/>
    <n v="0"/>
    <n v="0"/>
    <n v="-0.47999999998137355"/>
    <n v="0"/>
    <n v="-0.47999999998137355"/>
    <n v="-0.17759999999310822"/>
    <n v="0"/>
    <n v="0"/>
    <n v="0"/>
    <n v="0"/>
    <n v="0"/>
    <n v="0"/>
    <n v="0"/>
    <n v="-0.17759999999310822"/>
    <n v="0.37"/>
    <n v="0"/>
    <n v="-0.17759999999310822"/>
    <n v="0"/>
    <n v="-0.17759999999310822"/>
    <n v="0"/>
    <n v="0"/>
  </r>
  <r>
    <x v="5"/>
    <n v="14"/>
    <n v="1408"/>
    <n v="140825"/>
    <n v="1408259606"/>
    <s v="PRESTAMOS ORDINARIOS E OTRAS GTIAS CONSUMO ALKOS"/>
    <n v="1849328032"/>
    <n v="0"/>
    <n v="1849328031.7"/>
    <n v="-0.29999995231628418"/>
    <n v="0"/>
    <n v="0"/>
    <n v="-0.29999995231628418"/>
    <n v="0"/>
    <n v="-0.29999995231628418"/>
    <n v="-0.11099998235702514"/>
    <n v="0"/>
    <n v="0"/>
    <n v="0"/>
    <n v="0"/>
    <n v="0"/>
    <n v="0"/>
    <n v="0"/>
    <n v="-0.11099998235702514"/>
    <n v="0.37"/>
    <n v="0"/>
    <n v="-0.11099998235702514"/>
    <n v="8.1400010585784915E-2"/>
    <n v="0"/>
    <n v="-8.1400010585784915E-2"/>
    <n v="-0.11099998235702514"/>
  </r>
  <r>
    <x v="12"/>
    <n v="14"/>
    <n v="1408"/>
    <n v="140825"/>
    <n v="1408259701"/>
    <s v="VEHICULOS DADOS EN LEASING E GARANTIA IDONEA CMO"/>
    <n v="141621846"/>
    <n v="0"/>
    <n v="141621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8"/>
    <n v="140825"/>
    <n v="1408259800"/>
    <s v="DESCUBIERTOS CTA CTE BCARIA E GTIA ID CMO RECL E"/>
    <n v="-92301007"/>
    <n v="0"/>
    <n v="-92301007.140000001"/>
    <n v="-0.14000000059604645"/>
    <n v="0"/>
    <n v="0"/>
    <n v="-0.14000000059604645"/>
    <n v="0"/>
    <n v="-0.14000000059604645"/>
    <n v="-5.1800000220537185E-2"/>
    <n v="0"/>
    <n v="0"/>
    <n v="0"/>
    <n v="0"/>
    <n v="0"/>
    <n v="0"/>
    <n v="0"/>
    <n v="-5.1800000220537185E-2"/>
    <n v="0.37"/>
    <n v="0"/>
    <n v="-5.1800000220537185E-2"/>
    <n v="0"/>
    <n v="-0.15540000617504118"/>
    <n v="0"/>
    <n v="0.103600005954504"/>
  </r>
  <r>
    <x v="5"/>
    <n v="14"/>
    <n v="1408"/>
    <n v="140825"/>
    <n v="1408259801"/>
    <s v="TARJETAS DE CRÉDITO E GTIA ID CONSUMO RECLASIF E"/>
    <n v="2336878249"/>
    <n v="0"/>
    <n v="2336878248.5"/>
    <n v="-0.5"/>
    <n v="0"/>
    <n v="0"/>
    <n v="-0.5"/>
    <n v="0"/>
    <n v="-0.5"/>
    <n v="-0.185"/>
    <n v="0"/>
    <n v="0"/>
    <n v="0"/>
    <n v="0"/>
    <n v="0"/>
    <n v="0"/>
    <n v="0"/>
    <n v="-0.185"/>
    <n v="0.37"/>
    <n v="0"/>
    <n v="-0.185"/>
    <n v="0.12209997177124023"/>
    <n v="0"/>
    <n v="-0.12209997177124023"/>
    <n v="-0.185"/>
  </r>
  <r>
    <x v="5"/>
    <n v="14"/>
    <n v="1408"/>
    <n v="140825"/>
    <n v="1408259802"/>
    <s v="PRESTAMOS ORDINARIOS E GTIA IDONEA CMO RECLAS EN"/>
    <n v="-403156397"/>
    <n v="0"/>
    <n v="-403156397.05000001"/>
    <n v="-5.0000011920928955E-2"/>
    <n v="0"/>
    <n v="0"/>
    <n v="-5.0000011920928955E-2"/>
    <n v="0"/>
    <n v="-5.0000011920928955E-2"/>
    <n v="-1.8500004410743714E-2"/>
    <n v="0"/>
    <n v="0"/>
    <n v="0"/>
    <n v="0"/>
    <n v="0"/>
    <n v="0"/>
    <n v="0"/>
    <n v="-1.8500004410743714E-2"/>
    <n v="0.37"/>
    <n v="0"/>
    <n v="-1.8500004410743714E-2"/>
    <n v="8.1399745941162102E-2"/>
    <n v="0"/>
    <n v="-8.1399745941162102E-2"/>
    <n v="-1.8500004410743714E-2"/>
  </r>
  <r>
    <x v="12"/>
    <n v="14"/>
    <n v="1408"/>
    <n v="140825"/>
    <n v="1408259804"/>
    <s v="VEHICULO DADO EN LEASING E GTIA ID CMO RECLASI E"/>
    <n v="-692778773"/>
    <n v="0"/>
    <n v="-692778772.87"/>
    <n v="0.12999999523162842"/>
    <n v="0"/>
    <n v="0.12999999523162842"/>
    <n v="0"/>
    <n v="0"/>
    <n v="0.12999999523162842"/>
    <n v="4.8099998235702511E-2"/>
    <n v="0"/>
    <n v="0"/>
    <n v="0"/>
    <n v="0"/>
    <n v="0"/>
    <n v="0"/>
    <n v="0"/>
    <n v="4.8099998235702511E-2"/>
    <n v="0.37"/>
    <n v="4.8099998235702511E-2"/>
    <n v="0"/>
    <n v="0"/>
    <n v="-5.1799994707107541E-2"/>
    <n v="4.8099998235702511E-2"/>
    <n v="5.1799994707107541E-2"/>
  </r>
  <r>
    <x v="5"/>
    <n v="14"/>
    <n v="1408"/>
    <n v="140825"/>
    <n v="1408259805"/>
    <s v="TARJETAS DE CREDITO E OTRAS GTIAS CONSUMO ML"/>
    <n v="127317231457"/>
    <n v="0"/>
    <n v="127317231457.46001"/>
    <n v="0.4600067138671875"/>
    <n v="0"/>
    <n v="0.4600067138671875"/>
    <n v="0"/>
    <n v="0"/>
    <n v="0.4600067138671875"/>
    <n v="0.17020248413085937"/>
    <n v="0"/>
    <n v="0"/>
    <n v="0"/>
    <n v="0"/>
    <n v="0"/>
    <n v="0"/>
    <n v="0"/>
    <n v="0.17020248413085937"/>
    <n v="0.37"/>
    <n v="0.17020248413085937"/>
    <n v="0"/>
    <n v="0"/>
    <n v="-0.1628009033203125"/>
    <n v="0.17020248413085937"/>
    <n v="0.1628009033203125"/>
  </r>
  <r>
    <x v="5"/>
    <n v="14"/>
    <n v="1408"/>
    <n v="140825"/>
    <n v="1408259806"/>
    <s v="PRESTAMOS ORDINARIOS E OTRAS GTIAS CONSUMO ML"/>
    <n v="62343717905"/>
    <n v="0"/>
    <n v="62343717905.010002"/>
    <n v="1.000213623046875E-2"/>
    <n v="0"/>
    <n v="1.000213623046875E-2"/>
    <n v="0"/>
    <n v="0"/>
    <n v="1.000213623046875E-2"/>
    <n v="3.7007904052734374E-3"/>
    <n v="0"/>
    <n v="0"/>
    <n v="0"/>
    <n v="0"/>
    <n v="0"/>
    <n v="0"/>
    <n v="0"/>
    <n v="3.7007904052734374E-3"/>
    <n v="0.37"/>
    <n v="3.7007904052734374E-3"/>
    <n v="0"/>
    <n v="0"/>
    <n v="-0.12579864501953125"/>
    <n v="3.7007904052734374E-3"/>
    <n v="0.12579864501953125"/>
  </r>
  <r>
    <x v="12"/>
    <n v="14"/>
    <n v="1408"/>
    <n v="140825"/>
    <n v="1408259808"/>
    <s v="VEHICULOS DADOS EN LEASING E OTRAS GARANTIAS CMO"/>
    <n v="827230"/>
    <n v="0"/>
    <n v="827230.13"/>
    <n v="0.13000000000465661"/>
    <n v="0"/>
    <n v="0.13000000000465661"/>
    <n v="0"/>
    <n v="0"/>
    <n v="0.13000000000465661"/>
    <n v="4.8100000001722945E-2"/>
    <n v="0"/>
    <n v="0"/>
    <n v="0"/>
    <n v="0"/>
    <n v="0"/>
    <n v="0"/>
    <n v="0"/>
    <n v="4.8100000001722945E-2"/>
    <n v="0.37"/>
    <n v="4.8100000001722945E-2"/>
    <n v="0"/>
    <n v="0"/>
    <n v="0"/>
    <n v="4.8100000001722945E-2"/>
    <n v="0"/>
  </r>
  <r>
    <x v="12"/>
    <n v="14"/>
    <n v="1408"/>
    <n v="140825"/>
    <n v="1408259809"/>
    <s v="CAR CMO CAT E GI MAQ Y EQ. LEASING RECL"/>
    <n v="96882848"/>
    <n v="0"/>
    <n v="96882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08"/>
    <n v="140825"/>
    <n v="1408259819"/>
    <s v="DESCUBIERTO CTA CORRIENT BANCARIA E OT GTIA CMO"/>
    <n v="422262645"/>
    <n v="0"/>
    <n v="422262645.18000001"/>
    <n v="0.18000000715255737"/>
    <n v="0"/>
    <n v="0.18000000715255737"/>
    <n v="0"/>
    <n v="0"/>
    <n v="0.18000000715255737"/>
    <n v="6.6600002646446221E-2"/>
    <n v="0"/>
    <n v="0"/>
    <n v="0"/>
    <n v="0"/>
    <n v="0"/>
    <n v="0"/>
    <n v="0"/>
    <n v="6.6600002646446221E-2"/>
    <n v="0.36999999999999994"/>
    <n v="6.6600002646446221E-2"/>
    <n v="0"/>
    <n v="4.0700005292892458E-2"/>
    <n v="0"/>
    <n v="2.5899997353553764E-2"/>
    <n v="0"/>
  </r>
  <r>
    <x v="5"/>
    <n v="14"/>
    <n v="1408"/>
    <n v="140825"/>
    <n v="1408259900"/>
    <s v="TARJETAS DE CRÉDITO E GTIA ID CMO RECLASIFI END"/>
    <n v="282876293"/>
    <n v="0"/>
    <n v="282876293.35000002"/>
    <n v="0.35000002384185791"/>
    <n v="0"/>
    <n v="0.35000002384185791"/>
    <n v="0"/>
    <n v="0"/>
    <n v="0.35000002384185791"/>
    <n v="0.12950000882148743"/>
    <n v="0"/>
    <n v="0"/>
    <n v="0"/>
    <n v="0"/>
    <n v="0"/>
    <n v="0"/>
    <n v="0"/>
    <n v="0.12950000882148743"/>
    <n v="0.37"/>
    <n v="0.12950000882148743"/>
    <n v="0"/>
    <n v="8.8800003528594976E-2"/>
    <n v="0"/>
    <n v="4.0700005292892458E-2"/>
    <n v="0"/>
  </r>
  <r>
    <x v="5"/>
    <n v="14"/>
    <n v="1408"/>
    <n v="140825"/>
    <n v="1408259902"/>
    <s v="TARJETAS DE CREDITO E OTRAS GTIAS CONSUMO ME"/>
    <n v="4267255138"/>
    <n v="0"/>
    <n v="4267255137.77"/>
    <n v="-0.23000001907348633"/>
    <n v="0"/>
    <n v="0"/>
    <n v="-0.23000001907348633"/>
    <n v="0"/>
    <n v="-0.23000001907348633"/>
    <n v="-8.5100007057189939E-2"/>
    <n v="0"/>
    <n v="0"/>
    <n v="0"/>
    <n v="0"/>
    <n v="0"/>
    <n v="0"/>
    <n v="0"/>
    <n v="-8.5100007057189939E-2"/>
    <n v="0.37"/>
    <n v="0"/>
    <n v="-8.5100007057189939E-2"/>
    <n v="0.11839988708496094"/>
    <n v="0"/>
    <n v="-0.11839988708496094"/>
    <n v="-8.5100007057189939E-2"/>
  </r>
  <r>
    <x v="15"/>
    <n v="14"/>
    <n v="1410"/>
    <n v="141005"/>
    <n v="1410050016"/>
    <s v="ACEPTAC BCRIAS PLAZO IMPORT"/>
    <n v="78542867037"/>
    <n v="0"/>
    <n v="78542867037.089996"/>
    <n v="8.9996337890625E-2"/>
    <n v="0"/>
    <n v="8.9996337890625E-2"/>
    <n v="0"/>
    <n v="0"/>
    <n v="8.9996337890625E-2"/>
    <n v="3.3298645019531246E-2"/>
    <n v="0"/>
    <n v="0"/>
    <n v="0"/>
    <n v="0"/>
    <n v="0"/>
    <n v="0"/>
    <n v="0"/>
    <n v="3.3298645019531246E-2"/>
    <n v="0.36999999999999994"/>
    <n v="3.3298645019531246E-2"/>
    <n v="0"/>
    <n v="0"/>
    <n v="-0.14059898376464844"/>
    <n v="3.3298645019531246E-2"/>
    <n v="0.14059898376464844"/>
  </r>
  <r>
    <x v="15"/>
    <n v="14"/>
    <n v="1410"/>
    <n v="141005"/>
    <n v="1410050017"/>
    <s v="ACEPTAC BCRIAS PLAZO EXPORT"/>
    <n v="3675884062"/>
    <n v="0"/>
    <n v="3675884061.9499998"/>
    <n v="-5.0000190734863281E-2"/>
    <n v="0"/>
    <n v="0"/>
    <n v="-5.0000190734863281E-2"/>
    <n v="0"/>
    <n v="-5.0000190734863281E-2"/>
    <n v="-1.8500070571899414E-2"/>
    <n v="0"/>
    <n v="0"/>
    <n v="0"/>
    <n v="0"/>
    <n v="0"/>
    <n v="0"/>
    <n v="0"/>
    <n v="-1.8500070571899414E-2"/>
    <n v="0.37"/>
    <n v="0"/>
    <n v="-1.8500070571899414E-2"/>
    <n v="0.13319996118545532"/>
    <n v="0"/>
    <n v="-0.13319996118545532"/>
    <n v="-1.8500070571899414E-2"/>
  </r>
  <r>
    <x v="5"/>
    <n v="14"/>
    <n v="1410"/>
    <n v="141005"/>
    <n v="1410050106"/>
    <s v="CREDITO COMERCIAL CONSTRUCTOR- CATEGORIA A"/>
    <n v="4785787514357"/>
    <n v="0"/>
    <n v="4785787514357.2305"/>
    <n v="0.23046875"/>
    <n v="0"/>
    <n v="0.23046875"/>
    <n v="0"/>
    <n v="0"/>
    <n v="0.23046875"/>
    <n v="8.5273437499999993E-2"/>
    <n v="0"/>
    <n v="0"/>
    <n v="0"/>
    <n v="0"/>
    <n v="0"/>
    <n v="0"/>
    <n v="0"/>
    <n v="8.5273437499999993E-2"/>
    <n v="0.37"/>
    <n v="8.5273437499999993E-2"/>
    <n v="0"/>
    <n v="0"/>
    <n v="-0.15537109374999999"/>
    <n v="8.5273437499999993E-2"/>
    <n v="0.15537109374999999"/>
  </r>
  <r>
    <x v="5"/>
    <n v="14"/>
    <n v="1410"/>
    <n v="141005"/>
    <n v="1410050115"/>
    <s v="CREDITO COMERCIAL - CATEGORIA A"/>
    <n v="391965594926"/>
    <n v="0"/>
    <n v="391965594926.13"/>
    <n v="0.1300048828125"/>
    <n v="0"/>
    <n v="0.1300048828125"/>
    <n v="0"/>
    <n v="0"/>
    <n v="0.1300048828125"/>
    <n v="4.8101806640625001E-2"/>
    <n v="0"/>
    <n v="0"/>
    <n v="0"/>
    <n v="0"/>
    <n v="0"/>
    <n v="0"/>
    <n v="0"/>
    <n v="4.8101806640625001E-2"/>
    <n v="0.37"/>
    <n v="4.8101806640625001E-2"/>
    <n v="0"/>
    <n v="3.70361328125E-3"/>
    <n v="0"/>
    <n v="4.4398193359375004E-2"/>
    <n v="0"/>
  </r>
  <r>
    <x v="5"/>
    <n v="14"/>
    <n v="1410"/>
    <n v="141005"/>
    <n v="1410051300"/>
    <s v="CARTERA TARJETA DE CRÉDITO COMERCIAL PESOS"/>
    <n v="515803605100"/>
    <n v="0"/>
    <n v="515803605100.08002"/>
    <n v="8.001708984375E-2"/>
    <n v="0"/>
    <n v="8.001708984375E-2"/>
    <n v="0"/>
    <n v="0"/>
    <n v="8.001708984375E-2"/>
    <n v="2.96063232421875E-2"/>
    <n v="0"/>
    <n v="0"/>
    <n v="0"/>
    <n v="0"/>
    <n v="0"/>
    <n v="0"/>
    <n v="0"/>
    <n v="2.96063232421875E-2"/>
    <n v="0.37"/>
    <n v="2.96063232421875E-2"/>
    <n v="0"/>
    <n v="0.16650451660156249"/>
    <n v="0"/>
    <n v="-0.13689819335937498"/>
    <n v="0"/>
  </r>
  <r>
    <x v="5"/>
    <n v="14"/>
    <n v="1410"/>
    <n v="141005"/>
    <n v="1410051350"/>
    <s v="CARTERA TARJETA DE CRÉDITO COMERCIAL DÓLAR"/>
    <n v="58571434285"/>
    <n v="0"/>
    <n v="58571434284.68"/>
    <n v="-0.31999969482421875"/>
    <n v="0"/>
    <n v="0"/>
    <n v="-0.31999969482421875"/>
    <n v="0"/>
    <n v="-0.31999969482421875"/>
    <n v="-0.11839988708496094"/>
    <n v="0"/>
    <n v="0"/>
    <n v="0"/>
    <n v="0"/>
    <n v="0"/>
    <n v="0"/>
    <n v="0"/>
    <n v="-0.11839988708496094"/>
    <n v="0.37"/>
    <n v="0"/>
    <n v="-0.11839988708496094"/>
    <n v="5.9201354980468752E-2"/>
    <n v="0"/>
    <n v="-5.9201354980468752E-2"/>
    <n v="-0.11839988708496094"/>
  </r>
  <r>
    <x v="5"/>
    <n v="14"/>
    <n v="1410"/>
    <n v="141005"/>
    <n v="1410051888"/>
    <s v="PRESTAMOS ORDINARIOS A GTIA ID COMERCIAL"/>
    <n v="129276869985"/>
    <n v="0"/>
    <n v="129276869984.63"/>
    <n v="-0.3699951171875"/>
    <n v="0"/>
    <n v="0"/>
    <n v="-0.3699951171875"/>
    <n v="0"/>
    <n v="-0.3699951171875"/>
    <n v="-0.136898193359375"/>
    <n v="0"/>
    <n v="0"/>
    <n v="0"/>
    <n v="0"/>
    <n v="0"/>
    <n v="0"/>
    <n v="0"/>
    <n v="-0.136898193359375"/>
    <n v="0.37"/>
    <n v="0"/>
    <n v="-0.136898193359375"/>
    <n v="0"/>
    <n v="0"/>
    <n v="0"/>
    <n v="-0.136898193359375"/>
  </r>
  <r>
    <x v="5"/>
    <n v="14"/>
    <n v="1410"/>
    <n v="141005"/>
    <n v="1410051892"/>
    <s v="PRESTAMOS ORDINARIOS  A OT GTIAS COMERCIAL"/>
    <n v="836332528202"/>
    <n v="0"/>
    <n v="836332528201.87"/>
    <n v="-0.1300048828125"/>
    <n v="0"/>
    <n v="0"/>
    <n v="-0.1300048828125"/>
    <n v="0"/>
    <n v="-0.1300048828125"/>
    <n v="-4.8101806640625001E-2"/>
    <n v="0"/>
    <n v="0"/>
    <n v="0"/>
    <n v="0"/>
    <n v="0"/>
    <n v="0"/>
    <n v="0"/>
    <n v="-4.8101806640625001E-2"/>
    <n v="0.37"/>
    <n v="0"/>
    <n v="-4.8101806640625001E-2"/>
    <n v="0"/>
    <n v="-0.10361083984375"/>
    <n v="0"/>
    <n v="5.5509033203124995E-2"/>
  </r>
  <r>
    <x v="5"/>
    <n v="14"/>
    <n v="1410"/>
    <n v="141005"/>
    <n v="1410057101"/>
    <s v="COMERCIAL A - DIFERIDO DEL CAPITAL DESC FA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05"/>
    <n v="1410057150"/>
    <s v="COMERCIAL A - DIFERIDO DEL CAPITAL COM 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05"/>
    <n v="1410057200"/>
    <s v="DIFERIDO DEL CAPITAL -COMISIONES COMERCIAL A PR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05"/>
    <n v="1410057201"/>
    <s v="DIFERIDO DEL CAPITAL - COMISIONES COMERCIAL A LE"/>
    <n v="798584973"/>
    <n v="0"/>
    <n v="427183070.43000001"/>
    <n v="-371401902.56999999"/>
    <n v="0"/>
    <n v="0"/>
    <n v="-371401902.56999999"/>
    <n v="0"/>
    <n v="-371401902.56999999"/>
    <n v="-137418703.95089999"/>
    <n v="0"/>
    <n v="0"/>
    <n v="0"/>
    <n v="0"/>
    <n v="0"/>
    <n v="0"/>
    <n v="0"/>
    <n v="-137418703.95089999"/>
    <n v="0.37"/>
    <n v="0"/>
    <n v="-137418703.95089999"/>
    <n v="0"/>
    <n v="-206857242.15280002"/>
    <n v="0"/>
    <n v="69438538.201900035"/>
  </r>
  <r>
    <x v="5"/>
    <n v="14"/>
    <n v="1410"/>
    <n v="141005"/>
    <n v="1410059001"/>
    <s v="PRESTAMOS ORDINARIOS A GARANTIA IDONEA COMERCIAL"/>
    <n v="12072899155305"/>
    <n v="0"/>
    <n v="12072899155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85"/>
    <n v="0"/>
    <n v="0.185"/>
  </r>
  <r>
    <x v="5"/>
    <n v="14"/>
    <n v="1410"/>
    <n v="141005"/>
    <n v="1410059002"/>
    <s v="PRESTAMOS CON RECURSO OTRA ENTIDA  A GTIA ID CCI"/>
    <n v="813323494210"/>
    <n v="0"/>
    <n v="813323494209.81006"/>
    <n v="-0.18994140625"/>
    <n v="0"/>
    <n v="0"/>
    <n v="-0.18994140625"/>
    <n v="0"/>
    <n v="-0.18994140625"/>
    <n v="-7.0278320312500003E-2"/>
    <n v="0"/>
    <n v="0"/>
    <n v="0"/>
    <n v="0"/>
    <n v="0"/>
    <n v="0"/>
    <n v="0"/>
    <n v="-7.0278320312500003E-2"/>
    <n v="0.37"/>
    <n v="0"/>
    <n v="-7.0278320312500003E-2"/>
    <n v="0.14060180664062499"/>
    <n v="0"/>
    <n v="-0.14060180664062499"/>
    <n v="-7.0278320312500003E-2"/>
  </r>
  <r>
    <x v="5"/>
    <n v="14"/>
    <n v="1410"/>
    <n v="141005"/>
    <n v="1410059004"/>
    <s v="FACTORING SIN RECURSO A GTIA ID C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2950014114379882"/>
    <n v="0"/>
    <n v="0.12950014114379882"/>
  </r>
  <r>
    <x v="5"/>
    <n v="14"/>
    <n v="1410"/>
    <n v="141005"/>
    <n v="1410059007"/>
    <s v="PRESTAMOS ORDINARIOS  A OT GTIAS CCIAL"/>
    <n v="28297236157569"/>
    <n v="0"/>
    <n v="28297236157569.199"/>
    <n v="0.19921875"/>
    <n v="0"/>
    <n v="0.19921875"/>
    <n v="0"/>
    <n v="0"/>
    <n v="0.19921875"/>
    <n v="7.3710937500000004E-2"/>
    <n v="0"/>
    <n v="0"/>
    <n v="0"/>
    <n v="0"/>
    <n v="0"/>
    <n v="0"/>
    <n v="0"/>
    <n v="7.3710937500000004E-2"/>
    <n v="0.37"/>
    <n v="7.3710937500000004E-2"/>
    <n v="0"/>
    <n v="3.7578124999999997E-2"/>
    <n v="0"/>
    <n v="3.6132812500000007E-2"/>
    <n v="0"/>
  </r>
  <r>
    <x v="5"/>
    <n v="14"/>
    <n v="1410"/>
    <n v="141005"/>
    <n v="1410059008"/>
    <s v="PRESTAMO CON RECURS OTRA ENTIDAD A OT GTIAS CCIA"/>
    <n v="1179401398904"/>
    <n v="0"/>
    <n v="1179401398903.6201"/>
    <n v="-0.3798828125"/>
    <n v="0"/>
    <n v="0"/>
    <n v="-0.3798828125"/>
    <n v="0"/>
    <n v="-0.3798828125"/>
    <n v="-0.14055664062500001"/>
    <n v="0"/>
    <n v="0"/>
    <n v="0"/>
    <n v="0"/>
    <n v="0"/>
    <n v="0"/>
    <n v="0"/>
    <n v="-0.14055664062500001"/>
    <n v="0.37"/>
    <n v="0"/>
    <n v="-0.14055664062500001"/>
    <n v="3.70361328125E-3"/>
    <n v="0"/>
    <n v="-3.70361328125E-3"/>
    <n v="-0.14055664062500001"/>
  </r>
  <r>
    <x v="5"/>
    <n v="14"/>
    <n v="1410"/>
    <n v="141005"/>
    <n v="1410059010"/>
    <s v="FACTORING SIN RECURSO A OT GTIAS COMERCIAL"/>
    <n v="49390676445"/>
    <n v="0"/>
    <n v="49390676445.029999"/>
    <n v="2.9998779296875E-2"/>
    <n v="0"/>
    <n v="2.9998779296875E-2"/>
    <n v="0"/>
    <n v="0"/>
    <n v="2.9998779296875E-2"/>
    <n v="1.1099548339843749E-2"/>
    <n v="0"/>
    <n v="0"/>
    <n v="0"/>
    <n v="0"/>
    <n v="0"/>
    <n v="0"/>
    <n v="0"/>
    <n v="1.1099548339843749E-2"/>
    <n v="0.37"/>
    <n v="1.1099548339843749E-2"/>
    <n v="0"/>
    <n v="0"/>
    <n v="-0.1628009033203125"/>
    <n v="1.1099548339843749E-2"/>
    <n v="0.1628009033203125"/>
  </r>
  <r>
    <x v="5"/>
    <n v="14"/>
    <n v="1410"/>
    <n v="141005"/>
    <n v="1410059014"/>
    <s v="FACTORING SIN RECURSO A GTIA ID C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05"/>
    <n v="1410059016"/>
    <s v="FACTORING SIN RECURSO A OT GTIAS COMERCIAL"/>
    <n v="-163252597"/>
    <n v="0"/>
    <n v="-16325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05"/>
    <n v="1410059018"/>
    <s v="FACTORING SIN RECURSO AOT GTIA CCIAL AMORTIZACIO"/>
    <n v="20386148"/>
    <n v="0"/>
    <n v="20386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05"/>
    <n v="1410059020"/>
    <s v="DESCUBIERTOS CTA CTE BANCARIA A GTIA IDONEA CCIA"/>
    <n v="87875794390"/>
    <n v="0"/>
    <n v="87875794389.860001"/>
    <n v="-0.1399993896484375"/>
    <n v="0"/>
    <n v="0"/>
    <n v="-0.1399993896484375"/>
    <n v="0"/>
    <n v="-0.1399993896484375"/>
    <n v="-5.1799774169921875E-2"/>
    <n v="0"/>
    <n v="0"/>
    <n v="0"/>
    <n v="0"/>
    <n v="0"/>
    <n v="0"/>
    <n v="0"/>
    <n v="-5.1799774169921875E-2"/>
    <n v="0.37"/>
    <n v="0"/>
    <n v="-5.1799774169921875E-2"/>
    <n v="0"/>
    <n v="-9.6200790405273434E-2"/>
    <n v="0"/>
    <n v="4.4401016235351559E-2"/>
  </r>
  <r>
    <x v="5"/>
    <n v="14"/>
    <n v="1410"/>
    <n v="141005"/>
    <n v="1410059021"/>
    <s v="DESCUBIERTOS CTA CORTE BCARIA  A OT GTIAS CCIAL"/>
    <n v="307516623725"/>
    <n v="0"/>
    <n v="307516623725.47998"/>
    <n v="0.47998046875"/>
    <n v="0"/>
    <n v="0.47998046875"/>
    <n v="0"/>
    <n v="0"/>
    <n v="0.47998046875"/>
    <n v="0.17759277343749999"/>
    <n v="0"/>
    <n v="0"/>
    <n v="0"/>
    <n v="0"/>
    <n v="0"/>
    <n v="0"/>
    <n v="0"/>
    <n v="0.17759277343749999"/>
    <n v="0.37"/>
    <n v="0.17759277343749999"/>
    <n v="0"/>
    <n v="7.7696838378906244E-2"/>
    <n v="0"/>
    <n v="9.9895935058593746E-2"/>
    <n v="0"/>
  </r>
  <r>
    <x v="5"/>
    <n v="14"/>
    <n v="1410"/>
    <n v="141005"/>
    <n v="1410059201"/>
    <s v="PRESTAMOS ORDINARIOS A GARANTIA IDONEA CCIAL ME"/>
    <n v="290463540397"/>
    <n v="0"/>
    <n v="290463540397.02002"/>
    <n v="2.001953125E-2"/>
    <n v="0"/>
    <n v="2.001953125E-2"/>
    <n v="0"/>
    <n v="0"/>
    <n v="2.001953125E-2"/>
    <n v="7.4072265625E-3"/>
    <n v="0"/>
    <n v="0"/>
    <n v="0"/>
    <n v="0"/>
    <n v="0"/>
    <n v="0"/>
    <n v="0"/>
    <n v="7.4072265625E-3"/>
    <n v="0.37"/>
    <n v="7.4072265625E-3"/>
    <n v="0"/>
    <n v="0"/>
    <n v="-4.4398193359374998E-2"/>
    <n v="7.4072265625E-3"/>
    <n v="4.4398193359374998E-2"/>
  </r>
  <r>
    <x v="5"/>
    <n v="14"/>
    <n v="1410"/>
    <n v="141005"/>
    <n v="1410059202"/>
    <s v="PRESTAMOS CON RECURSOS OTRAS ENTIDADES A GTIA ID"/>
    <n v="143385869530"/>
    <n v="0"/>
    <n v="143385869529.79001"/>
    <n v="-0.209991455078125"/>
    <n v="0"/>
    <n v="0"/>
    <n v="-0.209991455078125"/>
    <n v="0"/>
    <n v="-0.209991455078125"/>
    <n v="-7.7696838378906244E-2"/>
    <n v="0"/>
    <n v="0"/>
    <n v="0"/>
    <n v="0"/>
    <n v="0"/>
    <n v="0"/>
    <n v="0"/>
    <n v="-7.7696838378906244E-2"/>
    <n v="0.37"/>
    <n v="0"/>
    <n v="-7.7696838378906244E-2"/>
    <n v="0"/>
    <n v="-0.17760406494140624"/>
    <n v="0"/>
    <n v="9.9907226562499993E-2"/>
  </r>
  <r>
    <x v="5"/>
    <n v="14"/>
    <n v="1410"/>
    <n v="141005"/>
    <n v="1410059203"/>
    <s v="REINTEGROS ANTICIPADOS A GTIA ID CCIAL"/>
    <n v="116362725921"/>
    <n v="0"/>
    <n v="116362725921.06"/>
    <n v="5.999755859375E-2"/>
    <n v="0"/>
    <n v="5.999755859375E-2"/>
    <n v="0"/>
    <n v="0"/>
    <n v="5.999755859375E-2"/>
    <n v="2.2199096679687499E-2"/>
    <n v="0"/>
    <n v="0"/>
    <n v="0"/>
    <n v="0"/>
    <n v="0"/>
    <n v="0"/>
    <n v="0"/>
    <n v="2.2199096679687499E-2"/>
    <n v="0.37"/>
    <n v="2.2199096679687499E-2"/>
    <n v="0"/>
    <n v="0"/>
    <n v="-8.8802032470703118E-2"/>
    <n v="2.2199096679687499E-2"/>
    <n v="8.8802032470703118E-2"/>
  </r>
  <r>
    <x v="5"/>
    <n v="14"/>
    <n v="1410"/>
    <n v="141005"/>
    <n v="1410059204"/>
    <s v="CARTAS DE CREDITO CUBIERTAS"/>
    <n v="27215042936"/>
    <n v="0"/>
    <n v="27215042936.439999"/>
    <n v="0.43999862670898438"/>
    <n v="0"/>
    <n v="0.43999862670898438"/>
    <n v="0"/>
    <n v="0"/>
    <n v="0.43999862670898438"/>
    <n v="0.1627994918823242"/>
    <n v="0"/>
    <n v="0"/>
    <n v="0"/>
    <n v="0"/>
    <n v="0"/>
    <n v="0"/>
    <n v="0"/>
    <n v="0.1627994918823242"/>
    <n v="0.36999999999999994"/>
    <n v="0.1627994918823242"/>
    <n v="0"/>
    <n v="0.13320022583007812"/>
    <n v="0"/>
    <n v="2.9599266052246082E-2"/>
    <n v="0"/>
  </r>
  <r>
    <x v="5"/>
    <n v="14"/>
    <n v="1410"/>
    <n v="141005"/>
    <n v="1410059206"/>
    <s v="PRESTAMOS ORDINARIOS  A OT GTIAS CCIAL ME"/>
    <n v="1884528616201"/>
    <n v="0"/>
    <n v="1884528616201.22"/>
    <n v="0.219970703125"/>
    <n v="0"/>
    <n v="0.219970703125"/>
    <n v="0"/>
    <n v="0"/>
    <n v="0.219970703125"/>
    <n v="8.1389160156250001E-2"/>
    <n v="0"/>
    <n v="0"/>
    <n v="0"/>
    <n v="0"/>
    <n v="0"/>
    <n v="0"/>
    <n v="0"/>
    <n v="8.1389160156250001E-2"/>
    <n v="0.37"/>
    <n v="8.1389160156250001E-2"/>
    <n v="0"/>
    <n v="0"/>
    <n v="-8.8886718749999996E-2"/>
    <n v="8.1389160156250001E-2"/>
    <n v="8.8886718749999996E-2"/>
  </r>
  <r>
    <x v="5"/>
    <n v="14"/>
    <n v="1410"/>
    <n v="141005"/>
    <n v="1410059207"/>
    <s v="PRESTAMO CON RECURS OTRA ENTID A OT GTIAS CCIAL"/>
    <n v="270706092073"/>
    <n v="0"/>
    <n v="270706092072.87"/>
    <n v="-0.1300048828125"/>
    <n v="0"/>
    <n v="0"/>
    <n v="-0.1300048828125"/>
    <n v="0"/>
    <n v="-0.1300048828125"/>
    <n v="-4.8101806640625001E-2"/>
    <n v="0"/>
    <n v="0"/>
    <n v="0"/>
    <n v="0"/>
    <n v="0"/>
    <n v="0"/>
    <n v="0"/>
    <n v="-4.8101806640625001E-2"/>
    <n v="0.37"/>
    <n v="0"/>
    <n v="-4.8101806640625001E-2"/>
    <n v="0"/>
    <n v="-1.47918701171875E-2"/>
    <n v="0"/>
    <n v="-3.33099365234375E-2"/>
  </r>
  <r>
    <x v="5"/>
    <n v="14"/>
    <n v="1410"/>
    <n v="141005"/>
    <n v="1410059208"/>
    <s v="REINTEGROS ANTICIPADOS A OT GTIAS CCIAL"/>
    <n v="773435249193"/>
    <n v="0"/>
    <n v="773435249192.91003"/>
    <n v="-8.99658203125E-2"/>
    <n v="0"/>
    <n v="0"/>
    <n v="-8.99658203125E-2"/>
    <n v="0"/>
    <n v="-8.99658203125E-2"/>
    <n v="-3.3287353515625E-2"/>
    <n v="0"/>
    <n v="0"/>
    <n v="0"/>
    <n v="0"/>
    <n v="0"/>
    <n v="0"/>
    <n v="0"/>
    <n v="-3.3287353515625E-2"/>
    <n v="0.37"/>
    <n v="0"/>
    <n v="-3.3287353515625E-2"/>
    <n v="0"/>
    <n v="-4.4443359374999998E-2"/>
    <n v="0"/>
    <n v="1.1156005859374998E-2"/>
  </r>
  <r>
    <x v="5"/>
    <n v="14"/>
    <n v="1410"/>
    <n v="141005"/>
    <n v="1410059209"/>
    <s v="CARTAS DE CREDITO CUBIERTAS  A OT GTIAS CCIAL"/>
    <n v="87728864628"/>
    <n v="0"/>
    <n v="87728864627.759995"/>
    <n v="-0.2400054931640625"/>
    <n v="0"/>
    <n v="0"/>
    <n v="-0.2400054931640625"/>
    <n v="0"/>
    <n v="-0.2400054931640625"/>
    <n v="-8.8802032470703118E-2"/>
    <n v="0"/>
    <n v="0"/>
    <n v="0"/>
    <n v="0"/>
    <n v="0"/>
    <n v="0"/>
    <n v="0"/>
    <n v="-8.8802032470703118E-2"/>
    <n v="0.37"/>
    <n v="0"/>
    <n v="-8.8802032470703118E-2"/>
    <n v="0.1628009033203125"/>
    <n v="0"/>
    <n v="-0.1628009033203125"/>
    <n v="-8.8802032470703118E-2"/>
  </r>
  <r>
    <x v="5"/>
    <n v="14"/>
    <n v="1410"/>
    <n v="141005"/>
    <n v="1410059213"/>
    <s v="DESCUENTOS  A OT GTIAS  COMERCIAL"/>
    <n v="56815756255"/>
    <n v="0"/>
    <n v="56815756255.419998"/>
    <n v="0.4199981689453125"/>
    <n v="0"/>
    <n v="0.4199981689453125"/>
    <n v="0"/>
    <n v="0"/>
    <n v="0.4199981689453125"/>
    <n v="0.15539932250976563"/>
    <n v="0"/>
    <n v="0"/>
    <n v="0"/>
    <n v="0"/>
    <n v="0"/>
    <n v="0"/>
    <n v="0"/>
    <n v="0.15539932250976563"/>
    <n v="0.37"/>
    <n v="0.15539932250976563"/>
    <n v="0"/>
    <n v="8.8800621032714841E-2"/>
    <n v="0"/>
    <n v="6.6598701477050784E-2"/>
    <n v="0"/>
  </r>
  <r>
    <x v="5"/>
    <n v="14"/>
    <n v="1410"/>
    <n v="141005"/>
    <n v="1410059214"/>
    <s v="DESCUENTOS  A OT GTIAS  COMERCIAL"/>
    <n v="-1024261473"/>
    <n v="0"/>
    <n v="-1024261473.1"/>
    <n v="-0.10000002384185791"/>
    <n v="0"/>
    <n v="0"/>
    <n v="-0.10000002384185791"/>
    <n v="0"/>
    <n v="-0.10000002384185791"/>
    <n v="-3.7000008821487428E-2"/>
    <n v="0"/>
    <n v="0"/>
    <n v="0"/>
    <n v="0"/>
    <n v="0"/>
    <n v="0"/>
    <n v="0"/>
    <n v="-3.7000008821487428E-2"/>
    <n v="0.37"/>
    <n v="0"/>
    <n v="-3.7000008821487428E-2"/>
    <n v="0"/>
    <n v="-0.17760000705718995"/>
    <n v="0"/>
    <n v="0.14059999823570252"/>
  </r>
  <r>
    <x v="5"/>
    <n v="14"/>
    <n v="1410"/>
    <n v="141005"/>
    <n v="1410059401"/>
    <s v="CART CCIAL CAT A GI PREST ORDINARIO"/>
    <n v="1328228298"/>
    <n v="0"/>
    <n v="1328228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05"/>
    <n v="1410059403"/>
    <s v="CART CCIAL A GI FACTORING SIN RECURSO"/>
    <n v="71361975"/>
    <n v="0"/>
    <n v="71361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05"/>
    <n v="1410059404"/>
    <s v="CART CCIAL CAT A OG PREST ORDINARIO"/>
    <n v="491371310348"/>
    <n v="0"/>
    <n v="491371310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05"/>
    <n v="1410059405"/>
    <s v="CART CCIAL CATEG A OTRAS GTIAS DESCUENTO"/>
    <n v="281295475258"/>
    <n v="0"/>
    <n v="281295475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05"/>
    <n v="1410059406"/>
    <s v="CART CCIAL A OG FACTORING SIN RECURSO"/>
    <n v="599896178228"/>
    <n v="0"/>
    <n v="599896178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05"/>
    <n v="1410059409"/>
    <s v="FACTORING SIN RECURSO A GTIA ID CCIAL"/>
    <n v="-1030375"/>
    <n v="0"/>
    <n v="-1030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05"/>
    <n v="1410059410"/>
    <s v="DESCUENTOS  A OT GTIAS  COMERCIAL"/>
    <n v="-7765719677"/>
    <n v="0"/>
    <n v="-7765719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05"/>
    <n v="1410059411"/>
    <s v="FACTORING SIN RECURSO A OT GTIAS COMERCIAL"/>
    <n v="-13068202723"/>
    <n v="0"/>
    <n v="-13068202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05"/>
    <n v="1410059414"/>
    <s v="FACTORING SIN RECURSO A GTIA IDONEA COMERCIAL"/>
    <n v="815839"/>
    <n v="0"/>
    <n v="815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05"/>
    <n v="1410059415"/>
    <s v="DESCUENTOS  A OT GTIAS  CCIAL  AMORTIZACION"/>
    <n v="4261119174"/>
    <n v="0"/>
    <n v="4261119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05"/>
    <n v="1410059416"/>
    <s v="FACTORING SIN RECURSO AOT GTIA CCIAL AMORTIZACIO"/>
    <n v="7427957524"/>
    <n v="0"/>
    <n v="7427957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05"/>
    <n v="1410059419"/>
    <s v="CART CCIAL CATEG A OG DSTO FACTOR EXPOR"/>
    <n v="2587596"/>
    <n v="0"/>
    <n v="2587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05"/>
    <n v="1410059420"/>
    <s v="CARTERA COMERCIAL CATEGOR A OG DSTO FACTOR EXPOR"/>
    <n v="26030808"/>
    <n v="0"/>
    <n v="26030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05"/>
    <n v="1410059423"/>
    <s v="CART CCIAL CAT A OG DCTO X AMORT FAC EXP"/>
    <n v="-53170"/>
    <n v="0"/>
    <n v="-53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05"/>
    <n v="1410059424"/>
    <s v="CARTERA COMERCIAL CATEGOR A OTRAS GTIAS DSCTO AM"/>
    <n v="-195137"/>
    <n v="0"/>
    <n v="-195137.25"/>
    <n v="-0.25"/>
    <n v="0"/>
    <n v="0"/>
    <n v="-0.25"/>
    <n v="0"/>
    <n v="-0.25"/>
    <n v="-9.2499999999999999E-2"/>
    <n v="0"/>
    <n v="0"/>
    <n v="0"/>
    <n v="0"/>
    <n v="0"/>
    <n v="0"/>
    <n v="0"/>
    <n v="-9.2499999999999999E-2"/>
    <n v="0.37"/>
    <n v="0"/>
    <n v="-9.2499999999999999E-2"/>
    <n v="0"/>
    <n v="-9.2499999999999999E-2"/>
    <n v="0"/>
    <n v="0"/>
  </r>
  <r>
    <x v="5"/>
    <n v="14"/>
    <n v="1410"/>
    <n v="141005"/>
    <n v="1410059427"/>
    <s v="CART CCIAL CATEG A OTRAS GTIAS DCTO AMOR"/>
    <n v="22226"/>
    <n v="0"/>
    <n v="22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05"/>
    <n v="1410059428"/>
    <s v="CARTERA COMERCIAL CATEGOR A OTRAS GTIAS DSCTO AM"/>
    <n v="89023"/>
    <n v="0"/>
    <n v="89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05"/>
    <n v="1410059483"/>
    <s v="COMPLEM CART CCIAL A OG DESCUENTO M/E"/>
    <n v="7181430936"/>
    <n v="0"/>
    <n v="7181430935.8400002"/>
    <n v="-0.15999984741210938"/>
    <n v="0"/>
    <n v="0"/>
    <n v="-0.15999984741210938"/>
    <n v="0"/>
    <n v="-0.15999984741210938"/>
    <n v="-5.9199943542480468E-2"/>
    <n v="0"/>
    <n v="0"/>
    <n v="0"/>
    <n v="0"/>
    <n v="0"/>
    <n v="0"/>
    <n v="0"/>
    <n v="-5.9199943542480468E-2"/>
    <n v="0.37"/>
    <n v="0"/>
    <n v="-5.9199943542480468E-2"/>
    <n v="0"/>
    <n v="0"/>
    <n v="0"/>
    <n v="-5.9199943542480468E-2"/>
  </r>
  <r>
    <x v="5"/>
    <n v="14"/>
    <n v="1410"/>
    <n v="141005"/>
    <n v="1410059484"/>
    <s v="COMPLEMENT CARTERA COMERCIAL A OG DESCUENTO M/E"/>
    <n v="72821332459"/>
    <n v="0"/>
    <n v="72821332458.679993"/>
    <n v="-0.32000732421875"/>
    <n v="0"/>
    <n v="0"/>
    <n v="-0.32000732421875"/>
    <n v="0"/>
    <n v="-0.32000732421875"/>
    <n v="-0.1184027099609375"/>
    <n v="0"/>
    <n v="0"/>
    <n v="0"/>
    <n v="0"/>
    <n v="0"/>
    <n v="0"/>
    <n v="0"/>
    <n v="-0.1184027099609375"/>
    <n v="0.37"/>
    <n v="0"/>
    <n v="-0.1184027099609375"/>
    <n v="0"/>
    <n v="0"/>
    <n v="0"/>
    <n v="-0.1184027099609375"/>
  </r>
  <r>
    <x v="12"/>
    <n v="14"/>
    <n v="1410"/>
    <n v="141005"/>
    <n v="1410059508"/>
    <s v="CRED.CCIAL.CATEG.A.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05"/>
    <n v="1410059509"/>
    <s v="CREDITOS UVR 1459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05"/>
    <n v="1410059542"/>
    <s v="PRESTAMOS ORDINARIOS  A OT GTIAS CCIAL TCCONVEN"/>
    <n v="104163270"/>
    <n v="0"/>
    <n v="104163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05"/>
    <n v="1410059601"/>
    <s v="PRESTAMOS ORDINARIOS A GARANTIA IDONEA COMERCIAL"/>
    <n v="186742936990"/>
    <n v="0"/>
    <n v="186742936990.41"/>
    <n v="0.410003662109375"/>
    <n v="0"/>
    <n v="0.410003662109375"/>
    <n v="0"/>
    <n v="0"/>
    <n v="0.410003662109375"/>
    <n v="0.15170135498046874"/>
    <n v="0"/>
    <n v="0"/>
    <n v="0"/>
    <n v="0"/>
    <n v="0"/>
    <n v="0"/>
    <n v="0"/>
    <n v="0.15170135498046874"/>
    <n v="0.37"/>
    <n v="0.15170135498046874"/>
    <n v="0"/>
    <n v="0"/>
    <n v="-7.7696838378906244E-2"/>
    <n v="0.15170135498046874"/>
    <n v="7.7696838378906244E-2"/>
  </r>
  <r>
    <x v="12"/>
    <n v="14"/>
    <n v="1410"/>
    <n v="141005"/>
    <n v="1410059602"/>
    <s v="VEHICULOS A GTIA ID DADOS EN LEASING"/>
    <n v="37229883060"/>
    <n v="0"/>
    <n v="37229883059.589996"/>
    <n v="-0.410003662109375"/>
    <n v="0"/>
    <n v="0"/>
    <n v="-0.410003662109375"/>
    <n v="0"/>
    <n v="-0.410003662109375"/>
    <n v="-0.15170135498046874"/>
    <n v="0"/>
    <n v="0"/>
    <n v="0"/>
    <n v="0"/>
    <n v="0"/>
    <n v="0"/>
    <n v="0"/>
    <n v="-0.15170135498046874"/>
    <n v="0.37"/>
    <n v="0"/>
    <n v="-0.15170135498046874"/>
    <n v="5.1799774169921875E-2"/>
    <n v="0"/>
    <n v="-5.1799774169921875E-2"/>
    <n v="-0.15170135498046874"/>
  </r>
  <r>
    <x v="5"/>
    <n v="14"/>
    <n v="1410"/>
    <n v="141005"/>
    <n v="1410059603"/>
    <s v="PRESTAMOS ORDINARIOS  A OT GTIAS COMERCIAL"/>
    <n v="17439151801"/>
    <n v="0"/>
    <n v="17439151800.98"/>
    <n v="-2.0000457763671875E-2"/>
    <n v="0"/>
    <n v="0"/>
    <n v="-2.0000457763671875E-2"/>
    <n v="0"/>
    <n v="-2.0000457763671875E-2"/>
    <n v="-7.4001693725585941E-3"/>
    <n v="0"/>
    <n v="0"/>
    <n v="0"/>
    <n v="0"/>
    <n v="0"/>
    <n v="0"/>
    <n v="0"/>
    <n v="-7.4001693725585941E-3"/>
    <n v="0.37"/>
    <n v="0"/>
    <n v="-7.4001693725585941E-3"/>
    <n v="0"/>
    <n v="-1.1099548339843749E-2"/>
    <n v="0"/>
    <n v="3.6993789672851553E-3"/>
  </r>
  <r>
    <x v="12"/>
    <n v="14"/>
    <n v="1410"/>
    <n v="141005"/>
    <n v="1410059604"/>
    <s v="VEHICULOS DADOS EN LEAS  A OT GTIAS COMERCIAL"/>
    <n v="1691902290"/>
    <n v="0"/>
    <n v="1691902289.97"/>
    <n v="-2.9999971389770508E-2"/>
    <n v="0"/>
    <n v="0"/>
    <n v="-2.9999971389770508E-2"/>
    <n v="0"/>
    <n v="-2.9999971389770508E-2"/>
    <n v="-1.1099989414215087E-2"/>
    <n v="0"/>
    <n v="0"/>
    <n v="0"/>
    <n v="0"/>
    <n v="0"/>
    <n v="0"/>
    <n v="0"/>
    <n v="-1.1099989414215087E-2"/>
    <n v="0.36999999999999994"/>
    <n v="0"/>
    <n v="-1.1099989414215087E-2"/>
    <n v="0"/>
    <n v="-0.14060004234313964"/>
    <n v="0"/>
    <n v="0.12950005292892455"/>
  </r>
  <r>
    <x v="5"/>
    <n v="14"/>
    <n v="1410"/>
    <n v="141005"/>
    <n v="1410059605"/>
    <s v="PRESTAMOS ORDINARIOS A GARANTIA IDONEA COMERCIAL"/>
    <n v="2613682"/>
    <n v="0"/>
    <n v="2613682.13"/>
    <n v="0.12999999988824129"/>
    <n v="0"/>
    <n v="0.12999999988824129"/>
    <n v="0"/>
    <n v="0"/>
    <n v="0.12999999988824129"/>
    <n v="4.8099999958649275E-2"/>
    <n v="0"/>
    <n v="0"/>
    <n v="0"/>
    <n v="0"/>
    <n v="0"/>
    <n v="0"/>
    <n v="0"/>
    <n v="4.8099999958649275E-2"/>
    <n v="0.37"/>
    <n v="4.8099999958649275E-2"/>
    <n v="0"/>
    <n v="3.6999999172985555E-3"/>
    <n v="0"/>
    <n v="4.4400000041350723E-2"/>
    <n v="0"/>
  </r>
  <r>
    <x v="5"/>
    <n v="14"/>
    <n v="1410"/>
    <n v="141005"/>
    <n v="1410059606"/>
    <s v="PRESTAMOS ORDINARIOS  A OT GTIAS CCIAL LINE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05"/>
    <n v="1410059701"/>
    <s v="MAQUINARIA Y EQUIPO DADOS LEASING A GTIA ID CCIA"/>
    <n v="2902419794298"/>
    <n v="0"/>
    <n v="2902419794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05"/>
    <n v="1410059702"/>
    <s v="VEHICULOS DADOS EN LEASING A GTIA IDONEA CCIAL"/>
    <n v="1086650311118"/>
    <n v="0"/>
    <n v="1086650311117.5"/>
    <n v="-0.5"/>
    <n v="0"/>
    <n v="0"/>
    <n v="-0.5"/>
    <n v="0"/>
    <n v="-0.5"/>
    <n v="-0.185"/>
    <n v="0"/>
    <n v="0"/>
    <n v="0"/>
    <n v="0"/>
    <n v="0"/>
    <n v="0"/>
    <n v="0"/>
    <n v="-0.185"/>
    <n v="0.37"/>
    <n v="0"/>
    <n v="-0.185"/>
    <n v="0"/>
    <n v="-0.118380126953125"/>
    <n v="0"/>
    <n v="-6.6619873046875E-2"/>
  </r>
  <r>
    <x v="12"/>
    <n v="14"/>
    <n v="1410"/>
    <n v="141005"/>
    <n v="1410059703"/>
    <s v="MUEBLES Y ENSERES DADOS EN LEASING A GTIA ID CCI"/>
    <n v="7937460369"/>
    <n v="0"/>
    <n v="7937460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.6600112915039061E-2"/>
    <n v="0"/>
    <n v="6.6600112915039061E-2"/>
  </r>
  <r>
    <x v="12"/>
    <n v="14"/>
    <n v="1410"/>
    <n v="141005"/>
    <n v="1410059704"/>
    <s v="BARCO_TREN_AVION_ LEASING A GTIA IDONEA CCIAL"/>
    <n v="664061334"/>
    <n v="0"/>
    <n v="664061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05"/>
    <n v="1410059705"/>
    <s v="EQUIPO COMPUTACION DADOS LEASING A GTIA ID CCIAL"/>
    <n v="82945402624"/>
    <n v="0"/>
    <n v="82945402623.720001"/>
    <n v="-0.279998779296875"/>
    <n v="0"/>
    <n v="0"/>
    <n v="-0.279998779296875"/>
    <n v="0"/>
    <n v="-0.279998779296875"/>
    <n v="-0.10359954833984375"/>
    <n v="0"/>
    <n v="0"/>
    <n v="0"/>
    <n v="0"/>
    <n v="0"/>
    <n v="0"/>
    <n v="0"/>
    <n v="-0.10359954833984375"/>
    <n v="0.37"/>
    <n v="0"/>
    <n v="-0.10359954833984375"/>
    <n v="0"/>
    <n v="-0.10359954833984375"/>
    <n v="0"/>
    <n v="0"/>
  </r>
  <r>
    <x v="12"/>
    <n v="14"/>
    <n v="1410"/>
    <n v="141005"/>
    <n v="1410059706"/>
    <s v="BIENES INMUEBLES DADOS LEASING A GTIA IDONEA CCI"/>
    <n v="6085862815038"/>
    <n v="0"/>
    <n v="6086230534839.3096"/>
    <n v="367719801.30957031"/>
    <n v="0"/>
    <n v="367719801.30957031"/>
    <n v="0"/>
    <n v="0"/>
    <n v="367719801.30957031"/>
    <n v="136056326.48454103"/>
    <n v="0"/>
    <n v="0"/>
    <n v="0"/>
    <n v="0"/>
    <n v="0"/>
    <n v="0"/>
    <n v="0"/>
    <n v="136056326.48454103"/>
    <n v="0.37000000000000005"/>
    <n v="136056326.48454103"/>
    <n v="0"/>
    <n v="0"/>
    <n v="-3387635490.039072"/>
    <n v="136056326.48454103"/>
    <n v="3387635490.039072"/>
  </r>
  <r>
    <x v="12"/>
    <n v="14"/>
    <n v="1410"/>
    <n v="141005"/>
    <n v="1410059707"/>
    <s v="SEMOVIENTES DADOS EN LEASING A GTIA IDONEA CCIAL"/>
    <n v="22812386"/>
    <n v="0"/>
    <n v="22812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05"/>
    <n v="1410059708"/>
    <s v="OTROS BIENES DADOS EN LEASING A GTIA IDONEA CCIA"/>
    <n v="196051743055"/>
    <n v="0"/>
    <n v="196051743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2904968261718749E-2"/>
    <n v="0"/>
    <n v="-6.2904968261718749E-2"/>
    <n v="0"/>
  </r>
  <r>
    <x v="12"/>
    <n v="14"/>
    <n v="1410"/>
    <n v="141005"/>
    <n v="1410059720"/>
    <s v="MAQUINARIA Y EQUIPO DADOS LEASING A GTIA ID CCCI"/>
    <n v="94026781"/>
    <n v="0"/>
    <n v="94026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05"/>
    <n v="1410059721"/>
    <s v="VEHICULOS DADOS EN LEASING A GTIA IDONEA CCIAL"/>
    <n v="42996420"/>
    <n v="0"/>
    <n v="42996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05"/>
    <n v="1410059722"/>
    <s v="EQUIPO COMPUTACION DADOS LEASING A GTIA ID CCIAL"/>
    <n v="31096072"/>
    <n v="0"/>
    <n v="31096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05"/>
    <n v="1410059723"/>
    <s v="BIENES INMUEBLES DADOS LEASING A GTIA IDONEA CCI"/>
    <n v="2171661"/>
    <n v="0"/>
    <n v="2171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05"/>
    <n v="1410059724"/>
    <s v="OTROS BIENES DADOS EN LEASING A GTIA ID"/>
    <n v="68230754"/>
    <n v="0"/>
    <n v="68230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05"/>
    <n v="1410059728"/>
    <s v="BNS INMUEBLE DADO LEASING HABITACI A GTIA ID CCI"/>
    <n v="2220186807321"/>
    <n v="0"/>
    <n v="2221680441599.21"/>
    <n v="1493634278.2099609"/>
    <n v="0"/>
    <n v="1493634278.2099609"/>
    <n v="0"/>
    <n v="0"/>
    <n v="1493634278.2099609"/>
    <n v="552644682.93768549"/>
    <n v="0"/>
    <n v="0"/>
    <n v="0"/>
    <n v="0"/>
    <n v="0"/>
    <n v="0"/>
    <n v="0"/>
    <n v="552644682.93768549"/>
    <n v="0.36999999999999994"/>
    <n v="552644682.93768549"/>
    <n v="0"/>
    <n v="3910975506.3476853"/>
    <n v="0"/>
    <n v="-3358330823.4099998"/>
    <n v="0"/>
  </r>
  <r>
    <x v="12"/>
    <n v="14"/>
    <n v="1410"/>
    <n v="141005"/>
    <n v="1410059733"/>
    <s v="CAT A, GI, LS CCIAL HABITACIONAL LEY 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05"/>
    <n v="1410059800"/>
    <s v="DESCUBIERTOS CTA CTE BANCARIA A GTIA IDONEA CCIA"/>
    <n v="-7926464425"/>
    <n v="0"/>
    <n v="-7926464425.4399996"/>
    <n v="-0.43999958038330078"/>
    <n v="0"/>
    <n v="0"/>
    <n v="-0.43999958038330078"/>
    <n v="0"/>
    <n v="-0.43999958038330078"/>
    <n v="-0.1627998447418213"/>
    <n v="0"/>
    <n v="0"/>
    <n v="0"/>
    <n v="0"/>
    <n v="0"/>
    <n v="0"/>
    <n v="0"/>
    <n v="-0.1627998447418213"/>
    <n v="0.37"/>
    <n v="0"/>
    <n v="-0.1627998447418213"/>
    <n v="0"/>
    <n v="-0.12209997177124023"/>
    <n v="0"/>
    <n v="-4.0699872970581072E-2"/>
  </r>
  <r>
    <x v="5"/>
    <n v="14"/>
    <n v="1410"/>
    <n v="141005"/>
    <n v="1410059801"/>
    <s v="TARJETAS DE CREDITO A GARANTIA IDONEA COMERCIAL"/>
    <n v="-491129463981"/>
    <n v="0"/>
    <n v="-491129463980.92999"/>
    <n v="7.000732421875E-2"/>
    <n v="0"/>
    <n v="7.000732421875E-2"/>
    <n v="0"/>
    <n v="0"/>
    <n v="7.000732421875E-2"/>
    <n v="2.5902709960937499E-2"/>
    <n v="0"/>
    <n v="0"/>
    <n v="0"/>
    <n v="0"/>
    <n v="0"/>
    <n v="0"/>
    <n v="0"/>
    <n v="2.5902709960937499E-2"/>
    <n v="0.37"/>
    <n v="2.5902709960937499E-2"/>
    <n v="0"/>
    <n v="0.1109954833984375"/>
    <n v="0"/>
    <n v="-8.5092773437499991E-2"/>
    <n v="0"/>
  </r>
  <r>
    <x v="5"/>
    <n v="14"/>
    <n v="1410"/>
    <n v="141005"/>
    <n v="1410059802"/>
    <s v="PRESTAMOS ORDINARIOS A GARANTIA IDONEA CCIAL ML"/>
    <n v="615677098597"/>
    <n v="0"/>
    <n v="615677098596.82996"/>
    <n v="-0.1700439453125"/>
    <n v="0"/>
    <n v="0"/>
    <n v="-0.1700439453125"/>
    <n v="0"/>
    <n v="-0.1700439453125"/>
    <n v="-6.2916259765624996E-2"/>
    <n v="0"/>
    <n v="0"/>
    <n v="0"/>
    <n v="0"/>
    <n v="0"/>
    <n v="0"/>
    <n v="0"/>
    <n v="-6.2916259765624996E-2"/>
    <n v="0.37"/>
    <n v="0"/>
    <n v="-6.2916259765624996E-2"/>
    <n v="7.0300903320312497E-2"/>
    <n v="0"/>
    <n v="-7.0300903320312497E-2"/>
    <n v="-6.2916259765624996E-2"/>
  </r>
  <r>
    <x v="5"/>
    <n v="14"/>
    <n v="1410"/>
    <n v="141005"/>
    <n v="1410059803"/>
    <s v="PRESTAMOS CON RECURSOOTRA ENTIDA A GTIA IDONEA"/>
    <n v="-98884907704"/>
    <n v="0"/>
    <n v="-98884907703.809998"/>
    <n v="0.19000244140625"/>
    <n v="0"/>
    <n v="0.19000244140625"/>
    <n v="0"/>
    <n v="0"/>
    <n v="0.19000244140625"/>
    <n v="7.0300903320312497E-2"/>
    <n v="0"/>
    <n v="0"/>
    <n v="0"/>
    <n v="0"/>
    <n v="0"/>
    <n v="0"/>
    <n v="0"/>
    <n v="7.0300903320312497E-2"/>
    <n v="0.37"/>
    <n v="7.0300903320312497E-2"/>
    <n v="0"/>
    <n v="0"/>
    <n v="-0.17020248413085937"/>
    <n v="7.0300903320312497E-2"/>
    <n v="0.17020248413085937"/>
  </r>
  <r>
    <x v="5"/>
    <n v="14"/>
    <n v="1410"/>
    <n v="141005"/>
    <n v="1410059804"/>
    <s v="DESCUENTOS A GTIA IDONEA COMERCIAL RECLASIFICACI"/>
    <n v="29032746604"/>
    <n v="0"/>
    <n v="29032746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05"/>
    <n v="1410059805"/>
    <s v="FACTORING SIN RECURSO A GTIA ID CCIAL"/>
    <n v="15387366763"/>
    <n v="0"/>
    <n v="15387366762.860001"/>
    <n v="-0.1399993896484375"/>
    <n v="0"/>
    <n v="0"/>
    <n v="-0.1399993896484375"/>
    <n v="0"/>
    <n v="-0.1399993896484375"/>
    <n v="-5.1799774169921875E-2"/>
    <n v="0"/>
    <n v="0"/>
    <n v="0"/>
    <n v="0"/>
    <n v="0"/>
    <n v="0"/>
    <n v="0"/>
    <n v="-5.1799774169921875E-2"/>
    <n v="0.37"/>
    <n v="0"/>
    <n v="-5.1799774169921875E-2"/>
    <n v="0"/>
    <n v="-0.10730033874511719"/>
    <n v="0"/>
    <n v="5.550056457519531E-2"/>
  </r>
  <r>
    <x v="5"/>
    <n v="14"/>
    <n v="1410"/>
    <n v="141005"/>
    <n v="1410059806"/>
    <s v="PRESTAMOS A CONSTRUCTORES A GTIA ID CCIAL"/>
    <n v="-746049995207"/>
    <n v="0"/>
    <n v="-746049995206.66003"/>
    <n v="0.3399658203125"/>
    <n v="0"/>
    <n v="0.3399658203125"/>
    <n v="0"/>
    <n v="0"/>
    <n v="0.3399658203125"/>
    <n v="0.12578735351562501"/>
    <n v="0"/>
    <n v="0"/>
    <n v="0"/>
    <n v="0"/>
    <n v="0"/>
    <n v="0"/>
    <n v="0"/>
    <n v="0.12578735351562501"/>
    <n v="0.37"/>
    <n v="0.12578735351562501"/>
    <n v="0"/>
    <n v="0.15171264648437499"/>
    <n v="0"/>
    <n v="-2.5925292968749986E-2"/>
    <n v="0"/>
  </r>
  <r>
    <x v="12"/>
    <n v="14"/>
    <n v="1410"/>
    <n v="141005"/>
    <n v="1410059808"/>
    <s v="VEHICULOS DADOS EN LEASING"/>
    <n v="954229161"/>
    <n v="0"/>
    <n v="954229161.00999999"/>
    <n v="9.9999904632568359E-3"/>
    <n v="0"/>
    <n v="9.9999904632568359E-3"/>
    <n v="0"/>
    <n v="0"/>
    <n v="9.9999904632568359E-3"/>
    <n v="3.6999964714050293E-3"/>
    <n v="0"/>
    <n v="0"/>
    <n v="0"/>
    <n v="0"/>
    <n v="0"/>
    <n v="0"/>
    <n v="0"/>
    <n v="3.6999964714050293E-3"/>
    <n v="0.37"/>
    <n v="3.6999964714050293E-3"/>
    <n v="0"/>
    <n v="4.8100395202636717E-2"/>
    <n v="0"/>
    <n v="-4.4400398731231687E-2"/>
    <n v="0"/>
  </r>
  <r>
    <x v="5"/>
    <n v="14"/>
    <n v="1410"/>
    <n v="141005"/>
    <n v="1410059809"/>
    <s v="DESCUBIERTOS CTA CORTE BCARIA  A OT GTIAS CCIAL"/>
    <n v="7248139594"/>
    <n v="0"/>
    <n v="7248139594.2299995"/>
    <n v="0.22999954223632813"/>
    <n v="0"/>
    <n v="0.22999954223632813"/>
    <n v="0"/>
    <n v="0"/>
    <n v="0.22999954223632813"/>
    <n v="8.5099830627441406E-2"/>
    <n v="0"/>
    <n v="0"/>
    <n v="0"/>
    <n v="0"/>
    <n v="0"/>
    <n v="0"/>
    <n v="0"/>
    <n v="8.5099830627441406E-2"/>
    <n v="0.37"/>
    <n v="8.5099830627441406E-2"/>
    <n v="0"/>
    <n v="0"/>
    <n v="-2.9600004851818084E-2"/>
    <n v="8.5099830627441406E-2"/>
    <n v="2.9600004851818084E-2"/>
  </r>
  <r>
    <x v="5"/>
    <n v="14"/>
    <n v="1410"/>
    <n v="141005"/>
    <n v="1410059810"/>
    <s v="TARJETAS DE CREDITO  A OT GTIAS COMERCIAL"/>
    <n v="412523249964"/>
    <n v="0"/>
    <n v="412523249963.84998"/>
    <n v="-0.1500244140625"/>
    <n v="0"/>
    <n v="0"/>
    <n v="-0.1500244140625"/>
    <n v="0"/>
    <n v="-0.1500244140625"/>
    <n v="-5.5509033203125002E-2"/>
    <n v="0"/>
    <n v="0"/>
    <n v="0"/>
    <n v="0"/>
    <n v="0"/>
    <n v="0"/>
    <n v="0"/>
    <n v="-5.5509033203125002E-2"/>
    <n v="0.37"/>
    <n v="0"/>
    <n v="-5.5509033203125002E-2"/>
    <n v="0"/>
    <n v="-9.2499999999999999E-2"/>
    <n v="0"/>
    <n v="3.6990966796874997E-2"/>
  </r>
  <r>
    <x v="5"/>
    <n v="14"/>
    <n v="1410"/>
    <n v="141005"/>
    <n v="1410059811"/>
    <s v="PRESTAMOS ORDINARIOS  A OT GTIAS COMERCIAL"/>
    <n v="-725522571199"/>
    <n v="0"/>
    <n v="-725522571199.28003"/>
    <n v="-0.280029296875"/>
    <n v="0"/>
    <n v="0"/>
    <n v="-0.280029296875"/>
    <n v="0"/>
    <n v="-0.280029296875"/>
    <n v="-0.10361083984375"/>
    <n v="0"/>
    <n v="0"/>
    <n v="0"/>
    <n v="0"/>
    <n v="0"/>
    <n v="0"/>
    <n v="0"/>
    <n v="-0.10361083984375"/>
    <n v="0.37"/>
    <n v="0"/>
    <n v="-0.10361083984375"/>
    <n v="0"/>
    <n v="-6.2916259765624996E-2"/>
    <n v="0"/>
    <n v="-4.0694580078125001E-2"/>
  </r>
  <r>
    <x v="5"/>
    <n v="14"/>
    <n v="1410"/>
    <n v="141005"/>
    <n v="1410059812"/>
    <s v="PRESTAMOS CON RECURS OTRAS ENTIDAD A OT GTIA CCI"/>
    <n v="-218174719555"/>
    <n v="0"/>
    <n v="-21817471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.7702484130859367E-2"/>
    <n v="0"/>
    <n v="7.7702484130859367E-2"/>
  </r>
  <r>
    <x v="5"/>
    <n v="14"/>
    <n v="1410"/>
    <n v="141005"/>
    <n v="1410059813"/>
    <s v="DESCUENTOS  A OT GTIAS  COMERCIAL"/>
    <n v="-21812613989"/>
    <n v="0"/>
    <n v="-21812613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05"/>
    <n v="1410059814"/>
    <s v="FACTORING SIN RECURSO A OT GTIAS COMERCIAL"/>
    <n v="-22229877705"/>
    <n v="0"/>
    <n v="-22229877704.5"/>
    <n v="0.5"/>
    <n v="0"/>
    <n v="0.5"/>
    <n v="0"/>
    <n v="0"/>
    <n v="0.5"/>
    <n v="0.185"/>
    <n v="0"/>
    <n v="0"/>
    <n v="0"/>
    <n v="0"/>
    <n v="0"/>
    <n v="0"/>
    <n v="0"/>
    <n v="0.185"/>
    <n v="0.37"/>
    <n v="0.185"/>
    <n v="0"/>
    <n v="0.10730033874511719"/>
    <n v="0"/>
    <n v="7.7699661254882813E-2"/>
    <n v="0"/>
  </r>
  <r>
    <x v="5"/>
    <n v="14"/>
    <n v="1410"/>
    <n v="141005"/>
    <n v="1410059815"/>
    <s v="PRESTAMOS A CONSTRUCTORES  A OT GTIAS CCIAL"/>
    <n v="297058674725"/>
    <n v="0"/>
    <n v="297058674724.65002"/>
    <n v="-0.3499755859375"/>
    <n v="0"/>
    <n v="0"/>
    <n v="-0.3499755859375"/>
    <n v="0"/>
    <n v="-0.3499755859375"/>
    <n v="-0.129490966796875"/>
    <n v="0"/>
    <n v="0"/>
    <n v="0"/>
    <n v="0"/>
    <n v="0"/>
    <n v="0"/>
    <n v="0"/>
    <n v="-0.129490966796875"/>
    <n v="0.37"/>
    <n v="0"/>
    <n v="-0.129490966796875"/>
    <n v="7.7708129882812504E-2"/>
    <n v="0"/>
    <n v="-7.7708129882812504E-2"/>
    <n v="-0.129490966796875"/>
  </r>
  <r>
    <x v="12"/>
    <n v="14"/>
    <n v="1410"/>
    <n v="141005"/>
    <n v="1410059817"/>
    <s v="VEHICULOS DADOS EN LEAS  A OT GTIAS CCIAL"/>
    <n v="16461078324"/>
    <n v="0"/>
    <n v="16461078323.709999"/>
    <n v="-0.29000091552734375"/>
    <n v="0"/>
    <n v="0"/>
    <n v="-0.29000091552734375"/>
    <n v="0"/>
    <n v="-0.29000091552734375"/>
    <n v="-0.10730033874511719"/>
    <n v="0"/>
    <n v="0"/>
    <n v="0"/>
    <n v="0"/>
    <n v="0"/>
    <n v="0"/>
    <n v="0"/>
    <n v="-0.10730033874511719"/>
    <n v="0.37"/>
    <n v="0"/>
    <n v="-0.10730033874511719"/>
    <n v="0"/>
    <n v="-0.17389974594116211"/>
    <n v="0"/>
    <n v="6.659940719604493E-2"/>
  </r>
  <r>
    <x v="12"/>
    <n v="14"/>
    <n v="1410"/>
    <n v="141005"/>
    <n v="1410059818"/>
    <s v="CAR CIAL CAT A GI MAQ Y EQ. LEASING RECL"/>
    <n v="-9977041077"/>
    <n v="0"/>
    <n v="-9977041077.1399994"/>
    <n v="-0.1399993896484375"/>
    <n v="0"/>
    <n v="0"/>
    <n v="-0.1399993896484375"/>
    <n v="0"/>
    <n v="-0.1399993896484375"/>
    <n v="-5.1799774169921875E-2"/>
    <n v="0"/>
    <n v="0"/>
    <n v="0"/>
    <n v="0"/>
    <n v="0"/>
    <n v="0"/>
    <n v="0"/>
    <n v="-5.1799774169921875E-2"/>
    <n v="0.37"/>
    <n v="0"/>
    <n v="-5.1799774169921875E-2"/>
    <n v="7.0300903320312497E-2"/>
    <n v="0"/>
    <n v="-7.0300903320312497E-2"/>
    <n v="-5.1799774169921875E-2"/>
  </r>
  <r>
    <x v="12"/>
    <n v="14"/>
    <n v="1410"/>
    <n v="141005"/>
    <n v="1410059819"/>
    <s v="CAT A LEAS CCIAL RGO  NORMAL RECLASIF MUEBY ENS"/>
    <n v="-3513272997"/>
    <n v="0"/>
    <n v="-3513272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05"/>
    <n v="1410059820"/>
    <s v="CAT A LEAS CCIAL RGO  RECLASIF BAR- TREN- AV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05"/>
    <n v="1410059821"/>
    <s v="CAR CIAL CAT A GI EQ. COMP. LEASING RECL"/>
    <n v="-502355508"/>
    <n v="0"/>
    <n v="-502355508.22000003"/>
    <n v="-0.22000002861022949"/>
    <n v="0"/>
    <n v="0"/>
    <n v="-0.22000002861022949"/>
    <n v="0"/>
    <n v="-0.22000002861022949"/>
    <n v="-8.1400010585784915E-2"/>
    <n v="0"/>
    <n v="0"/>
    <n v="0"/>
    <n v="0"/>
    <n v="0"/>
    <n v="0"/>
    <n v="0"/>
    <n v="-8.1400010585784915E-2"/>
    <n v="0.37"/>
    <n v="0"/>
    <n v="-8.1400010585784915E-2"/>
    <n v="3.700084686279297E-3"/>
    <n v="0"/>
    <n v="-3.700084686279297E-3"/>
    <n v="-8.1400010585784915E-2"/>
  </r>
  <r>
    <x v="12"/>
    <n v="14"/>
    <n v="1410"/>
    <n v="141005"/>
    <n v="1410059822"/>
    <s v="CAT A LEAS CCIAL RGO  NORMAL RECLASIF BIEN INMUE"/>
    <n v="-8707546625"/>
    <n v="0"/>
    <n v="-8707546625.0699997"/>
    <n v="-6.999969482421875E-2"/>
    <n v="0"/>
    <n v="0"/>
    <n v="-6.999969482421875E-2"/>
    <n v="0"/>
    <n v="-6.999969482421875E-2"/>
    <n v="-2.5899887084960938E-2"/>
    <n v="0"/>
    <n v="0"/>
    <n v="0"/>
    <n v="0"/>
    <n v="0"/>
    <n v="0"/>
    <n v="0"/>
    <n v="-2.5899887084960938E-2"/>
    <n v="0.37"/>
    <n v="0"/>
    <n v="-2.5899887084960938E-2"/>
    <n v="7.7696838378906244E-2"/>
    <n v="0"/>
    <n v="-7.7696838378906244E-2"/>
    <n v="-2.5899887084960938E-2"/>
  </r>
  <r>
    <x v="12"/>
    <n v="14"/>
    <n v="1410"/>
    <n v="141005"/>
    <n v="1410059823"/>
    <s v="CAT A LEAS CCIAL RGO  NORMAL RECLASIF SEMOV"/>
    <n v="-22812386"/>
    <n v="0"/>
    <n v="-22812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05"/>
    <n v="1410059824"/>
    <s v="CAT A LEAS CCIAL RGO  NORMAL RECLASIF OTROS"/>
    <n v="-4504727873"/>
    <n v="0"/>
    <n v="-4504727873.1499996"/>
    <n v="-0.14999961853027344"/>
    <n v="0"/>
    <n v="0"/>
    <n v="-0.14999961853027344"/>
    <n v="0"/>
    <n v="-0.14999961853027344"/>
    <n v="-5.5499858856201172E-2"/>
    <n v="0"/>
    <n v="0"/>
    <n v="0"/>
    <n v="0"/>
    <n v="0"/>
    <n v="0"/>
    <n v="0"/>
    <n v="-5.5499858856201172E-2"/>
    <n v="0.37"/>
    <n v="0"/>
    <n v="-5.5499858856201172E-2"/>
    <n v="0"/>
    <n v="-5.5499858856201172E-2"/>
    <n v="0"/>
    <n v="0"/>
  </r>
  <r>
    <x v="12"/>
    <n v="14"/>
    <n v="1410"/>
    <n v="141005"/>
    <n v="1410059825"/>
    <s v="CAR CIAL CAT A OG MAQ Y EQ. LEASING RECL"/>
    <n v="55439782984"/>
    <n v="0"/>
    <n v="55439782984.150002"/>
    <n v="0.15000152587890625"/>
    <n v="0"/>
    <n v="0.15000152587890625"/>
    <n v="0"/>
    <n v="0"/>
    <n v="0.15000152587890625"/>
    <n v="5.550056457519531E-2"/>
    <n v="0"/>
    <n v="0"/>
    <n v="0"/>
    <n v="0"/>
    <n v="0"/>
    <n v="0"/>
    <n v="0"/>
    <n v="5.550056457519531E-2"/>
    <n v="0.37"/>
    <n v="5.550056457519531E-2"/>
    <n v="0"/>
    <n v="0"/>
    <n v="-0.17759983062744139"/>
    <n v="5.550056457519531E-2"/>
    <n v="0.17759983062744139"/>
  </r>
  <r>
    <x v="12"/>
    <n v="14"/>
    <n v="1410"/>
    <n v="141005"/>
    <n v="1410059826"/>
    <s v="CAT A LEAS CCIAL RGO NOR OTR GAR RECLASIF MUEB E"/>
    <n v="686912602"/>
    <n v="0"/>
    <n v="686912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05"/>
    <n v="1410059827"/>
    <s v="CAT A LEAS CCIAL RGO NOR OTR GAR RECLASIF BAR T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05"/>
    <n v="1410059828"/>
    <s v="CAR CIAL CAT A OG EQ. COMP. LEASING RECL"/>
    <n v="5791334645"/>
    <n v="0"/>
    <n v="5791334644.9700003"/>
    <n v="-2.9999732971191406E-2"/>
    <n v="0"/>
    <n v="0"/>
    <n v="-2.9999732971191406E-2"/>
    <n v="0"/>
    <n v="-2.9999732971191406E-2"/>
    <n v="-1.109990119934082E-2"/>
    <n v="0"/>
    <n v="0"/>
    <n v="0"/>
    <n v="0"/>
    <n v="0"/>
    <n v="0"/>
    <n v="0"/>
    <n v="-1.109990119934082E-2"/>
    <n v="0.37"/>
    <n v="0"/>
    <n v="-1.109990119934082E-2"/>
    <n v="0"/>
    <n v="-0.12209997177124023"/>
    <n v="0"/>
    <n v="0.11100007057189941"/>
  </r>
  <r>
    <x v="12"/>
    <n v="14"/>
    <n v="1410"/>
    <n v="141005"/>
    <n v="1410059829"/>
    <s v="CAT A LEAS CCIAL RGO NORMAL OTR GAR RECLASIF  IN"/>
    <n v="51443535197"/>
    <n v="0"/>
    <n v="51443535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6197967529296879E-2"/>
    <n v="0"/>
    <n v="-9.6197967529296879E-2"/>
    <n v="0"/>
  </r>
  <r>
    <x v="12"/>
    <n v="14"/>
    <n v="1410"/>
    <n v="141005"/>
    <n v="1410059830"/>
    <s v="CAT A LEAS CCIAL RGO NORMAL OTR GAR RECLASIF SEM"/>
    <n v="22812386"/>
    <n v="0"/>
    <n v="22812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05"/>
    <n v="1410059831"/>
    <s v="CAT A LEAS CCIAL RGO NORMA OTR GAR RECLASIF OTRO"/>
    <n v="7096059038"/>
    <n v="0"/>
    <n v="7096059038.1499996"/>
    <n v="0.14999961853027344"/>
    <n v="0"/>
    <n v="0.14999961853027344"/>
    <n v="0"/>
    <n v="0"/>
    <n v="0.14999961853027344"/>
    <n v="5.5499858856201172E-2"/>
    <n v="0"/>
    <n v="0"/>
    <n v="0"/>
    <n v="0"/>
    <n v="0"/>
    <n v="0"/>
    <n v="0"/>
    <n v="5.5499858856201172E-2"/>
    <n v="0.37"/>
    <n v="5.5499858856201172E-2"/>
    <n v="0"/>
    <n v="5.5499858856201172E-2"/>
    <n v="0"/>
    <n v="0"/>
    <n v="0"/>
  </r>
  <r>
    <x v="12"/>
    <n v="14"/>
    <n v="1410"/>
    <n v="141005"/>
    <n v="1410059832"/>
    <s v="CAT A LEAS CCIAL RGO  RECLASIF BIEN INM LEAS HAB"/>
    <n v="-9176012036"/>
    <n v="0"/>
    <n v="-9176012035.8999996"/>
    <n v="0.10000038146972656"/>
    <n v="0"/>
    <n v="0.10000038146972656"/>
    <n v="0"/>
    <n v="0"/>
    <n v="0.10000038146972656"/>
    <n v="3.7000141143798827E-2"/>
    <n v="0"/>
    <n v="0"/>
    <n v="0"/>
    <n v="0"/>
    <n v="0"/>
    <n v="0"/>
    <n v="0"/>
    <n v="3.7000141143798827E-2"/>
    <n v="0.37"/>
    <n v="3.7000141143798827E-2"/>
    <n v="0"/>
    <n v="0.11469997882843018"/>
    <n v="0"/>
    <n v="-7.7699837684631345E-2"/>
    <n v="0"/>
  </r>
  <r>
    <x v="12"/>
    <n v="14"/>
    <n v="1410"/>
    <n v="141005"/>
    <n v="1410059833"/>
    <s v="CAT A LEAS CCIAL RGO NOR OTR GAR RECLASIF INM HA"/>
    <n v="305914137"/>
    <n v="0"/>
    <n v="305914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05"/>
    <n v="1410059900"/>
    <s v="TARJETAS DE CREDITO A GARANTIA IDONEA COMERCIAL"/>
    <n v="-55558180650"/>
    <n v="0"/>
    <n v="-55558180650.07"/>
    <n v="-6.999969482421875E-2"/>
    <n v="0"/>
    <n v="0"/>
    <n v="-6.999969482421875E-2"/>
    <n v="0"/>
    <n v="-6.999969482421875E-2"/>
    <n v="-2.5899887084960938E-2"/>
    <n v="0"/>
    <n v="0"/>
    <n v="0"/>
    <n v="0"/>
    <n v="0"/>
    <n v="0"/>
    <n v="0"/>
    <n v="-2.5899887084960938E-2"/>
    <n v="0.37"/>
    <n v="0"/>
    <n v="-2.5899887084960938E-2"/>
    <n v="0"/>
    <n v="-3.7007904052734374E-3"/>
    <n v="0"/>
    <n v="-2.2199096679687499E-2"/>
  </r>
  <r>
    <x v="5"/>
    <n v="14"/>
    <n v="1410"/>
    <n v="141005"/>
    <n v="1410059901"/>
    <s v="PRESTAMOS ORDINARIOS A GARANTIA IDONEA CCIAL ME"/>
    <n v="4977161707"/>
    <n v="0"/>
    <n v="4977161706.6400003"/>
    <n v="-0.35999965667724609"/>
    <n v="0"/>
    <n v="0"/>
    <n v="-0.35999965667724609"/>
    <n v="0"/>
    <n v="-0.35999965667724609"/>
    <n v="-0.13319987297058106"/>
    <n v="0"/>
    <n v="0"/>
    <n v="0"/>
    <n v="0"/>
    <n v="0"/>
    <n v="0"/>
    <n v="0"/>
    <n v="-0.13319987297058106"/>
    <n v="0.37"/>
    <n v="0"/>
    <n v="-0.13319987297058106"/>
    <n v="0"/>
    <n v="-0.15169994354248045"/>
    <n v="0"/>
    <n v="1.8500070571899396E-2"/>
  </r>
  <r>
    <x v="5"/>
    <n v="14"/>
    <n v="1410"/>
    <n v="141005"/>
    <n v="1410059902"/>
    <s v="PRESTAMO RECURSOS BANCO REPUBLICA A GTIA ID CCIA"/>
    <n v="9593430849"/>
    <n v="0"/>
    <n v="9593430848.9400005"/>
    <n v="-5.9999465942382813E-2"/>
    <n v="0"/>
    <n v="0"/>
    <n v="-5.9999465942382813E-2"/>
    <n v="0"/>
    <n v="-5.9999465942382813E-2"/>
    <n v="-2.2199802398681641E-2"/>
    <n v="0"/>
    <n v="0"/>
    <n v="0"/>
    <n v="0"/>
    <n v="0"/>
    <n v="0"/>
    <n v="0"/>
    <n v="-2.2199802398681641E-2"/>
    <n v="0.37"/>
    <n v="0"/>
    <n v="-2.2199802398681641E-2"/>
    <n v="0"/>
    <n v="-0.13320000529289244"/>
    <n v="0"/>
    <n v="0.11100020289421081"/>
  </r>
  <r>
    <x v="12"/>
    <n v="14"/>
    <n v="1410"/>
    <n v="141005"/>
    <n v="1410059903"/>
    <s v="CREDITO COMERCIAL CA"/>
    <n v="101474641"/>
    <n v="0"/>
    <n v="101474640.95999999"/>
    <n v="-4.0000006556510925E-2"/>
    <n v="0"/>
    <n v="0"/>
    <n v="-4.0000006556510925E-2"/>
    <n v="0"/>
    <n v="-4.0000006556510925E-2"/>
    <n v="-1.4800002425909042E-2"/>
    <n v="0"/>
    <n v="0"/>
    <n v="0"/>
    <n v="0"/>
    <n v="0"/>
    <n v="0"/>
    <n v="0"/>
    <n v="-1.4800002425909042E-2"/>
    <n v="0.37"/>
    <n v="0"/>
    <n v="-1.4800002425909042E-2"/>
    <n v="0"/>
    <n v="0"/>
    <n v="0"/>
    <n v="-1.4800002425909042E-2"/>
  </r>
  <r>
    <x v="5"/>
    <n v="14"/>
    <n v="1410"/>
    <n v="141005"/>
    <n v="1410059904"/>
    <s v="REINTEGROS ANTICIPADOS A GTIA ID CCIAL"/>
    <n v="16297726485"/>
    <n v="0"/>
    <n v="16297726485.23"/>
    <n v="0.22999954223632813"/>
    <n v="0"/>
    <n v="0.22999954223632813"/>
    <n v="0"/>
    <n v="0"/>
    <n v="0.22999954223632813"/>
    <n v="8.5099830627441406E-2"/>
    <n v="0"/>
    <n v="0"/>
    <n v="0"/>
    <n v="0"/>
    <n v="0"/>
    <n v="0"/>
    <n v="0"/>
    <n v="8.5099830627441406E-2"/>
    <n v="0.37"/>
    <n v="8.5099830627441406E-2"/>
    <n v="0"/>
    <n v="7.3999929428100589E-2"/>
    <n v="0"/>
    <n v="1.1099901199340817E-2"/>
    <n v="0"/>
  </r>
  <r>
    <x v="5"/>
    <n v="14"/>
    <n v="1410"/>
    <n v="141005"/>
    <n v="1410059905"/>
    <s v="CARTAS DE CREDITO CUBIERTAS A GTIA ID CCIAL"/>
    <n v="1156076767"/>
    <n v="0"/>
    <n v="1156076766.5599999"/>
    <n v="-0.44000005722045898"/>
    <n v="0"/>
    <n v="0"/>
    <n v="-0.44000005722045898"/>
    <n v="0"/>
    <n v="-0.44000005722045898"/>
    <n v="-0.16280002117156983"/>
    <n v="0"/>
    <n v="0"/>
    <n v="0"/>
    <n v="0"/>
    <n v="0"/>
    <n v="0"/>
    <n v="0"/>
    <n v="-0.16280002117156983"/>
    <n v="0.37"/>
    <n v="0"/>
    <n v="-0.16280002117156983"/>
    <n v="0"/>
    <n v="-0.10729998588562012"/>
    <n v="0"/>
    <n v="-5.5500035285949711E-2"/>
  </r>
  <r>
    <x v="5"/>
    <n v="14"/>
    <n v="1410"/>
    <n v="141005"/>
    <n v="1410059907"/>
    <s v="TARJETAS DE CREDITO  A OT GTIAS COMERCIAL"/>
    <n v="49579359332"/>
    <n v="0"/>
    <n v="49579359331.5"/>
    <n v="-0.5"/>
    <n v="0"/>
    <n v="0"/>
    <n v="-0.5"/>
    <n v="0"/>
    <n v="-0.5"/>
    <n v="-0.185"/>
    <n v="0"/>
    <n v="0"/>
    <n v="0"/>
    <n v="0"/>
    <n v="0"/>
    <n v="0"/>
    <n v="0"/>
    <n v="-0.185"/>
    <n v="0.37"/>
    <n v="0"/>
    <n v="-0.185"/>
    <n v="0"/>
    <n v="-4.0700225830078124E-2"/>
    <n v="0"/>
    <n v="-0.14429977416992187"/>
  </r>
  <r>
    <x v="5"/>
    <n v="14"/>
    <n v="1410"/>
    <n v="141005"/>
    <n v="1410059908"/>
    <s v="PRESTAMOS ORDINARIOS  A OT GTIAS COMERCIAL"/>
    <n v="-45280325367"/>
    <n v="0"/>
    <n v="-45280325367.190002"/>
    <n v="-0.19000244140625"/>
    <n v="0"/>
    <n v="0"/>
    <n v="-0.19000244140625"/>
    <n v="0"/>
    <n v="-0.19000244140625"/>
    <n v="-7.0300903320312497E-2"/>
    <n v="0"/>
    <n v="0"/>
    <n v="0"/>
    <n v="0"/>
    <n v="0"/>
    <n v="0"/>
    <n v="0"/>
    <n v="-7.0300903320312497E-2"/>
    <n v="0.37"/>
    <n v="0"/>
    <n v="-7.0300903320312497E-2"/>
    <n v="0"/>
    <n v="-0.13320022583007812"/>
    <n v="0"/>
    <n v="6.2899322509765626E-2"/>
  </r>
  <r>
    <x v="5"/>
    <n v="14"/>
    <n v="1410"/>
    <n v="141005"/>
    <n v="1410059909"/>
    <s v="PRESTAMO CON RECURS OTRAS ENTIDAD A OT GTIAS CCI"/>
    <n v="-13057087026"/>
    <n v="0"/>
    <n v="-13057087026.200001"/>
    <n v="-0.20000076293945313"/>
    <n v="0"/>
    <n v="0"/>
    <n v="-0.20000076293945313"/>
    <n v="0"/>
    <n v="-0.20000076293945313"/>
    <n v="-7.4000282287597655E-2"/>
    <n v="0"/>
    <n v="0"/>
    <n v="0"/>
    <n v="0"/>
    <n v="0"/>
    <n v="0"/>
    <n v="0"/>
    <n v="-7.4000282287597655E-2"/>
    <n v="0.37"/>
    <n v="0"/>
    <n v="-7.4000282287597655E-2"/>
    <n v="0"/>
    <n v="-0.10360007762908935"/>
    <n v="0"/>
    <n v="2.9599795341491694E-2"/>
  </r>
  <r>
    <x v="12"/>
    <n v="14"/>
    <n v="1410"/>
    <n v="141005"/>
    <n v="1410059910"/>
    <s v="CREDITO COMERCIAL CA"/>
    <n v="-101474641"/>
    <n v="0"/>
    <n v="-101474640.95999999"/>
    <n v="4.0000006556510925E-2"/>
    <n v="0"/>
    <n v="4.0000006556510925E-2"/>
    <n v="0"/>
    <n v="0"/>
    <n v="4.0000006556510925E-2"/>
    <n v="1.4800002425909042E-2"/>
    <n v="0"/>
    <n v="0"/>
    <n v="0"/>
    <n v="0"/>
    <n v="0"/>
    <n v="0"/>
    <n v="0"/>
    <n v="1.4800002425909042E-2"/>
    <n v="0.37"/>
    <n v="1.4800002425909042E-2"/>
    <n v="0"/>
    <n v="0"/>
    <n v="0"/>
    <n v="1.4800002425909042E-2"/>
    <n v="0"/>
  </r>
  <r>
    <x v="5"/>
    <n v="14"/>
    <n v="1410"/>
    <n v="141005"/>
    <n v="1410059911"/>
    <s v="REINTEGROS ANTICIPADOS A OT GTIAS CCIAL"/>
    <n v="-46785214898"/>
    <n v="0"/>
    <n v="-46785214898.25"/>
    <n v="-0.25"/>
    <n v="0"/>
    <n v="0"/>
    <n v="-0.25"/>
    <n v="0"/>
    <n v="-0.25"/>
    <n v="-9.2499999999999999E-2"/>
    <n v="0"/>
    <n v="0"/>
    <n v="0"/>
    <n v="0"/>
    <n v="0"/>
    <n v="0"/>
    <n v="0"/>
    <n v="-9.2499999999999999E-2"/>
    <n v="0.37"/>
    <n v="0"/>
    <n v="-9.2499999999999999E-2"/>
    <n v="0"/>
    <n v="-9.9898757934570315E-2"/>
    <n v="0"/>
    <n v="7.3987579345703158E-3"/>
  </r>
  <r>
    <x v="5"/>
    <n v="14"/>
    <n v="1410"/>
    <n v="141005"/>
    <n v="1410059912"/>
    <s v="CARTAS DE CREDITO CUBIERTAS  A OT GTIAS CCIAL"/>
    <n v="-1156076769"/>
    <n v="0"/>
    <n v="-1156076769.3900001"/>
    <n v="-0.3900001049041748"/>
    <n v="0"/>
    <n v="0"/>
    <n v="-0.3900001049041748"/>
    <n v="0"/>
    <n v="-0.3900001049041748"/>
    <n v="-0.14430003881454467"/>
    <n v="0"/>
    <n v="0"/>
    <n v="0"/>
    <n v="0"/>
    <n v="0"/>
    <n v="0"/>
    <n v="0"/>
    <n v="-0.14430003881454467"/>
    <n v="0.37"/>
    <n v="0"/>
    <n v="-0.14430003881454467"/>
    <n v="0.11100007057189941"/>
    <n v="0"/>
    <n v="-0.11100007057189941"/>
    <n v="-0.14430003881454467"/>
  </r>
  <r>
    <x v="5"/>
    <n v="14"/>
    <n v="1410"/>
    <n v="141005"/>
    <n v="1410059913"/>
    <s v="ACEPTACIONES (BCARIA) CUBIERTAS A OT GTIAS  CC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05"/>
    <n v="1410059914"/>
    <s v="FACTORING SIN RECURSO A OT GTIAS COMERCIAL"/>
    <n v="-4691304419"/>
    <n v="0"/>
    <n v="-4691304419.1700001"/>
    <n v="-0.17000007629394531"/>
    <n v="0"/>
    <n v="0"/>
    <n v="-0.17000007629394531"/>
    <n v="0"/>
    <n v="-0.17000007629394531"/>
    <n v="-6.2900028228759772E-2"/>
    <n v="0"/>
    <n v="0"/>
    <n v="0"/>
    <n v="0"/>
    <n v="0"/>
    <n v="0"/>
    <n v="0"/>
    <n v="-6.2900028228759772E-2"/>
    <n v="0.37000000000000005"/>
    <n v="0"/>
    <n v="-6.2900028228759772E-2"/>
    <n v="0"/>
    <n v="-9.2499999999999999E-2"/>
    <n v="0"/>
    <n v="2.9599971771240227E-2"/>
  </r>
  <r>
    <x v="5"/>
    <n v="14"/>
    <n v="1410"/>
    <n v="141005"/>
    <n v="1410059915"/>
    <s v="FACTORING SIN RECURSO A GTIA ID CCIAL"/>
    <n v="2048400765"/>
    <n v="0"/>
    <n v="2048400765.3"/>
    <n v="0.29999995231628418"/>
    <n v="0"/>
    <n v="0.29999995231628418"/>
    <n v="0"/>
    <n v="0"/>
    <n v="0.29999995231628418"/>
    <n v="0.11099998235702514"/>
    <n v="0"/>
    <n v="0"/>
    <n v="0"/>
    <n v="0"/>
    <n v="0"/>
    <n v="0"/>
    <n v="0"/>
    <n v="0.11099998235702514"/>
    <n v="0.37"/>
    <n v="0.11099998235702514"/>
    <n v="0"/>
    <n v="0.15540002822875976"/>
    <n v="0"/>
    <n v="-4.4400045871734614E-2"/>
    <n v="0"/>
  </r>
  <r>
    <x v="5"/>
    <n v="14"/>
    <n v="1410"/>
    <n v="141010"/>
    <n v="1410101892"/>
    <s v="PRESTAMOS ORDINARIOS  B OT GTIAS COMERCIAL"/>
    <n v="73057920000"/>
    <n v="0"/>
    <n v="730579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0"/>
    <n v="1410107150"/>
    <s v="COMERCIAL B - DIFERIDO DEL CAPITAL COM 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0"/>
    <n v="1410107200"/>
    <s v="DIFERIDO  CAPITAL - COMISIONES COMERCIAL B PRES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0"/>
    <n v="1410107201"/>
    <s v="DIFERIDO DEL CAPITAL - COMISIONES COMERCIAL B LE"/>
    <n v="126528723"/>
    <n v="0"/>
    <n v="57030758.649999991"/>
    <n v="-69497964.349999994"/>
    <n v="0"/>
    <n v="0"/>
    <n v="-69497964.349999994"/>
    <n v="0"/>
    <n v="-69497964.349999994"/>
    <n v="-25714246.809499998"/>
    <n v="0"/>
    <n v="0"/>
    <n v="0"/>
    <n v="0"/>
    <n v="0"/>
    <n v="0"/>
    <n v="0"/>
    <n v="-25714246.809499998"/>
    <n v="0.37"/>
    <n v="0"/>
    <n v="-25714246.809499998"/>
    <n v="0"/>
    <n v="-35263198.673199996"/>
    <n v="0"/>
    <n v="9548951.8636999987"/>
  </r>
  <r>
    <x v="5"/>
    <n v="14"/>
    <n v="1410"/>
    <n v="141010"/>
    <n v="1410109001"/>
    <s v="PRESTAMOS ORDINARIOS B GTIA ID COMERCIAL"/>
    <n v="623540318327"/>
    <n v="0"/>
    <n v="623540318326.89001"/>
    <n v="-0.1099853515625"/>
    <n v="0"/>
    <n v="0"/>
    <n v="-0.1099853515625"/>
    <n v="0"/>
    <n v="-0.1099853515625"/>
    <n v="-4.0694580078125001E-2"/>
    <n v="0"/>
    <n v="0"/>
    <n v="0"/>
    <n v="0"/>
    <n v="0"/>
    <n v="0"/>
    <n v="0"/>
    <n v="-4.0694580078125001E-2"/>
    <n v="0.37"/>
    <n v="0"/>
    <n v="-4.0694580078125001E-2"/>
    <n v="5.9212646484374999E-2"/>
    <n v="0"/>
    <n v="-5.9212646484374999E-2"/>
    <n v="-4.0694580078125001E-2"/>
  </r>
  <r>
    <x v="5"/>
    <n v="14"/>
    <n v="1410"/>
    <n v="141010"/>
    <n v="1410109002"/>
    <s v="PRESTAMOS CON RECURSOS DE OTRAS ENTIDADES"/>
    <n v="31279642022"/>
    <n v="0"/>
    <n v="31279642022.48"/>
    <n v="0.47999954223632813"/>
    <n v="0"/>
    <n v="0.47999954223632813"/>
    <n v="0"/>
    <n v="0"/>
    <n v="0.47999954223632813"/>
    <n v="0.17759983062744139"/>
    <n v="0"/>
    <n v="0"/>
    <n v="0"/>
    <n v="0"/>
    <n v="0"/>
    <n v="0"/>
    <n v="0"/>
    <n v="0.17759983062744139"/>
    <n v="0.36999999999999994"/>
    <n v="0.17759983062744139"/>
    <n v="0"/>
    <n v="0"/>
    <n v="-2.2199096679687499E-2"/>
    <n v="0.17759983062744139"/>
    <n v="2.2199096679687499E-2"/>
  </r>
  <r>
    <x v="5"/>
    <n v="14"/>
    <n v="1410"/>
    <n v="141010"/>
    <n v="1410109006"/>
    <s v="PRESTAMOS ORDINARIOS  B OT GTIAS CCIAL"/>
    <n v="1258747995424"/>
    <n v="0"/>
    <n v="1258747995424.01"/>
    <n v="1.0009765625E-2"/>
    <n v="0"/>
    <n v="1.0009765625E-2"/>
    <n v="0"/>
    <n v="0"/>
    <n v="1.0009765625E-2"/>
    <n v="3.70361328125E-3"/>
    <n v="0"/>
    <n v="0"/>
    <n v="0"/>
    <n v="0"/>
    <n v="0"/>
    <n v="0"/>
    <n v="0"/>
    <n v="3.70361328125E-3"/>
    <n v="0.37"/>
    <n v="3.70361328125E-3"/>
    <n v="0"/>
    <n v="0"/>
    <n v="-6.6619873046875E-2"/>
    <n v="3.70361328125E-3"/>
    <n v="6.6619873046875E-2"/>
  </r>
  <r>
    <x v="5"/>
    <n v="14"/>
    <n v="1410"/>
    <n v="141010"/>
    <n v="1410109007"/>
    <s v="PRESTAMOS RECURSOS OTRAS ENTID  B OT GTIAS CCIAL"/>
    <n v="28131646599"/>
    <n v="0"/>
    <n v="28131646599.43"/>
    <n v="0.43000030517578125"/>
    <n v="0"/>
    <n v="0.43000030517578125"/>
    <n v="0"/>
    <n v="0"/>
    <n v="0.43000030517578125"/>
    <n v="0.15910011291503906"/>
    <n v="0"/>
    <n v="0"/>
    <n v="0"/>
    <n v="0"/>
    <n v="0"/>
    <n v="0"/>
    <n v="0"/>
    <n v="0.15910011291503906"/>
    <n v="0.37"/>
    <n v="0.15910011291503906"/>
    <n v="0"/>
    <n v="0.15910011291503906"/>
    <n v="0"/>
    <n v="0"/>
    <n v="0"/>
  </r>
  <r>
    <x v="5"/>
    <n v="14"/>
    <n v="1410"/>
    <n v="141010"/>
    <n v="1410109020"/>
    <s v="DESCUBIERTOS EN CUENTA CORRIENTE BANCARIA"/>
    <n v="8621658521"/>
    <n v="0"/>
    <n v="8621658520.7199993"/>
    <n v="-0.28000068664550781"/>
    <n v="0"/>
    <n v="0"/>
    <n v="-0.28000068664550781"/>
    <n v="0"/>
    <n v="-0.28000068664550781"/>
    <n v="-0.1036002540588379"/>
    <n v="0"/>
    <n v="0"/>
    <n v="0"/>
    <n v="0"/>
    <n v="0"/>
    <n v="0"/>
    <n v="0"/>
    <n v="-0.1036002540588379"/>
    <n v="0.37"/>
    <n v="0"/>
    <n v="-0.1036002540588379"/>
    <n v="1.1100077629089355E-2"/>
    <n v="0"/>
    <n v="-1.1100077629089355E-2"/>
    <n v="-0.1036002540588379"/>
  </r>
  <r>
    <x v="5"/>
    <n v="14"/>
    <n v="1410"/>
    <n v="141010"/>
    <n v="1410109021"/>
    <s v="DESCUBIERTOS CUENTA CORRIENT BRIA B OTGTIAS, CCI"/>
    <n v="16292563205"/>
    <n v="0"/>
    <n v="16292563205.290001"/>
    <n v="0.29000091552734375"/>
    <n v="0"/>
    <n v="0.29000091552734375"/>
    <n v="0"/>
    <n v="0"/>
    <n v="0.29000091552734375"/>
    <n v="0.10730033874511719"/>
    <n v="0"/>
    <n v="0"/>
    <n v="0"/>
    <n v="0"/>
    <n v="0"/>
    <n v="0"/>
    <n v="0"/>
    <n v="0.10730033874511719"/>
    <n v="0.37"/>
    <n v="0.10730033874511719"/>
    <n v="0"/>
    <n v="0"/>
    <n v="-0.16650028228759767"/>
    <n v="0.10730033874511719"/>
    <n v="0.16650028228759767"/>
  </r>
  <r>
    <x v="5"/>
    <n v="14"/>
    <n v="1410"/>
    <n v="141010"/>
    <n v="1410109034"/>
    <s v="CREDITO COMERCIAL CATG.B.O.G.FACTORING"/>
    <n v="2033171004"/>
    <n v="0"/>
    <n v="2033171004.48"/>
    <n v="0.48000001907348633"/>
    <n v="0"/>
    <n v="0.48000001907348633"/>
    <n v="0"/>
    <n v="0"/>
    <n v="0.48000001907348633"/>
    <n v="0.17760000705718995"/>
    <n v="0"/>
    <n v="0"/>
    <n v="0"/>
    <n v="0"/>
    <n v="0"/>
    <n v="0"/>
    <n v="0"/>
    <n v="0.17760000705718995"/>
    <n v="0.37"/>
    <n v="0.17760000705718995"/>
    <n v="0"/>
    <n v="0"/>
    <n v="0"/>
    <n v="0.17760000705718995"/>
    <n v="0"/>
  </r>
  <r>
    <x v="5"/>
    <n v="14"/>
    <n v="1410"/>
    <n v="141010"/>
    <n v="1410109201"/>
    <s v="PRESTAMOS ORDINARIOS B GTIA ID COMERCIAL"/>
    <n v="3611406941"/>
    <n v="0"/>
    <n v="3611406941.1100001"/>
    <n v="0.1100001335144043"/>
    <n v="0"/>
    <n v="0.1100001335144043"/>
    <n v="0"/>
    <n v="0"/>
    <n v="0.1100001335144043"/>
    <n v="4.0700049400329591E-2"/>
    <n v="0"/>
    <n v="0"/>
    <n v="0"/>
    <n v="0"/>
    <n v="0"/>
    <n v="0"/>
    <n v="0"/>
    <n v="4.0700049400329591E-2"/>
    <n v="0.37"/>
    <n v="4.0700049400329591E-2"/>
    <n v="0"/>
    <n v="7.3999929428100589E-2"/>
    <n v="0"/>
    <n v="-3.3299880027770998E-2"/>
    <n v="0"/>
  </r>
  <r>
    <x v="5"/>
    <n v="14"/>
    <n v="1410"/>
    <n v="141010"/>
    <n v="1410109202"/>
    <s v="PRESTAMOS CON RECURSOS DE OTRAS ENTIDADES"/>
    <n v="1487068672"/>
    <n v="0"/>
    <n v="1487068672.3199999"/>
    <n v="0.31999993324279785"/>
    <n v="0"/>
    <n v="0.31999993324279785"/>
    <n v="0"/>
    <n v="0"/>
    <n v="0.31999993324279785"/>
    <n v="0.1183999752998352"/>
    <n v="0"/>
    <n v="0"/>
    <n v="0"/>
    <n v="0"/>
    <n v="0"/>
    <n v="0"/>
    <n v="0"/>
    <n v="0.1183999752998352"/>
    <n v="0.37"/>
    <n v="0.1183999752998352"/>
    <n v="0"/>
    <n v="0"/>
    <n v="-0.10359998941421508"/>
    <n v="0.1183999752998352"/>
    <n v="0.10359998941421508"/>
  </r>
  <r>
    <x v="5"/>
    <n v="14"/>
    <n v="1410"/>
    <n v="141010"/>
    <n v="1410109203"/>
    <s v="REINTEGROS ANTICIPADOS B GTIA ID COMERCIAL"/>
    <n v="3162601770"/>
    <n v="0"/>
    <n v="3162601769.9499998"/>
    <n v="-5.0000190734863281E-2"/>
    <n v="0"/>
    <n v="0"/>
    <n v="-5.0000190734863281E-2"/>
    <n v="0"/>
    <n v="-5.0000190734863281E-2"/>
    <n v="-1.8500070571899414E-2"/>
    <n v="0"/>
    <n v="0"/>
    <n v="0"/>
    <n v="0"/>
    <n v="0"/>
    <n v="0"/>
    <n v="0"/>
    <n v="-1.8500070571899414E-2"/>
    <n v="0.37"/>
    <n v="0"/>
    <n v="-1.8500070571899414E-2"/>
    <n v="0"/>
    <n v="0"/>
    <n v="0"/>
    <n v="-1.8500070571899414E-2"/>
  </r>
  <r>
    <x v="12"/>
    <n v="14"/>
    <n v="1410"/>
    <n v="141010"/>
    <n v="1410109204"/>
    <s v="CREDITO COMERCIAL CA"/>
    <n v="37227281"/>
    <n v="0"/>
    <n v="37227281.310000002"/>
    <n v="0.31000000238418579"/>
    <n v="0"/>
    <n v="0.31000000238418579"/>
    <n v="0"/>
    <n v="0"/>
    <n v="0.31000000238418579"/>
    <n v="0.11470000088214874"/>
    <n v="0"/>
    <n v="0"/>
    <n v="0"/>
    <n v="0"/>
    <n v="0"/>
    <n v="0"/>
    <n v="0"/>
    <n v="0.11470000088214874"/>
    <n v="0.37"/>
    <n v="0.11470000088214874"/>
    <n v="0"/>
    <n v="0"/>
    <n v="-5.9199998676776888E-2"/>
    <n v="0.11470000088214874"/>
    <n v="5.9199998676776888E-2"/>
  </r>
  <r>
    <x v="5"/>
    <n v="14"/>
    <n v="1410"/>
    <n v="141010"/>
    <n v="1410109206"/>
    <s v="PRESTAMOS ORDINARIOS  B OT GTIAS CCIAL  ME"/>
    <n v="27109769284"/>
    <n v="0"/>
    <n v="27109769283.639999"/>
    <n v="-0.3600006103515625"/>
    <n v="0"/>
    <n v="0"/>
    <n v="-0.3600006103515625"/>
    <n v="0"/>
    <n v="-0.3600006103515625"/>
    <n v="-0.13320022583007812"/>
    <n v="0"/>
    <n v="0"/>
    <n v="0"/>
    <n v="0"/>
    <n v="0"/>
    <n v="0"/>
    <n v="0"/>
    <n v="-0.13320022583007812"/>
    <n v="0.37"/>
    <n v="0"/>
    <n v="-0.13320022583007812"/>
    <n v="0"/>
    <n v="-4.4398193359374998E-2"/>
    <n v="0"/>
    <n v="-8.8802032470703118E-2"/>
  </r>
  <r>
    <x v="5"/>
    <n v="14"/>
    <n v="1410"/>
    <n v="141010"/>
    <n v="1410109207"/>
    <s v="PRESTAMOS RECURSO OTRA ENTID  B OT GTIAS CCIAL M"/>
    <n v="773441720"/>
    <n v="0"/>
    <n v="773441719.67999995"/>
    <n v="-0.3200000524520874"/>
    <n v="0"/>
    <n v="0"/>
    <n v="-0.3200000524520874"/>
    <n v="0"/>
    <n v="-0.3200000524520874"/>
    <n v="-0.11840001940727234"/>
    <n v="0"/>
    <n v="0"/>
    <n v="0"/>
    <n v="0"/>
    <n v="0"/>
    <n v="0"/>
    <n v="0"/>
    <n v="-0.11840001940727234"/>
    <n v="0.37"/>
    <n v="0"/>
    <n v="-0.11840001940727234"/>
    <n v="0"/>
    <n v="0"/>
    <n v="0"/>
    <n v="-0.11840001940727234"/>
  </r>
  <r>
    <x v="5"/>
    <n v="14"/>
    <n v="1410"/>
    <n v="141010"/>
    <n v="1410109208"/>
    <s v="REINTEGROS ANTICIPADOS  B OT GTIAS CCIAL ME"/>
    <n v="18182823725"/>
    <n v="0"/>
    <n v="18182823724.799999"/>
    <n v="-0.20000076293945313"/>
    <n v="0"/>
    <n v="0"/>
    <n v="-0.20000076293945313"/>
    <n v="0"/>
    <n v="-0.20000076293945313"/>
    <n v="-7.4000282287597655E-2"/>
    <n v="0"/>
    <n v="0"/>
    <n v="0"/>
    <n v="0"/>
    <n v="0"/>
    <n v="0"/>
    <n v="0"/>
    <n v="-7.4000282287597655E-2"/>
    <n v="0.37"/>
    <n v="0"/>
    <n v="-7.4000282287597655E-2"/>
    <n v="0"/>
    <n v="0"/>
    <n v="0"/>
    <n v="-7.4000282287597655E-2"/>
  </r>
  <r>
    <x v="5"/>
    <n v="14"/>
    <n v="1410"/>
    <n v="141010"/>
    <n v="1410109404"/>
    <s v="CART CCIAL CATEG B OTRAS GTIAS PREST ORD"/>
    <n v="2528792511"/>
    <n v="0"/>
    <n v="2528792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0"/>
    <n v="1410109405"/>
    <s v="CART CCIAL CATEG B OTRAS GTIAS DESCUENTO"/>
    <n v="14522172654"/>
    <n v="0"/>
    <n v="14522172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0"/>
    <n v="1410109406"/>
    <s v="CARTERA CCIAL CAT B OG FACTORIN SIN RECU"/>
    <n v="42240724"/>
    <n v="0"/>
    <n v="42240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0"/>
    <n v="1410109409"/>
    <s v="DESCUENTOS  B  OT GTIAS  COMERCIAL"/>
    <n v="-396196885"/>
    <n v="0"/>
    <n v="-396196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0"/>
    <n v="1410109410"/>
    <s v="FACTORING SIN RECURS B OT GTIAS COMERCIAL"/>
    <n v="-956452"/>
    <n v="0"/>
    <n v="-956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0"/>
    <n v="1410109413"/>
    <s v="DESCUENTOS  B  OT GTIAS  CCIAL AMORTIZACION"/>
    <n v="230028173"/>
    <n v="0"/>
    <n v="230028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0"/>
    <n v="1410109414"/>
    <s v="FACTORING SIN RECURS B OT GTIA CCIAL  AMORTIZACI"/>
    <n v="956452"/>
    <n v="0"/>
    <n v="956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0"/>
    <n v="1410109418"/>
    <s v="CARTERA COMERCIAL CATEGOR B OTRAS GTIAS DSTO FA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0"/>
    <n v="1410109484"/>
    <s v="COMPLEMENT CARTERA CCIAL B OG DESCUENTO M/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0"/>
    <n v="1410109508"/>
    <s v="CREDITOS UVR 1460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0"/>
    <n v="1410109509"/>
    <s v="CREDITOS UVR 1460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0"/>
    <n v="1410109542"/>
    <s v="PRESTAMOS ORDINARIOS  B OT GTIAS CCIAL TCCONVEN"/>
    <n v="2207604"/>
    <n v="0"/>
    <n v="2207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0"/>
    <n v="1410109601"/>
    <s v="PRESTAMOS ORDINARIOS B GTIA ID COMERCIAL"/>
    <n v="21778448125"/>
    <n v="0"/>
    <n v="21778448125.459999"/>
    <n v="0.45999908447265625"/>
    <n v="0"/>
    <n v="0.45999908447265625"/>
    <n v="0"/>
    <n v="0"/>
    <n v="0.45999908447265625"/>
    <n v="0.17019966125488281"/>
    <n v="0"/>
    <n v="0"/>
    <n v="0"/>
    <n v="0"/>
    <n v="0"/>
    <n v="0"/>
    <n v="0"/>
    <n v="0.17019966125488281"/>
    <n v="0.37"/>
    <n v="0.17019966125488281"/>
    <n v="0"/>
    <n v="0.12949943542480469"/>
    <n v="0"/>
    <n v="4.0700225830078124E-2"/>
    <n v="0"/>
  </r>
  <r>
    <x v="12"/>
    <n v="14"/>
    <n v="1410"/>
    <n v="141010"/>
    <n v="1410109602"/>
    <s v="VEHICULOS DADOS EN LEASING B GTIA ID CCIAL"/>
    <n v="6509224911"/>
    <n v="0"/>
    <n v="6509224911.1899996"/>
    <n v="0.18999958038330078"/>
    <n v="0"/>
    <n v="0.18999958038330078"/>
    <n v="0"/>
    <n v="0"/>
    <n v="0.18999958038330078"/>
    <n v="7.0299844741821285E-2"/>
    <n v="0"/>
    <n v="0"/>
    <n v="0"/>
    <n v="0"/>
    <n v="0"/>
    <n v="0"/>
    <n v="0"/>
    <n v="7.0299844741821285E-2"/>
    <n v="0.37"/>
    <n v="7.0299844741821285E-2"/>
    <n v="0"/>
    <n v="0"/>
    <n v="-0.12580005645751954"/>
    <n v="7.0299844741821285E-2"/>
    <n v="0.12580005645751954"/>
  </r>
  <r>
    <x v="5"/>
    <n v="14"/>
    <n v="1410"/>
    <n v="141010"/>
    <n v="1410109603"/>
    <s v="PRESTAMOS ORDINARIOS  B OT GTIAS COMERCIAL"/>
    <n v="3149989587"/>
    <n v="0"/>
    <n v="3149989587.1100001"/>
    <n v="0.1100001335144043"/>
    <n v="0"/>
    <n v="0.1100001335144043"/>
    <n v="0"/>
    <n v="0"/>
    <n v="0.1100001335144043"/>
    <n v="4.0700049400329591E-2"/>
    <n v="0"/>
    <n v="0"/>
    <n v="0"/>
    <n v="0"/>
    <n v="0"/>
    <n v="0"/>
    <n v="0"/>
    <n v="4.0700049400329591E-2"/>
    <n v="0.37"/>
    <n v="4.0700049400329591E-2"/>
    <n v="0"/>
    <n v="0.14060004234313964"/>
    <n v="0"/>
    <n v="-9.9899992942810045E-2"/>
    <n v="0"/>
  </r>
  <r>
    <x v="12"/>
    <n v="14"/>
    <n v="1410"/>
    <n v="141010"/>
    <n v="1410109604"/>
    <s v="VEHICULOS DADOS EN L"/>
    <n v="35469170"/>
    <n v="0"/>
    <n v="35469169.899999999"/>
    <n v="-0.10000000149011612"/>
    <n v="0"/>
    <n v="0"/>
    <n v="-0.10000000149011612"/>
    <n v="0"/>
    <n v="-0.10000000149011612"/>
    <n v="-3.7000000551342963E-2"/>
    <n v="0"/>
    <n v="0"/>
    <n v="0"/>
    <n v="0"/>
    <n v="0"/>
    <n v="0"/>
    <n v="0"/>
    <n v="-3.7000000551342963E-2"/>
    <n v="0.37"/>
    <n v="0"/>
    <n v="-3.7000000551342963E-2"/>
    <n v="0"/>
    <n v="0"/>
    <n v="0"/>
    <n v="-3.7000000551342963E-2"/>
  </r>
  <r>
    <x v="5"/>
    <n v="14"/>
    <n v="1410"/>
    <n v="141010"/>
    <n v="1410109606"/>
    <s v="PRESTAMOS ORDINARIOS  B OT GTIAS CCIAL LINEA"/>
    <n v="1427871"/>
    <n v="0"/>
    <n v="1427871.23"/>
    <n v="0.22999999998137355"/>
    <n v="0"/>
    <n v="0.22999999998137355"/>
    <n v="0"/>
    <n v="0"/>
    <n v="0.22999999998137355"/>
    <n v="8.5099999993108216E-2"/>
    <n v="0"/>
    <n v="0"/>
    <n v="0"/>
    <n v="0"/>
    <n v="0"/>
    <n v="0"/>
    <n v="0"/>
    <n v="8.5099999993108216E-2"/>
    <n v="0.37"/>
    <n v="8.5099999993108216E-2"/>
    <n v="0"/>
    <n v="0"/>
    <n v="-9.9900000006891782E-2"/>
    <n v="8.5099999993108216E-2"/>
    <n v="9.9900000006891782E-2"/>
  </r>
  <r>
    <x v="12"/>
    <n v="14"/>
    <n v="1410"/>
    <n v="141010"/>
    <n v="1410109701"/>
    <s v="MAQUINARIA Y EQUIPO DADOS LEASING B GTIA ID CCIA"/>
    <n v="99721709905"/>
    <n v="0"/>
    <n v="99721709904.75"/>
    <n v="-0.25"/>
    <n v="0"/>
    <n v="0"/>
    <n v="-0.25"/>
    <n v="0"/>
    <n v="-0.25"/>
    <n v="-9.2499999999999999E-2"/>
    <n v="0"/>
    <n v="0"/>
    <n v="0"/>
    <n v="0"/>
    <n v="0"/>
    <n v="0"/>
    <n v="0"/>
    <n v="-9.2499999999999999E-2"/>
    <n v="0.37"/>
    <n v="0"/>
    <n v="-9.2499999999999999E-2"/>
    <n v="0"/>
    <n v="-9.2499999999999999E-2"/>
    <n v="0"/>
    <n v="0"/>
  </r>
  <r>
    <x v="12"/>
    <n v="14"/>
    <n v="1410"/>
    <n v="141010"/>
    <n v="1410109702"/>
    <s v="VEHICULOS DADOS EN LEASING B GTIA ID CCIAL"/>
    <n v="60736506813"/>
    <n v="0"/>
    <n v="60736506813.410004"/>
    <n v="0.410003662109375"/>
    <n v="0"/>
    <n v="0.410003662109375"/>
    <n v="0"/>
    <n v="0"/>
    <n v="0.410003662109375"/>
    <n v="0.15170135498046874"/>
    <n v="0"/>
    <n v="0"/>
    <n v="0"/>
    <n v="0"/>
    <n v="0"/>
    <n v="0"/>
    <n v="0"/>
    <n v="0.15170135498046874"/>
    <n v="0.37"/>
    <n v="0.15170135498046874"/>
    <n v="0"/>
    <n v="0.15170135498046874"/>
    <n v="0"/>
    <n v="0"/>
    <n v="0"/>
  </r>
  <r>
    <x v="12"/>
    <n v="14"/>
    <n v="1410"/>
    <n v="141010"/>
    <n v="1410109703"/>
    <s v="MUEBLES Y ENSERES DADOS EN LEASING B GTIA ID CCI"/>
    <n v="92854720"/>
    <n v="0"/>
    <n v="92854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0"/>
    <n v="1410109704"/>
    <s v="EQUIPO COMPUTACION DADOS LEASING B GTIA ID CCIAL"/>
    <n v="2067457846"/>
    <n v="0"/>
    <n v="2067457846.28"/>
    <n v="0.27999997138977051"/>
    <n v="0"/>
    <n v="0.27999997138977051"/>
    <n v="0"/>
    <n v="0"/>
    <n v="0.27999997138977051"/>
    <n v="0.10359998941421508"/>
    <n v="0"/>
    <n v="0"/>
    <n v="0"/>
    <n v="0"/>
    <n v="0"/>
    <n v="0"/>
    <n v="0"/>
    <n v="0.10359998941421508"/>
    <n v="0.37"/>
    <n v="0.10359998941421508"/>
    <n v="0"/>
    <n v="0.10360007762908935"/>
    <n v="0"/>
    <n v="-8.8214874266467902E-8"/>
    <n v="0"/>
  </r>
  <r>
    <x v="12"/>
    <n v="14"/>
    <n v="1410"/>
    <n v="141010"/>
    <n v="1410109705"/>
    <s v="BIENES INMUEBLES DADOS LEASING B GARANTIA ID CCI"/>
    <n v="280563882944"/>
    <n v="0"/>
    <n v="280563882944.14001"/>
    <n v="0.1400146484375"/>
    <n v="0"/>
    <n v="0.1400146484375"/>
    <n v="0"/>
    <n v="0"/>
    <n v="0.1400146484375"/>
    <n v="5.1805419921874998E-2"/>
    <n v="0"/>
    <n v="0"/>
    <n v="0"/>
    <n v="0"/>
    <n v="0"/>
    <n v="0"/>
    <n v="0"/>
    <n v="5.1805419921874998E-2"/>
    <n v="0.37"/>
    <n v="5.1805419921874998E-2"/>
    <n v="0"/>
    <n v="5.1805419921874998E-2"/>
    <n v="0"/>
    <n v="0"/>
    <n v="0"/>
  </r>
  <r>
    <x v="12"/>
    <n v="14"/>
    <n v="1410"/>
    <n v="141010"/>
    <n v="1410109706"/>
    <s v="SEMOVIENTES DADOS EN LEASING B GTIA ID CCIAL"/>
    <n v="154795107"/>
    <n v="0"/>
    <n v="154795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0"/>
    <n v="1410109707"/>
    <s v="OTROS BIENES DADOS EN LEASING B GTIA ID CCIAL"/>
    <n v="3629491818"/>
    <n v="0"/>
    <n v="3629491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0"/>
    <n v="1410109715"/>
    <s v="CAT B GI LS CCIAL BARCOS TRENES AVIO"/>
    <n v="1476007764"/>
    <n v="0"/>
    <n v="1476007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0"/>
    <n v="1410109720"/>
    <s v="MAQUI EQUIPO DADO LEASING B GTIA ID CCIAL LEY 55"/>
    <n v="286281514"/>
    <n v="0"/>
    <n v="286281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0"/>
    <n v="1410109721"/>
    <s v="EQUIPO COMPUTACION DADOS LEASING B GTIA ID CCIAL"/>
    <n v="8074395"/>
    <n v="0"/>
    <n v="8074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0"/>
    <n v="1410109722"/>
    <s v="BIENES INMUEBLES LEASING B GTIA ID CCIAL  LEY 55"/>
    <n v="287743206"/>
    <n v="0"/>
    <n v="287743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0"/>
    <n v="1410109723"/>
    <s v="VEHICULOS DADOS EN LEASING B GTIA ID CCIAL LEY 5"/>
    <n v="152967620"/>
    <n v="0"/>
    <n v="152967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0"/>
    <n v="1410109724"/>
    <s v="CAT B GI LS CCIAL OTROS BIENES LEY 550"/>
    <n v="6287303"/>
    <n v="0"/>
    <n v="6287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0"/>
    <n v="1410109725"/>
    <s v="BIENES INMUEBLES DADOS EN LEASING HABITACIONAL"/>
    <n v="130197038135"/>
    <n v="0"/>
    <n v="130252003332.99998"/>
    <n v="54965198"/>
    <n v="0"/>
    <n v="54965198"/>
    <n v="0"/>
    <n v="0"/>
    <n v="54965198"/>
    <n v="20337123.259999998"/>
    <n v="0"/>
    <n v="0"/>
    <n v="0"/>
    <n v="0"/>
    <n v="0"/>
    <n v="0"/>
    <n v="0"/>
    <n v="20337123.259999998"/>
    <n v="0.36999999999999994"/>
    <n v="20337123.259999998"/>
    <n v="0"/>
    <n v="21155069.309999999"/>
    <n v="0"/>
    <n v="-817946.05000000075"/>
    <n v="0"/>
  </r>
  <r>
    <x v="12"/>
    <n v="14"/>
    <n v="1410"/>
    <n v="141010"/>
    <n v="1410109727"/>
    <s v="CAT B GI LS CCIAL HABITACIONAL LEY 550"/>
    <n v="1816622"/>
    <n v="0"/>
    <n v="1816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0"/>
    <n v="1410109800"/>
    <s v="DESCUBIERTO CTA CORRIENTE BANCARIA B GTIA ID CCI"/>
    <n v="-3989735436"/>
    <n v="0"/>
    <n v="-3989735435.6199999"/>
    <n v="0.38000011444091797"/>
    <n v="0"/>
    <n v="0.38000011444091797"/>
    <n v="0"/>
    <n v="0"/>
    <n v="0.38000011444091797"/>
    <n v="0.14060004234313964"/>
    <n v="0"/>
    <n v="0"/>
    <n v="0"/>
    <n v="0"/>
    <n v="0"/>
    <n v="0"/>
    <n v="0"/>
    <n v="0.14060004234313964"/>
    <n v="0.37"/>
    <n v="0.14060004234313964"/>
    <n v="0"/>
    <n v="7.4000017642974855E-2"/>
    <n v="0"/>
    <n v="6.6600024700164781E-2"/>
    <n v="0"/>
  </r>
  <r>
    <x v="5"/>
    <n v="14"/>
    <n v="1410"/>
    <n v="141010"/>
    <n v="1410109801"/>
    <s v="TARJETAS DE CREDITO B GTIA ID COMERCIAL"/>
    <n v="2405787233"/>
    <n v="0"/>
    <n v="2405787233.3699999"/>
    <n v="0.36999988555908203"/>
    <n v="0"/>
    <n v="0.36999988555908203"/>
    <n v="0"/>
    <n v="0"/>
    <n v="0.36999988555908203"/>
    <n v="0.13689995765686036"/>
    <n v="0"/>
    <n v="0"/>
    <n v="0"/>
    <n v="0"/>
    <n v="0"/>
    <n v="0"/>
    <n v="0"/>
    <n v="0.13689995765686036"/>
    <n v="0.37000000000000005"/>
    <n v="0.13689995765686036"/>
    <n v="0"/>
    <n v="0"/>
    <n v="0"/>
    <n v="0.13689995765686036"/>
    <n v="0"/>
  </r>
  <r>
    <x v="5"/>
    <n v="14"/>
    <n v="1410"/>
    <n v="141010"/>
    <n v="1410109802"/>
    <s v="PRESTAMOS ORDINARIOS B GTIA ID COMERCIAL"/>
    <n v="97403282001"/>
    <n v="0"/>
    <n v="97403282001.399994"/>
    <n v="0.399993896484375"/>
    <n v="0"/>
    <n v="0.399993896484375"/>
    <n v="0"/>
    <n v="0"/>
    <n v="0.399993896484375"/>
    <n v="0.14799774169921875"/>
    <n v="0"/>
    <n v="0"/>
    <n v="0"/>
    <n v="0"/>
    <n v="0"/>
    <n v="0"/>
    <n v="0"/>
    <n v="0.14799774169921875"/>
    <n v="0.37"/>
    <n v="0.14799774169921875"/>
    <n v="0"/>
    <n v="0"/>
    <n v="-7.3959350585937498E-3"/>
    <n v="0.14799774169921875"/>
    <n v="7.3959350585937498E-3"/>
  </r>
  <r>
    <x v="5"/>
    <n v="14"/>
    <n v="1410"/>
    <n v="141010"/>
    <n v="1410109803"/>
    <s v="PRESTAMOS RECURSOS OTRAS ENTIDADES B GTIA ID CCI"/>
    <n v="9735155875"/>
    <n v="0"/>
    <n v="9735155874.8099995"/>
    <n v="-0.19000053405761719"/>
    <n v="0"/>
    <n v="0"/>
    <n v="-0.19000053405761719"/>
    <n v="0"/>
    <n v="-0.19000053405761719"/>
    <n v="-7.0300197601318365E-2"/>
    <n v="0"/>
    <n v="0"/>
    <n v="0"/>
    <n v="0"/>
    <n v="0"/>
    <n v="0"/>
    <n v="0"/>
    <n v="-7.0300197601318365E-2"/>
    <n v="0.37000000000000005"/>
    <n v="0"/>
    <n v="-7.0300197601318365E-2"/>
    <n v="0.15540002822875976"/>
    <n v="0"/>
    <n v="-0.15540002822875976"/>
    <n v="-7.0300197601318365E-2"/>
  </r>
  <r>
    <x v="12"/>
    <n v="14"/>
    <n v="1410"/>
    <n v="141010"/>
    <n v="1410109804"/>
    <s v="CART CR/OP LEAS CT B"/>
    <n v="775165504"/>
    <n v="0"/>
    <n v="775165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0"/>
    <n v="1410109806"/>
    <s v="PRESTAMOS A CONSTRUCTORES B GTIA ID COMERCIAL"/>
    <n v="237373648064"/>
    <n v="0"/>
    <n v="237373648063.89001"/>
    <n v="-0.1099853515625"/>
    <n v="0"/>
    <n v="0"/>
    <n v="-0.1099853515625"/>
    <n v="0"/>
    <n v="-0.1099853515625"/>
    <n v="-4.0694580078125001E-2"/>
    <n v="0"/>
    <n v="0"/>
    <n v="0"/>
    <n v="0"/>
    <n v="0"/>
    <n v="0"/>
    <n v="0"/>
    <n v="-4.0694580078125001E-2"/>
    <n v="0.37"/>
    <n v="0"/>
    <n v="-4.0694580078125001E-2"/>
    <n v="0"/>
    <n v="-0.14060180664062499"/>
    <n v="0"/>
    <n v="9.9907226562499993E-2"/>
  </r>
  <r>
    <x v="12"/>
    <n v="14"/>
    <n v="1410"/>
    <n v="141010"/>
    <n v="1410109808"/>
    <s v="VEHICULOS DADOS EN LEASING B GTIA ID CCIAL"/>
    <n v="-8300376710"/>
    <n v="0"/>
    <n v="-8300376709.6300001"/>
    <n v="0.36999988555908203"/>
    <n v="0"/>
    <n v="0.36999988555908203"/>
    <n v="0"/>
    <n v="0"/>
    <n v="0.36999988555908203"/>
    <n v="0.13689995765686036"/>
    <n v="0"/>
    <n v="0"/>
    <n v="0"/>
    <n v="0"/>
    <n v="0"/>
    <n v="0"/>
    <n v="0"/>
    <n v="0.13689995765686036"/>
    <n v="0.37000000000000005"/>
    <n v="0.13689995765686036"/>
    <n v="0"/>
    <n v="0.15910002470016479"/>
    <n v="0"/>
    <n v="-2.2200067043304433E-2"/>
    <n v="0"/>
  </r>
  <r>
    <x v="5"/>
    <n v="14"/>
    <n v="1410"/>
    <n v="141010"/>
    <n v="1410109809"/>
    <s v="DESCUBIERTOS CUENTA CORRIENT BRIA B OT GTIA, CCI"/>
    <n v="1870588745"/>
    <n v="0"/>
    <n v="1870588745.0899999"/>
    <n v="8.9999914169311523E-2"/>
    <n v="0"/>
    <n v="8.9999914169311523E-2"/>
    <n v="0"/>
    <n v="0"/>
    <n v="8.9999914169311523E-2"/>
    <n v="3.3299968242645264E-2"/>
    <n v="0"/>
    <n v="0"/>
    <n v="0"/>
    <n v="0"/>
    <n v="0"/>
    <n v="0"/>
    <n v="0"/>
    <n v="3.3299968242645264E-2"/>
    <n v="0.37"/>
    <n v="3.3299968242645264E-2"/>
    <n v="0"/>
    <n v="0"/>
    <n v="-8.8799915313720695E-2"/>
    <n v="3.3299968242645264E-2"/>
    <n v="8.8799915313720695E-2"/>
  </r>
  <r>
    <x v="5"/>
    <n v="14"/>
    <n v="1410"/>
    <n v="141010"/>
    <n v="1410109810"/>
    <s v="TARJETAS DE CREDITO B OT GTIAS CCIAL"/>
    <n v="32060168048"/>
    <n v="0"/>
    <n v="32060168047.84"/>
    <n v="-0.15999984741210938"/>
    <n v="0"/>
    <n v="0"/>
    <n v="-0.15999984741210938"/>
    <n v="0"/>
    <n v="-0.15999984741210938"/>
    <n v="-5.9199943542480468E-2"/>
    <n v="0"/>
    <n v="0"/>
    <n v="0"/>
    <n v="0"/>
    <n v="0"/>
    <n v="0"/>
    <n v="0"/>
    <n v="-5.9199943542480468E-2"/>
    <n v="0.37"/>
    <n v="0"/>
    <n v="-5.9199943542480468E-2"/>
    <n v="0.13320022583007812"/>
    <n v="0"/>
    <n v="-0.13320022583007812"/>
    <n v="-5.9199943542480468E-2"/>
  </r>
  <r>
    <x v="5"/>
    <n v="14"/>
    <n v="1410"/>
    <n v="141010"/>
    <n v="1410109811"/>
    <s v="PRESTAMOS ORDINARIOS  B OT GTIAS COMERCIAL"/>
    <n v="-226641367351"/>
    <n v="0"/>
    <n v="-226641367351.20001"/>
    <n v="-0.20001220703125"/>
    <n v="0"/>
    <n v="0"/>
    <n v="-0.20001220703125"/>
    <n v="0"/>
    <n v="-0.20001220703125"/>
    <n v="-7.4004516601562501E-2"/>
    <n v="0"/>
    <n v="0"/>
    <n v="0"/>
    <n v="0"/>
    <n v="0"/>
    <n v="0"/>
    <n v="0"/>
    <n v="-7.4004516601562501E-2"/>
    <n v="0.37"/>
    <n v="0"/>
    <n v="-7.4004516601562501E-2"/>
    <n v="8.1400451660156248E-2"/>
    <n v="0"/>
    <n v="-8.1400451660156248E-2"/>
    <n v="-7.4004516601562501E-2"/>
  </r>
  <r>
    <x v="5"/>
    <n v="14"/>
    <n v="1410"/>
    <n v="141010"/>
    <n v="1410109812"/>
    <s v="PRESTAMOS RECURSO OTRA ENTID  B OT GTIAS CCIAL"/>
    <n v="79847971638"/>
    <n v="0"/>
    <n v="79847971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2499999999999999E-2"/>
    <n v="0"/>
    <n v="-9.2499999999999999E-2"/>
    <n v="0"/>
  </r>
  <r>
    <x v="5"/>
    <n v="14"/>
    <n v="1410"/>
    <n v="141010"/>
    <n v="1410109813"/>
    <s v="DESCUENTOS  B  OT GTIAS  COMERCIAL"/>
    <n v="-6875416309"/>
    <n v="0"/>
    <n v="-6875416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0"/>
    <n v="1410109814"/>
    <s v="FACTORING SIN RECURS B OT GTIAS COMERCIAL"/>
    <n v="3440628262"/>
    <n v="0"/>
    <n v="3440628261.6399999"/>
    <n v="-0.3600001335144043"/>
    <n v="0"/>
    <n v="0"/>
    <n v="-0.3600001335144043"/>
    <n v="0"/>
    <n v="-0.3600001335144043"/>
    <n v="-0.13320004940032959"/>
    <n v="0"/>
    <n v="0"/>
    <n v="0"/>
    <n v="0"/>
    <n v="0"/>
    <n v="0"/>
    <n v="0"/>
    <n v="-0.13320004940032959"/>
    <n v="0.37"/>
    <n v="0"/>
    <n v="-0.13320004940032959"/>
    <n v="0"/>
    <n v="0"/>
    <n v="0"/>
    <n v="-0.13320004940032959"/>
  </r>
  <r>
    <x v="5"/>
    <n v="14"/>
    <n v="1410"/>
    <n v="141010"/>
    <n v="1410109815"/>
    <s v="PRESTAMOS A CONSTRUCTORES  B OT GTIAS CCIAL"/>
    <n v="23471170677"/>
    <n v="0"/>
    <n v="23471170677.139999"/>
    <n v="0.1399993896484375"/>
    <n v="0"/>
    <n v="0.1399993896484375"/>
    <n v="0"/>
    <n v="0"/>
    <n v="0.1399993896484375"/>
    <n v="5.1799774169921875E-2"/>
    <n v="0"/>
    <n v="0"/>
    <n v="0"/>
    <n v="0"/>
    <n v="0"/>
    <n v="0"/>
    <n v="0"/>
    <n v="5.1799774169921875E-2"/>
    <n v="0.37"/>
    <n v="5.1799774169921875E-2"/>
    <n v="0"/>
    <n v="0"/>
    <n v="0"/>
    <n v="5.1799774169921875E-2"/>
    <n v="0"/>
  </r>
  <r>
    <x v="12"/>
    <n v="14"/>
    <n v="1410"/>
    <n v="141010"/>
    <n v="1410109817"/>
    <s v="VEHICULOS DADOS EN LEAS  B OT GTIAS CCIAL"/>
    <n v="1198562435"/>
    <n v="0"/>
    <n v="1198562435.2"/>
    <n v="0.20000004768371582"/>
    <n v="0"/>
    <n v="0.20000004768371582"/>
    <n v="0"/>
    <n v="0"/>
    <n v="0.20000004768371582"/>
    <n v="7.4000017642974855E-2"/>
    <n v="0"/>
    <n v="0"/>
    <n v="0"/>
    <n v="0"/>
    <n v="0"/>
    <n v="0"/>
    <n v="0"/>
    <n v="7.4000017642974855E-2"/>
    <n v="0.37"/>
    <n v="7.4000017642974855E-2"/>
    <n v="0"/>
    <n v="4.0700005292892458E-2"/>
    <n v="0"/>
    <n v="3.3300012350082397E-2"/>
    <n v="0"/>
  </r>
  <r>
    <x v="12"/>
    <n v="14"/>
    <n v="1410"/>
    <n v="141010"/>
    <n v="1410109818"/>
    <s v="CAR CIAL CAT B GI MAQ Y EQ. LEASING RECL"/>
    <n v="-19157643653"/>
    <n v="0"/>
    <n v="-19157643652.75"/>
    <n v="0.25"/>
    <n v="0"/>
    <n v="0.25"/>
    <n v="0"/>
    <n v="0"/>
    <n v="0.25"/>
    <n v="9.2499999999999999E-2"/>
    <n v="0"/>
    <n v="0"/>
    <n v="0"/>
    <n v="0"/>
    <n v="0"/>
    <n v="0"/>
    <n v="0"/>
    <n v="9.2499999999999999E-2"/>
    <n v="0.37"/>
    <n v="9.2499999999999999E-2"/>
    <n v="0"/>
    <n v="0"/>
    <n v="-7.0299844741821285E-2"/>
    <n v="9.2499999999999999E-2"/>
    <n v="7.0299844741821285E-2"/>
  </r>
  <r>
    <x v="12"/>
    <n v="14"/>
    <n v="1410"/>
    <n v="141010"/>
    <n v="1410109819"/>
    <s v="CAT B LEAS CCIAL RGO  ACEPTABLE RECLASIF MUEBY E"/>
    <n v="-2075375693"/>
    <n v="0"/>
    <n v="-2075375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0"/>
    <n v="1410109820"/>
    <s v="CAT B LEAS CCIAL RGO  ACEPT RECLASIF BARTREN AV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0"/>
    <n v="1410109821"/>
    <s v="CAR CIAL CAT B GI EQ. COMP. LEASING RECL"/>
    <n v="710802562"/>
    <n v="0"/>
    <n v="710802562.25"/>
    <n v="0.25"/>
    <n v="0"/>
    <n v="0.25"/>
    <n v="0"/>
    <n v="0"/>
    <n v="0.25"/>
    <n v="9.2499999999999999E-2"/>
    <n v="0"/>
    <n v="0"/>
    <n v="0"/>
    <n v="0"/>
    <n v="0"/>
    <n v="0"/>
    <n v="0"/>
    <n v="9.2499999999999999E-2"/>
    <n v="0.37"/>
    <n v="9.2499999999999999E-2"/>
    <n v="0"/>
    <n v="5.1799994707107541E-2"/>
    <n v="0"/>
    <n v="4.0700005292892458E-2"/>
    <n v="0"/>
  </r>
  <r>
    <x v="12"/>
    <n v="14"/>
    <n v="1410"/>
    <n v="141010"/>
    <n v="1410109822"/>
    <s v="CAT B LEAS CCIAL RGO  ACEPTAB ERECLASIF BIEN INM"/>
    <n v="-46444551604"/>
    <n v="0"/>
    <n v="-46444551603.529999"/>
    <n v="0.470001220703125"/>
    <n v="0"/>
    <n v="0.470001220703125"/>
    <n v="0"/>
    <n v="0"/>
    <n v="0.470001220703125"/>
    <n v="0.17390045166015625"/>
    <n v="0"/>
    <n v="0"/>
    <n v="0"/>
    <n v="0"/>
    <n v="0"/>
    <n v="0"/>
    <n v="0"/>
    <n v="0.17390045166015625"/>
    <n v="0.37"/>
    <n v="0.17390045166015625"/>
    <n v="0"/>
    <n v="0.13320022583007812"/>
    <n v="0"/>
    <n v="4.0700225830078124E-2"/>
    <n v="0"/>
  </r>
  <r>
    <x v="12"/>
    <n v="14"/>
    <n v="1410"/>
    <n v="141010"/>
    <n v="1410109823"/>
    <s v="CAT B LEAS CCIAL RGO  ACEPTAB  RECLASIF SEMOV"/>
    <n v="-154795107"/>
    <n v="0"/>
    <n v="-154795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0"/>
    <n v="1410109824"/>
    <s v="CAT B LEAS CCIAL RGO  ACEPTAB RECLASIF OTROS"/>
    <n v="-543470475"/>
    <n v="0"/>
    <n v="-543470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0"/>
    <n v="1410109825"/>
    <s v="CAR CIAL CAT B OG MAQ Y EQ. LEASING RECL"/>
    <n v="4374352784"/>
    <n v="0"/>
    <n v="4374352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0"/>
    <n v="1410109826"/>
    <s v="CAT B LEAS CCIAL RGO ACEPTAB OTR GAR RECLASIF MU"/>
    <n v="2339055461"/>
    <n v="0"/>
    <n v="2339055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0"/>
    <n v="1410109828"/>
    <s v="C CIAL  B OG EQ. COM"/>
    <n v="1418518689"/>
    <n v="0"/>
    <n v="1418518689.03"/>
    <n v="2.9999971389770508E-2"/>
    <n v="0"/>
    <n v="2.9999971389770508E-2"/>
    <n v="0"/>
    <n v="0"/>
    <n v="2.9999971389770508E-2"/>
    <n v="1.1099989414215087E-2"/>
    <n v="0"/>
    <n v="0"/>
    <n v="0"/>
    <n v="0"/>
    <n v="0"/>
    <n v="0"/>
    <n v="0"/>
    <n v="1.1099989414215087E-2"/>
    <n v="0.36999999999999994"/>
    <n v="1.1099989414215087E-2"/>
    <n v="0"/>
    <n v="1.1099989414215087E-2"/>
    <n v="0"/>
    <n v="0"/>
    <n v="0"/>
  </r>
  <r>
    <x v="12"/>
    <n v="14"/>
    <n v="1410"/>
    <n v="141010"/>
    <n v="1410109829"/>
    <s v="CAT B LEAS CCIAL RGO ACEPTAB OTR GAR RECLASIF  I"/>
    <n v="1544781178"/>
    <n v="0"/>
    <n v="1544781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0"/>
    <n v="1410109830"/>
    <s v="CAT B LEAS CCIAL"/>
    <n v="154795107"/>
    <n v="0"/>
    <n v="154795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0"/>
    <n v="1410109831"/>
    <s v="CAT B LEAS CCIAL RGO ACEPTAB OTR GAR RECLASIF OT"/>
    <n v="452240936"/>
    <n v="0"/>
    <n v="452240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0"/>
    <n v="1410109832"/>
    <s v="CAT B LEAS CCIAL RGO  ACEPT RECLASIF INM LEA HAB"/>
    <n v="4153489554"/>
    <n v="0"/>
    <n v="4153489554.1199999"/>
    <n v="0.11999988555908203"/>
    <n v="0"/>
    <n v="0.11999988555908203"/>
    <n v="0"/>
    <n v="0"/>
    <n v="0.11999988555908203"/>
    <n v="4.4399957656860348E-2"/>
    <n v="0"/>
    <n v="0"/>
    <n v="0"/>
    <n v="0"/>
    <n v="0"/>
    <n v="0"/>
    <n v="0"/>
    <n v="4.4399957656860348E-2"/>
    <n v="0.36999999999999994"/>
    <n v="4.4399957656860348E-2"/>
    <n v="0"/>
    <n v="0"/>
    <n v="-7.3999929428100589E-2"/>
    <n v="4.4399957656860348E-2"/>
    <n v="7.3999929428100589E-2"/>
  </r>
  <r>
    <x v="5"/>
    <n v="14"/>
    <n v="1410"/>
    <n v="141010"/>
    <n v="1410109842"/>
    <s v="CAT B LEAS CCIAL RGO ACEPTAB OTR GAR RECLASIF 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0"/>
    <n v="1410109900"/>
    <s v="TARJETAS DE CREDITO B GTIA ID COMERCIAL"/>
    <n v="153299805"/>
    <n v="0"/>
    <n v="153299805.09"/>
    <n v="9.0000003576278687E-2"/>
    <n v="0"/>
    <n v="9.0000003576278687E-2"/>
    <n v="0"/>
    <n v="0"/>
    <n v="9.0000003576278687E-2"/>
    <n v="3.3300001323223111E-2"/>
    <n v="0"/>
    <n v="0"/>
    <n v="0"/>
    <n v="0"/>
    <n v="0"/>
    <n v="0"/>
    <n v="0"/>
    <n v="3.3300001323223111E-2"/>
    <n v="0.36999999999999994"/>
    <n v="3.3300001323223111E-2"/>
    <n v="0"/>
    <n v="0"/>
    <n v="-0.15910000264644622"/>
    <n v="3.3300001323223111E-2"/>
    <n v="0.15910000264644622"/>
  </r>
  <r>
    <x v="5"/>
    <n v="14"/>
    <n v="1410"/>
    <n v="141010"/>
    <n v="1410109901"/>
    <s v="PRESTAMOS ORDINARIOS B GTIA ID COMERCIAL"/>
    <n v="2023606149"/>
    <n v="0"/>
    <n v="2023606149.1900001"/>
    <n v="0.19000005722045898"/>
    <n v="0"/>
    <n v="0.19000005722045898"/>
    <n v="0"/>
    <n v="0"/>
    <n v="0.19000005722045898"/>
    <n v="7.0300021171569818E-2"/>
    <n v="0"/>
    <n v="0"/>
    <n v="0"/>
    <n v="0"/>
    <n v="0"/>
    <n v="0"/>
    <n v="0"/>
    <n v="7.0300021171569818E-2"/>
    <n v="0.37"/>
    <n v="7.0300021171569818E-2"/>
    <n v="0"/>
    <n v="0"/>
    <n v="-0.16279999911785126"/>
    <n v="7.0300021171569818E-2"/>
    <n v="0.16279999911785126"/>
  </r>
  <r>
    <x v="5"/>
    <n v="14"/>
    <n v="1410"/>
    <n v="141010"/>
    <n v="1410109902"/>
    <s v="PRESTAMOS RECURSOS OTRAS ENTIDADES B GTIA ID CCI"/>
    <n v="243810998"/>
    <n v="0"/>
    <n v="243810998.06"/>
    <n v="6.0000002384185791E-2"/>
    <n v="0"/>
    <n v="6.0000002384185791E-2"/>
    <n v="0"/>
    <n v="0"/>
    <n v="6.0000002384185791E-2"/>
    <n v="2.2200000882148744E-2"/>
    <n v="0"/>
    <n v="0"/>
    <n v="0"/>
    <n v="0"/>
    <n v="0"/>
    <n v="0"/>
    <n v="0"/>
    <n v="2.2200000882148744E-2"/>
    <n v="0.37"/>
    <n v="2.2200000882148744E-2"/>
    <n v="0"/>
    <n v="0"/>
    <n v="-1.4799985885620117E-2"/>
    <n v="2.2200000882148744E-2"/>
    <n v="1.4799985885620117E-2"/>
  </r>
  <r>
    <x v="5"/>
    <n v="14"/>
    <n v="1410"/>
    <n v="141010"/>
    <n v="1410109903"/>
    <s v="REINTEGROS ANTICIPADOS B GTIA ID COMERCIAL"/>
    <n v="-1683454262"/>
    <n v="0"/>
    <n v="-1683454262.1099999"/>
    <n v="-0.1099998950958252"/>
    <n v="0"/>
    <n v="0"/>
    <n v="-0.1099998950958252"/>
    <n v="0"/>
    <n v="-0.1099998950958252"/>
    <n v="-4.0699961185455324E-2"/>
    <n v="0"/>
    <n v="0"/>
    <n v="0"/>
    <n v="0"/>
    <n v="0"/>
    <n v="0"/>
    <n v="0"/>
    <n v="-4.0699961185455324E-2"/>
    <n v="0.37"/>
    <n v="0"/>
    <n v="-4.0699961185455324E-2"/>
    <n v="0"/>
    <n v="0"/>
    <n v="0"/>
    <n v="-4.0699961185455324E-2"/>
  </r>
  <r>
    <x v="5"/>
    <n v="14"/>
    <n v="1410"/>
    <n v="141010"/>
    <n v="1410109904"/>
    <s v="CARTAS DE CREDITO CUBIERTAS B GTIA ID COMERCIAL"/>
    <n v="-37227281"/>
    <n v="0"/>
    <n v="-37227281.310000002"/>
    <n v="-0.31000000238418579"/>
    <n v="0"/>
    <n v="0"/>
    <n v="-0.31000000238418579"/>
    <n v="0"/>
    <n v="-0.31000000238418579"/>
    <n v="-0.11470000088214874"/>
    <n v="0"/>
    <n v="0"/>
    <n v="0"/>
    <n v="0"/>
    <n v="0"/>
    <n v="0"/>
    <n v="0"/>
    <n v="-0.11470000088214874"/>
    <n v="0.37"/>
    <n v="0"/>
    <n v="-0.11470000088214874"/>
    <n v="5.9199998676776888E-2"/>
    <n v="0"/>
    <n v="-5.9199998676776888E-2"/>
    <n v="-0.11470000088214874"/>
  </r>
  <r>
    <x v="5"/>
    <n v="14"/>
    <n v="1410"/>
    <n v="141010"/>
    <n v="1410109906"/>
    <s v="TARJETAS DE CREDITO B OT GTIAS CCIAL"/>
    <n v="3125708046"/>
    <n v="0"/>
    <n v="3125708046.3699999"/>
    <n v="0.36999988555908203"/>
    <n v="0"/>
    <n v="0.36999988555908203"/>
    <n v="0"/>
    <n v="0"/>
    <n v="0.36999988555908203"/>
    <n v="0.13689995765686036"/>
    <n v="0"/>
    <n v="0"/>
    <n v="0"/>
    <n v="0"/>
    <n v="0"/>
    <n v="0"/>
    <n v="0"/>
    <n v="0.13689995765686036"/>
    <n v="0.37000000000000005"/>
    <n v="0.13689995765686036"/>
    <n v="0"/>
    <n v="0.16280002117156983"/>
    <n v="0"/>
    <n v="-2.590006351470947E-2"/>
    <n v="0"/>
  </r>
  <r>
    <x v="5"/>
    <n v="14"/>
    <n v="1410"/>
    <n v="141010"/>
    <n v="1410109907"/>
    <s v="PRESTAMOS ORDINARIOS  B OT GTIAS COMERCIAL"/>
    <n v="88805447958"/>
    <n v="0"/>
    <n v="88805447957.839996"/>
    <n v="-0.160003662109375"/>
    <n v="0"/>
    <n v="0"/>
    <n v="-0.160003662109375"/>
    <n v="0"/>
    <n v="-0.160003662109375"/>
    <n v="-5.9201354980468752E-2"/>
    <n v="0"/>
    <n v="0"/>
    <n v="0"/>
    <n v="0"/>
    <n v="0"/>
    <n v="0"/>
    <n v="0"/>
    <n v="-5.9201354980468752E-2"/>
    <n v="0.37"/>
    <n v="0"/>
    <n v="-5.9201354980468752E-2"/>
    <n v="0"/>
    <n v="-0.18129920959472656"/>
    <n v="0"/>
    <n v="0.12209785461425782"/>
  </r>
  <r>
    <x v="5"/>
    <n v="14"/>
    <n v="1410"/>
    <n v="141010"/>
    <n v="1410109908"/>
    <s v="PRESTAMOS RECURSOS OTRAS ENTID  B OT GTIAS C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0"/>
    <n v="1410109910"/>
    <s v="REINTEGROS ANTICIPADOS  B OT GTIAS CCIAL"/>
    <n v="-17002657325"/>
    <n v="0"/>
    <n v="-17002657324.799999"/>
    <n v="0.20000076293945313"/>
    <n v="0"/>
    <n v="0.20000076293945313"/>
    <n v="0"/>
    <n v="0"/>
    <n v="0.20000076293945313"/>
    <n v="7.4000282287597655E-2"/>
    <n v="0"/>
    <n v="0"/>
    <n v="0"/>
    <n v="0"/>
    <n v="0"/>
    <n v="0"/>
    <n v="0"/>
    <n v="7.4000282287597655E-2"/>
    <n v="0.37"/>
    <n v="7.4000282287597655E-2"/>
    <n v="0"/>
    <n v="0"/>
    <n v="0"/>
    <n v="7.4000282287597655E-2"/>
    <n v="0"/>
  </r>
  <r>
    <x v="5"/>
    <n v="14"/>
    <n v="1410"/>
    <n v="141015"/>
    <n v="1410157150"/>
    <s v="COMERCIAL C - DIFERIDO DEL CAPITAL COM 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7200"/>
    <s v="DIFERIDO  CAPITAL - COMISIONES COMERCIAL C PRES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5"/>
    <n v="1410157201"/>
    <s v="DIFERIDO DEL CAPITAL - COMISIONES COMERCIAL C LE"/>
    <n v="24258577"/>
    <n v="0"/>
    <n v="4594773.0599999987"/>
    <n v="-19663803.940000001"/>
    <n v="0"/>
    <n v="0"/>
    <n v="-19663803.940000001"/>
    <n v="0"/>
    <n v="-19663803.940000001"/>
    <n v="-7275607.4578"/>
    <n v="0"/>
    <n v="0"/>
    <n v="0"/>
    <n v="0"/>
    <n v="0"/>
    <n v="0"/>
    <n v="0"/>
    <n v="-7275607.4578"/>
    <n v="0.37"/>
    <n v="0"/>
    <n v="-7275607.4578"/>
    <n v="0"/>
    <n v="-9430090.7326999996"/>
    <n v="0"/>
    <n v="2154483.2748999996"/>
  </r>
  <r>
    <x v="5"/>
    <n v="14"/>
    <n v="1410"/>
    <n v="141015"/>
    <n v="1410159001"/>
    <s v="PRESTAMOS ORDINARIOS C GTIA ID COMERCIAL"/>
    <n v="278221472361"/>
    <n v="0"/>
    <n v="278221472360.82001"/>
    <n v="-0.17999267578125"/>
    <n v="0"/>
    <n v="0"/>
    <n v="-0.17999267578125"/>
    <n v="0"/>
    <n v="-0.17999267578125"/>
    <n v="-6.6597290039062493E-2"/>
    <n v="0"/>
    <n v="0"/>
    <n v="0"/>
    <n v="0"/>
    <n v="0"/>
    <n v="0"/>
    <n v="0"/>
    <n v="-6.6597290039062493E-2"/>
    <n v="0.36999999999999994"/>
    <n v="0"/>
    <n v="-6.6597290039062493E-2"/>
    <n v="0"/>
    <n v="-0.185"/>
    <n v="0"/>
    <n v="0.1184027099609375"/>
  </r>
  <r>
    <x v="5"/>
    <n v="14"/>
    <n v="1410"/>
    <n v="141015"/>
    <n v="1410159002"/>
    <s v="PRESTAMOS RECURSO OTRA ENTIDAD  C GTIA ID CCIAL"/>
    <n v="46304719552"/>
    <n v="0"/>
    <n v="46304719552.010002"/>
    <n v="1.000213623046875E-2"/>
    <n v="0"/>
    <n v="1.000213623046875E-2"/>
    <n v="0"/>
    <n v="0"/>
    <n v="1.000213623046875E-2"/>
    <n v="3.7007904052734374E-3"/>
    <n v="0"/>
    <n v="0"/>
    <n v="0"/>
    <n v="0"/>
    <n v="0"/>
    <n v="0"/>
    <n v="0"/>
    <n v="3.7007904052734374E-3"/>
    <n v="0.37"/>
    <n v="3.7007904052734374E-3"/>
    <n v="0"/>
    <n v="2.2199096679687499E-2"/>
    <n v="0"/>
    <n v="-1.849830627441406E-2"/>
    <n v="0"/>
  </r>
  <r>
    <x v="5"/>
    <n v="14"/>
    <n v="1410"/>
    <n v="141015"/>
    <n v="1410159004"/>
    <s v="PRESTAMOS ORDINARIOS  C  OT GTIAS  CCIAL"/>
    <n v="1201701647008"/>
    <n v="0"/>
    <n v="1201701647007.72"/>
    <n v="-0.280029296875"/>
    <n v="0"/>
    <n v="0"/>
    <n v="-0.280029296875"/>
    <n v="0"/>
    <n v="-0.280029296875"/>
    <n v="-0.10361083984375"/>
    <n v="0"/>
    <n v="0"/>
    <n v="0"/>
    <n v="0"/>
    <n v="0"/>
    <n v="0"/>
    <n v="0"/>
    <n v="-0.10361083984375"/>
    <n v="0.37"/>
    <n v="0"/>
    <n v="-0.10361083984375"/>
    <n v="0"/>
    <n v="-0.18129638671875001"/>
    <n v="0"/>
    <n v="7.7685546875000011E-2"/>
  </r>
  <r>
    <x v="5"/>
    <n v="14"/>
    <n v="1410"/>
    <n v="141015"/>
    <n v="1410159005"/>
    <s v="PRESTAMO CON RECURSOS OTRAS ENTID C OT GTIAS CCI"/>
    <n v="41473200717"/>
    <n v="0"/>
    <n v="41473200716.690002"/>
    <n v="-0.30999755859375"/>
    <n v="0"/>
    <n v="0"/>
    <n v="-0.30999755859375"/>
    <n v="0"/>
    <n v="-0.30999755859375"/>
    <n v="-0.1146990966796875"/>
    <n v="0"/>
    <n v="0"/>
    <n v="0"/>
    <n v="0"/>
    <n v="0"/>
    <n v="0"/>
    <n v="0"/>
    <n v="-0.1146990966796875"/>
    <n v="0.37"/>
    <n v="0"/>
    <n v="-0.1146990966796875"/>
    <n v="0"/>
    <n v="-0.1146990966796875"/>
    <n v="0"/>
    <n v="0"/>
  </r>
  <r>
    <x v="5"/>
    <n v="14"/>
    <n v="1410"/>
    <n v="141015"/>
    <n v="1410159020"/>
    <s v="DESCUBIERTOS CTA CORRIENT BANCARIA C GTIA ID CCI"/>
    <n v="371962568"/>
    <n v="0"/>
    <n v="371962568.47000003"/>
    <n v="0.47000002861022949"/>
    <n v="0"/>
    <n v="0.47000002861022949"/>
    <n v="0"/>
    <n v="0"/>
    <n v="0.47000002861022949"/>
    <n v="0.17390001058578491"/>
    <n v="0"/>
    <n v="0"/>
    <n v="0"/>
    <n v="0"/>
    <n v="0"/>
    <n v="0"/>
    <n v="0"/>
    <n v="0.17390001058578491"/>
    <n v="0.37"/>
    <n v="0.17390001058578491"/>
    <n v="0"/>
    <n v="0.17020001411437988"/>
    <n v="0"/>
    <n v="3.6999964714050371E-3"/>
    <n v="0"/>
  </r>
  <r>
    <x v="5"/>
    <n v="14"/>
    <n v="1410"/>
    <n v="141015"/>
    <n v="1410159021"/>
    <s v="DESCUBIERTOS CUENTA CORRIENT BRIA C OT GTIAS CCI"/>
    <n v="3318822050"/>
    <n v="0"/>
    <n v="3318822050.1399999"/>
    <n v="0.1399998664855957"/>
    <n v="0"/>
    <n v="0.1399998664855957"/>
    <n v="0"/>
    <n v="0"/>
    <n v="0.1399998664855957"/>
    <n v="5.1799950599670408E-2"/>
    <n v="0"/>
    <n v="0"/>
    <n v="0"/>
    <n v="0"/>
    <n v="0"/>
    <n v="0"/>
    <n v="0"/>
    <n v="5.1799950599670408E-2"/>
    <n v="0.37"/>
    <n v="5.1799950599670408E-2"/>
    <n v="0"/>
    <n v="0"/>
    <n v="-0.12949996471405029"/>
    <n v="5.1799950599670408E-2"/>
    <n v="0.12949996471405029"/>
  </r>
  <r>
    <x v="5"/>
    <n v="14"/>
    <n v="1410"/>
    <n v="141015"/>
    <n v="1410159201"/>
    <s v="PRESTAMOS ORDINARIOS C GTIA ID COMERCIAL"/>
    <n v="30705690418"/>
    <n v="0"/>
    <n v="30705690418.450001"/>
    <n v="0.45000076293945313"/>
    <n v="0"/>
    <n v="0.45000076293945313"/>
    <n v="0"/>
    <n v="0"/>
    <n v="0.45000076293945313"/>
    <n v="0.16650028228759767"/>
    <n v="0"/>
    <n v="0"/>
    <n v="0"/>
    <n v="0"/>
    <n v="0"/>
    <n v="0"/>
    <n v="0"/>
    <n v="0.16650028228759767"/>
    <n v="0.37000000000000005"/>
    <n v="0.16650028228759767"/>
    <n v="0"/>
    <n v="0"/>
    <n v="-0.16279999911785126"/>
    <n v="0.16650028228759767"/>
    <n v="0.16279999911785126"/>
  </r>
  <r>
    <x v="5"/>
    <n v="14"/>
    <n v="1410"/>
    <n v="141015"/>
    <n v="1410159202"/>
    <s v="PRESTAMOS RECURSO OTRA ENTIDAD  C GTIA ID CCIAL"/>
    <n v="75749823"/>
    <n v="0"/>
    <n v="75749823.359999999"/>
    <n v="0.35999999940395355"/>
    <n v="0"/>
    <n v="0.35999999940395355"/>
    <n v="0"/>
    <n v="0"/>
    <n v="0.35999999940395355"/>
    <n v="0.13319999977946281"/>
    <n v="0"/>
    <n v="0"/>
    <n v="0"/>
    <n v="0"/>
    <n v="0"/>
    <n v="0"/>
    <n v="0"/>
    <n v="0.13319999977946281"/>
    <n v="0.37"/>
    <n v="0.13319999977946281"/>
    <n v="0"/>
    <n v="0.17760000154376029"/>
    <n v="0"/>
    <n v="-4.4400001764297481E-2"/>
    <n v="0"/>
  </r>
  <r>
    <x v="12"/>
    <n v="14"/>
    <n v="1410"/>
    <n v="141015"/>
    <n v="1410159203"/>
    <s v="CREDITO COMERCIAL CA"/>
    <n v="302066400"/>
    <n v="0"/>
    <n v="302066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205"/>
    <s v="PRESTAMOS ORDINARIOS  C  OT GTIAS  CCIAL ME"/>
    <n v="5168180428"/>
    <n v="0"/>
    <n v="5168180427.8000002"/>
    <n v="-0.19999980926513672"/>
    <n v="0"/>
    <n v="0"/>
    <n v="-0.19999980926513672"/>
    <n v="0"/>
    <n v="-0.19999980926513672"/>
    <n v="-7.3999929428100589E-2"/>
    <n v="0"/>
    <n v="0"/>
    <n v="0"/>
    <n v="0"/>
    <n v="0"/>
    <n v="0"/>
    <n v="0"/>
    <n v="-7.3999929428100589E-2"/>
    <n v="0.37"/>
    <n v="0"/>
    <n v="-7.3999929428100589E-2"/>
    <n v="7.4000017642974855E-2"/>
    <n v="0"/>
    <n v="-7.4000017642974855E-2"/>
    <n v="-7.3999929428100589E-2"/>
  </r>
  <r>
    <x v="5"/>
    <n v="14"/>
    <n v="1410"/>
    <n v="141015"/>
    <n v="1410159208"/>
    <s v="CARTAS DE CREDITO CUBIERTAS  C  OT GTIAS  C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404"/>
    <s v="CART CCIAL CAT C OG PREST ORDINARIO"/>
    <n v="1640114414"/>
    <n v="0"/>
    <n v="1640114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405"/>
    <s v="CART CCIAL CATEG C OTRAS GTIAS DESCUENTO"/>
    <n v="6591990"/>
    <n v="0"/>
    <n v="6591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406"/>
    <s v="CART CCIAL C OG FACTORING SIN RECURSO"/>
    <n v="127083779240"/>
    <n v="0"/>
    <n v="127083779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409"/>
    <s v="DESCUENTOS   C  OT GTIAS  COMERCIAL"/>
    <n v="-11032939"/>
    <n v="0"/>
    <n v="-11032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410"/>
    <s v="FACTORING SIN RECURSO  C  OT GTIAS  CCIAL"/>
    <n v="-749652225"/>
    <n v="0"/>
    <n v="-749652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413"/>
    <s v="DESCUENTOS   C  OT GTIAS  CCIAL  AMORTIZACION"/>
    <n v="11032939"/>
    <n v="0"/>
    <n v="11032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414"/>
    <s v="FACTORING SIN RECURSO C OT GTIA CCIAL AMORTIZAC"/>
    <n v="744474391"/>
    <n v="0"/>
    <n v="744474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418"/>
    <s v="CARTERA COMERCIAL CATEGOR C OTRAS GTIAS DSCTO FA"/>
    <n v="528445"/>
    <n v="0"/>
    <n v="528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441"/>
    <s v="CREDITO COMERCIAL CATG.C.G.I.FACTOR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484"/>
    <s v="COMPLEMENT CARTERA COMERCIAL C OG DESCUENTO M/E"/>
    <n v="1484359729"/>
    <n v="0"/>
    <n v="1484359729.4000001"/>
    <n v="0.40000009536743164"/>
    <n v="0"/>
    <n v="0.40000009536743164"/>
    <n v="0"/>
    <n v="0"/>
    <n v="0.40000009536743164"/>
    <n v="0.14800003528594971"/>
    <n v="0"/>
    <n v="0"/>
    <n v="0"/>
    <n v="0"/>
    <n v="0"/>
    <n v="0"/>
    <n v="0"/>
    <n v="0.14800003528594971"/>
    <n v="0.37"/>
    <n v="0.14800003528594971"/>
    <n v="0"/>
    <n v="0"/>
    <n v="0"/>
    <n v="0.14800003528594971"/>
    <n v="0"/>
  </r>
  <r>
    <x v="12"/>
    <n v="14"/>
    <n v="1410"/>
    <n v="141015"/>
    <n v="1410159506"/>
    <s v="CREDITOS UVR 1462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507"/>
    <s v="CREDITOS UVR 1462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542"/>
    <s v="PRESTAMOS ORDINARIOS  C  OT GTIAS  CCIAL"/>
    <n v="781298"/>
    <n v="0"/>
    <n v="781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601"/>
    <s v="PRESTAMOS ORDINARIOS C GTIA ID COMERCIAL"/>
    <n v="2993108068"/>
    <n v="0"/>
    <n v="2993108067.6700001"/>
    <n v="-0.32999992370605469"/>
    <n v="0"/>
    <n v="0"/>
    <n v="-0.32999992370605469"/>
    <n v="0"/>
    <n v="-0.32999992370605469"/>
    <n v="-0.12209997177124023"/>
    <n v="0"/>
    <n v="0"/>
    <n v="0"/>
    <n v="0"/>
    <n v="0"/>
    <n v="0"/>
    <n v="0"/>
    <n v="-0.12209997177124023"/>
    <n v="0.37"/>
    <n v="0"/>
    <n v="-0.12209997177124023"/>
    <n v="9.2499999999999999E-2"/>
    <n v="0"/>
    <n v="-9.2499999999999999E-2"/>
    <n v="-0.12209997177124023"/>
  </r>
  <r>
    <x v="12"/>
    <n v="14"/>
    <n v="1410"/>
    <n v="141015"/>
    <n v="1410159602"/>
    <s v="VEHICULOS DADOS EN LEASING C GTIA ID CCIAL"/>
    <n v="1251672853"/>
    <n v="0"/>
    <n v="1251672852.8599999"/>
    <n v="-0.1400001049041748"/>
    <n v="0"/>
    <n v="0"/>
    <n v="-0.1400001049041748"/>
    <n v="0"/>
    <n v="-0.1400001049041748"/>
    <n v="-5.1800038814544674E-2"/>
    <n v="0"/>
    <n v="0"/>
    <n v="0"/>
    <n v="0"/>
    <n v="0"/>
    <n v="0"/>
    <n v="0"/>
    <n v="-5.1800038814544674E-2"/>
    <n v="0.37"/>
    <n v="0"/>
    <n v="-5.1800038814544674E-2"/>
    <n v="0.15170003175735475"/>
    <n v="0"/>
    <n v="-0.15170003175735475"/>
    <n v="-5.1800038814544674E-2"/>
  </r>
  <r>
    <x v="5"/>
    <n v="14"/>
    <n v="1410"/>
    <n v="141015"/>
    <n v="1410159603"/>
    <s v="PRESTAMOS ORDINARIOS  C  OT GTIAS  COMERCIAL"/>
    <n v="1233054576"/>
    <n v="0"/>
    <n v="1233054576.22"/>
    <n v="0.22000002861022949"/>
    <n v="0"/>
    <n v="0.22000002861022949"/>
    <n v="0"/>
    <n v="0"/>
    <n v="0.22000002861022949"/>
    <n v="8.1400010585784915E-2"/>
    <n v="0"/>
    <n v="0"/>
    <n v="0"/>
    <n v="0"/>
    <n v="0"/>
    <n v="0"/>
    <n v="0"/>
    <n v="8.1400010585784915E-2"/>
    <n v="0.37"/>
    <n v="8.1400010585784915E-2"/>
    <n v="0"/>
    <n v="5.9200031757354735E-2"/>
    <n v="0"/>
    <n v="2.2199978828430181E-2"/>
    <n v="0"/>
  </r>
  <r>
    <x v="12"/>
    <n v="14"/>
    <n v="1410"/>
    <n v="141015"/>
    <n v="1410159604"/>
    <s v="VEHICULOS DADOS EN LEAS  C  OT GTIAS  COMER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606"/>
    <s v="PRESTAMOS ORDINARIOS  C  OT GTIAS  CCIAL LINE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1399999989662325E-2"/>
    <n v="0"/>
    <n v="-8.1399999989662325E-2"/>
    <n v="0"/>
  </r>
  <r>
    <x v="12"/>
    <n v="14"/>
    <n v="1410"/>
    <n v="141015"/>
    <n v="1410159701"/>
    <s v="MAQUINARIA Y EQUIPO DADO LEASING C GTIA ID CCIAL"/>
    <n v="63103724296"/>
    <n v="0"/>
    <n v="63103724295.709999"/>
    <n v="-0.29000091552734375"/>
    <n v="0"/>
    <n v="0"/>
    <n v="-0.29000091552734375"/>
    <n v="0"/>
    <n v="-0.29000091552734375"/>
    <n v="-0.10730033874511719"/>
    <n v="0"/>
    <n v="0"/>
    <n v="0"/>
    <n v="0"/>
    <n v="0"/>
    <n v="0"/>
    <n v="0"/>
    <n v="-0.10730033874511719"/>
    <n v="0.37"/>
    <n v="0"/>
    <n v="-0.10730033874511719"/>
    <n v="0"/>
    <n v="-0.10730033874511719"/>
    <n v="0"/>
    <n v="0"/>
  </r>
  <r>
    <x v="12"/>
    <n v="14"/>
    <n v="1410"/>
    <n v="141015"/>
    <n v="1410159702"/>
    <s v="VEHICULOS DADOS EN LEASING C GTIA ID CCIAL"/>
    <n v="405182148725"/>
    <n v="0"/>
    <n v="405182148724.90002"/>
    <n v="-9.99755859375E-2"/>
    <n v="0"/>
    <n v="0"/>
    <n v="-9.99755859375E-2"/>
    <n v="0"/>
    <n v="-9.99755859375E-2"/>
    <n v="-3.6990966796874997E-2"/>
    <n v="0"/>
    <n v="0"/>
    <n v="0"/>
    <n v="0"/>
    <n v="0"/>
    <n v="0"/>
    <n v="0"/>
    <n v="-3.6990966796874997E-2"/>
    <n v="0.36999999999999994"/>
    <n v="0"/>
    <n v="-3.6990966796874997E-2"/>
    <n v="0"/>
    <n v="-3.6990966796874997E-2"/>
    <n v="0"/>
    <n v="0"/>
  </r>
  <r>
    <x v="12"/>
    <n v="14"/>
    <n v="1410"/>
    <n v="141015"/>
    <n v="1410159703"/>
    <s v="MUEBLES Y ENSERES DADOS EN LEASING C GTIA ID CCI"/>
    <n v="17459846"/>
    <n v="0"/>
    <n v="17459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5"/>
    <n v="1410159704"/>
    <s v="EQUIPO DE COMPUTACION DADO LEASING C GTIA ID CCI"/>
    <n v="152448606"/>
    <n v="0"/>
    <n v="152448606.27000001"/>
    <n v="0.27000001072883606"/>
    <n v="0"/>
    <n v="0.27000001072883606"/>
    <n v="0"/>
    <n v="0"/>
    <n v="0.27000001072883606"/>
    <n v="9.9900003969669346E-2"/>
    <n v="0"/>
    <n v="0"/>
    <n v="0"/>
    <n v="0"/>
    <n v="0"/>
    <n v="0"/>
    <n v="0"/>
    <n v="9.9900003969669346E-2"/>
    <n v="0.37"/>
    <n v="9.9900003969669346E-2"/>
    <n v="0"/>
    <n v="9.9899992942810059E-2"/>
    <n v="0"/>
    <n v="1.1026859286777935E-8"/>
    <n v="0"/>
  </r>
  <r>
    <x v="12"/>
    <n v="14"/>
    <n v="1410"/>
    <n v="141015"/>
    <n v="1410159705"/>
    <s v="BIENES INMUEBLES DADOS EN LEASING C GTIA ID CCIA"/>
    <n v="51213103260"/>
    <n v="0"/>
    <n v="51213103259.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5"/>
    <n v="1410159706"/>
    <s v="SEMOVIENTES DADOS EN LEASING C GTIA ID C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5"/>
    <n v="1410159707"/>
    <s v="OTROS BIENES DADOS EN LEASING C GTIA ID CCIAL"/>
    <n v="86687768"/>
    <n v="0"/>
    <n v="86687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718"/>
    <s v="CAT C, GI, LS CCIAL BARCOS, TRENES, AV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5"/>
    <n v="1410159720"/>
    <s v="MAQUI EQUIPO DADO LEASING C GTIA ID CCIAL LEY 55"/>
    <n v="573634276"/>
    <n v="0"/>
    <n v="573634275.5"/>
    <n v="-0.5"/>
    <n v="0"/>
    <n v="0"/>
    <n v="-0.5"/>
    <n v="0"/>
    <n v="-0.5"/>
    <n v="-0.185"/>
    <n v="0"/>
    <n v="0"/>
    <n v="0"/>
    <n v="0"/>
    <n v="0"/>
    <n v="0"/>
    <n v="0"/>
    <n v="-0.185"/>
    <n v="0.37"/>
    <n v="0"/>
    <n v="-0.185"/>
    <n v="0"/>
    <n v="-0.185"/>
    <n v="0"/>
    <n v="0"/>
  </r>
  <r>
    <x v="12"/>
    <n v="14"/>
    <n v="1410"/>
    <n v="141015"/>
    <n v="1410159721"/>
    <s v="VEHICULOS DADOS EN LEASING C GTIA ID CCIAL LEY 5"/>
    <n v="321435159"/>
    <n v="0"/>
    <n v="321435159.10000002"/>
    <n v="0.10000002384185791"/>
    <n v="0"/>
    <n v="0.10000002384185791"/>
    <n v="0"/>
    <n v="0"/>
    <n v="0.10000002384185791"/>
    <n v="3.7000008821487428E-2"/>
    <n v="0"/>
    <n v="0"/>
    <n v="0"/>
    <n v="0"/>
    <n v="0"/>
    <n v="0"/>
    <n v="0"/>
    <n v="3.7000008821487428E-2"/>
    <n v="0.37"/>
    <n v="3.7000008821487428E-2"/>
    <n v="0"/>
    <n v="3.7000008821487428E-2"/>
    <n v="0"/>
    <n v="0"/>
    <n v="0"/>
  </r>
  <r>
    <x v="12"/>
    <n v="14"/>
    <n v="1410"/>
    <n v="141015"/>
    <n v="1410159722"/>
    <s v="MUEBLES Y ENSERES DADOS EN LEASING C GT"/>
    <n v="838172"/>
    <n v="0"/>
    <n v="838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723"/>
    <s v="EQUI COMPUTA DADO LEASING C GTIA ID CCIAL LEY 55"/>
    <n v="11515577"/>
    <n v="0"/>
    <n v="11515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5"/>
    <n v="1410159724"/>
    <s v="BNS INMUEBLE DADO LEASING C GTIA ID CCIAL LEY 55"/>
    <n v="120148001"/>
    <n v="0"/>
    <n v="120148000.73"/>
    <n v="-0.26999999582767487"/>
    <n v="0"/>
    <n v="0"/>
    <n v="-0.26999999582767487"/>
    <n v="0"/>
    <n v="-0.26999999582767487"/>
    <n v="-9.9899998456239703E-2"/>
    <n v="0"/>
    <n v="0"/>
    <n v="0"/>
    <n v="0"/>
    <n v="0"/>
    <n v="0"/>
    <n v="0"/>
    <n v="-9.9899998456239703E-2"/>
    <n v="0.37"/>
    <n v="0"/>
    <n v="-9.9899998456239703E-2"/>
    <n v="0"/>
    <n v="-9.9899998456239703E-2"/>
    <n v="0"/>
    <n v="0"/>
  </r>
  <r>
    <x v="5"/>
    <n v="14"/>
    <n v="1410"/>
    <n v="141015"/>
    <n v="1410159728"/>
    <s v="BNS INMUE DADO LEAS HABITACIONAL C GTIA ID CCIAL"/>
    <n v="36503781462"/>
    <n v="0"/>
    <n v="36506506756.999992"/>
    <n v="2725295"/>
    <n v="0"/>
    <n v="2725295"/>
    <n v="0"/>
    <n v="0"/>
    <n v="2725295"/>
    <n v="1008359.15"/>
    <n v="0"/>
    <n v="0"/>
    <n v="0"/>
    <n v="0"/>
    <n v="0"/>
    <n v="0"/>
    <n v="0"/>
    <n v="1008359.15"/>
    <n v="0.37"/>
    <n v="1008359.15"/>
    <n v="0"/>
    <n v="507280.36"/>
    <n v="0"/>
    <n v="501078.79000000004"/>
    <n v="0"/>
  </r>
  <r>
    <x v="5"/>
    <n v="14"/>
    <n v="1410"/>
    <n v="141015"/>
    <n v="1410159800"/>
    <s v="DESCUBIERTOS CTA CORRIENT BANCARIA C GTIA ID CCI"/>
    <n v="952674375"/>
    <n v="0"/>
    <n v="952674374.5"/>
    <n v="-0.5"/>
    <n v="0"/>
    <n v="0"/>
    <n v="-0.5"/>
    <n v="0"/>
    <n v="-0.5"/>
    <n v="-0.185"/>
    <n v="0"/>
    <n v="0"/>
    <n v="0"/>
    <n v="0"/>
    <n v="0"/>
    <n v="0"/>
    <n v="0"/>
    <n v="-0.185"/>
    <n v="0.37"/>
    <n v="0"/>
    <n v="-0.185"/>
    <n v="0.13690000176429748"/>
    <n v="0"/>
    <n v="-0.13690000176429748"/>
    <n v="-0.185"/>
  </r>
  <r>
    <x v="5"/>
    <n v="14"/>
    <n v="1410"/>
    <n v="141015"/>
    <n v="1410159801"/>
    <s v="TARJETAS DE CREDITO C GTIA ID COMERCIAL"/>
    <n v="575356333"/>
    <n v="0"/>
    <n v="575356333.25"/>
    <n v="0.25"/>
    <n v="0"/>
    <n v="0.25"/>
    <n v="0"/>
    <n v="0"/>
    <n v="0.25"/>
    <n v="9.2499999999999999E-2"/>
    <n v="0"/>
    <n v="0"/>
    <n v="0"/>
    <n v="0"/>
    <n v="0"/>
    <n v="0"/>
    <n v="0"/>
    <n v="9.2499999999999999E-2"/>
    <n v="0.37"/>
    <n v="9.2499999999999999E-2"/>
    <n v="0"/>
    <n v="0"/>
    <n v="-0.16279999911785126"/>
    <n v="9.2499999999999999E-2"/>
    <n v="0.16279999911785126"/>
  </r>
  <r>
    <x v="5"/>
    <n v="14"/>
    <n v="1410"/>
    <n v="141015"/>
    <n v="1410159802"/>
    <s v="PRESTAMOS ORDINARIOS C GTIA ID COMERCIAL"/>
    <n v="14522378667"/>
    <n v="0"/>
    <n v="14522378667.219999"/>
    <n v="0.21999931335449219"/>
    <n v="0"/>
    <n v="0.21999931335449219"/>
    <n v="0"/>
    <n v="0"/>
    <n v="0.21999931335449219"/>
    <n v="8.1399745941162102E-2"/>
    <n v="0"/>
    <n v="0"/>
    <n v="0"/>
    <n v="0"/>
    <n v="0"/>
    <n v="0"/>
    <n v="0"/>
    <n v="8.1399745941162102E-2"/>
    <n v="0.36999999999999994"/>
    <n v="8.1399745941162102E-2"/>
    <n v="0"/>
    <n v="0"/>
    <n v="-6.2899322509765626E-2"/>
    <n v="8.1399745941162102E-2"/>
    <n v="6.2899322509765626E-2"/>
  </r>
  <r>
    <x v="5"/>
    <n v="14"/>
    <n v="1410"/>
    <n v="141015"/>
    <n v="1410159803"/>
    <s v="PRESTAMOS RECURSO OTRA ENTIDAD  C GTIA ID CCIAL"/>
    <n v="-1727617796"/>
    <n v="0"/>
    <n v="-1727617795.9100001"/>
    <n v="8.9999914169311523E-2"/>
    <n v="0"/>
    <n v="8.9999914169311523E-2"/>
    <n v="0"/>
    <n v="0"/>
    <n v="8.9999914169311523E-2"/>
    <n v="3.3299968242645264E-2"/>
    <n v="0"/>
    <n v="0"/>
    <n v="0"/>
    <n v="0"/>
    <n v="0"/>
    <n v="0"/>
    <n v="0"/>
    <n v="3.3299968242645264E-2"/>
    <n v="0.37"/>
    <n v="3.3299968242645264E-2"/>
    <n v="0"/>
    <n v="0"/>
    <n v="0"/>
    <n v="3.3299968242645264E-2"/>
    <n v="0"/>
  </r>
  <r>
    <x v="5"/>
    <n v="14"/>
    <n v="1410"/>
    <n v="141015"/>
    <n v="1410159805"/>
    <s v="PRESTAMOS A CONSTRUCTORES C GTIA ID COMERCIAL"/>
    <n v="36814091958"/>
    <n v="0"/>
    <n v="36814091958.120003"/>
    <n v="0.12000274658203125"/>
    <n v="0"/>
    <n v="0.12000274658203125"/>
    <n v="0"/>
    <n v="0"/>
    <n v="0.12000274658203125"/>
    <n v="4.4401016235351559E-2"/>
    <n v="0"/>
    <n v="0"/>
    <n v="0"/>
    <n v="0"/>
    <n v="0"/>
    <n v="0"/>
    <n v="0"/>
    <n v="4.4401016235351559E-2"/>
    <n v="0.37"/>
    <n v="4.4401016235351559E-2"/>
    <n v="0"/>
    <n v="7.7699661254882813E-2"/>
    <n v="0"/>
    <n v="-3.3298645019531253E-2"/>
    <n v="0"/>
  </r>
  <r>
    <x v="12"/>
    <n v="14"/>
    <n v="1410"/>
    <n v="141015"/>
    <n v="1410159806"/>
    <s v="VEHICULOS DADOS EN LEASING C GTIA ID CCIAL"/>
    <n v="-15633713968"/>
    <n v="0"/>
    <n v="-15633713968.16"/>
    <n v="-0.15999984741210938"/>
    <n v="0"/>
    <n v="0"/>
    <n v="-0.15999984741210938"/>
    <n v="0"/>
    <n v="-0.15999984741210938"/>
    <n v="-5.9199943542480468E-2"/>
    <n v="0"/>
    <n v="0"/>
    <n v="0"/>
    <n v="0"/>
    <n v="0"/>
    <n v="0"/>
    <n v="0"/>
    <n v="-5.9199943542480468E-2"/>
    <n v="0.37"/>
    <n v="0"/>
    <n v="-5.9199943542480468E-2"/>
    <n v="0"/>
    <n v="-0.14429999470710755"/>
    <n v="0"/>
    <n v="8.5100051164627086E-2"/>
  </r>
  <r>
    <x v="5"/>
    <n v="14"/>
    <n v="1410"/>
    <n v="141015"/>
    <n v="1410159807"/>
    <s v="DESCUBIERTOS CUENTA CORRIENT BRIA C OT GTIAS CCI"/>
    <n v="695067999"/>
    <n v="0"/>
    <n v="695067998.96000004"/>
    <n v="-3.9999961853027344E-2"/>
    <n v="0"/>
    <n v="0"/>
    <n v="-3.9999961853027344E-2"/>
    <n v="0"/>
    <n v="-3.9999961853027344E-2"/>
    <n v="-1.4799985885620117E-2"/>
    <n v="0"/>
    <n v="0"/>
    <n v="0"/>
    <n v="0"/>
    <n v="0"/>
    <n v="0"/>
    <n v="0"/>
    <n v="-1.4799985885620117E-2"/>
    <n v="0.37"/>
    <n v="0"/>
    <n v="-1.4799985885620117E-2"/>
    <n v="0"/>
    <n v="-5.5499991178512571E-2"/>
    <n v="0"/>
    <n v="4.0700005292892458E-2"/>
  </r>
  <r>
    <x v="5"/>
    <n v="14"/>
    <n v="1410"/>
    <n v="141015"/>
    <n v="1410159808"/>
    <s v="TARJETAS DE CREDITO  C  OT GTIAS  COMERCIAL"/>
    <n v="8319866261"/>
    <n v="0"/>
    <n v="8319866260.8500004"/>
    <n v="-0.14999961853027344"/>
    <n v="0"/>
    <n v="0"/>
    <n v="-0.14999961853027344"/>
    <n v="0"/>
    <n v="-0.14999961853027344"/>
    <n v="-5.5499858856201172E-2"/>
    <n v="0"/>
    <n v="0"/>
    <n v="0"/>
    <n v="0"/>
    <n v="0"/>
    <n v="0"/>
    <n v="0"/>
    <n v="-5.5499858856201172E-2"/>
    <n v="0.37"/>
    <n v="0"/>
    <n v="-5.5499858856201172E-2"/>
    <n v="0"/>
    <n v="-3.3300056457519531E-2"/>
    <n v="0"/>
    <n v="-2.2199802398681641E-2"/>
  </r>
  <r>
    <x v="5"/>
    <n v="14"/>
    <n v="1410"/>
    <n v="141015"/>
    <n v="1410159809"/>
    <s v="PRESTAMOS ORDINARIOS  C  OT GTIAS  COMERCIAL"/>
    <n v="813714943565"/>
    <n v="0"/>
    <n v="813714943565.31006"/>
    <n v="0.31005859375"/>
    <n v="0"/>
    <n v="0.31005859375"/>
    <n v="0"/>
    <n v="0"/>
    <n v="0.31005859375"/>
    <n v="0.11472167968749999"/>
    <n v="0"/>
    <n v="0"/>
    <n v="0"/>
    <n v="0"/>
    <n v="0"/>
    <n v="0"/>
    <n v="0"/>
    <n v="0.11472167968749999"/>
    <n v="0.37"/>
    <n v="0.11472167968749999"/>
    <n v="0"/>
    <n v="0"/>
    <n v="-3.6999435424804689E-2"/>
    <n v="0.11472167968749999"/>
    <n v="3.6999435424804689E-2"/>
  </r>
  <r>
    <x v="5"/>
    <n v="14"/>
    <n v="1410"/>
    <n v="141015"/>
    <n v="1410159810"/>
    <s v="PRESTAMOS CON RECURSO OTRAS ENTID C OT GTIAS CCI"/>
    <n v="-808389890"/>
    <n v="0"/>
    <n v="-808389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811"/>
    <s v="DESCUENTOS   C  OT GTIAS  COMERCIAL"/>
    <n v="1517680869"/>
    <n v="0"/>
    <n v="1517680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812"/>
    <s v="FACTORING SIN RECURSO  C  OT GTIAS  CCIAL"/>
    <n v="633908392"/>
    <n v="0"/>
    <n v="633908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813"/>
    <s v="PRESTAMOS A CONSTRUCTORES  C  OT GTIAS  CCIAL"/>
    <n v="18646080071"/>
    <n v="0"/>
    <n v="18646080070.580002"/>
    <n v="-0.4199981689453125"/>
    <n v="0"/>
    <n v="0"/>
    <n v="-0.4199981689453125"/>
    <n v="0"/>
    <n v="-0.4199981689453125"/>
    <n v="-0.15539932250976563"/>
    <n v="0"/>
    <n v="0"/>
    <n v="0"/>
    <n v="0"/>
    <n v="0"/>
    <n v="0"/>
    <n v="0"/>
    <n v="-0.15539932250976563"/>
    <n v="0.37"/>
    <n v="0"/>
    <n v="-0.15539932250976563"/>
    <n v="0.15910002470016479"/>
    <n v="0"/>
    <n v="-0.15910002470016479"/>
    <n v="-0.15539932250976563"/>
  </r>
  <r>
    <x v="12"/>
    <n v="14"/>
    <n v="1410"/>
    <n v="141015"/>
    <n v="1410159815"/>
    <s v="VEHICULOS DADOS EN LEAS  C  OT GTIAS  CCIAL"/>
    <n v="1207938"/>
    <n v="0"/>
    <n v="1207938.3"/>
    <n v="0.30000000004656613"/>
    <n v="0"/>
    <n v="0.30000000004656613"/>
    <n v="0"/>
    <n v="0"/>
    <n v="0.30000000004656613"/>
    <n v="0.11100000001722947"/>
    <n v="0"/>
    <n v="0"/>
    <n v="0"/>
    <n v="0"/>
    <n v="0"/>
    <n v="0"/>
    <n v="0"/>
    <n v="0.11100000001722947"/>
    <n v="0.37"/>
    <n v="0.11100000001722947"/>
    <n v="0"/>
    <n v="0"/>
    <n v="0"/>
    <n v="0.11100000001722947"/>
    <n v="0"/>
  </r>
  <r>
    <x v="12"/>
    <n v="14"/>
    <n v="1410"/>
    <n v="141015"/>
    <n v="1410159816"/>
    <s v="CAR CIAL CAT C GI MAQ Y EQ. LEASING RECL"/>
    <n v="-41731405690"/>
    <n v="0"/>
    <n v="-41731405689.709999"/>
    <n v="0.29000091552734375"/>
    <n v="0"/>
    <n v="0.29000091552734375"/>
    <n v="0"/>
    <n v="0"/>
    <n v="0.29000091552734375"/>
    <n v="0.10730033874511719"/>
    <n v="0"/>
    <n v="0"/>
    <n v="0"/>
    <n v="0"/>
    <n v="0"/>
    <n v="0"/>
    <n v="0"/>
    <n v="0.10730033874511719"/>
    <n v="0.37"/>
    <n v="0.10730033874511719"/>
    <n v="0"/>
    <n v="0"/>
    <n v="-1.8499717712402344E-2"/>
    <n v="0.10730033874511719"/>
    <n v="1.8499717712402344E-2"/>
  </r>
  <r>
    <x v="12"/>
    <n v="14"/>
    <n v="1410"/>
    <n v="141015"/>
    <n v="1410159817"/>
    <s v="CAT C LEAS CCIAL RGO  APRECIAB  RECLASIF MUEB EN"/>
    <n v="-838172"/>
    <n v="0"/>
    <n v="-838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5"/>
    <n v="1410159818"/>
    <s v="CAT C LEAS CCIAL RGO  APREC RECLASIF BARCTREN A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5"/>
    <n v="1410159819"/>
    <s v="CAR CIAL CAT C GI EQ. COMP. LEASING RECL"/>
    <n v="-7558632360"/>
    <n v="0"/>
    <n v="-7558632359.8500004"/>
    <n v="0.14999961853027344"/>
    <n v="0"/>
    <n v="0.14999961853027344"/>
    <n v="0"/>
    <n v="0"/>
    <n v="0.14999961853027344"/>
    <n v="5.5499858856201172E-2"/>
    <n v="0"/>
    <n v="0"/>
    <n v="0"/>
    <n v="0"/>
    <n v="0"/>
    <n v="0"/>
    <n v="0"/>
    <n v="5.5499858856201172E-2"/>
    <n v="0.37"/>
    <n v="5.5499858856201172E-2"/>
    <n v="0"/>
    <n v="0"/>
    <n v="-6.6599999889731407E-2"/>
    <n v="5.5499858856201172E-2"/>
    <n v="6.6599999889731407E-2"/>
  </r>
  <r>
    <x v="12"/>
    <n v="14"/>
    <n v="1410"/>
    <n v="141015"/>
    <n v="1410159820"/>
    <s v="CAT C LEAS CCIAL RGO  APRECIAB RECLASIF INMUEBLE"/>
    <n v="427899533"/>
    <n v="0"/>
    <n v="427899533.30000001"/>
    <n v="0.30000001192092896"/>
    <n v="0"/>
    <n v="0.30000001192092896"/>
    <n v="0"/>
    <n v="0"/>
    <n v="0.30000001192092896"/>
    <n v="0.11100000441074372"/>
    <n v="0"/>
    <n v="0"/>
    <n v="0"/>
    <n v="0"/>
    <n v="0"/>
    <n v="0"/>
    <n v="0"/>
    <n v="0.11100000441074372"/>
    <n v="0.37"/>
    <n v="0.11100000441074372"/>
    <n v="0"/>
    <n v="0"/>
    <n v="-0.12210067749023437"/>
    <n v="0.11100000441074372"/>
    <n v="0.12210067749023437"/>
  </r>
  <r>
    <x v="12"/>
    <n v="14"/>
    <n v="1410"/>
    <n v="141015"/>
    <n v="1410159821"/>
    <s v="CAT C LEAS CCIAL RGO  APRECIAB RECLASIF SEMO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5"/>
    <n v="1410159822"/>
    <s v="CAT C LEAS CCIAL RGO APRECIAB RECLASIF OTROS"/>
    <n v="-18499710"/>
    <n v="0"/>
    <n v="-18499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823"/>
    <s v="CAR CIAL CAT C OG MAQ Y EQ. LEASING RECL"/>
    <n v="1983317351"/>
    <n v="0"/>
    <n v="1983317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5"/>
    <n v="1410159825"/>
    <s v="CAT C LEAS CCIAL RGO APREC OTR GAR RECLASIF BAT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5"/>
    <n v="1410159827"/>
    <s v="CAT C LEAS CCIAL RGO APRECIAB OTR GAR RECLASIF 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5"/>
    <n v="1410159828"/>
    <s v="CAT C LEAS CCIAL RGO APREC OTR GAR RECLASIF SEM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829"/>
    <s v="CAT C LEAS C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830"/>
    <s v="CAT C LEAS CCIAL RGO  APRECI RECLASIF INM LEAS H"/>
    <n v="-6816331463"/>
    <n v="0"/>
    <n v="-6816331462.75"/>
    <n v="0.25"/>
    <n v="0"/>
    <n v="0.25"/>
    <n v="0"/>
    <n v="0"/>
    <n v="0.25"/>
    <n v="9.2499999999999999E-2"/>
    <n v="0"/>
    <n v="0"/>
    <n v="0"/>
    <n v="0"/>
    <n v="0"/>
    <n v="0"/>
    <n v="0"/>
    <n v="9.2499999999999999E-2"/>
    <n v="0.37"/>
    <n v="9.2499999999999999E-2"/>
    <n v="0"/>
    <n v="0.13319996118545532"/>
    <n v="0"/>
    <n v="-4.0699961185455324E-2"/>
    <n v="0"/>
  </r>
  <r>
    <x v="5"/>
    <n v="14"/>
    <n v="1410"/>
    <n v="141015"/>
    <n v="1410159900"/>
    <s v="TARJETAS DE CREDITO C GTIA ID COMERCIAL"/>
    <n v="25162360"/>
    <n v="0"/>
    <n v="25162360.140000001"/>
    <n v="0.14000000059604645"/>
    <n v="0"/>
    <n v="0.14000000059604645"/>
    <n v="0"/>
    <n v="0"/>
    <n v="0.14000000059604645"/>
    <n v="5.1800000220537185E-2"/>
    <n v="0"/>
    <n v="0"/>
    <n v="0"/>
    <n v="0"/>
    <n v="0"/>
    <n v="0"/>
    <n v="0"/>
    <n v="5.1800000220537185E-2"/>
    <n v="0.37"/>
    <n v="5.1800000220537185E-2"/>
    <n v="0"/>
    <n v="4.0699999779462814E-2"/>
    <n v="0"/>
    <n v="1.110000044107437E-2"/>
    <n v="0"/>
  </r>
  <r>
    <x v="5"/>
    <n v="14"/>
    <n v="1410"/>
    <n v="141015"/>
    <n v="1410159901"/>
    <s v="PRESTAMOS ORDINARIOS C GTIA ID COMERCIAL"/>
    <n v="70423349714"/>
    <n v="0"/>
    <n v="70423349713.789993"/>
    <n v="-0.2100067138671875"/>
    <n v="0"/>
    <n v="0"/>
    <n v="-0.2100067138671875"/>
    <n v="0"/>
    <n v="-0.2100067138671875"/>
    <n v="-7.7702484130859367E-2"/>
    <n v="0"/>
    <n v="0"/>
    <n v="0"/>
    <n v="0"/>
    <n v="0"/>
    <n v="0"/>
    <n v="0"/>
    <n v="-7.7702484130859367E-2"/>
    <n v="0.36999999999999994"/>
    <n v="0"/>
    <n v="-7.7702484130859367E-2"/>
    <n v="0"/>
    <n v="-0.17759983062744139"/>
    <n v="0"/>
    <n v="9.9897346496582023E-2"/>
  </r>
  <r>
    <x v="5"/>
    <n v="14"/>
    <n v="1410"/>
    <n v="141015"/>
    <n v="1410159902"/>
    <s v="PRESTAMOS RECURSO OTRA ENTIDAD  C GTIA ID CCIAL"/>
    <n v="183647941"/>
    <n v="0"/>
    <n v="183647941.44"/>
    <n v="0.43999999761581421"/>
    <n v="0"/>
    <n v="0.43999999761581421"/>
    <n v="0"/>
    <n v="0"/>
    <n v="0.43999999761581421"/>
    <n v="0.16279999911785126"/>
    <n v="0"/>
    <n v="0"/>
    <n v="0"/>
    <n v="0"/>
    <n v="0"/>
    <n v="0"/>
    <n v="0"/>
    <n v="0.16279999911785126"/>
    <n v="0.37"/>
    <n v="0.16279999911785126"/>
    <n v="0"/>
    <n v="0"/>
    <n v="0"/>
    <n v="0.16279999911785126"/>
    <n v="0"/>
  </r>
  <r>
    <x v="12"/>
    <n v="14"/>
    <n v="1410"/>
    <n v="141015"/>
    <n v="1410159903"/>
    <s v="REINTEGROS ANTICIPADOS C GTIA ID CCIAL"/>
    <n v="-21355392"/>
    <n v="0"/>
    <n v="-21355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905"/>
    <s v="TARJETAS DE CREDITO  C  OT GTIAS  COMERCIAL"/>
    <n v="482009972"/>
    <n v="0"/>
    <n v="482009971.98000002"/>
    <n v="-1.9999980926513672E-2"/>
    <n v="0"/>
    <n v="0"/>
    <n v="-1.9999980926513672E-2"/>
    <n v="0"/>
    <n v="-1.9999980926513672E-2"/>
    <n v="-7.3999929428100585E-3"/>
    <n v="0"/>
    <n v="0"/>
    <n v="0"/>
    <n v="0"/>
    <n v="0"/>
    <n v="0"/>
    <n v="0"/>
    <n v="-7.3999929428100585E-3"/>
    <n v="0.37"/>
    <n v="0"/>
    <n v="-7.3999929428100585E-3"/>
    <n v="0"/>
    <n v="-4.8099998235702511E-2"/>
    <n v="0"/>
    <n v="4.0700005292892451E-2"/>
  </r>
  <r>
    <x v="5"/>
    <n v="14"/>
    <n v="1410"/>
    <n v="141015"/>
    <n v="1410159906"/>
    <s v="PRESTAMOS ORDINARIOS  C  OT GTIAS  COMERCIAL"/>
    <n v="76770468292"/>
    <n v="0"/>
    <n v="76770468292.449997"/>
    <n v="0.4499969482421875"/>
    <n v="0"/>
    <n v="0.4499969482421875"/>
    <n v="0"/>
    <n v="0"/>
    <n v="0.4499969482421875"/>
    <n v="0.16649887084960938"/>
    <n v="0"/>
    <n v="0"/>
    <n v="0"/>
    <n v="0"/>
    <n v="0"/>
    <n v="0"/>
    <n v="0"/>
    <n v="0.16649887084960938"/>
    <n v="0.37"/>
    <n v="0.16649887084960938"/>
    <n v="0"/>
    <n v="0"/>
    <n v="-2.220050811767578E-2"/>
    <n v="0.16649887084960938"/>
    <n v="2.220050811767578E-2"/>
  </r>
  <r>
    <x v="5"/>
    <n v="14"/>
    <n v="1410"/>
    <n v="141015"/>
    <n v="1410159907"/>
    <s v="PRESTAMOS CON RECURSO OTRAS ENTID C OT GTIAS CC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5"/>
    <n v="1410159909"/>
    <s v="CREDITO COMERCIAL 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910"/>
    <s v="CARTAS DE CREDITO CUBIERTAS  C  OT GTIAS COMERCI"/>
    <n v="37227281"/>
    <n v="0"/>
    <n v="37227281.310000002"/>
    <n v="0.31000000238418579"/>
    <n v="0"/>
    <n v="0.31000000238418579"/>
    <n v="0"/>
    <n v="0"/>
    <n v="0.31000000238418579"/>
    <n v="0.11470000088214874"/>
    <n v="0"/>
    <n v="0"/>
    <n v="0"/>
    <n v="0"/>
    <n v="0"/>
    <n v="0"/>
    <n v="0"/>
    <n v="0.11470000088214874"/>
    <n v="0.37"/>
    <n v="0.11470000088214874"/>
    <n v="0"/>
    <n v="0"/>
    <n v="0"/>
    <n v="0.11470000088214874"/>
    <n v="0"/>
  </r>
  <r>
    <x v="5"/>
    <n v="14"/>
    <n v="1410"/>
    <n v="141015"/>
    <n v="1410159921"/>
    <s v="CREDITO COMERCIAL CATG.C.O.G.FACTORING"/>
    <n v="-1484888174"/>
    <n v="0"/>
    <n v="-1484888174.4000001"/>
    <n v="-0.40000009536743164"/>
    <n v="0"/>
    <n v="0"/>
    <n v="-0.40000009536743164"/>
    <n v="0"/>
    <n v="-0.40000009536743164"/>
    <n v="-0.14800003528594971"/>
    <n v="0"/>
    <n v="0"/>
    <n v="0"/>
    <n v="0"/>
    <n v="0"/>
    <n v="0"/>
    <n v="0"/>
    <n v="-0.14800003528594971"/>
    <n v="0.37"/>
    <n v="0"/>
    <n v="-0.14800003528594971"/>
    <n v="0"/>
    <n v="0"/>
    <n v="0"/>
    <n v="-0.14800003528594971"/>
  </r>
  <r>
    <x v="5"/>
    <n v="14"/>
    <n v="1410"/>
    <n v="141020"/>
    <n v="1410207150"/>
    <s v="COMERCIAL D - DIFERIDO DEL CAPITAL COM 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0"/>
    <n v="1410207200"/>
    <s v="DIFERIDO  CAPITAL - COMISIONES COMERCIAL D PRES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0"/>
    <n v="1410207201"/>
    <s v="DIFERIDO DEL CAPITAL - COMISIONES COMERCIAL D LE"/>
    <n v="33888349"/>
    <n v="0"/>
    <n v="3010343.6999999955"/>
    <n v="-30878005.300000001"/>
    <n v="0"/>
    <n v="0"/>
    <n v="-30878005.300000001"/>
    <n v="0"/>
    <n v="-30878005.300000001"/>
    <n v="-11424861.961000001"/>
    <n v="0"/>
    <n v="0"/>
    <n v="0"/>
    <n v="0"/>
    <n v="0"/>
    <n v="0"/>
    <n v="0"/>
    <n v="-11424861.961000001"/>
    <n v="0.37000000000000005"/>
    <n v="0"/>
    <n v="-11424861.961000001"/>
    <n v="0"/>
    <n v="-16006152.8805"/>
    <n v="0"/>
    <n v="4581290.9194999989"/>
  </r>
  <r>
    <x v="5"/>
    <n v="14"/>
    <n v="1410"/>
    <n v="141020"/>
    <n v="1410209001"/>
    <s v="PRESTAMOS ORDINARIOS D GTIA ID CCIAL"/>
    <n v="640695305513"/>
    <n v="0"/>
    <n v="640695305512.93005"/>
    <n v="-6.99462890625E-2"/>
    <n v="0"/>
    <n v="0"/>
    <n v="-6.99462890625E-2"/>
    <n v="0"/>
    <n v="-6.99462890625E-2"/>
    <n v="-2.5880126953124999E-2"/>
    <n v="0"/>
    <n v="0"/>
    <n v="0"/>
    <n v="0"/>
    <n v="0"/>
    <n v="0"/>
    <n v="0"/>
    <n v="-2.5880126953124999E-2"/>
    <n v="0.37"/>
    <n v="0"/>
    <n v="-2.5880126953124999E-2"/>
    <n v="0"/>
    <n v="-0.15171264648437499"/>
    <n v="0"/>
    <n v="0.12583251953124999"/>
  </r>
  <r>
    <x v="5"/>
    <n v="14"/>
    <n v="1410"/>
    <n v="141020"/>
    <n v="1410209002"/>
    <s v="PRESTAMO CON RECURSO OTRA ENTIDA  D GTIA ID COME"/>
    <n v="43630888161"/>
    <n v="0"/>
    <n v="43630888160.510002"/>
    <n v="-0.48999786376953125"/>
    <n v="0"/>
    <n v="0"/>
    <n v="-0.48999786376953125"/>
    <n v="0"/>
    <n v="-0.48999786376953125"/>
    <n v="-0.18129920959472656"/>
    <n v="0"/>
    <n v="0"/>
    <n v="0"/>
    <n v="0"/>
    <n v="0"/>
    <n v="0"/>
    <n v="0"/>
    <n v="-0.18129920959472656"/>
    <n v="0.37"/>
    <n v="0"/>
    <n v="-0.18129920959472656"/>
    <n v="0"/>
    <n v="-4.809898376464844E-2"/>
    <n v="0"/>
    <n v="-0.13320022583007812"/>
  </r>
  <r>
    <x v="5"/>
    <n v="14"/>
    <n v="1410"/>
    <n v="141020"/>
    <n v="1410209004"/>
    <s v="PRESTAMOS ORDINARIOS  D OT GTIAS   COMERCIAL"/>
    <n v="962727092738"/>
    <n v="0"/>
    <n v="962727092737.59998"/>
    <n v="-0.4000244140625"/>
    <n v="0"/>
    <n v="0"/>
    <n v="-0.4000244140625"/>
    <n v="0"/>
    <n v="-0.4000244140625"/>
    <n v="-0.148009033203125"/>
    <n v="0"/>
    <n v="0"/>
    <n v="0"/>
    <n v="0"/>
    <n v="0"/>
    <n v="0"/>
    <n v="0"/>
    <n v="-0.148009033203125"/>
    <n v="0.37"/>
    <n v="0"/>
    <n v="-0.148009033203125"/>
    <n v="0"/>
    <n v="-0.12578735351562501"/>
    <n v="0"/>
    <n v="-2.2221679687499996E-2"/>
  </r>
  <r>
    <x v="5"/>
    <n v="14"/>
    <n v="1410"/>
    <n v="141020"/>
    <n v="1410209005"/>
    <s v="PRESTAM CON RECURSO OTRA ENTID D OT GTIA CCIAL"/>
    <n v="1661696282"/>
    <n v="0"/>
    <n v="1661696281.6300001"/>
    <n v="-0.36999988555908203"/>
    <n v="0"/>
    <n v="0"/>
    <n v="-0.36999988555908203"/>
    <n v="0"/>
    <n v="-0.36999988555908203"/>
    <n v="-0.13689995765686036"/>
    <n v="0"/>
    <n v="0"/>
    <n v="0"/>
    <n v="0"/>
    <n v="0"/>
    <n v="0"/>
    <n v="0"/>
    <n v="-0.13689995765686036"/>
    <n v="0.37000000000000005"/>
    <n v="0"/>
    <n v="-0.13689995765686036"/>
    <n v="0"/>
    <n v="0"/>
    <n v="0"/>
    <n v="-0.13689995765686036"/>
  </r>
  <r>
    <x v="12"/>
    <n v="14"/>
    <n v="1410"/>
    <n v="141020"/>
    <n v="1410209011"/>
    <s v="CARTERA Y OPERACIONES LEASING COMERCIAL CAT 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0"/>
    <n v="1410209020"/>
    <s v="DESCUBIERTO CTA CORRIENTE BANCARIA D GTIA ID CCI"/>
    <n v="1693826100"/>
    <n v="0"/>
    <n v="1693826099.6099999"/>
    <n v="-0.3900001049041748"/>
    <n v="0"/>
    <n v="0"/>
    <n v="-0.3900001049041748"/>
    <n v="0"/>
    <n v="-0.3900001049041748"/>
    <n v="-0.14430003881454467"/>
    <n v="0"/>
    <n v="0"/>
    <n v="0"/>
    <n v="0"/>
    <n v="0"/>
    <n v="0"/>
    <n v="0"/>
    <n v="-0.14430003881454467"/>
    <n v="0.37"/>
    <n v="0"/>
    <n v="-0.14430003881454467"/>
    <n v="0"/>
    <n v="-1.8499982357025147E-2"/>
    <n v="0"/>
    <n v="-0.12580005645751952"/>
  </r>
  <r>
    <x v="5"/>
    <n v="14"/>
    <n v="1410"/>
    <n v="141020"/>
    <n v="1410209021"/>
    <s v="DESCUBIERT EN CUENTA CORRIENT BRIA D OT GTIA CCI"/>
    <n v="8981092664"/>
    <n v="0"/>
    <n v="8981092664.3400002"/>
    <n v="0.34000015258789063"/>
    <n v="0"/>
    <n v="0.34000015258789063"/>
    <n v="0"/>
    <n v="0"/>
    <n v="0.34000015258789063"/>
    <n v="0.12580005645751954"/>
    <n v="0"/>
    <n v="0"/>
    <n v="0"/>
    <n v="0"/>
    <n v="0"/>
    <n v="0"/>
    <n v="0"/>
    <n v="0.12580005645751954"/>
    <n v="0.37000000000000005"/>
    <n v="0.12580005645751954"/>
    <n v="0"/>
    <n v="0"/>
    <n v="-4.0700225830078124E-2"/>
    <n v="0.12580005645751954"/>
    <n v="4.0700225830078124E-2"/>
  </r>
  <r>
    <x v="5"/>
    <n v="14"/>
    <n v="1410"/>
    <n v="141020"/>
    <n v="1410209201"/>
    <s v="PRESTAMOS ORDINARIOS D GTIA ID COMERCIAL"/>
    <n v="91292944901"/>
    <n v="0"/>
    <n v="91292944901.190002"/>
    <n v="0.19000244140625"/>
    <n v="0"/>
    <n v="0.19000244140625"/>
    <n v="0"/>
    <n v="0"/>
    <n v="0.19000244140625"/>
    <n v="7.0300903320312497E-2"/>
    <n v="0"/>
    <n v="0"/>
    <n v="0"/>
    <n v="0"/>
    <n v="0"/>
    <n v="0"/>
    <n v="0"/>
    <n v="7.0300903320312497E-2"/>
    <n v="0.37"/>
    <n v="7.0300903320312497E-2"/>
    <n v="0"/>
    <n v="8.8802032470703118E-2"/>
    <n v="0"/>
    <n v="-1.8501129150390622E-2"/>
    <n v="0"/>
  </r>
  <r>
    <x v="5"/>
    <n v="14"/>
    <n v="1410"/>
    <n v="141020"/>
    <n v="1410209202"/>
    <s v="PRESTAMOS RECURSO OTRAS ENTIDADES D GTIA ID CCIA"/>
    <n v="1416293250"/>
    <n v="0"/>
    <n v="1416293250.3299999"/>
    <n v="0.32999992370605469"/>
    <n v="0"/>
    <n v="0.32999992370605469"/>
    <n v="0"/>
    <n v="0"/>
    <n v="0.32999992370605469"/>
    <n v="0.12209997177124023"/>
    <n v="0"/>
    <n v="0"/>
    <n v="0"/>
    <n v="0"/>
    <n v="0"/>
    <n v="0"/>
    <n v="0"/>
    <n v="0.12209997177124023"/>
    <n v="0.37"/>
    <n v="0.12209997177124023"/>
    <n v="0"/>
    <n v="0"/>
    <n v="-0.17760000705718995"/>
    <n v="0.12209997177124023"/>
    <n v="0.17760000705718995"/>
  </r>
  <r>
    <x v="5"/>
    <n v="14"/>
    <n v="1410"/>
    <n v="141020"/>
    <n v="1410209203"/>
    <s v="REINTEGROS ANTICIPADOS D GTIA ID COMERCIAL"/>
    <n v="461520930"/>
    <n v="0"/>
    <n v="461520930.24000001"/>
    <n v="0.24000000953674316"/>
    <n v="0"/>
    <n v="0.24000000953674316"/>
    <n v="0"/>
    <n v="0"/>
    <n v="0.24000000953674316"/>
    <n v="8.8800003528594976E-2"/>
    <n v="0"/>
    <n v="0"/>
    <n v="0"/>
    <n v="0"/>
    <n v="0"/>
    <n v="0"/>
    <n v="0"/>
    <n v="8.8800003528594976E-2"/>
    <n v="0.37"/>
    <n v="8.8800003528594976E-2"/>
    <n v="0"/>
    <n v="0"/>
    <n v="0"/>
    <n v="8.8800003528594976E-2"/>
    <n v="0"/>
  </r>
  <r>
    <x v="5"/>
    <n v="14"/>
    <n v="1410"/>
    <n v="141020"/>
    <n v="1410209205"/>
    <s v="PRESTAMOS ORDINARIOS  D OT GTIAS   COMERCIAL"/>
    <n v="88691279762"/>
    <n v="0"/>
    <n v="88691279761.669998"/>
    <n v="-0.3300018310546875"/>
    <n v="0"/>
    <n v="0"/>
    <n v="-0.3300018310546875"/>
    <n v="0"/>
    <n v="-0.3300018310546875"/>
    <n v="-0.12210067749023437"/>
    <n v="0"/>
    <n v="0"/>
    <n v="0"/>
    <n v="0"/>
    <n v="0"/>
    <n v="0"/>
    <n v="0"/>
    <n v="-0.12210067749023437"/>
    <n v="0.37"/>
    <n v="0"/>
    <n v="-0.12210067749023437"/>
    <n v="0.14800056457519531"/>
    <n v="0"/>
    <n v="-0.14800056457519531"/>
    <n v="-0.12210067749023437"/>
  </r>
  <r>
    <x v="5"/>
    <n v="14"/>
    <n v="1410"/>
    <n v="141020"/>
    <n v="1410209206"/>
    <s v="PRESTAM CON RECURSO OTRA ENTID D OT GTIA  CCIAL"/>
    <n v="231925514"/>
    <n v="0"/>
    <n v="231925514.15000001"/>
    <n v="0.15000000596046448"/>
    <n v="0"/>
    <n v="0.15000000596046448"/>
    <n v="0"/>
    <n v="0"/>
    <n v="0.15000000596046448"/>
    <n v="5.5500002205371858E-2"/>
    <n v="0"/>
    <n v="0"/>
    <n v="0"/>
    <n v="0"/>
    <n v="0"/>
    <n v="0"/>
    <n v="0"/>
    <n v="5.5500002205371858E-2"/>
    <n v="0.37"/>
    <n v="5.5500002205371858E-2"/>
    <n v="0"/>
    <n v="0.16280002117156983"/>
    <n v="0"/>
    <n v="-0.10730001896619798"/>
    <n v="0"/>
  </r>
  <r>
    <x v="5"/>
    <n v="14"/>
    <n v="1410"/>
    <n v="141020"/>
    <n v="1410209207"/>
    <s v="REINTEGROS ANTICIPADOS  D OT GTIAS  CCIAL ME"/>
    <n v="9728897401"/>
    <n v="0"/>
    <n v="9728897401.2199993"/>
    <n v="0.21999931335449219"/>
    <n v="0"/>
    <n v="0.21999931335449219"/>
    <n v="0"/>
    <n v="0"/>
    <n v="0.21999931335449219"/>
    <n v="8.1399745941162102E-2"/>
    <n v="0"/>
    <n v="0"/>
    <n v="0"/>
    <n v="0"/>
    <n v="0"/>
    <n v="0"/>
    <n v="0"/>
    <n v="8.1399745941162102E-2"/>
    <n v="0.36999999999999994"/>
    <n v="8.1399745941162102E-2"/>
    <n v="0"/>
    <n v="0"/>
    <n v="-8.8799915313720695E-2"/>
    <n v="8.1399745941162102E-2"/>
    <n v="8.8799915313720695E-2"/>
  </r>
  <r>
    <x v="5"/>
    <n v="14"/>
    <n v="1410"/>
    <n v="141020"/>
    <n v="1410209208"/>
    <s v="CARTAS DE CREDITO CUBIERTAS  D OT GTIAS  CCIAL M"/>
    <n v="70805657"/>
    <n v="0"/>
    <n v="70805656.719999999"/>
    <n v="-0.2800000011920929"/>
    <n v="0"/>
    <n v="0"/>
    <n v="-0.2800000011920929"/>
    <n v="0"/>
    <n v="-0.2800000011920929"/>
    <n v="-0.10360000044107437"/>
    <n v="0"/>
    <n v="0"/>
    <n v="0"/>
    <n v="0"/>
    <n v="0"/>
    <n v="0"/>
    <n v="0"/>
    <n v="-0.10360000044107437"/>
    <n v="0.37"/>
    <n v="0"/>
    <n v="-0.10360000044107437"/>
    <n v="0"/>
    <n v="-0.13320000529289244"/>
    <n v="0"/>
    <n v="2.9600004851818074E-2"/>
  </r>
  <r>
    <x v="5"/>
    <n v="14"/>
    <n v="1410"/>
    <n v="141020"/>
    <n v="1410209404"/>
    <s v="CART CCIAL CATEG D OTRAS GTIAS PREST ORD"/>
    <n v="1282636761"/>
    <n v="0"/>
    <n v="1282636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0"/>
    <n v="1410209405"/>
    <s v="CART CCIAL CATEG D OTRAS GTIAS DESCUEN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0"/>
    <n v="1410209406"/>
    <s v="CART CCIAL D OG FACTORING SIN RECURSO"/>
    <n v="1786601191"/>
    <n v="0"/>
    <n v="1786601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0"/>
    <n v="1410209409"/>
    <s v="DESCUENTOS   D OT GTIAS  C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0"/>
    <n v="1410209410"/>
    <s v="FACTORING SIN RECURSO  D OT GTIAS  CCIAL"/>
    <n v="-91438268"/>
    <n v="0"/>
    <n v="-91438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0"/>
    <n v="1410209413"/>
    <s v="DESCUENTOS   D OT GTIAS  CCIAL AMORTIZAC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0"/>
    <n v="1410209414"/>
    <s v="FACTORING SIN RECURSO D OT GTIA CCIAL AMORTIZAC"/>
    <n v="91438268"/>
    <n v="0"/>
    <n v="91438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0"/>
    <n v="1410209439"/>
    <s v="CREDITO COMERCIAL CATG.D.G.I.DSCTOS.RECL"/>
    <n v="700000000"/>
    <n v="0"/>
    <n v="700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0"/>
    <n v="1410209441"/>
    <s v="CREDITO COMERCIAL CATG.D.G.I.FACTOR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0"/>
    <n v="1410209501"/>
    <s v="CREDITOS UVR 1463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0"/>
    <n v="1410209502"/>
    <s v="CREDITOS UVR  146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0"/>
    <n v="1410209542"/>
    <s v="PRESTAMOS ORDINARIOS  D OT GTIAS  CCIAL"/>
    <n v="1923994"/>
    <n v="0"/>
    <n v="1923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0"/>
    <n v="1410209601"/>
    <s v="PRESTAMOS ORDINARIOS D GTIA ID CCIAL"/>
    <n v="12076531831"/>
    <n v="0"/>
    <n v="12076531830.549999"/>
    <n v="-0.45000076293945313"/>
    <n v="0"/>
    <n v="0"/>
    <n v="-0.45000076293945313"/>
    <n v="0"/>
    <n v="-0.45000076293945313"/>
    <n v="-0.16650028228759767"/>
    <n v="0"/>
    <n v="0"/>
    <n v="0"/>
    <n v="0"/>
    <n v="0"/>
    <n v="0"/>
    <n v="0"/>
    <n v="-0.16650028228759767"/>
    <n v="0.37000000000000005"/>
    <n v="0"/>
    <n v="-0.16650028228759767"/>
    <n v="0"/>
    <n v="-0.12580005645751954"/>
    <n v="0"/>
    <n v="-4.0700225830078124E-2"/>
  </r>
  <r>
    <x v="12"/>
    <n v="14"/>
    <n v="1410"/>
    <n v="141020"/>
    <n v="1410209602"/>
    <s v="VEHICULOS DADOS EN LEASING D GTIA ID CCIAL"/>
    <n v="1910075431"/>
    <n v="0"/>
    <n v="1910075431.0999999"/>
    <n v="9.9999904632568359E-2"/>
    <n v="0"/>
    <n v="9.9999904632568359E-2"/>
    <n v="0"/>
    <n v="0"/>
    <n v="9.9999904632568359E-2"/>
    <n v="3.6999964714050294E-2"/>
    <n v="0"/>
    <n v="0"/>
    <n v="0"/>
    <n v="0"/>
    <n v="0"/>
    <n v="0"/>
    <n v="0"/>
    <n v="3.6999964714050294E-2"/>
    <n v="0.37"/>
    <n v="3.6999964714050294E-2"/>
    <n v="0"/>
    <n v="0.15910002470016479"/>
    <n v="0"/>
    <n v="-0.12210005998611451"/>
    <n v="0"/>
  </r>
  <r>
    <x v="5"/>
    <n v="14"/>
    <n v="1410"/>
    <n v="141020"/>
    <n v="1410209603"/>
    <s v="PRESTAMOS ORDINARIOS  D OT GTIAS   COMERCIAL"/>
    <n v="4461331633"/>
    <n v="0"/>
    <n v="4461331632.6499996"/>
    <n v="-0.35000038146972656"/>
    <n v="0"/>
    <n v="0"/>
    <n v="-0.35000038146972656"/>
    <n v="0"/>
    <n v="-0.35000038146972656"/>
    <n v="-0.12950014114379882"/>
    <n v="0"/>
    <n v="0"/>
    <n v="0"/>
    <n v="0"/>
    <n v="0"/>
    <n v="0"/>
    <n v="0"/>
    <n v="-0.12950014114379882"/>
    <n v="0.37"/>
    <n v="0"/>
    <n v="-0.12950014114379882"/>
    <n v="0.14800003528594971"/>
    <n v="0"/>
    <n v="-0.14800003528594971"/>
    <n v="-0.12950014114379882"/>
  </r>
  <r>
    <x v="12"/>
    <n v="14"/>
    <n v="1410"/>
    <n v="141020"/>
    <n v="1410209605"/>
    <s v="PRESTAMOS ORD. LINE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0"/>
    <n v="1410209606"/>
    <s v="PRESTAMOS ORDINARIOS  D OT GTIAS  CCIAL ALKOSTO"/>
    <n v="3209346"/>
    <n v="0"/>
    <n v="3209345.93"/>
    <n v="-6.9999999832361937E-2"/>
    <n v="0"/>
    <n v="0"/>
    <n v="-6.9999999832361937E-2"/>
    <n v="0"/>
    <n v="-6.9999999832361937E-2"/>
    <n v="-2.5899999937973917E-2"/>
    <n v="0"/>
    <n v="0"/>
    <n v="0"/>
    <n v="0"/>
    <n v="0"/>
    <n v="0"/>
    <n v="0"/>
    <n v="-2.5899999937973917E-2"/>
    <n v="0.37"/>
    <n v="0"/>
    <n v="-2.5899999937973917E-2"/>
    <n v="2.9600000027567148E-2"/>
    <n v="0"/>
    <n v="-2.9600000027567148E-2"/>
    <n v="-2.5899999937973917E-2"/>
  </r>
  <r>
    <x v="12"/>
    <n v="14"/>
    <n v="1410"/>
    <n v="141020"/>
    <n v="1410209701"/>
    <s v="MAQUINARIA EQUIPO DADOS LEASING D OTRAS GTIA CCI"/>
    <n v="146262807162"/>
    <n v="0"/>
    <n v="146262807162.32001"/>
    <n v="0.32000732421875"/>
    <n v="0"/>
    <n v="0.32000732421875"/>
    <n v="0"/>
    <n v="0"/>
    <n v="0.32000732421875"/>
    <n v="0.1184027099609375"/>
    <n v="0"/>
    <n v="0"/>
    <n v="0"/>
    <n v="0"/>
    <n v="0"/>
    <n v="0"/>
    <n v="0"/>
    <n v="0.1184027099609375"/>
    <n v="0.37"/>
    <n v="0.1184027099609375"/>
    <n v="0"/>
    <n v="0.1184027099609375"/>
    <n v="0"/>
    <n v="0"/>
    <n v="0"/>
  </r>
  <r>
    <x v="12"/>
    <n v="14"/>
    <n v="1410"/>
    <n v="141020"/>
    <n v="1410209702"/>
    <s v="VEHICULOS DADOS EN LEASING D OTRAS GTIAS CCIAL"/>
    <n v="63309534569"/>
    <n v="0"/>
    <n v="63309534568.790001"/>
    <n v="-0.20999908447265625"/>
    <n v="0"/>
    <n v="0"/>
    <n v="-0.20999908447265625"/>
    <n v="0"/>
    <n v="-0.20999908447265625"/>
    <n v="-7.7699661254882813E-2"/>
    <n v="0"/>
    <n v="0"/>
    <n v="0"/>
    <n v="0"/>
    <n v="0"/>
    <n v="0"/>
    <n v="0"/>
    <n v="-7.7699661254882813E-2"/>
    <n v="0.37"/>
    <n v="0"/>
    <n v="-7.7699661254882813E-2"/>
    <n v="0"/>
    <n v="-7.7699661254882813E-2"/>
    <n v="0"/>
    <n v="0"/>
  </r>
  <r>
    <x v="12"/>
    <n v="14"/>
    <n v="1410"/>
    <n v="141020"/>
    <n v="1410209703"/>
    <s v="MUEBLES Y ENSERES DADOS LEASING D OT GTIAS CCIAL"/>
    <n v="140960152"/>
    <n v="0"/>
    <n v="140960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0"/>
    <n v="1410209704"/>
    <s v="EQUIPO COMPUTACION DADOS LEASING D GTIA ID CCIAL"/>
    <n v="6300348299"/>
    <n v="0"/>
    <n v="6300348298.9300003"/>
    <n v="-6.999969482421875E-2"/>
    <n v="0"/>
    <n v="0"/>
    <n v="-6.999969482421875E-2"/>
    <n v="0"/>
    <n v="-6.999969482421875E-2"/>
    <n v="-2.5899887084960938E-2"/>
    <n v="0"/>
    <n v="0"/>
    <n v="0"/>
    <n v="0"/>
    <n v="0"/>
    <n v="0"/>
    <n v="0"/>
    <n v="-2.5899887084960938E-2"/>
    <n v="0.37"/>
    <n v="0"/>
    <n v="-2.5899887084960938E-2"/>
    <n v="0"/>
    <n v="-2.5899887084960938E-2"/>
    <n v="0"/>
    <n v="0"/>
  </r>
  <r>
    <x v="12"/>
    <n v="14"/>
    <n v="1410"/>
    <n v="141020"/>
    <n v="1410209705"/>
    <s v="BIENES INMUEBLES DADOS EN LEASING D GTIA ID CCIA"/>
    <n v="203397282846"/>
    <n v="0"/>
    <n v="203029563045"/>
    <n v="-367719801"/>
    <n v="0"/>
    <n v="0"/>
    <n v="-367719801"/>
    <n v="0"/>
    <n v="-367719801"/>
    <n v="-136056326.37"/>
    <n v="0"/>
    <n v="0"/>
    <n v="0"/>
    <n v="0"/>
    <n v="0"/>
    <n v="0"/>
    <n v="0"/>
    <n v="-136056326.37"/>
    <n v="0.37"/>
    <n v="0"/>
    <n v="-136056326.37"/>
    <n v="0"/>
    <n v="0"/>
    <n v="0"/>
    <n v="-136056326.37"/>
  </r>
  <r>
    <x v="12"/>
    <n v="14"/>
    <n v="1410"/>
    <n v="141020"/>
    <n v="1410209706"/>
    <s v="SEMOVIENTES DADOS EN LEASING D GTIA IDONEA CCIAL"/>
    <n v="810365172"/>
    <n v="0"/>
    <n v="810365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0"/>
    <n v="1410209707"/>
    <s v="OTROS BIENES DADOS EN LEASING D OTRAS GTIAS CCIA"/>
    <n v="1730019479"/>
    <n v="0"/>
    <n v="1730019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0"/>
    <n v="1410209718"/>
    <s v="CAT D, GI, LS CCIAL BARCOS, TRENES, AVIO"/>
    <n v="115561158"/>
    <n v="0"/>
    <n v="115561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0"/>
    <n v="1410209720"/>
    <s v="MAQUINARIA EQUIPO DADOS LEASING D OTRAS GTIA CCI"/>
    <n v="2292260488"/>
    <n v="0"/>
    <n v="2292260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0"/>
    <n v="1410209721"/>
    <s v="VEHICULOS DADOS LEASING D OT GTIAS CCIAL LEY 550"/>
    <n v="1381255788"/>
    <n v="0"/>
    <n v="1381255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0"/>
    <n v="1410209722"/>
    <s v="MUEBLES ENSE DADO LEASING D OT GTIAS CCIAL LEY 5"/>
    <n v="3292053"/>
    <n v="0"/>
    <n v="3292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0"/>
    <n v="1410209723"/>
    <s v="EQUIPO COMPUT DADO LEASING D GTIA ID CCIAL LEY 5"/>
    <n v="119020069"/>
    <n v="0"/>
    <n v="119020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0"/>
    <n v="1410209724"/>
    <s v="BNS INMUEBLE DADOS LEASING D GTIA ID CCIAL LEY 5"/>
    <n v="10372139340"/>
    <n v="0"/>
    <n v="10372139339.85"/>
    <n v="-0.14999961853027344"/>
    <n v="0"/>
    <n v="0"/>
    <n v="-0.14999961853027344"/>
    <n v="0"/>
    <n v="-0.14999961853027344"/>
    <n v="-5.5499858856201172E-2"/>
    <n v="0"/>
    <n v="0"/>
    <n v="0"/>
    <n v="0"/>
    <n v="0"/>
    <n v="0"/>
    <n v="0"/>
    <n v="-5.5499858856201172E-2"/>
    <n v="0.37"/>
    <n v="0"/>
    <n v="-5.5499858856201172E-2"/>
    <n v="0"/>
    <n v="-5.5499858856201172E-2"/>
    <n v="0"/>
    <n v="0"/>
  </r>
  <r>
    <x v="12"/>
    <n v="14"/>
    <n v="1410"/>
    <n v="141020"/>
    <n v="1410209725"/>
    <s v="SEMOVIENTES DADOS EN LEASING D GTIA IDONEA C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0"/>
    <n v="1410209726"/>
    <s v="OTROS BNES DADOS LEASING D OT GTIAS CCIAL LEY 55"/>
    <n v="152379986"/>
    <n v="0"/>
    <n v="152379986.15000001"/>
    <n v="0.15000000596046448"/>
    <n v="0"/>
    <n v="0.15000000596046448"/>
    <n v="0"/>
    <n v="0"/>
    <n v="0.15000000596046448"/>
    <n v="5.5500002205371858E-2"/>
    <n v="0"/>
    <n v="0"/>
    <n v="0"/>
    <n v="0"/>
    <n v="0"/>
    <n v="0"/>
    <n v="0"/>
    <n v="5.5500002205371858E-2"/>
    <n v="0.37"/>
    <n v="5.5500002205371858E-2"/>
    <n v="0"/>
    <n v="5.5500002205371858E-2"/>
    <n v="0"/>
    <n v="0"/>
    <n v="0"/>
  </r>
  <r>
    <x v="12"/>
    <n v="14"/>
    <n v="1410"/>
    <n v="141020"/>
    <n v="1410209733"/>
    <s v="BNES INMUEB LEASING HABITA D GTIA ID CC"/>
    <n v="20035791"/>
    <n v="0"/>
    <n v="20035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0"/>
    <n v="1410209734"/>
    <s v="BNS INMUEBLE DADO LEAS HABITACION D GTIA ID CCIA"/>
    <n v="88118526570"/>
    <n v="0"/>
    <n v="87882628855"/>
    <n v="-235897715"/>
    <n v="0"/>
    <n v="0"/>
    <n v="-235897715"/>
    <n v="0"/>
    <n v="-235897715"/>
    <n v="-87282154.549999997"/>
    <n v="0"/>
    <n v="0"/>
    <n v="0"/>
    <n v="0"/>
    <n v="0"/>
    <n v="0"/>
    <n v="0"/>
    <n v="-87282154.549999997"/>
    <n v="0.37"/>
    <n v="0"/>
    <n v="-87282154.549999997"/>
    <n v="0"/>
    <n v="-88146024.629999995"/>
    <n v="0"/>
    <n v="863870.07999999821"/>
  </r>
  <r>
    <x v="5"/>
    <n v="14"/>
    <n v="1410"/>
    <n v="141020"/>
    <n v="1410209800"/>
    <s v="DESCUBIERTO CTA CORRIENTE BANCARIA D GTIA ID CCI"/>
    <n v="-292738264"/>
    <n v="0"/>
    <n v="-292738264.44999999"/>
    <n v="-0.44999998807907104"/>
    <n v="0"/>
    <n v="0"/>
    <n v="-0.44999998807907104"/>
    <n v="0"/>
    <n v="-0.44999998807907104"/>
    <n v="-0.16649999558925629"/>
    <n v="0"/>
    <n v="0"/>
    <n v="0"/>
    <n v="0"/>
    <n v="0"/>
    <n v="0"/>
    <n v="0"/>
    <n v="-0.16649999558925629"/>
    <n v="0.37"/>
    <n v="0"/>
    <n v="-0.16649999558925629"/>
    <n v="8.1399999903514986E-2"/>
    <n v="0"/>
    <n v="-8.1399999903514986E-2"/>
    <n v="-0.16649999558925629"/>
  </r>
  <r>
    <x v="5"/>
    <n v="14"/>
    <n v="1410"/>
    <n v="141020"/>
    <n v="1410209801"/>
    <s v="TARJETAS DE CREDITO D GTIA ID CCIAL"/>
    <n v="1735077681"/>
    <n v="0"/>
    <n v="1735077680.8699999"/>
    <n v="-0.13000011444091797"/>
    <n v="0"/>
    <n v="0"/>
    <n v="-0.13000011444091797"/>
    <n v="0"/>
    <n v="-0.13000011444091797"/>
    <n v="-4.8100042343139651E-2"/>
    <n v="0"/>
    <n v="0"/>
    <n v="0"/>
    <n v="0"/>
    <n v="0"/>
    <n v="0"/>
    <n v="0"/>
    <n v="-4.8100042343139651E-2"/>
    <n v="0.37"/>
    <n v="0"/>
    <n v="-4.8100042343139651E-2"/>
    <n v="3.6999964714050293E-3"/>
    <n v="0"/>
    <n v="-3.6999964714050293E-3"/>
    <n v="-4.8100042343139651E-2"/>
  </r>
  <r>
    <x v="5"/>
    <n v="14"/>
    <n v="1410"/>
    <n v="141020"/>
    <n v="1410209802"/>
    <s v="PRESTAMOS ORDINARIOS D GTIA ID COMERCIAL"/>
    <n v="32035646635"/>
    <n v="0"/>
    <n v="32035646635.110001"/>
    <n v="0.1100006103515625"/>
    <n v="0"/>
    <n v="0.1100006103515625"/>
    <n v="0"/>
    <n v="0"/>
    <n v="0.1100006103515625"/>
    <n v="4.0700225830078124E-2"/>
    <n v="0"/>
    <n v="0"/>
    <n v="0"/>
    <n v="0"/>
    <n v="0"/>
    <n v="0"/>
    <n v="0"/>
    <n v="4.0700225830078124E-2"/>
    <n v="0.37"/>
    <n v="4.0700225830078124E-2"/>
    <n v="0"/>
    <n v="0.17759841918945313"/>
    <n v="0"/>
    <n v="-0.136898193359375"/>
    <n v="0"/>
  </r>
  <r>
    <x v="5"/>
    <n v="14"/>
    <n v="1410"/>
    <n v="141020"/>
    <n v="1410209803"/>
    <s v="PRESTAMOS RECURSO OTRAS ENTIDADES D GTIA ID CCIA"/>
    <n v="4621676690"/>
    <n v="0"/>
    <n v="4621676689.9099998"/>
    <n v="-9.0000152587890625E-2"/>
    <n v="0"/>
    <n v="0"/>
    <n v="-9.0000152587890625E-2"/>
    <n v="0"/>
    <n v="-9.0000152587890625E-2"/>
    <n v="-3.3300056457519531E-2"/>
    <n v="0"/>
    <n v="0"/>
    <n v="0"/>
    <n v="0"/>
    <n v="0"/>
    <n v="0"/>
    <n v="0"/>
    <n v="-3.3300056457519531E-2"/>
    <n v="0.37"/>
    <n v="0"/>
    <n v="-3.3300056457519531E-2"/>
    <n v="0.13689995765686036"/>
    <n v="0"/>
    <n v="-0.13689995765686036"/>
    <n v="-3.3300056457519531E-2"/>
  </r>
  <r>
    <x v="5"/>
    <n v="14"/>
    <n v="1410"/>
    <n v="141020"/>
    <n v="1410209804"/>
    <s v="PRESTAMOS A CONSTRUCTORES D GTIA ID CCIAL"/>
    <n v="82704394519"/>
    <n v="0"/>
    <n v="82704394518.619995"/>
    <n v="-0.3800048828125"/>
    <n v="0"/>
    <n v="0"/>
    <n v="-0.3800048828125"/>
    <n v="0"/>
    <n v="-0.3800048828125"/>
    <n v="-0.14060180664062499"/>
    <n v="0"/>
    <n v="0"/>
    <n v="0"/>
    <n v="0"/>
    <n v="0"/>
    <n v="0"/>
    <n v="0"/>
    <n v="-0.14060180664062499"/>
    <n v="0.37"/>
    <n v="0"/>
    <n v="-0.14060180664062499"/>
    <n v="3.3298645019531246E-2"/>
    <n v="0"/>
    <n v="-3.3298645019531246E-2"/>
    <n v="-0.14060180664062499"/>
  </r>
  <r>
    <x v="12"/>
    <n v="14"/>
    <n v="1410"/>
    <n v="141020"/>
    <n v="1410209806"/>
    <s v="VEHICULOS DADOS EN LEASING D GTIA ID CCIAL"/>
    <n v="6102200953"/>
    <n v="0"/>
    <n v="6102200952.7200003"/>
    <n v="-0.27999973297119141"/>
    <n v="0"/>
    <n v="0"/>
    <n v="-0.27999973297119141"/>
    <n v="0"/>
    <n v="-0.27999973297119141"/>
    <n v="-0.10359990119934082"/>
    <n v="0"/>
    <n v="0"/>
    <n v="0"/>
    <n v="0"/>
    <n v="0"/>
    <n v="0"/>
    <n v="0"/>
    <n v="-0.10359990119934082"/>
    <n v="0.37"/>
    <n v="0"/>
    <n v="-0.10359990119934082"/>
    <n v="0"/>
    <n v="-0.10729998588562012"/>
    <n v="0"/>
    <n v="3.7000846862793035E-3"/>
  </r>
  <r>
    <x v="5"/>
    <n v="14"/>
    <n v="1410"/>
    <n v="141020"/>
    <n v="1410209807"/>
    <s v="DESCUBIERT EN CUENTA CORRIENT BRIA D OT GTIA CCI"/>
    <n v="1402073223"/>
    <n v="0"/>
    <n v="1402073223.01"/>
    <n v="9.9999904632568359E-3"/>
    <n v="0"/>
    <n v="9.9999904632568359E-3"/>
    <n v="0"/>
    <n v="0"/>
    <n v="9.9999904632568359E-3"/>
    <n v="3.6999964714050293E-3"/>
    <n v="0"/>
    <n v="0"/>
    <n v="0"/>
    <n v="0"/>
    <n v="0"/>
    <n v="0"/>
    <n v="0"/>
    <n v="3.6999964714050293E-3"/>
    <n v="0.37"/>
    <n v="3.6999964714050293E-3"/>
    <n v="0"/>
    <n v="9.2499999999999999E-2"/>
    <n v="0"/>
    <n v="-8.8800003528594976E-2"/>
    <n v="0"/>
  </r>
  <r>
    <x v="5"/>
    <n v="14"/>
    <n v="1410"/>
    <n v="141020"/>
    <n v="1410209808"/>
    <s v="TARJETAS CREDITO D OT GTIAS  CCIAL"/>
    <n v="31191036728"/>
    <n v="0"/>
    <n v="31191036728.23"/>
    <n v="0.22999954223632813"/>
    <n v="0"/>
    <n v="0.22999954223632813"/>
    <n v="0"/>
    <n v="0"/>
    <n v="0.22999954223632813"/>
    <n v="8.5099830627441406E-2"/>
    <n v="0"/>
    <n v="0"/>
    <n v="0"/>
    <n v="0"/>
    <n v="0"/>
    <n v="0"/>
    <n v="0"/>
    <n v="8.5099830627441406E-2"/>
    <n v="0.37"/>
    <n v="8.5099830627441406E-2"/>
    <n v="0"/>
    <n v="0"/>
    <n v="-0.16650028228759767"/>
    <n v="8.5099830627441406E-2"/>
    <n v="0.16650028228759767"/>
  </r>
  <r>
    <x v="5"/>
    <n v="14"/>
    <n v="1410"/>
    <n v="141020"/>
    <n v="1410209809"/>
    <s v="PRESTAMOS ORDINARIOS  D OT GTIAS   COMERCIAL"/>
    <n v="-423751838358"/>
    <n v="0"/>
    <n v="-423751838357.76001"/>
    <n v="0.239990234375"/>
    <n v="0"/>
    <n v="0.239990234375"/>
    <n v="0"/>
    <n v="0"/>
    <n v="0.239990234375"/>
    <n v="8.8796386718749995E-2"/>
    <n v="0"/>
    <n v="0"/>
    <n v="0"/>
    <n v="0"/>
    <n v="0"/>
    <n v="0"/>
    <n v="0"/>
    <n v="8.8796386718749995E-2"/>
    <n v="0.37"/>
    <n v="8.8796386718749995E-2"/>
    <n v="0"/>
    <n v="0"/>
    <n v="-7.3998870849609377E-2"/>
    <n v="8.8796386718749995E-2"/>
    <n v="7.3998870849609377E-2"/>
  </r>
  <r>
    <x v="5"/>
    <n v="14"/>
    <n v="1410"/>
    <n v="141020"/>
    <n v="1410209810"/>
    <s v="PRESTAMO CON RECURSO OTRA ENTID D OT GTIA CCIAL"/>
    <n v="6128740851"/>
    <n v="0"/>
    <n v="6128740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3690000176429748"/>
    <n v="0"/>
    <n v="0.13690000176429748"/>
  </r>
  <r>
    <x v="5"/>
    <n v="14"/>
    <n v="1410"/>
    <n v="141020"/>
    <n v="1410209811"/>
    <s v="DESCUENTOS   D OT GTIAS  CCIAL"/>
    <n v="730422613"/>
    <n v="0"/>
    <n v="730422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0"/>
    <n v="1410209812"/>
    <s v="FACTORING SIN RECURSO  D OT GTIAS  CCIAL"/>
    <n v="1139191585"/>
    <n v="0"/>
    <n v="1139191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0"/>
    <n v="1410209813"/>
    <s v="PRESTAMOS A CONSTRUCTORES D OT GTIAS  CCIAL"/>
    <n v="26993861501"/>
    <n v="0"/>
    <n v="26993861500.91"/>
    <n v="-9.0000152587890625E-2"/>
    <n v="0"/>
    <n v="0"/>
    <n v="-9.0000152587890625E-2"/>
    <n v="0"/>
    <n v="-9.0000152587890625E-2"/>
    <n v="-3.3300056457519531E-2"/>
    <n v="0"/>
    <n v="0"/>
    <n v="0"/>
    <n v="0"/>
    <n v="0"/>
    <n v="0"/>
    <n v="0"/>
    <n v="-3.3300056457519531E-2"/>
    <n v="0.37"/>
    <n v="0"/>
    <n v="-3.3300056457519531E-2"/>
    <n v="7.0299491882324219E-2"/>
    <n v="0"/>
    <n v="-7.0299491882324219E-2"/>
    <n v="-3.3300056457519531E-2"/>
  </r>
  <r>
    <x v="12"/>
    <n v="14"/>
    <n v="1410"/>
    <n v="141020"/>
    <n v="1410209815"/>
    <s v="VEHICULOS DADOS EN LEAS  D OT GTIAS  CCIAL"/>
    <n v="609648100"/>
    <n v="0"/>
    <n v="609648100.01999998"/>
    <n v="1.9999980926513672E-2"/>
    <n v="0"/>
    <n v="1.9999980926513672E-2"/>
    <n v="0"/>
    <n v="0"/>
    <n v="1.9999980926513672E-2"/>
    <n v="7.3999929428100585E-3"/>
    <n v="0"/>
    <n v="0"/>
    <n v="0"/>
    <n v="0"/>
    <n v="0"/>
    <n v="0"/>
    <n v="0"/>
    <n v="7.3999929428100585E-3"/>
    <n v="0.37"/>
    <n v="7.3999929428100585E-3"/>
    <n v="0"/>
    <n v="0.11099998235702514"/>
    <n v="0"/>
    <n v="-0.10359998941421508"/>
    <n v="0"/>
  </r>
  <r>
    <x v="12"/>
    <n v="14"/>
    <n v="1410"/>
    <n v="141020"/>
    <n v="1410209816"/>
    <s v="CAR CIAL CAT D GI MAQ Y EQ. LEASING RECL"/>
    <n v="8841791503"/>
    <n v="0"/>
    <n v="8841791502.6800003"/>
    <n v="-0.31999969482421875"/>
    <n v="0"/>
    <n v="0"/>
    <n v="-0.31999969482421875"/>
    <n v="0"/>
    <n v="-0.31999969482421875"/>
    <n v="-0.11839988708496094"/>
    <n v="0"/>
    <n v="0"/>
    <n v="0"/>
    <n v="0"/>
    <n v="0"/>
    <n v="0"/>
    <n v="0"/>
    <n v="-0.11839988708496094"/>
    <n v="0.37"/>
    <n v="0"/>
    <n v="-0.11839988708496094"/>
    <n v="2.220050811767578E-2"/>
    <n v="0"/>
    <n v="-2.220050811767578E-2"/>
    <n v="-0.11839988708496094"/>
  </r>
  <r>
    <x v="12"/>
    <n v="14"/>
    <n v="1410"/>
    <n v="141020"/>
    <n v="1410209817"/>
    <s v="CAT D LEAS CCIAL RGO  SIGNIF RECLASIF MUEBY ENS"/>
    <n v="-64322058"/>
    <n v="0"/>
    <n v="-64322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0"/>
    <n v="1410209819"/>
    <s v="CAR CIAL CAT D GI EQ. COMP. LEASING RECL"/>
    <n v="-85637128"/>
    <n v="0"/>
    <n v="-85637127.969999999"/>
    <n v="3.0000001192092896E-2"/>
    <n v="0"/>
    <n v="3.0000001192092896E-2"/>
    <n v="0"/>
    <n v="0"/>
    <n v="3.0000001192092896E-2"/>
    <n v="1.1100000441074372E-2"/>
    <n v="0"/>
    <n v="0"/>
    <n v="0"/>
    <n v="0"/>
    <n v="0"/>
    <n v="0"/>
    <n v="0"/>
    <n v="1.1100000441074372E-2"/>
    <n v="0.37"/>
    <n v="1.1100000441074372E-2"/>
    <n v="0"/>
    <n v="1.4800002425909042E-2"/>
    <n v="0"/>
    <n v="-3.70000198483467E-3"/>
    <n v="0"/>
  </r>
  <r>
    <x v="12"/>
    <n v="14"/>
    <n v="1410"/>
    <n v="141020"/>
    <n v="1410209820"/>
    <s v="CAT D LEAS CCIAL RGO  SIGNIF RECLASIF BIEN INMUE"/>
    <n v="9236973441"/>
    <n v="0"/>
    <n v="9236973441.1499996"/>
    <n v="0.14999961853027344"/>
    <n v="0"/>
    <n v="0.14999961853027344"/>
    <n v="0"/>
    <n v="0"/>
    <n v="0.14999961853027344"/>
    <n v="5.5499858856201172E-2"/>
    <n v="0"/>
    <n v="0"/>
    <n v="0"/>
    <n v="0"/>
    <n v="0"/>
    <n v="0"/>
    <n v="0"/>
    <n v="5.5499858856201172E-2"/>
    <n v="0.37"/>
    <n v="5.5499858856201172E-2"/>
    <n v="0"/>
    <n v="0"/>
    <n v="-4.440031051635742E-2"/>
    <n v="5.5499858856201172E-2"/>
    <n v="4.440031051635742E-2"/>
  </r>
  <r>
    <x v="12"/>
    <n v="14"/>
    <n v="1410"/>
    <n v="141020"/>
    <n v="1410209821"/>
    <s v="CAT D LEAS CCIAL RGO  SIGNIF RECLASIF SEMOV"/>
    <n v="75110810"/>
    <n v="0"/>
    <n v="75110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0"/>
    <n v="1410209822"/>
    <s v="CAT D LEAS CCIAL RGO  SIGNIF RECLASIF OTROS"/>
    <n v="-227618370"/>
    <n v="0"/>
    <n v="-227618370.15000001"/>
    <n v="-0.15000000596046448"/>
    <n v="0"/>
    <n v="0"/>
    <n v="-0.15000000596046448"/>
    <n v="0"/>
    <n v="-0.15000000596046448"/>
    <n v="-5.5500002205371858E-2"/>
    <n v="0"/>
    <n v="0"/>
    <n v="0"/>
    <n v="0"/>
    <n v="0"/>
    <n v="0"/>
    <n v="0"/>
    <n v="-5.5500002205371858E-2"/>
    <n v="0.37"/>
    <n v="0"/>
    <n v="-5.5500002205371858E-2"/>
    <n v="0"/>
    <n v="-5.5500002205371858E-2"/>
    <n v="0"/>
    <n v="0"/>
  </r>
  <r>
    <x v="12"/>
    <n v="14"/>
    <n v="1410"/>
    <n v="141020"/>
    <n v="1410209823"/>
    <s v="CAR CIAL CAT D OG MAQ Y EQ. LEASING RECL"/>
    <n v="5389909197"/>
    <n v="0"/>
    <n v="5389909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0"/>
    <n v="1410209826"/>
    <s v="CAR CIAL CAT D OG EQ. COMP. LEASING RECL"/>
    <n v="8068301"/>
    <n v="0"/>
    <n v="8068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0"/>
    <n v="1410209828"/>
    <s v="CAT D LEAS CCIAL RGO SIGNIF OTR GAR RECLASIF SE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0"/>
    <n v="1410209829"/>
    <s v="CAT D LEAS CCIAL RGO SIGNIF OTR GAR RECLASIF OTR"/>
    <n v="97456570"/>
    <n v="0"/>
    <n v="97456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0"/>
    <n v="1410209830"/>
    <s v="CAT D LEAS CCIAL RGO  SIGN RECLASIF INM LEAS HAB"/>
    <n v="7838353933"/>
    <n v="0"/>
    <n v="7838353933.0100002"/>
    <n v="1.0000228881835937E-2"/>
    <n v="0"/>
    <n v="1.0000228881835937E-2"/>
    <n v="0"/>
    <n v="0"/>
    <n v="1.0000228881835937E-2"/>
    <n v="3.700084686279297E-3"/>
    <n v="0"/>
    <n v="0"/>
    <n v="0"/>
    <n v="0"/>
    <n v="0"/>
    <n v="0"/>
    <n v="0"/>
    <n v="3.700084686279297E-3"/>
    <n v="0.37"/>
    <n v="3.700084686279297E-3"/>
    <n v="0"/>
    <n v="0.14799985885620118"/>
    <n v="0"/>
    <n v="-0.14429977416992187"/>
    <n v="0"/>
  </r>
  <r>
    <x v="5"/>
    <n v="14"/>
    <n v="1410"/>
    <n v="141020"/>
    <n v="1410209900"/>
    <s v="TARJETAS DE CREDITO D GTIA ID CCIAL"/>
    <n v="101344149"/>
    <n v="0"/>
    <n v="101344149.42"/>
    <n v="0.42000000178813934"/>
    <n v="0"/>
    <n v="0.42000000178813934"/>
    <n v="0"/>
    <n v="0"/>
    <n v="0.42000000178813934"/>
    <n v="0.15540000066161155"/>
    <n v="0"/>
    <n v="0"/>
    <n v="0"/>
    <n v="0"/>
    <n v="0"/>
    <n v="0"/>
    <n v="0"/>
    <n v="0.15540000066161155"/>
    <n v="0.37"/>
    <n v="0.15540000066161155"/>
    <n v="0"/>
    <n v="0"/>
    <n v="-0.12210000485181809"/>
    <n v="0.15540000066161155"/>
    <n v="0.12210000485181809"/>
  </r>
  <r>
    <x v="5"/>
    <n v="14"/>
    <n v="1410"/>
    <n v="141020"/>
    <n v="1410209901"/>
    <s v="PRESTAMOS ORDINARIOS D GTIA ID COMERCIAL"/>
    <n v="-84701426276"/>
    <n v="0"/>
    <n v="-84701426275.970001"/>
    <n v="2.9998779296875E-2"/>
    <n v="0"/>
    <n v="2.9998779296875E-2"/>
    <n v="0"/>
    <n v="0"/>
    <n v="2.9998779296875E-2"/>
    <n v="1.1099548339843749E-2"/>
    <n v="0"/>
    <n v="0"/>
    <n v="0"/>
    <n v="0"/>
    <n v="0"/>
    <n v="0"/>
    <n v="0"/>
    <n v="1.1099548339843749E-2"/>
    <n v="0.37"/>
    <n v="1.1099548339843749E-2"/>
    <n v="0"/>
    <n v="2.9599993824958801E-2"/>
    <n v="0"/>
    <n v="-1.850044548511505E-2"/>
    <n v="0"/>
  </r>
  <r>
    <x v="12"/>
    <n v="14"/>
    <n v="1410"/>
    <n v="141020"/>
    <n v="1410209902"/>
    <s v="CREDITO COMERCIAL CA"/>
    <n v="1301071638"/>
    <n v="0"/>
    <n v="1301071637.76"/>
    <n v="-0.24000000953674316"/>
    <n v="0"/>
    <n v="0"/>
    <n v="-0.24000000953674316"/>
    <n v="0"/>
    <n v="-0.24000000953674316"/>
    <n v="-8.8800003528594976E-2"/>
    <n v="0"/>
    <n v="0"/>
    <n v="0"/>
    <n v="0"/>
    <n v="0"/>
    <n v="0"/>
    <n v="0"/>
    <n v="-8.8800003528594976E-2"/>
    <n v="0.37"/>
    <n v="0"/>
    <n v="-8.8800003528594976E-2"/>
    <n v="0"/>
    <n v="-0.11839999735355378"/>
    <n v="0"/>
    <n v="2.9599993824958801E-2"/>
  </r>
  <r>
    <x v="5"/>
    <n v="14"/>
    <n v="1410"/>
    <n v="141020"/>
    <n v="1410209905"/>
    <s v="TARJETAS CREDITO D OT GTIAS  CCIAL"/>
    <n v="1820462301"/>
    <n v="0"/>
    <n v="1820462301.21"/>
    <n v="0.21000003814697266"/>
    <n v="0"/>
    <n v="0.21000003814697266"/>
    <n v="0"/>
    <n v="0"/>
    <n v="0.21000003814697266"/>
    <n v="7.7700014114379878E-2"/>
    <n v="0"/>
    <n v="0"/>
    <n v="0"/>
    <n v="0"/>
    <n v="0"/>
    <n v="0"/>
    <n v="0"/>
    <n v="7.7700014114379878E-2"/>
    <n v="0.37"/>
    <n v="7.7700014114379878E-2"/>
    <n v="0"/>
    <n v="4.8100042343139651E-2"/>
    <n v="0"/>
    <n v="2.9599971771240227E-2"/>
    <n v="0"/>
  </r>
  <r>
    <x v="5"/>
    <n v="14"/>
    <n v="1410"/>
    <n v="141020"/>
    <n v="1410209906"/>
    <s v="PRESTAMOS ORDINARIOS  D OT GTIAS   COMERCIAL"/>
    <n v="-63762277313"/>
    <n v="0"/>
    <n v="-63762277312.540001"/>
    <n v="0.45999908447265625"/>
    <n v="0"/>
    <n v="0.45999908447265625"/>
    <n v="0"/>
    <n v="0"/>
    <n v="0.45999908447265625"/>
    <n v="0.17019966125488281"/>
    <n v="0"/>
    <n v="0"/>
    <n v="0"/>
    <n v="0"/>
    <n v="0"/>
    <n v="0"/>
    <n v="0"/>
    <n v="0.17019966125488281"/>
    <n v="0.37"/>
    <n v="0.17019966125488281"/>
    <n v="0"/>
    <n v="0.1628009033203125"/>
    <n v="0"/>
    <n v="7.3987579345703158E-3"/>
    <n v="0"/>
  </r>
  <r>
    <x v="5"/>
    <n v="14"/>
    <n v="1410"/>
    <n v="141020"/>
    <n v="1410209910"/>
    <s v="CARTAS DE CREDITO CUBIERTAS  D OT GTIAS  C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0"/>
    <n v="1410209921"/>
    <s v="CREDITO COMERCIAL CATG.D.O.G.FACTORING"/>
    <n v="2094621145"/>
    <n v="0"/>
    <n v="2094621144.96"/>
    <n v="-3.9999961853027344E-2"/>
    <n v="0"/>
    <n v="0"/>
    <n v="-3.9999961853027344E-2"/>
    <n v="0"/>
    <n v="-3.9999961853027344E-2"/>
    <n v="-1.4799985885620117E-2"/>
    <n v="0"/>
    <n v="0"/>
    <n v="0"/>
    <n v="0"/>
    <n v="0"/>
    <n v="0"/>
    <n v="0"/>
    <n v="-1.4799985885620117E-2"/>
    <n v="0.37"/>
    <n v="0"/>
    <n v="-1.4799985885620117E-2"/>
    <n v="0"/>
    <n v="0"/>
    <n v="0"/>
    <n v="-1.4799985885620117E-2"/>
  </r>
  <r>
    <x v="5"/>
    <n v="14"/>
    <n v="1410"/>
    <n v="141025"/>
    <n v="1410251892"/>
    <s v="PRESTAMOS ORDINARIOS  E  OT GTIAS  C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5"/>
    <n v="1410257200"/>
    <s v="DIFERIDO  CAPITAL - COMISIONES COMERCIAL E PRES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5"/>
    <n v="1410259001"/>
    <s v="PRESTAMOS ORDINARIOS  E  GTIA ID  COMERCIAL"/>
    <n v="153906420913"/>
    <n v="0"/>
    <n v="153906420912.98001"/>
    <n v="-1.9989013671875E-2"/>
    <n v="0"/>
    <n v="0"/>
    <n v="-1.9989013671875E-2"/>
    <n v="0"/>
    <n v="-1.9989013671875E-2"/>
    <n v="-7.3959350585937498E-3"/>
    <n v="0"/>
    <n v="0"/>
    <n v="0"/>
    <n v="0"/>
    <n v="0"/>
    <n v="0"/>
    <n v="0"/>
    <n v="-7.3959350585937498E-3"/>
    <n v="0.37"/>
    <n v="0"/>
    <n v="-7.3959350585937498E-3"/>
    <n v="0"/>
    <n v="-3.70361328125E-3"/>
    <n v="0"/>
    <n v="-3.6923217773437498E-3"/>
  </r>
  <r>
    <x v="5"/>
    <n v="14"/>
    <n v="1410"/>
    <n v="141025"/>
    <n v="1410259002"/>
    <s v="PRESTAMO CON RECURSO OTRA ENTID E GTIA ID CCIAL"/>
    <n v="2226155013"/>
    <n v="0"/>
    <n v="2226155013.0599999"/>
    <n v="5.9999942779541016E-2"/>
    <n v="0"/>
    <n v="5.9999942779541016E-2"/>
    <n v="0"/>
    <n v="0"/>
    <n v="5.9999942779541016E-2"/>
    <n v="2.2199978828430174E-2"/>
    <n v="0"/>
    <n v="0"/>
    <n v="0"/>
    <n v="0"/>
    <n v="0"/>
    <n v="0"/>
    <n v="0"/>
    <n v="2.2199978828430174E-2"/>
    <n v="0.36999999999999994"/>
    <n v="2.2199978828430174E-2"/>
    <n v="0"/>
    <n v="0.15540002822875976"/>
    <n v="0"/>
    <n v="-0.13320004940032959"/>
    <n v="0"/>
  </r>
  <r>
    <x v="5"/>
    <n v="14"/>
    <n v="1410"/>
    <n v="141025"/>
    <n v="1410259004"/>
    <s v="PRESTAMOS ORDINARIOS  E  OT GTIAS  CCIAL"/>
    <n v="427884090643"/>
    <n v="0"/>
    <n v="427884090642.65997"/>
    <n v="-0.34002685546875"/>
    <n v="0"/>
    <n v="0"/>
    <n v="-0.34002685546875"/>
    <n v="0"/>
    <n v="-0.34002685546875"/>
    <n v="-0.1258099365234375"/>
    <n v="0"/>
    <n v="0"/>
    <n v="0"/>
    <n v="0"/>
    <n v="0"/>
    <n v="0"/>
    <n v="0"/>
    <n v="-0.1258099365234375"/>
    <n v="0.37"/>
    <n v="0"/>
    <n v="-0.1258099365234375"/>
    <n v="0.10361083984375"/>
    <n v="0"/>
    <n v="-0.10361083984375"/>
    <n v="-0.1258099365234375"/>
  </r>
  <r>
    <x v="5"/>
    <n v="14"/>
    <n v="1410"/>
    <n v="141025"/>
    <n v="1410259005"/>
    <s v="PRESTAMOS CON RECURSOS ENTID   E  OT GTIAS  CCIA"/>
    <n v="837758771"/>
    <n v="0"/>
    <n v="837758771.44000006"/>
    <n v="0.44000005722045898"/>
    <n v="0"/>
    <n v="0.44000005722045898"/>
    <n v="0"/>
    <n v="0"/>
    <n v="0.44000005722045898"/>
    <n v="0.16280002117156983"/>
    <n v="0"/>
    <n v="0"/>
    <n v="0"/>
    <n v="0"/>
    <n v="0"/>
    <n v="0"/>
    <n v="0"/>
    <n v="0.16280002117156983"/>
    <n v="0.37"/>
    <n v="0.16280002117156983"/>
    <n v="0"/>
    <n v="0.16280002117156983"/>
    <n v="0"/>
    <n v="0"/>
    <n v="0"/>
  </r>
  <r>
    <x v="5"/>
    <n v="14"/>
    <n v="1410"/>
    <n v="141025"/>
    <n v="1410259020"/>
    <s v="DESCUBIERTOS EN CUENTA CORRIENTE BANCARIA CCIAL"/>
    <n v="41014188"/>
    <n v="0"/>
    <n v="41014188.32"/>
    <n v="0.32000000029802322"/>
    <n v="0"/>
    <n v="0.32000000029802322"/>
    <n v="0"/>
    <n v="0"/>
    <n v="0.32000000029802322"/>
    <n v="0.11840000011026859"/>
    <n v="0"/>
    <n v="0"/>
    <n v="0"/>
    <n v="0"/>
    <n v="0"/>
    <n v="0"/>
    <n v="0"/>
    <n v="0.11840000011026859"/>
    <n v="0.37"/>
    <n v="0.11840000011026859"/>
    <n v="0"/>
    <n v="0"/>
    <n v="-2.2200000882148744E-2"/>
    <n v="0.11840000011026859"/>
    <n v="2.2200000882148744E-2"/>
  </r>
  <r>
    <x v="5"/>
    <n v="14"/>
    <n v="1410"/>
    <n v="141025"/>
    <n v="1410259021"/>
    <s v="DESCUBIERTOS CUENTA CORRIENTE BRIA E OT GTIA CCI"/>
    <n v="1222113817"/>
    <n v="0"/>
    <n v="1222113817.4100001"/>
    <n v="0.41000008583068848"/>
    <n v="0"/>
    <n v="0.41000008583068848"/>
    <n v="0"/>
    <n v="0"/>
    <n v="0.41000008583068848"/>
    <n v="0.15170003175735475"/>
    <n v="0"/>
    <n v="0"/>
    <n v="0"/>
    <n v="0"/>
    <n v="0"/>
    <n v="0"/>
    <n v="0"/>
    <n v="0.15170003175735475"/>
    <n v="0.37000000000000005"/>
    <n v="0.15170003175735475"/>
    <n v="0"/>
    <n v="0"/>
    <n v="-0.11840001940727234"/>
    <n v="0.15170003175735475"/>
    <n v="0.11840001940727234"/>
  </r>
  <r>
    <x v="5"/>
    <n v="14"/>
    <n v="1410"/>
    <n v="141025"/>
    <n v="1410259201"/>
    <s v="PRESTAMOS ORDINARIOS  E  GTIA ID  CCIAL ME"/>
    <n v="274526402"/>
    <n v="0"/>
    <n v="274526402.17000002"/>
    <n v="0.17000001668930054"/>
    <n v="0"/>
    <n v="0.17000001668930054"/>
    <n v="0"/>
    <n v="0"/>
    <n v="0.17000001668930054"/>
    <n v="6.2900006175041198E-2"/>
    <n v="0"/>
    <n v="0"/>
    <n v="0"/>
    <n v="0"/>
    <n v="0"/>
    <n v="0"/>
    <n v="0"/>
    <n v="6.2900006175041198E-2"/>
    <n v="0.37"/>
    <n v="6.2900006175041198E-2"/>
    <n v="0"/>
    <n v="5.9200031757354735E-2"/>
    <n v="0"/>
    <n v="3.6999744176864635E-3"/>
    <n v="0"/>
  </r>
  <r>
    <x v="12"/>
    <n v="14"/>
    <n v="1410"/>
    <n v="141025"/>
    <n v="1410259203"/>
    <s v="CREDITO COMERCIAL CA"/>
    <n v="463965561"/>
    <n v="0"/>
    <n v="463965560.63999999"/>
    <n v="-0.36000001430511475"/>
    <n v="0"/>
    <n v="0"/>
    <n v="-0.36000001430511475"/>
    <n v="0"/>
    <n v="-0.36000001430511475"/>
    <n v="-0.13320000529289244"/>
    <n v="0"/>
    <n v="0"/>
    <n v="0"/>
    <n v="0"/>
    <n v="0"/>
    <n v="0"/>
    <n v="0"/>
    <n v="-0.13320000529289244"/>
    <n v="0.36999999999999994"/>
    <n v="0"/>
    <n v="-0.13320000529289244"/>
    <n v="0"/>
    <n v="0"/>
    <n v="0"/>
    <n v="-0.13320000529289244"/>
  </r>
  <r>
    <x v="5"/>
    <n v="14"/>
    <n v="1410"/>
    <n v="141025"/>
    <n v="1410259204"/>
    <s v="CARTAS CRED CUBIERT E GTIA ID CCIAL ME"/>
    <n v="280992000"/>
    <n v="0"/>
    <n v="28099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5"/>
    <n v="1410259205"/>
    <s v="PRESTAMOS ORDINARIOS  E  OT GTIAS  CCIAL"/>
    <n v="101516598152"/>
    <n v="0"/>
    <n v="101516598151.55"/>
    <n v="-0.4499969482421875"/>
    <n v="0"/>
    <n v="0"/>
    <n v="-0.4499969482421875"/>
    <n v="0"/>
    <n v="-0.4499969482421875"/>
    <n v="-0.16649887084960938"/>
    <n v="0"/>
    <n v="0"/>
    <n v="0"/>
    <n v="0"/>
    <n v="0"/>
    <n v="0"/>
    <n v="0"/>
    <n v="-0.16649887084960938"/>
    <n v="0.37"/>
    <n v="0"/>
    <n v="-0.16649887084960938"/>
    <n v="0"/>
    <n v="-0.14799774169921875"/>
    <n v="0"/>
    <n v="-1.8501129150390622E-2"/>
  </r>
  <r>
    <x v="5"/>
    <n v="14"/>
    <n v="1410"/>
    <n v="141025"/>
    <n v="1410259207"/>
    <s v="REINTEGROS ANTICIPADOS  E  OT GTIAS  CCIAL"/>
    <n v="208636560"/>
    <n v="0"/>
    <n v="208636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5"/>
    <n v="1410259208"/>
    <s v="CARTAS DE CREDITO CUBIERTAS E  OT GTIAS  CCIAL"/>
    <n v="1807205668"/>
    <n v="0"/>
    <n v="1807205667.8399999"/>
    <n v="-0.16000008583068848"/>
    <n v="0"/>
    <n v="0"/>
    <n v="-0.16000008583068848"/>
    <n v="0"/>
    <n v="-0.16000008583068848"/>
    <n v="-5.9200031757354735E-2"/>
    <n v="0"/>
    <n v="0"/>
    <n v="0"/>
    <n v="0"/>
    <n v="0"/>
    <n v="0"/>
    <n v="0"/>
    <n v="-5.9200031757354735E-2"/>
    <n v="0.37"/>
    <n v="0"/>
    <n v="-5.9200031757354735E-2"/>
    <n v="0"/>
    <n v="-0.14800003528594971"/>
    <n v="0"/>
    <n v="8.8800003528594976E-2"/>
  </r>
  <r>
    <x v="5"/>
    <n v="14"/>
    <n v="1410"/>
    <n v="141025"/>
    <n v="1410259404"/>
    <s v="CART CCIAL CATEG E OTRAS GTIAS PREST ORD"/>
    <n v="204822506"/>
    <n v="0"/>
    <n v="204822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5"/>
    <n v="1410259406"/>
    <s v="CART CCIAL E OG FACTORING SIN RECURSO"/>
    <n v="294521588"/>
    <n v="0"/>
    <n v="294521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5"/>
    <n v="1410259410"/>
    <s v="FACTORING SIN RECURSO  E  OT GTIAS  CCIAL"/>
    <n v="-10722418"/>
    <n v="0"/>
    <n v="-10722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5"/>
    <n v="1410259414"/>
    <s v="FACTORING SIN RECURSO  E  OT GTIAS  CCIAL"/>
    <n v="10722418"/>
    <n v="0"/>
    <n v="10722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5"/>
    <n v="1410259504"/>
    <s v="CREDITOS UVR 1465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5"/>
    <n v="1410259505"/>
    <s v="CREDITOS UVR 1465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5"/>
    <n v="1410259542"/>
    <s v="PRESTAMOS ORDINARIOS  E  OT GTIAS  CCIAL TCCONV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5"/>
    <n v="1410259601"/>
    <s v="PRESTAMOS ORDINARIOS  E  GTIA ID  COMERCIAL"/>
    <n v="1686034844"/>
    <n v="0"/>
    <n v="1686034844.46"/>
    <n v="0.46000003814697266"/>
    <n v="0"/>
    <n v="0.46000003814697266"/>
    <n v="0"/>
    <n v="0"/>
    <n v="0.46000003814697266"/>
    <n v="0.17020001411437988"/>
    <n v="0"/>
    <n v="0"/>
    <n v="0"/>
    <n v="0"/>
    <n v="0"/>
    <n v="0"/>
    <n v="0"/>
    <n v="0.17020001411437988"/>
    <n v="0.37"/>
    <n v="0.17020001411437988"/>
    <n v="0"/>
    <n v="9.6199996471405022E-2"/>
    <n v="0"/>
    <n v="7.4000017642974855E-2"/>
    <n v="0"/>
  </r>
  <r>
    <x v="12"/>
    <n v="14"/>
    <n v="1410"/>
    <n v="141025"/>
    <n v="1410259602"/>
    <s v="VEHICULOS DADOS EN LEAS  E  GTIA ID  COMERCIAL"/>
    <n v="199590518"/>
    <n v="0"/>
    <n v="199590517.59"/>
    <n v="-0.40999999642372131"/>
    <n v="0"/>
    <n v="0"/>
    <n v="-0.40999999642372131"/>
    <n v="0"/>
    <n v="-0.40999999642372131"/>
    <n v="-0.15169999867677689"/>
    <n v="0"/>
    <n v="0"/>
    <n v="0"/>
    <n v="0"/>
    <n v="0"/>
    <n v="0"/>
    <n v="0"/>
    <n v="-0.15169999867677689"/>
    <n v="0.37"/>
    <n v="0"/>
    <n v="-0.15169999867677689"/>
    <n v="0.11470000088214874"/>
    <n v="0"/>
    <n v="-0.11470000088214874"/>
    <n v="-0.15169999867677689"/>
  </r>
  <r>
    <x v="5"/>
    <n v="14"/>
    <n v="1410"/>
    <n v="141025"/>
    <n v="1410259603"/>
    <s v="PRESTAMOS ORDINARIOS  E  OT GTIAS  CCIAL"/>
    <n v="1138950321"/>
    <n v="0"/>
    <n v="1138950321.4300001"/>
    <n v="0.43000006675720215"/>
    <n v="0"/>
    <n v="0.43000006675720215"/>
    <n v="0"/>
    <n v="0"/>
    <n v="0.43000006675720215"/>
    <n v="0.15910002470016479"/>
    <n v="0"/>
    <n v="0"/>
    <n v="0"/>
    <n v="0"/>
    <n v="0"/>
    <n v="0"/>
    <n v="0"/>
    <n v="0.15910002470016479"/>
    <n v="0.37"/>
    <n v="0.15910002470016479"/>
    <n v="0"/>
    <n v="0"/>
    <n v="-5.9200031757354735E-2"/>
    <n v="0.15910002470016479"/>
    <n v="5.9200031757354735E-2"/>
  </r>
  <r>
    <x v="12"/>
    <n v="14"/>
    <n v="1410"/>
    <n v="141025"/>
    <n v="1410259701"/>
    <s v="MAQ Y EQUIPO DADOS EN LEAS  E  GTIA ID  CCIAL"/>
    <n v="59458739090"/>
    <n v="0"/>
    <n v="59458739089.919998"/>
    <n v="-8.00018310546875E-2"/>
    <n v="0"/>
    <n v="0"/>
    <n v="-8.00018310546875E-2"/>
    <n v="0"/>
    <n v="-8.00018310546875E-2"/>
    <n v="-2.9600677490234376E-2"/>
    <n v="0"/>
    <n v="0"/>
    <n v="0"/>
    <n v="0"/>
    <n v="0"/>
    <n v="0"/>
    <n v="0"/>
    <n v="-2.9600677490234376E-2"/>
    <n v="0.37"/>
    <n v="0"/>
    <n v="-2.9600677490234376E-2"/>
    <n v="0"/>
    <n v="-2.9600677490234376E-2"/>
    <n v="0"/>
    <n v="0"/>
  </r>
  <r>
    <x v="12"/>
    <n v="14"/>
    <n v="1410"/>
    <n v="141025"/>
    <n v="1410259702"/>
    <s v="VEHICULOS DADOS EN LEAS  E  GTIA ID  CCIAL"/>
    <n v="29899754679"/>
    <n v="0"/>
    <n v="29899754678.849998"/>
    <n v="-0.15000152587890625"/>
    <n v="0"/>
    <n v="0"/>
    <n v="-0.15000152587890625"/>
    <n v="0"/>
    <n v="-0.15000152587890625"/>
    <n v="-5.550056457519531E-2"/>
    <n v="0"/>
    <n v="0"/>
    <n v="0"/>
    <n v="0"/>
    <n v="0"/>
    <n v="0"/>
    <n v="0"/>
    <n v="-5.550056457519531E-2"/>
    <n v="0.37"/>
    <n v="0"/>
    <n v="-5.550056457519531E-2"/>
    <n v="0"/>
    <n v="-5.550056457519531E-2"/>
    <n v="0"/>
    <n v="0"/>
  </r>
  <r>
    <x v="12"/>
    <n v="14"/>
    <n v="1410"/>
    <n v="141025"/>
    <n v="1410259703"/>
    <s v="MUEB Y ENSER DADOS EN LEAS  E GTIA ID CCIAL"/>
    <n v="148072872"/>
    <n v="0"/>
    <n v="148072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5"/>
    <n v="1410259704"/>
    <s v="EQ COMPUTO DADOS EN LEAS  E GTIA ID  CCIAL"/>
    <n v="1975821400"/>
    <n v="0"/>
    <n v="1975821400.27"/>
    <n v="0.26999998092651367"/>
    <n v="0"/>
    <n v="0.26999998092651367"/>
    <n v="0"/>
    <n v="0"/>
    <n v="0.26999998092651367"/>
    <n v="9.9899992942810059E-2"/>
    <n v="0"/>
    <n v="0"/>
    <n v="0"/>
    <n v="0"/>
    <n v="0"/>
    <n v="0"/>
    <n v="0"/>
    <n v="9.9899992942810059E-2"/>
    <n v="0.37"/>
    <n v="9.9899992942810059E-2"/>
    <n v="0"/>
    <n v="9.9899992942810059E-2"/>
    <n v="0"/>
    <n v="0"/>
    <n v="0"/>
  </r>
  <r>
    <x v="12"/>
    <n v="14"/>
    <n v="1410"/>
    <n v="141025"/>
    <n v="1410259705"/>
    <s v="BIEN INMUEB DADOS EN LEAS  E  GTIA ID  CCIAL"/>
    <n v="15760708315"/>
    <n v="0"/>
    <n v="15760708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389683.5099999998"/>
    <n v="0"/>
    <n v="9389683.5099999998"/>
  </r>
  <r>
    <x v="12"/>
    <n v="14"/>
    <n v="1410"/>
    <n v="141025"/>
    <n v="1410259706"/>
    <s v="SEMOVIENTES DADOS EN LEAS  E GTIA ID  CCIAL"/>
    <n v="1836343843"/>
    <n v="0"/>
    <n v="1836343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5"/>
    <n v="1410259707"/>
    <s v="OTROS BIENES DADOS EN LEAS  E  GTIA ID  CCIAL"/>
    <n v="1699027588"/>
    <n v="0"/>
    <n v="1699027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5"/>
    <n v="1410259715"/>
    <s v="CAT E GI LS CCIAL HABITACIONAL"/>
    <n v="9191604607"/>
    <n v="0"/>
    <n v="9195591846"/>
    <n v="3987239"/>
    <n v="0"/>
    <n v="3987239"/>
    <n v="0"/>
    <n v="0"/>
    <n v="3987239"/>
    <n v="1475278.43"/>
    <n v="0"/>
    <n v="0"/>
    <n v="0"/>
    <n v="0"/>
    <n v="0"/>
    <n v="0"/>
    <n v="0"/>
    <n v="1475278.43"/>
    <n v="0.37"/>
    <n v="1475278.43"/>
    <n v="0"/>
    <n v="9389683.5099999998"/>
    <n v="0"/>
    <n v="-7914405.0800000001"/>
    <n v="0"/>
  </r>
  <r>
    <x v="12"/>
    <n v="14"/>
    <n v="1410"/>
    <n v="141025"/>
    <n v="1410259720"/>
    <s v="A GI HABL LEY 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5"/>
    <n v="1410259721"/>
    <s v="VEHICULOS DADOS EN LEAS  E  GTIA ID  CCIAL LEY 5"/>
    <n v="1111987893"/>
    <n v="0"/>
    <n v="1111987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5"/>
    <n v="1410259722"/>
    <s v="MUEB Y ENSER DADOS EN LEAS E GTIA ID CCIAL LEY 5"/>
    <n v="26297332"/>
    <n v="0"/>
    <n v="26297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5"/>
    <n v="1410259723"/>
    <s v="EQ COMPUTO DADOS EN LEAS  E GTIA ID  CCIAL LEY 5"/>
    <n v="34812057"/>
    <n v="0"/>
    <n v="34812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5"/>
    <n v="1410259724"/>
    <s v="BIEN INMUEB DADOS LEAS  E  GTIA ID  CCIAL LEY 55"/>
    <n v="261052852"/>
    <n v="0"/>
    <n v="261052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5"/>
    <n v="1410259725"/>
    <s v="SEMOVIENTES DADOS LEAS  E GTIA ID  CCIAL LEY 550"/>
    <n v="6777113"/>
    <n v="0"/>
    <n v="6777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5"/>
    <n v="1410259726"/>
    <s v="OTROS BIENES DADOS  LEAS E  GTIA ID  CCIAL LEY 5"/>
    <n v="212372523"/>
    <n v="0"/>
    <n v="212372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5"/>
    <n v="1410259729"/>
    <s v="MAQ Y EQUIPO DADOS LEAS  E  GTIA ID  CCIAL LEY 5"/>
    <n v="14149664"/>
    <n v="0"/>
    <n v="14149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5"/>
    <n v="1410259737"/>
    <s v="MAQ Y EQUIPO DADOS LEAS  E  GTIA ID  CCIAL LEY 5"/>
    <n v="1878753293"/>
    <n v="0"/>
    <n v="1878753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5"/>
    <n v="1410259800"/>
    <s v="DESCUBIERTOS EN CUENTA CORRIENTE BANCARIA CCIAL"/>
    <n v="-19003880"/>
    <n v="0"/>
    <n v="-19003879.539999999"/>
    <n v="0.46000000089406967"/>
    <n v="0"/>
    <n v="0.46000000089406967"/>
    <n v="0"/>
    <n v="0"/>
    <n v="0.46000000089406967"/>
    <n v="0.17020000033080579"/>
    <n v="0"/>
    <n v="0"/>
    <n v="0"/>
    <n v="0"/>
    <n v="0"/>
    <n v="0"/>
    <n v="0"/>
    <n v="0.17020000033080579"/>
    <n v="0.37000000000000005"/>
    <n v="0.17020000033080579"/>
    <n v="0"/>
    <n v="0"/>
    <n v="-1.4800002425909042E-2"/>
    <n v="0.17020000033080579"/>
    <n v="1.4800002425909042E-2"/>
  </r>
  <r>
    <x v="5"/>
    <n v="14"/>
    <n v="1410"/>
    <n v="141025"/>
    <n v="1410259801"/>
    <s v="TARJETAS DE CREDITO E GTIA ID  COMERCIAL"/>
    <n v="51160728"/>
    <n v="0"/>
    <n v="51160727.719999999"/>
    <n v="-0.2800000011920929"/>
    <n v="0"/>
    <n v="0"/>
    <n v="-0.2800000011920929"/>
    <n v="0"/>
    <n v="-0.2800000011920929"/>
    <n v="-0.10360000044107437"/>
    <n v="0"/>
    <n v="0"/>
    <n v="0"/>
    <n v="0"/>
    <n v="0"/>
    <n v="0"/>
    <n v="0"/>
    <n v="-0.10360000044107437"/>
    <n v="0.37"/>
    <n v="0"/>
    <n v="-0.10360000044107437"/>
    <n v="0.10360000044107437"/>
    <n v="0"/>
    <n v="-0.10360000044107437"/>
    <n v="-0.10360000044107437"/>
  </r>
  <r>
    <x v="5"/>
    <n v="14"/>
    <n v="1410"/>
    <n v="141025"/>
    <n v="1410259802"/>
    <s v="PRESTAMOS ORDINARIOS  E  GTIA ID  COMERCIAL"/>
    <n v="-9401127853"/>
    <n v="0"/>
    <n v="-9401127853.3099995"/>
    <n v="-0.30999946594238281"/>
    <n v="0"/>
    <n v="0"/>
    <n v="-0.30999946594238281"/>
    <n v="0"/>
    <n v="-0.30999946594238281"/>
    <n v="-0.11469980239868163"/>
    <n v="0"/>
    <n v="0"/>
    <n v="0"/>
    <n v="0"/>
    <n v="0"/>
    <n v="0"/>
    <n v="0"/>
    <n v="-0.11469980239868163"/>
    <n v="0.37"/>
    <n v="0"/>
    <n v="-0.11469980239868163"/>
    <n v="7.0300197601318365E-2"/>
    <n v="0"/>
    <n v="-7.0300197601318365E-2"/>
    <n v="-0.11469980239868163"/>
  </r>
  <r>
    <x v="5"/>
    <n v="14"/>
    <n v="1410"/>
    <n v="141025"/>
    <n v="1410259803"/>
    <s v="PRESTAMOS CON RECURSO OTRAS ENTID  E GTIA ID CCI"/>
    <n v="1584489374"/>
    <n v="0"/>
    <n v="1584489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5"/>
    <n v="1410259804"/>
    <s v="PRESTAMOS A CONSTRUCTORES  E  GTIA ID  CCIAL"/>
    <n v="11333622644"/>
    <n v="0"/>
    <n v="11333622643.83"/>
    <n v="-0.17000007629394531"/>
    <n v="0"/>
    <n v="0"/>
    <n v="-0.17000007629394531"/>
    <n v="0"/>
    <n v="-0.17000007629394531"/>
    <n v="-6.2900028228759772E-2"/>
    <n v="0"/>
    <n v="0"/>
    <n v="0"/>
    <n v="0"/>
    <n v="0"/>
    <n v="0"/>
    <n v="0"/>
    <n v="-6.2900028228759772E-2"/>
    <n v="0.37000000000000005"/>
    <n v="0"/>
    <n v="-6.2900028228759772E-2"/>
    <n v="0"/>
    <n v="-0.13690031051635743"/>
    <n v="0"/>
    <n v="7.4000282287597655E-2"/>
  </r>
  <r>
    <x v="12"/>
    <n v="14"/>
    <n v="1410"/>
    <n v="141025"/>
    <n v="1410259805"/>
    <s v="VEHICULOS DADOS EN LEAS  E  GTIA ID  CCIAL"/>
    <n v="-3178453055"/>
    <n v="0"/>
    <n v="-3178453054.75"/>
    <n v="0.25"/>
    <n v="0"/>
    <n v="0.25"/>
    <n v="0"/>
    <n v="0"/>
    <n v="0.25"/>
    <n v="9.2499999999999999E-2"/>
    <n v="0"/>
    <n v="0"/>
    <n v="0"/>
    <n v="0"/>
    <n v="0"/>
    <n v="0"/>
    <n v="0"/>
    <n v="9.2499999999999999E-2"/>
    <n v="0.37"/>
    <n v="9.2499999999999999E-2"/>
    <n v="0"/>
    <n v="0"/>
    <n v="-0.13320004940032959"/>
    <n v="9.2499999999999999E-2"/>
    <n v="0.13320004940032959"/>
  </r>
  <r>
    <x v="5"/>
    <n v="14"/>
    <n v="1410"/>
    <n v="141025"/>
    <n v="1410259806"/>
    <s v="DESCUBIERTOS CUENTA CORRIENTE BRIA E OT GTIA CCI"/>
    <n v="59398078"/>
    <n v="0"/>
    <n v="59398078.399999999"/>
    <n v="0.39999999850988388"/>
    <n v="0"/>
    <n v="0.39999999850988388"/>
    <n v="0"/>
    <n v="0"/>
    <n v="0.39999999850988388"/>
    <n v="0.14799999944865702"/>
    <n v="0"/>
    <n v="0"/>
    <n v="0"/>
    <n v="0"/>
    <n v="0"/>
    <n v="0"/>
    <n v="0"/>
    <n v="0.14799999944865702"/>
    <n v="0.36999999999999994"/>
    <n v="0.14799999944865702"/>
    <n v="0"/>
    <n v="0"/>
    <n v="-7.4000017642974855E-2"/>
    <n v="0.14799999944865702"/>
    <n v="7.4000017642974855E-2"/>
  </r>
  <r>
    <x v="5"/>
    <n v="14"/>
    <n v="1410"/>
    <n v="141025"/>
    <n v="1410259807"/>
    <s v="TARJETAS DE CREDITO  E  OT GTIAS  CCIAL"/>
    <n v="2267761005"/>
    <n v="0"/>
    <n v="2267761004.9499998"/>
    <n v="-5.0000190734863281E-2"/>
    <n v="0"/>
    <n v="0"/>
    <n v="-5.0000190734863281E-2"/>
    <n v="0"/>
    <n v="-5.0000190734863281E-2"/>
    <n v="-1.8500070571899414E-2"/>
    <n v="0"/>
    <n v="0"/>
    <n v="0"/>
    <n v="0"/>
    <n v="0"/>
    <n v="0"/>
    <n v="0"/>
    <n v="-1.8500070571899414E-2"/>
    <n v="0.37"/>
    <n v="0"/>
    <n v="-1.8500070571899414E-2"/>
    <n v="0.17020001411437988"/>
    <n v="0"/>
    <n v="-0.17020001411437988"/>
    <n v="-1.8500070571899414E-2"/>
  </r>
  <r>
    <x v="5"/>
    <n v="14"/>
    <n v="1410"/>
    <n v="141025"/>
    <n v="1410259808"/>
    <s v="PRESTAMOS ORDINARIOS  E  OT GTIAS  CCIAL"/>
    <n v="24737344143"/>
    <n v="0"/>
    <n v="24737344143.130001"/>
    <n v="0.13000106811523438"/>
    <n v="0"/>
    <n v="0.13000106811523438"/>
    <n v="0"/>
    <n v="0"/>
    <n v="0.13000106811523438"/>
    <n v="4.8100395202636717E-2"/>
    <n v="0"/>
    <n v="0"/>
    <n v="0"/>
    <n v="0"/>
    <n v="0"/>
    <n v="0"/>
    <n v="0"/>
    <n v="4.8100395202636717E-2"/>
    <n v="0.37"/>
    <n v="4.8100395202636717E-2"/>
    <n v="0"/>
    <n v="3.7000141143798827E-2"/>
    <n v="0"/>
    <n v="1.110025405883789E-2"/>
    <n v="0"/>
  </r>
  <r>
    <x v="5"/>
    <n v="14"/>
    <n v="1410"/>
    <n v="141025"/>
    <n v="1410259809"/>
    <s v="PRESTAMOS CON RECURSOS ENTID   E  OT GTIAS  CCIA"/>
    <n v="38041667"/>
    <n v="0"/>
    <n v="38041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5"/>
    <n v="1410259810"/>
    <s v="DESCUENTOS   E  OT GTIAS  CCIAL"/>
    <n v="1186701293"/>
    <n v="0"/>
    <n v="1186701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5"/>
    <n v="1410259811"/>
    <s v="PRESTAMOS A CONSTRUCTORES  E  OT GTIAS  CCIAL"/>
    <n v="11665320186"/>
    <n v="0"/>
    <n v="11665320185.65"/>
    <n v="-0.35000038146972656"/>
    <n v="0"/>
    <n v="0"/>
    <n v="-0.35000038146972656"/>
    <n v="0"/>
    <n v="-0.35000038146972656"/>
    <n v="-0.12950014114379882"/>
    <n v="0"/>
    <n v="0"/>
    <n v="0"/>
    <n v="0"/>
    <n v="0"/>
    <n v="0"/>
    <n v="0"/>
    <n v="-0.12950014114379882"/>
    <n v="0.37"/>
    <n v="0"/>
    <n v="-0.12950014114379882"/>
    <n v="0"/>
    <n v="-0.15540002822875976"/>
    <n v="0"/>
    <n v="2.5899887084960938E-2"/>
  </r>
  <r>
    <x v="12"/>
    <n v="14"/>
    <n v="1410"/>
    <n v="141025"/>
    <n v="1410259813"/>
    <s v="VEHICULOS DADOS EN LEAS  E  OT GTIAS  CCIAL"/>
    <n v="1785616822"/>
    <n v="0"/>
    <n v="1785616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5"/>
    <n v="1410259814"/>
    <s v="CAR CIAL CAT E GI MAQ Y EQ. LEASING RECL"/>
    <n v="-11050768102"/>
    <n v="0"/>
    <n v="-11050768101.92"/>
    <n v="7.9999923706054688E-2"/>
    <n v="0"/>
    <n v="7.9999923706054688E-2"/>
    <n v="0"/>
    <n v="0"/>
    <n v="7.9999923706054688E-2"/>
    <n v="2.9599971771240234E-2"/>
    <n v="0"/>
    <n v="0"/>
    <n v="0"/>
    <n v="0"/>
    <n v="0"/>
    <n v="0"/>
    <n v="0"/>
    <n v="2.9599971771240234E-2"/>
    <n v="0.37"/>
    <n v="2.9599971771240234E-2"/>
    <n v="0"/>
    <n v="0"/>
    <n v="0"/>
    <n v="2.9599971771240234E-2"/>
    <n v="0"/>
  </r>
  <r>
    <x v="12"/>
    <n v="14"/>
    <n v="1410"/>
    <n v="141025"/>
    <n v="1410259815"/>
    <s v="CAT E LEAS CCIAL RGO INCOBRABILID RECLASIF MUE E"/>
    <n v="-174370204"/>
    <n v="0"/>
    <n v="-174370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5"/>
    <n v="1410259817"/>
    <s v="CAR CIAL CAT E GI EQ. COMP. LEASING RECL"/>
    <n v="-88665168"/>
    <n v="0"/>
    <n v="-88665168.010000005"/>
    <n v="-1.000000536441803E-2"/>
    <n v="0"/>
    <n v="0"/>
    <n v="-1.000000536441803E-2"/>
    <n v="0"/>
    <n v="-1.000000536441803E-2"/>
    <n v="-3.7000019848346709E-3"/>
    <n v="0"/>
    <n v="0"/>
    <n v="0"/>
    <n v="0"/>
    <n v="0"/>
    <n v="0"/>
    <n v="0"/>
    <n v="-3.7000019848346709E-3"/>
    <n v="0.37"/>
    <n v="0"/>
    <n v="-3.7000019848346709E-3"/>
    <n v="0"/>
    <n v="-3.6999964714050293E-3"/>
    <n v="0"/>
    <n v="-5.5134296416542439E-9"/>
  </r>
  <r>
    <x v="12"/>
    <n v="14"/>
    <n v="1410"/>
    <n v="141025"/>
    <n v="1410259818"/>
    <s v="CAT E LEAS CCIAL RGO  INCOBRABILID RECLASIF INM"/>
    <n v="-3412748962"/>
    <n v="0"/>
    <n v="-3412748962.1399999"/>
    <n v="-0.1399998664855957"/>
    <n v="0"/>
    <n v="0"/>
    <n v="-0.1399998664855957"/>
    <n v="0"/>
    <n v="-0.1399998664855957"/>
    <n v="-5.1799950599670408E-2"/>
    <n v="0"/>
    <n v="0"/>
    <n v="0"/>
    <n v="0"/>
    <n v="0"/>
    <n v="0"/>
    <n v="0"/>
    <n v="-5.1799950599670408E-2"/>
    <n v="0.37"/>
    <n v="0"/>
    <n v="-5.1799950599670408E-2"/>
    <n v="0"/>
    <n v="-5.5499858856201172E-2"/>
    <n v="0"/>
    <n v="3.6999082565307637E-3"/>
  </r>
  <r>
    <x v="12"/>
    <n v="14"/>
    <n v="1410"/>
    <n v="141025"/>
    <n v="1410259819"/>
    <s v="CAT E LEAS C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5"/>
    <n v="1410259820"/>
    <s v="CAT E LEAS CCIAL RGO INCOBRABILID RECLASIF OTROS"/>
    <n v="-783773086"/>
    <n v="0"/>
    <n v="-783773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5"/>
    <n v="1410259821"/>
    <s v="CAR CIAL CAT E OG MAQ Y EQ. LEASING RECL"/>
    <n v="5891147671"/>
    <n v="0"/>
    <n v="5891147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5"/>
    <n v="1410259822"/>
    <s v="CAT E LEAS CCIAL RGO INCOBRA OTR GAR RECLASIF MU"/>
    <n v="174020805"/>
    <n v="0"/>
    <n v="174020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5"/>
    <n v="1410259824"/>
    <s v="CAR CIAL CAT E OG EQ. COMP. LEASING RECL"/>
    <n v="269717136"/>
    <n v="0"/>
    <n v="269717135.98000002"/>
    <n v="-1.9999980926513672E-2"/>
    <n v="0"/>
    <n v="0"/>
    <n v="-1.9999980926513672E-2"/>
    <n v="0"/>
    <n v="-1.9999980926513672E-2"/>
    <n v="-7.3999929428100585E-3"/>
    <n v="0"/>
    <n v="0"/>
    <n v="0"/>
    <n v="0"/>
    <n v="0"/>
    <n v="0"/>
    <n v="0"/>
    <n v="-7.3999929428100585E-3"/>
    <n v="0.37"/>
    <n v="0"/>
    <n v="-7.3999929428100585E-3"/>
    <n v="0"/>
    <n v="0"/>
    <n v="0"/>
    <n v="-7.3999929428100585E-3"/>
  </r>
  <r>
    <x v="12"/>
    <n v="14"/>
    <n v="1410"/>
    <n v="141025"/>
    <n v="1410259825"/>
    <s v="CAT E LEAS CCIAL RGO INCOBRA OTR GAR RECLASIF IN"/>
    <n v="8589034"/>
    <n v="0"/>
    <n v="8589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5"/>
    <n v="1410259826"/>
    <s v="CAT E LEAS CCIAL RGO INCOBRA OTR GAR RECLASIF SE"/>
    <n v="68230754"/>
    <n v="0"/>
    <n v="68230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5"/>
    <n v="1410259827"/>
    <s v="CAT E LEAS CCIAL RGO INC OTR GAR RECLASIF OTR GA"/>
    <n v="856151657"/>
    <n v="0"/>
    <n v="856151657.14999998"/>
    <n v="0.14999997615814209"/>
    <n v="0"/>
    <n v="0.14999997615814209"/>
    <n v="0"/>
    <n v="0"/>
    <n v="0.14999997615814209"/>
    <n v="5.5499991178512571E-2"/>
    <n v="0"/>
    <n v="0"/>
    <n v="0"/>
    <n v="0"/>
    <n v="0"/>
    <n v="0"/>
    <n v="0"/>
    <n v="5.5499991178512571E-2"/>
    <n v="0.37"/>
    <n v="5.5499991178512571E-2"/>
    <n v="0"/>
    <n v="5.5499991178512571E-2"/>
    <n v="0"/>
    <n v="0"/>
    <n v="0"/>
  </r>
  <r>
    <x v="5"/>
    <n v="14"/>
    <n v="1410"/>
    <n v="141025"/>
    <n v="1410259828"/>
    <s v="CAT E LEAS CCIAL RGO INCOB RECLASIF INM LEAS HAB"/>
    <n v="-1473124265"/>
    <n v="0"/>
    <n v="-1473124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.1400010585784915E-2"/>
    <n v="0"/>
    <n v="8.1400010585784915E-2"/>
  </r>
  <r>
    <x v="5"/>
    <n v="14"/>
    <n v="1410"/>
    <n v="141025"/>
    <n v="1410259841"/>
    <s v="CAT E LEAS CCIAL RGO INCOB OTR GAR RECLASIF  HA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5"/>
    <n v="1410259900"/>
    <s v="TARJETAS DE CREDITO E GTIA ID  COMERCIAL"/>
    <n v="11088791"/>
    <n v="0"/>
    <n v="11088791.140000001"/>
    <n v="0.14000000059604645"/>
    <n v="0"/>
    <n v="0.14000000059604645"/>
    <n v="0"/>
    <n v="0"/>
    <n v="0.14000000059604645"/>
    <n v="5.1800000220537185E-2"/>
    <n v="0"/>
    <n v="0"/>
    <n v="0"/>
    <n v="0"/>
    <n v="0"/>
    <n v="0"/>
    <n v="0"/>
    <n v="5.1800000220537185E-2"/>
    <n v="0.37"/>
    <n v="5.1800000220537185E-2"/>
    <n v="0"/>
    <n v="0"/>
    <n v="-0.10360000001033767"/>
    <n v="5.1800000220537185E-2"/>
    <n v="0.10360000001033767"/>
  </r>
  <r>
    <x v="5"/>
    <n v="14"/>
    <n v="1410"/>
    <n v="141025"/>
    <n v="1410259901"/>
    <s v="PRESTAMOS ORDINARIOS  E  GTIA ID  COMERCIAL"/>
    <n v="-81487680"/>
    <n v="0"/>
    <n v="-81487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5"/>
    <n v="1410259905"/>
    <s v="TARJETAS DE CREDITO  E  OT GTIAS  CCIAL"/>
    <n v="259745887"/>
    <n v="0"/>
    <n v="259745886.61000001"/>
    <n v="-0.38999998569488525"/>
    <n v="0"/>
    <n v="0"/>
    <n v="-0.38999998569488525"/>
    <n v="0"/>
    <n v="-0.38999998569488525"/>
    <n v="-0.14429999470710755"/>
    <n v="0"/>
    <n v="0"/>
    <n v="0"/>
    <n v="0"/>
    <n v="0"/>
    <n v="0"/>
    <n v="0"/>
    <n v="-0.14429999470710755"/>
    <n v="0.37000000000000005"/>
    <n v="0"/>
    <n v="-0.14429999470710755"/>
    <n v="0"/>
    <n v="-0.10359998941421508"/>
    <n v="0"/>
    <n v="-4.0700005292892472E-2"/>
  </r>
  <r>
    <x v="5"/>
    <n v="14"/>
    <n v="1410"/>
    <n v="141025"/>
    <n v="1410259906"/>
    <s v="PRESTAMOS ORDINARIOS  E  OT GTIAS  CCIAL"/>
    <n v="-1"/>
    <n v="0"/>
    <n v="-1.4"/>
    <n v="-0.39999999999999991"/>
    <n v="0"/>
    <n v="0"/>
    <n v="-0.39999999999999991"/>
    <n v="0"/>
    <n v="-0.39999999999999991"/>
    <n v="-0.14799999999999996"/>
    <n v="0"/>
    <n v="0"/>
    <n v="0"/>
    <n v="0"/>
    <n v="0"/>
    <n v="0"/>
    <n v="0"/>
    <n v="-0.14799999999999996"/>
    <n v="0.37"/>
    <n v="0"/>
    <n v="-0.14799999999999996"/>
    <n v="0"/>
    <n v="-0.14799999117851256"/>
    <n v="0"/>
    <n v="-8.8214874016667721E-9"/>
  </r>
  <r>
    <x v="5"/>
    <n v="14"/>
    <n v="1412"/>
    <n v="141205"/>
    <n v="1412057100"/>
    <s v="MICROCR A - DIFERIDO DEL CAPITAL CO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2"/>
    <n v="141205"/>
    <n v="1412059002"/>
    <s v="MICROCREDITO  A GTIA IDONEA RIESGO NORMAL"/>
    <n v="377699964465"/>
    <n v="0"/>
    <n v="377699964465.21002"/>
    <n v="0.21002197265625"/>
    <n v="0"/>
    <n v="0.21002197265625"/>
    <n v="0"/>
    <n v="0"/>
    <n v="0.21002197265625"/>
    <n v="7.7708129882812504E-2"/>
    <n v="0"/>
    <n v="0"/>
    <n v="0"/>
    <n v="0"/>
    <n v="0"/>
    <n v="0"/>
    <n v="0"/>
    <n v="7.7708129882812504E-2"/>
    <n v="0.37"/>
    <n v="7.7708129882812504E-2"/>
    <n v="0"/>
    <n v="0.1146990966796875"/>
    <n v="0"/>
    <n v="-3.6990966796874997E-2"/>
    <n v="0"/>
  </r>
  <r>
    <x v="5"/>
    <n v="14"/>
    <n v="1412"/>
    <n v="141205"/>
    <n v="1412059003"/>
    <s v="MICROCREDITO A OTRAS GARANTIAS RIESGO NORMAL"/>
    <n v="150720277968"/>
    <n v="0"/>
    <n v="150720277967.95001"/>
    <n v="-4.998779296875E-2"/>
    <n v="0"/>
    <n v="0"/>
    <n v="-4.998779296875E-2"/>
    <n v="0"/>
    <n v="-4.998779296875E-2"/>
    <n v="-1.8495483398437498E-2"/>
    <n v="0"/>
    <n v="0"/>
    <n v="0"/>
    <n v="0"/>
    <n v="0"/>
    <n v="0"/>
    <n v="0"/>
    <n v="-1.8495483398437498E-2"/>
    <n v="0.36999999999999994"/>
    <n v="0"/>
    <n v="-1.8495483398437498E-2"/>
    <n v="0"/>
    <n v="-0.17390045166015625"/>
    <n v="0"/>
    <n v="0.15540496826171873"/>
  </r>
  <r>
    <x v="5"/>
    <n v="14"/>
    <n v="1412"/>
    <n v="141205"/>
    <n v="1412059201"/>
    <s v="MICROCREDITO  A GTIA IDONEA RIESGO NORMAL ME"/>
    <n v="37681027"/>
    <n v="0"/>
    <n v="37681027.200000003"/>
    <n v="0.20000000298023224"/>
    <n v="0"/>
    <n v="0.20000000298023224"/>
    <n v="0"/>
    <n v="0"/>
    <n v="0.20000000298023224"/>
    <n v="7.4000001102685925E-2"/>
    <n v="0"/>
    <n v="0"/>
    <n v="0"/>
    <n v="0"/>
    <n v="0"/>
    <n v="0"/>
    <n v="0"/>
    <n v="7.4000001102685925E-2"/>
    <n v="0.37"/>
    <n v="7.4000001102685925E-2"/>
    <n v="0"/>
    <n v="0"/>
    <n v="0"/>
    <n v="7.4000001102685925E-2"/>
    <n v="0"/>
  </r>
  <r>
    <x v="5"/>
    <n v="14"/>
    <n v="1412"/>
    <n v="141205"/>
    <n v="1412059800"/>
    <s v="MICROCREDITO  A GTIA IDONEA RIESGO NORMAL ML"/>
    <n v="107715610623"/>
    <n v="0"/>
    <n v="107715610622.88"/>
    <n v="-0.1199951171875"/>
    <n v="0"/>
    <n v="0"/>
    <n v="-0.1199951171875"/>
    <n v="0"/>
    <n v="-0.1199951171875"/>
    <n v="-4.4398193359374998E-2"/>
    <n v="0"/>
    <n v="0"/>
    <n v="0"/>
    <n v="0"/>
    <n v="0"/>
    <n v="0"/>
    <n v="0"/>
    <n v="-4.4398193359374998E-2"/>
    <n v="0.37"/>
    <n v="0"/>
    <n v="-4.4398193359374998E-2"/>
    <n v="1.1099548339843749E-2"/>
    <n v="0"/>
    <n v="-1.1099548339843749E-2"/>
    <n v="-4.4398193359374998E-2"/>
  </r>
  <r>
    <x v="5"/>
    <n v="14"/>
    <n v="1412"/>
    <n v="141205"/>
    <n v="1412059801"/>
    <s v="MICROCREDITO A OTRAS GARANTIAS RIESGO NORMAL ML"/>
    <n v="-129638759774"/>
    <n v="0"/>
    <n v="-129638759774.47"/>
    <n v="-0.470001220703125"/>
    <n v="0"/>
    <n v="0"/>
    <n v="-0.470001220703125"/>
    <n v="0"/>
    <n v="-0.470001220703125"/>
    <n v="-0.17390045166015625"/>
    <n v="0"/>
    <n v="0"/>
    <n v="0"/>
    <n v="0"/>
    <n v="0"/>
    <n v="0"/>
    <n v="0"/>
    <n v="-0.17390045166015625"/>
    <n v="0.37"/>
    <n v="0"/>
    <n v="-0.17390045166015625"/>
    <n v="0"/>
    <n v="-3.3298645019531246E-2"/>
    <n v="0"/>
    <n v="-0.14060180664062499"/>
  </r>
  <r>
    <x v="5"/>
    <n v="14"/>
    <n v="1412"/>
    <n v="141210"/>
    <n v="1412107100"/>
    <s v="MICROCR B - DIFERIDO DEL CAPITAL CO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2"/>
    <n v="141210"/>
    <n v="1412109001"/>
    <s v="MICROCREDITO  B GTIA IDONEA RIESGO ACEPTABLE"/>
    <n v="9093825705"/>
    <n v="0"/>
    <n v="9093825704.8199997"/>
    <n v="-0.18000030517578125"/>
    <n v="0"/>
    <n v="0"/>
    <n v="-0.18000030517578125"/>
    <n v="0"/>
    <n v="-0.18000030517578125"/>
    <n v="-6.6600112915039061E-2"/>
    <n v="0"/>
    <n v="0"/>
    <n v="0"/>
    <n v="0"/>
    <n v="0"/>
    <n v="0"/>
    <n v="0"/>
    <n v="-6.6600112915039061E-2"/>
    <n v="0.37"/>
    <n v="0"/>
    <n v="-6.6600112915039061E-2"/>
    <n v="0"/>
    <n v="-0.1036002540588379"/>
    <n v="0"/>
    <n v="3.7000141143798834E-2"/>
  </r>
  <r>
    <x v="5"/>
    <n v="14"/>
    <n v="1412"/>
    <n v="141210"/>
    <n v="1412109002"/>
    <s v="MICROCREDITO B OTRAS GARANTIAS RIESGO ACEPTABLE"/>
    <n v="4260461736"/>
    <n v="0"/>
    <n v="4260461735.9000001"/>
    <n v="-9.9999904632568359E-2"/>
    <n v="0"/>
    <n v="0"/>
    <n v="-9.9999904632568359E-2"/>
    <n v="0"/>
    <n v="-9.9999904632568359E-2"/>
    <n v="-3.6999964714050294E-2"/>
    <n v="0"/>
    <n v="0"/>
    <n v="0"/>
    <n v="0"/>
    <n v="0"/>
    <n v="0"/>
    <n v="0"/>
    <n v="-3.6999964714050294E-2"/>
    <n v="0.37"/>
    <n v="0"/>
    <n v="-3.6999964714050294E-2"/>
    <n v="0"/>
    <n v="-7.0300021171569818E-2"/>
    <n v="0"/>
    <n v="3.3300056457519524E-2"/>
  </r>
  <r>
    <x v="5"/>
    <n v="14"/>
    <n v="1412"/>
    <n v="141210"/>
    <n v="1412109800"/>
    <s v="MICROCREDITO  B GTIA IDONEA RIESGO ACEPTABLE ML"/>
    <n v="8887366849"/>
    <n v="0"/>
    <n v="8887366848.6499996"/>
    <n v="-0.35000038146972656"/>
    <n v="0"/>
    <n v="0"/>
    <n v="-0.35000038146972656"/>
    <n v="0"/>
    <n v="-0.35000038146972656"/>
    <n v="-0.12950014114379882"/>
    <n v="0"/>
    <n v="0"/>
    <n v="0"/>
    <n v="0"/>
    <n v="0"/>
    <n v="0"/>
    <n v="0"/>
    <n v="-0.12950014114379882"/>
    <n v="0.37"/>
    <n v="0"/>
    <n v="-0.12950014114379882"/>
    <n v="0.10360007762908935"/>
    <n v="0"/>
    <n v="-0.10360007762908935"/>
    <n v="-0.12950014114379882"/>
  </r>
  <r>
    <x v="5"/>
    <n v="14"/>
    <n v="1412"/>
    <n v="141210"/>
    <n v="1412109801"/>
    <s v="MICROCREDITO B OTRAS GARANTIAS RIESGO ACEPTABLE"/>
    <n v="-3764378227"/>
    <n v="0"/>
    <n v="-3764378227.1799998"/>
    <n v="-0.17999982833862305"/>
    <n v="0"/>
    <n v="0"/>
    <n v="-0.17999982833862305"/>
    <n v="0"/>
    <n v="-0.17999982833862305"/>
    <n v="-6.6599936485290528E-2"/>
    <n v="0"/>
    <n v="0"/>
    <n v="0"/>
    <n v="0"/>
    <n v="0"/>
    <n v="0"/>
    <n v="0"/>
    <n v="-6.6599936485290528E-2"/>
    <n v="0.37"/>
    <n v="0"/>
    <n v="-6.6599936485290528E-2"/>
    <n v="5.9200031757354735E-2"/>
    <n v="0"/>
    <n v="-5.9200031757354735E-2"/>
    <n v="-6.6599936485290528E-2"/>
  </r>
  <r>
    <x v="5"/>
    <n v="14"/>
    <n v="1412"/>
    <n v="141215"/>
    <n v="1412157100"/>
    <s v="MICROCR C - DIFERIDO DEL CAPITAL CO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2"/>
    <n v="141215"/>
    <n v="1412159001"/>
    <s v="MICROCREDITO C GTIA  IDONEA RIESGO APRECIABLE"/>
    <n v="7889905686"/>
    <n v="0"/>
    <n v="7889905685.7399998"/>
    <n v="-0.26000022888183594"/>
    <n v="0"/>
    <n v="0"/>
    <n v="-0.26000022888183594"/>
    <n v="0"/>
    <n v="-0.26000022888183594"/>
    <n v="-9.6200084686279302E-2"/>
    <n v="0"/>
    <n v="0"/>
    <n v="0"/>
    <n v="0"/>
    <n v="0"/>
    <n v="0"/>
    <n v="0"/>
    <n v="-9.6200084686279302E-2"/>
    <n v="0.37"/>
    <n v="0"/>
    <n v="-9.6200084686279302E-2"/>
    <n v="0"/>
    <n v="-0.17759983062744139"/>
    <n v="0"/>
    <n v="8.1399745941162088E-2"/>
  </r>
  <r>
    <x v="5"/>
    <n v="14"/>
    <n v="1412"/>
    <n v="141215"/>
    <n v="1412159002"/>
    <s v="MICROCREDITO C OTRAS GARANTIAS RIESGO APRECIABLE"/>
    <n v="3209568982"/>
    <n v="0"/>
    <n v="3209568981.6199999"/>
    <n v="-0.38000011444091797"/>
    <n v="0"/>
    <n v="0"/>
    <n v="-0.38000011444091797"/>
    <n v="0"/>
    <n v="-0.38000011444091797"/>
    <n v="-0.14060004234313964"/>
    <n v="0"/>
    <n v="0"/>
    <n v="0"/>
    <n v="0"/>
    <n v="0"/>
    <n v="0"/>
    <n v="0"/>
    <n v="-0.14060004234313964"/>
    <n v="0.37"/>
    <n v="0"/>
    <n v="-0.14060004234313964"/>
    <n v="0"/>
    <n v="-0.12579996824264525"/>
    <n v="0"/>
    <n v="-1.4800074100494387E-2"/>
  </r>
  <r>
    <x v="5"/>
    <n v="14"/>
    <n v="1412"/>
    <n v="141215"/>
    <n v="1412159800"/>
    <s v="MICROCREDITO  C GTIA IDONEA RIESGO APRECIABLE ML"/>
    <n v="4584084752"/>
    <n v="0"/>
    <n v="4584084751.79"/>
    <n v="-0.21000003814697266"/>
    <n v="0"/>
    <n v="0"/>
    <n v="-0.21000003814697266"/>
    <n v="0"/>
    <n v="-0.21000003814697266"/>
    <n v="-7.7700014114379878E-2"/>
    <n v="0"/>
    <n v="0"/>
    <n v="0"/>
    <n v="0"/>
    <n v="0"/>
    <n v="0"/>
    <n v="0"/>
    <n v="-7.7700014114379878E-2"/>
    <n v="0.37"/>
    <n v="0"/>
    <n v="-7.7700014114379878E-2"/>
    <n v="1.8500000275671481E-2"/>
    <n v="0"/>
    <n v="-1.8500000275671481E-2"/>
    <n v="-7.7700014114379878E-2"/>
  </r>
  <r>
    <x v="5"/>
    <n v="14"/>
    <n v="1412"/>
    <n v="141215"/>
    <n v="1412159801"/>
    <s v="MICROCREDITO C OTRAS GTIAS RIESGO APRECIABLE ML"/>
    <n v="-2767207267"/>
    <n v="0"/>
    <n v="-2767207266.8099999"/>
    <n v="0.19000005722045898"/>
    <n v="0"/>
    <n v="0.19000005722045898"/>
    <n v="0"/>
    <n v="0"/>
    <n v="0.19000005722045898"/>
    <n v="7.0300021171569818E-2"/>
    <n v="0"/>
    <n v="0"/>
    <n v="0"/>
    <n v="0"/>
    <n v="0"/>
    <n v="0"/>
    <n v="0"/>
    <n v="7.0300021171569818E-2"/>
    <n v="0.37"/>
    <n v="7.0300021171569818E-2"/>
    <n v="0"/>
    <n v="0.11099998235702514"/>
    <n v="0"/>
    <n v="-4.0699961185455324E-2"/>
    <n v="0"/>
  </r>
  <r>
    <x v="5"/>
    <n v="14"/>
    <n v="1412"/>
    <n v="141220"/>
    <n v="1412207100"/>
    <s v="MICROCR D - DIFERIDO DEL CAPITAL CO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2"/>
    <n v="141220"/>
    <n v="1412209001"/>
    <s v="MICROCREDITO  D GTIA IDONEA RIESGO SIGNIFICATIVO"/>
    <n v="8292712271"/>
    <n v="0"/>
    <n v="8292712270.8999996"/>
    <n v="-0.10000038146972656"/>
    <n v="0"/>
    <n v="0"/>
    <n v="-0.10000038146972656"/>
    <n v="0"/>
    <n v="-0.10000038146972656"/>
    <n v="-3.7000141143798827E-2"/>
    <n v="0"/>
    <n v="0"/>
    <n v="0"/>
    <n v="0"/>
    <n v="0"/>
    <n v="0"/>
    <n v="0"/>
    <n v="-3.7000141143798827E-2"/>
    <n v="0.37"/>
    <n v="0"/>
    <n v="-3.7000141143798827E-2"/>
    <n v="5.9199943542480468E-2"/>
    <n v="0"/>
    <n v="-5.9199943542480468E-2"/>
    <n v="-3.7000141143798827E-2"/>
  </r>
  <r>
    <x v="5"/>
    <n v="14"/>
    <n v="1412"/>
    <n v="141220"/>
    <n v="1412209002"/>
    <s v="MICROCREDITO D OT GTIAS RIESGO SIGNIFICATIVO"/>
    <n v="3107616635"/>
    <n v="0"/>
    <n v="3107616634.9699998"/>
    <n v="-3.0000209808349609E-2"/>
    <n v="0"/>
    <n v="0"/>
    <n v="-3.0000209808349609E-2"/>
    <n v="0"/>
    <n v="-3.0000209808349609E-2"/>
    <n v="-1.1100077629089355E-2"/>
    <n v="0"/>
    <n v="0"/>
    <n v="0"/>
    <n v="0"/>
    <n v="0"/>
    <n v="0"/>
    <n v="0"/>
    <n v="-1.1100077629089355E-2"/>
    <n v="0.37"/>
    <n v="0"/>
    <n v="-1.1100077629089355E-2"/>
    <n v="0"/>
    <n v="-0.13689995765686036"/>
    <n v="0"/>
    <n v="0.12579988002777101"/>
  </r>
  <r>
    <x v="5"/>
    <n v="14"/>
    <n v="1412"/>
    <n v="141220"/>
    <n v="1412209800"/>
    <s v="MICROCREDITO  D GTIA IDONEA RIESGO SIGNIFICATIV"/>
    <n v="2484308272"/>
    <n v="0"/>
    <n v="2484308272.0599999"/>
    <n v="5.9999942779541016E-2"/>
    <n v="0"/>
    <n v="5.9999942779541016E-2"/>
    <n v="0"/>
    <n v="0"/>
    <n v="5.9999942779541016E-2"/>
    <n v="2.2199978828430174E-2"/>
    <n v="0"/>
    <n v="0"/>
    <n v="0"/>
    <n v="0"/>
    <n v="0"/>
    <n v="0"/>
    <n v="0"/>
    <n v="2.2199978828430174E-2"/>
    <n v="0.36999999999999994"/>
    <n v="2.2199978828430174E-2"/>
    <n v="0"/>
    <n v="0"/>
    <n v="-1.8500070571899414E-2"/>
    <n v="2.2199978828430174E-2"/>
    <n v="1.8500070571899414E-2"/>
  </r>
  <r>
    <x v="5"/>
    <n v="14"/>
    <n v="1412"/>
    <n v="141220"/>
    <n v="1412209801"/>
    <s v="MICROCREDITO D OT GTIAS RIESGO SIGNIFICATIVO ML"/>
    <n v="-2469216679"/>
    <n v="0"/>
    <n v="-2469216679.1100001"/>
    <n v="-0.1100001335144043"/>
    <n v="0"/>
    <n v="0"/>
    <n v="-0.1100001335144043"/>
    <n v="0"/>
    <n v="-0.1100001335144043"/>
    <n v="-4.0700049400329591E-2"/>
    <n v="0"/>
    <n v="0"/>
    <n v="0"/>
    <n v="0"/>
    <n v="0"/>
    <n v="0"/>
    <n v="0"/>
    <n v="-4.0700049400329591E-2"/>
    <n v="0.37"/>
    <n v="0"/>
    <n v="-4.0700049400329591E-2"/>
    <n v="7.7700014114379878E-2"/>
    <n v="0"/>
    <n v="-7.7700014114379878E-2"/>
    <n v="-4.0700049400329591E-2"/>
  </r>
  <r>
    <x v="5"/>
    <n v="14"/>
    <n v="1412"/>
    <n v="141225"/>
    <n v="1412257100"/>
    <s v="MICROCR E - DIFERIDO DEL CAPITAL CO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2"/>
    <n v="141225"/>
    <n v="1412259001"/>
    <s v="MICROCREDITO  E GTIA IDONEA RIESGO INCOBRABILIDA"/>
    <n v="27862811141"/>
    <n v="0"/>
    <n v="27862811141.110001"/>
    <n v="0.1100006103515625"/>
    <n v="0"/>
    <n v="0.1100006103515625"/>
    <n v="0"/>
    <n v="0"/>
    <n v="0.1100006103515625"/>
    <n v="4.0700225830078124E-2"/>
    <n v="0"/>
    <n v="0"/>
    <n v="0"/>
    <n v="0"/>
    <n v="0"/>
    <n v="0"/>
    <n v="0"/>
    <n v="4.0700225830078124E-2"/>
    <n v="0.37"/>
    <n v="4.0700225830078124E-2"/>
    <n v="0"/>
    <n v="0.15539932250976563"/>
    <n v="0"/>
    <n v="-0.1146990966796875"/>
    <n v="0"/>
  </r>
  <r>
    <x v="5"/>
    <n v="14"/>
    <n v="1412"/>
    <n v="141225"/>
    <n v="1412259002"/>
    <s v="MICROCREDITO E OT GTIAS RIESGO DE INCOBRABILIDA"/>
    <n v="12945990509"/>
    <n v="0"/>
    <n v="12945990508.83"/>
    <n v="-0.17000007629394531"/>
    <n v="0"/>
    <n v="0"/>
    <n v="-0.17000007629394531"/>
    <n v="0"/>
    <n v="-0.17000007629394531"/>
    <n v="-6.2900028228759772E-2"/>
    <n v="0"/>
    <n v="0"/>
    <n v="0"/>
    <n v="0"/>
    <n v="0"/>
    <n v="0"/>
    <n v="0"/>
    <n v="-6.2900028228759772E-2"/>
    <n v="0.37000000000000005"/>
    <n v="0"/>
    <n v="-6.2900028228759772E-2"/>
    <n v="5.1799774169921875E-2"/>
    <n v="0"/>
    <n v="-5.1799774169921875E-2"/>
    <n v="-6.2900028228759772E-2"/>
  </r>
  <r>
    <x v="5"/>
    <n v="14"/>
    <n v="1412"/>
    <n v="141225"/>
    <n v="1412259201"/>
    <s v="MICROCREDITOS CATEG.E.GI.M.E."/>
    <n v="9683041"/>
    <n v="0"/>
    <n v="9683040.5099999998"/>
    <n v="-0.49000000022351742"/>
    <n v="0"/>
    <n v="0"/>
    <n v="-0.49000000022351742"/>
    <n v="0"/>
    <n v="-0.49000000022351742"/>
    <n v="-0.18130000008270145"/>
    <n v="0"/>
    <n v="0"/>
    <n v="0"/>
    <n v="0"/>
    <n v="0"/>
    <n v="0"/>
    <n v="0"/>
    <n v="-0.18130000008270145"/>
    <n v="0.37"/>
    <n v="0"/>
    <n v="-0.18130000008270145"/>
    <n v="0.11840000011026859"/>
    <n v="0"/>
    <n v="-0.11840000011026859"/>
    <n v="-0.18130000008270145"/>
  </r>
  <r>
    <x v="5"/>
    <n v="14"/>
    <n v="1412"/>
    <n v="141225"/>
    <n v="1412259800"/>
    <s v="MICROCREDITO  E GTIA IDONEA RIESGO INCOBRABILID"/>
    <n v="14910319794"/>
    <n v="0"/>
    <n v="14910319793.620001"/>
    <n v="-0.37999916076660156"/>
    <n v="0"/>
    <n v="0"/>
    <n v="-0.37999916076660156"/>
    <n v="0"/>
    <n v="-0.37999916076660156"/>
    <n v="-0.14059968948364257"/>
    <n v="0"/>
    <n v="0"/>
    <n v="0"/>
    <n v="0"/>
    <n v="0"/>
    <n v="0"/>
    <n v="0"/>
    <n v="-0.14059968948364257"/>
    <n v="0.37"/>
    <n v="0"/>
    <n v="-0.14059968948364257"/>
    <n v="0"/>
    <n v="-0.13320000529289244"/>
    <n v="0"/>
    <n v="-7.3996841907501276E-3"/>
  </r>
  <r>
    <x v="5"/>
    <n v="14"/>
    <n v="1412"/>
    <n v="141225"/>
    <n v="1412259801"/>
    <s v="MICROCREDITO E OT GTIAS RIESGO INCOBRABILIDA ML"/>
    <n v="-93802912"/>
    <n v="0"/>
    <n v="-93802912.430000007"/>
    <n v="-0.43000000715255737"/>
    <n v="0"/>
    <n v="0"/>
    <n v="-0.43000000715255737"/>
    <n v="0"/>
    <n v="-0.43000000715255737"/>
    <n v="-0.15910000264644622"/>
    <n v="0"/>
    <n v="0"/>
    <n v="0"/>
    <n v="0"/>
    <n v="0"/>
    <n v="0"/>
    <n v="0"/>
    <n v="-0.15910000264644622"/>
    <n v="0.37"/>
    <n v="0"/>
    <n v="-0.15910000264644622"/>
    <n v="0.17390009880065918"/>
    <n v="0"/>
    <n v="-0.17390009880065918"/>
    <n v="-0.15910000264644622"/>
  </r>
  <r>
    <x v="5"/>
    <n v="14"/>
    <n v="1414"/>
    <n v="141405"/>
    <n v="1414057120"/>
    <s v="VIVIENDA A - DIFERIDO CRÉDITOS A EMPLEAD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05"/>
    <n v="1414059001"/>
    <s v="CREDITO EMPLEADOS VIVIENDA CATEGORIA A"/>
    <n v="321037627991"/>
    <n v="0"/>
    <n v="321037627990.77002"/>
    <n v="-0.22998046875"/>
    <n v="0"/>
    <n v="0"/>
    <n v="-0.22998046875"/>
    <n v="0"/>
    <n v="-0.22998046875"/>
    <n v="-8.5092773437500005E-2"/>
    <n v="0"/>
    <n v="0"/>
    <n v="0"/>
    <n v="0"/>
    <n v="0"/>
    <n v="0"/>
    <n v="0"/>
    <n v="-8.5092773437500005E-2"/>
    <n v="0.37"/>
    <n v="0"/>
    <n v="-8.5092773437500005E-2"/>
    <n v="3.70361328125E-3"/>
    <n v="0"/>
    <n v="-3.70361328125E-3"/>
    <n v="-8.5092773437500005E-2"/>
  </r>
  <r>
    <x v="5"/>
    <n v="14"/>
    <n v="1414"/>
    <n v="141405"/>
    <n v="1414059800"/>
    <s v="CREDITOS.EMPLEADOS CATG.A.VVDA.RECLASIF."/>
    <n v="-117366267"/>
    <n v="0"/>
    <n v="-117366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7019999998621643"/>
    <n v="0"/>
    <n v="0.17019999998621643"/>
  </r>
  <r>
    <x v="5"/>
    <n v="14"/>
    <n v="1414"/>
    <n v="141410"/>
    <n v="1414107120"/>
    <s v="VIVIENDA B - DIFERIDO CRÉDITOS A EMPLEAD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10"/>
    <n v="1414109001"/>
    <s v="CREDITO A EMPLEADOS CATEG. B VIVIENDA"/>
    <n v="164464"/>
    <n v="0"/>
    <n v="164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7019999998621643"/>
    <n v="0"/>
    <n v="0.17019999998621643"/>
  </r>
  <r>
    <x v="5"/>
    <n v="14"/>
    <n v="1414"/>
    <n v="141410"/>
    <n v="1414109800"/>
    <s v="CREDITOS.EMPLEADOS CATG.B.VVDA.RECLASIF."/>
    <n v="190701122"/>
    <n v="0"/>
    <n v="190701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019999998621643"/>
    <n v="0"/>
    <n v="-0.17019999998621643"/>
    <n v="0"/>
  </r>
  <r>
    <x v="5"/>
    <n v="14"/>
    <n v="1414"/>
    <n v="141415"/>
    <n v="1414157120"/>
    <s v="DIF CRED EMP VIV 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15"/>
    <n v="1414159001"/>
    <s v="CREDITO A EMPLEADOS"/>
    <n v="73334855"/>
    <n v="0"/>
    <n v="73334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15"/>
    <n v="1414159800"/>
    <s v="CREDITOS.EMPLEADOS C"/>
    <n v="-73334855"/>
    <n v="0"/>
    <n v="-73334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20"/>
    <n v="1414207120"/>
    <s v="VIVIENDA D - DIFERIDO CRÉDITOS A EMPLEAD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20"/>
    <n v="1414209001"/>
    <s v="CREDITO A EMPLEADOS CATEG. D VIVIEN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2950000055134298"/>
    <n v="0"/>
    <n v="0.12950000055134298"/>
  </r>
  <r>
    <x v="5"/>
    <n v="14"/>
    <n v="1414"/>
    <n v="141420"/>
    <n v="1414209800"/>
    <s v="CREDITOS.EMPLEADOS 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25"/>
    <n v="1414257120"/>
    <s v="DIF CRED EMP VIV 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25"/>
    <n v="1414259800"/>
    <s v="CREDITOS.EMPLEADOS 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60"/>
    <n v="1414607102"/>
    <s v="CREDITO EMPLEADOS CONSUMO CAT A - AF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60"/>
    <n v="1414607120"/>
    <s v="CONSUMO A - DIFERIDO CRÉDITOS A EMPLEAD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60"/>
    <n v="1414609001"/>
    <s v="CREDITO A EMPLEADOS CATEG. A CONSUMO"/>
    <n v="106103678584"/>
    <n v="0"/>
    <n v="106103678584.28999"/>
    <n v="0.2899932861328125"/>
    <n v="0"/>
    <n v="0.2899932861328125"/>
    <n v="0"/>
    <n v="0"/>
    <n v="0.2899932861328125"/>
    <n v="0.10729751586914063"/>
    <n v="0"/>
    <n v="0"/>
    <n v="0"/>
    <n v="0"/>
    <n v="0"/>
    <n v="0"/>
    <n v="0"/>
    <n v="0.10729751586914063"/>
    <n v="0.37"/>
    <n v="0.10729751586914063"/>
    <n v="0"/>
    <n v="0"/>
    <n v="-9.2499999999999999E-2"/>
    <n v="0.10729751586914063"/>
    <n v="9.2499999999999999E-2"/>
  </r>
  <r>
    <x v="5"/>
    <n v="14"/>
    <n v="1414"/>
    <n v="141460"/>
    <n v="1414609002"/>
    <s v="CREDITO EMPLEADOS CALAMIDAD DOMEST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60"/>
    <n v="1414609004"/>
    <s v="CREDITO EMPLEADOS OTROS PRESTAM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60"/>
    <n v="1414609005"/>
    <s v="PRESTAMO EMPLEADO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60"/>
    <n v="1414609800"/>
    <s v="CREDITOS.EMPLEADOS CATG.A.CSMO.RECLASIF."/>
    <n v="91360835616"/>
    <n v="0"/>
    <n v="91360835616.149994"/>
    <n v="0.149993896484375"/>
    <n v="0"/>
    <n v="0.149993896484375"/>
    <n v="0"/>
    <n v="0"/>
    <n v="0.149993896484375"/>
    <n v="5.5497741699218749E-2"/>
    <n v="0"/>
    <n v="0"/>
    <n v="0"/>
    <n v="0"/>
    <n v="0"/>
    <n v="0"/>
    <n v="0"/>
    <n v="5.5497741699218749E-2"/>
    <n v="0.37"/>
    <n v="5.5497741699218749E-2"/>
    <n v="0"/>
    <n v="0"/>
    <n v="-7.3998870849609377E-2"/>
    <n v="5.5497741699218749E-2"/>
    <n v="7.3998870849609377E-2"/>
  </r>
  <r>
    <x v="5"/>
    <n v="14"/>
    <n v="1414"/>
    <n v="141465"/>
    <n v="1414657102"/>
    <s v="CREDITO EMPLEADOS CONSUMO CAT B - AF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65"/>
    <n v="1414657120"/>
    <s v="CONSUMO B - DIFERIDO CRÉDITOS A EMPLEAD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65"/>
    <n v="1414659001"/>
    <s v="CREDITO A EMPLEADOS CATEG. B CONSUMO"/>
    <n v="140818849"/>
    <n v="0"/>
    <n v="140818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65"/>
    <n v="1414659002"/>
    <s v="CREDITO A EMPLEADOS OTROS CAT. B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65"/>
    <n v="1414659800"/>
    <s v="CREDITOS.EMPLEADOS CATG.B.CSMO.RECLASIF."/>
    <n v="84034833"/>
    <n v="0"/>
    <n v="84034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70"/>
    <n v="1414707102"/>
    <s v="CREDITO EMPLEADOS CONSUMO CAT C - AF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70"/>
    <n v="1414707120"/>
    <s v="CONSUMO C - DIFERIDO CRÉDITOS A EMPLEAD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70"/>
    <n v="1414709001"/>
    <s v="CREDITO A EMPLEADOS CATEG. C CONSUMO"/>
    <n v="55177502"/>
    <n v="0"/>
    <n v="55177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70"/>
    <n v="1414709003"/>
    <s v="CREDITO A EMPLEADOS OTROS CAT. 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70"/>
    <n v="1414709800"/>
    <s v="CREDITOS.EMPLEADOS CATG.C.CSMO.RECLASIF."/>
    <n v="126544904"/>
    <n v="0"/>
    <n v="126544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75"/>
    <n v="1414757105"/>
    <s v="CREDITO EMPLEADOS CONSUMO CAT D - AF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75"/>
    <n v="1414757120"/>
    <s v="CONSUMO D - DIFERIDO CRÉDITOS A EMPLEAD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75"/>
    <n v="1414759800"/>
    <s v="CREDITOS.EMPLEADOS CATG.D.CSMO.RECLASIF."/>
    <n v="157123117"/>
    <n v="0"/>
    <n v="157123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80"/>
    <n v="1414807102"/>
    <s v="CREDITO EMPLEADOS CONSUMO CAT E - AF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80"/>
    <n v="1414807120"/>
    <s v="CONSUMO E - DIFERIDO CRÉDITOS A EMPLEAD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80"/>
    <n v="1414809001"/>
    <s v="CREDITO A EMPLEADOS CATEG. E CONSUMO"/>
    <n v="25293996"/>
    <n v="0"/>
    <n v="25293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80"/>
    <n v="1414809800"/>
    <s v="CREDITOS.EMPLEADOS CATG.E.CSMO.RECLASIF."/>
    <n v="33503988"/>
    <n v="0"/>
    <n v="33503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n v="14"/>
    <n v="1487"/>
    <n v="148705"/>
    <n v="1487059001"/>
    <s v="PROV CONTRACI CAP CR?D DE CSMO CAL A"/>
    <n v="-243135566317"/>
    <n v="0"/>
    <n v="-100820922393.16986"/>
    <n v="142314643923.83002"/>
    <n v="0"/>
    <n v="142314643923.83002"/>
    <n v="0"/>
    <n v="0"/>
    <n v="142314643923.83002"/>
    <n v="52656418251.817108"/>
    <n v="0"/>
    <n v="0"/>
    <n v="0"/>
    <n v="0"/>
    <n v="0"/>
    <n v="0"/>
    <n v="0"/>
    <n v="52656418251.817108"/>
    <n v="0.37"/>
    <n v="52656418251.817108"/>
    <n v="0"/>
    <n v="52656418251.842995"/>
    <n v="0"/>
    <n v="-2.588653564453125E-2"/>
    <n v="0"/>
  </r>
  <r>
    <x v="5"/>
    <n v="14"/>
    <n v="1487"/>
    <n v="148705"/>
    <n v="1487059002"/>
    <s v="PROV CONTRACI. CAP CR?D DE CMO CAL B"/>
    <n v="-21211941698"/>
    <n v="0"/>
    <n v="-21211941698.400002"/>
    <n v="-0.40000152587890625"/>
    <n v="0"/>
    <n v="0"/>
    <n v="-0.40000152587890625"/>
    <n v="0"/>
    <n v="-0.40000152587890625"/>
    <n v="-0.14800056457519531"/>
    <n v="0"/>
    <n v="0"/>
    <n v="0"/>
    <n v="0"/>
    <n v="0"/>
    <n v="0"/>
    <n v="0"/>
    <n v="-0.14800056457519531"/>
    <n v="0.37"/>
    <n v="0"/>
    <n v="-0.14800056457519531"/>
    <n v="1.1099548339843749E-2"/>
    <n v="0"/>
    <n v="-1.1099548339843749E-2"/>
    <n v="-0.14800056457519531"/>
  </r>
  <r>
    <x v="5"/>
    <n v="14"/>
    <n v="1487"/>
    <n v="148705"/>
    <n v="1487059003"/>
    <s v="PROV CONTRACI. CAP CR?D DE CSMO CAL C"/>
    <n v="-27114007626"/>
    <n v="0"/>
    <n v="-27114007625.57"/>
    <n v="0.43000030517578125"/>
    <n v="0"/>
    <n v="0.43000030517578125"/>
    <n v="0"/>
    <n v="0"/>
    <n v="0.43000030517578125"/>
    <n v="0.15910011291503906"/>
    <n v="0"/>
    <n v="0"/>
    <n v="0"/>
    <n v="0"/>
    <n v="0"/>
    <n v="0"/>
    <n v="0"/>
    <n v="0.15910011291503906"/>
    <n v="0.37"/>
    <n v="0.15910011291503906"/>
    <n v="0"/>
    <n v="0.15910011291503906"/>
    <n v="0"/>
    <n v="0"/>
    <n v="0"/>
  </r>
  <r>
    <x v="5"/>
    <n v="14"/>
    <n v="1487"/>
    <n v="148705"/>
    <n v="1487059004"/>
    <s v="PROV CONTRACI. CAP CR?D DE CSMO CAL D"/>
    <n v="-31143962776"/>
    <n v="0"/>
    <n v="-31143962776.439999"/>
    <n v="-0.43999862670898438"/>
    <n v="0"/>
    <n v="0"/>
    <n v="-0.43999862670898438"/>
    <n v="0"/>
    <n v="-0.43999862670898438"/>
    <n v="-0.1627994918823242"/>
    <n v="0"/>
    <n v="0"/>
    <n v="0"/>
    <n v="0"/>
    <n v="0"/>
    <n v="0"/>
    <n v="0"/>
    <n v="-0.1627994918823242"/>
    <n v="0.36999999999999994"/>
    <n v="0"/>
    <n v="-0.1627994918823242"/>
    <n v="0.15539932250976563"/>
    <n v="0"/>
    <n v="-0.15539932250976563"/>
    <n v="-0.1627994918823242"/>
  </r>
  <r>
    <x v="5"/>
    <n v="14"/>
    <n v="1487"/>
    <n v="148705"/>
    <n v="1487059005"/>
    <s v="PROV CONTRACI. CAP CR?D DE CSMO CAL E"/>
    <n v="-67673426"/>
    <n v="0"/>
    <n v="-67673426.189999998"/>
    <n v="-0.18999999761581421"/>
    <n v="0"/>
    <n v="0"/>
    <n v="-0.18999999761581421"/>
    <n v="0"/>
    <n v="-0.18999999761581421"/>
    <n v="-7.0299999117851258E-2"/>
    <n v="0"/>
    <n v="0"/>
    <n v="0"/>
    <n v="0"/>
    <n v="0"/>
    <n v="0"/>
    <n v="0"/>
    <n v="-7.0299999117851258E-2"/>
    <n v="0.37"/>
    <n v="0"/>
    <n v="-7.0299999117851258E-2"/>
    <n v="0"/>
    <n v="-8.1399999558925629E-2"/>
    <n v="0"/>
    <n v="1.110000044107437E-2"/>
  </r>
  <r>
    <x v="12"/>
    <n v="14"/>
    <n v="1487"/>
    <n v="148705"/>
    <n v="1487059706"/>
    <s v="PROV CONTRACI CAP LEAS CMO CAL A"/>
    <n v="-3461882"/>
    <n v="0"/>
    <n v="-3461881.57"/>
    <n v="0.43000000016763806"/>
    <n v="0"/>
    <n v="0.43000000016763806"/>
    <n v="0"/>
    <n v="0"/>
    <n v="0.43000000016763806"/>
    <n v="0.15910000006202607"/>
    <n v="0"/>
    <n v="0"/>
    <n v="0"/>
    <n v="0"/>
    <n v="0"/>
    <n v="0"/>
    <n v="0"/>
    <n v="0.15910000006202607"/>
    <n v="0.37"/>
    <n v="0.15910000006202607"/>
    <n v="0"/>
    <n v="0"/>
    <n v="-7.0299999979324637E-2"/>
    <n v="0.15910000006202607"/>
    <n v="7.0299999979324637E-2"/>
  </r>
  <r>
    <x v="12"/>
    <n v="14"/>
    <n v="1487"/>
    <n v="148705"/>
    <n v="1487059707"/>
    <s v="PR  CAP L CMO CAL B"/>
    <n v="-473691"/>
    <n v="0"/>
    <n v="-473691.07"/>
    <n v="-7.0000000006984919E-2"/>
    <n v="0"/>
    <n v="0"/>
    <n v="-7.0000000006984919E-2"/>
    <n v="0"/>
    <n v="-7.0000000006984919E-2"/>
    <n v="-2.5900000002584418E-2"/>
    <n v="0"/>
    <n v="0"/>
    <n v="0"/>
    <n v="0"/>
    <n v="0"/>
    <n v="0"/>
    <n v="0"/>
    <n v="-2.5900000002584418E-2"/>
    <n v="0.37"/>
    <n v="0"/>
    <n v="-2.5900000002584418E-2"/>
    <n v="0"/>
    <n v="-0.18130000000059227"/>
    <n v="0"/>
    <n v="0.15539999999800785"/>
  </r>
  <r>
    <x v="12"/>
    <n v="14"/>
    <n v="1487"/>
    <n v="148705"/>
    <n v="1487059708"/>
    <s v="PR  CAP L CMO CAL C"/>
    <n v="-1510345"/>
    <n v="0"/>
    <n v="-1510344.95"/>
    <n v="5.0000000046566129E-2"/>
    <n v="0"/>
    <n v="5.0000000046566129E-2"/>
    <n v="0"/>
    <n v="0"/>
    <n v="5.0000000046566129E-2"/>
    <n v="1.8500000017229467E-2"/>
    <n v="0"/>
    <n v="0"/>
    <n v="0"/>
    <n v="0"/>
    <n v="0"/>
    <n v="0"/>
    <n v="0"/>
    <n v="1.8500000017229467E-2"/>
    <n v="0.37"/>
    <n v="1.8500000017229467E-2"/>
    <n v="0"/>
    <n v="0"/>
    <n v="0"/>
    <n v="1.8500000017229467E-2"/>
    <n v="0"/>
  </r>
  <r>
    <x v="12"/>
    <n v="14"/>
    <n v="1487"/>
    <n v="148705"/>
    <n v="1487059709"/>
    <s v="PROV CONTRACI CAP LEAS CMO CAL D"/>
    <n v="-2956919"/>
    <n v="0"/>
    <n v="-2956918.81"/>
    <n v="0.18999999994412065"/>
    <n v="0"/>
    <n v="0.18999999994412065"/>
    <n v="0"/>
    <n v="0"/>
    <n v="0.18999999994412065"/>
    <n v="7.0299999979324637E-2"/>
    <n v="0"/>
    <n v="0"/>
    <n v="0"/>
    <n v="0"/>
    <n v="0"/>
    <n v="0"/>
    <n v="0"/>
    <n v="7.0299999979324637E-2"/>
    <n v="0.37"/>
    <n v="7.0299999979324637E-2"/>
    <n v="0"/>
    <n v="0.15170000005513429"/>
    <n v="0"/>
    <n v="-8.140000007580965E-2"/>
    <n v="0"/>
  </r>
  <r>
    <x v="5"/>
    <n v="14"/>
    <n v="1487"/>
    <n v="148705"/>
    <n v="1487059710"/>
    <s v="PROV CONTRACI CAP LEAS CMO CAL E"/>
    <n v="-888854"/>
    <n v="0"/>
    <n v="-888854.09"/>
    <n v="-8.999999996740371E-2"/>
    <n v="0"/>
    <n v="0"/>
    <n v="-8.999999996740371E-2"/>
    <n v="0"/>
    <n v="-8.999999996740371E-2"/>
    <n v="-3.3299999987939373E-2"/>
    <n v="0"/>
    <n v="0"/>
    <n v="0"/>
    <n v="0"/>
    <n v="0"/>
    <n v="0"/>
    <n v="0"/>
    <n v="-3.3299999987939373E-2"/>
    <n v="0.37"/>
    <n v="0"/>
    <n v="-3.3299999987939373E-2"/>
    <n v="0"/>
    <n v="-3.3299999987939373E-2"/>
    <n v="0"/>
    <n v="0"/>
  </r>
  <r>
    <x v="5"/>
    <n v="14"/>
    <n v="1487"/>
    <n v="148710"/>
    <n v="1487101888"/>
    <s v="CRÉDITOS Y OPERACIONES DE LEASING COMERCIALES"/>
    <n v="-4304059667"/>
    <n v="0"/>
    <n v="-4304059667.4099998"/>
    <n v="-0.40999984741210938"/>
    <n v="0"/>
    <n v="0"/>
    <n v="-0.40999984741210938"/>
    <n v="0"/>
    <n v="-0.40999984741210938"/>
    <n v="-0.15169994354248045"/>
    <n v="0"/>
    <n v="0"/>
    <n v="0"/>
    <n v="0"/>
    <n v="0"/>
    <n v="0"/>
    <n v="0"/>
    <n v="-0.15169994354248045"/>
    <n v="0.36999999999999994"/>
    <n v="0"/>
    <n v="-0.15169994354248045"/>
    <n v="0.11840006351470947"/>
    <n v="0"/>
    <n v="-0.11840006351470947"/>
    <n v="-0.15169994354248045"/>
  </r>
  <r>
    <x v="12"/>
    <n v="14"/>
    <n v="1487"/>
    <n v="148710"/>
    <n v="1487109001"/>
    <s v="CART CR Y OP LEASING FR COMP CONTRACÍCLICO PRV"/>
    <n v="-294554958278"/>
    <n v="0"/>
    <n v="-294554958278.32001"/>
    <n v="-0.32000732421875"/>
    <n v="0"/>
    <n v="0"/>
    <n v="-0.32000732421875"/>
    <n v="0"/>
    <n v="-0.32000732421875"/>
    <n v="-0.1184027099609375"/>
    <n v="0"/>
    <n v="0"/>
    <n v="0"/>
    <n v="0"/>
    <n v="0"/>
    <n v="0"/>
    <n v="0"/>
    <n v="-0.1184027099609375"/>
    <n v="0.37"/>
    <n v="0"/>
    <n v="-0.1184027099609375"/>
    <n v="0"/>
    <n v="-0.1516900634765625"/>
    <n v="0"/>
    <n v="3.3287353515624993E-2"/>
  </r>
  <r>
    <x v="12"/>
    <n v="14"/>
    <n v="1487"/>
    <n v="148710"/>
    <n v="1487109002"/>
    <s v="CART CR Y OP LEASING FR COMP CONTRACÍCLICO PRV"/>
    <n v="-40580511615"/>
    <n v="0"/>
    <n v="-40580511615.449997"/>
    <n v="-0.4499969482421875"/>
    <n v="0"/>
    <n v="0"/>
    <n v="-0.4499969482421875"/>
    <n v="0"/>
    <n v="-0.4499969482421875"/>
    <n v="-0.16649887084960938"/>
    <n v="0"/>
    <n v="0"/>
    <n v="0"/>
    <n v="0"/>
    <n v="0"/>
    <n v="0"/>
    <n v="0"/>
    <n v="-0.16649887084960938"/>
    <n v="0.37"/>
    <n v="0"/>
    <n v="-0.16649887084960938"/>
    <n v="0.17390045166015625"/>
    <n v="0"/>
    <n v="-0.17390045166015625"/>
    <n v="-0.16649887084960938"/>
  </r>
  <r>
    <x v="12"/>
    <n v="14"/>
    <n v="1487"/>
    <n v="148710"/>
    <n v="1487109003"/>
    <s v="CART CR Y OP LEASING FR COMP CONTRACÍCLICO PRV"/>
    <n v="-62908583787"/>
    <n v="0"/>
    <n v="-62908583786.519997"/>
    <n v="0.48000335693359375"/>
    <n v="0"/>
    <n v="0.48000335693359375"/>
    <n v="0"/>
    <n v="0"/>
    <n v="0.48000335693359375"/>
    <n v="0.17760124206542968"/>
    <n v="0"/>
    <n v="0"/>
    <n v="0"/>
    <n v="0"/>
    <n v="0"/>
    <n v="0"/>
    <n v="0"/>
    <n v="0.17760124206542968"/>
    <n v="0.37"/>
    <n v="0.17760124206542968"/>
    <n v="0"/>
    <n v="0"/>
    <n v="-0.10730033874511719"/>
    <n v="0.17760124206542968"/>
    <n v="0.10730033874511719"/>
  </r>
  <r>
    <x v="12"/>
    <n v="14"/>
    <n v="1487"/>
    <n v="148710"/>
    <n v="1487109004"/>
    <s v="CART CR Y OP LEASING FR COMP CONTRACÍCLICO PRV"/>
    <n v="-8107075071"/>
    <n v="0"/>
    <n v="-8107075070.8299999"/>
    <n v="0.17000007629394531"/>
    <n v="0"/>
    <n v="0.17000007629394531"/>
    <n v="0"/>
    <n v="0"/>
    <n v="0.17000007629394531"/>
    <n v="6.2900028228759772E-2"/>
    <n v="0"/>
    <n v="0"/>
    <n v="0"/>
    <n v="0"/>
    <n v="0"/>
    <n v="0"/>
    <n v="0"/>
    <n v="6.2900028228759772E-2"/>
    <n v="0.37000000000000005"/>
    <n v="6.2900028228759772E-2"/>
    <n v="0"/>
    <n v="0"/>
    <n v="-0.17019966125488281"/>
    <n v="6.2900028228759772E-2"/>
    <n v="0.17019966125488281"/>
  </r>
  <r>
    <x v="12"/>
    <n v="14"/>
    <n v="1487"/>
    <n v="148710"/>
    <n v="1487109005"/>
    <s v="CART CR Y OP LEASING FR COMP CONTRACÍCLICO PRV"/>
    <n v="-66836409"/>
    <n v="0"/>
    <n v="-66836409.079999998"/>
    <n v="-7.9999998211860657E-2"/>
    <n v="0"/>
    <n v="0"/>
    <n v="-7.9999998211860657E-2"/>
    <n v="0"/>
    <n v="-7.9999998211860657E-2"/>
    <n v="-2.9599999338388444E-2"/>
    <n v="0"/>
    <n v="0"/>
    <n v="0"/>
    <n v="0"/>
    <n v="0"/>
    <n v="0"/>
    <n v="0"/>
    <n v="-2.9599999338388444E-2"/>
    <n v="0.37"/>
    <n v="0"/>
    <n v="-2.9599999338388444E-2"/>
    <n v="0"/>
    <n v="-4.8099998235702511E-2"/>
    <n v="0"/>
    <n v="1.8499998897314067E-2"/>
  </r>
  <r>
    <x v="12"/>
    <n v="14"/>
    <n v="1487"/>
    <n v="148710"/>
    <n v="1487109701"/>
    <s v="PROV CONTRACI CAP LEAS HBCIONAL CAL A"/>
    <n v="-25181093394"/>
    <n v="0"/>
    <n v="-25194043067.779999"/>
    <n v="-12949673.779998779"/>
    <n v="0"/>
    <n v="0"/>
    <n v="-12949673.779998779"/>
    <n v="0"/>
    <n v="-12949673.779998779"/>
    <n v="-4791379.2985995486"/>
    <n v="0"/>
    <n v="0"/>
    <n v="0"/>
    <n v="0"/>
    <n v="0"/>
    <n v="0"/>
    <n v="0"/>
    <n v="-4791379.2985995486"/>
    <n v="0.37"/>
    <n v="0"/>
    <n v="-4791379.2985995486"/>
    <n v="0"/>
    <n v="-4520240.3052994916"/>
    <n v="0"/>
    <n v="-271138.99330005702"/>
  </r>
  <r>
    <x v="12"/>
    <n v="14"/>
    <n v="1487"/>
    <n v="148710"/>
    <n v="1487109702"/>
    <s v="PROV CONTRACI CAP LEAS HBCIONAL CAL B"/>
    <n v="-1711685562"/>
    <n v="0"/>
    <n v="-1712289947.6700001"/>
    <n v="-604385.67000007629"/>
    <n v="0"/>
    <n v="0"/>
    <n v="-604385.67000007629"/>
    <n v="0"/>
    <n v="-604385.67000007629"/>
    <n v="-223622.69790002823"/>
    <n v="0"/>
    <n v="0"/>
    <n v="0"/>
    <n v="0"/>
    <n v="0"/>
    <n v="0"/>
    <n v="0"/>
    <n v="-223622.69790002823"/>
    <n v="0.37"/>
    <n v="0"/>
    <n v="-223622.69790002823"/>
    <n v="0"/>
    <n v="-197722.52030002116"/>
    <n v="0"/>
    <n v="-25900.177600007068"/>
  </r>
  <r>
    <x v="12"/>
    <n v="14"/>
    <n v="1487"/>
    <n v="148710"/>
    <n v="1487109703"/>
    <s v="PROV CONTRACI CAP LEAS HBCIONAL CAL C"/>
    <n v="-450658423"/>
    <n v="0"/>
    <n v="-450710110.88999999"/>
    <n v="-51687.889999985695"/>
    <n v="0"/>
    <n v="0"/>
    <n v="-51687.889999985695"/>
    <n v="0"/>
    <n v="-51687.889999985695"/>
    <n v="-19124.519299994707"/>
    <n v="0"/>
    <n v="0"/>
    <n v="0"/>
    <n v="0"/>
    <n v="0"/>
    <n v="0"/>
    <n v="0"/>
    <n v="-19124.519299994707"/>
    <n v="0.37"/>
    <n v="0"/>
    <n v="-19124.519299994707"/>
    <n v="0"/>
    <n v="-1.4800007939338684E-2"/>
    <n v="0"/>
    <n v="-19124.504499986768"/>
  </r>
  <r>
    <x v="12"/>
    <n v="14"/>
    <n v="1487"/>
    <n v="148710"/>
    <n v="1487109704"/>
    <s v="PROV CONTRACI CAP LEAS HBCIONAL CAL D"/>
    <n v="-1090370215"/>
    <n v="0"/>
    <n v="-1090459728.8299999"/>
    <n v="-89513.829999923706"/>
    <n v="0"/>
    <n v="0"/>
    <n v="-89513.829999923706"/>
    <n v="0"/>
    <n v="-89513.829999923706"/>
    <n v="-33120.117099971772"/>
    <n v="0"/>
    <n v="0"/>
    <n v="0"/>
    <n v="0"/>
    <n v="0"/>
    <n v="0"/>
    <n v="0"/>
    <n v="-33120.117099971772"/>
    <n v="0.37"/>
    <n v="0"/>
    <n v="-33120.117099971772"/>
    <n v="0"/>
    <n v="-16827.648099998234"/>
    <n v="0"/>
    <n v="-16292.468999973538"/>
  </r>
  <r>
    <x v="12"/>
    <n v="14"/>
    <n v="1487"/>
    <n v="148710"/>
    <n v="1487109706"/>
    <s v="PROV CONTRACI. CAP LEAS CCIAL CAL A"/>
    <n v="-71892511408"/>
    <n v="0"/>
    <n v="-61974188096.089996"/>
    <n v="9918323311.9100037"/>
    <n v="0"/>
    <n v="9918323311.9100037"/>
    <n v="0"/>
    <n v="0"/>
    <n v="9918323311.9100037"/>
    <n v="3669779625.4067011"/>
    <n v="0"/>
    <n v="0"/>
    <n v="0"/>
    <n v="0"/>
    <n v="0"/>
    <n v="0"/>
    <n v="0"/>
    <n v="3669779625.4067011"/>
    <n v="0.37"/>
    <n v="3669779625.4067011"/>
    <n v="0"/>
    <n v="3846228504.0766001"/>
    <n v="0"/>
    <n v="-176448878.66989899"/>
    <n v="0"/>
  </r>
  <r>
    <x v="12"/>
    <n v="14"/>
    <n v="1487"/>
    <n v="148710"/>
    <n v="1487109707"/>
    <s v="PROV CONTRACI. CAP LEAS CCIAL CAL B"/>
    <n v="-6984080808"/>
    <n v="0"/>
    <n v="-5818572168.5"/>
    <n v="1165508639.5"/>
    <n v="0"/>
    <n v="1165508639.5"/>
    <n v="0"/>
    <n v="0"/>
    <n v="1165508639.5"/>
    <n v="431238196.61500001"/>
    <n v="0"/>
    <n v="0"/>
    <n v="0"/>
    <n v="0"/>
    <n v="0"/>
    <n v="0"/>
    <n v="0"/>
    <n v="431238196.61500001"/>
    <n v="0.37"/>
    <n v="431238196.61500001"/>
    <n v="0"/>
    <n v="284095762.78299987"/>
    <n v="0"/>
    <n v="147142433.83200014"/>
    <n v="0"/>
  </r>
  <r>
    <x v="12"/>
    <n v="14"/>
    <n v="1487"/>
    <n v="148710"/>
    <n v="1487109708"/>
    <s v="PROV CONTRACI. CAP LEAS CCIAL CAL C"/>
    <n v="-8554627690"/>
    <n v="0"/>
    <n v="-8025654670.9099998"/>
    <n v="528973019.09000015"/>
    <n v="0"/>
    <n v="528973019.09000015"/>
    <n v="0"/>
    <n v="0"/>
    <n v="528973019.09000015"/>
    <n v="195720017.06330004"/>
    <n v="0"/>
    <n v="0"/>
    <n v="0"/>
    <n v="0"/>
    <n v="0"/>
    <n v="0"/>
    <n v="0"/>
    <n v="195720017.06330004"/>
    <n v="0.37"/>
    <n v="195720017.06330004"/>
    <n v="0"/>
    <n v="216768878.45049986"/>
    <n v="0"/>
    <n v="-21048861.387199819"/>
    <n v="0"/>
  </r>
  <r>
    <x v="12"/>
    <n v="14"/>
    <n v="1487"/>
    <n v="148710"/>
    <n v="1487109709"/>
    <s v="PROV CONTRACI. CAP LEAS CCIAL CAL D"/>
    <n v="-5911421943"/>
    <n v="0"/>
    <n v="-5606684827.0699997"/>
    <n v="304737115.93000031"/>
    <n v="0"/>
    <n v="304737115.93000031"/>
    <n v="0"/>
    <n v="0"/>
    <n v="304737115.93000031"/>
    <n v="112752732.89410011"/>
    <n v="0"/>
    <n v="0"/>
    <n v="0"/>
    <n v="0"/>
    <n v="0"/>
    <n v="0"/>
    <n v="0"/>
    <n v="112752732.89410011"/>
    <n v="0.37"/>
    <n v="112752732.89410011"/>
    <n v="0"/>
    <n v="108092744.17709997"/>
    <n v="0"/>
    <n v="4659988.7170001417"/>
    <n v="0"/>
  </r>
  <r>
    <x v="12"/>
    <n v="14"/>
    <n v="1487"/>
    <n v="148710"/>
    <n v="1487109710"/>
    <s v="PROV CONTRACI. CAP LEAS CCIAL CAL E"/>
    <n v="-77836937"/>
    <n v="0"/>
    <n v="-77836937.319999993"/>
    <n v="-0.31999999284744263"/>
    <n v="0"/>
    <n v="0"/>
    <n v="-0.31999999284744263"/>
    <n v="0"/>
    <n v="-0.31999999284744263"/>
    <n v="-0.11839999735355378"/>
    <n v="0"/>
    <n v="0"/>
    <n v="0"/>
    <n v="0"/>
    <n v="0"/>
    <n v="0"/>
    <n v="0"/>
    <n v="-0.11839999735355378"/>
    <n v="0.37"/>
    <n v="0"/>
    <n v="-0.11839999735355378"/>
    <n v="0"/>
    <n v="-0.12950000000215367"/>
    <n v="0"/>
    <n v="1.1100002648599894E-2"/>
  </r>
  <r>
    <x v="5"/>
    <n v="14"/>
    <n v="1488"/>
    <n v="148805"/>
    <n v="1488059001"/>
    <s v="CATEGORIA A CR NORMAL VIV EMPLEADOS"/>
    <n v="-3209202617"/>
    <n v="0"/>
    <n v="-3209202617.2800002"/>
    <n v="-0.28000020980834961"/>
    <n v="0"/>
    <n v="0"/>
    <n v="-0.28000020980834961"/>
    <n v="0"/>
    <n v="-0.28000020980834961"/>
    <n v="-0.10360007762908935"/>
    <n v="0"/>
    <n v="0"/>
    <n v="0"/>
    <n v="0"/>
    <n v="0"/>
    <n v="0"/>
    <n v="0"/>
    <n v="-0.10360007762908935"/>
    <n v="0.37"/>
    <n v="0"/>
    <n v="-0.10360007762908935"/>
    <n v="0"/>
    <n v="-4.4399957656860348E-2"/>
    <n v="0"/>
    <n v="-5.9200119972229001E-2"/>
  </r>
  <r>
    <x v="5"/>
    <n v="14"/>
    <n v="1488"/>
    <n v="148810"/>
    <n v="1488109001"/>
    <s v="PROVIS.OTRS.ACTIV.CATG.B.VVDA.EMPLEADOS"/>
    <n v="-184109476"/>
    <n v="0"/>
    <n v="-184109476.46000001"/>
    <n v="-0.46000000834465027"/>
    <n v="0"/>
    <n v="0"/>
    <n v="-0.46000000834465027"/>
    <n v="0"/>
    <n v="-0.46000000834465027"/>
    <n v="-0.17020000308752059"/>
    <n v="0"/>
    <n v="0"/>
    <n v="0"/>
    <n v="0"/>
    <n v="0"/>
    <n v="0"/>
    <n v="0"/>
    <n v="-0.17020000308752059"/>
    <n v="0.37"/>
    <n v="0"/>
    <n v="-0.17020000308752059"/>
    <n v="0"/>
    <n v="0"/>
    <n v="0"/>
    <n v="-0.17020000308752059"/>
  </r>
  <r>
    <x v="5"/>
    <n v="14"/>
    <n v="1488"/>
    <n v="148815"/>
    <n v="1488159001"/>
    <s v="PROVIS.OTRS.ACTIV.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88"/>
    <n v="148820"/>
    <n v="1488209001"/>
    <s v="PROVIS.OTRS.ACTIV.CATG.D.VVDA.EMPLEAD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950000055134298"/>
    <n v="0"/>
    <n v="-0.12950000055134298"/>
    <n v="0"/>
  </r>
  <r>
    <x v="5"/>
    <n v="14"/>
    <n v="1488"/>
    <n v="148860"/>
    <n v="1488609001"/>
    <s v="PROVIS.OTRS.ACTIV.CATG.A.CONSM.EMPLEADOS"/>
    <n v="-4787304017"/>
    <n v="0"/>
    <n v="-4787304017.4899998"/>
    <n v="-0.48999977111816406"/>
    <n v="0"/>
    <n v="0"/>
    <n v="-0.48999977111816406"/>
    <n v="0"/>
    <n v="-0.48999977111816406"/>
    <n v="-0.18129991531372069"/>
    <n v="0"/>
    <n v="0"/>
    <n v="0"/>
    <n v="0"/>
    <n v="0"/>
    <n v="0"/>
    <n v="0"/>
    <n v="-0.18129991531372069"/>
    <n v="0.37"/>
    <n v="0"/>
    <n v="-0.18129991531372069"/>
    <n v="0.11839988708496094"/>
    <n v="0"/>
    <n v="-0.11839988708496094"/>
    <n v="-0.18129991531372069"/>
  </r>
  <r>
    <x v="5"/>
    <n v="14"/>
    <n v="1488"/>
    <n v="148865"/>
    <n v="1488659001"/>
    <s v="PROVIS.OTRS.ACTIV.CATG.B.CONSM.EMPLEADOS"/>
    <n v="-25898492"/>
    <n v="0"/>
    <n v="-25898491.670000002"/>
    <n v="0.32999999821186066"/>
    <n v="0"/>
    <n v="0.32999999821186066"/>
    <n v="0"/>
    <n v="0"/>
    <n v="0.32999999821186066"/>
    <n v="0.12209999933838844"/>
    <n v="0"/>
    <n v="0"/>
    <n v="0"/>
    <n v="0"/>
    <n v="0"/>
    <n v="0"/>
    <n v="0"/>
    <n v="0.12209999933838844"/>
    <n v="0.37"/>
    <n v="0.12209999933838844"/>
    <n v="0"/>
    <n v="3.3299999944865703E-2"/>
    <n v="0"/>
    <n v="8.8799999393522733E-2"/>
    <n v="0"/>
  </r>
  <r>
    <x v="5"/>
    <n v="14"/>
    <n v="1488"/>
    <n v="148870"/>
    <n v="1488709001"/>
    <s v="PROVIS.OTRS.ACTIV.CATG.C.CONSM.EMPLEADOS"/>
    <n v="-32028459"/>
    <n v="0"/>
    <n v="-32028459.190000001"/>
    <n v="-0.19000000134110451"/>
    <n v="0"/>
    <n v="0"/>
    <n v="-0.19000000134110451"/>
    <n v="0"/>
    <n v="-0.19000000134110451"/>
    <n v="-7.0300000496208673E-2"/>
    <n v="0"/>
    <n v="0"/>
    <n v="0"/>
    <n v="0"/>
    <n v="0"/>
    <n v="0"/>
    <n v="0"/>
    <n v="-7.0300000496208673E-2"/>
    <n v="0.37000000000000005"/>
    <n v="0"/>
    <n v="-7.0300000496208673E-2"/>
    <n v="3.3299999944865703E-2"/>
    <n v="0"/>
    <n v="-3.3299999944865703E-2"/>
    <n v="-7.0300000496208673E-2"/>
  </r>
  <r>
    <x v="5"/>
    <n v="14"/>
    <n v="1488"/>
    <n v="148875"/>
    <n v="1488759001"/>
    <s v="PROVIS.OTRS.ACTIV.CATG.D.CONSM.EMPLEADOS"/>
    <n v="-148562567"/>
    <n v="0"/>
    <n v="-148562566.59"/>
    <n v="0.40999999642372131"/>
    <n v="0"/>
    <n v="0.40999999642372131"/>
    <n v="0"/>
    <n v="0"/>
    <n v="0.40999999642372131"/>
    <n v="0.15169999867677689"/>
    <n v="0"/>
    <n v="0"/>
    <n v="0"/>
    <n v="0"/>
    <n v="0"/>
    <n v="0"/>
    <n v="0"/>
    <n v="0.15169999867677689"/>
    <n v="0.37"/>
    <n v="0.15169999867677689"/>
    <n v="0"/>
    <n v="0"/>
    <n v="-2.2200000882148744E-2"/>
    <n v="0.15169999867677689"/>
    <n v="2.2200000882148744E-2"/>
  </r>
  <r>
    <x v="5"/>
    <n v="14"/>
    <n v="1488"/>
    <n v="148880"/>
    <n v="1488809001"/>
    <s v="PROVIS.OTRS.ACTIV.CATG.E.CONSM.EMPLEADOS"/>
    <n v="-58797984"/>
    <n v="0"/>
    <n v="-58797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89"/>
    <n v="148905"/>
    <n v="1489059001"/>
    <s v="PROVISION  VIVIENDA  A  GTIA IDÓNEA"/>
    <n v="-98171077975"/>
    <n v="0"/>
    <n v="-98171077975.300003"/>
    <n v="-0.3000030517578125"/>
    <n v="0"/>
    <n v="0"/>
    <n v="-0.3000030517578125"/>
    <n v="0"/>
    <n v="-0.3000030517578125"/>
    <n v="-0.11100112915039062"/>
    <n v="0"/>
    <n v="0"/>
    <n v="0"/>
    <n v="0"/>
    <n v="0"/>
    <n v="0"/>
    <n v="0"/>
    <n v="-0.11100112915039062"/>
    <n v="0.37"/>
    <n v="0"/>
    <n v="-0.11100112915039062"/>
    <n v="0"/>
    <n v="-8.1400451660156248E-2"/>
    <n v="0"/>
    <n v="-2.9600677490234373E-2"/>
  </r>
  <r>
    <x v="5"/>
    <n v="14"/>
    <n v="1489"/>
    <n v="148905"/>
    <n v="1489059002"/>
    <s v="PROVISION VIVIENDA A OTRAS GTIAS"/>
    <n v="-11330920352"/>
    <n v="0"/>
    <n v="-11330920352.27"/>
    <n v="-0.27000045776367188"/>
    <n v="0"/>
    <n v="0"/>
    <n v="-0.27000045776367188"/>
    <n v="0"/>
    <n v="-0.27000045776367188"/>
    <n v="-9.9900169372558592E-2"/>
    <n v="0"/>
    <n v="0"/>
    <n v="0"/>
    <n v="0"/>
    <n v="0"/>
    <n v="0"/>
    <n v="0"/>
    <n v="-9.9900169372558592E-2"/>
    <n v="0.37"/>
    <n v="0"/>
    <n v="-9.9900169372558592E-2"/>
    <n v="1.8499717712402344E-2"/>
    <n v="0"/>
    <n v="-1.8499717712402344E-2"/>
    <n v="-9.9900169372558592E-2"/>
  </r>
  <r>
    <x v="5"/>
    <n v="14"/>
    <n v="1489"/>
    <n v="148915"/>
    <n v="1489159002"/>
    <s v="PROVISION VIVIENDA B  GTIA IDÓNEA"/>
    <n v="-8130436364"/>
    <n v="0"/>
    <n v="-8130436363.6700001"/>
    <n v="0.32999992370605469"/>
    <n v="0"/>
    <n v="0.32999992370605469"/>
    <n v="0"/>
    <n v="0"/>
    <n v="0.32999992370605469"/>
    <n v="0.12209997177124023"/>
    <n v="0"/>
    <n v="0"/>
    <n v="0"/>
    <n v="0"/>
    <n v="0"/>
    <n v="0"/>
    <n v="0"/>
    <n v="0.12209997177124023"/>
    <n v="0.37"/>
    <n v="0.12209997177124023"/>
    <n v="0"/>
    <n v="0"/>
    <n v="-0.10729998588562012"/>
    <n v="0.12209997177124023"/>
    <n v="0.10729998588562012"/>
  </r>
  <r>
    <x v="5"/>
    <n v="14"/>
    <n v="1489"/>
    <n v="148915"/>
    <n v="1489159003"/>
    <s v="PROVISION VIVIENDA B  OTRAS GTIAS"/>
    <n v="-10625775759"/>
    <n v="0"/>
    <n v="-10625775759.450001"/>
    <n v="-0.45000076293945313"/>
    <n v="0"/>
    <n v="0"/>
    <n v="-0.45000076293945313"/>
    <n v="0"/>
    <n v="-0.45000076293945313"/>
    <n v="-0.16650028228759767"/>
    <n v="0"/>
    <n v="0"/>
    <n v="0"/>
    <n v="0"/>
    <n v="0"/>
    <n v="0"/>
    <n v="0"/>
    <n v="-0.16650028228759767"/>
    <n v="0.37000000000000005"/>
    <n v="0"/>
    <n v="-0.16650028228759767"/>
    <n v="0.14059968948364257"/>
    <n v="0"/>
    <n v="-0.14059968948364257"/>
    <n v="-0.16650028228759767"/>
  </r>
  <r>
    <x v="5"/>
    <n v="14"/>
    <n v="1489"/>
    <n v="148925"/>
    <n v="1489259002"/>
    <s v="PROVISION VIVIENDA C  GTIA IDÓNEA"/>
    <n v="-84026928219"/>
    <n v="0"/>
    <n v="-84026928219.380005"/>
    <n v="-0.3800048828125"/>
    <n v="0"/>
    <n v="0"/>
    <n v="-0.3800048828125"/>
    <n v="0"/>
    <n v="-0.3800048828125"/>
    <n v="-0.14060180664062499"/>
    <n v="0"/>
    <n v="0"/>
    <n v="0"/>
    <n v="0"/>
    <n v="0"/>
    <n v="0"/>
    <n v="0"/>
    <n v="-0.14060180664062499"/>
    <n v="0.37"/>
    <n v="0"/>
    <n v="-0.14060180664062499"/>
    <n v="0"/>
    <n v="-9.9901580810546869E-2"/>
    <n v="0"/>
    <n v="-4.0700225830078124E-2"/>
  </r>
  <r>
    <x v="5"/>
    <n v="14"/>
    <n v="1489"/>
    <n v="148925"/>
    <n v="1489259003"/>
    <s v="PROVISION VIVIENDA C  OTRAS GTIAS"/>
    <n v="-7996548842"/>
    <n v="0"/>
    <n v="-7996548842.3800001"/>
    <n v="-0.38000011444091797"/>
    <n v="0"/>
    <n v="0"/>
    <n v="-0.38000011444091797"/>
    <n v="0"/>
    <n v="-0.38000011444091797"/>
    <n v="-0.14060004234313964"/>
    <n v="0"/>
    <n v="0"/>
    <n v="0"/>
    <n v="0"/>
    <n v="0"/>
    <n v="0"/>
    <n v="0"/>
    <n v="-0.14060004234313964"/>
    <n v="0.37"/>
    <n v="0"/>
    <n v="-0.14060004234313964"/>
    <n v="1.4799985885620117E-2"/>
    <n v="0"/>
    <n v="-1.4799985885620117E-2"/>
    <n v="-0.14060004234313964"/>
  </r>
  <r>
    <x v="5"/>
    <n v="14"/>
    <n v="1489"/>
    <n v="148935"/>
    <n v="1489359001"/>
    <s v="PROVISION VIVIENDA D  GTIA IDÓNEA"/>
    <n v="-83364879376"/>
    <n v="0"/>
    <n v="-83364879375.820007"/>
    <n v="0.17999267578125"/>
    <n v="0"/>
    <n v="0.17999267578125"/>
    <n v="0"/>
    <n v="0"/>
    <n v="0.17999267578125"/>
    <n v="6.6597290039062493E-2"/>
    <n v="0"/>
    <n v="0"/>
    <n v="0"/>
    <n v="0"/>
    <n v="0"/>
    <n v="0"/>
    <n v="0"/>
    <n v="6.6597290039062493E-2"/>
    <n v="0.36999999999999994"/>
    <n v="6.6597290039062493E-2"/>
    <n v="0"/>
    <n v="0"/>
    <n v="-0.10359954833984375"/>
    <n v="6.6597290039062493E-2"/>
    <n v="0.10359954833984375"/>
  </r>
  <r>
    <x v="5"/>
    <n v="14"/>
    <n v="1489"/>
    <n v="148935"/>
    <n v="1489359002"/>
    <s v="PROVISION VIVIENDA D  OTRAS GTIAS"/>
    <n v="-3839711473"/>
    <n v="0"/>
    <n v="-3839711473.25"/>
    <n v="-0.25"/>
    <n v="0"/>
    <n v="0"/>
    <n v="-0.25"/>
    <n v="0"/>
    <n v="-0.25"/>
    <n v="-9.2499999999999999E-2"/>
    <n v="0"/>
    <n v="0"/>
    <n v="0"/>
    <n v="0"/>
    <n v="0"/>
    <n v="0"/>
    <n v="0"/>
    <n v="-9.2499999999999999E-2"/>
    <n v="0.37"/>
    <n v="0"/>
    <n v="-9.2499999999999999E-2"/>
    <n v="0"/>
    <n v="-0.16280002117156983"/>
    <n v="0"/>
    <n v="7.0300021171569832E-2"/>
  </r>
  <r>
    <x v="5"/>
    <n v="14"/>
    <n v="1489"/>
    <n v="148945"/>
    <n v="1489459001"/>
    <s v="PROVISION VIVIENDA E  GTIA IDÓNEA"/>
    <n v="-196303120349"/>
    <n v="0"/>
    <n v="-196303120348.60999"/>
    <n v="0.3900146484375"/>
    <n v="0"/>
    <n v="0.3900146484375"/>
    <n v="0"/>
    <n v="0"/>
    <n v="0.3900146484375"/>
    <n v="0.14430541992187501"/>
    <n v="0"/>
    <n v="0"/>
    <n v="0"/>
    <n v="0"/>
    <n v="0"/>
    <n v="0"/>
    <n v="0"/>
    <n v="0.14430541992187501"/>
    <n v="0.37000000000000005"/>
    <n v="0.14430541992187501"/>
    <n v="0"/>
    <n v="9.6203613281250003E-2"/>
    <n v="0"/>
    <n v="4.8101806640625008E-2"/>
    <n v="0"/>
  </r>
  <r>
    <x v="5"/>
    <n v="14"/>
    <n v="1489"/>
    <n v="148945"/>
    <n v="1489459002"/>
    <s v="PROVISION VIVIENDA E OTRAS GTIAS"/>
    <n v="-9969270130"/>
    <n v="0"/>
    <n v="-9969270129.9300003"/>
    <n v="6.999969482421875E-2"/>
    <n v="0"/>
    <n v="6.999969482421875E-2"/>
    <n v="0"/>
    <n v="0"/>
    <n v="6.999969482421875E-2"/>
    <n v="2.5899887084960938E-2"/>
    <n v="0"/>
    <n v="0"/>
    <n v="0"/>
    <n v="0"/>
    <n v="0"/>
    <n v="0"/>
    <n v="0"/>
    <n v="2.5899887084960938E-2"/>
    <n v="0.37"/>
    <n v="2.5899887084960938E-2"/>
    <n v="0"/>
    <n v="5.1799774169921875E-2"/>
    <n v="0"/>
    <n v="-2.5899887084960938E-2"/>
    <n v="0"/>
  </r>
  <r>
    <x v="5"/>
    <n v="14"/>
    <n v="1491"/>
    <n v="149105"/>
    <n v="1491059001"/>
    <s v="PROVISION A  GARANTIA IDÓNEA CONSUMO"/>
    <n v="-24315793805"/>
    <n v="0"/>
    <n v="-24315793805.299999"/>
    <n v="-0.29999923706054688"/>
    <n v="0"/>
    <n v="0"/>
    <n v="-0.29999923706054688"/>
    <n v="0"/>
    <n v="-0.29999923706054688"/>
    <n v="-0.11099971771240234"/>
    <n v="0"/>
    <n v="0"/>
    <n v="0"/>
    <n v="0"/>
    <n v="0"/>
    <n v="0"/>
    <n v="0"/>
    <n v="-0.11099971771240234"/>
    <n v="0.37"/>
    <n v="0"/>
    <n v="-0.11099971771240234"/>
    <n v="0"/>
    <n v="-0.17019966125488281"/>
    <n v="0"/>
    <n v="5.9199943542480468E-2"/>
  </r>
  <r>
    <x v="16"/>
    <n v="14"/>
    <n v="1491"/>
    <n v="149105"/>
    <n v="1491059002"/>
    <s v="PROVISION A  OTRAS GARANTIAS CONSUMO"/>
    <n v="-286929278070"/>
    <n v="0"/>
    <n v="-270306463676.77014"/>
    <n v="16622814393.230011"/>
    <n v="0"/>
    <n v="16622814393.230011"/>
    <n v="0"/>
    <n v="0"/>
    <n v="16622814393.230011"/>
    <n v="6150441325.4951038"/>
    <n v="0"/>
    <n v="0"/>
    <n v="0"/>
    <n v="0"/>
    <n v="0"/>
    <n v="0"/>
    <n v="0"/>
    <n v="6150441325.4951038"/>
    <n v="0.37"/>
    <n v="6150441325.4951038"/>
    <n v="0"/>
    <n v="6150441325.4359026"/>
    <n v="0"/>
    <n v="5.9201240539550781E-2"/>
    <n v="0"/>
  </r>
  <r>
    <x v="12"/>
    <n v="14"/>
    <n v="1491"/>
    <n v="149105"/>
    <n v="1491059003"/>
    <s v="PROVISION A BIENES DADOS EN LEASING CONSUMO"/>
    <n v="-685767706"/>
    <n v="0"/>
    <n v="-685767705.66999996"/>
    <n v="0.33000004291534424"/>
    <n v="0"/>
    <n v="0.33000004291534424"/>
    <n v="0"/>
    <n v="0"/>
    <n v="0.33000004291534424"/>
    <n v="0.12210001587867737"/>
    <n v="0"/>
    <n v="0"/>
    <n v="0"/>
    <n v="0"/>
    <n v="0"/>
    <n v="0"/>
    <n v="0"/>
    <n v="0.12210001587867737"/>
    <n v="0.37"/>
    <n v="0.12210001587867737"/>
    <n v="0"/>
    <n v="7.7700014114379878E-2"/>
    <n v="0"/>
    <n v="4.4400001764297495E-2"/>
    <n v="0"/>
  </r>
  <r>
    <x v="12"/>
    <n v="14"/>
    <n v="1491"/>
    <n v="149105"/>
    <n v="1491059701"/>
    <s v="PROV CAP LEAS FRO CMO CAT A"/>
    <n v="-2883615"/>
    <n v="0"/>
    <n v="-2883614.99"/>
    <n v="9.9999997764825821E-3"/>
    <n v="0"/>
    <n v="9.9999997764825821E-3"/>
    <n v="0"/>
    <n v="0"/>
    <n v="9.9999997764825821E-3"/>
    <n v="3.6999999172985555E-3"/>
    <n v="0"/>
    <n v="0"/>
    <n v="0"/>
    <n v="0"/>
    <n v="0"/>
    <n v="0"/>
    <n v="0"/>
    <n v="3.6999999172985555E-3"/>
    <n v="0.37"/>
    <n v="3.6999999172985555E-3"/>
    <n v="0"/>
    <n v="0"/>
    <n v="-0.15539999997243284"/>
    <n v="3.6999999172985555E-3"/>
    <n v="0.15539999997243284"/>
  </r>
  <r>
    <x v="5"/>
    <n v="14"/>
    <n v="1491"/>
    <n v="149110"/>
    <n v="1491109001"/>
    <s v="PROVISION B  GARANTIA IDÓNEA CONSUMO"/>
    <n v="-2355784526"/>
    <n v="0"/>
    <n v="-2355784526.1399999"/>
    <n v="-0.1399998664855957"/>
    <n v="0"/>
    <n v="0"/>
    <n v="-0.1399998664855957"/>
    <n v="0"/>
    <n v="-0.1399998664855957"/>
    <n v="-5.1799950599670408E-2"/>
    <n v="0"/>
    <n v="0"/>
    <n v="0"/>
    <n v="0"/>
    <n v="0"/>
    <n v="0"/>
    <n v="0"/>
    <n v="-5.1799950599670408E-2"/>
    <n v="0.37"/>
    <n v="0"/>
    <n v="-5.1799950599670408E-2"/>
    <n v="0"/>
    <n v="-0.13320004940032959"/>
    <n v="0"/>
    <n v="8.1400098800659182E-2"/>
  </r>
  <r>
    <x v="5"/>
    <n v="14"/>
    <n v="1491"/>
    <n v="149110"/>
    <n v="1491109002"/>
    <s v="PROVISION B  OTRAS GARANTIAS  CONSUMO"/>
    <n v="-26505191617"/>
    <n v="0"/>
    <n v="-26505191617.049999"/>
    <n v="-4.9999237060546875E-2"/>
    <n v="0"/>
    <n v="0"/>
    <n v="-4.9999237060546875E-2"/>
    <n v="0"/>
    <n v="-4.9999237060546875E-2"/>
    <n v="-1.8499717712402344E-2"/>
    <n v="0"/>
    <n v="0"/>
    <n v="0"/>
    <n v="0"/>
    <n v="0"/>
    <n v="0"/>
    <n v="0"/>
    <n v="-1.8499717712402344E-2"/>
    <n v="0.37"/>
    <n v="0"/>
    <n v="-1.8499717712402344E-2"/>
    <n v="0"/>
    <n v="-9.6199378967285157E-2"/>
    <n v="0"/>
    <n v="7.7699661254882813E-2"/>
  </r>
  <r>
    <x v="12"/>
    <n v="14"/>
    <n v="1491"/>
    <n v="149110"/>
    <n v="1491109003"/>
    <s v="PROVISION B  BIENES DADOS EN LEASING CONSUMO"/>
    <n v="-73159052"/>
    <n v="0"/>
    <n v="-73159051.950000003"/>
    <n v="4.9999997019767761E-2"/>
    <n v="0"/>
    <n v="4.9999997019767761E-2"/>
    <n v="0"/>
    <n v="0"/>
    <n v="4.9999997019767761E-2"/>
    <n v="1.849999889731407E-2"/>
    <n v="0"/>
    <n v="0"/>
    <n v="0"/>
    <n v="0"/>
    <n v="0"/>
    <n v="0"/>
    <n v="0"/>
    <n v="1.849999889731407E-2"/>
    <n v="0.37"/>
    <n v="1.849999889731407E-2"/>
    <n v="0"/>
    <n v="0"/>
    <n v="-0.18130000077188016"/>
    <n v="1.849999889731407E-2"/>
    <n v="0.18130000077188016"/>
  </r>
  <r>
    <x v="5"/>
    <n v="14"/>
    <n v="1491"/>
    <n v="149115"/>
    <n v="1491159001"/>
    <s v="PROVISION C  GARANTIA IDÓNEA CONSUMO"/>
    <n v="-7398180815"/>
    <n v="0"/>
    <n v="-7398180815.4300003"/>
    <n v="-0.43000030517578125"/>
    <n v="0"/>
    <n v="0"/>
    <n v="-0.43000030517578125"/>
    <n v="0"/>
    <n v="-0.43000030517578125"/>
    <n v="-0.15910011291503906"/>
    <n v="0"/>
    <n v="0"/>
    <n v="0"/>
    <n v="0"/>
    <n v="0"/>
    <n v="0"/>
    <n v="0"/>
    <n v="-0.15910011291503906"/>
    <n v="0.37"/>
    <n v="0"/>
    <n v="-0.15910011291503906"/>
    <n v="0.13689995765686036"/>
    <n v="0"/>
    <n v="-0.13689995765686036"/>
    <n v="-0.15910011291503906"/>
  </r>
  <r>
    <x v="5"/>
    <n v="14"/>
    <n v="1491"/>
    <n v="149115"/>
    <n v="1491159002"/>
    <s v="PROVISION C  OTRAS GARANTIAS CONSUMO"/>
    <n v="-36583863173"/>
    <n v="0"/>
    <n v="-36583863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7699661254882813E-2"/>
    <n v="0"/>
    <n v="-7.7699661254882813E-2"/>
    <n v="0"/>
  </r>
  <r>
    <x v="12"/>
    <n v="14"/>
    <n v="1491"/>
    <n v="149115"/>
    <n v="1491159003"/>
    <s v="PROVISION C  BIENES DADOS EN LEASING CONSUMO"/>
    <n v="-245914490"/>
    <n v="0"/>
    <n v="-245914489.63"/>
    <n v="0.37000000476837158"/>
    <n v="0"/>
    <n v="0.37000000476837158"/>
    <n v="0"/>
    <n v="0"/>
    <n v="0.37000000476837158"/>
    <n v="0.13690000176429748"/>
    <n v="0"/>
    <n v="0"/>
    <n v="0"/>
    <n v="0"/>
    <n v="0"/>
    <n v="0"/>
    <n v="0"/>
    <n v="0.13690000176429748"/>
    <n v="0.37"/>
    <n v="0.13690000176429748"/>
    <n v="0"/>
    <n v="0"/>
    <n v="-5.5500002205371858E-2"/>
    <n v="0.13690000176429748"/>
    <n v="5.5500002205371858E-2"/>
  </r>
  <r>
    <x v="5"/>
    <n v="14"/>
    <n v="1491"/>
    <n v="149120"/>
    <n v="1491209001"/>
    <s v="PROVISION D  GARANTIA IDÓNEA CONSUMO"/>
    <n v="-63025500775"/>
    <n v="0"/>
    <n v="-63025500774.5"/>
    <n v="0.5"/>
    <n v="0"/>
    <n v="0.5"/>
    <n v="0"/>
    <n v="0"/>
    <n v="0.5"/>
    <n v="0.185"/>
    <n v="0"/>
    <n v="0"/>
    <n v="0"/>
    <n v="0"/>
    <n v="0"/>
    <n v="0"/>
    <n v="0"/>
    <n v="0.185"/>
    <n v="0.37"/>
    <n v="0.185"/>
    <n v="0"/>
    <n v="0"/>
    <n v="-0.12579864501953125"/>
    <n v="0.185"/>
    <n v="0.12579864501953125"/>
  </r>
  <r>
    <x v="5"/>
    <n v="14"/>
    <n v="1491"/>
    <n v="149120"/>
    <n v="1491209002"/>
    <s v="PROVISION D OTRAS GARANTIAS CONSUMO"/>
    <n v="-543553498240"/>
    <n v="0"/>
    <n v="-543553498239.96997"/>
    <n v="3.0029296875E-2"/>
    <n v="0"/>
    <n v="3.0029296875E-2"/>
    <n v="0"/>
    <n v="0"/>
    <n v="3.0029296875E-2"/>
    <n v="1.111083984375E-2"/>
    <n v="0"/>
    <n v="0"/>
    <n v="0"/>
    <n v="0"/>
    <n v="0"/>
    <n v="0"/>
    <n v="0"/>
    <n v="1.111083984375E-2"/>
    <n v="0.37"/>
    <n v="1.111083984375E-2"/>
    <n v="0"/>
    <n v="9.6203613281250003E-2"/>
    <n v="0"/>
    <n v="-8.5092773437500005E-2"/>
    <n v="0"/>
  </r>
  <r>
    <x v="12"/>
    <n v="14"/>
    <n v="1491"/>
    <n v="149120"/>
    <n v="1491209003"/>
    <s v="PROVISION D BIENES DADOS EN LEASING CONSUMO"/>
    <n v="-1548822874"/>
    <n v="0"/>
    <n v="-1548822874.3299999"/>
    <n v="-0.32999992370605469"/>
    <n v="0"/>
    <n v="0"/>
    <n v="-0.32999992370605469"/>
    <n v="0"/>
    <n v="-0.32999992370605469"/>
    <n v="-0.12209997177124023"/>
    <n v="0"/>
    <n v="0"/>
    <n v="0"/>
    <n v="0"/>
    <n v="0"/>
    <n v="0"/>
    <n v="0"/>
    <n v="-0.12209997177124023"/>
    <n v="0.37"/>
    <n v="0"/>
    <n v="-0.12209997177124023"/>
    <n v="0"/>
    <n v="-0.13319996118545532"/>
    <n v="0"/>
    <n v="1.1099989414215097E-2"/>
  </r>
  <r>
    <x v="12"/>
    <n v="14"/>
    <n v="1491"/>
    <n v="149120"/>
    <n v="1491209701"/>
    <s v="PROV CAP LEAS FRO CMO CAT D"/>
    <n v="-53293524"/>
    <n v="0"/>
    <n v="-53293524.310000002"/>
    <n v="-0.31000000238418579"/>
    <n v="0"/>
    <n v="0"/>
    <n v="-0.31000000238418579"/>
    <n v="0"/>
    <n v="-0.31000000238418579"/>
    <n v="-0.11470000088214874"/>
    <n v="0"/>
    <n v="0"/>
    <n v="0"/>
    <n v="0"/>
    <n v="0"/>
    <n v="0"/>
    <n v="0"/>
    <n v="-0.11470000088214874"/>
    <n v="0.37"/>
    <n v="0"/>
    <n v="-0.11470000088214874"/>
    <n v="6.2900000661611555E-2"/>
    <n v="0"/>
    <n v="-6.2900000661611555E-2"/>
    <n v="-0.11470000088214874"/>
  </r>
  <r>
    <x v="5"/>
    <n v="14"/>
    <n v="1491"/>
    <n v="149125"/>
    <n v="1491259001"/>
    <s v="PROVISION E  GARANTIA IDÓNEA CONSUMO"/>
    <n v="-96704594651"/>
    <n v="0"/>
    <n v="-96704594650.839996"/>
    <n v="0.160003662109375"/>
    <n v="0"/>
    <n v="0.160003662109375"/>
    <n v="0"/>
    <n v="0"/>
    <n v="0.160003662109375"/>
    <n v="5.9201354980468752E-2"/>
    <n v="0"/>
    <n v="0"/>
    <n v="0"/>
    <n v="0"/>
    <n v="0"/>
    <n v="0"/>
    <n v="0"/>
    <n v="5.9201354980468752E-2"/>
    <n v="0.37"/>
    <n v="5.9201354980468752E-2"/>
    <n v="0"/>
    <n v="0.12210067749023437"/>
    <n v="0"/>
    <n v="-6.2899322509765626E-2"/>
    <n v="0"/>
  </r>
  <r>
    <x v="5"/>
    <n v="14"/>
    <n v="1491"/>
    <n v="149125"/>
    <n v="1491259002"/>
    <s v="PROVISION E  OTRAS GARANTIAS CONSUMO"/>
    <n v="-426811602648"/>
    <n v="0"/>
    <n v="-426811602648.20001"/>
    <n v="-0.20001220703125"/>
    <n v="0"/>
    <n v="0"/>
    <n v="-0.20001220703125"/>
    <n v="0"/>
    <n v="-0.20001220703125"/>
    <n v="-7.4004516601562501E-2"/>
    <n v="0"/>
    <n v="0"/>
    <n v="0"/>
    <n v="0"/>
    <n v="0"/>
    <n v="0"/>
    <n v="0"/>
    <n v="-7.4004516601562501E-2"/>
    <n v="0.37"/>
    <n v="0"/>
    <n v="-7.4004516601562501E-2"/>
    <n v="0"/>
    <n v="-0.15539367675781249"/>
    <n v="0"/>
    <n v="8.1389160156249987E-2"/>
  </r>
  <r>
    <x v="12"/>
    <n v="14"/>
    <n v="1491"/>
    <n v="149125"/>
    <n v="1491259003"/>
    <s v="PROVISION E  BIENES DADOS EN LEASING CONSUMO"/>
    <n v="-1662847830"/>
    <n v="0"/>
    <n v="-1662847830.3800001"/>
    <n v="-0.38000011444091797"/>
    <n v="0"/>
    <n v="0"/>
    <n v="-0.38000011444091797"/>
    <n v="0"/>
    <n v="-0.38000011444091797"/>
    <n v="-0.14060004234313964"/>
    <n v="0"/>
    <n v="0"/>
    <n v="0"/>
    <n v="0"/>
    <n v="0"/>
    <n v="0"/>
    <n v="0"/>
    <n v="-0.14060004234313964"/>
    <n v="0.37"/>
    <n v="0"/>
    <n v="-0.14060004234313964"/>
    <n v="0"/>
    <n v="-0.15170003175735475"/>
    <n v="0"/>
    <n v="1.1099989414215111E-2"/>
  </r>
  <r>
    <x v="12"/>
    <n v="14"/>
    <n v="1491"/>
    <n v="149125"/>
    <n v="1491259701"/>
    <s v="PROV CAP LEAS FRO CMO CAT E"/>
    <n v="-86387747"/>
    <n v="0"/>
    <n v="-86387746.599999994"/>
    <n v="0.40000000596046448"/>
    <n v="0"/>
    <n v="0.40000000596046448"/>
    <n v="0"/>
    <n v="0"/>
    <n v="0.40000000596046448"/>
    <n v="0.14800000220537185"/>
    <n v="0"/>
    <n v="0"/>
    <n v="0"/>
    <n v="0"/>
    <n v="0"/>
    <n v="0"/>
    <n v="0"/>
    <n v="0.14800000220537185"/>
    <n v="0.37"/>
    <n v="0.14800000220537185"/>
    <n v="0"/>
    <n v="0.18129999801516533"/>
    <n v="0"/>
    <n v="-3.3299995809793481E-2"/>
    <n v="0"/>
  </r>
  <r>
    <x v="5"/>
    <n v="14"/>
    <n v="1493"/>
    <n v="149305"/>
    <n v="1493059001"/>
    <s v="PROVISION A  GARANTIA IDÓNEA MICROCREDITO"/>
    <n v="-4860190344"/>
    <n v="0"/>
    <n v="-4860190343.5200005"/>
    <n v="0.47999954223632813"/>
    <n v="0"/>
    <n v="0.47999954223632813"/>
    <n v="0"/>
    <n v="0"/>
    <n v="0.47999954223632813"/>
    <n v="0.17759983062744139"/>
    <n v="0"/>
    <n v="0"/>
    <n v="0"/>
    <n v="0"/>
    <n v="0"/>
    <n v="0"/>
    <n v="0"/>
    <n v="0.17759983062744139"/>
    <n v="0.36999999999999994"/>
    <n v="0.17759983062744139"/>
    <n v="0"/>
    <n v="0.1627998447418213"/>
    <n v="0"/>
    <n v="1.4799985885620093E-2"/>
    <n v="0"/>
  </r>
  <r>
    <x v="5"/>
    <n v="14"/>
    <n v="1493"/>
    <n v="149305"/>
    <n v="1493059002"/>
    <s v="PROVISION A  OTRAS GARANTIAS MICROCREDITO"/>
    <n v="-212019502"/>
    <n v="0"/>
    <n v="-212019501.80000001"/>
    <n v="0.19999998807907104"/>
    <n v="0"/>
    <n v="0.19999998807907104"/>
    <n v="0"/>
    <n v="0"/>
    <n v="0.19999998807907104"/>
    <n v="7.3999995589256282E-2"/>
    <n v="0"/>
    <n v="0"/>
    <n v="0"/>
    <n v="0"/>
    <n v="0"/>
    <n v="0"/>
    <n v="0"/>
    <n v="7.3999995589256282E-2"/>
    <n v="0.37"/>
    <n v="7.3999995589256282E-2"/>
    <n v="0"/>
    <n v="0"/>
    <n v="-0.16279999911785126"/>
    <n v="7.3999995589256282E-2"/>
    <n v="0.16279999911785126"/>
  </r>
  <r>
    <x v="5"/>
    <n v="14"/>
    <n v="1493"/>
    <n v="149310"/>
    <n v="1493109001"/>
    <s v="PROVISION B  GARANTIA IDÓNEA MICROCREDITO"/>
    <n v="-517354077"/>
    <n v="0"/>
    <n v="-517354076.67000002"/>
    <n v="0.32999998331069946"/>
    <n v="0"/>
    <n v="0.32999998331069946"/>
    <n v="0"/>
    <n v="0"/>
    <n v="0.32999998331069946"/>
    <n v="0.1220999938249588"/>
    <n v="0"/>
    <n v="0"/>
    <n v="0"/>
    <n v="0"/>
    <n v="0"/>
    <n v="0"/>
    <n v="0"/>
    <n v="0.1220999938249588"/>
    <n v="0.37"/>
    <n v="0.1220999938249588"/>
    <n v="0"/>
    <n v="1.8500004410743714E-2"/>
    <n v="0"/>
    <n v="0.10359998941421508"/>
    <n v="0"/>
  </r>
  <r>
    <x v="5"/>
    <n v="14"/>
    <n v="1493"/>
    <n v="149310"/>
    <n v="1493109002"/>
    <s v="PROVISION B  OTRAS GARANTIAS  MICROCREDITO"/>
    <n v="-15444685"/>
    <n v="0"/>
    <n v="-15444685.060000001"/>
    <n v="-6.0000000521540642E-2"/>
    <n v="0"/>
    <n v="0"/>
    <n v="-6.0000000521540642E-2"/>
    <n v="0"/>
    <n v="-6.0000000521540642E-2"/>
    <n v="-2.2200000192970037E-2"/>
    <n v="0"/>
    <n v="0"/>
    <n v="0"/>
    <n v="0"/>
    <n v="0"/>
    <n v="0"/>
    <n v="0"/>
    <n v="-2.2200000192970037E-2"/>
    <n v="0.37"/>
    <n v="0"/>
    <n v="-2.2200000192970037E-2"/>
    <n v="0"/>
    <n v="-0.17760000016540289"/>
    <n v="0"/>
    <n v="0.15539999997243287"/>
  </r>
  <r>
    <x v="5"/>
    <n v="14"/>
    <n v="1493"/>
    <n v="149315"/>
    <n v="1493159001"/>
    <s v="PROVISION C  GARANTIA IDÓNEA MICROCREDITO"/>
    <n v="-7494283223"/>
    <n v="0"/>
    <n v="-7494283222.5"/>
    <n v="0.5"/>
    <n v="0"/>
    <n v="0.5"/>
    <n v="0"/>
    <n v="0"/>
    <n v="0.5"/>
    <n v="0.185"/>
    <n v="0"/>
    <n v="0"/>
    <n v="0"/>
    <n v="0"/>
    <n v="0"/>
    <n v="0"/>
    <n v="0"/>
    <n v="0.185"/>
    <n v="0.37"/>
    <n v="0.185"/>
    <n v="0"/>
    <n v="0"/>
    <n v="-0.12209997177124023"/>
    <n v="0.185"/>
    <n v="0.12209997177124023"/>
  </r>
  <r>
    <x v="5"/>
    <n v="14"/>
    <n v="1493"/>
    <n v="149315"/>
    <n v="1493159002"/>
    <s v="PROVISION C  OTRAS GARANTIAS MICROCREDITO"/>
    <n v="-235110111"/>
    <n v="0"/>
    <n v="-235110110.94"/>
    <n v="6.0000002384185791E-2"/>
    <n v="0"/>
    <n v="6.0000002384185791E-2"/>
    <n v="0"/>
    <n v="0"/>
    <n v="6.0000002384185791E-2"/>
    <n v="2.2200000882148744E-2"/>
    <n v="0"/>
    <n v="0"/>
    <n v="0"/>
    <n v="0"/>
    <n v="0"/>
    <n v="0"/>
    <n v="0"/>
    <n v="2.2200000882148744E-2"/>
    <n v="0.37"/>
    <n v="2.2200000882148744E-2"/>
    <n v="0"/>
    <n v="8.1399999558925629E-2"/>
    <n v="0"/>
    <n v="-5.9199998676776888E-2"/>
    <n v="0"/>
  </r>
  <r>
    <x v="5"/>
    <n v="14"/>
    <n v="1493"/>
    <n v="149320"/>
    <n v="1493209001"/>
    <s v="PROVISION D  GARANTIA IDÓNEA MICROCREDITO"/>
    <n v="-10777020543"/>
    <n v="0"/>
    <n v="-10777020542.959999"/>
    <n v="4.000091552734375E-2"/>
    <n v="0"/>
    <n v="4.000091552734375E-2"/>
    <n v="0"/>
    <n v="0"/>
    <n v="4.000091552734375E-2"/>
    <n v="1.4800338745117188E-2"/>
    <n v="0"/>
    <n v="0"/>
    <n v="0"/>
    <n v="0"/>
    <n v="0"/>
    <n v="0"/>
    <n v="0"/>
    <n v="1.4800338745117188E-2"/>
    <n v="0.37"/>
    <n v="1.4800338745117188E-2"/>
    <n v="0"/>
    <n v="0"/>
    <n v="-4.0700225830078124E-2"/>
    <n v="1.4800338745117188E-2"/>
    <n v="4.0700225830078124E-2"/>
  </r>
  <r>
    <x v="5"/>
    <n v="14"/>
    <n v="1493"/>
    <n v="149320"/>
    <n v="1493209002"/>
    <s v="PROVISION D  OTRAS GARANTIAS MICROCREDITO"/>
    <n v="-581961757"/>
    <n v="0"/>
    <n v="-581961757.17999995"/>
    <n v="-0.1799999475479126"/>
    <n v="0"/>
    <n v="0"/>
    <n v="-0.1799999475479126"/>
    <n v="0"/>
    <n v="-0.1799999475479126"/>
    <n v="-6.6599980592727662E-2"/>
    <n v="0"/>
    <n v="0"/>
    <n v="0"/>
    <n v="0"/>
    <n v="0"/>
    <n v="0"/>
    <n v="0"/>
    <n v="-6.6599980592727662E-2"/>
    <n v="0.37"/>
    <n v="0"/>
    <n v="-6.6599980592727662E-2"/>
    <n v="4.8099998235702511E-2"/>
    <n v="0"/>
    <n v="-4.8099998235702511E-2"/>
    <n v="-6.6599980592727662E-2"/>
  </r>
  <r>
    <x v="5"/>
    <n v="14"/>
    <n v="1493"/>
    <n v="149325"/>
    <n v="1493259001"/>
    <s v="PROVISION E  GARANTIA IDÓNEA MICROCREDITO"/>
    <n v="-42756141789"/>
    <n v="0"/>
    <n v="-42756141789.239998"/>
    <n v="-0.23999786376953125"/>
    <n v="0"/>
    <n v="0"/>
    <n v="-0.23999786376953125"/>
    <n v="0"/>
    <n v="-0.23999786376953125"/>
    <n v="-8.8799209594726564E-2"/>
    <n v="0"/>
    <n v="0"/>
    <n v="0"/>
    <n v="0"/>
    <n v="0"/>
    <n v="0"/>
    <n v="0"/>
    <n v="-8.8799209594726564E-2"/>
    <n v="0.37"/>
    <n v="0"/>
    <n v="-8.8799209594726564E-2"/>
    <n v="0"/>
    <n v="-0.14059898376464844"/>
    <n v="0"/>
    <n v="5.1799774169921875E-2"/>
  </r>
  <r>
    <x v="5"/>
    <n v="14"/>
    <n v="1493"/>
    <n v="149325"/>
    <n v="1493259002"/>
    <s v="PROVISION E  OTRAS GARANTIAS MICROCREDITO"/>
    <n v="-12603446956"/>
    <n v="0"/>
    <n v="-12603446955.639999"/>
    <n v="0.3600006103515625"/>
    <n v="0"/>
    <n v="0.3600006103515625"/>
    <n v="0"/>
    <n v="0"/>
    <n v="0.3600006103515625"/>
    <n v="0.13320022583007812"/>
    <n v="0"/>
    <n v="0"/>
    <n v="0"/>
    <n v="0"/>
    <n v="0"/>
    <n v="0"/>
    <n v="0"/>
    <n v="0.13320022583007812"/>
    <n v="0.37"/>
    <n v="0.13320022583007812"/>
    <n v="0"/>
    <n v="9.2499999999999999E-2"/>
    <n v="0"/>
    <n v="4.0700225830078124E-2"/>
    <n v="0"/>
  </r>
  <r>
    <x v="5"/>
    <n v="14"/>
    <n v="1495"/>
    <n v="149505"/>
    <n v="1495051888"/>
    <s v="PROVISION A GARANTIA IDÓNEA COMERCIAL"/>
    <n v="-1079617234"/>
    <n v="0"/>
    <n v="-1079617234.29"/>
    <n v="-0.28999996185302734"/>
    <n v="0"/>
    <n v="0"/>
    <n v="-0.28999996185302734"/>
    <n v="0"/>
    <n v="-0.28999996185302734"/>
    <n v="-0.10729998588562012"/>
    <n v="0"/>
    <n v="0"/>
    <n v="0"/>
    <n v="0"/>
    <n v="0"/>
    <n v="0"/>
    <n v="0"/>
    <n v="-0.10729998588562012"/>
    <n v="0.37"/>
    <n v="0"/>
    <n v="-0.10729998588562012"/>
    <n v="4.4399957656860348E-2"/>
    <n v="0"/>
    <n v="-4.4399957656860348E-2"/>
    <n v="-0.10729998588562012"/>
  </r>
  <r>
    <x v="5"/>
    <n v="14"/>
    <n v="1495"/>
    <n v="149505"/>
    <n v="1495051889"/>
    <s v="PROVISION A OTRAS GARANTIAS COMERCIAL"/>
    <n v="-7037738220"/>
    <n v="0"/>
    <n v="-7037738220.4399996"/>
    <n v="-0.43999958038330078"/>
    <n v="0"/>
    <n v="0"/>
    <n v="-0.43999958038330078"/>
    <n v="0"/>
    <n v="-0.43999958038330078"/>
    <n v="-0.1627998447418213"/>
    <n v="0"/>
    <n v="0"/>
    <n v="0"/>
    <n v="0"/>
    <n v="0"/>
    <n v="0"/>
    <n v="0"/>
    <n v="-0.1627998447418213"/>
    <n v="0.37"/>
    <n v="0"/>
    <n v="-0.1627998447418213"/>
    <n v="0"/>
    <n v="-2.9599971771240234E-2"/>
    <n v="0"/>
    <n v="-0.13319987297058106"/>
  </r>
  <r>
    <x v="5"/>
    <n v="14"/>
    <n v="1495"/>
    <n v="149505"/>
    <n v="1495059001"/>
    <s v="PROVISION A , GARANTIA IDÓNEA COMERCIAL"/>
    <n v="-182981375235"/>
    <n v="0"/>
    <n v="-182981375234.57999"/>
    <n v="0.420013427734375"/>
    <n v="0"/>
    <n v="0.420013427734375"/>
    <n v="0"/>
    <n v="0"/>
    <n v="0.420013427734375"/>
    <n v="0.15540496826171873"/>
    <n v="0"/>
    <n v="0"/>
    <n v="0"/>
    <n v="0"/>
    <n v="0"/>
    <n v="0"/>
    <n v="0"/>
    <n v="0.15540496826171873"/>
    <n v="0.36999999999999994"/>
    <n v="0.15540496826171873"/>
    <n v="0"/>
    <n v="0.17760406494140624"/>
    <n v="0"/>
    <n v="-2.2199096679687502E-2"/>
    <n v="0"/>
  </r>
  <r>
    <x v="5"/>
    <n v="14"/>
    <n v="1495"/>
    <n v="149505"/>
    <n v="1495059002"/>
    <s v="PROVISION A  OTRAS GARANTIAS COMERCIAL"/>
    <n v="-324009625915"/>
    <n v="0"/>
    <n v="-324009625915.04999"/>
    <n v="-4.998779296875E-2"/>
    <n v="0"/>
    <n v="0"/>
    <n v="-4.998779296875E-2"/>
    <n v="0"/>
    <n v="-4.998779296875E-2"/>
    <n v="-1.8495483398437498E-2"/>
    <n v="0"/>
    <n v="0"/>
    <n v="0"/>
    <n v="0"/>
    <n v="0"/>
    <n v="0"/>
    <n v="0"/>
    <n v="-1.8495483398437498E-2"/>
    <n v="0.36999999999999994"/>
    <n v="0"/>
    <n v="-1.8495483398437498E-2"/>
    <n v="0.15539367675781249"/>
    <n v="0"/>
    <n v="-0.15539367675781249"/>
    <n v="-1.8495483398437498E-2"/>
  </r>
  <r>
    <x v="12"/>
    <n v="14"/>
    <n v="1495"/>
    <n v="149505"/>
    <n v="1495059004"/>
    <s v="PROVISION A  BIENES DADOS EN LEASING COMERCIAL"/>
    <n v="-635597090"/>
    <n v="0"/>
    <n v="-635597089.67999995"/>
    <n v="0.3200000524520874"/>
    <n v="0"/>
    <n v="0.3200000524520874"/>
    <n v="0"/>
    <n v="0"/>
    <n v="0.3200000524520874"/>
    <n v="0.11840001940727234"/>
    <n v="0"/>
    <n v="0"/>
    <n v="0"/>
    <n v="0"/>
    <n v="0"/>
    <n v="0"/>
    <n v="0"/>
    <n v="0.11840001940727234"/>
    <n v="0.37"/>
    <n v="0.11840001940727234"/>
    <n v="0"/>
    <n v="7.7700014114379878E-2"/>
    <n v="0"/>
    <n v="4.0700005292892458E-2"/>
    <n v="0"/>
  </r>
  <r>
    <x v="12"/>
    <n v="14"/>
    <n v="1495"/>
    <n v="149505"/>
    <n v="1495059702"/>
    <s v="PROV CAP LEAS FRO CCIAL CAT A"/>
    <n v="-103301252965"/>
    <n v="0"/>
    <n v="-86168955237.080002"/>
    <n v="17132297727.919998"/>
    <n v="0"/>
    <n v="17132297727.919998"/>
    <n v="0"/>
    <n v="0"/>
    <n v="17132297727.919998"/>
    <n v="6338950159.3303995"/>
    <n v="0"/>
    <n v="0"/>
    <n v="0"/>
    <n v="0"/>
    <n v="0"/>
    <n v="0"/>
    <n v="0"/>
    <n v="6338950159.3303995"/>
    <n v="0.37"/>
    <n v="6338950159.3303995"/>
    <n v="0"/>
    <n v="6807789684.6999016"/>
    <n v="0"/>
    <n v="-468839525.36950207"/>
    <n v="0"/>
  </r>
  <r>
    <x v="12"/>
    <n v="14"/>
    <n v="1495"/>
    <n v="149505"/>
    <n v="1495059703"/>
    <s v="PROV CAP LEAS HBTCIONAL CCIAL CAT A"/>
    <n v="-41889453153"/>
    <n v="0"/>
    <n v="-41923613899.940002"/>
    <n v="-34160746.940002441"/>
    <n v="0"/>
    <n v="0"/>
    <n v="-34160746.940002441"/>
    <n v="0"/>
    <n v="-34160746.940002441"/>
    <n v="-12639476.367800903"/>
    <n v="0"/>
    <n v="0"/>
    <n v="0"/>
    <n v="0"/>
    <n v="0"/>
    <n v="0"/>
    <n v="0"/>
    <n v="-12639476.367800903"/>
    <n v="0.37"/>
    <n v="0"/>
    <n v="-12639476.367800903"/>
    <n v="0"/>
    <n v="-11103630.909898758"/>
    <n v="0"/>
    <n v="-1535845.4579021446"/>
  </r>
  <r>
    <x v="5"/>
    <n v="14"/>
    <n v="1495"/>
    <n v="149510"/>
    <n v="1495101889"/>
    <s v="PROVISION B  OTRAS GARANTIAS COMERCIAL"/>
    <n v="-900073574"/>
    <n v="0"/>
    <n v="-900073574.39999998"/>
    <n v="-0.39999997615814209"/>
    <n v="0"/>
    <n v="0"/>
    <n v="-0.39999997615814209"/>
    <n v="0"/>
    <n v="-0.39999997615814209"/>
    <n v="-0.14799999117851256"/>
    <n v="0"/>
    <n v="0"/>
    <n v="0"/>
    <n v="0"/>
    <n v="0"/>
    <n v="0"/>
    <n v="0"/>
    <n v="-0.14799999117851256"/>
    <n v="0.37"/>
    <n v="0"/>
    <n v="-0.14799999117851256"/>
    <n v="0"/>
    <n v="0"/>
    <n v="0"/>
    <n v="-0.14799999117851256"/>
  </r>
  <r>
    <x v="5"/>
    <n v="14"/>
    <n v="1495"/>
    <n v="149510"/>
    <n v="1495109001"/>
    <s v="PROVISION B  GARANTIA IDÓNEA COMERCIAL"/>
    <n v="-61551558120"/>
    <n v="0"/>
    <n v="-61551558120.389999"/>
    <n v="-0.3899993896484375"/>
    <n v="0"/>
    <n v="0"/>
    <n v="-0.3899993896484375"/>
    <n v="0"/>
    <n v="-0.3899993896484375"/>
    <n v="-0.14429977416992187"/>
    <n v="0"/>
    <n v="0"/>
    <n v="0"/>
    <n v="0"/>
    <n v="0"/>
    <n v="0"/>
    <n v="0"/>
    <n v="-0.14429977416992187"/>
    <n v="0.37"/>
    <n v="0"/>
    <n v="-0.14429977416992187"/>
    <n v="0"/>
    <n v="-0.13320022583007812"/>
    <n v="0"/>
    <n v="-1.1099548339843751E-2"/>
  </r>
  <r>
    <x v="5"/>
    <n v="14"/>
    <n v="1495"/>
    <n v="149510"/>
    <n v="1495109002"/>
    <s v="PROVISION B  OTRAS GARANTIAS COMERCIAL"/>
    <n v="-165860050619"/>
    <n v="0"/>
    <n v="-165860050618.67999"/>
    <n v="0.32000732421875"/>
    <n v="0"/>
    <n v="0.32000732421875"/>
    <n v="0"/>
    <n v="0"/>
    <n v="0.32000732421875"/>
    <n v="0.1184027099609375"/>
    <n v="0"/>
    <n v="0"/>
    <n v="0"/>
    <n v="0"/>
    <n v="0"/>
    <n v="0"/>
    <n v="0"/>
    <n v="0.1184027099609375"/>
    <n v="0.37"/>
    <n v="0.1184027099609375"/>
    <n v="0"/>
    <n v="0"/>
    <n v="-2.2199096679687499E-2"/>
    <n v="0.1184027099609375"/>
    <n v="2.2199096679687499E-2"/>
  </r>
  <r>
    <x v="12"/>
    <n v="14"/>
    <n v="1495"/>
    <n v="149510"/>
    <n v="1495109003"/>
    <s v="PROVISION B  BIENES DADOS EN LEASING5 COMERCIAL"/>
    <n v="-187697717"/>
    <n v="0"/>
    <n v="-187697716.69"/>
    <n v="0.31000000238418579"/>
    <n v="0"/>
    <n v="0.31000000238418579"/>
    <n v="0"/>
    <n v="0"/>
    <n v="0.31000000238418579"/>
    <n v="0.11470000088214874"/>
    <n v="0"/>
    <n v="0"/>
    <n v="0"/>
    <n v="0"/>
    <n v="0"/>
    <n v="0"/>
    <n v="0"/>
    <n v="0.11470000088214874"/>
    <n v="0.37"/>
    <n v="0.11470000088214874"/>
    <n v="0"/>
    <n v="0"/>
    <n v="-6.6600002646446221E-2"/>
    <n v="0.11470000088214874"/>
    <n v="6.6600002646446221E-2"/>
  </r>
  <r>
    <x v="12"/>
    <n v="14"/>
    <n v="1495"/>
    <n v="149510"/>
    <n v="1495109701"/>
    <s v="PROV CAP LEAS FRO CIAL CAT B"/>
    <n v="-25021921981"/>
    <n v="0"/>
    <n v="-15242566195.629999"/>
    <n v="9779355785.3700008"/>
    <n v="0"/>
    <n v="9779355785.3700008"/>
    <n v="0"/>
    <n v="0"/>
    <n v="9779355785.3700008"/>
    <n v="3618361640.5869002"/>
    <n v="0"/>
    <n v="0"/>
    <n v="0"/>
    <n v="0"/>
    <n v="0"/>
    <n v="0"/>
    <n v="0"/>
    <n v="3618361640.5869002"/>
    <n v="0.37"/>
    <n v="3618361640.5869002"/>
    <n v="0"/>
    <n v="3609155526.4903998"/>
    <n v="0"/>
    <n v="9206114.0965003967"/>
    <n v="0"/>
  </r>
  <r>
    <x v="12"/>
    <n v="14"/>
    <n v="1495"/>
    <n v="149510"/>
    <n v="1495109702"/>
    <s v="PROV CAP LEAS HBTCIONAL CIAL CAT B"/>
    <n v="-4925236812"/>
    <n v="0"/>
    <n v="-4926921782.1599998"/>
    <n v="-1684970.1599998474"/>
    <n v="0"/>
    <n v="0"/>
    <n v="-1684970.1599998474"/>
    <n v="0"/>
    <n v="-1684970.1599998474"/>
    <n v="-623438.95919994358"/>
    <n v="0"/>
    <n v="0"/>
    <n v="0"/>
    <n v="0"/>
    <n v="0"/>
    <n v="0"/>
    <n v="0"/>
    <n v="-623438.95919994358"/>
    <n v="0.37"/>
    <n v="0"/>
    <n v="-623438.95919994358"/>
    <n v="0"/>
    <n v="-560041.09089988703"/>
    <n v="0"/>
    <n v="-63397.868300056551"/>
  </r>
  <r>
    <x v="5"/>
    <n v="14"/>
    <n v="1495"/>
    <n v="149515"/>
    <n v="1495159001"/>
    <s v="PROVISION  C  APRECIABLE, GTIA ID CCIAL"/>
    <n v="-159323590954"/>
    <n v="0"/>
    <n v="-159323590954.45999"/>
    <n v="-0.459991455078125"/>
    <n v="0"/>
    <n v="0"/>
    <n v="-0.459991455078125"/>
    <n v="0"/>
    <n v="-0.459991455078125"/>
    <n v="-0.17019683837890626"/>
    <n v="0"/>
    <n v="0"/>
    <n v="0"/>
    <n v="0"/>
    <n v="0"/>
    <n v="0"/>
    <n v="0"/>
    <n v="-0.17019683837890626"/>
    <n v="0.37"/>
    <n v="0"/>
    <n v="-0.17019683837890626"/>
    <n v="0"/>
    <n v="-2.5902709960937499E-2"/>
    <n v="0"/>
    <n v="-0.14429412841796876"/>
  </r>
  <r>
    <x v="5"/>
    <n v="14"/>
    <n v="1495"/>
    <n v="149515"/>
    <n v="1495159002"/>
    <s v="PROVISION C APRECIABLE, OTRAS GTIAS CCIAL"/>
    <n v="-1257194320646"/>
    <n v="0"/>
    <n v="-1257194320645.9299"/>
    <n v="7.0068359375E-2"/>
    <n v="0"/>
    <n v="7.0068359375E-2"/>
    <n v="0"/>
    <n v="0"/>
    <n v="7.0068359375E-2"/>
    <n v="2.5925292968749999E-2"/>
    <n v="0"/>
    <n v="0"/>
    <n v="0"/>
    <n v="0"/>
    <n v="0"/>
    <n v="0"/>
    <n v="0"/>
    <n v="2.5925292968749999E-2"/>
    <n v="0.37"/>
    <n v="2.5925292968749999E-2"/>
    <n v="0"/>
    <n v="0"/>
    <n v="-9.9907226562499993E-2"/>
    <n v="2.5925292968749999E-2"/>
    <n v="9.9907226562499993E-2"/>
  </r>
  <r>
    <x v="12"/>
    <n v="14"/>
    <n v="1495"/>
    <n v="149515"/>
    <n v="1495159003"/>
    <s v="PROVISION C APRECIABLE BIENES DADOS EN LEAS CCIA"/>
    <n v="-125843540"/>
    <n v="0"/>
    <n v="-125843539.98999999"/>
    <n v="1.000000536441803E-2"/>
    <n v="0"/>
    <n v="1.000000536441803E-2"/>
    <n v="0"/>
    <n v="0"/>
    <n v="1.000000536441803E-2"/>
    <n v="3.7000019848346709E-3"/>
    <n v="0"/>
    <n v="0"/>
    <n v="0"/>
    <n v="0"/>
    <n v="0"/>
    <n v="0"/>
    <n v="0"/>
    <n v="3.7000019848346709E-3"/>
    <n v="0.37"/>
    <n v="3.7000019848346709E-3"/>
    <n v="0"/>
    <n v="0"/>
    <n v="-0.18130000352859496"/>
    <n v="3.7000019848346709E-3"/>
    <n v="0.18130000352859496"/>
  </r>
  <r>
    <x v="12"/>
    <n v="14"/>
    <n v="1495"/>
    <n v="149515"/>
    <n v="1495159701"/>
    <s v="PROV CAP LEAS FRO CIAL CAT C"/>
    <n v="-118793447725"/>
    <n v="0"/>
    <n v="-116060008984.27"/>
    <n v="2733438740.7299957"/>
    <n v="0"/>
    <n v="2733438740.7299957"/>
    <n v="0"/>
    <n v="0"/>
    <n v="2733438740.7299957"/>
    <n v="1011372334.0700984"/>
    <n v="0"/>
    <n v="0"/>
    <n v="0"/>
    <n v="0"/>
    <n v="0"/>
    <n v="0"/>
    <n v="0"/>
    <n v="1011372334.0700984"/>
    <n v="0.37"/>
    <n v="1011372334.0700984"/>
    <n v="0"/>
    <n v="1671819027.7722974"/>
    <n v="0"/>
    <n v="-660446693.70219898"/>
    <n v="0"/>
  </r>
  <r>
    <x v="5"/>
    <n v="14"/>
    <n v="1495"/>
    <n v="149515"/>
    <n v="1495159702"/>
    <s v="PROV CAP LEAS HBTCIONAL CIAL CAT C"/>
    <n v="-2925565352"/>
    <n v="0"/>
    <n v="-2925863811.1199999"/>
    <n v="-298459.11999988556"/>
    <n v="0"/>
    <n v="0"/>
    <n v="-298459.11999988556"/>
    <n v="0"/>
    <n v="-298459.11999988556"/>
    <n v="-110429.87439995765"/>
    <n v="0"/>
    <n v="0"/>
    <n v="0"/>
    <n v="0"/>
    <n v="0"/>
    <n v="0"/>
    <n v="0"/>
    <n v="-110429.87439995765"/>
    <n v="0.37"/>
    <n v="0"/>
    <n v="-110429.87439995765"/>
    <n v="0.15909993648529053"/>
    <n v="0"/>
    <n v="-0.15909993648529053"/>
    <n v="-110429.87439995765"/>
  </r>
  <r>
    <x v="5"/>
    <n v="14"/>
    <n v="1495"/>
    <n v="149520"/>
    <n v="1495209001"/>
    <s v="PROVISION D SIGNIFICATIVO GTIA ID CCIAL"/>
    <n v="-613617482275"/>
    <n v="0"/>
    <n v="-613617482274.68005"/>
    <n v="0.3199462890625"/>
    <n v="0"/>
    <n v="0.3199462890625"/>
    <n v="0"/>
    <n v="0"/>
    <n v="0.3199462890625"/>
    <n v="0.118380126953125"/>
    <n v="0"/>
    <n v="0"/>
    <n v="0"/>
    <n v="0"/>
    <n v="0"/>
    <n v="0"/>
    <n v="0"/>
    <n v="0.118380126953125"/>
    <n v="0.37"/>
    <n v="0.118380126953125"/>
    <n v="0"/>
    <n v="0"/>
    <n v="-7.7685546874999997E-2"/>
    <n v="0.118380126953125"/>
    <n v="7.7685546874999997E-2"/>
  </r>
  <r>
    <x v="5"/>
    <n v="14"/>
    <n v="1495"/>
    <n v="149520"/>
    <n v="1495209002"/>
    <s v="PROVISION D  SIGNIFICATIVO OTRAS GARANTIAS CCIAL"/>
    <n v="-654484385826"/>
    <n v="0"/>
    <n v="-654484385826.14001"/>
    <n v="-0.1400146484375"/>
    <n v="0"/>
    <n v="0"/>
    <n v="-0.1400146484375"/>
    <n v="0"/>
    <n v="-0.1400146484375"/>
    <n v="-5.1805419921874998E-2"/>
    <n v="0"/>
    <n v="0"/>
    <n v="0"/>
    <n v="0"/>
    <n v="0"/>
    <n v="0"/>
    <n v="0"/>
    <n v="-5.1805419921874998E-2"/>
    <n v="0.37"/>
    <n v="0"/>
    <n v="-5.1805419921874998E-2"/>
    <n v="0.13319458007812499"/>
    <n v="0"/>
    <n v="-0.13319458007812499"/>
    <n v="-5.1805419921874998E-2"/>
  </r>
  <r>
    <x v="12"/>
    <n v="14"/>
    <n v="1495"/>
    <n v="149520"/>
    <n v="1495209003"/>
    <s v="PROVISION D SIGNIFICATIVO BIEN DADO EN LEAS CCIA"/>
    <n v="-1758948389"/>
    <n v="0"/>
    <n v="-1758948389.3099999"/>
    <n v="-0.30999994277954102"/>
    <n v="0"/>
    <n v="0"/>
    <n v="-0.30999994277954102"/>
    <n v="0"/>
    <n v="-0.30999994277954102"/>
    <n v="-0.11469997882843018"/>
    <n v="0"/>
    <n v="0"/>
    <n v="0"/>
    <n v="0"/>
    <n v="0"/>
    <n v="0"/>
    <n v="0"/>
    <n v="-0.11469997882843018"/>
    <n v="0.37"/>
    <n v="0"/>
    <n v="-0.11469997882843018"/>
    <n v="9.2499999999999999E-2"/>
    <n v="0"/>
    <n v="-9.2499999999999999E-2"/>
    <n v="-0.11469997882843018"/>
  </r>
  <r>
    <x v="12"/>
    <n v="14"/>
    <n v="1495"/>
    <n v="149520"/>
    <n v="1495209701"/>
    <s v="PROV CAP LEAS FROCIAL CAT D"/>
    <n v="-304730506839"/>
    <n v="0"/>
    <n v="-289585069114.60999"/>
    <n v="15145437724.390015"/>
    <n v="0"/>
    <n v="15145437724.390015"/>
    <n v="0"/>
    <n v="0"/>
    <n v="15145437724.390015"/>
    <n v="5603811958.0243053"/>
    <n v="0"/>
    <n v="0"/>
    <n v="0"/>
    <n v="0"/>
    <n v="0"/>
    <n v="0"/>
    <n v="0"/>
    <n v="5603811958.0243053"/>
    <n v="0.37"/>
    <n v="5603811958.0243053"/>
    <n v="0"/>
    <n v="5035351707.4337959"/>
    <n v="0"/>
    <n v="568460250.59050941"/>
    <n v="0"/>
  </r>
  <r>
    <x v="12"/>
    <n v="14"/>
    <n v="1495"/>
    <n v="149520"/>
    <n v="1495209702"/>
    <s v="PROV CAP LEAS HBTCIONAL CIAL CAT D"/>
    <n v="-40796325071"/>
    <n v="0"/>
    <n v="-40799564070.970001"/>
    <n v="-3238999.9700012207"/>
    <n v="0"/>
    <n v="0"/>
    <n v="-3238999.9700012207"/>
    <n v="0"/>
    <n v="-3238999.9700012207"/>
    <n v="-1198429.9889004517"/>
    <n v="0"/>
    <n v="0"/>
    <n v="0"/>
    <n v="0"/>
    <n v="0"/>
    <n v="0"/>
    <n v="0"/>
    <n v="-1198429.9889004517"/>
    <n v="0.37"/>
    <n v="0"/>
    <n v="-1198429.9889004517"/>
    <n v="0"/>
    <n v="-686466.66100112919"/>
    <n v="0"/>
    <n v="-511963.3278993225"/>
  </r>
  <r>
    <x v="5"/>
    <n v="14"/>
    <n v="1495"/>
    <n v="149525"/>
    <n v="1495251889"/>
    <s v="PROVISION E IRRECUPERABLE OTRAS GARANTIAS C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95"/>
    <n v="149525"/>
    <n v="1495259001"/>
    <s v="PROVISION E IRRECUPERABLE GARANTIA IDÓNEA CCIAL"/>
    <n v="-151251236815"/>
    <n v="0"/>
    <n v="-151251236814.67999"/>
    <n v="0.32000732421875"/>
    <n v="0"/>
    <n v="0.32000732421875"/>
    <n v="0"/>
    <n v="0"/>
    <n v="0.32000732421875"/>
    <n v="0.1184027099609375"/>
    <n v="0"/>
    <n v="0"/>
    <n v="0"/>
    <n v="0"/>
    <n v="0"/>
    <n v="0"/>
    <n v="0"/>
    <n v="0.1184027099609375"/>
    <n v="0.37"/>
    <n v="0.1184027099609375"/>
    <n v="0"/>
    <n v="9.9895935058593746E-2"/>
    <n v="0"/>
    <n v="1.8506774902343759E-2"/>
    <n v="0"/>
  </r>
  <r>
    <x v="5"/>
    <n v="14"/>
    <n v="1495"/>
    <n v="149525"/>
    <n v="1495259002"/>
    <s v="PROVISION E IRRECUPERABLE OTRAS GARANTIAS CCIAL"/>
    <n v="-516027831763"/>
    <n v="0"/>
    <n v="-516027831762.70001"/>
    <n v="0.29998779296875"/>
    <n v="0"/>
    <n v="0.29998779296875"/>
    <n v="0"/>
    <n v="0"/>
    <n v="0.29998779296875"/>
    <n v="0.1109954833984375"/>
    <n v="0"/>
    <n v="0"/>
    <n v="0"/>
    <n v="0"/>
    <n v="0"/>
    <n v="0"/>
    <n v="0"/>
    <n v="0.1109954833984375"/>
    <n v="0.37"/>
    <n v="0.1109954833984375"/>
    <n v="0"/>
    <n v="0.17759277343749999"/>
    <n v="0"/>
    <n v="-6.6597290039062493E-2"/>
    <n v="0"/>
  </r>
  <r>
    <x v="12"/>
    <n v="14"/>
    <n v="1495"/>
    <n v="149525"/>
    <n v="1495259003"/>
    <s v="PROVISION E IRRECUPERABLE BIEN DADOS EN LEAS CCI"/>
    <n v="-247543137"/>
    <n v="0"/>
    <n v="-247543137.19"/>
    <n v="-0.18999999761581421"/>
    <n v="0"/>
    <n v="0"/>
    <n v="-0.18999999761581421"/>
    <n v="0"/>
    <n v="-0.18999999761581421"/>
    <n v="-7.0299999117851258E-2"/>
    <n v="0"/>
    <n v="0"/>
    <n v="0"/>
    <n v="0"/>
    <n v="0"/>
    <n v="0"/>
    <n v="0"/>
    <n v="-7.0299999117851258E-2"/>
    <n v="0.37"/>
    <n v="0"/>
    <n v="-7.0299999117851258E-2"/>
    <n v="0"/>
    <n v="-0.11470000088214874"/>
    <n v="0"/>
    <n v="4.4400001764297481E-2"/>
  </r>
  <r>
    <x v="12"/>
    <n v="14"/>
    <n v="1495"/>
    <n v="149525"/>
    <n v="1495259701"/>
    <s v="PROV CAP LEAS FRO CIAL CAT E"/>
    <n v="-104067420128"/>
    <n v="0"/>
    <n v="-99021647988.729996"/>
    <n v="5045772139.2700043"/>
    <n v="0"/>
    <n v="5045772139.2700043"/>
    <n v="0"/>
    <n v="0"/>
    <n v="5045772139.2700043"/>
    <n v="1866935691.5299015"/>
    <n v="0"/>
    <n v="0"/>
    <n v="0"/>
    <n v="0"/>
    <n v="0"/>
    <n v="0"/>
    <n v="0"/>
    <n v="1866935691.5299015"/>
    <n v="0.37"/>
    <n v="1866935691.5299015"/>
    <n v="0"/>
    <n v="1899535591.856302"/>
    <n v="0"/>
    <n v="-32599900.326400518"/>
    <n v="0"/>
  </r>
  <r>
    <x v="5"/>
    <n v="14"/>
    <n v="1495"/>
    <n v="149525"/>
    <n v="1495259702"/>
    <s v="PROV CAP LEAS HBTCIONAL CIAL CAT E"/>
    <n v="-7572351907"/>
    <n v="0"/>
    <n v="-7576339145.5600004"/>
    <n v="-3987238.5600004196"/>
    <n v="0"/>
    <n v="0"/>
    <n v="-3987238.5600004196"/>
    <n v="0"/>
    <n v="-3987238.5600004196"/>
    <n v="-1475278.2672001552"/>
    <n v="0"/>
    <n v="0"/>
    <n v="0"/>
    <n v="0"/>
    <n v="0"/>
    <n v="0"/>
    <n v="0"/>
    <n v="-1475278.2672001552"/>
    <n v="0.37"/>
    <n v="0"/>
    <n v="-1475278.2672001552"/>
    <n v="0"/>
    <n v="-1030665.8320999717"/>
    <n v="0"/>
    <n v="-444612.43510018347"/>
  </r>
  <r>
    <x v="5"/>
    <n v="14"/>
    <n v="1498"/>
    <n v="149805"/>
    <n v="1498059010"/>
    <s v="PROVISION GENERAL CARTERA DE CREDITOS"/>
    <n v="-117989909771"/>
    <n v="0"/>
    <n v="-18504623045.889999"/>
    <n v="99485286725.110001"/>
    <n v="0"/>
    <n v="99485286725.110001"/>
    <n v="0"/>
    <n v="0"/>
    <n v="99485286725.110001"/>
    <n v="36809556088.290703"/>
    <n v="0"/>
    <n v="0"/>
    <n v="0"/>
    <n v="0"/>
    <n v="0"/>
    <n v="0"/>
    <n v="0"/>
    <n v="36809556088.290703"/>
    <n v="0.37000000000000005"/>
    <n v="36809556088.290703"/>
    <n v="0"/>
    <n v="32784046108.195496"/>
    <n v="0"/>
    <n v="4025509980.0952072"/>
    <n v="0"/>
  </r>
  <r>
    <x v="12"/>
    <n v="14"/>
    <n v="1498"/>
    <n v="149810"/>
    <n v="1498109015"/>
    <s v="PROVISION MICROCREDITOS"/>
    <n v="-6051304992"/>
    <n v="0"/>
    <n v="-6051304991.6499996"/>
    <n v="0.35000038146972656"/>
    <n v="0"/>
    <n v="0.35000038146972656"/>
    <n v="0"/>
    <n v="0"/>
    <n v="0.35000038146972656"/>
    <n v="0.12950014114379882"/>
    <n v="0"/>
    <n v="0"/>
    <n v="0"/>
    <n v="0"/>
    <n v="0"/>
    <n v="0"/>
    <n v="0"/>
    <n v="0.12950014114379882"/>
    <n v="0.37"/>
    <n v="0.12950014114379882"/>
    <n v="0"/>
    <n v="0"/>
    <n v="-0.12580005645751954"/>
    <n v="0.12950014114379882"/>
    <n v="0.12580005645751954"/>
  </r>
  <r>
    <x v="5"/>
    <n v="16"/>
    <n v="1605"/>
    <n v="160510"/>
    <n v="1605100001"/>
    <s v="INTERES CORRIENTE CREDITO VVDA"/>
    <n v="47799164213"/>
    <n v="0"/>
    <n v="47799164213.139999"/>
    <n v="0.1399993896484375"/>
    <n v="0"/>
    <n v="0.1399993896484375"/>
    <n v="0"/>
    <n v="0"/>
    <n v="0.1399993896484375"/>
    <n v="5.1799774169921875E-2"/>
    <n v="0"/>
    <n v="0"/>
    <n v="0"/>
    <n v="0"/>
    <n v="0"/>
    <n v="0"/>
    <n v="0"/>
    <n v="5.1799774169921875E-2"/>
    <n v="0.37"/>
    <n v="5.1799774169921875E-2"/>
    <n v="0"/>
    <n v="4.4401016235351559E-2"/>
    <n v="0"/>
    <n v="7.3987579345703158E-3"/>
    <n v="0"/>
  </r>
  <r>
    <x v="5"/>
    <n v="16"/>
    <n v="1605"/>
    <n v="160510"/>
    <n v="1605107002"/>
    <s v="CAT A RIESGO VIVIE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0"/>
    <n v="1605107003"/>
    <s v="CAT A RIESGO VIVIE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0"/>
    <n v="1605107004"/>
    <s v="CAT A VIV CIA-CTE V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0"/>
    <n v="1605107005"/>
    <s v="CAT A VI INT SUS V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0"/>
    <n v="1605107006"/>
    <s v="CAT A VIVIE-MORA V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0"/>
    <n v="1605107007"/>
    <s v="CAT A VIV CCIA-MO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0"/>
    <n v="1605107101"/>
    <s v="VIVIENDA A - INT CTE SUSP RECL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0"/>
    <n v="1605107106"/>
    <s v="VIVIENDA A - INTERES MORA BAL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0"/>
    <n v="1605109001"/>
    <s v="INTERES A RIESGO NORMAL, VIVIENDA"/>
    <n v="205540325"/>
    <n v="0"/>
    <n v="205540324.78999999"/>
    <n v="-0.21000000834465027"/>
    <n v="-0.21000000834465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0"/>
    <n v="1605109002"/>
    <s v="INTERES A RIESGO NORMAL, VIVIENDA"/>
    <n v="455391"/>
    <n v="0"/>
    <n v="455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0"/>
    <n v="1605109006"/>
    <s v="INTRS.CTES.CATGRIA. A. VIVIENDA EMPLEADO"/>
    <n v="221788382"/>
    <n v="0"/>
    <n v="221788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0"/>
    <n v="1605109200"/>
    <s v="INTERESES CATEGORIA A. VIVIENDA.RECLASI."/>
    <n v="65255411"/>
    <n v="0"/>
    <n v="65255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0"/>
    <n v="1605109501"/>
    <s v="INTERES CORRIENTE 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0"/>
    <n v="1605109502"/>
    <s v="INTERES MORA INDIVI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0"/>
    <n v="1605109503"/>
    <s v="INTERES CORRIENTE C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0"/>
    <n v="1605109504"/>
    <s v="INTERES MORA CONSTR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0"/>
    <n v="1605109508"/>
    <s v="INTERES CTE INDIVID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0"/>
    <n v="1605109509"/>
    <s v="INTRS.MORA INDIVID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0"/>
    <n v="1605109520"/>
    <s v="INT REESTRUCT SEPT 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0"/>
    <n v="1605109800"/>
    <s v="INTERES A RIESGO NORMAL, VIVIENDA RECLASIFICACIO"/>
    <n v="-658072771"/>
    <n v="0"/>
    <n v="-658072770.92999995"/>
    <n v="7.0000052452087402E-2"/>
    <n v="7.00000524520874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2"/>
    <n v="1605127010"/>
    <s v="CAT B RIESGO  VIVI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2"/>
    <n v="1605127011"/>
    <s v="CAT B RIESGO VIVIE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2"/>
    <n v="1605127012"/>
    <s v="CAT B VIV CIA-CTE V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2"/>
    <n v="1605127013"/>
    <s v="CAT B VI INT SUS V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2"/>
    <n v="1605127014"/>
    <s v="CAT B VIVIE-MORA V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2"/>
    <n v="1605127015"/>
    <s v="CAT B VIV CCIA-MO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2"/>
    <n v="1605127102"/>
    <s v="VIVIENDA B - INT CTE SUSP RECL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2"/>
    <n v="1605127103"/>
    <s v="VIVIENDA B - INTERES MORA BAL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2"/>
    <n v="1605129003"/>
    <s v="INTERES B RIESGO ACEPTABLE, VIVIENDA"/>
    <n v="102772986"/>
    <n v="0"/>
    <n v="102772985.91"/>
    <n v="-9.0000003576278687E-2"/>
    <n v="0"/>
    <n v="0"/>
    <n v="-9.0000003576278687E-2"/>
    <n v="0"/>
    <n v="-9.0000003576278687E-2"/>
    <n v="-3.3300001323223111E-2"/>
    <n v="0"/>
    <n v="0"/>
    <n v="0"/>
    <n v="0"/>
    <n v="0"/>
    <n v="0"/>
    <n v="0"/>
    <n v="-3.3300001323223111E-2"/>
    <n v="0.36999999999999994"/>
    <n v="0"/>
    <n v="-3.3300001323223111E-2"/>
    <n v="0"/>
    <n v="-9.6200001984834665E-2"/>
    <n v="0"/>
    <n v="6.2900000661611555E-2"/>
  </r>
  <r>
    <x v="5"/>
    <n v="16"/>
    <n v="1605"/>
    <n v="160512"/>
    <n v="1605129004"/>
    <s v="INTERES B RIESGO ACEPTABLE, VIVIENDA"/>
    <n v="2879383"/>
    <n v="0"/>
    <n v="2879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2"/>
    <n v="1605129007"/>
    <s v="INTRS.CTES.CATGRIA. B. VIVIENDA EMPLEADO"/>
    <n v="-5592"/>
    <n v="0"/>
    <n v="-5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2"/>
    <n v="1605129201"/>
    <s v="INTERESES CATEGORIA B. VIVIENDA.RECLASI."/>
    <n v="530200"/>
    <n v="0"/>
    <n v="530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2"/>
    <n v="1605129511"/>
    <s v="INTERES CORRIENTE 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2"/>
    <n v="1605129512"/>
    <s v="INTERES MORA INDIVI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2"/>
    <n v="1605129516"/>
    <s v="INT CTE INDIV T. F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2"/>
    <n v="1605129517"/>
    <s v="INT  INDIVIDUAL T. 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2"/>
    <n v="1605129518"/>
    <s v="INT. REESTRUCT SEP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2"/>
    <n v="1605129801"/>
    <s v="INTERES B RIESGO ACEPTABLE, VIVIENDA RECLASIF"/>
    <n v="140710876"/>
    <n v="0"/>
    <n v="140710875.72"/>
    <n v="-0.2800000011920929"/>
    <n v="0"/>
    <n v="0"/>
    <n v="-0.2800000011920929"/>
    <n v="0"/>
    <n v="-0.2800000011920929"/>
    <n v="-0.10360000044107437"/>
    <n v="0"/>
    <n v="0"/>
    <n v="0"/>
    <n v="0"/>
    <n v="0"/>
    <n v="0"/>
    <n v="0"/>
    <n v="-0.10360000044107437"/>
    <n v="0.37"/>
    <n v="0"/>
    <n v="-0.10360000044107437"/>
    <n v="0"/>
    <n v="-0.15910000264644622"/>
    <n v="0"/>
    <n v="5.5500002205371851E-2"/>
  </r>
  <r>
    <x v="5"/>
    <n v="16"/>
    <n v="1605"/>
    <n v="160514"/>
    <n v="1605147010"/>
    <s v="CAT C RIESGO VIVIE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4"/>
    <n v="1605147011"/>
    <s v="CATEG C RIESGO VIVI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4"/>
    <n v="1605147012"/>
    <s v="CAT C VIV CIA-CTE V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4"/>
    <n v="1605147013"/>
    <s v="CAT C VI INT SUS V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4"/>
    <n v="1605147014"/>
    <s v="CAT C VIVIE-MORA V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4"/>
    <n v="1605147102"/>
    <s v="VIVIENDA C - INT CTE SUSP RECL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4"/>
    <n v="1605147103"/>
    <s v="VIVIENDA C - INTERES MORA BAL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4"/>
    <n v="1605149003"/>
    <s v="INTERES C RIESGO APRECIABLE, VIVIENDA"/>
    <n v="274042840"/>
    <n v="0"/>
    <n v="274042839.56999999"/>
    <n v="-0.43000000715255737"/>
    <n v="0"/>
    <n v="0"/>
    <n v="-0.43000000715255737"/>
    <n v="0"/>
    <n v="-0.43000000715255737"/>
    <n v="-0.15910000264644622"/>
    <n v="0"/>
    <n v="0"/>
    <n v="0"/>
    <n v="0"/>
    <n v="0"/>
    <n v="0"/>
    <n v="0"/>
    <n v="-0.15910000264644622"/>
    <n v="0.37"/>
    <n v="0"/>
    <n v="-0.15910000264644622"/>
    <n v="0.17020000308752059"/>
    <n v="0"/>
    <n v="-0.17020000308752059"/>
    <n v="-0.15910000264644622"/>
  </r>
  <r>
    <x v="5"/>
    <n v="16"/>
    <n v="1605"/>
    <n v="160514"/>
    <n v="1605149004"/>
    <s v="INTERES MORA C RIESGO APRECIABLE, VIVIENDA"/>
    <n v="15948445"/>
    <n v="0"/>
    <n v="15948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279999980702997"/>
    <n v="0"/>
    <n v="-0.16279999980702997"/>
    <n v="0"/>
  </r>
  <r>
    <x v="5"/>
    <n v="16"/>
    <n v="1605"/>
    <n v="160514"/>
    <n v="1605149041"/>
    <s v="INTRS.CTES.CATGRIA. C. VIVIENDA EMPLEADO"/>
    <n v="50927"/>
    <n v="0"/>
    <n v="50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4"/>
    <n v="1605149202"/>
    <s v="INTERESES CATEGORIA C. VIVIENDA.RECLASI."/>
    <n v="-50927"/>
    <n v="0"/>
    <n v="-50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4"/>
    <n v="1605149507"/>
    <s v="INTERES CORRIENTE 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4"/>
    <n v="1605149510"/>
    <s v="INTERES MORA INDIVI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4"/>
    <n v="1605149511"/>
    <s v="INT CTE INDIV T. F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4"/>
    <n v="1605149513"/>
    <s v="INT  INDIVIDUAL T. 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4"/>
    <n v="1605149521"/>
    <s v="INT. REESTRUCT SEP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4"/>
    <n v="1605149801"/>
    <s v="INTERES C RIESGO APRECIABLE, VIVIENDA RECLASIF"/>
    <n v="150618907"/>
    <n v="0"/>
    <n v="150618906.56"/>
    <n v="-0.43999999761581421"/>
    <n v="0"/>
    <n v="0"/>
    <n v="-0.43999999761581421"/>
    <n v="0"/>
    <n v="-0.43999999761581421"/>
    <n v="-0.16279999911785126"/>
    <n v="0"/>
    <n v="0"/>
    <n v="0"/>
    <n v="0"/>
    <n v="0"/>
    <n v="0"/>
    <n v="0"/>
    <n v="-0.16279999911785126"/>
    <n v="0.37"/>
    <n v="0"/>
    <n v="-0.16279999911785126"/>
    <n v="0.11470000088214874"/>
    <n v="0"/>
    <n v="-0.11470000088214874"/>
    <n v="-0.16279999911785126"/>
  </r>
  <r>
    <x v="5"/>
    <n v="16"/>
    <n v="1605"/>
    <n v="160516"/>
    <n v="1605167010"/>
    <s v="CAT D RIESGO VIVIE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6"/>
    <n v="1605167011"/>
    <s v="CAT D RIESGO VIVIE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6"/>
    <n v="1605167012"/>
    <s v="CAT D VIV CIA-CTE V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6"/>
    <n v="1605167013"/>
    <s v="CAT D VI INT SUS V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6"/>
    <n v="1605167014"/>
    <s v="CAT D VIVIE-MORA V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6"/>
    <n v="1605167102"/>
    <s v="VIVIENDA D - INT CTE SUSP RECL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6"/>
    <n v="1605167103"/>
    <s v="VIVIENDA D - INTERES MORA BAL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6"/>
    <n v="1605169016"/>
    <s v="INTERES D RIESGO SIGNIFICATIVO, VIVIENDA"/>
    <n v="188191780"/>
    <n v="0"/>
    <n v="188191780.09999999"/>
    <n v="9.9999994039535522E-2"/>
    <n v="0"/>
    <n v="9.9999994039535522E-2"/>
    <n v="0"/>
    <n v="0"/>
    <n v="9.9999994039535522E-2"/>
    <n v="3.6999997794628141E-2"/>
    <n v="0"/>
    <n v="0"/>
    <n v="0"/>
    <n v="0"/>
    <n v="0"/>
    <n v="0"/>
    <n v="0"/>
    <n v="3.6999997794628141E-2"/>
    <n v="0.37"/>
    <n v="3.6999997794628141E-2"/>
    <n v="0"/>
    <n v="0"/>
    <n v="-4.8099998235702511E-2"/>
    <n v="3.6999997794628141E-2"/>
    <n v="4.8099998235702511E-2"/>
  </r>
  <r>
    <x v="5"/>
    <n v="16"/>
    <n v="1605"/>
    <n v="160516"/>
    <n v="1605169017"/>
    <s v="INTERES MORA D RIESGO SIGNIFICATIVO, VIVIENDA"/>
    <n v="12872429"/>
    <n v="0"/>
    <n v="12872429.439999999"/>
    <n v="0.43999999947845936"/>
    <n v="0"/>
    <n v="0.43999999947845936"/>
    <n v="0"/>
    <n v="0"/>
    <n v="0.43999999947845936"/>
    <n v="0.16279999980702997"/>
    <n v="0"/>
    <n v="0"/>
    <n v="0"/>
    <n v="0"/>
    <n v="0"/>
    <n v="0"/>
    <n v="0"/>
    <n v="0.16279999980702997"/>
    <n v="0.37"/>
    <n v="0.16279999980702997"/>
    <n v="0"/>
    <n v="4.4400000385940074E-2"/>
    <n v="0"/>
    <n v="0.11839999942108989"/>
    <n v="0"/>
  </r>
  <r>
    <x v="5"/>
    <n v="16"/>
    <n v="1605"/>
    <n v="160516"/>
    <n v="1605169042"/>
    <s v="INTRS.CTES.CATGRIA. D. VIVIENDA EMPLE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6"/>
    <n v="1605169507"/>
    <s v="INTERES CTE INDIVID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6"/>
    <n v="1605169510"/>
    <s v="INTERES MORA INDIVI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6"/>
    <n v="1605169515"/>
    <s v="INT CTE INDIV T. F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6"/>
    <n v="1605169516"/>
    <s v="INT  INDIVIDUAL T. 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6"/>
    <n v="1605169517"/>
    <s v="INT. REESTRUCT SEP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6"/>
    <n v="1605169801"/>
    <s v="INTERES D RIESGO SIGNIFICATIVO, VIVIENDA RECLASI"/>
    <n v="160609944"/>
    <n v="0"/>
    <n v="160609944.25999999"/>
    <n v="0.25999999046325684"/>
    <n v="0"/>
    <n v="0.25999999046325684"/>
    <n v="0"/>
    <n v="0"/>
    <n v="0.25999999046325684"/>
    <n v="9.6199996471405022E-2"/>
    <n v="0"/>
    <n v="0"/>
    <n v="0"/>
    <n v="0"/>
    <n v="0"/>
    <n v="0"/>
    <n v="0"/>
    <n v="9.6199996471405022E-2"/>
    <n v="0.37"/>
    <n v="9.6199996471405022E-2"/>
    <n v="0"/>
    <n v="0.16279999911785126"/>
    <n v="0"/>
    <n v="-6.6600002646446235E-2"/>
    <n v="0"/>
  </r>
  <r>
    <x v="5"/>
    <n v="16"/>
    <n v="1605"/>
    <n v="160518"/>
    <n v="1605187011"/>
    <s v="CAT E RIESGO VIVIE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8"/>
    <n v="1605187012"/>
    <s v="CAT E RIESGO VIVIE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8"/>
    <n v="1605187014"/>
    <s v="CAT E VI INT SUS V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8"/>
    <n v="1605187015"/>
    <s v="CAT E VIVIE-MORA V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8"/>
    <n v="1605187102"/>
    <s v="VIVIENDA E - INT CTE SUSP RECL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8"/>
    <n v="1605187104"/>
    <s v="VIVIENDA E - INTERES MORA BAL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8"/>
    <n v="1605189003"/>
    <s v="INTERES E RIESGO DE INCOBRABILIDAD, VIVIENDA"/>
    <n v="656793929"/>
    <n v="0"/>
    <n v="656793928.58000004"/>
    <n v="-0.41999995708465576"/>
    <n v="0"/>
    <n v="0"/>
    <n v="-0.41999995708465576"/>
    <n v="0"/>
    <n v="-0.41999995708465576"/>
    <n v="-0.15539998412132264"/>
    <n v="0"/>
    <n v="0"/>
    <n v="0"/>
    <n v="0"/>
    <n v="0"/>
    <n v="0"/>
    <n v="0"/>
    <n v="-0.15539998412132264"/>
    <n v="0.37"/>
    <n v="0"/>
    <n v="-0.15539998412132264"/>
    <n v="9.6199996471405022E-2"/>
    <n v="0"/>
    <n v="-9.6199996471405022E-2"/>
    <n v="-0.15539998412132264"/>
  </r>
  <r>
    <x v="5"/>
    <n v="16"/>
    <n v="1605"/>
    <n v="160518"/>
    <n v="1605189005"/>
    <s v="INTERES MORA E RIESGO DE INCOBRABILIDAD, VIVIEND"/>
    <n v="136511151"/>
    <n v="0"/>
    <n v="136511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.4400001764297488E-2"/>
    <n v="0"/>
    <n v="4.4400001764297488E-2"/>
  </r>
  <r>
    <x v="5"/>
    <n v="16"/>
    <n v="1605"/>
    <n v="160518"/>
    <n v="1605189501"/>
    <s v="INTERES CORRIENTE 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8"/>
    <n v="1605189502"/>
    <s v="INTERES MORA INDIVI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8"/>
    <n v="1605189503"/>
    <s v="INTERES CORRIENTE C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8"/>
    <n v="1605189504"/>
    <s v="INTERES MORA CONSTR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8"/>
    <n v="1605189505"/>
    <s v="INTERES CTE INDIVID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8"/>
    <n v="1605189506"/>
    <s v="NTERES MORA INDIVID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8"/>
    <n v="1605189508"/>
    <s v="INT CTE INDIV T. F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8"/>
    <n v="1605189509"/>
    <s v="INT  INDIVIDUAL T. 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8"/>
    <n v="1605189520"/>
    <s v="INT. REESTRUCT SEP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8"/>
    <n v="1605189801"/>
    <s v="INTERES E RIESGO DE INCOBRABILIDAD, VIVIENDA"/>
    <n v="200540026"/>
    <n v="0"/>
    <n v="200540025.83000001"/>
    <n v="-0.16999998688697815"/>
    <n v="0"/>
    <n v="0"/>
    <n v="-0.16999998688697815"/>
    <n v="0"/>
    <n v="-0.16999998688697815"/>
    <n v="-6.2899995148181911E-2"/>
    <n v="0"/>
    <n v="0"/>
    <n v="0"/>
    <n v="0"/>
    <n v="0"/>
    <n v="0"/>
    <n v="0"/>
    <n v="-6.2899995148181911E-2"/>
    <n v="0.37"/>
    <n v="0"/>
    <n v="-6.2899995148181911E-2"/>
    <n v="0.17759999603033066"/>
    <n v="0"/>
    <n v="-0.17759999603033066"/>
    <n v="-6.2899995148181911E-2"/>
  </r>
  <r>
    <x v="5"/>
    <n v="16"/>
    <n v="1605"/>
    <n v="160520"/>
    <n v="1605201300"/>
    <s v="CXC INTERESES CORRIENTES PESOS TC CONSUMO"/>
    <n v="64378412278"/>
    <n v="0"/>
    <n v="64378412278.330002"/>
    <n v="0.3300018310546875"/>
    <n v="0"/>
    <n v="0.3300018310546875"/>
    <n v="0"/>
    <n v="0"/>
    <n v="0.3300018310546875"/>
    <n v="0.12210067749023437"/>
    <n v="0"/>
    <n v="0"/>
    <n v="0"/>
    <n v="0"/>
    <n v="0"/>
    <n v="0"/>
    <n v="0"/>
    <n v="0.12210067749023437"/>
    <n v="0.37"/>
    <n v="0.12210067749023437"/>
    <n v="0"/>
    <n v="1.1099548339843749E-2"/>
    <n v="0"/>
    <n v="0.11100112915039062"/>
    <n v="0"/>
  </r>
  <r>
    <x v="5"/>
    <n v="16"/>
    <n v="1605"/>
    <n v="160520"/>
    <n v="1605201350"/>
    <s v="CXC INTERESES CORRIENTES DOLAR TC CONSUMO"/>
    <n v="6240774070"/>
    <n v="0"/>
    <n v="6240774070.3599997"/>
    <n v="0.35999965667724609"/>
    <n v="0"/>
    <n v="0.35999965667724609"/>
    <n v="0"/>
    <n v="0"/>
    <n v="0.35999965667724609"/>
    <n v="0.13319987297058106"/>
    <n v="0"/>
    <n v="0"/>
    <n v="0"/>
    <n v="0"/>
    <n v="0"/>
    <n v="0"/>
    <n v="0"/>
    <n v="0.13319987297058106"/>
    <n v="0.37"/>
    <n v="0.13319987297058106"/>
    <n v="0"/>
    <n v="0"/>
    <n v="-7.3999929428100589E-2"/>
    <n v="0.13319987297058106"/>
    <n v="7.3999929428100589E-2"/>
  </r>
  <r>
    <x v="5"/>
    <n v="16"/>
    <n v="1605"/>
    <n v="160520"/>
    <n v="1605207004"/>
    <s v="CATEG A RIES NOR CONSUMO TDCR INT CTE SUSP ML 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0"/>
    <n v="1605207005"/>
    <s v="CATEG A RIESG NOR CONSUMO TDCR INT CTE SUSP ME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0"/>
    <n v="1605207006"/>
    <s v="CATEGORIA A RIESGO NORMAL, CONSUMO- INTE CTE SU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0"/>
    <n v="1605207007"/>
    <s v="CATEGORIA A , CONSUMO - INTERES MORA RECLASIF S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0"/>
    <n v="1605207008"/>
    <s v="CATEGORIA A , CONSUMO- INTERES CTE SUSP CAUSA S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0"/>
    <n v="1605207101"/>
    <s v="CONSUMO A - INT CTE SUSP RECL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0"/>
    <n v="1605207106"/>
    <s v="CONSUMO A - INTERES MORA BAL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0"/>
    <n v="1605207144"/>
    <s v="CONSUMO A - INT CTE SUSP RECLAS EM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0"/>
    <n v="1605209004"/>
    <s v="INTERES A RIESGO NORMAL, CONSUMO"/>
    <n v="87710068642"/>
    <n v="0"/>
    <n v="87710068641.869995"/>
    <n v="-0.1300048828125"/>
    <n v="0"/>
    <n v="0"/>
    <n v="-0.1300048828125"/>
    <n v="0"/>
    <n v="-0.1300048828125"/>
    <n v="-4.8101806640625001E-2"/>
    <n v="0"/>
    <n v="0"/>
    <n v="0"/>
    <n v="0"/>
    <n v="0"/>
    <n v="0"/>
    <n v="0"/>
    <n v="-4.8101806640625001E-2"/>
    <n v="0.37"/>
    <n v="0"/>
    <n v="-4.8101806640625001E-2"/>
    <n v="0.17390045166015625"/>
    <n v="0"/>
    <n v="-0.17390045166015625"/>
    <n v="-4.8101806640625001E-2"/>
  </r>
  <r>
    <x v="5"/>
    <n v="16"/>
    <n v="1605"/>
    <n v="160520"/>
    <n v="1605209006"/>
    <s v="INTERES MORA A RIESGO NORMAL, CONSUMO"/>
    <n v="102312813"/>
    <n v="0"/>
    <n v="102312812.79000001"/>
    <n v="-0.20999999344348907"/>
    <n v="0"/>
    <n v="0"/>
    <n v="-0.20999999344348907"/>
    <n v="0"/>
    <n v="-0.20999999344348907"/>
    <n v="-7.7699997574090962E-2"/>
    <n v="0"/>
    <n v="0"/>
    <n v="0"/>
    <n v="0"/>
    <n v="0"/>
    <n v="0"/>
    <n v="0"/>
    <n v="-7.7699997574090962E-2"/>
    <n v="0.37"/>
    <n v="0"/>
    <n v="-7.7699997574090962E-2"/>
    <n v="2.5899997353553771E-2"/>
    <n v="0"/>
    <n v="-2.5899997353553771E-2"/>
    <n v="-7.7699997574090962E-2"/>
  </r>
  <r>
    <x v="5"/>
    <n v="16"/>
    <n v="1605"/>
    <n v="160520"/>
    <n v="1605209020"/>
    <s v="INTERES A RIESGO NORMAL, CONSUMO SOBREGIRO"/>
    <n v="325421347"/>
    <n v="0"/>
    <n v="325421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4429999470710755"/>
    <n v="0"/>
    <n v="0.14429999470710755"/>
  </r>
  <r>
    <x v="5"/>
    <n v="16"/>
    <n v="1605"/>
    <n v="160520"/>
    <n v="1605209044"/>
    <s v="INTRS.CTES.CATG.A. CONSUMO EMPLEADO"/>
    <n v="13174787"/>
    <n v="0"/>
    <n v="13174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0"/>
    <n v="1605209049"/>
    <s v="INTRS.CTES.CATG.A.OTRS.CRS.EMPLEADOS"/>
    <n v="16777290"/>
    <n v="0"/>
    <n v="16777289.82"/>
    <n v="-0.17999999970197678"/>
    <n v="0"/>
    <n v="0"/>
    <n v="-0.17999999970197678"/>
    <n v="0"/>
    <n v="-0.17999999970197678"/>
    <n v="-6.6599999889731407E-2"/>
    <n v="0"/>
    <n v="0"/>
    <n v="0"/>
    <n v="0"/>
    <n v="0"/>
    <n v="0"/>
    <n v="0"/>
    <n v="-6.6599999889731407E-2"/>
    <n v="0.37"/>
    <n v="0"/>
    <n v="-6.6599999889731407E-2"/>
    <n v="0"/>
    <n v="-6.6599999889731407E-2"/>
    <n v="0"/>
    <n v="0"/>
  </r>
  <r>
    <x v="5"/>
    <n v="16"/>
    <n v="1605"/>
    <n v="160520"/>
    <n v="1605209205"/>
    <s v="INTERESES CATEGORIA A.CONSUMO.RECLASIFI."/>
    <n v="136457117"/>
    <n v="0"/>
    <n v="136457117.18000001"/>
    <n v="0.18000000715255737"/>
    <n v="0"/>
    <n v="0.18000000715255737"/>
    <n v="0"/>
    <n v="0"/>
    <n v="0.18000000715255737"/>
    <n v="6.6600002646446221E-2"/>
    <n v="0"/>
    <n v="0"/>
    <n v="0"/>
    <n v="0"/>
    <n v="0"/>
    <n v="0"/>
    <n v="0"/>
    <n v="6.6600002646446221E-2"/>
    <n v="0.36999999999999994"/>
    <n v="6.6600002646446221E-2"/>
    <n v="0"/>
    <n v="6.6600002646446221E-2"/>
    <n v="0"/>
    <n v="0"/>
    <n v="0"/>
  </r>
  <r>
    <x v="5"/>
    <n v="16"/>
    <n v="1605"/>
    <n v="160520"/>
    <n v="1605209557"/>
    <s v="INTERES A RIESGO NORMAL, CONSUMO CONVENIOS"/>
    <n v="13615696"/>
    <n v="0"/>
    <n v="13615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0"/>
    <n v="1605209558"/>
    <s v="INTERES MORA A RIESGO NORMAL, CONSUMO CONVENIOS"/>
    <n v="6425474"/>
    <n v="0"/>
    <n v="6425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0"/>
    <n v="1605209601"/>
    <s v="INTERES A RIESGO NORMAL, CONSUMO"/>
    <n v="34460347730"/>
    <n v="0"/>
    <n v="34460347729.949997"/>
    <n v="-5.00030517578125E-2"/>
    <n v="0"/>
    <n v="0"/>
    <n v="-5.00030517578125E-2"/>
    <n v="0"/>
    <n v="-5.00030517578125E-2"/>
    <n v="-1.8501129150390625E-2"/>
    <n v="0"/>
    <n v="0"/>
    <n v="0"/>
    <n v="0"/>
    <n v="0"/>
    <n v="0"/>
    <n v="0"/>
    <n v="-1.8501129150390625E-2"/>
    <n v="0.37"/>
    <n v="0"/>
    <n v="-1.8501129150390625E-2"/>
    <n v="4.0700225830078124E-2"/>
    <n v="0"/>
    <n v="-4.0700225830078124E-2"/>
    <n v="-1.8501129150390625E-2"/>
  </r>
  <r>
    <x v="5"/>
    <n v="16"/>
    <n v="1605"/>
    <n v="160520"/>
    <n v="1605209603"/>
    <s v="INTERES A RIESGO NORMAL, CONSUMO"/>
    <n v="617340619"/>
    <n v="0"/>
    <n v="617340619.41999996"/>
    <n v="0.41999995708465576"/>
    <n v="0"/>
    <n v="0.41999995708465576"/>
    <n v="0"/>
    <n v="0"/>
    <n v="0.41999995708465576"/>
    <n v="0.15539998412132264"/>
    <n v="0"/>
    <n v="0"/>
    <n v="0"/>
    <n v="0"/>
    <n v="0"/>
    <n v="0"/>
    <n v="0"/>
    <n v="0.15539998412132264"/>
    <n v="0.37"/>
    <n v="0.15539998412132264"/>
    <n v="0"/>
    <n v="0"/>
    <n v="-0.14429999470710755"/>
    <n v="0.15539998412132264"/>
    <n v="0.14429999470710755"/>
  </r>
  <r>
    <x v="5"/>
    <n v="16"/>
    <n v="1605"/>
    <n v="160520"/>
    <n v="1605209800"/>
    <s v="INTERES A RIESGO NORMAL, CONSUMO RECLASIFICACION"/>
    <n v="-18531794325"/>
    <n v="0"/>
    <n v="-18531794325.439999"/>
    <n v="-0.43999862670898438"/>
    <n v="0"/>
    <n v="0"/>
    <n v="-0.43999862670898438"/>
    <n v="0"/>
    <n v="-0.43999862670898438"/>
    <n v="-0.1627994918823242"/>
    <n v="0"/>
    <n v="0"/>
    <n v="0"/>
    <n v="0"/>
    <n v="0"/>
    <n v="0"/>
    <n v="0"/>
    <n v="-0.1627994918823242"/>
    <n v="0.36999999999999994"/>
    <n v="0"/>
    <n v="-0.1627994918823242"/>
    <n v="7.7699661254882813E-2"/>
    <n v="0"/>
    <n v="-7.7699661254882813E-2"/>
    <n v="-0.1627994918823242"/>
  </r>
  <r>
    <x v="5"/>
    <n v="16"/>
    <n v="1605"/>
    <n v="160520"/>
    <n v="1605209900"/>
    <s v="INTERES A RIESGO NORMAL, CONSUMO RECLASIFICACION"/>
    <n v="-477550796"/>
    <n v="0"/>
    <n v="-477550795.56"/>
    <n v="0.43999999761581421"/>
    <n v="0"/>
    <n v="0.43999999761581421"/>
    <n v="0"/>
    <n v="0"/>
    <n v="0.43999999761581421"/>
    <n v="0.16279999911785126"/>
    <n v="0"/>
    <n v="0"/>
    <n v="0"/>
    <n v="0"/>
    <n v="0"/>
    <n v="0"/>
    <n v="0"/>
    <n v="0.16279999911785126"/>
    <n v="0.37"/>
    <n v="0.16279999911785126"/>
    <n v="0"/>
    <n v="0"/>
    <n v="-0.13690000176429748"/>
    <n v="0.16279999911785126"/>
    <n v="0.13690000176429748"/>
  </r>
  <r>
    <x v="5"/>
    <n v="16"/>
    <n v="1605"/>
    <n v="160522"/>
    <n v="1605227004"/>
    <s v="CATEG B RIES ACEP CONSUMO TDCR INT CTE SUS ML 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2"/>
    <n v="1605227006"/>
    <s v="CATEGORIA B RIESGO ACEPTABLE, CONSUMO - INTE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2"/>
    <n v="1605227007"/>
    <s v="CATEGORIA B, CONSUMO - INTERES MORA RECLASIF SU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2"/>
    <n v="1605227008"/>
    <s v="CATEGORIA B , CONSUMO-INTERES CTE SUSP CAUSA SU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2"/>
    <n v="1605227101"/>
    <s v="CONSUMO B - INT CTE SUSP RECL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2"/>
    <n v="1605227106"/>
    <s v="CONSUMO B - INTERES MORA BAL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2"/>
    <n v="1605227145"/>
    <s v="CONSUMO B - INT CTE SUSP RECLAS EM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2"/>
    <n v="1605229004"/>
    <s v="INTERES B RIESGO ACEPTABLE, CONSUMO"/>
    <n v="3567787169"/>
    <n v="0"/>
    <n v="3567787169.1999998"/>
    <n v="0.19999980926513672"/>
    <n v="0"/>
    <n v="0.19999980926513672"/>
    <n v="0"/>
    <n v="0"/>
    <n v="0.19999980926513672"/>
    <n v="7.3999929428100589E-2"/>
    <n v="0"/>
    <n v="0"/>
    <n v="0"/>
    <n v="0"/>
    <n v="0"/>
    <n v="0"/>
    <n v="0"/>
    <n v="7.3999929428100589E-2"/>
    <n v="0.37"/>
    <n v="7.3999929428100589E-2"/>
    <n v="0"/>
    <n v="0.14429995059967041"/>
    <n v="0"/>
    <n v="-7.0300021171569818E-2"/>
    <n v="0"/>
  </r>
  <r>
    <x v="5"/>
    <n v="16"/>
    <n v="1605"/>
    <n v="160522"/>
    <n v="1605229006"/>
    <s v="INTERES MORA B RIESGO ACEPTABLE, CONSUMO"/>
    <n v="37878768"/>
    <n v="0"/>
    <n v="37878767.880000003"/>
    <n v="-0.11999999731779099"/>
    <n v="0"/>
    <n v="0"/>
    <n v="-0.11999999731779099"/>
    <n v="0"/>
    <n v="-0.11999999731779099"/>
    <n v="-4.4399999007582666E-2"/>
    <n v="0"/>
    <n v="0"/>
    <n v="0"/>
    <n v="0"/>
    <n v="0"/>
    <n v="0"/>
    <n v="0"/>
    <n v="-4.4399999007582666E-2"/>
    <n v="0.37"/>
    <n v="0"/>
    <n v="-4.4399999007582666E-2"/>
    <n v="0"/>
    <n v="0"/>
    <n v="0"/>
    <n v="-4.4399999007582666E-2"/>
  </r>
  <r>
    <x v="5"/>
    <n v="16"/>
    <n v="1605"/>
    <n v="160522"/>
    <n v="1605229020"/>
    <s v="INTERES B RIESGO ACEPTABLE, CONSUMO SOBREGIRO"/>
    <n v="13227710"/>
    <n v="0"/>
    <n v="13227709.619999999"/>
    <n v="-0.38000000081956387"/>
    <n v="0"/>
    <n v="0"/>
    <n v="-0.38000000081956387"/>
    <n v="0"/>
    <n v="-0.38000000081956387"/>
    <n v="-0.14060000030323863"/>
    <n v="0"/>
    <n v="0"/>
    <n v="0"/>
    <n v="0"/>
    <n v="0"/>
    <n v="0"/>
    <n v="0"/>
    <n v="-0.14060000030323863"/>
    <n v="0.37"/>
    <n v="0"/>
    <n v="-0.14060000030323863"/>
    <n v="0"/>
    <n v="-0.12210000002756714"/>
    <n v="0"/>
    <n v="-1.8500000275671488E-2"/>
  </r>
  <r>
    <x v="5"/>
    <n v="16"/>
    <n v="1605"/>
    <n v="160522"/>
    <n v="1605229045"/>
    <s v="INTRS.CTES.CATG.B. CONSUMO EMPLEADO"/>
    <n v="5689"/>
    <n v="0"/>
    <n v="5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2"/>
    <n v="1605229050"/>
    <s v="INTRS.CTES.CATG.B.OTRS.CRS.EMPLEADOS"/>
    <n v="90778"/>
    <n v="0"/>
    <n v="90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2"/>
    <n v="1605229206"/>
    <s v="INTERESES CATEGORIA B.CONSUMO.RECLASIFI"/>
    <n v="59367"/>
    <n v="0"/>
    <n v="59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2"/>
    <n v="1605229557"/>
    <s v="INTERES B RIESGO ACEPTABLE, CONSUMO CONVENIOS"/>
    <n v="252410"/>
    <n v="0"/>
    <n v="252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2"/>
    <n v="1605229558"/>
    <s v="INTERES MORA B RIESGO ACEPTABLE, CONSUMO CONVENI"/>
    <n v="254435"/>
    <n v="0"/>
    <n v="254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2"/>
    <n v="1605229601"/>
    <s v="INTERES B RIESGO ACEPTABLE, CONSUMO"/>
    <n v="1636348056"/>
    <n v="0"/>
    <n v="1636348055.6700001"/>
    <n v="-0.32999992370605469"/>
    <n v="0"/>
    <n v="0"/>
    <n v="-0.32999992370605469"/>
    <n v="0"/>
    <n v="-0.32999992370605469"/>
    <n v="-0.12209997177124023"/>
    <n v="0"/>
    <n v="0"/>
    <n v="0"/>
    <n v="0"/>
    <n v="0"/>
    <n v="0"/>
    <n v="0"/>
    <n v="-0.12209997177124023"/>
    <n v="0.37"/>
    <n v="0"/>
    <n v="-0.12209997177124023"/>
    <n v="0"/>
    <n v="-0.185"/>
    <n v="0"/>
    <n v="6.2900028228759772E-2"/>
  </r>
  <r>
    <x v="5"/>
    <n v="16"/>
    <n v="1605"/>
    <n v="160522"/>
    <n v="1605229603"/>
    <s v="INTERES B RIESGO ACEPTABLE, CONSUMO"/>
    <n v="38179247"/>
    <n v="0"/>
    <n v="38179246.890000001"/>
    <n v="-0.10999999940395355"/>
    <n v="0"/>
    <n v="0"/>
    <n v="-0.10999999940395355"/>
    <n v="0"/>
    <n v="-0.10999999940395355"/>
    <n v="-4.0699999779462814E-2"/>
    <n v="0"/>
    <n v="0"/>
    <n v="0"/>
    <n v="0"/>
    <n v="0"/>
    <n v="0"/>
    <n v="0"/>
    <n v="-4.0699999779462814E-2"/>
    <n v="0.37"/>
    <n v="0"/>
    <n v="-4.0699999779462814E-2"/>
    <n v="0.11099999889731407"/>
    <n v="0"/>
    <n v="-0.11099999889731407"/>
    <n v="-4.0699999779462814E-2"/>
  </r>
  <r>
    <x v="5"/>
    <n v="16"/>
    <n v="1605"/>
    <n v="160522"/>
    <n v="1605229800"/>
    <s v="INTERES B RIESGO ACEPTABLE CONSUMO RECLASIFICAIC"/>
    <n v="2412862753"/>
    <n v="0"/>
    <n v="2412862752.9299998"/>
    <n v="-7.0000171661376953E-2"/>
    <n v="0"/>
    <n v="0"/>
    <n v="-7.0000171661376953E-2"/>
    <n v="0"/>
    <n v="-7.0000171661376953E-2"/>
    <n v="-2.5900063514709474E-2"/>
    <n v="0"/>
    <n v="0"/>
    <n v="0"/>
    <n v="0"/>
    <n v="0"/>
    <n v="0"/>
    <n v="0"/>
    <n v="-2.5900063514709474E-2"/>
    <n v="0.37"/>
    <n v="0"/>
    <n v="-2.5900063514709474E-2"/>
    <n v="0.15169994354248045"/>
    <n v="0"/>
    <n v="-0.15169994354248045"/>
    <n v="-2.5900063514709474E-2"/>
  </r>
  <r>
    <x v="5"/>
    <n v="16"/>
    <n v="1605"/>
    <n v="160522"/>
    <n v="1605229900"/>
    <s v="INTERES B RIESGO ACEPTABLE, CONSUMO RECLASIF"/>
    <n v="143106372"/>
    <n v="0"/>
    <n v="143106372.28999999"/>
    <n v="0.28999999165534973"/>
    <n v="0"/>
    <n v="0.28999999165534973"/>
    <n v="0"/>
    <n v="0"/>
    <n v="0.28999999165534973"/>
    <n v="0.10729999691247941"/>
    <n v="0"/>
    <n v="0"/>
    <n v="0"/>
    <n v="0"/>
    <n v="0"/>
    <n v="0"/>
    <n v="0"/>
    <n v="0.10729999691247941"/>
    <n v="0.37"/>
    <n v="0.10729999691247941"/>
    <n v="0"/>
    <n v="0"/>
    <n v="-0.16649999558925629"/>
    <n v="0.10729999691247941"/>
    <n v="0.16649999558925629"/>
  </r>
  <r>
    <x v="5"/>
    <n v="16"/>
    <n v="1605"/>
    <n v="160524"/>
    <n v="1605247004"/>
    <s v="CATEG C RIES APRE CONSUM TDCR INT CTE SUSP ML 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4"/>
    <n v="1605247006"/>
    <s v="CATEGORIA C RIESGO APRECIABLE, CONSUMO - INTE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4"/>
    <n v="1605247007"/>
    <s v="CATEGORIA C , CONSUMO - INTERES MORA RECLASIF S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4"/>
    <n v="1605247008"/>
    <s v="CATEGORIA C, CONSUMO - INTERES CTE SUSP CAUSA S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4"/>
    <n v="1605247101"/>
    <s v="CONSUMO C - INT CTE SUSP RECL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4"/>
    <n v="1605247106"/>
    <s v="CONSUMO C - INTERES MORA BAL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4"/>
    <n v="1605247146"/>
    <s v="CONSUMO C - INT CTE SUSP RECLAS EM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4"/>
    <n v="1605249004"/>
    <s v="INTERES C RIESGO APRECIABLE, CONSUMO"/>
    <n v="1504859312"/>
    <n v="0"/>
    <n v="1504859311.5699999"/>
    <n v="-0.43000006675720215"/>
    <n v="0"/>
    <n v="0"/>
    <n v="-0.43000006675720215"/>
    <n v="0"/>
    <n v="-0.43000006675720215"/>
    <n v="-0.15910002470016479"/>
    <n v="0"/>
    <n v="0"/>
    <n v="0"/>
    <n v="0"/>
    <n v="0"/>
    <n v="0"/>
    <n v="0"/>
    <n v="-0.15910002470016479"/>
    <n v="0.37"/>
    <n v="0"/>
    <n v="-0.15910002470016479"/>
    <n v="0"/>
    <n v="-1.1099989414215087E-2"/>
    <n v="0"/>
    <n v="-0.14800003528594971"/>
  </r>
  <r>
    <x v="5"/>
    <n v="16"/>
    <n v="1605"/>
    <n v="160524"/>
    <n v="1605249006"/>
    <s v="INTERES MORAS C RIESGO APRECIABLE, CONSUMO"/>
    <n v="10296504"/>
    <n v="0"/>
    <n v="10296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840000011026859"/>
    <n v="0"/>
    <n v="-0.11840000011026859"/>
    <n v="0"/>
  </r>
  <r>
    <x v="5"/>
    <n v="16"/>
    <n v="1605"/>
    <n v="160524"/>
    <n v="1605249020"/>
    <s v="INTERES C RIESGO APRECIABLE, CONSUMO SOBREGIRO"/>
    <n v="7251470"/>
    <n v="0"/>
    <n v="7251470.2699999996"/>
    <n v="0.26999999955296516"/>
    <n v="0"/>
    <n v="0.26999999955296516"/>
    <n v="0"/>
    <n v="0"/>
    <n v="0.26999999955296516"/>
    <n v="9.9899999834597103E-2"/>
    <n v="0"/>
    <n v="0"/>
    <n v="0"/>
    <n v="0"/>
    <n v="0"/>
    <n v="0"/>
    <n v="0"/>
    <n v="9.9899999834597103E-2"/>
    <n v="0.37"/>
    <n v="9.9899999834597103E-2"/>
    <n v="0"/>
    <n v="0"/>
    <n v="-0.15909999988973139"/>
    <n v="9.9899999834597103E-2"/>
    <n v="0.15909999988973139"/>
  </r>
  <r>
    <x v="5"/>
    <n v="16"/>
    <n v="1605"/>
    <n v="160524"/>
    <n v="1605249051"/>
    <s v="INTRS.CTES.CATG.C.OTRS.CRS.EMPLEADOS"/>
    <n v="28286"/>
    <n v="0"/>
    <n v="28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4"/>
    <n v="1605249207"/>
    <s v="INTERESES CATEGORIA C.CONSUMO.RECLASIFI"/>
    <n v="23769"/>
    <n v="0"/>
    <n v="23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4"/>
    <n v="1605249557"/>
    <s v="INTERES C RIESGO APRECIABLE, CONSUMO CONVENIOS"/>
    <n v="151537"/>
    <n v="0"/>
    <n v="151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4"/>
    <n v="1605249558"/>
    <s v="INTERES MORA C RIESGO APRECIABLE, CONSUMO"/>
    <n v="164758"/>
    <n v="0"/>
    <n v="164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4"/>
    <n v="1605249601"/>
    <s v="INTERES C RIESGO APRECIABLE, CONSUMO"/>
    <n v="1297068112"/>
    <n v="0"/>
    <n v="1297068111.6199999"/>
    <n v="-0.38000011444091797"/>
    <n v="0"/>
    <n v="0"/>
    <n v="-0.38000011444091797"/>
    <n v="0"/>
    <n v="-0.38000011444091797"/>
    <n v="-0.14060004234313964"/>
    <n v="0"/>
    <n v="0"/>
    <n v="0"/>
    <n v="0"/>
    <n v="0"/>
    <n v="0"/>
    <n v="0"/>
    <n v="-0.14060004234313964"/>
    <n v="0.37"/>
    <n v="0"/>
    <n v="-0.14060004234313964"/>
    <n v="0.10359998941421508"/>
    <n v="0"/>
    <n v="-0.10359998941421508"/>
    <n v="-0.14060004234313964"/>
  </r>
  <r>
    <x v="5"/>
    <n v="16"/>
    <n v="1605"/>
    <n v="160524"/>
    <n v="1605249603"/>
    <s v="INTERES C RIESGO APRECIABLE, CONSUMO"/>
    <n v="49881492"/>
    <n v="0"/>
    <n v="49881492.369999997"/>
    <n v="0.36999999731779099"/>
    <n v="0"/>
    <n v="0.36999999731779099"/>
    <n v="0"/>
    <n v="0"/>
    <n v="0.36999999731779099"/>
    <n v="0.13689999900758265"/>
    <n v="0"/>
    <n v="0"/>
    <n v="0"/>
    <n v="0"/>
    <n v="0"/>
    <n v="0"/>
    <n v="0"/>
    <n v="0.13689999900758265"/>
    <n v="0.36999999999999994"/>
    <n v="0.13689999900758265"/>
    <n v="0"/>
    <n v="6.6599999889731407E-2"/>
    <n v="0"/>
    <n v="7.0299999117851245E-2"/>
    <n v="0"/>
  </r>
  <r>
    <x v="5"/>
    <n v="16"/>
    <n v="1605"/>
    <n v="160524"/>
    <n v="1605249800"/>
    <s v="INTERES C RIESGO APRECIABLE, CONSUMO RECLASIF"/>
    <n v="2692597050"/>
    <n v="0"/>
    <n v="2692597050.0799999"/>
    <n v="7.9999923706054688E-2"/>
    <n v="0"/>
    <n v="7.9999923706054688E-2"/>
    <n v="0"/>
    <n v="0"/>
    <n v="7.9999923706054688E-2"/>
    <n v="2.9599971771240234E-2"/>
    <n v="0"/>
    <n v="0"/>
    <n v="0"/>
    <n v="0"/>
    <n v="0"/>
    <n v="0"/>
    <n v="0"/>
    <n v="2.9599971771240234E-2"/>
    <n v="0.37"/>
    <n v="2.9599971771240234E-2"/>
    <n v="0"/>
    <n v="0"/>
    <n v="-0.13689995765686036"/>
    <n v="2.9599971771240234E-2"/>
    <n v="0.13689995765686036"/>
  </r>
  <r>
    <x v="5"/>
    <n v="16"/>
    <n v="1605"/>
    <n v="160524"/>
    <n v="1605249900"/>
    <s v="INTERES C RIESGO APRECIABLE, CONSUMO RECLASIF"/>
    <n v="75027412"/>
    <n v="0"/>
    <n v="75027412.439999998"/>
    <n v="0.43999999761581421"/>
    <n v="0"/>
    <n v="0.43999999761581421"/>
    <n v="0"/>
    <n v="0"/>
    <n v="0.43999999761581421"/>
    <n v="0.16279999911785126"/>
    <n v="0"/>
    <n v="0"/>
    <n v="0"/>
    <n v="0"/>
    <n v="0"/>
    <n v="0"/>
    <n v="0"/>
    <n v="0.16279999911785126"/>
    <n v="0.37"/>
    <n v="0.16279999911785126"/>
    <n v="0"/>
    <n v="0.14800000220537185"/>
    <n v="0"/>
    <n v="1.4799996912479407E-2"/>
    <n v="0"/>
  </r>
  <r>
    <x v="5"/>
    <n v="16"/>
    <n v="1605"/>
    <n v="160526"/>
    <n v="1605267004"/>
    <s v="CAT D RIESG SIGN CONSUMO TDCR INT CTE SUSP ML 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6"/>
    <n v="1605267006"/>
    <s v="CATEGORIA D RIESGO SIGNIFICATIVO, CONSUMO - IN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6"/>
    <n v="1605267007"/>
    <s v="CATEGORIA D, CONSUMO - INTERES MORA RECLASIF SU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6"/>
    <n v="1605267008"/>
    <s v="CATEGORIA D, CONSUMO - INTERES CTE SUSP CAUSA S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6"/>
    <n v="1605267101"/>
    <s v="CONSUMO D - INT CTE SUSP RECL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6"/>
    <n v="1605267106"/>
    <s v="CONSUMO D - INTERES MORA BAL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6"/>
    <n v="1605267147"/>
    <s v="CONSUMO D - INT CTE SUSP RECLAS EM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6"/>
    <n v="1605269004"/>
    <s v="INTERES D RIESGO SIGNIFICATIVO, CONSUMO"/>
    <n v="3321412822"/>
    <n v="0"/>
    <n v="3321412822.0999999"/>
    <n v="9.9999904632568359E-2"/>
    <n v="0"/>
    <n v="9.9999904632568359E-2"/>
    <n v="0"/>
    <n v="0"/>
    <n v="9.9999904632568359E-2"/>
    <n v="3.6999964714050294E-2"/>
    <n v="0"/>
    <n v="0"/>
    <n v="0"/>
    <n v="0"/>
    <n v="0"/>
    <n v="0"/>
    <n v="0"/>
    <n v="3.6999964714050294E-2"/>
    <n v="0.37"/>
    <n v="3.6999964714050294E-2"/>
    <n v="0"/>
    <n v="1.8500070571899414E-2"/>
    <n v="0"/>
    <n v="1.8499894142150881E-2"/>
    <n v="0"/>
  </r>
  <r>
    <x v="5"/>
    <n v="16"/>
    <n v="1605"/>
    <n v="160526"/>
    <n v="1605269006"/>
    <s v="INTERES MORA D RIESGO SIGNIFICATIVO, CONSUMO"/>
    <n v="26163960"/>
    <n v="0"/>
    <n v="26163959.850000001"/>
    <n v="-0.14999999850988388"/>
    <n v="0"/>
    <n v="0"/>
    <n v="-0.14999999850988388"/>
    <n v="0"/>
    <n v="-0.14999999850988388"/>
    <n v="-5.5499999448657036E-2"/>
    <n v="0"/>
    <n v="0"/>
    <n v="0"/>
    <n v="0"/>
    <n v="0"/>
    <n v="0"/>
    <n v="0"/>
    <n v="-5.5499999448657036E-2"/>
    <n v="0.37"/>
    <n v="0"/>
    <n v="-5.5499999448657036E-2"/>
    <n v="0.11840000011026859"/>
    <n v="0"/>
    <n v="-0.11840000011026859"/>
    <n v="-5.5499999448657036E-2"/>
  </r>
  <r>
    <x v="5"/>
    <n v="16"/>
    <n v="1605"/>
    <n v="160526"/>
    <n v="1605269020"/>
    <s v="INTERES D RIESGO SIGNIFICATIVO, CONSUMO SOBREGIR"/>
    <n v="14338776"/>
    <n v="0"/>
    <n v="14338775.75"/>
    <n v="-0.25"/>
    <n v="0"/>
    <n v="0"/>
    <n v="-0.25"/>
    <n v="0"/>
    <n v="-0.25"/>
    <n v="-9.2499999999999999E-2"/>
    <n v="0"/>
    <n v="0"/>
    <n v="0"/>
    <n v="0"/>
    <n v="0"/>
    <n v="0"/>
    <n v="0"/>
    <n v="-9.2499999999999999E-2"/>
    <n v="0.37"/>
    <n v="0"/>
    <n v="-9.2499999999999999E-2"/>
    <n v="0"/>
    <n v="-2.9599999338388444E-2"/>
    <n v="0"/>
    <n v="-6.2900000661611555E-2"/>
  </r>
  <r>
    <x v="5"/>
    <n v="16"/>
    <n v="1605"/>
    <n v="160526"/>
    <n v="1605269052"/>
    <s v="INTRS.CTES.CATG.D.OTRS.CRS.EMPLEAD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6"/>
    <n v="1605269208"/>
    <s v="INTERESES CATEGORIA D.CONSUMO.RECLASIFI"/>
    <n v="84666"/>
    <n v="0"/>
    <n v="84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6"/>
    <n v="1605269557"/>
    <s v="INTERES D RIESGO SIGNIFICATIVO, CONSUMO CONVEN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6"/>
    <n v="1605269558"/>
    <s v="INTERES MORA D SIGNIFICATIVO CONSUMO CONVENI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6"/>
    <n v="1605269601"/>
    <s v="INTERES D RIESGO SIGNIFICATIVO, CONSUMO"/>
    <n v="1340955661"/>
    <n v="0"/>
    <n v="1340955660.8900001"/>
    <n v="-0.1099998950958252"/>
    <n v="0"/>
    <n v="0"/>
    <n v="-0.1099998950958252"/>
    <n v="0"/>
    <n v="-0.1099998950958252"/>
    <n v="-4.0699961185455324E-2"/>
    <n v="0"/>
    <n v="0"/>
    <n v="0"/>
    <n v="0"/>
    <n v="0"/>
    <n v="0"/>
    <n v="0"/>
    <n v="-4.0699961185455324E-2"/>
    <n v="0.37"/>
    <n v="0"/>
    <n v="-4.0699961185455324E-2"/>
    <n v="0"/>
    <n v="-5.5500035285949705E-2"/>
    <n v="0"/>
    <n v="1.480007410049438E-2"/>
  </r>
  <r>
    <x v="5"/>
    <n v="16"/>
    <n v="1605"/>
    <n v="160526"/>
    <n v="1605269603"/>
    <s v="INTERES D RIESGO SIGNIFICATIVO, CONSUMO"/>
    <n v="85197436"/>
    <n v="0"/>
    <n v="85197435.530000001"/>
    <n v="-0.4699999988079071"/>
    <n v="0"/>
    <n v="0"/>
    <n v="-0.4699999988079071"/>
    <n v="0"/>
    <n v="-0.4699999988079071"/>
    <n v="-0.17389999955892563"/>
    <n v="0"/>
    <n v="0"/>
    <n v="0"/>
    <n v="0"/>
    <n v="0"/>
    <n v="0"/>
    <n v="0"/>
    <n v="-0.17389999955892563"/>
    <n v="0.37"/>
    <n v="0"/>
    <n v="-0.17389999955892563"/>
    <n v="4.4400001764297488E-2"/>
    <n v="0"/>
    <n v="-4.4400001764297488E-2"/>
    <n v="-0.17389999955892563"/>
  </r>
  <r>
    <x v="5"/>
    <n v="16"/>
    <n v="1605"/>
    <n v="160526"/>
    <n v="1605269800"/>
    <s v="INTERES D RIESGO SIGNIFICATIVO CMO RECLASIF ENDE"/>
    <n v="6979952046"/>
    <n v="0"/>
    <n v="6979952045.6300001"/>
    <n v="-0.36999988555908203"/>
    <n v="0"/>
    <n v="0"/>
    <n v="-0.36999988555908203"/>
    <n v="0"/>
    <n v="-0.36999988555908203"/>
    <n v="-0.13689995765686036"/>
    <n v="0"/>
    <n v="0"/>
    <n v="0"/>
    <n v="0"/>
    <n v="0"/>
    <n v="0"/>
    <n v="0"/>
    <n v="-0.13689995765686036"/>
    <n v="0.37000000000000005"/>
    <n v="0"/>
    <n v="-0.13689995765686036"/>
    <n v="0.1036002540588379"/>
    <n v="0"/>
    <n v="-0.1036002540588379"/>
    <n v="-0.13689995765686036"/>
  </r>
  <r>
    <x v="5"/>
    <n v="16"/>
    <n v="1605"/>
    <n v="160526"/>
    <n v="1605269900"/>
    <s v="INTERES D RIESGO SIGNIFICATIVO CMO RECLASIF ENDE"/>
    <n v="164346335"/>
    <n v="0"/>
    <n v="164346334.88"/>
    <n v="-0.12000000476837158"/>
    <n v="0"/>
    <n v="0"/>
    <n v="-0.12000000476837158"/>
    <n v="0"/>
    <n v="-0.12000000476837158"/>
    <n v="-4.4400001764297488E-2"/>
    <n v="0"/>
    <n v="0"/>
    <n v="0"/>
    <n v="0"/>
    <n v="0"/>
    <n v="0"/>
    <n v="0"/>
    <n v="-4.4400001764297488E-2"/>
    <n v="0.37"/>
    <n v="0"/>
    <n v="-4.4400001764297488E-2"/>
    <n v="0"/>
    <n v="-4.4400001764297488E-2"/>
    <n v="0"/>
    <n v="0"/>
  </r>
  <r>
    <x v="5"/>
    <n v="16"/>
    <n v="1605"/>
    <n v="160528"/>
    <n v="1605287004"/>
    <s v="CATEG E RIES INC CONSUMO TDCR INT CTE SUSP ML 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8"/>
    <n v="1605287006"/>
    <s v="CATEGORIA E RIESGO DE INCOBRABILIDAD, CONSUMO -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8"/>
    <n v="1605287007"/>
    <s v="CATEGORIA E, CONSUMO - INTERES MORA RECLASIF SU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8"/>
    <n v="1605287008"/>
    <s v="CATEGORIA E, CONSUMO - INTERES CTE SUSP CAUSA S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8"/>
    <n v="1605287101"/>
    <s v="CONSUMO E - INT CTE SUSP RECL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8"/>
    <n v="1605287106"/>
    <s v="CONSUMO E - INTERES MORA BAL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8"/>
    <n v="1605287148"/>
    <s v="CONSUMO E - INT CTE SUSP RECLAS EM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8"/>
    <n v="1605289004"/>
    <s v="INTERES E RIESGO DE INCOBRABILIDAD, CONSUMO"/>
    <n v="1727795399"/>
    <n v="0"/>
    <n v="1727795399.24"/>
    <n v="0.24000000953674316"/>
    <n v="0"/>
    <n v="0.24000000953674316"/>
    <n v="0"/>
    <n v="0"/>
    <n v="0.24000000953674316"/>
    <n v="8.8800003528594976E-2"/>
    <n v="0"/>
    <n v="0"/>
    <n v="0"/>
    <n v="0"/>
    <n v="0"/>
    <n v="0"/>
    <n v="0"/>
    <n v="8.8800003528594976E-2"/>
    <n v="0.37"/>
    <n v="8.8800003528594976E-2"/>
    <n v="0"/>
    <n v="0.18129991531372069"/>
    <n v="0"/>
    <n v="-9.2499911785125719E-2"/>
    <n v="0"/>
  </r>
  <r>
    <x v="5"/>
    <n v="16"/>
    <n v="1605"/>
    <n v="160528"/>
    <n v="1605289006"/>
    <s v="INTERES MORA E RIESGO DE INCOBRABILIDAD, CONSUMO"/>
    <n v="18406229"/>
    <n v="0"/>
    <n v="18406228.550000001"/>
    <n v="-0.44999999925494194"/>
    <n v="0"/>
    <n v="0"/>
    <n v="-0.44999999925494194"/>
    <n v="0"/>
    <n v="-0.44999999925494194"/>
    <n v="-0.16649999972432852"/>
    <n v="0"/>
    <n v="0"/>
    <n v="0"/>
    <n v="0"/>
    <n v="0"/>
    <n v="0"/>
    <n v="0"/>
    <n v="-0.16649999972432852"/>
    <n v="0.37"/>
    <n v="0"/>
    <n v="-0.16649999972432852"/>
    <n v="0"/>
    <n v="-1.4799999669194222E-2"/>
    <n v="0"/>
    <n v="-0.15170000005513429"/>
  </r>
  <r>
    <x v="5"/>
    <n v="16"/>
    <n v="1605"/>
    <n v="160528"/>
    <n v="1605289020"/>
    <s v="INTERES E  INCOBRABILIDAD CONSUMO SOBREGIRO"/>
    <n v="40822189"/>
    <n v="0"/>
    <n v="40822188.729999997"/>
    <n v="-0.27000000327825546"/>
    <n v="0"/>
    <n v="0"/>
    <n v="-0.27000000327825546"/>
    <n v="0"/>
    <n v="-0.27000000327825546"/>
    <n v="-9.9900001212954517E-2"/>
    <n v="0"/>
    <n v="0"/>
    <n v="0"/>
    <n v="0"/>
    <n v="0"/>
    <n v="0"/>
    <n v="0"/>
    <n v="-9.9900001212954517E-2"/>
    <n v="0.37"/>
    <n v="0"/>
    <n v="-9.9900001212954517E-2"/>
    <n v="0"/>
    <n v="-0.17389999955892563"/>
    <n v="0"/>
    <n v="7.399999834597111E-2"/>
  </r>
  <r>
    <x v="5"/>
    <n v="16"/>
    <n v="1605"/>
    <n v="160528"/>
    <n v="1605289053"/>
    <s v="INTRS.CTES.CATG.E.OTRS.CRS.EMPLEADOS"/>
    <n v="885722"/>
    <n v="0"/>
    <n v="885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8"/>
    <n v="1605289209"/>
    <s v="INTERESES CATEGORIA E.CONSUMO.RECLASIFI"/>
    <n v="32116"/>
    <n v="0"/>
    <n v="32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8"/>
    <n v="1605289558"/>
    <s v="INTERES MORA E RIESGO DE INCOBRABILIDAD, CONSUM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8"/>
    <n v="1605289601"/>
    <s v="INTERES E RIESGO DE INCOBRABILIDAD, CONSUMO"/>
    <n v="1834477412"/>
    <n v="0"/>
    <n v="1834477411.6400001"/>
    <n v="-0.3599998950958252"/>
    <n v="0"/>
    <n v="0"/>
    <n v="-0.3599998950958252"/>
    <n v="0"/>
    <n v="-0.3599998950958252"/>
    <n v="-0.13319996118545532"/>
    <n v="0"/>
    <n v="0"/>
    <n v="0"/>
    <n v="0"/>
    <n v="0"/>
    <n v="0"/>
    <n v="0"/>
    <n v="-0.13319996118545532"/>
    <n v="0.37"/>
    <n v="0"/>
    <n v="-0.13319996118545532"/>
    <n v="0"/>
    <n v="-8.1400010585784915E-2"/>
    <n v="0"/>
    <n v="-5.1799950599670408E-2"/>
  </r>
  <r>
    <x v="5"/>
    <n v="16"/>
    <n v="1605"/>
    <n v="160528"/>
    <n v="1605289603"/>
    <s v="INTERES E RIESGO DE INCOBRABILIDAD, CONSUMO"/>
    <n v="68199525"/>
    <n v="0"/>
    <n v="68199524.730000004"/>
    <n v="-0.26999999582767487"/>
    <n v="0"/>
    <n v="0"/>
    <n v="-0.26999999582767487"/>
    <n v="0"/>
    <n v="-0.26999999582767487"/>
    <n v="-9.9899998456239703E-2"/>
    <n v="0"/>
    <n v="0"/>
    <n v="0"/>
    <n v="0"/>
    <n v="0"/>
    <n v="0"/>
    <n v="0"/>
    <n v="-9.9899998456239703E-2"/>
    <n v="0.37"/>
    <n v="0"/>
    <n v="-9.9899998456239703E-2"/>
    <n v="0"/>
    <n v="-4.4399999007582666E-2"/>
    <n v="0"/>
    <n v="-5.5499999448657036E-2"/>
  </r>
  <r>
    <x v="5"/>
    <n v="16"/>
    <n v="1605"/>
    <n v="160528"/>
    <n v="1605289800"/>
    <s v="INTERES  INCOBRABILIDAD CONSUMO RECLASIF"/>
    <n v="6516768055"/>
    <n v="0"/>
    <n v="6516768055.3800001"/>
    <n v="0.38000011444091797"/>
    <n v="0"/>
    <n v="0.38000011444091797"/>
    <n v="0"/>
    <n v="0"/>
    <n v="0.38000011444091797"/>
    <n v="0.14060004234313964"/>
    <n v="0"/>
    <n v="0"/>
    <n v="0"/>
    <n v="0"/>
    <n v="0"/>
    <n v="0"/>
    <n v="0"/>
    <n v="0.14060004234313964"/>
    <n v="0.37"/>
    <n v="0.14060004234313964"/>
    <n v="0"/>
    <n v="0"/>
    <n v="-2.220015525817871E-2"/>
    <n v="0.14060004234313964"/>
    <n v="2.220015525817871E-2"/>
  </r>
  <r>
    <x v="5"/>
    <n v="16"/>
    <n v="1605"/>
    <n v="160528"/>
    <n v="1605289900"/>
    <s v="INTERES E  INCOBRABILIDAD CONSUMO RECLASIF"/>
    <n v="94839767"/>
    <n v="0"/>
    <n v="94839767.290000007"/>
    <n v="0.29000000655651093"/>
    <n v="0"/>
    <n v="0.29000000655651093"/>
    <n v="0"/>
    <n v="0"/>
    <n v="0.29000000655651093"/>
    <n v="0.10730000242590904"/>
    <n v="0"/>
    <n v="0"/>
    <n v="0"/>
    <n v="0"/>
    <n v="0"/>
    <n v="0"/>
    <n v="0"/>
    <n v="0.10730000242590904"/>
    <n v="0.37"/>
    <n v="0.10730000242590904"/>
    <n v="0"/>
    <n v="1.4800002425909042E-2"/>
    <n v="0"/>
    <n v="9.2499999999999999E-2"/>
    <n v="0"/>
  </r>
  <r>
    <x v="5"/>
    <n v="16"/>
    <n v="1605"/>
    <n v="160530"/>
    <n v="1605307101"/>
    <s v="MICROCR A - INT CTE SUSP RECL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30"/>
    <n v="1605307106"/>
    <s v="MICROCR A - INTERES MORA BAL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30"/>
    <n v="1605309001"/>
    <s v="INTERES A RIESGO NORMAL, MICROCREDITO"/>
    <n v="8785568001"/>
    <n v="0"/>
    <n v="8785568000.7700005"/>
    <n v="-0.22999954223632813"/>
    <n v="0"/>
    <n v="0"/>
    <n v="-0.22999954223632813"/>
    <n v="0"/>
    <n v="-0.22999954223632813"/>
    <n v="-8.5099830627441406E-2"/>
    <n v="0"/>
    <n v="0"/>
    <n v="0"/>
    <n v="0"/>
    <n v="0"/>
    <n v="0"/>
    <n v="0"/>
    <n v="-8.5099830627441406E-2"/>
    <n v="0.37"/>
    <n v="0"/>
    <n v="-8.5099830627441406E-2"/>
    <n v="0"/>
    <n v="-0.18129991531372069"/>
    <n v="0"/>
    <n v="9.6200084686279289E-2"/>
  </r>
  <r>
    <x v="5"/>
    <n v="16"/>
    <n v="1605"/>
    <n v="160530"/>
    <n v="1605309002"/>
    <s v="INTERES MORA A RIESGO NORMAL, MICROCREDITO"/>
    <n v="64970482"/>
    <n v="0"/>
    <n v="64970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799999669194222E-2"/>
    <n v="0"/>
    <n v="-1.4799999669194222E-2"/>
    <n v="0"/>
  </r>
  <r>
    <x v="5"/>
    <n v="16"/>
    <n v="1605"/>
    <n v="160530"/>
    <n v="1605309201"/>
    <s v="INTERESES A RIESGO NORMAL, MICROCREDITO ME"/>
    <n v="1750721"/>
    <n v="0"/>
    <n v="1750720.65"/>
    <n v="-0.35000000009313226"/>
    <n v="0"/>
    <n v="0"/>
    <n v="-0.35000000009313226"/>
    <n v="0"/>
    <n v="-0.35000000009313226"/>
    <n v="-0.12950000003445894"/>
    <n v="0"/>
    <n v="0"/>
    <n v="0"/>
    <n v="0"/>
    <n v="0"/>
    <n v="0"/>
    <n v="0"/>
    <n v="-0.12950000003445894"/>
    <n v="0.37"/>
    <n v="0"/>
    <n v="-0.12950000003445894"/>
    <n v="8.8799999996554108E-2"/>
    <n v="0"/>
    <n v="-8.8799999996554108E-2"/>
    <n v="-0.12950000003445894"/>
  </r>
  <r>
    <x v="5"/>
    <n v="16"/>
    <n v="1605"/>
    <n v="160530"/>
    <n v="1605309800"/>
    <s v="INTERESES A  NORMAL MICROCREDITO RECLASIFICACION"/>
    <n v="-667837855"/>
    <n v="0"/>
    <n v="-667837855.25999999"/>
    <n v="-0.25999999046325684"/>
    <n v="0"/>
    <n v="0"/>
    <n v="-0.25999999046325684"/>
    <n v="0"/>
    <n v="-0.25999999046325684"/>
    <n v="-9.6199996471405022E-2"/>
    <n v="0"/>
    <n v="0"/>
    <n v="0"/>
    <n v="0"/>
    <n v="0"/>
    <n v="0"/>
    <n v="0"/>
    <n v="-9.6199996471405022E-2"/>
    <n v="0.37"/>
    <n v="0"/>
    <n v="-9.6199996471405022E-2"/>
    <n v="0"/>
    <n v="-2.2200000882148744E-2"/>
    <n v="0"/>
    <n v="-7.3999995589256282E-2"/>
  </r>
  <r>
    <x v="5"/>
    <n v="16"/>
    <n v="1605"/>
    <n v="160532"/>
    <n v="1605327102"/>
    <s v="MICROCR B - INT CTE SUSP RECL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32"/>
    <n v="1605327103"/>
    <s v="MICROCR B - INTERES MORA BAL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32"/>
    <n v="1605329003"/>
    <s v="INTERESES B RIESGO ACEPTABLE, MICROCREDITO"/>
    <n v="316744840"/>
    <n v="0"/>
    <n v="316744840.02999997"/>
    <n v="2.9999971389770508E-2"/>
    <n v="0"/>
    <n v="2.9999971389770508E-2"/>
    <n v="0"/>
    <n v="0"/>
    <n v="2.9999971389770508E-2"/>
    <n v="1.1099989414215087E-2"/>
    <n v="0"/>
    <n v="0"/>
    <n v="0"/>
    <n v="0"/>
    <n v="0"/>
    <n v="0"/>
    <n v="0"/>
    <n v="1.1099989414215087E-2"/>
    <n v="0.36999999999999994"/>
    <n v="1.1099989414215087E-2"/>
    <n v="0"/>
    <n v="0"/>
    <n v="-0.10730000793933868"/>
    <n v="1.1099989414215087E-2"/>
    <n v="0.10730000793933868"/>
  </r>
  <r>
    <x v="5"/>
    <n v="16"/>
    <n v="1605"/>
    <n v="160532"/>
    <n v="1605329004"/>
    <s v="INTERESES MORA B RIESGO ACEPTABLE, MICROCREDITO"/>
    <n v="9623842"/>
    <n v="0"/>
    <n v="9623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.1400000248104329E-2"/>
    <n v="0"/>
    <n v="8.1400000248104329E-2"/>
  </r>
  <r>
    <x v="5"/>
    <n v="16"/>
    <n v="1605"/>
    <n v="160532"/>
    <n v="1605329801"/>
    <s v="INTERESES B ACEPTABLE MICROCREDITO RECLASIFICACI"/>
    <n v="165529485"/>
    <n v="0"/>
    <n v="165529484.90000001"/>
    <n v="-9.9999994039535522E-2"/>
    <n v="0"/>
    <n v="0"/>
    <n v="-9.9999994039535522E-2"/>
    <n v="0"/>
    <n v="-9.9999994039535522E-2"/>
    <n v="-3.6999997794628141E-2"/>
    <n v="0"/>
    <n v="0"/>
    <n v="0"/>
    <n v="0"/>
    <n v="0"/>
    <n v="0"/>
    <n v="0"/>
    <n v="-3.6999997794628141E-2"/>
    <n v="0.37"/>
    <n v="0"/>
    <n v="-3.6999997794628141E-2"/>
    <n v="4.8100000992417333E-2"/>
    <n v="0"/>
    <n v="-4.8100000992417333E-2"/>
    <n v="-3.6999997794628141E-2"/>
  </r>
  <r>
    <x v="5"/>
    <n v="16"/>
    <n v="1605"/>
    <n v="160534"/>
    <n v="1605347102"/>
    <s v="MICROCR C - INT CTE SUSP RECL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34"/>
    <n v="1605347103"/>
    <s v="MICROCR C - INTERES MORA BAL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34"/>
    <n v="1605349003"/>
    <s v="INTERESES C RIESGO APRECIABLE, MICROCREDITO"/>
    <n v="232411552"/>
    <n v="0"/>
    <n v="232411551.59999999"/>
    <n v="-0.40000000596046448"/>
    <n v="0"/>
    <n v="0"/>
    <n v="-0.40000000596046448"/>
    <n v="0"/>
    <n v="-0.40000000596046448"/>
    <n v="-0.14800000220537185"/>
    <n v="0"/>
    <n v="0"/>
    <n v="0"/>
    <n v="0"/>
    <n v="0"/>
    <n v="0"/>
    <n v="0"/>
    <n v="-0.14800000220537185"/>
    <n v="0.37"/>
    <n v="0"/>
    <n v="-0.14800000220537185"/>
    <n v="0"/>
    <n v="-7.7699992060661319E-2"/>
    <n v="0"/>
    <n v="-7.0300010144710531E-2"/>
  </r>
  <r>
    <x v="5"/>
    <n v="16"/>
    <n v="1605"/>
    <n v="160534"/>
    <n v="1605349004"/>
    <s v="INTERESES MORA C RIESGO APRECIABLE, MICROCREDITO"/>
    <n v="11916430"/>
    <n v="0"/>
    <n v="11916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4060000030323863"/>
    <n v="0"/>
    <n v="0.14060000030323863"/>
  </r>
  <r>
    <x v="5"/>
    <n v="16"/>
    <n v="1605"/>
    <n v="160534"/>
    <n v="1605349801"/>
    <s v="INTERESES C APRECIABLE MICROCREDITO RECLASIF"/>
    <n v="101284197"/>
    <n v="0"/>
    <n v="101284197.33"/>
    <n v="0.32999999821186066"/>
    <n v="0"/>
    <n v="0.32999999821186066"/>
    <n v="0"/>
    <n v="0"/>
    <n v="0.32999999821186066"/>
    <n v="0.12209999933838844"/>
    <n v="0"/>
    <n v="0"/>
    <n v="0"/>
    <n v="0"/>
    <n v="0"/>
    <n v="0"/>
    <n v="0"/>
    <n v="0.12209999933838844"/>
    <n v="0.37"/>
    <n v="0.12209999933838844"/>
    <n v="0"/>
    <n v="0.10360000044107437"/>
    <n v="0"/>
    <n v="1.8499998897314074E-2"/>
    <n v="0"/>
  </r>
  <r>
    <x v="5"/>
    <n v="16"/>
    <n v="1605"/>
    <n v="160536"/>
    <n v="1605367102"/>
    <s v="MICROCR D - INT CTE SUSP RECL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36"/>
    <n v="1605367103"/>
    <s v="MICROCR D - INTERES MORA BAL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36"/>
    <n v="1605369003"/>
    <s v="INTERESES D RIESGO SIGNIFICATIVO, MICROCREDITO"/>
    <n v="216551817"/>
    <n v="0"/>
    <n v="216551817.38"/>
    <n v="0.37999999523162842"/>
    <n v="0"/>
    <n v="0.37999999523162842"/>
    <n v="0"/>
    <n v="0"/>
    <n v="0.37999999523162842"/>
    <n v="0.14059999823570252"/>
    <n v="0"/>
    <n v="0"/>
    <n v="0"/>
    <n v="0"/>
    <n v="0"/>
    <n v="0"/>
    <n v="0"/>
    <n v="0.14059999823570252"/>
    <n v="0.37"/>
    <n v="0.14059999823570252"/>
    <n v="0"/>
    <n v="0"/>
    <n v="-1.47999969124794E-2"/>
    <n v="0.14059999823570252"/>
    <n v="1.47999969124794E-2"/>
  </r>
  <r>
    <x v="5"/>
    <n v="16"/>
    <n v="1605"/>
    <n v="160536"/>
    <n v="1605369004"/>
    <s v="INTERESES MORA D SIGNIFICATIVO MICROCREDITO"/>
    <n v="10053555"/>
    <n v="0"/>
    <n v="10053554.560000001"/>
    <n v="-0.43999999947845936"/>
    <n v="0"/>
    <n v="0"/>
    <n v="-0.43999999947845936"/>
    <n v="0"/>
    <n v="-0.43999999947845936"/>
    <n v="-0.16279999980702997"/>
    <n v="0"/>
    <n v="0"/>
    <n v="0"/>
    <n v="0"/>
    <n v="0"/>
    <n v="0"/>
    <n v="0"/>
    <n v="-0.16279999980702997"/>
    <n v="0.37"/>
    <n v="0"/>
    <n v="-0.16279999980702997"/>
    <n v="0"/>
    <n v="-0.17760000016540289"/>
    <n v="0"/>
    <n v="1.4800000358372922E-2"/>
  </r>
  <r>
    <x v="5"/>
    <n v="16"/>
    <n v="1605"/>
    <n v="160536"/>
    <n v="1605369801"/>
    <s v="INTERESES D SIGNIFICATIVO MICROCREDITO RECLASIF"/>
    <n v="19583272"/>
    <n v="0"/>
    <n v="19583271.640000001"/>
    <n v="-0.35999999940395355"/>
    <n v="0"/>
    <n v="0"/>
    <n v="-0.35999999940395355"/>
    <n v="0"/>
    <n v="-0.35999999940395355"/>
    <n v="-0.13319999977946281"/>
    <n v="0"/>
    <n v="0"/>
    <n v="0"/>
    <n v="0"/>
    <n v="0"/>
    <n v="0"/>
    <n v="0"/>
    <n v="-0.13319999977946281"/>
    <n v="0.37"/>
    <n v="0"/>
    <n v="-0.13319999977946281"/>
    <n v="0"/>
    <n v="-0.11840000011026859"/>
    <n v="0"/>
    <n v="-1.4799999669194222E-2"/>
  </r>
  <r>
    <x v="5"/>
    <n v="16"/>
    <n v="1605"/>
    <n v="160538"/>
    <n v="1605387102"/>
    <s v="MICROCR E - INT CTE SUSP RECL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38"/>
    <n v="1605387103"/>
    <s v="MICROCR E - INTERES MORA BAL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38"/>
    <n v="1605389003"/>
    <s v="INTERESES E RIESGO DE INCOBRABILIDAD, MICROCREDI"/>
    <n v="1360715096"/>
    <n v="0"/>
    <n v="1360715096.05"/>
    <n v="4.999995231628418E-2"/>
    <n v="0"/>
    <n v="4.999995231628418E-2"/>
    <n v="0"/>
    <n v="0"/>
    <n v="4.999995231628418E-2"/>
    <n v="1.8499982357025147E-2"/>
    <n v="0"/>
    <n v="0"/>
    <n v="0"/>
    <n v="0"/>
    <n v="0"/>
    <n v="0"/>
    <n v="0"/>
    <n v="1.8499982357025147E-2"/>
    <n v="0.37"/>
    <n v="1.8499982357025147E-2"/>
    <n v="0"/>
    <n v="0.11099998235702514"/>
    <n v="0"/>
    <n v="-9.2499999999999999E-2"/>
    <n v="0"/>
  </r>
  <r>
    <x v="5"/>
    <n v="16"/>
    <n v="1605"/>
    <n v="160538"/>
    <n v="1605389004"/>
    <s v="INTERESES MORA E  DE INCOBRABILIDAD, MICROCREDIT"/>
    <n v="70672480"/>
    <n v="0"/>
    <n v="70672480.400000006"/>
    <n v="0.40000000596046448"/>
    <n v="0"/>
    <n v="0.40000000596046448"/>
    <n v="0"/>
    <n v="0"/>
    <n v="0.40000000596046448"/>
    <n v="0.14800000220537185"/>
    <n v="0"/>
    <n v="0"/>
    <n v="0"/>
    <n v="0"/>
    <n v="0"/>
    <n v="0"/>
    <n v="0"/>
    <n v="0.14800000220537185"/>
    <n v="0.37"/>
    <n v="0.14800000220537185"/>
    <n v="0"/>
    <n v="0"/>
    <n v="-7.0299999117851258E-2"/>
    <n v="0.14800000220537185"/>
    <n v="7.0299999117851258E-2"/>
  </r>
  <r>
    <x v="5"/>
    <n v="16"/>
    <n v="1605"/>
    <n v="160538"/>
    <n v="1605389201"/>
    <s v="CXC INTRS.CTE.MICROCR.CAT E M.E."/>
    <n v="237551"/>
    <n v="0"/>
    <n v="237550.63"/>
    <n v="-0.36999999999534339"/>
    <n v="0"/>
    <n v="0"/>
    <n v="-0.36999999999534339"/>
    <n v="0"/>
    <n v="-0.36999999999534339"/>
    <n v="-0.13689999999827704"/>
    <n v="0"/>
    <n v="0"/>
    <n v="0"/>
    <n v="0"/>
    <n v="0"/>
    <n v="0"/>
    <n v="0"/>
    <n v="-0.13689999999827704"/>
    <n v="0.36999999999999994"/>
    <n v="0"/>
    <n v="-0.13689999999827704"/>
    <n v="0.13319999999483115"/>
    <n v="0"/>
    <n v="-0.13319999999483115"/>
    <n v="-0.13689999999827704"/>
  </r>
  <r>
    <x v="5"/>
    <n v="16"/>
    <n v="1605"/>
    <n v="160538"/>
    <n v="1605389801"/>
    <s v="INTERESES E DE INCOBRABILIDAD MICROCRED RECLASIF"/>
    <n v="443794070"/>
    <n v="0"/>
    <n v="443794070.38"/>
    <n v="0.37999999523162842"/>
    <n v="0"/>
    <n v="0.37999999523162842"/>
    <n v="0"/>
    <n v="0"/>
    <n v="0.37999999523162842"/>
    <n v="0.14059999823570252"/>
    <n v="0"/>
    <n v="0"/>
    <n v="0"/>
    <n v="0"/>
    <n v="0"/>
    <n v="0"/>
    <n v="0"/>
    <n v="0.14059999823570252"/>
    <n v="0.37"/>
    <n v="0.14059999823570252"/>
    <n v="0"/>
    <n v="0"/>
    <n v="-1.47999969124794E-2"/>
    <n v="0.14059999823570252"/>
    <n v="1.47999969124794E-2"/>
  </r>
  <r>
    <x v="5"/>
    <n v="16"/>
    <n v="1605"/>
    <n v="160540"/>
    <n v="1605400015"/>
    <s v="INTERES CORRIENTE COMERCIAL HIPOTECARIO"/>
    <n v="40354176031"/>
    <n v="0"/>
    <n v="40354176030.650002"/>
    <n v="-0.34999847412109375"/>
    <n v="0"/>
    <n v="0"/>
    <n v="-0.34999847412109375"/>
    <n v="0"/>
    <n v="-0.34999847412109375"/>
    <n v="-0.12949943542480469"/>
    <n v="0"/>
    <n v="0"/>
    <n v="0"/>
    <n v="0"/>
    <n v="0"/>
    <n v="0"/>
    <n v="0"/>
    <n v="-0.12949943542480469"/>
    <n v="0.37"/>
    <n v="0"/>
    <n v="-0.12949943542480469"/>
    <n v="0"/>
    <n v="-0.11839988708496094"/>
    <n v="0"/>
    <n v="-1.1099548339843751E-2"/>
  </r>
  <r>
    <x v="5"/>
    <n v="16"/>
    <n v="1605"/>
    <n v="160540"/>
    <n v="1605401300"/>
    <s v="CXC INTERESES CORRIENTES PESOS TC COMERCIAL"/>
    <n v="5959161802"/>
    <n v="0"/>
    <n v="5959161801.7799997"/>
    <n v="-0.22000026702880859"/>
    <n v="0"/>
    <n v="0"/>
    <n v="-0.22000026702880859"/>
    <n v="0"/>
    <n v="-0.22000026702880859"/>
    <n v="-8.1400098800659182E-2"/>
    <n v="0"/>
    <n v="0"/>
    <n v="0"/>
    <n v="0"/>
    <n v="0"/>
    <n v="0"/>
    <n v="0"/>
    <n v="-8.1400098800659182E-2"/>
    <n v="0.37"/>
    <n v="0"/>
    <n v="-8.1400098800659182E-2"/>
    <n v="0.15540002822875976"/>
    <n v="0"/>
    <n v="-0.15540002822875976"/>
    <n v="-8.1400098800659182E-2"/>
  </r>
  <r>
    <x v="5"/>
    <n v="16"/>
    <n v="1605"/>
    <n v="160540"/>
    <n v="1605401350"/>
    <s v="CXC INTERESES CORRIENTES DOLAR TC COMERCIAL"/>
    <n v="850976236"/>
    <n v="0"/>
    <n v="850976235.63"/>
    <n v="-0.37000000476837158"/>
    <n v="0"/>
    <n v="0"/>
    <n v="-0.37000000476837158"/>
    <n v="0"/>
    <n v="-0.37000000476837158"/>
    <n v="-0.13690000176429748"/>
    <n v="0"/>
    <n v="0"/>
    <n v="0"/>
    <n v="0"/>
    <n v="0"/>
    <n v="0"/>
    <n v="0"/>
    <n v="-0.13690000176429748"/>
    <n v="0.37"/>
    <n v="0"/>
    <n v="-0.13690000176429748"/>
    <n v="1.4799985885620117E-2"/>
    <n v="0"/>
    <n v="-1.4799985885620117E-2"/>
    <n v="-0.13690000176429748"/>
  </r>
  <r>
    <x v="5"/>
    <n v="16"/>
    <n v="1605"/>
    <n v="160540"/>
    <n v="1605401888"/>
    <s v="INTERESES A RIESGO NORMAL, COMERCIAL"/>
    <n v="9084312796"/>
    <n v="0"/>
    <n v="9084312796.2199993"/>
    <n v="0.21999931335449219"/>
    <n v="0"/>
    <n v="0.21999931335449219"/>
    <n v="0"/>
    <n v="0"/>
    <n v="0.21999931335449219"/>
    <n v="8.1399745941162102E-2"/>
    <n v="0"/>
    <n v="0"/>
    <n v="0"/>
    <n v="0"/>
    <n v="0"/>
    <n v="0"/>
    <n v="0"/>
    <n v="8.1399745941162102E-2"/>
    <n v="0.36999999999999994"/>
    <n v="8.1399745941162102E-2"/>
    <n v="0"/>
    <n v="1.4799985885620117E-2"/>
    <n v="0"/>
    <n v="6.6599760055541982E-2"/>
    <n v="0"/>
  </r>
  <r>
    <x v="5"/>
    <n v="16"/>
    <n v="1605"/>
    <n v="160540"/>
    <n v="1605407006"/>
    <s v="CATEG A RIESG NOR CCIAL TDCR INT CTE SUSP  ML 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0"/>
    <n v="1605407007"/>
    <s v="CAT A RIES NOR, CCIAL TDCR - INT CTE SUSP  ME 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0"/>
    <n v="1605407008"/>
    <s v="CAT A RIESGO CCIAL 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0"/>
    <n v="1605407009"/>
    <s v="CAT A RIESGO CCIAL 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0"/>
    <n v="1605407010"/>
    <s v="CATEGORIA A RIESGO NORMAL, COMERCIAL - INTERES 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0"/>
    <n v="1605407011"/>
    <s v="CATEGORIA A, COMERCIAL-INTERES CTE SUSP CAUSA S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0"/>
    <n v="1605407012"/>
    <s v="CATEGORIA A, COMERCIAL-INTERES MORA RECLASIF SU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0"/>
    <n v="1605407102"/>
    <s v="COMERCIAL A - INT CTE SUSP RECL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0"/>
    <n v="1605407103"/>
    <s v="COMERCIAL A - INT CTE SUSP RECLAS 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0"/>
    <n v="1605407104"/>
    <s v="COMERCIAL A - INTERES MORA BAL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0"/>
    <n v="1605407108"/>
    <s v="COMERCIAL A - INTERES MORA BALANCE 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0"/>
    <n v="1605409003"/>
    <s v="INTERESES A RIESGO NORMAL, COMERCIAL"/>
    <n v="21237172981"/>
    <n v="0"/>
    <n v="21237172980.700001"/>
    <n v="-0.29999923706054688"/>
    <n v="0"/>
    <n v="0"/>
    <n v="-0.29999923706054688"/>
    <n v="0"/>
    <n v="-0.29999923706054688"/>
    <n v="-0.11099971771240234"/>
    <n v="0"/>
    <n v="0"/>
    <n v="0"/>
    <n v="0"/>
    <n v="0"/>
    <n v="0"/>
    <n v="0"/>
    <n v="-0.11099971771240234"/>
    <n v="0.37"/>
    <n v="0"/>
    <n v="-0.11099971771240234"/>
    <n v="0"/>
    <n v="-8.5099830627441406E-2"/>
    <n v="0"/>
    <n v="-2.5899887084960938E-2"/>
  </r>
  <r>
    <x v="5"/>
    <n v="16"/>
    <n v="1605"/>
    <n v="160540"/>
    <n v="1605409005"/>
    <s v="INTERESES A RIESGO NORMAL, COMERCIAL"/>
    <n v="434144622185"/>
    <n v="0"/>
    <n v="434144622185.34998"/>
    <n v="0.3499755859375"/>
    <n v="0"/>
    <n v="0.3499755859375"/>
    <n v="0"/>
    <n v="0"/>
    <n v="0.3499755859375"/>
    <n v="0.129490966796875"/>
    <n v="0"/>
    <n v="0"/>
    <n v="0"/>
    <n v="0"/>
    <n v="0"/>
    <n v="0"/>
    <n v="0"/>
    <n v="0.129490966796875"/>
    <n v="0.37"/>
    <n v="0.129490966796875"/>
    <n v="0"/>
    <n v="0"/>
    <n v="-0.15539367675781249"/>
    <n v="0.129490966796875"/>
    <n v="0.15539367675781249"/>
  </r>
  <r>
    <x v="5"/>
    <n v="16"/>
    <n v="1605"/>
    <n v="160540"/>
    <n v="1605409006"/>
    <s v="INTERESES MORA A RIESGO NORMAL, COMERCIAL"/>
    <n v="761666413"/>
    <n v="0"/>
    <n v="761666413.29999995"/>
    <n v="0.29999995231628418"/>
    <n v="0"/>
    <n v="0.29999995231628418"/>
    <n v="0"/>
    <n v="0"/>
    <n v="0.29999995231628418"/>
    <n v="0.11099998235702514"/>
    <n v="0"/>
    <n v="0"/>
    <n v="0"/>
    <n v="0"/>
    <n v="0"/>
    <n v="0"/>
    <n v="0"/>
    <n v="0.11099998235702514"/>
    <n v="0.37"/>
    <n v="0.11099998235702514"/>
    <n v="0"/>
    <n v="4.0700049400329591E-2"/>
    <n v="0"/>
    <n v="7.0299932956695552E-2"/>
    <n v="0"/>
  </r>
  <r>
    <x v="5"/>
    <n v="16"/>
    <n v="1605"/>
    <n v="160540"/>
    <n v="1605409007"/>
    <s v="INTERESES MORA A RIESGO NORMAL, COMERCIAL"/>
    <n v="26482352"/>
    <n v="0"/>
    <n v="26482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0"/>
    <n v="1605409020"/>
    <s v="INTERESES A RIESGO NORMAL, COMERCIAL SOBREGIRO"/>
    <n v="738863502"/>
    <n v="0"/>
    <n v="738863501.60000002"/>
    <n v="-0.39999997615814209"/>
    <n v="0"/>
    <n v="0"/>
    <n v="-0.39999997615814209"/>
    <n v="0"/>
    <n v="-0.39999997615814209"/>
    <n v="-0.14799999117851256"/>
    <n v="0"/>
    <n v="0"/>
    <n v="0"/>
    <n v="0"/>
    <n v="0"/>
    <n v="0"/>
    <n v="0"/>
    <n v="-0.14799999117851256"/>
    <n v="0.37"/>
    <n v="0"/>
    <n v="-0.14799999117851256"/>
    <n v="4.8099998235702511E-2"/>
    <n v="0"/>
    <n v="-4.8099998235702511E-2"/>
    <n v="-0.14799999117851256"/>
  </r>
  <r>
    <x v="5"/>
    <n v="16"/>
    <n v="1605"/>
    <n v="160540"/>
    <n v="1605409201"/>
    <s v="INTERESES A RIESGO NORMAL, COMERCIAL"/>
    <n v="16465983258"/>
    <n v="0"/>
    <n v="16465983257.65"/>
    <n v="-0.35000038146972656"/>
    <n v="0"/>
    <n v="0"/>
    <n v="-0.35000038146972656"/>
    <n v="0"/>
    <n v="-0.35000038146972656"/>
    <n v="-0.12950014114379882"/>
    <n v="0"/>
    <n v="0"/>
    <n v="0"/>
    <n v="0"/>
    <n v="0"/>
    <n v="0"/>
    <n v="0"/>
    <n v="-0.12950014114379882"/>
    <n v="0.37"/>
    <n v="0"/>
    <n v="-0.12950014114379882"/>
    <n v="0.13320022583007812"/>
    <n v="0"/>
    <n v="-0.13320022583007812"/>
    <n v="-0.12950014114379882"/>
  </r>
  <r>
    <x v="5"/>
    <n v="16"/>
    <n v="1605"/>
    <n v="160540"/>
    <n v="1605409202"/>
    <s v="INTERESES A RIESGO NORMAL, COMERCIAL"/>
    <n v="6429355978"/>
    <n v="0"/>
    <n v="6429355978.4099998"/>
    <n v="0.40999984741210938"/>
    <n v="0"/>
    <n v="0.40999984741210938"/>
    <n v="0"/>
    <n v="0"/>
    <n v="0.40999984741210938"/>
    <n v="0.15169994354248045"/>
    <n v="0"/>
    <n v="0"/>
    <n v="0"/>
    <n v="0"/>
    <n v="0"/>
    <n v="0"/>
    <n v="0"/>
    <n v="0.15169994354248045"/>
    <n v="0.36999999999999994"/>
    <n v="0.15169994354248045"/>
    <n v="0"/>
    <n v="8.8799915313720695E-2"/>
    <n v="0"/>
    <n v="6.2900028228759758E-2"/>
    <n v="0"/>
  </r>
  <r>
    <x v="5"/>
    <n v="16"/>
    <n v="1605"/>
    <n v="160540"/>
    <n v="1605409203"/>
    <s v="INTERESES A RIESGO NORMAL, COMERCIAL"/>
    <n v="383001650"/>
    <n v="0"/>
    <n v="383001649.72000003"/>
    <n v="-0.27999997138977051"/>
    <n v="0"/>
    <n v="0"/>
    <n v="-0.27999997138977051"/>
    <n v="0"/>
    <n v="-0.27999997138977051"/>
    <n v="-0.10359998941421508"/>
    <n v="0"/>
    <n v="0"/>
    <n v="0"/>
    <n v="0"/>
    <n v="0"/>
    <n v="0"/>
    <n v="0"/>
    <n v="-0.10359998941421508"/>
    <n v="0.37"/>
    <n v="0"/>
    <n v="-0.10359998941421508"/>
    <n v="0"/>
    <n v="-0.13320000529289244"/>
    <n v="0"/>
    <n v="2.960001587867736E-2"/>
  </r>
  <r>
    <x v="5"/>
    <n v="16"/>
    <n v="1605"/>
    <n v="160540"/>
    <n v="1605409206"/>
    <s v="INTERESES A RIESGO NORMAL, COMERCIAL"/>
    <n v="59783099"/>
    <n v="0"/>
    <n v="59783099.240000002"/>
    <n v="0.24000000208616257"/>
    <n v="0"/>
    <n v="0.24000000208616257"/>
    <n v="0"/>
    <n v="0"/>
    <n v="0.24000000208616257"/>
    <n v="8.8800000771880147E-2"/>
    <n v="0"/>
    <n v="0"/>
    <n v="0"/>
    <n v="0"/>
    <n v="0"/>
    <n v="0"/>
    <n v="0"/>
    <n v="8.8800000771880147E-2"/>
    <n v="0.37"/>
    <n v="8.8800000771880147E-2"/>
    <n v="0"/>
    <n v="0"/>
    <n v="-0.11840000002412125"/>
    <n v="8.8800000771880147E-2"/>
    <n v="0.11840000002412125"/>
  </r>
  <r>
    <x v="5"/>
    <n v="16"/>
    <n v="1605"/>
    <n v="160540"/>
    <n v="1605409207"/>
    <s v="INTERESES A NORMAL COMERCIAL ME PREFINANCIACION"/>
    <n v="615738"/>
    <n v="0"/>
    <n v="615737.76"/>
    <n v="-0.23999999999068677"/>
    <n v="0"/>
    <n v="0"/>
    <n v="-0.23999999999068677"/>
    <n v="0"/>
    <n v="-0.23999999999068677"/>
    <n v="-8.8799999996554108E-2"/>
    <n v="0"/>
    <n v="0"/>
    <n v="0"/>
    <n v="0"/>
    <n v="0"/>
    <n v="0"/>
    <n v="0"/>
    <n v="-8.8799999996554108E-2"/>
    <n v="0.37"/>
    <n v="0"/>
    <n v="-8.8799999996554108E-2"/>
    <n v="0"/>
    <n v="0"/>
    <n v="0"/>
    <n v="-8.8799999996554108E-2"/>
  </r>
  <r>
    <x v="5"/>
    <n v="16"/>
    <n v="1605"/>
    <n v="160540"/>
    <n v="1605409209"/>
    <s v="INTERESES A RIESGO NORMAL COMERCIAL OTRAS ENTIDA"/>
    <n v="3855796586"/>
    <n v="0"/>
    <n v="3855796585.9899998"/>
    <n v="-1.0000228881835937E-2"/>
    <n v="0"/>
    <n v="0"/>
    <n v="-1.0000228881835937E-2"/>
    <n v="0"/>
    <n v="-1.0000228881835937E-2"/>
    <n v="-3.700084686279297E-3"/>
    <n v="0"/>
    <n v="0"/>
    <n v="0"/>
    <n v="0"/>
    <n v="0"/>
    <n v="0"/>
    <n v="0"/>
    <n v="-3.700084686279297E-3"/>
    <n v="0.37"/>
    <n v="0"/>
    <n v="-3.700084686279297E-3"/>
    <n v="4.440031051635742E-2"/>
    <n v="0"/>
    <n v="-4.440031051635742E-2"/>
    <n v="-3.700084686279297E-3"/>
  </r>
  <r>
    <x v="5"/>
    <n v="16"/>
    <n v="1605"/>
    <n v="160540"/>
    <n v="1605409401"/>
    <s v="CXC INTER REMUN A CARTERA COMERCIAL"/>
    <n v="2258690357"/>
    <n v="0"/>
    <n v="2258690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0"/>
    <n v="1605409402"/>
    <s v="CXC INTER MORA CAT A CARTERA COMERCIAL"/>
    <n v="146893011"/>
    <n v="0"/>
    <n v="146893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0"/>
    <n v="1605409408"/>
    <s v="CXC INTER REMUN A CARTERA COMERCIAL M/E"/>
    <n v="175538"/>
    <n v="0"/>
    <n v="175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0"/>
    <n v="1605409409"/>
    <s v="CXC INTER MORA CAT A CARTERA COMERCIAL M"/>
    <n v="3354"/>
    <n v="0"/>
    <n v="3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0"/>
    <n v="1605409478"/>
    <s v="COMPLEM CXC INTER REMUN A CART CCIAL M/E"/>
    <n v="493072199"/>
    <n v="0"/>
    <n v="493072198.95999998"/>
    <n v="-4.0000021457672119E-2"/>
    <n v="0"/>
    <n v="0"/>
    <n v="-4.0000021457672119E-2"/>
    <n v="0"/>
    <n v="-4.0000021457672119E-2"/>
    <n v="-1.4800007939338684E-2"/>
    <n v="0"/>
    <n v="0"/>
    <n v="0"/>
    <n v="0"/>
    <n v="0"/>
    <n v="0"/>
    <n v="0"/>
    <n v="-1.4800007939338684E-2"/>
    <n v="0.37"/>
    <n v="0"/>
    <n v="-1.4800007939338684E-2"/>
    <n v="0"/>
    <n v="0"/>
    <n v="0"/>
    <n v="-1.4800007939338684E-2"/>
  </r>
  <r>
    <x v="5"/>
    <n v="16"/>
    <n v="1605"/>
    <n v="160540"/>
    <n v="1605409479"/>
    <s v="COMPLEM CXC INTER MORA CAT A CART CCIAL"/>
    <n v="9421118"/>
    <n v="0"/>
    <n v="9421117.6799999997"/>
    <n v="-0.32000000029802322"/>
    <n v="0"/>
    <n v="0"/>
    <n v="-0.32000000029802322"/>
    <n v="0"/>
    <n v="-0.32000000029802322"/>
    <n v="-0.11840000011026859"/>
    <n v="0"/>
    <n v="0"/>
    <n v="0"/>
    <n v="0"/>
    <n v="0"/>
    <n v="0"/>
    <n v="0"/>
    <n v="-0.11840000011026859"/>
    <n v="0.37"/>
    <n v="0"/>
    <n v="-0.11840000011026859"/>
    <n v="0"/>
    <n v="0"/>
    <n v="0"/>
    <n v="-0.11840000011026859"/>
  </r>
  <r>
    <x v="12"/>
    <n v="16"/>
    <n v="1605"/>
    <n v="160540"/>
    <n v="1605409501"/>
    <s v="INT. CTE INDIV. GT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05"/>
    <n v="160540"/>
    <n v="1605409502"/>
    <s v="INT.MORA INDIV. GT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05"/>
    <n v="160540"/>
    <n v="1605409503"/>
    <s v="INT CTE CONSTRU GT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05"/>
    <n v="160540"/>
    <n v="1605409504"/>
    <s v="INT MORA CONSTRUC.G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0"/>
    <n v="1605409557"/>
    <s v="INTERESES A RIESGO NORMAL, COMERCIAL CONVENIOS"/>
    <n v="559490"/>
    <n v="0"/>
    <n v="559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0"/>
    <n v="1605409558"/>
    <s v="INTERESES MORA A RIESGO NORMAL, COMERCIAL"/>
    <n v="249582"/>
    <n v="0"/>
    <n v="249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0"/>
    <n v="1605409601"/>
    <s v="INTERESES A RIESGO NORMAL, COMERCIAL"/>
    <n v="1727300227"/>
    <n v="0"/>
    <n v="1727300227.1199999"/>
    <n v="0.11999988555908203"/>
    <n v="0"/>
    <n v="0.11999988555908203"/>
    <n v="0"/>
    <n v="0"/>
    <n v="0.11999988555908203"/>
    <n v="4.4399957656860348E-2"/>
    <n v="0"/>
    <n v="0"/>
    <n v="0"/>
    <n v="0"/>
    <n v="0"/>
    <n v="0"/>
    <n v="0"/>
    <n v="4.4399957656860348E-2"/>
    <n v="0.36999999999999994"/>
    <n v="4.4399957656860348E-2"/>
    <n v="0"/>
    <n v="7.0300021171569818E-2"/>
    <n v="0"/>
    <n v="-2.590006351470947E-2"/>
    <n v="0"/>
  </r>
  <r>
    <x v="5"/>
    <n v="16"/>
    <n v="1605"/>
    <n v="160540"/>
    <n v="1605409603"/>
    <s v="INTERESES A RIESGO NORMAL, COMERCIAL"/>
    <n v="35402"/>
    <n v="0"/>
    <n v="35402.22"/>
    <n v="0.22000000000116415"/>
    <n v="0"/>
    <n v="0.22000000000116415"/>
    <n v="0"/>
    <n v="0"/>
    <n v="0.22000000000116415"/>
    <n v="8.1400000000430739E-2"/>
    <n v="0"/>
    <n v="0"/>
    <n v="0"/>
    <n v="0"/>
    <n v="0"/>
    <n v="0"/>
    <n v="0"/>
    <n v="8.1400000000430739E-2"/>
    <n v="0.37"/>
    <n v="8.1400000000430739E-2"/>
    <n v="0"/>
    <n v="0"/>
    <n v="-6.2899999999353889E-2"/>
    <n v="8.1400000000430739E-2"/>
    <n v="6.2899999999353889E-2"/>
  </r>
  <r>
    <x v="5"/>
    <n v="16"/>
    <n v="1605"/>
    <n v="160540"/>
    <n v="1605409801"/>
    <s v="INTERESES A NORMAL COMERCIAL RECLASIFICACION"/>
    <n v="-12661864624"/>
    <n v="0"/>
    <n v="-12661864623.83"/>
    <n v="0.17000007629394531"/>
    <n v="0"/>
    <n v="0.17000007629394531"/>
    <n v="0"/>
    <n v="0"/>
    <n v="0.17000007629394531"/>
    <n v="6.2900028228759772E-2"/>
    <n v="0"/>
    <n v="0"/>
    <n v="0"/>
    <n v="0"/>
    <n v="0"/>
    <n v="0"/>
    <n v="0"/>
    <n v="6.2900028228759772E-2"/>
    <n v="0.37000000000000005"/>
    <n v="6.2900028228759772E-2"/>
    <n v="0"/>
    <n v="0"/>
    <n v="-7.4000282287597655E-2"/>
    <n v="6.2900028228759772E-2"/>
    <n v="7.4000282287597655E-2"/>
  </r>
  <r>
    <x v="5"/>
    <n v="16"/>
    <n v="1605"/>
    <n v="160540"/>
    <n v="1605409900"/>
    <s v="INTERESES A NORMAL COMERCIAL RECLASIFICACION"/>
    <n v="-1207113200"/>
    <n v="0"/>
    <n v="-1207113199.75"/>
    <n v="0.25"/>
    <n v="0"/>
    <n v="0.25"/>
    <n v="0"/>
    <n v="0"/>
    <n v="0.25"/>
    <n v="9.2499999999999999E-2"/>
    <n v="0"/>
    <n v="0"/>
    <n v="0"/>
    <n v="0"/>
    <n v="0"/>
    <n v="0"/>
    <n v="0"/>
    <n v="9.2499999999999999E-2"/>
    <n v="0.37"/>
    <n v="9.2499999999999999E-2"/>
    <n v="0"/>
    <n v="1.4800007939338684E-2"/>
    <n v="0"/>
    <n v="7.7699992060661319E-2"/>
    <n v="0"/>
  </r>
  <r>
    <x v="5"/>
    <n v="16"/>
    <n v="1605"/>
    <n v="160542"/>
    <n v="1605421889"/>
    <s v="INTERESES B RIESGO ACEPTABLE, COMERCIAL"/>
    <n v="15559061"/>
    <n v="0"/>
    <n v="15559060.92"/>
    <n v="-8.0000000074505806E-2"/>
    <n v="0"/>
    <n v="0"/>
    <n v="-8.0000000074505806E-2"/>
    <n v="0"/>
    <n v="-8.0000000074505806E-2"/>
    <n v="-2.9600000027567148E-2"/>
    <n v="0"/>
    <n v="0"/>
    <n v="0"/>
    <n v="0"/>
    <n v="0"/>
    <n v="0"/>
    <n v="0"/>
    <n v="-2.9600000027567148E-2"/>
    <n v="0.37"/>
    <n v="0"/>
    <n v="-2.9600000027567148E-2"/>
    <n v="0"/>
    <n v="0"/>
    <n v="0"/>
    <n v="-2.9600000027567148E-2"/>
  </r>
  <r>
    <x v="5"/>
    <n v="16"/>
    <n v="1605"/>
    <n v="160542"/>
    <n v="1605427015"/>
    <s v="CAT B CCIAL TDCR  M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2"/>
    <n v="1605427017"/>
    <s v="CAT B RIESGO CCIAL 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2"/>
    <n v="1605427018"/>
    <s v="CAT B RIESGO CCIAL 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2"/>
    <n v="1605427019"/>
    <s v="CATEGORIA B RIESGO ACEPTABLE, COMERCIAL - INTER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2"/>
    <n v="1605427020"/>
    <s v="CATEGORIA B, COMERCIAL-INTERES CTE SUSP CAUSA S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2"/>
    <n v="1605427021"/>
    <s v="CATEGORIA B, COMERCIAL-INTERES MORA RECLASIF SU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2"/>
    <n v="1605427102"/>
    <s v="COMERCIAL B - INT CTE SUSP RECL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2"/>
    <n v="1605427104"/>
    <s v="COMERCIAL B - INT CTE SUSP RECLAS 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2"/>
    <n v="1605427105"/>
    <s v="COMERCIAL B - INTERES MORA BAL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2"/>
    <n v="1605427107"/>
    <s v="COMERCIAL B - INTERES MORA BALANCE 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2"/>
    <n v="1605429005"/>
    <s v="INTERESES B RIESGO ACEPTABLE, COMERCIAL"/>
    <n v="1546239588"/>
    <n v="0"/>
    <n v="1546239588.1800001"/>
    <n v="0.18000006675720215"/>
    <n v="0"/>
    <n v="0.18000006675720215"/>
    <n v="0"/>
    <n v="0"/>
    <n v="0.18000006675720215"/>
    <n v="6.6600024700164795E-2"/>
    <n v="0"/>
    <n v="0"/>
    <n v="0"/>
    <n v="0"/>
    <n v="0"/>
    <n v="0"/>
    <n v="0"/>
    <n v="6.6600024700164795E-2"/>
    <n v="0.37"/>
    <n v="6.6600024700164795E-2"/>
    <n v="0"/>
    <n v="0"/>
    <n v="0"/>
    <n v="6.6600024700164795E-2"/>
    <n v="0"/>
  </r>
  <r>
    <x v="5"/>
    <n v="16"/>
    <n v="1605"/>
    <n v="160542"/>
    <n v="1605429009"/>
    <s v="INTERESES B RIESGO ACEPTABLE, COMERCIAL"/>
    <n v="26013816109"/>
    <n v="0"/>
    <n v="26013816108.689999"/>
    <n v="-0.31000137329101563"/>
    <n v="0"/>
    <n v="0"/>
    <n v="-0.31000137329101563"/>
    <n v="0"/>
    <n v="-0.31000137329101563"/>
    <n v="-0.11470050811767578"/>
    <n v="0"/>
    <n v="0"/>
    <n v="0"/>
    <n v="0"/>
    <n v="0"/>
    <n v="0"/>
    <n v="0"/>
    <n v="-0.11470050811767578"/>
    <n v="0.37"/>
    <n v="0"/>
    <n v="-0.11470050811767578"/>
    <n v="0.13320022583007812"/>
    <n v="0"/>
    <n v="-0.13320022583007812"/>
    <n v="-0.11470050811767578"/>
  </r>
  <r>
    <x v="5"/>
    <n v="16"/>
    <n v="1605"/>
    <n v="160542"/>
    <n v="1605429011"/>
    <s v="INTERESES MORA  B RIESGO ACEPTABLE, COMERCIAL"/>
    <n v="4739145744"/>
    <n v="0"/>
    <n v="4739145743.75"/>
    <n v="-0.25"/>
    <n v="0"/>
    <n v="0"/>
    <n v="-0.25"/>
    <n v="0"/>
    <n v="-0.25"/>
    <n v="-9.2499999999999999E-2"/>
    <n v="0"/>
    <n v="0"/>
    <n v="0"/>
    <n v="0"/>
    <n v="0"/>
    <n v="0"/>
    <n v="0"/>
    <n v="-9.2499999999999999E-2"/>
    <n v="0.37"/>
    <n v="0"/>
    <n v="-9.2499999999999999E-2"/>
    <n v="0"/>
    <n v="0"/>
    <n v="0"/>
    <n v="-9.2499999999999999E-2"/>
  </r>
  <r>
    <x v="5"/>
    <n v="16"/>
    <n v="1605"/>
    <n v="160542"/>
    <n v="1605429012"/>
    <s v="INTERESES MORA  B RIESGO ACEPTABLE, COMERCIAL"/>
    <n v="6964657"/>
    <n v="0"/>
    <n v="6964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2"/>
    <n v="1605429014"/>
    <s v="INTERESES B RIESGO ACEPTABLE, COMERCIAL SOBREGIR"/>
    <n v="23441404"/>
    <n v="0"/>
    <n v="23441404.460000001"/>
    <n v="0.46000000089406967"/>
    <n v="0"/>
    <n v="0.46000000089406967"/>
    <n v="0"/>
    <n v="0"/>
    <n v="0.46000000089406967"/>
    <n v="0.17020000033080579"/>
    <n v="0"/>
    <n v="0"/>
    <n v="0"/>
    <n v="0"/>
    <n v="0"/>
    <n v="0"/>
    <n v="0"/>
    <n v="0.17020000033080579"/>
    <n v="0.37000000000000005"/>
    <n v="0.17020000033080579"/>
    <n v="0"/>
    <n v="1.1099999751895667E-2"/>
    <n v="0"/>
    <n v="0.15910000057891013"/>
    <n v="0"/>
  </r>
  <r>
    <x v="5"/>
    <n v="16"/>
    <n v="1605"/>
    <n v="160542"/>
    <n v="1605429205"/>
    <s v="INTERESES B RIESGO ACEPTABLE, COMERCIAL"/>
    <n v="79988447"/>
    <n v="0"/>
    <n v="79988447.180000007"/>
    <n v="0.18000000715255737"/>
    <n v="0"/>
    <n v="0.18000000715255737"/>
    <n v="0"/>
    <n v="0"/>
    <n v="0.18000000715255737"/>
    <n v="6.6600002646446221E-2"/>
    <n v="0"/>
    <n v="0"/>
    <n v="0"/>
    <n v="0"/>
    <n v="0"/>
    <n v="0"/>
    <n v="0"/>
    <n v="6.6600002646446221E-2"/>
    <n v="0.36999999999999994"/>
    <n v="6.6600002646446221E-2"/>
    <n v="0"/>
    <n v="0"/>
    <n v="-0.16280002117156983"/>
    <n v="6.6600002646446221E-2"/>
    <n v="0.16280002117156983"/>
  </r>
  <r>
    <x v="5"/>
    <n v="16"/>
    <n v="1605"/>
    <n v="160542"/>
    <n v="1605429210"/>
    <s v="INTERESES B RIESGO ACEPTABLE, COMERCIAL"/>
    <n v="231054102"/>
    <n v="0"/>
    <n v="231054101.75999999"/>
    <n v="-0.24000000953674316"/>
    <n v="0"/>
    <n v="0"/>
    <n v="-0.24000000953674316"/>
    <n v="0"/>
    <n v="-0.24000000953674316"/>
    <n v="-8.8800003528594976E-2"/>
    <n v="0"/>
    <n v="0"/>
    <n v="0"/>
    <n v="0"/>
    <n v="0"/>
    <n v="0"/>
    <n v="0"/>
    <n v="-8.8800003528594976E-2"/>
    <n v="0.37"/>
    <n v="0"/>
    <n v="-8.8800003528594976E-2"/>
    <n v="0"/>
    <n v="-0.16279999980702997"/>
    <n v="0"/>
    <n v="7.3999996278434996E-2"/>
  </r>
  <r>
    <x v="5"/>
    <n v="16"/>
    <n v="1605"/>
    <n v="160542"/>
    <n v="1605429216"/>
    <s v="INTERESES MORA B ACEPTABLE COMERCIAL PREFINANCIA"/>
    <n v="10144"/>
    <n v="0"/>
    <n v="10143.81"/>
    <n v="-0.19000000000050932"/>
    <n v="0"/>
    <n v="0"/>
    <n v="-0.19000000000050932"/>
    <n v="0"/>
    <n v="-0.19000000000050932"/>
    <n v="-7.0300000000188448E-2"/>
    <n v="0"/>
    <n v="0"/>
    <n v="0"/>
    <n v="0"/>
    <n v="0"/>
    <n v="0"/>
    <n v="0"/>
    <n v="-7.0300000000188448E-2"/>
    <n v="0.37"/>
    <n v="0"/>
    <n v="-7.0300000000188448E-2"/>
    <n v="0"/>
    <n v="0"/>
    <n v="0"/>
    <n v="-7.0300000000188448E-2"/>
  </r>
  <r>
    <x v="5"/>
    <n v="16"/>
    <n v="1605"/>
    <n v="160542"/>
    <n v="1605429218"/>
    <s v="INTERESES B RIESGO ACEPTABLE COMERCIAL OTR ENTID"/>
    <n v="29187117"/>
    <n v="0"/>
    <n v="29187116.719999999"/>
    <n v="-0.2800000011920929"/>
    <n v="0"/>
    <n v="0"/>
    <n v="-0.2800000011920929"/>
    <n v="0"/>
    <n v="-0.2800000011920929"/>
    <n v="-0.10360000044107437"/>
    <n v="0"/>
    <n v="0"/>
    <n v="0"/>
    <n v="0"/>
    <n v="0"/>
    <n v="0"/>
    <n v="0"/>
    <n v="-0.10360000044107437"/>
    <n v="0.37"/>
    <n v="0"/>
    <n v="-0.10360000044107437"/>
    <n v="2.9600000027567148E-2"/>
    <n v="0"/>
    <n v="-2.9600000027567148E-2"/>
    <n v="-0.10360000044107437"/>
  </r>
  <r>
    <x v="5"/>
    <n v="16"/>
    <n v="1605"/>
    <n v="160542"/>
    <n v="1605429221"/>
    <s v="INTERESES.CATEG.B. 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7759999999310822"/>
    <n v="0"/>
    <n v="0.17759999999310822"/>
  </r>
  <r>
    <x v="5"/>
    <n v="16"/>
    <n v="1605"/>
    <n v="160542"/>
    <n v="1605429222"/>
    <s v="INTERESES B RIESGO ACEPTABLE, COMERCIAL"/>
    <n v="211699"/>
    <n v="0"/>
    <n v="211699.37"/>
    <n v="0.36999999999534339"/>
    <n v="0"/>
    <n v="0.36999999999534339"/>
    <n v="0"/>
    <n v="0"/>
    <n v="0.36999999999534339"/>
    <n v="0.13689999999827704"/>
    <n v="0"/>
    <n v="0"/>
    <n v="0"/>
    <n v="0"/>
    <n v="0"/>
    <n v="0"/>
    <n v="0"/>
    <n v="0.13689999999827704"/>
    <n v="0.36999999999999994"/>
    <n v="0.13689999999827704"/>
    <n v="0"/>
    <n v="0.14799999999784633"/>
    <n v="0"/>
    <n v="-1.1099999999569288E-2"/>
    <n v="0"/>
  </r>
  <r>
    <x v="5"/>
    <n v="16"/>
    <n v="1605"/>
    <n v="160542"/>
    <n v="1605429403"/>
    <s v="CXC INTER REMUN CATEGORIA B CARTERA COME"/>
    <n v="34892441"/>
    <n v="0"/>
    <n v="34892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2"/>
    <n v="1605429404"/>
    <s v="CXC INTER MORA CATEGORIA B CARTERA COMER"/>
    <n v="10207649"/>
    <n v="0"/>
    <n v="10207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2"/>
    <n v="1605429405"/>
    <s v="CXC INTER REMUN B CARTERA COMERCIAL M/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2"/>
    <n v="1605429480"/>
    <s v="COMPLEM CXC INTER REMUN B CART CCIAL M/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2"/>
    <n v="1605429507"/>
    <s v="INT CORRTE INDIV GT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2"/>
    <n v="1605429508"/>
    <s v="INT.MORA INDIV. GT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2"/>
    <n v="1605429509"/>
    <s v="INT CTE CONSTRUC GT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2"/>
    <n v="1605429510"/>
    <s v="INT MORA CONSTRUCT.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2"/>
    <n v="1605429559"/>
    <s v="INT CTE CONVENIOS M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2"/>
    <n v="1605429560"/>
    <s v="INTERESES MORA  B ACEPTABLE COMERCIAL CONVENI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2"/>
    <n v="1605429602"/>
    <s v="INTERESES B RIESGO ACEPTABLE, COMERCIAL"/>
    <n v="295935117"/>
    <n v="0"/>
    <n v="295935117.27999997"/>
    <n v="0.27999997138977051"/>
    <n v="0"/>
    <n v="0.27999997138977051"/>
    <n v="0"/>
    <n v="0"/>
    <n v="0.27999997138977051"/>
    <n v="0.10359998941421508"/>
    <n v="0"/>
    <n v="0"/>
    <n v="0"/>
    <n v="0"/>
    <n v="0"/>
    <n v="0"/>
    <n v="0"/>
    <n v="0.10359998941421508"/>
    <n v="0.37"/>
    <n v="0.10359998941421508"/>
    <n v="0"/>
    <n v="0"/>
    <n v="-4.8099998235702511E-2"/>
    <n v="0.10359998941421508"/>
    <n v="4.8099998235702511E-2"/>
  </r>
  <r>
    <x v="5"/>
    <n v="16"/>
    <n v="1605"/>
    <n v="160542"/>
    <n v="1605429604"/>
    <s v="INTERESES B RIESGO ACEPTABLE, COMERCIAL"/>
    <n v="9670"/>
    <n v="0"/>
    <n v="9670.23"/>
    <n v="0.22999999999956344"/>
    <n v="0"/>
    <n v="0.22999999999956344"/>
    <n v="0"/>
    <n v="0"/>
    <n v="0.22999999999956344"/>
    <n v="8.5099999999838472E-2"/>
    <n v="0"/>
    <n v="0"/>
    <n v="0"/>
    <n v="0"/>
    <n v="0"/>
    <n v="0"/>
    <n v="0"/>
    <n v="8.5099999999838472E-2"/>
    <n v="0.37"/>
    <n v="8.5099999999838472E-2"/>
    <n v="0"/>
    <n v="0"/>
    <n v="-8.5099999999838472E-2"/>
    <n v="8.5099999999838472E-2"/>
    <n v="8.5099999999838472E-2"/>
  </r>
  <r>
    <x v="5"/>
    <n v="16"/>
    <n v="1605"/>
    <n v="160542"/>
    <n v="1605429801"/>
    <s v="INTERESES B  ACEPTABLE COMERCIAL RECLASIFICACION"/>
    <n v="-2573024076"/>
    <n v="0"/>
    <n v="-2573024075.6399999"/>
    <n v="0.3600001335144043"/>
    <n v="0"/>
    <n v="0.3600001335144043"/>
    <n v="0"/>
    <n v="0"/>
    <n v="0.3600001335144043"/>
    <n v="0.13320004940032959"/>
    <n v="0"/>
    <n v="0"/>
    <n v="0"/>
    <n v="0"/>
    <n v="0"/>
    <n v="0"/>
    <n v="0"/>
    <n v="0.13320004940032959"/>
    <n v="0.37"/>
    <n v="0.13320004940032959"/>
    <n v="0"/>
    <n v="0.12950014114379882"/>
    <n v="0"/>
    <n v="3.6999082565307706E-3"/>
    <n v="0"/>
  </r>
  <r>
    <x v="5"/>
    <n v="16"/>
    <n v="1605"/>
    <n v="160542"/>
    <n v="1605429902"/>
    <s v="INTERESES B RIESGO ACEPTABLE COMERCIAL RECLASIF"/>
    <n v="1005305805"/>
    <n v="0"/>
    <n v="1005305805.13"/>
    <n v="0.12999999523162842"/>
    <n v="0"/>
    <n v="0.12999999523162842"/>
    <n v="0"/>
    <n v="0"/>
    <n v="0.12999999523162842"/>
    <n v="4.8099998235702511E-2"/>
    <n v="0"/>
    <n v="0"/>
    <n v="0"/>
    <n v="0"/>
    <n v="0"/>
    <n v="0"/>
    <n v="0"/>
    <n v="4.8099998235702511E-2"/>
    <n v="0.37"/>
    <n v="4.8099998235702511E-2"/>
    <n v="0"/>
    <n v="3.3299968242645264E-2"/>
    <n v="0"/>
    <n v="1.4800029993057247E-2"/>
    <n v="0"/>
  </r>
  <r>
    <x v="5"/>
    <n v="16"/>
    <n v="1605"/>
    <n v="160544"/>
    <n v="1605447017"/>
    <s v="CAT C RIESGO CCIAL 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4"/>
    <n v="1605447018"/>
    <s v="CAT C RIESGO CCIAL 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4"/>
    <n v="1605447019"/>
    <s v="CATEGORIA C RIESGO APRECIABLE, COMERCIAL - INT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4"/>
    <n v="1605447020"/>
    <s v="CATEGORIA C, COMERCIAL-INTERES CTE SUSP CAUSA S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4"/>
    <n v="1605447021"/>
    <s v="CATEGORIA C, COMERCIAL-INTERES MORA RECLASIF SU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4"/>
    <n v="1605447102"/>
    <s v="COMERCIAL C - INT CTE SUSP RECL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4"/>
    <n v="1605447104"/>
    <s v="COMERCIAL C - INT CTE SUSP RECLAS 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4"/>
    <n v="1605447105"/>
    <s v="COMERCIAL C - INTERES MORA BAL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4"/>
    <n v="1605449005"/>
    <s v="INTERESES C RIESGO APRECIABLE, COMERCIAL"/>
    <n v="371099732"/>
    <n v="0"/>
    <n v="371099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4"/>
    <n v="1605449009"/>
    <s v="INTERESES MORA C RIESGO APRECIABLE, COMERCIAL"/>
    <n v="236143971"/>
    <n v="0"/>
    <n v="236143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9199987649917601E-2"/>
    <n v="0"/>
    <n v="-5.9199987649917601E-2"/>
    <n v="0"/>
  </r>
  <r>
    <x v="5"/>
    <n v="16"/>
    <n v="1605"/>
    <n v="160544"/>
    <n v="1605449010"/>
    <s v="INTERESES MORA C RIESGO APRECIABLE, COMERCIAL"/>
    <n v="7744278"/>
    <n v="0"/>
    <n v="7744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4"/>
    <n v="1605449011"/>
    <s v="INTERESES C RIESGO APRECIABLE, COMERCIAL"/>
    <n v="31426182955"/>
    <n v="0"/>
    <n v="31426182954.689999"/>
    <n v="-0.31000137329101563"/>
    <n v="0"/>
    <n v="0"/>
    <n v="-0.31000137329101563"/>
    <n v="0"/>
    <n v="-0.31000137329101563"/>
    <n v="-0.11470050811767578"/>
    <n v="0"/>
    <n v="0"/>
    <n v="0"/>
    <n v="0"/>
    <n v="0"/>
    <n v="0"/>
    <n v="0"/>
    <n v="-0.11470050811767578"/>
    <n v="0.37"/>
    <n v="0"/>
    <n v="-0.11470050811767578"/>
    <n v="7.4001693725585941E-3"/>
    <n v="0"/>
    <n v="-7.4001693725585941E-3"/>
    <n v="-0.11470050811767578"/>
  </r>
  <r>
    <x v="5"/>
    <n v="16"/>
    <n v="1605"/>
    <n v="160544"/>
    <n v="1605449021"/>
    <s v="INTERESES C RIESGO APRECIABLE COMERCIAL SOBREGIR"/>
    <n v="10938524"/>
    <n v="0"/>
    <n v="10938523.98"/>
    <n v="-1.9999999552965164E-2"/>
    <n v="0"/>
    <n v="0"/>
    <n v="-1.9999999552965164E-2"/>
    <n v="0"/>
    <n v="-1.9999999552965164E-2"/>
    <n v="-7.399999834597111E-3"/>
    <n v="0"/>
    <n v="0"/>
    <n v="0"/>
    <n v="0"/>
    <n v="0"/>
    <n v="0"/>
    <n v="0"/>
    <n v="-7.399999834597111E-3"/>
    <n v="0.37"/>
    <n v="0"/>
    <n v="-7.399999834597111E-3"/>
    <n v="8.8800000082701447E-2"/>
    <n v="0"/>
    <n v="-8.8800000082701447E-2"/>
    <n v="-7.399999834597111E-3"/>
  </r>
  <r>
    <x v="5"/>
    <n v="16"/>
    <n v="1605"/>
    <n v="160544"/>
    <n v="1605449205"/>
    <s v="INTERESES C RIESGO APRECIABLE, COMERCIAL"/>
    <n v="1692503385"/>
    <n v="0"/>
    <n v="1692503384.6700001"/>
    <n v="-0.32999992370605469"/>
    <n v="0"/>
    <n v="0"/>
    <n v="-0.32999992370605469"/>
    <n v="0"/>
    <n v="-0.32999992370605469"/>
    <n v="-0.12209997177124023"/>
    <n v="0"/>
    <n v="0"/>
    <n v="0"/>
    <n v="0"/>
    <n v="0"/>
    <n v="0"/>
    <n v="0"/>
    <n v="-0.12209997177124023"/>
    <n v="0.37"/>
    <n v="0"/>
    <n v="-0.12209997177124023"/>
    <n v="8.8800000082701447E-2"/>
    <n v="0"/>
    <n v="-8.8800000082701447E-2"/>
    <n v="-0.12209997177124023"/>
  </r>
  <r>
    <x v="5"/>
    <n v="16"/>
    <n v="1605"/>
    <n v="160544"/>
    <n v="1605449210"/>
    <s v="CXC INT CT C RG AP 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4"/>
    <n v="1605449215"/>
    <s v="INTERESES C RIESGO APRECIABLE COMERCIAL OTRA ENT"/>
    <n v="1448373"/>
    <n v="0"/>
    <n v="1448373.26"/>
    <n v="0.26000000000931323"/>
    <n v="0"/>
    <n v="0.26000000000931323"/>
    <n v="0"/>
    <n v="0"/>
    <n v="0.26000000000931323"/>
    <n v="9.620000000344589E-2"/>
    <n v="0"/>
    <n v="0"/>
    <n v="0"/>
    <n v="0"/>
    <n v="0"/>
    <n v="0"/>
    <n v="0"/>
    <n v="9.620000000344589E-2"/>
    <n v="0.37"/>
    <n v="9.620000000344589E-2"/>
    <n v="0"/>
    <n v="4.4400000041350723E-2"/>
    <n v="0"/>
    <n v="5.1799999962095167E-2"/>
    <n v="0"/>
  </r>
  <r>
    <x v="5"/>
    <n v="16"/>
    <n v="1605"/>
    <n v="160544"/>
    <n v="1605449217"/>
    <s v="INTERESES C RIESGO APRECIABLE, COMER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1840000000258442"/>
    <n v="0"/>
    <n v="0.11840000000258442"/>
  </r>
  <r>
    <x v="5"/>
    <n v="16"/>
    <n v="1605"/>
    <n v="160544"/>
    <n v="1605449403"/>
    <s v="CXC INTER REMUN CATEGORIA C CARTERA COME"/>
    <n v="6838911788"/>
    <n v="0"/>
    <n v="6838911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4"/>
    <n v="1605449404"/>
    <s v="CXC INTER MORA CATEGORIA C CARTERA COMER"/>
    <n v="16815334"/>
    <n v="0"/>
    <n v="16815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4"/>
    <n v="1605449405"/>
    <s v="CXC INTER REMUN C CARTERA COMERCIAL M/E"/>
    <n v="18325"/>
    <n v="0"/>
    <n v="18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4"/>
    <n v="1605449476"/>
    <s v="COMPLEM CXC INTER REMUN C CART CCIAL M/E"/>
    <n v="51473459"/>
    <n v="0"/>
    <n v="51473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4"/>
    <n v="1605449507"/>
    <s v="INT CORRTE INDIV GT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4"/>
    <n v="1605449508"/>
    <s v="INT.MORA INDIV. GT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4"/>
    <n v="1605449555"/>
    <s v="INTERESES C RIESGO APRECIABLE, COMERCIAL CONVEN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4"/>
    <n v="1605449556"/>
    <s v="INTERESES MORA C RIESGO APRECIABLE, COMER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4"/>
    <n v="1605449602"/>
    <s v="INTERESES C RIESGO APRECIABLE, COMERCIAL"/>
    <n v="61134596"/>
    <n v="0"/>
    <n v="61134595.659999996"/>
    <n v="-0.34000000357627869"/>
    <n v="0"/>
    <n v="0"/>
    <n v="-0.34000000357627869"/>
    <n v="0"/>
    <n v="-0.34000000357627869"/>
    <n v="-0.12580000132322311"/>
    <n v="0"/>
    <n v="0"/>
    <n v="0"/>
    <n v="0"/>
    <n v="0"/>
    <n v="0"/>
    <n v="0"/>
    <n v="-0.12580000132322311"/>
    <n v="0.37"/>
    <n v="0"/>
    <n v="-0.12580000132322311"/>
    <n v="0"/>
    <n v="0"/>
    <n v="0"/>
    <n v="-0.12580000132322311"/>
  </r>
  <r>
    <x v="5"/>
    <n v="16"/>
    <n v="1605"/>
    <n v="160544"/>
    <n v="1605449604"/>
    <s v="INTERESES C RIESGO APRECIABLE, COMER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3999999998923163E-2"/>
    <n v="0"/>
    <n v="-7.3999999998923163E-2"/>
    <n v="0"/>
  </r>
  <r>
    <x v="5"/>
    <n v="16"/>
    <n v="1605"/>
    <n v="160544"/>
    <n v="1605449801"/>
    <s v="INTERESES C RIESGO APRECIABLE COMERCIAL RECLASIF"/>
    <n v="26418084996"/>
    <n v="0"/>
    <n v="26418084995.950001"/>
    <n v="-4.9999237060546875E-2"/>
    <n v="0"/>
    <n v="0"/>
    <n v="-4.9999237060546875E-2"/>
    <n v="0"/>
    <n v="-4.9999237060546875E-2"/>
    <n v="-1.8499717712402344E-2"/>
    <n v="0"/>
    <n v="0"/>
    <n v="0"/>
    <n v="0"/>
    <n v="0"/>
    <n v="0"/>
    <n v="0"/>
    <n v="-1.8499717712402344E-2"/>
    <n v="0.37"/>
    <n v="0"/>
    <n v="-1.8499717712402344E-2"/>
    <n v="0"/>
    <n v="-2.5899887084960938E-2"/>
    <n v="0"/>
    <n v="7.4001693725585932E-3"/>
  </r>
  <r>
    <x v="5"/>
    <n v="16"/>
    <n v="1605"/>
    <n v="160544"/>
    <n v="1605449901"/>
    <s v="INTERESES C RIESGO APRECIABLE, COMERCIAL RECLASI"/>
    <n v="3543738150"/>
    <n v="0"/>
    <n v="3543738149.9099998"/>
    <n v="-9.0000152587890625E-2"/>
    <n v="0"/>
    <n v="0"/>
    <n v="-9.0000152587890625E-2"/>
    <n v="0"/>
    <n v="-9.0000152587890625E-2"/>
    <n v="-3.3300056457519531E-2"/>
    <n v="0"/>
    <n v="0"/>
    <n v="0"/>
    <n v="0"/>
    <n v="0"/>
    <n v="0"/>
    <n v="0"/>
    <n v="-3.3300056457519531E-2"/>
    <n v="0.37"/>
    <n v="0"/>
    <n v="-3.3300056457519531E-2"/>
    <n v="0.17760000705718995"/>
    <n v="0"/>
    <n v="-0.17760000705718995"/>
    <n v="-3.3300056457519531E-2"/>
  </r>
  <r>
    <x v="5"/>
    <n v="16"/>
    <n v="1605"/>
    <n v="160546"/>
    <n v="1605467015"/>
    <s v="CATEG D RIES SIGNIF CCIAL TDCR INT CTE SUSP ML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6"/>
    <n v="1605467017"/>
    <s v="CAT D RIESGO CCIAL 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6"/>
    <n v="1605467018"/>
    <s v="CAT D RIESGO CCIAL 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6"/>
    <n v="1605467019"/>
    <s v="CATEGORIA D RIESGO SIGNIFICATIVO, COMERCIAL - 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6"/>
    <n v="1605467020"/>
    <s v="CATEGORIA D, COMERCIAL-INTERES CTE SUSP CAUSA S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6"/>
    <n v="1605467021"/>
    <s v="CATEGORIA D, COMERCIAL-INTERES MORA RECLASIF SU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6"/>
    <n v="1605467102"/>
    <s v="COMERCIAL D - INT CTE SUSP RECL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6"/>
    <n v="1605467104"/>
    <s v="COMERCIAL D - INT CTE SUSP RECLAS 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6"/>
    <n v="1605467105"/>
    <s v="COMERCIAL D - INTERES MORA BAL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6"/>
    <n v="1605467107"/>
    <s v="COMERCIAL D - INTERES MORA BALANCE 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6"/>
    <n v="1605469003"/>
    <s v="INTERESES D RIESGO SIGNIFICATIVO, COMERCIAL"/>
    <n v="1529926102"/>
    <n v="0"/>
    <n v="1529926101.9100001"/>
    <n v="-8.9999914169311523E-2"/>
    <n v="0"/>
    <n v="0"/>
    <n v="-8.9999914169311523E-2"/>
    <n v="0"/>
    <n v="-8.9999914169311523E-2"/>
    <n v="-3.3299968242645264E-2"/>
    <n v="0"/>
    <n v="0"/>
    <n v="0"/>
    <n v="0"/>
    <n v="0"/>
    <n v="0"/>
    <n v="0"/>
    <n v="-3.3299968242645264E-2"/>
    <n v="0.37"/>
    <n v="0"/>
    <n v="-3.3299968242645264E-2"/>
    <n v="0"/>
    <n v="-3.3299968242645264E-2"/>
    <n v="0"/>
    <n v="0"/>
  </r>
  <r>
    <x v="5"/>
    <n v="16"/>
    <n v="1605"/>
    <n v="160546"/>
    <n v="1605469005"/>
    <s v="INTERESES D RIESGO SIGNIFICATIVO, COMERCIAL"/>
    <n v="41637103449"/>
    <n v="0"/>
    <n v="41637103448.669998"/>
    <n v="-0.3300018310546875"/>
    <n v="0"/>
    <n v="0"/>
    <n v="-0.3300018310546875"/>
    <n v="0"/>
    <n v="-0.3300018310546875"/>
    <n v="-0.12210067749023437"/>
    <n v="0"/>
    <n v="0"/>
    <n v="0"/>
    <n v="0"/>
    <n v="0"/>
    <n v="0"/>
    <n v="0"/>
    <n v="-0.12210067749023437"/>
    <n v="0.37"/>
    <n v="0"/>
    <n v="-0.12210067749023437"/>
    <n v="0"/>
    <n v="-0.185"/>
    <n v="0"/>
    <n v="6.2899322509765626E-2"/>
  </r>
  <r>
    <x v="5"/>
    <n v="16"/>
    <n v="1605"/>
    <n v="160546"/>
    <n v="1605469008"/>
    <s v="INTERESES MORA D RIESGO SIGNIFICATIVO, COMERCIAL"/>
    <n v="1656438366"/>
    <n v="0"/>
    <n v="1656438366.3399999"/>
    <n v="0.33999991416931152"/>
    <n v="0"/>
    <n v="0.33999991416931152"/>
    <n v="0"/>
    <n v="0"/>
    <n v="0.33999991416931152"/>
    <n v="0.12579996824264525"/>
    <n v="0"/>
    <n v="0"/>
    <n v="0"/>
    <n v="0"/>
    <n v="0"/>
    <n v="0"/>
    <n v="0"/>
    <n v="0.12579996824264525"/>
    <n v="0.36999999999999994"/>
    <n v="0.12579996824264525"/>
    <n v="0"/>
    <n v="8.5100007057189939E-2"/>
    <n v="0"/>
    <n v="4.0699961185455311E-2"/>
    <n v="0"/>
  </r>
  <r>
    <x v="5"/>
    <n v="16"/>
    <n v="1605"/>
    <n v="160546"/>
    <n v="1605469013"/>
    <s v="INTERESES MORA D RIESGO SIGNIFICATIVO, COMERCIAL"/>
    <n v="15919638"/>
    <n v="0"/>
    <n v="15919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6"/>
    <n v="1605469021"/>
    <s v="INTERESES D SIGNIFICATIVO COMERCIAL SOBREGIRO"/>
    <n v="56555001"/>
    <n v="0"/>
    <n v="56555001.439999998"/>
    <n v="0.43999999761581421"/>
    <n v="0"/>
    <n v="0.43999999761581421"/>
    <n v="0"/>
    <n v="0"/>
    <n v="0.43999999761581421"/>
    <n v="0.16279999911785126"/>
    <n v="0"/>
    <n v="0"/>
    <n v="0"/>
    <n v="0"/>
    <n v="0"/>
    <n v="0"/>
    <n v="0"/>
    <n v="0.16279999911785126"/>
    <n v="0.37"/>
    <n v="0.16279999911785126"/>
    <n v="0"/>
    <n v="6.2900000661611555E-2"/>
    <n v="0"/>
    <n v="9.9899998456239703E-2"/>
    <n v="0"/>
  </r>
  <r>
    <x v="5"/>
    <n v="16"/>
    <n v="1605"/>
    <n v="160546"/>
    <n v="1605469205"/>
    <s v="INTERES D SIGNIFICATIVO COMERCIAL"/>
    <n v="3220306259"/>
    <n v="0"/>
    <n v="3220306258.96"/>
    <n v="-3.9999961853027344E-2"/>
    <n v="0"/>
    <n v="0"/>
    <n v="-3.9999961853027344E-2"/>
    <n v="0"/>
    <n v="-3.9999961853027344E-2"/>
    <n v="-1.4799985885620117E-2"/>
    <n v="0"/>
    <n v="0"/>
    <n v="0"/>
    <n v="0"/>
    <n v="0"/>
    <n v="0"/>
    <n v="0"/>
    <n v="-1.4799985885620117E-2"/>
    <n v="0.37"/>
    <n v="0"/>
    <n v="-1.4799985885620117E-2"/>
    <n v="0"/>
    <n v="-5.9199943542480468E-2"/>
    <n v="0"/>
    <n v="4.4399957656860348E-2"/>
  </r>
  <r>
    <x v="5"/>
    <n v="16"/>
    <n v="1605"/>
    <n v="160546"/>
    <n v="1605469210"/>
    <s v="INTERES D SIGNIFICATIVO COMERCIAL"/>
    <n v="24537711"/>
    <n v="0"/>
    <n v="24537710.690000001"/>
    <n v="-0.30999999865889549"/>
    <n v="0"/>
    <n v="0"/>
    <n v="-0.30999999865889549"/>
    <n v="0"/>
    <n v="-0.30999999865889549"/>
    <n v="-0.11469999950379133"/>
    <n v="0"/>
    <n v="0"/>
    <n v="0"/>
    <n v="0"/>
    <n v="0"/>
    <n v="0"/>
    <n v="0"/>
    <n v="-0.11469999950379133"/>
    <n v="0.37"/>
    <n v="0"/>
    <n v="-0.11469999950379133"/>
    <n v="0"/>
    <n v="-0.17760000016540289"/>
    <n v="0"/>
    <n v="6.2900000661611569E-2"/>
  </r>
  <r>
    <x v="5"/>
    <n v="16"/>
    <n v="1605"/>
    <n v="160546"/>
    <n v="1605469211"/>
    <s v="INTERES D SIGNIFICATIVO COMER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4799999996554106"/>
    <n v="0"/>
    <n v="0.14799999996554106"/>
  </r>
  <r>
    <x v="5"/>
    <n v="16"/>
    <n v="1605"/>
    <n v="160546"/>
    <n v="1605469213"/>
    <s v="INTERES D SIGNIFICATIVO COMERCIAL"/>
    <n v="472513281"/>
    <n v="0"/>
    <n v="472513281.06999999"/>
    <n v="6.9999992847442627E-2"/>
    <n v="0"/>
    <n v="6.9999992847442627E-2"/>
    <n v="0"/>
    <n v="0"/>
    <n v="6.9999992847442627E-2"/>
    <n v="2.5899997353553771E-2"/>
    <n v="0"/>
    <n v="0"/>
    <n v="0"/>
    <n v="0"/>
    <n v="0"/>
    <n v="0"/>
    <n v="0"/>
    <n v="2.5899997353553771E-2"/>
    <n v="0.37"/>
    <n v="2.5899997353553771E-2"/>
    <n v="0"/>
    <n v="0"/>
    <n v="-0.13320000529289244"/>
    <n v="2.5899997353553771E-2"/>
    <n v="0.13320000529289244"/>
  </r>
  <r>
    <x v="5"/>
    <n v="16"/>
    <n v="1605"/>
    <n v="160546"/>
    <n v="1605469214"/>
    <s v="INTERES D SIGNIFICATIVO CCIAL PREFINANC MORA M.E"/>
    <n v="58784341"/>
    <n v="0"/>
    <n v="58784341.270000003"/>
    <n v="0.27000000327825546"/>
    <n v="0"/>
    <n v="0.27000000327825546"/>
    <n v="0"/>
    <n v="0"/>
    <n v="0.27000000327825546"/>
    <n v="9.9900001212954517E-2"/>
    <n v="0"/>
    <n v="0"/>
    <n v="0"/>
    <n v="0"/>
    <n v="0"/>
    <n v="0"/>
    <n v="0"/>
    <n v="9.9900001212954517E-2"/>
    <n v="0.37"/>
    <n v="9.9900001212954517E-2"/>
    <n v="0"/>
    <n v="0.13319999977946281"/>
    <n v="0"/>
    <n v="-3.3299998566508296E-2"/>
    <n v="0"/>
  </r>
  <r>
    <x v="5"/>
    <n v="16"/>
    <n v="1605"/>
    <n v="160546"/>
    <n v="1605469215"/>
    <s v="INTERES D SIGNIFICATIVO CCIAL MORA L/C 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.8799999996554108E-2"/>
    <n v="0"/>
    <n v="8.8799999996554108E-2"/>
  </r>
  <r>
    <x v="5"/>
    <n v="16"/>
    <n v="1605"/>
    <n v="160546"/>
    <n v="1605469216"/>
    <s v="INTERES D SIGNIFICATIVO CCIAL OTRAS ENTIDADES M."/>
    <n v="28233289"/>
    <n v="0"/>
    <n v="28233289.379999999"/>
    <n v="0.37999999895691872"/>
    <n v="0"/>
    <n v="0.37999999895691872"/>
    <n v="0"/>
    <n v="0"/>
    <n v="0.37999999895691872"/>
    <n v="0.14059999961405992"/>
    <n v="0"/>
    <n v="0"/>
    <n v="0"/>
    <n v="0"/>
    <n v="0"/>
    <n v="0"/>
    <n v="0"/>
    <n v="0.14059999961405992"/>
    <n v="0.37"/>
    <n v="0.14059999961405992"/>
    <n v="0"/>
    <n v="0.13319999977946281"/>
    <n v="0"/>
    <n v="7.3999998345971041E-3"/>
    <n v="0"/>
  </r>
  <r>
    <x v="5"/>
    <n v="16"/>
    <n v="1605"/>
    <n v="160546"/>
    <n v="1605469403"/>
    <s v="CXC INTER REMUN CATEGORIA D CARTERA COME"/>
    <n v="23993415"/>
    <n v="0"/>
    <n v="23993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6"/>
    <n v="1605469404"/>
    <s v="CXC INTER MORA CATEGORIA D CARTERA COMER"/>
    <n v="25485342"/>
    <n v="0"/>
    <n v="25485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6"/>
    <n v="1605469507"/>
    <s v="INT CORRIT INDIV GT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6"/>
    <n v="1605469508"/>
    <s v="INT.MORA INDIV. GT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6"/>
    <n v="1605469509"/>
    <s v="INT CTE CONSTRUCT G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6"/>
    <n v="1605469510"/>
    <s v="INT MORA CONSTCT.GT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6"/>
    <n v="1605469556"/>
    <s v="INTERES D SIGNIFICATIVO CCIAL MORA CONVENI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6"/>
    <n v="1605469602"/>
    <s v="INTERES D SIGNIFICATIVO CCIAL"/>
    <n v="291747239"/>
    <n v="0"/>
    <n v="291747239.20999998"/>
    <n v="0.20999997854232788"/>
    <n v="0"/>
    <n v="0.20999997854232788"/>
    <n v="0"/>
    <n v="0"/>
    <n v="0.20999997854232788"/>
    <n v="7.7699992060661319E-2"/>
    <n v="0"/>
    <n v="0"/>
    <n v="0"/>
    <n v="0"/>
    <n v="0"/>
    <n v="0"/>
    <n v="0"/>
    <n v="7.7699992060661319E-2"/>
    <n v="0.37"/>
    <n v="7.7699992060661319E-2"/>
    <n v="0"/>
    <n v="0"/>
    <n v="-0.14429999470710755"/>
    <n v="7.7699992060661319E-2"/>
    <n v="0.14429999470710755"/>
  </r>
  <r>
    <x v="5"/>
    <n v="16"/>
    <n v="1605"/>
    <n v="160546"/>
    <n v="1605469604"/>
    <s v="INTERES D SIGNIFICATIVO CCIAL"/>
    <n v="78571"/>
    <n v="0"/>
    <n v="78570.78"/>
    <n v="-0.22000000000116415"/>
    <n v="0"/>
    <n v="0"/>
    <n v="-0.22000000000116415"/>
    <n v="0"/>
    <n v="-0.22000000000116415"/>
    <n v="-8.1400000000430739E-2"/>
    <n v="0"/>
    <n v="0"/>
    <n v="0"/>
    <n v="0"/>
    <n v="0"/>
    <n v="0"/>
    <n v="0"/>
    <n v="-8.1400000000430739E-2"/>
    <n v="0.37"/>
    <n v="0"/>
    <n v="-8.1400000000430739E-2"/>
    <n v="0"/>
    <n v="-6.2899999993969682E-2"/>
    <n v="0"/>
    <n v="-1.8500000006461056E-2"/>
  </r>
  <r>
    <x v="5"/>
    <n v="16"/>
    <n v="1605"/>
    <n v="160546"/>
    <n v="1605469801"/>
    <s v="INTERES D SIGNIFICATIVO CCIAL"/>
    <n v="-11858618226"/>
    <n v="0"/>
    <n v="-11858618226.440001"/>
    <n v="-0.44000053405761719"/>
    <n v="0"/>
    <n v="0"/>
    <n v="-0.44000053405761719"/>
    <n v="0"/>
    <n v="-0.44000053405761719"/>
    <n v="-0.16280019760131836"/>
    <n v="0"/>
    <n v="0"/>
    <n v="0"/>
    <n v="0"/>
    <n v="0"/>
    <n v="0"/>
    <n v="0"/>
    <n v="-0.16280019760131836"/>
    <n v="0.37"/>
    <n v="0"/>
    <n v="-0.16280019760131836"/>
    <n v="0"/>
    <n v="-6.6600112915039061E-2"/>
    <n v="0"/>
    <n v="-9.6200084686279302E-2"/>
  </r>
  <r>
    <x v="5"/>
    <n v="16"/>
    <n v="1605"/>
    <n v="160546"/>
    <n v="1605469901"/>
    <s v="INTERES D SIGNIFICATIVO CCIAL"/>
    <n v="-3372097927"/>
    <n v="0"/>
    <n v="-3372097926.5700002"/>
    <n v="0.42999982833862305"/>
    <n v="0"/>
    <n v="0.42999982833862305"/>
    <n v="0"/>
    <n v="0"/>
    <n v="0.42999982833862305"/>
    <n v="0.15909993648529053"/>
    <n v="0"/>
    <n v="0"/>
    <n v="0"/>
    <n v="0"/>
    <n v="0"/>
    <n v="0"/>
    <n v="0"/>
    <n v="0.15909993648529053"/>
    <n v="0.37"/>
    <n v="0.15909993648529053"/>
    <n v="0"/>
    <n v="0"/>
    <n v="-0.10729999691247941"/>
    <n v="0.15909993648529053"/>
    <n v="0.10729999691247941"/>
  </r>
  <r>
    <x v="5"/>
    <n v="16"/>
    <n v="1605"/>
    <n v="160548"/>
    <n v="1605481889"/>
    <s v="INTERES E RIESGO DE INCOBRABILIDAD  CC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8"/>
    <n v="1605487015"/>
    <s v="CATEG  E RIES  INC CCIAL TDCR INT CTE SUSP ML 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8"/>
    <n v="1605487017"/>
    <s v="CAT E RIESGO CCIAL 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8"/>
    <n v="1605487018"/>
    <s v="CAT E RIESGO CCIAL 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8"/>
    <n v="1605487019"/>
    <s v="CATEGORIA E RIESGO DE INCOBRABILIDAD, COMER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8"/>
    <n v="1605487020"/>
    <s v="CATEGORIA E, COMERCIAL-INTERES CTE SUSP CAUSA S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8"/>
    <n v="1605487021"/>
    <s v="CATEGORIA E, COMERCIAL-INTERES MORA RECLASIF SU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8"/>
    <n v="1605487102"/>
    <s v="COMERCIAL E - INT CTE SUSP RECL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8"/>
    <n v="1605487104"/>
    <s v="COMERCIAL E - INT CTE SUSP RECLAS 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8"/>
    <n v="1605487105"/>
    <s v="COMERCIAL E - INTERES MORA BAL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8"/>
    <n v="1605487107"/>
    <s v="COMERCIAL E - INTERES MORA BALANCE 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8"/>
    <n v="1605489005"/>
    <s v="INTERES E RIESGO DE INCOBRABILIDAD  CCCIAL"/>
    <n v="21047928"/>
    <n v="0"/>
    <n v="21047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8"/>
    <n v="1605489009"/>
    <s v="INTERES E RIESGO DE INCOBRABILIDAD  CCCIAL"/>
    <n v="2295142749"/>
    <n v="0"/>
    <n v="2295142748.8499999"/>
    <n v="-0.15000009536743164"/>
    <n v="0"/>
    <n v="0"/>
    <n v="-0.15000009536743164"/>
    <n v="0"/>
    <n v="-0.15000009536743164"/>
    <n v="-5.5500035285949705E-2"/>
    <n v="0"/>
    <n v="0"/>
    <n v="0"/>
    <n v="0"/>
    <n v="0"/>
    <n v="0"/>
    <n v="0"/>
    <n v="-5.5500035285949705E-2"/>
    <n v="0.37"/>
    <n v="0"/>
    <n v="-5.5500035285949705E-2"/>
    <n v="8.5100007057189939E-2"/>
    <n v="0"/>
    <n v="-8.5100007057189939E-2"/>
    <n v="-5.5500035285949705E-2"/>
  </r>
  <r>
    <x v="5"/>
    <n v="16"/>
    <n v="1605"/>
    <n v="160548"/>
    <n v="1605489010"/>
    <s v="INTERES E RIESGO DE INCOBRABILIDAD  CCCIAL MORA"/>
    <n v="67830533"/>
    <n v="0"/>
    <n v="67830532.950000003"/>
    <n v="-4.9999997019767761E-2"/>
    <n v="0"/>
    <n v="0"/>
    <n v="-4.9999997019767761E-2"/>
    <n v="0"/>
    <n v="-4.9999997019767761E-2"/>
    <n v="-1.849999889731407E-2"/>
    <n v="0"/>
    <n v="0"/>
    <n v="0"/>
    <n v="0"/>
    <n v="0"/>
    <n v="0"/>
    <n v="0"/>
    <n v="-1.849999889731407E-2"/>
    <n v="0.37"/>
    <n v="0"/>
    <n v="-1.849999889731407E-2"/>
    <n v="0.16279999911785126"/>
    <n v="0"/>
    <n v="-0.16279999911785126"/>
    <n v="-1.849999889731407E-2"/>
  </r>
  <r>
    <x v="5"/>
    <n v="16"/>
    <n v="1605"/>
    <n v="160548"/>
    <n v="1605489011"/>
    <s v="INTERES E RIESGO DE INCOBRABILIDAD  CCCIAL"/>
    <n v="780645"/>
    <n v="0"/>
    <n v="780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8"/>
    <n v="1605489021"/>
    <s v="INTERES E RIESGO DE INCOBRABILIDAD  CCCIAL"/>
    <n v="3317201"/>
    <n v="0"/>
    <n v="3317200.55"/>
    <n v="-0.45000000018626451"/>
    <n v="0"/>
    <n v="0"/>
    <n v="-0.45000000018626451"/>
    <n v="0"/>
    <n v="-0.45000000018626451"/>
    <n v="-0.16650000006891788"/>
    <n v="0"/>
    <n v="0"/>
    <n v="0"/>
    <n v="0"/>
    <n v="0"/>
    <n v="0"/>
    <n v="0"/>
    <n v="-0.16650000006891788"/>
    <n v="0.37"/>
    <n v="0"/>
    <n v="-0.16650000006891788"/>
    <n v="0.13320000012405217"/>
    <n v="0"/>
    <n v="-0.13320000012405217"/>
    <n v="-0.16650000006891788"/>
  </r>
  <r>
    <x v="5"/>
    <n v="16"/>
    <n v="1605"/>
    <n v="160548"/>
    <n v="1605489205"/>
    <s v="INTERES E RIESGO DE INCOBRABILIDAD  CCCIAL"/>
    <n v="1898615906"/>
    <n v="0"/>
    <n v="1898615905.9300001"/>
    <n v="-6.9999933242797852E-2"/>
    <n v="0"/>
    <n v="0"/>
    <n v="-6.9999933242797852E-2"/>
    <n v="0"/>
    <n v="-6.9999933242797852E-2"/>
    <n v="-2.5899975299835204E-2"/>
    <n v="0"/>
    <n v="0"/>
    <n v="0"/>
    <n v="0"/>
    <n v="0"/>
    <n v="0"/>
    <n v="0"/>
    <n v="-2.5899975299835204E-2"/>
    <n v="0.37"/>
    <n v="0"/>
    <n v="-2.5899975299835204E-2"/>
    <n v="0.10359998941421508"/>
    <n v="0"/>
    <n v="-0.10359998941421508"/>
    <n v="-2.5899975299835204E-2"/>
  </r>
  <r>
    <x v="5"/>
    <n v="16"/>
    <n v="1605"/>
    <n v="160548"/>
    <n v="1605489210"/>
    <s v="INTERES E RIESGO DE INCOBRABILIDAD  CCCIAL"/>
    <n v="7229025"/>
    <n v="0"/>
    <n v="7229024.9800000004"/>
    <n v="-1.9999999552965164E-2"/>
    <n v="0"/>
    <n v="0"/>
    <n v="-1.9999999552965164E-2"/>
    <n v="0"/>
    <n v="-1.9999999552965164E-2"/>
    <n v="-7.399999834597111E-3"/>
    <n v="0"/>
    <n v="0"/>
    <n v="0"/>
    <n v="0"/>
    <n v="0"/>
    <n v="0"/>
    <n v="0"/>
    <n v="-7.399999834597111E-3"/>
    <n v="0.37"/>
    <n v="0"/>
    <n v="-7.399999834597111E-3"/>
    <n v="4.4399999696761366E-2"/>
    <n v="0"/>
    <n v="-4.4399999696761366E-2"/>
    <n v="-7.399999834597111E-3"/>
  </r>
  <r>
    <x v="5"/>
    <n v="16"/>
    <n v="1605"/>
    <n v="160548"/>
    <n v="1605489211"/>
    <s v="INTERES E RIESGO DE INCOBRABILIDAD  CCCIAL"/>
    <n v="127708841"/>
    <n v="0"/>
    <n v="127708840.84999999"/>
    <n v="-0.15000000596046448"/>
    <n v="0"/>
    <n v="0"/>
    <n v="-0.15000000596046448"/>
    <n v="0"/>
    <n v="-0.15000000596046448"/>
    <n v="-5.5500002205371858E-2"/>
    <n v="0"/>
    <n v="0"/>
    <n v="0"/>
    <n v="0"/>
    <n v="0"/>
    <n v="0"/>
    <n v="0"/>
    <n v="-5.5500002205371858E-2"/>
    <n v="0.37"/>
    <n v="0"/>
    <n v="-5.5500002205371858E-2"/>
    <n v="0"/>
    <n v="-8.8800003528594976E-2"/>
    <n v="0"/>
    <n v="3.3300001323223118E-2"/>
  </r>
  <r>
    <x v="5"/>
    <n v="16"/>
    <n v="1605"/>
    <n v="160548"/>
    <n v="1605489214"/>
    <s v="INTERES E RIESGO DE INCOBRABILIDAD  CCCIAL MORA"/>
    <n v="1767805"/>
    <n v="0"/>
    <n v="1767804.96"/>
    <n v="-4.0000000037252903E-2"/>
    <n v="0"/>
    <n v="0"/>
    <n v="-4.0000000037252903E-2"/>
    <n v="0"/>
    <n v="-4.0000000037252903E-2"/>
    <n v="-1.4800000013783574E-2"/>
    <n v="0"/>
    <n v="0"/>
    <n v="0"/>
    <n v="0"/>
    <n v="0"/>
    <n v="0"/>
    <n v="0"/>
    <n v="-1.4800000013783574E-2"/>
    <n v="0.37"/>
    <n v="0"/>
    <n v="-1.4800000013783574E-2"/>
    <n v="0"/>
    <n v="-1.4800000013783574E-2"/>
    <n v="0"/>
    <n v="0"/>
  </r>
  <r>
    <x v="5"/>
    <n v="16"/>
    <n v="1605"/>
    <n v="160548"/>
    <n v="1605489216"/>
    <s v="CXC INT CT E RG IN 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8"/>
    <n v="1605489403"/>
    <s v="CXC INTER REMUN CAT E CARTERA COMERCIAL"/>
    <n v="2266733"/>
    <n v="0"/>
    <n v="2266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8"/>
    <n v="1605489404"/>
    <s v="CXC INTER MORA CAT E CARTERA COMERCIAL"/>
    <n v="4405473"/>
    <n v="0"/>
    <n v="4405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8"/>
    <n v="1605489505"/>
    <s v="INT CORRIENTE INDI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8"/>
    <n v="1605489506"/>
    <s v="INT.MORA INDIV. GT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8"/>
    <n v="1605489560"/>
    <s v="INT MORA CONVENIOS 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48"/>
    <n v="1605489602"/>
    <s v="INTERES E RIESGO DE INCOBRABILIDAD  CCCIAL"/>
    <n v="34207523"/>
    <n v="0"/>
    <n v="34207523.109999999"/>
    <n v="0.10999999940395355"/>
    <n v="0"/>
    <n v="0.10999999940395355"/>
    <n v="0"/>
    <n v="0"/>
    <n v="0.10999999940395355"/>
    <n v="4.0699999779462814E-2"/>
    <n v="0"/>
    <n v="0"/>
    <n v="0"/>
    <n v="0"/>
    <n v="0"/>
    <n v="0"/>
    <n v="0"/>
    <n v="4.0699999779462814E-2"/>
    <n v="0.37"/>
    <n v="4.0699999779462814E-2"/>
    <n v="0"/>
    <n v="0"/>
    <n v="-9.6199999228119851E-2"/>
    <n v="4.0699999779462814E-2"/>
    <n v="9.6199999228119851E-2"/>
  </r>
  <r>
    <x v="5"/>
    <n v="16"/>
    <n v="1605"/>
    <n v="160548"/>
    <n v="1605489801"/>
    <s v="INTERES E RIESGO DE INCOBRABILIDAD  CCCIAL"/>
    <n v="548420889"/>
    <n v="0"/>
    <n v="548420889.19000006"/>
    <n v="0.19000005722045898"/>
    <n v="0"/>
    <n v="0.19000005722045898"/>
    <n v="0"/>
    <n v="0"/>
    <n v="0.19000005722045898"/>
    <n v="7.0300021171569818E-2"/>
    <n v="0"/>
    <n v="0"/>
    <n v="0"/>
    <n v="0"/>
    <n v="0"/>
    <n v="0"/>
    <n v="0"/>
    <n v="7.0300021171569818E-2"/>
    <n v="0.37"/>
    <n v="7.0300021171569818E-2"/>
    <n v="0"/>
    <n v="0.14059999823570252"/>
    <n v="0"/>
    <n v="-7.0299977064132699E-2"/>
    <n v="0"/>
  </r>
  <r>
    <x v="5"/>
    <n v="16"/>
    <n v="1605"/>
    <n v="160548"/>
    <n v="1605489901"/>
    <s v="INTERES E RIESGO DE INCOBRABILIDAD  CCCIAL"/>
    <n v="8099796"/>
    <n v="0"/>
    <n v="8099795.5300000003"/>
    <n v="-0.46999999973922968"/>
    <n v="0"/>
    <n v="0"/>
    <n v="-0.46999999973922968"/>
    <n v="0"/>
    <n v="-0.46999999973922968"/>
    <n v="-0.17389999990351498"/>
    <n v="0"/>
    <n v="0"/>
    <n v="0"/>
    <n v="0"/>
    <n v="0"/>
    <n v="0"/>
    <n v="0"/>
    <n v="-0.17389999990351498"/>
    <n v="0.37"/>
    <n v="0"/>
    <n v="-0.17389999990351498"/>
    <n v="0"/>
    <n v="-7.7700000330805777E-2"/>
    <n v="0"/>
    <n v="-9.6199999572709208E-2"/>
  </r>
  <r>
    <x v="5"/>
    <n v="16"/>
    <n v="1605"/>
    <n v="160595"/>
    <n v="1605959041"/>
    <s v="OTROS INTERES MORA A PERSON  SEGURO"/>
    <n v="23787678"/>
    <n v="0"/>
    <n v="23787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95"/>
    <n v="1605959042"/>
    <s v="OTROS INTERES MORA B PERSON  SEGURO"/>
    <n v="22810579"/>
    <n v="0"/>
    <n v="22810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95"/>
    <n v="1605959043"/>
    <s v="OTROS INTERES MORA C PERSON  SEGURO"/>
    <n v="37622152"/>
    <n v="0"/>
    <n v="37622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95"/>
    <n v="1605959044"/>
    <s v="OTROS INTERES MORA D PERSON  SEGURO"/>
    <n v="473415110"/>
    <n v="0"/>
    <n v="473415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.0700005292892458E-2"/>
    <n v="0"/>
    <n v="4.0700005292892458E-2"/>
  </r>
  <r>
    <x v="5"/>
    <n v="16"/>
    <n v="1605"/>
    <n v="160595"/>
    <n v="1605959045"/>
    <s v="OTROS INTERES MORA E PERSON  SEGURO"/>
    <n v="1012876780"/>
    <n v="0"/>
    <n v="1012876780.3"/>
    <n v="0.29999995231628418"/>
    <n v="0"/>
    <n v="0.29999995231628418"/>
    <n v="0"/>
    <n v="0"/>
    <n v="0.29999995231628418"/>
    <n v="0.11099998235702514"/>
    <n v="0"/>
    <n v="0"/>
    <n v="0"/>
    <n v="0"/>
    <n v="0"/>
    <n v="0"/>
    <n v="0"/>
    <n v="0.11099998235702514"/>
    <n v="0.37"/>
    <n v="0.11099998235702514"/>
    <n v="0"/>
    <n v="0"/>
    <n v="-0.14060004234313964"/>
    <n v="0.11099998235702514"/>
    <n v="0.14060004234313964"/>
  </r>
  <r>
    <x v="5"/>
    <n v="16"/>
    <n v="1605"/>
    <n v="160595"/>
    <n v="1605959720"/>
    <s v="OT INT IMPO LEY 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95"/>
    <n v="1605959750"/>
    <s v="OTROS INT IMP DEL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8"/>
    <n v="160812"/>
    <n v="1608129720"/>
    <s v="INTERESES LS CAT  B LS HABIT LEY 550"/>
    <n v="4771783"/>
    <n v="0"/>
    <n v="4771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08"/>
    <n v="160818"/>
    <n v="1608189702"/>
    <s v="COMPONENTE LEASING FINANCIERO E LEAS HABIT"/>
    <n v="1560942711"/>
    <n v="0"/>
    <n v="14397110337.340012"/>
    <n v="12836167626.34"/>
    <n v="0"/>
    <n v="12836167626.34"/>
    <n v="0"/>
    <n v="0"/>
    <n v="12836167626.34"/>
    <n v="4749382021.7458"/>
    <n v="0"/>
    <n v="0"/>
    <n v="0"/>
    <n v="0"/>
    <n v="0"/>
    <n v="0"/>
    <n v="0"/>
    <n v="4749382021.7458"/>
    <n v="0.37"/>
    <n v="4749382021.7458"/>
    <n v="0"/>
    <n v="15030415221.7139"/>
    <n v="0"/>
    <n v="-10281033199.9681"/>
    <n v="0"/>
  </r>
  <r>
    <x v="12"/>
    <n v="16"/>
    <n v="1608"/>
    <n v="160820"/>
    <n v="1608209602"/>
    <s v="COMPONENTE LEASING FINANCIERO A  CONSUMO"/>
    <n v="612898330"/>
    <n v="0"/>
    <n v="612898330.45000005"/>
    <n v="0.45000004768371582"/>
    <n v="0"/>
    <n v="0.45000004768371582"/>
    <n v="0"/>
    <n v="0"/>
    <n v="0.45000004768371582"/>
    <n v="0.16650001764297484"/>
    <n v="0"/>
    <n v="0"/>
    <n v="0"/>
    <n v="0"/>
    <n v="0"/>
    <n v="0"/>
    <n v="0"/>
    <n v="0.16650001764297484"/>
    <n v="0.37"/>
    <n v="0.16650001764297484"/>
    <n v="0"/>
    <n v="0"/>
    <n v="-8.8800003528594976E-2"/>
    <n v="0.16650001764297484"/>
    <n v="8.8800003528594976E-2"/>
  </r>
  <r>
    <x v="12"/>
    <n v="16"/>
    <n v="1608"/>
    <n v="160820"/>
    <n v="1608209702"/>
    <s v="COMPONENTE LEASING FINANCIERO A  CONSUMO"/>
    <n v="3963814"/>
    <n v="0"/>
    <n v="3963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31841.73000000001"/>
    <n v="0"/>
    <n v="131841.73000000001"/>
  </r>
  <r>
    <x v="12"/>
    <n v="16"/>
    <n v="1608"/>
    <n v="160820"/>
    <n v="1608209801"/>
    <s v="COMPONENTE LEASING FINANCIERO A  CONSUMO RECLASI"/>
    <n v="-27471105"/>
    <n v="0"/>
    <n v="-27471105.190000001"/>
    <n v="-0.19000000134110451"/>
    <n v="0"/>
    <n v="0"/>
    <n v="-0.19000000134110451"/>
    <n v="0"/>
    <n v="-0.19000000134110451"/>
    <n v="-7.0300000496208673E-2"/>
    <n v="0"/>
    <n v="0"/>
    <n v="0"/>
    <n v="0"/>
    <n v="0"/>
    <n v="0"/>
    <n v="0"/>
    <n v="-7.0300000496208673E-2"/>
    <n v="0.37000000000000005"/>
    <n v="0"/>
    <n v="-7.0300000496208673E-2"/>
    <n v="0"/>
    <n v="0"/>
    <n v="0"/>
    <n v="-7.0300000496208673E-2"/>
  </r>
  <r>
    <x v="12"/>
    <n v="16"/>
    <n v="1608"/>
    <n v="160822"/>
    <n v="1608229601"/>
    <s v="COMPONENTE LEASING FINANCIERO B  CONSUMO"/>
    <n v="26689928"/>
    <n v="0"/>
    <n v="26689927.789999999"/>
    <n v="-0.21000000089406967"/>
    <n v="0"/>
    <n v="0"/>
    <n v="-0.21000000089406967"/>
    <n v="0"/>
    <n v="-0.21000000089406967"/>
    <n v="-7.7700000330805777E-2"/>
    <n v="0"/>
    <n v="0"/>
    <n v="0"/>
    <n v="0"/>
    <n v="0"/>
    <n v="0"/>
    <n v="0"/>
    <n v="-7.7700000330805777E-2"/>
    <n v="0.37"/>
    <n v="0"/>
    <n v="-7.7700000330805777E-2"/>
    <n v="0"/>
    <n v="-3.6999992281198501E-3"/>
    <n v="0"/>
    <n v="-7.4000001102685925E-2"/>
  </r>
  <r>
    <x v="12"/>
    <n v="16"/>
    <n v="1608"/>
    <n v="160822"/>
    <n v="1608229701"/>
    <s v="INTERESES LS CAT B,"/>
    <n v="2253560"/>
    <n v="0"/>
    <n v="199016"/>
    <n v="-2054544"/>
    <n v="0"/>
    <n v="0"/>
    <n v="-2054544"/>
    <n v="0"/>
    <n v="-2054544"/>
    <n v="-760181.28"/>
    <n v="0"/>
    <n v="0"/>
    <n v="0"/>
    <n v="0"/>
    <n v="0"/>
    <n v="0"/>
    <n v="0"/>
    <n v="-760181.28"/>
    <n v="0.37"/>
    <n v="0"/>
    <n v="-760181.28"/>
    <n v="0"/>
    <n v="0"/>
    <n v="0"/>
    <n v="-760181.28"/>
  </r>
  <r>
    <x v="12"/>
    <n v="16"/>
    <n v="1608"/>
    <n v="160822"/>
    <n v="1608229801"/>
    <s v="COMPONENTE LEASING FINANCIERO B  CONSUMO RECLASI"/>
    <n v="7718508"/>
    <n v="0"/>
    <n v="7718507.5599999996"/>
    <n v="-0.44000000040978193"/>
    <n v="0"/>
    <n v="0"/>
    <n v="-0.44000000040978193"/>
    <n v="0"/>
    <n v="-0.44000000040978193"/>
    <n v="-0.1628000001516193"/>
    <n v="0"/>
    <n v="0"/>
    <n v="0"/>
    <n v="0"/>
    <n v="0"/>
    <n v="0"/>
    <n v="0"/>
    <n v="-0.1628000001516193"/>
    <n v="0.36999999999999994"/>
    <n v="0"/>
    <n v="-0.1628000001516193"/>
    <n v="0.18129999939352273"/>
    <n v="0"/>
    <n v="-0.18129999939352273"/>
    <n v="-0.1628000001516193"/>
  </r>
  <r>
    <x v="12"/>
    <n v="16"/>
    <n v="1608"/>
    <n v="160824"/>
    <n v="1608249601"/>
    <s v="COMPONENTE LEASING FINANCIERO C CONSUMO"/>
    <n v="40101150"/>
    <n v="0"/>
    <n v="40101150.240000002"/>
    <n v="0.24000000208616257"/>
    <n v="0"/>
    <n v="0.24000000208616257"/>
    <n v="0"/>
    <n v="0"/>
    <n v="0.24000000208616257"/>
    <n v="8.8800000771880147E-2"/>
    <n v="0"/>
    <n v="0"/>
    <n v="0"/>
    <n v="0"/>
    <n v="0"/>
    <n v="0"/>
    <n v="0"/>
    <n v="8.8800000771880147E-2"/>
    <n v="0.37"/>
    <n v="8.8800000771880147E-2"/>
    <n v="0"/>
    <n v="0.10729999966919422"/>
    <n v="0"/>
    <n v="-1.8499998897314074E-2"/>
    <n v="0"/>
  </r>
  <r>
    <x v="12"/>
    <n v="16"/>
    <n v="1608"/>
    <n v="160824"/>
    <n v="1608249701"/>
    <s v="INTERESES LS CAT C,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08"/>
    <n v="160824"/>
    <n v="1608249801"/>
    <s v="COMPONENTE LEASING FINANCIERO C CONSUMO RECLASIF"/>
    <n v="6935312"/>
    <n v="0"/>
    <n v="6935312.1799999997"/>
    <n v="0.17999999970197678"/>
    <n v="0"/>
    <n v="0.17999999970197678"/>
    <n v="0"/>
    <n v="0"/>
    <n v="0.17999999970197678"/>
    <n v="6.6599999889731407E-2"/>
    <n v="0"/>
    <n v="0"/>
    <n v="0"/>
    <n v="0"/>
    <n v="0"/>
    <n v="0"/>
    <n v="0"/>
    <n v="6.6599999889731407E-2"/>
    <n v="0.37"/>
    <n v="6.6599999889731407E-2"/>
    <n v="0"/>
    <n v="0"/>
    <n v="-2.9600000027567148E-2"/>
    <n v="6.6599999889731407E-2"/>
    <n v="2.9600000027567148E-2"/>
  </r>
  <r>
    <x v="12"/>
    <n v="16"/>
    <n v="1608"/>
    <n v="160826"/>
    <n v="1608269601"/>
    <s v="COMPONENTE LEASING FINANCIERO D CONSUMO"/>
    <n v="76914805"/>
    <n v="0"/>
    <n v="76914804.930000007"/>
    <n v="-6.9999992847442627E-2"/>
    <n v="0"/>
    <n v="0"/>
    <n v="-6.9999992847442627E-2"/>
    <n v="0"/>
    <n v="-6.9999992847442627E-2"/>
    <n v="-2.5899997353553771E-2"/>
    <n v="0"/>
    <n v="0"/>
    <n v="0"/>
    <n v="0"/>
    <n v="0"/>
    <n v="0"/>
    <n v="0"/>
    <n v="-2.5899997353553771E-2"/>
    <n v="0.37"/>
    <n v="0"/>
    <n v="-2.5899997353553771E-2"/>
    <n v="5.1800000220537185E-2"/>
    <n v="0"/>
    <n v="-5.1800000220537185E-2"/>
    <n v="-2.5899997353553771E-2"/>
  </r>
  <r>
    <x v="12"/>
    <n v="16"/>
    <n v="1608"/>
    <n v="160826"/>
    <n v="1608269701"/>
    <s v="COMPONENTE LEASING FINANCIERO D CONSUM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136825.85"/>
    <n v="0"/>
    <n v="2136825.85"/>
  </r>
  <r>
    <x v="12"/>
    <n v="16"/>
    <n v="1608"/>
    <n v="160826"/>
    <n v="1608269801"/>
    <s v="COMPONENTE LEASING FINANCIERO D CONSUMO RECLASIF"/>
    <n v="11896027"/>
    <n v="0"/>
    <n v="11896026.550000001"/>
    <n v="-0.44999999925494194"/>
    <n v="0"/>
    <n v="0"/>
    <n v="-0.44999999925494194"/>
    <n v="0"/>
    <n v="-0.44999999925494194"/>
    <n v="-0.16649999972432852"/>
    <n v="0"/>
    <n v="0"/>
    <n v="0"/>
    <n v="0"/>
    <n v="0"/>
    <n v="0"/>
    <n v="0"/>
    <n v="-0.16649999972432852"/>
    <n v="0.37"/>
    <n v="0"/>
    <n v="-0.16649999972432852"/>
    <n v="0"/>
    <n v="-0.1628000001516193"/>
    <n v="0"/>
    <n v="-3.6999995727092228E-3"/>
  </r>
  <r>
    <x v="12"/>
    <n v="16"/>
    <n v="1608"/>
    <n v="160828"/>
    <n v="1608289601"/>
    <s v="COMPONENTE LEASING FINANCIERO E CONSUMO"/>
    <n v="89834019"/>
    <n v="0"/>
    <n v="89834018.650000006"/>
    <n v="-0.34999999403953552"/>
    <n v="0"/>
    <n v="0"/>
    <n v="-0.34999999403953552"/>
    <n v="0"/>
    <n v="-0.34999999403953552"/>
    <n v="-0.12949999779462815"/>
    <n v="0"/>
    <n v="0"/>
    <n v="0"/>
    <n v="0"/>
    <n v="0"/>
    <n v="0"/>
    <n v="0"/>
    <n v="-0.12949999779462815"/>
    <n v="0.37"/>
    <n v="0"/>
    <n v="-0.12949999779462815"/>
    <n v="0"/>
    <n v="-7.4000001102685925E-2"/>
    <n v="0"/>
    <n v="-5.5499996691942222E-2"/>
  </r>
  <r>
    <x v="12"/>
    <n v="16"/>
    <n v="1608"/>
    <n v="160828"/>
    <n v="1608289701"/>
    <s v="COMPONENTE LEASING FINANCIERO E CONSUMO"/>
    <n v="27490156"/>
    <n v="0"/>
    <n v="0"/>
    <n v="-27490156"/>
    <n v="0"/>
    <n v="0"/>
    <n v="-27490156"/>
    <n v="0"/>
    <n v="-27490156"/>
    <n v="-10171357.720000001"/>
    <n v="0"/>
    <n v="0"/>
    <n v="0"/>
    <n v="0"/>
    <n v="0"/>
    <n v="0"/>
    <n v="0"/>
    <n v="-10171357.720000001"/>
    <n v="0.37000000000000005"/>
    <n v="0"/>
    <n v="-10171357.720000001"/>
    <n v="0"/>
    <n v="-8001094.5999999996"/>
    <n v="0"/>
    <n v="-2170263.120000001"/>
  </r>
  <r>
    <x v="12"/>
    <n v="16"/>
    <n v="1608"/>
    <n v="160828"/>
    <n v="1608289801"/>
    <s v="COMPONENTE LEASING FINANCIERO E CONSUMO RECLAS"/>
    <n v="849918"/>
    <n v="0"/>
    <n v="849918.07"/>
    <n v="6.9999999948777258E-2"/>
    <n v="0"/>
    <n v="6.9999999948777258E-2"/>
    <n v="0"/>
    <n v="0"/>
    <n v="6.9999999948777258E-2"/>
    <n v="2.5899999981047587E-2"/>
    <n v="0"/>
    <n v="0"/>
    <n v="0"/>
    <n v="0"/>
    <n v="0"/>
    <n v="0"/>
    <n v="0"/>
    <n v="2.5899999981047587E-2"/>
    <n v="0.37"/>
    <n v="2.5899999981047587E-2"/>
    <n v="0"/>
    <n v="6.6599999889731407E-2"/>
    <n v="0"/>
    <n v="-4.0699999908683823E-2"/>
    <n v="0"/>
  </r>
  <r>
    <x v="12"/>
    <n v="16"/>
    <n v="1608"/>
    <n v="160840"/>
    <n v="1608409602"/>
    <s v="COMPONENTE LEAS FINANCIERO A CCIAL PREACTIVACION"/>
    <n v="331169432"/>
    <n v="0"/>
    <n v="331169431.63"/>
    <n v="-0.37000000476837158"/>
    <n v="0"/>
    <n v="0"/>
    <n v="-0.37000000476837158"/>
    <n v="0"/>
    <n v="-0.37000000476837158"/>
    <n v="-0.13690000176429748"/>
    <n v="0"/>
    <n v="0"/>
    <n v="0"/>
    <n v="0"/>
    <n v="0"/>
    <n v="0"/>
    <n v="0"/>
    <n v="-0.13690000176429748"/>
    <n v="0.37"/>
    <n v="0"/>
    <n v="-0.13690000176429748"/>
    <n v="0"/>
    <n v="-0.1701999920606613"/>
    <n v="0"/>
    <n v="3.3299990296363824E-2"/>
  </r>
  <r>
    <x v="12"/>
    <n v="16"/>
    <n v="1608"/>
    <n v="160840"/>
    <n v="1608409702"/>
    <s v="COMPONENTE LEASING FINANCIERO A COMERCIAL"/>
    <n v="68745788488"/>
    <n v="0"/>
    <n v="68083572438.990005"/>
    <n v="-662216049.01000214"/>
    <n v="0"/>
    <n v="0"/>
    <n v="-662216049.01000214"/>
    <n v="0"/>
    <n v="-662216049.01000214"/>
    <n v="-245019938.13370079"/>
    <n v="0"/>
    <n v="0"/>
    <n v="0"/>
    <n v="0"/>
    <n v="0"/>
    <n v="0"/>
    <n v="0"/>
    <n v="-245019938.13370079"/>
    <n v="0.37"/>
    <n v="0"/>
    <n v="-245019938.13370079"/>
    <n v="0"/>
    <n v="-208591549.69809899"/>
    <n v="0"/>
    <n v="-36428388.435601801"/>
  </r>
  <r>
    <x v="5"/>
    <n v="16"/>
    <n v="1608"/>
    <n v="160840"/>
    <n v="1608409703"/>
    <s v="COMPONENTE LEASING FINANCIERO A  LEAS HABIT"/>
    <n v="12269328914"/>
    <n v="0"/>
    <n v="11754645221.59"/>
    <n v="-514683692.40999985"/>
    <n v="0"/>
    <n v="0"/>
    <n v="-514683692.40999985"/>
    <n v="0"/>
    <n v="-514683692.40999985"/>
    <n v="-190432966.19169995"/>
    <n v="0"/>
    <n v="0"/>
    <n v="0"/>
    <n v="0"/>
    <n v="0"/>
    <n v="0"/>
    <n v="0"/>
    <n v="-190432966.19169995"/>
    <n v="0.37"/>
    <n v="0"/>
    <n v="-190432966.19169995"/>
    <n v="0"/>
    <n v="-162209870.63860026"/>
    <n v="0"/>
    <n v="-28223095.553099692"/>
  </r>
  <r>
    <x v="12"/>
    <n v="16"/>
    <n v="1608"/>
    <n v="160840"/>
    <n v="1608409721"/>
    <s v="COMPONENTE LEASING FINANCIERO A COMERCIAL LEY 55"/>
    <n v="40635551"/>
    <n v="0"/>
    <n v="40635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08"/>
    <n v="160840"/>
    <n v="1608409801"/>
    <s v="COMPONENTE LEASING FINANCIERO A COMERCIAL RECLAS"/>
    <n v="1973330"/>
    <n v="0"/>
    <n v="1973329.8"/>
    <n v="-0.19999999995343387"/>
    <n v="0"/>
    <n v="0"/>
    <n v="-0.19999999995343387"/>
    <n v="0"/>
    <n v="-0.19999999995343387"/>
    <n v="-7.3999999982770528E-2"/>
    <n v="0"/>
    <n v="0"/>
    <n v="0"/>
    <n v="0"/>
    <n v="0"/>
    <n v="0"/>
    <n v="0"/>
    <n v="-7.3999999982770528E-2"/>
    <n v="0.37"/>
    <n v="0"/>
    <n v="-7.3999999982770528E-2"/>
    <n v="9.9899992942810059E-2"/>
    <n v="0"/>
    <n v="-9.9899992942810059E-2"/>
    <n v="-7.3999999982770528E-2"/>
  </r>
  <r>
    <x v="5"/>
    <n v="16"/>
    <n v="1608"/>
    <n v="160840"/>
    <n v="1608409802"/>
    <s v="COMPO FRO RECLASIF CAT A RGO NORMAL, LEAS HABITA"/>
    <n v="-317734487"/>
    <n v="0"/>
    <n v="-317734487.04000002"/>
    <n v="-4.0000021457672119E-2"/>
    <n v="0"/>
    <n v="0"/>
    <n v="-4.0000021457672119E-2"/>
    <n v="0"/>
    <n v="-4.0000021457672119E-2"/>
    <n v="-1.4800007939338684E-2"/>
    <n v="0"/>
    <n v="0"/>
    <n v="0"/>
    <n v="0"/>
    <n v="0"/>
    <n v="0"/>
    <n v="0"/>
    <n v="-1.4800007939338684E-2"/>
    <n v="0.37"/>
    <n v="0"/>
    <n v="-1.4800007939338684E-2"/>
    <n v="8.5099996030330652E-2"/>
    <n v="0"/>
    <n v="-8.5099996030330652E-2"/>
    <n v="-1.4800007939338684E-2"/>
  </r>
  <r>
    <x v="12"/>
    <n v="16"/>
    <n v="1608"/>
    <n v="160842"/>
    <n v="1608429601"/>
    <s v="COMPONENTE LEASING FINANCIERO B COMERCIAL"/>
    <n v="96613286"/>
    <n v="0"/>
    <n v="96613286.299999997"/>
    <n v="0.29999999701976776"/>
    <n v="0"/>
    <n v="0.29999999701976776"/>
    <n v="0"/>
    <n v="0"/>
    <n v="0.29999999701976776"/>
    <n v="0.11099999889731407"/>
    <n v="0"/>
    <n v="0"/>
    <n v="0"/>
    <n v="0"/>
    <n v="0"/>
    <n v="0"/>
    <n v="0"/>
    <n v="0.11099999889731407"/>
    <n v="0.37"/>
    <n v="0.11099999889731407"/>
    <n v="0"/>
    <n v="5.1800000220537185E-2"/>
    <n v="0"/>
    <n v="5.9199998676776888E-2"/>
    <n v="0"/>
  </r>
  <r>
    <x v="12"/>
    <n v="16"/>
    <n v="1608"/>
    <n v="160842"/>
    <n v="1608429701"/>
    <s v="INTERES LEAS FRO B COMERCIAL"/>
    <n v="5253523484"/>
    <n v="0"/>
    <n v="3048588814.5299997"/>
    <n v="-2204934669.4699998"/>
    <n v="0"/>
    <n v="0"/>
    <n v="-2204934669.4699998"/>
    <n v="0"/>
    <n v="-2204934669.4699998"/>
    <n v="-815825827.70389986"/>
    <n v="0"/>
    <n v="0"/>
    <n v="0"/>
    <n v="0"/>
    <n v="0"/>
    <n v="0"/>
    <n v="0"/>
    <n v="-815825827.70389986"/>
    <n v="0.37"/>
    <n v="0"/>
    <n v="-815825827.70389986"/>
    <n v="0"/>
    <n v="-725408750.05209994"/>
    <n v="0"/>
    <n v="-90417077.651799917"/>
  </r>
  <r>
    <x v="5"/>
    <n v="16"/>
    <n v="1608"/>
    <n v="160842"/>
    <n v="1608429702"/>
    <s v="INTERES LEAS FRO B  LEAS HABIT"/>
    <n v="1869443049"/>
    <n v="0"/>
    <n v="492706414.20000005"/>
    <n v="-1376736634.8"/>
    <n v="0"/>
    <n v="0"/>
    <n v="-1376736634.8"/>
    <n v="0"/>
    <n v="-1376736634.8"/>
    <n v="-509392554.87599999"/>
    <n v="0"/>
    <n v="0"/>
    <n v="0"/>
    <n v="0"/>
    <n v="0"/>
    <n v="0"/>
    <n v="0"/>
    <n v="-509392554.87599999"/>
    <n v="0.37"/>
    <n v="0"/>
    <n v="-509392554.87599999"/>
    <n v="0"/>
    <n v="-404319540.55000001"/>
    <n v="0"/>
    <n v="-105073014.32599998"/>
  </r>
  <r>
    <x v="12"/>
    <n v="16"/>
    <n v="1608"/>
    <n v="160842"/>
    <n v="1608429720"/>
    <s v="INTERES LEAS FRO B COMERCIAL  LEY 550"/>
    <n v="598793602"/>
    <n v="0"/>
    <n v="598793602.29999995"/>
    <n v="0.29999995231628418"/>
    <n v="0"/>
    <n v="0.29999995231628418"/>
    <n v="0"/>
    <n v="0"/>
    <n v="0.29999995231628418"/>
    <n v="0.11099998235702514"/>
    <n v="0"/>
    <n v="0"/>
    <n v="0"/>
    <n v="0"/>
    <n v="0"/>
    <n v="0"/>
    <n v="0"/>
    <n v="0.11099998235702514"/>
    <n v="0.37"/>
    <n v="0.11099998235702514"/>
    <n v="0"/>
    <n v="0"/>
    <n v="0"/>
    <n v="0.11099998235702514"/>
    <n v="0"/>
  </r>
  <r>
    <x v="5"/>
    <n v="16"/>
    <n v="1608"/>
    <n v="160842"/>
    <n v="1608429800"/>
    <s v="COMPO FRO RECLASIF CAT B RGO ACEPTAB, LEAS HABIT"/>
    <n v="158203563"/>
    <n v="0"/>
    <n v="158203563.13"/>
    <n v="0.12999999523162842"/>
    <n v="0"/>
    <n v="0.12999999523162842"/>
    <n v="0"/>
    <n v="0"/>
    <n v="0.12999999523162842"/>
    <n v="4.8099998235702511E-2"/>
    <n v="0"/>
    <n v="0"/>
    <n v="0"/>
    <n v="0"/>
    <n v="0"/>
    <n v="0"/>
    <n v="0"/>
    <n v="4.8099998235702511E-2"/>
    <n v="0.37"/>
    <n v="4.8099998235702511E-2"/>
    <n v="0"/>
    <n v="0.11100000027567149"/>
    <n v="0"/>
    <n v="-6.2900002039968983E-2"/>
    <n v="0"/>
  </r>
  <r>
    <x v="12"/>
    <n v="16"/>
    <n v="1608"/>
    <n v="160842"/>
    <n v="1608429801"/>
    <s v="COMPONENTE LEAS FINANCIERO B COMERCIAL  RECLASIF"/>
    <n v="-614091906"/>
    <n v="0"/>
    <n v="-614091905.84000003"/>
    <n v="0.15999996662139893"/>
    <n v="0"/>
    <n v="0.15999996662139893"/>
    <n v="0"/>
    <n v="0"/>
    <n v="0.15999996662139893"/>
    <n v="5.9199987649917601E-2"/>
    <n v="0"/>
    <n v="0"/>
    <n v="0"/>
    <n v="0"/>
    <n v="0"/>
    <n v="0"/>
    <n v="0"/>
    <n v="5.9199987649917601E-2"/>
    <n v="0.37"/>
    <n v="5.9199987649917601E-2"/>
    <n v="0"/>
    <n v="5.9199987649917601E-2"/>
    <n v="0"/>
    <n v="0"/>
    <n v="0"/>
  </r>
  <r>
    <x v="12"/>
    <n v="16"/>
    <n v="1608"/>
    <n v="160844"/>
    <n v="1608449601"/>
    <s v="COMPONENTE LEASING FINANCIERO C COMERCIAL"/>
    <n v="32826038"/>
    <n v="0"/>
    <n v="32826037.5"/>
    <n v="-0.5"/>
    <n v="0"/>
    <n v="0"/>
    <n v="-0.5"/>
    <n v="0"/>
    <n v="-0.5"/>
    <n v="-0.185"/>
    <n v="0"/>
    <n v="0"/>
    <n v="0"/>
    <n v="0"/>
    <n v="0"/>
    <n v="0"/>
    <n v="0"/>
    <n v="-0.185"/>
    <n v="0.37"/>
    <n v="0"/>
    <n v="-0.185"/>
    <n v="0"/>
    <n v="-0.13319999977946281"/>
    <n v="0"/>
    <n v="-5.1800000220537185E-2"/>
  </r>
  <r>
    <x v="12"/>
    <n v="16"/>
    <n v="1608"/>
    <n v="160844"/>
    <n v="1608449701"/>
    <s v="INTERES LEAS FRO C COMERCIAL"/>
    <n v="5265112945"/>
    <n v="0"/>
    <n v="186472495.55000019"/>
    <n v="-5078640449.4499998"/>
    <n v="0"/>
    <n v="0"/>
    <n v="-5078640449.4499998"/>
    <n v="0"/>
    <n v="-5078640449.4499998"/>
    <n v="-1879096966.2965"/>
    <n v="0"/>
    <n v="0"/>
    <n v="0"/>
    <n v="0"/>
    <n v="0"/>
    <n v="0"/>
    <n v="0"/>
    <n v="-1879096966.2965"/>
    <n v="0.37"/>
    <n v="0"/>
    <n v="-1879096966.2965"/>
    <n v="0"/>
    <n v="-3131653809.1392999"/>
    <n v="0"/>
    <n v="1252556842.8427999"/>
  </r>
  <r>
    <x v="5"/>
    <n v="16"/>
    <n v="1608"/>
    <n v="160844"/>
    <n v="1608449702"/>
    <s v="INTERES LEAS FRO C  LEAS HABIT"/>
    <n v="1035750548"/>
    <n v="0"/>
    <n v="91796193"/>
    <n v="-943954355"/>
    <n v="0"/>
    <n v="0"/>
    <n v="-943954355"/>
    <n v="0"/>
    <n v="-943954355"/>
    <n v="-349263111.35000002"/>
    <n v="0"/>
    <n v="0"/>
    <n v="0"/>
    <n v="0"/>
    <n v="0"/>
    <n v="0"/>
    <n v="0"/>
    <n v="-349263111.35000002"/>
    <n v="0.37000000000000005"/>
    <n v="0"/>
    <n v="-349263111.35000002"/>
    <n v="0"/>
    <n v="-367755423.49000001"/>
    <n v="0"/>
    <n v="18492312.139999986"/>
  </r>
  <r>
    <x v="12"/>
    <n v="16"/>
    <n v="1608"/>
    <n v="160844"/>
    <n v="1608449720"/>
    <s v="INTERES LEAS FRO C COMERCIAL  LEY 550"/>
    <n v="316780101"/>
    <n v="0"/>
    <n v="316780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08"/>
    <n v="160844"/>
    <n v="1608449800"/>
    <s v="COMPONENTE LEAS FINANCIERO C COMERCIAL  RECLASIF"/>
    <n v="10315001066"/>
    <n v="0"/>
    <n v="10315001066.219999"/>
    <n v="0.21999931335449219"/>
    <n v="0"/>
    <n v="0.21999931335449219"/>
    <n v="0"/>
    <n v="0"/>
    <n v="0.21999931335449219"/>
    <n v="8.1399745941162102E-2"/>
    <n v="0"/>
    <n v="0"/>
    <n v="0"/>
    <n v="0"/>
    <n v="0"/>
    <n v="0"/>
    <n v="0"/>
    <n v="8.1399745941162102E-2"/>
    <n v="0.36999999999999994"/>
    <n v="8.1399745941162102E-2"/>
    <n v="0"/>
    <n v="4.8100042343139651E-2"/>
    <n v="0"/>
    <n v="3.3299703598022451E-2"/>
    <n v="0"/>
  </r>
  <r>
    <x v="5"/>
    <n v="16"/>
    <n v="1608"/>
    <n v="160844"/>
    <n v="1608449801"/>
    <s v="COMPO FRO RECLASIF CAT C RGO APRECIA, LEAS HABIT"/>
    <n v="-318106784"/>
    <n v="0"/>
    <n v="-318106783.81"/>
    <n v="0.18999999761581421"/>
    <n v="0"/>
    <n v="0.18999999761581421"/>
    <n v="0"/>
    <n v="0"/>
    <n v="0.18999999761581421"/>
    <n v="7.0299999117851258E-2"/>
    <n v="0"/>
    <n v="0"/>
    <n v="0"/>
    <n v="0"/>
    <n v="0"/>
    <n v="0"/>
    <n v="0"/>
    <n v="7.0299999117851258E-2"/>
    <n v="0.37"/>
    <n v="7.0299999117851258E-2"/>
    <n v="0"/>
    <n v="0"/>
    <n v="0"/>
    <n v="7.0299999117851258E-2"/>
    <n v="0"/>
  </r>
  <r>
    <x v="12"/>
    <n v="16"/>
    <n v="1608"/>
    <n v="160846"/>
    <n v="1608469601"/>
    <s v="COMPONENTE LEASING FINANCIERO D COMERCIAL"/>
    <n v="181886142"/>
    <n v="0"/>
    <n v="181886141.88999999"/>
    <n v="-0.11000001430511475"/>
    <n v="0"/>
    <n v="0"/>
    <n v="-0.11000001430511475"/>
    <n v="0"/>
    <n v="-0.11000001430511475"/>
    <n v="-4.0700005292892458E-2"/>
    <n v="0"/>
    <n v="0"/>
    <n v="0"/>
    <n v="0"/>
    <n v="0"/>
    <n v="0"/>
    <n v="0"/>
    <n v="-4.0700005292892458E-2"/>
    <n v="0.37"/>
    <n v="0"/>
    <n v="-4.0700005292892458E-2"/>
    <n v="0.14800000220537185"/>
    <n v="0"/>
    <n v="-0.14800000220537185"/>
    <n v="-4.0700005292892458E-2"/>
  </r>
  <r>
    <x v="12"/>
    <n v="16"/>
    <n v="1608"/>
    <n v="160846"/>
    <n v="1608469701"/>
    <s v="INTERES LEAS FRO D COMERCIAL"/>
    <n v="29873966336"/>
    <n v="0"/>
    <n v="1386047853.1500015"/>
    <n v="-28487918482.849998"/>
    <n v="0"/>
    <n v="0"/>
    <n v="-28487918482.849998"/>
    <n v="0"/>
    <n v="-28487918482.849998"/>
    <n v="-10540529838.654499"/>
    <n v="0"/>
    <n v="0"/>
    <n v="0"/>
    <n v="0"/>
    <n v="0"/>
    <n v="0"/>
    <n v="0"/>
    <n v="-10540529838.654499"/>
    <n v="0.37"/>
    <n v="0"/>
    <n v="-10540529838.654499"/>
    <n v="0"/>
    <n v="-8844130512.163599"/>
    <n v="0"/>
    <n v="-1696399326.4909"/>
  </r>
  <r>
    <x v="5"/>
    <n v="16"/>
    <n v="1608"/>
    <n v="160846"/>
    <n v="1608469703"/>
    <s v="INTERES LEAS FRO D  LEAS HABIT"/>
    <n v="7208172143"/>
    <n v="0"/>
    <n v="189987218.39999962"/>
    <n v="-7018184924.6000004"/>
    <n v="0"/>
    <n v="0"/>
    <n v="-7018184924.6000004"/>
    <n v="0"/>
    <n v="-7018184924.6000004"/>
    <n v="-2596728422.1020002"/>
    <n v="0"/>
    <n v="0"/>
    <n v="0"/>
    <n v="0"/>
    <n v="0"/>
    <n v="0"/>
    <n v="0"/>
    <n v="-2596728422.1020002"/>
    <n v="0.37"/>
    <n v="0"/>
    <n v="-2596728422.1020002"/>
    <n v="0"/>
    <n v="-2208564604.6199999"/>
    <n v="0"/>
    <n v="-388163817.48200035"/>
  </r>
  <r>
    <x v="5"/>
    <n v="16"/>
    <n v="1608"/>
    <n v="160846"/>
    <n v="1608469720"/>
    <s v="INT LS CAT  D LS HABITACIONAL LEY 550"/>
    <n v="8924244"/>
    <n v="0"/>
    <n v="8924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08"/>
    <n v="160846"/>
    <n v="1608469721"/>
    <s v="INTERES LEAS FRO D COMERCIAL LEY 550"/>
    <n v="339679890"/>
    <n v="0"/>
    <n v="339679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8"/>
    <n v="160846"/>
    <n v="1608469800"/>
    <s v="COMPO FRO RECLASIF CAT D RGO SIGNIF  LEAS HABITA"/>
    <n v="495920205"/>
    <n v="0"/>
    <n v="495920204.88"/>
    <n v="-0.12000000476837158"/>
    <n v="0"/>
    <n v="0"/>
    <n v="-0.12000000476837158"/>
    <n v="0"/>
    <n v="-0.12000000476837158"/>
    <n v="-4.4400001764297488E-2"/>
    <n v="0"/>
    <n v="0"/>
    <n v="0"/>
    <n v="0"/>
    <n v="0"/>
    <n v="0"/>
    <n v="0"/>
    <n v="-4.4400001764297488E-2"/>
    <n v="0.37"/>
    <n v="0"/>
    <n v="-4.4400001764297488E-2"/>
    <n v="1.8500004410743714E-2"/>
    <n v="0"/>
    <n v="-1.8500004410743714E-2"/>
    <n v="-4.4400001764297488E-2"/>
  </r>
  <r>
    <x v="12"/>
    <n v="16"/>
    <n v="1608"/>
    <n v="160846"/>
    <n v="1608469801"/>
    <s v="COMPONENTE LEAS FINANCIERO D COMERCIAL  RECLASIF"/>
    <n v="-7238384439"/>
    <n v="0"/>
    <n v="-7238384439.29"/>
    <n v="-0.28999996185302734"/>
    <n v="0"/>
    <n v="0"/>
    <n v="-0.28999996185302734"/>
    <n v="0"/>
    <n v="-0.28999996185302734"/>
    <n v="-0.10729998588562012"/>
    <n v="0"/>
    <n v="0"/>
    <n v="0"/>
    <n v="0"/>
    <n v="0"/>
    <n v="0"/>
    <n v="0"/>
    <n v="-0.10729998588562012"/>
    <n v="0.37"/>
    <n v="0"/>
    <n v="-0.10729998588562012"/>
    <n v="4.8100042343139651E-2"/>
    <n v="0"/>
    <n v="-4.8100042343139651E-2"/>
    <n v="-0.10729998588562012"/>
  </r>
  <r>
    <x v="12"/>
    <n v="16"/>
    <n v="1608"/>
    <n v="160848"/>
    <n v="1608489601"/>
    <s v="COMPONENTE LEASING FINANCIERO E COMERCIAL"/>
    <n v="37887720"/>
    <n v="0"/>
    <n v="37887720.020000003"/>
    <n v="2.0000003278255463E-2"/>
    <n v="0"/>
    <n v="2.0000003278255463E-2"/>
    <n v="0"/>
    <n v="0"/>
    <n v="2.0000003278255463E-2"/>
    <n v="7.400001212954521E-3"/>
    <n v="0"/>
    <n v="0"/>
    <n v="0"/>
    <n v="0"/>
    <n v="0"/>
    <n v="0"/>
    <n v="0"/>
    <n v="7.400001212954521E-3"/>
    <n v="0.37"/>
    <n v="7.400001212954521E-3"/>
    <n v="0"/>
    <n v="0"/>
    <n v="-0.10729999966919422"/>
    <n v="7.400001212954521E-3"/>
    <n v="0.10729999966919422"/>
  </r>
  <r>
    <x v="12"/>
    <n v="16"/>
    <n v="1608"/>
    <n v="160848"/>
    <n v="1608489701"/>
    <s v="INTERES LEAS FRO E COMERCIAL"/>
    <n v="19854779679"/>
    <n v="0"/>
    <n v="197310636.5"/>
    <n v="-19657469042.5"/>
    <n v="0"/>
    <n v="0"/>
    <n v="-19657469042.5"/>
    <n v="0"/>
    <n v="-19657469042.5"/>
    <n v="-7273263545.7250004"/>
    <n v="0"/>
    <n v="0"/>
    <n v="0"/>
    <n v="0"/>
    <n v="0"/>
    <n v="0"/>
    <n v="0"/>
    <n v="-7273263545.7250004"/>
    <n v="0.37"/>
    <n v="0"/>
    <n v="-7273263545.7250004"/>
    <n v="0"/>
    <n v="-6174492420.6099997"/>
    <n v="0"/>
    <n v="-1098771125.1150007"/>
  </r>
  <r>
    <x v="12"/>
    <n v="16"/>
    <n v="1608"/>
    <n v="160848"/>
    <n v="1608489720"/>
    <s v="INTERES LEAS FRO E COMERCIAL  LEY 550"/>
    <n v="47601312"/>
    <n v="0"/>
    <n v="47601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8"/>
    <n v="160848"/>
    <n v="1608489800"/>
    <s v="COMPO FRO RECLASIF CAT E RGO DE INCOB  LEA HABIT"/>
    <n v="-48554106"/>
    <n v="0"/>
    <n v="-48554105.990000002"/>
    <n v="9.9999979138374329E-3"/>
    <n v="0"/>
    <n v="9.9999979138374329E-3"/>
    <n v="0"/>
    <n v="0"/>
    <n v="9.9999979138374329E-3"/>
    <n v="3.6999992281198501E-3"/>
    <n v="0"/>
    <n v="0"/>
    <n v="0"/>
    <n v="0"/>
    <n v="0"/>
    <n v="0"/>
    <n v="0"/>
    <n v="3.6999992281198501E-3"/>
    <n v="0.37"/>
    <n v="3.6999992281198501E-3"/>
    <n v="0"/>
    <n v="3.6999964714050293E-3"/>
    <n v="0"/>
    <n v="2.7567148208271219E-9"/>
    <n v="0"/>
  </r>
  <r>
    <x v="12"/>
    <n v="16"/>
    <n v="1608"/>
    <n v="160848"/>
    <n v="1608489801"/>
    <s v="COMPONENTE LEASING FINANCIERO E COMERCIAL RECLAS"/>
    <n v="-2434155082"/>
    <n v="0"/>
    <n v="-2434155082.4699998"/>
    <n v="-0.46999979019165039"/>
    <n v="0"/>
    <n v="0"/>
    <n v="-0.46999979019165039"/>
    <n v="0"/>
    <n v="-0.46999979019165039"/>
    <n v="-0.17389992237091065"/>
    <n v="0"/>
    <n v="0"/>
    <n v="0"/>
    <n v="0"/>
    <n v="0"/>
    <n v="0"/>
    <n v="0"/>
    <n v="-0.17389992237091065"/>
    <n v="0.37"/>
    <n v="0"/>
    <n v="-0.17389992237091065"/>
    <n v="0.14430003881454467"/>
    <n v="0"/>
    <n v="-0.14430003881454467"/>
    <n v="-0.17389992237091065"/>
  </r>
  <r>
    <x v="5"/>
    <n v="16"/>
    <n v="1609"/>
    <n v="160910"/>
    <n v="1609101402"/>
    <s v="TIT PART_DIV OTRAS PERSONAS JURIDICAS"/>
    <n v="27824592030"/>
    <n v="0"/>
    <n v="0"/>
    <n v="-27824592030"/>
    <n v="-27824592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10"/>
    <n v="161010"/>
    <n v="1610109202"/>
    <s v="CXC COMISIONES CARTAS DE CREDITO STANDBY"/>
    <n v="1802119881"/>
    <n v="0"/>
    <n v="1802119881.23"/>
    <n v="0.23000001907348633"/>
    <n v="0"/>
    <n v="0.23000001907348633"/>
    <n v="0"/>
    <n v="0"/>
    <n v="0.23000001907348633"/>
    <n v="8.5100007057189939E-2"/>
    <n v="0"/>
    <n v="0"/>
    <n v="0"/>
    <n v="0"/>
    <n v="0"/>
    <n v="0"/>
    <n v="0"/>
    <n v="8.5100007057189939E-2"/>
    <n v="0.37"/>
    <n v="8.5100007057189939E-2"/>
    <n v="0"/>
    <n v="1.4799985885620117E-2"/>
    <n v="0"/>
    <n v="7.0300021171569818E-2"/>
    <n v="0"/>
  </r>
  <r>
    <x v="5"/>
    <n v="16"/>
    <n v="1610"/>
    <n v="161025"/>
    <n v="1610251000"/>
    <s v="COMISION SERVICIOS BANCARIOS"/>
    <n v="2812459294"/>
    <n v="0"/>
    <n v="2812459293.96"/>
    <n v="-3.9999961853027344E-2"/>
    <n v="0"/>
    <n v="0"/>
    <n v="-3.9999961853027344E-2"/>
    <n v="0"/>
    <n v="-3.9999961853027344E-2"/>
    <n v="-1.4799985885620117E-2"/>
    <n v="0"/>
    <n v="0"/>
    <n v="0"/>
    <n v="0"/>
    <n v="0"/>
    <n v="0"/>
    <n v="0"/>
    <n v="-1.4799985885620117E-2"/>
    <n v="0.37"/>
    <n v="0"/>
    <n v="-1.4799985885620117E-2"/>
    <n v="5.9200031757354735E-2"/>
    <n v="0"/>
    <n v="-5.9200031757354735E-2"/>
    <n v="-1.4799985885620117E-2"/>
  </r>
  <r>
    <x v="5"/>
    <n v="16"/>
    <n v="1610"/>
    <n v="161025"/>
    <n v="1610259010"/>
    <s v="CXC.COMISION.SERV.BANC.CTAS.AHORROS SYA"/>
    <n v="11968623169"/>
    <n v="0"/>
    <n v="11968623169.299999"/>
    <n v="0.29999923706054688"/>
    <n v="0"/>
    <n v="0.29999923706054688"/>
    <n v="0"/>
    <n v="0"/>
    <n v="0.29999923706054688"/>
    <n v="0.11099971771240234"/>
    <n v="0"/>
    <n v="0"/>
    <n v="0"/>
    <n v="0"/>
    <n v="0"/>
    <n v="0"/>
    <n v="0"/>
    <n v="0.11099971771240234"/>
    <n v="0.37"/>
    <n v="0.11099971771240234"/>
    <n v="0"/>
    <n v="0"/>
    <n v="-0.12580005645751954"/>
    <n v="0.11099971771240234"/>
    <n v="0.12580005645751954"/>
  </r>
  <r>
    <x v="5"/>
    <n v="16"/>
    <n v="1610"/>
    <n v="161025"/>
    <n v="1610259041"/>
    <s v="COMISION REDEBAN-ADMTIVA CAJERO AUTO BIC"/>
    <n v="128894586"/>
    <n v="0"/>
    <n v="128894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10"/>
    <n v="161025"/>
    <n v="1610259042"/>
    <s v="CXC COMIS.E IVA A REDEB.X VTA.TIEMP.PREP"/>
    <n v="5839395"/>
    <n v="0"/>
    <n v="5839395.4900000002"/>
    <n v="0.49000000022351742"/>
    <n v="0"/>
    <n v="0.49000000022351742"/>
    <n v="0"/>
    <n v="0"/>
    <n v="0.49000000022351742"/>
    <n v="0.18130000008270145"/>
    <n v="0"/>
    <n v="0"/>
    <n v="0"/>
    <n v="0"/>
    <n v="0"/>
    <n v="0"/>
    <n v="0"/>
    <n v="0.18130000008270145"/>
    <n v="0.37"/>
    <n v="0.18130000008270145"/>
    <n v="0"/>
    <n v="0"/>
    <n v="0"/>
    <n v="0.18130000008270145"/>
    <n v="0"/>
  </r>
  <r>
    <x v="5"/>
    <n v="16"/>
    <n v="1610"/>
    <n v="161025"/>
    <n v="1610259201"/>
    <s v="COMISIONES SERVICIOS BANCARIOS ME CAPITAL"/>
    <n v="65372789"/>
    <n v="0"/>
    <n v="65372788.799999997"/>
    <n v="-0.20000000298023224"/>
    <n v="0"/>
    <n v="0"/>
    <n v="-0.20000000298023224"/>
    <n v="0"/>
    <n v="-0.20000000298023224"/>
    <n v="-7.4000001102685925E-2"/>
    <n v="0"/>
    <n v="0"/>
    <n v="0"/>
    <n v="0"/>
    <n v="0"/>
    <n v="0"/>
    <n v="0"/>
    <n v="-7.4000001102685925E-2"/>
    <n v="0.37"/>
    <n v="0"/>
    <n v="-7.4000001102685925E-2"/>
    <n v="0"/>
    <n v="0"/>
    <n v="0"/>
    <n v="-7.4000001102685925E-2"/>
  </r>
  <r>
    <x v="5"/>
    <n v="16"/>
    <n v="1610"/>
    <n v="161025"/>
    <n v="1610259601"/>
    <s v="COMISIONES SERVICIOS BANCARIOS CUPO ROTATIVO"/>
    <n v="426347054"/>
    <n v="0"/>
    <n v="426347053.56999999"/>
    <n v="-0.43000000715255737"/>
    <n v="0"/>
    <n v="0"/>
    <n v="-0.43000000715255737"/>
    <n v="0"/>
    <n v="-0.43000000715255737"/>
    <n v="-0.15910000264644622"/>
    <n v="0"/>
    <n v="0"/>
    <n v="0"/>
    <n v="0"/>
    <n v="0"/>
    <n v="0"/>
    <n v="0"/>
    <n v="-0.15910000264644622"/>
    <n v="0.37"/>
    <n v="0"/>
    <n v="-0.15910000264644622"/>
    <n v="4.4400001764297488E-2"/>
    <n v="0"/>
    <n v="-4.4400001764297488E-2"/>
    <n v="-0.15910000264644622"/>
  </r>
  <r>
    <x v="5"/>
    <n v="16"/>
    <n v="1610"/>
    <n v="161095"/>
    <n v="1610951000"/>
    <s v="OTROS CLIENTES  COMISIONES"/>
    <n v="2757222086"/>
    <n v="0"/>
    <n v="2757222086.1300001"/>
    <n v="0.13000011444091797"/>
    <n v="0"/>
    <n v="0.13000011444091797"/>
    <n v="0"/>
    <n v="0"/>
    <n v="0.13000011444091797"/>
    <n v="4.8100042343139651E-2"/>
    <n v="0"/>
    <n v="0"/>
    <n v="0"/>
    <n v="0"/>
    <n v="0"/>
    <n v="0"/>
    <n v="0"/>
    <n v="4.8100042343139651E-2"/>
    <n v="0.37"/>
    <n v="4.8100042343139651E-2"/>
    <n v="0"/>
    <n v="0"/>
    <n v="0"/>
    <n v="4.8100042343139651E-2"/>
    <n v="0"/>
  </r>
  <r>
    <x v="5"/>
    <n v="16"/>
    <n v="1610"/>
    <n v="161095"/>
    <n v="1610951300"/>
    <s v="CXC CUOTA DE MANEJO TC"/>
    <n v="40615942700"/>
    <n v="0"/>
    <n v="40615942699.989998"/>
    <n v="-1.000213623046875E-2"/>
    <n v="0"/>
    <n v="0"/>
    <n v="-1.000213623046875E-2"/>
    <n v="0"/>
    <n v="-1.000213623046875E-2"/>
    <n v="-3.7007904052734374E-3"/>
    <n v="0"/>
    <n v="0"/>
    <n v="0"/>
    <n v="0"/>
    <n v="0"/>
    <n v="0"/>
    <n v="0"/>
    <n v="-3.7007904052734374E-3"/>
    <n v="0.37"/>
    <n v="0"/>
    <n v="-3.7007904052734374E-3"/>
    <n v="4.4401016235351559E-2"/>
    <n v="0"/>
    <n v="-4.4401016235351559E-2"/>
    <n v="-3.7007904052734374E-3"/>
  </r>
  <r>
    <x v="5"/>
    <n v="16"/>
    <n v="1610"/>
    <n v="161095"/>
    <n v="1610951301"/>
    <s v="CXC GMF PERSONA JURÍDICA"/>
    <n v="824763037"/>
    <n v="0"/>
    <n v="824763036.63999999"/>
    <n v="-0.36000001430511475"/>
    <n v="0"/>
    <n v="0"/>
    <n v="-0.36000001430511475"/>
    <n v="0"/>
    <n v="-0.36000001430511475"/>
    <n v="-0.13320000529289244"/>
    <n v="0"/>
    <n v="0"/>
    <n v="0"/>
    <n v="0"/>
    <n v="0"/>
    <n v="0"/>
    <n v="0"/>
    <n v="-0.13320000529289244"/>
    <n v="0.36999999999999994"/>
    <n v="0"/>
    <n v="-0.13320000529289244"/>
    <n v="0"/>
    <n v="-0.11469997882843018"/>
    <n v="0"/>
    <n v="-1.8500026464462263E-2"/>
  </r>
  <r>
    <x v="5"/>
    <n v="16"/>
    <n v="1610"/>
    <n v="161095"/>
    <n v="1610951302"/>
    <s v="CXC GMF UTILIZACIÓN SALDO A FAVOR"/>
    <n v="6712675"/>
    <n v="0"/>
    <n v="6712674.6699999999"/>
    <n v="-0.33000000007450581"/>
    <n v="0"/>
    <n v="0"/>
    <n v="-0.33000000007450581"/>
    <n v="0"/>
    <n v="-0.33000000007450581"/>
    <n v="-0.12210000002756714"/>
    <n v="0"/>
    <n v="0"/>
    <n v="0"/>
    <n v="0"/>
    <n v="0"/>
    <n v="0"/>
    <n v="0"/>
    <n v="-0.12210000002756714"/>
    <n v="0.37"/>
    <n v="0"/>
    <n v="-0.12210000002756714"/>
    <n v="8.8800000082701447E-2"/>
    <n v="0"/>
    <n v="-8.8800000082701447E-2"/>
    <n v="-0.12210000002756714"/>
  </r>
  <r>
    <x v="5"/>
    <n v="16"/>
    <n v="1610"/>
    <n v="161095"/>
    <n v="1610951303"/>
    <s v="CXC CARGOS NO DIFERIDOS SERVICIOS TC"/>
    <n v="6689720962"/>
    <n v="0"/>
    <n v="6689720961.7399998"/>
    <n v="-0.26000022888183594"/>
    <n v="0"/>
    <n v="0"/>
    <n v="-0.26000022888183594"/>
    <n v="0"/>
    <n v="-0.26000022888183594"/>
    <n v="-9.6200084686279302E-2"/>
    <n v="0"/>
    <n v="0"/>
    <n v="0"/>
    <n v="0"/>
    <n v="0"/>
    <n v="0"/>
    <n v="0"/>
    <n v="-9.6200084686279302E-2"/>
    <n v="0.37"/>
    <n v="0"/>
    <n v="-9.6200084686279302E-2"/>
    <n v="0"/>
    <n v="-0.15910011291503906"/>
    <n v="0"/>
    <n v="6.2900028228759758E-2"/>
  </r>
  <r>
    <x v="5"/>
    <n v="16"/>
    <n v="1610"/>
    <n v="161095"/>
    <n v="1610951304"/>
    <s v="CXC IVA TC"/>
    <n v="104155825"/>
    <n v="0"/>
    <n v="104155825.22"/>
    <n v="0.2199999988079071"/>
    <n v="0"/>
    <n v="0.2199999988079071"/>
    <n v="0"/>
    <n v="0"/>
    <n v="0.2199999988079071"/>
    <n v="8.1399999558925629E-2"/>
    <n v="0"/>
    <n v="0"/>
    <n v="0"/>
    <n v="0"/>
    <n v="0"/>
    <n v="0"/>
    <n v="0"/>
    <n v="8.1399999558925629E-2"/>
    <n v="0.37"/>
    <n v="8.1399999558925629E-2"/>
    <n v="0"/>
    <n v="8.8799998015165332E-2"/>
    <n v="0"/>
    <n v="-7.3999984562397036E-3"/>
    <n v="0"/>
  </r>
  <r>
    <x v="5"/>
    <n v="16"/>
    <n v="1610"/>
    <n v="161095"/>
    <n v="1610951305"/>
    <s v="CXC CUOTA DE MANEJO COMERCIAL TC"/>
    <n v="2638048711"/>
    <n v="0"/>
    <n v="2638048710.8800001"/>
    <n v="-0.11999988555908203"/>
    <n v="0"/>
    <n v="0"/>
    <n v="-0.11999988555908203"/>
    <n v="0"/>
    <n v="-0.11999988555908203"/>
    <n v="-4.4399957656860348E-2"/>
    <n v="0"/>
    <n v="0"/>
    <n v="0"/>
    <n v="0"/>
    <n v="0"/>
    <n v="0"/>
    <n v="0"/>
    <n v="-4.4399957656860348E-2"/>
    <n v="0.36999999999999994"/>
    <n v="0"/>
    <n v="-4.4399957656860348E-2"/>
    <n v="0"/>
    <n v="-0.10729998588562012"/>
    <n v="0"/>
    <n v="6.2900028228759772E-2"/>
  </r>
  <r>
    <x v="5"/>
    <n v="16"/>
    <n v="1610"/>
    <n v="161095"/>
    <n v="1610951350"/>
    <s v="CXC CARGOS NO DIFERIDOS SERVICIOS TC USD"/>
    <n v="35571564"/>
    <n v="0"/>
    <n v="35571564.060000002"/>
    <n v="6.0000002384185791E-2"/>
    <n v="0"/>
    <n v="6.0000002384185791E-2"/>
    <n v="0"/>
    <n v="0"/>
    <n v="6.0000002384185791E-2"/>
    <n v="2.2200000882148744E-2"/>
    <n v="0"/>
    <n v="0"/>
    <n v="0"/>
    <n v="0"/>
    <n v="0"/>
    <n v="0"/>
    <n v="0"/>
    <n v="2.2200000882148744E-2"/>
    <n v="0.37"/>
    <n v="2.2200000882148744E-2"/>
    <n v="0"/>
    <n v="8.8800000771880147E-2"/>
    <n v="0"/>
    <n v="-6.6599999889731407E-2"/>
    <n v="0"/>
  </r>
  <r>
    <x v="5"/>
    <n v="16"/>
    <n v="1610"/>
    <n v="161095"/>
    <n v="1610959062"/>
    <s v="C X C CLIENTE COMISIONES  FINDETER 4G"/>
    <n v="3672008596"/>
    <n v="0"/>
    <n v="3672008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10"/>
    <n v="161095"/>
    <n v="1610959403"/>
    <s v="CXC OTRAS COMISIONES FACTORING EXPOR"/>
    <n v="23445664"/>
    <n v="0"/>
    <n v="23445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10"/>
    <n v="161095"/>
    <n v="1610959701"/>
    <s v="CXC COMISIONES OTRAS  IMPORT Y EXPORT"/>
    <n v="78477127"/>
    <n v="0"/>
    <n v="78477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12"/>
    <n v="161205"/>
    <n v="1612051000"/>
    <s v="ARRENDAMIENTO DE BIENES PROPIOS"/>
    <n v="117027007"/>
    <n v="0"/>
    <n v="117027006.92"/>
    <n v="-7.9999998211860657E-2"/>
    <n v="0"/>
    <n v="0"/>
    <n v="-7.9999998211860657E-2"/>
    <n v="0"/>
    <n v="-7.9999998211860657E-2"/>
    <n v="-2.9599999338388444E-2"/>
    <n v="0"/>
    <n v="0"/>
    <n v="0"/>
    <n v="0"/>
    <n v="0"/>
    <n v="0"/>
    <n v="0"/>
    <n v="-2.9599999338388444E-2"/>
    <n v="0.37"/>
    <n v="0"/>
    <n v="-2.9599999338388444E-2"/>
    <n v="0"/>
    <n v="-5.9199998676776888E-2"/>
    <n v="0"/>
    <n v="2.9599999338388444E-2"/>
  </r>
  <r>
    <x v="5"/>
    <n v="16"/>
    <n v="1612"/>
    <n v="161210"/>
    <n v="1612101000"/>
    <s v="ARRENDAMIENTO DE BIENES ADJUDICADOS"/>
    <n v="8162465"/>
    <n v="0"/>
    <n v="8162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13"/>
    <n v="161330"/>
    <n v="1613309700"/>
    <s v="CANON LEAS OPERACIONAL A  CR NORMAL COMERCIAL"/>
    <n v="2452385463"/>
    <n v="0"/>
    <n v="28827033791"/>
    <n v="26374648328"/>
    <n v="0"/>
    <n v="26374648328"/>
    <n v="0"/>
    <n v="0"/>
    <n v="26374648328"/>
    <n v="9758619881.3600006"/>
    <n v="0"/>
    <n v="0"/>
    <n v="0"/>
    <n v="0"/>
    <n v="0"/>
    <n v="0"/>
    <n v="0"/>
    <n v="9758619881.3600006"/>
    <n v="0.37"/>
    <n v="9758619881.3600006"/>
    <n v="0"/>
    <n v="10491779938.15"/>
    <n v="0"/>
    <n v="-733160056.78999901"/>
    <n v="0"/>
  </r>
  <r>
    <x v="12"/>
    <n v="16"/>
    <n v="1613"/>
    <n v="161330"/>
    <n v="1613309701"/>
    <s v="CANON LEAS OPERACIONAL A  CR NORMAL COMER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343550.579999998"/>
    <n v="0"/>
    <n v="-44343550.579999998"/>
    <n v="0"/>
  </r>
  <r>
    <x v="5"/>
    <n v="16"/>
    <n v="1613"/>
    <n v="161330"/>
    <n v="1613309720"/>
    <s v="CANON LEAS OP A  CR NORMAL CCIAL LEY 550"/>
    <n v="4369574"/>
    <n v="0"/>
    <n v="4369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13"/>
    <n v="161335"/>
    <n v="1613359740"/>
    <s v="CANON LEAS OPERACIONAL B  CR ACEPTABLE COMERCIAL"/>
    <n v="0"/>
    <n v="0"/>
    <n v="1223150781"/>
    <n v="1223150781"/>
    <n v="0"/>
    <n v="1223150781"/>
    <n v="0"/>
    <n v="0"/>
    <n v="1223150781"/>
    <n v="452565788.96999997"/>
    <n v="0"/>
    <n v="0"/>
    <n v="0"/>
    <n v="0"/>
    <n v="0"/>
    <n v="0"/>
    <n v="0"/>
    <n v="452565788.96999997"/>
    <n v="0.37"/>
    <n v="452565788.96999997"/>
    <n v="0"/>
    <n v="102063138.03"/>
    <n v="0"/>
    <n v="350502650.93999994"/>
    <n v="0"/>
  </r>
  <r>
    <x v="12"/>
    <n v="16"/>
    <n v="1613"/>
    <n v="161340"/>
    <n v="1613409700"/>
    <s v="CANON LEAS OPERACIONAL C  CR APRECIABLE COMERCIA"/>
    <n v="0"/>
    <n v="0"/>
    <n v="1"/>
    <n v="1"/>
    <n v="0"/>
    <n v="1"/>
    <n v="0"/>
    <n v="0"/>
    <n v="1"/>
    <n v="0.37"/>
    <n v="0"/>
    <n v="0"/>
    <n v="0"/>
    <n v="0"/>
    <n v="0"/>
    <n v="0"/>
    <n v="0"/>
    <n v="0.37"/>
    <n v="0.37"/>
    <n v="0.37"/>
    <n v="0"/>
    <n v="3676913.48"/>
    <n v="0"/>
    <n v="-3676913.11"/>
    <n v="0"/>
  </r>
  <r>
    <x v="5"/>
    <n v="16"/>
    <n v="1613"/>
    <n v="161340"/>
    <n v="1613409720"/>
    <s v="CANON LEAS OP C  CR APRECIABLE CCIAL LEY 550"/>
    <n v="242068266"/>
    <n v="0"/>
    <n v="242068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13"/>
    <n v="161345"/>
    <n v="1613459700"/>
    <s v="CANON LEAS OPERACIONAL D  CR SIGNIF COMERCIAL"/>
    <n v="0"/>
    <n v="0"/>
    <n v="57510091"/>
    <n v="57510091"/>
    <n v="0"/>
    <n v="57510091"/>
    <n v="0"/>
    <n v="0"/>
    <n v="57510091"/>
    <n v="21278733.669999998"/>
    <n v="0"/>
    <n v="0"/>
    <n v="0"/>
    <n v="0"/>
    <n v="0"/>
    <n v="0"/>
    <n v="0"/>
    <n v="21278733.669999998"/>
    <n v="0.36999999999999994"/>
    <n v="21278733.669999998"/>
    <n v="0"/>
    <n v="39930825.869999997"/>
    <n v="0"/>
    <n v="-18652092.199999999"/>
    <n v="0"/>
  </r>
  <r>
    <x v="5"/>
    <n v="16"/>
    <n v="1613"/>
    <n v="161345"/>
    <n v="1613459720"/>
    <s v="CANON LEAS OPERACIONAL D  CR SIGNIF COMERCIAL"/>
    <n v="147138764"/>
    <n v="0"/>
    <n v="147138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13"/>
    <n v="161350"/>
    <n v="1613509700"/>
    <s v="CANON LEAS OPERACIONAL E  CR IRRECUP COMERCIAL"/>
    <n v="0"/>
    <n v="0"/>
    <n v="17180817"/>
    <n v="17180817"/>
    <n v="0"/>
    <n v="17180817"/>
    <n v="0"/>
    <n v="0"/>
    <n v="17180817"/>
    <n v="6356902.29"/>
    <n v="0"/>
    <n v="0"/>
    <n v="0"/>
    <n v="0"/>
    <n v="0"/>
    <n v="0"/>
    <n v="0"/>
    <n v="6356902.29"/>
    <n v="0.37"/>
    <n v="6356902.29"/>
    <n v="0"/>
    <n v="16142281.560000001"/>
    <n v="0"/>
    <n v="-9785379.2699999996"/>
    <n v="0"/>
  </r>
  <r>
    <x v="5"/>
    <n v="16"/>
    <n v="1613"/>
    <n v="161350"/>
    <n v="1613509720"/>
    <s v="CANON LEAS OPERACIONAL E  CR IRRECUP COMERCIAL"/>
    <n v="1828777"/>
    <n v="0"/>
    <n v="1828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14"/>
    <n v="161405"/>
    <n v="1614051000"/>
    <s v="C X C VENTA DE BIENES NACIONALES"/>
    <n v="6589404488"/>
    <n v="0"/>
    <n v="6589404487.7799997"/>
    <n v="-0.22000026702880859"/>
    <n v="0"/>
    <n v="0"/>
    <n v="-0.22000026702880859"/>
    <n v="0"/>
    <n v="-0.22000026702880859"/>
    <n v="-8.1400098800659182E-2"/>
    <n v="0"/>
    <n v="0"/>
    <n v="0"/>
    <n v="0"/>
    <n v="0"/>
    <n v="0"/>
    <n v="0"/>
    <n v="-8.1400098800659182E-2"/>
    <n v="0.37"/>
    <n v="0"/>
    <n v="-8.1400098800659182E-2"/>
    <n v="0"/>
    <n v="0"/>
    <n v="0"/>
    <n v="-8.1400098800659182E-2"/>
  </r>
  <r>
    <x v="5"/>
    <n v="16"/>
    <n v="1623"/>
    <n v="162305"/>
    <n v="1623059114"/>
    <s v="CUENTAS CORRIENTES PRIVADAS ABANDONADAS"/>
    <n v="22314122271"/>
    <n v="0"/>
    <n v="22314122270.599998"/>
    <n v="-0.40000152587890625"/>
    <n v="0"/>
    <n v="0"/>
    <n v="-0.40000152587890625"/>
    <n v="0"/>
    <n v="-0.40000152587890625"/>
    <n v="-0.14800056457519531"/>
    <n v="0"/>
    <n v="0"/>
    <n v="0"/>
    <n v="0"/>
    <n v="0"/>
    <n v="0"/>
    <n v="0"/>
    <n v="-0.14800056457519531"/>
    <n v="0.37"/>
    <n v="0"/>
    <n v="-0.14800056457519531"/>
    <n v="0.14429977416992187"/>
    <n v="0"/>
    <n v="-0.14429977416992187"/>
    <n v="-0.14800056457519531"/>
  </r>
  <r>
    <x v="5"/>
    <n v="16"/>
    <n v="1623"/>
    <n v="162310"/>
    <n v="1623109115"/>
    <s v="CUENTAS CORRIENTES OFICIALES ABANDONADAS"/>
    <n v="6638430680"/>
    <n v="0"/>
    <n v="6638430679.9499998"/>
    <n v="-5.0000190734863281E-2"/>
    <n v="0"/>
    <n v="0"/>
    <n v="-5.0000190734863281E-2"/>
    <n v="0"/>
    <n v="-5.0000190734863281E-2"/>
    <n v="-1.8500070571899414E-2"/>
    <n v="0"/>
    <n v="0"/>
    <n v="0"/>
    <n v="0"/>
    <n v="0"/>
    <n v="0"/>
    <n v="0"/>
    <n v="-1.8500070571899414E-2"/>
    <n v="0.37"/>
    <n v="0"/>
    <n v="-1.8500070571899414E-2"/>
    <n v="0"/>
    <n v="-4.0699872970581051E-2"/>
    <n v="0"/>
    <n v="2.2199802398681637E-2"/>
  </r>
  <r>
    <x v="5"/>
    <n v="16"/>
    <n v="1623"/>
    <n v="162325"/>
    <n v="1623259118"/>
    <s v="CUENTAS AHORRO ORDINARIAS ABANDONADAS"/>
    <n v="122684493552"/>
    <n v="0"/>
    <n v="122684493552.06"/>
    <n v="5.999755859375E-2"/>
    <n v="0"/>
    <n v="5.999755859375E-2"/>
    <n v="0"/>
    <n v="0"/>
    <n v="5.999755859375E-2"/>
    <n v="2.2199096679687499E-2"/>
    <n v="0"/>
    <n v="0"/>
    <n v="0"/>
    <n v="0"/>
    <n v="0"/>
    <n v="0"/>
    <n v="0"/>
    <n v="2.2199096679687499E-2"/>
    <n v="0.37"/>
    <n v="2.2199096679687499E-2"/>
    <n v="0"/>
    <n v="0"/>
    <n v="-0.14799774169921875"/>
    <n v="2.2199096679687499E-2"/>
    <n v="0.14799774169921875"/>
  </r>
  <r>
    <x v="5"/>
    <n v="16"/>
    <n v="1628"/>
    <n v="162825"/>
    <n v="1628251003"/>
    <s v="DEPOSITOS EN GARANTIA"/>
    <n v="174576399"/>
    <n v="0"/>
    <n v="174576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28"/>
    <n v="162825"/>
    <n v="1628259010"/>
    <s v="DEP EN GTIA ENTREG EN EFECTIVO EN OP DE TESORERI"/>
    <n v="1913905739"/>
    <n v="0"/>
    <n v="1913905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28"/>
    <n v="162825"/>
    <n v="1628259201"/>
    <s v="DEPOSITOS EN GARANTIA M.E."/>
    <n v="110090277"/>
    <n v="0"/>
    <n v="110090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28"/>
    <n v="162825"/>
    <n v="1628259499"/>
    <s v="DEPOSITOS EN GARANTIA EFECT.AJUSTE REEXP"/>
    <n v="309234780871"/>
    <n v="0"/>
    <n v="309234780870.84003"/>
    <n v="-0.15997314453125"/>
    <n v="0"/>
    <n v="0"/>
    <n v="-0.15997314453125"/>
    <n v="0"/>
    <n v="-0.15997314453125"/>
    <n v="-5.9190063476562499E-2"/>
    <n v="0"/>
    <n v="0"/>
    <n v="0"/>
    <n v="0"/>
    <n v="0"/>
    <n v="0"/>
    <n v="0"/>
    <n v="-5.9190063476562499E-2"/>
    <n v="0.37"/>
    <n v="0"/>
    <n v="-5.9190063476562499E-2"/>
    <n v="0"/>
    <n v="0"/>
    <n v="0"/>
    <n v="-5.9190063476562499E-2"/>
  </r>
  <r>
    <x v="5"/>
    <n v="16"/>
    <n v="1628"/>
    <n v="162830"/>
    <n v="1628301101"/>
    <s v="GARANTIA TREASURE HSBC"/>
    <n v="6622132591"/>
    <n v="0"/>
    <n v="6622132591.2700005"/>
    <n v="0.27000045776367188"/>
    <n v="0"/>
    <n v="0.27000045776367188"/>
    <n v="0"/>
    <n v="0"/>
    <n v="0.27000045776367188"/>
    <n v="9.9900169372558592E-2"/>
    <n v="0"/>
    <n v="0"/>
    <n v="0"/>
    <n v="0"/>
    <n v="0"/>
    <n v="0"/>
    <n v="0"/>
    <n v="9.9900169372558592E-2"/>
    <n v="0.37"/>
    <n v="9.9900169372558592E-2"/>
    <n v="0"/>
    <n v="0"/>
    <n v="-7.3999929428100589E-2"/>
    <n v="9.9900169372558592E-2"/>
    <n v="7.3999929428100589E-2"/>
  </r>
  <r>
    <x v="5"/>
    <n v="16"/>
    <n v="1628"/>
    <n v="162830"/>
    <n v="1628301541"/>
    <s v="CUENTA DE MARGEN- DEPOSITO EN GARANTIA DODD-FRAN"/>
    <n v="24561119017"/>
    <n v="0"/>
    <n v="24561119017.150002"/>
    <n v="0.15000152587890625"/>
    <n v="0"/>
    <n v="0.15000152587890625"/>
    <n v="0"/>
    <n v="0"/>
    <n v="0.15000152587890625"/>
    <n v="5.550056457519531E-2"/>
    <n v="0"/>
    <n v="0"/>
    <n v="0"/>
    <n v="0"/>
    <n v="0"/>
    <n v="0"/>
    <n v="0"/>
    <n v="5.550056457519531E-2"/>
    <n v="0.37"/>
    <n v="5.550056457519531E-2"/>
    <n v="0"/>
    <n v="0.13320022583007812"/>
    <n v="0"/>
    <n v="-7.7699661254882813E-2"/>
    <n v="0"/>
  </r>
  <r>
    <x v="5"/>
    <n v="16"/>
    <n v="1628"/>
    <n v="162830"/>
    <n v="1628301601"/>
    <s v="GARANTIA BUNDS HSBC"/>
    <n v="1759775009"/>
    <n v="0"/>
    <n v="1759775009.4100001"/>
    <n v="0.41000008583068848"/>
    <n v="0"/>
    <n v="0.41000008583068848"/>
    <n v="0"/>
    <n v="0"/>
    <n v="0.41000008583068848"/>
    <n v="0.15170003175735475"/>
    <n v="0"/>
    <n v="0"/>
    <n v="0"/>
    <n v="0"/>
    <n v="0"/>
    <n v="0"/>
    <n v="0"/>
    <n v="0.15170003175735475"/>
    <n v="0.37000000000000005"/>
    <n v="0.15170003175735475"/>
    <n v="0"/>
    <n v="0"/>
    <n v="-3.6999964714050294E-2"/>
    <n v="0.15170003175735475"/>
    <n v="3.6999964714050294E-2"/>
  </r>
  <r>
    <x v="9"/>
    <n v="16"/>
    <n v="1630"/>
    <n v="163005"/>
    <n v="1630051004"/>
    <s v="ANTICIPO SOBRE TASA CREE"/>
    <n v="71086249000"/>
    <n v="0"/>
    <n v="7108624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0"/>
    <n v="163005"/>
    <n v="1630051889"/>
    <s v="ANTICIPO IMPORRENTA"/>
    <n v="1808712712"/>
    <n v="0"/>
    <n v="1808712712.23"/>
    <n v="0.23000001907348633"/>
    <n v="0"/>
    <n v="0.23000001907348633"/>
    <n v="0"/>
    <n v="0"/>
    <n v="0.23000001907348633"/>
    <n v="8.5100007057189939E-2"/>
    <n v="0"/>
    <n v="0"/>
    <n v="0"/>
    <n v="0"/>
    <n v="0"/>
    <n v="0"/>
    <n v="0"/>
    <n v="8.5100007057189939E-2"/>
    <n v="0.37"/>
    <n v="8.5100007057189939E-2"/>
    <n v="0"/>
    <n v="0"/>
    <n v="-1.4799985885620117E-2"/>
    <n v="8.5100007057189939E-2"/>
    <n v="1.4799985885620117E-2"/>
  </r>
  <r>
    <x v="5"/>
    <n v="16"/>
    <n v="1630"/>
    <n v="163010"/>
    <n v="1630101403"/>
    <s v="AUTORRETENCIONES DE ICA"/>
    <n v="1849592600"/>
    <n v="0"/>
    <n v="1849592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0"/>
    <n v="163010"/>
    <n v="1630109014"/>
    <s v="ANTICIPOS IMPUESTO INDUSTRIA Y COMERCIO"/>
    <n v="511942000"/>
    <n v="0"/>
    <n v="51194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0"/>
    <n v="163010"/>
    <n v="1630109015"/>
    <s v="IMPTO IND Y CCIO RTE ICA AHC CENIT"/>
    <n v="125310"/>
    <n v="0"/>
    <n v="125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0"/>
    <n v="163010"/>
    <n v="1630109900"/>
    <s v="IMPUESTO DE IND Y CCIO RTE ICA BOGO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0"/>
    <n v="163015"/>
    <n v="1630150001"/>
    <s v="RETENCION EN LA FUENTE"/>
    <n v="942355101"/>
    <n v="0"/>
    <n v="942355100.76999998"/>
    <n v="-0.23000001907348633"/>
    <n v="0"/>
    <n v="0"/>
    <n v="-0.23000001907348633"/>
    <n v="0"/>
    <n v="-0.23000001907348633"/>
    <n v="-8.5100007057189939E-2"/>
    <n v="0"/>
    <n v="0"/>
    <n v="0"/>
    <n v="0"/>
    <n v="0"/>
    <n v="0"/>
    <n v="0"/>
    <n v="-8.5100007057189939E-2"/>
    <n v="0.37"/>
    <n v="0"/>
    <n v="-8.5100007057189939E-2"/>
    <n v="0"/>
    <n v="0"/>
    <n v="0"/>
    <n v="-8.5100007057189939E-2"/>
  </r>
  <r>
    <x v="5"/>
    <n v="16"/>
    <n v="1630"/>
    <n v="163015"/>
    <n v="1630150015"/>
    <s v="RENTA AUTORRETENCION COMISIONES CR HIPOTECA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0"/>
    <n v="163015"/>
    <n v="1630151001"/>
    <s v="SALDO A FAVOR RENTA AÑOS ANTERIORES"/>
    <n v="146000827000"/>
    <n v="0"/>
    <n v="146000826999.69"/>
    <n v="-0.30999755859375"/>
    <n v="0"/>
    <n v="0"/>
    <n v="-0.30999755859375"/>
    <n v="0"/>
    <n v="-0.30999755859375"/>
    <n v="-0.1146990966796875"/>
    <n v="0"/>
    <n v="0"/>
    <n v="0"/>
    <n v="0"/>
    <n v="0"/>
    <n v="0"/>
    <n v="0"/>
    <n v="-0.1146990966796875"/>
    <n v="0.37"/>
    <n v="0"/>
    <n v="-0.1146990966796875"/>
    <n v="0"/>
    <n v="0"/>
    <n v="0"/>
    <n v="-0.1146990966796875"/>
  </r>
  <r>
    <x v="5"/>
    <n v="16"/>
    <n v="1630"/>
    <n v="163015"/>
    <n v="1630151002"/>
    <s v="ANTICIPO AUTORETENCION COMISIONES"/>
    <n v="70933269853"/>
    <n v="0"/>
    <n v="70933269852.929993"/>
    <n v="-7.000732421875E-2"/>
    <n v="0"/>
    <n v="0"/>
    <n v="-7.000732421875E-2"/>
    <n v="0"/>
    <n v="-7.000732421875E-2"/>
    <n v="-2.5902709960937499E-2"/>
    <n v="0"/>
    <n v="0"/>
    <n v="0"/>
    <n v="0"/>
    <n v="0"/>
    <n v="0"/>
    <n v="0"/>
    <n v="-2.5902709960937499E-2"/>
    <n v="0.37"/>
    <n v="0"/>
    <n v="-2.5902709960937499E-2"/>
    <n v="0"/>
    <n v="0"/>
    <n v="0"/>
    <n v="-2.5902709960937499E-2"/>
  </r>
  <r>
    <x v="5"/>
    <n v="16"/>
    <n v="1630"/>
    <n v="163015"/>
    <n v="1630151003"/>
    <s v="AUTORETENCION ESPECIAL DE RENTA"/>
    <n v="54658430000"/>
    <n v="0"/>
    <n v="546584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0"/>
    <n v="163015"/>
    <n v="1630151153"/>
    <s v="AUTORETENCION 2.5% OPERACIONES FORWARD"/>
    <n v="1086603865"/>
    <n v="0"/>
    <n v="1086603864.6300001"/>
    <n v="-0.36999988555908203"/>
    <n v="0"/>
    <n v="0"/>
    <n v="-0.36999988555908203"/>
    <n v="0"/>
    <n v="-0.36999988555908203"/>
    <n v="-0.13689995765686036"/>
    <n v="0"/>
    <n v="0"/>
    <n v="0"/>
    <n v="0"/>
    <n v="0"/>
    <n v="0"/>
    <n v="0"/>
    <n v="-0.13689995765686036"/>
    <n v="0.37000000000000005"/>
    <n v="0"/>
    <n v="-0.13689995765686036"/>
    <n v="0"/>
    <n v="0"/>
    <n v="0"/>
    <n v="-0.13689995765686036"/>
  </r>
  <r>
    <x v="5"/>
    <n v="16"/>
    <n v="1630"/>
    <n v="163015"/>
    <n v="1630151155"/>
    <s v="AUTORETENCION 2.5% OPERACIONES FUTUROS"/>
    <n v="501511178"/>
    <n v="0"/>
    <n v="501511177.56"/>
    <n v="-0.43999999761581421"/>
    <n v="0"/>
    <n v="0"/>
    <n v="-0.43999999761581421"/>
    <n v="0"/>
    <n v="-0.43999999761581421"/>
    <n v="-0.16279999911785126"/>
    <n v="0"/>
    <n v="0"/>
    <n v="0"/>
    <n v="0"/>
    <n v="0"/>
    <n v="0"/>
    <n v="0"/>
    <n v="-0.16279999911785126"/>
    <n v="0.37"/>
    <n v="0"/>
    <n v="-0.16279999911785126"/>
    <n v="0"/>
    <n v="0"/>
    <n v="0"/>
    <n v="-0.16279999911785126"/>
  </r>
  <r>
    <x v="5"/>
    <n v="16"/>
    <n v="1630"/>
    <n v="163015"/>
    <n v="1630151157"/>
    <s v="AUTORETENCION 2.5% OPCION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0"/>
    <n v="163015"/>
    <n v="1630151201"/>
    <s v="DIVIDENDOS 20%"/>
    <n v="182933264"/>
    <n v="0"/>
    <n v="182933264.47999999"/>
    <n v="0.47999998927116394"/>
    <n v="0"/>
    <n v="0.47999998927116394"/>
    <n v="0"/>
    <n v="0"/>
    <n v="0.47999998927116394"/>
    <n v="0.17759999603033066"/>
    <n v="0"/>
    <n v="0"/>
    <n v="0"/>
    <n v="0"/>
    <n v="0"/>
    <n v="0"/>
    <n v="0"/>
    <n v="0.17759999603033066"/>
    <n v="0.37"/>
    <n v="0.17759999603033066"/>
    <n v="0"/>
    <n v="0"/>
    <n v="0"/>
    <n v="0.17759999603033066"/>
    <n v="0"/>
  </r>
  <r>
    <x v="5"/>
    <n v="16"/>
    <n v="1630"/>
    <n v="163015"/>
    <n v="1630151204"/>
    <s v="SERVICIOS GRAL. 4% PJ"/>
    <n v="478083716"/>
    <n v="0"/>
    <n v="478083715.91000003"/>
    <n v="-8.9999973773956299E-2"/>
    <n v="0"/>
    <n v="0"/>
    <n v="-8.9999973773956299E-2"/>
    <n v="0"/>
    <n v="-8.9999973773956299E-2"/>
    <n v="-3.3299990296363831E-2"/>
    <n v="0"/>
    <n v="0"/>
    <n v="0"/>
    <n v="0"/>
    <n v="0"/>
    <n v="0"/>
    <n v="0"/>
    <n v="-3.3299990296363831E-2"/>
    <n v="0.37"/>
    <n v="0"/>
    <n v="-3.3299990296363831E-2"/>
    <n v="0"/>
    <n v="0"/>
    <n v="0"/>
    <n v="-3.3299990296363831E-2"/>
  </r>
  <r>
    <x v="5"/>
    <n v="16"/>
    <n v="1630"/>
    <n v="163015"/>
    <n v="1630151205"/>
    <s v="ARRENDAMIENTO BIENES MUEBLES 4%"/>
    <n v="56335122"/>
    <n v="0"/>
    <n v="56335121.950000003"/>
    <n v="-4.9999997019767761E-2"/>
    <n v="0"/>
    <n v="0"/>
    <n v="-4.9999997019767761E-2"/>
    <n v="0"/>
    <n v="-4.9999997019767761E-2"/>
    <n v="-1.849999889731407E-2"/>
    <n v="0"/>
    <n v="0"/>
    <n v="0"/>
    <n v="0"/>
    <n v="0"/>
    <n v="0"/>
    <n v="0"/>
    <n v="-1.849999889731407E-2"/>
    <n v="0.37"/>
    <n v="0"/>
    <n v="-1.849999889731407E-2"/>
    <n v="0"/>
    <n v="0"/>
    <n v="0"/>
    <n v="-1.849999889731407E-2"/>
  </r>
  <r>
    <x v="5"/>
    <n v="16"/>
    <n v="1630"/>
    <n v="163015"/>
    <n v="1630151207"/>
    <s v="COMPRAS 3,5%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0"/>
    <n v="163015"/>
    <n v="1630151208"/>
    <s v="ENAJENACIÒN DE ACTIVOS FIJOS"/>
    <n v="4744180"/>
    <n v="0"/>
    <n v="4744180.2699999996"/>
    <n v="0.26999999955296516"/>
    <n v="0"/>
    <n v="0.26999999955296516"/>
    <n v="0"/>
    <n v="0"/>
    <n v="0.26999999955296516"/>
    <n v="9.9899999834597103E-2"/>
    <n v="0"/>
    <n v="0"/>
    <n v="0"/>
    <n v="0"/>
    <n v="0"/>
    <n v="0"/>
    <n v="0"/>
    <n v="9.9899999834597103E-2"/>
    <n v="0.37"/>
    <n v="9.9899999834597103E-2"/>
    <n v="0"/>
    <n v="0"/>
    <n v="0"/>
    <n v="9.9899999834597103E-2"/>
    <n v="0"/>
  </r>
  <r>
    <x v="5"/>
    <n v="16"/>
    <n v="1630"/>
    <n v="163015"/>
    <n v="1630151209"/>
    <s v="OTRAS RETENCIONES"/>
    <n v="603792228"/>
    <n v="0"/>
    <n v="603792227.96000004"/>
    <n v="-3.9999961853027344E-2"/>
    <n v="0"/>
    <n v="0"/>
    <n v="-3.9999961853027344E-2"/>
    <n v="0"/>
    <n v="-3.9999961853027344E-2"/>
    <n v="-1.4799985885620117E-2"/>
    <n v="0"/>
    <n v="0"/>
    <n v="0"/>
    <n v="0"/>
    <n v="0"/>
    <n v="0"/>
    <n v="0"/>
    <n v="-1.4799985885620117E-2"/>
    <n v="0.37"/>
    <n v="0"/>
    <n v="-1.4799985885620117E-2"/>
    <n v="0"/>
    <n v="0"/>
    <n v="0"/>
    <n v="-1.4799985885620117E-2"/>
  </r>
  <r>
    <x v="5"/>
    <n v="16"/>
    <n v="1630"/>
    <n v="163015"/>
    <n v="1630151213"/>
    <s v="AUTORRETENCION OTROS"/>
    <n v="4908126436"/>
    <n v="0"/>
    <n v="4908126436.21"/>
    <n v="0.21000003814697266"/>
    <n v="0"/>
    <n v="0.21000003814697266"/>
    <n v="0"/>
    <n v="0"/>
    <n v="0.21000003814697266"/>
    <n v="7.7700014114379878E-2"/>
    <n v="0"/>
    <n v="0"/>
    <n v="0"/>
    <n v="0"/>
    <n v="0"/>
    <n v="0"/>
    <n v="0"/>
    <n v="7.7700014114379878E-2"/>
    <n v="0.37"/>
    <n v="7.7700014114379878E-2"/>
    <n v="0"/>
    <n v="0"/>
    <n v="0"/>
    <n v="7.7700014114379878E-2"/>
    <n v="0"/>
  </r>
  <r>
    <x v="5"/>
    <n v="16"/>
    <n v="1630"/>
    <n v="163015"/>
    <n v="1630151218"/>
    <s v="RTEFTE ENAJENACION DIFER VIVIENDA 2.5 % (CLIENTE"/>
    <n v="2635000"/>
    <n v="0"/>
    <n v="263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0"/>
    <n v="163015"/>
    <n v="1630151222"/>
    <s v="AUTORRETENCION INTERESES OPERAC DE CREDITO 2.5%"/>
    <n v="93860548851"/>
    <n v="0"/>
    <n v="93860548851.289993"/>
    <n v="0.2899932861328125"/>
    <n v="0"/>
    <n v="0.2899932861328125"/>
    <n v="0"/>
    <n v="0"/>
    <n v="0.2899932861328125"/>
    <n v="0.10729751586914063"/>
    <n v="0"/>
    <n v="0"/>
    <n v="0"/>
    <n v="0"/>
    <n v="0"/>
    <n v="0"/>
    <n v="0"/>
    <n v="0.10729751586914063"/>
    <n v="0.37"/>
    <n v="0.10729751586914063"/>
    <n v="0"/>
    <n v="0"/>
    <n v="0"/>
    <n v="0.10729751586914063"/>
    <n v="0"/>
  </r>
  <r>
    <x v="5"/>
    <n v="16"/>
    <n v="1630"/>
    <n v="163015"/>
    <n v="1630151230"/>
    <s v="RETEICA A FAVOR TODOS LOS MUNICIPIOS"/>
    <n v="50011030"/>
    <n v="0"/>
    <n v="50011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0"/>
    <n v="163015"/>
    <n v="1630151403"/>
    <s v="RETENCION EN LA FUENTE INTERE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0"/>
    <n v="163015"/>
    <n v="1630151804"/>
    <s v="AUTO RETENCION RENDIMIENTOS 4% ML"/>
    <n v="1652938633"/>
    <n v="0"/>
    <n v="1652938632.71"/>
    <n v="-0.28999996185302734"/>
    <n v="0"/>
    <n v="0"/>
    <n v="-0.28999996185302734"/>
    <n v="0"/>
    <n v="-0.28999996185302734"/>
    <n v="-0.10729998588562012"/>
    <n v="0"/>
    <n v="0"/>
    <n v="0"/>
    <n v="0"/>
    <n v="0"/>
    <n v="0"/>
    <n v="0"/>
    <n v="-0.10729998588562012"/>
    <n v="0.37"/>
    <n v="0"/>
    <n v="-0.10729998588562012"/>
    <n v="0"/>
    <n v="0"/>
    <n v="0"/>
    <n v="-0.10729998588562012"/>
  </r>
  <r>
    <x v="5"/>
    <n v="16"/>
    <n v="1630"/>
    <n v="163015"/>
    <n v="1630151805"/>
    <s v="AUTO RETECION RENDIMIENTOS 4% ML"/>
    <n v="3020766533"/>
    <n v="0"/>
    <n v="3020766532.71"/>
    <n v="-0.28999996185302734"/>
    <n v="0"/>
    <n v="0"/>
    <n v="-0.28999996185302734"/>
    <n v="0"/>
    <n v="-0.28999996185302734"/>
    <n v="-0.10729998588562012"/>
    <n v="0"/>
    <n v="0"/>
    <n v="0"/>
    <n v="0"/>
    <n v="0"/>
    <n v="0"/>
    <n v="0"/>
    <n v="-0.10729998588562012"/>
    <n v="0.37"/>
    <n v="0"/>
    <n v="-0.10729998588562012"/>
    <n v="0"/>
    <n v="0"/>
    <n v="0"/>
    <n v="-0.10729998588562012"/>
  </r>
  <r>
    <x v="5"/>
    <n v="16"/>
    <n v="1630"/>
    <n v="163015"/>
    <n v="1630151806"/>
    <s v="AUTO RETECION RENDIMIENTOS 4% ME"/>
    <n v="-10052603"/>
    <n v="0"/>
    <n v="-10052603.02"/>
    <n v="-1.9999999552965164E-2"/>
    <n v="0"/>
    <n v="0"/>
    <n v="-1.9999999552965164E-2"/>
    <n v="0"/>
    <n v="-1.9999999552965164E-2"/>
    <n v="-7.399999834597111E-3"/>
    <n v="0"/>
    <n v="0"/>
    <n v="0"/>
    <n v="0"/>
    <n v="0"/>
    <n v="0"/>
    <n v="0"/>
    <n v="-7.399999834597111E-3"/>
    <n v="0.37"/>
    <n v="0"/>
    <n v="-7.399999834597111E-3"/>
    <n v="0"/>
    <n v="0"/>
    <n v="0"/>
    <n v="-7.399999834597111E-3"/>
  </r>
  <r>
    <x v="5"/>
    <n v="16"/>
    <n v="1630"/>
    <n v="163015"/>
    <n v="1630151807"/>
    <s v="AUTO RETECION RENDIMIENTOS 4% ME"/>
    <n v="-54351447"/>
    <n v="0"/>
    <n v="-54351446.899999999"/>
    <n v="0.10000000149011612"/>
    <n v="0"/>
    <n v="0.10000000149011612"/>
    <n v="0"/>
    <n v="0"/>
    <n v="0.10000000149011612"/>
    <n v="3.7000000551342963E-2"/>
    <n v="0"/>
    <n v="0"/>
    <n v="0"/>
    <n v="0"/>
    <n v="0"/>
    <n v="0"/>
    <n v="0"/>
    <n v="3.7000000551342963E-2"/>
    <n v="0.37"/>
    <n v="3.7000000551342963E-2"/>
    <n v="0"/>
    <n v="0"/>
    <n v="0"/>
    <n v="3.7000000551342963E-2"/>
    <n v="0"/>
  </r>
  <r>
    <x v="5"/>
    <n v="16"/>
    <n v="1630"/>
    <n v="163015"/>
    <n v="1630151808"/>
    <s v="AUTO RETECION 2.5% SWAP"/>
    <n v="182152969"/>
    <n v="0"/>
    <n v="182152968.90000001"/>
    <n v="-9.9999994039535522E-2"/>
    <n v="0"/>
    <n v="0"/>
    <n v="-9.9999994039535522E-2"/>
    <n v="0"/>
    <n v="-9.9999994039535522E-2"/>
    <n v="-3.6999997794628141E-2"/>
    <n v="0"/>
    <n v="0"/>
    <n v="0"/>
    <n v="0"/>
    <n v="0"/>
    <n v="0"/>
    <n v="0"/>
    <n v="-3.6999997794628141E-2"/>
    <n v="0.37"/>
    <n v="0"/>
    <n v="-3.6999997794628141E-2"/>
    <n v="0"/>
    <n v="0"/>
    <n v="0"/>
    <n v="-3.6999997794628141E-2"/>
  </r>
  <r>
    <x v="5"/>
    <n v="16"/>
    <n v="1630"/>
    <n v="163015"/>
    <n v="1630151815"/>
    <s v="RETENCION FTE INGRESOS TITULOS PARTICIPATIVOS"/>
    <n v="747509603"/>
    <n v="0"/>
    <n v="747509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0"/>
    <n v="163015"/>
    <n v="1630151816"/>
    <s v="AUTI RETEN REND 4% POSICION CORTO M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0"/>
    <n v="163015"/>
    <n v="1630151817"/>
    <s v="AUTI RETEN REND 4% POSICION CORTO ME"/>
    <n v="10494199"/>
    <n v="0"/>
    <n v="10494198.789999999"/>
    <n v="-0.21000000089406967"/>
    <n v="0"/>
    <n v="0"/>
    <n v="-0.21000000089406967"/>
    <n v="0"/>
    <n v="-0.21000000089406967"/>
    <n v="-7.7700000330805777E-2"/>
    <n v="0"/>
    <n v="0"/>
    <n v="0"/>
    <n v="0"/>
    <n v="0"/>
    <n v="0"/>
    <n v="0"/>
    <n v="-7.7700000330805777E-2"/>
    <n v="0.37"/>
    <n v="0"/>
    <n v="-7.7700000330805777E-2"/>
    <n v="0"/>
    <n v="0"/>
    <n v="0"/>
    <n v="-7.7700000330805777E-2"/>
  </r>
  <r>
    <x v="5"/>
    <n v="16"/>
    <n v="1630"/>
    <n v="163015"/>
    <n v="1630151818"/>
    <s v="AUTI RETEN REND 4% POSICION CORTO ML"/>
    <n v="1153472422"/>
    <n v="0"/>
    <n v="1153472422.01"/>
    <n v="9.9999904632568359E-3"/>
    <n v="0"/>
    <n v="9.9999904632568359E-3"/>
    <n v="0"/>
    <n v="0"/>
    <n v="9.9999904632568359E-3"/>
    <n v="3.6999964714050293E-3"/>
    <n v="0"/>
    <n v="0"/>
    <n v="0"/>
    <n v="0"/>
    <n v="0"/>
    <n v="0"/>
    <n v="0"/>
    <n v="3.6999964714050293E-3"/>
    <n v="0.37"/>
    <n v="3.6999964714050293E-3"/>
    <n v="0"/>
    <n v="0"/>
    <n v="0"/>
    <n v="3.6999964714050293E-3"/>
    <n v="0"/>
  </r>
  <r>
    <x v="5"/>
    <n v="16"/>
    <n v="1630"/>
    <n v="163015"/>
    <n v="1630151819"/>
    <s v="AUTI RETEN REND 4% POSICION CORTO ME"/>
    <n v="26500717"/>
    <n v="0"/>
    <n v="26500717.41"/>
    <n v="0.41000000014901161"/>
    <n v="0"/>
    <n v="0.41000000014901161"/>
    <n v="0"/>
    <n v="0"/>
    <n v="0.41000000014901161"/>
    <n v="0.15170000005513429"/>
    <n v="0"/>
    <n v="0"/>
    <n v="0"/>
    <n v="0"/>
    <n v="0"/>
    <n v="0"/>
    <n v="0"/>
    <n v="0.15170000005513429"/>
    <n v="0.37"/>
    <n v="0.15170000005513429"/>
    <n v="0"/>
    <n v="0"/>
    <n v="0"/>
    <n v="0.15170000005513429"/>
    <n v="0"/>
  </r>
  <r>
    <x v="5"/>
    <n v="16"/>
    <n v="1630"/>
    <n v="163015"/>
    <n v="1630151835"/>
    <s v="AUTO RETENCION OPERACIONES REPOS SIMULTANEAS TTV"/>
    <n v="721343307"/>
    <n v="0"/>
    <n v="721343306.88"/>
    <n v="-0.12000000476837158"/>
    <n v="0"/>
    <n v="0"/>
    <n v="-0.12000000476837158"/>
    <n v="0"/>
    <n v="-0.12000000476837158"/>
    <n v="-4.4400001764297488E-2"/>
    <n v="0"/>
    <n v="0"/>
    <n v="0"/>
    <n v="0"/>
    <n v="0"/>
    <n v="0"/>
    <n v="0"/>
    <n v="-4.4400001764297488E-2"/>
    <n v="0.37"/>
    <n v="0"/>
    <n v="-4.4400001764297488E-2"/>
    <n v="0"/>
    <n v="0"/>
    <n v="0"/>
    <n v="-4.4400001764297488E-2"/>
  </r>
  <r>
    <x v="5"/>
    <n v="16"/>
    <n v="1630"/>
    <n v="163015"/>
    <n v="1630151855"/>
    <s v="AUTORETENCION PARA FUTURO IR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0"/>
    <n v="163015"/>
    <n v="1630159110"/>
    <s v="RTE FTE RTA POR SERVICIOS ACH 4%"/>
    <n v="61862779"/>
    <n v="0"/>
    <n v="61862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0"/>
    <n v="163015"/>
    <n v="1630159504"/>
    <s v="AUTORRETENCION COMISIONES 19901004"/>
    <n v="16738389"/>
    <n v="0"/>
    <n v="16738389.16"/>
    <n v="0.16000000014901161"/>
    <n v="0"/>
    <n v="0.16000000014901161"/>
    <n v="0"/>
    <n v="0"/>
    <n v="0.16000000014901161"/>
    <n v="5.9200000055134296E-2"/>
    <n v="0"/>
    <n v="0"/>
    <n v="0"/>
    <n v="0"/>
    <n v="0"/>
    <n v="0"/>
    <n v="0"/>
    <n v="5.9200000055134296E-2"/>
    <n v="0.37"/>
    <n v="5.9200000055134296E-2"/>
    <n v="0"/>
    <n v="0"/>
    <n v="0"/>
    <n v="5.9200000055134296E-2"/>
    <n v="0"/>
  </r>
  <r>
    <x v="5"/>
    <n v="16"/>
    <n v="1630"/>
    <n v="163015"/>
    <n v="1630159605"/>
    <s v="AUTORETENCION POR COMISIONES"/>
    <n v="2380614005"/>
    <n v="0"/>
    <n v="2380614005.48"/>
    <n v="0.48000001907348633"/>
    <n v="0"/>
    <n v="0.48000001907348633"/>
    <n v="0"/>
    <n v="0"/>
    <n v="0.48000001907348633"/>
    <n v="0.17760000705718995"/>
    <n v="0"/>
    <n v="0"/>
    <n v="0"/>
    <n v="0"/>
    <n v="0"/>
    <n v="0"/>
    <n v="0"/>
    <n v="0.17760000705718995"/>
    <n v="0.37"/>
    <n v="0.17760000705718995"/>
    <n v="0"/>
    <n v="0"/>
    <n v="0"/>
    <n v="0.17760000705718995"/>
    <n v="0"/>
  </r>
  <r>
    <x v="5"/>
    <n v="16"/>
    <n v="1630"/>
    <n v="163015"/>
    <n v="1630159615"/>
    <s v="DIVERSAS RETENCION EN LA FUEN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0"/>
    <n v="163015"/>
    <n v="1630159703"/>
    <s v="AUTORETENCION COMISION AL FRENTE"/>
    <n v="37528025"/>
    <n v="0"/>
    <n v="37528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0"/>
    <n v="163015"/>
    <n v="1630159704"/>
    <s v="AUTORETENCION POR COMISIONES"/>
    <n v="849843847"/>
    <n v="0"/>
    <n v="849843847.11000001"/>
    <n v="0.11000001430511475"/>
    <n v="0"/>
    <n v="0.11000001430511475"/>
    <n v="0"/>
    <n v="0"/>
    <n v="0.11000001430511475"/>
    <n v="4.0700005292892458E-2"/>
    <n v="0"/>
    <n v="0"/>
    <n v="0"/>
    <n v="0"/>
    <n v="0"/>
    <n v="0"/>
    <n v="0"/>
    <n v="4.0700005292892458E-2"/>
    <n v="0.37"/>
    <n v="4.0700005292892458E-2"/>
    <n v="0"/>
    <n v="0"/>
    <n v="0"/>
    <n v="4.0700005292892458E-2"/>
    <n v="0"/>
  </r>
  <r>
    <x v="5"/>
    <n v="16"/>
    <n v="1630"/>
    <n v="163015"/>
    <n v="1630159706"/>
    <s v="RETENCION EN LA FUENTE POR RECUPERAC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0"/>
    <n v="163015"/>
    <n v="1630159727"/>
    <s v="AUTORRETENCION POR OTROS INGRES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0"/>
    <n v="163015"/>
    <n v="1630159732"/>
    <s v="RETENCION INDUSTRIA Y CCIO"/>
    <n v="58275836"/>
    <n v="0"/>
    <n v="58275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0"/>
    <n v="163015"/>
    <n v="1630159772"/>
    <s v="RETENCION POR CANON ARRED OPERATIVO INMUEB 3.5%"/>
    <n v="1959673242"/>
    <n v="0"/>
    <n v="1959673242.3299999"/>
    <n v="0.32999992370605469"/>
    <n v="0"/>
    <n v="0.32999992370605469"/>
    <n v="0"/>
    <n v="0"/>
    <n v="0.32999992370605469"/>
    <n v="0.12209997177124023"/>
    <n v="0"/>
    <n v="0"/>
    <n v="0"/>
    <n v="0"/>
    <n v="0"/>
    <n v="0"/>
    <n v="0"/>
    <n v="0.12209997177124023"/>
    <n v="0.37"/>
    <n v="0.12209997177124023"/>
    <n v="0"/>
    <n v="0"/>
    <n v="0"/>
    <n v="0.12209997177124023"/>
    <n v="0"/>
  </r>
  <r>
    <x v="5"/>
    <n v="16"/>
    <n v="1630"/>
    <n v="163015"/>
    <n v="1630159773"/>
    <s v="RETENCION POR CANON AO MUEBLES 4 %"/>
    <n v="5120157001"/>
    <n v="0"/>
    <n v="5120157000.54"/>
    <n v="-0.46000003814697266"/>
    <n v="0"/>
    <n v="0"/>
    <n v="-0.46000003814697266"/>
    <n v="0"/>
    <n v="-0.46000003814697266"/>
    <n v="-0.17020001411437988"/>
    <n v="0"/>
    <n v="0"/>
    <n v="0"/>
    <n v="0"/>
    <n v="0"/>
    <n v="0"/>
    <n v="0"/>
    <n v="-0.17020001411437988"/>
    <n v="0.37"/>
    <n v="0"/>
    <n v="-0.17020001411437988"/>
    <n v="0"/>
    <n v="0"/>
    <n v="0"/>
    <n v="-0.17020001411437988"/>
  </r>
  <r>
    <x v="5"/>
    <n v="16"/>
    <n v="1630"/>
    <n v="163015"/>
    <n v="1630159774"/>
    <s v="RETENCION POR VENTAS Y OPCION DE COMPRA"/>
    <n v="2461123673"/>
    <n v="0"/>
    <n v="2461123672.5900002"/>
    <n v="-0.40999984741210938"/>
    <n v="0"/>
    <n v="0"/>
    <n v="-0.40999984741210938"/>
    <n v="0"/>
    <n v="-0.40999984741210938"/>
    <n v="-0.15169994354248045"/>
    <n v="0"/>
    <n v="0"/>
    <n v="0"/>
    <n v="0"/>
    <n v="0"/>
    <n v="0"/>
    <n v="0"/>
    <n v="-0.15169994354248045"/>
    <n v="0.36999999999999994"/>
    <n v="0"/>
    <n v="-0.15169994354248045"/>
    <n v="0"/>
    <n v="0"/>
    <n v="0"/>
    <n v="-0.15169994354248045"/>
  </r>
  <r>
    <x v="5"/>
    <n v="16"/>
    <n v="1630"/>
    <n v="163015"/>
    <n v="1630159775"/>
    <s v="RETENCIÓN POR SERVICIOS, HONORARIOS Y OTROS CONC"/>
    <n v="202413424"/>
    <n v="0"/>
    <n v="202413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0"/>
    <n v="163045"/>
    <n v="1630451227"/>
    <s v="SALDO A FAVOR  CREE AÑOS ANTERIO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4"/>
    <n v="163495"/>
    <n v="1634951001"/>
    <s v="CUENTA POR COBRAR NOMINA"/>
    <n v="326984803"/>
    <n v="0"/>
    <n v="326984803.44"/>
    <n v="0.43999999761581421"/>
    <n v="0"/>
    <n v="0.43999999761581421"/>
    <n v="0"/>
    <n v="0"/>
    <n v="0.43999999761581421"/>
    <n v="0.16279999911785126"/>
    <n v="0"/>
    <n v="0"/>
    <n v="0"/>
    <n v="0"/>
    <n v="0"/>
    <n v="0"/>
    <n v="0"/>
    <n v="0.16279999911785126"/>
    <n v="0.37"/>
    <n v="0.16279999911785126"/>
    <n v="0"/>
    <n v="0"/>
    <n v="-2.9600015878677367E-2"/>
    <n v="0.16279999911785126"/>
    <n v="2.9600015878677367E-2"/>
  </r>
  <r>
    <x v="5"/>
    <n v="16"/>
    <n v="1634"/>
    <n v="163495"/>
    <n v="1634951996"/>
    <s v="REEXPRESION DIVERSOS VIAJES"/>
    <n v="582"/>
    <n v="0"/>
    <n v="581.69000000000005"/>
    <n v="-0.30999999999994543"/>
    <n v="0"/>
    <n v="0"/>
    <n v="-0.30999999999994543"/>
    <n v="0"/>
    <n v="-0.30999999999994543"/>
    <n v="-0.1146999999999798"/>
    <n v="0"/>
    <n v="0"/>
    <n v="0"/>
    <n v="0"/>
    <n v="0"/>
    <n v="0"/>
    <n v="0"/>
    <n v="-0.1146999999999798"/>
    <n v="0.37"/>
    <n v="0"/>
    <n v="-0.1146999999999798"/>
    <n v="0"/>
    <n v="0"/>
    <n v="0"/>
    <n v="-0.1146999999999798"/>
  </r>
  <r>
    <x v="5"/>
    <n v="16"/>
    <n v="1635"/>
    <n v="163530"/>
    <n v="1635309221"/>
    <s v="BANCOS DEL EXTERIOR GIROS NO PAGADOS"/>
    <n v="82712496"/>
    <n v="0"/>
    <n v="82712496.030000001"/>
    <n v="3.0000001192092896E-2"/>
    <n v="0"/>
    <n v="3.0000001192092896E-2"/>
    <n v="0"/>
    <n v="0"/>
    <n v="3.0000001192092896E-2"/>
    <n v="1.1100000441074372E-2"/>
    <n v="0"/>
    <n v="0"/>
    <n v="0"/>
    <n v="0"/>
    <n v="0"/>
    <n v="0"/>
    <n v="0"/>
    <n v="1.1100000441074372E-2"/>
    <n v="0.37"/>
    <n v="1.1100000441074372E-2"/>
    <n v="0"/>
    <n v="2.9600004851818084E-2"/>
    <n v="0"/>
    <n v="-1.850000441074371E-2"/>
    <n v="0"/>
  </r>
  <r>
    <x v="5"/>
    <n v="16"/>
    <n v="1635"/>
    <n v="163595"/>
    <n v="1635951000"/>
    <s v="CXC CLIENTES NACION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5"/>
    <n v="163595"/>
    <n v="1635951002"/>
    <s v="CXC PROCESO JURIDICO UNIVERSALIDADES"/>
    <n v="138398900"/>
    <n v="0"/>
    <n v="138398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0360000044107437"/>
    <n v="0"/>
    <n v="0.10360000044107437"/>
  </r>
  <r>
    <x v="5"/>
    <n v="16"/>
    <n v="1635"/>
    <n v="163595"/>
    <n v="1635951003"/>
    <s v="CXC BRP UNIVERSALIDADES"/>
    <n v="10178466"/>
    <n v="0"/>
    <n v="10178466.300000001"/>
    <n v="0.30000000074505806"/>
    <n v="0"/>
    <n v="0.30000000074505806"/>
    <n v="0"/>
    <n v="0"/>
    <n v="0.30000000074505806"/>
    <n v="0.11100000027567149"/>
    <n v="0"/>
    <n v="0"/>
    <n v="0"/>
    <n v="0"/>
    <n v="0"/>
    <n v="0"/>
    <n v="0"/>
    <n v="0.11100000027567149"/>
    <n v="0.37"/>
    <n v="0.11100000027567149"/>
    <n v="0"/>
    <n v="0"/>
    <n v="-1.4800000013783574E-2"/>
    <n v="0.11100000027567149"/>
    <n v="1.4800000013783574E-2"/>
  </r>
  <r>
    <x v="5"/>
    <n v="16"/>
    <n v="1635"/>
    <n v="163595"/>
    <n v="1635952001"/>
    <s v="PAGO X CUENTA DE CLIENTE GASTOS LEGALES"/>
    <n v="1269271693"/>
    <n v="0"/>
    <n v="1269271693.1300001"/>
    <n v="0.13000011444091797"/>
    <n v="0"/>
    <n v="0.13000011444091797"/>
    <n v="0"/>
    <n v="0"/>
    <n v="0.13000011444091797"/>
    <n v="4.8100042343139651E-2"/>
    <n v="0"/>
    <n v="0"/>
    <n v="0"/>
    <n v="0"/>
    <n v="0"/>
    <n v="0"/>
    <n v="0"/>
    <n v="4.8100042343139651E-2"/>
    <n v="0.37"/>
    <n v="4.8100042343139651E-2"/>
    <n v="0"/>
    <n v="0"/>
    <n v="-8.8800003528594976E-2"/>
    <n v="4.8100042343139651E-2"/>
    <n v="8.8800003528594976E-2"/>
  </r>
  <r>
    <x v="5"/>
    <n v="16"/>
    <n v="1635"/>
    <n v="163595"/>
    <n v="1635959003"/>
    <s v="CxC CUMPL.GTIA BCRIA"/>
    <n v="14056000"/>
    <n v="0"/>
    <n v="1405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5"/>
    <n v="163595"/>
    <n v="1635959112"/>
    <s v="CXC.X CTA.CLI TRASLADO DTN DECRETO 2332"/>
    <n v="28473438370"/>
    <n v="0"/>
    <n v="28473438370.27"/>
    <n v="0.27000045776367188"/>
    <n v="0"/>
    <n v="0.27000045776367188"/>
    <n v="0"/>
    <n v="0"/>
    <n v="0.27000045776367188"/>
    <n v="9.9900169372558592E-2"/>
    <n v="0"/>
    <n v="0"/>
    <n v="0"/>
    <n v="0"/>
    <n v="0"/>
    <n v="0"/>
    <n v="0"/>
    <n v="9.9900169372558592E-2"/>
    <n v="0.37"/>
    <n v="9.9900169372558592E-2"/>
    <n v="0"/>
    <n v="0.11099971771240234"/>
    <n v="0"/>
    <n v="-1.1099548339843751E-2"/>
    <n v="0"/>
  </r>
  <r>
    <x v="5"/>
    <n v="16"/>
    <n v="1636"/>
    <n v="163605"/>
    <n v="1636050001"/>
    <s v="PAGO X CUENTA DE CLIENTE SEGURO CARTERA VIVIENDA"/>
    <n v="10523962350"/>
    <n v="0"/>
    <n v="10523962349.700001"/>
    <n v="-0.29999923706054688"/>
    <n v="0"/>
    <n v="0"/>
    <n v="-0.29999923706054688"/>
    <n v="0"/>
    <n v="-0.29999923706054688"/>
    <n v="-0.11099971771240234"/>
    <n v="0"/>
    <n v="0"/>
    <n v="0"/>
    <n v="0"/>
    <n v="0"/>
    <n v="0"/>
    <n v="0"/>
    <n v="-0.11099971771240234"/>
    <n v="0.37"/>
    <n v="0"/>
    <n v="-0.11099971771240234"/>
    <n v="0"/>
    <n v="-2.5899887084960938E-2"/>
    <n v="0"/>
    <n v="-8.5099830627441406E-2"/>
  </r>
  <r>
    <x v="5"/>
    <n v="16"/>
    <n v="1636"/>
    <n v="163605"/>
    <n v="1636059001"/>
    <s v="PAGO X CTA CLTES.VI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6"/>
    <n v="163605"/>
    <n v="1636059501"/>
    <s v="SEGURO VIDA INC Y 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6"/>
    <n v="163605"/>
    <n v="1636059520"/>
    <s v="SEGUROS REESTRUCT 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6"/>
    <n v="163605"/>
    <n v="1636059800"/>
    <s v="PAG X CTA CLITES VIVIENDA A RIESGO NORMAL RECLAS"/>
    <n v="-10464987123"/>
    <n v="0"/>
    <n v="-10464987122.77"/>
    <n v="0.22999954223632813"/>
    <n v="0"/>
    <n v="0.22999954223632813"/>
    <n v="0"/>
    <n v="0"/>
    <n v="0.22999954223632813"/>
    <n v="8.5099830627441406E-2"/>
    <n v="0"/>
    <n v="0"/>
    <n v="0"/>
    <n v="0"/>
    <n v="0"/>
    <n v="0"/>
    <n v="0"/>
    <n v="8.5099830627441406E-2"/>
    <n v="0.37"/>
    <n v="8.5099830627441406E-2"/>
    <n v="0"/>
    <n v="0.18129991531372069"/>
    <n v="0"/>
    <n v="-9.6200084686279289E-2"/>
    <n v="0"/>
  </r>
  <r>
    <x v="5"/>
    <n v="16"/>
    <n v="1636"/>
    <n v="163610"/>
    <n v="1636109501"/>
    <s v="SEGUROS VIDA INC Y 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6"/>
    <n v="163610"/>
    <n v="1636109520"/>
    <s v="SEGUROS REESTRUCT 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6"/>
    <n v="163610"/>
    <n v="1636109800"/>
    <s v="PAG X CTA CLITES VIVIENDA B RIESGO RECLASI."/>
    <n v="471114516"/>
    <n v="0"/>
    <n v="471114515.51999998"/>
    <n v="-0.48000001907348633"/>
    <n v="0"/>
    <n v="0"/>
    <n v="-0.48000001907348633"/>
    <n v="0"/>
    <n v="-0.48000001907348633"/>
    <n v="-0.17760000705718995"/>
    <n v="0"/>
    <n v="0"/>
    <n v="0"/>
    <n v="0"/>
    <n v="0"/>
    <n v="0"/>
    <n v="0"/>
    <n v="-0.17760000705718995"/>
    <n v="0.37"/>
    <n v="0"/>
    <n v="-0.17760000705718995"/>
    <n v="0.14799999117851256"/>
    <n v="0"/>
    <n v="-0.14799999117851256"/>
    <n v="-0.17760000705718995"/>
  </r>
  <r>
    <x v="5"/>
    <n v="16"/>
    <n v="1636"/>
    <n v="163615"/>
    <n v="1636159501"/>
    <s v="SEGUROS VIDA INCYT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6"/>
    <n v="163615"/>
    <n v="1636159520"/>
    <s v="SEGUROS REESTRUCT 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6"/>
    <n v="163615"/>
    <n v="1636159800"/>
    <s v="PAG X CTA CLITES, VIVIENDA  C RECLASI."/>
    <n v="1386243311"/>
    <n v="0"/>
    <n v="1386243311.0999999"/>
    <n v="9.9999904632568359E-2"/>
    <n v="0"/>
    <n v="9.9999904632568359E-2"/>
    <n v="0"/>
    <n v="0"/>
    <n v="9.9999904632568359E-2"/>
    <n v="3.6999964714050294E-2"/>
    <n v="0"/>
    <n v="0"/>
    <n v="0"/>
    <n v="0"/>
    <n v="0"/>
    <n v="0"/>
    <n v="0"/>
    <n v="3.6999964714050294E-2"/>
    <n v="0.37"/>
    <n v="3.6999964714050294E-2"/>
    <n v="0"/>
    <n v="0.10359998941421508"/>
    <n v="0"/>
    <n v="-6.6600024700164795E-2"/>
    <n v="0"/>
  </r>
  <r>
    <x v="5"/>
    <n v="16"/>
    <n v="1636"/>
    <n v="163620"/>
    <n v="1636209501"/>
    <s v="SEGUROS VIDA INCYT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6"/>
    <n v="163620"/>
    <n v="1636209520"/>
    <s v="SEGUROS REESTRUCT 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6"/>
    <n v="163620"/>
    <n v="1636209800"/>
    <s v="PAG X CTA CLITES VIVIENDA  D RECLASI."/>
    <n v="1338757537"/>
    <n v="0"/>
    <n v="1338757537.1400001"/>
    <n v="0.1400001049041748"/>
    <n v="0"/>
    <n v="0.1400001049041748"/>
    <n v="0"/>
    <n v="0"/>
    <n v="0.1400001049041748"/>
    <n v="5.1800038814544674E-2"/>
    <n v="0"/>
    <n v="0"/>
    <n v="0"/>
    <n v="0"/>
    <n v="0"/>
    <n v="0"/>
    <n v="0"/>
    <n v="5.1800038814544674E-2"/>
    <n v="0.37"/>
    <n v="5.1800038814544674E-2"/>
    <n v="0"/>
    <n v="0"/>
    <n v="-9.6199996471405022E-2"/>
    <n v="5.1800038814544674E-2"/>
    <n v="9.6199996471405022E-2"/>
  </r>
  <r>
    <x v="5"/>
    <n v="16"/>
    <n v="1636"/>
    <n v="163625"/>
    <n v="1636259501"/>
    <s v="SEGUROS VIDA INCYT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6"/>
    <n v="163625"/>
    <n v="1636259520"/>
    <s v="SEGUROS REESTRUCT 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6"/>
    <n v="163625"/>
    <n v="1636259800"/>
    <s v="PAG X CTA CLITES, VIVIENDA  E RIESGO DE INCOBRAB"/>
    <n v="7268871759"/>
    <n v="0"/>
    <n v="7268871759.0100002"/>
    <n v="1.0000228881835937E-2"/>
    <n v="0"/>
    <n v="1.0000228881835937E-2"/>
    <n v="0"/>
    <n v="0"/>
    <n v="1.0000228881835937E-2"/>
    <n v="3.700084686279297E-3"/>
    <n v="0"/>
    <n v="0"/>
    <n v="0"/>
    <n v="0"/>
    <n v="0"/>
    <n v="0"/>
    <n v="0"/>
    <n v="3.700084686279297E-3"/>
    <n v="0.37"/>
    <n v="3.700084686279297E-3"/>
    <n v="0"/>
    <n v="3.3300056457519531E-2"/>
    <n v="0"/>
    <n v="-2.9599971771240234E-2"/>
    <n v="0"/>
  </r>
  <r>
    <x v="5"/>
    <n v="16"/>
    <n v="1637"/>
    <n v="163705"/>
    <n v="1637059001"/>
    <s v="PAG X CTA DE CLIENTES, CONSUMO  A RIESGO NORMAL"/>
    <n v="5829194314"/>
    <n v="0"/>
    <n v="5829194314.1599998"/>
    <n v="0.15999984741210938"/>
    <n v="0"/>
    <n v="0.15999984741210938"/>
    <n v="0"/>
    <n v="0"/>
    <n v="0.15999984741210938"/>
    <n v="5.9199943542480468E-2"/>
    <n v="0"/>
    <n v="0"/>
    <n v="0"/>
    <n v="0"/>
    <n v="0"/>
    <n v="0"/>
    <n v="0"/>
    <n v="5.9199943542480468E-2"/>
    <n v="0.37"/>
    <n v="5.9199943542480468E-2"/>
    <n v="0"/>
    <n v="3.7000141143798827E-2"/>
    <n v="0"/>
    <n v="2.2199802398681641E-2"/>
    <n v="0"/>
  </r>
  <r>
    <x v="5"/>
    <n v="16"/>
    <n v="1637"/>
    <n v="163705"/>
    <n v="1637059003"/>
    <s v="PAG X CTA DE CLIENTES, CONSUMO  A RIESGO NORMAL"/>
    <n v="7923207"/>
    <n v="0"/>
    <n v="7923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05"/>
    <n v="1637059017"/>
    <s v="PAG X CTA DE CLIENTES CONSUMO A  SEGURO DESEMPLE"/>
    <n v="5509528538"/>
    <n v="0"/>
    <n v="5509528538.3599997"/>
    <n v="0.35999965667724609"/>
    <n v="0"/>
    <n v="0.35999965667724609"/>
    <n v="0"/>
    <n v="0"/>
    <n v="0.35999965667724609"/>
    <n v="0.13319987297058106"/>
    <n v="0"/>
    <n v="0"/>
    <n v="0"/>
    <n v="0"/>
    <n v="0"/>
    <n v="0"/>
    <n v="0"/>
    <n v="0.13319987297058106"/>
    <n v="0.37"/>
    <n v="0.13319987297058106"/>
    <n v="0"/>
    <n v="6.6600112915039061E-2"/>
    <n v="0"/>
    <n v="6.6599760055541996E-2"/>
    <n v="0"/>
  </r>
  <r>
    <x v="5"/>
    <n v="16"/>
    <n v="1637"/>
    <n v="163705"/>
    <n v="1637059084"/>
    <s v="PAGO X CTA EMPL.CONSUMO CATEGORIA A."/>
    <n v="15000061"/>
    <n v="0"/>
    <n v="15000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05"/>
    <n v="1637059215"/>
    <s v="PAGO X CTA CLIENTES.CSMO.CATG.A.RECLASI."/>
    <n v="344288"/>
    <n v="0"/>
    <n v="344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05"/>
    <n v="1637059532"/>
    <s v="PAG CTA CLTE CAT A CONS TCCONVE 16370533"/>
    <n v="61526707"/>
    <n v="0"/>
    <n v="61526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05"/>
    <n v="1637059601"/>
    <s v="PAG X CTA DE CLIENTES, CONSUMO  A RIESGO NORMAL"/>
    <n v="17046024513"/>
    <n v="0"/>
    <n v="17046024513.09"/>
    <n v="9.0000152587890625E-2"/>
    <n v="0"/>
    <n v="9.0000152587890625E-2"/>
    <n v="0"/>
    <n v="0"/>
    <n v="9.0000152587890625E-2"/>
    <n v="3.3300056457519531E-2"/>
    <n v="0"/>
    <n v="0"/>
    <n v="0"/>
    <n v="0"/>
    <n v="0"/>
    <n v="0"/>
    <n v="0"/>
    <n v="3.3300056457519531E-2"/>
    <n v="0.37"/>
    <n v="3.3300056457519531E-2"/>
    <n v="0"/>
    <n v="0"/>
    <n v="-0.11469980239868163"/>
    <n v="3.3300056457519531E-2"/>
    <n v="0.11469980239868163"/>
  </r>
  <r>
    <x v="5"/>
    <n v="16"/>
    <n v="1637"/>
    <n v="163705"/>
    <n v="1637059604"/>
    <s v="PAG X CTA DE CLIENTES, CONSUMO  A RIESGO NORMAL"/>
    <n v="180939550"/>
    <n v="0"/>
    <n v="180939550.41"/>
    <n v="0.40999999642372131"/>
    <n v="0"/>
    <n v="0.40999999642372131"/>
    <n v="0"/>
    <n v="0"/>
    <n v="0.40999999642372131"/>
    <n v="0.15169999867677689"/>
    <n v="0"/>
    <n v="0"/>
    <n v="0"/>
    <n v="0"/>
    <n v="0"/>
    <n v="0"/>
    <n v="0"/>
    <n v="0.15169999867677689"/>
    <n v="0.37"/>
    <n v="0.15169999867677689"/>
    <n v="0"/>
    <n v="0"/>
    <n v="-4.4400001764297488E-2"/>
    <n v="0.15169999867677689"/>
    <n v="4.4400001764297488E-2"/>
  </r>
  <r>
    <x v="5"/>
    <n v="16"/>
    <n v="1637"/>
    <n v="163705"/>
    <n v="1637059720"/>
    <s v="PAG X CTA DE CLTE CONSUMO  A  INTERES ANTICIPO"/>
    <n v="36508829"/>
    <n v="0"/>
    <n v="36508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05"/>
    <n v="1637059740"/>
    <s v="PAG X CTA DE CLIENTES, CONSUMO  A  SEGUROS"/>
    <n v="368197"/>
    <n v="0"/>
    <n v="368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05"/>
    <n v="1637059750"/>
    <s v="PAG X CTA DE CLIENTES, CONSUMO  A  SEGUROS"/>
    <n v="4690602"/>
    <n v="0"/>
    <n v="4690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05"/>
    <n v="1637059800"/>
    <s v="PAG X CTA DE CLIENTES, CONSUMO  A  RECLASIF"/>
    <n v="-1292161693"/>
    <n v="0"/>
    <n v="-1292161693.25"/>
    <n v="-0.25"/>
    <n v="0"/>
    <n v="0"/>
    <n v="-0.25"/>
    <n v="0"/>
    <n v="-0.25"/>
    <n v="-9.2499999999999999E-2"/>
    <n v="0"/>
    <n v="0"/>
    <n v="0"/>
    <n v="0"/>
    <n v="0"/>
    <n v="0"/>
    <n v="0"/>
    <n v="-9.2499999999999999E-2"/>
    <n v="0.37"/>
    <n v="0"/>
    <n v="-9.2499999999999999E-2"/>
    <n v="0"/>
    <n v="0"/>
    <n v="0"/>
    <n v="-9.2499999999999999E-2"/>
  </r>
  <r>
    <x v="5"/>
    <n v="16"/>
    <n v="1637"/>
    <n v="163710"/>
    <n v="1637109001"/>
    <s v="PAG X CTA DE CLIENTES, CONSUMO  B RIESGO ACEPTAB"/>
    <n v="407563711"/>
    <n v="0"/>
    <n v="407563711.02999997"/>
    <n v="2.9999971389770508E-2"/>
    <n v="0"/>
    <n v="2.9999971389770508E-2"/>
    <n v="0"/>
    <n v="0"/>
    <n v="2.9999971389770508E-2"/>
    <n v="1.1099989414215087E-2"/>
    <n v="0"/>
    <n v="0"/>
    <n v="0"/>
    <n v="0"/>
    <n v="0"/>
    <n v="0"/>
    <n v="0"/>
    <n v="1.1099989414215087E-2"/>
    <n v="0.36999999999999994"/>
    <n v="1.1099989414215087E-2"/>
    <n v="0"/>
    <n v="0.15910000264644622"/>
    <n v="0"/>
    <n v="-0.14800001323223114"/>
    <n v="0"/>
  </r>
  <r>
    <x v="5"/>
    <n v="16"/>
    <n v="1637"/>
    <n v="163710"/>
    <n v="1637109003"/>
    <s v="PAG X CTA DE CLIENTES, CONSUMO  B RIESGO ACEPTA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10"/>
    <n v="1637109017"/>
    <s v="PAG X CTA DE CLTE, CMO  B  SEGURO DESEMPLEO"/>
    <n v="139424751"/>
    <n v="0"/>
    <n v="139424751.33000001"/>
    <n v="0.33000001311302185"/>
    <n v="0"/>
    <n v="0.33000001311302185"/>
    <n v="0"/>
    <n v="0"/>
    <n v="0.33000001311302185"/>
    <n v="0.12210000485181809"/>
    <n v="0"/>
    <n v="0"/>
    <n v="0"/>
    <n v="0"/>
    <n v="0"/>
    <n v="0"/>
    <n v="0"/>
    <n v="0.12210000485181809"/>
    <n v="0.37"/>
    <n v="0.12210000485181809"/>
    <n v="0"/>
    <n v="0"/>
    <n v="-3.6999964714050293E-3"/>
    <n v="0.12210000485181809"/>
    <n v="3.6999964714050293E-3"/>
  </r>
  <r>
    <x v="5"/>
    <n v="16"/>
    <n v="1637"/>
    <n v="163710"/>
    <n v="1637109087"/>
    <s v="PAGO X CTA EMPL.CONSUMO CATEGORIA B."/>
    <n v="362715"/>
    <n v="0"/>
    <n v="362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10"/>
    <n v="1637109216"/>
    <s v="PAGO X CTA CLIENTES.CSMO.CATG.B.RECLASI."/>
    <n v="-350032"/>
    <n v="0"/>
    <n v="-350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10"/>
    <n v="1637109532"/>
    <s v="PAG CTA CLTE CAT B CONS TCCONVE 16371033"/>
    <n v="728697"/>
    <n v="0"/>
    <n v="728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10"/>
    <n v="1637109601"/>
    <s v="PAG X CTA DE CLIENTES, CONSUMO  B RIESGO ACEPTAB"/>
    <n v="1024649160"/>
    <n v="0"/>
    <n v="1024649160.03"/>
    <n v="2.9999971389770508E-2"/>
    <n v="0"/>
    <n v="2.9999971389770508E-2"/>
    <n v="0"/>
    <n v="0"/>
    <n v="2.9999971389770508E-2"/>
    <n v="1.1099989414215087E-2"/>
    <n v="0"/>
    <n v="0"/>
    <n v="0"/>
    <n v="0"/>
    <n v="0"/>
    <n v="0"/>
    <n v="0"/>
    <n v="1.1099989414215087E-2"/>
    <n v="0.36999999999999994"/>
    <n v="1.1099989414215087E-2"/>
    <n v="0"/>
    <n v="0"/>
    <n v="-3.6999964714050293E-3"/>
    <n v="1.1099989414215087E-2"/>
    <n v="3.6999964714050293E-3"/>
  </r>
  <r>
    <x v="5"/>
    <n v="16"/>
    <n v="1637"/>
    <n v="163710"/>
    <n v="1637109720"/>
    <s v="PAG X CTA DE CLTE CMO  B INTERES ANTICIP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10"/>
    <n v="1637109740"/>
    <s v="CXC CAT B SEGUROS, C"/>
    <n v="661951"/>
    <n v="0"/>
    <n v="661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10"/>
    <n v="1637109750"/>
    <s v="PAG X CTA DE CLTE, CMO  B  SEGUROS CONTRA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10"/>
    <n v="1637109800"/>
    <s v="PAG X CTA DE CLTE CONSUMO B  RECLASIF"/>
    <n v="20845550"/>
    <n v="0"/>
    <n v="20845549.829999998"/>
    <n v="-0.17000000178813934"/>
    <n v="0"/>
    <n v="0"/>
    <n v="-0.17000000178813934"/>
    <n v="0"/>
    <n v="-0.17000000178813934"/>
    <n v="-6.2900000661611555E-2"/>
    <n v="0"/>
    <n v="0"/>
    <n v="0"/>
    <n v="0"/>
    <n v="0"/>
    <n v="0"/>
    <n v="0"/>
    <n v="-6.2900000661611555E-2"/>
    <n v="0.37"/>
    <n v="0"/>
    <n v="-6.2900000661611555E-2"/>
    <n v="0.15170000005513429"/>
    <n v="0"/>
    <n v="-0.15170000005513429"/>
    <n v="-6.2900000661611555E-2"/>
  </r>
  <r>
    <x v="5"/>
    <n v="16"/>
    <n v="1637"/>
    <n v="163715"/>
    <n v="1637159001"/>
    <s v="PAG X CTA DE CLTE, CONSUMO  C RIESGO APRECIABLE"/>
    <n v="411842247"/>
    <n v="0"/>
    <n v="411842247.19999999"/>
    <n v="0.19999998807907104"/>
    <n v="0"/>
    <n v="0.19999998807907104"/>
    <n v="0"/>
    <n v="0"/>
    <n v="0.19999998807907104"/>
    <n v="7.3999995589256282E-2"/>
    <n v="0"/>
    <n v="0"/>
    <n v="0"/>
    <n v="0"/>
    <n v="0"/>
    <n v="0"/>
    <n v="0"/>
    <n v="7.3999995589256282E-2"/>
    <n v="0.37"/>
    <n v="7.3999995589256282E-2"/>
    <n v="0"/>
    <n v="0"/>
    <n v="-0.1701999920606613"/>
    <n v="7.3999995589256282E-2"/>
    <n v="0.1701999920606613"/>
  </r>
  <r>
    <x v="5"/>
    <n v="16"/>
    <n v="1637"/>
    <n v="163715"/>
    <n v="1637159003"/>
    <s v="PAG X CTA DE CLTE, CONSUMO  C RIESGO APRECIABLE"/>
    <n v="647223"/>
    <n v="0"/>
    <n v="647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15"/>
    <n v="1637159017"/>
    <s v="PAG X CTA DE CLTE, CMO  C  SEGURO DESEMPLEO"/>
    <n v="79810598"/>
    <n v="0"/>
    <n v="79810598.209999993"/>
    <n v="0.20999999344348907"/>
    <n v="0"/>
    <n v="0.20999999344348907"/>
    <n v="0"/>
    <n v="0"/>
    <n v="0.20999999344348907"/>
    <n v="7.7699997574090962E-2"/>
    <n v="0"/>
    <n v="0"/>
    <n v="0"/>
    <n v="0"/>
    <n v="0"/>
    <n v="0"/>
    <n v="0"/>
    <n v="7.7699997574090962E-2"/>
    <n v="0.37"/>
    <n v="7.7699997574090962E-2"/>
    <n v="0"/>
    <n v="5.1800000220537185E-2"/>
    <n v="0"/>
    <n v="2.5899997353553778E-2"/>
    <n v="0"/>
  </r>
  <r>
    <x v="5"/>
    <n v="16"/>
    <n v="1637"/>
    <n v="163715"/>
    <n v="1637159090"/>
    <s v="PAGO X CTA EMPL.CONSUMO CATEGORIA C."/>
    <n v="10978"/>
    <n v="0"/>
    <n v="10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15"/>
    <n v="1637159217"/>
    <s v="PAGO X CTA CLIENTES.CSMO.CATG.C.RECLASI."/>
    <n v="-5102"/>
    <n v="0"/>
    <n v="-5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15"/>
    <n v="1637159532"/>
    <s v="PAG CTA CLTE CAT C CONS TCCONVE 16371533"/>
    <n v="34299"/>
    <n v="0"/>
    <n v="34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15"/>
    <n v="1637159601"/>
    <s v="PAG X CTA DE CLTE, CONSUMO  C RIESGO APRECIABLE"/>
    <n v="1050399190"/>
    <n v="0"/>
    <n v="1050399189.64"/>
    <n v="-0.36000001430511475"/>
    <n v="0"/>
    <n v="0"/>
    <n v="-0.36000001430511475"/>
    <n v="0"/>
    <n v="-0.36000001430511475"/>
    <n v="-0.13320000529289244"/>
    <n v="0"/>
    <n v="0"/>
    <n v="0"/>
    <n v="0"/>
    <n v="0"/>
    <n v="0"/>
    <n v="0"/>
    <n v="-0.13320000529289244"/>
    <n v="0.36999999999999994"/>
    <n v="0"/>
    <n v="-0.13320000529289244"/>
    <n v="0.13319996118545532"/>
    <n v="0"/>
    <n v="-0.13319996118545532"/>
    <n v="-0.13320000529289244"/>
  </r>
  <r>
    <x v="5"/>
    <n v="16"/>
    <n v="1637"/>
    <n v="163715"/>
    <n v="1637159722"/>
    <s v="PAG X CTA DE CLTE, CMO  C  INTERES ANTI"/>
    <n v="4680167"/>
    <n v="0"/>
    <n v="4680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15"/>
    <n v="1637159740"/>
    <s v="CXC CAT C SEGUROS, 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15"/>
    <n v="1637159800"/>
    <s v="PAG X CTA DE CLTE, CONSUMO  C  RECLASIF"/>
    <n v="-26518552"/>
    <n v="0"/>
    <n v="-26518552.440000001"/>
    <n v="-0.44000000134110451"/>
    <n v="0"/>
    <n v="0"/>
    <n v="-0.44000000134110451"/>
    <n v="0"/>
    <n v="-0.44000000134110451"/>
    <n v="-0.16280000049620866"/>
    <n v="0"/>
    <n v="0"/>
    <n v="0"/>
    <n v="0"/>
    <n v="0"/>
    <n v="0"/>
    <n v="0"/>
    <n v="-0.16280000049620866"/>
    <n v="0.37"/>
    <n v="0"/>
    <n v="-0.16280000049620866"/>
    <n v="0"/>
    <n v="-4.8100000992417333E-2"/>
    <n v="0"/>
    <n v="-0.11469999950379133"/>
  </r>
  <r>
    <x v="5"/>
    <n v="16"/>
    <n v="1637"/>
    <n v="163720"/>
    <n v="1637209001"/>
    <s v="PAG X CTA DE CLTE, CONSUMO  D RIESGO SIGNIFICATI"/>
    <n v="1045843468"/>
    <n v="0"/>
    <n v="1045843468.1799999"/>
    <n v="0.1799999475479126"/>
    <n v="0"/>
    <n v="0.1799999475479126"/>
    <n v="0"/>
    <n v="0"/>
    <n v="0.1799999475479126"/>
    <n v="6.6599980592727662E-2"/>
    <n v="0"/>
    <n v="0"/>
    <n v="0"/>
    <n v="0"/>
    <n v="0"/>
    <n v="0"/>
    <n v="0"/>
    <n v="6.6599980592727662E-2"/>
    <n v="0.37"/>
    <n v="6.6599980592727662E-2"/>
    <n v="0"/>
    <n v="0.12210001587867737"/>
    <n v="0"/>
    <n v="-5.5500035285949711E-2"/>
    <n v="0"/>
  </r>
  <r>
    <x v="5"/>
    <n v="16"/>
    <n v="1637"/>
    <n v="163720"/>
    <n v="1637209003"/>
    <s v="PAG X CTA DE CLTE, CONSUMO  D RIESGO SIGNIFICATI"/>
    <n v="1296087"/>
    <n v="0"/>
    <n v="1296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20"/>
    <n v="1637209017"/>
    <s v="PAG X CTA  CLTES, CONSUMO  D SEGURO DESEMPLEO"/>
    <n v="162003846"/>
    <n v="0"/>
    <n v="162003845.83000001"/>
    <n v="-0.16999998688697815"/>
    <n v="0"/>
    <n v="0"/>
    <n v="-0.16999998688697815"/>
    <n v="0"/>
    <n v="-0.16999998688697815"/>
    <n v="-6.2899995148181911E-2"/>
    <n v="0"/>
    <n v="0"/>
    <n v="0"/>
    <n v="0"/>
    <n v="0"/>
    <n v="0"/>
    <n v="0"/>
    <n v="-6.2899995148181911E-2"/>
    <n v="0.37"/>
    <n v="0"/>
    <n v="-6.2899995148181911E-2"/>
    <n v="0"/>
    <n v="-0.11839999735355378"/>
    <n v="0"/>
    <n v="5.5500002205371865E-2"/>
  </r>
  <r>
    <x v="5"/>
    <n v="16"/>
    <n v="1637"/>
    <n v="163720"/>
    <n v="1637209093"/>
    <s v="PAGO X CTA EMPL.CONSUMO CATEGORIA D."/>
    <n v="3324"/>
    <n v="0"/>
    <n v="3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20"/>
    <n v="1637209218"/>
    <s v="PAGO X CTA CLIENTES.CSMO.CATG.D.RECLASI."/>
    <n v="11640"/>
    <n v="0"/>
    <n v="11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20"/>
    <n v="1637209532"/>
    <s v="PAG CTA CLTE CAT D CONS TCCONVE 16372033"/>
    <n v="359498"/>
    <n v="0"/>
    <n v="359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20"/>
    <n v="1637209601"/>
    <s v="PAG X CTA DE CLTE, CONSUMO  D RIESGO SIGNIFICATI"/>
    <n v="1359149153"/>
    <n v="0"/>
    <n v="1359149153.4300001"/>
    <n v="0.43000006675720215"/>
    <n v="0"/>
    <n v="0.43000006675720215"/>
    <n v="0"/>
    <n v="0"/>
    <n v="0.43000006675720215"/>
    <n v="0.15910002470016479"/>
    <n v="0"/>
    <n v="0"/>
    <n v="0"/>
    <n v="0"/>
    <n v="0"/>
    <n v="0"/>
    <n v="0"/>
    <n v="0.15910002470016479"/>
    <n v="0.37"/>
    <n v="0.15910002470016479"/>
    <n v="0"/>
    <n v="4.0699961185455324E-2"/>
    <n v="0"/>
    <n v="0.11840006351470947"/>
    <n v="0"/>
  </r>
  <r>
    <x v="5"/>
    <n v="16"/>
    <n v="1637"/>
    <n v="163720"/>
    <n v="1637209710"/>
    <s v="CxC CAT D IMP A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20"/>
    <n v="1637209721"/>
    <s v="CxC D INT ANT CM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20"/>
    <n v="1637209740"/>
    <s v="PAG X CTA DE CLTE, CONSUMO  D  SEGUR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20"/>
    <n v="1637209750"/>
    <s v="PAG X CTA DE CLTE, CONSUMO  D  SEGU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20"/>
    <n v="1637209800"/>
    <s v="PAG X CTA DE CLTE, CONSUMO  D  RECLASIF"/>
    <n v="448863247"/>
    <n v="0"/>
    <n v="448863247.47000003"/>
    <n v="0.47000002861022949"/>
    <n v="0"/>
    <n v="0.47000002861022949"/>
    <n v="0"/>
    <n v="0"/>
    <n v="0.47000002861022949"/>
    <n v="0.17390001058578491"/>
    <n v="0"/>
    <n v="0"/>
    <n v="0"/>
    <n v="0"/>
    <n v="0"/>
    <n v="0"/>
    <n v="0"/>
    <n v="0.17390001058578491"/>
    <n v="0.37"/>
    <n v="0.17390001058578491"/>
    <n v="0"/>
    <n v="1.849999889731407E-2"/>
    <n v="0"/>
    <n v="0.15540001168847084"/>
    <n v="0"/>
  </r>
  <r>
    <x v="5"/>
    <n v="16"/>
    <n v="1637"/>
    <n v="163725"/>
    <n v="1637259001"/>
    <s v="PAG X CTA DE CLTE CONSUMO E RIESGO DE INCOBRAB"/>
    <n v="1716642799"/>
    <n v="0"/>
    <n v="1716642798.76"/>
    <n v="-0.24000000953674316"/>
    <n v="0"/>
    <n v="0"/>
    <n v="-0.24000000953674316"/>
    <n v="0"/>
    <n v="-0.24000000953674316"/>
    <n v="-8.8800003528594976E-2"/>
    <n v="0"/>
    <n v="0"/>
    <n v="0"/>
    <n v="0"/>
    <n v="0"/>
    <n v="0"/>
    <n v="0"/>
    <n v="-8.8800003528594976E-2"/>
    <n v="0.37"/>
    <n v="0"/>
    <n v="-8.8800003528594976E-2"/>
    <n v="1.4799985885620117E-2"/>
    <n v="0"/>
    <n v="-1.4799985885620117E-2"/>
    <n v="-8.8800003528594976E-2"/>
  </r>
  <r>
    <x v="5"/>
    <n v="16"/>
    <n v="1637"/>
    <n v="163725"/>
    <n v="1637259003"/>
    <s v="PAG X CTA DE CLTE, CONSUMO  E RIESGO DE INCOBRAB"/>
    <n v="506465"/>
    <n v="0"/>
    <n v="506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25"/>
    <n v="1637259017"/>
    <s v="PAG X CTA  CLTES, CONSUMO  E SEGURO DESEMPLEO"/>
    <n v="70478908"/>
    <n v="0"/>
    <n v="70478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.9199998676776888E-2"/>
    <n v="0"/>
    <n v="5.9199998676776888E-2"/>
  </r>
  <r>
    <x v="5"/>
    <n v="16"/>
    <n v="1637"/>
    <n v="163725"/>
    <n v="1637259096"/>
    <s v="PAGO X CTA EMPL.CONSUMO CATEGORIA E."/>
    <n v="121078"/>
    <n v="0"/>
    <n v="121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25"/>
    <n v="1637259219"/>
    <s v="PAGO X CTA CLIENTES.CSMO.CATG.E.RECLASI."/>
    <n v="-794"/>
    <n v="0"/>
    <n v="-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25"/>
    <n v="1637259532"/>
    <s v="PAG CTA CLTE CAT E CONS TCCONVE 16372533"/>
    <n v="530493"/>
    <n v="0"/>
    <n v="530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25"/>
    <n v="1637259601"/>
    <s v="PAG X CTA DE CLTE, CONSUMO  E RIESGO DE INCOBRAB"/>
    <n v="2527479005"/>
    <n v="0"/>
    <n v="2527479004.6500001"/>
    <n v="-0.34999990463256836"/>
    <n v="0"/>
    <n v="0"/>
    <n v="-0.34999990463256836"/>
    <n v="0"/>
    <n v="-0.34999990463256836"/>
    <n v="-0.12949996471405029"/>
    <n v="0"/>
    <n v="0"/>
    <n v="0"/>
    <n v="0"/>
    <n v="0"/>
    <n v="0"/>
    <n v="0"/>
    <n v="-0.12949996471405029"/>
    <n v="0.37"/>
    <n v="0"/>
    <n v="-0.12949996471405029"/>
    <n v="0.1183999752998352"/>
    <n v="0"/>
    <n v="-0.1183999752998352"/>
    <n v="-0.12949996471405029"/>
  </r>
  <r>
    <x v="5"/>
    <n v="16"/>
    <n v="1637"/>
    <n v="163725"/>
    <n v="1637259616"/>
    <s v="PAG X CTA DE CLTE, CONSUMO  E RIESGO DE INCOBRA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25"/>
    <n v="1637259711"/>
    <s v="CAT E RIESGO INCOBR CONSUMO FOTO MULTA"/>
    <n v="691058"/>
    <n v="0"/>
    <n v="691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25"/>
    <n v="1637259720"/>
    <s v="CxC CAT E INTERES ANTICIPO, CCIAL"/>
    <n v="17728058"/>
    <n v="0"/>
    <n v="17728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25"/>
    <n v="1637259734"/>
    <s v="PAG X CTA DE CLTE CMO E RIESGO  INCOBRAB JURIDIC"/>
    <n v="78800"/>
    <n v="0"/>
    <n v="78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25"/>
    <n v="1637259744"/>
    <s v="PAG X CTA DE CLTE CMO  E RIESGO DE INCOBRAB SEGU"/>
    <n v="11958975"/>
    <n v="0"/>
    <n v="11958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25"/>
    <n v="1637259780"/>
    <s v="CXC CAT E COBRANZAS  CONSUMO"/>
    <n v="55000"/>
    <n v="0"/>
    <n v="5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25"/>
    <n v="1637259800"/>
    <s v="PAG X CTA  CLTE CMO E RIESGO DE INCOBRAB RECLASI"/>
    <n v="850475106"/>
    <n v="0"/>
    <n v="850475106.38999999"/>
    <n v="0.38999998569488525"/>
    <n v="0"/>
    <n v="0.38999998569488525"/>
    <n v="0"/>
    <n v="0"/>
    <n v="0.38999998569488525"/>
    <n v="0.14429999470710755"/>
    <n v="0"/>
    <n v="0"/>
    <n v="0"/>
    <n v="0"/>
    <n v="0"/>
    <n v="0"/>
    <n v="0"/>
    <n v="0.14429999470710755"/>
    <n v="0.37000000000000005"/>
    <n v="0.14429999470710755"/>
    <n v="0"/>
    <n v="0"/>
    <n v="-0.12210001587867737"/>
    <n v="0.14429999470710755"/>
    <n v="0.12210001587867737"/>
  </r>
  <r>
    <x v="5"/>
    <n v="16"/>
    <n v="1638"/>
    <n v="163805"/>
    <n v="1638059001"/>
    <s v="PAG X CTA DE CLTE, MICROCREDITO   A RIESGO NORMA"/>
    <n v="49294851"/>
    <n v="0"/>
    <n v="49294851.409999996"/>
    <n v="0.40999999642372131"/>
    <n v="0"/>
    <n v="0.40999999642372131"/>
    <n v="0"/>
    <n v="0"/>
    <n v="0.40999999642372131"/>
    <n v="0.15169999867677689"/>
    <n v="0"/>
    <n v="0"/>
    <n v="0"/>
    <n v="0"/>
    <n v="0"/>
    <n v="0"/>
    <n v="0"/>
    <n v="0.15169999867677689"/>
    <n v="0.37"/>
    <n v="0.15169999867677689"/>
    <n v="0"/>
    <n v="0"/>
    <n v="0"/>
    <n v="0.15169999867677689"/>
    <n v="0"/>
  </r>
  <r>
    <x v="5"/>
    <n v="16"/>
    <n v="1638"/>
    <n v="163805"/>
    <n v="1638059007"/>
    <s v="PAG X CTA DE CLTE, MICROCREDITO   A RIESGO NORMA"/>
    <n v="21969408"/>
    <n v="0"/>
    <n v="21969407.600000001"/>
    <n v="-0.39999999850988388"/>
    <n v="0"/>
    <n v="0"/>
    <n v="-0.39999999850988388"/>
    <n v="0"/>
    <n v="-0.39999999850988388"/>
    <n v="-0.14799999944865702"/>
    <n v="0"/>
    <n v="0"/>
    <n v="0"/>
    <n v="0"/>
    <n v="0"/>
    <n v="0"/>
    <n v="0"/>
    <n v="-0.14799999944865702"/>
    <n v="0.36999999999999994"/>
    <n v="0"/>
    <n v="-0.14799999944865702"/>
    <n v="0"/>
    <n v="-0.14799999944865702"/>
    <n v="0"/>
    <n v="0"/>
  </r>
  <r>
    <x v="5"/>
    <n v="16"/>
    <n v="1638"/>
    <n v="163805"/>
    <n v="1638059008"/>
    <s v="PAG X CTA DE CLTE, MICROCREDITO   A RIESGO NORMA"/>
    <n v="-16075188"/>
    <n v="0"/>
    <n v="-16075187.800000001"/>
    <n v="0.19999999925494194"/>
    <n v="0"/>
    <n v="0.19999999925494194"/>
    <n v="0"/>
    <n v="0"/>
    <n v="0.19999999925494194"/>
    <n v="7.3999999724328511E-2"/>
    <n v="0"/>
    <n v="0"/>
    <n v="0"/>
    <n v="0"/>
    <n v="0"/>
    <n v="0"/>
    <n v="0"/>
    <n v="7.3999999724328511E-2"/>
    <n v="0.36999999999999994"/>
    <n v="7.3999999724328511E-2"/>
    <n v="0"/>
    <n v="7.3999999724328511E-2"/>
    <n v="0"/>
    <n v="0"/>
    <n v="0"/>
  </r>
  <r>
    <x v="5"/>
    <n v="16"/>
    <n v="1638"/>
    <n v="163805"/>
    <n v="1638059016"/>
    <s v="PAGO X CTA CL.MICROCREDIT CAT A COMISION FNG Y F"/>
    <n v="837342433"/>
    <n v="0"/>
    <n v="837342432.71000004"/>
    <n v="-0.28999996185302734"/>
    <n v="0"/>
    <n v="0"/>
    <n v="-0.28999996185302734"/>
    <n v="0"/>
    <n v="-0.28999996185302734"/>
    <n v="-0.10729998588562012"/>
    <n v="0"/>
    <n v="0"/>
    <n v="0"/>
    <n v="0"/>
    <n v="0"/>
    <n v="0"/>
    <n v="0"/>
    <n v="-0.10729998588562012"/>
    <n v="0.37"/>
    <n v="0"/>
    <n v="-0.10729998588562012"/>
    <n v="5.1799994707107541E-2"/>
    <n v="0"/>
    <n v="-5.1799994707107541E-2"/>
    <n v="-0.10729998588562012"/>
  </r>
  <r>
    <x v="5"/>
    <n v="16"/>
    <n v="1638"/>
    <n v="163805"/>
    <n v="1638059017"/>
    <s v="PAG X CTA  CLTES, MICROCREDITO A SEGURO DESEMPLE"/>
    <n v="260792"/>
    <n v="0"/>
    <n v="260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8"/>
    <n v="163805"/>
    <n v="1638059800"/>
    <s v="PAG X CTA CLTE   MICROCR  A RIESGO NORMAL RECLAS"/>
    <n v="-153329564"/>
    <n v="0"/>
    <n v="-153329563.56999999"/>
    <n v="0.43000000715255737"/>
    <n v="0"/>
    <n v="0.43000000715255737"/>
    <n v="0"/>
    <n v="0"/>
    <n v="0.43000000715255737"/>
    <n v="0.15910000264644622"/>
    <n v="0"/>
    <n v="0"/>
    <n v="0"/>
    <n v="0"/>
    <n v="0"/>
    <n v="0"/>
    <n v="0"/>
    <n v="0.15910000264644622"/>
    <n v="0.37"/>
    <n v="0.15910000264644622"/>
    <n v="0"/>
    <n v="0.12209999933838844"/>
    <n v="0"/>
    <n v="3.7000003308057777E-2"/>
    <n v="0"/>
  </r>
  <r>
    <x v="5"/>
    <n v="16"/>
    <n v="1638"/>
    <n v="163810"/>
    <n v="1638109001"/>
    <s v="PAG X CTA DE CLTE  MICROCREDITO B RIESGO ACEPTAB"/>
    <n v="22282250"/>
    <n v="0"/>
    <n v="22282249.620000001"/>
    <n v="-0.37999999895691872"/>
    <n v="0"/>
    <n v="0"/>
    <n v="-0.37999999895691872"/>
    <n v="0"/>
    <n v="-0.37999999895691872"/>
    <n v="-0.14059999961405992"/>
    <n v="0"/>
    <n v="0"/>
    <n v="0"/>
    <n v="0"/>
    <n v="0"/>
    <n v="0"/>
    <n v="0"/>
    <n v="-0.14059999961405992"/>
    <n v="0.37"/>
    <n v="0"/>
    <n v="-0.14059999961405992"/>
    <n v="8.5100000165402895E-2"/>
    <n v="0"/>
    <n v="-8.5100000165402895E-2"/>
    <n v="-0.14059999961405992"/>
  </r>
  <r>
    <x v="5"/>
    <n v="16"/>
    <n v="1638"/>
    <n v="163810"/>
    <n v="1638109007"/>
    <s v="PAG X CTA DE CLTE  MICROCREDITO B RIESGO ACEPTAB"/>
    <n v="2182220"/>
    <n v="0"/>
    <n v="2182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8"/>
    <n v="163810"/>
    <n v="1638109008"/>
    <s v="PAG X CTA DE CLTE MICROCREDITO B RIESGO ACEPTABL"/>
    <n v="11157092"/>
    <n v="0"/>
    <n v="11157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8"/>
    <n v="163810"/>
    <n v="1638109016"/>
    <s v="PAGO X CTA CL.MICROCREDIT CAT B COMISION FNG Y F"/>
    <n v="60730807"/>
    <n v="0"/>
    <n v="60730806.82"/>
    <n v="-0.17999999970197678"/>
    <n v="0"/>
    <n v="0"/>
    <n v="-0.17999999970197678"/>
    <n v="0"/>
    <n v="-0.17999999970197678"/>
    <n v="-6.6599999889731407E-2"/>
    <n v="0"/>
    <n v="0"/>
    <n v="0"/>
    <n v="0"/>
    <n v="0"/>
    <n v="0"/>
    <n v="0"/>
    <n v="-6.6599999889731407E-2"/>
    <n v="0.37"/>
    <n v="0"/>
    <n v="-6.6599999889731407E-2"/>
    <n v="7.7700000330805777E-2"/>
    <n v="0"/>
    <n v="-7.7700000330805777E-2"/>
    <n v="-6.6599999889731407E-2"/>
  </r>
  <r>
    <x v="5"/>
    <n v="16"/>
    <n v="1638"/>
    <n v="163810"/>
    <n v="1638109800"/>
    <s v="PAG X CTA CLTE MICROCRED   B  RECLASIF"/>
    <n v="-9099861"/>
    <n v="0"/>
    <n v="-9099861.0399999991"/>
    <n v="-3.9999999105930328E-2"/>
    <n v="0"/>
    <n v="0"/>
    <n v="-3.9999999105930328E-2"/>
    <n v="0"/>
    <n v="-3.9999999105930328E-2"/>
    <n v="-1.4799999669194222E-2"/>
    <n v="0"/>
    <n v="0"/>
    <n v="0"/>
    <n v="0"/>
    <n v="0"/>
    <n v="0"/>
    <n v="0"/>
    <n v="-1.4799999669194222E-2"/>
    <n v="0.37"/>
    <n v="0"/>
    <n v="-1.4799999669194222E-2"/>
    <n v="8.5100000165402895E-2"/>
    <n v="0"/>
    <n v="-8.5100000165402895E-2"/>
    <n v="-1.4799999669194222E-2"/>
  </r>
  <r>
    <x v="5"/>
    <n v="16"/>
    <n v="1638"/>
    <n v="163815"/>
    <n v="1638159001"/>
    <s v="PAG X CTA DE CLTE  MICROCR   C RIESGO  APRECIAB"/>
    <n v="28639131"/>
    <n v="0"/>
    <n v="28639131.050000001"/>
    <n v="5.000000074505806E-2"/>
    <n v="0"/>
    <n v="5.000000074505806E-2"/>
    <n v="0"/>
    <n v="0"/>
    <n v="5.000000074505806E-2"/>
    <n v="1.8500000275671481E-2"/>
    <n v="0"/>
    <n v="0"/>
    <n v="0"/>
    <n v="0"/>
    <n v="0"/>
    <n v="0"/>
    <n v="0"/>
    <n v="1.8500000275671481E-2"/>
    <n v="0.37"/>
    <n v="1.8500000275671481E-2"/>
    <n v="0"/>
    <n v="0.11100000027567149"/>
    <n v="0"/>
    <n v="-9.2499999999999999E-2"/>
    <n v="0"/>
  </r>
  <r>
    <x v="5"/>
    <n v="16"/>
    <n v="1638"/>
    <n v="163815"/>
    <n v="1638159007"/>
    <s v="PAG X CTA DE CLTE  MICROCR   C RIESGO  APRECIAB"/>
    <n v="2213616"/>
    <n v="0"/>
    <n v="2213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8"/>
    <n v="163815"/>
    <n v="1638159008"/>
    <s v="PAG X CTA DE CLTE  MICROCR   C RIESGO  APRECIAB"/>
    <n v="11480017"/>
    <n v="0"/>
    <n v="11480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8"/>
    <n v="163815"/>
    <n v="1638159016"/>
    <s v="PAGO X CTA CL.MICROCREDIT CAT C COMISION FNG Y F"/>
    <n v="57277487"/>
    <n v="0"/>
    <n v="57277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0729999966919422"/>
    <n v="0"/>
    <n v="0.10729999966919422"/>
  </r>
  <r>
    <x v="5"/>
    <n v="16"/>
    <n v="1638"/>
    <n v="163815"/>
    <n v="1638159800"/>
    <s v="PAG X CTA DE CLTE  MICROCR   C RIESGO APRECIABLE"/>
    <n v="3190326"/>
    <n v="0"/>
    <n v="3190325.74"/>
    <n v="-0.25999999977648258"/>
    <n v="0"/>
    <n v="0"/>
    <n v="-0.25999999977648258"/>
    <n v="0"/>
    <n v="-0.25999999977648258"/>
    <n v="-9.6199999917298551E-2"/>
    <n v="0"/>
    <n v="0"/>
    <n v="0"/>
    <n v="0"/>
    <n v="0"/>
    <n v="0"/>
    <n v="0"/>
    <n v="-9.6199999917298551E-2"/>
    <n v="0.37"/>
    <n v="0"/>
    <n v="-9.6199999917298551E-2"/>
    <n v="0"/>
    <n v="-9.9899999834597103E-2"/>
    <n v="0"/>
    <n v="3.699999917298552E-3"/>
  </r>
  <r>
    <x v="5"/>
    <n v="16"/>
    <n v="1638"/>
    <n v="163820"/>
    <n v="1638209001"/>
    <s v="PAG X CTA CLTE   MICROCR   D RIESGO SIGNIFICATIV"/>
    <n v="45247557"/>
    <n v="0"/>
    <n v="45247556.719999999"/>
    <n v="-0.2800000011920929"/>
    <n v="0"/>
    <n v="0"/>
    <n v="-0.2800000011920929"/>
    <n v="0"/>
    <n v="-0.2800000011920929"/>
    <n v="-0.10360000044107437"/>
    <n v="0"/>
    <n v="0"/>
    <n v="0"/>
    <n v="0"/>
    <n v="0"/>
    <n v="0"/>
    <n v="0"/>
    <n v="-0.10360000044107437"/>
    <n v="0.37"/>
    <n v="0"/>
    <n v="-0.10360000044107437"/>
    <n v="0.11840000011026859"/>
    <n v="0"/>
    <n v="-0.11840000011026859"/>
    <n v="-0.10360000044107437"/>
  </r>
  <r>
    <x v="5"/>
    <n v="16"/>
    <n v="1638"/>
    <n v="163820"/>
    <n v="1638209007"/>
    <s v="PAG X CTA CLTE   MICROCR   D RIESGO SIGNIFICATIV"/>
    <n v="1998673"/>
    <n v="0"/>
    <n v="1998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8"/>
    <n v="163820"/>
    <n v="1638209008"/>
    <s v="PAG X CTA CLTE   MICROCR   D RIESGO SIGNIFICATIV"/>
    <n v="10271118"/>
    <n v="0"/>
    <n v="10271117.66"/>
    <n v="-0.33999999985098839"/>
    <n v="0"/>
    <n v="0"/>
    <n v="-0.33999999985098839"/>
    <n v="0"/>
    <n v="-0.33999999985098839"/>
    <n v="-0.12579999994486571"/>
    <n v="0"/>
    <n v="0"/>
    <n v="0"/>
    <n v="0"/>
    <n v="0"/>
    <n v="0"/>
    <n v="0"/>
    <n v="-0.12579999994486571"/>
    <n v="0.37"/>
    <n v="0"/>
    <n v="-0.12579999994486571"/>
    <n v="0"/>
    <n v="0"/>
    <n v="0"/>
    <n v="-0.12579999994486571"/>
  </r>
  <r>
    <x v="5"/>
    <n v="16"/>
    <n v="1638"/>
    <n v="163820"/>
    <n v="1638209016"/>
    <s v="PAGO X CTA CL.MICROCREDIT CAT D COMISION FNG Y F"/>
    <n v="59241923"/>
    <n v="0"/>
    <n v="59241922.670000002"/>
    <n v="-0.32999999821186066"/>
    <n v="0"/>
    <n v="0"/>
    <n v="-0.32999999821186066"/>
    <n v="0"/>
    <n v="-0.32999999821186066"/>
    <n v="-0.12209999933838844"/>
    <n v="0"/>
    <n v="0"/>
    <n v="0"/>
    <n v="0"/>
    <n v="0"/>
    <n v="0"/>
    <n v="0"/>
    <n v="-0.12209999933838844"/>
    <n v="0.37"/>
    <n v="0"/>
    <n v="-0.12209999933838844"/>
    <n v="0"/>
    <n v="0"/>
    <n v="0"/>
    <n v="-0.12209999933838844"/>
  </r>
  <r>
    <x v="5"/>
    <n v="16"/>
    <n v="1638"/>
    <n v="163820"/>
    <n v="1638209800"/>
    <s v="PAG X CTA CLTE   MICROCR   D RIESGO SIGNIFICATIV"/>
    <n v="-34562648"/>
    <n v="0"/>
    <n v="-34562648.229999997"/>
    <n v="-0.22999999672174454"/>
    <n v="0"/>
    <n v="0"/>
    <n v="-0.22999999672174454"/>
    <n v="0"/>
    <n v="-0.22999999672174454"/>
    <n v="-8.509999878704548E-2"/>
    <n v="0"/>
    <n v="0"/>
    <n v="0"/>
    <n v="0"/>
    <n v="0"/>
    <n v="0"/>
    <n v="0"/>
    <n v="-8.509999878704548E-2"/>
    <n v="0.37"/>
    <n v="0"/>
    <n v="-8.509999878704548E-2"/>
    <n v="0"/>
    <n v="-0.14430000022053718"/>
    <n v="0"/>
    <n v="5.9200001433491703E-2"/>
  </r>
  <r>
    <x v="5"/>
    <n v="16"/>
    <n v="1638"/>
    <n v="163825"/>
    <n v="1638259001"/>
    <s v="PAG X CTA CLTE   MICROCR   E RIESGO DE INCOBRAB"/>
    <n v="429164797"/>
    <n v="0"/>
    <n v="429164796.56999999"/>
    <n v="-0.43000000715255737"/>
    <n v="0"/>
    <n v="0"/>
    <n v="-0.43000000715255737"/>
    <n v="0"/>
    <n v="-0.43000000715255737"/>
    <n v="-0.15910000264644622"/>
    <n v="0"/>
    <n v="0"/>
    <n v="0"/>
    <n v="0"/>
    <n v="0"/>
    <n v="0"/>
    <n v="0"/>
    <n v="-0.15910000264644622"/>
    <n v="0.37"/>
    <n v="0"/>
    <n v="-0.15910000264644622"/>
    <n v="6.6599980592727662E-2"/>
    <n v="0"/>
    <n v="-6.6599980592727662E-2"/>
    <n v="-0.15910000264644622"/>
  </r>
  <r>
    <x v="5"/>
    <n v="16"/>
    <n v="1638"/>
    <n v="163825"/>
    <n v="1638259007"/>
    <s v="PAG X CTA CLTE   MICROCR   E RIESGO DE INCOBRAB"/>
    <n v="9014925"/>
    <n v="0"/>
    <n v="9014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8"/>
    <n v="163825"/>
    <n v="1638259008"/>
    <s v="PAG X CTA CLTE   MICROCR   E RIESGO DE INCOBRAB"/>
    <n v="46276157"/>
    <n v="0"/>
    <n v="46276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5169999867677689"/>
    <n v="0"/>
    <n v="0.15169999867677689"/>
  </r>
  <r>
    <x v="5"/>
    <n v="16"/>
    <n v="1638"/>
    <n v="163825"/>
    <n v="1638259016"/>
    <s v="PAGO X CTA CL.MICROCREDIT CAT E COMISION FNG Y F"/>
    <n v="550536589"/>
    <n v="0"/>
    <n v="550536588.86000001"/>
    <n v="-0.13999998569488525"/>
    <n v="0"/>
    <n v="0"/>
    <n v="-0.13999998569488525"/>
    <n v="0"/>
    <n v="-0.13999998569488525"/>
    <n v="-5.1799994707107541E-2"/>
    <n v="0"/>
    <n v="0"/>
    <n v="0"/>
    <n v="0"/>
    <n v="0"/>
    <n v="0"/>
    <n v="0"/>
    <n v="-5.1799994707107541E-2"/>
    <n v="0.37"/>
    <n v="0"/>
    <n v="-5.1799994707107541E-2"/>
    <n v="0"/>
    <n v="0"/>
    <n v="0"/>
    <n v="-5.1799994707107541E-2"/>
  </r>
  <r>
    <x v="5"/>
    <n v="16"/>
    <n v="1638"/>
    <n v="163825"/>
    <n v="1638259017"/>
    <s v="PAG X CTA CLTES MICROCREDITO E SEGURO DESEMPLE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8"/>
    <n v="163825"/>
    <n v="1638259800"/>
    <s v="PAG X CTA CLTE   MICROCR   E RIESGO DE INCOBRAB"/>
    <n v="193801747"/>
    <n v="0"/>
    <n v="193801747.09999999"/>
    <n v="9.9999994039535522E-2"/>
    <n v="0"/>
    <n v="9.9999994039535522E-2"/>
    <n v="0"/>
    <n v="0"/>
    <n v="9.9999994039535522E-2"/>
    <n v="3.6999997794628141E-2"/>
    <n v="0"/>
    <n v="0"/>
    <n v="0"/>
    <n v="0"/>
    <n v="0"/>
    <n v="0"/>
    <n v="0"/>
    <n v="3.6999997794628141E-2"/>
    <n v="0.37"/>
    <n v="3.6999997794628141E-2"/>
    <n v="0"/>
    <n v="3.6999997794628141E-2"/>
    <n v="0"/>
    <n v="0"/>
    <n v="0"/>
  </r>
  <r>
    <x v="5"/>
    <n v="16"/>
    <n v="1639"/>
    <n v="163905"/>
    <n v="1639052001"/>
    <s v="PAGO X CUENTA DE CLIENTE SEGURO CARTERA CCIAL"/>
    <n v="496240889"/>
    <n v="0"/>
    <n v="496240888.76999998"/>
    <n v="-0.23000001907348633"/>
    <n v="0"/>
    <n v="0"/>
    <n v="-0.23000001907348633"/>
    <n v="0"/>
    <n v="-0.23000001907348633"/>
    <n v="-8.5100007057189939E-2"/>
    <n v="0"/>
    <n v="0"/>
    <n v="0"/>
    <n v="0"/>
    <n v="0"/>
    <n v="0"/>
    <n v="0"/>
    <n v="-8.5100007057189939E-2"/>
    <n v="0.37"/>
    <n v="0"/>
    <n v="-8.5100007057189939E-2"/>
    <n v="0"/>
    <n v="-0.15170000970363617"/>
    <n v="0"/>
    <n v="6.6600002646446235E-2"/>
  </r>
  <r>
    <x v="5"/>
    <n v="16"/>
    <n v="1639"/>
    <n v="163905"/>
    <n v="1639059001"/>
    <s v="PAG X CTA DE CLIENTES, COMERCIAL  A RIESGO NORMA"/>
    <n v="335269566"/>
    <n v="0"/>
    <n v="335269566.37"/>
    <n v="0.37000000476837158"/>
    <n v="0"/>
    <n v="0.37000000476837158"/>
    <n v="0"/>
    <n v="0"/>
    <n v="0.37000000476837158"/>
    <n v="0.13690000176429748"/>
    <n v="0"/>
    <n v="0"/>
    <n v="0"/>
    <n v="0"/>
    <n v="0"/>
    <n v="0"/>
    <n v="0"/>
    <n v="0.13690000176429748"/>
    <n v="0.37"/>
    <n v="0.13690000176429748"/>
    <n v="0"/>
    <n v="4.0700005292892458E-2"/>
    <n v="0"/>
    <n v="9.6199996471405022E-2"/>
    <n v="0"/>
  </r>
  <r>
    <x v="5"/>
    <n v="16"/>
    <n v="1639"/>
    <n v="163905"/>
    <n v="1639059016"/>
    <s v="PAGO X CTA CL. COMERCIAL  CAT A COMISION FNG Y F"/>
    <n v="4541876408"/>
    <n v="0"/>
    <n v="4541876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3999929428100589E-2"/>
    <n v="0"/>
    <n v="-7.3999929428100589E-2"/>
    <n v="0"/>
  </r>
  <r>
    <x v="5"/>
    <n v="16"/>
    <n v="1639"/>
    <n v="163905"/>
    <n v="1639059402"/>
    <s v="PAG X CTA CTE CCIAL  A RIESGO NORMAL SEGURO"/>
    <n v="43193092"/>
    <n v="0"/>
    <n v="43193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05"/>
    <n v="1639059501"/>
    <s v="SEGUROS VIDA INC  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05"/>
    <n v="1639059532"/>
    <s v="PAG CTA CLTE CAT A CIAL TCCONVE 16390533"/>
    <n v="5141868"/>
    <n v="0"/>
    <n v="5141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05"/>
    <n v="1639059601"/>
    <s v="PAG X CTA DE CLIENTES, COMERCIAL  A RIESGO NORMA"/>
    <n v="1284639338"/>
    <n v="0"/>
    <n v="1284639338.0999999"/>
    <n v="9.9999904632568359E-2"/>
    <n v="0"/>
    <n v="9.9999904632568359E-2"/>
    <n v="0"/>
    <n v="0"/>
    <n v="9.9999904632568359E-2"/>
    <n v="3.6999964714050294E-2"/>
    <n v="0"/>
    <n v="0"/>
    <n v="0"/>
    <n v="0"/>
    <n v="0"/>
    <n v="0"/>
    <n v="0"/>
    <n v="3.6999964714050294E-2"/>
    <n v="0.37"/>
    <n v="3.6999964714050294E-2"/>
    <n v="0"/>
    <n v="0"/>
    <n v="-7.4000017642974855E-2"/>
    <n v="3.6999964714050294E-2"/>
    <n v="7.4000017642974855E-2"/>
  </r>
  <r>
    <x v="5"/>
    <n v="16"/>
    <n v="1639"/>
    <n v="163905"/>
    <n v="1639059602"/>
    <s v="VEHICULOS (NUEVOS) (19631001)"/>
    <n v="397926000"/>
    <n v="0"/>
    <n v="39792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05"/>
    <n v="1639059603"/>
    <s v="PAG X CTA DE CLIENTES, COMERCIAL  A RIESGO NORMA"/>
    <n v="8951052"/>
    <n v="0"/>
    <n v="8951052.2599999998"/>
    <n v="0.25999999977648258"/>
    <n v="0"/>
    <n v="0.25999999977648258"/>
    <n v="0"/>
    <n v="0"/>
    <n v="0.25999999977648258"/>
    <n v="9.6199999917298551E-2"/>
    <n v="0"/>
    <n v="0"/>
    <n v="0"/>
    <n v="0"/>
    <n v="0"/>
    <n v="0"/>
    <n v="0"/>
    <n v="9.6199999917298551E-2"/>
    <n v="0.37"/>
    <n v="9.6199999917298551E-2"/>
    <n v="0"/>
    <n v="3.3299999944865703E-2"/>
    <n v="0"/>
    <n v="6.2899999972432841E-2"/>
    <n v="0"/>
  </r>
  <r>
    <x v="5"/>
    <n v="16"/>
    <n v="1639"/>
    <n v="163905"/>
    <n v="1639059700"/>
    <s v="PAG X CTA DE CLIENTES, CCIAL  A RGO NORMAL LEY 5"/>
    <n v="8664128"/>
    <n v="0"/>
    <n v="8664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39"/>
    <n v="163905"/>
    <n v="1639059702"/>
    <s v="ANTICIPO DE CONTRATOS ARRENDAMIENTO"/>
    <n v="56893951013"/>
    <n v="0"/>
    <n v="56893951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05"/>
    <n v="1639059703"/>
    <s v="PAG X CTA DE CLIENTES, CCIAL  A RIESGO NORM IVA"/>
    <n v="2095452658"/>
    <n v="0"/>
    <n v="2095452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05"/>
    <n v="1639059705"/>
    <s v="PAG X CTA DE CLIENT CCIAL  A RGO NOR COM  FRENTE"/>
    <n v="39309954"/>
    <n v="0"/>
    <n v="39309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05"/>
    <n v="1639059706"/>
    <s v="EQUIPO PARA ARRENDAR MAQUINARIA (NUEVO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05"/>
    <n v="1639059707"/>
    <s v="EQUIPO PARA ARRENDA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05"/>
    <n v="1639059708"/>
    <s v="EQUIPO PARA ARRENDAR"/>
    <n v="45220000"/>
    <n v="0"/>
    <n v="452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39"/>
    <n v="163905"/>
    <n v="1639059709"/>
    <s v="MAQUINARIA Y EQUIPO FRA DEFIN CTO ANTIC"/>
    <n v="120255303532"/>
    <n v="0"/>
    <n v="120255303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05"/>
    <n v="1639059710"/>
    <s v="CAT A RIESGO NORMAL CCIAL FOTO MULTA"/>
    <n v="170919508"/>
    <n v="0"/>
    <n v="170919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39"/>
    <n v="163905"/>
    <n v="1639059712"/>
    <s v="BIENES INMUEBLES FRA DEFIN CTO ANTIC"/>
    <n v="1221577388766"/>
    <n v="0"/>
    <n v="1221577388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39"/>
    <n v="163905"/>
    <n v="1639059716"/>
    <s v="ANTICIPO DE CONTRATOS"/>
    <n v="634383046150"/>
    <n v="0"/>
    <n v="634383046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39"/>
    <n v="163905"/>
    <n v="1639059717"/>
    <s v="EQUIPO DE COMPUTO FRA DEFIN CTO ANTIC"/>
    <n v="3000456538"/>
    <n v="0"/>
    <n v="3000456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05"/>
    <n v="1639059720"/>
    <s v="PAG x CTA CLIENTE CAT A INTERES ANTICIPOS, CCIAL"/>
    <n v="12814972727"/>
    <n v="0"/>
    <n v="12814972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05"/>
    <n v="1639059721"/>
    <s v="PAG x CTA CLIENTE CAT A IMPTO PREDIAL, CCIAL"/>
    <n v="4195869054"/>
    <n v="0"/>
    <n v="4195869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05"/>
    <n v="1639059730"/>
    <s v="PAG x CTA CLIENTE CAT A COMISION FNG, CCIAL"/>
    <n v="1104493688"/>
    <n v="0"/>
    <n v="1104493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05"/>
    <n v="1639059731"/>
    <s v="CXC CAT A HATOLEAS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39"/>
    <n v="163905"/>
    <n v="1639059732"/>
    <s v="VEHICULOS FRA DEFIN CTO ANTIC"/>
    <n v="53474432985"/>
    <n v="0"/>
    <n v="53474432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39"/>
    <n v="163905"/>
    <n v="1639059733"/>
    <s v="MUEBLES Y ENSERES FRA DEFIN CTO ANTIC"/>
    <n v="20587678874"/>
    <n v="0"/>
    <n v="20587678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05"/>
    <n v="1639059740"/>
    <s v="PAG x CTA CLIENTE CAT A SEGUROS, CCIAL"/>
    <n v="633220087"/>
    <n v="0"/>
    <n v="633220087.25"/>
    <n v="0.25"/>
    <n v="0"/>
    <n v="0.25"/>
    <n v="0"/>
    <n v="0"/>
    <n v="0.25"/>
    <n v="9.2499999999999999E-2"/>
    <n v="0"/>
    <n v="0"/>
    <n v="0"/>
    <n v="0"/>
    <n v="0"/>
    <n v="0"/>
    <n v="0"/>
    <n v="9.2499999999999999E-2"/>
    <n v="0.37"/>
    <n v="9.2499999999999999E-2"/>
    <n v="0"/>
    <n v="3.3300056457519531E-2"/>
    <n v="0"/>
    <n v="5.9199943542480468E-2"/>
    <n v="0"/>
  </r>
  <r>
    <x v="5"/>
    <n v="16"/>
    <n v="1639"/>
    <n v="163905"/>
    <n v="1639059741"/>
    <s v="PAG x CTA CLIENTE CAT A LS CCIAL  IMPT ACTIVOS L"/>
    <n v="444700616"/>
    <n v="0"/>
    <n v="444700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39"/>
    <n v="163905"/>
    <n v="1639059742"/>
    <s v="IMPORTACIONES EN CURSO ANTICIPO M/N"/>
    <n v="2287642478"/>
    <n v="0"/>
    <n v="2287642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39"/>
    <n v="163905"/>
    <n v="1639059744"/>
    <s v="VEHICULOS  ARREND FRA DEFIN CTO ANTIC"/>
    <n v="45325502231"/>
    <n v="0"/>
    <n v="45325502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05"/>
    <n v="1639059747"/>
    <s v="PAG x CTA CLIENTE CAT A EFECTO SINIESTRO, CCIAL"/>
    <n v="15795345"/>
    <n v="0"/>
    <n v="15795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39"/>
    <n v="163905"/>
    <n v="1639059748"/>
    <s v="EQUIPO COMPUTO ARREND FRA DEFIN CTO"/>
    <n v="17097546340"/>
    <n v="0"/>
    <n v="17097546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39"/>
    <n v="163905"/>
    <n v="1639059749"/>
    <s v="BIENES INMUEB ARREND FRA DEFIN CTO ANTIC"/>
    <n v="14942631044"/>
    <n v="0"/>
    <n v="14942631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05"/>
    <n v="1639059750"/>
    <s v="PAG x CTA CLIENTE CAT A, SEGURO CONTRATO, CCIAL"/>
    <n v="285690271"/>
    <n v="0"/>
    <n v="285690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39"/>
    <n v="163905"/>
    <n v="1639059751"/>
    <s v="CAT A CCIAL REG GTIA"/>
    <n v="253470"/>
    <n v="0"/>
    <n v="253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39"/>
    <n v="163905"/>
    <n v="1639059752"/>
    <s v="IMPORTACIONES EN CURSO M/N"/>
    <n v="422806872500"/>
    <n v="0"/>
    <n v="42280687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05"/>
    <n v="1639059755"/>
    <s v="CAT A CC TRASPAS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05"/>
    <n v="1639059757"/>
    <s v="CAUSACION IMPORT EN CURSO (ME)  RIESGO Y BENEFIC"/>
    <n v="16908895091"/>
    <n v="0"/>
    <n v="16908895091.25"/>
    <n v="0.25"/>
    <n v="0"/>
    <n v="0.25"/>
    <n v="0"/>
    <n v="0"/>
    <n v="0.25"/>
    <n v="9.2499999999999999E-2"/>
    <n v="0"/>
    <n v="0"/>
    <n v="0"/>
    <n v="0"/>
    <n v="0"/>
    <n v="0"/>
    <n v="0"/>
    <n v="9.2499999999999999E-2"/>
    <n v="0.37"/>
    <n v="9.2499999999999999E-2"/>
    <n v="0"/>
    <n v="0.13320022583007812"/>
    <n v="0"/>
    <n v="-4.0700225830078124E-2"/>
    <n v="0"/>
  </r>
  <r>
    <x v="5"/>
    <n v="16"/>
    <n v="1639"/>
    <n v="163905"/>
    <n v="1639059760"/>
    <s v="PAG x CTA CLIENTE CAT A OFERTA MERCANTIL, CCIAL"/>
    <n v="2003770618"/>
    <n v="0"/>
    <n v="2003770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05"/>
    <n v="1639059761"/>
    <s v="PAG x CTA CLIENTE CAT A CANON PROPNAL COMERCIAL"/>
    <n v="393360029"/>
    <n v="0"/>
    <n v="393360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05"/>
    <n v="1639059771"/>
    <s v="PAG x CTA CLIENTE CAT A, OTRAS, CCIAL"/>
    <n v="3229724869"/>
    <n v="0"/>
    <n v="3229724869.3899999"/>
    <n v="0.3899998664855957"/>
    <n v="0"/>
    <n v="0.3899998664855957"/>
    <n v="0"/>
    <n v="0"/>
    <n v="0.3899998664855957"/>
    <n v="0.14429995059967041"/>
    <n v="0"/>
    <n v="0"/>
    <n v="0"/>
    <n v="0"/>
    <n v="0"/>
    <n v="0"/>
    <n v="0"/>
    <n v="0.14429995059967041"/>
    <n v="0.37"/>
    <n v="0.14429995059967041"/>
    <n v="0"/>
    <n v="0"/>
    <n v="0"/>
    <n v="0.14429995059967041"/>
    <n v="0"/>
  </r>
  <r>
    <x v="5"/>
    <n v="16"/>
    <n v="1639"/>
    <n v="163905"/>
    <n v="1639059775"/>
    <s v="OTROS INTERES IMPORTACIONES DELFIN"/>
    <n v="3800683254"/>
    <n v="0"/>
    <n v="3800683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05"/>
    <n v="1639059788"/>
    <s v="OTROS INTERES IMPORTACIONES LEY 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05"/>
    <n v="1639059800"/>
    <s v="PAG X CTA DE CLIENTES, COMERCIAL  A RIESGO NORMA"/>
    <n v="-993475257"/>
    <n v="0"/>
    <n v="-993475256.88999999"/>
    <n v="0.11000001430511475"/>
    <n v="0"/>
    <n v="0.11000001430511475"/>
    <n v="0"/>
    <n v="0"/>
    <n v="0.11000001430511475"/>
    <n v="4.0700005292892458E-2"/>
    <n v="0"/>
    <n v="0"/>
    <n v="0"/>
    <n v="0"/>
    <n v="0"/>
    <n v="0"/>
    <n v="0"/>
    <n v="4.0700005292892458E-2"/>
    <n v="0.37"/>
    <n v="4.0700005292892458E-2"/>
    <n v="0"/>
    <n v="0"/>
    <n v="-5.1799994707107541E-2"/>
    <n v="4.0700005292892458E-2"/>
    <n v="5.1799994707107541E-2"/>
  </r>
  <r>
    <x v="5"/>
    <n v="16"/>
    <n v="1639"/>
    <n v="163910"/>
    <n v="1639109001"/>
    <s v="PAG X CTA DE CLTE, COMERCIAL  B RIESGO ACEPTABLE"/>
    <n v="280261527"/>
    <n v="0"/>
    <n v="280261526.75"/>
    <n v="-0.25"/>
    <n v="0"/>
    <n v="0"/>
    <n v="-0.25"/>
    <n v="0"/>
    <n v="-0.25"/>
    <n v="-9.2499999999999999E-2"/>
    <n v="0"/>
    <n v="0"/>
    <n v="0"/>
    <n v="0"/>
    <n v="0"/>
    <n v="0"/>
    <n v="0"/>
    <n v="-9.2499999999999999E-2"/>
    <n v="0.37"/>
    <n v="0"/>
    <n v="-9.2499999999999999E-2"/>
    <n v="5.9200009703636168E-2"/>
    <n v="0"/>
    <n v="-5.9200009703636168E-2"/>
    <n v="-9.2499999999999999E-2"/>
  </r>
  <r>
    <x v="5"/>
    <n v="16"/>
    <n v="1639"/>
    <n v="163910"/>
    <n v="1639109006"/>
    <s v="PAG X CTA DE CLTE, COMERCIAL  B RIESGO ACEPTA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0"/>
    <n v="1639109016"/>
    <s v="PAGO X CTA CL. COMERCIAL  CAT B COMISION FNG Y F"/>
    <n v="771918343"/>
    <n v="0"/>
    <n v="771918342.50999999"/>
    <n v="-0.49000000953674316"/>
    <n v="0"/>
    <n v="0"/>
    <n v="-0.49000000953674316"/>
    <n v="0"/>
    <n v="-0.49000000953674316"/>
    <n v="-0.18130000352859496"/>
    <n v="0"/>
    <n v="0"/>
    <n v="0"/>
    <n v="0"/>
    <n v="0"/>
    <n v="0"/>
    <n v="0"/>
    <n v="-0.18130000352859496"/>
    <n v="0.37"/>
    <n v="0"/>
    <n v="-0.18130000352859496"/>
    <n v="9.6199996471405022E-2"/>
    <n v="0"/>
    <n v="-9.6199996471405022E-2"/>
    <n v="-0.18130000352859496"/>
  </r>
  <r>
    <x v="5"/>
    <n v="16"/>
    <n v="1639"/>
    <n v="163910"/>
    <n v="1639109402"/>
    <s v="PAG X CTA CTE CCIAL  B RIESGO ACEPTABLE SEGURO"/>
    <n v="109075"/>
    <n v="0"/>
    <n v="109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0"/>
    <n v="1639109501"/>
    <s v="SEGUROS VIDA INC T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0"/>
    <n v="1639109601"/>
    <s v="PAG X CTA DE CLTE, COMERCIAL  B RIESGO ACEPTABLE"/>
    <n v="243589887"/>
    <n v="0"/>
    <n v="243589886.62"/>
    <n v="-0.37999999523162842"/>
    <n v="0"/>
    <n v="0"/>
    <n v="-0.37999999523162842"/>
    <n v="0"/>
    <n v="-0.37999999523162842"/>
    <n v="-0.14059999823570252"/>
    <n v="0"/>
    <n v="0"/>
    <n v="0"/>
    <n v="0"/>
    <n v="0"/>
    <n v="0"/>
    <n v="0"/>
    <n v="-0.14059999823570252"/>
    <n v="0.37"/>
    <n v="0"/>
    <n v="-0.14059999823570252"/>
    <n v="1.1099989414215087E-2"/>
    <n v="0"/>
    <n v="-1.1099989414215087E-2"/>
    <n v="-0.14059999823570252"/>
  </r>
  <r>
    <x v="5"/>
    <n v="16"/>
    <n v="1639"/>
    <n v="163910"/>
    <n v="1639109700"/>
    <s v="PAG x CTA CLIENTE CAT B LEASING CCIAL LEY 550"/>
    <n v="568294872"/>
    <n v="0"/>
    <n v="568294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0"/>
    <n v="1639109703"/>
    <s v="PAG x CTA CLIENTE CAT B, IVA LS OPERATIVO, CCIAL"/>
    <n v="150216324"/>
    <n v="0"/>
    <n v="150216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0"/>
    <n v="1639109710"/>
    <s v="CAT B RIESGO ACEP CCIAL FOTO MULTA"/>
    <n v="10002795"/>
    <n v="0"/>
    <n v="10002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0"/>
    <n v="1639109711"/>
    <s v="PAG x CTA CLIENTE CAT B LS CCIAL  IMPT ACTIVOS L"/>
    <n v="78810595"/>
    <n v="0"/>
    <n v="78810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0"/>
    <n v="1639109720"/>
    <s v="PAG x CTA CLIENTE CAT B IMPTO PREDIAL, CCIAL"/>
    <n v="154880264"/>
    <n v="0"/>
    <n v="154880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0"/>
    <n v="1639109730"/>
    <s v="PAG x CTA CLIENTE CAT B COMISION FNG, CCIAL"/>
    <n v="248133835"/>
    <n v="0"/>
    <n v="248133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0"/>
    <n v="1639109731"/>
    <s v="PAG x CTA CLIENTE CAT B HATOLEASING C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0"/>
    <n v="1639109734"/>
    <s v="PAG x CTA CLIENTE CAT B INTERES ANTICIPOS, CCIAL"/>
    <n v="908323168"/>
    <n v="0"/>
    <n v="908323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0"/>
    <n v="1639109740"/>
    <s v="CXC CAT B COSTOS JUR"/>
    <n v="330428"/>
    <n v="0"/>
    <n v="330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0"/>
    <n v="1639109741"/>
    <s v="PAG x CTA CLIENTE CAT B SEGUROS, CCIAL"/>
    <n v="365306972"/>
    <n v="0"/>
    <n v="365306971.50999999"/>
    <n v="-0.49000000953674316"/>
    <n v="0"/>
    <n v="0"/>
    <n v="-0.49000000953674316"/>
    <n v="0"/>
    <n v="-0.49000000953674316"/>
    <n v="-0.18130000352859496"/>
    <n v="0"/>
    <n v="0"/>
    <n v="0"/>
    <n v="0"/>
    <n v="0"/>
    <n v="0"/>
    <n v="0"/>
    <n v="-0.18130000352859496"/>
    <n v="0.37"/>
    <n v="0"/>
    <n v="-0.18130000352859496"/>
    <n v="5.9199987649917601E-2"/>
    <n v="0"/>
    <n v="-5.9199987649917601E-2"/>
    <n v="-0.18130000352859496"/>
  </r>
  <r>
    <x v="5"/>
    <n v="16"/>
    <n v="1639"/>
    <n v="163910"/>
    <n v="1639109750"/>
    <s v="PAG x CTA CLIENTE CAT B, SEGURO CONTRATO, CCIAL"/>
    <n v="73226073"/>
    <n v="0"/>
    <n v="73226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0"/>
    <n v="1639109755"/>
    <s v="CAT B CC TRASPAS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0"/>
    <n v="1639109760"/>
    <s v="PAG x CTA CLIENTE CAT B EFECTO SINIESTRO, CCIAL"/>
    <n v="410254"/>
    <n v="0"/>
    <n v="410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0"/>
    <n v="1639109762"/>
    <s v="PAG x CTA CLIENTE CAT B CANON PROPNAL COMER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0"/>
    <n v="1639109764"/>
    <s v="PAG x CTA CLIENTE CAT B OFERTA MERCANTIL, CCIAL"/>
    <n v="2859139"/>
    <n v="0"/>
    <n v="2859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0"/>
    <n v="1639109771"/>
    <s v="PAG x CTA CLIENTE CAT B, OTRAS, CCIAL"/>
    <n v="115860585"/>
    <n v="0"/>
    <n v="115860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0"/>
    <n v="1639109780"/>
    <s v="CXC B COBRANZ  C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0"/>
    <n v="1639109800"/>
    <s v="PAG X CTA DE CLTE, COMERCIAL  B RIESGO ACEPTABLE"/>
    <n v="50145028"/>
    <n v="0"/>
    <n v="50145028.130000003"/>
    <n v="0.13000000268220901"/>
    <n v="0"/>
    <n v="0.13000000268220901"/>
    <n v="0"/>
    <n v="0"/>
    <n v="0.13000000268220901"/>
    <n v="4.8100000992417333E-2"/>
    <n v="0"/>
    <n v="0"/>
    <n v="0"/>
    <n v="0"/>
    <n v="0"/>
    <n v="0"/>
    <n v="0"/>
    <n v="4.8100000992417333E-2"/>
    <n v="0.37"/>
    <n v="4.8100000992417333E-2"/>
    <n v="0"/>
    <n v="0"/>
    <n v="-0.15170000005513429"/>
    <n v="4.8100000992417333E-2"/>
    <n v="0.15170000005513429"/>
  </r>
  <r>
    <x v="5"/>
    <n v="16"/>
    <n v="1639"/>
    <n v="163915"/>
    <n v="1639159001"/>
    <s v="PAG X CTA DE CLTE, COMERCIAL  C RIESGO APRECIABL"/>
    <n v="359281128"/>
    <n v="0"/>
    <n v="359281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3999929428100585E-3"/>
    <n v="0"/>
    <n v="-7.3999929428100585E-3"/>
    <n v="0"/>
  </r>
  <r>
    <x v="5"/>
    <n v="16"/>
    <n v="1639"/>
    <n v="163915"/>
    <n v="1639159016"/>
    <s v="PAGO X CTA CL. COMERCIAL  CAT C COMISION FNG Y F"/>
    <n v="659312422"/>
    <n v="0"/>
    <n v="659312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2950000882148743"/>
    <n v="0"/>
    <n v="0.12950000882148743"/>
  </r>
  <r>
    <x v="5"/>
    <n v="16"/>
    <n v="1639"/>
    <n v="163915"/>
    <n v="1639159501"/>
    <s v="SEGUROS VIDA INC T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5"/>
    <n v="1639159532"/>
    <s v="PAG CTA CLTE CAT C CIAL TCCONVE 16391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5"/>
    <n v="1639159601"/>
    <s v="PAG X CTA DE CLTE, COMERCIAL  C RIESGO APRECIABL"/>
    <n v="71894327"/>
    <n v="0"/>
    <n v="71894326.659999996"/>
    <n v="-0.34000000357627869"/>
    <n v="0"/>
    <n v="0"/>
    <n v="-0.34000000357627869"/>
    <n v="0"/>
    <n v="-0.34000000357627869"/>
    <n v="-0.12580000132322311"/>
    <n v="0"/>
    <n v="0"/>
    <n v="0"/>
    <n v="0"/>
    <n v="0"/>
    <n v="0"/>
    <n v="0"/>
    <n v="-0.12580000132322311"/>
    <n v="0.37"/>
    <n v="0"/>
    <n v="-0.12580000132322311"/>
    <n v="0"/>
    <n v="-7.3999984562397002E-3"/>
    <n v="0"/>
    <n v="-0.11840000286698341"/>
  </r>
  <r>
    <x v="5"/>
    <n v="16"/>
    <n v="1639"/>
    <n v="163915"/>
    <n v="1639159700"/>
    <s v="PAG x CTA CLIENTE CAT C, CONTRATOS LEY 550, CCIA"/>
    <n v="114552745"/>
    <n v="0"/>
    <n v="114552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5"/>
    <n v="1639159703"/>
    <s v="PAG x CTA CLIENTE CAT C COMERCIAL IVA LS OPERATI"/>
    <n v="20536880"/>
    <n v="0"/>
    <n v="20536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5"/>
    <n v="1639159709"/>
    <s v="COMISION AL FRENTE COMERCIAL CAT 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5"/>
    <n v="1639159710"/>
    <s v="CAT C RIESGO APREC CCIAL FOTO MULTA"/>
    <n v="6224794"/>
    <n v="0"/>
    <n v="6224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5"/>
    <n v="1639159711"/>
    <s v="PAG x CTA CLIENTE CAT C HATOLEAS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5"/>
    <n v="1639159712"/>
    <s v="PAG x CTA CLIENTE CAT C LS CCIAL  IMPT ACTIVOS 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5"/>
    <n v="1639159720"/>
    <s v="PAG x CTA CLIENTE CAT C IMPTO PREDIAL, CCIAL"/>
    <n v="41535283"/>
    <n v="0"/>
    <n v="41535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5"/>
    <n v="1639159721"/>
    <s v="PAG x CTA CLIENTE CAT C INTERES ANTICIPOS, CCIAL"/>
    <n v="3668955"/>
    <n v="0"/>
    <n v="3668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5"/>
    <n v="1639159730"/>
    <s v="PAG x CTA CLIENTE CAT C COMISION FNG, CCIAL"/>
    <n v="108527511"/>
    <n v="0"/>
    <n v="108527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5"/>
    <n v="1639159740"/>
    <s v="CXC CAT C COSTOS JUR"/>
    <n v="7251309"/>
    <n v="0"/>
    <n v="7251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5"/>
    <n v="1639159741"/>
    <s v="PAG x CTA CLIENTE CAT C HON. ABOGADOS, CCIAL"/>
    <n v="3337621"/>
    <n v="0"/>
    <n v="3337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5"/>
    <n v="1639159742"/>
    <s v="PAG x CTA CLIENTE CAT C SEGUROS, CCIAL"/>
    <n v="221935520"/>
    <n v="0"/>
    <n v="221935519.99000001"/>
    <n v="-9.9999904632568359E-3"/>
    <n v="0"/>
    <n v="0"/>
    <n v="-9.9999904632568359E-3"/>
    <n v="0"/>
    <n v="-9.9999904632568359E-3"/>
    <n v="-3.6999964714050293E-3"/>
    <n v="0"/>
    <n v="0"/>
    <n v="0"/>
    <n v="0"/>
    <n v="0"/>
    <n v="0"/>
    <n v="0"/>
    <n v="-3.6999964714050293E-3"/>
    <n v="0.37"/>
    <n v="0"/>
    <n v="-3.6999964714050293E-3"/>
    <n v="0.17760000705718995"/>
    <n v="0"/>
    <n v="-0.17760000705718995"/>
    <n v="-3.6999964714050293E-3"/>
  </r>
  <r>
    <x v="5"/>
    <n v="16"/>
    <n v="1639"/>
    <n v="163915"/>
    <n v="1639159750"/>
    <s v="PAG x CTA CLIENTE CAT C, SEGURO CONTRATO CCIAL"/>
    <n v="23350781"/>
    <n v="0"/>
    <n v="23350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39"/>
    <n v="163915"/>
    <n v="1639159755"/>
    <s v="CAT C CC TRASPAS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5"/>
    <n v="1639159770"/>
    <s v="PAG x CTA CLIENTE CAT C, OTRAS, CCIAL"/>
    <n v="8435746067"/>
    <n v="0"/>
    <n v="8435746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5"/>
    <n v="1639159780"/>
    <s v="CXC CAT C COBRANZAS  CCIAL"/>
    <n v="6012280"/>
    <n v="0"/>
    <n v="6012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5"/>
    <n v="1639159800"/>
    <s v="PAG X CTA DE CLTE, COMERCIAL  C RIESGO APRECIABL"/>
    <n v="-356031279"/>
    <n v="0"/>
    <n v="-356031278.63"/>
    <n v="0.37000000476837158"/>
    <n v="0"/>
    <n v="0.37000000476837158"/>
    <n v="0"/>
    <n v="0"/>
    <n v="0.37000000476837158"/>
    <n v="0.13690000176429748"/>
    <n v="0"/>
    <n v="0"/>
    <n v="0"/>
    <n v="0"/>
    <n v="0"/>
    <n v="0"/>
    <n v="0"/>
    <n v="0.13690000176429748"/>
    <n v="0.37"/>
    <n v="0.13690000176429748"/>
    <n v="0"/>
    <n v="0"/>
    <n v="-0.14800000220537185"/>
    <n v="0.13690000176429748"/>
    <n v="0.14800000220537185"/>
  </r>
  <r>
    <x v="5"/>
    <n v="16"/>
    <n v="1639"/>
    <n v="163920"/>
    <n v="1639209001"/>
    <s v="PAG X CTA DE CLTE  COMERCIAL  D RIESGO SIGNIFICA"/>
    <n v="3012025868"/>
    <n v="0"/>
    <n v="3012025868.0700002"/>
    <n v="7.0000171661376953E-2"/>
    <n v="0"/>
    <n v="7.0000171661376953E-2"/>
    <n v="0"/>
    <n v="0"/>
    <n v="7.0000171661376953E-2"/>
    <n v="2.5900063514709474E-2"/>
    <n v="0"/>
    <n v="0"/>
    <n v="0"/>
    <n v="0"/>
    <n v="0"/>
    <n v="0"/>
    <n v="0"/>
    <n v="2.5900063514709474E-2"/>
    <n v="0.37"/>
    <n v="2.5900063514709474E-2"/>
    <n v="0"/>
    <n v="4.8100042343139651E-2"/>
    <n v="0"/>
    <n v="-2.2199978828430177E-2"/>
    <n v="0"/>
  </r>
  <r>
    <x v="5"/>
    <n v="16"/>
    <n v="1639"/>
    <n v="163920"/>
    <n v="1639209016"/>
    <s v="PAGO X CTA CL. COMERCIAL  CAT D COMISION FNG Y F"/>
    <n v="3279951784"/>
    <n v="0"/>
    <n v="3279951783.8800001"/>
    <n v="-0.11999988555908203"/>
    <n v="0"/>
    <n v="0"/>
    <n v="-0.11999988555908203"/>
    <n v="0"/>
    <n v="-0.11999988555908203"/>
    <n v="-4.4399957656860348E-2"/>
    <n v="0"/>
    <n v="0"/>
    <n v="0"/>
    <n v="0"/>
    <n v="0"/>
    <n v="0"/>
    <n v="0"/>
    <n v="-4.4399957656860348E-2"/>
    <n v="0.36999999999999994"/>
    <n v="0"/>
    <n v="-4.4399957656860348E-2"/>
    <n v="0"/>
    <n v="-1.1100077629089355E-2"/>
    <n v="0"/>
    <n v="-3.3299880027770991E-2"/>
  </r>
  <r>
    <x v="5"/>
    <n v="16"/>
    <n v="1639"/>
    <n v="163920"/>
    <n v="1639209360"/>
    <s v="PAG x CTA CLIENTE CAT D OFERTA MERCANTIL, CCIAL"/>
    <n v="40682813"/>
    <n v="0"/>
    <n v="40682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0"/>
    <n v="1639209402"/>
    <s v="PAG X CTA CTE CCIAL  D RIESGO SIGNIFICAT SEGURO"/>
    <n v="3235989"/>
    <n v="0"/>
    <n v="3235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0"/>
    <n v="1639209501"/>
    <s v="SEGURO VIDA INC  T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0"/>
    <n v="1639209601"/>
    <s v="PAG X CTA DE CLTE  COMERCIAL  D RIESGO SIGNIFICA"/>
    <n v="338638893"/>
    <n v="0"/>
    <n v="338638893.36000001"/>
    <n v="0.36000001430511475"/>
    <n v="0"/>
    <n v="0.36000001430511475"/>
    <n v="0"/>
    <n v="0"/>
    <n v="0.36000001430511475"/>
    <n v="0.13320000529289244"/>
    <n v="0"/>
    <n v="0"/>
    <n v="0"/>
    <n v="0"/>
    <n v="0"/>
    <n v="0"/>
    <n v="0"/>
    <n v="0.13320000529289244"/>
    <n v="0.36999999999999994"/>
    <n v="0.13320000529289244"/>
    <n v="0"/>
    <n v="0"/>
    <n v="-0.16279999911785126"/>
    <n v="0.13320000529289244"/>
    <n v="0.16279999911785126"/>
  </r>
  <r>
    <x v="5"/>
    <n v="16"/>
    <n v="1639"/>
    <n v="163920"/>
    <n v="1639209700"/>
    <s v="PAG x CTA CLIENTE CAT D, CONTRATOS LEY 550, CCIA"/>
    <n v="1057365240"/>
    <n v="0"/>
    <n v="1057365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0"/>
    <n v="1639209704"/>
    <s v="PAG X CTA DE CLTE  COMERCIAL  D RIESGO SIGNIFICA"/>
    <n v="346047321"/>
    <n v="0"/>
    <n v="346047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0"/>
    <n v="1639209710"/>
    <s v="CAT D RIESGO SIGNIF CCIAL FOTO MULTA"/>
    <n v="118345754"/>
    <n v="0"/>
    <n v="118345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0"/>
    <n v="1639209711"/>
    <s v="PAG x CTA CLIENTE CAT D LS CCIAL  IMPT ACTIVOS L"/>
    <n v="209962489"/>
    <n v="0"/>
    <n v="209962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0"/>
    <n v="1639209720"/>
    <s v="PAG x CTA CLIENTE CAT D IMPTO PREDIAL, CCIAL"/>
    <n v="539376671"/>
    <n v="0"/>
    <n v="539376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0"/>
    <n v="1639209722"/>
    <s v="PAG x CTA CLIENTE CAT D INTERES ANTICIPOS, CCIAL"/>
    <n v="1103322578"/>
    <n v="0"/>
    <n v="1103322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0"/>
    <n v="1639209730"/>
    <s v="PAG x CTA CLIENTE CAT D COMISION FNG, CCIAL"/>
    <n v="732454206"/>
    <n v="0"/>
    <n v="732454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0"/>
    <n v="1639209731"/>
    <s v="PAG x CTA CLIENTE CAT D HATOLEASING"/>
    <n v="8500005"/>
    <n v="0"/>
    <n v="85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0"/>
    <n v="1639209740"/>
    <s v="PAG x CTA CLIENTE CAT D COSTOS JURIDICOS, CCIAL"/>
    <n v="39953676"/>
    <n v="0"/>
    <n v="39953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0"/>
    <n v="1639209742"/>
    <s v="PAG x CTA CLIENTE CAT D HON. ABOGADOS, CCIAL"/>
    <n v="146091063"/>
    <n v="0"/>
    <n v="146091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0"/>
    <n v="1639209743"/>
    <s v="PAG x CTA CLIENTE CAT D SEGUROS, CCIAL"/>
    <n v="3822918906"/>
    <n v="0"/>
    <n v="3822918905.6500001"/>
    <n v="-0.34999990463256836"/>
    <n v="0"/>
    <n v="0"/>
    <n v="-0.34999990463256836"/>
    <n v="0"/>
    <n v="-0.34999990463256836"/>
    <n v="-0.12949996471405029"/>
    <n v="0"/>
    <n v="0"/>
    <n v="0"/>
    <n v="0"/>
    <n v="0"/>
    <n v="0"/>
    <n v="0"/>
    <n v="-0.12949996471405029"/>
    <n v="0.37"/>
    <n v="0"/>
    <n v="-0.12949996471405029"/>
    <n v="0"/>
    <n v="-4.0700049400329591E-2"/>
    <n v="0"/>
    <n v="-8.8799915313720695E-2"/>
  </r>
  <r>
    <x v="5"/>
    <n v="16"/>
    <n v="1639"/>
    <n v="163920"/>
    <n v="1639209750"/>
    <s v="PAG X CTA DE CLTE  COMERCIAL  D RIESGO SIGNIFICA"/>
    <n v="158172241"/>
    <n v="0"/>
    <n v="158172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0"/>
    <n v="1639209755"/>
    <s v="CAT D RIESGO NORMAL COMERCIAL TRASPAS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0"/>
    <n v="1639209760"/>
    <s v="PAG x CTA CLIENTE CAT D EFECTO SINIESTRO, C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0"/>
    <n v="1639209770"/>
    <s v="PAG x CTA CLIENTE CAT D, OTRAS, CCIAL"/>
    <n v="2198177254"/>
    <n v="0"/>
    <n v="2198177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0"/>
    <n v="1639209780"/>
    <s v="PAG x CTA CLIENTE CAT D, COBRANZAS  CCIAL"/>
    <n v="2326960"/>
    <n v="0"/>
    <n v="23269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0"/>
    <n v="1639209800"/>
    <s v="PAG X CTA DE CLTE  COMERCIAL  D RIESGO SIGNIFICA"/>
    <n v="911451790"/>
    <n v="0"/>
    <n v="911451789.70000005"/>
    <n v="-0.29999995231628418"/>
    <n v="0"/>
    <n v="0"/>
    <n v="-0.29999995231628418"/>
    <n v="0"/>
    <n v="-0.29999995231628418"/>
    <n v="-0.11099998235702514"/>
    <n v="0"/>
    <n v="0"/>
    <n v="0"/>
    <n v="0"/>
    <n v="0"/>
    <n v="0"/>
    <n v="0"/>
    <n v="-0.11099998235702514"/>
    <n v="0.37"/>
    <n v="0"/>
    <n v="-0.11099998235702514"/>
    <n v="9.2499999999999999E-2"/>
    <n v="0"/>
    <n v="-9.2499999999999999E-2"/>
    <n v="-0.11099998235702514"/>
  </r>
  <r>
    <x v="5"/>
    <n v="16"/>
    <n v="1639"/>
    <n v="163925"/>
    <n v="1639259001"/>
    <s v="PAG X CTA CLTE  COMERCIAL  E RIESGO DE INCOBRAB"/>
    <n v="1603240078"/>
    <n v="0"/>
    <n v="1603240078.47"/>
    <n v="0.47000002861022949"/>
    <n v="0"/>
    <n v="0.47000002861022949"/>
    <n v="0"/>
    <n v="0"/>
    <n v="0.47000002861022949"/>
    <n v="0.17390001058578491"/>
    <n v="0"/>
    <n v="0"/>
    <n v="0"/>
    <n v="0"/>
    <n v="0"/>
    <n v="0"/>
    <n v="0"/>
    <n v="0.17390001058578491"/>
    <n v="0.37"/>
    <n v="0.17390001058578491"/>
    <n v="0"/>
    <n v="0.15540002822875976"/>
    <n v="0"/>
    <n v="1.8499982357025158E-2"/>
    <n v="0"/>
  </r>
  <r>
    <x v="5"/>
    <n v="16"/>
    <n v="1639"/>
    <n v="163925"/>
    <n v="1639259007"/>
    <s v="PAG X CTA CLTE  COMERCIAL  E RIESGO DE INCOBRAB"/>
    <n v="5568"/>
    <n v="0"/>
    <n v="5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5"/>
    <n v="1639259008"/>
    <s v="PAG X CTA CLTE  COMERCIAL  E RIESGO DE INCOBRAB"/>
    <n v="34803"/>
    <n v="0"/>
    <n v="34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5"/>
    <n v="1639259016"/>
    <s v="PAGO X CTA CL. COMERCIAL  CAT E COMISION FNG Y F"/>
    <n v="729417867"/>
    <n v="0"/>
    <n v="729417867.39999998"/>
    <n v="0.39999997615814209"/>
    <n v="0"/>
    <n v="0.39999997615814209"/>
    <n v="0"/>
    <n v="0"/>
    <n v="0.39999997615814209"/>
    <n v="0.14799999117851256"/>
    <n v="0"/>
    <n v="0"/>
    <n v="0"/>
    <n v="0"/>
    <n v="0"/>
    <n v="0"/>
    <n v="0"/>
    <n v="0.14799999117851256"/>
    <n v="0.37"/>
    <n v="0.14799999117851256"/>
    <n v="0"/>
    <n v="0.11099998235702514"/>
    <n v="0"/>
    <n v="3.7000008821487421E-2"/>
    <n v="0"/>
  </r>
  <r>
    <x v="5"/>
    <n v="16"/>
    <n v="1639"/>
    <n v="163925"/>
    <n v="1639259402"/>
    <s v="PAG X CTA CTE CCIAL  E RIESGO DE INCOBRAB SEGU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5"/>
    <n v="1639259501"/>
    <s v="SEGURO VIDA INC Y 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5"/>
    <n v="1639259601"/>
    <s v="PAG X CTA CLTE  COMERCIAL  E RIESGO DE INCOBRAB"/>
    <n v="81677213"/>
    <n v="0"/>
    <n v="81677213.359999999"/>
    <n v="0.35999999940395355"/>
    <n v="0"/>
    <n v="0.35999999940395355"/>
    <n v="0"/>
    <n v="0"/>
    <n v="0.35999999940395355"/>
    <n v="0.13319999977946281"/>
    <n v="0"/>
    <n v="0"/>
    <n v="0"/>
    <n v="0"/>
    <n v="0"/>
    <n v="0"/>
    <n v="0"/>
    <n v="0.13319999977946281"/>
    <n v="0.37"/>
    <n v="0.13319999977946281"/>
    <n v="0"/>
    <n v="9.6200001984834665E-2"/>
    <n v="0"/>
    <n v="3.6999997794628148E-2"/>
    <n v="0"/>
  </r>
  <r>
    <x v="5"/>
    <n v="16"/>
    <n v="1639"/>
    <n v="163925"/>
    <n v="1639259700"/>
    <s v="PAG X CTA CLTE  COMERCIAL  E RIESGO DE INCOBRAB"/>
    <n v="366251051"/>
    <n v="0"/>
    <n v="366251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5"/>
    <n v="1639259703"/>
    <s v="PAG x CTA CLIENTE CAT E COMERCIAL IVA LS OPERATI"/>
    <n v="22328548"/>
    <n v="0"/>
    <n v="22328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5"/>
    <n v="1639259710"/>
    <s v="CAT E RIESGO INCOBR CCIAL FOTO MULTA"/>
    <n v="66324864"/>
    <n v="0"/>
    <n v="66324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5"/>
    <n v="1639259711"/>
    <s v="PAG x CTA CLIENTE CAT E, CONTRATOS LEY 550, CCIA"/>
    <n v="628850"/>
    <n v="0"/>
    <n v="628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5"/>
    <n v="1639259712"/>
    <s v="PAG x CTA CLIENTE CAT E HATOLEASING"/>
    <n v="81903814"/>
    <n v="0"/>
    <n v="81903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5"/>
    <n v="1639259713"/>
    <s v="PAG x CTA CLIENTE CAT E LS CCIAL  IMPT ACTIVOS L"/>
    <n v="279369823"/>
    <n v="0"/>
    <n v="279369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5"/>
    <n v="1639259720"/>
    <s v="PAG x CTA CLIENTE CAT E IMPTO PREDIAL, CCIAL"/>
    <n v="73605550"/>
    <n v="0"/>
    <n v="73605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5"/>
    <n v="1639259722"/>
    <s v="PAG x CTA CLIENTE CAT E INTERES ANTICIPOS, CCIAL"/>
    <n v="698604345"/>
    <n v="0"/>
    <n v="698604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5"/>
    <n v="1639259730"/>
    <s v="PAG x CTA CLIENTE CAT E COMISION FNG, CCIAL"/>
    <n v="235527458"/>
    <n v="0"/>
    <n v="235527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5"/>
    <n v="1639259740"/>
    <s v="PAG x CTA CLIENTE CAT E COSTOS JURIDICOS, CCIAL"/>
    <n v="60726067"/>
    <n v="0"/>
    <n v="60726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5"/>
    <n v="1639259742"/>
    <s v="PAG x CTA CLIENTE CAT E SEGUROS, CCIAL"/>
    <n v="3455370664"/>
    <n v="0"/>
    <n v="3455370663.8000002"/>
    <n v="-0.19999980926513672"/>
    <n v="0"/>
    <n v="0"/>
    <n v="-0.19999980926513672"/>
    <n v="0"/>
    <n v="-0.19999980926513672"/>
    <n v="-7.3999929428100589E-2"/>
    <n v="0"/>
    <n v="0"/>
    <n v="0"/>
    <n v="0"/>
    <n v="0"/>
    <n v="0"/>
    <n v="0"/>
    <n v="-7.3999929428100589E-2"/>
    <n v="0.37"/>
    <n v="0"/>
    <n v="-7.3999929428100589E-2"/>
    <n v="0.15540002822875976"/>
    <n v="0"/>
    <n v="-0.15540002822875976"/>
    <n v="-7.3999929428100589E-2"/>
  </r>
  <r>
    <x v="5"/>
    <n v="16"/>
    <n v="1639"/>
    <n v="163925"/>
    <n v="1639259743"/>
    <s v="PAG x CTA CLIENTE CAT E HON. ABOGADOS, CCIAL"/>
    <n v="104896737"/>
    <n v="0"/>
    <n v="104896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5"/>
    <n v="1639259750"/>
    <s v="PAG x CTA CLIENTE CAT E, SEGURO CONTRATO, CCIAL"/>
    <n v="319704573"/>
    <n v="0"/>
    <n v="31970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5"/>
    <n v="1639259751"/>
    <s v="PAG x CTA CLIENTE CAT E SEGURO CHATARRCIÓ CCIAL"/>
    <n v="6926530"/>
    <n v="0"/>
    <n v="6926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5"/>
    <n v="1639259755"/>
    <s v="CAT E CC TRASPAS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5"/>
    <n v="1639259762"/>
    <s v="CxC CAT E EFECTO SINIESTRO CCIAL"/>
    <n v="61619211"/>
    <n v="0"/>
    <n v="61619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5"/>
    <n v="1639259770"/>
    <s v="PAG x CTA CLIENTE CAT E, OTRAS, CCIAL"/>
    <n v="1160781367"/>
    <n v="0"/>
    <n v="1160781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5"/>
    <n v="1639259780"/>
    <s v="PAG x CTA CLIENTE CAT E, COBRANZAS  CCIAL"/>
    <n v="55544750"/>
    <n v="0"/>
    <n v="55544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5"/>
    <n v="1639259800"/>
    <s v="PAG X CTA CLTE  COMERCIAL  E RIESGO DE INCOBRAB"/>
    <n v="386406060"/>
    <n v="0"/>
    <n v="386406059.69"/>
    <n v="-0.31000000238418579"/>
    <n v="0"/>
    <n v="0"/>
    <n v="-0.31000000238418579"/>
    <n v="0"/>
    <n v="-0.31000000238418579"/>
    <n v="-0.11470000088214874"/>
    <n v="0"/>
    <n v="0"/>
    <n v="0"/>
    <n v="0"/>
    <n v="0"/>
    <n v="0"/>
    <n v="0"/>
    <n v="-0.11470000088214874"/>
    <n v="0.37"/>
    <n v="0"/>
    <n v="-0.11470000088214874"/>
    <n v="0"/>
    <n v="-0.11100000441074372"/>
    <n v="0"/>
    <n v="-3.6999964714050232E-3"/>
  </r>
  <r>
    <x v="5"/>
    <n v="16"/>
    <n v="1687"/>
    <n v="168795"/>
    <n v="1687951000"/>
    <s v="DIVERSOS DEUDORES NACION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.5900000024121253E-2"/>
    <n v="0"/>
    <n v="2.5900000024121253E-2"/>
  </r>
  <r>
    <x v="5"/>
    <n v="16"/>
    <n v="1687"/>
    <n v="168795"/>
    <n v="1687951015"/>
    <s v="DEUDORES NACIONALES PAGOS DOB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87"/>
    <n v="168795"/>
    <n v="1687956000"/>
    <s v="DIVERSOS DEUDORES NACION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900000024121253E-2"/>
    <n v="0"/>
    <n v="-2.5900000024121253E-2"/>
    <n v="0"/>
  </r>
  <r>
    <x v="5"/>
    <n v="16"/>
    <n v="1687"/>
    <n v="168795"/>
    <n v="1687956007"/>
    <s v="DEUDORES NACIONALES PAGOS DOB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10"/>
    <n v="1690109701"/>
    <s v="DIVERSAS RECLAMOS A COMPAÑIAS ASEGURADORAS"/>
    <n v="346228349"/>
    <n v="0"/>
    <n v="346228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0007"/>
    <s v="CXC IMPTO DIA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0015"/>
    <s v="INTERES SUBSIDIADO FRECH"/>
    <n v="8308059794"/>
    <n v="0"/>
    <n v="8308059793.7799997"/>
    <n v="-0.22000026702880859"/>
    <n v="0"/>
    <n v="0"/>
    <n v="-0.22000026702880859"/>
    <n v="0"/>
    <n v="-0.22000026702880859"/>
    <n v="-8.1400098800659182E-2"/>
    <n v="0"/>
    <n v="0"/>
    <n v="0"/>
    <n v="0"/>
    <n v="0"/>
    <n v="0"/>
    <n v="0"/>
    <n v="-8.1400098800659182E-2"/>
    <n v="0.37"/>
    <n v="0"/>
    <n v="-8.1400098800659182E-2"/>
    <n v="0.18129991531372069"/>
    <n v="0"/>
    <n v="-0.18129991531372069"/>
    <n v="-8.1400098800659182E-2"/>
  </r>
  <r>
    <x v="5"/>
    <n v="16"/>
    <n v="1690"/>
    <n v="169095"/>
    <n v="1690950016"/>
    <s v="CXC SEGUROS Y CARGOS TITULARIZACION"/>
    <n v="1696342429"/>
    <n v="0"/>
    <n v="1696342429.01"/>
    <n v="9.9999904632568359E-3"/>
    <n v="0"/>
    <n v="9.9999904632568359E-3"/>
    <n v="0"/>
    <n v="0"/>
    <n v="9.9999904632568359E-3"/>
    <n v="3.6999964714050293E-3"/>
    <n v="0"/>
    <n v="0"/>
    <n v="0"/>
    <n v="0"/>
    <n v="0"/>
    <n v="0"/>
    <n v="0"/>
    <n v="3.6999964714050293E-3"/>
    <n v="0.37"/>
    <n v="3.6999964714050293E-3"/>
    <n v="0"/>
    <n v="0"/>
    <n v="-7.4000017642974855E-2"/>
    <n v="3.6999964714050293E-3"/>
    <n v="7.4000017642974855E-2"/>
  </r>
  <r>
    <x v="5"/>
    <n v="16"/>
    <n v="1690"/>
    <n v="169095"/>
    <n v="1690950017"/>
    <s v="CUENTA INTERMEDIARIA PAGO FRECH"/>
    <n v="-552858"/>
    <n v="0"/>
    <n v="-552858.06000000006"/>
    <n v="-6.0000000055879354E-2"/>
    <n v="0"/>
    <n v="0"/>
    <n v="-6.0000000055879354E-2"/>
    <n v="0"/>
    <n v="-6.0000000055879354E-2"/>
    <n v="-2.2200000020675362E-2"/>
    <n v="0"/>
    <n v="0"/>
    <n v="0"/>
    <n v="0"/>
    <n v="0"/>
    <n v="0"/>
    <n v="0"/>
    <n v="-2.2200000020675362E-2"/>
    <n v="0.37"/>
    <n v="0"/>
    <n v="-2.2200000020675362E-2"/>
    <n v="0"/>
    <n v="0"/>
    <n v="0"/>
    <n v="-2.2200000020675362E-2"/>
  </r>
  <r>
    <x v="5"/>
    <n v="16"/>
    <n v="1690"/>
    <n v="169095"/>
    <n v="1690950080"/>
    <s v="CUENTAS POR COBRAR DIV NEQU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0085"/>
    <s v="SUBSIDY RECEIVABLE - (REGISTRO MANUAL)"/>
    <n v="1234060"/>
    <n v="0"/>
    <n v="1234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1000"/>
    <s v="DIVERSOS DEUDORES NACIONALES"/>
    <n v="26499138255"/>
    <n v="0"/>
    <n v="26499138254.610001"/>
    <n v="-0.3899993896484375"/>
    <n v="0"/>
    <n v="0"/>
    <n v="-0.3899993896484375"/>
    <n v="0"/>
    <n v="-0.3899993896484375"/>
    <n v="-0.14429977416992187"/>
    <n v="0"/>
    <n v="0"/>
    <n v="0"/>
    <n v="0"/>
    <n v="0"/>
    <n v="0"/>
    <n v="0"/>
    <n v="-0.14429977416992187"/>
    <n v="0.37"/>
    <n v="0"/>
    <n v="-0.14429977416992187"/>
    <n v="0"/>
    <n v="-4.0700225830078124E-2"/>
    <n v="0"/>
    <n v="-0.10359954833984375"/>
  </r>
  <r>
    <x v="5"/>
    <n v="16"/>
    <n v="1690"/>
    <n v="169095"/>
    <n v="1690951002"/>
    <s v="OTRAS CUENTAS POR COBRAR"/>
    <n v="8654059"/>
    <n v="0"/>
    <n v="8654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.8100000001722945E-2"/>
    <n v="0"/>
    <n v="4.8100000001722945E-2"/>
  </r>
  <r>
    <x v="5"/>
    <n v="16"/>
    <n v="1690"/>
    <n v="169095"/>
    <n v="1690951004"/>
    <s v="DIV DEUD EXTRANJEROS"/>
    <n v="18086542"/>
    <n v="0"/>
    <n v="18082810.856399998"/>
    <n v="-3731.140000000596"/>
    <n v="0"/>
    <n v="0"/>
    <n v="-3731.140000000596"/>
    <n v="0"/>
    <n v="-3731.140000000596"/>
    <n v="-1380.5218000002205"/>
    <n v="0"/>
    <n v="0"/>
    <n v="0"/>
    <n v="0"/>
    <n v="0"/>
    <n v="0"/>
    <n v="0"/>
    <n v="-1380.5218000002205"/>
    <n v="0.37"/>
    <n v="0"/>
    <n v="-1380.5218000002205"/>
    <n v="0"/>
    <n v="-1380.7956000000017"/>
    <n v="0"/>
    <n v="0.27379999978120395"/>
  </r>
  <r>
    <x v="5"/>
    <n v="16"/>
    <n v="1690"/>
    <n v="169095"/>
    <n v="1690951005"/>
    <s v="CUENTA POR COBRAR INTERESES TIPS"/>
    <n v="12289586596"/>
    <n v="0"/>
    <n v="12289586595.879999"/>
    <n v="-0.12000083923339844"/>
    <n v="0"/>
    <n v="0"/>
    <n v="-0.12000083923339844"/>
    <n v="0"/>
    <n v="-0.12000083923339844"/>
    <n v="-4.440031051635742E-2"/>
    <n v="0"/>
    <n v="0"/>
    <n v="0"/>
    <n v="0"/>
    <n v="0"/>
    <n v="0"/>
    <n v="0"/>
    <n v="-4.440031051635742E-2"/>
    <n v="0.37"/>
    <n v="0"/>
    <n v="-4.440031051635742E-2"/>
    <n v="5.5499858856201172E-2"/>
    <n v="0"/>
    <n v="-5.5499858856201172E-2"/>
    <n v="-4.440031051635742E-2"/>
  </r>
  <r>
    <x v="5"/>
    <n v="16"/>
    <n v="1690"/>
    <n v="169095"/>
    <n v="1690951015"/>
    <s v="DEUDORES NACIONALES PAGOS DOBLES"/>
    <n v="3066386315"/>
    <n v="0"/>
    <n v="3066386314.8099999"/>
    <n v="-0.19000005722045898"/>
    <n v="-0.19000005722045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1039"/>
    <s v="CTA DE COBRO INTER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1140"/>
    <s v="CXC  MEDIOS DE PAGO PARA SWAPS FI - CCS UVR"/>
    <n v="5390314120"/>
    <n v="0"/>
    <n v="5390314120.46"/>
    <n v="0.46000003814697266"/>
    <n v="0.46000003814697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1143"/>
    <s v="CXC MEDIOS DE PAGO GBP"/>
    <n v="27007643906"/>
    <n v="0"/>
    <n v="27007643906.150002"/>
    <n v="0.15000152587890625"/>
    <n v="0"/>
    <n v="0.15000152587890625"/>
    <n v="0"/>
    <n v="0"/>
    <n v="0.15000152587890625"/>
    <n v="5.550056457519531E-2"/>
    <n v="0"/>
    <n v="0"/>
    <n v="0"/>
    <n v="0"/>
    <n v="0"/>
    <n v="0"/>
    <n v="0"/>
    <n v="5.550056457519531E-2"/>
    <n v="0.37"/>
    <n v="5.550056457519531E-2"/>
    <n v="0"/>
    <n v="0"/>
    <n v="0"/>
    <n v="5.550056457519531E-2"/>
    <n v="0"/>
  </r>
  <r>
    <x v="5"/>
    <n v="16"/>
    <n v="1690"/>
    <n v="169095"/>
    <n v="1690951144"/>
    <s v="CXC MEDIOS DE PAGO USD"/>
    <n v="6208472333"/>
    <n v="0"/>
    <n v="6208472333.3199997"/>
    <n v="0.31999969482421875"/>
    <n v="0"/>
    <n v="0.31999969482421875"/>
    <n v="0"/>
    <n v="0"/>
    <n v="0.31999969482421875"/>
    <n v="0.11839988708496094"/>
    <n v="0"/>
    <n v="0"/>
    <n v="0"/>
    <n v="0"/>
    <n v="0"/>
    <n v="0"/>
    <n v="0"/>
    <n v="0.11839988708496094"/>
    <n v="0.37"/>
    <n v="0.11839988708496094"/>
    <n v="0"/>
    <n v="0"/>
    <n v="-0.18129991531372069"/>
    <n v="0.11839988708496094"/>
    <n v="0.18129991531372069"/>
  </r>
  <r>
    <x v="5"/>
    <n v="16"/>
    <n v="1690"/>
    <n v="169095"/>
    <n v="1690951145"/>
    <s v="CXC MEDIOS DE PAGO CHF"/>
    <n v="1393722885"/>
    <n v="0"/>
    <n v="1393722885.47"/>
    <n v="0.47000002861022949"/>
    <n v="0"/>
    <n v="0.47000002861022949"/>
    <n v="0"/>
    <n v="0"/>
    <n v="0.47000002861022949"/>
    <n v="0.17390001058578491"/>
    <n v="0"/>
    <n v="0"/>
    <n v="0"/>
    <n v="0"/>
    <n v="0"/>
    <n v="0"/>
    <n v="0"/>
    <n v="0.17390001058578491"/>
    <n v="0.37"/>
    <n v="0.17390001058578491"/>
    <n v="0"/>
    <n v="0"/>
    <n v="0"/>
    <n v="0.17390001058578491"/>
    <n v="0"/>
  </r>
  <r>
    <x v="5"/>
    <n v="16"/>
    <n v="1690"/>
    <n v="169095"/>
    <n v="1690951149"/>
    <s v="CXC MEDIOS DE PAGO JP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1153"/>
    <s v="CXC MEDIOS DE PAGO MXN"/>
    <n v="13410308452"/>
    <n v="0"/>
    <n v="13410308451.84"/>
    <n v="-0.15999984741210938"/>
    <n v="0"/>
    <n v="0"/>
    <n v="-0.15999984741210938"/>
    <n v="0"/>
    <n v="-0.15999984741210938"/>
    <n v="-5.9199943542480468E-2"/>
    <n v="0"/>
    <n v="0"/>
    <n v="0"/>
    <n v="0"/>
    <n v="0"/>
    <n v="0"/>
    <n v="0"/>
    <n v="-5.9199943542480468E-2"/>
    <n v="0.37"/>
    <n v="0"/>
    <n v="-5.9199943542480468E-2"/>
    <n v="0"/>
    <n v="0"/>
    <n v="0"/>
    <n v="-5.9199943542480468E-2"/>
  </r>
  <r>
    <x v="12"/>
    <n v="16"/>
    <n v="1690"/>
    <n v="169095"/>
    <n v="1690951197"/>
    <s v="C X C DIVERS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1240"/>
    <s v="CXC MEDIOS DE PAGO FI - T INTERES COP"/>
    <n v="1096858470"/>
    <n v="0"/>
    <n v="1096858469.5699999"/>
    <n v="-0.43000006675720215"/>
    <n v="-0.43000006675720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1241"/>
    <s v="CXC  MEDIOS DE PAGO  FI - T INTERES  USD"/>
    <n v="8468614539"/>
    <n v="0"/>
    <n v="8468614539.1400003"/>
    <n v="0.14000034332275391"/>
    <n v="0"/>
    <n v="0.14000034332275391"/>
    <n v="0"/>
    <n v="0"/>
    <n v="0.14000034332275391"/>
    <n v="5.1800127029418948E-2"/>
    <n v="0"/>
    <n v="0"/>
    <n v="0"/>
    <n v="0"/>
    <n v="0"/>
    <n v="0"/>
    <n v="0"/>
    <n v="5.1800127029418948E-2"/>
    <n v="0.37"/>
    <n v="5.1800127029418948E-2"/>
    <n v="0"/>
    <n v="0"/>
    <n v="-0.14799999944865702"/>
    <n v="5.1800127029418948E-2"/>
    <n v="0.14799999944865702"/>
  </r>
  <r>
    <x v="5"/>
    <n v="16"/>
    <n v="1690"/>
    <n v="169095"/>
    <n v="1690951432"/>
    <s v="CXC REINTEGRO DE INVERSIONES EXTRANJERAS"/>
    <n v="35729172"/>
    <n v="0"/>
    <n v="35729172.469999999"/>
    <n v="0.4699999988079071"/>
    <n v="0"/>
    <n v="0.4699999988079071"/>
    <n v="0"/>
    <n v="0"/>
    <n v="0.4699999988079071"/>
    <n v="0.17389999955892563"/>
    <n v="0"/>
    <n v="0"/>
    <n v="0"/>
    <n v="0"/>
    <n v="0"/>
    <n v="0"/>
    <n v="0"/>
    <n v="0.17389999955892563"/>
    <n v="0.37"/>
    <n v="0.17389999955892563"/>
    <n v="0"/>
    <n v="0"/>
    <n v="-0.13319996118545532"/>
    <n v="0.17389999955892563"/>
    <n v="0.13319996118545532"/>
  </r>
  <r>
    <x v="5"/>
    <n v="16"/>
    <n v="1690"/>
    <n v="169095"/>
    <n v="1690951888"/>
    <s v="OTRAS"/>
    <n v="59552152"/>
    <n v="0"/>
    <n v="59552151.920000002"/>
    <n v="-7.9999998211860657E-2"/>
    <n v="0"/>
    <n v="0"/>
    <n v="-7.9999998211860657E-2"/>
    <n v="0"/>
    <n v="-7.9999998211860657E-2"/>
    <n v="-2.9599999338388444E-2"/>
    <n v="0"/>
    <n v="0"/>
    <n v="0"/>
    <n v="0"/>
    <n v="0"/>
    <n v="0"/>
    <n v="0"/>
    <n v="-2.9599999338388444E-2"/>
    <n v="0.37"/>
    <n v="0"/>
    <n v="-2.9599999338388444E-2"/>
    <n v="0"/>
    <n v="-5.9199998676776888E-2"/>
    <n v="0"/>
    <n v="2.9599999338388444E-2"/>
  </r>
  <r>
    <x v="5"/>
    <n v="16"/>
    <n v="1690"/>
    <n v="169095"/>
    <n v="1690951999"/>
    <s v="REEXPRE DIVER EXTRAN"/>
    <n v="365472"/>
    <n v="0"/>
    <n v="365471.75"/>
    <n v="-0.25"/>
    <n v="0"/>
    <n v="0"/>
    <n v="-0.25"/>
    <n v="0"/>
    <n v="-0.25"/>
    <n v="-9.2499999999999999E-2"/>
    <n v="0"/>
    <n v="0"/>
    <n v="0"/>
    <n v="0"/>
    <n v="0"/>
    <n v="0"/>
    <n v="0"/>
    <n v="-9.2499999999999999E-2"/>
    <n v="0.37"/>
    <n v="0"/>
    <n v="-9.2499999999999999E-2"/>
    <n v="7.0300000000020194E-2"/>
    <n v="0"/>
    <n v="-7.0300000000020194E-2"/>
    <n v="-9.2499999999999999E-2"/>
  </r>
  <r>
    <x v="5"/>
    <n v="16"/>
    <n v="1690"/>
    <n v="169095"/>
    <n v="1690954001"/>
    <s v="DIVERSOS DEUDORES NACION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.5900000024121253E-2"/>
    <n v="0"/>
    <n v="2.5900000024121253E-2"/>
  </r>
  <r>
    <x v="5"/>
    <n v="16"/>
    <n v="1690"/>
    <n v="169095"/>
    <n v="1690954007"/>
    <s v="DEUDORES NACIONALES PAGOS DOB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003"/>
    <s v="CXC DIVERSAS PAGOS AUTOMATICOS BANCOL"/>
    <n v="443558576"/>
    <n v="0"/>
    <n v="443558575.99000001"/>
    <n v="-9.9999904632568359E-3"/>
    <n v="-9.999990463256835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005"/>
    <s v="CXC RECHAZOS COMISIONES FNG Y FAG"/>
    <n v="25849979"/>
    <n v="0"/>
    <n v="25849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011"/>
    <s v="CUENTAS POR COBRAR DIVERSAS OTRAS"/>
    <n v="130278196"/>
    <n v="0"/>
    <n v="130278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014"/>
    <s v="CUENTAS POR COBRAR DIVERSAS OTR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6600112915039061E-2"/>
    <n v="0"/>
    <n v="-6.6600112915039061E-2"/>
    <n v="0"/>
  </r>
  <r>
    <x v="5"/>
    <n v="16"/>
    <n v="1690"/>
    <n v="169095"/>
    <n v="1690959020"/>
    <s v="C X C RETENCION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021"/>
    <s v="CXC DIVERSAS RECAUDOS BANCOLOMBIA"/>
    <n v="372344631"/>
    <n v="0"/>
    <n v="372344630.61000001"/>
    <n v="-0.38999998569488525"/>
    <n v="0"/>
    <n v="0"/>
    <n v="-0.38999998569488525"/>
    <n v="0"/>
    <n v="-0.38999998569488525"/>
    <n v="-0.14429999470710755"/>
    <n v="0"/>
    <n v="0"/>
    <n v="0"/>
    <n v="0"/>
    <n v="0"/>
    <n v="0"/>
    <n v="0"/>
    <n v="-0.14429999470710755"/>
    <n v="0.37000000000000005"/>
    <n v="0"/>
    <n v="-0.14429999470710755"/>
    <n v="0.17760000705718995"/>
    <n v="0"/>
    <n v="-0.17760000705718995"/>
    <n v="-0.14429999470710755"/>
  </r>
  <r>
    <x v="5"/>
    <n v="16"/>
    <n v="1690"/>
    <n v="169095"/>
    <n v="1690959077"/>
    <s v="CUENTA POR COBRAR FALTANTES EN CAJA"/>
    <n v="1549544583"/>
    <n v="0"/>
    <n v="1549544582.9300001"/>
    <n v="-6.9999933242797852E-2"/>
    <n v="-6.999993324279785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079"/>
    <s v="FALTANTES EN CANJE A CARGO"/>
    <n v="2041916864"/>
    <n v="0"/>
    <n v="2041916864.3199999"/>
    <n v="0.31999993324279785"/>
    <n v="0"/>
    <n v="0.31999993324279785"/>
    <n v="0"/>
    <n v="0"/>
    <n v="0.31999993324279785"/>
    <n v="0.1183999752998352"/>
    <n v="0"/>
    <n v="0"/>
    <n v="0"/>
    <n v="0"/>
    <n v="0"/>
    <n v="0"/>
    <n v="0"/>
    <n v="0.1183999752998352"/>
    <n v="0.37"/>
    <n v="0.1183999752998352"/>
    <n v="0"/>
    <n v="0.12580005645751954"/>
    <n v="0"/>
    <n v="-7.4000811576843406E-3"/>
    <n v="0"/>
  </r>
  <r>
    <x v="5"/>
    <n v="16"/>
    <n v="1690"/>
    <n v="169095"/>
    <n v="1690959080"/>
    <s v="FALTANTES CAJEROS REMOTOS ATM-PROSEGUR"/>
    <n v="585556000"/>
    <n v="0"/>
    <n v="58555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081"/>
    <s v="FALTANTES EN CANJE A FAVOR"/>
    <n v="3115356039"/>
    <n v="0"/>
    <n v="3115356039.1399999"/>
    <n v="0.1399998664855957"/>
    <n v="0"/>
    <n v="0.1399998664855957"/>
    <n v="0"/>
    <n v="0"/>
    <n v="0.1399998664855957"/>
    <n v="5.1799950599670408E-2"/>
    <n v="0"/>
    <n v="0"/>
    <n v="0"/>
    <n v="0"/>
    <n v="0"/>
    <n v="0"/>
    <n v="0"/>
    <n v="5.1799950599670408E-2"/>
    <n v="0.37"/>
    <n v="5.1799950599670408E-2"/>
    <n v="0"/>
    <n v="0"/>
    <n v="-0.14429999470710755"/>
    <n v="5.1799950599670408E-2"/>
    <n v="0.14429999470710755"/>
  </r>
  <r>
    <x v="5"/>
    <n v="16"/>
    <n v="1690"/>
    <n v="169095"/>
    <n v="1690959082"/>
    <s v="FALTANTES EN CANJE POR DEVOLUCION"/>
    <n v="73300000"/>
    <n v="0"/>
    <n v="733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083"/>
    <s v="FALTANTES CAJEROS REMOTOS ATM- BRINKSKS"/>
    <n v="99994800"/>
    <n v="0"/>
    <n v="9999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085"/>
    <s v="FALTANTES EN TRANSPORTADORA PROSEG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091"/>
    <s v="FALTANTES EN CAJA MONEDA LEGAL CR"/>
    <n v="-1549544583"/>
    <n v="0"/>
    <n v="-1549544582.9300001"/>
    <n v="6.9999933242797852E-2"/>
    <n v="6.999993324279785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092"/>
    <s v="CXC DIVS. FIDEICOMISO PROCAMPO"/>
    <n v="1234447369"/>
    <n v="0"/>
    <n v="1234447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093"/>
    <s v="FALTANTE CAJERO MULTIFUNCIONAL"/>
    <n v="293963982"/>
    <n v="0"/>
    <n v="293963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130000352859496"/>
    <n v="0"/>
    <n v="-0.18130000352859496"/>
    <n v="0"/>
  </r>
  <r>
    <x v="5"/>
    <n v="16"/>
    <n v="1690"/>
    <n v="169095"/>
    <n v="1690959099"/>
    <s v="CUENTAS POR COBRAR DIVERSAS OTRAS"/>
    <n v="3532422579"/>
    <n v="0"/>
    <n v="3532422578.5599999"/>
    <n v="-0.44000005722045898"/>
    <n v="-0.44000005722045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100"/>
    <s v="FALTANTES CAJERO REMOTO ATMS WACKENHUT"/>
    <n v="71370850"/>
    <n v="0"/>
    <n v="71370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101"/>
    <s v="C X C A TERCEROS"/>
    <n v="10100010"/>
    <n v="0"/>
    <n v="10100010.310000001"/>
    <n v="0.31000000052154064"/>
    <n v="0.31000000052154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102"/>
    <s v="FALTANTES CAJERO REMOTO ATM-ATLAS"/>
    <n v="27401800"/>
    <n v="0"/>
    <n v="27401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103"/>
    <s v="CLIENTES COMERCIO INTERNAL ME"/>
    <n v="9046146018"/>
    <n v="0"/>
    <n v="9046146018.1399994"/>
    <n v="0.1399993896484375"/>
    <n v="0"/>
    <n v="0.1399993896484375"/>
    <n v="0"/>
    <n v="0"/>
    <n v="0.1399993896484375"/>
    <n v="5.1799774169921875E-2"/>
    <n v="0"/>
    <n v="0"/>
    <n v="0"/>
    <n v="0"/>
    <n v="0"/>
    <n v="0"/>
    <n v="0"/>
    <n v="5.1799774169921875E-2"/>
    <n v="0.37"/>
    <n v="5.1799774169921875E-2"/>
    <n v="0"/>
    <n v="0"/>
    <n v="0"/>
    <n v="5.1799774169921875E-2"/>
    <n v="0"/>
  </r>
  <r>
    <x v="5"/>
    <n v="16"/>
    <n v="1690"/>
    <n v="169095"/>
    <n v="1690959104"/>
    <s v="FALT_CAJ_R_TRASVS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122"/>
    <s v="DIVERSAS OTRAS"/>
    <n v="441264824"/>
    <n v="0"/>
    <n v="441264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123"/>
    <s v="CXC DIVERSAS OTR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135"/>
    <s v="CXC VALORES POR NORMALIZAR EN PRESTAMOS"/>
    <n v="86012857"/>
    <n v="0"/>
    <n v="86012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136"/>
    <s v="CXC REESTRUCTURACIÓN"/>
    <n v="9376412"/>
    <n v="0"/>
    <n v="9376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184"/>
    <s v="CXC DIVERSAS RECAUDOS DE IMPUESTOS"/>
    <n v="8114000"/>
    <n v="0"/>
    <n v="811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201"/>
    <s v="FALTANTES EN CAJA"/>
    <n v="151665432"/>
    <n v="0"/>
    <n v="151665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202"/>
    <s v="DIVERSAS OTRAS"/>
    <n v="21953062"/>
    <n v="0"/>
    <n v="21953061.98"/>
    <n v="-1.9999999552965164E-2"/>
    <n v="0"/>
    <n v="0"/>
    <n v="-1.9999999552965164E-2"/>
    <n v="0"/>
    <n v="-1.9999999552965164E-2"/>
    <n v="-7.399999834597111E-3"/>
    <n v="0"/>
    <n v="0"/>
    <n v="0"/>
    <n v="0"/>
    <n v="0"/>
    <n v="0"/>
    <n v="0"/>
    <n v="-7.399999834597111E-3"/>
    <n v="0.37"/>
    <n v="0"/>
    <n v="-7.399999834597111E-3"/>
    <n v="0.11839999993797391"/>
    <n v="0"/>
    <n v="-0.11839999993797391"/>
    <n v="-7.399999834597111E-3"/>
  </r>
  <r>
    <x v="5"/>
    <n v="16"/>
    <n v="1690"/>
    <n v="169095"/>
    <n v="1690959203"/>
    <s v="CUENTA POR COBRAR FALTANTES EN CAJA ME (CR)"/>
    <n v="-151665432"/>
    <n v="0"/>
    <n v="-151665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214"/>
    <s v="CXC COMPENSACIÓN TARJETA DE CREDITO 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4399957656860348E-2"/>
    <n v="0"/>
    <n v="-4.4399957656860348E-2"/>
    <n v="0"/>
  </r>
  <r>
    <x v="5"/>
    <n v="16"/>
    <n v="1690"/>
    <n v="169095"/>
    <n v="1690959216"/>
    <s v="CXC DIV.OTRS.CH.NO 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281"/>
    <s v="CXC CLIENTE POR DEDUCIBLE SINIESTROS"/>
    <n v="781242"/>
    <n v="0"/>
    <n v="781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327"/>
    <s v="CXC MEDIOS DE TRANSPORTE MASIVOS"/>
    <n v="3373170"/>
    <n v="0"/>
    <n v="3373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333"/>
    <s v="REMESAS TRANSITO NO CONFIRMADAS"/>
    <n v="-5006578"/>
    <n v="0"/>
    <n v="-5006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401"/>
    <s v="CXC PARTIDAS PENDIENTES CORRESPONSAL.USD"/>
    <n v="31431736094"/>
    <n v="0"/>
    <n v="31431736093.509998"/>
    <n v="-0.49000167846679688"/>
    <n v="0"/>
    <n v="0"/>
    <n v="-0.49000167846679688"/>
    <n v="0"/>
    <n v="-0.49000167846679688"/>
    <n v="-0.18130062103271485"/>
    <n v="0"/>
    <n v="0"/>
    <n v="0"/>
    <n v="0"/>
    <n v="0"/>
    <n v="0"/>
    <n v="0"/>
    <n v="-0.18130062103271485"/>
    <n v="0.37"/>
    <n v="0"/>
    <n v="-0.18130062103271485"/>
    <n v="0"/>
    <n v="-2.9600677490234376E-2"/>
    <n v="0"/>
    <n v="-0.15169994354248048"/>
  </r>
  <r>
    <x v="5"/>
    <n v="16"/>
    <n v="1690"/>
    <n v="169095"/>
    <n v="1690959403"/>
    <s v="CXC PARTIDAS PENDIEN"/>
    <n v="2801940"/>
    <n v="0"/>
    <n v="2801940.04"/>
    <n v="4.0000000037252903E-2"/>
    <n v="0"/>
    <n v="4.0000000037252903E-2"/>
    <n v="0"/>
    <n v="0"/>
    <n v="4.0000000037252903E-2"/>
    <n v="1.4800000013783574E-2"/>
    <n v="0"/>
    <n v="0"/>
    <n v="0"/>
    <n v="0"/>
    <n v="0"/>
    <n v="0"/>
    <n v="0"/>
    <n v="1.4800000013783574E-2"/>
    <n v="0.37"/>
    <n v="1.4800000013783574E-2"/>
    <n v="0"/>
    <n v="0"/>
    <n v="0"/>
    <n v="1.4800000013783574E-2"/>
    <n v="0"/>
  </r>
  <r>
    <x v="5"/>
    <n v="16"/>
    <n v="1690"/>
    <n v="169095"/>
    <n v="1690959415"/>
    <s v="CXC PARTIDAS PENDIENTES CORRESPONSAL.CAD"/>
    <n v="5538048"/>
    <n v="0"/>
    <n v="5538048.2699999996"/>
    <n v="0.26999999955296516"/>
    <n v="0"/>
    <n v="0.26999999955296516"/>
    <n v="0"/>
    <n v="0"/>
    <n v="0.26999999955296516"/>
    <n v="9.9899999834597103E-2"/>
    <n v="0"/>
    <n v="0"/>
    <n v="0"/>
    <n v="0"/>
    <n v="0"/>
    <n v="0"/>
    <n v="0"/>
    <n v="9.9899999834597103E-2"/>
    <n v="0.37"/>
    <n v="9.9899999834597103E-2"/>
    <n v="0"/>
    <n v="2.2200000020675362E-2"/>
    <n v="0"/>
    <n v="7.7699999813921741E-2"/>
    <n v="0"/>
  </r>
  <r>
    <x v="5"/>
    <n v="16"/>
    <n v="1690"/>
    <n v="169095"/>
    <n v="1690959430"/>
    <s v="DIVERSAS OTRAS NORMALIZ  SDOS DB CTA TEMP ENDE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495"/>
    <s v="CXC DIVERSAS OTRAS DEUDAS CARTERA"/>
    <n v="1679"/>
    <n v="0"/>
    <n v="1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496"/>
    <s v="CXC OTRAS DEUDAS X OTROS CONCEPT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498"/>
    <s v="CUENTA PUENTE INTERF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501"/>
    <s v="CXC SEGUROS TITU P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502"/>
    <s v="CXC SEGUROS TITU. P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505"/>
    <s v="CXC SEGUROS TITULAR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506"/>
    <s v="CXC CLIENTES DIVERSOS TCR OP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507"/>
    <s v="CXC SEG.TITU. CIA 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513"/>
    <s v="CXC SEGUROS TITULAR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515"/>
    <s v="CXC TASA SUBSIDIA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518"/>
    <s v="CXC SEGUROS TITULAR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519"/>
    <s v="DIVERSAS OTRAS COBERTURA TASA FOGAFIN"/>
    <n v="711424"/>
    <n v="0"/>
    <n v="711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520"/>
    <s v="CXC SEGUROS TITULAR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522"/>
    <s v="CXC SEG.TITU. OCT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523"/>
    <s v="CXC SEG.TIT.CIA 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526"/>
    <s v="CXC SEGUROS TITULAR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527"/>
    <s v="CXC SEGUROS TITULAR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528"/>
    <s v="CXC SEG.TITU.CIA 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531"/>
    <s v="CXC SEG.TIT.CIA 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532"/>
    <s v="CXC SEG.TIT.CIA 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536"/>
    <s v="CXC SEG.TIT.CIA 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537"/>
    <s v="CXC SEG.TIT.CIA 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539"/>
    <s v="CXC SEG.TIT.CIA 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542"/>
    <s v="CXC SEGUROS UNIVERS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544"/>
    <s v="CXC SEG.TIT.CIA 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564"/>
    <s v="CXC SEGUROS TITULAR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575"/>
    <s v="DIVERSAS OTRAS ALIVIOS POR COBRAR TITULARIZADO"/>
    <n v="809192141"/>
    <n v="0"/>
    <n v="809192141.49000001"/>
    <n v="0.49000000953674316"/>
    <n v="0"/>
    <n v="0.49000000953674316"/>
    <n v="0"/>
    <n v="0"/>
    <n v="0.49000000953674316"/>
    <n v="0.18130000352859496"/>
    <n v="0"/>
    <n v="0"/>
    <n v="0"/>
    <n v="0"/>
    <n v="0"/>
    <n v="0"/>
    <n v="0"/>
    <n v="0.18130000352859496"/>
    <n v="0.37"/>
    <n v="0.18130000352859496"/>
    <n v="0"/>
    <n v="1.4799985885620117E-2"/>
    <n v="0"/>
    <n v="0.16650001764297484"/>
    <n v="0"/>
  </r>
  <r>
    <x v="12"/>
    <n v="16"/>
    <n v="1690"/>
    <n v="169095"/>
    <n v="1690959576"/>
    <s v="TI.SEG TITULARIZAC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577"/>
    <s v="CXC SEGUROS UNIVERS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578"/>
    <s v="CXC ALIVIOS  UNIV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579"/>
    <s v="CXC SEGUROS TITULAR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580"/>
    <s v="CXC SEGUROS TITULAR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584"/>
    <s v="CXC SEGUROS TITULAR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596"/>
    <s v="CXC ASEGURADO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601"/>
    <s v="DIVERSAS OTRAS OTRAS N.D. MEDELLIN SUFI"/>
    <n v="2588432"/>
    <n v="0"/>
    <n v="2588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610"/>
    <s v="DIVERSAS OTRAS"/>
    <n v="3718206575"/>
    <n v="0"/>
    <n v="3718206574.8400002"/>
    <n v="-0.15999984741210938"/>
    <n v="-0.15999984741210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630"/>
    <s v="DIVERSAS OTRAS SURAMERICANA PARA SUFI"/>
    <n v="5191077709"/>
    <n v="0"/>
    <n v="5191077709.4300003"/>
    <n v="0.43000030517578125"/>
    <n v="0.43000030517578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650"/>
    <s v="DIVERSAS OTRAS TRAMITE VEHICULO RENTING"/>
    <n v="63491273"/>
    <n v="0"/>
    <n v="63491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703"/>
    <s v="DIVERSAS OTRAS ARREND CLIENTE OP  SINIESTRA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707"/>
    <s v="C X C DIVERSAS OPERACIONES MEDELLIN"/>
    <n v="288647243"/>
    <n v="0"/>
    <n v="288647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708"/>
    <s v="CXC PENDIENTE POR DESCUBIERTO RESTITUCIÓN"/>
    <n v="423376481"/>
    <n v="0"/>
    <n v="423376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710"/>
    <s v="CUENTAS POR COBRAR DIVERSAS OTRAS"/>
    <n v="1038436748"/>
    <n v="0"/>
    <n v="1038436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711"/>
    <s v="OTRAS C X  C TERCEROS FOTO MULTAS"/>
    <n v="698919397"/>
    <n v="0"/>
    <n v="698919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713"/>
    <s v="DIVERSAS OTRAS OPERACIONES BOGOTA"/>
    <n v="140869022"/>
    <n v="0"/>
    <n v="140869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715"/>
    <s v="DIVERSAS OTRAS  INACTIV IMPTO ACTIVOS LS"/>
    <n v="2761971873"/>
    <n v="0"/>
    <n v="2761971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716"/>
    <s v="C X C IMPUESTOS"/>
    <n v="473470528"/>
    <n v="0"/>
    <n v="473470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720"/>
    <s v="C X C RETENCIONES"/>
    <n v="62395560"/>
    <n v="0"/>
    <n v="62395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730"/>
    <s v="DIVERSAS OTRAS COBRANZAS"/>
    <n v="130546645"/>
    <n v="0"/>
    <n v="130546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745"/>
    <s v="C X C COMISIONES SEGUROS"/>
    <n v="7474414"/>
    <n v="0"/>
    <n v="7474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750"/>
    <s v="CUENTAS POR COBRAR DIVERSAS OTRAS"/>
    <n v="232750210"/>
    <n v="0"/>
    <n v="232750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751"/>
    <s v="DIVERSAS OTRAS  CONTRATOS TERMINADOS"/>
    <n v="3171732649"/>
    <n v="0"/>
    <n v="3171732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775"/>
    <s v="DIVERSAS OTRAS CANON OP TERMINADA ARRENDAMIEN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776"/>
    <s v="VR IVA OP TERMINADA ARRENDAMIEN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778"/>
    <s v="DIVERSAS OTRAS SEGURO OP TERMINADA ARRENDAMIEN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781"/>
    <s v="VR OTRAS CTAS POR COBRAR OP TERM ARREND"/>
    <n v="130707068"/>
    <n v="0"/>
    <n v="130707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786"/>
    <s v="CUENTAS POR COBRAR DIVERSAS OTR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2"/>
    <n v="169205"/>
    <n v="1692059001"/>
    <s v="PROVISION CXC  MICROCRÉDITOS  A INTERESES"/>
    <n v="-151843738"/>
    <n v="0"/>
    <n v="-151843738.09"/>
    <n v="-9.0000003576278687E-2"/>
    <n v="0"/>
    <n v="0"/>
    <n v="-9.0000003576278687E-2"/>
    <n v="0"/>
    <n v="-9.0000003576278687E-2"/>
    <n v="-3.3300001323223111E-2"/>
    <n v="0"/>
    <n v="0"/>
    <n v="0"/>
    <n v="0"/>
    <n v="0"/>
    <n v="0"/>
    <n v="0"/>
    <n v="-3.3300001323223111E-2"/>
    <n v="0.36999999999999994"/>
    <n v="0"/>
    <n v="-3.3300001323223111E-2"/>
    <n v="0.16279999911785126"/>
    <n v="0"/>
    <n v="-0.16279999911785126"/>
    <n v="-3.3300001323223111E-2"/>
  </r>
  <r>
    <x v="5"/>
    <n v="16"/>
    <n v="1692"/>
    <n v="169210"/>
    <n v="1692109001"/>
    <s v="PROV CXC  MICROCRÉDITOS  B  INTERESES"/>
    <n v="-492683665"/>
    <n v="0"/>
    <n v="-492683664.93000001"/>
    <n v="6.9999992847442627E-2"/>
    <n v="0"/>
    <n v="6.9999992847442627E-2"/>
    <n v="0"/>
    <n v="0"/>
    <n v="6.9999992847442627E-2"/>
    <n v="2.5899997353553771E-2"/>
    <n v="0"/>
    <n v="0"/>
    <n v="0"/>
    <n v="0"/>
    <n v="0"/>
    <n v="0"/>
    <n v="0"/>
    <n v="2.5899997353553771E-2"/>
    <n v="0.37"/>
    <n v="2.5899997353553771E-2"/>
    <n v="0"/>
    <n v="0.14059999823570252"/>
    <n v="0"/>
    <n v="-0.11470000088214874"/>
    <n v="0"/>
  </r>
  <r>
    <x v="5"/>
    <n v="16"/>
    <n v="1692"/>
    <n v="169215"/>
    <n v="1692159001"/>
    <s v="PROV CXC MICROCRÉDITOS  C  INTERESES"/>
    <n v="-347241561"/>
    <n v="0"/>
    <n v="-347241560.93000001"/>
    <n v="6.9999992847442627E-2"/>
    <n v="0"/>
    <n v="6.9999992847442627E-2"/>
    <n v="0"/>
    <n v="0"/>
    <n v="6.9999992847442627E-2"/>
    <n v="2.5899997353553771E-2"/>
    <n v="0"/>
    <n v="0"/>
    <n v="0"/>
    <n v="0"/>
    <n v="0"/>
    <n v="0"/>
    <n v="0"/>
    <n v="2.5899997353553771E-2"/>
    <n v="0.37"/>
    <n v="2.5899997353553771E-2"/>
    <n v="0"/>
    <n v="0.11470000088214874"/>
    <n v="0"/>
    <n v="-8.8800003528594962E-2"/>
    <n v="0"/>
  </r>
  <r>
    <x v="5"/>
    <n v="16"/>
    <n v="1692"/>
    <n v="169220"/>
    <n v="1692209001"/>
    <s v="PROV CXC MICROCRÉDITOS  D  INTERESES"/>
    <n v="-247819161"/>
    <n v="0"/>
    <n v="-247819160.58000001"/>
    <n v="0.41999998688697815"/>
    <n v="0"/>
    <n v="0.41999998688697815"/>
    <n v="0"/>
    <n v="0"/>
    <n v="0.41999998688697815"/>
    <n v="0.15539999514818192"/>
    <n v="0"/>
    <n v="0"/>
    <n v="0"/>
    <n v="0"/>
    <n v="0"/>
    <n v="0"/>
    <n v="0"/>
    <n v="0.15539999514818192"/>
    <n v="0.37"/>
    <n v="0.15539999514818192"/>
    <n v="0"/>
    <n v="0"/>
    <n v="-5.9200009703636168E-2"/>
    <n v="0.15539999514818192"/>
    <n v="5.9200009703636168E-2"/>
  </r>
  <r>
    <x v="5"/>
    <n v="16"/>
    <n v="1692"/>
    <n v="169225"/>
    <n v="1692259001"/>
    <s v="PROV CXC MICROCRÉDITOS  E  INTERESES"/>
    <n v="-1998531860"/>
    <n v="0"/>
    <n v="-1998531860.46"/>
    <n v="-0.46000003814697266"/>
    <n v="0"/>
    <n v="0"/>
    <n v="-0.46000003814697266"/>
    <n v="0"/>
    <n v="-0.46000003814697266"/>
    <n v="-0.17020001411437988"/>
    <n v="0"/>
    <n v="0"/>
    <n v="0"/>
    <n v="0"/>
    <n v="0"/>
    <n v="0"/>
    <n v="0"/>
    <n v="-0.17020001411437988"/>
    <n v="0.37"/>
    <n v="0"/>
    <n v="-0.17020001411437988"/>
    <n v="0"/>
    <n v="-0.15909993648529053"/>
    <n v="0"/>
    <n v="-1.110007762908935E-2"/>
  </r>
  <r>
    <x v="5"/>
    <n v="16"/>
    <n v="1692"/>
    <n v="169230"/>
    <n v="1692309001"/>
    <s v="PROV CXC MICROCRÉDITOS  A  POR CUENTA DE CLIENTE"/>
    <n v="-33670139"/>
    <n v="0"/>
    <n v="-33670138.920000002"/>
    <n v="7.9999998211860657E-2"/>
    <n v="0"/>
    <n v="7.9999998211860657E-2"/>
    <n v="0"/>
    <n v="0"/>
    <n v="7.9999998211860657E-2"/>
    <n v="2.9599999338388444E-2"/>
    <n v="0"/>
    <n v="0"/>
    <n v="0"/>
    <n v="0"/>
    <n v="0"/>
    <n v="0"/>
    <n v="0"/>
    <n v="2.9599999338388444E-2"/>
    <n v="0.37"/>
    <n v="2.9599999338388444E-2"/>
    <n v="0"/>
    <n v="1.4799999669194222E-2"/>
    <n v="0"/>
    <n v="1.4799999669194222E-2"/>
    <n v="0"/>
  </r>
  <r>
    <x v="5"/>
    <n v="16"/>
    <n v="1692"/>
    <n v="169235"/>
    <n v="1692359001"/>
    <s v="PROV CXC MICROCRÉDITOS  B  POR CUENTA DE CLIENTE"/>
    <n v="-87347864"/>
    <n v="0"/>
    <n v="-87347864.400000006"/>
    <n v="-0.40000000596046448"/>
    <n v="0"/>
    <n v="0"/>
    <n v="-0.40000000596046448"/>
    <n v="0"/>
    <n v="-0.40000000596046448"/>
    <n v="-0.14800000220537185"/>
    <n v="0"/>
    <n v="0"/>
    <n v="0"/>
    <n v="0"/>
    <n v="0"/>
    <n v="0"/>
    <n v="0"/>
    <n v="-0.14800000220537185"/>
    <n v="0.37"/>
    <n v="0"/>
    <n v="-0.14800000220537185"/>
    <n v="0.12209999933838844"/>
    <n v="0"/>
    <n v="-0.12209999933838844"/>
    <n v="-0.14800000220537185"/>
  </r>
  <r>
    <x v="5"/>
    <n v="16"/>
    <n v="1692"/>
    <n v="169240"/>
    <n v="1692409001"/>
    <s v="PROV CXC MICROCRÉDITOS  C  POR CUENTA DE CLIENTE"/>
    <n v="-102810418"/>
    <n v="0"/>
    <n v="-102810417.79000001"/>
    <n v="0.20999999344348907"/>
    <n v="0"/>
    <n v="0.20999999344348907"/>
    <n v="0"/>
    <n v="0"/>
    <n v="0.20999999344348907"/>
    <n v="7.7699997574090962E-2"/>
    <n v="0"/>
    <n v="0"/>
    <n v="0"/>
    <n v="0"/>
    <n v="0"/>
    <n v="0"/>
    <n v="0"/>
    <n v="7.7699997574090962E-2"/>
    <n v="0.37"/>
    <n v="7.7699997574090962E-2"/>
    <n v="0"/>
    <n v="9.6200001984834665E-2"/>
    <n v="0"/>
    <n v="-1.8500004410743703E-2"/>
    <n v="0"/>
  </r>
  <r>
    <x v="5"/>
    <n v="16"/>
    <n v="1692"/>
    <n v="169245"/>
    <n v="1692459001"/>
    <s v="PROV CXC MICROCRÉDITOS  D POR CUENTA DE CLIENTES"/>
    <n v="-82130384"/>
    <n v="0"/>
    <n v="-82130383.819999993"/>
    <n v="0.18000000715255737"/>
    <n v="0"/>
    <n v="0.18000000715255737"/>
    <n v="0"/>
    <n v="0"/>
    <n v="0.18000000715255737"/>
    <n v="6.6600002646446221E-2"/>
    <n v="0"/>
    <n v="0"/>
    <n v="0"/>
    <n v="0"/>
    <n v="0"/>
    <n v="0"/>
    <n v="0"/>
    <n v="6.6600002646446221E-2"/>
    <n v="0.36999999999999994"/>
    <n v="6.6600002646446221E-2"/>
    <n v="0"/>
    <n v="2.5899997353553771E-2"/>
    <n v="0"/>
    <n v="4.0700005292892451E-2"/>
    <n v="0"/>
  </r>
  <r>
    <x v="5"/>
    <n v="16"/>
    <n v="1692"/>
    <n v="169250"/>
    <n v="1692509001"/>
    <s v="PROV CXC MICROCRÉDITOS  E  POR CUENTA DE CLIENTE"/>
    <n v="-1228087940"/>
    <n v="0"/>
    <n v="-1228087939.53"/>
    <n v="0.47000002861022949"/>
    <n v="0"/>
    <n v="0.47000002861022949"/>
    <n v="0"/>
    <n v="0"/>
    <n v="0.47000002861022949"/>
    <n v="0.17390001058578491"/>
    <n v="0"/>
    <n v="0"/>
    <n v="0"/>
    <n v="0"/>
    <n v="0"/>
    <n v="0"/>
    <n v="0"/>
    <n v="0.17390001058578491"/>
    <n v="0.37"/>
    <n v="0.17390001058578491"/>
    <n v="0"/>
    <n v="4.8100042343139651E-2"/>
    <n v="0"/>
    <n v="0.12579996824264528"/>
    <n v="0"/>
  </r>
  <r>
    <x v="5"/>
    <n v="16"/>
    <n v="1694"/>
    <n v="169410"/>
    <n v="1694109001"/>
    <s v="PROV CUENTAS POR COBRAR COMERCIALES COMISIONES"/>
    <n v="-3377701358"/>
    <n v="0"/>
    <n v="-3377701358.1700001"/>
    <n v="-0.17000007629394531"/>
    <n v="0"/>
    <n v="0"/>
    <n v="-0.17000007629394531"/>
    <n v="0"/>
    <n v="-0.17000007629394531"/>
    <n v="-6.2900028228759772E-2"/>
    <n v="0"/>
    <n v="0"/>
    <n v="0"/>
    <n v="0"/>
    <n v="0"/>
    <n v="0"/>
    <n v="0"/>
    <n v="-6.2900028228759772E-2"/>
    <n v="0.37000000000000005"/>
    <n v="0"/>
    <n v="-6.2900028228759772E-2"/>
    <n v="0.16649992942810057"/>
    <n v="0"/>
    <n v="-0.16649992942810057"/>
    <n v="-6.2900028228759772E-2"/>
  </r>
  <r>
    <x v="5"/>
    <n v="16"/>
    <n v="1694"/>
    <n v="169430"/>
    <n v="1694309001"/>
    <s v="PROV CXC COMERCIALES VENTA DE BIENES Y SERVICIOS"/>
    <n v="-779943905"/>
    <n v="0"/>
    <n v="-779943905.05999994"/>
    <n v="-5.9999942779541016E-2"/>
    <n v="0"/>
    <n v="0"/>
    <n v="-5.9999942779541016E-2"/>
    <n v="0"/>
    <n v="-5.9999942779541016E-2"/>
    <n v="-2.2199978828430174E-2"/>
    <n v="0"/>
    <n v="0"/>
    <n v="0"/>
    <n v="0"/>
    <n v="0"/>
    <n v="0"/>
    <n v="0"/>
    <n v="-2.2199978828430174E-2"/>
    <n v="0.36999999999999994"/>
    <n v="0"/>
    <n v="-2.2199978828430174E-2"/>
    <n v="3.6999997794628141E-2"/>
    <n v="0"/>
    <n v="-3.6999997794628141E-2"/>
    <n v="-2.2199978828430174E-2"/>
  </r>
  <r>
    <x v="5"/>
    <n v="16"/>
    <n v="1694"/>
    <n v="169452"/>
    <n v="1694521888"/>
    <s v="CATEGORIA A – CREDITO NORMAL, INTERESES"/>
    <n v="-76444492"/>
    <n v="0"/>
    <n v="-76444491.780000001"/>
    <n v="0.2199999988079071"/>
    <n v="0"/>
    <n v="0.2199999988079071"/>
    <n v="0"/>
    <n v="0"/>
    <n v="0.2199999988079071"/>
    <n v="8.1399999558925629E-2"/>
    <n v="0"/>
    <n v="0"/>
    <n v="0"/>
    <n v="0"/>
    <n v="0"/>
    <n v="0"/>
    <n v="0"/>
    <n v="8.1399999558925629E-2"/>
    <n v="0.37"/>
    <n v="8.1399999558925629E-2"/>
    <n v="0"/>
    <n v="0"/>
    <n v="-0.17759999878704547"/>
    <n v="8.1399999558925629E-2"/>
    <n v="0.17759999878704547"/>
  </r>
  <r>
    <x v="5"/>
    <n v="16"/>
    <n v="1694"/>
    <n v="169452"/>
    <n v="1694529001"/>
    <s v="PROV CXC CCIAL  A  INTERESES REMUNERATORIO"/>
    <n v="-6470904982"/>
    <n v="0"/>
    <n v="-6470904982.0699997"/>
    <n v="-6.999969482421875E-2"/>
    <n v="0"/>
    <n v="0"/>
    <n v="-6.999969482421875E-2"/>
    <n v="0"/>
    <n v="-6.999969482421875E-2"/>
    <n v="-2.5899887084960938E-2"/>
    <n v="0"/>
    <n v="0"/>
    <n v="0"/>
    <n v="0"/>
    <n v="0"/>
    <n v="0"/>
    <n v="0"/>
    <n v="-2.5899887084960938E-2"/>
    <n v="0.37"/>
    <n v="0"/>
    <n v="-2.5899887084960938E-2"/>
    <n v="0"/>
    <n v="-0.17020001411437988"/>
    <n v="0"/>
    <n v="0.14430012702941894"/>
  </r>
  <r>
    <x v="5"/>
    <n v="16"/>
    <n v="1694"/>
    <n v="169453"/>
    <n v="1694531888"/>
    <s v="CATEGORIA B - CREDITO ACEPTABLE, INTERESES"/>
    <n v="-191693"/>
    <n v="0"/>
    <n v="-191692.74"/>
    <n v="0.26000000000931323"/>
    <n v="0"/>
    <n v="0.26000000000931323"/>
    <n v="0"/>
    <n v="0"/>
    <n v="0.26000000000931323"/>
    <n v="9.620000000344589E-2"/>
    <n v="0"/>
    <n v="0"/>
    <n v="0"/>
    <n v="0"/>
    <n v="0"/>
    <n v="0"/>
    <n v="0"/>
    <n v="9.620000000344589E-2"/>
    <n v="0.37"/>
    <n v="9.620000000344589E-2"/>
    <n v="0"/>
    <n v="0"/>
    <n v="0"/>
    <n v="9.620000000344589E-2"/>
    <n v="0"/>
  </r>
  <r>
    <x v="5"/>
    <n v="16"/>
    <n v="1694"/>
    <n v="169453"/>
    <n v="1694539001"/>
    <s v="PROVISION CCIALES  B CREDITO ACEPTABLE, INTERESE"/>
    <n v="-2150415993"/>
    <n v="0"/>
    <n v="-2150415992.52"/>
    <n v="0.48000001907348633"/>
    <n v="0"/>
    <n v="0.48000001907348633"/>
    <n v="0"/>
    <n v="0"/>
    <n v="0.48000001907348633"/>
    <n v="0.17760000705718995"/>
    <n v="0"/>
    <n v="0"/>
    <n v="0"/>
    <n v="0"/>
    <n v="0"/>
    <n v="0"/>
    <n v="0"/>
    <n v="0.17760000705718995"/>
    <n v="0.37"/>
    <n v="0.17760000705718995"/>
    <n v="0"/>
    <n v="9.6200084686279302E-2"/>
    <n v="0"/>
    <n v="8.1399922370910649E-2"/>
    <n v="0"/>
  </r>
  <r>
    <x v="5"/>
    <n v="16"/>
    <n v="1694"/>
    <n v="169454"/>
    <n v="1694549001"/>
    <s v="PROVISION CCIALES  C CREDITO APRECIABLE, INTERES"/>
    <n v="-68099122299"/>
    <n v="0"/>
    <n v="-68099122299.480003"/>
    <n v="-0.48000335693359375"/>
    <n v="0"/>
    <n v="0"/>
    <n v="-0.48000335693359375"/>
    <n v="0"/>
    <n v="-0.48000335693359375"/>
    <n v="-0.17760124206542968"/>
    <n v="0"/>
    <n v="0"/>
    <n v="0"/>
    <n v="0"/>
    <n v="0"/>
    <n v="0"/>
    <n v="0"/>
    <n v="-0.17760124206542968"/>
    <n v="0.37"/>
    <n v="0"/>
    <n v="-0.17760124206542968"/>
    <n v="9.2499999999999999E-2"/>
    <n v="0"/>
    <n v="-9.2499999999999999E-2"/>
    <n v="-0.17760124206542968"/>
  </r>
  <r>
    <x v="5"/>
    <n v="16"/>
    <n v="1694"/>
    <n v="169456"/>
    <n v="1694569001"/>
    <s v="PROV CXC CCIALES  D CREDITO SIGNIFICAT  INTERES"/>
    <n v="-34209436559"/>
    <n v="0"/>
    <n v="-34209436559.029999"/>
    <n v="-2.9998779296875E-2"/>
    <n v="0"/>
    <n v="0"/>
    <n v="-2.9998779296875E-2"/>
    <n v="0"/>
    <n v="-2.9998779296875E-2"/>
    <n v="-1.1099548339843749E-2"/>
    <n v="0"/>
    <n v="0"/>
    <n v="0"/>
    <n v="0"/>
    <n v="0"/>
    <n v="0"/>
    <n v="0"/>
    <n v="-1.1099548339843749E-2"/>
    <n v="0.37"/>
    <n v="0"/>
    <n v="-1.1099548339843749E-2"/>
    <n v="0.12210067749023437"/>
    <n v="0"/>
    <n v="-0.12210067749023437"/>
    <n v="-1.1099548339843749E-2"/>
  </r>
  <r>
    <x v="5"/>
    <n v="16"/>
    <n v="1694"/>
    <n v="169457"/>
    <n v="1694571888"/>
    <s v="CATEGORIA E ? CREDITO IRRECUPERABLE, INTERE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4"/>
    <n v="169457"/>
    <n v="1694579001"/>
    <s v="PROV CXC CCIALES E CREDITO IRRECUPERABLE  INTERE"/>
    <n v="-5553131282"/>
    <n v="0"/>
    <n v="-5553131282.04"/>
    <n v="-3.9999961853027344E-2"/>
    <n v="0"/>
    <n v="0"/>
    <n v="-3.9999961853027344E-2"/>
    <n v="0"/>
    <n v="-3.9999961853027344E-2"/>
    <n v="-1.4799985885620117E-2"/>
    <n v="0"/>
    <n v="0"/>
    <n v="0"/>
    <n v="0"/>
    <n v="0"/>
    <n v="0"/>
    <n v="0"/>
    <n v="-1.4799985885620117E-2"/>
    <n v="0.37"/>
    <n v="0"/>
    <n v="-1.4799985885620117E-2"/>
    <n v="8.1400098800659182E-2"/>
    <n v="0"/>
    <n v="-8.1400098800659182E-2"/>
    <n v="-1.4799985885620117E-2"/>
  </r>
  <r>
    <x v="5"/>
    <n v="16"/>
    <n v="1694"/>
    <n v="169462"/>
    <n v="1694629001"/>
    <s v="PROV CXC CCIALES  A  POR CUENTA DE CLIENTES"/>
    <n v="-385907102"/>
    <n v="0"/>
    <n v="-385907101.92000002"/>
    <n v="7.9999983310699463E-2"/>
    <n v="0"/>
    <n v="7.9999983310699463E-2"/>
    <n v="0"/>
    <n v="0"/>
    <n v="7.9999983310699463E-2"/>
    <n v="2.9599993824958801E-2"/>
    <n v="0"/>
    <n v="0"/>
    <n v="0"/>
    <n v="0"/>
    <n v="0"/>
    <n v="0"/>
    <n v="0"/>
    <n v="2.9599993824958801E-2"/>
    <n v="0.37"/>
    <n v="2.9599993824958801E-2"/>
    <n v="0"/>
    <n v="0"/>
    <n v="-3.6999964714050293E-3"/>
    <n v="2.9599993824958801E-2"/>
    <n v="3.6999964714050293E-3"/>
  </r>
  <r>
    <x v="12"/>
    <n v="16"/>
    <n v="1694"/>
    <n v="169462"/>
    <n v="1694629701"/>
    <s v="PROVIS.CXC CCIALES.CATG.A.X CTA.CLIENTES"/>
    <n v="-369487217"/>
    <n v="0"/>
    <n v="-368652494.17000002"/>
    <n v="834722.82999998331"/>
    <n v="0"/>
    <n v="834722.82999998331"/>
    <n v="0"/>
    <n v="0"/>
    <n v="834722.82999998331"/>
    <n v="308847.44709999382"/>
    <n v="0"/>
    <n v="0"/>
    <n v="0"/>
    <n v="0"/>
    <n v="0"/>
    <n v="0"/>
    <n v="0"/>
    <n v="308847.44709999382"/>
    <n v="0.37"/>
    <n v="308847.44709999382"/>
    <n v="0"/>
    <n v="78172.52700000882"/>
    <n v="0"/>
    <n v="230674.920099985"/>
    <n v="0"/>
  </r>
  <r>
    <x v="12"/>
    <n v="16"/>
    <n v="1694"/>
    <n v="169462"/>
    <n v="1694629702"/>
    <s v="PROV ANTIC (1645) CAL A"/>
    <n v="-9046470230"/>
    <n v="0"/>
    <n v="-9046470229.5599995"/>
    <n v="0.44000053405761719"/>
    <n v="0"/>
    <n v="0.44000053405761719"/>
    <n v="0"/>
    <n v="0"/>
    <n v="0.44000053405761719"/>
    <n v="0.16280019760131836"/>
    <n v="0"/>
    <n v="0"/>
    <n v="0"/>
    <n v="0"/>
    <n v="0"/>
    <n v="0"/>
    <n v="0"/>
    <n v="0.16280019760131836"/>
    <n v="0.37"/>
    <n v="0.16280019760131836"/>
    <n v="0"/>
    <n v="5.9199987649917601E-2"/>
    <n v="0"/>
    <n v="0.10360020995140076"/>
    <n v="0"/>
  </r>
  <r>
    <x v="12"/>
    <n v="16"/>
    <n v="1694"/>
    <n v="169462"/>
    <n v="1694629703"/>
    <s v="PROVISION ANTICIPOS LEASING CAL A"/>
    <n v="-24440471354"/>
    <n v="0"/>
    <n v="-24440471354.099998"/>
    <n v="-9.999847412109375E-2"/>
    <n v="-9.99984741210937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4"/>
    <n v="169462"/>
    <n v="1694629750"/>
    <s v="PROV PROPIEDAD Y EQUIPOS CAL A"/>
    <n v="-5742167845"/>
    <n v="0"/>
    <n v="-5742167844.9899998"/>
    <n v="1.0000228881835937E-2"/>
    <n v="1.000022888183593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4"/>
    <n v="169463"/>
    <n v="1694639001"/>
    <s v="PROV CXC CCIALES  B  POR CUENTA DE CLIENTES"/>
    <n v="-343889444"/>
    <n v="0"/>
    <n v="-343889444.16000003"/>
    <n v="-0.1600000262260437"/>
    <n v="0"/>
    <n v="0"/>
    <n v="-0.1600000262260437"/>
    <n v="0"/>
    <n v="-0.1600000262260437"/>
    <n v="-5.9200009703636168E-2"/>
    <n v="0"/>
    <n v="0"/>
    <n v="0"/>
    <n v="0"/>
    <n v="0"/>
    <n v="0"/>
    <n v="0"/>
    <n v="-5.9200009703636168E-2"/>
    <n v="0.37"/>
    <n v="0"/>
    <n v="-5.9200009703636168E-2"/>
    <n v="9.2499999999999999E-2"/>
    <n v="0"/>
    <n v="-9.2499999999999999E-2"/>
    <n v="-5.9200009703636168E-2"/>
  </r>
  <r>
    <x v="12"/>
    <n v="16"/>
    <n v="1694"/>
    <n v="169463"/>
    <n v="1694639701"/>
    <s v="PROVIS.CXC CCIALES.CATG.B.X CTA.CLIENTES"/>
    <n v="-74632872"/>
    <n v="0"/>
    <n v="-72437529.340000004"/>
    <n v="2195342.6599999964"/>
    <n v="0"/>
    <n v="2195342.6599999964"/>
    <n v="0"/>
    <n v="0"/>
    <n v="2195342.6599999964"/>
    <n v="812276.78419999871"/>
    <n v="0"/>
    <n v="0"/>
    <n v="0"/>
    <n v="0"/>
    <n v="0"/>
    <n v="0"/>
    <n v="0"/>
    <n v="812276.78419999871"/>
    <n v="0.37"/>
    <n v="812276.78419999871"/>
    <n v="0"/>
    <n v="536194.8498999984"/>
    <n v="0"/>
    <n v="276081.93430000031"/>
    <n v="0"/>
  </r>
  <r>
    <x v="5"/>
    <n v="16"/>
    <n v="1694"/>
    <n v="169463"/>
    <n v="1694639702"/>
    <s v="PROV ANTIC  (1645) CAL B"/>
    <n v="-341517524"/>
    <n v="0"/>
    <n v="-341517523.82999998"/>
    <n v="0.17000001668930054"/>
    <n v="0"/>
    <n v="0.17000001668930054"/>
    <n v="0"/>
    <n v="0"/>
    <n v="0.17000001668930054"/>
    <n v="6.2900006175041198E-2"/>
    <n v="0"/>
    <n v="0"/>
    <n v="0"/>
    <n v="0"/>
    <n v="0"/>
    <n v="0"/>
    <n v="0"/>
    <n v="6.2900006175041198E-2"/>
    <n v="0.37"/>
    <n v="6.2900006175041198E-2"/>
    <n v="0"/>
    <n v="2.5899997353553771E-2"/>
    <n v="0"/>
    <n v="3.7000008821487428E-2"/>
    <n v="0"/>
  </r>
  <r>
    <x v="5"/>
    <n v="16"/>
    <n v="1694"/>
    <n v="169463"/>
    <n v="1694639703"/>
    <s v="PROVISION ANTICIPOS LEASING CAL B"/>
    <n v="-682547025"/>
    <n v="0"/>
    <n v="-682547024.92999995"/>
    <n v="7.0000052452087402E-2"/>
    <n v="0"/>
    <n v="7.0000052452087402E-2"/>
    <n v="0"/>
    <n v="0"/>
    <n v="7.0000052452087402E-2"/>
    <n v="2.5900019407272337E-2"/>
    <n v="0"/>
    <n v="0"/>
    <n v="0"/>
    <n v="0"/>
    <n v="0"/>
    <n v="0"/>
    <n v="0"/>
    <n v="2.5900019407272337E-2"/>
    <n v="0.37"/>
    <n v="2.5900019407272337E-2"/>
    <n v="0"/>
    <n v="0"/>
    <n v="-0.18130000352859496"/>
    <n v="2.5900019407272337E-2"/>
    <n v="0.18130000352859496"/>
  </r>
  <r>
    <x v="5"/>
    <n v="16"/>
    <n v="1694"/>
    <n v="169463"/>
    <n v="1694639752"/>
    <s v="PROV PROPIEDAD Y EQUIPOS CAL B"/>
    <n v="-20026562"/>
    <n v="0"/>
    <n v="-20026561.5"/>
    <n v="0.5"/>
    <n v="0"/>
    <n v="0.5"/>
    <n v="0"/>
    <n v="0"/>
    <n v="0.5"/>
    <n v="0.185"/>
    <n v="0"/>
    <n v="0"/>
    <n v="0"/>
    <n v="0"/>
    <n v="0"/>
    <n v="0"/>
    <n v="0"/>
    <n v="0.185"/>
    <n v="0.37"/>
    <n v="0.185"/>
    <n v="0"/>
    <n v="2.9600004851818084E-2"/>
    <n v="0"/>
    <n v="0.15539999514818192"/>
    <n v="0"/>
  </r>
  <r>
    <x v="5"/>
    <n v="16"/>
    <n v="1694"/>
    <n v="169464"/>
    <n v="1694649001"/>
    <s v="PROV CXC CCIALES  C  POR CUENTA DE CLIENTES"/>
    <n v="-642121855"/>
    <n v="0"/>
    <n v="-642121855.22000003"/>
    <n v="-0.22000002861022949"/>
    <n v="0"/>
    <n v="0"/>
    <n v="-0.22000002861022949"/>
    <n v="0"/>
    <n v="-0.22000002861022949"/>
    <n v="-8.1400010585784915E-2"/>
    <n v="0"/>
    <n v="0"/>
    <n v="0"/>
    <n v="0"/>
    <n v="0"/>
    <n v="0"/>
    <n v="0"/>
    <n v="-8.1400010585784915E-2"/>
    <n v="0.37"/>
    <n v="0"/>
    <n v="-8.1400010585784915E-2"/>
    <n v="0"/>
    <n v="-0.10729998588562012"/>
    <n v="0"/>
    <n v="2.5899975299835204E-2"/>
  </r>
  <r>
    <x v="5"/>
    <n v="16"/>
    <n v="1694"/>
    <n v="169464"/>
    <n v="1694649701"/>
    <s v="PROVIS.CXC CCIALES.CATG.C.X CTA.CLIENTES"/>
    <n v="-6350785696"/>
    <n v="0"/>
    <n v="-6312040455.5600004"/>
    <n v="38745240.43999958"/>
    <n v="0"/>
    <n v="38745240.43999958"/>
    <n v="0"/>
    <n v="0"/>
    <n v="38745240.43999958"/>
    <n v="14335738.962799845"/>
    <n v="0"/>
    <n v="0"/>
    <n v="0"/>
    <n v="0"/>
    <n v="0"/>
    <n v="0"/>
    <n v="0"/>
    <n v="14335738.962799845"/>
    <n v="0.37"/>
    <n v="14335738.962799845"/>
    <n v="0"/>
    <n v="0"/>
    <n v="-1037475.7191001129"/>
    <n v="14335738.962799845"/>
    <n v="1037475.7191001129"/>
  </r>
  <r>
    <x v="5"/>
    <n v="16"/>
    <n v="1694"/>
    <n v="169464"/>
    <n v="1694649703"/>
    <s v="PROV ANTIC (1645) CAL C"/>
    <n v="-5298899182"/>
    <n v="0"/>
    <n v="-5298899182.0699997"/>
    <n v="-6.999969482421875E-2"/>
    <n v="0"/>
    <n v="0"/>
    <n v="-6.999969482421875E-2"/>
    <n v="0"/>
    <n v="-6.999969482421875E-2"/>
    <n v="-2.5899887084960938E-2"/>
    <n v="0"/>
    <n v="0"/>
    <n v="0"/>
    <n v="0"/>
    <n v="0"/>
    <n v="0"/>
    <n v="0"/>
    <n v="-2.5899887084960938E-2"/>
    <n v="0.37"/>
    <n v="0"/>
    <n v="-2.5899887084960938E-2"/>
    <n v="0"/>
    <n v="0"/>
    <n v="0"/>
    <n v="-2.5899887084960938E-2"/>
  </r>
  <r>
    <x v="5"/>
    <n v="16"/>
    <n v="1694"/>
    <n v="169464"/>
    <n v="1694649704"/>
    <s v="PROVISION ANTICIPOS LEASING CAL C"/>
    <n v="-14993294"/>
    <n v="0"/>
    <n v="-14993294.24"/>
    <n v="-0.24000000022351742"/>
    <n v="0"/>
    <n v="0"/>
    <n v="-0.24000000022351742"/>
    <n v="0"/>
    <n v="-0.24000000022351742"/>
    <n v="-8.8800000082701447E-2"/>
    <n v="0"/>
    <n v="0"/>
    <n v="0"/>
    <n v="0"/>
    <n v="0"/>
    <n v="0"/>
    <n v="0"/>
    <n v="-8.8800000082701447E-2"/>
    <n v="0.37"/>
    <n v="0"/>
    <n v="-8.8800000082701447E-2"/>
    <n v="0.17020000033080579"/>
    <n v="0"/>
    <n v="-0.17020000033080579"/>
    <n v="-8.8800000082701447E-2"/>
  </r>
  <r>
    <x v="5"/>
    <n v="16"/>
    <n v="1694"/>
    <n v="169466"/>
    <n v="1694669001"/>
    <s v="PROV CXC CCIALES  D  POR CUENTA DE CLIENTES"/>
    <n v="-7600214350"/>
    <n v="0"/>
    <n v="-7600214349.7700005"/>
    <n v="0.22999954223632813"/>
    <n v="0"/>
    <n v="0.22999954223632813"/>
    <n v="0"/>
    <n v="0"/>
    <n v="0.22999954223632813"/>
    <n v="8.5099830627441406E-2"/>
    <n v="0"/>
    <n v="0"/>
    <n v="0"/>
    <n v="0"/>
    <n v="0"/>
    <n v="0"/>
    <n v="0"/>
    <n v="8.5099830627441406E-2"/>
    <n v="0.37"/>
    <n v="8.5099830627441406E-2"/>
    <n v="0"/>
    <n v="0.14430012702941894"/>
    <n v="0"/>
    <n v="-5.9200296401977534E-2"/>
    <n v="0"/>
  </r>
  <r>
    <x v="5"/>
    <n v="16"/>
    <n v="1694"/>
    <n v="169466"/>
    <n v="1694669701"/>
    <s v="PROVIS.CXC CCIALES.CATG.D.X CTA.CLIENTES"/>
    <n v="-12512094852"/>
    <n v="0"/>
    <n v="-12519317566.459999"/>
    <n v="-7222714.4599990845"/>
    <n v="0"/>
    <n v="0"/>
    <n v="-7222714.4599990845"/>
    <n v="0"/>
    <n v="-7222714.4599990845"/>
    <n v="-2672404.3501996612"/>
    <n v="0"/>
    <n v="0"/>
    <n v="0"/>
    <n v="0"/>
    <n v="0"/>
    <n v="0"/>
    <n v="0"/>
    <n v="-2672404.3501996612"/>
    <n v="0.37"/>
    <n v="0"/>
    <n v="-2672404.3501996612"/>
    <n v="0"/>
    <n v="-2617090.4712999151"/>
    <n v="0"/>
    <n v="-55313.878899746109"/>
  </r>
  <r>
    <x v="5"/>
    <n v="16"/>
    <n v="1694"/>
    <n v="169466"/>
    <n v="1694669704"/>
    <s v="PROV ANTIC (1645) CAL D"/>
    <n v="-3096113663"/>
    <n v="0"/>
    <n v="-3096113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4"/>
    <n v="169466"/>
    <n v="1694669705"/>
    <s v="PROVISION ANTICIPOS LEASING CAL D"/>
    <n v="-6896737690"/>
    <n v="0"/>
    <n v="-6896737690.1800003"/>
    <n v="-0.18000030517578125"/>
    <n v="0"/>
    <n v="0"/>
    <n v="-0.18000030517578125"/>
    <n v="0"/>
    <n v="-0.18000030517578125"/>
    <n v="-6.6600112915039061E-2"/>
    <n v="0"/>
    <n v="0"/>
    <n v="0"/>
    <n v="0"/>
    <n v="0"/>
    <n v="0"/>
    <n v="0"/>
    <n v="-6.6600112915039061E-2"/>
    <n v="0.37"/>
    <n v="0"/>
    <n v="-6.6600112915039061E-2"/>
    <n v="0"/>
    <n v="-8.8799915313720695E-2"/>
    <n v="0"/>
    <n v="2.2199802398681634E-2"/>
  </r>
  <r>
    <x v="5"/>
    <n v="16"/>
    <n v="1694"/>
    <n v="169466"/>
    <n v="1694669754"/>
    <s v="PROV PROPIEDAD Y EQUIPOS CAL D"/>
    <n v="-345197500"/>
    <n v="0"/>
    <n v="-34519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4"/>
    <n v="169467"/>
    <n v="1694679001"/>
    <s v="PROV CXC CCIALES  E  POR CUENTA DE CLIENTES"/>
    <n v="-2744493080"/>
    <n v="0"/>
    <n v="-2744493079.6900001"/>
    <n v="0.30999994277954102"/>
    <n v="0"/>
    <n v="0.30999994277954102"/>
    <n v="0"/>
    <n v="0"/>
    <n v="0.30999994277954102"/>
    <n v="0.11469997882843018"/>
    <n v="0"/>
    <n v="0"/>
    <n v="0"/>
    <n v="0"/>
    <n v="0"/>
    <n v="0"/>
    <n v="0"/>
    <n v="0.11469997882843018"/>
    <n v="0.37"/>
    <n v="0.11469997882843018"/>
    <n v="0"/>
    <n v="0"/>
    <n v="-9.9899992942810059E-2"/>
    <n v="0.11469997882843018"/>
    <n v="9.9899992942810059E-2"/>
  </r>
  <r>
    <x v="5"/>
    <n v="16"/>
    <n v="1694"/>
    <n v="169467"/>
    <n v="1694679701"/>
    <s v="PROVIS.CXC CCIALES.CATG.E.X CTA.CLIENTES"/>
    <n v="-7215700965"/>
    <n v="0"/>
    <n v="-7221695377.1599998"/>
    <n v="-5994412.1599998474"/>
    <n v="0"/>
    <n v="0"/>
    <n v="-5994412.1599998474"/>
    <n v="0"/>
    <n v="-5994412.1599998474"/>
    <n v="-2217932.4991999436"/>
    <n v="0"/>
    <n v="0"/>
    <n v="0"/>
    <n v="0"/>
    <n v="0"/>
    <n v="0"/>
    <n v="0"/>
    <n v="-2217932.4991999436"/>
    <n v="0.37"/>
    <n v="0"/>
    <n v="-2217932.4991999436"/>
    <n v="0"/>
    <n v="-2222236.5649001691"/>
    <n v="0"/>
    <n v="4304.0657002255321"/>
  </r>
  <r>
    <x v="5"/>
    <n v="16"/>
    <n v="1694"/>
    <n v="169467"/>
    <n v="1694679705"/>
    <s v="PROV ANTIC (1645) CAL E"/>
    <n v="-441941797"/>
    <n v="0"/>
    <n v="-441941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4"/>
    <n v="169467"/>
    <n v="1694679706"/>
    <s v="PROVISION ANTICIPOS LEASING CAL E"/>
    <n v="-2045338728"/>
    <n v="0"/>
    <n v="-2045338728.03"/>
    <n v="-2.9999971389770508E-2"/>
    <n v="0"/>
    <n v="0"/>
    <n v="-2.9999971389770508E-2"/>
    <n v="0"/>
    <n v="-2.9999971389770508E-2"/>
    <n v="-1.1099989414215087E-2"/>
    <n v="0"/>
    <n v="0"/>
    <n v="0"/>
    <n v="0"/>
    <n v="0"/>
    <n v="0"/>
    <n v="0"/>
    <n v="-1.1099989414215087E-2"/>
    <n v="0.36999999999999994"/>
    <n v="0"/>
    <n v="-1.1099989414215087E-2"/>
    <n v="0"/>
    <n v="-1.1100077629089355E-2"/>
    <n v="0"/>
    <n v="8.8214874268202625E-8"/>
  </r>
  <r>
    <x v="5"/>
    <n v="16"/>
    <n v="1694"/>
    <n v="169467"/>
    <n v="1694679755"/>
    <s v="PROV PROPIEDAD Y EQUIPOS CAL E"/>
    <n v="-217156080"/>
    <n v="0"/>
    <n v="-217156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4"/>
    <n v="169469"/>
    <n v="1694699701"/>
    <s v="PROV A.O  CCIALES.CATG.A.CANON"/>
    <n v="-21454982"/>
    <n v="0"/>
    <n v="-251491690.52000001"/>
    <n v="-230036708.52000001"/>
    <n v="0"/>
    <n v="0"/>
    <n v="-230036708.52000001"/>
    <n v="0"/>
    <n v="-230036708.52000001"/>
    <n v="-85113582.152400002"/>
    <n v="0"/>
    <n v="0"/>
    <n v="0"/>
    <n v="0"/>
    <n v="0"/>
    <n v="0"/>
    <n v="0"/>
    <n v="-85113582.152400002"/>
    <n v="0.37"/>
    <n v="0"/>
    <n v="-85113582.152400002"/>
    <n v="0"/>
    <n v="-90387061.734799996"/>
    <n v="0"/>
    <n v="5273479.5823999941"/>
  </r>
  <r>
    <x v="12"/>
    <n v="16"/>
    <n v="1694"/>
    <n v="169470"/>
    <n v="1694709701"/>
    <s v="PROV A.O  CCIALES .CATG.B.CANON"/>
    <n v="-68679"/>
    <n v="0"/>
    <n v="-61449775.939999998"/>
    <n v="-61381096.939999998"/>
    <n v="0"/>
    <n v="0"/>
    <n v="-61381096.939999998"/>
    <n v="0"/>
    <n v="-61381096.939999998"/>
    <n v="-22711005.867799997"/>
    <n v="0"/>
    <n v="0"/>
    <n v="0"/>
    <n v="0"/>
    <n v="0"/>
    <n v="0"/>
    <n v="0"/>
    <n v="-22711005.867799997"/>
    <n v="0.37"/>
    <n v="0"/>
    <n v="-22711005.867799997"/>
    <n v="0"/>
    <n v="-10818775.543"/>
    <n v="0"/>
    <n v="-11892230.324799998"/>
  </r>
  <r>
    <x v="12"/>
    <n v="16"/>
    <n v="1694"/>
    <n v="169471"/>
    <n v="1694719701"/>
    <s v="PROV A.O  CCIALES.CATG.C.CANON"/>
    <n v="0"/>
    <n v="0"/>
    <n v="-1366233.36"/>
    <n v="-1366233.36"/>
    <n v="0"/>
    <n v="0"/>
    <n v="-1366233.36"/>
    <n v="0"/>
    <n v="-1366233.36"/>
    <n v="-505506.3432"/>
    <n v="0"/>
    <n v="0"/>
    <n v="0"/>
    <n v="0"/>
    <n v="0"/>
    <n v="0"/>
    <n v="0"/>
    <n v="-505506.3432"/>
    <n v="0.37"/>
    <n v="0"/>
    <n v="-505506.3432"/>
    <n v="0"/>
    <n v="-5795112.4347999999"/>
    <n v="0"/>
    <n v="5289606.0915999999"/>
  </r>
  <r>
    <x v="12"/>
    <n v="16"/>
    <n v="1694"/>
    <n v="169472"/>
    <n v="1694729701"/>
    <s v="PROV A.O  CCIALES.CATG.D.CANON"/>
    <n v="-392375613"/>
    <n v="0"/>
    <n v="-446745202.48000002"/>
    <n v="-54369589.480000019"/>
    <n v="0"/>
    <n v="0"/>
    <n v="-54369589.480000019"/>
    <n v="0"/>
    <n v="-54369589.480000019"/>
    <n v="-20116748.107600007"/>
    <n v="0"/>
    <n v="0"/>
    <n v="0"/>
    <n v="0"/>
    <n v="0"/>
    <n v="0"/>
    <n v="0"/>
    <n v="-20116748.107600007"/>
    <n v="0.37"/>
    <n v="0"/>
    <n v="-20116748.107600007"/>
    <n v="0"/>
    <n v="-48419219.157600008"/>
    <n v="0"/>
    <n v="28302471.050000001"/>
  </r>
  <r>
    <x v="5"/>
    <n v="16"/>
    <n v="1694"/>
    <n v="169473"/>
    <n v="1694739701"/>
    <s v="PROV A.O  CCIALES.CATG.E.CANON"/>
    <n v="-1828777"/>
    <n v="0"/>
    <n v="-22987916.370000001"/>
    <n v="-21159139.370000001"/>
    <n v="0"/>
    <n v="0"/>
    <n v="-21159139.370000001"/>
    <n v="0"/>
    <n v="-21159139.370000001"/>
    <n v="-7828881.5669"/>
    <n v="0"/>
    <n v="0"/>
    <n v="0"/>
    <n v="0"/>
    <n v="0"/>
    <n v="0"/>
    <n v="0"/>
    <n v="-7828881.5669"/>
    <n v="0.37"/>
    <n v="0"/>
    <n v="-7828881.5669"/>
    <n v="0"/>
    <n v="-7779522.8269000007"/>
    <n v="0"/>
    <n v="-49358.739999999292"/>
  </r>
  <r>
    <x v="5"/>
    <n v="16"/>
    <n v="1694"/>
    <n v="169476"/>
    <n v="1694769001"/>
    <s v="PROV CXC CCIALES  A RIESGO NORMAL  COMPONENTE FR"/>
    <n v="-26931016"/>
    <n v="0"/>
    <n v="-26931016.210000001"/>
    <n v="-0.21000000089406967"/>
    <n v="0"/>
    <n v="0"/>
    <n v="-0.21000000089406967"/>
    <n v="0"/>
    <n v="-0.21000000089406967"/>
    <n v="-7.7700000330805777E-2"/>
    <n v="0"/>
    <n v="0"/>
    <n v="0"/>
    <n v="0"/>
    <n v="0"/>
    <n v="0"/>
    <n v="0"/>
    <n v="-7.7700000330805777E-2"/>
    <n v="0.37"/>
    <n v="0"/>
    <n v="-7.7700000330805777E-2"/>
    <n v="0"/>
    <n v="-0.12950000055134298"/>
    <n v="0"/>
    <n v="5.1800000220537198E-2"/>
  </r>
  <r>
    <x v="12"/>
    <n v="16"/>
    <n v="1694"/>
    <n v="169476"/>
    <n v="1694769701"/>
    <s v="PR INT FRO CCIAL CAT A"/>
    <n v="-861876694"/>
    <n v="0"/>
    <n v="-753535949.60000002"/>
    <n v="108340744.39999998"/>
    <n v="0"/>
    <n v="108340744.39999998"/>
    <n v="0"/>
    <n v="0"/>
    <n v="108340744.39999998"/>
    <n v="40086075.427999988"/>
    <n v="0"/>
    <n v="0"/>
    <n v="0"/>
    <n v="0"/>
    <n v="0"/>
    <n v="0"/>
    <n v="0"/>
    <n v="40086075.427999988"/>
    <n v="0.37"/>
    <n v="40086075.427999988"/>
    <n v="0"/>
    <n v="41633425.702899985"/>
    <n v="0"/>
    <n v="-1547350.2748999968"/>
    <n v="0"/>
  </r>
  <r>
    <x v="12"/>
    <n v="16"/>
    <n v="1694"/>
    <n v="169476"/>
    <n v="1694769702"/>
    <s v="PROV INTERES  LEAS HCIONAL CCIAL CAT A"/>
    <n v="-348059737"/>
    <n v="0"/>
    <n v="-338363586.50999999"/>
    <n v="9696150.4900000095"/>
    <n v="0"/>
    <n v="9696150.4900000095"/>
    <n v="0"/>
    <n v="0"/>
    <n v="9696150.4900000095"/>
    <n v="3587575.6813000035"/>
    <n v="0"/>
    <n v="0"/>
    <n v="0"/>
    <n v="0"/>
    <n v="0"/>
    <n v="0"/>
    <n v="0"/>
    <n v="3587575.6813000035"/>
    <n v="0.37"/>
    <n v="3587575.6813000035"/>
    <n v="0"/>
    <n v="5307274.6645999942"/>
    <n v="0"/>
    <n v="-1719698.9832999907"/>
    <n v="0"/>
  </r>
  <r>
    <x v="5"/>
    <n v="16"/>
    <n v="1694"/>
    <n v="169478"/>
    <n v="1694789001"/>
    <s v="PROV CXC CCIALES  B –  COMPONENTE FINANCIERO"/>
    <n v="-39351751"/>
    <n v="0"/>
    <n v="-39351751.310000002"/>
    <n v="-0.31000000238418579"/>
    <n v="0"/>
    <n v="0"/>
    <n v="-0.31000000238418579"/>
    <n v="0"/>
    <n v="-0.31000000238418579"/>
    <n v="-0.11470000088214874"/>
    <n v="0"/>
    <n v="0"/>
    <n v="0"/>
    <n v="0"/>
    <n v="0"/>
    <n v="0"/>
    <n v="0"/>
    <n v="-0.11470000088214874"/>
    <n v="0.37"/>
    <n v="0"/>
    <n v="-0.11470000088214874"/>
    <n v="4.8099999614059925E-2"/>
    <n v="0"/>
    <n v="-4.8099999614059925E-2"/>
    <n v="-0.11470000088214874"/>
  </r>
  <r>
    <x v="12"/>
    <n v="16"/>
    <n v="1694"/>
    <n v="169478"/>
    <n v="1694789701"/>
    <s v="PR INT FRO CCIAL CAT B"/>
    <n v="-340706236"/>
    <n v="0"/>
    <n v="-122005963.7"/>
    <n v="218700272.30000001"/>
    <n v="0"/>
    <n v="218700272.30000001"/>
    <n v="0"/>
    <n v="0"/>
    <n v="218700272.30000001"/>
    <n v="80919100.751000002"/>
    <n v="0"/>
    <n v="0"/>
    <n v="0"/>
    <n v="0"/>
    <n v="0"/>
    <n v="0"/>
    <n v="0"/>
    <n v="80919100.751000002"/>
    <n v="0.37"/>
    <n v="80919100.751000002"/>
    <n v="0"/>
    <n v="40168550.940299995"/>
    <n v="0"/>
    <n v="40750549.810700007"/>
    <n v="0"/>
  </r>
  <r>
    <x v="12"/>
    <n v="16"/>
    <n v="1694"/>
    <n v="169478"/>
    <n v="1694789702"/>
    <s v="PROV  INTERES LEAS HCIONAL CCIAL CAT B"/>
    <n v="-132544296"/>
    <n v="0"/>
    <n v="-29954538.039999999"/>
    <n v="102589757.96000001"/>
    <n v="0"/>
    <n v="102589757.96000001"/>
    <n v="0"/>
    <n v="0"/>
    <n v="102589757.96000001"/>
    <n v="37958210.445200004"/>
    <n v="0"/>
    <n v="0"/>
    <n v="0"/>
    <n v="0"/>
    <n v="0"/>
    <n v="0"/>
    <n v="0"/>
    <n v="37958210.445200004"/>
    <n v="0.37"/>
    <n v="37958210.445200004"/>
    <n v="0"/>
    <n v="26328166.186699998"/>
    <n v="0"/>
    <n v="11630044.258500006"/>
    <n v="0"/>
  </r>
  <r>
    <x v="5"/>
    <n v="16"/>
    <n v="1694"/>
    <n v="169480"/>
    <n v="1694809001"/>
    <s v="PROV CXC CCIALES  C COMPONENTE FINANCIERO"/>
    <n v="-12908040"/>
    <n v="0"/>
    <n v="-12908039.640000001"/>
    <n v="0.35999999940395355"/>
    <n v="0"/>
    <n v="0.35999999940395355"/>
    <n v="0"/>
    <n v="0"/>
    <n v="0.35999999940395355"/>
    <n v="0.13319999977946281"/>
    <n v="0"/>
    <n v="0"/>
    <n v="0"/>
    <n v="0"/>
    <n v="0"/>
    <n v="0"/>
    <n v="0"/>
    <n v="0.13319999977946281"/>
    <n v="0.37"/>
    <n v="0.13319999977946281"/>
    <n v="0"/>
    <n v="0"/>
    <n v="-0.15539999997243284"/>
    <n v="0.13319999977946281"/>
    <n v="0.15539999997243284"/>
  </r>
  <r>
    <x v="12"/>
    <n v="16"/>
    <n v="1694"/>
    <n v="169480"/>
    <n v="1694809701"/>
    <s v="PR INT FRO CCIAL CAT C"/>
    <n v="-4373843572"/>
    <n v="0"/>
    <n v="-176129858.16"/>
    <n v="4197713713.8400002"/>
    <n v="0"/>
    <n v="4197713713.8400002"/>
    <n v="0"/>
    <n v="0"/>
    <n v="4197713713.8400002"/>
    <n v="1553154074.1208"/>
    <n v="0"/>
    <n v="0"/>
    <n v="0"/>
    <n v="0"/>
    <n v="0"/>
    <n v="0"/>
    <n v="0"/>
    <n v="1553154074.1208"/>
    <n v="0.37"/>
    <n v="1553154074.1208"/>
    <n v="0"/>
    <n v="2655308052.9366002"/>
    <n v="0"/>
    <n v="-1102153978.8158002"/>
    <n v="0"/>
  </r>
  <r>
    <x v="12"/>
    <n v="16"/>
    <n v="1694"/>
    <n v="169480"/>
    <n v="1694809702"/>
    <s v="PROV  INTERES LEAS HCIONAL CCIAL CAT C"/>
    <n v="-571377825"/>
    <n v="0"/>
    <n v="-35933652.609999999"/>
    <n v="535444172.38999999"/>
    <n v="0"/>
    <n v="535444172.38999999"/>
    <n v="0"/>
    <n v="0"/>
    <n v="535444172.38999999"/>
    <n v="198114343.7843"/>
    <n v="0"/>
    <n v="0"/>
    <n v="0"/>
    <n v="0"/>
    <n v="0"/>
    <n v="0"/>
    <n v="0"/>
    <n v="198114343.7843"/>
    <n v="0.37"/>
    <n v="198114343.7843"/>
    <n v="0"/>
    <n v="224815085.9258"/>
    <n v="0"/>
    <n v="-26700742.141499996"/>
    <n v="0"/>
  </r>
  <r>
    <x v="5"/>
    <n v="16"/>
    <n v="1694"/>
    <n v="169482"/>
    <n v="1694829001"/>
    <s v="PROV CXC CCIALES  D COMPONENTE FINANCIERO"/>
    <n v="-31611116"/>
    <n v="0"/>
    <n v="-31611116.379999999"/>
    <n v="-0.37999999895691872"/>
    <n v="0"/>
    <n v="0"/>
    <n v="-0.37999999895691872"/>
    <n v="0"/>
    <n v="-0.37999999895691872"/>
    <n v="-0.14059999961405992"/>
    <n v="0"/>
    <n v="0"/>
    <n v="0"/>
    <n v="0"/>
    <n v="0"/>
    <n v="0"/>
    <n v="0"/>
    <n v="-0.14059999961405992"/>
    <n v="0.37"/>
    <n v="0"/>
    <n v="-0.14059999961405992"/>
    <n v="1.849999889731407E-2"/>
    <n v="0"/>
    <n v="-1.849999889731407E-2"/>
    <n v="-0.14059999961405992"/>
  </r>
  <r>
    <x v="12"/>
    <n v="16"/>
    <n v="1694"/>
    <n v="169482"/>
    <n v="1694829701"/>
    <s v="PR INT FRO CCIAL CAT D"/>
    <n v="-36154138794"/>
    <n v="0"/>
    <n v="-2280541772.5999999"/>
    <n v="33873597021.400002"/>
    <n v="0"/>
    <n v="33873597021.400002"/>
    <n v="0"/>
    <n v="0"/>
    <n v="33873597021.400002"/>
    <n v="12533230897.918001"/>
    <n v="0"/>
    <n v="0"/>
    <n v="0"/>
    <n v="0"/>
    <n v="0"/>
    <n v="0"/>
    <n v="0"/>
    <n v="12533230897.918001"/>
    <n v="0.37"/>
    <n v="12533230897.918001"/>
    <n v="0"/>
    <n v="10672922471.322599"/>
    <n v="0"/>
    <n v="1860308426.5954018"/>
    <n v="0"/>
  </r>
  <r>
    <x v="12"/>
    <n v="16"/>
    <n v="1694"/>
    <n v="169482"/>
    <n v="1694829702"/>
    <s v="PROV  INTERES LEAS HCIONAL CCIAL CAT D"/>
    <n v="-7716110537"/>
    <n v="0"/>
    <n v="-287431511.24000001"/>
    <n v="7428679025.7600002"/>
    <n v="0"/>
    <n v="7428679025.7600002"/>
    <n v="0"/>
    <n v="0"/>
    <n v="7428679025.7600002"/>
    <n v="2748611239.5311999"/>
    <n v="0"/>
    <n v="0"/>
    <n v="0"/>
    <n v="0"/>
    <n v="0"/>
    <n v="0"/>
    <n v="0"/>
    <n v="2748611239.5311999"/>
    <n v="0.37"/>
    <n v="2748611239.5311999"/>
    <n v="0"/>
    <n v="2382047482.0379"/>
    <n v="0"/>
    <n v="366563757.49329996"/>
    <n v="0"/>
  </r>
  <r>
    <x v="5"/>
    <n v="16"/>
    <n v="1694"/>
    <n v="169484"/>
    <n v="1694849001"/>
    <s v="PROV CXC CCIALES  E COMPONENTE FINANCIERO"/>
    <n v="-3477182"/>
    <n v="0"/>
    <n v="-3477182.22"/>
    <n v="-0.22000000020489097"/>
    <n v="0"/>
    <n v="0"/>
    <n v="-0.22000000020489097"/>
    <n v="0"/>
    <n v="-0.22000000020489097"/>
    <n v="-8.140000007580965E-2"/>
    <n v="0"/>
    <n v="0"/>
    <n v="0"/>
    <n v="0"/>
    <n v="0"/>
    <n v="0"/>
    <n v="0"/>
    <n v="-8.140000007580965E-2"/>
    <n v="0.36999999999999994"/>
    <n v="0"/>
    <n v="-8.140000007580965E-2"/>
    <n v="9.6199999917298551E-2"/>
    <n v="0"/>
    <n v="-9.6199999917298551E-2"/>
    <n v="-8.140000007580965E-2"/>
  </r>
  <r>
    <x v="12"/>
    <n v="16"/>
    <n v="1694"/>
    <n v="169484"/>
    <n v="1694849701"/>
    <s v="PR INT FRO CCIAL CAT E"/>
    <n v="-17992237588"/>
    <n v="0"/>
    <n v="-410742914.19999999"/>
    <n v="17581494673.799999"/>
    <n v="0"/>
    <n v="17581494673.799999"/>
    <n v="0"/>
    <n v="0"/>
    <n v="17581494673.799999"/>
    <n v="6505153029.3059998"/>
    <n v="0"/>
    <n v="0"/>
    <n v="0"/>
    <n v="0"/>
    <n v="0"/>
    <n v="0"/>
    <n v="0"/>
    <n v="6505153029.3059998"/>
    <n v="0.37"/>
    <n v="6505153029.3059998"/>
    <n v="0"/>
    <n v="5603576933.3361006"/>
    <n v="0"/>
    <n v="901576095.96989918"/>
    <n v="0"/>
  </r>
  <r>
    <x v="12"/>
    <n v="16"/>
    <n v="1694"/>
    <n v="169484"/>
    <n v="1694849702"/>
    <s v="PROV  INTERES LEAS HCIONAL CCIAL CAT E"/>
    <n v="-1512388605"/>
    <n v="0"/>
    <n v="-24310070.41"/>
    <n v="1488078534.5899999"/>
    <n v="0"/>
    <n v="1488078534.5899999"/>
    <n v="0"/>
    <n v="0"/>
    <n v="1488078534.5899999"/>
    <n v="550589057.79829991"/>
    <n v="0"/>
    <n v="0"/>
    <n v="0"/>
    <n v="0"/>
    <n v="0"/>
    <n v="0"/>
    <n v="0"/>
    <n v="550589057.79829991"/>
    <n v="0.36999999999999994"/>
    <n v="550589057.79829991"/>
    <n v="0"/>
    <n v="402056927.15420002"/>
    <n v="0"/>
    <n v="148532130.64409989"/>
    <n v="0"/>
  </r>
  <r>
    <x v="12"/>
    <n v="16"/>
    <n v="1694"/>
    <n v="169495"/>
    <n v="1694951000"/>
    <s v="PROV BIEN X COLO LE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4"/>
    <n v="169495"/>
    <n v="1694959168"/>
    <s v="PROV OTROS OP DE LEASING"/>
    <n v="-3979260"/>
    <n v="0"/>
    <n v="-3979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6"/>
    <n v="169610"/>
    <n v="1696109001"/>
    <s v="PROVIS.CXC CONSUMO.C"/>
    <n v="-10592640368"/>
    <n v="0"/>
    <n v="-10592640367.610001"/>
    <n v="0.3899993896484375"/>
    <n v="0"/>
    <n v="0.3899993896484375"/>
    <n v="0"/>
    <n v="0"/>
    <n v="0.3899993896484375"/>
    <n v="0.14429977416992187"/>
    <n v="0"/>
    <n v="0"/>
    <n v="0"/>
    <n v="0"/>
    <n v="0"/>
    <n v="0"/>
    <n v="0"/>
    <n v="0.14429977416992187"/>
    <n v="0.37"/>
    <n v="0.14429977416992187"/>
    <n v="0"/>
    <n v="0"/>
    <n v="0"/>
    <n v="0.14429977416992187"/>
    <n v="0"/>
  </r>
  <r>
    <x v="5"/>
    <n v="16"/>
    <n v="1696"/>
    <n v="169630"/>
    <n v="1696309001"/>
    <s v="PROVISION CXC DE CMO VENTA DE BIENES Y SERVICIOS"/>
    <n v="-40166038"/>
    <n v="0"/>
    <n v="-40166038.390000001"/>
    <n v="-0.39000000059604645"/>
    <n v="0"/>
    <n v="0"/>
    <n v="-0.39000000059604645"/>
    <n v="0"/>
    <n v="-0.39000000059604645"/>
    <n v="-0.14430000022053718"/>
    <n v="0"/>
    <n v="0"/>
    <n v="0"/>
    <n v="0"/>
    <n v="0"/>
    <n v="0"/>
    <n v="0"/>
    <n v="-0.14430000022053718"/>
    <n v="0.37"/>
    <n v="0"/>
    <n v="-0.14430000022053718"/>
    <n v="0"/>
    <n v="0"/>
    <n v="0"/>
    <n v="-0.14430000022053718"/>
  </r>
  <r>
    <x v="5"/>
    <n v="16"/>
    <n v="1696"/>
    <n v="169652"/>
    <n v="1696529001"/>
    <s v="PROVISION   CONSUMO  A – CREDITO NORMAL, INTERES"/>
    <n v="-8294828077"/>
    <n v="0"/>
    <n v="-8294828076.6000004"/>
    <n v="0.39999961853027344"/>
    <n v="0"/>
    <n v="0.39999961853027344"/>
    <n v="0"/>
    <n v="0"/>
    <n v="0.39999961853027344"/>
    <n v="0.14799985885620118"/>
    <n v="0"/>
    <n v="0"/>
    <n v="0"/>
    <n v="0"/>
    <n v="0"/>
    <n v="0"/>
    <n v="0"/>
    <n v="0.14799985885620118"/>
    <n v="0.37"/>
    <n v="0.14799985885620118"/>
    <n v="0"/>
    <n v="0"/>
    <n v="-4.8100042343139651E-2"/>
    <n v="0.14799985885620118"/>
    <n v="4.8100042343139651E-2"/>
  </r>
  <r>
    <x v="5"/>
    <n v="16"/>
    <n v="1696"/>
    <n v="169652"/>
    <n v="1696529033"/>
    <s v="PROV.CXC CONSMO.CATG.A.CRD.NORM.INRS.EMP"/>
    <n v="-4213398"/>
    <n v="0"/>
    <n v="-4213397.97"/>
    <n v="3.0000000260770321E-2"/>
    <n v="0"/>
    <n v="3.0000000260770321E-2"/>
    <n v="0"/>
    <n v="0"/>
    <n v="3.0000000260770321E-2"/>
    <n v="1.1100000096485018E-2"/>
    <n v="0"/>
    <n v="0"/>
    <n v="0"/>
    <n v="0"/>
    <n v="0"/>
    <n v="0"/>
    <n v="0"/>
    <n v="1.1100000096485018E-2"/>
    <n v="0.37"/>
    <n v="1.1100000096485018E-2"/>
    <n v="0"/>
    <n v="0.10360000009648501"/>
    <n v="0"/>
    <n v="-9.2499999999999999E-2"/>
    <n v="0"/>
  </r>
  <r>
    <x v="5"/>
    <n v="16"/>
    <n v="1696"/>
    <n v="169653"/>
    <n v="1696539001"/>
    <s v="PROVISION  CONSUMO B CREDITO ACEPTABLE, INTERESE"/>
    <n v="-1864192110"/>
    <n v="0"/>
    <n v="-1864192109.97"/>
    <n v="2.9999971389770508E-2"/>
    <n v="0"/>
    <n v="2.9999971389770508E-2"/>
    <n v="0"/>
    <n v="0"/>
    <n v="2.9999971389770508E-2"/>
    <n v="1.1099989414215087E-2"/>
    <n v="0"/>
    <n v="0"/>
    <n v="0"/>
    <n v="0"/>
    <n v="0"/>
    <n v="0"/>
    <n v="0"/>
    <n v="1.1099989414215087E-2"/>
    <n v="0.36999999999999994"/>
    <n v="1.1099989414215087E-2"/>
    <n v="0"/>
    <n v="0.13689995765686036"/>
    <n v="0"/>
    <n v="-0.12579996824264528"/>
    <n v="0"/>
  </r>
  <r>
    <x v="5"/>
    <n v="16"/>
    <n v="1696"/>
    <n v="169653"/>
    <n v="1696539034"/>
    <s v="PROV.CXC CONSMO CATG.B.CRD.ACEP.INTS.EMP"/>
    <n v="-23444"/>
    <n v="0"/>
    <n v="-23444.02"/>
    <n v="-2.0000000000436557E-2"/>
    <n v="0"/>
    <n v="0"/>
    <n v="-2.0000000000436557E-2"/>
    <n v="0"/>
    <n v="-2.0000000000436557E-2"/>
    <n v="-7.4000000001615265E-3"/>
    <n v="0"/>
    <n v="0"/>
    <n v="0"/>
    <n v="0"/>
    <n v="0"/>
    <n v="0"/>
    <n v="0"/>
    <n v="-7.4000000001615265E-3"/>
    <n v="0.37"/>
    <n v="0"/>
    <n v="-7.4000000001615265E-3"/>
    <n v="0.17759999999983847"/>
    <n v="0"/>
    <n v="-0.17759999999983847"/>
    <n v="-7.4000000001615265E-3"/>
  </r>
  <r>
    <x v="5"/>
    <n v="16"/>
    <n v="1696"/>
    <n v="169654"/>
    <n v="1696549001"/>
    <s v="PROV  CONSUMO  C CREDITO APRECIABLE  INTERES"/>
    <n v="-4163058996"/>
    <n v="0"/>
    <n v="-4163058996.4499998"/>
    <n v="-0.44999980926513672"/>
    <n v="0"/>
    <n v="0"/>
    <n v="-0.44999980926513672"/>
    <n v="0"/>
    <n v="-0.44999980926513672"/>
    <n v="-0.16649992942810057"/>
    <n v="0"/>
    <n v="0"/>
    <n v="0"/>
    <n v="0"/>
    <n v="0"/>
    <n v="0"/>
    <n v="0"/>
    <n v="-0.16649992942810057"/>
    <n v="0.37"/>
    <n v="0"/>
    <n v="-0.16649992942810057"/>
    <n v="0"/>
    <n v="-0.17020001411437988"/>
    <n v="0"/>
    <n v="3.7000846862793035E-3"/>
  </r>
  <r>
    <x v="5"/>
    <n v="16"/>
    <n v="1696"/>
    <n v="169654"/>
    <n v="1696549035"/>
    <s v="PROV.CXC CONSMO CATG.C.CRD.APRE.INTS.EMP"/>
    <n v="-9413"/>
    <n v="0"/>
    <n v="-9413.34"/>
    <n v="-0.34000000000014552"/>
    <n v="0"/>
    <n v="0"/>
    <n v="-0.34000000000014552"/>
    <n v="0"/>
    <n v="-0.34000000000014552"/>
    <n v="-0.12580000000005384"/>
    <n v="0"/>
    <n v="0"/>
    <n v="0"/>
    <n v="0"/>
    <n v="0"/>
    <n v="0"/>
    <n v="0"/>
    <n v="-0.12580000000005384"/>
    <n v="0.37"/>
    <n v="0"/>
    <n v="-0.12580000000005384"/>
    <n v="8.510000000118452E-2"/>
    <n v="0"/>
    <n v="-8.510000000118452E-2"/>
    <n v="-0.12580000000005384"/>
  </r>
  <r>
    <x v="5"/>
    <n v="16"/>
    <n v="1696"/>
    <n v="169656"/>
    <n v="1696569001"/>
    <s v="PROV CXC CONSUMO  D INTERESES"/>
    <n v="-11982299431"/>
    <n v="0"/>
    <n v="-11982299430.639999"/>
    <n v="0.3600006103515625"/>
    <n v="0"/>
    <n v="0.3600006103515625"/>
    <n v="0"/>
    <n v="0"/>
    <n v="0.3600006103515625"/>
    <n v="0.13320022583007812"/>
    <n v="0"/>
    <n v="0"/>
    <n v="0"/>
    <n v="0"/>
    <n v="0"/>
    <n v="0"/>
    <n v="0"/>
    <n v="0.13320022583007812"/>
    <n v="0.37"/>
    <n v="0.13320022583007812"/>
    <n v="0"/>
    <n v="5.1799774169921875E-2"/>
    <n v="0"/>
    <n v="8.1400451660156248E-2"/>
    <n v="0"/>
  </r>
  <r>
    <x v="5"/>
    <n v="16"/>
    <n v="1696"/>
    <n v="169656"/>
    <n v="1696569036"/>
    <s v="PROV.CXC CONSMO CATG.D.CRD.SIGN.INTS.EMP"/>
    <n v="-84666"/>
    <n v="0"/>
    <n v="-84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6"/>
    <n v="169657"/>
    <n v="1696579001"/>
    <s v="PROV CUENTAS POR COBRAR DE CONSUMO E  INTERESES"/>
    <n v="-10698920504"/>
    <n v="0"/>
    <n v="-10698920503.91"/>
    <n v="9.0000152587890625E-2"/>
    <n v="0"/>
    <n v="9.0000152587890625E-2"/>
    <n v="0"/>
    <n v="0"/>
    <n v="9.0000152587890625E-2"/>
    <n v="3.3300056457519531E-2"/>
    <n v="0"/>
    <n v="0"/>
    <n v="0"/>
    <n v="0"/>
    <n v="0"/>
    <n v="0"/>
    <n v="0"/>
    <n v="3.3300056457519531E-2"/>
    <n v="0.37"/>
    <n v="3.3300056457519531E-2"/>
    <n v="0"/>
    <n v="0"/>
    <n v="-1.8499717712402344E-2"/>
    <n v="3.3300056457519531E-2"/>
    <n v="1.8499717712402344E-2"/>
  </r>
  <r>
    <x v="5"/>
    <n v="16"/>
    <n v="1696"/>
    <n v="169657"/>
    <n v="1696579037"/>
    <s v="PROV.CXC CONSMO CATG.E.CRD.IRRE.INTS.EMP"/>
    <n v="-885722"/>
    <n v="0"/>
    <n v="-885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6"/>
    <n v="169662"/>
    <n v="1696629001"/>
    <s v="PROV CXC CMO  A CREDITONORMAL  POR CUENTA DE CLT"/>
    <n v="-2700315812"/>
    <n v="0"/>
    <n v="-2700315811.6900001"/>
    <n v="0.30999994277954102"/>
    <n v="0"/>
    <n v="0.30999994277954102"/>
    <n v="0"/>
    <n v="0"/>
    <n v="0.30999994277954102"/>
    <n v="0.11469997882843018"/>
    <n v="0"/>
    <n v="0"/>
    <n v="0"/>
    <n v="0"/>
    <n v="0"/>
    <n v="0"/>
    <n v="0"/>
    <n v="0.11469997882843018"/>
    <n v="0.37"/>
    <n v="0.11469997882843018"/>
    <n v="0"/>
    <n v="0"/>
    <n v="-0.11100007057189941"/>
    <n v="0.11469997882843018"/>
    <n v="0.11100007057189941"/>
  </r>
  <r>
    <x v="5"/>
    <n v="16"/>
    <n v="1696"/>
    <n v="169662"/>
    <n v="1696629038"/>
    <s v="PROV.CONSMO CATG.A.CRD.NORM.CTA.CTES.EMP"/>
    <n v="-420898"/>
    <n v="0"/>
    <n v="-420898.22"/>
    <n v="-0.21999999997206032"/>
    <n v="0"/>
    <n v="0"/>
    <n v="-0.21999999997206032"/>
    <n v="0"/>
    <n v="-0.21999999997206032"/>
    <n v="-8.1399999989662325E-2"/>
    <n v="0"/>
    <n v="0"/>
    <n v="0"/>
    <n v="0"/>
    <n v="0"/>
    <n v="0"/>
    <n v="0"/>
    <n v="-8.1399999989662325E-2"/>
    <n v="0.37000000000000005"/>
    <n v="0"/>
    <n v="-8.1399999989662325E-2"/>
    <n v="0"/>
    <n v="-0.15909999999741559"/>
    <n v="0"/>
    <n v="7.7700000007753262E-2"/>
  </r>
  <r>
    <x v="5"/>
    <n v="16"/>
    <n v="1696"/>
    <n v="169662"/>
    <n v="1696629701"/>
    <s v="PROVIS.CXC CONSUMO.CATG.A.X CTA CLIENTES"/>
    <n v="-119246"/>
    <n v="0"/>
    <n v="-119246.3"/>
    <n v="-0.30000000000291038"/>
    <n v="0"/>
    <n v="0"/>
    <n v="-0.30000000000291038"/>
    <n v="0"/>
    <n v="-0.30000000000291038"/>
    <n v="-0.11100000000107683"/>
    <n v="0"/>
    <n v="0"/>
    <n v="0"/>
    <n v="0"/>
    <n v="0"/>
    <n v="0"/>
    <n v="0"/>
    <n v="-0.11100000000107683"/>
    <n v="0.37"/>
    <n v="0"/>
    <n v="-0.11100000000107683"/>
    <n v="8.1400000000430739E-2"/>
    <n v="0"/>
    <n v="-8.1400000000430739E-2"/>
    <n v="-0.11100000000107683"/>
  </r>
  <r>
    <x v="5"/>
    <n v="16"/>
    <n v="1696"/>
    <n v="169663"/>
    <n v="1696639001"/>
    <s v="PROV CXC CMO B CRED ACEPTABLE  POR CUENTA DE CLT"/>
    <n v="-764224172"/>
    <n v="0"/>
    <n v="-764224172.26999998"/>
    <n v="-0.26999998092651367"/>
    <n v="0"/>
    <n v="0"/>
    <n v="-0.26999998092651367"/>
    <n v="0"/>
    <n v="-0.26999998092651367"/>
    <n v="-9.9899992942810059E-2"/>
    <n v="0"/>
    <n v="0"/>
    <n v="0"/>
    <n v="0"/>
    <n v="0"/>
    <n v="0"/>
    <n v="0"/>
    <n v="-9.9899992942810059E-2"/>
    <n v="0.37"/>
    <n v="0"/>
    <n v="-9.9899992942810059E-2"/>
    <n v="0"/>
    <n v="-9.9899992942810059E-2"/>
    <n v="0"/>
    <n v="0"/>
  </r>
  <r>
    <x v="5"/>
    <n v="16"/>
    <n v="1696"/>
    <n v="169663"/>
    <n v="1696639039"/>
    <s v="PROV.CONSMO CATG.B.CRD.ACEP.CTA CTES.EMP"/>
    <n v="-1601"/>
    <n v="0"/>
    <n v="-1600.75"/>
    <n v="0.25"/>
    <n v="0"/>
    <n v="0.25"/>
    <n v="0"/>
    <n v="0"/>
    <n v="0.25"/>
    <n v="9.2499999999999999E-2"/>
    <n v="0"/>
    <n v="0"/>
    <n v="0"/>
    <n v="0"/>
    <n v="0"/>
    <n v="0"/>
    <n v="0"/>
    <n v="9.2499999999999999E-2"/>
    <n v="0.37"/>
    <n v="9.2499999999999999E-2"/>
    <n v="0"/>
    <n v="0.13319999999996299"/>
    <n v="0"/>
    <n v="-4.0699999999962988E-2"/>
    <n v="0"/>
  </r>
  <r>
    <x v="5"/>
    <n v="16"/>
    <n v="1696"/>
    <n v="169663"/>
    <n v="1696639701"/>
    <s v="PROVIS.CXC CONSUMO.CATG.B.X CTA CL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3689999999995961"/>
    <n v="0"/>
    <n v="0.13689999999995961"/>
  </r>
  <r>
    <x v="5"/>
    <n v="16"/>
    <n v="1696"/>
    <n v="169664"/>
    <n v="1696649001"/>
    <s v="PROV CXC CMO C CRED APRECIABLE  POR CUENTA DE CL"/>
    <n v="-1301165506"/>
    <n v="0"/>
    <n v="-1301165505.6199999"/>
    <n v="0.38000011444091797"/>
    <n v="0"/>
    <n v="0.38000011444091797"/>
    <n v="0"/>
    <n v="0"/>
    <n v="0.38000011444091797"/>
    <n v="0.14060004234313964"/>
    <n v="0"/>
    <n v="0"/>
    <n v="0"/>
    <n v="0"/>
    <n v="0"/>
    <n v="0"/>
    <n v="0"/>
    <n v="0.14060004234313964"/>
    <n v="0.37"/>
    <n v="0.14060004234313964"/>
    <n v="0"/>
    <n v="0"/>
    <n v="-7.7700014114379878E-2"/>
    <n v="0.14060004234313964"/>
    <n v="7.7700014114379878E-2"/>
  </r>
  <r>
    <x v="5"/>
    <n v="16"/>
    <n v="1696"/>
    <n v="169664"/>
    <n v="1696649040"/>
    <s v="PROV.CONSMO CATG.C.CRD.APRE.CTA.CLTS.EMP"/>
    <n v="-2367"/>
    <n v="0"/>
    <n v="-2366.83"/>
    <n v="0.17000000000007276"/>
    <n v="0"/>
    <n v="0.17000000000007276"/>
    <n v="0"/>
    <n v="0"/>
    <n v="0.17000000000007276"/>
    <n v="6.290000000002692E-2"/>
    <n v="0"/>
    <n v="0"/>
    <n v="0"/>
    <n v="0"/>
    <n v="0"/>
    <n v="0"/>
    <n v="0"/>
    <n v="6.290000000002692E-2"/>
    <n v="0.37"/>
    <n v="6.290000000002692E-2"/>
    <n v="0"/>
    <n v="0"/>
    <n v="-0.12950000000013459"/>
    <n v="6.290000000002692E-2"/>
    <n v="0.12950000000013459"/>
  </r>
  <r>
    <x v="5"/>
    <n v="16"/>
    <n v="1696"/>
    <n v="169664"/>
    <n v="1696649701"/>
    <s v="P.CC CM.CAT.C. CTA C"/>
    <n v="-523732"/>
    <n v="0"/>
    <n v="-523732.37"/>
    <n v="-0.36999999999534339"/>
    <n v="0"/>
    <n v="0"/>
    <n v="-0.36999999999534339"/>
    <n v="0"/>
    <n v="-0.36999999999534339"/>
    <n v="-0.13689999999827704"/>
    <n v="0"/>
    <n v="0"/>
    <n v="0"/>
    <n v="0"/>
    <n v="0"/>
    <n v="0"/>
    <n v="0"/>
    <n v="-0.13689999999827704"/>
    <n v="0.36999999999999994"/>
    <n v="0"/>
    <n v="-0.13689999999827704"/>
    <n v="0"/>
    <n v="0"/>
    <n v="0"/>
    <n v="-0.13689999999827704"/>
  </r>
  <r>
    <x v="5"/>
    <n v="16"/>
    <n v="1696"/>
    <n v="169666"/>
    <n v="1696669001"/>
    <s v="PROV CXC CMO  D  POR CUENTA DE CLTE"/>
    <n v="-3028679904"/>
    <n v="0"/>
    <n v="-3028679903.5500002"/>
    <n v="0.44999980926513672"/>
    <n v="0"/>
    <n v="0.44999980926513672"/>
    <n v="0"/>
    <n v="0"/>
    <n v="0.44999980926513672"/>
    <n v="0.16649992942810057"/>
    <n v="0"/>
    <n v="0"/>
    <n v="0"/>
    <n v="0"/>
    <n v="0"/>
    <n v="0"/>
    <n v="0"/>
    <n v="0.16649992942810057"/>
    <n v="0.37"/>
    <n v="0.16649992942810057"/>
    <n v="0"/>
    <n v="7.0300021171569818E-2"/>
    <n v="0"/>
    <n v="9.6199908256530756E-2"/>
    <n v="0"/>
  </r>
  <r>
    <x v="5"/>
    <n v="16"/>
    <n v="1696"/>
    <n v="169666"/>
    <n v="1696669041"/>
    <s v="PROV.CONSMO CATG.D.CRD.SIGN.CTA.CLTS.EMP"/>
    <n v="-15595"/>
    <n v="0"/>
    <n v="-15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6"/>
    <n v="169666"/>
    <n v="1696669701"/>
    <s v="PROVIS.CXC CONSUMO.CATG.D.X CTA CL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6"/>
    <n v="169667"/>
    <n v="1696679001"/>
    <s v="PROV CXC CMO  E  POR CUENTA DE CLTE"/>
    <n v="-5244890491"/>
    <n v="0"/>
    <n v="-5244890491.2399998"/>
    <n v="-0.23999977111816406"/>
    <n v="0"/>
    <n v="0"/>
    <n v="-0.23999977111816406"/>
    <n v="0"/>
    <n v="-0.23999977111816406"/>
    <n v="-8.8799915313720695E-2"/>
    <n v="0"/>
    <n v="0"/>
    <n v="0"/>
    <n v="0"/>
    <n v="0"/>
    <n v="0"/>
    <n v="0"/>
    <n v="-8.8799915313720695E-2"/>
    <n v="0.36999999999999994"/>
    <n v="0"/>
    <n v="-8.8799915313720695E-2"/>
    <n v="0.17020001411437988"/>
    <n v="0"/>
    <n v="-0.17020001411437988"/>
    <n v="-8.8799915313720695E-2"/>
  </r>
  <r>
    <x v="5"/>
    <n v="16"/>
    <n v="1696"/>
    <n v="169667"/>
    <n v="1696679042"/>
    <s v="PROV.CONSMO CATG.E.CRD.IRRE.CTA.CLTS.EMP"/>
    <n v="-118441"/>
    <n v="0"/>
    <n v="-118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6"/>
    <n v="169667"/>
    <n v="1696679701"/>
    <s v="PROVIS.CXC CONSUMO.CATG.E.X CTA CLIENTES"/>
    <n v="-12834642"/>
    <n v="0"/>
    <n v="-12834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6"/>
    <n v="169676"/>
    <n v="1696769001"/>
    <s v="PROV CXC DE CONSUMO  A COMPONENTE FINANCIERO"/>
    <n v="-73443395"/>
    <n v="0"/>
    <n v="-73443394.650000006"/>
    <n v="0.34999999403953552"/>
    <n v="0"/>
    <n v="0.34999999403953552"/>
    <n v="0"/>
    <n v="0"/>
    <n v="0.34999999403953552"/>
    <n v="0.12949999779462815"/>
    <n v="0"/>
    <n v="0"/>
    <n v="0"/>
    <n v="0"/>
    <n v="0"/>
    <n v="0"/>
    <n v="0"/>
    <n v="0.12949999779462815"/>
    <n v="0.37"/>
    <n v="0.12949999779462815"/>
    <n v="0"/>
    <n v="7.4000001102685925E-2"/>
    <n v="0"/>
    <n v="5.5499996691942222E-2"/>
    <n v="0"/>
  </r>
  <r>
    <x v="5"/>
    <n v="16"/>
    <n v="1696"/>
    <n v="169676"/>
    <n v="1696769701"/>
    <s v="PROV INTERES  FRO  CMO CAT A"/>
    <n v="-28892"/>
    <n v="0"/>
    <n v="-28892.240000000002"/>
    <n v="-0.24000000000160071"/>
    <n v="0"/>
    <n v="0"/>
    <n v="-0.24000000000160071"/>
    <n v="0"/>
    <n v="-0.24000000000160071"/>
    <n v="-8.8800000000592266E-2"/>
    <n v="0"/>
    <n v="0"/>
    <n v="0"/>
    <n v="0"/>
    <n v="0"/>
    <n v="0"/>
    <n v="0"/>
    <n v="-8.8800000000592266E-2"/>
    <n v="0.37"/>
    <n v="0"/>
    <n v="-8.8800000000592266E-2"/>
    <n v="959.04"/>
    <n v="0"/>
    <n v="-959.04"/>
    <n v="-8.8800000000592266E-2"/>
  </r>
  <r>
    <x v="5"/>
    <n v="16"/>
    <n v="1696"/>
    <n v="169678"/>
    <n v="1696789001"/>
    <s v="PROV CXC CONSUMO  B COMPONENTE FINANCIERO"/>
    <n v="-19536423"/>
    <n v="0"/>
    <n v="-19536423.129999999"/>
    <n v="-0.12999999895691872"/>
    <n v="0"/>
    <n v="0"/>
    <n v="-0.12999999895691872"/>
    <n v="0"/>
    <n v="-0.12999999895691872"/>
    <n v="-4.8099999614059925E-2"/>
    <n v="0"/>
    <n v="0"/>
    <n v="0"/>
    <n v="0"/>
    <n v="0"/>
    <n v="0"/>
    <n v="0"/>
    <n v="-4.8099999614059925E-2"/>
    <n v="0.37"/>
    <n v="0"/>
    <n v="-4.8099999614059925E-2"/>
    <n v="0"/>
    <n v="-3.6999999172985555E-3"/>
    <n v="0"/>
    <n v="-4.4399999696761366E-2"/>
  </r>
  <r>
    <x v="5"/>
    <n v="16"/>
    <n v="1696"/>
    <n v="169680"/>
    <n v="1696809001"/>
    <s v="PROV CxC CONSUMO  C COMPONENTE FINANCIERO"/>
    <n v="-24245717"/>
    <n v="0"/>
    <n v="-24245716.579999998"/>
    <n v="0.42000000178813934"/>
    <n v="0"/>
    <n v="0.42000000178813934"/>
    <n v="0"/>
    <n v="0"/>
    <n v="0.42000000178813934"/>
    <n v="0.15540000066161155"/>
    <n v="0"/>
    <n v="0"/>
    <n v="0"/>
    <n v="0"/>
    <n v="0"/>
    <n v="0"/>
    <n v="0"/>
    <n v="0.15540000066161155"/>
    <n v="0.37"/>
    <n v="0.15540000066161155"/>
    <n v="0"/>
    <n v="3.7000000551342963E-2"/>
    <n v="0"/>
    <n v="0.11840000011026859"/>
    <n v="0"/>
  </r>
  <r>
    <x v="5"/>
    <n v="16"/>
    <n v="1696"/>
    <n v="169682"/>
    <n v="1696829001"/>
    <s v="PROV CxC CONSUMO  D COMPONENTE FINANCIERO"/>
    <n v="-26726807"/>
    <n v="0"/>
    <n v="-26726807.32"/>
    <n v="-0.32000000029802322"/>
    <n v="0"/>
    <n v="0"/>
    <n v="-0.32000000029802322"/>
    <n v="0"/>
    <n v="-0.32000000029802322"/>
    <n v="-0.11840000011026859"/>
    <n v="0"/>
    <n v="0"/>
    <n v="0"/>
    <n v="0"/>
    <n v="0"/>
    <n v="0"/>
    <n v="0"/>
    <n v="-0.11840000011026859"/>
    <n v="0.37"/>
    <n v="0"/>
    <n v="-0.11840000011026859"/>
    <n v="7.3999999724328511E-2"/>
    <n v="0"/>
    <n v="-7.3999999724328511E-2"/>
    <n v="-0.11840000011026859"/>
  </r>
  <r>
    <x v="12"/>
    <n v="16"/>
    <n v="1696"/>
    <n v="169682"/>
    <n v="1696829701"/>
    <s v="PROV INTERES FRO CMO CAT D"/>
    <n v="-799013"/>
    <n v="0"/>
    <n v="-298889.99"/>
    <n v="500123.01"/>
    <n v="0"/>
    <n v="500123.01"/>
    <n v="0"/>
    <n v="0"/>
    <n v="500123.01"/>
    <n v="185045.51370000001"/>
    <n v="0"/>
    <n v="0"/>
    <n v="0"/>
    <n v="0"/>
    <n v="0"/>
    <n v="0"/>
    <n v="0"/>
    <n v="185045.51370000001"/>
    <n v="0.37"/>
    <n v="185045.51370000001"/>
    <n v="0"/>
    <n v="2136825.85"/>
    <n v="0"/>
    <n v="-1951780.3363000001"/>
    <n v="0"/>
  </r>
  <r>
    <x v="5"/>
    <n v="16"/>
    <n v="1696"/>
    <n v="169684"/>
    <n v="1696849001"/>
    <s v="PROV CxC CONSUMO  E  COMPONENTE FINANCIERO"/>
    <n v="-22660550"/>
    <n v="0"/>
    <n v="-22660550.43"/>
    <n v="-0.42999999970197678"/>
    <n v="0"/>
    <n v="0"/>
    <n v="-0.42999999970197678"/>
    <n v="0"/>
    <n v="-0.42999999970197678"/>
    <n v="-0.15909999988973139"/>
    <n v="0"/>
    <n v="0"/>
    <n v="0"/>
    <n v="0"/>
    <n v="0"/>
    <n v="0"/>
    <n v="0"/>
    <n v="-0.15909999988973139"/>
    <n v="0.36999999999999994"/>
    <n v="0"/>
    <n v="-0.15909999988973139"/>
    <n v="0"/>
    <n v="-1.8500000275671481E-2"/>
    <n v="0"/>
    <n v="-0.14059999961405992"/>
  </r>
  <r>
    <x v="12"/>
    <n v="16"/>
    <n v="1696"/>
    <n v="169684"/>
    <n v="1696849701"/>
    <s v="PROV INTERES FRO CMO CAT E"/>
    <n v="-26990033"/>
    <n v="0"/>
    <n v="-0.01"/>
    <n v="26990032.989999998"/>
    <n v="0"/>
    <n v="26990032.989999998"/>
    <n v="0"/>
    <n v="0"/>
    <n v="26990032.989999998"/>
    <n v="9986312.2062999997"/>
    <n v="0"/>
    <n v="0"/>
    <n v="0"/>
    <n v="0"/>
    <n v="0"/>
    <n v="0"/>
    <n v="0"/>
    <n v="9986312.2062999997"/>
    <n v="0.37"/>
    <n v="9986312.2062999997"/>
    <n v="0"/>
    <n v="8001094.5999999996"/>
    <n v="0"/>
    <n v="1985217.6063000001"/>
    <n v="0"/>
  </r>
  <r>
    <x v="5"/>
    <n v="16"/>
    <n v="1697"/>
    <n v="169705"/>
    <n v="1697059001"/>
    <s v="PROVISION   VIVIENDA  A  CREDITO NORMAL, INTERES"/>
    <n v="-474302429"/>
    <n v="0"/>
    <n v="-474302429.43000001"/>
    <n v="-0.43000000715255737"/>
    <n v="0"/>
    <n v="0"/>
    <n v="-0.43000000715255737"/>
    <n v="0"/>
    <n v="-0.43000000715255737"/>
    <n v="-0.15910000264644622"/>
    <n v="0"/>
    <n v="0"/>
    <n v="0"/>
    <n v="0"/>
    <n v="0"/>
    <n v="0"/>
    <n v="0"/>
    <n v="-0.15910000264644622"/>
    <n v="0.37"/>
    <n v="0"/>
    <n v="-0.15910000264644622"/>
    <n v="8.5100007057189939E-2"/>
    <n v="0"/>
    <n v="-8.5100007057189939E-2"/>
    <n v="-0.15910000264644622"/>
  </r>
  <r>
    <x v="5"/>
    <n v="16"/>
    <n v="1697"/>
    <n v="169705"/>
    <n v="1697059043"/>
    <s v="PROV.VIVDA.CATG.A.CRD.NORM.INTERS.EMPLEA"/>
    <n v="-2870438"/>
    <n v="0"/>
    <n v="-2870437.93"/>
    <n v="6.9999999832361937E-2"/>
    <n v="0"/>
    <n v="6.9999999832361937E-2"/>
    <n v="0"/>
    <n v="0"/>
    <n v="6.9999999832361937E-2"/>
    <n v="2.5899999937973917E-2"/>
    <n v="0"/>
    <n v="0"/>
    <n v="0"/>
    <n v="0"/>
    <n v="0"/>
    <n v="0"/>
    <n v="0"/>
    <n v="2.5899999937973917E-2"/>
    <n v="0.37"/>
    <n v="2.5899999937973917E-2"/>
    <n v="0"/>
    <n v="7.769999998621642E-2"/>
    <n v="0"/>
    <n v="-5.1800000048242506E-2"/>
    <n v="0"/>
  </r>
  <r>
    <x v="5"/>
    <n v="16"/>
    <n v="1697"/>
    <n v="169710"/>
    <n v="1697109001"/>
    <s v="PROVISION  VIVIENDA  B CREDITO ACEPTABLE INTERES"/>
    <n v="-244138681"/>
    <n v="0"/>
    <n v="-244138681.21000001"/>
    <n v="-0.21000000834465027"/>
    <n v="0"/>
    <n v="0"/>
    <n v="-0.21000000834465027"/>
    <n v="0"/>
    <n v="-0.21000000834465027"/>
    <n v="-7.7700003087520592E-2"/>
    <n v="0"/>
    <n v="0"/>
    <n v="0"/>
    <n v="0"/>
    <n v="0"/>
    <n v="0"/>
    <n v="0"/>
    <n v="-7.7700003087520592E-2"/>
    <n v="0.36999999999999994"/>
    <n v="0"/>
    <n v="-7.7700003087520592E-2"/>
    <n v="0"/>
    <n v="-0.11470000088214874"/>
    <n v="0"/>
    <n v="3.6999997794628148E-2"/>
  </r>
  <r>
    <x v="5"/>
    <n v="16"/>
    <n v="1697"/>
    <n v="169710"/>
    <n v="1697109044"/>
    <s v="PROV.VIVDA.CATG.B.CRD.ACEP.INTERS.EMPLEA"/>
    <n v="-524608"/>
    <n v="0"/>
    <n v="-524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7"/>
    <n v="169715"/>
    <n v="1697159001"/>
    <s v="PROVISION  VIVIENDA C CREDITO APRECIABLE INTERES"/>
    <n v="-440459289"/>
    <n v="0"/>
    <n v="-440459288.87"/>
    <n v="0.12999999523162842"/>
    <n v="0"/>
    <n v="0.12999999523162842"/>
    <n v="0"/>
    <n v="0"/>
    <n v="0.12999999523162842"/>
    <n v="4.8099998235702511E-2"/>
    <n v="0"/>
    <n v="0"/>
    <n v="0"/>
    <n v="0"/>
    <n v="0"/>
    <n v="0"/>
    <n v="0"/>
    <n v="4.8099998235702511E-2"/>
    <n v="0.37"/>
    <n v="4.8099998235702511E-2"/>
    <n v="0"/>
    <n v="0"/>
    <n v="-7.7699992060661319E-2"/>
    <n v="4.8099998235702511E-2"/>
    <n v="7.7699992060661319E-2"/>
  </r>
  <r>
    <x v="5"/>
    <n v="16"/>
    <n v="1697"/>
    <n v="169715"/>
    <n v="1697159045"/>
    <s v="PROV.VDA.C.INT.EMP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7"/>
    <n v="169720"/>
    <n v="1697209001"/>
    <s v="PROV CXC VIVIENDA  D CREDITO SIGNIFICATIVO INTER"/>
    <n v="-361199569"/>
    <n v="0"/>
    <n v="-361199569.01999998"/>
    <n v="-1.9999980926513672E-2"/>
    <n v="0"/>
    <n v="0"/>
    <n v="-1.9999980926513672E-2"/>
    <n v="0"/>
    <n v="-1.9999980926513672E-2"/>
    <n v="-7.3999929428100585E-3"/>
    <n v="0"/>
    <n v="0"/>
    <n v="0"/>
    <n v="0"/>
    <n v="0"/>
    <n v="0"/>
    <n v="0"/>
    <n v="-7.3999929428100585E-3"/>
    <n v="0.37"/>
    <n v="0"/>
    <n v="-7.3999929428100585E-3"/>
    <n v="0"/>
    <n v="-0.15910000264644622"/>
    <n v="0"/>
    <n v="0.15170000970363617"/>
  </r>
  <r>
    <x v="5"/>
    <n v="16"/>
    <n v="1697"/>
    <n v="169720"/>
    <n v="1697209045"/>
    <s v="PROV.VIVDA.CATG.D.CRD.SIGN.INTERS.EMPLE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7"/>
    <n v="169725"/>
    <n v="1697259001"/>
    <s v="PROVISION CUENTAS POR COBRAR DE VIVIENDA E INTER"/>
    <n v="-993496840"/>
    <n v="0"/>
    <n v="-993496839.66999996"/>
    <n v="0.33000004291534424"/>
    <n v="0"/>
    <n v="0.33000004291534424"/>
    <n v="0"/>
    <n v="0"/>
    <n v="0.33000004291534424"/>
    <n v="0.12210001587867737"/>
    <n v="0"/>
    <n v="0"/>
    <n v="0"/>
    <n v="0"/>
    <n v="0"/>
    <n v="0"/>
    <n v="0"/>
    <n v="0.12210001587867737"/>
    <n v="0.37"/>
    <n v="0.12210001587867737"/>
    <n v="0"/>
    <n v="0.14059999823570252"/>
    <n v="0"/>
    <n v="-1.8499982357025144E-2"/>
    <n v="0"/>
  </r>
  <r>
    <x v="5"/>
    <n v="16"/>
    <n v="1697"/>
    <n v="169730"/>
    <n v="1697309001"/>
    <s v="PROV CXC VIVIENDA  A POR CUENTA DE CLIENTES"/>
    <n v="-10685425"/>
    <n v="0"/>
    <n v="-10685424.970000001"/>
    <n v="2.9999999329447746E-2"/>
    <n v="0"/>
    <n v="2.9999999329447746E-2"/>
    <n v="0"/>
    <n v="0"/>
    <n v="2.9999999329447746E-2"/>
    <n v="1.1099999751895667E-2"/>
    <n v="0"/>
    <n v="0"/>
    <n v="0"/>
    <n v="0"/>
    <n v="0"/>
    <n v="0"/>
    <n v="0"/>
    <n v="1.1099999751895667E-2"/>
    <n v="0.37"/>
    <n v="1.1099999751895667E-2"/>
    <n v="0"/>
    <n v="1.1100000441074372E-2"/>
    <n v="0"/>
    <n v="-6.8917870542362092E-10"/>
    <n v="0"/>
  </r>
  <r>
    <x v="5"/>
    <n v="16"/>
    <n v="1697"/>
    <n v="169735"/>
    <n v="1697359001"/>
    <s v="PROV CxC VIVIENDA  B  POR CUENTA DE CLIENTES"/>
    <n v="-686548630"/>
    <n v="0"/>
    <n v="-686548630.40999997"/>
    <n v="-0.40999996662139893"/>
    <n v="0"/>
    <n v="0"/>
    <n v="-0.40999996662139893"/>
    <n v="0"/>
    <n v="-0.40999996662139893"/>
    <n v="-0.1516999876499176"/>
    <n v="0"/>
    <n v="0"/>
    <n v="0"/>
    <n v="0"/>
    <n v="0"/>
    <n v="0"/>
    <n v="0"/>
    <n v="-0.1516999876499176"/>
    <n v="0.37"/>
    <n v="0"/>
    <n v="-0.1516999876499176"/>
    <n v="0.16280002117156983"/>
    <n v="0"/>
    <n v="-0.16280002117156983"/>
    <n v="-0.1516999876499176"/>
  </r>
  <r>
    <x v="5"/>
    <n v="16"/>
    <n v="1697"/>
    <n v="169740"/>
    <n v="1697409001"/>
    <s v="PROV CxC VIVIENDA  C  POR CUENTA DE CLIENTES"/>
    <n v="-1386243311"/>
    <n v="0"/>
    <n v="-1386243311.0999999"/>
    <n v="-9.9999904632568359E-2"/>
    <n v="0"/>
    <n v="0"/>
    <n v="-9.9999904632568359E-2"/>
    <n v="0"/>
    <n v="-9.9999904632568359E-2"/>
    <n v="-3.6999964714050294E-2"/>
    <n v="0"/>
    <n v="0"/>
    <n v="0"/>
    <n v="0"/>
    <n v="0"/>
    <n v="0"/>
    <n v="0"/>
    <n v="-3.6999964714050294E-2"/>
    <n v="0.37"/>
    <n v="0"/>
    <n v="-3.6999964714050294E-2"/>
    <n v="0"/>
    <n v="-0.10359998941421508"/>
    <n v="0"/>
    <n v="6.6600024700164795E-2"/>
  </r>
  <r>
    <x v="5"/>
    <n v="16"/>
    <n v="1697"/>
    <n v="169745"/>
    <n v="1697459001"/>
    <s v="PROV CxC VIVIENDA  D  POR CUENTA DE CLIENTES"/>
    <n v="-1338757537"/>
    <n v="0"/>
    <n v="-1338757537.1400001"/>
    <n v="-0.1400001049041748"/>
    <n v="0"/>
    <n v="0"/>
    <n v="-0.1400001049041748"/>
    <n v="0"/>
    <n v="-0.1400001049041748"/>
    <n v="-5.1800038814544674E-2"/>
    <n v="0"/>
    <n v="0"/>
    <n v="0"/>
    <n v="0"/>
    <n v="0"/>
    <n v="0"/>
    <n v="0"/>
    <n v="-5.1800038814544674E-2"/>
    <n v="0.37"/>
    <n v="0"/>
    <n v="-5.1800038814544674E-2"/>
    <n v="9.6199996471405022E-2"/>
    <n v="0"/>
    <n v="-9.6199996471405022E-2"/>
    <n v="-5.1800038814544674E-2"/>
  </r>
  <r>
    <x v="5"/>
    <n v="16"/>
    <n v="1697"/>
    <n v="169750"/>
    <n v="1697509001"/>
    <s v="PROV CxC VIVIENDA  E  POR CUENTA DE CLIENTES"/>
    <n v="-7268871759"/>
    <n v="0"/>
    <n v="-7268871759.0100002"/>
    <n v="-1.0000228881835937E-2"/>
    <n v="0"/>
    <n v="0"/>
    <n v="-1.0000228881835937E-2"/>
    <n v="0"/>
    <n v="-1.0000228881835937E-2"/>
    <n v="-3.700084686279297E-3"/>
    <n v="0"/>
    <n v="0"/>
    <n v="0"/>
    <n v="0"/>
    <n v="0"/>
    <n v="0"/>
    <n v="0"/>
    <n v="-3.700084686279297E-3"/>
    <n v="0.37"/>
    <n v="0"/>
    <n v="-3.700084686279297E-3"/>
    <n v="0"/>
    <n v="-3.3300056457519531E-2"/>
    <n v="0"/>
    <n v="2.9599971771240234E-2"/>
  </r>
  <r>
    <x v="5"/>
    <n v="16"/>
    <n v="1698"/>
    <n v="169895"/>
    <n v="1698959308"/>
    <s v="OTRAS PROVISIONES CUENTAS POR COBRAR OTRAS"/>
    <n v="-2083654360"/>
    <n v="0"/>
    <n v="-2083654360.1099999"/>
    <n v="-0.1099998950958252"/>
    <n v="0"/>
    <n v="0"/>
    <n v="-0.1099998950958252"/>
    <n v="0"/>
    <n v="-0.1099998950958252"/>
    <n v="-4.0699961185455324E-2"/>
    <n v="0"/>
    <n v="0"/>
    <n v="0"/>
    <n v="0"/>
    <n v="0"/>
    <n v="0"/>
    <n v="0"/>
    <n v="-4.0699961185455324E-2"/>
    <n v="0.37"/>
    <n v="0"/>
    <n v="-4.0699961185455324E-2"/>
    <n v="8.1400010585784915E-2"/>
    <n v="0"/>
    <n v="-8.1400010585784915E-2"/>
    <n v="-4.0699961185455324E-2"/>
  </r>
  <r>
    <x v="5"/>
    <n v="16"/>
    <n v="1698"/>
    <n v="169895"/>
    <n v="1698959318"/>
    <s v="OTRAS PROVISIONES CUENTAS POR COBRAR OTRAS"/>
    <n v="-516868104"/>
    <n v="0"/>
    <n v="-516868104.37"/>
    <n v="-0.37000000476837158"/>
    <n v="0"/>
    <n v="0"/>
    <n v="-0.37000000476837158"/>
    <n v="0"/>
    <n v="-0.37000000476837158"/>
    <n v="-0.13690000176429748"/>
    <n v="0"/>
    <n v="0"/>
    <n v="0"/>
    <n v="0"/>
    <n v="0"/>
    <n v="0"/>
    <n v="0"/>
    <n v="-0.13690000176429748"/>
    <n v="0.37"/>
    <n v="0"/>
    <n v="-0.13690000176429748"/>
    <n v="7.4001693725585941E-3"/>
    <n v="0"/>
    <n v="-7.4001693725585941E-3"/>
    <n v="-0.13690000176429748"/>
  </r>
  <r>
    <x v="5"/>
    <n v="16"/>
    <n v="1698"/>
    <n v="169895"/>
    <n v="1698959408"/>
    <s v="OTRAS PROVISIONES CUENTAS POR COBRAR OTRAS"/>
    <n v="-14090964"/>
    <n v="0"/>
    <n v="-14090963.76"/>
    <n v="0.24000000022351742"/>
    <n v="0"/>
    <n v="0.24000000022351742"/>
    <n v="0"/>
    <n v="0"/>
    <n v="0.24000000022351742"/>
    <n v="8.8800000082701447E-2"/>
    <n v="0"/>
    <n v="0"/>
    <n v="0"/>
    <n v="0"/>
    <n v="0"/>
    <n v="0"/>
    <n v="0"/>
    <n v="8.8800000082701447E-2"/>
    <n v="0.37"/>
    <n v="8.8800000082701447E-2"/>
    <n v="0"/>
    <n v="6.2899999972432855E-2"/>
    <n v="0"/>
    <n v="2.5900000110268592E-2"/>
    <n v="0"/>
  </r>
  <r>
    <x v="5"/>
    <n v="16"/>
    <n v="1698"/>
    <n v="169895"/>
    <n v="1698959806"/>
    <s v="OTRAS PROVISIONES CUENTAS POR COBRAR OTRAS"/>
    <n v="-1679773250"/>
    <n v="0"/>
    <n v="-1679773249.5899999"/>
    <n v="0.41000008583068848"/>
    <n v="0"/>
    <n v="0.41000008583068848"/>
    <n v="0"/>
    <n v="0"/>
    <n v="0.41000008583068848"/>
    <n v="0.15170003175735475"/>
    <n v="0"/>
    <n v="0"/>
    <n v="0"/>
    <n v="0"/>
    <n v="0"/>
    <n v="0"/>
    <n v="0"/>
    <n v="0.15170003175735475"/>
    <n v="0.37000000000000005"/>
    <n v="0.15170003175735475"/>
    <n v="0"/>
    <n v="0"/>
    <n v="-0.11469997882843018"/>
    <n v="0.15170003175735475"/>
    <n v="0.11469997882843018"/>
  </r>
  <r>
    <x v="5"/>
    <n v="16"/>
    <n v="1698"/>
    <n v="169895"/>
    <n v="1698959808"/>
    <s v="OTRAS PROVISIONES CUENTAS POR COBRAR OTRAS"/>
    <n v="-8447794261"/>
    <n v="0"/>
    <n v="-8447794260.7399998"/>
    <n v="0.26000022888183594"/>
    <n v="0"/>
    <n v="0.26000022888183594"/>
    <n v="0"/>
    <n v="0"/>
    <n v="0.26000022888183594"/>
    <n v="9.6200084686279302E-2"/>
    <n v="0"/>
    <n v="0"/>
    <n v="0"/>
    <n v="0"/>
    <n v="0"/>
    <n v="0"/>
    <n v="0"/>
    <n v="9.6200084686279302E-2"/>
    <n v="0.37"/>
    <n v="9.6200084686279302E-2"/>
    <n v="0"/>
    <n v="0"/>
    <n v="-0.1036002540588379"/>
    <n v="9.6200084686279302E-2"/>
    <n v="0.1036002540588379"/>
  </r>
  <r>
    <x v="5"/>
    <n v="16"/>
    <n v="1698"/>
    <n v="169895"/>
    <n v="1698959818"/>
    <s v="OTRAS PROVISIONES CUENTAS POR COBRAR OTRAS"/>
    <n v="-12579952094"/>
    <n v="0"/>
    <n v="-12579952093.91"/>
    <n v="9.0000152587890625E-2"/>
    <n v="0"/>
    <n v="9.0000152587890625E-2"/>
    <n v="0"/>
    <n v="0"/>
    <n v="9.0000152587890625E-2"/>
    <n v="3.3300056457519531E-2"/>
    <n v="0"/>
    <n v="0"/>
    <n v="0"/>
    <n v="0"/>
    <n v="0"/>
    <n v="0"/>
    <n v="0"/>
    <n v="3.3300056457519531E-2"/>
    <n v="0.37"/>
    <n v="3.3300056457519531E-2"/>
    <n v="0"/>
    <n v="0"/>
    <n v="-2.9600677490234376E-2"/>
    <n v="3.3300056457519531E-2"/>
    <n v="2.9600677490234376E-2"/>
  </r>
  <r>
    <x v="5"/>
    <n v="16"/>
    <n v="1699"/>
    <n v="169905"/>
    <n v="1699059001"/>
    <s v="PROV CXC COMP CONTRACL INDIV CR Y OP LEAS CONSUM"/>
    <n v="-2422135883"/>
    <n v="0"/>
    <n v="-2422135882.8600001"/>
    <n v="0.1399998664855957"/>
    <n v="0"/>
    <n v="0.1399998664855957"/>
    <n v="0"/>
    <n v="0"/>
    <n v="0.1399998664855957"/>
    <n v="5.1799950599670408E-2"/>
    <n v="0"/>
    <n v="0"/>
    <n v="0"/>
    <n v="0"/>
    <n v="0"/>
    <n v="0"/>
    <n v="0"/>
    <n v="5.1799950599670408E-2"/>
    <n v="0.37"/>
    <n v="5.1799950599670408E-2"/>
    <n v="0"/>
    <n v="0"/>
    <n v="-0.17020001411437988"/>
    <n v="5.1799950599670408E-2"/>
    <n v="0.17020001411437988"/>
  </r>
  <r>
    <x v="5"/>
    <n v="16"/>
    <n v="1699"/>
    <n v="169905"/>
    <n v="1699059002"/>
    <s v="PROV CXC COMP CONTRACL INDIV CR Y OP LEAS CONSUM"/>
    <n v="-270647849"/>
    <n v="0"/>
    <n v="-270647849.45999998"/>
    <n v="-0.45999997854232788"/>
    <n v="0"/>
    <n v="0"/>
    <n v="-0.45999997854232788"/>
    <n v="0"/>
    <n v="-0.45999997854232788"/>
    <n v="-0.1701999920606613"/>
    <n v="0"/>
    <n v="0"/>
    <n v="0"/>
    <n v="0"/>
    <n v="0"/>
    <n v="0"/>
    <n v="0"/>
    <n v="-0.1701999920606613"/>
    <n v="0.37"/>
    <n v="0"/>
    <n v="-0.1701999920606613"/>
    <n v="0.13690000176429748"/>
    <n v="0"/>
    <n v="-0.13690000176429748"/>
    <n v="-0.1701999920606613"/>
  </r>
  <r>
    <x v="5"/>
    <n v="16"/>
    <n v="1699"/>
    <n v="169905"/>
    <n v="1699059003"/>
    <s v="PROV CXC COMP CONTRACL INDIV CR Y OP LEAS CONSUM"/>
    <n v="-116032016"/>
    <n v="0"/>
    <n v="-116032015.92"/>
    <n v="7.9999998211860657E-2"/>
    <n v="0"/>
    <n v="7.9999998211860657E-2"/>
    <n v="0"/>
    <n v="0"/>
    <n v="7.9999998211860657E-2"/>
    <n v="2.9599999338388444E-2"/>
    <n v="0"/>
    <n v="0"/>
    <n v="0"/>
    <n v="0"/>
    <n v="0"/>
    <n v="0"/>
    <n v="0"/>
    <n v="2.9599999338388444E-2"/>
    <n v="0.37"/>
    <n v="2.9599999338388444E-2"/>
    <n v="0"/>
    <n v="0.17760000154376029"/>
    <n v="0"/>
    <n v="-0.14800000220537185"/>
    <n v="0"/>
  </r>
  <r>
    <x v="5"/>
    <n v="16"/>
    <n v="1699"/>
    <n v="169905"/>
    <n v="1699059006"/>
    <s v="PROV CXC COMP CONTRACL INDIV CR Y OP LEAS CONSUM"/>
    <n v="-343070689"/>
    <n v="0"/>
    <n v="-343070689.42000002"/>
    <n v="-0.42000001668930054"/>
    <n v="0"/>
    <n v="0"/>
    <n v="-0.42000001668930054"/>
    <n v="0"/>
    <n v="-0.42000001668930054"/>
    <n v="-0.15540000617504118"/>
    <n v="0"/>
    <n v="0"/>
    <n v="0"/>
    <n v="0"/>
    <n v="0"/>
    <n v="0"/>
    <n v="0"/>
    <n v="-0.15540000617504118"/>
    <n v="0.36999999999999994"/>
    <n v="0"/>
    <n v="-0.15540000617504118"/>
    <n v="0"/>
    <n v="-4.0700005292892458E-2"/>
    <n v="0"/>
    <n v="-0.11470000088214873"/>
  </r>
  <r>
    <x v="5"/>
    <n v="16"/>
    <n v="1699"/>
    <n v="169905"/>
    <n v="1699059007"/>
    <s v="PROV CXC COMP CONTRACL INDIV CR Y OP LEAS CONSUM"/>
    <n v="-33236254"/>
    <n v="0"/>
    <n v="-33236254.43"/>
    <n v="-0.42999999970197678"/>
    <n v="0"/>
    <n v="0"/>
    <n v="-0.42999999970197678"/>
    <n v="0"/>
    <n v="-0.42999999970197678"/>
    <n v="-0.15909999988973139"/>
    <n v="0"/>
    <n v="0"/>
    <n v="0"/>
    <n v="0"/>
    <n v="0"/>
    <n v="0"/>
    <n v="0"/>
    <n v="-0.15909999988973139"/>
    <n v="0.36999999999999994"/>
    <n v="0"/>
    <n v="-0.15909999988973139"/>
    <n v="0.15909999988973139"/>
    <n v="0"/>
    <n v="-0.15909999988973139"/>
    <n v="-0.15909999988973139"/>
  </r>
  <r>
    <x v="5"/>
    <n v="16"/>
    <n v="1699"/>
    <n v="169905"/>
    <n v="1699059008"/>
    <s v="PROV CXC COMP CONTRACL INDIV CR Y OP LEAS CONSUM"/>
    <n v="-17490289"/>
    <n v="0"/>
    <n v="-17490288.73"/>
    <n v="0.26999999955296516"/>
    <n v="0"/>
    <n v="0.26999999955296516"/>
    <n v="0"/>
    <n v="0"/>
    <n v="0.26999999955296516"/>
    <n v="9.9899999834597103E-2"/>
    <n v="0"/>
    <n v="0"/>
    <n v="0"/>
    <n v="0"/>
    <n v="0"/>
    <n v="0"/>
    <n v="0"/>
    <n v="9.9899999834597103E-2"/>
    <n v="0.37"/>
    <n v="9.9899999834597103E-2"/>
    <n v="0"/>
    <n v="0"/>
    <n v="-2.5900000110268592E-2"/>
    <n v="9.9899999834597103E-2"/>
    <n v="2.5900000110268592E-2"/>
  </r>
  <r>
    <x v="5"/>
    <n v="16"/>
    <n v="1699"/>
    <n v="169905"/>
    <n v="1699059011"/>
    <s v="PROV CXC COMP CONTRACL INDIV CR Y OP LEAS CONSUM"/>
    <n v="-762388982"/>
    <n v="0"/>
    <n v="-762388981.69000006"/>
    <n v="0.30999994277954102"/>
    <n v="0"/>
    <n v="0.30999994277954102"/>
    <n v="0"/>
    <n v="0"/>
    <n v="0.30999994277954102"/>
    <n v="0.11469997882843018"/>
    <n v="0"/>
    <n v="0"/>
    <n v="0"/>
    <n v="0"/>
    <n v="0"/>
    <n v="0"/>
    <n v="0"/>
    <n v="0.11469997882843018"/>
    <n v="0.37"/>
    <n v="0.11469997882843018"/>
    <n v="0"/>
    <n v="9.9899999834597103E-2"/>
    <n v="0"/>
    <n v="1.4799978993833077E-2"/>
    <n v="0"/>
  </r>
  <r>
    <x v="5"/>
    <n v="16"/>
    <n v="1699"/>
    <n v="169905"/>
    <n v="1699059012"/>
    <s v="PROV CXC COMP CONTRACL INDIV CR Y OP LEAS CONSUM"/>
    <n v="-32277367"/>
    <n v="0"/>
    <n v="-32277367.210000001"/>
    <n v="-0.21000000089406967"/>
    <n v="0"/>
    <n v="0"/>
    <n v="-0.21000000089406967"/>
    <n v="0"/>
    <n v="-0.21000000089406967"/>
    <n v="-7.7700000330805777E-2"/>
    <n v="0"/>
    <n v="0"/>
    <n v="0"/>
    <n v="0"/>
    <n v="0"/>
    <n v="0"/>
    <n v="0"/>
    <n v="-7.7700000330805777E-2"/>
    <n v="0.37"/>
    <n v="0"/>
    <n v="-7.7700000330805777E-2"/>
    <n v="0"/>
    <n v="-0.13690000004135072"/>
    <n v="0"/>
    <n v="5.9199999710544945E-2"/>
  </r>
  <r>
    <x v="5"/>
    <n v="16"/>
    <n v="1699"/>
    <n v="169905"/>
    <n v="1699059713"/>
    <s v="PROV CONTRACI. INTERES  FRO LEAS CMO CAL A"/>
    <n v="-48937"/>
    <n v="0"/>
    <n v="-48937.14"/>
    <n v="-0.13999999999941792"/>
    <n v="0"/>
    <n v="0"/>
    <n v="-0.13999999999941792"/>
    <n v="0"/>
    <n v="-0.13999999999941792"/>
    <n v="-5.1799999999784629E-2"/>
    <n v="0"/>
    <n v="0"/>
    <n v="0"/>
    <n v="0"/>
    <n v="0"/>
    <n v="0"/>
    <n v="0"/>
    <n v="-5.1799999999784629E-2"/>
    <n v="0.37"/>
    <n v="0"/>
    <n v="-5.1799999999784629E-2"/>
    <n v="1760.1676999999997"/>
    <n v="0"/>
    <n v="-1760.1676999999997"/>
    <n v="-5.1799999999784629E-2"/>
  </r>
  <r>
    <x v="5"/>
    <n v="16"/>
    <n v="1699"/>
    <n v="169905"/>
    <n v="1699059718"/>
    <s v="PROV CONTRACI. LEAS CMO X CTA CLIENTES CAL A"/>
    <n v="-104596"/>
    <n v="0"/>
    <n v="-104596.43"/>
    <n v="-0.42999999999301508"/>
    <n v="0"/>
    <n v="0"/>
    <n v="-0.42999999999301508"/>
    <n v="0"/>
    <n v="-0.42999999999301508"/>
    <n v="-0.15909999999741559"/>
    <n v="0"/>
    <n v="0"/>
    <n v="0"/>
    <n v="0"/>
    <n v="0"/>
    <n v="0"/>
    <n v="0"/>
    <n v="-0.15909999999741559"/>
    <n v="0.37"/>
    <n v="0"/>
    <n v="-0.15909999999741559"/>
    <n v="4109297.5852999999"/>
    <n v="0"/>
    <n v="-4109297.5852999999"/>
    <n v="-0.15909999999741559"/>
  </r>
  <r>
    <x v="5"/>
    <n v="16"/>
    <n v="1699"/>
    <n v="169905"/>
    <n v="1699059719"/>
    <s v="PROV CONTRACI. LEAS CMO X CTA CLIENTES CAL B"/>
    <n v="0"/>
    <n v="0"/>
    <n v="1799046.17"/>
    <n v="1799046.17"/>
    <n v="0"/>
    <n v="1799046.17"/>
    <n v="0"/>
    <n v="0"/>
    <n v="1799046.17"/>
    <n v="665647.08289999992"/>
    <n v="0"/>
    <n v="0"/>
    <n v="0"/>
    <n v="0"/>
    <n v="0"/>
    <n v="0"/>
    <n v="0"/>
    <n v="665647.08289999992"/>
    <n v="0.37"/>
    <n v="665647.08289999992"/>
    <n v="0"/>
    <n v="253234.40839999999"/>
    <n v="0"/>
    <n v="412412.67449999996"/>
    <n v="0"/>
  </r>
  <r>
    <x v="5"/>
    <n v="16"/>
    <n v="1699"/>
    <n v="169905"/>
    <n v="1699059720"/>
    <s v="PROV CONTRACI. LEAS CMO X CTA CLIENTES CAL C"/>
    <n v="-10627"/>
    <n v="0"/>
    <n v="-134148.78"/>
    <n v="-123521.78"/>
    <n v="0"/>
    <n v="0"/>
    <n v="-123521.78"/>
    <n v="0"/>
    <n v="-123521.78"/>
    <n v="-45703.058599999997"/>
    <n v="0"/>
    <n v="0"/>
    <n v="0"/>
    <n v="0"/>
    <n v="0"/>
    <n v="0"/>
    <n v="0"/>
    <n v="-45703.058599999997"/>
    <n v="0.37"/>
    <n v="0"/>
    <n v="-45703.058599999997"/>
    <n v="0"/>
    <n v="-45702.917999999998"/>
    <n v="0"/>
    <n v="-0.14059999999881256"/>
  </r>
  <r>
    <x v="5"/>
    <n v="16"/>
    <n v="1699"/>
    <n v="169915"/>
    <n v="1699151888"/>
    <s v="CRÉDITOS Y OPERACIONES DE LEASING COMERCIALES"/>
    <n v="-33087314"/>
    <n v="0"/>
    <n v="-33087313.789999999"/>
    <n v="0.21000000089406967"/>
    <n v="0"/>
    <n v="0.21000000089406967"/>
    <n v="0"/>
    <n v="0"/>
    <n v="0.21000000089406967"/>
    <n v="7.7700000330805777E-2"/>
    <n v="0"/>
    <n v="0"/>
    <n v="0"/>
    <n v="0"/>
    <n v="0"/>
    <n v="0"/>
    <n v="0"/>
    <n v="7.7700000330805777E-2"/>
    <n v="0.37"/>
    <n v="7.7700000330805777E-2"/>
    <n v="0"/>
    <n v="0.10359999975189567"/>
    <n v="0"/>
    <n v="-2.5899999421089892E-2"/>
    <n v="0"/>
  </r>
  <r>
    <x v="12"/>
    <n v="16"/>
    <n v="1699"/>
    <n v="169915"/>
    <n v="1699159001"/>
    <s v="PROV CXC COMP CONTRACL INDIV CR Y OP LEAS CCIALE"/>
    <n v="-3501846260"/>
    <n v="0"/>
    <n v="-3501846259.8200002"/>
    <n v="0.17999982833862305"/>
    <n v="0"/>
    <n v="0.17999982833862305"/>
    <n v="0"/>
    <n v="0"/>
    <n v="0.17999982833862305"/>
    <n v="6.6599936485290528E-2"/>
    <n v="0"/>
    <n v="0"/>
    <n v="0"/>
    <n v="0"/>
    <n v="0"/>
    <n v="0"/>
    <n v="0"/>
    <n v="6.6599936485290528E-2"/>
    <n v="0.37"/>
    <n v="6.6599936485290528E-2"/>
    <n v="0"/>
    <n v="0.12580005645751954"/>
    <n v="0"/>
    <n v="-5.9200119972229015E-2"/>
    <n v="0"/>
  </r>
  <r>
    <x v="12"/>
    <n v="16"/>
    <n v="1699"/>
    <n v="169915"/>
    <n v="1699159002"/>
    <s v="PROV CXC COMP CONTRACL INDIV CR Y OP LEAS CCIALE"/>
    <n v="-565811061"/>
    <n v="0"/>
    <n v="-565811060.77999997"/>
    <n v="0.22000002861022949"/>
    <n v="0"/>
    <n v="0.22000002861022949"/>
    <n v="0"/>
    <n v="0"/>
    <n v="0.22000002861022949"/>
    <n v="8.1400010585784915E-2"/>
    <n v="0"/>
    <n v="0"/>
    <n v="0"/>
    <n v="0"/>
    <n v="0"/>
    <n v="0"/>
    <n v="0"/>
    <n v="8.1400010585784915E-2"/>
    <n v="0.37"/>
    <n v="8.1400010585784915E-2"/>
    <n v="0"/>
    <n v="0"/>
    <n v="-3.3300012350082397E-2"/>
    <n v="8.1400010585784915E-2"/>
    <n v="3.3300012350082397E-2"/>
  </r>
  <r>
    <x v="12"/>
    <n v="16"/>
    <n v="1699"/>
    <n v="169915"/>
    <n v="1699159003"/>
    <s v="PROV CXC COMP CONTRACL INDIV CR Y OP LEAS CCIALE"/>
    <n v="-61164240"/>
    <n v="0"/>
    <n v="-61164240.07"/>
    <n v="-7.0000000298023224E-2"/>
    <n v="0"/>
    <n v="0"/>
    <n v="-7.0000000298023224E-2"/>
    <n v="0"/>
    <n v="-7.0000000298023224E-2"/>
    <n v="-2.5900000110268592E-2"/>
    <n v="0"/>
    <n v="0"/>
    <n v="0"/>
    <n v="0"/>
    <n v="0"/>
    <n v="0"/>
    <n v="0"/>
    <n v="-2.5900000110268592E-2"/>
    <n v="0.37"/>
    <n v="0"/>
    <n v="-2.5900000110268592E-2"/>
    <n v="0"/>
    <n v="-7.4000001102685925E-2"/>
    <n v="0"/>
    <n v="4.8100000992417333E-2"/>
  </r>
  <r>
    <x v="12"/>
    <n v="16"/>
    <n v="1699"/>
    <n v="169915"/>
    <n v="1699159006"/>
    <s v="PROV CXC COMP CONTRACL INDIV CR Y OP LEAS CCIALE"/>
    <n v="-120680678"/>
    <n v="0"/>
    <n v="-120680678.40000001"/>
    <n v="-0.40000000596046448"/>
    <n v="0"/>
    <n v="0"/>
    <n v="-0.40000000596046448"/>
    <n v="0"/>
    <n v="-0.40000000596046448"/>
    <n v="-0.14800000220537185"/>
    <n v="0"/>
    <n v="0"/>
    <n v="0"/>
    <n v="0"/>
    <n v="0"/>
    <n v="0"/>
    <n v="0"/>
    <n v="-0.14800000220537185"/>
    <n v="0.37"/>
    <n v="0"/>
    <n v="-0.14800000220537185"/>
    <n v="0"/>
    <n v="-3.7000000000000002E-3"/>
    <n v="0"/>
    <n v="-0.14430000220537184"/>
  </r>
  <r>
    <x v="12"/>
    <n v="16"/>
    <n v="1699"/>
    <n v="169915"/>
    <n v="1699159007"/>
    <s v="PROV CXC COMP CONTRACL INDIV CR Y OP LEAS CCIALE"/>
    <n v="-23766889"/>
    <n v="0"/>
    <n v="-23766888.82"/>
    <n v="0.17999999970197678"/>
    <n v="0"/>
    <n v="0.17999999970197678"/>
    <n v="0"/>
    <n v="0"/>
    <n v="0.17999999970197678"/>
    <n v="6.6599999889731407E-2"/>
    <n v="0"/>
    <n v="0"/>
    <n v="0"/>
    <n v="0"/>
    <n v="0"/>
    <n v="0"/>
    <n v="0"/>
    <n v="6.6599999889731407E-2"/>
    <n v="0.37"/>
    <n v="6.6599999889731407E-2"/>
    <n v="0"/>
    <n v="0.18129999939352273"/>
    <n v="0"/>
    <n v="-0.11469999950379133"/>
    <n v="0"/>
  </r>
  <r>
    <x v="12"/>
    <n v="16"/>
    <n v="1699"/>
    <n v="169915"/>
    <n v="1699159008"/>
    <s v="PROV CXC COMP CONTRACL INDIV CR Y OP LEAS CCIALE"/>
    <n v="-2948043"/>
    <n v="0"/>
    <n v="-2948042.57"/>
    <n v="0.43000000016763806"/>
    <n v="0"/>
    <n v="0.43000000016763806"/>
    <n v="0"/>
    <n v="0"/>
    <n v="0.43000000016763806"/>
    <n v="0.15910000006202607"/>
    <n v="0"/>
    <n v="0"/>
    <n v="0"/>
    <n v="0"/>
    <n v="0"/>
    <n v="0"/>
    <n v="0"/>
    <n v="0.15910000006202607"/>
    <n v="0.37"/>
    <n v="0.15910000006202607"/>
    <n v="0"/>
    <n v="7.4000000068917868E-2"/>
    <n v="0"/>
    <n v="8.5099999993108202E-2"/>
    <n v="0"/>
  </r>
  <r>
    <x v="12"/>
    <n v="16"/>
    <n v="1699"/>
    <n v="169915"/>
    <n v="1699159011"/>
    <s v="PROV CXC COMP CONTRACL INDIV CR Y OP LEAS CCIALE"/>
    <n v="-110003064"/>
    <n v="0"/>
    <n v="-110003064.11"/>
    <n v="-0.10999999940395355"/>
    <n v="0"/>
    <n v="0"/>
    <n v="-0.10999999940395355"/>
    <n v="0"/>
    <n v="-0.10999999940395355"/>
    <n v="-4.0699999779462814E-2"/>
    <n v="0"/>
    <n v="0"/>
    <n v="0"/>
    <n v="0"/>
    <n v="0"/>
    <n v="0"/>
    <n v="0"/>
    <n v="-4.0699999779462814E-2"/>
    <n v="0.37"/>
    <n v="0"/>
    <n v="-4.0699999779462814E-2"/>
    <n v="0"/>
    <n v="-0.16279999911785126"/>
    <n v="0"/>
    <n v="0.12209999933838844"/>
  </r>
  <r>
    <x v="12"/>
    <n v="16"/>
    <n v="1699"/>
    <n v="169915"/>
    <n v="1699159012"/>
    <s v="PROV CXC COMP CONTRACL INDIV CR Y OP LEAS CCIALE"/>
    <n v="-26191538"/>
    <n v="0"/>
    <n v="-26191538.460000001"/>
    <n v="-0.46000000089406967"/>
    <n v="0"/>
    <n v="0"/>
    <n v="-0.46000000089406967"/>
    <n v="0"/>
    <n v="-0.46000000089406967"/>
    <n v="-0.17020000033080579"/>
    <n v="0"/>
    <n v="0"/>
    <n v="0"/>
    <n v="0"/>
    <n v="0"/>
    <n v="0"/>
    <n v="0"/>
    <n v="-0.17020000033080579"/>
    <n v="0.37000000000000005"/>
    <n v="0"/>
    <n v="-0.17020000033080579"/>
    <n v="0"/>
    <n v="-0.11100000441074372"/>
    <n v="0"/>
    <n v="-5.9199995920062073E-2"/>
  </r>
  <r>
    <x v="12"/>
    <n v="16"/>
    <n v="1699"/>
    <n v="169915"/>
    <n v="1699159704"/>
    <s v="PROV CONTRACI. LEAS HBCIONAL. INT. CAL A"/>
    <n v="-194521539"/>
    <n v="0"/>
    <n v="-188830541.52000001"/>
    <n v="5690997.4799999893"/>
    <n v="0"/>
    <n v="5690997.4799999893"/>
    <n v="0"/>
    <n v="0"/>
    <n v="5690997.4799999893"/>
    <n v="2105669.067599996"/>
    <n v="0"/>
    <n v="0"/>
    <n v="0"/>
    <n v="0"/>
    <n v="0"/>
    <n v="0"/>
    <n v="0"/>
    <n v="2105669.067599996"/>
    <n v="0.37"/>
    <n v="2105669.067599996"/>
    <n v="0"/>
    <n v="2046542.6791000026"/>
    <n v="0"/>
    <n v="59126.388499993365"/>
    <n v="0"/>
  </r>
  <r>
    <x v="12"/>
    <n v="16"/>
    <n v="1699"/>
    <n v="169915"/>
    <n v="1699159706"/>
    <s v="PROV CONTRACI. LEAS HBCIONAL. INT. CAL B"/>
    <n v="-36964304"/>
    <n v="0"/>
    <n v="-10410739.49"/>
    <n v="26553564.509999998"/>
    <n v="0"/>
    <n v="26553564.509999998"/>
    <n v="0"/>
    <n v="0"/>
    <n v="26553564.509999998"/>
    <n v="9824818.8686999995"/>
    <n v="0"/>
    <n v="0"/>
    <n v="0"/>
    <n v="0"/>
    <n v="0"/>
    <n v="0"/>
    <n v="0"/>
    <n v="9824818.8686999995"/>
    <n v="0.37"/>
    <n v="9824818.8686999995"/>
    <n v="0"/>
    <n v="6971507.0367000001"/>
    <n v="0"/>
    <n v="2853311.8319999995"/>
    <n v="0"/>
  </r>
  <r>
    <x v="12"/>
    <n v="16"/>
    <n v="1699"/>
    <n v="169915"/>
    <n v="1699159707"/>
    <s v="PROV CONTRACI. LEAS HBCIONAL. INT. CAL C"/>
    <n v="-3486920"/>
    <n v="0"/>
    <n v="-28437.29"/>
    <n v="3458482.71"/>
    <n v="0"/>
    <n v="3458482.71"/>
    <n v="0"/>
    <n v="0"/>
    <n v="3458482.71"/>
    <n v="1279638.6026999999"/>
    <n v="0"/>
    <n v="0"/>
    <n v="0"/>
    <n v="0"/>
    <n v="0"/>
    <n v="0"/>
    <n v="0"/>
    <n v="1279638.6026999999"/>
    <n v="0.37"/>
    <n v="1279638.6026999999"/>
    <n v="0"/>
    <n v="2030176.6577999997"/>
    <n v="0"/>
    <n v="-750538.05509999976"/>
    <n v="0"/>
  </r>
  <r>
    <x v="12"/>
    <n v="16"/>
    <n v="1699"/>
    <n v="169915"/>
    <n v="1699159713"/>
    <s v="PROV CONTRACI. INTERES  FRO  CCIAL CAL A"/>
    <n v="-566208606"/>
    <n v="0"/>
    <n v="-506999611.83999997"/>
    <n v="59208994.160000026"/>
    <n v="0"/>
    <n v="59208994.160000026"/>
    <n v="0"/>
    <n v="0"/>
    <n v="59208994.160000026"/>
    <n v="21907327.839200009"/>
    <n v="0"/>
    <n v="0"/>
    <n v="0"/>
    <n v="0"/>
    <n v="0"/>
    <n v="0"/>
    <n v="0"/>
    <n v="21907327.839200009"/>
    <n v="0.37"/>
    <n v="21907327.839200009"/>
    <n v="0"/>
    <n v="23183112.666199997"/>
    <n v="0"/>
    <n v="-1275784.8269999884"/>
    <n v="0"/>
  </r>
  <r>
    <x v="12"/>
    <n v="16"/>
    <n v="1699"/>
    <n v="169915"/>
    <n v="1699159714"/>
    <s v="PROV CONTRACI. INTERES  FRO  CCIAL CAL B"/>
    <n v="-123570317"/>
    <n v="0"/>
    <n v="-56643117.700000003"/>
    <n v="66927199.299999997"/>
    <n v="0"/>
    <n v="66927199.299999997"/>
    <n v="0"/>
    <n v="0"/>
    <n v="66927199.299999997"/>
    <n v="24763063.741"/>
    <n v="0"/>
    <n v="0"/>
    <n v="0"/>
    <n v="0"/>
    <n v="0"/>
    <n v="0"/>
    <n v="0"/>
    <n v="24763063.741"/>
    <n v="0.37"/>
    <n v="24763063.741"/>
    <n v="0"/>
    <n v="17087373.096500002"/>
    <n v="0"/>
    <n v="7675690.6444999985"/>
    <n v="0"/>
  </r>
  <r>
    <x v="12"/>
    <n v="16"/>
    <n v="1699"/>
    <n v="169915"/>
    <n v="1699159715"/>
    <s v="PROV CONTRACI. INTERES  FRO  CCIAL CAL C"/>
    <n v="-16065048"/>
    <n v="0"/>
    <n v="-6489345.9299999997"/>
    <n v="9575702.0700000003"/>
    <n v="0"/>
    <n v="9575702.0700000003"/>
    <n v="0"/>
    <n v="0"/>
    <n v="9575702.0700000003"/>
    <n v="3543009.7659"/>
    <n v="0"/>
    <n v="0"/>
    <n v="0"/>
    <n v="0"/>
    <n v="0"/>
    <n v="0"/>
    <n v="0"/>
    <n v="3543009.7659"/>
    <n v="0.37"/>
    <n v="3543009.7659"/>
    <n v="0"/>
    <n v="5751144.8352999995"/>
    <n v="0"/>
    <n v="-2208135.0693999995"/>
    <n v="0"/>
  </r>
  <r>
    <x v="12"/>
    <n v="16"/>
    <n v="1699"/>
    <n v="169915"/>
    <n v="1699159718"/>
    <s v="PROV CONTRACI. LEAS CCIAL X CTA CLIENTES CAL A"/>
    <n v="-195921376"/>
    <n v="0"/>
    <n v="-195561299.88999999"/>
    <n v="360076.11000001431"/>
    <n v="0"/>
    <n v="360076.11000001431"/>
    <n v="0"/>
    <n v="0"/>
    <n v="360076.11000001431"/>
    <n v="133228.1607000053"/>
    <n v="0"/>
    <n v="0"/>
    <n v="0"/>
    <n v="0"/>
    <n v="0"/>
    <n v="0"/>
    <n v="0"/>
    <n v="133228.1607000053"/>
    <n v="0.37000000000000005"/>
    <n v="133228.1607000053"/>
    <n v="0"/>
    <n v="0"/>
    <n v="-3779620.8069000016"/>
    <n v="133228.1607000053"/>
    <n v="3779620.8069000016"/>
  </r>
  <r>
    <x v="12"/>
    <n v="16"/>
    <n v="1699"/>
    <n v="169915"/>
    <n v="1699159719"/>
    <s v="PROV CONTRACI. LEAS CCIAL X CTA CLIENTES CAL B"/>
    <n v="-26218716"/>
    <n v="0"/>
    <n v="-30880182.440000001"/>
    <n v="-4661466.4400000013"/>
    <n v="0"/>
    <n v="0"/>
    <n v="-4661466.4400000013"/>
    <n v="0"/>
    <n v="-4661466.4400000013"/>
    <n v="-1724742.5828000004"/>
    <n v="0"/>
    <n v="0"/>
    <n v="0"/>
    <n v="0"/>
    <n v="0"/>
    <n v="0"/>
    <n v="0"/>
    <n v="-1724742.5828000004"/>
    <n v="0.37"/>
    <n v="0"/>
    <n v="-1724742.5828000004"/>
    <n v="0"/>
    <n v="-1036247.5818000002"/>
    <n v="0"/>
    <n v="-688495.00100000028"/>
  </r>
  <r>
    <x v="12"/>
    <n v="16"/>
    <n v="1699"/>
    <n v="169915"/>
    <n v="1699159720"/>
    <s v="PROV CONTRACI. LEAS CCIAL X CTA CLIENTES CAL C"/>
    <n v="-20821778"/>
    <n v="0"/>
    <n v="-59417521.159999996"/>
    <n v="-38595743.159999996"/>
    <n v="0"/>
    <n v="0"/>
    <n v="-38595743.159999996"/>
    <n v="0"/>
    <n v="-38595743.159999996"/>
    <n v="-14280424.969199998"/>
    <n v="0"/>
    <n v="0"/>
    <n v="0"/>
    <n v="0"/>
    <n v="0"/>
    <n v="0"/>
    <n v="0"/>
    <n v="-14280424.969199998"/>
    <n v="0.37"/>
    <n v="0"/>
    <n v="-14280424.969199998"/>
    <n v="1037475.7116999987"/>
    <n v="0"/>
    <n v="-1037475.7116999987"/>
    <n v="-14280424.969199998"/>
  </r>
  <r>
    <x v="12"/>
    <n v="16"/>
    <n v="1699"/>
    <n v="169915"/>
    <n v="1699159729"/>
    <s v="PROV CONTRACI. LEAS HBCIONAL.X CTA CLIENTES. CAL"/>
    <n v="-20412635"/>
    <n v="0"/>
    <n v="-20412634.609999999"/>
    <n v="0.39000000059604645"/>
    <n v="0"/>
    <n v="0.39000000059604645"/>
    <n v="0"/>
    <n v="0"/>
    <n v="0.39000000059604645"/>
    <n v="0.14430000022053718"/>
    <n v="0"/>
    <n v="0"/>
    <n v="0"/>
    <n v="0"/>
    <n v="0"/>
    <n v="0"/>
    <n v="0"/>
    <n v="0.14430000022053718"/>
    <n v="0.37"/>
    <n v="0.14430000022053718"/>
    <n v="0"/>
    <n v="12006.333499998897"/>
    <n v="0"/>
    <n v="-12006.189199998676"/>
    <n v="0"/>
  </r>
  <r>
    <x v="12"/>
    <n v="16"/>
    <n v="1699"/>
    <n v="169915"/>
    <n v="1699159731"/>
    <s v="PROV CONTRACI. LEAS HBCIONAL.X CTA CLIENTES. CAL"/>
    <n v="-4362005"/>
    <n v="0"/>
    <n v="-4362004.92"/>
    <n v="8.0000000074505806E-2"/>
    <n v="0"/>
    <n v="8.0000000074505806E-2"/>
    <n v="0"/>
    <n v="0"/>
    <n v="8.0000000074505806E-2"/>
    <n v="2.9600000027567148E-2"/>
    <n v="0"/>
    <n v="0"/>
    <n v="0"/>
    <n v="0"/>
    <n v="0"/>
    <n v="0"/>
    <n v="0"/>
    <n v="2.9600000027567148E-2"/>
    <n v="0.37"/>
    <n v="2.9600000027567148E-2"/>
    <n v="0"/>
    <n v="0"/>
    <n v="-0.16279999997932465"/>
    <n v="2.9600000027567148E-2"/>
    <n v="0.16279999997932465"/>
  </r>
  <r>
    <x v="12"/>
    <n v="16"/>
    <n v="1699"/>
    <n v="169915"/>
    <n v="1699159732"/>
    <s v="PROV CONTRACI. LEAS HBCIONAL.X CTA CLIENTES. CAL"/>
    <n v="-5045546"/>
    <n v="0"/>
    <n v="-5045546.33"/>
    <n v="-0.33000000007450581"/>
    <n v="0"/>
    <n v="0"/>
    <n v="-0.33000000007450581"/>
    <n v="0"/>
    <n v="-0.33000000007450581"/>
    <n v="-0.12210000002756714"/>
    <n v="0"/>
    <n v="0"/>
    <n v="0"/>
    <n v="0"/>
    <n v="0"/>
    <n v="0"/>
    <n v="0"/>
    <n v="-0.12210000002756714"/>
    <n v="0.37"/>
    <n v="0"/>
    <n v="-0.12210000002756714"/>
    <n v="8.5099999993108216E-2"/>
    <n v="0"/>
    <n v="-8.5099999993108216E-2"/>
    <n v="-0.12210000002756714"/>
  </r>
  <r>
    <x v="12"/>
    <n v="16"/>
    <n v="1699"/>
    <n v="169920"/>
    <n v="1699209701"/>
    <s v="PROV CONTRACI. CANON OPER CCIAL CAL A"/>
    <n v="-9904058"/>
    <n v="0"/>
    <n v="-145224180.5"/>
    <n v="-135320122.5"/>
    <n v="0"/>
    <n v="0"/>
    <n v="-135320122.5"/>
    <n v="0"/>
    <n v="-135320122.5"/>
    <n v="-50068445.325000003"/>
    <n v="0"/>
    <n v="0"/>
    <n v="0"/>
    <n v="0"/>
    <n v="0"/>
    <n v="0"/>
    <n v="0"/>
    <n v="-50068445.325000003"/>
    <n v="0.37"/>
    <n v="0"/>
    <n v="-50068445.325000003"/>
    <n v="0"/>
    <n v="-53523239.528099999"/>
    <n v="0"/>
    <n v="3454794.2030999959"/>
  </r>
  <r>
    <x v="12"/>
    <n v="16"/>
    <n v="1699"/>
    <n v="169920"/>
    <n v="1699209702"/>
    <s v="PROV CONTRACI. CANON OPER CCIAL CAL B"/>
    <n v="-32937"/>
    <n v="0"/>
    <n v="-32036640.239999998"/>
    <n v="-32003703.239999998"/>
    <n v="0"/>
    <n v="0"/>
    <n v="-32003703.239999998"/>
    <n v="0"/>
    <n v="-32003703.239999998"/>
    <n v="-11841370.198799999"/>
    <n v="0"/>
    <n v="0"/>
    <n v="0"/>
    <n v="0"/>
    <n v="0"/>
    <n v="0"/>
    <n v="0"/>
    <n v="-11841370.198799999"/>
    <n v="0.37"/>
    <n v="0"/>
    <n v="-11841370.198799999"/>
    <n v="0"/>
    <n v="-5587298.1127000004"/>
    <n v="0"/>
    <n v="-6254072.086099999"/>
  </r>
  <r>
    <x v="12"/>
    <n v="16"/>
    <n v="1699"/>
    <n v="169920"/>
    <n v="1699209703"/>
    <s v="PROV CONTRACI. CANON OPER CCIAL CAL C"/>
    <n v="0"/>
    <n v="0"/>
    <n v="-524829.43999999994"/>
    <n v="-524829.43999999994"/>
    <n v="0"/>
    <n v="0"/>
    <n v="-524829.43999999994"/>
    <n v="0"/>
    <n v="-524829.43999999994"/>
    <n v="-194186.89279999997"/>
    <n v="0"/>
    <n v="0"/>
    <n v="0"/>
    <n v="0"/>
    <n v="0"/>
    <n v="0"/>
    <n v="0"/>
    <n v="-194186.89279999997"/>
    <n v="0.37"/>
    <n v="0"/>
    <n v="-194186.89279999997"/>
    <n v="0"/>
    <n v="-1130047.3954999999"/>
    <n v="0"/>
    <n v="935860.50269999984"/>
  </r>
  <r>
    <x v="17"/>
    <n v="17"/>
    <n v="1701"/>
    <n v="170105"/>
    <n v="1701051000"/>
    <s v="BRP BIENES MUEBLES (MANTENIDOS PARA LA VENTA)"/>
    <n v="7750984512"/>
    <n v="0"/>
    <n v="1707821971.3722916"/>
    <n v="-6043162540.6300001"/>
    <n v="0"/>
    <n v="0"/>
    <n v="-6043162540.6300001"/>
    <n v="0"/>
    <n v="-6043162540.6300001"/>
    <n v="-2235970140.0331001"/>
    <n v="0"/>
    <n v="0"/>
    <n v="0"/>
    <n v="0"/>
    <n v="0"/>
    <n v="0"/>
    <n v="0"/>
    <n v="-2235970140.0331001"/>
    <n v="0.37"/>
    <n v="0"/>
    <n v="-2235970140.0331001"/>
    <n v="0"/>
    <n v="-2636132495.2631001"/>
    <n v="0"/>
    <n v="400162355.23000002"/>
  </r>
  <r>
    <x v="18"/>
    <n v="17"/>
    <n v="1701"/>
    <n v="170105"/>
    <n v="1701051004"/>
    <s v="BIENES RESTIT DE CONTRATOS DE LEASING VEHICUL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n v="17"/>
    <n v="1701"/>
    <n v="170110"/>
    <n v="1701101000"/>
    <s v="BRP BIENES INMUEBLES (MANTENIDOS PARA LA VENTA)"/>
    <n v="16262216696"/>
    <n v="0"/>
    <n v="0"/>
    <n v="-16262216696"/>
    <n v="0"/>
    <n v="0"/>
    <n v="-16262216696"/>
    <n v="0"/>
    <n v="-16262216696"/>
    <n v="-6017020177.5199995"/>
    <n v="0"/>
    <n v="0"/>
    <n v="0"/>
    <n v="0"/>
    <n v="0"/>
    <n v="0"/>
    <n v="0"/>
    <n v="-6017020177.5199995"/>
    <n v="0.37"/>
    <n v="0"/>
    <n v="-6017020177.5199995"/>
    <n v="0"/>
    <n v="-3119492629.1999998"/>
    <n v="0"/>
    <n v="-2897527548.3199997"/>
  </r>
  <r>
    <x v="17"/>
    <n v="17"/>
    <n v="1701"/>
    <n v="170115"/>
    <n v="1701151000"/>
    <s v="BIEN RECIB PAGO BIEN INMUEB DIFER A VIVIEN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9106340"/>
    <n v="0"/>
    <n v="109106340"/>
  </r>
  <r>
    <x v="18"/>
    <n v="17"/>
    <n v="1702"/>
    <n v="170205"/>
    <n v="1702051000"/>
    <s v="BIEN RESTIT CONTRATOS LEAS MAQUINARIA Y EQUIPO"/>
    <n v="18062679697"/>
    <n v="0"/>
    <n v="18062679696.59"/>
    <n v="-0.40999984741210938"/>
    <n v="0"/>
    <n v="0"/>
    <n v="-0.40999984741210938"/>
    <n v="0"/>
    <n v="-0.40999984741210938"/>
    <n v="-0.15169994354248045"/>
    <n v="0"/>
    <n v="0"/>
    <n v="0"/>
    <n v="0"/>
    <n v="0"/>
    <n v="0"/>
    <n v="0"/>
    <n v="-0.15169994354248045"/>
    <n v="0.36999999999999994"/>
    <n v="0"/>
    <n v="-0.15169994354248045"/>
    <n v="0"/>
    <n v="-9.6200084686279302E-2"/>
    <n v="0"/>
    <n v="-5.5499858856201151E-2"/>
  </r>
  <r>
    <x v="18"/>
    <n v="17"/>
    <n v="1702"/>
    <n v="170205"/>
    <n v="1702051100"/>
    <s v="RESTIT MAQU Y EQUIP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17"/>
    <n v="1702"/>
    <n v="170205"/>
    <n v="1702059740"/>
    <s v="MAQUINARIA Y EQUIPO (RESTITUIDOS)"/>
    <n v="0"/>
    <n v="0"/>
    <n v="28964579"/>
    <n v="28964579"/>
    <n v="0"/>
    <n v="28964579"/>
    <n v="0"/>
    <n v="0"/>
    <n v="28964579"/>
    <n v="10716894.23"/>
    <n v="0"/>
    <n v="0"/>
    <n v="0"/>
    <n v="0"/>
    <n v="0"/>
    <n v="0"/>
    <n v="0"/>
    <n v="10716894.23"/>
    <n v="0.37"/>
    <n v="10716894.23"/>
    <n v="0"/>
    <n v="10716894.23"/>
    <n v="0"/>
    <n v="0"/>
    <n v="0"/>
  </r>
  <r>
    <x v="18"/>
    <n v="17"/>
    <n v="1702"/>
    <n v="170205"/>
    <n v="1702059780"/>
    <s v="BIENES A.O DISP V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086255.07999998"/>
    <n v="0"/>
    <n v="-171086255.07999998"/>
    <n v="0"/>
  </r>
  <r>
    <x v="18"/>
    <n v="17"/>
    <n v="1702"/>
    <n v="170205"/>
    <n v="1702059781"/>
    <s v="DEP ACUM ACTIVOS DIS"/>
    <n v="0"/>
    <n v="0"/>
    <n v="-10023274742.83"/>
    <n v="-10023274742.83"/>
    <n v="0"/>
    <n v="0"/>
    <n v="-10023274742.83"/>
    <n v="0"/>
    <n v="-10023274742.83"/>
    <n v="-3708611654.8470998"/>
    <n v="0"/>
    <n v="0"/>
    <n v="0"/>
    <n v="0"/>
    <n v="0"/>
    <n v="0"/>
    <n v="0"/>
    <n v="-3708611654.8470998"/>
    <n v="0.37"/>
    <n v="0"/>
    <n v="-3708611654.8470998"/>
    <n v="0"/>
    <n v="-5480510579.2945004"/>
    <n v="0"/>
    <n v="1771898924.4474006"/>
  </r>
  <r>
    <x v="18"/>
    <n v="17"/>
    <n v="1702"/>
    <n v="170210"/>
    <n v="1702101100"/>
    <s v="BIENES RESTIT DE CONTRATOS DE LEASING VEHICULOS"/>
    <n v="349039044"/>
    <n v="0"/>
    <n v="0"/>
    <n v="-349039044"/>
    <n v="0"/>
    <n v="0"/>
    <n v="-349039044"/>
    <n v="0"/>
    <n v="-349039044"/>
    <n v="-129144446.28"/>
    <n v="0"/>
    <n v="0"/>
    <n v="0"/>
    <n v="0"/>
    <n v="0"/>
    <n v="0"/>
    <n v="0"/>
    <n v="-129144446.28"/>
    <n v="0.37"/>
    <n v="0"/>
    <n v="-129144446.28"/>
    <n v="0"/>
    <n v="-170238376.40000001"/>
    <n v="0"/>
    <n v="41093930.120000005"/>
  </r>
  <r>
    <x v="18"/>
    <n v="17"/>
    <n v="1702"/>
    <n v="170210"/>
    <n v="1702109740"/>
    <s v="VEHICULOS (RESTITUIDOS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17"/>
    <n v="1702"/>
    <n v="170210"/>
    <n v="1702109780"/>
    <s v="BIEN DADOS EN LEAS OPERATIVO VEHICULO REINTEGRAD"/>
    <n v="0"/>
    <n v="0"/>
    <n v="1777855931"/>
    <n v="1777855931"/>
    <n v="0"/>
    <n v="1777855931"/>
    <n v="0"/>
    <n v="0"/>
    <n v="1777855931"/>
    <n v="657806694.47000003"/>
    <n v="0"/>
    <n v="0"/>
    <n v="0"/>
    <n v="0"/>
    <n v="0"/>
    <n v="0"/>
    <n v="0"/>
    <n v="657806694.47000003"/>
    <n v="0.37"/>
    <n v="657806694.47000003"/>
    <n v="0"/>
    <n v="646246658.29999995"/>
    <n v="0"/>
    <n v="11560036.170000076"/>
    <n v="0"/>
  </r>
  <r>
    <x v="18"/>
    <n v="17"/>
    <n v="1702"/>
    <n v="170210"/>
    <n v="1702109781"/>
    <s v="DEPREC Y AMORTIZA ACUM VEHICULOS  LEAS OP REINTE"/>
    <n v="0"/>
    <n v="0"/>
    <n v="-1646975645.23"/>
    <n v="-1646975645.23"/>
    <n v="0"/>
    <n v="0"/>
    <n v="-1646975645.23"/>
    <n v="0"/>
    <n v="-1646975645.23"/>
    <n v="-609380988.73510003"/>
    <n v="0"/>
    <n v="0"/>
    <n v="0"/>
    <n v="0"/>
    <n v="0"/>
    <n v="0"/>
    <n v="0"/>
    <n v="-609380988.73510003"/>
    <n v="0.37"/>
    <n v="0"/>
    <n v="-609380988.73510003"/>
    <n v="0"/>
    <n v="-581845332.54709995"/>
    <n v="0"/>
    <n v="-27535656.188000083"/>
  </r>
  <r>
    <x v="18"/>
    <n v="17"/>
    <n v="1702"/>
    <n v="170215"/>
    <n v="1702151000"/>
    <s v="BIEN RESTITUID DE CONTRATO LEAS MUEBLES Y ENSERE"/>
    <n v="2523000"/>
    <n v="0"/>
    <n v="252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17"/>
    <n v="1702"/>
    <n v="170225"/>
    <n v="1702251000"/>
    <s v="BIEN RESTIT CONTRATOS LEAS EQUIPO DE COMPUTACION"/>
    <n v="515554000"/>
    <n v="0"/>
    <n v="51555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17"/>
    <n v="1702"/>
    <n v="170225"/>
    <n v="1702251100"/>
    <s v="BIEN RESTIT CONTRATOS LEAS EQUIPO DE COMPUTACION"/>
    <n v="97855125"/>
    <n v="0"/>
    <n v="0"/>
    <n v="-97855125"/>
    <n v="0"/>
    <n v="0"/>
    <n v="-97855125"/>
    <n v="0"/>
    <n v="-97855125"/>
    <n v="-36206396.25"/>
    <n v="0"/>
    <n v="0"/>
    <n v="0"/>
    <n v="0"/>
    <n v="0"/>
    <n v="0"/>
    <n v="0"/>
    <n v="-36206396.25"/>
    <n v="0.37"/>
    <n v="0"/>
    <n v="-36206396.25"/>
    <n v="0"/>
    <n v="-144413822.72999999"/>
    <n v="0"/>
    <n v="108207426.47999999"/>
  </r>
  <r>
    <x v="18"/>
    <n v="17"/>
    <n v="1702"/>
    <n v="170225"/>
    <n v="1702259740"/>
    <s v="EQUIPO DE COMPUTACION (RESTITUIDO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17"/>
    <n v="1702"/>
    <n v="170225"/>
    <n v="1702259780"/>
    <s v="BIEN LEAS OPERATIVO EQ DE COMPUTACION DISPONIB V"/>
    <n v="0"/>
    <n v="0"/>
    <n v="27289507497.59"/>
    <n v="27289507497.59"/>
    <n v="0"/>
    <n v="27289507497.59"/>
    <n v="0"/>
    <n v="0"/>
    <n v="27289507497.59"/>
    <n v="10097117774.108299"/>
    <n v="0"/>
    <n v="0"/>
    <n v="0"/>
    <n v="0"/>
    <n v="0"/>
    <n v="0"/>
    <n v="0"/>
    <n v="10097117774.108299"/>
    <n v="0.37"/>
    <n v="10097117774.108299"/>
    <n v="0"/>
    <n v="16238096782.048298"/>
    <n v="0"/>
    <n v="-6140979007.9399986"/>
    <n v="0"/>
  </r>
  <r>
    <x v="18"/>
    <n v="17"/>
    <n v="1702"/>
    <n v="170225"/>
    <n v="1702259781"/>
    <s v="DEPREC Y AMORTIZ ACUM EQ COMPUT  LEAS OP DISP VT"/>
    <n v="0"/>
    <n v="0"/>
    <n v="-23708080185.080002"/>
    <n v="-23708080185.080002"/>
    <n v="0"/>
    <n v="0"/>
    <n v="-23708080185.080002"/>
    <n v="0"/>
    <n v="-23708080185.080002"/>
    <n v="-8771989668.4796009"/>
    <n v="0"/>
    <n v="0"/>
    <n v="0"/>
    <n v="0"/>
    <n v="0"/>
    <n v="0"/>
    <n v="0"/>
    <n v="-8771989668.4796009"/>
    <n v="0.37"/>
    <n v="0"/>
    <n v="-8771989668.4796009"/>
    <n v="0"/>
    <n v="-14424068340.104898"/>
    <n v="0"/>
    <n v="5652078671.6252975"/>
  </r>
  <r>
    <x v="18"/>
    <n v="17"/>
    <n v="1702"/>
    <n v="170230"/>
    <n v="1702301000"/>
    <s v="BIEN RESTITUID DE CONTRATOS DE LEAS BIEN INMUEBL"/>
    <n v="104409969344"/>
    <n v="0"/>
    <n v="104409969344.03999"/>
    <n v="3.99932861328125E-2"/>
    <n v="0"/>
    <n v="3.99932861328125E-2"/>
    <n v="0"/>
    <n v="0"/>
    <n v="3.99932861328125E-2"/>
    <n v="1.4797515869140625E-2"/>
    <n v="0"/>
    <n v="0"/>
    <n v="0"/>
    <n v="0"/>
    <n v="0"/>
    <n v="0"/>
    <n v="0"/>
    <n v="1.4797515869140625E-2"/>
    <n v="0.37"/>
    <n v="1.4797515869140625E-2"/>
    <n v="0"/>
    <n v="5.1799774169921875E-2"/>
    <n v="0"/>
    <n v="-3.700225830078125E-2"/>
    <n v="0"/>
  </r>
  <r>
    <x v="18"/>
    <n v="17"/>
    <n v="1702"/>
    <n v="170230"/>
    <n v="1702301001"/>
    <s v="BIEN X COL LEAS BI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17"/>
    <n v="1702"/>
    <n v="170235"/>
    <n v="1702351000"/>
    <s v="BIENES RESTI CONTRATOS LEAS BIEN INMUEB LEAS HAB"/>
    <n v="24885194141"/>
    <n v="0"/>
    <n v="24885194140.599998"/>
    <n v="-0.40000152587890625"/>
    <n v="0"/>
    <n v="0"/>
    <n v="-0.40000152587890625"/>
    <n v="0"/>
    <n v="-0.40000152587890625"/>
    <n v="-0.14800056457519531"/>
    <n v="0"/>
    <n v="0"/>
    <n v="0"/>
    <n v="0"/>
    <n v="0"/>
    <n v="0"/>
    <n v="0"/>
    <n v="-0.14800056457519531"/>
    <n v="0.37"/>
    <n v="0"/>
    <n v="-0.14800056457519531"/>
    <n v="0"/>
    <n v="-0.14800056457519531"/>
    <n v="0"/>
    <n v="0"/>
  </r>
  <r>
    <x v="18"/>
    <n v="17"/>
    <n v="1702"/>
    <n v="170295"/>
    <n v="1702951000"/>
    <s v="BIENES RESTITUIDOS DE CONTRATOS DE LEASING OTROS"/>
    <n v="4174746743"/>
    <n v="0"/>
    <n v="4174746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17"/>
    <n v="1705"/>
    <n v="170595"/>
    <n v="1705959704"/>
    <s v="LICENCIAS A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n v="17"/>
    <n v="1775"/>
    <n v="177505"/>
    <n v="1775051000"/>
    <s v="PROV BIEN REALIZ REC EN PAGO/RESTIT DEST VIVIEND"/>
    <n v="-3499533752"/>
    <n v="0"/>
    <n v="0"/>
    <n v="3499533752"/>
    <n v="0"/>
    <n v="3499533752"/>
    <n v="0"/>
    <n v="0"/>
    <n v="3499533752"/>
    <n v="1294827488.24"/>
    <n v="0"/>
    <n v="0"/>
    <n v="0"/>
    <n v="0"/>
    <n v="0"/>
    <n v="0"/>
    <n v="0"/>
    <n v="1294827488.24"/>
    <n v="0.37"/>
    <n v="1294827488.24"/>
    <n v="0"/>
    <n v="602597292.84000003"/>
    <n v="0"/>
    <n v="692230195.39999998"/>
    <n v="0"/>
  </r>
  <r>
    <x v="17"/>
    <n v="17"/>
    <n v="1775"/>
    <n v="177505"/>
    <n v="1775051001"/>
    <s v="PROV BIEN REALIZ REC EN PAGO/RESTIT DIF VIVIENDA"/>
    <n v="-1102258029"/>
    <n v="0"/>
    <n v="0"/>
    <n v="1102258029"/>
    <n v="0"/>
    <n v="1102258029"/>
    <n v="0"/>
    <n v="0"/>
    <n v="1102258029"/>
    <n v="407835470.73000002"/>
    <n v="0"/>
    <n v="0"/>
    <n v="0"/>
    <n v="0"/>
    <n v="0"/>
    <n v="0"/>
    <n v="0"/>
    <n v="407835470.73000002"/>
    <n v="0.37"/>
    <n v="407835470.73000002"/>
    <n v="0"/>
    <n v="591083481.50999999"/>
    <n v="0"/>
    <n v="-183248010.77999997"/>
    <n v="0"/>
  </r>
  <r>
    <x v="18"/>
    <n v="17"/>
    <n v="1775"/>
    <n v="177505"/>
    <n v="1775051002"/>
    <s v="PROV BIEN RECIB PAGO/BIENES RESTITUIDOS"/>
    <n v="-101822272725"/>
    <n v="0"/>
    <n v="-26654960728.899963"/>
    <n v="75167311996.100006"/>
    <n v="0"/>
    <n v="75167311996.100006"/>
    <n v="0"/>
    <n v="0"/>
    <n v="75167311996.100006"/>
    <n v="27811905438.557003"/>
    <n v="0"/>
    <n v="0"/>
    <n v="0"/>
    <n v="0"/>
    <n v="0"/>
    <n v="0"/>
    <n v="0"/>
    <n v="27811905438.557003"/>
    <n v="0.37"/>
    <n v="27811905438.557003"/>
    <n v="0"/>
    <n v="20076144864.6535"/>
    <n v="0"/>
    <n v="7735760573.9035034"/>
    <n v="0"/>
  </r>
  <r>
    <x v="18"/>
    <n v="17"/>
    <n v="1775"/>
    <n v="177505"/>
    <n v="1775051005"/>
    <s v="PROV DETERIOR DEST VIVIENDA(IFRS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17"/>
    <n v="1775"/>
    <n v="177505"/>
    <n v="1775051006"/>
    <s v="PROVISION BRP DIFERENT A VIVI(IFRS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17"/>
    <n v="1775"/>
    <n v="177505"/>
    <n v="1775051008"/>
    <s v="PROV (DETERIORO) BIENES RESTITUIDOS (IFRS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17"/>
    <n v="1775"/>
    <n v="177510"/>
    <n v="1775101002"/>
    <s v="PROVISION BIENES RESTITUIDOS CORE (AJUSTES IFRS)"/>
    <n v="-25074640"/>
    <n v="0"/>
    <n v="-25074639.800000001"/>
    <n v="0.19999999925494194"/>
    <n v="0.19999999925494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18"/>
    <n v="1801"/>
    <n v="180102"/>
    <n v="1801021000"/>
    <s v="PROPIEDAD PLANTA Y EQUIPO - TERRENOS"/>
    <n v="95360221029"/>
    <n v="0"/>
    <n v="110634174305.17456"/>
    <n v="15273953276.179993"/>
    <n v="0"/>
    <n v="15273953276.179993"/>
    <n v="0"/>
    <n v="0"/>
    <n v="15273953276.179993"/>
    <n v="1527395327.6179993"/>
    <n v="0"/>
    <n v="0"/>
    <n v="0"/>
    <n v="0"/>
    <n v="0"/>
    <n v="0"/>
    <n v="0"/>
    <n v="1527395327.6179993"/>
    <n v="0.1"/>
    <n v="1527395327.6179993"/>
    <n v="0"/>
    <n v="1660670610.8240006"/>
    <n v="0"/>
    <n v="-133275283.20600128"/>
    <n v="0"/>
  </r>
  <r>
    <x v="8"/>
    <n v="18"/>
    <n v="1801"/>
    <n v="180102"/>
    <n v="1801021001"/>
    <s v="PROPIEDAD PLANTA Y EQUIPO -  TERRENOS AXINFLACIO"/>
    <n v="3725555314"/>
    <n v="0"/>
    <n v="0"/>
    <n v="-3725555314"/>
    <n v="0"/>
    <n v="0"/>
    <n v="-3725555314"/>
    <n v="0"/>
    <n v="-3725555314"/>
    <n v="-1378455466.1800001"/>
    <n v="0"/>
    <n v="0"/>
    <n v="0"/>
    <n v="0"/>
    <n v="0"/>
    <n v="0"/>
    <n v="0"/>
    <n v="-1378455466.1800001"/>
    <n v="0.37"/>
    <n v="0"/>
    <n v="-1378455466.1800001"/>
    <n v="0"/>
    <n v="-1557806342.4400001"/>
    <n v="0"/>
    <n v="179350876.25999999"/>
  </r>
  <r>
    <x v="8"/>
    <n v="18"/>
    <n v="1801"/>
    <n v="180102"/>
    <n v="1801021003"/>
    <s v="PPE TERRENOS (IFRS)"/>
    <n v="70850109939"/>
    <n v="0"/>
    <n v="0"/>
    <n v="-70850109939"/>
    <n v="0"/>
    <n v="0"/>
    <n v="-70850109939"/>
    <n v="0"/>
    <n v="-70850109939"/>
    <n v="-7085010993.9000006"/>
    <n v="0"/>
    <n v="0"/>
    <n v="0"/>
    <n v="0"/>
    <n v="0"/>
    <n v="0"/>
    <n v="0"/>
    <n v="-7085010993.9000006"/>
    <n v="0.1"/>
    <n v="0"/>
    <n v="-7085010993.9000006"/>
    <n v="0"/>
    <n v="-7433262297.9000006"/>
    <n v="0"/>
    <n v="348251304"/>
  </r>
  <r>
    <x v="8"/>
    <n v="18"/>
    <n v="1801"/>
    <n v="180102"/>
    <n v="1801021006"/>
    <s v="PPE TERRENO AJUSTE POR INFLACION (IFRS)"/>
    <n v="-3725555314"/>
    <n v="0"/>
    <n v="0"/>
    <n v="3725555314"/>
    <n v="0"/>
    <n v="3725555314"/>
    <n v="0"/>
    <n v="0"/>
    <n v="3725555314"/>
    <n v="372555531.40000004"/>
    <n v="0"/>
    <n v="0"/>
    <n v="0"/>
    <n v="0"/>
    <n v="0"/>
    <n v="0"/>
    <n v="0"/>
    <n v="372555531.40000004"/>
    <n v="0.1"/>
    <n v="372555531.40000004"/>
    <n v="0"/>
    <n v="421028741.20000005"/>
    <n v="0"/>
    <n v="-48473209.800000012"/>
    <n v="0"/>
  </r>
  <r>
    <x v="8"/>
    <n v="18"/>
    <n v="1801"/>
    <n v="180104"/>
    <n v="1801041000"/>
    <s v="PROP. PLANTA Y EQUIPO - EDIFICIOS"/>
    <n v="657062728729"/>
    <n v="0"/>
    <n v="736857355466.44275"/>
    <n v="79794626737.439941"/>
    <n v="0"/>
    <n v="79794626737.439941"/>
    <n v="0"/>
    <n v="0"/>
    <n v="79794626737.439941"/>
    <n v="29524011892.852779"/>
    <n v="0"/>
    <n v="0"/>
    <n v="0"/>
    <n v="0"/>
    <n v="0"/>
    <n v="0"/>
    <n v="0"/>
    <n v="29524011892.852779"/>
    <n v="0.37"/>
    <n v="29524011892.852779"/>
    <n v="0"/>
    <n v="31713193851.979584"/>
    <n v="0"/>
    <n v="-2189181959.1268044"/>
    <n v="0"/>
  </r>
  <r>
    <x v="8"/>
    <n v="18"/>
    <n v="1801"/>
    <n v="180104"/>
    <n v="1801041001"/>
    <s v="PROP. PLANTA Y EQUIPO - EDIFICIOS AXINFLACION"/>
    <n v="26398707030"/>
    <n v="0"/>
    <n v="0"/>
    <n v="-26398707030"/>
    <n v="0"/>
    <n v="0"/>
    <n v="-26398707030"/>
    <n v="0"/>
    <n v="-26398707030"/>
    <n v="-9767521601.1000004"/>
    <n v="0"/>
    <n v="0"/>
    <n v="0"/>
    <n v="0"/>
    <n v="0"/>
    <n v="0"/>
    <n v="0"/>
    <n v="-9767521601.1000004"/>
    <n v="0.37"/>
    <n v="0"/>
    <n v="-9767521601.1000004"/>
    <n v="0"/>
    <n v="-10616172308.67"/>
    <n v="0"/>
    <n v="848650707.56999969"/>
  </r>
  <r>
    <x v="8"/>
    <n v="18"/>
    <n v="1801"/>
    <n v="180104"/>
    <n v="1801041006"/>
    <s v="PPE EDIFICIOS (IFRS)"/>
    <n v="132418204952"/>
    <n v="0"/>
    <n v="0"/>
    <n v="-132418204952"/>
    <n v="0"/>
    <n v="0"/>
    <n v="-132418204952"/>
    <n v="0"/>
    <n v="-132418204952"/>
    <n v="-48994735832.239998"/>
    <n v="0"/>
    <n v="0"/>
    <n v="0"/>
    <n v="0"/>
    <n v="0"/>
    <n v="0"/>
    <n v="0"/>
    <n v="-48994735832.239998"/>
    <n v="0.37"/>
    <n v="0"/>
    <n v="-48994735832.239998"/>
    <n v="0"/>
    <n v="-50481615609.279999"/>
    <n v="0"/>
    <n v="1486879777.0400009"/>
  </r>
  <r>
    <x v="8"/>
    <n v="18"/>
    <n v="1801"/>
    <n v="180104"/>
    <n v="1801041007"/>
    <s v="PPE EDIFICIO AJUSTE POR INFLACION (IFRS)"/>
    <n v="-26398707030"/>
    <n v="0"/>
    <n v="0"/>
    <n v="26398707030"/>
    <n v="0"/>
    <n v="26398707030"/>
    <n v="0"/>
    <n v="0"/>
    <n v="26398707030"/>
    <n v="9767521601.1000004"/>
    <n v="0"/>
    <n v="0"/>
    <n v="0"/>
    <n v="0"/>
    <n v="0"/>
    <n v="0"/>
    <n v="0"/>
    <n v="9767521601.1000004"/>
    <n v="0.37"/>
    <n v="9767521601.1000004"/>
    <n v="0"/>
    <n v="10616172308.67"/>
    <n v="0"/>
    <n v="-848650707.56999969"/>
    <n v="0"/>
  </r>
  <r>
    <x v="8"/>
    <n v="18"/>
    <n v="1801"/>
    <n v="180104"/>
    <n v="1801049744"/>
    <s v="BIENES INMUEBLES CTO  LEGO"/>
    <n v="32633681491"/>
    <n v="0"/>
    <n v="32633681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18"/>
    <n v="1801"/>
    <n v="180110"/>
    <n v="1801101000"/>
    <s v="MAQUINARIA"/>
    <n v="1013977328"/>
    <n v="0"/>
    <n v="1013977328.3200001"/>
    <n v="0.3200000524520874"/>
    <n v="0"/>
    <n v="0.3200000524520874"/>
    <n v="0"/>
    <n v="0"/>
    <n v="0.3200000524520874"/>
    <n v="0.11840001940727234"/>
    <n v="0"/>
    <n v="0"/>
    <n v="0"/>
    <n v="0"/>
    <n v="0"/>
    <n v="0"/>
    <n v="0"/>
    <n v="0.11840001940727234"/>
    <n v="0.37"/>
    <n v="0.11840001940727234"/>
    <n v="0"/>
    <n v="0.11840001940727234"/>
    <n v="0"/>
    <n v="0"/>
    <n v="0"/>
  </r>
  <r>
    <x v="8"/>
    <n v="18"/>
    <n v="1801"/>
    <n v="180110"/>
    <n v="1801109744"/>
    <s v="MAQUINARIA CTO  LEGO"/>
    <n v="113054846683"/>
    <n v="0"/>
    <n v="112422590975"/>
    <n v="-632255708"/>
    <n v="0"/>
    <n v="0"/>
    <n v="-632255708"/>
    <n v="0"/>
    <n v="-632255708"/>
    <n v="-233934611.96000001"/>
    <n v="0"/>
    <n v="0"/>
    <n v="0"/>
    <n v="0"/>
    <n v="0"/>
    <n v="0"/>
    <n v="0"/>
    <n v="-233934611.96000001"/>
    <n v="0.37"/>
    <n v="0"/>
    <n v="-233934611.96000001"/>
    <n v="0"/>
    <n v="-233934611.96000001"/>
    <n v="0"/>
    <n v="0"/>
  </r>
  <r>
    <x v="8"/>
    <n v="18"/>
    <n v="1801"/>
    <n v="180112"/>
    <n v="1801121000"/>
    <s v="PROP. PLANTA Y EQUIPO VEHICULOS"/>
    <n v="6311760933"/>
    <n v="0"/>
    <n v="6311760932.7999983"/>
    <n v="-0.19999980926513672"/>
    <n v="0"/>
    <n v="0"/>
    <n v="-0.19999980926513672"/>
    <n v="0"/>
    <n v="-0.19999980926513672"/>
    <n v="-7.3999929428100589E-2"/>
    <n v="0"/>
    <n v="0"/>
    <n v="0"/>
    <n v="0"/>
    <n v="0"/>
    <n v="0"/>
    <n v="0"/>
    <n v="-7.3999929428100589E-2"/>
    <n v="0.37"/>
    <n v="0"/>
    <n v="-7.3999929428100589E-2"/>
    <n v="6365680.0552998446"/>
    <n v="0"/>
    <n v="-6365680.0552998446"/>
    <n v="-7.3999929428100589E-2"/>
  </r>
  <r>
    <x v="8"/>
    <n v="18"/>
    <n v="1801"/>
    <n v="180112"/>
    <n v="1801121006"/>
    <s v="PPE VEHICULOS  (IFRS)"/>
    <n v="-198168200"/>
    <n v="0"/>
    <n v="0"/>
    <n v="198168200"/>
    <n v="0"/>
    <n v="198168200"/>
    <n v="0"/>
    <n v="0"/>
    <n v="198168200"/>
    <n v="73322234"/>
    <n v="0"/>
    <n v="0"/>
    <n v="0"/>
    <n v="0"/>
    <n v="0"/>
    <n v="0"/>
    <n v="0"/>
    <n v="73322234"/>
    <n v="0.37"/>
    <n v="73322234"/>
    <n v="0"/>
    <n v="156032473.19"/>
    <n v="0"/>
    <n v="-82710239.189999998"/>
    <n v="0"/>
  </r>
  <r>
    <x v="8"/>
    <n v="18"/>
    <n v="1801"/>
    <n v="180112"/>
    <n v="1801129744"/>
    <s v="VEHICULO  CTO  LEGO"/>
    <n v="4856527167"/>
    <n v="0"/>
    <n v="4603430552.999999"/>
    <n v="-253096614"/>
    <n v="0"/>
    <n v="0"/>
    <n v="-253096614"/>
    <n v="0"/>
    <n v="-253096614"/>
    <n v="-93645747.179999992"/>
    <n v="0"/>
    <n v="0"/>
    <n v="0"/>
    <n v="0"/>
    <n v="0"/>
    <n v="0"/>
    <n v="0"/>
    <n v="-93645747.179999992"/>
    <n v="0.37"/>
    <n v="0"/>
    <n v="-93645747.179999992"/>
    <n v="0"/>
    <n v="-93645747.179999992"/>
    <n v="0"/>
    <n v="0"/>
  </r>
  <r>
    <x v="8"/>
    <n v="18"/>
    <n v="1801"/>
    <n v="180120"/>
    <n v="1801201000"/>
    <s v="PROP. PLANTA Y EQUIPO MUEB.YENSERES DIR.GRAL"/>
    <n v="205289681412"/>
    <n v="0"/>
    <n v="216078785002.36115"/>
    <n v="10789103590.359985"/>
    <n v="0"/>
    <n v="10789103590.359985"/>
    <n v="0"/>
    <n v="0"/>
    <n v="10789103590.359985"/>
    <n v="3991968328.4331946"/>
    <n v="0"/>
    <n v="0"/>
    <n v="0"/>
    <n v="0"/>
    <n v="0"/>
    <n v="0"/>
    <n v="0"/>
    <n v="3991968328.4331946"/>
    <n v="0.37"/>
    <n v="3991968328.4331946"/>
    <n v="0"/>
    <n v="3993251595.7146993"/>
    <n v="0"/>
    <n v="-1283267.281504631"/>
    <n v="0"/>
  </r>
  <r>
    <x v="8"/>
    <n v="18"/>
    <n v="1801"/>
    <n v="180120"/>
    <n v="1801201001"/>
    <s v="PROP. PLANTA Y EQUIPO MUEB.YENSERES DIR.GRAL AXI"/>
    <n v="2512938693"/>
    <n v="0"/>
    <n v="0"/>
    <n v="-2512938693"/>
    <n v="0"/>
    <n v="0"/>
    <n v="-2512938693"/>
    <n v="0"/>
    <n v="-2512938693"/>
    <n v="-929787316.40999997"/>
    <n v="0"/>
    <n v="0"/>
    <n v="0"/>
    <n v="0"/>
    <n v="0"/>
    <n v="0"/>
    <n v="0"/>
    <n v="-929787316.40999997"/>
    <n v="0.37"/>
    <n v="0"/>
    <n v="-929787316.40999997"/>
    <n v="0"/>
    <n v="-929787316.40999997"/>
    <n v="0"/>
    <n v="0"/>
  </r>
  <r>
    <x v="8"/>
    <n v="18"/>
    <n v="1801"/>
    <n v="180120"/>
    <n v="1801201004"/>
    <s v="PPE MUEBLES Y ENSERES (IFRS)"/>
    <n v="-5500036121"/>
    <n v="0"/>
    <n v="0"/>
    <n v="5500036121"/>
    <n v="0"/>
    <n v="5500036121"/>
    <n v="0"/>
    <n v="0"/>
    <n v="5500036121"/>
    <n v="2035013364.77"/>
    <n v="0"/>
    <n v="0"/>
    <n v="0"/>
    <n v="0"/>
    <n v="0"/>
    <n v="0"/>
    <n v="0"/>
    <n v="2035013364.77"/>
    <n v="0.37"/>
    <n v="2035013364.77"/>
    <n v="0"/>
    <n v="2048348013.0699999"/>
    <n v="0"/>
    <n v="-13334648.299999952"/>
    <n v="0"/>
  </r>
  <r>
    <x v="8"/>
    <n v="18"/>
    <n v="1801"/>
    <n v="180120"/>
    <n v="1801201006"/>
    <s v="PPE EQUIPO OFICINA AJUSTE POR INFLACION (IFRS)"/>
    <n v="-2512938693"/>
    <n v="0"/>
    <n v="0"/>
    <n v="2512938693"/>
    <n v="0"/>
    <n v="2512938693"/>
    <n v="0"/>
    <n v="0"/>
    <n v="2512938693"/>
    <n v="929787316.40999997"/>
    <n v="0"/>
    <n v="0"/>
    <n v="0"/>
    <n v="0"/>
    <n v="0"/>
    <n v="0"/>
    <n v="0"/>
    <n v="929787316.40999997"/>
    <n v="0.37"/>
    <n v="929787316.40999997"/>
    <n v="0"/>
    <n v="929787316.40999997"/>
    <n v="0"/>
    <n v="0"/>
    <n v="0"/>
  </r>
  <r>
    <x v="8"/>
    <n v="18"/>
    <n v="1801"/>
    <n v="180122"/>
    <n v="1801229744"/>
    <s v="MUEBLES Y ENSERES  CTO  LEGO"/>
    <n v="48756976645"/>
    <n v="0"/>
    <n v="51948130747.639999"/>
    <n v="3191154102.6399994"/>
    <n v="0"/>
    <n v="3191154102.6399994"/>
    <n v="0"/>
    <n v="0"/>
    <n v="3191154102.6399994"/>
    <n v="1180727017.9767997"/>
    <n v="0"/>
    <n v="0"/>
    <n v="0"/>
    <n v="0"/>
    <n v="0"/>
    <n v="0"/>
    <n v="0"/>
    <n v="1180727017.9767997"/>
    <n v="0.37"/>
    <n v="1180727017.9767997"/>
    <n v="0"/>
    <n v="1180727017.9767997"/>
    <n v="0"/>
    <n v="0"/>
    <n v="0"/>
  </r>
  <r>
    <x v="8"/>
    <n v="18"/>
    <n v="1801"/>
    <n v="180124"/>
    <n v="1801241000"/>
    <s v="PROP. PLANTA Y EQUIPO DE COMPUTACION"/>
    <n v="223096334252"/>
    <n v="0"/>
    <n v="225257290807.06787"/>
    <n v="2160956555.0700073"/>
    <n v="0"/>
    <n v="2160956555.0700073"/>
    <n v="0"/>
    <n v="0"/>
    <n v="2160956555.0700073"/>
    <n v="799553925.37590265"/>
    <n v="0"/>
    <n v="0"/>
    <n v="0"/>
    <n v="0"/>
    <n v="0"/>
    <n v="0"/>
    <n v="0"/>
    <n v="799553925.37590265"/>
    <n v="0.37"/>
    <n v="799553925.37590265"/>
    <n v="0"/>
    <n v="800498784.4081018"/>
    <n v="0"/>
    <n v="-944859.03219914436"/>
    <n v="0"/>
  </r>
  <r>
    <x v="8"/>
    <n v="18"/>
    <n v="1801"/>
    <n v="180124"/>
    <n v="1801241001"/>
    <s v="PROP. PLANTA Y EQUIPO DE COMPUTACION 1989 AXINF"/>
    <n v="84189799"/>
    <n v="0"/>
    <n v="0"/>
    <n v="-84189799"/>
    <n v="0"/>
    <n v="0"/>
    <n v="-84189799"/>
    <n v="0"/>
    <n v="-84189799"/>
    <n v="-31150225.629999999"/>
    <n v="0"/>
    <n v="0"/>
    <n v="0"/>
    <n v="0"/>
    <n v="0"/>
    <n v="0"/>
    <n v="0"/>
    <n v="-31150225.629999999"/>
    <n v="0.37"/>
    <n v="0"/>
    <n v="-31150225.629999999"/>
    <n v="0"/>
    <n v="-31150225.629999999"/>
    <n v="0"/>
    <n v="0"/>
  </r>
  <r>
    <x v="8"/>
    <n v="18"/>
    <n v="1801"/>
    <n v="180124"/>
    <n v="1801241002"/>
    <s v="PROP. PLANTA Y EQUIPO COMPUTACION EN LEASING"/>
    <n v="188464126"/>
    <n v="0"/>
    <n v="0"/>
    <n v="-188464126"/>
    <n v="0"/>
    <n v="0"/>
    <n v="-188464126"/>
    <n v="0"/>
    <n v="-188464126"/>
    <n v="-69731726.620000005"/>
    <n v="0"/>
    <n v="0"/>
    <n v="0"/>
    <n v="0"/>
    <n v="0"/>
    <n v="0"/>
    <n v="0"/>
    <n v="-69731726.620000005"/>
    <n v="0.37000000000000005"/>
    <n v="0"/>
    <n v="-69731726.620000005"/>
    <n v="0"/>
    <n v="-69731726.620000005"/>
    <n v="0"/>
    <n v="0"/>
  </r>
  <r>
    <x v="8"/>
    <n v="18"/>
    <n v="1801"/>
    <n v="180124"/>
    <n v="1801241005"/>
    <s v="PPE EQUIPO COMPUTO AJUSTE POR INFLACION (IFRS)"/>
    <n v="-84189799"/>
    <n v="0"/>
    <n v="0"/>
    <n v="84189799"/>
    <n v="0"/>
    <n v="84189799"/>
    <n v="0"/>
    <n v="0"/>
    <n v="84189799"/>
    <n v="31150225.629999999"/>
    <n v="0"/>
    <n v="0"/>
    <n v="0"/>
    <n v="0"/>
    <n v="0"/>
    <n v="0"/>
    <n v="0"/>
    <n v="31150225.629999999"/>
    <n v="0.37"/>
    <n v="31150225.629999999"/>
    <n v="0"/>
    <n v="31150225.629999999"/>
    <n v="0"/>
    <n v="0"/>
    <n v="0"/>
  </r>
  <r>
    <x v="8"/>
    <n v="18"/>
    <n v="1801"/>
    <n v="180124"/>
    <n v="1801241007"/>
    <s v="PPE EQUIPO COMPUTO (IFRS)"/>
    <n v="-8766643238"/>
    <n v="0"/>
    <n v="0"/>
    <n v="8766643238"/>
    <n v="0"/>
    <n v="8766643238"/>
    <n v="0"/>
    <n v="0"/>
    <n v="8766643238"/>
    <n v="3243657998.0599999"/>
    <n v="0"/>
    <n v="0"/>
    <n v="0"/>
    <n v="0"/>
    <n v="0"/>
    <n v="0"/>
    <n v="0"/>
    <n v="3243657998.0599999"/>
    <n v="0.37"/>
    <n v="3243657998.0599999"/>
    <n v="0"/>
    <n v="3255374961.5900002"/>
    <n v="0"/>
    <n v="-11716963.53000021"/>
    <n v="0"/>
  </r>
  <r>
    <x v="8"/>
    <n v="18"/>
    <n v="1801"/>
    <n v="180124"/>
    <n v="1801241888"/>
    <s v="EQUIPO DE COMPUTACION"/>
    <n v="18702266"/>
    <n v="0"/>
    <n v="18702265.539999999"/>
    <n v="-0.46000000089406967"/>
    <n v="0"/>
    <n v="0"/>
    <n v="-0.46000000089406967"/>
    <n v="0"/>
    <n v="-0.46000000089406967"/>
    <n v="-0.17020000033080579"/>
    <n v="0"/>
    <n v="0"/>
    <n v="0"/>
    <n v="0"/>
    <n v="0"/>
    <n v="0"/>
    <n v="0"/>
    <n v="-0.17020000033080579"/>
    <n v="0.37000000000000005"/>
    <n v="0"/>
    <n v="-0.17020000033080579"/>
    <n v="7.3999999724328511E-2"/>
    <n v="0"/>
    <n v="-7.3999999724328511E-2"/>
    <n v="-0.17020000033080579"/>
  </r>
  <r>
    <x v="8"/>
    <n v="18"/>
    <n v="1801"/>
    <n v="180124"/>
    <n v="1801249744"/>
    <s v="COMPUTO  CTO  LEGO"/>
    <n v="203522430840"/>
    <n v="0"/>
    <n v="176472159060.00003"/>
    <n v="-27050271780"/>
    <n v="0"/>
    <n v="0"/>
    <n v="-27050271780"/>
    <n v="0"/>
    <n v="-27050271780"/>
    <n v="-10008600558.6"/>
    <n v="0"/>
    <n v="0"/>
    <n v="0"/>
    <n v="0"/>
    <n v="0"/>
    <n v="0"/>
    <n v="0"/>
    <n v="-10008600558.6"/>
    <n v="0.37"/>
    <n v="0"/>
    <n v="-10008600558.6"/>
    <n v="0"/>
    <n v="-10008600558.6"/>
    <n v="0"/>
    <n v="0"/>
  </r>
  <r>
    <x v="8"/>
    <n v="18"/>
    <n v="1801"/>
    <n v="180162"/>
    <n v="1801621000"/>
    <s v="DEPRECIACION Y AMORTIZACION ACUMULADA EDIFICIOS"/>
    <n v="-293558892200"/>
    <n v="0"/>
    <n v="0"/>
    <n v="293558892200"/>
    <n v="0"/>
    <n v="293558892200"/>
    <n v="0"/>
    <n v="0"/>
    <n v="293558892200"/>
    <n v="108616790114"/>
    <n v="0"/>
    <n v="0"/>
    <n v="0"/>
    <n v="0"/>
    <n v="0"/>
    <n v="0"/>
    <n v="0"/>
    <n v="108616790114"/>
    <n v="0.37"/>
    <n v="108616790114"/>
    <n v="0"/>
    <n v="106621207830.16"/>
    <n v="0"/>
    <n v="1995582283.8399963"/>
    <n v="0"/>
  </r>
  <r>
    <x v="8"/>
    <n v="18"/>
    <n v="1801"/>
    <n v="180162"/>
    <n v="1801621001"/>
    <s v="DEPRECIACION ACUM. MUEBLESYENSERES DIR.GRAL"/>
    <n v="-146969284262"/>
    <n v="0"/>
    <n v="0"/>
    <n v="146969284262"/>
    <n v="0"/>
    <n v="146969284262"/>
    <n v="0"/>
    <n v="0"/>
    <n v="146969284262"/>
    <n v="54378635176.940002"/>
    <n v="0"/>
    <n v="0"/>
    <n v="0"/>
    <n v="0"/>
    <n v="0"/>
    <n v="0"/>
    <n v="0"/>
    <n v="54378635176.940002"/>
    <n v="0.37"/>
    <n v="54378635176.940002"/>
    <n v="0"/>
    <n v="52700625510.370003"/>
    <n v="0"/>
    <n v="1678009666.5699997"/>
    <n v="0"/>
  </r>
  <r>
    <x v="8"/>
    <n v="18"/>
    <n v="1801"/>
    <n v="180162"/>
    <n v="1801621002"/>
    <s v="DEPRECIACION ACUM. EQUIPO DE COMPUTO"/>
    <n v="-131230139122"/>
    <n v="0"/>
    <n v="0"/>
    <n v="131230139122"/>
    <n v="0"/>
    <n v="131230139122"/>
    <n v="0"/>
    <n v="0"/>
    <n v="131230139122"/>
    <n v="48555151475.139999"/>
    <n v="0"/>
    <n v="0"/>
    <n v="0"/>
    <n v="0"/>
    <n v="0"/>
    <n v="0"/>
    <n v="0"/>
    <n v="48555151475.139999"/>
    <n v="0.37"/>
    <n v="48555151475.139999"/>
    <n v="0"/>
    <n v="44850251199.949997"/>
    <n v="0"/>
    <n v="3704900275.1900024"/>
    <n v="0"/>
  </r>
  <r>
    <x v="8"/>
    <n v="18"/>
    <n v="1801"/>
    <n v="180162"/>
    <n v="1801621003"/>
    <s v="DEPRECIACION ACUM. VEHICULOS"/>
    <n v="-2375870884"/>
    <n v="0"/>
    <n v="-2143055511.5100002"/>
    <n v="232815372.49000001"/>
    <n v="0"/>
    <n v="232815372.49000001"/>
    <n v="0"/>
    <n v="0"/>
    <n v="232815372.49000001"/>
    <n v="86141687.8213"/>
    <n v="0"/>
    <n v="0"/>
    <n v="0"/>
    <n v="0"/>
    <n v="0"/>
    <n v="0"/>
    <n v="0"/>
    <n v="86141687.8213"/>
    <n v="0.37"/>
    <n v="86141687.8213"/>
    <n v="0"/>
    <n v="43923809.060200013"/>
    <n v="0"/>
    <n v="42217878.761099987"/>
    <n v="0"/>
  </r>
  <r>
    <x v="8"/>
    <n v="18"/>
    <n v="1801"/>
    <n v="180162"/>
    <n v="1801621004"/>
    <s v="DEPRECIAC PPE AJUSTE X INFLAC(IFRS)"/>
    <n v="7337622823"/>
    <n v="0"/>
    <n v="0"/>
    <n v="-7337622823"/>
    <n v="0"/>
    <n v="0"/>
    <n v="-7337622823"/>
    <n v="0"/>
    <n v="-7337622823"/>
    <n v="-2714920444.5099998"/>
    <n v="0"/>
    <n v="0"/>
    <n v="0"/>
    <n v="0"/>
    <n v="0"/>
    <n v="0"/>
    <n v="0"/>
    <n v="-2714920444.5099998"/>
    <n v="0.36999999999999994"/>
    <n v="0"/>
    <n v="-2714920444.5099998"/>
    <n v="0"/>
    <n v="-3078336078.8000002"/>
    <n v="0"/>
    <n v="363415634.29000044"/>
  </r>
  <r>
    <x v="8"/>
    <n v="18"/>
    <n v="1801"/>
    <n v="180162"/>
    <n v="1801621005"/>
    <s v="DEPRECIACION ACUM. EDIFICIOS AXINFLACION"/>
    <n v="-6470936074"/>
    <n v="0"/>
    <n v="-327753998889.47998"/>
    <n v="-321283062815.47998"/>
    <n v="0"/>
    <n v="0"/>
    <n v="-321283062815.47998"/>
    <n v="0"/>
    <n v="-321283062815.47998"/>
    <n v="-118874733241.72758"/>
    <n v="0"/>
    <n v="0"/>
    <n v="0"/>
    <n v="0"/>
    <n v="0"/>
    <n v="0"/>
    <n v="0"/>
    <n v="-118874733241.72758"/>
    <n v="0.37"/>
    <n v="0"/>
    <n v="-118874733241.72758"/>
    <n v="0"/>
    <n v="-118265395419.18311"/>
    <n v="0"/>
    <n v="-609337822.54447937"/>
  </r>
  <r>
    <x v="8"/>
    <n v="18"/>
    <n v="1801"/>
    <n v="180162"/>
    <n v="1801621006"/>
    <s v="DEPRECIACION ACUM. MUEBLESYENSERES DIR.GRAL AXIN"/>
    <n v="-853729869"/>
    <n v="0"/>
    <n v="0"/>
    <n v="853729869"/>
    <n v="0"/>
    <n v="853729869"/>
    <n v="0"/>
    <n v="0"/>
    <n v="853729869"/>
    <n v="315880051.52999997"/>
    <n v="0"/>
    <n v="0"/>
    <n v="0"/>
    <n v="0"/>
    <n v="0"/>
    <n v="0"/>
    <n v="0"/>
    <n v="315880051.52999997"/>
    <n v="0.36999999999999994"/>
    <n v="315880051.52999997"/>
    <n v="0"/>
    <n v="315880051.52999997"/>
    <n v="0"/>
    <n v="0"/>
    <n v="0"/>
  </r>
  <r>
    <x v="8"/>
    <n v="18"/>
    <n v="1801"/>
    <n v="180162"/>
    <n v="1801621007"/>
    <s v="DEPRECIAC PPE EDIFICIOS (IFRS)"/>
    <n v="221356124435"/>
    <n v="0"/>
    <n v="0"/>
    <n v="-221356124435"/>
    <n v="0"/>
    <n v="0"/>
    <n v="-221356124435"/>
    <n v="0"/>
    <n v="-221356124435"/>
    <n v="-81901766040.949997"/>
    <n v="0"/>
    <n v="0"/>
    <n v="0"/>
    <n v="0"/>
    <n v="0"/>
    <n v="0"/>
    <n v="0"/>
    <n v="-81901766040.949997"/>
    <n v="0.37"/>
    <n v="0"/>
    <n v="-81901766040.949997"/>
    <n v="0"/>
    <n v="-81321960859.110001"/>
    <n v="0"/>
    <n v="-579805181.83999634"/>
  </r>
  <r>
    <x v="12"/>
    <n v="18"/>
    <n v="1801"/>
    <n v="180162"/>
    <n v="1801621012"/>
    <s v="DEPRECIACION ACUM. EQUIPO COMPUTO LEASING"/>
    <n v="-188464126"/>
    <n v="0"/>
    <n v="-130688538020.231"/>
    <n v="-130500073894.23"/>
    <n v="0"/>
    <n v="0"/>
    <n v="-130500073894.23"/>
    <n v="0"/>
    <n v="-130500073894.23"/>
    <n v="-48285027340.865097"/>
    <n v="0"/>
    <n v="0"/>
    <n v="0"/>
    <n v="0"/>
    <n v="0"/>
    <n v="0"/>
    <n v="0"/>
    <n v="-48285027340.865097"/>
    <n v="0.37"/>
    <n v="0"/>
    <n v="-48285027340.865097"/>
    <n v="0"/>
    <n v="-45009733981.281799"/>
    <n v="0"/>
    <n v="-3275293359.5832977"/>
  </r>
  <r>
    <x v="8"/>
    <n v="18"/>
    <n v="1801"/>
    <n v="180162"/>
    <n v="1801621018"/>
    <s v="DEPRECIACION PPE EQUIPO DE MOVILI Y MAQUINA (IFR"/>
    <n v="140290396"/>
    <n v="0"/>
    <n v="-184187231.69"/>
    <n v="-324477627.69"/>
    <n v="0"/>
    <n v="0"/>
    <n v="-324477627.69"/>
    <n v="0"/>
    <n v="-324477627.69"/>
    <n v="-120056722.24529999"/>
    <n v="0"/>
    <n v="0"/>
    <n v="0"/>
    <n v="0"/>
    <n v="0"/>
    <n v="0"/>
    <n v="0"/>
    <n v="-120056722.24529999"/>
    <n v="0.37"/>
    <n v="0"/>
    <n v="-120056722.24529999"/>
    <n v="0"/>
    <n v="-98993307.100500003"/>
    <n v="0"/>
    <n v="-21063415.144799992"/>
  </r>
  <r>
    <x v="8"/>
    <n v="18"/>
    <n v="1801"/>
    <n v="180162"/>
    <n v="1801621019"/>
    <s v="DEPRECIACION EQUIPO DE MOVILIZACION Y MAQUINARIA"/>
    <n v="-186962892"/>
    <n v="0"/>
    <n v="0"/>
    <n v="186962892"/>
    <n v="0"/>
    <n v="186962892"/>
    <n v="0"/>
    <n v="0"/>
    <n v="186962892"/>
    <n v="69176270.040000007"/>
    <n v="0"/>
    <n v="0"/>
    <n v="0"/>
    <n v="0"/>
    <n v="0"/>
    <n v="0"/>
    <n v="0"/>
    <n v="69176270.040000007"/>
    <n v="0.37000000000000005"/>
    <n v="69176270.040000007"/>
    <n v="0"/>
    <n v="56670549.759999998"/>
    <n v="0"/>
    <n v="12505720.280000009"/>
    <n v="0"/>
  </r>
  <r>
    <x v="8"/>
    <n v="18"/>
    <n v="1801"/>
    <n v="180162"/>
    <n v="1801621020"/>
    <s v="DEPRECIACION PPE MUEBLES Y ENSERES (IFRS)"/>
    <n v="57634512671"/>
    <n v="0"/>
    <n v="-155675507458.06512"/>
    <n v="-213310020129.07001"/>
    <n v="0"/>
    <n v="0"/>
    <n v="-213310020129.07001"/>
    <n v="0"/>
    <n v="-213310020129.07001"/>
    <n v="-78924707447.755905"/>
    <n v="0"/>
    <n v="0"/>
    <n v="0"/>
    <n v="0"/>
    <n v="0"/>
    <n v="0"/>
    <n v="0"/>
    <n v="-78924707447.755905"/>
    <n v="0.37"/>
    <n v="0"/>
    <n v="-78924707447.755905"/>
    <n v="0"/>
    <n v="-76939884115.723999"/>
    <n v="0"/>
    <n v="-1984823332.0319061"/>
  </r>
  <r>
    <x v="8"/>
    <n v="18"/>
    <n v="1801"/>
    <n v="180162"/>
    <n v="1801621022"/>
    <s v="DEPRECIACION ACUM. EQUIPO DE COMPUTO AXINFLACION"/>
    <n v="-12956880"/>
    <n v="0"/>
    <n v="0"/>
    <n v="12956880"/>
    <n v="0"/>
    <n v="12956880"/>
    <n v="0"/>
    <n v="0"/>
    <n v="12956880"/>
    <n v="4794045.5999999996"/>
    <n v="0"/>
    <n v="0"/>
    <n v="0"/>
    <n v="0"/>
    <n v="0"/>
    <n v="0"/>
    <n v="0"/>
    <n v="4794045.5999999996"/>
    <n v="0.37"/>
    <n v="4794045.5999999996"/>
    <n v="0"/>
    <n v="4794045.5999999996"/>
    <n v="0"/>
    <n v="0"/>
    <n v="0"/>
  </r>
  <r>
    <x v="8"/>
    <n v="18"/>
    <n v="1801"/>
    <n v="180162"/>
    <n v="1801621025"/>
    <s v="DEPRECIACION PPE EQUIPO DE COMPU TACION (IFRS)"/>
    <n v="28846233103"/>
    <n v="0"/>
    <n v="0"/>
    <n v="-28846233103"/>
    <n v="0"/>
    <n v="0"/>
    <n v="-28846233103"/>
    <n v="0"/>
    <n v="-28846233103"/>
    <n v="-10673106248.110001"/>
    <n v="0"/>
    <n v="0"/>
    <n v="0"/>
    <n v="0"/>
    <n v="0"/>
    <n v="0"/>
    <n v="0"/>
    <n v="-10673106248.110001"/>
    <n v="0.37"/>
    <n v="0"/>
    <n v="-10673106248.110001"/>
    <n v="0"/>
    <n v="-10060443893"/>
    <n v="0"/>
    <n v="-612662355.11000061"/>
  </r>
  <r>
    <x v="8"/>
    <n v="18"/>
    <n v="1801"/>
    <n v="180162"/>
    <n v="1801621026"/>
    <s v="DEPRECIACION PPE VEHICULOS (IFRS)"/>
    <n v="453070580"/>
    <n v="0"/>
    <n v="0"/>
    <n v="-453070580"/>
    <n v="0"/>
    <n v="0"/>
    <n v="-453070580"/>
    <n v="0"/>
    <n v="-453070580"/>
    <n v="-167636114.59999999"/>
    <n v="0"/>
    <n v="0"/>
    <n v="0"/>
    <n v="0"/>
    <n v="0"/>
    <n v="0"/>
    <n v="0"/>
    <n v="-167636114.59999999"/>
    <n v="0.37"/>
    <n v="0"/>
    <n v="-167636114.59999999"/>
    <n v="0"/>
    <n v="-229067946.46000001"/>
    <n v="0"/>
    <n v="61431831.860000014"/>
  </r>
  <r>
    <x v="8"/>
    <n v="18"/>
    <n v="1801"/>
    <n v="180162"/>
    <n v="1801621889"/>
    <s v="EQUIPO DE COMPUTACION"/>
    <n v="-15373124"/>
    <n v="0"/>
    <n v="-15373123.75"/>
    <n v="0.25"/>
    <n v="0"/>
    <n v="0.25"/>
    <n v="0"/>
    <n v="0"/>
    <n v="0.25"/>
    <n v="9.2499999999999999E-2"/>
    <n v="0"/>
    <n v="0"/>
    <n v="0"/>
    <n v="0"/>
    <n v="0"/>
    <n v="0"/>
    <n v="0"/>
    <n v="9.2499999999999999E-2"/>
    <n v="0.37"/>
    <n v="9.2499999999999999E-2"/>
    <n v="0"/>
    <n v="0"/>
    <n v="-0.14060000030323863"/>
    <n v="9.2499999999999999E-2"/>
    <n v="0.14060000030323863"/>
  </r>
  <r>
    <x v="8"/>
    <n v="18"/>
    <n v="1801"/>
    <n v="180162"/>
    <n v="1801629744"/>
    <s v="DEPREC MAQUIN  CTO  LEGO"/>
    <n v="-64947368991"/>
    <n v="0"/>
    <n v="-68316935717.160004"/>
    <n v="-3369566726.1600037"/>
    <n v="0"/>
    <n v="0"/>
    <n v="-3369566726.1600037"/>
    <n v="0"/>
    <n v="-3369566726.1600037"/>
    <n v="-1246739688.6792014"/>
    <n v="0"/>
    <n v="0"/>
    <n v="0"/>
    <n v="0"/>
    <n v="0"/>
    <n v="0"/>
    <n v="0"/>
    <n v="-1246739688.6792014"/>
    <n v="0.37"/>
    <n v="0"/>
    <n v="-1246739688.6792014"/>
    <n v="0"/>
    <n v="-677703581.50320017"/>
    <n v="0"/>
    <n v="-569036107.17600119"/>
  </r>
  <r>
    <x v="8"/>
    <n v="18"/>
    <n v="1801"/>
    <n v="180162"/>
    <n v="1801629745"/>
    <s v="DEPREC VEHICULO CTO  LEGO"/>
    <n v="-4110970199"/>
    <n v="0"/>
    <n v="-3774918949.0599999"/>
    <n v="336051249.94000006"/>
    <n v="0"/>
    <n v="336051249.94000006"/>
    <n v="0"/>
    <n v="0"/>
    <n v="336051249.94000006"/>
    <n v="124338962.47780003"/>
    <n v="0"/>
    <n v="0"/>
    <n v="0"/>
    <n v="0"/>
    <n v="0"/>
    <n v="0"/>
    <n v="0"/>
    <n v="124338962.47780003"/>
    <n v="0.37"/>
    <n v="124338962.47780003"/>
    <n v="0"/>
    <n v="131204533.205"/>
    <n v="0"/>
    <n v="-6865570.7271999717"/>
    <n v="0"/>
  </r>
  <r>
    <x v="8"/>
    <n v="18"/>
    <n v="1801"/>
    <n v="180162"/>
    <n v="1801629746"/>
    <s v="DEPREC MUEB Y ENS  CTO  LEGO"/>
    <n v="-20733769714"/>
    <n v="0"/>
    <n v="-27588594014.279999"/>
    <n v="-6854824300.2799988"/>
    <n v="0"/>
    <n v="0"/>
    <n v="-6854824300.2799988"/>
    <n v="0"/>
    <n v="-6854824300.2799988"/>
    <n v="-2536284991.1035995"/>
    <n v="0"/>
    <n v="0"/>
    <n v="0"/>
    <n v="0"/>
    <n v="0"/>
    <n v="0"/>
    <n v="0"/>
    <n v="-2536284991.1035995"/>
    <n v="0.37"/>
    <n v="0"/>
    <n v="-2536284991.1035995"/>
    <n v="0"/>
    <n v="-2190959474.5580006"/>
    <n v="0"/>
    <n v="-345325516.54559898"/>
  </r>
  <r>
    <x v="8"/>
    <n v="18"/>
    <n v="1801"/>
    <n v="180162"/>
    <n v="1801629747"/>
    <s v="DEPREC COMPUTO  CTO  LEGO"/>
    <n v="-153991758690"/>
    <n v="0"/>
    <n v="-147365422596.35999"/>
    <n v="6626336093.6400146"/>
    <n v="0"/>
    <n v="6626336093.6400146"/>
    <n v="0"/>
    <n v="0"/>
    <n v="6626336093.6400146"/>
    <n v="2451744354.6468053"/>
    <n v="0"/>
    <n v="0"/>
    <n v="0"/>
    <n v="0"/>
    <n v="0"/>
    <n v="0"/>
    <n v="0"/>
    <n v="2451744354.6468053"/>
    <n v="0.37"/>
    <n v="2451744354.6468053"/>
    <n v="0"/>
    <n v="2846623232.9240046"/>
    <n v="0"/>
    <n v="-394878878.27719927"/>
    <n v="0"/>
  </r>
  <r>
    <x v="8"/>
    <n v="18"/>
    <n v="1801"/>
    <n v="180162"/>
    <n v="1801629748"/>
    <s v="DEPREC EDIFICIO  CTO  LEGO"/>
    <n v="-1104191304"/>
    <n v="0"/>
    <n v="-6980033239.8599997"/>
    <n v="-5875841935.8599997"/>
    <n v="0"/>
    <n v="0"/>
    <n v="-5875841935.8599997"/>
    <n v="0"/>
    <n v="-5875841935.8599997"/>
    <n v="-2174061516.2681999"/>
    <n v="0"/>
    <n v="0"/>
    <n v="0"/>
    <n v="0"/>
    <n v="0"/>
    <n v="0"/>
    <n v="0"/>
    <n v="-2174061516.2681999"/>
    <n v="0.37"/>
    <n v="0"/>
    <n v="-2174061516.2681999"/>
    <n v="0"/>
    <n v="-2083232734.059"/>
    <n v="0"/>
    <n v="-90828782.209199905"/>
  </r>
  <r>
    <x v="8"/>
    <n v="18"/>
    <n v="1801"/>
    <n v="180164"/>
    <n v="1801641000"/>
    <s v="PROVISION DE PROPIEDADES Y EQUIP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n v="18"/>
    <n v="1801"/>
    <n v="180164"/>
    <n v="1801641003"/>
    <s v="PRO BIEN COMER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n v="18"/>
    <n v="1801"/>
    <n v="180164"/>
    <n v="1801641004"/>
    <s v="PRO BIEN COMER(IFRS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n v="18"/>
    <n v="1801"/>
    <n v="180164"/>
    <n v="1801641006"/>
    <s v="PROV BIENES NO COM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n v="18"/>
    <n v="1801"/>
    <n v="180164"/>
    <n v="1801641007"/>
    <s v="PRO BIEN NO COME(IF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n v="18"/>
    <n v="1801"/>
    <n v="180164"/>
    <n v="1801641009"/>
    <s v="PROV NO COMERCIA AX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n v="18"/>
    <n v="1801"/>
    <n v="180164"/>
    <n v="1801641010"/>
    <s v="PROV NO COMERCIA AX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18"/>
    <n v="1801"/>
    <n v="180164"/>
    <n v="1801649744"/>
    <s v="DEP MAQ  CTO  LEG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18"/>
    <n v="1801"/>
    <n v="180164"/>
    <n v="1801649745"/>
    <s v="DEP VEH CTO  LEG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18"/>
    <n v="1801"/>
    <n v="180164"/>
    <n v="1801649746"/>
    <s v="DEP MUEB CTO  LEG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18"/>
    <n v="1801"/>
    <n v="180164"/>
    <n v="1801649747"/>
    <s v="DEP COMPCTO  LEG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18"/>
    <n v="1801"/>
    <n v="180164"/>
    <n v="1801649748"/>
    <s v="DEP ED CTO  LEG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18"/>
    <n v="1801"/>
    <n v="180195"/>
    <n v="1801951000"/>
    <s v="ANTICIPOS DE CONTRATOS NACIONALES"/>
    <n v="2706767347"/>
    <n v="0"/>
    <n v="2706767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n v="18"/>
    <n v="1801"/>
    <n v="180195"/>
    <n v="1801951003"/>
    <s v="BRP INMUEB OTRS A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18"/>
    <n v="1801"/>
    <n v="180195"/>
    <n v="1801951006"/>
    <s v="BIENES MUEB.COMERC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18"/>
    <n v="1801"/>
    <n v="180195"/>
    <n v="1801951007"/>
    <s v="BIENES MUEB. NO CO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18"/>
    <n v="1801"/>
    <n v="180195"/>
    <n v="1801951008"/>
    <s v="INMUE NO COMERC ASO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18"/>
    <n v="1801"/>
    <n v="180195"/>
    <n v="1801951014"/>
    <s v="BIEN INM NO COME AX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18"/>
    <n v="1801"/>
    <n v="180195"/>
    <n v="1801951018"/>
    <s v="BIEN INM NO COME AX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8"/>
    <n v="1816"/>
    <n v="181605"/>
    <n v="1816059740"/>
    <s v="BIEN LEAS OPERATIVO MAQUINARIA Y EQUIPO ARREND O"/>
    <n v="207936124"/>
    <n v="0"/>
    <n v="893856029256"/>
    <n v="893648093132"/>
    <n v="0"/>
    <n v="893648093132"/>
    <n v="0"/>
    <n v="0"/>
    <n v="893648093132"/>
    <n v="330649794458.83997"/>
    <n v="0"/>
    <n v="0"/>
    <n v="0"/>
    <n v="0"/>
    <n v="0"/>
    <n v="0"/>
    <n v="0"/>
    <n v="330649794458.83997"/>
    <n v="0.36999999999999994"/>
    <n v="330649794458.83997"/>
    <n v="0"/>
    <n v="347245499418.59998"/>
    <n v="0"/>
    <n v="-16595704959.76001"/>
    <n v="0"/>
  </r>
  <r>
    <x v="12"/>
    <n v="18"/>
    <n v="1816"/>
    <n v="181610"/>
    <n v="1816109740"/>
    <s v="BIENES EN LEASING OPERATIVO VEHICULOS ARREND OP"/>
    <n v="126139830038"/>
    <n v="0"/>
    <n v="407299908899"/>
    <n v="281160078861"/>
    <n v="0"/>
    <n v="281160078861"/>
    <n v="0"/>
    <n v="0"/>
    <n v="281160078861"/>
    <n v="104029229178.56999"/>
    <n v="0"/>
    <n v="0"/>
    <n v="0"/>
    <n v="0"/>
    <n v="0"/>
    <n v="0"/>
    <n v="0"/>
    <n v="104029229178.56999"/>
    <n v="0.37"/>
    <n v="104029229178.56999"/>
    <n v="0"/>
    <n v="130861371393.28"/>
    <n v="0"/>
    <n v="-26832142214.710007"/>
    <n v="0"/>
  </r>
  <r>
    <x v="12"/>
    <n v="18"/>
    <n v="1816"/>
    <n v="181615"/>
    <n v="1816159740"/>
    <s v="BIEN LEAS OPERATIVO UEBLES Y ENSERES ARREND OP"/>
    <n v="0"/>
    <n v="0"/>
    <n v="11317355847"/>
    <n v="11317355847"/>
    <n v="0"/>
    <n v="11317355847"/>
    <n v="0"/>
    <n v="0"/>
    <n v="11317355847"/>
    <n v="4187421663.3899999"/>
    <n v="0"/>
    <n v="0"/>
    <n v="0"/>
    <n v="0"/>
    <n v="0"/>
    <n v="0"/>
    <n v="0"/>
    <n v="4187421663.3899999"/>
    <n v="0.37"/>
    <n v="4187421663.3899999"/>
    <n v="0"/>
    <n v="4187421663.3899999"/>
    <n v="0"/>
    <n v="0"/>
    <n v="0"/>
  </r>
  <r>
    <x v="12"/>
    <n v="18"/>
    <n v="1816"/>
    <n v="181625"/>
    <n v="1816259740"/>
    <s v="BIENES EN LEASING OPERATIVO EQUIPO DE COMPUTACIO"/>
    <n v="32355110793"/>
    <n v="0"/>
    <n v="567865099558.66003"/>
    <n v="535509988765.66003"/>
    <n v="0"/>
    <n v="535509988765.66003"/>
    <n v="0"/>
    <n v="0"/>
    <n v="535509988765.66003"/>
    <n v="198138695843.29422"/>
    <n v="0"/>
    <n v="0"/>
    <n v="0"/>
    <n v="0"/>
    <n v="0"/>
    <n v="0"/>
    <n v="0"/>
    <n v="198138695843.29422"/>
    <n v="0.37"/>
    <n v="198138695843.29422"/>
    <n v="0"/>
    <n v="193741474088.15421"/>
    <n v="0"/>
    <n v="4397221755.1400146"/>
    <n v="0"/>
  </r>
  <r>
    <x v="12"/>
    <n v="18"/>
    <n v="1816"/>
    <n v="181630"/>
    <n v="1816309703"/>
    <s v="BIENES DADOS EN LEASING OPERATIVO BIENES INMUEBL"/>
    <n v="2875878256"/>
    <n v="0"/>
    <n v="23219159434"/>
    <n v="20343281178"/>
    <n v="0"/>
    <n v="20343281178"/>
    <n v="0"/>
    <n v="0"/>
    <n v="20343281178"/>
    <n v="7527014035.8599997"/>
    <n v="0"/>
    <n v="0"/>
    <n v="0"/>
    <n v="0"/>
    <n v="0"/>
    <n v="0"/>
    <n v="0"/>
    <n v="7527014035.8599997"/>
    <n v="0.37"/>
    <n v="7527014035.8599997"/>
    <n v="0"/>
    <n v="12754746591.82"/>
    <n v="0"/>
    <n v="-5227732555.96"/>
    <n v="0"/>
  </r>
  <r>
    <x v="12"/>
    <n v="18"/>
    <n v="1816"/>
    <n v="181630"/>
    <n v="1816309740"/>
    <s v="BIENES DADOS EN LEASING OPERATIVO BIENES INMUEBL"/>
    <n v="0"/>
    <n v="0"/>
    <n v="1601400347308"/>
    <n v="1601400347308"/>
    <n v="0"/>
    <n v="1601400347308"/>
    <n v="0"/>
    <n v="0"/>
    <n v="1601400347308"/>
    <n v="592518128503.95996"/>
    <n v="0"/>
    <n v="0"/>
    <n v="0"/>
    <n v="0"/>
    <n v="0"/>
    <n v="0"/>
    <n v="0"/>
    <n v="592518128503.95996"/>
    <n v="0.37"/>
    <n v="592518128503.95996"/>
    <n v="0"/>
    <n v="600572406690.46997"/>
    <n v="0"/>
    <n v="-8054278186.5100098"/>
    <n v="0"/>
  </r>
  <r>
    <x v="12"/>
    <n v="18"/>
    <n v="1816"/>
    <n v="181697"/>
    <n v="1816979704"/>
    <s v="DEPREC Y AMORTIZ BIENES INMUEBLES LEAS OPERATIVO"/>
    <n v="0"/>
    <n v="0"/>
    <n v="-280277080213.91003"/>
    <n v="-280277080213.90997"/>
    <n v="0"/>
    <n v="0"/>
    <n v="-280277080213.90997"/>
    <n v="0"/>
    <n v="-280277080213.90997"/>
    <n v="-103702519679.14668"/>
    <n v="0"/>
    <n v="0"/>
    <n v="0"/>
    <n v="0"/>
    <n v="0"/>
    <n v="0"/>
    <n v="0"/>
    <n v="-103702519679.14668"/>
    <n v="0.37"/>
    <n v="0"/>
    <n v="-103702519679.14668"/>
    <n v="0"/>
    <n v="-97332152600.565399"/>
    <n v="0"/>
    <n v="-6370367078.5812836"/>
  </r>
  <r>
    <x v="12"/>
    <n v="18"/>
    <n v="1816"/>
    <n v="181697"/>
    <n v="1816979740"/>
    <s v="DEPREC Y AMORTIZ MAQ Y EQUIPO EN LEASING OPERATI"/>
    <n v="-123092199"/>
    <n v="0"/>
    <n v="0"/>
    <n v="123092199"/>
    <n v="0"/>
    <n v="123092199"/>
    <n v="0"/>
    <n v="0"/>
    <n v="123092199"/>
    <n v="45544113.630000003"/>
    <n v="0"/>
    <n v="0"/>
    <n v="0"/>
    <n v="0"/>
    <n v="0"/>
    <n v="0"/>
    <n v="0"/>
    <n v="45544113.630000003"/>
    <n v="0.37"/>
    <n v="45544113.630000003"/>
    <n v="0"/>
    <n v="0"/>
    <n v="-26396016.583200004"/>
    <n v="45544113.630000003"/>
    <n v="26396016.583200004"/>
  </r>
  <r>
    <x v="12"/>
    <n v="18"/>
    <n v="1816"/>
    <n v="181697"/>
    <n v="1816979741"/>
    <s v="DEPREC  Y AMORTIZAC ACUMUL VEHICULO LEAS OPERATI"/>
    <n v="-26005470379"/>
    <n v="0"/>
    <n v="-266510262547.60001"/>
    <n v="-240504792168.60001"/>
    <n v="0"/>
    <n v="0"/>
    <n v="-240504792168.60001"/>
    <n v="0"/>
    <n v="-240504792168.60001"/>
    <n v="-88986773102.382004"/>
    <n v="0"/>
    <n v="0"/>
    <n v="0"/>
    <n v="0"/>
    <n v="0"/>
    <n v="0"/>
    <n v="0"/>
    <n v="-88986773102.382004"/>
    <n v="0.37"/>
    <n v="0"/>
    <n v="-88986773102.382004"/>
    <n v="0"/>
    <n v="-108412521582.57478"/>
    <n v="0"/>
    <n v="19425748480.19278"/>
  </r>
  <r>
    <x v="12"/>
    <n v="18"/>
    <n v="1816"/>
    <n v="181697"/>
    <n v="1816979742"/>
    <s v="DEPREC Y AMORTIZ MUEBLES Y ENSER LEAS OPERATIVO"/>
    <n v="0"/>
    <n v="0"/>
    <n v="-6712066186.6599998"/>
    <n v="-6712066186.6599998"/>
    <n v="0"/>
    <n v="0"/>
    <n v="-6712066186.6599998"/>
    <n v="0"/>
    <n v="-6712066186.6599998"/>
    <n v="-2483464489.0641999"/>
    <n v="0"/>
    <n v="0"/>
    <n v="0"/>
    <n v="0"/>
    <n v="0"/>
    <n v="0"/>
    <n v="0"/>
    <n v="-2483464489.0641999"/>
    <n v="0.37"/>
    <n v="0"/>
    <n v="-2483464489.0641999"/>
    <n v="0"/>
    <n v="-2345483249.7414002"/>
    <n v="0"/>
    <n v="-137981239.32279968"/>
  </r>
  <r>
    <x v="12"/>
    <n v="18"/>
    <n v="1816"/>
    <n v="181697"/>
    <n v="1816979743"/>
    <s v="DEPREC Y AMORTIZA ACUM EQUIPO DE COMPUT LEAS OP"/>
    <n v="-20103788676"/>
    <n v="0"/>
    <n v="-317134066161.17999"/>
    <n v="-297030277485.17999"/>
    <n v="0"/>
    <n v="0"/>
    <n v="-297030277485.17999"/>
    <n v="0"/>
    <n v="-297030277485.17999"/>
    <n v="-109901202669.5166"/>
    <n v="0"/>
    <n v="0"/>
    <n v="0"/>
    <n v="0"/>
    <n v="0"/>
    <n v="0"/>
    <n v="0"/>
    <n v="-109901202669.5166"/>
    <n v="0.37"/>
    <n v="0"/>
    <n v="-109901202669.5166"/>
    <n v="0"/>
    <n v="-102354972624.88211"/>
    <n v="0"/>
    <n v="-7546230044.634491"/>
  </r>
  <r>
    <x v="12"/>
    <n v="18"/>
    <n v="1816"/>
    <n v="181697"/>
    <n v="1816979745"/>
    <s v="DEPREC Y AMORTIZ BIENES INMUEBLES LEAS OPERATIV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8"/>
    <n v="1816"/>
    <n v="181698"/>
    <n v="1816989701"/>
    <s v="PROVISION  A.O  CAL 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8"/>
    <n v="1816"/>
    <n v="181698"/>
    <n v="1816989704"/>
    <s v="PROVISION  A.O CAL 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8"/>
    <n v="1816"/>
    <n v="181698"/>
    <n v="1816989705"/>
    <s v="PROVISION  A.O CAL 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8"/>
    <n v="1816"/>
    <n v="181698"/>
    <n v="1816989706"/>
    <s v="PROVISION  A.O CAL 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8"/>
    <n v="1816"/>
    <n v="181698"/>
    <n v="1816989707"/>
    <s v="PROVISION  A.O CAL 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18"/>
    <n v="1818"/>
    <n v="181805"/>
    <n v="1818051000"/>
    <s v="MEJORAS PROPIEDADES EN ARRIENDO DB"/>
    <n v="37646497819"/>
    <n v="0"/>
    <n v="37646497818.769997"/>
    <n v="-0.23000335693359375"/>
    <n v="0"/>
    <n v="0"/>
    <n v="-0.23000335693359375"/>
    <n v="0"/>
    <n v="-0.23000335693359375"/>
    <n v="-8.5101242065429683E-2"/>
    <n v="0"/>
    <n v="0"/>
    <n v="0"/>
    <n v="0"/>
    <n v="0"/>
    <n v="0"/>
    <n v="0"/>
    <n v="-8.5101242065429683E-2"/>
    <n v="0.37"/>
    <n v="0"/>
    <n v="-8.5101242065429683E-2"/>
    <n v="0"/>
    <n v="-9.2499999999999999E-2"/>
    <n v="0"/>
    <n v="7.3987579345703158E-3"/>
  </r>
  <r>
    <x v="8"/>
    <n v="18"/>
    <n v="1818"/>
    <n v="181805"/>
    <n v="1818051004"/>
    <s v="MEJORAS PROP AJENAS DB (IFRS)"/>
    <n v="50574810781"/>
    <n v="0"/>
    <n v="50574810780.790001"/>
    <n v="-0.20999908447265625"/>
    <n v="0"/>
    <n v="0"/>
    <n v="-0.20999908447265625"/>
    <n v="0"/>
    <n v="-0.20999908447265625"/>
    <n v="-7.7699661254882813E-2"/>
    <n v="0"/>
    <n v="0"/>
    <n v="0"/>
    <n v="0"/>
    <n v="0"/>
    <n v="0"/>
    <n v="0"/>
    <n v="-7.7699661254882813E-2"/>
    <n v="0.37"/>
    <n v="0"/>
    <n v="-7.7699661254882813E-2"/>
    <n v="0"/>
    <n v="-7.7699661254882813E-2"/>
    <n v="0"/>
    <n v="0"/>
  </r>
  <r>
    <x v="8"/>
    <n v="18"/>
    <n v="1818"/>
    <n v="181897"/>
    <n v="1818971001"/>
    <s v="MEJORAS PROPIEDADES EN ARRIENDO AMORTIZACION CR"/>
    <n v="-16013452811"/>
    <n v="0"/>
    <n v="-16013452810.9"/>
    <n v="0.10000038146972656"/>
    <n v="0"/>
    <n v="0.10000038146972656"/>
    <n v="0"/>
    <n v="0"/>
    <n v="0.10000038146972656"/>
    <n v="3.7000141143798827E-2"/>
    <n v="0"/>
    <n v="0"/>
    <n v="0"/>
    <n v="0"/>
    <n v="0"/>
    <n v="0"/>
    <n v="0"/>
    <n v="3.7000141143798827E-2"/>
    <n v="0.37"/>
    <n v="3.7000141143798827E-2"/>
    <n v="0"/>
    <n v="0.16650028228759767"/>
    <n v="0"/>
    <n v="-0.12950014114379885"/>
    <n v="0"/>
  </r>
  <r>
    <x v="8"/>
    <n v="18"/>
    <n v="1818"/>
    <n v="181897"/>
    <n v="1818971003"/>
    <s v="DEPREC MEJORAS PROP AJENAS(IFRS)"/>
    <n v="-46590110326"/>
    <n v="0"/>
    <n v="-46590110326.059998"/>
    <n v="-5.999755859375E-2"/>
    <n v="0"/>
    <n v="0"/>
    <n v="-5.999755859375E-2"/>
    <n v="0"/>
    <n v="-5.999755859375E-2"/>
    <n v="-2.2199096679687499E-2"/>
    <n v="0"/>
    <n v="0"/>
    <n v="0"/>
    <n v="0"/>
    <n v="0"/>
    <n v="0"/>
    <n v="0"/>
    <n v="-2.2199096679687499E-2"/>
    <n v="0.37"/>
    <n v="0"/>
    <n v="-2.2199096679687499E-2"/>
    <n v="0"/>
    <n v="-5.9201354980468752E-2"/>
    <n v="0"/>
    <n v="3.7002258300781257E-2"/>
  </r>
  <r>
    <x v="8"/>
    <n v="18"/>
    <n v="1818"/>
    <n v="181897"/>
    <n v="1818971005"/>
    <s v="MEJORAS PROP AJENAS AMORT (IFRS)"/>
    <n v="16013452811"/>
    <n v="0"/>
    <n v="16013452811.08"/>
    <n v="7.9999923706054688E-2"/>
    <n v="0"/>
    <n v="7.9999923706054688E-2"/>
    <n v="0"/>
    <n v="0"/>
    <n v="7.9999923706054688E-2"/>
    <n v="2.9599971771240234E-2"/>
    <n v="0"/>
    <n v="0"/>
    <n v="0"/>
    <n v="0"/>
    <n v="0"/>
    <n v="0"/>
    <n v="0"/>
    <n v="2.9599971771240234E-2"/>
    <n v="0.37"/>
    <n v="2.9599971771240234E-2"/>
    <n v="0"/>
    <n v="0"/>
    <n v="-4506503437.7699995"/>
    <n v="2.9599971771240234E-2"/>
    <n v="4506503437.7699995"/>
  </r>
  <r>
    <x v="8"/>
    <n v="18"/>
    <n v="1823"/>
    <n v="182315"/>
    <n v="1823151000"/>
    <s v="CONSRUCCIONES EN CURSO ADECUACION OF. 1%UTILIDAD"/>
    <n v="2048479066"/>
    <n v="0"/>
    <n v="2048479065.78"/>
    <n v="-0.22000002861022949"/>
    <n v="0"/>
    <n v="0"/>
    <n v="-0.22000002861022949"/>
    <n v="0"/>
    <n v="-0.22000002861022949"/>
    <n v="-8.1400010585784915E-2"/>
    <n v="0"/>
    <n v="0"/>
    <n v="0"/>
    <n v="0"/>
    <n v="0"/>
    <n v="0"/>
    <n v="0"/>
    <n v="-8.1400010585784915E-2"/>
    <n v="0.37"/>
    <n v="0"/>
    <n v="-8.1400010585784915E-2"/>
    <n v="0.12209997177124023"/>
    <n v="0"/>
    <n v="-0.12209997177124023"/>
    <n v="-8.1400010585784915E-2"/>
  </r>
  <r>
    <x v="9"/>
    <n v="19"/>
    <n v="1904"/>
    <n v="190405"/>
    <n v="1904059099"/>
    <s v="SYA NOTAS GERENCIA ML EXCLUSIVAS CONTABILID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04"/>
    <n v="190495"/>
    <n v="1904951000"/>
    <s v="SUCURSALES Y AGENCIAS"/>
    <n v="3031192"/>
    <n v="0"/>
    <n v="3031191.83"/>
    <n v="-0.16999999992549419"/>
    <n v="0"/>
    <n v="0"/>
    <n v="-0.16999999992549419"/>
    <n v="0"/>
    <n v="-0.16999999992549419"/>
    <n v="-6.2899999972432855E-2"/>
    <n v="0"/>
    <n v="0"/>
    <n v="0"/>
    <n v="0"/>
    <n v="0"/>
    <n v="0"/>
    <n v="0"/>
    <n v="-6.2899999972432855E-2"/>
    <n v="0.37"/>
    <n v="0"/>
    <n v="-6.2899999972432855E-2"/>
    <n v="0"/>
    <n v="-6.2899999972432855E-2"/>
    <n v="0"/>
    <n v="0"/>
  </r>
  <r>
    <x v="9"/>
    <n v="19"/>
    <n v="1904"/>
    <n v="190495"/>
    <n v="1904951099"/>
    <s v="SUCURSALES Y AGENCIAS SAP MANUAL"/>
    <n v="-3031194"/>
    <n v="0"/>
    <n v="-3031194.2"/>
    <n v="-0.20000000018626451"/>
    <n v="0"/>
    <n v="0"/>
    <n v="-0.20000000018626451"/>
    <n v="0"/>
    <n v="-0.20000000018626451"/>
    <n v="-7.4000000068917868E-2"/>
    <n v="0"/>
    <n v="0"/>
    <n v="0"/>
    <n v="0"/>
    <n v="0"/>
    <n v="0"/>
    <n v="0"/>
    <n v="-7.4000000068917868E-2"/>
    <n v="0.37"/>
    <n v="0"/>
    <n v="-7.4000000068917868E-2"/>
    <n v="0"/>
    <n v="-7.4000000068917868E-2"/>
    <n v="0"/>
    <n v="0"/>
  </r>
  <r>
    <x v="9"/>
    <n v="19"/>
    <n v="1904"/>
    <n v="190495"/>
    <n v="1904959100"/>
    <s v="SYA TRASLADO AUTOMATICO DEL ACTIVO EN PES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05"/>
    <n v="190500"/>
    <n v="1905001000"/>
    <s v="IMPORT CURSO EQUIPOS"/>
    <n v="4907823449"/>
    <n v="0"/>
    <n v="4907823448.7600002"/>
    <n v="-0.23999977111816406"/>
    <n v="0"/>
    <n v="0"/>
    <n v="-0.23999977111816406"/>
    <n v="0"/>
    <n v="-0.23999977111816406"/>
    <n v="-8.8799915313720695E-2"/>
    <n v="0"/>
    <n v="0"/>
    <n v="0"/>
    <n v="0"/>
    <n v="0"/>
    <n v="0"/>
    <n v="0"/>
    <n v="-8.8799915313720695E-2"/>
    <n v="0.36999999999999994"/>
    <n v="0"/>
    <n v="-8.8799915313720695E-2"/>
    <n v="0"/>
    <n v="0"/>
    <n v="0"/>
    <n v="-8.8799915313720695E-2"/>
  </r>
  <r>
    <x v="9"/>
    <n v="19"/>
    <n v="1910"/>
    <n v="191000"/>
    <n v="1910001000"/>
    <s v="IMPUESTO DE RENTA DIFERIDO DB -RENDIMIENTOS"/>
    <n v="334950817104"/>
    <n v="0"/>
    <n v="334950817104.09003"/>
    <n v="9.002685546875E-2"/>
    <n v="9.00268554687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10"/>
    <n v="191000"/>
    <n v="1910001001"/>
    <s v="IMPUESTO DE RENTA DIFERIDO DB - DIFERENCIAS TEM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10"/>
    <n v="191000"/>
    <n v="1910001888"/>
    <s v="IMPUESTO DIFERI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11"/>
    <n v="191135"/>
    <n v="1911351000"/>
    <s v="PROGRAMAS DE SOFTWARE DB"/>
    <n v="167905604206"/>
    <n v="0"/>
    <n v="181942794452.27353"/>
    <n v="14037190246.269989"/>
    <n v="0"/>
    <n v="14037190246.269989"/>
    <n v="0"/>
    <n v="0"/>
    <n v="14037190246.269989"/>
    <n v="5193760391.1198959"/>
    <n v="0"/>
    <n v="0"/>
    <n v="0"/>
    <n v="0"/>
    <n v="0"/>
    <n v="0"/>
    <n v="0"/>
    <n v="5193760391.1198959"/>
    <n v="0.37"/>
    <n v="5193760391.1198959"/>
    <n v="0"/>
    <n v="3323115032.1856017"/>
    <n v="0"/>
    <n v="1870645358.9342942"/>
    <n v="0"/>
  </r>
  <r>
    <x v="9"/>
    <n v="19"/>
    <n v="1911"/>
    <n v="191135"/>
    <n v="1911351001"/>
    <s v="PROGRAMAS DE SOFTWARE AMORTIZACION CR"/>
    <n v="-124278530731"/>
    <n v="0"/>
    <n v="0"/>
    <n v="124278530731"/>
    <n v="0"/>
    <n v="124278530731"/>
    <n v="0"/>
    <n v="0"/>
    <n v="124278530731"/>
    <n v="45983056370.470001"/>
    <n v="0"/>
    <n v="0"/>
    <n v="0"/>
    <n v="0"/>
    <n v="0"/>
    <n v="0"/>
    <n v="0"/>
    <n v="45983056370.470001"/>
    <n v="0.37"/>
    <n v="45983056370.470001"/>
    <n v="0"/>
    <n v="40997586440.489998"/>
    <n v="0"/>
    <n v="4985469929.9800034"/>
    <n v="0"/>
  </r>
  <r>
    <x v="9"/>
    <n v="19"/>
    <n v="1911"/>
    <n v="191135"/>
    <n v="1911351002"/>
    <s v="HONORARIOS DESARROLLO ACTIVOS DB"/>
    <n v="116374109841"/>
    <n v="0"/>
    <n v="0"/>
    <n v="-116374109841"/>
    <n v="0"/>
    <n v="0"/>
    <n v="-116374109841"/>
    <n v="0"/>
    <n v="-116374109841"/>
    <n v="-43058420641.169998"/>
    <n v="0"/>
    <n v="0"/>
    <n v="0"/>
    <n v="0"/>
    <n v="0"/>
    <n v="0"/>
    <n v="0"/>
    <n v="-43058420641.169998"/>
    <n v="0.37"/>
    <n v="0"/>
    <n v="-43058420641.169998"/>
    <n v="0"/>
    <n v="-40857979115.339996"/>
    <n v="0"/>
    <n v="-2200441525.8300018"/>
  </r>
  <r>
    <x v="9"/>
    <n v="19"/>
    <n v="1911"/>
    <n v="191135"/>
    <n v="1911351007"/>
    <s v="PROGRAM SOFTWARE CR(IFRS)"/>
    <n v="104076122045"/>
    <n v="0"/>
    <n v="0"/>
    <n v="-104076122045"/>
    <n v="0"/>
    <n v="0"/>
    <n v="-104076122045"/>
    <n v="0"/>
    <n v="-104076122045"/>
    <n v="-38508165156.650002"/>
    <n v="0"/>
    <n v="0"/>
    <n v="0"/>
    <n v="0"/>
    <n v="0"/>
    <n v="0"/>
    <n v="0"/>
    <n v="-38508165156.650002"/>
    <n v="0.37"/>
    <n v="0"/>
    <n v="-38508165156.650002"/>
    <n v="0"/>
    <n v="-33493647153.450001"/>
    <n v="0"/>
    <n v="-5014518003.2000008"/>
  </r>
  <r>
    <x v="9"/>
    <n v="19"/>
    <n v="1911"/>
    <n v="191135"/>
    <n v="1911351008"/>
    <s v="HONORARIOS DESARROLLO ACTIVOS AMORTIZACION CR"/>
    <n v="-29133198057"/>
    <n v="0"/>
    <n v="2848877985.8000002"/>
    <n v="31982076042.799999"/>
    <n v="0"/>
    <n v="31982076042.799999"/>
    <n v="0"/>
    <n v="0"/>
    <n v="31982076042.799999"/>
    <n v="11833368135.836"/>
    <n v="0"/>
    <n v="0"/>
    <n v="0"/>
    <n v="0"/>
    <n v="0"/>
    <n v="0"/>
    <n v="0"/>
    <n v="11833368135.836"/>
    <n v="0.37"/>
    <n v="11833368135.836"/>
    <n v="0"/>
    <n v="7702794119.8199997"/>
    <n v="0"/>
    <n v="4130574016.0160007"/>
    <n v="0"/>
  </r>
  <r>
    <x v="9"/>
    <n v="19"/>
    <n v="1912"/>
    <n v="191210"/>
    <n v="1912101002"/>
    <s v="CLUBES SOCIALES (IFRS)"/>
    <n v="-326637692"/>
    <n v="0"/>
    <n v="0"/>
    <n v="326637692"/>
    <n v="326637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12"/>
    <n v="191210"/>
    <n v="1912109701"/>
    <s v="CLUBES SOCIALES"/>
    <n v="30000000"/>
    <n v="0"/>
    <n v="30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12"/>
    <n v="191210"/>
    <n v="1912109900"/>
    <s v="APORTES PERMANENTES CLUBES SOCIALES"/>
    <n v="141975589"/>
    <n v="0"/>
    <n v="432715054.40290999"/>
    <n v="290739465.39999998"/>
    <n v="290739465.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12"/>
    <n v="191210"/>
    <n v="1912109901"/>
    <s v="OTROS ACT.APORT.PERMAN.CLUBES SOC. AXI"/>
    <n v="154662104"/>
    <n v="0"/>
    <n v="0"/>
    <n v="-154662104"/>
    <n v="-154662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20"/>
    <n v="192015"/>
    <n v="1920151000"/>
    <s v="ESTUDI Y PROYECT D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20"/>
    <n v="192015"/>
    <n v="1920151001"/>
    <s v="ESTUDI Y PROYECT C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20"/>
    <n v="192015"/>
    <n v="1920151002"/>
    <s v="ESTUD-PROYEC IFRS C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20"/>
    <n v="192015"/>
    <n v="1920151003"/>
    <s v="ESTUD-PROYEC IFRS D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25"/>
    <n v="192505"/>
    <n v="1925051009"/>
    <s v="GPA SEGUROS (DB)"/>
    <n v="20172745219"/>
    <n v="0"/>
    <n v="20172745219.310001"/>
    <n v="0.31000137329101563"/>
    <n v="0"/>
    <n v="0.31000137329101563"/>
    <n v="0"/>
    <n v="0"/>
    <n v="0.31000137329101563"/>
    <n v="0.11470050811767578"/>
    <n v="0"/>
    <n v="0"/>
    <n v="0"/>
    <n v="0"/>
    <n v="0"/>
    <n v="0"/>
    <n v="0"/>
    <n v="0.11470050811767578"/>
    <n v="0.37"/>
    <n v="0.11470050811767578"/>
    <n v="0"/>
    <n v="0"/>
    <n v="-4.0700225830078124E-2"/>
    <n v="0.11470050811767578"/>
    <n v="4.0700225830078124E-2"/>
  </r>
  <r>
    <x v="9"/>
    <n v="19"/>
    <n v="1925"/>
    <n v="192505"/>
    <n v="1925051010"/>
    <s v="GPA SEGUROS - AMORTIZACION (CR)"/>
    <n v="-13015553481"/>
    <n v="0"/>
    <n v="-13015553481.15"/>
    <n v="-0.14999961853027344"/>
    <n v="0"/>
    <n v="0"/>
    <n v="-0.14999961853027344"/>
    <n v="0"/>
    <n v="-0.14999961853027344"/>
    <n v="-5.5499858856201172E-2"/>
    <n v="0"/>
    <n v="0"/>
    <n v="0"/>
    <n v="0"/>
    <n v="0"/>
    <n v="0"/>
    <n v="0"/>
    <n v="-5.5499858856201172E-2"/>
    <n v="0.37"/>
    <n v="0"/>
    <n v="-5.5499858856201172E-2"/>
    <n v="0.14799985885620118"/>
    <n v="0"/>
    <n v="-0.14799985885620118"/>
    <n v="-5.5499858856201172E-2"/>
  </r>
  <r>
    <x v="9"/>
    <n v="19"/>
    <n v="1925"/>
    <n v="192595"/>
    <n v="1925951000"/>
    <s v="PROVEEDORES NACIONALES"/>
    <n v="600598423"/>
    <n v="0"/>
    <n v="600598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25"/>
    <n v="192595"/>
    <n v="1925951005"/>
    <s v="OTROS GTOS ANTICI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25"/>
    <n v="192595"/>
    <n v="1925951006"/>
    <s v="CONTRIBUCIONES Y AFILIACIONES"/>
    <n v="14533036660"/>
    <n v="0"/>
    <n v="14533036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25"/>
    <n v="192595"/>
    <n v="1925951007"/>
    <s v="OTROS"/>
    <n v="29440683074"/>
    <n v="0"/>
    <n v="29440683074.48"/>
    <n v="0.47999954223632813"/>
    <n v="0"/>
    <n v="0.47999954223632813"/>
    <n v="0"/>
    <n v="0"/>
    <n v="0.47999954223632813"/>
    <n v="0.17759983062744139"/>
    <n v="0"/>
    <n v="0"/>
    <n v="0"/>
    <n v="0"/>
    <n v="0"/>
    <n v="0"/>
    <n v="0"/>
    <n v="0.17759983062744139"/>
    <n v="0.36999999999999994"/>
    <n v="0.17759983062744139"/>
    <n v="0"/>
    <n v="3.3300056457519531E-2"/>
    <n v="0"/>
    <n v="0.14429977416992185"/>
    <n v="0"/>
  </r>
  <r>
    <x v="9"/>
    <n v="19"/>
    <n v="1925"/>
    <n v="192595"/>
    <n v="1925951009"/>
    <s v="OTROS GASTOS ANTICIPADOS DB"/>
    <n v="4766921261"/>
    <n v="0"/>
    <n v="4766921260.5200005"/>
    <n v="-0.47999954223632813"/>
    <n v="0"/>
    <n v="0"/>
    <n v="-0.47999954223632813"/>
    <n v="0"/>
    <n v="-0.47999954223632813"/>
    <n v="-0.17759983062744139"/>
    <n v="0"/>
    <n v="0"/>
    <n v="0"/>
    <n v="0"/>
    <n v="0"/>
    <n v="0"/>
    <n v="0"/>
    <n v="-0.17759983062744139"/>
    <n v="0.36999999999999994"/>
    <n v="0"/>
    <n v="-0.17759983062744139"/>
    <n v="0.11100007057189941"/>
    <n v="0"/>
    <n v="-0.11100007057189941"/>
    <n v="-0.17759983062744139"/>
  </r>
  <r>
    <x v="9"/>
    <n v="19"/>
    <n v="1925"/>
    <n v="192595"/>
    <n v="1925951012"/>
    <s v="CONTRIBUCIONES Y AFILIACIONES AMORTIZACION CR"/>
    <n v="-9688691107"/>
    <n v="0"/>
    <n v="-9688691106.6700001"/>
    <n v="0.32999992370605469"/>
    <n v="0"/>
    <n v="0.32999992370605469"/>
    <n v="0"/>
    <n v="0"/>
    <n v="0.32999992370605469"/>
    <n v="0.12209997177124023"/>
    <n v="0"/>
    <n v="0"/>
    <n v="0"/>
    <n v="0"/>
    <n v="0"/>
    <n v="0"/>
    <n v="0"/>
    <n v="0.12209997177124023"/>
    <n v="0.37"/>
    <n v="0.12209997177124023"/>
    <n v="0"/>
    <n v="0"/>
    <n v="0"/>
    <n v="0.12209997177124023"/>
    <n v="0"/>
  </r>
  <r>
    <x v="9"/>
    <n v="19"/>
    <n v="1925"/>
    <n v="192595"/>
    <n v="1925951013"/>
    <s v="ANT PROV INDEXAD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25"/>
    <n v="192595"/>
    <n v="1925951016"/>
    <s v="OTROS DIFERIDOS AMORTIZACION CR"/>
    <n v="-7011549172"/>
    <n v="0"/>
    <n v="-6658768694.7353249"/>
    <n v="352780477.26000023"/>
    <n v="0"/>
    <n v="352780477.26000023"/>
    <n v="0"/>
    <n v="0"/>
    <n v="352780477.26000023"/>
    <n v="130528776.58620009"/>
    <n v="0"/>
    <n v="0"/>
    <n v="0"/>
    <n v="0"/>
    <n v="0"/>
    <n v="0"/>
    <n v="0"/>
    <n v="130528776.58620009"/>
    <n v="0.37"/>
    <n v="130528776.58620009"/>
    <n v="0"/>
    <n v="2247381970.6199999"/>
    <n v="0"/>
    <n v="-2116853194.0337999"/>
    <n v="0"/>
  </r>
  <r>
    <x v="9"/>
    <n v="19"/>
    <n v="1925"/>
    <n v="192595"/>
    <n v="1925951026"/>
    <s v="RENOVACION LICENCIAS  OTRAS DB"/>
    <n v="77300378006"/>
    <n v="0"/>
    <n v="77300378005.539993"/>
    <n v="-0.4600067138671875"/>
    <n v="0"/>
    <n v="0"/>
    <n v="-0.4600067138671875"/>
    <n v="0"/>
    <n v="-0.4600067138671875"/>
    <n v="-0.17020248413085937"/>
    <n v="0"/>
    <n v="0"/>
    <n v="0"/>
    <n v="0"/>
    <n v="0"/>
    <n v="0"/>
    <n v="0"/>
    <n v="-0.17020248413085937"/>
    <n v="0.37"/>
    <n v="0"/>
    <n v="-0.17020248413085937"/>
    <n v="0.14799774169921875"/>
    <n v="0"/>
    <n v="-0.14799774169921875"/>
    <n v="-0.17020248413085937"/>
  </r>
  <r>
    <x v="9"/>
    <n v="19"/>
    <n v="1925"/>
    <n v="192595"/>
    <n v="1925951027"/>
    <s v="RENOVACION LICENCIAS  OTRAS AMORTIZACION CR"/>
    <n v="-41360421027"/>
    <n v="0"/>
    <n v="-41360421027.360001"/>
    <n v="-0.3600006103515625"/>
    <n v="0"/>
    <n v="0"/>
    <n v="-0.3600006103515625"/>
    <n v="0"/>
    <n v="-0.3600006103515625"/>
    <n v="-0.13320022583007812"/>
    <n v="0"/>
    <n v="0"/>
    <n v="0"/>
    <n v="0"/>
    <n v="0"/>
    <n v="0"/>
    <n v="0"/>
    <n v="-0.13320022583007812"/>
    <n v="0.37"/>
    <n v="0"/>
    <n v="-0.13320022583007812"/>
    <n v="0"/>
    <n v="-0.1628009033203125"/>
    <n v="0"/>
    <n v="2.9600677490234373E-2"/>
  </r>
  <r>
    <x v="9"/>
    <n v="19"/>
    <n v="1925"/>
    <n v="192595"/>
    <n v="1925951031"/>
    <s v="GPA DISMINU EN FACT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25"/>
    <n v="192595"/>
    <n v="1925951032"/>
    <s v="OTROS GASTOS ANTICIPADOS AMORTIZACION CR"/>
    <n v="-2290863795"/>
    <n v="0"/>
    <n v="-2290863794.9000001"/>
    <n v="9.9999904632568359E-2"/>
    <n v="0"/>
    <n v="9.9999904632568359E-2"/>
    <n v="0"/>
    <n v="0"/>
    <n v="9.9999904632568359E-2"/>
    <n v="3.6999964714050294E-2"/>
    <n v="0"/>
    <n v="0"/>
    <n v="0"/>
    <n v="0"/>
    <n v="0"/>
    <n v="0"/>
    <n v="0"/>
    <n v="3.6999964714050294E-2"/>
    <n v="0.37"/>
    <n v="3.6999964714050294E-2"/>
    <n v="0"/>
    <n v="0"/>
    <n v="-8.1399922370910649E-2"/>
    <n v="3.6999964714050294E-2"/>
    <n v="8.1399922370910649E-2"/>
  </r>
  <r>
    <x v="9"/>
    <n v="19"/>
    <n v="1925"/>
    <n v="192595"/>
    <n v="1925951100"/>
    <s v="OTROS"/>
    <n v="-29440683074"/>
    <n v="0"/>
    <n v="0"/>
    <n v="29440683074"/>
    <n v="0"/>
    <n v="29440683074"/>
    <n v="0"/>
    <n v="0"/>
    <n v="29440683074"/>
    <n v="10893052737.379999"/>
    <n v="0"/>
    <n v="0"/>
    <n v="0"/>
    <n v="0"/>
    <n v="0"/>
    <n v="0"/>
    <n v="0"/>
    <n v="10893052737.379999"/>
    <n v="0.37"/>
    <n v="10893052737.379999"/>
    <n v="0"/>
    <n v="9995833522.4899998"/>
    <n v="0"/>
    <n v="897219214.88999939"/>
    <n v="0"/>
  </r>
  <r>
    <x v="9"/>
    <n v="19"/>
    <n v="1925"/>
    <n v="192595"/>
    <n v="1925951101"/>
    <s v="OTROS DIFERIDOS AMORTIZACION CR"/>
    <n v="7011549172"/>
    <n v="0"/>
    <n v="0"/>
    <n v="-7011549172"/>
    <n v="0"/>
    <n v="0"/>
    <n v="-7011549172"/>
    <n v="0"/>
    <n v="-7011549172"/>
    <n v="-2594273193.6399999"/>
    <n v="0"/>
    <n v="0"/>
    <n v="0"/>
    <n v="0"/>
    <n v="0"/>
    <n v="0"/>
    <n v="0"/>
    <n v="-2594273193.6399999"/>
    <n v="0.37"/>
    <n v="0"/>
    <n v="-2594273193.6399999"/>
    <n v="0"/>
    <n v="-2247381970.6199999"/>
    <n v="0"/>
    <n v="-346891223.01999998"/>
  </r>
  <r>
    <x v="9"/>
    <n v="19"/>
    <n v="1925"/>
    <n v="192595"/>
    <n v="1925951889"/>
    <s v="OTROS"/>
    <n v="1011571200"/>
    <n v="0"/>
    <n v="101157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25"/>
    <n v="192595"/>
    <n v="1925951998"/>
    <s v="REEXP ANT INDEXAD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25"/>
    <n v="192595"/>
    <n v="1925957001"/>
    <s v="BENEFICIOS POR CRÉDITOS A EMPLEAD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25"/>
    <n v="192595"/>
    <n v="1925957101"/>
    <s v="BENEFICIOS POR CRÉDITOS A EMPLEADOS VIVIEN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25"/>
    <n v="192595"/>
    <n v="1925957102"/>
    <s v="BENEFICIOS POR CRÉDITOS A EMPLEADOS CONSUM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25"/>
    <n v="192595"/>
    <n v="1925959020"/>
    <s v="INT CDT PAGADO X A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25"/>
    <n v="192595"/>
    <n v="1925959162"/>
    <s v="CXC GASTO EMPLEADOS TARJETA CREDITO ML- C.E.047/"/>
    <n v="222293675"/>
    <n v="0"/>
    <n v="222293674.72"/>
    <n v="-0.2800000011920929"/>
    <n v="0"/>
    <n v="0"/>
    <n v="-0.2800000011920929"/>
    <n v="0"/>
    <n v="-0.2800000011920929"/>
    <n v="-0.10360000044107437"/>
    <n v="0"/>
    <n v="0"/>
    <n v="0"/>
    <n v="0"/>
    <n v="0"/>
    <n v="0"/>
    <n v="0"/>
    <n v="-0.10360000044107437"/>
    <n v="0.37"/>
    <n v="0"/>
    <n v="-0.10360000044107437"/>
    <n v="0.14800000220537185"/>
    <n v="0"/>
    <n v="-0.14800000220537185"/>
    <n v="-0.10360000044107437"/>
  </r>
  <r>
    <x v="9"/>
    <n v="19"/>
    <n v="1925"/>
    <n v="192595"/>
    <n v="1925959262"/>
    <s v="CXC GASTO EMPLEADOS TARJETA CREDITO ML- C.E.047/"/>
    <n v="153723817"/>
    <n v="0"/>
    <n v="153723817.22"/>
    <n v="0.2199999988079071"/>
    <n v="0"/>
    <n v="0.2199999988079071"/>
    <n v="0"/>
    <n v="0"/>
    <n v="0.2199999988079071"/>
    <n v="8.1399999558925629E-2"/>
    <n v="0"/>
    <n v="0"/>
    <n v="0"/>
    <n v="0"/>
    <n v="0"/>
    <n v="0"/>
    <n v="0"/>
    <n v="8.1399999558925629E-2"/>
    <n v="0.37"/>
    <n v="8.1399999558925629E-2"/>
    <n v="0"/>
    <n v="2.5900000110268592E-2"/>
    <n v="0"/>
    <n v="5.5499999448657036E-2"/>
    <n v="0"/>
  </r>
  <r>
    <x v="9"/>
    <n v="19"/>
    <n v="1925"/>
    <n v="192595"/>
    <n v="1925959601"/>
    <s v="ANTICIPO DE CONTRATOS"/>
    <n v="230000000"/>
    <n v="0"/>
    <n v="230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25"/>
    <n v="192595"/>
    <n v="1925959701"/>
    <s v="ANTICIPOS DE CONTRATOS Y PROVEEDORES"/>
    <n v="239243550"/>
    <n v="0"/>
    <n v="239243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40"/>
    <n v="194005"/>
    <n v="1940051000"/>
    <s v="OTROS ACT.BIENES DE ARTE Y CULTURA"/>
    <n v="8897711232"/>
    <n v="0"/>
    <n v="14612212421.02"/>
    <n v="5714501189.0200005"/>
    <n v="0"/>
    <n v="5714501189.0200005"/>
    <n v="0"/>
    <n v="0"/>
    <n v="5714501189.0200005"/>
    <n v="2114365439.9374001"/>
    <n v="0"/>
    <n v="0"/>
    <n v="0"/>
    <n v="0"/>
    <n v="0"/>
    <n v="0"/>
    <n v="0"/>
    <n v="2114365439.9374001"/>
    <n v="0.37"/>
    <n v="2114365439.9374001"/>
    <n v="0"/>
    <n v="2114365439.9374001"/>
    <n v="0"/>
    <n v="0"/>
    <n v="0"/>
  </r>
  <r>
    <x v="9"/>
    <n v="19"/>
    <n v="1940"/>
    <n v="194005"/>
    <n v="1940051001"/>
    <s v="OTROS.ACT.BIENES DE ARTE Y CULT.AJ.INFLA"/>
    <n v="2150121838"/>
    <n v="0"/>
    <n v="2150121837.5599999"/>
    <n v="-0.44000005722045898"/>
    <n v="-0.44000005722045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40"/>
    <n v="194005"/>
    <n v="1940051002"/>
    <s v="OTROS BIENES ARTE Y CULTURA AJ.X INFLA(IFRS)"/>
    <n v="-2150121838"/>
    <n v="0"/>
    <n v="-2150121837.5599999"/>
    <n v="0.44000005722045898"/>
    <n v="0.44000005722045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05"/>
    <n v="1960051200"/>
    <s v="INVERSIONES APORTES AGENCIA PANAMA"/>
    <n v="118016640000"/>
    <n v="0"/>
    <n v="1180166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05"/>
    <n v="1960051204"/>
    <s v="ELIMINACION INVERSION"/>
    <n v="-118016640000"/>
    <n v="0"/>
    <n v="-1180166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0012"/>
    <s v="CONSOLIDATED PLACEHOLDER"/>
    <n v="-8022"/>
    <n v="0"/>
    <n v="-8021.99"/>
    <n v="1.0000000000218279E-2"/>
    <n v="0"/>
    <n v="1.0000000000218279E-2"/>
    <n v="0"/>
    <n v="0"/>
    <n v="1.0000000000218279E-2"/>
    <n v="3.7000000000807633E-3"/>
    <n v="0"/>
    <n v="0"/>
    <n v="0"/>
    <n v="0"/>
    <n v="0"/>
    <n v="0"/>
    <n v="0"/>
    <n v="3.7000000000807633E-3"/>
    <n v="0.37"/>
    <n v="3.7000000000807633E-3"/>
    <n v="0"/>
    <n v="0"/>
    <n v="0"/>
    <n v="3.7000000000807633E-3"/>
    <n v="0"/>
  </r>
  <r>
    <x v="9"/>
    <n v="19"/>
    <n v="1960"/>
    <n v="196095"/>
    <n v="1960950016"/>
    <s v="TEMPORAL CXC SAP AL FNG - FA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0058"/>
    <s v="TEMPORAL REVERSIONES REQUERIMIENTOS PESOS"/>
    <n v="7233245"/>
    <n v="0"/>
    <n v="7233244.8600000003"/>
    <n v="-0.13999999966472387"/>
    <n v="0"/>
    <n v="0"/>
    <n v="-0.13999999966472387"/>
    <n v="0"/>
    <n v="-0.13999999966472387"/>
    <n v="-5.1799999875947834E-2"/>
    <n v="0"/>
    <n v="0"/>
    <n v="0"/>
    <n v="0"/>
    <n v="0"/>
    <n v="0"/>
    <n v="0"/>
    <n v="-5.1799999875947834E-2"/>
    <n v="0.37"/>
    <n v="0"/>
    <n v="-5.1799999875947834E-2"/>
    <n v="6.2899999972432855E-2"/>
    <n v="0"/>
    <n v="-6.2899999972432855E-2"/>
    <n v="-5.1799999875947834E-2"/>
  </r>
  <r>
    <x v="9"/>
    <n v="19"/>
    <n v="1960"/>
    <n v="196095"/>
    <n v="1960950258"/>
    <s v="TEMPORAL REVERSIONES REQUERIMIENTOS DOLARES"/>
    <n v="2111622"/>
    <n v="0"/>
    <n v="2111621.61"/>
    <n v="-0.39000000013038516"/>
    <n v="0"/>
    <n v="0"/>
    <n v="-0.39000000013038516"/>
    <n v="0"/>
    <n v="-0.39000000013038516"/>
    <n v="-0.1443000000482425"/>
    <n v="0"/>
    <n v="0"/>
    <n v="0"/>
    <n v="0"/>
    <n v="0"/>
    <n v="0"/>
    <n v="0"/>
    <n v="-0.1443000000482425"/>
    <n v="0.37"/>
    <n v="0"/>
    <n v="-0.1443000000482425"/>
    <n v="0"/>
    <n v="-2.5900000110268592E-2"/>
    <n v="0"/>
    <n v="-0.11839999993797391"/>
  </r>
  <r>
    <x v="17"/>
    <n v="19"/>
    <n v="1960"/>
    <n v="196095"/>
    <n v="1960951005"/>
    <s v="BIENES MUEBLES Y VEHIC COMERCIALIZABLE (OTROS AC"/>
    <n v="666670782"/>
    <n v="0"/>
    <n v="0"/>
    <n v="-666670782"/>
    <n v="0"/>
    <n v="0"/>
    <n v="-666670782"/>
    <n v="0"/>
    <n v="-666670782"/>
    <n v="-246668189.34"/>
    <n v="0"/>
    <n v="0"/>
    <n v="0"/>
    <n v="0"/>
    <n v="0"/>
    <n v="0"/>
    <n v="0"/>
    <n v="-246668189.34"/>
    <n v="0.37"/>
    <n v="0"/>
    <n v="-246668189.34"/>
    <n v="0"/>
    <n v="-279288869.33999997"/>
    <n v="0"/>
    <n v="32620679.99999997"/>
  </r>
  <r>
    <x v="9"/>
    <n v="19"/>
    <n v="1960"/>
    <n v="196095"/>
    <n v="1960951012"/>
    <s v="ANTICIPOS PREPAGOS CONFECAMARAS"/>
    <n v="258760980"/>
    <n v="0"/>
    <n v="258760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1015"/>
    <s v="TEMPORAL PARA COBROS ENTRE MATRIZ Y FILIALES"/>
    <n v="3001115321"/>
    <n v="0"/>
    <n v="3001115321.1700001"/>
    <n v="0.17000007629394531"/>
    <n v="0.17000007629394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1016"/>
    <s v="OTROS ACTIVOS OF. REPRESENTACION PERU"/>
    <n v="1003660095"/>
    <n v="0"/>
    <n v="1003660095.03"/>
    <n v="2.9999971389770508E-2"/>
    <n v="0"/>
    <n v="2.9999971389770508E-2"/>
    <n v="0"/>
    <n v="0"/>
    <n v="2.9999971389770508E-2"/>
    <n v="1.1099989414215087E-2"/>
    <n v="0"/>
    <n v="0"/>
    <n v="0"/>
    <n v="0"/>
    <n v="0"/>
    <n v="0"/>
    <n v="0"/>
    <n v="1.1099989414215087E-2"/>
    <n v="0.36999999999999994"/>
    <n v="1.1099989414215087E-2"/>
    <n v="0"/>
    <n v="0"/>
    <n v="-0.17759999878704547"/>
    <n v="1.1099989414215087E-2"/>
    <n v="0.17759999878704547"/>
  </r>
  <r>
    <x v="17"/>
    <n v="19"/>
    <n v="1960"/>
    <n v="196095"/>
    <n v="1960951017"/>
    <s v="BIENES MUEBLES Y VEHIC NO COMERCIALIZABLE (OTR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1025"/>
    <s v="OTROS ACTIVOS BI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1026"/>
    <s v="TRANS EFEC CL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949996471405029"/>
    <n v="0"/>
    <n v="-0.12949996471405029"/>
    <n v="0"/>
  </r>
  <r>
    <x v="17"/>
    <n v="19"/>
    <n v="1960"/>
    <n v="196095"/>
    <n v="1960951027"/>
    <s v="BRP BIENES INMUEBLES (OTROS ACTIVOS)"/>
    <n v="150498031086"/>
    <n v="0"/>
    <n v="210222980542.86945"/>
    <n v="59724949456.869995"/>
    <n v="0"/>
    <n v="59724949456.869995"/>
    <n v="0"/>
    <n v="0"/>
    <n v="59724949456.869995"/>
    <n v="22098231299.041897"/>
    <n v="0"/>
    <n v="0"/>
    <n v="0"/>
    <n v="0"/>
    <n v="0"/>
    <n v="0"/>
    <n v="0"/>
    <n v="22098231299.041897"/>
    <n v="0.37"/>
    <n v="22098231299.041897"/>
    <n v="0"/>
    <n v="24305562357.942394"/>
    <n v="0"/>
    <n v="-2207331058.9004974"/>
    <n v="0"/>
  </r>
  <r>
    <x v="9"/>
    <n v="19"/>
    <n v="1960"/>
    <n v="196095"/>
    <n v="1960951029"/>
    <s v="DES TRIB IMPT PAG EX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n v="19"/>
    <n v="1960"/>
    <n v="196095"/>
    <n v="1960951030"/>
    <s v="BIENES INMUEB NO COMERCIALI(OTR ACTIVOS) ASOC"/>
    <n v="21155422115"/>
    <n v="0"/>
    <n v="0"/>
    <n v="-21155422115"/>
    <n v="0"/>
    <n v="0"/>
    <n v="-21155422115"/>
    <n v="0"/>
    <n v="-21155422115"/>
    <n v="-7827506182.5500002"/>
    <n v="0"/>
    <n v="0"/>
    <n v="0"/>
    <n v="0"/>
    <n v="0"/>
    <n v="0"/>
    <n v="0"/>
    <n v="-7827506182.5500002"/>
    <n v="0.37"/>
    <n v="0"/>
    <n v="-7827506182.5500002"/>
    <n v="0"/>
    <n v="-7853558573.3400002"/>
    <n v="0"/>
    <n v="26052390.789999962"/>
  </r>
  <r>
    <x v="17"/>
    <n v="19"/>
    <n v="1960"/>
    <n v="196095"/>
    <n v="1960951040"/>
    <s v="ACTIVOS NO COMERCI ALIZA INMUEBLES AJUSTE X INFL"/>
    <n v="1313667256"/>
    <n v="0"/>
    <n v="0"/>
    <n v="-1313667256"/>
    <n v="0"/>
    <n v="0"/>
    <n v="-1313667256"/>
    <n v="0"/>
    <n v="-1313667256"/>
    <n v="-486056884.71999997"/>
    <n v="0"/>
    <n v="0"/>
    <n v="0"/>
    <n v="0"/>
    <n v="0"/>
    <n v="0"/>
    <n v="0"/>
    <n v="-486056884.71999997"/>
    <n v="0.37"/>
    <n v="0"/>
    <n v="-486056884.71999997"/>
    <n v="0"/>
    <n v="-486056884.71999997"/>
    <n v="0"/>
    <n v="0"/>
  </r>
  <r>
    <x v="17"/>
    <n v="19"/>
    <n v="1960"/>
    <n v="196095"/>
    <n v="1960951041"/>
    <s v="ACTIVOS NO COMERC INMUEBLES A X I RECLASIFICACIO"/>
    <n v="-1313667256"/>
    <n v="0"/>
    <n v="0"/>
    <n v="1313667256"/>
    <n v="0"/>
    <n v="1313667256"/>
    <n v="0"/>
    <n v="0"/>
    <n v="1313667256"/>
    <n v="486056884.71999997"/>
    <n v="0"/>
    <n v="0"/>
    <n v="0"/>
    <n v="0"/>
    <n v="0"/>
    <n v="0"/>
    <n v="0"/>
    <n v="486056884.71999997"/>
    <n v="0.37"/>
    <n v="486056884.71999997"/>
    <n v="0"/>
    <n v="486056884.71999997"/>
    <n v="0"/>
    <n v="0"/>
    <n v="0"/>
  </r>
  <r>
    <x v="17"/>
    <n v="19"/>
    <n v="1960"/>
    <n v="196095"/>
    <n v="1960951045"/>
    <s v="BRP VALORES MOBILIARIOS COMERCIALIZABLE (ASOCIAD"/>
    <n v="67589265548"/>
    <n v="0"/>
    <n v="89587684997.710144"/>
    <n v="21998419449.710007"/>
    <n v="0"/>
    <n v="21998419449.710007"/>
    <n v="0"/>
    <n v="0"/>
    <n v="21998419449.710007"/>
    <n v="8139415196.3927021"/>
    <n v="0"/>
    <n v="0"/>
    <n v="0"/>
    <n v="0"/>
    <n v="0"/>
    <n v="0"/>
    <n v="0"/>
    <n v="8139415196.3927021"/>
    <n v="0.37"/>
    <n v="8139415196.3927021"/>
    <n v="0"/>
    <n v="3738983488.8627024"/>
    <n v="0"/>
    <n v="4400431707.5299997"/>
    <n v="0"/>
  </r>
  <r>
    <x v="17"/>
    <n v="19"/>
    <n v="1960"/>
    <n v="196095"/>
    <n v="1960951046"/>
    <s v="BRP VALORES MOBILIARIOS NO COMERCIALIZ (ASOCIADA"/>
    <n v="12390511210"/>
    <n v="0"/>
    <n v="1187699369.4977741"/>
    <n v="-11202811840.5"/>
    <n v="0"/>
    <n v="0"/>
    <n v="-11202811840.5"/>
    <n v="0"/>
    <n v="-11202811840.5"/>
    <n v="-4145040380.9850001"/>
    <n v="0"/>
    <n v="0"/>
    <n v="0"/>
    <n v="0"/>
    <n v="0"/>
    <n v="0"/>
    <n v="0"/>
    <n v="-4145040380.9850001"/>
    <n v="0.37"/>
    <n v="0"/>
    <n v="-4145040380.9850001"/>
    <n v="0"/>
    <n v="-4190579663.9246001"/>
    <n v="0"/>
    <n v="45539282.939599991"/>
  </r>
  <r>
    <x v="17"/>
    <n v="19"/>
    <n v="1960"/>
    <n v="196095"/>
    <n v="1960951047"/>
    <s v="ACTIVO NO COMERC INMUEBLE AXI VALORES MOBILIAR ("/>
    <n v="123079143"/>
    <n v="0"/>
    <n v="0"/>
    <n v="-123079143"/>
    <n v="0"/>
    <n v="0"/>
    <n v="-123079143"/>
    <n v="0"/>
    <n v="-123079143"/>
    <n v="-45539282.909999996"/>
    <n v="0"/>
    <n v="0"/>
    <n v="0"/>
    <n v="0"/>
    <n v="0"/>
    <n v="0"/>
    <n v="0"/>
    <n v="-45539282.909999996"/>
    <n v="0.37"/>
    <n v="0"/>
    <n v="-45539282.909999996"/>
    <n v="0"/>
    <n v="-45539282.909999996"/>
    <n v="0"/>
    <n v="0"/>
  </r>
  <r>
    <x v="9"/>
    <n v="19"/>
    <n v="1960"/>
    <n v="196095"/>
    <n v="1960951060"/>
    <s v="OTROS ACT DEPOSITO JUDICIALES EMBAR LITIGIOS"/>
    <n v="45012384"/>
    <n v="0"/>
    <n v="45012383.5"/>
    <n v="-0.5"/>
    <n v="0"/>
    <n v="0"/>
    <n v="-0.5"/>
    <n v="0"/>
    <n v="-0.5"/>
    <n v="-0.185"/>
    <n v="0"/>
    <n v="0"/>
    <n v="0"/>
    <n v="0"/>
    <n v="0"/>
    <n v="0"/>
    <n v="0"/>
    <n v="-0.185"/>
    <n v="0.37"/>
    <n v="0"/>
    <n v="-0.185"/>
    <n v="0"/>
    <n v="-0.185"/>
    <n v="0"/>
    <n v="0"/>
  </r>
  <r>
    <x v="9"/>
    <n v="19"/>
    <n v="1960"/>
    <n v="196095"/>
    <n v="1960951099"/>
    <s v="SUCURSALES Y AGENCIAS SAP MANUAL"/>
    <n v="3031194"/>
    <n v="0"/>
    <n v="3031194.2"/>
    <n v="0.20000000018626451"/>
    <n v="0"/>
    <n v="0.20000000018626451"/>
    <n v="0"/>
    <n v="0"/>
    <n v="0.20000000018626451"/>
    <n v="7.4000000068917868E-2"/>
    <n v="0"/>
    <n v="0"/>
    <n v="0"/>
    <n v="0"/>
    <n v="0"/>
    <n v="0"/>
    <n v="0"/>
    <n v="7.4000000068917868E-2"/>
    <n v="0.37"/>
    <n v="7.4000000068917868E-2"/>
    <n v="0"/>
    <n v="7.4000000068917868E-2"/>
    <n v="0"/>
    <n v="0"/>
    <n v="0"/>
  </r>
  <r>
    <x v="9"/>
    <n v="19"/>
    <n v="1960"/>
    <n v="196095"/>
    <n v="1960951202"/>
    <s v="TEMPORAL EGRESO BONOS. MODULO FINANCIERO CONTABL"/>
    <n v="665537488"/>
    <n v="0"/>
    <n v="665537488.46000004"/>
    <n v="0.46000003814697266"/>
    <n v="0.46000003814697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1600"/>
    <s v="TEMPORAL DE NÓMINA"/>
    <n v="300000"/>
    <n v="0"/>
    <n v="3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1889"/>
    <s v="OTROS"/>
    <n v="2593556"/>
    <n v="0"/>
    <n v="2593556.16"/>
    <n v="0.16000000014901161"/>
    <n v="0"/>
    <n v="0.16000000014901161"/>
    <n v="0"/>
    <n v="0"/>
    <n v="0.16000000014901161"/>
    <n v="5.9200000055134296E-2"/>
    <n v="0"/>
    <n v="0"/>
    <n v="0"/>
    <n v="0"/>
    <n v="0"/>
    <n v="0"/>
    <n v="0"/>
    <n v="5.9200000055134296E-2"/>
    <n v="0.37"/>
    <n v="5.9200000055134296E-2"/>
    <n v="0"/>
    <n v="0"/>
    <n v="0"/>
    <n v="5.9200000055134296E-2"/>
    <n v="0"/>
  </r>
  <r>
    <x v="15"/>
    <n v="19"/>
    <n v="1960"/>
    <n v="196095"/>
    <n v="1960957001"/>
    <s v="PERDIDA DIFERIDA COP SWAP VALORAC.PRIMER DIA"/>
    <n v="55384644"/>
    <n v="0"/>
    <n v="0"/>
    <n v="-55384644"/>
    <n v="0"/>
    <n v="0"/>
    <n v="-55384644"/>
    <n v="0"/>
    <n v="-55384644"/>
    <n v="-20492318.280000001"/>
    <n v="0"/>
    <n v="0"/>
    <n v="0"/>
    <n v="0"/>
    <n v="0"/>
    <n v="0"/>
    <n v="0"/>
    <n v="-20492318.280000001"/>
    <n v="0.37"/>
    <n v="0"/>
    <n v="-20492318.280000001"/>
    <n v="0"/>
    <n v="-21268734.050000001"/>
    <n v="0"/>
    <n v="776415.76999999955"/>
  </r>
  <r>
    <x v="15"/>
    <n v="19"/>
    <n v="1960"/>
    <n v="196095"/>
    <n v="1960957002"/>
    <s v="PERDIDA DIFERIDA COP FW DIVISAS VALORAC.PRIMER D"/>
    <n v="1201581587"/>
    <n v="0"/>
    <n v="0"/>
    <n v="-1201581587"/>
    <n v="0"/>
    <n v="0"/>
    <n v="-1201581587"/>
    <n v="0"/>
    <n v="-1201581587"/>
    <n v="-444585187.19"/>
    <n v="0"/>
    <n v="0"/>
    <n v="0"/>
    <n v="0"/>
    <n v="0"/>
    <n v="0"/>
    <n v="0"/>
    <n v="-444585187.19"/>
    <n v="0.37"/>
    <n v="0"/>
    <n v="-444585187.19"/>
    <n v="0"/>
    <n v="-69089703.730000004"/>
    <n v="0"/>
    <n v="-375495483.45999998"/>
  </r>
  <r>
    <x v="15"/>
    <n v="19"/>
    <n v="1960"/>
    <n v="196095"/>
    <n v="1960957004"/>
    <s v="PERDIDA DIFERIDA COP FW TITULOS VALORAC.PRIMER 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19"/>
    <n v="1960"/>
    <n v="196095"/>
    <n v="1960957011"/>
    <s v="PERDIDA DIFERIDA USD SWAP VALORAC.PRIMER DIA"/>
    <n v="1488649105"/>
    <n v="0"/>
    <n v="0"/>
    <n v="-1488649105"/>
    <n v="0"/>
    <n v="0"/>
    <n v="-1488649105"/>
    <n v="0"/>
    <n v="-1488649105"/>
    <n v="-550800168.85000002"/>
    <n v="0"/>
    <n v="0"/>
    <n v="0"/>
    <n v="0"/>
    <n v="0"/>
    <n v="0"/>
    <n v="0"/>
    <n v="-550800168.85000002"/>
    <n v="0.37"/>
    <n v="0"/>
    <n v="-550800168.85000002"/>
    <n v="0"/>
    <n v="-661961369.34000003"/>
    <n v="0"/>
    <n v="111161200.49000001"/>
  </r>
  <r>
    <x v="15"/>
    <n v="19"/>
    <n v="1960"/>
    <n v="196095"/>
    <n v="1960957012"/>
    <s v="PERDIDA DIFERIDA USD FW DIVISAS VALORAC.PRIMER D"/>
    <n v="152054041"/>
    <n v="0"/>
    <n v="0"/>
    <n v="-152054041"/>
    <n v="0"/>
    <n v="0"/>
    <n v="-152054041"/>
    <n v="0"/>
    <n v="-152054041"/>
    <n v="-56259995.170000002"/>
    <n v="0"/>
    <n v="0"/>
    <n v="0"/>
    <n v="0"/>
    <n v="0"/>
    <n v="0"/>
    <n v="0"/>
    <n v="-56259995.170000002"/>
    <n v="0.37"/>
    <n v="0"/>
    <n v="-56259995.170000002"/>
    <n v="0"/>
    <n v="-16657706.73"/>
    <n v="0"/>
    <n v="-39602288.439999998"/>
  </r>
  <r>
    <x v="9"/>
    <n v="19"/>
    <n v="1960"/>
    <n v="196095"/>
    <n v="1960959004"/>
    <s v="TEMP.SAI-MANUAL CONTINGENCIA DESEMBOLS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005"/>
    <s v="VALOR NOMINAL INTERACTIVOS"/>
    <n v="5370610000"/>
    <n v="0"/>
    <n v="53706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007"/>
    <s v="TEMPORAL CONCILIACION ATM CREDIBANCO"/>
    <n v="8752064000"/>
    <n v="0"/>
    <n v="875206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008"/>
    <s v="OTRS.ACTIVOS.DIVRS.C"/>
    <n v="3125044"/>
    <n v="0"/>
    <n v="3125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014"/>
    <s v="TEMP.PAB COMPENSAC.ACH COLOMBIA"/>
    <n v="-20734631"/>
    <n v="0"/>
    <n v="-20734631.16"/>
    <n v="-0.16000000014901161"/>
    <n v="-0.16000000014901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023"/>
    <s v="TEMPORAL CONTINGENCIA ENTRE SAI-CDT"/>
    <n v="-414030000"/>
    <n v="0"/>
    <n v="-4140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.5500000137835744E-2"/>
    <n v="0"/>
    <n v="5.5500000137835744E-2"/>
  </r>
  <r>
    <x v="9"/>
    <n v="19"/>
    <n v="1960"/>
    <n v="196095"/>
    <n v="1960959034"/>
    <s v="TEMP.OTRS.ACT.DIVERS. M.L.MOV.CIRRUS"/>
    <n v="6702027561"/>
    <n v="0"/>
    <n v="6702027560.7200003"/>
    <n v="-0.27999973297119141"/>
    <n v="-0.27999973297119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044"/>
    <s v="MVTO EXTRACOMPENS PROPIO Y NO PROPIO TC"/>
    <n v="260395"/>
    <n v="0"/>
    <n v="260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058"/>
    <s v="INVESTIGACION FRAUDES TC ML"/>
    <n v="1469310776"/>
    <n v="0"/>
    <n v="1469310775.5599999"/>
    <n v="-0.44000005722045898"/>
    <n v="-0.44000005722045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062"/>
    <s v="TEMP. EFECTIVO OPERACIONES BCO REPUBLICA"/>
    <n v="5000000000"/>
    <n v="0"/>
    <n v="5000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064"/>
    <s v="TEMPORAL ABONO X CONTRACARGO TARJETAS"/>
    <n v="967244030"/>
    <n v="0"/>
    <n v="967244029.83000004"/>
    <n v="-0.16999995708465576"/>
    <n v="0"/>
    <n v="0"/>
    <n v="-0.16999995708465576"/>
    <n v="0"/>
    <n v="-0.16999995708465576"/>
    <n v="-6.2899984121322625E-2"/>
    <n v="0"/>
    <n v="0"/>
    <n v="0"/>
    <n v="0"/>
    <n v="0"/>
    <n v="0"/>
    <n v="0"/>
    <n v="-6.2899984121322625E-2"/>
    <n v="0.36999999999999994"/>
    <n v="0"/>
    <n v="-6.2899984121322625E-2"/>
    <n v="3.3300012350082397E-2"/>
    <n v="0"/>
    <n v="-3.3300012350082397E-2"/>
    <n v="-6.2899984121322625E-2"/>
  </r>
  <r>
    <x v="9"/>
    <n v="19"/>
    <n v="1960"/>
    <n v="196095"/>
    <n v="1960959067"/>
    <s v="CONTROVERSIAS INTERNALES TC VISA"/>
    <n v="1055095138"/>
    <n v="0"/>
    <n v="1055095138.37"/>
    <n v="0.37000000476837158"/>
    <n v="0.37000000476837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068"/>
    <s v="DIVERSOS OTROS RECLAMOS"/>
    <n v="7414286"/>
    <n v="0"/>
    <n v="7414286.2400000002"/>
    <n v="0.24000000022351742"/>
    <n v="0.24000000022351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075"/>
    <s v="TEMPORAL CXC DIFERENCIA EN RECIBOS VARIOS"/>
    <n v="388650"/>
    <n v="0"/>
    <n v="388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082"/>
    <s v="TEMP.COMISIONES A CARGO IPM-MDI TARJ.ML."/>
    <n v="358698653"/>
    <n v="0"/>
    <n v="358698653.38"/>
    <n v="0.37999999523162842"/>
    <n v="0"/>
    <n v="0.37999999523162842"/>
    <n v="0"/>
    <n v="0"/>
    <n v="0.37999999523162842"/>
    <n v="0.14059999823570252"/>
    <n v="0"/>
    <n v="0"/>
    <n v="0"/>
    <n v="0"/>
    <n v="0"/>
    <n v="0"/>
    <n v="0"/>
    <n v="0.14059999823570252"/>
    <n v="0.37"/>
    <n v="0.14059999823570252"/>
    <n v="0"/>
    <n v="0"/>
    <n v="0"/>
    <n v="0.14059999823570252"/>
    <n v="0"/>
  </r>
  <r>
    <x v="9"/>
    <n v="19"/>
    <n v="1960"/>
    <n v="196095"/>
    <n v="1960959096"/>
    <s v="ABONO RECLAMOS PRIMER CONTACTO"/>
    <n v="561656473"/>
    <n v="0"/>
    <n v="561656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101"/>
    <s v="OTROS ACT DEPOSITO JUDICIALES EMBAR LITI"/>
    <n v="623864493"/>
    <n v="0"/>
    <n v="623864493.16999996"/>
    <n v="0.16999995708465576"/>
    <n v="0"/>
    <n v="0.16999995708465576"/>
    <n v="0"/>
    <n v="0"/>
    <n v="0.16999995708465576"/>
    <n v="6.2899984121322625E-2"/>
    <n v="0"/>
    <n v="0"/>
    <n v="0"/>
    <n v="0"/>
    <n v="0"/>
    <n v="0"/>
    <n v="0"/>
    <n v="6.2899984121322625E-2"/>
    <n v="0.36999999999999994"/>
    <n v="6.2899984121322625E-2"/>
    <n v="0"/>
    <n v="6.2899984121322625E-2"/>
    <n v="0"/>
    <n v="0"/>
    <n v="0"/>
  </r>
  <r>
    <x v="9"/>
    <n v="19"/>
    <n v="1960"/>
    <n v="196095"/>
    <n v="1960959109"/>
    <s v="TEMP INTERFASE SAI-TC MVTO PROPIO ML"/>
    <n v="287611832"/>
    <n v="0"/>
    <n v="287611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110"/>
    <s v="DEPOSITO JUDICIAL EMBARGO LABORAL"/>
    <n v="84000000"/>
    <n v="0"/>
    <n v="84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111"/>
    <s v="TEMP INTERF DB AUTOM DEPOSITOS-TC ML"/>
    <n v="-15486257"/>
    <n v="0"/>
    <n v="-15486257.039999999"/>
    <n v="-3.9999999105930328E-2"/>
    <n v="-3.999999910593032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115"/>
    <s v="DEPOSITO COSTAS JUDICIALES"/>
    <n v="234840425"/>
    <n v="0"/>
    <n v="234840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123"/>
    <s v="OTRS.ACT.DVS.CAJ.MVTO.NO PROP.AVANC.AMEX"/>
    <n v="103708000"/>
    <n v="0"/>
    <n v="10370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124"/>
    <s v="TEMP COMPENSACION TC MVTO PROPIO M L"/>
    <n v="8663821513"/>
    <n v="0"/>
    <n v="8663821512.8799992"/>
    <n v="-0.12000083923339844"/>
    <n v="-0.12000083923339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128"/>
    <s v="TEMPORAL RECHAZOS DEBITOS ACH"/>
    <n v="847891959"/>
    <n v="0"/>
    <n v="847891959.27999997"/>
    <n v="0.27999997138977051"/>
    <n v="0.27999997138977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139"/>
    <s v="TEMP.INTERFASE SAI-TC MVTO.NO PROPIO ML."/>
    <n v="-29102973"/>
    <n v="0"/>
    <n v="-29102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144"/>
    <s v="TEMPORAL ABONO RECLAMO CAJERO MULTIFUNCIONAL"/>
    <n v="976022735"/>
    <n v="0"/>
    <n v="976022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150"/>
    <s v="OTROS ACT.DIVRS.TEMP.INTERCAMB.ADQUIRIEN"/>
    <n v="639744295"/>
    <n v="0"/>
    <n v="639744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176"/>
    <s v="TEMP.INTERFAZ  RECAUDOS-TC ML - VP"/>
    <n v="1816458874"/>
    <n v="0"/>
    <n v="1816458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177"/>
    <s v="TEMP.INTERFAZ CAJEROS-TC ML- VP"/>
    <n v="463020000"/>
    <n v="0"/>
    <n v="46302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190"/>
    <s v="OTRS.ACT.DIV.RECHAZ INET E-PREPAGO.ML TC"/>
    <n v="52501455"/>
    <n v="0"/>
    <n v="52501454.909999996"/>
    <n v="-9.0000003576278687E-2"/>
    <n v="-9.000000357627868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235"/>
    <s v="TEMP OTROS ACTIVOS DIV COMPES.INTERNAL.IPM.ME"/>
    <n v="55980463"/>
    <n v="0"/>
    <n v="55980462.619999997"/>
    <n v="-0.38000000268220901"/>
    <n v="0"/>
    <n v="0"/>
    <n v="-0.38000000268220901"/>
    <n v="0"/>
    <n v="-0.38000000268220901"/>
    <n v="-0.14060000099241735"/>
    <n v="0"/>
    <n v="0"/>
    <n v="0"/>
    <n v="0"/>
    <n v="0"/>
    <n v="0"/>
    <n v="0"/>
    <n v="-0.14060000099241735"/>
    <n v="0.37000000000000005"/>
    <n v="0"/>
    <n v="-0.14060000099241735"/>
    <n v="0"/>
    <n v="0"/>
    <n v="0"/>
    <n v="-0.14060000099241735"/>
  </r>
  <r>
    <x v="9"/>
    <n v="19"/>
    <n v="1960"/>
    <n v="196095"/>
    <n v="1960959250"/>
    <s v="TEMP OTROS ACTIVOS DIV FORMAS DE PAGO CI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258"/>
    <s v="ESTUDIO TC MONEDA EXTRANJERA R.O"/>
    <n v="967377332"/>
    <n v="0"/>
    <n v="967377332.47000003"/>
    <n v="0.47000002861022949"/>
    <n v="0"/>
    <n v="0.47000002861022949"/>
    <n v="0"/>
    <n v="0"/>
    <n v="0.47000002861022949"/>
    <n v="0.17390001058578491"/>
    <n v="0"/>
    <n v="0"/>
    <n v="0"/>
    <n v="0"/>
    <n v="0"/>
    <n v="0"/>
    <n v="0"/>
    <n v="0.17390001058578491"/>
    <n v="0.37"/>
    <n v="0.17390001058578491"/>
    <n v="0"/>
    <n v="5.1800038814544674E-2"/>
    <n v="0"/>
    <n v="0.12209997177124024"/>
    <n v="0"/>
  </r>
  <r>
    <x v="9"/>
    <n v="19"/>
    <n v="1960"/>
    <n v="196095"/>
    <n v="1960959271"/>
    <s v="TEMP COMPENS INTERNL MVTO PROPIO TC ME"/>
    <n v="-1453325046"/>
    <n v="0"/>
    <n v="-1453325045.53"/>
    <n v="0.47000002861022949"/>
    <n v="0"/>
    <n v="0.47000002861022949"/>
    <n v="0"/>
    <n v="0"/>
    <n v="0.47000002861022949"/>
    <n v="0.17390001058578491"/>
    <n v="0"/>
    <n v="0"/>
    <n v="0"/>
    <n v="0"/>
    <n v="0"/>
    <n v="0"/>
    <n v="0"/>
    <n v="0.17390001058578491"/>
    <n v="0.37"/>
    <n v="0.17390001058578491"/>
    <n v="0"/>
    <n v="0"/>
    <n v="0"/>
    <n v="0.17390001058578491"/>
    <n v="0"/>
  </r>
  <r>
    <x v="9"/>
    <n v="19"/>
    <n v="1960"/>
    <n v="196095"/>
    <n v="1960959326"/>
    <s v="TEMPORAL EXTRACOMPENSACION CARGO"/>
    <n v="319214511"/>
    <n v="0"/>
    <n v="319214511.01999998"/>
    <n v="1.9999980926513672E-2"/>
    <n v="1.999998092651367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327"/>
    <s v="TEMPORAL TRANSPORTES MASIVOS"/>
    <n v="-166465700"/>
    <n v="0"/>
    <n v="-166465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342"/>
    <s v="TEMPORAL RECHAZO CANJE RECIBIDO"/>
    <n v="23578682"/>
    <n v="0"/>
    <n v="23578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348"/>
    <s v="TEMPORAL MOVIMIENTO EMISOR TARJETAS"/>
    <n v="-337449899"/>
    <n v="0"/>
    <n v="-337449899.00999999"/>
    <n v="-9.9999904632568359E-3"/>
    <n v="-9.999990463256835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349"/>
    <s v="TEMPORAL COMPENSACION CANJE ENVIADO"/>
    <n v="34100766"/>
    <n v="0"/>
    <n v="34100765.560000002"/>
    <n v="-0.43999999761581421"/>
    <n v="-0.43999999761581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353"/>
    <s v="TEMPORAL CANJE ENVIADO MVTO.MANUAL"/>
    <n v="-246879919"/>
    <n v="0"/>
    <n v="-246879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359"/>
    <s v="TEMPORAL ABONO A COMERCIO MVTO.POS"/>
    <n v="2511602411"/>
    <n v="0"/>
    <n v="2511602410.9299998"/>
    <n v="-7.0000171661376953E-2"/>
    <n v="-7.000017166137695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377"/>
    <s v="TEMP INTERFAZ CIB-TC VISION PLUS"/>
    <n v="-4793126"/>
    <n v="0"/>
    <n v="-4793126.24"/>
    <n v="-0.24000000022351742"/>
    <n v="0"/>
    <n v="0"/>
    <n v="-0.24000000022351742"/>
    <n v="0"/>
    <n v="-0.24000000022351742"/>
    <n v="-8.8800000082701447E-2"/>
    <n v="0"/>
    <n v="0"/>
    <n v="0"/>
    <n v="0"/>
    <n v="0"/>
    <n v="0"/>
    <n v="0"/>
    <n v="-8.8800000082701447E-2"/>
    <n v="0.37"/>
    <n v="0"/>
    <n v="-8.8800000082701447E-2"/>
    <n v="0"/>
    <n v="0"/>
    <n v="0"/>
    <n v="-8.8800000082701447E-2"/>
  </r>
  <r>
    <x v="9"/>
    <n v="19"/>
    <n v="1960"/>
    <n v="196095"/>
    <n v="1960959506"/>
    <s v="TO. OPEN CARD VS EMULACION 19909507"/>
    <n v="2484746"/>
    <n v="0"/>
    <n v="2484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614"/>
    <s v="OTRAS PENDIENTE COBRO AL CLIENTE"/>
    <n v="64851920"/>
    <n v="0"/>
    <n v="64851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615"/>
    <s v="TEMPORAL CHEQUES DEV"/>
    <n v="47084000"/>
    <n v="0"/>
    <n v="4708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619"/>
    <s v="OTRS.OBLIGS.PENDTS.X APLI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.6599999889731407E-2"/>
    <n v="0"/>
    <n v="6.6599999889731407E-2"/>
  </r>
  <r>
    <x v="9"/>
    <n v="19"/>
    <n v="1960"/>
    <n v="196095"/>
    <n v="1960959699"/>
    <s v="TEMP INTEG CONTABLE SUF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701"/>
    <s v="DEPOSITOS JUDICIALES"/>
    <n v="1412069890"/>
    <n v="0"/>
    <n v="1412069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702"/>
    <s v="DERECHO FIDEICOMISO ADMON Y FTE DE PAGO"/>
    <n v="1000000"/>
    <n v="0"/>
    <n v="1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750"/>
    <s v="CXC EXCLUS IVA CONT BENEF MEDIO AMBIENTE"/>
    <n v="1679328306"/>
    <n v="0"/>
    <n v="1679328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751"/>
    <s v="ANTICIPOS PREPAGOS CONFECAMARAS"/>
    <n v="-710385"/>
    <n v="0"/>
    <n v="-710385.17"/>
    <n v="-0.17000000004190952"/>
    <n v="-0.17000000004190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760"/>
    <s v="TEMP. AUTORRETENCIONES PENDIENTES POR CERTIFICA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880"/>
    <s v="TEMPORAL COMPESACIÓN ACH NEQUI"/>
    <n v="974910455"/>
    <n v="0"/>
    <n v="974910455.13"/>
    <n v="0.12999999523162842"/>
    <n v="0.12999999523162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960"/>
    <s v="TEMPORAL DE EMPLEADOS VIAJES. SAP- T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976"/>
    <s v="TEMP.INTERFAZ SAI-TC VP MASTER ML(SAI-MDI)"/>
    <n v="7170045"/>
    <n v="0"/>
    <n v="7170045.4000000004"/>
    <n v="0.40000000037252903"/>
    <n v="0.40000000037252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990"/>
    <s v="TEMPORAL BALANCEO LECTURA INTERNA DE SAI"/>
    <n v="2035100"/>
    <n v="0"/>
    <n v="2035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997"/>
    <s v="TEMP.SIST.CENTRAL.SUC.PAGOS Y RECAU_GESTIÓN HU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95"/>
    <n v="199500"/>
    <n v="1995001000"/>
    <s v="PROV.OTROS ACT.BIENES ARTE Y CULTURA"/>
    <n v="-514072671"/>
    <n v="0"/>
    <n v="-514072670.88999999"/>
    <n v="0.11000001430511475"/>
    <n v="0.11000001430511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n v="19"/>
    <n v="1995"/>
    <n v="199500"/>
    <n v="1995001002"/>
    <s v="PROVISION BRP VALORES MOBILIARIOS COMERCIALIZAB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n v="19"/>
    <n v="1995"/>
    <n v="199500"/>
    <n v="1995001003"/>
    <s v="PROVISION BIENES COMERCIA (OTROS ACTIVOS) ASOC."/>
    <n v="-99596170620"/>
    <n v="0"/>
    <n v="-99596170620.490005"/>
    <n v="-0.4900054931640625"/>
    <n v="0"/>
    <n v="0"/>
    <n v="-0.4900054931640625"/>
    <n v="0"/>
    <n v="-0.4900054931640625"/>
    <n v="-0.18130203247070312"/>
    <n v="0"/>
    <n v="0"/>
    <n v="0"/>
    <n v="0"/>
    <n v="0"/>
    <n v="0"/>
    <n v="0"/>
    <n v="-0.18130203247070312"/>
    <n v="0.37"/>
    <n v="0"/>
    <n v="-0.18130203247070312"/>
    <n v="0"/>
    <n v="-0.15170135498046874"/>
    <n v="0"/>
    <n v="-2.9600677490234373E-2"/>
  </r>
  <r>
    <x v="17"/>
    <n v="19"/>
    <n v="1995"/>
    <n v="199500"/>
    <n v="1995001004"/>
    <s v="PROVISION BIENES COMERCIALIZ(IFRS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n v="19"/>
    <n v="1995"/>
    <n v="199500"/>
    <n v="1995001006"/>
    <s v="PROVISION BIENES NO COMERC(OTROS ACTIVOS)"/>
    <n v="-22122399055"/>
    <n v="0"/>
    <n v="-22122399055.41"/>
    <n v="-0.40999984741210938"/>
    <n v="0"/>
    <n v="0"/>
    <n v="-0.40999984741210938"/>
    <n v="0"/>
    <n v="-0.40999984741210938"/>
    <n v="-0.15169994354248045"/>
    <n v="0"/>
    <n v="0"/>
    <n v="0"/>
    <n v="0"/>
    <n v="0"/>
    <n v="0"/>
    <n v="0"/>
    <n v="-0.15169994354248045"/>
    <n v="0.36999999999999994"/>
    <n v="0"/>
    <n v="-0.15169994354248045"/>
    <n v="0"/>
    <n v="-0.15169994354248045"/>
    <n v="0"/>
    <n v="0"/>
  </r>
  <r>
    <x v="17"/>
    <n v="19"/>
    <n v="1995"/>
    <n v="199500"/>
    <n v="1995001007"/>
    <s v="PROVISION BIENES NO COMERC(OTROS ACTIVOS) IFRS"/>
    <n v="966976940"/>
    <n v="0"/>
    <n v="966976940.17999995"/>
    <n v="0.1799999475479126"/>
    <n v="0"/>
    <n v="0.1799999475479126"/>
    <n v="0"/>
    <n v="0"/>
    <n v="0.1799999475479126"/>
    <n v="6.6599980592727662E-2"/>
    <n v="0"/>
    <n v="0"/>
    <n v="0"/>
    <n v="0"/>
    <n v="0"/>
    <n v="0"/>
    <n v="0"/>
    <n v="6.6599980592727662E-2"/>
    <n v="0.37"/>
    <n v="6.6599980592727662E-2"/>
    <n v="0"/>
    <n v="6.6599980592727662E-2"/>
    <n v="0"/>
    <n v="0"/>
    <n v="0"/>
  </r>
  <r>
    <x v="17"/>
    <n v="19"/>
    <n v="1995"/>
    <n v="199500"/>
    <n v="1995001010"/>
    <s v="PROVIS BIENES NO COMERC A X I - RECLASIFICACION"/>
    <n v="346690316"/>
    <n v="0"/>
    <n v="346690316.19999999"/>
    <n v="0.19999998807907104"/>
    <n v="0"/>
    <n v="0.19999998807907104"/>
    <n v="0"/>
    <n v="0"/>
    <n v="0.19999998807907104"/>
    <n v="7.3999995589256282E-2"/>
    <n v="0"/>
    <n v="0"/>
    <n v="0"/>
    <n v="0"/>
    <n v="0"/>
    <n v="0"/>
    <n v="0"/>
    <n v="7.3999995589256282E-2"/>
    <n v="0.37"/>
    <n v="7.3999995589256282E-2"/>
    <n v="0"/>
    <n v="7.3999995589256282E-2"/>
    <n v="0"/>
    <n v="0"/>
    <n v="0"/>
  </r>
  <r>
    <x v="17"/>
    <n v="19"/>
    <n v="1995"/>
    <n v="199500"/>
    <n v="1995001011"/>
    <s v="DEPRECIACION OTRAS PROPIEDADES Y EQUIPOS (IFRS)"/>
    <n v="-346690316"/>
    <n v="0"/>
    <n v="0"/>
    <n v="346690316"/>
    <n v="0"/>
    <n v="346690316"/>
    <n v="0"/>
    <n v="0"/>
    <n v="346690316"/>
    <n v="128275416.92"/>
    <n v="0"/>
    <n v="0"/>
    <n v="0"/>
    <n v="0"/>
    <n v="0"/>
    <n v="0"/>
    <n v="0"/>
    <n v="128275416.92"/>
    <n v="0.37"/>
    <n v="128275416.92"/>
    <n v="0"/>
    <n v="128275416.92"/>
    <n v="0"/>
    <n v="0"/>
    <n v="0"/>
  </r>
  <r>
    <x v="17"/>
    <n v="19"/>
    <n v="1995"/>
    <n v="199500"/>
    <n v="1995001012"/>
    <s v="PROVISION BRP VALORES MOBILIARIO COMERC (ASOCIAD"/>
    <n v="-45893965842"/>
    <n v="0"/>
    <n v="-45893965842.309998"/>
    <n v="-0.30999755859375"/>
    <n v="0"/>
    <n v="0"/>
    <n v="-0.30999755859375"/>
    <n v="0"/>
    <n v="-0.30999755859375"/>
    <n v="-0.1146990966796875"/>
    <n v="0"/>
    <n v="0"/>
    <n v="0"/>
    <n v="0"/>
    <n v="0"/>
    <n v="0"/>
    <n v="0"/>
    <n v="-0.1146990966796875"/>
    <n v="0.37"/>
    <n v="0"/>
    <n v="-0.1146990966796875"/>
    <n v="8.5101242065429683E-2"/>
    <n v="0"/>
    <n v="-8.5101242065429683E-2"/>
    <n v="-0.1146990966796875"/>
  </r>
  <r>
    <x v="17"/>
    <n v="19"/>
    <n v="1995"/>
    <n v="199500"/>
    <n v="1995001013"/>
    <s v="PROVISION BRP VALORES MOBILIARIOS NO COMERC (ASO"/>
    <n v="-12513590353"/>
    <n v="0"/>
    <n v="-12513590352.75"/>
    <n v="0.25"/>
    <n v="0"/>
    <n v="0.25"/>
    <n v="0"/>
    <n v="0"/>
    <n v="0.25"/>
    <n v="9.2499999999999999E-2"/>
    <n v="0"/>
    <n v="0"/>
    <n v="0"/>
    <n v="0"/>
    <n v="0"/>
    <n v="0"/>
    <n v="0"/>
    <n v="9.2499999999999999E-2"/>
    <n v="0.37"/>
    <n v="9.2499999999999999E-2"/>
    <n v="0"/>
    <n v="9.2499999999999999E-2"/>
    <n v="0"/>
    <n v="0"/>
    <n v="0"/>
  </r>
  <r>
    <x v="9"/>
    <n v="19"/>
    <n v="1995"/>
    <n v="199500"/>
    <n v="1995009020"/>
    <s v="PROVISION AREA DE OPERACIONES"/>
    <n v="-167403836"/>
    <n v="0"/>
    <n v="-167403836.06999999"/>
    <n v="-6.9999992847442627E-2"/>
    <n v="-6.999999284744262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95"/>
    <n v="199510"/>
    <n v="1995101000"/>
    <s v="OTR.ACT.VALORIZA.PROPIEDADES Y EQUIP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95"/>
    <n v="199580"/>
    <n v="1995801000"/>
    <s v="OTRS.ACT.VALOR.BS.ARTE Y CULT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5"/>
    <n v="210505"/>
    <n v="2105059010"/>
    <s v="DEPOST.CTAS.CTES.BCRIAS.PRIVADAS ACTIVAS"/>
    <n v="-8768023722319"/>
    <n v="0"/>
    <n v="-8768023722319.3203"/>
    <n v="-0.3203125"/>
    <n v="0"/>
    <n v="0"/>
    <n v="-0.3203125"/>
    <n v="0"/>
    <n v="-0.3203125"/>
    <n v="-0.118515625"/>
    <n v="0"/>
    <n v="0"/>
    <n v="0"/>
    <n v="0"/>
    <n v="0"/>
    <n v="0"/>
    <n v="0"/>
    <n v="-0.118515625"/>
    <n v="0.37"/>
    <n v="0"/>
    <n v="-0.118515625"/>
    <n v="0"/>
    <n v="-7.3710937500000004E-2"/>
    <n v="0"/>
    <n v="-4.4804687499999996E-2"/>
  </r>
  <r>
    <x v="19"/>
    <n v="21"/>
    <n v="2105"/>
    <n v="210505"/>
    <n v="2105059131"/>
    <s v="TEMPORAL DEPOSITOS-S.E. INVERSIO VIRTUAL"/>
    <n v="58878463"/>
    <n v="0"/>
    <n v="58878462.789999999"/>
    <n v="-0.21000000089406967"/>
    <n v="0"/>
    <n v="0"/>
    <n v="-0.21000000089406967"/>
    <n v="0"/>
    <n v="-0.21000000089406967"/>
    <n v="-7.7700000330805777E-2"/>
    <n v="0"/>
    <n v="0"/>
    <n v="0"/>
    <n v="0"/>
    <n v="0"/>
    <n v="0"/>
    <n v="0"/>
    <n v="-7.7700000330805777E-2"/>
    <n v="0.37"/>
    <n v="0"/>
    <n v="-7.7700000330805777E-2"/>
    <n v="0"/>
    <n v="-0.17390000007580966"/>
    <n v="0"/>
    <n v="9.6199999745003886E-2"/>
  </r>
  <r>
    <x v="19"/>
    <n v="21"/>
    <n v="2105"/>
    <n v="210505"/>
    <n v="2105059134"/>
    <s v="TEMPORAL CTA. CTE. DEPOSITOS-SAI-CANJE"/>
    <n v="714092"/>
    <n v="0"/>
    <n v="714091.97"/>
    <n v="-3.0000000027939677E-2"/>
    <n v="0"/>
    <n v="0"/>
    <n v="-3.0000000027939677E-2"/>
    <n v="0"/>
    <n v="-3.0000000027939677E-2"/>
    <n v="-1.1100000010337681E-2"/>
    <n v="0"/>
    <n v="0"/>
    <n v="0"/>
    <n v="0"/>
    <n v="0"/>
    <n v="0"/>
    <n v="0"/>
    <n v="-1.1100000010337681E-2"/>
    <n v="0.37"/>
    <n v="0"/>
    <n v="-1.1100000010337681E-2"/>
    <n v="0"/>
    <n v="0"/>
    <n v="0"/>
    <n v="-1.1100000010337681E-2"/>
  </r>
  <r>
    <x v="19"/>
    <n v="21"/>
    <n v="2105"/>
    <n v="210505"/>
    <n v="2105059347"/>
    <s v="TEMPORAL INTERFAZ EAB-DEPOSITOS MOVIMIENTO MAN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5"/>
    <n v="210505"/>
    <n v="2105059348"/>
    <s v="TEMPORAL INTERFAZ EAB-DEPOSITOS MOVIMIENTO POS"/>
    <n v="64699746"/>
    <n v="0"/>
    <n v="64699745.890000001"/>
    <n v="-0.10999999940395355"/>
    <n v="0"/>
    <n v="0"/>
    <n v="-0.10999999940395355"/>
    <n v="0"/>
    <n v="-0.10999999940395355"/>
    <n v="-4.0699999779462814E-2"/>
    <n v="0"/>
    <n v="0"/>
    <n v="0"/>
    <n v="0"/>
    <n v="0"/>
    <n v="0"/>
    <n v="0"/>
    <n v="-4.0699999779462814E-2"/>
    <n v="0.37"/>
    <n v="0"/>
    <n v="-4.0699999779462814E-2"/>
    <n v="0"/>
    <n v="0"/>
    <n v="0"/>
    <n v="-4.0699999779462814E-2"/>
  </r>
  <r>
    <x v="19"/>
    <n v="21"/>
    <n v="2105"/>
    <n v="210510"/>
    <n v="2105109010"/>
    <s v="DEP CTAS CTES BRIAS.CTAS PRIV INACT. SYA"/>
    <n v="-59076706073"/>
    <n v="0"/>
    <n v="-59076706072.839996"/>
    <n v="0.160003662109375"/>
    <n v="0"/>
    <n v="0.160003662109375"/>
    <n v="0"/>
    <n v="0"/>
    <n v="0.160003662109375"/>
    <n v="5.9201354980468752E-2"/>
    <n v="0"/>
    <n v="0"/>
    <n v="0"/>
    <n v="0"/>
    <n v="0"/>
    <n v="0"/>
    <n v="0"/>
    <n v="5.9201354980468752E-2"/>
    <n v="0.37"/>
    <n v="5.9201354980468752E-2"/>
    <n v="0"/>
    <n v="0"/>
    <n v="-1.4800338745117188E-2"/>
    <n v="5.9201354980468752E-2"/>
    <n v="1.4800338745117188E-2"/>
  </r>
  <r>
    <x v="19"/>
    <n v="21"/>
    <n v="2105"/>
    <n v="210515"/>
    <n v="2105159011"/>
    <s v="DEP. CTAS CTES BRIAS.OFIC.ACTIVAS  SYA"/>
    <n v="-1280012765013"/>
    <n v="0"/>
    <n v="-1280012765013.48"/>
    <n v="-0.47998046875"/>
    <n v="0"/>
    <n v="0"/>
    <n v="-0.47998046875"/>
    <n v="0"/>
    <n v="-0.47998046875"/>
    <n v="-0.17759277343749999"/>
    <n v="0"/>
    <n v="0"/>
    <n v="0"/>
    <n v="0"/>
    <n v="0"/>
    <n v="0"/>
    <n v="0"/>
    <n v="-0.17759277343749999"/>
    <n v="0.37"/>
    <n v="0"/>
    <n v="-0.17759277343749999"/>
    <n v="0.17018554687500001"/>
    <n v="0"/>
    <n v="-0.17018554687500001"/>
    <n v="-0.17759277343749999"/>
  </r>
  <r>
    <x v="19"/>
    <n v="21"/>
    <n v="2105"/>
    <n v="210530"/>
    <n v="2105309010"/>
    <s v="DEP CTAS CTES BRIAS CTAS OFIC INACT. SYA"/>
    <n v="-51065165175"/>
    <n v="0"/>
    <n v="-51065165174.580002"/>
    <n v="0.4199981689453125"/>
    <n v="0"/>
    <n v="0.4199981689453125"/>
    <n v="0"/>
    <n v="0"/>
    <n v="0.4199981689453125"/>
    <n v="0.15539932250976563"/>
    <n v="0"/>
    <n v="0"/>
    <n v="0"/>
    <n v="0"/>
    <n v="0"/>
    <n v="0"/>
    <n v="0"/>
    <n v="0.15539932250976563"/>
    <n v="0.37"/>
    <n v="0.15539932250976563"/>
    <n v="0"/>
    <n v="0"/>
    <n v="-4.0700225830078124E-2"/>
    <n v="0.15539932250976563"/>
    <n v="4.0700225830078124E-2"/>
  </r>
  <r>
    <x v="19"/>
    <n v="21"/>
    <n v="2105"/>
    <n v="210535"/>
    <n v="2105359011"/>
    <s v="DEP CUENTAS CORRIENTES PRIVADAS ABANDONADAS"/>
    <n v="-22314122271"/>
    <n v="0"/>
    <n v="-22314122270.599998"/>
    <n v="0.40000152587890625"/>
    <n v="0"/>
    <n v="0.40000152587890625"/>
    <n v="0"/>
    <n v="0"/>
    <n v="0.40000152587890625"/>
    <n v="0.14800056457519531"/>
    <n v="0"/>
    <n v="0"/>
    <n v="0"/>
    <n v="0"/>
    <n v="0"/>
    <n v="0"/>
    <n v="0"/>
    <n v="0.14800056457519531"/>
    <n v="0.37"/>
    <n v="0.14800056457519531"/>
    <n v="0"/>
    <n v="0"/>
    <n v="-0.14429977416992187"/>
    <n v="0.14800056457519531"/>
    <n v="0.14429977416992187"/>
  </r>
  <r>
    <x v="19"/>
    <n v="21"/>
    <n v="2105"/>
    <n v="210540"/>
    <n v="2105409011"/>
    <s v="DEP CUENTAS CORRIENTES OFICIALES ABANDONADAS"/>
    <n v="-6638430680"/>
    <n v="0"/>
    <n v="-6638430679.9499998"/>
    <n v="5.0000190734863281E-2"/>
    <n v="0"/>
    <n v="5.0000190734863281E-2"/>
    <n v="0"/>
    <n v="0"/>
    <n v="5.0000190734863281E-2"/>
    <n v="1.8500070571899414E-2"/>
    <n v="0"/>
    <n v="0"/>
    <n v="0"/>
    <n v="0"/>
    <n v="0"/>
    <n v="0"/>
    <n v="0"/>
    <n v="1.8500070571899414E-2"/>
    <n v="0.37"/>
    <n v="1.8500070571899414E-2"/>
    <n v="0"/>
    <n v="4.0699872970581051E-2"/>
    <n v="0"/>
    <n v="-2.2199802398681637E-2"/>
    <n v="0"/>
  </r>
  <r>
    <x v="19"/>
    <n v="21"/>
    <n v="2107"/>
    <n v="210705"/>
    <n v="2107050000"/>
    <s v="CDT EMI MEN DE 6 MES"/>
    <n v="-3051839057692"/>
    <n v="0"/>
    <n v="-3051839057692.04"/>
    <n v="-4.00390625E-2"/>
    <n v="0"/>
    <n v="0"/>
    <n v="-4.00390625E-2"/>
    <n v="0"/>
    <n v="-4.00390625E-2"/>
    <n v="-1.4814453125E-2"/>
    <n v="0"/>
    <n v="0"/>
    <n v="0"/>
    <n v="0"/>
    <n v="0"/>
    <n v="0"/>
    <n v="0"/>
    <n v="-1.4814453125E-2"/>
    <n v="0.37"/>
    <n v="0"/>
    <n v="-1.4814453125E-2"/>
    <n v="9.6113281250000002E-2"/>
    <n v="0"/>
    <n v="-9.6113281250000002E-2"/>
    <n v="-1.4814453125E-2"/>
  </r>
  <r>
    <x v="19"/>
    <n v="21"/>
    <n v="2107"/>
    <n v="210705"/>
    <n v="2107050001"/>
    <s v="CDT VIRT EMIT MEN DE 6 MES"/>
    <n v="-30184537169"/>
    <n v="0"/>
    <n v="-30184537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7"/>
    <n v="210705"/>
    <n v="2107050014"/>
    <s v="INTER CDT VIRTUAL EMIT MEN DE 6 MES"/>
    <n v="-153693065"/>
    <n v="0"/>
    <n v="-153693065.19999999"/>
    <n v="-0.19999998807907104"/>
    <n v="0"/>
    <n v="0"/>
    <n v="-0.19999998807907104"/>
    <n v="0"/>
    <n v="-0.19999998807907104"/>
    <n v="-7.3999995589256282E-2"/>
    <n v="0"/>
    <n v="0"/>
    <n v="0"/>
    <n v="0"/>
    <n v="0"/>
    <n v="0"/>
    <n v="0"/>
    <n v="-7.3999995589256282E-2"/>
    <n v="0.37"/>
    <n v="0"/>
    <n v="-7.3999995589256282E-2"/>
    <n v="0"/>
    <n v="-5.9199998676776888E-2"/>
    <n v="0"/>
    <n v="-1.4799996912479393E-2"/>
  </r>
  <r>
    <x v="19"/>
    <n v="21"/>
    <n v="2107"/>
    <n v="210705"/>
    <n v="2107050020"/>
    <s v="INTER CDT EMIT MEN DE 6 MES"/>
    <n v="-19238829167"/>
    <n v="0"/>
    <n v="-19238829166.810001"/>
    <n v="0.18999862670898438"/>
    <n v="0"/>
    <n v="0.18999862670898438"/>
    <n v="0"/>
    <n v="0"/>
    <n v="0.18999862670898438"/>
    <n v="7.0299491882324219E-2"/>
    <n v="0"/>
    <n v="0"/>
    <n v="0"/>
    <n v="0"/>
    <n v="0"/>
    <n v="0"/>
    <n v="0"/>
    <n v="7.0299491882324219E-2"/>
    <n v="0.37"/>
    <n v="7.0299491882324219E-2"/>
    <n v="0"/>
    <n v="0.15539932250976563"/>
    <n v="0"/>
    <n v="-8.5099830627441406E-2"/>
    <n v="0"/>
  </r>
  <r>
    <x v="19"/>
    <n v="21"/>
    <n v="2107"/>
    <n v="210705"/>
    <n v="2107050051"/>
    <s v="INTER CDT EMIT MEN DE 6 MESES"/>
    <n v="-10980942148"/>
    <n v="0"/>
    <n v="-10980942147.719999"/>
    <n v="0.28000068664550781"/>
    <n v="0"/>
    <n v="0.28000068664550781"/>
    <n v="0"/>
    <n v="0"/>
    <n v="0.28000068664550781"/>
    <n v="0.1036002540588379"/>
    <n v="0"/>
    <n v="0"/>
    <n v="0"/>
    <n v="0"/>
    <n v="0"/>
    <n v="0"/>
    <n v="0"/>
    <n v="0.1036002540588379"/>
    <n v="0.37"/>
    <n v="0.1036002540588379"/>
    <n v="0"/>
    <n v="0.17759983062744139"/>
    <n v="0"/>
    <n v="-7.3999576568603495E-2"/>
    <n v="0"/>
  </r>
  <r>
    <x v="19"/>
    <n v="21"/>
    <n v="2107"/>
    <n v="210705"/>
    <n v="2107050055"/>
    <s v="CDT EMIT MEN DE 6 MESES"/>
    <n v="-1607243465027"/>
    <n v="0"/>
    <n v="-1607243465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7"/>
    <n v="210705"/>
    <n v="2107051888"/>
    <s v="EMITIDOS MENOS DE 6 MESES"/>
    <n v="-90913065185"/>
    <n v="0"/>
    <n v="-90913065184.990005"/>
    <n v="9.9945068359375E-3"/>
    <n v="0"/>
    <n v="9.9945068359375E-3"/>
    <n v="0"/>
    <n v="0"/>
    <n v="9.9945068359375E-3"/>
    <n v="3.6979675292968749E-3"/>
    <n v="0"/>
    <n v="0"/>
    <n v="0"/>
    <n v="0"/>
    <n v="0"/>
    <n v="0"/>
    <n v="0"/>
    <n v="3.6979675292968749E-3"/>
    <n v="0.37"/>
    <n v="3.6979675292968749E-3"/>
    <n v="0"/>
    <n v="0.1628009033203125"/>
    <n v="0"/>
    <n v="-0.15910293579101562"/>
    <n v="0"/>
  </r>
  <r>
    <x v="19"/>
    <n v="21"/>
    <n v="2107"/>
    <n v="210705"/>
    <n v="2107059010"/>
    <s v="CDT DESMATERIAL &lt;6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7"/>
    <n v="210705"/>
    <n v="2107059824"/>
    <s v="TEMPORAL SAI-CDT-DAT BANKVISION"/>
    <n v="-34935799"/>
    <n v="0"/>
    <n v="-34935799.409999996"/>
    <n v="-0.40999999642372131"/>
    <n v="0"/>
    <n v="0"/>
    <n v="-0.40999999642372131"/>
    <n v="0"/>
    <n v="-0.40999999642372131"/>
    <n v="-0.15169999867677689"/>
    <n v="0"/>
    <n v="0"/>
    <n v="0"/>
    <n v="0"/>
    <n v="0"/>
    <n v="0"/>
    <n v="0"/>
    <n v="-0.15169999867677689"/>
    <n v="0.37"/>
    <n v="0"/>
    <n v="-0.15169999867677689"/>
    <n v="0"/>
    <n v="-4.8099998235702511E-2"/>
    <n v="0"/>
    <n v="-0.10360000044107437"/>
  </r>
  <r>
    <x v="19"/>
    <n v="21"/>
    <n v="2107"/>
    <n v="210710"/>
    <n v="2107100000"/>
    <s v="CDT EMI  IGU A 6 MES Y MEN DE 12 MES"/>
    <n v="-3574803548783"/>
    <n v="0"/>
    <n v="-3574803548782.8398"/>
    <n v="0.16015625"/>
    <n v="0"/>
    <n v="0.16015625"/>
    <n v="0"/>
    <n v="0"/>
    <n v="0.16015625"/>
    <n v="5.92578125E-2"/>
    <n v="0"/>
    <n v="0"/>
    <n v="0"/>
    <n v="0"/>
    <n v="0"/>
    <n v="0"/>
    <n v="0"/>
    <n v="5.92578125E-2"/>
    <n v="0.37"/>
    <n v="5.92578125E-2"/>
    <n v="0"/>
    <n v="0"/>
    <n v="-0.1443505859375"/>
    <n v="5.92578125E-2"/>
    <n v="0.1443505859375"/>
  </r>
  <r>
    <x v="19"/>
    <n v="21"/>
    <n v="2107"/>
    <n v="210710"/>
    <n v="2107100002"/>
    <s v="CDT VIRT EMIT IGU A 6 MES Y MEN DE 12 MES"/>
    <n v="-34857207123"/>
    <n v="0"/>
    <n v="-34857207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7"/>
    <n v="210710"/>
    <n v="2107100011"/>
    <s v="INTER CDT EMIT IGU A 6 MES Y MEN DE 12 MES"/>
    <n v="-44489022604"/>
    <n v="0"/>
    <n v="-44489022604.169998"/>
    <n v="-0.1699981689453125"/>
    <n v="0"/>
    <n v="0"/>
    <n v="-0.1699981689453125"/>
    <n v="0"/>
    <n v="-0.1699981689453125"/>
    <n v="-6.2899322509765626E-2"/>
    <n v="0"/>
    <n v="0"/>
    <n v="0"/>
    <n v="0"/>
    <n v="0"/>
    <n v="0"/>
    <n v="0"/>
    <n v="-6.2899322509765626E-2"/>
    <n v="0.37"/>
    <n v="0"/>
    <n v="-6.2899322509765626E-2"/>
    <n v="0"/>
    <n v="-8.8799209594726564E-2"/>
    <n v="0"/>
    <n v="2.5899887084960938E-2"/>
  </r>
  <r>
    <x v="19"/>
    <n v="21"/>
    <n v="2107"/>
    <n v="210710"/>
    <n v="2107100015"/>
    <s v="INTER CDT VIRT IGU A 6 MES Y MEN DE 12 MES"/>
    <n v="-344706959"/>
    <n v="0"/>
    <n v="-344706958.58999997"/>
    <n v="0.4100000262260437"/>
    <n v="0"/>
    <n v="0.4100000262260437"/>
    <n v="0"/>
    <n v="0"/>
    <n v="0.4100000262260437"/>
    <n v="0.15170000970363617"/>
    <n v="0"/>
    <n v="0"/>
    <n v="0"/>
    <n v="0"/>
    <n v="0"/>
    <n v="0"/>
    <n v="0"/>
    <n v="0.15170000970363617"/>
    <n v="0.37"/>
    <n v="0.15170000970363617"/>
    <n v="0"/>
    <n v="0"/>
    <n v="-3.3300001323223111E-2"/>
    <n v="0.15170000970363617"/>
    <n v="3.3300001323223111E-2"/>
  </r>
  <r>
    <x v="19"/>
    <n v="21"/>
    <n v="2107"/>
    <n v="210710"/>
    <n v="2107100050"/>
    <s v="CDT EMIT IGU A 6 MES Y MEN DE 12 MES"/>
    <n v="-1975434100041"/>
    <n v="0"/>
    <n v="-1975434100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7"/>
    <n v="210710"/>
    <n v="2107100052"/>
    <s v="INTER CDT EMIT IGU A 6 MES Y MEN DE 12 MES"/>
    <n v="-24473396251"/>
    <n v="0"/>
    <n v="-24473396251.349998"/>
    <n v="-0.34999847412109375"/>
    <n v="0"/>
    <n v="0"/>
    <n v="-0.34999847412109375"/>
    <n v="0"/>
    <n v="-0.34999847412109375"/>
    <n v="-0.12949943542480469"/>
    <n v="0"/>
    <n v="0"/>
    <n v="0"/>
    <n v="0"/>
    <n v="0"/>
    <n v="0"/>
    <n v="0"/>
    <n v="-0.12949943542480469"/>
    <n v="0.37"/>
    <n v="0"/>
    <n v="-0.12949943542480469"/>
    <n v="8.5099830627441406E-2"/>
    <n v="0"/>
    <n v="-8.5099830627441406E-2"/>
    <n v="-0.12949943542480469"/>
  </r>
  <r>
    <x v="19"/>
    <n v="21"/>
    <n v="2107"/>
    <n v="210710"/>
    <n v="2107101204"/>
    <s v="ELIM. FONDOS INTER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7"/>
    <n v="210710"/>
    <n v="2107101888"/>
    <s v="EMITIDOS IGUAL A 6 MESES Y MENOR DE 12 MESES"/>
    <n v="-323227676404"/>
    <n v="0"/>
    <n v="-323227676404.08002"/>
    <n v="-8.001708984375E-2"/>
    <n v="0"/>
    <n v="0"/>
    <n v="-8.001708984375E-2"/>
    <n v="0"/>
    <n v="-8.001708984375E-2"/>
    <n v="-2.96063232421875E-2"/>
    <n v="0"/>
    <n v="0"/>
    <n v="0"/>
    <n v="0"/>
    <n v="0"/>
    <n v="0"/>
    <n v="0"/>
    <n v="-2.96063232421875E-2"/>
    <n v="0.37"/>
    <n v="0"/>
    <n v="-2.96063232421875E-2"/>
    <n v="0"/>
    <n v="-0.13319458007812499"/>
    <n v="0"/>
    <n v="0.10358825683593749"/>
  </r>
  <r>
    <x v="19"/>
    <n v="21"/>
    <n v="2107"/>
    <n v="210710"/>
    <n v="2107109010"/>
    <s v="CDT VIG_DESMAT 6-13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7"/>
    <n v="210715"/>
    <n v="2107150000"/>
    <s v="CDT EMIT IGU A 12 MES Y MEN DE 18 MES"/>
    <n v="-1550522112377"/>
    <n v="0"/>
    <n v="-1550522112376.5801"/>
    <n v="0.419921875"/>
    <n v="0"/>
    <n v="0.419921875"/>
    <n v="0"/>
    <n v="0"/>
    <n v="0.419921875"/>
    <n v="0.15537109374999999"/>
    <n v="0"/>
    <n v="0"/>
    <n v="0"/>
    <n v="0"/>
    <n v="0"/>
    <n v="0"/>
    <n v="0"/>
    <n v="0.15537109374999999"/>
    <n v="0.37"/>
    <n v="0.15537109374999999"/>
    <n v="0"/>
    <n v="0.11842529296875"/>
    <n v="0"/>
    <n v="3.6945800781249996E-2"/>
    <n v="0"/>
  </r>
  <r>
    <x v="19"/>
    <n v="21"/>
    <n v="2107"/>
    <n v="210715"/>
    <n v="2107150003"/>
    <s v="CDT VIRT EMIT IGU A 12 MES Y MEN DE 18 MES"/>
    <n v="-26324827832"/>
    <n v="0"/>
    <n v="-26324827831.810001"/>
    <n v="0.18999862670898438"/>
    <n v="0"/>
    <n v="0.18999862670898438"/>
    <n v="0"/>
    <n v="0"/>
    <n v="0.18999862670898438"/>
    <n v="7.0299491882324219E-2"/>
    <n v="0"/>
    <n v="0"/>
    <n v="0"/>
    <n v="0"/>
    <n v="0"/>
    <n v="0"/>
    <n v="0"/>
    <n v="7.0299491882324219E-2"/>
    <n v="0.37"/>
    <n v="7.0299491882324219E-2"/>
    <n v="0"/>
    <n v="0"/>
    <n v="0"/>
    <n v="7.0299491882324219E-2"/>
    <n v="0"/>
  </r>
  <r>
    <x v="19"/>
    <n v="21"/>
    <n v="2107"/>
    <n v="210715"/>
    <n v="2107150012"/>
    <s v="INTER CDT IGU A 12 MES Y MEN DE 18 MES"/>
    <n v="-36638357326"/>
    <n v="0"/>
    <n v="-36638357326.349998"/>
    <n v="-0.34999847412109375"/>
    <n v="0"/>
    <n v="0"/>
    <n v="-0.34999847412109375"/>
    <n v="0"/>
    <n v="-0.34999847412109375"/>
    <n v="-0.12949943542480469"/>
    <n v="0"/>
    <n v="0"/>
    <n v="0"/>
    <n v="0"/>
    <n v="0"/>
    <n v="0"/>
    <n v="0"/>
    <n v="-0.12949943542480469"/>
    <n v="0.37"/>
    <n v="0"/>
    <n v="-0.12949943542480469"/>
    <n v="0"/>
    <n v="-5.1799774169921875E-2"/>
    <n v="0"/>
    <n v="-7.7699661254882813E-2"/>
  </r>
  <r>
    <x v="19"/>
    <n v="21"/>
    <n v="2107"/>
    <n v="210715"/>
    <n v="2107150016"/>
    <s v="INTER CDT VIRT IGU A 12 MES Y MEN DE 18 MES"/>
    <n v="-413074961"/>
    <n v="0"/>
    <n v="-413074961.37"/>
    <n v="-0.37000000476837158"/>
    <n v="0"/>
    <n v="0"/>
    <n v="-0.37000000476837158"/>
    <n v="0"/>
    <n v="-0.37000000476837158"/>
    <n v="-0.13690000176429748"/>
    <n v="0"/>
    <n v="0"/>
    <n v="0"/>
    <n v="0"/>
    <n v="0"/>
    <n v="0"/>
    <n v="0"/>
    <n v="-0.13690000176429748"/>
    <n v="0.37"/>
    <n v="0"/>
    <n v="-0.13690000176429748"/>
    <n v="0"/>
    <n v="-0.14429999470710755"/>
    <n v="0"/>
    <n v="7.3999929428100741E-3"/>
  </r>
  <r>
    <x v="19"/>
    <n v="21"/>
    <n v="2107"/>
    <n v="210715"/>
    <n v="2107150050"/>
    <s v="CDT EMIT IGU A 12 MES Y MEN DE 18 MES"/>
    <n v="-2733398663649"/>
    <n v="0"/>
    <n v="-2733398663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7"/>
    <n v="210715"/>
    <n v="2107150053"/>
    <s v="INTER CDT EMIT IGU A 12 MES Y MEN DE 18 MES"/>
    <n v="-60433715565"/>
    <n v="0"/>
    <n v="-60433715564.599998"/>
    <n v="0.40000152587890625"/>
    <n v="0"/>
    <n v="0.40000152587890625"/>
    <n v="0"/>
    <n v="0"/>
    <n v="0.40000152587890625"/>
    <n v="0.14800056457519531"/>
    <n v="0"/>
    <n v="0"/>
    <n v="0"/>
    <n v="0"/>
    <n v="0"/>
    <n v="0"/>
    <n v="0"/>
    <n v="0.14800056457519531"/>
    <n v="0.37"/>
    <n v="0.14800056457519531"/>
    <n v="0"/>
    <n v="0.15539932250976563"/>
    <n v="0"/>
    <n v="-7.3987579345703158E-3"/>
    <n v="0"/>
  </r>
  <r>
    <x v="19"/>
    <n v="21"/>
    <n v="2107"/>
    <n v="210715"/>
    <n v="2107151888"/>
    <s v="EMITIDOS IGUAL A 12 MESES Y MENOR DE 18 MESES"/>
    <n v="-136513979026"/>
    <n v="0"/>
    <n v="-136513979025.77"/>
    <n v="0.2299957275390625"/>
    <n v="0"/>
    <n v="0.2299957275390625"/>
    <n v="0"/>
    <n v="0"/>
    <n v="0.2299957275390625"/>
    <n v="8.5098419189453128E-2"/>
    <n v="0"/>
    <n v="0"/>
    <n v="0"/>
    <n v="0"/>
    <n v="0"/>
    <n v="0"/>
    <n v="0"/>
    <n v="8.5098419189453128E-2"/>
    <n v="0.37"/>
    <n v="8.5098419189453128E-2"/>
    <n v="0"/>
    <n v="0.1628009033203125"/>
    <n v="0"/>
    <n v="-7.7702484130859367E-2"/>
    <n v="0"/>
  </r>
  <r>
    <x v="19"/>
    <n v="21"/>
    <n v="2107"/>
    <n v="210715"/>
    <n v="2107159010"/>
    <s v="CDT DESMAT_12-18 M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7"/>
    <n v="210715"/>
    <n v="2107159050"/>
    <s v="CDT 12-18 MESES T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7"/>
    <n v="210720"/>
    <n v="2107200000"/>
    <s v="CDT EMIT IGU O SUP A 18 MES"/>
    <n v="-219116853236"/>
    <n v="0"/>
    <n v="-219116853236.29001"/>
    <n v="-0.290008544921875"/>
    <n v="0"/>
    <n v="0"/>
    <n v="-0.290008544921875"/>
    <n v="0"/>
    <n v="-0.290008544921875"/>
    <n v="-0.10730316162109375"/>
    <n v="0"/>
    <n v="0"/>
    <n v="0"/>
    <n v="0"/>
    <n v="0"/>
    <n v="0"/>
    <n v="0"/>
    <n v="-0.10730316162109375"/>
    <n v="0.37"/>
    <n v="0"/>
    <n v="-0.10730316162109375"/>
    <n v="0"/>
    <n v="-1.480316162109375E-2"/>
    <n v="0"/>
    <n v="-9.2499999999999999E-2"/>
  </r>
  <r>
    <x v="19"/>
    <n v="21"/>
    <n v="2107"/>
    <n v="210720"/>
    <n v="2107200013"/>
    <s v="INTER CDT EMITI IGU O SUP A 18 MES"/>
    <n v="-7224935721"/>
    <n v="0"/>
    <n v="-7224935720.6199999"/>
    <n v="0.38000011444091797"/>
    <n v="0"/>
    <n v="0.38000011444091797"/>
    <n v="0"/>
    <n v="0"/>
    <n v="0.38000011444091797"/>
    <n v="0.14060004234313964"/>
    <n v="0"/>
    <n v="0"/>
    <n v="0"/>
    <n v="0"/>
    <n v="0"/>
    <n v="0"/>
    <n v="0"/>
    <n v="0.14060004234313964"/>
    <n v="0.37"/>
    <n v="0.14060004234313964"/>
    <n v="0"/>
    <n v="0"/>
    <n v="-0.12950014114379882"/>
    <n v="0.14060004234313964"/>
    <n v="0.12950014114379882"/>
  </r>
  <r>
    <x v="19"/>
    <n v="21"/>
    <n v="2107"/>
    <n v="210720"/>
    <n v="2107200050"/>
    <s v="CDT EMIT IGU O SUP A 18 MES"/>
    <n v="-16985549921016"/>
    <n v="0"/>
    <n v="-16985549921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7"/>
    <n v="210720"/>
    <n v="2107200054"/>
    <s v="INTER CDT EMIT IGU O SUPER A 18 MES"/>
    <n v="-187893117547"/>
    <n v="0"/>
    <n v="-187893117547.38"/>
    <n v="-0.3800048828125"/>
    <n v="0"/>
    <n v="0"/>
    <n v="-0.3800048828125"/>
    <n v="0"/>
    <n v="-0.3800048828125"/>
    <n v="-0.14060180664062499"/>
    <n v="0"/>
    <n v="0"/>
    <n v="0"/>
    <n v="0"/>
    <n v="0"/>
    <n v="0"/>
    <n v="0"/>
    <n v="-0.14060180664062499"/>
    <n v="0.37"/>
    <n v="0"/>
    <n v="-0.14060180664062499"/>
    <n v="0"/>
    <n v="-4.0694580078125001E-2"/>
    <n v="0"/>
    <n v="-9.9907226562499993E-2"/>
  </r>
  <r>
    <x v="19"/>
    <n v="21"/>
    <n v="2107"/>
    <n v="210720"/>
    <n v="2107201205"/>
    <s v="ELIMINACION EMITIDOS IGUAL A 12 MESES Y MENOR DE"/>
    <n v="1742"/>
    <n v="0"/>
    <n v="1742.15"/>
    <n v="0.15000000000009095"/>
    <n v="0"/>
    <n v="0.15000000000009095"/>
    <n v="0"/>
    <n v="0"/>
    <n v="0.15000000000009095"/>
    <n v="5.5500000000033647E-2"/>
    <n v="0"/>
    <n v="0"/>
    <n v="0"/>
    <n v="0"/>
    <n v="0"/>
    <n v="0"/>
    <n v="0"/>
    <n v="5.5500000000033647E-2"/>
    <n v="0.37"/>
    <n v="5.5500000000033647E-2"/>
    <n v="0"/>
    <n v="2.9599999338388444E-2"/>
    <n v="0"/>
    <n v="2.5900000661645203E-2"/>
    <n v="0"/>
  </r>
  <r>
    <x v="19"/>
    <n v="21"/>
    <n v="2107"/>
    <n v="210720"/>
    <n v="2107201888"/>
    <s v="EMITIDOS IGUAL O SUPERIOR A 18 MESES"/>
    <n v="-92556035356"/>
    <n v="0"/>
    <n v="-92556035356.110001"/>
    <n v="-0.1100006103515625"/>
    <n v="0"/>
    <n v="0"/>
    <n v="-0.1100006103515625"/>
    <n v="0"/>
    <n v="-0.1100006103515625"/>
    <n v="-4.0700225830078124E-2"/>
    <n v="0"/>
    <n v="0"/>
    <n v="0"/>
    <n v="0"/>
    <n v="0"/>
    <n v="0"/>
    <n v="0"/>
    <n v="-4.0700225830078124E-2"/>
    <n v="0.37"/>
    <n v="0"/>
    <n v="-4.0700225830078124E-2"/>
    <n v="7.3998870849609377E-2"/>
    <n v="0"/>
    <n v="-7.3998870849609377E-2"/>
    <n v="-4.0700225830078124E-2"/>
  </r>
  <r>
    <x v="19"/>
    <n v="21"/>
    <n v="2107"/>
    <n v="210720"/>
    <n v="2107201889"/>
    <s v="DEPOSITOS Y EXIGIBILIDADES"/>
    <n v="-12318504472"/>
    <n v="0"/>
    <n v="-12318504471.559999"/>
    <n v="0.44000053405761719"/>
    <n v="0"/>
    <n v="0.44000053405761719"/>
    <n v="0"/>
    <n v="0"/>
    <n v="0.44000053405761719"/>
    <n v="0.16280019760131836"/>
    <n v="0"/>
    <n v="0"/>
    <n v="0"/>
    <n v="0"/>
    <n v="0"/>
    <n v="0"/>
    <n v="0"/>
    <n v="0.16280019760131836"/>
    <n v="0.37"/>
    <n v="0.16280019760131836"/>
    <n v="0"/>
    <n v="0"/>
    <n v="-5.9199943542480468E-2"/>
    <n v="0.16280019760131836"/>
    <n v="5.9199943542480468E-2"/>
  </r>
  <r>
    <x v="3"/>
    <n v="21"/>
    <n v="2107"/>
    <n v="210720"/>
    <n v="2107207000"/>
    <s v="RECOMPRA CDTS"/>
    <n v="6000000000"/>
    <n v="0"/>
    <n v="0"/>
    <n v="-6000000000"/>
    <n v="0"/>
    <n v="0"/>
    <n v="-6000000000"/>
    <n v="0"/>
    <n v="-6000000000"/>
    <n v="-2220000000"/>
    <n v="0"/>
    <n v="0"/>
    <n v="0"/>
    <n v="0"/>
    <n v="0"/>
    <n v="0"/>
    <n v="0"/>
    <n v="-2220000000"/>
    <n v="0.37"/>
    <n v="0"/>
    <n v="-2220000000"/>
    <n v="0"/>
    <n v="-30953972990.200001"/>
    <n v="0"/>
    <n v="28733972990.200001"/>
  </r>
  <r>
    <x v="3"/>
    <n v="21"/>
    <n v="2107"/>
    <n v="210720"/>
    <n v="2107207001"/>
    <s v="INTERESES DEPOSITOS Y EXIGIBILIDADES"/>
    <n v="109843333"/>
    <n v="0"/>
    <n v="0"/>
    <n v="-109843333"/>
    <n v="0"/>
    <n v="0"/>
    <n v="-109843333"/>
    <n v="0"/>
    <n v="-109843333"/>
    <n v="-40642033.210000001"/>
    <n v="0"/>
    <n v="0"/>
    <n v="0"/>
    <n v="0"/>
    <n v="0"/>
    <n v="0"/>
    <n v="0"/>
    <n v="-40642033.210000001"/>
    <n v="0.37"/>
    <n v="0"/>
    <n v="-40642033.210000001"/>
    <n v="0"/>
    <n v="-1763585562.79"/>
    <n v="0"/>
    <n v="1722943529.5799999"/>
  </r>
  <r>
    <x v="19"/>
    <n v="21"/>
    <n v="2107"/>
    <n v="210720"/>
    <n v="2107209010"/>
    <s v="CDT EMITIDOS MAYOR 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7"/>
    <n v="210720"/>
    <n v="2107209020"/>
    <s v="CXP INT DEP Y EXIGI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7"/>
    <n v="210720"/>
    <n v="2107209025"/>
    <s v="INT ANT_CDT NO COB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7"/>
    <n v="210720"/>
    <n v="2107209026"/>
    <s v="INT VENC_CDT NO COB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7"/>
    <n v="210720"/>
    <n v="2107209050"/>
    <s v="CDT MAYORES 18 M T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7"/>
    <n v="210720"/>
    <n v="2107209101"/>
    <s v="TEMPORAL CDT-DECEV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8"/>
    <n v="210805"/>
    <n v="2108050010"/>
    <s v="CUENTAS DE AHORRO ACTIVA BANCA DIGITAL (CATS)"/>
    <n v="-14132466187"/>
    <n v="0"/>
    <n v="-14132466186.940001"/>
    <n v="5.9999465942382813E-2"/>
    <n v="0"/>
    <n v="5.9999465942382813E-2"/>
    <n v="0"/>
    <n v="0"/>
    <n v="5.9999465942382813E-2"/>
    <n v="2.2199802398681641E-2"/>
    <n v="0"/>
    <n v="0"/>
    <n v="0"/>
    <n v="0"/>
    <n v="0"/>
    <n v="0"/>
    <n v="0"/>
    <n v="2.2199802398681641E-2"/>
    <n v="0.37"/>
    <n v="2.2199802398681641E-2"/>
    <n v="0"/>
    <n v="0"/>
    <n v="-3.700084686279297E-3"/>
    <n v="2.2199802398681641E-2"/>
    <n v="3.700084686279297E-3"/>
  </r>
  <r>
    <x v="19"/>
    <n v="21"/>
    <n v="2108"/>
    <n v="210805"/>
    <n v="2108050014"/>
    <s v="INTERESES CUENTA AHORROS BANCA DIGITAL"/>
    <n v="-16479"/>
    <n v="0"/>
    <n v="-16478.8"/>
    <n v="0.2000000000007276"/>
    <n v="0"/>
    <n v="0.2000000000007276"/>
    <n v="0"/>
    <n v="0"/>
    <n v="0.2000000000007276"/>
    <n v="7.4000000000269212E-2"/>
    <n v="0"/>
    <n v="0"/>
    <n v="0"/>
    <n v="0"/>
    <n v="0"/>
    <n v="0"/>
    <n v="0"/>
    <n v="7.4000000000269212E-2"/>
    <n v="0.37"/>
    <n v="7.4000000000269212E-2"/>
    <n v="0"/>
    <n v="0"/>
    <n v="-5.1799999999784629E-2"/>
    <n v="7.4000000000269212E-2"/>
    <n v="5.1799999999784629E-2"/>
  </r>
  <r>
    <x v="19"/>
    <n v="21"/>
    <n v="2108"/>
    <n v="210805"/>
    <n v="2108050080"/>
    <s v="TEMPORAL ACH - NEQUI FINACLE"/>
    <n v="27383755"/>
    <n v="0"/>
    <n v="27383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8"/>
    <n v="210805"/>
    <n v="2108059020"/>
    <s v="PAS.EST.Y PROV.INT.DEP.DE SECC.DE AHORRO"/>
    <n v="-259799"/>
    <n v="0"/>
    <n v="-259799.27"/>
    <n v="-0.26999999998952262"/>
    <n v="0"/>
    <n v="0"/>
    <n v="-0.26999999998952262"/>
    <n v="0"/>
    <n v="-0.26999999998952262"/>
    <n v="-9.9899999996123368E-2"/>
    <n v="0"/>
    <n v="0"/>
    <n v="0"/>
    <n v="0"/>
    <n v="0"/>
    <n v="0"/>
    <n v="0"/>
    <n v="-9.9899999996123368E-2"/>
    <n v="0.37"/>
    <n v="0"/>
    <n v="-9.9899999996123368E-2"/>
    <n v="0.17390000000043074"/>
    <n v="0"/>
    <n v="-0.17390000000043074"/>
    <n v="-9.9899999996123368E-2"/>
  </r>
  <r>
    <x v="19"/>
    <n v="21"/>
    <n v="2108"/>
    <n v="210805"/>
    <n v="2108059060"/>
    <s v="DEP. DE AHORRO CTAS.ACTIVAS PRIVADAS SYA"/>
    <n v="-37168715919948"/>
    <n v="0"/>
    <n v="-37168715919948.297"/>
    <n v="-0.296875"/>
    <n v="0"/>
    <n v="0"/>
    <n v="-0.296875"/>
    <n v="0"/>
    <n v="-0.296875"/>
    <n v="-0.10984375"/>
    <n v="0"/>
    <n v="0"/>
    <n v="0"/>
    <n v="0"/>
    <n v="0"/>
    <n v="0"/>
    <n v="0"/>
    <n v="-0.10984375"/>
    <n v="0.37"/>
    <n v="0"/>
    <n v="-0.10984375"/>
    <n v="0.185"/>
    <n v="0"/>
    <n v="-0.185"/>
    <n v="-0.10984375"/>
  </r>
  <r>
    <x v="19"/>
    <n v="21"/>
    <n v="2108"/>
    <n v="210805"/>
    <n v="2108059063"/>
    <s v="TEMPORAL CAJEROS  FINACLE"/>
    <n v="-52980199"/>
    <n v="0"/>
    <n v="-52980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8"/>
    <n v="210805"/>
    <n v="2108059070"/>
    <s v="DEP.DE AHORRO CTAS.ACTIVAS OFICIALES SYA"/>
    <n v="-3997542014551"/>
    <n v="0"/>
    <n v="-3997542014551.1201"/>
    <n v="-0.1201171875"/>
    <n v="0"/>
    <n v="0"/>
    <n v="-0.1201171875"/>
    <n v="0"/>
    <n v="-0.1201171875"/>
    <n v="-4.4443359374999998E-2"/>
    <n v="0"/>
    <n v="0"/>
    <n v="0"/>
    <n v="0"/>
    <n v="0"/>
    <n v="0"/>
    <n v="0"/>
    <n v="-4.4443359374999998E-2"/>
    <n v="0.37"/>
    <n v="0"/>
    <n v="-4.4443359374999998E-2"/>
    <n v="7.7685546874999997E-2"/>
    <n v="0"/>
    <n v="-7.7685546874999997E-2"/>
    <n v="-4.4443359374999998E-2"/>
  </r>
  <r>
    <x v="19"/>
    <n v="21"/>
    <n v="2108"/>
    <n v="210805"/>
    <n v="2108059091"/>
    <s v="TEMPORAL CORRESPONSAL BANCA DIGITAL"/>
    <n v="130141737"/>
    <n v="0"/>
    <n v="130141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8"/>
    <n v="210805"/>
    <n v="2108059137"/>
    <s v="TEMP.STF-DEPOSITOS TRANSFER. ACH CTA AH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8"/>
    <n v="210810"/>
    <n v="2108100010"/>
    <s v="CATS INACTIVAS BANCA DIGITAL"/>
    <n v="-389176597"/>
    <n v="0"/>
    <n v="-389176597.06"/>
    <n v="-6.0000002384185791E-2"/>
    <n v="0"/>
    <n v="0"/>
    <n v="-6.0000002384185791E-2"/>
    <n v="0"/>
    <n v="-6.0000002384185791E-2"/>
    <n v="-2.2200000882148744E-2"/>
    <n v="0"/>
    <n v="0"/>
    <n v="0"/>
    <n v="0"/>
    <n v="0"/>
    <n v="0"/>
    <n v="0"/>
    <n v="-2.2200000882148744E-2"/>
    <n v="0.37"/>
    <n v="0"/>
    <n v="-2.2200000882148744E-2"/>
    <n v="7.7700003087520592E-2"/>
    <n v="0"/>
    <n v="-7.7700003087520592E-2"/>
    <n v="-2.2200000882148744E-2"/>
  </r>
  <r>
    <x v="19"/>
    <n v="21"/>
    <n v="2108"/>
    <n v="210810"/>
    <n v="2108109010"/>
    <s v="DEP.DE AHORRO CTAS PRIVADAS INACT. SYA"/>
    <n v="-1669615635418"/>
    <n v="0"/>
    <n v="-1669615635418.21"/>
    <n v="-0.2099609375"/>
    <n v="0"/>
    <n v="0"/>
    <n v="-0.2099609375"/>
    <n v="0"/>
    <n v="-0.2099609375"/>
    <n v="-7.7685546874999997E-2"/>
    <n v="0"/>
    <n v="0"/>
    <n v="0"/>
    <n v="0"/>
    <n v="0"/>
    <n v="0"/>
    <n v="0"/>
    <n v="-7.7685546874999997E-2"/>
    <n v="0.37"/>
    <n v="0"/>
    <n v="-7.7685546874999997E-2"/>
    <n v="1.8518066406249999E-2"/>
    <n v="0"/>
    <n v="-1.8518066406249999E-2"/>
    <n v="-7.7685546874999997E-2"/>
  </r>
  <r>
    <x v="19"/>
    <n v="21"/>
    <n v="2108"/>
    <n v="210810"/>
    <n v="2108109020"/>
    <s v="DEP DE AHORRO CTAS OFICIALES INACT. SYA"/>
    <n v="-120590600564"/>
    <n v="0"/>
    <n v="-120590600564.41"/>
    <n v="-0.410003662109375"/>
    <n v="0"/>
    <n v="0"/>
    <n v="-0.410003662109375"/>
    <n v="0"/>
    <n v="-0.410003662109375"/>
    <n v="-0.15170135498046874"/>
    <n v="0"/>
    <n v="0"/>
    <n v="0"/>
    <n v="0"/>
    <n v="0"/>
    <n v="0"/>
    <n v="0"/>
    <n v="-0.15170135498046874"/>
    <n v="0.37"/>
    <n v="0"/>
    <n v="-0.15170135498046874"/>
    <n v="0"/>
    <n v="-6.6597290039062493E-2"/>
    <n v="0"/>
    <n v="-8.5104064941406252E-2"/>
  </r>
  <r>
    <x v="19"/>
    <n v="21"/>
    <n v="2108"/>
    <n v="210815"/>
    <n v="2108159005"/>
    <s v="DEPOS_ DAT INV_VIR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8"/>
    <n v="210815"/>
    <n v="2108159010"/>
    <s v="DEPOS AHORRO D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8"/>
    <n v="210815"/>
    <n v="2108159011"/>
    <s v="CXP INT DEP Y EXIGI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8"/>
    <n v="210815"/>
    <n v="2108159012"/>
    <s v="CXP INT DEP Y EXIGI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8"/>
    <n v="210815"/>
    <n v="2108159131"/>
    <s v="TEMPORAL DEPOSITOS - INVERSION VIRTU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99999751895667E-2"/>
    <n v="0"/>
    <n v="-1.1099999751895667E-2"/>
    <n v="0"/>
  </r>
  <r>
    <x v="19"/>
    <n v="21"/>
    <n v="2108"/>
    <n v="210820"/>
    <n v="2108209011"/>
    <s v="DEP CUENTAS AHORR ABANDONADAS"/>
    <n v="-122684493552"/>
    <n v="0"/>
    <n v="-122684493552.06"/>
    <n v="-5.999755859375E-2"/>
    <n v="0"/>
    <n v="0"/>
    <n v="-5.999755859375E-2"/>
    <n v="0"/>
    <n v="-5.999755859375E-2"/>
    <n v="-2.2199096679687499E-2"/>
    <n v="0"/>
    <n v="0"/>
    <n v="0"/>
    <n v="0"/>
    <n v="0"/>
    <n v="0"/>
    <n v="0"/>
    <n v="-2.2199096679687499E-2"/>
    <n v="0.37"/>
    <n v="0"/>
    <n v="-2.2199096679687499E-2"/>
    <n v="0.14799774169921875"/>
    <n v="0"/>
    <n v="-0.14799774169921875"/>
    <n v="-2.2199096679687499E-2"/>
  </r>
  <r>
    <x v="19"/>
    <n v="21"/>
    <n v="2109"/>
    <n v="210910"/>
    <n v="2109109010"/>
    <s v="DEPOSITO DE AHORRO CTAS AHORRO PROGRAMAD"/>
    <n v="-27875212261"/>
    <n v="0"/>
    <n v="-27875212261.450001"/>
    <n v="-0.45000076293945313"/>
    <n v="0"/>
    <n v="0"/>
    <n v="-0.45000076293945313"/>
    <n v="0"/>
    <n v="-0.45000076293945313"/>
    <n v="-0.16650028228759767"/>
    <n v="0"/>
    <n v="0"/>
    <n v="0"/>
    <n v="0"/>
    <n v="0"/>
    <n v="0"/>
    <n v="0"/>
    <n v="-0.16650028228759767"/>
    <n v="0.37000000000000005"/>
    <n v="0"/>
    <n v="-0.16650028228759767"/>
    <n v="0"/>
    <n v="-9.9900169372558592E-2"/>
    <n v="0"/>
    <n v="-6.6600112915039075E-2"/>
  </r>
  <r>
    <x v="19"/>
    <n v="21"/>
    <n v="2109"/>
    <n v="210910"/>
    <n v="2109109015"/>
    <s v="CTAS DE AHORRO INACT PROGRAMADO 21271016"/>
    <n v="-37606254899"/>
    <n v="0"/>
    <n v="-37606254898.93"/>
    <n v="6.999969482421875E-2"/>
    <n v="0"/>
    <n v="6.999969482421875E-2"/>
    <n v="0"/>
    <n v="0"/>
    <n v="6.999969482421875E-2"/>
    <n v="2.5899887084960938E-2"/>
    <n v="0"/>
    <n v="0"/>
    <n v="0"/>
    <n v="0"/>
    <n v="0"/>
    <n v="0"/>
    <n v="0"/>
    <n v="2.5899887084960938E-2"/>
    <n v="0.37"/>
    <n v="2.5899887084960938E-2"/>
    <n v="0"/>
    <n v="2.5899887084960938E-2"/>
    <n v="0"/>
    <n v="0"/>
    <n v="0"/>
  </r>
  <r>
    <x v="19"/>
    <n v="21"/>
    <n v="2109"/>
    <n v="210910"/>
    <n v="2109109020"/>
    <s v="CUENTAS DE AHORRO AFC ACTIVAS"/>
    <n v="-362740275419"/>
    <n v="0"/>
    <n v="-362740275418.52002"/>
    <n v="0.47998046875"/>
    <n v="0"/>
    <n v="0.47998046875"/>
    <n v="0"/>
    <n v="0"/>
    <n v="0.47998046875"/>
    <n v="0.17759277343749999"/>
    <n v="0"/>
    <n v="0"/>
    <n v="0"/>
    <n v="0"/>
    <n v="0"/>
    <n v="0"/>
    <n v="0"/>
    <n v="0.17759277343749999"/>
    <n v="0.37"/>
    <n v="0.17759277343749999"/>
    <n v="0"/>
    <n v="0.1184027099609375"/>
    <n v="0"/>
    <n v="5.9190063476562485E-2"/>
    <n v="0"/>
  </r>
  <r>
    <x v="19"/>
    <n v="21"/>
    <n v="2109"/>
    <n v="210910"/>
    <n v="2109109021"/>
    <s v="TP.SAI AHORROS ABONOS AFC CLIENTE PAGADO"/>
    <n v="-9519735630"/>
    <n v="0"/>
    <n v="-9519735630.3400002"/>
    <n v="-0.34000015258789063"/>
    <n v="0"/>
    <n v="0"/>
    <n v="-0.34000015258789063"/>
    <n v="0"/>
    <n v="-0.34000015258789063"/>
    <n v="-0.12580005645751954"/>
    <n v="0"/>
    <n v="0"/>
    <n v="0"/>
    <n v="0"/>
    <n v="0"/>
    <n v="0"/>
    <n v="0"/>
    <n v="-0.12580005645751954"/>
    <n v="0.37000000000000005"/>
    <n v="0"/>
    <n v="-0.12580005645751954"/>
    <n v="9.6200084686279302E-2"/>
    <n v="0"/>
    <n v="-9.6200084686279302E-2"/>
    <n v="-0.12580005645751954"/>
  </r>
  <r>
    <x v="19"/>
    <n v="21"/>
    <n v="2109"/>
    <n v="210910"/>
    <n v="2109109022"/>
    <s v="TP SAI ABONOS AFC TRASLADO DE FONDOS"/>
    <n v="-266661472"/>
    <n v="0"/>
    <n v="-266661471.66999999"/>
    <n v="0.33000001311302185"/>
    <n v="0"/>
    <n v="0.33000001311302185"/>
    <n v="0"/>
    <n v="0"/>
    <n v="0.33000001311302185"/>
    <n v="0.12210000485181809"/>
    <n v="0"/>
    <n v="0"/>
    <n v="0"/>
    <n v="0"/>
    <n v="0"/>
    <n v="0"/>
    <n v="0"/>
    <n v="0.12210000485181809"/>
    <n v="0.37"/>
    <n v="0.12210000485181809"/>
    <n v="0"/>
    <n v="0"/>
    <n v="0"/>
    <n v="0.12210000485181809"/>
    <n v="0"/>
  </r>
  <r>
    <x v="19"/>
    <n v="21"/>
    <n v="2109"/>
    <n v="210910"/>
    <n v="2109109025"/>
    <s v="CUENTAS DE AHORRO AFC INACTIVAS"/>
    <n v="-47828639540"/>
    <n v="0"/>
    <n v="-47828639539.5"/>
    <n v="0.5"/>
    <n v="0"/>
    <n v="0.5"/>
    <n v="0"/>
    <n v="0"/>
    <n v="0.5"/>
    <n v="0.185"/>
    <n v="0"/>
    <n v="0"/>
    <n v="0"/>
    <n v="0"/>
    <n v="0"/>
    <n v="0"/>
    <n v="0"/>
    <n v="0.185"/>
    <n v="0.37"/>
    <n v="0.185"/>
    <n v="0"/>
    <n v="0.14800056457519531"/>
    <n v="0"/>
    <n v="3.6999435424804689E-2"/>
    <n v="0"/>
  </r>
  <r>
    <x v="19"/>
    <n v="21"/>
    <n v="2115"/>
    <n v="211510"/>
    <n v="2115109035"/>
    <s v="CORRESPONSALES_DEPOSITO  A LA VISTA REM_ REEMBOL"/>
    <n v="-4701390"/>
    <n v="0"/>
    <n v="-47013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5"/>
    <n v="211510"/>
    <n v="2115109040"/>
    <s v="CORRESPONSALES NO BANCARIOS"/>
    <n v="-6080239180"/>
    <n v="0"/>
    <n v="-6080239180.1499996"/>
    <n v="-0.14999961853027344"/>
    <n v="0"/>
    <n v="0"/>
    <n v="-0.14999961853027344"/>
    <n v="0"/>
    <n v="-0.14999961853027344"/>
    <n v="-5.5499858856201172E-2"/>
    <n v="0"/>
    <n v="0"/>
    <n v="0"/>
    <n v="0"/>
    <n v="0"/>
    <n v="0"/>
    <n v="0"/>
    <n v="-5.5499858856201172E-2"/>
    <n v="0.37"/>
    <n v="0"/>
    <n v="-5.5499858856201172E-2"/>
    <n v="0"/>
    <n v="-7.4001693725585941E-3"/>
    <n v="0"/>
    <n v="-4.8099689483642578E-2"/>
  </r>
  <r>
    <x v="19"/>
    <n v="21"/>
    <n v="2115"/>
    <n v="211510"/>
    <n v="2115109201"/>
    <s v="CORRESPONSALES EXTRANJEROS ME DOLARES"/>
    <n v="-3403038"/>
    <n v="0"/>
    <n v="-3403037.98"/>
    <n v="2.0000000018626451E-2"/>
    <n v="0"/>
    <n v="2.0000000018626451E-2"/>
    <n v="0"/>
    <n v="0"/>
    <n v="2.0000000018626451E-2"/>
    <n v="7.4000000068917869E-3"/>
    <n v="0"/>
    <n v="0"/>
    <n v="0"/>
    <n v="0"/>
    <n v="0"/>
    <n v="0"/>
    <n v="0"/>
    <n v="7.4000000068917869E-3"/>
    <n v="0.37"/>
    <n v="7.4000000068917869E-3"/>
    <n v="0"/>
    <n v="0.15910000006202607"/>
    <n v="0"/>
    <n v="-0.15170000005513429"/>
    <n v="0"/>
  </r>
  <r>
    <x v="19"/>
    <n v="21"/>
    <n v="2115"/>
    <n v="211510"/>
    <n v="2115109221"/>
    <s v="CORRESPONSALES EXTRANJEROS ME USD"/>
    <n v="-3734279067"/>
    <n v="0"/>
    <n v="-3734279066.6700001"/>
    <n v="0.32999992370605469"/>
    <n v="0"/>
    <n v="0.32999992370605469"/>
    <n v="0"/>
    <n v="0"/>
    <n v="0.32999992370605469"/>
    <n v="0.12209997177124023"/>
    <n v="0"/>
    <n v="0"/>
    <n v="0"/>
    <n v="0"/>
    <n v="0"/>
    <n v="0"/>
    <n v="0"/>
    <n v="0.12209997177124023"/>
    <n v="0.37"/>
    <n v="0.12209997177124023"/>
    <n v="0"/>
    <n v="1.4800338745117188E-2"/>
    <n v="0"/>
    <n v="0.10729963302612304"/>
    <n v="0"/>
  </r>
  <r>
    <x v="19"/>
    <n v="21"/>
    <n v="2115"/>
    <n v="211510"/>
    <n v="2115109223"/>
    <s v="CORRESPONSALES EXTRANJEROS ME LIBRAS ESTERLINA"/>
    <n v="-19717324432"/>
    <n v="0"/>
    <n v="-19717324432.139999"/>
    <n v="-0.1399993896484375"/>
    <n v="0"/>
    <n v="0"/>
    <n v="-0.1399993896484375"/>
    <n v="0"/>
    <n v="-0.1399993896484375"/>
    <n v="-5.1799774169921875E-2"/>
    <n v="0"/>
    <n v="0"/>
    <n v="0"/>
    <n v="0"/>
    <n v="0"/>
    <n v="0"/>
    <n v="0"/>
    <n v="-5.1799774169921875E-2"/>
    <n v="0.37"/>
    <n v="0"/>
    <n v="-5.1799774169921875E-2"/>
    <n v="0"/>
    <n v="0"/>
    <n v="0"/>
    <n v="-5.1799774169921875E-2"/>
  </r>
  <r>
    <x v="19"/>
    <n v="21"/>
    <n v="2115"/>
    <n v="211510"/>
    <n v="2115109236"/>
    <s v="CORRESPONSALES EXTRANJEROS ME EUROS"/>
    <n v="-4912663910"/>
    <n v="0"/>
    <n v="-4912663909.75"/>
    <n v="0.25"/>
    <n v="0"/>
    <n v="0.25"/>
    <n v="0"/>
    <n v="0"/>
    <n v="0.25"/>
    <n v="9.2499999999999999E-2"/>
    <n v="0"/>
    <n v="0"/>
    <n v="0"/>
    <n v="0"/>
    <n v="0"/>
    <n v="0"/>
    <n v="0"/>
    <n v="9.2499999999999999E-2"/>
    <n v="0.37"/>
    <n v="9.2499999999999999E-2"/>
    <n v="0"/>
    <n v="0"/>
    <n v="0"/>
    <n v="9.2499999999999999E-2"/>
    <n v="0"/>
  </r>
  <r>
    <x v="19"/>
    <n v="21"/>
    <n v="2115"/>
    <n v="211510"/>
    <n v="2115109499"/>
    <s v="CORRESPONSALES EXTRANJEROS ME AJUSTE"/>
    <n v="-9558861443"/>
    <n v="0"/>
    <n v="-9558861442.7800007"/>
    <n v="0.21999931335449219"/>
    <n v="0"/>
    <n v="0.21999931335449219"/>
    <n v="0"/>
    <n v="0"/>
    <n v="0.21999931335449219"/>
    <n v="8.1399745941162102E-2"/>
    <n v="0"/>
    <n v="0"/>
    <n v="0"/>
    <n v="0"/>
    <n v="0"/>
    <n v="0"/>
    <n v="0"/>
    <n v="8.1399745941162102E-2"/>
    <n v="0.36999999999999994"/>
    <n v="8.1399745941162102E-2"/>
    <n v="0"/>
    <n v="0"/>
    <n v="-0.11469980239868163"/>
    <n v="8.1399745941162102E-2"/>
    <n v="0.11469980239868163"/>
  </r>
  <r>
    <x v="19"/>
    <n v="21"/>
    <n v="2116"/>
    <n v="211615"/>
    <n v="2116159200"/>
    <s v="DEPOSITOS EN GARANTIA M.E."/>
    <n v="-134623267200"/>
    <n v="0"/>
    <n v="-13462326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7760406494140624"/>
    <n v="0"/>
    <n v="0.17760406494140624"/>
  </r>
  <r>
    <x v="19"/>
    <n v="21"/>
    <n v="2117"/>
    <n v="211705"/>
    <n v="2117059201"/>
    <s v="GIROS POR  PAGAR DÓLAR"/>
    <n v="-325225150719"/>
    <n v="0"/>
    <n v="-325225150718.77002"/>
    <n v="0.22998046875"/>
    <n v="0"/>
    <n v="0.22998046875"/>
    <n v="0"/>
    <n v="0"/>
    <n v="0.22998046875"/>
    <n v="8.5092773437500005E-2"/>
    <n v="0"/>
    <n v="0"/>
    <n v="0"/>
    <n v="0"/>
    <n v="0"/>
    <n v="0"/>
    <n v="0"/>
    <n v="8.5092773437500005E-2"/>
    <n v="0.37"/>
    <n v="8.5092773437500005E-2"/>
    <n v="0"/>
    <n v="0"/>
    <n v="-0.13319458007812499"/>
    <n v="8.5092773437500005E-2"/>
    <n v="0.13319458007812499"/>
  </r>
  <r>
    <x v="19"/>
    <n v="21"/>
    <n v="2117"/>
    <n v="211705"/>
    <n v="2117059203"/>
    <s v="GIROS POR  PAGAR LIBRA ESTERLINA"/>
    <n v="-1143789803"/>
    <n v="0"/>
    <n v="-1143789802.8599999"/>
    <n v="0.1400001049041748"/>
    <n v="0"/>
    <n v="0.1400001049041748"/>
    <n v="0"/>
    <n v="0"/>
    <n v="0.1400001049041748"/>
    <n v="5.1800038814544674E-2"/>
    <n v="0"/>
    <n v="0"/>
    <n v="0"/>
    <n v="0"/>
    <n v="0"/>
    <n v="0"/>
    <n v="0"/>
    <n v="5.1800038814544674E-2"/>
    <n v="0.37"/>
    <n v="5.1800038814544674E-2"/>
    <n v="0"/>
    <n v="0"/>
    <n v="-0.13689995765686036"/>
    <n v="5.1800038814544674E-2"/>
    <n v="0.13689995765686036"/>
  </r>
  <r>
    <x v="19"/>
    <n v="21"/>
    <n v="2117"/>
    <n v="211705"/>
    <n v="2117059205"/>
    <s v="GIROS POR  PAGAR FRANCO SUIZOS"/>
    <n v="-301762146"/>
    <n v="0"/>
    <n v="-301762146.04000002"/>
    <n v="-4.0000021457672119E-2"/>
    <n v="0"/>
    <n v="0"/>
    <n v="-4.0000021457672119E-2"/>
    <n v="0"/>
    <n v="-4.0000021457672119E-2"/>
    <n v="-1.4800007939338684E-2"/>
    <n v="0"/>
    <n v="0"/>
    <n v="0"/>
    <n v="0"/>
    <n v="0"/>
    <n v="0"/>
    <n v="0"/>
    <n v="-1.4800007939338684E-2"/>
    <n v="0.37"/>
    <n v="0"/>
    <n v="-1.4800007939338684E-2"/>
    <n v="0"/>
    <n v="-0.15910000264644622"/>
    <n v="0"/>
    <n v="0.14429999470710753"/>
  </r>
  <r>
    <x v="19"/>
    <n v="21"/>
    <n v="2117"/>
    <n v="211705"/>
    <n v="2117059207"/>
    <s v="GIROS POR  PAGAR CORONA SUECA"/>
    <n v="-45896929"/>
    <n v="0"/>
    <n v="-45896929.109999999"/>
    <n v="-0.10999999940395355"/>
    <n v="0"/>
    <n v="0"/>
    <n v="-0.10999999940395355"/>
    <n v="0"/>
    <n v="-0.10999999940395355"/>
    <n v="-4.0699999779462814E-2"/>
    <n v="0"/>
    <n v="0"/>
    <n v="0"/>
    <n v="0"/>
    <n v="0"/>
    <n v="0"/>
    <n v="0"/>
    <n v="-4.0699999779462814E-2"/>
    <n v="0.37"/>
    <n v="0"/>
    <n v="-4.0699999779462814E-2"/>
    <n v="0.16649999998277054"/>
    <n v="0"/>
    <n v="-0.16649999998277054"/>
    <n v="-4.0699999779462814E-2"/>
  </r>
  <r>
    <x v="19"/>
    <n v="21"/>
    <n v="2117"/>
    <n v="211705"/>
    <n v="2117059208"/>
    <s v="GIROS POR  PAGAR  CORONA DANESA"/>
    <n v="-847547"/>
    <n v="0"/>
    <n v="-847547.46"/>
    <n v="-0.4599999999627471"/>
    <n v="0"/>
    <n v="0"/>
    <n v="-0.4599999999627471"/>
    <n v="0"/>
    <n v="-0.4599999999627471"/>
    <n v="-0.17019999998621643"/>
    <n v="0"/>
    <n v="0"/>
    <n v="0"/>
    <n v="0"/>
    <n v="0"/>
    <n v="0"/>
    <n v="0"/>
    <n v="-0.17019999998621643"/>
    <n v="0.37"/>
    <n v="0"/>
    <n v="-0.17019999998621643"/>
    <n v="0"/>
    <n v="-7.4000001102685925E-2"/>
    <n v="0"/>
    <n v="-9.6199998883530508E-2"/>
  </r>
  <r>
    <x v="19"/>
    <n v="21"/>
    <n v="2117"/>
    <n v="211705"/>
    <n v="2117059211"/>
    <s v="GIROS POR  PAGAR  Y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7"/>
    <n v="211705"/>
    <n v="2117059215"/>
    <s v="GIROS POR  PAGAR DOLAR CANADIENSE"/>
    <n v="-1077138761"/>
    <n v="0"/>
    <n v="-1077138761.0799999"/>
    <n v="-7.9999923706054688E-2"/>
    <n v="0"/>
    <n v="0"/>
    <n v="-7.9999923706054688E-2"/>
    <n v="0"/>
    <n v="-7.9999923706054688E-2"/>
    <n v="-2.9599971771240234E-2"/>
    <n v="0"/>
    <n v="0"/>
    <n v="0"/>
    <n v="0"/>
    <n v="0"/>
    <n v="0"/>
    <n v="0"/>
    <n v="-2.9599971771240234E-2"/>
    <n v="0.37"/>
    <n v="0"/>
    <n v="-2.9599971771240234E-2"/>
    <n v="7.4000017642974855E-2"/>
    <n v="0"/>
    <n v="-7.4000017642974855E-2"/>
    <n v="-2.9599971771240234E-2"/>
  </r>
  <r>
    <x v="19"/>
    <n v="21"/>
    <n v="2117"/>
    <n v="211705"/>
    <n v="2117059216"/>
    <s v="GIROS POR  PAGAR EUROS"/>
    <n v="-29109809033"/>
    <n v="0"/>
    <n v="-29109809033.189999"/>
    <n v="-0.18999862670898438"/>
    <n v="0"/>
    <n v="0"/>
    <n v="-0.18999862670898438"/>
    <n v="0"/>
    <n v="-0.18999862670898438"/>
    <n v="-7.0299491882324219E-2"/>
    <n v="0"/>
    <n v="0"/>
    <n v="0"/>
    <n v="0"/>
    <n v="0"/>
    <n v="0"/>
    <n v="0"/>
    <n v="-7.0299491882324219E-2"/>
    <n v="0.37"/>
    <n v="0"/>
    <n v="-7.0299491882324219E-2"/>
    <n v="0"/>
    <n v="-0.14800056457519531"/>
    <n v="0"/>
    <n v="7.770107269287109E-2"/>
  </r>
  <r>
    <x v="19"/>
    <n v="21"/>
    <n v="2117"/>
    <n v="211705"/>
    <n v="2117059219"/>
    <s v="OTROS DEP.ME.GIROS X PAGAR PESOS MEXICANOS"/>
    <n v="-32535851"/>
    <n v="0"/>
    <n v="-32535851.329999998"/>
    <n v="-0.32999999821186066"/>
    <n v="0"/>
    <n v="0"/>
    <n v="-0.32999999821186066"/>
    <n v="0"/>
    <n v="-0.32999999821186066"/>
    <n v="-0.12209999933838844"/>
    <n v="0"/>
    <n v="0"/>
    <n v="0"/>
    <n v="0"/>
    <n v="0"/>
    <n v="0"/>
    <n v="0"/>
    <n v="-0.12209999933838844"/>
    <n v="0.37"/>
    <n v="0"/>
    <n v="-0.12209999933838844"/>
    <n v="0"/>
    <n v="-1.4799999669194222E-2"/>
    <n v="0"/>
    <n v="-0.10729999966919422"/>
  </r>
  <r>
    <x v="19"/>
    <n v="21"/>
    <n v="2117"/>
    <n v="211710"/>
    <n v="2117109010"/>
    <s v="GIROS BANCARIOS POR PAGAR ANTES 30 DIAS ML"/>
    <n v="-15260953"/>
    <n v="0"/>
    <n v="-15260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7"/>
    <n v="211720"/>
    <n v="2117209050"/>
    <s v="CHEQUES DE GERENCIA SAI"/>
    <n v="-219250676549"/>
    <n v="0"/>
    <n v="-219250676548.76999"/>
    <n v="0.230010986328125"/>
    <n v="0"/>
    <n v="0.230010986328125"/>
    <n v="0"/>
    <n v="0"/>
    <n v="0.230010986328125"/>
    <n v="8.5104064941406252E-2"/>
    <n v="0"/>
    <n v="0"/>
    <n v="0"/>
    <n v="0"/>
    <n v="0"/>
    <n v="0"/>
    <n v="0"/>
    <n v="8.5104064941406252E-2"/>
    <n v="0.37"/>
    <n v="8.5104064941406252E-2"/>
    <n v="0"/>
    <n v="0"/>
    <n v="-4.0694580078125001E-2"/>
    <n v="8.5104064941406252E-2"/>
    <n v="4.0694580078125001E-2"/>
  </r>
  <r>
    <x v="19"/>
    <n v="21"/>
    <n v="2117"/>
    <n v="211720"/>
    <n v="2117209099"/>
    <s v="EXIGIBILIDADES RECHAZO CHEQUES GERENC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7"/>
    <n v="211720"/>
    <n v="2117209103"/>
    <s v="EXIGIBILIDADES SERV_TEMP DEP-SAI-CANJE CH_GCIA"/>
    <n v="274520189"/>
    <n v="0"/>
    <n v="274520188.55000001"/>
    <n v="-0.44999998807907104"/>
    <n v="0"/>
    <n v="0"/>
    <n v="-0.44999998807907104"/>
    <n v="0"/>
    <n v="-0.44999998807907104"/>
    <n v="-0.16649999558925629"/>
    <n v="0"/>
    <n v="0"/>
    <n v="0"/>
    <n v="0"/>
    <n v="0"/>
    <n v="0"/>
    <n v="0"/>
    <n v="-0.16649999558925629"/>
    <n v="0.37"/>
    <n v="0"/>
    <n v="-0.16649999558925629"/>
    <n v="0"/>
    <n v="0"/>
    <n v="0"/>
    <n v="-0.16649999558925629"/>
  </r>
  <r>
    <x v="19"/>
    <n v="21"/>
    <n v="2117"/>
    <n v="211720"/>
    <n v="2117209125"/>
    <s v="TEMPORAL CHEQUES GERENCIA DESEM CARTERA"/>
    <n v="-6075937846"/>
    <n v="0"/>
    <n v="-6075937846.3500004"/>
    <n v="-0.35000038146972656"/>
    <n v="0"/>
    <n v="0"/>
    <n v="-0.35000038146972656"/>
    <n v="0"/>
    <n v="-0.35000038146972656"/>
    <n v="-0.12950014114379882"/>
    <n v="0"/>
    <n v="0"/>
    <n v="0"/>
    <n v="0"/>
    <n v="0"/>
    <n v="0"/>
    <n v="0"/>
    <n v="-0.12950014114379882"/>
    <n v="0.37"/>
    <n v="0"/>
    <n v="-0.12950014114379882"/>
    <n v="0"/>
    <n v="-0.15910011291503906"/>
    <n v="0"/>
    <n v="2.9599971771240241E-2"/>
  </r>
  <r>
    <x v="19"/>
    <n v="21"/>
    <n v="2118"/>
    <n v="211800"/>
    <n v="2118009105"/>
    <s v="CXP RECAUDOS IMPUESTO SOBRE VENTAS"/>
    <n v="-37986103000"/>
    <n v="0"/>
    <n v="-3798610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07"/>
    <s v="RECAUDO IMPUESTO  NACIONAL AL CONSUMO"/>
    <n v="-887867000"/>
    <n v="0"/>
    <n v="-88786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08"/>
    <s v="REC. IMP G OCASION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09"/>
    <s v="RECAUDO IMPUESTO  RETENCIÓN CREE"/>
    <n v="-83515000"/>
    <n v="0"/>
    <n v="-8351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10"/>
    <s v="CXP RECAUDOS IMP_RENTA PERSONAS NATURALES"/>
    <n v="-42872000"/>
    <n v="0"/>
    <n v="-4287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11"/>
    <s v="RECAUDO IMPUESTO NAL ALCONSUMO REG SIMPLIFIC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12"/>
    <s v="RECAUDO IMPUESTO  DE RENTA (IMAS) EMPLEADOS"/>
    <n v="-13971000"/>
    <n v="0"/>
    <n v="-1397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13"/>
    <s v="RECAUDO IMPUESTO  DE RENTA (IMAS) INDEPENDIENTES"/>
    <n v="-4495000"/>
    <n v="0"/>
    <n v="-449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14"/>
    <s v="RECAUDO IMPTO  SOBRE LA RENTA PARA LA EQUIDAD CR"/>
    <n v="-1565808000"/>
    <n v="0"/>
    <n v="-156580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15"/>
    <s v="CXP RECAUDOS IMP_RENTA PERSONAS JURIDICAS"/>
    <n v="-4169000"/>
    <n v="0"/>
    <n v="-416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16"/>
    <s v="RECAUDO IMPUESTOS A LA RIQUEZA"/>
    <n v="-225312000"/>
    <n v="0"/>
    <n v="-22531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25"/>
    <s v="SERV_RECAU_OTROS_IMPTO_RET_PAGO_VAR_BG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26"/>
    <s v="CXP RECAUDOS IMPUESTO RETENCION EN LA FUENTE"/>
    <n v="-182601622000"/>
    <n v="0"/>
    <n v="-18260162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27"/>
    <s v="SERV.DE RECAU.SISTEMA PREFER.SPP EST.1-3"/>
    <n v="-3027000"/>
    <n v="0"/>
    <n v="-302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28"/>
    <s v="SERV_BANC_RECAUDOS OTROS_IMPTO DELINEACION URBAN"/>
    <n v="-63882000"/>
    <n v="0"/>
    <n v="-6388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29"/>
    <s v="SERV_BANC_RECAUDOS REALIZADOS ICA"/>
    <n v="-46909000"/>
    <n v="0"/>
    <n v="-4690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30"/>
    <s v="SERV_BANC_RECAUDOS REALIZADOS PREDIAL"/>
    <n v="-1201196000"/>
    <n v="0"/>
    <n v="-120119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31"/>
    <s v="SERV_BANC_RECAUDOS REALIZADOS VEHICULOS"/>
    <n v="-8604687000"/>
    <n v="0"/>
    <n v="-860468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32"/>
    <s v="CXP RECAUDOS IMPUESTO DECLARACION DE IMPORTACION"/>
    <n v="-84619400713"/>
    <n v="0"/>
    <n v="-84619400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33"/>
    <s v="SERV_BANC_RECAUDOS REALIZADOS RETEICA"/>
    <n v="-1148000"/>
    <n v="0"/>
    <n v="-114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35"/>
    <s v="CXP RECAUDOS REALIZADOS PAGO EN BANCOS"/>
    <n v="-191774158000"/>
    <n v="0"/>
    <n v="-19177415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40"/>
    <s v="SERV_BANC_RECAUDO OTROS_IMPUESTO PREDIAL"/>
    <n v="-2591011000"/>
    <n v="0"/>
    <n v="-259101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41"/>
    <s v="CXP RECAUDOS IMP_DECLARACION IMPORTACION SIMPLIF"/>
    <n v="-138191000"/>
    <n v="0"/>
    <n v="-13819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42"/>
    <s v="CXP RECAUDOS IMPUESTO FACTURA DE NACIONALIZACION"/>
    <n v="-26501849"/>
    <n v="0"/>
    <n v="-26501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45"/>
    <s v="SERV_BANC_RECAUDO OTROS_IMPUESTO ICA"/>
    <n v="-406079000"/>
    <n v="0"/>
    <n v="-40607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46"/>
    <s v="CXP RECAUDOS IMPUESTOAL PATRIMONIO"/>
    <n v="-6298000"/>
    <n v="0"/>
    <n v="-629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50"/>
    <s v="SERV_BANC_RECAUDO OTROS_IMPTO_VEHICULOS"/>
    <n v="-12808495000"/>
    <n v="0"/>
    <n v="-1280849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51"/>
    <s v="CXP RECAUDOS IMP_SEGURIDAD DEMOCRATICA PAGO BAN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52"/>
    <s v="CXP RECAUDOS IMPUESTO GMF"/>
    <n v="-54616432000"/>
    <n v="0"/>
    <n v="-5461643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55"/>
    <s v="SERV_BANC_RECAUDO IMPUESTO INDUSTRIA Y COMERCIO"/>
    <n v="-47632000"/>
    <n v="0"/>
    <n v="-4763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60"/>
    <s v="REC_IMP_AVISOS Y TA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65"/>
    <s v="SERV_BANC_RECAUDO IMPUESTO RET_DELINEACION URBAN"/>
    <n v="-554178000"/>
    <n v="0"/>
    <n v="-55417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66"/>
    <s v="SERV_BANC_RECAUDO IMPUESTOS DEPARTAMENTO ANTIOQU"/>
    <n v="-970900"/>
    <n v="0"/>
    <n v="-970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70"/>
    <s v="SERV.BRIO.RECAUD. IMP MPIO VEHI % M SANTANDER"/>
    <n v="-216883584"/>
    <n v="0"/>
    <n v="-216883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71"/>
    <s v="SERV.BRIO.RECAUD. IMP MPIO VEHICULOS % TOLIMA"/>
    <n v="-173601488"/>
    <n v="0"/>
    <n v="-173601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72"/>
    <s v="RECAUDO IMPUESTOS  INVERSIONISTAS EXTRANJER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74"/>
    <s v="REC IMPUESTOS SANCIONES AUTOLIQUIDADAS"/>
    <n v="-204126000"/>
    <n v="0"/>
    <n v="-20412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76"/>
    <s v="REC IMPUESTOS SANCION EXTEMPO ACT EXTERIOR"/>
    <n v="-53045000"/>
    <n v="0"/>
    <n v="-5304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78"/>
    <s v="RECAUDO IMPUESTOS RETENCIÓN TIMBRE"/>
    <n v="-17173000"/>
    <n v="0"/>
    <n v="-1717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79"/>
    <s v="RECAUDO IMPUESTOS RETENCIÓN VENTA"/>
    <n v="-24145335000"/>
    <n v="0"/>
    <n v="-2414533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n v="21"/>
    <n v="2122"/>
    <n v="212205"/>
    <n v="2122050500"/>
    <s v="INTERBANCARIO PASIVO BANCOS COP"/>
    <n v="-210023992500"/>
    <n v="0"/>
    <n v="-21002399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8802032470703118E-2"/>
    <n v="0"/>
    <n v="-8.8802032470703118E-2"/>
    <n v="0"/>
  </r>
  <r>
    <x v="14"/>
    <n v="21"/>
    <n v="2122"/>
    <n v="212205"/>
    <n v="2122050501"/>
    <s v="INTERBANCARIO PASIVO BANCOS USD"/>
    <n v="-418791027291"/>
    <n v="0"/>
    <n v="-418791027291.42999"/>
    <n v="-0.42999267578125"/>
    <n v="0"/>
    <n v="0"/>
    <n v="-0.42999267578125"/>
    <n v="0"/>
    <n v="-0.42999267578125"/>
    <n v="-0.15909729003906251"/>
    <n v="0"/>
    <n v="0"/>
    <n v="0"/>
    <n v="0"/>
    <n v="0"/>
    <n v="0"/>
    <n v="0"/>
    <n v="-0.15909729003906251"/>
    <n v="0.37"/>
    <n v="0"/>
    <n v="-0.15909729003906251"/>
    <n v="0"/>
    <n v="0"/>
    <n v="0"/>
    <n v="-0.15909729003906251"/>
  </r>
  <r>
    <x v="14"/>
    <n v="21"/>
    <n v="2122"/>
    <n v="212230"/>
    <n v="2122303500"/>
    <s v="INTERBANCARIO PASIVO SECTOR PUBLICO CO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22"/>
    <n v="212295"/>
    <n v="2122950195"/>
    <s v="INTERBANCARIO PASIVO OTRAS ENTIDADES 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n v="21"/>
    <n v="2124"/>
    <n v="212410"/>
    <n v="2124103000"/>
    <s v="REPO PASIVO CERRADO BANCO REPUBLICA CO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n v="21"/>
    <n v="2125"/>
    <n v="212505"/>
    <n v="2125056000"/>
    <s v="COM TRANSF INV OP SIMUL PAS SOC COM BOL AGRO CO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3774385.22000003"/>
    <n v="0"/>
    <n v="-693774385.22000003"/>
    <n v="0"/>
  </r>
  <r>
    <x v="14"/>
    <n v="21"/>
    <n v="2125"/>
    <n v="212505"/>
    <n v="2125057500"/>
    <s v="COM TRANSF INV OP SIMUL PAS COM_DE SEG-REASEG 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n v="21"/>
    <n v="2129"/>
    <n v="212905"/>
    <n v="2129050501"/>
    <s v="POSISION_CORTO POR REPOSBANCOS USD"/>
    <n v="-5711218598"/>
    <n v="0"/>
    <n v="-5711218598.3999996"/>
    <n v="-0.39999961853027344"/>
    <n v="0"/>
    <n v="0"/>
    <n v="-0.39999961853027344"/>
    <n v="0"/>
    <n v="-0.39999961853027344"/>
    <n v="-0.14799985885620118"/>
    <n v="0"/>
    <n v="0"/>
    <n v="0"/>
    <n v="0"/>
    <n v="0"/>
    <n v="0"/>
    <n v="0"/>
    <n v="-0.14799985885620118"/>
    <n v="0.37"/>
    <n v="0"/>
    <n v="-0.14799985885620118"/>
    <n v="0"/>
    <n v="0"/>
    <n v="0"/>
    <n v="-0.14799985885620118"/>
  </r>
  <r>
    <x v="14"/>
    <n v="21"/>
    <n v="2129"/>
    <n v="212910"/>
    <n v="2129102500"/>
    <s v="COMP EN CORTO OP SIMUL OT ENT_FRA COP"/>
    <n v="-1537213276119"/>
    <n v="0"/>
    <n v="-1537213276119.0601"/>
    <n v="-6.005859375E-2"/>
    <n v="0"/>
    <n v="0"/>
    <n v="-6.005859375E-2"/>
    <n v="0"/>
    <n v="-6.005859375E-2"/>
    <n v="-2.2221679687499999E-2"/>
    <n v="0"/>
    <n v="0"/>
    <n v="0"/>
    <n v="0"/>
    <n v="0"/>
    <n v="0"/>
    <n v="0"/>
    <n v="-2.2221679687499999E-2"/>
    <n v="0.37"/>
    <n v="0"/>
    <n v="-2.2221679687499999E-2"/>
    <n v="0"/>
    <n v="0"/>
    <n v="0"/>
    <n v="-2.2221679687499999E-2"/>
  </r>
  <r>
    <x v="14"/>
    <n v="21"/>
    <n v="2129"/>
    <n v="212910"/>
    <n v="2129105000"/>
    <s v="CORTO OP SI 50 CO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n v="21"/>
    <n v="2129"/>
    <n v="212910"/>
    <n v="2129106000"/>
    <s v="COMP EN CORTO OP SIMUL BOL AGRO CO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5"/>
    <n v="0"/>
    <n v="-0.185"/>
    <n v="0"/>
  </r>
  <r>
    <x v="14"/>
    <n v="21"/>
    <n v="2129"/>
    <n v="212910"/>
    <n v="2129107500"/>
    <s v="COMP EN CORTO OP SIMUL SEG Y REASEG COP"/>
    <n v="-4038192147"/>
    <n v="0"/>
    <n v="-4038192146.6799998"/>
    <n v="0.32000017166137695"/>
    <n v="0"/>
    <n v="0.32000017166137695"/>
    <n v="0"/>
    <n v="0"/>
    <n v="0.32000017166137695"/>
    <n v="0.11840006351470947"/>
    <n v="0"/>
    <n v="0"/>
    <n v="0"/>
    <n v="0"/>
    <n v="0"/>
    <n v="0"/>
    <n v="0"/>
    <n v="0.11840006351470947"/>
    <n v="0.37"/>
    <n v="0.11840006351470947"/>
    <n v="0"/>
    <n v="0"/>
    <n v="0"/>
    <n v="0.11840006351470947"/>
    <n v="0"/>
  </r>
  <r>
    <x v="19"/>
    <n v="21"/>
    <n v="2129"/>
    <n v="212915"/>
    <n v="2129155500"/>
    <s v="COMP POS EN CORT OP TTV FON PENS CO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30"/>
    <n v="213006"/>
    <n v="2130061888"/>
    <s v="DE GARANTIA GENERAL MENOR DE 18 MESES"/>
    <n v="-212806481280"/>
    <n v="0"/>
    <n v="-212806481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21"/>
    <n v="2130"/>
    <n v="213007"/>
    <n v="2130079001"/>
    <s v="BONOS DE GARANTIA 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21"/>
    <n v="2130"/>
    <n v="213010"/>
    <n v="2130100000"/>
    <s v="BON OTROS IGU O SUP  18 MES TV"/>
    <n v="-3043404000000"/>
    <n v="0"/>
    <n v="-3043404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21"/>
    <n v="2130"/>
    <n v="213010"/>
    <n v="2130100010"/>
    <s v="BON OTROS IGU O SUP A 18 ME TF"/>
    <n v="-315592000000"/>
    <n v="0"/>
    <n v="-315592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21"/>
    <n v="2130"/>
    <n v="213010"/>
    <n v="2130100030"/>
    <s v="INTER BON OTROS IGU O SUP A 18 MESES"/>
    <n v="-31621075092"/>
    <n v="0"/>
    <n v="-31621075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7760124206542968"/>
    <n v="0"/>
    <n v="0.17760124206542968"/>
  </r>
  <r>
    <x v="20"/>
    <n v="21"/>
    <n v="2130"/>
    <n v="213010"/>
    <n v="2130107000"/>
    <s v="OTROS IGUAL O SUPERIOR A 18 MESES"/>
    <n v="187292403067"/>
    <n v="0"/>
    <n v="181274288373.16745"/>
    <n v="-6018114693.8299866"/>
    <n v="-6018114693.8299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21"/>
    <n v="2130"/>
    <n v="213010"/>
    <n v="2130109030"/>
    <s v="INTRS_TIT_INV_BON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21"/>
    <n v="2130"/>
    <n v="213010"/>
    <n v="2130109060"/>
    <s v="DESCNTO BONOS SENIO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21"/>
    <n v="2130"/>
    <n v="213010"/>
    <n v="2130109100"/>
    <s v="BONOS TF COP &gt;18 M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21"/>
    <n v="2130"/>
    <n v="213010"/>
    <n v="2130109200"/>
    <s v="BONOS TV &gt; 18 M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21"/>
    <n v="2130"/>
    <n v="213010"/>
    <n v="2130109203"/>
    <s v="BONOS SENIOR 18 M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21"/>
    <n v="2130"/>
    <n v="213012"/>
    <n v="2130120000"/>
    <s v="BON SUBORDINADOS TV"/>
    <n v="-1323152000000"/>
    <n v="0"/>
    <n v="-1323152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21"/>
    <n v="2130"/>
    <n v="213012"/>
    <n v="2130120010"/>
    <s v="BON SUBORDINADOS TF"/>
    <n v="-65100000000"/>
    <n v="0"/>
    <n v="-65100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21"/>
    <n v="2130"/>
    <n v="213012"/>
    <n v="2130120020"/>
    <s v="BON SUBORDINADOS DOLARES"/>
    <n v="-5944087908480"/>
    <n v="0"/>
    <n v="-5935097034195.4199"/>
    <n v="8990874284.5800781"/>
    <n v="0"/>
    <n v="8990874284.5800781"/>
    <n v="0"/>
    <n v="0"/>
    <n v="8990874284.5800781"/>
    <n v="3326623485.2946291"/>
    <n v="0"/>
    <n v="0"/>
    <n v="0"/>
    <n v="0"/>
    <n v="0"/>
    <n v="0"/>
    <n v="0"/>
    <n v="3326623485.2946291"/>
    <n v="0.37"/>
    <n v="3326623485.2946291"/>
    <n v="0"/>
    <n v="3326623485.2946291"/>
    <n v="0"/>
    <n v="0"/>
    <n v="0"/>
  </r>
  <r>
    <x v="20"/>
    <n v="21"/>
    <n v="2130"/>
    <n v="213012"/>
    <n v="2130120030"/>
    <s v="INTER BON SUBORDINADOS"/>
    <n v="-52452938038"/>
    <n v="0"/>
    <n v="-52452938038.379997"/>
    <n v="-0.37999725341796875"/>
    <n v="0"/>
    <n v="0"/>
    <n v="-0.37999725341796875"/>
    <n v="0"/>
    <n v="-0.37999725341796875"/>
    <n v="-0.14059898376464844"/>
    <n v="0"/>
    <n v="0"/>
    <n v="0"/>
    <n v="0"/>
    <n v="0"/>
    <n v="0"/>
    <n v="0"/>
    <n v="-0.14059898376464844"/>
    <n v="0.37"/>
    <n v="0"/>
    <n v="-0.14059898376464844"/>
    <n v="0"/>
    <n v="-8.5098419189453128E-2"/>
    <n v="0"/>
    <n v="-5.550056457519531E-2"/>
  </r>
  <r>
    <x v="20"/>
    <n v="21"/>
    <n v="2130"/>
    <n v="213012"/>
    <n v="2130120070"/>
    <s v="DCTO/PRIM BON SUBORDINADOS 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21"/>
    <n v="2130"/>
    <n v="213012"/>
    <n v="2130129050"/>
    <s v="DCTO_COLOC_BONOS SU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21"/>
    <n v="2130"/>
    <n v="213012"/>
    <n v="2130129201"/>
    <s v="INT_ BONOS 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21"/>
    <n v="2130"/>
    <n v="213012"/>
    <n v="2130129202"/>
    <s v="BONOS SUP 18 M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21"/>
    <n v="2130"/>
    <n v="213012"/>
    <n v="2130129204"/>
    <s v="INT BONOS USD SENIO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21"/>
    <n v="2130"/>
    <n v="213012"/>
    <n v="2130129290"/>
    <s v="TEMPORAL APLICATIVO CDT Y BONOS-CIB"/>
    <n v="-1"/>
    <n v="0"/>
    <n v="-1.43"/>
    <n v="-0.42999999999999994"/>
    <n v="0"/>
    <n v="0"/>
    <n v="-0.42999999999999994"/>
    <n v="0"/>
    <n v="-0.42999999999999994"/>
    <n v="-0.15909999999999996"/>
    <n v="0"/>
    <n v="0"/>
    <n v="0"/>
    <n v="0"/>
    <n v="0"/>
    <n v="0"/>
    <n v="0"/>
    <n v="-0.15909999999999996"/>
    <n v="0.37"/>
    <n v="0"/>
    <n v="-0.15909999999999996"/>
    <n v="0"/>
    <n v="0"/>
    <n v="0"/>
    <n v="-0.15909999999999996"/>
  </r>
  <r>
    <x v="20"/>
    <n v="21"/>
    <n v="2130"/>
    <n v="213012"/>
    <n v="2130129400"/>
    <s v="BONOS IPC SUP 120 M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21"/>
    <n v="2130"/>
    <n v="213012"/>
    <n v="2130129401"/>
    <s v="BONOS TF SUP 120 M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30"/>
    <n v="213013"/>
    <n v="2130130000"/>
    <s v="BONOS ORDINARIOS"/>
    <n v="-2809920000000"/>
    <n v="0"/>
    <n v="-2809920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30"/>
    <n v="213013"/>
    <n v="2130130010"/>
    <s v="INTERESES BONOS ORDINARIOS"/>
    <n v="-68733765330"/>
    <n v="0"/>
    <n v="-68733765330.210007"/>
    <n v="-0.2100067138671875"/>
    <n v="0"/>
    <n v="0"/>
    <n v="-0.2100067138671875"/>
    <n v="0"/>
    <n v="-0.2100067138671875"/>
    <n v="-7.7702484130859367E-2"/>
    <n v="0"/>
    <n v="0"/>
    <n v="0"/>
    <n v="0"/>
    <n v="0"/>
    <n v="0"/>
    <n v="0"/>
    <n v="-7.7702484130859367E-2"/>
    <n v="0.36999999999999994"/>
    <n v="0"/>
    <n v="-7.7702484130859367E-2"/>
    <n v="0.17759983062744139"/>
    <n v="0"/>
    <n v="-0.17759983062744139"/>
    <n v="-7.7702484130859367E-2"/>
  </r>
  <r>
    <x v="20"/>
    <n v="21"/>
    <n v="2130"/>
    <n v="213013"/>
    <n v="2130130020"/>
    <s v="DCTO/PRIM BON ORDINARI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30"/>
    <n v="213013"/>
    <n v="2130131888"/>
    <s v="INTERESES TITULOS DE INVERSION EN CIRCULACION"/>
    <n v="-4663743027"/>
    <n v="0"/>
    <n v="-4663743027.4200001"/>
    <n v="-0.42000007629394531"/>
    <n v="0"/>
    <n v="0"/>
    <n v="-0.42000007629394531"/>
    <n v="0"/>
    <n v="-0.42000007629394531"/>
    <n v="-0.15540002822875976"/>
    <n v="0"/>
    <n v="0"/>
    <n v="0"/>
    <n v="0"/>
    <n v="0"/>
    <n v="0"/>
    <n v="0"/>
    <n v="-0.15540002822875976"/>
    <n v="0.37"/>
    <n v="0"/>
    <n v="-0.15540002822875976"/>
    <n v="8.8799915313720695E-2"/>
    <n v="0"/>
    <n v="-8.8799915313720695E-2"/>
    <n v="-0.15540002822875976"/>
  </r>
  <r>
    <x v="19"/>
    <n v="21"/>
    <n v="2130"/>
    <n v="213027"/>
    <n v="2130277000"/>
    <s v="CXP INSTRUMENTOS COMPUESTOS"/>
    <n v="-544990838465"/>
    <n v="0"/>
    <n v="-544990838464.91998"/>
    <n v="8.001708984375E-2"/>
    <n v="8.00170898437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56"/>
    <n v="215605"/>
    <n v="2156059020"/>
    <s v="CTAS CANCELADAS.CTAS CTES  SYA."/>
    <n v="-868803395"/>
    <n v="0"/>
    <n v="-868803395.15999997"/>
    <n v="-0.15999996662139893"/>
    <n v="0"/>
    <n v="0"/>
    <n v="-0.15999996662139893"/>
    <n v="0"/>
    <n v="-0.15999996662139893"/>
    <n v="-5.9199987649917601E-2"/>
    <n v="0"/>
    <n v="0"/>
    <n v="0"/>
    <n v="0"/>
    <n v="0"/>
    <n v="0"/>
    <n v="0"/>
    <n v="-5.9199987649917601E-2"/>
    <n v="0.37"/>
    <n v="0"/>
    <n v="-5.9199987649917601E-2"/>
    <n v="0"/>
    <n v="-0.10729998588562012"/>
    <n v="0"/>
    <n v="4.8099998235702518E-2"/>
  </r>
  <r>
    <x v="19"/>
    <n v="21"/>
    <n v="2156"/>
    <n v="215610"/>
    <n v="2156109020"/>
    <s v="CUENTAS CANCELADAS CTAS. AHORRO SYA"/>
    <n v="-5021457929"/>
    <n v="0"/>
    <n v="-5021457929.0900002"/>
    <n v="-9.0000152587890625E-2"/>
    <n v="0"/>
    <n v="0"/>
    <n v="-9.0000152587890625E-2"/>
    <n v="0"/>
    <n v="-9.0000152587890625E-2"/>
    <n v="-3.3300056457519531E-2"/>
    <n v="0"/>
    <n v="0"/>
    <n v="0"/>
    <n v="0"/>
    <n v="0"/>
    <n v="0"/>
    <n v="0"/>
    <n v="-3.3300056457519531E-2"/>
    <n v="0.37"/>
    <n v="0"/>
    <n v="-3.3300056457519531E-2"/>
    <n v="0.185"/>
    <n v="0"/>
    <n v="-0.185"/>
    <n v="-3.3300056457519531E-2"/>
  </r>
  <r>
    <x v="15"/>
    <n v="22"/>
    <n v="2205"/>
    <n v="220505"/>
    <n v="2205050501"/>
    <s v="DERECHO FORWARD COMPRA DE ESPECULACION PASIVO US"/>
    <n v="4916717902623"/>
    <n v="0"/>
    <n v="0"/>
    <n v="-4916717902623"/>
    <n v="0"/>
    <n v="0"/>
    <n v="-4916717902623"/>
    <n v="0"/>
    <n v="-4916717902623"/>
    <n v="-1819185623970.51"/>
    <n v="0"/>
    <n v="0"/>
    <n v="0"/>
    <n v="0"/>
    <n v="0"/>
    <n v="0"/>
    <n v="0"/>
    <n v="-1819185623970.51"/>
    <n v="0.37"/>
    <n v="0"/>
    <n v="-1819185623970.51"/>
    <n v="0"/>
    <n v="-2772568782591.7998"/>
    <n v="0"/>
    <n v="953383158621.28979"/>
  </r>
  <r>
    <x v="15"/>
    <n v="22"/>
    <n v="2205"/>
    <n v="220505"/>
    <n v="2205050600"/>
    <s v="DERECHO FORWARD VENTA DE ESPECULACION PASIVO COP"/>
    <n v="7365378565143"/>
    <n v="0"/>
    <n v="0"/>
    <n v="-7365378565143"/>
    <n v="0"/>
    <n v="0"/>
    <n v="-7365378565143"/>
    <n v="0"/>
    <n v="-7365378565143"/>
    <n v="-2725190069102.9102"/>
    <n v="0"/>
    <n v="0"/>
    <n v="0"/>
    <n v="0"/>
    <n v="0"/>
    <n v="0"/>
    <n v="0"/>
    <n v="-2725190069102.9102"/>
    <n v="0.37"/>
    <n v="0"/>
    <n v="-2725190069102.9102"/>
    <n v="0"/>
    <n v="-888258651347.15002"/>
    <n v="0"/>
    <n v="-1836931417755.7603"/>
  </r>
  <r>
    <x v="15"/>
    <n v="22"/>
    <n v="2205"/>
    <n v="220505"/>
    <n v="2205052500"/>
    <s v="OBLIGACION FORWARD CPRA ESPECULACION PASIVO COP"/>
    <n v="-5072362608199"/>
    <n v="0"/>
    <n v="0"/>
    <n v="5072362608199"/>
    <n v="0"/>
    <n v="5072362608199"/>
    <n v="0"/>
    <n v="0"/>
    <n v="5072362608199"/>
    <n v="1876774165033.6299"/>
    <n v="0"/>
    <n v="0"/>
    <n v="0"/>
    <n v="0"/>
    <n v="0"/>
    <n v="0"/>
    <n v="0"/>
    <n v="1876774165033.6299"/>
    <n v="0.37"/>
    <n v="1876774165033.6299"/>
    <n v="0"/>
    <n v="2816658729226.6401"/>
    <n v="0"/>
    <n v="-939884564193.01025"/>
    <n v="0"/>
  </r>
  <r>
    <x v="15"/>
    <n v="22"/>
    <n v="2205"/>
    <n v="220505"/>
    <n v="2205052601"/>
    <s v="OBLIGACION FORWARD VENTA ESPECULACION PASIVO USD"/>
    <n v="-7487392852193"/>
    <n v="0"/>
    <n v="0"/>
    <n v="7487392852193"/>
    <n v="0"/>
    <n v="7487392852193"/>
    <n v="0"/>
    <n v="0"/>
    <n v="7487392852193"/>
    <n v="2770335355311.4102"/>
    <n v="0"/>
    <n v="0"/>
    <n v="0"/>
    <n v="0"/>
    <n v="0"/>
    <n v="0"/>
    <n v="0"/>
    <n v="2770335355311.4102"/>
    <n v="0.37"/>
    <n v="2770335355311.4102"/>
    <n v="0"/>
    <n v="891960139675.10999"/>
    <n v="0"/>
    <n v="1878375215636.3003"/>
    <n v="0"/>
  </r>
  <r>
    <x v="15"/>
    <n v="22"/>
    <n v="2205"/>
    <n v="220510"/>
    <n v="2205100703"/>
    <s v="DERECHO FORWARD DE COMPRA ESPEC PAS GBP"/>
    <n v="9862679702"/>
    <n v="0"/>
    <n v="0"/>
    <n v="-9862679702"/>
    <n v="0"/>
    <n v="0"/>
    <n v="-9862679702"/>
    <n v="0"/>
    <n v="-9862679702"/>
    <n v="-3649191489.7399998"/>
    <n v="0"/>
    <n v="0"/>
    <n v="0"/>
    <n v="0"/>
    <n v="0"/>
    <n v="0"/>
    <n v="0"/>
    <n v="-3649191489.7399998"/>
    <n v="0.37"/>
    <n v="0"/>
    <n v="-3649191489.7399998"/>
    <n v="0"/>
    <n v="0"/>
    <n v="0"/>
    <n v="-3649191489.7399998"/>
  </r>
  <r>
    <x v="15"/>
    <n v="22"/>
    <n v="2205"/>
    <n v="220510"/>
    <n v="2205100705"/>
    <s v="DERECHO FORWARD DE COMPRA ESPEC PAS CH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22"/>
    <n v="2205"/>
    <n v="220510"/>
    <n v="2205100711"/>
    <s v="DERECHO FORWARD DE COMPRA ESPEC PAS JPY"/>
    <n v="1780583114"/>
    <n v="0"/>
    <n v="0"/>
    <n v="-1780583114"/>
    <n v="0"/>
    <n v="0"/>
    <n v="-1780583114"/>
    <n v="0"/>
    <n v="-1780583114"/>
    <n v="-658815752.17999995"/>
    <n v="0"/>
    <n v="0"/>
    <n v="0"/>
    <n v="0"/>
    <n v="0"/>
    <n v="0"/>
    <n v="0"/>
    <n v="-658815752.17999995"/>
    <n v="0.37"/>
    <n v="0"/>
    <n v="-658815752.17999995"/>
    <n v="0"/>
    <n v="-3068309520.9499998"/>
    <n v="0"/>
    <n v="2409493768.77"/>
  </r>
  <r>
    <x v="15"/>
    <n v="22"/>
    <n v="2205"/>
    <n v="220510"/>
    <n v="2205100715"/>
    <s v="DERECHO FORWARD DE COMPRA ESPEC PAS CAD"/>
    <n v="28558947838"/>
    <n v="0"/>
    <n v="0"/>
    <n v="-28558947838"/>
    <n v="0"/>
    <n v="0"/>
    <n v="-28558947838"/>
    <n v="0"/>
    <n v="-28558947838"/>
    <n v="-10566810700.059999"/>
    <n v="0"/>
    <n v="0"/>
    <n v="0"/>
    <n v="0"/>
    <n v="0"/>
    <n v="0"/>
    <n v="0"/>
    <n v="-10566810700.059999"/>
    <n v="0.37"/>
    <n v="0"/>
    <n v="-10566810700.059999"/>
    <n v="0"/>
    <n v="-2992385697.4400001"/>
    <n v="0"/>
    <n v="-7574425002.6199989"/>
  </r>
  <r>
    <x v="15"/>
    <n v="22"/>
    <n v="2205"/>
    <n v="220510"/>
    <n v="2205100716"/>
    <s v="DERECHO FORWARD DE COMPRA ESPEC PAS EUR"/>
    <n v="235769504832"/>
    <n v="0"/>
    <n v="0"/>
    <n v="-235769504832"/>
    <n v="0"/>
    <n v="0"/>
    <n v="-235769504832"/>
    <n v="0"/>
    <n v="-235769504832"/>
    <n v="-87234716787.839996"/>
    <n v="0"/>
    <n v="0"/>
    <n v="0"/>
    <n v="0"/>
    <n v="0"/>
    <n v="0"/>
    <n v="0"/>
    <n v="-87234716787.839996"/>
    <n v="0.37"/>
    <n v="0"/>
    <n v="-87234716787.839996"/>
    <n v="0"/>
    <n v="-2946893076.71"/>
    <n v="0"/>
    <n v="-84287823711.12999"/>
  </r>
  <r>
    <x v="15"/>
    <n v="22"/>
    <n v="2205"/>
    <n v="220510"/>
    <n v="2205100719"/>
    <s v="DERECHO FORWARD DE COMPRA ESPEC PAS MXN"/>
    <n v="40269500274"/>
    <n v="0"/>
    <n v="0"/>
    <n v="-40269500274"/>
    <n v="0"/>
    <n v="0"/>
    <n v="-40269500274"/>
    <n v="0"/>
    <n v="-40269500274"/>
    <n v="-14899715101.379999"/>
    <n v="0"/>
    <n v="0"/>
    <n v="0"/>
    <n v="0"/>
    <n v="0"/>
    <n v="0"/>
    <n v="0"/>
    <n v="-14899715101.379999"/>
    <n v="0.37"/>
    <n v="0"/>
    <n v="-14899715101.379999"/>
    <n v="0"/>
    <n v="-114368384.17"/>
    <n v="0"/>
    <n v="-14785346717.209999"/>
  </r>
  <r>
    <x v="15"/>
    <n v="22"/>
    <n v="2205"/>
    <n v="220510"/>
    <n v="2205100742"/>
    <s v="DERECHO FORWARD DE COMPRA ESPEC PAS BRL"/>
    <n v="44281439482"/>
    <n v="0"/>
    <n v="0"/>
    <n v="-44281439482"/>
    <n v="0"/>
    <n v="0"/>
    <n v="-44281439482"/>
    <n v="0"/>
    <n v="-44281439482"/>
    <n v="-16384132608.34"/>
    <n v="0"/>
    <n v="0"/>
    <n v="0"/>
    <n v="0"/>
    <n v="0"/>
    <n v="0"/>
    <n v="0"/>
    <n v="-16384132608.34"/>
    <n v="0.37"/>
    <n v="0"/>
    <n v="-16384132608.34"/>
    <n v="0"/>
    <n v="0"/>
    <n v="0"/>
    <n v="-16384132608.34"/>
  </r>
  <r>
    <x v="15"/>
    <n v="22"/>
    <n v="2205"/>
    <n v="220510"/>
    <n v="2205100801"/>
    <s v="DERECHO FORWARD DE VENTA ESPEC PAS USD"/>
    <n v="163455589697"/>
    <n v="0"/>
    <n v="0"/>
    <n v="-163455589697"/>
    <n v="0"/>
    <n v="0"/>
    <n v="-163455589697"/>
    <n v="0"/>
    <n v="-163455589697"/>
    <n v="-60478568187.889999"/>
    <n v="0"/>
    <n v="0"/>
    <n v="0"/>
    <n v="0"/>
    <n v="0"/>
    <n v="0"/>
    <n v="0"/>
    <n v="-60478568187.889999"/>
    <n v="0.37"/>
    <n v="0"/>
    <n v="-60478568187.889999"/>
    <n v="0"/>
    <n v="-72080004186.990005"/>
    <n v="0"/>
    <n v="11601435999.100006"/>
  </r>
  <r>
    <x v="15"/>
    <n v="22"/>
    <n v="2205"/>
    <n v="220510"/>
    <n v="2205102701"/>
    <s v="OBLIGACION DE FORWARD DE COMPRA ESPEC PAS USD"/>
    <n v="-363914903199"/>
    <n v="0"/>
    <n v="0"/>
    <n v="363914903199"/>
    <n v="0"/>
    <n v="363914903199"/>
    <n v="0"/>
    <n v="0"/>
    <n v="363914903199"/>
    <n v="134648514183.63"/>
    <n v="0"/>
    <n v="0"/>
    <n v="0"/>
    <n v="0"/>
    <n v="0"/>
    <n v="0"/>
    <n v="0"/>
    <n v="134648514183.63"/>
    <n v="0.37"/>
    <n v="134648514183.63"/>
    <n v="0"/>
    <n v="9167266731.2700005"/>
    <n v="0"/>
    <n v="125481247452.36"/>
    <n v="0"/>
  </r>
  <r>
    <x v="15"/>
    <n v="22"/>
    <n v="2205"/>
    <n v="220510"/>
    <n v="2205102803"/>
    <s v="OBLIGACION DE FORWARD DE VENTA ESPEC PAS GBP"/>
    <n v="-67463834"/>
    <n v="0"/>
    <n v="0"/>
    <n v="67463834"/>
    <n v="0"/>
    <n v="67463834"/>
    <n v="0"/>
    <n v="0"/>
    <n v="67463834"/>
    <n v="24961618.579999998"/>
    <n v="0"/>
    <n v="0"/>
    <n v="0"/>
    <n v="0"/>
    <n v="0"/>
    <n v="0"/>
    <n v="0"/>
    <n v="24961618.579999998"/>
    <n v="0.37"/>
    <n v="24961618.579999998"/>
    <n v="0"/>
    <n v="6110803187.3000002"/>
    <n v="0"/>
    <n v="-6085841568.7200003"/>
    <n v="0"/>
  </r>
  <r>
    <x v="15"/>
    <n v="22"/>
    <n v="2205"/>
    <n v="220510"/>
    <n v="2205102811"/>
    <s v="OBLIGACION DE FORWARD DE VENTA ESPEC PAS JPY"/>
    <n v="-278408030"/>
    <n v="0"/>
    <n v="0"/>
    <n v="278408030"/>
    <n v="0"/>
    <n v="278408030"/>
    <n v="0"/>
    <n v="0"/>
    <n v="278408030"/>
    <n v="103010971.09999999"/>
    <n v="0"/>
    <n v="0"/>
    <n v="0"/>
    <n v="0"/>
    <n v="0"/>
    <n v="0"/>
    <n v="0"/>
    <n v="103010971.09999999"/>
    <n v="0.37"/>
    <n v="103010971.09999999"/>
    <n v="0"/>
    <n v="231151505.25999999"/>
    <n v="0"/>
    <n v="-128140534.16"/>
    <n v="0"/>
  </r>
  <r>
    <x v="15"/>
    <n v="22"/>
    <n v="2205"/>
    <n v="220510"/>
    <n v="2205102816"/>
    <s v="OBLIGACION DE FORWARD DE VENTA ESPEC PAS EUR"/>
    <n v="-81497358326"/>
    <n v="0"/>
    <n v="0"/>
    <n v="81497358326"/>
    <n v="0"/>
    <n v="81497358326"/>
    <n v="0"/>
    <n v="0"/>
    <n v="81497358326"/>
    <n v="30154022580.619999"/>
    <n v="0"/>
    <n v="0"/>
    <n v="0"/>
    <n v="0"/>
    <n v="0"/>
    <n v="0"/>
    <n v="0"/>
    <n v="30154022580.619999"/>
    <n v="0.37"/>
    <n v="30154022580.619999"/>
    <n v="0"/>
    <n v="58456041011.839996"/>
    <n v="0"/>
    <n v="-28302018431.219997"/>
    <n v="0"/>
  </r>
  <r>
    <x v="15"/>
    <n v="22"/>
    <n v="2205"/>
    <n v="220510"/>
    <n v="2205102819"/>
    <s v="OBLIGACION DE FORWARD DE VENTA ESPEC PAS MXN"/>
    <n v="-4513690465"/>
    <n v="0"/>
    <n v="0"/>
    <n v="4513690465"/>
    <n v="0"/>
    <n v="4513690465"/>
    <n v="0"/>
    <n v="0"/>
    <n v="4513690465"/>
    <n v="1670065472.05"/>
    <n v="0"/>
    <n v="0"/>
    <n v="0"/>
    <n v="0"/>
    <n v="0"/>
    <n v="0"/>
    <n v="0"/>
    <n v="1670065472.05"/>
    <n v="0.37"/>
    <n v="1670065472.05"/>
    <n v="0"/>
    <n v="2209068683.7399998"/>
    <n v="0"/>
    <n v="-539003211.68999982"/>
    <n v="0"/>
  </r>
  <r>
    <x v="15"/>
    <n v="22"/>
    <n v="2205"/>
    <n v="220520"/>
    <n v="2205200109"/>
    <s v="DCHO FORWARD TIT DE COM PAS COP-UVR NACION"/>
    <n v="200556842219"/>
    <n v="0"/>
    <n v="0"/>
    <n v="-200556842219"/>
    <n v="0"/>
    <n v="0"/>
    <n v="-200556842219"/>
    <n v="0"/>
    <n v="-200556842219"/>
    <n v="-74206031621.029999"/>
    <n v="0"/>
    <n v="0"/>
    <n v="0"/>
    <n v="0"/>
    <n v="0"/>
    <n v="0"/>
    <n v="0"/>
    <n v="-74206031621.029999"/>
    <n v="0.37"/>
    <n v="0"/>
    <n v="-74206031621.029999"/>
    <n v="0"/>
    <n v="-42988602819.620003"/>
    <n v="0"/>
    <n v="-31217428801.409996"/>
  </r>
  <r>
    <x v="15"/>
    <n v="22"/>
    <n v="2205"/>
    <n v="220520"/>
    <n v="2205200136"/>
    <s v="DCHO FORWARD TIT DE VTA PAS COP-UVR NACION"/>
    <n v="2416956828945"/>
    <n v="0"/>
    <n v="0"/>
    <n v="-2416956828945"/>
    <n v="0"/>
    <n v="0"/>
    <n v="-2416956828945"/>
    <n v="0"/>
    <n v="-2416956828945"/>
    <n v="-894274026709.65002"/>
    <n v="0"/>
    <n v="0"/>
    <n v="0"/>
    <n v="0"/>
    <n v="0"/>
    <n v="0"/>
    <n v="0"/>
    <n v="-894274026709.65002"/>
    <n v="0.37"/>
    <n v="0"/>
    <n v="-894274026709.65002"/>
    <n v="0"/>
    <n v="-667925392879.42993"/>
    <n v="0"/>
    <n v="-226348633830.22009"/>
  </r>
  <r>
    <x v="15"/>
    <n v="22"/>
    <n v="2205"/>
    <n v="220520"/>
    <n v="2205200158"/>
    <s v="OBLIGACIÓN FORWARD TIT  COM PAS COP-UVR NACION"/>
    <n v="-200750681868"/>
    <n v="0"/>
    <n v="0"/>
    <n v="200750681868"/>
    <n v="0"/>
    <n v="200750681868"/>
    <n v="0"/>
    <n v="0"/>
    <n v="200750681868"/>
    <n v="74277752291.160004"/>
    <n v="0"/>
    <n v="0"/>
    <n v="0"/>
    <n v="0"/>
    <n v="0"/>
    <n v="0"/>
    <n v="0"/>
    <n v="74277752291.160004"/>
    <n v="0.37"/>
    <n v="74277752291.160004"/>
    <n v="0"/>
    <n v="43059022470.589996"/>
    <n v="0"/>
    <n v="31218729820.570007"/>
    <n v="0"/>
  </r>
  <r>
    <x v="15"/>
    <n v="22"/>
    <n v="2205"/>
    <n v="220520"/>
    <n v="2205200173"/>
    <s v="OBLIGACIÓN FORWARD TIT  VTA PAS COP-UVR NACION"/>
    <n v="-2426074603107"/>
    <n v="0"/>
    <n v="0"/>
    <n v="2426074603107"/>
    <n v="0"/>
    <n v="2426074603107"/>
    <n v="0"/>
    <n v="0"/>
    <n v="2426074603107"/>
    <n v="897647603149.58997"/>
    <n v="0"/>
    <n v="0"/>
    <n v="0"/>
    <n v="0"/>
    <n v="0"/>
    <n v="0"/>
    <n v="0"/>
    <n v="897647603149.58997"/>
    <n v="0.37"/>
    <n v="897647603149.58997"/>
    <n v="0"/>
    <n v="669486381703.23999"/>
    <n v="0"/>
    <n v="228161221446.34998"/>
    <n v="0"/>
  </r>
  <r>
    <x v="15"/>
    <n v="22"/>
    <n v="2205"/>
    <n v="220520"/>
    <n v="2205201545"/>
    <s v="DCHO FORWARD TIT DE VTA PAS USD GOBEXT"/>
    <n v="28888530886"/>
    <n v="0"/>
    <n v="0"/>
    <n v="-28888530886"/>
    <n v="0"/>
    <n v="0"/>
    <n v="-28888530886"/>
    <n v="0"/>
    <n v="-28888530886"/>
    <n v="-10688756427.82"/>
    <n v="0"/>
    <n v="0"/>
    <n v="0"/>
    <n v="0"/>
    <n v="0"/>
    <n v="0"/>
    <n v="0"/>
    <n v="-10688756427.82"/>
    <n v="0.37"/>
    <n v="0"/>
    <n v="-10688756427.82"/>
    <n v="0"/>
    <n v="-1093682918.23"/>
    <n v="0"/>
    <n v="-9595073509.5900002"/>
  </r>
  <r>
    <x v="15"/>
    <n v="22"/>
    <n v="2205"/>
    <n v="220520"/>
    <n v="2205201580"/>
    <s v="OBLIGACIÓN FORWARD TIT  VTA PAS USD GOBEXT"/>
    <n v="-28949037825"/>
    <n v="0"/>
    <n v="0"/>
    <n v="28949037825"/>
    <n v="0"/>
    <n v="28949037825"/>
    <n v="0"/>
    <n v="0"/>
    <n v="28949037825"/>
    <n v="10711143995.25"/>
    <n v="0"/>
    <n v="0"/>
    <n v="0"/>
    <n v="0"/>
    <n v="0"/>
    <n v="0"/>
    <n v="0"/>
    <n v="10711143995.25"/>
    <n v="0.37"/>
    <n v="10711143995.25"/>
    <n v="0"/>
    <n v="1096163746.4000001"/>
    <n v="0"/>
    <n v="9614980248.8500004"/>
    <n v="0"/>
  </r>
  <r>
    <x v="15"/>
    <n v="22"/>
    <n v="2210"/>
    <n v="221005"/>
    <n v="2210050501"/>
    <s v="DERECHO DE FUTUROS DE COMPRA ESPEC PAS USD/NOVAD"/>
    <n v="39348680000"/>
    <n v="0"/>
    <n v="0"/>
    <n v="-39348680000"/>
    <n v="0"/>
    <n v="0"/>
    <n v="-39348680000"/>
    <n v="0"/>
    <n v="-39348680000"/>
    <n v="-14559011600"/>
    <n v="0"/>
    <n v="0"/>
    <n v="0"/>
    <n v="0"/>
    <n v="0"/>
    <n v="0"/>
    <n v="0"/>
    <n v="-14559011600"/>
    <n v="0.37"/>
    <n v="0"/>
    <n v="-14559011600"/>
    <n v="0"/>
    <n v="0"/>
    <n v="0"/>
    <n v="-14559011600"/>
  </r>
  <r>
    <x v="15"/>
    <n v="22"/>
    <n v="2210"/>
    <n v="221005"/>
    <n v="2210050600"/>
    <s v="DERECHO FUTUROS VTA DE ESPECULAC PASIVO COP/NOVA"/>
    <n v="1541091498708"/>
    <n v="0"/>
    <n v="0"/>
    <n v="-1541091498708"/>
    <n v="0"/>
    <n v="0"/>
    <n v="-1541091498708"/>
    <n v="0"/>
    <n v="-1541091498708"/>
    <n v="-570203854521.95996"/>
    <n v="0"/>
    <n v="0"/>
    <n v="0"/>
    <n v="0"/>
    <n v="0"/>
    <n v="0"/>
    <n v="0"/>
    <n v="-570203854521.95996"/>
    <n v="0.37"/>
    <n v="0"/>
    <n v="-570203854521.95996"/>
    <n v="0"/>
    <n v="0"/>
    <n v="0"/>
    <n v="-570203854521.95996"/>
  </r>
  <r>
    <x v="15"/>
    <n v="22"/>
    <n v="2210"/>
    <n v="221005"/>
    <n v="2210052500"/>
    <s v="OBLIGACION FUTUROS COMPRA ESPECULAC PAS COP/NOVA"/>
    <n v="-39348680000"/>
    <n v="0"/>
    <n v="0"/>
    <n v="39348680000"/>
    <n v="0"/>
    <n v="39348680000"/>
    <n v="0"/>
    <n v="0"/>
    <n v="39348680000"/>
    <n v="14559011600"/>
    <n v="0"/>
    <n v="0"/>
    <n v="0"/>
    <n v="0"/>
    <n v="0"/>
    <n v="0"/>
    <n v="0"/>
    <n v="14559011600"/>
    <n v="0.37"/>
    <n v="14559011600"/>
    <n v="0"/>
    <n v="0"/>
    <n v="0"/>
    <n v="14559011600"/>
    <n v="0"/>
  </r>
  <r>
    <x v="15"/>
    <n v="22"/>
    <n v="2210"/>
    <n v="221005"/>
    <n v="2210052601"/>
    <s v="OBLIGACION DE FUTUROS DE VTA ESPEC PAS USD/NOVAD"/>
    <n v="-1541091498708"/>
    <n v="0"/>
    <n v="0"/>
    <n v="1541091498708"/>
    <n v="0"/>
    <n v="1541091498708"/>
    <n v="0"/>
    <n v="0"/>
    <n v="1541091498708"/>
    <n v="570203854521.95996"/>
    <n v="0"/>
    <n v="0"/>
    <n v="0"/>
    <n v="0"/>
    <n v="0"/>
    <n v="0"/>
    <n v="0"/>
    <n v="570203854521.95996"/>
    <n v="0.37"/>
    <n v="570203854521.95996"/>
    <n v="0"/>
    <n v="0"/>
    <n v="0"/>
    <n v="570203854521.95996"/>
    <n v="0"/>
  </r>
  <r>
    <x v="15"/>
    <n v="22"/>
    <n v="2210"/>
    <n v="221015"/>
    <n v="2210151500"/>
    <s v="DCHO FUT SOBRE TITULO COMPRA PASIVO COP"/>
    <n v="8239600000"/>
    <n v="0"/>
    <n v="0"/>
    <n v="-8239600000"/>
    <n v="0"/>
    <n v="0"/>
    <n v="-8239600000"/>
    <n v="0"/>
    <n v="-8239600000"/>
    <n v="-3048652000"/>
    <n v="0"/>
    <n v="0"/>
    <n v="0"/>
    <n v="0"/>
    <n v="0"/>
    <n v="0"/>
    <n v="0"/>
    <n v="-3048652000"/>
    <n v="0.37"/>
    <n v="0"/>
    <n v="-3048652000"/>
    <n v="0"/>
    <n v="0"/>
    <n v="0"/>
    <n v="-3048652000"/>
  </r>
  <r>
    <x v="15"/>
    <n v="22"/>
    <n v="2210"/>
    <n v="221015"/>
    <n v="2210151600"/>
    <s v="DCHO FUT SOBRE TITULO VENTA PASIVO COP"/>
    <n v="65277940000"/>
    <n v="0"/>
    <n v="0"/>
    <n v="-65277940000"/>
    <n v="0"/>
    <n v="0"/>
    <n v="-65277940000"/>
    <n v="0"/>
    <n v="-65277940000"/>
    <n v="-24152837800"/>
    <n v="0"/>
    <n v="0"/>
    <n v="0"/>
    <n v="0"/>
    <n v="0"/>
    <n v="0"/>
    <n v="0"/>
    <n v="-24152837800"/>
    <n v="0.37"/>
    <n v="0"/>
    <n v="-24152837800"/>
    <n v="0"/>
    <n v="0"/>
    <n v="0"/>
    <n v="-24152837800"/>
  </r>
  <r>
    <x v="15"/>
    <n v="22"/>
    <n v="2210"/>
    <n v="221015"/>
    <n v="2210153500"/>
    <s v="OBLIG FUT SOBRE TITULO COMPRA PASIVO COP"/>
    <n v="-8239600000"/>
    <n v="0"/>
    <n v="0"/>
    <n v="8239600000"/>
    <n v="0"/>
    <n v="8239600000"/>
    <n v="0"/>
    <n v="0"/>
    <n v="8239600000"/>
    <n v="3048652000"/>
    <n v="0"/>
    <n v="0"/>
    <n v="0"/>
    <n v="0"/>
    <n v="0"/>
    <n v="0"/>
    <n v="0"/>
    <n v="3048652000"/>
    <n v="0.37"/>
    <n v="3048652000"/>
    <n v="0"/>
    <n v="0"/>
    <n v="0"/>
    <n v="3048652000"/>
    <n v="0"/>
  </r>
  <r>
    <x v="15"/>
    <n v="22"/>
    <n v="2210"/>
    <n v="221015"/>
    <n v="2210153600"/>
    <s v="OBLIG FUT SOBRE TITULO VENTA PASIVO COP"/>
    <n v="-65277940000"/>
    <n v="0"/>
    <n v="0"/>
    <n v="65277940000"/>
    <n v="0"/>
    <n v="65277940000"/>
    <n v="0"/>
    <n v="0"/>
    <n v="65277940000"/>
    <n v="24152837800"/>
    <n v="0"/>
    <n v="0"/>
    <n v="0"/>
    <n v="0"/>
    <n v="0"/>
    <n v="0"/>
    <n v="0"/>
    <n v="24152837800"/>
    <n v="0.37"/>
    <n v="24152837800"/>
    <n v="0"/>
    <n v="0"/>
    <n v="0"/>
    <n v="24152837800"/>
    <n v="0"/>
  </r>
  <r>
    <x v="15"/>
    <n v="22"/>
    <n v="2215"/>
    <n v="221505"/>
    <n v="2215050500"/>
    <s v="DERECHO SWAP PASIVO FI - CC SWAP COP"/>
    <n v="1360873343075"/>
    <n v="0"/>
    <n v="0"/>
    <n v="-1360873343075"/>
    <n v="0"/>
    <n v="0"/>
    <n v="-1360873343075"/>
    <n v="0"/>
    <n v="-1360873343075"/>
    <n v="-503523136937.75"/>
    <n v="0"/>
    <n v="0"/>
    <n v="0"/>
    <n v="0"/>
    <n v="0"/>
    <n v="0"/>
    <n v="0"/>
    <n v="-503523136937.75"/>
    <n v="0.37"/>
    <n v="0"/>
    <n v="-503523136937.75"/>
    <n v="0"/>
    <n v="-750714427533.60999"/>
    <n v="0"/>
    <n v="247191290595.85999"/>
  </r>
  <r>
    <x v="15"/>
    <n v="22"/>
    <n v="2215"/>
    <n v="221505"/>
    <n v="2215050501"/>
    <s v="DERECHO SWAP PASIVO FI - CC SWAP USD"/>
    <n v="5443440440206"/>
    <n v="0"/>
    <n v="0"/>
    <n v="-5443440440206"/>
    <n v="0"/>
    <n v="0"/>
    <n v="-5443440440206"/>
    <n v="0"/>
    <n v="-5443440440206"/>
    <n v="-2014072962876.22"/>
    <n v="0"/>
    <n v="0"/>
    <n v="0"/>
    <n v="0"/>
    <n v="0"/>
    <n v="0"/>
    <n v="0"/>
    <n v="-2014072962876.22"/>
    <n v="0.37"/>
    <n v="0"/>
    <n v="-2014072962876.22"/>
    <n v="0"/>
    <n v="-785854069001.03003"/>
    <n v="0"/>
    <n v="-1228218893875.1899"/>
  </r>
  <r>
    <x v="15"/>
    <n v="22"/>
    <n v="2215"/>
    <n v="221505"/>
    <n v="2215050503"/>
    <s v="DERECHO SWAP PASIVO FI - CC SWAP UV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2695305079.839996"/>
    <n v="0"/>
    <n v="42695305079.839996"/>
  </r>
  <r>
    <x v="15"/>
    <n v="22"/>
    <n v="2215"/>
    <n v="221505"/>
    <n v="2215052020"/>
    <s v="OBLIGACION SWAP PASIVO FI - CC SWAP COP"/>
    <n v="-5748310118761"/>
    <n v="0"/>
    <n v="0"/>
    <n v="5748310118761"/>
    <n v="0"/>
    <n v="5748310118761"/>
    <n v="0"/>
    <n v="0"/>
    <n v="5748310118761"/>
    <n v="2126874743941.5701"/>
    <n v="0"/>
    <n v="0"/>
    <n v="0"/>
    <n v="0"/>
    <n v="0"/>
    <n v="0"/>
    <n v="0"/>
    <n v="2126874743941.5701"/>
    <n v="0.37"/>
    <n v="2126874743941.5701"/>
    <n v="0"/>
    <n v="862047418292.12"/>
    <n v="0"/>
    <n v="1264827325649.4502"/>
    <n v="0"/>
  </r>
  <r>
    <x v="15"/>
    <n v="22"/>
    <n v="2215"/>
    <n v="221505"/>
    <n v="2215052021"/>
    <s v="OBLIGACION SWAP PASIVO FI - CC SWAP USD"/>
    <n v="-1156645095472"/>
    <n v="0"/>
    <n v="0"/>
    <n v="1156645095472"/>
    <n v="0"/>
    <n v="1156645095472"/>
    <n v="0"/>
    <n v="0"/>
    <n v="1156645095472"/>
    <n v="427958685324.64001"/>
    <n v="0"/>
    <n v="0"/>
    <n v="0"/>
    <n v="0"/>
    <n v="0"/>
    <n v="0"/>
    <n v="0"/>
    <n v="427958685324.64001"/>
    <n v="0.37"/>
    <n v="427958685324.64001"/>
    <n v="0"/>
    <n v="804773963783.70996"/>
    <n v="0"/>
    <n v="-376815278459.06995"/>
    <n v="0"/>
  </r>
  <r>
    <x v="15"/>
    <n v="22"/>
    <n v="2215"/>
    <n v="221505"/>
    <n v="2215052023"/>
    <s v="OBLIGACION SWAP PASIVO FI - CC SWAP UVR"/>
    <n v="-578992829619"/>
    <n v="0"/>
    <n v="0"/>
    <n v="578992829619"/>
    <n v="0"/>
    <n v="578992829619"/>
    <n v="0"/>
    <n v="0"/>
    <n v="578992829619"/>
    <n v="214227346959.03"/>
    <n v="0"/>
    <n v="0"/>
    <n v="0"/>
    <n v="0"/>
    <n v="0"/>
    <n v="0"/>
    <n v="0"/>
    <n v="214227346959.03"/>
    <n v="0.37"/>
    <n v="214227346959.03"/>
    <n v="0"/>
    <n v="100958001897.56"/>
    <n v="0"/>
    <n v="113269345061.47"/>
    <n v="0"/>
  </r>
  <r>
    <x v="15"/>
    <n v="22"/>
    <n v="2215"/>
    <n v="221510"/>
    <n v="2215101010"/>
    <s v="DERECHO SWAP PASIVO FI - IR SWAP COP"/>
    <n v="1700590983394"/>
    <n v="0"/>
    <n v="0"/>
    <n v="-1700590983394"/>
    <n v="0"/>
    <n v="0"/>
    <n v="-1700590983394"/>
    <n v="0"/>
    <n v="-1700590983394"/>
    <n v="-629218663855.78003"/>
    <n v="0"/>
    <n v="0"/>
    <n v="0"/>
    <n v="0"/>
    <n v="0"/>
    <n v="0"/>
    <n v="0"/>
    <n v="-629218663855.78003"/>
    <n v="0.37"/>
    <n v="0"/>
    <n v="-629218663855.78003"/>
    <n v="0"/>
    <n v="-604892967728.25"/>
    <n v="0"/>
    <n v="-24325696127.530029"/>
  </r>
  <r>
    <x v="15"/>
    <n v="22"/>
    <n v="2215"/>
    <n v="221510"/>
    <n v="2215101017"/>
    <s v="DERECHO SWAP PASIVO FI - IR SWAP USD"/>
    <n v="166727346197"/>
    <n v="0"/>
    <n v="0"/>
    <n v="-166727346197"/>
    <n v="0"/>
    <n v="0"/>
    <n v="-166727346197"/>
    <n v="0"/>
    <n v="-166727346197"/>
    <n v="-61689118092.889999"/>
    <n v="0"/>
    <n v="0"/>
    <n v="0"/>
    <n v="0"/>
    <n v="0"/>
    <n v="0"/>
    <n v="0"/>
    <n v="-61689118092.889999"/>
    <n v="0.37"/>
    <n v="0"/>
    <n v="-61689118092.889999"/>
    <n v="0"/>
    <n v="-22967355266.239998"/>
    <n v="0"/>
    <n v="-38721762826.650002"/>
  </r>
  <r>
    <x v="15"/>
    <n v="22"/>
    <n v="2215"/>
    <n v="221510"/>
    <n v="2215101111"/>
    <s v="DERECHO  PASIVO IRS SWAP USD NEG POR CAMARA"/>
    <n v="147389448946"/>
    <n v="0"/>
    <n v="0"/>
    <n v="-147389448946"/>
    <n v="0"/>
    <n v="0"/>
    <n v="-147389448946"/>
    <n v="0"/>
    <n v="-147389448946"/>
    <n v="-54534096110.019997"/>
    <n v="0"/>
    <n v="0"/>
    <n v="0"/>
    <n v="0"/>
    <n v="0"/>
    <n v="0"/>
    <n v="0"/>
    <n v="-54534096110.019997"/>
    <n v="0.37"/>
    <n v="0"/>
    <n v="-54534096110.019997"/>
    <n v="0"/>
    <n v="0"/>
    <n v="0"/>
    <n v="-54534096110.019997"/>
  </r>
  <r>
    <x v="15"/>
    <n v="22"/>
    <n v="2215"/>
    <n v="221510"/>
    <n v="2215101221"/>
    <s v="OBLIGACION  PASIVO IRS SWAP USD NEG POR CAMARA"/>
    <n v="-147389448946"/>
    <n v="0"/>
    <n v="0"/>
    <n v="147389448946"/>
    <n v="0"/>
    <n v="147389448946"/>
    <n v="0"/>
    <n v="0"/>
    <n v="147389448946"/>
    <n v="54534096110.019997"/>
    <n v="0"/>
    <n v="0"/>
    <n v="0"/>
    <n v="0"/>
    <n v="0"/>
    <n v="0"/>
    <n v="0"/>
    <n v="54534096110.019997"/>
    <n v="0.37"/>
    <n v="54534096110.019997"/>
    <n v="0"/>
    <n v="0"/>
    <n v="0"/>
    <n v="54534096110.019997"/>
    <n v="0"/>
  </r>
  <r>
    <x v="15"/>
    <n v="22"/>
    <n v="2215"/>
    <n v="221510"/>
    <n v="2215102520"/>
    <s v="OBLIGACION SWAP PASIVO FI - IR SWAP COP"/>
    <n v="-1983467311292"/>
    <n v="0"/>
    <n v="0"/>
    <n v="1983467311292"/>
    <n v="0"/>
    <n v="1983467311292"/>
    <n v="0"/>
    <n v="0"/>
    <n v="1983467311292"/>
    <n v="733882905178.04004"/>
    <n v="0"/>
    <n v="0"/>
    <n v="0"/>
    <n v="0"/>
    <n v="0"/>
    <n v="0"/>
    <n v="0"/>
    <n v="733882905178.04004"/>
    <n v="0.37"/>
    <n v="733882905178.04004"/>
    <n v="0"/>
    <n v="694884286582.06995"/>
    <n v="0"/>
    <n v="38998618595.970093"/>
    <n v="0"/>
  </r>
  <r>
    <x v="15"/>
    <n v="22"/>
    <n v="2215"/>
    <n v="221510"/>
    <n v="2215102521"/>
    <s v="OBLIGACION SWAP PASIVO FI - IR SWAP USD"/>
    <n v="-191724690540"/>
    <n v="0"/>
    <n v="0"/>
    <n v="191724690540"/>
    <n v="0"/>
    <n v="191724690540"/>
    <n v="0"/>
    <n v="0"/>
    <n v="191724690540"/>
    <n v="70938135499.800003"/>
    <n v="0"/>
    <n v="0"/>
    <n v="0"/>
    <n v="0"/>
    <n v="0"/>
    <n v="0"/>
    <n v="0"/>
    <n v="70938135499.800003"/>
    <n v="0.37"/>
    <n v="70938135499.800003"/>
    <n v="0"/>
    <n v="28451478832.32"/>
    <n v="0"/>
    <n v="42486656667.480003"/>
    <n v="0"/>
  </r>
  <r>
    <x v="15"/>
    <n v="22"/>
    <n v="2220"/>
    <n v="222005"/>
    <n v="2220050621"/>
    <s v="UTIL O PERDIDA VALORA OPC PASIVA VTA CALLS COP/U"/>
    <n v="-1394552381"/>
    <n v="0"/>
    <n v="0"/>
    <n v="1394552381"/>
    <n v="0"/>
    <n v="1394552381"/>
    <n v="0"/>
    <n v="0"/>
    <n v="1394552381"/>
    <n v="515984380.96999997"/>
    <n v="0"/>
    <n v="0"/>
    <n v="0"/>
    <n v="0"/>
    <n v="0"/>
    <n v="0"/>
    <n v="0"/>
    <n v="515984380.96999997"/>
    <n v="0.37"/>
    <n v="515984380.96999997"/>
    <n v="0"/>
    <n v="616253888.87"/>
    <n v="0"/>
    <n v="-100269507.90000004"/>
    <n v="0"/>
  </r>
  <r>
    <x v="15"/>
    <n v="22"/>
    <n v="2220"/>
    <n v="222005"/>
    <n v="2220050622"/>
    <s v="UT/PER EN VAL DE OPCS PAS VTA CALLS DIV/USD"/>
    <n v="-702424896"/>
    <n v="0"/>
    <n v="0"/>
    <n v="702424896"/>
    <n v="0"/>
    <n v="702424896"/>
    <n v="0"/>
    <n v="0"/>
    <n v="702424896"/>
    <n v="259897211.52000001"/>
    <n v="0"/>
    <n v="0"/>
    <n v="0"/>
    <n v="0"/>
    <n v="0"/>
    <n v="0"/>
    <n v="0"/>
    <n v="259897211.52000001"/>
    <n v="0.37"/>
    <n v="259897211.52000001"/>
    <n v="0"/>
    <n v="256846693.97999999"/>
    <n v="0"/>
    <n v="3050517.5400000215"/>
    <n v="0"/>
  </r>
  <r>
    <x v="15"/>
    <n v="22"/>
    <n v="2220"/>
    <n v="222030"/>
    <n v="2220302621"/>
    <s v="UTIL O PERDIDA VALORAC OPC PASIVA VTA PUTS COP/U"/>
    <n v="-25180987321"/>
    <n v="0"/>
    <n v="0"/>
    <n v="25180987321"/>
    <n v="0"/>
    <n v="25180987321"/>
    <n v="0"/>
    <n v="0"/>
    <n v="25180987321"/>
    <n v="9316965308.7700005"/>
    <n v="0"/>
    <n v="0"/>
    <n v="0"/>
    <n v="0"/>
    <n v="0"/>
    <n v="0"/>
    <n v="0"/>
    <n v="9316965308.7700005"/>
    <n v="0.37"/>
    <n v="9316965308.7700005"/>
    <n v="0"/>
    <n v="5129497237.0199995"/>
    <n v="0"/>
    <n v="4187468071.750001"/>
    <n v="0"/>
  </r>
  <r>
    <x v="15"/>
    <n v="22"/>
    <n v="2220"/>
    <n v="222030"/>
    <n v="2220302622"/>
    <s v="UT/PER EN VAL DE OPCS PAS VTA PUTS DIV/USD"/>
    <n v="-1147048905"/>
    <n v="0"/>
    <n v="0"/>
    <n v="1147048905"/>
    <n v="0"/>
    <n v="1147048905"/>
    <n v="0"/>
    <n v="0"/>
    <n v="1147048905"/>
    <n v="424408094.85000002"/>
    <n v="0"/>
    <n v="0"/>
    <n v="0"/>
    <n v="0"/>
    <n v="0"/>
    <n v="0"/>
    <n v="0"/>
    <n v="424408094.85000002"/>
    <n v="0.37"/>
    <n v="424408094.85000002"/>
    <n v="0"/>
    <n v="166910254.15000001"/>
    <n v="0"/>
    <n v="257497840.70000002"/>
    <n v="0"/>
  </r>
  <r>
    <x v="15"/>
    <n v="22"/>
    <n v="2250"/>
    <n v="225005"/>
    <n v="2250051102"/>
    <s v="OP CONTADO DE COMPRA PASIVA_DERECHOUSD"/>
    <n v="325807910"/>
    <n v="0"/>
    <n v="0"/>
    <n v="-325807910"/>
    <n v="0"/>
    <n v="0"/>
    <n v="-325807910"/>
    <n v="0"/>
    <n v="-325807910"/>
    <n v="-120548926.7"/>
    <n v="0"/>
    <n v="0"/>
    <n v="0"/>
    <n v="0"/>
    <n v="0"/>
    <n v="0"/>
    <n v="0"/>
    <n v="-120548926.7"/>
    <n v="0.37"/>
    <n v="0"/>
    <n v="-120548926.7"/>
    <n v="0"/>
    <n v="-8280014998.9200001"/>
    <n v="0"/>
    <n v="8159466072.2200003"/>
  </r>
  <r>
    <x v="15"/>
    <n v="22"/>
    <n v="2250"/>
    <n v="225005"/>
    <n v="2250051103"/>
    <s v="OP CONTADO DE COMPRA PASIVA_DERECHOGBP"/>
    <n v="57865642"/>
    <n v="0"/>
    <n v="0"/>
    <n v="-57865642"/>
    <n v="0"/>
    <n v="0"/>
    <n v="-57865642"/>
    <n v="0"/>
    <n v="-57865642"/>
    <n v="-21410287.539999999"/>
    <n v="0"/>
    <n v="0"/>
    <n v="0"/>
    <n v="0"/>
    <n v="0"/>
    <n v="0"/>
    <n v="0"/>
    <n v="-21410287.539999999"/>
    <n v="0.37"/>
    <n v="0"/>
    <n v="-21410287.539999999"/>
    <n v="0"/>
    <n v="0"/>
    <n v="0"/>
    <n v="-21410287.539999999"/>
  </r>
  <r>
    <x v="15"/>
    <n v="22"/>
    <n v="2250"/>
    <n v="225005"/>
    <n v="2250051105"/>
    <s v="OP CONTADO DE COMP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22"/>
    <n v="2250"/>
    <n v="225005"/>
    <n v="2250051117"/>
    <s v="OP CONTADO DE COMPRA PASIVA_DERECHOEUR"/>
    <n v="15391174149"/>
    <n v="0"/>
    <n v="0"/>
    <n v="-15391174149"/>
    <n v="0"/>
    <n v="0"/>
    <n v="-15391174149"/>
    <n v="0"/>
    <n v="-15391174149"/>
    <n v="-5694734435.1300001"/>
    <n v="0"/>
    <n v="0"/>
    <n v="0"/>
    <n v="0"/>
    <n v="0"/>
    <n v="0"/>
    <n v="0"/>
    <n v="-5694734435.1300001"/>
    <n v="0.37"/>
    <n v="0"/>
    <n v="-5694734435.1300001"/>
    <n v="0"/>
    <n v="-1975575925.04"/>
    <n v="0"/>
    <n v="-3719158510.0900002"/>
  </r>
  <r>
    <x v="15"/>
    <n v="22"/>
    <n v="2250"/>
    <n v="225010"/>
    <n v="2250101200"/>
    <s v="OP CONTADO DE  VENTA"/>
    <n v="28624859"/>
    <n v="0"/>
    <n v="0"/>
    <n v="-28624859"/>
    <n v="0"/>
    <n v="0"/>
    <n v="-28624859"/>
    <n v="0"/>
    <n v="-28624859"/>
    <n v="-10591197.83"/>
    <n v="0"/>
    <n v="0"/>
    <n v="0"/>
    <n v="0"/>
    <n v="0"/>
    <n v="0"/>
    <n v="0"/>
    <n v="-10591197.83"/>
    <n v="0.37"/>
    <n v="0"/>
    <n v="-10591197.83"/>
    <n v="0"/>
    <n v="0"/>
    <n v="0"/>
    <n v="-10591197.83"/>
  </r>
  <r>
    <x v="15"/>
    <n v="22"/>
    <n v="2250"/>
    <n v="225010"/>
    <n v="2250101201"/>
    <s v="OP CONTADO DE VENTA PASIVA_DERECHO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22"/>
    <n v="2250"/>
    <n v="225015"/>
    <n v="2250157004"/>
    <s v="OP CONTADO PASIVA DERECHOS DE COMPRA SOBRE TÍTUL"/>
    <n v="22712809095"/>
    <n v="0"/>
    <n v="0"/>
    <n v="-22712809095"/>
    <n v="0"/>
    <n v="0"/>
    <n v="-22712809095"/>
    <n v="0"/>
    <n v="-22712809095"/>
    <n v="-8403739365.1499996"/>
    <n v="0"/>
    <n v="0"/>
    <n v="0"/>
    <n v="0"/>
    <n v="0"/>
    <n v="0"/>
    <n v="0"/>
    <n v="-8403739365.1499996"/>
    <n v="0.37"/>
    <n v="0"/>
    <n v="-8403739365.1499996"/>
    <n v="0"/>
    <n v="0"/>
    <n v="0"/>
    <n v="-8403739365.1499996"/>
  </r>
  <r>
    <x v="15"/>
    <n v="22"/>
    <n v="2250"/>
    <n v="225020"/>
    <n v="2250207006"/>
    <s v="OP CONTADO PASIVA DERECHOS DE VENTA SOBRE TÍTULO"/>
    <n v="13098151984"/>
    <n v="0"/>
    <n v="0"/>
    <n v="-13098151984"/>
    <n v="0"/>
    <n v="0"/>
    <n v="-13098151984"/>
    <n v="0"/>
    <n v="-13098151984"/>
    <n v="-4846316234.0799999"/>
    <n v="0"/>
    <n v="0"/>
    <n v="0"/>
    <n v="0"/>
    <n v="0"/>
    <n v="0"/>
    <n v="0"/>
    <n v="-4846316234.0799999"/>
    <n v="0.37"/>
    <n v="0"/>
    <n v="-4846316234.0799999"/>
    <n v="0"/>
    <n v="0"/>
    <n v="0"/>
    <n v="-4846316234.0799999"/>
  </r>
  <r>
    <x v="15"/>
    <n v="22"/>
    <n v="2250"/>
    <n v="225030"/>
    <n v="2250302100"/>
    <s v="OP CONTADO DE COMPRA PASIVA_OBLIG COP"/>
    <n v="-326044388"/>
    <n v="0"/>
    <n v="0"/>
    <n v="326044388"/>
    <n v="0"/>
    <n v="326044388"/>
    <n v="0"/>
    <n v="0"/>
    <n v="326044388"/>
    <n v="120636423.56"/>
    <n v="0"/>
    <n v="0"/>
    <n v="0"/>
    <n v="0"/>
    <n v="0"/>
    <n v="0"/>
    <n v="0"/>
    <n v="120636423.56"/>
    <n v="0.37"/>
    <n v="120636423.56"/>
    <n v="0"/>
    <n v="8289331261.4799995"/>
    <n v="0"/>
    <n v="-8168694837.9199991"/>
    <n v="0"/>
  </r>
  <r>
    <x v="15"/>
    <n v="22"/>
    <n v="2250"/>
    <n v="225030"/>
    <n v="2250302101"/>
    <s v="OP CONTADO DE COMPRA PASIVA OBLIGACION USD"/>
    <n v="-16453220508"/>
    <n v="0"/>
    <n v="0"/>
    <n v="16453220508"/>
    <n v="0"/>
    <n v="16453220508"/>
    <n v="0"/>
    <n v="0"/>
    <n v="16453220508"/>
    <n v="6087691587.96"/>
    <n v="0"/>
    <n v="0"/>
    <n v="0"/>
    <n v="0"/>
    <n v="0"/>
    <n v="0"/>
    <n v="0"/>
    <n v="6087691587.96"/>
    <n v="0.37"/>
    <n v="6087691587.96"/>
    <n v="0"/>
    <n v="1978112380.49"/>
    <n v="0"/>
    <n v="4109579207.4700003"/>
    <n v="0"/>
  </r>
  <r>
    <x v="15"/>
    <n v="22"/>
    <n v="2250"/>
    <n v="225035"/>
    <n v="2250352201"/>
    <s v="OP CONTADO DE VENTA"/>
    <n v="-28655049"/>
    <n v="0"/>
    <n v="0"/>
    <n v="28655049"/>
    <n v="0"/>
    <n v="28655049"/>
    <n v="0"/>
    <n v="0"/>
    <n v="28655049"/>
    <n v="10602368.129999999"/>
    <n v="0"/>
    <n v="0"/>
    <n v="0"/>
    <n v="0"/>
    <n v="0"/>
    <n v="0"/>
    <n v="0"/>
    <n v="10602368.129999999"/>
    <n v="0.36999999999999994"/>
    <n v="10602368.129999999"/>
    <n v="0"/>
    <n v="0"/>
    <n v="0"/>
    <n v="10602368.129999999"/>
    <n v="0"/>
  </r>
  <r>
    <x v="15"/>
    <n v="22"/>
    <n v="2250"/>
    <n v="225035"/>
    <n v="2250352203"/>
    <s v="OP CONTADO DE VENTA PASIVA_OBLIGACION GB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22"/>
    <n v="2250"/>
    <n v="225035"/>
    <n v="2250352211"/>
    <s v="OP CONTADO DE VENTA PASIVA_OBLIGACION JP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22"/>
    <n v="2250"/>
    <n v="225035"/>
    <n v="2250352215"/>
    <s v="OP CONTADO DE VENTA PASIVA_OBLIGACION 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22"/>
    <n v="2250"/>
    <n v="225035"/>
    <n v="2250352216"/>
    <s v="OP CONTADO DE VENTA PASIVA_OBLIGACION E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22"/>
    <n v="2250"/>
    <n v="225035"/>
    <n v="2250352219"/>
    <s v="OP CONTADO DE VENTA PASIVA_OBLIGACION MX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22"/>
    <n v="2250"/>
    <n v="225040"/>
    <n v="2250407008"/>
    <s v="OP CONTADO PASIVA OBLIGACIONES DE COMPRA-TÍTULOS"/>
    <n v="-22761538468"/>
    <n v="0"/>
    <n v="0"/>
    <n v="22761538468"/>
    <n v="0"/>
    <n v="22761538468"/>
    <n v="0"/>
    <n v="0"/>
    <n v="22761538468"/>
    <n v="8421769233.1599998"/>
    <n v="0"/>
    <n v="0"/>
    <n v="0"/>
    <n v="0"/>
    <n v="0"/>
    <n v="0"/>
    <n v="0"/>
    <n v="8421769233.1599998"/>
    <n v="0.37"/>
    <n v="8421769233.1599998"/>
    <n v="0"/>
    <n v="0"/>
    <n v="0"/>
    <n v="8421769233.1599998"/>
    <n v="0"/>
  </r>
  <r>
    <x v="15"/>
    <n v="22"/>
    <n v="2250"/>
    <n v="225045"/>
    <n v="2250457009"/>
    <s v="OP CONTADO PASIVA OBLIGACIONES DE VENTA-TÍTULOS"/>
    <n v="-13250368834"/>
    <n v="0"/>
    <n v="0"/>
    <n v="13250368834"/>
    <n v="0"/>
    <n v="13250368834"/>
    <n v="0"/>
    <n v="0"/>
    <n v="13250368834"/>
    <n v="4902636468.5799999"/>
    <n v="0"/>
    <n v="0"/>
    <n v="0"/>
    <n v="0"/>
    <n v="0"/>
    <n v="0"/>
    <n v="0"/>
    <n v="4902636468.5799999"/>
    <n v="0.37"/>
    <n v="4902636468.5799999"/>
    <n v="0"/>
    <n v="0"/>
    <n v="0"/>
    <n v="4902636468.5799999"/>
    <n v="0"/>
  </r>
  <r>
    <x v="21"/>
    <n v="24"/>
    <n v="2410"/>
    <n v="241010"/>
    <n v="2410109010"/>
    <s v="BCO.DE COMERCIO EXTERIOR.DESCUENTOS.M.L."/>
    <n v="-262375077443"/>
    <n v="0"/>
    <n v="-262375077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n v="24"/>
    <n v="2410"/>
    <n v="241010"/>
    <n v="2410109020"/>
    <s v="CRED.BCOS TEMP.INTERNA BANCOLDEX BCO RPV"/>
    <n v="-499455789"/>
    <n v="0"/>
    <n v="-499455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n v="24"/>
    <n v="2410"/>
    <n v="241010"/>
    <n v="2410109301"/>
    <s v="CREDITOS ENTID.FINANC.OTRAS ENTIDADES DOLARES"/>
    <n v="-343136485846"/>
    <n v="0"/>
    <n v="-343136485845.89001"/>
    <n v="0.1099853515625"/>
    <n v="0"/>
    <n v="0.1099853515625"/>
    <n v="0"/>
    <n v="0"/>
    <n v="0.1099853515625"/>
    <n v="4.0694580078125001E-2"/>
    <n v="0"/>
    <n v="0"/>
    <n v="0"/>
    <n v="0"/>
    <n v="0"/>
    <n v="0"/>
    <n v="0"/>
    <n v="4.0694580078125001E-2"/>
    <n v="0.37"/>
    <n v="4.0694580078125001E-2"/>
    <n v="0"/>
    <n v="0.13319458007812499"/>
    <n v="0"/>
    <n v="-9.2499999999999985E-2"/>
    <n v="0"/>
  </r>
  <r>
    <x v="21"/>
    <n v="24"/>
    <n v="2410"/>
    <n v="241010"/>
    <n v="2410109701"/>
    <s v="OBLIGACIONES MONEDA NACIONAL"/>
    <n v="-644450423378"/>
    <n v="0"/>
    <n v="-644450423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n v="24"/>
    <n v="2420"/>
    <n v="242000"/>
    <n v="2420009010"/>
    <s v="CRED.BCOS.Y OTRAS OBLIG.FINANCIR.FINAGRO"/>
    <n v="-423398601180"/>
    <n v="0"/>
    <n v="-423398601180.15997"/>
    <n v="-0.15997314453125"/>
    <n v="0"/>
    <n v="0"/>
    <n v="-0.15997314453125"/>
    <n v="0"/>
    <n v="-0.15997314453125"/>
    <n v="-5.9190063476562499E-2"/>
    <n v="0"/>
    <n v="0"/>
    <n v="0"/>
    <n v="0"/>
    <n v="0"/>
    <n v="0"/>
    <n v="0"/>
    <n v="-5.9190063476562499E-2"/>
    <n v="0.37"/>
    <n v="0"/>
    <n v="-5.9190063476562499E-2"/>
    <n v="0"/>
    <n v="0"/>
    <n v="0"/>
    <n v="-5.9190063476562499E-2"/>
  </r>
  <r>
    <x v="21"/>
    <n v="24"/>
    <n v="2420"/>
    <n v="242000"/>
    <n v="2420009020"/>
    <s v="CRED.BCO.TEMP.INTERNA FINAGRO BCO REPU."/>
    <n v="-297011644"/>
    <n v="0"/>
    <n v="-297011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n v="24"/>
    <n v="2420"/>
    <n v="242000"/>
    <n v="2420009701"/>
    <s v="FINAGRO"/>
    <n v="-310876152346"/>
    <n v="0"/>
    <n v="-310876152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n v="24"/>
    <n v="2425"/>
    <n v="242500"/>
    <n v="2425009010"/>
    <s v="CRED.BCOS.Y OTRAS OBLIG.FINANC. FINDETER"/>
    <n v="-1467000063302"/>
    <n v="0"/>
    <n v="-1467000063301.6499"/>
    <n v="0.35009765625"/>
    <n v="0"/>
    <n v="0.35009765625"/>
    <n v="0"/>
    <n v="0"/>
    <n v="0.35009765625"/>
    <n v="0.12953613281250001"/>
    <n v="0"/>
    <n v="0"/>
    <n v="0"/>
    <n v="0"/>
    <n v="0"/>
    <n v="0"/>
    <n v="0"/>
    <n v="0.12953613281250001"/>
    <n v="0.37000000000000005"/>
    <n v="0.12953613281250001"/>
    <n v="0"/>
    <n v="0.12953613281250001"/>
    <n v="0"/>
    <n v="0"/>
    <n v="0"/>
  </r>
  <r>
    <x v="21"/>
    <n v="24"/>
    <n v="2425"/>
    <n v="242500"/>
    <n v="2425009015"/>
    <s v="CXP.INTS.CRED.BCS.Y OT.OB.FIN.REDESCUENT"/>
    <n v="-14791558702"/>
    <n v="0"/>
    <n v="-14791558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n v="24"/>
    <n v="2425"/>
    <n v="242500"/>
    <n v="2425009020"/>
    <s v="CRED.BCOS.FINDETER TEMP. INTERNA BCO REP"/>
    <n v="14614475"/>
    <n v="0"/>
    <n v="14614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n v="24"/>
    <n v="2425"/>
    <n v="242500"/>
    <n v="2425009302"/>
    <s v="CRED.BCOS.Y OTRAS OBLIG.FINANC. FINDETER"/>
    <n v="-70597188758"/>
    <n v="0"/>
    <n v="-70597188758.399994"/>
    <n v="-0.399993896484375"/>
    <n v="0"/>
    <n v="0"/>
    <n v="-0.399993896484375"/>
    <n v="0"/>
    <n v="-0.399993896484375"/>
    <n v="-0.14799774169921875"/>
    <n v="0"/>
    <n v="0"/>
    <n v="0"/>
    <n v="0"/>
    <n v="0"/>
    <n v="0"/>
    <n v="0"/>
    <n v="-0.14799774169921875"/>
    <n v="0.37"/>
    <n v="0"/>
    <n v="-0.14799774169921875"/>
    <n v="0"/>
    <n v="0"/>
    <n v="0"/>
    <n v="-0.14799774169921875"/>
  </r>
  <r>
    <x v="21"/>
    <n v="24"/>
    <n v="2425"/>
    <n v="242500"/>
    <n v="2425009303"/>
    <s v="CXP INTERES OTRAS OBLIGACIONES FCIERAS FINDETER"/>
    <n v="-135043912"/>
    <n v="0"/>
    <n v="-135043912.22"/>
    <n v="-0.2199999988079071"/>
    <n v="0"/>
    <n v="0"/>
    <n v="-0.2199999988079071"/>
    <n v="0"/>
    <n v="-0.2199999988079071"/>
    <n v="-8.1399999558925629E-2"/>
    <n v="0"/>
    <n v="0"/>
    <n v="0"/>
    <n v="0"/>
    <n v="0"/>
    <n v="0"/>
    <n v="0"/>
    <n v="-8.1399999558925629E-2"/>
    <n v="0.37"/>
    <n v="0"/>
    <n v="-8.1399999558925629E-2"/>
    <n v="0"/>
    <n v="0"/>
    <n v="0"/>
    <n v="-8.1399999558925629E-2"/>
  </r>
  <r>
    <x v="21"/>
    <n v="24"/>
    <n v="2425"/>
    <n v="242500"/>
    <n v="2425009701"/>
    <s v="FINDETER"/>
    <n v="-988296847105"/>
    <n v="0"/>
    <n v="-988296847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n v="24"/>
    <n v="2435"/>
    <n v="243505"/>
    <n v="2435059301"/>
    <s v="CXP INTERESES OTRAS ENTIDADES DOLARES"/>
    <n v="-2355244681"/>
    <n v="0"/>
    <n v="-2355244681.1399999"/>
    <n v="-0.1399998664855957"/>
    <n v="0"/>
    <n v="0"/>
    <n v="-0.1399998664855957"/>
    <n v="0"/>
    <n v="-0.1399998664855957"/>
    <n v="-5.1799950599670408E-2"/>
    <n v="0"/>
    <n v="0"/>
    <n v="0"/>
    <n v="0"/>
    <n v="0"/>
    <n v="0"/>
    <n v="0"/>
    <n v="-5.1799950599670408E-2"/>
    <n v="0.37"/>
    <n v="0"/>
    <n v="-5.1799950599670408E-2"/>
    <n v="8.8799915313720695E-2"/>
    <n v="0"/>
    <n v="-8.8799915313720695E-2"/>
    <n v="-5.1799950599670408E-2"/>
  </r>
  <r>
    <x v="21"/>
    <n v="24"/>
    <n v="2435"/>
    <n v="243505"/>
    <n v="2435059703"/>
    <s v="INTERESES POR PAGAR"/>
    <n v="-13869141126"/>
    <n v="0"/>
    <n v="-13869141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n v="24"/>
    <n v="2440"/>
    <n v="244005"/>
    <n v="2440051888"/>
    <s v="CART PASIVA BANCOS EXTERIOR SUC. PANAMÁ"/>
    <n v="-393388800000"/>
    <n v="0"/>
    <n v="-3933888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n v="24"/>
    <n v="2440"/>
    <n v="244005"/>
    <n v="2440051889"/>
    <s v="INTERESES CARTERA PASIVA SUC. PANAMÁ"/>
    <n v="-1375042810"/>
    <n v="0"/>
    <n v="-1375042809.8599999"/>
    <n v="0.1400001049041748"/>
    <n v="0"/>
    <n v="0.1400001049041748"/>
    <n v="0"/>
    <n v="0"/>
    <n v="0.1400001049041748"/>
    <n v="5.1800038814544674E-2"/>
    <n v="0"/>
    <n v="0"/>
    <n v="0"/>
    <n v="0"/>
    <n v="0"/>
    <n v="0"/>
    <n v="0"/>
    <n v="5.1800038814544674E-2"/>
    <n v="0.37"/>
    <n v="5.1800038814544674E-2"/>
    <n v="0"/>
    <n v="0.17760000705718995"/>
    <n v="0"/>
    <n v="-0.12579996824264528"/>
    <n v="0"/>
  </r>
  <r>
    <x v="21"/>
    <n v="24"/>
    <n v="2440"/>
    <n v="244005"/>
    <n v="2440057150"/>
    <s v="CRÉDITOS BANCOS Y ENTIDADES FINANCIERAS IFRS"/>
    <n v="324479024"/>
    <n v="0"/>
    <n v="324479024.39999998"/>
    <n v="0.39999997615814209"/>
    <n v="0"/>
    <n v="0.39999997615814209"/>
    <n v="0"/>
    <n v="0"/>
    <n v="0.39999997615814209"/>
    <n v="0.14799999117851256"/>
    <n v="0"/>
    <n v="0"/>
    <n v="0"/>
    <n v="0"/>
    <n v="0"/>
    <n v="0"/>
    <n v="0"/>
    <n v="0.14799999117851256"/>
    <n v="0.37"/>
    <n v="0.14799999117851256"/>
    <n v="0"/>
    <n v="0"/>
    <n v="-24539827.911400009"/>
    <n v="0.14799999117851256"/>
    <n v="24539827.911400009"/>
  </r>
  <r>
    <x v="21"/>
    <n v="24"/>
    <n v="2440"/>
    <n v="244005"/>
    <n v="2440059201"/>
    <s v="CRED.ENT.FRA TRADE CORTO PLAZO M.E."/>
    <n v="-813810753"/>
    <n v="0"/>
    <n v="-779573029.97517681"/>
    <n v="34237723.019999981"/>
    <n v="0"/>
    <n v="34237723.019999981"/>
    <n v="0"/>
    <n v="0"/>
    <n v="34237723.019999981"/>
    <n v="12667957.517399993"/>
    <n v="0"/>
    <n v="0"/>
    <n v="0"/>
    <n v="0"/>
    <n v="0"/>
    <n v="0"/>
    <n v="0"/>
    <n v="12667957.517399993"/>
    <n v="0.37"/>
    <n v="12667957.517399993"/>
    <n v="0"/>
    <n v="12667957.650600042"/>
    <n v="0"/>
    <n v="-0.13320004940032959"/>
    <n v="0"/>
  </r>
  <r>
    <x v="21"/>
    <n v="24"/>
    <n v="2440"/>
    <n v="244005"/>
    <n v="2440059221"/>
    <s v="CRED.ENT.FINANC.EXT.C.PLAZO.CAP.T.RES.22 M.E."/>
    <n v="-224999999"/>
    <n v="0"/>
    <n v="-224999999.44"/>
    <n v="-0.43999999761581421"/>
    <n v="0"/>
    <n v="0"/>
    <n v="-0.43999999761581421"/>
    <n v="0"/>
    <n v="-0.43999999761581421"/>
    <n v="-0.16279999911785126"/>
    <n v="0"/>
    <n v="0"/>
    <n v="0"/>
    <n v="0"/>
    <n v="0"/>
    <n v="0"/>
    <n v="0"/>
    <n v="-0.16279999911785126"/>
    <n v="0.37"/>
    <n v="0"/>
    <n v="-0.16279999911785126"/>
    <n v="0"/>
    <n v="-0.11099999889731407"/>
    <n v="0"/>
    <n v="-5.1800000220537185E-2"/>
  </r>
  <r>
    <x v="21"/>
    <n v="24"/>
    <n v="2440"/>
    <n v="244005"/>
    <n v="2440059251"/>
    <s v="CREDITO DEL EXTER C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n v="24"/>
    <n v="2440"/>
    <n v="244005"/>
    <n v="2440059252"/>
    <s v="CXP INT CRED DEL EX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n v="24"/>
    <n v="2440"/>
    <n v="244005"/>
    <n v="2440059311"/>
    <s v="C X P INT CRED EXTER BANCOS CORRESP MON EXTRAN L"/>
    <n v="-5315320"/>
    <n v="0"/>
    <n v="-5315319.59"/>
    <n v="0.41000000014901161"/>
    <n v="0"/>
    <n v="0.41000000014901161"/>
    <n v="0"/>
    <n v="0"/>
    <n v="0.41000000014901161"/>
    <n v="0.15170000005513429"/>
    <n v="0"/>
    <n v="0"/>
    <n v="0"/>
    <n v="0"/>
    <n v="0"/>
    <n v="0"/>
    <n v="0"/>
    <n v="0.15170000005513429"/>
    <n v="0.37"/>
    <n v="0.15170000005513429"/>
    <n v="0"/>
    <n v="0"/>
    <n v="-5.9199999968986956E-2"/>
    <n v="0.15170000005513429"/>
    <n v="5.9199999968986956E-2"/>
  </r>
  <r>
    <x v="21"/>
    <n v="24"/>
    <n v="2440"/>
    <n v="244005"/>
    <n v="2440059331"/>
    <s v="CRED.ENT.FRA CAPITAL TRABAJO LARGO PLAZO M.E."/>
    <n v="-4908333"/>
    <n v="0"/>
    <n v="-4908333.33"/>
    <n v="-0.33000000007450581"/>
    <n v="0"/>
    <n v="0"/>
    <n v="-0.33000000007450581"/>
    <n v="0"/>
    <n v="-0.33000000007450581"/>
    <n v="-0.12210000002756714"/>
    <n v="0"/>
    <n v="0"/>
    <n v="0"/>
    <n v="0"/>
    <n v="0"/>
    <n v="0"/>
    <n v="0"/>
    <n v="-0.12210000002756714"/>
    <n v="0.37"/>
    <n v="0"/>
    <n v="-0.12210000002756714"/>
    <n v="0"/>
    <n v="0"/>
    <n v="0"/>
    <n v="-0.12210000002756714"/>
  </r>
  <r>
    <x v="21"/>
    <n v="24"/>
    <n v="2440"/>
    <n v="244005"/>
    <n v="2440059332"/>
    <s v="CXP.INTRS.CRDS.BCOS.CARTAS CR.GIROS DOLA"/>
    <n v="-6179343"/>
    <n v="0"/>
    <n v="-6179343.2300000004"/>
    <n v="-0.23000000044703484"/>
    <n v="0"/>
    <n v="0"/>
    <n v="-0.23000000044703484"/>
    <n v="0"/>
    <n v="-0.23000000044703484"/>
    <n v="-8.5100000165402895E-2"/>
    <n v="0"/>
    <n v="0"/>
    <n v="0"/>
    <n v="0"/>
    <n v="0"/>
    <n v="0"/>
    <n v="0"/>
    <n v="-8.5100000165402895E-2"/>
    <n v="0.37000000000000005"/>
    <n v="0"/>
    <n v="-8.5100000165402895E-2"/>
    <n v="8.1399999903514986E-2"/>
    <n v="0"/>
    <n v="-8.1399999903514986E-2"/>
    <n v="-8.5100000165402895E-2"/>
  </r>
  <r>
    <x v="21"/>
    <n v="24"/>
    <n v="2440"/>
    <n v="244005"/>
    <n v="2440059341"/>
    <s v="CXP.INTRS.CRDS.BCOS.EXT.CAP.TRAB.RES.22"/>
    <n v="-815134"/>
    <n v="0"/>
    <n v="-815134.43"/>
    <n v="-0.43000000005122274"/>
    <n v="0"/>
    <n v="0"/>
    <n v="-0.43000000005122274"/>
    <n v="0"/>
    <n v="-0.43000000005122274"/>
    <n v="-0.15910000001895241"/>
    <n v="0"/>
    <n v="0"/>
    <n v="0"/>
    <n v="0"/>
    <n v="0"/>
    <n v="0"/>
    <n v="0"/>
    <n v="-0.15910000001895241"/>
    <n v="0.37"/>
    <n v="0"/>
    <n v="-0.15910000001895241"/>
    <n v="0.12949999986216426"/>
    <n v="0"/>
    <n v="-0.12949999986216426"/>
    <n v="-0.15910000001895241"/>
  </r>
  <r>
    <x v="21"/>
    <n v="24"/>
    <n v="2440"/>
    <n v="244005"/>
    <n v="2440059351"/>
    <s v="CREDITOS DEL EXTERIOR BANCOS CORRESP MON EXTRAN"/>
    <n v="-1192500000"/>
    <n v="0"/>
    <n v="-1192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n v="24"/>
    <n v="2440"/>
    <n v="244005"/>
    <n v="2440059499"/>
    <s v="BANCOS EXTERIOR ACEPT.Y AVANCES. AJUSTE M.E."/>
    <n v="-6281360515412"/>
    <n v="0"/>
    <n v="-6256550644262.3984"/>
    <n v="24809871149.599609"/>
    <n v="0"/>
    <n v="24809871149.599609"/>
    <n v="0"/>
    <n v="0"/>
    <n v="24809871149.599609"/>
    <n v="9179652325.3518562"/>
    <n v="0"/>
    <n v="0"/>
    <n v="0"/>
    <n v="0"/>
    <n v="0"/>
    <n v="0"/>
    <n v="0"/>
    <n v="9179652325.3518562"/>
    <n v="0.37000000000000005"/>
    <n v="9179652325.3518562"/>
    <n v="0"/>
    <n v="9179652325.4887981"/>
    <n v="0"/>
    <n v="-0.13694190979003906"/>
    <n v="0"/>
  </r>
  <r>
    <x v="21"/>
    <n v="24"/>
    <n v="2440"/>
    <n v="244005"/>
    <n v="2440059500"/>
    <s v="INTERESES CREDITO BANCOS Y OTRAS OBLIGACINES_ AJ"/>
    <n v="-34577235691"/>
    <n v="0"/>
    <n v="-34577235691.470001"/>
    <n v="-0.470001220703125"/>
    <n v="0"/>
    <n v="0"/>
    <n v="-0.470001220703125"/>
    <n v="0"/>
    <n v="-0.470001220703125"/>
    <n v="-0.17390045166015625"/>
    <n v="0"/>
    <n v="0"/>
    <n v="0"/>
    <n v="0"/>
    <n v="0"/>
    <n v="0"/>
    <n v="0"/>
    <n v="-0.17390045166015625"/>
    <n v="0.37"/>
    <n v="0"/>
    <n v="-0.17390045166015625"/>
    <n v="1.1099548339843749E-2"/>
    <n v="0"/>
    <n v="-1.1099548339843749E-2"/>
    <n v="-0.17390045166015625"/>
  </r>
  <r>
    <x v="15"/>
    <n v="24"/>
    <n v="2440"/>
    <n v="244025"/>
    <n v="2440250013"/>
    <s v="ACEPTAC BRIAS PLAZO IMPORT"/>
    <n v="-78542867037"/>
    <n v="0"/>
    <n v="-78542867037.089996"/>
    <n v="-8.9996337890625E-2"/>
    <n v="0"/>
    <n v="0"/>
    <n v="-8.9996337890625E-2"/>
    <n v="0"/>
    <n v="-8.9996337890625E-2"/>
    <n v="-3.3298645019531246E-2"/>
    <n v="0"/>
    <n v="0"/>
    <n v="0"/>
    <n v="0"/>
    <n v="0"/>
    <n v="0"/>
    <n v="0"/>
    <n v="-3.3298645019531246E-2"/>
    <n v="0.36999999999999994"/>
    <n v="0"/>
    <n v="-3.3298645019531246E-2"/>
    <n v="0.14059898376464844"/>
    <n v="0"/>
    <n v="-0.14059898376464844"/>
    <n v="-3.3298645019531246E-2"/>
  </r>
  <r>
    <x v="15"/>
    <n v="24"/>
    <n v="2440"/>
    <n v="244025"/>
    <n v="2440250016"/>
    <s v="ACEPTAC BRIAS PLAZO EXPORT"/>
    <n v="-3675884062"/>
    <n v="0"/>
    <n v="-3675884061.9499998"/>
    <n v="5.0000190734863281E-2"/>
    <n v="0"/>
    <n v="5.0000190734863281E-2"/>
    <n v="0"/>
    <n v="0"/>
    <n v="5.0000190734863281E-2"/>
    <n v="1.8500070571899414E-2"/>
    <n v="0"/>
    <n v="0"/>
    <n v="0"/>
    <n v="0"/>
    <n v="0"/>
    <n v="0"/>
    <n v="0"/>
    <n v="1.8500070571899414E-2"/>
    <n v="0.37"/>
    <n v="1.8500070571899414E-2"/>
    <n v="0"/>
    <n v="0"/>
    <n v="-0.13319996118545532"/>
    <n v="1.8500070571899414E-2"/>
    <n v="0.13319996118545532"/>
  </r>
  <r>
    <x v="22"/>
    <n v="25"/>
    <n v="2501"/>
    <n v="250105"/>
    <n v="2501051000"/>
    <s v="HONORARIOS NACIONALES"/>
    <n v="-33915692323"/>
    <n v="0"/>
    <n v="-33915692322.540001"/>
    <n v="0.45999908447265625"/>
    <n v="0"/>
    <n v="0.45999908447265625"/>
    <n v="0"/>
    <n v="0"/>
    <n v="0.45999908447265625"/>
    <n v="0.17019966125488281"/>
    <n v="0"/>
    <n v="0"/>
    <n v="0"/>
    <n v="0"/>
    <n v="0"/>
    <n v="0"/>
    <n v="0"/>
    <n v="0.17019966125488281"/>
    <n v="0.37"/>
    <n v="0.17019966125488281"/>
    <n v="0"/>
    <n v="0"/>
    <n v="-0.15910011291503906"/>
    <n v="0.17019966125488281"/>
    <n v="0.15910011291503906"/>
  </r>
  <r>
    <x v="22"/>
    <n v="25"/>
    <n v="2501"/>
    <n v="250105"/>
    <n v="2501051001"/>
    <s v="HONORARIOS EXTRANJEROS"/>
    <n v="-1597329965"/>
    <n v="0"/>
    <n v="-1597329965.29"/>
    <n v="-0.28999996185302734"/>
    <n v="0"/>
    <n v="0"/>
    <n v="-0.28999996185302734"/>
    <n v="0"/>
    <n v="-0.28999996185302734"/>
    <n v="-0.10729998588562012"/>
    <n v="0"/>
    <n v="0"/>
    <n v="0"/>
    <n v="0"/>
    <n v="0"/>
    <n v="0"/>
    <n v="0"/>
    <n v="-0.10729998588562012"/>
    <n v="0.37"/>
    <n v="0"/>
    <n v="-0.10729998588562012"/>
    <n v="1.1100077629089355E-2"/>
    <n v="0"/>
    <n v="-1.1100077629089355E-2"/>
    <n v="-0.10729998588562012"/>
  </r>
  <r>
    <x v="22"/>
    <n v="25"/>
    <n v="2501"/>
    <n v="250105"/>
    <n v="2501051002"/>
    <s v="HONORARIOS INDEXADOS"/>
    <n v="-3300607981"/>
    <n v="0"/>
    <n v="-3300607981.4200001"/>
    <n v="-0.42000007629394531"/>
    <n v="0"/>
    <n v="0"/>
    <n v="-0.42000007629394531"/>
    <n v="0"/>
    <n v="-0.42000007629394531"/>
    <n v="-0.15540002822875976"/>
    <n v="0"/>
    <n v="0"/>
    <n v="0"/>
    <n v="0"/>
    <n v="0"/>
    <n v="0"/>
    <n v="0"/>
    <n v="-0.15540002822875976"/>
    <n v="0.37"/>
    <n v="0"/>
    <n v="-0.15540002822875976"/>
    <n v="0.12949943542480469"/>
    <n v="0"/>
    <n v="-0.12949943542480469"/>
    <n v="-0.15540002822875976"/>
  </r>
  <r>
    <x v="22"/>
    <n v="25"/>
    <n v="2501"/>
    <n v="250105"/>
    <n v="2501051888"/>
    <s v="HONORARIOS"/>
    <n v="-10620711"/>
    <n v="0"/>
    <n v="-10620710.82"/>
    <n v="0.17999999970197678"/>
    <n v="0"/>
    <n v="0.17999999970197678"/>
    <n v="0"/>
    <n v="0"/>
    <n v="0.17999999970197678"/>
    <n v="6.6599999889731407E-2"/>
    <n v="0"/>
    <n v="0"/>
    <n v="0"/>
    <n v="0"/>
    <n v="0"/>
    <n v="0"/>
    <n v="0"/>
    <n v="6.6599999889731407E-2"/>
    <n v="0.37"/>
    <n v="6.6599999889731407E-2"/>
    <n v="0"/>
    <n v="5.9199998676776888E-2"/>
    <n v="0"/>
    <n v="7.4000012129545184E-3"/>
    <n v="0"/>
  </r>
  <r>
    <x v="22"/>
    <n v="25"/>
    <n v="2501"/>
    <n v="250105"/>
    <n v="2501051998"/>
    <s v="REEXPRESION HONORARIOS INDEXADOS"/>
    <n v="-65487015"/>
    <n v="0"/>
    <n v="-65487014.780000001"/>
    <n v="0.2199999988079071"/>
    <n v="0"/>
    <n v="0.2199999988079071"/>
    <n v="0"/>
    <n v="0"/>
    <n v="0.2199999988079071"/>
    <n v="8.1399999558925629E-2"/>
    <n v="0"/>
    <n v="0"/>
    <n v="0"/>
    <n v="0"/>
    <n v="0"/>
    <n v="0"/>
    <n v="0"/>
    <n v="8.1399999558925629E-2"/>
    <n v="0.37"/>
    <n v="8.1399999558925629E-2"/>
    <n v="0"/>
    <n v="0.10730000242590904"/>
    <n v="0"/>
    <n v="-2.5900002866983407E-2"/>
    <n v="0"/>
  </r>
  <r>
    <x v="22"/>
    <n v="25"/>
    <n v="2501"/>
    <n v="250105"/>
    <n v="2501051999"/>
    <s v="REEXPRESION HONORARIOS EXTRANJEROS"/>
    <n v="-12347824"/>
    <n v="0"/>
    <n v="-12347824.08"/>
    <n v="-8.0000000074505806E-2"/>
    <n v="0"/>
    <n v="0"/>
    <n v="-8.0000000074505806E-2"/>
    <n v="0"/>
    <n v="-8.0000000074505806E-2"/>
    <n v="-2.9600000027567148E-2"/>
    <n v="0"/>
    <n v="0"/>
    <n v="0"/>
    <n v="0"/>
    <n v="0"/>
    <n v="0"/>
    <n v="0"/>
    <n v="-2.9600000027567148E-2"/>
    <n v="0.37"/>
    <n v="0"/>
    <n v="-2.9600000027567148E-2"/>
    <n v="4.8099999958649275E-2"/>
    <n v="0"/>
    <n v="-4.8099999958649275E-2"/>
    <n v="-2.9600000027567148E-2"/>
  </r>
  <r>
    <x v="22"/>
    <n v="25"/>
    <n v="2501"/>
    <n v="250110"/>
    <n v="2501101000"/>
    <s v="COMISIONES NACIONALES"/>
    <n v="-1787243338"/>
    <n v="0"/>
    <n v="-1787243338.3699999"/>
    <n v="-0.36999988555908203"/>
    <n v="0"/>
    <n v="0"/>
    <n v="-0.36999988555908203"/>
    <n v="0"/>
    <n v="-0.36999988555908203"/>
    <n v="-0.13689995765686036"/>
    <n v="0"/>
    <n v="0"/>
    <n v="0"/>
    <n v="0"/>
    <n v="0"/>
    <n v="0"/>
    <n v="0"/>
    <n v="-0.13689995765686036"/>
    <n v="0.37000000000000005"/>
    <n v="0"/>
    <n v="-0.13689995765686036"/>
    <n v="3.3300056457519531E-2"/>
    <n v="0"/>
    <n v="-3.3300056457519531E-2"/>
    <n v="-0.13689995765686036"/>
  </r>
  <r>
    <x v="22"/>
    <n v="25"/>
    <n v="2501"/>
    <n v="250110"/>
    <n v="2501101001"/>
    <s v="COMISIONES EXTRANJEROS"/>
    <n v="-2555537785"/>
    <n v="0"/>
    <n v="-2555537784.5100002"/>
    <n v="0.48999977111816406"/>
    <n v="0"/>
    <n v="0.48999977111816406"/>
    <n v="0"/>
    <n v="0"/>
    <n v="0.48999977111816406"/>
    <n v="0.18129991531372069"/>
    <n v="0"/>
    <n v="0"/>
    <n v="0"/>
    <n v="0"/>
    <n v="0"/>
    <n v="0"/>
    <n v="0"/>
    <n v="0.18129991531372069"/>
    <n v="0.37"/>
    <n v="0.18129991531372069"/>
    <n v="0"/>
    <n v="0.17019966125488281"/>
    <n v="0"/>
    <n v="1.1100254058837883E-2"/>
    <n v="0"/>
  </r>
  <r>
    <x v="22"/>
    <n v="25"/>
    <n v="2501"/>
    <n v="250110"/>
    <n v="2501101999"/>
    <s v="REEXPRESION COMISIONES EXTRANJEROS"/>
    <n v="-47026810"/>
    <n v="0"/>
    <n v="-47026810.399999999"/>
    <n v="-0.39999999850988388"/>
    <n v="0"/>
    <n v="0"/>
    <n v="-0.39999999850988388"/>
    <n v="0"/>
    <n v="-0.39999999850988388"/>
    <n v="-0.14799999944865702"/>
    <n v="0"/>
    <n v="0"/>
    <n v="0"/>
    <n v="0"/>
    <n v="0"/>
    <n v="0"/>
    <n v="0"/>
    <n v="-0.14799999944865702"/>
    <n v="0.36999999999999994"/>
    <n v="0"/>
    <n v="-0.14799999944865702"/>
    <n v="0"/>
    <n v="-2.2199999503791333E-2"/>
    <n v="0"/>
    <n v="-0.12579999994486568"/>
  </r>
  <r>
    <x v="22"/>
    <n v="25"/>
    <n v="2501"/>
    <n v="250110"/>
    <n v="2501109010"/>
    <s v="CUENTAS POR PAGAR COMISIONES Y HONORARIOS"/>
    <n v="-8174660875"/>
    <n v="0"/>
    <n v="-8174660874.9300003"/>
    <n v="6.999969482421875E-2"/>
    <n v="0"/>
    <n v="6.999969482421875E-2"/>
    <n v="0"/>
    <n v="0"/>
    <n v="6.999969482421875E-2"/>
    <n v="2.5899887084960938E-2"/>
    <n v="0"/>
    <n v="0"/>
    <n v="0"/>
    <n v="0"/>
    <n v="0"/>
    <n v="0"/>
    <n v="0"/>
    <n v="2.5899887084960938E-2"/>
    <n v="0.37"/>
    <n v="2.5899887084960938E-2"/>
    <n v="0"/>
    <n v="0"/>
    <n v="-0.14800003528594971"/>
    <n v="2.5899887084960938E-2"/>
    <n v="0.14800003528594971"/>
  </r>
  <r>
    <x v="22"/>
    <n v="25"/>
    <n v="2501"/>
    <n v="250110"/>
    <n v="2501109041"/>
    <s v="CXP.COM.Y HON.COMIS.REDEBAN ADM.CAJ.AUT."/>
    <n v="-135473558"/>
    <n v="0"/>
    <n v="-135473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1"/>
    <n v="250110"/>
    <n v="2501109042"/>
    <s v="CXP.COM.Y HON.REDEBAN PSP OFF LINE"/>
    <n v="-116520"/>
    <n v="0"/>
    <n v="-116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1"/>
    <n v="250110"/>
    <n v="2501109045"/>
    <s v="CXP KTAL X PAGAR A REDEBAN UTILIZ DATAFO"/>
    <n v="-8230994601"/>
    <n v="0"/>
    <n v="-8230994601.0799999"/>
    <n v="-7.9999923706054688E-2"/>
    <n v="0"/>
    <n v="0"/>
    <n v="-7.9999923706054688E-2"/>
    <n v="0"/>
    <n v="-7.9999923706054688E-2"/>
    <n v="-2.9599971771240234E-2"/>
    <n v="0"/>
    <n v="0"/>
    <n v="0"/>
    <n v="0"/>
    <n v="0"/>
    <n v="0"/>
    <n v="0"/>
    <n v="-2.9599971771240234E-2"/>
    <n v="0.37"/>
    <n v="0"/>
    <n v="-2.9599971771240234E-2"/>
    <n v="0"/>
    <n v="0"/>
    <n v="0"/>
    <n v="-2.9599971771240234E-2"/>
  </r>
  <r>
    <x v="22"/>
    <n v="25"/>
    <n v="2501"/>
    <n v="250110"/>
    <n v="2501109046"/>
    <s v="CXP.KTAL X PAGAR A REDEB.VTA.TIEMPO PREP"/>
    <n v="-33899298"/>
    <n v="0"/>
    <n v="-33899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1"/>
    <n v="250110"/>
    <n v="2501109047"/>
    <s v="CAPITAL X PAGAR A REDEBAN PSP ON LINE"/>
    <n v="-4426451748"/>
    <n v="0"/>
    <n v="-4426451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1"/>
    <n v="250110"/>
    <n v="2501109050"/>
    <s v="CXP.KTAL X PAGAR A REDEBAN CAJEROS RED"/>
    <n v="-59837881266"/>
    <n v="0"/>
    <n v="-59837881266.220001"/>
    <n v="-0.220001220703125"/>
    <n v="0"/>
    <n v="0"/>
    <n v="-0.220001220703125"/>
    <n v="0"/>
    <n v="-0.220001220703125"/>
    <n v="-8.1400451660156248E-2"/>
    <n v="0"/>
    <n v="0"/>
    <n v="0"/>
    <n v="0"/>
    <n v="0"/>
    <n v="0"/>
    <n v="0"/>
    <n v="-8.1400451660156248E-2"/>
    <n v="0.37"/>
    <n v="0"/>
    <n v="-8.1400451660156248E-2"/>
    <n v="0"/>
    <n v="0"/>
    <n v="0"/>
    <n v="-8.1400451660156248E-2"/>
  </r>
  <r>
    <x v="22"/>
    <n v="25"/>
    <n v="2501"/>
    <n v="250110"/>
    <n v="2501109062"/>
    <s v="CUENTAS POR PAGAR COMISIONES FINDETER 4G"/>
    <n v="-3672008596"/>
    <n v="0"/>
    <n v="-3672008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1"/>
    <n v="250110"/>
    <n v="2501109074"/>
    <s v="CXP COMISIONES REDEBAN PSP ON LINE"/>
    <n v="-6205088"/>
    <n v="0"/>
    <n v="-6205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1"/>
    <n v="250110"/>
    <n v="2501109601"/>
    <s v="COMISIONES POR PAGAR (25100501)"/>
    <n v="-189403390"/>
    <n v="0"/>
    <n v="-189403389.93000001"/>
    <n v="6.9999992847442627E-2"/>
    <n v="0"/>
    <n v="6.9999992847442627E-2"/>
    <n v="0"/>
    <n v="0"/>
    <n v="6.9999992847442627E-2"/>
    <n v="2.5899997353553771E-2"/>
    <n v="0"/>
    <n v="0"/>
    <n v="0"/>
    <n v="0"/>
    <n v="0"/>
    <n v="0"/>
    <n v="0"/>
    <n v="2.5899997353553771E-2"/>
    <n v="0.37"/>
    <n v="2.5899997353553771E-2"/>
    <n v="0"/>
    <n v="0"/>
    <n v="-0.15539999514818192"/>
    <n v="2.5899997353553771E-2"/>
    <n v="0.15539999514818192"/>
  </r>
  <r>
    <x v="22"/>
    <n v="25"/>
    <n v="2502"/>
    <n v="250225"/>
    <n v="2502259010"/>
    <s v="INTERES OTROS BONOS DE SEGURID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899887084960938E-2"/>
    <n v="0"/>
    <n v="-2.5899887084960938E-2"/>
    <n v="0"/>
  </r>
  <r>
    <x v="22"/>
    <n v="25"/>
    <n v="2502"/>
    <n v="250225"/>
    <n v="2502259021"/>
    <s v="C X P INTERESES LLAMADOS AL MARG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05"/>
    <n v="2503051201"/>
    <s v="PROVISION RENTA Y COMPLEMENTARIOS"/>
    <n v="-339144353235"/>
    <n v="0"/>
    <n v="-339144353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05"/>
    <n v="2503051888"/>
    <s v="IMPTO RTA Y COMP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4799999117851256"/>
    <n v="0"/>
    <n v="0.14799999117851256"/>
  </r>
  <r>
    <x v="22"/>
    <n v="25"/>
    <n v="2503"/>
    <n v="250305"/>
    <n v="2503051889"/>
    <s v="PROVISION RENTA Y COMPLEMENTARIOS"/>
    <n v="-399614627"/>
    <n v="0"/>
    <n v="-399614627.33999997"/>
    <n v="-0.3399999737739563"/>
    <n v="0"/>
    <n v="0"/>
    <n v="-0.3399999737739563"/>
    <n v="0"/>
    <n v="-0.3399999737739563"/>
    <n v="-0.12579999029636382"/>
    <n v="0"/>
    <n v="0"/>
    <n v="0"/>
    <n v="0"/>
    <n v="0"/>
    <n v="0"/>
    <n v="0"/>
    <n v="-0.12579999029636382"/>
    <n v="0.37"/>
    <n v="0"/>
    <n v="-0.12579999029636382"/>
    <n v="0"/>
    <n v="0"/>
    <n v="0"/>
    <n v="-0.12579999029636382"/>
  </r>
  <r>
    <x v="22"/>
    <n v="25"/>
    <n v="2503"/>
    <n v="250310"/>
    <n v="2503101002"/>
    <s v="CXP RETEICA-ACT SERVICIOSL-TITULARIZADORA"/>
    <n v="-333730"/>
    <n v="0"/>
    <n v="-333730.40000000002"/>
    <n v="-0.40000000002328306"/>
    <n v="0"/>
    <n v="0"/>
    <n v="-0.40000000002328306"/>
    <n v="0"/>
    <n v="-0.40000000002328306"/>
    <n v="-0.14800000000861474"/>
    <n v="0"/>
    <n v="0"/>
    <n v="0"/>
    <n v="0"/>
    <n v="0"/>
    <n v="0"/>
    <n v="0"/>
    <n v="-0.14800000000861474"/>
    <n v="0.37"/>
    <n v="0"/>
    <n v="-0.14800000000861474"/>
    <n v="0"/>
    <n v="-1.4800000003015156E-2"/>
    <n v="0"/>
    <n v="-0.13320000000559959"/>
  </r>
  <r>
    <x v="22"/>
    <n v="25"/>
    <n v="2503"/>
    <n v="250310"/>
    <n v="2503101201"/>
    <s v="RETEICA ACTIVIDAD COMERCIAL"/>
    <n v="-28127161"/>
    <n v="0"/>
    <n v="-28127160.960000001"/>
    <n v="3.9999999105930328E-2"/>
    <n v="0"/>
    <n v="3.9999999105930328E-2"/>
    <n v="0"/>
    <n v="0"/>
    <n v="3.9999999105930328E-2"/>
    <n v="1.4799999669194222E-2"/>
    <n v="0"/>
    <n v="0"/>
    <n v="0"/>
    <n v="0"/>
    <n v="0"/>
    <n v="0"/>
    <n v="0"/>
    <n v="1.4799999669194222E-2"/>
    <n v="0.37"/>
    <n v="1.4799999669194222E-2"/>
    <n v="0"/>
    <n v="9.9899998456239703E-2"/>
    <n v="0"/>
    <n v="-8.509999878704548E-2"/>
    <n v="0"/>
  </r>
  <r>
    <x v="22"/>
    <n v="25"/>
    <n v="2503"/>
    <n v="250310"/>
    <n v="2503101202"/>
    <s v="RETEICA ACTIVIDAD DE SERVICIOS"/>
    <n v="-486870249"/>
    <n v="0"/>
    <n v="-486870248.66000003"/>
    <n v="0.3399999737739563"/>
    <n v="0"/>
    <n v="0.3399999737739563"/>
    <n v="0"/>
    <n v="0"/>
    <n v="0.3399999737739563"/>
    <n v="0.12579999029636382"/>
    <n v="0"/>
    <n v="0"/>
    <n v="0"/>
    <n v="0"/>
    <n v="0"/>
    <n v="0"/>
    <n v="0"/>
    <n v="0.12579999029636382"/>
    <n v="0.37"/>
    <n v="0.12579999029636382"/>
    <n v="0"/>
    <n v="0.17390001058578491"/>
    <n v="0"/>
    <n v="-4.8100020289421092E-2"/>
    <n v="0"/>
  </r>
  <r>
    <x v="22"/>
    <n v="25"/>
    <n v="2503"/>
    <n v="250310"/>
    <n v="2503101205"/>
    <s v="DEVOLUCION AÑOS ANTERIORES RETEICA POR SERVICIOS"/>
    <n v="54310"/>
    <n v="0"/>
    <n v="54310.13"/>
    <n v="0.12999999999738066"/>
    <n v="0"/>
    <n v="0.12999999999738066"/>
    <n v="0"/>
    <n v="0"/>
    <n v="0.12999999999738066"/>
    <n v="4.8099999999030842E-2"/>
    <n v="0"/>
    <n v="0"/>
    <n v="0"/>
    <n v="0"/>
    <n v="0"/>
    <n v="0"/>
    <n v="0"/>
    <n v="4.8099999999030842E-2"/>
    <n v="0.37"/>
    <n v="4.8099999999030842E-2"/>
    <n v="0"/>
    <n v="5.9200000055134296E-2"/>
    <n v="0"/>
    <n v="-1.1100000056103454E-2"/>
    <n v="0"/>
  </r>
  <r>
    <x v="1"/>
    <n v="25"/>
    <n v="2503"/>
    <n v="250310"/>
    <n v="2503101403"/>
    <s v="PAGOS DE ICA"/>
    <n v="28883858304"/>
    <n v="0"/>
    <n v="28883858304.380001"/>
    <n v="0.38000106811523438"/>
    <n v="0"/>
    <n v="0.38000106811523438"/>
    <n v="0"/>
    <n v="0"/>
    <n v="0.38000106811523438"/>
    <n v="0.14060039520263673"/>
    <n v="0"/>
    <n v="0"/>
    <n v="0"/>
    <n v="0"/>
    <n v="0"/>
    <n v="0"/>
    <n v="0"/>
    <n v="0.14060039520263673"/>
    <n v="0.37000000000000005"/>
    <n v="0.14060039520263673"/>
    <n v="0"/>
    <n v="0"/>
    <n v="0"/>
    <n v="0.14060039520263673"/>
    <n v="0"/>
  </r>
  <r>
    <x v="1"/>
    <n v="25"/>
    <n v="2503"/>
    <n v="250310"/>
    <n v="2503109013"/>
    <s v="PAS.EST.Y PROV.IMPTO.INDUST.Y COMERCIO"/>
    <n v="-45314844287"/>
    <n v="0"/>
    <n v="-45314844287.330002"/>
    <n v="-0.3300018310546875"/>
    <n v="0"/>
    <n v="0"/>
    <n v="-0.3300018310546875"/>
    <n v="0"/>
    <n v="-0.3300018310546875"/>
    <n v="-0.12210067749023437"/>
    <n v="0"/>
    <n v="0"/>
    <n v="0"/>
    <n v="0"/>
    <n v="0"/>
    <n v="0"/>
    <n v="0"/>
    <n v="-0.12210067749023437"/>
    <n v="0.37"/>
    <n v="0"/>
    <n v="-0.12210067749023437"/>
    <n v="0"/>
    <n v="0"/>
    <n v="0"/>
    <n v="-0.12210067749023437"/>
  </r>
  <r>
    <x v="22"/>
    <n v="25"/>
    <n v="2503"/>
    <n v="250310"/>
    <n v="2503109050"/>
    <s v="CXP.IMPUESTOS. RET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056"/>
    <s v="CUENTAS POR PAGAR IMPUESTOS INDUSTRIA Y COMERCIO"/>
    <n v="-147264509"/>
    <n v="0"/>
    <n v="-147264509.33000001"/>
    <n v="-0.33000001311302185"/>
    <n v="0"/>
    <n v="0"/>
    <n v="-0.33000001311302185"/>
    <n v="0"/>
    <n v="-0.33000001311302185"/>
    <n v="-0.12210000485181809"/>
    <n v="0"/>
    <n v="0"/>
    <n v="0"/>
    <n v="0"/>
    <n v="0"/>
    <n v="0"/>
    <n v="0"/>
    <n v="-0.12210000485181809"/>
    <n v="0.37"/>
    <n v="0"/>
    <n v="-0.12210000485181809"/>
    <n v="0"/>
    <n v="-0.16279999911785126"/>
    <n v="0"/>
    <n v="4.0699994266033171E-2"/>
  </r>
  <r>
    <x v="22"/>
    <n v="25"/>
    <n v="2503"/>
    <n v="250310"/>
    <n v="2503109103"/>
    <s v="RETEFUENTE ICA"/>
    <n v="-25596"/>
    <n v="0"/>
    <n v="-25595.7"/>
    <n v="0.2999999999992724"/>
    <n v="0"/>
    <n v="0.2999999999992724"/>
    <n v="0"/>
    <n v="0"/>
    <n v="0.2999999999992724"/>
    <n v="0.11099999999973079"/>
    <n v="0"/>
    <n v="0"/>
    <n v="0"/>
    <n v="0"/>
    <n v="0"/>
    <n v="0"/>
    <n v="0"/>
    <n v="0.11099999999973079"/>
    <n v="0.37"/>
    <n v="0.11099999999973079"/>
    <n v="0"/>
    <n v="0"/>
    <n v="0"/>
    <n v="0.11099999999973079"/>
    <n v="0"/>
  </r>
  <r>
    <x v="22"/>
    <n v="25"/>
    <n v="2503"/>
    <n v="250310"/>
    <n v="2503109143"/>
    <s v="CXP IMPUESTOS RETENC.IND.Y CIO.DUITA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148"/>
    <s v="CXP RTEICA PAGO A ESTABLECIMIENTO STA MARTA"/>
    <n v="-36699651"/>
    <n v="0"/>
    <n v="-36699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499999448657036E-2"/>
    <n v="0"/>
    <n v="-5.5499999448657036E-2"/>
    <n v="0"/>
  </r>
  <r>
    <x v="22"/>
    <n v="25"/>
    <n v="2503"/>
    <n v="250310"/>
    <n v="2503109151"/>
    <s v="CXP RTEICA PAGO A ESTABLECIMIENTO SINCELEJO"/>
    <n v="-19423032"/>
    <n v="0"/>
    <n v="-19423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152"/>
    <s v="CXP RTEICA PAGO A ESTABLECIMIENTO LA CEJA"/>
    <n v="-4460386"/>
    <n v="0"/>
    <n v="-4460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154"/>
    <s v="CXP RTEICA.PAGO A ESTABCMTOS FUNDACION (MAGD)"/>
    <n v="-291881"/>
    <n v="0"/>
    <n v="-291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156"/>
    <s v="CXP RTEICA.PAGO A ESTABCMTOS FONSECA (GUAJ)"/>
    <n v="-2248901"/>
    <n v="0"/>
    <n v="-2248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158"/>
    <s v="CXP RTEICA.PAGO A ESTABCMTOS SABANETA"/>
    <n v="-164664017"/>
    <n v="0"/>
    <n v="-164664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161"/>
    <s v="CXP RTEICA.PAGO A ESTABCMTOS APARTADO"/>
    <n v="-36199256"/>
    <n v="0"/>
    <n v="-36199255.719999999"/>
    <n v="0.2800000011920929"/>
    <n v="0"/>
    <n v="0.2800000011920929"/>
    <n v="0"/>
    <n v="0"/>
    <n v="0.2800000011920929"/>
    <n v="0.10360000044107437"/>
    <n v="0"/>
    <n v="0"/>
    <n v="0"/>
    <n v="0"/>
    <n v="0"/>
    <n v="0"/>
    <n v="0"/>
    <n v="0.10360000044107437"/>
    <n v="0.37"/>
    <n v="0.10360000044107437"/>
    <n v="0"/>
    <n v="0"/>
    <n v="0"/>
    <n v="0.10360000044107437"/>
    <n v="0"/>
  </r>
  <r>
    <x v="22"/>
    <n v="25"/>
    <n v="2503"/>
    <n v="250310"/>
    <n v="2503109162"/>
    <s v="RTEICA MANUAL APAR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163"/>
    <s v="CXP RTEICA.PAGO A ESTABCMTOS SAN MARCOS"/>
    <n v="-251382"/>
    <n v="0"/>
    <n v="-251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166"/>
    <s v="CXP RTEICA.PAGO A ESTABCMTOS. SOLEDAD ATLANTICO"/>
    <n v="-12806778"/>
    <n v="0"/>
    <n v="-12806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0360000044107437"/>
    <n v="0"/>
    <n v="0.10360000044107437"/>
  </r>
  <r>
    <x v="22"/>
    <n v="25"/>
    <n v="2503"/>
    <n v="250310"/>
    <n v="2503109168"/>
    <s v="CXP RTEICA.PAGO A ESTABCMTOS.DUITAMA"/>
    <n v="-17694224"/>
    <n v="0"/>
    <n v="-17694224.420000002"/>
    <n v="-0.42000000178813934"/>
    <n v="0"/>
    <n v="0"/>
    <n v="-0.42000000178813934"/>
    <n v="0"/>
    <n v="-0.42000000178813934"/>
    <n v="-0.15540000066161155"/>
    <n v="0"/>
    <n v="0"/>
    <n v="0"/>
    <n v="0"/>
    <n v="0"/>
    <n v="0"/>
    <n v="0"/>
    <n v="-0.15540000066161155"/>
    <n v="0.37"/>
    <n v="0"/>
    <n v="-0.15540000066161155"/>
    <n v="0"/>
    <n v="0"/>
    <n v="0"/>
    <n v="-0.15540000066161155"/>
  </r>
  <r>
    <x v="22"/>
    <n v="25"/>
    <n v="2503"/>
    <n v="250310"/>
    <n v="2503109171"/>
    <s v="CXP RTEICA.PAGO A ESTABCMTOS. ITAGUI"/>
    <n v="-86706021"/>
    <n v="0"/>
    <n v="-86706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172"/>
    <s v="RTEICA MANUAL ITA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173"/>
    <s v="CXP RTEICA.PAGO A ESTABCMTOS. VALLEDUPAR"/>
    <n v="-52090843"/>
    <n v="0"/>
    <n v="-52090842.700000003"/>
    <n v="0.29999999701976776"/>
    <n v="0"/>
    <n v="0.29999999701976776"/>
    <n v="0"/>
    <n v="0"/>
    <n v="0.29999999701976776"/>
    <n v="0.11099999889731407"/>
    <n v="0"/>
    <n v="0"/>
    <n v="0"/>
    <n v="0"/>
    <n v="0"/>
    <n v="0"/>
    <n v="0"/>
    <n v="0.11099999889731407"/>
    <n v="0.37"/>
    <n v="0.11099999889731407"/>
    <n v="0"/>
    <n v="0"/>
    <n v="0"/>
    <n v="0.11099999889731407"/>
    <n v="0"/>
  </r>
  <r>
    <x v="22"/>
    <n v="25"/>
    <n v="2503"/>
    <n v="250310"/>
    <n v="2503109176"/>
    <s v="CXP RTEICA.PAGO A ESTABCMTOS. BARBOSA"/>
    <n v="-1825208"/>
    <n v="0"/>
    <n v="-1825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178"/>
    <s v="CXP RTEICA.PAGO A ESTABCMTOS CIENAGA MAGDALENA"/>
    <n v="-1918667"/>
    <n v="0"/>
    <n v="-1918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181"/>
    <s v="CXP RTEICA.PAGO A ESTABCMTOS GALAPA"/>
    <n v="-1228665"/>
    <n v="0"/>
    <n v="-1228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183"/>
    <s v="CXP RTEICA.PAGO A ESTABCMTOS GIRARDOT"/>
    <n v="-17819026"/>
    <n v="0"/>
    <n v="-17819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186"/>
    <s v="CXP RTEICA PAGO A ESTABLECIMIENTOS MONIQUIRÁ"/>
    <n v="-111118"/>
    <n v="0"/>
    <n v="-111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188"/>
    <s v="CXP RTEICA.PAGO A ESTABCMTOS BARRANCABERMEJA"/>
    <n v="-17710176"/>
    <n v="0"/>
    <n v="-17710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192"/>
    <s v="CXP RTEICA.PAGO A ESTABCMTOS TURBO"/>
    <n v="-2404094"/>
    <n v="0"/>
    <n v="-2404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201"/>
    <s v="CXP RTEICA PAGO A ESTABLECIMIENTOS PLATO_MAGDALE"/>
    <n v="-1156352"/>
    <n v="0"/>
    <n v="-1156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203"/>
    <s v="CXP RTEICA PAGO A ESTABLECIMIENTOS ROLDANILLO"/>
    <n v="-1161423"/>
    <n v="0"/>
    <n v="-1161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205"/>
    <s v="CXP RTEICA PAGO A ESTABLECIMIENTOS ARJONA_BOLÍVA"/>
    <n v="-846136"/>
    <n v="0"/>
    <n v="-846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207"/>
    <s v="CXP RTEICA PAGO A ESTABLECIMIENTOS CALARCÁ_QUIND"/>
    <n v="-899828"/>
    <n v="0"/>
    <n v="-899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209"/>
    <s v="CXP RTEICA PAGO A ESTABLECIMIENTOS LOS PATIOS"/>
    <n v="-967847"/>
    <n v="0"/>
    <n v="-967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211"/>
    <s v="CXP RTEICA PAGO A ESTABLECIMIENTOS GUARNE"/>
    <n v="-4976535"/>
    <n v="0"/>
    <n v="-4976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213"/>
    <s v="CXP RTEICA PAGO A ESTABLECIMIENTOS CHÍA"/>
    <n v="-172641292"/>
    <n v="0"/>
    <n v="-172641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603"/>
    <s v="RETENCION INDY CCIO BOGOTA (25151003)"/>
    <n v="-4575241"/>
    <n v="0"/>
    <n v="-4575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607"/>
    <s v="RETENCION INDY CCIO CALI (25151007)"/>
    <n v="-922512"/>
    <n v="0"/>
    <n v="-922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608"/>
    <s v="RETENCION INDY CCIO PEREIRA (25151008)"/>
    <n v="-966628"/>
    <n v="0"/>
    <n v="-966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701"/>
    <s v="INDUSTRIA Y COMERCIO"/>
    <n v="2175860"/>
    <n v="0"/>
    <n v="2175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703"/>
    <s v="PASIVO REAL 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704"/>
    <s v="IMP.IND Y CCIO RET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707"/>
    <s v="IMP IND Y CCIO RET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708"/>
    <s v="IMP. IND Y CCIO RE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710"/>
    <s v="IMP. IND Y CCIO  R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717"/>
    <s v="RET. ICA ACTIVIDAD CCIAL DELFIN"/>
    <n v="-414298202"/>
    <n v="0"/>
    <n v="-414298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718"/>
    <s v="RET. ICA ACTIVIDAD SERVICIOS  DELFIN"/>
    <n v="-385728553"/>
    <n v="0"/>
    <n v="-385728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899992942810059E-2"/>
    <n v="0"/>
    <n v="-9.9899992942810059E-2"/>
    <n v="0"/>
  </r>
  <r>
    <x v="22"/>
    <n v="25"/>
    <n v="2503"/>
    <n v="250310"/>
    <n v="2503109719"/>
    <s v="RET. ICA ACTIVIDAD INDUSTRIAL  DELFIN"/>
    <n v="-44209369"/>
    <n v="0"/>
    <n v="-44209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720"/>
    <s v="RET. ICA ACTIVIDAD FINANCIERA DELFIN"/>
    <n v="-2672544"/>
    <n v="0"/>
    <n v="-2672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722"/>
    <s v="IMP. IND Y CCIO RE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730"/>
    <s v="IMP. IND Y CCIO RE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25"/>
    <n v="2503"/>
    <n v="250310"/>
    <n v="2503109735"/>
    <s v="IMPUESTO INDUSTRIA  Y COMERCIO RETENIDO MEDELLÍ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740"/>
    <s v="IMP. IND Y CCIO RE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819"/>
    <s v="CUENTAS POR PAGAR IMPUESTOS INDUSTRIA Y COMERCIO"/>
    <n v="-132622188"/>
    <n v="0"/>
    <n v="-132622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2210000485181809"/>
    <n v="0"/>
    <n v="0.12210000485181809"/>
  </r>
  <r>
    <x v="22"/>
    <n v="25"/>
    <n v="2503"/>
    <n v="250310"/>
    <n v="2503109820"/>
    <s v="CXP RTEICA PAGO ESTABL. BUCARAM. MANUAL"/>
    <n v="-6350"/>
    <n v="0"/>
    <n v="-6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821"/>
    <s v="CXP RTEICA.PAGO A ESTABCMTOS.QUIBDO"/>
    <n v="-12335479"/>
    <n v="0"/>
    <n v="-12335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870"/>
    <s v="CXP RTEICA. PAGO A ESTABCMTOS. TUNJA"/>
    <n v="-18704404"/>
    <n v="0"/>
    <n v="-18704404.25"/>
    <n v="-0.25"/>
    <n v="0"/>
    <n v="0"/>
    <n v="-0.25"/>
    <n v="0"/>
    <n v="-0.25"/>
    <n v="-9.2499999999999999E-2"/>
    <n v="0"/>
    <n v="0"/>
    <n v="0"/>
    <n v="0"/>
    <n v="0"/>
    <n v="0"/>
    <n v="0"/>
    <n v="-9.2499999999999999E-2"/>
    <n v="0.37"/>
    <n v="0"/>
    <n v="-9.2499999999999999E-2"/>
    <n v="0"/>
    <n v="0"/>
    <n v="0"/>
    <n v="-9.2499999999999999E-2"/>
  </r>
  <r>
    <x v="22"/>
    <n v="25"/>
    <n v="2503"/>
    <n v="250310"/>
    <n v="2503109871"/>
    <s v="CXP RTEICA. PAGO A ESTABCMTOS. TUNJA MA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880"/>
    <s v="CUENTAS POR PAGAR IMPUESTOS INDUSTRIA Y COMERCIO"/>
    <n v="-5032107342"/>
    <n v="0"/>
    <n v="-5032107342.0699997"/>
    <n v="-6.999969482421875E-2"/>
    <n v="0"/>
    <n v="0"/>
    <n v="-6.999969482421875E-2"/>
    <n v="0"/>
    <n v="-6.999969482421875E-2"/>
    <n v="-2.5899887084960938E-2"/>
    <n v="0"/>
    <n v="0"/>
    <n v="0"/>
    <n v="0"/>
    <n v="0"/>
    <n v="0"/>
    <n v="0"/>
    <n v="-2.5899887084960938E-2"/>
    <n v="0.37"/>
    <n v="0"/>
    <n v="-2.5899887084960938E-2"/>
    <n v="3.7000141143798827E-2"/>
    <n v="0"/>
    <n v="-3.7000141143798827E-2"/>
    <n v="-2.5899887084960938E-2"/>
  </r>
  <r>
    <x v="22"/>
    <n v="25"/>
    <n v="2503"/>
    <n v="250310"/>
    <n v="2503109882"/>
    <s v="CUENTAS POR PAGAR IMPUESTOS INDUSTRIA Y COMERCIO"/>
    <n v="-284723741"/>
    <n v="0"/>
    <n v="-284723741.37"/>
    <n v="-0.37000000476837158"/>
    <n v="0"/>
    <n v="0"/>
    <n v="-0.37000000476837158"/>
    <n v="0"/>
    <n v="-0.37000000476837158"/>
    <n v="-0.13690000176429748"/>
    <n v="0"/>
    <n v="0"/>
    <n v="0"/>
    <n v="0"/>
    <n v="0"/>
    <n v="0"/>
    <n v="0"/>
    <n v="-0.13690000176429748"/>
    <n v="0.37"/>
    <n v="0"/>
    <n v="-0.13690000176429748"/>
    <n v="0"/>
    <n v="-0.14429999470710755"/>
    <n v="0"/>
    <n v="7.3999929428100741E-3"/>
  </r>
  <r>
    <x v="22"/>
    <n v="25"/>
    <n v="2503"/>
    <n v="250310"/>
    <n v="2503109886"/>
    <s v="CUENTAS POR PAGAR IMPUESTOS INDUSTRIA Y COMERCIO"/>
    <n v="-35008817"/>
    <n v="0"/>
    <n v="-35008817.439999998"/>
    <n v="-0.43999999761581421"/>
    <n v="0"/>
    <n v="0"/>
    <n v="-0.43999999761581421"/>
    <n v="0"/>
    <n v="-0.43999999761581421"/>
    <n v="-0.16279999911785126"/>
    <n v="0"/>
    <n v="0"/>
    <n v="0"/>
    <n v="0"/>
    <n v="0"/>
    <n v="0"/>
    <n v="0"/>
    <n v="-0.16279999911785126"/>
    <n v="0.37"/>
    <n v="0"/>
    <n v="-0.16279999911785126"/>
    <n v="0"/>
    <n v="0"/>
    <n v="0"/>
    <n v="-0.16279999911785126"/>
  </r>
  <r>
    <x v="22"/>
    <n v="25"/>
    <n v="2503"/>
    <n v="250310"/>
    <n v="2503109887"/>
    <s v="CUENTAS POR PAGAR IMPUESTOS INDUSTRIA Y COMERCIO"/>
    <n v="-495666"/>
    <n v="0"/>
    <n v="-495666.02"/>
    <n v="-2.0000000018626451E-2"/>
    <n v="0"/>
    <n v="0"/>
    <n v="-2.0000000018626451E-2"/>
    <n v="0"/>
    <n v="-2.0000000018626451E-2"/>
    <n v="-7.4000000068917869E-3"/>
    <n v="0"/>
    <n v="0"/>
    <n v="0"/>
    <n v="0"/>
    <n v="0"/>
    <n v="0"/>
    <n v="0"/>
    <n v="-7.4000000068917869E-3"/>
    <n v="0.37"/>
    <n v="0"/>
    <n v="-7.4000000068917869E-3"/>
    <n v="0"/>
    <n v="0"/>
    <n v="0"/>
    <n v="-7.4000000068917869E-3"/>
  </r>
  <r>
    <x v="22"/>
    <n v="25"/>
    <n v="2503"/>
    <n v="250310"/>
    <n v="2503109942"/>
    <s v="CXP IMPTO IND Y CIO RTE ICA BOGOTA SERVI"/>
    <n v="-385399"/>
    <n v="0"/>
    <n v="-385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20"/>
    <n v="2503200001"/>
    <s v="IMPUESTO TIMBRE EMISIÓN CHEQUERAS"/>
    <n v="-3816717"/>
    <n v="0"/>
    <n v="-3816717.06"/>
    <n v="-6.0000000055879354E-2"/>
    <n v="0"/>
    <n v="0"/>
    <n v="-6.0000000055879354E-2"/>
    <n v="0"/>
    <n v="-6.0000000055879354E-2"/>
    <n v="-2.2200000020675362E-2"/>
    <n v="0"/>
    <n v="0"/>
    <n v="0"/>
    <n v="0"/>
    <n v="0"/>
    <n v="0"/>
    <n v="0"/>
    <n v="-2.2200000020675362E-2"/>
    <n v="0.37"/>
    <n v="0"/>
    <n v="-2.2200000020675362E-2"/>
    <n v="0"/>
    <n v="0"/>
    <n v="0"/>
    <n v="-2.2200000020675362E-2"/>
  </r>
  <r>
    <x v="22"/>
    <n v="25"/>
    <n v="2503"/>
    <n v="250320"/>
    <n v="2503209220"/>
    <s v="CUENTAS POR PAGAR IMPUESTOS TIMBRES"/>
    <n v="-267620"/>
    <n v="0"/>
    <n v="-267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20"/>
    <n v="2503209221"/>
    <s v="CXP IMPUESTO DE TIMBRE CHEQUERAS"/>
    <n v="-8545617"/>
    <n v="0"/>
    <n v="-8545617.1999999993"/>
    <n v="-0.19999999925494194"/>
    <n v="0"/>
    <n v="0"/>
    <n v="-0.19999999925494194"/>
    <n v="0"/>
    <n v="-0.19999999925494194"/>
    <n v="-7.3999999724328511E-2"/>
    <n v="0"/>
    <n v="0"/>
    <n v="0"/>
    <n v="0"/>
    <n v="0"/>
    <n v="0"/>
    <n v="0"/>
    <n v="-7.3999999724328511E-2"/>
    <n v="0.36999999999999994"/>
    <n v="0"/>
    <n v="-7.3999999724328511E-2"/>
    <n v="0"/>
    <n v="0"/>
    <n v="0"/>
    <n v="-7.3999999724328511E-2"/>
  </r>
  <r>
    <x v="22"/>
    <n v="25"/>
    <n v="2503"/>
    <n v="250320"/>
    <n v="2503209812"/>
    <s v="IMPUESTO DE TIMBRE CHEQUES FORMA CONTINUA"/>
    <n v="213925"/>
    <n v="0"/>
    <n v="213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40"/>
    <n v="2503400001"/>
    <s v="IVA GENERADO DIVERSOS OTROS ASOCENTROS - ITBMS"/>
    <n v="-1118005586"/>
    <n v="0"/>
    <n v="-1118005586.0699999"/>
    <n v="-6.9999933242797852E-2"/>
    <n v="0"/>
    <n v="0"/>
    <n v="-6.9999933242797852E-2"/>
    <n v="0"/>
    <n v="-6.9999933242797852E-2"/>
    <n v="-2.5899975299835204E-2"/>
    <n v="0"/>
    <n v="0"/>
    <n v="0"/>
    <n v="0"/>
    <n v="0"/>
    <n v="0"/>
    <n v="0"/>
    <n v="-2.5899975299835204E-2"/>
    <n v="0.37"/>
    <n v="0"/>
    <n v="-2.5899975299835204E-2"/>
    <n v="0"/>
    <n v="0"/>
    <n v="0"/>
    <n v="-2.5899975299835204E-2"/>
  </r>
  <r>
    <x v="22"/>
    <n v="25"/>
    <n v="2503"/>
    <n v="250340"/>
    <n v="2503400010"/>
    <s v="IVA GENERADO BANCA DIGITAL"/>
    <n v="-7733895"/>
    <n v="0"/>
    <n v="-7733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40"/>
    <n v="2503401200"/>
    <s v="IVA GENERADO 19%"/>
    <n v="-4969196179"/>
    <n v="0"/>
    <n v="-4969196179.2700005"/>
    <n v="-0.27000045776367188"/>
    <n v="0"/>
    <n v="0"/>
    <n v="-0.27000045776367188"/>
    <n v="0"/>
    <n v="-0.27000045776367188"/>
    <n v="-9.9900169372558592E-2"/>
    <n v="0"/>
    <n v="0"/>
    <n v="0"/>
    <n v="0"/>
    <n v="0"/>
    <n v="0"/>
    <n v="0"/>
    <n v="-9.9900169372558592E-2"/>
    <n v="0.37"/>
    <n v="0"/>
    <n v="-9.9900169372558592E-2"/>
    <n v="0"/>
    <n v="0"/>
    <n v="0"/>
    <n v="-9.9900169372558592E-2"/>
  </r>
  <r>
    <x v="22"/>
    <n v="25"/>
    <n v="2503"/>
    <n v="250340"/>
    <n v="2503401201"/>
    <s v="IVA GENERADO 10% "/>
    <n v="-75928166"/>
    <n v="0"/>
    <n v="-75928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40"/>
    <n v="2503401218"/>
    <s v="IVA PAGADO REGIM COMUN "/>
    <n v="24121443983"/>
    <n v="0"/>
    <n v="24121443983.200001"/>
    <n v="0.20000076293945313"/>
    <n v="0"/>
    <n v="0.20000076293945313"/>
    <n v="0"/>
    <n v="0"/>
    <n v="0.20000076293945313"/>
    <n v="7.4000282287597655E-2"/>
    <n v="0"/>
    <n v="0"/>
    <n v="0"/>
    <n v="0"/>
    <n v="0"/>
    <n v="0"/>
    <n v="0"/>
    <n v="7.4000282287597655E-2"/>
    <n v="0.37"/>
    <n v="7.4000282287597655E-2"/>
    <n v="0"/>
    <n v="0"/>
    <n v="0"/>
    <n v="7.4000282287597655E-2"/>
    <n v="0"/>
  </r>
  <r>
    <x v="22"/>
    <n v="25"/>
    <n v="2503"/>
    <n v="250340"/>
    <n v="2503401219"/>
    <s v="IVA DIRECTAMENTE ATRIBUIBLE"/>
    <n v="558736576"/>
    <n v="0"/>
    <n v="558736576.22000003"/>
    <n v="0.22000002861022949"/>
    <n v="0"/>
    <n v="0.22000002861022949"/>
    <n v="0"/>
    <n v="0"/>
    <n v="0.22000002861022949"/>
    <n v="8.1400010585784915E-2"/>
    <n v="0"/>
    <n v="0"/>
    <n v="0"/>
    <n v="0"/>
    <n v="0"/>
    <n v="0"/>
    <n v="0"/>
    <n v="8.1400010585784915E-2"/>
    <n v="0.37"/>
    <n v="8.1400010585784915E-2"/>
    <n v="0"/>
    <n v="0"/>
    <n v="0"/>
    <n v="8.1400010585784915E-2"/>
    <n v="0"/>
  </r>
  <r>
    <x v="22"/>
    <n v="25"/>
    <n v="2503"/>
    <n v="250340"/>
    <n v="2503401220"/>
    <s v="IVA PAGADO A NO RESIDENTES 19%"/>
    <n v="2327951865"/>
    <n v="0"/>
    <n v="2327951864.6399999"/>
    <n v="-0.3600001335144043"/>
    <n v="0"/>
    <n v="0"/>
    <n v="-0.3600001335144043"/>
    <n v="0"/>
    <n v="-0.3600001335144043"/>
    <n v="-0.13320004940032959"/>
    <n v="0"/>
    <n v="0"/>
    <n v="0"/>
    <n v="0"/>
    <n v="0"/>
    <n v="0"/>
    <n v="0"/>
    <n v="-0.13320004940032959"/>
    <n v="0.37"/>
    <n v="0"/>
    <n v="-0.13320004940032959"/>
    <n v="0"/>
    <n v="0"/>
    <n v="0"/>
    <n v="-0.13320004940032959"/>
  </r>
  <r>
    <x v="22"/>
    <n v="25"/>
    <n v="2503"/>
    <n v="250340"/>
    <n v="2503401222"/>
    <s v="IVA DIREC. ATRIBUIBLE  CARGOS BANCARIOS (EXTRACT"/>
    <n v="43094"/>
    <n v="0"/>
    <n v="43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40"/>
    <n v="2503401298"/>
    <s v="CTA CENTRAL IV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019966125488281"/>
    <n v="0"/>
    <n v="-0.17019966125488281"/>
    <n v="0"/>
  </r>
  <r>
    <x v="22"/>
    <n v="25"/>
    <n v="2503"/>
    <n v="250340"/>
    <n v="2503401300"/>
    <s v="IVA POR PAGAR REEXPEDICIÓN TCR"/>
    <n v="-129345589"/>
    <n v="0"/>
    <n v="-129345589.25"/>
    <n v="-0.25"/>
    <n v="0"/>
    <n v="0"/>
    <n v="-0.25"/>
    <n v="0"/>
    <n v="-0.25"/>
    <n v="-9.2499999999999999E-2"/>
    <n v="0"/>
    <n v="0"/>
    <n v="0"/>
    <n v="0"/>
    <n v="0"/>
    <n v="0"/>
    <n v="0"/>
    <n v="-9.2499999999999999E-2"/>
    <n v="0.37"/>
    <n v="0"/>
    <n v="-9.2499999999999999E-2"/>
    <n v="0"/>
    <n v="0"/>
    <n v="0"/>
    <n v="-9.2499999999999999E-2"/>
  </r>
  <r>
    <x v="22"/>
    <n v="25"/>
    <n v="2503"/>
    <n v="250340"/>
    <n v="2503401888"/>
    <s v="IMPUESTO A LAS VENTAS POR PAGA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40"/>
    <n v="2503409012"/>
    <s v="IMPUESTO A LAS VENTAS"/>
    <n v="-85411609"/>
    <n v="0"/>
    <n v="-85411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40"/>
    <n v="2503409013"/>
    <s v="CXP IVA RECAUDADO COBROS CHEQUE GCIA"/>
    <n v="-10104911333"/>
    <n v="0"/>
    <n v="-10104911333.09"/>
    <n v="-9.0000152587890625E-2"/>
    <n v="0"/>
    <n v="0"/>
    <n v="-9.0000152587890625E-2"/>
    <n v="0"/>
    <n v="-9.0000152587890625E-2"/>
    <n v="-3.3300056457519531E-2"/>
    <n v="0"/>
    <n v="0"/>
    <n v="0"/>
    <n v="0"/>
    <n v="0"/>
    <n v="0"/>
    <n v="0"/>
    <n v="-3.3300056457519531E-2"/>
    <n v="0.37"/>
    <n v="0"/>
    <n v="-3.3300056457519531E-2"/>
    <n v="0"/>
    <n v="0"/>
    <n v="0"/>
    <n v="-3.3300056457519531E-2"/>
  </r>
  <r>
    <x v="22"/>
    <n v="25"/>
    <n v="2503"/>
    <n v="250340"/>
    <n v="2503409014"/>
    <s v="CXP IVA COMISIONES LINEA TRIANGULAR"/>
    <n v="-4308276892"/>
    <n v="0"/>
    <n v="-4308276891.8800001"/>
    <n v="0.11999988555908203"/>
    <n v="0"/>
    <n v="0.11999988555908203"/>
    <n v="0"/>
    <n v="0"/>
    <n v="0.11999988555908203"/>
    <n v="4.4399957656860348E-2"/>
    <n v="0"/>
    <n v="0"/>
    <n v="0"/>
    <n v="0"/>
    <n v="0"/>
    <n v="0"/>
    <n v="0"/>
    <n v="4.4399957656860348E-2"/>
    <n v="0.36999999999999994"/>
    <n v="4.4399957656860348E-2"/>
    <n v="0"/>
    <n v="0"/>
    <n v="0"/>
    <n v="4.4399957656860348E-2"/>
    <n v="0"/>
  </r>
  <r>
    <x v="22"/>
    <n v="25"/>
    <n v="2503"/>
    <n v="250340"/>
    <n v="2503409017"/>
    <s v="IVA POR USO PORTAL WEB COLPENSIONES"/>
    <n v="7895"/>
    <n v="0"/>
    <n v="7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40"/>
    <n v="2503409046"/>
    <s v="OTROS TIPOS DE FIDUCIA"/>
    <n v="7235228"/>
    <n v="0"/>
    <n v="7235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40"/>
    <n v="2503409047"/>
    <s v="IVA DESCONTABLE CONVENIO TCR REDEBA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40"/>
    <n v="2503409062"/>
    <s v="IVA GENERADO CLIENTE FINDETER"/>
    <n v="-504033160"/>
    <n v="0"/>
    <n v="-504033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40"/>
    <n v="2503409063"/>
    <s v="IVA DESCONTABLE  DIRECTAMENTE ATRIBUIBLE FINDETE"/>
    <n v="504033160"/>
    <n v="0"/>
    <n v="504033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40"/>
    <n v="2503409090"/>
    <s v="IVA PATRIMONIOS AUTONOMOS"/>
    <n v="23404103"/>
    <n v="0"/>
    <n v="23404102.960000001"/>
    <n v="-3.9999999105930328E-2"/>
    <n v="0"/>
    <n v="0"/>
    <n v="-3.9999999105930328E-2"/>
    <n v="0"/>
    <n v="-3.9999999105930328E-2"/>
    <n v="-1.4799999669194222E-2"/>
    <n v="0"/>
    <n v="0"/>
    <n v="0"/>
    <n v="0"/>
    <n v="0"/>
    <n v="0"/>
    <n v="0"/>
    <n v="-1.4799999669194222E-2"/>
    <n v="0.37"/>
    <n v="0"/>
    <n v="-1.4799999669194222E-2"/>
    <n v="0"/>
    <n v="0"/>
    <n v="0"/>
    <n v="-1.4799999669194222E-2"/>
  </r>
  <r>
    <x v="22"/>
    <n v="25"/>
    <n v="2503"/>
    <n v="250340"/>
    <n v="2503409163"/>
    <s v="IVA GENERADO SERVICIO BORRADOR CARTA DE CREDITO"/>
    <n v="-48066"/>
    <n v="0"/>
    <n v="-48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40"/>
    <n v="2503409203"/>
    <s v="IMPUESTO A LAS VENTAS"/>
    <n v="-683177712"/>
    <n v="0"/>
    <n v="-683177712.14999998"/>
    <n v="-0.14999997615814209"/>
    <n v="0"/>
    <n v="0"/>
    <n v="-0.14999997615814209"/>
    <n v="0"/>
    <n v="-0.14999997615814209"/>
    <n v="-5.5499991178512571E-2"/>
    <n v="0"/>
    <n v="0"/>
    <n v="0"/>
    <n v="0"/>
    <n v="0"/>
    <n v="0"/>
    <n v="0"/>
    <n v="-5.5499991178512571E-2"/>
    <n v="0.37"/>
    <n v="0"/>
    <n v="-5.5499991178512571E-2"/>
    <n v="0"/>
    <n v="0"/>
    <n v="0"/>
    <n v="-5.5499991178512571E-2"/>
  </r>
  <r>
    <x v="22"/>
    <n v="25"/>
    <n v="2503"/>
    <n v="250340"/>
    <n v="2503409250"/>
    <s v="CXP IVA DIRECTAMENTE ATRIBUIBLE OP.GRAV."/>
    <n v="43348356"/>
    <n v="0"/>
    <n v="43348355.579999998"/>
    <n v="-0.42000000178813934"/>
    <n v="0"/>
    <n v="0"/>
    <n v="-0.42000000178813934"/>
    <n v="0"/>
    <n v="-0.42000000178813934"/>
    <n v="-0.15540000066161155"/>
    <n v="0"/>
    <n v="0"/>
    <n v="0"/>
    <n v="0"/>
    <n v="0"/>
    <n v="0"/>
    <n v="0"/>
    <n v="-0.15540000066161155"/>
    <n v="0.37"/>
    <n v="0"/>
    <n v="-0.15540000066161155"/>
    <n v="0"/>
    <n v="0"/>
    <n v="0"/>
    <n v="-0.15540000066161155"/>
  </r>
  <r>
    <x v="22"/>
    <n v="25"/>
    <n v="2503"/>
    <n v="250340"/>
    <n v="2503409251"/>
    <s v="CXP IVA DESCONTABLE POR PRORRATEO"/>
    <n v="757376415"/>
    <n v="0"/>
    <n v="757376415.27999997"/>
    <n v="0.27999997138977051"/>
    <n v="0"/>
    <n v="0.27999997138977051"/>
    <n v="0"/>
    <n v="0"/>
    <n v="0.27999997138977051"/>
    <n v="0.10359998941421508"/>
    <n v="0"/>
    <n v="0"/>
    <n v="0"/>
    <n v="0"/>
    <n v="0"/>
    <n v="0"/>
    <n v="0"/>
    <n v="0.10359998941421508"/>
    <n v="0.37"/>
    <n v="0.10359998941421508"/>
    <n v="0"/>
    <n v="0"/>
    <n v="0"/>
    <n v="0.10359998941421508"/>
    <n v="0"/>
  </r>
  <r>
    <x v="22"/>
    <n v="25"/>
    <n v="2503"/>
    <n v="250340"/>
    <n v="2503409321"/>
    <s v="IMPUESTO A LAS VENTAS"/>
    <n v="1994517663"/>
    <n v="0"/>
    <n v="1994517662.5999999"/>
    <n v="-0.40000009536743164"/>
    <n v="0"/>
    <n v="0"/>
    <n v="-0.40000009536743164"/>
    <n v="0"/>
    <n v="-0.40000009536743164"/>
    <n v="-0.14800003528594971"/>
    <n v="0"/>
    <n v="0"/>
    <n v="0"/>
    <n v="0"/>
    <n v="0"/>
    <n v="0"/>
    <n v="0"/>
    <n v="-0.14800003528594971"/>
    <n v="0.37"/>
    <n v="0"/>
    <n v="-0.14800003528594971"/>
    <n v="0"/>
    <n v="0"/>
    <n v="0"/>
    <n v="-0.14800003528594971"/>
  </r>
  <r>
    <x v="22"/>
    <n v="25"/>
    <n v="2503"/>
    <n v="250340"/>
    <n v="2503409333"/>
    <s v="CXP.IMPUESTO A LAS VTAS X PAG.DE REMESAS"/>
    <n v="-64704256"/>
    <n v="0"/>
    <n v="-64704256.399999999"/>
    <n v="-0.39999999850988388"/>
    <n v="0"/>
    <n v="0"/>
    <n v="-0.39999999850988388"/>
    <n v="0"/>
    <n v="-0.39999999850988388"/>
    <n v="-0.14799999944865702"/>
    <n v="0"/>
    <n v="0"/>
    <n v="0"/>
    <n v="0"/>
    <n v="0"/>
    <n v="0"/>
    <n v="0"/>
    <n v="-0.14799999944865702"/>
    <n v="0.36999999999999994"/>
    <n v="0"/>
    <n v="-0.14799999944865702"/>
    <n v="0"/>
    <n v="0"/>
    <n v="0"/>
    <n v="-0.14799999944865702"/>
  </r>
  <r>
    <x v="22"/>
    <n v="25"/>
    <n v="2503"/>
    <n v="250340"/>
    <n v="2503409409"/>
    <s v="IVA RECAUDADO X COMISION EXPOR"/>
    <n v="-3116698"/>
    <n v="0"/>
    <n v="-3116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40"/>
    <n v="2503409545"/>
    <s v="IMPUESTO A LAS VENTAS POR PAGAR"/>
    <n v="-14990764"/>
    <n v="0"/>
    <n v="-14990763.640000001"/>
    <n v="0.35999999940395355"/>
    <n v="0"/>
    <n v="0.35999999940395355"/>
    <n v="0"/>
    <n v="0"/>
    <n v="0.35999999940395355"/>
    <n v="0.13319999977946281"/>
    <n v="0"/>
    <n v="0"/>
    <n v="0"/>
    <n v="0"/>
    <n v="0"/>
    <n v="0"/>
    <n v="0"/>
    <n v="0.13319999977946281"/>
    <n v="0.37"/>
    <n v="0.13319999977946281"/>
    <n v="0"/>
    <n v="0"/>
    <n v="0"/>
    <n v="0.13319999977946281"/>
    <n v="0"/>
  </r>
  <r>
    <x v="22"/>
    <n v="25"/>
    <n v="2503"/>
    <n v="250340"/>
    <n v="2503409603"/>
    <s v="OTROS INGRESOS SUFI"/>
    <n v="-4871343"/>
    <n v="0"/>
    <n v="-4871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40"/>
    <n v="2503409606"/>
    <s v="OTRAS COMISIONES"/>
    <n v="-1056793367"/>
    <n v="0"/>
    <n v="-1056793366.89"/>
    <n v="0.11000001430511475"/>
    <n v="0"/>
    <n v="0.11000001430511475"/>
    <n v="0"/>
    <n v="0"/>
    <n v="0.11000001430511475"/>
    <n v="4.0700005292892458E-2"/>
    <n v="0"/>
    <n v="0"/>
    <n v="0"/>
    <n v="0"/>
    <n v="0"/>
    <n v="0"/>
    <n v="0"/>
    <n v="4.0700005292892458E-2"/>
    <n v="0.37"/>
    <n v="4.0700005292892458E-2"/>
    <n v="0"/>
    <n v="0"/>
    <n v="0"/>
    <n v="4.0700005292892458E-2"/>
    <n v="0"/>
  </r>
  <r>
    <x v="22"/>
    <n v="25"/>
    <n v="2503"/>
    <n v="250340"/>
    <n v="2503409607"/>
    <s v="CUOTA MAN- REC  Y AUDIORES. (25350007)"/>
    <n v="-91418245"/>
    <n v="0"/>
    <n v="-91418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40"/>
    <n v="2503409608"/>
    <s v="COMISIONES COMERCIO ASOCIADO"/>
    <n v="-429571"/>
    <n v="0"/>
    <n v="-429571.33"/>
    <n v="-0.33000000001629815"/>
    <n v="0"/>
    <n v="0"/>
    <n v="-0.33000000001629815"/>
    <n v="0"/>
    <n v="-0.33000000001629815"/>
    <n v="-0.12210000000603032"/>
    <n v="0"/>
    <n v="0"/>
    <n v="0"/>
    <n v="0"/>
    <n v="0"/>
    <n v="0"/>
    <n v="0"/>
    <n v="-0.12210000000603032"/>
    <n v="0.37"/>
    <n v="0"/>
    <n v="-0.12210000000603032"/>
    <n v="0"/>
    <n v="0"/>
    <n v="0"/>
    <n v="-0.12210000000603032"/>
  </r>
  <r>
    <x v="22"/>
    <n v="25"/>
    <n v="2503"/>
    <n v="250340"/>
    <n v="2503409700"/>
    <s v="IMP. IVA ARRENDAMIENTO OPERATIVO"/>
    <n v="-7266773001"/>
    <n v="0"/>
    <n v="-7266773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40"/>
    <n v="2503409701"/>
    <s v="IVA COMISION AL FRENTE"/>
    <n v="-6591218"/>
    <n v="0"/>
    <n v="-6591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40"/>
    <n v="2503409703"/>
    <s v="IMP. IVA 16% CANON LS OPERATIVO"/>
    <n v="-98612320"/>
    <n v="0"/>
    <n v="-98612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40"/>
    <n v="2503409704"/>
    <s v="IMP IVA 16% COMISION"/>
    <n v="-537605239"/>
    <n v="0"/>
    <n v="-537605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40"/>
    <n v="2503409705"/>
    <s v="IMP. IVA 16 % COMPRAS"/>
    <n v="-284633680"/>
    <n v="0"/>
    <n v="-284633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40"/>
    <n v="2503409753"/>
    <s v="IVA DESCONTABLE POR COMPRAS Y SERV 16%"/>
    <n v="43298073"/>
    <n v="0"/>
    <n v="43298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40"/>
    <n v="2503409760"/>
    <s v="IVA CANON PROPORCIONAL"/>
    <n v="-25940435"/>
    <n v="0"/>
    <n v="-25940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40"/>
    <n v="2503409800"/>
    <s v="CXP IVA.GENERADO SERVICIOS CTA.CTE."/>
    <n v="-1284668264"/>
    <n v="0"/>
    <n v="-1284668264.4100001"/>
    <n v="-0.41000008583068848"/>
    <n v="0"/>
    <n v="0"/>
    <n v="-0.41000008583068848"/>
    <n v="0"/>
    <n v="-0.41000008583068848"/>
    <n v="-0.15170003175735475"/>
    <n v="0"/>
    <n v="0"/>
    <n v="0"/>
    <n v="0"/>
    <n v="0"/>
    <n v="0"/>
    <n v="0"/>
    <n v="-0.15170003175735475"/>
    <n v="0.37000000000000005"/>
    <n v="0"/>
    <n v="-0.15170003175735475"/>
    <n v="0"/>
    <n v="0"/>
    <n v="0"/>
    <n v="-0.15170003175735475"/>
  </r>
  <r>
    <x v="22"/>
    <n v="25"/>
    <n v="2503"/>
    <n v="250340"/>
    <n v="2503409804"/>
    <s v="CXP IVA.SERVICIOS.ELECTRONICOS CTA.CTE."/>
    <n v="-1377441061"/>
    <n v="0"/>
    <n v="-1377441061.28"/>
    <n v="-0.27999997138977051"/>
    <n v="0"/>
    <n v="0"/>
    <n v="-0.27999997138977051"/>
    <n v="0"/>
    <n v="-0.27999997138977051"/>
    <n v="-0.10359998941421508"/>
    <n v="0"/>
    <n v="0"/>
    <n v="0"/>
    <n v="0"/>
    <n v="0"/>
    <n v="0"/>
    <n v="0"/>
    <n v="-0.10359998941421508"/>
    <n v="0.37"/>
    <n v="0"/>
    <n v="-0.10359998941421508"/>
    <n v="0"/>
    <n v="0"/>
    <n v="0"/>
    <n v="-0.10359998941421508"/>
  </r>
  <r>
    <x v="22"/>
    <n v="25"/>
    <n v="2503"/>
    <n v="250340"/>
    <n v="2503409806"/>
    <s v="IVA X PAGAR GENERADO VENTA CHEQUERAS"/>
    <n v="-1348638873"/>
    <n v="0"/>
    <n v="-1348638873.29"/>
    <n v="-0.28999996185302734"/>
    <n v="0"/>
    <n v="0"/>
    <n v="-0.28999996185302734"/>
    <n v="0"/>
    <n v="-0.28999996185302734"/>
    <n v="-0.10729998588562012"/>
    <n v="0"/>
    <n v="0"/>
    <n v="0"/>
    <n v="0"/>
    <n v="0"/>
    <n v="0"/>
    <n v="0"/>
    <n v="-0.10729998588562012"/>
    <n v="0.37"/>
    <n v="0"/>
    <n v="-0.10729998588562012"/>
    <n v="0"/>
    <n v="0"/>
    <n v="0"/>
    <n v="-0.10729998588562012"/>
  </r>
  <r>
    <x v="22"/>
    <n v="25"/>
    <n v="2503"/>
    <n v="250340"/>
    <n v="2503409815"/>
    <s v="CXP IVA.GENERADO SERVICIOS.CTA AHORROS."/>
    <n v="-2832825503"/>
    <n v="0"/>
    <n v="-2832825502.9899998"/>
    <n v="1.0000228881835937E-2"/>
    <n v="0"/>
    <n v="1.0000228881835937E-2"/>
    <n v="0"/>
    <n v="0"/>
    <n v="1.0000228881835937E-2"/>
    <n v="3.700084686279297E-3"/>
    <n v="0"/>
    <n v="0"/>
    <n v="0"/>
    <n v="0"/>
    <n v="0"/>
    <n v="0"/>
    <n v="0"/>
    <n v="3.700084686279297E-3"/>
    <n v="0.37"/>
    <n v="3.700084686279297E-3"/>
    <n v="0"/>
    <n v="0"/>
    <n v="0"/>
    <n v="3.700084686279297E-3"/>
    <n v="0"/>
  </r>
  <r>
    <x v="22"/>
    <n v="25"/>
    <n v="2503"/>
    <n v="250340"/>
    <n v="2503409818"/>
    <s v="CXP IVA.SERVICIOS.ELECTRONICOS AHORROS."/>
    <n v="-651529791"/>
    <n v="0"/>
    <n v="-651529791.44000006"/>
    <n v="-0.44000005722045898"/>
    <n v="0"/>
    <n v="0"/>
    <n v="-0.44000005722045898"/>
    <n v="0"/>
    <n v="-0.44000005722045898"/>
    <n v="-0.16280002117156983"/>
    <n v="0"/>
    <n v="0"/>
    <n v="0"/>
    <n v="0"/>
    <n v="0"/>
    <n v="0"/>
    <n v="0"/>
    <n v="-0.16280002117156983"/>
    <n v="0.37"/>
    <n v="0"/>
    <n v="-0.16280002117156983"/>
    <n v="0"/>
    <n v="0"/>
    <n v="0"/>
    <n v="-0.16280002117156983"/>
  </r>
  <r>
    <x v="22"/>
    <n v="25"/>
    <n v="2503"/>
    <n v="250340"/>
    <n v="2503409820"/>
    <s v="CXP IVA GENERADO COMISIONES ACH CENIT"/>
    <n v="-1699505953"/>
    <n v="0"/>
    <n v="-1699505952.9400001"/>
    <n v="5.9999942779541016E-2"/>
    <n v="0"/>
    <n v="5.9999942779541016E-2"/>
    <n v="0"/>
    <n v="0"/>
    <n v="5.9999942779541016E-2"/>
    <n v="2.2199978828430174E-2"/>
    <n v="0"/>
    <n v="0"/>
    <n v="0"/>
    <n v="0"/>
    <n v="0"/>
    <n v="0"/>
    <n v="0"/>
    <n v="2.2199978828430174E-2"/>
    <n v="0.36999999999999994"/>
    <n v="2.2199978828430174E-2"/>
    <n v="0"/>
    <n v="0"/>
    <n v="0"/>
    <n v="2.2199978828430174E-2"/>
    <n v="0"/>
  </r>
  <r>
    <x v="22"/>
    <n v="25"/>
    <n v="2503"/>
    <n v="250340"/>
    <n v="2503409826"/>
    <s v="CXP IVA SOBRE SERVS.REDEB.VTA.TIEMPO PRE"/>
    <n v="-10591302"/>
    <n v="0"/>
    <n v="-10591302.130000001"/>
    <n v="-0.13000000081956387"/>
    <n v="0"/>
    <n v="0"/>
    <n v="-0.13000000081956387"/>
    <n v="0"/>
    <n v="-0.13000000081956387"/>
    <n v="-4.8100000303238633E-2"/>
    <n v="0"/>
    <n v="0"/>
    <n v="0"/>
    <n v="0"/>
    <n v="0"/>
    <n v="0"/>
    <n v="0"/>
    <n v="-4.8100000303238633E-2"/>
    <n v="0.37"/>
    <n v="0"/>
    <n v="-4.8100000303238633E-2"/>
    <n v="0"/>
    <n v="0"/>
    <n v="0"/>
    <n v="-4.8100000303238633E-2"/>
  </r>
  <r>
    <x v="22"/>
    <n v="25"/>
    <n v="2503"/>
    <n v="250340"/>
    <n v="2503409833"/>
    <s v="IVA DESCONTABLE DIRECT/.ATRIBUIB.REMESAS"/>
    <n v="10609957"/>
    <n v="0"/>
    <n v="10609956.800000001"/>
    <n v="-0.19999999925494194"/>
    <n v="0"/>
    <n v="0"/>
    <n v="-0.19999999925494194"/>
    <n v="0"/>
    <n v="-0.19999999925494194"/>
    <n v="-7.3999999724328511E-2"/>
    <n v="0"/>
    <n v="0"/>
    <n v="0"/>
    <n v="0"/>
    <n v="0"/>
    <n v="0"/>
    <n v="0"/>
    <n v="-7.3999999724328511E-2"/>
    <n v="0.36999999999999994"/>
    <n v="0"/>
    <n v="-7.3999999724328511E-2"/>
    <n v="0"/>
    <n v="0"/>
    <n v="0"/>
    <n v="-7.3999999724328511E-2"/>
  </r>
  <r>
    <x v="22"/>
    <n v="25"/>
    <n v="2503"/>
    <n v="250340"/>
    <n v="2503409853"/>
    <s v="IMPUESTO A LAS VENTAS"/>
    <n v="-951084565"/>
    <n v="0"/>
    <n v="-951084564.89999998"/>
    <n v="0.10000002384185791"/>
    <n v="0"/>
    <n v="0.10000002384185791"/>
    <n v="0"/>
    <n v="0"/>
    <n v="0.10000002384185791"/>
    <n v="3.7000008821487428E-2"/>
    <n v="0"/>
    <n v="0"/>
    <n v="0"/>
    <n v="0"/>
    <n v="0"/>
    <n v="0"/>
    <n v="0"/>
    <n v="3.7000008821487428E-2"/>
    <n v="0.37"/>
    <n v="3.7000008821487428E-2"/>
    <n v="0"/>
    <n v="0"/>
    <n v="0"/>
    <n v="3.7000008821487428E-2"/>
    <n v="0"/>
  </r>
  <r>
    <x v="22"/>
    <n v="25"/>
    <n v="2503"/>
    <n v="250340"/>
    <n v="2503409878"/>
    <s v="CXP IVA DESCONT.DIREC/ATRIBUI.BCOREP.AUX"/>
    <n v="10373158"/>
    <n v="0"/>
    <n v="10373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45"/>
    <n v="2503451002"/>
    <s v="OTROS"/>
    <n v="-62858695023"/>
    <n v="0"/>
    <n v="-62858695022.919998"/>
    <n v="8.00018310546875E-2"/>
    <n v="0"/>
    <n v="8.00018310546875E-2"/>
    <n v="0"/>
    <n v="0"/>
    <n v="8.00018310546875E-2"/>
    <n v="2.9600677490234376E-2"/>
    <n v="0"/>
    <n v="0"/>
    <n v="0"/>
    <n v="0"/>
    <n v="0"/>
    <n v="0"/>
    <n v="0"/>
    <n v="2.9600677490234376E-2"/>
    <n v="0.37"/>
    <n v="2.9600677490234376E-2"/>
    <n v="0"/>
    <n v="0"/>
    <n v="0"/>
    <n v="2.9600677490234376E-2"/>
    <n v="0"/>
  </r>
  <r>
    <x v="22"/>
    <n v="25"/>
    <n v="2503"/>
    <n v="250345"/>
    <n v="2503451888"/>
    <s v="SOBRETASAS Y OTROS"/>
    <n v="-70160274"/>
    <n v="0"/>
    <n v="-70160274.299999997"/>
    <n v="-0.29999999701976776"/>
    <n v="0"/>
    <n v="0"/>
    <n v="-0.29999999701976776"/>
    <n v="0"/>
    <n v="-0.29999999701976776"/>
    <n v="-0.11099999889731407"/>
    <n v="0"/>
    <n v="0"/>
    <n v="0"/>
    <n v="0"/>
    <n v="0"/>
    <n v="0"/>
    <n v="0"/>
    <n v="-0.11099999889731407"/>
    <n v="0.37"/>
    <n v="0"/>
    <n v="-0.11099999889731407"/>
    <n v="2.9599999338388444E-2"/>
    <n v="0"/>
    <n v="-2.9599999338388444E-2"/>
    <n v="-0.11099999889731407"/>
  </r>
  <r>
    <x v="22"/>
    <n v="25"/>
    <n v="2503"/>
    <n v="250345"/>
    <n v="2503459000"/>
    <s v="CXP IMPUESTOS SOBRE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7699661254882813E-2"/>
    <n v="0"/>
    <n v="-7.7699661254882813E-2"/>
    <n v="0"/>
  </r>
  <r>
    <x v="22"/>
    <n v="25"/>
    <n v="2504"/>
    <n v="250405"/>
    <n v="2504051000"/>
    <s v="DIVIDENDOS Y EXCEDENTES"/>
    <n v="-735797655727"/>
    <n v="0"/>
    <n v="-735797655727.26001"/>
    <n v="-0.260009765625"/>
    <n v="0"/>
    <n v="0"/>
    <n v="-0.260009765625"/>
    <n v="0"/>
    <n v="-0.260009765625"/>
    <n v="-9.6203613281250003E-2"/>
    <n v="0"/>
    <n v="0"/>
    <n v="0"/>
    <n v="0"/>
    <n v="0"/>
    <n v="0"/>
    <n v="0"/>
    <n v="-9.6203613281250003E-2"/>
    <n v="0.37"/>
    <n v="0"/>
    <n v="-9.6203613281250003E-2"/>
    <n v="0"/>
    <n v="-9.6199999999996635E-2"/>
    <n v="0"/>
    <n v="-3.6132812533673508E-6"/>
  </r>
  <r>
    <x v="22"/>
    <n v="25"/>
    <n v="2504"/>
    <n v="250405"/>
    <n v="2504059013"/>
    <s v="CXP EXCED.X INTERCB.ACCIONES CRF-CNV"/>
    <n v="-6696338"/>
    <n v="0"/>
    <n v="-6696338.29"/>
    <n v="-0.2900000000372529"/>
    <n v="0"/>
    <n v="0"/>
    <n v="-0.2900000000372529"/>
    <n v="0"/>
    <n v="-0.2900000000372529"/>
    <n v="-0.10730000001378358"/>
    <n v="0"/>
    <n v="0"/>
    <n v="0"/>
    <n v="0"/>
    <n v="0"/>
    <n v="0"/>
    <n v="0"/>
    <n v="-0.10730000001378358"/>
    <n v="0.37"/>
    <n v="0"/>
    <n v="-0.10730000001378358"/>
    <n v="0.17389999990351498"/>
    <n v="0"/>
    <n v="-0.17389999990351498"/>
    <n v="-0.10730000001378358"/>
  </r>
  <r>
    <x v="22"/>
    <n v="25"/>
    <n v="2504"/>
    <n v="250405"/>
    <n v="2504059050"/>
    <s v="DIVIDENDOS X PAGAR A PARTIR DEL AÑO 2000"/>
    <n v="-13386230141"/>
    <n v="0"/>
    <n v="-13386230141.139999"/>
    <n v="-0.1399993896484375"/>
    <n v="0"/>
    <n v="0"/>
    <n v="-0.1399993896484375"/>
    <n v="0"/>
    <n v="-0.1399993896484375"/>
    <n v="-5.1799774169921875E-2"/>
    <n v="0"/>
    <n v="0"/>
    <n v="0"/>
    <n v="0"/>
    <n v="0"/>
    <n v="0"/>
    <n v="0"/>
    <n v="-5.1799774169921875E-2"/>
    <n v="0.37"/>
    <n v="0"/>
    <n v="-5.1799774169921875E-2"/>
    <n v="0.1036002540588379"/>
    <n v="0"/>
    <n v="-0.1036002540588379"/>
    <n v="-5.1799774169921875E-2"/>
  </r>
  <r>
    <x v="22"/>
    <n v="25"/>
    <n v="2504"/>
    <n v="250405"/>
    <n v="2504059100"/>
    <s v="CXP.DIVIDENDOS.  EXCOLOMBIA"/>
    <n v="-1156675334"/>
    <n v="0"/>
    <n v="-1156675334.4200001"/>
    <n v="-0.42000007629394531"/>
    <n v="0"/>
    <n v="0"/>
    <n v="-0.42000007629394531"/>
    <n v="0"/>
    <n v="-0.42000007629394531"/>
    <n v="-0.15540002822875976"/>
    <n v="0"/>
    <n v="0"/>
    <n v="0"/>
    <n v="0"/>
    <n v="0"/>
    <n v="0"/>
    <n v="0"/>
    <n v="-0.15540002822875976"/>
    <n v="0.37"/>
    <n v="0"/>
    <n v="-0.15540002822875976"/>
    <n v="0"/>
    <n v="-0.15540002822875976"/>
    <n v="0"/>
    <n v="0"/>
  </r>
  <r>
    <x v="22"/>
    <n v="25"/>
    <n v="2505"/>
    <n v="250500"/>
    <n v="2505001000"/>
    <s v="ARRENDAMIENTOS"/>
    <n v="-1352357112"/>
    <n v="0"/>
    <n v="-1352357112.27"/>
    <n v="-0.26999998092651367"/>
    <n v="0"/>
    <n v="0"/>
    <n v="-0.26999998092651367"/>
    <n v="0"/>
    <n v="-0.26999998092651367"/>
    <n v="-9.9899992942810059E-2"/>
    <n v="0"/>
    <n v="0"/>
    <n v="0"/>
    <n v="0"/>
    <n v="0"/>
    <n v="0"/>
    <n v="0"/>
    <n v="-9.9899992942810059E-2"/>
    <n v="0.37"/>
    <n v="0"/>
    <n v="-9.9899992942810059E-2"/>
    <n v="0"/>
    <n v="-0.10360007762908935"/>
    <n v="0"/>
    <n v="3.7000846862792897E-3"/>
  </r>
  <r>
    <x v="22"/>
    <n v="25"/>
    <n v="2505"/>
    <n v="250500"/>
    <n v="2505004000"/>
    <s v="ARRENDAMIENTOS"/>
    <n v="-70303029"/>
    <n v="0"/>
    <n v="-70303029.239999995"/>
    <n v="-0.23999999463558197"/>
    <n v="0"/>
    <n v="0"/>
    <n v="-0.23999999463558197"/>
    <n v="0"/>
    <n v="-0.23999999463558197"/>
    <n v="-8.8799998015165332E-2"/>
    <n v="0"/>
    <n v="0"/>
    <n v="0"/>
    <n v="0"/>
    <n v="0"/>
    <n v="0"/>
    <n v="0"/>
    <n v="-8.8799998015165332E-2"/>
    <n v="0.37"/>
    <n v="0"/>
    <n v="-8.8799998015165332E-2"/>
    <n v="0"/>
    <n v="-8.8799998015165332E-2"/>
    <n v="0"/>
    <n v="0"/>
  </r>
  <r>
    <x v="22"/>
    <n v="25"/>
    <n v="2506"/>
    <n v="250605"/>
    <n v="2506059010"/>
    <s v="GRAV.MOV.FRO.TRANSAC.CTA.CTE.EMERG.ECON."/>
    <n v="-46850740963"/>
    <n v="0"/>
    <n v="-46850740963.199997"/>
    <n v="-0.1999969482421875"/>
    <n v="0"/>
    <n v="0"/>
    <n v="-0.1999969482421875"/>
    <n v="0"/>
    <n v="-0.1999969482421875"/>
    <n v="-7.3998870849609377E-2"/>
    <n v="0"/>
    <n v="0"/>
    <n v="0"/>
    <n v="0"/>
    <n v="0"/>
    <n v="0"/>
    <n v="0"/>
    <n v="-7.3998870849609377E-2"/>
    <n v="0.37"/>
    <n v="0"/>
    <n v="-7.3998870849609377E-2"/>
    <n v="0.12210067749023437"/>
    <n v="0"/>
    <n v="-0.12210067749023437"/>
    <n v="-7.3998870849609377E-2"/>
  </r>
  <r>
    <x v="22"/>
    <n v="25"/>
    <n v="2506"/>
    <n v="250610"/>
    <n v="2506109010"/>
    <s v="GRAV.MOVTO.FRO.TRANS.CTAS.AHORRO EMERG.E"/>
    <n v="-24716188427"/>
    <n v="0"/>
    <n v="-24716188426.66"/>
    <n v="0.34000015258789063"/>
    <n v="0"/>
    <n v="0.34000015258789063"/>
    <n v="0"/>
    <n v="0"/>
    <n v="0.34000015258789063"/>
    <n v="0.12580005645751954"/>
    <n v="0"/>
    <n v="0"/>
    <n v="0"/>
    <n v="0"/>
    <n v="0"/>
    <n v="0"/>
    <n v="0"/>
    <n v="0.12580005645751954"/>
    <n v="0.37000000000000005"/>
    <n v="0.12580005645751954"/>
    <n v="0"/>
    <n v="0"/>
    <n v="-4.0700225830078124E-2"/>
    <n v="0.12580005645751954"/>
    <n v="4.0700225830078124E-2"/>
  </r>
  <r>
    <x v="22"/>
    <n v="25"/>
    <n v="2506"/>
    <n v="250615"/>
    <n v="2506159010"/>
    <s v="GRAVAMEN MOVIMIENTOS FINANCIEROS CTA CORRIENTE"/>
    <n v="-2477912"/>
    <n v="0"/>
    <n v="-2477912.46"/>
    <n v="-0.4599999999627471"/>
    <n v="0"/>
    <n v="0"/>
    <n v="-0.4599999999627471"/>
    <n v="0"/>
    <n v="-0.4599999999627471"/>
    <n v="-0.17019999998621643"/>
    <n v="0"/>
    <n v="0"/>
    <n v="0"/>
    <n v="0"/>
    <n v="0"/>
    <n v="0"/>
    <n v="0"/>
    <n v="-0.17019999998621643"/>
    <n v="0.37"/>
    <n v="0"/>
    <n v="-0.17019999998621643"/>
    <n v="9.620000000344589E-2"/>
    <n v="0"/>
    <n v="-9.620000000344589E-2"/>
    <n v="-0.17019999998621643"/>
  </r>
  <r>
    <x v="22"/>
    <n v="25"/>
    <n v="2506"/>
    <n v="250615"/>
    <n v="2506159011"/>
    <s v="GRAVAMEN MOVIMIENTOS FINANCIEROS CTA AHORROS"/>
    <n v="-171042870"/>
    <n v="0"/>
    <n v="-171042869.69999999"/>
    <n v="0.30000001192092896"/>
    <n v="0"/>
    <n v="0.30000001192092896"/>
    <n v="0"/>
    <n v="0"/>
    <n v="0.30000001192092896"/>
    <n v="0.11100000441074372"/>
    <n v="0"/>
    <n v="0"/>
    <n v="0"/>
    <n v="0"/>
    <n v="0"/>
    <n v="0"/>
    <n v="0"/>
    <n v="0.11100000441074372"/>
    <n v="0.37"/>
    <n v="0.11100000441074372"/>
    <n v="0"/>
    <n v="9.9900003969669346E-2"/>
    <n v="0"/>
    <n v="1.110000044107437E-2"/>
    <n v="0"/>
  </r>
  <r>
    <x v="22"/>
    <n v="25"/>
    <n v="2506"/>
    <n v="250615"/>
    <n v="2506159504"/>
    <s v="SALDOS A FAVOR EN TC 25301505"/>
    <n v="-7664"/>
    <n v="0"/>
    <n v="-7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6"/>
    <n v="250640"/>
    <n v="2506401301"/>
    <s v="CXP GMF PERSONA JURÍDICA"/>
    <n v="-267328462"/>
    <n v="0"/>
    <n v="-267328461.75999999"/>
    <n v="0.24000000953674316"/>
    <n v="0"/>
    <n v="0.24000000953674316"/>
    <n v="0"/>
    <n v="0"/>
    <n v="0.24000000953674316"/>
    <n v="8.8800003528594976E-2"/>
    <n v="0"/>
    <n v="0"/>
    <n v="0"/>
    <n v="0"/>
    <n v="0"/>
    <n v="0"/>
    <n v="0"/>
    <n v="8.8800003528594976E-2"/>
    <n v="0.37"/>
    <n v="8.8800003528594976E-2"/>
    <n v="0"/>
    <n v="0"/>
    <n v="-0.17389999955892563"/>
    <n v="8.8800003528594976E-2"/>
    <n v="0.17389999955892563"/>
  </r>
  <r>
    <x v="22"/>
    <n v="25"/>
    <n v="2506"/>
    <n v="250640"/>
    <n v="2506401302"/>
    <s v="CXP GMF UTILIZACIÓN SALDO A FAVOR"/>
    <n v="-22546302"/>
    <n v="0"/>
    <n v="-22546301.59"/>
    <n v="0.41000000014901161"/>
    <n v="0"/>
    <n v="0.41000000014901161"/>
    <n v="0"/>
    <n v="0"/>
    <n v="0.41000000014901161"/>
    <n v="0.15170000005513429"/>
    <n v="0"/>
    <n v="0"/>
    <n v="0"/>
    <n v="0"/>
    <n v="0"/>
    <n v="0"/>
    <n v="0"/>
    <n v="0.15170000005513429"/>
    <n v="0.37"/>
    <n v="0.15170000005513429"/>
    <n v="0"/>
    <n v="0.10730000001378358"/>
    <n v="0"/>
    <n v="4.440000004135071E-2"/>
    <n v="0"/>
  </r>
  <r>
    <x v="22"/>
    <n v="25"/>
    <n v="2506"/>
    <n v="250640"/>
    <n v="2506409025"/>
    <s v="CXP.CONTRIB.S/TRANSAC.CONT.DESCONTABL DB"/>
    <n v="172315764"/>
    <n v="0"/>
    <n v="172315764.19"/>
    <n v="0.18999999761581421"/>
    <n v="0"/>
    <n v="0.18999999761581421"/>
    <n v="0"/>
    <n v="0"/>
    <n v="0.18999999761581421"/>
    <n v="7.0299999117851258E-2"/>
    <n v="0"/>
    <n v="0"/>
    <n v="0"/>
    <n v="0"/>
    <n v="0"/>
    <n v="0"/>
    <n v="0"/>
    <n v="7.0299999117851258E-2"/>
    <n v="0.37"/>
    <n v="7.0299999117851258E-2"/>
    <n v="0"/>
    <n v="8.5100007057189939E-2"/>
    <n v="0"/>
    <n v="-1.480000793933868E-2"/>
    <n v="0"/>
  </r>
  <r>
    <x v="22"/>
    <n v="25"/>
    <n v="2506"/>
    <n v="250640"/>
    <n v="2506409026"/>
    <s v="CONTRIB.SOBRE TRANSAC.CONTRI.DESCONTA.DB"/>
    <n v="739989282"/>
    <n v="0"/>
    <n v="739989282.39999998"/>
    <n v="0.39999997615814209"/>
    <n v="0"/>
    <n v="0.39999997615814209"/>
    <n v="0"/>
    <n v="0"/>
    <n v="0.39999997615814209"/>
    <n v="0.14799999117851256"/>
    <n v="0"/>
    <n v="0"/>
    <n v="0"/>
    <n v="0"/>
    <n v="0"/>
    <n v="0"/>
    <n v="0"/>
    <n v="0.14799999117851256"/>
    <n v="0.37"/>
    <n v="0.14799999117851256"/>
    <n v="0"/>
    <n v="0"/>
    <n v="-7.4000017642974855E-2"/>
    <n v="0.14799999117851256"/>
    <n v="7.4000017642974855E-2"/>
  </r>
  <r>
    <x v="22"/>
    <n v="25"/>
    <n v="2506"/>
    <n v="250645"/>
    <n v="2506450001"/>
    <s v="CUENTA POR PAGAR GMF BANCA DIGITAL"/>
    <n v="-2123939"/>
    <n v="0"/>
    <n v="-2123938.7200000002"/>
    <n v="0.27999999979510903"/>
    <n v="0"/>
    <n v="0.27999999979510903"/>
    <n v="0"/>
    <n v="0"/>
    <n v="0.27999999979510903"/>
    <n v="0.10359999992419035"/>
    <n v="0"/>
    <n v="0"/>
    <n v="0"/>
    <n v="0"/>
    <n v="0"/>
    <n v="0"/>
    <n v="0"/>
    <n v="0.10359999992419035"/>
    <n v="0.37"/>
    <n v="0.10359999992419035"/>
    <n v="0"/>
    <n v="0"/>
    <n v="0"/>
    <n v="0.10359999992419035"/>
    <n v="0"/>
  </r>
  <r>
    <x v="22"/>
    <n v="25"/>
    <n v="2506"/>
    <n v="250645"/>
    <n v="2506450010"/>
    <s v="GMF CDT-BONOS INTERESES"/>
    <n v="-23383257"/>
    <n v="0"/>
    <n v="-23383257.350000001"/>
    <n v="-0.35000000149011612"/>
    <n v="0"/>
    <n v="0"/>
    <n v="-0.35000000149011612"/>
    <n v="0"/>
    <n v="-0.35000000149011612"/>
    <n v="-0.12950000055134298"/>
    <n v="0"/>
    <n v="0"/>
    <n v="0"/>
    <n v="0"/>
    <n v="0"/>
    <n v="0"/>
    <n v="0"/>
    <n v="-0.12950000055134298"/>
    <n v="0.37000000000000005"/>
    <n v="0"/>
    <n v="-0.12950000055134298"/>
    <n v="0.12950000055134298"/>
    <n v="0"/>
    <n v="-0.12950000055134298"/>
    <n v="-0.12950000055134298"/>
  </r>
  <r>
    <x v="22"/>
    <n v="25"/>
    <n v="2506"/>
    <n v="250645"/>
    <n v="2506450020"/>
    <s v="GMF CDT-BONOS CAPITAL"/>
    <n v="-325909455"/>
    <n v="0"/>
    <n v="-325909455.44999999"/>
    <n v="-0.44999998807907104"/>
    <n v="0"/>
    <n v="0"/>
    <n v="-0.44999998807907104"/>
    <n v="0"/>
    <n v="-0.44999998807907104"/>
    <n v="-0.16649999558925629"/>
    <n v="0"/>
    <n v="0"/>
    <n v="0"/>
    <n v="0"/>
    <n v="0"/>
    <n v="0"/>
    <n v="0"/>
    <n v="-0.16649999558925629"/>
    <n v="0.37"/>
    <n v="0"/>
    <n v="-0.16649999558925629"/>
    <n v="0"/>
    <n v="0"/>
    <n v="0"/>
    <n v="-0.16649999558925629"/>
  </r>
  <r>
    <x v="22"/>
    <n v="25"/>
    <n v="2506"/>
    <n v="250645"/>
    <n v="2506450130"/>
    <s v="IMPUESTO POR PAGAR GMF CUENTA BANCARIA"/>
    <n v="-51378765"/>
    <n v="0"/>
    <n v="-51378764.829999998"/>
    <n v="0.17000000178813934"/>
    <n v="0"/>
    <n v="0.17000000178813934"/>
    <n v="0"/>
    <n v="0"/>
    <n v="0.17000000178813934"/>
    <n v="6.2900000661611555E-2"/>
    <n v="0"/>
    <n v="0"/>
    <n v="0"/>
    <n v="0"/>
    <n v="0"/>
    <n v="0"/>
    <n v="0"/>
    <n v="6.2900000661611555E-2"/>
    <n v="0.37"/>
    <n v="6.2900000661611555E-2"/>
    <n v="0"/>
    <n v="1.4800000013783574E-2"/>
    <n v="0"/>
    <n v="4.8100000647827983E-2"/>
    <n v="0"/>
  </r>
  <r>
    <x v="22"/>
    <n v="25"/>
    <n v="2506"/>
    <n v="250645"/>
    <n v="2506451230"/>
    <s v="RETENCION GMF DÉBITOS -CONTABLES"/>
    <n v="-1118391914"/>
    <n v="0"/>
    <n v="-1118391913.5599999"/>
    <n v="0.44000005722045898"/>
    <n v="0"/>
    <n v="0.44000005722045898"/>
    <n v="0"/>
    <n v="0"/>
    <n v="0.44000005722045898"/>
    <n v="0.16280002117156983"/>
    <n v="0"/>
    <n v="0"/>
    <n v="0"/>
    <n v="0"/>
    <n v="0"/>
    <n v="0"/>
    <n v="0"/>
    <n v="0.16280002117156983"/>
    <n v="0.37"/>
    <n v="0.16280002117156983"/>
    <n v="0"/>
    <n v="0"/>
    <n v="-0.17020001411437988"/>
    <n v="0.16280002117156983"/>
    <n v="0.17020001411437988"/>
  </r>
  <r>
    <x v="22"/>
    <n v="25"/>
    <n v="2506"/>
    <n v="250645"/>
    <n v="2506452001"/>
    <s v="GMF DESEMBOLSO CREDITO HIPOTECARIO GRAV"/>
    <n v="-51453319"/>
    <n v="0"/>
    <n v="-51453318.75"/>
    <n v="0.25"/>
    <n v="0"/>
    <n v="0.25"/>
    <n v="0"/>
    <n v="0"/>
    <n v="0.25"/>
    <n v="9.2499999999999999E-2"/>
    <n v="0"/>
    <n v="0"/>
    <n v="0"/>
    <n v="0"/>
    <n v="0"/>
    <n v="0"/>
    <n v="0"/>
    <n v="9.2499999999999999E-2"/>
    <n v="0.37"/>
    <n v="9.2499999999999999E-2"/>
    <n v="0"/>
    <n v="0.11470000088214874"/>
    <n v="0"/>
    <n v="-2.220000088214874E-2"/>
    <n v="0"/>
  </r>
  <r>
    <x v="22"/>
    <n v="25"/>
    <n v="2506"/>
    <n v="250645"/>
    <n v="2506459009"/>
    <s v="GMF GIROS NACIONALES"/>
    <n v="-110486"/>
    <n v="0"/>
    <n v="-110486.11"/>
    <n v="-0.11000000000058208"/>
    <n v="0"/>
    <n v="0"/>
    <n v="-0.11000000000058208"/>
    <n v="0"/>
    <n v="-0.11000000000058208"/>
    <n v="-4.0700000000215369E-2"/>
    <n v="0"/>
    <n v="0"/>
    <n v="0"/>
    <n v="0"/>
    <n v="0"/>
    <n v="0"/>
    <n v="0"/>
    <n v="-4.0700000000215369E-2"/>
    <n v="0.37"/>
    <n v="0"/>
    <n v="-4.0700000000215369E-2"/>
    <n v="0"/>
    <n v="-0.17759999999849241"/>
    <n v="0"/>
    <n v="0.13689999999827704"/>
  </r>
  <r>
    <x v="22"/>
    <n v="25"/>
    <n v="2506"/>
    <n v="250645"/>
    <n v="2506459012"/>
    <s v="GMF RECAUDO EFECTIVO PAGO ACH"/>
    <n v="-12253771"/>
    <n v="0"/>
    <n v="-12253770.9"/>
    <n v="9.999999962747097E-2"/>
    <n v="0"/>
    <n v="9.999999962747097E-2"/>
    <n v="0"/>
    <n v="0"/>
    <n v="9.999999962747097E-2"/>
    <n v="3.6999999862164255E-2"/>
    <n v="0"/>
    <n v="0"/>
    <n v="0"/>
    <n v="0"/>
    <n v="0"/>
    <n v="0"/>
    <n v="0"/>
    <n v="3.6999999862164255E-2"/>
    <n v="0.36999999999999994"/>
    <n v="3.6999999862164255E-2"/>
    <n v="0"/>
    <n v="6.6599999889731407E-2"/>
    <n v="0"/>
    <n v="-2.9600000027567151E-2"/>
    <n v="0"/>
  </r>
  <r>
    <x v="22"/>
    <n v="25"/>
    <n v="2506"/>
    <n v="250645"/>
    <n v="2506459022"/>
    <s v="GMF DESEMBOLSO CREDITO GRAVADO"/>
    <n v="-232871594"/>
    <n v="0"/>
    <n v="-232871594.02000001"/>
    <n v="-2.000001072883606E-2"/>
    <n v="0"/>
    <n v="0"/>
    <n v="-2.000001072883606E-2"/>
    <n v="0"/>
    <n v="-2.000001072883606E-2"/>
    <n v="-7.4000039696693418E-3"/>
    <n v="0"/>
    <n v="0"/>
    <n v="0"/>
    <n v="0"/>
    <n v="0"/>
    <n v="0"/>
    <n v="0"/>
    <n v="-7.4000039696693418E-3"/>
    <n v="0.37"/>
    <n v="0"/>
    <n v="-7.4000039696693418E-3"/>
    <n v="0.16279999911785126"/>
    <n v="0"/>
    <n v="-0.16279999911785126"/>
    <n v="-7.4000039696693418E-3"/>
  </r>
  <r>
    <x v="22"/>
    <n v="25"/>
    <n v="2506"/>
    <n v="250645"/>
    <n v="2506459023"/>
    <s v="GMF DESEMBOLSO CR A TERC GRAV"/>
    <n v="-77127209"/>
    <n v="0"/>
    <n v="-77127209.319999993"/>
    <n v="-0.31999999284744263"/>
    <n v="0"/>
    <n v="0"/>
    <n v="-0.31999999284744263"/>
    <n v="0"/>
    <n v="-0.31999999284744263"/>
    <n v="-0.11839999735355378"/>
    <n v="0"/>
    <n v="0"/>
    <n v="0"/>
    <n v="0"/>
    <n v="0"/>
    <n v="0"/>
    <n v="0"/>
    <n v="-0.11839999735355378"/>
    <n v="0.37"/>
    <n v="0"/>
    <n v="-0.11839999735355378"/>
    <n v="0"/>
    <n v="-0.16279999911785126"/>
    <n v="0"/>
    <n v="4.4400001764297481E-2"/>
  </r>
  <r>
    <x v="22"/>
    <n v="25"/>
    <n v="2506"/>
    <n v="250645"/>
    <n v="2506459025"/>
    <s v="IMP.GENERADO GMF 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6"/>
    <n v="250645"/>
    <n v="2506459026"/>
    <s v="IMP.GENERADO GMF I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6"/>
    <n v="250645"/>
    <n v="2506459027"/>
    <s v="GMF DES CR GVDO GT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6"/>
    <n v="250645"/>
    <n v="2506459043"/>
    <s v="CXP GMF TRN.FRAS SEGUROS CART CMO Y CIAL"/>
    <n v="-3621844"/>
    <n v="0"/>
    <n v="-3621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6"/>
    <n v="250645"/>
    <n v="2506459050"/>
    <s v="CXP GMF OTRAS TRANSACCIONES"/>
    <n v="-10076097"/>
    <n v="0"/>
    <n v="-10076096.85"/>
    <n v="0.15000000037252903"/>
    <n v="0"/>
    <n v="0.15000000037252903"/>
    <n v="0"/>
    <n v="0"/>
    <n v="0.15000000037252903"/>
    <n v="5.5500000137835744E-2"/>
    <n v="0"/>
    <n v="0"/>
    <n v="0"/>
    <n v="0"/>
    <n v="0"/>
    <n v="0"/>
    <n v="0"/>
    <n v="5.5500000137835744E-2"/>
    <n v="0.37"/>
    <n v="5.5500000137835744E-2"/>
    <n v="0"/>
    <n v="0"/>
    <n v="-8.1399999558925629E-2"/>
    <n v="5.5500000137835744E-2"/>
    <n v="8.1399999558925629E-2"/>
  </r>
  <r>
    <x v="22"/>
    <n v="25"/>
    <n v="2506"/>
    <n v="250645"/>
    <n v="2506459055"/>
    <s v="CXP GMF DIVIDENDOS"/>
    <n v="-191790"/>
    <n v="0"/>
    <n v="-191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539998412132264"/>
    <n v="0"/>
    <n v="-0.15539998412132264"/>
    <n v="0"/>
  </r>
  <r>
    <x v="22"/>
    <n v="25"/>
    <n v="2506"/>
    <n v="250645"/>
    <n v="2506459202"/>
    <s v="CXP CONTRIBUCION SOBRE TRANSACCIONES SOBRE OTR T"/>
    <n v="-62110659"/>
    <n v="0"/>
    <n v="-62110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6"/>
    <n v="250645"/>
    <n v="2506459403"/>
    <s v="CXP RETENCION GMF - DEDUCCIÓN DIRECTA"/>
    <n v="-5169588"/>
    <n v="0"/>
    <n v="-5169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6"/>
    <n v="250645"/>
    <n v="2506459501"/>
    <s v="GMF DESEM CR HIPOTE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6"/>
    <n v="250645"/>
    <n v="2506459502"/>
    <s v="GMF ASUMIDO DESEMBOLSO CR HIPOTECARIA"/>
    <n v="-68282342"/>
    <n v="0"/>
    <n v="-68282342.150000006"/>
    <n v="-0.15000000596046448"/>
    <n v="0"/>
    <n v="0"/>
    <n v="-0.15000000596046448"/>
    <n v="0"/>
    <n v="-0.15000000596046448"/>
    <n v="-5.5500002205371858E-2"/>
    <n v="0"/>
    <n v="0"/>
    <n v="0"/>
    <n v="0"/>
    <n v="0"/>
    <n v="0"/>
    <n v="0"/>
    <n v="-5.5500002205371858E-2"/>
    <n v="0.37"/>
    <n v="0"/>
    <n v="-5.5500002205371858E-2"/>
    <n v="2.2199999503791333E-2"/>
    <n v="0"/>
    <n v="-2.2199999503791333E-2"/>
    <n v="-5.5500002205371858E-2"/>
  </r>
  <r>
    <x v="22"/>
    <n v="25"/>
    <n v="2506"/>
    <n v="250645"/>
    <n v="2506459601"/>
    <s v="CXP GMF MVTO DB CTA CONTABLE PGO 3RO PIC"/>
    <n v="-4975247"/>
    <n v="0"/>
    <n v="-4975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6"/>
    <n v="250645"/>
    <n v="2506459602"/>
    <s v="CXP GMF MVTO DB CTA CONTABLE DESEMBOLSOS PIC"/>
    <n v="-41985997"/>
    <n v="0"/>
    <n v="-41985997.390000001"/>
    <n v="-0.39000000059604645"/>
    <n v="0"/>
    <n v="0"/>
    <n v="-0.39000000059604645"/>
    <n v="0"/>
    <n v="-0.39000000059604645"/>
    <n v="-0.14430000022053718"/>
    <n v="0"/>
    <n v="0"/>
    <n v="0"/>
    <n v="0"/>
    <n v="0"/>
    <n v="0"/>
    <n v="0"/>
    <n v="-0.14430000022053718"/>
    <n v="0.37"/>
    <n v="0"/>
    <n v="-0.14430000022053718"/>
    <n v="3.3300001323223111E-2"/>
    <n v="0"/>
    <n v="-3.3300001323223111E-2"/>
    <n v="-0.14430000022053718"/>
  </r>
  <r>
    <x v="22"/>
    <n v="25"/>
    <n v="2506"/>
    <n v="250645"/>
    <n v="2506459603"/>
    <s v="CXP GMF MVTO DB CTA CONTABLE PGO TERCERO CARTERA"/>
    <n v="-50309990"/>
    <n v="0"/>
    <n v="-50309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.4000000068917869E-3"/>
    <n v="0"/>
    <n v="7.4000000068917869E-3"/>
  </r>
  <r>
    <x v="22"/>
    <n v="25"/>
    <n v="2506"/>
    <n v="250645"/>
    <n v="2506459760"/>
    <s v="IMPUESTOS 4*1000 DEBITOS CONTABLES"/>
    <n v="-223420598"/>
    <n v="0"/>
    <n v="-223420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6"/>
    <n v="250645"/>
    <n v="2506459761"/>
    <s v="GMF GENERADO POR PAGOS A TERCEROS"/>
    <n v="-20927865"/>
    <n v="0"/>
    <n v="-20927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7"/>
    <n v="250705"/>
    <n v="2507051001"/>
    <s v="BIENES INMUEBLES PROPIOS"/>
    <n v="-921587000"/>
    <n v="0"/>
    <n v="-921587000.09000003"/>
    <n v="-9.0000033378601074E-2"/>
    <n v="0"/>
    <n v="0"/>
    <n v="-9.0000033378601074E-2"/>
    <n v="0"/>
    <n v="-9.0000033378601074E-2"/>
    <n v="-3.3300012350082397E-2"/>
    <n v="0"/>
    <n v="0"/>
    <n v="0"/>
    <n v="0"/>
    <n v="0"/>
    <n v="0"/>
    <n v="0"/>
    <n v="-3.3300012350082397E-2"/>
    <n v="0.37"/>
    <n v="0"/>
    <n v="-3.3300012350082397E-2"/>
    <n v="0"/>
    <n v="-3.3300056457519531E-2"/>
    <n v="0"/>
    <n v="4.4107437133233951E-8"/>
  </r>
  <r>
    <x v="22"/>
    <n v="25"/>
    <n v="2507"/>
    <n v="250705"/>
    <n v="2507051002"/>
    <s v="BIENES RECIBIDOS EN PAGO INMUEBLES"/>
    <n v="-4296912321"/>
    <n v="0"/>
    <n v="-4296912321.3999996"/>
    <n v="-0.39999961853027344"/>
    <n v="0"/>
    <n v="0"/>
    <n v="-0.39999961853027344"/>
    <n v="0"/>
    <n v="-0.39999961853027344"/>
    <n v="-0.14799985885620118"/>
    <n v="0"/>
    <n v="0"/>
    <n v="0"/>
    <n v="0"/>
    <n v="0"/>
    <n v="0"/>
    <n v="0"/>
    <n v="-0.14799985885620118"/>
    <n v="0.37"/>
    <n v="0"/>
    <n v="-0.14799985885620118"/>
    <n v="0"/>
    <n v="-0.14799985885620118"/>
    <n v="0"/>
    <n v="0"/>
  </r>
  <r>
    <x v="22"/>
    <n v="25"/>
    <n v="2507"/>
    <n v="250710"/>
    <n v="2507101000"/>
    <s v="PROMETENTES COMPRADORES BIENES MUEBLES"/>
    <n v="-229235253"/>
    <n v="0"/>
    <n v="-229235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7"/>
    <n v="250710"/>
    <n v="2507101001"/>
    <s v="BRP Y BIENES RESTITUIDOS MUEBLES"/>
    <n v="-5107387889"/>
    <n v="0"/>
    <n v="-5107387888.6000004"/>
    <n v="0.39999961853027344"/>
    <n v="0"/>
    <n v="0.39999961853027344"/>
    <n v="0"/>
    <n v="0"/>
    <n v="0.39999961853027344"/>
    <n v="0.14799985885620118"/>
    <n v="0"/>
    <n v="0"/>
    <n v="0"/>
    <n v="0"/>
    <n v="0"/>
    <n v="0"/>
    <n v="0"/>
    <n v="0.14799985885620118"/>
    <n v="0.37"/>
    <n v="0.14799985885620118"/>
    <n v="0"/>
    <n v="0.14799985885620118"/>
    <n v="0"/>
    <n v="0"/>
    <n v="0"/>
  </r>
  <r>
    <x v="22"/>
    <n v="25"/>
    <n v="2511"/>
    <n v="251105"/>
    <n v="2511050010"/>
    <s v="LOAN FEE PAYMENT A/C"/>
    <n v="-480439979"/>
    <n v="0"/>
    <n v="-480439978.83999997"/>
    <n v="0.1600000262260437"/>
    <n v="0"/>
    <n v="0.1600000262260437"/>
    <n v="0"/>
    <n v="0"/>
    <n v="0.1600000262260437"/>
    <n v="5.9200009703636168E-2"/>
    <n v="0"/>
    <n v="0"/>
    <n v="0"/>
    <n v="0"/>
    <n v="0"/>
    <n v="0"/>
    <n v="0"/>
    <n v="5.9200009703636168E-2"/>
    <n v="0.37"/>
    <n v="5.9200009703636168E-2"/>
    <n v="0"/>
    <n v="0"/>
    <n v="-0.16650001764297484"/>
    <n v="5.9200009703636168E-2"/>
    <n v="0.16650001764297484"/>
  </r>
  <r>
    <x v="22"/>
    <n v="25"/>
    <n v="2511"/>
    <n v="251105"/>
    <n v="2511051000"/>
    <s v="PROVEEDORES NACIONALES"/>
    <n v="-66701426824"/>
    <n v="0"/>
    <n v="-66701426823.989998"/>
    <n v="1.000213623046875E-2"/>
    <n v="1.00021362304687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1001"/>
    <s v="TEMPORAL EM/RF HONORARIOS"/>
    <n v="-2260035911"/>
    <n v="0"/>
    <n v="-2260035910.5900002"/>
    <n v="0.40999984741210938"/>
    <n v="0.40999984741210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1002"/>
    <s v="PROVEEDORES EXTRANJEROS"/>
    <n v="-4435413299"/>
    <n v="0"/>
    <n v="-4516401819.5888243"/>
    <n v="-80988520.590000153"/>
    <n v="0"/>
    <n v="0"/>
    <n v="-80988520.590000153"/>
    <n v="0"/>
    <n v="-80988520.590000153"/>
    <n v="-29965752.618300058"/>
    <n v="0"/>
    <n v="0"/>
    <n v="0"/>
    <n v="0"/>
    <n v="0"/>
    <n v="0"/>
    <n v="0"/>
    <n v="-29965752.618300058"/>
    <n v="0.37"/>
    <n v="0"/>
    <n v="-29965752.618300058"/>
    <n v="0"/>
    <n v="-29965752.5739001"/>
    <n v="0"/>
    <n v="-4.4399958103895187E-2"/>
  </r>
  <r>
    <x v="22"/>
    <n v="25"/>
    <n v="2511"/>
    <n v="251105"/>
    <n v="2511051003"/>
    <s v="TEMPORAL EM/RF COMISIONES"/>
    <n v="-761165547"/>
    <n v="0"/>
    <n v="-761165547.25"/>
    <n v="-0.25"/>
    <n v="-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1004"/>
    <s v="TEMPORAL EM/RF SERVICIOS"/>
    <n v="-4871250134"/>
    <n v="0"/>
    <n v="-4871250134.1300001"/>
    <n v="-0.13000011444091797"/>
    <n v="-0.13000011444091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1005"/>
    <s v="TEMPORAL EM/RF TRANSPORTE"/>
    <n v="-5701935864"/>
    <n v="0"/>
    <n v="-5701935863.5"/>
    <n v="0.5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1006"/>
    <s v="TEMPORAL EM/RF ARRENDAMIENTOS"/>
    <n v="-649335996"/>
    <n v="0"/>
    <n v="-649335995.60000002"/>
    <n v="0.39999997615814209"/>
    <n v="0.39999997615814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1007"/>
    <s v="TEMPORAL EM/RF COMPRAS"/>
    <n v="-2282591942"/>
    <n v="0"/>
    <n v="-2282591942.3499999"/>
    <n v="-0.34999990463256836"/>
    <n v="-0.34999990463256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1008"/>
    <s v="TEMPORAL EM/RF RESTAURANTE HOTEL Y HOSPEDAJE"/>
    <n v="-6645098"/>
    <n v="0"/>
    <n v="-6645098.04"/>
    <n v="-4.0000000037252903E-2"/>
    <n v="-4.00000000372529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1009"/>
    <s v="PROVEEDORES INDEXADOS"/>
    <n v="-1550957863"/>
    <n v="0"/>
    <n v="-1550957863.3299999"/>
    <n v="-0.32999992370605469"/>
    <n v="0"/>
    <n v="0"/>
    <n v="-0.32999992370605469"/>
    <n v="0"/>
    <n v="-0.32999992370605469"/>
    <n v="-0.12209997177124023"/>
    <n v="0"/>
    <n v="0"/>
    <n v="0"/>
    <n v="0"/>
    <n v="0"/>
    <n v="0"/>
    <n v="0"/>
    <n v="-0.12209997177124023"/>
    <n v="0.37"/>
    <n v="0"/>
    <n v="-0.12209997177124023"/>
    <n v="7.4000282287597655E-2"/>
    <n v="0"/>
    <n v="-7.4000282287597655E-2"/>
    <n v="-0.12209997177124023"/>
  </r>
  <r>
    <x v="22"/>
    <n v="25"/>
    <n v="2511"/>
    <n v="251105"/>
    <n v="2511051010"/>
    <s v="CUENTA X P. AUTOMATICA PROCESOS SUCESION"/>
    <n v="-18772124"/>
    <n v="0"/>
    <n v="-18772123.670000002"/>
    <n v="0.32999999821186066"/>
    <n v="0.32999999821186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1012"/>
    <s v="PROVEEDORES EXTRANJEROS"/>
    <n v="-3719669053"/>
    <n v="0"/>
    <n v="-3719669052.8600001"/>
    <n v="0.1399998664855957"/>
    <n v="0"/>
    <n v="0.1399998664855957"/>
    <n v="0"/>
    <n v="0"/>
    <n v="0.1399998664855957"/>
    <n v="5.1799950599670408E-2"/>
    <n v="0"/>
    <n v="0"/>
    <n v="0"/>
    <n v="0"/>
    <n v="0"/>
    <n v="0"/>
    <n v="0"/>
    <n v="5.1799950599670408E-2"/>
    <n v="0.37"/>
    <n v="5.1799950599670408E-2"/>
    <n v="0"/>
    <n v="0"/>
    <n v="-9.2499999999999999E-2"/>
    <n v="5.1799950599670408E-2"/>
    <n v="9.2499999999999999E-2"/>
  </r>
  <r>
    <x v="22"/>
    <n v="25"/>
    <n v="2511"/>
    <n v="251105"/>
    <n v="2511051025"/>
    <s v="PROYECCION DEBITO PAGO A LA ASEGURADORA"/>
    <n v="10407833335"/>
    <n v="0"/>
    <n v="10407833334.629999"/>
    <n v="-0.37000083923339844"/>
    <n v="0"/>
    <n v="0"/>
    <n v="-0.37000083923339844"/>
    <n v="0"/>
    <n v="-0.37000083923339844"/>
    <n v="-0.13690031051635743"/>
    <n v="0"/>
    <n v="0"/>
    <n v="0"/>
    <n v="0"/>
    <n v="0"/>
    <n v="0"/>
    <n v="0"/>
    <n v="-0.13690031051635743"/>
    <n v="0.37"/>
    <n v="0"/>
    <n v="-0.13690031051635743"/>
    <n v="0"/>
    <n v="-2.5899887084960938E-2"/>
    <n v="0"/>
    <n v="-0.11100042343139649"/>
  </r>
  <r>
    <x v="22"/>
    <n v="25"/>
    <n v="2511"/>
    <n v="251105"/>
    <n v="2511051056"/>
    <s v="ACCOUNTS PROVIS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5242919.34"/>
    <n v="0"/>
    <n v="-1015242919.34"/>
    <n v="0"/>
  </r>
  <r>
    <x v="22"/>
    <n v="25"/>
    <n v="2511"/>
    <n v="251105"/>
    <n v="2511051100"/>
    <s v="CUENTA POR PAGAR SEGURO DE DEPOSITO (FOGAFIN) "/>
    <n v="-76170845362"/>
    <n v="0"/>
    <n v="-76170845362.470001"/>
    <n v="-0.470001220703125"/>
    <n v="0"/>
    <n v="0"/>
    <n v="-0.470001220703125"/>
    <n v="0"/>
    <n v="-0.470001220703125"/>
    <n v="-0.17390045166015625"/>
    <n v="0"/>
    <n v="0"/>
    <n v="0"/>
    <n v="0"/>
    <n v="0"/>
    <n v="0"/>
    <n v="0"/>
    <n v="-0.17390045166015625"/>
    <n v="0.37"/>
    <n v="0"/>
    <n v="-0.17390045166015625"/>
    <n v="0"/>
    <n v="-0.1146990966796875"/>
    <n v="0"/>
    <n v="-5.9201354980468746E-2"/>
  </r>
  <r>
    <x v="22"/>
    <n v="25"/>
    <n v="2511"/>
    <n v="251105"/>
    <n v="2511051888"/>
    <s v="PROVEEDORES"/>
    <n v="-265200"/>
    <n v="0"/>
    <n v="-265200.24"/>
    <n v="-0.23999999999068677"/>
    <n v="0"/>
    <n v="0"/>
    <n v="-0.23999999999068677"/>
    <n v="0"/>
    <n v="-0.23999999999068677"/>
    <n v="-8.8799999996554108E-2"/>
    <n v="0"/>
    <n v="0"/>
    <n v="0"/>
    <n v="0"/>
    <n v="0"/>
    <n v="0"/>
    <n v="0"/>
    <n v="-8.8799999996554108E-2"/>
    <n v="0.37"/>
    <n v="0"/>
    <n v="-8.8799999996554108E-2"/>
    <n v="2.9600000006030313E-2"/>
    <n v="0"/>
    <n v="-2.9600000006030313E-2"/>
    <n v="-8.8799999996554108E-2"/>
  </r>
  <r>
    <x v="22"/>
    <n v="25"/>
    <n v="2511"/>
    <n v="251105"/>
    <n v="2511051998"/>
    <s v="PROVEEDORES INDEXADOS - REEXPRESION"/>
    <n v="-27500025"/>
    <n v="0"/>
    <n v="-27500024.52"/>
    <n v="0.48000000044703484"/>
    <n v="0"/>
    <n v="0.48000000044703484"/>
    <n v="0"/>
    <n v="0"/>
    <n v="0.48000000044703484"/>
    <n v="0.17760000016540289"/>
    <n v="0"/>
    <n v="0"/>
    <n v="0"/>
    <n v="0"/>
    <n v="0"/>
    <n v="0"/>
    <n v="0"/>
    <n v="0.17760000016540289"/>
    <n v="0.37"/>
    <n v="0.17760000016540289"/>
    <n v="0"/>
    <n v="0"/>
    <n v="-5.1800000220537185E-2"/>
    <n v="0.17760000016540289"/>
    <n v="5.1800000220537185E-2"/>
  </r>
  <r>
    <x v="22"/>
    <n v="25"/>
    <n v="2511"/>
    <n v="251105"/>
    <n v="2511051999"/>
    <s v="PROVEEDORES EXTRANJEROS - REEXPRESION"/>
    <n v="-65175447"/>
    <n v="0"/>
    <n v="-65175447.049999997"/>
    <n v="-4.9999997019767761E-2"/>
    <n v="0"/>
    <n v="0"/>
    <n v="-4.9999997019767761E-2"/>
    <n v="0"/>
    <n v="-4.9999997019767761E-2"/>
    <n v="-1.849999889731407E-2"/>
    <n v="0"/>
    <n v="0"/>
    <n v="0"/>
    <n v="0"/>
    <n v="0"/>
    <n v="0"/>
    <n v="0"/>
    <n v="-1.849999889731407E-2"/>
    <n v="0.37"/>
    <n v="0"/>
    <n v="-1.849999889731407E-2"/>
    <n v="0"/>
    <n v="-4.0699999779462814E-2"/>
    <n v="0"/>
    <n v="2.2200000882148744E-2"/>
  </r>
  <r>
    <x v="22"/>
    <n v="25"/>
    <n v="2511"/>
    <n v="251105"/>
    <n v="2511054000"/>
    <s v="PROVEEDORES NACION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4018"/>
    <s v="CUENTA X P. AUTOMATICA PROCESOS SUCESION"/>
    <n v="-73003805"/>
    <n v="0"/>
    <n v="-73003804.700000003"/>
    <n v="0.29999999701976776"/>
    <n v="0"/>
    <n v="0.29999999701976776"/>
    <n v="0"/>
    <n v="0"/>
    <n v="0.29999999701976776"/>
    <n v="0.11099999889731407"/>
    <n v="0"/>
    <n v="0"/>
    <n v="0"/>
    <n v="0"/>
    <n v="0"/>
    <n v="0"/>
    <n v="0"/>
    <n v="0.11099999889731407"/>
    <n v="0.37"/>
    <n v="0.11099999889731407"/>
    <n v="0"/>
    <n v="3.6999997794628141E-2"/>
    <n v="0"/>
    <n v="7.4000001102685925E-2"/>
    <n v="0"/>
  </r>
  <r>
    <x v="22"/>
    <n v="25"/>
    <n v="2511"/>
    <n v="251105"/>
    <n v="2511059005"/>
    <s v="PROVEEDORES"/>
    <n v="-11240262878"/>
    <n v="0"/>
    <n v="-11240262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9006"/>
    <s v="CXP PROVEEDORES PRIMAS DE SEGUROS B"/>
    <n v="-373199803"/>
    <n v="0"/>
    <n v="-373199802.67000002"/>
    <n v="0.32999998331069946"/>
    <n v="0.32999998331069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9007"/>
    <s v="CXP PROVEEDORES PRIMAS DE SEGUROS C"/>
    <n v="-45638051"/>
    <n v="0"/>
    <n v="-45638050.840000004"/>
    <n v="0.15999999642372131"/>
    <n v="0.15999999642372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9008"/>
    <s v="CXP PROVEEDORES PRIMAS DE SEGUROS D"/>
    <n v="-34509844"/>
    <n v="0"/>
    <n v="-34509843.5"/>
    <n v="0.5"/>
    <n v="0"/>
    <n v="0.5"/>
    <n v="0"/>
    <n v="0"/>
    <n v="0.5"/>
    <n v="0.185"/>
    <n v="0"/>
    <n v="0"/>
    <n v="0"/>
    <n v="0"/>
    <n v="0"/>
    <n v="0"/>
    <n v="0"/>
    <n v="0.185"/>
    <n v="0.37"/>
    <n v="0.185"/>
    <n v="0"/>
    <n v="0"/>
    <n v="0"/>
    <n v="0.185"/>
    <n v="0"/>
  </r>
  <r>
    <x v="22"/>
    <n v="25"/>
    <n v="2511"/>
    <n v="251105"/>
    <n v="2511059009"/>
    <s v="CXP PROVEEDORES PRIMAS DE SEGUROS E"/>
    <n v="-32757938"/>
    <n v="0"/>
    <n v="-32757937.66"/>
    <n v="0.33999999985098839"/>
    <n v="0.33999999985098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9011"/>
    <s v="PASIVOS ESTIMADOS Y PROVISIONES DIVERSOS OTROS"/>
    <n v="-11824752282"/>
    <n v="0"/>
    <n v="-11824752282.290001"/>
    <n v="-0.29000091552734375"/>
    <n v="-0.29000091552734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9016"/>
    <s v="CXP A PROVEEDORES 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9030"/>
    <s v="CXP.PROVEEDOR.SURAMERICANA SEGUROS CARTE"/>
    <n v="-21574579291"/>
    <n v="0"/>
    <n v="-21574579291.389999"/>
    <n v="-0.3899993896484375"/>
    <n v="-0.3899993896484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9041"/>
    <s v="CXP.PROV.CARDIF SEGURO DESEMPLEO CARTE"/>
    <n v="-11255841653"/>
    <n v="0"/>
    <n v="-11255841653.27"/>
    <n v="-0.27000045776367188"/>
    <n v="-0.27000045776367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9104"/>
    <s v="PAGOS CONVENIO MEMBERSHIP MILLAS TC AMEX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9120"/>
    <s v="CXP REDES FACTURAS 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9121"/>
    <s v="PAS. EST. PROV. FACTUR. MENS. TCR TDB"/>
    <n v="-1019594026"/>
    <n v="0"/>
    <n v="-1019594025.67"/>
    <n v="0.33000004291534424"/>
    <n v="0.33000004291534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9122"/>
    <s v="CXP REDES FACTURAS 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9501"/>
    <s v="SEGURO DE VIDA 25959502"/>
    <n v="-15614255084"/>
    <n v="0"/>
    <n v="-15614255083.83"/>
    <n v="0.17000007629394531"/>
    <n v="0.17000007629394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9502"/>
    <s v="SEGURO DE INCENDIO 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9503"/>
    <s v="SEGURO DE TERREMO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9504"/>
    <s v="SEGURO TODO RIESGO 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9601"/>
    <s v="PROVEEDORES PAGOS FA"/>
    <n v="-10000"/>
    <n v="0"/>
    <n v="-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9603"/>
    <s v="PROVE. AGENTES Y C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9604"/>
    <s v="PROVEEDORES LEAS (25450004)"/>
    <n v="-397526748"/>
    <n v="0"/>
    <n v="-397526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9613"/>
    <s v="PROVE. HON.IOS COBROJCOSUFI (25450013)"/>
    <n v="-105207867"/>
    <n v="0"/>
    <n v="-105207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9702"/>
    <s v="PAGOS GESTIÓN PAZ Y SALVO ACTIVOS LS            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9703"/>
    <s v="PROVEEDORES"/>
    <n v="-527636753774"/>
    <n v="0"/>
    <n v="-527636753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9704"/>
    <s v="PROVEEDORES FACTURAS ADMINISTRATIVAS"/>
    <n v="-227249453"/>
    <n v="0"/>
    <n v="-227249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9752"/>
    <s v="PROVISIÓN GESTIÓN TRAMITES PAZ Y SALVO ACTIVOS  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9756"/>
    <s v="CXP PROV CAUS IMPORT EN CURSO (ME) RIESG/BENEFIC"/>
    <n v="-16908895091"/>
    <n v="0"/>
    <n v="-16908895091.25"/>
    <n v="-0.25"/>
    <n v="0"/>
    <n v="0"/>
    <n v="-0.25"/>
    <n v="0"/>
    <n v="-0.25"/>
    <n v="-9.2499999999999999E-2"/>
    <n v="0"/>
    <n v="0"/>
    <n v="0"/>
    <n v="0"/>
    <n v="0"/>
    <n v="0"/>
    <n v="0"/>
    <n v="-9.2499999999999999E-2"/>
    <n v="0.37"/>
    <n v="0"/>
    <n v="-9.2499999999999999E-2"/>
    <n v="0"/>
    <n v="-0.13320022583007812"/>
    <n v="0"/>
    <n v="4.0700225830078124E-2"/>
  </r>
  <r>
    <x v="22"/>
    <n v="25"/>
    <n v="2514"/>
    <n v="251409"/>
    <n v="2514091000"/>
    <s v="CONTRIBUCIONES  Y AFILIACIONES ANI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4"/>
    <n v="251495"/>
    <n v="2514951001"/>
    <s v="OTRAS CONTRIBUCIONES Y AFILIACIONES"/>
    <n v="-7646382"/>
    <n v="0"/>
    <n v="-7646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909999988973139"/>
    <n v="0"/>
    <n v="-0.15909999988973139"/>
    <n v="0"/>
  </r>
  <r>
    <x v="22"/>
    <n v="25"/>
    <n v="2519"/>
    <n v="251905"/>
    <n v="2519050000"/>
    <s v="RETENCION EN LA FUENTE CDT-BONOS"/>
    <n v="-1803485490"/>
    <n v="0"/>
    <n v="-1803485490.45"/>
    <n v="-0.45000004768371582"/>
    <n v="0"/>
    <n v="0"/>
    <n v="-0.45000004768371582"/>
    <n v="0"/>
    <n v="-0.45000004768371582"/>
    <n v="-0.16650001764297484"/>
    <n v="0"/>
    <n v="0"/>
    <n v="0"/>
    <n v="0"/>
    <n v="0"/>
    <n v="0"/>
    <n v="0"/>
    <n v="-0.16650001764297484"/>
    <n v="0.37"/>
    <n v="0"/>
    <n v="-0.16650001764297484"/>
    <n v="0"/>
    <n v="0"/>
    <n v="0"/>
    <n v="-0.16650001764297484"/>
  </r>
  <r>
    <x v="22"/>
    <n v="25"/>
    <n v="2519"/>
    <n v="251905"/>
    <n v="2519050003"/>
    <s v="CUENTA POR PAGAR RETENCION EN LA FUENTE"/>
    <n v="-262619469"/>
    <n v="0"/>
    <n v="-262619469.37"/>
    <n v="-0.37000000476837158"/>
    <n v="0"/>
    <n v="0"/>
    <n v="-0.37000000476837158"/>
    <n v="0"/>
    <n v="-0.37000000476837158"/>
    <n v="-0.13690000176429748"/>
    <n v="0"/>
    <n v="0"/>
    <n v="0"/>
    <n v="0"/>
    <n v="0"/>
    <n v="0"/>
    <n v="0"/>
    <n v="-0.13690000176429748"/>
    <n v="0.37"/>
    <n v="0"/>
    <n v="-0.13690000176429748"/>
    <n v="0"/>
    <n v="0"/>
    <n v="0"/>
    <n v="-0.13690000176429748"/>
  </r>
  <r>
    <x v="22"/>
    <n v="25"/>
    <n v="2519"/>
    <n v="251905"/>
    <n v="2519050015"/>
    <s v="RENTA - AUTORETENCION PAGAR COMISION CR HIPO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1003"/>
    <s v="RTFTE HONORARIOS- TITULARIZADORA"/>
    <n v="-1975805"/>
    <n v="0"/>
    <n v="-1975805.28"/>
    <n v="-0.28000000002793968"/>
    <n v="0"/>
    <n v="0"/>
    <n v="-0.28000000002793968"/>
    <n v="0"/>
    <n v="-0.28000000002793968"/>
    <n v="-0.10360000001033767"/>
    <n v="0"/>
    <n v="0"/>
    <n v="0"/>
    <n v="0"/>
    <n v="0"/>
    <n v="0"/>
    <n v="0"/>
    <n v="-0.10360000001033767"/>
    <n v="0.37"/>
    <n v="0"/>
    <n v="-0.10360000001033767"/>
    <n v="0"/>
    <n v="0"/>
    <n v="0"/>
    <n v="-0.10360000001033767"/>
  </r>
  <r>
    <x v="22"/>
    <n v="25"/>
    <n v="2519"/>
    <n v="251905"/>
    <n v="2519051005"/>
    <s v="RTFTE SERVICIOS GRAL.- TITULARIZADORA"/>
    <n v="-19824"/>
    <n v="0"/>
    <n v="-19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1018"/>
    <s v="RTEIVA RC COMPRAS 5% - TITULARIZADORA"/>
    <n v="-544080"/>
    <n v="0"/>
    <n v="-544079.56000000006"/>
    <n v="0.43999999994412065"/>
    <n v="0"/>
    <n v="0.43999999994412065"/>
    <n v="0"/>
    <n v="0"/>
    <n v="0.43999999994412065"/>
    <n v="0.16279999997932465"/>
    <n v="0"/>
    <n v="0"/>
    <n v="0"/>
    <n v="0"/>
    <n v="0"/>
    <n v="0"/>
    <n v="0"/>
    <n v="0.16279999997932465"/>
    <n v="0.37000000000000005"/>
    <n v="0.16279999997932465"/>
    <n v="0"/>
    <n v="0"/>
    <n v="0"/>
    <n v="0.16279999997932465"/>
    <n v="0"/>
  </r>
  <r>
    <x v="22"/>
    <n v="25"/>
    <n v="2519"/>
    <n v="251905"/>
    <n v="2519051026"/>
    <s v="RETEIVA REGIMEN COMUN SERVICIOS 15%  IVA 19%"/>
    <n v="-561358"/>
    <n v="0"/>
    <n v="-561358.12"/>
    <n v="-0.11999999999534339"/>
    <n v="0"/>
    <n v="0"/>
    <n v="-0.11999999999534339"/>
    <n v="0"/>
    <n v="-0.11999999999534339"/>
    <n v="-4.4399999998277054E-2"/>
    <n v="0"/>
    <n v="0"/>
    <n v="0"/>
    <n v="0"/>
    <n v="0"/>
    <n v="0"/>
    <n v="0"/>
    <n v="-4.4399999998277054E-2"/>
    <n v="0.37"/>
    <n v="0"/>
    <n v="-4.4399999998277054E-2"/>
    <n v="0"/>
    <n v="0"/>
    <n v="0"/>
    <n v="-4.4399999998277054E-2"/>
  </r>
  <r>
    <x v="22"/>
    <n v="25"/>
    <n v="2519"/>
    <n v="251905"/>
    <n v="2519051027"/>
    <s v="PAGOS EMPLEADOS SUJETOS A RETENCION (ART. 383 ET"/>
    <n v="-1646000"/>
    <n v="0"/>
    <n v="-164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1030"/>
    <s v="RETEIVA AÑOS ANTERIORES"/>
    <n v="509736"/>
    <n v="0"/>
    <n v="509736.29"/>
    <n v="0.28999999997904524"/>
    <n v="0"/>
    <n v="0.28999999997904524"/>
    <n v="0"/>
    <n v="0"/>
    <n v="0.28999999997904524"/>
    <n v="0.10729999999224674"/>
    <n v="0"/>
    <n v="0"/>
    <n v="0"/>
    <n v="0"/>
    <n v="0"/>
    <n v="0"/>
    <n v="0"/>
    <n v="0.10729999999224674"/>
    <n v="0.37"/>
    <n v="0.10729999999224674"/>
    <n v="0"/>
    <n v="0"/>
    <n v="0"/>
    <n v="0.10729999999224674"/>
    <n v="0"/>
  </r>
  <r>
    <x v="22"/>
    <n v="25"/>
    <n v="2519"/>
    <n v="251905"/>
    <n v="2519051036"/>
    <s v="AUTORETENCION ESPECIAL DE RENTA"/>
    <n v="-13807206000"/>
    <n v="0"/>
    <n v="-1380720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1153"/>
    <s v="AUTORETENCION POR PAGAR 2.5% OPERACIONES FORWAR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1154"/>
    <s v="RETEFUENTE POR PAGAR TERCEROS 2.5% FORWARD"/>
    <n v="-151411489"/>
    <n v="0"/>
    <n v="-151411489.41999999"/>
    <n v="-0.41999998688697815"/>
    <n v="0"/>
    <n v="0"/>
    <n v="-0.41999998688697815"/>
    <n v="0"/>
    <n v="-0.41999998688697815"/>
    <n v="-0.15539999514818192"/>
    <n v="0"/>
    <n v="0"/>
    <n v="0"/>
    <n v="0"/>
    <n v="0"/>
    <n v="0"/>
    <n v="0"/>
    <n v="-0.15539999514818192"/>
    <n v="0.37"/>
    <n v="0"/>
    <n v="-0.15539999514818192"/>
    <n v="0"/>
    <n v="0"/>
    <n v="0"/>
    <n v="-0.15539999514818192"/>
  </r>
  <r>
    <x v="22"/>
    <n v="25"/>
    <n v="2519"/>
    <n v="251905"/>
    <n v="2519051157"/>
    <s v="AUTORETENCION POR PAGAR 2.5% OPERACIONES OPCI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1158"/>
    <s v="RETEFUENTE POR PAGAR TERCEROS 2.5% OPCIONES"/>
    <n v="-64481716"/>
    <n v="0"/>
    <n v="-64481715.859999999"/>
    <n v="0.14000000059604645"/>
    <n v="0"/>
    <n v="0.14000000059604645"/>
    <n v="0"/>
    <n v="0"/>
    <n v="0.14000000059604645"/>
    <n v="5.1800000220537185E-2"/>
    <n v="0"/>
    <n v="0"/>
    <n v="0"/>
    <n v="0"/>
    <n v="0"/>
    <n v="0"/>
    <n v="0"/>
    <n v="5.1800000220537185E-2"/>
    <n v="0.37"/>
    <n v="5.1800000220537185E-2"/>
    <n v="0"/>
    <n v="0"/>
    <n v="0"/>
    <n v="5.1800000220537185E-2"/>
    <n v="0"/>
  </r>
  <r>
    <x v="22"/>
    <n v="25"/>
    <n v="2519"/>
    <n v="251905"/>
    <n v="2519051200"/>
    <s v="RTFTE RENDIMIENTOS FINANCIEROS"/>
    <n v="-5860"/>
    <n v="0"/>
    <n v="-5859.77"/>
    <n v="0.22999999999956344"/>
    <n v="0"/>
    <n v="0.22999999999956344"/>
    <n v="0"/>
    <n v="0"/>
    <n v="0.22999999999956344"/>
    <n v="8.5099999999838472E-2"/>
    <n v="0"/>
    <n v="0"/>
    <n v="0"/>
    <n v="0"/>
    <n v="0"/>
    <n v="0"/>
    <n v="0"/>
    <n v="8.5099999999838472E-2"/>
    <n v="0.37"/>
    <n v="8.5099999999838472E-2"/>
    <n v="0"/>
    <n v="0"/>
    <n v="0"/>
    <n v="8.5099999999838472E-2"/>
    <n v="0"/>
  </r>
  <r>
    <x v="22"/>
    <n v="25"/>
    <n v="2519"/>
    <n v="251905"/>
    <n v="2519051203"/>
    <s v="RTFTE HONORARIOS"/>
    <n v="-1814745704"/>
    <n v="0"/>
    <n v="-1814745703.9400001"/>
    <n v="5.9999942779541016E-2"/>
    <n v="0"/>
    <n v="5.9999942779541016E-2"/>
    <n v="0"/>
    <n v="0"/>
    <n v="5.9999942779541016E-2"/>
    <n v="2.2199978828430174E-2"/>
    <n v="0"/>
    <n v="0"/>
    <n v="0"/>
    <n v="0"/>
    <n v="0"/>
    <n v="0"/>
    <n v="0"/>
    <n v="2.2199978828430174E-2"/>
    <n v="0.36999999999999994"/>
    <n v="2.2199978828430174E-2"/>
    <n v="0"/>
    <n v="0"/>
    <n v="0"/>
    <n v="2.2199978828430174E-2"/>
    <n v="0"/>
  </r>
  <r>
    <x v="22"/>
    <n v="25"/>
    <n v="2519"/>
    <n v="251905"/>
    <n v="2519051204"/>
    <s v="RTFTE COMISIONES"/>
    <n v="-292810018"/>
    <n v="0"/>
    <n v="-292810017.55000001"/>
    <n v="0.44999998807907104"/>
    <n v="0"/>
    <n v="0.44999998807907104"/>
    <n v="0"/>
    <n v="0"/>
    <n v="0.44999998807907104"/>
    <n v="0.16649999558925629"/>
    <n v="0"/>
    <n v="0"/>
    <n v="0"/>
    <n v="0"/>
    <n v="0"/>
    <n v="0"/>
    <n v="0"/>
    <n v="0.16649999558925629"/>
    <n v="0.37"/>
    <n v="0.16649999558925629"/>
    <n v="0"/>
    <n v="0"/>
    <n v="0"/>
    <n v="0.16649999558925629"/>
    <n v="0"/>
  </r>
  <r>
    <x v="22"/>
    <n v="25"/>
    <n v="2519"/>
    <n v="251905"/>
    <n v="2519051205"/>
    <s v="RTFTE SERVICIOS GRALES,TEMPORALES Y VIG Y ASEO"/>
    <n v="-1767088977"/>
    <n v="0"/>
    <n v="-1767088977.45"/>
    <n v="-0.45000004768371582"/>
    <n v="0"/>
    <n v="0"/>
    <n v="-0.45000004768371582"/>
    <n v="0"/>
    <n v="-0.45000004768371582"/>
    <n v="-0.16650001764297484"/>
    <n v="0"/>
    <n v="0"/>
    <n v="0"/>
    <n v="0"/>
    <n v="0"/>
    <n v="0"/>
    <n v="0"/>
    <n v="-0.16650001764297484"/>
    <n v="0.37"/>
    <n v="0"/>
    <n v="-0.16650001764297484"/>
    <n v="0"/>
    <n v="0"/>
    <n v="0"/>
    <n v="-0.16650001764297484"/>
  </r>
  <r>
    <x v="22"/>
    <n v="25"/>
    <n v="2519"/>
    <n v="251905"/>
    <n v="2519051206"/>
    <s v="RTFTE TRANSPORTE NACIONAL/INTERNACIONAL"/>
    <n v="-30770949"/>
    <n v="0"/>
    <n v="-30770948.52"/>
    <n v="0.48000000044703484"/>
    <n v="0"/>
    <n v="0.48000000044703484"/>
    <n v="0"/>
    <n v="0"/>
    <n v="0.48000000044703484"/>
    <n v="0.17760000016540289"/>
    <n v="0"/>
    <n v="0"/>
    <n v="0"/>
    <n v="0"/>
    <n v="0"/>
    <n v="0"/>
    <n v="0"/>
    <n v="0.17760000016540289"/>
    <n v="0.37"/>
    <n v="0.17760000016540289"/>
    <n v="0"/>
    <n v="0"/>
    <n v="0"/>
    <n v="0.17760000016540289"/>
    <n v="0"/>
  </r>
  <r>
    <x v="22"/>
    <n v="25"/>
    <n v="2519"/>
    <n v="251905"/>
    <n v="2519051207"/>
    <s v="RTFTE CONTRATOS DE CONSTRUCCIÓN"/>
    <n v="-17634378"/>
    <n v="0"/>
    <n v="-17634378.23"/>
    <n v="-0.23000000044703484"/>
    <n v="0"/>
    <n v="0"/>
    <n v="-0.23000000044703484"/>
    <n v="0"/>
    <n v="-0.23000000044703484"/>
    <n v="-8.5100000165402895E-2"/>
    <n v="0"/>
    <n v="0"/>
    <n v="0"/>
    <n v="0"/>
    <n v="0"/>
    <n v="0"/>
    <n v="0"/>
    <n v="-8.5100000165402895E-2"/>
    <n v="0.37000000000000005"/>
    <n v="0"/>
    <n v="-8.5100000165402895E-2"/>
    <n v="0"/>
    <n v="0"/>
    <n v="0"/>
    <n v="-8.5100000165402895E-2"/>
  </r>
  <r>
    <x v="22"/>
    <n v="25"/>
    <n v="2519"/>
    <n v="251905"/>
    <n v="2519051208"/>
    <s v="RTFTE ARRENDAMIENTO BIENES MUEBLES E INMUEBLES"/>
    <n v="-268760007"/>
    <n v="0"/>
    <n v="-26876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1209"/>
    <s v="RTFTE PAGOS AL EXTERIOR A TÍTULO DE RENTA"/>
    <n v="-2156315274"/>
    <n v="0"/>
    <n v="-2156315273.6100001"/>
    <n v="0.3899998664855957"/>
    <n v="0"/>
    <n v="0.3899998664855957"/>
    <n v="0"/>
    <n v="0"/>
    <n v="0.3899998664855957"/>
    <n v="0.14429995059967041"/>
    <n v="0"/>
    <n v="0"/>
    <n v="0"/>
    <n v="0"/>
    <n v="0"/>
    <n v="0"/>
    <n v="0"/>
    <n v="0.14429995059967041"/>
    <n v="0.37"/>
    <n v="0.14429995059967041"/>
    <n v="0"/>
    <n v="0"/>
    <n v="0"/>
    <n v="0.14429995059967041"/>
    <n v="0"/>
  </r>
  <r>
    <x v="22"/>
    <n v="25"/>
    <n v="2519"/>
    <n v="251905"/>
    <n v="2519051210"/>
    <s v="RTFTE COMPRAS GRAL-COMBUSTIBLE"/>
    <n v="-166631305"/>
    <n v="0"/>
    <n v="-166631304.74000001"/>
    <n v="0.25999999046325684"/>
    <n v="0"/>
    <n v="0.25999999046325684"/>
    <n v="0"/>
    <n v="0"/>
    <n v="0.25999999046325684"/>
    <n v="9.6199996471405022E-2"/>
    <n v="0"/>
    <n v="0"/>
    <n v="0"/>
    <n v="0"/>
    <n v="0"/>
    <n v="0"/>
    <n v="0"/>
    <n v="9.6199996471405022E-2"/>
    <n v="0.37"/>
    <n v="9.6199996471405022E-2"/>
    <n v="0"/>
    <n v="0"/>
    <n v="0"/>
    <n v="9.6199996471405022E-2"/>
    <n v="0"/>
  </r>
  <r>
    <x v="22"/>
    <n v="25"/>
    <n v="2519"/>
    <n v="251905"/>
    <n v="2519051211"/>
    <s v="RTFTE ENAJENACIÒN DE ACTIVOS FIJ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1212"/>
    <s v="RTFTE RESTAURA/HOTEL/HOSPEDA Y OTRAS RETENCIONES"/>
    <n v="-148754832"/>
    <n v="0"/>
    <n v="-148754832.09999999"/>
    <n v="-9.9999994039535522E-2"/>
    <n v="0"/>
    <n v="0"/>
    <n v="-9.9999994039535522E-2"/>
    <n v="0"/>
    <n v="-9.9999994039535522E-2"/>
    <n v="-3.6999997794628141E-2"/>
    <n v="0"/>
    <n v="0"/>
    <n v="0"/>
    <n v="0"/>
    <n v="0"/>
    <n v="0"/>
    <n v="0"/>
    <n v="-3.6999997794628141E-2"/>
    <n v="0.37"/>
    <n v="0"/>
    <n v="-3.6999997794628141E-2"/>
    <n v="0"/>
    <n v="0"/>
    <n v="0"/>
    <n v="-3.6999997794628141E-2"/>
  </r>
  <r>
    <x v="22"/>
    <n v="25"/>
    <n v="2519"/>
    <n v="251905"/>
    <n v="2519051213"/>
    <s v="AUTORRETENCIÒN OTROS"/>
    <n v="-1451890179"/>
    <n v="0"/>
    <n v="-1451890179.4300001"/>
    <n v="-0.43000006675720215"/>
    <n v="0"/>
    <n v="0"/>
    <n v="-0.43000006675720215"/>
    <n v="0"/>
    <n v="-0.43000006675720215"/>
    <n v="-0.15910002470016479"/>
    <n v="0"/>
    <n v="0"/>
    <n v="0"/>
    <n v="0"/>
    <n v="0"/>
    <n v="0"/>
    <n v="0"/>
    <n v="-0.15910002470016479"/>
    <n v="0.37"/>
    <n v="0"/>
    <n v="-0.15910002470016479"/>
    <n v="0"/>
    <n v="0"/>
    <n v="0"/>
    <n v="-0.15910002470016479"/>
  </r>
  <r>
    <x v="22"/>
    <n v="25"/>
    <n v="2519"/>
    <n v="251905"/>
    <n v="2519051218"/>
    <s v="RTEIVA RC COMPRAS Y SERVICIOS 8%"/>
    <n v="-1363103588"/>
    <n v="0"/>
    <n v="-1363103588.0799999"/>
    <n v="-7.9999923706054688E-2"/>
    <n v="0"/>
    <n v="0"/>
    <n v="-7.9999923706054688E-2"/>
    <n v="0"/>
    <n v="-7.9999923706054688E-2"/>
    <n v="-2.9599971771240234E-2"/>
    <n v="0"/>
    <n v="0"/>
    <n v="0"/>
    <n v="0"/>
    <n v="0"/>
    <n v="0"/>
    <n v="0"/>
    <n v="-2.9599971771240234E-2"/>
    <n v="0.37"/>
    <n v="0"/>
    <n v="-2.9599971771240234E-2"/>
    <n v="0"/>
    <n v="0"/>
    <n v="0"/>
    <n v="-2.9599971771240234E-2"/>
  </r>
  <r>
    <x v="22"/>
    <n v="25"/>
    <n v="2519"/>
    <n v="251905"/>
    <n v="2519051220"/>
    <s v="RTEIVA A NO RESIDENTES 19%"/>
    <n v="-1658411877"/>
    <n v="0"/>
    <n v="-1658411877.02"/>
    <n v="-1.9999980926513672E-2"/>
    <n v="0"/>
    <n v="0"/>
    <n v="-1.9999980926513672E-2"/>
    <n v="0"/>
    <n v="-1.9999980926513672E-2"/>
    <n v="-7.3999929428100585E-3"/>
    <n v="0"/>
    <n v="0"/>
    <n v="0"/>
    <n v="0"/>
    <n v="0"/>
    <n v="0"/>
    <n v="0"/>
    <n v="-7.3999929428100585E-3"/>
    <n v="0.37"/>
    <n v="0"/>
    <n v="-7.3999929428100585E-3"/>
    <n v="0"/>
    <n v="0"/>
    <n v="0"/>
    <n v="-7.3999929428100585E-3"/>
  </r>
  <r>
    <x v="22"/>
    <n v="25"/>
    <n v="2519"/>
    <n v="251905"/>
    <n v="2519051222"/>
    <s v="AUTORRETENCION INTERESES OPERAC DE CREDITO 2.5%"/>
    <n v="-23237794010"/>
    <n v="0"/>
    <n v="-23237794009.73"/>
    <n v="0.27000045776367188"/>
    <n v="0"/>
    <n v="0.27000045776367188"/>
    <n v="0"/>
    <n v="0"/>
    <n v="0.27000045776367188"/>
    <n v="9.9900169372558592E-2"/>
    <n v="0"/>
    <n v="0"/>
    <n v="0"/>
    <n v="0"/>
    <n v="0"/>
    <n v="0"/>
    <n v="0"/>
    <n v="9.9900169372558592E-2"/>
    <n v="0.37"/>
    <n v="9.9900169372558592E-2"/>
    <n v="0"/>
    <n v="0"/>
    <n v="0"/>
    <n v="9.9900169372558592E-2"/>
    <n v="0"/>
  </r>
  <r>
    <x v="22"/>
    <n v="25"/>
    <n v="2519"/>
    <n v="251905"/>
    <n v="2519051228"/>
    <s v="AUTORETENCION CRE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1230"/>
    <s v="RETENCION EN LA FUENTE AÑOS ANTERIORES"/>
    <n v="18900"/>
    <n v="0"/>
    <n v="18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1245"/>
    <s v="RTFTE  HONORARIOS JUNTA DIRECTIVA "/>
    <n v="-7176000"/>
    <n v="0"/>
    <n v="-717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1250"/>
    <s v="AUTORETENCION POR COMISIONES"/>
    <n v="-18529293363"/>
    <n v="0"/>
    <n v="-18529293363.279999"/>
    <n v="-0.279998779296875"/>
    <n v="0"/>
    <n v="0"/>
    <n v="-0.279998779296875"/>
    <n v="0"/>
    <n v="-0.279998779296875"/>
    <n v="-0.10359954833984375"/>
    <n v="0"/>
    <n v="0"/>
    <n v="0"/>
    <n v="0"/>
    <n v="0"/>
    <n v="0"/>
    <n v="0"/>
    <n v="-0.10359954833984375"/>
    <n v="0.37"/>
    <n v="0"/>
    <n v="-0.10359954833984375"/>
    <n v="0"/>
    <n v="0"/>
    <n v="0"/>
    <n v="-0.10359954833984375"/>
  </r>
  <r>
    <x v="22"/>
    <n v="25"/>
    <n v="2519"/>
    <n v="251905"/>
    <n v="2519051298"/>
    <s v="CTA CENTRAL RTE F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.2499999999999999E-2"/>
    <n v="0"/>
    <n v="9.2499999999999999E-2"/>
  </r>
  <r>
    <x v="22"/>
    <n v="25"/>
    <n v="2519"/>
    <n v="251905"/>
    <n v="2519051804"/>
    <s v="AUTO RETECION RENDIMIENTOS 4% ML"/>
    <n v="-456817206"/>
    <n v="0"/>
    <n v="-456817206.18000001"/>
    <n v="-0.18000000715255737"/>
    <n v="0"/>
    <n v="0"/>
    <n v="-0.18000000715255737"/>
    <n v="0"/>
    <n v="-0.18000000715255737"/>
    <n v="-6.6600002646446221E-2"/>
    <n v="0"/>
    <n v="0"/>
    <n v="0"/>
    <n v="0"/>
    <n v="0"/>
    <n v="0"/>
    <n v="0"/>
    <n v="-6.6600002646446221E-2"/>
    <n v="0.36999999999999994"/>
    <n v="0"/>
    <n v="-6.6600002646446221E-2"/>
    <n v="0"/>
    <n v="0"/>
    <n v="0"/>
    <n v="-6.6600002646446221E-2"/>
  </r>
  <r>
    <x v="22"/>
    <n v="25"/>
    <n v="2519"/>
    <n v="251905"/>
    <n v="2519051805"/>
    <s v="AUTO RETECION RENDIMIENTOS 4% ML"/>
    <n v="-1421445237"/>
    <n v="0"/>
    <n v="-1421445237.26"/>
    <n v="-0.25999999046325684"/>
    <n v="0"/>
    <n v="0"/>
    <n v="-0.25999999046325684"/>
    <n v="0"/>
    <n v="-0.25999999046325684"/>
    <n v="-9.6199996471405022E-2"/>
    <n v="0"/>
    <n v="0"/>
    <n v="0"/>
    <n v="0"/>
    <n v="0"/>
    <n v="0"/>
    <n v="0"/>
    <n v="-9.6199996471405022E-2"/>
    <n v="0.37"/>
    <n v="0"/>
    <n v="-9.6199996471405022E-2"/>
    <n v="0"/>
    <n v="0"/>
    <n v="0"/>
    <n v="-9.6199996471405022E-2"/>
  </r>
  <r>
    <x v="22"/>
    <n v="25"/>
    <n v="2519"/>
    <n v="251905"/>
    <n v="2519051806"/>
    <s v="AUTO RETECION RENDIMIENTOS 4% 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1807"/>
    <s v="AUTO RETECION RENDIMIENTOS 4% ME"/>
    <n v="-44141554"/>
    <n v="0"/>
    <n v="-44141553.57"/>
    <n v="0.42999999970197678"/>
    <n v="0"/>
    <n v="0.42999999970197678"/>
    <n v="0"/>
    <n v="0"/>
    <n v="0.42999999970197678"/>
    <n v="0.15909999988973139"/>
    <n v="0"/>
    <n v="0"/>
    <n v="0"/>
    <n v="0"/>
    <n v="0"/>
    <n v="0"/>
    <n v="0"/>
    <n v="0.15909999988973139"/>
    <n v="0.36999999999999994"/>
    <n v="0.15909999988973139"/>
    <n v="0"/>
    <n v="0"/>
    <n v="0"/>
    <n v="0.15909999988973139"/>
    <n v="0"/>
  </r>
  <r>
    <x v="22"/>
    <n v="25"/>
    <n v="2519"/>
    <n v="251905"/>
    <n v="2519051808"/>
    <s v="AUTO RETECION 2.5% SWA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1815"/>
    <s v="RETEFUENTE POR PAGAR TERCEROS 2.5% SWAP"/>
    <n v="-3751676"/>
    <n v="0"/>
    <n v="-3751676.05"/>
    <n v="-4.9999999813735485E-2"/>
    <n v="0"/>
    <n v="0"/>
    <n v="-4.9999999813735485E-2"/>
    <n v="0"/>
    <n v="-4.9999999813735485E-2"/>
    <n v="-1.8499999931082128E-2"/>
    <n v="0"/>
    <n v="0"/>
    <n v="0"/>
    <n v="0"/>
    <n v="0"/>
    <n v="0"/>
    <n v="0"/>
    <n v="-1.8499999931082128E-2"/>
    <n v="0.36999999999999994"/>
    <n v="0"/>
    <n v="-1.8499999931082128E-2"/>
    <n v="0"/>
    <n v="0"/>
    <n v="0"/>
    <n v="-1.8499999931082128E-2"/>
  </r>
  <r>
    <x v="22"/>
    <n v="25"/>
    <n v="2519"/>
    <n v="251905"/>
    <n v="2519051817"/>
    <s v="RETENCION REND 4% POSICION CORTO 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1818"/>
    <s v="AUT RETENCION REND 4% POSICION CORTO ML"/>
    <n v="-541008635"/>
    <n v="0"/>
    <n v="-541008635.25"/>
    <n v="-0.25"/>
    <n v="0"/>
    <n v="0"/>
    <n v="-0.25"/>
    <n v="0"/>
    <n v="-0.25"/>
    <n v="-9.2499999999999999E-2"/>
    <n v="0"/>
    <n v="0"/>
    <n v="0"/>
    <n v="0"/>
    <n v="0"/>
    <n v="0"/>
    <n v="0"/>
    <n v="-9.2499999999999999E-2"/>
    <n v="0.37"/>
    <n v="0"/>
    <n v="-9.2499999999999999E-2"/>
    <n v="0"/>
    <n v="0"/>
    <n v="0"/>
    <n v="-9.2499999999999999E-2"/>
  </r>
  <r>
    <x v="22"/>
    <n v="25"/>
    <n v="2519"/>
    <n v="251905"/>
    <n v="2519051819"/>
    <s v="RETENCION REND 4% POSICION CORTO ME"/>
    <n v="-10932859"/>
    <n v="0"/>
    <n v="-10932859.439999999"/>
    <n v="-0.43999999947845936"/>
    <n v="0"/>
    <n v="0"/>
    <n v="-0.43999999947845936"/>
    <n v="0"/>
    <n v="-0.43999999947845936"/>
    <n v="-0.16279999980702997"/>
    <n v="0"/>
    <n v="0"/>
    <n v="0"/>
    <n v="0"/>
    <n v="0"/>
    <n v="0"/>
    <n v="0"/>
    <n v="-0.16279999980702997"/>
    <n v="0.37"/>
    <n v="0"/>
    <n v="-0.16279999980702997"/>
    <n v="0"/>
    <n v="0"/>
    <n v="0"/>
    <n v="-0.16279999980702997"/>
  </r>
  <r>
    <x v="22"/>
    <n v="25"/>
    <n v="2519"/>
    <n v="251905"/>
    <n v="2519051835"/>
    <s v="AUTO RETENCION POR PAGAR OP REPOS SIMULTANEAS TT"/>
    <n v="-190673509"/>
    <n v="0"/>
    <n v="-190673509.47999999"/>
    <n v="-0.47999998927116394"/>
    <n v="0"/>
    <n v="0"/>
    <n v="-0.47999998927116394"/>
    <n v="0"/>
    <n v="-0.47999998927116394"/>
    <n v="-0.17759999603033066"/>
    <n v="0"/>
    <n v="0"/>
    <n v="0"/>
    <n v="0"/>
    <n v="0"/>
    <n v="0"/>
    <n v="0"/>
    <n v="-0.17759999603033066"/>
    <n v="0.37"/>
    <n v="0"/>
    <n v="-0.17759999603033066"/>
    <n v="0"/>
    <n v="0"/>
    <n v="0"/>
    <n v="-0.17759999603033066"/>
  </r>
  <r>
    <x v="22"/>
    <n v="25"/>
    <n v="2519"/>
    <n v="251905"/>
    <n v="2519059025"/>
    <s v="C X P RETENCIONES Y APORTES LABORALES RTE FUENTE"/>
    <n v="-17000176"/>
    <n v="0"/>
    <n v="-17000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203"/>
    <s v="C X P RETENCIONES Y APORTES LABORALES RTE FUENTE"/>
    <n v="84184840"/>
    <n v="0"/>
    <n v="84184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206"/>
    <s v="C X P RETENCIONES Y APORTES LABORALES RTE FUEN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209"/>
    <s v="C X P RETENCIONES Y APORTES LABORALES RTE FUENTE"/>
    <n v="-341001246"/>
    <n v="0"/>
    <n v="-341001246.32999998"/>
    <n v="-0.32999998331069946"/>
    <n v="0"/>
    <n v="0"/>
    <n v="-0.32999998331069946"/>
    <n v="0"/>
    <n v="-0.32999998331069946"/>
    <n v="-0.1220999938249588"/>
    <n v="0"/>
    <n v="0"/>
    <n v="0"/>
    <n v="0"/>
    <n v="0"/>
    <n v="0"/>
    <n v="0"/>
    <n v="-0.1220999938249588"/>
    <n v="0.37"/>
    <n v="0"/>
    <n v="-0.1220999938249588"/>
    <n v="0"/>
    <n v="0"/>
    <n v="0"/>
    <n v="-0.1220999938249588"/>
  </r>
  <r>
    <x v="22"/>
    <n v="25"/>
    <n v="2519"/>
    <n v="251905"/>
    <n v="2519059210"/>
    <s v="C X P RETENCIONES Y APORTES LABORALES RTE FUEN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212"/>
    <s v="CXP RETENCION EN LA FUENTE ING. TD Y TC"/>
    <n v="-880356"/>
    <n v="0"/>
    <n v="-880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216"/>
    <s v="CXP AUTORRETENCION IVA REGIMEN COMUN"/>
    <n v="-18223"/>
    <n v="0"/>
    <n v="-18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217"/>
    <s v="CXP AUTORRETENCION  IVA REGIMEN SIMPLIFI"/>
    <n v="-2775"/>
    <n v="0"/>
    <n v="-2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218"/>
    <s v="CXP AUTORRETENCION DE IVA SER.NO RESIDEN"/>
    <n v="-356952457"/>
    <n v="0"/>
    <n v="-356952457.35000002"/>
    <n v="-0.35000002384185791"/>
    <n v="0"/>
    <n v="0"/>
    <n v="-0.35000002384185791"/>
    <n v="0"/>
    <n v="-0.35000002384185791"/>
    <n v="-0.12950000882148743"/>
    <n v="0"/>
    <n v="0"/>
    <n v="0"/>
    <n v="0"/>
    <n v="0"/>
    <n v="0"/>
    <n v="0"/>
    <n v="-0.12950000882148743"/>
    <n v="0.37"/>
    <n v="0"/>
    <n v="-0.12950000882148743"/>
    <n v="0"/>
    <n v="0"/>
    <n v="0"/>
    <n v="-0.12950000882148743"/>
  </r>
  <r>
    <x v="22"/>
    <n v="25"/>
    <n v="2519"/>
    <n v="251905"/>
    <n v="2519059299"/>
    <s v="CTA CENTRALIZADORA 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375"/>
    <s v="CXP RTEIVA.VENTAS CON TD. Y T.C."/>
    <n v="-21112254969"/>
    <n v="0"/>
    <n v="-21112254968.919998"/>
    <n v="8.00018310546875E-2"/>
    <n v="0"/>
    <n v="8.00018310546875E-2"/>
    <n v="0"/>
    <n v="0"/>
    <n v="8.00018310546875E-2"/>
    <n v="2.9600677490234376E-2"/>
    <n v="0"/>
    <n v="0"/>
    <n v="0"/>
    <n v="0"/>
    <n v="0"/>
    <n v="0"/>
    <n v="0"/>
    <n v="2.9600677490234376E-2"/>
    <n v="0.37"/>
    <n v="2.9600677490234376E-2"/>
    <n v="0"/>
    <n v="0"/>
    <n v="0"/>
    <n v="2.9600677490234376E-2"/>
    <n v="0"/>
  </r>
  <r>
    <x v="22"/>
    <n v="25"/>
    <n v="2519"/>
    <n v="251905"/>
    <n v="2519059411"/>
    <s v="CxP RETENCION FUENTE DPP CONCED DPFC"/>
    <n v="-8644213"/>
    <n v="0"/>
    <n v="-8644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551"/>
    <s v="AUTORRETENCION COMISIONES 25550552"/>
    <n v="-4183427"/>
    <n v="0"/>
    <n v="-4183426.5"/>
    <n v="0.5"/>
    <n v="0"/>
    <n v="0.5"/>
    <n v="0"/>
    <n v="0"/>
    <n v="0.5"/>
    <n v="0.185"/>
    <n v="0"/>
    <n v="0"/>
    <n v="0"/>
    <n v="0"/>
    <n v="0"/>
    <n v="0"/>
    <n v="0"/>
    <n v="0.185"/>
    <n v="0.37"/>
    <n v="0.185"/>
    <n v="0"/>
    <n v="0"/>
    <n v="0"/>
    <n v="0.185"/>
    <n v="0"/>
  </r>
  <r>
    <x v="22"/>
    <n v="25"/>
    <n v="2519"/>
    <n v="251905"/>
    <n v="2519059603"/>
    <s v="COMISIONES (25550503)"/>
    <n v="-86453379"/>
    <n v="0"/>
    <n v="-86453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609"/>
    <s v="COMPRAS (25550509)"/>
    <n v="-1302521"/>
    <n v="0"/>
    <n v="-1302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612"/>
    <s v="AUTORETENCION COMISIONES (25550512)"/>
    <n v="-599935841"/>
    <n v="0"/>
    <n v="-599935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617"/>
    <s v="RETENCION SOBRE IVA (50%) (25550517)"/>
    <n v="-10479875"/>
    <n v="0"/>
    <n v="-10479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619"/>
    <s v="RETENCION IVA EXTERIO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02"/>
    <s v="RET IVA SERV CONT DE CONST O DE OBRA 50%"/>
    <n v="-1539274"/>
    <n v="0"/>
    <n v="-1539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03"/>
    <s v="RTE IVA HONORARIOS ADMON DELEGADA 60%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11"/>
    <s v="AUTORETENCION COMISION AL FRENTE"/>
    <n v="-3480370"/>
    <n v="0"/>
    <n v="-3480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21"/>
    <s v="RETENCIONES COMISIONES PERSONAS JURIDICA"/>
    <n v="-1077682"/>
    <n v="0"/>
    <n v="-1077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23"/>
    <s v="RETENCION POR HONORARIOS DECRETO 1070 DE 2013"/>
    <n v="-4690945"/>
    <n v="0"/>
    <n v="-4690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25"/>
    <s v="RETENCION POR SERVICIO DECRETO 1070/2013"/>
    <n v="-177228"/>
    <n v="0"/>
    <n v="-177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31"/>
    <s v="RET FTE VIVIEN. DESTI.HABITA.HASTA 536.820 2013"/>
    <n v="-237947189"/>
    <n v="0"/>
    <n v="-237947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32"/>
    <s v="RET FTE VIVIE.DESTI.HABI.SUPER.A 536.820 2013 2."/>
    <n v="-120058355"/>
    <n v="0"/>
    <n v="-120058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33"/>
    <s v="RET FTE DIFERENTE A VIVIENDA DESTINADA HABIT. 2."/>
    <n v="-1288587369"/>
    <n v="0"/>
    <n v="-1288587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38"/>
    <s v="HONORARIOS PERSONAS JURIDICAS"/>
    <n v="-10737706"/>
    <n v="0"/>
    <n v="-10737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39"/>
    <s v="HONORARIOS PERSONAS NATURALES 11%"/>
    <n v="-785628"/>
    <n v="0"/>
    <n v="-785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46"/>
    <s v="SERVICIOS GENERALES 6%"/>
    <n v="-16740372"/>
    <n v="0"/>
    <n v="-16740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48"/>
    <s v="SERVICIOS DE FLETES"/>
    <n v="-1402500"/>
    <n v="0"/>
    <n v="-140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49"/>
    <s v="SERVICIOS DEL 4%"/>
    <n v="-25738036"/>
    <n v="0"/>
    <n v="-25738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61"/>
    <s v="COMPRA ACTIVOS:VEHICULOS E INMUEBLES"/>
    <n v="-109085494"/>
    <n v="0"/>
    <n v="-109085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62"/>
    <s v="COMPRA DE ACTIVOS: OTROS"/>
    <n v="-1373665821"/>
    <n v="0"/>
    <n v="-1373665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72"/>
    <s v="RETEN COMPRA DE ACTIVOS: OTROS AÑOS ANTERIO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75"/>
    <s v="RET FTE VIVIEN HAS 536.820 2013 1% AÑOS ANTERIO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80"/>
    <s v="HONORARIOS ADMON DELEGADA PNAS JURIDICAS"/>
    <n v="-1358238"/>
    <n v="0"/>
    <n v="-1358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83"/>
    <s v="RETENCION IVA TARIFA 50%"/>
    <n v="-702050090"/>
    <n v="0"/>
    <n v="-7020500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90"/>
    <s v="RTE FTE CONTRATOS DE OBRA Y CONSTRUCC"/>
    <n v="-204379216"/>
    <n v="0"/>
    <n v="-204379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93"/>
    <s v="AUTORETENCION POR COMISIONES"/>
    <n v="-273179342"/>
    <n v="0"/>
    <n v="-273179342.35000002"/>
    <n v="-0.35000002384185791"/>
    <n v="0"/>
    <n v="0"/>
    <n v="-0.35000002384185791"/>
    <n v="0"/>
    <n v="-0.35000002384185791"/>
    <n v="-0.12950000882148743"/>
    <n v="0"/>
    <n v="0"/>
    <n v="0"/>
    <n v="0"/>
    <n v="0"/>
    <n v="0"/>
    <n v="0"/>
    <n v="-0.12950000882148743"/>
    <n v="0.37"/>
    <n v="0"/>
    <n v="-0.12950000882148743"/>
    <n v="0"/>
    <n v="0"/>
    <n v="0"/>
    <n v="-0.12950000882148743"/>
  </r>
  <r>
    <x v="22"/>
    <n v="25"/>
    <n v="2519"/>
    <n v="251905"/>
    <n v="2519059804"/>
    <s v="RTEFTE.SOBRE RENDMTOS.FINANCIER.AHORRO7%"/>
    <n v="-1030795571"/>
    <n v="0"/>
    <n v="-1030795571.45"/>
    <n v="-0.45000004768371582"/>
    <n v="0"/>
    <n v="0"/>
    <n v="-0.45000004768371582"/>
    <n v="0"/>
    <n v="-0.45000004768371582"/>
    <n v="-0.16650001764297484"/>
    <n v="0"/>
    <n v="0"/>
    <n v="0"/>
    <n v="0"/>
    <n v="0"/>
    <n v="0"/>
    <n v="0"/>
    <n v="-0.16650001764297484"/>
    <n v="0.37"/>
    <n v="0"/>
    <n v="-0.16650001764297484"/>
    <n v="0"/>
    <n v="0"/>
    <n v="0"/>
    <n v="-0.16650001764297484"/>
  </r>
  <r>
    <x v="22"/>
    <n v="25"/>
    <n v="2519"/>
    <n v="251905"/>
    <n v="2519059806"/>
    <s v="RETENCION EN LA FUENTE CUENTAS AFC"/>
    <n v="-299046365"/>
    <n v="0"/>
    <n v="-299046364.54000002"/>
    <n v="0.45999997854232788"/>
    <n v="0"/>
    <n v="0.45999997854232788"/>
    <n v="0"/>
    <n v="0"/>
    <n v="0.45999997854232788"/>
    <n v="0.1701999920606613"/>
    <n v="0"/>
    <n v="0"/>
    <n v="0"/>
    <n v="0"/>
    <n v="0"/>
    <n v="0"/>
    <n v="0"/>
    <n v="0.1701999920606613"/>
    <n v="0.37"/>
    <n v="0.1701999920606613"/>
    <n v="0"/>
    <n v="0"/>
    <n v="0"/>
    <n v="0.1701999920606613"/>
    <n v="0"/>
  </r>
  <r>
    <x v="22"/>
    <n v="25"/>
    <n v="2519"/>
    <n v="251905"/>
    <n v="2519059809"/>
    <s v="RTFTE DEV RENDIMIENTOS  FINAN AFC AÑOS ANTERIOR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830"/>
    <s v="CXP RETENCION SERVICIOS ACH 4%"/>
    <n v="-25408028"/>
    <n v="0"/>
    <n v="-25408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875"/>
    <s v="CXP RTEFTE.VENTAS CON T.D. Y T.C."/>
    <n v="-24350070379"/>
    <n v="0"/>
    <n v="-24350070378.779999"/>
    <n v="0.220001220703125"/>
    <n v="0"/>
    <n v="0.220001220703125"/>
    <n v="0"/>
    <n v="0"/>
    <n v="0.220001220703125"/>
    <n v="8.1400451660156248E-2"/>
    <n v="0"/>
    <n v="0"/>
    <n v="0"/>
    <n v="0"/>
    <n v="0"/>
    <n v="0"/>
    <n v="0"/>
    <n v="8.1400451660156248E-2"/>
    <n v="0.37"/>
    <n v="8.1400451660156248E-2"/>
    <n v="0"/>
    <n v="0"/>
    <n v="0"/>
    <n v="8.1400451660156248E-2"/>
    <n v="0"/>
  </r>
  <r>
    <x v="22"/>
    <n v="25"/>
    <n v="2519"/>
    <n v="251910"/>
    <n v="2519101000"/>
    <s v="RET. Y APORTES LAB. JUDICIALES"/>
    <n v="-98215480"/>
    <n v="0"/>
    <n v="-98215479.650000006"/>
    <n v="0.34999999403953552"/>
    <n v="0"/>
    <n v="0.34999999403953552"/>
    <n v="0"/>
    <n v="0"/>
    <n v="0.34999999403953552"/>
    <n v="0.12949999779462815"/>
    <n v="0"/>
    <n v="0"/>
    <n v="0"/>
    <n v="0"/>
    <n v="0"/>
    <n v="0"/>
    <n v="0"/>
    <n v="0.12949999779462815"/>
    <n v="0.37"/>
    <n v="0.12949999779462815"/>
    <n v="0"/>
    <n v="0"/>
    <n v="-0.17389999955892563"/>
    <n v="0.12949999779462815"/>
    <n v="0.17389999955892563"/>
  </r>
  <r>
    <x v="22"/>
    <n v="25"/>
    <n v="2519"/>
    <n v="251910"/>
    <n v="2519109130"/>
    <s v="RETENC JUDIC. EMBARG. LEGALES A CLIENTES"/>
    <n v="-2248815964"/>
    <n v="0"/>
    <n v="-2248815964.4200001"/>
    <n v="-0.42000007629394531"/>
    <n v="0"/>
    <n v="0"/>
    <n v="-0.42000007629394531"/>
    <n v="0"/>
    <n v="-0.42000007629394531"/>
    <n v="-0.15540002822875976"/>
    <n v="0"/>
    <n v="0"/>
    <n v="0"/>
    <n v="0"/>
    <n v="0"/>
    <n v="0"/>
    <n v="0"/>
    <n v="-0.15540002822875976"/>
    <n v="0.37"/>
    <n v="0"/>
    <n v="-0.15540002822875976"/>
    <n v="0.15539998412132264"/>
    <n v="0"/>
    <n v="-0.15539998412132264"/>
    <n v="-0.15540002822875976"/>
  </r>
  <r>
    <x v="22"/>
    <n v="25"/>
    <n v="2519"/>
    <n v="251910"/>
    <n v="2519109132"/>
    <s v="EMB.JUDIC.LEGAL A CLIENTE CIRCULAR 019"/>
    <n v="-57893580854"/>
    <n v="0"/>
    <n v="-57893580854.330002"/>
    <n v="-0.3300018310546875"/>
    <n v="0"/>
    <n v="0"/>
    <n v="-0.3300018310546875"/>
    <n v="0"/>
    <n v="-0.3300018310546875"/>
    <n v="-0.12210067749023437"/>
    <n v="0"/>
    <n v="0"/>
    <n v="0"/>
    <n v="0"/>
    <n v="0"/>
    <n v="0"/>
    <n v="0"/>
    <n v="-0.12210067749023437"/>
    <n v="0.37"/>
    <n v="0"/>
    <n v="-0.12210067749023437"/>
    <n v="0"/>
    <n v="-9.9898757934570315E-2"/>
    <n v="0"/>
    <n v="-2.2201919555664057E-2"/>
  </r>
  <r>
    <x v="22"/>
    <n v="25"/>
    <n v="2519"/>
    <n v="251925"/>
    <n v="2519251000"/>
    <s v="RET. APORT. FDO EMP."/>
    <n v="-294352"/>
    <n v="0"/>
    <n v="-294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45"/>
    <n v="2519451240"/>
    <s v="RTFTE  POR SALARIOS Y PRESTACIONES SOCIALES "/>
    <n v="-4161836312"/>
    <n v="0"/>
    <n v="-4161836312.3000002"/>
    <n v="-0.30000019073486328"/>
    <n v="0"/>
    <n v="0"/>
    <n v="-0.30000019073486328"/>
    <n v="0"/>
    <n v="-0.30000019073486328"/>
    <n v="-0.11100007057189941"/>
    <n v="0"/>
    <n v="0"/>
    <n v="0"/>
    <n v="0"/>
    <n v="0"/>
    <n v="0"/>
    <n v="0"/>
    <n v="-0.11100007057189941"/>
    <n v="0.37"/>
    <n v="0"/>
    <n v="-0.11100007057189941"/>
    <n v="0"/>
    <n v="0"/>
    <n v="0"/>
    <n v="-0.11100007057189941"/>
  </r>
  <r>
    <x v="22"/>
    <n v="25"/>
    <n v="2519"/>
    <n v="251995"/>
    <n v="2519951001"/>
    <s v="RET.Y APORTES LAB. OTROS.SINDICATOS "/>
    <n v="-11108"/>
    <n v="0"/>
    <n v="-11107.98"/>
    <n v="2.0000000000436557E-2"/>
    <n v="0"/>
    <n v="2.0000000000436557E-2"/>
    <n v="0"/>
    <n v="0"/>
    <n v="2.0000000000436557E-2"/>
    <n v="7.4000000001615265E-3"/>
    <n v="0"/>
    <n v="0"/>
    <n v="0"/>
    <n v="0"/>
    <n v="0"/>
    <n v="0"/>
    <n v="0"/>
    <n v="7.4000000001615265E-3"/>
    <n v="0.37"/>
    <n v="7.4000000001615265E-3"/>
    <n v="0"/>
    <n v="0.185"/>
    <n v="0"/>
    <n v="-0.17759999999983847"/>
    <n v="0"/>
  </r>
  <r>
    <x v="22"/>
    <n v="25"/>
    <n v="2519"/>
    <n v="251995"/>
    <n v="2519951002"/>
    <s v="RETENCIONES Y APORTES LABORALES SEGURIDAD SOCIAL"/>
    <n v="-21450723400"/>
    <n v="0"/>
    <n v="-21450723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059898376464844"/>
    <n v="0"/>
    <n v="-0.14059898376464844"/>
    <n v="0"/>
  </r>
  <r>
    <x v="22"/>
    <n v="25"/>
    <n v="2519"/>
    <n v="251995"/>
    <n v="2519951008"/>
    <s v="RET. Y APORTES LAB. PENSION VOLUNTARIA EMPLEADOS"/>
    <n v="-64982310"/>
    <n v="0"/>
    <n v="-64982309.82"/>
    <n v="0.17999999970197678"/>
    <n v="0"/>
    <n v="0.17999999970197678"/>
    <n v="0"/>
    <n v="0"/>
    <n v="0.17999999970197678"/>
    <n v="6.6599999889731407E-2"/>
    <n v="0"/>
    <n v="0"/>
    <n v="0"/>
    <n v="0"/>
    <n v="0"/>
    <n v="0"/>
    <n v="0"/>
    <n v="6.6599999889731407E-2"/>
    <n v="0.37"/>
    <n v="6.6599999889731407E-2"/>
    <n v="0"/>
    <n v="2.9599999338388444E-2"/>
    <n v="0"/>
    <n v="3.7000000551342963E-2"/>
    <n v="0"/>
  </r>
  <r>
    <x v="22"/>
    <n v="25"/>
    <n v="2519"/>
    <n v="251995"/>
    <n v="2519951011"/>
    <s v="DEDUCC. CART. BCOL "/>
    <n v="-393617"/>
    <n v="0"/>
    <n v="-393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95"/>
    <n v="2519951888"/>
    <s v="INSTITUTO DE SEGUROS SOCIALES"/>
    <n v="-16967112"/>
    <n v="0"/>
    <n v="-16967111.84"/>
    <n v="0.16000000014901161"/>
    <n v="0"/>
    <n v="0.16000000014901161"/>
    <n v="0"/>
    <n v="0"/>
    <n v="0.16000000014901161"/>
    <n v="5.9200000055134296E-2"/>
    <n v="0"/>
    <n v="0"/>
    <n v="0"/>
    <n v="0"/>
    <n v="0"/>
    <n v="0"/>
    <n v="0"/>
    <n v="5.9200000055134296E-2"/>
    <n v="0.37"/>
    <n v="5.9200000055134296E-2"/>
    <n v="0"/>
    <n v="0"/>
    <n v="-0.11840000011026859"/>
    <n v="5.9200000055134296E-2"/>
    <n v="0.11840000011026859"/>
  </r>
  <r>
    <x v="22"/>
    <n v="25"/>
    <n v="2525"/>
    <n v="252500"/>
    <n v="2525001000"/>
    <s v="ARRENDAMIENTOS"/>
    <n v="-70303029"/>
    <n v="0"/>
    <n v="-70303029.239999995"/>
    <n v="-0.23999999463558197"/>
    <n v="0"/>
    <n v="0"/>
    <n v="-0.23999999463558197"/>
    <n v="0"/>
    <n v="-0.23999999463558197"/>
    <n v="-8.8799998015165332E-2"/>
    <n v="0"/>
    <n v="0"/>
    <n v="0"/>
    <n v="0"/>
    <n v="0"/>
    <n v="0"/>
    <n v="0"/>
    <n v="-8.8799998015165332E-2"/>
    <n v="0.37"/>
    <n v="0"/>
    <n v="-8.8799998015165332E-2"/>
    <n v="0"/>
    <n v="-8.8799998015165332E-2"/>
    <n v="0"/>
    <n v="0"/>
  </r>
  <r>
    <x v="22"/>
    <n v="25"/>
    <n v="2525"/>
    <n v="252500"/>
    <n v="2525006000"/>
    <s v="ARRENDAMIENTOS"/>
    <n v="70303029"/>
    <n v="0"/>
    <n v="70303029.239999995"/>
    <n v="0.23999999463558197"/>
    <n v="0"/>
    <n v="0.23999999463558197"/>
    <n v="0"/>
    <n v="0"/>
    <n v="0.23999999463558197"/>
    <n v="8.8799998015165332E-2"/>
    <n v="0"/>
    <n v="0"/>
    <n v="0"/>
    <n v="0"/>
    <n v="0"/>
    <n v="0"/>
    <n v="0"/>
    <n v="8.8799998015165332E-2"/>
    <n v="0.37"/>
    <n v="8.8799998015165332E-2"/>
    <n v="0"/>
    <n v="8.8799998015165332E-2"/>
    <n v="0"/>
    <n v="0"/>
    <n v="0"/>
  </r>
  <r>
    <x v="22"/>
    <n v="25"/>
    <n v="2529"/>
    <n v="252995"/>
    <n v="2529951000"/>
    <s v="OTR MULTAS Y SANC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31"/>
    <n v="253100"/>
    <n v="2531009404"/>
    <s v="CXP PRIMAS SEGUROS CLIENT LINEA CUPO ROT"/>
    <n v="-34415691"/>
    <n v="0"/>
    <n v="-34415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31"/>
    <n v="253100"/>
    <n v="2531009614"/>
    <s v="SEG VIDA SURA SUFI (25709514)"/>
    <n v="603173046"/>
    <n v="0"/>
    <n v="603173046.34000003"/>
    <n v="0.34000003337860107"/>
    <n v="0"/>
    <n v="0.34000003337860107"/>
    <n v="0"/>
    <n v="0"/>
    <n v="0.34000003337860107"/>
    <n v="0.1258000123500824"/>
    <n v="0"/>
    <n v="0"/>
    <n v="0"/>
    <n v="0"/>
    <n v="0"/>
    <n v="0"/>
    <n v="0"/>
    <n v="0.1258000123500824"/>
    <n v="0.37"/>
    <n v="0.1258000123500824"/>
    <n v="0"/>
    <n v="3.3299968242645264E-2"/>
    <n v="0"/>
    <n v="9.2500044107437132E-2"/>
    <n v="0"/>
  </r>
  <r>
    <x v="22"/>
    <n v="25"/>
    <n v="2531"/>
    <n v="253100"/>
    <n v="2531009616"/>
    <s v="SEGURO VEHIC SURASUFI (25709516)"/>
    <n v="-8323542092"/>
    <n v="0"/>
    <n v="-8323542091.5200005"/>
    <n v="0.47999954223632813"/>
    <n v="0"/>
    <n v="0.47999954223632813"/>
    <n v="0"/>
    <n v="0"/>
    <n v="0.47999954223632813"/>
    <n v="0.17759983062744139"/>
    <n v="0"/>
    <n v="0"/>
    <n v="0"/>
    <n v="0"/>
    <n v="0"/>
    <n v="0"/>
    <n v="0"/>
    <n v="0.17759983062744139"/>
    <n v="0.36999999999999994"/>
    <n v="0.17759983062744139"/>
    <n v="0"/>
    <n v="0"/>
    <n v="-0.10729998588562012"/>
    <n v="0.17759983062744139"/>
    <n v="0.10729998588562012"/>
  </r>
  <r>
    <x v="22"/>
    <n v="25"/>
    <n v="2531"/>
    <n v="253100"/>
    <n v="2531009618"/>
    <s v="SEGURO VEHIC SURARCI (25709518)"/>
    <n v="-7758027340"/>
    <n v="0"/>
    <n v="-7758027339.6499996"/>
    <n v="0.35000038146972656"/>
    <n v="0"/>
    <n v="0.35000038146972656"/>
    <n v="0"/>
    <n v="0"/>
    <n v="0.35000038146972656"/>
    <n v="0.12950014114379882"/>
    <n v="0"/>
    <n v="0"/>
    <n v="0"/>
    <n v="0"/>
    <n v="0"/>
    <n v="0"/>
    <n v="0"/>
    <n v="0.12950014114379882"/>
    <n v="0.37"/>
    <n v="0.12950014114379882"/>
    <n v="0"/>
    <n v="5.5499858856201172E-2"/>
    <n v="0"/>
    <n v="7.4000282287597641E-2"/>
    <n v="0"/>
  </r>
  <r>
    <x v="22"/>
    <n v="25"/>
    <n v="2531"/>
    <n v="253100"/>
    <n v="2531009622"/>
    <s v="SEGURO DE DESEMPLEO SUF?"/>
    <n v="-159245764"/>
    <n v="0"/>
    <n v="-159245763.81"/>
    <n v="0.18999999761581421"/>
    <n v="0"/>
    <n v="0.18999999761581421"/>
    <n v="0"/>
    <n v="0"/>
    <n v="0.18999999761581421"/>
    <n v="7.0299999117851258E-2"/>
    <n v="0"/>
    <n v="0"/>
    <n v="0"/>
    <n v="0"/>
    <n v="0"/>
    <n v="0"/>
    <n v="0"/>
    <n v="7.0299999117851258E-2"/>
    <n v="0.37"/>
    <n v="7.0299999117851258E-2"/>
    <n v="0"/>
    <n v="0.12949999779462815"/>
    <n v="0"/>
    <n v="-5.9199998676776888E-2"/>
    <n v="0"/>
  </r>
  <r>
    <x v="22"/>
    <n v="25"/>
    <n v="2531"/>
    <n v="253100"/>
    <n v="2531009624"/>
    <s v="SEGURO VEHICULO AXA COLPATRIA SUFI"/>
    <n v="-395503795"/>
    <n v="0"/>
    <n v="-395503794.95999998"/>
    <n v="4.0000021457672119E-2"/>
    <n v="0"/>
    <n v="4.0000021457672119E-2"/>
    <n v="0"/>
    <n v="0"/>
    <n v="4.0000021457672119E-2"/>
    <n v="1.4800007939338684E-2"/>
    <n v="0"/>
    <n v="0"/>
    <n v="0"/>
    <n v="0"/>
    <n v="0"/>
    <n v="0"/>
    <n v="0"/>
    <n v="1.4800007939338684E-2"/>
    <n v="0.37"/>
    <n v="1.4800007939338684E-2"/>
    <n v="0"/>
    <n v="0.15910000264644622"/>
    <n v="0"/>
    <n v="-0.14429999470710753"/>
    <n v="0"/>
  </r>
  <r>
    <x v="22"/>
    <n v="25"/>
    <n v="2545"/>
    <n v="254500"/>
    <n v="2545001000"/>
    <s v="PROVEEDORES NACION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45"/>
    <n v="254500"/>
    <n v="2545001020"/>
    <s v="CUENTA X P. AUTOMATICA PROCESOS SUCESION"/>
    <n v="-73003805"/>
    <n v="0"/>
    <n v="-73003804.700000003"/>
    <n v="0.29999999701976776"/>
    <n v="0"/>
    <n v="0.29999999701976776"/>
    <n v="0"/>
    <n v="0"/>
    <n v="0.29999999701976776"/>
    <n v="0.11099999889731407"/>
    <n v="0"/>
    <n v="0"/>
    <n v="0"/>
    <n v="0"/>
    <n v="0"/>
    <n v="0"/>
    <n v="0"/>
    <n v="0.11099999889731407"/>
    <n v="0.37"/>
    <n v="0.11099999889731407"/>
    <n v="0"/>
    <n v="3.6999997794628141E-2"/>
    <n v="0"/>
    <n v="7.4000001102685925E-2"/>
    <n v="0"/>
  </r>
  <r>
    <x v="22"/>
    <n v="25"/>
    <n v="2545"/>
    <n v="254500"/>
    <n v="2545006000"/>
    <s v="PROVEEDORES NACION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45"/>
    <n v="254500"/>
    <n v="2545006018"/>
    <s v="CUENTA X P. AUTOMATICA PROCESOS SUCESION"/>
    <n v="73003805"/>
    <n v="0"/>
    <n v="73003804.700000003"/>
    <n v="-0.29999999701976776"/>
    <n v="0"/>
    <n v="0"/>
    <n v="-0.29999999701976776"/>
    <n v="0"/>
    <n v="-0.29999999701976776"/>
    <n v="-0.11099999889731407"/>
    <n v="0"/>
    <n v="0"/>
    <n v="0"/>
    <n v="0"/>
    <n v="0"/>
    <n v="0"/>
    <n v="0"/>
    <n v="-0.11099999889731407"/>
    <n v="0.37"/>
    <n v="0"/>
    <n v="-0.11099999889731407"/>
    <n v="0"/>
    <n v="-3.6999997794628141E-2"/>
    <n v="0"/>
    <n v="-7.4000001102685925E-2"/>
  </r>
  <r>
    <x v="22"/>
    <n v="25"/>
    <n v="2558"/>
    <n v="255800"/>
    <n v="2558001000"/>
    <s v="IMPTO RTA DIFERIDO RENDIMIENTO DE  INVERSIONES"/>
    <n v="-1273409611840"/>
    <n v="0"/>
    <n v="-1273409611840.49"/>
    <n v="-0.489990234375"/>
    <n v="-0.489990234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58"/>
    <n v="255800"/>
    <n v="2558001001"/>
    <s v="IMPUESTO RENTA DIFERIDO DIFERENCIAS TEMPOR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10"/>
    <n v="2590109040"/>
    <s v="CHEQUES GERENCIA NO COBRADOS JDE"/>
    <n v="-166529775"/>
    <n v="0"/>
    <n v="-166529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10"/>
    <n v="2590109050"/>
    <s v="CHEQUES GIRADOS NO COBRADOS SAI"/>
    <n v="-22781171338"/>
    <n v="0"/>
    <n v="-22781171337.830002"/>
    <n v="0.1699981689453125"/>
    <n v="0"/>
    <n v="0.1699981689453125"/>
    <n v="0"/>
    <n v="0"/>
    <n v="0.1699981689453125"/>
    <n v="6.2899322509765626E-2"/>
    <n v="0"/>
    <n v="0"/>
    <n v="0"/>
    <n v="0"/>
    <n v="0"/>
    <n v="0"/>
    <n v="0"/>
    <n v="6.2899322509765626E-2"/>
    <n v="0.37"/>
    <n v="6.2899322509765626E-2"/>
    <n v="0"/>
    <n v="0.13689960479736327"/>
    <n v="0"/>
    <n v="-7.4000282287597641E-2"/>
    <n v="0"/>
  </r>
  <r>
    <x v="22"/>
    <n v="25"/>
    <n v="2590"/>
    <n v="259010"/>
    <n v="2590109060"/>
    <s v="CHEQUES GERENCIA NO COBRADOS TESORERIA"/>
    <n v="-125212843"/>
    <n v="0"/>
    <n v="-125212842.98999999"/>
    <n v="1.000000536441803E-2"/>
    <n v="0"/>
    <n v="1.000000536441803E-2"/>
    <n v="0"/>
    <n v="0"/>
    <n v="1.000000536441803E-2"/>
    <n v="3.7000019848346709E-3"/>
    <n v="0"/>
    <n v="0"/>
    <n v="0"/>
    <n v="0"/>
    <n v="0"/>
    <n v="0"/>
    <n v="0"/>
    <n v="3.7000019848346709E-3"/>
    <n v="0.37"/>
    <n v="3.7000019848346709E-3"/>
    <n v="0"/>
    <n v="3.7000019848346709E-3"/>
    <n v="0"/>
    <n v="0"/>
    <n v="0"/>
  </r>
  <r>
    <x v="22"/>
    <n v="25"/>
    <n v="2590"/>
    <n v="259010"/>
    <n v="2590109070"/>
    <s v="CHEQUES GERENCIA NO COBRADOS FIDUCIA"/>
    <n v="-25945175"/>
    <n v="0"/>
    <n v="-25945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10"/>
    <n v="2590109080"/>
    <s v="CHEQUES GERENCIA NO COBRADOS SAP"/>
    <n v="-13152000"/>
    <n v="0"/>
    <n v="-1315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10"/>
    <n v="2590109241"/>
    <s v="CHEQUES GIRADOS NO COBRADOS &gt;60 DIAS USD"/>
    <n v="-53276083"/>
    <n v="0"/>
    <n v="-53276083.200000003"/>
    <n v="-0.20000000298023224"/>
    <n v="0"/>
    <n v="0"/>
    <n v="-0.20000000298023224"/>
    <n v="0"/>
    <n v="-0.20000000298023224"/>
    <n v="-7.4000001102685925E-2"/>
    <n v="0"/>
    <n v="0"/>
    <n v="0"/>
    <n v="0"/>
    <n v="0"/>
    <n v="0"/>
    <n v="0"/>
    <n v="-7.4000001102685925E-2"/>
    <n v="0.37"/>
    <n v="0"/>
    <n v="-7.4000001102685925E-2"/>
    <n v="0"/>
    <n v="-7.3999999724328511E-2"/>
    <n v="0"/>
    <n v="-1.3783574143166888E-9"/>
  </r>
  <r>
    <x v="22"/>
    <n v="25"/>
    <n v="2590"/>
    <n v="259010"/>
    <n v="2590109255"/>
    <s v="CHEQUES GIRADOS NO COBRADOS&gt; 60 DIAS CAD"/>
    <n v="-254261"/>
    <n v="0"/>
    <n v="-254261.12"/>
    <n v="-0.11999999999534339"/>
    <n v="0"/>
    <n v="0"/>
    <n v="-0.11999999999534339"/>
    <n v="0"/>
    <n v="-0.11999999999534339"/>
    <n v="-4.4399999998277054E-2"/>
    <n v="0"/>
    <n v="0"/>
    <n v="0"/>
    <n v="0"/>
    <n v="0"/>
    <n v="0"/>
    <n v="0"/>
    <n v="-4.4399999998277054E-2"/>
    <n v="0.37"/>
    <n v="0"/>
    <n v="-4.4399999998277054E-2"/>
    <n v="0"/>
    <n v="-1.8499999931082128E-2"/>
    <n v="0"/>
    <n v="-2.5900000067194926E-2"/>
  </r>
  <r>
    <x v="22"/>
    <n v="25"/>
    <n v="2590"/>
    <n v="259065"/>
    <n v="2590659501"/>
    <s v="POR MORA 12 MESES 25958002"/>
    <n v="-1025624483"/>
    <n v="0"/>
    <n v="-1025624483.12"/>
    <n v="-0.12000000476837158"/>
    <n v="0"/>
    <n v="0"/>
    <n v="-0.12000000476837158"/>
    <n v="0"/>
    <n v="-0.12000000476837158"/>
    <n v="-4.4400001764297488E-2"/>
    <n v="0"/>
    <n v="0"/>
    <n v="0"/>
    <n v="0"/>
    <n v="0"/>
    <n v="0"/>
    <n v="0"/>
    <n v="-4.4400001764297488E-2"/>
    <n v="0.37"/>
    <n v="0"/>
    <n v="-4.4400001764297488E-2"/>
    <n v="0"/>
    <n v="-0.13320000529289244"/>
    <n v="0"/>
    <n v="8.8800003528594962E-2"/>
  </r>
  <r>
    <x v="22"/>
    <n v="25"/>
    <n v="2590"/>
    <n v="259065"/>
    <n v="2590659502"/>
    <s v="POR IMPAGO Y REALIZACION GTIA 25958003"/>
    <n v="-25521863"/>
    <n v="0"/>
    <n v="-25521862.510000002"/>
    <n v="0.48999999836087227"/>
    <n v="0"/>
    <n v="0.48999999836087227"/>
    <n v="0"/>
    <n v="0"/>
    <n v="0.48999999836087227"/>
    <n v="0.18129999939352273"/>
    <n v="0"/>
    <n v="0"/>
    <n v="0"/>
    <n v="0"/>
    <n v="0"/>
    <n v="0"/>
    <n v="0"/>
    <n v="0.18129999939352273"/>
    <n v="0.37"/>
    <n v="0.18129999939352273"/>
    <n v="0"/>
    <n v="5.1800000220537185E-2"/>
    <n v="0"/>
    <n v="0.12949999917298555"/>
    <n v="0"/>
  </r>
  <r>
    <x v="22"/>
    <n v="25"/>
    <n v="2590"/>
    <n v="259065"/>
    <n v="2590659504"/>
    <s v="POR RENUNCIA AL ABONO 25958005"/>
    <n v="-223623"/>
    <n v="0"/>
    <n v="-223623.18"/>
    <n v="-0.17999999999301508"/>
    <n v="0"/>
    <n v="0"/>
    <n v="-0.17999999999301508"/>
    <n v="0"/>
    <n v="-0.17999999999301508"/>
    <n v="-6.6599999997415574E-2"/>
    <n v="0"/>
    <n v="0"/>
    <n v="0"/>
    <n v="0"/>
    <n v="0"/>
    <n v="0"/>
    <n v="0"/>
    <n v="-6.6599999997415574E-2"/>
    <n v="0.36999999999999994"/>
    <n v="0"/>
    <n v="-6.6599999997415574E-2"/>
    <n v="0"/>
    <n v="-6.6599999997415574E-2"/>
    <n v="0"/>
    <n v="0"/>
  </r>
  <r>
    <x v="22"/>
    <n v="25"/>
    <n v="2590"/>
    <n v="259065"/>
    <n v="2590659511"/>
    <s v="PAS ESTIMA INT POR MORA CONSEC(28051501)"/>
    <n v="-16162871"/>
    <n v="0"/>
    <n v="-16162870.73"/>
    <n v="0.26999999955296516"/>
    <n v="0"/>
    <n v="0.26999999955296516"/>
    <n v="0"/>
    <n v="0"/>
    <n v="0.26999999955296516"/>
    <n v="9.9899999834597103E-2"/>
    <n v="0"/>
    <n v="0"/>
    <n v="0"/>
    <n v="0"/>
    <n v="0"/>
    <n v="0"/>
    <n v="0"/>
    <n v="9.9899999834597103E-2"/>
    <n v="0.37"/>
    <n v="9.9899999834597103E-2"/>
    <n v="0"/>
    <n v="0"/>
    <n v="-2.9600000027567148E-2"/>
    <n v="9.9899999834597103E-2"/>
    <n v="2.9600000027567148E-2"/>
  </r>
  <r>
    <x v="22"/>
    <n v="25"/>
    <n v="2590"/>
    <n v="259065"/>
    <n v="2590659515"/>
    <s v="PAS ESTIMA DEVOLUCION DE TES  (28051505)"/>
    <n v="-2037448082"/>
    <n v="0"/>
    <n v="-2037448081.7"/>
    <n v="0.29999995231628418"/>
    <n v="0"/>
    <n v="0.29999995231628418"/>
    <n v="0"/>
    <n v="0"/>
    <n v="0.29999995231628418"/>
    <n v="0.11099998235702514"/>
    <n v="0"/>
    <n v="0"/>
    <n v="0"/>
    <n v="0"/>
    <n v="0"/>
    <n v="0"/>
    <n v="0"/>
    <n v="0.11099998235702514"/>
    <n v="0.37"/>
    <n v="0.11099998235702514"/>
    <n v="0"/>
    <n v="0.14060004234313964"/>
    <n v="0"/>
    <n v="-2.9600059986114494E-2"/>
    <n v="0"/>
  </r>
  <r>
    <x v="22"/>
    <n v="25"/>
    <n v="2590"/>
    <n v="259095"/>
    <n v="2590950011"/>
    <s v="PASIVOS ESTIMADOS Y PROVISIONES DIVERSOS OTROS 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0015"/>
    <s v="INTERESES EXIGIBLES CDT"/>
    <n v="-69837157406"/>
    <n v="0"/>
    <n v="-69837157405.850006"/>
    <n v="0.149993896484375"/>
    <n v="0"/>
    <n v="0.149993896484375"/>
    <n v="0"/>
    <n v="0"/>
    <n v="0.149993896484375"/>
    <n v="5.5497741699218749E-2"/>
    <n v="0"/>
    <n v="0"/>
    <n v="0"/>
    <n v="0"/>
    <n v="0"/>
    <n v="0"/>
    <n v="0"/>
    <n v="5.5497741699218749E-2"/>
    <n v="0.37"/>
    <n v="5.5497741699218749E-2"/>
    <n v="0"/>
    <n v="0.14060180664062499"/>
    <n v="0"/>
    <n v="-8.5104064941406238E-2"/>
    <n v="0"/>
  </r>
  <r>
    <x v="22"/>
    <n v="25"/>
    <n v="2590"/>
    <n v="259095"/>
    <n v="2590950016"/>
    <s v="INTERESES EXIGIBLES BON USD 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0022"/>
    <s v="INTERES CDT VIRTUAL BLOQUEADOS"/>
    <n v="-2488812"/>
    <n v="0"/>
    <n v="-2488811.52"/>
    <n v="0.47999999998137355"/>
    <n v="0"/>
    <n v="0.47999999998137355"/>
    <n v="0"/>
    <n v="0"/>
    <n v="0.47999999998137355"/>
    <n v="0.17759999999310822"/>
    <n v="0"/>
    <n v="0"/>
    <n v="0"/>
    <n v="0"/>
    <n v="0"/>
    <n v="0"/>
    <n v="0"/>
    <n v="0.17759999999310822"/>
    <n v="0.37"/>
    <n v="0.17759999999310822"/>
    <n v="0"/>
    <n v="0"/>
    <n v="0"/>
    <n v="0.17759999999310822"/>
    <n v="0"/>
  </r>
  <r>
    <x v="22"/>
    <n v="25"/>
    <n v="2590"/>
    <n v="259095"/>
    <n v="2590950026"/>
    <s v="INTERES CDT BLOQUEADOS"/>
    <n v="-5917327328"/>
    <n v="0"/>
    <n v="-5917327328.0900002"/>
    <n v="-9.0000152587890625E-2"/>
    <n v="0"/>
    <n v="0"/>
    <n v="-9.0000152587890625E-2"/>
    <n v="0"/>
    <n v="-9.0000152587890625E-2"/>
    <n v="-3.3300056457519531E-2"/>
    <n v="0"/>
    <n v="0"/>
    <n v="0"/>
    <n v="0"/>
    <n v="0"/>
    <n v="0"/>
    <n v="0"/>
    <n v="-3.3300056457519531E-2"/>
    <n v="0.37"/>
    <n v="0"/>
    <n v="-3.3300056457519531E-2"/>
    <n v="0"/>
    <n v="-3.7000141143798827E-2"/>
    <n v="0"/>
    <n v="3.7000846862792966E-3"/>
  </r>
  <r>
    <x v="22"/>
    <n v="25"/>
    <n v="2590"/>
    <n v="259095"/>
    <n v="2590950080"/>
    <s v="CUENTAS POR PAGAR DIV NEQU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1000"/>
    <s v="CXP. DIVERSAS S.V.A. FIDEICOMISO "/>
    <n v="-1859356"/>
    <n v="0"/>
    <n v="-1859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1001"/>
    <s v="DIVERSAS NACIONALES"/>
    <n v="-9724976"/>
    <n v="0"/>
    <n v="-9724975.6099999994"/>
    <n v="0.39000000059604645"/>
    <n v="0.39000000059604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1101"/>
    <s v="CXP MEDIOS DE PAGO USD"/>
    <n v="-3984580426"/>
    <n v="0"/>
    <n v="-3984580426.4699998"/>
    <n v="-0.46999979019165039"/>
    <n v="-0.46999979019165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1102"/>
    <s v="CXP MEDIOS DE PAGO COP"/>
    <n v="-4946288868"/>
    <n v="0"/>
    <n v="-4946288867.5699997"/>
    <n v="0.43000030517578125"/>
    <n v="0.43000030517578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1200"/>
    <s v="CXP TEMPORAL OPERACIONES Y PAGOS"/>
    <n v="-4374046"/>
    <n v="0"/>
    <n v="-4374046.3600000003"/>
    <n v="-0.36000000033527613"/>
    <n v="-0.36000000033527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1201"/>
    <s v="CUENTAS POR PAGAR (PAGO DE CUPON)_USD"/>
    <n v="-6088509221"/>
    <n v="0"/>
    <n v="-6088509221.29"/>
    <n v="-0.28999996185302734"/>
    <n v="-0.28999996185302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1889"/>
    <s v="DIVERSOS OTROS BONIFICAC. VARIAS EMPLEADOS"/>
    <n v="-2116263"/>
    <n v="0"/>
    <n v="-2116263.15"/>
    <n v="-0.14999999990686774"/>
    <n v="0"/>
    <n v="0"/>
    <n v="-0.14999999990686774"/>
    <n v="0"/>
    <n v="-0.14999999990686774"/>
    <n v="-5.5499999965541065E-2"/>
    <n v="0"/>
    <n v="0"/>
    <n v="0"/>
    <n v="0"/>
    <n v="0"/>
    <n v="0"/>
    <n v="0"/>
    <n v="-5.5499999965541065E-2"/>
    <n v="0.37"/>
    <n v="0"/>
    <n v="-5.5499999965541065E-2"/>
    <n v="0"/>
    <n v="-0.11840000002412125"/>
    <n v="0"/>
    <n v="6.290000005858018E-2"/>
  </r>
  <r>
    <x v="22"/>
    <n v="25"/>
    <n v="2590"/>
    <n v="259095"/>
    <n v="2590959003"/>
    <s v="CXP DIVERSAS PAGOS AUTOMATICOS BANCOLOM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2904968261718749E-2"/>
    <n v="0"/>
    <n v="-6.2904968261718749E-2"/>
    <n v="0"/>
  </r>
  <r>
    <x v="22"/>
    <n v="25"/>
    <n v="2590"/>
    <n v="259095"/>
    <n v="2590959004"/>
    <s v="CUENTAS POR PAGAR DIVERSAS OTRAS"/>
    <n v="-800023098"/>
    <n v="0"/>
    <n v="-800023097.54999995"/>
    <n v="0.45000004768371582"/>
    <n v="0.45000004768371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005"/>
    <s v="CUENTAS POR PAGAR DIVERSAS OTRAS"/>
    <n v="-731536"/>
    <n v="0"/>
    <n v="-731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008"/>
    <s v="CXP CLIENTES DIVERSOS TARJETA CREDI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1840001940727234"/>
    <n v="0"/>
    <n v="0.11840001940727234"/>
  </r>
  <r>
    <x v="22"/>
    <n v="25"/>
    <n v="2590"/>
    <n v="259095"/>
    <n v="2590959010"/>
    <s v="CUENTAS POR PAGAR DIVERSAS OTRAS"/>
    <n v="-9099697810"/>
    <n v="0"/>
    <n v="-9099697809.5599995"/>
    <n v="0.44000053405761719"/>
    <n v="0.44000053405761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011"/>
    <s v="PASIVOS ESTIMADOS Y PROVISIONES DIVERSOS OTR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012"/>
    <s v="DIVERSOS CLIENTES SIN CUENTA EN BANCOS (CARTER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014"/>
    <s v="CXP DIVERSOS REDES TARJETA DE CREDI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.8796386718749995E-2"/>
    <n v="0"/>
    <n v="8.8796386718749995E-2"/>
  </r>
  <r>
    <x v="22"/>
    <n v="25"/>
    <n v="2590"/>
    <n v="259095"/>
    <n v="2590959015"/>
    <s v="T.P CXP OTRAS TRANSFERENCIAS STF - PAB"/>
    <n v="-2422207882"/>
    <n v="0"/>
    <n v="-2422207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020"/>
    <s v="CUENTAS POR PAGAR DIVERSAS OTRAS"/>
    <n v="-31472460"/>
    <n v="0"/>
    <n v="-31472459.93"/>
    <n v="7.0000000298023224E-2"/>
    <n v="7.000000029802322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030"/>
    <s v="CUENTAS POR PAGAR DIVERSAS OTR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040"/>
    <s v="CUENTAS POR PAGAR DIVERSAS OTRAS"/>
    <n v="-173024987700"/>
    <n v="0"/>
    <n v="-173024987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042"/>
    <s v="C X P VARIAS BOGO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4399604797363282E-2"/>
    <n v="0"/>
    <n v="-4.4399604797363282E-2"/>
    <n v="0"/>
  </r>
  <r>
    <x v="22"/>
    <n v="25"/>
    <n v="2590"/>
    <n v="259095"/>
    <n v="2590959045"/>
    <s v="CXP DIVERSAS OTRAS REDENCIONES BONOS DE SEGURIDA"/>
    <n v="-5522225754"/>
    <n v="0"/>
    <n v="-5522225753.6999998"/>
    <n v="0.30000019073486328"/>
    <n v="0.30000019073486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047"/>
    <s v="CXP DIVERSAS OTRAS REDENCION BONOS PAZ"/>
    <n v="-19212440757"/>
    <n v="0"/>
    <n v="-19212440757.279999"/>
    <n v="-0.279998779296875"/>
    <n v="-0.279998779296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049"/>
    <s v="DIVERSAS OTRAS CAJA MENOR ISAGEN"/>
    <n v="-21184538"/>
    <n v="0"/>
    <n v="-21184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085"/>
    <s v="CXP.DIVERSAS OTRAS.RECHAZOS ACH CENI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7759999999849241"/>
    <n v="0"/>
    <n v="0.17759999999849241"/>
  </r>
  <r>
    <x v="22"/>
    <n v="25"/>
    <n v="2590"/>
    <n v="259095"/>
    <n v="2590959086"/>
    <s v="CXP RECHAZOS ACH COLOMBIA"/>
    <n v="-2627554352"/>
    <n v="0"/>
    <n v="-2627554351.5599999"/>
    <n v="0.44000005722045898"/>
    <n v="0.44000005722045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087"/>
    <s v="CXP ACH_PSE RECAUDOS PAGOS AUTOMATICOS BCOLOMBIA"/>
    <n v="-24506332792"/>
    <n v="0"/>
    <n v="-24506332791.91"/>
    <n v="9.0000152587890625E-2"/>
    <n v="9.000015258789062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099"/>
    <s v="CXP.DIVERSAS OTRAS. RECHAZOS DE DEPOSITO"/>
    <n v="-18337629"/>
    <n v="0"/>
    <n v="-18337629.329999998"/>
    <n v="-0.32999999821186066"/>
    <n v="-0.32999999821186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115"/>
    <s v="CUENTAS POR PAGAR DIVERSAS OTRAS"/>
    <n v="-10623088634"/>
    <n v="0"/>
    <n v="-10623088633.91"/>
    <n v="9.0000152587890625E-2"/>
    <n v="9.000015258789062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122"/>
    <s v="CXP VALORES PENDIENTES DE PRESTAMOS"/>
    <n v="-2506300841"/>
    <n v="0"/>
    <n v="-2506300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123"/>
    <s v="CXP CDT_DAT"/>
    <n v="-16778978"/>
    <n v="0"/>
    <n v="-16778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135"/>
    <s v="CXP VALORES POR NORMALIZAR EN PRESTAMOS"/>
    <n v="-561670397"/>
    <n v="0"/>
    <n v="-561670396.88"/>
    <n v="0.12000000476837158"/>
    <n v="0.12000000476837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136"/>
    <s v="CUENTAS POR PAGAR CARTERA"/>
    <n v="-28666742"/>
    <n v="0"/>
    <n v="-28666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142"/>
    <s v="TP PAB- DEP PROCESO REINTEGRO PENSION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184"/>
    <s v="CTA.TEMPORAL INTERNA SAI CXP FIDUCIARIA"/>
    <n v="5864500"/>
    <n v="0"/>
    <n v="5864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210"/>
    <s v="CXP CLIENTES DIVERSOS TARJ. CREDITO M.E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279999980702997"/>
    <n v="0"/>
    <n v="-0.16279999980702997"/>
    <n v="0"/>
  </r>
  <r>
    <x v="22"/>
    <n v="25"/>
    <n v="2590"/>
    <n v="259095"/>
    <n v="2590959401"/>
    <s v="CXP PARTIDAS PEND.CORRESP.USD"/>
    <n v="-26275345416"/>
    <n v="0"/>
    <n v="-26275345415.66"/>
    <n v="0.34000015258789063"/>
    <n v="0.34000015258789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403"/>
    <s v="CXP PARTIDAS PEND.CORRESP.GBP"/>
    <n v="-276026837"/>
    <n v="0"/>
    <n v="-276026836.67000002"/>
    <n v="0.32999998331069946"/>
    <n v="0.32999998331069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405"/>
    <s v="CXP PARTIDAS PEND.CORRESP.CHF"/>
    <n v="-351322855"/>
    <n v="0"/>
    <n v="-351322854.95999998"/>
    <n v="4.0000021457672119E-2"/>
    <n v="4.000002145767211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407"/>
    <s v="CXP PARTIDAS PEND.CORRESP.SEK"/>
    <n v="-142122360"/>
    <n v="0"/>
    <n v="-142122360.44999999"/>
    <n v="-0.44999998807907104"/>
    <n v="-0.44999998807907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408"/>
    <s v="CXP PARTIDAS PEND.CORRESP.DKK"/>
    <n v="-5695883"/>
    <n v="0"/>
    <n v="-5695883.4500000002"/>
    <n v="-0.45000000018626451"/>
    <n v="-0.45000000018626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411"/>
    <s v="CXP PARTIDAS PEND.CORRESP.JPY"/>
    <n v="-2842979660"/>
    <n v="0"/>
    <n v="-2842979660.4699998"/>
    <n v="-0.46999979019165039"/>
    <n v="-0.46999979019165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415"/>
    <s v="CXP PARTIDAS PEND.CORRESP.CAD"/>
    <n v="-447707712"/>
    <n v="0"/>
    <n v="-447707712.18000001"/>
    <n v="-0.18000000715255737"/>
    <n v="-0.18000000715255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416"/>
    <s v="CXP PARTIDAS PEND.CORRESP.EUR"/>
    <n v="-20652190555"/>
    <n v="0"/>
    <n v="-20652190554.700001"/>
    <n v="0.29999923706054688"/>
    <n v="0.29999923706054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419"/>
    <s v="CXP PARTIDAS PEND.CORRESP.MXN"/>
    <n v="-202876691"/>
    <n v="0"/>
    <n v="-202876690.52000001"/>
    <n v="0.47999998927116394"/>
    <n v="0.47999998927116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420"/>
    <s v="PASIV ESTIMA PROV VLR PEND CENTRALIZA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425"/>
    <s v="CxP DIVERSAS OTROS ACREEDORES"/>
    <n v="-15237974"/>
    <n v="0"/>
    <n v="-15237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429"/>
    <s v="PASIV ESTIMA PROV VLR PEND CENTRALIZADA ME"/>
    <n v="-71072"/>
    <n v="0"/>
    <n v="-71072.02"/>
    <n v="-2.0000000004074536E-2"/>
    <n v="0"/>
    <n v="0"/>
    <n v="-2.0000000004074536E-2"/>
    <n v="0"/>
    <n v="-2.0000000004074536E-2"/>
    <n v="-7.4000000015075782E-3"/>
    <n v="0"/>
    <n v="0"/>
    <n v="0"/>
    <n v="0"/>
    <n v="0"/>
    <n v="0"/>
    <n v="0"/>
    <n v="-7.4000000015075782E-3"/>
    <n v="0.37"/>
    <n v="0"/>
    <n v="-7.4000000015075782E-3"/>
    <n v="0.16280000000086148"/>
    <n v="0"/>
    <n v="-0.16280000000086148"/>
    <n v="-7.4000000015075782E-3"/>
  </r>
  <r>
    <x v="22"/>
    <n v="25"/>
    <n v="2590"/>
    <n v="259095"/>
    <n v="2590959430"/>
    <s v="NORMALIZACION  SALDOS CR CTA TEMPORAL ENDEUDA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440"/>
    <s v="C X P SEGUROS LEASING"/>
    <n v="-83776641"/>
    <n v="0"/>
    <n v="-83776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480"/>
    <s v="COMPLE PASIV ESTIMA PROV VLR PEND CENTRALIZADA M"/>
    <n v="-127846037"/>
    <n v="0"/>
    <n v="-127846036.89"/>
    <n v="0.10999999940395355"/>
    <n v="0"/>
    <n v="0.10999999940395355"/>
    <n v="0"/>
    <n v="0"/>
    <n v="0.10999999940395355"/>
    <n v="4.0699999779462814E-2"/>
    <n v="0"/>
    <n v="0"/>
    <n v="0"/>
    <n v="0"/>
    <n v="0"/>
    <n v="0"/>
    <n v="0"/>
    <n v="4.0699999779462814E-2"/>
    <n v="0.37"/>
    <n v="4.0699999779462814E-2"/>
    <n v="0"/>
    <n v="0"/>
    <n v="0"/>
    <n v="4.0699999779462814E-2"/>
    <n v="0"/>
  </r>
  <r>
    <x v="22"/>
    <n v="25"/>
    <n v="2590"/>
    <n v="259095"/>
    <n v="2590959515"/>
    <s v="RECAUDOS POR PAGAR CARTERA EN ADMINIST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.5500035285949705E-2"/>
    <n v="0"/>
    <n v="5.5500035285949705E-2"/>
  </r>
  <r>
    <x v="22"/>
    <n v="25"/>
    <n v="2590"/>
    <n v="259095"/>
    <n v="2590959524"/>
    <s v="COBERTURA TASA FOGAFIN 25959525"/>
    <n v="-32434445"/>
    <n v="0"/>
    <n v="-32434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526"/>
    <s v="CXP CLIENTES DIVERSOS TCR OP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630"/>
    <s v="ACREEDORES CARTERA   SUFI (25959530)"/>
    <n v="-317716480"/>
    <n v="0"/>
    <n v="-317716479.50999999"/>
    <n v="0.49000000953674316"/>
    <n v="0.49000000953674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633"/>
    <s v="ACRE.ES CLTES LEAS SUF (25959533)"/>
    <n v="-8682794"/>
    <n v="0"/>
    <n v="-8682793.5999999996"/>
    <n v="0.40000000037252903"/>
    <n v="0.40000000037252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740"/>
    <s v="C X P SEGUROS LEASING"/>
    <n v="-1299134796"/>
    <n v="0"/>
    <n v="-1299134796.28"/>
    <n v="-0.27999997138977051"/>
    <n v="-0.27999997138977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742"/>
    <s v="C X P VARIAS BOGOTA"/>
    <n v="-117456787"/>
    <n v="0"/>
    <n v="-117456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795"/>
    <s v="DIVERSOS OTROS CXP CENTRALIZADORA"/>
    <n v="-173455185"/>
    <n v="0"/>
    <n v="-173455185.40000001"/>
    <n v="-0.40000000596046448"/>
    <n v="-0.40000000596046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797"/>
    <s v="PARTIDAS BANCARIAS LEGO"/>
    <n v="100000000"/>
    <n v="0"/>
    <n v="100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907"/>
    <s v="RECAUDOS DE BRP DE 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5"/>
    <n v="259510"/>
    <n v="2595101002"/>
    <s v="CUENTA POR PAGAR DIVERSOS NOMIN 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5"/>
    <n v="259510"/>
    <n v="2595106002"/>
    <s v="CUENTA POR PAGAR DIVERSOS NOMIN 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7"/>
    <n v="2704"/>
    <n v="270406"/>
    <n v="2704069099"/>
    <s v="SYA NOTAS DE GERENCIA M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7"/>
    <n v="2705"/>
    <n v="270500"/>
    <n v="2705001002"/>
    <s v="CUENTA POR PAGAR DIVERSOS NOMIN A"/>
    <n v="-1062343658"/>
    <n v="0"/>
    <n v="-1062343658.0700001"/>
    <n v="-7.0000052452087402E-2"/>
    <n v="0"/>
    <n v="0"/>
    <n v="-7.0000052452087402E-2"/>
    <n v="0"/>
    <n v="-7.0000052452087402E-2"/>
    <n v="-2.5900019407272337E-2"/>
    <n v="0"/>
    <n v="0"/>
    <n v="0"/>
    <n v="0"/>
    <n v="0"/>
    <n v="0"/>
    <n v="0"/>
    <n v="-2.5900019407272337E-2"/>
    <n v="0.37"/>
    <n v="0"/>
    <n v="-2.5900019407272337E-2"/>
    <n v="0"/>
    <n v="-2.9599971771240234E-2"/>
    <n v="0"/>
    <n v="3.6999523639678969E-3"/>
  </r>
  <r>
    <x v="22"/>
    <n v="27"/>
    <n v="2705"/>
    <n v="270500"/>
    <n v="2705001999"/>
    <s v="REEXPRESION CUENTAS POR PAGAR VIAJES"/>
    <n v="-28110"/>
    <n v="0"/>
    <n v="-28110.33"/>
    <n v="-0.33000000000174623"/>
    <n v="0"/>
    <n v="0"/>
    <n v="-0.33000000000174623"/>
    <n v="0"/>
    <n v="-0.33000000000174623"/>
    <n v="-0.12210000000064611"/>
    <n v="0"/>
    <n v="0"/>
    <n v="0"/>
    <n v="0"/>
    <n v="0"/>
    <n v="0"/>
    <n v="0"/>
    <n v="-0.12210000000064611"/>
    <n v="0.37"/>
    <n v="0"/>
    <n v="-0.12210000000064611"/>
    <n v="0"/>
    <n v="0"/>
    <n v="0"/>
    <n v="-0.12210000000064611"/>
  </r>
  <r>
    <x v="22"/>
    <n v="27"/>
    <n v="2705"/>
    <n v="270500"/>
    <n v="2705004000"/>
    <s v="CUENTA POR PAGAR DIVERSOS NOMIN 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27"/>
    <n v="2710"/>
    <n v="271000"/>
    <n v="2710001000"/>
    <s v="OBLIG. LAB. CONSOLIDADAS CESANTIAS AÑO ANT. "/>
    <n v="0"/>
    <n v="0"/>
    <n v="-15544044911.4"/>
    <n v="-15544044911.4"/>
    <n v="0"/>
    <n v="0"/>
    <n v="-15544044911.4"/>
    <n v="0"/>
    <n v="-15544044911.4"/>
    <n v="-5751296617.2179995"/>
    <n v="0"/>
    <n v="0"/>
    <n v="0"/>
    <n v="0"/>
    <n v="0"/>
    <n v="0"/>
    <n v="0"/>
    <n v="-5751296617.2179995"/>
    <n v="0.37"/>
    <n v="0"/>
    <n v="-5751296617.2179995"/>
    <n v="0"/>
    <n v="-6724320434.5880003"/>
    <n v="0"/>
    <n v="973023817.37000084"/>
  </r>
  <r>
    <x v="6"/>
    <n v="27"/>
    <n v="2710"/>
    <n v="271000"/>
    <n v="2710001001"/>
    <s v="PAS. ESTIM. PROV. OBLIG.  LABOR. CESANTÍAS "/>
    <n v="-24239519544"/>
    <n v="0"/>
    <n v="-24239519544.130001"/>
    <n v="-0.13000106811523438"/>
    <n v="0"/>
    <n v="0"/>
    <n v="-0.13000106811523438"/>
    <n v="0"/>
    <n v="-0.13000106811523438"/>
    <n v="-4.8100395202636717E-2"/>
    <n v="0"/>
    <n v="0"/>
    <n v="0"/>
    <n v="0"/>
    <n v="0"/>
    <n v="0"/>
    <n v="0"/>
    <n v="-4.8100395202636717E-2"/>
    <n v="0.37"/>
    <n v="0"/>
    <n v="-4.8100395202636717E-2"/>
    <n v="0"/>
    <n v="0"/>
    <n v="0"/>
    <n v="-4.8100395202636717E-2"/>
  </r>
  <r>
    <x v="6"/>
    <n v="27"/>
    <n v="2710"/>
    <n v="271000"/>
    <n v="2710001003"/>
    <s v="PAS. ESTIM. PROV. OBLIG.  LABOR. CESANTÍAS - PAG"/>
    <n v="4578156061"/>
    <n v="0"/>
    <n v="4578156061.3999996"/>
    <n v="0.39999961853027344"/>
    <n v="0"/>
    <n v="0.39999961853027344"/>
    <n v="0"/>
    <n v="0"/>
    <n v="0.39999961853027344"/>
    <n v="0.14799985885620118"/>
    <n v="0"/>
    <n v="0"/>
    <n v="0"/>
    <n v="0"/>
    <n v="0"/>
    <n v="0"/>
    <n v="0"/>
    <n v="0.14799985885620118"/>
    <n v="0.37"/>
    <n v="0.14799985885620118"/>
    <n v="0"/>
    <n v="0"/>
    <n v="0"/>
    <n v="0.14799985885620118"/>
    <n v="0"/>
  </r>
  <r>
    <x v="6"/>
    <n v="27"/>
    <n v="2710"/>
    <n v="271000"/>
    <n v="2710001005"/>
    <s v="OBLIG. LAB. CONSOLIDADAS CESANTIAS  REGIMEN  ANT"/>
    <n v="-38040475000"/>
    <n v="0"/>
    <n v="24165261938"/>
    <n v="62205736938"/>
    <n v="0"/>
    <n v="62205736938"/>
    <n v="0"/>
    <n v="0"/>
    <n v="62205736938"/>
    <n v="23016122667.060001"/>
    <n v="0"/>
    <n v="0"/>
    <n v="0"/>
    <n v="0"/>
    <n v="0"/>
    <n v="0"/>
    <n v="0"/>
    <n v="23016122667.060001"/>
    <n v="0.37"/>
    <n v="23016122667.060001"/>
    <n v="0"/>
    <n v="23016122667.060001"/>
    <n v="0"/>
    <n v="0"/>
    <n v="0"/>
  </r>
  <r>
    <x v="6"/>
    <n v="27"/>
    <n v="2710"/>
    <n v="271000"/>
    <n v="2710001006"/>
    <s v="PAS. EST. PROV. OBLIG. LABOR. CESANT.- REG. ANT."/>
    <n v="-1167429899"/>
    <n v="0"/>
    <n v="-378638000"/>
    <n v="788791899"/>
    <n v="0"/>
    <n v="788791899"/>
    <n v="0"/>
    <n v="0"/>
    <n v="788791899"/>
    <n v="291853002.63"/>
    <n v="0"/>
    <n v="0"/>
    <n v="0"/>
    <n v="0"/>
    <n v="0"/>
    <n v="0"/>
    <n v="0"/>
    <n v="291853002.63"/>
    <n v="0.37"/>
    <n v="291853002.63"/>
    <n v="0"/>
    <n v="0"/>
    <n v="0"/>
    <n v="291853002.63"/>
    <n v="0"/>
  </r>
  <r>
    <x v="6"/>
    <n v="27"/>
    <n v="2710"/>
    <n v="271000"/>
    <n v="2710001008"/>
    <s v="OBLIG. LAB. CONSOLID CESANTIAS REG ACTUAL (PAG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27"/>
    <n v="2710"/>
    <n v="271000"/>
    <n v="2710001009"/>
    <s v="PAS. EST. OBLIG. LABOR. CES.- REG. ANT.-PAGOS"/>
    <n v="4931731599"/>
    <n v="0"/>
    <n v="4931731598.8800001"/>
    <n v="-0.11999988555908203"/>
    <n v="0"/>
    <n v="0"/>
    <n v="-0.11999988555908203"/>
    <n v="0"/>
    <n v="-0.11999988555908203"/>
    <n v="-4.4399957656860348E-2"/>
    <n v="0"/>
    <n v="0"/>
    <n v="0"/>
    <n v="0"/>
    <n v="0"/>
    <n v="0"/>
    <n v="0"/>
    <n v="-4.4399957656860348E-2"/>
    <n v="0.36999999999999994"/>
    <n v="0"/>
    <n v="-4.4399957656860348E-2"/>
    <n v="0"/>
    <n v="0"/>
    <n v="0"/>
    <n v="-4.4399957656860348E-2"/>
  </r>
  <r>
    <x v="6"/>
    <n v="27"/>
    <n v="2715"/>
    <n v="271500"/>
    <n v="2715001000"/>
    <s v="OBLIG. LAB. CONSOLIDADAS .INT. CESANT. AÑO ANT."/>
    <n v="-7260706279"/>
    <n v="0"/>
    <n v="-7260706278.71"/>
    <n v="0.28999996185302734"/>
    <n v="0"/>
    <n v="0.28999996185302734"/>
    <n v="0"/>
    <n v="0"/>
    <n v="0.28999996185302734"/>
    <n v="0.10729998588562012"/>
    <n v="0"/>
    <n v="0"/>
    <n v="0"/>
    <n v="0"/>
    <n v="0"/>
    <n v="0"/>
    <n v="0"/>
    <n v="0.10729998588562012"/>
    <n v="0.37"/>
    <n v="0.10729998588562012"/>
    <n v="0"/>
    <n v="0.10729998588562012"/>
    <n v="0"/>
    <n v="0"/>
    <n v="0"/>
  </r>
  <r>
    <x v="6"/>
    <n v="27"/>
    <n v="2715"/>
    <n v="271500"/>
    <n v="2715001001"/>
    <s v="PAS. ESTIM. PROV. OBLIG.  LABOR. INT. CESANTÍAS "/>
    <n v="-3329387004"/>
    <n v="0"/>
    <n v="-3329387004.0700002"/>
    <n v="-7.0000171661376953E-2"/>
    <n v="0"/>
    <n v="0"/>
    <n v="-7.0000171661376953E-2"/>
    <n v="0"/>
    <n v="-7.0000171661376953E-2"/>
    <n v="-2.5900063514709474E-2"/>
    <n v="0"/>
    <n v="0"/>
    <n v="0"/>
    <n v="0"/>
    <n v="0"/>
    <n v="0"/>
    <n v="0"/>
    <n v="-2.5900063514709474E-2"/>
    <n v="0.37"/>
    <n v="0"/>
    <n v="-2.5900063514709474E-2"/>
    <n v="0"/>
    <n v="0"/>
    <n v="0"/>
    <n v="-2.5900063514709474E-2"/>
  </r>
  <r>
    <x v="6"/>
    <n v="27"/>
    <n v="2715"/>
    <n v="271500"/>
    <n v="2715001003"/>
    <s v="PAS. ESTIM. PROV. OBLIG.  LAB. INT.CESANT.- PAGO"/>
    <n v="244546852"/>
    <n v="0"/>
    <n v="244546851.75999999"/>
    <n v="-0.24000000953674316"/>
    <n v="0"/>
    <n v="0"/>
    <n v="-0.24000000953674316"/>
    <n v="0"/>
    <n v="-0.24000000953674316"/>
    <n v="-8.8800003528594976E-2"/>
    <n v="0"/>
    <n v="0"/>
    <n v="0"/>
    <n v="0"/>
    <n v="0"/>
    <n v="0"/>
    <n v="0"/>
    <n v="-8.8800003528594976E-2"/>
    <n v="0.37"/>
    <n v="0"/>
    <n v="-8.8800003528594976E-2"/>
    <n v="0"/>
    <n v="0"/>
    <n v="0"/>
    <n v="-8.8800003528594976E-2"/>
  </r>
  <r>
    <x v="6"/>
    <n v="27"/>
    <n v="2715"/>
    <n v="271500"/>
    <n v="2715001004"/>
    <s v="OBLIG LAB CONSOLIDADAS INT CESANTIAS AÑO ANT PAG"/>
    <n v="7296504731"/>
    <n v="0"/>
    <n v="7296504730.6000004"/>
    <n v="-0.39999961853027344"/>
    <n v="0"/>
    <n v="0"/>
    <n v="-0.39999961853027344"/>
    <n v="0"/>
    <n v="-0.39999961853027344"/>
    <n v="-0.14799985885620118"/>
    <n v="0"/>
    <n v="0"/>
    <n v="0"/>
    <n v="0"/>
    <n v="0"/>
    <n v="0"/>
    <n v="0"/>
    <n v="-0.14799985885620118"/>
    <n v="0.37"/>
    <n v="0"/>
    <n v="-0.14799985885620118"/>
    <n v="0"/>
    <n v="0"/>
    <n v="0"/>
    <n v="-0.14799985885620118"/>
  </r>
  <r>
    <x v="6"/>
    <n v="27"/>
    <n v="2720"/>
    <n v="272000"/>
    <n v="2720001000"/>
    <s v="OBLIG. LAB. CONSOLIDADAS VACACIONES LEG.AÑO ANT."/>
    <n v="-63597200646"/>
    <n v="0"/>
    <n v="-63597200646.279999"/>
    <n v="-0.279998779296875"/>
    <n v="0"/>
    <n v="0"/>
    <n v="-0.279998779296875"/>
    <n v="0"/>
    <n v="-0.279998779296875"/>
    <n v="-0.10359954833984375"/>
    <n v="0"/>
    <n v="0"/>
    <n v="0"/>
    <n v="0"/>
    <n v="0"/>
    <n v="0"/>
    <n v="0"/>
    <n v="-0.10359954833984375"/>
    <n v="0.37"/>
    <n v="0"/>
    <n v="-0.10359954833984375"/>
    <n v="0"/>
    <n v="-0.10359954833984375"/>
    <n v="0"/>
    <n v="0"/>
  </r>
  <r>
    <x v="6"/>
    <n v="27"/>
    <n v="2720"/>
    <n v="272000"/>
    <n v="2720001001"/>
    <s v="PAS. ESTIM. PROV. OBLIG. LABOR. VACACIONES LEGAL"/>
    <n v="-18877928987"/>
    <n v="0"/>
    <n v="-18877928986.860001"/>
    <n v="0.1399993896484375"/>
    <n v="0"/>
    <n v="0.1399993896484375"/>
    <n v="0"/>
    <n v="0"/>
    <n v="0.1399993896484375"/>
    <n v="5.1799774169921875E-2"/>
    <n v="0"/>
    <n v="0"/>
    <n v="0"/>
    <n v="0"/>
    <n v="0"/>
    <n v="0"/>
    <n v="0"/>
    <n v="5.1799774169921875E-2"/>
    <n v="0.37"/>
    <n v="5.1799774169921875E-2"/>
    <n v="0"/>
    <n v="0"/>
    <n v="0"/>
    <n v="5.1799774169921875E-2"/>
    <n v="0"/>
  </r>
  <r>
    <x v="6"/>
    <n v="27"/>
    <n v="2720"/>
    <n v="272000"/>
    <n v="2720001002"/>
    <s v="PAS. ESTIM. PROV. OBLIG. VACAC. EXTRALEGAL "/>
    <n v="-26406749702"/>
    <n v="0"/>
    <n v="-26406749701.959999"/>
    <n v="4.000091552734375E-2"/>
    <n v="0"/>
    <n v="4.000091552734375E-2"/>
    <n v="0"/>
    <n v="0"/>
    <n v="4.000091552734375E-2"/>
    <n v="1.4800338745117188E-2"/>
    <n v="0"/>
    <n v="0"/>
    <n v="0"/>
    <n v="0"/>
    <n v="0"/>
    <n v="0"/>
    <n v="0"/>
    <n v="1.4800338745117188E-2"/>
    <n v="0.37"/>
    <n v="1.4800338745117188E-2"/>
    <n v="0"/>
    <n v="0"/>
    <n v="0"/>
    <n v="1.4800338745117188E-2"/>
    <n v="0"/>
  </r>
  <r>
    <x v="6"/>
    <n v="27"/>
    <n v="2720"/>
    <n v="272000"/>
    <n v="2720001003"/>
    <s v="OBL.VACAC EXTRALEGALES .AÑO ANT."/>
    <n v="-59953814640"/>
    <n v="0"/>
    <n v="-59953814639.800003"/>
    <n v="0.1999969482421875"/>
    <n v="0"/>
    <n v="0.1999969482421875"/>
    <n v="0"/>
    <n v="0"/>
    <n v="0.1999969482421875"/>
    <n v="7.3998870849609377E-2"/>
    <n v="0"/>
    <n v="0"/>
    <n v="0"/>
    <n v="0"/>
    <n v="0"/>
    <n v="0"/>
    <n v="0"/>
    <n v="7.3998870849609377E-2"/>
    <n v="0.37"/>
    <n v="7.3998870849609377E-2"/>
    <n v="0"/>
    <n v="7.3998870849609377E-2"/>
    <n v="0"/>
    <n v="0"/>
    <n v="0"/>
  </r>
  <r>
    <x v="6"/>
    <n v="27"/>
    <n v="2720"/>
    <n v="272000"/>
    <n v="2720001004"/>
    <s v="PAS. ESTIM. PROV. OBLIG. LABOR. VAC.LEG.- PAGOS"/>
    <n v="15042314257"/>
    <n v="0"/>
    <n v="15042314256.860001"/>
    <n v="-0.1399993896484375"/>
    <n v="0"/>
    <n v="0"/>
    <n v="-0.1399993896484375"/>
    <n v="0"/>
    <n v="-0.1399993896484375"/>
    <n v="-5.1799774169921875E-2"/>
    <n v="0"/>
    <n v="0"/>
    <n v="0"/>
    <n v="0"/>
    <n v="0"/>
    <n v="0"/>
    <n v="0"/>
    <n v="-5.1799774169921875E-2"/>
    <n v="0.37"/>
    <n v="0"/>
    <n v="-5.1799774169921875E-2"/>
    <n v="0"/>
    <n v="0"/>
    <n v="0"/>
    <n v="-5.1799774169921875E-2"/>
  </r>
  <r>
    <x v="6"/>
    <n v="27"/>
    <n v="2720"/>
    <n v="272000"/>
    <n v="2720001005"/>
    <s v="PAS. ESTIM. PROV. OBLIG. VACAC. EXTRAL.- PAGOS"/>
    <n v="16268560315"/>
    <n v="0"/>
    <n v="16268560314.6"/>
    <n v="-0.39999961853027344"/>
    <n v="0"/>
    <n v="0"/>
    <n v="-0.39999961853027344"/>
    <n v="0"/>
    <n v="-0.39999961853027344"/>
    <n v="-0.14799985885620118"/>
    <n v="0"/>
    <n v="0"/>
    <n v="0"/>
    <n v="0"/>
    <n v="0"/>
    <n v="0"/>
    <n v="0"/>
    <n v="-0.14799985885620118"/>
    <n v="0.37"/>
    <n v="0"/>
    <n v="-0.14799985885620118"/>
    <n v="0"/>
    <n v="0"/>
    <n v="0"/>
    <n v="-0.14799985885620118"/>
  </r>
  <r>
    <x v="6"/>
    <n v="27"/>
    <n v="2720"/>
    <n v="272000"/>
    <n v="2720001888"/>
    <s v="VACACIONES CONSOLIDADAS HOMOLOGA PANAMA"/>
    <n v="-70387990"/>
    <n v="0"/>
    <n v="-70387990.209999993"/>
    <n v="-0.20999999344348907"/>
    <n v="0"/>
    <n v="0"/>
    <n v="-0.20999999344348907"/>
    <n v="0"/>
    <n v="-0.20999999344348907"/>
    <n v="-7.7699997574090962E-2"/>
    <n v="0"/>
    <n v="0"/>
    <n v="0"/>
    <n v="0"/>
    <n v="0"/>
    <n v="0"/>
    <n v="0"/>
    <n v="-7.7699997574090962E-2"/>
    <n v="0.37"/>
    <n v="0"/>
    <n v="-7.7699997574090962E-2"/>
    <n v="0"/>
    <n v="-0.11839999735355378"/>
    <n v="0"/>
    <n v="4.0699999779462814E-2"/>
  </r>
  <r>
    <x v="6"/>
    <n v="27"/>
    <n v="2720"/>
    <n v="272000"/>
    <n v="2720001889"/>
    <s v="VACACIONES"/>
    <n v="-6351431"/>
    <n v="0"/>
    <n v="-6351430.7699999996"/>
    <n v="0.23000000044703484"/>
    <n v="0"/>
    <n v="0.23000000044703484"/>
    <n v="0"/>
    <n v="0"/>
    <n v="0.23000000044703484"/>
    <n v="8.5100000165402895E-2"/>
    <n v="0"/>
    <n v="0"/>
    <n v="0"/>
    <n v="0"/>
    <n v="0"/>
    <n v="0"/>
    <n v="0"/>
    <n v="8.5100000165402895E-2"/>
    <n v="0.37000000000000005"/>
    <n v="8.5100000165402895E-2"/>
    <n v="0"/>
    <n v="0"/>
    <n v="0"/>
    <n v="8.5100000165402895E-2"/>
    <n v="0"/>
  </r>
  <r>
    <x v="6"/>
    <n v="27"/>
    <n v="2720"/>
    <n v="272015"/>
    <n v="2720151000"/>
    <s v="ABONO DIFERIDO-UTILIDAD EN VENTA DE BR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27"/>
    <n v="2720"/>
    <n v="272015"/>
    <n v="2720159704"/>
    <s v="UTILIDAD POR RECOLOCACION DE ACTIV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27"/>
    <n v="2725"/>
    <n v="272500"/>
    <n v="2725001000"/>
    <s v="PAS. ESTIM. PROV. OBLIG. LABOR. PRIMA LEGAL"/>
    <n v="-19975841667"/>
    <n v="0"/>
    <n v="-19975841666.880001"/>
    <n v="0.11999893188476563"/>
    <n v="0"/>
    <n v="0.11999893188476563"/>
    <n v="0"/>
    <n v="0"/>
    <n v="0.11999893188476563"/>
    <n v="4.4399604797363282E-2"/>
    <n v="0"/>
    <n v="0"/>
    <n v="0"/>
    <n v="0"/>
    <n v="0"/>
    <n v="0"/>
    <n v="0"/>
    <n v="4.4399604797363282E-2"/>
    <n v="0.37"/>
    <n v="4.4399604797363282E-2"/>
    <n v="0"/>
    <n v="0"/>
    <n v="0"/>
    <n v="4.4399604797363282E-2"/>
    <n v="0"/>
  </r>
  <r>
    <x v="6"/>
    <n v="27"/>
    <n v="2725"/>
    <n v="272500"/>
    <n v="2725001001"/>
    <s v="PAS. ESTIM. PROV. OBLIG. LABOR. PRIMA LEGAL-PAGO"/>
    <n v="204923864"/>
    <n v="0"/>
    <n v="204923863.87"/>
    <n v="-0.12999999523162842"/>
    <n v="0"/>
    <n v="0"/>
    <n v="-0.12999999523162842"/>
    <n v="0"/>
    <n v="-0.12999999523162842"/>
    <n v="-4.8099998235702511E-2"/>
    <n v="0"/>
    <n v="0"/>
    <n v="0"/>
    <n v="0"/>
    <n v="0"/>
    <n v="0"/>
    <n v="0"/>
    <n v="-4.8099998235702511E-2"/>
    <n v="0.37"/>
    <n v="0"/>
    <n v="-4.8099998235702511E-2"/>
    <n v="0"/>
    <n v="0"/>
    <n v="0"/>
    <n v="-4.8099998235702511E-2"/>
  </r>
  <r>
    <x v="6"/>
    <n v="27"/>
    <n v="2730"/>
    <n v="273000"/>
    <n v="2730001000"/>
    <s v="PAS. ESTIM. PROV. OBLIG. LAB. PRIMA EXTRALEG."/>
    <n v="-59432037812"/>
    <n v="0"/>
    <n v="-59432037811.620003"/>
    <n v="0.37999725341796875"/>
    <n v="0"/>
    <n v="0.37999725341796875"/>
    <n v="0"/>
    <n v="0"/>
    <n v="0.37999725341796875"/>
    <n v="0.14059898376464844"/>
    <n v="0"/>
    <n v="0"/>
    <n v="0"/>
    <n v="0"/>
    <n v="0"/>
    <n v="0"/>
    <n v="0"/>
    <n v="0.14059898376464844"/>
    <n v="0.37"/>
    <n v="0.14059898376464844"/>
    <n v="0"/>
    <n v="0"/>
    <n v="0"/>
    <n v="0.14059898376464844"/>
    <n v="0"/>
  </r>
  <r>
    <x v="6"/>
    <n v="27"/>
    <n v="2730"/>
    <n v="273000"/>
    <n v="2730001001"/>
    <s v="PAS. ESTIM. PROV. OBLIG. LAB. PRIMA EXTRAL.-PAGO"/>
    <n v="613546213"/>
    <n v="0"/>
    <n v="613546212.82000005"/>
    <n v="-0.1799999475479126"/>
    <n v="0"/>
    <n v="0"/>
    <n v="-0.1799999475479126"/>
    <n v="0"/>
    <n v="-0.1799999475479126"/>
    <n v="-6.6599980592727662E-2"/>
    <n v="0"/>
    <n v="0"/>
    <n v="0"/>
    <n v="0"/>
    <n v="0"/>
    <n v="0"/>
    <n v="0"/>
    <n v="-6.6599980592727662E-2"/>
    <n v="0.37"/>
    <n v="0"/>
    <n v="-6.6599980592727662E-2"/>
    <n v="0"/>
    <n v="0"/>
    <n v="0"/>
    <n v="-6.6599980592727662E-2"/>
  </r>
  <r>
    <x v="6"/>
    <n v="27"/>
    <n v="2735"/>
    <n v="273500"/>
    <n v="2735001000"/>
    <s v="PAS. ESTIM. PROV.OBLIG. BANCO DE BONOS - PAG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27"/>
    <n v="2735"/>
    <n v="273500"/>
    <n v="2735001001"/>
    <s v="PAS. ESTIM. PROV. OBLIG. QUINQUENIO"/>
    <n v="-328004264599"/>
    <n v="0"/>
    <n v="0"/>
    <n v="328004264599"/>
    <n v="0"/>
    <n v="328004264599"/>
    <n v="0"/>
    <n v="0"/>
    <n v="328004264599"/>
    <n v="121361577901.63"/>
    <n v="0"/>
    <n v="0"/>
    <n v="0"/>
    <n v="0"/>
    <n v="0"/>
    <n v="0"/>
    <n v="0"/>
    <n v="121361577901.63"/>
    <n v="0.37"/>
    <n v="121361577901.63"/>
    <n v="0"/>
    <n v="113454104920"/>
    <n v="0"/>
    <n v="7907472981.6300049"/>
    <n v="0"/>
  </r>
  <r>
    <x v="6"/>
    <n v="27"/>
    <n v="2735"/>
    <n v="273500"/>
    <n v="2735001002"/>
    <s v="PAS. ESTIM. PROV. OBLIG PRIMA BONIFICACION PENSI"/>
    <n v="-82397663638"/>
    <n v="0"/>
    <n v="0"/>
    <n v="82397663638"/>
    <n v="0"/>
    <n v="82397663638"/>
    <n v="0"/>
    <n v="0"/>
    <n v="82397663638"/>
    <n v="30487135546.060001"/>
    <n v="0"/>
    <n v="0"/>
    <n v="0"/>
    <n v="0"/>
    <n v="0"/>
    <n v="0"/>
    <n v="0"/>
    <n v="30487135546.060001"/>
    <n v="0.37"/>
    <n v="30487135546.060001"/>
    <n v="0"/>
    <n v="29092201270"/>
    <n v="0"/>
    <n v="1394934276.0600014"/>
    <n v="0"/>
  </r>
  <r>
    <x v="6"/>
    <n v="27"/>
    <n v="2735"/>
    <n v="273500"/>
    <n v="2735001004"/>
    <s v="PAS. EST. PROV. OBLIG. BONIF. PENSIÓN ESPECIAL."/>
    <n v="-35350725339"/>
    <n v="0"/>
    <n v="0"/>
    <n v="35350725339"/>
    <n v="0"/>
    <n v="35350725339"/>
    <n v="0"/>
    <n v="0"/>
    <n v="35350725339"/>
    <n v="13079768375.43"/>
    <n v="0"/>
    <n v="0"/>
    <n v="0"/>
    <n v="0"/>
    <n v="0"/>
    <n v="0"/>
    <n v="0"/>
    <n v="13079768375.43"/>
    <n v="0.37"/>
    <n v="13079768375.43"/>
    <n v="0"/>
    <n v="12642226970"/>
    <n v="0"/>
    <n v="437541405.43000031"/>
    <n v="0"/>
  </r>
  <r>
    <x v="6"/>
    <n v="27"/>
    <n v="2735"/>
    <n v="273500"/>
    <n v="2735001005"/>
    <s v="PAS. ESTIM. PROV. OBLIG. PRIMA DE ANTIG. - PAGOS"/>
    <n v="8834141235"/>
    <n v="0"/>
    <n v="0"/>
    <n v="-8834141235"/>
    <n v="0"/>
    <n v="0"/>
    <n v="-8834141235"/>
    <n v="0"/>
    <n v="-8834141235"/>
    <n v="-3268632256.9499998"/>
    <n v="0"/>
    <n v="0"/>
    <n v="0"/>
    <n v="0"/>
    <n v="0"/>
    <n v="0"/>
    <n v="0"/>
    <n v="-3268632256.9499998"/>
    <n v="0.37"/>
    <n v="0"/>
    <n v="-3268632256.9499998"/>
    <n v="0"/>
    <n v="0"/>
    <n v="0"/>
    <n v="-3268632256.9499998"/>
  </r>
  <r>
    <x v="6"/>
    <n v="27"/>
    <n v="2735"/>
    <n v="273500"/>
    <n v="2735001006"/>
    <s v="PROVISION BANCO DE BON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27"/>
    <n v="2735"/>
    <n v="273500"/>
    <n v="2735001009"/>
    <s v="PAS. ESTIM. PROV. OBLIG BONIFICAC.  PENSION- PAG"/>
    <n v="477217150"/>
    <n v="0"/>
    <n v="0"/>
    <n v="-477217150"/>
    <n v="0"/>
    <n v="0"/>
    <n v="-477217150"/>
    <n v="0"/>
    <n v="-477217150"/>
    <n v="-176570345.5"/>
    <n v="0"/>
    <n v="0"/>
    <n v="0"/>
    <n v="0"/>
    <n v="0"/>
    <n v="0"/>
    <n v="0"/>
    <n v="-176570345.5"/>
    <n v="0.37"/>
    <n v="0"/>
    <n v="-176570345.5"/>
    <n v="0"/>
    <n v="0"/>
    <n v="0"/>
    <n v="-176570345.5"/>
  </r>
  <r>
    <x v="6"/>
    <n v="27"/>
    <n v="2735"/>
    <n v="273500"/>
    <n v="2735001010"/>
    <s v="PAS.BON. PENSION ES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27"/>
    <n v="2735"/>
    <n v="273500"/>
    <n v="2735001888"/>
    <s v="BONIFICACION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27"/>
    <n v="2735"/>
    <n v="273500"/>
    <n v="2735001889"/>
    <s v="PRIMA DE ANTIGÜEDAD NOMINA HOMOLOGA PANAMA"/>
    <n v="-838031"/>
    <n v="0"/>
    <n v="0"/>
    <n v="838031"/>
    <n v="0"/>
    <n v="838031"/>
    <n v="0"/>
    <n v="0"/>
    <n v="838031"/>
    <n v="310071.46999999997"/>
    <n v="0"/>
    <n v="0"/>
    <n v="0"/>
    <n v="0"/>
    <n v="0"/>
    <n v="0"/>
    <n v="0"/>
    <n v="310071.46999999997"/>
    <n v="0.36999999999999994"/>
    <n v="310071.46999999997"/>
    <n v="0"/>
    <n v="0"/>
    <n v="0"/>
    <n v="310071.46999999997"/>
    <n v="0"/>
  </r>
  <r>
    <x v="6"/>
    <n v="27"/>
    <n v="2740"/>
    <n v="274000"/>
    <n v="2740001002"/>
    <s v="CTA X PAG. RET. APORT. LABORALES - PENSIONES"/>
    <n v="-45375770840"/>
    <n v="0"/>
    <n v="-45375770839.949997"/>
    <n v="5.00030517578125E-2"/>
    <n v="0"/>
    <n v="5.00030517578125E-2"/>
    <n v="0"/>
    <n v="0"/>
    <n v="5.00030517578125E-2"/>
    <n v="1.8501129150390625E-2"/>
    <n v="0"/>
    <n v="0"/>
    <n v="0"/>
    <n v="0"/>
    <n v="0"/>
    <n v="0"/>
    <n v="0"/>
    <n v="1.8501129150390625E-2"/>
    <n v="0.37"/>
    <n v="1.8501129150390625E-2"/>
    <n v="0"/>
    <n v="0"/>
    <n v="0"/>
    <n v="1.8501129150390625E-2"/>
    <n v="0"/>
  </r>
  <r>
    <x v="6"/>
    <n v="27"/>
    <n v="2740"/>
    <n v="274000"/>
    <n v="2740001011"/>
    <s v="PAS. ESTIM. PROV. OBLIG. - PENS. - PAGOS"/>
    <n v="43641129712"/>
    <n v="0"/>
    <n v="43641129711.639999"/>
    <n v="-0.3600006103515625"/>
    <n v="0"/>
    <n v="0"/>
    <n v="-0.3600006103515625"/>
    <n v="0"/>
    <n v="-0.3600006103515625"/>
    <n v="-0.13320022583007812"/>
    <n v="0"/>
    <n v="0"/>
    <n v="0"/>
    <n v="0"/>
    <n v="0"/>
    <n v="0"/>
    <n v="0"/>
    <n v="-0.13320022583007812"/>
    <n v="0.37"/>
    <n v="0"/>
    <n v="-0.13320022583007812"/>
    <n v="0"/>
    <n v="0"/>
    <n v="0"/>
    <n v="-0.13320022583007812"/>
  </r>
  <r>
    <x v="6"/>
    <n v="27"/>
    <n v="2745"/>
    <n v="274500"/>
    <n v="2745001000"/>
    <s v="DIVERSOS OTROS BONIFICACIONES VARIAS EMP.-PAGOS"/>
    <n v="239230004"/>
    <n v="0"/>
    <n v="239230003.78999999"/>
    <n v="-0.21000000834465027"/>
    <n v="0"/>
    <n v="0"/>
    <n v="-0.21000000834465027"/>
    <n v="0"/>
    <n v="-0.21000000834465027"/>
    <n v="-7.7700003087520592E-2"/>
    <n v="0"/>
    <n v="0"/>
    <n v="0"/>
    <n v="0"/>
    <n v="0"/>
    <n v="0"/>
    <n v="0"/>
    <n v="-7.7700003087520592E-2"/>
    <n v="0.36999999999999994"/>
    <n v="0"/>
    <n v="-7.7700003087520592E-2"/>
    <n v="0"/>
    <n v="0"/>
    <n v="0"/>
    <n v="-7.7700003087520592E-2"/>
  </r>
  <r>
    <x v="6"/>
    <n v="27"/>
    <n v="2745"/>
    <n v="274500"/>
    <n v="2745001034"/>
    <s v="DIVERSOS OTROS PLAN DE GESTIÓN COMERCIAL"/>
    <n v="-19615059764"/>
    <n v="0"/>
    <n v="0"/>
    <n v="19615059764"/>
    <n v="0"/>
    <n v="19615059764"/>
    <n v="0"/>
    <n v="0"/>
    <n v="19615059764"/>
    <n v="7257572112.6800003"/>
    <n v="0"/>
    <n v="0"/>
    <n v="0"/>
    <n v="0"/>
    <n v="0"/>
    <n v="0"/>
    <n v="0"/>
    <n v="7257572112.6800003"/>
    <n v="0.37"/>
    <n v="7257572112.6800003"/>
    <n v="0"/>
    <n v="0"/>
    <n v="0"/>
    <n v="7257572112.6800003"/>
    <n v="0"/>
  </r>
  <r>
    <x v="6"/>
    <n v="27"/>
    <n v="2745"/>
    <n v="274500"/>
    <n v="2745001035"/>
    <s v="DIVERSOS OTROS PLAN DE GESTION COMERCIAL- PAGOS 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27"/>
    <n v="2745"/>
    <n v="274500"/>
    <n v="2745001037"/>
    <s v="DIVERSOS OTROS BONIFICAC. VARIAS EMPLEADOS"/>
    <n v="-239230004"/>
    <n v="0"/>
    <n v="-239230003.78999999"/>
    <n v="0.21000000834465027"/>
    <n v="0"/>
    <n v="0.21000000834465027"/>
    <n v="0"/>
    <n v="0"/>
    <n v="0.21000000834465027"/>
    <n v="7.7700003087520592E-2"/>
    <n v="0"/>
    <n v="0"/>
    <n v="0"/>
    <n v="0"/>
    <n v="0"/>
    <n v="0"/>
    <n v="0"/>
    <n v="7.7700003087520592E-2"/>
    <n v="0.36999999999999994"/>
    <n v="7.7700003087520592E-2"/>
    <n v="0"/>
    <n v="0"/>
    <n v="0"/>
    <n v="7.7700003087520592E-2"/>
    <n v="0"/>
  </r>
  <r>
    <x v="6"/>
    <n v="27"/>
    <n v="2765"/>
    <n v="276500"/>
    <n v="2765001000"/>
    <s v="PENSION DE JUBILACION CÁLCULO ACTUARIAL "/>
    <n v="3387305876"/>
    <n v="0"/>
    <n v="3387305875.8400002"/>
    <n v="-0.15999984741210938"/>
    <n v="0"/>
    <n v="0"/>
    <n v="-0.15999984741210938"/>
    <n v="0"/>
    <n v="-0.15999984741210938"/>
    <n v="-5.9199943542480468E-2"/>
    <n v="0"/>
    <n v="0"/>
    <n v="0"/>
    <n v="0"/>
    <n v="0"/>
    <n v="0"/>
    <n v="0"/>
    <n v="-5.9199943542480468E-2"/>
    <n v="0.37"/>
    <n v="0"/>
    <n v="-5.9199943542480468E-2"/>
    <n v="0"/>
    <n v="0"/>
    <n v="0"/>
    <n v="-5.9199943542480468E-2"/>
  </r>
  <r>
    <x v="6"/>
    <n v="27"/>
    <n v="2765"/>
    <n v="276500"/>
    <n v="2765001001"/>
    <s v="PENSION DE JUBILACION CÁLCULO"/>
    <n v="-128215083941"/>
    <n v="0"/>
    <n v="-76785984088.270004"/>
    <n v="51429099852.729996"/>
    <n v="0"/>
    <n v="51429099852.729996"/>
    <n v="0"/>
    <n v="0"/>
    <n v="51429099852.729996"/>
    <n v="19028766945.510098"/>
    <n v="0"/>
    <n v="0"/>
    <n v="0"/>
    <n v="0"/>
    <n v="0"/>
    <n v="0"/>
    <n v="0"/>
    <n v="19028766945.510098"/>
    <n v="0.37"/>
    <n v="19028766945.510098"/>
    <n v="0"/>
    <n v="15504906290.338501"/>
    <n v="0"/>
    <n v="3523860655.1715965"/>
    <n v="0"/>
  </r>
  <r>
    <x v="6"/>
    <n v="27"/>
    <n v="2795"/>
    <n v="279500"/>
    <n v="2795001000"/>
    <s v="OBLIG LAB OT PRESTAC BONIFICACI  SVA-PAGOS"/>
    <n v="199609652459"/>
    <n v="0"/>
    <n v="199609652459.04001"/>
    <n v="4.0008544921875E-2"/>
    <n v="0"/>
    <n v="4.0008544921875E-2"/>
    <n v="0"/>
    <n v="0"/>
    <n v="4.0008544921875E-2"/>
    <n v="1.480316162109375E-2"/>
    <n v="0"/>
    <n v="0"/>
    <n v="0"/>
    <n v="0"/>
    <n v="0"/>
    <n v="0"/>
    <n v="0"/>
    <n v="1.480316162109375E-2"/>
    <n v="0.37"/>
    <n v="1.480316162109375E-2"/>
    <n v="0"/>
    <n v="0"/>
    <n v="0"/>
    <n v="1.480316162109375E-2"/>
    <n v="0"/>
  </r>
  <r>
    <x v="6"/>
    <n v="27"/>
    <n v="2795"/>
    <n v="279500"/>
    <n v="2795001001"/>
    <s v="PAS. ESTIM. PROV. OBLIG. REINT.EMPL.RED COLOMBIA"/>
    <n v="-798521584"/>
    <n v="0"/>
    <n v="-798521584.40999997"/>
    <n v="-0.40999996662139893"/>
    <n v="0"/>
    <n v="0"/>
    <n v="-0.40999996662139893"/>
    <n v="0"/>
    <n v="-0.40999996662139893"/>
    <n v="-0.1516999876499176"/>
    <n v="0"/>
    <n v="0"/>
    <n v="0"/>
    <n v="0"/>
    <n v="0"/>
    <n v="0"/>
    <n v="0"/>
    <n v="-0.1516999876499176"/>
    <n v="0.37"/>
    <n v="0"/>
    <n v="-0.1516999876499176"/>
    <n v="0"/>
    <n v="0"/>
    <n v="0"/>
    <n v="-0.1516999876499176"/>
  </r>
  <r>
    <x v="6"/>
    <n v="27"/>
    <n v="2795"/>
    <n v="279500"/>
    <n v="2795001002"/>
    <s v="OBLIG LAB PRESTAC BON. PLAN GESTION CCIAL- PAGOS"/>
    <n v="18029294515"/>
    <n v="0"/>
    <n v="18029294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27"/>
    <n v="2795"/>
    <n v="279500"/>
    <n v="2795001003"/>
    <s v="CTA X PAG. RET. APORT. LABORALES - EPS"/>
    <n v="-14980010310"/>
    <n v="0"/>
    <n v="-14980010309.59"/>
    <n v="0.40999984741210938"/>
    <n v="0"/>
    <n v="0.40999984741210938"/>
    <n v="0"/>
    <n v="0"/>
    <n v="0.40999984741210938"/>
    <n v="0.15169994354248045"/>
    <n v="0"/>
    <n v="0"/>
    <n v="0"/>
    <n v="0"/>
    <n v="0"/>
    <n v="0"/>
    <n v="0"/>
    <n v="0.15169994354248045"/>
    <n v="0.36999999999999994"/>
    <n v="0.15169994354248045"/>
    <n v="0"/>
    <n v="0"/>
    <n v="0"/>
    <n v="0.15169994354248045"/>
    <n v="0"/>
  </r>
  <r>
    <x v="6"/>
    <n v="27"/>
    <n v="2795"/>
    <n v="279500"/>
    <n v="2795001005"/>
    <s v="OBLIGACIONES LABORALES CONSOLIDADAS SVA"/>
    <n v="-282213213811"/>
    <n v="0"/>
    <n v="-282213213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27"/>
    <n v="2795"/>
    <n v="279500"/>
    <n v="2795001006"/>
    <s v="CTA X PAG. RET. APORT. LABORALES - RIESGOS PROF."/>
    <n v="-1796442417"/>
    <n v="0"/>
    <n v="-1796442416.96"/>
    <n v="3.9999961853027344E-2"/>
    <n v="0"/>
    <n v="3.9999961853027344E-2"/>
    <n v="0"/>
    <n v="0"/>
    <n v="3.9999961853027344E-2"/>
    <n v="1.4799985885620117E-2"/>
    <n v="0"/>
    <n v="0"/>
    <n v="0"/>
    <n v="0"/>
    <n v="0"/>
    <n v="0"/>
    <n v="0"/>
    <n v="1.4799985885620117E-2"/>
    <n v="0.37"/>
    <n v="1.4799985885620117E-2"/>
    <n v="0"/>
    <n v="0"/>
    <n v="0"/>
    <n v="1.4799985885620117E-2"/>
    <n v="0"/>
  </r>
  <r>
    <x v="6"/>
    <n v="27"/>
    <n v="2795"/>
    <n v="279500"/>
    <n v="2795001007"/>
    <s v="OBLIG LAB PRESTAC BONIFIC.  PLAN GESTION CCIAL"/>
    <n v="-27732522515"/>
    <n v="0"/>
    <n v="-27732522515.490002"/>
    <n v="-0.49000167846679688"/>
    <n v="0"/>
    <n v="0"/>
    <n v="-0.49000167846679688"/>
    <n v="0"/>
    <n v="-0.49000167846679688"/>
    <n v="-0.18130062103271485"/>
    <n v="0"/>
    <n v="0"/>
    <n v="0"/>
    <n v="0"/>
    <n v="0"/>
    <n v="0"/>
    <n v="0"/>
    <n v="-0.18130062103271485"/>
    <n v="0.37"/>
    <n v="0"/>
    <n v="-0.18130062103271485"/>
    <n v="0"/>
    <n v="-0.18130062103271485"/>
    <n v="0"/>
    <n v="0"/>
  </r>
  <r>
    <x v="6"/>
    <n v="27"/>
    <n v="2795"/>
    <n v="279500"/>
    <n v="2795001008"/>
    <s v="CTA X PAG. RET. APORT. LABORALES - PARAFISCALES "/>
    <n v="-20725725687"/>
    <n v="0"/>
    <n v="-20725725687.34"/>
    <n v="-0.34000015258789063"/>
    <n v="0"/>
    <n v="0"/>
    <n v="-0.34000015258789063"/>
    <n v="0"/>
    <n v="-0.34000015258789063"/>
    <n v="-0.12580005645751954"/>
    <n v="0"/>
    <n v="0"/>
    <n v="0"/>
    <n v="0"/>
    <n v="0"/>
    <n v="0"/>
    <n v="0"/>
    <n v="-0.12580005645751954"/>
    <n v="0.37000000000000005"/>
    <n v="0"/>
    <n v="-0.12580005645751954"/>
    <n v="0"/>
    <n v="0"/>
    <n v="0"/>
    <n v="-0.12580005645751954"/>
  </r>
  <r>
    <x v="6"/>
    <n v="27"/>
    <n v="2795"/>
    <n v="279500"/>
    <n v="2795001012"/>
    <s v="CTA X PAG. RET. APORT. LABORALES - PARAFISC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27"/>
    <n v="2795"/>
    <n v="279500"/>
    <n v="2795001013"/>
    <s v="PAS. ESTIM. PROV. OBLIG. REINT.EMPL.RED COL.-PAG"/>
    <n v="662710422"/>
    <n v="0"/>
    <n v="662710422.39999998"/>
    <n v="0.39999997615814209"/>
    <n v="0"/>
    <n v="0.39999997615814209"/>
    <n v="0"/>
    <n v="0"/>
    <n v="0.39999997615814209"/>
    <n v="0.14799999117851256"/>
    <n v="0"/>
    <n v="0"/>
    <n v="0"/>
    <n v="0"/>
    <n v="0"/>
    <n v="0"/>
    <n v="0"/>
    <n v="0.14799999117851256"/>
    <n v="0.37"/>
    <n v="0.14799999117851256"/>
    <n v="0"/>
    <n v="0"/>
    <n v="0"/>
    <n v="0.14799999117851256"/>
    <n v="0"/>
  </r>
  <r>
    <x v="6"/>
    <n v="27"/>
    <n v="2795"/>
    <n v="279500"/>
    <n v="2795001017"/>
    <s v="PAS. ESTIM. PROV. OBLIG.- RIESGOS PROF.-PAGOS"/>
    <n v="1777898100"/>
    <n v="0"/>
    <n v="1777898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27"/>
    <n v="2795"/>
    <n v="279500"/>
    <n v="2795001019"/>
    <s v="PAS. ESTIM. PROV. OBLIG.- PARAF.-PAGOS"/>
    <n v="14758404700"/>
    <n v="0"/>
    <n v="14758404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27"/>
    <n v="2795"/>
    <n v="279500"/>
    <n v="2795001029"/>
    <s v="PAS. ESTIM. PROV. OBLIG.- EPS -PAGOS"/>
    <n v="13573139231"/>
    <n v="0"/>
    <n v="13573139231.209999"/>
    <n v="0.20999908447265625"/>
    <n v="0"/>
    <n v="0.20999908447265625"/>
    <n v="0"/>
    <n v="0"/>
    <n v="0.20999908447265625"/>
    <n v="7.7699661254882813E-2"/>
    <n v="0"/>
    <n v="0"/>
    <n v="0"/>
    <n v="0"/>
    <n v="0"/>
    <n v="0"/>
    <n v="0"/>
    <n v="7.7699661254882813E-2"/>
    <n v="0.37"/>
    <n v="7.7699661254882813E-2"/>
    <n v="0"/>
    <n v="0"/>
    <n v="0"/>
    <n v="7.7699661254882813E-2"/>
    <n v="0"/>
  </r>
  <r>
    <x v="6"/>
    <n v="27"/>
    <n v="2795"/>
    <n v="279500"/>
    <n v="2795001888"/>
    <s v="OTRAS PRESTACIONES SOCIALES"/>
    <n v="-112737475"/>
    <n v="0"/>
    <n v="-112737474.69"/>
    <n v="0.31000000238418579"/>
    <n v="0"/>
    <n v="0.31000000238418579"/>
    <n v="0"/>
    <n v="0"/>
    <n v="0.31000000238418579"/>
    <n v="0.11470000088214874"/>
    <n v="0"/>
    <n v="0"/>
    <n v="0"/>
    <n v="0"/>
    <n v="0"/>
    <n v="0"/>
    <n v="0"/>
    <n v="0.11470000088214874"/>
    <n v="0.37"/>
    <n v="0.11470000088214874"/>
    <n v="0"/>
    <n v="0"/>
    <n v="-0.11839999735355378"/>
    <n v="0.11470000088214874"/>
    <n v="0.11839999735355378"/>
  </r>
  <r>
    <x v="6"/>
    <n v="27"/>
    <n v="2795"/>
    <n v="279500"/>
    <n v="2795001889"/>
    <s v="OTRAS PRESTACIONES NOMINA HOMOLOGA PANAMA"/>
    <n v="-13598411"/>
    <n v="0"/>
    <n v="-13598411.15"/>
    <n v="-0.15000000037252903"/>
    <n v="0"/>
    <n v="0"/>
    <n v="-0.15000000037252903"/>
    <n v="0"/>
    <n v="-0.15000000037252903"/>
    <n v="-5.5500000137835744E-2"/>
    <n v="0"/>
    <n v="0"/>
    <n v="0"/>
    <n v="0"/>
    <n v="0"/>
    <n v="0"/>
    <n v="0"/>
    <n v="-5.5500000137835744E-2"/>
    <n v="0.37"/>
    <n v="0"/>
    <n v="-5.5500000137835744E-2"/>
    <n v="0"/>
    <n v="0"/>
    <n v="0"/>
    <n v="-5.5500000137835744E-2"/>
  </r>
  <r>
    <x v="6"/>
    <n v="28"/>
    <n v="2812"/>
    <n v="281200"/>
    <n v="2812001001"/>
    <s v="PROVISION MANTENIMIENTO DE TI"/>
    <n v="-21294089585"/>
    <n v="0"/>
    <n v="0"/>
    <n v="21294089585"/>
    <n v="0"/>
    <n v="21294089585"/>
    <n v="0"/>
    <n v="0"/>
    <n v="21294089585"/>
    <n v="7878813146.4499998"/>
    <n v="0"/>
    <n v="0"/>
    <n v="0"/>
    <n v="0"/>
    <n v="0"/>
    <n v="0"/>
    <n v="0"/>
    <n v="7878813146.4499998"/>
    <n v="0.37"/>
    <n v="7878813146.4499998"/>
    <n v="0"/>
    <n v="0"/>
    <n v="0"/>
    <n v="7878813146.4499998"/>
    <n v="0"/>
  </r>
  <r>
    <x v="6"/>
    <n v="28"/>
    <n v="2814"/>
    <n v="281405"/>
    <n v="2814051005"/>
    <s v="PROVISI MULTAS Y SANCIONES OT. AUTORIDADES ADM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28"/>
    <n v="2814"/>
    <n v="281405"/>
    <n v="2814059030"/>
    <s v="PROVISION MULTAS SANCIONES DIAN-DISTRI_REC_IMP"/>
    <n v="-1624253696"/>
    <n v="0"/>
    <n v="-1624253696.1500001"/>
    <n v="-0.15000009536743164"/>
    <n v="-0.15000009536743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28"/>
    <n v="2814"/>
    <n v="281420"/>
    <n v="2814201000"/>
    <s v="PAS.EST.MULT.Y SANC. POR DEMANDAS LABORA"/>
    <n v="-5463690949"/>
    <n v="0"/>
    <n v="0"/>
    <n v="5463690949"/>
    <n v="0"/>
    <n v="5463690949"/>
    <n v="0"/>
    <n v="0"/>
    <n v="5463690949"/>
    <n v="2021565651.1299999"/>
    <n v="0"/>
    <n v="0"/>
    <n v="0"/>
    <n v="0"/>
    <n v="0"/>
    <n v="0"/>
    <n v="0"/>
    <n v="2021565651.1299999"/>
    <n v="0.37"/>
    <n v="2021565651.1299999"/>
    <n v="0"/>
    <n v="1952617506.0699999"/>
    <n v="0"/>
    <n v="68948145.059999943"/>
    <n v="0"/>
  </r>
  <r>
    <x v="6"/>
    <n v="28"/>
    <n v="2814"/>
    <n v="281435"/>
    <n v="2814351005"/>
    <s v="PROVISION LITIGIOS  TRIBUTARIOS"/>
    <n v="-7600938149"/>
    <n v="0"/>
    <n v="-7600938149.25"/>
    <n v="-0.25"/>
    <n v="-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28"/>
    <n v="2814"/>
    <n v="281435"/>
    <n v="2814351006"/>
    <s v="PROVISION LITIGIOS  CARTERA HIPOTECARIA"/>
    <n v="-389858487"/>
    <n v="0"/>
    <n v="-389858487.10000002"/>
    <n v="-0.10000002384185791"/>
    <n v="-0.10000002384185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28"/>
    <n v="2814"/>
    <n v="281435"/>
    <n v="2814351008"/>
    <s v="PAGO PROV  LITIGIOS CARTERA HIPOTECARIA"/>
    <n v="7291904"/>
    <n v="0"/>
    <n v="7291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28"/>
    <n v="2814"/>
    <n v="281495"/>
    <n v="2814951001"/>
    <s v="PAGO PROV MULTAS Y SANCIONES COMERCIALES"/>
    <n v="295045267"/>
    <n v="0"/>
    <n v="295045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28"/>
    <n v="2814"/>
    <n v="281495"/>
    <n v="2814951011"/>
    <s v="PROVISION MULTAS Y  SANCIONES COMERCIALES"/>
    <n v="-12600568525"/>
    <n v="0"/>
    <n v="-12600568525.09"/>
    <n v="-9.0000152587890625E-2"/>
    <n v="0"/>
    <n v="0"/>
    <n v="-9.0000152587890625E-2"/>
    <n v="0"/>
    <n v="-9.0000152587890625E-2"/>
    <n v="-3.3300056457519531E-2"/>
    <n v="0"/>
    <n v="0"/>
    <n v="0"/>
    <n v="0"/>
    <n v="0"/>
    <n v="0"/>
    <n v="0"/>
    <n v="-3.3300056457519531E-2"/>
    <n v="0.37"/>
    <n v="0"/>
    <n v="-3.3300056457519531E-2"/>
    <n v="9.6200084686279302E-2"/>
    <n v="0"/>
    <n v="-9.6200084686279302E-2"/>
    <n v="-3.3300056457519531E-2"/>
  </r>
  <r>
    <x v="6"/>
    <n v="28"/>
    <n v="2816"/>
    <n v="281600"/>
    <n v="2816007000"/>
    <s v="PROVISIONES GARANTIAS FINANCIERAS"/>
    <n v="-27933796280"/>
    <n v="0"/>
    <n v="0"/>
    <n v="27933796280"/>
    <n v="0"/>
    <n v="27933796280"/>
    <n v="0"/>
    <n v="0"/>
    <n v="27933796280"/>
    <n v="10335504623.6"/>
    <n v="0"/>
    <n v="0"/>
    <n v="0"/>
    <n v="0"/>
    <n v="0"/>
    <n v="0"/>
    <n v="0"/>
    <n v="10335504623.6"/>
    <n v="0.37"/>
    <n v="10335504623.6"/>
    <n v="0"/>
    <n v="18011857645.43"/>
    <n v="0"/>
    <n v="-7676353021.8299999"/>
    <n v="0"/>
  </r>
  <r>
    <x v="6"/>
    <n v="28"/>
    <n v="2823"/>
    <n v="282300"/>
    <n v="2823001000"/>
    <s v="PROVISION COBRANZAS"/>
    <n v="-8000000000"/>
    <n v="0"/>
    <n v="0"/>
    <n v="8000000000"/>
    <n v="0"/>
    <n v="8000000000"/>
    <n v="0"/>
    <n v="0"/>
    <n v="8000000000"/>
    <n v="2960000000"/>
    <n v="0"/>
    <n v="0"/>
    <n v="0"/>
    <n v="0"/>
    <n v="0"/>
    <n v="0"/>
    <n v="0"/>
    <n v="2960000000"/>
    <n v="0.37"/>
    <n v="2960000000"/>
    <n v="0"/>
    <n v="0"/>
    <n v="0"/>
    <n v="2960000000"/>
    <n v="0"/>
  </r>
  <r>
    <x v="6"/>
    <n v="28"/>
    <n v="2823"/>
    <n v="282300"/>
    <n v="2823001002"/>
    <s v="PROVISION HONORARIOS DE TI"/>
    <n v="-19250000000"/>
    <n v="0"/>
    <n v="0"/>
    <n v="19250000000"/>
    <n v="0"/>
    <n v="19250000000"/>
    <n v="0"/>
    <n v="0"/>
    <n v="19250000000"/>
    <n v="7122500000"/>
    <n v="0"/>
    <n v="0"/>
    <n v="0"/>
    <n v="0"/>
    <n v="0"/>
    <n v="0"/>
    <n v="0"/>
    <n v="7122500000"/>
    <n v="0.37"/>
    <n v="7122500000"/>
    <n v="0"/>
    <n v="0"/>
    <n v="0"/>
    <n v="7122500000"/>
    <n v="0"/>
  </r>
  <r>
    <x v="6"/>
    <n v="28"/>
    <n v="2823"/>
    <n v="282300"/>
    <n v="2823001003"/>
    <s v="PROVISION TRANSPORTE"/>
    <n v="-6530000000"/>
    <n v="0"/>
    <n v="0"/>
    <n v="6530000000"/>
    <n v="0"/>
    <n v="6530000000"/>
    <n v="0"/>
    <n v="0"/>
    <n v="6530000000"/>
    <n v="2416100000"/>
    <n v="0"/>
    <n v="0"/>
    <n v="0"/>
    <n v="0"/>
    <n v="0"/>
    <n v="0"/>
    <n v="0"/>
    <n v="2416100000"/>
    <n v="0.37"/>
    <n v="2416100000"/>
    <n v="0"/>
    <n v="0"/>
    <n v="0"/>
    <n v="2416100000"/>
    <n v="0"/>
  </r>
  <r>
    <x v="6"/>
    <n v="28"/>
    <n v="2823"/>
    <n v="282300"/>
    <n v="2823001004"/>
    <s v="PROVISION PROCESO INFORMACIÓN Y BODEGAJE"/>
    <n v="-4181328590"/>
    <n v="0"/>
    <n v="0"/>
    <n v="4181328590"/>
    <n v="0"/>
    <n v="4181328590"/>
    <n v="0"/>
    <n v="0"/>
    <n v="4181328590"/>
    <n v="1547091578.3"/>
    <n v="0"/>
    <n v="0"/>
    <n v="0"/>
    <n v="0"/>
    <n v="0"/>
    <n v="0"/>
    <n v="0"/>
    <n v="1547091578.3"/>
    <n v="0.37"/>
    <n v="1547091578.3"/>
    <n v="0"/>
    <n v="0"/>
    <n v="0"/>
    <n v="1547091578.3"/>
    <n v="0"/>
  </r>
  <r>
    <x v="6"/>
    <n v="28"/>
    <n v="2823"/>
    <n v="282300"/>
    <n v="2823001005"/>
    <s v="PROVISION TELECOMUNICACIONES"/>
    <n v="-5500000000"/>
    <n v="0"/>
    <n v="0"/>
    <n v="5500000000"/>
    <n v="0"/>
    <n v="5500000000"/>
    <n v="0"/>
    <n v="0"/>
    <n v="5500000000"/>
    <n v="2035000000"/>
    <n v="0"/>
    <n v="0"/>
    <n v="0"/>
    <n v="0"/>
    <n v="0"/>
    <n v="0"/>
    <n v="0"/>
    <n v="2035000000"/>
    <n v="0.37"/>
    <n v="2035000000"/>
    <n v="0"/>
    <n v="0"/>
    <n v="0"/>
    <n v="2035000000"/>
    <n v="0"/>
  </r>
  <r>
    <x v="6"/>
    <n v="28"/>
    <n v="2823"/>
    <n v="282300"/>
    <n v="2823001067"/>
    <s v="IMPUESTO DE RENTA AÑO 2014"/>
    <n v="-383793989377"/>
    <n v="0"/>
    <n v="-383793989376.71002"/>
    <n v="0.28997802734375"/>
    <n v="0.28997802734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28"/>
    <n v="2823"/>
    <n v="282300"/>
    <n v="2823007002"/>
    <s v="PROVISION CUPOS Y SOBREGIR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28"/>
    <n v="2823"/>
    <n v="282300"/>
    <n v="2823007003"/>
    <s v="PROVISION COMPROMISOS CUPO Y TASA"/>
    <n v="-5864465684"/>
    <n v="0"/>
    <n v="-5864465683.5100002"/>
    <n v="0.48999977111816406"/>
    <n v="0"/>
    <n v="0.48999977111816406"/>
    <n v="0"/>
    <n v="0"/>
    <n v="0.48999977111816406"/>
    <n v="0.18129991531372069"/>
    <n v="0"/>
    <n v="0"/>
    <n v="0"/>
    <n v="0"/>
    <n v="0"/>
    <n v="0"/>
    <n v="0"/>
    <n v="0.18129991531372069"/>
    <n v="0.37"/>
    <n v="0.18129991531372069"/>
    <n v="0"/>
    <n v="2283361483.0142999"/>
    <n v="0"/>
    <n v="-2283361482.8330002"/>
    <n v="0"/>
  </r>
  <r>
    <x v="23"/>
    <n v="29"/>
    <n v="2907"/>
    <n v="290705"/>
    <n v="2907050002"/>
    <s v="INTERESES RECIBIDOS ADELANTO CUOTAS CR HIP"/>
    <n v="-4197958815"/>
    <n v="0"/>
    <n v="-4197958814.8899999"/>
    <n v="0.1100001335144043"/>
    <n v="0"/>
    <n v="0.1100001335144043"/>
    <n v="0"/>
    <n v="0"/>
    <n v="0.1100001335144043"/>
    <n v="4.0700049400329591E-2"/>
    <n v="0"/>
    <n v="0"/>
    <n v="0"/>
    <n v="0"/>
    <n v="0"/>
    <n v="0"/>
    <n v="0"/>
    <n v="4.0700049400329591E-2"/>
    <n v="0.37"/>
    <n v="4.0700049400329591E-2"/>
    <n v="0"/>
    <n v="0.18129991531372069"/>
    <n v="0"/>
    <n v="-0.1405998659133911"/>
    <n v="0"/>
  </r>
  <r>
    <x v="24"/>
    <n v="29"/>
    <n v="2907"/>
    <n v="290710"/>
    <n v="2907100003"/>
    <s v="ING ANTICIP COMIS LC IMPO"/>
    <n v="-627403575"/>
    <n v="0"/>
    <n v="-627403574.51999998"/>
    <n v="0.48000001907348633"/>
    <n v="0"/>
    <n v="0.48000001907348633"/>
    <n v="0"/>
    <n v="0"/>
    <n v="0.48000001907348633"/>
    <n v="0.17760000705718995"/>
    <n v="0"/>
    <n v="0"/>
    <n v="0"/>
    <n v="0"/>
    <n v="0"/>
    <n v="0"/>
    <n v="0"/>
    <n v="0.17760000705718995"/>
    <n v="0.37"/>
    <n v="0.17760000705718995"/>
    <n v="0"/>
    <n v="0"/>
    <n v="-5.5499991178512571E-2"/>
    <n v="0.17760000705718995"/>
    <n v="5.5499991178512571E-2"/>
  </r>
  <r>
    <x v="24"/>
    <n v="29"/>
    <n v="2907"/>
    <n v="290710"/>
    <n v="2907100004"/>
    <s v="ING ANTICIP COMIS LC EXPO"/>
    <n v="-27807780"/>
    <n v="0"/>
    <n v="-27807779.91"/>
    <n v="8.9999999850988388E-2"/>
    <n v="0"/>
    <n v="8.9999999850988388E-2"/>
    <n v="0"/>
    <n v="0"/>
    <n v="8.9999999850988388E-2"/>
    <n v="3.3299999944865703E-2"/>
    <n v="0"/>
    <n v="0"/>
    <n v="0"/>
    <n v="0"/>
    <n v="0"/>
    <n v="0"/>
    <n v="0"/>
    <n v="3.3299999944865703E-2"/>
    <n v="0.37"/>
    <n v="3.3299999944865703E-2"/>
    <n v="0"/>
    <n v="0"/>
    <n v="-6.6599999889731407E-2"/>
    <n v="3.3299999944865703E-2"/>
    <n v="6.6599999889731407E-2"/>
  </r>
  <r>
    <x v="24"/>
    <n v="29"/>
    <n v="2907"/>
    <n v="290710"/>
    <n v="2907100008"/>
    <s v="ING ANTICIP COM STANDBY EMIT"/>
    <n v="-7781838694"/>
    <n v="0"/>
    <n v="-7781838693.96"/>
    <n v="3.9999961853027344E-2"/>
    <n v="0"/>
    <n v="3.9999961853027344E-2"/>
    <n v="0"/>
    <n v="0"/>
    <n v="3.9999961853027344E-2"/>
    <n v="1.4799985885620117E-2"/>
    <n v="0"/>
    <n v="0"/>
    <n v="0"/>
    <n v="0"/>
    <n v="0"/>
    <n v="0"/>
    <n v="0"/>
    <n v="1.4799985885620117E-2"/>
    <n v="0.37"/>
    <n v="1.4799985885620117E-2"/>
    <n v="0"/>
    <n v="3.3300056457519531E-2"/>
    <n v="0"/>
    <n v="-1.8500070571899414E-2"/>
    <n v="0"/>
  </r>
  <r>
    <x v="24"/>
    <n v="29"/>
    <n v="2907"/>
    <n v="290710"/>
    <n v="2907100009"/>
    <s v="ING ANTICIP COM STANDBY RECIB"/>
    <n v="-78327534"/>
    <n v="0"/>
    <n v="-78327533.769999996"/>
    <n v="0.23000000417232513"/>
    <n v="0"/>
    <n v="0.23000000417232513"/>
    <n v="0"/>
    <n v="0"/>
    <n v="0.23000000417232513"/>
    <n v="8.5100001543760295E-2"/>
    <n v="0"/>
    <n v="0"/>
    <n v="0"/>
    <n v="0"/>
    <n v="0"/>
    <n v="0"/>
    <n v="0"/>
    <n v="8.5100001543760295E-2"/>
    <n v="0.37"/>
    <n v="8.5100001543760295E-2"/>
    <n v="0"/>
    <n v="0.12210000485181809"/>
    <n v="0"/>
    <n v="-3.7000003308057791E-2"/>
    <n v="0"/>
  </r>
  <r>
    <x v="24"/>
    <n v="29"/>
    <n v="2907"/>
    <n v="290710"/>
    <n v="2907100010"/>
    <s v="ING ANTIC COM GTIA LOCAL"/>
    <n v="-9585848165"/>
    <n v="0"/>
    <n v="-9585848164.5499992"/>
    <n v="0.45000076293945313"/>
    <n v="0"/>
    <n v="0.45000076293945313"/>
    <n v="0"/>
    <n v="0"/>
    <n v="0.45000076293945313"/>
    <n v="0.16650028228759767"/>
    <n v="0"/>
    <n v="0"/>
    <n v="0"/>
    <n v="0"/>
    <n v="0"/>
    <n v="0"/>
    <n v="0"/>
    <n v="0.16650028228759767"/>
    <n v="0.37000000000000005"/>
    <n v="0.16650028228759767"/>
    <n v="0"/>
    <n v="6.6600112915039061E-2"/>
    <n v="0"/>
    <n v="9.9900169372558606E-2"/>
    <n v="0"/>
  </r>
  <r>
    <x v="24"/>
    <n v="29"/>
    <n v="2907"/>
    <n v="290710"/>
    <n v="2907100014"/>
    <s v="ING ANTIC COMISIONES TRADE NO RESIDENTES"/>
    <n v="-877521513"/>
    <n v="0"/>
    <n v="-877521512.63"/>
    <n v="0.37000000476837158"/>
    <n v="0"/>
    <n v="0.37000000476837158"/>
    <n v="0"/>
    <n v="0"/>
    <n v="0.37000000476837158"/>
    <n v="0.13690000176429748"/>
    <n v="0"/>
    <n v="0"/>
    <n v="0"/>
    <n v="0"/>
    <n v="0"/>
    <n v="0"/>
    <n v="0"/>
    <n v="0.13690000176429748"/>
    <n v="0.37"/>
    <n v="0.13690000176429748"/>
    <n v="0"/>
    <n v="0.12949996471405029"/>
    <n v="0"/>
    <n v="7.4000370502471935E-3"/>
    <n v="0"/>
  </r>
  <r>
    <x v="24"/>
    <n v="29"/>
    <n v="2907"/>
    <n v="290710"/>
    <n v="2907100015"/>
    <s v="INGRESO ANTICIPADO COMISION ACEPTACIONES BANCARI"/>
    <n v="-163669512"/>
    <n v="0"/>
    <n v="-163669511.80000001"/>
    <n v="0.19999998807907104"/>
    <n v="0"/>
    <n v="0.19999998807907104"/>
    <n v="0"/>
    <n v="0"/>
    <n v="0.19999998807907104"/>
    <n v="7.3999995589256282E-2"/>
    <n v="0"/>
    <n v="0"/>
    <n v="0"/>
    <n v="0"/>
    <n v="0"/>
    <n v="0"/>
    <n v="0"/>
    <n v="7.3999995589256282E-2"/>
    <n v="0.37"/>
    <n v="7.3999995589256282E-2"/>
    <n v="0"/>
    <n v="0"/>
    <n v="0"/>
    <n v="7.3999995589256282E-2"/>
    <n v="0"/>
  </r>
  <r>
    <x v="24"/>
    <n v="29"/>
    <n v="2907"/>
    <n v="290710"/>
    <n v="2907101888"/>
    <s v="COMISIONES"/>
    <n v="-1443613456"/>
    <n v="0"/>
    <n v="-1443613456.21"/>
    <n v="-0.21000003814697266"/>
    <n v="0"/>
    <n v="0"/>
    <n v="-0.21000003814697266"/>
    <n v="0"/>
    <n v="-0.21000003814697266"/>
    <n v="-7.7700014114379878E-2"/>
    <n v="0"/>
    <n v="0"/>
    <n v="0"/>
    <n v="0"/>
    <n v="0"/>
    <n v="0"/>
    <n v="0"/>
    <n v="-7.7700014114379878E-2"/>
    <n v="0.37"/>
    <n v="0"/>
    <n v="-7.7700014114379878E-2"/>
    <n v="0"/>
    <n v="-0.13319996118545532"/>
    <n v="0"/>
    <n v="5.5499947071075445E-2"/>
  </r>
  <r>
    <x v="24"/>
    <n v="29"/>
    <n v="2907"/>
    <n v="290710"/>
    <n v="2907109005"/>
    <s v="COMISIONES"/>
    <n v="-180910393"/>
    <n v="0"/>
    <n v="-180910393.13999999"/>
    <n v="-0.13999998569488525"/>
    <n v="0"/>
    <n v="0"/>
    <n v="-0.13999998569488525"/>
    <n v="0"/>
    <n v="-0.13999998569488525"/>
    <n v="-5.1799994707107541E-2"/>
    <n v="0"/>
    <n v="0"/>
    <n v="0"/>
    <n v="0"/>
    <n v="0"/>
    <n v="0"/>
    <n v="0"/>
    <n v="-5.1799994707107541E-2"/>
    <n v="0.37"/>
    <n v="0"/>
    <n v="-5.1799994707107541E-2"/>
    <n v="0"/>
    <n v="-2565535.155999999"/>
    <n v="0"/>
    <n v="2565535.1042000041"/>
  </r>
  <r>
    <x v="24"/>
    <n v="29"/>
    <n v="2907"/>
    <n v="290715"/>
    <n v="2907159720"/>
    <s v="CANONES RECIBIDOS POR ANTICIPADO CCIALES"/>
    <n v="-53755010"/>
    <n v="0"/>
    <n v="-53755010.200000003"/>
    <n v="-0.20000000298023224"/>
    <n v="0"/>
    <n v="0"/>
    <n v="-0.20000000298023224"/>
    <n v="0"/>
    <n v="-0.20000000298023224"/>
    <n v="-7.4000001102685925E-2"/>
    <n v="0"/>
    <n v="0"/>
    <n v="0"/>
    <n v="0"/>
    <n v="0"/>
    <n v="0"/>
    <n v="0"/>
    <n v="-7.4000001102685925E-2"/>
    <n v="0.37"/>
    <n v="0"/>
    <n v="-7.4000001102685925E-2"/>
    <n v="0"/>
    <n v="0"/>
    <n v="0"/>
    <n v="-7.4000001102685925E-2"/>
  </r>
  <r>
    <x v="23"/>
    <n v="29"/>
    <n v="2907"/>
    <n v="290795"/>
    <n v="2907951300"/>
    <s v="PROV.ACUMULACION DE MILLAS Y PUNTOS TC"/>
    <n v="-88455161053"/>
    <n v="0"/>
    <n v="-88455161053.130005"/>
    <n v="-0.1300048828125"/>
    <n v="-0.1300048828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7"/>
    <n v="290795"/>
    <n v="2907959401"/>
    <s v="INGR ANTIC D.P.P. OBTEN APFC"/>
    <n v="-4708842363"/>
    <n v="0"/>
    <n v="-4708842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7101"/>
    <s v="COMERCIAL A ABON DIF REESTR INTERE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7102"/>
    <s v="COMERCIAL B ABON DIF REESTR INTERE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7103"/>
    <s v="COMERCIAL C ABON DIF REESTR INTERE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7104"/>
    <s v="COMERCIAL D ABON DIF REESTR INTERE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7105"/>
    <s v="COMERCIAL E ABON DIF REESTR INTERE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7124"/>
    <s v="CONSUMO A ABON DIF REESTR INTERE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7125"/>
    <s v="CONSUMO B ABON DIF REESTR INTERE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7126"/>
    <s v="CONSUMO C ABON DIF REESTR INTERE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7127"/>
    <s v="CONSUMO D ABON DIF REESTR INTERE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7128"/>
    <s v="CONSUMO E ABON DIF REESTR INTERE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7139"/>
    <s v="MICROCR A ABON DIF REESTR INTERE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7140"/>
    <s v="MICROCR B ABON DIF REESTR INTERE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7141"/>
    <s v="MICROCR C ABON DIF REESTR INTERE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7142"/>
    <s v="MICROCR D ABON DIF REESTR INTERE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7143"/>
    <s v="MICROCR E ABON DIF REESTR INTERE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7201"/>
    <s v="AJUSTE INT ORIGINADO EN REEST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9001"/>
    <s v="OTROS PAS ABONOS DIF INT ORIG EN PROCESOS DE REE"/>
    <n v="-9744300"/>
    <n v="0"/>
    <n v="-9744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9002"/>
    <s v="OTROS PAS ABONOS DIF INT ORIG EN PROCESOS DE REE"/>
    <n v="-76392146"/>
    <n v="0"/>
    <n v="-76392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9003"/>
    <s v="OTROS PAS ABONOS DIF INT ORIG EN PROCESOS DE REE"/>
    <n v="-517854"/>
    <n v="0"/>
    <n v="-517853.76"/>
    <n v="0.23999999999068677"/>
    <n v="0"/>
    <n v="0.23999999999068677"/>
    <n v="0"/>
    <n v="0"/>
    <n v="0.23999999999068677"/>
    <n v="8.8799999996554108E-2"/>
    <n v="0"/>
    <n v="0"/>
    <n v="0"/>
    <n v="0"/>
    <n v="0"/>
    <n v="0"/>
    <n v="0"/>
    <n v="8.8799999996554108E-2"/>
    <n v="0.37"/>
    <n v="8.8799999996554108E-2"/>
    <n v="0"/>
    <n v="8.8799999996554108E-2"/>
    <n v="0"/>
    <n v="0"/>
    <n v="0"/>
  </r>
  <r>
    <x v="23"/>
    <n v="29"/>
    <n v="2908"/>
    <n v="290800"/>
    <n v="2908009004"/>
    <s v="ABON.DIF.REESTRUC.CAUSAC.INTRS.CTE.CAT.D"/>
    <n v="-481781"/>
    <n v="0"/>
    <n v="-481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9005"/>
    <s v="ABON.DIF.REESTRUC.CAUSAC.INTRS.CTE.CAT.E"/>
    <n v="-3259648"/>
    <n v="0"/>
    <n v="-3259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9006"/>
    <s v="ABON.DIF.REESTRUC.CAUSAC.CAPITAL.CATG.A"/>
    <n v="-557107079"/>
    <n v="0"/>
    <n v="-557107079.49000001"/>
    <n v="-0.49000000953674316"/>
    <n v="0"/>
    <n v="0"/>
    <n v="-0.49000000953674316"/>
    <n v="0"/>
    <n v="-0.49000000953674316"/>
    <n v="-0.18130000352859496"/>
    <n v="0"/>
    <n v="0"/>
    <n v="0"/>
    <n v="0"/>
    <n v="0"/>
    <n v="0"/>
    <n v="0"/>
    <n v="-0.18130000352859496"/>
    <n v="0.37"/>
    <n v="0"/>
    <n v="-0.18130000352859496"/>
    <n v="0.12579996824264525"/>
    <n v="0"/>
    <n v="-0.12579996824264525"/>
    <n v="-0.18130000352859496"/>
  </r>
  <r>
    <x v="23"/>
    <n v="29"/>
    <n v="2908"/>
    <n v="290800"/>
    <n v="2908009007"/>
    <s v="ABON.DIF.REESTRUC.CAUSAC.CAPITAL.CATG.B"/>
    <n v="-5913051508"/>
    <n v="0"/>
    <n v="-5913051508.3599997"/>
    <n v="-0.35999965667724609"/>
    <n v="0"/>
    <n v="0"/>
    <n v="-0.35999965667724609"/>
    <n v="0"/>
    <n v="-0.35999965667724609"/>
    <n v="-0.13319987297058106"/>
    <n v="0"/>
    <n v="0"/>
    <n v="0"/>
    <n v="0"/>
    <n v="0"/>
    <n v="0"/>
    <n v="0"/>
    <n v="-0.13319987297058106"/>
    <n v="0.37"/>
    <n v="0"/>
    <n v="-0.13319987297058106"/>
    <n v="0"/>
    <n v="-3.3300056457519531E-2"/>
    <n v="0"/>
    <n v="-9.9899816513061526E-2"/>
  </r>
  <r>
    <x v="23"/>
    <n v="29"/>
    <n v="2908"/>
    <n v="290800"/>
    <n v="2908009008"/>
    <s v="ABON.DIF.REESTRUC.CAUSAC.CAPITAL.CATG.C"/>
    <n v="-1889268166"/>
    <n v="0"/>
    <n v="-1889268166.27"/>
    <n v="-0.26999998092651367"/>
    <n v="0"/>
    <n v="0"/>
    <n v="-0.26999998092651367"/>
    <n v="0"/>
    <n v="-0.26999998092651367"/>
    <n v="-9.9899992942810059E-2"/>
    <n v="0"/>
    <n v="0"/>
    <n v="0"/>
    <n v="0"/>
    <n v="0"/>
    <n v="0"/>
    <n v="0"/>
    <n v="-9.9899992942810059E-2"/>
    <n v="0.37"/>
    <n v="0"/>
    <n v="-9.9899992942810059E-2"/>
    <n v="3.6999964714050293E-3"/>
    <n v="0"/>
    <n v="-3.6999964714050293E-3"/>
    <n v="-9.9899992942810059E-2"/>
  </r>
  <r>
    <x v="23"/>
    <n v="29"/>
    <n v="2908"/>
    <n v="290800"/>
    <n v="2908009009"/>
    <s v="ABON.DIF.REESTRUC.CAUSAC.CAPITAL.CATG.D."/>
    <n v="-14542801791"/>
    <n v="0"/>
    <n v="-14542801790.780001"/>
    <n v="0.21999931335449219"/>
    <n v="0"/>
    <n v="0.21999931335449219"/>
    <n v="0"/>
    <n v="0"/>
    <n v="0.21999931335449219"/>
    <n v="8.1399745941162102E-2"/>
    <n v="0"/>
    <n v="0"/>
    <n v="0"/>
    <n v="0"/>
    <n v="0"/>
    <n v="0"/>
    <n v="0"/>
    <n v="8.1399745941162102E-2"/>
    <n v="0.36999999999999994"/>
    <n v="8.1399745941162102E-2"/>
    <n v="0"/>
    <n v="0"/>
    <n v="-7.7699661254882813E-2"/>
    <n v="8.1399745941162102E-2"/>
    <n v="7.7699661254882813E-2"/>
  </r>
  <r>
    <x v="23"/>
    <n v="29"/>
    <n v="2908"/>
    <n v="290800"/>
    <n v="2908009012"/>
    <s v="ABONO DIF.REESTRUCTUR.CAUSACION CAPI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9013"/>
    <s v="ABON.DIF.REESTRUC.CAUSAC.CAPITAL.CATG.E"/>
    <n v="-73191928193"/>
    <n v="0"/>
    <n v="-73191928193.330002"/>
    <n v="-0.3300018310546875"/>
    <n v="0"/>
    <n v="0"/>
    <n v="-0.3300018310546875"/>
    <n v="0"/>
    <n v="-0.3300018310546875"/>
    <n v="-0.12210067749023437"/>
    <n v="0"/>
    <n v="0"/>
    <n v="0"/>
    <n v="0"/>
    <n v="0"/>
    <n v="0"/>
    <n v="0"/>
    <n v="-0.12210067749023437"/>
    <n v="0.37"/>
    <n v="0"/>
    <n v="-0.12210067749023437"/>
    <n v="6.2899322509765626E-2"/>
    <n v="0"/>
    <n v="-6.2899322509765626E-2"/>
    <n v="-0.12210067749023437"/>
  </r>
  <r>
    <x v="23"/>
    <n v="29"/>
    <n v="2908"/>
    <n v="290800"/>
    <n v="2908009015"/>
    <s v="ABON.DIF.REESTR.CAUSAC.INTRS.MORA.CATG.B"/>
    <n v="-1337828"/>
    <n v="0"/>
    <n v="-1337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9016"/>
    <s v="ABON.DIF.REESTR.CAUSAC.INTRS.MORA.CATG.C"/>
    <n v="-26061"/>
    <n v="0"/>
    <n v="-26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9017"/>
    <s v="ABON.DIF.REESTR.CAUSAC.INTRS.MORA.CATG.D"/>
    <n v="-204379"/>
    <n v="0"/>
    <n v="-204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9018"/>
    <s v="ABON.DIF.REESTR.CAUSAC.INTRS.MORA.CATG.E"/>
    <n v="-9757"/>
    <n v="0"/>
    <n v="-9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9019"/>
    <s v="ABONO.DIF.REESTR.CONSMO.CAPITAL CATG.A"/>
    <n v="-957253"/>
    <n v="0"/>
    <n v="-957253.21"/>
    <n v="-0.2099999999627471"/>
    <n v="0"/>
    <n v="0"/>
    <n v="-0.2099999999627471"/>
    <n v="0"/>
    <n v="-0.2099999999627471"/>
    <n v="-7.769999998621642E-2"/>
    <n v="0"/>
    <n v="0"/>
    <n v="0"/>
    <n v="0"/>
    <n v="0"/>
    <n v="0"/>
    <n v="0"/>
    <n v="-7.769999998621642E-2"/>
    <n v="0.37"/>
    <n v="0"/>
    <n v="-7.769999998621642E-2"/>
    <n v="0"/>
    <n v="-7.769999998621642E-2"/>
    <n v="0"/>
    <n v="0"/>
  </r>
  <r>
    <x v="23"/>
    <n v="29"/>
    <n v="2908"/>
    <n v="290800"/>
    <n v="2908009020"/>
    <s v="ABON.DIF.REESTR.CONSMO.CAPITAL CATG.B"/>
    <n v="-7740683"/>
    <n v="0"/>
    <n v="-7740682.6799999997"/>
    <n v="0.32000000029802322"/>
    <n v="0"/>
    <n v="0.32000000029802322"/>
    <n v="0"/>
    <n v="0"/>
    <n v="0.32000000029802322"/>
    <n v="0.11840000011026859"/>
    <n v="0"/>
    <n v="0"/>
    <n v="0"/>
    <n v="0"/>
    <n v="0"/>
    <n v="0"/>
    <n v="0"/>
    <n v="0.11840000011026859"/>
    <n v="0.37"/>
    <n v="0.11840000011026859"/>
    <n v="0"/>
    <n v="0"/>
    <n v="-6.6599999889731407E-2"/>
    <n v="0.11840000011026859"/>
    <n v="6.6599999889731407E-2"/>
  </r>
  <r>
    <x v="23"/>
    <n v="29"/>
    <n v="2908"/>
    <n v="290800"/>
    <n v="2908009021"/>
    <s v="ABON.DIF.REESTR.CONSMO.CAPITAL CATG.C"/>
    <n v="-22403276"/>
    <n v="0"/>
    <n v="-22403276.43"/>
    <n v="-0.42999999970197678"/>
    <n v="0"/>
    <n v="0"/>
    <n v="-0.42999999970197678"/>
    <n v="0"/>
    <n v="-0.42999999970197678"/>
    <n v="-0.15909999988973139"/>
    <n v="0"/>
    <n v="0"/>
    <n v="0"/>
    <n v="0"/>
    <n v="0"/>
    <n v="0"/>
    <n v="0"/>
    <n v="-0.15909999988973139"/>
    <n v="0.36999999999999994"/>
    <n v="0"/>
    <n v="-0.15909999988973139"/>
    <n v="0"/>
    <n v="-0.11840000011026859"/>
    <n v="0"/>
    <n v="-4.06999997794628E-2"/>
  </r>
  <r>
    <x v="23"/>
    <n v="29"/>
    <n v="2908"/>
    <n v="290800"/>
    <n v="2908009022"/>
    <s v="ABON.DIF.REESTR.CONSMO.CAPITAL CATG.D"/>
    <n v="-84488799"/>
    <n v="0"/>
    <n v="-84488798.549999997"/>
    <n v="0.45000000298023224"/>
    <n v="0"/>
    <n v="0.45000000298023224"/>
    <n v="0"/>
    <n v="0"/>
    <n v="0.45000000298023224"/>
    <n v="0.16650000110268592"/>
    <n v="0"/>
    <n v="0"/>
    <n v="0"/>
    <n v="0"/>
    <n v="0"/>
    <n v="0"/>
    <n v="0"/>
    <n v="0.16650000110268592"/>
    <n v="0.37"/>
    <n v="0.16650000110268592"/>
    <n v="0"/>
    <n v="0"/>
    <n v="-7.3999984562397002E-3"/>
    <n v="0.16650000110268592"/>
    <n v="7.3999984562397002E-3"/>
  </r>
  <r>
    <x v="23"/>
    <n v="29"/>
    <n v="2908"/>
    <n v="290800"/>
    <n v="2908009023"/>
    <s v="ABON.DIF.REESTR.CONSMO.CAPITAL CATG.E"/>
    <n v="-516857669"/>
    <n v="0"/>
    <n v="-516857669.25"/>
    <n v="-0.25"/>
    <n v="0"/>
    <n v="0"/>
    <n v="-0.25"/>
    <n v="0"/>
    <n v="-0.25"/>
    <n v="-9.2499999999999999E-2"/>
    <n v="0"/>
    <n v="0"/>
    <n v="0"/>
    <n v="0"/>
    <n v="0"/>
    <n v="0"/>
    <n v="0"/>
    <n v="-9.2499999999999999E-2"/>
    <n v="0.37"/>
    <n v="0"/>
    <n v="-9.2499999999999999E-2"/>
    <n v="0"/>
    <n v="-9.2499999999999999E-2"/>
    <n v="0"/>
    <n v="0"/>
  </r>
  <r>
    <x v="23"/>
    <n v="29"/>
    <n v="2908"/>
    <n v="290800"/>
    <n v="2908009024"/>
    <s v="ABON.DIF.REESTR.CONSMO.INTERESES CATG.A"/>
    <n v="-11079"/>
    <n v="0"/>
    <n v="-11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9026"/>
    <s v="ABON.DIF.REESTR.CONSMO.INTERESES CATG.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9027"/>
    <s v="ABON.DIF.REESTR.CONSMO.INTERESES CATG.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9028"/>
    <s v="ABON.DIF.REESTR.CONSMO.INTERESES CATG.E"/>
    <n v="-1899"/>
    <n v="0"/>
    <n v="-1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9029"/>
    <s v="ABON.DIF.REESTR.CONSMO.INTS.MORA CATG.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9030"/>
    <s v="ABON.DIF.REESTR.CONSMO.INTS.MORA CATG.B"/>
    <n v="-185539"/>
    <n v="0"/>
    <n v="-185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9031"/>
    <s v="ABON.DIF.REESTR.CONSMO.INTS.MORA CATG.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9032"/>
    <s v="ABON.DIF.REESTR.CONSMO.INTS.MORA CATG.D"/>
    <n v="-6282"/>
    <n v="0"/>
    <n v="-6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9033"/>
    <s v="ABON.DIF.REESTR.CONSMO.INTS.MORA CATG.E"/>
    <n v="-567"/>
    <n v="0"/>
    <n v="-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9034"/>
    <s v="ABON.DIF.REESTR.MICROCR.CAPITAL CATG.A"/>
    <n v="-86051730"/>
    <n v="0"/>
    <n v="-86051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7760000154376029"/>
    <n v="0"/>
    <n v="0.17760000154376029"/>
  </r>
  <r>
    <x v="23"/>
    <n v="29"/>
    <n v="2908"/>
    <n v="290800"/>
    <n v="2908009035"/>
    <s v="ABON.DIF.REESTR.MICROCR.CAPITAL CATG.B"/>
    <n v="-1296107"/>
    <n v="0"/>
    <n v="-1296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9036"/>
    <s v="ABON.DIF.REESTR.MICROCR.CAPITAL CATG.C"/>
    <n v="-64729454"/>
    <n v="0"/>
    <n v="-64729453.950000003"/>
    <n v="4.9999997019767761E-2"/>
    <n v="0"/>
    <n v="4.9999997019767761E-2"/>
    <n v="0"/>
    <n v="0"/>
    <n v="4.9999997019767761E-2"/>
    <n v="1.849999889731407E-2"/>
    <n v="0"/>
    <n v="0"/>
    <n v="0"/>
    <n v="0"/>
    <n v="0"/>
    <n v="0"/>
    <n v="0"/>
    <n v="1.849999889731407E-2"/>
    <n v="0.37"/>
    <n v="1.849999889731407E-2"/>
    <n v="0"/>
    <n v="0"/>
    <n v="0"/>
    <n v="1.849999889731407E-2"/>
    <n v="0"/>
  </r>
  <r>
    <x v="23"/>
    <n v="29"/>
    <n v="2908"/>
    <n v="290800"/>
    <n v="2908009037"/>
    <s v="ABON.DIF.REESTR.MICROCR.CAPITAL CATG.D"/>
    <n v="-52233242"/>
    <n v="0"/>
    <n v="-52233241.869999997"/>
    <n v="0.13000000268220901"/>
    <n v="0"/>
    <n v="0.13000000268220901"/>
    <n v="0"/>
    <n v="0"/>
    <n v="0.13000000268220901"/>
    <n v="4.8100000992417333E-2"/>
    <n v="0"/>
    <n v="0"/>
    <n v="0"/>
    <n v="0"/>
    <n v="0"/>
    <n v="0"/>
    <n v="0"/>
    <n v="4.8100000992417333E-2"/>
    <n v="0.37"/>
    <n v="4.8100000992417333E-2"/>
    <n v="0"/>
    <n v="0"/>
    <n v="-8.8799998015165332E-2"/>
    <n v="4.8100000992417333E-2"/>
    <n v="8.8799998015165332E-2"/>
  </r>
  <r>
    <x v="23"/>
    <n v="29"/>
    <n v="2908"/>
    <n v="290800"/>
    <n v="2908009038"/>
    <s v="ABON.DIF.REESTR.MICROCR.CAPITAL CATG.E"/>
    <n v="-267363576"/>
    <n v="0"/>
    <n v="-267363575.56999999"/>
    <n v="0.43000000715255737"/>
    <n v="0"/>
    <n v="0.43000000715255737"/>
    <n v="0"/>
    <n v="0"/>
    <n v="0.43000000715255737"/>
    <n v="0.15910000264644622"/>
    <n v="0"/>
    <n v="0"/>
    <n v="0"/>
    <n v="0"/>
    <n v="0"/>
    <n v="0"/>
    <n v="0"/>
    <n v="0.15910000264644622"/>
    <n v="0.37"/>
    <n v="0.15910000264644622"/>
    <n v="0"/>
    <n v="0.15170000970363617"/>
    <n v="0"/>
    <n v="7.3999929428100464E-3"/>
    <n v="0"/>
  </r>
  <r>
    <x v="23"/>
    <n v="29"/>
    <n v="2908"/>
    <n v="290800"/>
    <n v="2908009039"/>
    <s v="ABON.DIF.REESTR.MICROCR.INTERES CATG.A"/>
    <n v="-1044545"/>
    <n v="0"/>
    <n v="-1044545.2"/>
    <n v="-0.19999999995343387"/>
    <n v="0"/>
    <n v="0"/>
    <n v="-0.19999999995343387"/>
    <n v="0"/>
    <n v="-0.19999999995343387"/>
    <n v="-7.3999999982770528E-2"/>
    <n v="0"/>
    <n v="0"/>
    <n v="0"/>
    <n v="0"/>
    <n v="0"/>
    <n v="0"/>
    <n v="0"/>
    <n v="-7.3999999982770528E-2"/>
    <n v="0.37"/>
    <n v="0"/>
    <n v="-7.3999999982770528E-2"/>
    <n v="0"/>
    <n v="-7.3999999982770528E-2"/>
    <n v="0"/>
    <n v="0"/>
  </r>
  <r>
    <x v="23"/>
    <n v="29"/>
    <n v="2908"/>
    <n v="290800"/>
    <n v="2908009040"/>
    <s v="ABON.DIF.REESTR.MICROCR.INTERES CATG.B"/>
    <n v="-20990"/>
    <n v="0"/>
    <n v="-20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9041"/>
    <s v="ABON.DIF.REESTR.MICROCR.INTERES CATG.C"/>
    <n v="-215672"/>
    <n v="0"/>
    <n v="-215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9042"/>
    <s v="ABON.DIF.REESTR.MICROCR.INTERES CATG.D"/>
    <n v="-5305"/>
    <n v="0"/>
    <n v="-5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9043"/>
    <s v="ABON.DIF.REESTR.MICROCR.INTERES CATG.E"/>
    <n v="-67653"/>
    <n v="0"/>
    <n v="-67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9045"/>
    <s v="ABON.DIF.REESTR.MICROCR.INTS.MORA CATG.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9047"/>
    <s v="ABON.DIF.REESTR.MICROCR.INTS.MORA CATG.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9048"/>
    <s v="ABON.DIF.REESTR.MICROCR.INTS.MORA CATG.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08"/>
    <n v="290800"/>
    <n v="2908009601"/>
    <s v="INT ORIG.EN PROC.DE REESTRUC (27203501)"/>
    <n v="-8503555896"/>
    <n v="0"/>
    <n v="-8503555895.5100002"/>
    <n v="0.48999977111816406"/>
    <n v="0"/>
    <n v="0.48999977111816406"/>
    <n v="0"/>
    <n v="0"/>
    <n v="0.48999977111816406"/>
    <n v="0.18129991531372069"/>
    <n v="0"/>
    <n v="0"/>
    <n v="0"/>
    <n v="0"/>
    <n v="0"/>
    <n v="0"/>
    <n v="0"/>
    <n v="0.18129991531372069"/>
    <n v="0.37"/>
    <n v="0.18129991531372069"/>
    <n v="0"/>
    <n v="3.700084686279297E-3"/>
    <n v="0"/>
    <n v="0.17759983062744139"/>
    <n v="0"/>
  </r>
  <r>
    <x v="23"/>
    <n v="29"/>
    <n v="2908"/>
    <n v="290800"/>
    <n v="2908009701"/>
    <s v="INT ORIGIN PROCESO RESTRUCT LEASING"/>
    <n v="-25919582527"/>
    <n v="0"/>
    <n v="-13455075687.029999"/>
    <n v="12464506839.969999"/>
    <n v="0"/>
    <n v="12464506839.969999"/>
    <n v="0"/>
    <n v="0"/>
    <n v="12464506839.969999"/>
    <n v="4611867530.7888994"/>
    <n v="0"/>
    <n v="0"/>
    <n v="0"/>
    <n v="0"/>
    <n v="0"/>
    <n v="0"/>
    <n v="0"/>
    <n v="4611867530.7888994"/>
    <n v="0.37"/>
    <n v="4611867530.7888994"/>
    <n v="0"/>
    <n v="4611867530.6594"/>
    <n v="0"/>
    <n v="0.12949943542480469"/>
    <n v="0"/>
  </r>
  <r>
    <x v="23"/>
    <n v="29"/>
    <n v="2908"/>
    <n v="290800"/>
    <n v="2908009711"/>
    <s v="INT ORIGIN PROCESO RESTRUCT LEASING HAB"/>
    <n v="-1218879625"/>
    <n v="0"/>
    <n v="-1218879625.4300001"/>
    <n v="-0.43000006675720215"/>
    <n v="0"/>
    <n v="0"/>
    <n v="-0.43000006675720215"/>
    <n v="0"/>
    <n v="-0.43000006675720215"/>
    <n v="-0.15910002470016479"/>
    <n v="0"/>
    <n v="0"/>
    <n v="0"/>
    <n v="0"/>
    <n v="0"/>
    <n v="0"/>
    <n v="0"/>
    <n v="-0.15910002470016479"/>
    <n v="0.37"/>
    <n v="0"/>
    <n v="-0.15910002470016479"/>
    <n v="0.14799999117851256"/>
    <n v="0"/>
    <n v="-0.14799999117851256"/>
    <n v="-0.15910002470016479"/>
  </r>
  <r>
    <x v="15"/>
    <n v="29"/>
    <n v="2940"/>
    <n v="294095"/>
    <n v="2940957014"/>
    <s v="DIFERIDO FW TIT 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0709"/>
    <s v="TEMPORAL AJUSTE CORRECCIÓN MONETARIA FN AUTO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1004"/>
    <s v="ABONOS PENDIENTES POR APLICAR OTROS BANCOS"/>
    <n v="-294907042"/>
    <n v="0"/>
    <n v="-294907041.67000002"/>
    <n v="0.32999998331069946"/>
    <n v="0"/>
    <n v="0.32999998331069946"/>
    <n v="0"/>
    <n v="0"/>
    <n v="0.32999998331069946"/>
    <n v="0.1220999938249588"/>
    <n v="0"/>
    <n v="0"/>
    <n v="0"/>
    <n v="0"/>
    <n v="0"/>
    <n v="0"/>
    <n v="0"/>
    <n v="0.1220999938249588"/>
    <n v="0.37"/>
    <n v="0.1220999938249588"/>
    <n v="0"/>
    <n v="0.17760000705718995"/>
    <n v="0"/>
    <n v="-5.5500013232231152E-2"/>
    <n v="0"/>
  </r>
  <r>
    <x v="23"/>
    <n v="29"/>
    <n v="2990"/>
    <n v="299005"/>
    <n v="2990051005"/>
    <s v="ABONOS PENDIENTES POR APLICAR POLIZAS-NOMINA"/>
    <n v="-48555183"/>
    <n v="0"/>
    <n v="-48555183.270000003"/>
    <n v="-0.27000000327825546"/>
    <n v="0"/>
    <n v="0"/>
    <n v="-0.27000000327825546"/>
    <n v="0"/>
    <n v="-0.27000000327825546"/>
    <n v="-9.9900001212954517E-2"/>
    <n v="0"/>
    <n v="0"/>
    <n v="0"/>
    <n v="0"/>
    <n v="0"/>
    <n v="0"/>
    <n v="0"/>
    <n v="-9.9900001212954517E-2"/>
    <n v="0.37"/>
    <n v="0"/>
    <n v="-9.9900001212954517E-2"/>
    <n v="9.2499999999999999E-2"/>
    <n v="0"/>
    <n v="-9.2499999999999999E-2"/>
    <n v="-9.9900001212954517E-2"/>
  </r>
  <r>
    <x v="23"/>
    <n v="29"/>
    <n v="2990"/>
    <n v="299005"/>
    <n v="2990059001"/>
    <s v="OTROS PAS DIV ABONOS PARA APLICAR A OBLIG AL COB"/>
    <n v="-871243"/>
    <n v="0"/>
    <n v="-871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008"/>
    <s v="TP REEMBOLSOS TARJETA DE CREDITO"/>
    <n v="56753500"/>
    <n v="0"/>
    <n v="56753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009"/>
    <s v="DIVERSOS SALDOS X APLICAR CARTERA M/E"/>
    <n v="-2569491310"/>
    <n v="0"/>
    <n v="-2569491310.25"/>
    <n v="-0.25"/>
    <n v="0"/>
    <n v="0"/>
    <n v="-0.25"/>
    <n v="0"/>
    <n v="-0.25"/>
    <n v="-9.2499999999999999E-2"/>
    <n v="0"/>
    <n v="0"/>
    <n v="0"/>
    <n v="0"/>
    <n v="0"/>
    <n v="0"/>
    <n v="0"/>
    <n v="-9.2499999999999999E-2"/>
    <n v="0.37"/>
    <n v="0"/>
    <n v="-9.2499999999999999E-2"/>
    <n v="0"/>
    <n v="0"/>
    <n v="0"/>
    <n v="-9.2499999999999999E-2"/>
  </r>
  <r>
    <x v="23"/>
    <n v="29"/>
    <n v="2990"/>
    <n v="299005"/>
    <n v="2990059012"/>
    <s v="OTROS PASIVOS OBLIGACIONES APLICAR E-PREPAGO"/>
    <n v="-13328295227"/>
    <n v="0"/>
    <n v="-13328295227.379999"/>
    <n v="-0.37999916076660156"/>
    <n v="0"/>
    <n v="0"/>
    <n v="-0.37999916076660156"/>
    <n v="0"/>
    <n v="-0.37999916076660156"/>
    <n v="-0.14059968948364257"/>
    <n v="0"/>
    <n v="0"/>
    <n v="0"/>
    <n v="0"/>
    <n v="0"/>
    <n v="0"/>
    <n v="0"/>
    <n v="-0.14059968948364257"/>
    <n v="0.37"/>
    <n v="0"/>
    <n v="-0.14059968948364257"/>
    <n v="0"/>
    <n v="-1.8499717712402344E-2"/>
    <n v="0"/>
    <n v="-0.12209997177124023"/>
  </r>
  <r>
    <x v="23"/>
    <n v="29"/>
    <n v="2990"/>
    <n v="299005"/>
    <n v="2990059013"/>
    <s v="CTA COMPENSAC.INTERN.INET-E PREPAGO"/>
    <n v="5397576162"/>
    <n v="0"/>
    <n v="5397576162.1499996"/>
    <n v="0.14999961853027344"/>
    <n v="0"/>
    <n v="0.14999961853027344"/>
    <n v="0"/>
    <n v="0"/>
    <n v="0.14999961853027344"/>
    <n v="5.5499858856201172E-2"/>
    <n v="0"/>
    <n v="0"/>
    <n v="0"/>
    <n v="0"/>
    <n v="0"/>
    <n v="0"/>
    <n v="0"/>
    <n v="5.5499858856201172E-2"/>
    <n v="0.37"/>
    <n v="5.5499858856201172E-2"/>
    <n v="0"/>
    <n v="0"/>
    <n v="0"/>
    <n v="5.5499858856201172E-2"/>
    <n v="0"/>
  </r>
  <r>
    <x v="23"/>
    <n v="29"/>
    <n v="2990"/>
    <n v="299005"/>
    <n v="2990059014"/>
    <s v="CTA COMPENSACION NAL_REDEBAN-RED MULTICOLOR EPRE"/>
    <n v="489680460"/>
    <n v="0"/>
    <n v="489680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020"/>
    <s v="OTROS PAS DIV ABONOS PARA APLICAR A OBLIG AL COB"/>
    <n v="-95121080"/>
    <n v="0"/>
    <n v="-95121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022"/>
    <s v="TEMPORAL LIBRANZAS SAI CANJE"/>
    <n v="-1036957599"/>
    <n v="0"/>
    <n v="-1036957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024"/>
    <s v="TP RECUP CARTERA DC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034"/>
    <s v="TEMP.INTERF DB.AUTOM-MASTE ML(DEPOS-MDI)"/>
    <n v="-170580"/>
    <n v="0"/>
    <n v="-170580.05"/>
    <n v="-4.9999999988358468E-2"/>
    <n v="0"/>
    <n v="0"/>
    <n v="-4.9999999988358468E-2"/>
    <n v="0"/>
    <n v="-4.9999999988358468E-2"/>
    <n v="-1.8499999995692632E-2"/>
    <n v="0"/>
    <n v="0"/>
    <n v="0"/>
    <n v="0"/>
    <n v="0"/>
    <n v="0"/>
    <n v="0"/>
    <n v="-1.8499999995692632E-2"/>
    <n v="0.37"/>
    <n v="0"/>
    <n v="-1.8499999995692632E-2"/>
    <n v="0"/>
    <n v="0"/>
    <n v="0"/>
    <n v="-1.8499999995692632E-2"/>
  </r>
  <r>
    <x v="23"/>
    <n v="29"/>
    <n v="2990"/>
    <n v="299005"/>
    <n v="2990059042"/>
    <s v="OTROS PASIVOS DIV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054"/>
    <s v="CXP DVRS.ABON.PENDTS"/>
    <n v="-1880900"/>
    <n v="0"/>
    <n v="-1880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055"/>
    <s v="TEMPORAL PAGOS FINACLE"/>
    <n v="-4649650"/>
    <n v="0"/>
    <n v="-4649650.1100000003"/>
    <n v="-0.11000000033527613"/>
    <n v="0"/>
    <n v="0"/>
    <n v="-0.11000000033527613"/>
    <n v="0"/>
    <n v="-0.11000000033527613"/>
    <n v="-4.0700000124052164E-2"/>
    <n v="0"/>
    <n v="0"/>
    <n v="0"/>
    <n v="0"/>
    <n v="0"/>
    <n v="0"/>
    <n v="0"/>
    <n v="-4.0700000124052164E-2"/>
    <n v="0.37"/>
    <n v="0"/>
    <n v="-4.0700000124052164E-2"/>
    <n v="0"/>
    <n v="-3.6999999172985555E-3"/>
    <n v="0"/>
    <n v="-3.7000000206753605E-2"/>
  </r>
  <r>
    <x v="23"/>
    <n v="29"/>
    <n v="2990"/>
    <n v="299005"/>
    <n v="2990059056"/>
    <s v="TEMPORAL DEPOSITOS FINACLE NEQUI"/>
    <n v="-52269567"/>
    <n v="0"/>
    <n v="-52269566.590000004"/>
    <n v="0.40999999642372131"/>
    <n v="0"/>
    <n v="0.40999999642372131"/>
    <n v="0"/>
    <n v="0"/>
    <n v="0.40999999642372131"/>
    <n v="0.15169999867677689"/>
    <n v="0"/>
    <n v="0"/>
    <n v="0"/>
    <n v="0"/>
    <n v="0"/>
    <n v="0"/>
    <n v="0"/>
    <n v="0.15169999867677689"/>
    <n v="0.37"/>
    <n v="0.15169999867677689"/>
    <n v="0"/>
    <n v="0"/>
    <n v="-0.10729999966919422"/>
    <n v="0.15169999867677689"/>
    <n v="0.10729999966919422"/>
  </r>
  <r>
    <x v="23"/>
    <n v="29"/>
    <n v="2990"/>
    <n v="299005"/>
    <n v="2990059057"/>
    <s v="TEMPORAL PAGOS DE LOS CLIENTES NEQUI EN POS"/>
    <n v="-1225070"/>
    <n v="0"/>
    <n v="-12250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058"/>
    <s v="T.P. NOTAS CREDITO CANJE - SA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059"/>
    <s v="TEMPORAL PEAJE ELECTRONICO PAGO INMEDIATO"/>
    <n v="-40395067"/>
    <n v="0"/>
    <n v="-40395067.229999997"/>
    <n v="-0.22999999672174454"/>
    <n v="0"/>
    <n v="0"/>
    <n v="-0.22999999672174454"/>
    <n v="0"/>
    <n v="-0.22999999672174454"/>
    <n v="-8.509999878704548E-2"/>
    <n v="0"/>
    <n v="0"/>
    <n v="0"/>
    <n v="0"/>
    <n v="0"/>
    <n v="0"/>
    <n v="0"/>
    <n v="-8.509999878704548E-2"/>
    <n v="0.37"/>
    <n v="0"/>
    <n v="-8.509999878704548E-2"/>
    <n v="0"/>
    <n v="0"/>
    <n v="0"/>
    <n v="-8.509999878704548E-2"/>
  </r>
  <r>
    <x v="23"/>
    <n v="29"/>
    <n v="2990"/>
    <n v="299005"/>
    <n v="2990059060"/>
    <s v="CARTERA ACTIVA - EGRESOS"/>
    <n v="-115087496"/>
    <n v="0"/>
    <n v="-115087495.56"/>
    <n v="0.43999999761581421"/>
    <n v="0"/>
    <n v="0.43999999761581421"/>
    <n v="0"/>
    <n v="0"/>
    <n v="0.43999999761581421"/>
    <n v="0.16279999911785126"/>
    <n v="0"/>
    <n v="0"/>
    <n v="0"/>
    <n v="0"/>
    <n v="0"/>
    <n v="0"/>
    <n v="0"/>
    <n v="0.16279999911785126"/>
    <n v="0.37"/>
    <n v="0.16279999911785126"/>
    <n v="0"/>
    <n v="0"/>
    <n v="0"/>
    <n v="0.16279999911785126"/>
    <n v="0"/>
  </r>
  <r>
    <x v="23"/>
    <n v="29"/>
    <n v="2990"/>
    <n v="299005"/>
    <n v="2990059062"/>
    <s v="TEMPORAL PEAJE ELECTRONICO PAGO RECURRENTE"/>
    <n v="-87575540"/>
    <n v="0"/>
    <n v="-875755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063"/>
    <s v="TEMPORAL PSE FINACLE"/>
    <n v="172510268"/>
    <n v="0"/>
    <n v="172510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064"/>
    <s v="TEMPORAL ANULACIONES REDEBAN TD Y TC"/>
    <n v="8880101"/>
    <n v="0"/>
    <n v="8880101.2300000004"/>
    <n v="0.23000000044703484"/>
    <n v="0"/>
    <n v="0.23000000044703484"/>
    <n v="0"/>
    <n v="0"/>
    <n v="0.23000000044703484"/>
    <n v="8.5100000165402895E-2"/>
    <n v="0"/>
    <n v="0"/>
    <n v="0"/>
    <n v="0"/>
    <n v="0"/>
    <n v="0"/>
    <n v="0"/>
    <n v="8.5100000165402895E-2"/>
    <n v="0.37000000000000005"/>
    <n v="8.5100000165402895E-2"/>
    <n v="0"/>
    <n v="0"/>
    <n v="0"/>
    <n v="8.5100000165402895E-2"/>
    <n v="0"/>
  </r>
  <r>
    <x v="23"/>
    <n v="29"/>
    <n v="2990"/>
    <n v="299005"/>
    <n v="2990059072"/>
    <s v="TEMP.INTERFAZ TEF-TC VISION PLUS  ML"/>
    <n v="-6228017736"/>
    <n v="0"/>
    <n v="-6228017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073"/>
    <s v="TEMPORAL INTERFAZ TEF - TC VP  MID"/>
    <n v="-492979048"/>
    <n v="0"/>
    <n v="-492979047.51999998"/>
    <n v="0.48000001907348633"/>
    <n v="0"/>
    <n v="0.48000001907348633"/>
    <n v="0"/>
    <n v="0"/>
    <n v="0.48000001907348633"/>
    <n v="0.17760000705718995"/>
    <n v="0"/>
    <n v="0"/>
    <n v="0"/>
    <n v="0"/>
    <n v="0"/>
    <n v="0"/>
    <n v="0"/>
    <n v="0.17760000705718995"/>
    <n v="0.37"/>
    <n v="0.17760000705718995"/>
    <n v="0"/>
    <n v="0"/>
    <n v="0"/>
    <n v="0.17760000705718995"/>
    <n v="0"/>
  </r>
  <r>
    <x v="23"/>
    <n v="29"/>
    <n v="2990"/>
    <n v="299005"/>
    <n v="2990059080"/>
    <s v="PROVISION TITULOS NO REGISTRADOS"/>
    <n v="-10747570529"/>
    <n v="0"/>
    <n v="-10747570529.190001"/>
    <n v="-0.19000053405761719"/>
    <n v="0"/>
    <n v="0"/>
    <n v="-0.19000053405761719"/>
    <n v="0"/>
    <n v="-0.19000053405761719"/>
    <n v="-7.0300197601318365E-2"/>
    <n v="0"/>
    <n v="0"/>
    <n v="0"/>
    <n v="0"/>
    <n v="0"/>
    <n v="0"/>
    <n v="0"/>
    <n v="-7.0300197601318365E-2"/>
    <n v="0.37000000000000005"/>
    <n v="0"/>
    <n v="-7.0300197601318365E-2"/>
    <n v="0"/>
    <n v="-7.0300197601318365E-2"/>
    <n v="0"/>
    <n v="0"/>
  </r>
  <r>
    <x v="23"/>
    <n v="29"/>
    <n v="2990"/>
    <n v="299005"/>
    <n v="2990059082"/>
    <s v="TEMP.COMISIONES A FAVOR IPM-MDI TARJT.ML"/>
    <n v="-3105119242"/>
    <n v="0"/>
    <n v="-3105119241.7199998"/>
    <n v="0.28000020980834961"/>
    <n v="0"/>
    <n v="0.28000020980834961"/>
    <n v="0"/>
    <n v="0"/>
    <n v="0.28000020980834961"/>
    <n v="0.10360007762908935"/>
    <n v="0"/>
    <n v="0"/>
    <n v="0"/>
    <n v="0"/>
    <n v="0"/>
    <n v="0"/>
    <n v="0"/>
    <n v="0.10360007762908935"/>
    <n v="0.37"/>
    <n v="0.10360007762908935"/>
    <n v="0"/>
    <n v="0"/>
    <n v="0"/>
    <n v="0.10360007762908935"/>
    <n v="0"/>
  </r>
  <r>
    <x v="23"/>
    <n v="29"/>
    <n v="2990"/>
    <n v="299005"/>
    <n v="2990059121"/>
    <s v="TEMP.INTERF DB.AUTOM-AMEXC ML(DEPOS-MDI)"/>
    <n v="-2066"/>
    <n v="0"/>
    <n v="-2065.9899999999998"/>
    <n v="1.0000000000218279E-2"/>
    <n v="0"/>
    <n v="1.0000000000218279E-2"/>
    <n v="0"/>
    <n v="0"/>
    <n v="1.0000000000218279E-2"/>
    <n v="3.7000000000807633E-3"/>
    <n v="0"/>
    <n v="0"/>
    <n v="0"/>
    <n v="0"/>
    <n v="0"/>
    <n v="0"/>
    <n v="0"/>
    <n v="3.7000000000807633E-3"/>
    <n v="0.37"/>
    <n v="3.7000000000807633E-3"/>
    <n v="0"/>
    <n v="0"/>
    <n v="0"/>
    <n v="3.7000000000807633E-3"/>
    <n v="0"/>
  </r>
  <r>
    <x v="23"/>
    <n v="29"/>
    <n v="2990"/>
    <n v="299005"/>
    <n v="2990059127"/>
    <s v="ABONOS PARA APLICAR DEBITOS ACH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1840006351470947"/>
    <n v="0"/>
    <n v="0.11840006351470947"/>
  </r>
  <r>
    <x v="23"/>
    <n v="29"/>
    <n v="2990"/>
    <n v="299005"/>
    <n v="2990059150"/>
    <s v="OTRS.ACTVS.DIVERSOS INTERCAMBIO EMISOR"/>
    <n v="-598298325"/>
    <n v="0"/>
    <n v="-598298325.12"/>
    <n v="-0.12000000476837158"/>
    <n v="0"/>
    <n v="0"/>
    <n v="-0.12000000476837158"/>
    <n v="0"/>
    <n v="-0.12000000476837158"/>
    <n v="-4.4400001764297488E-2"/>
    <n v="0"/>
    <n v="0"/>
    <n v="0"/>
    <n v="0"/>
    <n v="0"/>
    <n v="0"/>
    <n v="0"/>
    <n v="-4.4400001764297488E-2"/>
    <n v="0.37"/>
    <n v="0"/>
    <n v="-4.4400001764297488E-2"/>
    <n v="0"/>
    <n v="-7.3999929428100585E-3"/>
    <n v="0"/>
    <n v="-3.7000008821487428E-2"/>
  </r>
  <r>
    <x v="23"/>
    <n v="29"/>
    <n v="2990"/>
    <n v="299005"/>
    <n v="2990059151"/>
    <s v="TEMPORAL NOTAS CREDITO TARJETA DE CREDI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157"/>
    <s v="TEMPORAL RECAUDO X APLICAR CON GTIA PROTECCI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234"/>
    <s v="CONTRACARGOS INTERNACIONALES IPM.M.E."/>
    <n v="-633459895"/>
    <n v="0"/>
    <n v="-633459895.21000004"/>
    <n v="-0.21000003814697266"/>
    <n v="0"/>
    <n v="0"/>
    <n v="-0.21000003814697266"/>
    <n v="0"/>
    <n v="-0.21000003814697266"/>
    <n v="-7.7700014114379878E-2"/>
    <n v="0"/>
    <n v="0"/>
    <n v="0"/>
    <n v="0"/>
    <n v="0"/>
    <n v="0"/>
    <n v="0"/>
    <n v="-7.7700014114379878E-2"/>
    <n v="0.37"/>
    <n v="0"/>
    <n v="-7.7700014114379878E-2"/>
    <n v="0.13690000176429748"/>
    <n v="0"/>
    <n v="-0.13690000176429748"/>
    <n v="-7.7700014114379878E-2"/>
  </r>
  <r>
    <x v="23"/>
    <n v="29"/>
    <n v="2990"/>
    <n v="299005"/>
    <n v="2990059254"/>
    <s v="CONTROVERSIAS INTERNACIONAL.TC AMEXCO ME"/>
    <n v="-394111607"/>
    <n v="0"/>
    <n v="-394111606.95999998"/>
    <n v="4.0000021457672119E-2"/>
    <n v="0"/>
    <n v="4.0000021457672119E-2"/>
    <n v="0"/>
    <n v="0"/>
    <n v="4.0000021457672119E-2"/>
    <n v="1.4800007939338684E-2"/>
    <n v="0"/>
    <n v="0"/>
    <n v="0"/>
    <n v="0"/>
    <n v="0"/>
    <n v="0"/>
    <n v="0"/>
    <n v="1.4800007939338684E-2"/>
    <n v="0.37"/>
    <n v="1.4800007939338684E-2"/>
    <n v="0"/>
    <n v="0"/>
    <n v="-3.7000008821487428E-2"/>
    <n v="1.4800007939338684E-2"/>
    <n v="3.7000008821487428E-2"/>
  </r>
  <r>
    <x v="23"/>
    <n v="29"/>
    <n v="2990"/>
    <n v="299005"/>
    <n v="2990059311"/>
    <s v="OTROS PAS DIV ABONOS PARA APLICAR A OBLIG AL COB"/>
    <n v="-10562188906"/>
    <n v="0"/>
    <n v="-10562188905.700001"/>
    <n v="0.29999923706054688"/>
    <n v="0"/>
    <n v="0.29999923706054688"/>
    <n v="0"/>
    <n v="0"/>
    <n v="0.29999923706054688"/>
    <n v="0.11099971771240234"/>
    <n v="0"/>
    <n v="0"/>
    <n v="0"/>
    <n v="0"/>
    <n v="0"/>
    <n v="0"/>
    <n v="0"/>
    <n v="0.11099971771240234"/>
    <n v="0.37"/>
    <n v="0.11099971771240234"/>
    <n v="0"/>
    <n v="7.0299491882324219E-2"/>
    <n v="0"/>
    <n v="4.0700225830078124E-2"/>
    <n v="0"/>
  </r>
  <r>
    <x v="23"/>
    <n v="29"/>
    <n v="2990"/>
    <n v="299005"/>
    <n v="2990059312"/>
    <s v="TD VISA PREPAGO NACIONAL COMPESACION"/>
    <n v="4009200"/>
    <n v="0"/>
    <n v="4009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324"/>
    <s v="TEMPORAL RECHAZOS ABONO A COMERCIOS"/>
    <n v="-584427714"/>
    <n v="0"/>
    <n v="-584427713.65999997"/>
    <n v="0.34000003337860107"/>
    <n v="0"/>
    <n v="0.34000003337860107"/>
    <n v="0"/>
    <n v="0"/>
    <n v="0.34000003337860107"/>
    <n v="0.1258000123500824"/>
    <n v="0"/>
    <n v="0"/>
    <n v="0"/>
    <n v="0"/>
    <n v="0"/>
    <n v="0"/>
    <n v="0"/>
    <n v="0.1258000123500824"/>
    <n v="0.37"/>
    <n v="0.1258000123500824"/>
    <n v="0"/>
    <n v="0"/>
    <n v="0"/>
    <n v="0.1258000123500824"/>
    <n v="0"/>
  </r>
  <r>
    <x v="23"/>
    <n v="29"/>
    <n v="2990"/>
    <n v="299005"/>
    <n v="2990059326"/>
    <s v="TEMPORAL EXTRACOMPENSACION A FAVOR"/>
    <n v="-11465188"/>
    <n v="0"/>
    <n v="-11465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333"/>
    <s v="OTROS PAS DIV ABONOS PARA APLICAR A OBLIG AL COB"/>
    <n v="-43093004"/>
    <n v="0"/>
    <n v="-43093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759999603033066"/>
    <n v="0"/>
    <n v="-0.17759999603033066"/>
    <n v="0"/>
  </r>
  <r>
    <x v="23"/>
    <n v="29"/>
    <n v="2990"/>
    <n v="299005"/>
    <n v="2990059335"/>
    <s v="OTROS PAS DIV ABONOS P APLICA OBL AL COB"/>
    <n v="-217714494"/>
    <n v="0"/>
    <n v="-217714494.19"/>
    <n v="-0.18999999761581421"/>
    <n v="0"/>
    <n v="0"/>
    <n v="-0.18999999761581421"/>
    <n v="0"/>
    <n v="-0.18999999761581421"/>
    <n v="-7.0299999117851258E-2"/>
    <n v="0"/>
    <n v="0"/>
    <n v="0"/>
    <n v="0"/>
    <n v="0"/>
    <n v="0"/>
    <n v="0"/>
    <n v="-7.0299999117851258E-2"/>
    <n v="0.37"/>
    <n v="0"/>
    <n v="-7.0299999117851258E-2"/>
    <n v="0"/>
    <n v="-0.14059999823570252"/>
    <n v="0"/>
    <n v="7.0299999117851258E-2"/>
  </r>
  <r>
    <x v="23"/>
    <n v="29"/>
    <n v="2990"/>
    <n v="299005"/>
    <n v="2990059349"/>
    <s v="TEMP.COMPRAS MANUALES VR.ABONO A COMERCS"/>
    <n v="-16620696"/>
    <n v="0"/>
    <n v="-16620695.800000001"/>
    <n v="0.19999999925494194"/>
    <n v="0"/>
    <n v="0.19999999925494194"/>
    <n v="0"/>
    <n v="0"/>
    <n v="0.19999999925494194"/>
    <n v="7.3999999724328511E-2"/>
    <n v="0"/>
    <n v="0"/>
    <n v="0"/>
    <n v="0"/>
    <n v="0"/>
    <n v="0"/>
    <n v="0"/>
    <n v="7.3999999724328511E-2"/>
    <n v="0.36999999999999994"/>
    <n v="7.3999999724328511E-2"/>
    <n v="0"/>
    <n v="0"/>
    <n v="0"/>
    <n v="7.3999999724328511E-2"/>
    <n v="0"/>
  </r>
  <r>
    <x v="23"/>
    <n v="29"/>
    <n v="2990"/>
    <n v="299005"/>
    <n v="2990059401"/>
    <s v="DIVERSOS ABONOS X APLICAR"/>
    <n v="-1016628957"/>
    <n v="0"/>
    <n v="-1016628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402"/>
    <s v="TEMP. DIVERSOS SALDOS X APLICAR CARTERA"/>
    <n v="-16287225897"/>
    <n v="0"/>
    <n v="-16287225896.799999"/>
    <n v="0.20000076293945313"/>
    <n v="0"/>
    <n v="0.20000076293945313"/>
    <n v="0"/>
    <n v="0"/>
    <n v="0.20000076293945313"/>
    <n v="7.4000282287597655E-2"/>
    <n v="0"/>
    <n v="0"/>
    <n v="0"/>
    <n v="0"/>
    <n v="0"/>
    <n v="0"/>
    <n v="0"/>
    <n v="7.4000282287597655E-2"/>
    <n v="0.37"/>
    <n v="7.4000282287597655E-2"/>
    <n v="0"/>
    <n v="0"/>
    <n v="0"/>
    <n v="7.4000282287597655E-2"/>
    <n v="0"/>
  </r>
  <r>
    <x v="23"/>
    <n v="29"/>
    <n v="2990"/>
    <n v="299005"/>
    <n v="2990059404"/>
    <s v="TEMP. DIVERSOS SALDOS X APLICAR DCTO DE TITULOS"/>
    <n v="-27970214775"/>
    <n v="0"/>
    <n v="-27970214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409"/>
    <s v="TEMP. DIVERSOS SALDO X APLICAR CARTERA ME"/>
    <n v="-69582"/>
    <n v="0"/>
    <n v="-69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426"/>
    <s v="TEMPORAL REESTRUCTURACIÓN DIREC CONCILIA CLIENTE"/>
    <n v="-200814207"/>
    <n v="0"/>
    <n v="-200814206.56"/>
    <n v="0.43999999761581421"/>
    <n v="0"/>
    <n v="0.43999999761581421"/>
    <n v="0"/>
    <n v="0"/>
    <n v="0.43999999761581421"/>
    <n v="0.16279999911785126"/>
    <n v="0"/>
    <n v="0"/>
    <n v="0"/>
    <n v="0"/>
    <n v="0"/>
    <n v="0"/>
    <n v="0"/>
    <n v="0.16279999911785126"/>
    <n v="0.37"/>
    <n v="0.16279999911785126"/>
    <n v="0"/>
    <n v="0"/>
    <n v="-4.4400001764297488E-2"/>
    <n v="0.16279999911785126"/>
    <n v="4.4400001764297488E-2"/>
  </r>
  <r>
    <x v="23"/>
    <n v="29"/>
    <n v="2990"/>
    <n v="299005"/>
    <n v="2990059469"/>
    <s v="CIERRE DE SOBRANTES OTROS CANALES PA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479"/>
    <s v="TEMP. COMPL DIVERSOS SALDOS X APLICAR CARTERA ME"/>
    <n v="-195450271"/>
    <n v="0"/>
    <n v="-195450271.44"/>
    <n v="-0.43999999761581421"/>
    <n v="0"/>
    <n v="0"/>
    <n v="-0.43999999761581421"/>
    <n v="0"/>
    <n v="-0.43999999761581421"/>
    <n v="-0.16279999911785126"/>
    <n v="0"/>
    <n v="0"/>
    <n v="0"/>
    <n v="0"/>
    <n v="0"/>
    <n v="0"/>
    <n v="0"/>
    <n v="-0.16279999911785126"/>
    <n v="0.37"/>
    <n v="0"/>
    <n v="-0.16279999911785126"/>
    <n v="0"/>
    <n v="0"/>
    <n v="0"/>
    <n v="-0.16279999911785126"/>
  </r>
  <r>
    <x v="23"/>
    <n v="29"/>
    <n v="2990"/>
    <n v="299005"/>
    <n v="2990059504"/>
    <s v="CI. RECAUDO CRED_HIPOTECARI AFC 27950505"/>
    <n v="-20723861"/>
    <n v="0"/>
    <n v="-20723861.039999999"/>
    <n v="-3.9999999105930328E-2"/>
    <n v="0"/>
    <n v="0"/>
    <n v="-3.9999999105930328E-2"/>
    <n v="0"/>
    <n v="-3.9999999105930328E-2"/>
    <n v="-1.4799999669194222E-2"/>
    <n v="0"/>
    <n v="0"/>
    <n v="0"/>
    <n v="0"/>
    <n v="0"/>
    <n v="0"/>
    <n v="0"/>
    <n v="-1.4799999669194222E-2"/>
    <n v="0.37"/>
    <n v="0"/>
    <n v="-1.4799999669194222E-2"/>
    <n v="0"/>
    <n v="0"/>
    <n v="0"/>
    <n v="-1.4799999669194222E-2"/>
  </r>
  <r>
    <x v="23"/>
    <n v="29"/>
    <n v="2990"/>
    <n v="299005"/>
    <n v="2990059505"/>
    <s v="CI RECAUDO CRED_HIP AHO-CTE 27950506"/>
    <n v="-988883336"/>
    <n v="0"/>
    <n v="-988883336.49000001"/>
    <n v="-0.49000000953674316"/>
    <n v="0"/>
    <n v="0"/>
    <n v="-0.49000000953674316"/>
    <n v="0"/>
    <n v="-0.49000000953674316"/>
    <n v="-0.18130000352859496"/>
    <n v="0"/>
    <n v="0"/>
    <n v="0"/>
    <n v="0"/>
    <n v="0"/>
    <n v="0"/>
    <n v="0"/>
    <n v="-0.18130000352859496"/>
    <n v="0.37"/>
    <n v="0"/>
    <n v="-0.18130000352859496"/>
    <n v="0"/>
    <n v="0"/>
    <n v="0"/>
    <n v="-0.18130000352859496"/>
  </r>
  <r>
    <x v="23"/>
    <n v="29"/>
    <n v="2990"/>
    <n v="299005"/>
    <n v="2990059507"/>
    <s v="CP.REC CRED_HIP SAI EF_CHQ GCIA 27950508"/>
    <n v="1031046953"/>
    <n v="0"/>
    <n v="1031046952.6"/>
    <n v="-0.39999997615814209"/>
    <n v="0"/>
    <n v="0"/>
    <n v="-0.39999997615814209"/>
    <n v="0"/>
    <n v="-0.39999997615814209"/>
    <n v="-0.14799999117851256"/>
    <n v="0"/>
    <n v="0"/>
    <n v="0"/>
    <n v="0"/>
    <n v="0"/>
    <n v="0"/>
    <n v="0"/>
    <n v="-0.14799999117851256"/>
    <n v="0.37"/>
    <n v="0"/>
    <n v="-0.14799999117851256"/>
    <n v="0"/>
    <n v="0"/>
    <n v="0"/>
    <n v="-0.14799999117851256"/>
  </r>
  <r>
    <x v="23"/>
    <n v="29"/>
    <n v="2990"/>
    <n v="299005"/>
    <n v="2990059514"/>
    <s v="SALDO A FAVOR CONVENIOS (27950514)"/>
    <n v="-22445515"/>
    <n v="0"/>
    <n v="-22445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529"/>
    <s v="TC OPEN CARD CONVENIOS"/>
    <n v="-69163581"/>
    <n v="0"/>
    <n v="-69163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541"/>
    <s v="CI RECAUDO CRED.HIP.SUC.VIRTUAL 27950542"/>
    <n v="-55173609"/>
    <n v="0"/>
    <n v="-55173609.030000001"/>
    <n v="-3.0000001192092896E-2"/>
    <n v="0"/>
    <n v="0"/>
    <n v="-3.0000001192092896E-2"/>
    <n v="0"/>
    <n v="-3.0000001192092896E-2"/>
    <n v="-1.1100000441074372E-2"/>
    <n v="0"/>
    <n v="0"/>
    <n v="0"/>
    <n v="0"/>
    <n v="0"/>
    <n v="0"/>
    <n v="0"/>
    <n v="-1.1100000441074372E-2"/>
    <n v="0.37"/>
    <n v="0"/>
    <n v="-1.1100000441074372E-2"/>
    <n v="0"/>
    <n v="0"/>
    <n v="0"/>
    <n v="-1.1100000441074372E-2"/>
  </r>
  <r>
    <x v="23"/>
    <n v="29"/>
    <n v="2990"/>
    <n v="299005"/>
    <n v="2990059573"/>
    <s v="TO DESEMB CREDI.HIP.CHEQUE GCIA 27950574"/>
    <n v="-18872482762"/>
    <n v="0"/>
    <n v="-18872482761.93"/>
    <n v="6.999969482421875E-2"/>
    <n v="0"/>
    <n v="6.999969482421875E-2"/>
    <n v="0"/>
    <n v="0"/>
    <n v="6.999969482421875E-2"/>
    <n v="2.5899887084960938E-2"/>
    <n v="0"/>
    <n v="0"/>
    <n v="0"/>
    <n v="0"/>
    <n v="0"/>
    <n v="0"/>
    <n v="0"/>
    <n v="2.5899887084960938E-2"/>
    <n v="0.37"/>
    <n v="2.5899887084960938E-2"/>
    <n v="0"/>
    <n v="0"/>
    <n v="0"/>
    <n v="2.5899887084960938E-2"/>
    <n v="0"/>
  </r>
  <r>
    <x v="23"/>
    <n v="29"/>
    <n v="2990"/>
    <n v="299005"/>
    <n v="2990059583"/>
    <s v="TC CHEQUES-CANJE CONVENIOS 279505584"/>
    <n v="-5803457"/>
    <n v="0"/>
    <n v="-5803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586"/>
    <s v="TO CRUCE INTERNO TCR CONVENIOS"/>
    <n v="-4242"/>
    <n v="0"/>
    <n v="-4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613"/>
    <s v="TEMPORAL DESEMBOLSOS SUFI - PAB"/>
    <n v="-2633798633"/>
    <n v="0"/>
    <n v="-2633798633.3000002"/>
    <n v="-0.30000019073486328"/>
    <n v="0"/>
    <n v="0"/>
    <n v="-0.30000019073486328"/>
    <n v="0"/>
    <n v="-0.30000019073486328"/>
    <n v="-0.11100007057189941"/>
    <n v="0"/>
    <n v="0"/>
    <n v="0"/>
    <n v="0"/>
    <n v="0"/>
    <n v="0"/>
    <n v="0"/>
    <n v="-0.11100007057189941"/>
    <n v="0.37"/>
    <n v="0"/>
    <n v="-0.11100007057189941"/>
    <n v="0"/>
    <n v="0"/>
    <n v="0"/>
    <n v="-0.11100007057189941"/>
  </r>
  <r>
    <x v="23"/>
    <n v="29"/>
    <n v="2990"/>
    <n v="299005"/>
    <n v="2990059614"/>
    <s v="TEMPORAL COMISION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616"/>
    <s v="TEMPORAL NC-DEV. PAGOS DOBLES SUFI - PAB"/>
    <n v="-20847020"/>
    <n v="0"/>
    <n v="-20847019.640000001"/>
    <n v="0.35999999940395355"/>
    <n v="0"/>
    <n v="0.35999999940395355"/>
    <n v="0"/>
    <n v="0"/>
    <n v="0.35999999940395355"/>
    <n v="0.13319999977946281"/>
    <n v="0"/>
    <n v="0"/>
    <n v="0"/>
    <n v="0"/>
    <n v="0"/>
    <n v="0"/>
    <n v="0"/>
    <n v="0.13319999977946281"/>
    <n v="0.37"/>
    <n v="0.13319999977946281"/>
    <n v="0"/>
    <n v="0"/>
    <n v="-1.1100000441074372E-2"/>
    <n v="0.13319999977946281"/>
    <n v="1.1100000441074372E-2"/>
  </r>
  <r>
    <x v="23"/>
    <n v="29"/>
    <n v="2990"/>
    <n v="299005"/>
    <n v="2990059618"/>
    <s v="RECAUDOS CONVENIOS MANUALES SUFI-PAB"/>
    <n v="-601197153"/>
    <n v="0"/>
    <n v="-601197153.39999998"/>
    <n v="-0.39999997615814209"/>
    <n v="0"/>
    <n v="0"/>
    <n v="-0.39999997615814209"/>
    <n v="0"/>
    <n v="-0.39999997615814209"/>
    <n v="-0.14799999117851256"/>
    <n v="0"/>
    <n v="0"/>
    <n v="0"/>
    <n v="0"/>
    <n v="0"/>
    <n v="0"/>
    <n v="0"/>
    <n v="-0.14799999117851256"/>
    <n v="0.37"/>
    <n v="0"/>
    <n v="-0.14799999117851256"/>
    <n v="0.15170003175735475"/>
    <n v="0"/>
    <n v="-0.15170003175735475"/>
    <n v="-0.14799999117851256"/>
  </r>
  <r>
    <x v="23"/>
    <n v="29"/>
    <n v="2990"/>
    <n v="299005"/>
    <n v="2990059619"/>
    <s v="RECAUDOS CONVENIOS AUTOMATICOS SUFI-PAB"/>
    <n v="-828798593"/>
    <n v="0"/>
    <n v="-828798593.17999995"/>
    <n v="-0.1799999475479126"/>
    <n v="0"/>
    <n v="0"/>
    <n v="-0.1799999475479126"/>
    <n v="0"/>
    <n v="-0.1799999475479126"/>
    <n v="-6.6599980592727662E-2"/>
    <n v="0"/>
    <n v="0"/>
    <n v="0"/>
    <n v="0"/>
    <n v="0"/>
    <n v="0"/>
    <n v="0"/>
    <n v="-6.6599980592727662E-2"/>
    <n v="0.37"/>
    <n v="0"/>
    <n v="-6.6599980592727662E-2"/>
    <n v="9.2499999999999999E-2"/>
    <n v="0"/>
    <n v="-9.2499999999999999E-2"/>
    <n v="-6.6599980592727662E-2"/>
  </r>
  <r>
    <x v="23"/>
    <n v="29"/>
    <n v="2990"/>
    <n v="299005"/>
    <n v="2990059620"/>
    <s v="TEMP PARTIDAS POR IDENTIF MANUAL - SUFI"/>
    <n v="-593240014"/>
    <n v="0"/>
    <n v="-593240013.70000005"/>
    <n v="0.29999995231628418"/>
    <n v="0"/>
    <n v="0.29999995231628418"/>
    <n v="0"/>
    <n v="0"/>
    <n v="0.29999995231628418"/>
    <n v="0.11099998235702514"/>
    <n v="0"/>
    <n v="0"/>
    <n v="0"/>
    <n v="0"/>
    <n v="0"/>
    <n v="0"/>
    <n v="0"/>
    <n v="0.11099998235702514"/>
    <n v="0.37"/>
    <n v="0.11099998235702514"/>
    <n v="0"/>
    <n v="0"/>
    <n v="-7.3999995589256282E-2"/>
    <n v="0.11099998235702514"/>
    <n v="7.3999995589256282E-2"/>
  </r>
  <r>
    <x v="23"/>
    <n v="29"/>
    <n v="2990"/>
    <n v="299005"/>
    <n v="2990059621"/>
    <s v="TEMP PARTIDAS POR IDENT AUTOM - SUFI"/>
    <n v="-119910360"/>
    <n v="0"/>
    <n v="-119910359.72"/>
    <n v="0.2800000011920929"/>
    <n v="0"/>
    <n v="0.2800000011920929"/>
    <n v="0"/>
    <n v="0"/>
    <n v="0.2800000011920929"/>
    <n v="0.10360000044107437"/>
    <n v="0"/>
    <n v="0"/>
    <n v="0"/>
    <n v="0"/>
    <n v="0"/>
    <n v="0"/>
    <n v="0"/>
    <n v="0.10360000044107437"/>
    <n v="0.37"/>
    <n v="0.10360000044107437"/>
    <n v="0"/>
    <n v="0"/>
    <n v="-2.5899997353553771E-2"/>
    <n v="0.10360000044107437"/>
    <n v="2.5899997353553771E-2"/>
  </r>
  <r>
    <x v="23"/>
    <n v="29"/>
    <n v="2990"/>
    <n v="299005"/>
    <n v="2990059622"/>
    <s v="TEMP RECAUDOS OTRAS ENTIDADES SUFI-PAB"/>
    <n v="-781100"/>
    <n v="0"/>
    <n v="-781099.84"/>
    <n v="0.16000000003259629"/>
    <n v="0"/>
    <n v="0.16000000003259629"/>
    <n v="0"/>
    <n v="0"/>
    <n v="0.16000000003259629"/>
    <n v="5.9200000012060626E-2"/>
    <n v="0"/>
    <n v="0"/>
    <n v="0"/>
    <n v="0"/>
    <n v="0"/>
    <n v="0"/>
    <n v="0"/>
    <n v="5.9200000012060626E-2"/>
    <n v="0.37"/>
    <n v="5.9200000012060626E-2"/>
    <n v="0"/>
    <n v="0"/>
    <n v="0"/>
    <n v="5.9200000012060626E-2"/>
    <n v="0"/>
  </r>
  <r>
    <x v="23"/>
    <n v="29"/>
    <n v="2990"/>
    <n v="299005"/>
    <n v="2990059625"/>
    <s v="TEM TRAMITE  VEHICULO RENTING"/>
    <n v="-8736303"/>
    <n v="0"/>
    <n v="-8736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705"/>
    <s v="TESORERIA INGRESOS - EGRESOS"/>
    <n v="-4739408700"/>
    <n v="0"/>
    <n v="-4739408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706"/>
    <s v="NOTAS CREDITO POR APLICAR"/>
    <n v="-56892972313"/>
    <n v="0"/>
    <n v="-56892972312.690002"/>
    <n v="0.30999755859375"/>
    <n v="0"/>
    <n v="0.30999755859375"/>
    <n v="0"/>
    <n v="0"/>
    <n v="0.30999755859375"/>
    <n v="0.1146990966796875"/>
    <n v="0"/>
    <n v="0"/>
    <n v="0"/>
    <n v="0"/>
    <n v="0"/>
    <n v="0"/>
    <n v="0"/>
    <n v="0.1146990966796875"/>
    <n v="0.37"/>
    <n v="0.1146990966796875"/>
    <n v="0"/>
    <n v="0"/>
    <n v="-0.13690101623535156"/>
    <n v="0.1146990966796875"/>
    <n v="0.13690101623535156"/>
  </r>
  <r>
    <x v="23"/>
    <n v="29"/>
    <n v="2990"/>
    <n v="299005"/>
    <n v="2990059711"/>
    <s v="OPCIONES DE COMPRA PARCIALES"/>
    <n v="-385982580"/>
    <n v="0"/>
    <n v="-3859825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724"/>
    <s v="CANON EXTRA COMPENSADO"/>
    <n v="-99816395469"/>
    <n v="0"/>
    <n v="-99816395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725"/>
    <s v="POR IDENTIFICAR PAGOS"/>
    <n v="6642966673"/>
    <n v="0"/>
    <n v="6642966672.5799999"/>
    <n v="-0.42000007629394531"/>
    <n v="0"/>
    <n v="0"/>
    <n v="-0.42000007629394531"/>
    <n v="0"/>
    <n v="-0.42000007629394531"/>
    <n v="-0.15540002822875976"/>
    <n v="0"/>
    <n v="0"/>
    <n v="0"/>
    <n v="0"/>
    <n v="0"/>
    <n v="0"/>
    <n v="0"/>
    <n v="-0.15540002822875976"/>
    <n v="0.37"/>
    <n v="0"/>
    <n v="-0.15540002822875976"/>
    <n v="0"/>
    <n v="0"/>
    <n v="0"/>
    <n v="-0.15540002822875976"/>
  </r>
  <r>
    <x v="23"/>
    <n v="29"/>
    <n v="2990"/>
    <n v="299005"/>
    <n v="2990059726"/>
    <s v="POR IDENTIFICAR RECAUDOS"/>
    <n v="-691344537"/>
    <n v="0"/>
    <n v="-691344537.16999996"/>
    <n v="-0.16999995708465576"/>
    <n v="0"/>
    <n v="0"/>
    <n v="-0.16999995708465576"/>
    <n v="0"/>
    <n v="-0.16999995708465576"/>
    <n v="-6.2899984121322625E-2"/>
    <n v="0"/>
    <n v="0"/>
    <n v="0"/>
    <n v="0"/>
    <n v="0"/>
    <n v="0"/>
    <n v="0"/>
    <n v="-6.2899984121322625E-2"/>
    <n v="0.36999999999999994"/>
    <n v="0"/>
    <n v="-6.2899984121322625E-2"/>
    <n v="9.6199996471405022E-2"/>
    <n v="0"/>
    <n v="-9.6199996471405022E-2"/>
    <n v="-6.2899984121322625E-2"/>
  </r>
  <r>
    <x v="23"/>
    <n v="29"/>
    <n v="2990"/>
    <n v="299005"/>
    <n v="2990059741"/>
    <s v="SEGUROS PAGADOS POR ANTICIPADO"/>
    <n v="-14085409"/>
    <n v="0"/>
    <n v="-14085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745"/>
    <s v="TRANSFERENICAS ELECTRONICAS"/>
    <n v="-7383348673"/>
    <n v="0"/>
    <n v="-7383348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750"/>
    <s v="PREDIAL CONTRATOS ACTIV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755"/>
    <s v="CTA PUENTE X LEGALIZAR TRAMITE VEHICULOS - RENTI"/>
    <n v="-15744941"/>
    <n v="0"/>
    <n v="-15744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756"/>
    <s v="LEGALIZ IMPUEST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904"/>
    <s v="TEMPORAL RECAUDOS TRANSPORTE DE EFECTIVO -SA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908"/>
    <s v="TEMPORAL RECAUDO HORARIO EXTENDIDO"/>
    <n v="-458387869"/>
    <n v="0"/>
    <n v="-458387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911"/>
    <s v="TEMPORAL RECAUDOS NEQUI"/>
    <n v="8361802"/>
    <n v="0"/>
    <n v="8361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989"/>
    <s v="ABONOS PARA APLICAR CARTERA SINIESTROS"/>
    <n v="-754401301"/>
    <n v="0"/>
    <n v="-754401300.85000002"/>
    <n v="0.14999997615814209"/>
    <n v="0"/>
    <n v="0.14999997615814209"/>
    <n v="0"/>
    <n v="0"/>
    <n v="0.14999997615814209"/>
    <n v="5.5499991178512571E-2"/>
    <n v="0"/>
    <n v="0"/>
    <n v="0"/>
    <n v="0"/>
    <n v="0"/>
    <n v="0"/>
    <n v="0"/>
    <n v="5.5499991178512571E-2"/>
    <n v="0.37"/>
    <n v="5.5499991178512571E-2"/>
    <n v="0"/>
    <n v="0"/>
    <n v="-0.15170000970363617"/>
    <n v="5.5499991178512571E-2"/>
    <n v="0.15170000970363617"/>
  </r>
  <r>
    <x v="23"/>
    <n v="29"/>
    <n v="2990"/>
    <n v="299010"/>
    <n v="2990109010"/>
    <s v="SOBRANTES EN CAJA ATM'S"/>
    <n v="-21260000"/>
    <n v="0"/>
    <n v="-212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10"/>
    <n v="2990109011"/>
    <s v="SOBRANTES EN CAJA OFICINAS"/>
    <n v="-1422807803"/>
    <n v="0"/>
    <n v="-1422807803.49"/>
    <n v="-0.49000000953674316"/>
    <n v="0"/>
    <n v="0"/>
    <n v="-0.49000000953674316"/>
    <n v="0"/>
    <n v="-0.49000000953674316"/>
    <n v="-0.18130000352859496"/>
    <n v="0"/>
    <n v="0"/>
    <n v="0"/>
    <n v="0"/>
    <n v="0"/>
    <n v="0"/>
    <n v="0"/>
    <n v="-0.18130000352859496"/>
    <n v="0.37"/>
    <n v="0"/>
    <n v="-0.18130000352859496"/>
    <n v="8.5100007057189939E-2"/>
    <n v="0"/>
    <n v="-8.5100007057189939E-2"/>
    <n v="-0.18130000352859496"/>
  </r>
  <r>
    <x v="23"/>
    <n v="29"/>
    <n v="2990"/>
    <n v="299010"/>
    <n v="2990109012"/>
    <s v="SOBRANTES S CAJERO REMOTO ATM PROSEGUR"/>
    <n v="-219804000"/>
    <n v="0"/>
    <n v="-21980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10"/>
    <n v="2990109013"/>
    <s v="SOBRANTES S CAJERO REMOTO ATMS BRINK"/>
    <n v="-412955150"/>
    <n v="0"/>
    <n v="-412955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8130000352859496"/>
    <n v="0"/>
    <n v="0.18130000352859496"/>
  </r>
  <r>
    <x v="23"/>
    <n v="29"/>
    <n v="2990"/>
    <n v="299010"/>
    <n v="2990109015"/>
    <s v="CXP SOBRANTE CAJERO TARJETA CREDITO ML"/>
    <n v="-10563623"/>
    <n v="0"/>
    <n v="-10563622.57"/>
    <n v="0.42999999970197678"/>
    <n v="0"/>
    <n v="0.42999999970197678"/>
    <n v="0"/>
    <n v="0"/>
    <n v="0.42999999970197678"/>
    <n v="0.15909999988973139"/>
    <n v="0"/>
    <n v="0"/>
    <n v="0"/>
    <n v="0"/>
    <n v="0"/>
    <n v="0"/>
    <n v="0"/>
    <n v="0.15909999988973139"/>
    <n v="0.36999999999999994"/>
    <n v="0.15909999988973139"/>
    <n v="0"/>
    <n v="0"/>
    <n v="0"/>
    <n v="0.15909999988973139"/>
    <n v="0"/>
  </r>
  <r>
    <x v="23"/>
    <n v="29"/>
    <n v="2990"/>
    <n v="299010"/>
    <n v="2990109016"/>
    <s v="SOBRANTES S CAJEROS REMOTO ATMS WACKENHUT"/>
    <n v="-208991000"/>
    <n v="0"/>
    <n v="-20899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10"/>
    <n v="2990109017"/>
    <s v="SOBRANTES S CAJEROS REMOTOS ATMS ATLAS"/>
    <n v="-117039850"/>
    <n v="0"/>
    <n v="-117039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10"/>
    <n v="2990109018"/>
    <s v="S_ CAJ_R_TRANSVAS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10"/>
    <n v="2990109020"/>
    <s v="SOBRANTES S EN CAJEROS REMOTOS OFICINAS"/>
    <n v="-549096151"/>
    <n v="0"/>
    <n v="-549096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10"/>
    <n v="2990109026"/>
    <s v="SOBRANTES EN CORRESPONSALES BANCARI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10"/>
    <n v="2990109080"/>
    <s v="CXP SOBRANTES CAJEROS Y CONTRACARGOS INT.  REDEB"/>
    <n v="-1902197167"/>
    <n v="0"/>
    <n v="-1902197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10"/>
    <n v="2990109118"/>
    <s v="SOBRANTES  EFECTIVO RECIBIDO TRANSPORTE VALORES"/>
    <n v="-25312443"/>
    <n v="0"/>
    <n v="-25312442.59"/>
    <n v="0.41000000014901161"/>
    <n v="0"/>
    <n v="0.41000000014901161"/>
    <n v="0"/>
    <n v="0"/>
    <n v="0.41000000014901161"/>
    <n v="0.15170000005513429"/>
    <n v="0"/>
    <n v="0"/>
    <n v="0"/>
    <n v="0"/>
    <n v="0"/>
    <n v="0"/>
    <n v="0"/>
    <n v="0.15170000005513429"/>
    <n v="0.37"/>
    <n v="0.15170000005513429"/>
    <n v="0"/>
    <n v="0"/>
    <n v="-0.17759999999310822"/>
    <n v="0.15170000005513429"/>
    <n v="0.17759999999310822"/>
  </r>
  <r>
    <x v="23"/>
    <n v="29"/>
    <n v="2990"/>
    <n v="299010"/>
    <n v="2990109271"/>
    <s v="SOBRANTES EN CAJA M.E.DOLAR"/>
    <n v="-9218533"/>
    <n v="0"/>
    <n v="-9218532.6300000008"/>
    <n v="0.36999999918043613"/>
    <n v="0"/>
    <n v="0.36999999918043613"/>
    <n v="0"/>
    <n v="0"/>
    <n v="0.36999999918043613"/>
    <n v="0.13689999969676137"/>
    <n v="0"/>
    <n v="0"/>
    <n v="0"/>
    <n v="0"/>
    <n v="0"/>
    <n v="0"/>
    <n v="0"/>
    <n v="0.13689999969676137"/>
    <n v="0.37"/>
    <n v="0.13689999969676137"/>
    <n v="0"/>
    <n v="0.16279999980702997"/>
    <n v="0"/>
    <n v="-2.5900000110268606E-2"/>
    <n v="0"/>
  </r>
  <r>
    <x v="23"/>
    <n v="29"/>
    <n v="2990"/>
    <n v="299015"/>
    <n v="2990159010"/>
    <s v="SOBRANTES  CANJE A CARGO_"/>
    <n v="-983972700"/>
    <n v="0"/>
    <n v="-983972700.20000005"/>
    <n v="-0.20000004768371582"/>
    <n v="0"/>
    <n v="0"/>
    <n v="-0.20000004768371582"/>
    <n v="0"/>
    <n v="-0.20000004768371582"/>
    <n v="-7.4000017642974855E-2"/>
    <n v="0"/>
    <n v="0"/>
    <n v="0"/>
    <n v="0"/>
    <n v="0"/>
    <n v="0"/>
    <n v="0"/>
    <n v="-7.4000017642974855E-2"/>
    <n v="0.37"/>
    <n v="0"/>
    <n v="-7.4000017642974855E-2"/>
    <n v="5.9200031757354735E-2"/>
    <n v="0"/>
    <n v="-5.9200031757354735E-2"/>
    <n v="-7.4000017642974855E-2"/>
  </r>
  <r>
    <x v="23"/>
    <n v="29"/>
    <n v="2990"/>
    <n v="299015"/>
    <n v="2990159011"/>
    <s v="SOBRANTES S EN CANJE A FAVOR"/>
    <n v="-1108793719"/>
    <n v="0"/>
    <n v="-1108793718.77"/>
    <n v="0.23000001907348633"/>
    <n v="0"/>
    <n v="0.23000001907348633"/>
    <n v="0"/>
    <n v="0"/>
    <n v="0.23000001907348633"/>
    <n v="8.5100007057189939E-2"/>
    <n v="0"/>
    <n v="0"/>
    <n v="0"/>
    <n v="0"/>
    <n v="0"/>
    <n v="0"/>
    <n v="0"/>
    <n v="8.5100007057189939E-2"/>
    <n v="0.37"/>
    <n v="8.5100007057189939E-2"/>
    <n v="0"/>
    <n v="0"/>
    <n v="-0.14060000030323863"/>
    <n v="8.5100007057189939E-2"/>
    <n v="0.14060000030323863"/>
  </r>
  <r>
    <x v="23"/>
    <n v="29"/>
    <n v="2990"/>
    <n v="299095"/>
    <n v="2990950011"/>
    <s v="TEMP INTERNA CDT-DECE INTERES"/>
    <n v="791117264"/>
    <n v="0"/>
    <n v="791117263.77999997"/>
    <n v="-0.22000002861022949"/>
    <n v="0"/>
    <n v="0"/>
    <n v="-0.22000002861022949"/>
    <n v="0"/>
    <n v="-0.22000002861022949"/>
    <n v="-8.1400010585784915E-2"/>
    <n v="0"/>
    <n v="0"/>
    <n v="0"/>
    <n v="0"/>
    <n v="0"/>
    <n v="0"/>
    <n v="0"/>
    <n v="-8.1400010585784915E-2"/>
    <n v="0.37"/>
    <n v="0"/>
    <n v="-8.1400010585784915E-2"/>
    <n v="0"/>
    <n v="-0.10359998941421508"/>
    <n v="0"/>
    <n v="2.2199978828430167E-2"/>
  </r>
  <r>
    <x v="23"/>
    <n v="29"/>
    <n v="2990"/>
    <n v="299095"/>
    <n v="2990950062"/>
    <s v="TEMPORAL INTERNA FINACLE - CDT"/>
    <n v="229941531"/>
    <n v="0"/>
    <n v="229941530.56999999"/>
    <n v="-0.43000000715255737"/>
    <n v="0"/>
    <n v="0"/>
    <n v="-0.43000000715255737"/>
    <n v="0"/>
    <n v="-0.43000000715255737"/>
    <n v="-0.15910000264644622"/>
    <n v="0"/>
    <n v="0"/>
    <n v="0"/>
    <n v="0"/>
    <n v="0"/>
    <n v="0"/>
    <n v="0"/>
    <n v="-0.15910000264644622"/>
    <n v="0.37"/>
    <n v="0"/>
    <n v="-0.15910000264644622"/>
    <n v="0"/>
    <n v="0"/>
    <n v="0"/>
    <n v="-0.15910000264644622"/>
  </r>
  <r>
    <x v="23"/>
    <n v="29"/>
    <n v="2990"/>
    <n v="299095"/>
    <n v="2990950080"/>
    <s v="TEMPORAL RECHAZOS DEV ACH - NEQUI - FINACLE"/>
    <n v="-781145304"/>
    <n v="0"/>
    <n v="-781145303.94000006"/>
    <n v="5.9999942779541016E-2"/>
    <n v="0"/>
    <n v="5.9999942779541016E-2"/>
    <n v="0"/>
    <n v="0"/>
    <n v="5.9999942779541016E-2"/>
    <n v="2.2199978828430174E-2"/>
    <n v="0"/>
    <n v="0"/>
    <n v="0"/>
    <n v="0"/>
    <n v="0"/>
    <n v="0"/>
    <n v="0"/>
    <n v="2.2199978828430174E-2"/>
    <n v="0.36999999999999994"/>
    <n v="2.2199978828430174E-2"/>
    <n v="0"/>
    <n v="2.2199999503791333E-2"/>
    <n v="0"/>
    <n v="-2.0675361159239181E-8"/>
    <n v="0"/>
  </r>
  <r>
    <x v="23"/>
    <n v="29"/>
    <n v="2990"/>
    <n v="299095"/>
    <n v="2990950085"/>
    <s v="TEMPORAL VENCIMIENTOS CDT - BON "/>
    <n v="571008634"/>
    <n v="0"/>
    <n v="571008634.03999996"/>
    <n v="3.9999961853027344E-2"/>
    <n v="0"/>
    <n v="3.9999961853027344E-2"/>
    <n v="0"/>
    <n v="0"/>
    <n v="3.9999961853027344E-2"/>
    <n v="1.4799985885620117E-2"/>
    <n v="0"/>
    <n v="0"/>
    <n v="0"/>
    <n v="0"/>
    <n v="0"/>
    <n v="0"/>
    <n v="0"/>
    <n v="1.4799985885620117E-2"/>
    <n v="0.37"/>
    <n v="1.4799985885620117E-2"/>
    <n v="0"/>
    <n v="0"/>
    <n v="0"/>
    <n v="1.4799985885620117E-2"/>
    <n v="0"/>
  </r>
  <r>
    <x v="23"/>
    <n v="29"/>
    <n v="2990"/>
    <n v="299095"/>
    <n v="2990950111"/>
    <s v="TARJETA VISA PREPAGO VISIÓN PLUS"/>
    <n v="-5742935916"/>
    <n v="0"/>
    <n v="-5742935916.3999996"/>
    <n v="-0.39999961853027344"/>
    <n v="0"/>
    <n v="0"/>
    <n v="-0.39999961853027344"/>
    <n v="0"/>
    <n v="-0.39999961853027344"/>
    <n v="-0.14799985885620118"/>
    <n v="0"/>
    <n v="0"/>
    <n v="0"/>
    <n v="0"/>
    <n v="0"/>
    <n v="0"/>
    <n v="0"/>
    <n v="-0.14799985885620118"/>
    <n v="0.37"/>
    <n v="0"/>
    <n v="-0.14799985885620118"/>
    <n v="0"/>
    <n v="-6.6600002646446221E-2"/>
    <n v="0"/>
    <n v="-8.1399856209754956E-2"/>
  </r>
  <r>
    <x v="23"/>
    <n v="29"/>
    <n v="2990"/>
    <n v="299095"/>
    <n v="2990951002"/>
    <s v="PASIVOS DIVERSOS IVA POLIZA DE SEGUROS"/>
    <n v="-1430457912"/>
    <n v="0"/>
    <n v="-1430457911.76"/>
    <n v="0.24000000953674316"/>
    <n v="0"/>
    <n v="0.24000000953674316"/>
    <n v="0"/>
    <n v="0"/>
    <n v="0.24000000953674316"/>
    <n v="8.8800003528594976E-2"/>
    <n v="0"/>
    <n v="0"/>
    <n v="0"/>
    <n v="0"/>
    <n v="0"/>
    <n v="0"/>
    <n v="0"/>
    <n v="8.8800003528594976E-2"/>
    <n v="0.37"/>
    <n v="8.8800003528594976E-2"/>
    <n v="0"/>
    <n v="8.8800003528594976E-2"/>
    <n v="0"/>
    <n v="0"/>
    <n v="0"/>
  </r>
  <r>
    <x v="23"/>
    <n v="29"/>
    <n v="2990"/>
    <n v="299095"/>
    <n v="2990951003"/>
    <s v="INCENTIVOS TARJETA DE CREDITO COMPRAS"/>
    <n v="2235172937"/>
    <n v="0"/>
    <n v="2235172937.1999998"/>
    <n v="0.19999980926513672"/>
    <n v="0"/>
    <n v="0.19999980926513672"/>
    <n v="0"/>
    <n v="0"/>
    <n v="0.19999980926513672"/>
    <n v="7.3999929428100589E-2"/>
    <n v="0"/>
    <n v="0"/>
    <n v="0"/>
    <n v="0"/>
    <n v="0"/>
    <n v="0"/>
    <n v="0"/>
    <n v="7.3999929428100589E-2"/>
    <n v="0.37"/>
    <n v="7.3999929428100589E-2"/>
    <n v="0"/>
    <n v="0"/>
    <n v="0"/>
    <n v="7.3999929428100589E-2"/>
    <n v="0"/>
  </r>
  <r>
    <x v="23"/>
    <n v="29"/>
    <n v="2990"/>
    <n v="299095"/>
    <n v="2990951004"/>
    <s v="INCENTIVOS TARJETAS DE CREDITO SERVICIOS"/>
    <n v="2624695208"/>
    <n v="0"/>
    <n v="2624695207.6700001"/>
    <n v="-0.32999992370605469"/>
    <n v="0"/>
    <n v="0"/>
    <n v="-0.32999992370605469"/>
    <n v="0"/>
    <n v="-0.32999992370605469"/>
    <n v="-0.12209997177124023"/>
    <n v="0"/>
    <n v="0"/>
    <n v="0"/>
    <n v="0"/>
    <n v="0"/>
    <n v="0"/>
    <n v="0"/>
    <n v="-0.12209997177124023"/>
    <n v="0.37"/>
    <n v="0"/>
    <n v="-0.12209997177124023"/>
    <n v="0"/>
    <n v="0"/>
    <n v="0"/>
    <n v="-0.12209997177124023"/>
  </r>
  <r>
    <x v="23"/>
    <n v="29"/>
    <n v="2990"/>
    <n v="299095"/>
    <n v="2990951007"/>
    <s v="INCENTIVOS TARJETA DE CREDITO HONORARI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95"/>
    <n v="2990951008"/>
    <s v="INCENTIVOS TARJETA DE CREDITO TIQUETES AEREOS"/>
    <n v="395189536"/>
    <n v="0"/>
    <n v="395189535.73000002"/>
    <n v="-0.26999998092651367"/>
    <n v="0"/>
    <n v="0"/>
    <n v="-0.26999998092651367"/>
    <n v="0"/>
    <n v="-0.26999998092651367"/>
    <n v="-9.9899992942810059E-2"/>
    <n v="0"/>
    <n v="0"/>
    <n v="0"/>
    <n v="0"/>
    <n v="0"/>
    <n v="0"/>
    <n v="0"/>
    <n v="-9.9899992942810059E-2"/>
    <n v="0.37"/>
    <n v="0"/>
    <n v="-9.9899992942810059E-2"/>
    <n v="0"/>
    <n v="0"/>
    <n v="0"/>
    <n v="-9.9899992942810059E-2"/>
  </r>
  <r>
    <x v="23"/>
    <n v="29"/>
    <n v="2990"/>
    <n v="299095"/>
    <n v="2990951009"/>
    <s v="INCENTIVOS T DE C RESTAURANTE Y HOSPEDAJ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95"/>
    <n v="2990951020"/>
    <s v="ABONOS PENDIENTES POR APLICAR- ERP"/>
    <n v="-1853113"/>
    <n v="0"/>
    <n v="-1853113.24"/>
    <n v="-0.23999999999068677"/>
    <n v="0"/>
    <n v="0"/>
    <n v="-0.23999999999068677"/>
    <n v="0"/>
    <n v="-0.23999999999068677"/>
    <n v="-8.8799999996554108E-2"/>
    <n v="0"/>
    <n v="0"/>
    <n v="0"/>
    <n v="0"/>
    <n v="0"/>
    <n v="0"/>
    <n v="0"/>
    <n v="-8.8799999996554108E-2"/>
    <n v="0.37"/>
    <n v="0"/>
    <n v="-8.8799999996554108E-2"/>
    <n v="0"/>
    <n v="-8.8799999996554108E-2"/>
    <n v="0"/>
    <n v="0"/>
  </r>
  <r>
    <x v="23"/>
    <n v="29"/>
    <n v="2990"/>
    <n v="299095"/>
    <n v="2990951023"/>
    <s v="TEMPORAL NC CANJE SA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95"/>
    <n v="2990951300"/>
    <s v="TEMP. PAGOS PENDIENTES POR APLICAR TCR-VP ML"/>
    <n v="-43136717"/>
    <n v="0"/>
    <n v="-43136717.43"/>
    <n v="-0.42999999970197678"/>
    <n v="0"/>
    <n v="0"/>
    <n v="-0.42999999970197678"/>
    <n v="0"/>
    <n v="-0.42999999970197678"/>
    <n v="-0.15909999988973139"/>
    <n v="0"/>
    <n v="0"/>
    <n v="0"/>
    <n v="0"/>
    <n v="0"/>
    <n v="0"/>
    <n v="0"/>
    <n v="-0.15909999988973139"/>
    <n v="0.36999999999999994"/>
    <n v="0"/>
    <n v="-0.15909999988973139"/>
    <n v="0"/>
    <n v="0"/>
    <n v="0"/>
    <n v="-0.15909999988973139"/>
  </r>
  <r>
    <x v="23"/>
    <n v="29"/>
    <n v="2990"/>
    <n v="299095"/>
    <n v="2990951301"/>
    <s v="TEMP.RECHAZOS PAGOS  TCR-VP ML"/>
    <n v="-293914208"/>
    <n v="0"/>
    <n v="-293914208.44"/>
    <n v="-0.43999999761581421"/>
    <n v="0"/>
    <n v="0"/>
    <n v="-0.43999999761581421"/>
    <n v="0"/>
    <n v="-0.43999999761581421"/>
    <n v="-0.16279999911785126"/>
    <n v="0"/>
    <n v="0"/>
    <n v="0"/>
    <n v="0"/>
    <n v="0"/>
    <n v="0"/>
    <n v="0"/>
    <n v="-0.16279999911785126"/>
    <n v="0.37"/>
    <n v="0"/>
    <n v="-0.16279999911785126"/>
    <n v="0"/>
    <n v="0"/>
    <n v="0"/>
    <n v="-0.16279999911785126"/>
  </r>
  <r>
    <x v="23"/>
    <n v="29"/>
    <n v="2990"/>
    <n v="299095"/>
    <n v="2990951302"/>
    <s v="SALDO A FAVOR TCR PESOS"/>
    <n v="-6791149119"/>
    <n v="0"/>
    <n v="-6791149118.9899998"/>
    <n v="1.0000228881835937E-2"/>
    <n v="0"/>
    <n v="1.0000228881835937E-2"/>
    <n v="0"/>
    <n v="0"/>
    <n v="1.0000228881835937E-2"/>
    <n v="3.700084686279297E-3"/>
    <n v="0"/>
    <n v="0"/>
    <n v="0"/>
    <n v="0"/>
    <n v="0"/>
    <n v="0"/>
    <n v="0"/>
    <n v="3.700084686279297E-3"/>
    <n v="0.37"/>
    <n v="3.700084686279297E-3"/>
    <n v="0"/>
    <n v="0"/>
    <n v="-7.7700014114379878E-2"/>
    <n v="3.700084686279297E-3"/>
    <n v="7.7700014114379878E-2"/>
  </r>
  <r>
    <x v="23"/>
    <n v="29"/>
    <n v="2990"/>
    <n v="299095"/>
    <n v="2990951304"/>
    <s v="TEMP.RECHAZOS ABONOS CANJE ABIERTO TCR-VP ML"/>
    <n v="-73195189"/>
    <n v="0"/>
    <n v="-73195188.890000001"/>
    <n v="0.10999999940395355"/>
    <n v="0"/>
    <n v="0.10999999940395355"/>
    <n v="0"/>
    <n v="0"/>
    <n v="0.10999999940395355"/>
    <n v="4.0699999779462814E-2"/>
    <n v="0"/>
    <n v="0"/>
    <n v="0"/>
    <n v="0"/>
    <n v="0"/>
    <n v="0"/>
    <n v="0"/>
    <n v="4.0699999779462814E-2"/>
    <n v="0.37"/>
    <n v="4.0699999779462814E-2"/>
    <n v="0"/>
    <n v="0"/>
    <n v="0"/>
    <n v="4.0699999779462814E-2"/>
    <n v="0"/>
  </r>
  <r>
    <x v="23"/>
    <n v="29"/>
    <n v="2990"/>
    <n v="299095"/>
    <n v="2990951307"/>
    <s v="TEM.CRUCE SALDO A FAVOR ENTRE MONED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95"/>
    <n v="2990951311"/>
    <s v="TEMPORAL RECHAZOS CONSUMOS TC"/>
    <n v="11709871"/>
    <n v="0"/>
    <n v="11709871.130000001"/>
    <n v="0.13000000081956387"/>
    <n v="0"/>
    <n v="0.13000000081956387"/>
    <n v="0"/>
    <n v="0"/>
    <n v="0.13000000081956387"/>
    <n v="4.8100000303238633E-2"/>
    <n v="0"/>
    <n v="0"/>
    <n v="0"/>
    <n v="0"/>
    <n v="0"/>
    <n v="0"/>
    <n v="0"/>
    <n v="4.8100000303238633E-2"/>
    <n v="0.37"/>
    <n v="4.8100000303238633E-2"/>
    <n v="0"/>
    <n v="0"/>
    <n v="0"/>
    <n v="4.8100000303238633E-2"/>
    <n v="0"/>
  </r>
  <r>
    <x v="23"/>
    <n v="29"/>
    <n v="2990"/>
    <n v="299095"/>
    <n v="2990951350"/>
    <s v="TEMP. PAGOS PENDIENTES POR APLICAR TCR-VP USD"/>
    <n v="53586692"/>
    <n v="0"/>
    <n v="53586691.759999998"/>
    <n v="-0.24000000208616257"/>
    <n v="0"/>
    <n v="0"/>
    <n v="-0.24000000208616257"/>
    <n v="0"/>
    <n v="-0.24000000208616257"/>
    <n v="-8.8800000771880147E-2"/>
    <n v="0"/>
    <n v="0"/>
    <n v="0"/>
    <n v="0"/>
    <n v="0"/>
    <n v="0"/>
    <n v="0"/>
    <n v="-8.8800000771880147E-2"/>
    <n v="0.37"/>
    <n v="0"/>
    <n v="-8.8800000771880147E-2"/>
    <n v="0"/>
    <n v="0"/>
    <n v="0"/>
    <n v="-8.8800000771880147E-2"/>
  </r>
  <r>
    <x v="23"/>
    <n v="29"/>
    <n v="2990"/>
    <n v="299095"/>
    <n v="2990951351"/>
    <s v="TEMP.RECHAZOS PAGOS  TCR-VP USD"/>
    <n v="-14128278"/>
    <n v="0"/>
    <n v="-14128277.76"/>
    <n v="0.24000000022351742"/>
    <n v="0"/>
    <n v="0.24000000022351742"/>
    <n v="0"/>
    <n v="0"/>
    <n v="0.24000000022351742"/>
    <n v="8.8800000082701447E-2"/>
    <n v="0"/>
    <n v="0"/>
    <n v="0"/>
    <n v="0"/>
    <n v="0"/>
    <n v="0"/>
    <n v="0"/>
    <n v="8.8800000082701447E-2"/>
    <n v="0.37"/>
    <n v="8.8800000082701447E-2"/>
    <n v="0"/>
    <n v="0"/>
    <n v="0"/>
    <n v="8.8800000082701447E-2"/>
    <n v="0"/>
  </r>
  <r>
    <x v="23"/>
    <n v="29"/>
    <n v="2990"/>
    <n v="299095"/>
    <n v="2990951352"/>
    <s v="SALDO A FAVOR TCR DOLARES "/>
    <n v="-1422070081"/>
    <n v="0"/>
    <n v="-1422070080.5599999"/>
    <n v="0.44000005722045898"/>
    <n v="0"/>
    <n v="0.44000005722045898"/>
    <n v="0"/>
    <n v="0"/>
    <n v="0.44000005722045898"/>
    <n v="0.16280002117156983"/>
    <n v="0"/>
    <n v="0"/>
    <n v="0"/>
    <n v="0"/>
    <n v="0"/>
    <n v="0"/>
    <n v="0"/>
    <n v="0.16280002117156983"/>
    <n v="0.37"/>
    <n v="0.16280002117156983"/>
    <n v="0"/>
    <n v="0"/>
    <n v="0"/>
    <n v="0.16280002117156983"/>
    <n v="0"/>
  </r>
  <r>
    <x v="23"/>
    <n v="29"/>
    <n v="2990"/>
    <n v="299095"/>
    <n v="2990951354"/>
    <s v="TEMP.RECHAZOS ABONOS CANJE ABIERTO TCR-VP USD"/>
    <n v="-652520"/>
    <n v="0"/>
    <n v="-652519.62"/>
    <n v="0.38000000000465661"/>
    <n v="0"/>
    <n v="0.38000000000465661"/>
    <n v="0"/>
    <n v="0"/>
    <n v="0.38000000000465661"/>
    <n v="0.14060000000172296"/>
    <n v="0"/>
    <n v="0"/>
    <n v="0"/>
    <n v="0"/>
    <n v="0"/>
    <n v="0"/>
    <n v="0"/>
    <n v="0.14060000000172296"/>
    <n v="0.37000000000000005"/>
    <n v="0.14060000000172296"/>
    <n v="0"/>
    <n v="0"/>
    <n v="0"/>
    <n v="0.14060000000172296"/>
    <n v="0"/>
  </r>
  <r>
    <x v="23"/>
    <n v="29"/>
    <n v="2990"/>
    <n v="299095"/>
    <n v="2990951361"/>
    <s v="TEMPORAL RECHAZOS CARGOS TC ME"/>
    <n v="-1087608"/>
    <n v="0"/>
    <n v="-1087607.6299999999"/>
    <n v="0.37000000011175871"/>
    <n v="0"/>
    <n v="0.37000000011175871"/>
    <n v="0"/>
    <n v="0"/>
    <n v="0.37000000011175871"/>
    <n v="0.13690000004135072"/>
    <n v="0"/>
    <n v="0"/>
    <n v="0"/>
    <n v="0"/>
    <n v="0"/>
    <n v="0"/>
    <n v="0"/>
    <n v="0.13690000004135072"/>
    <n v="0.37"/>
    <n v="0.13690000004135072"/>
    <n v="0"/>
    <n v="0"/>
    <n v="0"/>
    <n v="0.13690000004135072"/>
    <n v="0"/>
  </r>
  <r>
    <x v="23"/>
    <n v="29"/>
    <n v="2990"/>
    <n v="299095"/>
    <n v="2990951888"/>
    <s v="OTROS"/>
    <n v="-110463968"/>
    <n v="0"/>
    <n v="-110463968.43000001"/>
    <n v="-0.43000000715255737"/>
    <n v="-0.43000000715255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95"/>
    <n v="2990952001"/>
    <s v="TEMP FINACLE CREDITO HIPOTECARIO"/>
    <n v="-660242394"/>
    <n v="0"/>
    <n v="-660242394.08000004"/>
    <n v="-8.0000042915344238E-2"/>
    <n v="0"/>
    <n v="0"/>
    <n v="-8.0000042915344238E-2"/>
    <n v="0"/>
    <n v="-8.0000042915344238E-2"/>
    <n v="-2.9600015878677367E-2"/>
    <n v="0"/>
    <n v="0"/>
    <n v="0"/>
    <n v="0"/>
    <n v="0"/>
    <n v="0"/>
    <n v="0"/>
    <n v="-2.9600015878677367E-2"/>
    <n v="0.37"/>
    <n v="0"/>
    <n v="-2.9600015878677367E-2"/>
    <n v="0"/>
    <n v="0"/>
    <n v="0"/>
    <n v="-2.9600015878677367E-2"/>
  </r>
  <r>
    <x v="23"/>
    <n v="29"/>
    <n v="2990"/>
    <n v="299095"/>
    <n v="2990952011"/>
    <s v="TEMPORAL SUBROGACIÓN MANUAL CONSTRUCTOR"/>
    <n v="-2406261715"/>
    <n v="0"/>
    <n v="-2406261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95"/>
    <n v="2990957000"/>
    <s v="CANON PROPORCIONAL IFRS PARA FLUJOS"/>
    <n v="-123999724"/>
    <n v="0"/>
    <n v="0"/>
    <n v="123999724"/>
    <n v="0"/>
    <n v="123999724"/>
    <n v="0"/>
    <n v="0"/>
    <n v="123999724"/>
    <n v="45879897.880000003"/>
    <n v="0"/>
    <n v="0"/>
    <n v="0"/>
    <n v="0"/>
    <n v="0"/>
    <n v="0"/>
    <n v="0"/>
    <n v="45879897.880000003"/>
    <n v="0.37"/>
    <n v="45879897.880000003"/>
    <n v="0"/>
    <n v="108397907.28999999"/>
    <n v="0"/>
    <n v="-62518009.409999989"/>
    <n v="0"/>
  </r>
  <r>
    <x v="15"/>
    <n v="29"/>
    <n v="2990"/>
    <n v="299095"/>
    <n v="2990957001"/>
    <s v="UTILIDAD DIFERIDA COP SWAP VALORAC.PRIMER D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1397518.1700001"/>
    <n v="0"/>
    <n v="-2171397518.1700001"/>
    <n v="0"/>
  </r>
  <r>
    <x v="15"/>
    <n v="29"/>
    <n v="2990"/>
    <n v="299095"/>
    <n v="2990957002"/>
    <s v="UTILIDAD DIFERIDA COP FW DIVISAS VALORA.PRIMER 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4604600.13"/>
    <n v="0"/>
    <n v="-664604600.13"/>
    <n v="0"/>
  </r>
  <r>
    <x v="15"/>
    <n v="29"/>
    <n v="2990"/>
    <n v="299095"/>
    <n v="2990957003"/>
    <s v="UTILIDAD DIFERIDA COP OPCIONES VALORAC.PRIMER D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5477961.3400002"/>
    <n v="0"/>
    <n v="-4475477961.3400002"/>
    <n v="0"/>
  </r>
  <r>
    <x v="15"/>
    <n v="29"/>
    <n v="2990"/>
    <n v="299095"/>
    <n v="2990957004"/>
    <s v="UTILIDAD DIFERIDA COP FW TITULOS VALORA.PRIMER 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09797.8200000003"/>
    <n v="0"/>
    <n v="-5709797.8200000003"/>
    <n v="0"/>
  </r>
  <r>
    <x v="15"/>
    <n v="29"/>
    <n v="2990"/>
    <n v="299095"/>
    <n v="2990957011"/>
    <s v="UTILIDAD DIFERIDA USD SWAP VALORAC.PRIMER D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28198927.1199999"/>
    <n v="0"/>
    <n v="-7228198927.1199999"/>
    <n v="0"/>
  </r>
  <r>
    <x v="15"/>
    <n v="29"/>
    <n v="2990"/>
    <n v="299095"/>
    <n v="2990957012"/>
    <s v="UTILIDAD DIFERIDA USD FW DIVISAS VALORA.PRIMER 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896909.63999999"/>
    <n v="0"/>
    <n v="-145896909.63999999"/>
    <n v="0"/>
  </r>
  <r>
    <x v="23"/>
    <n v="29"/>
    <n v="2990"/>
    <n v="299095"/>
    <n v="2990959036"/>
    <s v="INT ANT FACT SIN RECURSO A OT GTIA CIAL DCTO AMO"/>
    <n v="-20386148"/>
    <n v="0"/>
    <n v="-20386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95"/>
    <n v="2990959085"/>
    <s v="TEMPORAL TEF NEQUI"/>
    <n v="8285411"/>
    <n v="0"/>
    <n v="8285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95"/>
    <n v="2990959110"/>
    <s v="TEMPORAL TARJETA VISA PREPAGO DEPOSITOS"/>
    <n v="-199481018"/>
    <n v="0"/>
    <n v="-199481018.21000001"/>
    <n v="-0.21000000834465027"/>
    <n v="0"/>
    <n v="0"/>
    <n v="-0.21000000834465027"/>
    <n v="0"/>
    <n v="-0.21000000834465027"/>
    <n v="-7.7700003087520592E-2"/>
    <n v="0"/>
    <n v="0"/>
    <n v="0"/>
    <n v="0"/>
    <n v="0"/>
    <n v="0"/>
    <n v="0"/>
    <n v="-7.7700003087520592E-2"/>
    <n v="0.36999999999999994"/>
    <n v="0"/>
    <n v="-7.7700003087520592E-2"/>
    <n v="0"/>
    <n v="0"/>
    <n v="0"/>
    <n v="-7.7700003087520592E-2"/>
  </r>
  <r>
    <x v="23"/>
    <n v="29"/>
    <n v="2990"/>
    <n v="299095"/>
    <n v="2990959190"/>
    <s v="OTROS"/>
    <n v="-22975973521"/>
    <n v="0"/>
    <n v="-22975973520.860001"/>
    <n v="0.1399993896484375"/>
    <n v="0"/>
    <n v="0.1399993896484375"/>
    <n v="0"/>
    <n v="0"/>
    <n v="0.1399993896484375"/>
    <n v="5.1799774169921875E-2"/>
    <n v="0"/>
    <n v="0"/>
    <n v="0"/>
    <n v="0"/>
    <n v="0"/>
    <n v="0"/>
    <n v="0"/>
    <n v="5.1799774169921875E-2"/>
    <n v="0.37"/>
    <n v="5.1799774169921875E-2"/>
    <n v="0"/>
    <n v="0"/>
    <n v="-1.1099548339843749E-2"/>
    <n v="5.1799774169921875E-2"/>
    <n v="1.1099548339843749E-2"/>
  </r>
  <r>
    <x v="23"/>
    <n v="29"/>
    <n v="2990"/>
    <n v="299095"/>
    <n v="2990959303"/>
    <s v="AJUSTE MANUAL (CANJE ABIERTO) EN VP."/>
    <n v="-1522002163"/>
    <n v="0"/>
    <n v="-1522002163.1600001"/>
    <n v="-0.16000008583068848"/>
    <n v="0"/>
    <n v="0"/>
    <n v="-0.16000008583068848"/>
    <n v="0"/>
    <n v="-0.16000008583068848"/>
    <n v="-5.9200031757354735E-2"/>
    <n v="0"/>
    <n v="0"/>
    <n v="0"/>
    <n v="0"/>
    <n v="0"/>
    <n v="0"/>
    <n v="0"/>
    <n v="-5.9200031757354735E-2"/>
    <n v="0.37"/>
    <n v="0"/>
    <n v="-5.9200031757354735E-2"/>
    <n v="0"/>
    <n v="0"/>
    <n v="0"/>
    <n v="-5.9200031757354735E-2"/>
  </r>
  <r>
    <x v="23"/>
    <n v="29"/>
    <n v="2990"/>
    <n v="299095"/>
    <n v="2990959353"/>
    <s v="TEMP.AJUSTES CR (ABONOS) CANJE ABIERTO DOLARES"/>
    <n v="80851112"/>
    <n v="0"/>
    <n v="80851111.670000002"/>
    <n v="-0.32999999821186066"/>
    <n v="0"/>
    <n v="0"/>
    <n v="-0.32999999821186066"/>
    <n v="0"/>
    <n v="-0.32999999821186066"/>
    <n v="-0.12209999933838844"/>
    <n v="0"/>
    <n v="0"/>
    <n v="0"/>
    <n v="0"/>
    <n v="0"/>
    <n v="0"/>
    <n v="0"/>
    <n v="-0.12209999933838844"/>
    <n v="0.37"/>
    <n v="0"/>
    <n v="-0.12209999933838844"/>
    <n v="0"/>
    <n v="0"/>
    <n v="0"/>
    <n v="-0.12209999933838844"/>
  </r>
  <r>
    <x v="23"/>
    <n v="29"/>
    <n v="2990"/>
    <n v="299095"/>
    <n v="2990959402"/>
    <s v="OTROS PASIVOS DIVERSOS DESCUENTOS DEVOLV"/>
    <n v="-2225"/>
    <n v="0"/>
    <n v="-2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95"/>
    <n v="2990959409"/>
    <s v="OTROS PASIVOS DIVERSO SOLO RECAU FAC EXP"/>
    <n v="-1024942"/>
    <n v="0"/>
    <n v="-1024942.15"/>
    <n v="-0.15000000002328306"/>
    <n v="0"/>
    <n v="0"/>
    <n v="-0.15000000002328306"/>
    <n v="0"/>
    <n v="-0.15000000002328306"/>
    <n v="-5.5500000008614735E-2"/>
    <n v="0"/>
    <n v="0"/>
    <n v="0"/>
    <n v="0"/>
    <n v="0"/>
    <n v="0"/>
    <n v="0"/>
    <n v="-5.5500000008614735E-2"/>
    <n v="0.37"/>
    <n v="0"/>
    <n v="-5.5500000008614735E-2"/>
    <n v="0"/>
    <n v="0"/>
    <n v="0"/>
    <n v="-5.5500000008614735E-2"/>
  </r>
  <r>
    <x v="23"/>
    <n v="29"/>
    <n v="2990"/>
    <n v="299095"/>
    <n v="2990959478"/>
    <s v="OTROS PASIV DIVER SOLO RECA FAC EXP COMP"/>
    <n v="-2878980504"/>
    <n v="0"/>
    <n v="-2878980503.9699998"/>
    <n v="3.0000209808349609E-2"/>
    <n v="0"/>
    <n v="3.0000209808349609E-2"/>
    <n v="0"/>
    <n v="0"/>
    <n v="3.0000209808349609E-2"/>
    <n v="1.1100077629089355E-2"/>
    <n v="0"/>
    <n v="0"/>
    <n v="0"/>
    <n v="0"/>
    <n v="0"/>
    <n v="0"/>
    <n v="0"/>
    <n v="1.1100077629089355E-2"/>
    <n v="0.37"/>
    <n v="1.1100077629089355E-2"/>
    <n v="0"/>
    <n v="0"/>
    <n v="0"/>
    <n v="1.1100077629089355E-2"/>
    <n v="0"/>
  </r>
  <r>
    <x v="23"/>
    <n v="29"/>
    <n v="2990"/>
    <n v="299095"/>
    <n v="2990959479"/>
    <s v="COMPLEM OTROS PASIVOS DIVERS DSCTO DEVOL"/>
    <n v="-6249847"/>
    <n v="0"/>
    <n v="-6249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95"/>
    <n v="2990959646"/>
    <s v="CXP PARTIDAS COBRADAS CLIENTES"/>
    <n v="-110441520"/>
    <n v="0"/>
    <n v="-110441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95"/>
    <n v="2990959695"/>
    <s v="TEMPORAL SERVICIOS FIDELIZACION"/>
    <n v="-143919205"/>
    <n v="0"/>
    <n v="-143919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95"/>
    <n v="2990959740"/>
    <s v="VENTA ACTIVOS FIJOS BANCOLOMBIA"/>
    <n v="-283865575"/>
    <n v="0"/>
    <n v="-283865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95"/>
    <n v="2990959772"/>
    <s v="RETENCION POR CANON ARRED OPERATIVO INMUEBLE 3.5"/>
    <n v="-349389149"/>
    <n v="0"/>
    <n v="-349389148.81999999"/>
    <n v="0.18000000715255737"/>
    <n v="0"/>
    <n v="0.18000000715255737"/>
    <n v="0"/>
    <n v="0"/>
    <n v="0.18000000715255737"/>
    <n v="6.6600002646446221E-2"/>
    <n v="0"/>
    <n v="0"/>
    <n v="0"/>
    <n v="0"/>
    <n v="0"/>
    <n v="0"/>
    <n v="0"/>
    <n v="6.6600002646446221E-2"/>
    <n v="0.36999999999999994"/>
    <n v="6.6600002646446221E-2"/>
    <n v="0"/>
    <n v="0"/>
    <n v="-0.12579999029636382"/>
    <n v="6.6600002646446221E-2"/>
    <n v="0.12579999029636382"/>
  </r>
  <r>
    <x v="23"/>
    <n v="29"/>
    <n v="2990"/>
    <n v="299095"/>
    <n v="2990959773"/>
    <s v="RETENCION CANON ARRED OPERATIVO MUEB 4%"/>
    <n v="-1404016829"/>
    <n v="0"/>
    <n v="-1404016829.1199999"/>
    <n v="-0.11999988555908203"/>
    <n v="0"/>
    <n v="0"/>
    <n v="-0.11999988555908203"/>
    <n v="0"/>
    <n v="-0.11999988555908203"/>
    <n v="-4.4399957656860348E-2"/>
    <n v="0"/>
    <n v="0"/>
    <n v="0"/>
    <n v="0"/>
    <n v="0"/>
    <n v="0"/>
    <n v="0"/>
    <n v="-4.4399957656860348E-2"/>
    <n v="0.36999999999999994"/>
    <n v="0"/>
    <n v="-4.4399957656860348E-2"/>
    <n v="0"/>
    <n v="-0.11469997882843018"/>
    <n v="0"/>
    <n v="7.0300021171569832E-2"/>
  </r>
  <r>
    <x v="23"/>
    <n v="29"/>
    <n v="2990"/>
    <n v="299095"/>
    <n v="2990959774"/>
    <s v="RETENCION POR VENTAS Y OPCION DE COMP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95"/>
    <n v="2990959775"/>
    <s v="RETENCIÓN POR SERVICIOS, HONORARIOS Y OTROS CONC"/>
    <n v="-4342690"/>
    <n v="0"/>
    <n v="-4342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15"/>
    <n v="111505"/>
    <n v="1115052002"/>
    <s v="SALIDA SANTANDER COLOMBIA S.A 1"/>
    <n v="42785868"/>
    <n v="0"/>
    <n v="42785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20"/>
    <n v="132005"/>
    <n v="1320051447"/>
    <s v="PART_TUYA NEGOCIO CONJUNTO"/>
    <n v="38462238960"/>
    <n v="0"/>
    <n v="38462238960.260002"/>
    <n v="0.26000213623046875"/>
    <n v="0"/>
    <n v="0.26000213623046875"/>
    <n v="0"/>
    <n v="0"/>
    <n v="0.26000213623046875"/>
    <n v="9.6200790405273434E-2"/>
    <n v="0"/>
    <n v="0"/>
    <n v="0"/>
    <n v="0"/>
    <n v="0"/>
    <n v="0"/>
    <n v="0"/>
    <n v="9.6200790405273434E-2"/>
    <n v="0.37"/>
    <n v="9.6200790405273434E-2"/>
    <n v="0"/>
    <n v="0"/>
    <n v="0"/>
    <n v="9.6200790405273434E-2"/>
    <n v="0"/>
  </r>
  <r>
    <x v="15"/>
    <n v="13"/>
    <n v="1352"/>
    <n v="135210"/>
    <n v="1352100705"/>
    <s v="DCHO FORWARD DE COMPRA ESPECULACION ACTIVO CH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105158095.26"/>
    <n v="0"/>
    <n v="11105158095.26"/>
  </r>
  <r>
    <x v="5"/>
    <n v="14"/>
    <n v="1410"/>
    <n v="141015"/>
    <n v="1410159206"/>
    <s v="PRESTAMOS  RECURSO OTRAS ENTID C OT GTIAS CCIAL 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439"/>
    <s v="CREDITO COMERCIAL CATG.C.G.I.DESCTOS.REC"/>
    <n v="167994159"/>
    <n v="0"/>
    <n v="167994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824"/>
    <s v="CAT C LEAS CCIAL RGO APREC OTR GAR RECLASIF MUE 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0"/>
    <n v="1410209604"/>
    <s v="VEHICULOS DADOS EN LEAS  D OT GTIAS   COMER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9200000055134296E-2"/>
    <n v="0"/>
    <n v="-5.9200000055134296E-2"/>
    <n v="0"/>
  </r>
  <r>
    <x v="5"/>
    <n v="14"/>
    <n v="1410"/>
    <n v="141020"/>
    <n v="1410209824"/>
    <s v="CAT D LEAS CCIAL RGO SIGNIF OTR GAR RECLASIF MUEB"/>
    <n v="61030005"/>
    <n v="0"/>
    <n v="6103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0"/>
    <n v="1410209825"/>
    <s v="CAT D LEAS CCIAL RGO SIGNIF OTR GAR RECLASIF BART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0"/>
    <n v="1410209903"/>
    <s v="REINTEGROS ANTICIPADOS D GTIA ID COMERCIAL"/>
    <n v="21355392"/>
    <n v="0"/>
    <n v="21355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0"/>
    <n v="1410209907"/>
    <s v="PRESTAMOS CON RECURSO OTRA ENTID D OT GTIA CCIAL"/>
    <n v="1735125600"/>
    <n v="0"/>
    <n v="1735125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0"/>
    <n v="1410209909"/>
    <s v="REINTEGROS ANTICIPADOS  D OT GTIAS  C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4"/>
    <n v="141475"/>
    <n v="1414759001"/>
    <s v="CREDITO A EMPLEADOS CATEG. D CONSUMO"/>
    <n v="11368578"/>
    <n v="0"/>
    <n v="11368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4"/>
    <n v="1605249046"/>
    <s v="INTRS.CTES.CATG.C.CONSUMO EMPLE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26"/>
    <n v="1605269047"/>
    <s v="INTRS.CTES.CATG.D.CONSUMO EMPLE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05"/>
    <n v="160540"/>
    <n v="1605409208"/>
    <s v="INTERESES MORA A RIESGO NORMAL, COMERCIAL ME"/>
    <n v="82134"/>
    <n v="0"/>
    <n v="82133.960000000006"/>
    <n v="-3.9999999993597157E-2"/>
    <n v="0"/>
    <n v="0"/>
    <n v="-3.9999999993597157E-2"/>
    <n v="0"/>
    <n v="-3.9999999993597157E-2"/>
    <n v="-1.4799999997630948E-2"/>
    <n v="0"/>
    <n v="0"/>
    <n v="0"/>
    <n v="0"/>
    <n v="0"/>
    <n v="0"/>
    <n v="0"/>
    <n v="-1.4799999997630948E-2"/>
    <n v="0.37"/>
    <n v="0"/>
    <n v="-1.4799999997630948E-2"/>
    <n v="0"/>
    <n v="0"/>
    <n v="0"/>
    <n v="-1.4799999997630948E-2"/>
  </r>
  <r>
    <x v="5"/>
    <n v="16"/>
    <n v="1639"/>
    <n v="163905"/>
    <n v="1639059746"/>
    <s v="PAG x CTA CLIENTE CAT A HON. ABOGADOS, CCIAL"/>
    <n v="449820"/>
    <n v="0"/>
    <n v="449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0"/>
    <n v="1639109532"/>
    <s v="PAG CTA CLTE CAT B CIAL TCCONVE 16391033"/>
    <n v="75798"/>
    <n v="0"/>
    <n v="75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0"/>
    <n v="1639109742"/>
    <s v="PAG x CTA CLIENTE CAT B HON. ABOGADOS, CCIAL"/>
    <n v="5950000"/>
    <n v="0"/>
    <n v="59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70"/>
    <n v="167005"/>
    <n v="1670050001"/>
    <s v="CXC PROCESO TITULARIZAC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1011"/>
    <s v="CUENTA POR COBRAR NOMINA CONTINGEN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186"/>
    <s v="CUENTAS POR COBRAR DIVERSAS OTRAS"/>
    <n v="4873242"/>
    <n v="0"/>
    <n v="0"/>
    <n v="-4873242"/>
    <n v="0"/>
    <n v="0"/>
    <n v="-4873242"/>
    <n v="0"/>
    <n v="-4873242"/>
    <n v="-1803099.54"/>
    <n v="0"/>
    <n v="0"/>
    <n v="0"/>
    <n v="0"/>
    <n v="0"/>
    <n v="0"/>
    <n v="0"/>
    <n v="-1803099.54"/>
    <n v="0.37"/>
    <n v="0"/>
    <n v="-1803099.54"/>
    <n v="7315826.4799999995"/>
    <n v="0"/>
    <n v="-7315826.4799999995"/>
    <n v="-1803099.54"/>
  </r>
  <r>
    <x v="5"/>
    <n v="16"/>
    <n v="1694"/>
    <n v="169464"/>
    <n v="1694649753"/>
    <s v="PROV PROPIEDAD Y EQUIPOS CAL 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845852.940000001"/>
    <n v="0"/>
    <n v="-27845852.940000001"/>
    <n v="0"/>
  </r>
  <r>
    <x v="8"/>
    <n v="18"/>
    <n v="1801"/>
    <n v="180120"/>
    <n v="1801201888"/>
    <s v="EQUIPO, MUEBLES Y ENSERES DE OFICINA"/>
    <n v="4780517"/>
    <n v="0"/>
    <n v="4780516.9000000004"/>
    <n v="-9.999999962747097E-2"/>
    <n v="0"/>
    <n v="0"/>
    <n v="-9.999999962747097E-2"/>
    <n v="0"/>
    <n v="-9.999999962747097E-2"/>
    <n v="-3.6999999862164255E-2"/>
    <n v="0"/>
    <n v="0"/>
    <n v="0"/>
    <n v="0"/>
    <n v="0"/>
    <n v="0"/>
    <n v="0"/>
    <n v="-3.6999999862164255E-2"/>
    <n v="0.36999999999999994"/>
    <n v="0"/>
    <n v="-3.6999999862164255E-2"/>
    <n v="0"/>
    <n v="-0.14799999996554106"/>
    <n v="0"/>
    <n v="0.11100000010337679"/>
  </r>
  <r>
    <x v="8"/>
    <n v="18"/>
    <n v="1801"/>
    <n v="180162"/>
    <n v="1801621888"/>
    <s v="EQUIPO, MUEBLES Y ENSERES DE OFICINA"/>
    <n v="-201133"/>
    <n v="0"/>
    <n v="-201133.07"/>
    <n v="-7.0000000006984919E-2"/>
    <n v="0"/>
    <n v="0"/>
    <n v="-7.0000000006984919E-2"/>
    <n v="0"/>
    <n v="-7.0000000006984919E-2"/>
    <n v="-2.5900000002584418E-2"/>
    <n v="0"/>
    <n v="0"/>
    <n v="0"/>
    <n v="0"/>
    <n v="0"/>
    <n v="0"/>
    <n v="0"/>
    <n v="-2.5900000002584418E-2"/>
    <n v="0.37"/>
    <n v="0"/>
    <n v="-2.5900000002584418E-2"/>
    <n v="0"/>
    <n v="-9.6200000000753794E-2"/>
    <n v="0"/>
    <n v="7.0299999998169382E-2"/>
  </r>
  <r>
    <x v="9"/>
    <n v="19"/>
    <n v="1960"/>
    <n v="196095"/>
    <n v="1960951032"/>
    <s v="TEMPORAL CUENTA POR PAGAR ASUMIDA  POR CL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3150"/>
    <s v="TEMPORAL CONTROVERSIAS NACIONALES OP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038"/>
    <s v="DEVOL. VOUCHER RED MVTO P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071"/>
    <s v="TEMP.COMPENS.INTERNL.MVTO.PROPIO.IPM-MDI"/>
    <n v="1659243"/>
    <n v="0"/>
    <n v="1659243.06"/>
    <n v="6.0000000055879354E-2"/>
    <n v="0"/>
    <n v="6.0000000055879354E-2"/>
    <n v="0"/>
    <n v="0"/>
    <n v="6.0000000055879354E-2"/>
    <n v="2.2200000020675362E-2"/>
    <n v="0"/>
    <n v="0"/>
    <n v="0"/>
    <n v="0"/>
    <n v="0"/>
    <n v="0"/>
    <n v="0"/>
    <n v="2.2200000020675362E-2"/>
    <n v="0.37"/>
    <n v="2.2200000020675362E-2"/>
    <n v="0"/>
    <n v="0"/>
    <n v="0"/>
    <n v="2.2200000020675362E-2"/>
    <n v="0"/>
  </r>
  <r>
    <x v="9"/>
    <n v="19"/>
    <n v="1960"/>
    <n v="196095"/>
    <n v="1960959234"/>
    <s v="CONTRACARGOS INTERNACIONALES IPM.M.E."/>
    <n v="5383638"/>
    <n v="0"/>
    <n v="5383638.1299999999"/>
    <n v="0.12999999988824129"/>
    <n v="0"/>
    <n v="0.12999999988824129"/>
    <n v="0"/>
    <n v="0"/>
    <n v="0.12999999988824129"/>
    <n v="4.8099999958649275E-2"/>
    <n v="0"/>
    <n v="0"/>
    <n v="0"/>
    <n v="0"/>
    <n v="0"/>
    <n v="0"/>
    <n v="0"/>
    <n v="4.8099999958649275E-2"/>
    <n v="0.37"/>
    <n v="4.8099999958649275E-2"/>
    <n v="0"/>
    <n v="0"/>
    <n v="0"/>
    <n v="4.8099999958649275E-2"/>
    <n v="0"/>
  </r>
  <r>
    <x v="9"/>
    <n v="19"/>
    <n v="1960"/>
    <n v="196095"/>
    <n v="1960959437"/>
    <s v="TEMP DESEMBOLSOS RECAUDOS CP300 CIB"/>
    <n v="-486116"/>
    <n v="0"/>
    <n v="-486116.16"/>
    <n v="-0.15999999997438863"/>
    <n v="0"/>
    <n v="0"/>
    <n v="-0.15999999997438863"/>
    <n v="0"/>
    <n v="-0.15999999997438863"/>
    <n v="-5.9199999990523791E-2"/>
    <n v="0"/>
    <n v="0"/>
    <n v="0"/>
    <n v="0"/>
    <n v="0"/>
    <n v="0"/>
    <n v="0"/>
    <n v="-5.9199999990523791E-2"/>
    <n v="0.37"/>
    <n v="0"/>
    <n v="-5.9199999990523791E-2"/>
    <n v="0"/>
    <n v="0"/>
    <n v="0"/>
    <n v="-5.9199999990523791E-2"/>
  </r>
  <r>
    <x v="9"/>
    <n v="19"/>
    <n v="1960"/>
    <n v="196095"/>
    <n v="1960959951"/>
    <s v="TEMPORAL DE CONTINGENCIA PAGOS- SA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988"/>
    <s v="TP. INTERFASE GOT-JD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5"/>
    <n v="210505"/>
    <n v="2105059108"/>
    <s v="TEMPORAL DEPOSITOS - PUNTOS DE VENTA POS"/>
    <n v="-2287986"/>
    <n v="0"/>
    <n v="-2287986.2999999998"/>
    <n v="-0.29999999981373549"/>
    <n v="0"/>
    <n v="0"/>
    <n v="-0.29999999981373549"/>
    <n v="0"/>
    <n v="-0.29999999981373549"/>
    <n v="-0.11099999993108213"/>
    <n v="0"/>
    <n v="0"/>
    <n v="0"/>
    <n v="0"/>
    <n v="0"/>
    <n v="0"/>
    <n v="0"/>
    <n v="-0.11099999993108213"/>
    <n v="0.37"/>
    <n v="0"/>
    <n v="-0.11099999993108213"/>
    <n v="0"/>
    <n v="0"/>
    <n v="0"/>
    <n v="-0.11099999993108213"/>
  </r>
  <r>
    <x v="19"/>
    <n v="21"/>
    <n v="2117"/>
    <n v="211720"/>
    <n v="2117209060"/>
    <s v="EXIGIBILIDADES CHEQUES DE GERENCIA TESORE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7"/>
    <n v="211720"/>
    <n v="2117209104"/>
    <s v="EXIGIBILIDADES SERV_TEMP DEPOSITOS-CANJE CH_GC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8"/>
    <n v="211800"/>
    <n v="2118009175"/>
    <s v="REC IMPUESTOS DOCUMENTACIÓN COMPROBATO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22"/>
    <n v="2250"/>
    <n v="225005"/>
    <n v="2250051120"/>
    <s v="OP CONTADO DE COMPRA PASIVA_DERECHOMXN"/>
    <n v="980393515"/>
    <n v="0"/>
    <n v="0"/>
    <n v="-980393515"/>
    <n v="0"/>
    <n v="0"/>
    <n v="-980393515"/>
    <n v="0"/>
    <n v="-980393515"/>
    <n v="-362745600.55000001"/>
    <n v="0"/>
    <n v="0"/>
    <n v="0"/>
    <n v="0"/>
    <n v="0"/>
    <n v="0"/>
    <n v="0"/>
    <n v="-362745600.55000001"/>
    <n v="0.37"/>
    <n v="0"/>
    <n v="-362745600.55000001"/>
    <n v="0"/>
    <n v="0"/>
    <n v="0"/>
    <n v="-362745600.55000001"/>
  </r>
  <r>
    <x v="22"/>
    <n v="25"/>
    <n v="2503"/>
    <n v="250310"/>
    <n v="2503109193"/>
    <s v="CXP RTEICA.PAGO A EST. TURBO MANU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872"/>
    <s v="CXP RETEICA PAGO A ESTABL. ARMENIA MAN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40"/>
    <n v="2503401223"/>
    <s v="IMPUESTOS DESCONTABLES POLIZAS DE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7"/>
    <n v="250705"/>
    <n v="2507051003"/>
    <s v="PROMETIENTES COMPRADORES RESTITUIDOS INMUEBLES"/>
    <n v="-9760858560"/>
    <n v="0"/>
    <n v="-9760858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7"/>
    <n v="250710"/>
    <n v="2507101003"/>
    <s v="PROMETIENTES COMPRADORES RESTITUIDOS MUEBLES"/>
    <n v="-12823782610"/>
    <n v="0"/>
    <n v="-12823782610.32"/>
    <n v="-0.31999969482421875"/>
    <n v="0"/>
    <n v="0"/>
    <n v="-0.31999969482421875"/>
    <n v="0"/>
    <n v="-0.31999969482421875"/>
    <n v="-0.11839988708496094"/>
    <n v="0"/>
    <n v="0"/>
    <n v="0"/>
    <n v="0"/>
    <n v="0"/>
    <n v="0"/>
    <n v="0"/>
    <n v="-0.11839988708496094"/>
    <n v="0.37"/>
    <n v="0"/>
    <n v="-0.11839988708496094"/>
    <n v="0.13690031051635743"/>
    <n v="0"/>
    <n v="-0.13690031051635743"/>
    <n v="-0.11839988708496094"/>
  </r>
  <r>
    <x v="22"/>
    <n v="25"/>
    <n v="2511"/>
    <n v="251105"/>
    <n v="2511051017"/>
    <s v="TEMPORAL EM/RF ADMINISTRACION DELEGADA"/>
    <n v="-18681334"/>
    <n v="0"/>
    <n v="-18681334.09"/>
    <n v="-8.9999999850988388E-2"/>
    <n v="-8.999999985098838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1033"/>
    <s v="RTFTE TRABAJADORES INDEPENDIENTES-TITU ART 384 ET"/>
    <n v="-7924000"/>
    <n v="0"/>
    <n v="-792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1035"/>
    <s v="DEVOLUC. RETENCIONES DECRETO 1070"/>
    <n v="300000"/>
    <n v="0"/>
    <n v="3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1155"/>
    <s v="AUTORETENCION POR PAGAR 2.5% OPER FUTUROS/NOV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20"/>
    <s v="RETENCION POR PAGOS AL EXTERIOR RENTA"/>
    <n v="-4824478"/>
    <n v="0"/>
    <n v="-4824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69"/>
    <s v="RETENCION SERVICIOS DEL 4% AÑOS ANTERIO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78"/>
    <s v="C X P RETEN Y APOR LAB RTE FUENTE AÑOS ANTERIO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97"/>
    <s v="AUTORRETENCION POR OTROS INGRESOS"/>
    <n v="39142110"/>
    <n v="0"/>
    <n v="39142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216"/>
    <s v="CXP MEDIOS DE PAGO  EUR  L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488"/>
    <s v="CXP.DIV.OTRAS.CONVERSION A DOLA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499"/>
    <s v="CXP.OTROS DEPOSITOS M.E.AJUS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7"/>
    <n v="2710"/>
    <n v="271000"/>
    <n v="2710001007"/>
    <s v="CUENT POR PAGAR FONDO DE CESANTI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002"/>
    <s v="OTROS PAS DIV ABONOS PARA APLICAR A OBLIG AL COBRO"/>
    <n v="-82166463"/>
    <n v="0"/>
    <n v="-82166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004"/>
    <s v="TEMP.COMPENSACION INTERNACIONAL MASTER OP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040"/>
    <s v="CUENTA PUENTE IMPUEST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313"/>
    <s v="T.D VISA PREPAGO INTERNACIONAL COMPESACION"/>
    <n v="458035"/>
    <n v="0"/>
    <n v="458035.49"/>
    <n v="0.48999999999068677"/>
    <n v="0"/>
    <n v="0.48999999999068677"/>
    <n v="0"/>
    <n v="0"/>
    <n v="0.48999999999068677"/>
    <n v="0.18129999999655411"/>
    <n v="0"/>
    <n v="0"/>
    <n v="0"/>
    <n v="0"/>
    <n v="0"/>
    <n v="0"/>
    <n v="0"/>
    <n v="0.18129999999655411"/>
    <n v="0.37"/>
    <n v="0.18129999999655411"/>
    <n v="0"/>
    <n v="0"/>
    <n v="0"/>
    <n v="0.18129999999655411"/>
    <n v="0"/>
  </r>
  <r>
    <x v="23"/>
    <n v="29"/>
    <n v="2990"/>
    <n v="299095"/>
    <n v="2990959606"/>
    <s v="TRANSF.S OPERACIONES DE CRED (27959506)"/>
    <n v="-529000"/>
    <n v="0"/>
    <n v="-52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n v="12"/>
    <n v="1215"/>
    <n v="121505"/>
    <n v="1215050500"/>
    <s v="REP_AB_A_BCO_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02"/>
    <n v="130205"/>
    <n v="1302050512"/>
    <s v="PROVISION BRP VALO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08"/>
    <n v="140825"/>
    <n v="1408259231"/>
    <s v="TARJETAS DE CRÉDITO E GARANTIA IDONEA CONSUMO 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0"/>
    <n v="1410109231"/>
    <s v="TARJETAS DE CREDITO B GTIA ID COMER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5"/>
    <n v="1410259231"/>
    <s v="TARJETAS DE CREDITO E GTIA ID  CCIAL 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05"/>
    <n v="160530"/>
    <n v="1605307000"/>
    <s v="CATEG A RIESGO NORMAL MICROCREDT INT MORA RECLASI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8"/>
    <n v="1801"/>
    <n v="180162"/>
    <n v="1801621010"/>
    <s v="DEP.ACUM. EDIFIC .BNS REC ARREN FINANCIERO-LEAS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8"/>
    <n v="1816"/>
    <n v="181605"/>
    <n v="1816059703"/>
    <s v="MAQUINARIA ARRENDAM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8"/>
    <n v="1816"/>
    <n v="181625"/>
    <n v="1816259703"/>
    <s v="COMPUTO ARRENDAMI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19"/>
    <n v="1960"/>
    <n v="196095"/>
    <n v="1960950007"/>
    <s v="BRP INMUEB OTRS A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19"/>
    <n v="1960"/>
    <n v="196095"/>
    <n v="1960950008"/>
    <s v="INMUE NO COMERC ASO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n v="19"/>
    <n v="1995"/>
    <n v="199500"/>
    <n v="1995000007"/>
    <s v="PRO BIEN COMER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n v="19"/>
    <n v="1995"/>
    <n v="199500"/>
    <n v="1995000008"/>
    <s v="PROV BIENES NO COM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n v="21"/>
    <n v="2125"/>
    <n v="212505"/>
    <n v="2125050500"/>
    <s v="COM TRANSF INV OP SIMUL PAS BCO CO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28"/>
    <n v="2814"/>
    <n v="281495"/>
    <n v="2814959701"/>
    <s v="PENALTIES CCIAL PRO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29"/>
    <n v="2940"/>
    <n v="294095"/>
    <n v="2940957013"/>
    <s v="DIFERIDO FW TIT 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15"/>
    <n v="131505"/>
    <n v="1315050114"/>
    <s v="TIT PART_FONDO  COLOMBIA INMOBILIARIA"/>
    <n v="396015038055"/>
    <n v="0"/>
    <n v="451588617417"/>
    <n v="55573579362"/>
    <n v="0"/>
    <n v="55573579362"/>
    <n v="0"/>
    <n v="0"/>
    <n v="55573579362"/>
    <n v="20562224363.939999"/>
    <n v="0"/>
    <n v="0"/>
    <n v="0"/>
    <n v="0"/>
    <n v="0"/>
    <n v="0"/>
    <n v="0"/>
    <n v="20562224363.939999"/>
    <n v="0.37"/>
    <n v="20562224363.939999"/>
    <n v="0"/>
    <n v="20562224363.939999"/>
    <n v="0"/>
    <n v="0"/>
    <n v="0"/>
  </r>
  <r>
    <x v="4"/>
    <n v="13"/>
    <n v="1315"/>
    <n v="131505"/>
    <n v="1315050214"/>
    <s v="TIT PART_COLOMBIA INMOBILIARIA"/>
    <n v="695656971110"/>
    <n v="0"/>
    <n v="104798904319.52234"/>
    <n v="-590858066790.47998"/>
    <n v="0"/>
    <n v="0"/>
    <n v="-590858066790.47998"/>
    <n v="0"/>
    <n v="-590858066790.47998"/>
    <n v="-59085806679.048004"/>
    <n v="0"/>
    <n v="0"/>
    <n v="0"/>
    <n v="0"/>
    <n v="0"/>
    <n v="0"/>
    <n v="0"/>
    <n v="-59085806679.048004"/>
    <n v="0.1"/>
    <n v="0"/>
    <n v="-59085806679.048004"/>
    <n v="0"/>
    <n v="-48930509034.900002"/>
    <n v="0"/>
    <n v="-10155297644.148003"/>
  </r>
  <r>
    <x v="4"/>
    <n v="13"/>
    <n v="1315"/>
    <n v="131505"/>
    <n v="1315057006"/>
    <s v="TIT PART_MP FONDO INMOBILIA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05"/>
    <n v="1105059221"/>
    <s v="CAJA EFECTIVO CAJA DIVISAS DOLAR AMERICA"/>
    <n v="22364031"/>
    <n v="0"/>
    <n v="22364030.609999999"/>
    <n v="-0.39000000059604645"/>
    <n v="0"/>
    <n v="0"/>
    <n v="-0.39000000059604645"/>
    <n v="0"/>
    <n v="-0.39000000059604645"/>
    <n v="-0.14430000022053718"/>
    <n v="0"/>
    <n v="0"/>
    <n v="0"/>
    <n v="0"/>
    <n v="0"/>
    <n v="0"/>
    <n v="0"/>
    <n v="-0.14430000022053718"/>
    <n v="0.37"/>
    <n v="0"/>
    <n v="-0.14430000022053718"/>
    <n v="0"/>
    <n v="0"/>
    <n v="0"/>
    <n v="-0.14430000022053718"/>
  </r>
  <r>
    <x v="0"/>
    <n v="11"/>
    <n v="1105"/>
    <n v="110505"/>
    <n v="1105059223"/>
    <s v="CAJA EFECTIVO CAJA DIVISAS LIBRAS ESTERL"/>
    <n v="527"/>
    <n v="0"/>
    <n v="527.25"/>
    <n v="0.25"/>
    <n v="0"/>
    <n v="0.25"/>
    <n v="0"/>
    <n v="0"/>
    <n v="0.25"/>
    <n v="9.2499999999999999E-2"/>
    <n v="0"/>
    <n v="0"/>
    <n v="0"/>
    <n v="0"/>
    <n v="0"/>
    <n v="0"/>
    <n v="0"/>
    <n v="9.2499999999999999E-2"/>
    <n v="0.37"/>
    <n v="9.2499999999999999E-2"/>
    <n v="0"/>
    <n v="0"/>
    <n v="0"/>
    <n v="9.2499999999999999E-2"/>
    <n v="0"/>
  </r>
  <r>
    <x v="0"/>
    <n v="11"/>
    <n v="1105"/>
    <n v="110505"/>
    <n v="1105059225"/>
    <s v="CAJA EFECTIVO CAJA DIVISAS FRANCOS SUIZO"/>
    <n v="23647"/>
    <n v="0"/>
    <n v="23646.77"/>
    <n v="-0.22999999999956344"/>
    <n v="0"/>
    <n v="0"/>
    <n v="-0.22999999999956344"/>
    <n v="0"/>
    <n v="-0.22999999999956344"/>
    <n v="-8.5099999999838472E-2"/>
    <n v="0"/>
    <n v="0"/>
    <n v="0"/>
    <n v="0"/>
    <n v="0"/>
    <n v="0"/>
    <n v="0"/>
    <n v="-8.5099999999838472E-2"/>
    <n v="0.37"/>
    <n v="0"/>
    <n v="-8.5099999999838472E-2"/>
    <n v="0"/>
    <n v="0"/>
    <n v="0"/>
    <n v="-8.5099999999838472E-2"/>
  </r>
  <r>
    <x v="0"/>
    <n v="11"/>
    <n v="1105"/>
    <n v="110505"/>
    <n v="1105059227"/>
    <s v="CAJA EFECTIVO CAJA DIVISAS CORONAS SUECA"/>
    <n v="26783"/>
    <n v="0"/>
    <n v="26782.65"/>
    <n v="-0.34999999999854481"/>
    <n v="0"/>
    <n v="0"/>
    <n v="-0.34999999999854481"/>
    <n v="0"/>
    <n v="-0.34999999999854481"/>
    <n v="-0.12949999999946157"/>
    <n v="0"/>
    <n v="0"/>
    <n v="0"/>
    <n v="0"/>
    <n v="0"/>
    <n v="0"/>
    <n v="0"/>
    <n v="-0.12949999999946157"/>
    <n v="0.37"/>
    <n v="0"/>
    <n v="-0.12949999999946157"/>
    <n v="0"/>
    <n v="0"/>
    <n v="0"/>
    <n v="-0.12949999999946157"/>
  </r>
  <r>
    <x v="0"/>
    <n v="11"/>
    <n v="1105"/>
    <n v="110505"/>
    <n v="1105059228"/>
    <s v="CAJA EFECTIVO CAJA DIVISAS CORONAS DANES"/>
    <n v="8370"/>
    <n v="0"/>
    <n v="8370.2999999999993"/>
    <n v="0.2999999999992724"/>
    <n v="0"/>
    <n v="0.2999999999992724"/>
    <n v="0"/>
    <n v="0"/>
    <n v="0.2999999999992724"/>
    <n v="0.11099999999973079"/>
    <n v="0"/>
    <n v="0"/>
    <n v="0"/>
    <n v="0"/>
    <n v="0"/>
    <n v="0"/>
    <n v="0"/>
    <n v="0.11099999999973079"/>
    <n v="0.37"/>
    <n v="0.11099999999973079"/>
    <n v="0"/>
    <n v="0"/>
    <n v="0"/>
    <n v="0.11099999999973079"/>
    <n v="0"/>
  </r>
  <r>
    <x v="0"/>
    <n v="11"/>
    <n v="1105"/>
    <n v="110505"/>
    <n v="1105059233"/>
    <s v="CAJA EFECTIVO DIVISAS BOLIVAR VENEZOLANO"/>
    <n v="177"/>
    <n v="0"/>
    <n v="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05"/>
    <n v="1105059235"/>
    <s v="CAJA EFECTIVO CAJA DIVISAS DOLAR CANADIE"/>
    <n v="12462"/>
    <n v="0"/>
    <n v="12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05"/>
    <n v="1105059236"/>
    <s v="CAJA EFECTIVO M.E.CAJA DIVISAS EUROS"/>
    <n v="1676419"/>
    <n v="0"/>
    <n v="1676419.22"/>
    <n v="0.21999999997206032"/>
    <n v="0"/>
    <n v="0.21999999997206032"/>
    <n v="0"/>
    <n v="0"/>
    <n v="0.21999999997206032"/>
    <n v="8.1399999989662325E-2"/>
    <n v="0"/>
    <n v="0"/>
    <n v="0"/>
    <n v="0"/>
    <n v="0"/>
    <n v="0"/>
    <n v="0"/>
    <n v="8.1399999989662325E-2"/>
    <n v="0.37000000000000005"/>
    <n v="8.1399999989662325E-2"/>
    <n v="0"/>
    <n v="0"/>
    <n v="0"/>
    <n v="8.1399999989662325E-2"/>
    <n v="0"/>
  </r>
  <r>
    <x v="0"/>
    <n v="11"/>
    <n v="1105"/>
    <n v="110505"/>
    <n v="1105059239"/>
    <s v="CAJA EFECTIVO CAJA DIVISAS PESOS MEXICO"/>
    <n v="13430"/>
    <n v="0"/>
    <n v="13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05"/>
    <n v="1105059241"/>
    <s v="CAJA EFECTIVO DISPONIBIL.DOLAR AMERIANO"/>
    <n v="-22364031"/>
    <n v="0"/>
    <n v="-22364030.609999999"/>
    <n v="0.39000000059604645"/>
    <n v="0"/>
    <n v="0.39000000059604645"/>
    <n v="0"/>
    <n v="0"/>
    <n v="0.39000000059604645"/>
    <n v="0.14430000022053718"/>
    <n v="0"/>
    <n v="0"/>
    <n v="0"/>
    <n v="0"/>
    <n v="0"/>
    <n v="0"/>
    <n v="0"/>
    <n v="0.14430000022053718"/>
    <n v="0.37"/>
    <n v="0.14430000022053718"/>
    <n v="0"/>
    <n v="0"/>
    <n v="0"/>
    <n v="0.14430000022053718"/>
    <n v="0"/>
  </r>
  <r>
    <x v="0"/>
    <n v="11"/>
    <n v="1105"/>
    <n v="110505"/>
    <n v="1105059243"/>
    <s v="CAJA EFECTIVO DISPONIBIL.LIBRA ESTERLINA"/>
    <n v="-527"/>
    <n v="0"/>
    <n v="-527.25"/>
    <n v="-0.25"/>
    <n v="0"/>
    <n v="0"/>
    <n v="-0.25"/>
    <n v="0"/>
    <n v="-0.25"/>
    <n v="-9.2499999999999999E-2"/>
    <n v="0"/>
    <n v="0"/>
    <n v="0"/>
    <n v="0"/>
    <n v="0"/>
    <n v="0"/>
    <n v="0"/>
    <n v="-9.2499999999999999E-2"/>
    <n v="0.37"/>
    <n v="0"/>
    <n v="-9.2499999999999999E-2"/>
    <n v="0"/>
    <n v="0"/>
    <n v="0"/>
    <n v="-9.2499999999999999E-2"/>
  </r>
  <r>
    <x v="0"/>
    <n v="11"/>
    <n v="1105"/>
    <n v="110505"/>
    <n v="1105059245"/>
    <s v="CAJA EFECTIVO DISPONIBILID.FRANCO SUIZO"/>
    <n v="-23647"/>
    <n v="0"/>
    <n v="-23646.77"/>
    <n v="0.22999999999956344"/>
    <n v="0"/>
    <n v="0.22999999999956344"/>
    <n v="0"/>
    <n v="0"/>
    <n v="0.22999999999956344"/>
    <n v="8.5099999999838472E-2"/>
    <n v="0"/>
    <n v="0"/>
    <n v="0"/>
    <n v="0"/>
    <n v="0"/>
    <n v="0"/>
    <n v="0"/>
    <n v="8.5099999999838472E-2"/>
    <n v="0.37"/>
    <n v="8.5099999999838472E-2"/>
    <n v="0"/>
    <n v="0"/>
    <n v="0"/>
    <n v="8.5099999999838472E-2"/>
    <n v="0"/>
  </r>
  <r>
    <x v="0"/>
    <n v="11"/>
    <n v="1105"/>
    <n v="110505"/>
    <n v="1105059247"/>
    <s v="CAJA EFECTIVO DISPONIBILID.CORONA SUECA"/>
    <n v="-26783"/>
    <n v="0"/>
    <n v="-26782.65"/>
    <n v="0.34999999999854481"/>
    <n v="0"/>
    <n v="0.34999999999854481"/>
    <n v="0"/>
    <n v="0"/>
    <n v="0.34999999999854481"/>
    <n v="0.12949999999946157"/>
    <n v="0"/>
    <n v="0"/>
    <n v="0"/>
    <n v="0"/>
    <n v="0"/>
    <n v="0"/>
    <n v="0"/>
    <n v="0.12949999999946157"/>
    <n v="0.37"/>
    <n v="0.12949999999946157"/>
    <n v="0"/>
    <n v="0"/>
    <n v="0"/>
    <n v="0.12949999999946157"/>
    <n v="0"/>
  </r>
  <r>
    <x v="0"/>
    <n v="11"/>
    <n v="1105"/>
    <n v="110505"/>
    <n v="1105059248"/>
    <s v="CAJA EFECTIVO DISPONIBILID.CORONA DANESA"/>
    <n v="-8370"/>
    <n v="0"/>
    <n v="-8370.2999999999993"/>
    <n v="-0.2999999999992724"/>
    <n v="0"/>
    <n v="0"/>
    <n v="-0.2999999999992724"/>
    <n v="0"/>
    <n v="-0.2999999999992724"/>
    <n v="-0.11099999999973079"/>
    <n v="0"/>
    <n v="0"/>
    <n v="0"/>
    <n v="0"/>
    <n v="0"/>
    <n v="0"/>
    <n v="0"/>
    <n v="-0.11099999999973079"/>
    <n v="0.37"/>
    <n v="0"/>
    <n v="-0.11099999999973079"/>
    <n v="0"/>
    <n v="0"/>
    <n v="0"/>
    <n v="-0.11099999999973079"/>
  </r>
  <r>
    <x v="0"/>
    <n v="11"/>
    <n v="1105"/>
    <n v="110505"/>
    <n v="1105059253"/>
    <s v="CAJA EFECTIVO M.E.DIVISAS DISPON.BOLIVAR"/>
    <n v="-177"/>
    <n v="0"/>
    <n v="-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05"/>
    <n v="1105059255"/>
    <s v="CAJA EFECTIVO DISPONIBI.DOLAR CANADIENSE"/>
    <n v="-12462"/>
    <n v="0"/>
    <n v="-12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05"/>
    <n v="1105059256"/>
    <s v="CAJA EFECTIVO CAJA DIVISAS DISPONIB.EURO"/>
    <n v="-1676419"/>
    <n v="0"/>
    <n v="-1676419.22"/>
    <n v="-0.21999999997206032"/>
    <n v="0"/>
    <n v="0"/>
    <n v="-0.21999999997206032"/>
    <n v="0"/>
    <n v="-0.21999999997206032"/>
    <n v="-8.1399999989662325E-2"/>
    <n v="0"/>
    <n v="0"/>
    <n v="0"/>
    <n v="0"/>
    <n v="0"/>
    <n v="0"/>
    <n v="0"/>
    <n v="-8.1399999989662325E-2"/>
    <n v="0.37000000000000005"/>
    <n v="0"/>
    <n v="-8.1399999989662325E-2"/>
    <n v="0"/>
    <n v="0"/>
    <n v="0"/>
    <n v="-8.1399999989662325E-2"/>
  </r>
  <r>
    <x v="0"/>
    <n v="11"/>
    <n v="1105"/>
    <n v="110505"/>
    <n v="1105059259"/>
    <s v="CAJA EFECTIVO DISPONIBIL.PESOS MEXICANOS"/>
    <n v="-13430"/>
    <n v="0"/>
    <n v="-13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20"/>
    <n v="112000"/>
    <n v="1120009032"/>
    <s v="CANJE TEMPORAL_DEVOLUCIONES ENVIADAS REMES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3"/>
    <n v="1302"/>
    <n v="130210"/>
    <n v="1302100171"/>
    <s v="INS PATR_ INV VR CAMBIOS EN RESULTADOS - CTH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10701.37999999989"/>
    <n v="0"/>
    <n v="810701.37999999989"/>
  </r>
  <r>
    <x v="4"/>
    <n v="13"/>
    <n v="1304"/>
    <n v="130405"/>
    <n v="1304050124"/>
    <s v="TIT_PARTIC BVC INSTR FINANCIERO CAMBIOS EN ORI"/>
    <n v="22176930320"/>
    <n v="0"/>
    <n v="2344941852.7153325"/>
    <n v="-19831988467.279999"/>
    <n v="-19831988467.27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05"/>
    <n v="1410059741"/>
    <s v="MAQUINARIA Y EQUIPO DADOS LEAS A REEXP. AO CCIAL"/>
    <n v="542921899607"/>
    <n v="0"/>
    <n v="0"/>
    <n v="-542921899607"/>
    <n v="0"/>
    <n v="0"/>
    <n v="-542921899607"/>
    <n v="0"/>
    <n v="-542921899607"/>
    <n v="-200881102854.59"/>
    <n v="0"/>
    <n v="0"/>
    <n v="0"/>
    <n v="0"/>
    <n v="0"/>
    <n v="0"/>
    <n v="0"/>
    <n v="-200881102854.59"/>
    <n v="0.37"/>
    <n v="0"/>
    <n v="-200881102854.59"/>
    <n v="0"/>
    <n v="-220759540868.98001"/>
    <n v="0"/>
    <n v="19878438014.390015"/>
  </r>
  <r>
    <x v="12"/>
    <n v="14"/>
    <n v="1410"/>
    <n v="141005"/>
    <n v="1410059742"/>
    <s v="VEHICULOS DADOS EN LEASING A REEXP. AO CCIAL"/>
    <n v="130557447711"/>
    <n v="0"/>
    <n v="0"/>
    <n v="-130557447711"/>
    <n v="0"/>
    <n v="0"/>
    <n v="-130557447711"/>
    <n v="0"/>
    <n v="-130557447711"/>
    <n v="-48306255653.07"/>
    <n v="0"/>
    <n v="0"/>
    <n v="0"/>
    <n v="0"/>
    <n v="0"/>
    <n v="0"/>
    <n v="0"/>
    <n v="-48306255653.07"/>
    <n v="0.37"/>
    <n v="0"/>
    <n v="-48306255653.07"/>
    <n v="0"/>
    <n v="-60712281943.889999"/>
    <n v="0"/>
    <n v="12406026290.82"/>
  </r>
  <r>
    <x v="12"/>
    <n v="14"/>
    <n v="1410"/>
    <n v="141005"/>
    <n v="1410059743"/>
    <s v="MUEBLES Y ENSERES DADOS EN LEAS A REEXP. AO CCIAL"/>
    <n v="688273409"/>
    <n v="0"/>
    <n v="0"/>
    <n v="-688273409"/>
    <n v="0"/>
    <n v="0"/>
    <n v="-688273409"/>
    <n v="0"/>
    <n v="-688273409"/>
    <n v="-254661161.32999998"/>
    <n v="0"/>
    <n v="0"/>
    <n v="0"/>
    <n v="0"/>
    <n v="0"/>
    <n v="0"/>
    <n v="0"/>
    <n v="-254661161.32999998"/>
    <n v="0.37"/>
    <n v="0"/>
    <n v="-254661161.32999998"/>
    <n v="0"/>
    <n v="-1259092811.28"/>
    <n v="0"/>
    <n v="1004431649.95"/>
  </r>
  <r>
    <x v="12"/>
    <n v="14"/>
    <n v="1410"/>
    <n v="141005"/>
    <n v="1410059745"/>
    <s v="EQUIPO COMPUTACION DADOS LEAS A REEXP. AO CCIAL"/>
    <n v="240269458771"/>
    <n v="0"/>
    <n v="0"/>
    <n v="-240269458771"/>
    <n v="0"/>
    <n v="0"/>
    <n v="-240269458771"/>
    <n v="0"/>
    <n v="-240269458771"/>
    <n v="-88899699745.270004"/>
    <n v="0"/>
    <n v="0"/>
    <n v="0"/>
    <n v="0"/>
    <n v="0"/>
    <n v="0"/>
    <n v="0"/>
    <n v="-88899699745.270004"/>
    <n v="0.37"/>
    <n v="0"/>
    <n v="-88899699745.270004"/>
    <n v="0"/>
    <n v="-96634640548.080002"/>
    <n v="0"/>
    <n v="7734940802.8099976"/>
  </r>
  <r>
    <x v="12"/>
    <n v="14"/>
    <n v="1410"/>
    <n v="141005"/>
    <n v="1410059746"/>
    <s v="BIENES INMUEBLES DADOS LEASING A REEXP. AO CCIAL"/>
    <n v="1541857801476"/>
    <n v="0"/>
    <n v="0"/>
    <n v="-1541857801476"/>
    <n v="0"/>
    <n v="0"/>
    <n v="-1541857801476"/>
    <n v="0"/>
    <n v="-1541857801476"/>
    <n v="-570487386546.12"/>
    <n v="0"/>
    <n v="0"/>
    <n v="0"/>
    <n v="0"/>
    <n v="0"/>
    <n v="0"/>
    <n v="0"/>
    <n v="-570487386546.12"/>
    <n v="0.37"/>
    <n v="0"/>
    <n v="-570487386546.12"/>
    <n v="0"/>
    <n v="-628020003845.65002"/>
    <n v="0"/>
    <n v="57532617299.530029"/>
  </r>
  <r>
    <x v="12"/>
    <n v="14"/>
    <n v="1410"/>
    <n v="141005"/>
    <n v="1410059748"/>
    <s v="OTROS BIENES DADOS EN LEASING A REEXP. AO CCIAL"/>
    <n v="193183778"/>
    <n v="0"/>
    <n v="0"/>
    <n v="-193183778"/>
    <n v="0"/>
    <n v="0"/>
    <n v="-193183778"/>
    <n v="0"/>
    <n v="-193183778"/>
    <n v="-71477997.859999999"/>
    <n v="0"/>
    <n v="0"/>
    <n v="0"/>
    <n v="0"/>
    <n v="0"/>
    <n v="0"/>
    <n v="0"/>
    <n v="-71477997.859999999"/>
    <n v="0.37"/>
    <n v="0"/>
    <n v="-71477997.859999999"/>
    <n v="0"/>
    <n v="-235178198.24000001"/>
    <n v="0"/>
    <n v="163700200.38"/>
  </r>
  <r>
    <x v="12"/>
    <n v="14"/>
    <n v="1410"/>
    <n v="141010"/>
    <n v="1410109741"/>
    <s v="MAQUINARIA Y EQUIPO DADOS LEAS B REEXP. AO CCIAL"/>
    <n v="13002902983"/>
    <n v="0"/>
    <n v="0"/>
    <n v="-13002902983"/>
    <n v="0"/>
    <n v="0"/>
    <n v="-13002902983"/>
    <n v="0"/>
    <n v="-13002902983"/>
    <n v="-4811074103.71"/>
    <n v="0"/>
    <n v="0"/>
    <n v="0"/>
    <n v="0"/>
    <n v="0"/>
    <n v="0"/>
    <n v="0"/>
    <n v="-4811074103.71"/>
    <n v="0.37"/>
    <n v="0"/>
    <n v="-4811074103.71"/>
    <n v="0"/>
    <n v="-1077196841.55"/>
    <n v="0"/>
    <n v="-3733877262.1599998"/>
  </r>
  <r>
    <x v="12"/>
    <n v="14"/>
    <n v="1410"/>
    <n v="141010"/>
    <n v="1410109742"/>
    <s v="VEHICULOS DADOS EN LEASING B REEXP. AO CCIAL"/>
    <n v="2732693310"/>
    <n v="0"/>
    <n v="0"/>
    <n v="-2732693310"/>
    <n v="0"/>
    <n v="0"/>
    <n v="-2732693310"/>
    <n v="0"/>
    <n v="-2732693310"/>
    <n v="-1011096524.6999999"/>
    <n v="0"/>
    <n v="0"/>
    <n v="0"/>
    <n v="0"/>
    <n v="0"/>
    <n v="0"/>
    <n v="0"/>
    <n v="-1011096524.6999999"/>
    <n v="0.37"/>
    <n v="0"/>
    <n v="-1011096524.6999999"/>
    <n v="0"/>
    <n v="-929578769.98000002"/>
    <n v="0"/>
    <n v="-81517754.719999909"/>
  </r>
  <r>
    <x v="12"/>
    <n v="14"/>
    <n v="1410"/>
    <n v="141010"/>
    <n v="1410109745"/>
    <s v="EQUIPO COMPUTACION DADOS LEAS B REEXP. AO CCIAL"/>
    <n v="4293209964"/>
    <n v="0"/>
    <n v="0"/>
    <n v="-4293209964"/>
    <n v="0"/>
    <n v="0"/>
    <n v="-4293209964"/>
    <n v="0"/>
    <n v="-4293209964"/>
    <n v="-1588487686.6800001"/>
    <n v="0"/>
    <n v="0"/>
    <n v="0"/>
    <n v="0"/>
    <n v="0"/>
    <n v="0"/>
    <n v="0"/>
    <n v="-1588487686.6800001"/>
    <n v="0.37"/>
    <n v="0"/>
    <n v="-1588487686.6800001"/>
    <n v="0"/>
    <n v="-810735126.28999996"/>
    <n v="0"/>
    <n v="-777752560.3900001"/>
  </r>
  <r>
    <x v="12"/>
    <n v="14"/>
    <n v="1410"/>
    <n v="141010"/>
    <n v="1410109746"/>
    <s v="BIENES INMUEBLES DADOS LEASING B REEXP. AO CCIAL"/>
    <n v="104892821462"/>
    <n v="0"/>
    <n v="0"/>
    <n v="-104892821462"/>
    <n v="0"/>
    <n v="0"/>
    <n v="-104892821462"/>
    <n v="0"/>
    <n v="-104892821462"/>
    <n v="-38810343940.940002"/>
    <n v="0"/>
    <n v="0"/>
    <n v="0"/>
    <n v="0"/>
    <n v="0"/>
    <n v="0"/>
    <n v="0"/>
    <n v="-38810343940.940002"/>
    <n v="0.37"/>
    <n v="0"/>
    <n v="-38810343940.940002"/>
    <n v="0"/>
    <n v="-4127626546.8800001"/>
    <n v="0"/>
    <n v="-34682717394.060005"/>
  </r>
  <r>
    <x v="5"/>
    <n v="14"/>
    <n v="1410"/>
    <n v="141010"/>
    <n v="1410109805"/>
    <s v="FACTORING SIN RECURSO B GTIA ID COMER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0"/>
    <n v="1410109909"/>
    <s v="DESCUENTOS  B  OT GTIAS  COMER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5"/>
    <n v="1410159741"/>
    <s v="MAQUINARIA Y EQUIPO DADOS LEAS C REEXP. AO CCIAL"/>
    <n v="1878913068"/>
    <n v="0"/>
    <n v="0"/>
    <n v="-1878913068"/>
    <n v="0"/>
    <n v="0"/>
    <n v="-1878913068"/>
    <n v="0"/>
    <n v="-1878913068"/>
    <n v="-695197835.15999997"/>
    <n v="0"/>
    <n v="0"/>
    <n v="0"/>
    <n v="0"/>
    <n v="0"/>
    <n v="0"/>
    <n v="0"/>
    <n v="-695197835.15999997"/>
    <n v="0.37"/>
    <n v="0"/>
    <n v="-695197835.15999997"/>
    <n v="0"/>
    <n v="-1067270436.04"/>
    <n v="0"/>
    <n v="372072600.88"/>
  </r>
  <r>
    <x v="12"/>
    <n v="14"/>
    <n v="1410"/>
    <n v="141015"/>
    <n v="1410159742"/>
    <s v="VEHICULOS DADOS EN LEASING C REEXP. AO CCIAL"/>
    <n v="434163772"/>
    <n v="0"/>
    <n v="0"/>
    <n v="-434163772"/>
    <n v="0"/>
    <n v="0"/>
    <n v="-434163772"/>
    <n v="0"/>
    <n v="-434163772"/>
    <n v="-160640595.63999999"/>
    <n v="0"/>
    <n v="0"/>
    <n v="0"/>
    <n v="0"/>
    <n v="0"/>
    <n v="0"/>
    <n v="0"/>
    <n v="-160640595.63999999"/>
    <n v="0.36999999999999994"/>
    <n v="0"/>
    <n v="-160640595.63999999"/>
    <n v="0"/>
    <n v="-629549989.09000003"/>
    <n v="0"/>
    <n v="468909393.45000005"/>
  </r>
  <r>
    <x v="12"/>
    <n v="14"/>
    <n v="1410"/>
    <n v="141015"/>
    <n v="1410159745"/>
    <s v="EQUIPO COMPUTACION DADOS LEAS C REEXP. AO CCIAL"/>
    <n v="7751911579"/>
    <n v="0"/>
    <n v="0"/>
    <n v="-7751911579"/>
    <n v="0"/>
    <n v="0"/>
    <n v="-7751911579"/>
    <n v="0"/>
    <n v="-7751911579"/>
    <n v="-2868207284.23"/>
    <n v="0"/>
    <n v="0"/>
    <n v="0"/>
    <n v="0"/>
    <n v="0"/>
    <n v="0"/>
    <n v="0"/>
    <n v="-2868207284.23"/>
    <n v="0.37"/>
    <n v="0"/>
    <n v="-2868207284.23"/>
    <n v="0"/>
    <n v="-30554123.440000001"/>
    <n v="0"/>
    <n v="-2837653160.79"/>
  </r>
  <r>
    <x v="12"/>
    <n v="14"/>
    <n v="1410"/>
    <n v="141015"/>
    <n v="1410159746"/>
    <s v="BIENES INMUEBLES DADOS LEASING C REEXP. AO CCIAL"/>
    <n v="33875835380"/>
    <n v="0"/>
    <n v="0"/>
    <n v="-33875835380"/>
    <n v="0"/>
    <n v="0"/>
    <n v="-33875835380"/>
    <n v="0"/>
    <n v="-33875835380"/>
    <n v="-12534059090.6"/>
    <n v="0"/>
    <n v="0"/>
    <n v="0"/>
    <n v="0"/>
    <n v="0"/>
    <n v="0"/>
    <n v="0"/>
    <n v="-12534059090.6"/>
    <n v="0.37"/>
    <n v="0"/>
    <n v="-12534059090.6"/>
    <n v="0"/>
    <n v="-1132190417.74"/>
    <n v="0"/>
    <n v="-11401868672.860001"/>
  </r>
  <r>
    <x v="12"/>
    <n v="14"/>
    <n v="1410"/>
    <n v="141020"/>
    <n v="1410209741"/>
    <s v="MAQUINARIA Y EQUIPO DADOS LEAS D REEXP. AO CCIAL"/>
    <n v="4486621019"/>
    <n v="0"/>
    <n v="0"/>
    <n v="-4486621019"/>
    <n v="0"/>
    <n v="0"/>
    <n v="-4486621019"/>
    <n v="0"/>
    <n v="-4486621019"/>
    <n v="-1660049777.03"/>
    <n v="0"/>
    <n v="0"/>
    <n v="0"/>
    <n v="0"/>
    <n v="0"/>
    <n v="0"/>
    <n v="0"/>
    <n v="-1660049777.03"/>
    <n v="0.37"/>
    <n v="0"/>
    <n v="-1660049777.03"/>
    <n v="0"/>
    <n v="-1815333186.3299999"/>
    <n v="0"/>
    <n v="155283409.29999995"/>
  </r>
  <r>
    <x v="12"/>
    <n v="14"/>
    <n v="1410"/>
    <n v="141020"/>
    <n v="1410209742"/>
    <s v="VEHICULOS DADOS EN LEASING D REEXP. AO CCIAL"/>
    <n v="6547173857"/>
    <n v="0"/>
    <n v="0"/>
    <n v="-6547173857"/>
    <n v="0"/>
    <n v="0"/>
    <n v="-6547173857"/>
    <n v="0"/>
    <n v="-6547173857"/>
    <n v="-2422454327.0900002"/>
    <n v="0"/>
    <n v="0"/>
    <n v="0"/>
    <n v="0"/>
    <n v="0"/>
    <n v="0"/>
    <n v="0"/>
    <n v="-2422454327.0900002"/>
    <n v="0.37"/>
    <n v="0"/>
    <n v="-2422454327.0900002"/>
    <n v="0"/>
    <n v="-1546217991.28"/>
    <n v="0"/>
    <n v="-876236335.81000018"/>
  </r>
  <r>
    <x v="12"/>
    <n v="14"/>
    <n v="1410"/>
    <n v="141020"/>
    <n v="1410209745"/>
    <s v="EQUIPO COMPUTACION DADOS LEAS D REEXP. AO CCIAL"/>
    <n v="271148663"/>
    <n v="0"/>
    <n v="0"/>
    <n v="-271148663"/>
    <n v="0"/>
    <n v="0"/>
    <n v="-271148663"/>
    <n v="0"/>
    <n v="-271148663"/>
    <n v="-100325005.31"/>
    <n v="0"/>
    <n v="0"/>
    <n v="0"/>
    <n v="0"/>
    <n v="0"/>
    <n v="0"/>
    <n v="0"/>
    <n v="-100325005.31"/>
    <n v="0.37"/>
    <n v="0"/>
    <n v="-100325005.31"/>
    <n v="0"/>
    <n v="-106515599.63"/>
    <n v="0"/>
    <n v="6190594.3199999928"/>
  </r>
  <r>
    <x v="12"/>
    <n v="14"/>
    <n v="1410"/>
    <n v="141020"/>
    <n v="1410209746"/>
    <s v="BIENES INMUEBLES DADOS LEASING D REEXP. AO CCIAL"/>
    <n v="10249292450"/>
    <n v="0"/>
    <n v="0"/>
    <n v="-10249292450"/>
    <n v="0"/>
    <n v="0"/>
    <n v="-10249292450"/>
    <n v="0"/>
    <n v="-10249292450"/>
    <n v="-3792238206.5"/>
    <n v="0"/>
    <n v="0"/>
    <n v="0"/>
    <n v="0"/>
    <n v="0"/>
    <n v="0"/>
    <n v="0"/>
    <n v="-3792238206.5"/>
    <n v="0.37"/>
    <n v="0"/>
    <n v="-3792238206.5"/>
    <n v="0"/>
    <n v="-2650531622.23"/>
    <n v="0"/>
    <n v="-1141706584.27"/>
  </r>
  <r>
    <x v="5"/>
    <n v="14"/>
    <n v="1410"/>
    <n v="141025"/>
    <n v="1410259741"/>
    <s v="MAQUINARIA Y EQUIPO DADOS LEAS E REEXP. AO CCIAL"/>
    <n v="304572784"/>
    <n v="0"/>
    <n v="0"/>
    <n v="-304572784"/>
    <n v="0"/>
    <n v="0"/>
    <n v="-304572784"/>
    <n v="0"/>
    <n v="-304572784"/>
    <n v="-112691930.08"/>
    <n v="0"/>
    <n v="0"/>
    <n v="0"/>
    <n v="0"/>
    <n v="0"/>
    <n v="0"/>
    <n v="0"/>
    <n v="-112691930.08"/>
    <n v="0.37"/>
    <n v="0"/>
    <n v="-112691930.08"/>
    <n v="0"/>
    <n v="-168191930.07999998"/>
    <n v="0"/>
    <n v="55499999.999999985"/>
  </r>
  <r>
    <x v="5"/>
    <n v="14"/>
    <n v="1410"/>
    <n v="141025"/>
    <n v="1410259742"/>
    <s v="VEHICULOS DADOS EN LEASING E REEXP. AO CCIAL"/>
    <n v="1378887408"/>
    <n v="0"/>
    <n v="0"/>
    <n v="-1378887408"/>
    <n v="0"/>
    <n v="0"/>
    <n v="-1378887408"/>
    <n v="0"/>
    <n v="-1378887408"/>
    <n v="-510188340.95999998"/>
    <n v="0"/>
    <n v="0"/>
    <n v="0"/>
    <n v="0"/>
    <n v="0"/>
    <n v="0"/>
    <n v="0"/>
    <n v="-510188340.95999998"/>
    <n v="0.37"/>
    <n v="0"/>
    <n v="-510188340.95999998"/>
    <n v="0"/>
    <n v="-1066604936.28"/>
    <n v="0"/>
    <n v="556416595.31999993"/>
  </r>
  <r>
    <x v="5"/>
    <n v="14"/>
    <n v="1410"/>
    <n v="141025"/>
    <n v="1410259745"/>
    <s v="EQUIPO COMPUTACION DADOS LEAS E REEXP. AO CCIAL"/>
    <n v="602371022"/>
    <n v="0"/>
    <n v="0"/>
    <n v="-602371022"/>
    <n v="0"/>
    <n v="0"/>
    <n v="-602371022"/>
    <n v="0"/>
    <n v="-602371022"/>
    <n v="-222877278.13999999"/>
    <n v="0"/>
    <n v="0"/>
    <n v="0"/>
    <n v="0"/>
    <n v="0"/>
    <n v="0"/>
    <n v="0"/>
    <n v="-222877278.13999999"/>
    <n v="0.37"/>
    <n v="0"/>
    <n v="-222877278.13999999"/>
    <n v="0"/>
    <n v="-222877278.13999999"/>
    <n v="0"/>
    <n v="0"/>
  </r>
  <r>
    <x v="5"/>
    <n v="14"/>
    <n v="1410"/>
    <n v="141025"/>
    <n v="1410259746"/>
    <s v="BIENES INMUEBLES DADOS LEASING E REEXP. AO CCIAL"/>
    <n v="3442530416"/>
    <n v="0"/>
    <n v="0"/>
    <n v="-3442530416"/>
    <n v="0"/>
    <n v="0"/>
    <n v="-3442530416"/>
    <n v="0"/>
    <n v="-3442530416"/>
    <n v="-1273736253.9200001"/>
    <n v="0"/>
    <n v="0"/>
    <n v="0"/>
    <n v="0"/>
    <n v="0"/>
    <n v="0"/>
    <n v="0"/>
    <n v="-1273736253.9200001"/>
    <n v="0.37"/>
    <n v="0"/>
    <n v="-1273736253.9200001"/>
    <n v="0"/>
    <n v="-1261660125.0999999"/>
    <n v="0"/>
    <n v="-12076128.820000172"/>
  </r>
  <r>
    <x v="12"/>
    <n v="14"/>
    <n v="1491"/>
    <n v="149105"/>
    <n v="1491059131"/>
    <s v="TEMP PROVISION A  GARANTIA IDÓNEA CONSUM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91"/>
    <n v="149110"/>
    <n v="1491109701"/>
    <s v="PROV CAP LEAS FRO CMO CAT B"/>
    <n v="-947715"/>
    <n v="0"/>
    <n v="-947715.49"/>
    <n v="-0.48999999999068677"/>
    <n v="0"/>
    <n v="0"/>
    <n v="-0.48999999999068677"/>
    <n v="0"/>
    <n v="-0.48999999999068677"/>
    <n v="-0.18129999999655411"/>
    <n v="0"/>
    <n v="0"/>
    <n v="0"/>
    <n v="0"/>
    <n v="0"/>
    <n v="0"/>
    <n v="0"/>
    <n v="-0.18129999999655411"/>
    <n v="0.37"/>
    <n v="0"/>
    <n v="-0.18129999999655411"/>
    <n v="8.8799999999246204E-2"/>
    <n v="0"/>
    <n v="-8.8799999999246204E-2"/>
    <n v="-0.18129999999655411"/>
  </r>
  <r>
    <x v="5"/>
    <n v="14"/>
    <n v="1495"/>
    <n v="149505"/>
    <n v="1495059101"/>
    <s v="TEMP PROVISION A GARANTIA IDÓNEA CCIAL CASTIG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95"/>
    <n v="149505"/>
    <n v="1495059599"/>
    <s v="PROVISION A GARANTIA IDÓNEA CCIAL CASTIGO SICR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95"/>
    <n v="149505"/>
    <n v="1495059690"/>
    <s v="TEMP PROVISION A  GARANTIA IDÓNEA CCIAL CASTIG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95"/>
    <n v="149505"/>
    <n v="1495059701"/>
    <s v="TEMPORAL CASTIGOS LEAS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08"/>
    <n v="160840"/>
    <n v="1608409742"/>
    <s v="COMPONENTE LEAS FRO A REEXP. AO CCIAL"/>
    <n v="11426619485"/>
    <n v="0"/>
    <n v="0"/>
    <n v="-11426619485"/>
    <n v="0"/>
    <n v="0"/>
    <n v="-11426619485"/>
    <n v="0"/>
    <n v="-11426619485"/>
    <n v="-4227849209.4499998"/>
    <n v="0"/>
    <n v="0"/>
    <n v="0"/>
    <n v="0"/>
    <n v="0"/>
    <n v="0"/>
    <n v="0"/>
    <n v="-4227849209.4499998"/>
    <n v="0.37"/>
    <n v="0"/>
    <n v="-4227849209.4499998"/>
    <n v="0"/>
    <n v="-4618531654.0799999"/>
    <n v="0"/>
    <n v="390682444.63000011"/>
  </r>
  <r>
    <x v="12"/>
    <n v="16"/>
    <n v="1608"/>
    <n v="160842"/>
    <n v="1608429741"/>
    <s v="COMPONENTE LEAS FRO B REEXP. AO CCIAL"/>
    <n v="893204936"/>
    <n v="0"/>
    <n v="0"/>
    <n v="-893204936"/>
    <n v="0"/>
    <n v="0"/>
    <n v="-893204936"/>
    <n v="0"/>
    <n v="-893204936"/>
    <n v="-330485826.31999999"/>
    <n v="0"/>
    <n v="0"/>
    <n v="0"/>
    <n v="0"/>
    <n v="0"/>
    <n v="0"/>
    <n v="0"/>
    <n v="-330485826.31999999"/>
    <n v="0.37"/>
    <n v="0"/>
    <n v="-330485826.31999999"/>
    <n v="0"/>
    <n v="-38579801.210000001"/>
    <n v="0"/>
    <n v="-291906025.11000001"/>
  </r>
  <r>
    <x v="12"/>
    <n v="16"/>
    <n v="1608"/>
    <n v="160844"/>
    <n v="1608449741"/>
    <s v="COMPONENTE LEAS FRO C REEXP. AO CCIAL"/>
    <n v="211147589"/>
    <n v="0"/>
    <n v="0"/>
    <n v="-211147589"/>
    <n v="0"/>
    <n v="0"/>
    <n v="-211147589"/>
    <n v="0"/>
    <n v="-211147589"/>
    <n v="-78124607.929999992"/>
    <n v="0"/>
    <n v="0"/>
    <n v="0"/>
    <n v="0"/>
    <n v="0"/>
    <n v="0"/>
    <n v="0"/>
    <n v="-78124607.929999992"/>
    <n v="0.36999999999999994"/>
    <n v="0"/>
    <n v="-78124607.929999992"/>
    <n v="0"/>
    <n v="-57909652.009999998"/>
    <n v="0"/>
    <n v="-20214955.919999994"/>
  </r>
  <r>
    <x v="12"/>
    <n v="16"/>
    <n v="1608"/>
    <n v="160846"/>
    <n v="1608469741"/>
    <s v="COMPONENTE LEAS FRO D REEXP. AO CCIAL"/>
    <n v="2162694558"/>
    <n v="0"/>
    <n v="0"/>
    <n v="-2162694558"/>
    <n v="0"/>
    <n v="0"/>
    <n v="-2162694558"/>
    <n v="0"/>
    <n v="-2162694558"/>
    <n v="-800196986.46000004"/>
    <n v="0"/>
    <n v="0"/>
    <n v="0"/>
    <n v="0"/>
    <n v="0"/>
    <n v="0"/>
    <n v="0"/>
    <n v="-800196986.46000004"/>
    <n v="0.37"/>
    <n v="0"/>
    <n v="-800196986.46000004"/>
    <n v="0"/>
    <n v="-615327829.18999994"/>
    <n v="0"/>
    <n v="-184869157.2700001"/>
  </r>
  <r>
    <x v="12"/>
    <n v="16"/>
    <n v="1608"/>
    <n v="160848"/>
    <n v="1608489741"/>
    <s v="COMPONENTE LEAS FRO E REEXP. AO CCIAL"/>
    <n v="536699646"/>
    <n v="0"/>
    <n v="0"/>
    <n v="-536699646"/>
    <n v="0"/>
    <n v="0"/>
    <n v="-536699646"/>
    <n v="0"/>
    <n v="-536699646"/>
    <n v="-198578869.02000001"/>
    <n v="0"/>
    <n v="0"/>
    <n v="0"/>
    <n v="0"/>
    <n v="0"/>
    <n v="0"/>
    <n v="0"/>
    <n v="-198578869.02000001"/>
    <n v="0.37"/>
    <n v="0"/>
    <n v="-198578869.02000001"/>
    <n v="0"/>
    <n v="-187176613.06"/>
    <n v="0"/>
    <n v="-11402255.960000008"/>
  </r>
  <r>
    <x v="5"/>
    <n v="16"/>
    <n v="1630"/>
    <n v="163015"/>
    <n v="1630151210"/>
    <s v="RETENCIONES A FAVOR INGRESOS DEL EXTERIOR"/>
    <n v="30573297"/>
    <n v="0"/>
    <n v="30573296.760000002"/>
    <n v="-0.23999999836087227"/>
    <n v="0"/>
    <n v="0"/>
    <n v="-0.23999999836087227"/>
    <n v="0"/>
    <n v="-0.23999999836087227"/>
    <n v="-8.8799999393522733E-2"/>
    <n v="0"/>
    <n v="0"/>
    <n v="0"/>
    <n v="0"/>
    <n v="0"/>
    <n v="0"/>
    <n v="0"/>
    <n v="-8.8799999393522733E-2"/>
    <n v="0.37"/>
    <n v="0"/>
    <n v="-8.8799999393522733E-2"/>
    <n v="0"/>
    <n v="-0.12209999933838844"/>
    <n v="0"/>
    <n v="3.329999994486571E-2"/>
  </r>
  <r>
    <x v="5"/>
    <n v="16"/>
    <n v="1630"/>
    <n v="163015"/>
    <n v="1630159776"/>
    <s v="RET  CANON ARRED OPERATIVO INMU 3.5% AÑOS ANTE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0"/>
    <n v="163015"/>
    <n v="1630159777"/>
    <s v="RET CANON ARRED OPERATIVO MUEB  4% AÑOS ANTE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0"/>
    <n v="163015"/>
    <n v="1630159778"/>
    <s v="RETENCION POR VTAS Y OPCION DE COMPRA AÑOS ANT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0"/>
    <n v="163015"/>
    <n v="1630159780"/>
    <s v="RETENCIÓN POR SERV, HONO Y O. CONCEP AÑOS ANTE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05"/>
    <n v="1639059727"/>
    <s v="VEHICULOS  ARRENDAMIENTO"/>
    <n v="53974575"/>
    <n v="0"/>
    <n v="53974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5"/>
    <n v="1639159764"/>
    <s v="CxC CAT C OFERTA MERCANTIL, C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5"/>
    <n v="1639259760"/>
    <s v="CxC CAT E OFERTA MERCANTIL CCIAL"/>
    <n v="203392"/>
    <n v="0"/>
    <n v="203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780"/>
    <s v="DIVERSAS OTRAS SANCION OP TERMINADA ARRENDAMIENTO"/>
    <n v="1304295"/>
    <n v="0"/>
    <n v="1304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4"/>
    <n v="169410"/>
    <n v="1694109376"/>
    <s v="PROVISION CXC CCIALES COMISIONES GENEAL ENUDA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4"/>
    <n v="169410"/>
    <n v="1694109386"/>
    <s v="PROV CXC CCIALES COMISIONES TEMPORAL ENDEUDA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6"/>
    <n v="169678"/>
    <n v="1696789701"/>
    <s v="PROV INTERES FRO  CMO CAT B"/>
    <n v="-3624"/>
    <n v="0"/>
    <n v="-3623.56"/>
    <n v="0.44000000000005457"/>
    <n v="0"/>
    <n v="0.44000000000005457"/>
    <n v="0"/>
    <n v="0"/>
    <n v="0.44000000000005457"/>
    <n v="0.16280000000002018"/>
    <n v="0"/>
    <n v="0"/>
    <n v="0"/>
    <n v="0"/>
    <n v="0"/>
    <n v="0"/>
    <n v="0"/>
    <n v="0.16280000000002018"/>
    <n v="0.37"/>
    <n v="0.16280000000002018"/>
    <n v="0"/>
    <n v="0"/>
    <n v="-0.14059999999999831"/>
    <n v="0.16280000000002018"/>
    <n v="0.14059999999999831"/>
  </r>
  <r>
    <x v="5"/>
    <n v="16"/>
    <n v="1699"/>
    <n v="169905"/>
    <n v="1699059714"/>
    <s v="PROV CONTRACI.INTERES FRO LEAS CMO CAL B"/>
    <n v="-2079"/>
    <n v="0"/>
    <n v="-2078.9"/>
    <n v="9.9999999999909051E-2"/>
    <n v="0"/>
    <n v="9.9999999999909051E-2"/>
    <n v="0"/>
    <n v="0"/>
    <n v="9.9999999999909051E-2"/>
    <n v="3.6999999999966351E-2"/>
    <n v="0"/>
    <n v="0"/>
    <n v="0"/>
    <n v="0"/>
    <n v="0"/>
    <n v="0"/>
    <n v="0"/>
    <n v="3.6999999999966351E-2"/>
    <n v="0.37000000000000005"/>
    <n v="3.6999999999966351E-2"/>
    <n v="0"/>
    <n v="0"/>
    <n v="-0.11839999999999748"/>
    <n v="3.6999999999966351E-2"/>
    <n v="0.11839999999999748"/>
  </r>
  <r>
    <x v="18"/>
    <n v="17"/>
    <n v="1702"/>
    <n v="170210"/>
    <n v="1702101000"/>
    <s v="BIENES RESTIT DE CONTRATOS DE LEASING VEHICULOS"/>
    <n v="19026495941"/>
    <n v="0"/>
    <n v="19026495941.400002"/>
    <n v="0.40000152587890625"/>
    <n v="0"/>
    <n v="0.40000152587890625"/>
    <n v="0"/>
    <n v="0"/>
    <n v="0.40000152587890625"/>
    <n v="0.14800056457519531"/>
    <n v="0"/>
    <n v="0"/>
    <n v="0"/>
    <n v="0"/>
    <n v="0"/>
    <n v="0"/>
    <n v="0"/>
    <n v="0.14800056457519531"/>
    <n v="0.37"/>
    <n v="0.14800056457519531"/>
    <n v="0"/>
    <n v="0"/>
    <n v="-9.2499999999999999E-2"/>
    <n v="0.14800056457519531"/>
    <n v="9.2499999999999999E-2"/>
  </r>
  <r>
    <x v="18"/>
    <n v="17"/>
    <n v="1702"/>
    <n v="170210"/>
    <n v="1702101001"/>
    <s v="BIENES RESTIT DE CONTRATOS DE SUFI VEHICULOS"/>
    <n v="688457888"/>
    <n v="0"/>
    <n v="688457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17"/>
    <n v="1775"/>
    <n v="177510"/>
    <n v="1775101010"/>
    <s v="PROV BIENES RESTITUIDOS SUFI"/>
    <n v="-461796974"/>
    <n v="0"/>
    <n v="-392869036.67000002"/>
    <n v="68927937.329999983"/>
    <n v="0"/>
    <n v="68927937.329999983"/>
    <n v="0"/>
    <n v="0"/>
    <n v="68927937.329999983"/>
    <n v="25503336.812099993"/>
    <n v="0"/>
    <n v="0"/>
    <n v="0"/>
    <n v="0"/>
    <n v="0"/>
    <n v="0"/>
    <n v="0"/>
    <n v="25503336.812099993"/>
    <n v="0.37"/>
    <n v="25503336.812099993"/>
    <n v="0"/>
    <n v="86528480.090000004"/>
    <n v="0"/>
    <n v="-61025143.27790001"/>
    <n v="0"/>
  </r>
  <r>
    <x v="9"/>
    <n v="19"/>
    <n v="1960"/>
    <n v="196095"/>
    <n v="1960950050"/>
    <s v="TRADING ACCOUNT FINACLE CDT"/>
    <n v="1"/>
    <n v="0"/>
    <n v="1.41"/>
    <n v="0.40999999999999992"/>
    <n v="0"/>
    <n v="0.40999999999999992"/>
    <n v="0"/>
    <n v="0"/>
    <n v="0.40999999999999992"/>
    <n v="0.15169999999999997"/>
    <n v="0"/>
    <n v="0"/>
    <n v="0"/>
    <n v="0"/>
    <n v="0"/>
    <n v="0"/>
    <n v="0"/>
    <n v="0.15169999999999997"/>
    <n v="0.37"/>
    <n v="0.15169999999999997"/>
    <n v="0"/>
    <n v="0"/>
    <n v="0"/>
    <n v="0.15169999999999997"/>
    <n v="0"/>
  </r>
  <r>
    <x v="9"/>
    <n v="19"/>
    <n v="1960"/>
    <n v="196095"/>
    <n v="1960951048"/>
    <s v="BRP BIENES INMUEBLES LEASING (OTROS ACTIVOS)"/>
    <n v="23206200000"/>
    <n v="0"/>
    <n v="0"/>
    <n v="-23206200000"/>
    <n v="0"/>
    <n v="0"/>
    <n v="-23206200000"/>
    <n v="0"/>
    <n v="-23206200000"/>
    <n v="-8586294000"/>
    <n v="0"/>
    <n v="0"/>
    <n v="0"/>
    <n v="0"/>
    <n v="0"/>
    <n v="0"/>
    <n v="0"/>
    <n v="-8586294000"/>
    <n v="0.37"/>
    <n v="0"/>
    <n v="-8586294000"/>
    <n v="0"/>
    <n v="-8725766624.0599995"/>
    <n v="0"/>
    <n v="139472624.05999947"/>
  </r>
  <r>
    <x v="9"/>
    <n v="19"/>
    <n v="1960"/>
    <n v="196095"/>
    <n v="1960959599"/>
    <s v="TEMP INTEG CONTABLE CN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19"/>
    <n v="1995"/>
    <n v="199500"/>
    <n v="1995001014"/>
    <s v="PROVISION BIENES COMERCIA LEASING (OTROS ACTIVOS)"/>
    <n v="-21496228000"/>
    <n v="0"/>
    <n v="0"/>
    <n v="21496228000"/>
    <n v="0"/>
    <n v="21496228000"/>
    <n v="0"/>
    <n v="0"/>
    <n v="21496228000"/>
    <n v="7953604360"/>
    <n v="0"/>
    <n v="0"/>
    <n v="0"/>
    <n v="0"/>
    <n v="0"/>
    <n v="0"/>
    <n v="0"/>
    <n v="7953604360"/>
    <n v="0.37"/>
    <n v="7953604360"/>
    <n v="0"/>
    <n v="7978042504.0599995"/>
    <n v="0"/>
    <n v="-24438144.059999466"/>
    <n v="0"/>
  </r>
  <r>
    <x v="9"/>
    <n v="21"/>
    <n v="2105"/>
    <n v="210505"/>
    <n v="2105059530"/>
    <s v="TO. DEPOSITOS-CONVENIOS 21051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7"/>
    <n v="210705"/>
    <n v="2107051204"/>
    <s v="ELIMINACION CXP INTERES CD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22"/>
    <n v="2205"/>
    <n v="220510"/>
    <n v="2205102815"/>
    <s v="OBLIGACION DE FORWARD DE VENTA ESPEC PAS CAD"/>
    <n v="-23594296679"/>
    <n v="0"/>
    <n v="0"/>
    <n v="23594296679"/>
    <n v="0"/>
    <n v="23594296679"/>
    <n v="0"/>
    <n v="0"/>
    <n v="23594296679"/>
    <n v="8729889771.2299995"/>
    <n v="0"/>
    <n v="0"/>
    <n v="0"/>
    <n v="0"/>
    <n v="0"/>
    <n v="0"/>
    <n v="0"/>
    <n v="8729889771.2299995"/>
    <n v="0.37"/>
    <n v="8729889771.2299995"/>
    <n v="0"/>
    <n v="6757669230.4099998"/>
    <n v="0"/>
    <n v="1972220540.8199997"/>
    <n v="0"/>
  </r>
  <r>
    <x v="22"/>
    <n v="25"/>
    <n v="2503"/>
    <n v="250340"/>
    <n v="2503400080"/>
    <s v="IVA GENERADO COMISION INTERBANCARIA ACH NEQU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40"/>
    <n v="2503400081"/>
    <s v="IVA DESCONTABLE COMISION INTERBANCARIA ACH NEQU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6"/>
    <n v="250645"/>
    <n v="2506459040"/>
    <s v="CXP GMF CARTERA ENT REDESCUEN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799999999784629E-2"/>
    <n v="0"/>
    <n v="-5.1799999999784629E-2"/>
    <n v="0"/>
  </r>
  <r>
    <x v="22"/>
    <n v="25"/>
    <n v="2519"/>
    <n v="251905"/>
    <n v="2519051855"/>
    <s v="AUTORETENCION OPERACIONES FUTUROS/NOV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34"/>
    <s v="HONORARIOS PERSONAS NATURALES 10%"/>
    <n v="-241397"/>
    <n v="0"/>
    <n v="-241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71"/>
    <s v="RETEN COMPRA ACTV VEHIC E INMUEB AÑOS ANTERIO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86"/>
    <s v="AUTORR VTA ARRED OPERATIVO OTROS ACTIVOS 3,5%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98"/>
    <s v="OTROS EGRESOS TRIBUTARIOS"/>
    <n v="85027730"/>
    <n v="0"/>
    <n v="85027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95"/>
    <n v="2519951003"/>
    <s v="RET.Y APORTES LABORALES OTR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10"/>
    <n v="2590109221"/>
    <s v="CHEQUES GIRADOS NO COBRADOS DOLAR"/>
    <n v="-1966944"/>
    <n v="0"/>
    <n v="-1966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.4000001102685925E-2"/>
    <n v="0"/>
    <n v="7.4000001102685925E-2"/>
  </r>
  <r>
    <x v="22"/>
    <n v="25"/>
    <n v="2590"/>
    <n v="259010"/>
    <n v="2590109235"/>
    <s v="CHEQUES GIRADOS NO COBRADOS DOLAR CANAD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5"/>
    <n v="0"/>
    <n v="-0.185"/>
    <n v="0"/>
  </r>
  <r>
    <x v="22"/>
    <n v="25"/>
    <n v="2590"/>
    <n v="259095"/>
    <n v="2590959013"/>
    <s v="TEMPORAL COMPENSADOR CLIENTES SIN CTA"/>
    <n v="-61915842"/>
    <n v="0"/>
    <n v="-61915841.57"/>
    <n v="0.42999999970197678"/>
    <n v="0"/>
    <n v="0.42999999970197678"/>
    <n v="0"/>
    <n v="0"/>
    <n v="0.42999999970197678"/>
    <n v="0.15909999988973139"/>
    <n v="0"/>
    <n v="0"/>
    <n v="0"/>
    <n v="0"/>
    <n v="0"/>
    <n v="0"/>
    <n v="0"/>
    <n v="0.15909999988973139"/>
    <n v="0.36999999999999994"/>
    <n v="0.15909999988973139"/>
    <n v="0"/>
    <n v="0"/>
    <n v="-6.6600002646446221E-2"/>
    <n v="0.15909999988973139"/>
    <n v="6.6600002646446221E-2"/>
  </r>
  <r>
    <x v="6"/>
    <n v="28"/>
    <n v="2823"/>
    <n v="282300"/>
    <n v="2823001888"/>
    <s v="PROVISION COMPROMISOS DE PRESTAMO"/>
    <n v="-39067301"/>
    <n v="0"/>
    <n v="-39067301.229999997"/>
    <n v="-0.22999999672174454"/>
    <n v="0"/>
    <n v="0"/>
    <n v="-0.22999999672174454"/>
    <n v="0"/>
    <n v="-0.22999999672174454"/>
    <n v="-8.509999878704548E-2"/>
    <n v="0"/>
    <n v="0"/>
    <n v="0"/>
    <n v="0"/>
    <n v="0"/>
    <n v="0"/>
    <n v="0"/>
    <n v="-8.509999878704548E-2"/>
    <n v="0.37"/>
    <n v="0"/>
    <n v="-8.509999878704548E-2"/>
    <n v="1.47999969124794E-2"/>
    <n v="0"/>
    <n v="-1.47999969124794E-2"/>
    <n v="-8.509999878704548E-2"/>
  </r>
  <r>
    <x v="6"/>
    <n v="29"/>
    <n v="2907"/>
    <n v="290705"/>
    <n v="2907059002"/>
    <s v="ING REC POR ANTICIPADOS INT FINAGRO(CIRC FONSA)"/>
    <n v="-248526856"/>
    <n v="0"/>
    <n v="-248526856.49000001"/>
    <n v="-0.49000000953674316"/>
    <n v="0"/>
    <n v="0"/>
    <n v="-0.49000000953674316"/>
    <n v="0"/>
    <n v="-0.49000000953674316"/>
    <n v="-0.18130000352859496"/>
    <n v="0"/>
    <n v="0"/>
    <n v="0"/>
    <n v="0"/>
    <n v="0"/>
    <n v="0"/>
    <n v="0"/>
    <n v="-0.18130000352859496"/>
    <n v="0.37"/>
    <n v="0"/>
    <n v="-0.18130000352859496"/>
    <n v="0"/>
    <n v="0"/>
    <n v="0"/>
    <n v="-0.18130000352859496"/>
  </r>
  <r>
    <x v="23"/>
    <n v="29"/>
    <n v="2990"/>
    <n v="299005"/>
    <n v="2990059023"/>
    <s v="TEMP.SAI-MANUAL CONTINGENCIA CARTERA"/>
    <n v="-265000"/>
    <n v="0"/>
    <n v="-26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415"/>
    <s v="MP DE PROCESOS PAGO IMPTOS LEGACY SA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912"/>
    <s v="TEMP DE PROCESOS PAGO IMPTOS LEGACY SA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990"/>
    <s v="ING.RECIBIDOS PARA TERC.VTA.CARTERA IMPRODUCTIV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95"/>
    <n v="2990951012"/>
    <s v="CONVENIOS PARA EMPRENDIMIENTOS"/>
    <n v="-8704650"/>
    <n v="0"/>
    <n v="-8704649.7599999998"/>
    <n v="0.24000000022351742"/>
    <n v="0"/>
    <n v="0.24000000022351742"/>
    <n v="0"/>
    <n v="0"/>
    <n v="0.24000000022351742"/>
    <n v="8.8800000082701447E-2"/>
    <n v="0"/>
    <n v="0"/>
    <n v="0"/>
    <n v="0"/>
    <n v="0"/>
    <n v="0"/>
    <n v="0"/>
    <n v="8.8800000082701447E-2"/>
    <n v="0.37"/>
    <n v="8.8800000082701447E-2"/>
    <n v="0"/>
    <n v="8.8800000771880147E-2"/>
    <n v="0"/>
    <n v="-6.8917870021945049E-10"/>
    <n v="0"/>
  </r>
  <r>
    <x v="12"/>
    <n v="14"/>
    <n v="1410"/>
    <n v="141020"/>
    <n v="1410209818"/>
    <s v="CAT D LEAS CCIAL RGO SIGN RECLASIF BARC TREN AV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0"/>
    <n v="1410209827"/>
    <s v="CAT D LEAS CCIAL RGO SIGNIF OTR GAR RECLASIF INM"/>
    <n v="1067335979"/>
    <n v="0"/>
    <n v="1067335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05"/>
    <n v="1639051800"/>
    <s v="RECLASIFICACION ANTICIPOS CATEGORIA A"/>
    <n v="-58620409826"/>
    <n v="0"/>
    <n v="-58620409825.57"/>
    <n v="0.43000030517578125"/>
    <n v="0"/>
    <n v="0.43000030517578125"/>
    <n v="0"/>
    <n v="0"/>
    <n v="0.43000030517578125"/>
    <n v="0.15910011291503906"/>
    <n v="0"/>
    <n v="0"/>
    <n v="0"/>
    <n v="0"/>
    <n v="0"/>
    <n v="0"/>
    <n v="0"/>
    <n v="0.15910011291503906"/>
    <n v="0.37"/>
    <n v="0.15910011291503906"/>
    <n v="0"/>
    <n v="0.16649887084960938"/>
    <n v="0"/>
    <n v="-7.3987579345703158E-3"/>
    <n v="0"/>
  </r>
  <r>
    <x v="5"/>
    <n v="16"/>
    <n v="1639"/>
    <n v="163910"/>
    <n v="1639101800"/>
    <s v="RECLASIFICACION ANTICIPOS CATEGORIA B"/>
    <n v="20498772401"/>
    <n v="0"/>
    <n v="20498772400.709999"/>
    <n v="-0.29000091552734375"/>
    <n v="0"/>
    <n v="0"/>
    <n v="-0.29000091552734375"/>
    <n v="0"/>
    <n v="-0.29000091552734375"/>
    <n v="-0.10730033874511719"/>
    <n v="0"/>
    <n v="0"/>
    <n v="0"/>
    <n v="0"/>
    <n v="0"/>
    <n v="0"/>
    <n v="0"/>
    <n v="-0.10730033874511719"/>
    <n v="0.37"/>
    <n v="0"/>
    <n v="-0.10730033874511719"/>
    <n v="9.6197967529296879E-2"/>
    <n v="0"/>
    <n v="-9.6197967529296879E-2"/>
    <n v="-0.10730033874511719"/>
  </r>
  <r>
    <x v="5"/>
    <n v="16"/>
    <n v="1639"/>
    <n v="163915"/>
    <n v="1639151800"/>
    <s v="RECLASIFICACION ANTICIPOS CATEGORIA C"/>
    <n v="54035393198"/>
    <n v="0"/>
    <n v="54035393198.010002"/>
    <n v="1.000213623046875E-2"/>
    <n v="0"/>
    <n v="1.000213623046875E-2"/>
    <n v="0"/>
    <n v="0"/>
    <n v="1.000213623046875E-2"/>
    <n v="3.7007904052734374E-3"/>
    <n v="0"/>
    <n v="0"/>
    <n v="0"/>
    <n v="0"/>
    <n v="0"/>
    <n v="0"/>
    <n v="0"/>
    <n v="3.7007904052734374E-3"/>
    <n v="0.37"/>
    <n v="3.7007904052734374E-3"/>
    <n v="0"/>
    <n v="0"/>
    <n v="0"/>
    <n v="3.7007904052734374E-3"/>
    <n v="0"/>
  </r>
  <r>
    <x v="5"/>
    <n v="16"/>
    <n v="1639"/>
    <n v="163920"/>
    <n v="1639201800"/>
    <s v="RECLASIFICACION ANTICIPOS CATEGORIA D"/>
    <n v="-8767093194"/>
    <n v="0"/>
    <n v="-8767093194.4699993"/>
    <n v="-0.46999931335449219"/>
    <n v="0"/>
    <n v="0"/>
    <n v="-0.46999931335449219"/>
    <n v="0"/>
    <n v="-0.46999931335449219"/>
    <n v="-0.17389974594116211"/>
    <n v="0"/>
    <n v="0"/>
    <n v="0"/>
    <n v="0"/>
    <n v="0"/>
    <n v="0"/>
    <n v="0"/>
    <n v="-0.17389974594116211"/>
    <n v="0.37"/>
    <n v="0"/>
    <n v="-0.17389974594116211"/>
    <n v="9.2499999999999999E-2"/>
    <n v="0"/>
    <n v="-9.2499999999999999E-2"/>
    <n v="-0.17389974594116211"/>
  </r>
  <r>
    <x v="5"/>
    <n v="16"/>
    <n v="1639"/>
    <n v="163925"/>
    <n v="1639251800"/>
    <s v="RECLASIFICACION ANTICIPOS CATEGORIA E"/>
    <n v="-7146662579"/>
    <n v="0"/>
    <n v="-7146662578.6800003"/>
    <n v="0.31999969482421875"/>
    <n v="0"/>
    <n v="0.31999969482421875"/>
    <n v="0"/>
    <n v="0"/>
    <n v="0.31999969482421875"/>
    <n v="0.11839988708496094"/>
    <n v="0"/>
    <n v="0"/>
    <n v="0"/>
    <n v="0"/>
    <n v="0"/>
    <n v="0"/>
    <n v="0"/>
    <n v="0.11839988708496094"/>
    <n v="0.37"/>
    <n v="0.11839988708496094"/>
    <n v="0"/>
    <n v="1.4799985885620117E-2"/>
    <n v="0"/>
    <n v="0.10359990119934082"/>
    <n v="0"/>
  </r>
  <r>
    <x v="22"/>
    <n v="25"/>
    <n v="2503"/>
    <n v="250305"/>
    <n v="2503051001"/>
    <s v="IMPUESTO RENTA Y COMPLEMENTARIO(TRASLADO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634"/>
    <s v="TOC TEMPORAL POR TRASLADO CUENTAS IMPT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712"/>
    <s v="ABONOS POR APLICAR REESTRUCTURACI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8"/>
    <n v="1816"/>
    <n v="181697"/>
    <n v="1816979798"/>
    <s v="TERMINACIÓN ANTICIPADA DE Y AM EQPO DE COM A.O"/>
    <n v="0"/>
    <n v="0"/>
    <n v="-20626949"/>
    <n v="-20626949"/>
    <n v="0"/>
    <n v="0"/>
    <n v="-20626949"/>
    <n v="0"/>
    <n v="-20626949"/>
    <n v="-7631971.1299999999"/>
    <n v="0"/>
    <n v="0"/>
    <n v="0"/>
    <n v="0"/>
    <n v="0"/>
    <n v="0"/>
    <n v="0"/>
    <n v="-7631971.1299999999"/>
    <n v="0.37"/>
    <n v="0"/>
    <n v="-7631971.1299999999"/>
    <n v="0"/>
    <n v="-7631971.1299999999"/>
    <n v="0"/>
    <n v="0"/>
  </r>
  <r>
    <x v="12"/>
    <n v="18"/>
    <n v="1816"/>
    <n v="181697"/>
    <n v="1816979796"/>
    <s v="TERMINACIÓN ANTICIPADA DE Y AM ACUMUL VEHICULO A.O"/>
    <n v="0"/>
    <n v="0"/>
    <n v="-341141618076.71997"/>
    <n v="-341141618076.71997"/>
    <n v="0"/>
    <n v="0"/>
    <n v="-341141618076.71997"/>
    <n v="0"/>
    <n v="-341141618076.71997"/>
    <n v="-126222398688.38638"/>
    <n v="0"/>
    <n v="0"/>
    <n v="0"/>
    <n v="0"/>
    <n v="0"/>
    <n v="0"/>
    <n v="0"/>
    <n v="-126222398688.38638"/>
    <n v="0.37"/>
    <n v="0"/>
    <n v="-126222398688.38638"/>
    <n v="0"/>
    <n v="-123367969696.8383"/>
    <n v="0"/>
    <n v="-2854428991.5480804"/>
  </r>
  <r>
    <x v="4"/>
    <n v="11"/>
    <n v="1111"/>
    <n v="111111"/>
    <n v="1111111130"/>
    <s v="Ajt Valor Patri Intrinseco 15% Banca"/>
    <n v="0"/>
    <n v="0"/>
    <n v="-361830954006.62817"/>
    <n v="-361830954006.63"/>
    <n v="-361830954006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1"/>
    <n v="1111"/>
    <n v="111111"/>
    <n v="1111111131"/>
    <s v="Ajt Valor Patri Intrinseco 15% Fiduciaria"/>
    <n v="0"/>
    <n v="0"/>
    <n v="-36681912399.614319"/>
    <n v="-36681912399.610001"/>
    <n v="-36681912399.61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1"/>
    <n v="1111"/>
    <n v="111111"/>
    <n v="1111111132"/>
    <s v="Ajt Valor Patri Intrinseco 15% valores"/>
    <n v="0"/>
    <n v="0"/>
    <n v="-32180236419.222748"/>
    <n v="-32180236419.220001"/>
    <n v="-32180236419.22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1"/>
    <n v="1111"/>
    <n v="111111"/>
    <n v="1111111133"/>
    <s v="Ajt Valor Patri Intrinseco 15% Tuy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1"/>
    <n v="1111"/>
    <n v="111111"/>
    <n v="1111111134"/>
    <s v="Ajt Valor Patri Intrinseco 15% Cadenalco"/>
    <n v="0"/>
    <n v="0"/>
    <n v="-867356825.04450035"/>
    <n v="-867356825.03999996"/>
    <n v="0"/>
    <n v="0"/>
    <n v="-867356825.03999996"/>
    <n v="0"/>
    <n v="-867356825.03999996"/>
    <n v="-86735682.504000008"/>
    <n v="0"/>
    <n v="0"/>
    <n v="0"/>
    <n v="0"/>
    <n v="0"/>
    <n v="0"/>
    <n v="0"/>
    <n v="-86735682.504000008"/>
    <n v="0.10000000000000002"/>
    <n v="0"/>
    <n v="-86735682.504000008"/>
    <n v="0"/>
    <n v="-86735682.504000008"/>
    <n v="0"/>
    <n v="0"/>
  </r>
  <r>
    <x v="4"/>
    <n v="11"/>
    <n v="1111"/>
    <n v="111111"/>
    <n v="1111111135"/>
    <s v="Ajt Valor Patri Intrinseco 15% Camara Contraparte"/>
    <n v="0"/>
    <n v="0"/>
    <n v="-393771618.44364882"/>
    <n v="-393771618.44"/>
    <n v="0"/>
    <n v="0"/>
    <n v="-393771618.44"/>
    <n v="0"/>
    <n v="-393771618.44"/>
    <n v="-39377161.844000004"/>
    <n v="0"/>
    <n v="0"/>
    <n v="0"/>
    <n v="0"/>
    <n v="0"/>
    <n v="0"/>
    <n v="0"/>
    <n v="-39377161.844000004"/>
    <n v="0.1"/>
    <n v="0"/>
    <n v="-39377161.844000004"/>
    <n v="0"/>
    <n v="-39572051.223000005"/>
    <n v="0"/>
    <n v="194889.37900000066"/>
  </r>
  <r>
    <x v="4"/>
    <n v="11"/>
    <n v="1111"/>
    <n v="111111"/>
    <n v="1111111136"/>
    <s v="Ajt Valor Patri Intrinseco 15% Camara divisas"/>
    <n v="0"/>
    <n v="0"/>
    <n v="-26240935.6802288"/>
    <n v="-26240935.68"/>
    <n v="0"/>
    <n v="0"/>
    <n v="-26240935.68"/>
    <n v="0"/>
    <n v="-26240935.68"/>
    <n v="-2624093.568"/>
    <n v="0"/>
    <n v="0"/>
    <n v="0"/>
    <n v="0"/>
    <n v="0"/>
    <n v="0"/>
    <n v="0"/>
    <n v="-2624093.568"/>
    <n v="0.1"/>
    <n v="0"/>
    <n v="-2624093.568"/>
    <n v="0"/>
    <n v="-3059413.3250000002"/>
    <n v="0"/>
    <n v="435319.75700000022"/>
  </r>
  <r>
    <x v="4"/>
    <n v="11"/>
    <n v="1111"/>
    <n v="111111"/>
    <n v="1111111137"/>
    <s v="Ajt Valor Patri Intrinseco 15% tecnifarma"/>
    <n v="0"/>
    <n v="0"/>
    <n v="-42405078.972587943"/>
    <n v="-42405078.969999999"/>
    <n v="0"/>
    <n v="0"/>
    <n v="-42405078.969999999"/>
    <n v="0"/>
    <n v="-42405078.969999999"/>
    <n v="-4240507.8969999999"/>
    <n v="0"/>
    <n v="0"/>
    <n v="0"/>
    <n v="0"/>
    <n v="0"/>
    <n v="0"/>
    <n v="0"/>
    <n v="-4240507.8969999999"/>
    <n v="0.1"/>
    <n v="0"/>
    <n v="-4240507.8969999999"/>
    <n v="0"/>
    <n v="-4986001.8320000004"/>
    <n v="0"/>
    <n v="745493.93500000052"/>
  </r>
  <r>
    <x v="4"/>
    <n v="11"/>
    <n v="1111"/>
    <n v="111111"/>
    <n v="1111111138"/>
    <s v="Ajt Valor Patri Intrinseco 15% deceval"/>
    <n v="0"/>
    <n v="0"/>
    <n v="-602251820.25074291"/>
    <n v="-602251820.25"/>
    <n v="0"/>
    <n v="0"/>
    <n v="-602251820.25"/>
    <n v="0"/>
    <n v="-602251820.25"/>
    <n v="-60225182.025000006"/>
    <n v="0"/>
    <n v="0"/>
    <n v="0"/>
    <n v="0"/>
    <n v="0"/>
    <n v="0"/>
    <n v="0"/>
    <n v="-60225182.025000006"/>
    <n v="0.1"/>
    <n v="0"/>
    <n v="-60225182.025000006"/>
    <n v="0"/>
    <n v="-60733217.23300001"/>
    <n v="0"/>
    <n v="508035.20800000429"/>
  </r>
  <r>
    <x v="4"/>
    <n v="11"/>
    <n v="1111"/>
    <n v="111111"/>
    <n v="1111111139"/>
    <s v="Ajt Valor Patri Intrinseco 15% BV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1"/>
    <n v="1111"/>
    <n v="111111"/>
    <n v="1111111140"/>
    <s v="Ajt Valor Patri Intrinseco 15% Credibanco"/>
    <n v="0"/>
    <n v="0"/>
    <n v="-12801274226.046371"/>
    <n v="-12801274226.049999"/>
    <n v="0"/>
    <n v="0"/>
    <n v="-12801274226.049999"/>
    <n v="0"/>
    <n v="-12801274226.049999"/>
    <n v="-4736471463.6384993"/>
    <n v="0"/>
    <n v="0"/>
    <n v="0"/>
    <n v="0"/>
    <n v="0"/>
    <n v="0"/>
    <n v="0"/>
    <n v="-4736471463.6384993"/>
    <n v="0.36999999999999994"/>
    <n v="0"/>
    <n v="-4736471463.6384993"/>
    <n v="0"/>
    <n v="-4736471463.6421995"/>
    <n v="0"/>
    <n v="3.70025634765625E-3"/>
  </r>
  <r>
    <x v="4"/>
    <n v="11"/>
    <n v="1111"/>
    <n v="111111"/>
    <n v="1111111141"/>
    <s v="Ajt Valor Patri Intrinseco 15% Inca"/>
    <n v="0"/>
    <n v="0"/>
    <n v="-47275962.718737483"/>
    <n v="-47275962.719999999"/>
    <n v="-47275962.7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1"/>
    <n v="1111"/>
    <n v="111111"/>
    <n v="1111111142"/>
    <s v="Ajt Valor Patri Intrinseco 15% ACH"/>
    <n v="0"/>
    <n v="0"/>
    <n v="-3717705503.0677814"/>
    <n v="-3717705503.0700002"/>
    <n v="0"/>
    <n v="0"/>
    <n v="-3717705503.0700002"/>
    <n v="0"/>
    <n v="-3717705503.0700002"/>
    <n v="-371770550.30700004"/>
    <n v="0"/>
    <n v="0"/>
    <n v="0"/>
    <n v="0"/>
    <n v="0"/>
    <n v="0"/>
    <n v="0"/>
    <n v="-371770550.30700004"/>
    <n v="0.1"/>
    <n v="0"/>
    <n v="-371770550.30700004"/>
    <n v="0"/>
    <n v="-371770550.30700004"/>
    <n v="0"/>
    <n v="0"/>
  </r>
  <r>
    <x v="4"/>
    <n v="11"/>
    <n v="1111"/>
    <n v="111111"/>
    <n v="1111111143"/>
    <s v="Ajt Valor Patri Intrinseco 15% Protecc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1"/>
    <n v="1111"/>
    <n v="111111"/>
    <n v="1111111144"/>
    <s v="Ajt Valor Patri Intrinseco 15% Redeban"/>
    <n v="0"/>
    <n v="0"/>
    <n v="-6567347470.1054268"/>
    <n v="-6567347470.1099997"/>
    <n v="0"/>
    <n v="0"/>
    <n v="-6567347470.1099997"/>
    <n v="0"/>
    <n v="-6567347470.1099997"/>
    <n v="-656734747.01100004"/>
    <n v="0"/>
    <n v="0"/>
    <n v="0"/>
    <n v="0"/>
    <n v="0"/>
    <n v="0"/>
    <n v="0"/>
    <n v="-656734747.01100004"/>
    <n v="0.1"/>
    <n v="0"/>
    <n v="-656734747.01100004"/>
    <n v="0"/>
    <n v="-656734747.01100004"/>
    <n v="0"/>
    <n v="0"/>
  </r>
  <r>
    <x v="4"/>
    <n v="11"/>
    <n v="1111"/>
    <n v="111111"/>
    <n v="1111111145"/>
    <s v="Ajt Valor Patri Intrinseco 15% Titularizado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1"/>
    <n v="1111"/>
    <n v="111111"/>
    <n v="1111111146"/>
    <s v="Ajt Valor Patri Intrinseco 15% Ban Pana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1"/>
    <n v="1111"/>
    <n v="111111"/>
    <n v="1111111147"/>
    <s v="Ajt Valor Patri Intrinseco 15% Ban Pto Ric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1"/>
    <n v="1111"/>
    <n v="111111"/>
    <n v="1111111148"/>
    <s v="Ajt Valor Patri Intrinseco 15% Banitm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1"/>
    <n v="1111"/>
    <n v="111111"/>
    <n v="1111111149"/>
    <s v="Ajt Valor Patri Intrinseco 15% Leasing Per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1"/>
    <n v="1111"/>
    <n v="111111"/>
    <n v="1111111150"/>
    <s v="Ajt Valor Patri Intrinseco 15% CTH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1"/>
    <n v="1111"/>
    <n v="111111"/>
    <n v="1111111151"/>
    <s v="Ajt Valor Patri Intrinseco 15% Bladex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8"/>
    <n v="1816"/>
    <n v="181610"/>
    <n v="1816109795"/>
    <s v="TERMINACIÓN ANTICIPADA A.O  VEHICULOS"/>
    <n v="0"/>
    <n v="0"/>
    <n v="1097168307"/>
    <n v="1097168307"/>
    <n v="0"/>
    <n v="1097168307"/>
    <n v="0"/>
    <n v="0"/>
    <n v="1097168307"/>
    <n v="405952273.58999997"/>
    <n v="0"/>
    <n v="0"/>
    <n v="0"/>
    <n v="0"/>
    <n v="0"/>
    <n v="0"/>
    <n v="0"/>
    <n v="405952273.58999997"/>
    <n v="0.37"/>
    <n v="405952273.58999997"/>
    <n v="0"/>
    <n v="497150787.71939993"/>
    <n v="0"/>
    <n v="-91198514.129399955"/>
    <n v="0"/>
  </r>
  <r>
    <x v="12"/>
    <n v="18"/>
    <n v="1816"/>
    <n v="181625"/>
    <n v="1816259795"/>
    <s v="TERMINACIÓN ANTICIPADA  EQUIPO DE COMPUTACION"/>
    <n v="0"/>
    <n v="0"/>
    <n v="299742168"/>
    <n v="299742168"/>
    <n v="0"/>
    <n v="299742168"/>
    <n v="0"/>
    <n v="0"/>
    <n v="299742168"/>
    <n v="110904602.16"/>
    <n v="0"/>
    <n v="0"/>
    <n v="0"/>
    <n v="0"/>
    <n v="0"/>
    <n v="0"/>
    <n v="0"/>
    <n v="110904602.16"/>
    <n v="0.37"/>
    <n v="110904602.16"/>
    <n v="0"/>
    <n v="156894078.30759999"/>
    <n v="0"/>
    <n v="-45989476.147599995"/>
    <n v="0"/>
  </r>
  <r>
    <x v="4"/>
    <n v="11"/>
    <n v="1111"/>
    <n v="111111"/>
    <n v="1111111152"/>
    <s v="Ajuste Fondo Inmobiliario Tarifa 37"/>
    <n v="0"/>
    <n v="0"/>
    <n v="-195196966598"/>
    <n v="-195196966598"/>
    <n v="0"/>
    <n v="0"/>
    <n v="-195196966598"/>
    <n v="0"/>
    <n v="-195196966598"/>
    <n v="-72222877641.259995"/>
    <n v="0"/>
    <n v="0"/>
    <n v="0"/>
    <n v="0"/>
    <n v="0"/>
    <n v="0"/>
    <n v="0"/>
    <n v="-72222877641.259995"/>
    <n v="0.37"/>
    <n v="0"/>
    <n v="-72222877641.259995"/>
    <n v="0"/>
    <n v="-72222877641.259995"/>
    <n v="0"/>
    <n v="0"/>
  </r>
  <r>
    <x v="4"/>
    <n v="11"/>
    <n v="1111"/>
    <n v="111111"/>
    <n v="1111111153"/>
    <s v="Ajuste Fondo Inmobiliario Tarifa 10"/>
    <n v="0"/>
    <n v="0"/>
    <n v="195196965996.24969"/>
    <n v="195196965996.25"/>
    <n v="0"/>
    <n v="195196965996.25"/>
    <n v="0"/>
    <n v="0"/>
    <n v="195196965996.25"/>
    <n v="19519696599.625"/>
    <n v="0"/>
    <n v="0"/>
    <n v="0"/>
    <n v="0"/>
    <n v="0"/>
    <n v="0"/>
    <n v="0"/>
    <n v="19519696599.625"/>
    <n v="0.1"/>
    <n v="19519696599.625"/>
    <n v="0"/>
    <n v="19519710147.197002"/>
    <n v="0"/>
    <n v="-13547.572002410889"/>
    <n v="0"/>
  </r>
  <r>
    <x v="25"/>
    <n v="11"/>
    <n v="1111"/>
    <n v="111111"/>
    <n v="1111111154"/>
    <s v="Ajuste v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13"/>
    <n v="1352"/>
    <n v="135210"/>
    <n v="1352100742"/>
    <s v="DERECHO FWD DE COMPRA ESPEC ACT BRL"/>
    <n v="29553176416"/>
    <n v="0"/>
    <n v="0"/>
    <n v="-29553176416"/>
    <n v="0"/>
    <n v="0"/>
    <n v="-29553176416"/>
    <n v="0"/>
    <n v="-29553176416"/>
    <n v="-10934675273.92"/>
    <n v="0"/>
    <n v="0"/>
    <n v="0"/>
    <n v="0"/>
    <n v="0"/>
    <n v="0"/>
    <n v="0"/>
    <n v="-10934675273.92"/>
    <n v="0.37"/>
    <n v="0"/>
    <n v="-10934675273.92"/>
    <n v="0"/>
    <n v="0"/>
    <n v="0"/>
    <n v="-10934675273.92"/>
  </r>
  <r>
    <x v="3"/>
    <n v="13"/>
    <n v="1395"/>
    <n v="139500"/>
    <n v="1395001201"/>
    <s v="INV PAT_DETERIORO INVERS A VR CON CAMBIOS EN OR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0"/>
    <n v="1410109743"/>
    <s v="MUEBLES Y ENSERES DADOS EN LEAS B REEXP. AO CCIAL"/>
    <n v="2335763408"/>
    <n v="0"/>
    <n v="0"/>
    <n v="-2335763408"/>
    <n v="0"/>
    <n v="0"/>
    <n v="-2335763408"/>
    <n v="0"/>
    <n v="-2335763408"/>
    <n v="-864232460.96000004"/>
    <n v="0"/>
    <n v="0"/>
    <n v="0"/>
    <n v="0"/>
    <n v="0"/>
    <n v="0"/>
    <n v="0"/>
    <n v="-864232460.96000004"/>
    <n v="0.37"/>
    <n v="0"/>
    <n v="-864232460.96000004"/>
    <n v="0"/>
    <n v="0"/>
    <n v="0"/>
    <n v="-864232460.96000004"/>
  </r>
  <r>
    <x v="12"/>
    <n v="14"/>
    <n v="1410"/>
    <n v="141010"/>
    <n v="1410109748"/>
    <s v="OTROS BIENES DADOS EN LEASING B REEXP. AO CCIAL"/>
    <n v="388770021"/>
    <n v="0"/>
    <n v="0"/>
    <n v="-388770021"/>
    <n v="0"/>
    <n v="0"/>
    <n v="-388770021"/>
    <n v="0"/>
    <n v="-388770021"/>
    <n v="-143844907.77000001"/>
    <n v="0"/>
    <n v="0"/>
    <n v="0"/>
    <n v="0"/>
    <n v="0"/>
    <n v="0"/>
    <n v="0"/>
    <n v="-143844907.77000001"/>
    <n v="0.37000000000000005"/>
    <n v="0"/>
    <n v="-143844907.77000001"/>
    <n v="0"/>
    <n v="0"/>
    <n v="0"/>
    <n v="-143844907.77000001"/>
  </r>
  <r>
    <x v="12"/>
    <n v="14"/>
    <n v="1410"/>
    <n v="141015"/>
    <n v="1410159826"/>
    <s v="CAR CIAL CAT C OG EQ. COMP. LEASING RECL"/>
    <n v="36848834"/>
    <n v="0"/>
    <n v="36848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5"/>
    <n v="1410259903"/>
    <s v="REINTEGROS ANTICIPADOS  E  GTIA ID  C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5"/>
    <n v="1410259907"/>
    <s v="PRESTAMOS CON RECURSOS ENTID   E  OT GTIAS  C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88"/>
    <n v="148825"/>
    <n v="1488259001"/>
    <s v="PROVIS.OTRS.ACTIV.CATG.E.VVDA.EMPLEADOS"/>
    <n v="-46029542"/>
    <n v="0"/>
    <n v="-46029541.649999999"/>
    <n v="0.35000000149011612"/>
    <n v="0"/>
    <n v="0.35000000149011612"/>
    <n v="0"/>
    <n v="0"/>
    <n v="0.35000000149011612"/>
    <n v="0.12950000055134298"/>
    <n v="0"/>
    <n v="0"/>
    <n v="0"/>
    <n v="0"/>
    <n v="0"/>
    <n v="0"/>
    <n v="0"/>
    <n v="0.12950000055134298"/>
    <n v="0.37000000000000005"/>
    <n v="0.12950000055134298"/>
    <n v="0"/>
    <n v="0"/>
    <n v="0"/>
    <n v="0.12950000055134298"/>
    <n v="0"/>
  </r>
  <r>
    <x v="5"/>
    <n v="16"/>
    <n v="1605"/>
    <n v="160516"/>
    <n v="1605169202"/>
    <s v="INTERESES CATEGORIA D. VIVIENDA.RECLASI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8"/>
    <n v="1605189202"/>
    <s v="INTERESES CATEGORIA E. VIVIENDA.RECLASI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05"/>
    <n v="1637059730"/>
    <s v="CxC CAT A COMISION FNG CONSUM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8"/>
    <n v="163810"/>
    <n v="1638109017"/>
    <s v="PAG X CTA CLTES MICROCREDITO B SEGURO DESEMPLE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20"/>
    <n v="1639209751"/>
    <s v="CAT D RIESGO NORMAL CCIAL GARANTIAS MOBILIARIAS"/>
    <n v="41650"/>
    <n v="0"/>
    <n v="41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1301"/>
    <s v="CXC ASEGURADORA TC SU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098"/>
    <s v="CXC FALTANTES CAJEROS MULTIFUNCIONALES CR"/>
    <n v="-293963982"/>
    <n v="0"/>
    <n v="-293963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441"/>
    <s v="CXC DIVERSAS PRIMA SEGURO CLIENT SIN SAL"/>
    <n v="1806460"/>
    <n v="0"/>
    <n v="1806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4"/>
    <n v="169462"/>
    <n v="1694621888"/>
    <s v="CAT A – CREDITO NORMAL, POR CUENTA DE CL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7"/>
    <n v="169725"/>
    <n v="1697259045"/>
    <s v="PROV.VIVDA.CATG.E.CRD.IRRE.INTERS.EMPLEA"/>
    <n v="-177606"/>
    <n v="0"/>
    <n v="-177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1052"/>
    <s v="TEMPORAL MANDATO BANCO-CARDIF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063"/>
    <s v="TEMPORAL SEGUROS TC PROCESO RECAUDOS SINIESTRO POL"/>
    <n v="-5856477"/>
    <n v="0"/>
    <n v="-5856476.7800000003"/>
    <n v="0.21999999973922968"/>
    <n v="0"/>
    <n v="0.21999999973922968"/>
    <n v="0"/>
    <n v="0"/>
    <n v="0.21999999973922968"/>
    <n v="8.1399999903514986E-2"/>
    <n v="0"/>
    <n v="0"/>
    <n v="0"/>
    <n v="0"/>
    <n v="0"/>
    <n v="0"/>
    <n v="0"/>
    <n v="8.1399999903514986E-2"/>
    <n v="0.37"/>
    <n v="8.1399999903514986E-2"/>
    <n v="0"/>
    <n v="0"/>
    <n v="0"/>
    <n v="8.1399999903514986E-2"/>
    <n v="0"/>
  </r>
  <r>
    <x v="9"/>
    <n v="19"/>
    <n v="1960"/>
    <n v="196095"/>
    <n v="1960959202"/>
    <s v="TEMPORAL OPERAC.CAJA.DIVIS.CIO.INTER.DO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205"/>
    <s v="TEMP.RED AMEXCO COBRO TARJETAS EMISO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226"/>
    <s v="T.P COMPENSACION A FAVOR AMEXCO INTERNAC"/>
    <n v="352840025"/>
    <n v="0"/>
    <n v="352840024.64999998"/>
    <n v="-0.35000002384185791"/>
    <n v="0"/>
    <n v="0"/>
    <n v="-0.35000002384185791"/>
    <n v="0"/>
    <n v="-0.35000002384185791"/>
    <n v="-0.12950000882148743"/>
    <n v="0"/>
    <n v="0"/>
    <n v="0"/>
    <n v="0"/>
    <n v="0"/>
    <n v="0"/>
    <n v="0"/>
    <n v="-0.12950000882148743"/>
    <n v="0.37"/>
    <n v="0"/>
    <n v="-0.12950000882148743"/>
    <n v="0"/>
    <n v="0"/>
    <n v="0"/>
    <n v="-0.12950000882148743"/>
  </r>
  <r>
    <x v="9"/>
    <n v="19"/>
    <n v="1960"/>
    <n v="196095"/>
    <n v="1960959611"/>
    <s v="TEMPORAL CRUCE OPERACIONES CARTE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765"/>
    <s v="PREDIAL CONTRATOS ACTIVOS"/>
    <n v="2901213772"/>
    <n v="0"/>
    <n v="0"/>
    <n v="-2901213772"/>
    <n v="0"/>
    <n v="0"/>
    <n v="-2901213772"/>
    <n v="0"/>
    <n v="-2901213772"/>
    <n v="-1073449095.64"/>
    <n v="0"/>
    <n v="0"/>
    <n v="0"/>
    <n v="0"/>
    <n v="0"/>
    <n v="0"/>
    <n v="0"/>
    <n v="-1073449095.64"/>
    <n v="0.37"/>
    <n v="0"/>
    <n v="-1073449095.64"/>
    <n v="0"/>
    <n v="0"/>
    <n v="0"/>
    <n v="-1073449095.64"/>
  </r>
  <r>
    <x v="9"/>
    <n v="19"/>
    <n v="1960"/>
    <n v="196095"/>
    <n v="1960959929"/>
    <s v="TEMPORAL SUSPENSO GENERICO"/>
    <n v="14513002"/>
    <n v="0"/>
    <n v="14513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950"/>
    <s v="TEMPORAL SAP - PAB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95"/>
    <n v="199500"/>
    <n v="1995009765"/>
    <s v="DETERIORO OTROS ACTIVOS LEASING"/>
    <n v="-2901213772"/>
    <n v="0"/>
    <n v="0"/>
    <n v="2901213772"/>
    <n v="0"/>
    <n v="2901213772"/>
    <n v="0"/>
    <n v="0"/>
    <n v="2901213772"/>
    <n v="1073449095.64"/>
    <n v="0"/>
    <n v="0"/>
    <n v="0"/>
    <n v="0"/>
    <n v="0"/>
    <n v="0"/>
    <n v="0"/>
    <n v="1073449095.64"/>
    <n v="0.37"/>
    <n v="1073449095.64"/>
    <n v="0"/>
    <n v="0"/>
    <n v="0"/>
    <n v="1073449095.64"/>
    <n v="0"/>
  </r>
  <r>
    <x v="19"/>
    <n v="21"/>
    <n v="2105"/>
    <n v="210505"/>
    <n v="2105059101"/>
    <s v="TEMPORAL PAB - DEPOSITOS CUENTA CORRIENTE"/>
    <n v="-1846189"/>
    <n v="0"/>
    <n v="-1846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9"/>
    <n v="210910"/>
    <n v="2109109023"/>
    <s v="TP SAI RETIROS CUENTAS AFC"/>
    <n v="75346638"/>
    <n v="0"/>
    <n v="75346638.049999997"/>
    <n v="4.9999997019767761E-2"/>
    <n v="0"/>
    <n v="4.9999997019767761E-2"/>
    <n v="0"/>
    <n v="0"/>
    <n v="4.9999997019767761E-2"/>
    <n v="1.849999889731407E-2"/>
    <n v="0"/>
    <n v="0"/>
    <n v="0"/>
    <n v="0"/>
    <n v="0"/>
    <n v="0"/>
    <n v="0"/>
    <n v="1.849999889731407E-2"/>
    <n v="0.37"/>
    <n v="1.849999889731407E-2"/>
    <n v="0"/>
    <n v="0"/>
    <n v="0"/>
    <n v="1.849999889731407E-2"/>
    <n v="0"/>
  </r>
  <r>
    <x v="19"/>
    <n v="21"/>
    <n v="2118"/>
    <n v="211800"/>
    <n v="2118009177"/>
    <s v="RECAUDO IMPUESTOS MONOTRIBU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22"/>
    <n v="2205"/>
    <n v="220510"/>
    <n v="2205102842"/>
    <s v="OBLIGACION DE FORWARD DE VENTA ESPEC PAS BRL"/>
    <n v="-29550871293"/>
    <n v="0"/>
    <n v="0"/>
    <n v="29550871293"/>
    <n v="0"/>
    <n v="29550871293"/>
    <n v="0"/>
    <n v="0"/>
    <n v="29550871293"/>
    <n v="10933822378.41"/>
    <n v="0"/>
    <n v="0"/>
    <n v="0"/>
    <n v="0"/>
    <n v="0"/>
    <n v="0"/>
    <n v="0"/>
    <n v="10933822378.41"/>
    <n v="0.37"/>
    <n v="10933822378.41"/>
    <n v="0"/>
    <n v="0"/>
    <n v="0"/>
    <n v="10933822378.41"/>
    <n v="0"/>
  </r>
  <r>
    <x v="15"/>
    <n v="22"/>
    <n v="2250"/>
    <n v="225035"/>
    <n v="2250352207"/>
    <s v="OP CONTADO DE VENTA PASIVA_OBLIGACION SE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215"/>
    <s v="CXP RTEICA PAGO A ESTABLECIMIENTOS MARINILLA"/>
    <n v="-7956213"/>
    <n v="0"/>
    <n v="-7956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881"/>
    <s v="CXP RETEICA PAGO EST. B/QUILLA MANUAL."/>
    <n v="-2046"/>
    <n v="0"/>
    <n v="-2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807"/>
    <s v="RTEFTE. DEV. BENEF.TRIBUT. AFC AÑO ANT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8"/>
    <n v="2805"/>
    <n v="280505"/>
    <n v="2805051000"/>
    <s v="SUPERINTENDENCIA BANCA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033"/>
    <s v="OTRS PAS.OBLIGAC.X APLIC.TEM.PAB-EFEC.SG"/>
    <n v="332463857"/>
    <n v="0"/>
    <n v="332463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035"/>
    <s v="OTRS PASIVOS REMESAS AL COBRO CORRESPONS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204"/>
    <s v="TEMP.RED AMEXCO ABONO A TARJETAS EMISO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13"/>
    <n v="1301"/>
    <n v="130110"/>
    <n v="1301101301"/>
    <s v="INV NEGOCIABLE EN INVENTARIO OTROS PUBLICA 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n v="29"/>
    <n v="2907"/>
    <n v="290710"/>
    <n v="2907101002"/>
    <s v="COMISION COMPROMISOS DE CREDITO"/>
    <n v="-4451397600"/>
    <n v="0"/>
    <n v="-4451397599.5699997"/>
    <n v="0.43000030517578125"/>
    <n v="0"/>
    <n v="0.43000030517578125"/>
    <n v="0"/>
    <n v="0"/>
    <n v="0.43000030517578125"/>
    <n v="0.15910011291503906"/>
    <n v="0"/>
    <n v="0"/>
    <n v="0"/>
    <n v="0"/>
    <n v="0"/>
    <n v="0"/>
    <n v="0"/>
    <n v="0.15910011291503906"/>
    <n v="0.37"/>
    <n v="0.15910011291503906"/>
    <n v="0"/>
    <n v="0"/>
    <n v="0"/>
    <n v="0.15910011291503906"/>
    <n v="0"/>
  </r>
  <r>
    <x v="6"/>
    <n v="28"/>
    <n v="2823"/>
    <n v="282300"/>
    <n v="2823001012"/>
    <s v="PROVISIÓN COMPROMISOS DE CRÉDITO CARTA CUPO"/>
    <n v="-15809430"/>
    <n v="0"/>
    <n v="0"/>
    <n v="15809430"/>
    <n v="0"/>
    <n v="15809430"/>
    <n v="0"/>
    <n v="0"/>
    <n v="15809430"/>
    <n v="5849489.0999999996"/>
    <n v="0"/>
    <n v="0"/>
    <n v="0"/>
    <n v="0"/>
    <n v="0"/>
    <n v="0"/>
    <n v="0"/>
    <n v="5849489.0999999996"/>
    <n v="0.37"/>
    <n v="5849489.0999999996"/>
    <n v="0"/>
    <n v="0"/>
    <n v="0"/>
    <n v="5849489.0999999996"/>
    <n v="0"/>
  </r>
  <r>
    <x v="0"/>
    <n v="11"/>
    <n v="1115"/>
    <n v="111515"/>
    <n v="1115159141"/>
    <s v="CORRESP. DISP. MONEDAS DOLAR BANCO MUREX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30"/>
    <n v="113005"/>
    <n v="1130059113"/>
    <s v="CHEQUES PAIS TEMPORAL SAI-REMES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n v="12"/>
    <n v="1220"/>
    <n v="122005"/>
    <n v="1220050500"/>
    <s v="SIMULTANEA ACTIVA_BANCOS COP"/>
    <n v="14418370987"/>
    <n v="0"/>
    <n v="14418370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08"/>
    <n v="140815"/>
    <n v="1408159605"/>
    <s v="PRESTAMOS ORDINARIOS C GARANTIA IDONEA CMO ALKOS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0"/>
    <n v="1410109827"/>
    <s v="CAT B LEAS CCIAL RGO ACEPTAB OTR GAR RECLASIF BAR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0"/>
    <n v="1410209841"/>
    <s v="CAT D LEAS CCIAL RGO SIGNIF OTR GAR RECLASIF HABI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25"/>
    <n v="1410259840"/>
    <s v="CREDITO COMERCIAL CATG.E.O.G.FACTORING"/>
    <n v="881504211"/>
    <n v="0"/>
    <n v="881504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15"/>
    <n v="1637159006"/>
    <s v="PAG X CTA CTES CMO  C  CUOTA ADMON.MICROEMP.ANT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9"/>
    <n v="163910"/>
    <n v="1639109751"/>
    <s v="CAT B RIESGO NORMAL CCIAL GARANTIAS MOBILIARI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1150"/>
    <s v="CXC MEDIOS DE PAGO 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013"/>
    <s v="TEMP INTERNA  PAB-SAI PAGOS POR SUCURS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055"/>
    <s v="TEMPORAL INTERNA SAI TRANSACCIONES ESPECIALES"/>
    <n v="-35330869"/>
    <n v="0"/>
    <n v="-35330868.700000003"/>
    <n v="0.29999999701976776"/>
    <n v="0.29999999701976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059"/>
    <s v="T.P PAGOS AUTOMATICOS - CARTE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127"/>
    <s v="TEMP.CXC DIV.OTROS.RECAUDOS PAB DB ACH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916"/>
    <s v="TEMPORAL SUSPENSO COMERCIO INTERN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5"/>
    <n v="210505"/>
    <n v="2105059103"/>
    <s v="TEMPORAL DEPOSITOS-RECAUDOS CUENTA CORRIENTE"/>
    <n v="9042234"/>
    <n v="0"/>
    <n v="9042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8"/>
    <n v="210805"/>
    <n v="2108059134"/>
    <s v="TEMPORAL DEP. AHORROS -SAI- CANJE"/>
    <n v="228689681"/>
    <n v="0"/>
    <n v="228689680.50999999"/>
    <n v="-0.49000000953674316"/>
    <n v="0"/>
    <n v="0"/>
    <n v="-0.49000000953674316"/>
    <n v="0"/>
    <n v="-0.49000000953674316"/>
    <n v="-0.18130000352859496"/>
    <n v="0"/>
    <n v="0"/>
    <n v="0"/>
    <n v="0"/>
    <n v="0"/>
    <n v="0"/>
    <n v="0"/>
    <n v="-0.18130000352859496"/>
    <n v="0.37"/>
    <n v="0"/>
    <n v="-0.18130000352859496"/>
    <n v="0"/>
    <n v="0"/>
    <n v="0"/>
    <n v="-0.18130000352859496"/>
  </r>
  <r>
    <x v="19"/>
    <n v="21"/>
    <n v="2115"/>
    <n v="211510"/>
    <n v="2115109235"/>
    <s v="CORRESPONSALES EXTRANJEROS ME DOLAR CANADIEN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n v="21"/>
    <n v="2125"/>
    <n v="212505"/>
    <n v="2125052500"/>
    <s v="COM TRANSF INV OP SIMUL PAS OTRAS ENT_FCIERA COP"/>
    <n v="-3374806525043"/>
    <n v="0"/>
    <n v="-3372322743896"/>
    <n v="2483781147"/>
    <n v="0"/>
    <n v="2483781147"/>
    <n v="0"/>
    <n v="0"/>
    <n v="2483781147"/>
    <n v="918999024.38999999"/>
    <n v="0"/>
    <n v="0"/>
    <n v="0"/>
    <n v="0"/>
    <n v="0"/>
    <n v="0"/>
    <n v="0"/>
    <n v="918999024.38999999"/>
    <n v="0.37"/>
    <n v="918999024.38999999"/>
    <n v="0"/>
    <n v="0"/>
    <n v="0"/>
    <n v="918999024.38999999"/>
    <n v="0"/>
  </r>
  <r>
    <x v="14"/>
    <n v="21"/>
    <n v="2129"/>
    <n v="212910"/>
    <n v="2129100500"/>
    <s v="COMP EN CORTO OP SIMUL BCO COP"/>
    <n v="-14394035966"/>
    <n v="0"/>
    <n v="-14394035965.51"/>
    <n v="0.48999977111816406"/>
    <n v="0"/>
    <n v="0.48999977111816406"/>
    <n v="0"/>
    <n v="0"/>
    <n v="0.48999977111816406"/>
    <n v="0.18129991531372069"/>
    <n v="0"/>
    <n v="0"/>
    <n v="0"/>
    <n v="0"/>
    <n v="0"/>
    <n v="0"/>
    <n v="0"/>
    <n v="0.18129991531372069"/>
    <n v="0.37"/>
    <n v="0.18129991531372069"/>
    <n v="0"/>
    <n v="0"/>
    <n v="0"/>
    <n v="0.18129991531372069"/>
    <n v="0"/>
  </r>
  <r>
    <x v="20"/>
    <n v="21"/>
    <n v="2130"/>
    <n v="213010"/>
    <n v="2130107006"/>
    <s v="OTROS IGUAL O SUPERIOR A 18 ME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22"/>
    <n v="2250"/>
    <n v="225005"/>
    <n v="2250051107"/>
    <s v="OP CONTADO DE COMPRA PASIVA_DERECHOSE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22"/>
    <n v="2250"/>
    <n v="225005"/>
    <n v="2250051115"/>
    <s v="OP CONTADO DE COMPRA PASIVA_DERECHO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1"/>
    <n v="251105"/>
    <n v="2511059515"/>
    <s v="CI TEMPORAL JD EDWARDS CARTERA HIPOTECA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221"/>
    <s v="CXP ME ANTES 30 DIAS CORRESPONALES DOLARES"/>
    <n v="-160895879"/>
    <n v="0"/>
    <n v="-160895878.69999999"/>
    <n v="0.30000001192092896"/>
    <n v="0.30000001192092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7"/>
    <n v="2704"/>
    <n v="270495"/>
    <n v="2704959200"/>
    <s v="SYA TRASLADO AUTOMATICAS DE PASIVO EN PES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10"/>
    <n v="2990109025"/>
    <s v="OTRS.PAS.DIV.SOBRANTES IMPUEST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95"/>
    <n v="2990959645"/>
    <s v="CXP PAGOS CARTERA SA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5"/>
    <n v="160518"/>
    <n v="1605189043"/>
    <s v="INTRS.CTES.CATGRIA. E. VIVIENDA EMPLEADO"/>
    <n v="177606"/>
    <n v="0"/>
    <n v="177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4"/>
    <n v="141425"/>
    <n v="1414259001"/>
    <s v="CREDITO EMPLEADOS CATEGORIA E VIVIENDA"/>
    <n v="46029542"/>
    <n v="0"/>
    <n v="46029541.649999999"/>
    <n v="-0.35000000149011612"/>
    <n v="0"/>
    <n v="0"/>
    <n v="-0.35000000149011612"/>
    <n v="0"/>
    <n v="-0.35000000149011612"/>
    <n v="-0.12950000055134298"/>
    <n v="0"/>
    <n v="0"/>
    <n v="0"/>
    <n v="0"/>
    <n v="0"/>
    <n v="0"/>
    <n v="0"/>
    <n v="-0.12950000055134298"/>
    <n v="0.37000000000000005"/>
    <n v="0"/>
    <n v="-0.12950000055134298"/>
    <n v="0"/>
    <n v="0"/>
    <n v="0"/>
    <n v="-0.12950000055134298"/>
  </r>
  <r>
    <x v="12"/>
    <n v="14"/>
    <n v="1410"/>
    <n v="141015"/>
    <n v="1410159841"/>
    <s v="CAT C LEAS CCIAL RGO APREC OTR GAR RECLASIF HABI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3359"/>
    <s v="TEMPORAL ACTIVIDAD OUTGOING OMNIPA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13"/>
    <n v="1352"/>
    <n v="135210"/>
    <n v="1352102820"/>
    <s v="OBLIGACION DE FWD DE VENTA ESPEC ACT P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219"/>
    <s v="CXP RTEICA PAGO A ESTABLECIMIENTOS COROZAL"/>
    <n v="-1309202"/>
    <n v="0"/>
    <n v="-1309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22"/>
    <s v="RETENCION COMISIONES PERSONAS NATURALES"/>
    <n v="-33000"/>
    <n v="0"/>
    <n v="-3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95"/>
    <n v="2519951005"/>
    <s v="RET. APORTES  LABORALES -SALUD "/>
    <n v="-4628600"/>
    <n v="0"/>
    <n v="-4628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0040"/>
    <s v="CAPITAL CDT VIRTUAL BLOQUE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9782"/>
    <s v="RENTA IVA A NO RESIDENTES O NO DOMICIL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13"/>
    <n v="1351"/>
    <n v="135105"/>
    <n v="1351050507"/>
    <s v="DERECHO OP DE CONTADO DE COMPRA SE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13"/>
    <n v="1351"/>
    <n v="135105"/>
    <n v="1351050519"/>
    <s v="DERECHO OP DE CONTADO DE COMPRA MX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4"/>
    <n v="1410"/>
    <n v="141015"/>
    <n v="1410159726"/>
    <s v="OTROS BNS DADO EN LEASING C GTIA ID CCIAL LEY 550"/>
    <n v="7567769"/>
    <n v="0"/>
    <n v="0"/>
    <n v="-7567769"/>
    <n v="0"/>
    <n v="0"/>
    <n v="-7567769"/>
    <n v="0"/>
    <n v="-7567769"/>
    <n v="-2800074.53"/>
    <n v="0"/>
    <n v="0"/>
    <n v="0"/>
    <n v="0"/>
    <n v="0"/>
    <n v="0"/>
    <n v="0"/>
    <n v="-2800074.53"/>
    <n v="0.37"/>
    <n v="0"/>
    <n v="-2800074.53"/>
    <n v="0"/>
    <n v="0"/>
    <n v="0"/>
    <n v="-2800074.53"/>
  </r>
  <r>
    <x v="5"/>
    <n v="16"/>
    <n v="1637"/>
    <n v="163725"/>
    <n v="1637259750"/>
    <s v="PAG X CTA DE CLTE CMO  E RIESGO DE INCOBRAB SEGURO"/>
    <n v="50809"/>
    <n v="0"/>
    <n v="0"/>
    <n v="-50809"/>
    <n v="0"/>
    <n v="0"/>
    <n v="-50809"/>
    <n v="0"/>
    <n v="-50809"/>
    <n v="-18799.329999999998"/>
    <n v="0"/>
    <n v="0"/>
    <n v="0"/>
    <n v="0"/>
    <n v="0"/>
    <n v="0"/>
    <n v="0"/>
    <n v="-18799.329999999998"/>
    <n v="0.36999999999999994"/>
    <n v="0"/>
    <n v="-18799.329999999998"/>
    <n v="0"/>
    <n v="0"/>
    <n v="0"/>
    <n v="-18799.329999999998"/>
  </r>
  <r>
    <x v="12"/>
    <n v="16"/>
    <n v="1639"/>
    <n v="163905"/>
    <n v="1639059734"/>
    <s v="PAG x CTA CLIENTE CAT A COSTOS JURIDICOS, C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22"/>
    <n v="2205"/>
    <n v="220510"/>
    <n v="2205100720"/>
    <s v="DERECHO FWD DE COMPRA ESPEC PAS P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05"/>
    <n v="1105059025"/>
    <s v="DISPONIBLE CAJA EFECTIV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05"/>
    <n v="1105059184"/>
    <s v="DISPONIBLE CAJA EFECTIV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05"/>
    <n v="1105059231"/>
    <s v="CAJA EFECTIVO M.E.CAJA DIVISAS YENES"/>
    <n v="50572"/>
    <n v="0"/>
    <n v="50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1"/>
    <n v="1105"/>
    <n v="110505"/>
    <n v="1105059251"/>
    <s v="CAJA EFECTIVO M.E.DISPONIBILIDAD YENES"/>
    <n v="-50572"/>
    <n v="0"/>
    <n v="-50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n v="12"/>
    <n v="1225"/>
    <n v="122505"/>
    <n v="1225057500"/>
    <s v="TTV ACTIVA_CIA DE SEGUROS CO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13"/>
    <n v="1351"/>
    <n v="135120"/>
    <n v="1351200126"/>
    <s v="OP CONTADO VENTA TITULOS DERECHO  EPM GLOB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13"/>
    <n v="1351"/>
    <n v="135145"/>
    <n v="1351450126"/>
    <s v="OP CONTADO VENTA TITULOS OBLIGACION  EPM GLOB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13"/>
    <n v="1352"/>
    <n v="135210"/>
    <n v="1352100720"/>
    <s v="DERECHO FWD DE COMPRA ESPEC ACT PEN"/>
    <n v="28382392401"/>
    <n v="0"/>
    <n v="0"/>
    <n v="-28382392401"/>
    <n v="0"/>
    <n v="0"/>
    <n v="-28382392401"/>
    <n v="0"/>
    <n v="-28382392401"/>
    <n v="-10501485188.369999"/>
    <n v="0"/>
    <n v="0"/>
    <n v="0"/>
    <n v="0"/>
    <n v="0"/>
    <n v="0"/>
    <n v="0"/>
    <n v="-10501485188.369999"/>
    <n v="0.36999999999999994"/>
    <n v="0"/>
    <n v="-10501485188.369999"/>
    <n v="0"/>
    <n v="0"/>
    <n v="0"/>
    <n v="-10501485188.369999"/>
  </r>
  <r>
    <x v="5"/>
    <n v="14"/>
    <n v="1410"/>
    <n v="141015"/>
    <n v="1410159804"/>
    <s v="FACTORING SIN RECURSO C GTIA ID COMERCIAL"/>
    <n v="747278492"/>
    <n v="0"/>
    <n v="747278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15"/>
    <n v="1410159908"/>
    <s v="DESCUENTOS   C  OT GTIAS  COMER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4"/>
    <n v="1410"/>
    <n v="141025"/>
    <n v="1410257201"/>
    <s v="DIFERIDO DEL CAPITAL - COMISIONES COMERCIAL E LEAS"/>
    <n v="838475"/>
    <n v="0"/>
    <n v="838474.53"/>
    <n v="-0.46999999997206032"/>
    <n v="0"/>
    <n v="0"/>
    <n v="-0.46999999997206032"/>
    <n v="0"/>
    <n v="-0.46999999997206032"/>
    <n v="-0.17389999998966232"/>
    <n v="0"/>
    <n v="0"/>
    <n v="0"/>
    <n v="0"/>
    <n v="0"/>
    <n v="0"/>
    <n v="0"/>
    <n v="-0.17389999998966232"/>
    <n v="0.37"/>
    <n v="0"/>
    <n v="-0.17389999998966232"/>
    <n v="0"/>
    <n v="0"/>
    <n v="0"/>
    <n v="-0.17389999998966232"/>
  </r>
  <r>
    <x v="5"/>
    <n v="16"/>
    <n v="1605"/>
    <n v="160595"/>
    <n v="1605959100"/>
    <s v="OTROS INTERES TEMPORAL SAI CARTERA CASTIGA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09"/>
    <n v="160905"/>
    <n v="1609051401"/>
    <s v="TIT PART_DIV MATRIZ FILIALES SUBSIDIARIAS"/>
    <n v="123184106982"/>
    <n v="0"/>
    <n v="0"/>
    <n v="-123184106982"/>
    <n v="-123184106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37"/>
    <n v="163715"/>
    <n v="1637159755"/>
    <s v="PAG X CTA DE CLTE, CONSUMO  C  SEGUROS"/>
    <n v="306537"/>
    <n v="0"/>
    <n v="0"/>
    <n v="-306537"/>
    <n v="0"/>
    <n v="0"/>
    <n v="-306537"/>
    <n v="0"/>
    <n v="-306537"/>
    <n v="-113418.69"/>
    <n v="0"/>
    <n v="0"/>
    <n v="0"/>
    <n v="0"/>
    <n v="0"/>
    <n v="0"/>
    <n v="0"/>
    <n v="-113418.69"/>
    <n v="0.37"/>
    <n v="0"/>
    <n v="-113418.69"/>
    <n v="0"/>
    <n v="0"/>
    <n v="0"/>
    <n v="-113418.69"/>
  </r>
  <r>
    <x v="5"/>
    <n v="16"/>
    <n v="1639"/>
    <n v="163915"/>
    <n v="1639159762"/>
    <s v="CXC CAT C CANON PROPORCIONAL COMER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0329"/>
    <s v="CXC DIVERSOS  PEAJE ELECTRONICO TARJETA CREDITO"/>
    <n v="106800"/>
    <n v="0"/>
    <n v="10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1146"/>
    <s v="CXC  MEDIOS DE PAGO PARA SWAPS FI - CC SWAP E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084"/>
    <s v="FALTANTES EN TRANSPORTADORA BRINK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086"/>
    <s v="FALTANTES EN TRANSPORTADORA WACKENHU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087"/>
    <s v="FALTANTES EN TRANSPORTADORA ATLAS"/>
    <n v="530000000"/>
    <n v="0"/>
    <n v="530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088"/>
    <s v="CXC DIFERENCIAS RECAUDO IMPUESTOS"/>
    <n v="2294000"/>
    <n v="0"/>
    <n v="229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416"/>
    <s v="CXC PARTIDAS PENDIENTES CORRESPONSAL.E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0019"/>
    <s v="TEMPORAL SUSPENSO -SUNDRY FINACLE CDT-BON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19"/>
    <n v="1960"/>
    <n v="196095"/>
    <n v="1960957003"/>
    <s v="PERDIDA DIFERIDA COP OPCIONES VALORAC.PRIMER DIA"/>
    <n v="79644"/>
    <n v="0"/>
    <n v="0"/>
    <n v="-79644"/>
    <n v="0"/>
    <n v="0"/>
    <n v="-79644"/>
    <n v="0"/>
    <n v="-79644"/>
    <n v="-29468.28"/>
    <n v="0"/>
    <n v="0"/>
    <n v="0"/>
    <n v="0"/>
    <n v="0"/>
    <n v="0"/>
    <n v="0"/>
    <n v="-29468.28"/>
    <n v="0.37"/>
    <n v="0"/>
    <n v="-29468.28"/>
    <n v="0"/>
    <n v="0"/>
    <n v="0"/>
    <n v="-29468.28"/>
  </r>
  <r>
    <x v="9"/>
    <n v="19"/>
    <n v="1960"/>
    <n v="196095"/>
    <n v="1960959065"/>
    <s v="TEMPORAL INTERNA SAI CXC FIDUCIA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069"/>
    <s v="TEMPORAL PROCESOS INTERNOS DEPOSIT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912"/>
    <s v="TEMPORAL SUSPENSO CONTABILIDAD"/>
    <n v="-210130464"/>
    <n v="0"/>
    <n v="-210130463.56999999"/>
    <n v="0.43000000715255737"/>
    <n v="0.43000000715255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5"/>
    <n v="210505"/>
    <n v="2105050023"/>
    <s v="TEMPORAL FINACLE DEPOSITOS REC"/>
    <n v="270000"/>
    <n v="0"/>
    <n v="27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5"/>
    <n v="210505"/>
    <n v="2105059020"/>
    <s v="TEMP RECHAZOS INTERNA DEPÓSITOS"/>
    <n v="28700030"/>
    <n v="0"/>
    <n v="28700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5"/>
    <n v="210505"/>
    <n v="2105059060"/>
    <s v="TEMPORAL DEPOSITOS CORRECCIONES MANUALES"/>
    <n v="120091797"/>
    <n v="0"/>
    <n v="120091797.42"/>
    <n v="0.42000000178813934"/>
    <n v="0"/>
    <n v="0.42000000178813934"/>
    <n v="0"/>
    <n v="0"/>
    <n v="0.42000000178813934"/>
    <n v="0.15540000066161155"/>
    <n v="0"/>
    <n v="0"/>
    <n v="0"/>
    <n v="0"/>
    <n v="0"/>
    <n v="0"/>
    <n v="0"/>
    <n v="0.15540000066161155"/>
    <n v="0.37"/>
    <n v="0.15540000066161155"/>
    <n v="0"/>
    <n v="0"/>
    <n v="0"/>
    <n v="0.15540000066161155"/>
    <n v="0"/>
  </r>
  <r>
    <x v="14"/>
    <n v="21"/>
    <n v="2126"/>
    <n v="212605"/>
    <n v="2126057500"/>
    <s v="COMP OP TRANSF TEMP VALORES COMP_DE SEG-REASEG CO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29"/>
    <n v="212915"/>
    <n v="2129157500"/>
    <s v="COMP POS EN CORT OP TTV SEG Y REASEG CO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22"/>
    <n v="2205"/>
    <n v="220510"/>
    <n v="2205102820"/>
    <s v="OBLIGACION DE FWD DE VENTA ESPEC PAS PEN"/>
    <n v="-28382392401"/>
    <n v="0"/>
    <n v="0"/>
    <n v="28382392401"/>
    <n v="0"/>
    <n v="28382392401"/>
    <n v="0"/>
    <n v="0"/>
    <n v="28382392401"/>
    <n v="10501485188.369999"/>
    <n v="0"/>
    <n v="0"/>
    <n v="0"/>
    <n v="0"/>
    <n v="0"/>
    <n v="0"/>
    <n v="0"/>
    <n v="10501485188.369999"/>
    <n v="0.36999999999999994"/>
    <n v="10501485188.369999"/>
    <n v="0"/>
    <n v="0"/>
    <n v="0"/>
    <n v="10501485188.369999"/>
    <n v="0"/>
  </r>
  <r>
    <x v="21"/>
    <n v="24"/>
    <n v="2435"/>
    <n v="243510"/>
    <n v="2435101888"/>
    <s v="DESCUBIERTOS EN CUENTA CORRIENTE BANCARIA M.E.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1"/>
    <n v="250110"/>
    <n v="2501109603"/>
    <s v="CUENTA POR PAGAR GARANTIAS FG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1001"/>
    <s v="CXP RETEICA-ACT COMERCIAL-TITULARIZADORA"/>
    <n v="-232518"/>
    <n v="0"/>
    <n v="-232517.65"/>
    <n v="0.35000000000582077"/>
    <n v="0"/>
    <n v="0.35000000000582077"/>
    <n v="0"/>
    <n v="0"/>
    <n v="0.35000000000582077"/>
    <n v="0.12950000000215367"/>
    <n v="0"/>
    <n v="0"/>
    <n v="0"/>
    <n v="0"/>
    <n v="0"/>
    <n v="0"/>
    <n v="0"/>
    <n v="0.12950000000215367"/>
    <n v="0.36999999999999994"/>
    <n v="0.12950000000215367"/>
    <n v="0"/>
    <n v="0"/>
    <n v="0"/>
    <n v="0.12950000000215367"/>
    <n v="0"/>
  </r>
  <r>
    <x v="22"/>
    <n v="25"/>
    <n v="2503"/>
    <n v="250310"/>
    <n v="2503109217"/>
    <s v="CXP RTEICA PAGO A ESTABLECIMIENTOS MEDELLÍN"/>
    <n v="-886581757"/>
    <n v="0"/>
    <n v="-886581756.73000002"/>
    <n v="0.26999998092651367"/>
    <n v="0"/>
    <n v="0.26999998092651367"/>
    <n v="0"/>
    <n v="0"/>
    <n v="0.26999998092651367"/>
    <n v="9.9899992942810059E-2"/>
    <n v="0"/>
    <n v="0"/>
    <n v="0"/>
    <n v="0"/>
    <n v="0"/>
    <n v="0"/>
    <n v="0"/>
    <n v="9.9899992942810059E-2"/>
    <n v="0.37"/>
    <n v="9.9899992942810059E-2"/>
    <n v="0"/>
    <n v="0"/>
    <n v="0"/>
    <n v="9.9899992942810059E-2"/>
    <n v="0"/>
  </r>
  <r>
    <x v="22"/>
    <n v="25"/>
    <n v="2503"/>
    <n v="250310"/>
    <n v="2503109222"/>
    <s v="CXP RTEICA PAGO ESTABLECIMIENTOS CIUDAD BOLIVAR"/>
    <n v="-284584"/>
    <n v="0"/>
    <n v="-284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223"/>
    <s v="CXP RTEICA PAGO ESTABLECIMIENTOS SABANALARGA"/>
    <n v="-1478669"/>
    <n v="0"/>
    <n v="-1478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5"/>
    <n v="250500"/>
    <n v="2505001002"/>
    <s v="ARRENDAMIENTOS INDEXAD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5"/>
    <n v="250500"/>
    <n v="2505001998"/>
    <s v="REEXPRESION ARRENDAMIENTO INDEXAD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90"/>
    <n v="259095"/>
    <n v="2590959055"/>
    <s v="CXP INTERESES OTROS BONOS SEGURIDAD"/>
    <n v="-13124152649"/>
    <n v="0"/>
    <n v="-13124152649.33"/>
    <n v="-0.32999992370605469"/>
    <n v="0"/>
    <n v="0"/>
    <n v="-0.32999992370605469"/>
    <n v="0"/>
    <n v="-0.32999992370605469"/>
    <n v="-0.12209997177124023"/>
    <n v="0"/>
    <n v="0"/>
    <n v="0"/>
    <n v="0"/>
    <n v="0"/>
    <n v="0"/>
    <n v="0"/>
    <n v="-0.12209997177124023"/>
    <n v="0.37"/>
    <n v="0"/>
    <n v="-0.12209997177124023"/>
    <n v="0"/>
    <n v="0"/>
    <n v="0"/>
    <n v="-0.12209997177124023"/>
  </r>
  <r>
    <x v="6"/>
    <n v="28"/>
    <n v="2823"/>
    <n v="282300"/>
    <n v="2823001001"/>
    <s v="PROVISION PUBLICIDAD Y PROPAGANDA"/>
    <n v="-4447000000"/>
    <n v="0"/>
    <n v="0"/>
    <n v="4447000000"/>
    <n v="0"/>
    <n v="4447000000"/>
    <n v="0"/>
    <n v="0"/>
    <n v="4447000000"/>
    <n v="1645390000"/>
    <n v="0"/>
    <n v="0"/>
    <n v="0"/>
    <n v="0"/>
    <n v="0"/>
    <n v="0"/>
    <n v="0"/>
    <n v="1645390000"/>
    <n v="0.37"/>
    <n v="1645390000"/>
    <n v="0"/>
    <n v="0"/>
    <n v="0"/>
    <n v="1645390000"/>
    <n v="0"/>
  </r>
  <r>
    <x v="15"/>
    <n v="29"/>
    <n v="2940"/>
    <n v="294095"/>
    <n v="2940957001"/>
    <s v="UTILIDAD DIFERIDA COP SWAP VALORAC.PRIMER DIA"/>
    <n v="-6860237107"/>
    <n v="0"/>
    <n v="0"/>
    <n v="6860237107"/>
    <n v="0"/>
    <n v="6860237107"/>
    <n v="0"/>
    <n v="0"/>
    <n v="6860237107"/>
    <n v="2538287729.5900002"/>
    <n v="0"/>
    <n v="0"/>
    <n v="0"/>
    <n v="0"/>
    <n v="0"/>
    <n v="0"/>
    <n v="0"/>
    <n v="2538287729.5900002"/>
    <n v="0.37"/>
    <n v="2538287729.5900002"/>
    <n v="0"/>
    <n v="0"/>
    <n v="0"/>
    <n v="2538287729.5900002"/>
    <n v="0"/>
  </r>
  <r>
    <x v="15"/>
    <n v="29"/>
    <n v="2940"/>
    <n v="294095"/>
    <n v="2940957002"/>
    <s v="UTILIDAD DIFERIDA COP FW DIVISAS VALORA.PRIMER DIA"/>
    <n v="-5490133177"/>
    <n v="0"/>
    <n v="0"/>
    <n v="5490133177"/>
    <n v="0"/>
    <n v="5490133177"/>
    <n v="0"/>
    <n v="0"/>
    <n v="5490133177"/>
    <n v="2031349275.49"/>
    <n v="0"/>
    <n v="0"/>
    <n v="0"/>
    <n v="0"/>
    <n v="0"/>
    <n v="0"/>
    <n v="0"/>
    <n v="2031349275.49"/>
    <n v="0.37"/>
    <n v="2031349275.49"/>
    <n v="0"/>
    <n v="0"/>
    <n v="0"/>
    <n v="2031349275.49"/>
    <n v="0"/>
  </r>
  <r>
    <x v="15"/>
    <n v="29"/>
    <n v="2940"/>
    <n v="294095"/>
    <n v="2940957003"/>
    <s v="UTILIDAD DIFERIDA COP OPCIONES VALORAC.PRIMER DIA"/>
    <n v="-10562895887"/>
    <n v="0"/>
    <n v="0"/>
    <n v="10562895887"/>
    <n v="0"/>
    <n v="10562895887"/>
    <n v="0"/>
    <n v="0"/>
    <n v="10562895887"/>
    <n v="3908271478.1900001"/>
    <n v="0"/>
    <n v="0"/>
    <n v="0"/>
    <n v="0"/>
    <n v="0"/>
    <n v="0"/>
    <n v="0"/>
    <n v="3908271478.1900001"/>
    <n v="0.37"/>
    <n v="3908271478.1900001"/>
    <n v="0"/>
    <n v="0"/>
    <n v="0"/>
    <n v="3908271478.1900001"/>
    <n v="0"/>
  </r>
  <r>
    <x v="15"/>
    <n v="29"/>
    <n v="2940"/>
    <n v="294095"/>
    <n v="2940957011"/>
    <s v="UTILIDAD DIFERIDA USD SWAP VALORAC.PRIMER DIA"/>
    <n v="-11617204329"/>
    <n v="0"/>
    <n v="0"/>
    <n v="11617204329"/>
    <n v="0"/>
    <n v="11617204329"/>
    <n v="0"/>
    <n v="0"/>
    <n v="11617204329"/>
    <n v="4298365601.7299995"/>
    <n v="0"/>
    <n v="0"/>
    <n v="0"/>
    <n v="0"/>
    <n v="0"/>
    <n v="0"/>
    <n v="0"/>
    <n v="4298365601.7299995"/>
    <n v="0.36999999999999994"/>
    <n v="4298365601.7299995"/>
    <n v="0"/>
    <n v="0"/>
    <n v="0"/>
    <n v="4298365601.7299995"/>
    <n v="0"/>
  </r>
  <r>
    <x v="15"/>
    <n v="29"/>
    <n v="2940"/>
    <n v="294095"/>
    <n v="2940957012"/>
    <s v="UTILIDAD DIFERIDA USD FW DIVISAS VALORA.PRIMER DIA"/>
    <n v="-805437743"/>
    <n v="0"/>
    <n v="0"/>
    <n v="805437743"/>
    <n v="0"/>
    <n v="805437743"/>
    <n v="0"/>
    <n v="0"/>
    <n v="805437743"/>
    <n v="298011964.90999997"/>
    <n v="0"/>
    <n v="0"/>
    <n v="0"/>
    <n v="0"/>
    <n v="0"/>
    <n v="0"/>
    <n v="0"/>
    <n v="298011964.90999997"/>
    <n v="0.36999999999999994"/>
    <n v="298011964.90999997"/>
    <n v="0"/>
    <n v="0"/>
    <n v="0"/>
    <n v="298011964.90999997"/>
    <n v="0"/>
  </r>
  <r>
    <x v="23"/>
    <n v="29"/>
    <n v="2990"/>
    <n v="299095"/>
    <n v="2990950024"/>
    <s v="TEMPORAL RECAUDOS PENDINTES X APLICAR"/>
    <n v="-139"/>
    <n v="0"/>
    <n v="-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95"/>
    <n v="2990959603"/>
    <s v="INTERFASE COLOCACIONES (27959503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1"/>
    <n v="1111"/>
    <n v="111111"/>
    <n v="1111111155"/>
    <s v="CORE BANCA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1"/>
    <n v="1111"/>
    <n v="111111"/>
    <n v="1111111156"/>
    <s v="DIVIDENDOS GRAVADOS A LA FECHA"/>
    <n v="0"/>
    <n v="0"/>
    <n v="-4345706731.0061474"/>
    <n v="-4345706731.0100002"/>
    <n v="0"/>
    <n v="0"/>
    <n v="-4345706731.0100002"/>
    <n v="0"/>
    <n v="-4345706731.0100002"/>
    <n v="-1607911490.4737"/>
    <n v="0"/>
    <n v="0"/>
    <n v="0"/>
    <n v="0"/>
    <n v="0"/>
    <n v="0"/>
    <n v="0"/>
    <n v="-1607911490.4737"/>
    <n v="0.37"/>
    <n v="0"/>
    <n v="-1607911490.4737"/>
    <n v="0"/>
    <n v="0"/>
    <n v="0"/>
    <n v="-1607911490.4737"/>
  </r>
  <r>
    <x v="5"/>
    <n v="16"/>
    <n v="1605"/>
    <n v="160542"/>
    <n v="1605429217"/>
    <s v="INTERESES MORA B RIESGO ACEPTABLE, COMERCIAL ME"/>
    <n v="11268"/>
    <n v="0"/>
    <n v="11267.77"/>
    <n v="-0.22999999999956344"/>
    <n v="0"/>
    <n v="0"/>
    <n v="-0.22999999999956344"/>
    <n v="0"/>
    <n v="-0.22999999999956344"/>
    <n v="-8.5099999999838472E-2"/>
    <n v="0"/>
    <n v="0"/>
    <n v="0"/>
    <n v="0"/>
    <n v="0"/>
    <n v="0"/>
    <n v="0"/>
    <n v="-8.5099999999838472E-2"/>
    <n v="0.37"/>
    <n v="0"/>
    <n v="-8.5099999999838472E-2"/>
    <n v="0"/>
    <n v="0"/>
    <n v="0"/>
    <n v="-8.5099999999838472E-2"/>
  </r>
  <r>
    <x v="5"/>
    <n v="16"/>
    <n v="1630"/>
    <n v="163015"/>
    <n v="1630151803"/>
    <s v="RETEFUENTE TRASLADOS DEFINITIVA 4%"/>
    <n v="2191200"/>
    <n v="0"/>
    <n v="219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16"/>
    <n v="1690"/>
    <n v="169095"/>
    <n v="1690959760"/>
    <s v="CXC TASA SUBSIDIADA FRECH"/>
    <n v="308230442"/>
    <n v="0"/>
    <n v="308230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9"/>
    <n v="1904"/>
    <n v="190405"/>
    <n v="1904059010"/>
    <s v="CUENTA PUENTE PORFIN (PESOS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9"/>
    <n v="1904"/>
    <n v="190405"/>
    <n v="1904059020"/>
    <s v="SYA TRASLADO FONDOS ML OPERACIONES SA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9"/>
    <n v="1904"/>
    <n v="190405"/>
    <n v="1904059030"/>
    <s v="SYA TRASLADO FONDOS ML CAJEROS BI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612"/>
    <s v="TEMPORAL B.R.P. -  SIIF"/>
    <n v="39614849"/>
    <n v="0"/>
    <n v="39614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904"/>
    <s v="OTROS ACTIV.DIV.ABONO CART COMPRA DIVISA"/>
    <n v="876000"/>
    <n v="0"/>
    <n v="87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8"/>
    <n v="210805"/>
    <n v="2108059180"/>
    <s v="TEM.INTERN.DEPOSITOS AHORROS.TRASLAD.GL"/>
    <n v="-1615133"/>
    <n v="0"/>
    <n v="-1615133.3"/>
    <n v="-0.30000000004656613"/>
    <n v="0"/>
    <n v="0"/>
    <n v="-0.30000000004656613"/>
    <n v="0"/>
    <n v="-0.30000000004656613"/>
    <n v="-0.11100000001722947"/>
    <n v="0"/>
    <n v="0"/>
    <n v="0"/>
    <n v="0"/>
    <n v="0"/>
    <n v="0"/>
    <n v="0"/>
    <n v="-0.11100000001722947"/>
    <n v="0.37"/>
    <n v="0"/>
    <n v="-0.11100000001722947"/>
    <n v="0"/>
    <n v="0"/>
    <n v="0"/>
    <n v="-0.11100000001722947"/>
  </r>
  <r>
    <x v="19"/>
    <n v="21"/>
    <n v="2108"/>
    <n v="210805"/>
    <n v="2108059333"/>
    <s v="TEMPORAL DEPOSITOS AHORROS-REMESAS (BV)"/>
    <n v="-62540"/>
    <n v="0"/>
    <n v="-62539.72"/>
    <n v="0.27999999999883585"/>
    <n v="0"/>
    <n v="0.27999999999883585"/>
    <n v="0"/>
    <n v="0"/>
    <n v="0.27999999999883585"/>
    <n v="0.10359999999956926"/>
    <n v="0"/>
    <n v="0"/>
    <n v="0"/>
    <n v="0"/>
    <n v="0"/>
    <n v="0"/>
    <n v="0"/>
    <n v="0.10359999999956926"/>
    <n v="0.37"/>
    <n v="0.10359999999956926"/>
    <n v="0"/>
    <n v="0"/>
    <n v="0"/>
    <n v="0.10359999999956926"/>
    <n v="0"/>
  </r>
  <r>
    <x v="19"/>
    <n v="21"/>
    <n v="2109"/>
    <n v="210910"/>
    <n v="2109109024"/>
    <s v="TP. SAI CONTINGENCIA RETIROS CTAS AFC"/>
    <n v="358309249"/>
    <n v="0"/>
    <n v="358309249.20999998"/>
    <n v="0.20999997854232788"/>
    <n v="0"/>
    <n v="0.20999997854232788"/>
    <n v="0"/>
    <n v="0"/>
    <n v="0.20999997854232788"/>
    <n v="7.7699992060661319E-2"/>
    <n v="0"/>
    <n v="0"/>
    <n v="0"/>
    <n v="0"/>
    <n v="0"/>
    <n v="0"/>
    <n v="0"/>
    <n v="7.7699992060661319E-2"/>
    <n v="0.37"/>
    <n v="7.7699992060661319E-2"/>
    <n v="0"/>
    <n v="0"/>
    <n v="0"/>
    <n v="7.7699992060661319E-2"/>
    <n v="0"/>
  </r>
  <r>
    <x v="22"/>
    <n v="25"/>
    <n v="2519"/>
    <n v="251995"/>
    <n v="2519951007"/>
    <s v="RET. Y APORTES LAB. FUNDACIÓN DIVIDENDO X COL "/>
    <n v="-15000"/>
    <n v="0"/>
    <n v="-1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95"/>
    <n v="2519951013"/>
    <s v="RET. Y APORTES LAB. CTAS AFC BANCOLOMBIA"/>
    <n v="-400000"/>
    <n v="0"/>
    <n v="-4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7"/>
    <n v="2704"/>
    <n v="270495"/>
    <n v="2704959901"/>
    <s v="OTROS TRASLADOS SUCURSALES Y AGENCI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9048"/>
    <s v="TEMPORAL PAB RECAUDO EFECTIVO"/>
    <n v="-750152176"/>
    <n v="0"/>
    <n v="-750152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95"/>
    <n v="2990959261"/>
    <s v="TEMP MVTO CANJE ABIERTO TC  ME"/>
    <n v="348430"/>
    <n v="0"/>
    <n v="348430.08000000002"/>
    <n v="8.0000000016298145E-2"/>
    <n v="0"/>
    <n v="8.0000000016298145E-2"/>
    <n v="0"/>
    <n v="0"/>
    <n v="8.0000000016298145E-2"/>
    <n v="2.9600000006030313E-2"/>
    <n v="0"/>
    <n v="0"/>
    <n v="0"/>
    <n v="0"/>
    <n v="0"/>
    <n v="0"/>
    <n v="0"/>
    <n v="2.9600000006030313E-2"/>
    <n v="0.37"/>
    <n v="2.9600000006030313E-2"/>
    <n v="0"/>
    <n v="0"/>
    <n v="0"/>
    <n v="2.9600000006030313E-2"/>
    <n v="0"/>
  </r>
  <r>
    <x v="0"/>
    <n v="11"/>
    <n v="1115"/>
    <n v="111515"/>
    <n v="1115151888"/>
    <s v="SALDO CITIBANK"/>
    <n v="3651614508"/>
    <n v="0"/>
    <n v="3651614507.8800001"/>
    <n v="-0.11999988555908203"/>
    <n v="-0.11999988555908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221"/>
    <s v="CXP RTEICA PAGO ESTABLECIMIENTOS SANTAF"/>
    <n v="-4239284"/>
    <n v="0"/>
    <n v="-4239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03"/>
    <n v="250310"/>
    <n v="2503109224"/>
    <s v="CXP RTEICA PAGO ESTABLECIMIENTOS EL BAN"/>
    <n v="-16005"/>
    <n v="0"/>
    <n v="-16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25"/>
    <n v="2519"/>
    <n v="251905"/>
    <n v="2519050010"/>
    <s v="RETEN AÑOS ANT CDT - BONOS"/>
    <n v="180612"/>
    <n v="0"/>
    <n v="180611.52"/>
    <n v="-0.48000000001047738"/>
    <n v="0"/>
    <n v="0"/>
    <n v="-0.48000000001047738"/>
    <n v="0"/>
    <n v="-0.48000000001047738"/>
    <n v="-0.17760000000387663"/>
    <n v="0"/>
    <n v="0"/>
    <n v="0"/>
    <n v="0"/>
    <n v="0"/>
    <n v="0"/>
    <n v="0"/>
    <n v="-0.17760000000387663"/>
    <n v="0.37"/>
    <n v="0"/>
    <n v="-0.17760000000387663"/>
    <n v="0"/>
    <n v="0"/>
    <n v="0"/>
    <n v="-0.17760000000387663"/>
  </r>
  <r>
    <x v="23"/>
    <n v="29"/>
    <n v="2990"/>
    <n v="299005"/>
    <n v="2990059011"/>
    <s v="TEMPORAL COMPENSACION INTERNACIONAL VISA TC"/>
    <n v="-1500474799"/>
    <n v="0"/>
    <n v="-1500474799.0799999"/>
    <n v="-7.9999923706054688E-2"/>
    <n v="0"/>
    <n v="0"/>
    <n v="-7.9999923706054688E-2"/>
    <n v="0"/>
    <n v="-7.9999923706054688E-2"/>
    <n v="-2.9599971771240234E-2"/>
    <n v="0"/>
    <n v="0"/>
    <n v="0"/>
    <n v="0"/>
    <n v="0"/>
    <n v="0"/>
    <n v="0"/>
    <n v="-2.9599971771240234E-2"/>
    <n v="0.37"/>
    <n v="0"/>
    <n v="-2.9599971771240234E-2"/>
    <n v="0"/>
    <n v="0"/>
    <n v="0"/>
    <n v="-2.9599971771240234E-2"/>
  </r>
  <r>
    <x v="23"/>
    <n v="29"/>
    <n v="2990"/>
    <n v="299005"/>
    <n v="2990059038"/>
    <s v="PASIVOS ESTIMADOS Y PROVISIONES DIVERSO"/>
    <n v="-43178282105"/>
    <n v="0"/>
    <n v="-43178282104.650002"/>
    <n v="0.34999847412109375"/>
    <n v="0"/>
    <n v="0.34999847412109375"/>
    <n v="0"/>
    <n v="0"/>
    <n v="0.34999847412109375"/>
    <n v="0.12949943542480469"/>
    <n v="0"/>
    <n v="0"/>
    <n v="0"/>
    <n v="0"/>
    <n v="0"/>
    <n v="0"/>
    <n v="0"/>
    <n v="0.12949943542480469"/>
    <n v="0.37"/>
    <n v="0.12949943542480469"/>
    <n v="0"/>
    <n v="0"/>
    <n v="0"/>
    <n v="0.12949943542480469"/>
    <n v="0"/>
  </r>
  <r>
    <x v="23"/>
    <n v="29"/>
    <n v="2990"/>
    <n v="299005"/>
    <n v="2990059325"/>
    <s v="TEMP RECHAZOS DE POSTEO Y DE ABONOS A COMERCIO OPY"/>
    <n v="-8037"/>
    <n v="0"/>
    <n v="-8037.45"/>
    <n v="-0.4499999999998181"/>
    <n v="0"/>
    <n v="0"/>
    <n v="-0.4499999999998181"/>
    <n v="0"/>
    <n v="-0.4499999999998181"/>
    <n v="-0.1664999999999327"/>
    <n v="0"/>
    <n v="0"/>
    <n v="0"/>
    <n v="0"/>
    <n v="0"/>
    <n v="0"/>
    <n v="0"/>
    <n v="-0.1664999999999327"/>
    <n v="0.37"/>
    <n v="0"/>
    <n v="-0.1664999999999327"/>
    <n v="0"/>
    <n v="0"/>
    <n v="0"/>
    <n v="-0.1664999999999327"/>
  </r>
  <r>
    <x v="23"/>
    <n v="29"/>
    <n v="2990"/>
    <n v="299095"/>
    <n v="2990951312"/>
    <s v="TEMPORAL RECHAZOS ABONOS VISA PREPAGO"/>
    <n v="19090"/>
    <n v="0"/>
    <n v="190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95"/>
    <n v="2990951313"/>
    <s v="TEMPORAL RECHAZOS CONSUMOS VISA PREPAGO"/>
    <n v="-27821319"/>
    <n v="0"/>
    <n v="-27821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6"/>
    <n v="1690"/>
    <n v="169095"/>
    <n v="1690959328"/>
    <s v="CXC DIVERSOS  PEAJE ELECTR CTA AHORROS"/>
    <n v="45100"/>
    <n v="0"/>
    <n v="45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13"/>
    <n v="1351"/>
    <n v="135145"/>
    <n v="1351450109"/>
    <s v="OBLI OPERACION CONT VTA TES GLOBAL"/>
    <n v="-5321700000"/>
    <n v="0"/>
    <n v="0"/>
    <n v="5321700000"/>
    <n v="0"/>
    <n v="5321700000"/>
    <n v="0"/>
    <n v="0"/>
    <n v="5321700000"/>
    <n v="1969029000"/>
    <n v="0"/>
    <n v="0"/>
    <n v="0"/>
    <n v="0"/>
    <n v="0"/>
    <n v="0"/>
    <n v="0"/>
    <n v="1969029000"/>
    <n v="0.37"/>
    <n v="1969029000"/>
    <n v="0"/>
    <n v="0"/>
    <n v="0"/>
    <n v="1969029000"/>
    <n v="0"/>
  </r>
  <r>
    <x v="12"/>
    <n v="14"/>
    <n v="1491"/>
    <n v="149115"/>
    <n v="1491159701"/>
    <s v="PROV CAP LEAS FRO CMO CAT C"/>
    <n v="-2716616"/>
    <n v="0"/>
    <n v="-2716616.01"/>
    <n v="-9.9999997764825821E-3"/>
    <n v="0"/>
    <n v="0"/>
    <n v="-9.9999997764825821E-3"/>
    <n v="0"/>
    <n v="-9.9999997764825821E-3"/>
    <n v="-3.6999999172985555E-3"/>
    <n v="0"/>
    <n v="0"/>
    <n v="0"/>
    <n v="0"/>
    <n v="0"/>
    <n v="0"/>
    <n v="0"/>
    <n v="-3.6999999172985555E-3"/>
    <n v="0.37"/>
    <n v="0"/>
    <n v="-3.6999999172985555E-3"/>
    <n v="0"/>
    <n v="0"/>
    <n v="0"/>
    <n v="-3.6999999172985555E-3"/>
  </r>
  <r>
    <x v="5"/>
    <n v="16"/>
    <n v="1696"/>
    <n v="169680"/>
    <n v="1696809701"/>
    <s v="PROV INTERES FRO  CMO CAT C"/>
    <n v="-2059764"/>
    <n v="0"/>
    <n v="-5220.0700000000652"/>
    <n v="2054543.93"/>
    <n v="0"/>
    <n v="2054543.93"/>
    <n v="0"/>
    <n v="0"/>
    <n v="2054543.93"/>
    <n v="760181.25410000002"/>
    <n v="0"/>
    <n v="0"/>
    <n v="0"/>
    <n v="0"/>
    <n v="0"/>
    <n v="0"/>
    <n v="0"/>
    <n v="760181.25410000002"/>
    <n v="0.37"/>
    <n v="760181.25410000002"/>
    <n v="0"/>
    <n v="0"/>
    <n v="0"/>
    <n v="760181.25410000002"/>
    <n v="0"/>
  </r>
  <r>
    <x v="5"/>
    <n v="16"/>
    <n v="1699"/>
    <n v="169905"/>
    <n v="1699059715"/>
    <s v="PROV CONTRACI. INTERES FRO LEAS CMO CAL C"/>
    <n v="-2994"/>
    <n v="0"/>
    <n v="-2994.25"/>
    <n v="-0.25"/>
    <n v="0"/>
    <n v="0"/>
    <n v="-0.25"/>
    <n v="0"/>
    <n v="-0.25"/>
    <n v="-9.2499999999999999E-2"/>
    <n v="0"/>
    <n v="0"/>
    <n v="0"/>
    <n v="0"/>
    <n v="0"/>
    <n v="0"/>
    <n v="0"/>
    <n v="-9.2499999999999999E-2"/>
    <n v="0.37"/>
    <n v="0"/>
    <n v="-9.2499999999999999E-2"/>
    <n v="0"/>
    <n v="0"/>
    <n v="0"/>
    <n v="-9.2499999999999999E-2"/>
  </r>
  <r>
    <x v="9"/>
    <n v="19"/>
    <n v="1960"/>
    <n v="196095"/>
    <n v="1960959188"/>
    <s v="OTRS.ACT.DIV.PROC.TARJ.OFICS.GCIAS.OP.ML"/>
    <n v="-341660"/>
    <n v="0"/>
    <n v="-341659.89"/>
    <n v="0.10999999998603016"/>
    <n v="0.10999999998603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5"/>
    <n v="210505"/>
    <n v="2105059340"/>
    <s v="TEMPORAL ABONO COMERCIOS COMFAMA"/>
    <n v="-57341071"/>
    <n v="0"/>
    <n v="-57341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5"/>
    <n v="210505"/>
    <n v="2105059349"/>
    <s v="TEMPORAL INTERFAZ AUXILIAR BANCOLOMBIA_DEPOSIT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08"/>
    <n v="210805"/>
    <n v="2108059120"/>
    <s v="TEMPORAL EFECTIVO SEGURO-DEPOSITOS"/>
    <n v="114176677"/>
    <n v="0"/>
    <n v="114176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1"/>
    <n v="2115"/>
    <n v="211510"/>
    <n v="2115109239"/>
    <s v="CORRESPONSALES EXTRANJEROS M.E.MXN"/>
    <n v="-8142863586"/>
    <n v="0"/>
    <n v="-8142863585.75"/>
    <n v="0.25"/>
    <n v="0"/>
    <n v="0.25"/>
    <n v="0"/>
    <n v="0"/>
    <n v="0.25"/>
    <n v="9.2499999999999999E-2"/>
    <n v="0"/>
    <n v="0"/>
    <n v="0"/>
    <n v="0"/>
    <n v="0"/>
    <n v="0"/>
    <n v="0"/>
    <n v="9.2499999999999999E-2"/>
    <n v="0.37"/>
    <n v="9.2499999999999999E-2"/>
    <n v="0"/>
    <n v="0"/>
    <n v="0"/>
    <n v="9.2499999999999999E-2"/>
    <n v="0"/>
  </r>
  <r>
    <x v="23"/>
    <n v="29"/>
    <n v="2990"/>
    <n v="299005"/>
    <n v="2990059740"/>
    <s v="TEMPROAL RECAUDOS Y PAGOS LEAS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13"/>
    <n v="1351"/>
    <n v="135120"/>
    <n v="1351200109"/>
    <s v="DCHO OPERACIONES CONT VTA TES GLOBAL"/>
    <n v="5344860190"/>
    <n v="0"/>
    <n v="0"/>
    <n v="-5344860190"/>
    <n v="0"/>
    <n v="0"/>
    <n v="-5344860190"/>
    <n v="0"/>
    <n v="-5344860190"/>
    <n v="-1977598270.3"/>
    <n v="0"/>
    <n v="0"/>
    <n v="0"/>
    <n v="0"/>
    <n v="0"/>
    <n v="0"/>
    <n v="0"/>
    <n v="-1977598270.3"/>
    <n v="0.37"/>
    <n v="0"/>
    <n v="-1977598270.3"/>
    <n v="0"/>
    <n v="0"/>
    <n v="0"/>
    <n v="-1977598270.3"/>
  </r>
  <r>
    <x v="5"/>
    <n v="16"/>
    <n v="1639"/>
    <n v="163920"/>
    <n v="1639209705"/>
    <s v="COMISION AL FRENTE COMERCIAL CAT D"/>
    <n v="1036098897"/>
    <n v="0"/>
    <n v="1036098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17"/>
    <n v="1702"/>
    <n v="170230"/>
    <n v="1702301100"/>
    <s v="BIEN RESTITUID DE CONTRATOS DE LEAS BIEN INMUEBLES"/>
    <n v="1559715"/>
    <n v="0"/>
    <n v="0"/>
    <n v="-1559715"/>
    <n v="0"/>
    <n v="0"/>
    <n v="-1559715"/>
    <n v="0"/>
    <n v="-1559715"/>
    <n v="-577094.55000000005"/>
    <n v="0"/>
    <n v="0"/>
    <n v="0"/>
    <n v="0"/>
    <n v="0"/>
    <n v="0"/>
    <n v="0"/>
    <n v="-577094.55000000005"/>
    <n v="0.37000000000000005"/>
    <n v="0"/>
    <n v="-577094.55000000005"/>
    <n v="0"/>
    <n v="0"/>
    <n v="0"/>
    <n v="-577094.55000000005"/>
  </r>
  <r>
    <x v="17"/>
    <n v="19"/>
    <n v="1960"/>
    <n v="196095"/>
    <n v="1960951049"/>
    <s v="BRP BIENES INMUEB NO COMER LEASING (OTR"/>
    <n v="8074298"/>
    <n v="0"/>
    <n v="0"/>
    <n v="-8074298"/>
    <n v="0"/>
    <n v="0"/>
    <n v="-8074298"/>
    <n v="0"/>
    <n v="-8074298"/>
    <n v="-2987490.26"/>
    <n v="0"/>
    <n v="0"/>
    <n v="0"/>
    <n v="0"/>
    <n v="0"/>
    <n v="0"/>
    <n v="0"/>
    <n v="-2987490.26"/>
    <n v="0.37"/>
    <n v="0"/>
    <n v="-2987490.26"/>
    <n v="0"/>
    <n v="0"/>
    <n v="0"/>
    <n v="-2987490.26"/>
  </r>
  <r>
    <x v="9"/>
    <n v="19"/>
    <n v="1960"/>
    <n v="196095"/>
    <n v="1960959761"/>
    <s v="TEMP. RETENCIONES PENDIEN POR CERTIFICA"/>
    <n v="3423533189"/>
    <n v="0"/>
    <n v="3423533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9"/>
    <n v="1960"/>
    <n v="196095"/>
    <n v="1960959770"/>
    <s v="TEMPORAL INVESTIGACION FRAUDES TARJETA"/>
    <n v="285538812"/>
    <n v="0"/>
    <n v="285538812.35000002"/>
    <n v="0.35000002384185791"/>
    <n v="0"/>
    <n v="0.35000002384185791"/>
    <n v="0"/>
    <n v="0"/>
    <n v="0.35000002384185791"/>
    <n v="0.12950000882148743"/>
    <n v="0"/>
    <n v="0"/>
    <n v="0"/>
    <n v="0"/>
    <n v="0"/>
    <n v="0"/>
    <n v="0"/>
    <n v="0.12950000882148743"/>
    <n v="0.37"/>
    <n v="0.12950000882148743"/>
    <n v="0"/>
    <n v="0"/>
    <n v="0"/>
    <n v="0.12950000882148743"/>
    <n v="0"/>
  </r>
  <r>
    <x v="9"/>
    <n v="19"/>
    <n v="1995"/>
    <n v="199500"/>
    <n v="1995001016"/>
    <s v="PROVI BIENES NO COMERCIA LEASING (OTROS"/>
    <n v="-8074298"/>
    <n v="0"/>
    <n v="0"/>
    <n v="8074298"/>
    <n v="0"/>
    <n v="8074298"/>
    <n v="0"/>
    <n v="0"/>
    <n v="8074298"/>
    <n v="2987490.26"/>
    <n v="0"/>
    <n v="0"/>
    <n v="0"/>
    <n v="0"/>
    <n v="0"/>
    <n v="0"/>
    <n v="0"/>
    <n v="2987490.26"/>
    <n v="0.37"/>
    <n v="2987490.26"/>
    <n v="0"/>
    <n v="0"/>
    <n v="0"/>
    <n v="2987490.26"/>
    <n v="0"/>
  </r>
  <r>
    <x v="14"/>
    <n v="21"/>
    <n v="2125"/>
    <n v="212510"/>
    <n v="2125102500"/>
    <s v="CUPON REC X PAGAR EN OP SIMUL OTRAS ENT"/>
    <n v="-600000000"/>
    <n v="0"/>
    <n v="-600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29"/>
    <n v="2990"/>
    <n v="299005"/>
    <n v="2990050021"/>
    <s v="PASIVOS ESTIMADOS Y PROVISIONES DIVERSO"/>
    <n v="-1284042284"/>
    <n v="0"/>
    <n v="-1284042284.1900001"/>
    <n v="-0.19000005722045898"/>
    <n v="0"/>
    <n v="0"/>
    <n v="-0.19000005722045898"/>
    <n v="0"/>
    <n v="-0.19000005722045898"/>
    <n v="-7.0300021171569818E-2"/>
    <n v="0"/>
    <n v="0"/>
    <n v="0"/>
    <n v="0"/>
    <n v="0"/>
    <n v="0"/>
    <n v="0"/>
    <n v="-7.0300021171569818E-2"/>
    <n v="0.37"/>
    <n v="0"/>
    <n v="-7.0300021171569818E-2"/>
    <n v="0"/>
    <n v="0"/>
    <n v="0"/>
    <n v="-7.0300021171569818E-2"/>
  </r>
  <r>
    <x v="23"/>
    <n v="29"/>
    <n v="2990"/>
    <n v="299005"/>
    <n v="2990050480"/>
    <s v="PASIV ESTIMA PROV VLR PEND CENTRALIZADA"/>
    <n v="-3491108716"/>
    <n v="0"/>
    <n v="-3491108715.5999999"/>
    <n v="0.40000009536743164"/>
    <n v="0"/>
    <n v="0.40000009536743164"/>
    <n v="0"/>
    <n v="0"/>
    <n v="0.40000009536743164"/>
    <n v="0.14800003528594971"/>
    <n v="0"/>
    <n v="0"/>
    <n v="0"/>
    <n v="0"/>
    <n v="0"/>
    <n v="0"/>
    <n v="0"/>
    <n v="0.14800003528594971"/>
    <n v="0.37"/>
    <n v="0.14800003528594971"/>
    <n v="0"/>
    <n v="0"/>
    <n v="0"/>
    <n v="0.1480000352859497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5" minRefreshableVersion="3" useAutoFormatting="1" rowGrandTotals="0" itemPrintTitles="1" createdVersion="5" indent="0" outline="1" outlineData="1" multipleFieldFilters="0">
  <location ref="A8:G34" firstHeaderRow="0" firstDataRow="1" firstDataCol="1"/>
  <pivotFields count="37">
    <pivotField axis="axisRow" showAll="0" sortType="ascending">
      <items count="27">
        <item x="25"/>
        <item x="20"/>
        <item x="17"/>
        <item x="5"/>
        <item x="24"/>
        <item x="21"/>
        <item x="11"/>
        <item x="22"/>
        <item x="19"/>
        <item x="15"/>
        <item x="7"/>
        <item x="2"/>
        <item x="10"/>
        <item x="0"/>
        <item x="1"/>
        <item x="9"/>
        <item x="23"/>
        <item x="6"/>
        <item x="8"/>
        <item x="16"/>
        <item x="13"/>
        <item x="12"/>
        <item x="14"/>
        <item x="18"/>
        <item x="3"/>
        <item x="4"/>
        <item t="default"/>
      </items>
    </pivotField>
    <pivotField showAll="0"/>
    <pivotField showAll="0"/>
    <pivotField showAll="0"/>
    <pivotField showAll="0"/>
    <pivotField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9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a de CUENTA_CONTABLE" fld="36" baseField="0" baseItem="0"/>
    <dataField name="Suma de SALDO_ANTERIOR" fld="31" baseField="0" baseItem="0" numFmtId="41"/>
    <dataField name="Suma de DÉBITO(+)" fld="32" baseField="0" baseItem="0" numFmtId="41"/>
    <dataField name="Suma de CRÉDITO(-)" fld="33" baseField="0" baseItem="0" numFmtId="41"/>
    <dataField name="Suma de SALDO_ACTUAL" fld="34" baseField="0" baseItem="0" numFmtId="41"/>
    <dataField name="Suma de AJUSTE_MES" fld="35" baseField="0" baseItem="0" numFmtId="41"/>
  </dataFields>
  <formats count="7">
    <format dxfId="34">
      <pivotArea dataOnly="0" outline="0" fieldPosition="0">
        <references count="1">
          <reference field="4294967294" count="5">
            <x v="1"/>
            <x v="2"/>
            <x v="3"/>
            <x v="4"/>
            <x v="5"/>
          </reference>
        </references>
      </pivotArea>
    </format>
    <format dxfId="33">
      <pivotArea dataOnly="0" outline="0" fieldPosition="0">
        <references count="1">
          <reference field="4294967294" count="5">
            <x v="1"/>
            <x v="2"/>
            <x v="3"/>
            <x v="4"/>
            <x v="5"/>
          </reference>
        </references>
      </pivotArea>
    </format>
    <format dxfId="32">
      <pivotArea dataOnly="0" outline="0" fieldPosition="0">
        <references count="1">
          <reference field="4294967294" count="5">
            <x v="1"/>
            <x v="2"/>
            <x v="3"/>
            <x v="4"/>
            <x v="5"/>
          </reference>
        </references>
      </pivotArea>
    </format>
    <format dxfId="31">
      <pivotArea dataOnly="0" outline="0" fieldPosition="0">
        <references count="1">
          <reference field="4294967294" count="5">
            <x v="1"/>
            <x v="2"/>
            <x v="3"/>
            <x v="4"/>
            <x v="5"/>
          </reference>
        </references>
      </pivotArea>
    </format>
    <format dxfId="30">
      <pivotArea dataOnly="0" outline="0" fieldPosition="0">
        <references count="1">
          <reference field="4294967294" count="5">
            <x v="1"/>
            <x v="2"/>
            <x v="3"/>
            <x v="4"/>
            <x v="5"/>
          </reference>
        </references>
      </pivotArea>
    </format>
    <format dxfId="29">
      <pivotArea dataOnly="0" outline="0" fieldPosition="0">
        <references count="1">
          <reference field="4294967294" count="5">
            <x v="1"/>
            <x v="2"/>
            <x v="3"/>
            <x v="4"/>
            <x v="5"/>
          </reference>
        </references>
      </pivotArea>
    </format>
    <format dxfId="28">
      <pivotArea dataOnly="0" outline="0" fieldPosition="0">
        <references count="1">
          <reference field="4294967294" count="5">
            <x v="1"/>
            <x v="2"/>
            <x v="3"/>
            <x v="4"/>
            <x v="5"/>
          </reference>
        </references>
      </pivotArea>
    </format>
  </formats>
  <pivotTableStyleInfo name="PivotStyleMedium2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43:B245" firstHeaderRow="1" firstDataRow="1" firstDataCol="1"/>
  <pivotFields count="3">
    <pivotField axis="axisRow" numFmtId="165" showAll="0">
      <items count="8">
        <item m="1" x="2"/>
        <item m="1" x="5"/>
        <item m="1" x="6"/>
        <item m="1" x="1"/>
        <item m="1" x="3"/>
        <item m="1" x="4"/>
        <item x="0"/>
        <item t="default"/>
      </items>
    </pivotField>
    <pivotField numFmtId="173" showAll="0"/>
    <pivotField dataField="1" numFmtId="166" showAll="0"/>
  </pivotFields>
  <rowFields count="1">
    <field x="0"/>
  </rowFields>
  <rowItems count="2">
    <i>
      <x v="6"/>
    </i>
    <i t="grand">
      <x/>
    </i>
  </rowItems>
  <colItems count="1">
    <i/>
  </colItems>
  <dataFields count="1">
    <dataField name="Suma de VALOR NOMINAL" fld="2" baseField="0" baseItem="0" numFmtId="171"/>
  </dataFields>
  <formats count="13">
    <format dxfId="16">
      <pivotArea outline="0" collapsedLevelsAreSubtotals="1" fieldPosition="0"/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0" type="button" dataOnly="0" labelOnly="1" outline="0" axis="axisRow" fieldPosition="0"/>
    </format>
    <format dxfId="12">
      <pivotArea dataOnly="0" labelOnly="1" outline="0" axis="axisValues" fieldPosition="0"/>
    </format>
    <format dxfId="11">
      <pivotArea dataOnly="0" labelOnly="1" fieldPosition="0">
        <references count="1">
          <reference field="0" count="0"/>
        </references>
      </pivotArea>
    </format>
    <format dxfId="10">
      <pivotArea dataOnly="0" labelOnly="1" grandRow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field="0" type="button" dataOnly="0" labelOnly="1" outline="0" axis="axisRow" fieldPosition="0"/>
    </format>
    <format dxfId="6">
      <pivotArea dataOnly="0" labelOnly="1" outline="0" axis="axisValues" fieldPosition="0"/>
    </format>
    <format dxfId="5">
      <pivotArea dataOnly="0" labelOnly="1" fieldPosition="0">
        <references count="1">
          <reference field="0" count="0"/>
        </references>
      </pivotArea>
    </format>
    <format dxfId="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ctrlProp" Target="../ctrlProps/ctrlProp3.xml"/><Relationship Id="rId5" Type="http://schemas.openxmlformats.org/officeDocument/2006/relationships/image" Target="../media/image1.emf"/><Relationship Id="rId10" Type="http://schemas.openxmlformats.org/officeDocument/2006/relationships/ctrlProp" Target="../ctrlProps/ctrlProp2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emf"/><Relationship Id="rId13" Type="http://schemas.openxmlformats.org/officeDocument/2006/relationships/control" Target="../activeX/activeX9.xml"/><Relationship Id="rId3" Type="http://schemas.openxmlformats.org/officeDocument/2006/relationships/control" Target="../activeX/activeX4.xml"/><Relationship Id="rId7" Type="http://schemas.openxmlformats.org/officeDocument/2006/relationships/control" Target="../activeX/activeX6.xml"/><Relationship Id="rId12" Type="http://schemas.openxmlformats.org/officeDocument/2006/relationships/image" Target="../media/image9.emf"/><Relationship Id="rId2" Type="http://schemas.openxmlformats.org/officeDocument/2006/relationships/vmlDrawing" Target="../drawings/vmlDrawing3.vml"/><Relationship Id="rId16" Type="http://schemas.openxmlformats.org/officeDocument/2006/relationships/image" Target="../media/image11.emf"/><Relationship Id="rId1" Type="http://schemas.openxmlformats.org/officeDocument/2006/relationships/drawing" Target="../drawings/drawing3.xml"/><Relationship Id="rId6" Type="http://schemas.openxmlformats.org/officeDocument/2006/relationships/image" Target="../media/image6.emf"/><Relationship Id="rId11" Type="http://schemas.openxmlformats.org/officeDocument/2006/relationships/control" Target="../activeX/activeX8.xml"/><Relationship Id="rId5" Type="http://schemas.openxmlformats.org/officeDocument/2006/relationships/control" Target="../activeX/activeX5.xml"/><Relationship Id="rId15" Type="http://schemas.openxmlformats.org/officeDocument/2006/relationships/control" Target="../activeX/activeX10.xml"/><Relationship Id="rId10" Type="http://schemas.openxmlformats.org/officeDocument/2006/relationships/image" Target="../media/image8.emf"/><Relationship Id="rId4" Type="http://schemas.openxmlformats.org/officeDocument/2006/relationships/image" Target="../media/image5.emf"/><Relationship Id="rId9" Type="http://schemas.openxmlformats.org/officeDocument/2006/relationships/control" Target="../activeX/activeX7.xml"/><Relationship Id="rId14" Type="http://schemas.openxmlformats.org/officeDocument/2006/relationships/image" Target="../media/image10.emf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3.xml"/><Relationship Id="rId13" Type="http://schemas.openxmlformats.org/officeDocument/2006/relationships/image" Target="../media/image16.emf"/><Relationship Id="rId3" Type="http://schemas.openxmlformats.org/officeDocument/2006/relationships/vmlDrawing" Target="../drawings/vmlDrawing4.vml"/><Relationship Id="rId7" Type="http://schemas.openxmlformats.org/officeDocument/2006/relationships/image" Target="../media/image13.emf"/><Relationship Id="rId12" Type="http://schemas.openxmlformats.org/officeDocument/2006/relationships/control" Target="../activeX/activeX1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6" Type="http://schemas.openxmlformats.org/officeDocument/2006/relationships/control" Target="../activeX/activeX12.xml"/><Relationship Id="rId11" Type="http://schemas.openxmlformats.org/officeDocument/2006/relationships/image" Target="../media/image15.emf"/><Relationship Id="rId5" Type="http://schemas.openxmlformats.org/officeDocument/2006/relationships/image" Target="../media/image12.emf"/><Relationship Id="rId10" Type="http://schemas.openxmlformats.org/officeDocument/2006/relationships/control" Target="../activeX/activeX14.xml"/><Relationship Id="rId4" Type="http://schemas.openxmlformats.org/officeDocument/2006/relationships/control" Target="../activeX/activeX11.xml"/><Relationship Id="rId9" Type="http://schemas.openxmlformats.org/officeDocument/2006/relationships/image" Target="../media/image14.emf"/><Relationship Id="rId1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emf"/><Relationship Id="rId3" Type="http://schemas.openxmlformats.org/officeDocument/2006/relationships/control" Target="../activeX/activeX16.xml"/><Relationship Id="rId7" Type="http://schemas.openxmlformats.org/officeDocument/2006/relationships/control" Target="../activeX/activeX18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6" Type="http://schemas.openxmlformats.org/officeDocument/2006/relationships/image" Target="../media/image18.emf"/><Relationship Id="rId5" Type="http://schemas.openxmlformats.org/officeDocument/2006/relationships/control" Target="../activeX/activeX17.xml"/><Relationship Id="rId10" Type="http://schemas.openxmlformats.org/officeDocument/2006/relationships/image" Target="../media/image20.emf"/><Relationship Id="rId4" Type="http://schemas.openxmlformats.org/officeDocument/2006/relationships/image" Target="../media/image17.emf"/><Relationship Id="rId9" Type="http://schemas.openxmlformats.org/officeDocument/2006/relationships/control" Target="../activeX/activeX19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2.xml"/><Relationship Id="rId13" Type="http://schemas.openxmlformats.org/officeDocument/2006/relationships/image" Target="../media/image25.emf"/><Relationship Id="rId3" Type="http://schemas.openxmlformats.org/officeDocument/2006/relationships/vmlDrawing" Target="../drawings/vmlDrawing6.vml"/><Relationship Id="rId7" Type="http://schemas.openxmlformats.org/officeDocument/2006/relationships/image" Target="../media/image22.emf"/><Relationship Id="rId12" Type="http://schemas.openxmlformats.org/officeDocument/2006/relationships/control" Target="../activeX/activeX24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21.xml"/><Relationship Id="rId11" Type="http://schemas.openxmlformats.org/officeDocument/2006/relationships/image" Target="../media/image24.emf"/><Relationship Id="rId5" Type="http://schemas.openxmlformats.org/officeDocument/2006/relationships/image" Target="../media/image21.emf"/><Relationship Id="rId10" Type="http://schemas.openxmlformats.org/officeDocument/2006/relationships/control" Target="../activeX/activeX23.xml"/><Relationship Id="rId4" Type="http://schemas.openxmlformats.org/officeDocument/2006/relationships/control" Target="../activeX/activeX20.xml"/><Relationship Id="rId9" Type="http://schemas.openxmlformats.org/officeDocument/2006/relationships/image" Target="../media/image23.emf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7.xml"/><Relationship Id="rId13" Type="http://schemas.openxmlformats.org/officeDocument/2006/relationships/image" Target="../media/image30.emf"/><Relationship Id="rId3" Type="http://schemas.openxmlformats.org/officeDocument/2006/relationships/vmlDrawing" Target="../drawings/vmlDrawing7.vml"/><Relationship Id="rId7" Type="http://schemas.openxmlformats.org/officeDocument/2006/relationships/image" Target="../media/image27.emf"/><Relationship Id="rId12" Type="http://schemas.openxmlformats.org/officeDocument/2006/relationships/control" Target="../activeX/activeX29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6" Type="http://schemas.openxmlformats.org/officeDocument/2006/relationships/control" Target="../activeX/activeX26.xml"/><Relationship Id="rId11" Type="http://schemas.openxmlformats.org/officeDocument/2006/relationships/image" Target="../media/image29.emf"/><Relationship Id="rId5" Type="http://schemas.openxmlformats.org/officeDocument/2006/relationships/image" Target="../media/image26.emf"/><Relationship Id="rId10" Type="http://schemas.openxmlformats.org/officeDocument/2006/relationships/control" Target="../activeX/activeX28.xml"/><Relationship Id="rId4" Type="http://schemas.openxmlformats.org/officeDocument/2006/relationships/control" Target="../activeX/activeX25.xml"/><Relationship Id="rId9" Type="http://schemas.openxmlformats.org/officeDocument/2006/relationships/image" Target="../media/image28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emf"/><Relationship Id="rId3" Type="http://schemas.openxmlformats.org/officeDocument/2006/relationships/control" Target="../activeX/activeX30.xml"/><Relationship Id="rId7" Type="http://schemas.openxmlformats.org/officeDocument/2006/relationships/control" Target="../activeX/activeX32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6" Type="http://schemas.openxmlformats.org/officeDocument/2006/relationships/image" Target="../media/image32.emf"/><Relationship Id="rId5" Type="http://schemas.openxmlformats.org/officeDocument/2006/relationships/control" Target="../activeX/activeX31.xml"/><Relationship Id="rId10" Type="http://schemas.openxmlformats.org/officeDocument/2006/relationships/image" Target="../media/image34.emf"/><Relationship Id="rId4" Type="http://schemas.openxmlformats.org/officeDocument/2006/relationships/image" Target="../media/image31.emf"/><Relationship Id="rId9" Type="http://schemas.openxmlformats.org/officeDocument/2006/relationships/control" Target="../activeX/activeX3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4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1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2.xml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emf"/><Relationship Id="rId3" Type="http://schemas.openxmlformats.org/officeDocument/2006/relationships/control" Target="../activeX/activeX34.xml"/><Relationship Id="rId7" Type="http://schemas.openxmlformats.org/officeDocument/2006/relationships/control" Target="../activeX/activeX36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3.xml"/><Relationship Id="rId6" Type="http://schemas.openxmlformats.org/officeDocument/2006/relationships/image" Target="../media/image39.emf"/><Relationship Id="rId5" Type="http://schemas.openxmlformats.org/officeDocument/2006/relationships/control" Target="../activeX/activeX35.xml"/><Relationship Id="rId10" Type="http://schemas.openxmlformats.org/officeDocument/2006/relationships/image" Target="../media/image41.emf"/><Relationship Id="rId4" Type="http://schemas.openxmlformats.org/officeDocument/2006/relationships/image" Target="../media/image38.emf"/><Relationship Id="rId9" Type="http://schemas.openxmlformats.org/officeDocument/2006/relationships/control" Target="../activeX/activeX37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17.v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7" Type="http://schemas.openxmlformats.org/officeDocument/2006/relationships/image" Target="../media/image43.emf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Relationship Id="rId6" Type="http://schemas.openxmlformats.org/officeDocument/2006/relationships/control" Target="../activeX/activeX39.xml"/><Relationship Id="rId5" Type="http://schemas.openxmlformats.org/officeDocument/2006/relationships/image" Target="../media/image42.emf"/><Relationship Id="rId4" Type="http://schemas.openxmlformats.org/officeDocument/2006/relationships/control" Target="../activeX/activeX3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"/>
  <sheetViews>
    <sheetView showGridLines="0" zoomScaleNormal="100" workbookViewId="0">
      <selection activeCell="J12" sqref="J12"/>
    </sheetView>
  </sheetViews>
  <sheetFormatPr baseColWidth="10" defaultRowHeight="15"/>
  <sheetData/>
  <sheetProtection algorithmName="SHA-512" hashValue="ayhpa4s/wnh1vkV8HVE33SuqexPvmPZJTVAyah2BRO8VJp/eI2wHr9dFQ8EuL7k6v8sfn1qtrEi4oN2gSgHqeA==" saltValue="bGXOZt2pTGj8VfhCs1ZNnQ==" spinCount="100000" sheet="1" objects="1" scenarios="1" autoFilter="0"/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6388" r:id="rId4" name="btnIngresar">
          <controlPr defaultSize="0" autoLine="0" r:id="rId5">
            <anchor moveWithCells="1">
              <from>
                <xdr:col>7</xdr:col>
                <xdr:colOff>590550</xdr:colOff>
                <xdr:row>11</xdr:row>
                <xdr:rowOff>180975</xdr:rowOff>
              </from>
              <to>
                <xdr:col>10</xdr:col>
                <xdr:colOff>19050</xdr:colOff>
                <xdr:row>13</xdr:row>
                <xdr:rowOff>114300</xdr:rowOff>
              </to>
            </anchor>
          </controlPr>
        </control>
      </mc:Choice>
      <mc:Fallback>
        <control shapeId="16388" r:id="rId4" name="btnIngresar"/>
      </mc:Fallback>
    </mc:AlternateContent>
    <mc:AlternateContent xmlns:mc="http://schemas.openxmlformats.org/markup-compatibility/2006">
      <mc:Choice Requires="x14">
        <control shapeId="16391" r:id="rId6" name="txtUsuario">
          <controlPr defaultSize="0" autoLine="0" r:id="rId7">
            <anchor moveWithCells="1">
              <from>
                <xdr:col>7</xdr:col>
                <xdr:colOff>600075</xdr:colOff>
                <xdr:row>8</xdr:row>
                <xdr:rowOff>0</xdr:rowOff>
              </from>
              <to>
                <xdr:col>10</xdr:col>
                <xdr:colOff>28575</xdr:colOff>
                <xdr:row>9</xdr:row>
                <xdr:rowOff>123825</xdr:rowOff>
              </to>
            </anchor>
          </controlPr>
        </control>
      </mc:Choice>
      <mc:Fallback>
        <control shapeId="16391" r:id="rId6" name="txtUsuario"/>
      </mc:Fallback>
    </mc:AlternateContent>
    <mc:AlternateContent xmlns:mc="http://schemas.openxmlformats.org/markup-compatibility/2006">
      <mc:Choice Requires="x14">
        <control shapeId="16392" r:id="rId8" name="txtContrasena">
          <controlPr defaultSize="0" autoLine="0" r:id="rId7">
            <anchor moveWithCells="1">
              <from>
                <xdr:col>7</xdr:col>
                <xdr:colOff>600075</xdr:colOff>
                <xdr:row>9</xdr:row>
                <xdr:rowOff>142875</xdr:rowOff>
              </from>
              <to>
                <xdr:col>10</xdr:col>
                <xdr:colOff>28575</xdr:colOff>
                <xdr:row>11</xdr:row>
                <xdr:rowOff>76200</xdr:rowOff>
              </to>
            </anchor>
          </controlPr>
        </control>
      </mc:Choice>
      <mc:Fallback>
        <control shapeId="16392" r:id="rId8" name="txtContrasena"/>
      </mc:Fallback>
    </mc:AlternateContent>
    <mc:AlternateContent xmlns:mc="http://schemas.openxmlformats.org/markup-compatibility/2006">
      <mc:Choice Requires="x14">
        <control shapeId="16387" r:id="rId9" name="Group Box 3">
          <controlPr defaultSize="0" autoFill="0" autoPict="0">
            <anchor moveWithCells="1">
              <from>
                <xdr:col>5</xdr:col>
                <xdr:colOff>714375</xdr:colOff>
                <xdr:row>3</xdr:row>
                <xdr:rowOff>38100</xdr:rowOff>
              </from>
              <to>
                <xdr:col>10</xdr:col>
                <xdr:colOff>447675</xdr:colOff>
                <xdr:row>14</xdr:row>
                <xdr:rowOff>171450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6389" r:id="rId10" name="Label 5">
          <controlPr defaultSize="0" autoFill="0" autoLine="0" autoPict="0">
            <anchor moveWithCells="1" sizeWithCells="1">
              <from>
                <xdr:col>6</xdr:col>
                <xdr:colOff>371475</xdr:colOff>
                <xdr:row>8</xdr:row>
                <xdr:rowOff>38100</xdr:rowOff>
              </from>
              <to>
                <xdr:col>7</xdr:col>
                <xdr:colOff>361950</xdr:colOff>
                <xdr:row>9</xdr:row>
                <xdr:rowOff>95250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6390" r:id="rId11" name="Label 6">
          <controlPr defaultSize="0" autoFill="0" autoLine="0" autoPict="0">
            <anchor moveWithCells="1" sizeWithCells="1">
              <from>
                <xdr:col>6</xdr:col>
                <xdr:colOff>361950</xdr:colOff>
                <xdr:row>10</xdr:row>
                <xdr:rowOff>9525</xdr:rowOff>
              </from>
              <to>
                <xdr:col>7</xdr:col>
                <xdr:colOff>419100</xdr:colOff>
                <xdr:row>11</xdr:row>
                <xdr:rowOff>19050</xdr:rowOff>
              </to>
            </anchor>
          </controlPr>
        </control>
      </mc:Choice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5"/>
  <dimension ref="A1"/>
  <sheetViews>
    <sheetView showGridLines="0" tabSelected="1" workbookViewId="0">
      <selection activeCell="C20" sqref="C20"/>
    </sheetView>
  </sheetViews>
  <sheetFormatPr baseColWidth="10" defaultRowHeight="15"/>
  <cols>
    <col min="1" max="16384" width="11.42578125" style="1"/>
  </cols>
  <sheetData/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37" r:id="rId3" name="Button 1">
              <controlPr defaultSize="0" print="0" autoFill="0" autoPict="0" macro="[0]!cerrarSesion">
                <anchor moveWithCells="1" sizeWithCells="1">
                  <from>
                    <xdr:col>6</xdr:col>
                    <xdr:colOff>714375</xdr:colOff>
                    <xdr:row>11</xdr:row>
                    <xdr:rowOff>66675</xdr:rowOff>
                  </from>
                  <to>
                    <xdr:col>8</xdr:col>
                    <xdr:colOff>695325</xdr:colOff>
                    <xdr:row>13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"/>
  <dimension ref="D8:P38"/>
  <sheetViews>
    <sheetView showGridLines="0" zoomScaleNormal="100" workbookViewId="0">
      <selection activeCell="C21" sqref="C21"/>
    </sheetView>
  </sheetViews>
  <sheetFormatPr baseColWidth="10" defaultRowHeight="15"/>
  <cols>
    <col min="1" max="12" width="11.42578125" style="1"/>
    <col min="13" max="13" width="25.28515625" style="1" bestFit="1" customWidth="1"/>
    <col min="14" max="16384" width="11.42578125" style="1"/>
  </cols>
  <sheetData>
    <row r="8" spans="4:13">
      <c r="E8" s="102"/>
    </row>
    <row r="12" spans="4:13">
      <c r="M12" s="102"/>
    </row>
    <row r="13" spans="4:13">
      <c r="M13" s="102"/>
    </row>
    <row r="14" spans="4:13">
      <c r="D14" s="102"/>
    </row>
    <row r="18" spans="5:16">
      <c r="L18" s="55"/>
      <c r="M18" s="55"/>
      <c r="N18" s="55"/>
    </row>
    <row r="19" spans="5:16">
      <c r="H19" s="1159" t="s">
        <v>198</v>
      </c>
      <c r="I19" s="1159"/>
      <c r="J19" s="54"/>
      <c r="K19" s="54"/>
      <c r="L19" s="55"/>
      <c r="M19" s="55"/>
      <c r="N19" s="55"/>
      <c r="O19" s="54"/>
      <c r="P19" s="54"/>
    </row>
    <row r="20" spans="5:16">
      <c r="E20" s="102"/>
      <c r="H20" s="1158" t="s">
        <v>192</v>
      </c>
      <c r="I20" s="1158"/>
      <c r="J20" s="54"/>
      <c r="K20" s="54"/>
      <c r="L20" s="55"/>
      <c r="M20" s="55" t="s">
        <v>204</v>
      </c>
      <c r="N20" s="55"/>
      <c r="O20" s="54"/>
      <c r="P20" s="54"/>
    </row>
    <row r="21" spans="5:16">
      <c r="H21" s="42"/>
      <c r="I21" s="42"/>
      <c r="J21" s="54"/>
      <c r="K21" s="54"/>
      <c r="L21" s="55"/>
      <c r="M21" s="55" t="s">
        <v>202</v>
      </c>
      <c r="N21" s="55"/>
      <c r="O21" s="54"/>
      <c r="P21" s="54"/>
    </row>
    <row r="22" spans="5:16">
      <c r="H22" s="1159" t="s">
        <v>199</v>
      </c>
      <c r="I22" s="1159"/>
      <c r="J22" s="54"/>
      <c r="K22" s="54"/>
      <c r="L22" s="55"/>
      <c r="M22" s="55" t="s">
        <v>209</v>
      </c>
      <c r="N22" s="55"/>
      <c r="O22" s="54"/>
      <c r="P22" s="54"/>
    </row>
    <row r="23" spans="5:16">
      <c r="H23" s="1158" t="s">
        <v>200</v>
      </c>
      <c r="I23" s="1158"/>
      <c r="J23" s="54"/>
      <c r="K23" s="54"/>
      <c r="L23" s="55"/>
      <c r="M23" s="55" t="s">
        <v>197</v>
      </c>
      <c r="N23" s="55"/>
      <c r="O23" s="54"/>
      <c r="P23" s="54"/>
    </row>
    <row r="24" spans="5:16">
      <c r="J24" s="54"/>
      <c r="K24" s="54"/>
      <c r="L24" s="55"/>
      <c r="M24" s="55" t="s">
        <v>207</v>
      </c>
      <c r="N24" s="55"/>
      <c r="O24" s="54"/>
      <c r="P24" s="54"/>
    </row>
    <row r="25" spans="5:16">
      <c r="J25" s="54"/>
      <c r="K25" s="54"/>
      <c r="L25" s="55"/>
      <c r="M25" s="55" t="s">
        <v>192</v>
      </c>
      <c r="N25" s="55"/>
      <c r="O25" s="54"/>
      <c r="P25" s="54"/>
    </row>
    <row r="26" spans="5:16">
      <c r="J26" s="54"/>
      <c r="K26" s="54"/>
      <c r="L26" s="55"/>
      <c r="M26" s="55" t="s">
        <v>203</v>
      </c>
      <c r="N26" s="55"/>
      <c r="O26" s="54"/>
      <c r="P26" s="54"/>
    </row>
    <row r="27" spans="5:16">
      <c r="J27" s="54"/>
      <c r="K27" s="54"/>
      <c r="L27" s="55"/>
      <c r="M27" s="55" t="s">
        <v>196</v>
      </c>
      <c r="N27" s="55"/>
      <c r="O27" s="54"/>
      <c r="P27" s="54"/>
    </row>
    <row r="28" spans="5:16">
      <c r="J28" s="54"/>
      <c r="K28" s="54"/>
      <c r="L28" s="55"/>
      <c r="M28" s="55" t="s">
        <v>194</v>
      </c>
      <c r="N28" s="55" t="s">
        <v>200</v>
      </c>
      <c r="O28" s="54"/>
      <c r="P28" s="54"/>
    </row>
    <row r="29" spans="5:16">
      <c r="J29" s="54"/>
      <c r="K29" s="54"/>
      <c r="L29" s="55"/>
      <c r="M29" s="55" t="s">
        <v>205</v>
      </c>
      <c r="N29" s="55" t="s">
        <v>201</v>
      </c>
      <c r="O29" s="54"/>
      <c r="P29" s="54"/>
    </row>
    <row r="30" spans="5:16">
      <c r="J30" s="54"/>
      <c r="K30" s="54"/>
      <c r="L30" s="55"/>
      <c r="M30" s="55" t="s">
        <v>195</v>
      </c>
      <c r="N30" s="55"/>
      <c r="O30" s="54"/>
      <c r="P30" s="54"/>
    </row>
    <row r="31" spans="5:16">
      <c r="J31" s="54"/>
      <c r="K31" s="54"/>
      <c r="L31" s="55"/>
      <c r="M31" s="55" t="s">
        <v>208</v>
      </c>
      <c r="N31" s="55"/>
      <c r="O31" s="54"/>
      <c r="P31" s="54"/>
    </row>
    <row r="32" spans="5:16">
      <c r="J32" s="54"/>
      <c r="K32" s="54"/>
      <c r="L32" s="55"/>
      <c r="M32" s="55" t="s">
        <v>193</v>
      </c>
      <c r="N32" s="55"/>
      <c r="O32" s="54"/>
      <c r="P32" s="54"/>
    </row>
    <row r="33" spans="10:16">
      <c r="J33" s="54"/>
      <c r="K33" s="54"/>
      <c r="L33" s="55"/>
      <c r="M33" s="55" t="s">
        <v>206</v>
      </c>
      <c r="N33" s="55"/>
      <c r="O33" s="54"/>
      <c r="P33" s="54"/>
    </row>
    <row r="34" spans="10:16">
      <c r="L34" s="55"/>
      <c r="M34" s="55" t="s">
        <v>210</v>
      </c>
      <c r="N34" s="55"/>
    </row>
    <row r="35" spans="10:16">
      <c r="L35" s="55"/>
      <c r="M35" s="55" t="s">
        <v>182</v>
      </c>
      <c r="N35" s="55"/>
    </row>
    <row r="36" spans="10:16">
      <c r="L36" s="55"/>
      <c r="M36" s="55"/>
      <c r="N36" s="55"/>
    </row>
    <row r="37" spans="10:16">
      <c r="L37" s="56"/>
      <c r="M37" s="56"/>
      <c r="N37" s="55"/>
    </row>
    <row r="38" spans="10:16">
      <c r="L38" s="56"/>
      <c r="M38" s="56"/>
    </row>
  </sheetData>
  <sortState ref="M20:M36">
    <sortCondition ref="M20:M36"/>
  </sortState>
  <mergeCells count="4">
    <mergeCell ref="H20:I20"/>
    <mergeCell ref="H19:I19"/>
    <mergeCell ref="H22:I22"/>
    <mergeCell ref="H23:I23"/>
  </mergeCells>
  <dataValidations disablePrompts="1" count="2">
    <dataValidation type="list" allowBlank="1" showInputMessage="1" showErrorMessage="1" sqref="H23:I23">
      <formula1>$N$28:$N$29</formula1>
    </dataValidation>
    <dataValidation type="list" allowBlank="1" showInputMessage="1" showErrorMessage="1" sqref="H20:I20">
      <formula1>$M$21:$M$36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41" r:id="rId3" name="CommandButton22">
          <controlPr defaultSize="0" autoLine="0" r:id="rId4">
            <anchor moveWithCells="1">
              <from>
                <xdr:col>8</xdr:col>
                <xdr:colOff>219075</xdr:colOff>
                <xdr:row>14</xdr:row>
                <xdr:rowOff>47625</xdr:rowOff>
              </from>
              <to>
                <xdr:col>10</xdr:col>
                <xdr:colOff>409575</xdr:colOff>
                <xdr:row>16</xdr:row>
                <xdr:rowOff>123825</xdr:rowOff>
              </to>
            </anchor>
          </controlPr>
        </control>
      </mc:Choice>
      <mc:Fallback>
        <control shapeId="1041" r:id="rId3" name="CommandButton22"/>
      </mc:Fallback>
    </mc:AlternateContent>
    <mc:AlternateContent xmlns:mc="http://schemas.openxmlformats.org/markup-compatibility/2006">
      <mc:Choice Requires="x14">
        <control shapeId="1038" r:id="rId5" name="CommandButton21">
          <controlPr defaultSize="0" autoLine="0" r:id="rId6">
            <anchor moveWithCells="1">
              <from>
                <xdr:col>8</xdr:col>
                <xdr:colOff>219075</xdr:colOff>
                <xdr:row>11</xdr:row>
                <xdr:rowOff>161925</xdr:rowOff>
              </from>
              <to>
                <xdr:col>10</xdr:col>
                <xdr:colOff>409575</xdr:colOff>
                <xdr:row>14</xdr:row>
                <xdr:rowOff>47625</xdr:rowOff>
              </to>
            </anchor>
          </controlPr>
        </control>
      </mc:Choice>
      <mc:Fallback>
        <control shapeId="1038" r:id="rId5" name="CommandButton21"/>
      </mc:Fallback>
    </mc:AlternateContent>
    <mc:AlternateContent xmlns:mc="http://schemas.openxmlformats.org/markup-compatibility/2006">
      <mc:Choice Requires="x14">
        <control shapeId="1043" r:id="rId7" name="CommandButton1">
          <controlPr defaultSize="0" autoLine="0" r:id="rId8">
            <anchor moveWithCells="1">
              <from>
                <xdr:col>8</xdr:col>
                <xdr:colOff>219075</xdr:colOff>
                <xdr:row>9</xdr:row>
                <xdr:rowOff>85725</xdr:rowOff>
              </from>
              <to>
                <xdr:col>10</xdr:col>
                <xdr:colOff>409575</xdr:colOff>
                <xdr:row>11</xdr:row>
                <xdr:rowOff>161925</xdr:rowOff>
              </to>
            </anchor>
          </controlPr>
        </control>
      </mc:Choice>
      <mc:Fallback>
        <control shapeId="1043" r:id="rId7" name="CommandButton1"/>
      </mc:Fallback>
    </mc:AlternateContent>
    <mc:AlternateContent xmlns:mc="http://schemas.openxmlformats.org/markup-compatibility/2006">
      <mc:Choice Requires="x14">
        <control shapeId="1044" r:id="rId9" name="CommandButton2">
          <controlPr defaultSize="0" autoLine="0" r:id="rId10">
            <anchor moveWithCells="1">
              <from>
                <xdr:col>8</xdr:col>
                <xdr:colOff>219075</xdr:colOff>
                <xdr:row>7</xdr:row>
                <xdr:rowOff>9525</xdr:rowOff>
              </from>
              <to>
                <xdr:col>10</xdr:col>
                <xdr:colOff>409575</xdr:colOff>
                <xdr:row>9</xdr:row>
                <xdr:rowOff>85725</xdr:rowOff>
              </to>
            </anchor>
          </controlPr>
        </control>
      </mc:Choice>
      <mc:Fallback>
        <control shapeId="1044" r:id="rId9" name="CommandButton2"/>
      </mc:Fallback>
    </mc:AlternateContent>
    <mc:AlternateContent xmlns:mc="http://schemas.openxmlformats.org/markup-compatibility/2006">
      <mc:Choice Requires="x14">
        <control shapeId="1045" r:id="rId11" name="CommandButton3">
          <controlPr defaultSize="0" autoLine="0" r:id="rId12">
            <anchor moveWithCells="1">
              <from>
                <xdr:col>6</xdr:col>
                <xdr:colOff>28575</xdr:colOff>
                <xdr:row>7</xdr:row>
                <xdr:rowOff>9525</xdr:rowOff>
              </from>
              <to>
                <xdr:col>8</xdr:col>
                <xdr:colOff>219075</xdr:colOff>
                <xdr:row>9</xdr:row>
                <xdr:rowOff>85725</xdr:rowOff>
              </to>
            </anchor>
          </controlPr>
        </control>
      </mc:Choice>
      <mc:Fallback>
        <control shapeId="1045" r:id="rId11" name="CommandButton3"/>
      </mc:Fallback>
    </mc:AlternateContent>
    <mc:AlternateContent xmlns:mc="http://schemas.openxmlformats.org/markup-compatibility/2006">
      <mc:Choice Requires="x14">
        <control shapeId="1046" r:id="rId13" name="CommandButton4">
          <controlPr defaultSize="0" autoLine="0" r:id="rId14">
            <anchor moveWithCells="1">
              <from>
                <xdr:col>6</xdr:col>
                <xdr:colOff>28575</xdr:colOff>
                <xdr:row>9</xdr:row>
                <xdr:rowOff>85725</xdr:rowOff>
              </from>
              <to>
                <xdr:col>8</xdr:col>
                <xdr:colOff>219075</xdr:colOff>
                <xdr:row>11</xdr:row>
                <xdr:rowOff>161925</xdr:rowOff>
              </to>
            </anchor>
          </controlPr>
        </control>
      </mc:Choice>
      <mc:Fallback>
        <control shapeId="1046" r:id="rId13" name="CommandButton4"/>
      </mc:Fallback>
    </mc:AlternateContent>
    <mc:AlternateContent xmlns:mc="http://schemas.openxmlformats.org/markup-compatibility/2006">
      <mc:Choice Requires="x14">
        <control shapeId="1047" r:id="rId15" name="CommandButton5">
          <controlPr defaultSize="0" autoLine="0" r:id="rId16">
            <anchor moveWithCells="1">
              <from>
                <xdr:col>6</xdr:col>
                <xdr:colOff>28575</xdr:colOff>
                <xdr:row>11</xdr:row>
                <xdr:rowOff>161925</xdr:rowOff>
              </from>
              <to>
                <xdr:col>8</xdr:col>
                <xdr:colOff>219075</xdr:colOff>
                <xdr:row>14</xdr:row>
                <xdr:rowOff>47625</xdr:rowOff>
              </to>
            </anchor>
          </controlPr>
        </control>
      </mc:Choice>
      <mc:Fallback>
        <control shapeId="1047" r:id="rId15" name="CommandButton5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6"/>
  <dimension ref="A1:AQ3852"/>
  <sheetViews>
    <sheetView showGridLines="0" zoomScaleNormal="100" workbookViewId="0">
      <pane ySplit="4" topLeftCell="A3833" activePane="bottomLeft" state="frozen"/>
      <selection activeCell="D27" sqref="D27"/>
      <selection pane="bottomLeft" activeCell="A4" sqref="A4"/>
    </sheetView>
  </sheetViews>
  <sheetFormatPr baseColWidth="10" defaultColWidth="0" defaultRowHeight="11.25"/>
  <cols>
    <col min="1" max="1" width="31.140625" style="106" customWidth="1"/>
    <col min="2" max="2" width="12.7109375" style="107" customWidth="1"/>
    <col min="3" max="3" width="9.5703125" style="107" customWidth="1"/>
    <col min="4" max="4" width="9.28515625" style="107" customWidth="1"/>
    <col min="5" max="5" width="14.85546875" style="106" bestFit="1" customWidth="1"/>
    <col min="6" max="6" width="51.7109375" style="106" customWidth="1"/>
    <col min="7" max="7" width="19.7109375" style="106" customWidth="1"/>
    <col min="8" max="8" width="19" style="108" bestFit="1" customWidth="1"/>
    <col min="9" max="9" width="18.5703125" style="108" customWidth="1"/>
    <col min="10" max="10" width="26.85546875" style="108" bestFit="1" customWidth="1"/>
    <col min="11" max="11" width="16.42578125" style="108" customWidth="1"/>
    <col min="12" max="12" width="23.28515625" style="108" customWidth="1"/>
    <col min="13" max="13" width="23.140625" style="108" customWidth="1"/>
    <col min="14" max="14" width="26.85546875" style="108" customWidth="1"/>
    <col min="15" max="15" width="21.7109375" style="108" customWidth="1"/>
    <col min="16" max="16" width="22" style="106" customWidth="1"/>
    <col min="17" max="17" width="22.42578125" style="106" customWidth="1"/>
    <col min="18" max="18" width="21.5703125" style="106" customWidth="1"/>
    <col min="19" max="19" width="22.28515625" style="106" customWidth="1"/>
    <col min="20" max="20" width="22.5703125" style="109" customWidth="1"/>
    <col min="21" max="21" width="21.42578125" style="109" customWidth="1"/>
    <col min="22" max="22" width="22.5703125" style="109" customWidth="1"/>
    <col min="23" max="23" width="21.42578125" style="106" customWidth="1"/>
    <col min="24" max="24" width="22.140625" style="109" customWidth="1"/>
    <col min="25" max="25" width="17" style="110" customWidth="1"/>
    <col min="26" max="26" width="22.5703125" style="109" customWidth="1"/>
    <col min="27" max="27" width="23.42578125" style="109" customWidth="1"/>
    <col min="28" max="28" width="24.42578125" style="109" customWidth="1"/>
    <col min="29" max="29" width="25.5703125" style="109" customWidth="1"/>
    <col min="30" max="30" width="23.85546875" style="109" customWidth="1"/>
    <col min="31" max="31" width="24.85546875" style="109" customWidth="1"/>
    <col min="32" max="32" width="11.42578125" style="111" hidden="1" customWidth="1"/>
    <col min="33" max="33" width="12.5703125" style="111" hidden="1" customWidth="1"/>
    <col min="34" max="35" width="11.42578125" style="111" hidden="1" customWidth="1"/>
    <col min="36" max="36" width="10.85546875" style="111" hidden="1" customWidth="1"/>
    <col min="37" max="37" width="10.140625" style="111" hidden="1" customWidth="1"/>
    <col min="38" max="38" width="12.140625" style="111" hidden="1" customWidth="1"/>
    <col min="39" max="16384" width="11.42578125" style="111" hidden="1"/>
  </cols>
  <sheetData>
    <row r="1" spans="1:43" s="4" customFormat="1" ht="35.25" customHeight="1">
      <c r="A1" s="2"/>
      <c r="B1" s="2"/>
      <c r="C1" s="2"/>
      <c r="D1" s="2"/>
      <c r="E1" s="28"/>
      <c r="F1" s="2"/>
      <c r="G1" s="43"/>
      <c r="H1" s="90"/>
      <c r="I1" s="43"/>
      <c r="J1" s="43"/>
      <c r="K1" s="43"/>
      <c r="L1" s="43"/>
      <c r="M1" s="43"/>
      <c r="N1" s="43"/>
      <c r="O1" s="43"/>
      <c r="P1" s="44"/>
      <c r="Q1" s="44"/>
      <c r="R1" s="45"/>
      <c r="S1" s="45"/>
      <c r="T1" s="46"/>
      <c r="U1" s="46"/>
      <c r="V1" s="46"/>
      <c r="W1" s="45"/>
      <c r="X1" s="47"/>
      <c r="Y1" s="48"/>
      <c r="Z1" s="46"/>
      <c r="AA1" s="46"/>
      <c r="AB1" s="46"/>
      <c r="AC1" s="46"/>
      <c r="AD1" s="46"/>
      <c r="AE1" s="46"/>
      <c r="AF1" s="3"/>
      <c r="AG1" s="3"/>
      <c r="AH1" s="3"/>
      <c r="AI1" s="3"/>
      <c r="AJ1" s="3"/>
      <c r="AK1" s="3"/>
      <c r="AL1" s="3"/>
      <c r="AM1" s="4" t="s">
        <v>5</v>
      </c>
    </row>
    <row r="2" spans="1:43" s="5" customFormat="1" ht="12" thickBot="1">
      <c r="A2" s="98" t="s">
        <v>384</v>
      </c>
      <c r="B2" s="103">
        <v>43238.373495370368</v>
      </c>
      <c r="C2" s="8"/>
      <c r="D2" s="30"/>
      <c r="E2" s="3"/>
      <c r="F2" s="31" t="s">
        <v>70</v>
      </c>
      <c r="G2" s="45">
        <f>G3-SUM('BALANCE A 10 DIGITOS'!C2:C1048576)</f>
        <v>0</v>
      </c>
      <c r="H2" s="45">
        <f>H3-SUM('BALANCE A 10 DIGITOS'!D2:D1048576)</f>
        <v>0</v>
      </c>
      <c r="I2" s="43">
        <f>I3-SUM('BASE FISCAL'!B2:B1048576)</f>
        <v>-5.56640625E-2</v>
      </c>
      <c r="J2" s="43"/>
      <c r="K2" s="43"/>
      <c r="L2" s="43"/>
      <c r="M2" s="43"/>
      <c r="N2" s="43"/>
      <c r="O2" s="43"/>
      <c r="P2" s="44">
        <f t="shared" ref="P2:W2" si="0">SUM(P5:P1048576)</f>
        <v>-822392659078.90125</v>
      </c>
      <c r="Q2" s="44">
        <f t="shared" si="0"/>
        <v>0</v>
      </c>
      <c r="R2" s="45">
        <f t="shared" si="0"/>
        <v>0</v>
      </c>
      <c r="S2" s="45">
        <f t="shared" si="0"/>
        <v>0</v>
      </c>
      <c r="T2" s="46">
        <f t="shared" si="0"/>
        <v>0</v>
      </c>
      <c r="U2" s="46">
        <f t="shared" si="0"/>
        <v>0</v>
      </c>
      <c r="V2" s="46">
        <f t="shared" si="0"/>
        <v>0</v>
      </c>
      <c r="W2" s="45">
        <f t="shared" si="0"/>
        <v>0</v>
      </c>
      <c r="X2" s="46"/>
      <c r="Y2" s="91"/>
      <c r="Z2" s="91"/>
      <c r="AA2" s="91"/>
      <c r="AB2" s="91"/>
      <c r="AC2" s="91"/>
      <c r="AD2" s="91"/>
      <c r="AE2" s="46"/>
      <c r="AF2" s="3"/>
      <c r="AG2" s="3"/>
      <c r="AH2" s="3"/>
      <c r="AI2" s="3"/>
      <c r="AJ2" s="3"/>
      <c r="AK2" s="3"/>
      <c r="AL2" s="3"/>
      <c r="AQ2" s="122">
        <f>SUM(AB5:AB1048576)</f>
        <v>18204190105771.703</v>
      </c>
    </row>
    <row r="3" spans="1:43" s="5" customFormat="1" ht="12" thickBot="1">
      <c r="A3" s="98" t="s">
        <v>385</v>
      </c>
      <c r="B3" s="104">
        <v>43238.380046296297</v>
      </c>
      <c r="C3" s="3"/>
      <c r="D3" s="6"/>
      <c r="E3" s="3"/>
      <c r="F3" s="7" t="s">
        <v>69</v>
      </c>
      <c r="G3" s="45">
        <f t="shared" ref="G3:O3" si="1">SUM(G5:G1048576)</f>
        <v>20503120013587</v>
      </c>
      <c r="H3" s="43">
        <f t="shared" si="1"/>
        <v>0</v>
      </c>
      <c r="I3" s="43">
        <f t="shared" si="1"/>
        <v>6995480544843.835</v>
      </c>
      <c r="J3" s="43">
        <f t="shared" si="1"/>
        <v>-13507639468743.268</v>
      </c>
      <c r="K3" s="43">
        <f t="shared" si="1"/>
        <v>-10572194239838.652</v>
      </c>
      <c r="L3" s="43">
        <f t="shared" si="1"/>
        <v>57264600626088.727</v>
      </c>
      <c r="M3" s="43">
        <f t="shared" si="1"/>
        <v>-60200045854993.352</v>
      </c>
      <c r="N3" s="43">
        <f t="shared" si="1"/>
        <v>0</v>
      </c>
      <c r="O3" s="43">
        <f t="shared" si="1"/>
        <v>-2935445228904.6538</v>
      </c>
      <c r="P3" s="44"/>
      <c r="Q3" s="49" t="s">
        <v>7</v>
      </c>
      <c r="R3" s="49" t="s">
        <v>8</v>
      </c>
      <c r="S3" s="50" t="s">
        <v>9</v>
      </c>
      <c r="T3" s="50" t="s">
        <v>10</v>
      </c>
      <c r="U3" s="45"/>
      <c r="V3" s="45"/>
      <c r="W3" s="45"/>
      <c r="X3" s="45">
        <f>SUM(X5:X1048576)</f>
        <v>-822392659078.90125</v>
      </c>
      <c r="Y3" s="51"/>
      <c r="Z3" s="45">
        <f>SUM(Z5:Z1048576)</f>
        <v>21127630883961.32</v>
      </c>
      <c r="AA3" s="45">
        <f>SUM(AA5:AA1048576)</f>
        <v>-21950023543040.215</v>
      </c>
      <c r="AB3" s="45">
        <f t="shared" ref="AB3" si="2">SUM(AB5:AB1048576)</f>
        <v>18204190105771.703</v>
      </c>
      <c r="AC3" s="45">
        <f>SUM(AC5:AC1048576)</f>
        <v>-19097419559324.848</v>
      </c>
      <c r="AD3" s="45">
        <f>SUM(AD5:AD1048576)</f>
        <v>2923440778189.6338</v>
      </c>
      <c r="AE3" s="45">
        <f>SUM(AE5:AE1048576)</f>
        <v>-2852603983715.3291</v>
      </c>
      <c r="AF3" s="3"/>
      <c r="AG3" s="3"/>
      <c r="AH3" s="3"/>
      <c r="AI3" s="3"/>
      <c r="AJ3" s="3"/>
      <c r="AK3" s="3"/>
      <c r="AL3" s="3"/>
    </row>
    <row r="4" spans="1:43" s="93" customFormat="1" ht="34.5" thickBot="1">
      <c r="A4" s="64" t="s">
        <v>71</v>
      </c>
      <c r="B4" s="410" t="s">
        <v>72</v>
      </c>
      <c r="C4" s="410" t="s">
        <v>73</v>
      </c>
      <c r="D4" s="411" t="s">
        <v>74</v>
      </c>
      <c r="E4" s="410" t="s">
        <v>75</v>
      </c>
      <c r="F4" s="412" t="s">
        <v>76</v>
      </c>
      <c r="G4" s="59" t="s">
        <v>77</v>
      </c>
      <c r="H4" s="60" t="s">
        <v>78</v>
      </c>
      <c r="I4" s="60" t="s">
        <v>79</v>
      </c>
      <c r="J4" s="60" t="s">
        <v>80</v>
      </c>
      <c r="K4" s="60" t="s">
        <v>81</v>
      </c>
      <c r="L4" s="60" t="s">
        <v>82</v>
      </c>
      <c r="M4" s="60" t="s">
        <v>83</v>
      </c>
      <c r="N4" s="61" t="s">
        <v>84</v>
      </c>
      <c r="O4" s="61" t="s">
        <v>85</v>
      </c>
      <c r="P4" s="61">
        <f>TARIFAS!$B$2</f>
        <v>0.37</v>
      </c>
      <c r="Q4" s="61">
        <f>TARIFAS!$C$2</f>
        <v>0</v>
      </c>
      <c r="R4" s="61">
        <f>TARIFAS!$D$2</f>
        <v>0</v>
      </c>
      <c r="S4" s="61">
        <f>TARIFAS!$E$2</f>
        <v>0</v>
      </c>
      <c r="T4" s="61">
        <f>TARIFAS!$F$2</f>
        <v>0</v>
      </c>
      <c r="U4" s="61">
        <f>TARIFAS!$G$2</f>
        <v>0</v>
      </c>
      <c r="V4" s="61">
        <f>TARIFAS!$H$2</f>
        <v>0</v>
      </c>
      <c r="W4" s="61">
        <f>TARIFAS!$I$2</f>
        <v>0</v>
      </c>
      <c r="X4" s="59" t="s">
        <v>86</v>
      </c>
      <c r="Y4" s="413" t="s">
        <v>87</v>
      </c>
      <c r="Z4" s="60" t="s">
        <v>88</v>
      </c>
      <c r="AA4" s="60" t="s">
        <v>89</v>
      </c>
      <c r="AB4" s="60" t="s">
        <v>90</v>
      </c>
      <c r="AC4" s="60" t="s">
        <v>91</v>
      </c>
      <c r="AD4" s="60" t="s">
        <v>92</v>
      </c>
      <c r="AE4" s="60" t="s">
        <v>93</v>
      </c>
      <c r="AF4" s="92"/>
      <c r="AG4" s="92"/>
      <c r="AH4" s="92"/>
      <c r="AI4" s="92"/>
      <c r="AJ4" s="92"/>
      <c r="AK4" s="92"/>
      <c r="AL4" s="92"/>
    </row>
    <row r="5" spans="1:43">
      <c r="A5" s="721" t="s">
        <v>1846</v>
      </c>
      <c r="B5" s="722">
        <v>11</v>
      </c>
      <c r="C5" s="722">
        <v>1105</v>
      </c>
      <c r="D5" s="722">
        <v>110505</v>
      </c>
      <c r="E5" s="721">
        <v>1105059010</v>
      </c>
      <c r="F5" s="721" t="s">
        <v>392</v>
      </c>
      <c r="G5" s="1127">
        <v>737643592412</v>
      </c>
      <c r="H5" s="1128">
        <v>0</v>
      </c>
      <c r="I5" s="1128">
        <v>737643592412.26001</v>
      </c>
      <c r="J5" s="1128">
        <v>0.260009765625</v>
      </c>
      <c r="K5" s="1128">
        <v>0</v>
      </c>
      <c r="L5" s="1128">
        <v>0.260009765625</v>
      </c>
      <c r="M5" s="1128">
        <v>0</v>
      </c>
      <c r="N5" s="1129">
        <v>0</v>
      </c>
      <c r="O5" s="1128">
        <v>0.260009765625</v>
      </c>
      <c r="P5" s="1127">
        <v>9.6203613281250003E-2</v>
      </c>
      <c r="Q5" s="1127">
        <v>0</v>
      </c>
      <c r="R5" s="1127">
        <v>0</v>
      </c>
      <c r="S5" s="1127">
        <v>0</v>
      </c>
      <c r="T5" s="1130">
        <v>0</v>
      </c>
      <c r="U5" s="1130">
        <v>0</v>
      </c>
      <c r="V5" s="1130">
        <v>0</v>
      </c>
      <c r="W5" s="1127">
        <v>0</v>
      </c>
      <c r="X5" s="1130">
        <v>9.6203613281250003E-2</v>
      </c>
      <c r="Y5" s="735">
        <v>0.37</v>
      </c>
      <c r="Z5" s="1131">
        <v>9.6203613281250003E-2</v>
      </c>
      <c r="AA5" s="1131">
        <v>0</v>
      </c>
      <c r="AB5" s="1131">
        <v>0</v>
      </c>
      <c r="AC5" s="1131">
        <v>-2.5880126953124999E-2</v>
      </c>
      <c r="AD5" s="1131">
        <v>9.6203613281250003E-2</v>
      </c>
      <c r="AE5" s="1131">
        <v>2.5880126953124999E-2</v>
      </c>
      <c r="AF5" s="126"/>
      <c r="AG5" s="126"/>
      <c r="AH5" s="126"/>
      <c r="AI5" s="126"/>
      <c r="AJ5" s="126"/>
      <c r="AK5" s="126"/>
      <c r="AL5" s="126">
        <v>5</v>
      </c>
    </row>
    <row r="6" spans="1:43">
      <c r="A6" s="721" t="s">
        <v>1846</v>
      </c>
      <c r="B6" s="722">
        <v>11</v>
      </c>
      <c r="C6" s="722">
        <v>1105</v>
      </c>
      <c r="D6" s="722">
        <v>110505</v>
      </c>
      <c r="E6" s="721">
        <v>1105059015</v>
      </c>
      <c r="F6" s="721" t="s">
        <v>392</v>
      </c>
      <c r="G6" s="1127">
        <v>1419758139410</v>
      </c>
      <c r="H6" s="1128">
        <v>0</v>
      </c>
      <c r="I6" s="1128">
        <v>1419758139410</v>
      </c>
      <c r="J6" s="1128">
        <v>0</v>
      </c>
      <c r="K6" s="1128">
        <v>0</v>
      </c>
      <c r="L6" s="1128">
        <v>0</v>
      </c>
      <c r="M6" s="1128">
        <v>0</v>
      </c>
      <c r="N6" s="1129">
        <v>0</v>
      </c>
      <c r="O6" s="1128">
        <v>0</v>
      </c>
      <c r="P6" s="1127">
        <v>0</v>
      </c>
      <c r="Q6" s="1127">
        <v>0</v>
      </c>
      <c r="R6" s="1127">
        <v>0</v>
      </c>
      <c r="S6" s="1127">
        <v>0</v>
      </c>
      <c r="T6" s="1130">
        <v>0</v>
      </c>
      <c r="U6" s="1130">
        <v>0</v>
      </c>
      <c r="V6" s="1130">
        <v>0</v>
      </c>
      <c r="W6" s="1127">
        <v>0</v>
      </c>
      <c r="X6" s="1130">
        <v>0</v>
      </c>
      <c r="Y6" s="735">
        <v>0</v>
      </c>
      <c r="Z6" s="1131">
        <v>0</v>
      </c>
      <c r="AA6" s="1131">
        <v>0</v>
      </c>
      <c r="AB6" s="1131">
        <v>0</v>
      </c>
      <c r="AC6" s="1131">
        <v>0</v>
      </c>
      <c r="AD6" s="1131">
        <v>0</v>
      </c>
      <c r="AE6" s="1131">
        <v>0</v>
      </c>
      <c r="AF6" s="126"/>
      <c r="AG6" s="126"/>
      <c r="AH6" s="126"/>
      <c r="AI6" s="126"/>
      <c r="AJ6" s="126"/>
      <c r="AK6" s="126"/>
      <c r="AL6" s="126">
        <v>6</v>
      </c>
    </row>
    <row r="7" spans="1:43">
      <c r="A7" s="721" t="s">
        <v>1846</v>
      </c>
      <c r="B7" s="722">
        <v>11</v>
      </c>
      <c r="C7" s="722">
        <v>1105</v>
      </c>
      <c r="D7" s="722">
        <v>110505</v>
      </c>
      <c r="E7" s="721">
        <v>1105059016</v>
      </c>
      <c r="F7" s="721" t="s">
        <v>393</v>
      </c>
      <c r="G7" s="1127">
        <v>1047684380609</v>
      </c>
      <c r="H7" s="1128">
        <v>0</v>
      </c>
      <c r="I7" s="1128">
        <v>1047684380609</v>
      </c>
      <c r="J7" s="1128">
        <v>0</v>
      </c>
      <c r="K7" s="1128">
        <v>0</v>
      </c>
      <c r="L7" s="1128">
        <v>0</v>
      </c>
      <c r="M7" s="1128">
        <v>0</v>
      </c>
      <c r="N7" s="1129">
        <v>0</v>
      </c>
      <c r="O7" s="1128">
        <v>0</v>
      </c>
      <c r="P7" s="1127">
        <v>0</v>
      </c>
      <c r="Q7" s="1127">
        <v>0</v>
      </c>
      <c r="R7" s="1127">
        <v>0</v>
      </c>
      <c r="S7" s="1127">
        <v>0</v>
      </c>
      <c r="T7" s="1130">
        <v>0</v>
      </c>
      <c r="U7" s="1130">
        <v>0</v>
      </c>
      <c r="V7" s="1130">
        <v>0</v>
      </c>
      <c r="W7" s="1127">
        <v>0</v>
      </c>
      <c r="X7" s="1130">
        <v>0</v>
      </c>
      <c r="Y7" s="735">
        <v>0</v>
      </c>
      <c r="Z7" s="1131">
        <v>0</v>
      </c>
      <c r="AA7" s="1131">
        <v>0</v>
      </c>
      <c r="AB7" s="1131">
        <v>0</v>
      </c>
      <c r="AC7" s="1131">
        <v>0</v>
      </c>
      <c r="AD7" s="1131">
        <v>0</v>
      </c>
      <c r="AE7" s="1131">
        <v>0</v>
      </c>
      <c r="AF7" s="126"/>
      <c r="AG7" s="126"/>
      <c r="AH7" s="126"/>
      <c r="AI7" s="126"/>
      <c r="AJ7" s="126"/>
      <c r="AK7" s="126"/>
      <c r="AL7" s="126">
        <v>7</v>
      </c>
    </row>
    <row r="8" spans="1:43">
      <c r="A8" s="721" t="s">
        <v>1846</v>
      </c>
      <c r="B8" s="722">
        <v>11</v>
      </c>
      <c r="C8" s="722">
        <v>1105</v>
      </c>
      <c r="D8" s="722">
        <v>110505</v>
      </c>
      <c r="E8" s="721">
        <v>1105059017</v>
      </c>
      <c r="F8" s="721" t="s">
        <v>394</v>
      </c>
      <c r="G8" s="1127">
        <v>630736825664</v>
      </c>
      <c r="H8" s="1128">
        <v>0</v>
      </c>
      <c r="I8" s="1128">
        <v>630736825664</v>
      </c>
      <c r="J8" s="1128">
        <v>0</v>
      </c>
      <c r="K8" s="1128">
        <v>0</v>
      </c>
      <c r="L8" s="1128">
        <v>0</v>
      </c>
      <c r="M8" s="1128">
        <v>0</v>
      </c>
      <c r="N8" s="1129">
        <v>0</v>
      </c>
      <c r="O8" s="1128">
        <v>0</v>
      </c>
      <c r="P8" s="1127">
        <v>0</v>
      </c>
      <c r="Q8" s="1127">
        <v>0</v>
      </c>
      <c r="R8" s="1127">
        <v>0</v>
      </c>
      <c r="S8" s="1127">
        <v>0</v>
      </c>
      <c r="T8" s="1130">
        <v>0</v>
      </c>
      <c r="U8" s="1130">
        <v>0</v>
      </c>
      <c r="V8" s="1130">
        <v>0</v>
      </c>
      <c r="W8" s="1127">
        <v>0</v>
      </c>
      <c r="X8" s="1130">
        <v>0</v>
      </c>
      <c r="Y8" s="735">
        <v>0</v>
      </c>
      <c r="Z8" s="1131">
        <v>0</v>
      </c>
      <c r="AA8" s="1131">
        <v>0</v>
      </c>
      <c r="AB8" s="1131">
        <v>0</v>
      </c>
      <c r="AC8" s="1131">
        <v>0</v>
      </c>
      <c r="AD8" s="1131">
        <v>0</v>
      </c>
      <c r="AE8" s="1131">
        <v>0</v>
      </c>
      <c r="AF8" s="126"/>
      <c r="AG8" s="126"/>
      <c r="AH8" s="126"/>
      <c r="AI8" s="126"/>
      <c r="AJ8" s="126"/>
      <c r="AK8" s="126"/>
      <c r="AL8" s="126">
        <v>8</v>
      </c>
    </row>
    <row r="9" spans="1:43">
      <c r="A9" s="721" t="s">
        <v>1846</v>
      </c>
      <c r="B9" s="722">
        <v>11</v>
      </c>
      <c r="C9" s="722">
        <v>1105</v>
      </c>
      <c r="D9" s="722">
        <v>110505</v>
      </c>
      <c r="E9" s="721">
        <v>1105059023</v>
      </c>
      <c r="F9" s="721" t="s">
        <v>395</v>
      </c>
      <c r="G9" s="1127">
        <v>386282216220</v>
      </c>
      <c r="H9" s="1128">
        <v>0</v>
      </c>
      <c r="I9" s="1128">
        <v>386282216220</v>
      </c>
      <c r="J9" s="1128">
        <v>0</v>
      </c>
      <c r="K9" s="1128">
        <v>0</v>
      </c>
      <c r="L9" s="1128">
        <v>0</v>
      </c>
      <c r="M9" s="1128">
        <v>0</v>
      </c>
      <c r="N9" s="1129">
        <v>0</v>
      </c>
      <c r="O9" s="1128">
        <v>0</v>
      </c>
      <c r="P9" s="1127">
        <v>0</v>
      </c>
      <c r="Q9" s="1127">
        <v>0</v>
      </c>
      <c r="R9" s="1127">
        <v>0</v>
      </c>
      <c r="S9" s="1127">
        <v>0</v>
      </c>
      <c r="T9" s="1130">
        <v>0</v>
      </c>
      <c r="U9" s="1130">
        <v>0</v>
      </c>
      <c r="V9" s="1130">
        <v>0</v>
      </c>
      <c r="W9" s="1127">
        <v>0</v>
      </c>
      <c r="X9" s="1130">
        <v>0</v>
      </c>
      <c r="Y9" s="735">
        <v>0</v>
      </c>
      <c r="Z9" s="1131">
        <v>0</v>
      </c>
      <c r="AA9" s="1131">
        <v>0</v>
      </c>
      <c r="AB9" s="1131">
        <v>0</v>
      </c>
      <c r="AC9" s="1131">
        <v>0</v>
      </c>
      <c r="AD9" s="1131">
        <v>0</v>
      </c>
      <c r="AE9" s="1131">
        <v>0</v>
      </c>
      <c r="AF9" s="126"/>
      <c r="AG9" s="126"/>
      <c r="AH9" s="126"/>
      <c r="AI9" s="126"/>
      <c r="AJ9" s="126"/>
      <c r="AK9" s="126"/>
      <c r="AL9" s="126">
        <v>9</v>
      </c>
    </row>
    <row r="10" spans="1:43">
      <c r="A10" s="721" t="s">
        <v>1846</v>
      </c>
      <c r="B10" s="722">
        <v>11</v>
      </c>
      <c r="C10" s="722">
        <v>1105</v>
      </c>
      <c r="D10" s="722">
        <v>110505</v>
      </c>
      <c r="E10" s="721">
        <v>1105059024</v>
      </c>
      <c r="F10" s="721" t="s">
        <v>1847</v>
      </c>
      <c r="G10" s="1127">
        <v>0</v>
      </c>
      <c r="H10" s="1128">
        <v>0</v>
      </c>
      <c r="I10" s="1128">
        <v>0</v>
      </c>
      <c r="J10" s="1128">
        <v>0</v>
      </c>
      <c r="K10" s="1128">
        <v>0</v>
      </c>
      <c r="L10" s="1128">
        <v>0</v>
      </c>
      <c r="M10" s="1128">
        <v>0</v>
      </c>
      <c r="N10" s="1129">
        <v>0</v>
      </c>
      <c r="O10" s="1128">
        <v>0</v>
      </c>
      <c r="P10" s="1127">
        <v>0</v>
      </c>
      <c r="Q10" s="1127">
        <v>0</v>
      </c>
      <c r="R10" s="1127">
        <v>0</v>
      </c>
      <c r="S10" s="1127">
        <v>0</v>
      </c>
      <c r="T10" s="1130">
        <v>0</v>
      </c>
      <c r="U10" s="1130">
        <v>0</v>
      </c>
      <c r="V10" s="1130">
        <v>0</v>
      </c>
      <c r="W10" s="1127">
        <v>0</v>
      </c>
      <c r="X10" s="1130">
        <v>0</v>
      </c>
      <c r="Y10" s="735">
        <v>0</v>
      </c>
      <c r="Z10" s="1131">
        <v>0</v>
      </c>
      <c r="AA10" s="1131">
        <v>0</v>
      </c>
      <c r="AB10" s="1131">
        <v>0</v>
      </c>
      <c r="AC10" s="1131">
        <v>0</v>
      </c>
      <c r="AD10" s="1131">
        <v>0</v>
      </c>
      <c r="AE10" s="1131">
        <v>0</v>
      </c>
      <c r="AF10" s="126"/>
      <c r="AG10" s="126"/>
      <c r="AH10" s="126"/>
      <c r="AI10" s="126"/>
      <c r="AJ10" s="126"/>
      <c r="AK10" s="126"/>
      <c r="AL10" s="126">
        <v>10</v>
      </c>
    </row>
    <row r="11" spans="1:43">
      <c r="A11" s="721" t="s">
        <v>1846</v>
      </c>
      <c r="B11" s="722">
        <v>11</v>
      </c>
      <c r="C11" s="722">
        <v>1105</v>
      </c>
      <c r="D11" s="722">
        <v>110505</v>
      </c>
      <c r="E11" s="721">
        <v>1105059027</v>
      </c>
      <c r="F11" s="721" t="s">
        <v>392</v>
      </c>
      <c r="G11" s="1127">
        <v>78391492988</v>
      </c>
      <c r="H11" s="1128">
        <v>0</v>
      </c>
      <c r="I11" s="1128">
        <v>78391492988.229996</v>
      </c>
      <c r="J11" s="1128">
        <v>0.2299957275390625</v>
      </c>
      <c r="K11" s="1128">
        <v>0</v>
      </c>
      <c r="L11" s="1128">
        <v>0.2299957275390625</v>
      </c>
      <c r="M11" s="1128">
        <v>0</v>
      </c>
      <c r="N11" s="1129">
        <v>0</v>
      </c>
      <c r="O11" s="1128">
        <v>0.2299957275390625</v>
      </c>
      <c r="P11" s="1127">
        <v>8.5098419189453128E-2</v>
      </c>
      <c r="Q11" s="1127">
        <v>0</v>
      </c>
      <c r="R11" s="1127">
        <v>0</v>
      </c>
      <c r="S11" s="1127">
        <v>0</v>
      </c>
      <c r="T11" s="1130">
        <v>0</v>
      </c>
      <c r="U11" s="1130">
        <v>0</v>
      </c>
      <c r="V11" s="1130">
        <v>0</v>
      </c>
      <c r="W11" s="1127">
        <v>0</v>
      </c>
      <c r="X11" s="1130">
        <v>8.5098419189453128E-2</v>
      </c>
      <c r="Y11" s="735">
        <v>0.37</v>
      </c>
      <c r="Z11" s="1131">
        <v>8.5098419189453128E-2</v>
      </c>
      <c r="AA11" s="1131">
        <v>0</v>
      </c>
      <c r="AB11" s="1131">
        <v>0</v>
      </c>
      <c r="AC11" s="1131">
        <v>-0.14059898376464844</v>
      </c>
      <c r="AD11" s="1131">
        <v>8.5098419189453128E-2</v>
      </c>
      <c r="AE11" s="1131">
        <v>0.14059898376464844</v>
      </c>
      <c r="AF11" s="126"/>
      <c r="AG11" s="126"/>
      <c r="AH11" s="126"/>
      <c r="AI11" s="126"/>
      <c r="AJ11" s="126"/>
      <c r="AK11" s="126"/>
      <c r="AL11" s="126">
        <v>11</v>
      </c>
    </row>
    <row r="12" spans="1:43">
      <c r="A12" s="721" t="s">
        <v>1846</v>
      </c>
      <c r="B12" s="722">
        <v>11</v>
      </c>
      <c r="C12" s="722">
        <v>1105</v>
      </c>
      <c r="D12" s="722">
        <v>110505</v>
      </c>
      <c r="E12" s="721">
        <v>1105059075</v>
      </c>
      <c r="F12" s="721" t="s">
        <v>392</v>
      </c>
      <c r="G12" s="1127">
        <v>713413330990</v>
      </c>
      <c r="H12" s="1128">
        <v>0</v>
      </c>
      <c r="I12" s="1128">
        <v>713413330990.44995</v>
      </c>
      <c r="J12" s="1128">
        <v>0.449951171875</v>
      </c>
      <c r="K12" s="1128">
        <v>0</v>
      </c>
      <c r="L12" s="1128">
        <v>0.449951171875</v>
      </c>
      <c r="M12" s="1128">
        <v>0</v>
      </c>
      <c r="N12" s="1129">
        <v>0</v>
      </c>
      <c r="O12" s="1128">
        <v>0.449951171875</v>
      </c>
      <c r="P12" s="1127">
        <v>0.16648193359374999</v>
      </c>
      <c r="Q12" s="1127">
        <v>0</v>
      </c>
      <c r="R12" s="1127">
        <v>0</v>
      </c>
      <c r="S12" s="1127">
        <v>0</v>
      </c>
      <c r="T12" s="1130">
        <v>0</v>
      </c>
      <c r="U12" s="1130">
        <v>0</v>
      </c>
      <c r="V12" s="1130">
        <v>0</v>
      </c>
      <c r="W12" s="1127">
        <v>0</v>
      </c>
      <c r="X12" s="1130">
        <v>0.16648193359374999</v>
      </c>
      <c r="Y12" s="735">
        <v>0.37</v>
      </c>
      <c r="Z12" s="1131">
        <v>0.16648193359374999</v>
      </c>
      <c r="AA12" s="1131">
        <v>0</v>
      </c>
      <c r="AB12" s="1131">
        <v>0</v>
      </c>
      <c r="AC12" s="1131">
        <v>0</v>
      </c>
      <c r="AD12" s="1131">
        <v>0.16648193359374999</v>
      </c>
      <c r="AE12" s="1131">
        <v>0</v>
      </c>
      <c r="AF12" s="126"/>
      <c r="AG12" s="126"/>
      <c r="AH12" s="126"/>
      <c r="AI12" s="126"/>
      <c r="AJ12" s="126"/>
      <c r="AK12" s="126"/>
      <c r="AL12" s="126">
        <v>12</v>
      </c>
    </row>
    <row r="13" spans="1:43">
      <c r="A13" s="721" t="s">
        <v>1846</v>
      </c>
      <c r="B13" s="722">
        <v>11</v>
      </c>
      <c r="C13" s="722">
        <v>1105</v>
      </c>
      <c r="D13" s="722">
        <v>110505</v>
      </c>
      <c r="E13" s="721">
        <v>1105059101</v>
      </c>
      <c r="F13" s="721" t="s">
        <v>396</v>
      </c>
      <c r="G13" s="1127">
        <v>114024693433</v>
      </c>
      <c r="H13" s="1128">
        <v>0</v>
      </c>
      <c r="I13" s="1128">
        <v>114024693432.96001</v>
      </c>
      <c r="J13" s="1128">
        <v>-3.99932861328125E-2</v>
      </c>
      <c r="K13" s="1128">
        <v>0</v>
      </c>
      <c r="L13" s="1128">
        <v>0</v>
      </c>
      <c r="M13" s="1128">
        <v>-3.99932861328125E-2</v>
      </c>
      <c r="N13" s="1129">
        <v>0</v>
      </c>
      <c r="O13" s="1128">
        <v>-3.99932861328125E-2</v>
      </c>
      <c r="P13" s="1127">
        <v>-1.4797515869140625E-2</v>
      </c>
      <c r="Q13" s="1127">
        <v>0</v>
      </c>
      <c r="R13" s="1127">
        <v>0</v>
      </c>
      <c r="S13" s="1127">
        <v>0</v>
      </c>
      <c r="T13" s="1130">
        <v>0</v>
      </c>
      <c r="U13" s="1130">
        <v>0</v>
      </c>
      <c r="V13" s="1130">
        <v>0</v>
      </c>
      <c r="W13" s="1127">
        <v>0</v>
      </c>
      <c r="X13" s="1130">
        <v>-1.4797515869140625E-2</v>
      </c>
      <c r="Y13" s="735">
        <v>0.37</v>
      </c>
      <c r="Z13" s="1131">
        <v>0</v>
      </c>
      <c r="AA13" s="1131">
        <v>-1.4797515869140625E-2</v>
      </c>
      <c r="AB13" s="1131">
        <v>0</v>
      </c>
      <c r="AC13" s="1131">
        <v>0</v>
      </c>
      <c r="AD13" s="1131">
        <v>0</v>
      </c>
      <c r="AE13" s="1131">
        <v>-1.4797515869140625E-2</v>
      </c>
      <c r="AF13" s="126"/>
      <c r="AG13" s="126"/>
      <c r="AH13" s="126"/>
      <c r="AI13" s="126"/>
      <c r="AJ13" s="126"/>
      <c r="AK13" s="126"/>
      <c r="AL13" s="126">
        <v>13</v>
      </c>
    </row>
    <row r="14" spans="1:43">
      <c r="A14" s="721" t="s">
        <v>1846</v>
      </c>
      <c r="B14" s="722">
        <v>11</v>
      </c>
      <c r="C14" s="722">
        <v>1105</v>
      </c>
      <c r="D14" s="722">
        <v>110505</v>
      </c>
      <c r="E14" s="721">
        <v>1105059121</v>
      </c>
      <c r="F14" s="721" t="s">
        <v>397</v>
      </c>
      <c r="G14" s="1127">
        <v>8635898541</v>
      </c>
      <c r="H14" s="1128">
        <v>0</v>
      </c>
      <c r="I14" s="1128">
        <v>8635898541.1200008</v>
      </c>
      <c r="J14" s="1128">
        <v>0.12000083923339844</v>
      </c>
      <c r="K14" s="1128">
        <v>0</v>
      </c>
      <c r="L14" s="1128">
        <v>0.12000083923339844</v>
      </c>
      <c r="M14" s="1128">
        <v>0</v>
      </c>
      <c r="N14" s="1129">
        <v>0</v>
      </c>
      <c r="O14" s="1128">
        <v>0.12000083923339844</v>
      </c>
      <c r="P14" s="1127">
        <v>4.440031051635742E-2</v>
      </c>
      <c r="Q14" s="1127">
        <v>0</v>
      </c>
      <c r="R14" s="1127">
        <v>0</v>
      </c>
      <c r="S14" s="1127">
        <v>0</v>
      </c>
      <c r="T14" s="1130">
        <v>0</v>
      </c>
      <c r="U14" s="1130">
        <v>0</v>
      </c>
      <c r="V14" s="1130">
        <v>0</v>
      </c>
      <c r="W14" s="1127">
        <v>0</v>
      </c>
      <c r="X14" s="1130">
        <v>4.440031051635742E-2</v>
      </c>
      <c r="Y14" s="735">
        <v>0.37</v>
      </c>
      <c r="Z14" s="1131">
        <v>4.440031051635742E-2</v>
      </c>
      <c r="AA14" s="1131">
        <v>0</v>
      </c>
      <c r="AB14" s="1131">
        <v>0</v>
      </c>
      <c r="AC14" s="1131">
        <v>0</v>
      </c>
      <c r="AD14" s="1131">
        <v>4.440031051635742E-2</v>
      </c>
      <c r="AE14" s="1131">
        <v>0</v>
      </c>
      <c r="AF14" s="126"/>
      <c r="AG14" s="126"/>
      <c r="AH14" s="126"/>
      <c r="AI14" s="126"/>
      <c r="AJ14" s="126"/>
      <c r="AK14" s="126"/>
      <c r="AL14" s="126">
        <v>14</v>
      </c>
    </row>
    <row r="15" spans="1:43">
      <c r="A15" s="721" t="s">
        <v>1846</v>
      </c>
      <c r="B15" s="722">
        <v>11</v>
      </c>
      <c r="C15" s="722">
        <v>1105</v>
      </c>
      <c r="D15" s="722">
        <v>110505</v>
      </c>
      <c r="E15" s="721">
        <v>1105059201</v>
      </c>
      <c r="F15" s="721" t="s">
        <v>398</v>
      </c>
      <c r="G15" s="1127">
        <v>25070949609</v>
      </c>
      <c r="H15" s="1128">
        <v>0</v>
      </c>
      <c r="I15" s="1128">
        <v>25070949609.369999</v>
      </c>
      <c r="J15" s="1128">
        <v>0.36999893188476563</v>
      </c>
      <c r="K15" s="1128">
        <v>0</v>
      </c>
      <c r="L15" s="1128">
        <v>0.36999893188476563</v>
      </c>
      <c r="M15" s="1128">
        <v>0</v>
      </c>
      <c r="N15" s="1129">
        <v>0</v>
      </c>
      <c r="O15" s="1128">
        <v>0.36999893188476563</v>
      </c>
      <c r="P15" s="1127">
        <v>0.13689960479736327</v>
      </c>
      <c r="Q15" s="1127">
        <v>0</v>
      </c>
      <c r="R15" s="1127">
        <v>0</v>
      </c>
      <c r="S15" s="1127">
        <v>0</v>
      </c>
      <c r="T15" s="1130">
        <v>0</v>
      </c>
      <c r="U15" s="1130">
        <v>0</v>
      </c>
      <c r="V15" s="1130">
        <v>0</v>
      </c>
      <c r="W15" s="1127">
        <v>0</v>
      </c>
      <c r="X15" s="1130">
        <v>0.13689960479736327</v>
      </c>
      <c r="Y15" s="735">
        <v>0.36999999999999994</v>
      </c>
      <c r="Z15" s="1131">
        <v>0.13689960479736327</v>
      </c>
      <c r="AA15" s="1131">
        <v>0</v>
      </c>
      <c r="AB15" s="1131">
        <v>0</v>
      </c>
      <c r="AC15" s="1131">
        <v>-0.17759983062744139</v>
      </c>
      <c r="AD15" s="1131">
        <v>0.13689960479736327</v>
      </c>
      <c r="AE15" s="1131">
        <v>0.17759983062744139</v>
      </c>
      <c r="AF15" s="126"/>
      <c r="AG15" s="126"/>
      <c r="AH15" s="126"/>
      <c r="AI15" s="126"/>
      <c r="AJ15" s="126"/>
      <c r="AK15" s="126"/>
      <c r="AL15" s="126">
        <v>15</v>
      </c>
    </row>
    <row r="16" spans="1:43">
      <c r="A16" s="721" t="s">
        <v>1846</v>
      </c>
      <c r="B16" s="722">
        <v>11</v>
      </c>
      <c r="C16" s="722">
        <v>1105</v>
      </c>
      <c r="D16" s="722">
        <v>110505</v>
      </c>
      <c r="E16" s="721">
        <v>1105059203</v>
      </c>
      <c r="F16" s="721" t="s">
        <v>399</v>
      </c>
      <c r="G16" s="1127">
        <v>77405</v>
      </c>
      <c r="H16" s="1128">
        <v>0</v>
      </c>
      <c r="I16" s="1128">
        <v>77404.87</v>
      </c>
      <c r="J16" s="1128">
        <v>-0.13000000000465661</v>
      </c>
      <c r="K16" s="1128">
        <v>0</v>
      </c>
      <c r="L16" s="1128">
        <v>0</v>
      </c>
      <c r="M16" s="1128">
        <v>-0.13000000000465661</v>
      </c>
      <c r="N16" s="1129">
        <v>0</v>
      </c>
      <c r="O16" s="1128">
        <v>-0.13000000000465661</v>
      </c>
      <c r="P16" s="1127">
        <v>-4.8100000001722945E-2</v>
      </c>
      <c r="Q16" s="1127">
        <v>0</v>
      </c>
      <c r="R16" s="1127">
        <v>0</v>
      </c>
      <c r="S16" s="1127">
        <v>0</v>
      </c>
      <c r="T16" s="1130">
        <v>0</v>
      </c>
      <c r="U16" s="1130">
        <v>0</v>
      </c>
      <c r="V16" s="1130">
        <v>0</v>
      </c>
      <c r="W16" s="1127">
        <v>0</v>
      </c>
      <c r="X16" s="1130">
        <v>-4.8100000001722945E-2</v>
      </c>
      <c r="Y16" s="735">
        <v>0.37</v>
      </c>
      <c r="Z16" s="1131">
        <v>0</v>
      </c>
      <c r="AA16" s="1131">
        <v>-4.8100000001722945E-2</v>
      </c>
      <c r="AB16" s="1131">
        <v>4.8100000001722945E-2</v>
      </c>
      <c r="AC16" s="1131">
        <v>0</v>
      </c>
      <c r="AD16" s="1131">
        <v>-4.8100000001722945E-2</v>
      </c>
      <c r="AE16" s="1131">
        <v>-4.8100000001722945E-2</v>
      </c>
      <c r="AF16" s="126"/>
      <c r="AG16" s="126"/>
      <c r="AH16" s="126"/>
      <c r="AI16" s="126"/>
      <c r="AJ16" s="126"/>
      <c r="AK16" s="126"/>
      <c r="AL16" s="126">
        <v>16</v>
      </c>
    </row>
    <row r="17" spans="1:38">
      <c r="A17" s="721" t="s">
        <v>1846</v>
      </c>
      <c r="B17" s="722">
        <v>11</v>
      </c>
      <c r="C17" s="722">
        <v>1105</v>
      </c>
      <c r="D17" s="722">
        <v>110505</v>
      </c>
      <c r="E17" s="721">
        <v>1105059205</v>
      </c>
      <c r="F17" s="721" t="s">
        <v>400</v>
      </c>
      <c r="G17" s="1127">
        <v>27676304</v>
      </c>
      <c r="H17" s="1128">
        <v>0</v>
      </c>
      <c r="I17" s="1128">
        <v>27676303.530000001</v>
      </c>
      <c r="J17" s="1128">
        <v>-0.4699999988079071</v>
      </c>
      <c r="K17" s="1128">
        <v>0</v>
      </c>
      <c r="L17" s="1128">
        <v>0</v>
      </c>
      <c r="M17" s="1128">
        <v>-0.4699999988079071</v>
      </c>
      <c r="N17" s="1129">
        <v>0</v>
      </c>
      <c r="O17" s="1128">
        <v>-0.4699999988079071</v>
      </c>
      <c r="P17" s="1127">
        <v>-0.17389999955892563</v>
      </c>
      <c r="Q17" s="1127">
        <v>0</v>
      </c>
      <c r="R17" s="1127">
        <v>0</v>
      </c>
      <c r="S17" s="1127">
        <v>0</v>
      </c>
      <c r="T17" s="1130">
        <v>0</v>
      </c>
      <c r="U17" s="1130">
        <v>0</v>
      </c>
      <c r="V17" s="1130">
        <v>0</v>
      </c>
      <c r="W17" s="1127">
        <v>0</v>
      </c>
      <c r="X17" s="1130">
        <v>-0.17389999955892563</v>
      </c>
      <c r="Y17" s="735">
        <v>0.37</v>
      </c>
      <c r="Z17" s="1131">
        <v>0</v>
      </c>
      <c r="AA17" s="1131">
        <v>-0.17389999955892563</v>
      </c>
      <c r="AB17" s="1131">
        <v>0</v>
      </c>
      <c r="AC17" s="1131">
        <v>-7.399999834597111E-3</v>
      </c>
      <c r="AD17" s="1131">
        <v>0</v>
      </c>
      <c r="AE17" s="1131">
        <v>-0.16649999972432852</v>
      </c>
      <c r="AF17" s="126"/>
      <c r="AG17" s="126"/>
      <c r="AH17" s="126"/>
      <c r="AI17" s="126"/>
      <c r="AJ17" s="126"/>
      <c r="AK17" s="126"/>
      <c r="AL17" s="126">
        <v>17</v>
      </c>
    </row>
    <row r="18" spans="1:38">
      <c r="A18" s="721" t="s">
        <v>1846</v>
      </c>
      <c r="B18" s="722">
        <v>11</v>
      </c>
      <c r="C18" s="722">
        <v>1105</v>
      </c>
      <c r="D18" s="722">
        <v>110505</v>
      </c>
      <c r="E18" s="721">
        <v>1105059215</v>
      </c>
      <c r="F18" s="721" t="s">
        <v>401</v>
      </c>
      <c r="G18" s="1127">
        <v>1194589</v>
      </c>
      <c r="H18" s="1128">
        <v>0</v>
      </c>
      <c r="I18" s="1128">
        <v>1194588.8700000001</v>
      </c>
      <c r="J18" s="1128">
        <v>-0.12999999988824129</v>
      </c>
      <c r="K18" s="1128">
        <v>0</v>
      </c>
      <c r="L18" s="1128">
        <v>0</v>
      </c>
      <c r="M18" s="1128">
        <v>-0.12999999988824129</v>
      </c>
      <c r="N18" s="1129">
        <v>0</v>
      </c>
      <c r="O18" s="1128">
        <v>-0.12999999988824129</v>
      </c>
      <c r="P18" s="1127">
        <v>-4.8099999958649275E-2</v>
      </c>
      <c r="Q18" s="1127">
        <v>0</v>
      </c>
      <c r="R18" s="1127">
        <v>0</v>
      </c>
      <c r="S18" s="1127">
        <v>0</v>
      </c>
      <c r="T18" s="1130">
        <v>0</v>
      </c>
      <c r="U18" s="1130">
        <v>0</v>
      </c>
      <c r="V18" s="1130">
        <v>0</v>
      </c>
      <c r="W18" s="1127">
        <v>0</v>
      </c>
      <c r="X18" s="1130">
        <v>-4.8099999958649275E-2</v>
      </c>
      <c r="Y18" s="735">
        <v>0.37</v>
      </c>
      <c r="Z18" s="1131">
        <v>0</v>
      </c>
      <c r="AA18" s="1131">
        <v>-4.8099999958649275E-2</v>
      </c>
      <c r="AB18" s="1131">
        <v>0.16279999997932465</v>
      </c>
      <c r="AC18" s="1131">
        <v>0</v>
      </c>
      <c r="AD18" s="1131">
        <v>-0.16279999997932465</v>
      </c>
      <c r="AE18" s="1131">
        <v>-4.8099999958649275E-2</v>
      </c>
      <c r="AF18" s="126"/>
      <c r="AG18" s="126"/>
      <c r="AH18" s="126"/>
      <c r="AI18" s="126"/>
      <c r="AJ18" s="126"/>
      <c r="AK18" s="126"/>
      <c r="AL18" s="126">
        <v>18</v>
      </c>
    </row>
    <row r="19" spans="1:38">
      <c r="A19" s="721" t="s">
        <v>1846</v>
      </c>
      <c r="B19" s="722">
        <v>11</v>
      </c>
      <c r="C19" s="722">
        <v>1105</v>
      </c>
      <c r="D19" s="722">
        <v>110520</v>
      </c>
      <c r="E19" s="721">
        <v>1105201001</v>
      </c>
      <c r="F19" s="721" t="s">
        <v>402</v>
      </c>
      <c r="G19" s="1127">
        <v>2674491</v>
      </c>
      <c r="H19" s="1128">
        <v>0</v>
      </c>
      <c r="I19" s="1128">
        <v>2674491</v>
      </c>
      <c r="J19" s="1128">
        <v>0</v>
      </c>
      <c r="K19" s="1128">
        <v>0</v>
      </c>
      <c r="L19" s="1128">
        <v>0</v>
      </c>
      <c r="M19" s="1128">
        <v>0</v>
      </c>
      <c r="N19" s="1129">
        <v>0</v>
      </c>
      <c r="O19" s="1128">
        <v>0</v>
      </c>
      <c r="P19" s="1127">
        <v>0</v>
      </c>
      <c r="Q19" s="1127">
        <v>0</v>
      </c>
      <c r="R19" s="1127">
        <v>0</v>
      </c>
      <c r="S19" s="1127">
        <v>0</v>
      </c>
      <c r="T19" s="1130">
        <v>0</v>
      </c>
      <c r="U19" s="1130">
        <v>0</v>
      </c>
      <c r="V19" s="1130">
        <v>0</v>
      </c>
      <c r="W19" s="1127">
        <v>0</v>
      </c>
      <c r="X19" s="1130">
        <v>0</v>
      </c>
      <c r="Y19" s="735">
        <v>0</v>
      </c>
      <c r="Z19" s="1131">
        <v>0</v>
      </c>
      <c r="AA19" s="1131">
        <v>0</v>
      </c>
      <c r="AB19" s="1131">
        <v>0</v>
      </c>
      <c r="AC19" s="1131">
        <v>0</v>
      </c>
      <c r="AD19" s="1131">
        <v>0</v>
      </c>
      <c r="AE19" s="1131">
        <v>0</v>
      </c>
      <c r="AF19" s="126"/>
      <c r="AG19" s="126"/>
      <c r="AH19" s="126"/>
      <c r="AI19" s="126"/>
      <c r="AJ19" s="126"/>
      <c r="AK19" s="126"/>
      <c r="AL19" s="126">
        <v>19</v>
      </c>
    </row>
    <row r="20" spans="1:38">
      <c r="A20" s="721" t="s">
        <v>1846</v>
      </c>
      <c r="B20" s="722">
        <v>11</v>
      </c>
      <c r="C20" s="722">
        <v>1105</v>
      </c>
      <c r="D20" s="722">
        <v>110520</v>
      </c>
      <c r="E20" s="721">
        <v>1105201002</v>
      </c>
      <c r="F20" s="721" t="s">
        <v>403</v>
      </c>
      <c r="G20" s="1127">
        <v>369694</v>
      </c>
      <c r="H20" s="1128">
        <v>0</v>
      </c>
      <c r="I20" s="1128">
        <v>369694</v>
      </c>
      <c r="J20" s="1128">
        <v>0</v>
      </c>
      <c r="K20" s="1128">
        <v>0</v>
      </c>
      <c r="L20" s="1128">
        <v>0</v>
      </c>
      <c r="M20" s="1128">
        <v>0</v>
      </c>
      <c r="N20" s="1129">
        <v>0</v>
      </c>
      <c r="O20" s="1128">
        <v>0</v>
      </c>
      <c r="P20" s="1127">
        <v>0</v>
      </c>
      <c r="Q20" s="1127">
        <v>0</v>
      </c>
      <c r="R20" s="1127">
        <v>0</v>
      </c>
      <c r="S20" s="1127">
        <v>0</v>
      </c>
      <c r="T20" s="1130">
        <v>0</v>
      </c>
      <c r="U20" s="1130">
        <v>0</v>
      </c>
      <c r="V20" s="1130">
        <v>0</v>
      </c>
      <c r="W20" s="1127">
        <v>0</v>
      </c>
      <c r="X20" s="1130">
        <v>0</v>
      </c>
      <c r="Y20" s="735">
        <v>0</v>
      </c>
      <c r="Z20" s="1131">
        <v>0</v>
      </c>
      <c r="AA20" s="1131">
        <v>0</v>
      </c>
      <c r="AB20" s="1131">
        <v>0</v>
      </c>
      <c r="AC20" s="1131">
        <v>0</v>
      </c>
      <c r="AD20" s="1131">
        <v>0</v>
      </c>
      <c r="AE20" s="1131">
        <v>0</v>
      </c>
      <c r="AF20" s="126"/>
      <c r="AG20" s="126"/>
      <c r="AH20" s="126"/>
      <c r="AI20" s="126"/>
      <c r="AJ20" s="126"/>
      <c r="AK20" s="126"/>
      <c r="AL20" s="126">
        <v>20</v>
      </c>
    </row>
    <row r="21" spans="1:38">
      <c r="A21" s="721" t="s">
        <v>1846</v>
      </c>
      <c r="B21" s="722">
        <v>11</v>
      </c>
      <c r="C21" s="722">
        <v>1105</v>
      </c>
      <c r="D21" s="722">
        <v>110520</v>
      </c>
      <c r="E21" s="721">
        <v>1105201003</v>
      </c>
      <c r="F21" s="721" t="s">
        <v>3887</v>
      </c>
      <c r="G21" s="1127">
        <v>60650</v>
      </c>
      <c r="H21" s="1128">
        <v>0</v>
      </c>
      <c r="I21" s="1128">
        <v>60650</v>
      </c>
      <c r="J21" s="1128">
        <v>0</v>
      </c>
      <c r="K21" s="1128">
        <v>0</v>
      </c>
      <c r="L21" s="1128">
        <v>0</v>
      </c>
      <c r="M21" s="1128">
        <v>0</v>
      </c>
      <c r="N21" s="1129">
        <v>0</v>
      </c>
      <c r="O21" s="1128">
        <v>0</v>
      </c>
      <c r="P21" s="1127">
        <v>0</v>
      </c>
      <c r="Q21" s="1127">
        <v>0</v>
      </c>
      <c r="R21" s="1127">
        <v>0</v>
      </c>
      <c r="S21" s="1127">
        <v>0</v>
      </c>
      <c r="T21" s="1130">
        <v>0</v>
      </c>
      <c r="U21" s="1130">
        <v>0</v>
      </c>
      <c r="V21" s="1130">
        <v>0</v>
      </c>
      <c r="W21" s="1127">
        <v>0</v>
      </c>
      <c r="X21" s="1130">
        <v>0</v>
      </c>
      <c r="Y21" s="735">
        <v>0</v>
      </c>
      <c r="Z21" s="1131">
        <v>0</v>
      </c>
      <c r="AA21" s="1131">
        <v>0</v>
      </c>
      <c r="AB21" s="1131">
        <v>0</v>
      </c>
      <c r="AC21" s="1131">
        <v>0</v>
      </c>
      <c r="AD21" s="1131">
        <v>0</v>
      </c>
      <c r="AE21" s="1131">
        <v>0</v>
      </c>
      <c r="AF21" s="126"/>
      <c r="AG21" s="126"/>
      <c r="AH21" s="126"/>
      <c r="AI21" s="126"/>
      <c r="AJ21" s="126"/>
      <c r="AK21" s="126"/>
      <c r="AL21" s="126">
        <v>21</v>
      </c>
    </row>
    <row r="22" spans="1:38">
      <c r="A22" s="721" t="s">
        <v>1846</v>
      </c>
      <c r="B22" s="722">
        <v>11</v>
      </c>
      <c r="C22" s="722">
        <v>1105</v>
      </c>
      <c r="D22" s="722">
        <v>110520</v>
      </c>
      <c r="E22" s="721">
        <v>1105201005</v>
      </c>
      <c r="F22" s="721" t="s">
        <v>404</v>
      </c>
      <c r="G22" s="1127">
        <v>348000</v>
      </c>
      <c r="H22" s="1128">
        <v>0</v>
      </c>
      <c r="I22" s="1128">
        <v>348000</v>
      </c>
      <c r="J22" s="1128">
        <v>0</v>
      </c>
      <c r="K22" s="1128">
        <v>0</v>
      </c>
      <c r="L22" s="1128">
        <v>0</v>
      </c>
      <c r="M22" s="1128">
        <v>0</v>
      </c>
      <c r="N22" s="1129">
        <v>0</v>
      </c>
      <c r="O22" s="1128">
        <v>0</v>
      </c>
      <c r="P22" s="1127">
        <v>0</v>
      </c>
      <c r="Q22" s="1127">
        <v>0</v>
      </c>
      <c r="R22" s="1127">
        <v>0</v>
      </c>
      <c r="S22" s="1127">
        <v>0</v>
      </c>
      <c r="T22" s="1130">
        <v>0</v>
      </c>
      <c r="U22" s="1130">
        <v>0</v>
      </c>
      <c r="V22" s="1130">
        <v>0</v>
      </c>
      <c r="W22" s="1127">
        <v>0</v>
      </c>
      <c r="X22" s="1130">
        <v>0</v>
      </c>
      <c r="Y22" s="735">
        <v>0</v>
      </c>
      <c r="Z22" s="1131">
        <v>0</v>
      </c>
      <c r="AA22" s="1131">
        <v>0</v>
      </c>
      <c r="AB22" s="1131">
        <v>0</v>
      </c>
      <c r="AC22" s="1131">
        <v>0</v>
      </c>
      <c r="AD22" s="1131">
        <v>0</v>
      </c>
      <c r="AE22" s="1131">
        <v>0</v>
      </c>
      <c r="AF22" s="126"/>
      <c r="AG22" s="126"/>
      <c r="AH22" s="126"/>
      <c r="AI22" s="126"/>
      <c r="AJ22" s="126"/>
      <c r="AK22" s="126"/>
      <c r="AL22" s="126">
        <v>22</v>
      </c>
    </row>
    <row r="23" spans="1:38">
      <c r="A23" s="721" t="s">
        <v>1846</v>
      </c>
      <c r="B23" s="722">
        <v>11</v>
      </c>
      <c r="C23" s="722">
        <v>1105</v>
      </c>
      <c r="D23" s="722">
        <v>110520</v>
      </c>
      <c r="E23" s="721">
        <v>1105201007</v>
      </c>
      <c r="F23" s="721" t="s">
        <v>405</v>
      </c>
      <c r="G23" s="1127">
        <v>84400</v>
      </c>
      <c r="H23" s="1128">
        <v>0</v>
      </c>
      <c r="I23" s="1128">
        <v>84400</v>
      </c>
      <c r="J23" s="1128">
        <v>0</v>
      </c>
      <c r="K23" s="1128">
        <v>0</v>
      </c>
      <c r="L23" s="1128">
        <v>0</v>
      </c>
      <c r="M23" s="1128">
        <v>0</v>
      </c>
      <c r="N23" s="1129">
        <v>0</v>
      </c>
      <c r="O23" s="1128">
        <v>0</v>
      </c>
      <c r="P23" s="1127">
        <v>0</v>
      </c>
      <c r="Q23" s="1127">
        <v>0</v>
      </c>
      <c r="R23" s="1127">
        <v>0</v>
      </c>
      <c r="S23" s="1127">
        <v>0</v>
      </c>
      <c r="T23" s="1130">
        <v>0</v>
      </c>
      <c r="U23" s="1130">
        <v>0</v>
      </c>
      <c r="V23" s="1130">
        <v>0</v>
      </c>
      <c r="W23" s="1127">
        <v>0</v>
      </c>
      <c r="X23" s="1130">
        <v>0</v>
      </c>
      <c r="Y23" s="735">
        <v>0</v>
      </c>
      <c r="Z23" s="1131">
        <v>0</v>
      </c>
      <c r="AA23" s="1131">
        <v>0</v>
      </c>
      <c r="AB23" s="1131">
        <v>0</v>
      </c>
      <c r="AC23" s="1131">
        <v>0</v>
      </c>
      <c r="AD23" s="1131">
        <v>0</v>
      </c>
      <c r="AE23" s="1131">
        <v>0</v>
      </c>
      <c r="AF23" s="126"/>
      <c r="AG23" s="126"/>
      <c r="AH23" s="126"/>
      <c r="AI23" s="126"/>
      <c r="AJ23" s="126"/>
      <c r="AK23" s="126"/>
      <c r="AL23" s="126">
        <v>23</v>
      </c>
    </row>
    <row r="24" spans="1:38">
      <c r="A24" s="721" t="s">
        <v>1846</v>
      </c>
      <c r="B24" s="722">
        <v>11</v>
      </c>
      <c r="C24" s="722">
        <v>1105</v>
      </c>
      <c r="D24" s="722">
        <v>110520</v>
      </c>
      <c r="E24" s="721">
        <v>1105201008</v>
      </c>
      <c r="F24" s="721" t="s">
        <v>406</v>
      </c>
      <c r="G24" s="1127">
        <v>99000</v>
      </c>
      <c r="H24" s="1128">
        <v>0</v>
      </c>
      <c r="I24" s="1128">
        <v>99000</v>
      </c>
      <c r="J24" s="1128">
        <v>0</v>
      </c>
      <c r="K24" s="1128">
        <v>0</v>
      </c>
      <c r="L24" s="1128">
        <v>0</v>
      </c>
      <c r="M24" s="1128">
        <v>0</v>
      </c>
      <c r="N24" s="1129">
        <v>0</v>
      </c>
      <c r="O24" s="1128">
        <v>0</v>
      </c>
      <c r="P24" s="1127">
        <v>0</v>
      </c>
      <c r="Q24" s="1127">
        <v>0</v>
      </c>
      <c r="R24" s="1127">
        <v>0</v>
      </c>
      <c r="S24" s="1127">
        <v>0</v>
      </c>
      <c r="T24" s="1130">
        <v>0</v>
      </c>
      <c r="U24" s="1130">
        <v>0</v>
      </c>
      <c r="V24" s="1130">
        <v>0</v>
      </c>
      <c r="W24" s="1127">
        <v>0</v>
      </c>
      <c r="X24" s="1130">
        <v>0</v>
      </c>
      <c r="Y24" s="735">
        <v>0</v>
      </c>
      <c r="Z24" s="1131">
        <v>0</v>
      </c>
      <c r="AA24" s="1131">
        <v>0</v>
      </c>
      <c r="AB24" s="1131">
        <v>0</v>
      </c>
      <c r="AC24" s="1131">
        <v>0</v>
      </c>
      <c r="AD24" s="1131">
        <v>0</v>
      </c>
      <c r="AE24" s="1131">
        <v>0</v>
      </c>
      <c r="AF24" s="126"/>
      <c r="AG24" s="126"/>
      <c r="AH24" s="126"/>
      <c r="AI24" s="126"/>
      <c r="AJ24" s="126"/>
      <c r="AK24" s="126"/>
      <c r="AL24" s="126">
        <v>24</v>
      </c>
    </row>
    <row r="25" spans="1:38">
      <c r="A25" s="721" t="s">
        <v>1846</v>
      </c>
      <c r="B25" s="722">
        <v>11</v>
      </c>
      <c r="C25" s="722">
        <v>1105</v>
      </c>
      <c r="D25" s="722">
        <v>110520</v>
      </c>
      <c r="E25" s="721">
        <v>1105201010</v>
      </c>
      <c r="F25" s="721" t="s">
        <v>407</v>
      </c>
      <c r="G25" s="1127">
        <v>565148</v>
      </c>
      <c r="H25" s="1128">
        <v>0</v>
      </c>
      <c r="I25" s="1128">
        <v>565148</v>
      </c>
      <c r="J25" s="1128">
        <v>0</v>
      </c>
      <c r="K25" s="1128">
        <v>0</v>
      </c>
      <c r="L25" s="1128">
        <v>0</v>
      </c>
      <c r="M25" s="1128">
        <v>0</v>
      </c>
      <c r="N25" s="1129">
        <v>0</v>
      </c>
      <c r="O25" s="1128">
        <v>0</v>
      </c>
      <c r="P25" s="1127">
        <v>0</v>
      </c>
      <c r="Q25" s="1127">
        <v>0</v>
      </c>
      <c r="R25" s="1127">
        <v>0</v>
      </c>
      <c r="S25" s="1127">
        <v>0</v>
      </c>
      <c r="T25" s="1130">
        <v>0</v>
      </c>
      <c r="U25" s="1130">
        <v>0</v>
      </c>
      <c r="V25" s="1130">
        <v>0</v>
      </c>
      <c r="W25" s="1127">
        <v>0</v>
      </c>
      <c r="X25" s="1130">
        <v>0</v>
      </c>
      <c r="Y25" s="735">
        <v>0</v>
      </c>
      <c r="Z25" s="1131">
        <v>0</v>
      </c>
      <c r="AA25" s="1131">
        <v>0</v>
      </c>
      <c r="AB25" s="1131">
        <v>0</v>
      </c>
      <c r="AC25" s="1131">
        <v>0</v>
      </c>
      <c r="AD25" s="1131">
        <v>0</v>
      </c>
      <c r="AE25" s="1131">
        <v>0</v>
      </c>
      <c r="AF25" s="126"/>
      <c r="AG25" s="126"/>
      <c r="AH25" s="126"/>
      <c r="AI25" s="126"/>
      <c r="AJ25" s="126"/>
      <c r="AK25" s="126"/>
      <c r="AL25" s="126">
        <v>25</v>
      </c>
    </row>
    <row r="26" spans="1:38">
      <c r="A26" s="721" t="s">
        <v>1846</v>
      </c>
      <c r="B26" s="722">
        <v>11</v>
      </c>
      <c r="C26" s="722">
        <v>1105</v>
      </c>
      <c r="D26" s="722">
        <v>110520</v>
      </c>
      <c r="E26" s="721">
        <v>1105201011</v>
      </c>
      <c r="F26" s="721" t="s">
        <v>408</v>
      </c>
      <c r="G26" s="1127">
        <v>246000</v>
      </c>
      <c r="H26" s="1128">
        <v>0</v>
      </c>
      <c r="I26" s="1128">
        <v>246000</v>
      </c>
      <c r="J26" s="1128">
        <v>0</v>
      </c>
      <c r="K26" s="1128">
        <v>0</v>
      </c>
      <c r="L26" s="1128">
        <v>0</v>
      </c>
      <c r="M26" s="1128">
        <v>0</v>
      </c>
      <c r="N26" s="1129">
        <v>0</v>
      </c>
      <c r="O26" s="1128">
        <v>0</v>
      </c>
      <c r="P26" s="1127">
        <v>0</v>
      </c>
      <c r="Q26" s="1127">
        <v>0</v>
      </c>
      <c r="R26" s="1127">
        <v>0</v>
      </c>
      <c r="S26" s="1127">
        <v>0</v>
      </c>
      <c r="T26" s="1130">
        <v>0</v>
      </c>
      <c r="U26" s="1130">
        <v>0</v>
      </c>
      <c r="V26" s="1130">
        <v>0</v>
      </c>
      <c r="W26" s="1127">
        <v>0</v>
      </c>
      <c r="X26" s="1130">
        <v>0</v>
      </c>
      <c r="Y26" s="735">
        <v>0</v>
      </c>
      <c r="Z26" s="1131">
        <v>0</v>
      </c>
      <c r="AA26" s="1131">
        <v>0</v>
      </c>
      <c r="AB26" s="1131">
        <v>0</v>
      </c>
      <c r="AC26" s="1131">
        <v>0</v>
      </c>
      <c r="AD26" s="1131">
        <v>0</v>
      </c>
      <c r="AE26" s="1131">
        <v>0</v>
      </c>
      <c r="AF26" s="126"/>
      <c r="AG26" s="126"/>
      <c r="AH26" s="126"/>
      <c r="AI26" s="126"/>
      <c r="AJ26" s="126"/>
      <c r="AK26" s="126"/>
      <c r="AL26" s="126">
        <v>26</v>
      </c>
    </row>
    <row r="27" spans="1:38">
      <c r="A27" s="721" t="s">
        <v>1846</v>
      </c>
      <c r="B27" s="722">
        <v>11</v>
      </c>
      <c r="C27" s="722">
        <v>1105</v>
      </c>
      <c r="D27" s="722">
        <v>110520</v>
      </c>
      <c r="E27" s="721">
        <v>1105201013</v>
      </c>
      <c r="F27" s="721" t="s">
        <v>3888</v>
      </c>
      <c r="G27" s="1127">
        <v>50650</v>
      </c>
      <c r="H27" s="1128">
        <v>0</v>
      </c>
      <c r="I27" s="1128">
        <v>50650</v>
      </c>
      <c r="J27" s="1128">
        <v>0</v>
      </c>
      <c r="K27" s="1128">
        <v>0</v>
      </c>
      <c r="L27" s="1128">
        <v>0</v>
      </c>
      <c r="M27" s="1128">
        <v>0</v>
      </c>
      <c r="N27" s="1129">
        <v>0</v>
      </c>
      <c r="O27" s="1128">
        <v>0</v>
      </c>
      <c r="P27" s="1127">
        <v>0</v>
      </c>
      <c r="Q27" s="1127">
        <v>0</v>
      </c>
      <c r="R27" s="1127">
        <v>0</v>
      </c>
      <c r="S27" s="1127">
        <v>0</v>
      </c>
      <c r="T27" s="1130">
        <v>0</v>
      </c>
      <c r="U27" s="1130">
        <v>0</v>
      </c>
      <c r="V27" s="1130">
        <v>0</v>
      </c>
      <c r="W27" s="1127">
        <v>0</v>
      </c>
      <c r="X27" s="1130">
        <v>0</v>
      </c>
      <c r="Y27" s="735">
        <v>0</v>
      </c>
      <c r="Z27" s="1131">
        <v>0</v>
      </c>
      <c r="AA27" s="1131">
        <v>0</v>
      </c>
      <c r="AB27" s="1131">
        <v>0</v>
      </c>
      <c r="AC27" s="1131">
        <v>0</v>
      </c>
      <c r="AD27" s="1131">
        <v>0</v>
      </c>
      <c r="AE27" s="1131">
        <v>0</v>
      </c>
      <c r="AF27" s="126"/>
      <c r="AG27" s="126"/>
      <c r="AH27" s="126"/>
      <c r="AI27" s="126"/>
      <c r="AJ27" s="126"/>
      <c r="AK27" s="126"/>
      <c r="AL27" s="126">
        <v>27</v>
      </c>
    </row>
    <row r="28" spans="1:38">
      <c r="A28" s="721" t="s">
        <v>1846</v>
      </c>
      <c r="B28" s="722">
        <v>11</v>
      </c>
      <c r="C28" s="722">
        <v>1105</v>
      </c>
      <c r="D28" s="722">
        <v>110520</v>
      </c>
      <c r="E28" s="721">
        <v>1105201014</v>
      </c>
      <c r="F28" s="721" t="s">
        <v>409</v>
      </c>
      <c r="G28" s="1127">
        <v>290000</v>
      </c>
      <c r="H28" s="1128">
        <v>0</v>
      </c>
      <c r="I28" s="1128">
        <v>290000</v>
      </c>
      <c r="J28" s="1128">
        <v>0</v>
      </c>
      <c r="K28" s="1128">
        <v>0</v>
      </c>
      <c r="L28" s="1128">
        <v>0</v>
      </c>
      <c r="M28" s="1128">
        <v>0</v>
      </c>
      <c r="N28" s="1129">
        <v>0</v>
      </c>
      <c r="O28" s="1128">
        <v>0</v>
      </c>
      <c r="P28" s="1127">
        <v>0</v>
      </c>
      <c r="Q28" s="1127">
        <v>0</v>
      </c>
      <c r="R28" s="1127">
        <v>0</v>
      </c>
      <c r="S28" s="1127">
        <v>0</v>
      </c>
      <c r="T28" s="1130">
        <v>0</v>
      </c>
      <c r="U28" s="1130">
        <v>0</v>
      </c>
      <c r="V28" s="1130">
        <v>0</v>
      </c>
      <c r="W28" s="1127">
        <v>0</v>
      </c>
      <c r="X28" s="1130">
        <v>0</v>
      </c>
      <c r="Y28" s="735">
        <v>0</v>
      </c>
      <c r="Z28" s="1131">
        <v>0</v>
      </c>
      <c r="AA28" s="1131">
        <v>0</v>
      </c>
      <c r="AB28" s="1131">
        <v>0</v>
      </c>
      <c r="AC28" s="1131">
        <v>0</v>
      </c>
      <c r="AD28" s="1131">
        <v>0</v>
      </c>
      <c r="AE28" s="1131">
        <v>0</v>
      </c>
      <c r="AF28" s="126"/>
      <c r="AG28" s="126"/>
      <c r="AH28" s="126"/>
      <c r="AI28" s="126"/>
      <c r="AJ28" s="126"/>
      <c r="AK28" s="126"/>
      <c r="AL28" s="126">
        <v>28</v>
      </c>
    </row>
    <row r="29" spans="1:38">
      <c r="A29" s="721" t="s">
        <v>1846</v>
      </c>
      <c r="B29" s="722">
        <v>11</v>
      </c>
      <c r="C29" s="722">
        <v>1105</v>
      </c>
      <c r="D29" s="722">
        <v>110520</v>
      </c>
      <c r="E29" s="721">
        <v>1105201015</v>
      </c>
      <c r="F29" s="721" t="s">
        <v>410</v>
      </c>
      <c r="G29" s="1127">
        <v>11000</v>
      </c>
      <c r="H29" s="1128">
        <v>0</v>
      </c>
      <c r="I29" s="1128">
        <v>11000</v>
      </c>
      <c r="J29" s="1128">
        <v>0</v>
      </c>
      <c r="K29" s="1128">
        <v>0</v>
      </c>
      <c r="L29" s="1128">
        <v>0</v>
      </c>
      <c r="M29" s="1128">
        <v>0</v>
      </c>
      <c r="N29" s="1129">
        <v>0</v>
      </c>
      <c r="O29" s="1128">
        <v>0</v>
      </c>
      <c r="P29" s="1127">
        <v>0</v>
      </c>
      <c r="Q29" s="1127">
        <v>0</v>
      </c>
      <c r="R29" s="1127">
        <v>0</v>
      </c>
      <c r="S29" s="1127">
        <v>0</v>
      </c>
      <c r="T29" s="1130">
        <v>0</v>
      </c>
      <c r="U29" s="1130">
        <v>0</v>
      </c>
      <c r="V29" s="1130">
        <v>0</v>
      </c>
      <c r="W29" s="1127">
        <v>0</v>
      </c>
      <c r="X29" s="1130">
        <v>0</v>
      </c>
      <c r="Y29" s="735">
        <v>0</v>
      </c>
      <c r="Z29" s="1131">
        <v>0</v>
      </c>
      <c r="AA29" s="1131">
        <v>0</v>
      </c>
      <c r="AB29" s="1131">
        <v>0</v>
      </c>
      <c r="AC29" s="1131">
        <v>0</v>
      </c>
      <c r="AD29" s="1131">
        <v>0</v>
      </c>
      <c r="AE29" s="1131">
        <v>0</v>
      </c>
      <c r="AF29" s="126"/>
      <c r="AG29" s="126"/>
      <c r="AH29" s="126"/>
      <c r="AI29" s="126"/>
      <c r="AJ29" s="126"/>
      <c r="AK29" s="126"/>
      <c r="AL29" s="126">
        <v>29</v>
      </c>
    </row>
    <row r="30" spans="1:38">
      <c r="A30" s="721" t="s">
        <v>1846</v>
      </c>
      <c r="B30" s="722">
        <v>11</v>
      </c>
      <c r="C30" s="722">
        <v>1105</v>
      </c>
      <c r="D30" s="722">
        <v>110520</v>
      </c>
      <c r="E30" s="721">
        <v>1105201016</v>
      </c>
      <c r="F30" s="721" t="s">
        <v>411</v>
      </c>
      <c r="G30" s="1127">
        <v>161230</v>
      </c>
      <c r="H30" s="1128">
        <v>0</v>
      </c>
      <c r="I30" s="1128">
        <v>161230</v>
      </c>
      <c r="J30" s="1128">
        <v>0</v>
      </c>
      <c r="K30" s="1128">
        <v>0</v>
      </c>
      <c r="L30" s="1128">
        <v>0</v>
      </c>
      <c r="M30" s="1128">
        <v>0</v>
      </c>
      <c r="N30" s="1129">
        <v>0</v>
      </c>
      <c r="O30" s="1128">
        <v>0</v>
      </c>
      <c r="P30" s="1127">
        <v>0</v>
      </c>
      <c r="Q30" s="1127">
        <v>0</v>
      </c>
      <c r="R30" s="1127">
        <v>0</v>
      </c>
      <c r="S30" s="1127">
        <v>0</v>
      </c>
      <c r="T30" s="1130">
        <v>0</v>
      </c>
      <c r="U30" s="1130">
        <v>0</v>
      </c>
      <c r="V30" s="1130">
        <v>0</v>
      </c>
      <c r="W30" s="1127">
        <v>0</v>
      </c>
      <c r="X30" s="1130">
        <v>0</v>
      </c>
      <c r="Y30" s="735">
        <v>0</v>
      </c>
      <c r="Z30" s="1131">
        <v>0</v>
      </c>
      <c r="AA30" s="1131">
        <v>0</v>
      </c>
      <c r="AB30" s="1131">
        <v>0</v>
      </c>
      <c r="AC30" s="1131">
        <v>0</v>
      </c>
      <c r="AD30" s="1131">
        <v>0</v>
      </c>
      <c r="AE30" s="1131">
        <v>0</v>
      </c>
      <c r="AF30" s="126"/>
      <c r="AG30" s="126"/>
      <c r="AH30" s="126"/>
      <c r="AI30" s="126"/>
      <c r="AJ30" s="126"/>
      <c r="AK30" s="126"/>
      <c r="AL30" s="126">
        <v>30</v>
      </c>
    </row>
    <row r="31" spans="1:38">
      <c r="A31" s="721" t="s">
        <v>1846</v>
      </c>
      <c r="B31" s="722">
        <v>11</v>
      </c>
      <c r="C31" s="722">
        <v>1105</v>
      </c>
      <c r="D31" s="722">
        <v>110520</v>
      </c>
      <c r="E31" s="721">
        <v>1105201019</v>
      </c>
      <c r="F31" s="721" t="s">
        <v>412</v>
      </c>
      <c r="G31" s="1127">
        <v>1465150</v>
      </c>
      <c r="H31" s="1128">
        <v>0</v>
      </c>
      <c r="I31" s="1128">
        <v>1465150</v>
      </c>
      <c r="J31" s="1128">
        <v>0</v>
      </c>
      <c r="K31" s="1128">
        <v>0</v>
      </c>
      <c r="L31" s="1128">
        <v>0</v>
      </c>
      <c r="M31" s="1128">
        <v>0</v>
      </c>
      <c r="N31" s="1129">
        <v>0</v>
      </c>
      <c r="O31" s="1128">
        <v>0</v>
      </c>
      <c r="P31" s="1127">
        <v>0</v>
      </c>
      <c r="Q31" s="1127">
        <v>0</v>
      </c>
      <c r="R31" s="1127">
        <v>0</v>
      </c>
      <c r="S31" s="1127">
        <v>0</v>
      </c>
      <c r="T31" s="1130">
        <v>0</v>
      </c>
      <c r="U31" s="1130">
        <v>0</v>
      </c>
      <c r="V31" s="1130">
        <v>0</v>
      </c>
      <c r="W31" s="1127">
        <v>0</v>
      </c>
      <c r="X31" s="1130">
        <v>0</v>
      </c>
      <c r="Y31" s="735">
        <v>0</v>
      </c>
      <c r="Z31" s="1131">
        <v>0</v>
      </c>
      <c r="AA31" s="1131">
        <v>0</v>
      </c>
      <c r="AB31" s="1131">
        <v>0</v>
      </c>
      <c r="AC31" s="1131">
        <v>0</v>
      </c>
      <c r="AD31" s="1131">
        <v>0</v>
      </c>
      <c r="AE31" s="1131">
        <v>0</v>
      </c>
      <c r="AF31" s="126"/>
      <c r="AG31" s="126"/>
      <c r="AH31" s="126"/>
      <c r="AI31" s="126"/>
      <c r="AJ31" s="126"/>
      <c r="AK31" s="126"/>
      <c r="AL31" s="126">
        <v>31</v>
      </c>
    </row>
    <row r="32" spans="1:38">
      <c r="A32" s="721" t="s">
        <v>1846</v>
      </c>
      <c r="B32" s="722">
        <v>11</v>
      </c>
      <c r="C32" s="722">
        <v>1105</v>
      </c>
      <c r="D32" s="722">
        <v>110520</v>
      </c>
      <c r="E32" s="721">
        <v>1105201025</v>
      </c>
      <c r="F32" s="721" t="s">
        <v>413</v>
      </c>
      <c r="G32" s="1127">
        <v>154146</v>
      </c>
      <c r="H32" s="1128">
        <v>0</v>
      </c>
      <c r="I32" s="1128">
        <v>154146</v>
      </c>
      <c r="J32" s="1128">
        <v>0</v>
      </c>
      <c r="K32" s="1128">
        <v>0</v>
      </c>
      <c r="L32" s="1128">
        <v>0</v>
      </c>
      <c r="M32" s="1128">
        <v>0</v>
      </c>
      <c r="N32" s="1129">
        <v>0</v>
      </c>
      <c r="O32" s="1128">
        <v>0</v>
      </c>
      <c r="P32" s="1127">
        <v>0</v>
      </c>
      <c r="Q32" s="1127">
        <v>0</v>
      </c>
      <c r="R32" s="1127">
        <v>0</v>
      </c>
      <c r="S32" s="1127">
        <v>0</v>
      </c>
      <c r="T32" s="1130">
        <v>0</v>
      </c>
      <c r="U32" s="1130">
        <v>0</v>
      </c>
      <c r="V32" s="1130">
        <v>0</v>
      </c>
      <c r="W32" s="1127">
        <v>0</v>
      </c>
      <c r="X32" s="1130">
        <v>0</v>
      </c>
      <c r="Y32" s="735">
        <v>0</v>
      </c>
      <c r="Z32" s="1131">
        <v>0</v>
      </c>
      <c r="AA32" s="1131">
        <v>0</v>
      </c>
      <c r="AB32" s="1131">
        <v>0</v>
      </c>
      <c r="AC32" s="1131">
        <v>0</v>
      </c>
      <c r="AD32" s="1131">
        <v>0</v>
      </c>
      <c r="AE32" s="1131">
        <v>0</v>
      </c>
      <c r="AF32" s="126"/>
      <c r="AG32" s="126"/>
      <c r="AH32" s="126"/>
      <c r="AI32" s="126"/>
      <c r="AJ32" s="126"/>
      <c r="AK32" s="126"/>
      <c r="AL32" s="126">
        <v>32</v>
      </c>
    </row>
    <row r="33" spans="1:38">
      <c r="A33" s="721" t="s">
        <v>1846</v>
      </c>
      <c r="B33" s="722">
        <v>11</v>
      </c>
      <c r="C33" s="722">
        <v>1105</v>
      </c>
      <c r="D33" s="722">
        <v>110520</v>
      </c>
      <c r="E33" s="721">
        <v>1105201028</v>
      </c>
      <c r="F33" s="721" t="s">
        <v>414</v>
      </c>
      <c r="G33" s="1127">
        <v>416686</v>
      </c>
      <c r="H33" s="1128">
        <v>0</v>
      </c>
      <c r="I33" s="1128">
        <v>416686</v>
      </c>
      <c r="J33" s="1128">
        <v>0</v>
      </c>
      <c r="K33" s="1128">
        <v>0</v>
      </c>
      <c r="L33" s="1128">
        <v>0</v>
      </c>
      <c r="M33" s="1128">
        <v>0</v>
      </c>
      <c r="N33" s="1129">
        <v>0</v>
      </c>
      <c r="O33" s="1128">
        <v>0</v>
      </c>
      <c r="P33" s="1127">
        <v>0</v>
      </c>
      <c r="Q33" s="1127">
        <v>0</v>
      </c>
      <c r="R33" s="1127">
        <v>0</v>
      </c>
      <c r="S33" s="1127">
        <v>0</v>
      </c>
      <c r="T33" s="1130">
        <v>0</v>
      </c>
      <c r="U33" s="1130">
        <v>0</v>
      </c>
      <c r="V33" s="1130">
        <v>0</v>
      </c>
      <c r="W33" s="1127">
        <v>0</v>
      </c>
      <c r="X33" s="1130">
        <v>0</v>
      </c>
      <c r="Y33" s="735">
        <v>0</v>
      </c>
      <c r="Z33" s="1131">
        <v>0</v>
      </c>
      <c r="AA33" s="1131">
        <v>0</v>
      </c>
      <c r="AB33" s="1131">
        <v>0</v>
      </c>
      <c r="AC33" s="1131">
        <v>0</v>
      </c>
      <c r="AD33" s="1131">
        <v>0</v>
      </c>
      <c r="AE33" s="1131">
        <v>0</v>
      </c>
      <c r="AF33" s="126"/>
      <c r="AG33" s="126"/>
      <c r="AH33" s="126"/>
      <c r="AI33" s="126"/>
      <c r="AJ33" s="126"/>
      <c r="AK33" s="126"/>
      <c r="AL33" s="126">
        <v>33</v>
      </c>
    </row>
    <row r="34" spans="1:38">
      <c r="A34" s="721" t="s">
        <v>1846</v>
      </c>
      <c r="B34" s="722">
        <v>11</v>
      </c>
      <c r="C34" s="722">
        <v>1105</v>
      </c>
      <c r="D34" s="722">
        <v>110520</v>
      </c>
      <c r="E34" s="721">
        <v>1105201031</v>
      </c>
      <c r="F34" s="721" t="s">
        <v>1848</v>
      </c>
      <c r="G34" s="1127">
        <v>0</v>
      </c>
      <c r="H34" s="1128">
        <v>0</v>
      </c>
      <c r="I34" s="1128">
        <v>0</v>
      </c>
      <c r="J34" s="1128">
        <v>0</v>
      </c>
      <c r="K34" s="1128">
        <v>0</v>
      </c>
      <c r="L34" s="1128">
        <v>0</v>
      </c>
      <c r="M34" s="1128">
        <v>0</v>
      </c>
      <c r="N34" s="1129">
        <v>0</v>
      </c>
      <c r="O34" s="1128">
        <v>0</v>
      </c>
      <c r="P34" s="1127">
        <v>0</v>
      </c>
      <c r="Q34" s="1127">
        <v>0</v>
      </c>
      <c r="R34" s="1127">
        <v>0</v>
      </c>
      <c r="S34" s="1127">
        <v>0</v>
      </c>
      <c r="T34" s="1130">
        <v>0</v>
      </c>
      <c r="U34" s="1130">
        <v>0</v>
      </c>
      <c r="V34" s="1130">
        <v>0</v>
      </c>
      <c r="W34" s="1127">
        <v>0</v>
      </c>
      <c r="X34" s="1130">
        <v>0</v>
      </c>
      <c r="Y34" s="735">
        <v>0</v>
      </c>
      <c r="Z34" s="1131">
        <v>0</v>
      </c>
      <c r="AA34" s="1131">
        <v>0</v>
      </c>
      <c r="AB34" s="1131">
        <v>0</v>
      </c>
      <c r="AC34" s="1131">
        <v>0</v>
      </c>
      <c r="AD34" s="1131">
        <v>0</v>
      </c>
      <c r="AE34" s="1131">
        <v>0</v>
      </c>
      <c r="AF34" s="126"/>
      <c r="AG34" s="126"/>
      <c r="AH34" s="126"/>
      <c r="AI34" s="126"/>
      <c r="AJ34" s="126"/>
      <c r="AK34" s="126"/>
      <c r="AL34" s="126">
        <v>34</v>
      </c>
    </row>
    <row r="35" spans="1:38">
      <c r="A35" s="721" t="s">
        <v>1846</v>
      </c>
      <c r="B35" s="722">
        <v>11</v>
      </c>
      <c r="C35" s="722">
        <v>1105</v>
      </c>
      <c r="D35" s="722">
        <v>110520</v>
      </c>
      <c r="E35" s="721">
        <v>1105201032</v>
      </c>
      <c r="F35" s="721" t="s">
        <v>415</v>
      </c>
      <c r="G35" s="1127">
        <v>30000</v>
      </c>
      <c r="H35" s="1128">
        <v>0</v>
      </c>
      <c r="I35" s="1128">
        <v>30000</v>
      </c>
      <c r="J35" s="1128">
        <v>0</v>
      </c>
      <c r="K35" s="1128">
        <v>0</v>
      </c>
      <c r="L35" s="1128">
        <v>0</v>
      </c>
      <c r="M35" s="1128">
        <v>0</v>
      </c>
      <c r="N35" s="1129">
        <v>0</v>
      </c>
      <c r="O35" s="1128">
        <v>0</v>
      </c>
      <c r="P35" s="1127">
        <v>0</v>
      </c>
      <c r="Q35" s="1127">
        <v>0</v>
      </c>
      <c r="R35" s="1127">
        <v>0</v>
      </c>
      <c r="S35" s="1127">
        <v>0</v>
      </c>
      <c r="T35" s="1130">
        <v>0</v>
      </c>
      <c r="U35" s="1130">
        <v>0</v>
      </c>
      <c r="V35" s="1130">
        <v>0</v>
      </c>
      <c r="W35" s="1127">
        <v>0</v>
      </c>
      <c r="X35" s="1130">
        <v>0</v>
      </c>
      <c r="Y35" s="735">
        <v>0</v>
      </c>
      <c r="Z35" s="1131">
        <v>0</v>
      </c>
      <c r="AA35" s="1131">
        <v>0</v>
      </c>
      <c r="AB35" s="1131">
        <v>0</v>
      </c>
      <c r="AC35" s="1131">
        <v>0</v>
      </c>
      <c r="AD35" s="1131">
        <v>0</v>
      </c>
      <c r="AE35" s="1131">
        <v>0</v>
      </c>
      <c r="AF35" s="126"/>
      <c r="AG35" s="126"/>
      <c r="AH35" s="126"/>
      <c r="AI35" s="126"/>
      <c r="AJ35" s="126"/>
      <c r="AK35" s="126"/>
      <c r="AL35" s="126">
        <v>35</v>
      </c>
    </row>
    <row r="36" spans="1:38">
      <c r="A36" s="721" t="s">
        <v>1846</v>
      </c>
      <c r="B36" s="722">
        <v>11</v>
      </c>
      <c r="C36" s="722">
        <v>1105</v>
      </c>
      <c r="D36" s="722">
        <v>110520</v>
      </c>
      <c r="E36" s="721">
        <v>1105201036</v>
      </c>
      <c r="F36" s="721" t="s">
        <v>416</v>
      </c>
      <c r="G36" s="1127">
        <v>600000</v>
      </c>
      <c r="H36" s="1128">
        <v>0</v>
      </c>
      <c r="I36" s="1128">
        <v>600000</v>
      </c>
      <c r="J36" s="1128">
        <v>0</v>
      </c>
      <c r="K36" s="1128">
        <v>0</v>
      </c>
      <c r="L36" s="1128">
        <v>0</v>
      </c>
      <c r="M36" s="1128">
        <v>0</v>
      </c>
      <c r="N36" s="1129">
        <v>0</v>
      </c>
      <c r="O36" s="1128">
        <v>0</v>
      </c>
      <c r="P36" s="1127">
        <v>0</v>
      </c>
      <c r="Q36" s="1127">
        <v>0</v>
      </c>
      <c r="R36" s="1127">
        <v>0</v>
      </c>
      <c r="S36" s="1127">
        <v>0</v>
      </c>
      <c r="T36" s="1130">
        <v>0</v>
      </c>
      <c r="U36" s="1130">
        <v>0</v>
      </c>
      <c r="V36" s="1130">
        <v>0</v>
      </c>
      <c r="W36" s="1127">
        <v>0</v>
      </c>
      <c r="X36" s="1130">
        <v>0</v>
      </c>
      <c r="Y36" s="735">
        <v>0</v>
      </c>
      <c r="Z36" s="1131">
        <v>0</v>
      </c>
      <c r="AA36" s="1131">
        <v>0</v>
      </c>
      <c r="AB36" s="1131">
        <v>0</v>
      </c>
      <c r="AC36" s="1131">
        <v>0</v>
      </c>
      <c r="AD36" s="1131">
        <v>0</v>
      </c>
      <c r="AE36" s="1131">
        <v>0</v>
      </c>
      <c r="AF36" s="126"/>
      <c r="AG36" s="126"/>
      <c r="AH36" s="126"/>
      <c r="AI36" s="126"/>
      <c r="AJ36" s="126"/>
      <c r="AK36" s="126"/>
      <c r="AL36" s="126">
        <v>36</v>
      </c>
    </row>
    <row r="37" spans="1:38">
      <c r="A37" s="721" t="s">
        <v>1846</v>
      </c>
      <c r="B37" s="722">
        <v>11</v>
      </c>
      <c r="C37" s="722">
        <v>1105</v>
      </c>
      <c r="D37" s="722">
        <v>110520</v>
      </c>
      <c r="E37" s="721">
        <v>1105201075</v>
      </c>
      <c r="F37" s="721" t="s">
        <v>417</v>
      </c>
      <c r="G37" s="1127">
        <v>469560</v>
      </c>
      <c r="H37" s="1128">
        <v>0</v>
      </c>
      <c r="I37" s="1128">
        <v>469560</v>
      </c>
      <c r="J37" s="1128">
        <v>0</v>
      </c>
      <c r="K37" s="1128">
        <v>0</v>
      </c>
      <c r="L37" s="1128">
        <v>0</v>
      </c>
      <c r="M37" s="1128">
        <v>0</v>
      </c>
      <c r="N37" s="1129">
        <v>0</v>
      </c>
      <c r="O37" s="1128">
        <v>0</v>
      </c>
      <c r="P37" s="1127">
        <v>0</v>
      </c>
      <c r="Q37" s="1127">
        <v>0</v>
      </c>
      <c r="R37" s="1127">
        <v>0</v>
      </c>
      <c r="S37" s="1127">
        <v>0</v>
      </c>
      <c r="T37" s="1130">
        <v>0</v>
      </c>
      <c r="U37" s="1130">
        <v>0</v>
      </c>
      <c r="V37" s="1130">
        <v>0</v>
      </c>
      <c r="W37" s="1127">
        <v>0</v>
      </c>
      <c r="X37" s="1130">
        <v>0</v>
      </c>
      <c r="Y37" s="735">
        <v>0</v>
      </c>
      <c r="Z37" s="1131">
        <v>0</v>
      </c>
      <c r="AA37" s="1131">
        <v>0</v>
      </c>
      <c r="AB37" s="1131">
        <v>0</v>
      </c>
      <c r="AC37" s="1131">
        <v>0</v>
      </c>
      <c r="AD37" s="1131">
        <v>0</v>
      </c>
      <c r="AE37" s="1131">
        <v>0</v>
      </c>
      <c r="AF37" s="126"/>
      <c r="AG37" s="126"/>
      <c r="AH37" s="126"/>
      <c r="AI37" s="126"/>
      <c r="AJ37" s="126"/>
      <c r="AK37" s="126"/>
      <c r="AL37" s="126">
        <v>37</v>
      </c>
    </row>
    <row r="38" spans="1:38">
      <c r="A38" s="721" t="s">
        <v>1846</v>
      </c>
      <c r="B38" s="722">
        <v>11</v>
      </c>
      <c r="C38" s="722">
        <v>1105</v>
      </c>
      <c r="D38" s="722">
        <v>110520</v>
      </c>
      <c r="E38" s="721">
        <v>1105201084</v>
      </c>
      <c r="F38" s="721" t="s">
        <v>418</v>
      </c>
      <c r="G38" s="1127">
        <v>65106</v>
      </c>
      <c r="H38" s="1128">
        <v>0</v>
      </c>
      <c r="I38" s="1128">
        <v>65106</v>
      </c>
      <c r="J38" s="1128">
        <v>0</v>
      </c>
      <c r="K38" s="1128">
        <v>0</v>
      </c>
      <c r="L38" s="1128">
        <v>0</v>
      </c>
      <c r="M38" s="1128">
        <v>0</v>
      </c>
      <c r="N38" s="1129">
        <v>0</v>
      </c>
      <c r="O38" s="1128">
        <v>0</v>
      </c>
      <c r="P38" s="1127">
        <v>0</v>
      </c>
      <c r="Q38" s="1127">
        <v>0</v>
      </c>
      <c r="R38" s="1127">
        <v>0</v>
      </c>
      <c r="S38" s="1127">
        <v>0</v>
      </c>
      <c r="T38" s="1130">
        <v>0</v>
      </c>
      <c r="U38" s="1130">
        <v>0</v>
      </c>
      <c r="V38" s="1130">
        <v>0</v>
      </c>
      <c r="W38" s="1127">
        <v>0</v>
      </c>
      <c r="X38" s="1130">
        <v>0</v>
      </c>
      <c r="Y38" s="735">
        <v>0</v>
      </c>
      <c r="Z38" s="1131">
        <v>0</v>
      </c>
      <c r="AA38" s="1131">
        <v>0</v>
      </c>
      <c r="AB38" s="1131">
        <v>0</v>
      </c>
      <c r="AC38" s="1131">
        <v>0</v>
      </c>
      <c r="AD38" s="1131">
        <v>0</v>
      </c>
      <c r="AE38" s="1131">
        <v>0</v>
      </c>
      <c r="AF38" s="126"/>
      <c r="AG38" s="126"/>
      <c r="AH38" s="126"/>
      <c r="AI38" s="126"/>
      <c r="AJ38" s="126"/>
      <c r="AK38" s="126"/>
      <c r="AL38" s="126">
        <v>38</v>
      </c>
    </row>
    <row r="39" spans="1:38">
      <c r="A39" s="721" t="s">
        <v>1846</v>
      </c>
      <c r="B39" s="722">
        <v>11</v>
      </c>
      <c r="C39" s="722">
        <v>1105</v>
      </c>
      <c r="D39" s="722">
        <v>110520</v>
      </c>
      <c r="E39" s="721">
        <v>1105201085</v>
      </c>
      <c r="F39" s="721" t="s">
        <v>419</v>
      </c>
      <c r="G39" s="1127">
        <v>438815</v>
      </c>
      <c r="H39" s="1128">
        <v>0</v>
      </c>
      <c r="I39" s="1128">
        <v>438815</v>
      </c>
      <c r="J39" s="1128">
        <v>0</v>
      </c>
      <c r="K39" s="1128">
        <v>0</v>
      </c>
      <c r="L39" s="1128">
        <v>0</v>
      </c>
      <c r="M39" s="1128">
        <v>0</v>
      </c>
      <c r="N39" s="1129">
        <v>0</v>
      </c>
      <c r="O39" s="1128">
        <v>0</v>
      </c>
      <c r="P39" s="1127">
        <v>0</v>
      </c>
      <c r="Q39" s="1127">
        <v>0</v>
      </c>
      <c r="R39" s="1127">
        <v>0</v>
      </c>
      <c r="S39" s="1127">
        <v>0</v>
      </c>
      <c r="T39" s="1130">
        <v>0</v>
      </c>
      <c r="U39" s="1130">
        <v>0</v>
      </c>
      <c r="V39" s="1130">
        <v>0</v>
      </c>
      <c r="W39" s="1127">
        <v>0</v>
      </c>
      <c r="X39" s="1130">
        <v>0</v>
      </c>
      <c r="Y39" s="735">
        <v>0</v>
      </c>
      <c r="Z39" s="1131">
        <v>0</v>
      </c>
      <c r="AA39" s="1131">
        <v>0</v>
      </c>
      <c r="AB39" s="1131">
        <v>0</v>
      </c>
      <c r="AC39" s="1131">
        <v>0</v>
      </c>
      <c r="AD39" s="1131">
        <v>0</v>
      </c>
      <c r="AE39" s="1131">
        <v>0</v>
      </c>
      <c r="AF39" s="126"/>
      <c r="AG39" s="126"/>
      <c r="AH39" s="126"/>
      <c r="AI39" s="126"/>
      <c r="AJ39" s="126"/>
      <c r="AK39" s="126"/>
      <c r="AL39" s="126">
        <v>39</v>
      </c>
    </row>
    <row r="40" spans="1:38">
      <c r="A40" s="721" t="s">
        <v>1846</v>
      </c>
      <c r="B40" s="722">
        <v>11</v>
      </c>
      <c r="C40" s="722">
        <v>1105</v>
      </c>
      <c r="D40" s="722">
        <v>110520</v>
      </c>
      <c r="E40" s="721">
        <v>1105201086</v>
      </c>
      <c r="F40" s="721" t="s">
        <v>420</v>
      </c>
      <c r="G40" s="1127">
        <v>840000</v>
      </c>
      <c r="H40" s="1128">
        <v>0</v>
      </c>
      <c r="I40" s="1128">
        <v>840000</v>
      </c>
      <c r="J40" s="1128">
        <v>0</v>
      </c>
      <c r="K40" s="1128">
        <v>0</v>
      </c>
      <c r="L40" s="1128">
        <v>0</v>
      </c>
      <c r="M40" s="1128">
        <v>0</v>
      </c>
      <c r="N40" s="1129">
        <v>0</v>
      </c>
      <c r="O40" s="1128">
        <v>0</v>
      </c>
      <c r="P40" s="1127">
        <v>0</v>
      </c>
      <c r="Q40" s="1127">
        <v>0</v>
      </c>
      <c r="R40" s="1127">
        <v>0</v>
      </c>
      <c r="S40" s="1127">
        <v>0</v>
      </c>
      <c r="T40" s="1130">
        <v>0</v>
      </c>
      <c r="U40" s="1130">
        <v>0</v>
      </c>
      <c r="V40" s="1130">
        <v>0</v>
      </c>
      <c r="W40" s="1127">
        <v>0</v>
      </c>
      <c r="X40" s="1130">
        <v>0</v>
      </c>
      <c r="Y40" s="735">
        <v>0</v>
      </c>
      <c r="Z40" s="1131">
        <v>0</v>
      </c>
      <c r="AA40" s="1131">
        <v>0</v>
      </c>
      <c r="AB40" s="1131">
        <v>0</v>
      </c>
      <c r="AC40" s="1131">
        <v>0</v>
      </c>
      <c r="AD40" s="1131">
        <v>0</v>
      </c>
      <c r="AE40" s="1131">
        <v>0</v>
      </c>
      <c r="AF40" s="126"/>
      <c r="AG40" s="126"/>
      <c r="AH40" s="126"/>
      <c r="AI40" s="126"/>
      <c r="AJ40" s="126"/>
      <c r="AK40" s="126"/>
      <c r="AL40" s="126">
        <v>40</v>
      </c>
    </row>
    <row r="41" spans="1:38">
      <c r="A41" s="721" t="s">
        <v>1846</v>
      </c>
      <c r="B41" s="722">
        <v>11</v>
      </c>
      <c r="C41" s="722">
        <v>1105</v>
      </c>
      <c r="D41" s="722">
        <v>110520</v>
      </c>
      <c r="E41" s="721">
        <v>1105201087</v>
      </c>
      <c r="F41" s="721" t="s">
        <v>421</v>
      </c>
      <c r="G41" s="1127">
        <v>425368</v>
      </c>
      <c r="H41" s="1128">
        <v>0</v>
      </c>
      <c r="I41" s="1128">
        <v>425368</v>
      </c>
      <c r="J41" s="1128">
        <v>0</v>
      </c>
      <c r="K41" s="1128">
        <v>0</v>
      </c>
      <c r="L41" s="1128">
        <v>0</v>
      </c>
      <c r="M41" s="1128">
        <v>0</v>
      </c>
      <c r="N41" s="1129">
        <v>0</v>
      </c>
      <c r="O41" s="1128">
        <v>0</v>
      </c>
      <c r="P41" s="1127">
        <v>0</v>
      </c>
      <c r="Q41" s="1127">
        <v>0</v>
      </c>
      <c r="R41" s="1127">
        <v>0</v>
      </c>
      <c r="S41" s="1127">
        <v>0</v>
      </c>
      <c r="T41" s="1130">
        <v>0</v>
      </c>
      <c r="U41" s="1130">
        <v>0</v>
      </c>
      <c r="V41" s="1130">
        <v>0</v>
      </c>
      <c r="W41" s="1127">
        <v>0</v>
      </c>
      <c r="X41" s="1130">
        <v>0</v>
      </c>
      <c r="Y41" s="735">
        <v>0</v>
      </c>
      <c r="Z41" s="1131">
        <v>0</v>
      </c>
      <c r="AA41" s="1131">
        <v>0</v>
      </c>
      <c r="AB41" s="1131">
        <v>0</v>
      </c>
      <c r="AC41" s="1131">
        <v>0</v>
      </c>
      <c r="AD41" s="1131">
        <v>0</v>
      </c>
      <c r="AE41" s="1131">
        <v>0</v>
      </c>
      <c r="AF41" s="126"/>
      <c r="AG41" s="126"/>
      <c r="AH41" s="126"/>
      <c r="AI41" s="126"/>
      <c r="AJ41" s="126"/>
      <c r="AK41" s="126"/>
      <c r="AL41" s="126">
        <v>41</v>
      </c>
    </row>
    <row r="42" spans="1:38">
      <c r="A42" s="721" t="s">
        <v>1846</v>
      </c>
      <c r="B42" s="722">
        <v>11</v>
      </c>
      <c r="C42" s="722">
        <v>1105</v>
      </c>
      <c r="D42" s="722">
        <v>110520</v>
      </c>
      <c r="E42" s="721">
        <v>1105201088</v>
      </c>
      <c r="F42" s="721" t="s">
        <v>422</v>
      </c>
      <c r="G42" s="1127">
        <v>1380893</v>
      </c>
      <c r="H42" s="1128">
        <v>0</v>
      </c>
      <c r="I42" s="1128">
        <v>1380893</v>
      </c>
      <c r="J42" s="1128">
        <v>0</v>
      </c>
      <c r="K42" s="1128">
        <v>0</v>
      </c>
      <c r="L42" s="1128">
        <v>0</v>
      </c>
      <c r="M42" s="1128">
        <v>0</v>
      </c>
      <c r="N42" s="1129">
        <v>0</v>
      </c>
      <c r="O42" s="1128">
        <v>0</v>
      </c>
      <c r="P42" s="1127">
        <v>0</v>
      </c>
      <c r="Q42" s="1127">
        <v>0</v>
      </c>
      <c r="R42" s="1127">
        <v>0</v>
      </c>
      <c r="S42" s="1127">
        <v>0</v>
      </c>
      <c r="T42" s="1130">
        <v>0</v>
      </c>
      <c r="U42" s="1130">
        <v>0</v>
      </c>
      <c r="V42" s="1130">
        <v>0</v>
      </c>
      <c r="W42" s="1127">
        <v>0</v>
      </c>
      <c r="X42" s="1130">
        <v>0</v>
      </c>
      <c r="Y42" s="735">
        <v>0</v>
      </c>
      <c r="Z42" s="1131">
        <v>0</v>
      </c>
      <c r="AA42" s="1131">
        <v>0</v>
      </c>
      <c r="AB42" s="1131">
        <v>0</v>
      </c>
      <c r="AC42" s="1131">
        <v>0</v>
      </c>
      <c r="AD42" s="1131">
        <v>0</v>
      </c>
      <c r="AE42" s="1131">
        <v>0</v>
      </c>
      <c r="AF42" s="126"/>
      <c r="AG42" s="126"/>
      <c r="AH42" s="126"/>
      <c r="AI42" s="126"/>
      <c r="AJ42" s="126"/>
      <c r="AK42" s="126"/>
      <c r="AL42" s="126">
        <v>42</v>
      </c>
    </row>
    <row r="43" spans="1:38">
      <c r="A43" s="721" t="s">
        <v>1846</v>
      </c>
      <c r="B43" s="722">
        <v>11</v>
      </c>
      <c r="C43" s="722">
        <v>1105</v>
      </c>
      <c r="D43" s="722">
        <v>110520</v>
      </c>
      <c r="E43" s="721">
        <v>1105201089</v>
      </c>
      <c r="F43" s="721" t="s">
        <v>423</v>
      </c>
      <c r="G43" s="1127">
        <v>1278128</v>
      </c>
      <c r="H43" s="1128">
        <v>0</v>
      </c>
      <c r="I43" s="1128">
        <v>1278128</v>
      </c>
      <c r="J43" s="1128">
        <v>0</v>
      </c>
      <c r="K43" s="1128">
        <v>0</v>
      </c>
      <c r="L43" s="1128">
        <v>0</v>
      </c>
      <c r="M43" s="1128">
        <v>0</v>
      </c>
      <c r="N43" s="1129">
        <v>0</v>
      </c>
      <c r="O43" s="1128">
        <v>0</v>
      </c>
      <c r="P43" s="1127">
        <v>0</v>
      </c>
      <c r="Q43" s="1127">
        <v>0</v>
      </c>
      <c r="R43" s="1127">
        <v>0</v>
      </c>
      <c r="S43" s="1127">
        <v>0</v>
      </c>
      <c r="T43" s="1130">
        <v>0</v>
      </c>
      <c r="U43" s="1130">
        <v>0</v>
      </c>
      <c r="V43" s="1130">
        <v>0</v>
      </c>
      <c r="W43" s="1127">
        <v>0</v>
      </c>
      <c r="X43" s="1130">
        <v>0</v>
      </c>
      <c r="Y43" s="735">
        <v>0</v>
      </c>
      <c r="Z43" s="1131">
        <v>0</v>
      </c>
      <c r="AA43" s="1131">
        <v>0</v>
      </c>
      <c r="AB43" s="1131">
        <v>0</v>
      </c>
      <c r="AC43" s="1131">
        <v>0</v>
      </c>
      <c r="AD43" s="1131">
        <v>0</v>
      </c>
      <c r="AE43" s="1131">
        <v>0</v>
      </c>
      <c r="AF43" s="126"/>
      <c r="AG43" s="126"/>
      <c r="AH43" s="126"/>
      <c r="AI43" s="126"/>
      <c r="AJ43" s="126"/>
      <c r="AK43" s="126"/>
      <c r="AL43" s="126">
        <v>43</v>
      </c>
    </row>
    <row r="44" spans="1:38">
      <c r="A44" s="721" t="s">
        <v>1846</v>
      </c>
      <c r="B44" s="722">
        <v>11</v>
      </c>
      <c r="C44" s="722">
        <v>1110</v>
      </c>
      <c r="D44" s="722">
        <v>111005</v>
      </c>
      <c r="E44" s="721">
        <v>1110050002</v>
      </c>
      <c r="F44" s="721" t="s">
        <v>3376</v>
      </c>
      <c r="G44" s="1127">
        <v>-1654864045726</v>
      </c>
      <c r="H44" s="1128">
        <v>0</v>
      </c>
      <c r="I44" s="1128">
        <v>-1654864045726.4299</v>
      </c>
      <c r="J44" s="1128">
        <v>-0.429931640625</v>
      </c>
      <c r="K44" s="1128">
        <v>0</v>
      </c>
      <c r="L44" s="1128">
        <v>0</v>
      </c>
      <c r="M44" s="1128">
        <v>-0.429931640625</v>
      </c>
      <c r="N44" s="1129">
        <v>0</v>
      </c>
      <c r="O44" s="1128">
        <v>-0.429931640625</v>
      </c>
      <c r="P44" s="1127">
        <v>-0.15907470703124998</v>
      </c>
      <c r="Q44" s="1127">
        <v>0</v>
      </c>
      <c r="R44" s="1127">
        <v>0</v>
      </c>
      <c r="S44" s="1127">
        <v>0</v>
      </c>
      <c r="T44" s="1130">
        <v>0</v>
      </c>
      <c r="U44" s="1130">
        <v>0</v>
      </c>
      <c r="V44" s="1130">
        <v>0</v>
      </c>
      <c r="W44" s="1127">
        <v>0</v>
      </c>
      <c r="X44" s="1130">
        <v>-0.15907470703124998</v>
      </c>
      <c r="Y44" s="735">
        <v>0.36999999999999994</v>
      </c>
      <c r="Z44" s="1131">
        <v>0</v>
      </c>
      <c r="AA44" s="1131">
        <v>-0.15907470703124998</v>
      </c>
      <c r="AB44" s="1131">
        <v>0</v>
      </c>
      <c r="AC44" s="1131">
        <v>0</v>
      </c>
      <c r="AD44" s="1131">
        <v>0</v>
      </c>
      <c r="AE44" s="1131">
        <v>-0.15907470703124998</v>
      </c>
      <c r="AF44" s="126"/>
      <c r="AG44" s="126"/>
      <c r="AH44" s="126"/>
      <c r="AI44" s="126"/>
      <c r="AJ44" s="126"/>
      <c r="AK44" s="126"/>
      <c r="AL44" s="126">
        <v>44</v>
      </c>
    </row>
    <row r="45" spans="1:38">
      <c r="A45" s="721" t="s">
        <v>1846</v>
      </c>
      <c r="B45" s="722">
        <v>11</v>
      </c>
      <c r="C45" s="722">
        <v>1110</v>
      </c>
      <c r="D45" s="722">
        <v>111005</v>
      </c>
      <c r="E45" s="721">
        <v>1110051888</v>
      </c>
      <c r="F45" s="721" t="s">
        <v>424</v>
      </c>
      <c r="G45" s="1127">
        <v>17910755413</v>
      </c>
      <c r="H45" s="1128">
        <v>0</v>
      </c>
      <c r="I45" s="1128">
        <v>17910755412.540001</v>
      </c>
      <c r="J45" s="1128">
        <v>-0.45999908447265625</v>
      </c>
      <c r="K45" s="1128">
        <v>0</v>
      </c>
      <c r="L45" s="1128">
        <v>0</v>
      </c>
      <c r="M45" s="1128">
        <v>-0.45999908447265625</v>
      </c>
      <c r="N45" s="1129">
        <v>0</v>
      </c>
      <c r="O45" s="1128">
        <v>-0.45999908447265625</v>
      </c>
      <c r="P45" s="1127">
        <v>-0.17019966125488281</v>
      </c>
      <c r="Q45" s="1127">
        <v>0</v>
      </c>
      <c r="R45" s="1127">
        <v>0</v>
      </c>
      <c r="S45" s="1127">
        <v>0</v>
      </c>
      <c r="T45" s="1130">
        <v>0</v>
      </c>
      <c r="U45" s="1130">
        <v>0</v>
      </c>
      <c r="V45" s="1130">
        <v>0</v>
      </c>
      <c r="W45" s="1127">
        <v>0</v>
      </c>
      <c r="X45" s="1130">
        <v>-0.17019966125488281</v>
      </c>
      <c r="Y45" s="735">
        <v>0.37</v>
      </c>
      <c r="Z45" s="1131">
        <v>0</v>
      </c>
      <c r="AA45" s="1131">
        <v>-0.17019966125488281</v>
      </c>
      <c r="AB45" s="1131">
        <v>0</v>
      </c>
      <c r="AC45" s="1131">
        <v>-0.14800056457519531</v>
      </c>
      <c r="AD45" s="1131">
        <v>0</v>
      </c>
      <c r="AE45" s="1131">
        <v>-2.2199096679687502E-2</v>
      </c>
      <c r="AF45" s="126"/>
      <c r="AG45" s="126"/>
      <c r="AH45" s="126"/>
      <c r="AI45" s="126"/>
      <c r="AJ45" s="126"/>
      <c r="AK45" s="126"/>
      <c r="AL45" s="126">
        <v>45</v>
      </c>
    </row>
    <row r="46" spans="1:38">
      <c r="A46" s="721" t="s">
        <v>1846</v>
      </c>
      <c r="B46" s="722">
        <v>11</v>
      </c>
      <c r="C46" s="722">
        <v>1110</v>
      </c>
      <c r="D46" s="722">
        <v>111005</v>
      </c>
      <c r="E46" s="721">
        <v>1110059001</v>
      </c>
      <c r="F46" s="721" t="s">
        <v>425</v>
      </c>
      <c r="G46" s="1127">
        <v>-10166697009090</v>
      </c>
      <c r="H46" s="1128">
        <v>0</v>
      </c>
      <c r="I46" s="1128">
        <v>-10166697009089.6</v>
      </c>
      <c r="J46" s="1128">
        <v>0.400390625</v>
      </c>
      <c r="K46" s="1128">
        <v>0</v>
      </c>
      <c r="L46" s="1128">
        <v>0.400390625</v>
      </c>
      <c r="M46" s="1128">
        <v>0</v>
      </c>
      <c r="N46" s="1129">
        <v>0</v>
      </c>
      <c r="O46" s="1128">
        <v>0.400390625</v>
      </c>
      <c r="P46" s="1127">
        <v>0.14814453124999999</v>
      </c>
      <c r="Q46" s="1127">
        <v>0</v>
      </c>
      <c r="R46" s="1127">
        <v>0</v>
      </c>
      <c r="S46" s="1127">
        <v>0</v>
      </c>
      <c r="T46" s="1130">
        <v>0</v>
      </c>
      <c r="U46" s="1130">
        <v>0</v>
      </c>
      <c r="V46" s="1130">
        <v>0</v>
      </c>
      <c r="W46" s="1127">
        <v>0</v>
      </c>
      <c r="X46" s="1130">
        <v>0.14814453124999999</v>
      </c>
      <c r="Y46" s="735">
        <v>0.37</v>
      </c>
      <c r="Z46" s="1131">
        <v>0.14814453124999999</v>
      </c>
      <c r="AA46" s="1131">
        <v>0</v>
      </c>
      <c r="AB46" s="1131">
        <v>0.1739794921875</v>
      </c>
      <c r="AC46" s="1131">
        <v>0</v>
      </c>
      <c r="AD46" s="1131">
        <v>-2.5834960937500012E-2</v>
      </c>
      <c r="AE46" s="1131">
        <v>0</v>
      </c>
      <c r="AF46" s="126"/>
      <c r="AG46" s="126"/>
      <c r="AH46" s="126"/>
      <c r="AI46" s="126"/>
      <c r="AJ46" s="126"/>
      <c r="AK46" s="126"/>
      <c r="AL46" s="126">
        <v>46</v>
      </c>
    </row>
    <row r="47" spans="1:38">
      <c r="A47" s="721" t="s">
        <v>1846</v>
      </c>
      <c r="B47" s="722">
        <v>11</v>
      </c>
      <c r="C47" s="722">
        <v>1110</v>
      </c>
      <c r="D47" s="722">
        <v>111005</v>
      </c>
      <c r="E47" s="721">
        <v>1110059010</v>
      </c>
      <c r="F47" s="721" t="s">
        <v>426</v>
      </c>
      <c r="G47" s="1127">
        <v>11864717317686</v>
      </c>
      <c r="H47" s="1128">
        <v>0</v>
      </c>
      <c r="I47" s="1128">
        <v>11864717317685.699</v>
      </c>
      <c r="J47" s="1128">
        <v>-0.30078125</v>
      </c>
      <c r="K47" s="1128">
        <v>0</v>
      </c>
      <c r="L47" s="1128">
        <v>0</v>
      </c>
      <c r="M47" s="1128">
        <v>-0.30078125</v>
      </c>
      <c r="N47" s="1129">
        <v>0</v>
      </c>
      <c r="O47" s="1128">
        <v>-0.30078125</v>
      </c>
      <c r="P47" s="1127">
        <v>-0.11128906249999999</v>
      </c>
      <c r="Q47" s="1127">
        <v>0</v>
      </c>
      <c r="R47" s="1127">
        <v>0</v>
      </c>
      <c r="S47" s="1127">
        <v>0</v>
      </c>
      <c r="T47" s="1130">
        <v>0</v>
      </c>
      <c r="U47" s="1130">
        <v>0</v>
      </c>
      <c r="V47" s="1130">
        <v>0</v>
      </c>
      <c r="W47" s="1127">
        <v>0</v>
      </c>
      <c r="X47" s="1130">
        <v>-0.11128906249999999</v>
      </c>
      <c r="Y47" s="735">
        <v>0.37</v>
      </c>
      <c r="Z47" s="1131">
        <v>0</v>
      </c>
      <c r="AA47" s="1131">
        <v>-0.11128906249999999</v>
      </c>
      <c r="AB47" s="1131">
        <v>0</v>
      </c>
      <c r="AC47" s="1131">
        <v>0</v>
      </c>
      <c r="AD47" s="1131">
        <v>0</v>
      </c>
      <c r="AE47" s="1131">
        <v>-0.11128906249999999</v>
      </c>
      <c r="AF47" s="126"/>
      <c r="AG47" s="126"/>
      <c r="AH47" s="126"/>
      <c r="AI47" s="126"/>
      <c r="AJ47" s="126"/>
      <c r="AK47" s="126"/>
      <c r="AL47" s="126">
        <v>47</v>
      </c>
    </row>
    <row r="48" spans="1:38">
      <c r="A48" s="721" t="s">
        <v>1846</v>
      </c>
      <c r="B48" s="722">
        <v>11</v>
      </c>
      <c r="C48" s="722">
        <v>1110</v>
      </c>
      <c r="D48" s="722">
        <v>111005</v>
      </c>
      <c r="E48" s="721">
        <v>1110059060</v>
      </c>
      <c r="F48" s="721" t="s">
        <v>427</v>
      </c>
      <c r="G48" s="1127">
        <v>2381033364248</v>
      </c>
      <c r="H48" s="1128">
        <v>0</v>
      </c>
      <c r="I48" s="1128">
        <v>2381033364248.4102</v>
      </c>
      <c r="J48" s="1128">
        <v>0.41015625</v>
      </c>
      <c r="K48" s="1128">
        <v>0</v>
      </c>
      <c r="L48" s="1128">
        <v>0.41015625</v>
      </c>
      <c r="M48" s="1128">
        <v>0</v>
      </c>
      <c r="N48" s="1129">
        <v>0</v>
      </c>
      <c r="O48" s="1128">
        <v>0.41015625</v>
      </c>
      <c r="P48" s="1127">
        <v>0.15175781250000001</v>
      </c>
      <c r="Q48" s="1127">
        <v>0</v>
      </c>
      <c r="R48" s="1127">
        <v>0</v>
      </c>
      <c r="S48" s="1127">
        <v>0</v>
      </c>
      <c r="T48" s="1130">
        <v>0</v>
      </c>
      <c r="U48" s="1130">
        <v>0</v>
      </c>
      <c r="V48" s="1130">
        <v>0</v>
      </c>
      <c r="W48" s="1127">
        <v>0</v>
      </c>
      <c r="X48" s="1130">
        <v>0.15175781250000001</v>
      </c>
      <c r="Y48" s="735">
        <v>0.37</v>
      </c>
      <c r="Z48" s="1131">
        <v>0.15175781250000001</v>
      </c>
      <c r="AA48" s="1131">
        <v>0</v>
      </c>
      <c r="AB48" s="1131">
        <v>0</v>
      </c>
      <c r="AC48" s="1131">
        <v>0</v>
      </c>
      <c r="AD48" s="1131">
        <v>0.15175781250000001</v>
      </c>
      <c r="AE48" s="1131">
        <v>0</v>
      </c>
      <c r="AF48" s="126"/>
      <c r="AG48" s="126"/>
      <c r="AH48" s="126"/>
      <c r="AI48" s="126"/>
      <c r="AJ48" s="126"/>
      <c r="AK48" s="126"/>
      <c r="AL48" s="126">
        <v>48</v>
      </c>
    </row>
    <row r="49" spans="1:38">
      <c r="A49" s="721" t="s">
        <v>1846</v>
      </c>
      <c r="B49" s="722">
        <v>11</v>
      </c>
      <c r="C49" s="722">
        <v>1110</v>
      </c>
      <c r="D49" s="722">
        <v>111005</v>
      </c>
      <c r="E49" s="721">
        <v>1110059503</v>
      </c>
      <c r="F49" s="721" t="s">
        <v>3889</v>
      </c>
      <c r="G49" s="1127">
        <v>-2308004135</v>
      </c>
      <c r="H49" s="1128">
        <v>0</v>
      </c>
      <c r="I49" s="1128">
        <v>-2308004135.3200002</v>
      </c>
      <c r="J49" s="1128">
        <v>-0.32000017166137695</v>
      </c>
      <c r="K49" s="1128">
        <v>0</v>
      </c>
      <c r="L49" s="1128">
        <v>0</v>
      </c>
      <c r="M49" s="1128">
        <v>-0.32000017166137695</v>
      </c>
      <c r="N49" s="1129">
        <v>0</v>
      </c>
      <c r="O49" s="1128">
        <v>-0.32000017166137695</v>
      </c>
      <c r="P49" s="1127">
        <v>-0.11840006351470947</v>
      </c>
      <c r="Q49" s="1127">
        <v>0</v>
      </c>
      <c r="R49" s="1127">
        <v>0</v>
      </c>
      <c r="S49" s="1127">
        <v>0</v>
      </c>
      <c r="T49" s="1130">
        <v>0</v>
      </c>
      <c r="U49" s="1130">
        <v>0</v>
      </c>
      <c r="V49" s="1130">
        <v>0</v>
      </c>
      <c r="W49" s="1127">
        <v>0</v>
      </c>
      <c r="X49" s="1130">
        <v>-0.11840006351470947</v>
      </c>
      <c r="Y49" s="735">
        <v>0.37</v>
      </c>
      <c r="Z49" s="1131">
        <v>0</v>
      </c>
      <c r="AA49" s="1131">
        <v>-0.11840006351470947</v>
      </c>
      <c r="AB49" s="1131">
        <v>0</v>
      </c>
      <c r="AC49" s="1131">
        <v>0</v>
      </c>
      <c r="AD49" s="1131">
        <v>0</v>
      </c>
      <c r="AE49" s="1131">
        <v>-0.11840006351470947</v>
      </c>
      <c r="AF49" s="126"/>
      <c r="AG49" s="126"/>
      <c r="AH49" s="126"/>
      <c r="AI49" s="126"/>
      <c r="AJ49" s="126"/>
      <c r="AK49" s="126"/>
      <c r="AL49" s="126">
        <v>49</v>
      </c>
    </row>
    <row r="50" spans="1:38">
      <c r="A50" s="721" t="s">
        <v>96</v>
      </c>
      <c r="B50" s="722">
        <v>11</v>
      </c>
      <c r="C50" s="722">
        <v>1111</v>
      </c>
      <c r="D50" s="722">
        <v>111111</v>
      </c>
      <c r="E50" s="721">
        <v>1111111111</v>
      </c>
      <c r="F50" s="721" t="s">
        <v>96</v>
      </c>
      <c r="G50" s="1127">
        <v>0</v>
      </c>
      <c r="H50" s="1128">
        <v>0</v>
      </c>
      <c r="I50" s="1128">
        <v>0</v>
      </c>
      <c r="J50" s="1128">
        <v>0</v>
      </c>
      <c r="K50" s="1128">
        <v>0</v>
      </c>
      <c r="L50" s="1128">
        <v>0</v>
      </c>
      <c r="M50" s="1128">
        <v>0</v>
      </c>
      <c r="N50" s="1129">
        <v>0</v>
      </c>
      <c r="O50" s="1128">
        <v>0</v>
      </c>
      <c r="P50" s="1127">
        <v>0</v>
      </c>
      <c r="Q50" s="1127">
        <v>0</v>
      </c>
      <c r="R50" s="1127">
        <v>0</v>
      </c>
      <c r="S50" s="1127">
        <v>0</v>
      </c>
      <c r="T50" s="1130">
        <v>0</v>
      </c>
      <c r="U50" s="1130">
        <v>0</v>
      </c>
      <c r="V50" s="1130">
        <v>0</v>
      </c>
      <c r="W50" s="1127">
        <v>0</v>
      </c>
      <c r="X50" s="1130">
        <v>0</v>
      </c>
      <c r="Y50" s="735">
        <v>0</v>
      </c>
      <c r="Z50" s="1131">
        <v>0</v>
      </c>
      <c r="AA50" s="1131">
        <v>0</v>
      </c>
      <c r="AB50" s="1131">
        <v>0</v>
      </c>
      <c r="AC50" s="1131">
        <v>0</v>
      </c>
      <c r="AD50" s="1131">
        <v>0</v>
      </c>
      <c r="AE50" s="1131">
        <v>0</v>
      </c>
      <c r="AF50" s="126"/>
      <c r="AG50" s="126"/>
      <c r="AH50" s="126"/>
      <c r="AI50" s="126"/>
      <c r="AJ50" s="126"/>
      <c r="AK50" s="126"/>
      <c r="AL50" s="126">
        <v>50</v>
      </c>
    </row>
    <row r="51" spans="1:38">
      <c r="A51" s="721" t="s">
        <v>3870</v>
      </c>
      <c r="B51" s="722">
        <v>11</v>
      </c>
      <c r="C51" s="722">
        <v>1111</v>
      </c>
      <c r="D51" s="722">
        <v>111111</v>
      </c>
      <c r="E51" s="721">
        <v>1111111112</v>
      </c>
      <c r="F51" s="721" t="s">
        <v>428</v>
      </c>
      <c r="G51" s="1127">
        <v>0</v>
      </c>
      <c r="H51" s="1128">
        <v>0</v>
      </c>
      <c r="I51" s="1128">
        <v>0</v>
      </c>
      <c r="J51" s="1128">
        <v>0</v>
      </c>
      <c r="K51" s="1128">
        <v>0</v>
      </c>
      <c r="L51" s="1128">
        <v>0</v>
      </c>
      <c r="M51" s="1128">
        <v>0</v>
      </c>
      <c r="N51" s="1129">
        <v>0</v>
      </c>
      <c r="O51" s="1128">
        <v>0</v>
      </c>
      <c r="P51" s="1127">
        <v>0</v>
      </c>
      <c r="Q51" s="1127">
        <v>0</v>
      </c>
      <c r="R51" s="1127">
        <v>0</v>
      </c>
      <c r="S51" s="1127">
        <v>0</v>
      </c>
      <c r="T51" s="1130">
        <v>0</v>
      </c>
      <c r="U51" s="1130">
        <v>0</v>
      </c>
      <c r="V51" s="1130">
        <v>0</v>
      </c>
      <c r="W51" s="1127">
        <v>0</v>
      </c>
      <c r="X51" s="1130">
        <v>0</v>
      </c>
      <c r="Y51" s="735">
        <v>0</v>
      </c>
      <c r="Z51" s="1131">
        <v>0</v>
      </c>
      <c r="AA51" s="1131">
        <v>0</v>
      </c>
      <c r="AB51" s="1131">
        <v>0</v>
      </c>
      <c r="AC51" s="1131">
        <v>0</v>
      </c>
      <c r="AD51" s="1131">
        <v>0</v>
      </c>
      <c r="AE51" s="1131">
        <v>0</v>
      </c>
      <c r="AF51" s="126"/>
      <c r="AG51" s="126"/>
      <c r="AH51" s="126"/>
      <c r="AI51" s="126"/>
      <c r="AJ51" s="126"/>
      <c r="AK51" s="126"/>
      <c r="AL51" s="126">
        <v>51</v>
      </c>
    </row>
    <row r="52" spans="1:38">
      <c r="A52" s="721" t="s">
        <v>1858</v>
      </c>
      <c r="B52" s="722">
        <v>11</v>
      </c>
      <c r="C52" s="722">
        <v>1111</v>
      </c>
      <c r="D52" s="722">
        <v>111111</v>
      </c>
      <c r="E52" s="721">
        <v>1111111114</v>
      </c>
      <c r="F52" s="721" t="s">
        <v>3795</v>
      </c>
      <c r="G52" s="1127">
        <v>0</v>
      </c>
      <c r="H52" s="1128">
        <v>0</v>
      </c>
      <c r="I52" s="1128">
        <v>-2822948073.8760099</v>
      </c>
      <c r="J52" s="1128">
        <v>-2822948073.8800001</v>
      </c>
      <c r="K52" s="1128">
        <v>0</v>
      </c>
      <c r="L52" s="1128">
        <v>0</v>
      </c>
      <c r="M52" s="1128">
        <v>-2822948073.8800001</v>
      </c>
      <c r="N52" s="1129">
        <v>0</v>
      </c>
      <c r="O52" s="1128">
        <v>-2822948073.8800001</v>
      </c>
      <c r="P52" s="1127">
        <v>-1044490787.3356</v>
      </c>
      <c r="Q52" s="1127">
        <v>0</v>
      </c>
      <c r="R52" s="1127">
        <v>0</v>
      </c>
      <c r="S52" s="1127">
        <v>0</v>
      </c>
      <c r="T52" s="1130">
        <v>0</v>
      </c>
      <c r="U52" s="1130">
        <v>0</v>
      </c>
      <c r="V52" s="1130">
        <v>0</v>
      </c>
      <c r="W52" s="1127">
        <v>0</v>
      </c>
      <c r="X52" s="1130">
        <v>-1044490787.3356</v>
      </c>
      <c r="Y52" s="735">
        <v>0.37</v>
      </c>
      <c r="Z52" s="1131">
        <v>0</v>
      </c>
      <c r="AA52" s="1131">
        <v>-1044490787.3356</v>
      </c>
      <c r="AB52" s="1131">
        <v>0</v>
      </c>
      <c r="AC52" s="1131">
        <v>-1711180124.0274003</v>
      </c>
      <c r="AD52" s="1131">
        <v>0</v>
      </c>
      <c r="AE52" s="1131">
        <v>666689336.69180024</v>
      </c>
      <c r="AF52" s="126"/>
      <c r="AG52" s="126"/>
      <c r="AH52" s="126"/>
      <c r="AI52" s="126"/>
      <c r="AJ52" s="126"/>
      <c r="AK52" s="126"/>
      <c r="AL52" s="126">
        <v>52</v>
      </c>
    </row>
    <row r="53" spans="1:38">
      <c r="A53" s="721" t="s">
        <v>1851</v>
      </c>
      <c r="B53" s="722">
        <v>11</v>
      </c>
      <c r="C53" s="722">
        <v>1111</v>
      </c>
      <c r="D53" s="722">
        <v>111111</v>
      </c>
      <c r="E53" s="721">
        <v>1111111115</v>
      </c>
      <c r="F53" s="721" t="s">
        <v>4980</v>
      </c>
      <c r="G53" s="1127">
        <v>0</v>
      </c>
      <c r="H53" s="1128">
        <v>0</v>
      </c>
      <c r="I53" s="1128">
        <v>0</v>
      </c>
      <c r="J53" s="1128">
        <v>0</v>
      </c>
      <c r="K53" s="1128">
        <v>0</v>
      </c>
      <c r="L53" s="1128">
        <v>0</v>
      </c>
      <c r="M53" s="1128">
        <v>0</v>
      </c>
      <c r="N53" s="1129">
        <v>0</v>
      </c>
      <c r="O53" s="1128">
        <v>0</v>
      </c>
      <c r="P53" s="1127">
        <v>0</v>
      </c>
      <c r="Q53" s="1127">
        <v>0</v>
      </c>
      <c r="R53" s="1127">
        <v>0</v>
      </c>
      <c r="S53" s="1127">
        <v>0</v>
      </c>
      <c r="T53" s="1130">
        <v>0</v>
      </c>
      <c r="U53" s="1130">
        <v>0</v>
      </c>
      <c r="V53" s="1130">
        <v>0</v>
      </c>
      <c r="W53" s="1127">
        <v>0</v>
      </c>
      <c r="X53" s="1130">
        <v>0</v>
      </c>
      <c r="Y53" s="735">
        <v>0</v>
      </c>
      <c r="Z53" s="1131">
        <v>0</v>
      </c>
      <c r="AA53" s="1131">
        <v>0</v>
      </c>
      <c r="AB53" s="1131">
        <v>0</v>
      </c>
      <c r="AC53" s="1131">
        <v>0</v>
      </c>
      <c r="AD53" s="1131">
        <v>0</v>
      </c>
      <c r="AE53" s="1131">
        <v>0</v>
      </c>
      <c r="AF53" s="126"/>
      <c r="AG53" s="126"/>
      <c r="AH53" s="126"/>
      <c r="AI53" s="126"/>
      <c r="AJ53" s="126"/>
      <c r="AK53" s="126"/>
      <c r="AL53" s="126">
        <v>53</v>
      </c>
    </row>
    <row r="54" spans="1:38">
      <c r="A54" s="721" t="s">
        <v>1852</v>
      </c>
      <c r="B54" s="722">
        <v>11</v>
      </c>
      <c r="C54" s="722">
        <v>1111</v>
      </c>
      <c r="D54" s="722">
        <v>111111</v>
      </c>
      <c r="E54" s="721">
        <v>1111111116</v>
      </c>
      <c r="F54" s="721" t="s">
        <v>429</v>
      </c>
      <c r="G54" s="1127">
        <v>0</v>
      </c>
      <c r="H54" s="1128">
        <v>0</v>
      </c>
      <c r="I54" s="1128">
        <v>-71174696</v>
      </c>
      <c r="J54" s="1128">
        <v>-71174696</v>
      </c>
      <c r="K54" s="1128">
        <v>0</v>
      </c>
      <c r="L54" s="1128">
        <v>0</v>
      </c>
      <c r="M54" s="1128">
        <v>-71174696</v>
      </c>
      <c r="N54" s="1129">
        <v>0</v>
      </c>
      <c r="O54" s="1128">
        <v>-71174696</v>
      </c>
      <c r="P54" s="1127">
        <v>-6405722.6399999997</v>
      </c>
      <c r="Q54" s="1127">
        <v>0</v>
      </c>
      <c r="R54" s="1127">
        <v>0</v>
      </c>
      <c r="S54" s="1127">
        <v>0</v>
      </c>
      <c r="T54" s="1130">
        <v>0</v>
      </c>
      <c r="U54" s="1130">
        <v>0</v>
      </c>
      <c r="V54" s="1130">
        <v>0</v>
      </c>
      <c r="W54" s="1127">
        <v>0</v>
      </c>
      <c r="X54" s="1130">
        <v>-6405722.6399999997</v>
      </c>
      <c r="Y54" s="735">
        <v>0.09</v>
      </c>
      <c r="Z54" s="1131">
        <v>0</v>
      </c>
      <c r="AA54" s="1131">
        <v>-6405722.6399999997</v>
      </c>
      <c r="AB54" s="1131">
        <v>0</v>
      </c>
      <c r="AC54" s="1131">
        <v>-13054024.17</v>
      </c>
      <c r="AD54" s="1131">
        <v>0</v>
      </c>
      <c r="AE54" s="1131">
        <v>6648301.5300000003</v>
      </c>
      <c r="AF54" s="126"/>
      <c r="AG54" s="126"/>
      <c r="AH54" s="126"/>
      <c r="AI54" s="126"/>
      <c r="AJ54" s="126"/>
      <c r="AK54" s="126"/>
      <c r="AL54" s="126">
        <v>54</v>
      </c>
    </row>
    <row r="55" spans="1:38">
      <c r="A55" s="721" t="s">
        <v>2144</v>
      </c>
      <c r="B55" s="722">
        <v>11</v>
      </c>
      <c r="C55" s="722">
        <v>1111</v>
      </c>
      <c r="D55" s="722">
        <v>111111</v>
      </c>
      <c r="E55" s="721">
        <v>1111111117</v>
      </c>
      <c r="F55" s="721" t="s">
        <v>1853</v>
      </c>
      <c r="G55" s="1127">
        <v>0</v>
      </c>
      <c r="H55" s="1128">
        <v>0</v>
      </c>
      <c r="I55" s="1128">
        <v>-52819342026.68261</v>
      </c>
      <c r="J55" s="1128">
        <v>-52819342026.68</v>
      </c>
      <c r="K55" s="1128">
        <v>0</v>
      </c>
      <c r="L55" s="1128">
        <v>0</v>
      </c>
      <c r="M55" s="1128">
        <v>-52819342026.68</v>
      </c>
      <c r="N55" s="1129">
        <v>0</v>
      </c>
      <c r="O55" s="1128">
        <v>-52819342026.68</v>
      </c>
      <c r="P55" s="1127">
        <v>-19543156549.871601</v>
      </c>
      <c r="Q55" s="1127">
        <v>0</v>
      </c>
      <c r="R55" s="1127">
        <v>0</v>
      </c>
      <c r="S55" s="1127">
        <v>0</v>
      </c>
      <c r="T55" s="1130">
        <v>0</v>
      </c>
      <c r="U55" s="1130">
        <v>0</v>
      </c>
      <c r="V55" s="1130">
        <v>0</v>
      </c>
      <c r="W55" s="1127">
        <v>0</v>
      </c>
      <c r="X55" s="1130">
        <v>-19543156549.871601</v>
      </c>
      <c r="Y55" s="735">
        <v>0.37</v>
      </c>
      <c r="Z55" s="1131">
        <v>0</v>
      </c>
      <c r="AA55" s="1131">
        <v>-19543156549.871601</v>
      </c>
      <c r="AB55" s="1131">
        <v>0</v>
      </c>
      <c r="AC55" s="1131">
        <v>-17936707416.280899</v>
      </c>
      <c r="AD55" s="1131">
        <v>0</v>
      </c>
      <c r="AE55" s="1131">
        <v>-1606449133.5907021</v>
      </c>
      <c r="AF55" s="126"/>
      <c r="AG55" s="126"/>
      <c r="AH55" s="126"/>
      <c r="AI55" s="126"/>
      <c r="AJ55" s="126"/>
      <c r="AK55" s="126"/>
      <c r="AL55" s="126">
        <v>55</v>
      </c>
    </row>
    <row r="56" spans="1:38">
      <c r="A56" s="721" t="s">
        <v>1851</v>
      </c>
      <c r="B56" s="722">
        <v>11</v>
      </c>
      <c r="C56" s="722">
        <v>1111</v>
      </c>
      <c r="D56" s="722">
        <v>111111</v>
      </c>
      <c r="E56" s="721">
        <v>1111111118</v>
      </c>
      <c r="F56" s="721" t="s">
        <v>1854</v>
      </c>
      <c r="G56" s="1127">
        <v>0</v>
      </c>
      <c r="H56" s="1128">
        <v>0</v>
      </c>
      <c r="I56" s="1128">
        <v>0</v>
      </c>
      <c r="J56" s="1128">
        <v>0</v>
      </c>
      <c r="K56" s="1128">
        <v>0</v>
      </c>
      <c r="L56" s="1128">
        <v>0</v>
      </c>
      <c r="M56" s="1128">
        <v>0</v>
      </c>
      <c r="N56" s="1129">
        <v>0</v>
      </c>
      <c r="O56" s="1128">
        <v>0</v>
      </c>
      <c r="P56" s="1127">
        <v>0</v>
      </c>
      <c r="Q56" s="1127">
        <v>0</v>
      </c>
      <c r="R56" s="1127">
        <v>0</v>
      </c>
      <c r="S56" s="1127">
        <v>0</v>
      </c>
      <c r="T56" s="1130">
        <v>0</v>
      </c>
      <c r="U56" s="1130">
        <v>0</v>
      </c>
      <c r="V56" s="1130">
        <v>0</v>
      </c>
      <c r="W56" s="1127">
        <v>0</v>
      </c>
      <c r="X56" s="1130">
        <v>0</v>
      </c>
      <c r="Y56" s="735">
        <v>0</v>
      </c>
      <c r="Z56" s="1131">
        <v>0</v>
      </c>
      <c r="AA56" s="1131">
        <v>0</v>
      </c>
      <c r="AB56" s="1131">
        <v>0</v>
      </c>
      <c r="AC56" s="1131">
        <v>0</v>
      </c>
      <c r="AD56" s="1131">
        <v>0</v>
      </c>
      <c r="AE56" s="1131">
        <v>0</v>
      </c>
      <c r="AF56" s="126"/>
      <c r="AG56" s="126"/>
      <c r="AH56" s="126"/>
      <c r="AI56" s="126"/>
      <c r="AJ56" s="126"/>
      <c r="AK56" s="126"/>
      <c r="AL56" s="126">
        <v>56</v>
      </c>
    </row>
    <row r="57" spans="1:38">
      <c r="A57" s="721" t="s">
        <v>4528</v>
      </c>
      <c r="B57" s="722">
        <v>11</v>
      </c>
      <c r="C57" s="722">
        <v>1111</v>
      </c>
      <c r="D57" s="722">
        <v>111111</v>
      </c>
      <c r="E57" s="721">
        <v>1111111119</v>
      </c>
      <c r="F57" s="721" t="s">
        <v>1855</v>
      </c>
      <c r="G57" s="1127">
        <v>0</v>
      </c>
      <c r="H57" s="1128">
        <v>0</v>
      </c>
      <c r="I57" s="1128">
        <v>-6329375120.8242884</v>
      </c>
      <c r="J57" s="1128">
        <v>-6329375120.8199997</v>
      </c>
      <c r="K57" s="1128">
        <v>0</v>
      </c>
      <c r="L57" s="1128">
        <v>0</v>
      </c>
      <c r="M57" s="1128">
        <v>-6329375120.8199997</v>
      </c>
      <c r="N57" s="1129">
        <v>0</v>
      </c>
      <c r="O57" s="1128">
        <v>-6329375120.8199997</v>
      </c>
      <c r="P57" s="1127">
        <v>-2341868794.7033997</v>
      </c>
      <c r="Q57" s="1127">
        <v>0</v>
      </c>
      <c r="R57" s="1127">
        <v>0</v>
      </c>
      <c r="S57" s="1127">
        <v>0</v>
      </c>
      <c r="T57" s="1130">
        <v>0</v>
      </c>
      <c r="U57" s="1130">
        <v>0</v>
      </c>
      <c r="V57" s="1130">
        <v>0</v>
      </c>
      <c r="W57" s="1127">
        <v>0</v>
      </c>
      <c r="X57" s="1130">
        <v>-2341868794.7033997</v>
      </c>
      <c r="Y57" s="735">
        <v>0.36999999999999994</v>
      </c>
      <c r="Z57" s="1131">
        <v>0</v>
      </c>
      <c r="AA57" s="1131">
        <v>-2341868794.7033997</v>
      </c>
      <c r="AB57" s="1131">
        <v>0</v>
      </c>
      <c r="AC57" s="1131">
        <v>-54182684.241799995</v>
      </c>
      <c r="AD57" s="1131">
        <v>0</v>
      </c>
      <c r="AE57" s="1131">
        <v>-2287686110.4615998</v>
      </c>
      <c r="AF57" s="126"/>
      <c r="AG57" s="126"/>
      <c r="AH57" s="126"/>
      <c r="AI57" s="126"/>
      <c r="AJ57" s="126"/>
      <c r="AK57" s="126"/>
      <c r="AL57" s="126">
        <v>57</v>
      </c>
    </row>
    <row r="58" spans="1:38">
      <c r="A58" s="721" t="s">
        <v>2049</v>
      </c>
      <c r="B58" s="722">
        <v>11</v>
      </c>
      <c r="C58" s="722">
        <v>1111</v>
      </c>
      <c r="D58" s="722">
        <v>111111</v>
      </c>
      <c r="E58" s="721">
        <v>1111111120</v>
      </c>
      <c r="F58" s="721" t="s">
        <v>430</v>
      </c>
      <c r="G58" s="1127">
        <v>0</v>
      </c>
      <c r="H58" s="1128">
        <v>0</v>
      </c>
      <c r="I58" s="1128">
        <v>29929665989.106628</v>
      </c>
      <c r="J58" s="1128">
        <v>29929665989.110001</v>
      </c>
      <c r="K58" s="1128">
        <v>0</v>
      </c>
      <c r="L58" s="1128">
        <v>29929665989.110001</v>
      </c>
      <c r="M58" s="1128">
        <v>0</v>
      </c>
      <c r="N58" s="1129">
        <v>0</v>
      </c>
      <c r="O58" s="1128">
        <v>29929665989.110001</v>
      </c>
      <c r="P58" s="1127">
        <v>11073976415.970699</v>
      </c>
      <c r="Q58" s="1127">
        <v>0</v>
      </c>
      <c r="R58" s="1127">
        <v>0</v>
      </c>
      <c r="S58" s="1127">
        <v>0</v>
      </c>
      <c r="T58" s="1130">
        <v>0</v>
      </c>
      <c r="U58" s="1130">
        <v>0</v>
      </c>
      <c r="V58" s="1130">
        <v>0</v>
      </c>
      <c r="W58" s="1127">
        <v>0</v>
      </c>
      <c r="X58" s="1130">
        <v>11073976415.970699</v>
      </c>
      <c r="Y58" s="735">
        <v>0.37</v>
      </c>
      <c r="Z58" s="1131">
        <v>11073976415.970699</v>
      </c>
      <c r="AA58" s="1131">
        <v>0</v>
      </c>
      <c r="AB58" s="1131">
        <v>11183326271.3634</v>
      </c>
      <c r="AC58" s="1131">
        <v>0</v>
      </c>
      <c r="AD58" s="1131">
        <v>-109349855.3927002</v>
      </c>
      <c r="AE58" s="1131">
        <v>0</v>
      </c>
      <c r="AF58" s="126"/>
      <c r="AG58" s="126"/>
      <c r="AH58" s="126"/>
      <c r="AI58" s="126"/>
      <c r="AJ58" s="126"/>
      <c r="AK58" s="126"/>
      <c r="AL58" s="126">
        <v>58</v>
      </c>
    </row>
    <row r="59" spans="1:38">
      <c r="A59" s="721" t="s">
        <v>1996</v>
      </c>
      <c r="B59" s="722">
        <v>11</v>
      </c>
      <c r="C59" s="722">
        <v>1111</v>
      </c>
      <c r="D59" s="722">
        <v>111111</v>
      </c>
      <c r="E59" s="721">
        <v>1111111121</v>
      </c>
      <c r="F59" s="721" t="s">
        <v>1856</v>
      </c>
      <c r="G59" s="1127">
        <v>0</v>
      </c>
      <c r="H59" s="1128">
        <v>0</v>
      </c>
      <c r="I59" s="1128">
        <v>5421884850.4526548</v>
      </c>
      <c r="J59" s="1128">
        <v>5421884850.4499998</v>
      </c>
      <c r="K59" s="1128">
        <v>0</v>
      </c>
      <c r="L59" s="1128">
        <v>5421884850.4499998</v>
      </c>
      <c r="M59" s="1128">
        <v>0</v>
      </c>
      <c r="N59" s="1129">
        <v>0</v>
      </c>
      <c r="O59" s="1128">
        <v>5421884850.4499998</v>
      </c>
      <c r="P59" s="1127">
        <v>2006097394.6664999</v>
      </c>
      <c r="Q59" s="1127">
        <v>0</v>
      </c>
      <c r="R59" s="1127">
        <v>0</v>
      </c>
      <c r="S59" s="1127">
        <v>0</v>
      </c>
      <c r="T59" s="1130">
        <v>0</v>
      </c>
      <c r="U59" s="1130">
        <v>0</v>
      </c>
      <c r="V59" s="1130">
        <v>0</v>
      </c>
      <c r="W59" s="1127">
        <v>0</v>
      </c>
      <c r="X59" s="1130">
        <v>2006097394.6664999</v>
      </c>
      <c r="Y59" s="735">
        <v>0.37</v>
      </c>
      <c r="Z59" s="1131">
        <v>2006097394.6664999</v>
      </c>
      <c r="AA59" s="1131">
        <v>0</v>
      </c>
      <c r="AB59" s="1131">
        <v>1931081571.6175001</v>
      </c>
      <c r="AC59" s="1131">
        <v>0</v>
      </c>
      <c r="AD59" s="1131">
        <v>75015823.048999786</v>
      </c>
      <c r="AE59" s="1131">
        <v>0</v>
      </c>
      <c r="AF59" s="126"/>
      <c r="AG59" s="126"/>
      <c r="AH59" s="126"/>
      <c r="AI59" s="126"/>
      <c r="AJ59" s="126"/>
      <c r="AK59" s="126"/>
      <c r="AL59" s="126">
        <v>59</v>
      </c>
    </row>
    <row r="60" spans="1:38">
      <c r="A60" s="721" t="s">
        <v>4899</v>
      </c>
      <c r="B60" s="722">
        <v>11</v>
      </c>
      <c r="C60" s="722">
        <v>1111</v>
      </c>
      <c r="D60" s="722">
        <v>111111</v>
      </c>
      <c r="E60" s="721">
        <v>1111111122</v>
      </c>
      <c r="F60" s="721" t="s">
        <v>4978</v>
      </c>
      <c r="G60" s="1127">
        <v>0</v>
      </c>
      <c r="H60" s="1128">
        <v>0</v>
      </c>
      <c r="I60" s="1128">
        <v>18636181120.000061</v>
      </c>
      <c r="J60" s="1128">
        <v>18636181120</v>
      </c>
      <c r="K60" s="1128">
        <v>0</v>
      </c>
      <c r="L60" s="1128">
        <v>18636181120</v>
      </c>
      <c r="M60" s="1128">
        <v>0</v>
      </c>
      <c r="N60" s="1129">
        <v>0</v>
      </c>
      <c r="O60" s="1128">
        <v>18636181120</v>
      </c>
      <c r="P60" s="1127">
        <v>6895387014.3999996</v>
      </c>
      <c r="Q60" s="1127">
        <v>0</v>
      </c>
      <c r="R60" s="1127">
        <v>0</v>
      </c>
      <c r="S60" s="1127">
        <v>0</v>
      </c>
      <c r="T60" s="1130">
        <v>0</v>
      </c>
      <c r="U60" s="1130">
        <v>0</v>
      </c>
      <c r="V60" s="1130">
        <v>0</v>
      </c>
      <c r="W60" s="1127">
        <v>0</v>
      </c>
      <c r="X60" s="1130">
        <v>6895387014.3999996</v>
      </c>
      <c r="Y60" s="735">
        <v>0.37</v>
      </c>
      <c r="Z60" s="1131">
        <v>6895387014.3999996</v>
      </c>
      <c r="AA60" s="1131">
        <v>0</v>
      </c>
      <c r="AB60" s="1131">
        <v>6895387014.3999996</v>
      </c>
      <c r="AC60" s="1131">
        <v>0</v>
      </c>
      <c r="AD60" s="1131">
        <v>0</v>
      </c>
      <c r="AE60" s="1131">
        <v>0</v>
      </c>
      <c r="AF60" s="126"/>
      <c r="AG60" s="126"/>
      <c r="AH60" s="126"/>
      <c r="AI60" s="126"/>
      <c r="AJ60" s="126"/>
      <c r="AK60" s="126"/>
      <c r="AL60" s="126">
        <v>60</v>
      </c>
    </row>
    <row r="61" spans="1:38">
      <c r="A61" s="721" t="s">
        <v>4529</v>
      </c>
      <c r="B61" s="722">
        <v>11</v>
      </c>
      <c r="C61" s="722">
        <v>1111</v>
      </c>
      <c r="D61" s="722">
        <v>111111</v>
      </c>
      <c r="E61" s="721">
        <v>1111111123</v>
      </c>
      <c r="F61" s="721" t="s">
        <v>4529</v>
      </c>
      <c r="G61" s="1127">
        <v>0</v>
      </c>
      <c r="H61" s="1128">
        <v>0</v>
      </c>
      <c r="I61" s="1128">
        <v>0</v>
      </c>
      <c r="J61" s="1128">
        <v>0</v>
      </c>
      <c r="K61" s="1128">
        <v>0</v>
      </c>
      <c r="L61" s="1128">
        <v>0</v>
      </c>
      <c r="M61" s="1128">
        <v>0</v>
      </c>
      <c r="N61" s="1129">
        <v>0</v>
      </c>
      <c r="O61" s="1128">
        <v>0</v>
      </c>
      <c r="P61" s="1127">
        <v>0</v>
      </c>
      <c r="Q61" s="1127">
        <v>0</v>
      </c>
      <c r="R61" s="1127">
        <v>0</v>
      </c>
      <c r="S61" s="1127">
        <v>0</v>
      </c>
      <c r="T61" s="1130">
        <v>0</v>
      </c>
      <c r="U61" s="1130">
        <v>0</v>
      </c>
      <c r="V61" s="1130">
        <v>0</v>
      </c>
      <c r="W61" s="1127">
        <v>0</v>
      </c>
      <c r="X61" s="1130">
        <v>0</v>
      </c>
      <c r="Y61" s="735">
        <v>0</v>
      </c>
      <c r="Z61" s="1131">
        <v>0</v>
      </c>
      <c r="AA61" s="1131">
        <v>0</v>
      </c>
      <c r="AB61" s="1131">
        <v>0</v>
      </c>
      <c r="AC61" s="1131">
        <v>0</v>
      </c>
      <c r="AD61" s="1131">
        <v>0</v>
      </c>
      <c r="AE61" s="1131">
        <v>0</v>
      </c>
      <c r="AF61" s="126"/>
      <c r="AG61" s="126"/>
      <c r="AH61" s="126"/>
      <c r="AI61" s="126"/>
      <c r="AJ61" s="126"/>
      <c r="AK61" s="126"/>
      <c r="AL61" s="126">
        <v>61</v>
      </c>
    </row>
    <row r="62" spans="1:38">
      <c r="A62" s="721" t="s">
        <v>1891</v>
      </c>
      <c r="B62" s="722">
        <v>11</v>
      </c>
      <c r="C62" s="722">
        <v>1111</v>
      </c>
      <c r="D62" s="722">
        <v>111111</v>
      </c>
      <c r="E62" s="721">
        <v>1111111125</v>
      </c>
      <c r="F62" s="721" t="s">
        <v>4673</v>
      </c>
      <c r="G62" s="1127">
        <v>0</v>
      </c>
      <c r="H62" s="1128">
        <v>0</v>
      </c>
      <c r="I62" s="1128">
        <v>119161646971.63779</v>
      </c>
      <c r="J62" s="1128">
        <v>119161646971.64</v>
      </c>
      <c r="K62" s="1128">
        <v>0</v>
      </c>
      <c r="L62" s="1128">
        <v>119161646971.64</v>
      </c>
      <c r="M62" s="1128">
        <v>0</v>
      </c>
      <c r="N62" s="1129">
        <v>0</v>
      </c>
      <c r="O62" s="1128">
        <v>119161646971.64</v>
      </c>
      <c r="P62" s="1127">
        <v>44089809379.506798</v>
      </c>
      <c r="Q62" s="1127">
        <v>0</v>
      </c>
      <c r="R62" s="1127">
        <v>0</v>
      </c>
      <c r="S62" s="1127">
        <v>0</v>
      </c>
      <c r="T62" s="1130">
        <v>0</v>
      </c>
      <c r="U62" s="1130">
        <v>0</v>
      </c>
      <c r="V62" s="1130">
        <v>0</v>
      </c>
      <c r="W62" s="1127">
        <v>0</v>
      </c>
      <c r="X62" s="1130">
        <v>44089809379.506798</v>
      </c>
      <c r="Y62" s="735">
        <v>0.37</v>
      </c>
      <c r="Z62" s="1131">
        <v>44089809379.506798</v>
      </c>
      <c r="AA62" s="1131">
        <v>0</v>
      </c>
      <c r="AB62" s="1131">
        <v>34249432451.232597</v>
      </c>
      <c r="AC62" s="1131">
        <v>0</v>
      </c>
      <c r="AD62" s="1131">
        <v>9840376928.2742004</v>
      </c>
      <c r="AE62" s="1131">
        <v>0</v>
      </c>
      <c r="AF62" s="126"/>
      <c r="AG62" s="126"/>
      <c r="AH62" s="126"/>
      <c r="AI62" s="126"/>
      <c r="AJ62" s="126"/>
      <c r="AK62" s="126"/>
      <c r="AL62" s="126">
        <v>62</v>
      </c>
    </row>
    <row r="63" spans="1:38">
      <c r="A63" s="721" t="s">
        <v>4899</v>
      </c>
      <c r="B63" s="722">
        <v>11</v>
      </c>
      <c r="C63" s="722">
        <v>1111</v>
      </c>
      <c r="D63" s="722">
        <v>111111</v>
      </c>
      <c r="E63" s="721">
        <v>1111111126</v>
      </c>
      <c r="F63" s="721" t="s">
        <v>3787</v>
      </c>
      <c r="G63" s="1127">
        <v>0</v>
      </c>
      <c r="H63" s="1128">
        <v>0</v>
      </c>
      <c r="I63" s="1128">
        <v>0</v>
      </c>
      <c r="J63" s="1128">
        <v>0</v>
      </c>
      <c r="K63" s="1128">
        <v>0</v>
      </c>
      <c r="L63" s="1128">
        <v>0</v>
      </c>
      <c r="M63" s="1128">
        <v>0</v>
      </c>
      <c r="N63" s="1129">
        <v>0</v>
      </c>
      <c r="O63" s="1128">
        <v>0</v>
      </c>
      <c r="P63" s="1127">
        <v>0</v>
      </c>
      <c r="Q63" s="1127">
        <v>0</v>
      </c>
      <c r="R63" s="1127">
        <v>0</v>
      </c>
      <c r="S63" s="1127">
        <v>0</v>
      </c>
      <c r="T63" s="1130">
        <v>0</v>
      </c>
      <c r="U63" s="1130">
        <v>0</v>
      </c>
      <c r="V63" s="1130">
        <v>0</v>
      </c>
      <c r="W63" s="1127">
        <v>0</v>
      </c>
      <c r="X63" s="1130">
        <v>0</v>
      </c>
      <c r="Y63" s="735">
        <v>0</v>
      </c>
      <c r="Z63" s="1131">
        <v>0</v>
      </c>
      <c r="AA63" s="1131">
        <v>0</v>
      </c>
      <c r="AB63" s="1131">
        <v>0</v>
      </c>
      <c r="AC63" s="1131">
        <v>0</v>
      </c>
      <c r="AD63" s="1131">
        <v>0</v>
      </c>
      <c r="AE63" s="1131">
        <v>0</v>
      </c>
      <c r="AF63" s="126"/>
      <c r="AG63" s="126"/>
      <c r="AH63" s="126"/>
      <c r="AI63" s="126"/>
      <c r="AJ63" s="126"/>
      <c r="AK63" s="126"/>
      <c r="AL63" s="126">
        <v>63</v>
      </c>
    </row>
    <row r="64" spans="1:38">
      <c r="A64" s="721" t="s">
        <v>3885</v>
      </c>
      <c r="B64" s="722">
        <v>11</v>
      </c>
      <c r="C64" s="722">
        <v>1111</v>
      </c>
      <c r="D64" s="722">
        <v>111111</v>
      </c>
      <c r="E64" s="721">
        <v>1111111127</v>
      </c>
      <c r="F64" s="721" t="s">
        <v>3886</v>
      </c>
      <c r="G64" s="1127">
        <v>0</v>
      </c>
      <c r="H64" s="1128">
        <v>0</v>
      </c>
      <c r="I64" s="1128">
        <v>0</v>
      </c>
      <c r="J64" s="1128">
        <v>0</v>
      </c>
      <c r="K64" s="1128">
        <v>0</v>
      </c>
      <c r="L64" s="1128">
        <v>0</v>
      </c>
      <c r="M64" s="1128">
        <v>0</v>
      </c>
      <c r="N64" s="1129">
        <v>0</v>
      </c>
      <c r="O64" s="1128">
        <v>0</v>
      </c>
      <c r="P64" s="1127">
        <v>0</v>
      </c>
      <c r="Q64" s="1127">
        <v>0</v>
      </c>
      <c r="R64" s="1127">
        <v>0</v>
      </c>
      <c r="S64" s="1127">
        <v>0</v>
      </c>
      <c r="T64" s="1130">
        <v>0</v>
      </c>
      <c r="U64" s="1130">
        <v>0</v>
      </c>
      <c r="V64" s="1130">
        <v>0</v>
      </c>
      <c r="W64" s="1127">
        <v>0</v>
      </c>
      <c r="X64" s="1130">
        <v>0</v>
      </c>
      <c r="Y64" s="735">
        <v>0</v>
      </c>
      <c r="Z64" s="1131">
        <v>0</v>
      </c>
      <c r="AA64" s="1131">
        <v>0</v>
      </c>
      <c r="AB64" s="1131">
        <v>0</v>
      </c>
      <c r="AC64" s="1131">
        <v>0</v>
      </c>
      <c r="AD64" s="1131">
        <v>0</v>
      </c>
      <c r="AE64" s="1131">
        <v>0</v>
      </c>
      <c r="AF64" s="126"/>
      <c r="AG64" s="126"/>
      <c r="AH64" s="126"/>
      <c r="AI64" s="126"/>
      <c r="AJ64" s="126"/>
      <c r="AK64" s="126"/>
      <c r="AL64" s="126">
        <v>64</v>
      </c>
    </row>
    <row r="65" spans="1:38">
      <c r="A65" s="721" t="s">
        <v>1846</v>
      </c>
      <c r="B65" s="722">
        <v>11</v>
      </c>
      <c r="C65" s="722">
        <v>1115</v>
      </c>
      <c r="D65" s="722">
        <v>111505</v>
      </c>
      <c r="E65" s="721">
        <v>1115051888</v>
      </c>
      <c r="F65" s="721" t="s">
        <v>431</v>
      </c>
      <c r="G65" s="1127">
        <v>2680642830</v>
      </c>
      <c r="H65" s="1128">
        <v>0</v>
      </c>
      <c r="I65" s="1128">
        <v>2680642830.3899999</v>
      </c>
      <c r="J65" s="1128">
        <v>0.3899998664855957</v>
      </c>
      <c r="K65" s="1128">
        <v>0</v>
      </c>
      <c r="L65" s="1128">
        <v>0.3899998664855957</v>
      </c>
      <c r="M65" s="1128">
        <v>0</v>
      </c>
      <c r="N65" s="1129">
        <v>0</v>
      </c>
      <c r="O65" s="1128">
        <v>0.3899998664855957</v>
      </c>
      <c r="P65" s="1127">
        <v>0.14429995059967041</v>
      </c>
      <c r="Q65" s="1127">
        <v>0</v>
      </c>
      <c r="R65" s="1127">
        <v>0</v>
      </c>
      <c r="S65" s="1127">
        <v>0</v>
      </c>
      <c r="T65" s="1130">
        <v>0</v>
      </c>
      <c r="U65" s="1130">
        <v>0</v>
      </c>
      <c r="V65" s="1130">
        <v>0</v>
      </c>
      <c r="W65" s="1127">
        <v>0</v>
      </c>
      <c r="X65" s="1130">
        <v>0.14429995059967041</v>
      </c>
      <c r="Y65" s="735">
        <v>0.37</v>
      </c>
      <c r="Z65" s="1131">
        <v>0.14429995059967041</v>
      </c>
      <c r="AA65" s="1131">
        <v>0</v>
      </c>
      <c r="AB65" s="1131">
        <v>7.3999929428100589E-2</v>
      </c>
      <c r="AC65" s="1131">
        <v>0</v>
      </c>
      <c r="AD65" s="1131">
        <v>7.0300021171569818E-2</v>
      </c>
      <c r="AE65" s="1131">
        <v>0</v>
      </c>
      <c r="AF65" s="126"/>
      <c r="AG65" s="126"/>
      <c r="AH65" s="126"/>
      <c r="AI65" s="126"/>
      <c r="AJ65" s="126"/>
      <c r="AK65" s="126"/>
      <c r="AL65" s="126">
        <v>65</v>
      </c>
    </row>
    <row r="66" spans="1:38">
      <c r="A66" s="721" t="s">
        <v>1846</v>
      </c>
      <c r="B66" s="722">
        <v>11</v>
      </c>
      <c r="C66" s="722">
        <v>1115</v>
      </c>
      <c r="D66" s="722">
        <v>111505</v>
      </c>
      <c r="E66" s="721">
        <v>1115052000</v>
      </c>
      <c r="F66" s="721" t="s">
        <v>432</v>
      </c>
      <c r="G66" s="1127">
        <v>966804182</v>
      </c>
      <c r="H66" s="1128">
        <v>0</v>
      </c>
      <c r="I66" s="1128">
        <v>966804182.24000001</v>
      </c>
      <c r="J66" s="1128">
        <v>0.24000000953674316</v>
      </c>
      <c r="K66" s="1128">
        <v>0</v>
      </c>
      <c r="L66" s="1128">
        <v>0.24000000953674316</v>
      </c>
      <c r="M66" s="1128">
        <v>0</v>
      </c>
      <c r="N66" s="1129">
        <v>0</v>
      </c>
      <c r="O66" s="1128">
        <v>0.24000000953674316</v>
      </c>
      <c r="P66" s="1127">
        <v>8.8800003528594976E-2</v>
      </c>
      <c r="Q66" s="1127">
        <v>0</v>
      </c>
      <c r="R66" s="1127">
        <v>0</v>
      </c>
      <c r="S66" s="1127">
        <v>0</v>
      </c>
      <c r="T66" s="1130">
        <v>0</v>
      </c>
      <c r="U66" s="1130">
        <v>0</v>
      </c>
      <c r="V66" s="1130">
        <v>0</v>
      </c>
      <c r="W66" s="1127">
        <v>0</v>
      </c>
      <c r="X66" s="1130">
        <v>8.8800003528594976E-2</v>
      </c>
      <c r="Y66" s="735">
        <v>0.37</v>
      </c>
      <c r="Z66" s="1131">
        <v>8.8800003528594976E-2</v>
      </c>
      <c r="AA66" s="1131">
        <v>0</v>
      </c>
      <c r="AB66" s="1131">
        <v>0</v>
      </c>
      <c r="AC66" s="1131">
        <v>-0.11099998235702514</v>
      </c>
      <c r="AD66" s="1131">
        <v>8.8800003528594976E-2</v>
      </c>
      <c r="AE66" s="1131">
        <v>0.11099998235702514</v>
      </c>
      <c r="AF66" s="126"/>
      <c r="AG66" s="126"/>
      <c r="AH66" s="126"/>
      <c r="AI66" s="126"/>
      <c r="AJ66" s="126"/>
      <c r="AK66" s="126"/>
      <c r="AL66" s="126">
        <v>66</v>
      </c>
    </row>
    <row r="67" spans="1:38">
      <c r="A67" s="721" t="s">
        <v>1846</v>
      </c>
      <c r="B67" s="722">
        <v>11</v>
      </c>
      <c r="C67" s="722">
        <v>1115</v>
      </c>
      <c r="D67" s="722">
        <v>111505</v>
      </c>
      <c r="E67" s="721">
        <v>1115052001</v>
      </c>
      <c r="F67" s="721" t="s">
        <v>433</v>
      </c>
      <c r="G67" s="1127">
        <v>-1084460690</v>
      </c>
      <c r="H67" s="1128">
        <v>0</v>
      </c>
      <c r="I67" s="1128">
        <v>-1084460690</v>
      </c>
      <c r="J67" s="1128">
        <v>0</v>
      </c>
      <c r="K67" s="1128">
        <v>0</v>
      </c>
      <c r="L67" s="1128">
        <v>0</v>
      </c>
      <c r="M67" s="1128">
        <v>0</v>
      </c>
      <c r="N67" s="1129">
        <v>0</v>
      </c>
      <c r="O67" s="1128">
        <v>0</v>
      </c>
      <c r="P67" s="1127">
        <v>0</v>
      </c>
      <c r="Q67" s="1127">
        <v>0</v>
      </c>
      <c r="R67" s="1127">
        <v>0</v>
      </c>
      <c r="S67" s="1127">
        <v>0</v>
      </c>
      <c r="T67" s="1130">
        <v>0</v>
      </c>
      <c r="U67" s="1130">
        <v>0</v>
      </c>
      <c r="V67" s="1130">
        <v>0</v>
      </c>
      <c r="W67" s="1127">
        <v>0</v>
      </c>
      <c r="X67" s="1130">
        <v>0</v>
      </c>
      <c r="Y67" s="735">
        <v>0</v>
      </c>
      <c r="Z67" s="1131">
        <v>0</v>
      </c>
      <c r="AA67" s="1131">
        <v>0</v>
      </c>
      <c r="AB67" s="1131">
        <v>0</v>
      </c>
      <c r="AC67" s="1131">
        <v>0</v>
      </c>
      <c r="AD67" s="1131">
        <v>0</v>
      </c>
      <c r="AE67" s="1131">
        <v>0</v>
      </c>
      <c r="AF67" s="126"/>
      <c r="AG67" s="126"/>
      <c r="AH67" s="126"/>
      <c r="AI67" s="126"/>
      <c r="AJ67" s="126"/>
      <c r="AK67" s="126"/>
      <c r="AL67" s="126">
        <v>67</v>
      </c>
    </row>
    <row r="68" spans="1:38">
      <c r="A68" s="721" t="s">
        <v>1846</v>
      </c>
      <c r="B68" s="722">
        <v>11</v>
      </c>
      <c r="C68" s="722">
        <v>1115</v>
      </c>
      <c r="D68" s="722">
        <v>111505</v>
      </c>
      <c r="E68" s="721">
        <v>1115057000</v>
      </c>
      <c r="F68" s="721" t="s">
        <v>434</v>
      </c>
      <c r="G68" s="1127">
        <v>414047975</v>
      </c>
      <c r="H68" s="1128">
        <v>0</v>
      </c>
      <c r="I68" s="1128">
        <v>414047974.69999999</v>
      </c>
      <c r="J68" s="1128">
        <v>-0.30000001192092896</v>
      </c>
      <c r="K68" s="1128">
        <v>0</v>
      </c>
      <c r="L68" s="1128">
        <v>0</v>
      </c>
      <c r="M68" s="1128">
        <v>-0.30000001192092896</v>
      </c>
      <c r="N68" s="1129">
        <v>0</v>
      </c>
      <c r="O68" s="1128">
        <v>-0.30000001192092896</v>
      </c>
      <c r="P68" s="1127">
        <v>-0.11100000441074372</v>
      </c>
      <c r="Q68" s="1127">
        <v>0</v>
      </c>
      <c r="R68" s="1127">
        <v>0</v>
      </c>
      <c r="S68" s="1127">
        <v>0</v>
      </c>
      <c r="T68" s="1130">
        <v>0</v>
      </c>
      <c r="U68" s="1130">
        <v>0</v>
      </c>
      <c r="V68" s="1130">
        <v>0</v>
      </c>
      <c r="W68" s="1127">
        <v>0</v>
      </c>
      <c r="X68" s="1130">
        <v>-0.11100000441074372</v>
      </c>
      <c r="Y68" s="735">
        <v>0.37</v>
      </c>
      <c r="Z68" s="1131">
        <v>0</v>
      </c>
      <c r="AA68" s="1131">
        <v>-0.11100000441074372</v>
      </c>
      <c r="AB68" s="1131">
        <v>0.11470000088214874</v>
      </c>
      <c r="AC68" s="1131">
        <v>0</v>
      </c>
      <c r="AD68" s="1131">
        <v>-0.11470000088214874</v>
      </c>
      <c r="AE68" s="1131">
        <v>-0.11100000441074372</v>
      </c>
      <c r="AF68" s="126"/>
      <c r="AG68" s="126"/>
      <c r="AH68" s="126"/>
      <c r="AI68" s="126"/>
      <c r="AJ68" s="126"/>
      <c r="AK68" s="126"/>
      <c r="AL68" s="126">
        <v>68</v>
      </c>
    </row>
    <row r="69" spans="1:38">
      <c r="A69" s="721" t="s">
        <v>1846</v>
      </c>
      <c r="B69" s="722">
        <v>11</v>
      </c>
      <c r="C69" s="722">
        <v>1115</v>
      </c>
      <c r="D69" s="722">
        <v>111505</v>
      </c>
      <c r="E69" s="721">
        <v>1115057001</v>
      </c>
      <c r="F69" s="721" t="s">
        <v>3501</v>
      </c>
      <c r="G69" s="1127">
        <v>0</v>
      </c>
      <c r="H69" s="1128">
        <v>0</v>
      </c>
      <c r="I69" s="1128">
        <v>0</v>
      </c>
      <c r="J69" s="1128">
        <v>0</v>
      </c>
      <c r="K69" s="1128">
        <v>0</v>
      </c>
      <c r="L69" s="1128">
        <v>0</v>
      </c>
      <c r="M69" s="1128">
        <v>0</v>
      </c>
      <c r="N69" s="1129">
        <v>0</v>
      </c>
      <c r="O69" s="1128">
        <v>0</v>
      </c>
      <c r="P69" s="1127">
        <v>0</v>
      </c>
      <c r="Q69" s="1127">
        <v>0</v>
      </c>
      <c r="R69" s="1127">
        <v>0</v>
      </c>
      <c r="S69" s="1127">
        <v>0</v>
      </c>
      <c r="T69" s="1130">
        <v>0</v>
      </c>
      <c r="U69" s="1130">
        <v>0</v>
      </c>
      <c r="V69" s="1130">
        <v>0</v>
      </c>
      <c r="W69" s="1127">
        <v>0</v>
      </c>
      <c r="X69" s="1130">
        <v>0</v>
      </c>
      <c r="Y69" s="735">
        <v>0</v>
      </c>
      <c r="Z69" s="1131">
        <v>0</v>
      </c>
      <c r="AA69" s="1131">
        <v>0</v>
      </c>
      <c r="AB69" s="1131">
        <v>0</v>
      </c>
      <c r="AC69" s="1131">
        <v>0</v>
      </c>
      <c r="AD69" s="1131">
        <v>0</v>
      </c>
      <c r="AE69" s="1131">
        <v>0</v>
      </c>
      <c r="AF69" s="126"/>
      <c r="AG69" s="126"/>
      <c r="AH69" s="126"/>
      <c r="AI69" s="126"/>
      <c r="AJ69" s="126"/>
      <c r="AK69" s="126"/>
      <c r="AL69" s="126">
        <v>69</v>
      </c>
    </row>
    <row r="70" spans="1:38">
      <c r="A70" s="721" t="s">
        <v>1846</v>
      </c>
      <c r="B70" s="722">
        <v>11</v>
      </c>
      <c r="C70" s="722">
        <v>1115</v>
      </c>
      <c r="D70" s="722">
        <v>111510</v>
      </c>
      <c r="E70" s="721">
        <v>1115101888</v>
      </c>
      <c r="F70" s="721" t="s">
        <v>435</v>
      </c>
      <c r="G70" s="1127">
        <v>43448166466</v>
      </c>
      <c r="H70" s="1128">
        <v>0</v>
      </c>
      <c r="I70" s="1128">
        <v>43448166465.919998</v>
      </c>
      <c r="J70" s="1128">
        <v>-8.00018310546875E-2</v>
      </c>
      <c r="K70" s="1128">
        <v>-8.00018310546875E-2</v>
      </c>
      <c r="L70" s="1128">
        <v>0</v>
      </c>
      <c r="M70" s="1128">
        <v>0</v>
      </c>
      <c r="N70" s="1129">
        <v>0</v>
      </c>
      <c r="O70" s="1128">
        <v>0</v>
      </c>
      <c r="P70" s="1127">
        <v>0</v>
      </c>
      <c r="Q70" s="1127">
        <v>0</v>
      </c>
      <c r="R70" s="1127">
        <v>0</v>
      </c>
      <c r="S70" s="1127">
        <v>0</v>
      </c>
      <c r="T70" s="1130">
        <v>0</v>
      </c>
      <c r="U70" s="1130">
        <v>0</v>
      </c>
      <c r="V70" s="1130">
        <v>0</v>
      </c>
      <c r="W70" s="1127">
        <v>0</v>
      </c>
      <c r="X70" s="1130">
        <v>0</v>
      </c>
      <c r="Y70" s="735">
        <v>0</v>
      </c>
      <c r="Z70" s="1131">
        <v>0</v>
      </c>
      <c r="AA70" s="1131">
        <v>0</v>
      </c>
      <c r="AB70" s="1131">
        <v>0</v>
      </c>
      <c r="AC70" s="1131">
        <v>0</v>
      </c>
      <c r="AD70" s="1131">
        <v>0</v>
      </c>
      <c r="AE70" s="1131">
        <v>0</v>
      </c>
      <c r="AF70" s="126"/>
      <c r="AG70" s="126"/>
      <c r="AH70" s="126"/>
      <c r="AI70" s="126"/>
      <c r="AJ70" s="126"/>
      <c r="AK70" s="126"/>
      <c r="AL70" s="126">
        <v>70</v>
      </c>
    </row>
    <row r="71" spans="1:38">
      <c r="A71" s="721" t="s">
        <v>1846</v>
      </c>
      <c r="B71" s="722">
        <v>11</v>
      </c>
      <c r="C71" s="722">
        <v>1115</v>
      </c>
      <c r="D71" s="722">
        <v>111515</v>
      </c>
      <c r="E71" s="721">
        <v>1115150091</v>
      </c>
      <c r="F71" s="721" t="s">
        <v>3377</v>
      </c>
      <c r="G71" s="1127">
        <v>0</v>
      </c>
      <c r="H71" s="1128">
        <v>0</v>
      </c>
      <c r="I71" s="1128">
        <v>0</v>
      </c>
      <c r="J71" s="1128">
        <v>0</v>
      </c>
      <c r="K71" s="1128">
        <v>0</v>
      </c>
      <c r="L71" s="1128">
        <v>0</v>
      </c>
      <c r="M71" s="1128">
        <v>0</v>
      </c>
      <c r="N71" s="1129">
        <v>0</v>
      </c>
      <c r="O71" s="1128">
        <v>0</v>
      </c>
      <c r="P71" s="1127">
        <v>0</v>
      </c>
      <c r="Q71" s="1127">
        <v>0</v>
      </c>
      <c r="R71" s="1127">
        <v>0</v>
      </c>
      <c r="S71" s="1127">
        <v>0</v>
      </c>
      <c r="T71" s="1130">
        <v>0</v>
      </c>
      <c r="U71" s="1130">
        <v>0</v>
      </c>
      <c r="V71" s="1130">
        <v>0</v>
      </c>
      <c r="W71" s="1127">
        <v>0</v>
      </c>
      <c r="X71" s="1130">
        <v>0</v>
      </c>
      <c r="Y71" s="735">
        <v>0</v>
      </c>
      <c r="Z71" s="1131">
        <v>0</v>
      </c>
      <c r="AA71" s="1131">
        <v>0</v>
      </c>
      <c r="AB71" s="1131">
        <v>0</v>
      </c>
      <c r="AC71" s="1131">
        <v>0</v>
      </c>
      <c r="AD71" s="1131">
        <v>0</v>
      </c>
      <c r="AE71" s="1131">
        <v>0</v>
      </c>
      <c r="AF71" s="126"/>
      <c r="AG71" s="126"/>
      <c r="AH71" s="126"/>
      <c r="AI71" s="126"/>
      <c r="AJ71" s="126"/>
      <c r="AK71" s="126"/>
      <c r="AL71" s="126">
        <v>71</v>
      </c>
    </row>
    <row r="72" spans="1:38">
      <c r="A72" s="721" t="s">
        <v>1846</v>
      </c>
      <c r="B72" s="722">
        <v>11</v>
      </c>
      <c r="C72" s="722">
        <v>1115</v>
      </c>
      <c r="D72" s="722">
        <v>111515</v>
      </c>
      <c r="E72" s="721">
        <v>1115159001</v>
      </c>
      <c r="F72" s="721" t="s">
        <v>436</v>
      </c>
      <c r="G72" s="1127">
        <v>2794792462109</v>
      </c>
      <c r="H72" s="1128">
        <v>0</v>
      </c>
      <c r="I72" s="1128">
        <v>2794792462109.4902</v>
      </c>
      <c r="J72" s="1128">
        <v>0.490234375</v>
      </c>
      <c r="K72" s="1128">
        <v>0.490234375</v>
      </c>
      <c r="L72" s="1128">
        <v>0</v>
      </c>
      <c r="M72" s="1128">
        <v>0</v>
      </c>
      <c r="N72" s="1129">
        <v>0</v>
      </c>
      <c r="O72" s="1128">
        <v>0</v>
      </c>
      <c r="P72" s="1127">
        <v>0</v>
      </c>
      <c r="Q72" s="1127">
        <v>0</v>
      </c>
      <c r="R72" s="1127">
        <v>0</v>
      </c>
      <c r="S72" s="1127">
        <v>0</v>
      </c>
      <c r="T72" s="1130">
        <v>0</v>
      </c>
      <c r="U72" s="1130">
        <v>0</v>
      </c>
      <c r="V72" s="1130">
        <v>0</v>
      </c>
      <c r="W72" s="1127">
        <v>0</v>
      </c>
      <c r="X72" s="1130">
        <v>0</v>
      </c>
      <c r="Y72" s="735">
        <v>0</v>
      </c>
      <c r="Z72" s="1131">
        <v>0</v>
      </c>
      <c r="AA72" s="1131">
        <v>0</v>
      </c>
      <c r="AB72" s="1131">
        <v>0</v>
      </c>
      <c r="AC72" s="1131">
        <v>0</v>
      </c>
      <c r="AD72" s="1131">
        <v>0</v>
      </c>
      <c r="AE72" s="1131">
        <v>0</v>
      </c>
      <c r="AF72" s="126"/>
      <c r="AG72" s="126"/>
      <c r="AH72" s="126"/>
      <c r="AI72" s="126"/>
      <c r="AJ72" s="126"/>
      <c r="AK72" s="126"/>
      <c r="AL72" s="126">
        <v>72</v>
      </c>
    </row>
    <row r="73" spans="1:38">
      <c r="A73" s="721" t="s">
        <v>1846</v>
      </c>
      <c r="B73" s="722">
        <v>11</v>
      </c>
      <c r="C73" s="722">
        <v>1115</v>
      </c>
      <c r="D73" s="722">
        <v>111515</v>
      </c>
      <c r="E73" s="721">
        <v>1115159003</v>
      </c>
      <c r="F73" s="721" t="s">
        <v>437</v>
      </c>
      <c r="G73" s="1127">
        <v>-156300562124</v>
      </c>
      <c r="H73" s="1128">
        <v>0</v>
      </c>
      <c r="I73" s="1128">
        <v>-156300562124.12</v>
      </c>
      <c r="J73" s="1128">
        <v>-0.1199951171875</v>
      </c>
      <c r="K73" s="1128">
        <v>-0.1199951171875</v>
      </c>
      <c r="L73" s="1128">
        <v>0</v>
      </c>
      <c r="M73" s="1128">
        <v>0</v>
      </c>
      <c r="N73" s="1129">
        <v>0</v>
      </c>
      <c r="O73" s="1128">
        <v>0</v>
      </c>
      <c r="P73" s="1127">
        <v>0</v>
      </c>
      <c r="Q73" s="1127">
        <v>0</v>
      </c>
      <c r="R73" s="1127">
        <v>0</v>
      </c>
      <c r="S73" s="1127">
        <v>0</v>
      </c>
      <c r="T73" s="1130">
        <v>0</v>
      </c>
      <c r="U73" s="1130">
        <v>0</v>
      </c>
      <c r="V73" s="1130">
        <v>0</v>
      </c>
      <c r="W73" s="1127">
        <v>0</v>
      </c>
      <c r="X73" s="1130">
        <v>0</v>
      </c>
      <c r="Y73" s="735">
        <v>0</v>
      </c>
      <c r="Z73" s="1131">
        <v>0</v>
      </c>
      <c r="AA73" s="1131">
        <v>0</v>
      </c>
      <c r="AB73" s="1131">
        <v>0</v>
      </c>
      <c r="AC73" s="1131">
        <v>0</v>
      </c>
      <c r="AD73" s="1131">
        <v>0</v>
      </c>
      <c r="AE73" s="1131">
        <v>0</v>
      </c>
      <c r="AF73" s="126"/>
      <c r="AG73" s="126"/>
      <c r="AH73" s="126"/>
      <c r="AI73" s="126"/>
      <c r="AJ73" s="126"/>
      <c r="AK73" s="126"/>
      <c r="AL73" s="126">
        <v>73</v>
      </c>
    </row>
    <row r="74" spans="1:38">
      <c r="A74" s="721" t="s">
        <v>1846</v>
      </c>
      <c r="B74" s="722">
        <v>11</v>
      </c>
      <c r="C74" s="722">
        <v>1115</v>
      </c>
      <c r="D74" s="722">
        <v>111515</v>
      </c>
      <c r="E74" s="721">
        <v>1115159006</v>
      </c>
      <c r="F74" s="721" t="s">
        <v>438</v>
      </c>
      <c r="G74" s="1127">
        <v>-222170137539</v>
      </c>
      <c r="H74" s="1128">
        <v>0</v>
      </c>
      <c r="I74" s="1128">
        <v>-222170137539.42999</v>
      </c>
      <c r="J74" s="1128">
        <v>-0.42999267578125</v>
      </c>
      <c r="K74" s="1128">
        <v>-0.42999267578125</v>
      </c>
      <c r="L74" s="1128">
        <v>0</v>
      </c>
      <c r="M74" s="1128">
        <v>0</v>
      </c>
      <c r="N74" s="1129">
        <v>0</v>
      </c>
      <c r="O74" s="1128">
        <v>0</v>
      </c>
      <c r="P74" s="1127">
        <v>0</v>
      </c>
      <c r="Q74" s="1127">
        <v>0</v>
      </c>
      <c r="R74" s="1127">
        <v>0</v>
      </c>
      <c r="S74" s="1127">
        <v>0</v>
      </c>
      <c r="T74" s="1130">
        <v>0</v>
      </c>
      <c r="U74" s="1130">
        <v>0</v>
      </c>
      <c r="V74" s="1130">
        <v>0</v>
      </c>
      <c r="W74" s="1127">
        <v>0</v>
      </c>
      <c r="X74" s="1130">
        <v>0</v>
      </c>
      <c r="Y74" s="735">
        <v>0</v>
      </c>
      <c r="Z74" s="1131">
        <v>0</v>
      </c>
      <c r="AA74" s="1131">
        <v>0</v>
      </c>
      <c r="AB74" s="1131">
        <v>0</v>
      </c>
      <c r="AC74" s="1131">
        <v>0</v>
      </c>
      <c r="AD74" s="1131">
        <v>0</v>
      </c>
      <c r="AE74" s="1131">
        <v>0</v>
      </c>
      <c r="AF74" s="126"/>
      <c r="AG74" s="126"/>
      <c r="AH74" s="126"/>
      <c r="AI74" s="126"/>
      <c r="AJ74" s="126"/>
      <c r="AK74" s="126"/>
      <c r="AL74" s="126">
        <v>74</v>
      </c>
    </row>
    <row r="75" spans="1:38">
      <c r="A75" s="721" t="s">
        <v>1846</v>
      </c>
      <c r="B75" s="722">
        <v>11</v>
      </c>
      <c r="C75" s="722">
        <v>1115</v>
      </c>
      <c r="D75" s="722">
        <v>111515</v>
      </c>
      <c r="E75" s="721">
        <v>1115159007</v>
      </c>
      <c r="F75" s="721" t="s">
        <v>439</v>
      </c>
      <c r="G75" s="1127">
        <v>-10931406074</v>
      </c>
      <c r="H75" s="1128">
        <v>0</v>
      </c>
      <c r="I75" s="1128">
        <v>-10931406073.809999</v>
      </c>
      <c r="J75" s="1128">
        <v>0.19000053405761719</v>
      </c>
      <c r="K75" s="1128">
        <v>0.19000053405761719</v>
      </c>
      <c r="L75" s="1128">
        <v>0</v>
      </c>
      <c r="M75" s="1128">
        <v>0</v>
      </c>
      <c r="N75" s="1129">
        <v>0</v>
      </c>
      <c r="O75" s="1128">
        <v>0</v>
      </c>
      <c r="P75" s="1127">
        <v>0</v>
      </c>
      <c r="Q75" s="1127">
        <v>0</v>
      </c>
      <c r="R75" s="1127">
        <v>0</v>
      </c>
      <c r="S75" s="1127">
        <v>0</v>
      </c>
      <c r="T75" s="1130">
        <v>0</v>
      </c>
      <c r="U75" s="1130">
        <v>0</v>
      </c>
      <c r="V75" s="1130">
        <v>0</v>
      </c>
      <c r="W75" s="1127">
        <v>0</v>
      </c>
      <c r="X75" s="1130">
        <v>0</v>
      </c>
      <c r="Y75" s="735">
        <v>0</v>
      </c>
      <c r="Z75" s="1131">
        <v>0</v>
      </c>
      <c r="AA75" s="1131">
        <v>0</v>
      </c>
      <c r="AB75" s="1131">
        <v>0</v>
      </c>
      <c r="AC75" s="1131">
        <v>0</v>
      </c>
      <c r="AD75" s="1131">
        <v>0</v>
      </c>
      <c r="AE75" s="1131">
        <v>0</v>
      </c>
      <c r="AF75" s="126"/>
      <c r="AG75" s="126"/>
      <c r="AH75" s="126"/>
      <c r="AI75" s="126"/>
      <c r="AJ75" s="126"/>
      <c r="AK75" s="126"/>
      <c r="AL75" s="126">
        <v>75</v>
      </c>
    </row>
    <row r="76" spans="1:38">
      <c r="A76" s="721" t="s">
        <v>1846</v>
      </c>
      <c r="B76" s="722">
        <v>11</v>
      </c>
      <c r="C76" s="722">
        <v>1115</v>
      </c>
      <c r="D76" s="722">
        <v>111515</v>
      </c>
      <c r="E76" s="721">
        <v>1115159008</v>
      </c>
      <c r="F76" s="721" t="s">
        <v>440</v>
      </c>
      <c r="G76" s="1127">
        <v>-3840608413</v>
      </c>
      <c r="H76" s="1128">
        <v>0</v>
      </c>
      <c r="I76" s="1128">
        <v>-3840608413.3400002</v>
      </c>
      <c r="J76" s="1128">
        <v>-0.34000015258789063</v>
      </c>
      <c r="K76" s="1128">
        <v>-0.34000015258789063</v>
      </c>
      <c r="L76" s="1128">
        <v>0</v>
      </c>
      <c r="M76" s="1128">
        <v>0</v>
      </c>
      <c r="N76" s="1129">
        <v>0</v>
      </c>
      <c r="O76" s="1128">
        <v>0</v>
      </c>
      <c r="P76" s="1127">
        <v>0</v>
      </c>
      <c r="Q76" s="1127">
        <v>0</v>
      </c>
      <c r="R76" s="1127">
        <v>0</v>
      </c>
      <c r="S76" s="1127">
        <v>0</v>
      </c>
      <c r="T76" s="1130">
        <v>0</v>
      </c>
      <c r="U76" s="1130">
        <v>0</v>
      </c>
      <c r="V76" s="1130">
        <v>0</v>
      </c>
      <c r="W76" s="1127">
        <v>0</v>
      </c>
      <c r="X76" s="1130">
        <v>0</v>
      </c>
      <c r="Y76" s="735">
        <v>0</v>
      </c>
      <c r="Z76" s="1131">
        <v>0</v>
      </c>
      <c r="AA76" s="1131">
        <v>0</v>
      </c>
      <c r="AB76" s="1131">
        <v>0</v>
      </c>
      <c r="AC76" s="1131">
        <v>0</v>
      </c>
      <c r="AD76" s="1131">
        <v>0</v>
      </c>
      <c r="AE76" s="1131">
        <v>0</v>
      </c>
      <c r="AF76" s="126"/>
      <c r="AG76" s="126"/>
      <c r="AH76" s="126"/>
      <c r="AI76" s="126"/>
      <c r="AJ76" s="126"/>
      <c r="AK76" s="126"/>
      <c r="AL76" s="126">
        <v>76</v>
      </c>
    </row>
    <row r="77" spans="1:38">
      <c r="A77" s="721" t="s">
        <v>1846</v>
      </c>
      <c r="B77" s="722">
        <v>11</v>
      </c>
      <c r="C77" s="722">
        <v>1115</v>
      </c>
      <c r="D77" s="722">
        <v>111515</v>
      </c>
      <c r="E77" s="721">
        <v>1115159011</v>
      </c>
      <c r="F77" s="721" t="s">
        <v>441</v>
      </c>
      <c r="G77" s="1127">
        <v>-2154133514002</v>
      </c>
      <c r="H77" s="1128">
        <v>0</v>
      </c>
      <c r="I77" s="1128">
        <v>-2154133514002.4299</v>
      </c>
      <c r="J77" s="1128">
        <v>-0.429931640625</v>
      </c>
      <c r="K77" s="1128">
        <v>-0.429931640625</v>
      </c>
      <c r="L77" s="1128">
        <v>0</v>
      </c>
      <c r="M77" s="1128">
        <v>0</v>
      </c>
      <c r="N77" s="1129">
        <v>0</v>
      </c>
      <c r="O77" s="1128">
        <v>0</v>
      </c>
      <c r="P77" s="1127">
        <v>0</v>
      </c>
      <c r="Q77" s="1127">
        <v>0</v>
      </c>
      <c r="R77" s="1127">
        <v>0</v>
      </c>
      <c r="S77" s="1127">
        <v>0</v>
      </c>
      <c r="T77" s="1130">
        <v>0</v>
      </c>
      <c r="U77" s="1130">
        <v>0</v>
      </c>
      <c r="V77" s="1130">
        <v>0</v>
      </c>
      <c r="W77" s="1127">
        <v>0</v>
      </c>
      <c r="X77" s="1130">
        <v>0</v>
      </c>
      <c r="Y77" s="735">
        <v>0</v>
      </c>
      <c r="Z77" s="1131">
        <v>0</v>
      </c>
      <c r="AA77" s="1131">
        <v>0</v>
      </c>
      <c r="AB77" s="1131">
        <v>0</v>
      </c>
      <c r="AC77" s="1131">
        <v>0</v>
      </c>
      <c r="AD77" s="1131">
        <v>0</v>
      </c>
      <c r="AE77" s="1131">
        <v>0</v>
      </c>
      <c r="AF77" s="126"/>
      <c r="AG77" s="126"/>
      <c r="AH77" s="126"/>
      <c r="AI77" s="126"/>
      <c r="AJ77" s="126"/>
      <c r="AK77" s="126"/>
      <c r="AL77" s="126">
        <v>77</v>
      </c>
    </row>
    <row r="78" spans="1:38">
      <c r="A78" s="721" t="s">
        <v>1846</v>
      </c>
      <c r="B78" s="722">
        <v>11</v>
      </c>
      <c r="C78" s="722">
        <v>1115</v>
      </c>
      <c r="D78" s="722">
        <v>111515</v>
      </c>
      <c r="E78" s="721">
        <v>1115159013</v>
      </c>
      <c r="F78" s="721" t="s">
        <v>442</v>
      </c>
      <c r="G78" s="1127">
        <v>-94515</v>
      </c>
      <c r="H78" s="1128">
        <v>0</v>
      </c>
      <c r="I78" s="1128">
        <v>-94515.47</v>
      </c>
      <c r="J78" s="1128">
        <v>-0.47000000000116415</v>
      </c>
      <c r="K78" s="1128">
        <v>-0.47000000000116415</v>
      </c>
      <c r="L78" s="1128">
        <v>0</v>
      </c>
      <c r="M78" s="1128">
        <v>0</v>
      </c>
      <c r="N78" s="1129">
        <v>0</v>
      </c>
      <c r="O78" s="1128">
        <v>0</v>
      </c>
      <c r="P78" s="1127">
        <v>0</v>
      </c>
      <c r="Q78" s="1127">
        <v>0</v>
      </c>
      <c r="R78" s="1127">
        <v>0</v>
      </c>
      <c r="S78" s="1127">
        <v>0</v>
      </c>
      <c r="T78" s="1130">
        <v>0</v>
      </c>
      <c r="U78" s="1130">
        <v>0</v>
      </c>
      <c r="V78" s="1130">
        <v>0</v>
      </c>
      <c r="W78" s="1127">
        <v>0</v>
      </c>
      <c r="X78" s="1130">
        <v>0</v>
      </c>
      <c r="Y78" s="735">
        <v>0</v>
      </c>
      <c r="Z78" s="1131">
        <v>0</v>
      </c>
      <c r="AA78" s="1131">
        <v>0</v>
      </c>
      <c r="AB78" s="1131">
        <v>0</v>
      </c>
      <c r="AC78" s="1131">
        <v>0</v>
      </c>
      <c r="AD78" s="1131">
        <v>0</v>
      </c>
      <c r="AE78" s="1131">
        <v>0</v>
      </c>
      <c r="AF78" s="126"/>
      <c r="AG78" s="126"/>
      <c r="AH78" s="126"/>
      <c r="AI78" s="126"/>
      <c r="AJ78" s="126"/>
      <c r="AK78" s="126"/>
      <c r="AL78" s="126">
        <v>78</v>
      </c>
    </row>
    <row r="79" spans="1:38">
      <c r="A79" s="721" t="s">
        <v>1846</v>
      </c>
      <c r="B79" s="722">
        <v>11</v>
      </c>
      <c r="C79" s="722">
        <v>1115</v>
      </c>
      <c r="D79" s="722">
        <v>111515</v>
      </c>
      <c r="E79" s="721">
        <v>1115159015</v>
      </c>
      <c r="F79" s="721" t="s">
        <v>443</v>
      </c>
      <c r="G79" s="1127">
        <v>207323070517</v>
      </c>
      <c r="H79" s="1128">
        <v>0</v>
      </c>
      <c r="I79" s="1128">
        <v>207323070516.76999</v>
      </c>
      <c r="J79" s="1128">
        <v>-0.230010986328125</v>
      </c>
      <c r="K79" s="1128">
        <v>-0.230010986328125</v>
      </c>
      <c r="L79" s="1128">
        <v>0</v>
      </c>
      <c r="M79" s="1128">
        <v>0</v>
      </c>
      <c r="N79" s="1129">
        <v>0</v>
      </c>
      <c r="O79" s="1128">
        <v>0</v>
      </c>
      <c r="P79" s="1127">
        <v>0</v>
      </c>
      <c r="Q79" s="1127">
        <v>0</v>
      </c>
      <c r="R79" s="1127">
        <v>0</v>
      </c>
      <c r="S79" s="1127">
        <v>0</v>
      </c>
      <c r="T79" s="1130">
        <v>0</v>
      </c>
      <c r="U79" s="1130">
        <v>0</v>
      </c>
      <c r="V79" s="1130">
        <v>0</v>
      </c>
      <c r="W79" s="1127">
        <v>0</v>
      </c>
      <c r="X79" s="1130">
        <v>0</v>
      </c>
      <c r="Y79" s="735">
        <v>0</v>
      </c>
      <c r="Z79" s="1131">
        <v>0</v>
      </c>
      <c r="AA79" s="1131">
        <v>0</v>
      </c>
      <c r="AB79" s="1131">
        <v>0</v>
      </c>
      <c r="AC79" s="1131">
        <v>0</v>
      </c>
      <c r="AD79" s="1131">
        <v>0</v>
      </c>
      <c r="AE79" s="1131">
        <v>0</v>
      </c>
      <c r="AF79" s="126"/>
      <c r="AG79" s="126"/>
      <c r="AH79" s="126"/>
      <c r="AI79" s="126"/>
      <c r="AJ79" s="126"/>
      <c r="AK79" s="126"/>
      <c r="AL79" s="126">
        <v>79</v>
      </c>
    </row>
    <row r="80" spans="1:38">
      <c r="A80" s="721" t="s">
        <v>1846</v>
      </c>
      <c r="B80" s="722">
        <v>11</v>
      </c>
      <c r="C80" s="722">
        <v>1115</v>
      </c>
      <c r="D80" s="722">
        <v>111515</v>
      </c>
      <c r="E80" s="721">
        <v>1115159016</v>
      </c>
      <c r="F80" s="721" t="s">
        <v>444</v>
      </c>
      <c r="G80" s="1127">
        <v>-3257073548691</v>
      </c>
      <c r="H80" s="1128">
        <v>0</v>
      </c>
      <c r="I80" s="1128">
        <v>-3257073548691.4102</v>
      </c>
      <c r="J80" s="1128">
        <v>-0.41015625</v>
      </c>
      <c r="K80" s="1128">
        <v>-0.41015625</v>
      </c>
      <c r="L80" s="1128">
        <v>0</v>
      </c>
      <c r="M80" s="1128">
        <v>0</v>
      </c>
      <c r="N80" s="1129">
        <v>0</v>
      </c>
      <c r="O80" s="1128">
        <v>0</v>
      </c>
      <c r="P80" s="1127">
        <v>0</v>
      </c>
      <c r="Q80" s="1127">
        <v>0</v>
      </c>
      <c r="R80" s="1127">
        <v>0</v>
      </c>
      <c r="S80" s="1127">
        <v>0</v>
      </c>
      <c r="T80" s="1130">
        <v>0</v>
      </c>
      <c r="U80" s="1130">
        <v>0</v>
      </c>
      <c r="V80" s="1130">
        <v>0</v>
      </c>
      <c r="W80" s="1127">
        <v>0</v>
      </c>
      <c r="X80" s="1130">
        <v>0</v>
      </c>
      <c r="Y80" s="735">
        <v>0</v>
      </c>
      <c r="Z80" s="1131">
        <v>0</v>
      </c>
      <c r="AA80" s="1131">
        <v>0</v>
      </c>
      <c r="AB80" s="1131">
        <v>0</v>
      </c>
      <c r="AC80" s="1131">
        <v>0</v>
      </c>
      <c r="AD80" s="1131">
        <v>0</v>
      </c>
      <c r="AE80" s="1131">
        <v>0</v>
      </c>
      <c r="AF80" s="126"/>
      <c r="AG80" s="126"/>
      <c r="AH80" s="126"/>
      <c r="AI80" s="126"/>
      <c r="AJ80" s="126"/>
      <c r="AK80" s="126"/>
      <c r="AL80" s="126">
        <v>80</v>
      </c>
    </row>
    <row r="81" spans="1:38">
      <c r="A81" s="721" t="s">
        <v>1846</v>
      </c>
      <c r="B81" s="722">
        <v>11</v>
      </c>
      <c r="C81" s="722">
        <v>1115</v>
      </c>
      <c r="D81" s="722">
        <v>111515</v>
      </c>
      <c r="E81" s="721">
        <v>1115159019</v>
      </c>
      <c r="F81" s="721" t="s">
        <v>445</v>
      </c>
      <c r="G81" s="1127">
        <v>-21681527982</v>
      </c>
      <c r="H81" s="1128">
        <v>0</v>
      </c>
      <c r="I81" s="1128">
        <v>-21681527982.490002</v>
      </c>
      <c r="J81" s="1128">
        <v>-0.49000167846679688</v>
      </c>
      <c r="K81" s="1128">
        <v>-0.49000167846679688</v>
      </c>
      <c r="L81" s="1128">
        <v>0</v>
      </c>
      <c r="M81" s="1128">
        <v>0</v>
      </c>
      <c r="N81" s="1129">
        <v>0</v>
      </c>
      <c r="O81" s="1128">
        <v>0</v>
      </c>
      <c r="P81" s="1127">
        <v>0</v>
      </c>
      <c r="Q81" s="1127">
        <v>0</v>
      </c>
      <c r="R81" s="1127">
        <v>0</v>
      </c>
      <c r="S81" s="1127">
        <v>0</v>
      </c>
      <c r="T81" s="1130">
        <v>0</v>
      </c>
      <c r="U81" s="1130">
        <v>0</v>
      </c>
      <c r="V81" s="1130">
        <v>0</v>
      </c>
      <c r="W81" s="1127">
        <v>0</v>
      </c>
      <c r="X81" s="1130">
        <v>0</v>
      </c>
      <c r="Y81" s="735">
        <v>0</v>
      </c>
      <c r="Z81" s="1131">
        <v>0</v>
      </c>
      <c r="AA81" s="1131">
        <v>0</v>
      </c>
      <c r="AB81" s="1131">
        <v>0</v>
      </c>
      <c r="AC81" s="1131">
        <v>0</v>
      </c>
      <c r="AD81" s="1131">
        <v>0</v>
      </c>
      <c r="AE81" s="1131">
        <v>0</v>
      </c>
      <c r="AF81" s="126"/>
      <c r="AG81" s="126"/>
      <c r="AH81" s="126"/>
      <c r="AI81" s="126"/>
      <c r="AJ81" s="126"/>
      <c r="AK81" s="126"/>
      <c r="AL81" s="126">
        <v>81</v>
      </c>
    </row>
    <row r="82" spans="1:38">
      <c r="A82" s="721" t="s">
        <v>1846</v>
      </c>
      <c r="B82" s="722">
        <v>11</v>
      </c>
      <c r="C82" s="722">
        <v>1115</v>
      </c>
      <c r="D82" s="722">
        <v>111515</v>
      </c>
      <c r="E82" s="721">
        <v>1115159035</v>
      </c>
      <c r="F82" s="721" t="s">
        <v>446</v>
      </c>
      <c r="G82" s="1127">
        <v>0</v>
      </c>
      <c r="H82" s="1128">
        <v>0</v>
      </c>
      <c r="I82" s="1128">
        <v>0</v>
      </c>
      <c r="J82" s="1128">
        <v>0</v>
      </c>
      <c r="K82" s="1128">
        <v>0</v>
      </c>
      <c r="L82" s="1128">
        <v>0</v>
      </c>
      <c r="M82" s="1128">
        <v>0</v>
      </c>
      <c r="N82" s="1129">
        <v>0</v>
      </c>
      <c r="O82" s="1128">
        <v>0</v>
      </c>
      <c r="P82" s="1127">
        <v>0</v>
      </c>
      <c r="Q82" s="1127">
        <v>0</v>
      </c>
      <c r="R82" s="1127">
        <v>0</v>
      </c>
      <c r="S82" s="1127">
        <v>0</v>
      </c>
      <c r="T82" s="1130">
        <v>0</v>
      </c>
      <c r="U82" s="1130">
        <v>0</v>
      </c>
      <c r="V82" s="1130">
        <v>0</v>
      </c>
      <c r="W82" s="1127">
        <v>0</v>
      </c>
      <c r="X82" s="1130">
        <v>0</v>
      </c>
      <c r="Y82" s="735">
        <v>0</v>
      </c>
      <c r="Z82" s="1131">
        <v>0</v>
      </c>
      <c r="AA82" s="1131">
        <v>0</v>
      </c>
      <c r="AB82" s="1131">
        <v>0</v>
      </c>
      <c r="AC82" s="1131">
        <v>0</v>
      </c>
      <c r="AD82" s="1131">
        <v>0</v>
      </c>
      <c r="AE82" s="1131">
        <v>0</v>
      </c>
      <c r="AF82" s="126"/>
      <c r="AG82" s="126"/>
      <c r="AH82" s="126"/>
      <c r="AI82" s="126"/>
      <c r="AJ82" s="126"/>
      <c r="AK82" s="126"/>
      <c r="AL82" s="126">
        <v>82</v>
      </c>
    </row>
    <row r="83" spans="1:38">
      <c r="A83" s="721" t="s">
        <v>1846</v>
      </c>
      <c r="B83" s="722">
        <v>11</v>
      </c>
      <c r="C83" s="722">
        <v>1115</v>
      </c>
      <c r="D83" s="722">
        <v>111515</v>
      </c>
      <c r="E83" s="721">
        <v>1115159040</v>
      </c>
      <c r="F83" s="721" t="s">
        <v>446</v>
      </c>
      <c r="G83" s="1127">
        <v>170107178371</v>
      </c>
      <c r="H83" s="1128">
        <v>0</v>
      </c>
      <c r="I83" s="1128">
        <v>170107178371.26001</v>
      </c>
      <c r="J83" s="1128">
        <v>0.260009765625</v>
      </c>
      <c r="K83" s="1128">
        <v>0.260009765625</v>
      </c>
      <c r="L83" s="1128">
        <v>0</v>
      </c>
      <c r="M83" s="1128">
        <v>0</v>
      </c>
      <c r="N83" s="1129">
        <v>0</v>
      </c>
      <c r="O83" s="1128">
        <v>0</v>
      </c>
      <c r="P83" s="1127">
        <v>0</v>
      </c>
      <c r="Q83" s="1127">
        <v>0</v>
      </c>
      <c r="R83" s="1127">
        <v>0</v>
      </c>
      <c r="S83" s="1127">
        <v>0</v>
      </c>
      <c r="T83" s="1130">
        <v>0</v>
      </c>
      <c r="U83" s="1130">
        <v>0</v>
      </c>
      <c r="V83" s="1130">
        <v>0</v>
      </c>
      <c r="W83" s="1127">
        <v>0</v>
      </c>
      <c r="X83" s="1130">
        <v>0</v>
      </c>
      <c r="Y83" s="735">
        <v>0</v>
      </c>
      <c r="Z83" s="1131">
        <v>0</v>
      </c>
      <c r="AA83" s="1131">
        <v>0</v>
      </c>
      <c r="AB83" s="1131">
        <v>0</v>
      </c>
      <c r="AC83" s="1131">
        <v>0</v>
      </c>
      <c r="AD83" s="1131">
        <v>0</v>
      </c>
      <c r="AE83" s="1131">
        <v>0</v>
      </c>
      <c r="AF83" s="126"/>
      <c r="AG83" s="126"/>
      <c r="AH83" s="126"/>
      <c r="AI83" s="126"/>
      <c r="AJ83" s="126"/>
      <c r="AK83" s="126"/>
      <c r="AL83" s="126">
        <v>83</v>
      </c>
    </row>
    <row r="84" spans="1:38">
      <c r="A84" s="721" t="s">
        <v>1846</v>
      </c>
      <c r="B84" s="722">
        <v>11</v>
      </c>
      <c r="C84" s="722">
        <v>1115</v>
      </c>
      <c r="D84" s="722">
        <v>111515</v>
      </c>
      <c r="E84" s="721">
        <v>1115159201</v>
      </c>
      <c r="F84" s="721" t="s">
        <v>446</v>
      </c>
      <c r="G84" s="1127">
        <v>-861795946</v>
      </c>
      <c r="H84" s="1128">
        <v>0</v>
      </c>
      <c r="I84" s="1128">
        <v>-861795945.96000004</v>
      </c>
      <c r="J84" s="1128">
        <v>3.9999961853027344E-2</v>
      </c>
      <c r="K84" s="1128">
        <v>0</v>
      </c>
      <c r="L84" s="1128">
        <v>3.9999961853027344E-2</v>
      </c>
      <c r="M84" s="1128">
        <v>0</v>
      </c>
      <c r="N84" s="1129">
        <v>0</v>
      </c>
      <c r="O84" s="1128">
        <v>3.9999961853027344E-2</v>
      </c>
      <c r="P84" s="1127">
        <v>1.4799985885620117E-2</v>
      </c>
      <c r="Q84" s="1127">
        <v>0</v>
      </c>
      <c r="R84" s="1127">
        <v>0</v>
      </c>
      <c r="S84" s="1127">
        <v>0</v>
      </c>
      <c r="T84" s="1130">
        <v>0</v>
      </c>
      <c r="U84" s="1130">
        <v>0</v>
      </c>
      <c r="V84" s="1130">
        <v>0</v>
      </c>
      <c r="W84" s="1127">
        <v>0</v>
      </c>
      <c r="X84" s="1130">
        <v>1.4799985885620117E-2</v>
      </c>
      <c r="Y84" s="735">
        <v>0.37</v>
      </c>
      <c r="Z84" s="1131">
        <v>1.4799985885620117E-2</v>
      </c>
      <c r="AA84" s="1131">
        <v>0</v>
      </c>
      <c r="AB84" s="1131">
        <v>0</v>
      </c>
      <c r="AC84" s="1131">
        <v>0</v>
      </c>
      <c r="AD84" s="1131">
        <v>1.4799985885620117E-2</v>
      </c>
      <c r="AE84" s="1131">
        <v>0</v>
      </c>
      <c r="AF84" s="126"/>
      <c r="AG84" s="126"/>
      <c r="AH84" s="126"/>
      <c r="AI84" s="126"/>
      <c r="AJ84" s="126"/>
      <c r="AK84" s="126"/>
      <c r="AL84" s="126">
        <v>84</v>
      </c>
    </row>
    <row r="85" spans="1:38">
      <c r="A85" s="721" t="s">
        <v>1846</v>
      </c>
      <c r="B85" s="722">
        <v>11</v>
      </c>
      <c r="C85" s="722">
        <v>1115</v>
      </c>
      <c r="D85" s="722">
        <v>111515</v>
      </c>
      <c r="E85" s="721">
        <v>1115159203</v>
      </c>
      <c r="F85" s="721" t="s">
        <v>437</v>
      </c>
      <c r="G85" s="1127">
        <v>40385203</v>
      </c>
      <c r="H85" s="1128">
        <v>0</v>
      </c>
      <c r="I85" s="1128">
        <v>40385203.079999998</v>
      </c>
      <c r="J85" s="1128">
        <v>7.9999998211860657E-2</v>
      </c>
      <c r="K85" s="1128">
        <v>0</v>
      </c>
      <c r="L85" s="1128">
        <v>7.9999998211860657E-2</v>
      </c>
      <c r="M85" s="1128">
        <v>0</v>
      </c>
      <c r="N85" s="1129">
        <v>0</v>
      </c>
      <c r="O85" s="1128">
        <v>7.9999998211860657E-2</v>
      </c>
      <c r="P85" s="1127">
        <v>2.9599999338388444E-2</v>
      </c>
      <c r="Q85" s="1127">
        <v>0</v>
      </c>
      <c r="R85" s="1127">
        <v>0</v>
      </c>
      <c r="S85" s="1127">
        <v>0</v>
      </c>
      <c r="T85" s="1130">
        <v>0</v>
      </c>
      <c r="U85" s="1130">
        <v>0</v>
      </c>
      <c r="V85" s="1130">
        <v>0</v>
      </c>
      <c r="W85" s="1127">
        <v>0</v>
      </c>
      <c r="X85" s="1130">
        <v>2.9599999338388444E-2</v>
      </c>
      <c r="Y85" s="735">
        <v>0.37</v>
      </c>
      <c r="Z85" s="1131">
        <v>2.9599999338388444E-2</v>
      </c>
      <c r="AA85" s="1131">
        <v>0</v>
      </c>
      <c r="AB85" s="1131">
        <v>0</v>
      </c>
      <c r="AC85" s="1131">
        <v>0</v>
      </c>
      <c r="AD85" s="1131">
        <v>2.9599999338388444E-2</v>
      </c>
      <c r="AE85" s="1131">
        <v>0</v>
      </c>
      <c r="AF85" s="126"/>
      <c r="AG85" s="126"/>
      <c r="AH85" s="126"/>
      <c r="AI85" s="126"/>
      <c r="AJ85" s="126"/>
      <c r="AK85" s="126"/>
      <c r="AL85" s="126">
        <v>85</v>
      </c>
    </row>
    <row r="86" spans="1:38">
      <c r="A86" s="721" t="s">
        <v>1846</v>
      </c>
      <c r="B86" s="722">
        <v>11</v>
      </c>
      <c r="C86" s="722">
        <v>1115</v>
      </c>
      <c r="D86" s="722">
        <v>111515</v>
      </c>
      <c r="E86" s="721">
        <v>1115159205</v>
      </c>
      <c r="F86" s="721" t="s">
        <v>438</v>
      </c>
      <c r="G86" s="1127">
        <v>89831843</v>
      </c>
      <c r="H86" s="1128">
        <v>0</v>
      </c>
      <c r="I86" s="1128">
        <v>89831843.239999995</v>
      </c>
      <c r="J86" s="1128">
        <v>0.23999999463558197</v>
      </c>
      <c r="K86" s="1128">
        <v>0</v>
      </c>
      <c r="L86" s="1128">
        <v>0.23999999463558197</v>
      </c>
      <c r="M86" s="1128">
        <v>0</v>
      </c>
      <c r="N86" s="1129">
        <v>0</v>
      </c>
      <c r="O86" s="1128">
        <v>0.23999999463558197</v>
      </c>
      <c r="P86" s="1127">
        <v>8.8799998015165332E-2</v>
      </c>
      <c r="Q86" s="1127">
        <v>0</v>
      </c>
      <c r="R86" s="1127">
        <v>0</v>
      </c>
      <c r="S86" s="1127">
        <v>0</v>
      </c>
      <c r="T86" s="1130">
        <v>0</v>
      </c>
      <c r="U86" s="1130">
        <v>0</v>
      </c>
      <c r="V86" s="1130">
        <v>0</v>
      </c>
      <c r="W86" s="1127">
        <v>0</v>
      </c>
      <c r="X86" s="1130">
        <v>8.8799998015165332E-2</v>
      </c>
      <c r="Y86" s="735">
        <v>0.37</v>
      </c>
      <c r="Z86" s="1131">
        <v>8.8799998015165332E-2</v>
      </c>
      <c r="AA86" s="1131">
        <v>0</v>
      </c>
      <c r="AB86" s="1131">
        <v>0</v>
      </c>
      <c r="AC86" s="1131">
        <v>0</v>
      </c>
      <c r="AD86" s="1131">
        <v>8.8799998015165332E-2</v>
      </c>
      <c r="AE86" s="1131">
        <v>0</v>
      </c>
      <c r="AF86" s="126"/>
      <c r="AG86" s="126"/>
      <c r="AH86" s="126"/>
      <c r="AI86" s="126"/>
      <c r="AJ86" s="126"/>
      <c r="AK86" s="126"/>
      <c r="AL86" s="126">
        <v>86</v>
      </c>
    </row>
    <row r="87" spans="1:38">
      <c r="A87" s="721" t="s">
        <v>1846</v>
      </c>
      <c r="B87" s="722">
        <v>11</v>
      </c>
      <c r="C87" s="722">
        <v>1115</v>
      </c>
      <c r="D87" s="722">
        <v>111515</v>
      </c>
      <c r="E87" s="721">
        <v>1115159207</v>
      </c>
      <c r="F87" s="721" t="s">
        <v>439</v>
      </c>
      <c r="G87" s="1127">
        <v>44895191</v>
      </c>
      <c r="H87" s="1128">
        <v>0</v>
      </c>
      <c r="I87" s="1128">
        <v>44895191.210000001</v>
      </c>
      <c r="J87" s="1128">
        <v>0.21000000089406967</v>
      </c>
      <c r="K87" s="1128">
        <v>0</v>
      </c>
      <c r="L87" s="1128">
        <v>0.21000000089406967</v>
      </c>
      <c r="M87" s="1128">
        <v>0</v>
      </c>
      <c r="N87" s="1129">
        <v>0</v>
      </c>
      <c r="O87" s="1128">
        <v>0.21000000089406967</v>
      </c>
      <c r="P87" s="1127">
        <v>7.7700000330805777E-2</v>
      </c>
      <c r="Q87" s="1127">
        <v>0</v>
      </c>
      <c r="R87" s="1127">
        <v>0</v>
      </c>
      <c r="S87" s="1127">
        <v>0</v>
      </c>
      <c r="T87" s="1130">
        <v>0</v>
      </c>
      <c r="U87" s="1130">
        <v>0</v>
      </c>
      <c r="V87" s="1130">
        <v>0</v>
      </c>
      <c r="W87" s="1127">
        <v>0</v>
      </c>
      <c r="X87" s="1130">
        <v>7.7700000330805777E-2</v>
      </c>
      <c r="Y87" s="735">
        <v>0.37</v>
      </c>
      <c r="Z87" s="1131">
        <v>7.7700000330805777E-2</v>
      </c>
      <c r="AA87" s="1131">
        <v>0</v>
      </c>
      <c r="AB87" s="1131">
        <v>0</v>
      </c>
      <c r="AC87" s="1131">
        <v>0</v>
      </c>
      <c r="AD87" s="1131">
        <v>7.7700000330805777E-2</v>
      </c>
      <c r="AE87" s="1131">
        <v>0</v>
      </c>
      <c r="AF87" s="126"/>
      <c r="AG87" s="126"/>
      <c r="AH87" s="126"/>
      <c r="AI87" s="126"/>
      <c r="AJ87" s="126"/>
      <c r="AK87" s="126"/>
      <c r="AL87" s="126">
        <v>87</v>
      </c>
    </row>
    <row r="88" spans="1:38">
      <c r="A88" s="721" t="s">
        <v>1846</v>
      </c>
      <c r="B88" s="722">
        <v>11</v>
      </c>
      <c r="C88" s="722">
        <v>1115</v>
      </c>
      <c r="D88" s="722">
        <v>111515</v>
      </c>
      <c r="E88" s="721">
        <v>1115159208</v>
      </c>
      <c r="F88" s="721" t="s">
        <v>447</v>
      </c>
      <c r="G88" s="1127">
        <v>10897064</v>
      </c>
      <c r="H88" s="1128">
        <v>0</v>
      </c>
      <c r="I88" s="1128">
        <v>10897064.32</v>
      </c>
      <c r="J88" s="1128">
        <v>0.32000000029802322</v>
      </c>
      <c r="K88" s="1128">
        <v>0</v>
      </c>
      <c r="L88" s="1128">
        <v>0.32000000029802322</v>
      </c>
      <c r="M88" s="1128">
        <v>0</v>
      </c>
      <c r="N88" s="1129">
        <v>0</v>
      </c>
      <c r="O88" s="1128">
        <v>0.32000000029802322</v>
      </c>
      <c r="P88" s="1127">
        <v>0.11840000011026859</v>
      </c>
      <c r="Q88" s="1127">
        <v>0</v>
      </c>
      <c r="R88" s="1127">
        <v>0</v>
      </c>
      <c r="S88" s="1127">
        <v>0</v>
      </c>
      <c r="T88" s="1130">
        <v>0</v>
      </c>
      <c r="U88" s="1130">
        <v>0</v>
      </c>
      <c r="V88" s="1130">
        <v>0</v>
      </c>
      <c r="W88" s="1127">
        <v>0</v>
      </c>
      <c r="X88" s="1130">
        <v>0.11840000011026859</v>
      </c>
      <c r="Y88" s="735">
        <v>0.37</v>
      </c>
      <c r="Z88" s="1131">
        <v>0.11840000011026859</v>
      </c>
      <c r="AA88" s="1131">
        <v>0</v>
      </c>
      <c r="AB88" s="1131">
        <v>0</v>
      </c>
      <c r="AC88" s="1131">
        <v>0</v>
      </c>
      <c r="AD88" s="1131">
        <v>0.11840000011026859</v>
      </c>
      <c r="AE88" s="1131">
        <v>0</v>
      </c>
      <c r="AF88" s="126"/>
      <c r="AG88" s="126"/>
      <c r="AH88" s="126"/>
      <c r="AI88" s="126"/>
      <c r="AJ88" s="126"/>
      <c r="AK88" s="126"/>
      <c r="AL88" s="126">
        <v>88</v>
      </c>
    </row>
    <row r="89" spans="1:38">
      <c r="A89" s="721" t="s">
        <v>1846</v>
      </c>
      <c r="B89" s="722">
        <v>11</v>
      </c>
      <c r="C89" s="722">
        <v>1115</v>
      </c>
      <c r="D89" s="722">
        <v>111515</v>
      </c>
      <c r="E89" s="721">
        <v>1115159211</v>
      </c>
      <c r="F89" s="721" t="s">
        <v>3890</v>
      </c>
      <c r="G89" s="1127">
        <v>84069806447</v>
      </c>
      <c r="H89" s="1128">
        <v>0</v>
      </c>
      <c r="I89" s="1128">
        <v>84069806447.320007</v>
      </c>
      <c r="J89" s="1128">
        <v>0.32000732421875</v>
      </c>
      <c r="K89" s="1128">
        <v>0</v>
      </c>
      <c r="L89" s="1128">
        <v>0.32000732421875</v>
      </c>
      <c r="M89" s="1128">
        <v>0</v>
      </c>
      <c r="N89" s="1129">
        <v>0</v>
      </c>
      <c r="O89" s="1128">
        <v>0.32000732421875</v>
      </c>
      <c r="P89" s="1127">
        <v>0.1184027099609375</v>
      </c>
      <c r="Q89" s="1127">
        <v>0</v>
      </c>
      <c r="R89" s="1127">
        <v>0</v>
      </c>
      <c r="S89" s="1127">
        <v>0</v>
      </c>
      <c r="T89" s="1130">
        <v>0</v>
      </c>
      <c r="U89" s="1130">
        <v>0</v>
      </c>
      <c r="V89" s="1130">
        <v>0</v>
      </c>
      <c r="W89" s="1127">
        <v>0</v>
      </c>
      <c r="X89" s="1130">
        <v>0.1184027099609375</v>
      </c>
      <c r="Y89" s="735">
        <v>0.37</v>
      </c>
      <c r="Z89" s="1131">
        <v>0.1184027099609375</v>
      </c>
      <c r="AA89" s="1131">
        <v>0</v>
      </c>
      <c r="AB89" s="1131">
        <v>0</v>
      </c>
      <c r="AC89" s="1131">
        <v>0</v>
      </c>
      <c r="AD89" s="1131">
        <v>0.1184027099609375</v>
      </c>
      <c r="AE89" s="1131">
        <v>0</v>
      </c>
      <c r="AF89" s="126"/>
      <c r="AG89" s="126"/>
      <c r="AH89" s="126"/>
      <c r="AI89" s="126"/>
      <c r="AJ89" s="126"/>
      <c r="AK89" s="126"/>
      <c r="AL89" s="126">
        <v>89</v>
      </c>
    </row>
    <row r="90" spans="1:38">
      <c r="A90" s="721" t="s">
        <v>1846</v>
      </c>
      <c r="B90" s="722">
        <v>11</v>
      </c>
      <c r="C90" s="722">
        <v>1115</v>
      </c>
      <c r="D90" s="722">
        <v>111515</v>
      </c>
      <c r="E90" s="721">
        <v>1115159213</v>
      </c>
      <c r="F90" s="721" t="s">
        <v>442</v>
      </c>
      <c r="G90" s="1127">
        <v>2254844</v>
      </c>
      <c r="H90" s="1128">
        <v>0</v>
      </c>
      <c r="I90" s="1128">
        <v>2254844.39</v>
      </c>
      <c r="J90" s="1128">
        <v>0.39000000013038516</v>
      </c>
      <c r="K90" s="1128">
        <v>0</v>
      </c>
      <c r="L90" s="1128">
        <v>0.39000000013038516</v>
      </c>
      <c r="M90" s="1128">
        <v>0</v>
      </c>
      <c r="N90" s="1129">
        <v>0</v>
      </c>
      <c r="O90" s="1128">
        <v>0.39000000013038516</v>
      </c>
      <c r="P90" s="1127">
        <v>0.1443000000482425</v>
      </c>
      <c r="Q90" s="1127">
        <v>0</v>
      </c>
      <c r="R90" s="1127">
        <v>0</v>
      </c>
      <c r="S90" s="1127">
        <v>0</v>
      </c>
      <c r="T90" s="1130">
        <v>0</v>
      </c>
      <c r="U90" s="1130">
        <v>0</v>
      </c>
      <c r="V90" s="1130">
        <v>0</v>
      </c>
      <c r="W90" s="1127">
        <v>0</v>
      </c>
      <c r="X90" s="1130">
        <v>0.1443000000482425</v>
      </c>
      <c r="Y90" s="735">
        <v>0.37</v>
      </c>
      <c r="Z90" s="1131">
        <v>0.1443000000482425</v>
      </c>
      <c r="AA90" s="1131">
        <v>0</v>
      </c>
      <c r="AB90" s="1131">
        <v>0</v>
      </c>
      <c r="AC90" s="1131">
        <v>0</v>
      </c>
      <c r="AD90" s="1131">
        <v>0.1443000000482425</v>
      </c>
      <c r="AE90" s="1131">
        <v>0</v>
      </c>
      <c r="AF90" s="126"/>
      <c r="AG90" s="126"/>
      <c r="AH90" s="126"/>
      <c r="AI90" s="126"/>
      <c r="AJ90" s="126"/>
      <c r="AK90" s="126"/>
      <c r="AL90" s="126">
        <v>90</v>
      </c>
    </row>
    <row r="91" spans="1:38">
      <c r="A91" s="721" t="s">
        <v>1846</v>
      </c>
      <c r="B91" s="722">
        <v>11</v>
      </c>
      <c r="C91" s="722">
        <v>1115</v>
      </c>
      <c r="D91" s="722">
        <v>111515</v>
      </c>
      <c r="E91" s="721">
        <v>1115159215</v>
      </c>
      <c r="F91" s="721" t="s">
        <v>443</v>
      </c>
      <c r="G91" s="1127">
        <v>-92067004</v>
      </c>
      <c r="H91" s="1128">
        <v>0</v>
      </c>
      <c r="I91" s="1128">
        <v>-92067004.379999995</v>
      </c>
      <c r="J91" s="1128">
        <v>-0.37999999523162842</v>
      </c>
      <c r="K91" s="1128">
        <v>0</v>
      </c>
      <c r="L91" s="1128">
        <v>0</v>
      </c>
      <c r="M91" s="1128">
        <v>-0.37999999523162842</v>
      </c>
      <c r="N91" s="1129">
        <v>0</v>
      </c>
      <c r="O91" s="1128">
        <v>-0.37999999523162842</v>
      </c>
      <c r="P91" s="1127">
        <v>-0.14059999823570252</v>
      </c>
      <c r="Q91" s="1127">
        <v>0</v>
      </c>
      <c r="R91" s="1127">
        <v>0</v>
      </c>
      <c r="S91" s="1127">
        <v>0</v>
      </c>
      <c r="T91" s="1130">
        <v>0</v>
      </c>
      <c r="U91" s="1130">
        <v>0</v>
      </c>
      <c r="V91" s="1130">
        <v>0</v>
      </c>
      <c r="W91" s="1127">
        <v>0</v>
      </c>
      <c r="X91" s="1130">
        <v>-0.14059999823570252</v>
      </c>
      <c r="Y91" s="735">
        <v>0.37</v>
      </c>
      <c r="Z91" s="1131">
        <v>0</v>
      </c>
      <c r="AA91" s="1131">
        <v>-0.14059999823570252</v>
      </c>
      <c r="AB91" s="1131">
        <v>0</v>
      </c>
      <c r="AC91" s="1131">
        <v>0</v>
      </c>
      <c r="AD91" s="1131">
        <v>0</v>
      </c>
      <c r="AE91" s="1131">
        <v>-0.14059999823570252</v>
      </c>
      <c r="AF91" s="126"/>
      <c r="AG91" s="126"/>
      <c r="AH91" s="126"/>
      <c r="AI91" s="126"/>
      <c r="AJ91" s="126"/>
      <c r="AK91" s="126"/>
      <c r="AL91" s="126">
        <v>91</v>
      </c>
    </row>
    <row r="92" spans="1:38">
      <c r="A92" s="721" t="s">
        <v>1846</v>
      </c>
      <c r="B92" s="722">
        <v>11</v>
      </c>
      <c r="C92" s="722">
        <v>1115</v>
      </c>
      <c r="D92" s="722">
        <v>111515</v>
      </c>
      <c r="E92" s="721">
        <v>1115159216</v>
      </c>
      <c r="F92" s="721" t="s">
        <v>444</v>
      </c>
      <c r="G92" s="1127">
        <v>985650634</v>
      </c>
      <c r="H92" s="1128">
        <v>0</v>
      </c>
      <c r="I92" s="1128">
        <v>985650633.98000002</v>
      </c>
      <c r="J92" s="1128">
        <v>-1.9999980926513672E-2</v>
      </c>
      <c r="K92" s="1128">
        <v>0</v>
      </c>
      <c r="L92" s="1128">
        <v>0</v>
      </c>
      <c r="M92" s="1128">
        <v>-1.9999980926513672E-2</v>
      </c>
      <c r="N92" s="1129">
        <v>0</v>
      </c>
      <c r="O92" s="1128">
        <v>-1.9999980926513672E-2</v>
      </c>
      <c r="P92" s="1127">
        <v>-7.3999929428100585E-3</v>
      </c>
      <c r="Q92" s="1127">
        <v>0</v>
      </c>
      <c r="R92" s="1127">
        <v>0</v>
      </c>
      <c r="S92" s="1127">
        <v>0</v>
      </c>
      <c r="T92" s="1130">
        <v>0</v>
      </c>
      <c r="U92" s="1130">
        <v>0</v>
      </c>
      <c r="V92" s="1130">
        <v>0</v>
      </c>
      <c r="W92" s="1127">
        <v>0</v>
      </c>
      <c r="X92" s="1130">
        <v>-7.3999929428100585E-3</v>
      </c>
      <c r="Y92" s="735">
        <v>0.37</v>
      </c>
      <c r="Z92" s="1131">
        <v>0</v>
      </c>
      <c r="AA92" s="1131">
        <v>-7.3999929428100585E-3</v>
      </c>
      <c r="AB92" s="1131">
        <v>0</v>
      </c>
      <c r="AC92" s="1131">
        <v>0</v>
      </c>
      <c r="AD92" s="1131">
        <v>0</v>
      </c>
      <c r="AE92" s="1131">
        <v>-7.3999929428100585E-3</v>
      </c>
      <c r="AF92" s="126"/>
      <c r="AG92" s="126"/>
      <c r="AH92" s="126"/>
      <c r="AI92" s="126"/>
      <c r="AJ92" s="126"/>
      <c r="AK92" s="126"/>
      <c r="AL92" s="126">
        <v>92</v>
      </c>
    </row>
    <row r="93" spans="1:38">
      <c r="A93" s="721" t="s">
        <v>1846</v>
      </c>
      <c r="B93" s="722">
        <v>11</v>
      </c>
      <c r="C93" s="722">
        <v>1115</v>
      </c>
      <c r="D93" s="722">
        <v>111515</v>
      </c>
      <c r="E93" s="721">
        <v>1115159219</v>
      </c>
      <c r="F93" s="721" t="s">
        <v>3891</v>
      </c>
      <c r="G93" s="1127">
        <v>144916254</v>
      </c>
      <c r="H93" s="1128">
        <v>0</v>
      </c>
      <c r="I93" s="1128">
        <v>144916254.15000001</v>
      </c>
      <c r="J93" s="1128">
        <v>0.15000000596046448</v>
      </c>
      <c r="K93" s="1128">
        <v>0</v>
      </c>
      <c r="L93" s="1128">
        <v>0.15000000596046448</v>
      </c>
      <c r="M93" s="1128">
        <v>0</v>
      </c>
      <c r="N93" s="1129">
        <v>0</v>
      </c>
      <c r="O93" s="1128">
        <v>0.15000000596046448</v>
      </c>
      <c r="P93" s="1127">
        <v>5.5500002205371858E-2</v>
      </c>
      <c r="Q93" s="1127">
        <v>0</v>
      </c>
      <c r="R93" s="1127">
        <v>0</v>
      </c>
      <c r="S93" s="1127">
        <v>0</v>
      </c>
      <c r="T93" s="1130">
        <v>0</v>
      </c>
      <c r="U93" s="1130">
        <v>0</v>
      </c>
      <c r="V93" s="1130">
        <v>0</v>
      </c>
      <c r="W93" s="1127">
        <v>0</v>
      </c>
      <c r="X93" s="1130">
        <v>5.5500002205371858E-2</v>
      </c>
      <c r="Y93" s="735">
        <v>0.37</v>
      </c>
      <c r="Z93" s="1131">
        <v>5.5500002205371858E-2</v>
      </c>
      <c r="AA93" s="1131">
        <v>0</v>
      </c>
      <c r="AB93" s="1131">
        <v>0</v>
      </c>
      <c r="AC93" s="1131">
        <v>0</v>
      </c>
      <c r="AD93" s="1131">
        <v>5.5500002205371858E-2</v>
      </c>
      <c r="AE93" s="1131">
        <v>0</v>
      </c>
      <c r="AF93" s="126"/>
      <c r="AG93" s="126"/>
      <c r="AH93" s="126"/>
      <c r="AI93" s="126"/>
      <c r="AJ93" s="126"/>
      <c r="AK93" s="126"/>
      <c r="AL93" s="126">
        <v>93</v>
      </c>
    </row>
    <row r="94" spans="1:38">
      <c r="A94" s="721" t="s">
        <v>1846</v>
      </c>
      <c r="B94" s="722">
        <v>11</v>
      </c>
      <c r="C94" s="722">
        <v>1115</v>
      </c>
      <c r="D94" s="722">
        <v>111515</v>
      </c>
      <c r="E94" s="721">
        <v>1115159333</v>
      </c>
      <c r="F94" s="721" t="s">
        <v>446</v>
      </c>
      <c r="G94" s="1127">
        <v>4701390</v>
      </c>
      <c r="H94" s="1128">
        <v>0</v>
      </c>
      <c r="I94" s="1128">
        <v>4701390</v>
      </c>
      <c r="J94" s="1128">
        <v>0</v>
      </c>
      <c r="K94" s="1128">
        <v>0</v>
      </c>
      <c r="L94" s="1128">
        <v>0</v>
      </c>
      <c r="M94" s="1128">
        <v>0</v>
      </c>
      <c r="N94" s="1129">
        <v>0</v>
      </c>
      <c r="O94" s="1128">
        <v>0</v>
      </c>
      <c r="P94" s="1127">
        <v>0</v>
      </c>
      <c r="Q94" s="1127">
        <v>0</v>
      </c>
      <c r="R94" s="1127">
        <v>0</v>
      </c>
      <c r="S94" s="1127">
        <v>0</v>
      </c>
      <c r="T94" s="1130">
        <v>0</v>
      </c>
      <c r="U94" s="1130">
        <v>0</v>
      </c>
      <c r="V94" s="1130">
        <v>0</v>
      </c>
      <c r="W94" s="1127">
        <v>0</v>
      </c>
      <c r="X94" s="1130">
        <v>0</v>
      </c>
      <c r="Y94" s="735">
        <v>0</v>
      </c>
      <c r="Z94" s="1131">
        <v>0</v>
      </c>
      <c r="AA94" s="1131">
        <v>0</v>
      </c>
      <c r="AB94" s="1131">
        <v>0</v>
      </c>
      <c r="AC94" s="1131">
        <v>0</v>
      </c>
      <c r="AD94" s="1131">
        <v>0</v>
      </c>
      <c r="AE94" s="1131">
        <v>0</v>
      </c>
      <c r="AF94" s="126"/>
      <c r="AG94" s="126"/>
      <c r="AH94" s="126"/>
      <c r="AI94" s="126"/>
      <c r="AJ94" s="126"/>
      <c r="AK94" s="126"/>
      <c r="AL94" s="126">
        <v>94</v>
      </c>
    </row>
    <row r="95" spans="1:38">
      <c r="A95" s="721" t="s">
        <v>1846</v>
      </c>
      <c r="B95" s="722">
        <v>11</v>
      </c>
      <c r="C95" s="722">
        <v>1115</v>
      </c>
      <c r="D95" s="722">
        <v>111515</v>
      </c>
      <c r="E95" s="721">
        <v>1115159401</v>
      </c>
      <c r="F95" s="721" t="s">
        <v>448</v>
      </c>
      <c r="G95" s="1127">
        <v>-5156390678</v>
      </c>
      <c r="H95" s="1128">
        <v>0</v>
      </c>
      <c r="I95" s="1128">
        <v>-5156390677.8500004</v>
      </c>
      <c r="J95" s="1128">
        <v>0.14999961853027344</v>
      </c>
      <c r="K95" s="1128">
        <v>0.14999961853027344</v>
      </c>
      <c r="L95" s="1128">
        <v>0</v>
      </c>
      <c r="M95" s="1128">
        <v>0</v>
      </c>
      <c r="N95" s="1129">
        <v>0</v>
      </c>
      <c r="O95" s="1128">
        <v>0</v>
      </c>
      <c r="P95" s="1127">
        <v>0</v>
      </c>
      <c r="Q95" s="1127">
        <v>0</v>
      </c>
      <c r="R95" s="1127">
        <v>0</v>
      </c>
      <c r="S95" s="1127">
        <v>0</v>
      </c>
      <c r="T95" s="1130">
        <v>0</v>
      </c>
      <c r="U95" s="1130">
        <v>0</v>
      </c>
      <c r="V95" s="1130">
        <v>0</v>
      </c>
      <c r="W95" s="1127">
        <v>0</v>
      </c>
      <c r="X95" s="1130">
        <v>0</v>
      </c>
      <c r="Y95" s="735">
        <v>0</v>
      </c>
      <c r="Z95" s="1131">
        <v>0</v>
      </c>
      <c r="AA95" s="1131">
        <v>0</v>
      </c>
      <c r="AB95" s="1131">
        <v>0</v>
      </c>
      <c r="AC95" s="1131">
        <v>0</v>
      </c>
      <c r="AD95" s="1131">
        <v>0</v>
      </c>
      <c r="AE95" s="1131">
        <v>0</v>
      </c>
      <c r="AF95" s="126"/>
      <c r="AG95" s="126"/>
      <c r="AH95" s="126"/>
      <c r="AI95" s="126"/>
      <c r="AJ95" s="126"/>
      <c r="AK95" s="126"/>
      <c r="AL95" s="126">
        <v>95</v>
      </c>
    </row>
    <row r="96" spans="1:38">
      <c r="A96" s="721" t="s">
        <v>1846</v>
      </c>
      <c r="B96" s="722">
        <v>11</v>
      </c>
      <c r="C96" s="722">
        <v>1115</v>
      </c>
      <c r="D96" s="722">
        <v>111515</v>
      </c>
      <c r="E96" s="721">
        <v>1115159403</v>
      </c>
      <c r="F96" s="721" t="s">
        <v>449</v>
      </c>
      <c r="G96" s="1127">
        <v>273224897</v>
      </c>
      <c r="H96" s="1128">
        <v>0</v>
      </c>
      <c r="I96" s="1128">
        <v>273224896.63</v>
      </c>
      <c r="J96" s="1128">
        <v>-0.37000000476837158</v>
      </c>
      <c r="K96" s="1128">
        <v>-0.37000000476837158</v>
      </c>
      <c r="L96" s="1128">
        <v>0</v>
      </c>
      <c r="M96" s="1128">
        <v>0</v>
      </c>
      <c r="N96" s="1129">
        <v>0</v>
      </c>
      <c r="O96" s="1128">
        <v>0</v>
      </c>
      <c r="P96" s="1127">
        <v>0</v>
      </c>
      <c r="Q96" s="1127">
        <v>0</v>
      </c>
      <c r="R96" s="1127">
        <v>0</v>
      </c>
      <c r="S96" s="1127">
        <v>0</v>
      </c>
      <c r="T96" s="1130">
        <v>0</v>
      </c>
      <c r="U96" s="1130">
        <v>0</v>
      </c>
      <c r="V96" s="1130">
        <v>0</v>
      </c>
      <c r="W96" s="1127">
        <v>0</v>
      </c>
      <c r="X96" s="1130">
        <v>0</v>
      </c>
      <c r="Y96" s="735">
        <v>0</v>
      </c>
      <c r="Z96" s="1131">
        <v>0</v>
      </c>
      <c r="AA96" s="1131">
        <v>0</v>
      </c>
      <c r="AB96" s="1131">
        <v>0</v>
      </c>
      <c r="AC96" s="1131">
        <v>0</v>
      </c>
      <c r="AD96" s="1131">
        <v>0</v>
      </c>
      <c r="AE96" s="1131">
        <v>0</v>
      </c>
      <c r="AF96" s="126"/>
      <c r="AG96" s="126"/>
      <c r="AH96" s="126"/>
      <c r="AI96" s="126"/>
      <c r="AJ96" s="126"/>
      <c r="AK96" s="126"/>
      <c r="AL96" s="126">
        <v>96</v>
      </c>
    </row>
    <row r="97" spans="1:38">
      <c r="A97" s="721" t="s">
        <v>1846</v>
      </c>
      <c r="B97" s="722">
        <v>11</v>
      </c>
      <c r="C97" s="722">
        <v>1115</v>
      </c>
      <c r="D97" s="722">
        <v>111515</v>
      </c>
      <c r="E97" s="721">
        <v>1115159405</v>
      </c>
      <c r="F97" s="721" t="s">
        <v>450</v>
      </c>
      <c r="G97" s="1127">
        <v>351322855</v>
      </c>
      <c r="H97" s="1128">
        <v>0</v>
      </c>
      <c r="I97" s="1128">
        <v>351322854.95999998</v>
      </c>
      <c r="J97" s="1128">
        <v>-4.0000021457672119E-2</v>
      </c>
      <c r="K97" s="1128">
        <v>-4.0000021457672119E-2</v>
      </c>
      <c r="L97" s="1128">
        <v>0</v>
      </c>
      <c r="M97" s="1128">
        <v>0</v>
      </c>
      <c r="N97" s="1129">
        <v>0</v>
      </c>
      <c r="O97" s="1128">
        <v>0</v>
      </c>
      <c r="P97" s="1127">
        <v>0</v>
      </c>
      <c r="Q97" s="1127">
        <v>0</v>
      </c>
      <c r="R97" s="1127">
        <v>0</v>
      </c>
      <c r="S97" s="1127">
        <v>0</v>
      </c>
      <c r="T97" s="1130">
        <v>0</v>
      </c>
      <c r="U97" s="1130">
        <v>0</v>
      </c>
      <c r="V97" s="1130">
        <v>0</v>
      </c>
      <c r="W97" s="1127">
        <v>0</v>
      </c>
      <c r="X97" s="1130">
        <v>0</v>
      </c>
      <c r="Y97" s="735">
        <v>0</v>
      </c>
      <c r="Z97" s="1131">
        <v>0</v>
      </c>
      <c r="AA97" s="1131">
        <v>0</v>
      </c>
      <c r="AB97" s="1131">
        <v>0</v>
      </c>
      <c r="AC97" s="1131">
        <v>0</v>
      </c>
      <c r="AD97" s="1131">
        <v>0</v>
      </c>
      <c r="AE97" s="1131">
        <v>0</v>
      </c>
      <c r="AF97" s="126"/>
      <c r="AG97" s="126"/>
      <c r="AH97" s="126"/>
      <c r="AI97" s="126"/>
      <c r="AJ97" s="126"/>
      <c r="AK97" s="126"/>
      <c r="AL97" s="126">
        <v>97</v>
      </c>
    </row>
    <row r="98" spans="1:38">
      <c r="A98" s="721" t="s">
        <v>1846</v>
      </c>
      <c r="B98" s="722">
        <v>11</v>
      </c>
      <c r="C98" s="722">
        <v>1115</v>
      </c>
      <c r="D98" s="722">
        <v>111515</v>
      </c>
      <c r="E98" s="721">
        <v>1115159407</v>
      </c>
      <c r="F98" s="721" t="s">
        <v>451</v>
      </c>
      <c r="G98" s="1127">
        <v>142122360</v>
      </c>
      <c r="H98" s="1128">
        <v>0</v>
      </c>
      <c r="I98" s="1128">
        <v>142122360.44999999</v>
      </c>
      <c r="J98" s="1128">
        <v>0.44999998807907104</v>
      </c>
      <c r="K98" s="1128">
        <v>0.44999998807907104</v>
      </c>
      <c r="L98" s="1128">
        <v>0</v>
      </c>
      <c r="M98" s="1128">
        <v>0</v>
      </c>
      <c r="N98" s="1129">
        <v>0</v>
      </c>
      <c r="O98" s="1128">
        <v>0</v>
      </c>
      <c r="P98" s="1127">
        <v>0</v>
      </c>
      <c r="Q98" s="1127">
        <v>0</v>
      </c>
      <c r="R98" s="1127">
        <v>0</v>
      </c>
      <c r="S98" s="1127">
        <v>0</v>
      </c>
      <c r="T98" s="1130">
        <v>0</v>
      </c>
      <c r="U98" s="1130">
        <v>0</v>
      </c>
      <c r="V98" s="1130">
        <v>0</v>
      </c>
      <c r="W98" s="1127">
        <v>0</v>
      </c>
      <c r="X98" s="1130">
        <v>0</v>
      </c>
      <c r="Y98" s="735">
        <v>0</v>
      </c>
      <c r="Z98" s="1131">
        <v>0</v>
      </c>
      <c r="AA98" s="1131">
        <v>0</v>
      </c>
      <c r="AB98" s="1131">
        <v>0</v>
      </c>
      <c r="AC98" s="1131">
        <v>0</v>
      </c>
      <c r="AD98" s="1131">
        <v>0</v>
      </c>
      <c r="AE98" s="1131">
        <v>0</v>
      </c>
      <c r="AF98" s="126"/>
      <c r="AG98" s="126"/>
      <c r="AH98" s="126"/>
      <c r="AI98" s="126"/>
      <c r="AJ98" s="126"/>
      <c r="AK98" s="126"/>
      <c r="AL98" s="126">
        <v>98</v>
      </c>
    </row>
    <row r="99" spans="1:38">
      <c r="A99" s="721" t="s">
        <v>1846</v>
      </c>
      <c r="B99" s="722">
        <v>11</v>
      </c>
      <c r="C99" s="722">
        <v>1115</v>
      </c>
      <c r="D99" s="722">
        <v>111515</v>
      </c>
      <c r="E99" s="721">
        <v>1115159408</v>
      </c>
      <c r="F99" s="721" t="s">
        <v>452</v>
      </c>
      <c r="G99" s="1127">
        <v>5695883</v>
      </c>
      <c r="H99" s="1128">
        <v>0</v>
      </c>
      <c r="I99" s="1128">
        <v>5695883.4500000002</v>
      </c>
      <c r="J99" s="1128">
        <v>0.45000000018626451</v>
      </c>
      <c r="K99" s="1128">
        <v>0.45000000018626451</v>
      </c>
      <c r="L99" s="1128">
        <v>0</v>
      </c>
      <c r="M99" s="1128">
        <v>0</v>
      </c>
      <c r="N99" s="1129">
        <v>0</v>
      </c>
      <c r="O99" s="1128">
        <v>0</v>
      </c>
      <c r="P99" s="1127">
        <v>0</v>
      </c>
      <c r="Q99" s="1127">
        <v>0</v>
      </c>
      <c r="R99" s="1127">
        <v>0</v>
      </c>
      <c r="S99" s="1127">
        <v>0</v>
      </c>
      <c r="T99" s="1130">
        <v>0</v>
      </c>
      <c r="U99" s="1130">
        <v>0</v>
      </c>
      <c r="V99" s="1130">
        <v>0</v>
      </c>
      <c r="W99" s="1127">
        <v>0</v>
      </c>
      <c r="X99" s="1130">
        <v>0</v>
      </c>
      <c r="Y99" s="735">
        <v>0</v>
      </c>
      <c r="Z99" s="1131">
        <v>0</v>
      </c>
      <c r="AA99" s="1131">
        <v>0</v>
      </c>
      <c r="AB99" s="1131">
        <v>0</v>
      </c>
      <c r="AC99" s="1131">
        <v>0</v>
      </c>
      <c r="AD99" s="1131">
        <v>0</v>
      </c>
      <c r="AE99" s="1131">
        <v>0</v>
      </c>
      <c r="AF99" s="126"/>
      <c r="AG99" s="126"/>
      <c r="AH99" s="126"/>
      <c r="AI99" s="126"/>
      <c r="AJ99" s="126"/>
      <c r="AK99" s="126"/>
      <c r="AL99" s="126">
        <v>99</v>
      </c>
    </row>
    <row r="100" spans="1:38">
      <c r="A100" s="721" t="s">
        <v>1846</v>
      </c>
      <c r="B100" s="722">
        <v>11</v>
      </c>
      <c r="C100" s="722">
        <v>1115</v>
      </c>
      <c r="D100" s="722">
        <v>111515</v>
      </c>
      <c r="E100" s="721">
        <v>1115159411</v>
      </c>
      <c r="F100" s="721" t="s">
        <v>453</v>
      </c>
      <c r="G100" s="1127">
        <v>2842979660</v>
      </c>
      <c r="H100" s="1128">
        <v>0</v>
      </c>
      <c r="I100" s="1128">
        <v>2842979660.4699998</v>
      </c>
      <c r="J100" s="1128">
        <v>0.46999979019165039</v>
      </c>
      <c r="K100" s="1128">
        <v>0.46999979019165039</v>
      </c>
      <c r="L100" s="1128">
        <v>0</v>
      </c>
      <c r="M100" s="1128">
        <v>0</v>
      </c>
      <c r="N100" s="1129">
        <v>0</v>
      </c>
      <c r="O100" s="1128">
        <v>0</v>
      </c>
      <c r="P100" s="1127">
        <v>0</v>
      </c>
      <c r="Q100" s="1127">
        <v>0</v>
      </c>
      <c r="R100" s="1127">
        <v>0</v>
      </c>
      <c r="S100" s="1127">
        <v>0</v>
      </c>
      <c r="T100" s="1130">
        <v>0</v>
      </c>
      <c r="U100" s="1130">
        <v>0</v>
      </c>
      <c r="V100" s="1130">
        <v>0</v>
      </c>
      <c r="W100" s="1127">
        <v>0</v>
      </c>
      <c r="X100" s="1130">
        <v>0</v>
      </c>
      <c r="Y100" s="735">
        <v>0</v>
      </c>
      <c r="Z100" s="1131">
        <v>0</v>
      </c>
      <c r="AA100" s="1131">
        <v>0</v>
      </c>
      <c r="AB100" s="1131">
        <v>0</v>
      </c>
      <c r="AC100" s="1131">
        <v>0</v>
      </c>
      <c r="AD100" s="1131">
        <v>0</v>
      </c>
      <c r="AE100" s="1131">
        <v>0</v>
      </c>
      <c r="AF100" s="126"/>
      <c r="AG100" s="126"/>
      <c r="AH100" s="126"/>
      <c r="AI100" s="126"/>
      <c r="AJ100" s="126"/>
      <c r="AK100" s="126"/>
      <c r="AL100" s="126">
        <v>100</v>
      </c>
    </row>
    <row r="101" spans="1:38">
      <c r="A101" s="721" t="s">
        <v>1846</v>
      </c>
      <c r="B101" s="722">
        <v>11</v>
      </c>
      <c r="C101" s="722">
        <v>1115</v>
      </c>
      <c r="D101" s="722">
        <v>111515</v>
      </c>
      <c r="E101" s="721">
        <v>1115159415</v>
      </c>
      <c r="F101" s="721" t="s">
        <v>454</v>
      </c>
      <c r="G101" s="1127">
        <v>442169664</v>
      </c>
      <c r="H101" s="1128">
        <v>0</v>
      </c>
      <c r="I101" s="1128">
        <v>442169663.91000003</v>
      </c>
      <c r="J101" s="1128">
        <v>-8.9999973773956299E-2</v>
      </c>
      <c r="K101" s="1128">
        <v>-8.9999973773956299E-2</v>
      </c>
      <c r="L101" s="1128">
        <v>0</v>
      </c>
      <c r="M101" s="1128">
        <v>0</v>
      </c>
      <c r="N101" s="1129">
        <v>0</v>
      </c>
      <c r="O101" s="1128">
        <v>0</v>
      </c>
      <c r="P101" s="1127">
        <v>0</v>
      </c>
      <c r="Q101" s="1127">
        <v>0</v>
      </c>
      <c r="R101" s="1127">
        <v>0</v>
      </c>
      <c r="S101" s="1127">
        <v>0</v>
      </c>
      <c r="T101" s="1130">
        <v>0</v>
      </c>
      <c r="U101" s="1130">
        <v>0</v>
      </c>
      <c r="V101" s="1130">
        <v>0</v>
      </c>
      <c r="W101" s="1127">
        <v>0</v>
      </c>
      <c r="X101" s="1130">
        <v>0</v>
      </c>
      <c r="Y101" s="735">
        <v>0</v>
      </c>
      <c r="Z101" s="1131">
        <v>0</v>
      </c>
      <c r="AA101" s="1131">
        <v>0</v>
      </c>
      <c r="AB101" s="1131">
        <v>0</v>
      </c>
      <c r="AC101" s="1131">
        <v>0</v>
      </c>
      <c r="AD101" s="1131">
        <v>0</v>
      </c>
      <c r="AE101" s="1131">
        <v>0</v>
      </c>
      <c r="AF101" s="126"/>
      <c r="AG101" s="126"/>
      <c r="AH101" s="126"/>
      <c r="AI101" s="126"/>
      <c r="AJ101" s="126"/>
      <c r="AK101" s="126"/>
      <c r="AL101" s="126">
        <v>101</v>
      </c>
    </row>
    <row r="102" spans="1:38">
      <c r="A102" s="721" t="s">
        <v>1846</v>
      </c>
      <c r="B102" s="722">
        <v>11</v>
      </c>
      <c r="C102" s="722">
        <v>1115</v>
      </c>
      <c r="D102" s="722">
        <v>111515</v>
      </c>
      <c r="E102" s="721">
        <v>1115159416</v>
      </c>
      <c r="F102" s="721" t="s">
        <v>455</v>
      </c>
      <c r="G102" s="1127">
        <v>20652190555</v>
      </c>
      <c r="H102" s="1128">
        <v>0</v>
      </c>
      <c r="I102" s="1128">
        <v>20652190554.700001</v>
      </c>
      <c r="J102" s="1128">
        <v>-0.29999923706054688</v>
      </c>
      <c r="K102" s="1128">
        <v>-0.29999923706054688</v>
      </c>
      <c r="L102" s="1128">
        <v>0</v>
      </c>
      <c r="M102" s="1128">
        <v>0</v>
      </c>
      <c r="N102" s="1129">
        <v>0</v>
      </c>
      <c r="O102" s="1128">
        <v>0</v>
      </c>
      <c r="P102" s="1127">
        <v>0</v>
      </c>
      <c r="Q102" s="1127">
        <v>0</v>
      </c>
      <c r="R102" s="1127">
        <v>0</v>
      </c>
      <c r="S102" s="1127">
        <v>0</v>
      </c>
      <c r="T102" s="1130">
        <v>0</v>
      </c>
      <c r="U102" s="1130">
        <v>0</v>
      </c>
      <c r="V102" s="1130">
        <v>0</v>
      </c>
      <c r="W102" s="1127">
        <v>0</v>
      </c>
      <c r="X102" s="1130">
        <v>0</v>
      </c>
      <c r="Y102" s="735">
        <v>0</v>
      </c>
      <c r="Z102" s="1131">
        <v>0</v>
      </c>
      <c r="AA102" s="1131">
        <v>0</v>
      </c>
      <c r="AB102" s="1131">
        <v>0</v>
      </c>
      <c r="AC102" s="1131">
        <v>0</v>
      </c>
      <c r="AD102" s="1131">
        <v>0</v>
      </c>
      <c r="AE102" s="1131">
        <v>0</v>
      </c>
      <c r="AF102" s="126"/>
      <c r="AG102" s="126"/>
      <c r="AH102" s="126"/>
      <c r="AI102" s="126"/>
      <c r="AJ102" s="126"/>
      <c r="AK102" s="126"/>
      <c r="AL102" s="126">
        <v>102</v>
      </c>
    </row>
    <row r="103" spans="1:38">
      <c r="A103" s="721" t="s">
        <v>1846</v>
      </c>
      <c r="B103" s="722">
        <v>11</v>
      </c>
      <c r="C103" s="722">
        <v>1115</v>
      </c>
      <c r="D103" s="722">
        <v>111515</v>
      </c>
      <c r="E103" s="721">
        <v>1115159419</v>
      </c>
      <c r="F103" s="721" t="s">
        <v>456</v>
      </c>
      <c r="G103" s="1127">
        <v>202876691</v>
      </c>
      <c r="H103" s="1128">
        <v>0</v>
      </c>
      <c r="I103" s="1128">
        <v>202876690.52000001</v>
      </c>
      <c r="J103" s="1128">
        <v>-0.47999998927116394</v>
      </c>
      <c r="K103" s="1128">
        <v>-0.47999998927116394</v>
      </c>
      <c r="L103" s="1128">
        <v>0</v>
      </c>
      <c r="M103" s="1128">
        <v>0</v>
      </c>
      <c r="N103" s="1129">
        <v>0</v>
      </c>
      <c r="O103" s="1128">
        <v>0</v>
      </c>
      <c r="P103" s="1127">
        <v>0</v>
      </c>
      <c r="Q103" s="1127">
        <v>0</v>
      </c>
      <c r="R103" s="1127">
        <v>0</v>
      </c>
      <c r="S103" s="1127">
        <v>0</v>
      </c>
      <c r="T103" s="1130">
        <v>0</v>
      </c>
      <c r="U103" s="1130">
        <v>0</v>
      </c>
      <c r="V103" s="1130">
        <v>0</v>
      </c>
      <c r="W103" s="1127">
        <v>0</v>
      </c>
      <c r="X103" s="1130">
        <v>0</v>
      </c>
      <c r="Y103" s="735">
        <v>0</v>
      </c>
      <c r="Z103" s="1131">
        <v>0</v>
      </c>
      <c r="AA103" s="1131">
        <v>0</v>
      </c>
      <c r="AB103" s="1131">
        <v>0</v>
      </c>
      <c r="AC103" s="1131">
        <v>0</v>
      </c>
      <c r="AD103" s="1131">
        <v>0</v>
      </c>
      <c r="AE103" s="1131">
        <v>0</v>
      </c>
      <c r="AF103" s="126"/>
      <c r="AG103" s="126"/>
      <c r="AH103" s="126"/>
      <c r="AI103" s="126"/>
      <c r="AJ103" s="126"/>
      <c r="AK103" s="126"/>
      <c r="AL103" s="126">
        <v>103</v>
      </c>
    </row>
    <row r="104" spans="1:38">
      <c r="A104" s="721" t="s">
        <v>1846</v>
      </c>
      <c r="B104" s="722">
        <v>11</v>
      </c>
      <c r="C104" s="722">
        <v>1115</v>
      </c>
      <c r="D104" s="722">
        <v>111515</v>
      </c>
      <c r="E104" s="721">
        <v>1115159488</v>
      </c>
      <c r="F104" s="721" t="s">
        <v>457</v>
      </c>
      <c r="G104" s="1127">
        <v>-83248135667</v>
      </c>
      <c r="H104" s="1128">
        <v>0</v>
      </c>
      <c r="I104" s="1128">
        <v>-83248135667.020004</v>
      </c>
      <c r="J104" s="1128">
        <v>-2.00042724609375E-2</v>
      </c>
      <c r="K104" s="1128">
        <v>-2.00042724609375E-2</v>
      </c>
      <c r="L104" s="1128">
        <v>0</v>
      </c>
      <c r="M104" s="1128">
        <v>0</v>
      </c>
      <c r="N104" s="1129">
        <v>0</v>
      </c>
      <c r="O104" s="1128">
        <v>0</v>
      </c>
      <c r="P104" s="1127">
        <v>0</v>
      </c>
      <c r="Q104" s="1127">
        <v>0</v>
      </c>
      <c r="R104" s="1127">
        <v>0</v>
      </c>
      <c r="S104" s="1127">
        <v>0</v>
      </c>
      <c r="T104" s="1130">
        <v>0</v>
      </c>
      <c r="U104" s="1130">
        <v>0</v>
      </c>
      <c r="V104" s="1130">
        <v>0</v>
      </c>
      <c r="W104" s="1127">
        <v>0</v>
      </c>
      <c r="X104" s="1130">
        <v>0</v>
      </c>
      <c r="Y104" s="735">
        <v>0</v>
      </c>
      <c r="Z104" s="1131">
        <v>0</v>
      </c>
      <c r="AA104" s="1131">
        <v>0</v>
      </c>
      <c r="AB104" s="1131">
        <v>0</v>
      </c>
      <c r="AC104" s="1131">
        <v>0</v>
      </c>
      <c r="AD104" s="1131">
        <v>0</v>
      </c>
      <c r="AE104" s="1131">
        <v>0</v>
      </c>
      <c r="AF104" s="126"/>
      <c r="AG104" s="126"/>
      <c r="AH104" s="126"/>
      <c r="AI104" s="126"/>
      <c r="AJ104" s="126"/>
      <c r="AK104" s="126"/>
      <c r="AL104" s="126">
        <v>104</v>
      </c>
    </row>
    <row r="105" spans="1:38">
      <c r="A105" s="721" t="s">
        <v>1846</v>
      </c>
      <c r="B105" s="722">
        <v>11</v>
      </c>
      <c r="C105" s="722">
        <v>1115</v>
      </c>
      <c r="D105" s="722">
        <v>111515</v>
      </c>
      <c r="E105" s="721">
        <v>1115159499</v>
      </c>
      <c r="F105" s="721" t="s">
        <v>458</v>
      </c>
      <c r="G105" s="1127">
        <v>3333173638794</v>
      </c>
      <c r="H105" s="1128">
        <v>0</v>
      </c>
      <c r="I105" s="1128">
        <v>3333173638793.8198</v>
      </c>
      <c r="J105" s="1128">
        <v>-0.18017578125</v>
      </c>
      <c r="K105" s="1128">
        <v>-0.18017578125</v>
      </c>
      <c r="L105" s="1128">
        <v>0</v>
      </c>
      <c r="M105" s="1128">
        <v>0</v>
      </c>
      <c r="N105" s="1129">
        <v>0</v>
      </c>
      <c r="O105" s="1128">
        <v>0</v>
      </c>
      <c r="P105" s="1127">
        <v>0</v>
      </c>
      <c r="Q105" s="1127">
        <v>0</v>
      </c>
      <c r="R105" s="1127">
        <v>0</v>
      </c>
      <c r="S105" s="1127">
        <v>0</v>
      </c>
      <c r="T105" s="1130">
        <v>0</v>
      </c>
      <c r="U105" s="1130">
        <v>0</v>
      </c>
      <c r="V105" s="1130">
        <v>0</v>
      </c>
      <c r="W105" s="1127">
        <v>0</v>
      </c>
      <c r="X105" s="1130">
        <v>0</v>
      </c>
      <c r="Y105" s="735">
        <v>0</v>
      </c>
      <c r="Z105" s="1131">
        <v>0</v>
      </c>
      <c r="AA105" s="1131">
        <v>0</v>
      </c>
      <c r="AB105" s="1131">
        <v>0</v>
      </c>
      <c r="AC105" s="1131">
        <v>0</v>
      </c>
      <c r="AD105" s="1131">
        <v>0</v>
      </c>
      <c r="AE105" s="1131">
        <v>0</v>
      </c>
      <c r="AF105" s="126"/>
      <c r="AG105" s="126"/>
      <c r="AH105" s="126"/>
      <c r="AI105" s="126"/>
      <c r="AJ105" s="126"/>
      <c r="AK105" s="126"/>
      <c r="AL105" s="126">
        <v>105</v>
      </c>
    </row>
    <row r="106" spans="1:38">
      <c r="A106" s="721" t="s">
        <v>1846</v>
      </c>
      <c r="B106" s="722">
        <v>11</v>
      </c>
      <c r="C106" s="722">
        <v>1120</v>
      </c>
      <c r="D106" s="722">
        <v>112000</v>
      </c>
      <c r="E106" s="721">
        <v>1120009030</v>
      </c>
      <c r="F106" s="721" t="s">
        <v>459</v>
      </c>
      <c r="G106" s="1127">
        <v>0</v>
      </c>
      <c r="H106" s="1128">
        <v>0</v>
      </c>
      <c r="I106" s="1128">
        <v>0</v>
      </c>
      <c r="J106" s="1128">
        <v>0</v>
      </c>
      <c r="K106" s="1128">
        <v>0</v>
      </c>
      <c r="L106" s="1128">
        <v>0</v>
      </c>
      <c r="M106" s="1128">
        <v>0</v>
      </c>
      <c r="N106" s="1129">
        <v>0</v>
      </c>
      <c r="O106" s="1128">
        <v>0</v>
      </c>
      <c r="P106" s="1127">
        <v>0</v>
      </c>
      <c r="Q106" s="1127">
        <v>0</v>
      </c>
      <c r="R106" s="1127">
        <v>0</v>
      </c>
      <c r="S106" s="1127">
        <v>0</v>
      </c>
      <c r="T106" s="1130">
        <v>0</v>
      </c>
      <c r="U106" s="1130">
        <v>0</v>
      </c>
      <c r="V106" s="1130">
        <v>0</v>
      </c>
      <c r="W106" s="1127">
        <v>0</v>
      </c>
      <c r="X106" s="1130">
        <v>0</v>
      </c>
      <c r="Y106" s="735">
        <v>0</v>
      </c>
      <c r="Z106" s="1131">
        <v>0</v>
      </c>
      <c r="AA106" s="1131">
        <v>0</v>
      </c>
      <c r="AB106" s="1131">
        <v>0</v>
      </c>
      <c r="AC106" s="1131">
        <v>-0.17760000705718995</v>
      </c>
      <c r="AD106" s="1131">
        <v>0</v>
      </c>
      <c r="AE106" s="1131">
        <v>0.17760000705718995</v>
      </c>
      <c r="AF106" s="126"/>
      <c r="AG106" s="126"/>
      <c r="AH106" s="126"/>
      <c r="AI106" s="126"/>
      <c r="AJ106" s="126"/>
      <c r="AK106" s="126"/>
      <c r="AL106" s="126">
        <v>106</v>
      </c>
    </row>
    <row r="107" spans="1:38">
      <c r="A107" s="721" t="s">
        <v>1846</v>
      </c>
      <c r="B107" s="722">
        <v>11</v>
      </c>
      <c r="C107" s="722">
        <v>1120</v>
      </c>
      <c r="D107" s="722">
        <v>112000</v>
      </c>
      <c r="E107" s="721">
        <v>1120009031</v>
      </c>
      <c r="F107" s="721" t="s">
        <v>3892</v>
      </c>
      <c r="G107" s="1127">
        <v>94253407</v>
      </c>
      <c r="H107" s="1128">
        <v>0</v>
      </c>
      <c r="I107" s="1128">
        <v>94253407</v>
      </c>
      <c r="J107" s="1128">
        <v>0</v>
      </c>
      <c r="K107" s="1128">
        <v>0</v>
      </c>
      <c r="L107" s="1128">
        <v>0</v>
      </c>
      <c r="M107" s="1128">
        <v>0</v>
      </c>
      <c r="N107" s="1129">
        <v>0</v>
      </c>
      <c r="O107" s="1128">
        <v>0</v>
      </c>
      <c r="P107" s="1127">
        <v>0</v>
      </c>
      <c r="Q107" s="1127">
        <v>0</v>
      </c>
      <c r="R107" s="1127">
        <v>0</v>
      </c>
      <c r="S107" s="1127">
        <v>0</v>
      </c>
      <c r="T107" s="1130">
        <v>0</v>
      </c>
      <c r="U107" s="1130">
        <v>0</v>
      </c>
      <c r="V107" s="1130">
        <v>0</v>
      </c>
      <c r="W107" s="1127">
        <v>0</v>
      </c>
      <c r="X107" s="1130">
        <v>0</v>
      </c>
      <c r="Y107" s="735">
        <v>0</v>
      </c>
      <c r="Z107" s="1131">
        <v>0</v>
      </c>
      <c r="AA107" s="1131">
        <v>0</v>
      </c>
      <c r="AB107" s="1131">
        <v>0</v>
      </c>
      <c r="AC107" s="1131">
        <v>0</v>
      </c>
      <c r="AD107" s="1131">
        <v>0</v>
      </c>
      <c r="AE107" s="1131">
        <v>0</v>
      </c>
      <c r="AF107" s="126"/>
      <c r="AG107" s="126"/>
      <c r="AH107" s="126"/>
      <c r="AI107" s="126"/>
      <c r="AJ107" s="126"/>
      <c r="AK107" s="126"/>
      <c r="AL107" s="126">
        <v>107</v>
      </c>
    </row>
    <row r="108" spans="1:38">
      <c r="A108" s="721" t="s">
        <v>1846</v>
      </c>
      <c r="B108" s="722">
        <v>11</v>
      </c>
      <c r="C108" s="722">
        <v>1120</v>
      </c>
      <c r="D108" s="722">
        <v>112000</v>
      </c>
      <c r="E108" s="721">
        <v>1120009033</v>
      </c>
      <c r="F108" s="721" t="s">
        <v>3893</v>
      </c>
      <c r="G108" s="1127">
        <v>0</v>
      </c>
      <c r="H108" s="1128">
        <v>0</v>
      </c>
      <c r="I108" s="1128">
        <v>0</v>
      </c>
      <c r="J108" s="1128">
        <v>0</v>
      </c>
      <c r="K108" s="1128">
        <v>0</v>
      </c>
      <c r="L108" s="1128">
        <v>0</v>
      </c>
      <c r="M108" s="1128">
        <v>0</v>
      </c>
      <c r="N108" s="1129">
        <v>0</v>
      </c>
      <c r="O108" s="1128">
        <v>0</v>
      </c>
      <c r="P108" s="1127">
        <v>0</v>
      </c>
      <c r="Q108" s="1127">
        <v>0</v>
      </c>
      <c r="R108" s="1127">
        <v>0</v>
      </c>
      <c r="S108" s="1127">
        <v>0</v>
      </c>
      <c r="T108" s="1130">
        <v>0</v>
      </c>
      <c r="U108" s="1130">
        <v>0</v>
      </c>
      <c r="V108" s="1130">
        <v>0</v>
      </c>
      <c r="W108" s="1127">
        <v>0</v>
      </c>
      <c r="X108" s="1130">
        <v>0</v>
      </c>
      <c r="Y108" s="735">
        <v>0</v>
      </c>
      <c r="Z108" s="1131">
        <v>0</v>
      </c>
      <c r="AA108" s="1131">
        <v>0</v>
      </c>
      <c r="AB108" s="1131">
        <v>0</v>
      </c>
      <c r="AC108" s="1131">
        <v>0</v>
      </c>
      <c r="AD108" s="1131">
        <v>0</v>
      </c>
      <c r="AE108" s="1131">
        <v>0</v>
      </c>
      <c r="AF108" s="126"/>
      <c r="AG108" s="126"/>
      <c r="AH108" s="126"/>
      <c r="AI108" s="126"/>
      <c r="AJ108" s="126"/>
      <c r="AK108" s="126"/>
      <c r="AL108" s="126">
        <v>108</v>
      </c>
    </row>
    <row r="109" spans="1:38">
      <c r="A109" s="721" t="s">
        <v>1846</v>
      </c>
      <c r="B109" s="722">
        <v>11</v>
      </c>
      <c r="C109" s="722">
        <v>1120</v>
      </c>
      <c r="D109" s="722">
        <v>112000</v>
      </c>
      <c r="E109" s="721">
        <v>1120009040</v>
      </c>
      <c r="F109" s="721" t="s">
        <v>3502</v>
      </c>
      <c r="G109" s="1127">
        <v>4529820</v>
      </c>
      <c r="H109" s="1128">
        <v>0</v>
      </c>
      <c r="I109" s="1128">
        <v>4529820</v>
      </c>
      <c r="J109" s="1128">
        <v>0</v>
      </c>
      <c r="K109" s="1128">
        <v>0</v>
      </c>
      <c r="L109" s="1128">
        <v>0</v>
      </c>
      <c r="M109" s="1128">
        <v>0</v>
      </c>
      <c r="N109" s="1129">
        <v>0</v>
      </c>
      <c r="O109" s="1128">
        <v>0</v>
      </c>
      <c r="P109" s="1127">
        <v>0</v>
      </c>
      <c r="Q109" s="1127">
        <v>0</v>
      </c>
      <c r="R109" s="1127">
        <v>0</v>
      </c>
      <c r="S109" s="1127">
        <v>0</v>
      </c>
      <c r="T109" s="1130">
        <v>0</v>
      </c>
      <c r="U109" s="1130">
        <v>0</v>
      </c>
      <c r="V109" s="1130">
        <v>0</v>
      </c>
      <c r="W109" s="1127">
        <v>0</v>
      </c>
      <c r="X109" s="1130">
        <v>0</v>
      </c>
      <c r="Y109" s="735">
        <v>0</v>
      </c>
      <c r="Z109" s="1131">
        <v>0</v>
      </c>
      <c r="AA109" s="1131">
        <v>0</v>
      </c>
      <c r="AB109" s="1131">
        <v>0</v>
      </c>
      <c r="AC109" s="1131">
        <v>0</v>
      </c>
      <c r="AD109" s="1131">
        <v>0</v>
      </c>
      <c r="AE109" s="1131">
        <v>0</v>
      </c>
      <c r="AF109" s="126"/>
      <c r="AG109" s="126"/>
      <c r="AH109" s="126"/>
      <c r="AI109" s="126"/>
      <c r="AJ109" s="126"/>
      <c r="AK109" s="126"/>
      <c r="AL109" s="126">
        <v>109</v>
      </c>
    </row>
    <row r="110" spans="1:38">
      <c r="A110" s="721" t="s">
        <v>1846</v>
      </c>
      <c r="B110" s="722">
        <v>11</v>
      </c>
      <c r="C110" s="722">
        <v>1120</v>
      </c>
      <c r="D110" s="722">
        <v>112000</v>
      </c>
      <c r="E110" s="721">
        <v>1120009333</v>
      </c>
      <c r="F110" s="721" t="s">
        <v>3378</v>
      </c>
      <c r="G110" s="1127">
        <v>0</v>
      </c>
      <c r="H110" s="1128">
        <v>0</v>
      </c>
      <c r="I110" s="1128">
        <v>0</v>
      </c>
      <c r="J110" s="1128">
        <v>0</v>
      </c>
      <c r="K110" s="1128">
        <v>0</v>
      </c>
      <c r="L110" s="1128">
        <v>0</v>
      </c>
      <c r="M110" s="1128">
        <v>0</v>
      </c>
      <c r="N110" s="1129">
        <v>0</v>
      </c>
      <c r="O110" s="1128">
        <v>0</v>
      </c>
      <c r="P110" s="1127">
        <v>0</v>
      </c>
      <c r="Q110" s="1127">
        <v>0</v>
      </c>
      <c r="R110" s="1127">
        <v>0</v>
      </c>
      <c r="S110" s="1127">
        <v>0</v>
      </c>
      <c r="T110" s="1130">
        <v>0</v>
      </c>
      <c r="U110" s="1130">
        <v>0</v>
      </c>
      <c r="V110" s="1130">
        <v>0</v>
      </c>
      <c r="W110" s="1127">
        <v>0</v>
      </c>
      <c r="X110" s="1130">
        <v>0</v>
      </c>
      <c r="Y110" s="735">
        <v>0</v>
      </c>
      <c r="Z110" s="1131">
        <v>0</v>
      </c>
      <c r="AA110" s="1131">
        <v>0</v>
      </c>
      <c r="AB110" s="1131">
        <v>0</v>
      </c>
      <c r="AC110" s="1131">
        <v>0</v>
      </c>
      <c r="AD110" s="1131">
        <v>0</v>
      </c>
      <c r="AE110" s="1131">
        <v>0</v>
      </c>
      <c r="AF110" s="126"/>
      <c r="AG110" s="126"/>
      <c r="AH110" s="126"/>
      <c r="AI110" s="126"/>
      <c r="AJ110" s="126"/>
      <c r="AK110" s="126"/>
      <c r="AL110" s="126">
        <v>110</v>
      </c>
    </row>
    <row r="111" spans="1:38">
      <c r="A111" s="721" t="s">
        <v>1846</v>
      </c>
      <c r="B111" s="722">
        <v>11</v>
      </c>
      <c r="C111" s="722">
        <v>1120</v>
      </c>
      <c r="D111" s="722">
        <v>112000</v>
      </c>
      <c r="E111" s="721">
        <v>1120009831</v>
      </c>
      <c r="F111" s="721" t="s">
        <v>3894</v>
      </c>
      <c r="G111" s="1127">
        <v>0</v>
      </c>
      <c r="H111" s="1128">
        <v>0</v>
      </c>
      <c r="I111" s="1128">
        <v>0</v>
      </c>
      <c r="J111" s="1128">
        <v>0</v>
      </c>
      <c r="K111" s="1128">
        <v>0</v>
      </c>
      <c r="L111" s="1128">
        <v>0</v>
      </c>
      <c r="M111" s="1128">
        <v>0</v>
      </c>
      <c r="N111" s="1129">
        <v>0</v>
      </c>
      <c r="O111" s="1128">
        <v>0</v>
      </c>
      <c r="P111" s="1127">
        <v>0</v>
      </c>
      <c r="Q111" s="1127">
        <v>0</v>
      </c>
      <c r="R111" s="1127">
        <v>0</v>
      </c>
      <c r="S111" s="1127">
        <v>0</v>
      </c>
      <c r="T111" s="1130">
        <v>0</v>
      </c>
      <c r="U111" s="1130">
        <v>0</v>
      </c>
      <c r="V111" s="1130">
        <v>0</v>
      </c>
      <c r="W111" s="1127">
        <v>0</v>
      </c>
      <c r="X111" s="1130">
        <v>0</v>
      </c>
      <c r="Y111" s="735">
        <v>0</v>
      </c>
      <c r="Z111" s="1131">
        <v>0</v>
      </c>
      <c r="AA111" s="1131">
        <v>0</v>
      </c>
      <c r="AB111" s="1131">
        <v>0</v>
      </c>
      <c r="AC111" s="1131">
        <v>0</v>
      </c>
      <c r="AD111" s="1131">
        <v>0</v>
      </c>
      <c r="AE111" s="1131">
        <v>0</v>
      </c>
      <c r="AF111" s="126"/>
      <c r="AG111" s="126"/>
      <c r="AH111" s="126"/>
      <c r="AI111" s="126"/>
      <c r="AJ111" s="126"/>
      <c r="AK111" s="126"/>
      <c r="AL111" s="126">
        <v>111</v>
      </c>
    </row>
    <row r="112" spans="1:38">
      <c r="A112" s="721" t="s">
        <v>1846</v>
      </c>
      <c r="B112" s="722">
        <v>11</v>
      </c>
      <c r="C112" s="722">
        <v>1130</v>
      </c>
      <c r="D112" s="722">
        <v>113005</v>
      </c>
      <c r="E112" s="721">
        <v>1130059041</v>
      </c>
      <c r="F112" s="721" t="s">
        <v>3895</v>
      </c>
      <c r="G112" s="1127">
        <v>13040377</v>
      </c>
      <c r="H112" s="1128">
        <v>0</v>
      </c>
      <c r="I112" s="1128">
        <v>13040377</v>
      </c>
      <c r="J112" s="1128">
        <v>0</v>
      </c>
      <c r="K112" s="1128">
        <v>0</v>
      </c>
      <c r="L112" s="1128">
        <v>0</v>
      </c>
      <c r="M112" s="1128">
        <v>0</v>
      </c>
      <c r="N112" s="1129">
        <v>0</v>
      </c>
      <c r="O112" s="1128">
        <v>0</v>
      </c>
      <c r="P112" s="1127">
        <v>0</v>
      </c>
      <c r="Q112" s="1127">
        <v>0</v>
      </c>
      <c r="R112" s="1127">
        <v>0</v>
      </c>
      <c r="S112" s="1127">
        <v>0</v>
      </c>
      <c r="T112" s="1130">
        <v>0</v>
      </c>
      <c r="U112" s="1130">
        <v>0</v>
      </c>
      <c r="V112" s="1130">
        <v>0</v>
      </c>
      <c r="W112" s="1127">
        <v>0</v>
      </c>
      <c r="X112" s="1130">
        <v>0</v>
      </c>
      <c r="Y112" s="735">
        <v>0</v>
      </c>
      <c r="Z112" s="1131">
        <v>0</v>
      </c>
      <c r="AA112" s="1131">
        <v>0</v>
      </c>
      <c r="AB112" s="1131">
        <v>0</v>
      </c>
      <c r="AC112" s="1131">
        <v>0</v>
      </c>
      <c r="AD112" s="1131">
        <v>0</v>
      </c>
      <c r="AE112" s="1131">
        <v>0</v>
      </c>
      <c r="AF112" s="126"/>
      <c r="AG112" s="126"/>
      <c r="AH112" s="126"/>
      <c r="AI112" s="126"/>
      <c r="AJ112" s="126"/>
      <c r="AK112" s="126"/>
      <c r="AL112" s="126">
        <v>112</v>
      </c>
    </row>
    <row r="113" spans="1:38">
      <c r="A113" s="721" t="s">
        <v>1846</v>
      </c>
      <c r="B113" s="722">
        <v>11</v>
      </c>
      <c r="C113" s="722">
        <v>1130</v>
      </c>
      <c r="D113" s="722">
        <v>113005</v>
      </c>
      <c r="E113" s="721">
        <v>1130059333</v>
      </c>
      <c r="F113" s="721" t="s">
        <v>460</v>
      </c>
      <c r="G113" s="1127">
        <v>682247071</v>
      </c>
      <c r="H113" s="1128">
        <v>0</v>
      </c>
      <c r="I113" s="1128">
        <v>682247071</v>
      </c>
      <c r="J113" s="1128">
        <v>0</v>
      </c>
      <c r="K113" s="1128">
        <v>0</v>
      </c>
      <c r="L113" s="1128">
        <v>0</v>
      </c>
      <c r="M113" s="1128">
        <v>0</v>
      </c>
      <c r="N113" s="1129">
        <v>0</v>
      </c>
      <c r="O113" s="1128">
        <v>0</v>
      </c>
      <c r="P113" s="1127">
        <v>0</v>
      </c>
      <c r="Q113" s="1127">
        <v>0</v>
      </c>
      <c r="R113" s="1127">
        <v>0</v>
      </c>
      <c r="S113" s="1127">
        <v>0</v>
      </c>
      <c r="T113" s="1130">
        <v>0</v>
      </c>
      <c r="U113" s="1130">
        <v>0</v>
      </c>
      <c r="V113" s="1130">
        <v>0</v>
      </c>
      <c r="W113" s="1127">
        <v>0</v>
      </c>
      <c r="X113" s="1130">
        <v>0</v>
      </c>
      <c r="Y113" s="735">
        <v>0</v>
      </c>
      <c r="Z113" s="1131">
        <v>0</v>
      </c>
      <c r="AA113" s="1131">
        <v>0</v>
      </c>
      <c r="AB113" s="1131">
        <v>0</v>
      </c>
      <c r="AC113" s="1131">
        <v>0</v>
      </c>
      <c r="AD113" s="1131">
        <v>0</v>
      </c>
      <c r="AE113" s="1131">
        <v>0</v>
      </c>
      <c r="AF113" s="126"/>
      <c r="AG113" s="126"/>
      <c r="AH113" s="126"/>
      <c r="AI113" s="126"/>
      <c r="AJ113" s="126"/>
      <c r="AK113" s="126"/>
      <c r="AL113" s="126">
        <v>113</v>
      </c>
    </row>
    <row r="114" spans="1:38">
      <c r="A114" s="721" t="s">
        <v>1846</v>
      </c>
      <c r="B114" s="722">
        <v>11</v>
      </c>
      <c r="C114" s="722">
        <v>1130</v>
      </c>
      <c r="D114" s="722">
        <v>113005</v>
      </c>
      <c r="E114" s="721">
        <v>1130059334</v>
      </c>
      <c r="F114" s="721" t="s">
        <v>461</v>
      </c>
      <c r="G114" s="1127">
        <v>-16330468</v>
      </c>
      <c r="H114" s="1128">
        <v>0</v>
      </c>
      <c r="I114" s="1128">
        <v>-16330468</v>
      </c>
      <c r="J114" s="1128">
        <v>0</v>
      </c>
      <c r="K114" s="1128">
        <v>0</v>
      </c>
      <c r="L114" s="1128">
        <v>0</v>
      </c>
      <c r="M114" s="1128">
        <v>0</v>
      </c>
      <c r="N114" s="1129">
        <v>0</v>
      </c>
      <c r="O114" s="1128">
        <v>0</v>
      </c>
      <c r="P114" s="1127">
        <v>0</v>
      </c>
      <c r="Q114" s="1127">
        <v>0</v>
      </c>
      <c r="R114" s="1127">
        <v>0</v>
      </c>
      <c r="S114" s="1127">
        <v>0</v>
      </c>
      <c r="T114" s="1130">
        <v>0</v>
      </c>
      <c r="U114" s="1130">
        <v>0</v>
      </c>
      <c r="V114" s="1130">
        <v>0</v>
      </c>
      <c r="W114" s="1127">
        <v>0</v>
      </c>
      <c r="X114" s="1130">
        <v>0</v>
      </c>
      <c r="Y114" s="735">
        <v>0</v>
      </c>
      <c r="Z114" s="1131">
        <v>0</v>
      </c>
      <c r="AA114" s="1131">
        <v>0</v>
      </c>
      <c r="AB114" s="1131">
        <v>0</v>
      </c>
      <c r="AC114" s="1131">
        <v>0</v>
      </c>
      <c r="AD114" s="1131">
        <v>0</v>
      </c>
      <c r="AE114" s="1131">
        <v>0</v>
      </c>
      <c r="AF114" s="126"/>
      <c r="AG114" s="126"/>
      <c r="AH114" s="126"/>
      <c r="AI114" s="126"/>
      <c r="AJ114" s="126"/>
      <c r="AK114" s="126"/>
      <c r="AL114" s="126">
        <v>114</v>
      </c>
    </row>
    <row r="115" spans="1:38">
      <c r="A115" s="721" t="s">
        <v>1846</v>
      </c>
      <c r="B115" s="722">
        <v>11</v>
      </c>
      <c r="C115" s="722">
        <v>1130</v>
      </c>
      <c r="D115" s="722">
        <v>113010</v>
      </c>
      <c r="E115" s="721">
        <v>1130109221</v>
      </c>
      <c r="F115" s="721" t="s">
        <v>3234</v>
      </c>
      <c r="G115" s="1127">
        <v>34707542</v>
      </c>
      <c r="H115" s="1128">
        <v>0</v>
      </c>
      <c r="I115" s="1128">
        <v>34707541.649999999</v>
      </c>
      <c r="J115" s="1128">
        <v>-0.35000000149011612</v>
      </c>
      <c r="K115" s="1128">
        <v>0</v>
      </c>
      <c r="L115" s="1128">
        <v>0</v>
      </c>
      <c r="M115" s="1128">
        <v>-0.35000000149011612</v>
      </c>
      <c r="N115" s="1129">
        <v>0</v>
      </c>
      <c r="O115" s="1128">
        <v>-0.35000000149011612</v>
      </c>
      <c r="P115" s="1127">
        <v>-0.12950000055134298</v>
      </c>
      <c r="Q115" s="1127">
        <v>0</v>
      </c>
      <c r="R115" s="1127">
        <v>0</v>
      </c>
      <c r="S115" s="1127">
        <v>0</v>
      </c>
      <c r="T115" s="1130">
        <v>0</v>
      </c>
      <c r="U115" s="1130">
        <v>0</v>
      </c>
      <c r="V115" s="1130">
        <v>0</v>
      </c>
      <c r="W115" s="1127">
        <v>0</v>
      </c>
      <c r="X115" s="1130">
        <v>-0.12950000055134298</v>
      </c>
      <c r="Y115" s="735">
        <v>0.37000000000000005</v>
      </c>
      <c r="Z115" s="1131">
        <v>0</v>
      </c>
      <c r="AA115" s="1131">
        <v>-0.12950000055134298</v>
      </c>
      <c r="AB115" s="1131">
        <v>0</v>
      </c>
      <c r="AC115" s="1131">
        <v>0</v>
      </c>
      <c r="AD115" s="1131">
        <v>0</v>
      </c>
      <c r="AE115" s="1131">
        <v>-0.12950000055134298</v>
      </c>
      <c r="AF115" s="126"/>
      <c r="AG115" s="126"/>
      <c r="AH115" s="126"/>
      <c r="AI115" s="126"/>
      <c r="AJ115" s="126"/>
      <c r="AK115" s="126"/>
      <c r="AL115" s="126">
        <v>115</v>
      </c>
    </row>
    <row r="116" spans="1:38">
      <c r="A116" s="721" t="s">
        <v>1846</v>
      </c>
      <c r="B116" s="722">
        <v>11</v>
      </c>
      <c r="C116" s="722">
        <v>1130</v>
      </c>
      <c r="D116" s="722">
        <v>113010</v>
      </c>
      <c r="E116" s="721">
        <v>1130109235</v>
      </c>
      <c r="F116" s="721" t="s">
        <v>3235</v>
      </c>
      <c r="G116" s="1127">
        <v>0</v>
      </c>
      <c r="H116" s="1128">
        <v>0</v>
      </c>
      <c r="I116" s="1128">
        <v>0</v>
      </c>
      <c r="J116" s="1128">
        <v>0</v>
      </c>
      <c r="K116" s="1128">
        <v>0</v>
      </c>
      <c r="L116" s="1128">
        <v>0</v>
      </c>
      <c r="M116" s="1128">
        <v>0</v>
      </c>
      <c r="N116" s="1129">
        <v>0</v>
      </c>
      <c r="O116" s="1128">
        <v>0</v>
      </c>
      <c r="P116" s="1127">
        <v>0</v>
      </c>
      <c r="Q116" s="1127">
        <v>0</v>
      </c>
      <c r="R116" s="1127">
        <v>0</v>
      </c>
      <c r="S116" s="1127">
        <v>0</v>
      </c>
      <c r="T116" s="1130">
        <v>0</v>
      </c>
      <c r="U116" s="1130">
        <v>0</v>
      </c>
      <c r="V116" s="1130">
        <v>0</v>
      </c>
      <c r="W116" s="1127">
        <v>0</v>
      </c>
      <c r="X116" s="1130">
        <v>0</v>
      </c>
      <c r="Y116" s="735">
        <v>0</v>
      </c>
      <c r="Z116" s="1131">
        <v>0</v>
      </c>
      <c r="AA116" s="1131">
        <v>0</v>
      </c>
      <c r="AB116" s="1131">
        <v>0</v>
      </c>
      <c r="AC116" s="1131">
        <v>0</v>
      </c>
      <c r="AD116" s="1131">
        <v>0</v>
      </c>
      <c r="AE116" s="1131">
        <v>0</v>
      </c>
      <c r="AF116" s="126"/>
      <c r="AG116" s="126"/>
      <c r="AH116" s="126"/>
      <c r="AI116" s="126"/>
      <c r="AJ116" s="126"/>
      <c r="AK116" s="126"/>
      <c r="AL116" s="126">
        <v>116</v>
      </c>
    </row>
    <row r="117" spans="1:38">
      <c r="A117" s="721" t="s">
        <v>1846</v>
      </c>
      <c r="B117" s="722">
        <v>11</v>
      </c>
      <c r="C117" s="722">
        <v>1130</v>
      </c>
      <c r="D117" s="722">
        <v>113010</v>
      </c>
      <c r="E117" s="721">
        <v>1130109241</v>
      </c>
      <c r="F117" s="721" t="s">
        <v>462</v>
      </c>
      <c r="G117" s="1127">
        <v>47556547</v>
      </c>
      <c r="H117" s="1128">
        <v>0</v>
      </c>
      <c r="I117" s="1128">
        <v>47556546.789999999</v>
      </c>
      <c r="J117" s="1128">
        <v>-0.21000000089406967</v>
      </c>
      <c r="K117" s="1128">
        <v>0</v>
      </c>
      <c r="L117" s="1128">
        <v>0</v>
      </c>
      <c r="M117" s="1128">
        <v>-0.21000000089406967</v>
      </c>
      <c r="N117" s="1129">
        <v>0</v>
      </c>
      <c r="O117" s="1128">
        <v>-0.21000000089406967</v>
      </c>
      <c r="P117" s="1127">
        <v>-7.7700000330805777E-2</v>
      </c>
      <c r="Q117" s="1127">
        <v>0</v>
      </c>
      <c r="R117" s="1127">
        <v>0</v>
      </c>
      <c r="S117" s="1127">
        <v>0</v>
      </c>
      <c r="T117" s="1130">
        <v>0</v>
      </c>
      <c r="U117" s="1130">
        <v>0</v>
      </c>
      <c r="V117" s="1130">
        <v>0</v>
      </c>
      <c r="W117" s="1127">
        <v>0</v>
      </c>
      <c r="X117" s="1130">
        <v>-7.7700000330805777E-2</v>
      </c>
      <c r="Y117" s="735">
        <v>0.37</v>
      </c>
      <c r="Z117" s="1131">
        <v>0</v>
      </c>
      <c r="AA117" s="1131">
        <v>-7.7700000330805777E-2</v>
      </c>
      <c r="AB117" s="1131">
        <v>0</v>
      </c>
      <c r="AC117" s="1131">
        <v>-0.17760000016540289</v>
      </c>
      <c r="AD117" s="1131">
        <v>0</v>
      </c>
      <c r="AE117" s="1131">
        <v>9.9899999834597117E-2</v>
      </c>
      <c r="AF117" s="126"/>
      <c r="AG117" s="126"/>
      <c r="AH117" s="126"/>
      <c r="AI117" s="126"/>
      <c r="AJ117" s="126"/>
      <c r="AK117" s="126"/>
      <c r="AL117" s="126">
        <v>117</v>
      </c>
    </row>
    <row r="118" spans="1:38">
      <c r="A118" s="721" t="s">
        <v>1846</v>
      </c>
      <c r="B118" s="722">
        <v>11</v>
      </c>
      <c r="C118" s="722">
        <v>1130</v>
      </c>
      <c r="D118" s="722">
        <v>113010</v>
      </c>
      <c r="E118" s="721">
        <v>1130109255</v>
      </c>
      <c r="F118" s="721" t="s">
        <v>3236</v>
      </c>
      <c r="G118" s="1127">
        <v>0</v>
      </c>
      <c r="H118" s="1128">
        <v>0</v>
      </c>
      <c r="I118" s="1128">
        <v>0</v>
      </c>
      <c r="J118" s="1128">
        <v>0</v>
      </c>
      <c r="K118" s="1128">
        <v>0</v>
      </c>
      <c r="L118" s="1128">
        <v>0</v>
      </c>
      <c r="M118" s="1128">
        <v>0</v>
      </c>
      <c r="N118" s="1129">
        <v>0</v>
      </c>
      <c r="O118" s="1128">
        <v>0</v>
      </c>
      <c r="P118" s="1127">
        <v>0</v>
      </c>
      <c r="Q118" s="1127">
        <v>0</v>
      </c>
      <c r="R118" s="1127">
        <v>0</v>
      </c>
      <c r="S118" s="1127">
        <v>0</v>
      </c>
      <c r="T118" s="1130">
        <v>0</v>
      </c>
      <c r="U118" s="1130">
        <v>0</v>
      </c>
      <c r="V118" s="1130">
        <v>0</v>
      </c>
      <c r="W118" s="1127">
        <v>0</v>
      </c>
      <c r="X118" s="1130">
        <v>0</v>
      </c>
      <c r="Y118" s="735">
        <v>0</v>
      </c>
      <c r="Z118" s="1131">
        <v>0</v>
      </c>
      <c r="AA118" s="1131">
        <v>0</v>
      </c>
      <c r="AB118" s="1131">
        <v>0</v>
      </c>
      <c r="AC118" s="1131">
        <v>0</v>
      </c>
      <c r="AD118" s="1131">
        <v>0</v>
      </c>
      <c r="AE118" s="1131">
        <v>0</v>
      </c>
      <c r="AF118" s="126"/>
      <c r="AG118" s="126"/>
      <c r="AH118" s="126"/>
      <c r="AI118" s="126"/>
      <c r="AJ118" s="126"/>
      <c r="AK118" s="126"/>
      <c r="AL118" s="126">
        <v>118</v>
      </c>
    </row>
    <row r="119" spans="1:38">
      <c r="A119" s="721" t="s">
        <v>1857</v>
      </c>
      <c r="B119" s="722">
        <v>12</v>
      </c>
      <c r="C119" s="722">
        <v>1210</v>
      </c>
      <c r="D119" s="722">
        <v>121005</v>
      </c>
      <c r="E119" s="721">
        <v>1210050500</v>
      </c>
      <c r="F119" s="721" t="s">
        <v>463</v>
      </c>
      <c r="G119" s="1127">
        <v>80009140000</v>
      </c>
      <c r="H119" s="1128">
        <v>0</v>
      </c>
      <c r="I119" s="1128">
        <v>80009140000</v>
      </c>
      <c r="J119" s="1128">
        <v>0</v>
      </c>
      <c r="K119" s="1128">
        <v>0</v>
      </c>
      <c r="L119" s="1128">
        <v>0</v>
      </c>
      <c r="M119" s="1128">
        <v>0</v>
      </c>
      <c r="N119" s="1129">
        <v>0</v>
      </c>
      <c r="O119" s="1128">
        <v>0</v>
      </c>
      <c r="P119" s="1127">
        <v>0</v>
      </c>
      <c r="Q119" s="1127">
        <v>0</v>
      </c>
      <c r="R119" s="1127">
        <v>0</v>
      </c>
      <c r="S119" s="1127">
        <v>0</v>
      </c>
      <c r="T119" s="1130">
        <v>0</v>
      </c>
      <c r="U119" s="1130">
        <v>0</v>
      </c>
      <c r="V119" s="1130">
        <v>0</v>
      </c>
      <c r="W119" s="1127">
        <v>0</v>
      </c>
      <c r="X119" s="1130">
        <v>0</v>
      </c>
      <c r="Y119" s="735">
        <v>0</v>
      </c>
      <c r="Z119" s="1131">
        <v>0</v>
      </c>
      <c r="AA119" s="1131">
        <v>0</v>
      </c>
      <c r="AB119" s="1131">
        <v>0</v>
      </c>
      <c r="AC119" s="1131">
        <v>0</v>
      </c>
      <c r="AD119" s="1131">
        <v>0</v>
      </c>
      <c r="AE119" s="1131">
        <v>0</v>
      </c>
      <c r="AF119" s="126"/>
      <c r="AG119" s="126"/>
      <c r="AH119" s="126"/>
      <c r="AI119" s="126"/>
      <c r="AJ119" s="126"/>
      <c r="AK119" s="126"/>
      <c r="AL119" s="126">
        <v>119</v>
      </c>
    </row>
    <row r="120" spans="1:38">
      <c r="A120" s="721" t="s">
        <v>1857</v>
      </c>
      <c r="B120" s="722">
        <v>12</v>
      </c>
      <c r="C120" s="722">
        <v>1210</v>
      </c>
      <c r="D120" s="722">
        <v>121005</v>
      </c>
      <c r="E120" s="721">
        <v>1210050501</v>
      </c>
      <c r="F120" s="721" t="s">
        <v>464</v>
      </c>
      <c r="G120" s="1127">
        <v>634221189181</v>
      </c>
      <c r="H120" s="1128">
        <v>0</v>
      </c>
      <c r="I120" s="1128">
        <v>634221189181.27002</v>
      </c>
      <c r="J120" s="1128">
        <v>0.27001953125</v>
      </c>
      <c r="K120" s="1128">
        <v>0</v>
      </c>
      <c r="L120" s="1128">
        <v>0.27001953125</v>
      </c>
      <c r="M120" s="1128">
        <v>0</v>
      </c>
      <c r="N120" s="1129">
        <v>0</v>
      </c>
      <c r="O120" s="1128">
        <v>0.27001953125</v>
      </c>
      <c r="P120" s="1127">
        <v>9.9907226562499993E-2</v>
      </c>
      <c r="Q120" s="1127">
        <v>0</v>
      </c>
      <c r="R120" s="1127">
        <v>0</v>
      </c>
      <c r="S120" s="1127">
        <v>0</v>
      </c>
      <c r="T120" s="1130">
        <v>0</v>
      </c>
      <c r="U120" s="1130">
        <v>0</v>
      </c>
      <c r="V120" s="1130">
        <v>0</v>
      </c>
      <c r="W120" s="1127">
        <v>0</v>
      </c>
      <c r="X120" s="1130">
        <v>9.9907226562499993E-2</v>
      </c>
      <c r="Y120" s="735">
        <v>0.37</v>
      </c>
      <c r="Z120" s="1131">
        <v>9.9907226562499993E-2</v>
      </c>
      <c r="AA120" s="1131">
        <v>0</v>
      </c>
      <c r="AB120" s="1131">
        <v>0</v>
      </c>
      <c r="AC120" s="1131">
        <v>-7.3981933593749993E-2</v>
      </c>
      <c r="AD120" s="1131">
        <v>9.9907226562499993E-2</v>
      </c>
      <c r="AE120" s="1131">
        <v>7.3981933593749993E-2</v>
      </c>
      <c r="AF120" s="126"/>
      <c r="AG120" s="126"/>
      <c r="AH120" s="126"/>
      <c r="AI120" s="126"/>
      <c r="AJ120" s="126"/>
      <c r="AK120" s="126"/>
      <c r="AL120" s="126">
        <v>120</v>
      </c>
    </row>
    <row r="121" spans="1:38">
      <c r="A121" s="721" t="s">
        <v>1857</v>
      </c>
      <c r="B121" s="722">
        <v>12</v>
      </c>
      <c r="C121" s="722">
        <v>1210</v>
      </c>
      <c r="D121" s="722">
        <v>121005</v>
      </c>
      <c r="E121" s="721">
        <v>1210050504</v>
      </c>
      <c r="F121" s="721" t="s">
        <v>465</v>
      </c>
      <c r="G121" s="1127">
        <v>-1742</v>
      </c>
      <c r="H121" s="1128">
        <v>0</v>
      </c>
      <c r="I121" s="1128">
        <v>-1742.15</v>
      </c>
      <c r="J121" s="1128">
        <v>-0.15000000000009095</v>
      </c>
      <c r="K121" s="1128">
        <v>0</v>
      </c>
      <c r="L121" s="1128">
        <v>0</v>
      </c>
      <c r="M121" s="1128">
        <v>-0.15000000000009095</v>
      </c>
      <c r="N121" s="1129">
        <v>0</v>
      </c>
      <c r="O121" s="1128">
        <v>-0.15000000000009095</v>
      </c>
      <c r="P121" s="1127">
        <v>-5.5500000000033647E-2</v>
      </c>
      <c r="Q121" s="1127">
        <v>0</v>
      </c>
      <c r="R121" s="1127">
        <v>0</v>
      </c>
      <c r="S121" s="1127">
        <v>0</v>
      </c>
      <c r="T121" s="1130">
        <v>0</v>
      </c>
      <c r="U121" s="1130">
        <v>0</v>
      </c>
      <c r="V121" s="1130">
        <v>0</v>
      </c>
      <c r="W121" s="1127">
        <v>0</v>
      </c>
      <c r="X121" s="1130">
        <v>-5.5500000000033647E-2</v>
      </c>
      <c r="Y121" s="735">
        <v>0.37</v>
      </c>
      <c r="Z121" s="1131">
        <v>0</v>
      </c>
      <c r="AA121" s="1131">
        <v>-5.5500000000033647E-2</v>
      </c>
      <c r="AB121" s="1131">
        <v>0</v>
      </c>
      <c r="AC121" s="1131">
        <v>-2.9595031738281249E-2</v>
      </c>
      <c r="AD121" s="1131">
        <v>0</v>
      </c>
      <c r="AE121" s="1131">
        <v>-2.5904968261752398E-2</v>
      </c>
      <c r="AF121" s="126"/>
      <c r="AG121" s="126"/>
      <c r="AH121" s="126"/>
      <c r="AI121" s="126"/>
      <c r="AJ121" s="126"/>
      <c r="AK121" s="126"/>
      <c r="AL121" s="126">
        <v>121</v>
      </c>
    </row>
    <row r="122" spans="1:38">
      <c r="A122" s="721" t="s">
        <v>1857</v>
      </c>
      <c r="B122" s="722">
        <v>12</v>
      </c>
      <c r="C122" s="722">
        <v>1210</v>
      </c>
      <c r="D122" s="722">
        <v>121005</v>
      </c>
      <c r="E122" s="721">
        <v>1210051888</v>
      </c>
      <c r="F122" s="721" t="s">
        <v>3785</v>
      </c>
      <c r="G122" s="1127">
        <v>337276297681</v>
      </c>
      <c r="H122" s="1128">
        <v>0</v>
      </c>
      <c r="I122" s="1128">
        <v>337276297680.84003</v>
      </c>
      <c r="J122" s="1128">
        <v>-0.15997314453125</v>
      </c>
      <c r="K122" s="1128">
        <v>0</v>
      </c>
      <c r="L122" s="1128">
        <v>0</v>
      </c>
      <c r="M122" s="1128">
        <v>-0.15997314453125</v>
      </c>
      <c r="N122" s="1129">
        <v>0</v>
      </c>
      <c r="O122" s="1128">
        <v>-0.15997314453125</v>
      </c>
      <c r="P122" s="1127">
        <v>-5.9190063476562499E-2</v>
      </c>
      <c r="Q122" s="1127">
        <v>0</v>
      </c>
      <c r="R122" s="1127">
        <v>0</v>
      </c>
      <c r="S122" s="1127">
        <v>0</v>
      </c>
      <c r="T122" s="1130">
        <v>0</v>
      </c>
      <c r="U122" s="1130">
        <v>0</v>
      </c>
      <c r="V122" s="1130">
        <v>0</v>
      </c>
      <c r="W122" s="1127">
        <v>0</v>
      </c>
      <c r="X122" s="1130">
        <v>-5.9190063476562499E-2</v>
      </c>
      <c r="Y122" s="735">
        <v>0.37</v>
      </c>
      <c r="Z122" s="1131">
        <v>0</v>
      </c>
      <c r="AA122" s="1131">
        <v>-5.9190063476562499E-2</v>
      </c>
      <c r="AB122" s="1131">
        <v>0.17759277343749999</v>
      </c>
      <c r="AC122" s="1131">
        <v>0</v>
      </c>
      <c r="AD122" s="1131">
        <v>-0.17759277343749999</v>
      </c>
      <c r="AE122" s="1131">
        <v>-5.9190063476562499E-2</v>
      </c>
      <c r="AF122" s="126"/>
      <c r="AG122" s="126"/>
      <c r="AH122" s="126"/>
      <c r="AI122" s="126"/>
      <c r="AJ122" s="126"/>
      <c r="AK122" s="126"/>
      <c r="AL122" s="126">
        <v>122</v>
      </c>
    </row>
    <row r="123" spans="1:38">
      <c r="A123" s="721" t="s">
        <v>1857</v>
      </c>
      <c r="B123" s="722">
        <v>12</v>
      </c>
      <c r="C123" s="722">
        <v>1210</v>
      </c>
      <c r="D123" s="722">
        <v>121005</v>
      </c>
      <c r="E123" s="721">
        <v>1210059301</v>
      </c>
      <c r="F123" s="721" t="s">
        <v>466</v>
      </c>
      <c r="G123" s="1127">
        <v>25633055</v>
      </c>
      <c r="H123" s="1128">
        <v>0</v>
      </c>
      <c r="I123" s="1128">
        <v>25633055.390000001</v>
      </c>
      <c r="J123" s="1128">
        <v>0.39000000059604645</v>
      </c>
      <c r="K123" s="1128">
        <v>0</v>
      </c>
      <c r="L123" s="1128">
        <v>0.39000000059604645</v>
      </c>
      <c r="M123" s="1128">
        <v>0</v>
      </c>
      <c r="N123" s="1129">
        <v>0</v>
      </c>
      <c r="O123" s="1128">
        <v>0.39000000059604645</v>
      </c>
      <c r="P123" s="1127">
        <v>0.14430000022053718</v>
      </c>
      <c r="Q123" s="1127">
        <v>0</v>
      </c>
      <c r="R123" s="1127">
        <v>0</v>
      </c>
      <c r="S123" s="1127">
        <v>0</v>
      </c>
      <c r="T123" s="1130">
        <v>0</v>
      </c>
      <c r="U123" s="1130">
        <v>0</v>
      </c>
      <c r="V123" s="1130">
        <v>0</v>
      </c>
      <c r="W123" s="1127">
        <v>0</v>
      </c>
      <c r="X123" s="1130">
        <v>0.14430000022053718</v>
      </c>
      <c r="Y123" s="735">
        <v>0.37</v>
      </c>
      <c r="Z123" s="1131">
        <v>0.14430000022053718</v>
      </c>
      <c r="AA123" s="1131">
        <v>0</v>
      </c>
      <c r="AB123" s="1131">
        <v>0</v>
      </c>
      <c r="AC123" s="1131">
        <v>-3.7000019848346709E-3</v>
      </c>
      <c r="AD123" s="1131">
        <v>0.14430000022053718</v>
      </c>
      <c r="AE123" s="1131">
        <v>3.7000019848346709E-3</v>
      </c>
      <c r="AF123" s="126"/>
      <c r="AG123" s="126"/>
      <c r="AH123" s="126"/>
      <c r="AI123" s="126"/>
      <c r="AJ123" s="126"/>
      <c r="AK123" s="126"/>
      <c r="AL123" s="126">
        <v>123</v>
      </c>
    </row>
    <row r="124" spans="1:38">
      <c r="A124" s="721" t="s">
        <v>1857</v>
      </c>
      <c r="B124" s="722">
        <v>12</v>
      </c>
      <c r="C124" s="722">
        <v>1210</v>
      </c>
      <c r="D124" s="722">
        <v>121005</v>
      </c>
      <c r="E124" s="721">
        <v>1210059599</v>
      </c>
      <c r="F124" s="721" t="s">
        <v>467</v>
      </c>
      <c r="G124" s="1127">
        <v>72001201946</v>
      </c>
      <c r="H124" s="1128">
        <v>0</v>
      </c>
      <c r="I124" s="1128">
        <v>72561577896.070007</v>
      </c>
      <c r="J124" s="1128">
        <v>560375950.07000732</v>
      </c>
      <c r="K124" s="1128">
        <v>0</v>
      </c>
      <c r="L124" s="1128">
        <v>560375950.07000732</v>
      </c>
      <c r="M124" s="1128">
        <v>0</v>
      </c>
      <c r="N124" s="1129">
        <v>0</v>
      </c>
      <c r="O124" s="1128">
        <v>560375950.07000732</v>
      </c>
      <c r="P124" s="1127">
        <v>207339101.52590272</v>
      </c>
      <c r="Q124" s="1127">
        <v>0</v>
      </c>
      <c r="R124" s="1127">
        <v>0</v>
      </c>
      <c r="S124" s="1127">
        <v>0</v>
      </c>
      <c r="T124" s="1130">
        <v>0</v>
      </c>
      <c r="U124" s="1130">
        <v>0</v>
      </c>
      <c r="V124" s="1130">
        <v>0</v>
      </c>
      <c r="W124" s="1127">
        <v>0</v>
      </c>
      <c r="X124" s="1130">
        <v>207339101.52590272</v>
      </c>
      <c r="Y124" s="735">
        <v>0.37</v>
      </c>
      <c r="Z124" s="1131">
        <v>207339101.52590272</v>
      </c>
      <c r="AA124" s="1131">
        <v>0</v>
      </c>
      <c r="AB124" s="1131">
        <v>207339101.56289369</v>
      </c>
      <c r="AC124" s="1131">
        <v>0</v>
      </c>
      <c r="AD124" s="1131">
        <v>-3.6990970373153687E-2</v>
      </c>
      <c r="AE124" s="1131">
        <v>0</v>
      </c>
      <c r="AF124" s="126"/>
      <c r="AG124" s="126"/>
      <c r="AH124" s="126"/>
      <c r="AI124" s="126"/>
      <c r="AJ124" s="126"/>
      <c r="AK124" s="126"/>
      <c r="AL124" s="126">
        <v>124</v>
      </c>
    </row>
    <row r="125" spans="1:38">
      <c r="A125" s="721" t="s">
        <v>1857</v>
      </c>
      <c r="B125" s="722">
        <v>12</v>
      </c>
      <c r="C125" s="722">
        <v>1215</v>
      </c>
      <c r="D125" s="722">
        <v>121505</v>
      </c>
      <c r="E125" s="721">
        <v>1215050501</v>
      </c>
      <c r="F125" s="721" t="s">
        <v>468</v>
      </c>
      <c r="G125" s="1127">
        <v>45344323832</v>
      </c>
      <c r="H125" s="1128">
        <v>0</v>
      </c>
      <c r="I125" s="1128">
        <v>45263223615.337814</v>
      </c>
      <c r="J125" s="1128">
        <v>-81100216.660003662</v>
      </c>
      <c r="K125" s="1128">
        <v>0</v>
      </c>
      <c r="L125" s="1128">
        <v>0</v>
      </c>
      <c r="M125" s="1128">
        <v>-81100216.660003662</v>
      </c>
      <c r="N125" s="1129">
        <v>0</v>
      </c>
      <c r="O125" s="1128">
        <v>-81100216.660003662</v>
      </c>
      <c r="P125" s="1127">
        <v>-30007080.164201356</v>
      </c>
      <c r="Q125" s="1127">
        <v>0</v>
      </c>
      <c r="R125" s="1127">
        <v>0</v>
      </c>
      <c r="S125" s="1127">
        <v>0</v>
      </c>
      <c r="T125" s="1130">
        <v>0</v>
      </c>
      <c r="U125" s="1130">
        <v>0</v>
      </c>
      <c r="V125" s="1130">
        <v>0</v>
      </c>
      <c r="W125" s="1127">
        <v>0</v>
      </c>
      <c r="X125" s="1130">
        <v>-30007080.164201356</v>
      </c>
      <c r="Y125" s="735">
        <v>0.37</v>
      </c>
      <c r="Z125" s="1131">
        <v>0</v>
      </c>
      <c r="AA125" s="1131">
        <v>-30007080.164201356</v>
      </c>
      <c r="AB125" s="1131">
        <v>0</v>
      </c>
      <c r="AC125" s="1131">
        <v>-7277819.3399999999</v>
      </c>
      <c r="AD125" s="1131">
        <v>0</v>
      </c>
      <c r="AE125" s="1131">
        <v>-22729260.824201357</v>
      </c>
      <c r="AF125" s="126"/>
      <c r="AG125" s="126"/>
      <c r="AH125" s="126"/>
      <c r="AI125" s="126"/>
      <c r="AJ125" s="126"/>
      <c r="AK125" s="126"/>
      <c r="AL125" s="126">
        <v>125</v>
      </c>
    </row>
    <row r="126" spans="1:38">
      <c r="A126" s="721" t="s">
        <v>1857</v>
      </c>
      <c r="B126" s="722">
        <v>12</v>
      </c>
      <c r="C126" s="722">
        <v>1220</v>
      </c>
      <c r="D126" s="722">
        <v>122005</v>
      </c>
      <c r="E126" s="721">
        <v>1220052500</v>
      </c>
      <c r="F126" s="721" t="s">
        <v>3896</v>
      </c>
      <c r="G126" s="1127">
        <v>2040041834767</v>
      </c>
      <c r="H126" s="1128">
        <v>0</v>
      </c>
      <c r="I126" s="1128">
        <v>2039563535106</v>
      </c>
      <c r="J126" s="1128">
        <v>-478299661</v>
      </c>
      <c r="K126" s="1128">
        <v>0</v>
      </c>
      <c r="L126" s="1128">
        <v>0</v>
      </c>
      <c r="M126" s="1128">
        <v>-478299661</v>
      </c>
      <c r="N126" s="1129">
        <v>0</v>
      </c>
      <c r="O126" s="1128">
        <v>-478299661</v>
      </c>
      <c r="P126" s="1127">
        <v>-176970874.56999999</v>
      </c>
      <c r="Q126" s="1127">
        <v>0</v>
      </c>
      <c r="R126" s="1127">
        <v>0</v>
      </c>
      <c r="S126" s="1127">
        <v>0</v>
      </c>
      <c r="T126" s="1130">
        <v>0</v>
      </c>
      <c r="U126" s="1130">
        <v>0</v>
      </c>
      <c r="V126" s="1130">
        <v>0</v>
      </c>
      <c r="W126" s="1127">
        <v>0</v>
      </c>
      <c r="X126" s="1130">
        <v>-176970874.56999999</v>
      </c>
      <c r="Y126" s="735">
        <v>0.37</v>
      </c>
      <c r="Z126" s="1131">
        <v>0</v>
      </c>
      <c r="AA126" s="1131">
        <v>-176970874.56999999</v>
      </c>
      <c r="AB126" s="1131">
        <v>0</v>
      </c>
      <c r="AC126" s="1131">
        <v>0</v>
      </c>
      <c r="AD126" s="1131">
        <v>0</v>
      </c>
      <c r="AE126" s="1131">
        <v>-176970874.56999999</v>
      </c>
      <c r="AF126" s="126"/>
      <c r="AG126" s="126"/>
      <c r="AH126" s="126"/>
      <c r="AI126" s="126"/>
      <c r="AJ126" s="126"/>
      <c r="AK126" s="126"/>
      <c r="AL126" s="126">
        <v>126</v>
      </c>
    </row>
    <row r="127" spans="1:38">
      <c r="A127" s="721" t="s">
        <v>1857</v>
      </c>
      <c r="B127" s="722">
        <v>12</v>
      </c>
      <c r="C127" s="722">
        <v>1220</v>
      </c>
      <c r="D127" s="722">
        <v>122005</v>
      </c>
      <c r="E127" s="721">
        <v>1220055000</v>
      </c>
      <c r="F127" s="721" t="s">
        <v>469</v>
      </c>
      <c r="G127" s="1127">
        <v>0</v>
      </c>
      <c r="H127" s="1128">
        <v>0</v>
      </c>
      <c r="I127" s="1128">
        <v>0</v>
      </c>
      <c r="J127" s="1128">
        <v>0</v>
      </c>
      <c r="K127" s="1128">
        <v>0</v>
      </c>
      <c r="L127" s="1128">
        <v>0</v>
      </c>
      <c r="M127" s="1128">
        <v>0</v>
      </c>
      <c r="N127" s="1129">
        <v>0</v>
      </c>
      <c r="O127" s="1128">
        <v>0</v>
      </c>
      <c r="P127" s="1127">
        <v>0</v>
      </c>
      <c r="Q127" s="1127">
        <v>0</v>
      </c>
      <c r="R127" s="1127">
        <v>0</v>
      </c>
      <c r="S127" s="1127">
        <v>0</v>
      </c>
      <c r="T127" s="1130">
        <v>0</v>
      </c>
      <c r="U127" s="1130">
        <v>0</v>
      </c>
      <c r="V127" s="1130">
        <v>0</v>
      </c>
      <c r="W127" s="1127">
        <v>0</v>
      </c>
      <c r="X127" s="1130">
        <v>0</v>
      </c>
      <c r="Y127" s="735">
        <v>0</v>
      </c>
      <c r="Z127" s="1131">
        <v>0</v>
      </c>
      <c r="AA127" s="1131">
        <v>0</v>
      </c>
      <c r="AB127" s="1131">
        <v>0</v>
      </c>
      <c r="AC127" s="1131">
        <v>0</v>
      </c>
      <c r="AD127" s="1131">
        <v>0</v>
      </c>
      <c r="AE127" s="1131">
        <v>0</v>
      </c>
      <c r="AF127" s="126"/>
      <c r="AG127" s="126"/>
      <c r="AH127" s="126"/>
      <c r="AI127" s="126"/>
      <c r="AJ127" s="126"/>
      <c r="AK127" s="126"/>
      <c r="AL127" s="126">
        <v>127</v>
      </c>
    </row>
    <row r="128" spans="1:38">
      <c r="A128" s="721" t="s">
        <v>1857</v>
      </c>
      <c r="B128" s="722">
        <v>12</v>
      </c>
      <c r="C128" s="722">
        <v>1220</v>
      </c>
      <c r="D128" s="722">
        <v>122005</v>
      </c>
      <c r="E128" s="721">
        <v>1220056000</v>
      </c>
      <c r="F128" s="721" t="s">
        <v>470</v>
      </c>
      <c r="G128" s="1127">
        <v>0</v>
      </c>
      <c r="H128" s="1128">
        <v>0</v>
      </c>
      <c r="I128" s="1128">
        <v>0</v>
      </c>
      <c r="J128" s="1128">
        <v>0</v>
      </c>
      <c r="K128" s="1128">
        <v>0</v>
      </c>
      <c r="L128" s="1128">
        <v>0</v>
      </c>
      <c r="M128" s="1128">
        <v>0</v>
      </c>
      <c r="N128" s="1129">
        <v>0</v>
      </c>
      <c r="O128" s="1128">
        <v>0</v>
      </c>
      <c r="P128" s="1127">
        <v>0</v>
      </c>
      <c r="Q128" s="1127">
        <v>0</v>
      </c>
      <c r="R128" s="1127">
        <v>0</v>
      </c>
      <c r="S128" s="1127">
        <v>0</v>
      </c>
      <c r="T128" s="1130">
        <v>0</v>
      </c>
      <c r="U128" s="1130">
        <v>0</v>
      </c>
      <c r="V128" s="1130">
        <v>0</v>
      </c>
      <c r="W128" s="1127">
        <v>0</v>
      </c>
      <c r="X128" s="1130">
        <v>0</v>
      </c>
      <c r="Y128" s="735">
        <v>0</v>
      </c>
      <c r="Z128" s="1131">
        <v>0</v>
      </c>
      <c r="AA128" s="1131">
        <v>0</v>
      </c>
      <c r="AB128" s="1131">
        <v>0</v>
      </c>
      <c r="AC128" s="1131">
        <v>-371683407.13</v>
      </c>
      <c r="AD128" s="1131">
        <v>0</v>
      </c>
      <c r="AE128" s="1131">
        <v>371683407.13</v>
      </c>
      <c r="AF128" s="126"/>
      <c r="AG128" s="126"/>
      <c r="AH128" s="126"/>
      <c r="AI128" s="126"/>
      <c r="AJ128" s="126"/>
      <c r="AK128" s="126"/>
      <c r="AL128" s="126">
        <v>128</v>
      </c>
    </row>
    <row r="129" spans="1:38">
      <c r="A129" s="721" t="s">
        <v>1857</v>
      </c>
      <c r="B129" s="722">
        <v>12</v>
      </c>
      <c r="C129" s="722">
        <v>1220</v>
      </c>
      <c r="D129" s="722">
        <v>122005</v>
      </c>
      <c r="E129" s="721">
        <v>1220057500</v>
      </c>
      <c r="F129" s="721" t="s">
        <v>3503</v>
      </c>
      <c r="G129" s="1127">
        <v>61718037498</v>
      </c>
      <c r="H129" s="1128">
        <v>0</v>
      </c>
      <c r="I129" s="1128">
        <v>61680928075</v>
      </c>
      <c r="J129" s="1128">
        <v>-37109423</v>
      </c>
      <c r="K129" s="1128">
        <v>0</v>
      </c>
      <c r="L129" s="1128">
        <v>0</v>
      </c>
      <c r="M129" s="1128">
        <v>-37109423</v>
      </c>
      <c r="N129" s="1129">
        <v>0</v>
      </c>
      <c r="O129" s="1128">
        <v>-37109423</v>
      </c>
      <c r="P129" s="1127">
        <v>-13730486.51</v>
      </c>
      <c r="Q129" s="1127">
        <v>0</v>
      </c>
      <c r="R129" s="1127">
        <v>0</v>
      </c>
      <c r="S129" s="1127">
        <v>0</v>
      </c>
      <c r="T129" s="1130">
        <v>0</v>
      </c>
      <c r="U129" s="1130">
        <v>0</v>
      </c>
      <c r="V129" s="1130">
        <v>0</v>
      </c>
      <c r="W129" s="1127">
        <v>0</v>
      </c>
      <c r="X129" s="1130">
        <v>-13730486.51</v>
      </c>
      <c r="Y129" s="735">
        <v>0.37</v>
      </c>
      <c r="Z129" s="1131">
        <v>0</v>
      </c>
      <c r="AA129" s="1131">
        <v>-13730486.51</v>
      </c>
      <c r="AB129" s="1131">
        <v>0</v>
      </c>
      <c r="AC129" s="1131">
        <v>-18595052.260000002</v>
      </c>
      <c r="AD129" s="1131">
        <v>0</v>
      </c>
      <c r="AE129" s="1131">
        <v>4864565.7500000019</v>
      </c>
      <c r="AF129" s="126"/>
      <c r="AG129" s="126"/>
      <c r="AH129" s="126"/>
      <c r="AI129" s="126"/>
      <c r="AJ129" s="126"/>
      <c r="AK129" s="126"/>
      <c r="AL129" s="126">
        <v>129</v>
      </c>
    </row>
    <row r="130" spans="1:38">
      <c r="A130" s="721" t="s">
        <v>1857</v>
      </c>
      <c r="B130" s="722">
        <v>12</v>
      </c>
      <c r="C130" s="722">
        <v>1225</v>
      </c>
      <c r="D130" s="722">
        <v>122505</v>
      </c>
      <c r="E130" s="721">
        <v>1225055500</v>
      </c>
      <c r="F130" s="721" t="s">
        <v>3237</v>
      </c>
      <c r="G130" s="1127">
        <v>0</v>
      </c>
      <c r="H130" s="1128">
        <v>0</v>
      </c>
      <c r="I130" s="1128">
        <v>0</v>
      </c>
      <c r="J130" s="1128">
        <v>0</v>
      </c>
      <c r="K130" s="1128">
        <v>0</v>
      </c>
      <c r="L130" s="1128">
        <v>0</v>
      </c>
      <c r="M130" s="1128">
        <v>0</v>
      </c>
      <c r="N130" s="1129">
        <v>0</v>
      </c>
      <c r="O130" s="1128">
        <v>0</v>
      </c>
      <c r="P130" s="1127">
        <v>0</v>
      </c>
      <c r="Q130" s="1127">
        <v>0</v>
      </c>
      <c r="R130" s="1127">
        <v>0</v>
      </c>
      <c r="S130" s="1127">
        <v>0</v>
      </c>
      <c r="T130" s="1130">
        <v>0</v>
      </c>
      <c r="U130" s="1130">
        <v>0</v>
      </c>
      <c r="V130" s="1130">
        <v>0</v>
      </c>
      <c r="W130" s="1127">
        <v>0</v>
      </c>
      <c r="X130" s="1130">
        <v>0</v>
      </c>
      <c r="Y130" s="735">
        <v>0</v>
      </c>
      <c r="Z130" s="1131">
        <v>0</v>
      </c>
      <c r="AA130" s="1131">
        <v>0</v>
      </c>
      <c r="AB130" s="1131">
        <v>0</v>
      </c>
      <c r="AC130" s="1131">
        <v>0</v>
      </c>
      <c r="AD130" s="1131">
        <v>0</v>
      </c>
      <c r="AE130" s="1131">
        <v>0</v>
      </c>
      <c r="AF130" s="126"/>
      <c r="AG130" s="126"/>
      <c r="AH130" s="126"/>
      <c r="AI130" s="126"/>
      <c r="AJ130" s="126"/>
      <c r="AK130" s="126"/>
      <c r="AL130" s="126">
        <v>130</v>
      </c>
    </row>
    <row r="131" spans="1:38">
      <c r="A131" s="721" t="s">
        <v>1857</v>
      </c>
      <c r="B131" s="722">
        <v>12</v>
      </c>
      <c r="C131" s="722">
        <v>1225</v>
      </c>
      <c r="D131" s="722">
        <v>122510</v>
      </c>
      <c r="E131" s="721">
        <v>1225105500</v>
      </c>
      <c r="F131" s="721" t="s">
        <v>3238</v>
      </c>
      <c r="G131" s="1127">
        <v>0</v>
      </c>
      <c r="H131" s="1128">
        <v>0</v>
      </c>
      <c r="I131" s="1128">
        <v>0</v>
      </c>
      <c r="J131" s="1128">
        <v>0</v>
      </c>
      <c r="K131" s="1128">
        <v>0</v>
      </c>
      <c r="L131" s="1128">
        <v>0</v>
      </c>
      <c r="M131" s="1128">
        <v>0</v>
      </c>
      <c r="N131" s="1129">
        <v>0</v>
      </c>
      <c r="O131" s="1128">
        <v>0</v>
      </c>
      <c r="P131" s="1127">
        <v>0</v>
      </c>
      <c r="Q131" s="1127">
        <v>0</v>
      </c>
      <c r="R131" s="1127">
        <v>0</v>
      </c>
      <c r="S131" s="1127">
        <v>0</v>
      </c>
      <c r="T131" s="1130">
        <v>0</v>
      </c>
      <c r="U131" s="1130">
        <v>0</v>
      </c>
      <c r="V131" s="1130">
        <v>0</v>
      </c>
      <c r="W131" s="1127">
        <v>0</v>
      </c>
      <c r="X131" s="1130">
        <v>0</v>
      </c>
      <c r="Y131" s="735">
        <v>0</v>
      </c>
      <c r="Z131" s="1131">
        <v>0</v>
      </c>
      <c r="AA131" s="1131">
        <v>0</v>
      </c>
      <c r="AB131" s="1131">
        <v>0</v>
      </c>
      <c r="AC131" s="1131">
        <v>0</v>
      </c>
      <c r="AD131" s="1131">
        <v>0</v>
      </c>
      <c r="AE131" s="1131">
        <v>0</v>
      </c>
      <c r="AF131" s="126"/>
      <c r="AG131" s="126"/>
      <c r="AH131" s="126"/>
      <c r="AI131" s="126"/>
      <c r="AJ131" s="126"/>
      <c r="AK131" s="126"/>
      <c r="AL131" s="126">
        <v>131</v>
      </c>
    </row>
    <row r="132" spans="1:38">
      <c r="A132" s="721" t="s">
        <v>1858</v>
      </c>
      <c r="B132" s="722">
        <v>13</v>
      </c>
      <c r="C132" s="722">
        <v>1301</v>
      </c>
      <c r="D132" s="722">
        <v>130105</v>
      </c>
      <c r="E132" s="721">
        <v>1301050100</v>
      </c>
      <c r="F132" s="721" t="s">
        <v>471</v>
      </c>
      <c r="G132" s="1127">
        <v>3527874149435</v>
      </c>
      <c r="H132" s="1128">
        <v>0</v>
      </c>
      <c r="I132" s="1128">
        <v>3541671737757.7891</v>
      </c>
      <c r="J132" s="1128">
        <v>13797588322.790039</v>
      </c>
      <c r="K132" s="1128">
        <v>0</v>
      </c>
      <c r="L132" s="1128">
        <v>13797588322.790039</v>
      </c>
      <c r="M132" s="1128">
        <v>0</v>
      </c>
      <c r="N132" s="1129">
        <v>0</v>
      </c>
      <c r="O132" s="1128">
        <v>13797588322.790039</v>
      </c>
      <c r="P132" s="1127">
        <v>5105107679.4323139</v>
      </c>
      <c r="Q132" s="1127">
        <v>0</v>
      </c>
      <c r="R132" s="1127">
        <v>0</v>
      </c>
      <c r="S132" s="1127">
        <v>0</v>
      </c>
      <c r="T132" s="1130">
        <v>0</v>
      </c>
      <c r="U132" s="1130">
        <v>0</v>
      </c>
      <c r="V132" s="1130">
        <v>0</v>
      </c>
      <c r="W132" s="1127">
        <v>0</v>
      </c>
      <c r="X132" s="1130">
        <v>5105107679.4323139</v>
      </c>
      <c r="Y132" s="735">
        <v>0.36999999999999994</v>
      </c>
      <c r="Z132" s="1131">
        <v>5105107679.4323139</v>
      </c>
      <c r="AA132" s="1131">
        <v>0</v>
      </c>
      <c r="AB132" s="1131">
        <v>0</v>
      </c>
      <c r="AC132" s="1131">
        <v>-5225093430.6641645</v>
      </c>
      <c r="AD132" s="1131">
        <v>5105107679.4323139</v>
      </c>
      <c r="AE132" s="1131">
        <v>5225093430.6641645</v>
      </c>
      <c r="AF132" s="126"/>
      <c r="AG132" s="126"/>
      <c r="AH132" s="126"/>
      <c r="AI132" s="126"/>
      <c r="AJ132" s="126"/>
      <c r="AK132" s="126"/>
      <c r="AL132" s="126">
        <v>132</v>
      </c>
    </row>
    <row r="133" spans="1:38">
      <c r="A133" s="721" t="s">
        <v>1858</v>
      </c>
      <c r="B133" s="722">
        <v>13</v>
      </c>
      <c r="C133" s="722">
        <v>1301</v>
      </c>
      <c r="D133" s="722">
        <v>130105</v>
      </c>
      <c r="E133" s="721">
        <v>1301050714</v>
      </c>
      <c r="F133" s="721" t="s">
        <v>472</v>
      </c>
      <c r="G133" s="1127">
        <v>565529220585</v>
      </c>
      <c r="H133" s="1128">
        <v>0</v>
      </c>
      <c r="I133" s="1128">
        <v>580357148560.70544</v>
      </c>
      <c r="J133" s="1128">
        <v>14827927975.709961</v>
      </c>
      <c r="K133" s="1128">
        <v>0</v>
      </c>
      <c r="L133" s="1128">
        <v>14827927975.709961</v>
      </c>
      <c r="M133" s="1128">
        <v>0</v>
      </c>
      <c r="N133" s="1129">
        <v>0</v>
      </c>
      <c r="O133" s="1128">
        <v>14827927975.709961</v>
      </c>
      <c r="P133" s="1127">
        <v>5486333351.0126858</v>
      </c>
      <c r="Q133" s="1127">
        <v>0</v>
      </c>
      <c r="R133" s="1127">
        <v>0</v>
      </c>
      <c r="S133" s="1127">
        <v>0</v>
      </c>
      <c r="T133" s="1130">
        <v>0</v>
      </c>
      <c r="U133" s="1130">
        <v>0</v>
      </c>
      <c r="V133" s="1130">
        <v>0</v>
      </c>
      <c r="W133" s="1127">
        <v>0</v>
      </c>
      <c r="X133" s="1130">
        <v>5486333351.0126858</v>
      </c>
      <c r="Y133" s="735">
        <v>0.37</v>
      </c>
      <c r="Z133" s="1131">
        <v>5486333351.0126858</v>
      </c>
      <c r="AA133" s="1131">
        <v>0</v>
      </c>
      <c r="AB133" s="1131">
        <v>0</v>
      </c>
      <c r="AC133" s="1131">
        <v>-559865443.26050901</v>
      </c>
      <c r="AD133" s="1131">
        <v>5486333351.0126858</v>
      </c>
      <c r="AE133" s="1131">
        <v>559865443.26050901</v>
      </c>
      <c r="AF133" s="126"/>
      <c r="AG133" s="126"/>
      <c r="AH133" s="126"/>
      <c r="AI133" s="126"/>
      <c r="AJ133" s="126"/>
      <c r="AK133" s="126"/>
      <c r="AL133" s="126">
        <v>133</v>
      </c>
    </row>
    <row r="134" spans="1:38">
      <c r="A134" s="721" t="s">
        <v>1858</v>
      </c>
      <c r="B134" s="722">
        <v>13</v>
      </c>
      <c r="C134" s="722">
        <v>1301</v>
      </c>
      <c r="D134" s="722">
        <v>130105</v>
      </c>
      <c r="E134" s="721">
        <v>1301050900</v>
      </c>
      <c r="F134" s="721" t="s">
        <v>3504</v>
      </c>
      <c r="G134" s="1127">
        <v>4496836499</v>
      </c>
      <c r="H134" s="1128">
        <v>0</v>
      </c>
      <c r="I134" s="1128">
        <v>5035097275.9755526</v>
      </c>
      <c r="J134" s="1128">
        <v>538260776.97999954</v>
      </c>
      <c r="K134" s="1128">
        <v>0</v>
      </c>
      <c r="L134" s="1128">
        <v>538260776.97999954</v>
      </c>
      <c r="M134" s="1128">
        <v>0</v>
      </c>
      <c r="N134" s="1129">
        <v>0</v>
      </c>
      <c r="O134" s="1128">
        <v>538260776.97999954</v>
      </c>
      <c r="P134" s="1127">
        <v>199156487.48259982</v>
      </c>
      <c r="Q134" s="1127">
        <v>0</v>
      </c>
      <c r="R134" s="1127">
        <v>0</v>
      </c>
      <c r="S134" s="1127">
        <v>0</v>
      </c>
      <c r="T134" s="1130">
        <v>0</v>
      </c>
      <c r="U134" s="1130">
        <v>0</v>
      </c>
      <c r="V134" s="1130">
        <v>0</v>
      </c>
      <c r="W134" s="1127">
        <v>0</v>
      </c>
      <c r="X134" s="1130">
        <v>199156487.48259982</v>
      </c>
      <c r="Y134" s="735">
        <v>0.37</v>
      </c>
      <c r="Z134" s="1131">
        <v>199156487.48259982</v>
      </c>
      <c r="AA134" s="1131">
        <v>0</v>
      </c>
      <c r="AB134" s="1131">
        <v>193703425.65109953</v>
      </c>
      <c r="AC134" s="1131">
        <v>0</v>
      </c>
      <c r="AD134" s="1131">
        <v>5453061.8315002918</v>
      </c>
      <c r="AE134" s="1131">
        <v>0</v>
      </c>
      <c r="AF134" s="126"/>
      <c r="AG134" s="126"/>
      <c r="AH134" s="126"/>
      <c r="AI134" s="126"/>
      <c r="AJ134" s="126"/>
      <c r="AK134" s="126"/>
      <c r="AL134" s="126">
        <v>134</v>
      </c>
    </row>
    <row r="135" spans="1:38">
      <c r="A135" s="721" t="s">
        <v>1858</v>
      </c>
      <c r="B135" s="722">
        <v>13</v>
      </c>
      <c r="C135" s="722">
        <v>1301</v>
      </c>
      <c r="D135" s="722">
        <v>130110</v>
      </c>
      <c r="E135" s="721">
        <v>1301101000</v>
      </c>
      <c r="F135" s="721" t="s">
        <v>3379</v>
      </c>
      <c r="G135" s="1127">
        <v>15621574782</v>
      </c>
      <c r="H135" s="1128">
        <v>0</v>
      </c>
      <c r="I135" s="1128">
        <v>15653600611.799999</v>
      </c>
      <c r="J135" s="1128">
        <v>32025829.799999237</v>
      </c>
      <c r="K135" s="1128">
        <v>0</v>
      </c>
      <c r="L135" s="1128">
        <v>32025829.799999237</v>
      </c>
      <c r="M135" s="1128">
        <v>0</v>
      </c>
      <c r="N135" s="1129">
        <v>0</v>
      </c>
      <c r="O135" s="1128">
        <v>32025829.799999237</v>
      </c>
      <c r="P135" s="1127">
        <v>11849557.025999717</v>
      </c>
      <c r="Q135" s="1127">
        <v>0</v>
      </c>
      <c r="R135" s="1127">
        <v>0</v>
      </c>
      <c r="S135" s="1127">
        <v>0</v>
      </c>
      <c r="T135" s="1130">
        <v>0</v>
      </c>
      <c r="U135" s="1130">
        <v>0</v>
      </c>
      <c r="V135" s="1130">
        <v>0</v>
      </c>
      <c r="W135" s="1127">
        <v>0</v>
      </c>
      <c r="X135" s="1130">
        <v>11849557.025999717</v>
      </c>
      <c r="Y135" s="735">
        <v>0.37</v>
      </c>
      <c r="Z135" s="1131">
        <v>11849557.025999717</v>
      </c>
      <c r="AA135" s="1131">
        <v>0</v>
      </c>
      <c r="AB135" s="1131">
        <v>26299.526000070571</v>
      </c>
      <c r="AC135" s="1131">
        <v>0</v>
      </c>
      <c r="AD135" s="1131">
        <v>11823257.499999646</v>
      </c>
      <c r="AE135" s="1131">
        <v>0</v>
      </c>
      <c r="AF135" s="126"/>
      <c r="AG135" s="126"/>
      <c r="AH135" s="126"/>
      <c r="AI135" s="126"/>
      <c r="AJ135" s="126"/>
      <c r="AK135" s="126"/>
      <c r="AL135" s="126">
        <v>135</v>
      </c>
    </row>
    <row r="136" spans="1:38">
      <c r="A136" s="721" t="s">
        <v>1858</v>
      </c>
      <c r="B136" s="722">
        <v>13</v>
      </c>
      <c r="C136" s="722">
        <v>1301</v>
      </c>
      <c r="D136" s="722">
        <v>130110</v>
      </c>
      <c r="E136" s="721">
        <v>1301101101</v>
      </c>
      <c r="F136" s="721" t="s">
        <v>473</v>
      </c>
      <c r="G136" s="1127">
        <v>47649204945</v>
      </c>
      <c r="H136" s="1128">
        <v>0</v>
      </c>
      <c r="I136" s="1128">
        <v>48213125452.94072</v>
      </c>
      <c r="J136" s="1128">
        <v>563920507.94000244</v>
      </c>
      <c r="K136" s="1128">
        <v>0</v>
      </c>
      <c r="L136" s="1128">
        <v>563920507.94000244</v>
      </c>
      <c r="M136" s="1128">
        <v>0</v>
      </c>
      <c r="N136" s="1129">
        <v>0</v>
      </c>
      <c r="O136" s="1128">
        <v>563920507.94000244</v>
      </c>
      <c r="P136" s="1127">
        <v>208650587.93780091</v>
      </c>
      <c r="Q136" s="1127">
        <v>0</v>
      </c>
      <c r="R136" s="1127">
        <v>0</v>
      </c>
      <c r="S136" s="1127">
        <v>0</v>
      </c>
      <c r="T136" s="1130">
        <v>0</v>
      </c>
      <c r="U136" s="1130">
        <v>0</v>
      </c>
      <c r="V136" s="1130">
        <v>0</v>
      </c>
      <c r="W136" s="1127">
        <v>0</v>
      </c>
      <c r="X136" s="1130">
        <v>208650587.93780091</v>
      </c>
      <c r="Y136" s="735">
        <v>0.37</v>
      </c>
      <c r="Z136" s="1131">
        <v>208650587.93780091</v>
      </c>
      <c r="AA136" s="1131">
        <v>0</v>
      </c>
      <c r="AB136" s="1131">
        <v>277921215.14099973</v>
      </c>
      <c r="AC136" s="1131">
        <v>0</v>
      </c>
      <c r="AD136" s="1131">
        <v>-69270627.20319882</v>
      </c>
      <c r="AE136" s="1131">
        <v>0</v>
      </c>
      <c r="AF136" s="126"/>
      <c r="AG136" s="126"/>
      <c r="AH136" s="126"/>
      <c r="AI136" s="126"/>
      <c r="AJ136" s="126"/>
      <c r="AK136" s="126"/>
      <c r="AL136" s="126">
        <v>136</v>
      </c>
    </row>
    <row r="137" spans="1:38">
      <c r="A137" s="721" t="s">
        <v>1858</v>
      </c>
      <c r="B137" s="722">
        <v>13</v>
      </c>
      <c r="C137" s="722">
        <v>1301</v>
      </c>
      <c r="D137" s="722">
        <v>130110</v>
      </c>
      <c r="E137" s="721">
        <v>1301101300</v>
      </c>
      <c r="F137" s="721" t="s">
        <v>1860</v>
      </c>
      <c r="G137" s="1127">
        <v>0</v>
      </c>
      <c r="H137" s="1128">
        <v>0</v>
      </c>
      <c r="I137" s="1128">
        <v>0</v>
      </c>
      <c r="J137" s="1128">
        <v>0</v>
      </c>
      <c r="K137" s="1128">
        <v>0</v>
      </c>
      <c r="L137" s="1128">
        <v>0</v>
      </c>
      <c r="M137" s="1128">
        <v>0</v>
      </c>
      <c r="N137" s="1129">
        <v>0</v>
      </c>
      <c r="O137" s="1128">
        <v>0</v>
      </c>
      <c r="P137" s="1127">
        <v>0</v>
      </c>
      <c r="Q137" s="1127">
        <v>0</v>
      </c>
      <c r="R137" s="1127">
        <v>0</v>
      </c>
      <c r="S137" s="1127">
        <v>0</v>
      </c>
      <c r="T137" s="1130">
        <v>0</v>
      </c>
      <c r="U137" s="1130">
        <v>0</v>
      </c>
      <c r="V137" s="1130">
        <v>0</v>
      </c>
      <c r="W137" s="1127">
        <v>0</v>
      </c>
      <c r="X137" s="1130">
        <v>0</v>
      </c>
      <c r="Y137" s="735">
        <v>0</v>
      </c>
      <c r="Z137" s="1131">
        <v>0</v>
      </c>
      <c r="AA137" s="1131">
        <v>0</v>
      </c>
      <c r="AB137" s="1131">
        <v>0</v>
      </c>
      <c r="AC137" s="1131">
        <v>0</v>
      </c>
      <c r="AD137" s="1131">
        <v>0</v>
      </c>
      <c r="AE137" s="1131">
        <v>0</v>
      </c>
      <c r="AF137" s="126"/>
      <c r="AG137" s="126"/>
      <c r="AH137" s="126"/>
      <c r="AI137" s="126"/>
      <c r="AJ137" s="126"/>
      <c r="AK137" s="126"/>
      <c r="AL137" s="126">
        <v>137</v>
      </c>
    </row>
    <row r="138" spans="1:38">
      <c r="A138" s="721" t="s">
        <v>1858</v>
      </c>
      <c r="B138" s="722">
        <v>13</v>
      </c>
      <c r="C138" s="722">
        <v>1301</v>
      </c>
      <c r="D138" s="722">
        <v>130110</v>
      </c>
      <c r="E138" s="721">
        <v>1301102600</v>
      </c>
      <c r="F138" s="721" t="s">
        <v>475</v>
      </c>
      <c r="G138" s="1127">
        <v>0</v>
      </c>
      <c r="H138" s="1128">
        <v>0</v>
      </c>
      <c r="I138" s="1128">
        <v>0</v>
      </c>
      <c r="J138" s="1128">
        <v>0</v>
      </c>
      <c r="K138" s="1128">
        <v>0</v>
      </c>
      <c r="L138" s="1128">
        <v>0</v>
      </c>
      <c r="M138" s="1128">
        <v>0</v>
      </c>
      <c r="N138" s="1129">
        <v>0</v>
      </c>
      <c r="O138" s="1128">
        <v>0</v>
      </c>
      <c r="P138" s="1127">
        <v>0</v>
      </c>
      <c r="Q138" s="1127">
        <v>0</v>
      </c>
      <c r="R138" s="1127">
        <v>0</v>
      </c>
      <c r="S138" s="1127">
        <v>0</v>
      </c>
      <c r="T138" s="1130">
        <v>0</v>
      </c>
      <c r="U138" s="1130">
        <v>0</v>
      </c>
      <c r="V138" s="1130">
        <v>0</v>
      </c>
      <c r="W138" s="1127">
        <v>0</v>
      </c>
      <c r="X138" s="1130">
        <v>0</v>
      </c>
      <c r="Y138" s="735">
        <v>0</v>
      </c>
      <c r="Z138" s="1131">
        <v>0</v>
      </c>
      <c r="AA138" s="1131">
        <v>0</v>
      </c>
      <c r="AB138" s="1131">
        <v>0</v>
      </c>
      <c r="AC138" s="1131">
        <v>0</v>
      </c>
      <c r="AD138" s="1131">
        <v>0</v>
      </c>
      <c r="AE138" s="1131">
        <v>0</v>
      </c>
      <c r="AF138" s="126"/>
      <c r="AG138" s="126"/>
      <c r="AH138" s="126"/>
      <c r="AI138" s="126"/>
      <c r="AJ138" s="126"/>
      <c r="AK138" s="126"/>
      <c r="AL138" s="126">
        <v>138</v>
      </c>
    </row>
    <row r="139" spans="1:38">
      <c r="A139" s="721" t="s">
        <v>1858</v>
      </c>
      <c r="B139" s="722">
        <v>13</v>
      </c>
      <c r="C139" s="722">
        <v>1301</v>
      </c>
      <c r="D139" s="722">
        <v>130115</v>
      </c>
      <c r="E139" s="721">
        <v>1301151200</v>
      </c>
      <c r="F139" s="721" t="s">
        <v>476</v>
      </c>
      <c r="G139" s="1127">
        <v>181789654000</v>
      </c>
      <c r="H139" s="1128">
        <v>0</v>
      </c>
      <c r="I139" s="1128">
        <v>180848772530.50653</v>
      </c>
      <c r="J139" s="1128">
        <v>-940881469.48999023</v>
      </c>
      <c r="K139" s="1128">
        <v>0</v>
      </c>
      <c r="L139" s="1128">
        <v>0</v>
      </c>
      <c r="M139" s="1128">
        <v>-940881469.48999023</v>
      </c>
      <c r="N139" s="1129">
        <v>0</v>
      </c>
      <c r="O139" s="1128">
        <v>-940881469.48999023</v>
      </c>
      <c r="P139" s="1127">
        <v>-348126143.71129638</v>
      </c>
      <c r="Q139" s="1127">
        <v>0</v>
      </c>
      <c r="R139" s="1127">
        <v>0</v>
      </c>
      <c r="S139" s="1127">
        <v>0</v>
      </c>
      <c r="T139" s="1130">
        <v>0</v>
      </c>
      <c r="U139" s="1130">
        <v>0</v>
      </c>
      <c r="V139" s="1130">
        <v>0</v>
      </c>
      <c r="W139" s="1127">
        <v>0</v>
      </c>
      <c r="X139" s="1130">
        <v>-348126143.71129638</v>
      </c>
      <c r="Y139" s="735">
        <v>0.37</v>
      </c>
      <c r="Z139" s="1131">
        <v>0</v>
      </c>
      <c r="AA139" s="1131">
        <v>-348126143.71129638</v>
      </c>
      <c r="AB139" s="1131">
        <v>0</v>
      </c>
      <c r="AC139" s="1131">
        <v>-254733420.79819459</v>
      </c>
      <c r="AD139" s="1131">
        <v>0</v>
      </c>
      <c r="AE139" s="1131">
        <v>-93392722.913101792</v>
      </c>
      <c r="AF139" s="126"/>
      <c r="AG139" s="126"/>
      <c r="AH139" s="126"/>
      <c r="AI139" s="126"/>
      <c r="AJ139" s="126"/>
      <c r="AK139" s="126"/>
      <c r="AL139" s="126">
        <v>139</v>
      </c>
    </row>
    <row r="140" spans="1:38">
      <c r="A140" s="721" t="s">
        <v>1858</v>
      </c>
      <c r="B140" s="722">
        <v>13</v>
      </c>
      <c r="C140" s="722">
        <v>1301</v>
      </c>
      <c r="D140" s="722">
        <v>130115</v>
      </c>
      <c r="E140" s="721">
        <v>1301151300</v>
      </c>
      <c r="F140" s="721" t="s">
        <v>474</v>
      </c>
      <c r="G140" s="1127">
        <v>42998726900</v>
      </c>
      <c r="H140" s="1128">
        <v>0</v>
      </c>
      <c r="I140" s="1128">
        <v>43540268003.8423</v>
      </c>
      <c r="J140" s="1128">
        <v>541541103.83999634</v>
      </c>
      <c r="K140" s="1128">
        <v>0</v>
      </c>
      <c r="L140" s="1128">
        <v>541541103.83999634</v>
      </c>
      <c r="M140" s="1128">
        <v>0</v>
      </c>
      <c r="N140" s="1129">
        <v>0</v>
      </c>
      <c r="O140" s="1128">
        <v>541541103.83999634</v>
      </c>
      <c r="P140" s="1127">
        <v>200370208.42079863</v>
      </c>
      <c r="Q140" s="1127">
        <v>0</v>
      </c>
      <c r="R140" s="1127">
        <v>0</v>
      </c>
      <c r="S140" s="1127">
        <v>0</v>
      </c>
      <c r="T140" s="1130">
        <v>0</v>
      </c>
      <c r="U140" s="1130">
        <v>0</v>
      </c>
      <c r="V140" s="1130">
        <v>0</v>
      </c>
      <c r="W140" s="1127">
        <v>0</v>
      </c>
      <c r="X140" s="1130">
        <v>200370208.42079863</v>
      </c>
      <c r="Y140" s="735">
        <v>0.37</v>
      </c>
      <c r="Z140" s="1131">
        <v>200370208.42079863</v>
      </c>
      <c r="AA140" s="1131">
        <v>0</v>
      </c>
      <c r="AB140" s="1131">
        <v>106889004.88429977</v>
      </c>
      <c r="AC140" s="1131">
        <v>0</v>
      </c>
      <c r="AD140" s="1131">
        <v>93481203.53649886</v>
      </c>
      <c r="AE140" s="1131">
        <v>0</v>
      </c>
      <c r="AF140" s="126"/>
      <c r="AG140" s="126"/>
      <c r="AH140" s="126"/>
      <c r="AI140" s="126"/>
      <c r="AJ140" s="126"/>
      <c r="AK140" s="126"/>
      <c r="AL140" s="126">
        <v>140</v>
      </c>
    </row>
    <row r="141" spans="1:38">
      <c r="A141" s="721" t="s">
        <v>1858</v>
      </c>
      <c r="B141" s="722">
        <v>13</v>
      </c>
      <c r="C141" s="722">
        <v>1301</v>
      </c>
      <c r="D141" s="722">
        <v>130115</v>
      </c>
      <c r="E141" s="721">
        <v>1301151301</v>
      </c>
      <c r="F141" s="721" t="s">
        <v>3897</v>
      </c>
      <c r="G141" s="1127">
        <v>94735986352</v>
      </c>
      <c r="H141" s="1128">
        <v>0</v>
      </c>
      <c r="I141" s="1128">
        <v>95810908649.242554</v>
      </c>
      <c r="J141" s="1128">
        <v>1074922297.2400055</v>
      </c>
      <c r="K141" s="1128">
        <v>0</v>
      </c>
      <c r="L141" s="1128">
        <v>1074922297.2400055</v>
      </c>
      <c r="M141" s="1128">
        <v>0</v>
      </c>
      <c r="N141" s="1129">
        <v>0</v>
      </c>
      <c r="O141" s="1128">
        <v>1074922297.2400055</v>
      </c>
      <c r="P141" s="1127">
        <v>397721249.97880203</v>
      </c>
      <c r="Q141" s="1127">
        <v>0</v>
      </c>
      <c r="R141" s="1127">
        <v>0</v>
      </c>
      <c r="S141" s="1127">
        <v>0</v>
      </c>
      <c r="T141" s="1130">
        <v>0</v>
      </c>
      <c r="U141" s="1130">
        <v>0</v>
      </c>
      <c r="V141" s="1130">
        <v>0</v>
      </c>
      <c r="W141" s="1127">
        <v>0</v>
      </c>
      <c r="X141" s="1130">
        <v>397721249.97880203</v>
      </c>
      <c r="Y141" s="735">
        <v>0.37</v>
      </c>
      <c r="Z141" s="1131">
        <v>397721249.97880203</v>
      </c>
      <c r="AA141" s="1131">
        <v>0</v>
      </c>
      <c r="AB141" s="1131">
        <v>0</v>
      </c>
      <c r="AC141" s="1131">
        <v>0</v>
      </c>
      <c r="AD141" s="1131">
        <v>397721249.97880203</v>
      </c>
      <c r="AE141" s="1131">
        <v>0</v>
      </c>
      <c r="AF141" s="126"/>
      <c r="AG141" s="126"/>
      <c r="AH141" s="126"/>
      <c r="AI141" s="126"/>
      <c r="AJ141" s="126"/>
      <c r="AK141" s="126"/>
      <c r="AL141" s="126">
        <v>141</v>
      </c>
    </row>
    <row r="142" spans="1:38">
      <c r="A142" s="721" t="s">
        <v>1858</v>
      </c>
      <c r="B142" s="722">
        <v>13</v>
      </c>
      <c r="C142" s="722">
        <v>1301</v>
      </c>
      <c r="D142" s="722">
        <v>130115</v>
      </c>
      <c r="E142" s="721">
        <v>1301151600</v>
      </c>
      <c r="F142" s="721" t="s">
        <v>477</v>
      </c>
      <c r="G142" s="1127">
        <v>32391843845</v>
      </c>
      <c r="H142" s="1128">
        <v>0</v>
      </c>
      <c r="I142" s="1128">
        <v>32182060818.508747</v>
      </c>
      <c r="J142" s="1128">
        <v>-209783026.49000168</v>
      </c>
      <c r="K142" s="1128">
        <v>0</v>
      </c>
      <c r="L142" s="1128">
        <v>0</v>
      </c>
      <c r="M142" s="1128">
        <v>-209783026.49000168</v>
      </c>
      <c r="N142" s="1129">
        <v>0</v>
      </c>
      <c r="O142" s="1128">
        <v>-209783026.49000168</v>
      </c>
      <c r="P142" s="1127">
        <v>-77619719.801300615</v>
      </c>
      <c r="Q142" s="1127">
        <v>0</v>
      </c>
      <c r="R142" s="1127">
        <v>0</v>
      </c>
      <c r="S142" s="1127">
        <v>0</v>
      </c>
      <c r="T142" s="1130">
        <v>0</v>
      </c>
      <c r="U142" s="1130">
        <v>0</v>
      </c>
      <c r="V142" s="1130">
        <v>0</v>
      </c>
      <c r="W142" s="1127">
        <v>0</v>
      </c>
      <c r="X142" s="1130">
        <v>-77619719.801300615</v>
      </c>
      <c r="Y142" s="735">
        <v>0.37</v>
      </c>
      <c r="Z142" s="1131">
        <v>0</v>
      </c>
      <c r="AA142" s="1131">
        <v>-77619719.801300615</v>
      </c>
      <c r="AB142" s="1131">
        <v>0</v>
      </c>
      <c r="AC142" s="1131">
        <v>-41696462.118200228</v>
      </c>
      <c r="AD142" s="1131">
        <v>0</v>
      </c>
      <c r="AE142" s="1131">
        <v>-35923257.683100387</v>
      </c>
      <c r="AF142" s="126"/>
      <c r="AG142" s="126"/>
      <c r="AH142" s="126"/>
      <c r="AI142" s="126"/>
      <c r="AJ142" s="126"/>
      <c r="AK142" s="126"/>
      <c r="AL142" s="126">
        <v>142</v>
      </c>
    </row>
    <row r="143" spans="1:38">
      <c r="A143" s="721" t="s">
        <v>1858</v>
      </c>
      <c r="B143" s="722">
        <v>13</v>
      </c>
      <c r="C143" s="722">
        <v>1301</v>
      </c>
      <c r="D143" s="722">
        <v>130115</v>
      </c>
      <c r="E143" s="721">
        <v>1301151614</v>
      </c>
      <c r="F143" s="721" t="s">
        <v>3505</v>
      </c>
      <c r="G143" s="1127">
        <v>0</v>
      </c>
      <c r="H143" s="1128">
        <v>0</v>
      </c>
      <c r="I143" s="1128">
        <v>0</v>
      </c>
      <c r="J143" s="1128">
        <v>0</v>
      </c>
      <c r="K143" s="1128">
        <v>0</v>
      </c>
      <c r="L143" s="1128">
        <v>0</v>
      </c>
      <c r="M143" s="1128">
        <v>0</v>
      </c>
      <c r="N143" s="1129">
        <v>0</v>
      </c>
      <c r="O143" s="1128">
        <v>0</v>
      </c>
      <c r="P143" s="1127">
        <v>0</v>
      </c>
      <c r="Q143" s="1127">
        <v>0</v>
      </c>
      <c r="R143" s="1127">
        <v>0</v>
      </c>
      <c r="S143" s="1127">
        <v>0</v>
      </c>
      <c r="T143" s="1130">
        <v>0</v>
      </c>
      <c r="U143" s="1130">
        <v>0</v>
      </c>
      <c r="V143" s="1130">
        <v>0</v>
      </c>
      <c r="W143" s="1127">
        <v>0</v>
      </c>
      <c r="X143" s="1130">
        <v>0</v>
      </c>
      <c r="Y143" s="735">
        <v>0</v>
      </c>
      <c r="Z143" s="1131">
        <v>0</v>
      </c>
      <c r="AA143" s="1131">
        <v>0</v>
      </c>
      <c r="AB143" s="1131">
        <v>0</v>
      </c>
      <c r="AC143" s="1131">
        <v>0</v>
      </c>
      <c r="AD143" s="1131">
        <v>0</v>
      </c>
      <c r="AE143" s="1131">
        <v>0</v>
      </c>
      <c r="AF143" s="126"/>
      <c r="AG143" s="126"/>
      <c r="AH143" s="126"/>
      <c r="AI143" s="126"/>
      <c r="AJ143" s="126"/>
      <c r="AK143" s="126"/>
      <c r="AL143" s="126">
        <v>143</v>
      </c>
    </row>
    <row r="144" spans="1:38">
      <c r="A144" s="721" t="s">
        <v>1858</v>
      </c>
      <c r="B144" s="722">
        <v>13</v>
      </c>
      <c r="C144" s="722">
        <v>1301</v>
      </c>
      <c r="D144" s="722">
        <v>130115</v>
      </c>
      <c r="E144" s="721">
        <v>1301151800</v>
      </c>
      <c r="F144" s="721" t="s">
        <v>3898</v>
      </c>
      <c r="G144" s="1127">
        <v>1188628758</v>
      </c>
      <c r="H144" s="1128">
        <v>0</v>
      </c>
      <c r="I144" s="1128">
        <v>1143825411.879596</v>
      </c>
      <c r="J144" s="1128">
        <v>-44803346.119999886</v>
      </c>
      <c r="K144" s="1128">
        <v>0</v>
      </c>
      <c r="L144" s="1128">
        <v>0</v>
      </c>
      <c r="M144" s="1128">
        <v>-44803346.119999886</v>
      </c>
      <c r="N144" s="1129">
        <v>0</v>
      </c>
      <c r="O144" s="1128">
        <v>-44803346.119999886</v>
      </c>
      <c r="P144" s="1127">
        <v>-16577238.064399958</v>
      </c>
      <c r="Q144" s="1127">
        <v>0</v>
      </c>
      <c r="R144" s="1127">
        <v>0</v>
      </c>
      <c r="S144" s="1127">
        <v>0</v>
      </c>
      <c r="T144" s="1130">
        <v>0</v>
      </c>
      <c r="U144" s="1130">
        <v>0</v>
      </c>
      <c r="V144" s="1130">
        <v>0</v>
      </c>
      <c r="W144" s="1127">
        <v>0</v>
      </c>
      <c r="X144" s="1130">
        <v>-16577238.064399958</v>
      </c>
      <c r="Y144" s="735">
        <v>0.37</v>
      </c>
      <c r="Z144" s="1131">
        <v>0</v>
      </c>
      <c r="AA144" s="1131">
        <v>-16577238.064399958</v>
      </c>
      <c r="AB144" s="1131">
        <v>0</v>
      </c>
      <c r="AC144" s="1131">
        <v>-18752327.660500035</v>
      </c>
      <c r="AD144" s="1131">
        <v>0</v>
      </c>
      <c r="AE144" s="1131">
        <v>2175089.596100077</v>
      </c>
      <c r="AF144" s="126"/>
      <c r="AG144" s="126"/>
      <c r="AH144" s="126"/>
      <c r="AI144" s="126"/>
      <c r="AJ144" s="126"/>
      <c r="AK144" s="126"/>
      <c r="AL144" s="126">
        <v>144</v>
      </c>
    </row>
    <row r="145" spans="1:38">
      <c r="A145" s="721" t="s">
        <v>1858</v>
      </c>
      <c r="B145" s="722">
        <v>13</v>
      </c>
      <c r="C145" s="722">
        <v>1301</v>
      </c>
      <c r="D145" s="722">
        <v>130115</v>
      </c>
      <c r="E145" s="721">
        <v>1301151900</v>
      </c>
      <c r="F145" s="721" t="s">
        <v>478</v>
      </c>
      <c r="G145" s="1127">
        <v>106746151205</v>
      </c>
      <c r="H145" s="1128">
        <v>0</v>
      </c>
      <c r="I145" s="1128">
        <v>106185520794.24359</v>
      </c>
      <c r="J145" s="1128">
        <v>-560630410.75999451</v>
      </c>
      <c r="K145" s="1128">
        <v>0</v>
      </c>
      <c r="L145" s="1128">
        <v>0</v>
      </c>
      <c r="M145" s="1128">
        <v>-560630410.75999451</v>
      </c>
      <c r="N145" s="1129">
        <v>0</v>
      </c>
      <c r="O145" s="1128">
        <v>-560630410.75999451</v>
      </c>
      <c r="P145" s="1127">
        <v>-207433251.98119795</v>
      </c>
      <c r="Q145" s="1127">
        <v>0</v>
      </c>
      <c r="R145" s="1127">
        <v>0</v>
      </c>
      <c r="S145" s="1127">
        <v>0</v>
      </c>
      <c r="T145" s="1130">
        <v>0</v>
      </c>
      <c r="U145" s="1130">
        <v>0</v>
      </c>
      <c r="V145" s="1130">
        <v>0</v>
      </c>
      <c r="W145" s="1127">
        <v>0</v>
      </c>
      <c r="X145" s="1130">
        <v>-207433251.98119795</v>
      </c>
      <c r="Y145" s="735">
        <v>0.37</v>
      </c>
      <c r="Z145" s="1131">
        <v>0</v>
      </c>
      <c r="AA145" s="1131">
        <v>-207433251.98119795</v>
      </c>
      <c r="AB145" s="1131">
        <v>0</v>
      </c>
      <c r="AC145" s="1131">
        <v>-256394442.11420134</v>
      </c>
      <c r="AD145" s="1131">
        <v>0</v>
      </c>
      <c r="AE145" s="1131">
        <v>48961190.133003384</v>
      </c>
      <c r="AF145" s="126"/>
      <c r="AG145" s="126"/>
      <c r="AH145" s="126"/>
      <c r="AI145" s="126"/>
      <c r="AJ145" s="126"/>
      <c r="AK145" s="126"/>
      <c r="AL145" s="126">
        <v>145</v>
      </c>
    </row>
    <row r="146" spans="1:38">
      <c r="A146" s="721" t="s">
        <v>1858</v>
      </c>
      <c r="B146" s="722">
        <v>13</v>
      </c>
      <c r="C146" s="722">
        <v>1301</v>
      </c>
      <c r="D146" s="722">
        <v>130115</v>
      </c>
      <c r="E146" s="721">
        <v>1301152000</v>
      </c>
      <c r="F146" s="721" t="s">
        <v>351</v>
      </c>
      <c r="G146" s="1127">
        <v>53157126930</v>
      </c>
      <c r="H146" s="1128">
        <v>0</v>
      </c>
      <c r="I146" s="1128">
        <v>53279571414.958511</v>
      </c>
      <c r="J146" s="1128">
        <v>122444484.95999908</v>
      </c>
      <c r="K146" s="1128">
        <v>0</v>
      </c>
      <c r="L146" s="1128">
        <v>122444484.95999908</v>
      </c>
      <c r="M146" s="1128">
        <v>0</v>
      </c>
      <c r="N146" s="1129">
        <v>0</v>
      </c>
      <c r="O146" s="1128">
        <v>122444484.95999908</v>
      </c>
      <c r="P146" s="1127">
        <v>45304459.435199663</v>
      </c>
      <c r="Q146" s="1127">
        <v>0</v>
      </c>
      <c r="R146" s="1127">
        <v>0</v>
      </c>
      <c r="S146" s="1127">
        <v>0</v>
      </c>
      <c r="T146" s="1130">
        <v>0</v>
      </c>
      <c r="U146" s="1130">
        <v>0</v>
      </c>
      <c r="V146" s="1130">
        <v>0</v>
      </c>
      <c r="W146" s="1127">
        <v>0</v>
      </c>
      <c r="X146" s="1130">
        <v>45304459.435199663</v>
      </c>
      <c r="Y146" s="735">
        <v>0.37</v>
      </c>
      <c r="Z146" s="1131">
        <v>45304459.435199663</v>
      </c>
      <c r="AA146" s="1131">
        <v>0</v>
      </c>
      <c r="AB146" s="1131">
        <v>0</v>
      </c>
      <c r="AC146" s="1131">
        <v>-7640256.0701012416</v>
      </c>
      <c r="AD146" s="1131">
        <v>45304459.435199663</v>
      </c>
      <c r="AE146" s="1131">
        <v>7640256.0701012416</v>
      </c>
      <c r="AF146" s="126"/>
      <c r="AG146" s="126"/>
      <c r="AH146" s="126"/>
      <c r="AI146" s="126"/>
      <c r="AJ146" s="126"/>
      <c r="AK146" s="126"/>
      <c r="AL146" s="126">
        <v>146</v>
      </c>
    </row>
    <row r="147" spans="1:38">
      <c r="A147" s="721" t="s">
        <v>1858</v>
      </c>
      <c r="B147" s="722">
        <v>13</v>
      </c>
      <c r="C147" s="722">
        <v>1301</v>
      </c>
      <c r="D147" s="722">
        <v>130115</v>
      </c>
      <c r="E147" s="721">
        <v>1301152600</v>
      </c>
      <c r="F147" s="721" t="s">
        <v>475</v>
      </c>
      <c r="G147" s="1127">
        <v>2354618229</v>
      </c>
      <c r="H147" s="1128">
        <v>0</v>
      </c>
      <c r="I147" s="1128">
        <v>2355776446.4783063</v>
      </c>
      <c r="J147" s="1128">
        <v>1158217.4800000191</v>
      </c>
      <c r="K147" s="1128">
        <v>0</v>
      </c>
      <c r="L147" s="1128">
        <v>1158217.4800000191</v>
      </c>
      <c r="M147" s="1128">
        <v>0</v>
      </c>
      <c r="N147" s="1129">
        <v>0</v>
      </c>
      <c r="O147" s="1128">
        <v>1158217.4800000191</v>
      </c>
      <c r="P147" s="1127">
        <v>428540.46760000708</v>
      </c>
      <c r="Q147" s="1127">
        <v>0</v>
      </c>
      <c r="R147" s="1127">
        <v>0</v>
      </c>
      <c r="S147" s="1127">
        <v>0</v>
      </c>
      <c r="T147" s="1130">
        <v>0</v>
      </c>
      <c r="U147" s="1130">
        <v>0</v>
      </c>
      <c r="V147" s="1130">
        <v>0</v>
      </c>
      <c r="W147" s="1127">
        <v>0</v>
      </c>
      <c r="X147" s="1130">
        <v>428540.46760000708</v>
      </c>
      <c r="Y147" s="735">
        <v>0.37</v>
      </c>
      <c r="Z147" s="1131">
        <v>428540.46760000708</v>
      </c>
      <c r="AA147" s="1131">
        <v>0</v>
      </c>
      <c r="AB147" s="1131">
        <v>4279980.7904998586</v>
      </c>
      <c r="AC147" s="1131">
        <v>0</v>
      </c>
      <c r="AD147" s="1131">
        <v>-3851440.3228998515</v>
      </c>
      <c r="AE147" s="1131">
        <v>0</v>
      </c>
      <c r="AF147" s="126"/>
      <c r="AG147" s="126"/>
      <c r="AH147" s="126"/>
      <c r="AI147" s="126"/>
      <c r="AJ147" s="126"/>
      <c r="AK147" s="126"/>
      <c r="AL147" s="126">
        <v>147</v>
      </c>
    </row>
    <row r="148" spans="1:38">
      <c r="A148" s="721" t="s">
        <v>1858</v>
      </c>
      <c r="B148" s="722">
        <v>13</v>
      </c>
      <c r="C148" s="722">
        <v>1301</v>
      </c>
      <c r="D148" s="722">
        <v>130120</v>
      </c>
      <c r="E148" s="721">
        <v>1301200401</v>
      </c>
      <c r="F148" s="721" t="s">
        <v>3239</v>
      </c>
      <c r="G148" s="1127">
        <v>5520986801</v>
      </c>
      <c r="H148" s="1128">
        <v>0</v>
      </c>
      <c r="I148" s="1128">
        <v>5457652118.2856655</v>
      </c>
      <c r="J148" s="1128">
        <v>-63334682.710000038</v>
      </c>
      <c r="K148" s="1128">
        <v>0</v>
      </c>
      <c r="L148" s="1128">
        <v>0</v>
      </c>
      <c r="M148" s="1128">
        <v>-63334682.710000038</v>
      </c>
      <c r="N148" s="1129">
        <v>0</v>
      </c>
      <c r="O148" s="1128">
        <v>-63334682.710000038</v>
      </c>
      <c r="P148" s="1127">
        <v>-23433832.602700014</v>
      </c>
      <c r="Q148" s="1127">
        <v>0</v>
      </c>
      <c r="R148" s="1127">
        <v>0</v>
      </c>
      <c r="S148" s="1127">
        <v>0</v>
      </c>
      <c r="T148" s="1130">
        <v>0</v>
      </c>
      <c r="U148" s="1130">
        <v>0</v>
      </c>
      <c r="V148" s="1130">
        <v>0</v>
      </c>
      <c r="W148" s="1127">
        <v>0</v>
      </c>
      <c r="X148" s="1130">
        <v>-23433832.602700014</v>
      </c>
      <c r="Y148" s="735">
        <v>0.37</v>
      </c>
      <c r="Z148" s="1131">
        <v>0</v>
      </c>
      <c r="AA148" s="1131">
        <v>-23433832.602700014</v>
      </c>
      <c r="AB148" s="1131">
        <v>0</v>
      </c>
      <c r="AC148" s="1131">
        <v>-8673719.3241999429</v>
      </c>
      <c r="AD148" s="1131">
        <v>0</v>
      </c>
      <c r="AE148" s="1131">
        <v>-14760113.278500071</v>
      </c>
      <c r="AF148" s="126"/>
      <c r="AG148" s="126"/>
      <c r="AH148" s="126"/>
      <c r="AI148" s="126"/>
      <c r="AJ148" s="126"/>
      <c r="AK148" s="126"/>
      <c r="AL148" s="126">
        <v>148</v>
      </c>
    </row>
    <row r="149" spans="1:38">
      <c r="A149" s="721" t="s">
        <v>1858</v>
      </c>
      <c r="B149" s="722">
        <v>13</v>
      </c>
      <c r="C149" s="722">
        <v>1301</v>
      </c>
      <c r="D149" s="722">
        <v>130120</v>
      </c>
      <c r="E149" s="721">
        <v>1301202201</v>
      </c>
      <c r="F149" s="721" t="s">
        <v>1861</v>
      </c>
      <c r="G149" s="1127">
        <v>0</v>
      </c>
      <c r="H149" s="1128">
        <v>0</v>
      </c>
      <c r="I149" s="1128">
        <v>0</v>
      </c>
      <c r="J149" s="1128">
        <v>0</v>
      </c>
      <c r="K149" s="1128">
        <v>0</v>
      </c>
      <c r="L149" s="1128">
        <v>0</v>
      </c>
      <c r="M149" s="1128">
        <v>0</v>
      </c>
      <c r="N149" s="1129">
        <v>0</v>
      </c>
      <c r="O149" s="1128">
        <v>0</v>
      </c>
      <c r="P149" s="1127">
        <v>0</v>
      </c>
      <c r="Q149" s="1127">
        <v>0</v>
      </c>
      <c r="R149" s="1127">
        <v>0</v>
      </c>
      <c r="S149" s="1127">
        <v>0</v>
      </c>
      <c r="T149" s="1130">
        <v>0</v>
      </c>
      <c r="U149" s="1130">
        <v>0</v>
      </c>
      <c r="V149" s="1130">
        <v>0</v>
      </c>
      <c r="W149" s="1127">
        <v>0</v>
      </c>
      <c r="X149" s="1130">
        <v>0</v>
      </c>
      <c r="Y149" s="735">
        <v>0</v>
      </c>
      <c r="Z149" s="1131">
        <v>0</v>
      </c>
      <c r="AA149" s="1131">
        <v>0</v>
      </c>
      <c r="AB149" s="1131">
        <v>0</v>
      </c>
      <c r="AC149" s="1131">
        <v>0</v>
      </c>
      <c r="AD149" s="1131">
        <v>0</v>
      </c>
      <c r="AE149" s="1131">
        <v>0</v>
      </c>
      <c r="AF149" s="126"/>
      <c r="AG149" s="126"/>
      <c r="AH149" s="126"/>
      <c r="AI149" s="126"/>
      <c r="AJ149" s="126"/>
      <c r="AK149" s="126"/>
      <c r="AL149" s="126">
        <v>149</v>
      </c>
    </row>
    <row r="150" spans="1:38">
      <c r="A150" s="721" t="s">
        <v>1851</v>
      </c>
      <c r="B150" s="722">
        <v>13</v>
      </c>
      <c r="C150" s="722">
        <v>1302</v>
      </c>
      <c r="D150" s="722">
        <v>130205</v>
      </c>
      <c r="E150" s="721">
        <v>1302050111</v>
      </c>
      <c r="F150" s="721" t="s">
        <v>1862</v>
      </c>
      <c r="G150" s="1127">
        <v>0</v>
      </c>
      <c r="H150" s="1128">
        <v>0</v>
      </c>
      <c r="I150" s="1128">
        <v>0</v>
      </c>
      <c r="J150" s="1128">
        <v>0</v>
      </c>
      <c r="K150" s="1128">
        <v>0</v>
      </c>
      <c r="L150" s="1128">
        <v>0</v>
      </c>
      <c r="M150" s="1128">
        <v>0</v>
      </c>
      <c r="N150" s="1129">
        <v>0</v>
      </c>
      <c r="O150" s="1128">
        <v>0</v>
      </c>
      <c r="P150" s="1127">
        <v>0</v>
      </c>
      <c r="Q150" s="1127">
        <v>0</v>
      </c>
      <c r="R150" s="1127">
        <v>0</v>
      </c>
      <c r="S150" s="1127">
        <v>0</v>
      </c>
      <c r="T150" s="1130">
        <v>0</v>
      </c>
      <c r="U150" s="1130">
        <v>0</v>
      </c>
      <c r="V150" s="1130">
        <v>0</v>
      </c>
      <c r="W150" s="1127">
        <v>0</v>
      </c>
      <c r="X150" s="1130">
        <v>0</v>
      </c>
      <c r="Y150" s="735">
        <v>0</v>
      </c>
      <c r="Z150" s="1131">
        <v>0</v>
      </c>
      <c r="AA150" s="1131">
        <v>0</v>
      </c>
      <c r="AB150" s="1131">
        <v>0</v>
      </c>
      <c r="AC150" s="1131">
        <v>0</v>
      </c>
      <c r="AD150" s="1131">
        <v>0</v>
      </c>
      <c r="AE150" s="1131">
        <v>0</v>
      </c>
      <c r="AF150" s="126"/>
      <c r="AG150" s="126"/>
      <c r="AH150" s="126"/>
      <c r="AI150" s="126"/>
      <c r="AJ150" s="126"/>
      <c r="AK150" s="126"/>
      <c r="AL150" s="126">
        <v>150</v>
      </c>
    </row>
    <row r="151" spans="1:38">
      <c r="A151" s="721" t="s">
        <v>1851</v>
      </c>
      <c r="B151" s="722">
        <v>13</v>
      </c>
      <c r="C151" s="722">
        <v>1302</v>
      </c>
      <c r="D151" s="722">
        <v>130205</v>
      </c>
      <c r="E151" s="721">
        <v>1302050170</v>
      </c>
      <c r="F151" s="721" t="s">
        <v>1863</v>
      </c>
      <c r="G151" s="1127">
        <v>0</v>
      </c>
      <c r="H151" s="1128">
        <v>0</v>
      </c>
      <c r="I151" s="1128">
        <v>0</v>
      </c>
      <c r="J151" s="1128">
        <v>0</v>
      </c>
      <c r="K151" s="1128">
        <v>0</v>
      </c>
      <c r="L151" s="1128">
        <v>0</v>
      </c>
      <c r="M151" s="1128">
        <v>0</v>
      </c>
      <c r="N151" s="1129">
        <v>0</v>
      </c>
      <c r="O151" s="1128">
        <v>0</v>
      </c>
      <c r="P151" s="1127">
        <v>0</v>
      </c>
      <c r="Q151" s="1127">
        <v>0</v>
      </c>
      <c r="R151" s="1127">
        <v>0</v>
      </c>
      <c r="S151" s="1127">
        <v>0</v>
      </c>
      <c r="T151" s="1130">
        <v>0</v>
      </c>
      <c r="U151" s="1130">
        <v>0</v>
      </c>
      <c r="V151" s="1130">
        <v>0</v>
      </c>
      <c r="W151" s="1127">
        <v>0</v>
      </c>
      <c r="X151" s="1130">
        <v>0</v>
      </c>
      <c r="Y151" s="735">
        <v>0</v>
      </c>
      <c r="Z151" s="1131">
        <v>0</v>
      </c>
      <c r="AA151" s="1131">
        <v>0</v>
      </c>
      <c r="AB151" s="1131">
        <v>0</v>
      </c>
      <c r="AC151" s="1131">
        <v>0</v>
      </c>
      <c r="AD151" s="1131">
        <v>0</v>
      </c>
      <c r="AE151" s="1131">
        <v>0</v>
      </c>
      <c r="AF151" s="126"/>
      <c r="AG151" s="126"/>
      <c r="AH151" s="126"/>
      <c r="AI151" s="126"/>
      <c r="AJ151" s="126"/>
      <c r="AK151" s="126"/>
      <c r="AL151" s="126">
        <v>151</v>
      </c>
    </row>
    <row r="152" spans="1:38">
      <c r="A152" s="721" t="s">
        <v>1851</v>
      </c>
      <c r="B152" s="722">
        <v>13</v>
      </c>
      <c r="C152" s="722">
        <v>1302</v>
      </c>
      <c r="D152" s="722">
        <v>130205</v>
      </c>
      <c r="E152" s="721">
        <v>1302050514</v>
      </c>
      <c r="F152" s="721" t="s">
        <v>1864</v>
      </c>
      <c r="G152" s="1127">
        <v>0</v>
      </c>
      <c r="H152" s="1128">
        <v>0</v>
      </c>
      <c r="I152" s="1128">
        <v>0</v>
      </c>
      <c r="J152" s="1128">
        <v>0</v>
      </c>
      <c r="K152" s="1128">
        <v>0</v>
      </c>
      <c r="L152" s="1128">
        <v>0</v>
      </c>
      <c r="M152" s="1128">
        <v>0</v>
      </c>
      <c r="N152" s="1129">
        <v>0</v>
      </c>
      <c r="O152" s="1128">
        <v>0</v>
      </c>
      <c r="P152" s="1127">
        <v>0</v>
      </c>
      <c r="Q152" s="1127">
        <v>0</v>
      </c>
      <c r="R152" s="1127">
        <v>0</v>
      </c>
      <c r="S152" s="1127">
        <v>0</v>
      </c>
      <c r="T152" s="1130">
        <v>0</v>
      </c>
      <c r="U152" s="1130">
        <v>0</v>
      </c>
      <c r="V152" s="1130">
        <v>0</v>
      </c>
      <c r="W152" s="1127">
        <v>0</v>
      </c>
      <c r="X152" s="1130">
        <v>0</v>
      </c>
      <c r="Y152" s="735">
        <v>0</v>
      </c>
      <c r="Z152" s="1131">
        <v>0</v>
      </c>
      <c r="AA152" s="1131">
        <v>0</v>
      </c>
      <c r="AB152" s="1131">
        <v>0</v>
      </c>
      <c r="AC152" s="1131">
        <v>0</v>
      </c>
      <c r="AD152" s="1131">
        <v>0</v>
      </c>
      <c r="AE152" s="1131">
        <v>0</v>
      </c>
      <c r="AF152" s="126"/>
      <c r="AG152" s="126"/>
      <c r="AH152" s="126"/>
      <c r="AI152" s="126"/>
      <c r="AJ152" s="126"/>
      <c r="AK152" s="126"/>
      <c r="AL152" s="126">
        <v>152</v>
      </c>
    </row>
    <row r="153" spans="1:38">
      <c r="A153" s="721" t="s">
        <v>1851</v>
      </c>
      <c r="B153" s="722">
        <v>13</v>
      </c>
      <c r="C153" s="722">
        <v>1302</v>
      </c>
      <c r="D153" s="722">
        <v>130205</v>
      </c>
      <c r="E153" s="721">
        <v>1302050611</v>
      </c>
      <c r="F153" s="721" t="s">
        <v>1865</v>
      </c>
      <c r="G153" s="1127">
        <v>0</v>
      </c>
      <c r="H153" s="1128">
        <v>0</v>
      </c>
      <c r="I153" s="1128">
        <v>0</v>
      </c>
      <c r="J153" s="1128">
        <v>0</v>
      </c>
      <c r="K153" s="1128">
        <v>0</v>
      </c>
      <c r="L153" s="1128">
        <v>0</v>
      </c>
      <c r="M153" s="1128">
        <v>0</v>
      </c>
      <c r="N153" s="1129">
        <v>0</v>
      </c>
      <c r="O153" s="1128">
        <v>0</v>
      </c>
      <c r="P153" s="1127">
        <v>0</v>
      </c>
      <c r="Q153" s="1127">
        <v>0</v>
      </c>
      <c r="R153" s="1127">
        <v>0</v>
      </c>
      <c r="S153" s="1127">
        <v>0</v>
      </c>
      <c r="T153" s="1130">
        <v>0</v>
      </c>
      <c r="U153" s="1130">
        <v>0</v>
      </c>
      <c r="V153" s="1130">
        <v>0</v>
      </c>
      <c r="W153" s="1127">
        <v>0</v>
      </c>
      <c r="X153" s="1130">
        <v>0</v>
      </c>
      <c r="Y153" s="735">
        <v>0</v>
      </c>
      <c r="Z153" s="1131">
        <v>0</v>
      </c>
      <c r="AA153" s="1131">
        <v>0</v>
      </c>
      <c r="AB153" s="1131">
        <v>0</v>
      </c>
      <c r="AC153" s="1131">
        <v>0</v>
      </c>
      <c r="AD153" s="1131">
        <v>0</v>
      </c>
      <c r="AE153" s="1131">
        <v>0</v>
      </c>
      <c r="AF153" s="126"/>
      <c r="AG153" s="126"/>
      <c r="AH153" s="126"/>
      <c r="AI153" s="126"/>
      <c r="AJ153" s="126"/>
      <c r="AK153" s="126"/>
      <c r="AL153" s="126">
        <v>153</v>
      </c>
    </row>
    <row r="154" spans="1:38">
      <c r="A154" s="721" t="s">
        <v>1851</v>
      </c>
      <c r="B154" s="722">
        <v>13</v>
      </c>
      <c r="C154" s="722">
        <v>1302</v>
      </c>
      <c r="D154" s="722">
        <v>130205</v>
      </c>
      <c r="E154" s="721">
        <v>1302051001</v>
      </c>
      <c r="F154" s="721" t="s">
        <v>1866</v>
      </c>
      <c r="G154" s="1127">
        <v>0</v>
      </c>
      <c r="H154" s="1128">
        <v>0</v>
      </c>
      <c r="I154" s="1128">
        <v>0</v>
      </c>
      <c r="J154" s="1128">
        <v>0</v>
      </c>
      <c r="K154" s="1128">
        <v>0</v>
      </c>
      <c r="L154" s="1128">
        <v>0</v>
      </c>
      <c r="M154" s="1128">
        <v>0</v>
      </c>
      <c r="N154" s="1129">
        <v>0</v>
      </c>
      <c r="O154" s="1128">
        <v>0</v>
      </c>
      <c r="P154" s="1127">
        <v>0</v>
      </c>
      <c r="Q154" s="1127">
        <v>0</v>
      </c>
      <c r="R154" s="1127">
        <v>0</v>
      </c>
      <c r="S154" s="1127">
        <v>0</v>
      </c>
      <c r="T154" s="1130">
        <v>0</v>
      </c>
      <c r="U154" s="1130">
        <v>0</v>
      </c>
      <c r="V154" s="1130">
        <v>0</v>
      </c>
      <c r="W154" s="1127">
        <v>0</v>
      </c>
      <c r="X154" s="1130">
        <v>0</v>
      </c>
      <c r="Y154" s="735">
        <v>0</v>
      </c>
      <c r="Z154" s="1131">
        <v>0</v>
      </c>
      <c r="AA154" s="1131">
        <v>0</v>
      </c>
      <c r="AB154" s="1131">
        <v>0</v>
      </c>
      <c r="AC154" s="1131">
        <v>0</v>
      </c>
      <c r="AD154" s="1131">
        <v>0</v>
      </c>
      <c r="AE154" s="1131">
        <v>0</v>
      </c>
      <c r="AF154" s="126"/>
      <c r="AG154" s="126"/>
      <c r="AH154" s="126"/>
      <c r="AI154" s="126"/>
      <c r="AJ154" s="126"/>
      <c r="AK154" s="126"/>
      <c r="AL154" s="126">
        <v>154</v>
      </c>
    </row>
    <row r="155" spans="1:38">
      <c r="A155" s="721" t="s">
        <v>1851</v>
      </c>
      <c r="B155" s="722">
        <v>13</v>
      </c>
      <c r="C155" s="722">
        <v>1302</v>
      </c>
      <c r="D155" s="722">
        <v>130205</v>
      </c>
      <c r="E155" s="721">
        <v>1302051002</v>
      </c>
      <c r="F155" s="721" t="s">
        <v>1867</v>
      </c>
      <c r="G155" s="1127">
        <v>0</v>
      </c>
      <c r="H155" s="1128">
        <v>0</v>
      </c>
      <c r="I155" s="1128">
        <v>0</v>
      </c>
      <c r="J155" s="1128">
        <v>0</v>
      </c>
      <c r="K155" s="1128">
        <v>0</v>
      </c>
      <c r="L155" s="1128">
        <v>0</v>
      </c>
      <c r="M155" s="1128">
        <v>0</v>
      </c>
      <c r="N155" s="1129">
        <v>0</v>
      </c>
      <c r="O155" s="1128">
        <v>0</v>
      </c>
      <c r="P155" s="1127">
        <v>0</v>
      </c>
      <c r="Q155" s="1127">
        <v>0</v>
      </c>
      <c r="R155" s="1127">
        <v>0</v>
      </c>
      <c r="S155" s="1127">
        <v>0</v>
      </c>
      <c r="T155" s="1130">
        <v>0</v>
      </c>
      <c r="U155" s="1130">
        <v>0</v>
      </c>
      <c r="V155" s="1130">
        <v>0</v>
      </c>
      <c r="W155" s="1127">
        <v>0</v>
      </c>
      <c r="X155" s="1130">
        <v>0</v>
      </c>
      <c r="Y155" s="735">
        <v>0</v>
      </c>
      <c r="Z155" s="1131">
        <v>0</v>
      </c>
      <c r="AA155" s="1131">
        <v>0</v>
      </c>
      <c r="AB155" s="1131">
        <v>0</v>
      </c>
      <c r="AC155" s="1131">
        <v>0</v>
      </c>
      <c r="AD155" s="1131">
        <v>0</v>
      </c>
      <c r="AE155" s="1131">
        <v>0</v>
      </c>
      <c r="AF155" s="126"/>
      <c r="AG155" s="126"/>
      <c r="AH155" s="126"/>
      <c r="AI155" s="126"/>
      <c r="AJ155" s="126"/>
      <c r="AK155" s="126"/>
      <c r="AL155" s="126">
        <v>155</v>
      </c>
    </row>
    <row r="156" spans="1:38">
      <c r="A156" s="721" t="s">
        <v>1851</v>
      </c>
      <c r="B156" s="722">
        <v>13</v>
      </c>
      <c r="C156" s="722">
        <v>1302</v>
      </c>
      <c r="D156" s="722">
        <v>130205</v>
      </c>
      <c r="E156" s="721">
        <v>1302051003</v>
      </c>
      <c r="F156" s="721" t="s">
        <v>1867</v>
      </c>
      <c r="G156" s="1127">
        <v>0</v>
      </c>
      <c r="H156" s="1128">
        <v>0</v>
      </c>
      <c r="I156" s="1128">
        <v>0</v>
      </c>
      <c r="J156" s="1128">
        <v>0</v>
      </c>
      <c r="K156" s="1128">
        <v>0</v>
      </c>
      <c r="L156" s="1128">
        <v>0</v>
      </c>
      <c r="M156" s="1128">
        <v>0</v>
      </c>
      <c r="N156" s="1129">
        <v>0</v>
      </c>
      <c r="O156" s="1128">
        <v>0</v>
      </c>
      <c r="P156" s="1127">
        <v>0</v>
      </c>
      <c r="Q156" s="1127">
        <v>0</v>
      </c>
      <c r="R156" s="1127">
        <v>0</v>
      </c>
      <c r="S156" s="1127">
        <v>0</v>
      </c>
      <c r="T156" s="1130">
        <v>0</v>
      </c>
      <c r="U156" s="1130">
        <v>0</v>
      </c>
      <c r="V156" s="1130">
        <v>0</v>
      </c>
      <c r="W156" s="1127">
        <v>0</v>
      </c>
      <c r="X156" s="1130">
        <v>0</v>
      </c>
      <c r="Y156" s="735">
        <v>0</v>
      </c>
      <c r="Z156" s="1131">
        <v>0</v>
      </c>
      <c r="AA156" s="1131">
        <v>0</v>
      </c>
      <c r="AB156" s="1131">
        <v>0</v>
      </c>
      <c r="AC156" s="1131">
        <v>0</v>
      </c>
      <c r="AD156" s="1131">
        <v>0</v>
      </c>
      <c r="AE156" s="1131">
        <v>0</v>
      </c>
      <c r="AF156" s="126"/>
      <c r="AG156" s="126"/>
      <c r="AH156" s="126"/>
      <c r="AI156" s="126"/>
      <c r="AJ156" s="126"/>
      <c r="AK156" s="126"/>
      <c r="AL156" s="126">
        <v>156</v>
      </c>
    </row>
    <row r="157" spans="1:38">
      <c r="A157" s="721" t="s">
        <v>1851</v>
      </c>
      <c r="B157" s="722">
        <v>13</v>
      </c>
      <c r="C157" s="722">
        <v>1302</v>
      </c>
      <c r="D157" s="722">
        <v>130205</v>
      </c>
      <c r="E157" s="721">
        <v>1302051004</v>
      </c>
      <c r="F157" s="721" t="s">
        <v>1868</v>
      </c>
      <c r="G157" s="1127">
        <v>0</v>
      </c>
      <c r="H157" s="1128">
        <v>0</v>
      </c>
      <c r="I157" s="1128">
        <v>0</v>
      </c>
      <c r="J157" s="1128">
        <v>0</v>
      </c>
      <c r="K157" s="1128">
        <v>0</v>
      </c>
      <c r="L157" s="1128">
        <v>0</v>
      </c>
      <c r="M157" s="1128">
        <v>0</v>
      </c>
      <c r="N157" s="1129">
        <v>0</v>
      </c>
      <c r="O157" s="1128">
        <v>0</v>
      </c>
      <c r="P157" s="1127">
        <v>0</v>
      </c>
      <c r="Q157" s="1127">
        <v>0</v>
      </c>
      <c r="R157" s="1127">
        <v>0</v>
      </c>
      <c r="S157" s="1127">
        <v>0</v>
      </c>
      <c r="T157" s="1130">
        <v>0</v>
      </c>
      <c r="U157" s="1130">
        <v>0</v>
      </c>
      <c r="V157" s="1130">
        <v>0</v>
      </c>
      <c r="W157" s="1127">
        <v>0</v>
      </c>
      <c r="X157" s="1130">
        <v>0</v>
      </c>
      <c r="Y157" s="735">
        <v>0</v>
      </c>
      <c r="Z157" s="1131">
        <v>0</v>
      </c>
      <c r="AA157" s="1131">
        <v>0</v>
      </c>
      <c r="AB157" s="1131">
        <v>0</v>
      </c>
      <c r="AC157" s="1131">
        <v>0</v>
      </c>
      <c r="AD157" s="1131">
        <v>0</v>
      </c>
      <c r="AE157" s="1131">
        <v>0</v>
      </c>
      <c r="AF157" s="126"/>
      <c r="AG157" s="126"/>
      <c r="AH157" s="126"/>
      <c r="AI157" s="126"/>
      <c r="AJ157" s="126"/>
      <c r="AK157" s="126"/>
      <c r="AL157" s="126">
        <v>157</v>
      </c>
    </row>
    <row r="158" spans="1:38">
      <c r="A158" s="721" t="s">
        <v>1851</v>
      </c>
      <c r="B158" s="722">
        <v>13</v>
      </c>
      <c r="C158" s="722">
        <v>1302</v>
      </c>
      <c r="D158" s="722">
        <v>130205</v>
      </c>
      <c r="E158" s="721">
        <v>1302051311</v>
      </c>
      <c r="F158" s="721" t="s">
        <v>1869</v>
      </c>
      <c r="G158" s="1127">
        <v>0</v>
      </c>
      <c r="H158" s="1128">
        <v>0</v>
      </c>
      <c r="I158" s="1128">
        <v>0</v>
      </c>
      <c r="J158" s="1128">
        <v>0</v>
      </c>
      <c r="K158" s="1128">
        <v>0</v>
      </c>
      <c r="L158" s="1128">
        <v>0</v>
      </c>
      <c r="M158" s="1128">
        <v>0</v>
      </c>
      <c r="N158" s="1129">
        <v>0</v>
      </c>
      <c r="O158" s="1128">
        <v>0</v>
      </c>
      <c r="P158" s="1127">
        <v>0</v>
      </c>
      <c r="Q158" s="1127">
        <v>0</v>
      </c>
      <c r="R158" s="1127">
        <v>0</v>
      </c>
      <c r="S158" s="1127">
        <v>0</v>
      </c>
      <c r="T158" s="1130">
        <v>0</v>
      </c>
      <c r="U158" s="1130">
        <v>0</v>
      </c>
      <c r="V158" s="1130">
        <v>0</v>
      </c>
      <c r="W158" s="1127">
        <v>0</v>
      </c>
      <c r="X158" s="1130">
        <v>0</v>
      </c>
      <c r="Y158" s="735">
        <v>0</v>
      </c>
      <c r="Z158" s="1131">
        <v>0</v>
      </c>
      <c r="AA158" s="1131">
        <v>0</v>
      </c>
      <c r="AB158" s="1131">
        <v>0</v>
      </c>
      <c r="AC158" s="1131">
        <v>0</v>
      </c>
      <c r="AD158" s="1131">
        <v>0</v>
      </c>
      <c r="AE158" s="1131">
        <v>0</v>
      </c>
      <c r="AF158" s="126"/>
      <c r="AG158" s="126"/>
      <c r="AH158" s="126"/>
      <c r="AI158" s="126"/>
      <c r="AJ158" s="126"/>
      <c r="AK158" s="126"/>
      <c r="AL158" s="126">
        <v>158</v>
      </c>
    </row>
    <row r="159" spans="1:38">
      <c r="A159" s="721" t="s">
        <v>1851</v>
      </c>
      <c r="B159" s="722">
        <v>13</v>
      </c>
      <c r="C159" s="722">
        <v>1302</v>
      </c>
      <c r="D159" s="722">
        <v>130205</v>
      </c>
      <c r="E159" s="721">
        <v>1302051469</v>
      </c>
      <c r="F159" s="721" t="s">
        <v>3899</v>
      </c>
      <c r="G159" s="1127">
        <v>19</v>
      </c>
      <c r="H159" s="1128">
        <v>0</v>
      </c>
      <c r="I159" s="1128">
        <v>0</v>
      </c>
      <c r="J159" s="1128">
        <v>-19</v>
      </c>
      <c r="K159" s="1128">
        <v>0</v>
      </c>
      <c r="L159" s="1128">
        <v>0</v>
      </c>
      <c r="M159" s="1128">
        <v>-19</v>
      </c>
      <c r="N159" s="1129">
        <v>0</v>
      </c>
      <c r="O159" s="1128">
        <v>-19</v>
      </c>
      <c r="P159" s="1127">
        <v>-7.03</v>
      </c>
      <c r="Q159" s="1127">
        <v>0</v>
      </c>
      <c r="R159" s="1127">
        <v>0</v>
      </c>
      <c r="S159" s="1127">
        <v>0</v>
      </c>
      <c r="T159" s="1130">
        <v>0</v>
      </c>
      <c r="U159" s="1130">
        <v>0</v>
      </c>
      <c r="V159" s="1130">
        <v>0</v>
      </c>
      <c r="W159" s="1127">
        <v>0</v>
      </c>
      <c r="X159" s="1130">
        <v>-7.03</v>
      </c>
      <c r="Y159" s="735">
        <v>0.37</v>
      </c>
      <c r="Z159" s="1131">
        <v>0</v>
      </c>
      <c r="AA159" s="1131">
        <v>-7.03</v>
      </c>
      <c r="AB159" s="1131">
        <v>0</v>
      </c>
      <c r="AC159" s="1131">
        <v>-7.03</v>
      </c>
      <c r="AD159" s="1131">
        <v>0</v>
      </c>
      <c r="AE159" s="1131">
        <v>0</v>
      </c>
      <c r="AF159" s="126"/>
      <c r="AG159" s="126"/>
      <c r="AH159" s="126"/>
      <c r="AI159" s="126"/>
      <c r="AJ159" s="126"/>
      <c r="AK159" s="126"/>
      <c r="AL159" s="126">
        <v>159</v>
      </c>
    </row>
    <row r="160" spans="1:38">
      <c r="A160" s="721" t="s">
        <v>1851</v>
      </c>
      <c r="B160" s="722">
        <v>13</v>
      </c>
      <c r="C160" s="722">
        <v>1302</v>
      </c>
      <c r="D160" s="722">
        <v>130205</v>
      </c>
      <c r="E160" s="721">
        <v>1302051711</v>
      </c>
      <c r="F160" s="721" t="s">
        <v>1870</v>
      </c>
      <c r="G160" s="1127">
        <v>0</v>
      </c>
      <c r="H160" s="1128">
        <v>0</v>
      </c>
      <c r="I160" s="1128">
        <v>0</v>
      </c>
      <c r="J160" s="1128">
        <v>0</v>
      </c>
      <c r="K160" s="1128">
        <v>0</v>
      </c>
      <c r="L160" s="1128">
        <v>0</v>
      </c>
      <c r="M160" s="1128">
        <v>0</v>
      </c>
      <c r="N160" s="1129">
        <v>0</v>
      </c>
      <c r="O160" s="1128">
        <v>0</v>
      </c>
      <c r="P160" s="1127">
        <v>0</v>
      </c>
      <c r="Q160" s="1127">
        <v>0</v>
      </c>
      <c r="R160" s="1127">
        <v>0</v>
      </c>
      <c r="S160" s="1127">
        <v>0</v>
      </c>
      <c r="T160" s="1130">
        <v>0</v>
      </c>
      <c r="U160" s="1130">
        <v>0</v>
      </c>
      <c r="V160" s="1130">
        <v>0</v>
      </c>
      <c r="W160" s="1127">
        <v>0</v>
      </c>
      <c r="X160" s="1130">
        <v>0</v>
      </c>
      <c r="Y160" s="735">
        <v>0</v>
      </c>
      <c r="Z160" s="1131">
        <v>0</v>
      </c>
      <c r="AA160" s="1131">
        <v>0</v>
      </c>
      <c r="AB160" s="1131">
        <v>0</v>
      </c>
      <c r="AC160" s="1131">
        <v>0</v>
      </c>
      <c r="AD160" s="1131">
        <v>0</v>
      </c>
      <c r="AE160" s="1131">
        <v>0</v>
      </c>
      <c r="AF160" s="126"/>
      <c r="AG160" s="126"/>
      <c r="AH160" s="126"/>
      <c r="AI160" s="126"/>
      <c r="AJ160" s="126"/>
      <c r="AK160" s="126"/>
      <c r="AL160" s="126">
        <v>160</v>
      </c>
    </row>
    <row r="161" spans="1:38">
      <c r="A161" s="721" t="s">
        <v>1851</v>
      </c>
      <c r="B161" s="722">
        <v>13</v>
      </c>
      <c r="C161" s="722">
        <v>1302</v>
      </c>
      <c r="D161" s="722">
        <v>130210</v>
      </c>
      <c r="E161" s="721">
        <v>1302100170</v>
      </c>
      <c r="F161" s="721" t="s">
        <v>479</v>
      </c>
      <c r="G161" s="1127">
        <v>0</v>
      </c>
      <c r="H161" s="1128">
        <v>0</v>
      </c>
      <c r="I161" s="1128">
        <v>0</v>
      </c>
      <c r="J161" s="1128">
        <v>0</v>
      </c>
      <c r="K161" s="1128">
        <v>0</v>
      </c>
      <c r="L161" s="1128">
        <v>0</v>
      </c>
      <c r="M161" s="1128">
        <v>0</v>
      </c>
      <c r="N161" s="1129">
        <v>0</v>
      </c>
      <c r="O161" s="1128">
        <v>0</v>
      </c>
      <c r="P161" s="1127">
        <v>0</v>
      </c>
      <c r="Q161" s="1127">
        <v>0</v>
      </c>
      <c r="R161" s="1127">
        <v>0</v>
      </c>
      <c r="S161" s="1127">
        <v>0</v>
      </c>
      <c r="T161" s="1130">
        <v>0</v>
      </c>
      <c r="U161" s="1130">
        <v>0</v>
      </c>
      <c r="V161" s="1130">
        <v>0</v>
      </c>
      <c r="W161" s="1127">
        <v>0</v>
      </c>
      <c r="X161" s="1130">
        <v>0</v>
      </c>
      <c r="Y161" s="735">
        <v>0</v>
      </c>
      <c r="Z161" s="1131">
        <v>0</v>
      </c>
      <c r="AA161" s="1131">
        <v>0</v>
      </c>
      <c r="AB161" s="1131">
        <v>0</v>
      </c>
      <c r="AC161" s="1131">
        <v>0</v>
      </c>
      <c r="AD161" s="1131">
        <v>0</v>
      </c>
      <c r="AE161" s="1131">
        <v>0</v>
      </c>
      <c r="AF161" s="126"/>
      <c r="AG161" s="126"/>
      <c r="AH161" s="126"/>
      <c r="AI161" s="126"/>
      <c r="AJ161" s="126"/>
      <c r="AK161" s="126"/>
      <c r="AL161" s="126">
        <v>161</v>
      </c>
    </row>
    <row r="162" spans="1:38">
      <c r="A162" s="721" t="s">
        <v>1858</v>
      </c>
      <c r="B162" s="722">
        <v>13</v>
      </c>
      <c r="C162" s="722">
        <v>1303</v>
      </c>
      <c r="D162" s="722">
        <v>130315</v>
      </c>
      <c r="E162" s="721">
        <v>1303150800</v>
      </c>
      <c r="F162" s="721" t="s">
        <v>265</v>
      </c>
      <c r="G162" s="1127">
        <v>1925118461508</v>
      </c>
      <c r="H162" s="1128">
        <v>0</v>
      </c>
      <c r="I162" s="1128">
        <v>1925969836948.8245</v>
      </c>
      <c r="J162" s="1128">
        <v>851375440.82006836</v>
      </c>
      <c r="K162" s="1128">
        <v>0</v>
      </c>
      <c r="L162" s="1128">
        <v>851375440.82006836</v>
      </c>
      <c r="M162" s="1128">
        <v>0</v>
      </c>
      <c r="N162" s="1129">
        <v>0</v>
      </c>
      <c r="O162" s="1128">
        <v>851375440.82006836</v>
      </c>
      <c r="P162" s="1127">
        <v>315008913.10342526</v>
      </c>
      <c r="Q162" s="1127">
        <v>0</v>
      </c>
      <c r="R162" s="1127">
        <v>0</v>
      </c>
      <c r="S162" s="1127">
        <v>0</v>
      </c>
      <c r="T162" s="1130">
        <v>0</v>
      </c>
      <c r="U162" s="1130">
        <v>0</v>
      </c>
      <c r="V162" s="1130">
        <v>0</v>
      </c>
      <c r="W162" s="1127">
        <v>0</v>
      </c>
      <c r="X162" s="1130">
        <v>315008913.10342526</v>
      </c>
      <c r="Y162" s="735">
        <v>0.36999999999999994</v>
      </c>
      <c r="Z162" s="1131">
        <v>315008913.10342526</v>
      </c>
      <c r="AA162" s="1131">
        <v>0</v>
      </c>
      <c r="AB162" s="1131">
        <v>229231963.67120361</v>
      </c>
      <c r="AC162" s="1131">
        <v>0</v>
      </c>
      <c r="AD162" s="1131">
        <v>85776949.432221651</v>
      </c>
      <c r="AE162" s="1131">
        <v>0</v>
      </c>
      <c r="AF162" s="126"/>
      <c r="AG162" s="126"/>
      <c r="AH162" s="126"/>
      <c r="AI162" s="126"/>
      <c r="AJ162" s="126"/>
      <c r="AK162" s="126"/>
      <c r="AL162" s="126">
        <v>162</v>
      </c>
    </row>
    <row r="163" spans="1:38">
      <c r="A163" s="721" t="s">
        <v>1858</v>
      </c>
      <c r="B163" s="722">
        <v>13</v>
      </c>
      <c r="C163" s="722">
        <v>1303</v>
      </c>
      <c r="D163" s="722">
        <v>130315</v>
      </c>
      <c r="E163" s="721">
        <v>1303151200</v>
      </c>
      <c r="F163" s="721" t="s">
        <v>3900</v>
      </c>
      <c r="G163" s="1127">
        <v>0</v>
      </c>
      <c r="H163" s="1128">
        <v>0</v>
      </c>
      <c r="I163" s="1128">
        <v>6124707596.0766754</v>
      </c>
      <c r="J163" s="1128">
        <v>6124707596.0799999</v>
      </c>
      <c r="K163" s="1128">
        <v>0</v>
      </c>
      <c r="L163" s="1128">
        <v>6124707596.0799999</v>
      </c>
      <c r="M163" s="1128">
        <v>0</v>
      </c>
      <c r="N163" s="1129">
        <v>0</v>
      </c>
      <c r="O163" s="1128">
        <v>6124707596.0799999</v>
      </c>
      <c r="P163" s="1127">
        <v>2266141810.5496001</v>
      </c>
      <c r="Q163" s="1127">
        <v>0</v>
      </c>
      <c r="R163" s="1127">
        <v>0</v>
      </c>
      <c r="S163" s="1127">
        <v>0</v>
      </c>
      <c r="T163" s="1130">
        <v>0</v>
      </c>
      <c r="U163" s="1130">
        <v>0</v>
      </c>
      <c r="V163" s="1130">
        <v>0</v>
      </c>
      <c r="W163" s="1127">
        <v>0</v>
      </c>
      <c r="X163" s="1130">
        <v>2266141810.5496001</v>
      </c>
      <c r="Y163" s="735">
        <v>0.37000000000000005</v>
      </c>
      <c r="Z163" s="1131">
        <v>2266141810.5496001</v>
      </c>
      <c r="AA163" s="1131">
        <v>0</v>
      </c>
      <c r="AB163" s="1131">
        <v>31932358811.036198</v>
      </c>
      <c r="AC163" s="1131">
        <v>0</v>
      </c>
      <c r="AD163" s="1131">
        <v>-29666217000.486599</v>
      </c>
      <c r="AE163" s="1131">
        <v>0</v>
      </c>
      <c r="AF163" s="126"/>
      <c r="AG163" s="126"/>
      <c r="AH163" s="126"/>
      <c r="AI163" s="126"/>
      <c r="AJ163" s="126"/>
      <c r="AK163" s="126"/>
      <c r="AL163" s="126">
        <v>163</v>
      </c>
    </row>
    <row r="164" spans="1:38">
      <c r="A164" s="721" t="s">
        <v>1858</v>
      </c>
      <c r="B164" s="722">
        <v>13</v>
      </c>
      <c r="C164" s="722">
        <v>1303</v>
      </c>
      <c r="D164" s="722">
        <v>130315</v>
      </c>
      <c r="E164" s="721">
        <v>1303151600</v>
      </c>
      <c r="F164" s="721" t="s">
        <v>480</v>
      </c>
      <c r="G164" s="1127">
        <v>168505843279</v>
      </c>
      <c r="H164" s="1128">
        <v>0</v>
      </c>
      <c r="I164" s="1128">
        <v>168600979547.07462</v>
      </c>
      <c r="J164" s="1128">
        <v>95136268.079986572</v>
      </c>
      <c r="K164" s="1128">
        <v>0</v>
      </c>
      <c r="L164" s="1128">
        <v>95136268.079986572</v>
      </c>
      <c r="M164" s="1128">
        <v>0</v>
      </c>
      <c r="N164" s="1129">
        <v>0</v>
      </c>
      <c r="O164" s="1128">
        <v>95136268.079986572</v>
      </c>
      <c r="P164" s="1127">
        <v>35200419.189595029</v>
      </c>
      <c r="Q164" s="1127">
        <v>0</v>
      </c>
      <c r="R164" s="1127">
        <v>0</v>
      </c>
      <c r="S164" s="1127">
        <v>0</v>
      </c>
      <c r="T164" s="1130">
        <v>0</v>
      </c>
      <c r="U164" s="1130">
        <v>0</v>
      </c>
      <c r="V164" s="1130">
        <v>0</v>
      </c>
      <c r="W164" s="1127">
        <v>0</v>
      </c>
      <c r="X164" s="1130">
        <v>35200419.189595029</v>
      </c>
      <c r="Y164" s="735">
        <v>0.37</v>
      </c>
      <c r="Z164" s="1131">
        <v>35200419.189595029</v>
      </c>
      <c r="AA164" s="1131">
        <v>0</v>
      </c>
      <c r="AB164" s="1131">
        <v>14346774.612395935</v>
      </c>
      <c r="AC164" s="1131">
        <v>0</v>
      </c>
      <c r="AD164" s="1131">
        <v>20853644.577199094</v>
      </c>
      <c r="AE164" s="1131">
        <v>0</v>
      </c>
      <c r="AF164" s="126"/>
      <c r="AG164" s="126"/>
      <c r="AH164" s="126"/>
      <c r="AI164" s="126"/>
      <c r="AJ164" s="126"/>
      <c r="AK164" s="126"/>
      <c r="AL164" s="126">
        <v>164</v>
      </c>
    </row>
    <row r="165" spans="1:38">
      <c r="A165" s="721" t="s">
        <v>1858</v>
      </c>
      <c r="B165" s="722">
        <v>13</v>
      </c>
      <c r="C165" s="722">
        <v>1303</v>
      </c>
      <c r="D165" s="722">
        <v>130315</v>
      </c>
      <c r="E165" s="721">
        <v>1303151614</v>
      </c>
      <c r="F165" s="721" t="s">
        <v>481</v>
      </c>
      <c r="G165" s="1127">
        <v>23699358426</v>
      </c>
      <c r="H165" s="1128">
        <v>0</v>
      </c>
      <c r="I165" s="1128">
        <v>25941757438.297432</v>
      </c>
      <c r="J165" s="1128">
        <v>2242399012.2999992</v>
      </c>
      <c r="K165" s="1128">
        <v>0</v>
      </c>
      <c r="L165" s="1128">
        <v>2242399012.2999992</v>
      </c>
      <c r="M165" s="1128">
        <v>0</v>
      </c>
      <c r="N165" s="1129">
        <v>0</v>
      </c>
      <c r="O165" s="1128">
        <v>2242399012.2999992</v>
      </c>
      <c r="P165" s="1127">
        <v>829687634.55099976</v>
      </c>
      <c r="Q165" s="1127">
        <v>0</v>
      </c>
      <c r="R165" s="1127">
        <v>0</v>
      </c>
      <c r="S165" s="1127">
        <v>0</v>
      </c>
      <c r="T165" s="1130">
        <v>0</v>
      </c>
      <c r="U165" s="1130">
        <v>0</v>
      </c>
      <c r="V165" s="1130">
        <v>0</v>
      </c>
      <c r="W165" s="1127">
        <v>0</v>
      </c>
      <c r="X165" s="1130">
        <v>829687634.55099976</v>
      </c>
      <c r="Y165" s="735">
        <v>0.37</v>
      </c>
      <c r="Z165" s="1131">
        <v>829687634.55099976</v>
      </c>
      <c r="AA165" s="1131">
        <v>0</v>
      </c>
      <c r="AB165" s="1131">
        <v>1387220157.2673004</v>
      </c>
      <c r="AC165" s="1131">
        <v>0</v>
      </c>
      <c r="AD165" s="1131">
        <v>-557532522.71630061</v>
      </c>
      <c r="AE165" s="1131">
        <v>0</v>
      </c>
      <c r="AF165" s="126"/>
      <c r="AG165" s="126"/>
      <c r="AH165" s="126"/>
      <c r="AI165" s="126"/>
      <c r="AJ165" s="126"/>
      <c r="AK165" s="126"/>
      <c r="AL165" s="126">
        <v>165</v>
      </c>
    </row>
    <row r="166" spans="1:38">
      <c r="A166" s="721" t="s">
        <v>1858</v>
      </c>
      <c r="B166" s="722">
        <v>13</v>
      </c>
      <c r="C166" s="722">
        <v>1303</v>
      </c>
      <c r="D166" s="722">
        <v>130315</v>
      </c>
      <c r="E166" s="721">
        <v>1303151800</v>
      </c>
      <c r="F166" s="721" t="s">
        <v>3901</v>
      </c>
      <c r="G166" s="1127">
        <v>3159416940</v>
      </c>
      <c r="H166" s="1128">
        <v>0</v>
      </c>
      <c r="I166" s="1128">
        <v>3102740843.2920003</v>
      </c>
      <c r="J166" s="1128">
        <v>-56676096.710000038</v>
      </c>
      <c r="K166" s="1128">
        <v>0</v>
      </c>
      <c r="L166" s="1128">
        <v>0</v>
      </c>
      <c r="M166" s="1128">
        <v>-56676096.710000038</v>
      </c>
      <c r="N166" s="1129">
        <v>0</v>
      </c>
      <c r="O166" s="1128">
        <v>-56676096.710000038</v>
      </c>
      <c r="P166" s="1127">
        <v>-20970155.782700013</v>
      </c>
      <c r="Q166" s="1127">
        <v>0</v>
      </c>
      <c r="R166" s="1127">
        <v>0</v>
      </c>
      <c r="S166" s="1127">
        <v>0</v>
      </c>
      <c r="T166" s="1130">
        <v>0</v>
      </c>
      <c r="U166" s="1130">
        <v>0</v>
      </c>
      <c r="V166" s="1130">
        <v>0</v>
      </c>
      <c r="W166" s="1127">
        <v>0</v>
      </c>
      <c r="X166" s="1130">
        <v>-20970155.782700013</v>
      </c>
      <c r="Y166" s="735">
        <v>0.37</v>
      </c>
      <c r="Z166" s="1131">
        <v>0</v>
      </c>
      <c r="AA166" s="1131">
        <v>-20970155.782700013</v>
      </c>
      <c r="AB166" s="1131">
        <v>0</v>
      </c>
      <c r="AC166" s="1131">
        <v>-23230767.866999965</v>
      </c>
      <c r="AD166" s="1131">
        <v>0</v>
      </c>
      <c r="AE166" s="1131">
        <v>2260612.0842999518</v>
      </c>
      <c r="AF166" s="126"/>
      <c r="AG166" s="126"/>
      <c r="AH166" s="126"/>
      <c r="AI166" s="126"/>
      <c r="AJ166" s="126"/>
      <c r="AK166" s="126"/>
      <c r="AL166" s="126">
        <v>166</v>
      </c>
    </row>
    <row r="167" spans="1:38">
      <c r="A167" s="721" t="s">
        <v>1858</v>
      </c>
      <c r="B167" s="722">
        <v>13</v>
      </c>
      <c r="C167" s="722">
        <v>1303</v>
      </c>
      <c r="D167" s="722">
        <v>130315</v>
      </c>
      <c r="E167" s="721">
        <v>1303151900</v>
      </c>
      <c r="F167" s="721" t="s">
        <v>1871</v>
      </c>
      <c r="G167" s="1127">
        <v>0</v>
      </c>
      <c r="H167" s="1128">
        <v>0</v>
      </c>
      <c r="I167" s="1128">
        <v>0</v>
      </c>
      <c r="J167" s="1128">
        <v>0</v>
      </c>
      <c r="K167" s="1128">
        <v>0</v>
      </c>
      <c r="L167" s="1128">
        <v>0</v>
      </c>
      <c r="M167" s="1128">
        <v>0</v>
      </c>
      <c r="N167" s="1129">
        <v>0</v>
      </c>
      <c r="O167" s="1128">
        <v>0</v>
      </c>
      <c r="P167" s="1127">
        <v>0</v>
      </c>
      <c r="Q167" s="1127">
        <v>0</v>
      </c>
      <c r="R167" s="1127">
        <v>0</v>
      </c>
      <c r="S167" s="1127">
        <v>0</v>
      </c>
      <c r="T167" s="1130">
        <v>0</v>
      </c>
      <c r="U167" s="1130">
        <v>0</v>
      </c>
      <c r="V167" s="1130">
        <v>0</v>
      </c>
      <c r="W167" s="1127">
        <v>0</v>
      </c>
      <c r="X167" s="1130">
        <v>0</v>
      </c>
      <c r="Y167" s="735">
        <v>0</v>
      </c>
      <c r="Z167" s="1131">
        <v>0</v>
      </c>
      <c r="AA167" s="1131">
        <v>0</v>
      </c>
      <c r="AB167" s="1131">
        <v>743979832.60949993</v>
      </c>
      <c r="AC167" s="1131">
        <v>0</v>
      </c>
      <c r="AD167" s="1131">
        <v>-743979832.60949993</v>
      </c>
      <c r="AE167" s="1131">
        <v>0</v>
      </c>
      <c r="AF167" s="126"/>
      <c r="AG167" s="126"/>
      <c r="AH167" s="126"/>
      <c r="AI167" s="126"/>
      <c r="AJ167" s="126"/>
      <c r="AK167" s="126"/>
      <c r="AL167" s="126">
        <v>167</v>
      </c>
    </row>
    <row r="168" spans="1:38">
      <c r="A168" s="721" t="s">
        <v>1851</v>
      </c>
      <c r="B168" s="722">
        <v>13</v>
      </c>
      <c r="C168" s="722">
        <v>1304</v>
      </c>
      <c r="D168" s="722">
        <v>130405</v>
      </c>
      <c r="E168" s="721">
        <v>1304050110</v>
      </c>
      <c r="F168" s="721" t="s">
        <v>482</v>
      </c>
      <c r="G168" s="1127">
        <v>216180824962</v>
      </c>
      <c r="H168" s="1128">
        <v>0</v>
      </c>
      <c r="I168" s="1128">
        <v>0</v>
      </c>
      <c r="J168" s="1128">
        <v>-216180824962</v>
      </c>
      <c r="K168" s="1128">
        <v>0</v>
      </c>
      <c r="L168" s="1128">
        <v>0</v>
      </c>
      <c r="M168" s="1128">
        <v>-216180824962</v>
      </c>
      <c r="N168" s="1129">
        <v>0</v>
      </c>
      <c r="O168" s="1128">
        <v>-216180824962</v>
      </c>
      <c r="P168" s="1127">
        <v>-79986905235.940002</v>
      </c>
      <c r="Q168" s="1127">
        <v>0</v>
      </c>
      <c r="R168" s="1127">
        <v>0</v>
      </c>
      <c r="S168" s="1127">
        <v>0</v>
      </c>
      <c r="T168" s="1130">
        <v>0</v>
      </c>
      <c r="U168" s="1130">
        <v>0</v>
      </c>
      <c r="V168" s="1130">
        <v>0</v>
      </c>
      <c r="W168" s="1127">
        <v>0</v>
      </c>
      <c r="X168" s="1130">
        <v>-79986905235.940002</v>
      </c>
      <c r="Y168" s="735">
        <v>0.37</v>
      </c>
      <c r="Z168" s="1131">
        <v>0</v>
      </c>
      <c r="AA168" s="1131">
        <v>-79986905235.940002</v>
      </c>
      <c r="AB168" s="1131">
        <v>0</v>
      </c>
      <c r="AC168" s="1131">
        <v>-79339099922.300003</v>
      </c>
      <c r="AD168" s="1131">
        <v>0</v>
      </c>
      <c r="AE168" s="1131">
        <v>-647805313.63999939</v>
      </c>
      <c r="AF168" s="126"/>
      <c r="AG168" s="126"/>
      <c r="AH168" s="126"/>
      <c r="AI168" s="126"/>
      <c r="AJ168" s="126"/>
      <c r="AK168" s="126"/>
      <c r="AL168" s="126">
        <v>168</v>
      </c>
    </row>
    <row r="169" spans="1:38">
      <c r="A169" s="721" t="s">
        <v>1851</v>
      </c>
      <c r="B169" s="722">
        <v>13</v>
      </c>
      <c r="C169" s="722">
        <v>1304</v>
      </c>
      <c r="D169" s="722">
        <v>130405</v>
      </c>
      <c r="E169" s="721">
        <v>1304050370</v>
      </c>
      <c r="F169" s="721" t="s">
        <v>1872</v>
      </c>
      <c r="G169" s="1127">
        <v>0</v>
      </c>
      <c r="H169" s="1128">
        <v>0</v>
      </c>
      <c r="I169" s="1128">
        <v>0</v>
      </c>
      <c r="J169" s="1128">
        <v>0</v>
      </c>
      <c r="K169" s="1128">
        <v>0</v>
      </c>
      <c r="L169" s="1128">
        <v>0</v>
      </c>
      <c r="M169" s="1128">
        <v>0</v>
      </c>
      <c r="N169" s="1129">
        <v>0</v>
      </c>
      <c r="O169" s="1128">
        <v>0</v>
      </c>
      <c r="P169" s="1127">
        <v>0</v>
      </c>
      <c r="Q169" s="1127">
        <v>0</v>
      </c>
      <c r="R169" s="1127">
        <v>0</v>
      </c>
      <c r="S169" s="1127">
        <v>0</v>
      </c>
      <c r="T169" s="1130">
        <v>0</v>
      </c>
      <c r="U169" s="1130">
        <v>0</v>
      </c>
      <c r="V169" s="1130">
        <v>0</v>
      </c>
      <c r="W169" s="1127">
        <v>0</v>
      </c>
      <c r="X169" s="1130">
        <v>0</v>
      </c>
      <c r="Y169" s="735">
        <v>0</v>
      </c>
      <c r="Z169" s="1131">
        <v>0</v>
      </c>
      <c r="AA169" s="1131">
        <v>0</v>
      </c>
      <c r="AB169" s="1131">
        <v>0</v>
      </c>
      <c r="AC169" s="1131">
        <v>0</v>
      </c>
      <c r="AD169" s="1131">
        <v>0</v>
      </c>
      <c r="AE169" s="1131">
        <v>0</v>
      </c>
      <c r="AF169" s="126"/>
      <c r="AG169" s="126"/>
      <c r="AH169" s="126"/>
      <c r="AI169" s="126"/>
      <c r="AJ169" s="126"/>
      <c r="AK169" s="126"/>
      <c r="AL169" s="126">
        <v>169</v>
      </c>
    </row>
    <row r="170" spans="1:38">
      <c r="A170" s="721" t="s">
        <v>1851</v>
      </c>
      <c r="B170" s="722">
        <v>13</v>
      </c>
      <c r="C170" s="722">
        <v>1304</v>
      </c>
      <c r="D170" s="722">
        <v>130405</v>
      </c>
      <c r="E170" s="721">
        <v>1304051115</v>
      </c>
      <c r="F170" s="721" t="s">
        <v>3902</v>
      </c>
      <c r="G170" s="1127">
        <v>201014780</v>
      </c>
      <c r="H170" s="1128">
        <v>0</v>
      </c>
      <c r="I170" s="1128">
        <v>0</v>
      </c>
      <c r="J170" s="1128">
        <v>-201014780</v>
      </c>
      <c r="K170" s="1128">
        <v>0</v>
      </c>
      <c r="L170" s="1128">
        <v>0</v>
      </c>
      <c r="M170" s="1128">
        <v>-201014780</v>
      </c>
      <c r="N170" s="1129">
        <v>0</v>
      </c>
      <c r="O170" s="1128">
        <v>-201014780</v>
      </c>
      <c r="P170" s="1127">
        <v>-20101478</v>
      </c>
      <c r="Q170" s="1127">
        <v>0</v>
      </c>
      <c r="R170" s="1127">
        <v>0</v>
      </c>
      <c r="S170" s="1127">
        <v>0</v>
      </c>
      <c r="T170" s="1130">
        <v>0</v>
      </c>
      <c r="U170" s="1130">
        <v>0</v>
      </c>
      <c r="V170" s="1130">
        <v>0</v>
      </c>
      <c r="W170" s="1127">
        <v>0</v>
      </c>
      <c r="X170" s="1130">
        <v>-20101478</v>
      </c>
      <c r="Y170" s="735">
        <v>0.1</v>
      </c>
      <c r="Z170" s="1131">
        <v>0</v>
      </c>
      <c r="AA170" s="1131">
        <v>-20101478</v>
      </c>
      <c r="AB170" s="1131">
        <v>0</v>
      </c>
      <c r="AC170" s="1131">
        <v>-3158536.1</v>
      </c>
      <c r="AD170" s="1131">
        <v>0</v>
      </c>
      <c r="AE170" s="1131">
        <v>-16942941.899999999</v>
      </c>
      <c r="AF170" s="126"/>
      <c r="AG170" s="126"/>
      <c r="AH170" s="126"/>
      <c r="AI170" s="126"/>
      <c r="AJ170" s="126"/>
      <c r="AK170" s="126"/>
      <c r="AL170" s="126">
        <v>170</v>
      </c>
    </row>
    <row r="171" spans="1:38">
      <c r="A171" s="721" t="s">
        <v>1851</v>
      </c>
      <c r="B171" s="722">
        <v>13</v>
      </c>
      <c r="C171" s="722">
        <v>1304</v>
      </c>
      <c r="D171" s="722">
        <v>130405</v>
      </c>
      <c r="E171" s="721">
        <v>1304051123</v>
      </c>
      <c r="F171" s="721" t="s">
        <v>483</v>
      </c>
      <c r="G171" s="1127">
        <v>2022640039</v>
      </c>
      <c r="H171" s="1128">
        <v>0</v>
      </c>
      <c r="I171" s="1128">
        <v>0</v>
      </c>
      <c r="J171" s="1128">
        <v>-2022640039</v>
      </c>
      <c r="K171" s="1128">
        <v>0</v>
      </c>
      <c r="L171" s="1128">
        <v>0</v>
      </c>
      <c r="M171" s="1128">
        <v>-2022640039</v>
      </c>
      <c r="N171" s="1129">
        <v>0</v>
      </c>
      <c r="O171" s="1128">
        <v>-2022640039</v>
      </c>
      <c r="P171" s="1127">
        <v>-202264003.90000001</v>
      </c>
      <c r="Q171" s="1127">
        <v>0</v>
      </c>
      <c r="R171" s="1127">
        <v>0</v>
      </c>
      <c r="S171" s="1127">
        <v>0</v>
      </c>
      <c r="T171" s="1130">
        <v>0</v>
      </c>
      <c r="U171" s="1130">
        <v>0</v>
      </c>
      <c r="V171" s="1130">
        <v>0</v>
      </c>
      <c r="W171" s="1127">
        <v>0</v>
      </c>
      <c r="X171" s="1130">
        <v>-202264003.90000001</v>
      </c>
      <c r="Y171" s="735">
        <v>0.1</v>
      </c>
      <c r="Z171" s="1131">
        <v>0</v>
      </c>
      <c r="AA171" s="1131">
        <v>-202264003.90000001</v>
      </c>
      <c r="AB171" s="1131">
        <v>0</v>
      </c>
      <c r="AC171" s="1131">
        <v>-119879251.40000001</v>
      </c>
      <c r="AD171" s="1131">
        <v>0</v>
      </c>
      <c r="AE171" s="1131">
        <v>-82384752.5</v>
      </c>
      <c r="AF171" s="126"/>
      <c r="AG171" s="126"/>
      <c r="AH171" s="126"/>
      <c r="AI171" s="126"/>
      <c r="AJ171" s="126"/>
      <c r="AK171" s="126"/>
      <c r="AL171" s="126">
        <v>171</v>
      </c>
    </row>
    <row r="172" spans="1:38">
      <c r="A172" s="721" t="s">
        <v>1851</v>
      </c>
      <c r="B172" s="722">
        <v>13</v>
      </c>
      <c r="C172" s="722">
        <v>1304</v>
      </c>
      <c r="D172" s="722">
        <v>130405</v>
      </c>
      <c r="E172" s="721">
        <v>1304051126</v>
      </c>
      <c r="F172" s="721" t="s">
        <v>484</v>
      </c>
      <c r="G172" s="1127">
        <v>513730963</v>
      </c>
      <c r="H172" s="1128">
        <v>0</v>
      </c>
      <c r="I172" s="1128">
        <v>0</v>
      </c>
      <c r="J172" s="1128">
        <v>-513730963</v>
      </c>
      <c r="K172" s="1128">
        <v>-513730963</v>
      </c>
      <c r="L172" s="1128">
        <v>0</v>
      </c>
      <c r="M172" s="1128">
        <v>0</v>
      </c>
      <c r="N172" s="1129">
        <v>0</v>
      </c>
      <c r="O172" s="1128">
        <v>0</v>
      </c>
      <c r="P172" s="1127">
        <v>0</v>
      </c>
      <c r="Q172" s="1127">
        <v>0</v>
      </c>
      <c r="R172" s="1127">
        <v>0</v>
      </c>
      <c r="S172" s="1127">
        <v>0</v>
      </c>
      <c r="T172" s="1130">
        <v>0</v>
      </c>
      <c r="U172" s="1130">
        <v>0</v>
      </c>
      <c r="V172" s="1130">
        <v>0</v>
      </c>
      <c r="W172" s="1127">
        <v>0</v>
      </c>
      <c r="X172" s="1130">
        <v>0</v>
      </c>
      <c r="Y172" s="735">
        <v>0</v>
      </c>
      <c r="Z172" s="1131">
        <v>0</v>
      </c>
      <c r="AA172" s="1131">
        <v>0</v>
      </c>
      <c r="AB172" s="1131">
        <v>0</v>
      </c>
      <c r="AC172" s="1131">
        <v>0</v>
      </c>
      <c r="AD172" s="1131">
        <v>0</v>
      </c>
      <c r="AE172" s="1131">
        <v>0</v>
      </c>
      <c r="AF172" s="126"/>
      <c r="AG172" s="126"/>
      <c r="AH172" s="126"/>
      <c r="AI172" s="126"/>
      <c r="AJ172" s="126"/>
      <c r="AK172" s="126"/>
      <c r="AL172" s="126">
        <v>172</v>
      </c>
    </row>
    <row r="173" spans="1:38">
      <c r="A173" s="721" t="s">
        <v>1851</v>
      </c>
      <c r="B173" s="722">
        <v>13</v>
      </c>
      <c r="C173" s="722">
        <v>1304</v>
      </c>
      <c r="D173" s="722">
        <v>130405</v>
      </c>
      <c r="E173" s="721">
        <v>1304051138</v>
      </c>
      <c r="F173" s="721" t="s">
        <v>3903</v>
      </c>
      <c r="G173" s="1127">
        <v>111613035</v>
      </c>
      <c r="H173" s="1128">
        <v>0</v>
      </c>
      <c r="I173" s="1128">
        <v>0</v>
      </c>
      <c r="J173" s="1128">
        <v>-111613035</v>
      </c>
      <c r="K173" s="1128">
        <v>0</v>
      </c>
      <c r="L173" s="1128">
        <v>0</v>
      </c>
      <c r="M173" s="1128">
        <v>-111613035</v>
      </c>
      <c r="N173" s="1129">
        <v>0</v>
      </c>
      <c r="O173" s="1128">
        <v>-111613035</v>
      </c>
      <c r="P173" s="1127">
        <v>-11161303.5</v>
      </c>
      <c r="Q173" s="1127">
        <v>0</v>
      </c>
      <c r="R173" s="1127">
        <v>0</v>
      </c>
      <c r="S173" s="1127">
        <v>0</v>
      </c>
      <c r="T173" s="1130">
        <v>0</v>
      </c>
      <c r="U173" s="1130">
        <v>0</v>
      </c>
      <c r="V173" s="1130">
        <v>0</v>
      </c>
      <c r="W173" s="1127">
        <v>0</v>
      </c>
      <c r="X173" s="1130">
        <v>-11161303.5</v>
      </c>
      <c r="Y173" s="735">
        <v>0.1</v>
      </c>
      <c r="Z173" s="1131">
        <v>0</v>
      </c>
      <c r="AA173" s="1131">
        <v>-11161303.5</v>
      </c>
      <c r="AB173" s="1131">
        <v>0</v>
      </c>
      <c r="AC173" s="1131">
        <v>-11083019.200000001</v>
      </c>
      <c r="AD173" s="1131">
        <v>0</v>
      </c>
      <c r="AE173" s="1131">
        <v>-78284.299999998882</v>
      </c>
      <c r="AF173" s="126"/>
      <c r="AG173" s="126"/>
      <c r="AH173" s="126"/>
      <c r="AI173" s="126"/>
      <c r="AJ173" s="126"/>
      <c r="AK173" s="126"/>
      <c r="AL173" s="126">
        <v>173</v>
      </c>
    </row>
    <row r="174" spans="1:38">
      <c r="A174" s="721" t="s">
        <v>1851</v>
      </c>
      <c r="B174" s="722">
        <v>13</v>
      </c>
      <c r="C174" s="722">
        <v>1304</v>
      </c>
      <c r="D174" s="722">
        <v>130405</v>
      </c>
      <c r="E174" s="721">
        <v>1304051141</v>
      </c>
      <c r="F174" s="721" t="s">
        <v>3904</v>
      </c>
      <c r="G174" s="1127">
        <v>91345920</v>
      </c>
      <c r="H174" s="1128">
        <v>0</v>
      </c>
      <c r="I174" s="1128">
        <v>0</v>
      </c>
      <c r="J174" s="1128">
        <v>-91345920</v>
      </c>
      <c r="K174" s="1128">
        <v>0</v>
      </c>
      <c r="L174" s="1128">
        <v>0</v>
      </c>
      <c r="M174" s="1128">
        <v>-91345920</v>
      </c>
      <c r="N174" s="1129">
        <v>0</v>
      </c>
      <c r="O174" s="1128">
        <v>-91345920</v>
      </c>
      <c r="P174" s="1127">
        <v>-9134592</v>
      </c>
      <c r="Q174" s="1127">
        <v>0</v>
      </c>
      <c r="R174" s="1127">
        <v>0</v>
      </c>
      <c r="S174" s="1127">
        <v>0</v>
      </c>
      <c r="T174" s="1130">
        <v>0</v>
      </c>
      <c r="U174" s="1130">
        <v>0</v>
      </c>
      <c r="V174" s="1130">
        <v>0</v>
      </c>
      <c r="W174" s="1127">
        <v>0</v>
      </c>
      <c r="X174" s="1130">
        <v>-9134592</v>
      </c>
      <c r="Y174" s="735">
        <v>0.1</v>
      </c>
      <c r="Z174" s="1131">
        <v>0</v>
      </c>
      <c r="AA174" s="1131">
        <v>-9134592</v>
      </c>
      <c r="AB174" s="1131">
        <v>0</v>
      </c>
      <c r="AC174" s="1131">
        <v>-7903913.7000000002</v>
      </c>
      <c r="AD174" s="1131">
        <v>0</v>
      </c>
      <c r="AE174" s="1131">
        <v>-1230678.2999999998</v>
      </c>
      <c r="AF174" s="126"/>
      <c r="AG174" s="126"/>
      <c r="AH174" s="126"/>
      <c r="AI174" s="126"/>
      <c r="AJ174" s="126"/>
      <c r="AK174" s="126"/>
      <c r="AL174" s="126">
        <v>174</v>
      </c>
    </row>
    <row r="175" spans="1:38">
      <c r="A175" s="721" t="s">
        <v>1851</v>
      </c>
      <c r="B175" s="722">
        <v>13</v>
      </c>
      <c r="C175" s="722">
        <v>1304</v>
      </c>
      <c r="D175" s="722">
        <v>130405</v>
      </c>
      <c r="E175" s="721">
        <v>1304051380</v>
      </c>
      <c r="F175" s="721" t="s">
        <v>485</v>
      </c>
      <c r="G175" s="1127">
        <v>65903374656</v>
      </c>
      <c r="H175" s="1128">
        <v>0</v>
      </c>
      <c r="I175" s="1128">
        <v>0</v>
      </c>
      <c r="J175" s="1128">
        <v>-65903374656</v>
      </c>
      <c r="K175" s="1128">
        <v>0</v>
      </c>
      <c r="L175" s="1128">
        <v>0</v>
      </c>
      <c r="M175" s="1128">
        <v>-65903374656</v>
      </c>
      <c r="N175" s="1129">
        <v>0</v>
      </c>
      <c r="O175" s="1128">
        <v>-65903374656</v>
      </c>
      <c r="P175" s="1127">
        <v>-24384248622.720001</v>
      </c>
      <c r="Q175" s="1127">
        <v>0</v>
      </c>
      <c r="R175" s="1127">
        <v>0</v>
      </c>
      <c r="S175" s="1127">
        <v>0</v>
      </c>
      <c r="T175" s="1130">
        <v>0</v>
      </c>
      <c r="U175" s="1130">
        <v>0</v>
      </c>
      <c r="V175" s="1130">
        <v>0</v>
      </c>
      <c r="W175" s="1127">
        <v>0</v>
      </c>
      <c r="X175" s="1130">
        <v>-24384248622.720001</v>
      </c>
      <c r="Y175" s="735">
        <v>0.37</v>
      </c>
      <c r="Z175" s="1131">
        <v>0</v>
      </c>
      <c r="AA175" s="1131">
        <v>-24384248622.720001</v>
      </c>
      <c r="AB175" s="1131">
        <v>0</v>
      </c>
      <c r="AC175" s="1131">
        <v>-24384248622.720001</v>
      </c>
      <c r="AD175" s="1131">
        <v>0</v>
      </c>
      <c r="AE175" s="1131">
        <v>0</v>
      </c>
      <c r="AF175" s="126"/>
      <c r="AG175" s="126"/>
      <c r="AH175" s="126"/>
      <c r="AI175" s="126"/>
      <c r="AJ175" s="126"/>
      <c r="AK175" s="126"/>
      <c r="AL175" s="126">
        <v>175</v>
      </c>
    </row>
    <row r="176" spans="1:38">
      <c r="A176" s="721" t="s">
        <v>1851</v>
      </c>
      <c r="B176" s="722">
        <v>13</v>
      </c>
      <c r="C176" s="722">
        <v>1304</v>
      </c>
      <c r="D176" s="722">
        <v>130405</v>
      </c>
      <c r="E176" s="721">
        <v>1304051415</v>
      </c>
      <c r="F176" s="721" t="s">
        <v>3905</v>
      </c>
      <c r="G176" s="1127">
        <v>50509392</v>
      </c>
      <c r="H176" s="1128">
        <v>0</v>
      </c>
      <c r="I176" s="1128">
        <v>0</v>
      </c>
      <c r="J176" s="1128">
        <v>-50509392</v>
      </c>
      <c r="K176" s="1128">
        <v>0</v>
      </c>
      <c r="L176" s="1128">
        <v>0</v>
      </c>
      <c r="M176" s="1128">
        <v>-50509392</v>
      </c>
      <c r="N176" s="1129">
        <v>0</v>
      </c>
      <c r="O176" s="1128">
        <v>-50509392</v>
      </c>
      <c r="P176" s="1127">
        <v>-5050939.2</v>
      </c>
      <c r="Q176" s="1127">
        <v>0</v>
      </c>
      <c r="R176" s="1127">
        <v>0</v>
      </c>
      <c r="S176" s="1127">
        <v>0</v>
      </c>
      <c r="T176" s="1130">
        <v>0</v>
      </c>
      <c r="U176" s="1130">
        <v>0</v>
      </c>
      <c r="V176" s="1130">
        <v>0</v>
      </c>
      <c r="W176" s="1127">
        <v>0</v>
      </c>
      <c r="X176" s="1130">
        <v>-5050939.2</v>
      </c>
      <c r="Y176" s="735">
        <v>0.1</v>
      </c>
      <c r="Z176" s="1131">
        <v>0</v>
      </c>
      <c r="AA176" s="1131">
        <v>-5050939.2</v>
      </c>
      <c r="AB176" s="1131">
        <v>0</v>
      </c>
      <c r="AC176" s="1131">
        <v>-23293143.600000001</v>
      </c>
      <c r="AD176" s="1131">
        <v>0</v>
      </c>
      <c r="AE176" s="1131">
        <v>18242204.400000002</v>
      </c>
      <c r="AF176" s="126"/>
      <c r="AG176" s="126"/>
      <c r="AH176" s="126"/>
      <c r="AI176" s="126"/>
      <c r="AJ176" s="126"/>
      <c r="AK176" s="126"/>
      <c r="AL176" s="126">
        <v>176</v>
      </c>
    </row>
    <row r="177" spans="1:38">
      <c r="A177" s="721" t="s">
        <v>1851</v>
      </c>
      <c r="B177" s="722">
        <v>13</v>
      </c>
      <c r="C177" s="722">
        <v>1304</v>
      </c>
      <c r="D177" s="722">
        <v>130405</v>
      </c>
      <c r="E177" s="721">
        <v>1304051423</v>
      </c>
      <c r="F177" s="721" t="s">
        <v>486</v>
      </c>
      <c r="G177" s="1127">
        <v>195063217</v>
      </c>
      <c r="H177" s="1128">
        <v>0</v>
      </c>
      <c r="I177" s="1128">
        <v>0</v>
      </c>
      <c r="J177" s="1128">
        <v>-195063217</v>
      </c>
      <c r="K177" s="1128">
        <v>0</v>
      </c>
      <c r="L177" s="1128">
        <v>0</v>
      </c>
      <c r="M177" s="1128">
        <v>-195063217</v>
      </c>
      <c r="N177" s="1129">
        <v>0</v>
      </c>
      <c r="O177" s="1128">
        <v>-195063217</v>
      </c>
      <c r="P177" s="1127">
        <v>-19506321.699999999</v>
      </c>
      <c r="Q177" s="1127">
        <v>0</v>
      </c>
      <c r="R177" s="1127">
        <v>0</v>
      </c>
      <c r="S177" s="1127">
        <v>0</v>
      </c>
      <c r="T177" s="1130">
        <v>0</v>
      </c>
      <c r="U177" s="1130">
        <v>0</v>
      </c>
      <c r="V177" s="1130">
        <v>0</v>
      </c>
      <c r="W177" s="1127">
        <v>0</v>
      </c>
      <c r="X177" s="1130">
        <v>-19506321.699999999</v>
      </c>
      <c r="Y177" s="735">
        <v>9.9999999999999992E-2</v>
      </c>
      <c r="Z177" s="1131">
        <v>0</v>
      </c>
      <c r="AA177" s="1131">
        <v>-19506321.699999999</v>
      </c>
      <c r="AB177" s="1131">
        <v>0</v>
      </c>
      <c r="AC177" s="1131">
        <v>-105277975.60000001</v>
      </c>
      <c r="AD177" s="1131">
        <v>0</v>
      </c>
      <c r="AE177" s="1131">
        <v>85771653.900000006</v>
      </c>
      <c r="AF177" s="126"/>
      <c r="AG177" s="126"/>
      <c r="AH177" s="126"/>
      <c r="AI177" s="126"/>
      <c r="AJ177" s="126"/>
      <c r="AK177" s="126"/>
      <c r="AL177" s="126">
        <v>177</v>
      </c>
    </row>
    <row r="178" spans="1:38">
      <c r="A178" s="721" t="s">
        <v>1851</v>
      </c>
      <c r="B178" s="722">
        <v>13</v>
      </c>
      <c r="C178" s="722">
        <v>1304</v>
      </c>
      <c r="D178" s="722">
        <v>130405</v>
      </c>
      <c r="E178" s="721">
        <v>1304051426</v>
      </c>
      <c r="F178" s="721" t="s">
        <v>487</v>
      </c>
      <c r="G178" s="1127">
        <v>-695502576</v>
      </c>
      <c r="H178" s="1128">
        <v>0</v>
      </c>
      <c r="I178" s="1128">
        <v>0</v>
      </c>
      <c r="J178" s="1128">
        <v>695502576</v>
      </c>
      <c r="K178" s="1128">
        <v>695502576</v>
      </c>
      <c r="L178" s="1128">
        <v>0</v>
      </c>
      <c r="M178" s="1128">
        <v>0</v>
      </c>
      <c r="N178" s="1129">
        <v>0</v>
      </c>
      <c r="O178" s="1128">
        <v>0</v>
      </c>
      <c r="P178" s="1127">
        <v>0</v>
      </c>
      <c r="Q178" s="1127">
        <v>0</v>
      </c>
      <c r="R178" s="1127">
        <v>0</v>
      </c>
      <c r="S178" s="1127">
        <v>0</v>
      </c>
      <c r="T178" s="1130">
        <v>0</v>
      </c>
      <c r="U178" s="1130">
        <v>0</v>
      </c>
      <c r="V178" s="1130">
        <v>0</v>
      </c>
      <c r="W178" s="1127">
        <v>0</v>
      </c>
      <c r="X178" s="1130">
        <v>0</v>
      </c>
      <c r="Y178" s="735">
        <v>0</v>
      </c>
      <c r="Z178" s="1131">
        <v>0</v>
      </c>
      <c r="AA178" s="1131">
        <v>0</v>
      </c>
      <c r="AB178" s="1131">
        <v>0</v>
      </c>
      <c r="AC178" s="1131">
        <v>0</v>
      </c>
      <c r="AD178" s="1131">
        <v>0</v>
      </c>
      <c r="AE178" s="1131">
        <v>0</v>
      </c>
      <c r="AF178" s="126"/>
      <c r="AG178" s="126"/>
      <c r="AH178" s="126"/>
      <c r="AI178" s="126"/>
      <c r="AJ178" s="126"/>
      <c r="AK178" s="126"/>
      <c r="AL178" s="126">
        <v>178</v>
      </c>
    </row>
    <row r="179" spans="1:38">
      <c r="A179" s="721" t="s">
        <v>1851</v>
      </c>
      <c r="B179" s="722">
        <v>13</v>
      </c>
      <c r="C179" s="722">
        <v>1304</v>
      </c>
      <c r="D179" s="722">
        <v>130405</v>
      </c>
      <c r="E179" s="721">
        <v>1304051438</v>
      </c>
      <c r="F179" s="721" t="s">
        <v>488</v>
      </c>
      <c r="G179" s="1127">
        <v>24999079</v>
      </c>
      <c r="H179" s="1128">
        <v>0</v>
      </c>
      <c r="I179" s="1128">
        <v>0</v>
      </c>
      <c r="J179" s="1128">
        <v>-24999079</v>
      </c>
      <c r="K179" s="1128">
        <v>0</v>
      </c>
      <c r="L179" s="1128">
        <v>0</v>
      </c>
      <c r="M179" s="1128">
        <v>-24999079</v>
      </c>
      <c r="N179" s="1129">
        <v>0</v>
      </c>
      <c r="O179" s="1128">
        <v>-24999079</v>
      </c>
      <c r="P179" s="1127">
        <v>-2499907.9000000004</v>
      </c>
      <c r="Q179" s="1127">
        <v>0</v>
      </c>
      <c r="R179" s="1127">
        <v>0</v>
      </c>
      <c r="S179" s="1127">
        <v>0</v>
      </c>
      <c r="T179" s="1130">
        <v>0</v>
      </c>
      <c r="U179" s="1130">
        <v>0</v>
      </c>
      <c r="V179" s="1130">
        <v>0</v>
      </c>
      <c r="W179" s="1127">
        <v>0</v>
      </c>
      <c r="X179" s="1130">
        <v>-2499907.9000000004</v>
      </c>
      <c r="Y179" s="735">
        <v>0.10000000000000002</v>
      </c>
      <c r="Z179" s="1131">
        <v>0</v>
      </c>
      <c r="AA179" s="1131">
        <v>-2499907.9000000004</v>
      </c>
      <c r="AB179" s="1131">
        <v>0</v>
      </c>
      <c r="AC179" s="1131">
        <v>-7548151.8000000017</v>
      </c>
      <c r="AD179" s="1131">
        <v>0</v>
      </c>
      <c r="AE179" s="1131">
        <v>5048243.9000000013</v>
      </c>
      <c r="AF179" s="126"/>
      <c r="AG179" s="126"/>
      <c r="AH179" s="126"/>
      <c r="AI179" s="126"/>
      <c r="AJ179" s="126"/>
      <c r="AK179" s="126"/>
      <c r="AL179" s="126">
        <v>179</v>
      </c>
    </row>
    <row r="180" spans="1:38">
      <c r="A180" s="721" t="s">
        <v>1851</v>
      </c>
      <c r="B180" s="722">
        <v>13</v>
      </c>
      <c r="C180" s="722">
        <v>1304</v>
      </c>
      <c r="D180" s="722">
        <v>130405</v>
      </c>
      <c r="E180" s="721">
        <v>1304051441</v>
      </c>
      <c r="F180" s="721" t="s">
        <v>3906</v>
      </c>
      <c r="G180" s="1127">
        <v>3906151</v>
      </c>
      <c r="H180" s="1128">
        <v>0</v>
      </c>
      <c r="I180" s="1128">
        <v>0</v>
      </c>
      <c r="J180" s="1128">
        <v>-3906151</v>
      </c>
      <c r="K180" s="1128">
        <v>0</v>
      </c>
      <c r="L180" s="1128">
        <v>0</v>
      </c>
      <c r="M180" s="1128">
        <v>-3906151</v>
      </c>
      <c r="N180" s="1129">
        <v>0</v>
      </c>
      <c r="O180" s="1128">
        <v>-3906151</v>
      </c>
      <c r="P180" s="1127">
        <v>-390615.10000000003</v>
      </c>
      <c r="Q180" s="1127">
        <v>0</v>
      </c>
      <c r="R180" s="1127">
        <v>0</v>
      </c>
      <c r="S180" s="1127">
        <v>0</v>
      </c>
      <c r="T180" s="1130">
        <v>0</v>
      </c>
      <c r="U180" s="1130">
        <v>0</v>
      </c>
      <c r="V180" s="1130">
        <v>0</v>
      </c>
      <c r="W180" s="1127">
        <v>0</v>
      </c>
      <c r="X180" s="1130">
        <v>-390615.10000000003</v>
      </c>
      <c r="Y180" s="735">
        <v>0.1</v>
      </c>
      <c r="Z180" s="1131">
        <v>0</v>
      </c>
      <c r="AA180" s="1131">
        <v>-390615.10000000003</v>
      </c>
      <c r="AB180" s="1131">
        <v>0</v>
      </c>
      <c r="AC180" s="1131">
        <v>-4523425.1000000006</v>
      </c>
      <c r="AD180" s="1131">
        <v>0</v>
      </c>
      <c r="AE180" s="1131">
        <v>4132810.0000000005</v>
      </c>
      <c r="AF180" s="126"/>
      <c r="AG180" s="126"/>
      <c r="AH180" s="126"/>
      <c r="AI180" s="126"/>
      <c r="AJ180" s="126"/>
      <c r="AK180" s="126"/>
      <c r="AL180" s="126">
        <v>180</v>
      </c>
    </row>
    <row r="181" spans="1:38">
      <c r="A181" s="721" t="s">
        <v>1851</v>
      </c>
      <c r="B181" s="722">
        <v>13</v>
      </c>
      <c r="C181" s="722">
        <v>1304</v>
      </c>
      <c r="D181" s="722">
        <v>130405</v>
      </c>
      <c r="E181" s="721">
        <v>1304051450</v>
      </c>
      <c r="F181" s="721" t="s">
        <v>489</v>
      </c>
      <c r="G181" s="1127">
        <v>19438453518</v>
      </c>
      <c r="H181" s="1128">
        <v>0</v>
      </c>
      <c r="I181" s="1128">
        <v>19438453517.73</v>
      </c>
      <c r="J181" s="1128">
        <v>-0.27000045776367188</v>
      </c>
      <c r="K181" s="1128">
        <v>-0.27000045776367188</v>
      </c>
      <c r="L181" s="1128">
        <v>0</v>
      </c>
      <c r="M181" s="1128">
        <v>0</v>
      </c>
      <c r="N181" s="1129">
        <v>0</v>
      </c>
      <c r="O181" s="1128">
        <v>0</v>
      </c>
      <c r="P181" s="1127">
        <v>0</v>
      </c>
      <c r="Q181" s="1127">
        <v>0</v>
      </c>
      <c r="R181" s="1127">
        <v>0</v>
      </c>
      <c r="S181" s="1127">
        <v>0</v>
      </c>
      <c r="T181" s="1130">
        <v>0</v>
      </c>
      <c r="U181" s="1130">
        <v>0</v>
      </c>
      <c r="V181" s="1130">
        <v>0</v>
      </c>
      <c r="W181" s="1127">
        <v>0</v>
      </c>
      <c r="X181" s="1130">
        <v>0</v>
      </c>
      <c r="Y181" s="735">
        <v>0</v>
      </c>
      <c r="Z181" s="1131">
        <v>0</v>
      </c>
      <c r="AA181" s="1131">
        <v>0</v>
      </c>
      <c r="AB181" s="1131">
        <v>0</v>
      </c>
      <c r="AC181" s="1131">
        <v>0</v>
      </c>
      <c r="AD181" s="1131">
        <v>0</v>
      </c>
      <c r="AE181" s="1131">
        <v>0</v>
      </c>
      <c r="AF181" s="126"/>
      <c r="AG181" s="126"/>
      <c r="AH181" s="126"/>
      <c r="AI181" s="126"/>
      <c r="AJ181" s="126"/>
      <c r="AK181" s="126"/>
      <c r="AL181" s="126">
        <v>181</v>
      </c>
    </row>
    <row r="182" spans="1:38">
      <c r="A182" s="721" t="s">
        <v>1851</v>
      </c>
      <c r="B182" s="722">
        <v>13</v>
      </c>
      <c r="C182" s="722">
        <v>1304</v>
      </c>
      <c r="D182" s="722">
        <v>130405</v>
      </c>
      <c r="E182" s="721">
        <v>1304051514</v>
      </c>
      <c r="F182" s="721" t="s">
        <v>490</v>
      </c>
      <c r="G182" s="1127">
        <v>2373619951</v>
      </c>
      <c r="H182" s="1128">
        <v>0</v>
      </c>
      <c r="I182" s="1128">
        <v>2373619950.5999999</v>
      </c>
      <c r="J182" s="1128">
        <v>-0.40000009536743164</v>
      </c>
      <c r="K182" s="1128">
        <v>-0.40000009536743164</v>
      </c>
      <c r="L182" s="1128">
        <v>0</v>
      </c>
      <c r="M182" s="1128">
        <v>0</v>
      </c>
      <c r="N182" s="1129">
        <v>0</v>
      </c>
      <c r="O182" s="1128">
        <v>0</v>
      </c>
      <c r="P182" s="1127">
        <v>0</v>
      </c>
      <c r="Q182" s="1127">
        <v>0</v>
      </c>
      <c r="R182" s="1127">
        <v>0</v>
      </c>
      <c r="S182" s="1127">
        <v>0</v>
      </c>
      <c r="T182" s="1130">
        <v>0</v>
      </c>
      <c r="U182" s="1130">
        <v>0</v>
      </c>
      <c r="V182" s="1130">
        <v>0</v>
      </c>
      <c r="W182" s="1127">
        <v>0</v>
      </c>
      <c r="X182" s="1130">
        <v>0</v>
      </c>
      <c r="Y182" s="735">
        <v>0</v>
      </c>
      <c r="Z182" s="1131">
        <v>0</v>
      </c>
      <c r="AA182" s="1131">
        <v>0</v>
      </c>
      <c r="AB182" s="1131">
        <v>0</v>
      </c>
      <c r="AC182" s="1131">
        <v>0</v>
      </c>
      <c r="AD182" s="1131">
        <v>0</v>
      </c>
      <c r="AE182" s="1131">
        <v>0</v>
      </c>
      <c r="AF182" s="126"/>
      <c r="AG182" s="126"/>
      <c r="AH182" s="126"/>
      <c r="AI182" s="126"/>
      <c r="AJ182" s="126"/>
      <c r="AK182" s="126"/>
      <c r="AL182" s="126">
        <v>182</v>
      </c>
    </row>
    <row r="183" spans="1:38">
      <c r="A183" s="721" t="s">
        <v>1851</v>
      </c>
      <c r="B183" s="722">
        <v>13</v>
      </c>
      <c r="C183" s="722">
        <v>1304</v>
      </c>
      <c r="D183" s="722">
        <v>130405</v>
      </c>
      <c r="E183" s="721">
        <v>1304052114</v>
      </c>
      <c r="F183" s="721" t="s">
        <v>491</v>
      </c>
      <c r="G183" s="1127">
        <v>101965846</v>
      </c>
      <c r="H183" s="1128">
        <v>0</v>
      </c>
      <c r="I183" s="1128">
        <v>0</v>
      </c>
      <c r="J183" s="1128">
        <v>-101965846</v>
      </c>
      <c r="K183" s="1128">
        <v>0</v>
      </c>
      <c r="L183" s="1128">
        <v>0</v>
      </c>
      <c r="M183" s="1128">
        <v>-101965846</v>
      </c>
      <c r="N183" s="1129">
        <v>0</v>
      </c>
      <c r="O183" s="1128">
        <v>-101965846</v>
      </c>
      <c r="P183" s="1127">
        <v>-10196584.600000001</v>
      </c>
      <c r="Q183" s="1127">
        <v>0</v>
      </c>
      <c r="R183" s="1127">
        <v>0</v>
      </c>
      <c r="S183" s="1127">
        <v>0</v>
      </c>
      <c r="T183" s="1130">
        <v>0</v>
      </c>
      <c r="U183" s="1130">
        <v>0</v>
      </c>
      <c r="V183" s="1130">
        <v>0</v>
      </c>
      <c r="W183" s="1127">
        <v>0</v>
      </c>
      <c r="X183" s="1130">
        <v>-10196584.600000001</v>
      </c>
      <c r="Y183" s="735">
        <v>0.10000000000000002</v>
      </c>
      <c r="Z183" s="1131">
        <v>0</v>
      </c>
      <c r="AA183" s="1131">
        <v>-10196584.600000001</v>
      </c>
      <c r="AB183" s="1131">
        <v>0</v>
      </c>
      <c r="AC183" s="1131">
        <v>-10196584.600000001</v>
      </c>
      <c r="AD183" s="1131">
        <v>0</v>
      </c>
      <c r="AE183" s="1131">
        <v>0</v>
      </c>
      <c r="AF183" s="126"/>
      <c r="AG183" s="126"/>
      <c r="AH183" s="126"/>
      <c r="AI183" s="126"/>
      <c r="AJ183" s="126"/>
      <c r="AK183" s="126"/>
      <c r="AL183" s="126">
        <v>183</v>
      </c>
    </row>
    <row r="184" spans="1:38">
      <c r="A184" s="721" t="s">
        <v>1851</v>
      </c>
      <c r="B184" s="722">
        <v>13</v>
      </c>
      <c r="C184" s="722">
        <v>1304</v>
      </c>
      <c r="D184" s="722">
        <v>130405</v>
      </c>
      <c r="E184" s="721">
        <v>1304052314</v>
      </c>
      <c r="F184" s="721" t="s">
        <v>492</v>
      </c>
      <c r="G184" s="1127">
        <v>1695343035</v>
      </c>
      <c r="H184" s="1128">
        <v>0</v>
      </c>
      <c r="I184" s="1128">
        <v>2032719019.1613781</v>
      </c>
      <c r="J184" s="1128">
        <v>337375984.16000009</v>
      </c>
      <c r="K184" s="1128">
        <v>0</v>
      </c>
      <c r="L184" s="1128">
        <v>337375984.16000009</v>
      </c>
      <c r="M184" s="1128">
        <v>0</v>
      </c>
      <c r="N184" s="1129">
        <v>0</v>
      </c>
      <c r="O184" s="1128">
        <v>337375984.16000009</v>
      </c>
      <c r="P184" s="1127">
        <v>33737598.416000016</v>
      </c>
      <c r="Q184" s="1127">
        <v>0</v>
      </c>
      <c r="R184" s="1127">
        <v>0</v>
      </c>
      <c r="S184" s="1127">
        <v>0</v>
      </c>
      <c r="T184" s="1130">
        <v>0</v>
      </c>
      <c r="U184" s="1130">
        <v>0</v>
      </c>
      <c r="V184" s="1130">
        <v>0</v>
      </c>
      <c r="W184" s="1127">
        <v>0</v>
      </c>
      <c r="X184" s="1130">
        <v>33737598.416000016</v>
      </c>
      <c r="Y184" s="735">
        <v>0.10000000000000002</v>
      </c>
      <c r="Z184" s="1131">
        <v>33737598.416000016</v>
      </c>
      <c r="AA184" s="1131">
        <v>0</v>
      </c>
      <c r="AB184" s="1131">
        <v>33737598.416000016</v>
      </c>
      <c r="AC184" s="1131">
        <v>0</v>
      </c>
      <c r="AD184" s="1131">
        <v>0</v>
      </c>
      <c r="AE184" s="1131">
        <v>0</v>
      </c>
      <c r="AF184" s="126"/>
      <c r="AG184" s="126"/>
      <c r="AH184" s="126"/>
      <c r="AI184" s="126"/>
      <c r="AJ184" s="126"/>
      <c r="AK184" s="126"/>
      <c r="AL184" s="126">
        <v>184</v>
      </c>
    </row>
    <row r="185" spans="1:38">
      <c r="A185" s="721" t="s">
        <v>1851</v>
      </c>
      <c r="B185" s="722">
        <v>13</v>
      </c>
      <c r="C185" s="722">
        <v>1304</v>
      </c>
      <c r="D185" s="722">
        <v>130405</v>
      </c>
      <c r="E185" s="721">
        <v>1304052514</v>
      </c>
      <c r="F185" s="721" t="s">
        <v>493</v>
      </c>
      <c r="G185" s="1127">
        <v>91684874</v>
      </c>
      <c r="H185" s="1128">
        <v>0</v>
      </c>
      <c r="I185" s="1128">
        <v>0</v>
      </c>
      <c r="J185" s="1128">
        <v>-91684874</v>
      </c>
      <c r="K185" s="1128">
        <v>-91684874</v>
      </c>
      <c r="L185" s="1128">
        <v>0</v>
      </c>
      <c r="M185" s="1128">
        <v>0</v>
      </c>
      <c r="N185" s="1129">
        <v>0</v>
      </c>
      <c r="O185" s="1128">
        <v>0</v>
      </c>
      <c r="P185" s="1127">
        <v>0</v>
      </c>
      <c r="Q185" s="1127">
        <v>0</v>
      </c>
      <c r="R185" s="1127">
        <v>0</v>
      </c>
      <c r="S185" s="1127">
        <v>0</v>
      </c>
      <c r="T185" s="1130">
        <v>0</v>
      </c>
      <c r="U185" s="1130">
        <v>0</v>
      </c>
      <c r="V185" s="1130">
        <v>0</v>
      </c>
      <c r="W185" s="1127">
        <v>0</v>
      </c>
      <c r="X185" s="1130">
        <v>0</v>
      </c>
      <c r="Y185" s="735">
        <v>0</v>
      </c>
      <c r="Z185" s="1131">
        <v>0</v>
      </c>
      <c r="AA185" s="1131">
        <v>0</v>
      </c>
      <c r="AB185" s="1131">
        <v>0</v>
      </c>
      <c r="AC185" s="1131">
        <v>0</v>
      </c>
      <c r="AD185" s="1131">
        <v>0</v>
      </c>
      <c r="AE185" s="1131">
        <v>0</v>
      </c>
      <c r="AF185" s="126"/>
      <c r="AG185" s="126"/>
      <c r="AH185" s="126"/>
      <c r="AI185" s="126"/>
      <c r="AJ185" s="126"/>
      <c r="AK185" s="126"/>
      <c r="AL185" s="126">
        <v>185</v>
      </c>
    </row>
    <row r="186" spans="1:38">
      <c r="A186" s="721" t="s">
        <v>1851</v>
      </c>
      <c r="B186" s="722">
        <v>13</v>
      </c>
      <c r="C186" s="722">
        <v>1304</v>
      </c>
      <c r="D186" s="722">
        <v>130405</v>
      </c>
      <c r="E186" s="721">
        <v>1304052614</v>
      </c>
      <c r="F186" s="721" t="s">
        <v>494</v>
      </c>
      <c r="G186" s="1127">
        <v>405259824</v>
      </c>
      <c r="H186" s="1128">
        <v>0</v>
      </c>
      <c r="I186" s="1128">
        <v>619279662.6322124</v>
      </c>
      <c r="J186" s="1128">
        <v>214019838.63</v>
      </c>
      <c r="K186" s="1128">
        <v>214019838.63</v>
      </c>
      <c r="L186" s="1128">
        <v>0</v>
      </c>
      <c r="M186" s="1128">
        <v>0</v>
      </c>
      <c r="N186" s="1129">
        <v>0</v>
      </c>
      <c r="O186" s="1128">
        <v>0</v>
      </c>
      <c r="P186" s="1127">
        <v>0</v>
      </c>
      <c r="Q186" s="1127">
        <v>0</v>
      </c>
      <c r="R186" s="1127">
        <v>0</v>
      </c>
      <c r="S186" s="1127">
        <v>0</v>
      </c>
      <c r="T186" s="1130">
        <v>0</v>
      </c>
      <c r="U186" s="1130">
        <v>0</v>
      </c>
      <c r="V186" s="1130">
        <v>0</v>
      </c>
      <c r="W186" s="1127">
        <v>0</v>
      </c>
      <c r="X186" s="1130">
        <v>0</v>
      </c>
      <c r="Y186" s="735">
        <v>0</v>
      </c>
      <c r="Z186" s="1131">
        <v>0</v>
      </c>
      <c r="AA186" s="1131">
        <v>0</v>
      </c>
      <c r="AB186" s="1131">
        <v>0</v>
      </c>
      <c r="AC186" s="1131">
        <v>0</v>
      </c>
      <c r="AD186" s="1131">
        <v>0</v>
      </c>
      <c r="AE186" s="1131">
        <v>0</v>
      </c>
      <c r="AF186" s="126"/>
      <c r="AG186" s="126"/>
      <c r="AH186" s="126"/>
      <c r="AI186" s="126"/>
      <c r="AJ186" s="126"/>
      <c r="AK186" s="126"/>
      <c r="AL186" s="126">
        <v>186</v>
      </c>
    </row>
    <row r="187" spans="1:38">
      <c r="A187" s="721" t="s">
        <v>1851</v>
      </c>
      <c r="B187" s="722">
        <v>13</v>
      </c>
      <c r="C187" s="722">
        <v>1304</v>
      </c>
      <c r="D187" s="722">
        <v>130405</v>
      </c>
      <c r="E187" s="721">
        <v>1304053814</v>
      </c>
      <c r="F187" s="721" t="s">
        <v>495</v>
      </c>
      <c r="G187" s="1127">
        <v>146088414</v>
      </c>
      <c r="H187" s="1128">
        <v>0</v>
      </c>
      <c r="I187" s="1128">
        <v>147505009.17230514</v>
      </c>
      <c r="J187" s="1128">
        <v>1416595.1699999869</v>
      </c>
      <c r="K187" s="1128">
        <v>0</v>
      </c>
      <c r="L187" s="1128">
        <v>1416595.1699999869</v>
      </c>
      <c r="M187" s="1128">
        <v>0</v>
      </c>
      <c r="N187" s="1129">
        <v>0</v>
      </c>
      <c r="O187" s="1128">
        <v>1416595.1699999869</v>
      </c>
      <c r="P187" s="1127">
        <v>141659.51699999868</v>
      </c>
      <c r="Q187" s="1127">
        <v>0</v>
      </c>
      <c r="R187" s="1127">
        <v>0</v>
      </c>
      <c r="S187" s="1127">
        <v>0</v>
      </c>
      <c r="T187" s="1130">
        <v>0</v>
      </c>
      <c r="U187" s="1130">
        <v>0</v>
      </c>
      <c r="V187" s="1130">
        <v>0</v>
      </c>
      <c r="W187" s="1127">
        <v>0</v>
      </c>
      <c r="X187" s="1130">
        <v>141659.51699999868</v>
      </c>
      <c r="Y187" s="735">
        <v>9.9999999999999992E-2</v>
      </c>
      <c r="Z187" s="1131">
        <v>141659.51699999868</v>
      </c>
      <c r="AA187" s="1131">
        <v>0</v>
      </c>
      <c r="AB187" s="1131">
        <v>141659.51699999868</v>
      </c>
      <c r="AC187" s="1131">
        <v>0</v>
      </c>
      <c r="AD187" s="1131">
        <v>0</v>
      </c>
      <c r="AE187" s="1131">
        <v>0</v>
      </c>
      <c r="AF187" s="126"/>
      <c r="AG187" s="126"/>
      <c r="AH187" s="126"/>
      <c r="AI187" s="126"/>
      <c r="AJ187" s="126"/>
      <c r="AK187" s="126"/>
      <c r="AL187" s="126">
        <v>187</v>
      </c>
    </row>
    <row r="188" spans="1:38">
      <c r="A188" s="721" t="s">
        <v>1851</v>
      </c>
      <c r="B188" s="722">
        <v>13</v>
      </c>
      <c r="C188" s="722">
        <v>1304</v>
      </c>
      <c r="D188" s="722">
        <v>130405</v>
      </c>
      <c r="E188" s="721">
        <v>1304054114</v>
      </c>
      <c r="F188" s="721" t="s">
        <v>496</v>
      </c>
      <c r="G188" s="1127">
        <v>79687500</v>
      </c>
      <c r="H188" s="1128">
        <v>0</v>
      </c>
      <c r="I188" s="1128">
        <v>79687500</v>
      </c>
      <c r="J188" s="1128">
        <v>0</v>
      </c>
      <c r="K188" s="1128">
        <v>0</v>
      </c>
      <c r="L188" s="1128">
        <v>0</v>
      </c>
      <c r="M188" s="1128">
        <v>0</v>
      </c>
      <c r="N188" s="1129">
        <v>0</v>
      </c>
      <c r="O188" s="1128">
        <v>0</v>
      </c>
      <c r="P188" s="1127">
        <v>0</v>
      </c>
      <c r="Q188" s="1127">
        <v>0</v>
      </c>
      <c r="R188" s="1127">
        <v>0</v>
      </c>
      <c r="S188" s="1127">
        <v>0</v>
      </c>
      <c r="T188" s="1130">
        <v>0</v>
      </c>
      <c r="U188" s="1130">
        <v>0</v>
      </c>
      <c r="V188" s="1130">
        <v>0</v>
      </c>
      <c r="W188" s="1127">
        <v>0</v>
      </c>
      <c r="X188" s="1130">
        <v>0</v>
      </c>
      <c r="Y188" s="735">
        <v>0</v>
      </c>
      <c r="Z188" s="1131">
        <v>0</v>
      </c>
      <c r="AA188" s="1131">
        <v>0</v>
      </c>
      <c r="AB188" s="1131">
        <v>0</v>
      </c>
      <c r="AC188" s="1131">
        <v>0</v>
      </c>
      <c r="AD188" s="1131">
        <v>0</v>
      </c>
      <c r="AE188" s="1131">
        <v>0</v>
      </c>
      <c r="AF188" s="126"/>
      <c r="AG188" s="126"/>
      <c r="AH188" s="126"/>
      <c r="AI188" s="126"/>
      <c r="AJ188" s="126"/>
      <c r="AK188" s="126"/>
      <c r="AL188" s="126">
        <v>188</v>
      </c>
    </row>
    <row r="189" spans="1:38">
      <c r="A189" s="721" t="s">
        <v>1851</v>
      </c>
      <c r="B189" s="722">
        <v>13</v>
      </c>
      <c r="C189" s="722">
        <v>1304</v>
      </c>
      <c r="D189" s="722">
        <v>130405</v>
      </c>
      <c r="E189" s="721">
        <v>1304054214</v>
      </c>
      <c r="F189" s="721" t="s">
        <v>497</v>
      </c>
      <c r="G189" s="1127">
        <v>3291934834</v>
      </c>
      <c r="H189" s="1128">
        <v>0</v>
      </c>
      <c r="I189" s="1128">
        <v>3291934833.6300001</v>
      </c>
      <c r="J189" s="1128">
        <v>-0.36999988555908203</v>
      </c>
      <c r="K189" s="1128">
        <v>-0.36999988555908203</v>
      </c>
      <c r="L189" s="1128">
        <v>0</v>
      </c>
      <c r="M189" s="1128">
        <v>0</v>
      </c>
      <c r="N189" s="1129">
        <v>0</v>
      </c>
      <c r="O189" s="1128">
        <v>0</v>
      </c>
      <c r="P189" s="1127">
        <v>0</v>
      </c>
      <c r="Q189" s="1127">
        <v>0</v>
      </c>
      <c r="R189" s="1127">
        <v>0</v>
      </c>
      <c r="S189" s="1127">
        <v>0</v>
      </c>
      <c r="T189" s="1130">
        <v>0</v>
      </c>
      <c r="U189" s="1130">
        <v>0</v>
      </c>
      <c r="V189" s="1130">
        <v>0</v>
      </c>
      <c r="W189" s="1127">
        <v>0</v>
      </c>
      <c r="X189" s="1130">
        <v>0</v>
      </c>
      <c r="Y189" s="735">
        <v>0</v>
      </c>
      <c r="Z189" s="1131">
        <v>0</v>
      </c>
      <c r="AA189" s="1131">
        <v>0</v>
      </c>
      <c r="AB189" s="1131">
        <v>0</v>
      </c>
      <c r="AC189" s="1131">
        <v>0</v>
      </c>
      <c r="AD189" s="1131">
        <v>0</v>
      </c>
      <c r="AE189" s="1131">
        <v>0</v>
      </c>
      <c r="AF189" s="126"/>
      <c r="AG189" s="126"/>
      <c r="AH189" s="126"/>
      <c r="AI189" s="126"/>
      <c r="AJ189" s="126"/>
      <c r="AK189" s="126"/>
      <c r="AL189" s="126">
        <v>189</v>
      </c>
    </row>
    <row r="190" spans="1:38">
      <c r="A190" s="721" t="s">
        <v>1851</v>
      </c>
      <c r="B190" s="722">
        <v>13</v>
      </c>
      <c r="C190" s="722">
        <v>1304</v>
      </c>
      <c r="D190" s="722">
        <v>130405</v>
      </c>
      <c r="E190" s="721">
        <v>1304055614</v>
      </c>
      <c r="F190" s="721" t="s">
        <v>498</v>
      </c>
      <c r="G190" s="1127">
        <v>2490444000</v>
      </c>
      <c r="H190" s="1128">
        <v>0</v>
      </c>
      <c r="I190" s="1128">
        <v>2490444000</v>
      </c>
      <c r="J190" s="1128">
        <v>0</v>
      </c>
      <c r="K190" s="1128">
        <v>0</v>
      </c>
      <c r="L190" s="1128">
        <v>0</v>
      </c>
      <c r="M190" s="1128">
        <v>0</v>
      </c>
      <c r="N190" s="1129">
        <v>0</v>
      </c>
      <c r="O190" s="1128">
        <v>0</v>
      </c>
      <c r="P190" s="1127">
        <v>0</v>
      </c>
      <c r="Q190" s="1127">
        <v>0</v>
      </c>
      <c r="R190" s="1127">
        <v>0</v>
      </c>
      <c r="S190" s="1127">
        <v>0</v>
      </c>
      <c r="T190" s="1130">
        <v>0</v>
      </c>
      <c r="U190" s="1130">
        <v>0</v>
      </c>
      <c r="V190" s="1130">
        <v>0</v>
      </c>
      <c r="W190" s="1127">
        <v>0</v>
      </c>
      <c r="X190" s="1130">
        <v>0</v>
      </c>
      <c r="Y190" s="735">
        <v>0</v>
      </c>
      <c r="Z190" s="1131">
        <v>0</v>
      </c>
      <c r="AA190" s="1131">
        <v>0</v>
      </c>
      <c r="AB190" s="1131">
        <v>0</v>
      </c>
      <c r="AC190" s="1131">
        <v>0</v>
      </c>
      <c r="AD190" s="1131">
        <v>0</v>
      </c>
      <c r="AE190" s="1131">
        <v>0</v>
      </c>
      <c r="AF190" s="126"/>
      <c r="AG190" s="126"/>
      <c r="AH190" s="126"/>
      <c r="AI190" s="126"/>
      <c r="AJ190" s="126"/>
      <c r="AK190" s="126"/>
      <c r="AL190" s="126">
        <v>190</v>
      </c>
    </row>
    <row r="191" spans="1:38">
      <c r="A191" s="721" t="s">
        <v>1851</v>
      </c>
      <c r="B191" s="722">
        <v>13</v>
      </c>
      <c r="C191" s="722">
        <v>1304</v>
      </c>
      <c r="D191" s="722">
        <v>130410</v>
      </c>
      <c r="E191" s="721">
        <v>1304100814</v>
      </c>
      <c r="F191" s="721" t="s">
        <v>499</v>
      </c>
      <c r="G191" s="1127">
        <v>836434706</v>
      </c>
      <c r="H191" s="1128">
        <v>0</v>
      </c>
      <c r="I191" s="1128">
        <v>1939350229.8899999</v>
      </c>
      <c r="J191" s="1128">
        <v>1102915523.8900001</v>
      </c>
      <c r="K191" s="1128">
        <v>0</v>
      </c>
      <c r="L191" s="1128">
        <v>1102915523.8900001</v>
      </c>
      <c r="M191" s="1128">
        <v>0</v>
      </c>
      <c r="N191" s="1129">
        <v>0</v>
      </c>
      <c r="O191" s="1128">
        <v>1102915523.8900001</v>
      </c>
      <c r="P191" s="1127">
        <v>110291552.38900001</v>
      </c>
      <c r="Q191" s="1127">
        <v>0</v>
      </c>
      <c r="R191" s="1127">
        <v>0</v>
      </c>
      <c r="S191" s="1127">
        <v>0</v>
      </c>
      <c r="T191" s="1130">
        <v>0</v>
      </c>
      <c r="U191" s="1130">
        <v>0</v>
      </c>
      <c r="V191" s="1130">
        <v>0</v>
      </c>
      <c r="W191" s="1127">
        <v>0</v>
      </c>
      <c r="X191" s="1130">
        <v>110291552.38900001</v>
      </c>
      <c r="Y191" s="735">
        <v>0.1</v>
      </c>
      <c r="Z191" s="1131">
        <v>110291552.38900001</v>
      </c>
      <c r="AA191" s="1131">
        <v>0</v>
      </c>
      <c r="AB191" s="1131">
        <v>110291552.38900001</v>
      </c>
      <c r="AC191" s="1131">
        <v>0</v>
      </c>
      <c r="AD191" s="1131">
        <v>0</v>
      </c>
      <c r="AE191" s="1131">
        <v>0</v>
      </c>
      <c r="AF191" s="126"/>
      <c r="AG191" s="126"/>
      <c r="AH191" s="126"/>
      <c r="AI191" s="126"/>
      <c r="AJ191" s="126"/>
      <c r="AK191" s="126"/>
      <c r="AL191" s="126">
        <v>191</v>
      </c>
    </row>
    <row r="192" spans="1:38">
      <c r="A192" s="721" t="s">
        <v>1851</v>
      </c>
      <c r="B192" s="722">
        <v>13</v>
      </c>
      <c r="C192" s="722">
        <v>1304</v>
      </c>
      <c r="D192" s="722">
        <v>130410</v>
      </c>
      <c r="E192" s="721">
        <v>1304101108</v>
      </c>
      <c r="F192" s="721" t="s">
        <v>500</v>
      </c>
      <c r="G192" s="1127">
        <v>0</v>
      </c>
      <c r="H192" s="1128">
        <v>0</v>
      </c>
      <c r="I192" s="1128">
        <v>0</v>
      </c>
      <c r="J192" s="1128">
        <v>0</v>
      </c>
      <c r="K192" s="1128">
        <v>0</v>
      </c>
      <c r="L192" s="1128">
        <v>0</v>
      </c>
      <c r="M192" s="1128">
        <v>0</v>
      </c>
      <c r="N192" s="1129">
        <v>0</v>
      </c>
      <c r="O192" s="1128">
        <v>0</v>
      </c>
      <c r="P192" s="1127">
        <v>0</v>
      </c>
      <c r="Q192" s="1127">
        <v>0</v>
      </c>
      <c r="R192" s="1127">
        <v>0</v>
      </c>
      <c r="S192" s="1127">
        <v>0</v>
      </c>
      <c r="T192" s="1130">
        <v>0</v>
      </c>
      <c r="U192" s="1130">
        <v>0</v>
      </c>
      <c r="V192" s="1130">
        <v>0</v>
      </c>
      <c r="W192" s="1127">
        <v>0</v>
      </c>
      <c r="X192" s="1130">
        <v>0</v>
      </c>
      <c r="Y192" s="735">
        <v>0</v>
      </c>
      <c r="Z192" s="1131">
        <v>0</v>
      </c>
      <c r="AA192" s="1131">
        <v>0</v>
      </c>
      <c r="AB192" s="1131">
        <v>0</v>
      </c>
      <c r="AC192" s="1131">
        <v>-367680870.40000004</v>
      </c>
      <c r="AD192" s="1131">
        <v>0</v>
      </c>
      <c r="AE192" s="1131">
        <v>367680870.40000004</v>
      </c>
      <c r="AF192" s="126"/>
      <c r="AG192" s="126"/>
      <c r="AH192" s="126"/>
      <c r="AI192" s="126"/>
      <c r="AJ192" s="126"/>
      <c r="AK192" s="126"/>
      <c r="AL192" s="126">
        <v>192</v>
      </c>
    </row>
    <row r="193" spans="1:38">
      <c r="A193" s="721" t="s">
        <v>1851</v>
      </c>
      <c r="B193" s="722">
        <v>13</v>
      </c>
      <c r="C193" s="722">
        <v>1304</v>
      </c>
      <c r="D193" s="722">
        <v>130410</v>
      </c>
      <c r="E193" s="721">
        <v>1304101408</v>
      </c>
      <c r="F193" s="721" t="s">
        <v>501</v>
      </c>
      <c r="G193" s="1127">
        <v>0</v>
      </c>
      <c r="H193" s="1128">
        <v>0</v>
      </c>
      <c r="I193" s="1128">
        <v>0</v>
      </c>
      <c r="J193" s="1128">
        <v>0</v>
      </c>
      <c r="K193" s="1128">
        <v>0</v>
      </c>
      <c r="L193" s="1128">
        <v>0</v>
      </c>
      <c r="M193" s="1128">
        <v>0</v>
      </c>
      <c r="N193" s="1129">
        <v>0</v>
      </c>
      <c r="O193" s="1128">
        <v>0</v>
      </c>
      <c r="P193" s="1127">
        <v>0</v>
      </c>
      <c r="Q193" s="1127">
        <v>0</v>
      </c>
      <c r="R193" s="1127">
        <v>0</v>
      </c>
      <c r="S193" s="1127">
        <v>0</v>
      </c>
      <c r="T193" s="1130">
        <v>0</v>
      </c>
      <c r="U193" s="1130">
        <v>0</v>
      </c>
      <c r="V193" s="1130">
        <v>0</v>
      </c>
      <c r="W193" s="1127">
        <v>0</v>
      </c>
      <c r="X193" s="1130">
        <v>0</v>
      </c>
      <c r="Y193" s="735">
        <v>0</v>
      </c>
      <c r="Z193" s="1131">
        <v>0</v>
      </c>
      <c r="AA193" s="1131">
        <v>0</v>
      </c>
      <c r="AB193" s="1131">
        <v>0</v>
      </c>
      <c r="AC193" s="1131">
        <v>-25605452.300000001</v>
      </c>
      <c r="AD193" s="1131">
        <v>0</v>
      </c>
      <c r="AE193" s="1131">
        <v>25605452.300000001</v>
      </c>
      <c r="AF193" s="126"/>
      <c r="AG193" s="126"/>
      <c r="AH193" s="126"/>
      <c r="AI193" s="126"/>
      <c r="AJ193" s="126"/>
      <c r="AK193" s="126"/>
      <c r="AL193" s="126">
        <v>193</v>
      </c>
    </row>
    <row r="194" spans="1:38">
      <c r="A194" s="721" t="s">
        <v>1851</v>
      </c>
      <c r="B194" s="722">
        <v>13</v>
      </c>
      <c r="C194" s="722">
        <v>1304</v>
      </c>
      <c r="D194" s="722">
        <v>130410</v>
      </c>
      <c r="E194" s="721">
        <v>1304101914</v>
      </c>
      <c r="F194" s="721" t="s">
        <v>502</v>
      </c>
      <c r="G194" s="1127">
        <v>900786071</v>
      </c>
      <c r="H194" s="1128">
        <v>0</v>
      </c>
      <c r="I194" s="1128">
        <v>0</v>
      </c>
      <c r="J194" s="1128">
        <v>-900786071</v>
      </c>
      <c r="K194" s="1128">
        <v>0</v>
      </c>
      <c r="L194" s="1128">
        <v>0</v>
      </c>
      <c r="M194" s="1128">
        <v>-900786071</v>
      </c>
      <c r="N194" s="1129">
        <v>0</v>
      </c>
      <c r="O194" s="1128">
        <v>-900786071</v>
      </c>
      <c r="P194" s="1127">
        <v>-90078607.100000024</v>
      </c>
      <c r="Q194" s="1127">
        <v>0</v>
      </c>
      <c r="R194" s="1127">
        <v>0</v>
      </c>
      <c r="S194" s="1127">
        <v>0</v>
      </c>
      <c r="T194" s="1130">
        <v>0</v>
      </c>
      <c r="U194" s="1130">
        <v>0</v>
      </c>
      <c r="V194" s="1130">
        <v>0</v>
      </c>
      <c r="W194" s="1127">
        <v>0</v>
      </c>
      <c r="X194" s="1130">
        <v>-90078607.100000024</v>
      </c>
      <c r="Y194" s="735">
        <v>0.10000000000000003</v>
      </c>
      <c r="Z194" s="1131">
        <v>0</v>
      </c>
      <c r="AA194" s="1131">
        <v>-90078607.100000024</v>
      </c>
      <c r="AB194" s="1131">
        <v>0</v>
      </c>
      <c r="AC194" s="1131">
        <v>-90078607.100000024</v>
      </c>
      <c r="AD194" s="1131">
        <v>0</v>
      </c>
      <c r="AE194" s="1131">
        <v>0</v>
      </c>
      <c r="AF194" s="126"/>
      <c r="AG194" s="126"/>
      <c r="AH194" s="126"/>
      <c r="AI194" s="126"/>
      <c r="AJ194" s="126"/>
      <c r="AK194" s="126"/>
      <c r="AL194" s="126">
        <v>194</v>
      </c>
    </row>
    <row r="195" spans="1:38">
      <c r="A195" s="721" t="s">
        <v>1851</v>
      </c>
      <c r="B195" s="722">
        <v>13</v>
      </c>
      <c r="C195" s="722">
        <v>1304</v>
      </c>
      <c r="D195" s="722">
        <v>130410</v>
      </c>
      <c r="E195" s="721">
        <v>1304107004</v>
      </c>
      <c r="F195" s="721" t="s">
        <v>3506</v>
      </c>
      <c r="G195" s="1127">
        <v>3639795546</v>
      </c>
      <c r="H195" s="1128">
        <v>0</v>
      </c>
      <c r="I195" s="1128">
        <v>0</v>
      </c>
      <c r="J195" s="1128">
        <v>-3639795546</v>
      </c>
      <c r="K195" s="1128">
        <v>0</v>
      </c>
      <c r="L195" s="1128">
        <v>0</v>
      </c>
      <c r="M195" s="1128">
        <v>-3639795546</v>
      </c>
      <c r="N195" s="1129">
        <v>0</v>
      </c>
      <c r="O195" s="1128">
        <v>-3639795546</v>
      </c>
      <c r="P195" s="1127">
        <v>-363979554.60000008</v>
      </c>
      <c r="Q195" s="1127">
        <v>0</v>
      </c>
      <c r="R195" s="1127">
        <v>0</v>
      </c>
      <c r="S195" s="1127">
        <v>0</v>
      </c>
      <c r="T195" s="1130">
        <v>0</v>
      </c>
      <c r="U195" s="1130">
        <v>0</v>
      </c>
      <c r="V195" s="1130">
        <v>0</v>
      </c>
      <c r="W195" s="1127">
        <v>0</v>
      </c>
      <c r="X195" s="1130">
        <v>-363979554.60000008</v>
      </c>
      <c r="Y195" s="735">
        <v>0.10000000000000002</v>
      </c>
      <c r="Z195" s="1131">
        <v>0</v>
      </c>
      <c r="AA195" s="1131">
        <v>-363979554.60000008</v>
      </c>
      <c r="AB195" s="1131">
        <v>0</v>
      </c>
      <c r="AC195" s="1131">
        <v>0</v>
      </c>
      <c r="AD195" s="1131">
        <v>0</v>
      </c>
      <c r="AE195" s="1131">
        <v>-363979554.60000008</v>
      </c>
      <c r="AF195" s="126"/>
      <c r="AG195" s="126"/>
      <c r="AH195" s="126"/>
      <c r="AI195" s="126"/>
      <c r="AJ195" s="126"/>
      <c r="AK195" s="126"/>
      <c r="AL195" s="126">
        <v>195</v>
      </c>
    </row>
    <row r="196" spans="1:38">
      <c r="A196" s="721" t="s">
        <v>1858</v>
      </c>
      <c r="B196" s="722">
        <v>13</v>
      </c>
      <c r="C196" s="722">
        <v>1305</v>
      </c>
      <c r="D196" s="722">
        <v>130505</v>
      </c>
      <c r="E196" s="721">
        <v>1305050100</v>
      </c>
      <c r="F196" s="721" t="s">
        <v>503</v>
      </c>
      <c r="G196" s="1127">
        <v>2158501516579</v>
      </c>
      <c r="H196" s="1128">
        <v>0</v>
      </c>
      <c r="I196" s="1128">
        <v>2273739637368.5811</v>
      </c>
      <c r="J196" s="1128">
        <v>115238120789.58008</v>
      </c>
      <c r="K196" s="1128">
        <v>0</v>
      </c>
      <c r="L196" s="1128">
        <v>115238120789.58008</v>
      </c>
      <c r="M196" s="1128">
        <v>0</v>
      </c>
      <c r="N196" s="1129">
        <v>0</v>
      </c>
      <c r="O196" s="1128">
        <v>115238120789.58008</v>
      </c>
      <c r="P196" s="1127">
        <v>42638104692.14463</v>
      </c>
      <c r="Q196" s="1127">
        <v>0</v>
      </c>
      <c r="R196" s="1127">
        <v>0</v>
      </c>
      <c r="S196" s="1127">
        <v>0</v>
      </c>
      <c r="T196" s="1130">
        <v>0</v>
      </c>
      <c r="U196" s="1130">
        <v>0</v>
      </c>
      <c r="V196" s="1130">
        <v>0</v>
      </c>
      <c r="W196" s="1127">
        <v>0</v>
      </c>
      <c r="X196" s="1130">
        <v>42638104692.14463</v>
      </c>
      <c r="Y196" s="735">
        <v>0.37</v>
      </c>
      <c r="Z196" s="1131">
        <v>42638104692.14463</v>
      </c>
      <c r="AA196" s="1131">
        <v>0</v>
      </c>
      <c r="AB196" s="1131">
        <v>25882320785.944351</v>
      </c>
      <c r="AC196" s="1131">
        <v>0</v>
      </c>
      <c r="AD196" s="1131">
        <v>16755783906.200279</v>
      </c>
      <c r="AE196" s="1131">
        <v>0</v>
      </c>
      <c r="AF196" s="126"/>
      <c r="AG196" s="126"/>
      <c r="AH196" s="126"/>
      <c r="AI196" s="126"/>
      <c r="AJ196" s="126"/>
      <c r="AK196" s="126"/>
      <c r="AL196" s="126">
        <v>196</v>
      </c>
    </row>
    <row r="197" spans="1:38">
      <c r="A197" s="721" t="s">
        <v>1858</v>
      </c>
      <c r="B197" s="722">
        <v>13</v>
      </c>
      <c r="C197" s="722">
        <v>1305</v>
      </c>
      <c r="D197" s="722">
        <v>130505</v>
      </c>
      <c r="E197" s="721">
        <v>1305050714</v>
      </c>
      <c r="F197" s="721" t="s">
        <v>504</v>
      </c>
      <c r="G197" s="1127">
        <v>1202271689846</v>
      </c>
      <c r="H197" s="1128">
        <v>0</v>
      </c>
      <c r="I197" s="1128">
        <v>1188429939037.3367</v>
      </c>
      <c r="J197" s="1128">
        <v>-13841750808.659912</v>
      </c>
      <c r="K197" s="1128">
        <v>0</v>
      </c>
      <c r="L197" s="1128">
        <v>0</v>
      </c>
      <c r="M197" s="1128">
        <v>-13841750808.659912</v>
      </c>
      <c r="N197" s="1129">
        <v>0</v>
      </c>
      <c r="O197" s="1128">
        <v>-13841750808.659912</v>
      </c>
      <c r="P197" s="1127">
        <v>-5121447799.2041674</v>
      </c>
      <c r="Q197" s="1127">
        <v>0</v>
      </c>
      <c r="R197" s="1127">
        <v>0</v>
      </c>
      <c r="S197" s="1127">
        <v>0</v>
      </c>
      <c r="T197" s="1130">
        <v>0</v>
      </c>
      <c r="U197" s="1130">
        <v>0</v>
      </c>
      <c r="V197" s="1130">
        <v>0</v>
      </c>
      <c r="W197" s="1127">
        <v>0</v>
      </c>
      <c r="X197" s="1130">
        <v>-5121447799.2041674</v>
      </c>
      <c r="Y197" s="735">
        <v>0.37</v>
      </c>
      <c r="Z197" s="1131">
        <v>0</v>
      </c>
      <c r="AA197" s="1131">
        <v>-5121447799.2041674</v>
      </c>
      <c r="AB197" s="1131">
        <v>0</v>
      </c>
      <c r="AC197" s="1131">
        <v>-1159114199.5444994</v>
      </c>
      <c r="AD197" s="1131">
        <v>0</v>
      </c>
      <c r="AE197" s="1131">
        <v>-3962333599.659668</v>
      </c>
      <c r="AF197" s="126"/>
      <c r="AG197" s="126"/>
      <c r="AH197" s="126"/>
      <c r="AI197" s="126"/>
      <c r="AJ197" s="126"/>
      <c r="AK197" s="126"/>
      <c r="AL197" s="126">
        <v>197</v>
      </c>
    </row>
    <row r="198" spans="1:38">
      <c r="A198" s="721" t="s">
        <v>1858</v>
      </c>
      <c r="B198" s="722">
        <v>13</v>
      </c>
      <c r="C198" s="722">
        <v>1309</v>
      </c>
      <c r="D198" s="722">
        <v>130905</v>
      </c>
      <c r="E198" s="721">
        <v>1309050100</v>
      </c>
      <c r="F198" s="721" t="s">
        <v>3907</v>
      </c>
      <c r="G198" s="1127">
        <v>168445990850</v>
      </c>
      <c r="H198" s="1128">
        <v>0</v>
      </c>
      <c r="I198" s="1128">
        <v>0</v>
      </c>
      <c r="J198" s="1128">
        <v>-168445990850</v>
      </c>
      <c r="K198" s="1128">
        <v>0</v>
      </c>
      <c r="L198" s="1128">
        <v>0</v>
      </c>
      <c r="M198" s="1128">
        <v>-168445990850</v>
      </c>
      <c r="N198" s="1129">
        <v>0</v>
      </c>
      <c r="O198" s="1128">
        <v>-168445990850</v>
      </c>
      <c r="P198" s="1127">
        <v>-62325016614.5</v>
      </c>
      <c r="Q198" s="1127">
        <v>0</v>
      </c>
      <c r="R198" s="1127">
        <v>0</v>
      </c>
      <c r="S198" s="1127">
        <v>0</v>
      </c>
      <c r="T198" s="1130">
        <v>0</v>
      </c>
      <c r="U198" s="1130">
        <v>0</v>
      </c>
      <c r="V198" s="1130">
        <v>0</v>
      </c>
      <c r="W198" s="1127">
        <v>0</v>
      </c>
      <c r="X198" s="1130">
        <v>-62325016614.5</v>
      </c>
      <c r="Y198" s="735">
        <v>0.37</v>
      </c>
      <c r="Z198" s="1131">
        <v>0</v>
      </c>
      <c r="AA198" s="1131">
        <v>-62325016614.5</v>
      </c>
      <c r="AB198" s="1131">
        <v>0</v>
      </c>
      <c r="AC198" s="1131">
        <v>-40737196566.199997</v>
      </c>
      <c r="AD198" s="1131">
        <v>0</v>
      </c>
      <c r="AE198" s="1131">
        <v>-21587820048.300003</v>
      </c>
      <c r="AF198" s="126"/>
      <c r="AG198" s="126"/>
      <c r="AH198" s="126"/>
      <c r="AI198" s="126"/>
      <c r="AJ198" s="126"/>
      <c r="AK198" s="126"/>
      <c r="AL198" s="126">
        <v>198</v>
      </c>
    </row>
    <row r="199" spans="1:38">
      <c r="A199" s="721" t="s">
        <v>1851</v>
      </c>
      <c r="B199" s="722">
        <v>13</v>
      </c>
      <c r="C199" s="722">
        <v>1315</v>
      </c>
      <c r="D199" s="722">
        <v>131505</v>
      </c>
      <c r="E199" s="721">
        <v>1315050314</v>
      </c>
      <c r="F199" s="721" t="s">
        <v>267</v>
      </c>
      <c r="G199" s="1127">
        <v>-20647395680</v>
      </c>
      <c r="H199" s="1128">
        <v>0</v>
      </c>
      <c r="I199" s="1128">
        <v>182809503613.68219</v>
      </c>
      <c r="J199" s="1128">
        <v>203456899293.67999</v>
      </c>
      <c r="K199" s="1128">
        <v>203456899293.67999</v>
      </c>
      <c r="L199" s="1128">
        <v>0</v>
      </c>
      <c r="M199" s="1128">
        <v>0</v>
      </c>
      <c r="N199" s="1129">
        <v>0</v>
      </c>
      <c r="O199" s="1128">
        <v>0</v>
      </c>
      <c r="P199" s="1127">
        <v>0</v>
      </c>
      <c r="Q199" s="1127">
        <v>0</v>
      </c>
      <c r="R199" s="1127">
        <v>0</v>
      </c>
      <c r="S199" s="1127">
        <v>0</v>
      </c>
      <c r="T199" s="1130">
        <v>0</v>
      </c>
      <c r="U199" s="1130">
        <v>0</v>
      </c>
      <c r="V199" s="1130">
        <v>0</v>
      </c>
      <c r="W199" s="1127">
        <v>0</v>
      </c>
      <c r="X199" s="1130">
        <v>0</v>
      </c>
      <c r="Y199" s="735">
        <v>0</v>
      </c>
      <c r="Z199" s="1131">
        <v>0</v>
      </c>
      <c r="AA199" s="1131">
        <v>0</v>
      </c>
      <c r="AB199" s="1131">
        <v>0</v>
      </c>
      <c r="AC199" s="1131">
        <v>0</v>
      </c>
      <c r="AD199" s="1131">
        <v>0</v>
      </c>
      <c r="AE199" s="1131">
        <v>0</v>
      </c>
      <c r="AF199" s="126"/>
      <c r="AG199" s="126"/>
      <c r="AH199" s="126"/>
      <c r="AI199" s="126"/>
      <c r="AJ199" s="126"/>
      <c r="AK199" s="126"/>
      <c r="AL199" s="126">
        <v>199</v>
      </c>
    </row>
    <row r="200" spans="1:38">
      <c r="A200" s="721" t="s">
        <v>1851</v>
      </c>
      <c r="B200" s="722">
        <v>13</v>
      </c>
      <c r="C200" s="722">
        <v>1315</v>
      </c>
      <c r="D200" s="722">
        <v>131505</v>
      </c>
      <c r="E200" s="721">
        <v>1315050414</v>
      </c>
      <c r="F200" s="721" t="s">
        <v>505</v>
      </c>
      <c r="G200" s="1127">
        <v>3620276061</v>
      </c>
      <c r="H200" s="1128">
        <v>0</v>
      </c>
      <c r="I200" s="1128">
        <v>0</v>
      </c>
      <c r="J200" s="1128">
        <v>-3620276061</v>
      </c>
      <c r="K200" s="1128">
        <v>-3620276061</v>
      </c>
      <c r="L200" s="1128">
        <v>0</v>
      </c>
      <c r="M200" s="1128">
        <v>0</v>
      </c>
      <c r="N200" s="1129">
        <v>0</v>
      </c>
      <c r="O200" s="1128">
        <v>0</v>
      </c>
      <c r="P200" s="1127">
        <v>0</v>
      </c>
      <c r="Q200" s="1127">
        <v>0</v>
      </c>
      <c r="R200" s="1127">
        <v>0</v>
      </c>
      <c r="S200" s="1127">
        <v>0</v>
      </c>
      <c r="T200" s="1130">
        <v>0</v>
      </c>
      <c r="U200" s="1130">
        <v>0</v>
      </c>
      <c r="V200" s="1130">
        <v>0</v>
      </c>
      <c r="W200" s="1127">
        <v>0</v>
      </c>
      <c r="X200" s="1130">
        <v>0</v>
      </c>
      <c r="Y200" s="735">
        <v>0</v>
      </c>
      <c r="Z200" s="1131">
        <v>0</v>
      </c>
      <c r="AA200" s="1131">
        <v>0</v>
      </c>
      <c r="AB200" s="1131">
        <v>0</v>
      </c>
      <c r="AC200" s="1131">
        <v>0</v>
      </c>
      <c r="AD200" s="1131">
        <v>0</v>
      </c>
      <c r="AE200" s="1131">
        <v>0</v>
      </c>
      <c r="AF200" s="126"/>
      <c r="AG200" s="126"/>
      <c r="AH200" s="126"/>
      <c r="AI200" s="126"/>
      <c r="AJ200" s="126"/>
      <c r="AK200" s="126"/>
      <c r="AL200" s="126">
        <v>200</v>
      </c>
    </row>
    <row r="201" spans="1:38">
      <c r="A201" s="721" t="s">
        <v>1851</v>
      </c>
      <c r="B201" s="722">
        <v>13</v>
      </c>
      <c r="C201" s="722">
        <v>1315</v>
      </c>
      <c r="D201" s="722">
        <v>131505</v>
      </c>
      <c r="E201" s="721">
        <v>1315050614</v>
      </c>
      <c r="F201" s="721" t="s">
        <v>506</v>
      </c>
      <c r="G201" s="1127">
        <v>822767173139</v>
      </c>
      <c r="H201" s="1128">
        <v>0</v>
      </c>
      <c r="I201" s="1128">
        <v>934765471455.64832</v>
      </c>
      <c r="J201" s="1128">
        <v>111998298316.65002</v>
      </c>
      <c r="K201" s="1128">
        <v>111998298316.65002</v>
      </c>
      <c r="L201" s="1128">
        <v>0</v>
      </c>
      <c r="M201" s="1128">
        <v>0</v>
      </c>
      <c r="N201" s="1129">
        <v>0</v>
      </c>
      <c r="O201" s="1128">
        <v>0</v>
      </c>
      <c r="P201" s="1127">
        <v>0</v>
      </c>
      <c r="Q201" s="1127">
        <v>0</v>
      </c>
      <c r="R201" s="1127">
        <v>0</v>
      </c>
      <c r="S201" s="1127">
        <v>0</v>
      </c>
      <c r="T201" s="1130">
        <v>0</v>
      </c>
      <c r="U201" s="1130">
        <v>0</v>
      </c>
      <c r="V201" s="1130">
        <v>0</v>
      </c>
      <c r="W201" s="1127">
        <v>0</v>
      </c>
      <c r="X201" s="1130">
        <v>0</v>
      </c>
      <c r="Y201" s="735">
        <v>0</v>
      </c>
      <c r="Z201" s="1131">
        <v>0</v>
      </c>
      <c r="AA201" s="1131">
        <v>0</v>
      </c>
      <c r="AB201" s="1131">
        <v>0</v>
      </c>
      <c r="AC201" s="1131">
        <v>0</v>
      </c>
      <c r="AD201" s="1131">
        <v>0</v>
      </c>
      <c r="AE201" s="1131">
        <v>0</v>
      </c>
      <c r="AF201" s="126"/>
      <c r="AG201" s="126"/>
      <c r="AH201" s="126"/>
      <c r="AI201" s="126"/>
      <c r="AJ201" s="126"/>
      <c r="AK201" s="126"/>
      <c r="AL201" s="126">
        <v>201</v>
      </c>
    </row>
    <row r="202" spans="1:38">
      <c r="A202" s="721" t="s">
        <v>1851</v>
      </c>
      <c r="B202" s="722">
        <v>13</v>
      </c>
      <c r="C202" s="722">
        <v>1315</v>
      </c>
      <c r="D202" s="722">
        <v>131505</v>
      </c>
      <c r="E202" s="721">
        <v>1315050714</v>
      </c>
      <c r="F202" s="721" t="s">
        <v>507</v>
      </c>
      <c r="G202" s="1127">
        <v>31187640259</v>
      </c>
      <c r="H202" s="1128">
        <v>0</v>
      </c>
      <c r="I202" s="1128">
        <v>0</v>
      </c>
      <c r="J202" s="1128">
        <v>-31187640259</v>
      </c>
      <c r="K202" s="1128">
        <v>-31187640259</v>
      </c>
      <c r="L202" s="1128">
        <v>0</v>
      </c>
      <c r="M202" s="1128">
        <v>0</v>
      </c>
      <c r="N202" s="1129">
        <v>0</v>
      </c>
      <c r="O202" s="1128">
        <v>0</v>
      </c>
      <c r="P202" s="1127">
        <v>0</v>
      </c>
      <c r="Q202" s="1127">
        <v>0</v>
      </c>
      <c r="R202" s="1127">
        <v>0</v>
      </c>
      <c r="S202" s="1127">
        <v>0</v>
      </c>
      <c r="T202" s="1130">
        <v>0</v>
      </c>
      <c r="U202" s="1130">
        <v>0</v>
      </c>
      <c r="V202" s="1130">
        <v>0</v>
      </c>
      <c r="W202" s="1127">
        <v>0</v>
      </c>
      <c r="X202" s="1130">
        <v>0</v>
      </c>
      <c r="Y202" s="735">
        <v>0</v>
      </c>
      <c r="Z202" s="1131">
        <v>0</v>
      </c>
      <c r="AA202" s="1131">
        <v>0</v>
      </c>
      <c r="AB202" s="1131">
        <v>0</v>
      </c>
      <c r="AC202" s="1131">
        <v>0</v>
      </c>
      <c r="AD202" s="1131">
        <v>0</v>
      </c>
      <c r="AE202" s="1131">
        <v>0</v>
      </c>
      <c r="AF202" s="126"/>
      <c r="AG202" s="126"/>
      <c r="AH202" s="126"/>
      <c r="AI202" s="126"/>
      <c r="AJ202" s="126"/>
      <c r="AK202" s="126"/>
      <c r="AL202" s="126">
        <v>202</v>
      </c>
    </row>
    <row r="203" spans="1:38">
      <c r="A203" s="721" t="s">
        <v>1851</v>
      </c>
      <c r="B203" s="722">
        <v>13</v>
      </c>
      <c r="C203" s="722">
        <v>1315</v>
      </c>
      <c r="D203" s="722">
        <v>131505</v>
      </c>
      <c r="E203" s="721">
        <v>1315051000</v>
      </c>
      <c r="F203" s="721" t="s">
        <v>268</v>
      </c>
      <c r="G203" s="1127">
        <v>5485278963</v>
      </c>
      <c r="H203" s="1128">
        <v>0</v>
      </c>
      <c r="I203" s="1128">
        <v>5501732179.4199991</v>
      </c>
      <c r="J203" s="1128">
        <v>16453216.420000076</v>
      </c>
      <c r="K203" s="1128">
        <v>0</v>
      </c>
      <c r="L203" s="1128">
        <v>16453216.420000076</v>
      </c>
      <c r="M203" s="1128">
        <v>0</v>
      </c>
      <c r="N203" s="1129">
        <v>0</v>
      </c>
      <c r="O203" s="1128">
        <v>16453216.420000076</v>
      </c>
      <c r="P203" s="1127">
        <v>1645321.6420000077</v>
      </c>
      <c r="Q203" s="1127">
        <v>0</v>
      </c>
      <c r="R203" s="1127">
        <v>0</v>
      </c>
      <c r="S203" s="1127">
        <v>0</v>
      </c>
      <c r="T203" s="1130">
        <v>0</v>
      </c>
      <c r="U203" s="1130">
        <v>0</v>
      </c>
      <c r="V203" s="1130">
        <v>0</v>
      </c>
      <c r="W203" s="1127">
        <v>0</v>
      </c>
      <c r="X203" s="1130">
        <v>1645321.6420000077</v>
      </c>
      <c r="Y203" s="735">
        <v>0.1</v>
      </c>
      <c r="Z203" s="1131">
        <v>1645321.6420000077</v>
      </c>
      <c r="AA203" s="1131">
        <v>0</v>
      </c>
      <c r="AB203" s="1131">
        <v>1645321.6850000382</v>
      </c>
      <c r="AC203" s="1131">
        <v>0</v>
      </c>
      <c r="AD203" s="1131">
        <v>-4.3000030564144254E-2</v>
      </c>
      <c r="AE203" s="1131">
        <v>0</v>
      </c>
      <c r="AF203" s="126"/>
      <c r="AG203" s="126"/>
      <c r="AH203" s="126"/>
      <c r="AI203" s="126"/>
      <c r="AJ203" s="126"/>
      <c r="AK203" s="126"/>
      <c r="AL203" s="126">
        <v>203</v>
      </c>
    </row>
    <row r="204" spans="1:38">
      <c r="A204" s="721" t="s">
        <v>1851</v>
      </c>
      <c r="B204" s="722">
        <v>13</v>
      </c>
      <c r="C204" s="722">
        <v>1315</v>
      </c>
      <c r="D204" s="722">
        <v>131505</v>
      </c>
      <c r="E204" s="721">
        <v>1315051103</v>
      </c>
      <c r="F204" s="721" t="s">
        <v>269</v>
      </c>
      <c r="G204" s="1127">
        <v>33147686032</v>
      </c>
      <c r="H204" s="1128">
        <v>0</v>
      </c>
      <c r="I204" s="1128">
        <v>0</v>
      </c>
      <c r="J204" s="1128">
        <v>-33147686032</v>
      </c>
      <c r="K204" s="1128">
        <v>-33147686032</v>
      </c>
      <c r="L204" s="1128">
        <v>0</v>
      </c>
      <c r="M204" s="1128">
        <v>0</v>
      </c>
      <c r="N204" s="1129">
        <v>0</v>
      </c>
      <c r="O204" s="1128">
        <v>0</v>
      </c>
      <c r="P204" s="1127">
        <v>0</v>
      </c>
      <c r="Q204" s="1127">
        <v>0</v>
      </c>
      <c r="R204" s="1127">
        <v>0</v>
      </c>
      <c r="S204" s="1127">
        <v>0</v>
      </c>
      <c r="T204" s="1130">
        <v>0</v>
      </c>
      <c r="U204" s="1130">
        <v>0</v>
      </c>
      <c r="V204" s="1130">
        <v>0</v>
      </c>
      <c r="W204" s="1127">
        <v>0</v>
      </c>
      <c r="X204" s="1130">
        <v>0</v>
      </c>
      <c r="Y204" s="735">
        <v>0</v>
      </c>
      <c r="Z204" s="1131">
        <v>0</v>
      </c>
      <c r="AA204" s="1131">
        <v>0</v>
      </c>
      <c r="AB204" s="1131">
        <v>0</v>
      </c>
      <c r="AC204" s="1131">
        <v>0</v>
      </c>
      <c r="AD204" s="1131">
        <v>0</v>
      </c>
      <c r="AE204" s="1131">
        <v>0</v>
      </c>
      <c r="AF204" s="126"/>
      <c r="AG204" s="126"/>
      <c r="AH204" s="126"/>
      <c r="AI204" s="126"/>
      <c r="AJ204" s="126"/>
      <c r="AK204" s="126"/>
      <c r="AL204" s="126">
        <v>204</v>
      </c>
    </row>
    <row r="205" spans="1:38">
      <c r="A205" s="721" t="s">
        <v>1851</v>
      </c>
      <c r="B205" s="722">
        <v>13</v>
      </c>
      <c r="C205" s="722">
        <v>1315</v>
      </c>
      <c r="D205" s="722">
        <v>131505</v>
      </c>
      <c r="E205" s="721">
        <v>1315051106</v>
      </c>
      <c r="F205" s="721" t="s">
        <v>3908</v>
      </c>
      <c r="G205" s="1127">
        <v>123184313662</v>
      </c>
      <c r="H205" s="1128">
        <v>0</v>
      </c>
      <c r="I205" s="1128">
        <v>0</v>
      </c>
      <c r="J205" s="1128">
        <v>-123184313662</v>
      </c>
      <c r="K205" s="1128">
        <v>-123184313662</v>
      </c>
      <c r="L205" s="1128">
        <v>0</v>
      </c>
      <c r="M205" s="1128">
        <v>0</v>
      </c>
      <c r="N205" s="1129">
        <v>0</v>
      </c>
      <c r="O205" s="1128">
        <v>0</v>
      </c>
      <c r="P205" s="1127">
        <v>0</v>
      </c>
      <c r="Q205" s="1127">
        <v>0</v>
      </c>
      <c r="R205" s="1127">
        <v>0</v>
      </c>
      <c r="S205" s="1127">
        <v>0</v>
      </c>
      <c r="T205" s="1130">
        <v>0</v>
      </c>
      <c r="U205" s="1130">
        <v>0</v>
      </c>
      <c r="V205" s="1130">
        <v>0</v>
      </c>
      <c r="W205" s="1127">
        <v>0</v>
      </c>
      <c r="X205" s="1130">
        <v>0</v>
      </c>
      <c r="Y205" s="735">
        <v>0</v>
      </c>
      <c r="Z205" s="1131">
        <v>0</v>
      </c>
      <c r="AA205" s="1131">
        <v>0</v>
      </c>
      <c r="AB205" s="1131">
        <v>0</v>
      </c>
      <c r="AC205" s="1131">
        <v>0</v>
      </c>
      <c r="AD205" s="1131">
        <v>0</v>
      </c>
      <c r="AE205" s="1131">
        <v>0</v>
      </c>
      <c r="AF205" s="126"/>
      <c r="AG205" s="126"/>
      <c r="AH205" s="126"/>
      <c r="AI205" s="126"/>
      <c r="AJ205" s="126"/>
      <c r="AK205" s="126"/>
      <c r="AL205" s="126">
        <v>205</v>
      </c>
    </row>
    <row r="206" spans="1:38">
      <c r="A206" s="721" t="s">
        <v>1851</v>
      </c>
      <c r="B206" s="722">
        <v>13</v>
      </c>
      <c r="C206" s="722">
        <v>1315</v>
      </c>
      <c r="D206" s="722">
        <v>131505</v>
      </c>
      <c r="E206" s="721">
        <v>1315051119</v>
      </c>
      <c r="F206" s="721" t="s">
        <v>3909</v>
      </c>
      <c r="G206" s="1127">
        <v>33886359183</v>
      </c>
      <c r="H206" s="1128">
        <v>0</v>
      </c>
      <c r="I206" s="1128">
        <v>0</v>
      </c>
      <c r="J206" s="1128">
        <v>-33886359183</v>
      </c>
      <c r="K206" s="1128">
        <v>-33886359183</v>
      </c>
      <c r="L206" s="1128">
        <v>0</v>
      </c>
      <c r="M206" s="1128">
        <v>0</v>
      </c>
      <c r="N206" s="1129">
        <v>0</v>
      </c>
      <c r="O206" s="1128">
        <v>0</v>
      </c>
      <c r="P206" s="1127">
        <v>0</v>
      </c>
      <c r="Q206" s="1127">
        <v>0</v>
      </c>
      <c r="R206" s="1127">
        <v>0</v>
      </c>
      <c r="S206" s="1127">
        <v>0</v>
      </c>
      <c r="T206" s="1130">
        <v>0</v>
      </c>
      <c r="U206" s="1130">
        <v>0</v>
      </c>
      <c r="V206" s="1130">
        <v>0</v>
      </c>
      <c r="W206" s="1127">
        <v>0</v>
      </c>
      <c r="X206" s="1130">
        <v>0</v>
      </c>
      <c r="Y206" s="735">
        <v>0</v>
      </c>
      <c r="Z206" s="1131">
        <v>0</v>
      </c>
      <c r="AA206" s="1131">
        <v>0</v>
      </c>
      <c r="AB206" s="1131">
        <v>0</v>
      </c>
      <c r="AC206" s="1131">
        <v>0</v>
      </c>
      <c r="AD206" s="1131">
        <v>0</v>
      </c>
      <c r="AE206" s="1131">
        <v>0</v>
      </c>
      <c r="AF206" s="126"/>
      <c r="AG206" s="126"/>
      <c r="AH206" s="126"/>
      <c r="AI206" s="126"/>
      <c r="AJ206" s="126"/>
      <c r="AK206" s="126"/>
      <c r="AL206" s="126">
        <v>206</v>
      </c>
    </row>
    <row r="207" spans="1:38">
      <c r="A207" s="721" t="s">
        <v>1851</v>
      </c>
      <c r="B207" s="722">
        <v>13</v>
      </c>
      <c r="C207" s="722">
        <v>1315</v>
      </c>
      <c r="D207" s="722">
        <v>131505</v>
      </c>
      <c r="E207" s="721">
        <v>1315051403</v>
      </c>
      <c r="F207" s="721" t="s">
        <v>270</v>
      </c>
      <c r="G207" s="1127">
        <v>36379812497</v>
      </c>
      <c r="H207" s="1128">
        <v>0</v>
      </c>
      <c r="I207" s="1128">
        <v>0</v>
      </c>
      <c r="J207" s="1128">
        <v>-36379812497</v>
      </c>
      <c r="K207" s="1128">
        <v>-36379812497</v>
      </c>
      <c r="L207" s="1128">
        <v>0</v>
      </c>
      <c r="M207" s="1128">
        <v>0</v>
      </c>
      <c r="N207" s="1129">
        <v>0</v>
      </c>
      <c r="O207" s="1128">
        <v>0</v>
      </c>
      <c r="P207" s="1127">
        <v>0</v>
      </c>
      <c r="Q207" s="1127">
        <v>0</v>
      </c>
      <c r="R207" s="1127">
        <v>0</v>
      </c>
      <c r="S207" s="1127">
        <v>0</v>
      </c>
      <c r="T207" s="1130">
        <v>0</v>
      </c>
      <c r="U207" s="1130">
        <v>0</v>
      </c>
      <c r="V207" s="1130">
        <v>0</v>
      </c>
      <c r="W207" s="1127">
        <v>0</v>
      </c>
      <c r="X207" s="1130">
        <v>0</v>
      </c>
      <c r="Y207" s="735">
        <v>0</v>
      </c>
      <c r="Z207" s="1131">
        <v>0</v>
      </c>
      <c r="AA207" s="1131">
        <v>0</v>
      </c>
      <c r="AB207" s="1131">
        <v>0</v>
      </c>
      <c r="AC207" s="1131">
        <v>0</v>
      </c>
      <c r="AD207" s="1131">
        <v>0</v>
      </c>
      <c r="AE207" s="1131">
        <v>0</v>
      </c>
      <c r="AF207" s="126"/>
      <c r="AG207" s="126"/>
      <c r="AH207" s="126"/>
      <c r="AI207" s="126"/>
      <c r="AJ207" s="126"/>
      <c r="AK207" s="126"/>
      <c r="AL207" s="126">
        <v>207</v>
      </c>
    </row>
    <row r="208" spans="1:38">
      <c r="A208" s="721" t="s">
        <v>1851</v>
      </c>
      <c r="B208" s="722">
        <v>13</v>
      </c>
      <c r="C208" s="722">
        <v>1315</v>
      </c>
      <c r="D208" s="722">
        <v>131505</v>
      </c>
      <c r="E208" s="721">
        <v>1315051406</v>
      </c>
      <c r="F208" s="721" t="s">
        <v>508</v>
      </c>
      <c r="G208" s="1127">
        <v>38391838182</v>
      </c>
      <c r="H208" s="1128">
        <v>0</v>
      </c>
      <c r="I208" s="1128">
        <v>0</v>
      </c>
      <c r="J208" s="1128">
        <v>-38391838182</v>
      </c>
      <c r="K208" s="1128">
        <v>-38391838182</v>
      </c>
      <c r="L208" s="1128">
        <v>0</v>
      </c>
      <c r="M208" s="1128">
        <v>0</v>
      </c>
      <c r="N208" s="1129">
        <v>0</v>
      </c>
      <c r="O208" s="1128">
        <v>0</v>
      </c>
      <c r="P208" s="1127">
        <v>0</v>
      </c>
      <c r="Q208" s="1127">
        <v>0</v>
      </c>
      <c r="R208" s="1127">
        <v>0</v>
      </c>
      <c r="S208" s="1127">
        <v>0</v>
      </c>
      <c r="T208" s="1130">
        <v>0</v>
      </c>
      <c r="U208" s="1130">
        <v>0</v>
      </c>
      <c r="V208" s="1130">
        <v>0</v>
      </c>
      <c r="W208" s="1127">
        <v>0</v>
      </c>
      <c r="X208" s="1130">
        <v>0</v>
      </c>
      <c r="Y208" s="735">
        <v>0</v>
      </c>
      <c r="Z208" s="1131">
        <v>0</v>
      </c>
      <c r="AA208" s="1131">
        <v>0</v>
      </c>
      <c r="AB208" s="1131">
        <v>0</v>
      </c>
      <c r="AC208" s="1131">
        <v>0</v>
      </c>
      <c r="AD208" s="1131">
        <v>0</v>
      </c>
      <c r="AE208" s="1131">
        <v>0</v>
      </c>
      <c r="AF208" s="126"/>
      <c r="AG208" s="126"/>
      <c r="AH208" s="126"/>
      <c r="AI208" s="126"/>
      <c r="AJ208" s="126"/>
      <c r="AK208" s="126"/>
      <c r="AL208" s="126">
        <v>208</v>
      </c>
    </row>
    <row r="209" spans="1:38">
      <c r="A209" s="721" t="s">
        <v>1851</v>
      </c>
      <c r="B209" s="722">
        <v>13</v>
      </c>
      <c r="C209" s="722">
        <v>1315</v>
      </c>
      <c r="D209" s="722">
        <v>131505</v>
      </c>
      <c r="E209" s="721">
        <v>1315051419</v>
      </c>
      <c r="F209" s="721" t="s">
        <v>271</v>
      </c>
      <c r="G209" s="1127">
        <v>39279395340</v>
      </c>
      <c r="H209" s="1128">
        <v>0</v>
      </c>
      <c r="I209" s="1128">
        <v>0</v>
      </c>
      <c r="J209" s="1128">
        <v>-39279395340</v>
      </c>
      <c r="K209" s="1128">
        <v>-39279395340</v>
      </c>
      <c r="L209" s="1128">
        <v>0</v>
      </c>
      <c r="M209" s="1128">
        <v>0</v>
      </c>
      <c r="N209" s="1129">
        <v>0</v>
      </c>
      <c r="O209" s="1128">
        <v>0</v>
      </c>
      <c r="P209" s="1127">
        <v>0</v>
      </c>
      <c r="Q209" s="1127">
        <v>0</v>
      </c>
      <c r="R209" s="1127">
        <v>0</v>
      </c>
      <c r="S209" s="1127">
        <v>0</v>
      </c>
      <c r="T209" s="1130">
        <v>0</v>
      </c>
      <c r="U209" s="1130">
        <v>0</v>
      </c>
      <c r="V209" s="1130">
        <v>0</v>
      </c>
      <c r="W209" s="1127">
        <v>0</v>
      </c>
      <c r="X209" s="1130">
        <v>0</v>
      </c>
      <c r="Y209" s="735">
        <v>0</v>
      </c>
      <c r="Z209" s="1131">
        <v>0</v>
      </c>
      <c r="AA209" s="1131">
        <v>0</v>
      </c>
      <c r="AB209" s="1131">
        <v>0</v>
      </c>
      <c r="AC209" s="1131">
        <v>0</v>
      </c>
      <c r="AD209" s="1131">
        <v>0</v>
      </c>
      <c r="AE209" s="1131">
        <v>0</v>
      </c>
      <c r="AF209" s="126"/>
      <c r="AG209" s="126"/>
      <c r="AH209" s="126"/>
      <c r="AI209" s="126"/>
      <c r="AJ209" s="126"/>
      <c r="AK209" s="126"/>
      <c r="AL209" s="126">
        <v>209</v>
      </c>
    </row>
    <row r="210" spans="1:38">
      <c r="A210" s="721" t="s">
        <v>1851</v>
      </c>
      <c r="B210" s="722">
        <v>13</v>
      </c>
      <c r="C210" s="722">
        <v>1315</v>
      </c>
      <c r="D210" s="722">
        <v>131505</v>
      </c>
      <c r="E210" s="721">
        <v>1315051914</v>
      </c>
      <c r="F210" s="721" t="s">
        <v>272</v>
      </c>
      <c r="G210" s="1127">
        <v>107047742025</v>
      </c>
      <c r="H210" s="1128">
        <v>0</v>
      </c>
      <c r="I210" s="1128">
        <v>112725943405.23869</v>
      </c>
      <c r="J210" s="1128">
        <v>5678201380.2400055</v>
      </c>
      <c r="K210" s="1128">
        <v>5678201380.2400055</v>
      </c>
      <c r="L210" s="1128">
        <v>0</v>
      </c>
      <c r="M210" s="1128">
        <v>0</v>
      </c>
      <c r="N210" s="1129">
        <v>0</v>
      </c>
      <c r="O210" s="1128">
        <v>0</v>
      </c>
      <c r="P210" s="1127">
        <v>0</v>
      </c>
      <c r="Q210" s="1127">
        <v>0</v>
      </c>
      <c r="R210" s="1127">
        <v>0</v>
      </c>
      <c r="S210" s="1127">
        <v>0</v>
      </c>
      <c r="T210" s="1130">
        <v>0</v>
      </c>
      <c r="U210" s="1130">
        <v>0</v>
      </c>
      <c r="V210" s="1130">
        <v>0</v>
      </c>
      <c r="W210" s="1127">
        <v>0</v>
      </c>
      <c r="X210" s="1130">
        <v>0</v>
      </c>
      <c r="Y210" s="735">
        <v>0</v>
      </c>
      <c r="Z210" s="1131">
        <v>0</v>
      </c>
      <c r="AA210" s="1131">
        <v>0</v>
      </c>
      <c r="AB210" s="1131">
        <v>0</v>
      </c>
      <c r="AC210" s="1131">
        <v>0</v>
      </c>
      <c r="AD210" s="1131">
        <v>0</v>
      </c>
      <c r="AE210" s="1131">
        <v>0</v>
      </c>
      <c r="AF210" s="126"/>
      <c r="AG210" s="126"/>
      <c r="AH210" s="126"/>
      <c r="AI210" s="126"/>
      <c r="AJ210" s="126"/>
      <c r="AK210" s="126"/>
      <c r="AL210" s="126">
        <v>210</v>
      </c>
    </row>
    <row r="211" spans="1:38">
      <c r="A211" s="721" t="s">
        <v>1851</v>
      </c>
      <c r="B211" s="722">
        <v>13</v>
      </c>
      <c r="C211" s="722">
        <v>1315</v>
      </c>
      <c r="D211" s="722">
        <v>131505</v>
      </c>
      <c r="E211" s="721">
        <v>1315055514</v>
      </c>
      <c r="F211" s="721" t="s">
        <v>273</v>
      </c>
      <c r="G211" s="1127">
        <v>5625343799</v>
      </c>
      <c r="H211" s="1128">
        <v>0</v>
      </c>
      <c r="I211" s="1128">
        <v>0</v>
      </c>
      <c r="J211" s="1128">
        <v>-5625343799</v>
      </c>
      <c r="K211" s="1128">
        <v>-5625343799</v>
      </c>
      <c r="L211" s="1128">
        <v>0</v>
      </c>
      <c r="M211" s="1128">
        <v>0</v>
      </c>
      <c r="N211" s="1129">
        <v>0</v>
      </c>
      <c r="O211" s="1128">
        <v>0</v>
      </c>
      <c r="P211" s="1127">
        <v>0</v>
      </c>
      <c r="Q211" s="1127">
        <v>0</v>
      </c>
      <c r="R211" s="1127">
        <v>0</v>
      </c>
      <c r="S211" s="1127">
        <v>0</v>
      </c>
      <c r="T211" s="1130">
        <v>0</v>
      </c>
      <c r="U211" s="1130">
        <v>0</v>
      </c>
      <c r="V211" s="1130">
        <v>0</v>
      </c>
      <c r="W211" s="1127">
        <v>0</v>
      </c>
      <c r="X211" s="1130">
        <v>0</v>
      </c>
      <c r="Y211" s="735">
        <v>0</v>
      </c>
      <c r="Z211" s="1131">
        <v>0</v>
      </c>
      <c r="AA211" s="1131">
        <v>0</v>
      </c>
      <c r="AB211" s="1131">
        <v>0</v>
      </c>
      <c r="AC211" s="1131">
        <v>0</v>
      </c>
      <c r="AD211" s="1131">
        <v>0</v>
      </c>
      <c r="AE211" s="1131">
        <v>0</v>
      </c>
      <c r="AF211" s="126"/>
      <c r="AG211" s="126"/>
      <c r="AH211" s="126"/>
      <c r="AI211" s="126"/>
      <c r="AJ211" s="126"/>
      <c r="AK211" s="126"/>
      <c r="AL211" s="126">
        <v>211</v>
      </c>
    </row>
    <row r="212" spans="1:38">
      <c r="A212" s="721" t="s">
        <v>1851</v>
      </c>
      <c r="B212" s="722">
        <v>13</v>
      </c>
      <c r="C212" s="722">
        <v>1315</v>
      </c>
      <c r="D212" s="722">
        <v>131505</v>
      </c>
      <c r="E212" s="721">
        <v>1315057005</v>
      </c>
      <c r="F212" s="721" t="s">
        <v>509</v>
      </c>
      <c r="G212" s="1127">
        <v>332355966669</v>
      </c>
      <c r="H212" s="1128">
        <v>0</v>
      </c>
      <c r="I212" s="1128">
        <v>0</v>
      </c>
      <c r="J212" s="1128">
        <v>-332355966669</v>
      </c>
      <c r="K212" s="1128">
        <v>-332355966669</v>
      </c>
      <c r="L212" s="1128">
        <v>0</v>
      </c>
      <c r="M212" s="1128">
        <v>0</v>
      </c>
      <c r="N212" s="1129">
        <v>0</v>
      </c>
      <c r="O212" s="1128">
        <v>0</v>
      </c>
      <c r="P212" s="1127">
        <v>0</v>
      </c>
      <c r="Q212" s="1127">
        <v>0</v>
      </c>
      <c r="R212" s="1127">
        <v>0</v>
      </c>
      <c r="S212" s="1127">
        <v>0</v>
      </c>
      <c r="T212" s="1130">
        <v>0</v>
      </c>
      <c r="U212" s="1130">
        <v>0</v>
      </c>
      <c r="V212" s="1130">
        <v>0</v>
      </c>
      <c r="W212" s="1127">
        <v>0</v>
      </c>
      <c r="X212" s="1130">
        <v>0</v>
      </c>
      <c r="Y212" s="735">
        <v>0</v>
      </c>
      <c r="Z212" s="1131">
        <v>0</v>
      </c>
      <c r="AA212" s="1131">
        <v>0</v>
      </c>
      <c r="AB212" s="1131">
        <v>0</v>
      </c>
      <c r="AC212" s="1131">
        <v>0</v>
      </c>
      <c r="AD212" s="1131">
        <v>0</v>
      </c>
      <c r="AE212" s="1131">
        <v>0</v>
      </c>
      <c r="AF212" s="126"/>
      <c r="AG212" s="126"/>
      <c r="AH212" s="126"/>
      <c r="AI212" s="126"/>
      <c r="AJ212" s="126"/>
      <c r="AK212" s="126"/>
      <c r="AL212" s="126">
        <v>212</v>
      </c>
    </row>
    <row r="213" spans="1:38">
      <c r="A213" s="721" t="s">
        <v>1851</v>
      </c>
      <c r="B213" s="722">
        <v>13</v>
      </c>
      <c r="C213" s="722">
        <v>1315</v>
      </c>
      <c r="D213" s="722">
        <v>131505</v>
      </c>
      <c r="E213" s="721">
        <v>1315057007</v>
      </c>
      <c r="F213" s="721" t="s">
        <v>511</v>
      </c>
      <c r="G213" s="1127">
        <v>15794051317</v>
      </c>
      <c r="H213" s="1128">
        <v>0</v>
      </c>
      <c r="I213" s="1128">
        <v>0</v>
      </c>
      <c r="J213" s="1128">
        <v>-15794051317</v>
      </c>
      <c r="K213" s="1128">
        <v>-15794051317</v>
      </c>
      <c r="L213" s="1128">
        <v>0</v>
      </c>
      <c r="M213" s="1128">
        <v>0</v>
      </c>
      <c r="N213" s="1129">
        <v>0</v>
      </c>
      <c r="O213" s="1128">
        <v>0</v>
      </c>
      <c r="P213" s="1127">
        <v>0</v>
      </c>
      <c r="Q213" s="1127">
        <v>0</v>
      </c>
      <c r="R213" s="1127">
        <v>0</v>
      </c>
      <c r="S213" s="1127">
        <v>0</v>
      </c>
      <c r="T213" s="1130">
        <v>0</v>
      </c>
      <c r="U213" s="1130">
        <v>0</v>
      </c>
      <c r="V213" s="1130">
        <v>0</v>
      </c>
      <c r="W213" s="1127">
        <v>0</v>
      </c>
      <c r="X213" s="1130">
        <v>0</v>
      </c>
      <c r="Y213" s="735">
        <v>0</v>
      </c>
      <c r="Z213" s="1131">
        <v>0</v>
      </c>
      <c r="AA213" s="1131">
        <v>0</v>
      </c>
      <c r="AB213" s="1131">
        <v>0</v>
      </c>
      <c r="AC213" s="1131">
        <v>0</v>
      </c>
      <c r="AD213" s="1131">
        <v>0</v>
      </c>
      <c r="AE213" s="1131">
        <v>0</v>
      </c>
      <c r="AF213" s="126"/>
      <c r="AG213" s="126"/>
      <c r="AH213" s="126"/>
      <c r="AI213" s="126"/>
      <c r="AJ213" s="126"/>
      <c r="AK213" s="126"/>
      <c r="AL213" s="126">
        <v>213</v>
      </c>
    </row>
    <row r="214" spans="1:38">
      <c r="A214" s="721" t="s">
        <v>1851</v>
      </c>
      <c r="B214" s="722">
        <v>13</v>
      </c>
      <c r="C214" s="722">
        <v>1315</v>
      </c>
      <c r="D214" s="722">
        <v>131505</v>
      </c>
      <c r="E214" s="721">
        <v>1315057014</v>
      </c>
      <c r="F214" s="721" t="s">
        <v>512</v>
      </c>
      <c r="G214" s="1127">
        <v>217604318204</v>
      </c>
      <c r="H214" s="1128">
        <v>0</v>
      </c>
      <c r="I214" s="1128">
        <v>0</v>
      </c>
      <c r="J214" s="1128">
        <v>-217604318204</v>
      </c>
      <c r="K214" s="1128">
        <v>-217604318204</v>
      </c>
      <c r="L214" s="1128">
        <v>0</v>
      </c>
      <c r="M214" s="1128">
        <v>0</v>
      </c>
      <c r="N214" s="1129">
        <v>0</v>
      </c>
      <c r="O214" s="1128">
        <v>0</v>
      </c>
      <c r="P214" s="1127">
        <v>0</v>
      </c>
      <c r="Q214" s="1127">
        <v>0</v>
      </c>
      <c r="R214" s="1127">
        <v>0</v>
      </c>
      <c r="S214" s="1127">
        <v>0</v>
      </c>
      <c r="T214" s="1130">
        <v>0</v>
      </c>
      <c r="U214" s="1130">
        <v>0</v>
      </c>
      <c r="V214" s="1130">
        <v>0</v>
      </c>
      <c r="W214" s="1127">
        <v>0</v>
      </c>
      <c r="X214" s="1130">
        <v>0</v>
      </c>
      <c r="Y214" s="735">
        <v>0</v>
      </c>
      <c r="Z214" s="1131">
        <v>0</v>
      </c>
      <c r="AA214" s="1131">
        <v>0</v>
      </c>
      <c r="AB214" s="1131">
        <v>0</v>
      </c>
      <c r="AC214" s="1131">
        <v>0</v>
      </c>
      <c r="AD214" s="1131">
        <v>0</v>
      </c>
      <c r="AE214" s="1131">
        <v>0</v>
      </c>
      <c r="AF214" s="126"/>
      <c r="AG214" s="126"/>
      <c r="AH214" s="126"/>
      <c r="AI214" s="126"/>
      <c r="AJ214" s="126"/>
      <c r="AK214" s="126"/>
      <c r="AL214" s="126">
        <v>214</v>
      </c>
    </row>
    <row r="215" spans="1:38">
      <c r="A215" s="721" t="s">
        <v>1851</v>
      </c>
      <c r="B215" s="722">
        <v>13</v>
      </c>
      <c r="C215" s="722">
        <v>1315</v>
      </c>
      <c r="D215" s="722">
        <v>131510</v>
      </c>
      <c r="E215" s="721">
        <v>1315100214</v>
      </c>
      <c r="F215" s="721" t="s">
        <v>513</v>
      </c>
      <c r="G215" s="1127">
        <v>19918903784</v>
      </c>
      <c r="H215" s="1128">
        <v>0</v>
      </c>
      <c r="I215" s="1128">
        <v>24732426081.300003</v>
      </c>
      <c r="J215" s="1128">
        <v>4813522297.2999992</v>
      </c>
      <c r="K215" s="1128">
        <v>4813522297.2999992</v>
      </c>
      <c r="L215" s="1128">
        <v>0</v>
      </c>
      <c r="M215" s="1128">
        <v>0</v>
      </c>
      <c r="N215" s="1129">
        <v>0</v>
      </c>
      <c r="O215" s="1128">
        <v>0</v>
      </c>
      <c r="P215" s="1127">
        <v>0</v>
      </c>
      <c r="Q215" s="1127">
        <v>0</v>
      </c>
      <c r="R215" s="1127">
        <v>0</v>
      </c>
      <c r="S215" s="1127">
        <v>0</v>
      </c>
      <c r="T215" s="1130">
        <v>0</v>
      </c>
      <c r="U215" s="1130">
        <v>0</v>
      </c>
      <c r="V215" s="1130">
        <v>0</v>
      </c>
      <c r="W215" s="1127">
        <v>0</v>
      </c>
      <c r="X215" s="1130">
        <v>0</v>
      </c>
      <c r="Y215" s="735">
        <v>0</v>
      </c>
      <c r="Z215" s="1131">
        <v>0</v>
      </c>
      <c r="AA215" s="1131">
        <v>0</v>
      </c>
      <c r="AB215" s="1131">
        <v>0</v>
      </c>
      <c r="AC215" s="1131">
        <v>0</v>
      </c>
      <c r="AD215" s="1131">
        <v>0</v>
      </c>
      <c r="AE215" s="1131">
        <v>0</v>
      </c>
      <c r="AF215" s="126"/>
      <c r="AG215" s="126"/>
      <c r="AH215" s="126"/>
      <c r="AI215" s="126"/>
      <c r="AJ215" s="126"/>
      <c r="AK215" s="126"/>
      <c r="AL215" s="126">
        <v>215</v>
      </c>
    </row>
    <row r="216" spans="1:38">
      <c r="A216" s="721" t="s">
        <v>1851</v>
      </c>
      <c r="B216" s="722">
        <v>13</v>
      </c>
      <c r="C216" s="722">
        <v>1315</v>
      </c>
      <c r="D216" s="722">
        <v>131510</v>
      </c>
      <c r="E216" s="721">
        <v>1315101014</v>
      </c>
      <c r="F216" s="721" t="s">
        <v>514</v>
      </c>
      <c r="G216" s="1127">
        <v>26975620000</v>
      </c>
      <c r="H216" s="1128">
        <v>0</v>
      </c>
      <c r="I216" s="1128">
        <v>33494440000</v>
      </c>
      <c r="J216" s="1128">
        <v>6518820000</v>
      </c>
      <c r="K216" s="1128">
        <v>6518820000</v>
      </c>
      <c r="L216" s="1128">
        <v>0</v>
      </c>
      <c r="M216" s="1128">
        <v>0</v>
      </c>
      <c r="N216" s="1129">
        <v>0</v>
      </c>
      <c r="O216" s="1128">
        <v>0</v>
      </c>
      <c r="P216" s="1127">
        <v>0</v>
      </c>
      <c r="Q216" s="1127">
        <v>0</v>
      </c>
      <c r="R216" s="1127">
        <v>0</v>
      </c>
      <c r="S216" s="1127">
        <v>0</v>
      </c>
      <c r="T216" s="1130">
        <v>0</v>
      </c>
      <c r="U216" s="1130">
        <v>0</v>
      </c>
      <c r="V216" s="1130">
        <v>0</v>
      </c>
      <c r="W216" s="1127">
        <v>0</v>
      </c>
      <c r="X216" s="1130">
        <v>0</v>
      </c>
      <c r="Y216" s="735">
        <v>0</v>
      </c>
      <c r="Z216" s="1131">
        <v>0</v>
      </c>
      <c r="AA216" s="1131">
        <v>0</v>
      </c>
      <c r="AB216" s="1131">
        <v>0</v>
      </c>
      <c r="AC216" s="1131">
        <v>0</v>
      </c>
      <c r="AD216" s="1131">
        <v>0</v>
      </c>
      <c r="AE216" s="1131">
        <v>0</v>
      </c>
      <c r="AF216" s="126"/>
      <c r="AG216" s="126"/>
      <c r="AH216" s="126"/>
      <c r="AI216" s="126"/>
      <c r="AJ216" s="126"/>
      <c r="AK216" s="126"/>
      <c r="AL216" s="126">
        <v>216</v>
      </c>
    </row>
    <row r="217" spans="1:38">
      <c r="A217" s="721" t="s">
        <v>1851</v>
      </c>
      <c r="B217" s="722">
        <v>13</v>
      </c>
      <c r="C217" s="722">
        <v>1315</v>
      </c>
      <c r="D217" s="722">
        <v>131510</v>
      </c>
      <c r="E217" s="721">
        <v>1315101102</v>
      </c>
      <c r="F217" s="721" t="s">
        <v>3910</v>
      </c>
      <c r="G217" s="1127">
        <v>145588188754</v>
      </c>
      <c r="H217" s="1128">
        <v>0</v>
      </c>
      <c r="I217" s="1128">
        <v>0</v>
      </c>
      <c r="J217" s="1128">
        <v>-145588188754</v>
      </c>
      <c r="K217" s="1128">
        <v>-145588188754</v>
      </c>
      <c r="L217" s="1128">
        <v>0</v>
      </c>
      <c r="M217" s="1128">
        <v>0</v>
      </c>
      <c r="N217" s="1129">
        <v>0</v>
      </c>
      <c r="O217" s="1128">
        <v>0</v>
      </c>
      <c r="P217" s="1127">
        <v>0</v>
      </c>
      <c r="Q217" s="1127">
        <v>0</v>
      </c>
      <c r="R217" s="1127">
        <v>0</v>
      </c>
      <c r="S217" s="1127">
        <v>0</v>
      </c>
      <c r="T217" s="1130">
        <v>0</v>
      </c>
      <c r="U217" s="1130">
        <v>0</v>
      </c>
      <c r="V217" s="1130">
        <v>0</v>
      </c>
      <c r="W217" s="1127">
        <v>0</v>
      </c>
      <c r="X217" s="1130">
        <v>0</v>
      </c>
      <c r="Y217" s="735">
        <v>0</v>
      </c>
      <c r="Z217" s="1131">
        <v>0</v>
      </c>
      <c r="AA217" s="1131">
        <v>0</v>
      </c>
      <c r="AB217" s="1131">
        <v>0</v>
      </c>
      <c r="AC217" s="1131">
        <v>0</v>
      </c>
      <c r="AD217" s="1131">
        <v>0</v>
      </c>
      <c r="AE217" s="1131">
        <v>0</v>
      </c>
      <c r="AF217" s="126"/>
      <c r="AG217" s="126"/>
      <c r="AH217" s="126"/>
      <c r="AI217" s="126"/>
      <c r="AJ217" s="126"/>
      <c r="AK217" s="126"/>
      <c r="AL217" s="126">
        <v>217</v>
      </c>
    </row>
    <row r="218" spans="1:38">
      <c r="A218" s="721" t="s">
        <v>1851</v>
      </c>
      <c r="B218" s="722">
        <v>13</v>
      </c>
      <c r="C218" s="722">
        <v>1315</v>
      </c>
      <c r="D218" s="722">
        <v>131510</v>
      </c>
      <c r="E218" s="721">
        <v>1315101110</v>
      </c>
      <c r="F218" s="721" t="s">
        <v>3911</v>
      </c>
      <c r="G218" s="1127">
        <v>1764036895012</v>
      </c>
      <c r="H218" s="1128">
        <v>0</v>
      </c>
      <c r="I218" s="1128">
        <v>0</v>
      </c>
      <c r="J218" s="1128">
        <v>-1764036895012</v>
      </c>
      <c r="K218" s="1128">
        <v>-1764036895012</v>
      </c>
      <c r="L218" s="1128">
        <v>0</v>
      </c>
      <c r="M218" s="1128">
        <v>0</v>
      </c>
      <c r="N218" s="1129">
        <v>0</v>
      </c>
      <c r="O218" s="1128">
        <v>0</v>
      </c>
      <c r="P218" s="1127">
        <v>0</v>
      </c>
      <c r="Q218" s="1127">
        <v>0</v>
      </c>
      <c r="R218" s="1127">
        <v>0</v>
      </c>
      <c r="S218" s="1127">
        <v>0</v>
      </c>
      <c r="T218" s="1130">
        <v>0</v>
      </c>
      <c r="U218" s="1130">
        <v>0</v>
      </c>
      <c r="V218" s="1130">
        <v>0</v>
      </c>
      <c r="W218" s="1127">
        <v>0</v>
      </c>
      <c r="X218" s="1130">
        <v>0</v>
      </c>
      <c r="Y218" s="735">
        <v>0</v>
      </c>
      <c r="Z218" s="1131">
        <v>0</v>
      </c>
      <c r="AA218" s="1131">
        <v>0</v>
      </c>
      <c r="AB218" s="1131">
        <v>0</v>
      </c>
      <c r="AC218" s="1131">
        <v>0</v>
      </c>
      <c r="AD218" s="1131">
        <v>0</v>
      </c>
      <c r="AE218" s="1131">
        <v>0</v>
      </c>
      <c r="AF218" s="126"/>
      <c r="AG218" s="126"/>
      <c r="AH218" s="126"/>
      <c r="AI218" s="126"/>
      <c r="AJ218" s="126"/>
      <c r="AK218" s="126"/>
      <c r="AL218" s="126">
        <v>218</v>
      </c>
    </row>
    <row r="219" spans="1:38">
      <c r="A219" s="721" t="s">
        <v>1851</v>
      </c>
      <c r="B219" s="722">
        <v>13</v>
      </c>
      <c r="C219" s="722">
        <v>1315</v>
      </c>
      <c r="D219" s="722">
        <v>131510</v>
      </c>
      <c r="E219" s="721">
        <v>1315101132</v>
      </c>
      <c r="F219" s="721" t="s">
        <v>3912</v>
      </c>
      <c r="G219" s="1127">
        <v>0</v>
      </c>
      <c r="H219" s="1128">
        <v>0</v>
      </c>
      <c r="I219" s="1128">
        <v>0</v>
      </c>
      <c r="J219" s="1128">
        <v>0</v>
      </c>
      <c r="K219" s="1128">
        <v>0</v>
      </c>
      <c r="L219" s="1128">
        <v>0</v>
      </c>
      <c r="M219" s="1128">
        <v>0</v>
      </c>
      <c r="N219" s="1129">
        <v>0</v>
      </c>
      <c r="O219" s="1128">
        <v>0</v>
      </c>
      <c r="P219" s="1127">
        <v>0</v>
      </c>
      <c r="Q219" s="1127">
        <v>0</v>
      </c>
      <c r="R219" s="1127">
        <v>0</v>
      </c>
      <c r="S219" s="1127">
        <v>0</v>
      </c>
      <c r="T219" s="1130">
        <v>0</v>
      </c>
      <c r="U219" s="1130">
        <v>0</v>
      </c>
      <c r="V219" s="1130">
        <v>0</v>
      </c>
      <c r="W219" s="1127">
        <v>0</v>
      </c>
      <c r="X219" s="1130">
        <v>0</v>
      </c>
      <c r="Y219" s="735">
        <v>0</v>
      </c>
      <c r="Z219" s="1131">
        <v>0</v>
      </c>
      <c r="AA219" s="1131">
        <v>0</v>
      </c>
      <c r="AB219" s="1131">
        <v>0</v>
      </c>
      <c r="AC219" s="1131">
        <v>0</v>
      </c>
      <c r="AD219" s="1131">
        <v>0</v>
      </c>
      <c r="AE219" s="1131">
        <v>0</v>
      </c>
      <c r="AF219" s="126"/>
      <c r="AG219" s="126"/>
      <c r="AH219" s="126"/>
      <c r="AI219" s="126"/>
      <c r="AJ219" s="126"/>
      <c r="AK219" s="126"/>
      <c r="AL219" s="126">
        <v>219</v>
      </c>
    </row>
    <row r="220" spans="1:38">
      <c r="A220" s="721" t="s">
        <v>1851</v>
      </c>
      <c r="B220" s="722">
        <v>13</v>
      </c>
      <c r="C220" s="722">
        <v>1315</v>
      </c>
      <c r="D220" s="722">
        <v>131510</v>
      </c>
      <c r="E220" s="721">
        <v>1315101144</v>
      </c>
      <c r="F220" s="721" t="s">
        <v>3913</v>
      </c>
      <c r="G220" s="1127">
        <v>0</v>
      </c>
      <c r="H220" s="1128">
        <v>0</v>
      </c>
      <c r="I220" s="1128">
        <v>0</v>
      </c>
      <c r="J220" s="1128">
        <v>0</v>
      </c>
      <c r="K220" s="1128">
        <v>0</v>
      </c>
      <c r="L220" s="1128">
        <v>0</v>
      </c>
      <c r="M220" s="1128">
        <v>0</v>
      </c>
      <c r="N220" s="1129">
        <v>0</v>
      </c>
      <c r="O220" s="1128">
        <v>0</v>
      </c>
      <c r="P220" s="1127">
        <v>0</v>
      </c>
      <c r="Q220" s="1127">
        <v>0</v>
      </c>
      <c r="R220" s="1127">
        <v>0</v>
      </c>
      <c r="S220" s="1127">
        <v>0</v>
      </c>
      <c r="T220" s="1130">
        <v>0</v>
      </c>
      <c r="U220" s="1130">
        <v>0</v>
      </c>
      <c r="V220" s="1130">
        <v>0</v>
      </c>
      <c r="W220" s="1127">
        <v>0</v>
      </c>
      <c r="X220" s="1130">
        <v>0</v>
      </c>
      <c r="Y220" s="735">
        <v>0</v>
      </c>
      <c r="Z220" s="1131">
        <v>0</v>
      </c>
      <c r="AA220" s="1131">
        <v>0</v>
      </c>
      <c r="AB220" s="1131">
        <v>0</v>
      </c>
      <c r="AC220" s="1131">
        <v>0</v>
      </c>
      <c r="AD220" s="1131">
        <v>0</v>
      </c>
      <c r="AE220" s="1131">
        <v>0</v>
      </c>
      <c r="AF220" s="126"/>
      <c r="AG220" s="126"/>
      <c r="AH220" s="126"/>
      <c r="AI220" s="126"/>
      <c r="AJ220" s="126"/>
      <c r="AK220" s="126"/>
      <c r="AL220" s="126">
        <v>220</v>
      </c>
    </row>
    <row r="221" spans="1:38">
      <c r="A221" s="721" t="s">
        <v>1851</v>
      </c>
      <c r="B221" s="722">
        <v>13</v>
      </c>
      <c r="C221" s="722">
        <v>1315</v>
      </c>
      <c r="D221" s="722">
        <v>131510</v>
      </c>
      <c r="E221" s="721">
        <v>1315101401</v>
      </c>
      <c r="F221" s="721" t="s">
        <v>3914</v>
      </c>
      <c r="G221" s="1127">
        <v>0</v>
      </c>
      <c r="H221" s="1128">
        <v>0</v>
      </c>
      <c r="I221" s="1128">
        <v>-2303061204458.2676</v>
      </c>
      <c r="J221" s="1128">
        <v>-2303061204458.27</v>
      </c>
      <c r="K221" s="1128">
        <v>0</v>
      </c>
      <c r="L221" s="1128">
        <v>0</v>
      </c>
      <c r="M221" s="1128">
        <v>-2303061204458.27</v>
      </c>
      <c r="N221" s="1129">
        <v>0</v>
      </c>
      <c r="O221" s="1128">
        <v>-2303061204458.27</v>
      </c>
      <c r="P221" s="1127">
        <v>-760010197471.22913</v>
      </c>
      <c r="Q221" s="1127">
        <v>0</v>
      </c>
      <c r="R221" s="1127">
        <v>0</v>
      </c>
      <c r="S221" s="1127">
        <v>0</v>
      </c>
      <c r="T221" s="1130">
        <v>0</v>
      </c>
      <c r="U221" s="1130">
        <v>0</v>
      </c>
      <c r="V221" s="1130">
        <v>0</v>
      </c>
      <c r="W221" s="1127">
        <v>0</v>
      </c>
      <c r="X221" s="1130">
        <v>-760010197471.22913</v>
      </c>
      <c r="Y221" s="735">
        <v>0.33</v>
      </c>
      <c r="Z221" s="1131">
        <v>0</v>
      </c>
      <c r="AA221" s="1131">
        <v>-760010197471.22913</v>
      </c>
      <c r="AB221" s="1131">
        <v>0</v>
      </c>
      <c r="AC221" s="1131">
        <v>-698952753886.31555</v>
      </c>
      <c r="AD221" s="1131">
        <v>0</v>
      </c>
      <c r="AE221" s="1131">
        <v>-61057443584.913574</v>
      </c>
      <c r="AF221" s="126"/>
      <c r="AG221" s="126"/>
      <c r="AH221" s="126"/>
      <c r="AI221" s="126"/>
      <c r="AJ221" s="126"/>
      <c r="AK221" s="126"/>
      <c r="AL221" s="126">
        <v>221</v>
      </c>
    </row>
    <row r="222" spans="1:38">
      <c r="A222" s="721" t="s">
        <v>1851</v>
      </c>
      <c r="B222" s="722">
        <v>13</v>
      </c>
      <c r="C222" s="722">
        <v>1315</v>
      </c>
      <c r="D222" s="722">
        <v>131510</v>
      </c>
      <c r="E222" s="721">
        <v>1315101403</v>
      </c>
      <c r="F222" s="721" t="s">
        <v>516</v>
      </c>
      <c r="G222" s="1127">
        <v>11116909903</v>
      </c>
      <c r="H222" s="1128">
        <v>0</v>
      </c>
      <c r="I222" s="1128">
        <v>0</v>
      </c>
      <c r="J222" s="1128">
        <v>-11116909903</v>
      </c>
      <c r="K222" s="1128">
        <v>-11116909903</v>
      </c>
      <c r="L222" s="1128">
        <v>0</v>
      </c>
      <c r="M222" s="1128">
        <v>0</v>
      </c>
      <c r="N222" s="1129">
        <v>0</v>
      </c>
      <c r="O222" s="1128">
        <v>0</v>
      </c>
      <c r="P222" s="1127">
        <v>0</v>
      </c>
      <c r="Q222" s="1127">
        <v>0</v>
      </c>
      <c r="R222" s="1127">
        <v>0</v>
      </c>
      <c r="S222" s="1127">
        <v>0</v>
      </c>
      <c r="T222" s="1130">
        <v>0</v>
      </c>
      <c r="U222" s="1130">
        <v>0</v>
      </c>
      <c r="V222" s="1130">
        <v>0</v>
      </c>
      <c r="W222" s="1127">
        <v>0</v>
      </c>
      <c r="X222" s="1130">
        <v>0</v>
      </c>
      <c r="Y222" s="735">
        <v>0</v>
      </c>
      <c r="Z222" s="1131">
        <v>0</v>
      </c>
      <c r="AA222" s="1131">
        <v>0</v>
      </c>
      <c r="AB222" s="1131">
        <v>0</v>
      </c>
      <c r="AC222" s="1131">
        <v>0</v>
      </c>
      <c r="AD222" s="1131">
        <v>0</v>
      </c>
      <c r="AE222" s="1131">
        <v>0</v>
      </c>
      <c r="AF222" s="126"/>
      <c r="AG222" s="126"/>
      <c r="AH222" s="126"/>
      <c r="AI222" s="126"/>
      <c r="AJ222" s="126"/>
      <c r="AK222" s="126"/>
      <c r="AL222" s="126">
        <v>222</v>
      </c>
    </row>
    <row r="223" spans="1:38">
      <c r="A223" s="721" t="s">
        <v>1851</v>
      </c>
      <c r="B223" s="722">
        <v>13</v>
      </c>
      <c r="C223" s="722">
        <v>1315</v>
      </c>
      <c r="D223" s="722">
        <v>131510</v>
      </c>
      <c r="E223" s="721">
        <v>1315101410</v>
      </c>
      <c r="F223" s="721" t="s">
        <v>517</v>
      </c>
      <c r="G223" s="1127">
        <v>-13197638018</v>
      </c>
      <c r="H223" s="1128">
        <v>0</v>
      </c>
      <c r="I223" s="1128">
        <v>0</v>
      </c>
      <c r="J223" s="1128">
        <v>13197638018</v>
      </c>
      <c r="K223" s="1128">
        <v>13197638018</v>
      </c>
      <c r="L223" s="1128">
        <v>0</v>
      </c>
      <c r="M223" s="1128">
        <v>0</v>
      </c>
      <c r="N223" s="1129">
        <v>0</v>
      </c>
      <c r="O223" s="1128">
        <v>0</v>
      </c>
      <c r="P223" s="1127">
        <v>0</v>
      </c>
      <c r="Q223" s="1127">
        <v>0</v>
      </c>
      <c r="R223" s="1127">
        <v>0</v>
      </c>
      <c r="S223" s="1127">
        <v>0</v>
      </c>
      <c r="T223" s="1130">
        <v>0</v>
      </c>
      <c r="U223" s="1130">
        <v>0</v>
      </c>
      <c r="V223" s="1130">
        <v>0</v>
      </c>
      <c r="W223" s="1127">
        <v>0</v>
      </c>
      <c r="X223" s="1130">
        <v>0</v>
      </c>
      <c r="Y223" s="735">
        <v>0</v>
      </c>
      <c r="Z223" s="1131">
        <v>0</v>
      </c>
      <c r="AA223" s="1131">
        <v>0</v>
      </c>
      <c r="AB223" s="1131">
        <v>0</v>
      </c>
      <c r="AC223" s="1131">
        <v>0</v>
      </c>
      <c r="AD223" s="1131">
        <v>0</v>
      </c>
      <c r="AE223" s="1131">
        <v>0</v>
      </c>
      <c r="AF223" s="126"/>
      <c r="AG223" s="126"/>
      <c r="AH223" s="126"/>
      <c r="AI223" s="126"/>
      <c r="AJ223" s="126"/>
      <c r="AK223" s="126"/>
      <c r="AL223" s="126">
        <v>223</v>
      </c>
    </row>
    <row r="224" spans="1:38">
      <c r="A224" s="721" t="s">
        <v>1851</v>
      </c>
      <c r="B224" s="722">
        <v>13</v>
      </c>
      <c r="C224" s="722">
        <v>1315</v>
      </c>
      <c r="D224" s="722">
        <v>131510</v>
      </c>
      <c r="E224" s="721">
        <v>1315101432</v>
      </c>
      <c r="F224" s="721" t="s">
        <v>518</v>
      </c>
      <c r="G224" s="1127">
        <v>0</v>
      </c>
      <c r="H224" s="1128">
        <v>0</v>
      </c>
      <c r="I224" s="1128">
        <v>0</v>
      </c>
      <c r="J224" s="1128">
        <v>0</v>
      </c>
      <c r="K224" s="1128">
        <v>0</v>
      </c>
      <c r="L224" s="1128">
        <v>0</v>
      </c>
      <c r="M224" s="1128">
        <v>0</v>
      </c>
      <c r="N224" s="1129">
        <v>0</v>
      </c>
      <c r="O224" s="1128">
        <v>0</v>
      </c>
      <c r="P224" s="1127">
        <v>0</v>
      </c>
      <c r="Q224" s="1127">
        <v>0</v>
      </c>
      <c r="R224" s="1127">
        <v>0</v>
      </c>
      <c r="S224" s="1127">
        <v>0</v>
      </c>
      <c r="T224" s="1130">
        <v>0</v>
      </c>
      <c r="U224" s="1130">
        <v>0</v>
      </c>
      <c r="V224" s="1130">
        <v>0</v>
      </c>
      <c r="W224" s="1127">
        <v>0</v>
      </c>
      <c r="X224" s="1130">
        <v>0</v>
      </c>
      <c r="Y224" s="735">
        <v>0</v>
      </c>
      <c r="Z224" s="1131">
        <v>0</v>
      </c>
      <c r="AA224" s="1131">
        <v>0</v>
      </c>
      <c r="AB224" s="1131">
        <v>0</v>
      </c>
      <c r="AC224" s="1131">
        <v>0</v>
      </c>
      <c r="AD224" s="1131">
        <v>0</v>
      </c>
      <c r="AE224" s="1131">
        <v>0</v>
      </c>
      <c r="AF224" s="126"/>
      <c r="AG224" s="126"/>
      <c r="AH224" s="126"/>
      <c r="AI224" s="126"/>
      <c r="AJ224" s="126"/>
      <c r="AK224" s="126"/>
      <c r="AL224" s="126">
        <v>224</v>
      </c>
    </row>
    <row r="225" spans="1:38">
      <c r="A225" s="721" t="s">
        <v>1851</v>
      </c>
      <c r="B225" s="722">
        <v>13</v>
      </c>
      <c r="C225" s="722">
        <v>1315</v>
      </c>
      <c r="D225" s="722">
        <v>131510</v>
      </c>
      <c r="E225" s="721">
        <v>1315101433</v>
      </c>
      <c r="F225" s="721" t="s">
        <v>3915</v>
      </c>
      <c r="G225" s="1127">
        <v>0</v>
      </c>
      <c r="H225" s="1128">
        <v>0</v>
      </c>
      <c r="I225" s="1128">
        <v>0</v>
      </c>
      <c r="J225" s="1128">
        <v>0</v>
      </c>
      <c r="K225" s="1128">
        <v>0</v>
      </c>
      <c r="L225" s="1128">
        <v>0</v>
      </c>
      <c r="M225" s="1128">
        <v>0</v>
      </c>
      <c r="N225" s="1129">
        <v>0</v>
      </c>
      <c r="O225" s="1128">
        <v>0</v>
      </c>
      <c r="P225" s="1127">
        <v>0</v>
      </c>
      <c r="Q225" s="1127">
        <v>0</v>
      </c>
      <c r="R225" s="1127">
        <v>0</v>
      </c>
      <c r="S225" s="1127">
        <v>0</v>
      </c>
      <c r="T225" s="1130">
        <v>0</v>
      </c>
      <c r="U225" s="1130">
        <v>0</v>
      </c>
      <c r="V225" s="1130">
        <v>0</v>
      </c>
      <c r="W225" s="1127">
        <v>0</v>
      </c>
      <c r="X225" s="1130">
        <v>0</v>
      </c>
      <c r="Y225" s="735">
        <v>0</v>
      </c>
      <c r="Z225" s="1131">
        <v>0</v>
      </c>
      <c r="AA225" s="1131">
        <v>0</v>
      </c>
      <c r="AB225" s="1131">
        <v>0</v>
      </c>
      <c r="AC225" s="1131">
        <v>0</v>
      </c>
      <c r="AD225" s="1131">
        <v>0</v>
      </c>
      <c r="AE225" s="1131">
        <v>0</v>
      </c>
      <c r="AF225" s="126"/>
      <c r="AG225" s="126"/>
      <c r="AH225" s="126"/>
      <c r="AI225" s="126"/>
      <c r="AJ225" s="126"/>
      <c r="AK225" s="126"/>
      <c r="AL225" s="126">
        <v>225</v>
      </c>
    </row>
    <row r="226" spans="1:38">
      <c r="A226" s="721" t="s">
        <v>1851</v>
      </c>
      <c r="B226" s="722">
        <v>13</v>
      </c>
      <c r="C226" s="722">
        <v>1315</v>
      </c>
      <c r="D226" s="722">
        <v>131510</v>
      </c>
      <c r="E226" s="721">
        <v>1315101444</v>
      </c>
      <c r="F226" s="721" t="s">
        <v>3916</v>
      </c>
      <c r="G226" s="1127">
        <v>0</v>
      </c>
      <c r="H226" s="1128">
        <v>0</v>
      </c>
      <c r="I226" s="1128">
        <v>0</v>
      </c>
      <c r="J226" s="1128">
        <v>0</v>
      </c>
      <c r="K226" s="1128">
        <v>0</v>
      </c>
      <c r="L226" s="1128">
        <v>0</v>
      </c>
      <c r="M226" s="1128">
        <v>0</v>
      </c>
      <c r="N226" s="1129">
        <v>0</v>
      </c>
      <c r="O226" s="1128">
        <v>0</v>
      </c>
      <c r="P226" s="1127">
        <v>0</v>
      </c>
      <c r="Q226" s="1127">
        <v>0</v>
      </c>
      <c r="R226" s="1127">
        <v>0</v>
      </c>
      <c r="S226" s="1127">
        <v>0</v>
      </c>
      <c r="T226" s="1130">
        <v>0</v>
      </c>
      <c r="U226" s="1130">
        <v>0</v>
      </c>
      <c r="V226" s="1130">
        <v>0</v>
      </c>
      <c r="W226" s="1127">
        <v>0</v>
      </c>
      <c r="X226" s="1130">
        <v>0</v>
      </c>
      <c r="Y226" s="735">
        <v>0</v>
      </c>
      <c r="Z226" s="1131">
        <v>0</v>
      </c>
      <c r="AA226" s="1131">
        <v>0</v>
      </c>
      <c r="AB226" s="1131">
        <v>0</v>
      </c>
      <c r="AC226" s="1131">
        <v>0</v>
      </c>
      <c r="AD226" s="1131">
        <v>0</v>
      </c>
      <c r="AE226" s="1131">
        <v>0</v>
      </c>
      <c r="AF226" s="126"/>
      <c r="AG226" s="126"/>
      <c r="AH226" s="126"/>
      <c r="AI226" s="126"/>
      <c r="AJ226" s="126"/>
      <c r="AK226" s="126"/>
      <c r="AL226" s="126">
        <v>226</v>
      </c>
    </row>
    <row r="227" spans="1:38">
      <c r="A227" s="721" t="s">
        <v>1851</v>
      </c>
      <c r="B227" s="722">
        <v>13</v>
      </c>
      <c r="C227" s="722">
        <v>1315</v>
      </c>
      <c r="D227" s="722">
        <v>131510</v>
      </c>
      <c r="E227" s="721">
        <v>1315104414</v>
      </c>
      <c r="F227" s="721" t="s">
        <v>519</v>
      </c>
      <c r="G227" s="1127">
        <v>4236260223102</v>
      </c>
      <c r="H227" s="1128">
        <v>0</v>
      </c>
      <c r="I227" s="1128">
        <v>1584837244784.0498</v>
      </c>
      <c r="J227" s="1128">
        <v>-2651422978317.9502</v>
      </c>
      <c r="K227" s="1128">
        <v>-2651422978317.9502</v>
      </c>
      <c r="L227" s="1128">
        <v>0</v>
      </c>
      <c r="M227" s="1128">
        <v>0</v>
      </c>
      <c r="N227" s="1129">
        <v>0</v>
      </c>
      <c r="O227" s="1128">
        <v>0</v>
      </c>
      <c r="P227" s="1127">
        <v>0</v>
      </c>
      <c r="Q227" s="1127">
        <v>0</v>
      </c>
      <c r="R227" s="1127">
        <v>0</v>
      </c>
      <c r="S227" s="1127">
        <v>0</v>
      </c>
      <c r="T227" s="1130">
        <v>0</v>
      </c>
      <c r="U227" s="1130">
        <v>0</v>
      </c>
      <c r="V227" s="1130">
        <v>0</v>
      </c>
      <c r="W227" s="1127">
        <v>0</v>
      </c>
      <c r="X227" s="1130">
        <v>0</v>
      </c>
      <c r="Y227" s="735">
        <v>0</v>
      </c>
      <c r="Z227" s="1131">
        <v>0</v>
      </c>
      <c r="AA227" s="1131">
        <v>0</v>
      </c>
      <c r="AB227" s="1131">
        <v>0</v>
      </c>
      <c r="AC227" s="1131">
        <v>0</v>
      </c>
      <c r="AD227" s="1131">
        <v>0</v>
      </c>
      <c r="AE227" s="1131">
        <v>0</v>
      </c>
      <c r="AF227" s="126"/>
      <c r="AG227" s="126"/>
      <c r="AH227" s="126"/>
      <c r="AI227" s="126"/>
      <c r="AJ227" s="126"/>
      <c r="AK227" s="126"/>
      <c r="AL227" s="126">
        <v>227</v>
      </c>
    </row>
    <row r="228" spans="1:38">
      <c r="A228" s="721" t="s">
        <v>1851</v>
      </c>
      <c r="B228" s="722">
        <v>13</v>
      </c>
      <c r="C228" s="722">
        <v>1315</v>
      </c>
      <c r="D228" s="722">
        <v>131510</v>
      </c>
      <c r="E228" s="721">
        <v>1315107008</v>
      </c>
      <c r="F228" s="721" t="s">
        <v>3917</v>
      </c>
      <c r="G228" s="1127">
        <v>134481840737</v>
      </c>
      <c r="H228" s="1128">
        <v>0</v>
      </c>
      <c r="I228" s="1128">
        <v>0</v>
      </c>
      <c r="J228" s="1128">
        <v>-134481840737</v>
      </c>
      <c r="K228" s="1128">
        <v>-134481840737</v>
      </c>
      <c r="L228" s="1128">
        <v>0</v>
      </c>
      <c r="M228" s="1128">
        <v>0</v>
      </c>
      <c r="N228" s="1129">
        <v>0</v>
      </c>
      <c r="O228" s="1128">
        <v>0</v>
      </c>
      <c r="P228" s="1127">
        <v>0</v>
      </c>
      <c r="Q228" s="1127">
        <v>0</v>
      </c>
      <c r="R228" s="1127">
        <v>0</v>
      </c>
      <c r="S228" s="1127">
        <v>0</v>
      </c>
      <c r="T228" s="1130">
        <v>0</v>
      </c>
      <c r="U228" s="1130">
        <v>0</v>
      </c>
      <c r="V228" s="1130">
        <v>0</v>
      </c>
      <c r="W228" s="1127">
        <v>0</v>
      </c>
      <c r="X228" s="1130">
        <v>0</v>
      </c>
      <c r="Y228" s="735">
        <v>0</v>
      </c>
      <c r="Z228" s="1131">
        <v>0</v>
      </c>
      <c r="AA228" s="1131">
        <v>0</v>
      </c>
      <c r="AB228" s="1131">
        <v>0</v>
      </c>
      <c r="AC228" s="1131">
        <v>0</v>
      </c>
      <c r="AD228" s="1131">
        <v>0</v>
      </c>
      <c r="AE228" s="1131">
        <v>0</v>
      </c>
      <c r="AF228" s="126"/>
      <c r="AG228" s="126"/>
      <c r="AH228" s="126"/>
      <c r="AI228" s="126"/>
      <c r="AJ228" s="126"/>
      <c r="AK228" s="126"/>
      <c r="AL228" s="126">
        <v>228</v>
      </c>
    </row>
    <row r="229" spans="1:38">
      <c r="A229" s="721" t="s">
        <v>1851</v>
      </c>
      <c r="B229" s="722">
        <v>13</v>
      </c>
      <c r="C229" s="722">
        <v>1315</v>
      </c>
      <c r="D229" s="722">
        <v>131510</v>
      </c>
      <c r="E229" s="721">
        <v>1315107009</v>
      </c>
      <c r="F229" s="721" t="s">
        <v>520</v>
      </c>
      <c r="G229" s="1127">
        <v>2715148570840</v>
      </c>
      <c r="H229" s="1128">
        <v>0</v>
      </c>
      <c r="I229" s="1128">
        <v>0</v>
      </c>
      <c r="J229" s="1128">
        <v>-2715148570840</v>
      </c>
      <c r="K229" s="1128">
        <v>-2715148570840</v>
      </c>
      <c r="L229" s="1128">
        <v>0</v>
      </c>
      <c r="M229" s="1128">
        <v>0</v>
      </c>
      <c r="N229" s="1129">
        <v>0</v>
      </c>
      <c r="O229" s="1128">
        <v>0</v>
      </c>
      <c r="P229" s="1127">
        <v>0</v>
      </c>
      <c r="Q229" s="1127">
        <v>0</v>
      </c>
      <c r="R229" s="1127">
        <v>0</v>
      </c>
      <c r="S229" s="1127">
        <v>0</v>
      </c>
      <c r="T229" s="1130">
        <v>0</v>
      </c>
      <c r="U229" s="1130">
        <v>0</v>
      </c>
      <c r="V229" s="1130">
        <v>0</v>
      </c>
      <c r="W229" s="1127">
        <v>0</v>
      </c>
      <c r="X229" s="1130">
        <v>0</v>
      </c>
      <c r="Y229" s="735">
        <v>0</v>
      </c>
      <c r="Z229" s="1131">
        <v>0</v>
      </c>
      <c r="AA229" s="1131">
        <v>0</v>
      </c>
      <c r="AB229" s="1131">
        <v>0</v>
      </c>
      <c r="AC229" s="1131">
        <v>0</v>
      </c>
      <c r="AD229" s="1131">
        <v>0</v>
      </c>
      <c r="AE229" s="1131">
        <v>0</v>
      </c>
      <c r="AF229" s="126"/>
      <c r="AG229" s="126"/>
      <c r="AH229" s="126"/>
      <c r="AI229" s="126"/>
      <c r="AJ229" s="126"/>
      <c r="AK229" s="126"/>
      <c r="AL229" s="126">
        <v>229</v>
      </c>
    </row>
    <row r="230" spans="1:38">
      <c r="A230" s="721" t="s">
        <v>1851</v>
      </c>
      <c r="B230" s="722">
        <v>13</v>
      </c>
      <c r="C230" s="722">
        <v>1315</v>
      </c>
      <c r="D230" s="722">
        <v>131510</v>
      </c>
      <c r="E230" s="721">
        <v>1315107010</v>
      </c>
      <c r="F230" s="721" t="s">
        <v>521</v>
      </c>
      <c r="G230" s="1127">
        <v>0</v>
      </c>
      <c r="H230" s="1128">
        <v>0</v>
      </c>
      <c r="I230" s="1128">
        <v>0</v>
      </c>
      <c r="J230" s="1128">
        <v>0</v>
      </c>
      <c r="K230" s="1128">
        <v>0</v>
      </c>
      <c r="L230" s="1128">
        <v>0</v>
      </c>
      <c r="M230" s="1128">
        <v>0</v>
      </c>
      <c r="N230" s="1129">
        <v>0</v>
      </c>
      <c r="O230" s="1128">
        <v>0</v>
      </c>
      <c r="P230" s="1127">
        <v>0</v>
      </c>
      <c r="Q230" s="1127">
        <v>0</v>
      </c>
      <c r="R230" s="1127">
        <v>0</v>
      </c>
      <c r="S230" s="1127">
        <v>0</v>
      </c>
      <c r="T230" s="1130">
        <v>0</v>
      </c>
      <c r="U230" s="1130">
        <v>0</v>
      </c>
      <c r="V230" s="1130">
        <v>0</v>
      </c>
      <c r="W230" s="1127">
        <v>0</v>
      </c>
      <c r="X230" s="1130">
        <v>0</v>
      </c>
      <c r="Y230" s="735">
        <v>0</v>
      </c>
      <c r="Z230" s="1131">
        <v>0</v>
      </c>
      <c r="AA230" s="1131">
        <v>0</v>
      </c>
      <c r="AB230" s="1131">
        <v>0</v>
      </c>
      <c r="AC230" s="1131">
        <v>0</v>
      </c>
      <c r="AD230" s="1131">
        <v>0</v>
      </c>
      <c r="AE230" s="1131">
        <v>0</v>
      </c>
      <c r="AF230" s="126"/>
      <c r="AG230" s="126"/>
      <c r="AH230" s="126"/>
      <c r="AI230" s="126"/>
      <c r="AJ230" s="126"/>
      <c r="AK230" s="126"/>
      <c r="AL230" s="126">
        <v>230</v>
      </c>
    </row>
    <row r="231" spans="1:38">
      <c r="A231" s="721" t="s">
        <v>1851</v>
      </c>
      <c r="B231" s="722">
        <v>13</v>
      </c>
      <c r="C231" s="722">
        <v>1315</v>
      </c>
      <c r="D231" s="722">
        <v>131510</v>
      </c>
      <c r="E231" s="721">
        <v>1315107015</v>
      </c>
      <c r="F231" s="721" t="s">
        <v>522</v>
      </c>
      <c r="G231" s="1127">
        <v>1978772875045</v>
      </c>
      <c r="H231" s="1128">
        <v>0</v>
      </c>
      <c r="I231" s="1128">
        <v>0</v>
      </c>
      <c r="J231" s="1128">
        <v>-1978772875045</v>
      </c>
      <c r="K231" s="1128">
        <v>-1978772875045</v>
      </c>
      <c r="L231" s="1128">
        <v>0</v>
      </c>
      <c r="M231" s="1128">
        <v>0</v>
      </c>
      <c r="N231" s="1129">
        <v>0</v>
      </c>
      <c r="O231" s="1128">
        <v>0</v>
      </c>
      <c r="P231" s="1127">
        <v>0</v>
      </c>
      <c r="Q231" s="1127">
        <v>0</v>
      </c>
      <c r="R231" s="1127">
        <v>0</v>
      </c>
      <c r="S231" s="1127">
        <v>0</v>
      </c>
      <c r="T231" s="1130">
        <v>0</v>
      </c>
      <c r="U231" s="1130">
        <v>0</v>
      </c>
      <c r="V231" s="1130">
        <v>0</v>
      </c>
      <c r="W231" s="1127">
        <v>0</v>
      </c>
      <c r="X231" s="1130">
        <v>0</v>
      </c>
      <c r="Y231" s="735">
        <v>0</v>
      </c>
      <c r="Z231" s="1131">
        <v>0</v>
      </c>
      <c r="AA231" s="1131">
        <v>0</v>
      </c>
      <c r="AB231" s="1131">
        <v>0</v>
      </c>
      <c r="AC231" s="1131">
        <v>0</v>
      </c>
      <c r="AD231" s="1131">
        <v>0</v>
      </c>
      <c r="AE231" s="1131">
        <v>0</v>
      </c>
      <c r="AF231" s="126"/>
      <c r="AG231" s="126"/>
      <c r="AH231" s="126"/>
      <c r="AI231" s="126"/>
      <c r="AJ231" s="126"/>
      <c r="AK231" s="126"/>
      <c r="AL231" s="126">
        <v>231</v>
      </c>
    </row>
    <row r="232" spans="1:38">
      <c r="A232" s="721" t="s">
        <v>1851</v>
      </c>
      <c r="B232" s="722">
        <v>13</v>
      </c>
      <c r="C232" s="722">
        <v>1316</v>
      </c>
      <c r="D232" s="722">
        <v>131605</v>
      </c>
      <c r="E232" s="721">
        <v>1316050514</v>
      </c>
      <c r="F232" s="721" t="s">
        <v>523</v>
      </c>
      <c r="G232" s="1127">
        <v>1224512745</v>
      </c>
      <c r="H232" s="1128">
        <v>0</v>
      </c>
      <c r="I232" s="1128">
        <v>1430172612.3260956</v>
      </c>
      <c r="J232" s="1128">
        <v>205659867.32999992</v>
      </c>
      <c r="K232" s="1128">
        <v>0</v>
      </c>
      <c r="L232" s="1128">
        <v>205659867.32999992</v>
      </c>
      <c r="M232" s="1128">
        <v>0</v>
      </c>
      <c r="N232" s="1129">
        <v>0</v>
      </c>
      <c r="O232" s="1128">
        <v>205659867.32999992</v>
      </c>
      <c r="P232" s="1127">
        <v>20565986.732999995</v>
      </c>
      <c r="Q232" s="1127">
        <v>0</v>
      </c>
      <c r="R232" s="1127">
        <v>0</v>
      </c>
      <c r="S232" s="1127">
        <v>0</v>
      </c>
      <c r="T232" s="1130">
        <v>0</v>
      </c>
      <c r="U232" s="1130">
        <v>0</v>
      </c>
      <c r="V232" s="1130">
        <v>0</v>
      </c>
      <c r="W232" s="1127">
        <v>0</v>
      </c>
      <c r="X232" s="1130">
        <v>20565986.732999995</v>
      </c>
      <c r="Y232" s="735">
        <v>0.10000000000000002</v>
      </c>
      <c r="Z232" s="1131">
        <v>20565986.732999995</v>
      </c>
      <c r="AA232" s="1131">
        <v>0</v>
      </c>
      <c r="AB232" s="1131">
        <v>20565986.732999995</v>
      </c>
      <c r="AC232" s="1131">
        <v>0</v>
      </c>
      <c r="AD232" s="1131">
        <v>0</v>
      </c>
      <c r="AE232" s="1131">
        <v>0</v>
      </c>
      <c r="AF232" s="126"/>
      <c r="AG232" s="126"/>
      <c r="AH232" s="126"/>
      <c r="AI232" s="126"/>
      <c r="AJ232" s="126"/>
      <c r="AK232" s="126"/>
      <c r="AL232" s="126">
        <v>232</v>
      </c>
    </row>
    <row r="233" spans="1:38">
      <c r="A233" s="721" t="s">
        <v>1851</v>
      </c>
      <c r="B233" s="722">
        <v>13</v>
      </c>
      <c r="C233" s="722">
        <v>1316</v>
      </c>
      <c r="D233" s="722">
        <v>131605</v>
      </c>
      <c r="E233" s="721">
        <v>1316051105</v>
      </c>
      <c r="F233" s="721" t="s">
        <v>3918</v>
      </c>
      <c r="G233" s="1127">
        <v>2446264937</v>
      </c>
      <c r="H233" s="1128">
        <v>0</v>
      </c>
      <c r="I233" s="1128">
        <v>0</v>
      </c>
      <c r="J233" s="1128">
        <v>-2446264937</v>
      </c>
      <c r="K233" s="1128">
        <v>0</v>
      </c>
      <c r="L233" s="1128">
        <v>0</v>
      </c>
      <c r="M233" s="1128">
        <v>-2446264937</v>
      </c>
      <c r="N233" s="1129">
        <v>0</v>
      </c>
      <c r="O233" s="1128">
        <v>-2446264937</v>
      </c>
      <c r="P233" s="1127">
        <v>-244626493.70000002</v>
      </c>
      <c r="Q233" s="1127">
        <v>0</v>
      </c>
      <c r="R233" s="1127">
        <v>0</v>
      </c>
      <c r="S233" s="1127">
        <v>0</v>
      </c>
      <c r="T233" s="1130">
        <v>0</v>
      </c>
      <c r="U233" s="1130">
        <v>0</v>
      </c>
      <c r="V233" s="1130">
        <v>0</v>
      </c>
      <c r="W233" s="1127">
        <v>0</v>
      </c>
      <c r="X233" s="1130">
        <v>-244626493.70000002</v>
      </c>
      <c r="Y233" s="735">
        <v>0.1</v>
      </c>
      <c r="Z233" s="1131">
        <v>0</v>
      </c>
      <c r="AA233" s="1131">
        <v>-244626493.70000002</v>
      </c>
      <c r="AB233" s="1131">
        <v>0</v>
      </c>
      <c r="AC233" s="1131">
        <v>-244626493.70000002</v>
      </c>
      <c r="AD233" s="1131">
        <v>0</v>
      </c>
      <c r="AE233" s="1131">
        <v>0</v>
      </c>
      <c r="AF233" s="126"/>
      <c r="AG233" s="126"/>
      <c r="AH233" s="126"/>
      <c r="AI233" s="126"/>
      <c r="AJ233" s="126"/>
      <c r="AK233" s="126"/>
      <c r="AL233" s="126">
        <v>233</v>
      </c>
    </row>
    <row r="234" spans="1:38">
      <c r="A234" s="721" t="s">
        <v>1851</v>
      </c>
      <c r="B234" s="722">
        <v>13</v>
      </c>
      <c r="C234" s="722">
        <v>1316</v>
      </c>
      <c r="D234" s="722">
        <v>131605</v>
      </c>
      <c r="E234" s="721">
        <v>1316051135</v>
      </c>
      <c r="F234" s="721" t="s">
        <v>3919</v>
      </c>
      <c r="G234" s="1127">
        <v>9370112366</v>
      </c>
      <c r="H234" s="1128">
        <v>0</v>
      </c>
      <c r="I234" s="1128">
        <v>0</v>
      </c>
      <c r="J234" s="1128">
        <v>-9370112366</v>
      </c>
      <c r="K234" s="1128">
        <v>0</v>
      </c>
      <c r="L234" s="1128">
        <v>0</v>
      </c>
      <c r="M234" s="1128">
        <v>-9370112366</v>
      </c>
      <c r="N234" s="1129">
        <v>0</v>
      </c>
      <c r="O234" s="1128">
        <v>-9370112366</v>
      </c>
      <c r="P234" s="1127">
        <v>-937011236.60000002</v>
      </c>
      <c r="Q234" s="1127">
        <v>0</v>
      </c>
      <c r="R234" s="1127">
        <v>0</v>
      </c>
      <c r="S234" s="1127">
        <v>0</v>
      </c>
      <c r="T234" s="1130">
        <v>0</v>
      </c>
      <c r="U234" s="1130">
        <v>0</v>
      </c>
      <c r="V234" s="1130">
        <v>0</v>
      </c>
      <c r="W234" s="1127">
        <v>0</v>
      </c>
      <c r="X234" s="1130">
        <v>-937011236.60000002</v>
      </c>
      <c r="Y234" s="735">
        <v>0.1</v>
      </c>
      <c r="Z234" s="1131">
        <v>0</v>
      </c>
      <c r="AA234" s="1131">
        <v>-937011236.60000002</v>
      </c>
      <c r="AB234" s="1131">
        <v>0</v>
      </c>
      <c r="AC234" s="1131">
        <v>-937011236.60000002</v>
      </c>
      <c r="AD234" s="1131">
        <v>0</v>
      </c>
      <c r="AE234" s="1131">
        <v>0</v>
      </c>
      <c r="AF234" s="126"/>
      <c r="AG234" s="126"/>
      <c r="AH234" s="126"/>
      <c r="AI234" s="126"/>
      <c r="AJ234" s="126"/>
      <c r="AK234" s="126"/>
      <c r="AL234" s="126">
        <v>234</v>
      </c>
    </row>
    <row r="235" spans="1:38">
      <c r="A235" s="721" t="s">
        <v>1851</v>
      </c>
      <c r="B235" s="722">
        <v>13</v>
      </c>
      <c r="C235" s="722">
        <v>1316</v>
      </c>
      <c r="D235" s="722">
        <v>131605</v>
      </c>
      <c r="E235" s="721">
        <v>1316051139</v>
      </c>
      <c r="F235" s="721" t="s">
        <v>3920</v>
      </c>
      <c r="G235" s="1127">
        <v>10582459595</v>
      </c>
      <c r="H235" s="1128">
        <v>0</v>
      </c>
      <c r="I235" s="1128">
        <v>0</v>
      </c>
      <c r="J235" s="1128">
        <v>-10582459595</v>
      </c>
      <c r="K235" s="1128">
        <v>0</v>
      </c>
      <c r="L235" s="1128">
        <v>0</v>
      </c>
      <c r="M235" s="1128">
        <v>-10582459595</v>
      </c>
      <c r="N235" s="1129">
        <v>0</v>
      </c>
      <c r="O235" s="1128">
        <v>-10582459595</v>
      </c>
      <c r="P235" s="1127">
        <v>-1058245959.5</v>
      </c>
      <c r="Q235" s="1127">
        <v>0</v>
      </c>
      <c r="R235" s="1127">
        <v>0</v>
      </c>
      <c r="S235" s="1127">
        <v>0</v>
      </c>
      <c r="T235" s="1130">
        <v>0</v>
      </c>
      <c r="U235" s="1130">
        <v>0</v>
      </c>
      <c r="V235" s="1130">
        <v>0</v>
      </c>
      <c r="W235" s="1127">
        <v>0</v>
      </c>
      <c r="X235" s="1130">
        <v>-1058245959.5</v>
      </c>
      <c r="Y235" s="735">
        <v>0.1</v>
      </c>
      <c r="Z235" s="1131">
        <v>0</v>
      </c>
      <c r="AA235" s="1131">
        <v>-1058245959.5</v>
      </c>
      <c r="AB235" s="1131">
        <v>0</v>
      </c>
      <c r="AC235" s="1131">
        <v>-1058245959.5</v>
      </c>
      <c r="AD235" s="1131">
        <v>0</v>
      </c>
      <c r="AE235" s="1131">
        <v>0</v>
      </c>
      <c r="AF235" s="126"/>
      <c r="AG235" s="126"/>
      <c r="AH235" s="126"/>
      <c r="AI235" s="126"/>
      <c r="AJ235" s="126"/>
      <c r="AK235" s="126"/>
      <c r="AL235" s="126">
        <v>235</v>
      </c>
    </row>
    <row r="236" spans="1:38">
      <c r="A236" s="721" t="s">
        <v>1851</v>
      </c>
      <c r="B236" s="722">
        <v>13</v>
      </c>
      <c r="C236" s="722">
        <v>1316</v>
      </c>
      <c r="D236" s="722">
        <v>131605</v>
      </c>
      <c r="E236" s="721">
        <v>1316051405</v>
      </c>
      <c r="F236" s="721" t="s">
        <v>524</v>
      </c>
      <c r="G236" s="1127">
        <v>994790945</v>
      </c>
      <c r="H236" s="1128">
        <v>0</v>
      </c>
      <c r="I236" s="1128">
        <v>0</v>
      </c>
      <c r="J236" s="1128">
        <v>-994790945</v>
      </c>
      <c r="K236" s="1128">
        <v>0</v>
      </c>
      <c r="L236" s="1128">
        <v>0</v>
      </c>
      <c r="M236" s="1128">
        <v>-994790945</v>
      </c>
      <c r="N236" s="1129">
        <v>0</v>
      </c>
      <c r="O236" s="1128">
        <v>-994790945</v>
      </c>
      <c r="P236" s="1127">
        <v>-99479094.5</v>
      </c>
      <c r="Q236" s="1127">
        <v>0</v>
      </c>
      <c r="R236" s="1127">
        <v>0</v>
      </c>
      <c r="S236" s="1127">
        <v>0</v>
      </c>
      <c r="T236" s="1130">
        <v>0</v>
      </c>
      <c r="U236" s="1130">
        <v>0</v>
      </c>
      <c r="V236" s="1130">
        <v>0</v>
      </c>
      <c r="W236" s="1127">
        <v>0</v>
      </c>
      <c r="X236" s="1130">
        <v>-99479094.5</v>
      </c>
      <c r="Y236" s="735">
        <v>0.1</v>
      </c>
      <c r="Z236" s="1131">
        <v>0</v>
      </c>
      <c r="AA236" s="1131">
        <v>-99479094.5</v>
      </c>
      <c r="AB236" s="1131">
        <v>0</v>
      </c>
      <c r="AC236" s="1131">
        <v>-99479094.5</v>
      </c>
      <c r="AD236" s="1131">
        <v>0</v>
      </c>
      <c r="AE236" s="1131">
        <v>0</v>
      </c>
      <c r="AF236" s="126"/>
      <c r="AG236" s="126"/>
      <c r="AH236" s="126"/>
      <c r="AI236" s="126"/>
      <c r="AJ236" s="126"/>
      <c r="AK236" s="126"/>
      <c r="AL236" s="126">
        <v>236</v>
      </c>
    </row>
    <row r="237" spans="1:38">
      <c r="A237" s="721" t="s">
        <v>1851</v>
      </c>
      <c r="B237" s="722">
        <v>13</v>
      </c>
      <c r="C237" s="722">
        <v>1316</v>
      </c>
      <c r="D237" s="722">
        <v>131605</v>
      </c>
      <c r="E237" s="721">
        <v>1316051435</v>
      </c>
      <c r="F237" s="721" t="s">
        <v>525</v>
      </c>
      <c r="G237" s="1127">
        <v>943848762</v>
      </c>
      <c r="H237" s="1128">
        <v>0</v>
      </c>
      <c r="I237" s="1128">
        <v>0</v>
      </c>
      <c r="J237" s="1128">
        <v>-943848762</v>
      </c>
      <c r="K237" s="1128">
        <v>0</v>
      </c>
      <c r="L237" s="1128">
        <v>0</v>
      </c>
      <c r="M237" s="1128">
        <v>-943848762</v>
      </c>
      <c r="N237" s="1129">
        <v>0</v>
      </c>
      <c r="O237" s="1128">
        <v>-943848762</v>
      </c>
      <c r="P237" s="1127">
        <v>-94384876.200000003</v>
      </c>
      <c r="Q237" s="1127">
        <v>0</v>
      </c>
      <c r="R237" s="1127">
        <v>0</v>
      </c>
      <c r="S237" s="1127">
        <v>0</v>
      </c>
      <c r="T237" s="1130">
        <v>0</v>
      </c>
      <c r="U237" s="1130">
        <v>0</v>
      </c>
      <c r="V237" s="1130">
        <v>0</v>
      </c>
      <c r="W237" s="1127">
        <v>0</v>
      </c>
      <c r="X237" s="1130">
        <v>-94384876.200000003</v>
      </c>
      <c r="Y237" s="735">
        <v>0.1</v>
      </c>
      <c r="Z237" s="1131">
        <v>0</v>
      </c>
      <c r="AA237" s="1131">
        <v>-94384876.200000003</v>
      </c>
      <c r="AB237" s="1131">
        <v>0</v>
      </c>
      <c r="AC237" s="1131">
        <v>-94384876.200000003</v>
      </c>
      <c r="AD237" s="1131">
        <v>0</v>
      </c>
      <c r="AE237" s="1131">
        <v>0</v>
      </c>
      <c r="AF237" s="126"/>
      <c r="AG237" s="126"/>
      <c r="AH237" s="126"/>
      <c r="AI237" s="126"/>
      <c r="AJ237" s="126"/>
      <c r="AK237" s="126"/>
      <c r="AL237" s="126">
        <v>237</v>
      </c>
    </row>
    <row r="238" spans="1:38">
      <c r="A238" s="721" t="s">
        <v>1851</v>
      </c>
      <c r="B238" s="722">
        <v>13</v>
      </c>
      <c r="C238" s="722">
        <v>1316</v>
      </c>
      <c r="D238" s="722">
        <v>131605</v>
      </c>
      <c r="E238" s="721">
        <v>1316051436</v>
      </c>
      <c r="F238" s="721" t="s">
        <v>526</v>
      </c>
      <c r="G238" s="1127">
        <v>144748925766</v>
      </c>
      <c r="H238" s="1128">
        <v>0</v>
      </c>
      <c r="I238" s="1128">
        <v>0</v>
      </c>
      <c r="J238" s="1128">
        <v>-144748925766</v>
      </c>
      <c r="K238" s="1128">
        <v>0</v>
      </c>
      <c r="L238" s="1128">
        <v>0</v>
      </c>
      <c r="M238" s="1128">
        <v>-144748925766</v>
      </c>
      <c r="N238" s="1129">
        <v>0</v>
      </c>
      <c r="O238" s="1128">
        <v>-144748925766</v>
      </c>
      <c r="P238" s="1127">
        <v>-14474892576.6</v>
      </c>
      <c r="Q238" s="1127">
        <v>0</v>
      </c>
      <c r="R238" s="1127">
        <v>0</v>
      </c>
      <c r="S238" s="1127">
        <v>0</v>
      </c>
      <c r="T238" s="1130">
        <v>0</v>
      </c>
      <c r="U238" s="1130">
        <v>0</v>
      </c>
      <c r="V238" s="1130">
        <v>0</v>
      </c>
      <c r="W238" s="1127">
        <v>0</v>
      </c>
      <c r="X238" s="1130">
        <v>-14474892576.6</v>
      </c>
      <c r="Y238" s="735">
        <v>0.1</v>
      </c>
      <c r="Z238" s="1131">
        <v>0</v>
      </c>
      <c r="AA238" s="1131">
        <v>-14474892576.6</v>
      </c>
      <c r="AB238" s="1131">
        <v>0</v>
      </c>
      <c r="AC238" s="1131">
        <v>-14474892576.6</v>
      </c>
      <c r="AD238" s="1131">
        <v>0</v>
      </c>
      <c r="AE238" s="1131">
        <v>0</v>
      </c>
      <c r="AF238" s="126"/>
      <c r="AG238" s="126"/>
      <c r="AH238" s="126"/>
      <c r="AI238" s="126"/>
      <c r="AJ238" s="126"/>
      <c r="AK238" s="126"/>
      <c r="AL238" s="126">
        <v>238</v>
      </c>
    </row>
    <row r="239" spans="1:38">
      <c r="A239" s="721" t="s">
        <v>1851</v>
      </c>
      <c r="B239" s="722">
        <v>13</v>
      </c>
      <c r="C239" s="722">
        <v>1316</v>
      </c>
      <c r="D239" s="722">
        <v>131605</v>
      </c>
      <c r="E239" s="721">
        <v>1316051439</v>
      </c>
      <c r="F239" s="721" t="s">
        <v>527</v>
      </c>
      <c r="G239" s="1127">
        <v>3594773249</v>
      </c>
      <c r="H239" s="1128">
        <v>0</v>
      </c>
      <c r="I239" s="1128">
        <v>0</v>
      </c>
      <c r="J239" s="1128">
        <v>-3594773249</v>
      </c>
      <c r="K239" s="1128">
        <v>0</v>
      </c>
      <c r="L239" s="1128">
        <v>0</v>
      </c>
      <c r="M239" s="1128">
        <v>-3594773249</v>
      </c>
      <c r="N239" s="1129">
        <v>0</v>
      </c>
      <c r="O239" s="1128">
        <v>-3594773249</v>
      </c>
      <c r="P239" s="1127">
        <v>-359477324.89999998</v>
      </c>
      <c r="Q239" s="1127">
        <v>0</v>
      </c>
      <c r="R239" s="1127">
        <v>0</v>
      </c>
      <c r="S239" s="1127">
        <v>0</v>
      </c>
      <c r="T239" s="1130">
        <v>0</v>
      </c>
      <c r="U239" s="1130">
        <v>0</v>
      </c>
      <c r="V239" s="1130">
        <v>0</v>
      </c>
      <c r="W239" s="1127">
        <v>0</v>
      </c>
      <c r="X239" s="1130">
        <v>-359477324.89999998</v>
      </c>
      <c r="Y239" s="735">
        <v>9.9999999999999992E-2</v>
      </c>
      <c r="Z239" s="1131">
        <v>0</v>
      </c>
      <c r="AA239" s="1131">
        <v>-359477324.89999998</v>
      </c>
      <c r="AB239" s="1131">
        <v>0</v>
      </c>
      <c r="AC239" s="1131">
        <v>-359477324.89999998</v>
      </c>
      <c r="AD239" s="1131">
        <v>0</v>
      </c>
      <c r="AE239" s="1131">
        <v>0</v>
      </c>
      <c r="AF239" s="126"/>
      <c r="AG239" s="126"/>
      <c r="AH239" s="126"/>
      <c r="AI239" s="126"/>
      <c r="AJ239" s="126"/>
      <c r="AK239" s="126"/>
      <c r="AL239" s="126">
        <v>239</v>
      </c>
    </row>
    <row r="240" spans="1:38">
      <c r="A240" s="721" t="s">
        <v>1851</v>
      </c>
      <c r="B240" s="722">
        <v>13</v>
      </c>
      <c r="C240" s="722">
        <v>1316</v>
      </c>
      <c r="D240" s="722">
        <v>131605</v>
      </c>
      <c r="E240" s="721">
        <v>1316053514</v>
      </c>
      <c r="F240" s="721" t="s">
        <v>528</v>
      </c>
      <c r="G240" s="1127">
        <v>5550835563</v>
      </c>
      <c r="H240" s="1128">
        <v>0</v>
      </c>
      <c r="I240" s="1128">
        <v>5816433021.7478848</v>
      </c>
      <c r="J240" s="1128">
        <v>265597458.75</v>
      </c>
      <c r="K240" s="1128">
        <v>0</v>
      </c>
      <c r="L240" s="1128">
        <v>265597458.75</v>
      </c>
      <c r="M240" s="1128">
        <v>0</v>
      </c>
      <c r="N240" s="1129">
        <v>0</v>
      </c>
      <c r="O240" s="1128">
        <v>265597458.75</v>
      </c>
      <c r="P240" s="1127">
        <v>26559745.875</v>
      </c>
      <c r="Q240" s="1127">
        <v>0</v>
      </c>
      <c r="R240" s="1127">
        <v>0</v>
      </c>
      <c r="S240" s="1127">
        <v>0</v>
      </c>
      <c r="T240" s="1130">
        <v>0</v>
      </c>
      <c r="U240" s="1130">
        <v>0</v>
      </c>
      <c r="V240" s="1130">
        <v>0</v>
      </c>
      <c r="W240" s="1127">
        <v>0</v>
      </c>
      <c r="X240" s="1130">
        <v>26559745.875</v>
      </c>
      <c r="Y240" s="735">
        <v>0.1</v>
      </c>
      <c r="Z240" s="1131">
        <v>26559745.875</v>
      </c>
      <c r="AA240" s="1131">
        <v>0</v>
      </c>
      <c r="AB240" s="1131">
        <v>26559745.875</v>
      </c>
      <c r="AC240" s="1131">
        <v>0</v>
      </c>
      <c r="AD240" s="1131">
        <v>0</v>
      </c>
      <c r="AE240" s="1131">
        <v>0</v>
      </c>
      <c r="AF240" s="126"/>
      <c r="AG240" s="126"/>
      <c r="AH240" s="126"/>
      <c r="AI240" s="126"/>
      <c r="AJ240" s="126"/>
      <c r="AK240" s="126"/>
      <c r="AL240" s="126">
        <v>240</v>
      </c>
    </row>
    <row r="241" spans="1:38">
      <c r="A241" s="721" t="s">
        <v>1851</v>
      </c>
      <c r="B241" s="722">
        <v>13</v>
      </c>
      <c r="C241" s="722">
        <v>1316</v>
      </c>
      <c r="D241" s="722">
        <v>131605</v>
      </c>
      <c r="E241" s="721">
        <v>1316053614</v>
      </c>
      <c r="F241" s="721" t="s">
        <v>529</v>
      </c>
      <c r="G241" s="1127">
        <v>40380746340</v>
      </c>
      <c r="H241" s="1128">
        <v>0</v>
      </c>
      <c r="I241" s="1128">
        <v>46830948390.256615</v>
      </c>
      <c r="J241" s="1128">
        <v>6450202050.2600021</v>
      </c>
      <c r="K241" s="1128">
        <v>0</v>
      </c>
      <c r="L241" s="1128">
        <v>6450202050.2600021</v>
      </c>
      <c r="M241" s="1128">
        <v>0</v>
      </c>
      <c r="N241" s="1129">
        <v>0</v>
      </c>
      <c r="O241" s="1128">
        <v>6450202050.2600021</v>
      </c>
      <c r="P241" s="1127">
        <v>645020205.02600026</v>
      </c>
      <c r="Q241" s="1127">
        <v>0</v>
      </c>
      <c r="R241" s="1127">
        <v>0</v>
      </c>
      <c r="S241" s="1127">
        <v>0</v>
      </c>
      <c r="T241" s="1130">
        <v>0</v>
      </c>
      <c r="U241" s="1130">
        <v>0</v>
      </c>
      <c r="V241" s="1130">
        <v>0</v>
      </c>
      <c r="W241" s="1127">
        <v>0</v>
      </c>
      <c r="X241" s="1130">
        <v>645020205.02600026</v>
      </c>
      <c r="Y241" s="735">
        <v>0.1</v>
      </c>
      <c r="Z241" s="1131">
        <v>645020205.02600026</v>
      </c>
      <c r="AA241" s="1131">
        <v>0</v>
      </c>
      <c r="AB241" s="1131">
        <v>645020205.02600026</v>
      </c>
      <c r="AC241" s="1131">
        <v>0</v>
      </c>
      <c r="AD241" s="1131">
        <v>0</v>
      </c>
      <c r="AE241" s="1131">
        <v>0</v>
      </c>
      <c r="AF241" s="126"/>
      <c r="AG241" s="126"/>
      <c r="AH241" s="126"/>
      <c r="AI241" s="126"/>
      <c r="AJ241" s="126"/>
      <c r="AK241" s="126"/>
      <c r="AL241" s="126">
        <v>241</v>
      </c>
    </row>
    <row r="242" spans="1:38">
      <c r="A242" s="721" t="s">
        <v>1851</v>
      </c>
      <c r="B242" s="722">
        <v>13</v>
      </c>
      <c r="C242" s="722">
        <v>1316</v>
      </c>
      <c r="D242" s="722">
        <v>131605</v>
      </c>
      <c r="E242" s="721">
        <v>1316053714</v>
      </c>
      <c r="F242" s="721" t="s">
        <v>530</v>
      </c>
      <c r="G242" s="1127">
        <v>4757507894</v>
      </c>
      <c r="H242" s="1128">
        <v>0</v>
      </c>
      <c r="I242" s="1128">
        <v>0</v>
      </c>
      <c r="J242" s="1128">
        <v>-4757507894</v>
      </c>
      <c r="K242" s="1128">
        <v>0</v>
      </c>
      <c r="L242" s="1128">
        <v>0</v>
      </c>
      <c r="M242" s="1128">
        <v>-4757507894</v>
      </c>
      <c r="N242" s="1129">
        <v>0</v>
      </c>
      <c r="O242" s="1128">
        <v>-4757507894</v>
      </c>
      <c r="P242" s="1127">
        <v>-475750789.40000004</v>
      </c>
      <c r="Q242" s="1127">
        <v>0</v>
      </c>
      <c r="R242" s="1127">
        <v>0</v>
      </c>
      <c r="S242" s="1127">
        <v>0</v>
      </c>
      <c r="T242" s="1130">
        <v>0</v>
      </c>
      <c r="U242" s="1130">
        <v>0</v>
      </c>
      <c r="V242" s="1130">
        <v>0</v>
      </c>
      <c r="W242" s="1127">
        <v>0</v>
      </c>
      <c r="X242" s="1130">
        <v>-475750789.40000004</v>
      </c>
      <c r="Y242" s="735">
        <v>0.1</v>
      </c>
      <c r="Z242" s="1131">
        <v>0</v>
      </c>
      <c r="AA242" s="1131">
        <v>-475750789.40000004</v>
      </c>
      <c r="AB242" s="1131">
        <v>0</v>
      </c>
      <c r="AC242" s="1131">
        <v>-475750789.40000004</v>
      </c>
      <c r="AD242" s="1131">
        <v>0</v>
      </c>
      <c r="AE242" s="1131">
        <v>0</v>
      </c>
      <c r="AF242" s="126"/>
      <c r="AG242" s="126"/>
      <c r="AH242" s="126"/>
      <c r="AI242" s="126"/>
      <c r="AJ242" s="126"/>
      <c r="AK242" s="126"/>
      <c r="AL242" s="126">
        <v>242</v>
      </c>
    </row>
    <row r="243" spans="1:38">
      <c r="A243" s="721" t="s">
        <v>1851</v>
      </c>
      <c r="B243" s="722">
        <v>13</v>
      </c>
      <c r="C243" s="722">
        <v>1316</v>
      </c>
      <c r="D243" s="722">
        <v>131605</v>
      </c>
      <c r="E243" s="721">
        <v>1316053914</v>
      </c>
      <c r="F243" s="721" t="s">
        <v>531</v>
      </c>
      <c r="G243" s="1127">
        <v>26645137509</v>
      </c>
      <c r="H243" s="1128">
        <v>0</v>
      </c>
      <c r="I243" s="1128">
        <v>27296255899.071941</v>
      </c>
      <c r="J243" s="1128">
        <v>651118390.06999969</v>
      </c>
      <c r="K243" s="1128">
        <v>0</v>
      </c>
      <c r="L243" s="1128">
        <v>651118390.06999969</v>
      </c>
      <c r="M243" s="1128">
        <v>0</v>
      </c>
      <c r="N243" s="1129">
        <v>0</v>
      </c>
      <c r="O243" s="1128">
        <v>651118390.06999969</v>
      </c>
      <c r="P243" s="1127">
        <v>65111839.006999969</v>
      </c>
      <c r="Q243" s="1127">
        <v>0</v>
      </c>
      <c r="R243" s="1127">
        <v>0</v>
      </c>
      <c r="S243" s="1127">
        <v>0</v>
      </c>
      <c r="T243" s="1130">
        <v>0</v>
      </c>
      <c r="U243" s="1130">
        <v>0</v>
      </c>
      <c r="V243" s="1130">
        <v>0</v>
      </c>
      <c r="W243" s="1127">
        <v>0</v>
      </c>
      <c r="X243" s="1130">
        <v>65111839.006999969</v>
      </c>
      <c r="Y243" s="735">
        <v>0.1</v>
      </c>
      <c r="Z243" s="1131">
        <v>65111839.006999969</v>
      </c>
      <c r="AA243" s="1131">
        <v>0</v>
      </c>
      <c r="AB243" s="1131">
        <v>65111839.006999969</v>
      </c>
      <c r="AC243" s="1131">
        <v>0</v>
      </c>
      <c r="AD243" s="1131">
        <v>0</v>
      </c>
      <c r="AE243" s="1131">
        <v>0</v>
      </c>
      <c r="AF243" s="126"/>
      <c r="AG243" s="126"/>
      <c r="AH243" s="126"/>
      <c r="AI243" s="126"/>
      <c r="AJ243" s="126"/>
      <c r="AK243" s="126"/>
      <c r="AL243" s="126">
        <v>243</v>
      </c>
    </row>
    <row r="244" spans="1:38">
      <c r="A244" s="721" t="s">
        <v>1858</v>
      </c>
      <c r="B244" s="722">
        <v>13</v>
      </c>
      <c r="C244" s="722">
        <v>1317</v>
      </c>
      <c r="D244" s="722">
        <v>131705</v>
      </c>
      <c r="E244" s="721">
        <v>1317050100</v>
      </c>
      <c r="F244" s="721" t="s">
        <v>1859</v>
      </c>
      <c r="G244" s="1127">
        <v>0</v>
      </c>
      <c r="H244" s="1128">
        <v>0</v>
      </c>
      <c r="I244" s="1128">
        <v>0</v>
      </c>
      <c r="J244" s="1128">
        <v>0</v>
      </c>
      <c r="K244" s="1128">
        <v>0</v>
      </c>
      <c r="L244" s="1128">
        <v>0</v>
      </c>
      <c r="M244" s="1128">
        <v>0</v>
      </c>
      <c r="N244" s="1129">
        <v>0</v>
      </c>
      <c r="O244" s="1128">
        <v>0</v>
      </c>
      <c r="P244" s="1127">
        <v>0</v>
      </c>
      <c r="Q244" s="1127">
        <v>0</v>
      </c>
      <c r="R244" s="1127">
        <v>0</v>
      </c>
      <c r="S244" s="1127">
        <v>0</v>
      </c>
      <c r="T244" s="1130">
        <v>0</v>
      </c>
      <c r="U244" s="1130">
        <v>0</v>
      </c>
      <c r="V244" s="1130">
        <v>0</v>
      </c>
      <c r="W244" s="1127">
        <v>0</v>
      </c>
      <c r="X244" s="1130">
        <v>0</v>
      </c>
      <c r="Y244" s="735">
        <v>0</v>
      </c>
      <c r="Z244" s="1131">
        <v>0</v>
      </c>
      <c r="AA244" s="1131">
        <v>0</v>
      </c>
      <c r="AB244" s="1131">
        <v>0</v>
      </c>
      <c r="AC244" s="1131">
        <v>0</v>
      </c>
      <c r="AD244" s="1131">
        <v>0</v>
      </c>
      <c r="AE244" s="1131">
        <v>0</v>
      </c>
      <c r="AF244" s="126"/>
      <c r="AG244" s="126"/>
      <c r="AH244" s="126"/>
      <c r="AI244" s="126"/>
      <c r="AJ244" s="126"/>
      <c r="AK244" s="126"/>
      <c r="AL244" s="126">
        <v>244</v>
      </c>
    </row>
    <row r="245" spans="1:38">
      <c r="A245" s="721" t="s">
        <v>1858</v>
      </c>
      <c r="B245" s="722">
        <v>13</v>
      </c>
      <c r="C245" s="722">
        <v>1317</v>
      </c>
      <c r="D245" s="722">
        <v>131715</v>
      </c>
      <c r="E245" s="721">
        <v>1317151600</v>
      </c>
      <c r="F245" s="721" t="s">
        <v>532</v>
      </c>
      <c r="G245" s="1127">
        <v>0</v>
      </c>
      <c r="H245" s="1128">
        <v>0</v>
      </c>
      <c r="I245" s="1128">
        <v>0</v>
      </c>
      <c r="J245" s="1128">
        <v>0</v>
      </c>
      <c r="K245" s="1128">
        <v>0</v>
      </c>
      <c r="L245" s="1128">
        <v>0</v>
      </c>
      <c r="M245" s="1128">
        <v>0</v>
      </c>
      <c r="N245" s="1129">
        <v>0</v>
      </c>
      <c r="O245" s="1128">
        <v>0</v>
      </c>
      <c r="P245" s="1127">
        <v>0</v>
      </c>
      <c r="Q245" s="1127">
        <v>0</v>
      </c>
      <c r="R245" s="1127">
        <v>0</v>
      </c>
      <c r="S245" s="1127">
        <v>0</v>
      </c>
      <c r="T245" s="1130">
        <v>0</v>
      </c>
      <c r="U245" s="1130">
        <v>0</v>
      </c>
      <c r="V245" s="1130">
        <v>0</v>
      </c>
      <c r="W245" s="1127">
        <v>0</v>
      </c>
      <c r="X245" s="1130">
        <v>0</v>
      </c>
      <c r="Y245" s="735">
        <v>0</v>
      </c>
      <c r="Z245" s="1131">
        <v>0</v>
      </c>
      <c r="AA245" s="1131">
        <v>0</v>
      </c>
      <c r="AB245" s="1131">
        <v>847194.28359998937</v>
      </c>
      <c r="AC245" s="1131">
        <v>0</v>
      </c>
      <c r="AD245" s="1131">
        <v>-847194.28359998937</v>
      </c>
      <c r="AE245" s="1131">
        <v>0</v>
      </c>
      <c r="AF245" s="126"/>
      <c r="AG245" s="126"/>
      <c r="AH245" s="126"/>
      <c r="AI245" s="126"/>
      <c r="AJ245" s="126"/>
      <c r="AK245" s="126"/>
      <c r="AL245" s="126">
        <v>245</v>
      </c>
    </row>
    <row r="246" spans="1:38">
      <c r="A246" s="721" t="s">
        <v>1858</v>
      </c>
      <c r="B246" s="722">
        <v>13</v>
      </c>
      <c r="C246" s="722">
        <v>1317</v>
      </c>
      <c r="D246" s="722">
        <v>131715</v>
      </c>
      <c r="E246" s="721">
        <v>1317151614</v>
      </c>
      <c r="F246" s="721" t="s">
        <v>533</v>
      </c>
      <c r="G246" s="1127">
        <v>3175416310</v>
      </c>
      <c r="H246" s="1128">
        <v>0</v>
      </c>
      <c r="I246" s="1128">
        <v>3754720915.5097466</v>
      </c>
      <c r="J246" s="1128">
        <v>579304605.51000023</v>
      </c>
      <c r="K246" s="1128">
        <v>0</v>
      </c>
      <c r="L246" s="1128">
        <v>579304605.51000023</v>
      </c>
      <c r="M246" s="1128">
        <v>0</v>
      </c>
      <c r="N246" s="1129">
        <v>0</v>
      </c>
      <c r="O246" s="1128">
        <v>579304605.51000023</v>
      </c>
      <c r="P246" s="1127">
        <v>214342704.03870007</v>
      </c>
      <c r="Q246" s="1127">
        <v>0</v>
      </c>
      <c r="R246" s="1127">
        <v>0</v>
      </c>
      <c r="S246" s="1127">
        <v>0</v>
      </c>
      <c r="T246" s="1130">
        <v>0</v>
      </c>
      <c r="U246" s="1130">
        <v>0</v>
      </c>
      <c r="V246" s="1130">
        <v>0</v>
      </c>
      <c r="W246" s="1127">
        <v>0</v>
      </c>
      <c r="X246" s="1130">
        <v>214342704.03870007</v>
      </c>
      <c r="Y246" s="735">
        <v>0.37</v>
      </c>
      <c r="Z246" s="1131">
        <v>214342704.03870007</v>
      </c>
      <c r="AA246" s="1131">
        <v>0</v>
      </c>
      <c r="AB246" s="1131">
        <v>326698148.56330007</v>
      </c>
      <c r="AC246" s="1131">
        <v>0</v>
      </c>
      <c r="AD246" s="1131">
        <v>-112355444.5246</v>
      </c>
      <c r="AE246" s="1131">
        <v>0</v>
      </c>
      <c r="AF246" s="126"/>
      <c r="AG246" s="126"/>
      <c r="AH246" s="126"/>
      <c r="AI246" s="126"/>
      <c r="AJ246" s="126"/>
      <c r="AK246" s="126"/>
      <c r="AL246" s="126">
        <v>246</v>
      </c>
    </row>
    <row r="247" spans="1:38">
      <c r="A247" s="721" t="s">
        <v>1858</v>
      </c>
      <c r="B247" s="722">
        <v>13</v>
      </c>
      <c r="C247" s="722">
        <v>1317</v>
      </c>
      <c r="D247" s="722">
        <v>131715</v>
      </c>
      <c r="E247" s="721">
        <v>1317151800</v>
      </c>
      <c r="F247" s="721" t="s">
        <v>534</v>
      </c>
      <c r="G247" s="1127">
        <v>2329538254</v>
      </c>
      <c r="H247" s="1128">
        <v>0</v>
      </c>
      <c r="I247" s="1128">
        <v>2241730259.27847</v>
      </c>
      <c r="J247" s="1128">
        <v>-87807994.71999979</v>
      </c>
      <c r="K247" s="1128">
        <v>0</v>
      </c>
      <c r="L247" s="1128">
        <v>0</v>
      </c>
      <c r="M247" s="1128">
        <v>-87807994.71999979</v>
      </c>
      <c r="N247" s="1129">
        <v>0</v>
      </c>
      <c r="O247" s="1128">
        <v>-87807994.71999979</v>
      </c>
      <c r="P247" s="1127">
        <v>-32488958.046399921</v>
      </c>
      <c r="Q247" s="1127">
        <v>0</v>
      </c>
      <c r="R247" s="1127">
        <v>0</v>
      </c>
      <c r="S247" s="1127">
        <v>0</v>
      </c>
      <c r="T247" s="1130">
        <v>0</v>
      </c>
      <c r="U247" s="1130">
        <v>0</v>
      </c>
      <c r="V247" s="1130">
        <v>0</v>
      </c>
      <c r="W247" s="1127">
        <v>0</v>
      </c>
      <c r="X247" s="1130">
        <v>-32488958.046399921</v>
      </c>
      <c r="Y247" s="735">
        <v>0.37</v>
      </c>
      <c r="Z247" s="1131">
        <v>0</v>
      </c>
      <c r="AA247" s="1131">
        <v>-32488958.046399921</v>
      </c>
      <c r="AB247" s="1131">
        <v>0</v>
      </c>
      <c r="AC247" s="1131">
        <v>-36751828.183200046</v>
      </c>
      <c r="AD247" s="1131">
        <v>0</v>
      </c>
      <c r="AE247" s="1131">
        <v>4262870.1368001252</v>
      </c>
      <c r="AF247" s="126"/>
      <c r="AG247" s="126"/>
      <c r="AH247" s="126"/>
      <c r="AI247" s="126"/>
      <c r="AJ247" s="126"/>
      <c r="AK247" s="126"/>
      <c r="AL247" s="126">
        <v>247</v>
      </c>
    </row>
    <row r="248" spans="1:38">
      <c r="A248" s="721" t="s">
        <v>1849</v>
      </c>
      <c r="B248" s="722">
        <v>13</v>
      </c>
      <c r="C248" s="722">
        <v>1351</v>
      </c>
      <c r="D248" s="722">
        <v>135105</v>
      </c>
      <c r="E248" s="721">
        <v>1351050501</v>
      </c>
      <c r="F248" s="721" t="s">
        <v>535</v>
      </c>
      <c r="G248" s="1127">
        <v>1679131975</v>
      </c>
      <c r="H248" s="1128">
        <v>0</v>
      </c>
      <c r="I248" s="1128">
        <v>0</v>
      </c>
      <c r="J248" s="1128">
        <v>-1679131975</v>
      </c>
      <c r="K248" s="1128">
        <v>0</v>
      </c>
      <c r="L248" s="1128">
        <v>0</v>
      </c>
      <c r="M248" s="1128">
        <v>-1679131975</v>
      </c>
      <c r="N248" s="1129">
        <v>0</v>
      </c>
      <c r="O248" s="1128">
        <v>-1679131975</v>
      </c>
      <c r="P248" s="1127">
        <v>-621278830.75</v>
      </c>
      <c r="Q248" s="1127">
        <v>0</v>
      </c>
      <c r="R248" s="1127">
        <v>0</v>
      </c>
      <c r="S248" s="1127">
        <v>0</v>
      </c>
      <c r="T248" s="1130">
        <v>0</v>
      </c>
      <c r="U248" s="1130">
        <v>0</v>
      </c>
      <c r="V248" s="1130">
        <v>0</v>
      </c>
      <c r="W248" s="1127">
        <v>0</v>
      </c>
      <c r="X248" s="1130">
        <v>-621278830.75</v>
      </c>
      <c r="Y248" s="735">
        <v>0.37</v>
      </c>
      <c r="Z248" s="1131">
        <v>0</v>
      </c>
      <c r="AA248" s="1131">
        <v>-621278830.75</v>
      </c>
      <c r="AB248" s="1131">
        <v>0</v>
      </c>
      <c r="AC248" s="1131">
        <v>-8789670136.2099991</v>
      </c>
      <c r="AD248" s="1131">
        <v>0</v>
      </c>
      <c r="AE248" s="1131">
        <v>8168391305.4599991</v>
      </c>
      <c r="AF248" s="126"/>
      <c r="AG248" s="126"/>
      <c r="AH248" s="126"/>
      <c r="AI248" s="126"/>
      <c r="AJ248" s="126"/>
      <c r="AK248" s="126"/>
      <c r="AL248" s="126">
        <v>248</v>
      </c>
    </row>
    <row r="249" spans="1:38">
      <c r="A249" s="721" t="s">
        <v>1849</v>
      </c>
      <c r="B249" s="722">
        <v>13</v>
      </c>
      <c r="C249" s="722">
        <v>1351</v>
      </c>
      <c r="D249" s="722">
        <v>135105</v>
      </c>
      <c r="E249" s="721">
        <v>1351050503</v>
      </c>
      <c r="F249" s="721" t="s">
        <v>536</v>
      </c>
      <c r="G249" s="1127">
        <v>13506172</v>
      </c>
      <c r="H249" s="1128">
        <v>0</v>
      </c>
      <c r="I249" s="1128">
        <v>0</v>
      </c>
      <c r="J249" s="1128">
        <v>-13506172</v>
      </c>
      <c r="K249" s="1128">
        <v>0</v>
      </c>
      <c r="L249" s="1128">
        <v>0</v>
      </c>
      <c r="M249" s="1128">
        <v>-13506172</v>
      </c>
      <c r="N249" s="1129">
        <v>0</v>
      </c>
      <c r="O249" s="1128">
        <v>-13506172</v>
      </c>
      <c r="P249" s="1127">
        <v>-4997283.6399999997</v>
      </c>
      <c r="Q249" s="1127">
        <v>0</v>
      </c>
      <c r="R249" s="1127">
        <v>0</v>
      </c>
      <c r="S249" s="1127">
        <v>0</v>
      </c>
      <c r="T249" s="1130">
        <v>0</v>
      </c>
      <c r="U249" s="1130">
        <v>0</v>
      </c>
      <c r="V249" s="1130">
        <v>0</v>
      </c>
      <c r="W249" s="1127">
        <v>0</v>
      </c>
      <c r="X249" s="1130">
        <v>-4997283.6399999997</v>
      </c>
      <c r="Y249" s="735">
        <v>0.37</v>
      </c>
      <c r="Z249" s="1131">
        <v>0</v>
      </c>
      <c r="AA249" s="1131">
        <v>-4997283.6399999997</v>
      </c>
      <c r="AB249" s="1131">
        <v>0</v>
      </c>
      <c r="AC249" s="1131">
        <v>-109586371.70999999</v>
      </c>
      <c r="AD249" s="1131">
        <v>0</v>
      </c>
      <c r="AE249" s="1131">
        <v>104589088.06999999</v>
      </c>
      <c r="AF249" s="126"/>
      <c r="AG249" s="126"/>
      <c r="AH249" s="126"/>
      <c r="AI249" s="126"/>
      <c r="AJ249" s="126"/>
      <c r="AK249" s="126"/>
      <c r="AL249" s="126">
        <v>249</v>
      </c>
    </row>
    <row r="250" spans="1:38">
      <c r="A250" s="721" t="s">
        <v>1849</v>
      </c>
      <c r="B250" s="722">
        <v>13</v>
      </c>
      <c r="C250" s="722">
        <v>1351</v>
      </c>
      <c r="D250" s="722">
        <v>135105</v>
      </c>
      <c r="E250" s="721">
        <v>1351050505</v>
      </c>
      <c r="F250" s="721" t="s">
        <v>537</v>
      </c>
      <c r="G250" s="1127">
        <v>211819465</v>
      </c>
      <c r="H250" s="1128">
        <v>0</v>
      </c>
      <c r="I250" s="1128">
        <v>0</v>
      </c>
      <c r="J250" s="1128">
        <v>-211819465</v>
      </c>
      <c r="K250" s="1128">
        <v>0</v>
      </c>
      <c r="L250" s="1128">
        <v>0</v>
      </c>
      <c r="M250" s="1128">
        <v>-211819465</v>
      </c>
      <c r="N250" s="1129">
        <v>0</v>
      </c>
      <c r="O250" s="1128">
        <v>-211819465</v>
      </c>
      <c r="P250" s="1127">
        <v>-78373202.049999997</v>
      </c>
      <c r="Q250" s="1127">
        <v>0</v>
      </c>
      <c r="R250" s="1127">
        <v>0</v>
      </c>
      <c r="S250" s="1127">
        <v>0</v>
      </c>
      <c r="T250" s="1130">
        <v>0</v>
      </c>
      <c r="U250" s="1130">
        <v>0</v>
      </c>
      <c r="V250" s="1130">
        <v>0</v>
      </c>
      <c r="W250" s="1127">
        <v>0</v>
      </c>
      <c r="X250" s="1130">
        <v>-78373202.049999997</v>
      </c>
      <c r="Y250" s="735">
        <v>0.37</v>
      </c>
      <c r="Z250" s="1131">
        <v>0</v>
      </c>
      <c r="AA250" s="1131">
        <v>-78373202.049999997</v>
      </c>
      <c r="AB250" s="1131">
        <v>0</v>
      </c>
      <c r="AC250" s="1131">
        <v>0</v>
      </c>
      <c r="AD250" s="1131">
        <v>0</v>
      </c>
      <c r="AE250" s="1131">
        <v>-78373202.049999997</v>
      </c>
      <c r="AF250" s="126"/>
      <c r="AG250" s="126"/>
      <c r="AH250" s="126"/>
      <c r="AI250" s="126"/>
      <c r="AJ250" s="126"/>
      <c r="AK250" s="126"/>
      <c r="AL250" s="126">
        <v>250</v>
      </c>
    </row>
    <row r="251" spans="1:38">
      <c r="A251" s="721" t="s">
        <v>1849</v>
      </c>
      <c r="B251" s="722">
        <v>13</v>
      </c>
      <c r="C251" s="722">
        <v>1351</v>
      </c>
      <c r="D251" s="722">
        <v>135105</v>
      </c>
      <c r="E251" s="721">
        <v>1351050511</v>
      </c>
      <c r="F251" s="721" t="s">
        <v>3380</v>
      </c>
      <c r="G251" s="1127">
        <v>0</v>
      </c>
      <c r="H251" s="1128">
        <v>0</v>
      </c>
      <c r="I251" s="1128">
        <v>0</v>
      </c>
      <c r="J251" s="1128">
        <v>0</v>
      </c>
      <c r="K251" s="1128">
        <v>0</v>
      </c>
      <c r="L251" s="1128">
        <v>0</v>
      </c>
      <c r="M251" s="1128">
        <v>0</v>
      </c>
      <c r="N251" s="1129">
        <v>0</v>
      </c>
      <c r="O251" s="1128">
        <v>0</v>
      </c>
      <c r="P251" s="1127">
        <v>0</v>
      </c>
      <c r="Q251" s="1127">
        <v>0</v>
      </c>
      <c r="R251" s="1127">
        <v>0</v>
      </c>
      <c r="S251" s="1127">
        <v>0</v>
      </c>
      <c r="T251" s="1130">
        <v>0</v>
      </c>
      <c r="U251" s="1130">
        <v>0</v>
      </c>
      <c r="V251" s="1130">
        <v>0</v>
      </c>
      <c r="W251" s="1127">
        <v>0</v>
      </c>
      <c r="X251" s="1130">
        <v>0</v>
      </c>
      <c r="Y251" s="735">
        <v>0</v>
      </c>
      <c r="Z251" s="1131">
        <v>0</v>
      </c>
      <c r="AA251" s="1131">
        <v>0</v>
      </c>
      <c r="AB251" s="1131">
        <v>0</v>
      </c>
      <c r="AC251" s="1131">
        <v>0</v>
      </c>
      <c r="AD251" s="1131">
        <v>0</v>
      </c>
      <c r="AE251" s="1131">
        <v>0</v>
      </c>
      <c r="AF251" s="126"/>
      <c r="AG251" s="126"/>
      <c r="AH251" s="126"/>
      <c r="AI251" s="126"/>
      <c r="AJ251" s="126"/>
      <c r="AK251" s="126"/>
      <c r="AL251" s="126">
        <v>251</v>
      </c>
    </row>
    <row r="252" spans="1:38">
      <c r="A252" s="721" t="s">
        <v>1849</v>
      </c>
      <c r="B252" s="722">
        <v>13</v>
      </c>
      <c r="C252" s="722">
        <v>1351</v>
      </c>
      <c r="D252" s="722">
        <v>135105</v>
      </c>
      <c r="E252" s="721">
        <v>1351050515</v>
      </c>
      <c r="F252" s="721" t="s">
        <v>3137</v>
      </c>
      <c r="G252" s="1127">
        <v>81480264</v>
      </c>
      <c r="H252" s="1128">
        <v>0</v>
      </c>
      <c r="I252" s="1128">
        <v>0</v>
      </c>
      <c r="J252" s="1128">
        <v>-81480264</v>
      </c>
      <c r="K252" s="1128">
        <v>0</v>
      </c>
      <c r="L252" s="1128">
        <v>0</v>
      </c>
      <c r="M252" s="1128">
        <v>-81480264</v>
      </c>
      <c r="N252" s="1129">
        <v>0</v>
      </c>
      <c r="O252" s="1128">
        <v>-81480264</v>
      </c>
      <c r="P252" s="1127">
        <v>-30147697.68</v>
      </c>
      <c r="Q252" s="1127">
        <v>0</v>
      </c>
      <c r="R252" s="1127">
        <v>0</v>
      </c>
      <c r="S252" s="1127">
        <v>0</v>
      </c>
      <c r="T252" s="1130">
        <v>0</v>
      </c>
      <c r="U252" s="1130">
        <v>0</v>
      </c>
      <c r="V252" s="1130">
        <v>0</v>
      </c>
      <c r="W252" s="1127">
        <v>0</v>
      </c>
      <c r="X252" s="1130">
        <v>-30147697.68</v>
      </c>
      <c r="Y252" s="735">
        <v>0.37</v>
      </c>
      <c r="Z252" s="1131">
        <v>0</v>
      </c>
      <c r="AA252" s="1131">
        <v>-30147697.68</v>
      </c>
      <c r="AB252" s="1131">
        <v>0</v>
      </c>
      <c r="AC252" s="1131">
        <v>0</v>
      </c>
      <c r="AD252" s="1131">
        <v>0</v>
      </c>
      <c r="AE252" s="1131">
        <v>-30147697.68</v>
      </c>
      <c r="AF252" s="126"/>
      <c r="AG252" s="126"/>
      <c r="AH252" s="126"/>
      <c r="AI252" s="126"/>
      <c r="AJ252" s="126"/>
      <c r="AK252" s="126"/>
      <c r="AL252" s="126">
        <v>252</v>
      </c>
    </row>
    <row r="253" spans="1:38">
      <c r="A253" s="721" t="s">
        <v>1849</v>
      </c>
      <c r="B253" s="722">
        <v>13</v>
      </c>
      <c r="C253" s="722">
        <v>1351</v>
      </c>
      <c r="D253" s="722">
        <v>135105</v>
      </c>
      <c r="E253" s="721">
        <v>1351050516</v>
      </c>
      <c r="F253" s="721" t="s">
        <v>538</v>
      </c>
      <c r="G253" s="1127">
        <v>8066756150</v>
      </c>
      <c r="H253" s="1128">
        <v>0</v>
      </c>
      <c r="I253" s="1128">
        <v>0</v>
      </c>
      <c r="J253" s="1128">
        <v>-8066756150</v>
      </c>
      <c r="K253" s="1128">
        <v>0</v>
      </c>
      <c r="L253" s="1128">
        <v>0</v>
      </c>
      <c r="M253" s="1128">
        <v>-8066756150</v>
      </c>
      <c r="N253" s="1129">
        <v>0</v>
      </c>
      <c r="O253" s="1128">
        <v>-8066756150</v>
      </c>
      <c r="P253" s="1127">
        <v>-2984699775.5</v>
      </c>
      <c r="Q253" s="1127">
        <v>0</v>
      </c>
      <c r="R253" s="1127">
        <v>0</v>
      </c>
      <c r="S253" s="1127">
        <v>0</v>
      </c>
      <c r="T253" s="1130">
        <v>0</v>
      </c>
      <c r="U253" s="1130">
        <v>0</v>
      </c>
      <c r="V253" s="1130">
        <v>0</v>
      </c>
      <c r="W253" s="1127">
        <v>0</v>
      </c>
      <c r="X253" s="1130">
        <v>-2984699775.5</v>
      </c>
      <c r="Y253" s="735">
        <v>0.37</v>
      </c>
      <c r="Z253" s="1131">
        <v>0</v>
      </c>
      <c r="AA253" s="1131">
        <v>-2984699775.5</v>
      </c>
      <c r="AB253" s="1131">
        <v>0</v>
      </c>
      <c r="AC253" s="1131">
        <v>-2155700653.71</v>
      </c>
      <c r="AD253" s="1131">
        <v>0</v>
      </c>
      <c r="AE253" s="1131">
        <v>-828999121.78999996</v>
      </c>
      <c r="AF253" s="126"/>
      <c r="AG253" s="126"/>
      <c r="AH253" s="126"/>
      <c r="AI253" s="126"/>
      <c r="AJ253" s="126"/>
      <c r="AK253" s="126"/>
      <c r="AL253" s="126">
        <v>253</v>
      </c>
    </row>
    <row r="254" spans="1:38">
      <c r="A254" s="721" t="s">
        <v>1849</v>
      </c>
      <c r="B254" s="722">
        <v>13</v>
      </c>
      <c r="C254" s="722">
        <v>1351</v>
      </c>
      <c r="D254" s="722">
        <v>135110</v>
      </c>
      <c r="E254" s="721">
        <v>1351100600</v>
      </c>
      <c r="F254" s="721" t="s">
        <v>539</v>
      </c>
      <c r="G254" s="1127">
        <v>1108063355</v>
      </c>
      <c r="H254" s="1128">
        <v>0</v>
      </c>
      <c r="I254" s="1128">
        <v>0</v>
      </c>
      <c r="J254" s="1128">
        <v>-1108063355</v>
      </c>
      <c r="K254" s="1128">
        <v>0</v>
      </c>
      <c r="L254" s="1128">
        <v>0</v>
      </c>
      <c r="M254" s="1128">
        <v>-1108063355</v>
      </c>
      <c r="N254" s="1129">
        <v>0</v>
      </c>
      <c r="O254" s="1128">
        <v>-1108063355</v>
      </c>
      <c r="P254" s="1127">
        <v>-409983441.35000002</v>
      </c>
      <c r="Q254" s="1127">
        <v>0</v>
      </c>
      <c r="R254" s="1127">
        <v>0</v>
      </c>
      <c r="S254" s="1127">
        <v>0</v>
      </c>
      <c r="T254" s="1130">
        <v>0</v>
      </c>
      <c r="U254" s="1130">
        <v>0</v>
      </c>
      <c r="V254" s="1130">
        <v>0</v>
      </c>
      <c r="W254" s="1127">
        <v>0</v>
      </c>
      <c r="X254" s="1130">
        <v>-409983441.35000002</v>
      </c>
      <c r="Y254" s="735">
        <v>0.37</v>
      </c>
      <c r="Z254" s="1131">
        <v>0</v>
      </c>
      <c r="AA254" s="1131">
        <v>-409983441.35000002</v>
      </c>
      <c r="AB254" s="1131">
        <v>0</v>
      </c>
      <c r="AC254" s="1131">
        <v>-1495080457.78</v>
      </c>
      <c r="AD254" s="1131">
        <v>0</v>
      </c>
      <c r="AE254" s="1131">
        <v>1085097016.4299998</v>
      </c>
      <c r="AF254" s="126"/>
      <c r="AG254" s="126"/>
      <c r="AH254" s="126"/>
      <c r="AI254" s="126"/>
      <c r="AJ254" s="126"/>
      <c r="AK254" s="126"/>
      <c r="AL254" s="126">
        <v>254</v>
      </c>
    </row>
    <row r="255" spans="1:38">
      <c r="A255" s="721" t="s">
        <v>1849</v>
      </c>
      <c r="B255" s="722">
        <v>13</v>
      </c>
      <c r="C255" s="722">
        <v>1351</v>
      </c>
      <c r="D255" s="722">
        <v>135110</v>
      </c>
      <c r="E255" s="721">
        <v>1351100601</v>
      </c>
      <c r="F255" s="721" t="s">
        <v>540</v>
      </c>
      <c r="G255" s="1127">
        <v>31309615260</v>
      </c>
      <c r="H255" s="1128">
        <v>0</v>
      </c>
      <c r="I255" s="1128">
        <v>0</v>
      </c>
      <c r="J255" s="1128">
        <v>-31309615260</v>
      </c>
      <c r="K255" s="1128">
        <v>0</v>
      </c>
      <c r="L255" s="1128">
        <v>0</v>
      </c>
      <c r="M255" s="1128">
        <v>-31309615260</v>
      </c>
      <c r="N255" s="1129">
        <v>0</v>
      </c>
      <c r="O255" s="1128">
        <v>-31309615260</v>
      </c>
      <c r="P255" s="1127">
        <v>-11584557646.200001</v>
      </c>
      <c r="Q255" s="1127">
        <v>0</v>
      </c>
      <c r="R255" s="1127">
        <v>0</v>
      </c>
      <c r="S255" s="1127">
        <v>0</v>
      </c>
      <c r="T255" s="1130">
        <v>0</v>
      </c>
      <c r="U255" s="1130">
        <v>0</v>
      </c>
      <c r="V255" s="1130">
        <v>0</v>
      </c>
      <c r="W255" s="1127">
        <v>0</v>
      </c>
      <c r="X255" s="1130">
        <v>-11584557646.200001</v>
      </c>
      <c r="Y255" s="735">
        <v>0.37000000000000005</v>
      </c>
      <c r="Z255" s="1131">
        <v>0</v>
      </c>
      <c r="AA255" s="1131">
        <v>-11584557646.200001</v>
      </c>
      <c r="AB255" s="1131">
        <v>0</v>
      </c>
      <c r="AC255" s="1131">
        <v>-3862466935.9899998</v>
      </c>
      <c r="AD255" s="1131">
        <v>0</v>
      </c>
      <c r="AE255" s="1131">
        <v>-7722090710.210001</v>
      </c>
      <c r="AF255" s="126"/>
      <c r="AG255" s="126"/>
      <c r="AH255" s="126"/>
      <c r="AI255" s="126"/>
      <c r="AJ255" s="126"/>
      <c r="AK255" s="126"/>
      <c r="AL255" s="126">
        <v>255</v>
      </c>
    </row>
    <row r="256" spans="1:38">
      <c r="A256" s="721" t="s">
        <v>1849</v>
      </c>
      <c r="B256" s="722">
        <v>13</v>
      </c>
      <c r="C256" s="722">
        <v>1351</v>
      </c>
      <c r="D256" s="722">
        <v>135115</v>
      </c>
      <c r="E256" s="721">
        <v>1351150001</v>
      </c>
      <c r="F256" s="721" t="s">
        <v>3138</v>
      </c>
      <c r="G256" s="1127">
        <v>0</v>
      </c>
      <c r="H256" s="1128">
        <v>0</v>
      </c>
      <c r="I256" s="1128">
        <v>0</v>
      </c>
      <c r="J256" s="1128">
        <v>0</v>
      </c>
      <c r="K256" s="1128">
        <v>0</v>
      </c>
      <c r="L256" s="1128">
        <v>0</v>
      </c>
      <c r="M256" s="1128">
        <v>0</v>
      </c>
      <c r="N256" s="1129">
        <v>0</v>
      </c>
      <c r="O256" s="1128">
        <v>0</v>
      </c>
      <c r="P256" s="1127">
        <v>0</v>
      </c>
      <c r="Q256" s="1127">
        <v>0</v>
      </c>
      <c r="R256" s="1127">
        <v>0</v>
      </c>
      <c r="S256" s="1127">
        <v>0</v>
      </c>
      <c r="T256" s="1130">
        <v>0</v>
      </c>
      <c r="U256" s="1130">
        <v>0</v>
      </c>
      <c r="V256" s="1130">
        <v>0</v>
      </c>
      <c r="W256" s="1127">
        <v>0</v>
      </c>
      <c r="X256" s="1130">
        <v>0</v>
      </c>
      <c r="Y256" s="735">
        <v>0</v>
      </c>
      <c r="Z256" s="1131">
        <v>0</v>
      </c>
      <c r="AA256" s="1131">
        <v>0</v>
      </c>
      <c r="AB256" s="1131">
        <v>0</v>
      </c>
      <c r="AC256" s="1131">
        <v>0</v>
      </c>
      <c r="AD256" s="1131">
        <v>0</v>
      </c>
      <c r="AE256" s="1131">
        <v>0</v>
      </c>
      <c r="AF256" s="126"/>
      <c r="AG256" s="126"/>
      <c r="AH256" s="126"/>
      <c r="AI256" s="126"/>
      <c r="AJ256" s="126"/>
      <c r="AK256" s="126"/>
      <c r="AL256" s="126">
        <v>256</v>
      </c>
    </row>
    <row r="257" spans="1:38">
      <c r="A257" s="721" t="s">
        <v>1849</v>
      </c>
      <c r="B257" s="722">
        <v>13</v>
      </c>
      <c r="C257" s="722">
        <v>1351</v>
      </c>
      <c r="D257" s="722">
        <v>135115</v>
      </c>
      <c r="E257" s="721">
        <v>1351150104</v>
      </c>
      <c r="F257" s="721" t="s">
        <v>3921</v>
      </c>
      <c r="G257" s="1127">
        <v>0</v>
      </c>
      <c r="H257" s="1128">
        <v>0</v>
      </c>
      <c r="I257" s="1128">
        <v>0</v>
      </c>
      <c r="J257" s="1128">
        <v>0</v>
      </c>
      <c r="K257" s="1128">
        <v>0</v>
      </c>
      <c r="L257" s="1128">
        <v>0</v>
      </c>
      <c r="M257" s="1128">
        <v>0</v>
      </c>
      <c r="N257" s="1129">
        <v>0</v>
      </c>
      <c r="O257" s="1128">
        <v>0</v>
      </c>
      <c r="P257" s="1127">
        <v>0</v>
      </c>
      <c r="Q257" s="1127">
        <v>0</v>
      </c>
      <c r="R257" s="1127">
        <v>0</v>
      </c>
      <c r="S257" s="1127">
        <v>0</v>
      </c>
      <c r="T257" s="1130">
        <v>0</v>
      </c>
      <c r="U257" s="1130">
        <v>0</v>
      </c>
      <c r="V257" s="1130">
        <v>0</v>
      </c>
      <c r="W257" s="1127">
        <v>0</v>
      </c>
      <c r="X257" s="1130">
        <v>0</v>
      </c>
      <c r="Y257" s="735">
        <v>0</v>
      </c>
      <c r="Z257" s="1131">
        <v>0</v>
      </c>
      <c r="AA257" s="1131">
        <v>0</v>
      </c>
      <c r="AB257" s="1131">
        <v>0</v>
      </c>
      <c r="AC257" s="1131">
        <v>0</v>
      </c>
      <c r="AD257" s="1131">
        <v>0</v>
      </c>
      <c r="AE257" s="1131">
        <v>0</v>
      </c>
      <c r="AF257" s="126"/>
      <c r="AG257" s="126"/>
      <c r="AH257" s="126"/>
      <c r="AI257" s="126"/>
      <c r="AJ257" s="126"/>
      <c r="AK257" s="126"/>
      <c r="AL257" s="126">
        <v>257</v>
      </c>
    </row>
    <row r="258" spans="1:38">
      <c r="A258" s="721" t="s">
        <v>1849</v>
      </c>
      <c r="B258" s="722">
        <v>13</v>
      </c>
      <c r="C258" s="722">
        <v>1351</v>
      </c>
      <c r="D258" s="722">
        <v>135115</v>
      </c>
      <c r="E258" s="721">
        <v>1351150111</v>
      </c>
      <c r="F258" s="721" t="s">
        <v>541</v>
      </c>
      <c r="G258" s="1127">
        <v>11372645415</v>
      </c>
      <c r="H258" s="1128">
        <v>0</v>
      </c>
      <c r="I258" s="1128">
        <v>0</v>
      </c>
      <c r="J258" s="1128">
        <v>-11372645415</v>
      </c>
      <c r="K258" s="1128">
        <v>0</v>
      </c>
      <c r="L258" s="1128">
        <v>0</v>
      </c>
      <c r="M258" s="1128">
        <v>-11372645415</v>
      </c>
      <c r="N258" s="1129">
        <v>0</v>
      </c>
      <c r="O258" s="1128">
        <v>-11372645415</v>
      </c>
      <c r="P258" s="1127">
        <v>-4207878803.5499997</v>
      </c>
      <c r="Q258" s="1127">
        <v>0</v>
      </c>
      <c r="R258" s="1127">
        <v>0</v>
      </c>
      <c r="S258" s="1127">
        <v>0</v>
      </c>
      <c r="T258" s="1130">
        <v>0</v>
      </c>
      <c r="U258" s="1130">
        <v>0</v>
      </c>
      <c r="V258" s="1130">
        <v>0</v>
      </c>
      <c r="W258" s="1127">
        <v>0</v>
      </c>
      <c r="X258" s="1130">
        <v>-4207878803.5499997</v>
      </c>
      <c r="Y258" s="735">
        <v>0.37</v>
      </c>
      <c r="Z258" s="1131">
        <v>0</v>
      </c>
      <c r="AA258" s="1131">
        <v>-4207878803.5499997</v>
      </c>
      <c r="AB258" s="1131">
        <v>0</v>
      </c>
      <c r="AC258" s="1131">
        <v>0</v>
      </c>
      <c r="AD258" s="1131">
        <v>0</v>
      </c>
      <c r="AE258" s="1131">
        <v>-4207878803.5499997</v>
      </c>
      <c r="AF258" s="126"/>
      <c r="AG258" s="126"/>
      <c r="AH258" s="126"/>
      <c r="AI258" s="126"/>
      <c r="AJ258" s="126"/>
      <c r="AK258" s="126"/>
      <c r="AL258" s="126">
        <v>258</v>
      </c>
    </row>
    <row r="259" spans="1:38">
      <c r="A259" s="721" t="s">
        <v>1849</v>
      </c>
      <c r="B259" s="722">
        <v>13</v>
      </c>
      <c r="C259" s="722">
        <v>1351</v>
      </c>
      <c r="D259" s="722">
        <v>135115</v>
      </c>
      <c r="E259" s="721">
        <v>1351150126</v>
      </c>
      <c r="F259" s="721" t="s">
        <v>3922</v>
      </c>
      <c r="G259" s="1127">
        <v>0</v>
      </c>
      <c r="H259" s="1128">
        <v>0</v>
      </c>
      <c r="I259" s="1128">
        <v>0</v>
      </c>
      <c r="J259" s="1128">
        <v>0</v>
      </c>
      <c r="K259" s="1128">
        <v>0</v>
      </c>
      <c r="L259" s="1128">
        <v>0</v>
      </c>
      <c r="M259" s="1128">
        <v>0</v>
      </c>
      <c r="N259" s="1129">
        <v>0</v>
      </c>
      <c r="O259" s="1128">
        <v>0</v>
      </c>
      <c r="P259" s="1127">
        <v>0</v>
      </c>
      <c r="Q259" s="1127">
        <v>0</v>
      </c>
      <c r="R259" s="1127">
        <v>0</v>
      </c>
      <c r="S259" s="1127">
        <v>0</v>
      </c>
      <c r="T259" s="1130">
        <v>0</v>
      </c>
      <c r="U259" s="1130">
        <v>0</v>
      </c>
      <c r="V259" s="1130">
        <v>0</v>
      </c>
      <c r="W259" s="1127">
        <v>0</v>
      </c>
      <c r="X259" s="1130">
        <v>0</v>
      </c>
      <c r="Y259" s="735">
        <v>0</v>
      </c>
      <c r="Z259" s="1131">
        <v>0</v>
      </c>
      <c r="AA259" s="1131">
        <v>0</v>
      </c>
      <c r="AB259" s="1131">
        <v>0</v>
      </c>
      <c r="AC259" s="1131">
        <v>0</v>
      </c>
      <c r="AD259" s="1131">
        <v>0</v>
      </c>
      <c r="AE259" s="1131">
        <v>0</v>
      </c>
      <c r="AF259" s="126"/>
      <c r="AG259" s="126"/>
      <c r="AH259" s="126"/>
      <c r="AI259" s="126"/>
      <c r="AJ259" s="126"/>
      <c r="AK259" s="126"/>
      <c r="AL259" s="126">
        <v>259</v>
      </c>
    </row>
    <row r="260" spans="1:38">
      <c r="A260" s="721" t="s">
        <v>1849</v>
      </c>
      <c r="B260" s="722">
        <v>13</v>
      </c>
      <c r="C260" s="722">
        <v>1351</v>
      </c>
      <c r="D260" s="722">
        <v>135120</v>
      </c>
      <c r="E260" s="721">
        <v>1351200001</v>
      </c>
      <c r="F260" s="721" t="s">
        <v>3240</v>
      </c>
      <c r="G260" s="1127">
        <v>11134392618</v>
      </c>
      <c r="H260" s="1128">
        <v>0</v>
      </c>
      <c r="I260" s="1128">
        <v>0</v>
      </c>
      <c r="J260" s="1128">
        <v>-11134392618</v>
      </c>
      <c r="K260" s="1128">
        <v>0</v>
      </c>
      <c r="L260" s="1128">
        <v>0</v>
      </c>
      <c r="M260" s="1128">
        <v>-11134392618</v>
      </c>
      <c r="N260" s="1129">
        <v>0</v>
      </c>
      <c r="O260" s="1128">
        <v>-11134392618</v>
      </c>
      <c r="P260" s="1127">
        <v>-4119725268.6599998</v>
      </c>
      <c r="Q260" s="1127">
        <v>0</v>
      </c>
      <c r="R260" s="1127">
        <v>0</v>
      </c>
      <c r="S260" s="1127">
        <v>0</v>
      </c>
      <c r="T260" s="1130">
        <v>0</v>
      </c>
      <c r="U260" s="1130">
        <v>0</v>
      </c>
      <c r="V260" s="1130">
        <v>0</v>
      </c>
      <c r="W260" s="1127">
        <v>0</v>
      </c>
      <c r="X260" s="1130">
        <v>-4119725268.6599998</v>
      </c>
      <c r="Y260" s="735">
        <v>0.37</v>
      </c>
      <c r="Z260" s="1131">
        <v>0</v>
      </c>
      <c r="AA260" s="1131">
        <v>-4119725268.6599998</v>
      </c>
      <c r="AB260" s="1131">
        <v>0</v>
      </c>
      <c r="AC260" s="1131">
        <v>0</v>
      </c>
      <c r="AD260" s="1131">
        <v>0</v>
      </c>
      <c r="AE260" s="1131">
        <v>-4119725268.6599998</v>
      </c>
      <c r="AF260" s="126"/>
      <c r="AG260" s="126"/>
      <c r="AH260" s="126"/>
      <c r="AI260" s="126"/>
      <c r="AJ260" s="126"/>
      <c r="AK260" s="126"/>
      <c r="AL260" s="126">
        <v>260</v>
      </c>
    </row>
    <row r="261" spans="1:38">
      <c r="A261" s="721" t="s">
        <v>1849</v>
      </c>
      <c r="B261" s="722">
        <v>13</v>
      </c>
      <c r="C261" s="722">
        <v>1351</v>
      </c>
      <c r="D261" s="722">
        <v>135120</v>
      </c>
      <c r="E261" s="721">
        <v>1351200104</v>
      </c>
      <c r="F261" s="721" t="s">
        <v>3923</v>
      </c>
      <c r="G261" s="1127">
        <v>0</v>
      </c>
      <c r="H261" s="1128">
        <v>0</v>
      </c>
      <c r="I261" s="1128">
        <v>0</v>
      </c>
      <c r="J261" s="1128">
        <v>0</v>
      </c>
      <c r="K261" s="1128">
        <v>0</v>
      </c>
      <c r="L261" s="1128">
        <v>0</v>
      </c>
      <c r="M261" s="1128">
        <v>0</v>
      </c>
      <c r="N261" s="1129">
        <v>0</v>
      </c>
      <c r="O261" s="1128">
        <v>0</v>
      </c>
      <c r="P261" s="1127">
        <v>0</v>
      </c>
      <c r="Q261" s="1127">
        <v>0</v>
      </c>
      <c r="R261" s="1127">
        <v>0</v>
      </c>
      <c r="S261" s="1127">
        <v>0</v>
      </c>
      <c r="T261" s="1130">
        <v>0</v>
      </c>
      <c r="U261" s="1130">
        <v>0</v>
      </c>
      <c r="V261" s="1130">
        <v>0</v>
      </c>
      <c r="W261" s="1127">
        <v>0</v>
      </c>
      <c r="X261" s="1130">
        <v>0</v>
      </c>
      <c r="Y261" s="735">
        <v>0</v>
      </c>
      <c r="Z261" s="1131">
        <v>0</v>
      </c>
      <c r="AA261" s="1131">
        <v>0</v>
      </c>
      <c r="AB261" s="1131">
        <v>0</v>
      </c>
      <c r="AC261" s="1131">
        <v>0</v>
      </c>
      <c r="AD261" s="1131">
        <v>0</v>
      </c>
      <c r="AE261" s="1131">
        <v>0</v>
      </c>
      <c r="AF261" s="126"/>
      <c r="AG261" s="126"/>
      <c r="AH261" s="126"/>
      <c r="AI261" s="126"/>
      <c r="AJ261" s="126"/>
      <c r="AK261" s="126"/>
      <c r="AL261" s="126">
        <v>261</v>
      </c>
    </row>
    <row r="262" spans="1:38">
      <c r="A262" s="721" t="s">
        <v>1849</v>
      </c>
      <c r="B262" s="722">
        <v>13</v>
      </c>
      <c r="C262" s="722">
        <v>1351</v>
      </c>
      <c r="D262" s="722">
        <v>135120</v>
      </c>
      <c r="E262" s="721">
        <v>1351200111</v>
      </c>
      <c r="F262" s="721" t="s">
        <v>3139</v>
      </c>
      <c r="G262" s="1127">
        <v>0</v>
      </c>
      <c r="H262" s="1128">
        <v>0</v>
      </c>
      <c r="I262" s="1128">
        <v>0</v>
      </c>
      <c r="J262" s="1128">
        <v>0</v>
      </c>
      <c r="K262" s="1128">
        <v>0</v>
      </c>
      <c r="L262" s="1128">
        <v>0</v>
      </c>
      <c r="M262" s="1128">
        <v>0</v>
      </c>
      <c r="N262" s="1129">
        <v>0</v>
      </c>
      <c r="O262" s="1128">
        <v>0</v>
      </c>
      <c r="P262" s="1127">
        <v>0</v>
      </c>
      <c r="Q262" s="1127">
        <v>0</v>
      </c>
      <c r="R262" s="1127">
        <v>0</v>
      </c>
      <c r="S262" s="1127">
        <v>0</v>
      </c>
      <c r="T262" s="1130">
        <v>0</v>
      </c>
      <c r="U262" s="1130">
        <v>0</v>
      </c>
      <c r="V262" s="1130">
        <v>0</v>
      </c>
      <c r="W262" s="1127">
        <v>0</v>
      </c>
      <c r="X262" s="1130">
        <v>0</v>
      </c>
      <c r="Y262" s="735">
        <v>0</v>
      </c>
      <c r="Z262" s="1131">
        <v>0</v>
      </c>
      <c r="AA262" s="1131">
        <v>0</v>
      </c>
      <c r="AB262" s="1131">
        <v>0</v>
      </c>
      <c r="AC262" s="1131">
        <v>0</v>
      </c>
      <c r="AD262" s="1131">
        <v>0</v>
      </c>
      <c r="AE262" s="1131">
        <v>0</v>
      </c>
      <c r="AF262" s="126"/>
      <c r="AG262" s="126"/>
      <c r="AH262" s="126"/>
      <c r="AI262" s="126"/>
      <c r="AJ262" s="126"/>
      <c r="AK262" s="126"/>
      <c r="AL262" s="126">
        <v>262</v>
      </c>
    </row>
    <row r="263" spans="1:38">
      <c r="A263" s="721" t="s">
        <v>1849</v>
      </c>
      <c r="B263" s="722">
        <v>13</v>
      </c>
      <c r="C263" s="722">
        <v>1351</v>
      </c>
      <c r="D263" s="722">
        <v>135130</v>
      </c>
      <c r="E263" s="721">
        <v>1351302500</v>
      </c>
      <c r="F263" s="721" t="s">
        <v>542</v>
      </c>
      <c r="G263" s="1127">
        <v>-1675590297</v>
      </c>
      <c r="H263" s="1128">
        <v>0</v>
      </c>
      <c r="I263" s="1128">
        <v>0</v>
      </c>
      <c r="J263" s="1128">
        <v>1675590297</v>
      </c>
      <c r="K263" s="1128">
        <v>0</v>
      </c>
      <c r="L263" s="1128">
        <v>1675590297</v>
      </c>
      <c r="M263" s="1128">
        <v>0</v>
      </c>
      <c r="N263" s="1129">
        <v>0</v>
      </c>
      <c r="O263" s="1128">
        <v>1675590297</v>
      </c>
      <c r="P263" s="1127">
        <v>619968409.88999999</v>
      </c>
      <c r="Q263" s="1127">
        <v>0</v>
      </c>
      <c r="R263" s="1127">
        <v>0</v>
      </c>
      <c r="S263" s="1127">
        <v>0</v>
      </c>
      <c r="T263" s="1130">
        <v>0</v>
      </c>
      <c r="U263" s="1130">
        <v>0</v>
      </c>
      <c r="V263" s="1130">
        <v>0</v>
      </c>
      <c r="W263" s="1127">
        <v>0</v>
      </c>
      <c r="X263" s="1130">
        <v>619968409.88999999</v>
      </c>
      <c r="Y263" s="735">
        <v>0.37</v>
      </c>
      <c r="Z263" s="1131">
        <v>619968409.88999999</v>
      </c>
      <c r="AA263" s="1131">
        <v>0</v>
      </c>
      <c r="AB263" s="1131">
        <v>8786664924.4300003</v>
      </c>
      <c r="AC263" s="1131">
        <v>0</v>
      </c>
      <c r="AD263" s="1131">
        <v>-8166696514.54</v>
      </c>
      <c r="AE263" s="1131">
        <v>0</v>
      </c>
      <c r="AF263" s="126"/>
      <c r="AG263" s="126"/>
      <c r="AH263" s="126"/>
      <c r="AI263" s="126"/>
      <c r="AJ263" s="126"/>
      <c r="AK263" s="126"/>
      <c r="AL263" s="126">
        <v>263</v>
      </c>
    </row>
    <row r="264" spans="1:38">
      <c r="A264" s="721" t="s">
        <v>1849</v>
      </c>
      <c r="B264" s="722">
        <v>13</v>
      </c>
      <c r="C264" s="722">
        <v>1351</v>
      </c>
      <c r="D264" s="722">
        <v>135130</v>
      </c>
      <c r="E264" s="721">
        <v>1351302501</v>
      </c>
      <c r="F264" s="721" t="s">
        <v>3924</v>
      </c>
      <c r="G264" s="1127">
        <v>-8297009287</v>
      </c>
      <c r="H264" s="1128">
        <v>0</v>
      </c>
      <c r="I264" s="1128">
        <v>0</v>
      </c>
      <c r="J264" s="1128">
        <v>8297009287</v>
      </c>
      <c r="K264" s="1128">
        <v>0</v>
      </c>
      <c r="L264" s="1128">
        <v>8297009287</v>
      </c>
      <c r="M264" s="1128">
        <v>0</v>
      </c>
      <c r="N264" s="1129">
        <v>0</v>
      </c>
      <c r="O264" s="1128">
        <v>8297009287</v>
      </c>
      <c r="P264" s="1127">
        <v>3069893436.1900001</v>
      </c>
      <c r="Q264" s="1127">
        <v>0</v>
      </c>
      <c r="R264" s="1127">
        <v>0</v>
      </c>
      <c r="S264" s="1127">
        <v>0</v>
      </c>
      <c r="T264" s="1130">
        <v>0</v>
      </c>
      <c r="U264" s="1130">
        <v>0</v>
      </c>
      <c r="V264" s="1130">
        <v>0</v>
      </c>
      <c r="W264" s="1127">
        <v>0</v>
      </c>
      <c r="X264" s="1130">
        <v>3069893436.1900001</v>
      </c>
      <c r="Y264" s="735">
        <v>0.37</v>
      </c>
      <c r="Z264" s="1131">
        <v>3069893436.1900001</v>
      </c>
      <c r="AA264" s="1131">
        <v>0</v>
      </c>
      <c r="AB264" s="1131">
        <v>2248872554.4699998</v>
      </c>
      <c r="AC264" s="1131">
        <v>0</v>
      </c>
      <c r="AD264" s="1131">
        <v>821020881.72000027</v>
      </c>
      <c r="AE264" s="1131">
        <v>0</v>
      </c>
      <c r="AF264" s="126"/>
      <c r="AG264" s="126"/>
      <c r="AH264" s="126"/>
      <c r="AI264" s="126"/>
      <c r="AJ264" s="126"/>
      <c r="AK264" s="126"/>
      <c r="AL264" s="126">
        <v>264</v>
      </c>
    </row>
    <row r="265" spans="1:38">
      <c r="A265" s="721" t="s">
        <v>1849</v>
      </c>
      <c r="B265" s="722">
        <v>13</v>
      </c>
      <c r="C265" s="722">
        <v>1351</v>
      </c>
      <c r="D265" s="722">
        <v>135135</v>
      </c>
      <c r="E265" s="721">
        <v>1351352601</v>
      </c>
      <c r="F265" s="721" t="s">
        <v>543</v>
      </c>
      <c r="G265" s="1127">
        <v>-1105448879</v>
      </c>
      <c r="H265" s="1128">
        <v>0</v>
      </c>
      <c r="I265" s="1128">
        <v>0</v>
      </c>
      <c r="J265" s="1128">
        <v>1105448879</v>
      </c>
      <c r="K265" s="1128">
        <v>0</v>
      </c>
      <c r="L265" s="1128">
        <v>1105448879</v>
      </c>
      <c r="M265" s="1128">
        <v>0</v>
      </c>
      <c r="N265" s="1129">
        <v>0</v>
      </c>
      <c r="O265" s="1128">
        <v>1105448879</v>
      </c>
      <c r="P265" s="1127">
        <v>409016085.23000002</v>
      </c>
      <c r="Q265" s="1127">
        <v>0</v>
      </c>
      <c r="R265" s="1127">
        <v>0</v>
      </c>
      <c r="S265" s="1127">
        <v>0</v>
      </c>
      <c r="T265" s="1130">
        <v>0</v>
      </c>
      <c r="U265" s="1130">
        <v>0</v>
      </c>
      <c r="V265" s="1130">
        <v>0</v>
      </c>
      <c r="W265" s="1127">
        <v>0</v>
      </c>
      <c r="X265" s="1130">
        <v>409016085.23000002</v>
      </c>
      <c r="Y265" s="735">
        <v>0.37</v>
      </c>
      <c r="Z265" s="1131">
        <v>409016085.23000002</v>
      </c>
      <c r="AA265" s="1131">
        <v>0</v>
      </c>
      <c r="AB265" s="1131">
        <v>1491846325.8899999</v>
      </c>
      <c r="AC265" s="1131">
        <v>0</v>
      </c>
      <c r="AD265" s="1131">
        <v>-1082830240.6599998</v>
      </c>
      <c r="AE265" s="1131">
        <v>0</v>
      </c>
      <c r="AF265" s="126"/>
      <c r="AG265" s="126"/>
      <c r="AH265" s="126"/>
      <c r="AI265" s="126"/>
      <c r="AJ265" s="126"/>
      <c r="AK265" s="126"/>
      <c r="AL265" s="126">
        <v>265</v>
      </c>
    </row>
    <row r="266" spans="1:38">
      <c r="A266" s="721" t="s">
        <v>1849</v>
      </c>
      <c r="B266" s="722">
        <v>13</v>
      </c>
      <c r="C266" s="722">
        <v>1351</v>
      </c>
      <c r="D266" s="722">
        <v>135135</v>
      </c>
      <c r="E266" s="721">
        <v>1351352603</v>
      </c>
      <c r="F266" s="721" t="s">
        <v>544</v>
      </c>
      <c r="G266" s="1127">
        <v>-147347305</v>
      </c>
      <c r="H266" s="1128">
        <v>0</v>
      </c>
      <c r="I266" s="1128">
        <v>0</v>
      </c>
      <c r="J266" s="1128">
        <v>147347305</v>
      </c>
      <c r="K266" s="1128">
        <v>0</v>
      </c>
      <c r="L266" s="1128">
        <v>147347305</v>
      </c>
      <c r="M266" s="1128">
        <v>0</v>
      </c>
      <c r="N266" s="1129">
        <v>0</v>
      </c>
      <c r="O266" s="1128">
        <v>147347305</v>
      </c>
      <c r="P266" s="1127">
        <v>54518502.850000001</v>
      </c>
      <c r="Q266" s="1127">
        <v>0</v>
      </c>
      <c r="R266" s="1127">
        <v>0</v>
      </c>
      <c r="S266" s="1127">
        <v>0</v>
      </c>
      <c r="T266" s="1130">
        <v>0</v>
      </c>
      <c r="U266" s="1130">
        <v>0</v>
      </c>
      <c r="V266" s="1130">
        <v>0</v>
      </c>
      <c r="W266" s="1127">
        <v>0</v>
      </c>
      <c r="X266" s="1130">
        <v>54518502.850000001</v>
      </c>
      <c r="Y266" s="735">
        <v>0.37</v>
      </c>
      <c r="Z266" s="1131">
        <v>54518502.850000001</v>
      </c>
      <c r="AA266" s="1131">
        <v>0</v>
      </c>
      <c r="AB266" s="1131">
        <v>9644449.5999999996</v>
      </c>
      <c r="AC266" s="1131">
        <v>0</v>
      </c>
      <c r="AD266" s="1131">
        <v>44874053.25</v>
      </c>
      <c r="AE266" s="1131">
        <v>0</v>
      </c>
      <c r="AF266" s="126"/>
      <c r="AG266" s="126"/>
      <c r="AH266" s="126"/>
      <c r="AI266" s="126"/>
      <c r="AJ266" s="126"/>
      <c r="AK266" s="126"/>
      <c r="AL266" s="126">
        <v>266</v>
      </c>
    </row>
    <row r="267" spans="1:38">
      <c r="A267" s="721" t="s">
        <v>1849</v>
      </c>
      <c r="B267" s="722">
        <v>13</v>
      </c>
      <c r="C267" s="722">
        <v>1351</v>
      </c>
      <c r="D267" s="722">
        <v>135135</v>
      </c>
      <c r="E267" s="721">
        <v>1351352605</v>
      </c>
      <c r="F267" s="721" t="s">
        <v>545</v>
      </c>
      <c r="G267" s="1127">
        <v>-269895400</v>
      </c>
      <c r="H267" s="1128">
        <v>0</v>
      </c>
      <c r="I267" s="1128">
        <v>0</v>
      </c>
      <c r="J267" s="1128">
        <v>269895400</v>
      </c>
      <c r="K267" s="1128">
        <v>0</v>
      </c>
      <c r="L267" s="1128">
        <v>269895400</v>
      </c>
      <c r="M267" s="1128">
        <v>0</v>
      </c>
      <c r="N267" s="1129">
        <v>0</v>
      </c>
      <c r="O267" s="1128">
        <v>269895400</v>
      </c>
      <c r="P267" s="1127">
        <v>99861298</v>
      </c>
      <c r="Q267" s="1127">
        <v>0</v>
      </c>
      <c r="R267" s="1127">
        <v>0</v>
      </c>
      <c r="S267" s="1127">
        <v>0</v>
      </c>
      <c r="T267" s="1130">
        <v>0</v>
      </c>
      <c r="U267" s="1130">
        <v>0</v>
      </c>
      <c r="V267" s="1130">
        <v>0</v>
      </c>
      <c r="W267" s="1127">
        <v>0</v>
      </c>
      <c r="X267" s="1130">
        <v>99861298</v>
      </c>
      <c r="Y267" s="735">
        <v>0.37</v>
      </c>
      <c r="Z267" s="1131">
        <v>99861298</v>
      </c>
      <c r="AA267" s="1131">
        <v>0</v>
      </c>
      <c r="AB267" s="1131">
        <v>34889528.140000001</v>
      </c>
      <c r="AC267" s="1131">
        <v>0</v>
      </c>
      <c r="AD267" s="1131">
        <v>64971769.859999999</v>
      </c>
      <c r="AE267" s="1131">
        <v>0</v>
      </c>
      <c r="AF267" s="126"/>
      <c r="AG267" s="126"/>
      <c r="AH267" s="126"/>
      <c r="AI267" s="126"/>
      <c r="AJ267" s="126"/>
      <c r="AK267" s="126"/>
      <c r="AL267" s="126">
        <v>267</v>
      </c>
    </row>
    <row r="268" spans="1:38">
      <c r="A268" s="721" t="s">
        <v>1849</v>
      </c>
      <c r="B268" s="722">
        <v>13</v>
      </c>
      <c r="C268" s="722">
        <v>1351</v>
      </c>
      <c r="D268" s="722">
        <v>135135</v>
      </c>
      <c r="E268" s="721">
        <v>1351352607</v>
      </c>
      <c r="F268" s="721" t="s">
        <v>3381</v>
      </c>
      <c r="G268" s="1127">
        <v>-24064541</v>
      </c>
      <c r="H268" s="1128">
        <v>0</v>
      </c>
      <c r="I268" s="1128">
        <v>0</v>
      </c>
      <c r="J268" s="1128">
        <v>24064541</v>
      </c>
      <c r="K268" s="1128">
        <v>0</v>
      </c>
      <c r="L268" s="1128">
        <v>24064541</v>
      </c>
      <c r="M268" s="1128">
        <v>0</v>
      </c>
      <c r="N268" s="1129">
        <v>0</v>
      </c>
      <c r="O268" s="1128">
        <v>24064541</v>
      </c>
      <c r="P268" s="1127">
        <v>8903880.1699999999</v>
      </c>
      <c r="Q268" s="1127">
        <v>0</v>
      </c>
      <c r="R268" s="1127">
        <v>0</v>
      </c>
      <c r="S268" s="1127">
        <v>0</v>
      </c>
      <c r="T268" s="1130">
        <v>0</v>
      </c>
      <c r="U268" s="1130">
        <v>0</v>
      </c>
      <c r="V268" s="1130">
        <v>0</v>
      </c>
      <c r="W268" s="1127">
        <v>0</v>
      </c>
      <c r="X268" s="1130">
        <v>8903880.1699999999</v>
      </c>
      <c r="Y268" s="735">
        <v>0.37</v>
      </c>
      <c r="Z268" s="1131">
        <v>8903880.1699999999</v>
      </c>
      <c r="AA268" s="1131">
        <v>0</v>
      </c>
      <c r="AB268" s="1131">
        <v>0</v>
      </c>
      <c r="AC268" s="1131">
        <v>0</v>
      </c>
      <c r="AD268" s="1131">
        <v>8903880.1699999999</v>
      </c>
      <c r="AE268" s="1131">
        <v>0</v>
      </c>
      <c r="AF268" s="126"/>
      <c r="AG268" s="126"/>
      <c r="AH268" s="126"/>
      <c r="AI268" s="126"/>
      <c r="AJ268" s="126"/>
      <c r="AK268" s="126"/>
      <c r="AL268" s="126">
        <v>268</v>
      </c>
    </row>
    <row r="269" spans="1:38">
      <c r="A269" s="721" t="s">
        <v>1849</v>
      </c>
      <c r="B269" s="722">
        <v>13</v>
      </c>
      <c r="C269" s="722">
        <v>1351</v>
      </c>
      <c r="D269" s="722">
        <v>135135</v>
      </c>
      <c r="E269" s="721">
        <v>1351352611</v>
      </c>
      <c r="F269" s="721" t="s">
        <v>3241</v>
      </c>
      <c r="G269" s="1127">
        <v>-331789069</v>
      </c>
      <c r="H269" s="1128">
        <v>0</v>
      </c>
      <c r="I269" s="1128">
        <v>0</v>
      </c>
      <c r="J269" s="1128">
        <v>331789069</v>
      </c>
      <c r="K269" s="1128">
        <v>0</v>
      </c>
      <c r="L269" s="1128">
        <v>331789069</v>
      </c>
      <c r="M269" s="1128">
        <v>0</v>
      </c>
      <c r="N269" s="1129">
        <v>0</v>
      </c>
      <c r="O269" s="1128">
        <v>331789069</v>
      </c>
      <c r="P269" s="1127">
        <v>122761955.53</v>
      </c>
      <c r="Q269" s="1127">
        <v>0</v>
      </c>
      <c r="R269" s="1127">
        <v>0</v>
      </c>
      <c r="S269" s="1127">
        <v>0</v>
      </c>
      <c r="T269" s="1130">
        <v>0</v>
      </c>
      <c r="U269" s="1130">
        <v>0</v>
      </c>
      <c r="V269" s="1130">
        <v>0</v>
      </c>
      <c r="W269" s="1127">
        <v>0</v>
      </c>
      <c r="X269" s="1130">
        <v>122761955.53</v>
      </c>
      <c r="Y269" s="735">
        <v>0.37</v>
      </c>
      <c r="Z269" s="1131">
        <v>122761955.53</v>
      </c>
      <c r="AA269" s="1131">
        <v>0</v>
      </c>
      <c r="AB269" s="1131">
        <v>0</v>
      </c>
      <c r="AC269" s="1131">
        <v>0</v>
      </c>
      <c r="AD269" s="1131">
        <v>122761955.53</v>
      </c>
      <c r="AE269" s="1131">
        <v>0</v>
      </c>
      <c r="AF269" s="126"/>
      <c r="AG269" s="126"/>
      <c r="AH269" s="126"/>
      <c r="AI269" s="126"/>
      <c r="AJ269" s="126"/>
      <c r="AK269" s="126"/>
      <c r="AL269" s="126">
        <v>269</v>
      </c>
    </row>
    <row r="270" spans="1:38">
      <c r="A270" s="721" t="s">
        <v>1849</v>
      </c>
      <c r="B270" s="722">
        <v>13</v>
      </c>
      <c r="C270" s="722">
        <v>1351</v>
      </c>
      <c r="D270" s="722">
        <v>135135</v>
      </c>
      <c r="E270" s="721">
        <v>1351352615</v>
      </c>
      <c r="F270" s="721" t="s">
        <v>546</v>
      </c>
      <c r="G270" s="1127">
        <v>-404867702</v>
      </c>
      <c r="H270" s="1128">
        <v>0</v>
      </c>
      <c r="I270" s="1128">
        <v>0</v>
      </c>
      <c r="J270" s="1128">
        <v>404867702</v>
      </c>
      <c r="K270" s="1128">
        <v>0</v>
      </c>
      <c r="L270" s="1128">
        <v>404867702</v>
      </c>
      <c r="M270" s="1128">
        <v>0</v>
      </c>
      <c r="N270" s="1129">
        <v>0</v>
      </c>
      <c r="O270" s="1128">
        <v>404867702</v>
      </c>
      <c r="P270" s="1127">
        <v>149801049.74000001</v>
      </c>
      <c r="Q270" s="1127">
        <v>0</v>
      </c>
      <c r="R270" s="1127">
        <v>0</v>
      </c>
      <c r="S270" s="1127">
        <v>0</v>
      </c>
      <c r="T270" s="1130">
        <v>0</v>
      </c>
      <c r="U270" s="1130">
        <v>0</v>
      </c>
      <c r="V270" s="1130">
        <v>0</v>
      </c>
      <c r="W270" s="1127">
        <v>0</v>
      </c>
      <c r="X270" s="1130">
        <v>149801049.74000001</v>
      </c>
      <c r="Y270" s="735">
        <v>0.37000000000000005</v>
      </c>
      <c r="Z270" s="1131">
        <v>149801049.74000001</v>
      </c>
      <c r="AA270" s="1131">
        <v>0</v>
      </c>
      <c r="AB270" s="1131">
        <v>0</v>
      </c>
      <c r="AC270" s="1131">
        <v>0</v>
      </c>
      <c r="AD270" s="1131">
        <v>149801049.74000001</v>
      </c>
      <c r="AE270" s="1131">
        <v>0</v>
      </c>
      <c r="AF270" s="126"/>
      <c r="AG270" s="126"/>
      <c r="AH270" s="126"/>
      <c r="AI270" s="126"/>
      <c r="AJ270" s="126"/>
      <c r="AK270" s="126"/>
      <c r="AL270" s="126">
        <v>270</v>
      </c>
    </row>
    <row r="271" spans="1:38">
      <c r="A271" s="721" t="s">
        <v>1849</v>
      </c>
      <c r="B271" s="722">
        <v>13</v>
      </c>
      <c r="C271" s="722">
        <v>1351</v>
      </c>
      <c r="D271" s="722">
        <v>135135</v>
      </c>
      <c r="E271" s="721">
        <v>1351352616</v>
      </c>
      <c r="F271" s="721" t="s">
        <v>547</v>
      </c>
      <c r="G271" s="1127">
        <v>-28690995916</v>
      </c>
      <c r="H271" s="1128">
        <v>0</v>
      </c>
      <c r="I271" s="1128">
        <v>0</v>
      </c>
      <c r="J271" s="1128">
        <v>28690995916</v>
      </c>
      <c r="K271" s="1128">
        <v>0</v>
      </c>
      <c r="L271" s="1128">
        <v>28690995916</v>
      </c>
      <c r="M271" s="1128">
        <v>0</v>
      </c>
      <c r="N271" s="1129">
        <v>0</v>
      </c>
      <c r="O271" s="1128">
        <v>28690995916</v>
      </c>
      <c r="P271" s="1127">
        <v>10615668488.92</v>
      </c>
      <c r="Q271" s="1127">
        <v>0</v>
      </c>
      <c r="R271" s="1127">
        <v>0</v>
      </c>
      <c r="S271" s="1127">
        <v>0</v>
      </c>
      <c r="T271" s="1130">
        <v>0</v>
      </c>
      <c r="U271" s="1130">
        <v>0</v>
      </c>
      <c r="V271" s="1130">
        <v>0</v>
      </c>
      <c r="W271" s="1127">
        <v>0</v>
      </c>
      <c r="X271" s="1130">
        <v>10615668488.92</v>
      </c>
      <c r="Y271" s="735">
        <v>0.37</v>
      </c>
      <c r="Z271" s="1131">
        <v>10615668488.92</v>
      </c>
      <c r="AA271" s="1131">
        <v>0</v>
      </c>
      <c r="AB271" s="1131">
        <v>3660499195.9000001</v>
      </c>
      <c r="AC271" s="1131">
        <v>0</v>
      </c>
      <c r="AD271" s="1131">
        <v>6955169293.0200005</v>
      </c>
      <c r="AE271" s="1131">
        <v>0</v>
      </c>
      <c r="AF271" s="126"/>
      <c r="AG271" s="126"/>
      <c r="AH271" s="126"/>
      <c r="AI271" s="126"/>
      <c r="AJ271" s="126"/>
      <c r="AK271" s="126"/>
      <c r="AL271" s="126">
        <v>271</v>
      </c>
    </row>
    <row r="272" spans="1:38">
      <c r="A272" s="721" t="s">
        <v>1849</v>
      </c>
      <c r="B272" s="722">
        <v>13</v>
      </c>
      <c r="C272" s="722">
        <v>1351</v>
      </c>
      <c r="D272" s="722">
        <v>135135</v>
      </c>
      <c r="E272" s="721">
        <v>1351352619</v>
      </c>
      <c r="F272" s="721" t="s">
        <v>548</v>
      </c>
      <c r="G272" s="1127">
        <v>-1273066824</v>
      </c>
      <c r="H272" s="1128">
        <v>0</v>
      </c>
      <c r="I272" s="1128">
        <v>0</v>
      </c>
      <c r="J272" s="1128">
        <v>1273066824</v>
      </c>
      <c r="K272" s="1128">
        <v>0</v>
      </c>
      <c r="L272" s="1128">
        <v>1273066824</v>
      </c>
      <c r="M272" s="1128">
        <v>0</v>
      </c>
      <c r="N272" s="1129">
        <v>0</v>
      </c>
      <c r="O272" s="1128">
        <v>1273066824</v>
      </c>
      <c r="P272" s="1127">
        <v>471034724.88</v>
      </c>
      <c r="Q272" s="1127">
        <v>0</v>
      </c>
      <c r="R272" s="1127">
        <v>0</v>
      </c>
      <c r="S272" s="1127">
        <v>0</v>
      </c>
      <c r="T272" s="1130">
        <v>0</v>
      </c>
      <c r="U272" s="1130">
        <v>0</v>
      </c>
      <c r="V272" s="1130">
        <v>0</v>
      </c>
      <c r="W272" s="1127">
        <v>0</v>
      </c>
      <c r="X272" s="1130">
        <v>471034724.88</v>
      </c>
      <c r="Y272" s="735">
        <v>0.37</v>
      </c>
      <c r="Z272" s="1131">
        <v>471034724.88</v>
      </c>
      <c r="AA272" s="1131">
        <v>0</v>
      </c>
      <c r="AB272" s="1131">
        <v>130322382.34999999</v>
      </c>
      <c r="AC272" s="1131">
        <v>0</v>
      </c>
      <c r="AD272" s="1131">
        <v>340712342.52999997</v>
      </c>
      <c r="AE272" s="1131">
        <v>0</v>
      </c>
      <c r="AF272" s="126"/>
      <c r="AG272" s="126"/>
      <c r="AH272" s="126"/>
      <c r="AI272" s="126"/>
      <c r="AJ272" s="126"/>
      <c r="AK272" s="126"/>
      <c r="AL272" s="126">
        <v>272</v>
      </c>
    </row>
    <row r="273" spans="1:38">
      <c r="A273" s="721" t="s">
        <v>1849</v>
      </c>
      <c r="B273" s="722">
        <v>13</v>
      </c>
      <c r="C273" s="722">
        <v>1351</v>
      </c>
      <c r="D273" s="722">
        <v>135140</v>
      </c>
      <c r="E273" s="721">
        <v>1351400001</v>
      </c>
      <c r="F273" s="721" t="s">
        <v>3140</v>
      </c>
      <c r="G273" s="1127">
        <v>0</v>
      </c>
      <c r="H273" s="1128">
        <v>0</v>
      </c>
      <c r="I273" s="1128">
        <v>0</v>
      </c>
      <c r="J273" s="1128">
        <v>0</v>
      </c>
      <c r="K273" s="1128">
        <v>0</v>
      </c>
      <c r="L273" s="1128">
        <v>0</v>
      </c>
      <c r="M273" s="1128">
        <v>0</v>
      </c>
      <c r="N273" s="1129">
        <v>0</v>
      </c>
      <c r="O273" s="1128">
        <v>0</v>
      </c>
      <c r="P273" s="1127">
        <v>0</v>
      </c>
      <c r="Q273" s="1127">
        <v>0</v>
      </c>
      <c r="R273" s="1127">
        <v>0</v>
      </c>
      <c r="S273" s="1127">
        <v>0</v>
      </c>
      <c r="T273" s="1130">
        <v>0</v>
      </c>
      <c r="U273" s="1130">
        <v>0</v>
      </c>
      <c r="V273" s="1130">
        <v>0</v>
      </c>
      <c r="W273" s="1127">
        <v>0</v>
      </c>
      <c r="X273" s="1130">
        <v>0</v>
      </c>
      <c r="Y273" s="735">
        <v>0</v>
      </c>
      <c r="Z273" s="1131">
        <v>0</v>
      </c>
      <c r="AA273" s="1131">
        <v>0</v>
      </c>
      <c r="AB273" s="1131">
        <v>0</v>
      </c>
      <c r="AC273" s="1131">
        <v>0</v>
      </c>
      <c r="AD273" s="1131">
        <v>0</v>
      </c>
      <c r="AE273" s="1131">
        <v>0</v>
      </c>
      <c r="AF273" s="126"/>
      <c r="AG273" s="126"/>
      <c r="AH273" s="126"/>
      <c r="AI273" s="126"/>
      <c r="AJ273" s="126"/>
      <c r="AK273" s="126"/>
      <c r="AL273" s="126">
        <v>273</v>
      </c>
    </row>
    <row r="274" spans="1:38">
      <c r="A274" s="721" t="s">
        <v>1849</v>
      </c>
      <c r="B274" s="722">
        <v>13</v>
      </c>
      <c r="C274" s="722">
        <v>1351</v>
      </c>
      <c r="D274" s="722">
        <v>135140</v>
      </c>
      <c r="E274" s="721">
        <v>1351400104</v>
      </c>
      <c r="F274" s="721" t="s">
        <v>3925</v>
      </c>
      <c r="G274" s="1127">
        <v>0</v>
      </c>
      <c r="H274" s="1128">
        <v>0</v>
      </c>
      <c r="I274" s="1128">
        <v>0</v>
      </c>
      <c r="J274" s="1128">
        <v>0</v>
      </c>
      <c r="K274" s="1128">
        <v>0</v>
      </c>
      <c r="L274" s="1128">
        <v>0</v>
      </c>
      <c r="M274" s="1128">
        <v>0</v>
      </c>
      <c r="N274" s="1129">
        <v>0</v>
      </c>
      <c r="O274" s="1128">
        <v>0</v>
      </c>
      <c r="P274" s="1127">
        <v>0</v>
      </c>
      <c r="Q274" s="1127">
        <v>0</v>
      </c>
      <c r="R274" s="1127">
        <v>0</v>
      </c>
      <c r="S274" s="1127">
        <v>0</v>
      </c>
      <c r="T274" s="1130">
        <v>0</v>
      </c>
      <c r="U274" s="1130">
        <v>0</v>
      </c>
      <c r="V274" s="1130">
        <v>0</v>
      </c>
      <c r="W274" s="1127">
        <v>0</v>
      </c>
      <c r="X274" s="1130">
        <v>0</v>
      </c>
      <c r="Y274" s="735">
        <v>0</v>
      </c>
      <c r="Z274" s="1131">
        <v>0</v>
      </c>
      <c r="AA274" s="1131">
        <v>0</v>
      </c>
      <c r="AB274" s="1131">
        <v>0</v>
      </c>
      <c r="AC274" s="1131">
        <v>0</v>
      </c>
      <c r="AD274" s="1131">
        <v>0</v>
      </c>
      <c r="AE274" s="1131">
        <v>0</v>
      </c>
      <c r="AF274" s="126"/>
      <c r="AG274" s="126"/>
      <c r="AH274" s="126"/>
      <c r="AI274" s="126"/>
      <c r="AJ274" s="126"/>
      <c r="AK274" s="126"/>
      <c r="AL274" s="126">
        <v>274</v>
      </c>
    </row>
    <row r="275" spans="1:38">
      <c r="A275" s="721" t="s">
        <v>1849</v>
      </c>
      <c r="B275" s="722">
        <v>13</v>
      </c>
      <c r="C275" s="722">
        <v>1351</v>
      </c>
      <c r="D275" s="722">
        <v>135140</v>
      </c>
      <c r="E275" s="721">
        <v>1351400111</v>
      </c>
      <c r="F275" s="721" t="s">
        <v>549</v>
      </c>
      <c r="G275" s="1127">
        <v>-11097693181</v>
      </c>
      <c r="H275" s="1128">
        <v>0</v>
      </c>
      <c r="I275" s="1128">
        <v>0</v>
      </c>
      <c r="J275" s="1128">
        <v>11097693181</v>
      </c>
      <c r="K275" s="1128">
        <v>0</v>
      </c>
      <c r="L275" s="1128">
        <v>11097693181</v>
      </c>
      <c r="M275" s="1128">
        <v>0</v>
      </c>
      <c r="N275" s="1129">
        <v>0</v>
      </c>
      <c r="O275" s="1128">
        <v>11097693181</v>
      </c>
      <c r="P275" s="1127">
        <v>4106146476.9699998</v>
      </c>
      <c r="Q275" s="1127">
        <v>0</v>
      </c>
      <c r="R275" s="1127">
        <v>0</v>
      </c>
      <c r="S275" s="1127">
        <v>0</v>
      </c>
      <c r="T275" s="1130">
        <v>0</v>
      </c>
      <c r="U275" s="1130">
        <v>0</v>
      </c>
      <c r="V275" s="1130">
        <v>0</v>
      </c>
      <c r="W275" s="1127">
        <v>0</v>
      </c>
      <c r="X275" s="1130">
        <v>4106146476.9699998</v>
      </c>
      <c r="Y275" s="735">
        <v>0.37</v>
      </c>
      <c r="Z275" s="1131">
        <v>4106146476.9699998</v>
      </c>
      <c r="AA275" s="1131">
        <v>0</v>
      </c>
      <c r="AB275" s="1131">
        <v>0</v>
      </c>
      <c r="AC275" s="1131">
        <v>0</v>
      </c>
      <c r="AD275" s="1131">
        <v>4106146476.9699998</v>
      </c>
      <c r="AE275" s="1131">
        <v>0</v>
      </c>
      <c r="AF275" s="126"/>
      <c r="AG275" s="126"/>
      <c r="AH275" s="126"/>
      <c r="AI275" s="126"/>
      <c r="AJ275" s="126"/>
      <c r="AK275" s="126"/>
      <c r="AL275" s="126">
        <v>275</v>
      </c>
    </row>
    <row r="276" spans="1:38">
      <c r="A276" s="721" t="s">
        <v>1849</v>
      </c>
      <c r="B276" s="722">
        <v>13</v>
      </c>
      <c r="C276" s="722">
        <v>1351</v>
      </c>
      <c r="D276" s="722">
        <v>135140</v>
      </c>
      <c r="E276" s="721">
        <v>1351400126</v>
      </c>
      <c r="F276" s="721" t="s">
        <v>3926</v>
      </c>
      <c r="G276" s="1127">
        <v>0</v>
      </c>
      <c r="H276" s="1128">
        <v>0</v>
      </c>
      <c r="I276" s="1128">
        <v>0</v>
      </c>
      <c r="J276" s="1128">
        <v>0</v>
      </c>
      <c r="K276" s="1128">
        <v>0</v>
      </c>
      <c r="L276" s="1128">
        <v>0</v>
      </c>
      <c r="M276" s="1128">
        <v>0</v>
      </c>
      <c r="N276" s="1129">
        <v>0</v>
      </c>
      <c r="O276" s="1128">
        <v>0</v>
      </c>
      <c r="P276" s="1127">
        <v>0</v>
      </c>
      <c r="Q276" s="1127">
        <v>0</v>
      </c>
      <c r="R276" s="1127">
        <v>0</v>
      </c>
      <c r="S276" s="1127">
        <v>0</v>
      </c>
      <c r="T276" s="1130">
        <v>0</v>
      </c>
      <c r="U276" s="1130">
        <v>0</v>
      </c>
      <c r="V276" s="1130">
        <v>0</v>
      </c>
      <c r="W276" s="1127">
        <v>0</v>
      </c>
      <c r="X276" s="1130">
        <v>0</v>
      </c>
      <c r="Y276" s="735">
        <v>0</v>
      </c>
      <c r="Z276" s="1131">
        <v>0</v>
      </c>
      <c r="AA276" s="1131">
        <v>0</v>
      </c>
      <c r="AB276" s="1131">
        <v>0</v>
      </c>
      <c r="AC276" s="1131">
        <v>0</v>
      </c>
      <c r="AD276" s="1131">
        <v>0</v>
      </c>
      <c r="AE276" s="1131">
        <v>0</v>
      </c>
      <c r="AF276" s="126"/>
      <c r="AG276" s="126"/>
      <c r="AH276" s="126"/>
      <c r="AI276" s="126"/>
      <c r="AJ276" s="126"/>
      <c r="AK276" s="126"/>
      <c r="AL276" s="126">
        <v>276</v>
      </c>
    </row>
    <row r="277" spans="1:38">
      <c r="A277" s="721" t="s">
        <v>1849</v>
      </c>
      <c r="B277" s="722">
        <v>13</v>
      </c>
      <c r="C277" s="722">
        <v>1351</v>
      </c>
      <c r="D277" s="722">
        <v>135145</v>
      </c>
      <c r="E277" s="721">
        <v>1351450001</v>
      </c>
      <c r="F277" s="721" t="s">
        <v>3242</v>
      </c>
      <c r="G277" s="1127">
        <v>-11132007328</v>
      </c>
      <c r="H277" s="1128">
        <v>0</v>
      </c>
      <c r="I277" s="1128">
        <v>0</v>
      </c>
      <c r="J277" s="1128">
        <v>11132007328</v>
      </c>
      <c r="K277" s="1128">
        <v>0</v>
      </c>
      <c r="L277" s="1128">
        <v>11132007328</v>
      </c>
      <c r="M277" s="1128">
        <v>0</v>
      </c>
      <c r="N277" s="1129">
        <v>0</v>
      </c>
      <c r="O277" s="1128">
        <v>11132007328</v>
      </c>
      <c r="P277" s="1127">
        <v>4118842711.3600001</v>
      </c>
      <c r="Q277" s="1127">
        <v>0</v>
      </c>
      <c r="R277" s="1127">
        <v>0</v>
      </c>
      <c r="S277" s="1127">
        <v>0</v>
      </c>
      <c r="T277" s="1130">
        <v>0</v>
      </c>
      <c r="U277" s="1130">
        <v>0</v>
      </c>
      <c r="V277" s="1130">
        <v>0</v>
      </c>
      <c r="W277" s="1127">
        <v>0</v>
      </c>
      <c r="X277" s="1130">
        <v>4118842711.3600001</v>
      </c>
      <c r="Y277" s="735">
        <v>0.37</v>
      </c>
      <c r="Z277" s="1131">
        <v>4118842711.3600001</v>
      </c>
      <c r="AA277" s="1131">
        <v>0</v>
      </c>
      <c r="AB277" s="1131">
        <v>0</v>
      </c>
      <c r="AC277" s="1131">
        <v>0</v>
      </c>
      <c r="AD277" s="1131">
        <v>4118842711.3600001</v>
      </c>
      <c r="AE277" s="1131">
        <v>0</v>
      </c>
      <c r="AF277" s="126"/>
      <c r="AG277" s="126"/>
      <c r="AH277" s="126"/>
      <c r="AI277" s="126"/>
      <c r="AJ277" s="126"/>
      <c r="AK277" s="126"/>
      <c r="AL277" s="126">
        <v>277</v>
      </c>
    </row>
    <row r="278" spans="1:38">
      <c r="A278" s="721" t="s">
        <v>1849</v>
      </c>
      <c r="B278" s="722">
        <v>13</v>
      </c>
      <c r="C278" s="722">
        <v>1351</v>
      </c>
      <c r="D278" s="722">
        <v>135145</v>
      </c>
      <c r="E278" s="721">
        <v>1351450104</v>
      </c>
      <c r="F278" s="721" t="s">
        <v>3927</v>
      </c>
      <c r="G278" s="1127">
        <v>0</v>
      </c>
      <c r="H278" s="1128">
        <v>0</v>
      </c>
      <c r="I278" s="1128">
        <v>0</v>
      </c>
      <c r="J278" s="1128">
        <v>0</v>
      </c>
      <c r="K278" s="1128">
        <v>0</v>
      </c>
      <c r="L278" s="1128">
        <v>0</v>
      </c>
      <c r="M278" s="1128">
        <v>0</v>
      </c>
      <c r="N278" s="1129">
        <v>0</v>
      </c>
      <c r="O278" s="1128">
        <v>0</v>
      </c>
      <c r="P278" s="1127">
        <v>0</v>
      </c>
      <c r="Q278" s="1127">
        <v>0</v>
      </c>
      <c r="R278" s="1127">
        <v>0</v>
      </c>
      <c r="S278" s="1127">
        <v>0</v>
      </c>
      <c r="T278" s="1130">
        <v>0</v>
      </c>
      <c r="U278" s="1130">
        <v>0</v>
      </c>
      <c r="V278" s="1130">
        <v>0</v>
      </c>
      <c r="W278" s="1127">
        <v>0</v>
      </c>
      <c r="X278" s="1130">
        <v>0</v>
      </c>
      <c r="Y278" s="735">
        <v>0</v>
      </c>
      <c r="Z278" s="1131">
        <v>0</v>
      </c>
      <c r="AA278" s="1131">
        <v>0</v>
      </c>
      <c r="AB278" s="1131">
        <v>0</v>
      </c>
      <c r="AC278" s="1131">
        <v>0</v>
      </c>
      <c r="AD278" s="1131">
        <v>0</v>
      </c>
      <c r="AE278" s="1131">
        <v>0</v>
      </c>
      <c r="AF278" s="126"/>
      <c r="AG278" s="126"/>
      <c r="AH278" s="126"/>
      <c r="AI278" s="126"/>
      <c r="AJ278" s="126"/>
      <c r="AK278" s="126"/>
      <c r="AL278" s="126">
        <v>278</v>
      </c>
    </row>
    <row r="279" spans="1:38">
      <c r="A279" s="721" t="s">
        <v>1849</v>
      </c>
      <c r="B279" s="722">
        <v>13</v>
      </c>
      <c r="C279" s="722">
        <v>1351</v>
      </c>
      <c r="D279" s="722">
        <v>135145</v>
      </c>
      <c r="E279" s="721">
        <v>1351450111</v>
      </c>
      <c r="F279" s="721" t="s">
        <v>3141</v>
      </c>
      <c r="G279" s="1127">
        <v>0</v>
      </c>
      <c r="H279" s="1128">
        <v>0</v>
      </c>
      <c r="I279" s="1128">
        <v>0</v>
      </c>
      <c r="J279" s="1128">
        <v>0</v>
      </c>
      <c r="K279" s="1128">
        <v>0</v>
      </c>
      <c r="L279" s="1128">
        <v>0</v>
      </c>
      <c r="M279" s="1128">
        <v>0</v>
      </c>
      <c r="N279" s="1129">
        <v>0</v>
      </c>
      <c r="O279" s="1128">
        <v>0</v>
      </c>
      <c r="P279" s="1127">
        <v>0</v>
      </c>
      <c r="Q279" s="1127">
        <v>0</v>
      </c>
      <c r="R279" s="1127">
        <v>0</v>
      </c>
      <c r="S279" s="1127">
        <v>0</v>
      </c>
      <c r="T279" s="1130">
        <v>0</v>
      </c>
      <c r="U279" s="1130">
        <v>0</v>
      </c>
      <c r="V279" s="1130">
        <v>0</v>
      </c>
      <c r="W279" s="1127">
        <v>0</v>
      </c>
      <c r="X279" s="1130">
        <v>0</v>
      </c>
      <c r="Y279" s="735">
        <v>0</v>
      </c>
      <c r="Z279" s="1131">
        <v>0</v>
      </c>
      <c r="AA279" s="1131">
        <v>0</v>
      </c>
      <c r="AB279" s="1131">
        <v>0</v>
      </c>
      <c r="AC279" s="1131">
        <v>0</v>
      </c>
      <c r="AD279" s="1131">
        <v>0</v>
      </c>
      <c r="AE279" s="1131">
        <v>0</v>
      </c>
      <c r="AF279" s="126"/>
      <c r="AG279" s="126"/>
      <c r="AH279" s="126"/>
      <c r="AI279" s="126"/>
      <c r="AJ279" s="126"/>
      <c r="AK279" s="126"/>
      <c r="AL279" s="126">
        <v>279</v>
      </c>
    </row>
    <row r="280" spans="1:38">
      <c r="A280" s="721" t="s">
        <v>1849</v>
      </c>
      <c r="B280" s="722">
        <v>13</v>
      </c>
      <c r="C280" s="722">
        <v>1352</v>
      </c>
      <c r="D280" s="722">
        <v>135205</v>
      </c>
      <c r="E280" s="721">
        <v>1352050501</v>
      </c>
      <c r="F280" s="721" t="s">
        <v>3928</v>
      </c>
      <c r="G280" s="1127">
        <v>7439646721810</v>
      </c>
      <c r="H280" s="1128">
        <v>0</v>
      </c>
      <c r="I280" s="1128">
        <v>0</v>
      </c>
      <c r="J280" s="1128">
        <v>-7439646721810</v>
      </c>
      <c r="K280" s="1128">
        <v>0</v>
      </c>
      <c r="L280" s="1128">
        <v>0</v>
      </c>
      <c r="M280" s="1128">
        <v>-7439646721810</v>
      </c>
      <c r="N280" s="1129">
        <v>0</v>
      </c>
      <c r="O280" s="1128">
        <v>-7439646721810</v>
      </c>
      <c r="P280" s="1127">
        <v>-2752669287069.7002</v>
      </c>
      <c r="Q280" s="1127">
        <v>0</v>
      </c>
      <c r="R280" s="1127">
        <v>0</v>
      </c>
      <c r="S280" s="1127">
        <v>0</v>
      </c>
      <c r="T280" s="1130">
        <v>0</v>
      </c>
      <c r="U280" s="1130">
        <v>0</v>
      </c>
      <c r="V280" s="1130">
        <v>0</v>
      </c>
      <c r="W280" s="1127">
        <v>0</v>
      </c>
      <c r="X280" s="1130">
        <v>-2752669287069.7002</v>
      </c>
      <c r="Y280" s="735">
        <v>0.37000000000000005</v>
      </c>
      <c r="Z280" s="1131">
        <v>0</v>
      </c>
      <c r="AA280" s="1131">
        <v>-2752669287069.7002</v>
      </c>
      <c r="AB280" s="1131">
        <v>0</v>
      </c>
      <c r="AC280" s="1131">
        <v>-823577224711.80994</v>
      </c>
      <c r="AD280" s="1131">
        <v>0</v>
      </c>
      <c r="AE280" s="1131">
        <v>-1929092062357.8901</v>
      </c>
      <c r="AF280" s="126"/>
      <c r="AG280" s="126"/>
      <c r="AH280" s="126"/>
      <c r="AI280" s="126"/>
      <c r="AJ280" s="126"/>
      <c r="AK280" s="126"/>
      <c r="AL280" s="126">
        <v>280</v>
      </c>
    </row>
    <row r="281" spans="1:38">
      <c r="A281" s="721" t="s">
        <v>1849</v>
      </c>
      <c r="B281" s="722">
        <v>13</v>
      </c>
      <c r="C281" s="722">
        <v>1352</v>
      </c>
      <c r="D281" s="722">
        <v>135205</v>
      </c>
      <c r="E281" s="721">
        <v>1352050600</v>
      </c>
      <c r="F281" s="721" t="s">
        <v>550</v>
      </c>
      <c r="G281" s="1127">
        <v>5760331875098</v>
      </c>
      <c r="H281" s="1128">
        <v>0</v>
      </c>
      <c r="I281" s="1128">
        <v>0</v>
      </c>
      <c r="J281" s="1128">
        <v>-5760331875098</v>
      </c>
      <c r="K281" s="1128">
        <v>0</v>
      </c>
      <c r="L281" s="1128">
        <v>0</v>
      </c>
      <c r="M281" s="1128">
        <v>-5760331875098</v>
      </c>
      <c r="N281" s="1129">
        <v>0</v>
      </c>
      <c r="O281" s="1128">
        <v>-5760331875098</v>
      </c>
      <c r="P281" s="1127">
        <v>-2131322793786.26</v>
      </c>
      <c r="Q281" s="1127">
        <v>0</v>
      </c>
      <c r="R281" s="1127">
        <v>0</v>
      </c>
      <c r="S281" s="1127">
        <v>0</v>
      </c>
      <c r="T281" s="1130">
        <v>0</v>
      </c>
      <c r="U281" s="1130">
        <v>0</v>
      </c>
      <c r="V281" s="1130">
        <v>0</v>
      </c>
      <c r="W281" s="1127">
        <v>0</v>
      </c>
      <c r="X281" s="1130">
        <v>-2131322793786.26</v>
      </c>
      <c r="Y281" s="735">
        <v>0.37</v>
      </c>
      <c r="Z281" s="1131">
        <v>0</v>
      </c>
      <c r="AA281" s="1131">
        <v>-2131322793786.26</v>
      </c>
      <c r="AB281" s="1131">
        <v>0</v>
      </c>
      <c r="AC281" s="1131">
        <v>-3330513639284.71</v>
      </c>
      <c r="AD281" s="1131">
        <v>0</v>
      </c>
      <c r="AE281" s="1131">
        <v>1199190845498.45</v>
      </c>
      <c r="AF281" s="126"/>
      <c r="AG281" s="126"/>
      <c r="AH281" s="126"/>
      <c r="AI281" s="126"/>
      <c r="AJ281" s="126"/>
      <c r="AK281" s="126"/>
      <c r="AL281" s="126">
        <v>281</v>
      </c>
    </row>
    <row r="282" spans="1:38">
      <c r="A282" s="721" t="s">
        <v>1849</v>
      </c>
      <c r="B282" s="722">
        <v>13</v>
      </c>
      <c r="C282" s="722">
        <v>1352</v>
      </c>
      <c r="D282" s="722">
        <v>135205</v>
      </c>
      <c r="E282" s="721">
        <v>1352052500</v>
      </c>
      <c r="F282" s="721" t="s">
        <v>551</v>
      </c>
      <c r="G282" s="1127">
        <v>-7327794686065</v>
      </c>
      <c r="H282" s="1128">
        <v>0</v>
      </c>
      <c r="I282" s="1128">
        <v>0</v>
      </c>
      <c r="J282" s="1128">
        <v>7327794686065</v>
      </c>
      <c r="K282" s="1128">
        <v>0</v>
      </c>
      <c r="L282" s="1128">
        <v>7327794686065</v>
      </c>
      <c r="M282" s="1128">
        <v>0</v>
      </c>
      <c r="N282" s="1129">
        <v>0</v>
      </c>
      <c r="O282" s="1128">
        <v>7327794686065</v>
      </c>
      <c r="P282" s="1127">
        <v>2711284033844.0498</v>
      </c>
      <c r="Q282" s="1127">
        <v>0</v>
      </c>
      <c r="R282" s="1127">
        <v>0</v>
      </c>
      <c r="S282" s="1127">
        <v>0</v>
      </c>
      <c r="T282" s="1130">
        <v>0</v>
      </c>
      <c r="U282" s="1130">
        <v>0</v>
      </c>
      <c r="V282" s="1130">
        <v>0</v>
      </c>
      <c r="W282" s="1127">
        <v>0</v>
      </c>
      <c r="X282" s="1130">
        <v>2711284033844.0498</v>
      </c>
      <c r="Y282" s="735">
        <v>0.37</v>
      </c>
      <c r="Z282" s="1131">
        <v>2711284033844.0498</v>
      </c>
      <c r="AA282" s="1131">
        <v>0</v>
      </c>
      <c r="AB282" s="1131">
        <v>819888673189.65002</v>
      </c>
      <c r="AC282" s="1131">
        <v>0</v>
      </c>
      <c r="AD282" s="1131">
        <v>1891395360654.3999</v>
      </c>
      <c r="AE282" s="1131">
        <v>0</v>
      </c>
      <c r="AF282" s="126"/>
      <c r="AG282" s="126"/>
      <c r="AH282" s="126"/>
      <c r="AI282" s="126"/>
      <c r="AJ282" s="126"/>
      <c r="AK282" s="126"/>
      <c r="AL282" s="126">
        <v>282</v>
      </c>
    </row>
    <row r="283" spans="1:38">
      <c r="A283" s="721" t="s">
        <v>1849</v>
      </c>
      <c r="B283" s="722">
        <v>13</v>
      </c>
      <c r="C283" s="722">
        <v>1352</v>
      </c>
      <c r="D283" s="722">
        <v>135205</v>
      </c>
      <c r="E283" s="721">
        <v>1352052601</v>
      </c>
      <c r="F283" s="721" t="s">
        <v>552</v>
      </c>
      <c r="G283" s="1127">
        <v>-5543048505332</v>
      </c>
      <c r="H283" s="1128">
        <v>0</v>
      </c>
      <c r="I283" s="1128">
        <v>0</v>
      </c>
      <c r="J283" s="1128">
        <v>5543048505332</v>
      </c>
      <c r="K283" s="1128">
        <v>0</v>
      </c>
      <c r="L283" s="1128">
        <v>5543048505332</v>
      </c>
      <c r="M283" s="1128">
        <v>0</v>
      </c>
      <c r="N283" s="1129">
        <v>0</v>
      </c>
      <c r="O283" s="1128">
        <v>5543048505332</v>
      </c>
      <c r="P283" s="1127">
        <v>2050927946972.8401</v>
      </c>
      <c r="Q283" s="1127">
        <v>0</v>
      </c>
      <c r="R283" s="1127">
        <v>0</v>
      </c>
      <c r="S283" s="1127">
        <v>0</v>
      </c>
      <c r="T283" s="1130">
        <v>0</v>
      </c>
      <c r="U283" s="1130">
        <v>0</v>
      </c>
      <c r="V283" s="1130">
        <v>0</v>
      </c>
      <c r="W283" s="1127">
        <v>0</v>
      </c>
      <c r="X283" s="1130">
        <v>2050927946972.8401</v>
      </c>
      <c r="Y283" s="735">
        <v>0.37</v>
      </c>
      <c r="Z283" s="1131">
        <v>2050927946972.8401</v>
      </c>
      <c r="AA283" s="1131">
        <v>0</v>
      </c>
      <c r="AB283" s="1131">
        <v>3275170220416.8398</v>
      </c>
      <c r="AC283" s="1131">
        <v>0</v>
      </c>
      <c r="AD283" s="1131">
        <v>-1224242273443.9998</v>
      </c>
      <c r="AE283" s="1131">
        <v>0</v>
      </c>
      <c r="AF283" s="126"/>
      <c r="AG283" s="126"/>
      <c r="AH283" s="126"/>
      <c r="AI283" s="126"/>
      <c r="AJ283" s="126"/>
      <c r="AK283" s="126"/>
      <c r="AL283" s="126">
        <v>283</v>
      </c>
    </row>
    <row r="284" spans="1:38">
      <c r="A284" s="721" t="s">
        <v>1849</v>
      </c>
      <c r="B284" s="722">
        <v>13</v>
      </c>
      <c r="C284" s="722">
        <v>1352</v>
      </c>
      <c r="D284" s="722">
        <v>135210</v>
      </c>
      <c r="E284" s="721">
        <v>1352100703</v>
      </c>
      <c r="F284" s="721" t="s">
        <v>553</v>
      </c>
      <c r="G284" s="1127">
        <v>0</v>
      </c>
      <c r="H284" s="1128">
        <v>0</v>
      </c>
      <c r="I284" s="1128">
        <v>0</v>
      </c>
      <c r="J284" s="1128">
        <v>0</v>
      </c>
      <c r="K284" s="1128">
        <v>0</v>
      </c>
      <c r="L284" s="1128">
        <v>0</v>
      </c>
      <c r="M284" s="1128">
        <v>0</v>
      </c>
      <c r="N284" s="1129">
        <v>0</v>
      </c>
      <c r="O284" s="1128">
        <v>0</v>
      </c>
      <c r="P284" s="1127">
        <v>0</v>
      </c>
      <c r="Q284" s="1127">
        <v>0</v>
      </c>
      <c r="R284" s="1127">
        <v>0</v>
      </c>
      <c r="S284" s="1127">
        <v>0</v>
      </c>
      <c r="T284" s="1130">
        <v>0</v>
      </c>
      <c r="U284" s="1130">
        <v>0</v>
      </c>
      <c r="V284" s="1130">
        <v>0</v>
      </c>
      <c r="W284" s="1127">
        <v>0</v>
      </c>
      <c r="X284" s="1130">
        <v>0</v>
      </c>
      <c r="Y284" s="735">
        <v>0</v>
      </c>
      <c r="Z284" s="1131">
        <v>0</v>
      </c>
      <c r="AA284" s="1131">
        <v>0</v>
      </c>
      <c r="AB284" s="1131">
        <v>0</v>
      </c>
      <c r="AC284" s="1131">
        <v>-3011181419.9400001</v>
      </c>
      <c r="AD284" s="1131">
        <v>0</v>
      </c>
      <c r="AE284" s="1131">
        <v>3011181419.9400001</v>
      </c>
      <c r="AF284" s="126"/>
      <c r="AG284" s="126"/>
      <c r="AH284" s="126"/>
      <c r="AI284" s="126"/>
      <c r="AJ284" s="126"/>
      <c r="AK284" s="126"/>
      <c r="AL284" s="126">
        <v>284</v>
      </c>
    </row>
    <row r="285" spans="1:38">
      <c r="A285" s="721" t="s">
        <v>1849</v>
      </c>
      <c r="B285" s="722">
        <v>13</v>
      </c>
      <c r="C285" s="722">
        <v>1352</v>
      </c>
      <c r="D285" s="722">
        <v>135210</v>
      </c>
      <c r="E285" s="721">
        <v>1352100711</v>
      </c>
      <c r="F285" s="721" t="s">
        <v>3243</v>
      </c>
      <c r="G285" s="1127">
        <v>0</v>
      </c>
      <c r="H285" s="1128">
        <v>0</v>
      </c>
      <c r="I285" s="1128">
        <v>0</v>
      </c>
      <c r="J285" s="1128">
        <v>0</v>
      </c>
      <c r="K285" s="1128">
        <v>0</v>
      </c>
      <c r="L285" s="1128">
        <v>0</v>
      </c>
      <c r="M285" s="1128">
        <v>0</v>
      </c>
      <c r="N285" s="1129">
        <v>0</v>
      </c>
      <c r="O285" s="1128">
        <v>0</v>
      </c>
      <c r="P285" s="1127">
        <v>0</v>
      </c>
      <c r="Q285" s="1127">
        <v>0</v>
      </c>
      <c r="R285" s="1127">
        <v>0</v>
      </c>
      <c r="S285" s="1127">
        <v>0</v>
      </c>
      <c r="T285" s="1130">
        <v>0</v>
      </c>
      <c r="U285" s="1130">
        <v>0</v>
      </c>
      <c r="V285" s="1130">
        <v>0</v>
      </c>
      <c r="W285" s="1127">
        <v>0</v>
      </c>
      <c r="X285" s="1130">
        <v>0</v>
      </c>
      <c r="Y285" s="735">
        <v>0</v>
      </c>
      <c r="Z285" s="1131">
        <v>0</v>
      </c>
      <c r="AA285" s="1131">
        <v>0</v>
      </c>
      <c r="AB285" s="1131">
        <v>0</v>
      </c>
      <c r="AC285" s="1131">
        <v>0</v>
      </c>
      <c r="AD285" s="1131">
        <v>0</v>
      </c>
      <c r="AE285" s="1131">
        <v>0</v>
      </c>
      <c r="AF285" s="126"/>
      <c r="AG285" s="126"/>
      <c r="AH285" s="126"/>
      <c r="AI285" s="126"/>
      <c r="AJ285" s="126"/>
      <c r="AK285" s="126"/>
      <c r="AL285" s="126">
        <v>285</v>
      </c>
    </row>
    <row r="286" spans="1:38">
      <c r="A286" s="721" t="s">
        <v>1849</v>
      </c>
      <c r="B286" s="722">
        <v>13</v>
      </c>
      <c r="C286" s="722">
        <v>1352</v>
      </c>
      <c r="D286" s="722">
        <v>135210</v>
      </c>
      <c r="E286" s="721">
        <v>1352100715</v>
      </c>
      <c r="F286" s="721" t="s">
        <v>3382</v>
      </c>
      <c r="G286" s="1127">
        <v>8091538500</v>
      </c>
      <c r="H286" s="1128">
        <v>0</v>
      </c>
      <c r="I286" s="1128">
        <v>0</v>
      </c>
      <c r="J286" s="1128">
        <v>-8091538500</v>
      </c>
      <c r="K286" s="1128">
        <v>0</v>
      </c>
      <c r="L286" s="1128">
        <v>0</v>
      </c>
      <c r="M286" s="1128">
        <v>-8091538500</v>
      </c>
      <c r="N286" s="1129">
        <v>0</v>
      </c>
      <c r="O286" s="1128">
        <v>-8091538500</v>
      </c>
      <c r="P286" s="1127">
        <v>-2993869245</v>
      </c>
      <c r="Q286" s="1127">
        <v>0</v>
      </c>
      <c r="R286" s="1127">
        <v>0</v>
      </c>
      <c r="S286" s="1127">
        <v>0</v>
      </c>
      <c r="T286" s="1130">
        <v>0</v>
      </c>
      <c r="U286" s="1130">
        <v>0</v>
      </c>
      <c r="V286" s="1130">
        <v>0</v>
      </c>
      <c r="W286" s="1127">
        <v>0</v>
      </c>
      <c r="X286" s="1130">
        <v>-2993869245</v>
      </c>
      <c r="Y286" s="735">
        <v>0.37</v>
      </c>
      <c r="Z286" s="1131">
        <v>0</v>
      </c>
      <c r="AA286" s="1131">
        <v>-2993869245</v>
      </c>
      <c r="AB286" s="1131">
        <v>0</v>
      </c>
      <c r="AC286" s="1131">
        <v>-3873676397.5299997</v>
      </c>
      <c r="AD286" s="1131">
        <v>0</v>
      </c>
      <c r="AE286" s="1131">
        <v>879807152.52999973</v>
      </c>
      <c r="AF286" s="126"/>
      <c r="AG286" s="126"/>
      <c r="AH286" s="126"/>
      <c r="AI286" s="126"/>
      <c r="AJ286" s="126"/>
      <c r="AK286" s="126"/>
      <c r="AL286" s="126">
        <v>286</v>
      </c>
    </row>
    <row r="287" spans="1:38">
      <c r="A287" s="721" t="s">
        <v>1849</v>
      </c>
      <c r="B287" s="722">
        <v>13</v>
      </c>
      <c r="C287" s="722">
        <v>1352</v>
      </c>
      <c r="D287" s="722">
        <v>135210</v>
      </c>
      <c r="E287" s="721">
        <v>1352100716</v>
      </c>
      <c r="F287" s="721" t="s">
        <v>554</v>
      </c>
      <c r="G287" s="1127">
        <v>28669438645</v>
      </c>
      <c r="H287" s="1128">
        <v>0</v>
      </c>
      <c r="I287" s="1128">
        <v>0</v>
      </c>
      <c r="J287" s="1128">
        <v>-28669438645</v>
      </c>
      <c r="K287" s="1128">
        <v>0</v>
      </c>
      <c r="L287" s="1128">
        <v>0</v>
      </c>
      <c r="M287" s="1128">
        <v>-28669438645</v>
      </c>
      <c r="N287" s="1129">
        <v>0</v>
      </c>
      <c r="O287" s="1128">
        <v>-28669438645</v>
      </c>
      <c r="P287" s="1127">
        <v>-10607692298.65</v>
      </c>
      <c r="Q287" s="1127">
        <v>0</v>
      </c>
      <c r="R287" s="1127">
        <v>0</v>
      </c>
      <c r="S287" s="1127">
        <v>0</v>
      </c>
      <c r="T287" s="1130">
        <v>0</v>
      </c>
      <c r="U287" s="1130">
        <v>0</v>
      </c>
      <c r="V287" s="1130">
        <v>0</v>
      </c>
      <c r="W287" s="1127">
        <v>0</v>
      </c>
      <c r="X287" s="1130">
        <v>-10607692298.65</v>
      </c>
      <c r="Y287" s="735">
        <v>0.37</v>
      </c>
      <c r="Z287" s="1131">
        <v>0</v>
      </c>
      <c r="AA287" s="1131">
        <v>-10607692298.65</v>
      </c>
      <c r="AB287" s="1131">
        <v>0</v>
      </c>
      <c r="AC287" s="1131">
        <v>-79982437481.869995</v>
      </c>
      <c r="AD287" s="1131">
        <v>0</v>
      </c>
      <c r="AE287" s="1131">
        <v>69374745183.220001</v>
      </c>
      <c r="AF287" s="126"/>
      <c r="AG287" s="126"/>
      <c r="AH287" s="126"/>
      <c r="AI287" s="126"/>
      <c r="AJ287" s="126"/>
      <c r="AK287" s="126"/>
      <c r="AL287" s="126">
        <v>287</v>
      </c>
    </row>
    <row r="288" spans="1:38">
      <c r="A288" s="721" t="s">
        <v>1849</v>
      </c>
      <c r="B288" s="722">
        <v>13</v>
      </c>
      <c r="C288" s="722">
        <v>1352</v>
      </c>
      <c r="D288" s="722">
        <v>135210</v>
      </c>
      <c r="E288" s="721">
        <v>1352100719</v>
      </c>
      <c r="F288" s="721" t="s">
        <v>555</v>
      </c>
      <c r="G288" s="1127">
        <v>37744181609</v>
      </c>
      <c r="H288" s="1128">
        <v>0</v>
      </c>
      <c r="I288" s="1128">
        <v>0</v>
      </c>
      <c r="J288" s="1128">
        <v>-37744181609</v>
      </c>
      <c r="K288" s="1128">
        <v>0</v>
      </c>
      <c r="L288" s="1128">
        <v>0</v>
      </c>
      <c r="M288" s="1128">
        <v>-37744181609</v>
      </c>
      <c r="N288" s="1129">
        <v>0</v>
      </c>
      <c r="O288" s="1128">
        <v>-37744181609</v>
      </c>
      <c r="P288" s="1127">
        <v>-13965347195.33</v>
      </c>
      <c r="Q288" s="1127">
        <v>0</v>
      </c>
      <c r="R288" s="1127">
        <v>0</v>
      </c>
      <c r="S288" s="1127">
        <v>0</v>
      </c>
      <c r="T288" s="1130">
        <v>0</v>
      </c>
      <c r="U288" s="1130">
        <v>0</v>
      </c>
      <c r="V288" s="1130">
        <v>0</v>
      </c>
      <c r="W288" s="1127">
        <v>0</v>
      </c>
      <c r="X288" s="1130">
        <v>-13965347195.33</v>
      </c>
      <c r="Y288" s="735">
        <v>0.37</v>
      </c>
      <c r="Z288" s="1131">
        <v>0</v>
      </c>
      <c r="AA288" s="1131">
        <v>-13965347195.33</v>
      </c>
      <c r="AB288" s="1131">
        <v>0</v>
      </c>
      <c r="AC288" s="1131">
        <v>-1994731700.46</v>
      </c>
      <c r="AD288" s="1131">
        <v>0</v>
      </c>
      <c r="AE288" s="1131">
        <v>-11970615494.869999</v>
      </c>
      <c r="AF288" s="126"/>
      <c r="AG288" s="126"/>
      <c r="AH288" s="126"/>
      <c r="AI288" s="126"/>
      <c r="AJ288" s="126"/>
      <c r="AK288" s="126"/>
      <c r="AL288" s="126">
        <v>288</v>
      </c>
    </row>
    <row r="289" spans="1:38">
      <c r="A289" s="721" t="s">
        <v>1849</v>
      </c>
      <c r="B289" s="722">
        <v>13</v>
      </c>
      <c r="C289" s="722">
        <v>1352</v>
      </c>
      <c r="D289" s="722">
        <v>135210</v>
      </c>
      <c r="E289" s="721">
        <v>1352100801</v>
      </c>
      <c r="F289" s="721" t="s">
        <v>556</v>
      </c>
      <c r="G289" s="1127">
        <v>286171442277</v>
      </c>
      <c r="H289" s="1128">
        <v>0</v>
      </c>
      <c r="I289" s="1128">
        <v>0</v>
      </c>
      <c r="J289" s="1128">
        <v>-286171442277</v>
      </c>
      <c r="K289" s="1128">
        <v>0</v>
      </c>
      <c r="L289" s="1128">
        <v>0</v>
      </c>
      <c r="M289" s="1128">
        <v>-286171442277</v>
      </c>
      <c r="N289" s="1129">
        <v>0</v>
      </c>
      <c r="O289" s="1128">
        <v>-286171442277</v>
      </c>
      <c r="P289" s="1127">
        <v>-105883433642.49001</v>
      </c>
      <c r="Q289" s="1127">
        <v>0</v>
      </c>
      <c r="R289" s="1127">
        <v>0</v>
      </c>
      <c r="S289" s="1127">
        <v>0</v>
      </c>
      <c r="T289" s="1130">
        <v>0</v>
      </c>
      <c r="U289" s="1130">
        <v>0</v>
      </c>
      <c r="V289" s="1130">
        <v>0</v>
      </c>
      <c r="W289" s="1127">
        <v>0</v>
      </c>
      <c r="X289" s="1130">
        <v>-105883433642.49001</v>
      </c>
      <c r="Y289" s="735">
        <v>0.37</v>
      </c>
      <c r="Z289" s="1131">
        <v>0</v>
      </c>
      <c r="AA289" s="1131">
        <v>-105883433642.49001</v>
      </c>
      <c r="AB289" s="1131">
        <v>0</v>
      </c>
      <c r="AC289" s="1131">
        <v>-35526907494.480003</v>
      </c>
      <c r="AD289" s="1131">
        <v>0</v>
      </c>
      <c r="AE289" s="1131">
        <v>-70356526148.01001</v>
      </c>
      <c r="AF289" s="126"/>
      <c r="AG289" s="126"/>
      <c r="AH289" s="126"/>
      <c r="AI289" s="126"/>
      <c r="AJ289" s="126"/>
      <c r="AK289" s="126"/>
      <c r="AL289" s="126">
        <v>289</v>
      </c>
    </row>
    <row r="290" spans="1:38">
      <c r="A290" s="721" t="s">
        <v>1849</v>
      </c>
      <c r="B290" s="722">
        <v>13</v>
      </c>
      <c r="C290" s="722">
        <v>1352</v>
      </c>
      <c r="D290" s="722">
        <v>135210</v>
      </c>
      <c r="E290" s="721">
        <v>1352102701</v>
      </c>
      <c r="F290" s="721" t="s">
        <v>557</v>
      </c>
      <c r="G290" s="1127">
        <v>-130868446752</v>
      </c>
      <c r="H290" s="1128">
        <v>0</v>
      </c>
      <c r="I290" s="1128">
        <v>0</v>
      </c>
      <c r="J290" s="1128">
        <v>130868446752</v>
      </c>
      <c r="K290" s="1128">
        <v>0</v>
      </c>
      <c r="L290" s="1128">
        <v>130868446752</v>
      </c>
      <c r="M290" s="1128">
        <v>0</v>
      </c>
      <c r="N290" s="1129">
        <v>0</v>
      </c>
      <c r="O290" s="1128">
        <v>130868446752</v>
      </c>
      <c r="P290" s="1127">
        <v>48421325298.239998</v>
      </c>
      <c r="Q290" s="1127">
        <v>0</v>
      </c>
      <c r="R290" s="1127">
        <v>0</v>
      </c>
      <c r="S290" s="1127">
        <v>0</v>
      </c>
      <c r="T290" s="1130">
        <v>0</v>
      </c>
      <c r="U290" s="1130">
        <v>0</v>
      </c>
      <c r="V290" s="1130">
        <v>0</v>
      </c>
      <c r="W290" s="1127">
        <v>0</v>
      </c>
      <c r="X290" s="1130">
        <v>48421325298.239998</v>
      </c>
      <c r="Y290" s="735">
        <v>0.37</v>
      </c>
      <c r="Z290" s="1131">
        <v>48421325298.239998</v>
      </c>
      <c r="AA290" s="1131">
        <v>0</v>
      </c>
      <c r="AB290" s="1131">
        <v>98775618231.720001</v>
      </c>
      <c r="AC290" s="1131">
        <v>0</v>
      </c>
      <c r="AD290" s="1131">
        <v>-50354292933.480003</v>
      </c>
      <c r="AE290" s="1131">
        <v>0</v>
      </c>
      <c r="AF290" s="126"/>
      <c r="AG290" s="126"/>
      <c r="AH290" s="126"/>
      <c r="AI290" s="126"/>
      <c r="AJ290" s="126"/>
      <c r="AK290" s="126"/>
      <c r="AL290" s="126">
        <v>290</v>
      </c>
    </row>
    <row r="291" spans="1:38">
      <c r="A291" s="721" t="s">
        <v>1849</v>
      </c>
      <c r="B291" s="722">
        <v>13</v>
      </c>
      <c r="C291" s="722">
        <v>1352</v>
      </c>
      <c r="D291" s="722">
        <v>135210</v>
      </c>
      <c r="E291" s="721">
        <v>1352102803</v>
      </c>
      <c r="F291" s="721" t="s">
        <v>3244</v>
      </c>
      <c r="G291" s="1127">
        <v>-15458801426</v>
      </c>
      <c r="H291" s="1128">
        <v>0</v>
      </c>
      <c r="I291" s="1128">
        <v>0</v>
      </c>
      <c r="J291" s="1128">
        <v>15458801426</v>
      </c>
      <c r="K291" s="1128">
        <v>0</v>
      </c>
      <c r="L291" s="1128">
        <v>15458801426</v>
      </c>
      <c r="M291" s="1128">
        <v>0</v>
      </c>
      <c r="N291" s="1129">
        <v>0</v>
      </c>
      <c r="O291" s="1128">
        <v>15458801426</v>
      </c>
      <c r="P291" s="1127">
        <v>5719756527.6199999</v>
      </c>
      <c r="Q291" s="1127">
        <v>0</v>
      </c>
      <c r="R291" s="1127">
        <v>0</v>
      </c>
      <c r="S291" s="1127">
        <v>0</v>
      </c>
      <c r="T291" s="1130">
        <v>0</v>
      </c>
      <c r="U291" s="1130">
        <v>0</v>
      </c>
      <c r="V291" s="1130">
        <v>0</v>
      </c>
      <c r="W291" s="1127">
        <v>0</v>
      </c>
      <c r="X291" s="1130">
        <v>5719756527.6199999</v>
      </c>
      <c r="Y291" s="735">
        <v>0.37</v>
      </c>
      <c r="Z291" s="1131">
        <v>5719756527.6199999</v>
      </c>
      <c r="AA291" s="1131">
        <v>0</v>
      </c>
      <c r="AB291" s="1131">
        <v>22052420.690000001</v>
      </c>
      <c r="AC291" s="1131">
        <v>0</v>
      </c>
      <c r="AD291" s="1131">
        <v>5697704106.9300003</v>
      </c>
      <c r="AE291" s="1131">
        <v>0</v>
      </c>
      <c r="AF291" s="126"/>
      <c r="AG291" s="126"/>
      <c r="AH291" s="126"/>
      <c r="AI291" s="126"/>
      <c r="AJ291" s="126"/>
      <c r="AK291" s="126"/>
      <c r="AL291" s="126">
        <v>291</v>
      </c>
    </row>
    <row r="292" spans="1:38">
      <c r="A292" s="721" t="s">
        <v>1849</v>
      </c>
      <c r="B292" s="722">
        <v>13</v>
      </c>
      <c r="C292" s="722">
        <v>1352</v>
      </c>
      <c r="D292" s="722">
        <v>135210</v>
      </c>
      <c r="E292" s="721">
        <v>1352102805</v>
      </c>
      <c r="F292" s="721" t="s">
        <v>1873</v>
      </c>
      <c r="G292" s="1127">
        <v>0</v>
      </c>
      <c r="H292" s="1128">
        <v>0</v>
      </c>
      <c r="I292" s="1128">
        <v>0</v>
      </c>
      <c r="J292" s="1128">
        <v>0</v>
      </c>
      <c r="K292" s="1128">
        <v>0</v>
      </c>
      <c r="L292" s="1128">
        <v>0</v>
      </c>
      <c r="M292" s="1128">
        <v>0</v>
      </c>
      <c r="N292" s="1129">
        <v>0</v>
      </c>
      <c r="O292" s="1128">
        <v>0</v>
      </c>
      <c r="P292" s="1127">
        <v>0</v>
      </c>
      <c r="Q292" s="1127">
        <v>0</v>
      </c>
      <c r="R292" s="1127">
        <v>0</v>
      </c>
      <c r="S292" s="1127">
        <v>0</v>
      </c>
      <c r="T292" s="1130">
        <v>0</v>
      </c>
      <c r="U292" s="1130">
        <v>0</v>
      </c>
      <c r="V292" s="1130">
        <v>0</v>
      </c>
      <c r="W292" s="1127">
        <v>0</v>
      </c>
      <c r="X292" s="1130">
        <v>0</v>
      </c>
      <c r="Y292" s="735">
        <v>0</v>
      </c>
      <c r="Z292" s="1131">
        <v>0</v>
      </c>
      <c r="AA292" s="1131">
        <v>0</v>
      </c>
      <c r="AB292" s="1131">
        <v>0</v>
      </c>
      <c r="AC292" s="1131">
        <v>0</v>
      </c>
      <c r="AD292" s="1131">
        <v>0</v>
      </c>
      <c r="AE292" s="1131">
        <v>0</v>
      </c>
      <c r="AF292" s="126"/>
      <c r="AG292" s="126"/>
      <c r="AH292" s="126"/>
      <c r="AI292" s="126"/>
      <c r="AJ292" s="126"/>
      <c r="AK292" s="126"/>
      <c r="AL292" s="126">
        <v>292</v>
      </c>
    </row>
    <row r="293" spans="1:38">
      <c r="A293" s="721" t="s">
        <v>1849</v>
      </c>
      <c r="B293" s="722">
        <v>13</v>
      </c>
      <c r="C293" s="722">
        <v>1352</v>
      </c>
      <c r="D293" s="722">
        <v>135210</v>
      </c>
      <c r="E293" s="721">
        <v>1352102811</v>
      </c>
      <c r="F293" s="721" t="s">
        <v>558</v>
      </c>
      <c r="G293" s="1127">
        <v>-14011415647</v>
      </c>
      <c r="H293" s="1128">
        <v>0</v>
      </c>
      <c r="I293" s="1128">
        <v>0</v>
      </c>
      <c r="J293" s="1128">
        <v>14011415647</v>
      </c>
      <c r="K293" s="1128">
        <v>0</v>
      </c>
      <c r="L293" s="1128">
        <v>14011415647</v>
      </c>
      <c r="M293" s="1128">
        <v>0</v>
      </c>
      <c r="N293" s="1129">
        <v>0</v>
      </c>
      <c r="O293" s="1128">
        <v>14011415647</v>
      </c>
      <c r="P293" s="1127">
        <v>5184223789.3900003</v>
      </c>
      <c r="Q293" s="1127">
        <v>0</v>
      </c>
      <c r="R293" s="1127">
        <v>0</v>
      </c>
      <c r="S293" s="1127">
        <v>0</v>
      </c>
      <c r="T293" s="1130">
        <v>0</v>
      </c>
      <c r="U293" s="1130">
        <v>0</v>
      </c>
      <c r="V293" s="1130">
        <v>0</v>
      </c>
      <c r="W293" s="1127">
        <v>0</v>
      </c>
      <c r="X293" s="1130">
        <v>5184223789.3900003</v>
      </c>
      <c r="Y293" s="735">
        <v>0.37000000000000005</v>
      </c>
      <c r="Z293" s="1131">
        <v>5184223789.3900003</v>
      </c>
      <c r="AA293" s="1131">
        <v>0</v>
      </c>
      <c r="AB293" s="1131">
        <v>7537479041.4899998</v>
      </c>
      <c r="AC293" s="1131">
        <v>0</v>
      </c>
      <c r="AD293" s="1131">
        <v>-2353255252.0999994</v>
      </c>
      <c r="AE293" s="1131">
        <v>0</v>
      </c>
      <c r="AF293" s="126"/>
      <c r="AG293" s="126"/>
      <c r="AH293" s="126"/>
      <c r="AI293" s="126"/>
      <c r="AJ293" s="126"/>
      <c r="AK293" s="126"/>
      <c r="AL293" s="126">
        <v>293</v>
      </c>
    </row>
    <row r="294" spans="1:38">
      <c r="A294" s="721" t="s">
        <v>1849</v>
      </c>
      <c r="B294" s="722">
        <v>13</v>
      </c>
      <c r="C294" s="722">
        <v>1352</v>
      </c>
      <c r="D294" s="722">
        <v>135210</v>
      </c>
      <c r="E294" s="721">
        <v>1352102815</v>
      </c>
      <c r="F294" s="721" t="s">
        <v>3142</v>
      </c>
      <c r="G294" s="1127">
        <v>-13127149745</v>
      </c>
      <c r="H294" s="1128">
        <v>0</v>
      </c>
      <c r="I294" s="1128">
        <v>0</v>
      </c>
      <c r="J294" s="1128">
        <v>13127149745</v>
      </c>
      <c r="K294" s="1128">
        <v>0</v>
      </c>
      <c r="L294" s="1128">
        <v>13127149745</v>
      </c>
      <c r="M294" s="1128">
        <v>0</v>
      </c>
      <c r="N294" s="1129">
        <v>0</v>
      </c>
      <c r="O294" s="1128">
        <v>13127149745</v>
      </c>
      <c r="P294" s="1127">
        <v>4857045405.6499996</v>
      </c>
      <c r="Q294" s="1127">
        <v>0</v>
      </c>
      <c r="R294" s="1127">
        <v>0</v>
      </c>
      <c r="S294" s="1127">
        <v>0</v>
      </c>
      <c r="T294" s="1130">
        <v>0</v>
      </c>
      <c r="U294" s="1130">
        <v>0</v>
      </c>
      <c r="V294" s="1130">
        <v>0</v>
      </c>
      <c r="W294" s="1127">
        <v>0</v>
      </c>
      <c r="X294" s="1130">
        <v>4857045405.6499996</v>
      </c>
      <c r="Y294" s="735">
        <v>0.37</v>
      </c>
      <c r="Z294" s="1131">
        <v>4857045405.6499996</v>
      </c>
      <c r="AA294" s="1131">
        <v>0</v>
      </c>
      <c r="AB294" s="1131">
        <v>0</v>
      </c>
      <c r="AC294" s="1131">
        <v>0</v>
      </c>
      <c r="AD294" s="1131">
        <v>4857045405.6499996</v>
      </c>
      <c r="AE294" s="1131">
        <v>0</v>
      </c>
      <c r="AF294" s="126"/>
      <c r="AG294" s="126"/>
      <c r="AH294" s="126"/>
      <c r="AI294" s="126"/>
      <c r="AJ294" s="126"/>
      <c r="AK294" s="126"/>
      <c r="AL294" s="126">
        <v>294</v>
      </c>
    </row>
    <row r="295" spans="1:38">
      <c r="A295" s="721" t="s">
        <v>1849</v>
      </c>
      <c r="B295" s="722">
        <v>13</v>
      </c>
      <c r="C295" s="722">
        <v>1352</v>
      </c>
      <c r="D295" s="722">
        <v>135210</v>
      </c>
      <c r="E295" s="721">
        <v>1352102816</v>
      </c>
      <c r="F295" s="721" t="s">
        <v>559</v>
      </c>
      <c r="G295" s="1127">
        <v>-111693491430</v>
      </c>
      <c r="H295" s="1128">
        <v>0</v>
      </c>
      <c r="I295" s="1128">
        <v>0</v>
      </c>
      <c r="J295" s="1128">
        <v>111693491430</v>
      </c>
      <c r="K295" s="1128">
        <v>0</v>
      </c>
      <c r="L295" s="1128">
        <v>111693491430</v>
      </c>
      <c r="M295" s="1128">
        <v>0</v>
      </c>
      <c r="N295" s="1129">
        <v>0</v>
      </c>
      <c r="O295" s="1128">
        <v>111693491430</v>
      </c>
      <c r="P295" s="1127">
        <v>41326591829.099998</v>
      </c>
      <c r="Q295" s="1127">
        <v>0</v>
      </c>
      <c r="R295" s="1127">
        <v>0</v>
      </c>
      <c r="S295" s="1127">
        <v>0</v>
      </c>
      <c r="T295" s="1130">
        <v>0</v>
      </c>
      <c r="U295" s="1130">
        <v>0</v>
      </c>
      <c r="V295" s="1130">
        <v>0</v>
      </c>
      <c r="W295" s="1127">
        <v>0</v>
      </c>
      <c r="X295" s="1130">
        <v>41326591829.099998</v>
      </c>
      <c r="Y295" s="735">
        <v>0.37</v>
      </c>
      <c r="Z295" s="1131">
        <v>41326591829.099998</v>
      </c>
      <c r="AA295" s="1131">
        <v>0</v>
      </c>
      <c r="AB295" s="1131">
        <v>6940725084.2799997</v>
      </c>
      <c r="AC295" s="1131">
        <v>0</v>
      </c>
      <c r="AD295" s="1131">
        <v>34385866744.82</v>
      </c>
      <c r="AE295" s="1131">
        <v>0</v>
      </c>
      <c r="AF295" s="126"/>
      <c r="AG295" s="126"/>
      <c r="AH295" s="126"/>
      <c r="AI295" s="126"/>
      <c r="AJ295" s="126"/>
      <c r="AK295" s="126"/>
      <c r="AL295" s="126">
        <v>295</v>
      </c>
    </row>
    <row r="296" spans="1:38">
      <c r="A296" s="721" t="s">
        <v>1849</v>
      </c>
      <c r="B296" s="722">
        <v>13</v>
      </c>
      <c r="C296" s="722">
        <v>1352</v>
      </c>
      <c r="D296" s="722">
        <v>135210</v>
      </c>
      <c r="E296" s="721">
        <v>1352102819</v>
      </c>
      <c r="F296" s="721" t="s">
        <v>3245</v>
      </c>
      <c r="G296" s="1127">
        <v>-75771560335</v>
      </c>
      <c r="H296" s="1128">
        <v>0</v>
      </c>
      <c r="I296" s="1128">
        <v>0</v>
      </c>
      <c r="J296" s="1128">
        <v>75771560335</v>
      </c>
      <c r="K296" s="1128">
        <v>0</v>
      </c>
      <c r="L296" s="1128">
        <v>75771560335</v>
      </c>
      <c r="M296" s="1128">
        <v>0</v>
      </c>
      <c r="N296" s="1129">
        <v>0</v>
      </c>
      <c r="O296" s="1128">
        <v>75771560335</v>
      </c>
      <c r="P296" s="1127">
        <v>28035477323.950001</v>
      </c>
      <c r="Q296" s="1127">
        <v>0</v>
      </c>
      <c r="R296" s="1127">
        <v>0</v>
      </c>
      <c r="S296" s="1127">
        <v>0</v>
      </c>
      <c r="T296" s="1130">
        <v>0</v>
      </c>
      <c r="U296" s="1130">
        <v>0</v>
      </c>
      <c r="V296" s="1130">
        <v>0</v>
      </c>
      <c r="W296" s="1127">
        <v>0</v>
      </c>
      <c r="X296" s="1130">
        <v>28035477323.950001</v>
      </c>
      <c r="Y296" s="735">
        <v>0.37</v>
      </c>
      <c r="Z296" s="1131">
        <v>28035477323.950001</v>
      </c>
      <c r="AA296" s="1131">
        <v>0</v>
      </c>
      <c r="AB296" s="1131">
        <v>20308480003.779999</v>
      </c>
      <c r="AC296" s="1131">
        <v>0</v>
      </c>
      <c r="AD296" s="1131">
        <v>7726997320.170002</v>
      </c>
      <c r="AE296" s="1131">
        <v>0</v>
      </c>
      <c r="AF296" s="126"/>
      <c r="AG296" s="126"/>
      <c r="AH296" s="126"/>
      <c r="AI296" s="126"/>
      <c r="AJ296" s="126"/>
      <c r="AK296" s="126"/>
      <c r="AL296" s="126">
        <v>296</v>
      </c>
    </row>
    <row r="297" spans="1:38">
      <c r="A297" s="721" t="s">
        <v>1849</v>
      </c>
      <c r="B297" s="722">
        <v>13</v>
      </c>
      <c r="C297" s="722">
        <v>1352</v>
      </c>
      <c r="D297" s="722">
        <v>135210</v>
      </c>
      <c r="E297" s="721">
        <v>1352102842</v>
      </c>
      <c r="F297" s="721" t="s">
        <v>3929</v>
      </c>
      <c r="G297" s="1127">
        <v>-51274776478</v>
      </c>
      <c r="H297" s="1128">
        <v>0</v>
      </c>
      <c r="I297" s="1128">
        <v>0</v>
      </c>
      <c r="J297" s="1128">
        <v>51274776478</v>
      </c>
      <c r="K297" s="1128">
        <v>0</v>
      </c>
      <c r="L297" s="1128">
        <v>51274776478</v>
      </c>
      <c r="M297" s="1128">
        <v>0</v>
      </c>
      <c r="N297" s="1129">
        <v>0</v>
      </c>
      <c r="O297" s="1128">
        <v>51274776478</v>
      </c>
      <c r="P297" s="1127">
        <v>18971667296.860001</v>
      </c>
      <c r="Q297" s="1127">
        <v>0</v>
      </c>
      <c r="R297" s="1127">
        <v>0</v>
      </c>
      <c r="S297" s="1127">
        <v>0</v>
      </c>
      <c r="T297" s="1130">
        <v>0</v>
      </c>
      <c r="U297" s="1130">
        <v>0</v>
      </c>
      <c r="V297" s="1130">
        <v>0</v>
      </c>
      <c r="W297" s="1127">
        <v>0</v>
      </c>
      <c r="X297" s="1130">
        <v>18971667296.860001</v>
      </c>
      <c r="Y297" s="735">
        <v>0.37</v>
      </c>
      <c r="Z297" s="1131">
        <v>18971667296.860001</v>
      </c>
      <c r="AA297" s="1131">
        <v>0</v>
      </c>
      <c r="AB297" s="1131">
        <v>0</v>
      </c>
      <c r="AC297" s="1131">
        <v>0</v>
      </c>
      <c r="AD297" s="1131">
        <v>18971667296.860001</v>
      </c>
      <c r="AE297" s="1131">
        <v>0</v>
      </c>
      <c r="AF297" s="126"/>
      <c r="AG297" s="126"/>
      <c r="AH297" s="126"/>
      <c r="AI297" s="126"/>
      <c r="AJ297" s="126"/>
      <c r="AK297" s="126"/>
      <c r="AL297" s="126">
        <v>297</v>
      </c>
    </row>
    <row r="298" spans="1:38">
      <c r="A298" s="721" t="s">
        <v>1849</v>
      </c>
      <c r="B298" s="722">
        <v>13</v>
      </c>
      <c r="C298" s="722">
        <v>1352</v>
      </c>
      <c r="D298" s="722">
        <v>135220</v>
      </c>
      <c r="E298" s="721">
        <v>1352200109</v>
      </c>
      <c r="F298" s="721" t="s">
        <v>560</v>
      </c>
      <c r="G298" s="1127">
        <v>633336881680</v>
      </c>
      <c r="H298" s="1128">
        <v>0</v>
      </c>
      <c r="I298" s="1128">
        <v>0</v>
      </c>
      <c r="J298" s="1128">
        <v>-633336881680</v>
      </c>
      <c r="K298" s="1128">
        <v>0</v>
      </c>
      <c r="L298" s="1128">
        <v>0</v>
      </c>
      <c r="M298" s="1128">
        <v>-633336881680</v>
      </c>
      <c r="N298" s="1129">
        <v>0</v>
      </c>
      <c r="O298" s="1128">
        <v>-633336881680</v>
      </c>
      <c r="P298" s="1127">
        <v>-234334646221.60001</v>
      </c>
      <c r="Q298" s="1127">
        <v>0</v>
      </c>
      <c r="R298" s="1127">
        <v>0</v>
      </c>
      <c r="S298" s="1127">
        <v>0</v>
      </c>
      <c r="T298" s="1130">
        <v>0</v>
      </c>
      <c r="U298" s="1130">
        <v>0</v>
      </c>
      <c r="V298" s="1130">
        <v>0</v>
      </c>
      <c r="W298" s="1127">
        <v>0</v>
      </c>
      <c r="X298" s="1130">
        <v>-234334646221.60001</v>
      </c>
      <c r="Y298" s="735">
        <v>0.37</v>
      </c>
      <c r="Z298" s="1131">
        <v>0</v>
      </c>
      <c r="AA298" s="1131">
        <v>-234334646221.60001</v>
      </c>
      <c r="AB298" s="1131">
        <v>0</v>
      </c>
      <c r="AC298" s="1131">
        <v>-95260745750</v>
      </c>
      <c r="AD298" s="1131">
        <v>0</v>
      </c>
      <c r="AE298" s="1131">
        <v>-139073900471.60001</v>
      </c>
      <c r="AF298" s="126"/>
      <c r="AG298" s="126"/>
      <c r="AH298" s="126"/>
      <c r="AI298" s="126"/>
      <c r="AJ298" s="126"/>
      <c r="AK298" s="126"/>
      <c r="AL298" s="126">
        <v>298</v>
      </c>
    </row>
    <row r="299" spans="1:38">
      <c r="A299" s="721" t="s">
        <v>1849</v>
      </c>
      <c r="B299" s="722">
        <v>13</v>
      </c>
      <c r="C299" s="722">
        <v>1352</v>
      </c>
      <c r="D299" s="722">
        <v>135220</v>
      </c>
      <c r="E299" s="721">
        <v>1352200136</v>
      </c>
      <c r="F299" s="721" t="s">
        <v>561</v>
      </c>
      <c r="G299" s="1127">
        <v>634778682952</v>
      </c>
      <c r="H299" s="1128">
        <v>0</v>
      </c>
      <c r="I299" s="1128">
        <v>0</v>
      </c>
      <c r="J299" s="1128">
        <v>-634778682952</v>
      </c>
      <c r="K299" s="1128">
        <v>0</v>
      </c>
      <c r="L299" s="1128">
        <v>0</v>
      </c>
      <c r="M299" s="1128">
        <v>-634778682952</v>
      </c>
      <c r="N299" s="1129">
        <v>0</v>
      </c>
      <c r="O299" s="1128">
        <v>-634778682952</v>
      </c>
      <c r="P299" s="1127">
        <v>-234868112692.23999</v>
      </c>
      <c r="Q299" s="1127">
        <v>0</v>
      </c>
      <c r="R299" s="1127">
        <v>0</v>
      </c>
      <c r="S299" s="1127">
        <v>0</v>
      </c>
      <c r="T299" s="1130">
        <v>0</v>
      </c>
      <c r="U299" s="1130">
        <v>0</v>
      </c>
      <c r="V299" s="1130">
        <v>0</v>
      </c>
      <c r="W299" s="1127">
        <v>0</v>
      </c>
      <c r="X299" s="1130">
        <v>-234868112692.23999</v>
      </c>
      <c r="Y299" s="735">
        <v>0.37</v>
      </c>
      <c r="Z299" s="1131">
        <v>0</v>
      </c>
      <c r="AA299" s="1131">
        <v>-234868112692.23999</v>
      </c>
      <c r="AB299" s="1131">
        <v>0</v>
      </c>
      <c r="AC299" s="1131">
        <v>-296349641082.26001</v>
      </c>
      <c r="AD299" s="1131">
        <v>0</v>
      </c>
      <c r="AE299" s="1131">
        <v>61481528390.02002</v>
      </c>
      <c r="AF299" s="126"/>
      <c r="AG299" s="126"/>
      <c r="AH299" s="126"/>
      <c r="AI299" s="126"/>
      <c r="AJ299" s="126"/>
      <c r="AK299" s="126"/>
      <c r="AL299" s="126">
        <v>299</v>
      </c>
    </row>
    <row r="300" spans="1:38">
      <c r="A300" s="721" t="s">
        <v>1849</v>
      </c>
      <c r="B300" s="722">
        <v>13</v>
      </c>
      <c r="C300" s="722">
        <v>1352</v>
      </c>
      <c r="D300" s="722">
        <v>135220</v>
      </c>
      <c r="E300" s="721">
        <v>1352200158</v>
      </c>
      <c r="F300" s="721" t="s">
        <v>562</v>
      </c>
      <c r="G300" s="1127">
        <v>-631816582801</v>
      </c>
      <c r="H300" s="1128">
        <v>0</v>
      </c>
      <c r="I300" s="1128">
        <v>0</v>
      </c>
      <c r="J300" s="1128">
        <v>631816582801</v>
      </c>
      <c r="K300" s="1128">
        <v>0</v>
      </c>
      <c r="L300" s="1128">
        <v>631816582801</v>
      </c>
      <c r="M300" s="1128">
        <v>0</v>
      </c>
      <c r="N300" s="1129">
        <v>0</v>
      </c>
      <c r="O300" s="1128">
        <v>631816582801</v>
      </c>
      <c r="P300" s="1127">
        <v>233772135636.37</v>
      </c>
      <c r="Q300" s="1127">
        <v>0</v>
      </c>
      <c r="R300" s="1127">
        <v>0</v>
      </c>
      <c r="S300" s="1127">
        <v>0</v>
      </c>
      <c r="T300" s="1130">
        <v>0</v>
      </c>
      <c r="U300" s="1130">
        <v>0</v>
      </c>
      <c r="V300" s="1130">
        <v>0</v>
      </c>
      <c r="W300" s="1127">
        <v>0</v>
      </c>
      <c r="X300" s="1130">
        <v>233772135636.37</v>
      </c>
      <c r="Y300" s="735">
        <v>0.37</v>
      </c>
      <c r="Z300" s="1131">
        <v>233772135636.37</v>
      </c>
      <c r="AA300" s="1131">
        <v>0</v>
      </c>
      <c r="AB300" s="1131">
        <v>95206025295.600006</v>
      </c>
      <c r="AC300" s="1131">
        <v>0</v>
      </c>
      <c r="AD300" s="1131">
        <v>138566110340.76999</v>
      </c>
      <c r="AE300" s="1131">
        <v>0</v>
      </c>
      <c r="AF300" s="126"/>
      <c r="AG300" s="126"/>
      <c r="AH300" s="126"/>
      <c r="AI300" s="126"/>
      <c r="AJ300" s="126"/>
      <c r="AK300" s="126"/>
      <c r="AL300" s="126">
        <v>300</v>
      </c>
    </row>
    <row r="301" spans="1:38">
      <c r="A301" s="721" t="s">
        <v>1849</v>
      </c>
      <c r="B301" s="722">
        <v>13</v>
      </c>
      <c r="C301" s="722">
        <v>1352</v>
      </c>
      <c r="D301" s="722">
        <v>135220</v>
      </c>
      <c r="E301" s="721">
        <v>1352200173</v>
      </c>
      <c r="F301" s="721" t="s">
        <v>563</v>
      </c>
      <c r="G301" s="1127">
        <v>-634052665776</v>
      </c>
      <c r="H301" s="1128">
        <v>0</v>
      </c>
      <c r="I301" s="1128">
        <v>0</v>
      </c>
      <c r="J301" s="1128">
        <v>634052665776</v>
      </c>
      <c r="K301" s="1128">
        <v>0</v>
      </c>
      <c r="L301" s="1128">
        <v>634052665776</v>
      </c>
      <c r="M301" s="1128">
        <v>0</v>
      </c>
      <c r="N301" s="1129">
        <v>0</v>
      </c>
      <c r="O301" s="1128">
        <v>634052665776</v>
      </c>
      <c r="P301" s="1127">
        <v>234599486337.12</v>
      </c>
      <c r="Q301" s="1127">
        <v>0</v>
      </c>
      <c r="R301" s="1127">
        <v>0</v>
      </c>
      <c r="S301" s="1127">
        <v>0</v>
      </c>
      <c r="T301" s="1130">
        <v>0</v>
      </c>
      <c r="U301" s="1130">
        <v>0</v>
      </c>
      <c r="V301" s="1130">
        <v>0</v>
      </c>
      <c r="W301" s="1127">
        <v>0</v>
      </c>
      <c r="X301" s="1130">
        <v>234599486337.12</v>
      </c>
      <c r="Y301" s="735">
        <v>0.37</v>
      </c>
      <c r="Z301" s="1131">
        <v>234599486337.12</v>
      </c>
      <c r="AA301" s="1131">
        <v>0</v>
      </c>
      <c r="AB301" s="1131">
        <v>296273547131.27002</v>
      </c>
      <c r="AC301" s="1131">
        <v>0</v>
      </c>
      <c r="AD301" s="1131">
        <v>-61674060794.150024</v>
      </c>
      <c r="AE301" s="1131">
        <v>0</v>
      </c>
      <c r="AF301" s="126"/>
      <c r="AG301" s="126"/>
      <c r="AH301" s="126"/>
      <c r="AI301" s="126"/>
      <c r="AJ301" s="126"/>
      <c r="AK301" s="126"/>
      <c r="AL301" s="126">
        <v>301</v>
      </c>
    </row>
    <row r="302" spans="1:38">
      <c r="A302" s="721" t="s">
        <v>1849</v>
      </c>
      <c r="B302" s="722">
        <v>13</v>
      </c>
      <c r="C302" s="722">
        <v>1352</v>
      </c>
      <c r="D302" s="722">
        <v>135220</v>
      </c>
      <c r="E302" s="721">
        <v>1352201545</v>
      </c>
      <c r="F302" s="721" t="s">
        <v>3246</v>
      </c>
      <c r="G302" s="1127">
        <v>17417272858</v>
      </c>
      <c r="H302" s="1128">
        <v>0</v>
      </c>
      <c r="I302" s="1128">
        <v>0</v>
      </c>
      <c r="J302" s="1128">
        <v>-17417272858</v>
      </c>
      <c r="K302" s="1128">
        <v>0</v>
      </c>
      <c r="L302" s="1128">
        <v>0</v>
      </c>
      <c r="M302" s="1128">
        <v>-17417272858</v>
      </c>
      <c r="N302" s="1129">
        <v>0</v>
      </c>
      <c r="O302" s="1128">
        <v>-17417272858</v>
      </c>
      <c r="P302" s="1127">
        <v>-6444390957.46</v>
      </c>
      <c r="Q302" s="1127">
        <v>0</v>
      </c>
      <c r="R302" s="1127">
        <v>0</v>
      </c>
      <c r="S302" s="1127">
        <v>0</v>
      </c>
      <c r="T302" s="1130">
        <v>0</v>
      </c>
      <c r="U302" s="1130">
        <v>0</v>
      </c>
      <c r="V302" s="1130">
        <v>0</v>
      </c>
      <c r="W302" s="1127">
        <v>0</v>
      </c>
      <c r="X302" s="1130">
        <v>-6444390957.46</v>
      </c>
      <c r="Y302" s="735">
        <v>0.37</v>
      </c>
      <c r="Z302" s="1131">
        <v>0</v>
      </c>
      <c r="AA302" s="1131">
        <v>-6444390957.46</v>
      </c>
      <c r="AB302" s="1131">
        <v>0</v>
      </c>
      <c r="AC302" s="1131">
        <v>0</v>
      </c>
      <c r="AD302" s="1131">
        <v>0</v>
      </c>
      <c r="AE302" s="1131">
        <v>-6444390957.46</v>
      </c>
      <c r="AF302" s="126"/>
      <c r="AG302" s="126"/>
      <c r="AH302" s="126"/>
      <c r="AI302" s="126"/>
      <c r="AJ302" s="126"/>
      <c r="AK302" s="126"/>
      <c r="AL302" s="126">
        <v>302</v>
      </c>
    </row>
    <row r="303" spans="1:38">
      <c r="A303" s="721" t="s">
        <v>1849</v>
      </c>
      <c r="B303" s="722">
        <v>13</v>
      </c>
      <c r="C303" s="722">
        <v>1352</v>
      </c>
      <c r="D303" s="722">
        <v>135220</v>
      </c>
      <c r="E303" s="721">
        <v>1352201580</v>
      </c>
      <c r="F303" s="721" t="s">
        <v>3247</v>
      </c>
      <c r="G303" s="1127">
        <v>-17391109095</v>
      </c>
      <c r="H303" s="1128">
        <v>0</v>
      </c>
      <c r="I303" s="1128">
        <v>0</v>
      </c>
      <c r="J303" s="1128">
        <v>17391109095</v>
      </c>
      <c r="K303" s="1128">
        <v>0</v>
      </c>
      <c r="L303" s="1128">
        <v>17391109095</v>
      </c>
      <c r="M303" s="1128">
        <v>0</v>
      </c>
      <c r="N303" s="1129">
        <v>0</v>
      </c>
      <c r="O303" s="1128">
        <v>17391109095</v>
      </c>
      <c r="P303" s="1127">
        <v>6434710365.1499996</v>
      </c>
      <c r="Q303" s="1127">
        <v>0</v>
      </c>
      <c r="R303" s="1127">
        <v>0</v>
      </c>
      <c r="S303" s="1127">
        <v>0</v>
      </c>
      <c r="T303" s="1130">
        <v>0</v>
      </c>
      <c r="U303" s="1130">
        <v>0</v>
      </c>
      <c r="V303" s="1130">
        <v>0</v>
      </c>
      <c r="W303" s="1127">
        <v>0</v>
      </c>
      <c r="X303" s="1130">
        <v>6434710365.1499996</v>
      </c>
      <c r="Y303" s="735">
        <v>0.37</v>
      </c>
      <c r="Z303" s="1131">
        <v>6434710365.1499996</v>
      </c>
      <c r="AA303" s="1131">
        <v>0</v>
      </c>
      <c r="AB303" s="1131">
        <v>0</v>
      </c>
      <c r="AC303" s="1131">
        <v>0</v>
      </c>
      <c r="AD303" s="1131">
        <v>6434710365.1499996</v>
      </c>
      <c r="AE303" s="1131">
        <v>0</v>
      </c>
      <c r="AF303" s="126"/>
      <c r="AG303" s="126"/>
      <c r="AH303" s="126"/>
      <c r="AI303" s="126"/>
      <c r="AJ303" s="126"/>
      <c r="AK303" s="126"/>
      <c r="AL303" s="126">
        <v>303</v>
      </c>
    </row>
    <row r="304" spans="1:38">
      <c r="A304" s="721" t="s">
        <v>1849</v>
      </c>
      <c r="B304" s="722">
        <v>13</v>
      </c>
      <c r="C304" s="722">
        <v>1353</v>
      </c>
      <c r="D304" s="722">
        <v>135305</v>
      </c>
      <c r="E304" s="721">
        <v>1353050501</v>
      </c>
      <c r="F304" s="721" t="s">
        <v>3930</v>
      </c>
      <c r="G304" s="1127">
        <v>2009736591000</v>
      </c>
      <c r="H304" s="1128">
        <v>0</v>
      </c>
      <c r="I304" s="1128">
        <v>0</v>
      </c>
      <c r="J304" s="1128">
        <v>-2009736591000</v>
      </c>
      <c r="K304" s="1128">
        <v>0</v>
      </c>
      <c r="L304" s="1128">
        <v>0</v>
      </c>
      <c r="M304" s="1128">
        <v>-2009736591000</v>
      </c>
      <c r="N304" s="1129">
        <v>0</v>
      </c>
      <c r="O304" s="1128">
        <v>-2009736591000</v>
      </c>
      <c r="P304" s="1127">
        <v>-743602538670</v>
      </c>
      <c r="Q304" s="1127">
        <v>0</v>
      </c>
      <c r="R304" s="1127">
        <v>0</v>
      </c>
      <c r="S304" s="1127">
        <v>0</v>
      </c>
      <c r="T304" s="1130">
        <v>0</v>
      </c>
      <c r="U304" s="1130">
        <v>0</v>
      </c>
      <c r="V304" s="1130">
        <v>0</v>
      </c>
      <c r="W304" s="1127">
        <v>0</v>
      </c>
      <c r="X304" s="1130">
        <v>-743602538670</v>
      </c>
      <c r="Y304" s="735">
        <v>0.37</v>
      </c>
      <c r="Z304" s="1131">
        <v>0</v>
      </c>
      <c r="AA304" s="1131">
        <v>-743602538670</v>
      </c>
      <c r="AB304" s="1131">
        <v>0</v>
      </c>
      <c r="AC304" s="1131">
        <v>-866054232661</v>
      </c>
      <c r="AD304" s="1131">
        <v>0</v>
      </c>
      <c r="AE304" s="1131">
        <v>122451693991</v>
      </c>
      <c r="AF304" s="126"/>
      <c r="AG304" s="126"/>
      <c r="AH304" s="126"/>
      <c r="AI304" s="126"/>
      <c r="AJ304" s="126"/>
      <c r="AK304" s="126"/>
      <c r="AL304" s="126">
        <v>304</v>
      </c>
    </row>
    <row r="305" spans="1:38">
      <c r="A305" s="721" t="s">
        <v>1849</v>
      </c>
      <c r="B305" s="722">
        <v>13</v>
      </c>
      <c r="C305" s="722">
        <v>1353</v>
      </c>
      <c r="D305" s="722">
        <v>135305</v>
      </c>
      <c r="E305" s="721">
        <v>1353050600</v>
      </c>
      <c r="F305" s="721" t="s">
        <v>3931</v>
      </c>
      <c r="G305" s="1127">
        <v>56232650000</v>
      </c>
      <c r="H305" s="1128">
        <v>0</v>
      </c>
      <c r="I305" s="1128">
        <v>0</v>
      </c>
      <c r="J305" s="1128">
        <v>-56232650000</v>
      </c>
      <c r="K305" s="1128">
        <v>0</v>
      </c>
      <c r="L305" s="1128">
        <v>0</v>
      </c>
      <c r="M305" s="1128">
        <v>-56232650000</v>
      </c>
      <c r="N305" s="1129">
        <v>0</v>
      </c>
      <c r="O305" s="1128">
        <v>-56232650000</v>
      </c>
      <c r="P305" s="1127">
        <v>-20806080500</v>
      </c>
      <c r="Q305" s="1127">
        <v>0</v>
      </c>
      <c r="R305" s="1127">
        <v>0</v>
      </c>
      <c r="S305" s="1127">
        <v>0</v>
      </c>
      <c r="T305" s="1130">
        <v>0</v>
      </c>
      <c r="U305" s="1130">
        <v>0</v>
      </c>
      <c r="V305" s="1130">
        <v>0</v>
      </c>
      <c r="W305" s="1127">
        <v>0</v>
      </c>
      <c r="X305" s="1130">
        <v>-20806080500</v>
      </c>
      <c r="Y305" s="735">
        <v>0.37</v>
      </c>
      <c r="Z305" s="1131">
        <v>0</v>
      </c>
      <c r="AA305" s="1131">
        <v>-20806080500</v>
      </c>
      <c r="AB305" s="1131">
        <v>0</v>
      </c>
      <c r="AC305" s="1131">
        <v>-536836052500</v>
      </c>
      <c r="AD305" s="1131">
        <v>0</v>
      </c>
      <c r="AE305" s="1131">
        <v>516029972000</v>
      </c>
      <c r="AF305" s="126"/>
      <c r="AG305" s="126"/>
      <c r="AH305" s="126"/>
      <c r="AI305" s="126"/>
      <c r="AJ305" s="126"/>
      <c r="AK305" s="126"/>
      <c r="AL305" s="126">
        <v>305</v>
      </c>
    </row>
    <row r="306" spans="1:38">
      <c r="A306" s="721" t="s">
        <v>1849</v>
      </c>
      <c r="B306" s="722">
        <v>13</v>
      </c>
      <c r="C306" s="722">
        <v>1353</v>
      </c>
      <c r="D306" s="722">
        <v>135305</v>
      </c>
      <c r="E306" s="721">
        <v>1353052500</v>
      </c>
      <c r="F306" s="721" t="s">
        <v>3932</v>
      </c>
      <c r="G306" s="1127">
        <v>-2009736591000</v>
      </c>
      <c r="H306" s="1128">
        <v>0</v>
      </c>
      <c r="I306" s="1128">
        <v>0</v>
      </c>
      <c r="J306" s="1128">
        <v>2009736591000</v>
      </c>
      <c r="K306" s="1128">
        <v>0</v>
      </c>
      <c r="L306" s="1128">
        <v>2009736591000</v>
      </c>
      <c r="M306" s="1128">
        <v>0</v>
      </c>
      <c r="N306" s="1129">
        <v>0</v>
      </c>
      <c r="O306" s="1128">
        <v>2009736591000</v>
      </c>
      <c r="P306" s="1127">
        <v>743602538670</v>
      </c>
      <c r="Q306" s="1127">
        <v>0</v>
      </c>
      <c r="R306" s="1127">
        <v>0</v>
      </c>
      <c r="S306" s="1127">
        <v>0</v>
      </c>
      <c r="T306" s="1130">
        <v>0</v>
      </c>
      <c r="U306" s="1130">
        <v>0</v>
      </c>
      <c r="V306" s="1130">
        <v>0</v>
      </c>
      <c r="W306" s="1127">
        <v>0</v>
      </c>
      <c r="X306" s="1130">
        <v>743602538670</v>
      </c>
      <c r="Y306" s="735">
        <v>0.37</v>
      </c>
      <c r="Z306" s="1131">
        <v>743602538670</v>
      </c>
      <c r="AA306" s="1131">
        <v>0</v>
      </c>
      <c r="AB306" s="1131">
        <v>866054232661</v>
      </c>
      <c r="AC306" s="1131">
        <v>0</v>
      </c>
      <c r="AD306" s="1131">
        <v>-122451693991</v>
      </c>
      <c r="AE306" s="1131">
        <v>0</v>
      </c>
      <c r="AF306" s="126"/>
      <c r="AG306" s="126"/>
      <c r="AH306" s="126"/>
      <c r="AI306" s="126"/>
      <c r="AJ306" s="126"/>
      <c r="AK306" s="126"/>
      <c r="AL306" s="126">
        <v>306</v>
      </c>
    </row>
    <row r="307" spans="1:38">
      <c r="A307" s="721" t="s">
        <v>1849</v>
      </c>
      <c r="B307" s="722">
        <v>13</v>
      </c>
      <c r="C307" s="722">
        <v>1353</v>
      </c>
      <c r="D307" s="722">
        <v>135305</v>
      </c>
      <c r="E307" s="721">
        <v>1353052601</v>
      </c>
      <c r="F307" s="721" t="s">
        <v>3933</v>
      </c>
      <c r="G307" s="1127">
        <v>-56232650000</v>
      </c>
      <c r="H307" s="1128">
        <v>0</v>
      </c>
      <c r="I307" s="1128">
        <v>0</v>
      </c>
      <c r="J307" s="1128">
        <v>56232650000</v>
      </c>
      <c r="K307" s="1128">
        <v>0</v>
      </c>
      <c r="L307" s="1128">
        <v>56232650000</v>
      </c>
      <c r="M307" s="1128">
        <v>0</v>
      </c>
      <c r="N307" s="1129">
        <v>0</v>
      </c>
      <c r="O307" s="1128">
        <v>56232650000</v>
      </c>
      <c r="P307" s="1127">
        <v>20806080500</v>
      </c>
      <c r="Q307" s="1127">
        <v>0</v>
      </c>
      <c r="R307" s="1127">
        <v>0</v>
      </c>
      <c r="S307" s="1127">
        <v>0</v>
      </c>
      <c r="T307" s="1130">
        <v>0</v>
      </c>
      <c r="U307" s="1130">
        <v>0</v>
      </c>
      <c r="V307" s="1130">
        <v>0</v>
      </c>
      <c r="W307" s="1127">
        <v>0</v>
      </c>
      <c r="X307" s="1130">
        <v>20806080500</v>
      </c>
      <c r="Y307" s="735">
        <v>0.37</v>
      </c>
      <c r="Z307" s="1131">
        <v>20806080500</v>
      </c>
      <c r="AA307" s="1131">
        <v>0</v>
      </c>
      <c r="AB307" s="1131">
        <v>536836052500</v>
      </c>
      <c r="AC307" s="1131">
        <v>0</v>
      </c>
      <c r="AD307" s="1131">
        <v>-516029972000</v>
      </c>
      <c r="AE307" s="1131">
        <v>0</v>
      </c>
      <c r="AF307" s="126"/>
      <c r="AG307" s="126"/>
      <c r="AH307" s="126"/>
      <c r="AI307" s="126"/>
      <c r="AJ307" s="126"/>
      <c r="AK307" s="126"/>
      <c r="AL307" s="126">
        <v>307</v>
      </c>
    </row>
    <row r="308" spans="1:38">
      <c r="A308" s="721" t="s">
        <v>1849</v>
      </c>
      <c r="B308" s="722">
        <v>13</v>
      </c>
      <c r="C308" s="722">
        <v>1353</v>
      </c>
      <c r="D308" s="722">
        <v>135315</v>
      </c>
      <c r="E308" s="721">
        <v>1353151500</v>
      </c>
      <c r="F308" s="721" t="s">
        <v>564</v>
      </c>
      <c r="G308" s="1127">
        <v>0</v>
      </c>
      <c r="H308" s="1128">
        <v>0</v>
      </c>
      <c r="I308" s="1128">
        <v>0</v>
      </c>
      <c r="J308" s="1128">
        <v>0</v>
      </c>
      <c r="K308" s="1128">
        <v>0</v>
      </c>
      <c r="L308" s="1128">
        <v>0</v>
      </c>
      <c r="M308" s="1128">
        <v>0</v>
      </c>
      <c r="N308" s="1129">
        <v>0</v>
      </c>
      <c r="O308" s="1128">
        <v>0</v>
      </c>
      <c r="P308" s="1127">
        <v>0</v>
      </c>
      <c r="Q308" s="1127">
        <v>0</v>
      </c>
      <c r="R308" s="1127">
        <v>0</v>
      </c>
      <c r="S308" s="1127">
        <v>0</v>
      </c>
      <c r="T308" s="1130">
        <v>0</v>
      </c>
      <c r="U308" s="1130">
        <v>0</v>
      </c>
      <c r="V308" s="1130">
        <v>0</v>
      </c>
      <c r="W308" s="1127">
        <v>0</v>
      </c>
      <c r="X308" s="1130">
        <v>0</v>
      </c>
      <c r="Y308" s="735">
        <v>0</v>
      </c>
      <c r="Z308" s="1131">
        <v>0</v>
      </c>
      <c r="AA308" s="1131">
        <v>0</v>
      </c>
      <c r="AB308" s="1131">
        <v>0</v>
      </c>
      <c r="AC308" s="1131">
        <v>-1862820500</v>
      </c>
      <c r="AD308" s="1131">
        <v>0</v>
      </c>
      <c r="AE308" s="1131">
        <v>1862820500</v>
      </c>
      <c r="AF308" s="126"/>
      <c r="AG308" s="126"/>
      <c r="AH308" s="126"/>
      <c r="AI308" s="126"/>
      <c r="AJ308" s="126"/>
      <c r="AK308" s="126"/>
      <c r="AL308" s="126">
        <v>308</v>
      </c>
    </row>
    <row r="309" spans="1:38">
      <c r="A309" s="721" t="s">
        <v>1849</v>
      </c>
      <c r="B309" s="722">
        <v>13</v>
      </c>
      <c r="C309" s="722">
        <v>1353</v>
      </c>
      <c r="D309" s="722">
        <v>135315</v>
      </c>
      <c r="E309" s="721">
        <v>1353151600</v>
      </c>
      <c r="F309" s="721" t="s">
        <v>565</v>
      </c>
      <c r="G309" s="1127">
        <v>280220985000</v>
      </c>
      <c r="H309" s="1128">
        <v>0</v>
      </c>
      <c r="I309" s="1128">
        <v>0</v>
      </c>
      <c r="J309" s="1128">
        <v>-280220985000</v>
      </c>
      <c r="K309" s="1128">
        <v>0</v>
      </c>
      <c r="L309" s="1128">
        <v>0</v>
      </c>
      <c r="M309" s="1128">
        <v>-280220985000</v>
      </c>
      <c r="N309" s="1129">
        <v>0</v>
      </c>
      <c r="O309" s="1128">
        <v>-280220985000</v>
      </c>
      <c r="P309" s="1127">
        <v>-103681764450</v>
      </c>
      <c r="Q309" s="1127">
        <v>0</v>
      </c>
      <c r="R309" s="1127">
        <v>0</v>
      </c>
      <c r="S309" s="1127">
        <v>0</v>
      </c>
      <c r="T309" s="1130">
        <v>0</v>
      </c>
      <c r="U309" s="1130">
        <v>0</v>
      </c>
      <c r="V309" s="1130">
        <v>0</v>
      </c>
      <c r="W309" s="1127">
        <v>0</v>
      </c>
      <c r="X309" s="1130">
        <v>-103681764450</v>
      </c>
      <c r="Y309" s="735">
        <v>0.37</v>
      </c>
      <c r="Z309" s="1131">
        <v>0</v>
      </c>
      <c r="AA309" s="1131">
        <v>-103681764450</v>
      </c>
      <c r="AB309" s="1131">
        <v>0</v>
      </c>
      <c r="AC309" s="1131">
        <v>-72516712550</v>
      </c>
      <c r="AD309" s="1131">
        <v>0</v>
      </c>
      <c r="AE309" s="1131">
        <v>-31165051900</v>
      </c>
      <c r="AF309" s="126"/>
      <c r="AG309" s="126"/>
      <c r="AH309" s="126"/>
      <c r="AI309" s="126"/>
      <c r="AJ309" s="126"/>
      <c r="AK309" s="126"/>
      <c r="AL309" s="126">
        <v>309</v>
      </c>
    </row>
    <row r="310" spans="1:38">
      <c r="A310" s="721" t="s">
        <v>1849</v>
      </c>
      <c r="B310" s="722">
        <v>13</v>
      </c>
      <c r="C310" s="722">
        <v>1353</v>
      </c>
      <c r="D310" s="722">
        <v>135315</v>
      </c>
      <c r="E310" s="721">
        <v>1353153500</v>
      </c>
      <c r="F310" s="721" t="s">
        <v>566</v>
      </c>
      <c r="G310" s="1127">
        <v>0</v>
      </c>
      <c r="H310" s="1128">
        <v>0</v>
      </c>
      <c r="I310" s="1128">
        <v>0</v>
      </c>
      <c r="J310" s="1128">
        <v>0</v>
      </c>
      <c r="K310" s="1128">
        <v>0</v>
      </c>
      <c r="L310" s="1128">
        <v>0</v>
      </c>
      <c r="M310" s="1128">
        <v>0</v>
      </c>
      <c r="N310" s="1129">
        <v>0</v>
      </c>
      <c r="O310" s="1128">
        <v>0</v>
      </c>
      <c r="P310" s="1127">
        <v>0</v>
      </c>
      <c r="Q310" s="1127">
        <v>0</v>
      </c>
      <c r="R310" s="1127">
        <v>0</v>
      </c>
      <c r="S310" s="1127">
        <v>0</v>
      </c>
      <c r="T310" s="1130">
        <v>0</v>
      </c>
      <c r="U310" s="1130">
        <v>0</v>
      </c>
      <c r="V310" s="1130">
        <v>0</v>
      </c>
      <c r="W310" s="1127">
        <v>0</v>
      </c>
      <c r="X310" s="1130">
        <v>0</v>
      </c>
      <c r="Y310" s="735">
        <v>0</v>
      </c>
      <c r="Z310" s="1131">
        <v>0</v>
      </c>
      <c r="AA310" s="1131">
        <v>0</v>
      </c>
      <c r="AB310" s="1131">
        <v>1862820500</v>
      </c>
      <c r="AC310" s="1131">
        <v>0</v>
      </c>
      <c r="AD310" s="1131">
        <v>-1862820500</v>
      </c>
      <c r="AE310" s="1131">
        <v>0</v>
      </c>
      <c r="AF310" s="126"/>
      <c r="AG310" s="126"/>
      <c r="AH310" s="126"/>
      <c r="AI310" s="126"/>
      <c r="AJ310" s="126"/>
      <c r="AK310" s="126"/>
      <c r="AL310" s="126">
        <v>310</v>
      </c>
    </row>
    <row r="311" spans="1:38">
      <c r="A311" s="721" t="s">
        <v>1849</v>
      </c>
      <c r="B311" s="722">
        <v>13</v>
      </c>
      <c r="C311" s="722">
        <v>1353</v>
      </c>
      <c r="D311" s="722">
        <v>135315</v>
      </c>
      <c r="E311" s="721">
        <v>1353153600</v>
      </c>
      <c r="F311" s="721" t="s">
        <v>567</v>
      </c>
      <c r="G311" s="1127">
        <v>-280220985000</v>
      </c>
      <c r="H311" s="1128">
        <v>0</v>
      </c>
      <c r="I311" s="1128">
        <v>0</v>
      </c>
      <c r="J311" s="1128">
        <v>280220985000</v>
      </c>
      <c r="K311" s="1128">
        <v>0</v>
      </c>
      <c r="L311" s="1128">
        <v>280220985000</v>
      </c>
      <c r="M311" s="1128">
        <v>0</v>
      </c>
      <c r="N311" s="1129">
        <v>0</v>
      </c>
      <c r="O311" s="1128">
        <v>280220985000</v>
      </c>
      <c r="P311" s="1127">
        <v>103681764450</v>
      </c>
      <c r="Q311" s="1127">
        <v>0</v>
      </c>
      <c r="R311" s="1127">
        <v>0</v>
      </c>
      <c r="S311" s="1127">
        <v>0</v>
      </c>
      <c r="T311" s="1130">
        <v>0</v>
      </c>
      <c r="U311" s="1130">
        <v>0</v>
      </c>
      <c r="V311" s="1130">
        <v>0</v>
      </c>
      <c r="W311" s="1127">
        <v>0</v>
      </c>
      <c r="X311" s="1130">
        <v>103681764450</v>
      </c>
      <c r="Y311" s="735">
        <v>0.37</v>
      </c>
      <c r="Z311" s="1131">
        <v>103681764450</v>
      </c>
      <c r="AA311" s="1131">
        <v>0</v>
      </c>
      <c r="AB311" s="1131">
        <v>72516712550</v>
      </c>
      <c r="AC311" s="1131">
        <v>0</v>
      </c>
      <c r="AD311" s="1131">
        <v>31165051900</v>
      </c>
      <c r="AE311" s="1131">
        <v>0</v>
      </c>
      <c r="AF311" s="126"/>
      <c r="AG311" s="126"/>
      <c r="AH311" s="126"/>
      <c r="AI311" s="126"/>
      <c r="AJ311" s="126"/>
      <c r="AK311" s="126"/>
      <c r="AL311" s="126">
        <v>311</v>
      </c>
    </row>
    <row r="312" spans="1:38">
      <c r="A312" s="721" t="s">
        <v>1849</v>
      </c>
      <c r="B312" s="722">
        <v>13</v>
      </c>
      <c r="C312" s="722">
        <v>1354</v>
      </c>
      <c r="D312" s="722">
        <v>135405</v>
      </c>
      <c r="E312" s="721">
        <v>1354050500</v>
      </c>
      <c r="F312" s="721" t="s">
        <v>568</v>
      </c>
      <c r="G312" s="1127">
        <v>3353680563760</v>
      </c>
      <c r="H312" s="1128">
        <v>0</v>
      </c>
      <c r="I312" s="1128">
        <v>0</v>
      </c>
      <c r="J312" s="1128">
        <v>-3353680563760</v>
      </c>
      <c r="K312" s="1128">
        <v>0</v>
      </c>
      <c r="L312" s="1128">
        <v>0</v>
      </c>
      <c r="M312" s="1128">
        <v>-3353680563760</v>
      </c>
      <c r="N312" s="1129">
        <v>0</v>
      </c>
      <c r="O312" s="1128">
        <v>-3353680563760</v>
      </c>
      <c r="P312" s="1127">
        <v>-1240861808591.2</v>
      </c>
      <c r="Q312" s="1127">
        <v>0</v>
      </c>
      <c r="R312" s="1127">
        <v>0</v>
      </c>
      <c r="S312" s="1127">
        <v>0</v>
      </c>
      <c r="T312" s="1130">
        <v>0</v>
      </c>
      <c r="U312" s="1130">
        <v>0</v>
      </c>
      <c r="V312" s="1130">
        <v>0</v>
      </c>
      <c r="W312" s="1127">
        <v>0</v>
      </c>
      <c r="X312" s="1130">
        <v>-1240861808591.2</v>
      </c>
      <c r="Y312" s="735">
        <v>0.37</v>
      </c>
      <c r="Z312" s="1131">
        <v>0</v>
      </c>
      <c r="AA312" s="1131">
        <v>-1240861808591.2</v>
      </c>
      <c r="AB312" s="1131">
        <v>0</v>
      </c>
      <c r="AC312" s="1131">
        <v>-862822222938.55994</v>
      </c>
      <c r="AD312" s="1131">
        <v>0</v>
      </c>
      <c r="AE312" s="1131">
        <v>-378039585652.64001</v>
      </c>
      <c r="AF312" s="126"/>
      <c r="AG312" s="126"/>
      <c r="AH312" s="126"/>
      <c r="AI312" s="126"/>
      <c r="AJ312" s="126"/>
      <c r="AK312" s="126"/>
      <c r="AL312" s="126">
        <v>312</v>
      </c>
    </row>
    <row r="313" spans="1:38">
      <c r="A313" s="721" t="s">
        <v>1849</v>
      </c>
      <c r="B313" s="722">
        <v>13</v>
      </c>
      <c r="C313" s="722">
        <v>1354</v>
      </c>
      <c r="D313" s="722">
        <v>135405</v>
      </c>
      <c r="E313" s="721">
        <v>1354050501</v>
      </c>
      <c r="F313" s="721" t="s">
        <v>569</v>
      </c>
      <c r="G313" s="1127">
        <v>1863836725473</v>
      </c>
      <c r="H313" s="1128">
        <v>0</v>
      </c>
      <c r="I313" s="1128">
        <v>0</v>
      </c>
      <c r="J313" s="1128">
        <v>-1863836725473</v>
      </c>
      <c r="K313" s="1128">
        <v>0</v>
      </c>
      <c r="L313" s="1128">
        <v>0</v>
      </c>
      <c r="M313" s="1128">
        <v>-1863836725473</v>
      </c>
      <c r="N313" s="1129">
        <v>0</v>
      </c>
      <c r="O313" s="1128">
        <v>-1863836725473</v>
      </c>
      <c r="P313" s="1127">
        <v>-689619588425.01001</v>
      </c>
      <c r="Q313" s="1127">
        <v>0</v>
      </c>
      <c r="R313" s="1127">
        <v>0</v>
      </c>
      <c r="S313" s="1127">
        <v>0</v>
      </c>
      <c r="T313" s="1130">
        <v>0</v>
      </c>
      <c r="U313" s="1130">
        <v>0</v>
      </c>
      <c r="V313" s="1130">
        <v>0</v>
      </c>
      <c r="W313" s="1127">
        <v>0</v>
      </c>
      <c r="X313" s="1130">
        <v>-689619588425.01001</v>
      </c>
      <c r="Y313" s="735">
        <v>0.37</v>
      </c>
      <c r="Z313" s="1131">
        <v>0</v>
      </c>
      <c r="AA313" s="1131">
        <v>-689619588425.01001</v>
      </c>
      <c r="AB313" s="1131">
        <v>0</v>
      </c>
      <c r="AC313" s="1131">
        <v>-1405879685343.24</v>
      </c>
      <c r="AD313" s="1131">
        <v>0</v>
      </c>
      <c r="AE313" s="1131">
        <v>716260096918.22998</v>
      </c>
      <c r="AF313" s="126"/>
      <c r="AG313" s="126"/>
      <c r="AH313" s="126"/>
      <c r="AI313" s="126"/>
      <c r="AJ313" s="126"/>
      <c r="AK313" s="126"/>
      <c r="AL313" s="126">
        <v>313</v>
      </c>
    </row>
    <row r="314" spans="1:38">
      <c r="A314" s="721" t="s">
        <v>1849</v>
      </c>
      <c r="B314" s="722">
        <v>13</v>
      </c>
      <c r="C314" s="722">
        <v>1354</v>
      </c>
      <c r="D314" s="722">
        <v>135405</v>
      </c>
      <c r="E314" s="721">
        <v>1354050503</v>
      </c>
      <c r="F314" s="721" t="s">
        <v>570</v>
      </c>
      <c r="G314" s="1127">
        <v>317536000189</v>
      </c>
      <c r="H314" s="1128">
        <v>0</v>
      </c>
      <c r="I314" s="1128">
        <v>0</v>
      </c>
      <c r="J314" s="1128">
        <v>-317536000189</v>
      </c>
      <c r="K314" s="1128">
        <v>0</v>
      </c>
      <c r="L314" s="1128">
        <v>0</v>
      </c>
      <c r="M314" s="1128">
        <v>-317536000189</v>
      </c>
      <c r="N314" s="1129">
        <v>0</v>
      </c>
      <c r="O314" s="1128">
        <v>-317536000189</v>
      </c>
      <c r="P314" s="1127">
        <v>-117488320069.92999</v>
      </c>
      <c r="Q314" s="1127">
        <v>0</v>
      </c>
      <c r="R314" s="1127">
        <v>0</v>
      </c>
      <c r="S314" s="1127">
        <v>0</v>
      </c>
      <c r="T314" s="1130">
        <v>0</v>
      </c>
      <c r="U314" s="1130">
        <v>0</v>
      </c>
      <c r="V314" s="1130">
        <v>0</v>
      </c>
      <c r="W314" s="1127">
        <v>0</v>
      </c>
      <c r="X314" s="1130">
        <v>-117488320069.92999</v>
      </c>
      <c r="Y314" s="735">
        <v>0.37</v>
      </c>
      <c r="Z314" s="1131">
        <v>0</v>
      </c>
      <c r="AA314" s="1131">
        <v>-117488320069.92999</v>
      </c>
      <c r="AB314" s="1131">
        <v>0</v>
      </c>
      <c r="AC314" s="1131">
        <v>-71896183661.149994</v>
      </c>
      <c r="AD314" s="1131">
        <v>0</v>
      </c>
      <c r="AE314" s="1131">
        <v>-45592136408.779999</v>
      </c>
      <c r="AF314" s="126"/>
      <c r="AG314" s="126"/>
      <c r="AH314" s="126"/>
      <c r="AI314" s="126"/>
      <c r="AJ314" s="126"/>
      <c r="AK314" s="126"/>
      <c r="AL314" s="126">
        <v>314</v>
      </c>
    </row>
    <row r="315" spans="1:38">
      <c r="A315" s="721" t="s">
        <v>1849</v>
      </c>
      <c r="B315" s="722">
        <v>13</v>
      </c>
      <c r="C315" s="722">
        <v>1354</v>
      </c>
      <c r="D315" s="722">
        <v>135405</v>
      </c>
      <c r="E315" s="721">
        <v>1354052020</v>
      </c>
      <c r="F315" s="721" t="s">
        <v>571</v>
      </c>
      <c r="G315" s="1127">
        <v>-1850609588145</v>
      </c>
      <c r="H315" s="1128">
        <v>0</v>
      </c>
      <c r="I315" s="1128">
        <v>0</v>
      </c>
      <c r="J315" s="1128">
        <v>1850609588145</v>
      </c>
      <c r="K315" s="1128">
        <v>0</v>
      </c>
      <c r="L315" s="1128">
        <v>1850609588145</v>
      </c>
      <c r="M315" s="1128">
        <v>0</v>
      </c>
      <c r="N315" s="1129">
        <v>0</v>
      </c>
      <c r="O315" s="1128">
        <v>1850609588145</v>
      </c>
      <c r="P315" s="1127">
        <v>684725547613.65002</v>
      </c>
      <c r="Q315" s="1127">
        <v>0</v>
      </c>
      <c r="R315" s="1127">
        <v>0</v>
      </c>
      <c r="S315" s="1127">
        <v>0</v>
      </c>
      <c r="T315" s="1130">
        <v>0</v>
      </c>
      <c r="U315" s="1130">
        <v>0</v>
      </c>
      <c r="V315" s="1130">
        <v>0</v>
      </c>
      <c r="W315" s="1127">
        <v>0</v>
      </c>
      <c r="X315" s="1130">
        <v>684725547613.65002</v>
      </c>
      <c r="Y315" s="735">
        <v>0.37</v>
      </c>
      <c r="Z315" s="1131">
        <v>684725547613.65002</v>
      </c>
      <c r="AA315" s="1131">
        <v>0</v>
      </c>
      <c r="AB315" s="1131">
        <v>1276629718022.5</v>
      </c>
      <c r="AC315" s="1131">
        <v>0</v>
      </c>
      <c r="AD315" s="1131">
        <v>-591904170408.84998</v>
      </c>
      <c r="AE315" s="1131">
        <v>0</v>
      </c>
      <c r="AF315" s="126"/>
      <c r="AG315" s="126"/>
      <c r="AH315" s="126"/>
      <c r="AI315" s="126"/>
      <c r="AJ315" s="126"/>
      <c r="AK315" s="126"/>
      <c r="AL315" s="126">
        <v>315</v>
      </c>
    </row>
    <row r="316" spans="1:38">
      <c r="A316" s="721" t="s">
        <v>1849</v>
      </c>
      <c r="B316" s="722">
        <v>13</v>
      </c>
      <c r="C316" s="722">
        <v>1354</v>
      </c>
      <c r="D316" s="722">
        <v>135405</v>
      </c>
      <c r="E316" s="721">
        <v>1354052021</v>
      </c>
      <c r="F316" s="721" t="s">
        <v>572</v>
      </c>
      <c r="G316" s="1127">
        <v>-3012723013453</v>
      </c>
      <c r="H316" s="1128">
        <v>0</v>
      </c>
      <c r="I316" s="1128">
        <v>0</v>
      </c>
      <c r="J316" s="1128">
        <v>3012723013453</v>
      </c>
      <c r="K316" s="1128">
        <v>0</v>
      </c>
      <c r="L316" s="1128">
        <v>3012723013453</v>
      </c>
      <c r="M316" s="1128">
        <v>0</v>
      </c>
      <c r="N316" s="1129">
        <v>0</v>
      </c>
      <c r="O316" s="1128">
        <v>3012723013453</v>
      </c>
      <c r="P316" s="1127">
        <v>1114707514977.6101</v>
      </c>
      <c r="Q316" s="1127">
        <v>0</v>
      </c>
      <c r="R316" s="1127">
        <v>0</v>
      </c>
      <c r="S316" s="1127">
        <v>0</v>
      </c>
      <c r="T316" s="1130">
        <v>0</v>
      </c>
      <c r="U316" s="1130">
        <v>0</v>
      </c>
      <c r="V316" s="1130">
        <v>0</v>
      </c>
      <c r="W316" s="1127">
        <v>0</v>
      </c>
      <c r="X316" s="1130">
        <v>1114707514977.6101</v>
      </c>
      <c r="Y316" s="735">
        <v>0.37000000000000005</v>
      </c>
      <c r="Z316" s="1131">
        <v>1114707514977.6101</v>
      </c>
      <c r="AA316" s="1131">
        <v>0</v>
      </c>
      <c r="AB316" s="1131">
        <v>749597959653.15002</v>
      </c>
      <c r="AC316" s="1131">
        <v>0</v>
      </c>
      <c r="AD316" s="1131">
        <v>365109555324.46008</v>
      </c>
      <c r="AE316" s="1131">
        <v>0</v>
      </c>
      <c r="AF316" s="126"/>
      <c r="AG316" s="126"/>
      <c r="AH316" s="126"/>
      <c r="AI316" s="126"/>
      <c r="AJ316" s="126"/>
      <c r="AK316" s="126"/>
      <c r="AL316" s="126">
        <v>316</v>
      </c>
    </row>
    <row r="317" spans="1:38">
      <c r="A317" s="721" t="s">
        <v>1849</v>
      </c>
      <c r="B317" s="722">
        <v>13</v>
      </c>
      <c r="C317" s="722">
        <v>1354</v>
      </c>
      <c r="D317" s="722">
        <v>135405</v>
      </c>
      <c r="E317" s="721">
        <v>1354052023</v>
      </c>
      <c r="F317" s="721" t="s">
        <v>3507</v>
      </c>
      <c r="G317" s="1127">
        <v>-110405084547</v>
      </c>
      <c r="H317" s="1128">
        <v>0</v>
      </c>
      <c r="I317" s="1128">
        <v>0</v>
      </c>
      <c r="J317" s="1128">
        <v>110405084547</v>
      </c>
      <c r="K317" s="1128">
        <v>0</v>
      </c>
      <c r="L317" s="1128">
        <v>110405084547</v>
      </c>
      <c r="M317" s="1128">
        <v>0</v>
      </c>
      <c r="N317" s="1129">
        <v>0</v>
      </c>
      <c r="O317" s="1128">
        <v>110405084547</v>
      </c>
      <c r="P317" s="1127">
        <v>40849881282.389999</v>
      </c>
      <c r="Q317" s="1127">
        <v>0</v>
      </c>
      <c r="R317" s="1127">
        <v>0</v>
      </c>
      <c r="S317" s="1127">
        <v>0</v>
      </c>
      <c r="T317" s="1130">
        <v>0</v>
      </c>
      <c r="U317" s="1130">
        <v>0</v>
      </c>
      <c r="V317" s="1130">
        <v>0</v>
      </c>
      <c r="W317" s="1127">
        <v>0</v>
      </c>
      <c r="X317" s="1130">
        <v>40849881282.389999</v>
      </c>
      <c r="Y317" s="735">
        <v>0.37</v>
      </c>
      <c r="Z317" s="1131">
        <v>40849881282.389999</v>
      </c>
      <c r="AA317" s="1131">
        <v>0</v>
      </c>
      <c r="AB317" s="1131">
        <v>75487068994.669998</v>
      </c>
      <c r="AC317" s="1131">
        <v>0</v>
      </c>
      <c r="AD317" s="1131">
        <v>-34637187712.279999</v>
      </c>
      <c r="AE317" s="1131">
        <v>0</v>
      </c>
      <c r="AF317" s="126"/>
      <c r="AG317" s="126"/>
      <c r="AH317" s="126"/>
      <c r="AI317" s="126"/>
      <c r="AJ317" s="126"/>
      <c r="AK317" s="126"/>
      <c r="AL317" s="126">
        <v>317</v>
      </c>
    </row>
    <row r="318" spans="1:38">
      <c r="A318" s="721" t="s">
        <v>1849</v>
      </c>
      <c r="B318" s="722">
        <v>13</v>
      </c>
      <c r="C318" s="722">
        <v>1354</v>
      </c>
      <c r="D318" s="722">
        <v>135410</v>
      </c>
      <c r="E318" s="721">
        <v>1354101010</v>
      </c>
      <c r="F318" s="721" t="s">
        <v>573</v>
      </c>
      <c r="G318" s="1127">
        <v>1892255891602</v>
      </c>
      <c r="H318" s="1128">
        <v>0</v>
      </c>
      <c r="I318" s="1128">
        <v>0</v>
      </c>
      <c r="J318" s="1128">
        <v>-1892255891602</v>
      </c>
      <c r="K318" s="1128">
        <v>0</v>
      </c>
      <c r="L318" s="1128">
        <v>0</v>
      </c>
      <c r="M318" s="1128">
        <v>-1892255891602</v>
      </c>
      <c r="N318" s="1129">
        <v>0</v>
      </c>
      <c r="O318" s="1128">
        <v>-1892255891602</v>
      </c>
      <c r="P318" s="1127">
        <v>-700134679892.73999</v>
      </c>
      <c r="Q318" s="1127">
        <v>0</v>
      </c>
      <c r="R318" s="1127">
        <v>0</v>
      </c>
      <c r="S318" s="1127">
        <v>0</v>
      </c>
      <c r="T318" s="1130">
        <v>0</v>
      </c>
      <c r="U318" s="1130">
        <v>0</v>
      </c>
      <c r="V318" s="1130">
        <v>0</v>
      </c>
      <c r="W318" s="1127">
        <v>0</v>
      </c>
      <c r="X318" s="1130">
        <v>-700134679892.73999</v>
      </c>
      <c r="Y318" s="735">
        <v>0.37</v>
      </c>
      <c r="Z318" s="1131">
        <v>0</v>
      </c>
      <c r="AA318" s="1131">
        <v>-700134679892.73999</v>
      </c>
      <c r="AB318" s="1131">
        <v>0</v>
      </c>
      <c r="AC318" s="1131">
        <v>-694564597922.58997</v>
      </c>
      <c r="AD318" s="1131">
        <v>0</v>
      </c>
      <c r="AE318" s="1131">
        <v>-5570081970.1500244</v>
      </c>
      <c r="AF318" s="126"/>
      <c r="AG318" s="126"/>
      <c r="AH318" s="126"/>
      <c r="AI318" s="126"/>
      <c r="AJ318" s="126"/>
      <c r="AK318" s="126"/>
      <c r="AL318" s="126">
        <v>318</v>
      </c>
    </row>
    <row r="319" spans="1:38">
      <c r="A319" s="721" t="s">
        <v>1849</v>
      </c>
      <c r="B319" s="722">
        <v>13</v>
      </c>
      <c r="C319" s="722">
        <v>1354</v>
      </c>
      <c r="D319" s="722">
        <v>135410</v>
      </c>
      <c r="E319" s="721">
        <v>1354101017</v>
      </c>
      <c r="F319" s="721" t="s">
        <v>574</v>
      </c>
      <c r="G319" s="1127">
        <v>72243649058</v>
      </c>
      <c r="H319" s="1128">
        <v>0</v>
      </c>
      <c r="I319" s="1128">
        <v>0</v>
      </c>
      <c r="J319" s="1128">
        <v>-72243649058</v>
      </c>
      <c r="K319" s="1128">
        <v>0</v>
      </c>
      <c r="L319" s="1128">
        <v>0</v>
      </c>
      <c r="M319" s="1128">
        <v>-72243649058</v>
      </c>
      <c r="N319" s="1129">
        <v>0</v>
      </c>
      <c r="O319" s="1128">
        <v>-72243649058</v>
      </c>
      <c r="P319" s="1127">
        <v>-26730150151.459999</v>
      </c>
      <c r="Q319" s="1127">
        <v>0</v>
      </c>
      <c r="R319" s="1127">
        <v>0</v>
      </c>
      <c r="S319" s="1127">
        <v>0</v>
      </c>
      <c r="T319" s="1130">
        <v>0</v>
      </c>
      <c r="U319" s="1130">
        <v>0</v>
      </c>
      <c r="V319" s="1130">
        <v>0</v>
      </c>
      <c r="W319" s="1127">
        <v>0</v>
      </c>
      <c r="X319" s="1130">
        <v>-26730150151.459999</v>
      </c>
      <c r="Y319" s="735">
        <v>0.37</v>
      </c>
      <c r="Z319" s="1131">
        <v>0</v>
      </c>
      <c r="AA319" s="1131">
        <v>-26730150151.459999</v>
      </c>
      <c r="AB319" s="1131">
        <v>0</v>
      </c>
      <c r="AC319" s="1131">
        <v>-60409477143.279999</v>
      </c>
      <c r="AD319" s="1131">
        <v>0</v>
      </c>
      <c r="AE319" s="1131">
        <v>33679326991.82</v>
      </c>
      <c r="AF319" s="126"/>
      <c r="AG319" s="126"/>
      <c r="AH319" s="126"/>
      <c r="AI319" s="126"/>
      <c r="AJ319" s="126"/>
      <c r="AK319" s="126"/>
      <c r="AL319" s="126">
        <v>319</v>
      </c>
    </row>
    <row r="320" spans="1:38">
      <c r="A320" s="721" t="s">
        <v>1849</v>
      </c>
      <c r="B320" s="722">
        <v>13</v>
      </c>
      <c r="C320" s="722">
        <v>1354</v>
      </c>
      <c r="D320" s="722">
        <v>135410</v>
      </c>
      <c r="E320" s="721">
        <v>1354101111</v>
      </c>
      <c r="F320" s="721" t="s">
        <v>575</v>
      </c>
      <c r="G320" s="1127">
        <v>50919640992</v>
      </c>
      <c r="H320" s="1128">
        <v>0</v>
      </c>
      <c r="I320" s="1128">
        <v>0</v>
      </c>
      <c r="J320" s="1128">
        <v>-50919640992</v>
      </c>
      <c r="K320" s="1128">
        <v>0</v>
      </c>
      <c r="L320" s="1128">
        <v>0</v>
      </c>
      <c r="M320" s="1128">
        <v>-50919640992</v>
      </c>
      <c r="N320" s="1129">
        <v>0</v>
      </c>
      <c r="O320" s="1128">
        <v>-50919640992</v>
      </c>
      <c r="P320" s="1127">
        <v>-18840267167.040001</v>
      </c>
      <c r="Q320" s="1127">
        <v>0</v>
      </c>
      <c r="R320" s="1127">
        <v>0</v>
      </c>
      <c r="S320" s="1127">
        <v>0</v>
      </c>
      <c r="T320" s="1130">
        <v>0</v>
      </c>
      <c r="U320" s="1130">
        <v>0</v>
      </c>
      <c r="V320" s="1130">
        <v>0</v>
      </c>
      <c r="W320" s="1127">
        <v>0</v>
      </c>
      <c r="X320" s="1130">
        <v>-18840267167.040001</v>
      </c>
      <c r="Y320" s="735">
        <v>0.37</v>
      </c>
      <c r="Z320" s="1131">
        <v>0</v>
      </c>
      <c r="AA320" s="1131">
        <v>-18840267167.040001</v>
      </c>
      <c r="AB320" s="1131">
        <v>0</v>
      </c>
      <c r="AC320" s="1131">
        <v>-46973929471.059998</v>
      </c>
      <c r="AD320" s="1131">
        <v>0</v>
      </c>
      <c r="AE320" s="1131">
        <v>28133662304.019997</v>
      </c>
      <c r="AF320" s="126"/>
      <c r="AG320" s="126"/>
      <c r="AH320" s="126"/>
      <c r="AI320" s="126"/>
      <c r="AJ320" s="126"/>
      <c r="AK320" s="126"/>
      <c r="AL320" s="126">
        <v>320</v>
      </c>
    </row>
    <row r="321" spans="1:38">
      <c r="A321" s="721" t="s">
        <v>1849</v>
      </c>
      <c r="B321" s="722">
        <v>13</v>
      </c>
      <c r="C321" s="722">
        <v>1354</v>
      </c>
      <c r="D321" s="722">
        <v>135410</v>
      </c>
      <c r="E321" s="721">
        <v>1354101221</v>
      </c>
      <c r="F321" s="721" t="s">
        <v>576</v>
      </c>
      <c r="G321" s="1127">
        <v>-50919640992</v>
      </c>
      <c r="H321" s="1128">
        <v>0</v>
      </c>
      <c r="I321" s="1128">
        <v>0</v>
      </c>
      <c r="J321" s="1128">
        <v>50919640992</v>
      </c>
      <c r="K321" s="1128">
        <v>0</v>
      </c>
      <c r="L321" s="1128">
        <v>50919640992</v>
      </c>
      <c r="M321" s="1128">
        <v>0</v>
      </c>
      <c r="N321" s="1129">
        <v>0</v>
      </c>
      <c r="O321" s="1128">
        <v>50919640992</v>
      </c>
      <c r="P321" s="1127">
        <v>18840267167.040001</v>
      </c>
      <c r="Q321" s="1127">
        <v>0</v>
      </c>
      <c r="R321" s="1127">
        <v>0</v>
      </c>
      <c r="S321" s="1127">
        <v>0</v>
      </c>
      <c r="T321" s="1130">
        <v>0</v>
      </c>
      <c r="U321" s="1130">
        <v>0</v>
      </c>
      <c r="V321" s="1130">
        <v>0</v>
      </c>
      <c r="W321" s="1127">
        <v>0</v>
      </c>
      <c r="X321" s="1130">
        <v>18840267167.040001</v>
      </c>
      <c r="Y321" s="735">
        <v>0.37</v>
      </c>
      <c r="Z321" s="1131">
        <v>18840267167.040001</v>
      </c>
      <c r="AA321" s="1131">
        <v>0</v>
      </c>
      <c r="AB321" s="1131">
        <v>46973929471.059998</v>
      </c>
      <c r="AC321" s="1131">
        <v>0</v>
      </c>
      <c r="AD321" s="1131">
        <v>-28133662304.019997</v>
      </c>
      <c r="AE321" s="1131">
        <v>0</v>
      </c>
      <c r="AF321" s="126"/>
      <c r="AG321" s="126"/>
      <c r="AH321" s="126"/>
      <c r="AI321" s="126"/>
      <c r="AJ321" s="126"/>
      <c r="AK321" s="126"/>
      <c r="AL321" s="126">
        <v>321</v>
      </c>
    </row>
    <row r="322" spans="1:38">
      <c r="A322" s="721" t="s">
        <v>1849</v>
      </c>
      <c r="B322" s="722">
        <v>13</v>
      </c>
      <c r="C322" s="722">
        <v>1354</v>
      </c>
      <c r="D322" s="722">
        <v>135410</v>
      </c>
      <c r="E322" s="721">
        <v>1354102520</v>
      </c>
      <c r="F322" s="721" t="s">
        <v>577</v>
      </c>
      <c r="G322" s="1127">
        <v>-1622200062557</v>
      </c>
      <c r="H322" s="1128">
        <v>0</v>
      </c>
      <c r="I322" s="1128">
        <v>0</v>
      </c>
      <c r="J322" s="1128">
        <v>1622200062557</v>
      </c>
      <c r="K322" s="1128">
        <v>0</v>
      </c>
      <c r="L322" s="1128">
        <v>1622200062557</v>
      </c>
      <c r="M322" s="1128">
        <v>0</v>
      </c>
      <c r="N322" s="1129">
        <v>0</v>
      </c>
      <c r="O322" s="1128">
        <v>1622200062557</v>
      </c>
      <c r="P322" s="1127">
        <v>600214023146.08997</v>
      </c>
      <c r="Q322" s="1127">
        <v>0</v>
      </c>
      <c r="R322" s="1127">
        <v>0</v>
      </c>
      <c r="S322" s="1127">
        <v>0</v>
      </c>
      <c r="T322" s="1130">
        <v>0</v>
      </c>
      <c r="U322" s="1130">
        <v>0</v>
      </c>
      <c r="V322" s="1130">
        <v>0</v>
      </c>
      <c r="W322" s="1127">
        <v>0</v>
      </c>
      <c r="X322" s="1130">
        <v>600214023146.08997</v>
      </c>
      <c r="Y322" s="735">
        <v>0.37</v>
      </c>
      <c r="Z322" s="1131">
        <v>600214023146.08997</v>
      </c>
      <c r="AA322" s="1131">
        <v>0</v>
      </c>
      <c r="AB322" s="1131">
        <v>605149223942.93005</v>
      </c>
      <c r="AC322" s="1131">
        <v>0</v>
      </c>
      <c r="AD322" s="1131">
        <v>-4935200796.8400879</v>
      </c>
      <c r="AE322" s="1131">
        <v>0</v>
      </c>
      <c r="AF322" s="126"/>
      <c r="AG322" s="126"/>
      <c r="AH322" s="126"/>
      <c r="AI322" s="126"/>
      <c r="AJ322" s="126"/>
      <c r="AK322" s="126"/>
      <c r="AL322" s="126">
        <v>322</v>
      </c>
    </row>
    <row r="323" spans="1:38">
      <c r="A323" s="721" t="s">
        <v>1849</v>
      </c>
      <c r="B323" s="722">
        <v>13</v>
      </c>
      <c r="C323" s="722">
        <v>1354</v>
      </c>
      <c r="D323" s="722">
        <v>135410</v>
      </c>
      <c r="E323" s="721">
        <v>1354102521</v>
      </c>
      <c r="F323" s="721" t="s">
        <v>578</v>
      </c>
      <c r="G323" s="1127">
        <v>-55388956320</v>
      </c>
      <c r="H323" s="1128">
        <v>0</v>
      </c>
      <c r="I323" s="1128">
        <v>0</v>
      </c>
      <c r="J323" s="1128">
        <v>55388956320</v>
      </c>
      <c r="K323" s="1128">
        <v>0</v>
      </c>
      <c r="L323" s="1128">
        <v>55388956320</v>
      </c>
      <c r="M323" s="1128">
        <v>0</v>
      </c>
      <c r="N323" s="1129">
        <v>0</v>
      </c>
      <c r="O323" s="1128">
        <v>55388956320</v>
      </c>
      <c r="P323" s="1127">
        <v>20493913838.400002</v>
      </c>
      <c r="Q323" s="1127">
        <v>0</v>
      </c>
      <c r="R323" s="1127">
        <v>0</v>
      </c>
      <c r="S323" s="1127">
        <v>0</v>
      </c>
      <c r="T323" s="1130">
        <v>0</v>
      </c>
      <c r="U323" s="1130">
        <v>0</v>
      </c>
      <c r="V323" s="1130">
        <v>0</v>
      </c>
      <c r="W323" s="1127">
        <v>0</v>
      </c>
      <c r="X323" s="1130">
        <v>20493913838.400002</v>
      </c>
      <c r="Y323" s="735">
        <v>0.37000000000000005</v>
      </c>
      <c r="Z323" s="1131">
        <v>20493913838.400002</v>
      </c>
      <c r="AA323" s="1131">
        <v>0</v>
      </c>
      <c r="AB323" s="1131">
        <v>54960049179.830002</v>
      </c>
      <c r="AC323" s="1131">
        <v>0</v>
      </c>
      <c r="AD323" s="1131">
        <v>-34466135341.43</v>
      </c>
      <c r="AE323" s="1131">
        <v>0</v>
      </c>
      <c r="AF323" s="126"/>
      <c r="AG323" s="126"/>
      <c r="AH323" s="126"/>
      <c r="AI323" s="126"/>
      <c r="AJ323" s="126"/>
      <c r="AK323" s="126"/>
      <c r="AL323" s="126">
        <v>323</v>
      </c>
    </row>
    <row r="324" spans="1:38">
      <c r="A324" s="721" t="s">
        <v>1849</v>
      </c>
      <c r="B324" s="722">
        <v>13</v>
      </c>
      <c r="C324" s="722">
        <v>1355</v>
      </c>
      <c r="D324" s="722">
        <v>135505</v>
      </c>
      <c r="E324" s="721">
        <v>1355050521</v>
      </c>
      <c r="F324" s="721" t="s">
        <v>3934</v>
      </c>
      <c r="G324" s="1127">
        <v>7443401318</v>
      </c>
      <c r="H324" s="1128">
        <v>0</v>
      </c>
      <c r="I324" s="1128">
        <v>0</v>
      </c>
      <c r="J324" s="1128">
        <v>-7443401318</v>
      </c>
      <c r="K324" s="1128">
        <v>0</v>
      </c>
      <c r="L324" s="1128">
        <v>0</v>
      </c>
      <c r="M324" s="1128">
        <v>-7443401318</v>
      </c>
      <c r="N324" s="1129">
        <v>0</v>
      </c>
      <c r="O324" s="1128">
        <v>-7443401318</v>
      </c>
      <c r="P324" s="1127">
        <v>-2754058487.6599998</v>
      </c>
      <c r="Q324" s="1127">
        <v>0</v>
      </c>
      <c r="R324" s="1127">
        <v>0</v>
      </c>
      <c r="S324" s="1127">
        <v>0</v>
      </c>
      <c r="T324" s="1130">
        <v>0</v>
      </c>
      <c r="U324" s="1130">
        <v>0</v>
      </c>
      <c r="V324" s="1130">
        <v>0</v>
      </c>
      <c r="W324" s="1127">
        <v>0</v>
      </c>
      <c r="X324" s="1130">
        <v>-2754058487.6599998</v>
      </c>
      <c r="Y324" s="735">
        <v>0.37</v>
      </c>
      <c r="Z324" s="1131">
        <v>0</v>
      </c>
      <c r="AA324" s="1131">
        <v>-2754058487.6599998</v>
      </c>
      <c r="AB324" s="1131">
        <v>0</v>
      </c>
      <c r="AC324" s="1131">
        <v>-3013972149.75</v>
      </c>
      <c r="AD324" s="1131">
        <v>0</v>
      </c>
      <c r="AE324" s="1131">
        <v>259913662.09000015</v>
      </c>
      <c r="AF324" s="126"/>
      <c r="AG324" s="126"/>
      <c r="AH324" s="126"/>
      <c r="AI324" s="126"/>
      <c r="AJ324" s="126"/>
      <c r="AK324" s="126"/>
      <c r="AL324" s="126">
        <v>324</v>
      </c>
    </row>
    <row r="325" spans="1:38">
      <c r="A325" s="721" t="s">
        <v>1849</v>
      </c>
      <c r="B325" s="722">
        <v>13</v>
      </c>
      <c r="C325" s="722">
        <v>1355</v>
      </c>
      <c r="D325" s="722">
        <v>135505</v>
      </c>
      <c r="E325" s="721">
        <v>1355050522</v>
      </c>
      <c r="F325" s="721" t="s">
        <v>3935</v>
      </c>
      <c r="G325" s="1127">
        <v>400758589</v>
      </c>
      <c r="H325" s="1128">
        <v>0</v>
      </c>
      <c r="I325" s="1128">
        <v>0</v>
      </c>
      <c r="J325" s="1128">
        <v>-400758589</v>
      </c>
      <c r="K325" s="1128">
        <v>0</v>
      </c>
      <c r="L325" s="1128">
        <v>0</v>
      </c>
      <c r="M325" s="1128">
        <v>-400758589</v>
      </c>
      <c r="N325" s="1129">
        <v>0</v>
      </c>
      <c r="O325" s="1128">
        <v>-400758589</v>
      </c>
      <c r="P325" s="1127">
        <v>-148280677.93000001</v>
      </c>
      <c r="Q325" s="1127">
        <v>0</v>
      </c>
      <c r="R325" s="1127">
        <v>0</v>
      </c>
      <c r="S325" s="1127">
        <v>0</v>
      </c>
      <c r="T325" s="1130">
        <v>0</v>
      </c>
      <c r="U325" s="1130">
        <v>0</v>
      </c>
      <c r="V325" s="1130">
        <v>0</v>
      </c>
      <c r="W325" s="1127">
        <v>0</v>
      </c>
      <c r="X325" s="1130">
        <v>-148280677.93000001</v>
      </c>
      <c r="Y325" s="735">
        <v>0.37</v>
      </c>
      <c r="Z325" s="1131">
        <v>0</v>
      </c>
      <c r="AA325" s="1131">
        <v>-148280677.93000001</v>
      </c>
      <c r="AB325" s="1131">
        <v>0</v>
      </c>
      <c r="AC325" s="1131">
        <v>-32612782.349999998</v>
      </c>
      <c r="AD325" s="1131">
        <v>0</v>
      </c>
      <c r="AE325" s="1131">
        <v>-115667895.58000001</v>
      </c>
      <c r="AF325" s="126"/>
      <c r="AG325" s="126"/>
      <c r="AH325" s="126"/>
      <c r="AI325" s="126"/>
      <c r="AJ325" s="126"/>
      <c r="AK325" s="126"/>
      <c r="AL325" s="126">
        <v>325</v>
      </c>
    </row>
    <row r="326" spans="1:38">
      <c r="A326" s="721" t="s">
        <v>1849</v>
      </c>
      <c r="B326" s="722">
        <v>13</v>
      </c>
      <c r="C326" s="722">
        <v>1355</v>
      </c>
      <c r="D326" s="722">
        <v>135530</v>
      </c>
      <c r="E326" s="721">
        <v>1355302521</v>
      </c>
      <c r="F326" s="721" t="s">
        <v>3936</v>
      </c>
      <c r="G326" s="1127">
        <v>11277440361</v>
      </c>
      <c r="H326" s="1128">
        <v>0</v>
      </c>
      <c r="I326" s="1128">
        <v>0</v>
      </c>
      <c r="J326" s="1128">
        <v>-11277440361</v>
      </c>
      <c r="K326" s="1128">
        <v>0</v>
      </c>
      <c r="L326" s="1128">
        <v>0</v>
      </c>
      <c r="M326" s="1128">
        <v>-11277440361</v>
      </c>
      <c r="N326" s="1129">
        <v>0</v>
      </c>
      <c r="O326" s="1128">
        <v>-11277440361</v>
      </c>
      <c r="P326" s="1127">
        <v>-4172652933.5700002</v>
      </c>
      <c r="Q326" s="1127">
        <v>0</v>
      </c>
      <c r="R326" s="1127">
        <v>0</v>
      </c>
      <c r="S326" s="1127">
        <v>0</v>
      </c>
      <c r="T326" s="1130">
        <v>0</v>
      </c>
      <c r="U326" s="1130">
        <v>0</v>
      </c>
      <c r="V326" s="1130">
        <v>0</v>
      </c>
      <c r="W326" s="1127">
        <v>0</v>
      </c>
      <c r="X326" s="1130">
        <v>-4172652933.5700002</v>
      </c>
      <c r="Y326" s="735">
        <v>0.37</v>
      </c>
      <c r="Z326" s="1131">
        <v>0</v>
      </c>
      <c r="AA326" s="1131">
        <v>-4172652933.5700002</v>
      </c>
      <c r="AB326" s="1131">
        <v>0</v>
      </c>
      <c r="AC326" s="1131">
        <v>-2097722800.3399999</v>
      </c>
      <c r="AD326" s="1131">
        <v>0</v>
      </c>
      <c r="AE326" s="1131">
        <v>-2074930133.2300003</v>
      </c>
      <c r="AF326" s="126"/>
      <c r="AG326" s="126"/>
      <c r="AH326" s="126"/>
      <c r="AI326" s="126"/>
      <c r="AJ326" s="126"/>
      <c r="AK326" s="126"/>
      <c r="AL326" s="126">
        <v>326</v>
      </c>
    </row>
    <row r="327" spans="1:38">
      <c r="A327" s="721" t="s">
        <v>1849</v>
      </c>
      <c r="B327" s="722">
        <v>13</v>
      </c>
      <c r="C327" s="722">
        <v>1355</v>
      </c>
      <c r="D327" s="722">
        <v>135530</v>
      </c>
      <c r="E327" s="721">
        <v>1355302522</v>
      </c>
      <c r="F327" s="721" t="s">
        <v>3937</v>
      </c>
      <c r="G327" s="1127">
        <v>2447504299</v>
      </c>
      <c r="H327" s="1128">
        <v>0</v>
      </c>
      <c r="I327" s="1128">
        <v>0</v>
      </c>
      <c r="J327" s="1128">
        <v>-2447504299</v>
      </c>
      <c r="K327" s="1128">
        <v>0</v>
      </c>
      <c r="L327" s="1128">
        <v>0</v>
      </c>
      <c r="M327" s="1128">
        <v>-2447504299</v>
      </c>
      <c r="N327" s="1129">
        <v>0</v>
      </c>
      <c r="O327" s="1128">
        <v>-2447504299</v>
      </c>
      <c r="P327" s="1127">
        <v>-905576590.63</v>
      </c>
      <c r="Q327" s="1127">
        <v>0</v>
      </c>
      <c r="R327" s="1127">
        <v>0</v>
      </c>
      <c r="S327" s="1127">
        <v>0</v>
      </c>
      <c r="T327" s="1130">
        <v>0</v>
      </c>
      <c r="U327" s="1130">
        <v>0</v>
      </c>
      <c r="V327" s="1130">
        <v>0</v>
      </c>
      <c r="W327" s="1127">
        <v>0</v>
      </c>
      <c r="X327" s="1130">
        <v>-905576590.63</v>
      </c>
      <c r="Y327" s="735">
        <v>0.37</v>
      </c>
      <c r="Z327" s="1131">
        <v>0</v>
      </c>
      <c r="AA327" s="1131">
        <v>-905576590.63</v>
      </c>
      <c r="AB327" s="1131">
        <v>0</v>
      </c>
      <c r="AC327" s="1131">
        <v>-234960324.84999999</v>
      </c>
      <c r="AD327" s="1131">
        <v>0</v>
      </c>
      <c r="AE327" s="1131">
        <v>-670616265.77999997</v>
      </c>
      <c r="AF327" s="126"/>
      <c r="AG327" s="126"/>
      <c r="AH327" s="126"/>
      <c r="AI327" s="126"/>
      <c r="AJ327" s="126"/>
      <c r="AK327" s="126"/>
      <c r="AL327" s="126">
        <v>327</v>
      </c>
    </row>
    <row r="328" spans="1:38">
      <c r="A328" s="721" t="s">
        <v>1858</v>
      </c>
      <c r="B328" s="722">
        <v>13</v>
      </c>
      <c r="C328" s="722">
        <v>1390</v>
      </c>
      <c r="D328" s="722">
        <v>139005</v>
      </c>
      <c r="E328" s="721">
        <v>1390058905</v>
      </c>
      <c r="F328" s="721" t="s">
        <v>3938</v>
      </c>
      <c r="G328" s="1127">
        <v>-4962401979</v>
      </c>
      <c r="H328" s="1128">
        <v>0</v>
      </c>
      <c r="I328" s="1128">
        <v>-4962401978.8299999</v>
      </c>
      <c r="J328" s="1128">
        <v>0.17000007629394531</v>
      </c>
      <c r="K328" s="1128">
        <v>0.17000007629394531</v>
      </c>
      <c r="L328" s="1128">
        <v>0</v>
      </c>
      <c r="M328" s="1128">
        <v>0</v>
      </c>
      <c r="N328" s="1129">
        <v>0</v>
      </c>
      <c r="O328" s="1128">
        <v>0</v>
      </c>
      <c r="P328" s="1127">
        <v>0</v>
      </c>
      <c r="Q328" s="1127">
        <v>0</v>
      </c>
      <c r="R328" s="1127">
        <v>0</v>
      </c>
      <c r="S328" s="1127">
        <v>0</v>
      </c>
      <c r="T328" s="1130">
        <v>0</v>
      </c>
      <c r="U328" s="1130">
        <v>0</v>
      </c>
      <c r="V328" s="1130">
        <v>0</v>
      </c>
      <c r="W328" s="1127">
        <v>0</v>
      </c>
      <c r="X328" s="1130">
        <v>0</v>
      </c>
      <c r="Y328" s="735">
        <v>0</v>
      </c>
      <c r="Z328" s="1131">
        <v>0</v>
      </c>
      <c r="AA328" s="1131">
        <v>0</v>
      </c>
      <c r="AB328" s="1131">
        <v>0</v>
      </c>
      <c r="AC328" s="1131">
        <v>0</v>
      </c>
      <c r="AD328" s="1131">
        <v>0</v>
      </c>
      <c r="AE328" s="1131">
        <v>0</v>
      </c>
      <c r="AF328" s="126"/>
      <c r="AG328" s="126"/>
      <c r="AH328" s="126"/>
      <c r="AI328" s="126"/>
      <c r="AJ328" s="126"/>
      <c r="AK328" s="126"/>
      <c r="AL328" s="126">
        <v>328</v>
      </c>
    </row>
    <row r="329" spans="1:38">
      <c r="A329" s="721" t="s">
        <v>1852</v>
      </c>
      <c r="B329" s="722">
        <v>14</v>
      </c>
      <c r="C329" s="722">
        <v>1404</v>
      </c>
      <c r="D329" s="722">
        <v>140405</v>
      </c>
      <c r="E329" s="721">
        <v>1404050001</v>
      </c>
      <c r="F329" s="721" t="s">
        <v>3508</v>
      </c>
      <c r="G329" s="1127">
        <v>11455841222515</v>
      </c>
      <c r="H329" s="1128">
        <v>0</v>
      </c>
      <c r="I329" s="1128">
        <v>11455841222515.301</v>
      </c>
      <c r="J329" s="1128">
        <v>0.30078125</v>
      </c>
      <c r="K329" s="1128">
        <v>0</v>
      </c>
      <c r="L329" s="1128">
        <v>0.30078125</v>
      </c>
      <c r="M329" s="1128">
        <v>0</v>
      </c>
      <c r="N329" s="1129">
        <v>0</v>
      </c>
      <c r="O329" s="1128">
        <v>0.30078125</v>
      </c>
      <c r="P329" s="1127">
        <v>0.11128906249999999</v>
      </c>
      <c r="Q329" s="1127">
        <v>0</v>
      </c>
      <c r="R329" s="1127">
        <v>0</v>
      </c>
      <c r="S329" s="1127">
        <v>0</v>
      </c>
      <c r="T329" s="1130">
        <v>0</v>
      </c>
      <c r="U329" s="1130">
        <v>0</v>
      </c>
      <c r="V329" s="1130">
        <v>0</v>
      </c>
      <c r="W329" s="1127">
        <v>0</v>
      </c>
      <c r="X329" s="1130">
        <v>0.11128906249999999</v>
      </c>
      <c r="Y329" s="735">
        <v>0.37</v>
      </c>
      <c r="Z329" s="1131">
        <v>0.11128906249999999</v>
      </c>
      <c r="AA329" s="1131">
        <v>0</v>
      </c>
      <c r="AB329" s="1131">
        <v>0.14814453124999999</v>
      </c>
      <c r="AC329" s="1131">
        <v>0</v>
      </c>
      <c r="AD329" s="1131">
        <v>-3.6855468749999995E-2</v>
      </c>
      <c r="AE329" s="1131">
        <v>0</v>
      </c>
      <c r="AF329" s="126"/>
      <c r="AG329" s="126"/>
      <c r="AH329" s="126"/>
      <c r="AI329" s="126"/>
      <c r="AJ329" s="126"/>
      <c r="AK329" s="126"/>
      <c r="AL329" s="126">
        <v>329</v>
      </c>
    </row>
    <row r="330" spans="1:38">
      <c r="A330" s="721" t="s">
        <v>1852</v>
      </c>
      <c r="B330" s="722">
        <v>14</v>
      </c>
      <c r="C330" s="722">
        <v>1404</v>
      </c>
      <c r="D330" s="722">
        <v>140405</v>
      </c>
      <c r="E330" s="721">
        <v>1404057000</v>
      </c>
      <c r="F330" s="721" t="s">
        <v>1874</v>
      </c>
      <c r="G330" s="1127">
        <v>0</v>
      </c>
      <c r="H330" s="1128">
        <v>0</v>
      </c>
      <c r="I330" s="1128">
        <v>0</v>
      </c>
      <c r="J330" s="1128">
        <v>0</v>
      </c>
      <c r="K330" s="1128">
        <v>0</v>
      </c>
      <c r="L330" s="1128">
        <v>0</v>
      </c>
      <c r="M330" s="1128">
        <v>0</v>
      </c>
      <c r="N330" s="1129">
        <v>0</v>
      </c>
      <c r="O330" s="1128">
        <v>0</v>
      </c>
      <c r="P330" s="1127">
        <v>0</v>
      </c>
      <c r="Q330" s="1127">
        <v>0</v>
      </c>
      <c r="R330" s="1127">
        <v>0</v>
      </c>
      <c r="S330" s="1127">
        <v>0</v>
      </c>
      <c r="T330" s="1130">
        <v>0</v>
      </c>
      <c r="U330" s="1130">
        <v>0</v>
      </c>
      <c r="V330" s="1130">
        <v>0</v>
      </c>
      <c r="W330" s="1127">
        <v>0</v>
      </c>
      <c r="X330" s="1130">
        <v>0</v>
      </c>
      <c r="Y330" s="735">
        <v>0</v>
      </c>
      <c r="Z330" s="1131">
        <v>0</v>
      </c>
      <c r="AA330" s="1131">
        <v>0</v>
      </c>
      <c r="AB330" s="1131">
        <v>0</v>
      </c>
      <c r="AC330" s="1131">
        <v>0</v>
      </c>
      <c r="AD330" s="1131">
        <v>0</v>
      </c>
      <c r="AE330" s="1131">
        <v>0</v>
      </c>
      <c r="AF330" s="126"/>
      <c r="AG330" s="126"/>
      <c r="AH330" s="126"/>
      <c r="AI330" s="126"/>
      <c r="AJ330" s="126"/>
      <c r="AK330" s="126"/>
      <c r="AL330" s="126">
        <v>330</v>
      </c>
    </row>
    <row r="331" spans="1:38">
      <c r="A331" s="721" t="s">
        <v>1852</v>
      </c>
      <c r="B331" s="722">
        <v>14</v>
      </c>
      <c r="C331" s="722">
        <v>1404</v>
      </c>
      <c r="D331" s="722">
        <v>140405</v>
      </c>
      <c r="E331" s="721">
        <v>1404057120</v>
      </c>
      <c r="F331" s="721" t="s">
        <v>1875</v>
      </c>
      <c r="G331" s="1127">
        <v>0</v>
      </c>
      <c r="H331" s="1128">
        <v>0</v>
      </c>
      <c r="I331" s="1128">
        <v>0</v>
      </c>
      <c r="J331" s="1128">
        <v>0</v>
      </c>
      <c r="K331" s="1128">
        <v>0</v>
      </c>
      <c r="L331" s="1128">
        <v>0</v>
      </c>
      <c r="M331" s="1128">
        <v>0</v>
      </c>
      <c r="N331" s="1129">
        <v>0</v>
      </c>
      <c r="O331" s="1128">
        <v>0</v>
      </c>
      <c r="P331" s="1127">
        <v>0</v>
      </c>
      <c r="Q331" s="1127">
        <v>0</v>
      </c>
      <c r="R331" s="1127">
        <v>0</v>
      </c>
      <c r="S331" s="1127">
        <v>0</v>
      </c>
      <c r="T331" s="1130">
        <v>0</v>
      </c>
      <c r="U331" s="1130">
        <v>0</v>
      </c>
      <c r="V331" s="1130">
        <v>0</v>
      </c>
      <c r="W331" s="1127">
        <v>0</v>
      </c>
      <c r="X331" s="1130">
        <v>0</v>
      </c>
      <c r="Y331" s="735">
        <v>0</v>
      </c>
      <c r="Z331" s="1131">
        <v>0</v>
      </c>
      <c r="AA331" s="1131">
        <v>0</v>
      </c>
      <c r="AB331" s="1131">
        <v>0</v>
      </c>
      <c r="AC331" s="1131">
        <v>0</v>
      </c>
      <c r="AD331" s="1131">
        <v>0</v>
      </c>
      <c r="AE331" s="1131">
        <v>0</v>
      </c>
      <c r="AF331" s="126"/>
      <c r="AG331" s="126"/>
      <c r="AH331" s="126"/>
      <c r="AI331" s="126"/>
      <c r="AJ331" s="126"/>
      <c r="AK331" s="126"/>
      <c r="AL331" s="126">
        <v>331</v>
      </c>
    </row>
    <row r="332" spans="1:38">
      <c r="A332" s="721" t="s">
        <v>1852</v>
      </c>
      <c r="B332" s="722">
        <v>14</v>
      </c>
      <c r="C332" s="722">
        <v>1404</v>
      </c>
      <c r="D332" s="722">
        <v>140405</v>
      </c>
      <c r="E332" s="721">
        <v>1404059001</v>
      </c>
      <c r="F332" s="721" t="s">
        <v>579</v>
      </c>
      <c r="G332" s="1127">
        <v>14940912383</v>
      </c>
      <c r="H332" s="1128">
        <v>0</v>
      </c>
      <c r="I332" s="1128">
        <v>7790478486.4100027</v>
      </c>
      <c r="J332" s="1128">
        <v>-7150433896.5900002</v>
      </c>
      <c r="K332" s="1128">
        <v>0</v>
      </c>
      <c r="L332" s="1128">
        <v>0</v>
      </c>
      <c r="M332" s="1128">
        <v>-7150433896.5900002</v>
      </c>
      <c r="N332" s="1129">
        <v>0</v>
      </c>
      <c r="O332" s="1128">
        <v>-7150433896.5900002</v>
      </c>
      <c r="P332" s="1127">
        <v>-2645660541.7382998</v>
      </c>
      <c r="Q332" s="1127">
        <v>0</v>
      </c>
      <c r="R332" s="1127">
        <v>0</v>
      </c>
      <c r="S332" s="1127">
        <v>0</v>
      </c>
      <c r="T332" s="1130">
        <v>0</v>
      </c>
      <c r="U332" s="1130">
        <v>0</v>
      </c>
      <c r="V332" s="1130">
        <v>0</v>
      </c>
      <c r="W332" s="1127">
        <v>0</v>
      </c>
      <c r="X332" s="1130">
        <v>-2645660541.7382998</v>
      </c>
      <c r="Y332" s="735">
        <v>0.37</v>
      </c>
      <c r="Z332" s="1131">
        <v>0</v>
      </c>
      <c r="AA332" s="1131">
        <v>-2645660541.7382998</v>
      </c>
      <c r="AB332" s="1131">
        <v>0</v>
      </c>
      <c r="AC332" s="1131">
        <v>-2645660541.927</v>
      </c>
      <c r="AD332" s="1131">
        <v>0</v>
      </c>
      <c r="AE332" s="1131">
        <v>0.18870019912719727</v>
      </c>
      <c r="AF332" s="126"/>
      <c r="AG332" s="126"/>
      <c r="AH332" s="126"/>
      <c r="AI332" s="126"/>
      <c r="AJ332" s="126"/>
      <c r="AK332" s="126"/>
      <c r="AL332" s="126">
        <v>332</v>
      </c>
    </row>
    <row r="333" spans="1:38">
      <c r="A333" s="721" t="s">
        <v>1852</v>
      </c>
      <c r="B333" s="722">
        <v>14</v>
      </c>
      <c r="C333" s="722">
        <v>1404</v>
      </c>
      <c r="D333" s="722">
        <v>140405</v>
      </c>
      <c r="E333" s="721">
        <v>1404059501</v>
      </c>
      <c r="F333" s="721" t="s">
        <v>1876</v>
      </c>
      <c r="G333" s="1127">
        <v>0</v>
      </c>
      <c r="H333" s="1128">
        <v>0</v>
      </c>
      <c r="I333" s="1128">
        <v>0</v>
      </c>
      <c r="J333" s="1128">
        <v>0</v>
      </c>
      <c r="K333" s="1128">
        <v>0</v>
      </c>
      <c r="L333" s="1128">
        <v>0</v>
      </c>
      <c r="M333" s="1128">
        <v>0</v>
      </c>
      <c r="N333" s="1129">
        <v>0</v>
      </c>
      <c r="O333" s="1128">
        <v>0</v>
      </c>
      <c r="P333" s="1127">
        <v>0</v>
      </c>
      <c r="Q333" s="1127">
        <v>0</v>
      </c>
      <c r="R333" s="1127">
        <v>0</v>
      </c>
      <c r="S333" s="1127">
        <v>0</v>
      </c>
      <c r="T333" s="1130">
        <v>0</v>
      </c>
      <c r="U333" s="1130">
        <v>0</v>
      </c>
      <c r="V333" s="1130">
        <v>0</v>
      </c>
      <c r="W333" s="1127">
        <v>0</v>
      </c>
      <c r="X333" s="1130">
        <v>0</v>
      </c>
      <c r="Y333" s="735">
        <v>0</v>
      </c>
      <c r="Z333" s="1131">
        <v>0</v>
      </c>
      <c r="AA333" s="1131">
        <v>0</v>
      </c>
      <c r="AB333" s="1131">
        <v>0</v>
      </c>
      <c r="AC333" s="1131">
        <v>0</v>
      </c>
      <c r="AD333" s="1131">
        <v>0</v>
      </c>
      <c r="AE333" s="1131">
        <v>0</v>
      </c>
      <c r="AF333" s="126"/>
      <c r="AG333" s="126"/>
      <c r="AH333" s="126"/>
      <c r="AI333" s="126"/>
      <c r="AJ333" s="126"/>
      <c r="AK333" s="126"/>
      <c r="AL333" s="126">
        <v>333</v>
      </c>
    </row>
    <row r="334" spans="1:38">
      <c r="A334" s="721" t="s">
        <v>1852</v>
      </c>
      <c r="B334" s="722">
        <v>14</v>
      </c>
      <c r="C334" s="722">
        <v>1404</v>
      </c>
      <c r="D334" s="722">
        <v>140405</v>
      </c>
      <c r="E334" s="721">
        <v>1404059502</v>
      </c>
      <c r="F334" s="721" t="s">
        <v>1877</v>
      </c>
      <c r="G334" s="1127">
        <v>0</v>
      </c>
      <c r="H334" s="1128">
        <v>0</v>
      </c>
      <c r="I334" s="1128">
        <v>0</v>
      </c>
      <c r="J334" s="1128">
        <v>0</v>
      </c>
      <c r="K334" s="1128">
        <v>0</v>
      </c>
      <c r="L334" s="1128">
        <v>0</v>
      </c>
      <c r="M334" s="1128">
        <v>0</v>
      </c>
      <c r="N334" s="1129">
        <v>0</v>
      </c>
      <c r="O334" s="1128">
        <v>0</v>
      </c>
      <c r="P334" s="1127">
        <v>0</v>
      </c>
      <c r="Q334" s="1127">
        <v>0</v>
      </c>
      <c r="R334" s="1127">
        <v>0</v>
      </c>
      <c r="S334" s="1127">
        <v>0</v>
      </c>
      <c r="T334" s="1130">
        <v>0</v>
      </c>
      <c r="U334" s="1130">
        <v>0</v>
      </c>
      <c r="V334" s="1130">
        <v>0</v>
      </c>
      <c r="W334" s="1127">
        <v>0</v>
      </c>
      <c r="X334" s="1130">
        <v>0</v>
      </c>
      <c r="Y334" s="735">
        <v>0</v>
      </c>
      <c r="Z334" s="1131">
        <v>0</v>
      </c>
      <c r="AA334" s="1131">
        <v>0</v>
      </c>
      <c r="AB334" s="1131">
        <v>0</v>
      </c>
      <c r="AC334" s="1131">
        <v>0</v>
      </c>
      <c r="AD334" s="1131">
        <v>0</v>
      </c>
      <c r="AE334" s="1131">
        <v>0</v>
      </c>
      <c r="AF334" s="126"/>
      <c r="AG334" s="126"/>
      <c r="AH334" s="126"/>
      <c r="AI334" s="126"/>
      <c r="AJ334" s="126"/>
      <c r="AK334" s="126"/>
      <c r="AL334" s="126">
        <v>334</v>
      </c>
    </row>
    <row r="335" spans="1:38">
      <c r="A335" s="721" t="s">
        <v>1852</v>
      </c>
      <c r="B335" s="722">
        <v>14</v>
      </c>
      <c r="C335" s="722">
        <v>1404</v>
      </c>
      <c r="D335" s="722">
        <v>140405</v>
      </c>
      <c r="E335" s="721">
        <v>1404059503</v>
      </c>
      <c r="F335" s="721" t="s">
        <v>1878</v>
      </c>
      <c r="G335" s="1127">
        <v>0</v>
      </c>
      <c r="H335" s="1128">
        <v>0</v>
      </c>
      <c r="I335" s="1128">
        <v>0</v>
      </c>
      <c r="J335" s="1128">
        <v>0</v>
      </c>
      <c r="K335" s="1128">
        <v>0</v>
      </c>
      <c r="L335" s="1128">
        <v>0</v>
      </c>
      <c r="M335" s="1128">
        <v>0</v>
      </c>
      <c r="N335" s="1129">
        <v>0</v>
      </c>
      <c r="O335" s="1128">
        <v>0</v>
      </c>
      <c r="P335" s="1127">
        <v>0</v>
      </c>
      <c r="Q335" s="1127">
        <v>0</v>
      </c>
      <c r="R335" s="1127">
        <v>0</v>
      </c>
      <c r="S335" s="1127">
        <v>0</v>
      </c>
      <c r="T335" s="1130">
        <v>0</v>
      </c>
      <c r="U335" s="1130">
        <v>0</v>
      </c>
      <c r="V335" s="1130">
        <v>0</v>
      </c>
      <c r="W335" s="1127">
        <v>0</v>
      </c>
      <c r="X335" s="1130">
        <v>0</v>
      </c>
      <c r="Y335" s="735">
        <v>0</v>
      </c>
      <c r="Z335" s="1131">
        <v>0</v>
      </c>
      <c r="AA335" s="1131">
        <v>0</v>
      </c>
      <c r="AB335" s="1131">
        <v>0</v>
      </c>
      <c r="AC335" s="1131">
        <v>0</v>
      </c>
      <c r="AD335" s="1131">
        <v>0</v>
      </c>
      <c r="AE335" s="1131">
        <v>0</v>
      </c>
      <c r="AF335" s="126"/>
      <c r="AG335" s="126"/>
      <c r="AH335" s="126"/>
      <c r="AI335" s="126"/>
      <c r="AJ335" s="126"/>
      <c r="AK335" s="126"/>
      <c r="AL335" s="126">
        <v>335</v>
      </c>
    </row>
    <row r="336" spans="1:38">
      <c r="A336" s="721" t="s">
        <v>1852</v>
      </c>
      <c r="B336" s="722">
        <v>14</v>
      </c>
      <c r="C336" s="722">
        <v>1404</v>
      </c>
      <c r="D336" s="722">
        <v>140405</v>
      </c>
      <c r="E336" s="721">
        <v>1404059800</v>
      </c>
      <c r="F336" s="721" t="s">
        <v>3939</v>
      </c>
      <c r="G336" s="1127">
        <v>-751500248820</v>
      </c>
      <c r="H336" s="1128">
        <v>0</v>
      </c>
      <c r="I336" s="1128">
        <v>-751500248819.82996</v>
      </c>
      <c r="J336" s="1128">
        <v>0.1700439453125</v>
      </c>
      <c r="K336" s="1128">
        <v>0</v>
      </c>
      <c r="L336" s="1128">
        <v>0.1700439453125</v>
      </c>
      <c r="M336" s="1128">
        <v>0</v>
      </c>
      <c r="N336" s="1129">
        <v>0</v>
      </c>
      <c r="O336" s="1128">
        <v>0.1700439453125</v>
      </c>
      <c r="P336" s="1127">
        <v>6.2916259765624996E-2</v>
      </c>
      <c r="Q336" s="1127">
        <v>0</v>
      </c>
      <c r="R336" s="1127">
        <v>0</v>
      </c>
      <c r="S336" s="1127">
        <v>0</v>
      </c>
      <c r="T336" s="1130">
        <v>0</v>
      </c>
      <c r="U336" s="1130">
        <v>0</v>
      </c>
      <c r="V336" s="1130">
        <v>0</v>
      </c>
      <c r="W336" s="1127">
        <v>0</v>
      </c>
      <c r="X336" s="1130">
        <v>6.2916259765624996E-2</v>
      </c>
      <c r="Y336" s="735">
        <v>0.37</v>
      </c>
      <c r="Z336" s="1131">
        <v>6.2916259765624996E-2</v>
      </c>
      <c r="AA336" s="1131">
        <v>0</v>
      </c>
      <c r="AB336" s="1131">
        <v>0</v>
      </c>
      <c r="AC336" s="1131">
        <v>-0.15541625976562501</v>
      </c>
      <c r="AD336" s="1131">
        <v>6.2916259765624996E-2</v>
      </c>
      <c r="AE336" s="1131">
        <v>0.15541625976562501</v>
      </c>
      <c r="AF336" s="126"/>
      <c r="AG336" s="126"/>
      <c r="AH336" s="126"/>
      <c r="AI336" s="126"/>
      <c r="AJ336" s="126"/>
      <c r="AK336" s="126"/>
      <c r="AL336" s="126">
        <v>336</v>
      </c>
    </row>
    <row r="337" spans="1:38">
      <c r="A337" s="721" t="s">
        <v>1852</v>
      </c>
      <c r="B337" s="722">
        <v>14</v>
      </c>
      <c r="C337" s="722">
        <v>1404</v>
      </c>
      <c r="D337" s="722">
        <v>140415</v>
      </c>
      <c r="E337" s="721">
        <v>1404157001</v>
      </c>
      <c r="F337" s="721" t="s">
        <v>1879</v>
      </c>
      <c r="G337" s="1127">
        <v>0</v>
      </c>
      <c r="H337" s="1128">
        <v>0</v>
      </c>
      <c r="I337" s="1128">
        <v>0</v>
      </c>
      <c r="J337" s="1128">
        <v>0</v>
      </c>
      <c r="K337" s="1128">
        <v>0</v>
      </c>
      <c r="L337" s="1128">
        <v>0</v>
      </c>
      <c r="M337" s="1128">
        <v>0</v>
      </c>
      <c r="N337" s="1129">
        <v>0</v>
      </c>
      <c r="O337" s="1128">
        <v>0</v>
      </c>
      <c r="P337" s="1127">
        <v>0</v>
      </c>
      <c r="Q337" s="1127">
        <v>0</v>
      </c>
      <c r="R337" s="1127">
        <v>0</v>
      </c>
      <c r="S337" s="1127">
        <v>0</v>
      </c>
      <c r="T337" s="1130">
        <v>0</v>
      </c>
      <c r="U337" s="1130">
        <v>0</v>
      </c>
      <c r="V337" s="1130">
        <v>0</v>
      </c>
      <c r="W337" s="1127">
        <v>0</v>
      </c>
      <c r="X337" s="1130">
        <v>0</v>
      </c>
      <c r="Y337" s="735">
        <v>0</v>
      </c>
      <c r="Z337" s="1131">
        <v>0</v>
      </c>
      <c r="AA337" s="1131">
        <v>0</v>
      </c>
      <c r="AB337" s="1131">
        <v>0</v>
      </c>
      <c r="AC337" s="1131">
        <v>0</v>
      </c>
      <c r="AD337" s="1131">
        <v>0</v>
      </c>
      <c r="AE337" s="1131">
        <v>0</v>
      </c>
      <c r="AF337" s="126"/>
      <c r="AG337" s="126"/>
      <c r="AH337" s="126"/>
      <c r="AI337" s="126"/>
      <c r="AJ337" s="126"/>
      <c r="AK337" s="126"/>
      <c r="AL337" s="126">
        <v>337</v>
      </c>
    </row>
    <row r="338" spans="1:38">
      <c r="A338" s="721" t="s">
        <v>1852</v>
      </c>
      <c r="B338" s="722">
        <v>14</v>
      </c>
      <c r="C338" s="722">
        <v>1404</v>
      </c>
      <c r="D338" s="722">
        <v>140415</v>
      </c>
      <c r="E338" s="721">
        <v>1404157121</v>
      </c>
      <c r="F338" s="721" t="s">
        <v>1880</v>
      </c>
      <c r="G338" s="1127">
        <v>0</v>
      </c>
      <c r="H338" s="1128">
        <v>0</v>
      </c>
      <c r="I338" s="1128">
        <v>0</v>
      </c>
      <c r="J338" s="1128">
        <v>0</v>
      </c>
      <c r="K338" s="1128">
        <v>0</v>
      </c>
      <c r="L338" s="1128">
        <v>0</v>
      </c>
      <c r="M338" s="1128">
        <v>0</v>
      </c>
      <c r="N338" s="1129">
        <v>0</v>
      </c>
      <c r="O338" s="1128">
        <v>0</v>
      </c>
      <c r="P338" s="1127">
        <v>0</v>
      </c>
      <c r="Q338" s="1127">
        <v>0</v>
      </c>
      <c r="R338" s="1127">
        <v>0</v>
      </c>
      <c r="S338" s="1127">
        <v>0</v>
      </c>
      <c r="T338" s="1130">
        <v>0</v>
      </c>
      <c r="U338" s="1130">
        <v>0</v>
      </c>
      <c r="V338" s="1130">
        <v>0</v>
      </c>
      <c r="W338" s="1127">
        <v>0</v>
      </c>
      <c r="X338" s="1130">
        <v>0</v>
      </c>
      <c r="Y338" s="735">
        <v>0</v>
      </c>
      <c r="Z338" s="1131">
        <v>0</v>
      </c>
      <c r="AA338" s="1131">
        <v>0</v>
      </c>
      <c r="AB338" s="1131">
        <v>0</v>
      </c>
      <c r="AC338" s="1131">
        <v>0</v>
      </c>
      <c r="AD338" s="1131">
        <v>0</v>
      </c>
      <c r="AE338" s="1131">
        <v>0</v>
      </c>
      <c r="AF338" s="126"/>
      <c r="AG338" s="126"/>
      <c r="AH338" s="126"/>
      <c r="AI338" s="126"/>
      <c r="AJ338" s="126"/>
      <c r="AK338" s="126"/>
      <c r="AL338" s="126">
        <v>338</v>
      </c>
    </row>
    <row r="339" spans="1:38">
      <c r="A339" s="721" t="s">
        <v>1852</v>
      </c>
      <c r="B339" s="722">
        <v>14</v>
      </c>
      <c r="C339" s="722">
        <v>1404</v>
      </c>
      <c r="D339" s="722">
        <v>140415</v>
      </c>
      <c r="E339" s="721">
        <v>1404159002</v>
      </c>
      <c r="F339" s="721" t="s">
        <v>580</v>
      </c>
      <c r="G339" s="1127">
        <v>1657955252</v>
      </c>
      <c r="H339" s="1128">
        <v>0</v>
      </c>
      <c r="I339" s="1128">
        <v>1657955251.8599999</v>
      </c>
      <c r="J339" s="1128">
        <v>-0.1400001049041748</v>
      </c>
      <c r="K339" s="1128">
        <v>0</v>
      </c>
      <c r="L339" s="1128">
        <v>0</v>
      </c>
      <c r="M339" s="1128">
        <v>-0.1400001049041748</v>
      </c>
      <c r="N339" s="1129">
        <v>0</v>
      </c>
      <c r="O339" s="1128">
        <v>-0.1400001049041748</v>
      </c>
      <c r="P339" s="1127">
        <v>-5.1800038814544674E-2</v>
      </c>
      <c r="Q339" s="1127">
        <v>0</v>
      </c>
      <c r="R339" s="1127">
        <v>0</v>
      </c>
      <c r="S339" s="1127">
        <v>0</v>
      </c>
      <c r="T339" s="1130">
        <v>0</v>
      </c>
      <c r="U339" s="1130">
        <v>0</v>
      </c>
      <c r="V339" s="1130">
        <v>0</v>
      </c>
      <c r="W339" s="1127">
        <v>0</v>
      </c>
      <c r="X339" s="1130">
        <v>-5.1800038814544674E-2</v>
      </c>
      <c r="Y339" s="735">
        <v>0.37</v>
      </c>
      <c r="Z339" s="1131">
        <v>0</v>
      </c>
      <c r="AA339" s="1131">
        <v>-5.1800038814544674E-2</v>
      </c>
      <c r="AB339" s="1131">
        <v>0</v>
      </c>
      <c r="AC339" s="1131">
        <v>-0.17020001411437988</v>
      </c>
      <c r="AD339" s="1131">
        <v>0</v>
      </c>
      <c r="AE339" s="1131">
        <v>0.1183999752998352</v>
      </c>
      <c r="AF339" s="126"/>
      <c r="AG339" s="126"/>
      <c r="AH339" s="126"/>
      <c r="AI339" s="126"/>
      <c r="AJ339" s="126"/>
      <c r="AK339" s="126"/>
      <c r="AL339" s="126">
        <v>339</v>
      </c>
    </row>
    <row r="340" spans="1:38">
      <c r="A340" s="721" t="s">
        <v>1852</v>
      </c>
      <c r="B340" s="722">
        <v>14</v>
      </c>
      <c r="C340" s="722">
        <v>1404</v>
      </c>
      <c r="D340" s="722">
        <v>140415</v>
      </c>
      <c r="E340" s="721">
        <v>1404159504</v>
      </c>
      <c r="F340" s="721" t="s">
        <v>1881</v>
      </c>
      <c r="G340" s="1127">
        <v>0</v>
      </c>
      <c r="H340" s="1128">
        <v>0</v>
      </c>
      <c r="I340" s="1128">
        <v>0</v>
      </c>
      <c r="J340" s="1128">
        <v>0</v>
      </c>
      <c r="K340" s="1128">
        <v>0</v>
      </c>
      <c r="L340" s="1128">
        <v>0</v>
      </c>
      <c r="M340" s="1128">
        <v>0</v>
      </c>
      <c r="N340" s="1129">
        <v>0</v>
      </c>
      <c r="O340" s="1128">
        <v>0</v>
      </c>
      <c r="P340" s="1127">
        <v>0</v>
      </c>
      <c r="Q340" s="1127">
        <v>0</v>
      </c>
      <c r="R340" s="1127">
        <v>0</v>
      </c>
      <c r="S340" s="1127">
        <v>0</v>
      </c>
      <c r="T340" s="1130">
        <v>0</v>
      </c>
      <c r="U340" s="1130">
        <v>0</v>
      </c>
      <c r="V340" s="1130">
        <v>0</v>
      </c>
      <c r="W340" s="1127">
        <v>0</v>
      </c>
      <c r="X340" s="1130">
        <v>0</v>
      </c>
      <c r="Y340" s="735">
        <v>0</v>
      </c>
      <c r="Z340" s="1131">
        <v>0</v>
      </c>
      <c r="AA340" s="1131">
        <v>0</v>
      </c>
      <c r="AB340" s="1131">
        <v>0</v>
      </c>
      <c r="AC340" s="1131">
        <v>0</v>
      </c>
      <c r="AD340" s="1131">
        <v>0</v>
      </c>
      <c r="AE340" s="1131">
        <v>0</v>
      </c>
      <c r="AF340" s="126"/>
      <c r="AG340" s="126"/>
      <c r="AH340" s="126"/>
      <c r="AI340" s="126"/>
      <c r="AJ340" s="126"/>
      <c r="AK340" s="126"/>
      <c r="AL340" s="126">
        <v>340</v>
      </c>
    </row>
    <row r="341" spans="1:38">
      <c r="A341" s="721" t="s">
        <v>1852</v>
      </c>
      <c r="B341" s="722">
        <v>14</v>
      </c>
      <c r="C341" s="722">
        <v>1404</v>
      </c>
      <c r="D341" s="722">
        <v>140415</v>
      </c>
      <c r="E341" s="721">
        <v>1404159507</v>
      </c>
      <c r="F341" s="721" t="s">
        <v>1881</v>
      </c>
      <c r="G341" s="1127">
        <v>0</v>
      </c>
      <c r="H341" s="1128">
        <v>0</v>
      </c>
      <c r="I341" s="1128">
        <v>0</v>
      </c>
      <c r="J341" s="1128">
        <v>0</v>
      </c>
      <c r="K341" s="1128">
        <v>0</v>
      </c>
      <c r="L341" s="1128">
        <v>0</v>
      </c>
      <c r="M341" s="1128">
        <v>0</v>
      </c>
      <c r="N341" s="1129">
        <v>0</v>
      </c>
      <c r="O341" s="1128">
        <v>0</v>
      </c>
      <c r="P341" s="1127">
        <v>0</v>
      </c>
      <c r="Q341" s="1127">
        <v>0</v>
      </c>
      <c r="R341" s="1127">
        <v>0</v>
      </c>
      <c r="S341" s="1127">
        <v>0</v>
      </c>
      <c r="T341" s="1130">
        <v>0</v>
      </c>
      <c r="U341" s="1130">
        <v>0</v>
      </c>
      <c r="V341" s="1130">
        <v>0</v>
      </c>
      <c r="W341" s="1127">
        <v>0</v>
      </c>
      <c r="X341" s="1130">
        <v>0</v>
      </c>
      <c r="Y341" s="735">
        <v>0</v>
      </c>
      <c r="Z341" s="1131">
        <v>0</v>
      </c>
      <c r="AA341" s="1131">
        <v>0</v>
      </c>
      <c r="AB341" s="1131">
        <v>0</v>
      </c>
      <c r="AC341" s="1131">
        <v>0</v>
      </c>
      <c r="AD341" s="1131">
        <v>0</v>
      </c>
      <c r="AE341" s="1131">
        <v>0</v>
      </c>
      <c r="AF341" s="126"/>
      <c r="AG341" s="126"/>
      <c r="AH341" s="126"/>
      <c r="AI341" s="126"/>
      <c r="AJ341" s="126"/>
      <c r="AK341" s="126"/>
      <c r="AL341" s="126">
        <v>341</v>
      </c>
    </row>
    <row r="342" spans="1:38">
      <c r="A342" s="721" t="s">
        <v>1852</v>
      </c>
      <c r="B342" s="722">
        <v>14</v>
      </c>
      <c r="C342" s="722">
        <v>1404</v>
      </c>
      <c r="D342" s="722">
        <v>140415</v>
      </c>
      <c r="E342" s="721">
        <v>1404159801</v>
      </c>
      <c r="F342" s="721" t="s">
        <v>3940</v>
      </c>
      <c r="G342" s="1127">
        <v>260791293569</v>
      </c>
      <c r="H342" s="1128">
        <v>0</v>
      </c>
      <c r="I342" s="1128">
        <v>260791293569.39999</v>
      </c>
      <c r="J342" s="1128">
        <v>0.399993896484375</v>
      </c>
      <c r="K342" s="1128">
        <v>0</v>
      </c>
      <c r="L342" s="1128">
        <v>0.399993896484375</v>
      </c>
      <c r="M342" s="1128">
        <v>0</v>
      </c>
      <c r="N342" s="1129">
        <v>0</v>
      </c>
      <c r="O342" s="1128">
        <v>0.399993896484375</v>
      </c>
      <c r="P342" s="1127">
        <v>0.14799774169921875</v>
      </c>
      <c r="Q342" s="1127">
        <v>0</v>
      </c>
      <c r="R342" s="1127">
        <v>0</v>
      </c>
      <c r="S342" s="1127">
        <v>0</v>
      </c>
      <c r="T342" s="1130">
        <v>0</v>
      </c>
      <c r="U342" s="1130">
        <v>0</v>
      </c>
      <c r="V342" s="1130">
        <v>0</v>
      </c>
      <c r="W342" s="1127">
        <v>0</v>
      </c>
      <c r="X342" s="1130">
        <v>0.14799774169921875</v>
      </c>
      <c r="Y342" s="735">
        <v>0.37</v>
      </c>
      <c r="Z342" s="1131">
        <v>0.14799774169921875</v>
      </c>
      <c r="AA342" s="1131">
        <v>0</v>
      </c>
      <c r="AB342" s="1131">
        <v>0</v>
      </c>
      <c r="AC342" s="1131">
        <v>-8.5104064941406252E-2</v>
      </c>
      <c r="AD342" s="1131">
        <v>0.14799774169921875</v>
      </c>
      <c r="AE342" s="1131">
        <v>8.5104064941406252E-2</v>
      </c>
      <c r="AF342" s="126"/>
      <c r="AG342" s="126"/>
      <c r="AH342" s="126"/>
      <c r="AI342" s="126"/>
      <c r="AJ342" s="126"/>
      <c r="AK342" s="126"/>
      <c r="AL342" s="126">
        <v>342</v>
      </c>
    </row>
    <row r="343" spans="1:38">
      <c r="A343" s="721" t="s">
        <v>1852</v>
      </c>
      <c r="B343" s="722">
        <v>14</v>
      </c>
      <c r="C343" s="722">
        <v>1404</v>
      </c>
      <c r="D343" s="722">
        <v>140425</v>
      </c>
      <c r="E343" s="721">
        <v>1404257001</v>
      </c>
      <c r="F343" s="721" t="s">
        <v>1882</v>
      </c>
      <c r="G343" s="1127">
        <v>0</v>
      </c>
      <c r="H343" s="1128">
        <v>0</v>
      </c>
      <c r="I343" s="1128">
        <v>0</v>
      </c>
      <c r="J343" s="1128">
        <v>0</v>
      </c>
      <c r="K343" s="1128">
        <v>0</v>
      </c>
      <c r="L343" s="1128">
        <v>0</v>
      </c>
      <c r="M343" s="1128">
        <v>0</v>
      </c>
      <c r="N343" s="1129">
        <v>0</v>
      </c>
      <c r="O343" s="1128">
        <v>0</v>
      </c>
      <c r="P343" s="1127">
        <v>0</v>
      </c>
      <c r="Q343" s="1127">
        <v>0</v>
      </c>
      <c r="R343" s="1127">
        <v>0</v>
      </c>
      <c r="S343" s="1127">
        <v>0</v>
      </c>
      <c r="T343" s="1130">
        <v>0</v>
      </c>
      <c r="U343" s="1130">
        <v>0</v>
      </c>
      <c r="V343" s="1130">
        <v>0</v>
      </c>
      <c r="W343" s="1127">
        <v>0</v>
      </c>
      <c r="X343" s="1130">
        <v>0</v>
      </c>
      <c r="Y343" s="735">
        <v>0</v>
      </c>
      <c r="Z343" s="1131">
        <v>0</v>
      </c>
      <c r="AA343" s="1131">
        <v>0</v>
      </c>
      <c r="AB343" s="1131">
        <v>0</v>
      </c>
      <c r="AC343" s="1131">
        <v>0</v>
      </c>
      <c r="AD343" s="1131">
        <v>0</v>
      </c>
      <c r="AE343" s="1131">
        <v>0</v>
      </c>
      <c r="AF343" s="126"/>
      <c r="AG343" s="126"/>
      <c r="AH343" s="126"/>
      <c r="AI343" s="126"/>
      <c r="AJ343" s="126"/>
      <c r="AK343" s="126"/>
      <c r="AL343" s="126">
        <v>343</v>
      </c>
    </row>
    <row r="344" spans="1:38">
      <c r="A344" s="721" t="s">
        <v>1852</v>
      </c>
      <c r="B344" s="722">
        <v>14</v>
      </c>
      <c r="C344" s="722">
        <v>1404</v>
      </c>
      <c r="D344" s="722">
        <v>140425</v>
      </c>
      <c r="E344" s="721">
        <v>1404257121</v>
      </c>
      <c r="F344" s="721" t="s">
        <v>1883</v>
      </c>
      <c r="G344" s="1127">
        <v>0</v>
      </c>
      <c r="H344" s="1128">
        <v>0</v>
      </c>
      <c r="I344" s="1128">
        <v>0</v>
      </c>
      <c r="J344" s="1128">
        <v>0</v>
      </c>
      <c r="K344" s="1128">
        <v>0</v>
      </c>
      <c r="L344" s="1128">
        <v>0</v>
      </c>
      <c r="M344" s="1128">
        <v>0</v>
      </c>
      <c r="N344" s="1129">
        <v>0</v>
      </c>
      <c r="O344" s="1128">
        <v>0</v>
      </c>
      <c r="P344" s="1127">
        <v>0</v>
      </c>
      <c r="Q344" s="1127">
        <v>0</v>
      </c>
      <c r="R344" s="1127">
        <v>0</v>
      </c>
      <c r="S344" s="1127">
        <v>0</v>
      </c>
      <c r="T344" s="1130">
        <v>0</v>
      </c>
      <c r="U344" s="1130">
        <v>0</v>
      </c>
      <c r="V344" s="1130">
        <v>0</v>
      </c>
      <c r="W344" s="1127">
        <v>0</v>
      </c>
      <c r="X344" s="1130">
        <v>0</v>
      </c>
      <c r="Y344" s="735">
        <v>0</v>
      </c>
      <c r="Z344" s="1131">
        <v>0</v>
      </c>
      <c r="AA344" s="1131">
        <v>0</v>
      </c>
      <c r="AB344" s="1131">
        <v>0</v>
      </c>
      <c r="AC344" s="1131">
        <v>0</v>
      </c>
      <c r="AD344" s="1131">
        <v>0</v>
      </c>
      <c r="AE344" s="1131">
        <v>0</v>
      </c>
      <c r="AF344" s="126"/>
      <c r="AG344" s="126"/>
      <c r="AH344" s="126"/>
      <c r="AI344" s="126"/>
      <c r="AJ344" s="126"/>
      <c r="AK344" s="126"/>
      <c r="AL344" s="126">
        <v>344</v>
      </c>
    </row>
    <row r="345" spans="1:38">
      <c r="A345" s="721" t="s">
        <v>1852</v>
      </c>
      <c r="B345" s="722">
        <v>14</v>
      </c>
      <c r="C345" s="722">
        <v>1404</v>
      </c>
      <c r="D345" s="722">
        <v>140425</v>
      </c>
      <c r="E345" s="721">
        <v>1404259002</v>
      </c>
      <c r="F345" s="721" t="s">
        <v>581</v>
      </c>
      <c r="G345" s="1127">
        <v>2382774635</v>
      </c>
      <c r="H345" s="1128">
        <v>0</v>
      </c>
      <c r="I345" s="1128">
        <v>2382774635.48</v>
      </c>
      <c r="J345" s="1128">
        <v>0.48000001907348633</v>
      </c>
      <c r="K345" s="1128">
        <v>0</v>
      </c>
      <c r="L345" s="1128">
        <v>0.48000001907348633</v>
      </c>
      <c r="M345" s="1128">
        <v>0</v>
      </c>
      <c r="N345" s="1129">
        <v>0</v>
      </c>
      <c r="O345" s="1128">
        <v>0.48000001907348633</v>
      </c>
      <c r="P345" s="1127">
        <v>0.17760000705718995</v>
      </c>
      <c r="Q345" s="1127">
        <v>0</v>
      </c>
      <c r="R345" s="1127">
        <v>0</v>
      </c>
      <c r="S345" s="1127">
        <v>0</v>
      </c>
      <c r="T345" s="1130">
        <v>0</v>
      </c>
      <c r="U345" s="1130">
        <v>0</v>
      </c>
      <c r="V345" s="1130">
        <v>0</v>
      </c>
      <c r="W345" s="1127">
        <v>0</v>
      </c>
      <c r="X345" s="1130">
        <v>0.17760000705718995</v>
      </c>
      <c r="Y345" s="735">
        <v>0.37</v>
      </c>
      <c r="Z345" s="1131">
        <v>0.17760000705718995</v>
      </c>
      <c r="AA345" s="1131">
        <v>0</v>
      </c>
      <c r="AB345" s="1131">
        <v>1.8499982357025147E-2</v>
      </c>
      <c r="AC345" s="1131">
        <v>0</v>
      </c>
      <c r="AD345" s="1131">
        <v>0.15910002470016479</v>
      </c>
      <c r="AE345" s="1131">
        <v>0</v>
      </c>
      <c r="AF345" s="126"/>
      <c r="AG345" s="126"/>
      <c r="AH345" s="126"/>
      <c r="AI345" s="126"/>
      <c r="AJ345" s="126"/>
      <c r="AK345" s="126"/>
      <c r="AL345" s="126">
        <v>345</v>
      </c>
    </row>
    <row r="346" spans="1:38">
      <c r="A346" s="721" t="s">
        <v>1852</v>
      </c>
      <c r="B346" s="722">
        <v>14</v>
      </c>
      <c r="C346" s="722">
        <v>1404</v>
      </c>
      <c r="D346" s="722">
        <v>140425</v>
      </c>
      <c r="E346" s="721">
        <v>1404259504</v>
      </c>
      <c r="F346" s="721" t="s">
        <v>1884</v>
      </c>
      <c r="G346" s="1127">
        <v>0</v>
      </c>
      <c r="H346" s="1128">
        <v>0</v>
      </c>
      <c r="I346" s="1128">
        <v>0</v>
      </c>
      <c r="J346" s="1128">
        <v>0</v>
      </c>
      <c r="K346" s="1128">
        <v>0</v>
      </c>
      <c r="L346" s="1128">
        <v>0</v>
      </c>
      <c r="M346" s="1128">
        <v>0</v>
      </c>
      <c r="N346" s="1129">
        <v>0</v>
      </c>
      <c r="O346" s="1128">
        <v>0</v>
      </c>
      <c r="P346" s="1127">
        <v>0</v>
      </c>
      <c r="Q346" s="1127">
        <v>0</v>
      </c>
      <c r="R346" s="1127">
        <v>0</v>
      </c>
      <c r="S346" s="1127">
        <v>0</v>
      </c>
      <c r="T346" s="1130">
        <v>0</v>
      </c>
      <c r="U346" s="1130">
        <v>0</v>
      </c>
      <c r="V346" s="1130">
        <v>0</v>
      </c>
      <c r="W346" s="1127">
        <v>0</v>
      </c>
      <c r="X346" s="1130">
        <v>0</v>
      </c>
      <c r="Y346" s="735">
        <v>0</v>
      </c>
      <c r="Z346" s="1131">
        <v>0</v>
      </c>
      <c r="AA346" s="1131">
        <v>0</v>
      </c>
      <c r="AB346" s="1131">
        <v>0</v>
      </c>
      <c r="AC346" s="1131">
        <v>0</v>
      </c>
      <c r="AD346" s="1131">
        <v>0</v>
      </c>
      <c r="AE346" s="1131">
        <v>0</v>
      </c>
      <c r="AF346" s="126"/>
      <c r="AG346" s="126"/>
      <c r="AH346" s="126"/>
      <c r="AI346" s="126"/>
      <c r="AJ346" s="126"/>
      <c r="AK346" s="126"/>
      <c r="AL346" s="126">
        <v>346</v>
      </c>
    </row>
    <row r="347" spans="1:38">
      <c r="A347" s="721" t="s">
        <v>1852</v>
      </c>
      <c r="B347" s="722">
        <v>14</v>
      </c>
      <c r="C347" s="722">
        <v>1404</v>
      </c>
      <c r="D347" s="722">
        <v>140425</v>
      </c>
      <c r="E347" s="721">
        <v>1404259507</v>
      </c>
      <c r="F347" s="721" t="s">
        <v>1884</v>
      </c>
      <c r="G347" s="1127">
        <v>0</v>
      </c>
      <c r="H347" s="1128">
        <v>0</v>
      </c>
      <c r="I347" s="1128">
        <v>0</v>
      </c>
      <c r="J347" s="1128">
        <v>0</v>
      </c>
      <c r="K347" s="1128">
        <v>0</v>
      </c>
      <c r="L347" s="1128">
        <v>0</v>
      </c>
      <c r="M347" s="1128">
        <v>0</v>
      </c>
      <c r="N347" s="1129">
        <v>0</v>
      </c>
      <c r="O347" s="1128">
        <v>0</v>
      </c>
      <c r="P347" s="1127">
        <v>0</v>
      </c>
      <c r="Q347" s="1127">
        <v>0</v>
      </c>
      <c r="R347" s="1127">
        <v>0</v>
      </c>
      <c r="S347" s="1127">
        <v>0</v>
      </c>
      <c r="T347" s="1130">
        <v>0</v>
      </c>
      <c r="U347" s="1130">
        <v>0</v>
      </c>
      <c r="V347" s="1130">
        <v>0</v>
      </c>
      <c r="W347" s="1127">
        <v>0</v>
      </c>
      <c r="X347" s="1130">
        <v>0</v>
      </c>
      <c r="Y347" s="735">
        <v>0</v>
      </c>
      <c r="Z347" s="1131">
        <v>0</v>
      </c>
      <c r="AA347" s="1131">
        <v>0</v>
      </c>
      <c r="AB347" s="1131">
        <v>0</v>
      </c>
      <c r="AC347" s="1131">
        <v>0</v>
      </c>
      <c r="AD347" s="1131">
        <v>0</v>
      </c>
      <c r="AE347" s="1131">
        <v>0</v>
      </c>
      <c r="AF347" s="126"/>
      <c r="AG347" s="126"/>
      <c r="AH347" s="126"/>
      <c r="AI347" s="126"/>
      <c r="AJ347" s="126"/>
      <c r="AK347" s="126"/>
      <c r="AL347" s="126">
        <v>347</v>
      </c>
    </row>
    <row r="348" spans="1:38">
      <c r="A348" s="721" t="s">
        <v>1852</v>
      </c>
      <c r="B348" s="722">
        <v>14</v>
      </c>
      <c r="C348" s="722">
        <v>1404</v>
      </c>
      <c r="D348" s="722">
        <v>140425</v>
      </c>
      <c r="E348" s="721">
        <v>1404259801</v>
      </c>
      <c r="F348" s="721" t="s">
        <v>3941</v>
      </c>
      <c r="G348" s="1127">
        <v>172519855840</v>
      </c>
      <c r="H348" s="1128">
        <v>0</v>
      </c>
      <c r="I348" s="1128">
        <v>172519855839.98001</v>
      </c>
      <c r="J348" s="1128">
        <v>-1.9989013671875E-2</v>
      </c>
      <c r="K348" s="1128">
        <v>0</v>
      </c>
      <c r="L348" s="1128">
        <v>0</v>
      </c>
      <c r="M348" s="1128">
        <v>-1.9989013671875E-2</v>
      </c>
      <c r="N348" s="1129">
        <v>0</v>
      </c>
      <c r="O348" s="1128">
        <v>-1.9989013671875E-2</v>
      </c>
      <c r="P348" s="1127">
        <v>-7.3959350585937498E-3</v>
      </c>
      <c r="Q348" s="1127">
        <v>0</v>
      </c>
      <c r="R348" s="1127">
        <v>0</v>
      </c>
      <c r="S348" s="1127">
        <v>0</v>
      </c>
      <c r="T348" s="1130">
        <v>0</v>
      </c>
      <c r="U348" s="1130">
        <v>0</v>
      </c>
      <c r="V348" s="1130">
        <v>0</v>
      </c>
      <c r="W348" s="1127">
        <v>0</v>
      </c>
      <c r="X348" s="1130">
        <v>-7.3959350585937498E-3</v>
      </c>
      <c r="Y348" s="735">
        <v>0.37</v>
      </c>
      <c r="Z348" s="1131">
        <v>0</v>
      </c>
      <c r="AA348" s="1131">
        <v>-7.3959350585937498E-3</v>
      </c>
      <c r="AB348" s="1131">
        <v>0</v>
      </c>
      <c r="AC348" s="1131">
        <v>-4.4398193359374998E-2</v>
      </c>
      <c r="AD348" s="1131">
        <v>0</v>
      </c>
      <c r="AE348" s="1131">
        <v>3.700225830078125E-2</v>
      </c>
      <c r="AF348" s="126"/>
      <c r="AG348" s="126"/>
      <c r="AH348" s="126"/>
      <c r="AI348" s="126"/>
      <c r="AJ348" s="126"/>
      <c r="AK348" s="126"/>
      <c r="AL348" s="126">
        <v>348</v>
      </c>
    </row>
    <row r="349" spans="1:38">
      <c r="A349" s="721" t="s">
        <v>1852</v>
      </c>
      <c r="B349" s="722">
        <v>14</v>
      </c>
      <c r="C349" s="722">
        <v>1404</v>
      </c>
      <c r="D349" s="722">
        <v>140435</v>
      </c>
      <c r="E349" s="721">
        <v>1404357000</v>
      </c>
      <c r="F349" s="721" t="s">
        <v>1885</v>
      </c>
      <c r="G349" s="1127">
        <v>0</v>
      </c>
      <c r="H349" s="1128">
        <v>0</v>
      </c>
      <c r="I349" s="1128">
        <v>0</v>
      </c>
      <c r="J349" s="1128">
        <v>0</v>
      </c>
      <c r="K349" s="1128">
        <v>0</v>
      </c>
      <c r="L349" s="1128">
        <v>0</v>
      </c>
      <c r="M349" s="1128">
        <v>0</v>
      </c>
      <c r="N349" s="1129">
        <v>0</v>
      </c>
      <c r="O349" s="1128">
        <v>0</v>
      </c>
      <c r="P349" s="1127">
        <v>0</v>
      </c>
      <c r="Q349" s="1127">
        <v>0</v>
      </c>
      <c r="R349" s="1127">
        <v>0</v>
      </c>
      <c r="S349" s="1127">
        <v>0</v>
      </c>
      <c r="T349" s="1130">
        <v>0</v>
      </c>
      <c r="U349" s="1130">
        <v>0</v>
      </c>
      <c r="V349" s="1130">
        <v>0</v>
      </c>
      <c r="W349" s="1127">
        <v>0</v>
      </c>
      <c r="X349" s="1130">
        <v>0</v>
      </c>
      <c r="Y349" s="735">
        <v>0</v>
      </c>
      <c r="Z349" s="1131">
        <v>0</v>
      </c>
      <c r="AA349" s="1131">
        <v>0</v>
      </c>
      <c r="AB349" s="1131">
        <v>0</v>
      </c>
      <c r="AC349" s="1131">
        <v>0</v>
      </c>
      <c r="AD349" s="1131">
        <v>0</v>
      </c>
      <c r="AE349" s="1131">
        <v>0</v>
      </c>
      <c r="AF349" s="126"/>
      <c r="AG349" s="126"/>
      <c r="AH349" s="126"/>
      <c r="AI349" s="126"/>
      <c r="AJ349" s="126"/>
      <c r="AK349" s="126"/>
      <c r="AL349" s="126">
        <v>349</v>
      </c>
    </row>
    <row r="350" spans="1:38">
      <c r="A350" s="721" t="s">
        <v>1852</v>
      </c>
      <c r="B350" s="722">
        <v>14</v>
      </c>
      <c r="C350" s="722">
        <v>1404</v>
      </c>
      <c r="D350" s="722">
        <v>140435</v>
      </c>
      <c r="E350" s="721">
        <v>1404357120</v>
      </c>
      <c r="F350" s="721" t="s">
        <v>1886</v>
      </c>
      <c r="G350" s="1127">
        <v>0</v>
      </c>
      <c r="H350" s="1128">
        <v>0</v>
      </c>
      <c r="I350" s="1128">
        <v>0</v>
      </c>
      <c r="J350" s="1128">
        <v>0</v>
      </c>
      <c r="K350" s="1128">
        <v>0</v>
      </c>
      <c r="L350" s="1128">
        <v>0</v>
      </c>
      <c r="M350" s="1128">
        <v>0</v>
      </c>
      <c r="N350" s="1129">
        <v>0</v>
      </c>
      <c r="O350" s="1128">
        <v>0</v>
      </c>
      <c r="P350" s="1127">
        <v>0</v>
      </c>
      <c r="Q350" s="1127">
        <v>0</v>
      </c>
      <c r="R350" s="1127">
        <v>0</v>
      </c>
      <c r="S350" s="1127">
        <v>0</v>
      </c>
      <c r="T350" s="1130">
        <v>0</v>
      </c>
      <c r="U350" s="1130">
        <v>0</v>
      </c>
      <c r="V350" s="1130">
        <v>0</v>
      </c>
      <c r="W350" s="1127">
        <v>0</v>
      </c>
      <c r="X350" s="1130">
        <v>0</v>
      </c>
      <c r="Y350" s="735">
        <v>0</v>
      </c>
      <c r="Z350" s="1131">
        <v>0</v>
      </c>
      <c r="AA350" s="1131">
        <v>0</v>
      </c>
      <c r="AB350" s="1131">
        <v>0</v>
      </c>
      <c r="AC350" s="1131">
        <v>0</v>
      </c>
      <c r="AD350" s="1131">
        <v>0</v>
      </c>
      <c r="AE350" s="1131">
        <v>0</v>
      </c>
      <c r="AF350" s="126"/>
      <c r="AG350" s="126"/>
      <c r="AH350" s="126"/>
      <c r="AI350" s="126"/>
      <c r="AJ350" s="126"/>
      <c r="AK350" s="126"/>
      <c r="AL350" s="126">
        <v>350</v>
      </c>
    </row>
    <row r="351" spans="1:38">
      <c r="A351" s="721" t="s">
        <v>1852</v>
      </c>
      <c r="B351" s="722">
        <v>14</v>
      </c>
      <c r="C351" s="722">
        <v>1404</v>
      </c>
      <c r="D351" s="722">
        <v>140435</v>
      </c>
      <c r="E351" s="721">
        <v>1404359001</v>
      </c>
      <c r="F351" s="721" t="s">
        <v>582</v>
      </c>
      <c r="G351" s="1127">
        <v>1166132048</v>
      </c>
      <c r="H351" s="1128">
        <v>0</v>
      </c>
      <c r="I351" s="1128">
        <v>1166132047.98</v>
      </c>
      <c r="J351" s="1128">
        <v>-1.9999980926513672E-2</v>
      </c>
      <c r="K351" s="1128">
        <v>0</v>
      </c>
      <c r="L351" s="1128">
        <v>0</v>
      </c>
      <c r="M351" s="1128">
        <v>-1.9999980926513672E-2</v>
      </c>
      <c r="N351" s="1129">
        <v>0</v>
      </c>
      <c r="O351" s="1128">
        <v>-1.9999980926513672E-2</v>
      </c>
      <c r="P351" s="1127">
        <v>-7.3999929428100585E-3</v>
      </c>
      <c r="Q351" s="1127">
        <v>0</v>
      </c>
      <c r="R351" s="1127">
        <v>0</v>
      </c>
      <c r="S351" s="1127">
        <v>0</v>
      </c>
      <c r="T351" s="1130">
        <v>0</v>
      </c>
      <c r="U351" s="1130">
        <v>0</v>
      </c>
      <c r="V351" s="1130">
        <v>0</v>
      </c>
      <c r="W351" s="1127">
        <v>0</v>
      </c>
      <c r="X351" s="1130">
        <v>-7.3999929428100585E-3</v>
      </c>
      <c r="Y351" s="735">
        <v>0.37</v>
      </c>
      <c r="Z351" s="1131">
        <v>0</v>
      </c>
      <c r="AA351" s="1131">
        <v>-7.3999929428100585E-3</v>
      </c>
      <c r="AB351" s="1131">
        <v>0</v>
      </c>
      <c r="AC351" s="1131">
        <v>-7.0300021171569818E-2</v>
      </c>
      <c r="AD351" s="1131">
        <v>0</v>
      </c>
      <c r="AE351" s="1131">
        <v>6.2900028228759758E-2</v>
      </c>
      <c r="AF351" s="126"/>
      <c r="AG351" s="126"/>
      <c r="AH351" s="126"/>
      <c r="AI351" s="126"/>
      <c r="AJ351" s="126"/>
      <c r="AK351" s="126"/>
      <c r="AL351" s="126">
        <v>351</v>
      </c>
    </row>
    <row r="352" spans="1:38">
      <c r="A352" s="721" t="s">
        <v>1852</v>
      </c>
      <c r="B352" s="722">
        <v>14</v>
      </c>
      <c r="C352" s="722">
        <v>1404</v>
      </c>
      <c r="D352" s="722">
        <v>140435</v>
      </c>
      <c r="E352" s="721">
        <v>1404359501</v>
      </c>
      <c r="F352" s="721" t="s">
        <v>1887</v>
      </c>
      <c r="G352" s="1127">
        <v>0</v>
      </c>
      <c r="H352" s="1128">
        <v>0</v>
      </c>
      <c r="I352" s="1128">
        <v>0</v>
      </c>
      <c r="J352" s="1128">
        <v>0</v>
      </c>
      <c r="K352" s="1128">
        <v>0</v>
      </c>
      <c r="L352" s="1128">
        <v>0</v>
      </c>
      <c r="M352" s="1128">
        <v>0</v>
      </c>
      <c r="N352" s="1129">
        <v>0</v>
      </c>
      <c r="O352" s="1128">
        <v>0</v>
      </c>
      <c r="P352" s="1127">
        <v>0</v>
      </c>
      <c r="Q352" s="1127">
        <v>0</v>
      </c>
      <c r="R352" s="1127">
        <v>0</v>
      </c>
      <c r="S352" s="1127">
        <v>0</v>
      </c>
      <c r="T352" s="1130">
        <v>0</v>
      </c>
      <c r="U352" s="1130">
        <v>0</v>
      </c>
      <c r="V352" s="1130">
        <v>0</v>
      </c>
      <c r="W352" s="1127">
        <v>0</v>
      </c>
      <c r="X352" s="1130">
        <v>0</v>
      </c>
      <c r="Y352" s="735">
        <v>0</v>
      </c>
      <c r="Z352" s="1131">
        <v>0</v>
      </c>
      <c r="AA352" s="1131">
        <v>0</v>
      </c>
      <c r="AB352" s="1131">
        <v>0</v>
      </c>
      <c r="AC352" s="1131">
        <v>0</v>
      </c>
      <c r="AD352" s="1131">
        <v>0</v>
      </c>
      <c r="AE352" s="1131">
        <v>0</v>
      </c>
      <c r="AF352" s="126"/>
      <c r="AG352" s="126"/>
      <c r="AH352" s="126"/>
      <c r="AI352" s="126"/>
      <c r="AJ352" s="126"/>
      <c r="AK352" s="126"/>
      <c r="AL352" s="126">
        <v>352</v>
      </c>
    </row>
    <row r="353" spans="1:38">
      <c r="A353" s="721" t="s">
        <v>1852</v>
      </c>
      <c r="B353" s="722">
        <v>14</v>
      </c>
      <c r="C353" s="722">
        <v>1404</v>
      </c>
      <c r="D353" s="722">
        <v>140435</v>
      </c>
      <c r="E353" s="721">
        <v>1404359503</v>
      </c>
      <c r="F353" s="721" t="s">
        <v>1887</v>
      </c>
      <c r="G353" s="1127">
        <v>0</v>
      </c>
      <c r="H353" s="1128">
        <v>0</v>
      </c>
      <c r="I353" s="1128">
        <v>0</v>
      </c>
      <c r="J353" s="1128">
        <v>0</v>
      </c>
      <c r="K353" s="1128">
        <v>0</v>
      </c>
      <c r="L353" s="1128">
        <v>0</v>
      </c>
      <c r="M353" s="1128">
        <v>0</v>
      </c>
      <c r="N353" s="1129">
        <v>0</v>
      </c>
      <c r="O353" s="1128">
        <v>0</v>
      </c>
      <c r="P353" s="1127">
        <v>0</v>
      </c>
      <c r="Q353" s="1127">
        <v>0</v>
      </c>
      <c r="R353" s="1127">
        <v>0</v>
      </c>
      <c r="S353" s="1127">
        <v>0</v>
      </c>
      <c r="T353" s="1130">
        <v>0</v>
      </c>
      <c r="U353" s="1130">
        <v>0</v>
      </c>
      <c r="V353" s="1130">
        <v>0</v>
      </c>
      <c r="W353" s="1127">
        <v>0</v>
      </c>
      <c r="X353" s="1130">
        <v>0</v>
      </c>
      <c r="Y353" s="735">
        <v>0</v>
      </c>
      <c r="Z353" s="1131">
        <v>0</v>
      </c>
      <c r="AA353" s="1131">
        <v>0</v>
      </c>
      <c r="AB353" s="1131">
        <v>0</v>
      </c>
      <c r="AC353" s="1131">
        <v>0</v>
      </c>
      <c r="AD353" s="1131">
        <v>0</v>
      </c>
      <c r="AE353" s="1131">
        <v>0</v>
      </c>
      <c r="AF353" s="126"/>
      <c r="AG353" s="126"/>
      <c r="AH353" s="126"/>
      <c r="AI353" s="126"/>
      <c r="AJ353" s="126"/>
      <c r="AK353" s="126"/>
      <c r="AL353" s="126">
        <v>353</v>
      </c>
    </row>
    <row r="354" spans="1:38">
      <c r="A354" s="721" t="s">
        <v>1852</v>
      </c>
      <c r="B354" s="722">
        <v>14</v>
      </c>
      <c r="C354" s="722">
        <v>1404</v>
      </c>
      <c r="D354" s="722">
        <v>140435</v>
      </c>
      <c r="E354" s="721">
        <v>1404359800</v>
      </c>
      <c r="F354" s="721" t="s">
        <v>3942</v>
      </c>
      <c r="G354" s="1127">
        <v>113751034466</v>
      </c>
      <c r="H354" s="1128">
        <v>0</v>
      </c>
      <c r="I354" s="1128">
        <v>113751034465.75999</v>
      </c>
      <c r="J354" s="1128">
        <v>-0.2400054931640625</v>
      </c>
      <c r="K354" s="1128">
        <v>0</v>
      </c>
      <c r="L354" s="1128">
        <v>0</v>
      </c>
      <c r="M354" s="1128">
        <v>-0.2400054931640625</v>
      </c>
      <c r="N354" s="1129">
        <v>0</v>
      </c>
      <c r="O354" s="1128">
        <v>-0.2400054931640625</v>
      </c>
      <c r="P354" s="1127">
        <v>-8.8802032470703118E-2</v>
      </c>
      <c r="Q354" s="1127">
        <v>0</v>
      </c>
      <c r="R354" s="1127">
        <v>0</v>
      </c>
      <c r="S354" s="1127">
        <v>0</v>
      </c>
      <c r="T354" s="1130">
        <v>0</v>
      </c>
      <c r="U354" s="1130">
        <v>0</v>
      </c>
      <c r="V354" s="1130">
        <v>0</v>
      </c>
      <c r="W354" s="1127">
        <v>0</v>
      </c>
      <c r="X354" s="1130">
        <v>-8.8802032470703118E-2</v>
      </c>
      <c r="Y354" s="735">
        <v>0.37</v>
      </c>
      <c r="Z354" s="1131">
        <v>0</v>
      </c>
      <c r="AA354" s="1131">
        <v>-8.8802032470703118E-2</v>
      </c>
      <c r="AB354" s="1131">
        <v>0.14060180664062499</v>
      </c>
      <c r="AC354" s="1131">
        <v>0</v>
      </c>
      <c r="AD354" s="1131">
        <v>-0.14060180664062499</v>
      </c>
      <c r="AE354" s="1131">
        <v>-8.8802032470703118E-2</v>
      </c>
      <c r="AF354" s="126"/>
      <c r="AG354" s="126"/>
      <c r="AH354" s="126"/>
      <c r="AI354" s="126"/>
      <c r="AJ354" s="126"/>
      <c r="AK354" s="126"/>
      <c r="AL354" s="126">
        <v>354</v>
      </c>
    </row>
    <row r="355" spans="1:38">
      <c r="A355" s="721" t="s">
        <v>1852</v>
      </c>
      <c r="B355" s="722">
        <v>14</v>
      </c>
      <c r="C355" s="722">
        <v>1404</v>
      </c>
      <c r="D355" s="722">
        <v>140445</v>
      </c>
      <c r="E355" s="721">
        <v>1404457000</v>
      </c>
      <c r="F355" s="721" t="s">
        <v>1888</v>
      </c>
      <c r="G355" s="1127">
        <v>0</v>
      </c>
      <c r="H355" s="1128">
        <v>0</v>
      </c>
      <c r="I355" s="1128">
        <v>0</v>
      </c>
      <c r="J355" s="1128">
        <v>0</v>
      </c>
      <c r="K355" s="1128">
        <v>0</v>
      </c>
      <c r="L355" s="1128">
        <v>0</v>
      </c>
      <c r="M355" s="1128">
        <v>0</v>
      </c>
      <c r="N355" s="1129">
        <v>0</v>
      </c>
      <c r="O355" s="1128">
        <v>0</v>
      </c>
      <c r="P355" s="1127">
        <v>0</v>
      </c>
      <c r="Q355" s="1127">
        <v>0</v>
      </c>
      <c r="R355" s="1127">
        <v>0</v>
      </c>
      <c r="S355" s="1127">
        <v>0</v>
      </c>
      <c r="T355" s="1130">
        <v>0</v>
      </c>
      <c r="U355" s="1130">
        <v>0</v>
      </c>
      <c r="V355" s="1130">
        <v>0</v>
      </c>
      <c r="W355" s="1127">
        <v>0</v>
      </c>
      <c r="X355" s="1130">
        <v>0</v>
      </c>
      <c r="Y355" s="735">
        <v>0</v>
      </c>
      <c r="Z355" s="1131">
        <v>0</v>
      </c>
      <c r="AA355" s="1131">
        <v>0</v>
      </c>
      <c r="AB355" s="1131">
        <v>0</v>
      </c>
      <c r="AC355" s="1131">
        <v>0</v>
      </c>
      <c r="AD355" s="1131">
        <v>0</v>
      </c>
      <c r="AE355" s="1131">
        <v>0</v>
      </c>
      <c r="AF355" s="126"/>
      <c r="AG355" s="126"/>
      <c r="AH355" s="126"/>
      <c r="AI355" s="126"/>
      <c r="AJ355" s="126"/>
      <c r="AK355" s="126"/>
      <c r="AL355" s="126">
        <v>355</v>
      </c>
    </row>
    <row r="356" spans="1:38">
      <c r="A356" s="721" t="s">
        <v>1852</v>
      </c>
      <c r="B356" s="722">
        <v>14</v>
      </c>
      <c r="C356" s="722">
        <v>1404</v>
      </c>
      <c r="D356" s="722">
        <v>140445</v>
      </c>
      <c r="E356" s="721">
        <v>1404459001</v>
      </c>
      <c r="F356" s="721" t="s">
        <v>583</v>
      </c>
      <c r="G356" s="1127">
        <v>1844823449</v>
      </c>
      <c r="H356" s="1128">
        <v>0</v>
      </c>
      <c r="I356" s="1128">
        <v>1844823449.4200001</v>
      </c>
      <c r="J356" s="1128">
        <v>0.42000007629394531</v>
      </c>
      <c r="K356" s="1128">
        <v>0</v>
      </c>
      <c r="L356" s="1128">
        <v>0.42000007629394531</v>
      </c>
      <c r="M356" s="1128">
        <v>0</v>
      </c>
      <c r="N356" s="1129">
        <v>0</v>
      </c>
      <c r="O356" s="1128">
        <v>0.42000007629394531</v>
      </c>
      <c r="P356" s="1127">
        <v>0.15540002822875976</v>
      </c>
      <c r="Q356" s="1127">
        <v>0</v>
      </c>
      <c r="R356" s="1127">
        <v>0</v>
      </c>
      <c r="S356" s="1127">
        <v>0</v>
      </c>
      <c r="T356" s="1130">
        <v>0</v>
      </c>
      <c r="U356" s="1130">
        <v>0</v>
      </c>
      <c r="V356" s="1130">
        <v>0</v>
      </c>
      <c r="W356" s="1127">
        <v>0</v>
      </c>
      <c r="X356" s="1130">
        <v>0.15540002822875976</v>
      </c>
      <c r="Y356" s="735">
        <v>0.37</v>
      </c>
      <c r="Z356" s="1131">
        <v>0.15540002822875976</v>
      </c>
      <c r="AA356" s="1131">
        <v>0</v>
      </c>
      <c r="AB356" s="1131">
        <v>0.12209997177124023</v>
      </c>
      <c r="AC356" s="1131">
        <v>0</v>
      </c>
      <c r="AD356" s="1131">
        <v>3.3300056457519531E-2</v>
      </c>
      <c r="AE356" s="1131">
        <v>0</v>
      </c>
      <c r="AF356" s="126"/>
      <c r="AG356" s="126"/>
      <c r="AH356" s="126"/>
      <c r="AI356" s="126"/>
      <c r="AJ356" s="126"/>
      <c r="AK356" s="126"/>
      <c r="AL356" s="126">
        <v>356</v>
      </c>
    </row>
    <row r="357" spans="1:38">
      <c r="A357" s="721" t="s">
        <v>1852</v>
      </c>
      <c r="B357" s="722">
        <v>14</v>
      </c>
      <c r="C357" s="722">
        <v>1404</v>
      </c>
      <c r="D357" s="722">
        <v>140445</v>
      </c>
      <c r="E357" s="721">
        <v>1404459501</v>
      </c>
      <c r="F357" s="721" t="s">
        <v>1889</v>
      </c>
      <c r="G357" s="1127">
        <v>0</v>
      </c>
      <c r="H357" s="1128">
        <v>0</v>
      </c>
      <c r="I357" s="1128">
        <v>0</v>
      </c>
      <c r="J357" s="1128">
        <v>0</v>
      </c>
      <c r="K357" s="1128">
        <v>0</v>
      </c>
      <c r="L357" s="1128">
        <v>0</v>
      </c>
      <c r="M357" s="1128">
        <v>0</v>
      </c>
      <c r="N357" s="1129">
        <v>0</v>
      </c>
      <c r="O357" s="1128">
        <v>0</v>
      </c>
      <c r="P357" s="1127">
        <v>0</v>
      </c>
      <c r="Q357" s="1127">
        <v>0</v>
      </c>
      <c r="R357" s="1127">
        <v>0</v>
      </c>
      <c r="S357" s="1127">
        <v>0</v>
      </c>
      <c r="T357" s="1130">
        <v>0</v>
      </c>
      <c r="U357" s="1130">
        <v>0</v>
      </c>
      <c r="V357" s="1130">
        <v>0</v>
      </c>
      <c r="W357" s="1127">
        <v>0</v>
      </c>
      <c r="X357" s="1130">
        <v>0</v>
      </c>
      <c r="Y357" s="735">
        <v>0</v>
      </c>
      <c r="Z357" s="1131">
        <v>0</v>
      </c>
      <c r="AA357" s="1131">
        <v>0</v>
      </c>
      <c r="AB357" s="1131">
        <v>0</v>
      </c>
      <c r="AC357" s="1131">
        <v>0</v>
      </c>
      <c r="AD357" s="1131">
        <v>0</v>
      </c>
      <c r="AE357" s="1131">
        <v>0</v>
      </c>
      <c r="AF357" s="126"/>
      <c r="AG357" s="126"/>
      <c r="AH357" s="126"/>
      <c r="AI357" s="126"/>
      <c r="AJ357" s="126"/>
      <c r="AK357" s="126"/>
      <c r="AL357" s="126">
        <v>357</v>
      </c>
    </row>
    <row r="358" spans="1:38">
      <c r="A358" s="721" t="s">
        <v>1852</v>
      </c>
      <c r="B358" s="722">
        <v>14</v>
      </c>
      <c r="C358" s="722">
        <v>1404</v>
      </c>
      <c r="D358" s="722">
        <v>140445</v>
      </c>
      <c r="E358" s="721">
        <v>1404459502</v>
      </c>
      <c r="F358" s="721" t="s">
        <v>1890</v>
      </c>
      <c r="G358" s="1127">
        <v>0</v>
      </c>
      <c r="H358" s="1128">
        <v>0</v>
      </c>
      <c r="I358" s="1128">
        <v>0</v>
      </c>
      <c r="J358" s="1128">
        <v>0</v>
      </c>
      <c r="K358" s="1128">
        <v>0</v>
      </c>
      <c r="L358" s="1128">
        <v>0</v>
      </c>
      <c r="M358" s="1128">
        <v>0</v>
      </c>
      <c r="N358" s="1129">
        <v>0</v>
      </c>
      <c r="O358" s="1128">
        <v>0</v>
      </c>
      <c r="P358" s="1127">
        <v>0</v>
      </c>
      <c r="Q358" s="1127">
        <v>0</v>
      </c>
      <c r="R358" s="1127">
        <v>0</v>
      </c>
      <c r="S358" s="1127">
        <v>0</v>
      </c>
      <c r="T358" s="1130">
        <v>0</v>
      </c>
      <c r="U358" s="1130">
        <v>0</v>
      </c>
      <c r="V358" s="1130">
        <v>0</v>
      </c>
      <c r="W358" s="1127">
        <v>0</v>
      </c>
      <c r="X358" s="1130">
        <v>0</v>
      </c>
      <c r="Y358" s="735">
        <v>0</v>
      </c>
      <c r="Z358" s="1131">
        <v>0</v>
      </c>
      <c r="AA358" s="1131">
        <v>0</v>
      </c>
      <c r="AB358" s="1131">
        <v>0</v>
      </c>
      <c r="AC358" s="1131">
        <v>0</v>
      </c>
      <c r="AD358" s="1131">
        <v>0</v>
      </c>
      <c r="AE358" s="1131">
        <v>0</v>
      </c>
      <c r="AF358" s="126"/>
      <c r="AG358" s="126"/>
      <c r="AH358" s="126"/>
      <c r="AI358" s="126"/>
      <c r="AJ358" s="126"/>
      <c r="AK358" s="126"/>
      <c r="AL358" s="126">
        <v>358</v>
      </c>
    </row>
    <row r="359" spans="1:38">
      <c r="A359" s="721" t="s">
        <v>1852</v>
      </c>
      <c r="B359" s="722">
        <v>14</v>
      </c>
      <c r="C359" s="722">
        <v>1404</v>
      </c>
      <c r="D359" s="722">
        <v>140445</v>
      </c>
      <c r="E359" s="721">
        <v>1404459503</v>
      </c>
      <c r="F359" s="721" t="s">
        <v>1889</v>
      </c>
      <c r="G359" s="1127">
        <v>0</v>
      </c>
      <c r="H359" s="1128">
        <v>0</v>
      </c>
      <c r="I359" s="1128">
        <v>0</v>
      </c>
      <c r="J359" s="1128">
        <v>0</v>
      </c>
      <c r="K359" s="1128">
        <v>0</v>
      </c>
      <c r="L359" s="1128">
        <v>0</v>
      </c>
      <c r="M359" s="1128">
        <v>0</v>
      </c>
      <c r="N359" s="1129">
        <v>0</v>
      </c>
      <c r="O359" s="1128">
        <v>0</v>
      </c>
      <c r="P359" s="1127">
        <v>0</v>
      </c>
      <c r="Q359" s="1127">
        <v>0</v>
      </c>
      <c r="R359" s="1127">
        <v>0</v>
      </c>
      <c r="S359" s="1127">
        <v>0</v>
      </c>
      <c r="T359" s="1130">
        <v>0</v>
      </c>
      <c r="U359" s="1130">
        <v>0</v>
      </c>
      <c r="V359" s="1130">
        <v>0</v>
      </c>
      <c r="W359" s="1127">
        <v>0</v>
      </c>
      <c r="X359" s="1130">
        <v>0</v>
      </c>
      <c r="Y359" s="735">
        <v>0</v>
      </c>
      <c r="Z359" s="1131">
        <v>0</v>
      </c>
      <c r="AA359" s="1131">
        <v>0</v>
      </c>
      <c r="AB359" s="1131">
        <v>0</v>
      </c>
      <c r="AC359" s="1131">
        <v>0</v>
      </c>
      <c r="AD359" s="1131">
        <v>0</v>
      </c>
      <c r="AE359" s="1131">
        <v>0</v>
      </c>
      <c r="AF359" s="126"/>
      <c r="AG359" s="126"/>
      <c r="AH359" s="126"/>
      <c r="AI359" s="126"/>
      <c r="AJ359" s="126"/>
      <c r="AK359" s="126"/>
      <c r="AL359" s="126">
        <v>359</v>
      </c>
    </row>
    <row r="360" spans="1:38">
      <c r="A360" s="721" t="s">
        <v>1852</v>
      </c>
      <c r="B360" s="722">
        <v>14</v>
      </c>
      <c r="C360" s="722">
        <v>1404</v>
      </c>
      <c r="D360" s="722">
        <v>140445</v>
      </c>
      <c r="E360" s="721">
        <v>1404459505</v>
      </c>
      <c r="F360" s="721" t="s">
        <v>1889</v>
      </c>
      <c r="G360" s="1127">
        <v>0</v>
      </c>
      <c r="H360" s="1128">
        <v>0</v>
      </c>
      <c r="I360" s="1128">
        <v>0</v>
      </c>
      <c r="J360" s="1128">
        <v>0</v>
      </c>
      <c r="K360" s="1128">
        <v>0</v>
      </c>
      <c r="L360" s="1128">
        <v>0</v>
      </c>
      <c r="M360" s="1128">
        <v>0</v>
      </c>
      <c r="N360" s="1129">
        <v>0</v>
      </c>
      <c r="O360" s="1128">
        <v>0</v>
      </c>
      <c r="P360" s="1127">
        <v>0</v>
      </c>
      <c r="Q360" s="1127">
        <v>0</v>
      </c>
      <c r="R360" s="1127">
        <v>0</v>
      </c>
      <c r="S360" s="1127">
        <v>0</v>
      </c>
      <c r="T360" s="1130">
        <v>0</v>
      </c>
      <c r="U360" s="1130">
        <v>0</v>
      </c>
      <c r="V360" s="1130">
        <v>0</v>
      </c>
      <c r="W360" s="1127">
        <v>0</v>
      </c>
      <c r="X360" s="1130">
        <v>0</v>
      </c>
      <c r="Y360" s="735">
        <v>0</v>
      </c>
      <c r="Z360" s="1131">
        <v>0</v>
      </c>
      <c r="AA360" s="1131">
        <v>0</v>
      </c>
      <c r="AB360" s="1131">
        <v>0</v>
      </c>
      <c r="AC360" s="1131">
        <v>0</v>
      </c>
      <c r="AD360" s="1131">
        <v>0</v>
      </c>
      <c r="AE360" s="1131">
        <v>0</v>
      </c>
      <c r="AF360" s="126"/>
      <c r="AG360" s="126"/>
      <c r="AH360" s="126"/>
      <c r="AI360" s="126"/>
      <c r="AJ360" s="126"/>
      <c r="AK360" s="126"/>
      <c r="AL360" s="126">
        <v>360</v>
      </c>
    </row>
    <row r="361" spans="1:38">
      <c r="A361" s="721" t="s">
        <v>1852</v>
      </c>
      <c r="B361" s="722">
        <v>14</v>
      </c>
      <c r="C361" s="722">
        <v>1404</v>
      </c>
      <c r="D361" s="722">
        <v>140445</v>
      </c>
      <c r="E361" s="721">
        <v>1404459800</v>
      </c>
      <c r="F361" s="721" t="s">
        <v>3943</v>
      </c>
      <c r="G361" s="1127">
        <v>204438064943</v>
      </c>
      <c r="H361" s="1128">
        <v>0</v>
      </c>
      <c r="I361" s="1128">
        <v>204438064942.84</v>
      </c>
      <c r="J361" s="1128">
        <v>-0.160003662109375</v>
      </c>
      <c r="K361" s="1128">
        <v>0</v>
      </c>
      <c r="L361" s="1128">
        <v>0</v>
      </c>
      <c r="M361" s="1128">
        <v>-0.160003662109375</v>
      </c>
      <c r="N361" s="1129">
        <v>0</v>
      </c>
      <c r="O361" s="1128">
        <v>-0.160003662109375</v>
      </c>
      <c r="P361" s="1127">
        <v>-5.9201354980468752E-2</v>
      </c>
      <c r="Q361" s="1127">
        <v>0</v>
      </c>
      <c r="R361" s="1127">
        <v>0</v>
      </c>
      <c r="S361" s="1127">
        <v>0</v>
      </c>
      <c r="T361" s="1130">
        <v>0</v>
      </c>
      <c r="U361" s="1130">
        <v>0</v>
      </c>
      <c r="V361" s="1130">
        <v>0</v>
      </c>
      <c r="W361" s="1127">
        <v>0</v>
      </c>
      <c r="X361" s="1130">
        <v>-5.9201354980468752E-2</v>
      </c>
      <c r="Y361" s="735">
        <v>0.37</v>
      </c>
      <c r="Z361" s="1131">
        <v>0</v>
      </c>
      <c r="AA361" s="1131">
        <v>-5.9201354980468752E-2</v>
      </c>
      <c r="AB361" s="1131">
        <v>9.9895935058593746E-2</v>
      </c>
      <c r="AC361" s="1131">
        <v>0</v>
      </c>
      <c r="AD361" s="1131">
        <v>-9.9895935058593746E-2</v>
      </c>
      <c r="AE361" s="1131">
        <v>-5.9201354980468752E-2</v>
      </c>
      <c r="AF361" s="126"/>
      <c r="AG361" s="126"/>
      <c r="AH361" s="126"/>
      <c r="AI361" s="126"/>
      <c r="AJ361" s="126"/>
      <c r="AK361" s="126"/>
      <c r="AL361" s="126">
        <v>361</v>
      </c>
    </row>
    <row r="362" spans="1:38">
      <c r="A362" s="721" t="s">
        <v>1852</v>
      </c>
      <c r="B362" s="722">
        <v>14</v>
      </c>
      <c r="C362" s="722">
        <v>1408</v>
      </c>
      <c r="D362" s="722">
        <v>140805</v>
      </c>
      <c r="E362" s="721">
        <v>1408051300</v>
      </c>
      <c r="F362" s="721" t="s">
        <v>584</v>
      </c>
      <c r="G362" s="1127">
        <v>4211263169896</v>
      </c>
      <c r="H362" s="1128">
        <v>0</v>
      </c>
      <c r="I362" s="1128">
        <v>4209674705124.8379</v>
      </c>
      <c r="J362" s="1128">
        <v>-1588464771.1601562</v>
      </c>
      <c r="K362" s="1128">
        <v>0</v>
      </c>
      <c r="L362" s="1128">
        <v>0</v>
      </c>
      <c r="M362" s="1128">
        <v>-1588464771.1601562</v>
      </c>
      <c r="N362" s="1129">
        <v>0</v>
      </c>
      <c r="O362" s="1128">
        <v>-1588464771.1601562</v>
      </c>
      <c r="P362" s="1127">
        <v>-587731965.32925785</v>
      </c>
      <c r="Q362" s="1127">
        <v>0</v>
      </c>
      <c r="R362" s="1127">
        <v>0</v>
      </c>
      <c r="S362" s="1127">
        <v>0</v>
      </c>
      <c r="T362" s="1130">
        <v>0</v>
      </c>
      <c r="U362" s="1130">
        <v>0</v>
      </c>
      <c r="V362" s="1130">
        <v>0</v>
      </c>
      <c r="W362" s="1127">
        <v>0</v>
      </c>
      <c r="X362" s="1130">
        <v>-587731965.32925785</v>
      </c>
      <c r="Y362" s="735">
        <v>0.37</v>
      </c>
      <c r="Z362" s="1131">
        <v>0</v>
      </c>
      <c r="AA362" s="1131">
        <v>-587731965.32925785</v>
      </c>
      <c r="AB362" s="1131">
        <v>0</v>
      </c>
      <c r="AC362" s="1131">
        <v>-587731965.36611331</v>
      </c>
      <c r="AD362" s="1131">
        <v>0</v>
      </c>
      <c r="AE362" s="1131">
        <v>3.6855459213256836E-2</v>
      </c>
      <c r="AF362" s="126"/>
      <c r="AG362" s="126"/>
      <c r="AH362" s="126"/>
      <c r="AI362" s="126"/>
      <c r="AJ362" s="126"/>
      <c r="AK362" s="126"/>
      <c r="AL362" s="126">
        <v>362</v>
      </c>
    </row>
    <row r="363" spans="1:38">
      <c r="A363" s="721" t="s">
        <v>1852</v>
      </c>
      <c r="B363" s="722">
        <v>14</v>
      </c>
      <c r="C363" s="722">
        <v>1408</v>
      </c>
      <c r="D363" s="722">
        <v>140805</v>
      </c>
      <c r="E363" s="721">
        <v>1408051350</v>
      </c>
      <c r="F363" s="721" t="s">
        <v>585</v>
      </c>
      <c r="G363" s="1127">
        <v>379795278986</v>
      </c>
      <c r="H363" s="1128">
        <v>0</v>
      </c>
      <c r="I363" s="1128">
        <v>379795278986.27002</v>
      </c>
      <c r="J363" s="1128">
        <v>0.27001953125</v>
      </c>
      <c r="K363" s="1128">
        <v>0</v>
      </c>
      <c r="L363" s="1128">
        <v>0.27001953125</v>
      </c>
      <c r="M363" s="1128">
        <v>0</v>
      </c>
      <c r="N363" s="1129">
        <v>0</v>
      </c>
      <c r="O363" s="1128">
        <v>0.27001953125</v>
      </c>
      <c r="P363" s="1127">
        <v>9.9907226562499993E-2</v>
      </c>
      <c r="Q363" s="1127">
        <v>0</v>
      </c>
      <c r="R363" s="1127">
        <v>0</v>
      </c>
      <c r="S363" s="1127">
        <v>0</v>
      </c>
      <c r="T363" s="1130">
        <v>0</v>
      </c>
      <c r="U363" s="1130">
        <v>0</v>
      </c>
      <c r="V363" s="1130">
        <v>0</v>
      </c>
      <c r="W363" s="1127">
        <v>0</v>
      </c>
      <c r="X363" s="1130">
        <v>9.9907226562499993E-2</v>
      </c>
      <c r="Y363" s="735">
        <v>0.37</v>
      </c>
      <c r="Z363" s="1131">
        <v>9.9907226562499993E-2</v>
      </c>
      <c r="AA363" s="1131">
        <v>0</v>
      </c>
      <c r="AB363" s="1131">
        <v>0.13319458007812499</v>
      </c>
      <c r="AC363" s="1131">
        <v>0</v>
      </c>
      <c r="AD363" s="1131">
        <v>-3.3287353515624993E-2</v>
      </c>
      <c r="AE363" s="1131">
        <v>0</v>
      </c>
      <c r="AF363" s="126"/>
      <c r="AG363" s="126"/>
      <c r="AH363" s="126"/>
      <c r="AI363" s="126"/>
      <c r="AJ363" s="126"/>
      <c r="AK363" s="126"/>
      <c r="AL363" s="126">
        <v>363</v>
      </c>
    </row>
    <row r="364" spans="1:38">
      <c r="A364" s="721" t="s">
        <v>1852</v>
      </c>
      <c r="B364" s="722">
        <v>14</v>
      </c>
      <c r="C364" s="722">
        <v>1408</v>
      </c>
      <c r="D364" s="722">
        <v>140805</v>
      </c>
      <c r="E364" s="721">
        <v>1408057120</v>
      </c>
      <c r="F364" s="721" t="s">
        <v>1892</v>
      </c>
      <c r="G364" s="1127">
        <v>0</v>
      </c>
      <c r="H364" s="1128">
        <v>0</v>
      </c>
      <c r="I364" s="1128">
        <v>0</v>
      </c>
      <c r="J364" s="1128">
        <v>0</v>
      </c>
      <c r="K364" s="1128">
        <v>0</v>
      </c>
      <c r="L364" s="1128">
        <v>0</v>
      </c>
      <c r="M364" s="1128">
        <v>0</v>
      </c>
      <c r="N364" s="1129">
        <v>0</v>
      </c>
      <c r="O364" s="1128">
        <v>0</v>
      </c>
      <c r="P364" s="1127">
        <v>0</v>
      </c>
      <c r="Q364" s="1127">
        <v>0</v>
      </c>
      <c r="R364" s="1127">
        <v>0</v>
      </c>
      <c r="S364" s="1127">
        <v>0</v>
      </c>
      <c r="T364" s="1130">
        <v>0</v>
      </c>
      <c r="U364" s="1130">
        <v>0</v>
      </c>
      <c r="V364" s="1130">
        <v>0</v>
      </c>
      <c r="W364" s="1127">
        <v>0</v>
      </c>
      <c r="X364" s="1130">
        <v>0</v>
      </c>
      <c r="Y364" s="735">
        <v>0</v>
      </c>
      <c r="Z364" s="1131">
        <v>0</v>
      </c>
      <c r="AA364" s="1131">
        <v>0</v>
      </c>
      <c r="AB364" s="1131">
        <v>0</v>
      </c>
      <c r="AC364" s="1131">
        <v>0</v>
      </c>
      <c r="AD364" s="1131">
        <v>0</v>
      </c>
      <c r="AE364" s="1131">
        <v>0</v>
      </c>
      <c r="AF364" s="126"/>
      <c r="AG364" s="126"/>
      <c r="AH364" s="126"/>
      <c r="AI364" s="126"/>
      <c r="AJ364" s="126"/>
      <c r="AK364" s="126"/>
      <c r="AL364" s="126">
        <v>364</v>
      </c>
    </row>
    <row r="365" spans="1:38">
      <c r="A365" s="721" t="s">
        <v>1852</v>
      </c>
      <c r="B365" s="722">
        <v>14</v>
      </c>
      <c r="C365" s="722">
        <v>1408</v>
      </c>
      <c r="D365" s="722">
        <v>140805</v>
      </c>
      <c r="E365" s="721">
        <v>1408057200</v>
      </c>
      <c r="F365" s="721" t="s">
        <v>3944</v>
      </c>
      <c r="G365" s="1127">
        <v>0</v>
      </c>
      <c r="H365" s="1128">
        <v>0</v>
      </c>
      <c r="I365" s="1128">
        <v>0</v>
      </c>
      <c r="J365" s="1128">
        <v>0</v>
      </c>
      <c r="K365" s="1128">
        <v>0</v>
      </c>
      <c r="L365" s="1128">
        <v>0</v>
      </c>
      <c r="M365" s="1128">
        <v>0</v>
      </c>
      <c r="N365" s="1129">
        <v>0</v>
      </c>
      <c r="O365" s="1128">
        <v>0</v>
      </c>
      <c r="P365" s="1127">
        <v>0</v>
      </c>
      <c r="Q365" s="1127">
        <v>0</v>
      </c>
      <c r="R365" s="1127">
        <v>0</v>
      </c>
      <c r="S365" s="1127">
        <v>0</v>
      </c>
      <c r="T365" s="1130">
        <v>0</v>
      </c>
      <c r="U365" s="1130">
        <v>0</v>
      </c>
      <c r="V365" s="1130">
        <v>0</v>
      </c>
      <c r="W365" s="1127">
        <v>0</v>
      </c>
      <c r="X365" s="1130">
        <v>0</v>
      </c>
      <c r="Y365" s="735">
        <v>0</v>
      </c>
      <c r="Z365" s="1131">
        <v>0</v>
      </c>
      <c r="AA365" s="1131">
        <v>0</v>
      </c>
      <c r="AB365" s="1131">
        <v>0</v>
      </c>
      <c r="AC365" s="1131">
        <v>0</v>
      </c>
      <c r="AD365" s="1131">
        <v>0</v>
      </c>
      <c r="AE365" s="1131">
        <v>0</v>
      </c>
      <c r="AF365" s="126"/>
      <c r="AG365" s="126"/>
      <c r="AH365" s="126"/>
      <c r="AI365" s="126"/>
      <c r="AJ365" s="126"/>
      <c r="AK365" s="126"/>
      <c r="AL365" s="126">
        <v>365</v>
      </c>
    </row>
    <row r="366" spans="1:38">
      <c r="A366" s="721" t="s">
        <v>1891</v>
      </c>
      <c r="B366" s="722">
        <v>14</v>
      </c>
      <c r="C366" s="722">
        <v>1408</v>
      </c>
      <c r="D366" s="722">
        <v>140805</v>
      </c>
      <c r="E366" s="721">
        <v>1408057201</v>
      </c>
      <c r="F366" s="721" t="s">
        <v>586</v>
      </c>
      <c r="G366" s="1127">
        <v>740050914</v>
      </c>
      <c r="H366" s="1128">
        <v>0</v>
      </c>
      <c r="I366" s="1128">
        <v>221251601.81000018</v>
      </c>
      <c r="J366" s="1128">
        <v>-518799312.19</v>
      </c>
      <c r="K366" s="1128">
        <v>0</v>
      </c>
      <c r="L366" s="1128">
        <v>0</v>
      </c>
      <c r="M366" s="1128">
        <v>-518799312.19</v>
      </c>
      <c r="N366" s="1129">
        <v>0</v>
      </c>
      <c r="O366" s="1128">
        <v>-518799312.19</v>
      </c>
      <c r="P366" s="1127">
        <v>-191955745.51030001</v>
      </c>
      <c r="Q366" s="1127">
        <v>0</v>
      </c>
      <c r="R366" s="1127">
        <v>0</v>
      </c>
      <c r="S366" s="1127">
        <v>0</v>
      </c>
      <c r="T366" s="1130">
        <v>0</v>
      </c>
      <c r="U366" s="1130">
        <v>0</v>
      </c>
      <c r="V366" s="1130">
        <v>0</v>
      </c>
      <c r="W366" s="1127">
        <v>0</v>
      </c>
      <c r="X366" s="1130">
        <v>-191955745.51030001</v>
      </c>
      <c r="Y366" s="735">
        <v>0.37</v>
      </c>
      <c r="Z366" s="1131">
        <v>0</v>
      </c>
      <c r="AA366" s="1131">
        <v>-191955745.51030001</v>
      </c>
      <c r="AB366" s="1131">
        <v>0</v>
      </c>
      <c r="AC366" s="1131">
        <v>-273825034.51450002</v>
      </c>
      <c r="AD366" s="1131">
        <v>0</v>
      </c>
      <c r="AE366" s="1131">
        <v>81869289.004200011</v>
      </c>
      <c r="AF366" s="126"/>
      <c r="AG366" s="126"/>
      <c r="AH366" s="126"/>
      <c r="AI366" s="126"/>
      <c r="AJ366" s="126"/>
      <c r="AK366" s="126"/>
      <c r="AL366" s="126">
        <v>366</v>
      </c>
    </row>
    <row r="367" spans="1:38">
      <c r="A367" s="721" t="s">
        <v>1852</v>
      </c>
      <c r="B367" s="722">
        <v>14</v>
      </c>
      <c r="C367" s="722">
        <v>1408</v>
      </c>
      <c r="D367" s="722">
        <v>140805</v>
      </c>
      <c r="E367" s="721">
        <v>1408059001</v>
      </c>
      <c r="F367" s="721" t="s">
        <v>587</v>
      </c>
      <c r="G367" s="1127">
        <v>621091379871</v>
      </c>
      <c r="H367" s="1128">
        <v>0</v>
      </c>
      <c r="I367" s="1128">
        <v>621091379870.94995</v>
      </c>
      <c r="J367" s="1128">
        <v>-5.0048828125E-2</v>
      </c>
      <c r="K367" s="1128">
        <v>0</v>
      </c>
      <c r="L367" s="1128">
        <v>0</v>
      </c>
      <c r="M367" s="1128">
        <v>-5.0048828125E-2</v>
      </c>
      <c r="N367" s="1129">
        <v>0</v>
      </c>
      <c r="O367" s="1128">
        <v>-5.0048828125E-2</v>
      </c>
      <c r="P367" s="1127">
        <v>-1.8518066406249999E-2</v>
      </c>
      <c r="Q367" s="1127">
        <v>0</v>
      </c>
      <c r="R367" s="1127">
        <v>0</v>
      </c>
      <c r="S367" s="1127">
        <v>0</v>
      </c>
      <c r="T367" s="1130">
        <v>0</v>
      </c>
      <c r="U367" s="1130">
        <v>0</v>
      </c>
      <c r="V367" s="1130">
        <v>0</v>
      </c>
      <c r="W367" s="1127">
        <v>0</v>
      </c>
      <c r="X367" s="1130">
        <v>-1.8518066406249999E-2</v>
      </c>
      <c r="Y367" s="735">
        <v>0.37</v>
      </c>
      <c r="Z367" s="1131">
        <v>0</v>
      </c>
      <c r="AA367" s="1131">
        <v>-1.8518066406249999E-2</v>
      </c>
      <c r="AB367" s="1131">
        <v>0</v>
      </c>
      <c r="AC367" s="1131">
        <v>-0.12578735351562501</v>
      </c>
      <c r="AD367" s="1131">
        <v>0</v>
      </c>
      <c r="AE367" s="1131">
        <v>0.107269287109375</v>
      </c>
      <c r="AF367" s="126"/>
      <c r="AG367" s="126"/>
      <c r="AH367" s="126"/>
      <c r="AI367" s="126"/>
      <c r="AJ367" s="126"/>
      <c r="AK367" s="126"/>
      <c r="AL367" s="126">
        <v>367</v>
      </c>
    </row>
    <row r="368" spans="1:38">
      <c r="A368" s="721" t="s">
        <v>1852</v>
      </c>
      <c r="B368" s="722">
        <v>14</v>
      </c>
      <c r="C368" s="722">
        <v>1408</v>
      </c>
      <c r="D368" s="722">
        <v>140805</v>
      </c>
      <c r="E368" s="721">
        <v>1408059003</v>
      </c>
      <c r="F368" s="721" t="s">
        <v>588</v>
      </c>
      <c r="G368" s="1127">
        <v>10095459334882</v>
      </c>
      <c r="H368" s="1128">
        <v>0</v>
      </c>
      <c r="I368" s="1128">
        <v>10095459334881.5</v>
      </c>
      <c r="J368" s="1128">
        <v>-0.5</v>
      </c>
      <c r="K368" s="1128">
        <v>0</v>
      </c>
      <c r="L368" s="1128">
        <v>0</v>
      </c>
      <c r="M368" s="1128">
        <v>-0.5</v>
      </c>
      <c r="N368" s="1129">
        <v>0</v>
      </c>
      <c r="O368" s="1128">
        <v>-0.5</v>
      </c>
      <c r="P368" s="1127">
        <v>-0.185</v>
      </c>
      <c r="Q368" s="1127">
        <v>0</v>
      </c>
      <c r="R368" s="1127">
        <v>0</v>
      </c>
      <c r="S368" s="1127">
        <v>0</v>
      </c>
      <c r="T368" s="1130">
        <v>0</v>
      </c>
      <c r="U368" s="1130">
        <v>0</v>
      </c>
      <c r="V368" s="1130">
        <v>0</v>
      </c>
      <c r="W368" s="1127">
        <v>0</v>
      </c>
      <c r="X368" s="1130">
        <v>-0.185</v>
      </c>
      <c r="Y368" s="735">
        <v>0.37</v>
      </c>
      <c r="Z368" s="1131">
        <v>0</v>
      </c>
      <c r="AA368" s="1131">
        <v>-0.185</v>
      </c>
      <c r="AB368" s="1131">
        <v>0</v>
      </c>
      <c r="AC368" s="1131">
        <v>-1.4453125000000001E-2</v>
      </c>
      <c r="AD368" s="1131">
        <v>0</v>
      </c>
      <c r="AE368" s="1131">
        <v>-0.17054687499999999</v>
      </c>
      <c r="AF368" s="126"/>
      <c r="AG368" s="126"/>
      <c r="AH368" s="126"/>
      <c r="AI368" s="126"/>
      <c r="AJ368" s="126"/>
      <c r="AK368" s="126"/>
      <c r="AL368" s="126">
        <v>368</v>
      </c>
    </row>
    <row r="369" spans="1:38">
      <c r="A369" s="721" t="s">
        <v>1852</v>
      </c>
      <c r="B369" s="722">
        <v>14</v>
      </c>
      <c r="C369" s="722">
        <v>1408</v>
      </c>
      <c r="D369" s="722">
        <v>140805</v>
      </c>
      <c r="E369" s="721">
        <v>1408059020</v>
      </c>
      <c r="F369" s="721" t="s">
        <v>589</v>
      </c>
      <c r="G369" s="1127">
        <v>26543947122</v>
      </c>
      <c r="H369" s="1128">
        <v>0</v>
      </c>
      <c r="I369" s="1128">
        <v>26543947122.009998</v>
      </c>
      <c r="J369" s="1128">
        <v>9.998321533203125E-3</v>
      </c>
      <c r="K369" s="1128">
        <v>0</v>
      </c>
      <c r="L369" s="1128">
        <v>9.998321533203125E-3</v>
      </c>
      <c r="M369" s="1128">
        <v>0</v>
      </c>
      <c r="N369" s="1129">
        <v>0</v>
      </c>
      <c r="O369" s="1128">
        <v>9.998321533203125E-3</v>
      </c>
      <c r="P369" s="1127">
        <v>3.6993789672851562E-3</v>
      </c>
      <c r="Q369" s="1127">
        <v>0</v>
      </c>
      <c r="R369" s="1127">
        <v>0</v>
      </c>
      <c r="S369" s="1127">
        <v>0</v>
      </c>
      <c r="T369" s="1130">
        <v>0</v>
      </c>
      <c r="U369" s="1130">
        <v>0</v>
      </c>
      <c r="V369" s="1130">
        <v>0</v>
      </c>
      <c r="W369" s="1127">
        <v>0</v>
      </c>
      <c r="X369" s="1130">
        <v>3.6993789672851562E-3</v>
      </c>
      <c r="Y369" s="735">
        <v>0.37</v>
      </c>
      <c r="Z369" s="1131">
        <v>3.6993789672851562E-3</v>
      </c>
      <c r="AA369" s="1131">
        <v>0</v>
      </c>
      <c r="AB369" s="1131">
        <v>8.8800621032714841E-2</v>
      </c>
      <c r="AC369" s="1131">
        <v>0</v>
      </c>
      <c r="AD369" s="1131">
        <v>-8.5101242065429683E-2</v>
      </c>
      <c r="AE369" s="1131">
        <v>0</v>
      </c>
      <c r="AF369" s="126"/>
      <c r="AG369" s="126"/>
      <c r="AH369" s="126"/>
      <c r="AI369" s="126"/>
      <c r="AJ369" s="126"/>
      <c r="AK369" s="126"/>
      <c r="AL369" s="126">
        <v>369</v>
      </c>
    </row>
    <row r="370" spans="1:38">
      <c r="A370" s="721" t="s">
        <v>1852</v>
      </c>
      <c r="B370" s="722">
        <v>14</v>
      </c>
      <c r="C370" s="722">
        <v>1408</v>
      </c>
      <c r="D370" s="722">
        <v>140805</v>
      </c>
      <c r="E370" s="721">
        <v>1408059021</v>
      </c>
      <c r="F370" s="721" t="s">
        <v>590</v>
      </c>
      <c r="G370" s="1127">
        <v>55488857249</v>
      </c>
      <c r="H370" s="1128">
        <v>0</v>
      </c>
      <c r="I370" s="1128">
        <v>55488857248.889999</v>
      </c>
      <c r="J370" s="1128">
        <v>-0.1100006103515625</v>
      </c>
      <c r="K370" s="1128">
        <v>0</v>
      </c>
      <c r="L370" s="1128">
        <v>0</v>
      </c>
      <c r="M370" s="1128">
        <v>-0.1100006103515625</v>
      </c>
      <c r="N370" s="1129">
        <v>0</v>
      </c>
      <c r="O370" s="1128">
        <v>-0.1100006103515625</v>
      </c>
      <c r="P370" s="1127">
        <v>-4.0700225830078124E-2</v>
      </c>
      <c r="Q370" s="1127">
        <v>0</v>
      </c>
      <c r="R370" s="1127">
        <v>0</v>
      </c>
      <c r="S370" s="1127">
        <v>0</v>
      </c>
      <c r="T370" s="1130">
        <v>0</v>
      </c>
      <c r="U370" s="1130">
        <v>0</v>
      </c>
      <c r="V370" s="1130">
        <v>0</v>
      </c>
      <c r="W370" s="1127">
        <v>0</v>
      </c>
      <c r="X370" s="1130">
        <v>-4.0700225830078124E-2</v>
      </c>
      <c r="Y370" s="735">
        <v>0.37</v>
      </c>
      <c r="Z370" s="1131">
        <v>0</v>
      </c>
      <c r="AA370" s="1131">
        <v>-4.0700225830078124E-2</v>
      </c>
      <c r="AB370" s="1131">
        <v>0</v>
      </c>
      <c r="AC370" s="1131">
        <v>-0.12210067749023437</v>
      </c>
      <c r="AD370" s="1131">
        <v>0</v>
      </c>
      <c r="AE370" s="1131">
        <v>8.1400451660156248E-2</v>
      </c>
      <c r="AF370" s="126"/>
      <c r="AG370" s="126"/>
      <c r="AH370" s="126"/>
      <c r="AI370" s="126"/>
      <c r="AJ370" s="126"/>
      <c r="AK370" s="126"/>
      <c r="AL370" s="126">
        <v>370</v>
      </c>
    </row>
    <row r="371" spans="1:38">
      <c r="A371" s="721" t="s">
        <v>1852</v>
      </c>
      <c r="B371" s="722">
        <v>14</v>
      </c>
      <c r="C371" s="722">
        <v>1408</v>
      </c>
      <c r="D371" s="722">
        <v>140805</v>
      </c>
      <c r="E371" s="721">
        <v>1408059542</v>
      </c>
      <c r="F371" s="721" t="s">
        <v>3945</v>
      </c>
      <c r="G371" s="1127">
        <v>2220026957</v>
      </c>
      <c r="H371" s="1128">
        <v>0</v>
      </c>
      <c r="I371" s="1128">
        <v>2220026957</v>
      </c>
      <c r="J371" s="1128">
        <v>0</v>
      </c>
      <c r="K371" s="1128">
        <v>0</v>
      </c>
      <c r="L371" s="1128">
        <v>0</v>
      </c>
      <c r="M371" s="1128">
        <v>0</v>
      </c>
      <c r="N371" s="1129">
        <v>0</v>
      </c>
      <c r="O371" s="1128">
        <v>0</v>
      </c>
      <c r="P371" s="1127">
        <v>0</v>
      </c>
      <c r="Q371" s="1127">
        <v>0</v>
      </c>
      <c r="R371" s="1127">
        <v>0</v>
      </c>
      <c r="S371" s="1127">
        <v>0</v>
      </c>
      <c r="T371" s="1130">
        <v>0</v>
      </c>
      <c r="U371" s="1130">
        <v>0</v>
      </c>
      <c r="V371" s="1130">
        <v>0</v>
      </c>
      <c r="W371" s="1127">
        <v>0</v>
      </c>
      <c r="X371" s="1130">
        <v>0</v>
      </c>
      <c r="Y371" s="735">
        <v>0</v>
      </c>
      <c r="Z371" s="1131">
        <v>0</v>
      </c>
      <c r="AA371" s="1131">
        <v>0</v>
      </c>
      <c r="AB371" s="1131">
        <v>0</v>
      </c>
      <c r="AC371" s="1131">
        <v>0</v>
      </c>
      <c r="AD371" s="1131">
        <v>0</v>
      </c>
      <c r="AE371" s="1131">
        <v>0</v>
      </c>
      <c r="AF371" s="126"/>
      <c r="AG371" s="126"/>
      <c r="AH371" s="126"/>
      <c r="AI371" s="126"/>
      <c r="AJ371" s="126"/>
      <c r="AK371" s="126"/>
      <c r="AL371" s="126">
        <v>371</v>
      </c>
    </row>
    <row r="372" spans="1:38">
      <c r="A372" s="721" t="s">
        <v>1852</v>
      </c>
      <c r="B372" s="722">
        <v>14</v>
      </c>
      <c r="C372" s="722">
        <v>1408</v>
      </c>
      <c r="D372" s="722">
        <v>140805</v>
      </c>
      <c r="E372" s="721">
        <v>1408059601</v>
      </c>
      <c r="F372" s="721" t="s">
        <v>587</v>
      </c>
      <c r="G372" s="1127">
        <v>1861408813019</v>
      </c>
      <c r="H372" s="1128">
        <v>0</v>
      </c>
      <c r="I372" s="1128">
        <v>1861408813018.78</v>
      </c>
      <c r="J372" s="1128">
        <v>-0.219970703125</v>
      </c>
      <c r="K372" s="1128">
        <v>0</v>
      </c>
      <c r="L372" s="1128">
        <v>0</v>
      </c>
      <c r="M372" s="1128">
        <v>-0.219970703125</v>
      </c>
      <c r="N372" s="1129">
        <v>0</v>
      </c>
      <c r="O372" s="1128">
        <v>-0.219970703125</v>
      </c>
      <c r="P372" s="1127">
        <v>-8.1389160156250001E-2</v>
      </c>
      <c r="Q372" s="1127">
        <v>0</v>
      </c>
      <c r="R372" s="1127">
        <v>0</v>
      </c>
      <c r="S372" s="1127">
        <v>0</v>
      </c>
      <c r="T372" s="1130">
        <v>0</v>
      </c>
      <c r="U372" s="1130">
        <v>0</v>
      </c>
      <c r="V372" s="1130">
        <v>0</v>
      </c>
      <c r="W372" s="1127">
        <v>0</v>
      </c>
      <c r="X372" s="1130">
        <v>-8.1389160156250001E-2</v>
      </c>
      <c r="Y372" s="735">
        <v>0.37</v>
      </c>
      <c r="Z372" s="1131">
        <v>0</v>
      </c>
      <c r="AA372" s="1131">
        <v>-8.1389160156250001E-2</v>
      </c>
      <c r="AB372" s="1131">
        <v>0</v>
      </c>
      <c r="AC372" s="1131">
        <v>-7.4072265625E-3</v>
      </c>
      <c r="AD372" s="1131">
        <v>0</v>
      </c>
      <c r="AE372" s="1131">
        <v>-7.3981933593750007E-2</v>
      </c>
      <c r="AF372" s="126"/>
      <c r="AG372" s="126"/>
      <c r="AH372" s="126"/>
      <c r="AI372" s="126"/>
      <c r="AJ372" s="126"/>
      <c r="AK372" s="126"/>
      <c r="AL372" s="126">
        <v>372</v>
      </c>
    </row>
    <row r="373" spans="1:38">
      <c r="A373" s="721" t="s">
        <v>1891</v>
      </c>
      <c r="B373" s="722">
        <v>14</v>
      </c>
      <c r="C373" s="722">
        <v>1408</v>
      </c>
      <c r="D373" s="722">
        <v>140805</v>
      </c>
      <c r="E373" s="721">
        <v>1408059602</v>
      </c>
      <c r="F373" s="721" t="s">
        <v>591</v>
      </c>
      <c r="G373" s="1127">
        <v>90088097852</v>
      </c>
      <c r="H373" s="1128">
        <v>0</v>
      </c>
      <c r="I373" s="1128">
        <v>90088097851.630005</v>
      </c>
      <c r="J373" s="1128">
        <v>-0.3699951171875</v>
      </c>
      <c r="K373" s="1128">
        <v>0</v>
      </c>
      <c r="L373" s="1128">
        <v>0</v>
      </c>
      <c r="M373" s="1128">
        <v>-0.3699951171875</v>
      </c>
      <c r="N373" s="1129">
        <v>0</v>
      </c>
      <c r="O373" s="1128">
        <v>-0.3699951171875</v>
      </c>
      <c r="P373" s="1127">
        <v>-0.136898193359375</v>
      </c>
      <c r="Q373" s="1127">
        <v>0</v>
      </c>
      <c r="R373" s="1127">
        <v>0</v>
      </c>
      <c r="S373" s="1127">
        <v>0</v>
      </c>
      <c r="T373" s="1130">
        <v>0</v>
      </c>
      <c r="U373" s="1130">
        <v>0</v>
      </c>
      <c r="V373" s="1130">
        <v>0</v>
      </c>
      <c r="W373" s="1127">
        <v>0</v>
      </c>
      <c r="X373" s="1130">
        <v>-0.136898193359375</v>
      </c>
      <c r="Y373" s="735">
        <v>0.37</v>
      </c>
      <c r="Z373" s="1131">
        <v>0</v>
      </c>
      <c r="AA373" s="1131">
        <v>-0.136898193359375</v>
      </c>
      <c r="AB373" s="1131">
        <v>0</v>
      </c>
      <c r="AC373" s="1131">
        <v>-2.2199096679687499E-2</v>
      </c>
      <c r="AD373" s="1131">
        <v>0</v>
      </c>
      <c r="AE373" s="1131">
        <v>-0.1146990966796875</v>
      </c>
      <c r="AF373" s="126"/>
      <c r="AG373" s="126"/>
      <c r="AH373" s="126"/>
      <c r="AI373" s="126"/>
      <c r="AJ373" s="126"/>
      <c r="AK373" s="126"/>
      <c r="AL373" s="126">
        <v>373</v>
      </c>
    </row>
    <row r="374" spans="1:38">
      <c r="A374" s="721" t="s">
        <v>1852</v>
      </c>
      <c r="B374" s="722">
        <v>14</v>
      </c>
      <c r="C374" s="722">
        <v>1408</v>
      </c>
      <c r="D374" s="722">
        <v>140805</v>
      </c>
      <c r="E374" s="721">
        <v>1408059603</v>
      </c>
      <c r="F374" s="721" t="s">
        <v>588</v>
      </c>
      <c r="G374" s="1127">
        <v>648732568622</v>
      </c>
      <c r="H374" s="1128">
        <v>0</v>
      </c>
      <c r="I374" s="1128">
        <v>648732568622.41003</v>
      </c>
      <c r="J374" s="1128">
        <v>0.4100341796875</v>
      </c>
      <c r="K374" s="1128">
        <v>0</v>
      </c>
      <c r="L374" s="1128">
        <v>0.4100341796875</v>
      </c>
      <c r="M374" s="1128">
        <v>0</v>
      </c>
      <c r="N374" s="1129">
        <v>0</v>
      </c>
      <c r="O374" s="1128">
        <v>0.4100341796875</v>
      </c>
      <c r="P374" s="1127">
        <v>0.15171264648437499</v>
      </c>
      <c r="Q374" s="1127">
        <v>0</v>
      </c>
      <c r="R374" s="1127">
        <v>0</v>
      </c>
      <c r="S374" s="1127">
        <v>0</v>
      </c>
      <c r="T374" s="1130">
        <v>0</v>
      </c>
      <c r="U374" s="1130">
        <v>0</v>
      </c>
      <c r="V374" s="1130">
        <v>0</v>
      </c>
      <c r="W374" s="1127">
        <v>0</v>
      </c>
      <c r="X374" s="1130">
        <v>0.15171264648437499</v>
      </c>
      <c r="Y374" s="735">
        <v>0.37</v>
      </c>
      <c r="Z374" s="1131">
        <v>0.15171264648437499</v>
      </c>
      <c r="AA374" s="1131">
        <v>0</v>
      </c>
      <c r="AB374" s="1131">
        <v>0</v>
      </c>
      <c r="AC374" s="1131">
        <v>-7.3981933593749993E-2</v>
      </c>
      <c r="AD374" s="1131">
        <v>0.15171264648437499</v>
      </c>
      <c r="AE374" s="1131">
        <v>7.3981933593749993E-2</v>
      </c>
      <c r="AF374" s="126"/>
      <c r="AG374" s="126"/>
      <c r="AH374" s="126"/>
      <c r="AI374" s="126"/>
      <c r="AJ374" s="126"/>
      <c r="AK374" s="126"/>
      <c r="AL374" s="126">
        <v>374</v>
      </c>
    </row>
    <row r="375" spans="1:38">
      <c r="A375" s="721" t="s">
        <v>1891</v>
      </c>
      <c r="B375" s="722">
        <v>14</v>
      </c>
      <c r="C375" s="722">
        <v>1408</v>
      </c>
      <c r="D375" s="722">
        <v>140805</v>
      </c>
      <c r="E375" s="721">
        <v>1408059604</v>
      </c>
      <c r="F375" s="721" t="s">
        <v>3946</v>
      </c>
      <c r="G375" s="1127">
        <v>2721830690</v>
      </c>
      <c r="H375" s="1128">
        <v>0</v>
      </c>
      <c r="I375" s="1128">
        <v>2721830690.25</v>
      </c>
      <c r="J375" s="1128">
        <v>0.25</v>
      </c>
      <c r="K375" s="1128">
        <v>0</v>
      </c>
      <c r="L375" s="1128">
        <v>0.25</v>
      </c>
      <c r="M375" s="1128">
        <v>0</v>
      </c>
      <c r="N375" s="1129">
        <v>0</v>
      </c>
      <c r="O375" s="1128">
        <v>0.25</v>
      </c>
      <c r="P375" s="1127">
        <v>9.2499999999999999E-2</v>
      </c>
      <c r="Q375" s="1127">
        <v>0</v>
      </c>
      <c r="R375" s="1127">
        <v>0</v>
      </c>
      <c r="S375" s="1127">
        <v>0</v>
      </c>
      <c r="T375" s="1130">
        <v>0</v>
      </c>
      <c r="U375" s="1130">
        <v>0</v>
      </c>
      <c r="V375" s="1130">
        <v>0</v>
      </c>
      <c r="W375" s="1127">
        <v>0</v>
      </c>
      <c r="X375" s="1130">
        <v>9.2499999999999999E-2</v>
      </c>
      <c r="Y375" s="735">
        <v>0.37</v>
      </c>
      <c r="Z375" s="1131">
        <v>9.2499999999999999E-2</v>
      </c>
      <c r="AA375" s="1131">
        <v>0</v>
      </c>
      <c r="AB375" s="1131">
        <v>0</v>
      </c>
      <c r="AC375" s="1131">
        <v>-7.0300021171569818E-2</v>
      </c>
      <c r="AD375" s="1131">
        <v>9.2499999999999999E-2</v>
      </c>
      <c r="AE375" s="1131">
        <v>7.0300021171569818E-2</v>
      </c>
      <c r="AF375" s="126"/>
      <c r="AG375" s="126"/>
      <c r="AH375" s="126"/>
      <c r="AI375" s="126"/>
      <c r="AJ375" s="126"/>
      <c r="AK375" s="126"/>
      <c r="AL375" s="126">
        <v>375</v>
      </c>
    </row>
    <row r="376" spans="1:38">
      <c r="A376" s="721" t="s">
        <v>1852</v>
      </c>
      <c r="B376" s="722">
        <v>14</v>
      </c>
      <c r="C376" s="722">
        <v>1408</v>
      </c>
      <c r="D376" s="722">
        <v>140805</v>
      </c>
      <c r="E376" s="721">
        <v>1408059605</v>
      </c>
      <c r="F376" s="721" t="s">
        <v>3947</v>
      </c>
      <c r="G376" s="1127">
        <v>18531098</v>
      </c>
      <c r="H376" s="1128">
        <v>0</v>
      </c>
      <c r="I376" s="1128">
        <v>18531097.82</v>
      </c>
      <c r="J376" s="1128">
        <v>-0.17999999970197678</v>
      </c>
      <c r="K376" s="1128">
        <v>0</v>
      </c>
      <c r="L376" s="1128">
        <v>0</v>
      </c>
      <c r="M376" s="1128">
        <v>-0.17999999970197678</v>
      </c>
      <c r="N376" s="1129">
        <v>0</v>
      </c>
      <c r="O376" s="1128">
        <v>-0.17999999970197678</v>
      </c>
      <c r="P376" s="1127">
        <v>-6.6599999889731407E-2</v>
      </c>
      <c r="Q376" s="1127">
        <v>0</v>
      </c>
      <c r="R376" s="1127">
        <v>0</v>
      </c>
      <c r="S376" s="1127">
        <v>0</v>
      </c>
      <c r="T376" s="1130">
        <v>0</v>
      </c>
      <c r="U376" s="1130">
        <v>0</v>
      </c>
      <c r="V376" s="1130">
        <v>0</v>
      </c>
      <c r="W376" s="1127">
        <v>0</v>
      </c>
      <c r="X376" s="1130">
        <v>-6.6599999889731407E-2</v>
      </c>
      <c r="Y376" s="735">
        <v>0.37</v>
      </c>
      <c r="Z376" s="1131">
        <v>0</v>
      </c>
      <c r="AA376" s="1131">
        <v>-6.6599999889731407E-2</v>
      </c>
      <c r="AB376" s="1131">
        <v>0</v>
      </c>
      <c r="AC376" s="1131">
        <v>-0.13319999977946281</v>
      </c>
      <c r="AD376" s="1131">
        <v>0</v>
      </c>
      <c r="AE376" s="1131">
        <v>6.6599999889731407E-2</v>
      </c>
      <c r="AF376" s="126"/>
      <c r="AG376" s="126"/>
      <c r="AH376" s="126"/>
      <c r="AI376" s="126"/>
      <c r="AJ376" s="126"/>
      <c r="AK376" s="126"/>
      <c r="AL376" s="126">
        <v>376</v>
      </c>
    </row>
    <row r="377" spans="1:38">
      <c r="A377" s="721" t="s">
        <v>1852</v>
      </c>
      <c r="B377" s="722">
        <v>14</v>
      </c>
      <c r="C377" s="722">
        <v>1408</v>
      </c>
      <c r="D377" s="722">
        <v>140805</v>
      </c>
      <c r="E377" s="721">
        <v>1408059606</v>
      </c>
      <c r="F377" s="721" t="s">
        <v>3948</v>
      </c>
      <c r="G377" s="1127">
        <v>30797894888</v>
      </c>
      <c r="H377" s="1128">
        <v>0</v>
      </c>
      <c r="I377" s="1128">
        <v>30797894887.860001</v>
      </c>
      <c r="J377" s="1128">
        <v>-0.1399993896484375</v>
      </c>
      <c r="K377" s="1128">
        <v>0</v>
      </c>
      <c r="L377" s="1128">
        <v>0</v>
      </c>
      <c r="M377" s="1128">
        <v>-0.1399993896484375</v>
      </c>
      <c r="N377" s="1129">
        <v>0</v>
      </c>
      <c r="O377" s="1128">
        <v>-0.1399993896484375</v>
      </c>
      <c r="P377" s="1127">
        <v>-5.1799774169921875E-2</v>
      </c>
      <c r="Q377" s="1127">
        <v>0</v>
      </c>
      <c r="R377" s="1127">
        <v>0</v>
      </c>
      <c r="S377" s="1127">
        <v>0</v>
      </c>
      <c r="T377" s="1130">
        <v>0</v>
      </c>
      <c r="U377" s="1130">
        <v>0</v>
      </c>
      <c r="V377" s="1130">
        <v>0</v>
      </c>
      <c r="W377" s="1127">
        <v>0</v>
      </c>
      <c r="X377" s="1130">
        <v>-5.1799774169921875E-2</v>
      </c>
      <c r="Y377" s="735">
        <v>0.37</v>
      </c>
      <c r="Z377" s="1131">
        <v>0</v>
      </c>
      <c r="AA377" s="1131">
        <v>-5.1799774169921875E-2</v>
      </c>
      <c r="AB377" s="1131">
        <v>0</v>
      </c>
      <c r="AC377" s="1131">
        <v>-0.15910011291503906</v>
      </c>
      <c r="AD377" s="1131">
        <v>0</v>
      </c>
      <c r="AE377" s="1131">
        <v>0.10730033874511719</v>
      </c>
      <c r="AF377" s="126"/>
      <c r="AG377" s="126"/>
      <c r="AH377" s="126"/>
      <c r="AI377" s="126"/>
      <c r="AJ377" s="126"/>
      <c r="AK377" s="126"/>
      <c r="AL377" s="126">
        <v>377</v>
      </c>
    </row>
    <row r="378" spans="1:38">
      <c r="A378" s="721" t="s">
        <v>1891</v>
      </c>
      <c r="B378" s="722">
        <v>14</v>
      </c>
      <c r="C378" s="722">
        <v>1408</v>
      </c>
      <c r="D378" s="722">
        <v>140805</v>
      </c>
      <c r="E378" s="721">
        <v>1408059701</v>
      </c>
      <c r="F378" s="721" t="s">
        <v>591</v>
      </c>
      <c r="G378" s="1127">
        <v>448767392</v>
      </c>
      <c r="H378" s="1128">
        <v>0</v>
      </c>
      <c r="I378" s="1128">
        <v>448767392</v>
      </c>
      <c r="J378" s="1128">
        <v>0</v>
      </c>
      <c r="K378" s="1128">
        <v>0</v>
      </c>
      <c r="L378" s="1128">
        <v>0</v>
      </c>
      <c r="M378" s="1128">
        <v>0</v>
      </c>
      <c r="N378" s="1129">
        <v>0</v>
      </c>
      <c r="O378" s="1128">
        <v>0</v>
      </c>
      <c r="P378" s="1127">
        <v>0</v>
      </c>
      <c r="Q378" s="1127">
        <v>0</v>
      </c>
      <c r="R378" s="1127">
        <v>0</v>
      </c>
      <c r="S378" s="1127">
        <v>0</v>
      </c>
      <c r="T378" s="1130">
        <v>0</v>
      </c>
      <c r="U378" s="1130">
        <v>0</v>
      </c>
      <c r="V378" s="1130">
        <v>0</v>
      </c>
      <c r="W378" s="1127">
        <v>0</v>
      </c>
      <c r="X378" s="1130">
        <v>0</v>
      </c>
      <c r="Y378" s="735">
        <v>0</v>
      </c>
      <c r="Z378" s="1131">
        <v>0</v>
      </c>
      <c r="AA378" s="1131">
        <v>0</v>
      </c>
      <c r="AB378" s="1131">
        <v>0</v>
      </c>
      <c r="AC378" s="1131">
        <v>0</v>
      </c>
      <c r="AD378" s="1131">
        <v>0</v>
      </c>
      <c r="AE378" s="1131">
        <v>0</v>
      </c>
      <c r="AF378" s="126"/>
      <c r="AG378" s="126"/>
      <c r="AH378" s="126"/>
      <c r="AI378" s="126"/>
      <c r="AJ378" s="126"/>
      <c r="AK378" s="126"/>
      <c r="AL378" s="126">
        <v>378</v>
      </c>
    </row>
    <row r="379" spans="1:38">
      <c r="A379" s="721" t="s">
        <v>1852</v>
      </c>
      <c r="B379" s="722">
        <v>14</v>
      </c>
      <c r="C379" s="722">
        <v>1408</v>
      </c>
      <c r="D379" s="722">
        <v>140805</v>
      </c>
      <c r="E379" s="721">
        <v>1408059800</v>
      </c>
      <c r="F379" s="721" t="s">
        <v>3949</v>
      </c>
      <c r="G379" s="1127">
        <v>-4831326838</v>
      </c>
      <c r="H379" s="1128">
        <v>0</v>
      </c>
      <c r="I379" s="1128">
        <v>-4831326837.7399998</v>
      </c>
      <c r="J379" s="1128">
        <v>0.26000022888183594</v>
      </c>
      <c r="K379" s="1128">
        <v>0</v>
      </c>
      <c r="L379" s="1128">
        <v>0.26000022888183594</v>
      </c>
      <c r="M379" s="1128">
        <v>0</v>
      </c>
      <c r="N379" s="1129">
        <v>0</v>
      </c>
      <c r="O379" s="1128">
        <v>0.26000022888183594</v>
      </c>
      <c r="P379" s="1127">
        <v>9.6200084686279302E-2</v>
      </c>
      <c r="Q379" s="1127">
        <v>0</v>
      </c>
      <c r="R379" s="1127">
        <v>0</v>
      </c>
      <c r="S379" s="1127">
        <v>0</v>
      </c>
      <c r="T379" s="1130">
        <v>0</v>
      </c>
      <c r="U379" s="1130">
        <v>0</v>
      </c>
      <c r="V379" s="1130">
        <v>0</v>
      </c>
      <c r="W379" s="1127">
        <v>0</v>
      </c>
      <c r="X379" s="1130">
        <v>9.6200084686279302E-2</v>
      </c>
      <c r="Y379" s="735">
        <v>0.37</v>
      </c>
      <c r="Z379" s="1131">
        <v>9.6200084686279302E-2</v>
      </c>
      <c r="AA379" s="1131">
        <v>0</v>
      </c>
      <c r="AB379" s="1131">
        <v>0.11840006351470947</v>
      </c>
      <c r="AC379" s="1131">
        <v>0</v>
      </c>
      <c r="AD379" s="1131">
        <v>-2.2199978828430167E-2</v>
      </c>
      <c r="AE379" s="1131">
        <v>0</v>
      </c>
      <c r="AF379" s="126"/>
      <c r="AG379" s="126"/>
      <c r="AH379" s="126"/>
      <c r="AI379" s="126"/>
      <c r="AJ379" s="126"/>
      <c r="AK379" s="126"/>
      <c r="AL379" s="126">
        <v>379</v>
      </c>
    </row>
    <row r="380" spans="1:38">
      <c r="A380" s="721" t="s">
        <v>1852</v>
      </c>
      <c r="B380" s="722">
        <v>14</v>
      </c>
      <c r="C380" s="722">
        <v>1408</v>
      </c>
      <c r="D380" s="722">
        <v>140805</v>
      </c>
      <c r="E380" s="721">
        <v>1408059801</v>
      </c>
      <c r="F380" s="721" t="s">
        <v>3950</v>
      </c>
      <c r="G380" s="1127">
        <v>-4144588797401</v>
      </c>
      <c r="H380" s="1128">
        <v>0</v>
      </c>
      <c r="I380" s="1128">
        <v>-4144588797401.3599</v>
      </c>
      <c r="J380" s="1128">
        <v>-0.35986328125</v>
      </c>
      <c r="K380" s="1128">
        <v>0</v>
      </c>
      <c r="L380" s="1128">
        <v>0</v>
      </c>
      <c r="M380" s="1128">
        <v>-0.35986328125</v>
      </c>
      <c r="N380" s="1129">
        <v>0</v>
      </c>
      <c r="O380" s="1128">
        <v>-0.35986328125</v>
      </c>
      <c r="P380" s="1127">
        <v>-0.1331494140625</v>
      </c>
      <c r="Q380" s="1127">
        <v>0</v>
      </c>
      <c r="R380" s="1127">
        <v>0</v>
      </c>
      <c r="S380" s="1127">
        <v>0</v>
      </c>
      <c r="T380" s="1130">
        <v>0</v>
      </c>
      <c r="U380" s="1130">
        <v>0</v>
      </c>
      <c r="V380" s="1130">
        <v>0</v>
      </c>
      <c r="W380" s="1127">
        <v>0</v>
      </c>
      <c r="X380" s="1130">
        <v>-0.1331494140625</v>
      </c>
      <c r="Y380" s="735">
        <v>0.37</v>
      </c>
      <c r="Z380" s="1131">
        <v>0</v>
      </c>
      <c r="AA380" s="1131">
        <v>-0.1331494140625</v>
      </c>
      <c r="AB380" s="1131">
        <v>0</v>
      </c>
      <c r="AC380" s="1131">
        <v>-0.110927734375</v>
      </c>
      <c r="AD380" s="1131">
        <v>0</v>
      </c>
      <c r="AE380" s="1131">
        <v>-2.2221679687499996E-2</v>
      </c>
      <c r="AF380" s="126"/>
      <c r="AG380" s="126"/>
      <c r="AH380" s="126"/>
      <c r="AI380" s="126"/>
      <c r="AJ380" s="126"/>
      <c r="AK380" s="126"/>
      <c r="AL380" s="126">
        <v>380</v>
      </c>
    </row>
    <row r="381" spans="1:38">
      <c r="A381" s="721" t="s">
        <v>1852</v>
      </c>
      <c r="B381" s="722">
        <v>14</v>
      </c>
      <c r="C381" s="722">
        <v>1408</v>
      </c>
      <c r="D381" s="722">
        <v>140805</v>
      </c>
      <c r="E381" s="721">
        <v>1408059802</v>
      </c>
      <c r="F381" s="721" t="s">
        <v>3951</v>
      </c>
      <c r="G381" s="1127">
        <v>-11823452763</v>
      </c>
      <c r="H381" s="1128">
        <v>0</v>
      </c>
      <c r="I381" s="1128">
        <v>-11823452762.950001</v>
      </c>
      <c r="J381" s="1128">
        <v>4.9999237060546875E-2</v>
      </c>
      <c r="K381" s="1128">
        <v>0</v>
      </c>
      <c r="L381" s="1128">
        <v>4.9999237060546875E-2</v>
      </c>
      <c r="M381" s="1128">
        <v>0</v>
      </c>
      <c r="N381" s="1129">
        <v>0</v>
      </c>
      <c r="O381" s="1128">
        <v>4.9999237060546875E-2</v>
      </c>
      <c r="P381" s="1127">
        <v>1.8499717712402344E-2</v>
      </c>
      <c r="Q381" s="1127">
        <v>0</v>
      </c>
      <c r="R381" s="1127">
        <v>0</v>
      </c>
      <c r="S381" s="1127">
        <v>0</v>
      </c>
      <c r="T381" s="1130">
        <v>0</v>
      </c>
      <c r="U381" s="1130">
        <v>0</v>
      </c>
      <c r="V381" s="1130">
        <v>0</v>
      </c>
      <c r="W381" s="1127">
        <v>0</v>
      </c>
      <c r="X381" s="1130">
        <v>1.8499717712402344E-2</v>
      </c>
      <c r="Y381" s="735">
        <v>0.37</v>
      </c>
      <c r="Z381" s="1131">
        <v>1.8499717712402344E-2</v>
      </c>
      <c r="AA381" s="1131">
        <v>0</v>
      </c>
      <c r="AB381" s="1131">
        <v>0</v>
      </c>
      <c r="AC381" s="1131">
        <v>-0.10729751586914063</v>
      </c>
      <c r="AD381" s="1131">
        <v>1.8499717712402344E-2</v>
      </c>
      <c r="AE381" s="1131">
        <v>0.10729751586914063</v>
      </c>
      <c r="AF381" s="126"/>
      <c r="AG381" s="126"/>
      <c r="AH381" s="126"/>
      <c r="AI381" s="126"/>
      <c r="AJ381" s="126"/>
      <c r="AK381" s="126"/>
      <c r="AL381" s="126">
        <v>381</v>
      </c>
    </row>
    <row r="382" spans="1:38">
      <c r="A382" s="721" t="s">
        <v>1891</v>
      </c>
      <c r="B382" s="722">
        <v>14</v>
      </c>
      <c r="C382" s="722">
        <v>1408</v>
      </c>
      <c r="D382" s="722">
        <v>140805</v>
      </c>
      <c r="E382" s="721">
        <v>1408059804</v>
      </c>
      <c r="F382" s="721" t="s">
        <v>3952</v>
      </c>
      <c r="G382" s="1127">
        <v>-682131286</v>
      </c>
      <c r="H382" s="1128">
        <v>0</v>
      </c>
      <c r="I382" s="1128">
        <v>-682131285.78999996</v>
      </c>
      <c r="J382" s="1128">
        <v>0.21000003814697266</v>
      </c>
      <c r="K382" s="1128">
        <v>0</v>
      </c>
      <c r="L382" s="1128">
        <v>0.21000003814697266</v>
      </c>
      <c r="M382" s="1128">
        <v>0</v>
      </c>
      <c r="N382" s="1129">
        <v>0</v>
      </c>
      <c r="O382" s="1128">
        <v>0.21000003814697266</v>
      </c>
      <c r="P382" s="1127">
        <v>7.7700014114379878E-2</v>
      </c>
      <c r="Q382" s="1127">
        <v>0</v>
      </c>
      <c r="R382" s="1127">
        <v>0</v>
      </c>
      <c r="S382" s="1127">
        <v>0</v>
      </c>
      <c r="T382" s="1130">
        <v>0</v>
      </c>
      <c r="U382" s="1130">
        <v>0</v>
      </c>
      <c r="V382" s="1130">
        <v>0</v>
      </c>
      <c r="W382" s="1127">
        <v>0</v>
      </c>
      <c r="X382" s="1130">
        <v>7.7700014114379878E-2</v>
      </c>
      <c r="Y382" s="735">
        <v>0.37</v>
      </c>
      <c r="Z382" s="1131">
        <v>7.7700014114379878E-2</v>
      </c>
      <c r="AA382" s="1131">
        <v>0</v>
      </c>
      <c r="AB382" s="1131">
        <v>7.0299999117851258E-2</v>
      </c>
      <c r="AC382" s="1131">
        <v>0</v>
      </c>
      <c r="AD382" s="1131">
        <v>7.4000149965286199E-3</v>
      </c>
      <c r="AE382" s="1131">
        <v>0</v>
      </c>
      <c r="AF382" s="126"/>
      <c r="AG382" s="126"/>
      <c r="AH382" s="126"/>
      <c r="AI382" s="126"/>
      <c r="AJ382" s="126"/>
      <c r="AK382" s="126"/>
      <c r="AL382" s="126">
        <v>382</v>
      </c>
    </row>
    <row r="383" spans="1:38">
      <c r="A383" s="721" t="s">
        <v>1852</v>
      </c>
      <c r="B383" s="722">
        <v>14</v>
      </c>
      <c r="C383" s="722">
        <v>1408</v>
      </c>
      <c r="D383" s="722">
        <v>140805</v>
      </c>
      <c r="E383" s="721">
        <v>1408059805</v>
      </c>
      <c r="F383" s="721" t="s">
        <v>3953</v>
      </c>
      <c r="G383" s="1127">
        <v>4588760863</v>
      </c>
      <c r="H383" s="1128">
        <v>0</v>
      </c>
      <c r="I383" s="1128">
        <v>4588760863.4099998</v>
      </c>
      <c r="J383" s="1128">
        <v>0.40999984741210938</v>
      </c>
      <c r="K383" s="1128">
        <v>0</v>
      </c>
      <c r="L383" s="1128">
        <v>0.40999984741210938</v>
      </c>
      <c r="M383" s="1128">
        <v>0</v>
      </c>
      <c r="N383" s="1129">
        <v>0</v>
      </c>
      <c r="O383" s="1128">
        <v>0.40999984741210938</v>
      </c>
      <c r="P383" s="1127">
        <v>0.15169994354248045</v>
      </c>
      <c r="Q383" s="1127">
        <v>0</v>
      </c>
      <c r="R383" s="1127">
        <v>0</v>
      </c>
      <c r="S383" s="1127">
        <v>0</v>
      </c>
      <c r="T383" s="1130">
        <v>0</v>
      </c>
      <c r="U383" s="1130">
        <v>0</v>
      </c>
      <c r="V383" s="1130">
        <v>0</v>
      </c>
      <c r="W383" s="1127">
        <v>0</v>
      </c>
      <c r="X383" s="1130">
        <v>0.15169994354248045</v>
      </c>
      <c r="Y383" s="735">
        <v>0.36999999999999994</v>
      </c>
      <c r="Z383" s="1131">
        <v>0.15169994354248045</v>
      </c>
      <c r="AA383" s="1131">
        <v>0</v>
      </c>
      <c r="AB383" s="1131">
        <v>0</v>
      </c>
      <c r="AC383" s="1131">
        <v>-9.6199996471405022E-2</v>
      </c>
      <c r="AD383" s="1131">
        <v>0.15169994354248045</v>
      </c>
      <c r="AE383" s="1131">
        <v>9.6199996471405022E-2</v>
      </c>
      <c r="AF383" s="126"/>
      <c r="AG383" s="126"/>
      <c r="AH383" s="126"/>
      <c r="AI383" s="126"/>
      <c r="AJ383" s="126"/>
      <c r="AK383" s="126"/>
      <c r="AL383" s="126">
        <v>383</v>
      </c>
    </row>
    <row r="384" spans="1:38">
      <c r="A384" s="721" t="s">
        <v>1852</v>
      </c>
      <c r="B384" s="722">
        <v>14</v>
      </c>
      <c r="C384" s="722">
        <v>1408</v>
      </c>
      <c r="D384" s="722">
        <v>140805</v>
      </c>
      <c r="E384" s="721">
        <v>1408059806</v>
      </c>
      <c r="F384" s="721" t="s">
        <v>3954</v>
      </c>
      <c r="G384" s="1127">
        <v>3546844154878</v>
      </c>
      <c r="H384" s="1128">
        <v>0</v>
      </c>
      <c r="I384" s="1128">
        <v>3546844154877.6201</v>
      </c>
      <c r="J384" s="1128">
        <v>-0.3798828125</v>
      </c>
      <c r="K384" s="1128">
        <v>0</v>
      </c>
      <c r="L384" s="1128">
        <v>0</v>
      </c>
      <c r="M384" s="1128">
        <v>-0.3798828125</v>
      </c>
      <c r="N384" s="1129">
        <v>0</v>
      </c>
      <c r="O384" s="1128">
        <v>-0.3798828125</v>
      </c>
      <c r="P384" s="1127">
        <v>-0.14055664062500001</v>
      </c>
      <c r="Q384" s="1127">
        <v>0</v>
      </c>
      <c r="R384" s="1127">
        <v>0</v>
      </c>
      <c r="S384" s="1127">
        <v>0</v>
      </c>
      <c r="T384" s="1130">
        <v>0</v>
      </c>
      <c r="U384" s="1130">
        <v>0</v>
      </c>
      <c r="V384" s="1130">
        <v>0</v>
      </c>
      <c r="W384" s="1127">
        <v>0</v>
      </c>
      <c r="X384" s="1130">
        <v>-0.14055664062500001</v>
      </c>
      <c r="Y384" s="735">
        <v>0.37</v>
      </c>
      <c r="Z384" s="1131">
        <v>0</v>
      </c>
      <c r="AA384" s="1131">
        <v>-0.14055664062500001</v>
      </c>
      <c r="AB384" s="1131">
        <v>0.11472167968749999</v>
      </c>
      <c r="AC384" s="1131">
        <v>0</v>
      </c>
      <c r="AD384" s="1131">
        <v>-0.11472167968749999</v>
      </c>
      <c r="AE384" s="1131">
        <v>-0.14055664062500001</v>
      </c>
      <c r="AF384" s="126"/>
      <c r="AG384" s="126"/>
      <c r="AH384" s="126"/>
      <c r="AI384" s="126"/>
      <c r="AJ384" s="126"/>
      <c r="AK384" s="126"/>
      <c r="AL384" s="126">
        <v>384</v>
      </c>
    </row>
    <row r="385" spans="1:38">
      <c r="A385" s="721" t="s">
        <v>1852</v>
      </c>
      <c r="B385" s="722">
        <v>14</v>
      </c>
      <c r="C385" s="722">
        <v>1408</v>
      </c>
      <c r="D385" s="722">
        <v>140805</v>
      </c>
      <c r="E385" s="721">
        <v>1408059807</v>
      </c>
      <c r="F385" s="721" t="s">
        <v>3955</v>
      </c>
      <c r="G385" s="1127">
        <v>-218657933479</v>
      </c>
      <c r="H385" s="1128">
        <v>0</v>
      </c>
      <c r="I385" s="1128">
        <v>-218657933478.76999</v>
      </c>
      <c r="J385" s="1128">
        <v>0.230010986328125</v>
      </c>
      <c r="K385" s="1128">
        <v>0</v>
      </c>
      <c r="L385" s="1128">
        <v>0.230010986328125</v>
      </c>
      <c r="M385" s="1128">
        <v>0</v>
      </c>
      <c r="N385" s="1129">
        <v>0</v>
      </c>
      <c r="O385" s="1128">
        <v>0.230010986328125</v>
      </c>
      <c r="P385" s="1127">
        <v>8.5104064941406252E-2</v>
      </c>
      <c r="Q385" s="1127">
        <v>0</v>
      </c>
      <c r="R385" s="1127">
        <v>0</v>
      </c>
      <c r="S385" s="1127">
        <v>0</v>
      </c>
      <c r="T385" s="1130">
        <v>0</v>
      </c>
      <c r="U385" s="1130">
        <v>0</v>
      </c>
      <c r="V385" s="1130">
        <v>0</v>
      </c>
      <c r="W385" s="1127">
        <v>0</v>
      </c>
      <c r="X385" s="1130">
        <v>8.5104064941406252E-2</v>
      </c>
      <c r="Y385" s="735">
        <v>0.37</v>
      </c>
      <c r="Z385" s="1131">
        <v>8.5104064941406252E-2</v>
      </c>
      <c r="AA385" s="1131">
        <v>0</v>
      </c>
      <c r="AB385" s="1131">
        <v>0.17390045166015625</v>
      </c>
      <c r="AC385" s="1131">
        <v>0</v>
      </c>
      <c r="AD385" s="1131">
        <v>-8.8796386718749995E-2</v>
      </c>
      <c r="AE385" s="1131">
        <v>0</v>
      </c>
      <c r="AF385" s="126"/>
      <c r="AG385" s="126"/>
      <c r="AH385" s="126"/>
      <c r="AI385" s="126"/>
      <c r="AJ385" s="126"/>
      <c r="AK385" s="126"/>
      <c r="AL385" s="126">
        <v>385</v>
      </c>
    </row>
    <row r="386" spans="1:38">
      <c r="A386" s="721" t="s">
        <v>1891</v>
      </c>
      <c r="B386" s="722">
        <v>14</v>
      </c>
      <c r="C386" s="722">
        <v>1408</v>
      </c>
      <c r="D386" s="722">
        <v>140805</v>
      </c>
      <c r="E386" s="721">
        <v>1408059809</v>
      </c>
      <c r="F386" s="721" t="s">
        <v>3956</v>
      </c>
      <c r="G386" s="1127">
        <v>-704559803</v>
      </c>
      <c r="H386" s="1128">
        <v>0</v>
      </c>
      <c r="I386" s="1128">
        <v>-704559802.79999995</v>
      </c>
      <c r="J386" s="1128">
        <v>0.20000004768371582</v>
      </c>
      <c r="K386" s="1128">
        <v>0</v>
      </c>
      <c r="L386" s="1128">
        <v>0.20000004768371582</v>
      </c>
      <c r="M386" s="1128">
        <v>0</v>
      </c>
      <c r="N386" s="1129">
        <v>0</v>
      </c>
      <c r="O386" s="1128">
        <v>0.20000004768371582</v>
      </c>
      <c r="P386" s="1127">
        <v>7.4000017642974855E-2</v>
      </c>
      <c r="Q386" s="1127">
        <v>0</v>
      </c>
      <c r="R386" s="1127">
        <v>0</v>
      </c>
      <c r="S386" s="1127">
        <v>0</v>
      </c>
      <c r="T386" s="1130">
        <v>0</v>
      </c>
      <c r="U386" s="1130">
        <v>0</v>
      </c>
      <c r="V386" s="1130">
        <v>0</v>
      </c>
      <c r="W386" s="1127">
        <v>0</v>
      </c>
      <c r="X386" s="1130">
        <v>7.4000017642974855E-2</v>
      </c>
      <c r="Y386" s="735">
        <v>0.37</v>
      </c>
      <c r="Z386" s="1131">
        <v>7.4000017642974855E-2</v>
      </c>
      <c r="AA386" s="1131">
        <v>0</v>
      </c>
      <c r="AB386" s="1131">
        <v>0</v>
      </c>
      <c r="AC386" s="1131">
        <v>-4.0700005292892458E-2</v>
      </c>
      <c r="AD386" s="1131">
        <v>7.4000017642974855E-2</v>
      </c>
      <c r="AE386" s="1131">
        <v>4.0700005292892458E-2</v>
      </c>
      <c r="AF386" s="126"/>
      <c r="AG386" s="126"/>
      <c r="AH386" s="126"/>
      <c r="AI386" s="126"/>
      <c r="AJ386" s="126"/>
      <c r="AK386" s="126"/>
      <c r="AL386" s="126">
        <v>386</v>
      </c>
    </row>
    <row r="387" spans="1:38">
      <c r="A387" s="721" t="s">
        <v>1852</v>
      </c>
      <c r="B387" s="722">
        <v>14</v>
      </c>
      <c r="C387" s="722">
        <v>1408</v>
      </c>
      <c r="D387" s="722">
        <v>140805</v>
      </c>
      <c r="E387" s="721">
        <v>1408059820</v>
      </c>
      <c r="F387" s="721" t="s">
        <v>3170</v>
      </c>
      <c r="G387" s="1127">
        <v>464476616</v>
      </c>
      <c r="H387" s="1128">
        <v>0</v>
      </c>
      <c r="I387" s="1128">
        <v>464476616</v>
      </c>
      <c r="J387" s="1128">
        <v>0</v>
      </c>
      <c r="K387" s="1128">
        <v>0</v>
      </c>
      <c r="L387" s="1128">
        <v>0</v>
      </c>
      <c r="M387" s="1128">
        <v>0</v>
      </c>
      <c r="N387" s="1129">
        <v>0</v>
      </c>
      <c r="O387" s="1128">
        <v>0</v>
      </c>
      <c r="P387" s="1127">
        <v>0</v>
      </c>
      <c r="Q387" s="1127">
        <v>0</v>
      </c>
      <c r="R387" s="1127">
        <v>0</v>
      </c>
      <c r="S387" s="1127">
        <v>0</v>
      </c>
      <c r="T387" s="1130">
        <v>0</v>
      </c>
      <c r="U387" s="1130">
        <v>0</v>
      </c>
      <c r="V387" s="1130">
        <v>0</v>
      </c>
      <c r="W387" s="1127">
        <v>0</v>
      </c>
      <c r="X387" s="1130">
        <v>0</v>
      </c>
      <c r="Y387" s="735">
        <v>0</v>
      </c>
      <c r="Z387" s="1131">
        <v>0</v>
      </c>
      <c r="AA387" s="1131">
        <v>0</v>
      </c>
      <c r="AB387" s="1131">
        <v>0</v>
      </c>
      <c r="AC387" s="1131">
        <v>-7.3999995589256282E-2</v>
      </c>
      <c r="AD387" s="1131">
        <v>0</v>
      </c>
      <c r="AE387" s="1131">
        <v>7.3999995589256282E-2</v>
      </c>
      <c r="AF387" s="126"/>
      <c r="AG387" s="126"/>
      <c r="AH387" s="126"/>
      <c r="AI387" s="126"/>
      <c r="AJ387" s="126"/>
      <c r="AK387" s="126"/>
      <c r="AL387" s="126">
        <v>387</v>
      </c>
    </row>
    <row r="388" spans="1:38">
      <c r="A388" s="721" t="s">
        <v>1852</v>
      </c>
      <c r="B388" s="722">
        <v>14</v>
      </c>
      <c r="C388" s="722">
        <v>1408</v>
      </c>
      <c r="D388" s="722">
        <v>140805</v>
      </c>
      <c r="E388" s="721">
        <v>1408059900</v>
      </c>
      <c r="F388" s="721" t="s">
        <v>3957</v>
      </c>
      <c r="G388" s="1127">
        <v>-369028589416</v>
      </c>
      <c r="H388" s="1128">
        <v>0</v>
      </c>
      <c r="I388" s="1128">
        <v>-369028589416.09003</v>
      </c>
      <c r="J388" s="1128">
        <v>-9.002685546875E-2</v>
      </c>
      <c r="K388" s="1128">
        <v>0</v>
      </c>
      <c r="L388" s="1128">
        <v>0</v>
      </c>
      <c r="M388" s="1128">
        <v>-9.002685546875E-2</v>
      </c>
      <c r="N388" s="1129">
        <v>0</v>
      </c>
      <c r="O388" s="1128">
        <v>-9.002685546875E-2</v>
      </c>
      <c r="P388" s="1127">
        <v>-3.33099365234375E-2</v>
      </c>
      <c r="Q388" s="1127">
        <v>0</v>
      </c>
      <c r="R388" s="1127">
        <v>0</v>
      </c>
      <c r="S388" s="1127">
        <v>0</v>
      </c>
      <c r="T388" s="1130">
        <v>0</v>
      </c>
      <c r="U388" s="1130">
        <v>0</v>
      </c>
      <c r="V388" s="1130">
        <v>0</v>
      </c>
      <c r="W388" s="1127">
        <v>0</v>
      </c>
      <c r="X388" s="1130">
        <v>-3.33099365234375E-2</v>
      </c>
      <c r="Y388" s="735">
        <v>0.37</v>
      </c>
      <c r="Z388" s="1131">
        <v>0</v>
      </c>
      <c r="AA388" s="1131">
        <v>-3.33099365234375E-2</v>
      </c>
      <c r="AB388" s="1131">
        <v>0</v>
      </c>
      <c r="AC388" s="1131">
        <v>-0.18129638671875001</v>
      </c>
      <c r="AD388" s="1131">
        <v>0</v>
      </c>
      <c r="AE388" s="1131">
        <v>0.14798645019531251</v>
      </c>
      <c r="AF388" s="126"/>
      <c r="AG388" s="126"/>
      <c r="AH388" s="126"/>
      <c r="AI388" s="126"/>
      <c r="AJ388" s="126"/>
      <c r="AK388" s="126"/>
      <c r="AL388" s="126">
        <v>388</v>
      </c>
    </row>
    <row r="389" spans="1:38">
      <c r="A389" s="721" t="s">
        <v>1852</v>
      </c>
      <c r="B389" s="722">
        <v>14</v>
      </c>
      <c r="C389" s="722">
        <v>1408</v>
      </c>
      <c r="D389" s="722">
        <v>140805</v>
      </c>
      <c r="E389" s="721">
        <v>1408059904</v>
      </c>
      <c r="F389" s="721" t="s">
        <v>3958</v>
      </c>
      <c r="G389" s="1127">
        <v>342073929170</v>
      </c>
      <c r="H389" s="1128">
        <v>0</v>
      </c>
      <c r="I389" s="1128">
        <v>342073929170.09998</v>
      </c>
      <c r="J389" s="1128">
        <v>9.99755859375E-2</v>
      </c>
      <c r="K389" s="1128">
        <v>0</v>
      </c>
      <c r="L389" s="1128">
        <v>9.99755859375E-2</v>
      </c>
      <c r="M389" s="1128">
        <v>0</v>
      </c>
      <c r="N389" s="1129">
        <v>0</v>
      </c>
      <c r="O389" s="1128">
        <v>9.99755859375E-2</v>
      </c>
      <c r="P389" s="1127">
        <v>3.6990966796874997E-2</v>
      </c>
      <c r="Q389" s="1127">
        <v>0</v>
      </c>
      <c r="R389" s="1127">
        <v>0</v>
      </c>
      <c r="S389" s="1127">
        <v>0</v>
      </c>
      <c r="T389" s="1130">
        <v>0</v>
      </c>
      <c r="U389" s="1130">
        <v>0</v>
      </c>
      <c r="V389" s="1130">
        <v>0</v>
      </c>
      <c r="W389" s="1127">
        <v>0</v>
      </c>
      <c r="X389" s="1130">
        <v>3.6990966796874997E-2</v>
      </c>
      <c r="Y389" s="735">
        <v>0.36999999999999994</v>
      </c>
      <c r="Z389" s="1131">
        <v>3.6990966796874997E-2</v>
      </c>
      <c r="AA389" s="1131">
        <v>0</v>
      </c>
      <c r="AB389" s="1131">
        <v>0</v>
      </c>
      <c r="AC389" s="1131">
        <v>-9.6203613281250003E-2</v>
      </c>
      <c r="AD389" s="1131">
        <v>3.6990966796874997E-2</v>
      </c>
      <c r="AE389" s="1131">
        <v>9.6203613281250003E-2</v>
      </c>
      <c r="AF389" s="126"/>
      <c r="AG389" s="126"/>
      <c r="AH389" s="126"/>
      <c r="AI389" s="126"/>
      <c r="AJ389" s="126"/>
      <c r="AK389" s="126"/>
      <c r="AL389" s="126">
        <v>389</v>
      </c>
    </row>
    <row r="390" spans="1:38">
      <c r="A390" s="721" t="s">
        <v>1852</v>
      </c>
      <c r="B390" s="722">
        <v>14</v>
      </c>
      <c r="C390" s="722">
        <v>1408</v>
      </c>
      <c r="D390" s="722">
        <v>140805</v>
      </c>
      <c r="E390" s="721">
        <v>1408059905</v>
      </c>
      <c r="F390" s="721" t="s">
        <v>3959</v>
      </c>
      <c r="G390" s="1127">
        <v>0</v>
      </c>
      <c r="H390" s="1128">
        <v>0</v>
      </c>
      <c r="I390" s="1128">
        <v>0</v>
      </c>
      <c r="J390" s="1128">
        <v>0</v>
      </c>
      <c r="K390" s="1128">
        <v>0</v>
      </c>
      <c r="L390" s="1128">
        <v>0</v>
      </c>
      <c r="M390" s="1128">
        <v>0</v>
      </c>
      <c r="N390" s="1129">
        <v>0</v>
      </c>
      <c r="O390" s="1128">
        <v>0</v>
      </c>
      <c r="P390" s="1127">
        <v>0</v>
      </c>
      <c r="Q390" s="1127">
        <v>0</v>
      </c>
      <c r="R390" s="1127">
        <v>0</v>
      </c>
      <c r="S390" s="1127">
        <v>0</v>
      </c>
      <c r="T390" s="1130">
        <v>0</v>
      </c>
      <c r="U390" s="1130">
        <v>0</v>
      </c>
      <c r="V390" s="1130">
        <v>0</v>
      </c>
      <c r="W390" s="1127">
        <v>0</v>
      </c>
      <c r="X390" s="1130">
        <v>0</v>
      </c>
      <c r="Y390" s="735">
        <v>0</v>
      </c>
      <c r="Z390" s="1131">
        <v>0</v>
      </c>
      <c r="AA390" s="1131">
        <v>0</v>
      </c>
      <c r="AB390" s="1131">
        <v>0</v>
      </c>
      <c r="AC390" s="1131">
        <v>0</v>
      </c>
      <c r="AD390" s="1131">
        <v>0</v>
      </c>
      <c r="AE390" s="1131">
        <v>0</v>
      </c>
      <c r="AF390" s="126"/>
      <c r="AG390" s="126"/>
      <c r="AH390" s="126"/>
      <c r="AI390" s="126"/>
      <c r="AJ390" s="126"/>
      <c r="AK390" s="126"/>
      <c r="AL390" s="126">
        <v>390</v>
      </c>
    </row>
    <row r="391" spans="1:38">
      <c r="A391" s="721" t="s">
        <v>1852</v>
      </c>
      <c r="B391" s="722">
        <v>14</v>
      </c>
      <c r="C391" s="722">
        <v>1408</v>
      </c>
      <c r="D391" s="722">
        <v>140810</v>
      </c>
      <c r="E391" s="721">
        <v>1408107120</v>
      </c>
      <c r="F391" s="721" t="s">
        <v>1895</v>
      </c>
      <c r="G391" s="1127">
        <v>0</v>
      </c>
      <c r="H391" s="1128">
        <v>0</v>
      </c>
      <c r="I391" s="1128">
        <v>0</v>
      </c>
      <c r="J391" s="1128">
        <v>0</v>
      </c>
      <c r="K391" s="1128">
        <v>0</v>
      </c>
      <c r="L391" s="1128">
        <v>0</v>
      </c>
      <c r="M391" s="1128">
        <v>0</v>
      </c>
      <c r="N391" s="1129">
        <v>0</v>
      </c>
      <c r="O391" s="1128">
        <v>0</v>
      </c>
      <c r="P391" s="1127">
        <v>0</v>
      </c>
      <c r="Q391" s="1127">
        <v>0</v>
      </c>
      <c r="R391" s="1127">
        <v>0</v>
      </c>
      <c r="S391" s="1127">
        <v>0</v>
      </c>
      <c r="T391" s="1130">
        <v>0</v>
      </c>
      <c r="U391" s="1130">
        <v>0</v>
      </c>
      <c r="V391" s="1130">
        <v>0</v>
      </c>
      <c r="W391" s="1127">
        <v>0</v>
      </c>
      <c r="X391" s="1130">
        <v>0</v>
      </c>
      <c r="Y391" s="735">
        <v>0</v>
      </c>
      <c r="Z391" s="1131">
        <v>0</v>
      </c>
      <c r="AA391" s="1131">
        <v>0</v>
      </c>
      <c r="AB391" s="1131">
        <v>0</v>
      </c>
      <c r="AC391" s="1131">
        <v>0</v>
      </c>
      <c r="AD391" s="1131">
        <v>0</v>
      </c>
      <c r="AE391" s="1131">
        <v>0</v>
      </c>
      <c r="AF391" s="126"/>
      <c r="AG391" s="126"/>
      <c r="AH391" s="126"/>
      <c r="AI391" s="126"/>
      <c r="AJ391" s="126"/>
      <c r="AK391" s="126"/>
      <c r="AL391" s="126">
        <v>391</v>
      </c>
    </row>
    <row r="392" spans="1:38">
      <c r="A392" s="721" t="s">
        <v>1852</v>
      </c>
      <c r="B392" s="722">
        <v>14</v>
      </c>
      <c r="C392" s="722">
        <v>1408</v>
      </c>
      <c r="D392" s="722">
        <v>140810</v>
      </c>
      <c r="E392" s="721">
        <v>1408107200</v>
      </c>
      <c r="F392" s="721" t="s">
        <v>3960</v>
      </c>
      <c r="G392" s="1127">
        <v>0</v>
      </c>
      <c r="H392" s="1128">
        <v>0</v>
      </c>
      <c r="I392" s="1128">
        <v>0</v>
      </c>
      <c r="J392" s="1128">
        <v>0</v>
      </c>
      <c r="K392" s="1128">
        <v>0</v>
      </c>
      <c r="L392" s="1128">
        <v>0</v>
      </c>
      <c r="M392" s="1128">
        <v>0</v>
      </c>
      <c r="N392" s="1129">
        <v>0</v>
      </c>
      <c r="O392" s="1128">
        <v>0</v>
      </c>
      <c r="P392" s="1127">
        <v>0</v>
      </c>
      <c r="Q392" s="1127">
        <v>0</v>
      </c>
      <c r="R392" s="1127">
        <v>0</v>
      </c>
      <c r="S392" s="1127">
        <v>0</v>
      </c>
      <c r="T392" s="1130">
        <v>0</v>
      </c>
      <c r="U392" s="1130">
        <v>0</v>
      </c>
      <c r="V392" s="1130">
        <v>0</v>
      </c>
      <c r="W392" s="1127">
        <v>0</v>
      </c>
      <c r="X392" s="1130">
        <v>0</v>
      </c>
      <c r="Y392" s="735">
        <v>0</v>
      </c>
      <c r="Z392" s="1131">
        <v>0</v>
      </c>
      <c r="AA392" s="1131">
        <v>0</v>
      </c>
      <c r="AB392" s="1131">
        <v>0</v>
      </c>
      <c r="AC392" s="1131">
        <v>0</v>
      </c>
      <c r="AD392" s="1131">
        <v>0</v>
      </c>
      <c r="AE392" s="1131">
        <v>0</v>
      </c>
      <c r="AF392" s="126"/>
      <c r="AG392" s="126"/>
      <c r="AH392" s="126"/>
      <c r="AI392" s="126"/>
      <c r="AJ392" s="126"/>
      <c r="AK392" s="126"/>
      <c r="AL392" s="126">
        <v>392</v>
      </c>
    </row>
    <row r="393" spans="1:38">
      <c r="A393" s="721" t="s">
        <v>1891</v>
      </c>
      <c r="B393" s="722">
        <v>14</v>
      </c>
      <c r="C393" s="722">
        <v>1408</v>
      </c>
      <c r="D393" s="722">
        <v>140810</v>
      </c>
      <c r="E393" s="721">
        <v>1408107201</v>
      </c>
      <c r="F393" s="721" t="s">
        <v>592</v>
      </c>
      <c r="G393" s="1127">
        <v>9914832</v>
      </c>
      <c r="H393" s="1128">
        <v>0</v>
      </c>
      <c r="I393" s="1128">
        <v>0</v>
      </c>
      <c r="J393" s="1128">
        <v>-9914832</v>
      </c>
      <c r="K393" s="1128">
        <v>0</v>
      </c>
      <c r="L393" s="1128">
        <v>0</v>
      </c>
      <c r="M393" s="1128">
        <v>-9914832</v>
      </c>
      <c r="N393" s="1129">
        <v>0</v>
      </c>
      <c r="O393" s="1128">
        <v>-9914832</v>
      </c>
      <c r="P393" s="1127">
        <v>-3668487.84</v>
      </c>
      <c r="Q393" s="1127">
        <v>0</v>
      </c>
      <c r="R393" s="1127">
        <v>0</v>
      </c>
      <c r="S393" s="1127">
        <v>0</v>
      </c>
      <c r="T393" s="1130">
        <v>0</v>
      </c>
      <c r="U393" s="1130">
        <v>0</v>
      </c>
      <c r="V393" s="1130">
        <v>0</v>
      </c>
      <c r="W393" s="1127">
        <v>0</v>
      </c>
      <c r="X393" s="1130">
        <v>-3668487.84</v>
      </c>
      <c r="Y393" s="735">
        <v>0.37</v>
      </c>
      <c r="Z393" s="1131">
        <v>0</v>
      </c>
      <c r="AA393" s="1131">
        <v>-3668487.84</v>
      </c>
      <c r="AB393" s="1131">
        <v>0</v>
      </c>
      <c r="AC393" s="1131">
        <v>-9042529.9000000004</v>
      </c>
      <c r="AD393" s="1131">
        <v>0</v>
      </c>
      <c r="AE393" s="1131">
        <v>5374042.0600000005</v>
      </c>
      <c r="AF393" s="126"/>
      <c r="AG393" s="126"/>
      <c r="AH393" s="126"/>
      <c r="AI393" s="126"/>
      <c r="AJ393" s="126"/>
      <c r="AK393" s="126"/>
      <c r="AL393" s="126">
        <v>393</v>
      </c>
    </row>
    <row r="394" spans="1:38">
      <c r="A394" s="721" t="s">
        <v>1852</v>
      </c>
      <c r="B394" s="722">
        <v>14</v>
      </c>
      <c r="C394" s="722">
        <v>1408</v>
      </c>
      <c r="D394" s="722">
        <v>140810</v>
      </c>
      <c r="E394" s="721">
        <v>1408109001</v>
      </c>
      <c r="F394" s="721" t="s">
        <v>593</v>
      </c>
      <c r="G394" s="1127">
        <v>15640881197</v>
      </c>
      <c r="H394" s="1128">
        <v>0</v>
      </c>
      <c r="I394" s="1128">
        <v>15640881196.73</v>
      </c>
      <c r="J394" s="1128">
        <v>-0.27000045776367188</v>
      </c>
      <c r="K394" s="1128">
        <v>0</v>
      </c>
      <c r="L394" s="1128">
        <v>0</v>
      </c>
      <c r="M394" s="1128">
        <v>-0.27000045776367188</v>
      </c>
      <c r="N394" s="1129">
        <v>0</v>
      </c>
      <c r="O394" s="1128">
        <v>-0.27000045776367188</v>
      </c>
      <c r="P394" s="1127">
        <v>-9.9900169372558592E-2</v>
      </c>
      <c r="Q394" s="1127">
        <v>0</v>
      </c>
      <c r="R394" s="1127">
        <v>0</v>
      </c>
      <c r="S394" s="1127">
        <v>0</v>
      </c>
      <c r="T394" s="1130">
        <v>0</v>
      </c>
      <c r="U394" s="1130">
        <v>0</v>
      </c>
      <c r="V394" s="1130">
        <v>0</v>
      </c>
      <c r="W394" s="1127">
        <v>0</v>
      </c>
      <c r="X394" s="1130">
        <v>-9.9900169372558592E-2</v>
      </c>
      <c r="Y394" s="735">
        <v>0.37</v>
      </c>
      <c r="Z394" s="1131">
        <v>0</v>
      </c>
      <c r="AA394" s="1131">
        <v>-9.9900169372558592E-2</v>
      </c>
      <c r="AB394" s="1131">
        <v>0</v>
      </c>
      <c r="AC394" s="1131">
        <v>-2.9599971771240234E-2</v>
      </c>
      <c r="AD394" s="1131">
        <v>0</v>
      </c>
      <c r="AE394" s="1131">
        <v>-7.0300197601318365E-2</v>
      </c>
      <c r="AF394" s="126"/>
      <c r="AG394" s="126"/>
      <c r="AH394" s="126"/>
      <c r="AI394" s="126"/>
      <c r="AJ394" s="126"/>
      <c r="AK394" s="126"/>
      <c r="AL394" s="126">
        <v>394</v>
      </c>
    </row>
    <row r="395" spans="1:38">
      <c r="A395" s="721" t="s">
        <v>1852</v>
      </c>
      <c r="B395" s="722">
        <v>14</v>
      </c>
      <c r="C395" s="722">
        <v>1408</v>
      </c>
      <c r="D395" s="722">
        <v>140810</v>
      </c>
      <c r="E395" s="721">
        <v>1408109003</v>
      </c>
      <c r="F395" s="721" t="s">
        <v>594</v>
      </c>
      <c r="G395" s="1127">
        <v>210660732032</v>
      </c>
      <c r="H395" s="1128">
        <v>0</v>
      </c>
      <c r="I395" s="1128">
        <v>210660732032.14999</v>
      </c>
      <c r="J395" s="1128">
        <v>0.149993896484375</v>
      </c>
      <c r="K395" s="1128">
        <v>0</v>
      </c>
      <c r="L395" s="1128">
        <v>0.149993896484375</v>
      </c>
      <c r="M395" s="1128">
        <v>0</v>
      </c>
      <c r="N395" s="1129">
        <v>0</v>
      </c>
      <c r="O395" s="1128">
        <v>0.149993896484375</v>
      </c>
      <c r="P395" s="1127">
        <v>5.5497741699218749E-2</v>
      </c>
      <c r="Q395" s="1127">
        <v>0</v>
      </c>
      <c r="R395" s="1127">
        <v>0</v>
      </c>
      <c r="S395" s="1127">
        <v>0</v>
      </c>
      <c r="T395" s="1130">
        <v>0</v>
      </c>
      <c r="U395" s="1130">
        <v>0</v>
      </c>
      <c r="V395" s="1130">
        <v>0</v>
      </c>
      <c r="W395" s="1127">
        <v>0</v>
      </c>
      <c r="X395" s="1130">
        <v>5.5497741699218749E-2</v>
      </c>
      <c r="Y395" s="735">
        <v>0.37</v>
      </c>
      <c r="Z395" s="1131">
        <v>5.5497741699218749E-2</v>
      </c>
      <c r="AA395" s="1131">
        <v>0</v>
      </c>
      <c r="AB395" s="1131">
        <v>0</v>
      </c>
      <c r="AC395" s="1131">
        <v>-0.1146990966796875</v>
      </c>
      <c r="AD395" s="1131">
        <v>5.5497741699218749E-2</v>
      </c>
      <c r="AE395" s="1131">
        <v>0.1146990966796875</v>
      </c>
      <c r="AF395" s="126"/>
      <c r="AG395" s="126"/>
      <c r="AH395" s="126"/>
      <c r="AI395" s="126"/>
      <c r="AJ395" s="126"/>
      <c r="AK395" s="126"/>
      <c r="AL395" s="126">
        <v>395</v>
      </c>
    </row>
    <row r="396" spans="1:38">
      <c r="A396" s="721" t="s">
        <v>1852</v>
      </c>
      <c r="B396" s="722">
        <v>14</v>
      </c>
      <c r="C396" s="722">
        <v>1408</v>
      </c>
      <c r="D396" s="722">
        <v>140810</v>
      </c>
      <c r="E396" s="721">
        <v>1408109020</v>
      </c>
      <c r="F396" s="721" t="s">
        <v>595</v>
      </c>
      <c r="G396" s="1127">
        <v>1197683776</v>
      </c>
      <c r="H396" s="1128">
        <v>0</v>
      </c>
      <c r="I396" s="1128">
        <v>1197683776.04</v>
      </c>
      <c r="J396" s="1128">
        <v>3.9999961853027344E-2</v>
      </c>
      <c r="K396" s="1128">
        <v>0</v>
      </c>
      <c r="L396" s="1128">
        <v>3.9999961853027344E-2</v>
      </c>
      <c r="M396" s="1128">
        <v>0</v>
      </c>
      <c r="N396" s="1129">
        <v>0</v>
      </c>
      <c r="O396" s="1128">
        <v>3.9999961853027344E-2</v>
      </c>
      <c r="P396" s="1127">
        <v>1.4799985885620117E-2</v>
      </c>
      <c r="Q396" s="1127">
        <v>0</v>
      </c>
      <c r="R396" s="1127">
        <v>0</v>
      </c>
      <c r="S396" s="1127">
        <v>0</v>
      </c>
      <c r="T396" s="1130">
        <v>0</v>
      </c>
      <c r="U396" s="1130">
        <v>0</v>
      </c>
      <c r="V396" s="1130">
        <v>0</v>
      </c>
      <c r="W396" s="1127">
        <v>0</v>
      </c>
      <c r="X396" s="1130">
        <v>1.4799985885620117E-2</v>
      </c>
      <c r="Y396" s="735">
        <v>0.37</v>
      </c>
      <c r="Z396" s="1131">
        <v>1.4799985885620117E-2</v>
      </c>
      <c r="AA396" s="1131">
        <v>0</v>
      </c>
      <c r="AB396" s="1131">
        <v>2.9600015878677367E-2</v>
      </c>
      <c r="AC396" s="1131">
        <v>0</v>
      </c>
      <c r="AD396" s="1131">
        <v>-1.480002999305725E-2</v>
      </c>
      <c r="AE396" s="1131">
        <v>0</v>
      </c>
      <c r="AF396" s="126"/>
      <c r="AG396" s="126"/>
      <c r="AH396" s="126"/>
      <c r="AI396" s="126"/>
      <c r="AJ396" s="126"/>
      <c r="AK396" s="126"/>
      <c r="AL396" s="126">
        <v>396</v>
      </c>
    </row>
    <row r="397" spans="1:38">
      <c r="A397" s="721" t="s">
        <v>1852</v>
      </c>
      <c r="B397" s="722">
        <v>14</v>
      </c>
      <c r="C397" s="722">
        <v>1408</v>
      </c>
      <c r="D397" s="722">
        <v>140810</v>
      </c>
      <c r="E397" s="721">
        <v>1408109021</v>
      </c>
      <c r="F397" s="721" t="s">
        <v>3961</v>
      </c>
      <c r="G397" s="1127">
        <v>3049593678</v>
      </c>
      <c r="H397" s="1128">
        <v>0</v>
      </c>
      <c r="I397" s="1128">
        <v>3049593678.4000001</v>
      </c>
      <c r="J397" s="1128">
        <v>0.40000009536743164</v>
      </c>
      <c r="K397" s="1128">
        <v>0</v>
      </c>
      <c r="L397" s="1128">
        <v>0.40000009536743164</v>
      </c>
      <c r="M397" s="1128">
        <v>0</v>
      </c>
      <c r="N397" s="1129">
        <v>0</v>
      </c>
      <c r="O397" s="1128">
        <v>0.40000009536743164</v>
      </c>
      <c r="P397" s="1127">
        <v>0.14800003528594971</v>
      </c>
      <c r="Q397" s="1127">
        <v>0</v>
      </c>
      <c r="R397" s="1127">
        <v>0</v>
      </c>
      <c r="S397" s="1127">
        <v>0</v>
      </c>
      <c r="T397" s="1130">
        <v>0</v>
      </c>
      <c r="U397" s="1130">
        <v>0</v>
      </c>
      <c r="V397" s="1130">
        <v>0</v>
      </c>
      <c r="W397" s="1127">
        <v>0</v>
      </c>
      <c r="X397" s="1130">
        <v>0.14800003528594971</v>
      </c>
      <c r="Y397" s="735">
        <v>0.37</v>
      </c>
      <c r="Z397" s="1131">
        <v>0.14800003528594971</v>
      </c>
      <c r="AA397" s="1131">
        <v>0</v>
      </c>
      <c r="AB397" s="1131">
        <v>3.3299968242645264E-2</v>
      </c>
      <c r="AC397" s="1131">
        <v>0</v>
      </c>
      <c r="AD397" s="1131">
        <v>0.11470006704330445</v>
      </c>
      <c r="AE397" s="1131">
        <v>0</v>
      </c>
      <c r="AF397" s="126"/>
      <c r="AG397" s="126"/>
      <c r="AH397" s="126"/>
      <c r="AI397" s="126"/>
      <c r="AJ397" s="126"/>
      <c r="AK397" s="126"/>
      <c r="AL397" s="126">
        <v>397</v>
      </c>
    </row>
    <row r="398" spans="1:38">
      <c r="A398" s="721" t="s">
        <v>1852</v>
      </c>
      <c r="B398" s="722">
        <v>14</v>
      </c>
      <c r="C398" s="722">
        <v>1408</v>
      </c>
      <c r="D398" s="722">
        <v>140810</v>
      </c>
      <c r="E398" s="721">
        <v>1408109542</v>
      </c>
      <c r="F398" s="721" t="s">
        <v>3962</v>
      </c>
      <c r="G398" s="1127">
        <v>33971508</v>
      </c>
      <c r="H398" s="1128">
        <v>0</v>
      </c>
      <c r="I398" s="1128">
        <v>33971508</v>
      </c>
      <c r="J398" s="1128">
        <v>0</v>
      </c>
      <c r="K398" s="1128">
        <v>0</v>
      </c>
      <c r="L398" s="1128">
        <v>0</v>
      </c>
      <c r="M398" s="1128">
        <v>0</v>
      </c>
      <c r="N398" s="1129">
        <v>0</v>
      </c>
      <c r="O398" s="1128">
        <v>0</v>
      </c>
      <c r="P398" s="1127">
        <v>0</v>
      </c>
      <c r="Q398" s="1127">
        <v>0</v>
      </c>
      <c r="R398" s="1127">
        <v>0</v>
      </c>
      <c r="S398" s="1127">
        <v>0</v>
      </c>
      <c r="T398" s="1130">
        <v>0</v>
      </c>
      <c r="U398" s="1130">
        <v>0</v>
      </c>
      <c r="V398" s="1130">
        <v>0</v>
      </c>
      <c r="W398" s="1127">
        <v>0</v>
      </c>
      <c r="X398" s="1130">
        <v>0</v>
      </c>
      <c r="Y398" s="735">
        <v>0</v>
      </c>
      <c r="Z398" s="1131">
        <v>0</v>
      </c>
      <c r="AA398" s="1131">
        <v>0</v>
      </c>
      <c r="AB398" s="1131">
        <v>0</v>
      </c>
      <c r="AC398" s="1131">
        <v>0</v>
      </c>
      <c r="AD398" s="1131">
        <v>0</v>
      </c>
      <c r="AE398" s="1131">
        <v>0</v>
      </c>
      <c r="AF398" s="126"/>
      <c r="AG398" s="126"/>
      <c r="AH398" s="126"/>
      <c r="AI398" s="126"/>
      <c r="AJ398" s="126"/>
      <c r="AK398" s="126"/>
      <c r="AL398" s="126">
        <v>398</v>
      </c>
    </row>
    <row r="399" spans="1:38">
      <c r="A399" s="721" t="s">
        <v>1852</v>
      </c>
      <c r="B399" s="722">
        <v>14</v>
      </c>
      <c r="C399" s="722">
        <v>1408</v>
      </c>
      <c r="D399" s="722">
        <v>140810</v>
      </c>
      <c r="E399" s="721">
        <v>1408109601</v>
      </c>
      <c r="F399" s="721" t="s">
        <v>593</v>
      </c>
      <c r="G399" s="1127">
        <v>52219383732</v>
      </c>
      <c r="H399" s="1128">
        <v>0</v>
      </c>
      <c r="I399" s="1128">
        <v>52219383731.639999</v>
      </c>
      <c r="J399" s="1128">
        <v>-0.3600006103515625</v>
      </c>
      <c r="K399" s="1128">
        <v>0</v>
      </c>
      <c r="L399" s="1128">
        <v>0</v>
      </c>
      <c r="M399" s="1128">
        <v>-0.3600006103515625</v>
      </c>
      <c r="N399" s="1129">
        <v>0</v>
      </c>
      <c r="O399" s="1128">
        <v>-0.3600006103515625</v>
      </c>
      <c r="P399" s="1127">
        <v>-0.13320022583007812</v>
      </c>
      <c r="Q399" s="1127">
        <v>0</v>
      </c>
      <c r="R399" s="1127">
        <v>0</v>
      </c>
      <c r="S399" s="1127">
        <v>0</v>
      </c>
      <c r="T399" s="1130">
        <v>0</v>
      </c>
      <c r="U399" s="1130">
        <v>0</v>
      </c>
      <c r="V399" s="1130">
        <v>0</v>
      </c>
      <c r="W399" s="1127">
        <v>0</v>
      </c>
      <c r="X399" s="1130">
        <v>-0.13320022583007812</v>
      </c>
      <c r="Y399" s="735">
        <v>0.37</v>
      </c>
      <c r="Z399" s="1131">
        <v>0</v>
      </c>
      <c r="AA399" s="1131">
        <v>-0.13320022583007812</v>
      </c>
      <c r="AB399" s="1131">
        <v>0.12210067749023437</v>
      </c>
      <c r="AC399" s="1131">
        <v>0</v>
      </c>
      <c r="AD399" s="1131">
        <v>-0.12210067749023437</v>
      </c>
      <c r="AE399" s="1131">
        <v>-0.13320022583007812</v>
      </c>
      <c r="AF399" s="126"/>
      <c r="AG399" s="126"/>
      <c r="AH399" s="126"/>
      <c r="AI399" s="126"/>
      <c r="AJ399" s="126"/>
      <c r="AK399" s="126"/>
      <c r="AL399" s="126">
        <v>399</v>
      </c>
    </row>
    <row r="400" spans="1:38">
      <c r="A400" s="721" t="s">
        <v>1891</v>
      </c>
      <c r="B400" s="722">
        <v>14</v>
      </c>
      <c r="C400" s="722">
        <v>1408</v>
      </c>
      <c r="D400" s="722">
        <v>140810</v>
      </c>
      <c r="E400" s="721">
        <v>1408109602</v>
      </c>
      <c r="F400" s="721" t="s">
        <v>596</v>
      </c>
      <c r="G400" s="1127">
        <v>1573419302</v>
      </c>
      <c r="H400" s="1128">
        <v>0</v>
      </c>
      <c r="I400" s="1128">
        <v>1573419301.9000001</v>
      </c>
      <c r="J400" s="1128">
        <v>-9.9999904632568359E-2</v>
      </c>
      <c r="K400" s="1128">
        <v>0</v>
      </c>
      <c r="L400" s="1128">
        <v>0</v>
      </c>
      <c r="M400" s="1128">
        <v>-9.9999904632568359E-2</v>
      </c>
      <c r="N400" s="1129">
        <v>0</v>
      </c>
      <c r="O400" s="1128">
        <v>-9.9999904632568359E-2</v>
      </c>
      <c r="P400" s="1127">
        <v>-3.6999964714050294E-2</v>
      </c>
      <c r="Q400" s="1127">
        <v>0</v>
      </c>
      <c r="R400" s="1127">
        <v>0</v>
      </c>
      <c r="S400" s="1127">
        <v>0</v>
      </c>
      <c r="T400" s="1130">
        <v>0</v>
      </c>
      <c r="U400" s="1130">
        <v>0</v>
      </c>
      <c r="V400" s="1130">
        <v>0</v>
      </c>
      <c r="W400" s="1127">
        <v>0</v>
      </c>
      <c r="X400" s="1130">
        <v>-3.6999964714050294E-2</v>
      </c>
      <c r="Y400" s="735">
        <v>0.37</v>
      </c>
      <c r="Z400" s="1131">
        <v>0</v>
      </c>
      <c r="AA400" s="1131">
        <v>-3.6999964714050294E-2</v>
      </c>
      <c r="AB400" s="1131">
        <v>0</v>
      </c>
      <c r="AC400" s="1131">
        <v>-0.1183999752998352</v>
      </c>
      <c r="AD400" s="1131">
        <v>0</v>
      </c>
      <c r="AE400" s="1131">
        <v>8.1400010585784915E-2</v>
      </c>
      <c r="AF400" s="126"/>
      <c r="AG400" s="126"/>
      <c r="AH400" s="126"/>
      <c r="AI400" s="126"/>
      <c r="AJ400" s="126"/>
      <c r="AK400" s="126"/>
      <c r="AL400" s="126">
        <v>400</v>
      </c>
    </row>
    <row r="401" spans="1:38">
      <c r="A401" s="721" t="s">
        <v>1852</v>
      </c>
      <c r="B401" s="722">
        <v>14</v>
      </c>
      <c r="C401" s="722">
        <v>1408</v>
      </c>
      <c r="D401" s="722">
        <v>140810</v>
      </c>
      <c r="E401" s="721">
        <v>1408109603</v>
      </c>
      <c r="F401" s="721" t="s">
        <v>594</v>
      </c>
      <c r="G401" s="1127">
        <v>26489790176</v>
      </c>
      <c r="H401" s="1128">
        <v>0</v>
      </c>
      <c r="I401" s="1128">
        <v>26489790175.91</v>
      </c>
      <c r="J401" s="1128">
        <v>-9.0000152587890625E-2</v>
      </c>
      <c r="K401" s="1128">
        <v>0</v>
      </c>
      <c r="L401" s="1128">
        <v>0</v>
      </c>
      <c r="M401" s="1128">
        <v>-9.0000152587890625E-2</v>
      </c>
      <c r="N401" s="1129">
        <v>0</v>
      </c>
      <c r="O401" s="1128">
        <v>-9.0000152587890625E-2</v>
      </c>
      <c r="P401" s="1127">
        <v>-3.3300056457519531E-2</v>
      </c>
      <c r="Q401" s="1127">
        <v>0</v>
      </c>
      <c r="R401" s="1127">
        <v>0</v>
      </c>
      <c r="S401" s="1127">
        <v>0</v>
      </c>
      <c r="T401" s="1130">
        <v>0</v>
      </c>
      <c r="U401" s="1130">
        <v>0</v>
      </c>
      <c r="V401" s="1130">
        <v>0</v>
      </c>
      <c r="W401" s="1127">
        <v>0</v>
      </c>
      <c r="X401" s="1130">
        <v>-3.3300056457519531E-2</v>
      </c>
      <c r="Y401" s="735">
        <v>0.37</v>
      </c>
      <c r="Z401" s="1131">
        <v>0</v>
      </c>
      <c r="AA401" s="1131">
        <v>-3.3300056457519531E-2</v>
      </c>
      <c r="AB401" s="1131">
        <v>6.6600112915039061E-2</v>
      </c>
      <c r="AC401" s="1131">
        <v>0</v>
      </c>
      <c r="AD401" s="1131">
        <v>-6.6600112915039061E-2</v>
      </c>
      <c r="AE401" s="1131">
        <v>-3.3300056457519531E-2</v>
      </c>
      <c r="AF401" s="126"/>
      <c r="AG401" s="126"/>
      <c r="AH401" s="126"/>
      <c r="AI401" s="126"/>
      <c r="AJ401" s="126"/>
      <c r="AK401" s="126"/>
      <c r="AL401" s="126">
        <v>401</v>
      </c>
    </row>
    <row r="402" spans="1:38">
      <c r="A402" s="721" t="s">
        <v>1891</v>
      </c>
      <c r="B402" s="722">
        <v>14</v>
      </c>
      <c r="C402" s="722">
        <v>1408</v>
      </c>
      <c r="D402" s="722">
        <v>140810</v>
      </c>
      <c r="E402" s="721">
        <v>1408109604</v>
      </c>
      <c r="F402" s="721" t="s">
        <v>3963</v>
      </c>
      <c r="G402" s="1127">
        <v>0</v>
      </c>
      <c r="H402" s="1128">
        <v>0</v>
      </c>
      <c r="I402" s="1128">
        <v>0</v>
      </c>
      <c r="J402" s="1128">
        <v>0</v>
      </c>
      <c r="K402" s="1128">
        <v>0</v>
      </c>
      <c r="L402" s="1128">
        <v>0</v>
      </c>
      <c r="M402" s="1128">
        <v>0</v>
      </c>
      <c r="N402" s="1129">
        <v>0</v>
      </c>
      <c r="O402" s="1128">
        <v>0</v>
      </c>
      <c r="P402" s="1127">
        <v>0</v>
      </c>
      <c r="Q402" s="1127">
        <v>0</v>
      </c>
      <c r="R402" s="1127">
        <v>0</v>
      </c>
      <c r="S402" s="1127">
        <v>0</v>
      </c>
      <c r="T402" s="1130">
        <v>0</v>
      </c>
      <c r="U402" s="1130">
        <v>0</v>
      </c>
      <c r="V402" s="1130">
        <v>0</v>
      </c>
      <c r="W402" s="1127">
        <v>0</v>
      </c>
      <c r="X402" s="1130">
        <v>0</v>
      </c>
      <c r="Y402" s="735">
        <v>0</v>
      </c>
      <c r="Z402" s="1131">
        <v>0</v>
      </c>
      <c r="AA402" s="1131">
        <v>0</v>
      </c>
      <c r="AB402" s="1131">
        <v>0</v>
      </c>
      <c r="AC402" s="1131">
        <v>0</v>
      </c>
      <c r="AD402" s="1131">
        <v>0</v>
      </c>
      <c r="AE402" s="1131">
        <v>0</v>
      </c>
      <c r="AF402" s="126"/>
      <c r="AG402" s="126"/>
      <c r="AH402" s="126"/>
      <c r="AI402" s="126"/>
      <c r="AJ402" s="126"/>
      <c r="AK402" s="126"/>
      <c r="AL402" s="126">
        <v>402</v>
      </c>
    </row>
    <row r="403" spans="1:38">
      <c r="A403" s="721" t="s">
        <v>1891</v>
      </c>
      <c r="B403" s="722">
        <v>14</v>
      </c>
      <c r="C403" s="722">
        <v>1408</v>
      </c>
      <c r="D403" s="722">
        <v>140810</v>
      </c>
      <c r="E403" s="721">
        <v>1408109605</v>
      </c>
      <c r="F403" s="721" t="s">
        <v>1894</v>
      </c>
      <c r="G403" s="1127">
        <v>0</v>
      </c>
      <c r="H403" s="1128">
        <v>0</v>
      </c>
      <c r="I403" s="1128">
        <v>0</v>
      </c>
      <c r="J403" s="1128">
        <v>0</v>
      </c>
      <c r="K403" s="1128">
        <v>0</v>
      </c>
      <c r="L403" s="1128">
        <v>0</v>
      </c>
      <c r="M403" s="1128">
        <v>0</v>
      </c>
      <c r="N403" s="1129">
        <v>0</v>
      </c>
      <c r="O403" s="1128">
        <v>0</v>
      </c>
      <c r="P403" s="1127">
        <v>0</v>
      </c>
      <c r="Q403" s="1127">
        <v>0</v>
      </c>
      <c r="R403" s="1127">
        <v>0</v>
      </c>
      <c r="S403" s="1127">
        <v>0</v>
      </c>
      <c r="T403" s="1130">
        <v>0</v>
      </c>
      <c r="U403" s="1130">
        <v>0</v>
      </c>
      <c r="V403" s="1130">
        <v>0</v>
      </c>
      <c r="W403" s="1127">
        <v>0</v>
      </c>
      <c r="X403" s="1130">
        <v>0</v>
      </c>
      <c r="Y403" s="735">
        <v>0</v>
      </c>
      <c r="Z403" s="1131">
        <v>0</v>
      </c>
      <c r="AA403" s="1131">
        <v>0</v>
      </c>
      <c r="AB403" s="1131">
        <v>0</v>
      </c>
      <c r="AC403" s="1131">
        <v>0</v>
      </c>
      <c r="AD403" s="1131">
        <v>0</v>
      </c>
      <c r="AE403" s="1131">
        <v>0</v>
      </c>
      <c r="AF403" s="126"/>
      <c r="AG403" s="126"/>
      <c r="AH403" s="126"/>
      <c r="AI403" s="126"/>
      <c r="AJ403" s="126"/>
      <c r="AK403" s="126"/>
      <c r="AL403" s="126">
        <v>403</v>
      </c>
    </row>
    <row r="404" spans="1:38">
      <c r="A404" s="721" t="s">
        <v>1852</v>
      </c>
      <c r="B404" s="722">
        <v>14</v>
      </c>
      <c r="C404" s="722">
        <v>1408</v>
      </c>
      <c r="D404" s="722">
        <v>140810</v>
      </c>
      <c r="E404" s="721">
        <v>1408109606</v>
      </c>
      <c r="F404" s="721" t="s">
        <v>3964</v>
      </c>
      <c r="G404" s="1127">
        <v>1383713773</v>
      </c>
      <c r="H404" s="1128">
        <v>0</v>
      </c>
      <c r="I404" s="1128">
        <v>1383713773.02</v>
      </c>
      <c r="J404" s="1128">
        <v>1.9999980926513672E-2</v>
      </c>
      <c r="K404" s="1128">
        <v>0</v>
      </c>
      <c r="L404" s="1128">
        <v>1.9999980926513672E-2</v>
      </c>
      <c r="M404" s="1128">
        <v>0</v>
      </c>
      <c r="N404" s="1129">
        <v>0</v>
      </c>
      <c r="O404" s="1128">
        <v>1.9999980926513672E-2</v>
      </c>
      <c r="P404" s="1127">
        <v>7.3999929428100585E-3</v>
      </c>
      <c r="Q404" s="1127">
        <v>0</v>
      </c>
      <c r="R404" s="1127">
        <v>0</v>
      </c>
      <c r="S404" s="1127">
        <v>0</v>
      </c>
      <c r="T404" s="1130">
        <v>0</v>
      </c>
      <c r="U404" s="1130">
        <v>0</v>
      </c>
      <c r="V404" s="1130">
        <v>0</v>
      </c>
      <c r="W404" s="1127">
        <v>0</v>
      </c>
      <c r="X404" s="1130">
        <v>7.3999929428100585E-3</v>
      </c>
      <c r="Y404" s="735">
        <v>0.37</v>
      </c>
      <c r="Z404" s="1131">
        <v>7.3999929428100585E-3</v>
      </c>
      <c r="AA404" s="1131">
        <v>0</v>
      </c>
      <c r="AB404" s="1131">
        <v>3.6999964714050293E-3</v>
      </c>
      <c r="AC404" s="1131">
        <v>0</v>
      </c>
      <c r="AD404" s="1131">
        <v>3.6999964714050293E-3</v>
      </c>
      <c r="AE404" s="1131">
        <v>0</v>
      </c>
      <c r="AF404" s="126"/>
      <c r="AG404" s="126"/>
      <c r="AH404" s="126"/>
      <c r="AI404" s="126"/>
      <c r="AJ404" s="126"/>
      <c r="AK404" s="126"/>
      <c r="AL404" s="126">
        <v>404</v>
      </c>
    </row>
    <row r="405" spans="1:38">
      <c r="A405" s="721" t="s">
        <v>1891</v>
      </c>
      <c r="B405" s="722">
        <v>14</v>
      </c>
      <c r="C405" s="722">
        <v>1408</v>
      </c>
      <c r="D405" s="722">
        <v>140810</v>
      </c>
      <c r="E405" s="721">
        <v>1408109701</v>
      </c>
      <c r="F405" s="721" t="s">
        <v>1897</v>
      </c>
      <c r="G405" s="1127">
        <v>96264926</v>
      </c>
      <c r="H405" s="1128">
        <v>0</v>
      </c>
      <c r="I405" s="1128">
        <v>96264926</v>
      </c>
      <c r="J405" s="1128">
        <v>0</v>
      </c>
      <c r="K405" s="1128">
        <v>0</v>
      </c>
      <c r="L405" s="1128">
        <v>0</v>
      </c>
      <c r="M405" s="1128">
        <v>0</v>
      </c>
      <c r="N405" s="1129">
        <v>0</v>
      </c>
      <c r="O405" s="1128">
        <v>0</v>
      </c>
      <c r="P405" s="1127">
        <v>0</v>
      </c>
      <c r="Q405" s="1127">
        <v>0</v>
      </c>
      <c r="R405" s="1127">
        <v>0</v>
      </c>
      <c r="S405" s="1127">
        <v>0</v>
      </c>
      <c r="T405" s="1130">
        <v>0</v>
      </c>
      <c r="U405" s="1130">
        <v>0</v>
      </c>
      <c r="V405" s="1130">
        <v>0</v>
      </c>
      <c r="W405" s="1127">
        <v>0</v>
      </c>
      <c r="X405" s="1130">
        <v>0</v>
      </c>
      <c r="Y405" s="735">
        <v>0</v>
      </c>
      <c r="Z405" s="1131">
        <v>0</v>
      </c>
      <c r="AA405" s="1131">
        <v>0</v>
      </c>
      <c r="AB405" s="1131">
        <v>0</v>
      </c>
      <c r="AC405" s="1131">
        <v>0</v>
      </c>
      <c r="AD405" s="1131">
        <v>0</v>
      </c>
      <c r="AE405" s="1131">
        <v>0</v>
      </c>
      <c r="AF405" s="126"/>
      <c r="AG405" s="126"/>
      <c r="AH405" s="126"/>
      <c r="AI405" s="126"/>
      <c r="AJ405" s="126"/>
      <c r="AK405" s="126"/>
      <c r="AL405" s="126">
        <v>405</v>
      </c>
    </row>
    <row r="406" spans="1:38">
      <c r="A406" s="721" t="s">
        <v>1852</v>
      </c>
      <c r="B406" s="722">
        <v>14</v>
      </c>
      <c r="C406" s="722">
        <v>1408</v>
      </c>
      <c r="D406" s="722">
        <v>140810</v>
      </c>
      <c r="E406" s="721">
        <v>1408109800</v>
      </c>
      <c r="F406" s="721" t="s">
        <v>3965</v>
      </c>
      <c r="G406" s="1127">
        <v>-522056717</v>
      </c>
      <c r="H406" s="1128">
        <v>0</v>
      </c>
      <c r="I406" s="1128">
        <v>-522056717.19</v>
      </c>
      <c r="J406" s="1128">
        <v>-0.18999999761581421</v>
      </c>
      <c r="K406" s="1128">
        <v>0</v>
      </c>
      <c r="L406" s="1128">
        <v>0</v>
      </c>
      <c r="M406" s="1128">
        <v>-0.18999999761581421</v>
      </c>
      <c r="N406" s="1129">
        <v>0</v>
      </c>
      <c r="O406" s="1128">
        <v>-0.18999999761581421</v>
      </c>
      <c r="P406" s="1127">
        <v>-7.0299999117851258E-2</v>
      </c>
      <c r="Q406" s="1127">
        <v>0</v>
      </c>
      <c r="R406" s="1127">
        <v>0</v>
      </c>
      <c r="S406" s="1127">
        <v>0</v>
      </c>
      <c r="T406" s="1130">
        <v>0</v>
      </c>
      <c r="U406" s="1130">
        <v>0</v>
      </c>
      <c r="V406" s="1130">
        <v>0</v>
      </c>
      <c r="W406" s="1127">
        <v>0</v>
      </c>
      <c r="X406" s="1130">
        <v>-7.0299999117851258E-2</v>
      </c>
      <c r="Y406" s="735">
        <v>0.37</v>
      </c>
      <c r="Z406" s="1131">
        <v>0</v>
      </c>
      <c r="AA406" s="1131">
        <v>-7.0299999117851258E-2</v>
      </c>
      <c r="AB406" s="1131">
        <v>0</v>
      </c>
      <c r="AC406" s="1131">
        <v>-5.1799994707107541E-2</v>
      </c>
      <c r="AD406" s="1131">
        <v>0</v>
      </c>
      <c r="AE406" s="1131">
        <v>-1.8500004410743717E-2</v>
      </c>
      <c r="AF406" s="126"/>
      <c r="AG406" s="126"/>
      <c r="AH406" s="126"/>
      <c r="AI406" s="126"/>
      <c r="AJ406" s="126"/>
      <c r="AK406" s="126"/>
      <c r="AL406" s="126">
        <v>406</v>
      </c>
    </row>
    <row r="407" spans="1:38">
      <c r="A407" s="721" t="s">
        <v>1852</v>
      </c>
      <c r="B407" s="722">
        <v>14</v>
      </c>
      <c r="C407" s="722">
        <v>1408</v>
      </c>
      <c r="D407" s="722">
        <v>140810</v>
      </c>
      <c r="E407" s="721">
        <v>1408109801</v>
      </c>
      <c r="F407" s="721" t="s">
        <v>3966</v>
      </c>
      <c r="G407" s="1127">
        <v>1880199549</v>
      </c>
      <c r="H407" s="1128">
        <v>0</v>
      </c>
      <c r="I407" s="1128">
        <v>1880199549.3499999</v>
      </c>
      <c r="J407" s="1128">
        <v>0.34999990463256836</v>
      </c>
      <c r="K407" s="1128">
        <v>0</v>
      </c>
      <c r="L407" s="1128">
        <v>0.34999990463256836</v>
      </c>
      <c r="M407" s="1128">
        <v>0</v>
      </c>
      <c r="N407" s="1129">
        <v>0</v>
      </c>
      <c r="O407" s="1128">
        <v>0.34999990463256836</v>
      </c>
      <c r="P407" s="1127">
        <v>0.12949996471405029</v>
      </c>
      <c r="Q407" s="1127">
        <v>0</v>
      </c>
      <c r="R407" s="1127">
        <v>0</v>
      </c>
      <c r="S407" s="1127">
        <v>0</v>
      </c>
      <c r="T407" s="1130">
        <v>0</v>
      </c>
      <c r="U407" s="1130">
        <v>0</v>
      </c>
      <c r="V407" s="1130">
        <v>0</v>
      </c>
      <c r="W407" s="1127">
        <v>0</v>
      </c>
      <c r="X407" s="1130">
        <v>0.12949996471405029</v>
      </c>
      <c r="Y407" s="735">
        <v>0.37</v>
      </c>
      <c r="Z407" s="1131">
        <v>0.12949996471405029</v>
      </c>
      <c r="AA407" s="1131">
        <v>0</v>
      </c>
      <c r="AB407" s="1131">
        <v>9.6199996471405022E-2</v>
      </c>
      <c r="AC407" s="1131">
        <v>0</v>
      </c>
      <c r="AD407" s="1131">
        <v>3.3299968242645264E-2</v>
      </c>
      <c r="AE407" s="1131">
        <v>0</v>
      </c>
      <c r="AF407" s="126"/>
      <c r="AG407" s="126"/>
      <c r="AH407" s="126"/>
      <c r="AI407" s="126"/>
      <c r="AJ407" s="126"/>
      <c r="AK407" s="126"/>
      <c r="AL407" s="126">
        <v>407</v>
      </c>
    </row>
    <row r="408" spans="1:38">
      <c r="A408" s="721" t="s">
        <v>1852</v>
      </c>
      <c r="B408" s="722">
        <v>14</v>
      </c>
      <c r="C408" s="722">
        <v>1408</v>
      </c>
      <c r="D408" s="722">
        <v>140810</v>
      </c>
      <c r="E408" s="721">
        <v>1408109802</v>
      </c>
      <c r="F408" s="721" t="s">
        <v>3967</v>
      </c>
      <c r="G408" s="1127">
        <v>-1882197353</v>
      </c>
      <c r="H408" s="1128">
        <v>0</v>
      </c>
      <c r="I408" s="1128">
        <v>-1882197353</v>
      </c>
      <c r="J408" s="1128">
        <v>0</v>
      </c>
      <c r="K408" s="1128">
        <v>0</v>
      </c>
      <c r="L408" s="1128">
        <v>0</v>
      </c>
      <c r="M408" s="1128">
        <v>0</v>
      </c>
      <c r="N408" s="1129">
        <v>0</v>
      </c>
      <c r="O408" s="1128">
        <v>0</v>
      </c>
      <c r="P408" s="1127">
        <v>0</v>
      </c>
      <c r="Q408" s="1127">
        <v>0</v>
      </c>
      <c r="R408" s="1127">
        <v>0</v>
      </c>
      <c r="S408" s="1127">
        <v>0</v>
      </c>
      <c r="T408" s="1130">
        <v>0</v>
      </c>
      <c r="U408" s="1130">
        <v>0</v>
      </c>
      <c r="V408" s="1130">
        <v>0</v>
      </c>
      <c r="W408" s="1127">
        <v>0</v>
      </c>
      <c r="X408" s="1130">
        <v>0</v>
      </c>
      <c r="Y408" s="735">
        <v>0</v>
      </c>
      <c r="Z408" s="1131">
        <v>0</v>
      </c>
      <c r="AA408" s="1131">
        <v>0</v>
      </c>
      <c r="AB408" s="1131">
        <v>0</v>
      </c>
      <c r="AC408" s="1131">
        <v>-8.1399922370910649E-2</v>
      </c>
      <c r="AD408" s="1131">
        <v>0</v>
      </c>
      <c r="AE408" s="1131">
        <v>8.1399922370910649E-2</v>
      </c>
      <c r="AF408" s="126"/>
      <c r="AG408" s="126"/>
      <c r="AH408" s="126"/>
      <c r="AI408" s="126"/>
      <c r="AJ408" s="126"/>
      <c r="AK408" s="126"/>
      <c r="AL408" s="126">
        <v>408</v>
      </c>
    </row>
    <row r="409" spans="1:38">
      <c r="A409" s="721" t="s">
        <v>1891</v>
      </c>
      <c r="B409" s="722">
        <v>14</v>
      </c>
      <c r="C409" s="722">
        <v>1408</v>
      </c>
      <c r="D409" s="722">
        <v>140810</v>
      </c>
      <c r="E409" s="721">
        <v>1408109804</v>
      </c>
      <c r="F409" s="721" t="s">
        <v>3968</v>
      </c>
      <c r="G409" s="1127">
        <v>617560834</v>
      </c>
      <c r="H409" s="1128">
        <v>0</v>
      </c>
      <c r="I409" s="1128">
        <v>617560834.32000005</v>
      </c>
      <c r="J409" s="1128">
        <v>0.3200000524520874</v>
      </c>
      <c r="K409" s="1128">
        <v>0</v>
      </c>
      <c r="L409" s="1128">
        <v>0.3200000524520874</v>
      </c>
      <c r="M409" s="1128">
        <v>0</v>
      </c>
      <c r="N409" s="1129">
        <v>0</v>
      </c>
      <c r="O409" s="1128">
        <v>0.3200000524520874</v>
      </c>
      <c r="P409" s="1127">
        <v>0.11840001940727234</v>
      </c>
      <c r="Q409" s="1127">
        <v>0</v>
      </c>
      <c r="R409" s="1127">
        <v>0</v>
      </c>
      <c r="S409" s="1127">
        <v>0</v>
      </c>
      <c r="T409" s="1130">
        <v>0</v>
      </c>
      <c r="U409" s="1130">
        <v>0</v>
      </c>
      <c r="V409" s="1130">
        <v>0</v>
      </c>
      <c r="W409" s="1127">
        <v>0</v>
      </c>
      <c r="X409" s="1130">
        <v>0.11840001940727234</v>
      </c>
      <c r="Y409" s="735">
        <v>0.37</v>
      </c>
      <c r="Z409" s="1131">
        <v>0.11840001940727234</v>
      </c>
      <c r="AA409" s="1131">
        <v>0</v>
      </c>
      <c r="AB409" s="1131">
        <v>0</v>
      </c>
      <c r="AC409" s="1131">
        <v>-2.9600015878677367E-2</v>
      </c>
      <c r="AD409" s="1131">
        <v>0.11840001940727234</v>
      </c>
      <c r="AE409" s="1131">
        <v>2.9600015878677367E-2</v>
      </c>
      <c r="AF409" s="126"/>
      <c r="AG409" s="126"/>
      <c r="AH409" s="126"/>
      <c r="AI409" s="126"/>
      <c r="AJ409" s="126"/>
      <c r="AK409" s="126"/>
      <c r="AL409" s="126">
        <v>409</v>
      </c>
    </row>
    <row r="410" spans="1:38">
      <c r="A410" s="721" t="s">
        <v>1852</v>
      </c>
      <c r="B410" s="722">
        <v>14</v>
      </c>
      <c r="C410" s="722">
        <v>1408</v>
      </c>
      <c r="D410" s="722">
        <v>140810</v>
      </c>
      <c r="E410" s="721">
        <v>1408109805</v>
      </c>
      <c r="F410" s="721" t="s">
        <v>3969</v>
      </c>
      <c r="G410" s="1127">
        <v>-512638689</v>
      </c>
      <c r="H410" s="1128">
        <v>0</v>
      </c>
      <c r="I410" s="1128">
        <v>-512638689.13999999</v>
      </c>
      <c r="J410" s="1128">
        <v>-0.13999998569488525</v>
      </c>
      <c r="K410" s="1128">
        <v>0</v>
      </c>
      <c r="L410" s="1128">
        <v>0</v>
      </c>
      <c r="M410" s="1128">
        <v>-0.13999998569488525</v>
      </c>
      <c r="N410" s="1129">
        <v>0</v>
      </c>
      <c r="O410" s="1128">
        <v>-0.13999998569488525</v>
      </c>
      <c r="P410" s="1127">
        <v>-5.1799994707107541E-2</v>
      </c>
      <c r="Q410" s="1127">
        <v>0</v>
      </c>
      <c r="R410" s="1127">
        <v>0</v>
      </c>
      <c r="S410" s="1127">
        <v>0</v>
      </c>
      <c r="T410" s="1130">
        <v>0</v>
      </c>
      <c r="U410" s="1130">
        <v>0</v>
      </c>
      <c r="V410" s="1130">
        <v>0</v>
      </c>
      <c r="W410" s="1127">
        <v>0</v>
      </c>
      <c r="X410" s="1130">
        <v>-5.1799994707107541E-2</v>
      </c>
      <c r="Y410" s="735">
        <v>0.37</v>
      </c>
      <c r="Z410" s="1131">
        <v>0</v>
      </c>
      <c r="AA410" s="1131">
        <v>-5.1799994707107541E-2</v>
      </c>
      <c r="AB410" s="1131">
        <v>5.1799994707107541E-2</v>
      </c>
      <c r="AC410" s="1131">
        <v>0</v>
      </c>
      <c r="AD410" s="1131">
        <v>-5.1799994707107541E-2</v>
      </c>
      <c r="AE410" s="1131">
        <v>-5.1799994707107541E-2</v>
      </c>
      <c r="AF410" s="126"/>
      <c r="AG410" s="126"/>
      <c r="AH410" s="126"/>
      <c r="AI410" s="126"/>
      <c r="AJ410" s="126"/>
      <c r="AK410" s="126"/>
      <c r="AL410" s="126">
        <v>410</v>
      </c>
    </row>
    <row r="411" spans="1:38">
      <c r="A411" s="721" t="s">
        <v>1852</v>
      </c>
      <c r="B411" s="722">
        <v>14</v>
      </c>
      <c r="C411" s="722">
        <v>1408</v>
      </c>
      <c r="D411" s="722">
        <v>140810</v>
      </c>
      <c r="E411" s="721">
        <v>1408109806</v>
      </c>
      <c r="F411" s="721" t="s">
        <v>3970</v>
      </c>
      <c r="G411" s="1127">
        <v>127767041251</v>
      </c>
      <c r="H411" s="1128">
        <v>0</v>
      </c>
      <c r="I411" s="1128">
        <v>127767041250.67</v>
      </c>
      <c r="J411" s="1128">
        <v>-0.3300018310546875</v>
      </c>
      <c r="K411" s="1128">
        <v>0</v>
      </c>
      <c r="L411" s="1128">
        <v>0</v>
      </c>
      <c r="M411" s="1128">
        <v>-0.3300018310546875</v>
      </c>
      <c r="N411" s="1129">
        <v>0</v>
      </c>
      <c r="O411" s="1128">
        <v>-0.3300018310546875</v>
      </c>
      <c r="P411" s="1127">
        <v>-0.12210067749023437</v>
      </c>
      <c r="Q411" s="1127">
        <v>0</v>
      </c>
      <c r="R411" s="1127">
        <v>0</v>
      </c>
      <c r="S411" s="1127">
        <v>0</v>
      </c>
      <c r="T411" s="1130">
        <v>0</v>
      </c>
      <c r="U411" s="1130">
        <v>0</v>
      </c>
      <c r="V411" s="1130">
        <v>0</v>
      </c>
      <c r="W411" s="1127">
        <v>0</v>
      </c>
      <c r="X411" s="1130">
        <v>-0.12210067749023437</v>
      </c>
      <c r="Y411" s="735">
        <v>0.37</v>
      </c>
      <c r="Z411" s="1131">
        <v>0</v>
      </c>
      <c r="AA411" s="1131">
        <v>-0.12210067749023437</v>
      </c>
      <c r="AB411" s="1131">
        <v>0</v>
      </c>
      <c r="AC411" s="1131">
        <v>-0.14060180664062499</v>
      </c>
      <c r="AD411" s="1131">
        <v>0</v>
      </c>
      <c r="AE411" s="1131">
        <v>1.8501129150390622E-2</v>
      </c>
      <c r="AF411" s="126"/>
      <c r="AG411" s="126"/>
      <c r="AH411" s="126"/>
      <c r="AI411" s="126"/>
      <c r="AJ411" s="126"/>
      <c r="AK411" s="126"/>
      <c r="AL411" s="126">
        <v>411</v>
      </c>
    </row>
    <row r="412" spans="1:38">
      <c r="A412" s="721" t="s">
        <v>1852</v>
      </c>
      <c r="B412" s="722">
        <v>14</v>
      </c>
      <c r="C412" s="722">
        <v>1408</v>
      </c>
      <c r="D412" s="722">
        <v>140810</v>
      </c>
      <c r="E412" s="721">
        <v>1408109807</v>
      </c>
      <c r="F412" s="721" t="s">
        <v>3971</v>
      </c>
      <c r="G412" s="1127">
        <v>9081184005</v>
      </c>
      <c r="H412" s="1128">
        <v>0</v>
      </c>
      <c r="I412" s="1128">
        <v>9081184004.9699993</v>
      </c>
      <c r="J412" s="1128">
        <v>-3.0000686645507813E-2</v>
      </c>
      <c r="K412" s="1128">
        <v>0</v>
      </c>
      <c r="L412" s="1128">
        <v>0</v>
      </c>
      <c r="M412" s="1128">
        <v>-3.0000686645507813E-2</v>
      </c>
      <c r="N412" s="1129">
        <v>0</v>
      </c>
      <c r="O412" s="1128">
        <v>-3.0000686645507813E-2</v>
      </c>
      <c r="P412" s="1127">
        <v>-1.110025405883789E-2</v>
      </c>
      <c r="Q412" s="1127">
        <v>0</v>
      </c>
      <c r="R412" s="1127">
        <v>0</v>
      </c>
      <c r="S412" s="1127">
        <v>0</v>
      </c>
      <c r="T412" s="1130">
        <v>0</v>
      </c>
      <c r="U412" s="1130">
        <v>0</v>
      </c>
      <c r="V412" s="1130">
        <v>0</v>
      </c>
      <c r="W412" s="1127">
        <v>0</v>
      </c>
      <c r="X412" s="1130">
        <v>-1.110025405883789E-2</v>
      </c>
      <c r="Y412" s="735">
        <v>0.37</v>
      </c>
      <c r="Z412" s="1131">
        <v>0</v>
      </c>
      <c r="AA412" s="1131">
        <v>-1.110025405883789E-2</v>
      </c>
      <c r="AB412" s="1131">
        <v>0</v>
      </c>
      <c r="AC412" s="1131">
        <v>-4.440031051635742E-2</v>
      </c>
      <c r="AD412" s="1131">
        <v>0</v>
      </c>
      <c r="AE412" s="1131">
        <v>3.3300056457519531E-2</v>
      </c>
      <c r="AF412" s="126"/>
      <c r="AG412" s="126"/>
      <c r="AH412" s="126"/>
      <c r="AI412" s="126"/>
      <c r="AJ412" s="126"/>
      <c r="AK412" s="126"/>
      <c r="AL412" s="126">
        <v>412</v>
      </c>
    </row>
    <row r="413" spans="1:38">
      <c r="A413" s="721" t="s">
        <v>1891</v>
      </c>
      <c r="B413" s="722">
        <v>14</v>
      </c>
      <c r="C413" s="722">
        <v>1408</v>
      </c>
      <c r="D413" s="722">
        <v>140810</v>
      </c>
      <c r="E413" s="721">
        <v>1408109809</v>
      </c>
      <c r="F413" s="721" t="s">
        <v>3972</v>
      </c>
      <c r="G413" s="1127">
        <v>69439546</v>
      </c>
      <c r="H413" s="1128">
        <v>0</v>
      </c>
      <c r="I413" s="1128">
        <v>69439545.709999993</v>
      </c>
      <c r="J413" s="1128">
        <v>-0.29000000655651093</v>
      </c>
      <c r="K413" s="1128">
        <v>0</v>
      </c>
      <c r="L413" s="1128">
        <v>0</v>
      </c>
      <c r="M413" s="1128">
        <v>-0.29000000655651093</v>
      </c>
      <c r="N413" s="1129">
        <v>0</v>
      </c>
      <c r="O413" s="1128">
        <v>-0.29000000655651093</v>
      </c>
      <c r="P413" s="1127">
        <v>-0.10730000242590904</v>
      </c>
      <c r="Q413" s="1127">
        <v>0</v>
      </c>
      <c r="R413" s="1127">
        <v>0</v>
      </c>
      <c r="S413" s="1127">
        <v>0</v>
      </c>
      <c r="T413" s="1130">
        <v>0</v>
      </c>
      <c r="U413" s="1130">
        <v>0</v>
      </c>
      <c r="V413" s="1130">
        <v>0</v>
      </c>
      <c r="W413" s="1127">
        <v>0</v>
      </c>
      <c r="X413" s="1130">
        <v>-0.10730000242590904</v>
      </c>
      <c r="Y413" s="735">
        <v>0.37</v>
      </c>
      <c r="Z413" s="1131">
        <v>0</v>
      </c>
      <c r="AA413" s="1131">
        <v>-0.10730000242590904</v>
      </c>
      <c r="AB413" s="1131">
        <v>0</v>
      </c>
      <c r="AC413" s="1131">
        <v>0</v>
      </c>
      <c r="AD413" s="1131">
        <v>0</v>
      </c>
      <c r="AE413" s="1131">
        <v>-0.10730000242590904</v>
      </c>
      <c r="AF413" s="126"/>
      <c r="AG413" s="126"/>
      <c r="AH413" s="126"/>
      <c r="AI413" s="126"/>
      <c r="AJ413" s="126"/>
      <c r="AK413" s="126"/>
      <c r="AL413" s="126">
        <v>413</v>
      </c>
    </row>
    <row r="414" spans="1:38">
      <c r="A414" s="721" t="s">
        <v>1852</v>
      </c>
      <c r="B414" s="722">
        <v>14</v>
      </c>
      <c r="C414" s="722">
        <v>1408</v>
      </c>
      <c r="D414" s="722">
        <v>140810</v>
      </c>
      <c r="E414" s="721">
        <v>1408109900</v>
      </c>
      <c r="F414" s="721" t="s">
        <v>3973</v>
      </c>
      <c r="G414" s="1127">
        <v>207480714</v>
      </c>
      <c r="H414" s="1128">
        <v>0</v>
      </c>
      <c r="I414" s="1128">
        <v>207480714.18000001</v>
      </c>
      <c r="J414" s="1128">
        <v>0.18000000715255737</v>
      </c>
      <c r="K414" s="1128">
        <v>0</v>
      </c>
      <c r="L414" s="1128">
        <v>0.18000000715255737</v>
      </c>
      <c r="M414" s="1128">
        <v>0</v>
      </c>
      <c r="N414" s="1129">
        <v>0</v>
      </c>
      <c r="O414" s="1128">
        <v>0.18000000715255737</v>
      </c>
      <c r="P414" s="1127">
        <v>6.6600002646446221E-2</v>
      </c>
      <c r="Q414" s="1127">
        <v>0</v>
      </c>
      <c r="R414" s="1127">
        <v>0</v>
      </c>
      <c r="S414" s="1127">
        <v>0</v>
      </c>
      <c r="T414" s="1130">
        <v>0</v>
      </c>
      <c r="U414" s="1130">
        <v>0</v>
      </c>
      <c r="V414" s="1130">
        <v>0</v>
      </c>
      <c r="W414" s="1127">
        <v>0</v>
      </c>
      <c r="X414" s="1130">
        <v>6.6600002646446221E-2</v>
      </c>
      <c r="Y414" s="735">
        <v>0.36999999999999994</v>
      </c>
      <c r="Z414" s="1131">
        <v>6.6600002646446221E-2</v>
      </c>
      <c r="AA414" s="1131">
        <v>0</v>
      </c>
      <c r="AB414" s="1131">
        <v>0</v>
      </c>
      <c r="AC414" s="1131">
        <v>-9.9900003969669346E-2</v>
      </c>
      <c r="AD414" s="1131">
        <v>6.6600002646446221E-2</v>
      </c>
      <c r="AE414" s="1131">
        <v>9.9900003969669346E-2</v>
      </c>
      <c r="AF414" s="126"/>
      <c r="AG414" s="126"/>
      <c r="AH414" s="126"/>
      <c r="AI414" s="126"/>
      <c r="AJ414" s="126"/>
      <c r="AK414" s="126"/>
      <c r="AL414" s="126">
        <v>414</v>
      </c>
    </row>
    <row r="415" spans="1:38">
      <c r="A415" s="721" t="s">
        <v>1852</v>
      </c>
      <c r="B415" s="722">
        <v>14</v>
      </c>
      <c r="C415" s="722">
        <v>1408</v>
      </c>
      <c r="D415" s="722">
        <v>140810</v>
      </c>
      <c r="E415" s="721">
        <v>1408109903</v>
      </c>
      <c r="F415" s="721" t="s">
        <v>3974</v>
      </c>
      <c r="G415" s="1127">
        <v>8415292033</v>
      </c>
      <c r="H415" s="1128">
        <v>0</v>
      </c>
      <c r="I415" s="1128">
        <v>8415292032.6700001</v>
      </c>
      <c r="J415" s="1128">
        <v>-0.32999992370605469</v>
      </c>
      <c r="K415" s="1128">
        <v>0</v>
      </c>
      <c r="L415" s="1128">
        <v>0</v>
      </c>
      <c r="M415" s="1128">
        <v>-0.32999992370605469</v>
      </c>
      <c r="N415" s="1129">
        <v>0</v>
      </c>
      <c r="O415" s="1128">
        <v>-0.32999992370605469</v>
      </c>
      <c r="P415" s="1127">
        <v>-0.12209997177124023</v>
      </c>
      <c r="Q415" s="1127">
        <v>0</v>
      </c>
      <c r="R415" s="1127">
        <v>0</v>
      </c>
      <c r="S415" s="1127">
        <v>0</v>
      </c>
      <c r="T415" s="1130">
        <v>0</v>
      </c>
      <c r="U415" s="1130">
        <v>0</v>
      </c>
      <c r="V415" s="1130">
        <v>0</v>
      </c>
      <c r="W415" s="1127">
        <v>0</v>
      </c>
      <c r="X415" s="1130">
        <v>-0.12209997177124023</v>
      </c>
      <c r="Y415" s="735">
        <v>0.37</v>
      </c>
      <c r="Z415" s="1131">
        <v>0</v>
      </c>
      <c r="AA415" s="1131">
        <v>-0.12209997177124023</v>
      </c>
      <c r="AB415" s="1131">
        <v>8.8799915313720695E-2</v>
      </c>
      <c r="AC415" s="1131">
        <v>0</v>
      </c>
      <c r="AD415" s="1131">
        <v>-8.8799915313720695E-2</v>
      </c>
      <c r="AE415" s="1131">
        <v>-0.12209997177124023</v>
      </c>
      <c r="AF415" s="126"/>
      <c r="AG415" s="126"/>
      <c r="AH415" s="126"/>
      <c r="AI415" s="126"/>
      <c r="AJ415" s="126"/>
      <c r="AK415" s="126"/>
      <c r="AL415" s="126">
        <v>415</v>
      </c>
    </row>
    <row r="416" spans="1:38">
      <c r="A416" s="721" t="s">
        <v>1852</v>
      </c>
      <c r="B416" s="722">
        <v>14</v>
      </c>
      <c r="C416" s="722">
        <v>1408</v>
      </c>
      <c r="D416" s="722">
        <v>140815</v>
      </c>
      <c r="E416" s="721">
        <v>1408157120</v>
      </c>
      <c r="F416" s="721" t="s">
        <v>1898</v>
      </c>
      <c r="G416" s="1127">
        <v>0</v>
      </c>
      <c r="H416" s="1128">
        <v>0</v>
      </c>
      <c r="I416" s="1128">
        <v>0</v>
      </c>
      <c r="J416" s="1128">
        <v>0</v>
      </c>
      <c r="K416" s="1128">
        <v>0</v>
      </c>
      <c r="L416" s="1128">
        <v>0</v>
      </c>
      <c r="M416" s="1128">
        <v>0</v>
      </c>
      <c r="N416" s="1129">
        <v>0</v>
      </c>
      <c r="O416" s="1128">
        <v>0</v>
      </c>
      <c r="P416" s="1127">
        <v>0</v>
      </c>
      <c r="Q416" s="1127">
        <v>0</v>
      </c>
      <c r="R416" s="1127">
        <v>0</v>
      </c>
      <c r="S416" s="1127">
        <v>0</v>
      </c>
      <c r="T416" s="1130">
        <v>0</v>
      </c>
      <c r="U416" s="1130">
        <v>0</v>
      </c>
      <c r="V416" s="1130">
        <v>0</v>
      </c>
      <c r="W416" s="1127">
        <v>0</v>
      </c>
      <c r="X416" s="1130">
        <v>0</v>
      </c>
      <c r="Y416" s="735">
        <v>0</v>
      </c>
      <c r="Z416" s="1131">
        <v>0</v>
      </c>
      <c r="AA416" s="1131">
        <v>0</v>
      </c>
      <c r="AB416" s="1131">
        <v>0</v>
      </c>
      <c r="AC416" s="1131">
        <v>0</v>
      </c>
      <c r="AD416" s="1131">
        <v>0</v>
      </c>
      <c r="AE416" s="1131">
        <v>0</v>
      </c>
      <c r="AF416" s="126"/>
      <c r="AG416" s="126"/>
      <c r="AH416" s="126"/>
      <c r="AI416" s="126"/>
      <c r="AJ416" s="126"/>
      <c r="AK416" s="126"/>
      <c r="AL416" s="126">
        <v>416</v>
      </c>
    </row>
    <row r="417" spans="1:38">
      <c r="A417" s="721" t="s">
        <v>1852</v>
      </c>
      <c r="B417" s="722">
        <v>14</v>
      </c>
      <c r="C417" s="722">
        <v>1408</v>
      </c>
      <c r="D417" s="722">
        <v>140815</v>
      </c>
      <c r="E417" s="721">
        <v>1408157200</v>
      </c>
      <c r="F417" s="721" t="s">
        <v>3975</v>
      </c>
      <c r="G417" s="1127">
        <v>0</v>
      </c>
      <c r="H417" s="1128">
        <v>0</v>
      </c>
      <c r="I417" s="1128">
        <v>0</v>
      </c>
      <c r="J417" s="1128">
        <v>0</v>
      </c>
      <c r="K417" s="1128">
        <v>0</v>
      </c>
      <c r="L417" s="1128">
        <v>0</v>
      </c>
      <c r="M417" s="1128">
        <v>0</v>
      </c>
      <c r="N417" s="1129">
        <v>0</v>
      </c>
      <c r="O417" s="1128">
        <v>0</v>
      </c>
      <c r="P417" s="1127">
        <v>0</v>
      </c>
      <c r="Q417" s="1127">
        <v>0</v>
      </c>
      <c r="R417" s="1127">
        <v>0</v>
      </c>
      <c r="S417" s="1127">
        <v>0</v>
      </c>
      <c r="T417" s="1130">
        <v>0</v>
      </c>
      <c r="U417" s="1130">
        <v>0</v>
      </c>
      <c r="V417" s="1130">
        <v>0</v>
      </c>
      <c r="W417" s="1127">
        <v>0</v>
      </c>
      <c r="X417" s="1130">
        <v>0</v>
      </c>
      <c r="Y417" s="735">
        <v>0</v>
      </c>
      <c r="Z417" s="1131">
        <v>0</v>
      </c>
      <c r="AA417" s="1131">
        <v>0</v>
      </c>
      <c r="AB417" s="1131">
        <v>0</v>
      </c>
      <c r="AC417" s="1131">
        <v>0</v>
      </c>
      <c r="AD417" s="1131">
        <v>0</v>
      </c>
      <c r="AE417" s="1131">
        <v>0</v>
      </c>
      <c r="AF417" s="126"/>
      <c r="AG417" s="126"/>
      <c r="AH417" s="126"/>
      <c r="AI417" s="126"/>
      <c r="AJ417" s="126"/>
      <c r="AK417" s="126"/>
      <c r="AL417" s="126">
        <v>417</v>
      </c>
    </row>
    <row r="418" spans="1:38">
      <c r="A418" s="721" t="s">
        <v>1891</v>
      </c>
      <c r="B418" s="722">
        <v>14</v>
      </c>
      <c r="C418" s="722">
        <v>1408</v>
      </c>
      <c r="D418" s="722">
        <v>140815</v>
      </c>
      <c r="E418" s="721">
        <v>1408157201</v>
      </c>
      <c r="F418" s="721" t="s">
        <v>597</v>
      </c>
      <c r="G418" s="1127">
        <v>23635600</v>
      </c>
      <c r="H418" s="1128">
        <v>0</v>
      </c>
      <c r="I418" s="1128">
        <v>2068202.9400000013</v>
      </c>
      <c r="J418" s="1128">
        <v>-21567397.059999999</v>
      </c>
      <c r="K418" s="1128">
        <v>0</v>
      </c>
      <c r="L418" s="1128">
        <v>0</v>
      </c>
      <c r="M418" s="1128">
        <v>-21567397.059999999</v>
      </c>
      <c r="N418" s="1129">
        <v>0</v>
      </c>
      <c r="O418" s="1128">
        <v>-21567397.059999999</v>
      </c>
      <c r="P418" s="1127">
        <v>-7979936.9121999992</v>
      </c>
      <c r="Q418" s="1127">
        <v>0</v>
      </c>
      <c r="R418" s="1127">
        <v>0</v>
      </c>
      <c r="S418" s="1127">
        <v>0</v>
      </c>
      <c r="T418" s="1130">
        <v>0</v>
      </c>
      <c r="U418" s="1130">
        <v>0</v>
      </c>
      <c r="V418" s="1130">
        <v>0</v>
      </c>
      <c r="W418" s="1127">
        <v>0</v>
      </c>
      <c r="X418" s="1130">
        <v>-7979936.9121999992</v>
      </c>
      <c r="Y418" s="735">
        <v>0.37</v>
      </c>
      <c r="Z418" s="1131">
        <v>0</v>
      </c>
      <c r="AA418" s="1131">
        <v>-7979936.9121999992</v>
      </c>
      <c r="AB418" s="1131">
        <v>0</v>
      </c>
      <c r="AC418" s="1131">
        <v>-9238417.8900000006</v>
      </c>
      <c r="AD418" s="1131">
        <v>0</v>
      </c>
      <c r="AE418" s="1131">
        <v>1258480.9778000014</v>
      </c>
      <c r="AF418" s="126"/>
      <c r="AG418" s="126"/>
      <c r="AH418" s="126"/>
      <c r="AI418" s="126"/>
      <c r="AJ418" s="126"/>
      <c r="AK418" s="126"/>
      <c r="AL418" s="126">
        <v>418</v>
      </c>
    </row>
    <row r="419" spans="1:38">
      <c r="A419" s="721" t="s">
        <v>1852</v>
      </c>
      <c r="B419" s="722">
        <v>14</v>
      </c>
      <c r="C419" s="722">
        <v>1408</v>
      </c>
      <c r="D419" s="722">
        <v>140815</v>
      </c>
      <c r="E419" s="721">
        <v>1408159001</v>
      </c>
      <c r="F419" s="721" t="s">
        <v>598</v>
      </c>
      <c r="G419" s="1127">
        <v>7141918121</v>
      </c>
      <c r="H419" s="1128">
        <v>0</v>
      </c>
      <c r="I419" s="1128">
        <v>7141918120.6300001</v>
      </c>
      <c r="J419" s="1128">
        <v>-0.36999988555908203</v>
      </c>
      <c r="K419" s="1128">
        <v>0</v>
      </c>
      <c r="L419" s="1128">
        <v>0</v>
      </c>
      <c r="M419" s="1128">
        <v>-0.36999988555908203</v>
      </c>
      <c r="N419" s="1129">
        <v>0</v>
      </c>
      <c r="O419" s="1128">
        <v>-0.36999988555908203</v>
      </c>
      <c r="P419" s="1127">
        <v>-0.13689995765686036</v>
      </c>
      <c r="Q419" s="1127">
        <v>0</v>
      </c>
      <c r="R419" s="1127">
        <v>0</v>
      </c>
      <c r="S419" s="1127">
        <v>0</v>
      </c>
      <c r="T419" s="1130">
        <v>0</v>
      </c>
      <c r="U419" s="1130">
        <v>0</v>
      </c>
      <c r="V419" s="1130">
        <v>0</v>
      </c>
      <c r="W419" s="1127">
        <v>0</v>
      </c>
      <c r="X419" s="1130">
        <v>-0.13689995765686036</v>
      </c>
      <c r="Y419" s="735">
        <v>0.37000000000000005</v>
      </c>
      <c r="Z419" s="1131">
        <v>0</v>
      </c>
      <c r="AA419" s="1131">
        <v>-0.13689995765686036</v>
      </c>
      <c r="AB419" s="1131">
        <v>2.5899887084960938E-2</v>
      </c>
      <c r="AC419" s="1131">
        <v>0</v>
      </c>
      <c r="AD419" s="1131">
        <v>-2.5899887084960938E-2</v>
      </c>
      <c r="AE419" s="1131">
        <v>-0.13689995765686036</v>
      </c>
      <c r="AF419" s="126"/>
      <c r="AG419" s="126"/>
      <c r="AH419" s="126"/>
      <c r="AI419" s="126"/>
      <c r="AJ419" s="126"/>
      <c r="AK419" s="126"/>
      <c r="AL419" s="126">
        <v>419</v>
      </c>
    </row>
    <row r="420" spans="1:38">
      <c r="A420" s="721" t="s">
        <v>1852</v>
      </c>
      <c r="B420" s="722">
        <v>14</v>
      </c>
      <c r="C420" s="722">
        <v>1408</v>
      </c>
      <c r="D420" s="722">
        <v>140815</v>
      </c>
      <c r="E420" s="721">
        <v>1408159003</v>
      </c>
      <c r="F420" s="721" t="s">
        <v>599</v>
      </c>
      <c r="G420" s="1127">
        <v>150123135057</v>
      </c>
      <c r="H420" s="1128">
        <v>0</v>
      </c>
      <c r="I420" s="1128">
        <v>150123135056.88</v>
      </c>
      <c r="J420" s="1128">
        <v>-0.1199951171875</v>
      </c>
      <c r="K420" s="1128">
        <v>0</v>
      </c>
      <c r="L420" s="1128">
        <v>0</v>
      </c>
      <c r="M420" s="1128">
        <v>-0.1199951171875</v>
      </c>
      <c r="N420" s="1129">
        <v>0</v>
      </c>
      <c r="O420" s="1128">
        <v>-0.1199951171875</v>
      </c>
      <c r="P420" s="1127">
        <v>-4.4398193359374998E-2</v>
      </c>
      <c r="Q420" s="1127">
        <v>0</v>
      </c>
      <c r="R420" s="1127">
        <v>0</v>
      </c>
      <c r="S420" s="1127">
        <v>0</v>
      </c>
      <c r="T420" s="1130">
        <v>0</v>
      </c>
      <c r="U420" s="1130">
        <v>0</v>
      </c>
      <c r="V420" s="1130">
        <v>0</v>
      </c>
      <c r="W420" s="1127">
        <v>0</v>
      </c>
      <c r="X420" s="1130">
        <v>-4.4398193359374998E-2</v>
      </c>
      <c r="Y420" s="735">
        <v>0.37</v>
      </c>
      <c r="Z420" s="1131">
        <v>0</v>
      </c>
      <c r="AA420" s="1131">
        <v>-4.4398193359374998E-2</v>
      </c>
      <c r="AB420" s="1131">
        <v>0</v>
      </c>
      <c r="AC420" s="1131">
        <v>-0.10730316162109375</v>
      </c>
      <c r="AD420" s="1131">
        <v>0</v>
      </c>
      <c r="AE420" s="1131">
        <v>6.2904968261718763E-2</v>
      </c>
      <c r="AF420" s="126"/>
      <c r="AG420" s="126"/>
      <c r="AH420" s="126"/>
      <c r="AI420" s="126"/>
      <c r="AJ420" s="126"/>
      <c r="AK420" s="126"/>
      <c r="AL420" s="126">
        <v>420</v>
      </c>
    </row>
    <row r="421" spans="1:38">
      <c r="A421" s="721" t="s">
        <v>1852</v>
      </c>
      <c r="B421" s="722">
        <v>14</v>
      </c>
      <c r="C421" s="722">
        <v>1408</v>
      </c>
      <c r="D421" s="722">
        <v>140815</v>
      </c>
      <c r="E421" s="721">
        <v>1408159020</v>
      </c>
      <c r="F421" s="721" t="s">
        <v>600</v>
      </c>
      <c r="G421" s="1127">
        <v>1143513054</v>
      </c>
      <c r="H421" s="1128">
        <v>0</v>
      </c>
      <c r="I421" s="1128">
        <v>1143513053.6700001</v>
      </c>
      <c r="J421" s="1128">
        <v>-0.32999992370605469</v>
      </c>
      <c r="K421" s="1128">
        <v>0</v>
      </c>
      <c r="L421" s="1128">
        <v>0</v>
      </c>
      <c r="M421" s="1128">
        <v>-0.32999992370605469</v>
      </c>
      <c r="N421" s="1129">
        <v>0</v>
      </c>
      <c r="O421" s="1128">
        <v>-0.32999992370605469</v>
      </c>
      <c r="P421" s="1127">
        <v>-0.12209997177124023</v>
      </c>
      <c r="Q421" s="1127">
        <v>0</v>
      </c>
      <c r="R421" s="1127">
        <v>0</v>
      </c>
      <c r="S421" s="1127">
        <v>0</v>
      </c>
      <c r="T421" s="1130">
        <v>0</v>
      </c>
      <c r="U421" s="1130">
        <v>0</v>
      </c>
      <c r="V421" s="1130">
        <v>0</v>
      </c>
      <c r="W421" s="1127">
        <v>0</v>
      </c>
      <c r="X421" s="1130">
        <v>-0.12209997177124023</v>
      </c>
      <c r="Y421" s="735">
        <v>0.37</v>
      </c>
      <c r="Z421" s="1131">
        <v>0</v>
      </c>
      <c r="AA421" s="1131">
        <v>-0.12209997177124023</v>
      </c>
      <c r="AB421" s="1131">
        <v>0</v>
      </c>
      <c r="AC421" s="1131">
        <v>-0.12579999029636382</v>
      </c>
      <c r="AD421" s="1131">
        <v>0</v>
      </c>
      <c r="AE421" s="1131">
        <v>3.7000185251235967E-3</v>
      </c>
      <c r="AF421" s="126"/>
      <c r="AG421" s="126"/>
      <c r="AH421" s="126"/>
      <c r="AI421" s="126"/>
      <c r="AJ421" s="126"/>
      <c r="AK421" s="126"/>
      <c r="AL421" s="126">
        <v>421</v>
      </c>
    </row>
    <row r="422" spans="1:38">
      <c r="A422" s="721" t="s">
        <v>1852</v>
      </c>
      <c r="B422" s="722">
        <v>14</v>
      </c>
      <c r="C422" s="722">
        <v>1408</v>
      </c>
      <c r="D422" s="722">
        <v>140815</v>
      </c>
      <c r="E422" s="721">
        <v>1408159021</v>
      </c>
      <c r="F422" s="721" t="s">
        <v>601</v>
      </c>
      <c r="G422" s="1127">
        <v>1048475963</v>
      </c>
      <c r="H422" s="1128">
        <v>0</v>
      </c>
      <c r="I422" s="1128">
        <v>1048475962.5599999</v>
      </c>
      <c r="J422" s="1128">
        <v>-0.44000005722045898</v>
      </c>
      <c r="K422" s="1128">
        <v>0</v>
      </c>
      <c r="L422" s="1128">
        <v>0</v>
      </c>
      <c r="M422" s="1128">
        <v>-0.44000005722045898</v>
      </c>
      <c r="N422" s="1129">
        <v>0</v>
      </c>
      <c r="O422" s="1128">
        <v>-0.44000005722045898</v>
      </c>
      <c r="P422" s="1127">
        <v>-0.16280002117156983</v>
      </c>
      <c r="Q422" s="1127">
        <v>0</v>
      </c>
      <c r="R422" s="1127">
        <v>0</v>
      </c>
      <c r="S422" s="1127">
        <v>0</v>
      </c>
      <c r="T422" s="1130">
        <v>0</v>
      </c>
      <c r="U422" s="1130">
        <v>0</v>
      </c>
      <c r="V422" s="1130">
        <v>0</v>
      </c>
      <c r="W422" s="1127">
        <v>0</v>
      </c>
      <c r="X422" s="1130">
        <v>-0.16280002117156983</v>
      </c>
      <c r="Y422" s="735">
        <v>0.37</v>
      </c>
      <c r="Z422" s="1131">
        <v>0</v>
      </c>
      <c r="AA422" s="1131">
        <v>-0.16280002117156983</v>
      </c>
      <c r="AB422" s="1131">
        <v>1.1099989414215087E-2</v>
      </c>
      <c r="AC422" s="1131">
        <v>0</v>
      </c>
      <c r="AD422" s="1131">
        <v>-1.1099989414215087E-2</v>
      </c>
      <c r="AE422" s="1131">
        <v>-0.16280002117156983</v>
      </c>
      <c r="AF422" s="126"/>
      <c r="AG422" s="126"/>
      <c r="AH422" s="126"/>
      <c r="AI422" s="126"/>
      <c r="AJ422" s="126"/>
      <c r="AK422" s="126"/>
      <c r="AL422" s="126">
        <v>422</v>
      </c>
    </row>
    <row r="423" spans="1:38">
      <c r="A423" s="721" t="s">
        <v>1852</v>
      </c>
      <c r="B423" s="722">
        <v>14</v>
      </c>
      <c r="C423" s="722">
        <v>1408</v>
      </c>
      <c r="D423" s="722">
        <v>140815</v>
      </c>
      <c r="E423" s="721">
        <v>1408159542</v>
      </c>
      <c r="F423" s="721" t="s">
        <v>3976</v>
      </c>
      <c r="G423" s="1127">
        <v>10387002</v>
      </c>
      <c r="H423" s="1128">
        <v>0</v>
      </c>
      <c r="I423" s="1128">
        <v>10387002</v>
      </c>
      <c r="J423" s="1128">
        <v>0</v>
      </c>
      <c r="K423" s="1128">
        <v>0</v>
      </c>
      <c r="L423" s="1128">
        <v>0</v>
      </c>
      <c r="M423" s="1128">
        <v>0</v>
      </c>
      <c r="N423" s="1129">
        <v>0</v>
      </c>
      <c r="O423" s="1128">
        <v>0</v>
      </c>
      <c r="P423" s="1127">
        <v>0</v>
      </c>
      <c r="Q423" s="1127">
        <v>0</v>
      </c>
      <c r="R423" s="1127">
        <v>0</v>
      </c>
      <c r="S423" s="1127">
        <v>0</v>
      </c>
      <c r="T423" s="1130">
        <v>0</v>
      </c>
      <c r="U423" s="1130">
        <v>0</v>
      </c>
      <c r="V423" s="1130">
        <v>0</v>
      </c>
      <c r="W423" s="1127">
        <v>0</v>
      </c>
      <c r="X423" s="1130">
        <v>0</v>
      </c>
      <c r="Y423" s="735">
        <v>0</v>
      </c>
      <c r="Z423" s="1131">
        <v>0</v>
      </c>
      <c r="AA423" s="1131">
        <v>0</v>
      </c>
      <c r="AB423" s="1131">
        <v>0</v>
      </c>
      <c r="AC423" s="1131">
        <v>0</v>
      </c>
      <c r="AD423" s="1131">
        <v>0</v>
      </c>
      <c r="AE423" s="1131">
        <v>0</v>
      </c>
      <c r="AF423" s="126"/>
      <c r="AG423" s="126"/>
      <c r="AH423" s="126"/>
      <c r="AI423" s="126"/>
      <c r="AJ423" s="126"/>
      <c r="AK423" s="126"/>
      <c r="AL423" s="126">
        <v>423</v>
      </c>
    </row>
    <row r="424" spans="1:38">
      <c r="A424" s="721" t="s">
        <v>1852</v>
      </c>
      <c r="B424" s="722">
        <v>14</v>
      </c>
      <c r="C424" s="722">
        <v>1408</v>
      </c>
      <c r="D424" s="722">
        <v>140815</v>
      </c>
      <c r="E424" s="721">
        <v>1408159601</v>
      </c>
      <c r="F424" s="721" t="s">
        <v>598</v>
      </c>
      <c r="G424" s="1127">
        <v>54308171442</v>
      </c>
      <c r="H424" s="1128">
        <v>0</v>
      </c>
      <c r="I424" s="1128">
        <v>54308171442.169998</v>
      </c>
      <c r="J424" s="1128">
        <v>0.1699981689453125</v>
      </c>
      <c r="K424" s="1128">
        <v>0</v>
      </c>
      <c r="L424" s="1128">
        <v>0.1699981689453125</v>
      </c>
      <c r="M424" s="1128">
        <v>0</v>
      </c>
      <c r="N424" s="1129">
        <v>0</v>
      </c>
      <c r="O424" s="1128">
        <v>0.1699981689453125</v>
      </c>
      <c r="P424" s="1127">
        <v>6.2899322509765626E-2</v>
      </c>
      <c r="Q424" s="1127">
        <v>0</v>
      </c>
      <c r="R424" s="1127">
        <v>0</v>
      </c>
      <c r="S424" s="1127">
        <v>0</v>
      </c>
      <c r="T424" s="1130">
        <v>0</v>
      </c>
      <c r="U424" s="1130">
        <v>0</v>
      </c>
      <c r="V424" s="1130">
        <v>0</v>
      </c>
      <c r="W424" s="1127">
        <v>0</v>
      </c>
      <c r="X424" s="1130">
        <v>6.2899322509765626E-2</v>
      </c>
      <c r="Y424" s="735">
        <v>0.37</v>
      </c>
      <c r="Z424" s="1131">
        <v>6.2899322509765626E-2</v>
      </c>
      <c r="AA424" s="1131">
        <v>0</v>
      </c>
      <c r="AB424" s="1131">
        <v>0</v>
      </c>
      <c r="AC424" s="1131">
        <v>-0.18129920959472656</v>
      </c>
      <c r="AD424" s="1131">
        <v>6.2899322509765626E-2</v>
      </c>
      <c r="AE424" s="1131">
        <v>0.18129920959472656</v>
      </c>
      <c r="AF424" s="126"/>
      <c r="AG424" s="126"/>
      <c r="AH424" s="126"/>
      <c r="AI424" s="126"/>
      <c r="AJ424" s="126"/>
      <c r="AK424" s="126"/>
      <c r="AL424" s="126">
        <v>424</v>
      </c>
    </row>
    <row r="425" spans="1:38">
      <c r="A425" s="721" t="s">
        <v>1891</v>
      </c>
      <c r="B425" s="722">
        <v>14</v>
      </c>
      <c r="C425" s="722">
        <v>1408</v>
      </c>
      <c r="D425" s="722">
        <v>140815</v>
      </c>
      <c r="E425" s="721">
        <v>1408159602</v>
      </c>
      <c r="F425" s="721" t="s">
        <v>602</v>
      </c>
      <c r="G425" s="1127">
        <v>1824020701</v>
      </c>
      <c r="H425" s="1128">
        <v>0</v>
      </c>
      <c r="I425" s="1128">
        <v>1824020700.9300001</v>
      </c>
      <c r="J425" s="1128">
        <v>-6.9999933242797852E-2</v>
      </c>
      <c r="K425" s="1128">
        <v>0</v>
      </c>
      <c r="L425" s="1128">
        <v>0</v>
      </c>
      <c r="M425" s="1128">
        <v>-6.9999933242797852E-2</v>
      </c>
      <c r="N425" s="1129">
        <v>0</v>
      </c>
      <c r="O425" s="1128">
        <v>-6.9999933242797852E-2</v>
      </c>
      <c r="P425" s="1127">
        <v>-2.5899975299835204E-2</v>
      </c>
      <c r="Q425" s="1127">
        <v>0</v>
      </c>
      <c r="R425" s="1127">
        <v>0</v>
      </c>
      <c r="S425" s="1127">
        <v>0</v>
      </c>
      <c r="T425" s="1130">
        <v>0</v>
      </c>
      <c r="U425" s="1130">
        <v>0</v>
      </c>
      <c r="V425" s="1130">
        <v>0</v>
      </c>
      <c r="W425" s="1127">
        <v>0</v>
      </c>
      <c r="X425" s="1130">
        <v>-2.5899975299835204E-2</v>
      </c>
      <c r="Y425" s="735">
        <v>0.37</v>
      </c>
      <c r="Z425" s="1131">
        <v>0</v>
      </c>
      <c r="AA425" s="1131">
        <v>-2.5899975299835204E-2</v>
      </c>
      <c r="AB425" s="1131">
        <v>0</v>
      </c>
      <c r="AC425" s="1131">
        <v>-0.17390001058578491</v>
      </c>
      <c r="AD425" s="1131">
        <v>0</v>
      </c>
      <c r="AE425" s="1131">
        <v>0.14800003528594971</v>
      </c>
      <c r="AF425" s="126"/>
      <c r="AG425" s="126"/>
      <c r="AH425" s="126"/>
      <c r="AI425" s="126"/>
      <c r="AJ425" s="126"/>
      <c r="AK425" s="126"/>
      <c r="AL425" s="126">
        <v>425</v>
      </c>
    </row>
    <row r="426" spans="1:38">
      <c r="A426" s="721" t="s">
        <v>1852</v>
      </c>
      <c r="B426" s="722">
        <v>14</v>
      </c>
      <c r="C426" s="722">
        <v>1408</v>
      </c>
      <c r="D426" s="722">
        <v>140815</v>
      </c>
      <c r="E426" s="721">
        <v>1408159603</v>
      </c>
      <c r="F426" s="721" t="s">
        <v>599</v>
      </c>
      <c r="G426" s="1127">
        <v>21912778124</v>
      </c>
      <c r="H426" s="1128">
        <v>0</v>
      </c>
      <c r="I426" s="1128">
        <v>21912778124.259998</v>
      </c>
      <c r="J426" s="1128">
        <v>0.25999832153320313</v>
      </c>
      <c r="K426" s="1128">
        <v>0</v>
      </c>
      <c r="L426" s="1128">
        <v>0.25999832153320313</v>
      </c>
      <c r="M426" s="1128">
        <v>0</v>
      </c>
      <c r="N426" s="1129">
        <v>0</v>
      </c>
      <c r="O426" s="1128">
        <v>0.25999832153320313</v>
      </c>
      <c r="P426" s="1127">
        <v>9.6199378967285157E-2</v>
      </c>
      <c r="Q426" s="1127">
        <v>0</v>
      </c>
      <c r="R426" s="1127">
        <v>0</v>
      </c>
      <c r="S426" s="1127">
        <v>0</v>
      </c>
      <c r="T426" s="1130">
        <v>0</v>
      </c>
      <c r="U426" s="1130">
        <v>0</v>
      </c>
      <c r="V426" s="1130">
        <v>0</v>
      </c>
      <c r="W426" s="1127">
        <v>0</v>
      </c>
      <c r="X426" s="1130">
        <v>9.6199378967285157E-2</v>
      </c>
      <c r="Y426" s="735">
        <v>0.37</v>
      </c>
      <c r="Z426" s="1131">
        <v>9.6199378967285157E-2</v>
      </c>
      <c r="AA426" s="1131">
        <v>0</v>
      </c>
      <c r="AB426" s="1131">
        <v>5.1799774169921875E-2</v>
      </c>
      <c r="AC426" s="1131">
        <v>0</v>
      </c>
      <c r="AD426" s="1131">
        <v>4.4399604797363282E-2</v>
      </c>
      <c r="AE426" s="1131">
        <v>0</v>
      </c>
      <c r="AF426" s="126"/>
      <c r="AG426" s="126"/>
      <c r="AH426" s="126"/>
      <c r="AI426" s="126"/>
      <c r="AJ426" s="126"/>
      <c r="AK426" s="126"/>
      <c r="AL426" s="126">
        <v>426</v>
      </c>
    </row>
    <row r="427" spans="1:38">
      <c r="A427" s="721" t="s">
        <v>1891</v>
      </c>
      <c r="B427" s="722">
        <v>14</v>
      </c>
      <c r="C427" s="722">
        <v>1408</v>
      </c>
      <c r="D427" s="722">
        <v>140815</v>
      </c>
      <c r="E427" s="721">
        <v>1408159604</v>
      </c>
      <c r="F427" s="721" t="s">
        <v>3977</v>
      </c>
      <c r="G427" s="1127">
        <v>23362494</v>
      </c>
      <c r="H427" s="1128">
        <v>0</v>
      </c>
      <c r="I427" s="1128">
        <v>23362494.079999998</v>
      </c>
      <c r="J427" s="1128">
        <v>7.9999998211860657E-2</v>
      </c>
      <c r="K427" s="1128">
        <v>0</v>
      </c>
      <c r="L427" s="1128">
        <v>7.9999998211860657E-2</v>
      </c>
      <c r="M427" s="1128">
        <v>0</v>
      </c>
      <c r="N427" s="1129">
        <v>0</v>
      </c>
      <c r="O427" s="1128">
        <v>7.9999998211860657E-2</v>
      </c>
      <c r="P427" s="1127">
        <v>2.9599999338388444E-2</v>
      </c>
      <c r="Q427" s="1127">
        <v>0</v>
      </c>
      <c r="R427" s="1127">
        <v>0</v>
      </c>
      <c r="S427" s="1127">
        <v>0</v>
      </c>
      <c r="T427" s="1130">
        <v>0</v>
      </c>
      <c r="U427" s="1130">
        <v>0</v>
      </c>
      <c r="V427" s="1130">
        <v>0</v>
      </c>
      <c r="W427" s="1127">
        <v>0</v>
      </c>
      <c r="X427" s="1130">
        <v>2.9599999338388444E-2</v>
      </c>
      <c r="Y427" s="735">
        <v>0.37</v>
      </c>
      <c r="Z427" s="1131">
        <v>2.9599999338388444E-2</v>
      </c>
      <c r="AA427" s="1131">
        <v>0</v>
      </c>
      <c r="AB427" s="1131">
        <v>0</v>
      </c>
      <c r="AC427" s="1131">
        <v>-9.2499999999999999E-2</v>
      </c>
      <c r="AD427" s="1131">
        <v>2.9599999338388444E-2</v>
      </c>
      <c r="AE427" s="1131">
        <v>9.2499999999999999E-2</v>
      </c>
      <c r="AF427" s="126"/>
      <c r="AG427" s="126"/>
      <c r="AH427" s="126"/>
      <c r="AI427" s="126"/>
      <c r="AJ427" s="126"/>
      <c r="AK427" s="126"/>
      <c r="AL427" s="126">
        <v>427</v>
      </c>
    </row>
    <row r="428" spans="1:38">
      <c r="A428" s="721" t="s">
        <v>1852</v>
      </c>
      <c r="B428" s="722">
        <v>14</v>
      </c>
      <c r="C428" s="722">
        <v>1408</v>
      </c>
      <c r="D428" s="722">
        <v>140815</v>
      </c>
      <c r="E428" s="721">
        <v>1408159606</v>
      </c>
      <c r="F428" s="721" t="s">
        <v>3978</v>
      </c>
      <c r="G428" s="1127">
        <v>1817222296</v>
      </c>
      <c r="H428" s="1128">
        <v>0</v>
      </c>
      <c r="I428" s="1128">
        <v>1817222295.72</v>
      </c>
      <c r="J428" s="1128">
        <v>-0.27999997138977051</v>
      </c>
      <c r="K428" s="1128">
        <v>0</v>
      </c>
      <c r="L428" s="1128">
        <v>0</v>
      </c>
      <c r="M428" s="1128">
        <v>-0.27999997138977051</v>
      </c>
      <c r="N428" s="1129">
        <v>0</v>
      </c>
      <c r="O428" s="1128">
        <v>-0.27999997138977051</v>
      </c>
      <c r="P428" s="1127">
        <v>-0.10359998941421508</v>
      </c>
      <c r="Q428" s="1127">
        <v>0</v>
      </c>
      <c r="R428" s="1127">
        <v>0</v>
      </c>
      <c r="S428" s="1127">
        <v>0</v>
      </c>
      <c r="T428" s="1130">
        <v>0</v>
      </c>
      <c r="U428" s="1130">
        <v>0</v>
      </c>
      <c r="V428" s="1130">
        <v>0</v>
      </c>
      <c r="W428" s="1127">
        <v>0</v>
      </c>
      <c r="X428" s="1130">
        <v>-0.10359998941421508</v>
      </c>
      <c r="Y428" s="735">
        <v>0.37</v>
      </c>
      <c r="Z428" s="1131">
        <v>0</v>
      </c>
      <c r="AA428" s="1131">
        <v>-0.10359998941421508</v>
      </c>
      <c r="AB428" s="1131">
        <v>1.8499982357025147E-2</v>
      </c>
      <c r="AC428" s="1131">
        <v>0</v>
      </c>
      <c r="AD428" s="1131">
        <v>-1.8499982357025147E-2</v>
      </c>
      <c r="AE428" s="1131">
        <v>-0.10359998941421508</v>
      </c>
      <c r="AF428" s="126"/>
      <c r="AG428" s="126"/>
      <c r="AH428" s="126"/>
      <c r="AI428" s="126"/>
      <c r="AJ428" s="126"/>
      <c r="AK428" s="126"/>
      <c r="AL428" s="126">
        <v>428</v>
      </c>
    </row>
    <row r="429" spans="1:38">
      <c r="A429" s="721" t="s">
        <v>1891</v>
      </c>
      <c r="B429" s="722">
        <v>14</v>
      </c>
      <c r="C429" s="722">
        <v>1408</v>
      </c>
      <c r="D429" s="722">
        <v>140815</v>
      </c>
      <c r="E429" s="721">
        <v>1408159701</v>
      </c>
      <c r="F429" s="721" t="s">
        <v>1899</v>
      </c>
      <c r="G429" s="1127">
        <v>0</v>
      </c>
      <c r="H429" s="1128">
        <v>0</v>
      </c>
      <c r="I429" s="1128">
        <v>0</v>
      </c>
      <c r="J429" s="1128">
        <v>0</v>
      </c>
      <c r="K429" s="1128">
        <v>0</v>
      </c>
      <c r="L429" s="1128">
        <v>0</v>
      </c>
      <c r="M429" s="1128">
        <v>0</v>
      </c>
      <c r="N429" s="1129">
        <v>0</v>
      </c>
      <c r="O429" s="1128">
        <v>0</v>
      </c>
      <c r="P429" s="1127">
        <v>0</v>
      </c>
      <c r="Q429" s="1127">
        <v>0</v>
      </c>
      <c r="R429" s="1127">
        <v>0</v>
      </c>
      <c r="S429" s="1127">
        <v>0</v>
      </c>
      <c r="T429" s="1130">
        <v>0</v>
      </c>
      <c r="U429" s="1130">
        <v>0</v>
      </c>
      <c r="V429" s="1130">
        <v>0</v>
      </c>
      <c r="W429" s="1127">
        <v>0</v>
      </c>
      <c r="X429" s="1130">
        <v>0</v>
      </c>
      <c r="Y429" s="735">
        <v>0</v>
      </c>
      <c r="Z429" s="1131">
        <v>0</v>
      </c>
      <c r="AA429" s="1131">
        <v>0</v>
      </c>
      <c r="AB429" s="1131">
        <v>0</v>
      </c>
      <c r="AC429" s="1131">
        <v>0</v>
      </c>
      <c r="AD429" s="1131">
        <v>0</v>
      </c>
      <c r="AE429" s="1131">
        <v>0</v>
      </c>
      <c r="AF429" s="126"/>
      <c r="AG429" s="126"/>
      <c r="AH429" s="126"/>
      <c r="AI429" s="126"/>
      <c r="AJ429" s="126"/>
      <c r="AK429" s="126"/>
      <c r="AL429" s="126">
        <v>429</v>
      </c>
    </row>
    <row r="430" spans="1:38">
      <c r="A430" s="721" t="s">
        <v>1852</v>
      </c>
      <c r="B430" s="722">
        <v>14</v>
      </c>
      <c r="C430" s="722">
        <v>1408</v>
      </c>
      <c r="D430" s="722">
        <v>140815</v>
      </c>
      <c r="E430" s="721">
        <v>1408159800</v>
      </c>
      <c r="F430" s="721" t="s">
        <v>3979</v>
      </c>
      <c r="G430" s="1127">
        <v>16542402</v>
      </c>
      <c r="H430" s="1128">
        <v>0</v>
      </c>
      <c r="I430" s="1128">
        <v>16542401.800000001</v>
      </c>
      <c r="J430" s="1128">
        <v>-0.19999999925494194</v>
      </c>
      <c r="K430" s="1128">
        <v>0</v>
      </c>
      <c r="L430" s="1128">
        <v>0</v>
      </c>
      <c r="M430" s="1128">
        <v>-0.19999999925494194</v>
      </c>
      <c r="N430" s="1129">
        <v>0</v>
      </c>
      <c r="O430" s="1128">
        <v>-0.19999999925494194</v>
      </c>
      <c r="P430" s="1127">
        <v>-7.3999999724328511E-2</v>
      </c>
      <c r="Q430" s="1127">
        <v>0</v>
      </c>
      <c r="R430" s="1127">
        <v>0</v>
      </c>
      <c r="S430" s="1127">
        <v>0</v>
      </c>
      <c r="T430" s="1130">
        <v>0</v>
      </c>
      <c r="U430" s="1130">
        <v>0</v>
      </c>
      <c r="V430" s="1130">
        <v>0</v>
      </c>
      <c r="W430" s="1127">
        <v>0</v>
      </c>
      <c r="X430" s="1130">
        <v>-7.3999999724328511E-2</v>
      </c>
      <c r="Y430" s="735">
        <v>0.36999999999999994</v>
      </c>
      <c r="Z430" s="1131">
        <v>0</v>
      </c>
      <c r="AA430" s="1131">
        <v>-7.3999999724328511E-2</v>
      </c>
      <c r="AB430" s="1131">
        <v>0.11839999735355378</v>
      </c>
      <c r="AC430" s="1131">
        <v>0</v>
      </c>
      <c r="AD430" s="1131">
        <v>-0.11839999735355378</v>
      </c>
      <c r="AE430" s="1131">
        <v>-7.3999999724328511E-2</v>
      </c>
      <c r="AF430" s="126"/>
      <c r="AG430" s="126"/>
      <c r="AH430" s="126"/>
      <c r="AI430" s="126"/>
      <c r="AJ430" s="126"/>
      <c r="AK430" s="126"/>
      <c r="AL430" s="126">
        <v>430</v>
      </c>
    </row>
    <row r="431" spans="1:38">
      <c r="A431" s="721" t="s">
        <v>1852</v>
      </c>
      <c r="B431" s="722">
        <v>14</v>
      </c>
      <c r="C431" s="722">
        <v>1408</v>
      </c>
      <c r="D431" s="722">
        <v>140815</v>
      </c>
      <c r="E431" s="721">
        <v>1408159801</v>
      </c>
      <c r="F431" s="721" t="s">
        <v>3980</v>
      </c>
      <c r="G431" s="1127">
        <v>935741948</v>
      </c>
      <c r="H431" s="1128">
        <v>0</v>
      </c>
      <c r="I431" s="1128">
        <v>935741947.90999997</v>
      </c>
      <c r="J431" s="1128">
        <v>-9.0000033378601074E-2</v>
      </c>
      <c r="K431" s="1128">
        <v>0</v>
      </c>
      <c r="L431" s="1128">
        <v>0</v>
      </c>
      <c r="M431" s="1128">
        <v>-9.0000033378601074E-2</v>
      </c>
      <c r="N431" s="1129">
        <v>0</v>
      </c>
      <c r="O431" s="1128">
        <v>-9.0000033378601074E-2</v>
      </c>
      <c r="P431" s="1127">
        <v>-3.3300012350082397E-2</v>
      </c>
      <c r="Q431" s="1127">
        <v>0</v>
      </c>
      <c r="R431" s="1127">
        <v>0</v>
      </c>
      <c r="S431" s="1127">
        <v>0</v>
      </c>
      <c r="T431" s="1130">
        <v>0</v>
      </c>
      <c r="U431" s="1130">
        <v>0</v>
      </c>
      <c r="V431" s="1130">
        <v>0</v>
      </c>
      <c r="W431" s="1127">
        <v>0</v>
      </c>
      <c r="X431" s="1130">
        <v>-3.3300012350082397E-2</v>
      </c>
      <c r="Y431" s="735">
        <v>0.37</v>
      </c>
      <c r="Z431" s="1131">
        <v>0</v>
      </c>
      <c r="AA431" s="1131">
        <v>-3.3300012350082397E-2</v>
      </c>
      <c r="AB431" s="1131">
        <v>0</v>
      </c>
      <c r="AC431" s="1131">
        <v>-0.17390001058578491</v>
      </c>
      <c r="AD431" s="1131">
        <v>0</v>
      </c>
      <c r="AE431" s="1131">
        <v>0.14059999823570252</v>
      </c>
      <c r="AF431" s="126"/>
      <c r="AG431" s="126"/>
      <c r="AH431" s="126"/>
      <c r="AI431" s="126"/>
      <c r="AJ431" s="126"/>
      <c r="AK431" s="126"/>
      <c r="AL431" s="126">
        <v>431</v>
      </c>
    </row>
    <row r="432" spans="1:38">
      <c r="A432" s="721" t="s">
        <v>1852</v>
      </c>
      <c r="B432" s="722">
        <v>14</v>
      </c>
      <c r="C432" s="722">
        <v>1408</v>
      </c>
      <c r="D432" s="722">
        <v>140815</v>
      </c>
      <c r="E432" s="721">
        <v>1408159802</v>
      </c>
      <c r="F432" s="721" t="s">
        <v>3981</v>
      </c>
      <c r="G432" s="1127">
        <v>9810815403</v>
      </c>
      <c r="H432" s="1128">
        <v>0</v>
      </c>
      <c r="I432" s="1128">
        <v>9810815403.0799999</v>
      </c>
      <c r="J432" s="1128">
        <v>7.9999923706054688E-2</v>
      </c>
      <c r="K432" s="1128">
        <v>0</v>
      </c>
      <c r="L432" s="1128">
        <v>7.9999923706054688E-2</v>
      </c>
      <c r="M432" s="1128">
        <v>0</v>
      </c>
      <c r="N432" s="1129">
        <v>0</v>
      </c>
      <c r="O432" s="1128">
        <v>7.9999923706054688E-2</v>
      </c>
      <c r="P432" s="1127">
        <v>2.9599971771240234E-2</v>
      </c>
      <c r="Q432" s="1127">
        <v>0</v>
      </c>
      <c r="R432" s="1127">
        <v>0</v>
      </c>
      <c r="S432" s="1127">
        <v>0</v>
      </c>
      <c r="T432" s="1130">
        <v>0</v>
      </c>
      <c r="U432" s="1130">
        <v>0</v>
      </c>
      <c r="V432" s="1130">
        <v>0</v>
      </c>
      <c r="W432" s="1127">
        <v>0</v>
      </c>
      <c r="X432" s="1130">
        <v>2.9599971771240234E-2</v>
      </c>
      <c r="Y432" s="735">
        <v>0.37</v>
      </c>
      <c r="Z432" s="1131">
        <v>2.9599971771240234E-2</v>
      </c>
      <c r="AA432" s="1131">
        <v>0</v>
      </c>
      <c r="AB432" s="1131">
        <v>2.9599971771240234E-2</v>
      </c>
      <c r="AC432" s="1131">
        <v>0</v>
      </c>
      <c r="AD432" s="1131">
        <v>0</v>
      </c>
      <c r="AE432" s="1131">
        <v>0</v>
      </c>
      <c r="AF432" s="126"/>
      <c r="AG432" s="126"/>
      <c r="AH432" s="126"/>
      <c r="AI432" s="126"/>
      <c r="AJ432" s="126"/>
      <c r="AK432" s="126"/>
      <c r="AL432" s="126">
        <v>432</v>
      </c>
    </row>
    <row r="433" spans="1:38">
      <c r="A433" s="721" t="s">
        <v>1891</v>
      </c>
      <c r="B433" s="722">
        <v>14</v>
      </c>
      <c r="C433" s="722">
        <v>1408</v>
      </c>
      <c r="D433" s="722">
        <v>140815</v>
      </c>
      <c r="E433" s="721">
        <v>1408159804</v>
      </c>
      <c r="F433" s="721" t="s">
        <v>3982</v>
      </c>
      <c r="G433" s="1127">
        <v>645254086</v>
      </c>
      <c r="H433" s="1128">
        <v>0</v>
      </c>
      <c r="I433" s="1128">
        <v>645254085.75999999</v>
      </c>
      <c r="J433" s="1128">
        <v>-0.24000000953674316</v>
      </c>
      <c r="K433" s="1128">
        <v>0</v>
      </c>
      <c r="L433" s="1128">
        <v>0</v>
      </c>
      <c r="M433" s="1128">
        <v>-0.24000000953674316</v>
      </c>
      <c r="N433" s="1129">
        <v>0</v>
      </c>
      <c r="O433" s="1128">
        <v>-0.24000000953674316</v>
      </c>
      <c r="P433" s="1127">
        <v>-8.8800003528594976E-2</v>
      </c>
      <c r="Q433" s="1127">
        <v>0</v>
      </c>
      <c r="R433" s="1127">
        <v>0</v>
      </c>
      <c r="S433" s="1127">
        <v>0</v>
      </c>
      <c r="T433" s="1130">
        <v>0</v>
      </c>
      <c r="U433" s="1130">
        <v>0</v>
      </c>
      <c r="V433" s="1130">
        <v>0</v>
      </c>
      <c r="W433" s="1127">
        <v>0</v>
      </c>
      <c r="X433" s="1130">
        <v>-8.8800003528594976E-2</v>
      </c>
      <c r="Y433" s="735">
        <v>0.37</v>
      </c>
      <c r="Z433" s="1131">
        <v>0</v>
      </c>
      <c r="AA433" s="1131">
        <v>-8.8800003528594976E-2</v>
      </c>
      <c r="AB433" s="1131">
        <v>0</v>
      </c>
      <c r="AC433" s="1131">
        <v>-8.5100001543760295E-2</v>
      </c>
      <c r="AD433" s="1131">
        <v>0</v>
      </c>
      <c r="AE433" s="1131">
        <v>-3.7000019848346805E-3</v>
      </c>
      <c r="AF433" s="126"/>
      <c r="AG433" s="126"/>
      <c r="AH433" s="126"/>
      <c r="AI433" s="126"/>
      <c r="AJ433" s="126"/>
      <c r="AK433" s="126"/>
      <c r="AL433" s="126">
        <v>433</v>
      </c>
    </row>
    <row r="434" spans="1:38">
      <c r="A434" s="721" t="s">
        <v>1852</v>
      </c>
      <c r="B434" s="722">
        <v>14</v>
      </c>
      <c r="C434" s="722">
        <v>1408</v>
      </c>
      <c r="D434" s="722">
        <v>140815</v>
      </c>
      <c r="E434" s="721">
        <v>1408159805</v>
      </c>
      <c r="F434" s="721" t="s">
        <v>3983</v>
      </c>
      <c r="G434" s="1127">
        <v>178978003</v>
      </c>
      <c r="H434" s="1128">
        <v>0</v>
      </c>
      <c r="I434" s="1128">
        <v>178978002.87</v>
      </c>
      <c r="J434" s="1128">
        <v>-0.12999999523162842</v>
      </c>
      <c r="K434" s="1128">
        <v>0</v>
      </c>
      <c r="L434" s="1128">
        <v>0</v>
      </c>
      <c r="M434" s="1128">
        <v>-0.12999999523162842</v>
      </c>
      <c r="N434" s="1129">
        <v>0</v>
      </c>
      <c r="O434" s="1128">
        <v>-0.12999999523162842</v>
      </c>
      <c r="P434" s="1127">
        <v>-4.8099998235702511E-2</v>
      </c>
      <c r="Q434" s="1127">
        <v>0</v>
      </c>
      <c r="R434" s="1127">
        <v>0</v>
      </c>
      <c r="S434" s="1127">
        <v>0</v>
      </c>
      <c r="T434" s="1130">
        <v>0</v>
      </c>
      <c r="U434" s="1130">
        <v>0</v>
      </c>
      <c r="V434" s="1130">
        <v>0</v>
      </c>
      <c r="W434" s="1127">
        <v>0</v>
      </c>
      <c r="X434" s="1130">
        <v>-4.8099998235702511E-2</v>
      </c>
      <c r="Y434" s="735">
        <v>0.37</v>
      </c>
      <c r="Z434" s="1131">
        <v>0</v>
      </c>
      <c r="AA434" s="1131">
        <v>-4.8099998235702511E-2</v>
      </c>
      <c r="AB434" s="1131">
        <v>6.2900000661611555E-2</v>
      </c>
      <c r="AC434" s="1131">
        <v>0</v>
      </c>
      <c r="AD434" s="1131">
        <v>-6.2900000661611555E-2</v>
      </c>
      <c r="AE434" s="1131">
        <v>-4.8099998235702511E-2</v>
      </c>
      <c r="AF434" s="126"/>
      <c r="AG434" s="126"/>
      <c r="AH434" s="126"/>
      <c r="AI434" s="126"/>
      <c r="AJ434" s="126"/>
      <c r="AK434" s="126"/>
      <c r="AL434" s="126">
        <v>434</v>
      </c>
    </row>
    <row r="435" spans="1:38">
      <c r="A435" s="721" t="s">
        <v>1852</v>
      </c>
      <c r="B435" s="722">
        <v>14</v>
      </c>
      <c r="C435" s="722">
        <v>1408</v>
      </c>
      <c r="D435" s="722">
        <v>140815</v>
      </c>
      <c r="E435" s="721">
        <v>1408159806</v>
      </c>
      <c r="F435" s="721" t="s">
        <v>3984</v>
      </c>
      <c r="G435" s="1127">
        <v>91053469378</v>
      </c>
      <c r="H435" s="1128">
        <v>0</v>
      </c>
      <c r="I435" s="1128">
        <v>91053469378.330002</v>
      </c>
      <c r="J435" s="1128">
        <v>0.3300018310546875</v>
      </c>
      <c r="K435" s="1128">
        <v>0</v>
      </c>
      <c r="L435" s="1128">
        <v>0.3300018310546875</v>
      </c>
      <c r="M435" s="1128">
        <v>0</v>
      </c>
      <c r="N435" s="1129">
        <v>0</v>
      </c>
      <c r="O435" s="1128">
        <v>0.3300018310546875</v>
      </c>
      <c r="P435" s="1127">
        <v>0.12210067749023437</v>
      </c>
      <c r="Q435" s="1127">
        <v>0</v>
      </c>
      <c r="R435" s="1127">
        <v>0</v>
      </c>
      <c r="S435" s="1127">
        <v>0</v>
      </c>
      <c r="T435" s="1130">
        <v>0</v>
      </c>
      <c r="U435" s="1130">
        <v>0</v>
      </c>
      <c r="V435" s="1130">
        <v>0</v>
      </c>
      <c r="W435" s="1127">
        <v>0</v>
      </c>
      <c r="X435" s="1130">
        <v>0.12210067749023437</v>
      </c>
      <c r="Y435" s="735">
        <v>0.37</v>
      </c>
      <c r="Z435" s="1131">
        <v>0.12210067749023437</v>
      </c>
      <c r="AA435" s="1131">
        <v>0</v>
      </c>
      <c r="AB435" s="1131">
        <v>5.9201354980468752E-2</v>
      </c>
      <c r="AC435" s="1131">
        <v>0</v>
      </c>
      <c r="AD435" s="1131">
        <v>6.2899322509765626E-2</v>
      </c>
      <c r="AE435" s="1131">
        <v>0</v>
      </c>
      <c r="AF435" s="126"/>
      <c r="AG435" s="126"/>
      <c r="AH435" s="126"/>
      <c r="AI435" s="126"/>
      <c r="AJ435" s="126"/>
      <c r="AK435" s="126"/>
      <c r="AL435" s="126">
        <v>435</v>
      </c>
    </row>
    <row r="436" spans="1:38">
      <c r="A436" s="721" t="s">
        <v>1852</v>
      </c>
      <c r="B436" s="722">
        <v>14</v>
      </c>
      <c r="C436" s="722">
        <v>1408</v>
      </c>
      <c r="D436" s="722">
        <v>140815</v>
      </c>
      <c r="E436" s="721">
        <v>1408159807</v>
      </c>
      <c r="F436" s="721" t="s">
        <v>3985</v>
      </c>
      <c r="G436" s="1127">
        <v>23379530022</v>
      </c>
      <c r="H436" s="1128">
        <v>0</v>
      </c>
      <c r="I436" s="1128">
        <v>23379530021.59</v>
      </c>
      <c r="J436" s="1128">
        <v>-0.40999984741210938</v>
      </c>
      <c r="K436" s="1128">
        <v>0</v>
      </c>
      <c r="L436" s="1128">
        <v>0</v>
      </c>
      <c r="M436" s="1128">
        <v>-0.40999984741210938</v>
      </c>
      <c r="N436" s="1129">
        <v>0</v>
      </c>
      <c r="O436" s="1128">
        <v>-0.40999984741210938</v>
      </c>
      <c r="P436" s="1127">
        <v>-0.15169994354248045</v>
      </c>
      <c r="Q436" s="1127">
        <v>0</v>
      </c>
      <c r="R436" s="1127">
        <v>0</v>
      </c>
      <c r="S436" s="1127">
        <v>0</v>
      </c>
      <c r="T436" s="1130">
        <v>0</v>
      </c>
      <c r="U436" s="1130">
        <v>0</v>
      </c>
      <c r="V436" s="1130">
        <v>0</v>
      </c>
      <c r="W436" s="1127">
        <v>0</v>
      </c>
      <c r="X436" s="1130">
        <v>-0.15169994354248045</v>
      </c>
      <c r="Y436" s="735">
        <v>0.36999999999999994</v>
      </c>
      <c r="Z436" s="1131">
        <v>0</v>
      </c>
      <c r="AA436" s="1131">
        <v>-0.15169994354248045</v>
      </c>
      <c r="AB436" s="1131">
        <v>6.6599980592727662E-2</v>
      </c>
      <c r="AC436" s="1131">
        <v>0</v>
      </c>
      <c r="AD436" s="1131">
        <v>-6.6599980592727662E-2</v>
      </c>
      <c r="AE436" s="1131">
        <v>-0.15169994354248045</v>
      </c>
      <c r="AF436" s="126"/>
      <c r="AG436" s="126"/>
      <c r="AH436" s="126"/>
      <c r="AI436" s="126"/>
      <c r="AJ436" s="126"/>
      <c r="AK436" s="126"/>
      <c r="AL436" s="126">
        <v>436</v>
      </c>
    </row>
    <row r="437" spans="1:38">
      <c r="A437" s="721" t="s">
        <v>1891</v>
      </c>
      <c r="B437" s="722">
        <v>14</v>
      </c>
      <c r="C437" s="722">
        <v>1408</v>
      </c>
      <c r="D437" s="722">
        <v>140815</v>
      </c>
      <c r="E437" s="721">
        <v>1408159809</v>
      </c>
      <c r="F437" s="721" t="s">
        <v>3986</v>
      </c>
      <c r="G437" s="1127">
        <v>-23362494</v>
      </c>
      <c r="H437" s="1128">
        <v>0</v>
      </c>
      <c r="I437" s="1128">
        <v>-23362494.079999998</v>
      </c>
      <c r="J437" s="1128">
        <v>-7.9999998211860657E-2</v>
      </c>
      <c r="K437" s="1128">
        <v>0</v>
      </c>
      <c r="L437" s="1128">
        <v>0</v>
      </c>
      <c r="M437" s="1128">
        <v>-7.9999998211860657E-2</v>
      </c>
      <c r="N437" s="1129">
        <v>0</v>
      </c>
      <c r="O437" s="1128">
        <v>-7.9999998211860657E-2</v>
      </c>
      <c r="P437" s="1127">
        <v>-2.9599999338388444E-2</v>
      </c>
      <c r="Q437" s="1127">
        <v>0</v>
      </c>
      <c r="R437" s="1127">
        <v>0</v>
      </c>
      <c r="S437" s="1127">
        <v>0</v>
      </c>
      <c r="T437" s="1130">
        <v>0</v>
      </c>
      <c r="U437" s="1130">
        <v>0</v>
      </c>
      <c r="V437" s="1130">
        <v>0</v>
      </c>
      <c r="W437" s="1127">
        <v>0</v>
      </c>
      <c r="X437" s="1130">
        <v>-2.9599999338388444E-2</v>
      </c>
      <c r="Y437" s="735">
        <v>0.37</v>
      </c>
      <c r="Z437" s="1131">
        <v>0</v>
      </c>
      <c r="AA437" s="1131">
        <v>-2.9599999338388444E-2</v>
      </c>
      <c r="AB437" s="1131">
        <v>0</v>
      </c>
      <c r="AC437" s="1131">
        <v>0</v>
      </c>
      <c r="AD437" s="1131">
        <v>0</v>
      </c>
      <c r="AE437" s="1131">
        <v>-2.9599999338388444E-2</v>
      </c>
      <c r="AF437" s="126"/>
      <c r="AG437" s="126"/>
      <c r="AH437" s="126"/>
      <c r="AI437" s="126"/>
      <c r="AJ437" s="126"/>
      <c r="AK437" s="126"/>
      <c r="AL437" s="126">
        <v>437</v>
      </c>
    </row>
    <row r="438" spans="1:38">
      <c r="A438" s="721" t="s">
        <v>1852</v>
      </c>
      <c r="B438" s="722">
        <v>14</v>
      </c>
      <c r="C438" s="722">
        <v>1408</v>
      </c>
      <c r="D438" s="722">
        <v>140815</v>
      </c>
      <c r="E438" s="721">
        <v>1408159900</v>
      </c>
      <c r="F438" s="721" t="s">
        <v>3987</v>
      </c>
      <c r="G438" s="1127">
        <v>93090211</v>
      </c>
      <c r="H438" s="1128">
        <v>0</v>
      </c>
      <c r="I438" s="1128">
        <v>93090211.310000002</v>
      </c>
      <c r="J438" s="1128">
        <v>0.31000000238418579</v>
      </c>
      <c r="K438" s="1128">
        <v>0</v>
      </c>
      <c r="L438" s="1128">
        <v>0.31000000238418579</v>
      </c>
      <c r="M438" s="1128">
        <v>0</v>
      </c>
      <c r="N438" s="1129">
        <v>0</v>
      </c>
      <c r="O438" s="1128">
        <v>0.31000000238418579</v>
      </c>
      <c r="P438" s="1127">
        <v>0.11470000088214874</v>
      </c>
      <c r="Q438" s="1127">
        <v>0</v>
      </c>
      <c r="R438" s="1127">
        <v>0</v>
      </c>
      <c r="S438" s="1127">
        <v>0</v>
      </c>
      <c r="T438" s="1130">
        <v>0</v>
      </c>
      <c r="U438" s="1130">
        <v>0</v>
      </c>
      <c r="V438" s="1130">
        <v>0</v>
      </c>
      <c r="W438" s="1127">
        <v>0</v>
      </c>
      <c r="X438" s="1130">
        <v>0.11470000088214874</v>
      </c>
      <c r="Y438" s="735">
        <v>0.37</v>
      </c>
      <c r="Z438" s="1131">
        <v>0.11470000088214874</v>
      </c>
      <c r="AA438" s="1131">
        <v>0</v>
      </c>
      <c r="AB438" s="1131">
        <v>6.2899995148181911E-2</v>
      </c>
      <c r="AC438" s="1131">
        <v>0</v>
      </c>
      <c r="AD438" s="1131">
        <v>5.1800005733966828E-2</v>
      </c>
      <c r="AE438" s="1131">
        <v>0</v>
      </c>
      <c r="AF438" s="126"/>
      <c r="AG438" s="126"/>
      <c r="AH438" s="126"/>
      <c r="AI438" s="126"/>
      <c r="AJ438" s="126"/>
      <c r="AK438" s="126"/>
      <c r="AL438" s="126">
        <v>438</v>
      </c>
    </row>
    <row r="439" spans="1:38">
      <c r="A439" s="721" t="s">
        <v>1852</v>
      </c>
      <c r="B439" s="722">
        <v>14</v>
      </c>
      <c r="C439" s="722">
        <v>1408</v>
      </c>
      <c r="D439" s="722">
        <v>140815</v>
      </c>
      <c r="E439" s="721">
        <v>1408159902</v>
      </c>
      <c r="F439" s="721" t="s">
        <v>3988</v>
      </c>
      <c r="G439" s="1127">
        <v>4376583859</v>
      </c>
      <c r="H439" s="1128">
        <v>0</v>
      </c>
      <c r="I439" s="1128">
        <v>4376583859.4200001</v>
      </c>
      <c r="J439" s="1128">
        <v>0.42000007629394531</v>
      </c>
      <c r="K439" s="1128">
        <v>0</v>
      </c>
      <c r="L439" s="1128">
        <v>0.42000007629394531</v>
      </c>
      <c r="M439" s="1128">
        <v>0</v>
      </c>
      <c r="N439" s="1129">
        <v>0</v>
      </c>
      <c r="O439" s="1128">
        <v>0.42000007629394531</v>
      </c>
      <c r="P439" s="1127">
        <v>0.15540002822875976</v>
      </c>
      <c r="Q439" s="1127">
        <v>0</v>
      </c>
      <c r="R439" s="1127">
        <v>0</v>
      </c>
      <c r="S439" s="1127">
        <v>0</v>
      </c>
      <c r="T439" s="1130">
        <v>0</v>
      </c>
      <c r="U439" s="1130">
        <v>0</v>
      </c>
      <c r="V439" s="1130">
        <v>0</v>
      </c>
      <c r="W439" s="1127">
        <v>0</v>
      </c>
      <c r="X439" s="1130">
        <v>0.15540002822875976</v>
      </c>
      <c r="Y439" s="735">
        <v>0.37</v>
      </c>
      <c r="Z439" s="1131">
        <v>0.15540002822875976</v>
      </c>
      <c r="AA439" s="1131">
        <v>0</v>
      </c>
      <c r="AB439" s="1131">
        <v>2.5899887084960938E-2</v>
      </c>
      <c r="AC439" s="1131">
        <v>0</v>
      </c>
      <c r="AD439" s="1131">
        <v>0.12950014114379882</v>
      </c>
      <c r="AE439" s="1131">
        <v>0</v>
      </c>
      <c r="AF439" s="126"/>
      <c r="AG439" s="126"/>
      <c r="AH439" s="126"/>
      <c r="AI439" s="126"/>
      <c r="AJ439" s="126"/>
      <c r="AK439" s="126"/>
      <c r="AL439" s="126">
        <v>439</v>
      </c>
    </row>
    <row r="440" spans="1:38">
      <c r="A440" s="721" t="s">
        <v>1852</v>
      </c>
      <c r="B440" s="722">
        <v>14</v>
      </c>
      <c r="C440" s="722">
        <v>1408</v>
      </c>
      <c r="D440" s="722">
        <v>140820</v>
      </c>
      <c r="E440" s="721">
        <v>1408207120</v>
      </c>
      <c r="F440" s="721" t="s">
        <v>1900</v>
      </c>
      <c r="G440" s="1127">
        <v>0</v>
      </c>
      <c r="H440" s="1128">
        <v>0</v>
      </c>
      <c r="I440" s="1128">
        <v>0</v>
      </c>
      <c r="J440" s="1128">
        <v>0</v>
      </c>
      <c r="K440" s="1128">
        <v>0</v>
      </c>
      <c r="L440" s="1128">
        <v>0</v>
      </c>
      <c r="M440" s="1128">
        <v>0</v>
      </c>
      <c r="N440" s="1129">
        <v>0</v>
      </c>
      <c r="O440" s="1128">
        <v>0</v>
      </c>
      <c r="P440" s="1127">
        <v>0</v>
      </c>
      <c r="Q440" s="1127">
        <v>0</v>
      </c>
      <c r="R440" s="1127">
        <v>0</v>
      </c>
      <c r="S440" s="1127">
        <v>0</v>
      </c>
      <c r="T440" s="1130">
        <v>0</v>
      </c>
      <c r="U440" s="1130">
        <v>0</v>
      </c>
      <c r="V440" s="1130">
        <v>0</v>
      </c>
      <c r="W440" s="1127">
        <v>0</v>
      </c>
      <c r="X440" s="1130">
        <v>0</v>
      </c>
      <c r="Y440" s="735">
        <v>0</v>
      </c>
      <c r="Z440" s="1131">
        <v>0</v>
      </c>
      <c r="AA440" s="1131">
        <v>0</v>
      </c>
      <c r="AB440" s="1131">
        <v>0</v>
      </c>
      <c r="AC440" s="1131">
        <v>0</v>
      </c>
      <c r="AD440" s="1131">
        <v>0</v>
      </c>
      <c r="AE440" s="1131">
        <v>0</v>
      </c>
      <c r="AF440" s="126"/>
      <c r="AG440" s="126"/>
      <c r="AH440" s="126"/>
      <c r="AI440" s="126"/>
      <c r="AJ440" s="126"/>
      <c r="AK440" s="126"/>
      <c r="AL440" s="126">
        <v>440</v>
      </c>
    </row>
    <row r="441" spans="1:38">
      <c r="A441" s="721" t="s">
        <v>1891</v>
      </c>
      <c r="B441" s="722">
        <v>14</v>
      </c>
      <c r="C441" s="722">
        <v>1408</v>
      </c>
      <c r="D441" s="722">
        <v>140820</v>
      </c>
      <c r="E441" s="721">
        <v>1408207200</v>
      </c>
      <c r="F441" s="721" t="s">
        <v>603</v>
      </c>
      <c r="G441" s="1127">
        <v>17198355</v>
      </c>
      <c r="H441" s="1128">
        <v>0</v>
      </c>
      <c r="I441" s="1128">
        <v>0</v>
      </c>
      <c r="J441" s="1128">
        <v>-17198355</v>
      </c>
      <c r="K441" s="1128">
        <v>0</v>
      </c>
      <c r="L441" s="1128">
        <v>0</v>
      </c>
      <c r="M441" s="1128">
        <v>-17198355</v>
      </c>
      <c r="N441" s="1129">
        <v>0</v>
      </c>
      <c r="O441" s="1128">
        <v>-17198355</v>
      </c>
      <c r="P441" s="1127">
        <v>-6363391.3499999996</v>
      </c>
      <c r="Q441" s="1127">
        <v>0</v>
      </c>
      <c r="R441" s="1127">
        <v>0</v>
      </c>
      <c r="S441" s="1127">
        <v>0</v>
      </c>
      <c r="T441" s="1130">
        <v>0</v>
      </c>
      <c r="U441" s="1130">
        <v>0</v>
      </c>
      <c r="V441" s="1130">
        <v>0</v>
      </c>
      <c r="W441" s="1127">
        <v>0</v>
      </c>
      <c r="X441" s="1130">
        <v>-6363391.3499999996</v>
      </c>
      <c r="Y441" s="735">
        <v>0.37</v>
      </c>
      <c r="Z441" s="1131">
        <v>0</v>
      </c>
      <c r="AA441" s="1131">
        <v>-6363391.3499999996</v>
      </c>
      <c r="AB441" s="1131">
        <v>0</v>
      </c>
      <c r="AC441" s="1131">
        <v>-10035587.8258</v>
      </c>
      <c r="AD441" s="1131">
        <v>0</v>
      </c>
      <c r="AE441" s="1131">
        <v>3672196.4758000001</v>
      </c>
      <c r="AF441" s="126"/>
      <c r="AG441" s="126"/>
      <c r="AH441" s="126"/>
      <c r="AI441" s="126"/>
      <c r="AJ441" s="126"/>
      <c r="AK441" s="126"/>
      <c r="AL441" s="126">
        <v>441</v>
      </c>
    </row>
    <row r="442" spans="1:38">
      <c r="A442" s="721" t="s">
        <v>1852</v>
      </c>
      <c r="B442" s="722">
        <v>14</v>
      </c>
      <c r="C442" s="722">
        <v>1408</v>
      </c>
      <c r="D442" s="722">
        <v>140820</v>
      </c>
      <c r="E442" s="721">
        <v>1408207201</v>
      </c>
      <c r="F442" s="721" t="s">
        <v>3989</v>
      </c>
      <c r="G442" s="1127">
        <v>0</v>
      </c>
      <c r="H442" s="1128">
        <v>0</v>
      </c>
      <c r="I442" s="1128">
        <v>0</v>
      </c>
      <c r="J442" s="1128">
        <v>0</v>
      </c>
      <c r="K442" s="1128">
        <v>0</v>
      </c>
      <c r="L442" s="1128">
        <v>0</v>
      </c>
      <c r="M442" s="1128">
        <v>0</v>
      </c>
      <c r="N442" s="1129">
        <v>0</v>
      </c>
      <c r="O442" s="1128">
        <v>0</v>
      </c>
      <c r="P442" s="1127">
        <v>0</v>
      </c>
      <c r="Q442" s="1127">
        <v>0</v>
      </c>
      <c r="R442" s="1127">
        <v>0</v>
      </c>
      <c r="S442" s="1127">
        <v>0</v>
      </c>
      <c r="T442" s="1130">
        <v>0</v>
      </c>
      <c r="U442" s="1130">
        <v>0</v>
      </c>
      <c r="V442" s="1130">
        <v>0</v>
      </c>
      <c r="W442" s="1127">
        <v>0</v>
      </c>
      <c r="X442" s="1130">
        <v>0</v>
      </c>
      <c r="Y442" s="735">
        <v>0</v>
      </c>
      <c r="Z442" s="1131">
        <v>0</v>
      </c>
      <c r="AA442" s="1131">
        <v>0</v>
      </c>
      <c r="AB442" s="1131">
        <v>0</v>
      </c>
      <c r="AC442" s="1131">
        <v>0</v>
      </c>
      <c r="AD442" s="1131">
        <v>0</v>
      </c>
      <c r="AE442" s="1131">
        <v>0</v>
      </c>
      <c r="AF442" s="126"/>
      <c r="AG442" s="126"/>
      <c r="AH442" s="126"/>
      <c r="AI442" s="126"/>
      <c r="AJ442" s="126"/>
      <c r="AK442" s="126"/>
      <c r="AL442" s="126">
        <v>442</v>
      </c>
    </row>
    <row r="443" spans="1:38">
      <c r="A443" s="721" t="s">
        <v>1852</v>
      </c>
      <c r="B443" s="722">
        <v>14</v>
      </c>
      <c r="C443" s="722">
        <v>1408</v>
      </c>
      <c r="D443" s="722">
        <v>140820</v>
      </c>
      <c r="E443" s="721">
        <v>1408209001</v>
      </c>
      <c r="F443" s="721" t="s">
        <v>604</v>
      </c>
      <c r="G443" s="1127">
        <v>12377946640</v>
      </c>
      <c r="H443" s="1128">
        <v>0</v>
      </c>
      <c r="I443" s="1128">
        <v>12377946640.450001</v>
      </c>
      <c r="J443" s="1128">
        <v>0.45000076293945313</v>
      </c>
      <c r="K443" s="1128">
        <v>0</v>
      </c>
      <c r="L443" s="1128">
        <v>0.45000076293945313</v>
      </c>
      <c r="M443" s="1128">
        <v>0</v>
      </c>
      <c r="N443" s="1129">
        <v>0</v>
      </c>
      <c r="O443" s="1128">
        <v>0.45000076293945313</v>
      </c>
      <c r="P443" s="1127">
        <v>0.16650028228759767</v>
      </c>
      <c r="Q443" s="1127">
        <v>0</v>
      </c>
      <c r="R443" s="1127">
        <v>0</v>
      </c>
      <c r="S443" s="1127">
        <v>0</v>
      </c>
      <c r="T443" s="1130">
        <v>0</v>
      </c>
      <c r="U443" s="1130">
        <v>0</v>
      </c>
      <c r="V443" s="1130">
        <v>0</v>
      </c>
      <c r="W443" s="1127">
        <v>0</v>
      </c>
      <c r="X443" s="1130">
        <v>0.16650028228759767</v>
      </c>
      <c r="Y443" s="735">
        <v>0.37000000000000005</v>
      </c>
      <c r="Z443" s="1131">
        <v>0.16650028228759767</v>
      </c>
      <c r="AA443" s="1131">
        <v>0</v>
      </c>
      <c r="AB443" s="1131">
        <v>0</v>
      </c>
      <c r="AC443" s="1131">
        <v>-0.14799985885620118</v>
      </c>
      <c r="AD443" s="1131">
        <v>0.16650028228759767</v>
      </c>
      <c r="AE443" s="1131">
        <v>0.14799985885620118</v>
      </c>
      <c r="AF443" s="126"/>
      <c r="AG443" s="126"/>
      <c r="AH443" s="126"/>
      <c r="AI443" s="126"/>
      <c r="AJ443" s="126"/>
      <c r="AK443" s="126"/>
      <c r="AL443" s="126">
        <v>443</v>
      </c>
    </row>
    <row r="444" spans="1:38">
      <c r="A444" s="721" t="s">
        <v>1852</v>
      </c>
      <c r="B444" s="722">
        <v>14</v>
      </c>
      <c r="C444" s="722">
        <v>1408</v>
      </c>
      <c r="D444" s="722">
        <v>140820</v>
      </c>
      <c r="E444" s="721">
        <v>1408209003</v>
      </c>
      <c r="F444" s="721" t="s">
        <v>605</v>
      </c>
      <c r="G444" s="1127">
        <v>199083316019</v>
      </c>
      <c r="H444" s="1128">
        <v>0</v>
      </c>
      <c r="I444" s="1128">
        <v>199083316018.82001</v>
      </c>
      <c r="J444" s="1128">
        <v>-0.17999267578125</v>
      </c>
      <c r="K444" s="1128">
        <v>0</v>
      </c>
      <c r="L444" s="1128">
        <v>0</v>
      </c>
      <c r="M444" s="1128">
        <v>-0.17999267578125</v>
      </c>
      <c r="N444" s="1129">
        <v>0</v>
      </c>
      <c r="O444" s="1128">
        <v>-0.17999267578125</v>
      </c>
      <c r="P444" s="1127">
        <v>-6.6597290039062493E-2</v>
      </c>
      <c r="Q444" s="1127">
        <v>0</v>
      </c>
      <c r="R444" s="1127">
        <v>0</v>
      </c>
      <c r="S444" s="1127">
        <v>0</v>
      </c>
      <c r="T444" s="1130">
        <v>0</v>
      </c>
      <c r="U444" s="1130">
        <v>0</v>
      </c>
      <c r="V444" s="1130">
        <v>0</v>
      </c>
      <c r="W444" s="1127">
        <v>0</v>
      </c>
      <c r="X444" s="1130">
        <v>-6.6597290039062493E-2</v>
      </c>
      <c r="Y444" s="735">
        <v>0.36999999999999994</v>
      </c>
      <c r="Z444" s="1131">
        <v>0</v>
      </c>
      <c r="AA444" s="1131">
        <v>-6.6597290039062493E-2</v>
      </c>
      <c r="AB444" s="1131">
        <v>0</v>
      </c>
      <c r="AC444" s="1131">
        <v>-0.136898193359375</v>
      </c>
      <c r="AD444" s="1131">
        <v>0</v>
      </c>
      <c r="AE444" s="1131">
        <v>7.0300903320312511E-2</v>
      </c>
      <c r="AF444" s="126"/>
      <c r="AG444" s="126"/>
      <c r="AH444" s="126"/>
      <c r="AI444" s="126"/>
      <c r="AJ444" s="126"/>
      <c r="AK444" s="126"/>
      <c r="AL444" s="126">
        <v>444</v>
      </c>
    </row>
    <row r="445" spans="1:38">
      <c r="A445" s="721" t="s">
        <v>1852</v>
      </c>
      <c r="B445" s="722">
        <v>14</v>
      </c>
      <c r="C445" s="722">
        <v>1408</v>
      </c>
      <c r="D445" s="722">
        <v>140820</v>
      </c>
      <c r="E445" s="721">
        <v>1408209020</v>
      </c>
      <c r="F445" s="721" t="s">
        <v>606</v>
      </c>
      <c r="G445" s="1127">
        <v>372907587</v>
      </c>
      <c r="H445" s="1128">
        <v>0</v>
      </c>
      <c r="I445" s="1128">
        <v>372907586.88</v>
      </c>
      <c r="J445" s="1128">
        <v>-0.12000000476837158</v>
      </c>
      <c r="K445" s="1128">
        <v>0</v>
      </c>
      <c r="L445" s="1128">
        <v>0</v>
      </c>
      <c r="M445" s="1128">
        <v>-0.12000000476837158</v>
      </c>
      <c r="N445" s="1129">
        <v>0</v>
      </c>
      <c r="O445" s="1128">
        <v>-0.12000000476837158</v>
      </c>
      <c r="P445" s="1127">
        <v>-4.4400001764297488E-2</v>
      </c>
      <c r="Q445" s="1127">
        <v>0</v>
      </c>
      <c r="R445" s="1127">
        <v>0</v>
      </c>
      <c r="S445" s="1127">
        <v>0</v>
      </c>
      <c r="T445" s="1130">
        <v>0</v>
      </c>
      <c r="U445" s="1130">
        <v>0</v>
      </c>
      <c r="V445" s="1130">
        <v>0</v>
      </c>
      <c r="W445" s="1127">
        <v>0</v>
      </c>
      <c r="X445" s="1130">
        <v>-4.4400001764297488E-2</v>
      </c>
      <c r="Y445" s="735">
        <v>0.37</v>
      </c>
      <c r="Z445" s="1131">
        <v>0</v>
      </c>
      <c r="AA445" s="1131">
        <v>-4.4400001764297488E-2</v>
      </c>
      <c r="AB445" s="1131">
        <v>0.17390001058578491</v>
      </c>
      <c r="AC445" s="1131">
        <v>0</v>
      </c>
      <c r="AD445" s="1131">
        <v>-0.17390001058578491</v>
      </c>
      <c r="AE445" s="1131">
        <v>-4.4400001764297488E-2</v>
      </c>
      <c r="AF445" s="126"/>
      <c r="AG445" s="126"/>
      <c r="AH445" s="126"/>
      <c r="AI445" s="126"/>
      <c r="AJ445" s="126"/>
      <c r="AK445" s="126"/>
      <c r="AL445" s="126">
        <v>445</v>
      </c>
    </row>
    <row r="446" spans="1:38">
      <c r="A446" s="721" t="s">
        <v>1852</v>
      </c>
      <c r="B446" s="722">
        <v>14</v>
      </c>
      <c r="C446" s="722">
        <v>1408</v>
      </c>
      <c r="D446" s="722">
        <v>140820</v>
      </c>
      <c r="E446" s="721">
        <v>1408209021</v>
      </c>
      <c r="F446" s="721" t="s">
        <v>3990</v>
      </c>
      <c r="G446" s="1127">
        <v>1597953501</v>
      </c>
      <c r="H446" s="1128">
        <v>0</v>
      </c>
      <c r="I446" s="1128">
        <v>1597953501.1700001</v>
      </c>
      <c r="J446" s="1128">
        <v>0.17000007629394531</v>
      </c>
      <c r="K446" s="1128">
        <v>0</v>
      </c>
      <c r="L446" s="1128">
        <v>0.17000007629394531</v>
      </c>
      <c r="M446" s="1128">
        <v>0</v>
      </c>
      <c r="N446" s="1129">
        <v>0</v>
      </c>
      <c r="O446" s="1128">
        <v>0.17000007629394531</v>
      </c>
      <c r="P446" s="1127">
        <v>6.2900028228759772E-2</v>
      </c>
      <c r="Q446" s="1127">
        <v>0</v>
      </c>
      <c r="R446" s="1127">
        <v>0</v>
      </c>
      <c r="S446" s="1127">
        <v>0</v>
      </c>
      <c r="T446" s="1130">
        <v>0</v>
      </c>
      <c r="U446" s="1130">
        <v>0</v>
      </c>
      <c r="V446" s="1130">
        <v>0</v>
      </c>
      <c r="W446" s="1127">
        <v>0</v>
      </c>
      <c r="X446" s="1130">
        <v>6.2900028228759772E-2</v>
      </c>
      <c r="Y446" s="735">
        <v>0.37000000000000005</v>
      </c>
      <c r="Z446" s="1131">
        <v>6.2900028228759772E-2</v>
      </c>
      <c r="AA446" s="1131">
        <v>0</v>
      </c>
      <c r="AB446" s="1131">
        <v>5.9200031757354735E-2</v>
      </c>
      <c r="AC446" s="1131">
        <v>0</v>
      </c>
      <c r="AD446" s="1131">
        <v>3.6999964714050371E-3</v>
      </c>
      <c r="AE446" s="1131">
        <v>0</v>
      </c>
      <c r="AF446" s="126"/>
      <c r="AG446" s="126"/>
      <c r="AH446" s="126"/>
      <c r="AI446" s="126"/>
      <c r="AJ446" s="126"/>
      <c r="AK446" s="126"/>
      <c r="AL446" s="126">
        <v>446</v>
      </c>
    </row>
    <row r="447" spans="1:38">
      <c r="A447" s="721" t="s">
        <v>1852</v>
      </c>
      <c r="B447" s="722">
        <v>14</v>
      </c>
      <c r="C447" s="722">
        <v>1408</v>
      </c>
      <c r="D447" s="722">
        <v>140820</v>
      </c>
      <c r="E447" s="721">
        <v>1408209542</v>
      </c>
      <c r="F447" s="721" t="s">
        <v>607</v>
      </c>
      <c r="G447" s="1127">
        <v>20764598</v>
      </c>
      <c r="H447" s="1128">
        <v>0</v>
      </c>
      <c r="I447" s="1128">
        <v>20764598</v>
      </c>
      <c r="J447" s="1128">
        <v>0</v>
      </c>
      <c r="K447" s="1128">
        <v>0</v>
      </c>
      <c r="L447" s="1128">
        <v>0</v>
      </c>
      <c r="M447" s="1128">
        <v>0</v>
      </c>
      <c r="N447" s="1129">
        <v>0</v>
      </c>
      <c r="O447" s="1128">
        <v>0</v>
      </c>
      <c r="P447" s="1127">
        <v>0</v>
      </c>
      <c r="Q447" s="1127">
        <v>0</v>
      </c>
      <c r="R447" s="1127">
        <v>0</v>
      </c>
      <c r="S447" s="1127">
        <v>0</v>
      </c>
      <c r="T447" s="1130">
        <v>0</v>
      </c>
      <c r="U447" s="1130">
        <v>0</v>
      </c>
      <c r="V447" s="1130">
        <v>0</v>
      </c>
      <c r="W447" s="1127">
        <v>0</v>
      </c>
      <c r="X447" s="1130">
        <v>0</v>
      </c>
      <c r="Y447" s="735">
        <v>0</v>
      </c>
      <c r="Z447" s="1131">
        <v>0</v>
      </c>
      <c r="AA447" s="1131">
        <v>0</v>
      </c>
      <c r="AB447" s="1131">
        <v>0</v>
      </c>
      <c r="AC447" s="1131">
        <v>0</v>
      </c>
      <c r="AD447" s="1131">
        <v>0</v>
      </c>
      <c r="AE447" s="1131">
        <v>0</v>
      </c>
      <c r="AF447" s="126"/>
      <c r="AG447" s="126"/>
      <c r="AH447" s="126"/>
      <c r="AI447" s="126"/>
      <c r="AJ447" s="126"/>
      <c r="AK447" s="126"/>
      <c r="AL447" s="126">
        <v>447</v>
      </c>
    </row>
    <row r="448" spans="1:38">
      <c r="A448" s="721" t="s">
        <v>1852</v>
      </c>
      <c r="B448" s="722">
        <v>14</v>
      </c>
      <c r="C448" s="722">
        <v>1408</v>
      </c>
      <c r="D448" s="722">
        <v>140820</v>
      </c>
      <c r="E448" s="721">
        <v>1408209601</v>
      </c>
      <c r="F448" s="721" t="s">
        <v>604</v>
      </c>
      <c r="G448" s="1127">
        <v>41028417144</v>
      </c>
      <c r="H448" s="1128">
        <v>0</v>
      </c>
      <c r="I448" s="1128">
        <v>41028417143.949997</v>
      </c>
      <c r="J448" s="1128">
        <v>-5.00030517578125E-2</v>
      </c>
      <c r="K448" s="1128">
        <v>0</v>
      </c>
      <c r="L448" s="1128">
        <v>0</v>
      </c>
      <c r="M448" s="1128">
        <v>-5.00030517578125E-2</v>
      </c>
      <c r="N448" s="1129">
        <v>0</v>
      </c>
      <c r="O448" s="1128">
        <v>-5.00030517578125E-2</v>
      </c>
      <c r="P448" s="1127">
        <v>-1.8501129150390625E-2</v>
      </c>
      <c r="Q448" s="1127">
        <v>0</v>
      </c>
      <c r="R448" s="1127">
        <v>0</v>
      </c>
      <c r="S448" s="1127">
        <v>0</v>
      </c>
      <c r="T448" s="1130">
        <v>0</v>
      </c>
      <c r="U448" s="1130">
        <v>0</v>
      </c>
      <c r="V448" s="1130">
        <v>0</v>
      </c>
      <c r="W448" s="1127">
        <v>0</v>
      </c>
      <c r="X448" s="1130">
        <v>-1.8501129150390625E-2</v>
      </c>
      <c r="Y448" s="735">
        <v>0.37</v>
      </c>
      <c r="Z448" s="1131">
        <v>0</v>
      </c>
      <c r="AA448" s="1131">
        <v>-1.8501129150390625E-2</v>
      </c>
      <c r="AB448" s="1131">
        <v>8.5101242065429683E-2</v>
      </c>
      <c r="AC448" s="1131">
        <v>0</v>
      </c>
      <c r="AD448" s="1131">
        <v>-8.5101242065429683E-2</v>
      </c>
      <c r="AE448" s="1131">
        <v>-1.8501129150390625E-2</v>
      </c>
      <c r="AF448" s="126"/>
      <c r="AG448" s="126"/>
      <c r="AH448" s="126"/>
      <c r="AI448" s="126"/>
      <c r="AJ448" s="126"/>
      <c r="AK448" s="126"/>
      <c r="AL448" s="126">
        <v>448</v>
      </c>
    </row>
    <row r="449" spans="1:38">
      <c r="A449" s="721" t="s">
        <v>1891</v>
      </c>
      <c r="B449" s="722">
        <v>14</v>
      </c>
      <c r="C449" s="722">
        <v>1408</v>
      </c>
      <c r="D449" s="722">
        <v>140820</v>
      </c>
      <c r="E449" s="721">
        <v>1408209602</v>
      </c>
      <c r="F449" s="721" t="s">
        <v>608</v>
      </c>
      <c r="G449" s="1127">
        <v>1329501099</v>
      </c>
      <c r="H449" s="1128">
        <v>0</v>
      </c>
      <c r="I449" s="1128">
        <v>1329501098.76</v>
      </c>
      <c r="J449" s="1128">
        <v>-0.24000000953674316</v>
      </c>
      <c r="K449" s="1128">
        <v>0</v>
      </c>
      <c r="L449" s="1128">
        <v>0</v>
      </c>
      <c r="M449" s="1128">
        <v>-0.24000000953674316</v>
      </c>
      <c r="N449" s="1129">
        <v>0</v>
      </c>
      <c r="O449" s="1128">
        <v>-0.24000000953674316</v>
      </c>
      <c r="P449" s="1127">
        <v>-8.8800003528594976E-2</v>
      </c>
      <c r="Q449" s="1127">
        <v>0</v>
      </c>
      <c r="R449" s="1127">
        <v>0</v>
      </c>
      <c r="S449" s="1127">
        <v>0</v>
      </c>
      <c r="T449" s="1130">
        <v>0</v>
      </c>
      <c r="U449" s="1130">
        <v>0</v>
      </c>
      <c r="V449" s="1130">
        <v>0</v>
      </c>
      <c r="W449" s="1127">
        <v>0</v>
      </c>
      <c r="X449" s="1130">
        <v>-8.8800003528594976E-2</v>
      </c>
      <c r="Y449" s="735">
        <v>0.37</v>
      </c>
      <c r="Z449" s="1131">
        <v>0</v>
      </c>
      <c r="AA449" s="1131">
        <v>-8.8800003528594976E-2</v>
      </c>
      <c r="AB449" s="1131">
        <v>0</v>
      </c>
      <c r="AC449" s="1131">
        <v>-0.16650001764297484</v>
      </c>
      <c r="AD449" s="1131">
        <v>0</v>
      </c>
      <c r="AE449" s="1131">
        <v>7.7700014114379864E-2</v>
      </c>
      <c r="AF449" s="126"/>
      <c r="AG449" s="126"/>
      <c r="AH449" s="126"/>
      <c r="AI449" s="126"/>
      <c r="AJ449" s="126"/>
      <c r="AK449" s="126"/>
      <c r="AL449" s="126">
        <v>449</v>
      </c>
    </row>
    <row r="450" spans="1:38">
      <c r="A450" s="721" t="s">
        <v>1852</v>
      </c>
      <c r="B450" s="722">
        <v>14</v>
      </c>
      <c r="C450" s="722">
        <v>1408</v>
      </c>
      <c r="D450" s="722">
        <v>140820</v>
      </c>
      <c r="E450" s="721">
        <v>1408209603</v>
      </c>
      <c r="F450" s="721" t="s">
        <v>609</v>
      </c>
      <c r="G450" s="1127">
        <v>26558695493</v>
      </c>
      <c r="H450" s="1128">
        <v>0</v>
      </c>
      <c r="I450" s="1128">
        <v>26558695492.599998</v>
      </c>
      <c r="J450" s="1128">
        <v>-0.40000152587890625</v>
      </c>
      <c r="K450" s="1128">
        <v>0</v>
      </c>
      <c r="L450" s="1128">
        <v>0</v>
      </c>
      <c r="M450" s="1128">
        <v>-0.40000152587890625</v>
      </c>
      <c r="N450" s="1129">
        <v>0</v>
      </c>
      <c r="O450" s="1128">
        <v>-0.40000152587890625</v>
      </c>
      <c r="P450" s="1127">
        <v>-0.14800056457519531</v>
      </c>
      <c r="Q450" s="1127">
        <v>0</v>
      </c>
      <c r="R450" s="1127">
        <v>0</v>
      </c>
      <c r="S450" s="1127">
        <v>0</v>
      </c>
      <c r="T450" s="1130">
        <v>0</v>
      </c>
      <c r="U450" s="1130">
        <v>0</v>
      </c>
      <c r="V450" s="1130">
        <v>0</v>
      </c>
      <c r="W450" s="1127">
        <v>0</v>
      </c>
      <c r="X450" s="1130">
        <v>-0.14800056457519531</v>
      </c>
      <c r="Y450" s="735">
        <v>0.37</v>
      </c>
      <c r="Z450" s="1131">
        <v>0</v>
      </c>
      <c r="AA450" s="1131">
        <v>-0.14800056457519531</v>
      </c>
      <c r="AB450" s="1131">
        <v>0</v>
      </c>
      <c r="AC450" s="1131">
        <v>-1.4800338745117188E-2</v>
      </c>
      <c r="AD450" s="1131">
        <v>0</v>
      </c>
      <c r="AE450" s="1131">
        <v>-0.13320022583007812</v>
      </c>
      <c r="AF450" s="126"/>
      <c r="AG450" s="126"/>
      <c r="AH450" s="126"/>
      <c r="AI450" s="126"/>
      <c r="AJ450" s="126"/>
      <c r="AK450" s="126"/>
      <c r="AL450" s="126">
        <v>450</v>
      </c>
    </row>
    <row r="451" spans="1:38">
      <c r="A451" s="721" t="s">
        <v>1852</v>
      </c>
      <c r="B451" s="722">
        <v>14</v>
      </c>
      <c r="C451" s="722">
        <v>1408</v>
      </c>
      <c r="D451" s="722">
        <v>140820</v>
      </c>
      <c r="E451" s="721">
        <v>1408209604</v>
      </c>
      <c r="F451" s="721" t="s">
        <v>1893</v>
      </c>
      <c r="G451" s="1127">
        <v>0</v>
      </c>
      <c r="H451" s="1128">
        <v>0</v>
      </c>
      <c r="I451" s="1128">
        <v>0</v>
      </c>
      <c r="J451" s="1128">
        <v>0</v>
      </c>
      <c r="K451" s="1128">
        <v>0</v>
      </c>
      <c r="L451" s="1128">
        <v>0</v>
      </c>
      <c r="M451" s="1128">
        <v>0</v>
      </c>
      <c r="N451" s="1129">
        <v>0</v>
      </c>
      <c r="O451" s="1128">
        <v>0</v>
      </c>
      <c r="P451" s="1127">
        <v>0</v>
      </c>
      <c r="Q451" s="1127">
        <v>0</v>
      </c>
      <c r="R451" s="1127">
        <v>0</v>
      </c>
      <c r="S451" s="1127">
        <v>0</v>
      </c>
      <c r="T451" s="1130">
        <v>0</v>
      </c>
      <c r="U451" s="1130">
        <v>0</v>
      </c>
      <c r="V451" s="1130">
        <v>0</v>
      </c>
      <c r="W451" s="1127">
        <v>0</v>
      </c>
      <c r="X451" s="1130">
        <v>0</v>
      </c>
      <c r="Y451" s="735">
        <v>0</v>
      </c>
      <c r="Z451" s="1131">
        <v>0</v>
      </c>
      <c r="AA451" s="1131">
        <v>0</v>
      </c>
      <c r="AB451" s="1131">
        <v>4.4400001764297488E-2</v>
      </c>
      <c r="AC451" s="1131">
        <v>0</v>
      </c>
      <c r="AD451" s="1131">
        <v>-4.4400001764297488E-2</v>
      </c>
      <c r="AE451" s="1131">
        <v>0</v>
      </c>
      <c r="AF451" s="126"/>
      <c r="AG451" s="126"/>
      <c r="AH451" s="126"/>
      <c r="AI451" s="126"/>
      <c r="AJ451" s="126"/>
      <c r="AK451" s="126"/>
      <c r="AL451" s="126">
        <v>451</v>
      </c>
    </row>
    <row r="452" spans="1:38">
      <c r="A452" s="721" t="s">
        <v>1852</v>
      </c>
      <c r="B452" s="722">
        <v>14</v>
      </c>
      <c r="C452" s="722">
        <v>1408</v>
      </c>
      <c r="D452" s="722">
        <v>140820</v>
      </c>
      <c r="E452" s="721">
        <v>1408209606</v>
      </c>
      <c r="F452" s="721" t="s">
        <v>3991</v>
      </c>
      <c r="G452" s="1127">
        <v>2611560275</v>
      </c>
      <c r="H452" s="1128">
        <v>0</v>
      </c>
      <c r="I452" s="1128">
        <v>2611560275.0900002</v>
      </c>
      <c r="J452" s="1128">
        <v>9.0000152587890625E-2</v>
      </c>
      <c r="K452" s="1128">
        <v>0</v>
      </c>
      <c r="L452" s="1128">
        <v>9.0000152587890625E-2</v>
      </c>
      <c r="M452" s="1128">
        <v>0</v>
      </c>
      <c r="N452" s="1129">
        <v>0</v>
      </c>
      <c r="O452" s="1128">
        <v>9.0000152587890625E-2</v>
      </c>
      <c r="P452" s="1127">
        <v>3.3300056457519531E-2</v>
      </c>
      <c r="Q452" s="1127">
        <v>0</v>
      </c>
      <c r="R452" s="1127">
        <v>0</v>
      </c>
      <c r="S452" s="1127">
        <v>0</v>
      </c>
      <c r="T452" s="1130">
        <v>0</v>
      </c>
      <c r="U452" s="1130">
        <v>0</v>
      </c>
      <c r="V452" s="1130">
        <v>0</v>
      </c>
      <c r="W452" s="1127">
        <v>0</v>
      </c>
      <c r="X452" s="1130">
        <v>3.3300056457519531E-2</v>
      </c>
      <c r="Y452" s="735">
        <v>0.37</v>
      </c>
      <c r="Z452" s="1131">
        <v>3.3300056457519531E-2</v>
      </c>
      <c r="AA452" s="1131">
        <v>0</v>
      </c>
      <c r="AB452" s="1131">
        <v>7.3999929428100589E-2</v>
      </c>
      <c r="AC452" s="1131">
        <v>0</v>
      </c>
      <c r="AD452" s="1131">
        <v>-4.0699872970581058E-2</v>
      </c>
      <c r="AE452" s="1131">
        <v>0</v>
      </c>
      <c r="AF452" s="126"/>
      <c r="AG452" s="126"/>
      <c r="AH452" s="126"/>
      <c r="AI452" s="126"/>
      <c r="AJ452" s="126"/>
      <c r="AK452" s="126"/>
      <c r="AL452" s="126">
        <v>452</v>
      </c>
    </row>
    <row r="453" spans="1:38">
      <c r="A453" s="721" t="s">
        <v>1891</v>
      </c>
      <c r="B453" s="722">
        <v>14</v>
      </c>
      <c r="C453" s="722">
        <v>1408</v>
      </c>
      <c r="D453" s="722">
        <v>140820</v>
      </c>
      <c r="E453" s="721">
        <v>1408209701</v>
      </c>
      <c r="F453" s="721" t="s">
        <v>608</v>
      </c>
      <c r="G453" s="1127">
        <v>0</v>
      </c>
      <c r="H453" s="1128">
        <v>0</v>
      </c>
      <c r="I453" s="1128">
        <v>0</v>
      </c>
      <c r="J453" s="1128">
        <v>0</v>
      </c>
      <c r="K453" s="1128">
        <v>0</v>
      </c>
      <c r="L453" s="1128">
        <v>0</v>
      </c>
      <c r="M453" s="1128">
        <v>0</v>
      </c>
      <c r="N453" s="1129">
        <v>0</v>
      </c>
      <c r="O453" s="1128">
        <v>0</v>
      </c>
      <c r="P453" s="1127">
        <v>0</v>
      </c>
      <c r="Q453" s="1127">
        <v>0</v>
      </c>
      <c r="R453" s="1127">
        <v>0</v>
      </c>
      <c r="S453" s="1127">
        <v>0</v>
      </c>
      <c r="T453" s="1130">
        <v>0</v>
      </c>
      <c r="U453" s="1130">
        <v>0</v>
      </c>
      <c r="V453" s="1130">
        <v>0</v>
      </c>
      <c r="W453" s="1127">
        <v>0</v>
      </c>
      <c r="X453" s="1130">
        <v>0</v>
      </c>
      <c r="Y453" s="735">
        <v>0</v>
      </c>
      <c r="Z453" s="1131">
        <v>0</v>
      </c>
      <c r="AA453" s="1131">
        <v>0</v>
      </c>
      <c r="AB453" s="1131">
        <v>0</v>
      </c>
      <c r="AC453" s="1131">
        <v>0</v>
      </c>
      <c r="AD453" s="1131">
        <v>0</v>
      </c>
      <c r="AE453" s="1131">
        <v>0</v>
      </c>
      <c r="AF453" s="126"/>
      <c r="AG453" s="126"/>
      <c r="AH453" s="126"/>
      <c r="AI453" s="126"/>
      <c r="AJ453" s="126"/>
      <c r="AK453" s="126"/>
      <c r="AL453" s="126">
        <v>453</v>
      </c>
    </row>
    <row r="454" spans="1:38">
      <c r="A454" s="721" t="s">
        <v>1852</v>
      </c>
      <c r="B454" s="722">
        <v>14</v>
      </c>
      <c r="C454" s="722">
        <v>1408</v>
      </c>
      <c r="D454" s="722">
        <v>140820</v>
      </c>
      <c r="E454" s="721">
        <v>1408209800</v>
      </c>
      <c r="F454" s="721" t="s">
        <v>3992</v>
      </c>
      <c r="G454" s="1127">
        <v>83804390</v>
      </c>
      <c r="H454" s="1128">
        <v>0</v>
      </c>
      <c r="I454" s="1128">
        <v>83804389.780000001</v>
      </c>
      <c r="J454" s="1128">
        <v>-0.2199999988079071</v>
      </c>
      <c r="K454" s="1128">
        <v>0</v>
      </c>
      <c r="L454" s="1128">
        <v>0</v>
      </c>
      <c r="M454" s="1128">
        <v>-0.2199999988079071</v>
      </c>
      <c r="N454" s="1129">
        <v>0</v>
      </c>
      <c r="O454" s="1128">
        <v>-0.2199999988079071</v>
      </c>
      <c r="P454" s="1127">
        <v>-8.1399999558925629E-2</v>
      </c>
      <c r="Q454" s="1127">
        <v>0</v>
      </c>
      <c r="R454" s="1127">
        <v>0</v>
      </c>
      <c r="S454" s="1127">
        <v>0</v>
      </c>
      <c r="T454" s="1130">
        <v>0</v>
      </c>
      <c r="U454" s="1130">
        <v>0</v>
      </c>
      <c r="V454" s="1130">
        <v>0</v>
      </c>
      <c r="W454" s="1127">
        <v>0</v>
      </c>
      <c r="X454" s="1130">
        <v>-8.1399999558925629E-2</v>
      </c>
      <c r="Y454" s="735">
        <v>0.37</v>
      </c>
      <c r="Z454" s="1131">
        <v>0</v>
      </c>
      <c r="AA454" s="1131">
        <v>-8.1399999558925629E-2</v>
      </c>
      <c r="AB454" s="1131">
        <v>5.1799994707107541E-2</v>
      </c>
      <c r="AC454" s="1131">
        <v>0</v>
      </c>
      <c r="AD454" s="1131">
        <v>-5.1799994707107541E-2</v>
      </c>
      <c r="AE454" s="1131">
        <v>-8.1399999558925629E-2</v>
      </c>
      <c r="AF454" s="126"/>
      <c r="AG454" s="126"/>
      <c r="AH454" s="126"/>
      <c r="AI454" s="126"/>
      <c r="AJ454" s="126"/>
      <c r="AK454" s="126"/>
      <c r="AL454" s="126">
        <v>454</v>
      </c>
    </row>
    <row r="455" spans="1:38">
      <c r="A455" s="721" t="s">
        <v>1852</v>
      </c>
      <c r="B455" s="722">
        <v>14</v>
      </c>
      <c r="C455" s="722">
        <v>1408</v>
      </c>
      <c r="D455" s="722">
        <v>140820</v>
      </c>
      <c r="E455" s="721">
        <v>1408209801</v>
      </c>
      <c r="F455" s="721" t="s">
        <v>3993</v>
      </c>
      <c r="G455" s="1127">
        <v>1157395259</v>
      </c>
      <c r="H455" s="1128">
        <v>0</v>
      </c>
      <c r="I455" s="1128">
        <v>1157395259.4400001</v>
      </c>
      <c r="J455" s="1128">
        <v>0.44000005722045898</v>
      </c>
      <c r="K455" s="1128">
        <v>0</v>
      </c>
      <c r="L455" s="1128">
        <v>0.44000005722045898</v>
      </c>
      <c r="M455" s="1128">
        <v>0</v>
      </c>
      <c r="N455" s="1129">
        <v>0</v>
      </c>
      <c r="O455" s="1128">
        <v>0.44000005722045898</v>
      </c>
      <c r="P455" s="1127">
        <v>0.16280002117156983</v>
      </c>
      <c r="Q455" s="1127">
        <v>0</v>
      </c>
      <c r="R455" s="1127">
        <v>0</v>
      </c>
      <c r="S455" s="1127">
        <v>0</v>
      </c>
      <c r="T455" s="1130">
        <v>0</v>
      </c>
      <c r="U455" s="1130">
        <v>0</v>
      </c>
      <c r="V455" s="1130">
        <v>0</v>
      </c>
      <c r="W455" s="1127">
        <v>0</v>
      </c>
      <c r="X455" s="1130">
        <v>0.16280002117156983</v>
      </c>
      <c r="Y455" s="735">
        <v>0.37</v>
      </c>
      <c r="Z455" s="1131">
        <v>0.16280002117156983</v>
      </c>
      <c r="AA455" s="1131">
        <v>0</v>
      </c>
      <c r="AB455" s="1131">
        <v>0.13689995765686036</v>
      </c>
      <c r="AC455" s="1131">
        <v>0</v>
      </c>
      <c r="AD455" s="1131">
        <v>2.590006351470947E-2</v>
      </c>
      <c r="AE455" s="1131">
        <v>0</v>
      </c>
      <c r="AF455" s="126"/>
      <c r="AG455" s="126"/>
      <c r="AH455" s="126"/>
      <c r="AI455" s="126"/>
      <c r="AJ455" s="126"/>
      <c r="AK455" s="126"/>
      <c r="AL455" s="126">
        <v>455</v>
      </c>
    </row>
    <row r="456" spans="1:38">
      <c r="A456" s="721" t="s">
        <v>1852</v>
      </c>
      <c r="B456" s="722">
        <v>14</v>
      </c>
      <c r="C456" s="722">
        <v>1408</v>
      </c>
      <c r="D456" s="722">
        <v>140820</v>
      </c>
      <c r="E456" s="721">
        <v>1408209802</v>
      </c>
      <c r="F456" s="721" t="s">
        <v>3994</v>
      </c>
      <c r="G456" s="1127">
        <v>16667274484</v>
      </c>
      <c r="H456" s="1128">
        <v>0</v>
      </c>
      <c r="I456" s="1128">
        <v>16667274484.41</v>
      </c>
      <c r="J456" s="1128">
        <v>0.40999984741210938</v>
      </c>
      <c r="K456" s="1128">
        <v>0</v>
      </c>
      <c r="L456" s="1128">
        <v>0.40999984741210938</v>
      </c>
      <c r="M456" s="1128">
        <v>0</v>
      </c>
      <c r="N456" s="1129">
        <v>0</v>
      </c>
      <c r="O456" s="1128">
        <v>0.40999984741210938</v>
      </c>
      <c r="P456" s="1127">
        <v>0.15169994354248045</v>
      </c>
      <c r="Q456" s="1127">
        <v>0</v>
      </c>
      <c r="R456" s="1127">
        <v>0</v>
      </c>
      <c r="S456" s="1127">
        <v>0</v>
      </c>
      <c r="T456" s="1130">
        <v>0</v>
      </c>
      <c r="U456" s="1130">
        <v>0</v>
      </c>
      <c r="V456" s="1130">
        <v>0</v>
      </c>
      <c r="W456" s="1127">
        <v>0</v>
      </c>
      <c r="X456" s="1130">
        <v>0.15169994354248045</v>
      </c>
      <c r="Y456" s="735">
        <v>0.36999999999999994</v>
      </c>
      <c r="Z456" s="1131">
        <v>0.15169994354248045</v>
      </c>
      <c r="AA456" s="1131">
        <v>0</v>
      </c>
      <c r="AB456" s="1131">
        <v>0</v>
      </c>
      <c r="AC456" s="1131">
        <v>-0.17760000705718995</v>
      </c>
      <c r="AD456" s="1131">
        <v>0.15169994354248045</v>
      </c>
      <c r="AE456" s="1131">
        <v>0.17760000705718995</v>
      </c>
      <c r="AF456" s="126"/>
      <c r="AG456" s="126"/>
      <c r="AH456" s="126"/>
      <c r="AI456" s="126"/>
      <c r="AJ456" s="126"/>
      <c r="AK456" s="126"/>
      <c r="AL456" s="126">
        <v>456</v>
      </c>
    </row>
    <row r="457" spans="1:38">
      <c r="A457" s="721" t="s">
        <v>1891</v>
      </c>
      <c r="B457" s="722">
        <v>14</v>
      </c>
      <c r="C457" s="722">
        <v>1408</v>
      </c>
      <c r="D457" s="722">
        <v>140820</v>
      </c>
      <c r="E457" s="721">
        <v>1408209804</v>
      </c>
      <c r="F457" s="721" t="s">
        <v>3995</v>
      </c>
      <c r="G457" s="1127">
        <v>675835941</v>
      </c>
      <c r="H457" s="1128">
        <v>0</v>
      </c>
      <c r="I457" s="1128">
        <v>675835940.79999995</v>
      </c>
      <c r="J457" s="1128">
        <v>-0.20000004768371582</v>
      </c>
      <c r="K457" s="1128">
        <v>0</v>
      </c>
      <c r="L457" s="1128">
        <v>0</v>
      </c>
      <c r="M457" s="1128">
        <v>-0.20000004768371582</v>
      </c>
      <c r="N457" s="1129">
        <v>0</v>
      </c>
      <c r="O457" s="1128">
        <v>-0.20000004768371582</v>
      </c>
      <c r="P457" s="1127">
        <v>-7.4000017642974855E-2</v>
      </c>
      <c r="Q457" s="1127">
        <v>0</v>
      </c>
      <c r="R457" s="1127">
        <v>0</v>
      </c>
      <c r="S457" s="1127">
        <v>0</v>
      </c>
      <c r="T457" s="1130">
        <v>0</v>
      </c>
      <c r="U457" s="1130">
        <v>0</v>
      </c>
      <c r="V457" s="1130">
        <v>0</v>
      </c>
      <c r="W457" s="1127">
        <v>0</v>
      </c>
      <c r="X457" s="1130">
        <v>-7.4000017642974855E-2</v>
      </c>
      <c r="Y457" s="735">
        <v>0.37</v>
      </c>
      <c r="Z457" s="1131">
        <v>0</v>
      </c>
      <c r="AA457" s="1131">
        <v>-7.4000017642974855E-2</v>
      </c>
      <c r="AB457" s="1131">
        <v>0</v>
      </c>
      <c r="AC457" s="1131">
        <v>-6.2900006175041198E-2</v>
      </c>
      <c r="AD457" s="1131">
        <v>0</v>
      </c>
      <c r="AE457" s="1131">
        <v>-1.1100011467933657E-2</v>
      </c>
      <c r="AF457" s="126"/>
      <c r="AG457" s="126"/>
      <c r="AH457" s="126"/>
      <c r="AI457" s="126"/>
      <c r="AJ457" s="126"/>
      <c r="AK457" s="126"/>
      <c r="AL457" s="126">
        <v>457</v>
      </c>
    </row>
    <row r="458" spans="1:38">
      <c r="A458" s="721" t="s">
        <v>1852</v>
      </c>
      <c r="B458" s="722">
        <v>14</v>
      </c>
      <c r="C458" s="722">
        <v>1408</v>
      </c>
      <c r="D458" s="722">
        <v>140820</v>
      </c>
      <c r="E458" s="721">
        <v>1408209805</v>
      </c>
      <c r="F458" s="721" t="s">
        <v>3996</v>
      </c>
      <c r="G458" s="1127">
        <v>667974965</v>
      </c>
      <c r="H458" s="1128">
        <v>0</v>
      </c>
      <c r="I458" s="1128">
        <v>667974965.27999997</v>
      </c>
      <c r="J458" s="1128">
        <v>0.27999997138977051</v>
      </c>
      <c r="K458" s="1128">
        <v>0</v>
      </c>
      <c r="L458" s="1128">
        <v>0.27999997138977051</v>
      </c>
      <c r="M458" s="1128">
        <v>0</v>
      </c>
      <c r="N458" s="1129">
        <v>0</v>
      </c>
      <c r="O458" s="1128">
        <v>0.27999997138977051</v>
      </c>
      <c r="P458" s="1127">
        <v>0.10359998941421508</v>
      </c>
      <c r="Q458" s="1127">
        <v>0</v>
      </c>
      <c r="R458" s="1127">
        <v>0</v>
      </c>
      <c r="S458" s="1127">
        <v>0</v>
      </c>
      <c r="T458" s="1130">
        <v>0</v>
      </c>
      <c r="U458" s="1130">
        <v>0</v>
      </c>
      <c r="V458" s="1130">
        <v>0</v>
      </c>
      <c r="W458" s="1127">
        <v>0</v>
      </c>
      <c r="X458" s="1130">
        <v>0.10359998941421508</v>
      </c>
      <c r="Y458" s="735">
        <v>0.37</v>
      </c>
      <c r="Z458" s="1131">
        <v>0.10359998941421508</v>
      </c>
      <c r="AA458" s="1131">
        <v>0</v>
      </c>
      <c r="AB458" s="1131">
        <v>0</v>
      </c>
      <c r="AC458" s="1131">
        <v>-0.14059999823570252</v>
      </c>
      <c r="AD458" s="1131">
        <v>0.10359998941421508</v>
      </c>
      <c r="AE458" s="1131">
        <v>0.14059999823570252</v>
      </c>
      <c r="AF458" s="126"/>
      <c r="AG458" s="126"/>
      <c r="AH458" s="126"/>
      <c r="AI458" s="126"/>
      <c r="AJ458" s="126"/>
      <c r="AK458" s="126"/>
      <c r="AL458" s="126">
        <v>458</v>
      </c>
    </row>
    <row r="459" spans="1:38">
      <c r="A459" s="721" t="s">
        <v>1852</v>
      </c>
      <c r="B459" s="722">
        <v>14</v>
      </c>
      <c r="C459" s="722">
        <v>1408</v>
      </c>
      <c r="D459" s="722">
        <v>140820</v>
      </c>
      <c r="E459" s="721">
        <v>1408209806</v>
      </c>
      <c r="F459" s="721" t="s">
        <v>610</v>
      </c>
      <c r="G459" s="1127">
        <v>245296685432</v>
      </c>
      <c r="H459" s="1128">
        <v>0</v>
      </c>
      <c r="I459" s="1128">
        <v>245296685432.10999</v>
      </c>
      <c r="J459" s="1128">
        <v>0.1099853515625</v>
      </c>
      <c r="K459" s="1128">
        <v>0</v>
      </c>
      <c r="L459" s="1128">
        <v>0.1099853515625</v>
      </c>
      <c r="M459" s="1128">
        <v>0</v>
      </c>
      <c r="N459" s="1129">
        <v>0</v>
      </c>
      <c r="O459" s="1128">
        <v>0.1099853515625</v>
      </c>
      <c r="P459" s="1127">
        <v>4.0694580078125001E-2</v>
      </c>
      <c r="Q459" s="1127">
        <v>0</v>
      </c>
      <c r="R459" s="1127">
        <v>0</v>
      </c>
      <c r="S459" s="1127">
        <v>0</v>
      </c>
      <c r="T459" s="1130">
        <v>0</v>
      </c>
      <c r="U459" s="1130">
        <v>0</v>
      </c>
      <c r="V459" s="1130">
        <v>0</v>
      </c>
      <c r="W459" s="1127">
        <v>0</v>
      </c>
      <c r="X459" s="1130">
        <v>4.0694580078125001E-2</v>
      </c>
      <c r="Y459" s="735">
        <v>0.37</v>
      </c>
      <c r="Z459" s="1131">
        <v>4.0694580078125001E-2</v>
      </c>
      <c r="AA459" s="1131">
        <v>0</v>
      </c>
      <c r="AB459" s="1131">
        <v>0</v>
      </c>
      <c r="AC459" s="1131">
        <v>-2.5902709960937499E-2</v>
      </c>
      <c r="AD459" s="1131">
        <v>4.0694580078125001E-2</v>
      </c>
      <c r="AE459" s="1131">
        <v>2.5902709960937499E-2</v>
      </c>
      <c r="AF459" s="126"/>
      <c r="AG459" s="126"/>
      <c r="AH459" s="126"/>
      <c r="AI459" s="126"/>
      <c r="AJ459" s="126"/>
      <c r="AK459" s="126"/>
      <c r="AL459" s="126">
        <v>459</v>
      </c>
    </row>
    <row r="460" spans="1:38">
      <c r="A460" s="721" t="s">
        <v>1852</v>
      </c>
      <c r="B460" s="722">
        <v>14</v>
      </c>
      <c r="C460" s="722">
        <v>1408</v>
      </c>
      <c r="D460" s="722">
        <v>140820</v>
      </c>
      <c r="E460" s="721">
        <v>1408209807</v>
      </c>
      <c r="F460" s="721" t="s">
        <v>611</v>
      </c>
      <c r="G460" s="1127">
        <v>110600414438</v>
      </c>
      <c r="H460" s="1128">
        <v>0</v>
      </c>
      <c r="I460" s="1128">
        <v>110600414437.75</v>
      </c>
      <c r="J460" s="1128">
        <v>-0.25</v>
      </c>
      <c r="K460" s="1128">
        <v>0</v>
      </c>
      <c r="L460" s="1128">
        <v>0</v>
      </c>
      <c r="M460" s="1128">
        <v>-0.25</v>
      </c>
      <c r="N460" s="1129">
        <v>0</v>
      </c>
      <c r="O460" s="1128">
        <v>-0.25</v>
      </c>
      <c r="P460" s="1127">
        <v>-9.2499999999999999E-2</v>
      </c>
      <c r="Q460" s="1127">
        <v>0</v>
      </c>
      <c r="R460" s="1127">
        <v>0</v>
      </c>
      <c r="S460" s="1127">
        <v>0</v>
      </c>
      <c r="T460" s="1130">
        <v>0</v>
      </c>
      <c r="U460" s="1130">
        <v>0</v>
      </c>
      <c r="V460" s="1130">
        <v>0</v>
      </c>
      <c r="W460" s="1127">
        <v>0</v>
      </c>
      <c r="X460" s="1130">
        <v>-9.2499999999999999E-2</v>
      </c>
      <c r="Y460" s="735">
        <v>0.37</v>
      </c>
      <c r="Z460" s="1131">
        <v>0</v>
      </c>
      <c r="AA460" s="1131">
        <v>-9.2499999999999999E-2</v>
      </c>
      <c r="AB460" s="1131">
        <v>0</v>
      </c>
      <c r="AC460" s="1131">
        <v>-0.185</v>
      </c>
      <c r="AD460" s="1131">
        <v>0</v>
      </c>
      <c r="AE460" s="1131">
        <v>9.2499999999999999E-2</v>
      </c>
      <c r="AF460" s="126"/>
      <c r="AG460" s="126"/>
      <c r="AH460" s="126"/>
      <c r="AI460" s="126"/>
      <c r="AJ460" s="126"/>
      <c r="AK460" s="126"/>
      <c r="AL460" s="126">
        <v>460</v>
      </c>
    </row>
    <row r="461" spans="1:38">
      <c r="A461" s="721" t="s">
        <v>1891</v>
      </c>
      <c r="B461" s="722">
        <v>14</v>
      </c>
      <c r="C461" s="722">
        <v>1408</v>
      </c>
      <c r="D461" s="722">
        <v>140820</v>
      </c>
      <c r="E461" s="721">
        <v>1408209809</v>
      </c>
      <c r="F461" s="721" t="s">
        <v>1901</v>
      </c>
      <c r="G461" s="1127">
        <v>0</v>
      </c>
      <c r="H461" s="1128">
        <v>0</v>
      </c>
      <c r="I461" s="1128">
        <v>0</v>
      </c>
      <c r="J461" s="1128">
        <v>0</v>
      </c>
      <c r="K461" s="1128">
        <v>0</v>
      </c>
      <c r="L461" s="1128">
        <v>0</v>
      </c>
      <c r="M461" s="1128">
        <v>0</v>
      </c>
      <c r="N461" s="1129">
        <v>0</v>
      </c>
      <c r="O461" s="1128">
        <v>0</v>
      </c>
      <c r="P461" s="1127">
        <v>0</v>
      </c>
      <c r="Q461" s="1127">
        <v>0</v>
      </c>
      <c r="R461" s="1127">
        <v>0</v>
      </c>
      <c r="S461" s="1127">
        <v>0</v>
      </c>
      <c r="T461" s="1130">
        <v>0</v>
      </c>
      <c r="U461" s="1130">
        <v>0</v>
      </c>
      <c r="V461" s="1130">
        <v>0</v>
      </c>
      <c r="W461" s="1127">
        <v>0</v>
      </c>
      <c r="X461" s="1130">
        <v>0</v>
      </c>
      <c r="Y461" s="735">
        <v>0</v>
      </c>
      <c r="Z461" s="1131">
        <v>0</v>
      </c>
      <c r="AA461" s="1131">
        <v>0</v>
      </c>
      <c r="AB461" s="1131">
        <v>0.14059999995864927</v>
      </c>
      <c r="AC461" s="1131">
        <v>0</v>
      </c>
      <c r="AD461" s="1131">
        <v>-0.14059999995864927</v>
      </c>
      <c r="AE461" s="1131">
        <v>0</v>
      </c>
      <c r="AF461" s="126"/>
      <c r="AG461" s="126"/>
      <c r="AH461" s="126"/>
      <c r="AI461" s="126"/>
      <c r="AJ461" s="126"/>
      <c r="AK461" s="126"/>
      <c r="AL461" s="126">
        <v>461</v>
      </c>
    </row>
    <row r="462" spans="1:38">
      <c r="A462" s="721" t="s">
        <v>1852</v>
      </c>
      <c r="B462" s="722">
        <v>14</v>
      </c>
      <c r="C462" s="722">
        <v>1408</v>
      </c>
      <c r="D462" s="722">
        <v>140820</v>
      </c>
      <c r="E462" s="721">
        <v>1408209900</v>
      </c>
      <c r="F462" s="721" t="s">
        <v>3997</v>
      </c>
      <c r="G462" s="1127">
        <v>104291328</v>
      </c>
      <c r="H462" s="1128">
        <v>0</v>
      </c>
      <c r="I462" s="1128">
        <v>104291328.26000001</v>
      </c>
      <c r="J462" s="1128">
        <v>0.26000000536441803</v>
      </c>
      <c r="K462" s="1128">
        <v>0</v>
      </c>
      <c r="L462" s="1128">
        <v>0.26000000536441803</v>
      </c>
      <c r="M462" s="1128">
        <v>0</v>
      </c>
      <c r="N462" s="1129">
        <v>0</v>
      </c>
      <c r="O462" s="1128">
        <v>0.26000000536441803</v>
      </c>
      <c r="P462" s="1127">
        <v>9.6200001984834665E-2</v>
      </c>
      <c r="Q462" s="1127">
        <v>0</v>
      </c>
      <c r="R462" s="1127">
        <v>0</v>
      </c>
      <c r="S462" s="1127">
        <v>0</v>
      </c>
      <c r="T462" s="1130">
        <v>0</v>
      </c>
      <c r="U462" s="1130">
        <v>0</v>
      </c>
      <c r="V462" s="1130">
        <v>0</v>
      </c>
      <c r="W462" s="1127">
        <v>0</v>
      </c>
      <c r="X462" s="1130">
        <v>9.6200001984834665E-2</v>
      </c>
      <c r="Y462" s="735">
        <v>0.37</v>
      </c>
      <c r="Z462" s="1131">
        <v>9.6200001984834665E-2</v>
      </c>
      <c r="AA462" s="1131">
        <v>0</v>
      </c>
      <c r="AB462" s="1131">
        <v>0.14429999470710755</v>
      </c>
      <c r="AC462" s="1131">
        <v>0</v>
      </c>
      <c r="AD462" s="1131">
        <v>-4.8099992722272888E-2</v>
      </c>
      <c r="AE462" s="1131">
        <v>0</v>
      </c>
      <c r="AF462" s="126"/>
      <c r="AG462" s="126"/>
      <c r="AH462" s="126"/>
      <c r="AI462" s="126"/>
      <c r="AJ462" s="126"/>
      <c r="AK462" s="126"/>
      <c r="AL462" s="126">
        <v>462</v>
      </c>
    </row>
    <row r="463" spans="1:38">
      <c r="A463" s="721" t="s">
        <v>1852</v>
      </c>
      <c r="B463" s="722">
        <v>14</v>
      </c>
      <c r="C463" s="722">
        <v>1408</v>
      </c>
      <c r="D463" s="722">
        <v>140820</v>
      </c>
      <c r="E463" s="721">
        <v>1408209902</v>
      </c>
      <c r="F463" s="721" t="s">
        <v>612</v>
      </c>
      <c r="G463" s="1127">
        <v>9206873580</v>
      </c>
      <c r="H463" s="1128">
        <v>0</v>
      </c>
      <c r="I463" s="1128">
        <v>9206873580.2099991</v>
      </c>
      <c r="J463" s="1128">
        <v>0.20999908447265625</v>
      </c>
      <c r="K463" s="1128">
        <v>0</v>
      </c>
      <c r="L463" s="1128">
        <v>0.20999908447265625</v>
      </c>
      <c r="M463" s="1128">
        <v>0</v>
      </c>
      <c r="N463" s="1129">
        <v>0</v>
      </c>
      <c r="O463" s="1128">
        <v>0.20999908447265625</v>
      </c>
      <c r="P463" s="1127">
        <v>7.7699661254882813E-2</v>
      </c>
      <c r="Q463" s="1127">
        <v>0</v>
      </c>
      <c r="R463" s="1127">
        <v>0</v>
      </c>
      <c r="S463" s="1127">
        <v>0</v>
      </c>
      <c r="T463" s="1130">
        <v>0</v>
      </c>
      <c r="U463" s="1130">
        <v>0</v>
      </c>
      <c r="V463" s="1130">
        <v>0</v>
      </c>
      <c r="W463" s="1127">
        <v>0</v>
      </c>
      <c r="X463" s="1130">
        <v>7.7699661254882813E-2</v>
      </c>
      <c r="Y463" s="735">
        <v>0.37</v>
      </c>
      <c r="Z463" s="1131">
        <v>7.7699661254882813E-2</v>
      </c>
      <c r="AA463" s="1131">
        <v>0</v>
      </c>
      <c r="AB463" s="1131">
        <v>0.10359990119934082</v>
      </c>
      <c r="AC463" s="1131">
        <v>0</v>
      </c>
      <c r="AD463" s="1131">
        <v>-2.5900239944458003E-2</v>
      </c>
      <c r="AE463" s="1131">
        <v>0</v>
      </c>
      <c r="AF463" s="126"/>
      <c r="AG463" s="126"/>
      <c r="AH463" s="126"/>
      <c r="AI463" s="126"/>
      <c r="AJ463" s="126"/>
      <c r="AK463" s="126"/>
      <c r="AL463" s="126">
        <v>463</v>
      </c>
    </row>
    <row r="464" spans="1:38">
      <c r="A464" s="721" t="s">
        <v>1852</v>
      </c>
      <c r="B464" s="722">
        <v>14</v>
      </c>
      <c r="C464" s="722">
        <v>1408</v>
      </c>
      <c r="D464" s="722">
        <v>140825</v>
      </c>
      <c r="E464" s="721">
        <v>1408257200</v>
      </c>
      <c r="F464" s="721" t="s">
        <v>3998</v>
      </c>
      <c r="G464" s="1127">
        <v>0</v>
      </c>
      <c r="H464" s="1128">
        <v>0</v>
      </c>
      <c r="I464" s="1128">
        <v>0</v>
      </c>
      <c r="J464" s="1128">
        <v>0</v>
      </c>
      <c r="K464" s="1128">
        <v>0</v>
      </c>
      <c r="L464" s="1128">
        <v>0</v>
      </c>
      <c r="M464" s="1128">
        <v>0</v>
      </c>
      <c r="N464" s="1129">
        <v>0</v>
      </c>
      <c r="O464" s="1128">
        <v>0</v>
      </c>
      <c r="P464" s="1127">
        <v>0</v>
      </c>
      <c r="Q464" s="1127">
        <v>0</v>
      </c>
      <c r="R464" s="1127">
        <v>0</v>
      </c>
      <c r="S464" s="1127">
        <v>0</v>
      </c>
      <c r="T464" s="1130">
        <v>0</v>
      </c>
      <c r="U464" s="1130">
        <v>0</v>
      </c>
      <c r="V464" s="1130">
        <v>0</v>
      </c>
      <c r="W464" s="1127">
        <v>0</v>
      </c>
      <c r="X464" s="1130">
        <v>0</v>
      </c>
      <c r="Y464" s="735">
        <v>0</v>
      </c>
      <c r="Z464" s="1131">
        <v>0</v>
      </c>
      <c r="AA464" s="1131">
        <v>0</v>
      </c>
      <c r="AB464" s="1131">
        <v>0</v>
      </c>
      <c r="AC464" s="1131">
        <v>0</v>
      </c>
      <c r="AD464" s="1131">
        <v>0</v>
      </c>
      <c r="AE464" s="1131">
        <v>0</v>
      </c>
      <c r="AF464" s="126"/>
      <c r="AG464" s="126"/>
      <c r="AH464" s="126"/>
      <c r="AI464" s="126"/>
      <c r="AJ464" s="126"/>
      <c r="AK464" s="126"/>
      <c r="AL464" s="126">
        <v>464</v>
      </c>
    </row>
    <row r="465" spans="1:38">
      <c r="A465" s="721" t="s">
        <v>1891</v>
      </c>
      <c r="B465" s="722">
        <v>14</v>
      </c>
      <c r="C465" s="722">
        <v>1408</v>
      </c>
      <c r="D465" s="722">
        <v>140825</v>
      </c>
      <c r="E465" s="721">
        <v>1408257201</v>
      </c>
      <c r="F465" s="721" t="s">
        <v>613</v>
      </c>
      <c r="G465" s="1127">
        <v>28425249</v>
      </c>
      <c r="H465" s="1128">
        <v>0</v>
      </c>
      <c r="I465" s="1128">
        <v>1700681.0400000066</v>
      </c>
      <c r="J465" s="1128">
        <v>-26724567.960000001</v>
      </c>
      <c r="K465" s="1128">
        <v>0</v>
      </c>
      <c r="L465" s="1128">
        <v>0</v>
      </c>
      <c r="M465" s="1128">
        <v>-26724567.960000001</v>
      </c>
      <c r="N465" s="1129">
        <v>0</v>
      </c>
      <c r="O465" s="1128">
        <v>-26724567.960000001</v>
      </c>
      <c r="P465" s="1127">
        <v>-9888090.1452000011</v>
      </c>
      <c r="Q465" s="1127">
        <v>0</v>
      </c>
      <c r="R465" s="1127">
        <v>0</v>
      </c>
      <c r="S465" s="1127">
        <v>0</v>
      </c>
      <c r="T465" s="1130">
        <v>0</v>
      </c>
      <c r="U465" s="1130">
        <v>0</v>
      </c>
      <c r="V465" s="1130">
        <v>0</v>
      </c>
      <c r="W465" s="1127">
        <v>0</v>
      </c>
      <c r="X465" s="1130">
        <v>-9888090.1452000011</v>
      </c>
      <c r="Y465" s="735">
        <v>0.37000000000000005</v>
      </c>
      <c r="Z465" s="1131">
        <v>0</v>
      </c>
      <c r="AA465" s="1131">
        <v>-9888090.1452000011</v>
      </c>
      <c r="AB465" s="1131">
        <v>0</v>
      </c>
      <c r="AC465" s="1131">
        <v>-10020474.68</v>
      </c>
      <c r="AD465" s="1131">
        <v>0</v>
      </c>
      <c r="AE465" s="1131">
        <v>132384.53479999863</v>
      </c>
      <c r="AF465" s="126"/>
      <c r="AG465" s="126"/>
      <c r="AH465" s="126"/>
      <c r="AI465" s="126"/>
      <c r="AJ465" s="126"/>
      <c r="AK465" s="126"/>
      <c r="AL465" s="126">
        <v>465</v>
      </c>
    </row>
    <row r="466" spans="1:38">
      <c r="A466" s="721" t="s">
        <v>1852</v>
      </c>
      <c r="B466" s="722">
        <v>14</v>
      </c>
      <c r="C466" s="722">
        <v>1408</v>
      </c>
      <c r="D466" s="722">
        <v>140825</v>
      </c>
      <c r="E466" s="721">
        <v>1408259001</v>
      </c>
      <c r="F466" s="721" t="s">
        <v>614</v>
      </c>
      <c r="G466" s="1127">
        <v>22677738354</v>
      </c>
      <c r="H466" s="1128">
        <v>0</v>
      </c>
      <c r="I466" s="1128">
        <v>22677738354.389999</v>
      </c>
      <c r="J466" s="1128">
        <v>0.3899993896484375</v>
      </c>
      <c r="K466" s="1128">
        <v>0</v>
      </c>
      <c r="L466" s="1128">
        <v>0.3899993896484375</v>
      </c>
      <c r="M466" s="1128">
        <v>0</v>
      </c>
      <c r="N466" s="1129">
        <v>0</v>
      </c>
      <c r="O466" s="1128">
        <v>0.3899993896484375</v>
      </c>
      <c r="P466" s="1127">
        <v>0.14429977416992187</v>
      </c>
      <c r="Q466" s="1127">
        <v>0</v>
      </c>
      <c r="R466" s="1127">
        <v>0</v>
      </c>
      <c r="S466" s="1127">
        <v>0</v>
      </c>
      <c r="T466" s="1130">
        <v>0</v>
      </c>
      <c r="U466" s="1130">
        <v>0</v>
      </c>
      <c r="V466" s="1130">
        <v>0</v>
      </c>
      <c r="W466" s="1127">
        <v>0</v>
      </c>
      <c r="X466" s="1130">
        <v>0.14429977416992187</v>
      </c>
      <c r="Y466" s="735">
        <v>0.37</v>
      </c>
      <c r="Z466" s="1131">
        <v>0.14429977416992187</v>
      </c>
      <c r="AA466" s="1131">
        <v>0</v>
      </c>
      <c r="AB466" s="1131">
        <v>0.14429977416992187</v>
      </c>
      <c r="AC466" s="1131">
        <v>0</v>
      </c>
      <c r="AD466" s="1131">
        <v>0</v>
      </c>
      <c r="AE466" s="1131">
        <v>0</v>
      </c>
      <c r="AF466" s="126"/>
      <c r="AG466" s="126"/>
      <c r="AH466" s="126"/>
      <c r="AI466" s="126"/>
      <c r="AJ466" s="126"/>
      <c r="AK466" s="126"/>
      <c r="AL466" s="126">
        <v>466</v>
      </c>
    </row>
    <row r="467" spans="1:38">
      <c r="A467" s="721" t="s">
        <v>1852</v>
      </c>
      <c r="B467" s="722">
        <v>14</v>
      </c>
      <c r="C467" s="722">
        <v>1408</v>
      </c>
      <c r="D467" s="722">
        <v>140825</v>
      </c>
      <c r="E467" s="721">
        <v>1408259003</v>
      </c>
      <c r="F467" s="721" t="s">
        <v>615</v>
      </c>
      <c r="G467" s="1127">
        <v>185929059064</v>
      </c>
      <c r="H467" s="1128">
        <v>0</v>
      </c>
      <c r="I467" s="1128">
        <v>185929059064.35999</v>
      </c>
      <c r="J467" s="1128">
        <v>0.3599853515625</v>
      </c>
      <c r="K467" s="1128">
        <v>0</v>
      </c>
      <c r="L467" s="1128">
        <v>0.3599853515625</v>
      </c>
      <c r="M467" s="1128">
        <v>0</v>
      </c>
      <c r="N467" s="1129">
        <v>0</v>
      </c>
      <c r="O467" s="1128">
        <v>0.3599853515625</v>
      </c>
      <c r="P467" s="1127">
        <v>0.13319458007812499</v>
      </c>
      <c r="Q467" s="1127">
        <v>0</v>
      </c>
      <c r="R467" s="1127">
        <v>0</v>
      </c>
      <c r="S467" s="1127">
        <v>0</v>
      </c>
      <c r="T467" s="1130">
        <v>0</v>
      </c>
      <c r="U467" s="1130">
        <v>0</v>
      </c>
      <c r="V467" s="1130">
        <v>0</v>
      </c>
      <c r="W467" s="1127">
        <v>0</v>
      </c>
      <c r="X467" s="1130">
        <v>0.13319458007812499</v>
      </c>
      <c r="Y467" s="735">
        <v>0.36999999999999994</v>
      </c>
      <c r="Z467" s="1131">
        <v>0.13319458007812499</v>
      </c>
      <c r="AA467" s="1131">
        <v>0</v>
      </c>
      <c r="AB467" s="1131">
        <v>4.8101806640625001E-2</v>
      </c>
      <c r="AC467" s="1131">
        <v>0</v>
      </c>
      <c r="AD467" s="1131">
        <v>8.5092773437499991E-2</v>
      </c>
      <c r="AE467" s="1131">
        <v>0</v>
      </c>
      <c r="AF467" s="126"/>
      <c r="AG467" s="126"/>
      <c r="AH467" s="126"/>
      <c r="AI467" s="126"/>
      <c r="AJ467" s="126"/>
      <c r="AK467" s="126"/>
      <c r="AL467" s="126">
        <v>467</v>
      </c>
    </row>
    <row r="468" spans="1:38">
      <c r="A468" s="721" t="s">
        <v>1852</v>
      </c>
      <c r="B468" s="722">
        <v>14</v>
      </c>
      <c r="C468" s="722">
        <v>1408</v>
      </c>
      <c r="D468" s="722">
        <v>140825</v>
      </c>
      <c r="E468" s="721">
        <v>1408259020</v>
      </c>
      <c r="F468" s="721" t="s">
        <v>616</v>
      </c>
      <c r="G468" s="1127">
        <v>1037894739</v>
      </c>
      <c r="H468" s="1128">
        <v>0</v>
      </c>
      <c r="I468" s="1128">
        <v>1037894738.61</v>
      </c>
      <c r="J468" s="1128">
        <v>-0.38999998569488525</v>
      </c>
      <c r="K468" s="1128">
        <v>0</v>
      </c>
      <c r="L468" s="1128">
        <v>0</v>
      </c>
      <c r="M468" s="1128">
        <v>-0.38999998569488525</v>
      </c>
      <c r="N468" s="1129">
        <v>0</v>
      </c>
      <c r="O468" s="1128">
        <v>-0.38999998569488525</v>
      </c>
      <c r="P468" s="1127">
        <v>-0.14429999470710755</v>
      </c>
      <c r="Q468" s="1127">
        <v>0</v>
      </c>
      <c r="R468" s="1127">
        <v>0</v>
      </c>
      <c r="S468" s="1127">
        <v>0</v>
      </c>
      <c r="T468" s="1130">
        <v>0</v>
      </c>
      <c r="U468" s="1130">
        <v>0</v>
      </c>
      <c r="V468" s="1130">
        <v>0</v>
      </c>
      <c r="W468" s="1127">
        <v>0</v>
      </c>
      <c r="X468" s="1130">
        <v>-0.14429999470710755</v>
      </c>
      <c r="Y468" s="735">
        <v>0.37000000000000005</v>
      </c>
      <c r="Z468" s="1131">
        <v>0</v>
      </c>
      <c r="AA468" s="1131">
        <v>-0.14429999470710755</v>
      </c>
      <c r="AB468" s="1131">
        <v>6.2900028228759772E-2</v>
      </c>
      <c r="AC468" s="1131">
        <v>0</v>
      </c>
      <c r="AD468" s="1131">
        <v>-6.2900028228759772E-2</v>
      </c>
      <c r="AE468" s="1131">
        <v>-0.14429999470710755</v>
      </c>
      <c r="AF468" s="126"/>
      <c r="AG468" s="126"/>
      <c r="AH468" s="126"/>
      <c r="AI468" s="126"/>
      <c r="AJ468" s="126"/>
      <c r="AK468" s="126"/>
      <c r="AL468" s="126">
        <v>468</v>
      </c>
    </row>
    <row r="469" spans="1:38">
      <c r="A469" s="721" t="s">
        <v>1852</v>
      </c>
      <c r="B469" s="722">
        <v>14</v>
      </c>
      <c r="C469" s="722">
        <v>1408</v>
      </c>
      <c r="D469" s="722">
        <v>140825</v>
      </c>
      <c r="E469" s="721">
        <v>1408259021</v>
      </c>
      <c r="F469" s="721" t="s">
        <v>3999</v>
      </c>
      <c r="G469" s="1127">
        <v>4300635368</v>
      </c>
      <c r="H469" s="1128">
        <v>0</v>
      </c>
      <c r="I469" s="1128">
        <v>4300635367.5900002</v>
      </c>
      <c r="J469" s="1128">
        <v>-0.40999984741210938</v>
      </c>
      <c r="K469" s="1128">
        <v>0</v>
      </c>
      <c r="L469" s="1128">
        <v>0</v>
      </c>
      <c r="M469" s="1128">
        <v>-0.40999984741210938</v>
      </c>
      <c r="N469" s="1129">
        <v>0</v>
      </c>
      <c r="O469" s="1128">
        <v>-0.40999984741210938</v>
      </c>
      <c r="P469" s="1127">
        <v>-0.15169994354248045</v>
      </c>
      <c r="Q469" s="1127">
        <v>0</v>
      </c>
      <c r="R469" s="1127">
        <v>0</v>
      </c>
      <c r="S469" s="1127">
        <v>0</v>
      </c>
      <c r="T469" s="1130">
        <v>0</v>
      </c>
      <c r="U469" s="1130">
        <v>0</v>
      </c>
      <c r="V469" s="1130">
        <v>0</v>
      </c>
      <c r="W469" s="1127">
        <v>0</v>
      </c>
      <c r="X469" s="1130">
        <v>-0.15169994354248045</v>
      </c>
      <c r="Y469" s="735">
        <v>0.36999999999999994</v>
      </c>
      <c r="Z469" s="1131">
        <v>0</v>
      </c>
      <c r="AA469" s="1131">
        <v>-0.15169994354248045</v>
      </c>
      <c r="AB469" s="1131">
        <v>0</v>
      </c>
      <c r="AC469" s="1131">
        <v>-7.0300021171569818E-2</v>
      </c>
      <c r="AD469" s="1131">
        <v>0</v>
      </c>
      <c r="AE469" s="1131">
        <v>-8.1399922370910635E-2</v>
      </c>
      <c r="AF469" s="126"/>
      <c r="AG469" s="126"/>
      <c r="AH469" s="126"/>
      <c r="AI469" s="126"/>
      <c r="AJ469" s="126"/>
      <c r="AK469" s="126"/>
      <c r="AL469" s="126">
        <v>469</v>
      </c>
    </row>
    <row r="470" spans="1:38">
      <c r="A470" s="721" t="s">
        <v>1852</v>
      </c>
      <c r="B470" s="722">
        <v>14</v>
      </c>
      <c r="C470" s="722">
        <v>1408</v>
      </c>
      <c r="D470" s="722">
        <v>140825</v>
      </c>
      <c r="E470" s="721">
        <v>1408259542</v>
      </c>
      <c r="F470" s="721" t="s">
        <v>617</v>
      </c>
      <c r="G470" s="1127">
        <v>24821581</v>
      </c>
      <c r="H470" s="1128">
        <v>0</v>
      </c>
      <c r="I470" s="1128">
        <v>24821581</v>
      </c>
      <c r="J470" s="1128">
        <v>0</v>
      </c>
      <c r="K470" s="1128">
        <v>0</v>
      </c>
      <c r="L470" s="1128">
        <v>0</v>
      </c>
      <c r="M470" s="1128">
        <v>0</v>
      </c>
      <c r="N470" s="1129">
        <v>0</v>
      </c>
      <c r="O470" s="1128">
        <v>0</v>
      </c>
      <c r="P470" s="1127">
        <v>0</v>
      </c>
      <c r="Q470" s="1127">
        <v>0</v>
      </c>
      <c r="R470" s="1127">
        <v>0</v>
      </c>
      <c r="S470" s="1127">
        <v>0</v>
      </c>
      <c r="T470" s="1130">
        <v>0</v>
      </c>
      <c r="U470" s="1130">
        <v>0</v>
      </c>
      <c r="V470" s="1130">
        <v>0</v>
      </c>
      <c r="W470" s="1127">
        <v>0</v>
      </c>
      <c r="X470" s="1130">
        <v>0</v>
      </c>
      <c r="Y470" s="735">
        <v>0</v>
      </c>
      <c r="Z470" s="1131">
        <v>0</v>
      </c>
      <c r="AA470" s="1131">
        <v>0</v>
      </c>
      <c r="AB470" s="1131">
        <v>0</v>
      </c>
      <c r="AC470" s="1131">
        <v>0</v>
      </c>
      <c r="AD470" s="1131">
        <v>0</v>
      </c>
      <c r="AE470" s="1131">
        <v>0</v>
      </c>
      <c r="AF470" s="126"/>
      <c r="AG470" s="126"/>
      <c r="AH470" s="126"/>
      <c r="AI470" s="126"/>
      <c r="AJ470" s="126"/>
      <c r="AK470" s="126"/>
      <c r="AL470" s="126">
        <v>470</v>
      </c>
    </row>
    <row r="471" spans="1:38">
      <c r="A471" s="721" t="s">
        <v>1852</v>
      </c>
      <c r="B471" s="722">
        <v>14</v>
      </c>
      <c r="C471" s="722">
        <v>1408</v>
      </c>
      <c r="D471" s="722">
        <v>140825</v>
      </c>
      <c r="E471" s="721">
        <v>1408259601</v>
      </c>
      <c r="F471" s="721" t="s">
        <v>614</v>
      </c>
      <c r="G471" s="1127">
        <v>71130277591</v>
      </c>
      <c r="H471" s="1128">
        <v>0</v>
      </c>
      <c r="I471" s="1128">
        <v>71130277590.690002</v>
      </c>
      <c r="J471" s="1128">
        <v>-0.30999755859375</v>
      </c>
      <c r="K471" s="1128">
        <v>0</v>
      </c>
      <c r="L471" s="1128">
        <v>0</v>
      </c>
      <c r="M471" s="1128">
        <v>-0.30999755859375</v>
      </c>
      <c r="N471" s="1129">
        <v>0</v>
      </c>
      <c r="O471" s="1128">
        <v>-0.30999755859375</v>
      </c>
      <c r="P471" s="1127">
        <v>-0.1146990966796875</v>
      </c>
      <c r="Q471" s="1127">
        <v>0</v>
      </c>
      <c r="R471" s="1127">
        <v>0</v>
      </c>
      <c r="S471" s="1127">
        <v>0</v>
      </c>
      <c r="T471" s="1130">
        <v>0</v>
      </c>
      <c r="U471" s="1130">
        <v>0</v>
      </c>
      <c r="V471" s="1130">
        <v>0</v>
      </c>
      <c r="W471" s="1127">
        <v>0</v>
      </c>
      <c r="X471" s="1130">
        <v>-0.1146990966796875</v>
      </c>
      <c r="Y471" s="735">
        <v>0.37</v>
      </c>
      <c r="Z471" s="1131">
        <v>0</v>
      </c>
      <c r="AA471" s="1131">
        <v>-0.1146990966796875</v>
      </c>
      <c r="AB471" s="1131">
        <v>0</v>
      </c>
      <c r="AC471" s="1131">
        <v>-2.9600677490234376E-2</v>
      </c>
      <c r="AD471" s="1131">
        <v>0</v>
      </c>
      <c r="AE471" s="1131">
        <v>-8.5098419189453128E-2</v>
      </c>
      <c r="AF471" s="126"/>
      <c r="AG471" s="126"/>
      <c r="AH471" s="126"/>
      <c r="AI471" s="126"/>
      <c r="AJ471" s="126"/>
      <c r="AK471" s="126"/>
      <c r="AL471" s="126">
        <v>471</v>
      </c>
    </row>
    <row r="472" spans="1:38">
      <c r="A472" s="721" t="s">
        <v>1891</v>
      </c>
      <c r="B472" s="722">
        <v>14</v>
      </c>
      <c r="C472" s="722">
        <v>1408</v>
      </c>
      <c r="D472" s="722">
        <v>140825</v>
      </c>
      <c r="E472" s="721">
        <v>1408259602</v>
      </c>
      <c r="F472" s="721" t="s">
        <v>618</v>
      </c>
      <c r="G472" s="1127">
        <v>2494347341</v>
      </c>
      <c r="H472" s="1128">
        <v>0</v>
      </c>
      <c r="I472" s="1128">
        <v>2494347340.6799998</v>
      </c>
      <c r="J472" s="1128">
        <v>-0.32000017166137695</v>
      </c>
      <c r="K472" s="1128">
        <v>0</v>
      </c>
      <c r="L472" s="1128">
        <v>0</v>
      </c>
      <c r="M472" s="1128">
        <v>-0.32000017166137695</v>
      </c>
      <c r="N472" s="1129">
        <v>0</v>
      </c>
      <c r="O472" s="1128">
        <v>-0.32000017166137695</v>
      </c>
      <c r="P472" s="1127">
        <v>-0.11840006351470947</v>
      </c>
      <c r="Q472" s="1127">
        <v>0</v>
      </c>
      <c r="R472" s="1127">
        <v>0</v>
      </c>
      <c r="S472" s="1127">
        <v>0</v>
      </c>
      <c r="T472" s="1130">
        <v>0</v>
      </c>
      <c r="U472" s="1130">
        <v>0</v>
      </c>
      <c r="V472" s="1130">
        <v>0</v>
      </c>
      <c r="W472" s="1127">
        <v>0</v>
      </c>
      <c r="X472" s="1130">
        <v>-0.11840006351470947</v>
      </c>
      <c r="Y472" s="735">
        <v>0.37</v>
      </c>
      <c r="Z472" s="1131">
        <v>0</v>
      </c>
      <c r="AA472" s="1131">
        <v>-0.11840006351470947</v>
      </c>
      <c r="AB472" s="1131">
        <v>0</v>
      </c>
      <c r="AC472" s="1131">
        <v>-7.7700014114379878E-2</v>
      </c>
      <c r="AD472" s="1131">
        <v>0</v>
      </c>
      <c r="AE472" s="1131">
        <v>-4.0700049400329591E-2</v>
      </c>
      <c r="AF472" s="126"/>
      <c r="AG472" s="126"/>
      <c r="AH472" s="126"/>
      <c r="AI472" s="126"/>
      <c r="AJ472" s="126"/>
      <c r="AK472" s="126"/>
      <c r="AL472" s="126">
        <v>472</v>
      </c>
    </row>
    <row r="473" spans="1:38">
      <c r="A473" s="721" t="s">
        <v>1852</v>
      </c>
      <c r="B473" s="722">
        <v>14</v>
      </c>
      <c r="C473" s="722">
        <v>1408</v>
      </c>
      <c r="D473" s="722">
        <v>140825</v>
      </c>
      <c r="E473" s="721">
        <v>1408259603</v>
      </c>
      <c r="F473" s="721" t="s">
        <v>615</v>
      </c>
      <c r="G473" s="1127">
        <v>41143487188</v>
      </c>
      <c r="H473" s="1128">
        <v>0</v>
      </c>
      <c r="I473" s="1128">
        <v>41143487188.209999</v>
      </c>
      <c r="J473" s="1128">
        <v>0.20999908447265625</v>
      </c>
      <c r="K473" s="1128">
        <v>0</v>
      </c>
      <c r="L473" s="1128">
        <v>0.20999908447265625</v>
      </c>
      <c r="M473" s="1128">
        <v>0</v>
      </c>
      <c r="N473" s="1129">
        <v>0</v>
      </c>
      <c r="O473" s="1128">
        <v>0.20999908447265625</v>
      </c>
      <c r="P473" s="1127">
        <v>7.7699661254882813E-2</v>
      </c>
      <c r="Q473" s="1127">
        <v>0</v>
      </c>
      <c r="R473" s="1127">
        <v>0</v>
      </c>
      <c r="S473" s="1127">
        <v>0</v>
      </c>
      <c r="T473" s="1130">
        <v>0</v>
      </c>
      <c r="U473" s="1130">
        <v>0</v>
      </c>
      <c r="V473" s="1130">
        <v>0</v>
      </c>
      <c r="W473" s="1127">
        <v>0</v>
      </c>
      <c r="X473" s="1130">
        <v>7.7699661254882813E-2</v>
      </c>
      <c r="Y473" s="735">
        <v>0.37</v>
      </c>
      <c r="Z473" s="1131">
        <v>7.7699661254882813E-2</v>
      </c>
      <c r="AA473" s="1131">
        <v>0</v>
      </c>
      <c r="AB473" s="1131">
        <v>0</v>
      </c>
      <c r="AC473" s="1131">
        <v>-0.17759983062744139</v>
      </c>
      <c r="AD473" s="1131">
        <v>7.7699661254882813E-2</v>
      </c>
      <c r="AE473" s="1131">
        <v>0.17759983062744139</v>
      </c>
      <c r="AF473" s="126"/>
      <c r="AG473" s="126"/>
      <c r="AH473" s="126"/>
      <c r="AI473" s="126"/>
      <c r="AJ473" s="126"/>
      <c r="AK473" s="126"/>
      <c r="AL473" s="126">
        <v>473</v>
      </c>
    </row>
    <row r="474" spans="1:38">
      <c r="A474" s="721" t="s">
        <v>1891</v>
      </c>
      <c r="B474" s="722">
        <v>14</v>
      </c>
      <c r="C474" s="722">
        <v>1408</v>
      </c>
      <c r="D474" s="722">
        <v>140825</v>
      </c>
      <c r="E474" s="721">
        <v>1408259604</v>
      </c>
      <c r="F474" s="721" t="s">
        <v>3143</v>
      </c>
      <c r="G474" s="1127">
        <v>37617904</v>
      </c>
      <c r="H474" s="1128">
        <v>0</v>
      </c>
      <c r="I474" s="1128">
        <v>37617903.659999996</v>
      </c>
      <c r="J474" s="1128">
        <v>-0.34000000357627869</v>
      </c>
      <c r="K474" s="1128">
        <v>0</v>
      </c>
      <c r="L474" s="1128">
        <v>0</v>
      </c>
      <c r="M474" s="1128">
        <v>-0.34000000357627869</v>
      </c>
      <c r="N474" s="1129">
        <v>0</v>
      </c>
      <c r="O474" s="1128">
        <v>-0.34000000357627869</v>
      </c>
      <c r="P474" s="1127">
        <v>-0.12580000132322311</v>
      </c>
      <c r="Q474" s="1127">
        <v>0</v>
      </c>
      <c r="R474" s="1127">
        <v>0</v>
      </c>
      <c r="S474" s="1127">
        <v>0</v>
      </c>
      <c r="T474" s="1130">
        <v>0</v>
      </c>
      <c r="U474" s="1130">
        <v>0</v>
      </c>
      <c r="V474" s="1130">
        <v>0</v>
      </c>
      <c r="W474" s="1127">
        <v>0</v>
      </c>
      <c r="X474" s="1130">
        <v>-0.12580000132322311</v>
      </c>
      <c r="Y474" s="735">
        <v>0.37</v>
      </c>
      <c r="Z474" s="1131">
        <v>0</v>
      </c>
      <c r="AA474" s="1131">
        <v>-0.12580000132322311</v>
      </c>
      <c r="AB474" s="1131">
        <v>0</v>
      </c>
      <c r="AC474" s="1131">
        <v>-8.1400000248104329E-2</v>
      </c>
      <c r="AD474" s="1131">
        <v>0</v>
      </c>
      <c r="AE474" s="1131">
        <v>-4.4400001075118781E-2</v>
      </c>
      <c r="AF474" s="126"/>
      <c r="AG474" s="126"/>
      <c r="AH474" s="126"/>
      <c r="AI474" s="126"/>
      <c r="AJ474" s="126"/>
      <c r="AK474" s="126"/>
      <c r="AL474" s="126">
        <v>474</v>
      </c>
    </row>
    <row r="475" spans="1:38">
      <c r="A475" s="721" t="s">
        <v>1852</v>
      </c>
      <c r="B475" s="722">
        <v>14</v>
      </c>
      <c r="C475" s="722">
        <v>1408</v>
      </c>
      <c r="D475" s="722">
        <v>140825</v>
      </c>
      <c r="E475" s="721">
        <v>1408259605</v>
      </c>
      <c r="F475" s="721" t="s">
        <v>4000</v>
      </c>
      <c r="G475" s="1127">
        <v>905813</v>
      </c>
      <c r="H475" s="1128">
        <v>0</v>
      </c>
      <c r="I475" s="1128">
        <v>905812.52</v>
      </c>
      <c r="J475" s="1128">
        <v>-0.47999999998137355</v>
      </c>
      <c r="K475" s="1128">
        <v>0</v>
      </c>
      <c r="L475" s="1128">
        <v>0</v>
      </c>
      <c r="M475" s="1128">
        <v>-0.47999999998137355</v>
      </c>
      <c r="N475" s="1129">
        <v>0</v>
      </c>
      <c r="O475" s="1128">
        <v>-0.47999999998137355</v>
      </c>
      <c r="P475" s="1127">
        <v>-0.17759999999310822</v>
      </c>
      <c r="Q475" s="1127">
        <v>0</v>
      </c>
      <c r="R475" s="1127">
        <v>0</v>
      </c>
      <c r="S475" s="1127">
        <v>0</v>
      </c>
      <c r="T475" s="1130">
        <v>0</v>
      </c>
      <c r="U475" s="1130">
        <v>0</v>
      </c>
      <c r="V475" s="1130">
        <v>0</v>
      </c>
      <c r="W475" s="1127">
        <v>0</v>
      </c>
      <c r="X475" s="1130">
        <v>-0.17759999999310822</v>
      </c>
      <c r="Y475" s="735">
        <v>0.37</v>
      </c>
      <c r="Z475" s="1131">
        <v>0</v>
      </c>
      <c r="AA475" s="1131">
        <v>-0.17759999999310822</v>
      </c>
      <c r="AB475" s="1131">
        <v>0</v>
      </c>
      <c r="AC475" s="1131">
        <v>-0.17759999999310822</v>
      </c>
      <c r="AD475" s="1131">
        <v>0</v>
      </c>
      <c r="AE475" s="1131">
        <v>0</v>
      </c>
      <c r="AF475" s="126"/>
      <c r="AG475" s="126"/>
      <c r="AH475" s="126"/>
      <c r="AI475" s="126"/>
      <c r="AJ475" s="126"/>
      <c r="AK475" s="126"/>
      <c r="AL475" s="126">
        <v>475</v>
      </c>
    </row>
    <row r="476" spans="1:38">
      <c r="A476" s="721" t="s">
        <v>1852</v>
      </c>
      <c r="B476" s="722">
        <v>14</v>
      </c>
      <c r="C476" s="722">
        <v>1408</v>
      </c>
      <c r="D476" s="722">
        <v>140825</v>
      </c>
      <c r="E476" s="721">
        <v>1408259606</v>
      </c>
      <c r="F476" s="721" t="s">
        <v>4001</v>
      </c>
      <c r="G476" s="1127">
        <v>1849328032</v>
      </c>
      <c r="H476" s="1128">
        <v>0</v>
      </c>
      <c r="I476" s="1128">
        <v>1849328031.7</v>
      </c>
      <c r="J476" s="1128">
        <v>-0.29999995231628418</v>
      </c>
      <c r="K476" s="1128">
        <v>0</v>
      </c>
      <c r="L476" s="1128">
        <v>0</v>
      </c>
      <c r="M476" s="1128">
        <v>-0.29999995231628418</v>
      </c>
      <c r="N476" s="1129">
        <v>0</v>
      </c>
      <c r="O476" s="1128">
        <v>-0.29999995231628418</v>
      </c>
      <c r="P476" s="1127">
        <v>-0.11099998235702514</v>
      </c>
      <c r="Q476" s="1127">
        <v>0</v>
      </c>
      <c r="R476" s="1127">
        <v>0</v>
      </c>
      <c r="S476" s="1127">
        <v>0</v>
      </c>
      <c r="T476" s="1130">
        <v>0</v>
      </c>
      <c r="U476" s="1130">
        <v>0</v>
      </c>
      <c r="V476" s="1130">
        <v>0</v>
      </c>
      <c r="W476" s="1127">
        <v>0</v>
      </c>
      <c r="X476" s="1130">
        <v>-0.11099998235702514</v>
      </c>
      <c r="Y476" s="735">
        <v>0.37</v>
      </c>
      <c r="Z476" s="1131">
        <v>0</v>
      </c>
      <c r="AA476" s="1131">
        <v>-0.11099998235702514</v>
      </c>
      <c r="AB476" s="1131">
        <v>8.1400010585784915E-2</v>
      </c>
      <c r="AC476" s="1131">
        <v>0</v>
      </c>
      <c r="AD476" s="1131">
        <v>-8.1400010585784915E-2</v>
      </c>
      <c r="AE476" s="1131">
        <v>-0.11099998235702514</v>
      </c>
      <c r="AF476" s="126"/>
      <c r="AG476" s="126"/>
      <c r="AH476" s="126"/>
      <c r="AI476" s="126"/>
      <c r="AJ476" s="126"/>
      <c r="AK476" s="126"/>
      <c r="AL476" s="126">
        <v>476</v>
      </c>
    </row>
    <row r="477" spans="1:38">
      <c r="A477" s="721" t="s">
        <v>1891</v>
      </c>
      <c r="B477" s="722">
        <v>14</v>
      </c>
      <c r="C477" s="722">
        <v>1408</v>
      </c>
      <c r="D477" s="722">
        <v>140825</v>
      </c>
      <c r="E477" s="721">
        <v>1408259701</v>
      </c>
      <c r="F477" s="721" t="s">
        <v>618</v>
      </c>
      <c r="G477" s="1127">
        <v>141621846</v>
      </c>
      <c r="H477" s="1128">
        <v>0</v>
      </c>
      <c r="I477" s="1128">
        <v>141621846</v>
      </c>
      <c r="J477" s="1128">
        <v>0</v>
      </c>
      <c r="K477" s="1128">
        <v>0</v>
      </c>
      <c r="L477" s="1128">
        <v>0</v>
      </c>
      <c r="M477" s="1128">
        <v>0</v>
      </c>
      <c r="N477" s="1129">
        <v>0</v>
      </c>
      <c r="O477" s="1128">
        <v>0</v>
      </c>
      <c r="P477" s="1127">
        <v>0</v>
      </c>
      <c r="Q477" s="1127">
        <v>0</v>
      </c>
      <c r="R477" s="1127">
        <v>0</v>
      </c>
      <c r="S477" s="1127">
        <v>0</v>
      </c>
      <c r="T477" s="1130">
        <v>0</v>
      </c>
      <c r="U477" s="1130">
        <v>0</v>
      </c>
      <c r="V477" s="1130">
        <v>0</v>
      </c>
      <c r="W477" s="1127">
        <v>0</v>
      </c>
      <c r="X477" s="1130">
        <v>0</v>
      </c>
      <c r="Y477" s="735">
        <v>0</v>
      </c>
      <c r="Z477" s="1131">
        <v>0</v>
      </c>
      <c r="AA477" s="1131">
        <v>0</v>
      </c>
      <c r="AB477" s="1131">
        <v>0</v>
      </c>
      <c r="AC477" s="1131">
        <v>0</v>
      </c>
      <c r="AD477" s="1131">
        <v>0</v>
      </c>
      <c r="AE477" s="1131">
        <v>0</v>
      </c>
      <c r="AF477" s="126"/>
      <c r="AG477" s="126"/>
      <c r="AH477" s="126"/>
      <c r="AI477" s="126"/>
      <c r="AJ477" s="126"/>
      <c r="AK477" s="126"/>
      <c r="AL477" s="126">
        <v>477</v>
      </c>
    </row>
    <row r="478" spans="1:38">
      <c r="A478" s="721" t="s">
        <v>1852</v>
      </c>
      <c r="B478" s="722">
        <v>14</v>
      </c>
      <c r="C478" s="722">
        <v>1408</v>
      </c>
      <c r="D478" s="722">
        <v>140825</v>
      </c>
      <c r="E478" s="721">
        <v>1408259800</v>
      </c>
      <c r="F478" s="721" t="s">
        <v>4002</v>
      </c>
      <c r="G478" s="1127">
        <v>-92301007</v>
      </c>
      <c r="H478" s="1128">
        <v>0</v>
      </c>
      <c r="I478" s="1128">
        <v>-92301007.140000001</v>
      </c>
      <c r="J478" s="1128">
        <v>-0.14000000059604645</v>
      </c>
      <c r="K478" s="1128">
        <v>0</v>
      </c>
      <c r="L478" s="1128">
        <v>0</v>
      </c>
      <c r="M478" s="1128">
        <v>-0.14000000059604645</v>
      </c>
      <c r="N478" s="1129">
        <v>0</v>
      </c>
      <c r="O478" s="1128">
        <v>-0.14000000059604645</v>
      </c>
      <c r="P478" s="1127">
        <v>-5.1800000220537185E-2</v>
      </c>
      <c r="Q478" s="1127">
        <v>0</v>
      </c>
      <c r="R478" s="1127">
        <v>0</v>
      </c>
      <c r="S478" s="1127">
        <v>0</v>
      </c>
      <c r="T478" s="1130">
        <v>0</v>
      </c>
      <c r="U478" s="1130">
        <v>0</v>
      </c>
      <c r="V478" s="1130">
        <v>0</v>
      </c>
      <c r="W478" s="1127">
        <v>0</v>
      </c>
      <c r="X478" s="1130">
        <v>-5.1800000220537185E-2</v>
      </c>
      <c r="Y478" s="735">
        <v>0.37</v>
      </c>
      <c r="Z478" s="1131">
        <v>0</v>
      </c>
      <c r="AA478" s="1131">
        <v>-5.1800000220537185E-2</v>
      </c>
      <c r="AB478" s="1131">
        <v>0</v>
      </c>
      <c r="AC478" s="1131">
        <v>-0.15540000617504118</v>
      </c>
      <c r="AD478" s="1131">
        <v>0</v>
      </c>
      <c r="AE478" s="1131">
        <v>0.103600005954504</v>
      </c>
      <c r="AF478" s="126"/>
      <c r="AG478" s="126"/>
      <c r="AH478" s="126"/>
      <c r="AI478" s="126"/>
      <c r="AJ478" s="126"/>
      <c r="AK478" s="126"/>
      <c r="AL478" s="126">
        <v>478</v>
      </c>
    </row>
    <row r="479" spans="1:38">
      <c r="A479" s="721" t="s">
        <v>1852</v>
      </c>
      <c r="B479" s="722">
        <v>14</v>
      </c>
      <c r="C479" s="722">
        <v>1408</v>
      </c>
      <c r="D479" s="722">
        <v>140825</v>
      </c>
      <c r="E479" s="721">
        <v>1408259801</v>
      </c>
      <c r="F479" s="721" t="s">
        <v>4003</v>
      </c>
      <c r="G479" s="1127">
        <v>2336878249</v>
      </c>
      <c r="H479" s="1128">
        <v>0</v>
      </c>
      <c r="I479" s="1128">
        <v>2336878248.5</v>
      </c>
      <c r="J479" s="1128">
        <v>-0.5</v>
      </c>
      <c r="K479" s="1128">
        <v>0</v>
      </c>
      <c r="L479" s="1128">
        <v>0</v>
      </c>
      <c r="M479" s="1128">
        <v>-0.5</v>
      </c>
      <c r="N479" s="1129">
        <v>0</v>
      </c>
      <c r="O479" s="1128">
        <v>-0.5</v>
      </c>
      <c r="P479" s="1127">
        <v>-0.185</v>
      </c>
      <c r="Q479" s="1127">
        <v>0</v>
      </c>
      <c r="R479" s="1127">
        <v>0</v>
      </c>
      <c r="S479" s="1127">
        <v>0</v>
      </c>
      <c r="T479" s="1130">
        <v>0</v>
      </c>
      <c r="U479" s="1130">
        <v>0</v>
      </c>
      <c r="V479" s="1130">
        <v>0</v>
      </c>
      <c r="W479" s="1127">
        <v>0</v>
      </c>
      <c r="X479" s="1130">
        <v>-0.185</v>
      </c>
      <c r="Y479" s="735">
        <v>0.37</v>
      </c>
      <c r="Z479" s="1131">
        <v>0</v>
      </c>
      <c r="AA479" s="1131">
        <v>-0.185</v>
      </c>
      <c r="AB479" s="1131">
        <v>0.12209997177124023</v>
      </c>
      <c r="AC479" s="1131">
        <v>0</v>
      </c>
      <c r="AD479" s="1131">
        <v>-0.12209997177124023</v>
      </c>
      <c r="AE479" s="1131">
        <v>-0.185</v>
      </c>
      <c r="AF479" s="126"/>
      <c r="AG479" s="126"/>
      <c r="AH479" s="126"/>
      <c r="AI479" s="126"/>
      <c r="AJ479" s="126"/>
      <c r="AK479" s="126"/>
      <c r="AL479" s="126">
        <v>479</v>
      </c>
    </row>
    <row r="480" spans="1:38">
      <c r="A480" s="721" t="s">
        <v>1852</v>
      </c>
      <c r="B480" s="722">
        <v>14</v>
      </c>
      <c r="C480" s="722">
        <v>1408</v>
      </c>
      <c r="D480" s="722">
        <v>140825</v>
      </c>
      <c r="E480" s="721">
        <v>1408259802</v>
      </c>
      <c r="F480" s="721" t="s">
        <v>4004</v>
      </c>
      <c r="G480" s="1127">
        <v>-403156397</v>
      </c>
      <c r="H480" s="1128">
        <v>0</v>
      </c>
      <c r="I480" s="1128">
        <v>-403156397.05000001</v>
      </c>
      <c r="J480" s="1128">
        <v>-5.0000011920928955E-2</v>
      </c>
      <c r="K480" s="1128">
        <v>0</v>
      </c>
      <c r="L480" s="1128">
        <v>0</v>
      </c>
      <c r="M480" s="1128">
        <v>-5.0000011920928955E-2</v>
      </c>
      <c r="N480" s="1129">
        <v>0</v>
      </c>
      <c r="O480" s="1128">
        <v>-5.0000011920928955E-2</v>
      </c>
      <c r="P480" s="1127">
        <v>-1.8500004410743714E-2</v>
      </c>
      <c r="Q480" s="1127">
        <v>0</v>
      </c>
      <c r="R480" s="1127">
        <v>0</v>
      </c>
      <c r="S480" s="1127">
        <v>0</v>
      </c>
      <c r="T480" s="1130">
        <v>0</v>
      </c>
      <c r="U480" s="1130">
        <v>0</v>
      </c>
      <c r="V480" s="1130">
        <v>0</v>
      </c>
      <c r="W480" s="1127">
        <v>0</v>
      </c>
      <c r="X480" s="1130">
        <v>-1.8500004410743714E-2</v>
      </c>
      <c r="Y480" s="735">
        <v>0.37</v>
      </c>
      <c r="Z480" s="1131">
        <v>0</v>
      </c>
      <c r="AA480" s="1131">
        <v>-1.8500004410743714E-2</v>
      </c>
      <c r="AB480" s="1131">
        <v>8.1399745941162102E-2</v>
      </c>
      <c r="AC480" s="1131">
        <v>0</v>
      </c>
      <c r="AD480" s="1131">
        <v>-8.1399745941162102E-2</v>
      </c>
      <c r="AE480" s="1131">
        <v>-1.8500004410743714E-2</v>
      </c>
      <c r="AF480" s="126"/>
      <c r="AG480" s="126"/>
      <c r="AH480" s="126"/>
      <c r="AI480" s="126"/>
      <c r="AJ480" s="126"/>
      <c r="AK480" s="126"/>
      <c r="AL480" s="126">
        <v>480</v>
      </c>
    </row>
    <row r="481" spans="1:38">
      <c r="A481" s="721" t="s">
        <v>1891</v>
      </c>
      <c r="B481" s="722">
        <v>14</v>
      </c>
      <c r="C481" s="722">
        <v>1408</v>
      </c>
      <c r="D481" s="722">
        <v>140825</v>
      </c>
      <c r="E481" s="721">
        <v>1408259804</v>
      </c>
      <c r="F481" s="721" t="s">
        <v>4005</v>
      </c>
      <c r="G481" s="1127">
        <v>-692778773</v>
      </c>
      <c r="H481" s="1128">
        <v>0</v>
      </c>
      <c r="I481" s="1128">
        <v>-692778772.87</v>
      </c>
      <c r="J481" s="1128">
        <v>0.12999999523162842</v>
      </c>
      <c r="K481" s="1128">
        <v>0</v>
      </c>
      <c r="L481" s="1128">
        <v>0.12999999523162842</v>
      </c>
      <c r="M481" s="1128">
        <v>0</v>
      </c>
      <c r="N481" s="1129">
        <v>0</v>
      </c>
      <c r="O481" s="1128">
        <v>0.12999999523162842</v>
      </c>
      <c r="P481" s="1127">
        <v>4.8099998235702511E-2</v>
      </c>
      <c r="Q481" s="1127">
        <v>0</v>
      </c>
      <c r="R481" s="1127">
        <v>0</v>
      </c>
      <c r="S481" s="1127">
        <v>0</v>
      </c>
      <c r="T481" s="1130">
        <v>0</v>
      </c>
      <c r="U481" s="1130">
        <v>0</v>
      </c>
      <c r="V481" s="1130">
        <v>0</v>
      </c>
      <c r="W481" s="1127">
        <v>0</v>
      </c>
      <c r="X481" s="1130">
        <v>4.8099998235702511E-2</v>
      </c>
      <c r="Y481" s="735">
        <v>0.37</v>
      </c>
      <c r="Z481" s="1131">
        <v>4.8099998235702511E-2</v>
      </c>
      <c r="AA481" s="1131">
        <v>0</v>
      </c>
      <c r="AB481" s="1131">
        <v>0</v>
      </c>
      <c r="AC481" s="1131">
        <v>-5.1799994707107541E-2</v>
      </c>
      <c r="AD481" s="1131">
        <v>4.8099998235702511E-2</v>
      </c>
      <c r="AE481" s="1131">
        <v>5.1799994707107541E-2</v>
      </c>
      <c r="AF481" s="126"/>
      <c r="AG481" s="126"/>
      <c r="AH481" s="126"/>
      <c r="AI481" s="126"/>
      <c r="AJ481" s="126"/>
      <c r="AK481" s="126"/>
      <c r="AL481" s="126">
        <v>481</v>
      </c>
    </row>
    <row r="482" spans="1:38">
      <c r="A482" s="721" t="s">
        <v>1852</v>
      </c>
      <c r="B482" s="722">
        <v>14</v>
      </c>
      <c r="C482" s="722">
        <v>1408</v>
      </c>
      <c r="D482" s="722">
        <v>140825</v>
      </c>
      <c r="E482" s="721">
        <v>1408259805</v>
      </c>
      <c r="F482" s="721" t="s">
        <v>619</v>
      </c>
      <c r="G482" s="1127">
        <v>127317231457</v>
      </c>
      <c r="H482" s="1128">
        <v>0</v>
      </c>
      <c r="I482" s="1128">
        <v>127317231457.46001</v>
      </c>
      <c r="J482" s="1128">
        <v>0.4600067138671875</v>
      </c>
      <c r="K482" s="1128">
        <v>0</v>
      </c>
      <c r="L482" s="1128">
        <v>0.4600067138671875</v>
      </c>
      <c r="M482" s="1128">
        <v>0</v>
      </c>
      <c r="N482" s="1129">
        <v>0</v>
      </c>
      <c r="O482" s="1128">
        <v>0.4600067138671875</v>
      </c>
      <c r="P482" s="1127">
        <v>0.17020248413085937</v>
      </c>
      <c r="Q482" s="1127">
        <v>0</v>
      </c>
      <c r="R482" s="1127">
        <v>0</v>
      </c>
      <c r="S482" s="1127">
        <v>0</v>
      </c>
      <c r="T482" s="1130">
        <v>0</v>
      </c>
      <c r="U482" s="1130">
        <v>0</v>
      </c>
      <c r="V482" s="1130">
        <v>0</v>
      </c>
      <c r="W482" s="1127">
        <v>0</v>
      </c>
      <c r="X482" s="1130">
        <v>0.17020248413085937</v>
      </c>
      <c r="Y482" s="735">
        <v>0.37</v>
      </c>
      <c r="Z482" s="1131">
        <v>0.17020248413085937</v>
      </c>
      <c r="AA482" s="1131">
        <v>0</v>
      </c>
      <c r="AB482" s="1131">
        <v>0</v>
      </c>
      <c r="AC482" s="1131">
        <v>-0.1628009033203125</v>
      </c>
      <c r="AD482" s="1131">
        <v>0.17020248413085937</v>
      </c>
      <c r="AE482" s="1131">
        <v>0.1628009033203125</v>
      </c>
      <c r="AF482" s="126"/>
      <c r="AG482" s="126"/>
      <c r="AH482" s="126"/>
      <c r="AI482" s="126"/>
      <c r="AJ482" s="126"/>
      <c r="AK482" s="126"/>
      <c r="AL482" s="126">
        <v>482</v>
      </c>
    </row>
    <row r="483" spans="1:38">
      <c r="A483" s="721" t="s">
        <v>1852</v>
      </c>
      <c r="B483" s="722">
        <v>14</v>
      </c>
      <c r="C483" s="722">
        <v>1408</v>
      </c>
      <c r="D483" s="722">
        <v>140825</v>
      </c>
      <c r="E483" s="721">
        <v>1408259806</v>
      </c>
      <c r="F483" s="721" t="s">
        <v>620</v>
      </c>
      <c r="G483" s="1127">
        <v>62343717905</v>
      </c>
      <c r="H483" s="1128">
        <v>0</v>
      </c>
      <c r="I483" s="1128">
        <v>62343717905.010002</v>
      </c>
      <c r="J483" s="1128">
        <v>1.000213623046875E-2</v>
      </c>
      <c r="K483" s="1128">
        <v>0</v>
      </c>
      <c r="L483" s="1128">
        <v>1.000213623046875E-2</v>
      </c>
      <c r="M483" s="1128">
        <v>0</v>
      </c>
      <c r="N483" s="1129">
        <v>0</v>
      </c>
      <c r="O483" s="1128">
        <v>1.000213623046875E-2</v>
      </c>
      <c r="P483" s="1127">
        <v>3.7007904052734374E-3</v>
      </c>
      <c r="Q483" s="1127">
        <v>0</v>
      </c>
      <c r="R483" s="1127">
        <v>0</v>
      </c>
      <c r="S483" s="1127">
        <v>0</v>
      </c>
      <c r="T483" s="1130">
        <v>0</v>
      </c>
      <c r="U483" s="1130">
        <v>0</v>
      </c>
      <c r="V483" s="1130">
        <v>0</v>
      </c>
      <c r="W483" s="1127">
        <v>0</v>
      </c>
      <c r="X483" s="1130">
        <v>3.7007904052734374E-3</v>
      </c>
      <c r="Y483" s="735">
        <v>0.37</v>
      </c>
      <c r="Z483" s="1131">
        <v>3.7007904052734374E-3</v>
      </c>
      <c r="AA483" s="1131">
        <v>0</v>
      </c>
      <c r="AB483" s="1131">
        <v>0</v>
      </c>
      <c r="AC483" s="1131">
        <v>-0.12579864501953125</v>
      </c>
      <c r="AD483" s="1131">
        <v>3.7007904052734374E-3</v>
      </c>
      <c r="AE483" s="1131">
        <v>0.12579864501953125</v>
      </c>
      <c r="AF483" s="126"/>
      <c r="AG483" s="126"/>
      <c r="AH483" s="126"/>
      <c r="AI483" s="126"/>
      <c r="AJ483" s="126"/>
      <c r="AK483" s="126"/>
      <c r="AL483" s="126">
        <v>483</v>
      </c>
    </row>
    <row r="484" spans="1:38">
      <c r="A484" s="721" t="s">
        <v>1891</v>
      </c>
      <c r="B484" s="722">
        <v>14</v>
      </c>
      <c r="C484" s="722">
        <v>1408</v>
      </c>
      <c r="D484" s="722">
        <v>140825</v>
      </c>
      <c r="E484" s="721">
        <v>1408259808</v>
      </c>
      <c r="F484" s="721" t="s">
        <v>3788</v>
      </c>
      <c r="G484" s="1127">
        <v>827230</v>
      </c>
      <c r="H484" s="1128">
        <v>0</v>
      </c>
      <c r="I484" s="1128">
        <v>827230.13</v>
      </c>
      <c r="J484" s="1128">
        <v>0.13000000000465661</v>
      </c>
      <c r="K484" s="1128">
        <v>0</v>
      </c>
      <c r="L484" s="1128">
        <v>0.13000000000465661</v>
      </c>
      <c r="M484" s="1128">
        <v>0</v>
      </c>
      <c r="N484" s="1129">
        <v>0</v>
      </c>
      <c r="O484" s="1128">
        <v>0.13000000000465661</v>
      </c>
      <c r="P484" s="1127">
        <v>4.8100000001722945E-2</v>
      </c>
      <c r="Q484" s="1127">
        <v>0</v>
      </c>
      <c r="R484" s="1127">
        <v>0</v>
      </c>
      <c r="S484" s="1127">
        <v>0</v>
      </c>
      <c r="T484" s="1130">
        <v>0</v>
      </c>
      <c r="U484" s="1130">
        <v>0</v>
      </c>
      <c r="V484" s="1130">
        <v>0</v>
      </c>
      <c r="W484" s="1127">
        <v>0</v>
      </c>
      <c r="X484" s="1130">
        <v>4.8100000001722945E-2</v>
      </c>
      <c r="Y484" s="735">
        <v>0.37</v>
      </c>
      <c r="Z484" s="1131">
        <v>4.8100000001722945E-2</v>
      </c>
      <c r="AA484" s="1131">
        <v>0</v>
      </c>
      <c r="AB484" s="1131">
        <v>0</v>
      </c>
      <c r="AC484" s="1131">
        <v>0</v>
      </c>
      <c r="AD484" s="1131">
        <v>4.8100000001722945E-2</v>
      </c>
      <c r="AE484" s="1131">
        <v>0</v>
      </c>
      <c r="AF484" s="126"/>
      <c r="AG484" s="126"/>
      <c r="AH484" s="126"/>
      <c r="AI484" s="126"/>
      <c r="AJ484" s="126"/>
      <c r="AK484" s="126"/>
      <c r="AL484" s="126">
        <v>484</v>
      </c>
    </row>
    <row r="485" spans="1:38">
      <c r="A485" s="721" t="s">
        <v>1891</v>
      </c>
      <c r="B485" s="722">
        <v>14</v>
      </c>
      <c r="C485" s="722">
        <v>1408</v>
      </c>
      <c r="D485" s="722">
        <v>140825</v>
      </c>
      <c r="E485" s="721">
        <v>1408259809</v>
      </c>
      <c r="F485" s="721" t="s">
        <v>3171</v>
      </c>
      <c r="G485" s="1127">
        <v>96882848</v>
      </c>
      <c r="H485" s="1128">
        <v>0</v>
      </c>
      <c r="I485" s="1128">
        <v>96882848</v>
      </c>
      <c r="J485" s="1128">
        <v>0</v>
      </c>
      <c r="K485" s="1128">
        <v>0</v>
      </c>
      <c r="L485" s="1128">
        <v>0</v>
      </c>
      <c r="M485" s="1128">
        <v>0</v>
      </c>
      <c r="N485" s="1129">
        <v>0</v>
      </c>
      <c r="O485" s="1128">
        <v>0</v>
      </c>
      <c r="P485" s="1127">
        <v>0</v>
      </c>
      <c r="Q485" s="1127">
        <v>0</v>
      </c>
      <c r="R485" s="1127">
        <v>0</v>
      </c>
      <c r="S485" s="1127">
        <v>0</v>
      </c>
      <c r="T485" s="1130">
        <v>0</v>
      </c>
      <c r="U485" s="1130">
        <v>0</v>
      </c>
      <c r="V485" s="1130">
        <v>0</v>
      </c>
      <c r="W485" s="1127">
        <v>0</v>
      </c>
      <c r="X485" s="1130">
        <v>0</v>
      </c>
      <c r="Y485" s="735">
        <v>0</v>
      </c>
      <c r="Z485" s="1131">
        <v>0</v>
      </c>
      <c r="AA485" s="1131">
        <v>0</v>
      </c>
      <c r="AB485" s="1131">
        <v>0</v>
      </c>
      <c r="AC485" s="1131">
        <v>0</v>
      </c>
      <c r="AD485" s="1131">
        <v>0</v>
      </c>
      <c r="AE485" s="1131">
        <v>0</v>
      </c>
      <c r="AF485" s="126"/>
      <c r="AG485" s="126"/>
      <c r="AH485" s="126"/>
      <c r="AI485" s="126"/>
      <c r="AJ485" s="126"/>
      <c r="AK485" s="126"/>
      <c r="AL485" s="126">
        <v>485</v>
      </c>
    </row>
    <row r="486" spans="1:38">
      <c r="A486" s="721" t="s">
        <v>1852</v>
      </c>
      <c r="B486" s="722">
        <v>14</v>
      </c>
      <c r="C486" s="722">
        <v>1408</v>
      </c>
      <c r="D486" s="722">
        <v>140825</v>
      </c>
      <c r="E486" s="721">
        <v>1408259819</v>
      </c>
      <c r="F486" s="721" t="s">
        <v>4006</v>
      </c>
      <c r="G486" s="1127">
        <v>422262645</v>
      </c>
      <c r="H486" s="1128">
        <v>0</v>
      </c>
      <c r="I486" s="1128">
        <v>422262645.18000001</v>
      </c>
      <c r="J486" s="1128">
        <v>0.18000000715255737</v>
      </c>
      <c r="K486" s="1128">
        <v>0</v>
      </c>
      <c r="L486" s="1128">
        <v>0.18000000715255737</v>
      </c>
      <c r="M486" s="1128">
        <v>0</v>
      </c>
      <c r="N486" s="1129">
        <v>0</v>
      </c>
      <c r="O486" s="1128">
        <v>0.18000000715255737</v>
      </c>
      <c r="P486" s="1127">
        <v>6.6600002646446221E-2</v>
      </c>
      <c r="Q486" s="1127">
        <v>0</v>
      </c>
      <c r="R486" s="1127">
        <v>0</v>
      </c>
      <c r="S486" s="1127">
        <v>0</v>
      </c>
      <c r="T486" s="1130">
        <v>0</v>
      </c>
      <c r="U486" s="1130">
        <v>0</v>
      </c>
      <c r="V486" s="1130">
        <v>0</v>
      </c>
      <c r="W486" s="1127">
        <v>0</v>
      </c>
      <c r="X486" s="1130">
        <v>6.6600002646446221E-2</v>
      </c>
      <c r="Y486" s="735">
        <v>0.36999999999999994</v>
      </c>
      <c r="Z486" s="1131">
        <v>6.6600002646446221E-2</v>
      </c>
      <c r="AA486" s="1131">
        <v>0</v>
      </c>
      <c r="AB486" s="1131">
        <v>4.0700005292892458E-2</v>
      </c>
      <c r="AC486" s="1131">
        <v>0</v>
      </c>
      <c r="AD486" s="1131">
        <v>2.5899997353553764E-2</v>
      </c>
      <c r="AE486" s="1131">
        <v>0</v>
      </c>
      <c r="AF486" s="126"/>
      <c r="AG486" s="126"/>
      <c r="AH486" s="126"/>
      <c r="AI486" s="126"/>
      <c r="AJ486" s="126"/>
      <c r="AK486" s="126"/>
      <c r="AL486" s="126">
        <v>486</v>
      </c>
    </row>
    <row r="487" spans="1:38">
      <c r="A487" s="721" t="s">
        <v>1852</v>
      </c>
      <c r="B487" s="722">
        <v>14</v>
      </c>
      <c r="C487" s="722">
        <v>1408</v>
      </c>
      <c r="D487" s="722">
        <v>140825</v>
      </c>
      <c r="E487" s="721">
        <v>1408259900</v>
      </c>
      <c r="F487" s="721" t="s">
        <v>4007</v>
      </c>
      <c r="G487" s="1127">
        <v>282876293</v>
      </c>
      <c r="H487" s="1128">
        <v>0</v>
      </c>
      <c r="I487" s="1128">
        <v>282876293.35000002</v>
      </c>
      <c r="J487" s="1128">
        <v>0.35000002384185791</v>
      </c>
      <c r="K487" s="1128">
        <v>0</v>
      </c>
      <c r="L487" s="1128">
        <v>0.35000002384185791</v>
      </c>
      <c r="M487" s="1128">
        <v>0</v>
      </c>
      <c r="N487" s="1129">
        <v>0</v>
      </c>
      <c r="O487" s="1128">
        <v>0.35000002384185791</v>
      </c>
      <c r="P487" s="1127">
        <v>0.12950000882148743</v>
      </c>
      <c r="Q487" s="1127">
        <v>0</v>
      </c>
      <c r="R487" s="1127">
        <v>0</v>
      </c>
      <c r="S487" s="1127">
        <v>0</v>
      </c>
      <c r="T487" s="1130">
        <v>0</v>
      </c>
      <c r="U487" s="1130">
        <v>0</v>
      </c>
      <c r="V487" s="1130">
        <v>0</v>
      </c>
      <c r="W487" s="1127">
        <v>0</v>
      </c>
      <c r="X487" s="1130">
        <v>0.12950000882148743</v>
      </c>
      <c r="Y487" s="735">
        <v>0.37</v>
      </c>
      <c r="Z487" s="1131">
        <v>0.12950000882148743</v>
      </c>
      <c r="AA487" s="1131">
        <v>0</v>
      </c>
      <c r="AB487" s="1131">
        <v>8.8800003528594976E-2</v>
      </c>
      <c r="AC487" s="1131">
        <v>0</v>
      </c>
      <c r="AD487" s="1131">
        <v>4.0700005292892458E-2</v>
      </c>
      <c r="AE487" s="1131">
        <v>0</v>
      </c>
      <c r="AF487" s="126"/>
      <c r="AG487" s="126"/>
      <c r="AH487" s="126"/>
      <c r="AI487" s="126"/>
      <c r="AJ487" s="126"/>
      <c r="AK487" s="126"/>
      <c r="AL487" s="126">
        <v>487</v>
      </c>
    </row>
    <row r="488" spans="1:38">
      <c r="A488" s="721" t="s">
        <v>1852</v>
      </c>
      <c r="B488" s="722">
        <v>14</v>
      </c>
      <c r="C488" s="722">
        <v>1408</v>
      </c>
      <c r="D488" s="722">
        <v>140825</v>
      </c>
      <c r="E488" s="721">
        <v>1408259902</v>
      </c>
      <c r="F488" s="721" t="s">
        <v>621</v>
      </c>
      <c r="G488" s="1127">
        <v>4267255138</v>
      </c>
      <c r="H488" s="1128">
        <v>0</v>
      </c>
      <c r="I488" s="1128">
        <v>4267255137.77</v>
      </c>
      <c r="J488" s="1128">
        <v>-0.23000001907348633</v>
      </c>
      <c r="K488" s="1128">
        <v>0</v>
      </c>
      <c r="L488" s="1128">
        <v>0</v>
      </c>
      <c r="M488" s="1128">
        <v>-0.23000001907348633</v>
      </c>
      <c r="N488" s="1129">
        <v>0</v>
      </c>
      <c r="O488" s="1128">
        <v>-0.23000001907348633</v>
      </c>
      <c r="P488" s="1127">
        <v>-8.5100007057189939E-2</v>
      </c>
      <c r="Q488" s="1127">
        <v>0</v>
      </c>
      <c r="R488" s="1127">
        <v>0</v>
      </c>
      <c r="S488" s="1127">
        <v>0</v>
      </c>
      <c r="T488" s="1130">
        <v>0</v>
      </c>
      <c r="U488" s="1130">
        <v>0</v>
      </c>
      <c r="V488" s="1130">
        <v>0</v>
      </c>
      <c r="W488" s="1127">
        <v>0</v>
      </c>
      <c r="X488" s="1130">
        <v>-8.5100007057189939E-2</v>
      </c>
      <c r="Y488" s="735">
        <v>0.37</v>
      </c>
      <c r="Z488" s="1131">
        <v>0</v>
      </c>
      <c r="AA488" s="1131">
        <v>-8.5100007057189939E-2</v>
      </c>
      <c r="AB488" s="1131">
        <v>0.11839988708496094</v>
      </c>
      <c r="AC488" s="1131">
        <v>0</v>
      </c>
      <c r="AD488" s="1131">
        <v>-0.11839988708496094</v>
      </c>
      <c r="AE488" s="1131">
        <v>-8.5100007057189939E-2</v>
      </c>
      <c r="AF488" s="126"/>
      <c r="AG488" s="126"/>
      <c r="AH488" s="126"/>
      <c r="AI488" s="126"/>
      <c r="AJ488" s="126"/>
      <c r="AK488" s="126"/>
      <c r="AL488" s="126">
        <v>488</v>
      </c>
    </row>
    <row r="489" spans="1:38">
      <c r="A489" s="721" t="s">
        <v>1849</v>
      </c>
      <c r="B489" s="722">
        <v>14</v>
      </c>
      <c r="C489" s="722">
        <v>1410</v>
      </c>
      <c r="D489" s="722">
        <v>141005</v>
      </c>
      <c r="E489" s="721">
        <v>1410050016</v>
      </c>
      <c r="F489" s="721" t="s">
        <v>622</v>
      </c>
      <c r="G489" s="1127">
        <v>78542867037</v>
      </c>
      <c r="H489" s="1128">
        <v>0</v>
      </c>
      <c r="I489" s="1128">
        <v>78542867037.089996</v>
      </c>
      <c r="J489" s="1128">
        <v>8.9996337890625E-2</v>
      </c>
      <c r="K489" s="1128">
        <v>0</v>
      </c>
      <c r="L489" s="1128">
        <v>8.9996337890625E-2</v>
      </c>
      <c r="M489" s="1128">
        <v>0</v>
      </c>
      <c r="N489" s="1129">
        <v>0</v>
      </c>
      <c r="O489" s="1128">
        <v>8.9996337890625E-2</v>
      </c>
      <c r="P489" s="1127">
        <v>3.3298645019531246E-2</v>
      </c>
      <c r="Q489" s="1127">
        <v>0</v>
      </c>
      <c r="R489" s="1127">
        <v>0</v>
      </c>
      <c r="S489" s="1127">
        <v>0</v>
      </c>
      <c r="T489" s="1130">
        <v>0</v>
      </c>
      <c r="U489" s="1130">
        <v>0</v>
      </c>
      <c r="V489" s="1130">
        <v>0</v>
      </c>
      <c r="W489" s="1127">
        <v>0</v>
      </c>
      <c r="X489" s="1130">
        <v>3.3298645019531246E-2</v>
      </c>
      <c r="Y489" s="735">
        <v>0.36999999999999994</v>
      </c>
      <c r="Z489" s="1131">
        <v>3.3298645019531246E-2</v>
      </c>
      <c r="AA489" s="1131">
        <v>0</v>
      </c>
      <c r="AB489" s="1131">
        <v>0</v>
      </c>
      <c r="AC489" s="1131">
        <v>-0.14059898376464844</v>
      </c>
      <c r="AD489" s="1131">
        <v>3.3298645019531246E-2</v>
      </c>
      <c r="AE489" s="1131">
        <v>0.14059898376464844</v>
      </c>
      <c r="AF489" s="126"/>
      <c r="AG489" s="126"/>
      <c r="AH489" s="126"/>
      <c r="AI489" s="126"/>
      <c r="AJ489" s="126"/>
      <c r="AK489" s="126"/>
      <c r="AL489" s="126">
        <v>489</v>
      </c>
    </row>
    <row r="490" spans="1:38">
      <c r="A490" s="721" t="s">
        <v>1849</v>
      </c>
      <c r="B490" s="722">
        <v>14</v>
      </c>
      <c r="C490" s="722">
        <v>1410</v>
      </c>
      <c r="D490" s="722">
        <v>141005</v>
      </c>
      <c r="E490" s="721">
        <v>1410050017</v>
      </c>
      <c r="F490" s="721" t="s">
        <v>623</v>
      </c>
      <c r="G490" s="1127">
        <v>3675884062</v>
      </c>
      <c r="H490" s="1128">
        <v>0</v>
      </c>
      <c r="I490" s="1128">
        <v>3675884061.9499998</v>
      </c>
      <c r="J490" s="1128">
        <v>-5.0000190734863281E-2</v>
      </c>
      <c r="K490" s="1128">
        <v>0</v>
      </c>
      <c r="L490" s="1128">
        <v>0</v>
      </c>
      <c r="M490" s="1128">
        <v>-5.0000190734863281E-2</v>
      </c>
      <c r="N490" s="1129">
        <v>0</v>
      </c>
      <c r="O490" s="1128">
        <v>-5.0000190734863281E-2</v>
      </c>
      <c r="P490" s="1127">
        <v>-1.8500070571899414E-2</v>
      </c>
      <c r="Q490" s="1127">
        <v>0</v>
      </c>
      <c r="R490" s="1127">
        <v>0</v>
      </c>
      <c r="S490" s="1127">
        <v>0</v>
      </c>
      <c r="T490" s="1130">
        <v>0</v>
      </c>
      <c r="U490" s="1130">
        <v>0</v>
      </c>
      <c r="V490" s="1130">
        <v>0</v>
      </c>
      <c r="W490" s="1127">
        <v>0</v>
      </c>
      <c r="X490" s="1130">
        <v>-1.8500070571899414E-2</v>
      </c>
      <c r="Y490" s="735">
        <v>0.37</v>
      </c>
      <c r="Z490" s="1131">
        <v>0</v>
      </c>
      <c r="AA490" s="1131">
        <v>-1.8500070571899414E-2</v>
      </c>
      <c r="AB490" s="1131">
        <v>0.13319996118545532</v>
      </c>
      <c r="AC490" s="1131">
        <v>0</v>
      </c>
      <c r="AD490" s="1131">
        <v>-0.13319996118545532</v>
      </c>
      <c r="AE490" s="1131">
        <v>-1.8500070571899414E-2</v>
      </c>
      <c r="AF490" s="126"/>
      <c r="AG490" s="126"/>
      <c r="AH490" s="126"/>
      <c r="AI490" s="126"/>
      <c r="AJ490" s="126"/>
      <c r="AK490" s="126"/>
      <c r="AL490" s="126">
        <v>490</v>
      </c>
    </row>
    <row r="491" spans="1:38">
      <c r="A491" s="721" t="s">
        <v>1852</v>
      </c>
      <c r="B491" s="722">
        <v>14</v>
      </c>
      <c r="C491" s="722">
        <v>1410</v>
      </c>
      <c r="D491" s="722">
        <v>141005</v>
      </c>
      <c r="E491" s="721">
        <v>1410050106</v>
      </c>
      <c r="F491" s="721" t="s">
        <v>3509</v>
      </c>
      <c r="G491" s="1127">
        <v>4785787514357</v>
      </c>
      <c r="H491" s="1128">
        <v>0</v>
      </c>
      <c r="I491" s="1128">
        <v>4785787514357.2305</v>
      </c>
      <c r="J491" s="1128">
        <v>0.23046875</v>
      </c>
      <c r="K491" s="1128">
        <v>0</v>
      </c>
      <c r="L491" s="1128">
        <v>0.23046875</v>
      </c>
      <c r="M491" s="1128">
        <v>0</v>
      </c>
      <c r="N491" s="1129">
        <v>0</v>
      </c>
      <c r="O491" s="1128">
        <v>0.23046875</v>
      </c>
      <c r="P491" s="1127">
        <v>8.5273437499999993E-2</v>
      </c>
      <c r="Q491" s="1127">
        <v>0</v>
      </c>
      <c r="R491" s="1127">
        <v>0</v>
      </c>
      <c r="S491" s="1127">
        <v>0</v>
      </c>
      <c r="T491" s="1130">
        <v>0</v>
      </c>
      <c r="U491" s="1130">
        <v>0</v>
      </c>
      <c r="V491" s="1130">
        <v>0</v>
      </c>
      <c r="W491" s="1127">
        <v>0</v>
      </c>
      <c r="X491" s="1130">
        <v>8.5273437499999993E-2</v>
      </c>
      <c r="Y491" s="735">
        <v>0.37</v>
      </c>
      <c r="Z491" s="1131">
        <v>8.5273437499999993E-2</v>
      </c>
      <c r="AA491" s="1131">
        <v>0</v>
      </c>
      <c r="AB491" s="1131">
        <v>0</v>
      </c>
      <c r="AC491" s="1131">
        <v>-0.15537109374999999</v>
      </c>
      <c r="AD491" s="1131">
        <v>8.5273437499999993E-2</v>
      </c>
      <c r="AE491" s="1131">
        <v>0.15537109374999999</v>
      </c>
      <c r="AF491" s="126"/>
      <c r="AG491" s="126"/>
      <c r="AH491" s="126"/>
      <c r="AI491" s="126"/>
      <c r="AJ491" s="126"/>
      <c r="AK491" s="126"/>
      <c r="AL491" s="126">
        <v>491</v>
      </c>
    </row>
    <row r="492" spans="1:38">
      <c r="A492" s="721" t="s">
        <v>1852</v>
      </c>
      <c r="B492" s="722">
        <v>14</v>
      </c>
      <c r="C492" s="722">
        <v>1410</v>
      </c>
      <c r="D492" s="722">
        <v>141005</v>
      </c>
      <c r="E492" s="721">
        <v>1410050115</v>
      </c>
      <c r="F492" s="721" t="s">
        <v>3510</v>
      </c>
      <c r="G492" s="1127">
        <v>391965594926</v>
      </c>
      <c r="H492" s="1128">
        <v>0</v>
      </c>
      <c r="I492" s="1128">
        <v>391965594926.13</v>
      </c>
      <c r="J492" s="1128">
        <v>0.1300048828125</v>
      </c>
      <c r="K492" s="1128">
        <v>0</v>
      </c>
      <c r="L492" s="1128">
        <v>0.1300048828125</v>
      </c>
      <c r="M492" s="1128">
        <v>0</v>
      </c>
      <c r="N492" s="1129">
        <v>0</v>
      </c>
      <c r="O492" s="1128">
        <v>0.1300048828125</v>
      </c>
      <c r="P492" s="1127">
        <v>4.8101806640625001E-2</v>
      </c>
      <c r="Q492" s="1127">
        <v>0</v>
      </c>
      <c r="R492" s="1127">
        <v>0</v>
      </c>
      <c r="S492" s="1127">
        <v>0</v>
      </c>
      <c r="T492" s="1130">
        <v>0</v>
      </c>
      <c r="U492" s="1130">
        <v>0</v>
      </c>
      <c r="V492" s="1130">
        <v>0</v>
      </c>
      <c r="W492" s="1127">
        <v>0</v>
      </c>
      <c r="X492" s="1130">
        <v>4.8101806640625001E-2</v>
      </c>
      <c r="Y492" s="735">
        <v>0.37</v>
      </c>
      <c r="Z492" s="1131">
        <v>4.8101806640625001E-2</v>
      </c>
      <c r="AA492" s="1131">
        <v>0</v>
      </c>
      <c r="AB492" s="1131">
        <v>3.70361328125E-3</v>
      </c>
      <c r="AC492" s="1131">
        <v>0</v>
      </c>
      <c r="AD492" s="1131">
        <v>4.4398193359375004E-2</v>
      </c>
      <c r="AE492" s="1131">
        <v>0</v>
      </c>
      <c r="AF492" s="126"/>
      <c r="AG492" s="126"/>
      <c r="AH492" s="126"/>
      <c r="AI492" s="126"/>
      <c r="AJ492" s="126"/>
      <c r="AK492" s="126"/>
      <c r="AL492" s="126">
        <v>492</v>
      </c>
    </row>
    <row r="493" spans="1:38">
      <c r="A493" s="721" t="s">
        <v>1852</v>
      </c>
      <c r="B493" s="722">
        <v>14</v>
      </c>
      <c r="C493" s="722">
        <v>1410</v>
      </c>
      <c r="D493" s="722">
        <v>141005</v>
      </c>
      <c r="E493" s="721">
        <v>1410051300</v>
      </c>
      <c r="F493" s="721" t="s">
        <v>624</v>
      </c>
      <c r="G493" s="1127">
        <v>515803605100</v>
      </c>
      <c r="H493" s="1128">
        <v>0</v>
      </c>
      <c r="I493" s="1128">
        <v>515803605100.08002</v>
      </c>
      <c r="J493" s="1128">
        <v>8.001708984375E-2</v>
      </c>
      <c r="K493" s="1128">
        <v>0</v>
      </c>
      <c r="L493" s="1128">
        <v>8.001708984375E-2</v>
      </c>
      <c r="M493" s="1128">
        <v>0</v>
      </c>
      <c r="N493" s="1129">
        <v>0</v>
      </c>
      <c r="O493" s="1128">
        <v>8.001708984375E-2</v>
      </c>
      <c r="P493" s="1127">
        <v>2.96063232421875E-2</v>
      </c>
      <c r="Q493" s="1127">
        <v>0</v>
      </c>
      <c r="R493" s="1127">
        <v>0</v>
      </c>
      <c r="S493" s="1127">
        <v>0</v>
      </c>
      <c r="T493" s="1130">
        <v>0</v>
      </c>
      <c r="U493" s="1130">
        <v>0</v>
      </c>
      <c r="V493" s="1130">
        <v>0</v>
      </c>
      <c r="W493" s="1127">
        <v>0</v>
      </c>
      <c r="X493" s="1130">
        <v>2.96063232421875E-2</v>
      </c>
      <c r="Y493" s="735">
        <v>0.37</v>
      </c>
      <c r="Z493" s="1131">
        <v>2.96063232421875E-2</v>
      </c>
      <c r="AA493" s="1131">
        <v>0</v>
      </c>
      <c r="AB493" s="1131">
        <v>0.16650451660156249</v>
      </c>
      <c r="AC493" s="1131">
        <v>0</v>
      </c>
      <c r="AD493" s="1131">
        <v>-0.13689819335937498</v>
      </c>
      <c r="AE493" s="1131">
        <v>0</v>
      </c>
      <c r="AF493" s="126"/>
      <c r="AG493" s="126"/>
      <c r="AH493" s="126"/>
      <c r="AI493" s="126"/>
      <c r="AJ493" s="126"/>
      <c r="AK493" s="126"/>
      <c r="AL493" s="126">
        <v>493</v>
      </c>
    </row>
    <row r="494" spans="1:38">
      <c r="A494" s="721" t="s">
        <v>1852</v>
      </c>
      <c r="B494" s="722">
        <v>14</v>
      </c>
      <c r="C494" s="722">
        <v>1410</v>
      </c>
      <c r="D494" s="722">
        <v>141005</v>
      </c>
      <c r="E494" s="721">
        <v>1410051350</v>
      </c>
      <c r="F494" s="721" t="s">
        <v>625</v>
      </c>
      <c r="G494" s="1127">
        <v>58571434285</v>
      </c>
      <c r="H494" s="1128">
        <v>0</v>
      </c>
      <c r="I494" s="1128">
        <v>58571434284.68</v>
      </c>
      <c r="J494" s="1128">
        <v>-0.31999969482421875</v>
      </c>
      <c r="K494" s="1128">
        <v>0</v>
      </c>
      <c r="L494" s="1128">
        <v>0</v>
      </c>
      <c r="M494" s="1128">
        <v>-0.31999969482421875</v>
      </c>
      <c r="N494" s="1129">
        <v>0</v>
      </c>
      <c r="O494" s="1128">
        <v>-0.31999969482421875</v>
      </c>
      <c r="P494" s="1127">
        <v>-0.11839988708496094</v>
      </c>
      <c r="Q494" s="1127">
        <v>0</v>
      </c>
      <c r="R494" s="1127">
        <v>0</v>
      </c>
      <c r="S494" s="1127">
        <v>0</v>
      </c>
      <c r="T494" s="1130">
        <v>0</v>
      </c>
      <c r="U494" s="1130">
        <v>0</v>
      </c>
      <c r="V494" s="1130">
        <v>0</v>
      </c>
      <c r="W494" s="1127">
        <v>0</v>
      </c>
      <c r="X494" s="1130">
        <v>-0.11839988708496094</v>
      </c>
      <c r="Y494" s="735">
        <v>0.37</v>
      </c>
      <c r="Z494" s="1131">
        <v>0</v>
      </c>
      <c r="AA494" s="1131">
        <v>-0.11839988708496094</v>
      </c>
      <c r="AB494" s="1131">
        <v>5.9201354980468752E-2</v>
      </c>
      <c r="AC494" s="1131">
        <v>0</v>
      </c>
      <c r="AD494" s="1131">
        <v>-5.9201354980468752E-2</v>
      </c>
      <c r="AE494" s="1131">
        <v>-0.11839988708496094</v>
      </c>
      <c r="AF494" s="126"/>
      <c r="AG494" s="126"/>
      <c r="AH494" s="126"/>
      <c r="AI494" s="126"/>
      <c r="AJ494" s="126"/>
      <c r="AK494" s="126"/>
      <c r="AL494" s="126">
        <v>494</v>
      </c>
    </row>
    <row r="495" spans="1:38">
      <c r="A495" s="721" t="s">
        <v>1852</v>
      </c>
      <c r="B495" s="722">
        <v>14</v>
      </c>
      <c r="C495" s="722">
        <v>1410</v>
      </c>
      <c r="D495" s="722">
        <v>141005</v>
      </c>
      <c r="E495" s="721">
        <v>1410051888</v>
      </c>
      <c r="F495" s="721" t="s">
        <v>626</v>
      </c>
      <c r="G495" s="1127">
        <v>129276869985</v>
      </c>
      <c r="H495" s="1128">
        <v>0</v>
      </c>
      <c r="I495" s="1128">
        <v>129276869984.63</v>
      </c>
      <c r="J495" s="1128">
        <v>-0.3699951171875</v>
      </c>
      <c r="K495" s="1128">
        <v>0</v>
      </c>
      <c r="L495" s="1128">
        <v>0</v>
      </c>
      <c r="M495" s="1128">
        <v>-0.3699951171875</v>
      </c>
      <c r="N495" s="1129">
        <v>0</v>
      </c>
      <c r="O495" s="1128">
        <v>-0.3699951171875</v>
      </c>
      <c r="P495" s="1127">
        <v>-0.136898193359375</v>
      </c>
      <c r="Q495" s="1127">
        <v>0</v>
      </c>
      <c r="R495" s="1127">
        <v>0</v>
      </c>
      <c r="S495" s="1127">
        <v>0</v>
      </c>
      <c r="T495" s="1130">
        <v>0</v>
      </c>
      <c r="U495" s="1130">
        <v>0</v>
      </c>
      <c r="V495" s="1130">
        <v>0</v>
      </c>
      <c r="W495" s="1127">
        <v>0</v>
      </c>
      <c r="X495" s="1130">
        <v>-0.136898193359375</v>
      </c>
      <c r="Y495" s="735">
        <v>0.37</v>
      </c>
      <c r="Z495" s="1131">
        <v>0</v>
      </c>
      <c r="AA495" s="1131">
        <v>-0.136898193359375</v>
      </c>
      <c r="AB495" s="1131">
        <v>0</v>
      </c>
      <c r="AC495" s="1131">
        <v>0</v>
      </c>
      <c r="AD495" s="1131">
        <v>0</v>
      </c>
      <c r="AE495" s="1131">
        <v>-0.136898193359375</v>
      </c>
      <c r="AF495" s="126"/>
      <c r="AG495" s="126"/>
      <c r="AH495" s="126"/>
      <c r="AI495" s="126"/>
      <c r="AJ495" s="126"/>
      <c r="AK495" s="126"/>
      <c r="AL495" s="126">
        <v>495</v>
      </c>
    </row>
    <row r="496" spans="1:38">
      <c r="A496" s="721" t="s">
        <v>1852</v>
      </c>
      <c r="B496" s="722">
        <v>14</v>
      </c>
      <c r="C496" s="722">
        <v>1410</v>
      </c>
      <c r="D496" s="722">
        <v>141005</v>
      </c>
      <c r="E496" s="721">
        <v>1410051892</v>
      </c>
      <c r="F496" s="721" t="s">
        <v>627</v>
      </c>
      <c r="G496" s="1127">
        <v>836332528202</v>
      </c>
      <c r="H496" s="1128">
        <v>0</v>
      </c>
      <c r="I496" s="1128">
        <v>836332528201.87</v>
      </c>
      <c r="J496" s="1128">
        <v>-0.1300048828125</v>
      </c>
      <c r="K496" s="1128">
        <v>0</v>
      </c>
      <c r="L496" s="1128">
        <v>0</v>
      </c>
      <c r="M496" s="1128">
        <v>-0.1300048828125</v>
      </c>
      <c r="N496" s="1129">
        <v>0</v>
      </c>
      <c r="O496" s="1128">
        <v>-0.1300048828125</v>
      </c>
      <c r="P496" s="1127">
        <v>-4.8101806640625001E-2</v>
      </c>
      <c r="Q496" s="1127">
        <v>0</v>
      </c>
      <c r="R496" s="1127">
        <v>0</v>
      </c>
      <c r="S496" s="1127">
        <v>0</v>
      </c>
      <c r="T496" s="1130">
        <v>0</v>
      </c>
      <c r="U496" s="1130">
        <v>0</v>
      </c>
      <c r="V496" s="1130">
        <v>0</v>
      </c>
      <c r="W496" s="1127">
        <v>0</v>
      </c>
      <c r="X496" s="1130">
        <v>-4.8101806640625001E-2</v>
      </c>
      <c r="Y496" s="735">
        <v>0.37</v>
      </c>
      <c r="Z496" s="1131">
        <v>0</v>
      </c>
      <c r="AA496" s="1131">
        <v>-4.8101806640625001E-2</v>
      </c>
      <c r="AB496" s="1131">
        <v>0</v>
      </c>
      <c r="AC496" s="1131">
        <v>-0.10361083984375</v>
      </c>
      <c r="AD496" s="1131">
        <v>0</v>
      </c>
      <c r="AE496" s="1131">
        <v>5.5509033203124995E-2</v>
      </c>
      <c r="AF496" s="126"/>
      <c r="AG496" s="126"/>
      <c r="AH496" s="126"/>
      <c r="AI496" s="126"/>
      <c r="AJ496" s="126"/>
      <c r="AK496" s="126"/>
      <c r="AL496" s="126">
        <v>496</v>
      </c>
    </row>
    <row r="497" spans="1:38">
      <c r="A497" s="721" t="s">
        <v>1852</v>
      </c>
      <c r="B497" s="722">
        <v>14</v>
      </c>
      <c r="C497" s="722">
        <v>1410</v>
      </c>
      <c r="D497" s="722">
        <v>141005</v>
      </c>
      <c r="E497" s="721">
        <v>1410057101</v>
      </c>
      <c r="F497" s="721" t="s">
        <v>3511</v>
      </c>
      <c r="G497" s="1127">
        <v>0</v>
      </c>
      <c r="H497" s="1128">
        <v>0</v>
      </c>
      <c r="I497" s="1128">
        <v>0</v>
      </c>
      <c r="J497" s="1128">
        <v>0</v>
      </c>
      <c r="K497" s="1128">
        <v>0</v>
      </c>
      <c r="L497" s="1128">
        <v>0</v>
      </c>
      <c r="M497" s="1128">
        <v>0</v>
      </c>
      <c r="N497" s="1129">
        <v>0</v>
      </c>
      <c r="O497" s="1128">
        <v>0</v>
      </c>
      <c r="P497" s="1127">
        <v>0</v>
      </c>
      <c r="Q497" s="1127">
        <v>0</v>
      </c>
      <c r="R497" s="1127">
        <v>0</v>
      </c>
      <c r="S497" s="1127">
        <v>0</v>
      </c>
      <c r="T497" s="1130">
        <v>0</v>
      </c>
      <c r="U497" s="1130">
        <v>0</v>
      </c>
      <c r="V497" s="1130">
        <v>0</v>
      </c>
      <c r="W497" s="1127">
        <v>0</v>
      </c>
      <c r="X497" s="1130">
        <v>0</v>
      </c>
      <c r="Y497" s="735">
        <v>0</v>
      </c>
      <c r="Z497" s="1131">
        <v>0</v>
      </c>
      <c r="AA497" s="1131">
        <v>0</v>
      </c>
      <c r="AB497" s="1131">
        <v>0</v>
      </c>
      <c r="AC497" s="1131">
        <v>0</v>
      </c>
      <c r="AD497" s="1131">
        <v>0</v>
      </c>
      <c r="AE497" s="1131">
        <v>0</v>
      </c>
      <c r="AF497" s="126"/>
      <c r="AG497" s="126"/>
      <c r="AH497" s="126"/>
      <c r="AI497" s="126"/>
      <c r="AJ497" s="126"/>
      <c r="AK497" s="126"/>
      <c r="AL497" s="126">
        <v>497</v>
      </c>
    </row>
    <row r="498" spans="1:38">
      <c r="A498" s="721" t="s">
        <v>1852</v>
      </c>
      <c r="B498" s="722">
        <v>14</v>
      </c>
      <c r="C498" s="722">
        <v>1410</v>
      </c>
      <c r="D498" s="722">
        <v>141005</v>
      </c>
      <c r="E498" s="721">
        <v>1410057150</v>
      </c>
      <c r="F498" s="721" t="s">
        <v>3512</v>
      </c>
      <c r="G498" s="1127">
        <v>0</v>
      </c>
      <c r="H498" s="1128">
        <v>0</v>
      </c>
      <c r="I498" s="1128">
        <v>0</v>
      </c>
      <c r="J498" s="1128">
        <v>0</v>
      </c>
      <c r="K498" s="1128">
        <v>0</v>
      </c>
      <c r="L498" s="1128">
        <v>0</v>
      </c>
      <c r="M498" s="1128">
        <v>0</v>
      </c>
      <c r="N498" s="1129">
        <v>0</v>
      </c>
      <c r="O498" s="1128">
        <v>0</v>
      </c>
      <c r="P498" s="1127">
        <v>0</v>
      </c>
      <c r="Q498" s="1127">
        <v>0</v>
      </c>
      <c r="R498" s="1127">
        <v>0</v>
      </c>
      <c r="S498" s="1127">
        <v>0</v>
      </c>
      <c r="T498" s="1130">
        <v>0</v>
      </c>
      <c r="U498" s="1130">
        <v>0</v>
      </c>
      <c r="V498" s="1130">
        <v>0</v>
      </c>
      <c r="W498" s="1127">
        <v>0</v>
      </c>
      <c r="X498" s="1130">
        <v>0</v>
      </c>
      <c r="Y498" s="735">
        <v>0</v>
      </c>
      <c r="Z498" s="1131">
        <v>0</v>
      </c>
      <c r="AA498" s="1131">
        <v>0</v>
      </c>
      <c r="AB498" s="1131">
        <v>0</v>
      </c>
      <c r="AC498" s="1131">
        <v>0</v>
      </c>
      <c r="AD498" s="1131">
        <v>0</v>
      </c>
      <c r="AE498" s="1131">
        <v>0</v>
      </c>
      <c r="AF498" s="126"/>
      <c r="AG498" s="126"/>
      <c r="AH498" s="126"/>
      <c r="AI498" s="126"/>
      <c r="AJ498" s="126"/>
      <c r="AK498" s="126"/>
      <c r="AL498" s="126">
        <v>498</v>
      </c>
    </row>
    <row r="499" spans="1:38">
      <c r="A499" s="721" t="s">
        <v>1852</v>
      </c>
      <c r="B499" s="722">
        <v>14</v>
      </c>
      <c r="C499" s="722">
        <v>1410</v>
      </c>
      <c r="D499" s="722">
        <v>141005</v>
      </c>
      <c r="E499" s="721">
        <v>1410057200</v>
      </c>
      <c r="F499" s="721" t="s">
        <v>4008</v>
      </c>
      <c r="G499" s="1127">
        <v>0</v>
      </c>
      <c r="H499" s="1128">
        <v>0</v>
      </c>
      <c r="I499" s="1128">
        <v>0</v>
      </c>
      <c r="J499" s="1128">
        <v>0</v>
      </c>
      <c r="K499" s="1128">
        <v>0</v>
      </c>
      <c r="L499" s="1128">
        <v>0</v>
      </c>
      <c r="M499" s="1128">
        <v>0</v>
      </c>
      <c r="N499" s="1129">
        <v>0</v>
      </c>
      <c r="O499" s="1128">
        <v>0</v>
      </c>
      <c r="P499" s="1127">
        <v>0</v>
      </c>
      <c r="Q499" s="1127">
        <v>0</v>
      </c>
      <c r="R499" s="1127">
        <v>0</v>
      </c>
      <c r="S499" s="1127">
        <v>0</v>
      </c>
      <c r="T499" s="1130">
        <v>0</v>
      </c>
      <c r="U499" s="1130">
        <v>0</v>
      </c>
      <c r="V499" s="1130">
        <v>0</v>
      </c>
      <c r="W499" s="1127">
        <v>0</v>
      </c>
      <c r="X499" s="1130">
        <v>0</v>
      </c>
      <c r="Y499" s="735">
        <v>0</v>
      </c>
      <c r="Z499" s="1131">
        <v>0</v>
      </c>
      <c r="AA499" s="1131">
        <v>0</v>
      </c>
      <c r="AB499" s="1131">
        <v>0</v>
      </c>
      <c r="AC499" s="1131">
        <v>0</v>
      </c>
      <c r="AD499" s="1131">
        <v>0</v>
      </c>
      <c r="AE499" s="1131">
        <v>0</v>
      </c>
      <c r="AF499" s="126"/>
      <c r="AG499" s="126"/>
      <c r="AH499" s="126"/>
      <c r="AI499" s="126"/>
      <c r="AJ499" s="126"/>
      <c r="AK499" s="126"/>
      <c r="AL499" s="126">
        <v>499</v>
      </c>
    </row>
    <row r="500" spans="1:38">
      <c r="A500" s="721" t="s">
        <v>1891</v>
      </c>
      <c r="B500" s="722">
        <v>14</v>
      </c>
      <c r="C500" s="722">
        <v>1410</v>
      </c>
      <c r="D500" s="722">
        <v>141005</v>
      </c>
      <c r="E500" s="721">
        <v>1410057201</v>
      </c>
      <c r="F500" s="721" t="s">
        <v>4009</v>
      </c>
      <c r="G500" s="1127">
        <v>798584973</v>
      </c>
      <c r="H500" s="1128">
        <v>0</v>
      </c>
      <c r="I500" s="1128">
        <v>427183070.43000001</v>
      </c>
      <c r="J500" s="1128">
        <v>-371401902.56999999</v>
      </c>
      <c r="K500" s="1128">
        <v>0</v>
      </c>
      <c r="L500" s="1128">
        <v>0</v>
      </c>
      <c r="M500" s="1128">
        <v>-371401902.56999999</v>
      </c>
      <c r="N500" s="1129">
        <v>0</v>
      </c>
      <c r="O500" s="1128">
        <v>-371401902.56999999</v>
      </c>
      <c r="P500" s="1127">
        <v>-137418703.95089999</v>
      </c>
      <c r="Q500" s="1127">
        <v>0</v>
      </c>
      <c r="R500" s="1127">
        <v>0</v>
      </c>
      <c r="S500" s="1127">
        <v>0</v>
      </c>
      <c r="T500" s="1130">
        <v>0</v>
      </c>
      <c r="U500" s="1130">
        <v>0</v>
      </c>
      <c r="V500" s="1130">
        <v>0</v>
      </c>
      <c r="W500" s="1127">
        <v>0</v>
      </c>
      <c r="X500" s="1130">
        <v>-137418703.95089999</v>
      </c>
      <c r="Y500" s="735">
        <v>0.37</v>
      </c>
      <c r="Z500" s="1131">
        <v>0</v>
      </c>
      <c r="AA500" s="1131">
        <v>-137418703.95089999</v>
      </c>
      <c r="AB500" s="1131">
        <v>0</v>
      </c>
      <c r="AC500" s="1131">
        <v>-206857242.15280002</v>
      </c>
      <c r="AD500" s="1131">
        <v>0</v>
      </c>
      <c r="AE500" s="1131">
        <v>69438538.201900035</v>
      </c>
      <c r="AF500" s="126"/>
      <c r="AG500" s="126"/>
      <c r="AH500" s="126"/>
      <c r="AI500" s="126"/>
      <c r="AJ500" s="126"/>
      <c r="AK500" s="126"/>
      <c r="AL500" s="126">
        <v>500</v>
      </c>
    </row>
    <row r="501" spans="1:38">
      <c r="A501" s="721" t="s">
        <v>1852</v>
      </c>
      <c r="B501" s="722">
        <v>14</v>
      </c>
      <c r="C501" s="722">
        <v>1410</v>
      </c>
      <c r="D501" s="722">
        <v>141005</v>
      </c>
      <c r="E501" s="721">
        <v>1410059001</v>
      </c>
      <c r="F501" s="721" t="s">
        <v>628</v>
      </c>
      <c r="G501" s="1127">
        <v>12072899155305</v>
      </c>
      <c r="H501" s="1128">
        <v>0</v>
      </c>
      <c r="I501" s="1128">
        <v>12072899155305</v>
      </c>
      <c r="J501" s="1128">
        <v>0</v>
      </c>
      <c r="K501" s="1128">
        <v>0</v>
      </c>
      <c r="L501" s="1128">
        <v>0</v>
      </c>
      <c r="M501" s="1128">
        <v>0</v>
      </c>
      <c r="N501" s="1129">
        <v>0</v>
      </c>
      <c r="O501" s="1128">
        <v>0</v>
      </c>
      <c r="P501" s="1127">
        <v>0</v>
      </c>
      <c r="Q501" s="1127">
        <v>0</v>
      </c>
      <c r="R501" s="1127">
        <v>0</v>
      </c>
      <c r="S501" s="1127">
        <v>0</v>
      </c>
      <c r="T501" s="1130">
        <v>0</v>
      </c>
      <c r="U501" s="1130">
        <v>0</v>
      </c>
      <c r="V501" s="1130">
        <v>0</v>
      </c>
      <c r="W501" s="1127">
        <v>0</v>
      </c>
      <c r="X501" s="1130">
        <v>0</v>
      </c>
      <c r="Y501" s="735">
        <v>0</v>
      </c>
      <c r="Z501" s="1131">
        <v>0</v>
      </c>
      <c r="AA501" s="1131">
        <v>0</v>
      </c>
      <c r="AB501" s="1131">
        <v>0</v>
      </c>
      <c r="AC501" s="1131">
        <v>-0.185</v>
      </c>
      <c r="AD501" s="1131">
        <v>0</v>
      </c>
      <c r="AE501" s="1131">
        <v>0.185</v>
      </c>
      <c r="AF501" s="126"/>
      <c r="AG501" s="126"/>
      <c r="AH501" s="126"/>
      <c r="AI501" s="126"/>
      <c r="AJ501" s="126"/>
      <c r="AK501" s="126"/>
      <c r="AL501" s="126">
        <v>501</v>
      </c>
    </row>
    <row r="502" spans="1:38">
      <c r="A502" s="721" t="s">
        <v>1852</v>
      </c>
      <c r="B502" s="722">
        <v>14</v>
      </c>
      <c r="C502" s="722">
        <v>1410</v>
      </c>
      <c r="D502" s="722">
        <v>141005</v>
      </c>
      <c r="E502" s="721">
        <v>1410059002</v>
      </c>
      <c r="F502" s="721" t="s">
        <v>4010</v>
      </c>
      <c r="G502" s="1127">
        <v>813323494210</v>
      </c>
      <c r="H502" s="1128">
        <v>0</v>
      </c>
      <c r="I502" s="1128">
        <v>813323494209.81006</v>
      </c>
      <c r="J502" s="1128">
        <v>-0.18994140625</v>
      </c>
      <c r="K502" s="1128">
        <v>0</v>
      </c>
      <c r="L502" s="1128">
        <v>0</v>
      </c>
      <c r="M502" s="1128">
        <v>-0.18994140625</v>
      </c>
      <c r="N502" s="1129">
        <v>0</v>
      </c>
      <c r="O502" s="1128">
        <v>-0.18994140625</v>
      </c>
      <c r="P502" s="1127">
        <v>-7.0278320312500003E-2</v>
      </c>
      <c r="Q502" s="1127">
        <v>0</v>
      </c>
      <c r="R502" s="1127">
        <v>0</v>
      </c>
      <c r="S502" s="1127">
        <v>0</v>
      </c>
      <c r="T502" s="1130">
        <v>0</v>
      </c>
      <c r="U502" s="1130">
        <v>0</v>
      </c>
      <c r="V502" s="1130">
        <v>0</v>
      </c>
      <c r="W502" s="1127">
        <v>0</v>
      </c>
      <c r="X502" s="1130">
        <v>-7.0278320312500003E-2</v>
      </c>
      <c r="Y502" s="735">
        <v>0.37</v>
      </c>
      <c r="Z502" s="1131">
        <v>0</v>
      </c>
      <c r="AA502" s="1131">
        <v>-7.0278320312500003E-2</v>
      </c>
      <c r="AB502" s="1131">
        <v>0.14060180664062499</v>
      </c>
      <c r="AC502" s="1131">
        <v>0</v>
      </c>
      <c r="AD502" s="1131">
        <v>-0.14060180664062499</v>
      </c>
      <c r="AE502" s="1131">
        <v>-7.0278320312500003E-2</v>
      </c>
      <c r="AF502" s="126"/>
      <c r="AG502" s="126"/>
      <c r="AH502" s="126"/>
      <c r="AI502" s="126"/>
      <c r="AJ502" s="126"/>
      <c r="AK502" s="126"/>
      <c r="AL502" s="126">
        <v>502</v>
      </c>
    </row>
    <row r="503" spans="1:38">
      <c r="A503" s="721" t="s">
        <v>1852</v>
      </c>
      <c r="B503" s="722">
        <v>14</v>
      </c>
      <c r="C503" s="722">
        <v>1410</v>
      </c>
      <c r="D503" s="722">
        <v>141005</v>
      </c>
      <c r="E503" s="721">
        <v>1410059004</v>
      </c>
      <c r="F503" s="721" t="s">
        <v>661</v>
      </c>
      <c r="G503" s="1127">
        <v>0</v>
      </c>
      <c r="H503" s="1128">
        <v>0</v>
      </c>
      <c r="I503" s="1128">
        <v>0</v>
      </c>
      <c r="J503" s="1128">
        <v>0</v>
      </c>
      <c r="K503" s="1128">
        <v>0</v>
      </c>
      <c r="L503" s="1128">
        <v>0</v>
      </c>
      <c r="M503" s="1128">
        <v>0</v>
      </c>
      <c r="N503" s="1129">
        <v>0</v>
      </c>
      <c r="O503" s="1128">
        <v>0</v>
      </c>
      <c r="P503" s="1127">
        <v>0</v>
      </c>
      <c r="Q503" s="1127">
        <v>0</v>
      </c>
      <c r="R503" s="1127">
        <v>0</v>
      </c>
      <c r="S503" s="1127">
        <v>0</v>
      </c>
      <c r="T503" s="1130">
        <v>0</v>
      </c>
      <c r="U503" s="1130">
        <v>0</v>
      </c>
      <c r="V503" s="1130">
        <v>0</v>
      </c>
      <c r="W503" s="1127">
        <v>0</v>
      </c>
      <c r="X503" s="1130">
        <v>0</v>
      </c>
      <c r="Y503" s="735">
        <v>0</v>
      </c>
      <c r="Z503" s="1131">
        <v>0</v>
      </c>
      <c r="AA503" s="1131">
        <v>0</v>
      </c>
      <c r="AB503" s="1131">
        <v>0</v>
      </c>
      <c r="AC503" s="1131">
        <v>-0.12950014114379882</v>
      </c>
      <c r="AD503" s="1131">
        <v>0</v>
      </c>
      <c r="AE503" s="1131">
        <v>0.12950014114379882</v>
      </c>
      <c r="AF503" s="126"/>
      <c r="AG503" s="126"/>
      <c r="AH503" s="126"/>
      <c r="AI503" s="126"/>
      <c r="AJ503" s="126"/>
      <c r="AK503" s="126"/>
      <c r="AL503" s="126">
        <v>503</v>
      </c>
    </row>
    <row r="504" spans="1:38">
      <c r="A504" s="721" t="s">
        <v>1852</v>
      </c>
      <c r="B504" s="722">
        <v>14</v>
      </c>
      <c r="C504" s="722">
        <v>1410</v>
      </c>
      <c r="D504" s="722">
        <v>141005</v>
      </c>
      <c r="E504" s="721">
        <v>1410059007</v>
      </c>
      <c r="F504" s="721" t="s">
        <v>629</v>
      </c>
      <c r="G504" s="1127">
        <v>28297236157569</v>
      </c>
      <c r="H504" s="1128">
        <v>0</v>
      </c>
      <c r="I504" s="1128">
        <v>28297236157569.199</v>
      </c>
      <c r="J504" s="1128">
        <v>0.19921875</v>
      </c>
      <c r="K504" s="1128">
        <v>0</v>
      </c>
      <c r="L504" s="1128">
        <v>0.19921875</v>
      </c>
      <c r="M504" s="1128">
        <v>0</v>
      </c>
      <c r="N504" s="1129">
        <v>0</v>
      </c>
      <c r="O504" s="1128">
        <v>0.19921875</v>
      </c>
      <c r="P504" s="1127">
        <v>7.3710937500000004E-2</v>
      </c>
      <c r="Q504" s="1127">
        <v>0</v>
      </c>
      <c r="R504" s="1127">
        <v>0</v>
      </c>
      <c r="S504" s="1127">
        <v>0</v>
      </c>
      <c r="T504" s="1130">
        <v>0</v>
      </c>
      <c r="U504" s="1130">
        <v>0</v>
      </c>
      <c r="V504" s="1130">
        <v>0</v>
      </c>
      <c r="W504" s="1127">
        <v>0</v>
      </c>
      <c r="X504" s="1130">
        <v>7.3710937500000004E-2</v>
      </c>
      <c r="Y504" s="735">
        <v>0.37</v>
      </c>
      <c r="Z504" s="1131">
        <v>7.3710937500000004E-2</v>
      </c>
      <c r="AA504" s="1131">
        <v>0</v>
      </c>
      <c r="AB504" s="1131">
        <v>3.7578124999999997E-2</v>
      </c>
      <c r="AC504" s="1131">
        <v>0</v>
      </c>
      <c r="AD504" s="1131">
        <v>3.6132812500000007E-2</v>
      </c>
      <c r="AE504" s="1131">
        <v>0</v>
      </c>
      <c r="AF504" s="126"/>
      <c r="AG504" s="126"/>
      <c r="AH504" s="126"/>
      <c r="AI504" s="126"/>
      <c r="AJ504" s="126"/>
      <c r="AK504" s="126"/>
      <c r="AL504" s="126">
        <v>504</v>
      </c>
    </row>
    <row r="505" spans="1:38">
      <c r="A505" s="721" t="s">
        <v>1852</v>
      </c>
      <c r="B505" s="722">
        <v>14</v>
      </c>
      <c r="C505" s="722">
        <v>1410</v>
      </c>
      <c r="D505" s="722">
        <v>141005</v>
      </c>
      <c r="E505" s="721">
        <v>1410059008</v>
      </c>
      <c r="F505" s="721" t="s">
        <v>4011</v>
      </c>
      <c r="G505" s="1127">
        <v>1179401398904</v>
      </c>
      <c r="H505" s="1128">
        <v>0</v>
      </c>
      <c r="I505" s="1128">
        <v>1179401398903.6201</v>
      </c>
      <c r="J505" s="1128">
        <v>-0.3798828125</v>
      </c>
      <c r="K505" s="1128">
        <v>0</v>
      </c>
      <c r="L505" s="1128">
        <v>0</v>
      </c>
      <c r="M505" s="1128">
        <v>-0.3798828125</v>
      </c>
      <c r="N505" s="1129">
        <v>0</v>
      </c>
      <c r="O505" s="1128">
        <v>-0.3798828125</v>
      </c>
      <c r="P505" s="1127">
        <v>-0.14055664062500001</v>
      </c>
      <c r="Q505" s="1127">
        <v>0</v>
      </c>
      <c r="R505" s="1127">
        <v>0</v>
      </c>
      <c r="S505" s="1127">
        <v>0</v>
      </c>
      <c r="T505" s="1130">
        <v>0</v>
      </c>
      <c r="U505" s="1130">
        <v>0</v>
      </c>
      <c r="V505" s="1130">
        <v>0</v>
      </c>
      <c r="W505" s="1127">
        <v>0</v>
      </c>
      <c r="X505" s="1130">
        <v>-0.14055664062500001</v>
      </c>
      <c r="Y505" s="735">
        <v>0.37</v>
      </c>
      <c r="Z505" s="1131">
        <v>0</v>
      </c>
      <c r="AA505" s="1131">
        <v>-0.14055664062500001</v>
      </c>
      <c r="AB505" s="1131">
        <v>3.70361328125E-3</v>
      </c>
      <c r="AC505" s="1131">
        <v>0</v>
      </c>
      <c r="AD505" s="1131">
        <v>-3.70361328125E-3</v>
      </c>
      <c r="AE505" s="1131">
        <v>-0.14055664062500001</v>
      </c>
      <c r="AF505" s="126"/>
      <c r="AG505" s="126"/>
      <c r="AH505" s="126"/>
      <c r="AI505" s="126"/>
      <c r="AJ505" s="126"/>
      <c r="AK505" s="126"/>
      <c r="AL505" s="126">
        <v>505</v>
      </c>
    </row>
    <row r="506" spans="1:38">
      <c r="A506" s="721" t="s">
        <v>1852</v>
      </c>
      <c r="B506" s="722">
        <v>14</v>
      </c>
      <c r="C506" s="722">
        <v>1410</v>
      </c>
      <c r="D506" s="722">
        <v>141005</v>
      </c>
      <c r="E506" s="721">
        <v>1410059010</v>
      </c>
      <c r="F506" s="721" t="s">
        <v>630</v>
      </c>
      <c r="G506" s="1127">
        <v>49390676445</v>
      </c>
      <c r="H506" s="1128">
        <v>0</v>
      </c>
      <c r="I506" s="1128">
        <v>49390676445.029999</v>
      </c>
      <c r="J506" s="1128">
        <v>2.9998779296875E-2</v>
      </c>
      <c r="K506" s="1128">
        <v>0</v>
      </c>
      <c r="L506" s="1128">
        <v>2.9998779296875E-2</v>
      </c>
      <c r="M506" s="1128">
        <v>0</v>
      </c>
      <c r="N506" s="1129">
        <v>0</v>
      </c>
      <c r="O506" s="1128">
        <v>2.9998779296875E-2</v>
      </c>
      <c r="P506" s="1127">
        <v>1.1099548339843749E-2</v>
      </c>
      <c r="Q506" s="1127">
        <v>0</v>
      </c>
      <c r="R506" s="1127">
        <v>0</v>
      </c>
      <c r="S506" s="1127">
        <v>0</v>
      </c>
      <c r="T506" s="1130">
        <v>0</v>
      </c>
      <c r="U506" s="1130">
        <v>0</v>
      </c>
      <c r="V506" s="1130">
        <v>0</v>
      </c>
      <c r="W506" s="1127">
        <v>0</v>
      </c>
      <c r="X506" s="1130">
        <v>1.1099548339843749E-2</v>
      </c>
      <c r="Y506" s="735">
        <v>0.37</v>
      </c>
      <c r="Z506" s="1131">
        <v>1.1099548339843749E-2</v>
      </c>
      <c r="AA506" s="1131">
        <v>0</v>
      </c>
      <c r="AB506" s="1131">
        <v>0</v>
      </c>
      <c r="AC506" s="1131">
        <v>-0.1628009033203125</v>
      </c>
      <c r="AD506" s="1131">
        <v>1.1099548339843749E-2</v>
      </c>
      <c r="AE506" s="1131">
        <v>0.1628009033203125</v>
      </c>
      <c r="AF506" s="126"/>
      <c r="AG506" s="126"/>
      <c r="AH506" s="126"/>
      <c r="AI506" s="126"/>
      <c r="AJ506" s="126"/>
      <c r="AK506" s="126"/>
      <c r="AL506" s="126">
        <v>506</v>
      </c>
    </row>
    <row r="507" spans="1:38">
      <c r="A507" s="721" t="s">
        <v>1852</v>
      </c>
      <c r="B507" s="722">
        <v>14</v>
      </c>
      <c r="C507" s="722">
        <v>1410</v>
      </c>
      <c r="D507" s="722">
        <v>141005</v>
      </c>
      <c r="E507" s="721">
        <v>1410059014</v>
      </c>
      <c r="F507" s="721" t="s">
        <v>661</v>
      </c>
      <c r="G507" s="1127">
        <v>0</v>
      </c>
      <c r="H507" s="1128">
        <v>0</v>
      </c>
      <c r="I507" s="1128">
        <v>0</v>
      </c>
      <c r="J507" s="1128">
        <v>0</v>
      </c>
      <c r="K507" s="1128">
        <v>0</v>
      </c>
      <c r="L507" s="1128">
        <v>0</v>
      </c>
      <c r="M507" s="1128">
        <v>0</v>
      </c>
      <c r="N507" s="1129">
        <v>0</v>
      </c>
      <c r="O507" s="1128">
        <v>0</v>
      </c>
      <c r="P507" s="1127">
        <v>0</v>
      </c>
      <c r="Q507" s="1127">
        <v>0</v>
      </c>
      <c r="R507" s="1127">
        <v>0</v>
      </c>
      <c r="S507" s="1127">
        <v>0</v>
      </c>
      <c r="T507" s="1130">
        <v>0</v>
      </c>
      <c r="U507" s="1130">
        <v>0</v>
      </c>
      <c r="V507" s="1130">
        <v>0</v>
      </c>
      <c r="W507" s="1127">
        <v>0</v>
      </c>
      <c r="X507" s="1130">
        <v>0</v>
      </c>
      <c r="Y507" s="735">
        <v>0</v>
      </c>
      <c r="Z507" s="1131">
        <v>0</v>
      </c>
      <c r="AA507" s="1131">
        <v>0</v>
      </c>
      <c r="AB507" s="1131">
        <v>0</v>
      </c>
      <c r="AC507" s="1131">
        <v>0</v>
      </c>
      <c r="AD507" s="1131">
        <v>0</v>
      </c>
      <c r="AE507" s="1131">
        <v>0</v>
      </c>
      <c r="AF507" s="126"/>
      <c r="AG507" s="126"/>
      <c r="AH507" s="126"/>
      <c r="AI507" s="126"/>
      <c r="AJ507" s="126"/>
      <c r="AK507" s="126"/>
      <c r="AL507" s="126">
        <v>507</v>
      </c>
    </row>
    <row r="508" spans="1:38">
      <c r="A508" s="721" t="s">
        <v>1852</v>
      </c>
      <c r="B508" s="722">
        <v>14</v>
      </c>
      <c r="C508" s="722">
        <v>1410</v>
      </c>
      <c r="D508" s="722">
        <v>141005</v>
      </c>
      <c r="E508" s="721">
        <v>1410059016</v>
      </c>
      <c r="F508" s="721" t="s">
        <v>630</v>
      </c>
      <c r="G508" s="1127">
        <v>-163252597</v>
      </c>
      <c r="H508" s="1128">
        <v>0</v>
      </c>
      <c r="I508" s="1128">
        <v>-163252597</v>
      </c>
      <c r="J508" s="1128">
        <v>0</v>
      </c>
      <c r="K508" s="1128">
        <v>0</v>
      </c>
      <c r="L508" s="1128">
        <v>0</v>
      </c>
      <c r="M508" s="1128">
        <v>0</v>
      </c>
      <c r="N508" s="1129">
        <v>0</v>
      </c>
      <c r="O508" s="1128">
        <v>0</v>
      </c>
      <c r="P508" s="1127">
        <v>0</v>
      </c>
      <c r="Q508" s="1127">
        <v>0</v>
      </c>
      <c r="R508" s="1127">
        <v>0</v>
      </c>
      <c r="S508" s="1127">
        <v>0</v>
      </c>
      <c r="T508" s="1130">
        <v>0</v>
      </c>
      <c r="U508" s="1130">
        <v>0</v>
      </c>
      <c r="V508" s="1130">
        <v>0</v>
      </c>
      <c r="W508" s="1127">
        <v>0</v>
      </c>
      <c r="X508" s="1130">
        <v>0</v>
      </c>
      <c r="Y508" s="735">
        <v>0</v>
      </c>
      <c r="Z508" s="1131">
        <v>0</v>
      </c>
      <c r="AA508" s="1131">
        <v>0</v>
      </c>
      <c r="AB508" s="1131">
        <v>0</v>
      </c>
      <c r="AC508" s="1131">
        <v>0</v>
      </c>
      <c r="AD508" s="1131">
        <v>0</v>
      </c>
      <c r="AE508" s="1131">
        <v>0</v>
      </c>
      <c r="AF508" s="126"/>
      <c r="AG508" s="126"/>
      <c r="AH508" s="126"/>
      <c r="AI508" s="126"/>
      <c r="AJ508" s="126"/>
      <c r="AK508" s="126"/>
      <c r="AL508" s="126">
        <v>508</v>
      </c>
    </row>
    <row r="509" spans="1:38">
      <c r="A509" s="721" t="s">
        <v>1852</v>
      </c>
      <c r="B509" s="722">
        <v>14</v>
      </c>
      <c r="C509" s="722">
        <v>1410</v>
      </c>
      <c r="D509" s="722">
        <v>141005</v>
      </c>
      <c r="E509" s="721">
        <v>1410059018</v>
      </c>
      <c r="F509" s="721" t="s">
        <v>4012</v>
      </c>
      <c r="G509" s="1127">
        <v>20386148</v>
      </c>
      <c r="H509" s="1128">
        <v>0</v>
      </c>
      <c r="I509" s="1128">
        <v>20386148</v>
      </c>
      <c r="J509" s="1128">
        <v>0</v>
      </c>
      <c r="K509" s="1128">
        <v>0</v>
      </c>
      <c r="L509" s="1128">
        <v>0</v>
      </c>
      <c r="M509" s="1128">
        <v>0</v>
      </c>
      <c r="N509" s="1129">
        <v>0</v>
      </c>
      <c r="O509" s="1128">
        <v>0</v>
      </c>
      <c r="P509" s="1127">
        <v>0</v>
      </c>
      <c r="Q509" s="1127">
        <v>0</v>
      </c>
      <c r="R509" s="1127">
        <v>0</v>
      </c>
      <c r="S509" s="1127">
        <v>0</v>
      </c>
      <c r="T509" s="1130">
        <v>0</v>
      </c>
      <c r="U509" s="1130">
        <v>0</v>
      </c>
      <c r="V509" s="1130">
        <v>0</v>
      </c>
      <c r="W509" s="1127">
        <v>0</v>
      </c>
      <c r="X509" s="1130">
        <v>0</v>
      </c>
      <c r="Y509" s="735">
        <v>0</v>
      </c>
      <c r="Z509" s="1131">
        <v>0</v>
      </c>
      <c r="AA509" s="1131">
        <v>0</v>
      </c>
      <c r="AB509" s="1131">
        <v>0</v>
      </c>
      <c r="AC509" s="1131">
        <v>0</v>
      </c>
      <c r="AD509" s="1131">
        <v>0</v>
      </c>
      <c r="AE509" s="1131">
        <v>0</v>
      </c>
      <c r="AF509" s="126"/>
      <c r="AG509" s="126"/>
      <c r="AH509" s="126"/>
      <c r="AI509" s="126"/>
      <c r="AJ509" s="126"/>
      <c r="AK509" s="126"/>
      <c r="AL509" s="126">
        <v>509</v>
      </c>
    </row>
    <row r="510" spans="1:38">
      <c r="A510" s="721" t="s">
        <v>1891</v>
      </c>
      <c r="B510" s="722">
        <v>14</v>
      </c>
      <c r="C510" s="722">
        <v>1410</v>
      </c>
      <c r="D510" s="722">
        <v>141005</v>
      </c>
      <c r="E510" s="721">
        <v>1410059020</v>
      </c>
      <c r="F510" s="721" t="s">
        <v>4013</v>
      </c>
      <c r="G510" s="1127">
        <v>87875794390</v>
      </c>
      <c r="H510" s="1128">
        <v>0</v>
      </c>
      <c r="I510" s="1128">
        <v>87875794389.860001</v>
      </c>
      <c r="J510" s="1128">
        <v>-0.1399993896484375</v>
      </c>
      <c r="K510" s="1128">
        <v>0</v>
      </c>
      <c r="L510" s="1128">
        <v>0</v>
      </c>
      <c r="M510" s="1128">
        <v>-0.1399993896484375</v>
      </c>
      <c r="N510" s="1129">
        <v>0</v>
      </c>
      <c r="O510" s="1128">
        <v>-0.1399993896484375</v>
      </c>
      <c r="P510" s="1127">
        <v>-5.1799774169921875E-2</v>
      </c>
      <c r="Q510" s="1127">
        <v>0</v>
      </c>
      <c r="R510" s="1127">
        <v>0</v>
      </c>
      <c r="S510" s="1127">
        <v>0</v>
      </c>
      <c r="T510" s="1130">
        <v>0</v>
      </c>
      <c r="U510" s="1130">
        <v>0</v>
      </c>
      <c r="V510" s="1130">
        <v>0</v>
      </c>
      <c r="W510" s="1127">
        <v>0</v>
      </c>
      <c r="X510" s="1130">
        <v>-5.1799774169921875E-2</v>
      </c>
      <c r="Y510" s="735">
        <v>0.37</v>
      </c>
      <c r="Z510" s="1131">
        <v>0</v>
      </c>
      <c r="AA510" s="1131">
        <v>-5.1799774169921875E-2</v>
      </c>
      <c r="AB510" s="1131">
        <v>0</v>
      </c>
      <c r="AC510" s="1131">
        <v>-9.6200790405273434E-2</v>
      </c>
      <c r="AD510" s="1131">
        <v>0</v>
      </c>
      <c r="AE510" s="1131">
        <v>4.4401016235351559E-2</v>
      </c>
      <c r="AF510" s="126"/>
      <c r="AG510" s="126"/>
      <c r="AH510" s="126"/>
      <c r="AI510" s="126"/>
      <c r="AJ510" s="126"/>
      <c r="AK510" s="126"/>
      <c r="AL510" s="126">
        <v>510</v>
      </c>
    </row>
    <row r="511" spans="1:38">
      <c r="A511" s="721" t="s">
        <v>1852</v>
      </c>
      <c r="B511" s="722">
        <v>14</v>
      </c>
      <c r="C511" s="722">
        <v>1410</v>
      </c>
      <c r="D511" s="722">
        <v>141005</v>
      </c>
      <c r="E511" s="721">
        <v>1410059021</v>
      </c>
      <c r="F511" s="721" t="s">
        <v>631</v>
      </c>
      <c r="G511" s="1127">
        <v>307516623725</v>
      </c>
      <c r="H511" s="1128">
        <v>0</v>
      </c>
      <c r="I511" s="1128">
        <v>307516623725.47998</v>
      </c>
      <c r="J511" s="1128">
        <v>0.47998046875</v>
      </c>
      <c r="K511" s="1128">
        <v>0</v>
      </c>
      <c r="L511" s="1128">
        <v>0.47998046875</v>
      </c>
      <c r="M511" s="1128">
        <v>0</v>
      </c>
      <c r="N511" s="1129">
        <v>0</v>
      </c>
      <c r="O511" s="1128">
        <v>0.47998046875</v>
      </c>
      <c r="P511" s="1127">
        <v>0.17759277343749999</v>
      </c>
      <c r="Q511" s="1127">
        <v>0</v>
      </c>
      <c r="R511" s="1127">
        <v>0</v>
      </c>
      <c r="S511" s="1127">
        <v>0</v>
      </c>
      <c r="T511" s="1130">
        <v>0</v>
      </c>
      <c r="U511" s="1130">
        <v>0</v>
      </c>
      <c r="V511" s="1130">
        <v>0</v>
      </c>
      <c r="W511" s="1127">
        <v>0</v>
      </c>
      <c r="X511" s="1130">
        <v>0.17759277343749999</v>
      </c>
      <c r="Y511" s="735">
        <v>0.37</v>
      </c>
      <c r="Z511" s="1131">
        <v>0.17759277343749999</v>
      </c>
      <c r="AA511" s="1131">
        <v>0</v>
      </c>
      <c r="AB511" s="1131">
        <v>7.7696838378906244E-2</v>
      </c>
      <c r="AC511" s="1131">
        <v>0</v>
      </c>
      <c r="AD511" s="1131">
        <v>9.9895935058593746E-2</v>
      </c>
      <c r="AE511" s="1131">
        <v>0</v>
      </c>
      <c r="AF511" s="126"/>
      <c r="AG511" s="126"/>
      <c r="AH511" s="126"/>
      <c r="AI511" s="126"/>
      <c r="AJ511" s="126"/>
      <c r="AK511" s="126"/>
      <c r="AL511" s="126">
        <v>511</v>
      </c>
    </row>
    <row r="512" spans="1:38">
      <c r="A512" s="721" t="s">
        <v>1852</v>
      </c>
      <c r="B512" s="722">
        <v>14</v>
      </c>
      <c r="C512" s="722">
        <v>1410</v>
      </c>
      <c r="D512" s="722">
        <v>141005</v>
      </c>
      <c r="E512" s="721">
        <v>1410059201</v>
      </c>
      <c r="F512" s="721" t="s">
        <v>632</v>
      </c>
      <c r="G512" s="1127">
        <v>290463540397</v>
      </c>
      <c r="H512" s="1128">
        <v>0</v>
      </c>
      <c r="I512" s="1128">
        <v>290463540397.02002</v>
      </c>
      <c r="J512" s="1128">
        <v>2.001953125E-2</v>
      </c>
      <c r="K512" s="1128">
        <v>0</v>
      </c>
      <c r="L512" s="1128">
        <v>2.001953125E-2</v>
      </c>
      <c r="M512" s="1128">
        <v>0</v>
      </c>
      <c r="N512" s="1129">
        <v>0</v>
      </c>
      <c r="O512" s="1128">
        <v>2.001953125E-2</v>
      </c>
      <c r="P512" s="1127">
        <v>7.4072265625E-3</v>
      </c>
      <c r="Q512" s="1127">
        <v>0</v>
      </c>
      <c r="R512" s="1127">
        <v>0</v>
      </c>
      <c r="S512" s="1127">
        <v>0</v>
      </c>
      <c r="T512" s="1130">
        <v>0</v>
      </c>
      <c r="U512" s="1130">
        <v>0</v>
      </c>
      <c r="V512" s="1130">
        <v>0</v>
      </c>
      <c r="W512" s="1127">
        <v>0</v>
      </c>
      <c r="X512" s="1130">
        <v>7.4072265625E-3</v>
      </c>
      <c r="Y512" s="735">
        <v>0.37</v>
      </c>
      <c r="Z512" s="1131">
        <v>7.4072265625E-3</v>
      </c>
      <c r="AA512" s="1131">
        <v>0</v>
      </c>
      <c r="AB512" s="1131">
        <v>0</v>
      </c>
      <c r="AC512" s="1131">
        <v>-4.4398193359374998E-2</v>
      </c>
      <c r="AD512" s="1131">
        <v>7.4072265625E-3</v>
      </c>
      <c r="AE512" s="1131">
        <v>4.4398193359374998E-2</v>
      </c>
      <c r="AF512" s="126"/>
      <c r="AG512" s="126"/>
      <c r="AH512" s="126"/>
      <c r="AI512" s="126"/>
      <c r="AJ512" s="126"/>
      <c r="AK512" s="126"/>
      <c r="AL512" s="126">
        <v>512</v>
      </c>
    </row>
    <row r="513" spans="1:38">
      <c r="A513" s="721" t="s">
        <v>1852</v>
      </c>
      <c r="B513" s="722">
        <v>14</v>
      </c>
      <c r="C513" s="722">
        <v>1410</v>
      </c>
      <c r="D513" s="722">
        <v>141005</v>
      </c>
      <c r="E513" s="721">
        <v>1410059202</v>
      </c>
      <c r="F513" s="721" t="s">
        <v>633</v>
      </c>
      <c r="G513" s="1127">
        <v>143385869530</v>
      </c>
      <c r="H513" s="1128">
        <v>0</v>
      </c>
      <c r="I513" s="1128">
        <v>143385869529.79001</v>
      </c>
      <c r="J513" s="1128">
        <v>-0.209991455078125</v>
      </c>
      <c r="K513" s="1128">
        <v>0</v>
      </c>
      <c r="L513" s="1128">
        <v>0</v>
      </c>
      <c r="M513" s="1128">
        <v>-0.209991455078125</v>
      </c>
      <c r="N513" s="1129">
        <v>0</v>
      </c>
      <c r="O513" s="1128">
        <v>-0.209991455078125</v>
      </c>
      <c r="P513" s="1127">
        <v>-7.7696838378906244E-2</v>
      </c>
      <c r="Q513" s="1127">
        <v>0</v>
      </c>
      <c r="R513" s="1127">
        <v>0</v>
      </c>
      <c r="S513" s="1127">
        <v>0</v>
      </c>
      <c r="T513" s="1130">
        <v>0</v>
      </c>
      <c r="U513" s="1130">
        <v>0</v>
      </c>
      <c r="V513" s="1130">
        <v>0</v>
      </c>
      <c r="W513" s="1127">
        <v>0</v>
      </c>
      <c r="X513" s="1130">
        <v>-7.7696838378906244E-2</v>
      </c>
      <c r="Y513" s="735">
        <v>0.37</v>
      </c>
      <c r="Z513" s="1131">
        <v>0</v>
      </c>
      <c r="AA513" s="1131">
        <v>-7.7696838378906244E-2</v>
      </c>
      <c r="AB513" s="1131">
        <v>0</v>
      </c>
      <c r="AC513" s="1131">
        <v>-0.17760406494140624</v>
      </c>
      <c r="AD513" s="1131">
        <v>0</v>
      </c>
      <c r="AE513" s="1131">
        <v>9.9907226562499993E-2</v>
      </c>
      <c r="AF513" s="126"/>
      <c r="AG513" s="126"/>
      <c r="AH513" s="126"/>
      <c r="AI513" s="126"/>
      <c r="AJ513" s="126"/>
      <c r="AK513" s="126"/>
      <c r="AL513" s="126">
        <v>513</v>
      </c>
    </row>
    <row r="514" spans="1:38">
      <c r="A514" s="721" t="s">
        <v>1852</v>
      </c>
      <c r="B514" s="722">
        <v>14</v>
      </c>
      <c r="C514" s="722">
        <v>1410</v>
      </c>
      <c r="D514" s="722">
        <v>141005</v>
      </c>
      <c r="E514" s="721">
        <v>1410059203</v>
      </c>
      <c r="F514" s="721" t="s">
        <v>634</v>
      </c>
      <c r="G514" s="1127">
        <v>116362725921</v>
      </c>
      <c r="H514" s="1128">
        <v>0</v>
      </c>
      <c r="I514" s="1128">
        <v>116362725921.06</v>
      </c>
      <c r="J514" s="1128">
        <v>5.999755859375E-2</v>
      </c>
      <c r="K514" s="1128">
        <v>0</v>
      </c>
      <c r="L514" s="1128">
        <v>5.999755859375E-2</v>
      </c>
      <c r="M514" s="1128">
        <v>0</v>
      </c>
      <c r="N514" s="1129">
        <v>0</v>
      </c>
      <c r="O514" s="1128">
        <v>5.999755859375E-2</v>
      </c>
      <c r="P514" s="1127">
        <v>2.2199096679687499E-2</v>
      </c>
      <c r="Q514" s="1127">
        <v>0</v>
      </c>
      <c r="R514" s="1127">
        <v>0</v>
      </c>
      <c r="S514" s="1127">
        <v>0</v>
      </c>
      <c r="T514" s="1130">
        <v>0</v>
      </c>
      <c r="U514" s="1130">
        <v>0</v>
      </c>
      <c r="V514" s="1130">
        <v>0</v>
      </c>
      <c r="W514" s="1127">
        <v>0</v>
      </c>
      <c r="X514" s="1130">
        <v>2.2199096679687499E-2</v>
      </c>
      <c r="Y514" s="735">
        <v>0.37</v>
      </c>
      <c r="Z514" s="1131">
        <v>2.2199096679687499E-2</v>
      </c>
      <c r="AA514" s="1131">
        <v>0</v>
      </c>
      <c r="AB514" s="1131">
        <v>0</v>
      </c>
      <c r="AC514" s="1131">
        <v>-8.8802032470703118E-2</v>
      </c>
      <c r="AD514" s="1131">
        <v>2.2199096679687499E-2</v>
      </c>
      <c r="AE514" s="1131">
        <v>8.8802032470703118E-2</v>
      </c>
      <c r="AF514" s="126"/>
      <c r="AG514" s="126"/>
      <c r="AH514" s="126"/>
      <c r="AI514" s="126"/>
      <c r="AJ514" s="126"/>
      <c r="AK514" s="126"/>
      <c r="AL514" s="126">
        <v>514</v>
      </c>
    </row>
    <row r="515" spans="1:38">
      <c r="A515" s="721" t="s">
        <v>1852</v>
      </c>
      <c r="B515" s="722">
        <v>14</v>
      </c>
      <c r="C515" s="722">
        <v>1410</v>
      </c>
      <c r="D515" s="722">
        <v>141005</v>
      </c>
      <c r="E515" s="721">
        <v>1410059204</v>
      </c>
      <c r="F515" s="721" t="s">
        <v>635</v>
      </c>
      <c r="G515" s="1127">
        <v>27215042936</v>
      </c>
      <c r="H515" s="1128">
        <v>0</v>
      </c>
      <c r="I515" s="1128">
        <v>27215042936.439999</v>
      </c>
      <c r="J515" s="1128">
        <v>0.43999862670898438</v>
      </c>
      <c r="K515" s="1128">
        <v>0</v>
      </c>
      <c r="L515" s="1128">
        <v>0.43999862670898438</v>
      </c>
      <c r="M515" s="1128">
        <v>0</v>
      </c>
      <c r="N515" s="1129">
        <v>0</v>
      </c>
      <c r="O515" s="1128">
        <v>0.43999862670898438</v>
      </c>
      <c r="P515" s="1127">
        <v>0.1627994918823242</v>
      </c>
      <c r="Q515" s="1127">
        <v>0</v>
      </c>
      <c r="R515" s="1127">
        <v>0</v>
      </c>
      <c r="S515" s="1127">
        <v>0</v>
      </c>
      <c r="T515" s="1130">
        <v>0</v>
      </c>
      <c r="U515" s="1130">
        <v>0</v>
      </c>
      <c r="V515" s="1130">
        <v>0</v>
      </c>
      <c r="W515" s="1127">
        <v>0</v>
      </c>
      <c r="X515" s="1130">
        <v>0.1627994918823242</v>
      </c>
      <c r="Y515" s="735">
        <v>0.36999999999999994</v>
      </c>
      <c r="Z515" s="1131">
        <v>0.1627994918823242</v>
      </c>
      <c r="AA515" s="1131">
        <v>0</v>
      </c>
      <c r="AB515" s="1131">
        <v>0.13320022583007812</v>
      </c>
      <c r="AC515" s="1131">
        <v>0</v>
      </c>
      <c r="AD515" s="1131">
        <v>2.9599266052246082E-2</v>
      </c>
      <c r="AE515" s="1131">
        <v>0</v>
      </c>
      <c r="AF515" s="126"/>
      <c r="AG515" s="126"/>
      <c r="AH515" s="126"/>
      <c r="AI515" s="126"/>
      <c r="AJ515" s="126"/>
      <c r="AK515" s="126"/>
      <c r="AL515" s="126">
        <v>515</v>
      </c>
    </row>
    <row r="516" spans="1:38">
      <c r="A516" s="721" t="s">
        <v>1852</v>
      </c>
      <c r="B516" s="722">
        <v>14</v>
      </c>
      <c r="C516" s="722">
        <v>1410</v>
      </c>
      <c r="D516" s="722">
        <v>141005</v>
      </c>
      <c r="E516" s="721">
        <v>1410059206</v>
      </c>
      <c r="F516" s="721" t="s">
        <v>636</v>
      </c>
      <c r="G516" s="1127">
        <v>1884528616201</v>
      </c>
      <c r="H516" s="1128">
        <v>0</v>
      </c>
      <c r="I516" s="1128">
        <v>1884528616201.22</v>
      </c>
      <c r="J516" s="1128">
        <v>0.219970703125</v>
      </c>
      <c r="K516" s="1128">
        <v>0</v>
      </c>
      <c r="L516" s="1128">
        <v>0.219970703125</v>
      </c>
      <c r="M516" s="1128">
        <v>0</v>
      </c>
      <c r="N516" s="1129">
        <v>0</v>
      </c>
      <c r="O516" s="1128">
        <v>0.219970703125</v>
      </c>
      <c r="P516" s="1127">
        <v>8.1389160156250001E-2</v>
      </c>
      <c r="Q516" s="1127">
        <v>0</v>
      </c>
      <c r="R516" s="1127">
        <v>0</v>
      </c>
      <c r="S516" s="1127">
        <v>0</v>
      </c>
      <c r="T516" s="1130">
        <v>0</v>
      </c>
      <c r="U516" s="1130">
        <v>0</v>
      </c>
      <c r="V516" s="1130">
        <v>0</v>
      </c>
      <c r="W516" s="1127">
        <v>0</v>
      </c>
      <c r="X516" s="1130">
        <v>8.1389160156250001E-2</v>
      </c>
      <c r="Y516" s="735">
        <v>0.37</v>
      </c>
      <c r="Z516" s="1131">
        <v>8.1389160156250001E-2</v>
      </c>
      <c r="AA516" s="1131">
        <v>0</v>
      </c>
      <c r="AB516" s="1131">
        <v>0</v>
      </c>
      <c r="AC516" s="1131">
        <v>-8.8886718749999996E-2</v>
      </c>
      <c r="AD516" s="1131">
        <v>8.1389160156250001E-2</v>
      </c>
      <c r="AE516" s="1131">
        <v>8.8886718749999996E-2</v>
      </c>
      <c r="AF516" s="126"/>
      <c r="AG516" s="126"/>
      <c r="AH516" s="126"/>
      <c r="AI516" s="126"/>
      <c r="AJ516" s="126"/>
      <c r="AK516" s="126"/>
      <c r="AL516" s="126">
        <v>516</v>
      </c>
    </row>
    <row r="517" spans="1:38">
      <c r="A517" s="721" t="s">
        <v>1852</v>
      </c>
      <c r="B517" s="722">
        <v>14</v>
      </c>
      <c r="C517" s="722">
        <v>1410</v>
      </c>
      <c r="D517" s="722">
        <v>141005</v>
      </c>
      <c r="E517" s="721">
        <v>1410059207</v>
      </c>
      <c r="F517" s="721" t="s">
        <v>4014</v>
      </c>
      <c r="G517" s="1127">
        <v>270706092073</v>
      </c>
      <c r="H517" s="1128">
        <v>0</v>
      </c>
      <c r="I517" s="1128">
        <v>270706092072.87</v>
      </c>
      <c r="J517" s="1128">
        <v>-0.1300048828125</v>
      </c>
      <c r="K517" s="1128">
        <v>0</v>
      </c>
      <c r="L517" s="1128">
        <v>0</v>
      </c>
      <c r="M517" s="1128">
        <v>-0.1300048828125</v>
      </c>
      <c r="N517" s="1129">
        <v>0</v>
      </c>
      <c r="O517" s="1128">
        <v>-0.1300048828125</v>
      </c>
      <c r="P517" s="1127">
        <v>-4.8101806640625001E-2</v>
      </c>
      <c r="Q517" s="1127">
        <v>0</v>
      </c>
      <c r="R517" s="1127">
        <v>0</v>
      </c>
      <c r="S517" s="1127">
        <v>0</v>
      </c>
      <c r="T517" s="1130">
        <v>0</v>
      </c>
      <c r="U517" s="1130">
        <v>0</v>
      </c>
      <c r="V517" s="1130">
        <v>0</v>
      </c>
      <c r="W517" s="1127">
        <v>0</v>
      </c>
      <c r="X517" s="1130">
        <v>-4.8101806640625001E-2</v>
      </c>
      <c r="Y517" s="735">
        <v>0.37</v>
      </c>
      <c r="Z517" s="1131">
        <v>0</v>
      </c>
      <c r="AA517" s="1131">
        <v>-4.8101806640625001E-2</v>
      </c>
      <c r="AB517" s="1131">
        <v>0</v>
      </c>
      <c r="AC517" s="1131">
        <v>-1.47918701171875E-2</v>
      </c>
      <c r="AD517" s="1131">
        <v>0</v>
      </c>
      <c r="AE517" s="1131">
        <v>-3.33099365234375E-2</v>
      </c>
      <c r="AF517" s="126"/>
      <c r="AG517" s="126"/>
      <c r="AH517" s="126"/>
      <c r="AI517" s="126"/>
      <c r="AJ517" s="126"/>
      <c r="AK517" s="126"/>
      <c r="AL517" s="126">
        <v>517</v>
      </c>
    </row>
    <row r="518" spans="1:38">
      <c r="A518" s="721" t="s">
        <v>1852</v>
      </c>
      <c r="B518" s="722">
        <v>14</v>
      </c>
      <c r="C518" s="722">
        <v>1410</v>
      </c>
      <c r="D518" s="722">
        <v>141005</v>
      </c>
      <c r="E518" s="721">
        <v>1410059208</v>
      </c>
      <c r="F518" s="721" t="s">
        <v>637</v>
      </c>
      <c r="G518" s="1127">
        <v>773435249193</v>
      </c>
      <c r="H518" s="1128">
        <v>0</v>
      </c>
      <c r="I518" s="1128">
        <v>773435249192.91003</v>
      </c>
      <c r="J518" s="1128">
        <v>-8.99658203125E-2</v>
      </c>
      <c r="K518" s="1128">
        <v>0</v>
      </c>
      <c r="L518" s="1128">
        <v>0</v>
      </c>
      <c r="M518" s="1128">
        <v>-8.99658203125E-2</v>
      </c>
      <c r="N518" s="1129">
        <v>0</v>
      </c>
      <c r="O518" s="1128">
        <v>-8.99658203125E-2</v>
      </c>
      <c r="P518" s="1127">
        <v>-3.3287353515625E-2</v>
      </c>
      <c r="Q518" s="1127">
        <v>0</v>
      </c>
      <c r="R518" s="1127">
        <v>0</v>
      </c>
      <c r="S518" s="1127">
        <v>0</v>
      </c>
      <c r="T518" s="1130">
        <v>0</v>
      </c>
      <c r="U518" s="1130">
        <v>0</v>
      </c>
      <c r="V518" s="1130">
        <v>0</v>
      </c>
      <c r="W518" s="1127">
        <v>0</v>
      </c>
      <c r="X518" s="1130">
        <v>-3.3287353515625E-2</v>
      </c>
      <c r="Y518" s="735">
        <v>0.37</v>
      </c>
      <c r="Z518" s="1131">
        <v>0</v>
      </c>
      <c r="AA518" s="1131">
        <v>-3.3287353515625E-2</v>
      </c>
      <c r="AB518" s="1131">
        <v>0</v>
      </c>
      <c r="AC518" s="1131">
        <v>-4.4443359374999998E-2</v>
      </c>
      <c r="AD518" s="1131">
        <v>0</v>
      </c>
      <c r="AE518" s="1131">
        <v>1.1156005859374998E-2</v>
      </c>
      <c r="AF518" s="126"/>
      <c r="AG518" s="126"/>
      <c r="AH518" s="126"/>
      <c r="AI518" s="126"/>
      <c r="AJ518" s="126"/>
      <c r="AK518" s="126"/>
      <c r="AL518" s="126">
        <v>518</v>
      </c>
    </row>
    <row r="519" spans="1:38">
      <c r="A519" s="721" t="s">
        <v>1852</v>
      </c>
      <c r="B519" s="722">
        <v>14</v>
      </c>
      <c r="C519" s="722">
        <v>1410</v>
      </c>
      <c r="D519" s="722">
        <v>141005</v>
      </c>
      <c r="E519" s="721">
        <v>1410059209</v>
      </c>
      <c r="F519" s="721" t="s">
        <v>638</v>
      </c>
      <c r="G519" s="1127">
        <v>87728864628</v>
      </c>
      <c r="H519" s="1128">
        <v>0</v>
      </c>
      <c r="I519" s="1128">
        <v>87728864627.759995</v>
      </c>
      <c r="J519" s="1128">
        <v>-0.2400054931640625</v>
      </c>
      <c r="K519" s="1128">
        <v>0</v>
      </c>
      <c r="L519" s="1128">
        <v>0</v>
      </c>
      <c r="M519" s="1128">
        <v>-0.2400054931640625</v>
      </c>
      <c r="N519" s="1129">
        <v>0</v>
      </c>
      <c r="O519" s="1128">
        <v>-0.2400054931640625</v>
      </c>
      <c r="P519" s="1127">
        <v>-8.8802032470703118E-2</v>
      </c>
      <c r="Q519" s="1127">
        <v>0</v>
      </c>
      <c r="R519" s="1127">
        <v>0</v>
      </c>
      <c r="S519" s="1127">
        <v>0</v>
      </c>
      <c r="T519" s="1130">
        <v>0</v>
      </c>
      <c r="U519" s="1130">
        <v>0</v>
      </c>
      <c r="V519" s="1130">
        <v>0</v>
      </c>
      <c r="W519" s="1127">
        <v>0</v>
      </c>
      <c r="X519" s="1130">
        <v>-8.8802032470703118E-2</v>
      </c>
      <c r="Y519" s="735">
        <v>0.37</v>
      </c>
      <c r="Z519" s="1131">
        <v>0</v>
      </c>
      <c r="AA519" s="1131">
        <v>-8.8802032470703118E-2</v>
      </c>
      <c r="AB519" s="1131">
        <v>0.1628009033203125</v>
      </c>
      <c r="AC519" s="1131">
        <v>0</v>
      </c>
      <c r="AD519" s="1131">
        <v>-0.1628009033203125</v>
      </c>
      <c r="AE519" s="1131">
        <v>-8.8802032470703118E-2</v>
      </c>
      <c r="AF519" s="126"/>
      <c r="AG519" s="126"/>
      <c r="AH519" s="126"/>
      <c r="AI519" s="126"/>
      <c r="AJ519" s="126"/>
      <c r="AK519" s="126"/>
      <c r="AL519" s="126">
        <v>519</v>
      </c>
    </row>
    <row r="520" spans="1:38">
      <c r="A520" s="721" t="s">
        <v>1852</v>
      </c>
      <c r="B520" s="722">
        <v>14</v>
      </c>
      <c r="C520" s="722">
        <v>1410</v>
      </c>
      <c r="D520" s="722">
        <v>141005</v>
      </c>
      <c r="E520" s="721">
        <v>1410059213</v>
      </c>
      <c r="F520" s="721" t="s">
        <v>639</v>
      </c>
      <c r="G520" s="1127">
        <v>56815756255</v>
      </c>
      <c r="H520" s="1128">
        <v>0</v>
      </c>
      <c r="I520" s="1128">
        <v>56815756255.419998</v>
      </c>
      <c r="J520" s="1128">
        <v>0.4199981689453125</v>
      </c>
      <c r="K520" s="1128">
        <v>0</v>
      </c>
      <c r="L520" s="1128">
        <v>0.4199981689453125</v>
      </c>
      <c r="M520" s="1128">
        <v>0</v>
      </c>
      <c r="N520" s="1129">
        <v>0</v>
      </c>
      <c r="O520" s="1128">
        <v>0.4199981689453125</v>
      </c>
      <c r="P520" s="1127">
        <v>0.15539932250976563</v>
      </c>
      <c r="Q520" s="1127">
        <v>0</v>
      </c>
      <c r="R520" s="1127">
        <v>0</v>
      </c>
      <c r="S520" s="1127">
        <v>0</v>
      </c>
      <c r="T520" s="1130">
        <v>0</v>
      </c>
      <c r="U520" s="1130">
        <v>0</v>
      </c>
      <c r="V520" s="1130">
        <v>0</v>
      </c>
      <c r="W520" s="1127">
        <v>0</v>
      </c>
      <c r="X520" s="1130">
        <v>0.15539932250976563</v>
      </c>
      <c r="Y520" s="735">
        <v>0.37</v>
      </c>
      <c r="Z520" s="1131">
        <v>0.15539932250976563</v>
      </c>
      <c r="AA520" s="1131">
        <v>0</v>
      </c>
      <c r="AB520" s="1131">
        <v>8.8800621032714841E-2</v>
      </c>
      <c r="AC520" s="1131">
        <v>0</v>
      </c>
      <c r="AD520" s="1131">
        <v>6.6598701477050784E-2</v>
      </c>
      <c r="AE520" s="1131">
        <v>0</v>
      </c>
      <c r="AF520" s="126"/>
      <c r="AG520" s="126"/>
      <c r="AH520" s="126"/>
      <c r="AI520" s="126"/>
      <c r="AJ520" s="126"/>
      <c r="AK520" s="126"/>
      <c r="AL520" s="126">
        <v>520</v>
      </c>
    </row>
    <row r="521" spans="1:38">
      <c r="A521" s="721" t="s">
        <v>1852</v>
      </c>
      <c r="B521" s="722">
        <v>14</v>
      </c>
      <c r="C521" s="722">
        <v>1410</v>
      </c>
      <c r="D521" s="722">
        <v>141005</v>
      </c>
      <c r="E521" s="721">
        <v>1410059214</v>
      </c>
      <c r="F521" s="721" t="s">
        <v>639</v>
      </c>
      <c r="G521" s="1127">
        <v>-1024261473</v>
      </c>
      <c r="H521" s="1128">
        <v>0</v>
      </c>
      <c r="I521" s="1128">
        <v>-1024261473.1</v>
      </c>
      <c r="J521" s="1128">
        <v>-0.10000002384185791</v>
      </c>
      <c r="K521" s="1128">
        <v>0</v>
      </c>
      <c r="L521" s="1128">
        <v>0</v>
      </c>
      <c r="M521" s="1128">
        <v>-0.10000002384185791</v>
      </c>
      <c r="N521" s="1129">
        <v>0</v>
      </c>
      <c r="O521" s="1128">
        <v>-0.10000002384185791</v>
      </c>
      <c r="P521" s="1127">
        <v>-3.7000008821487428E-2</v>
      </c>
      <c r="Q521" s="1127">
        <v>0</v>
      </c>
      <c r="R521" s="1127">
        <v>0</v>
      </c>
      <c r="S521" s="1127">
        <v>0</v>
      </c>
      <c r="T521" s="1130">
        <v>0</v>
      </c>
      <c r="U521" s="1130">
        <v>0</v>
      </c>
      <c r="V521" s="1130">
        <v>0</v>
      </c>
      <c r="W521" s="1127">
        <v>0</v>
      </c>
      <c r="X521" s="1130">
        <v>-3.7000008821487428E-2</v>
      </c>
      <c r="Y521" s="735">
        <v>0.37</v>
      </c>
      <c r="Z521" s="1131">
        <v>0</v>
      </c>
      <c r="AA521" s="1131">
        <v>-3.7000008821487428E-2</v>
      </c>
      <c r="AB521" s="1131">
        <v>0</v>
      </c>
      <c r="AC521" s="1131">
        <v>-0.17760000705718995</v>
      </c>
      <c r="AD521" s="1131">
        <v>0</v>
      </c>
      <c r="AE521" s="1131">
        <v>0.14059999823570252</v>
      </c>
      <c r="AF521" s="126"/>
      <c r="AG521" s="126"/>
      <c r="AH521" s="126"/>
      <c r="AI521" s="126"/>
      <c r="AJ521" s="126"/>
      <c r="AK521" s="126"/>
      <c r="AL521" s="126">
        <v>521</v>
      </c>
    </row>
    <row r="522" spans="1:38">
      <c r="A522" s="721" t="s">
        <v>1852</v>
      </c>
      <c r="B522" s="722">
        <v>14</v>
      </c>
      <c r="C522" s="722">
        <v>1410</v>
      </c>
      <c r="D522" s="722">
        <v>141005</v>
      </c>
      <c r="E522" s="721">
        <v>1410059401</v>
      </c>
      <c r="F522" s="721" t="s">
        <v>640</v>
      </c>
      <c r="G522" s="1127">
        <v>1328228298</v>
      </c>
      <c r="H522" s="1128">
        <v>0</v>
      </c>
      <c r="I522" s="1128">
        <v>1328228298</v>
      </c>
      <c r="J522" s="1128">
        <v>0</v>
      </c>
      <c r="K522" s="1128">
        <v>0</v>
      </c>
      <c r="L522" s="1128">
        <v>0</v>
      </c>
      <c r="M522" s="1128">
        <v>0</v>
      </c>
      <c r="N522" s="1129">
        <v>0</v>
      </c>
      <c r="O522" s="1128">
        <v>0</v>
      </c>
      <c r="P522" s="1127">
        <v>0</v>
      </c>
      <c r="Q522" s="1127">
        <v>0</v>
      </c>
      <c r="R522" s="1127">
        <v>0</v>
      </c>
      <c r="S522" s="1127">
        <v>0</v>
      </c>
      <c r="T522" s="1130">
        <v>0</v>
      </c>
      <c r="U522" s="1130">
        <v>0</v>
      </c>
      <c r="V522" s="1130">
        <v>0</v>
      </c>
      <c r="W522" s="1127">
        <v>0</v>
      </c>
      <c r="X522" s="1130">
        <v>0</v>
      </c>
      <c r="Y522" s="735">
        <v>0</v>
      </c>
      <c r="Z522" s="1131">
        <v>0</v>
      </c>
      <c r="AA522" s="1131">
        <v>0</v>
      </c>
      <c r="AB522" s="1131">
        <v>0</v>
      </c>
      <c r="AC522" s="1131">
        <v>0</v>
      </c>
      <c r="AD522" s="1131">
        <v>0</v>
      </c>
      <c r="AE522" s="1131">
        <v>0</v>
      </c>
      <c r="AF522" s="126"/>
      <c r="AG522" s="126"/>
      <c r="AH522" s="126"/>
      <c r="AI522" s="126"/>
      <c r="AJ522" s="126"/>
      <c r="AK522" s="126"/>
      <c r="AL522" s="126">
        <v>522</v>
      </c>
    </row>
    <row r="523" spans="1:38">
      <c r="A523" s="721" t="s">
        <v>1891</v>
      </c>
      <c r="B523" s="722">
        <v>14</v>
      </c>
      <c r="C523" s="722">
        <v>1410</v>
      </c>
      <c r="D523" s="722">
        <v>141005</v>
      </c>
      <c r="E523" s="721">
        <v>1410059403</v>
      </c>
      <c r="F523" s="721" t="s">
        <v>4015</v>
      </c>
      <c r="G523" s="1127">
        <v>71361975</v>
      </c>
      <c r="H523" s="1128">
        <v>0</v>
      </c>
      <c r="I523" s="1128">
        <v>71361975</v>
      </c>
      <c r="J523" s="1128">
        <v>0</v>
      </c>
      <c r="K523" s="1128">
        <v>0</v>
      </c>
      <c r="L523" s="1128">
        <v>0</v>
      </c>
      <c r="M523" s="1128">
        <v>0</v>
      </c>
      <c r="N523" s="1129">
        <v>0</v>
      </c>
      <c r="O523" s="1128">
        <v>0</v>
      </c>
      <c r="P523" s="1127">
        <v>0</v>
      </c>
      <c r="Q523" s="1127">
        <v>0</v>
      </c>
      <c r="R523" s="1127">
        <v>0</v>
      </c>
      <c r="S523" s="1127">
        <v>0</v>
      </c>
      <c r="T523" s="1130">
        <v>0</v>
      </c>
      <c r="U523" s="1130">
        <v>0</v>
      </c>
      <c r="V523" s="1130">
        <v>0</v>
      </c>
      <c r="W523" s="1127">
        <v>0</v>
      </c>
      <c r="X523" s="1130">
        <v>0</v>
      </c>
      <c r="Y523" s="735">
        <v>0</v>
      </c>
      <c r="Z523" s="1131">
        <v>0</v>
      </c>
      <c r="AA523" s="1131">
        <v>0</v>
      </c>
      <c r="AB523" s="1131">
        <v>0</v>
      </c>
      <c r="AC523" s="1131">
        <v>0</v>
      </c>
      <c r="AD523" s="1131">
        <v>0</v>
      </c>
      <c r="AE523" s="1131">
        <v>0</v>
      </c>
      <c r="AF523" s="126"/>
      <c r="AG523" s="126"/>
      <c r="AH523" s="126"/>
      <c r="AI523" s="126"/>
      <c r="AJ523" s="126"/>
      <c r="AK523" s="126"/>
      <c r="AL523" s="126">
        <v>523</v>
      </c>
    </row>
    <row r="524" spans="1:38">
      <c r="A524" s="721" t="s">
        <v>1852</v>
      </c>
      <c r="B524" s="722">
        <v>14</v>
      </c>
      <c r="C524" s="722">
        <v>1410</v>
      </c>
      <c r="D524" s="722">
        <v>141005</v>
      </c>
      <c r="E524" s="721">
        <v>1410059404</v>
      </c>
      <c r="F524" s="721" t="s">
        <v>641</v>
      </c>
      <c r="G524" s="1127">
        <v>491371310348</v>
      </c>
      <c r="H524" s="1128">
        <v>0</v>
      </c>
      <c r="I524" s="1128">
        <v>491371310348</v>
      </c>
      <c r="J524" s="1128">
        <v>0</v>
      </c>
      <c r="K524" s="1128">
        <v>0</v>
      </c>
      <c r="L524" s="1128">
        <v>0</v>
      </c>
      <c r="M524" s="1128">
        <v>0</v>
      </c>
      <c r="N524" s="1129">
        <v>0</v>
      </c>
      <c r="O524" s="1128">
        <v>0</v>
      </c>
      <c r="P524" s="1127">
        <v>0</v>
      </c>
      <c r="Q524" s="1127">
        <v>0</v>
      </c>
      <c r="R524" s="1127">
        <v>0</v>
      </c>
      <c r="S524" s="1127">
        <v>0</v>
      </c>
      <c r="T524" s="1130">
        <v>0</v>
      </c>
      <c r="U524" s="1130">
        <v>0</v>
      </c>
      <c r="V524" s="1130">
        <v>0</v>
      </c>
      <c r="W524" s="1127">
        <v>0</v>
      </c>
      <c r="X524" s="1130">
        <v>0</v>
      </c>
      <c r="Y524" s="735">
        <v>0</v>
      </c>
      <c r="Z524" s="1131">
        <v>0</v>
      </c>
      <c r="AA524" s="1131">
        <v>0</v>
      </c>
      <c r="AB524" s="1131">
        <v>0</v>
      </c>
      <c r="AC524" s="1131">
        <v>0</v>
      </c>
      <c r="AD524" s="1131">
        <v>0</v>
      </c>
      <c r="AE524" s="1131">
        <v>0</v>
      </c>
      <c r="AF524" s="126"/>
      <c r="AG524" s="126"/>
      <c r="AH524" s="126"/>
      <c r="AI524" s="126"/>
      <c r="AJ524" s="126"/>
      <c r="AK524" s="126"/>
      <c r="AL524" s="126">
        <v>524</v>
      </c>
    </row>
    <row r="525" spans="1:38">
      <c r="A525" s="721" t="s">
        <v>1852</v>
      </c>
      <c r="B525" s="722">
        <v>14</v>
      </c>
      <c r="C525" s="722">
        <v>1410</v>
      </c>
      <c r="D525" s="722">
        <v>141005</v>
      </c>
      <c r="E525" s="721">
        <v>1410059405</v>
      </c>
      <c r="F525" s="721" t="s">
        <v>642</v>
      </c>
      <c r="G525" s="1127">
        <v>281295475258</v>
      </c>
      <c r="H525" s="1128">
        <v>0</v>
      </c>
      <c r="I525" s="1128">
        <v>281295475258</v>
      </c>
      <c r="J525" s="1128">
        <v>0</v>
      </c>
      <c r="K525" s="1128">
        <v>0</v>
      </c>
      <c r="L525" s="1128">
        <v>0</v>
      </c>
      <c r="M525" s="1128">
        <v>0</v>
      </c>
      <c r="N525" s="1129">
        <v>0</v>
      </c>
      <c r="O525" s="1128">
        <v>0</v>
      </c>
      <c r="P525" s="1127">
        <v>0</v>
      </c>
      <c r="Q525" s="1127">
        <v>0</v>
      </c>
      <c r="R525" s="1127">
        <v>0</v>
      </c>
      <c r="S525" s="1127">
        <v>0</v>
      </c>
      <c r="T525" s="1130">
        <v>0</v>
      </c>
      <c r="U525" s="1130">
        <v>0</v>
      </c>
      <c r="V525" s="1130">
        <v>0</v>
      </c>
      <c r="W525" s="1127">
        <v>0</v>
      </c>
      <c r="X525" s="1130">
        <v>0</v>
      </c>
      <c r="Y525" s="735">
        <v>0</v>
      </c>
      <c r="Z525" s="1131">
        <v>0</v>
      </c>
      <c r="AA525" s="1131">
        <v>0</v>
      </c>
      <c r="AB525" s="1131">
        <v>0</v>
      </c>
      <c r="AC525" s="1131">
        <v>0</v>
      </c>
      <c r="AD525" s="1131">
        <v>0</v>
      </c>
      <c r="AE525" s="1131">
        <v>0</v>
      </c>
      <c r="AF525" s="126"/>
      <c r="AG525" s="126"/>
      <c r="AH525" s="126"/>
      <c r="AI525" s="126"/>
      <c r="AJ525" s="126"/>
      <c r="AK525" s="126"/>
      <c r="AL525" s="126">
        <v>525</v>
      </c>
    </row>
    <row r="526" spans="1:38">
      <c r="A526" s="721" t="s">
        <v>1852</v>
      </c>
      <c r="B526" s="722">
        <v>14</v>
      </c>
      <c r="C526" s="722">
        <v>1410</v>
      </c>
      <c r="D526" s="722">
        <v>141005</v>
      </c>
      <c r="E526" s="721">
        <v>1410059406</v>
      </c>
      <c r="F526" s="721" t="s">
        <v>643</v>
      </c>
      <c r="G526" s="1127">
        <v>599896178228</v>
      </c>
      <c r="H526" s="1128">
        <v>0</v>
      </c>
      <c r="I526" s="1128">
        <v>599896178228</v>
      </c>
      <c r="J526" s="1128">
        <v>0</v>
      </c>
      <c r="K526" s="1128">
        <v>0</v>
      </c>
      <c r="L526" s="1128">
        <v>0</v>
      </c>
      <c r="M526" s="1128">
        <v>0</v>
      </c>
      <c r="N526" s="1129">
        <v>0</v>
      </c>
      <c r="O526" s="1128">
        <v>0</v>
      </c>
      <c r="P526" s="1127">
        <v>0</v>
      </c>
      <c r="Q526" s="1127">
        <v>0</v>
      </c>
      <c r="R526" s="1127">
        <v>0</v>
      </c>
      <c r="S526" s="1127">
        <v>0</v>
      </c>
      <c r="T526" s="1130">
        <v>0</v>
      </c>
      <c r="U526" s="1130">
        <v>0</v>
      </c>
      <c r="V526" s="1130">
        <v>0</v>
      </c>
      <c r="W526" s="1127">
        <v>0</v>
      </c>
      <c r="X526" s="1130">
        <v>0</v>
      </c>
      <c r="Y526" s="735">
        <v>0</v>
      </c>
      <c r="Z526" s="1131">
        <v>0</v>
      </c>
      <c r="AA526" s="1131">
        <v>0</v>
      </c>
      <c r="AB526" s="1131">
        <v>0</v>
      </c>
      <c r="AC526" s="1131">
        <v>0</v>
      </c>
      <c r="AD526" s="1131">
        <v>0</v>
      </c>
      <c r="AE526" s="1131">
        <v>0</v>
      </c>
      <c r="AF526" s="126"/>
      <c r="AG526" s="126"/>
      <c r="AH526" s="126"/>
      <c r="AI526" s="126"/>
      <c r="AJ526" s="126"/>
      <c r="AK526" s="126"/>
      <c r="AL526" s="126">
        <v>526</v>
      </c>
    </row>
    <row r="527" spans="1:38">
      <c r="A527" s="721" t="s">
        <v>1891</v>
      </c>
      <c r="B527" s="722">
        <v>14</v>
      </c>
      <c r="C527" s="722">
        <v>1410</v>
      </c>
      <c r="D527" s="722">
        <v>141005</v>
      </c>
      <c r="E527" s="721">
        <v>1410059409</v>
      </c>
      <c r="F527" s="721" t="s">
        <v>661</v>
      </c>
      <c r="G527" s="1127">
        <v>-1030375</v>
      </c>
      <c r="H527" s="1128">
        <v>0</v>
      </c>
      <c r="I527" s="1128">
        <v>-1030375</v>
      </c>
      <c r="J527" s="1128">
        <v>0</v>
      </c>
      <c r="K527" s="1128">
        <v>0</v>
      </c>
      <c r="L527" s="1128">
        <v>0</v>
      </c>
      <c r="M527" s="1128">
        <v>0</v>
      </c>
      <c r="N527" s="1129">
        <v>0</v>
      </c>
      <c r="O527" s="1128">
        <v>0</v>
      </c>
      <c r="P527" s="1127">
        <v>0</v>
      </c>
      <c r="Q527" s="1127">
        <v>0</v>
      </c>
      <c r="R527" s="1127">
        <v>0</v>
      </c>
      <c r="S527" s="1127">
        <v>0</v>
      </c>
      <c r="T527" s="1130">
        <v>0</v>
      </c>
      <c r="U527" s="1130">
        <v>0</v>
      </c>
      <c r="V527" s="1130">
        <v>0</v>
      </c>
      <c r="W527" s="1127">
        <v>0</v>
      </c>
      <c r="X527" s="1130">
        <v>0</v>
      </c>
      <c r="Y527" s="735">
        <v>0</v>
      </c>
      <c r="Z527" s="1131">
        <v>0</v>
      </c>
      <c r="AA527" s="1131">
        <v>0</v>
      </c>
      <c r="AB527" s="1131">
        <v>0</v>
      </c>
      <c r="AC527" s="1131">
        <v>0</v>
      </c>
      <c r="AD527" s="1131">
        <v>0</v>
      </c>
      <c r="AE527" s="1131">
        <v>0</v>
      </c>
      <c r="AF527" s="126"/>
      <c r="AG527" s="126"/>
      <c r="AH527" s="126"/>
      <c r="AI527" s="126"/>
      <c r="AJ527" s="126"/>
      <c r="AK527" s="126"/>
      <c r="AL527" s="126">
        <v>527</v>
      </c>
    </row>
    <row r="528" spans="1:38">
      <c r="A528" s="721" t="s">
        <v>1852</v>
      </c>
      <c r="B528" s="722">
        <v>14</v>
      </c>
      <c r="C528" s="722">
        <v>1410</v>
      </c>
      <c r="D528" s="722">
        <v>141005</v>
      </c>
      <c r="E528" s="721">
        <v>1410059410</v>
      </c>
      <c r="F528" s="721" t="s">
        <v>639</v>
      </c>
      <c r="G528" s="1127">
        <v>-7765719677</v>
      </c>
      <c r="H528" s="1128">
        <v>0</v>
      </c>
      <c r="I528" s="1128">
        <v>-7765719677</v>
      </c>
      <c r="J528" s="1128">
        <v>0</v>
      </c>
      <c r="K528" s="1128">
        <v>0</v>
      </c>
      <c r="L528" s="1128">
        <v>0</v>
      </c>
      <c r="M528" s="1128">
        <v>0</v>
      </c>
      <c r="N528" s="1129">
        <v>0</v>
      </c>
      <c r="O528" s="1128">
        <v>0</v>
      </c>
      <c r="P528" s="1127">
        <v>0</v>
      </c>
      <c r="Q528" s="1127">
        <v>0</v>
      </c>
      <c r="R528" s="1127">
        <v>0</v>
      </c>
      <c r="S528" s="1127">
        <v>0</v>
      </c>
      <c r="T528" s="1130">
        <v>0</v>
      </c>
      <c r="U528" s="1130">
        <v>0</v>
      </c>
      <c r="V528" s="1130">
        <v>0</v>
      </c>
      <c r="W528" s="1127">
        <v>0</v>
      </c>
      <c r="X528" s="1130">
        <v>0</v>
      </c>
      <c r="Y528" s="735">
        <v>0</v>
      </c>
      <c r="Z528" s="1131">
        <v>0</v>
      </c>
      <c r="AA528" s="1131">
        <v>0</v>
      </c>
      <c r="AB528" s="1131">
        <v>0</v>
      </c>
      <c r="AC528" s="1131">
        <v>0</v>
      </c>
      <c r="AD528" s="1131">
        <v>0</v>
      </c>
      <c r="AE528" s="1131">
        <v>0</v>
      </c>
      <c r="AF528" s="126"/>
      <c r="AG528" s="126"/>
      <c r="AH528" s="126"/>
      <c r="AI528" s="126"/>
      <c r="AJ528" s="126"/>
      <c r="AK528" s="126"/>
      <c r="AL528" s="126">
        <v>528</v>
      </c>
    </row>
    <row r="529" spans="1:38">
      <c r="A529" s="721" t="s">
        <v>1852</v>
      </c>
      <c r="B529" s="722">
        <v>14</v>
      </c>
      <c r="C529" s="722">
        <v>1410</v>
      </c>
      <c r="D529" s="722">
        <v>141005</v>
      </c>
      <c r="E529" s="721">
        <v>1410059411</v>
      </c>
      <c r="F529" s="721" t="s">
        <v>630</v>
      </c>
      <c r="G529" s="1127">
        <v>-13068202723</v>
      </c>
      <c r="H529" s="1128">
        <v>0</v>
      </c>
      <c r="I529" s="1128">
        <v>-13068202723</v>
      </c>
      <c r="J529" s="1128">
        <v>0</v>
      </c>
      <c r="K529" s="1128">
        <v>0</v>
      </c>
      <c r="L529" s="1128">
        <v>0</v>
      </c>
      <c r="M529" s="1128">
        <v>0</v>
      </c>
      <c r="N529" s="1129">
        <v>0</v>
      </c>
      <c r="O529" s="1128">
        <v>0</v>
      </c>
      <c r="P529" s="1127">
        <v>0</v>
      </c>
      <c r="Q529" s="1127">
        <v>0</v>
      </c>
      <c r="R529" s="1127">
        <v>0</v>
      </c>
      <c r="S529" s="1127">
        <v>0</v>
      </c>
      <c r="T529" s="1130">
        <v>0</v>
      </c>
      <c r="U529" s="1130">
        <v>0</v>
      </c>
      <c r="V529" s="1130">
        <v>0</v>
      </c>
      <c r="W529" s="1127">
        <v>0</v>
      </c>
      <c r="X529" s="1130">
        <v>0</v>
      </c>
      <c r="Y529" s="735">
        <v>0</v>
      </c>
      <c r="Z529" s="1131">
        <v>0</v>
      </c>
      <c r="AA529" s="1131">
        <v>0</v>
      </c>
      <c r="AB529" s="1131">
        <v>0</v>
      </c>
      <c r="AC529" s="1131">
        <v>0</v>
      </c>
      <c r="AD529" s="1131">
        <v>0</v>
      </c>
      <c r="AE529" s="1131">
        <v>0</v>
      </c>
      <c r="AF529" s="126"/>
      <c r="AG529" s="126"/>
      <c r="AH529" s="126"/>
      <c r="AI529" s="126"/>
      <c r="AJ529" s="126"/>
      <c r="AK529" s="126"/>
      <c r="AL529" s="126">
        <v>529</v>
      </c>
    </row>
    <row r="530" spans="1:38">
      <c r="A530" s="721" t="s">
        <v>1891</v>
      </c>
      <c r="B530" s="722">
        <v>14</v>
      </c>
      <c r="C530" s="722">
        <v>1410</v>
      </c>
      <c r="D530" s="722">
        <v>141005</v>
      </c>
      <c r="E530" s="721">
        <v>1410059414</v>
      </c>
      <c r="F530" s="721" t="s">
        <v>4016</v>
      </c>
      <c r="G530" s="1127">
        <v>815839</v>
      </c>
      <c r="H530" s="1128">
        <v>0</v>
      </c>
      <c r="I530" s="1128">
        <v>815839</v>
      </c>
      <c r="J530" s="1128">
        <v>0</v>
      </c>
      <c r="K530" s="1128">
        <v>0</v>
      </c>
      <c r="L530" s="1128">
        <v>0</v>
      </c>
      <c r="M530" s="1128">
        <v>0</v>
      </c>
      <c r="N530" s="1129">
        <v>0</v>
      </c>
      <c r="O530" s="1128">
        <v>0</v>
      </c>
      <c r="P530" s="1127">
        <v>0</v>
      </c>
      <c r="Q530" s="1127">
        <v>0</v>
      </c>
      <c r="R530" s="1127">
        <v>0</v>
      </c>
      <c r="S530" s="1127">
        <v>0</v>
      </c>
      <c r="T530" s="1130">
        <v>0</v>
      </c>
      <c r="U530" s="1130">
        <v>0</v>
      </c>
      <c r="V530" s="1130">
        <v>0</v>
      </c>
      <c r="W530" s="1127">
        <v>0</v>
      </c>
      <c r="X530" s="1130">
        <v>0</v>
      </c>
      <c r="Y530" s="735">
        <v>0</v>
      </c>
      <c r="Z530" s="1131">
        <v>0</v>
      </c>
      <c r="AA530" s="1131">
        <v>0</v>
      </c>
      <c r="AB530" s="1131">
        <v>0</v>
      </c>
      <c r="AC530" s="1131">
        <v>0</v>
      </c>
      <c r="AD530" s="1131">
        <v>0</v>
      </c>
      <c r="AE530" s="1131">
        <v>0</v>
      </c>
      <c r="AF530" s="126"/>
      <c r="AG530" s="126"/>
      <c r="AH530" s="126"/>
      <c r="AI530" s="126"/>
      <c r="AJ530" s="126"/>
      <c r="AK530" s="126"/>
      <c r="AL530" s="126">
        <v>530</v>
      </c>
    </row>
    <row r="531" spans="1:38">
      <c r="A531" s="721" t="s">
        <v>1852</v>
      </c>
      <c r="B531" s="722">
        <v>14</v>
      </c>
      <c r="C531" s="722">
        <v>1410</v>
      </c>
      <c r="D531" s="722">
        <v>141005</v>
      </c>
      <c r="E531" s="721">
        <v>1410059415</v>
      </c>
      <c r="F531" s="721" t="s">
        <v>644</v>
      </c>
      <c r="G531" s="1127">
        <v>4261119174</v>
      </c>
      <c r="H531" s="1128">
        <v>0</v>
      </c>
      <c r="I531" s="1128">
        <v>4261119174</v>
      </c>
      <c r="J531" s="1128">
        <v>0</v>
      </c>
      <c r="K531" s="1128">
        <v>0</v>
      </c>
      <c r="L531" s="1128">
        <v>0</v>
      </c>
      <c r="M531" s="1128">
        <v>0</v>
      </c>
      <c r="N531" s="1129">
        <v>0</v>
      </c>
      <c r="O531" s="1128">
        <v>0</v>
      </c>
      <c r="P531" s="1127">
        <v>0</v>
      </c>
      <c r="Q531" s="1127">
        <v>0</v>
      </c>
      <c r="R531" s="1127">
        <v>0</v>
      </c>
      <c r="S531" s="1127">
        <v>0</v>
      </c>
      <c r="T531" s="1130">
        <v>0</v>
      </c>
      <c r="U531" s="1130">
        <v>0</v>
      </c>
      <c r="V531" s="1130">
        <v>0</v>
      </c>
      <c r="W531" s="1127">
        <v>0</v>
      </c>
      <c r="X531" s="1130">
        <v>0</v>
      </c>
      <c r="Y531" s="735">
        <v>0</v>
      </c>
      <c r="Z531" s="1131">
        <v>0</v>
      </c>
      <c r="AA531" s="1131">
        <v>0</v>
      </c>
      <c r="AB531" s="1131">
        <v>0</v>
      </c>
      <c r="AC531" s="1131">
        <v>0</v>
      </c>
      <c r="AD531" s="1131">
        <v>0</v>
      </c>
      <c r="AE531" s="1131">
        <v>0</v>
      </c>
      <c r="AF531" s="126"/>
      <c r="AG531" s="126"/>
      <c r="AH531" s="126"/>
      <c r="AI531" s="126"/>
      <c r="AJ531" s="126"/>
      <c r="AK531" s="126"/>
      <c r="AL531" s="126">
        <v>531</v>
      </c>
    </row>
    <row r="532" spans="1:38">
      <c r="A532" s="721" t="s">
        <v>1852</v>
      </c>
      <c r="B532" s="722">
        <v>14</v>
      </c>
      <c r="C532" s="722">
        <v>1410</v>
      </c>
      <c r="D532" s="722">
        <v>141005</v>
      </c>
      <c r="E532" s="721">
        <v>1410059416</v>
      </c>
      <c r="F532" s="721" t="s">
        <v>4012</v>
      </c>
      <c r="G532" s="1127">
        <v>7427957524</v>
      </c>
      <c r="H532" s="1128">
        <v>0</v>
      </c>
      <c r="I532" s="1128">
        <v>7427957524</v>
      </c>
      <c r="J532" s="1128">
        <v>0</v>
      </c>
      <c r="K532" s="1128">
        <v>0</v>
      </c>
      <c r="L532" s="1128">
        <v>0</v>
      </c>
      <c r="M532" s="1128">
        <v>0</v>
      </c>
      <c r="N532" s="1129">
        <v>0</v>
      </c>
      <c r="O532" s="1128">
        <v>0</v>
      </c>
      <c r="P532" s="1127">
        <v>0</v>
      </c>
      <c r="Q532" s="1127">
        <v>0</v>
      </c>
      <c r="R532" s="1127">
        <v>0</v>
      </c>
      <c r="S532" s="1127">
        <v>0</v>
      </c>
      <c r="T532" s="1130">
        <v>0</v>
      </c>
      <c r="U532" s="1130">
        <v>0</v>
      </c>
      <c r="V532" s="1130">
        <v>0</v>
      </c>
      <c r="W532" s="1127">
        <v>0</v>
      </c>
      <c r="X532" s="1130">
        <v>0</v>
      </c>
      <c r="Y532" s="735">
        <v>0</v>
      </c>
      <c r="Z532" s="1131">
        <v>0</v>
      </c>
      <c r="AA532" s="1131">
        <v>0</v>
      </c>
      <c r="AB532" s="1131">
        <v>0</v>
      </c>
      <c r="AC532" s="1131">
        <v>0</v>
      </c>
      <c r="AD532" s="1131">
        <v>0</v>
      </c>
      <c r="AE532" s="1131">
        <v>0</v>
      </c>
      <c r="AF532" s="126"/>
      <c r="AG532" s="126"/>
      <c r="AH532" s="126"/>
      <c r="AI532" s="126"/>
      <c r="AJ532" s="126"/>
      <c r="AK532" s="126"/>
      <c r="AL532" s="126">
        <v>532</v>
      </c>
    </row>
    <row r="533" spans="1:38">
      <c r="A533" s="721" t="s">
        <v>1852</v>
      </c>
      <c r="B533" s="722">
        <v>14</v>
      </c>
      <c r="C533" s="722">
        <v>1410</v>
      </c>
      <c r="D533" s="722">
        <v>141005</v>
      </c>
      <c r="E533" s="721">
        <v>1410059419</v>
      </c>
      <c r="F533" s="721" t="s">
        <v>645</v>
      </c>
      <c r="G533" s="1127">
        <v>2587596</v>
      </c>
      <c r="H533" s="1128">
        <v>0</v>
      </c>
      <c r="I533" s="1128">
        <v>2587596</v>
      </c>
      <c r="J533" s="1128">
        <v>0</v>
      </c>
      <c r="K533" s="1128">
        <v>0</v>
      </c>
      <c r="L533" s="1128">
        <v>0</v>
      </c>
      <c r="M533" s="1128">
        <v>0</v>
      </c>
      <c r="N533" s="1129">
        <v>0</v>
      </c>
      <c r="O533" s="1128">
        <v>0</v>
      </c>
      <c r="P533" s="1127">
        <v>0</v>
      </c>
      <c r="Q533" s="1127">
        <v>0</v>
      </c>
      <c r="R533" s="1127">
        <v>0</v>
      </c>
      <c r="S533" s="1127">
        <v>0</v>
      </c>
      <c r="T533" s="1130">
        <v>0</v>
      </c>
      <c r="U533" s="1130">
        <v>0</v>
      </c>
      <c r="V533" s="1130">
        <v>0</v>
      </c>
      <c r="W533" s="1127">
        <v>0</v>
      </c>
      <c r="X533" s="1130">
        <v>0</v>
      </c>
      <c r="Y533" s="735">
        <v>0</v>
      </c>
      <c r="Z533" s="1131">
        <v>0</v>
      </c>
      <c r="AA533" s="1131">
        <v>0</v>
      </c>
      <c r="AB533" s="1131">
        <v>0</v>
      </c>
      <c r="AC533" s="1131">
        <v>0</v>
      </c>
      <c r="AD533" s="1131">
        <v>0</v>
      </c>
      <c r="AE533" s="1131">
        <v>0</v>
      </c>
      <c r="AF533" s="126"/>
      <c r="AG533" s="126"/>
      <c r="AH533" s="126"/>
      <c r="AI533" s="126"/>
      <c r="AJ533" s="126"/>
      <c r="AK533" s="126"/>
      <c r="AL533" s="126">
        <v>533</v>
      </c>
    </row>
    <row r="534" spans="1:38">
      <c r="A534" s="721" t="s">
        <v>1852</v>
      </c>
      <c r="B534" s="722">
        <v>14</v>
      </c>
      <c r="C534" s="722">
        <v>1410</v>
      </c>
      <c r="D534" s="722">
        <v>141005</v>
      </c>
      <c r="E534" s="721">
        <v>1410059420</v>
      </c>
      <c r="F534" s="721" t="s">
        <v>4017</v>
      </c>
      <c r="G534" s="1127">
        <v>26030808</v>
      </c>
      <c r="H534" s="1128">
        <v>0</v>
      </c>
      <c r="I534" s="1128">
        <v>26030808</v>
      </c>
      <c r="J534" s="1128">
        <v>0</v>
      </c>
      <c r="K534" s="1128">
        <v>0</v>
      </c>
      <c r="L534" s="1128">
        <v>0</v>
      </c>
      <c r="M534" s="1128">
        <v>0</v>
      </c>
      <c r="N534" s="1129">
        <v>0</v>
      </c>
      <c r="O534" s="1128">
        <v>0</v>
      </c>
      <c r="P534" s="1127">
        <v>0</v>
      </c>
      <c r="Q534" s="1127">
        <v>0</v>
      </c>
      <c r="R534" s="1127">
        <v>0</v>
      </c>
      <c r="S534" s="1127">
        <v>0</v>
      </c>
      <c r="T534" s="1130">
        <v>0</v>
      </c>
      <c r="U534" s="1130">
        <v>0</v>
      </c>
      <c r="V534" s="1130">
        <v>0</v>
      </c>
      <c r="W534" s="1127">
        <v>0</v>
      </c>
      <c r="X534" s="1130">
        <v>0</v>
      </c>
      <c r="Y534" s="735">
        <v>0</v>
      </c>
      <c r="Z534" s="1131">
        <v>0</v>
      </c>
      <c r="AA534" s="1131">
        <v>0</v>
      </c>
      <c r="AB534" s="1131">
        <v>0</v>
      </c>
      <c r="AC534" s="1131">
        <v>0</v>
      </c>
      <c r="AD534" s="1131">
        <v>0</v>
      </c>
      <c r="AE534" s="1131">
        <v>0</v>
      </c>
      <c r="AF534" s="126"/>
      <c r="AG534" s="126"/>
      <c r="AH534" s="126"/>
      <c r="AI534" s="126"/>
      <c r="AJ534" s="126"/>
      <c r="AK534" s="126"/>
      <c r="AL534" s="126">
        <v>534</v>
      </c>
    </row>
    <row r="535" spans="1:38">
      <c r="A535" s="721" t="s">
        <v>1852</v>
      </c>
      <c r="B535" s="722">
        <v>14</v>
      </c>
      <c r="C535" s="722">
        <v>1410</v>
      </c>
      <c r="D535" s="722">
        <v>141005</v>
      </c>
      <c r="E535" s="721">
        <v>1410059423</v>
      </c>
      <c r="F535" s="721" t="s">
        <v>646</v>
      </c>
      <c r="G535" s="1127">
        <v>-53170</v>
      </c>
      <c r="H535" s="1128">
        <v>0</v>
      </c>
      <c r="I535" s="1128">
        <v>-53170</v>
      </c>
      <c r="J535" s="1128">
        <v>0</v>
      </c>
      <c r="K535" s="1128">
        <v>0</v>
      </c>
      <c r="L535" s="1128">
        <v>0</v>
      </c>
      <c r="M535" s="1128">
        <v>0</v>
      </c>
      <c r="N535" s="1129">
        <v>0</v>
      </c>
      <c r="O535" s="1128">
        <v>0</v>
      </c>
      <c r="P535" s="1127">
        <v>0</v>
      </c>
      <c r="Q535" s="1127">
        <v>0</v>
      </c>
      <c r="R535" s="1127">
        <v>0</v>
      </c>
      <c r="S535" s="1127">
        <v>0</v>
      </c>
      <c r="T535" s="1130">
        <v>0</v>
      </c>
      <c r="U535" s="1130">
        <v>0</v>
      </c>
      <c r="V535" s="1130">
        <v>0</v>
      </c>
      <c r="W535" s="1127">
        <v>0</v>
      </c>
      <c r="X535" s="1130">
        <v>0</v>
      </c>
      <c r="Y535" s="735">
        <v>0</v>
      </c>
      <c r="Z535" s="1131">
        <v>0</v>
      </c>
      <c r="AA535" s="1131">
        <v>0</v>
      </c>
      <c r="AB535" s="1131">
        <v>0</v>
      </c>
      <c r="AC535" s="1131">
        <v>0</v>
      </c>
      <c r="AD535" s="1131">
        <v>0</v>
      </c>
      <c r="AE535" s="1131">
        <v>0</v>
      </c>
      <c r="AF535" s="126"/>
      <c r="AG535" s="126"/>
      <c r="AH535" s="126"/>
      <c r="AI535" s="126"/>
      <c r="AJ535" s="126"/>
      <c r="AK535" s="126"/>
      <c r="AL535" s="126">
        <v>535</v>
      </c>
    </row>
    <row r="536" spans="1:38">
      <c r="A536" s="721" t="s">
        <v>1852</v>
      </c>
      <c r="B536" s="722">
        <v>14</v>
      </c>
      <c r="C536" s="722">
        <v>1410</v>
      </c>
      <c r="D536" s="722">
        <v>141005</v>
      </c>
      <c r="E536" s="721">
        <v>1410059424</v>
      </c>
      <c r="F536" s="721" t="s">
        <v>4018</v>
      </c>
      <c r="G536" s="1127">
        <v>-195137</v>
      </c>
      <c r="H536" s="1128">
        <v>0</v>
      </c>
      <c r="I536" s="1128">
        <v>-195137.25</v>
      </c>
      <c r="J536" s="1128">
        <v>-0.25</v>
      </c>
      <c r="K536" s="1128">
        <v>0</v>
      </c>
      <c r="L536" s="1128">
        <v>0</v>
      </c>
      <c r="M536" s="1128">
        <v>-0.25</v>
      </c>
      <c r="N536" s="1129">
        <v>0</v>
      </c>
      <c r="O536" s="1128">
        <v>-0.25</v>
      </c>
      <c r="P536" s="1127">
        <v>-9.2499999999999999E-2</v>
      </c>
      <c r="Q536" s="1127">
        <v>0</v>
      </c>
      <c r="R536" s="1127">
        <v>0</v>
      </c>
      <c r="S536" s="1127">
        <v>0</v>
      </c>
      <c r="T536" s="1130">
        <v>0</v>
      </c>
      <c r="U536" s="1130">
        <v>0</v>
      </c>
      <c r="V536" s="1130">
        <v>0</v>
      </c>
      <c r="W536" s="1127">
        <v>0</v>
      </c>
      <c r="X536" s="1130">
        <v>-9.2499999999999999E-2</v>
      </c>
      <c r="Y536" s="735">
        <v>0.37</v>
      </c>
      <c r="Z536" s="1131">
        <v>0</v>
      </c>
      <c r="AA536" s="1131">
        <v>-9.2499999999999999E-2</v>
      </c>
      <c r="AB536" s="1131">
        <v>0</v>
      </c>
      <c r="AC536" s="1131">
        <v>-9.2499999999999999E-2</v>
      </c>
      <c r="AD536" s="1131">
        <v>0</v>
      </c>
      <c r="AE536" s="1131">
        <v>0</v>
      </c>
      <c r="AF536" s="126"/>
      <c r="AG536" s="126"/>
      <c r="AH536" s="126"/>
      <c r="AI536" s="126"/>
      <c r="AJ536" s="126"/>
      <c r="AK536" s="126"/>
      <c r="AL536" s="126">
        <v>536</v>
      </c>
    </row>
    <row r="537" spans="1:38">
      <c r="A537" s="721" t="s">
        <v>1852</v>
      </c>
      <c r="B537" s="722">
        <v>14</v>
      </c>
      <c r="C537" s="722">
        <v>1410</v>
      </c>
      <c r="D537" s="722">
        <v>141005</v>
      </c>
      <c r="E537" s="721">
        <v>1410059427</v>
      </c>
      <c r="F537" s="721" t="s">
        <v>647</v>
      </c>
      <c r="G537" s="1127">
        <v>22226</v>
      </c>
      <c r="H537" s="1128">
        <v>0</v>
      </c>
      <c r="I537" s="1128">
        <v>22226</v>
      </c>
      <c r="J537" s="1128">
        <v>0</v>
      </c>
      <c r="K537" s="1128">
        <v>0</v>
      </c>
      <c r="L537" s="1128">
        <v>0</v>
      </c>
      <c r="M537" s="1128">
        <v>0</v>
      </c>
      <c r="N537" s="1129">
        <v>0</v>
      </c>
      <c r="O537" s="1128">
        <v>0</v>
      </c>
      <c r="P537" s="1127">
        <v>0</v>
      </c>
      <c r="Q537" s="1127">
        <v>0</v>
      </c>
      <c r="R537" s="1127">
        <v>0</v>
      </c>
      <c r="S537" s="1127">
        <v>0</v>
      </c>
      <c r="T537" s="1130">
        <v>0</v>
      </c>
      <c r="U537" s="1130">
        <v>0</v>
      </c>
      <c r="V537" s="1130">
        <v>0</v>
      </c>
      <c r="W537" s="1127">
        <v>0</v>
      </c>
      <c r="X537" s="1130">
        <v>0</v>
      </c>
      <c r="Y537" s="735">
        <v>0</v>
      </c>
      <c r="Z537" s="1131">
        <v>0</v>
      </c>
      <c r="AA537" s="1131">
        <v>0</v>
      </c>
      <c r="AB537" s="1131">
        <v>0</v>
      </c>
      <c r="AC537" s="1131">
        <v>0</v>
      </c>
      <c r="AD537" s="1131">
        <v>0</v>
      </c>
      <c r="AE537" s="1131">
        <v>0</v>
      </c>
      <c r="AF537" s="126"/>
      <c r="AG537" s="126"/>
      <c r="AH537" s="126"/>
      <c r="AI537" s="126"/>
      <c r="AJ537" s="126"/>
      <c r="AK537" s="126"/>
      <c r="AL537" s="126">
        <v>537</v>
      </c>
    </row>
    <row r="538" spans="1:38">
      <c r="A538" s="721" t="s">
        <v>1852</v>
      </c>
      <c r="B538" s="722">
        <v>14</v>
      </c>
      <c r="C538" s="722">
        <v>1410</v>
      </c>
      <c r="D538" s="722">
        <v>141005</v>
      </c>
      <c r="E538" s="721">
        <v>1410059428</v>
      </c>
      <c r="F538" s="721" t="s">
        <v>4018</v>
      </c>
      <c r="G538" s="1127">
        <v>89023</v>
      </c>
      <c r="H538" s="1128">
        <v>0</v>
      </c>
      <c r="I538" s="1128">
        <v>89023</v>
      </c>
      <c r="J538" s="1128">
        <v>0</v>
      </c>
      <c r="K538" s="1128">
        <v>0</v>
      </c>
      <c r="L538" s="1128">
        <v>0</v>
      </c>
      <c r="M538" s="1128">
        <v>0</v>
      </c>
      <c r="N538" s="1129">
        <v>0</v>
      </c>
      <c r="O538" s="1128">
        <v>0</v>
      </c>
      <c r="P538" s="1127">
        <v>0</v>
      </c>
      <c r="Q538" s="1127">
        <v>0</v>
      </c>
      <c r="R538" s="1127">
        <v>0</v>
      </c>
      <c r="S538" s="1127">
        <v>0</v>
      </c>
      <c r="T538" s="1130">
        <v>0</v>
      </c>
      <c r="U538" s="1130">
        <v>0</v>
      </c>
      <c r="V538" s="1130">
        <v>0</v>
      </c>
      <c r="W538" s="1127">
        <v>0</v>
      </c>
      <c r="X538" s="1130">
        <v>0</v>
      </c>
      <c r="Y538" s="735">
        <v>0</v>
      </c>
      <c r="Z538" s="1131">
        <v>0</v>
      </c>
      <c r="AA538" s="1131">
        <v>0</v>
      </c>
      <c r="AB538" s="1131">
        <v>0</v>
      </c>
      <c r="AC538" s="1131">
        <v>0</v>
      </c>
      <c r="AD538" s="1131">
        <v>0</v>
      </c>
      <c r="AE538" s="1131">
        <v>0</v>
      </c>
      <c r="AF538" s="126"/>
      <c r="AG538" s="126"/>
      <c r="AH538" s="126"/>
      <c r="AI538" s="126"/>
      <c r="AJ538" s="126"/>
      <c r="AK538" s="126"/>
      <c r="AL538" s="126">
        <v>538</v>
      </c>
    </row>
    <row r="539" spans="1:38">
      <c r="A539" s="721" t="s">
        <v>1852</v>
      </c>
      <c r="B539" s="722">
        <v>14</v>
      </c>
      <c r="C539" s="722">
        <v>1410</v>
      </c>
      <c r="D539" s="722">
        <v>141005</v>
      </c>
      <c r="E539" s="721">
        <v>1410059483</v>
      </c>
      <c r="F539" s="721" t="s">
        <v>648</v>
      </c>
      <c r="G539" s="1127">
        <v>7181430936</v>
      </c>
      <c r="H539" s="1128">
        <v>0</v>
      </c>
      <c r="I539" s="1128">
        <v>7181430935.8400002</v>
      </c>
      <c r="J539" s="1128">
        <v>-0.15999984741210938</v>
      </c>
      <c r="K539" s="1128">
        <v>0</v>
      </c>
      <c r="L539" s="1128">
        <v>0</v>
      </c>
      <c r="M539" s="1128">
        <v>-0.15999984741210938</v>
      </c>
      <c r="N539" s="1129">
        <v>0</v>
      </c>
      <c r="O539" s="1128">
        <v>-0.15999984741210938</v>
      </c>
      <c r="P539" s="1127">
        <v>-5.9199943542480468E-2</v>
      </c>
      <c r="Q539" s="1127">
        <v>0</v>
      </c>
      <c r="R539" s="1127">
        <v>0</v>
      </c>
      <c r="S539" s="1127">
        <v>0</v>
      </c>
      <c r="T539" s="1130">
        <v>0</v>
      </c>
      <c r="U539" s="1130">
        <v>0</v>
      </c>
      <c r="V539" s="1130">
        <v>0</v>
      </c>
      <c r="W539" s="1127">
        <v>0</v>
      </c>
      <c r="X539" s="1130">
        <v>-5.9199943542480468E-2</v>
      </c>
      <c r="Y539" s="735">
        <v>0.37</v>
      </c>
      <c r="Z539" s="1131">
        <v>0</v>
      </c>
      <c r="AA539" s="1131">
        <v>-5.9199943542480468E-2</v>
      </c>
      <c r="AB539" s="1131">
        <v>0</v>
      </c>
      <c r="AC539" s="1131">
        <v>0</v>
      </c>
      <c r="AD539" s="1131">
        <v>0</v>
      </c>
      <c r="AE539" s="1131">
        <v>-5.9199943542480468E-2</v>
      </c>
      <c r="AF539" s="126"/>
      <c r="AG539" s="126"/>
      <c r="AH539" s="126"/>
      <c r="AI539" s="126"/>
      <c r="AJ539" s="126"/>
      <c r="AK539" s="126"/>
      <c r="AL539" s="126">
        <v>539</v>
      </c>
    </row>
    <row r="540" spans="1:38">
      <c r="A540" s="721" t="s">
        <v>1852</v>
      </c>
      <c r="B540" s="722">
        <v>14</v>
      </c>
      <c r="C540" s="722">
        <v>1410</v>
      </c>
      <c r="D540" s="722">
        <v>141005</v>
      </c>
      <c r="E540" s="721">
        <v>1410059484</v>
      </c>
      <c r="F540" s="721" t="s">
        <v>649</v>
      </c>
      <c r="G540" s="1127">
        <v>72821332459</v>
      </c>
      <c r="H540" s="1128">
        <v>0</v>
      </c>
      <c r="I540" s="1128">
        <v>72821332458.679993</v>
      </c>
      <c r="J540" s="1128">
        <v>-0.32000732421875</v>
      </c>
      <c r="K540" s="1128">
        <v>0</v>
      </c>
      <c r="L540" s="1128">
        <v>0</v>
      </c>
      <c r="M540" s="1128">
        <v>-0.32000732421875</v>
      </c>
      <c r="N540" s="1129">
        <v>0</v>
      </c>
      <c r="O540" s="1128">
        <v>-0.32000732421875</v>
      </c>
      <c r="P540" s="1127">
        <v>-0.1184027099609375</v>
      </c>
      <c r="Q540" s="1127">
        <v>0</v>
      </c>
      <c r="R540" s="1127">
        <v>0</v>
      </c>
      <c r="S540" s="1127">
        <v>0</v>
      </c>
      <c r="T540" s="1130">
        <v>0</v>
      </c>
      <c r="U540" s="1130">
        <v>0</v>
      </c>
      <c r="V540" s="1130">
        <v>0</v>
      </c>
      <c r="W540" s="1127">
        <v>0</v>
      </c>
      <c r="X540" s="1130">
        <v>-0.1184027099609375</v>
      </c>
      <c r="Y540" s="735">
        <v>0.37</v>
      </c>
      <c r="Z540" s="1131">
        <v>0</v>
      </c>
      <c r="AA540" s="1131">
        <v>-0.1184027099609375</v>
      </c>
      <c r="AB540" s="1131">
        <v>0</v>
      </c>
      <c r="AC540" s="1131">
        <v>0</v>
      </c>
      <c r="AD540" s="1131">
        <v>0</v>
      </c>
      <c r="AE540" s="1131">
        <v>-0.1184027099609375</v>
      </c>
      <c r="AF540" s="126"/>
      <c r="AG540" s="126"/>
      <c r="AH540" s="126"/>
      <c r="AI540" s="126"/>
      <c r="AJ540" s="126"/>
      <c r="AK540" s="126"/>
      <c r="AL540" s="126">
        <v>540</v>
      </c>
    </row>
    <row r="541" spans="1:38">
      <c r="A541" s="721" t="s">
        <v>1891</v>
      </c>
      <c r="B541" s="722">
        <v>14</v>
      </c>
      <c r="C541" s="722">
        <v>1410</v>
      </c>
      <c r="D541" s="722">
        <v>141005</v>
      </c>
      <c r="E541" s="721">
        <v>1410059508</v>
      </c>
      <c r="F541" s="721" t="s">
        <v>1902</v>
      </c>
      <c r="G541" s="1127">
        <v>0</v>
      </c>
      <c r="H541" s="1128">
        <v>0</v>
      </c>
      <c r="I541" s="1128">
        <v>0</v>
      </c>
      <c r="J541" s="1128">
        <v>0</v>
      </c>
      <c r="K541" s="1128">
        <v>0</v>
      </c>
      <c r="L541" s="1128">
        <v>0</v>
      </c>
      <c r="M541" s="1128">
        <v>0</v>
      </c>
      <c r="N541" s="1129">
        <v>0</v>
      </c>
      <c r="O541" s="1128">
        <v>0</v>
      </c>
      <c r="P541" s="1127">
        <v>0</v>
      </c>
      <c r="Q541" s="1127">
        <v>0</v>
      </c>
      <c r="R541" s="1127">
        <v>0</v>
      </c>
      <c r="S541" s="1127">
        <v>0</v>
      </c>
      <c r="T541" s="1130">
        <v>0</v>
      </c>
      <c r="U541" s="1130">
        <v>0</v>
      </c>
      <c r="V541" s="1130">
        <v>0</v>
      </c>
      <c r="W541" s="1127">
        <v>0</v>
      </c>
      <c r="X541" s="1130">
        <v>0</v>
      </c>
      <c r="Y541" s="735">
        <v>0</v>
      </c>
      <c r="Z541" s="1131">
        <v>0</v>
      </c>
      <c r="AA541" s="1131">
        <v>0</v>
      </c>
      <c r="AB541" s="1131">
        <v>0</v>
      </c>
      <c r="AC541" s="1131">
        <v>0</v>
      </c>
      <c r="AD541" s="1131">
        <v>0</v>
      </c>
      <c r="AE541" s="1131">
        <v>0</v>
      </c>
      <c r="AF541" s="126"/>
      <c r="AG541" s="126"/>
      <c r="AH541" s="126"/>
      <c r="AI541" s="126"/>
      <c r="AJ541" s="126"/>
      <c r="AK541" s="126"/>
      <c r="AL541" s="126">
        <v>541</v>
      </c>
    </row>
    <row r="542" spans="1:38">
      <c r="A542" s="721" t="s">
        <v>1852</v>
      </c>
      <c r="B542" s="722">
        <v>14</v>
      </c>
      <c r="C542" s="722">
        <v>1410</v>
      </c>
      <c r="D542" s="722">
        <v>141005</v>
      </c>
      <c r="E542" s="721">
        <v>1410059509</v>
      </c>
      <c r="F542" s="721" t="s">
        <v>1904</v>
      </c>
      <c r="G542" s="1127">
        <v>0</v>
      </c>
      <c r="H542" s="1128">
        <v>0</v>
      </c>
      <c r="I542" s="1128">
        <v>0</v>
      </c>
      <c r="J542" s="1128">
        <v>0</v>
      </c>
      <c r="K542" s="1128">
        <v>0</v>
      </c>
      <c r="L542" s="1128">
        <v>0</v>
      </c>
      <c r="M542" s="1128">
        <v>0</v>
      </c>
      <c r="N542" s="1129">
        <v>0</v>
      </c>
      <c r="O542" s="1128">
        <v>0</v>
      </c>
      <c r="P542" s="1127">
        <v>0</v>
      </c>
      <c r="Q542" s="1127">
        <v>0</v>
      </c>
      <c r="R542" s="1127">
        <v>0</v>
      </c>
      <c r="S542" s="1127">
        <v>0</v>
      </c>
      <c r="T542" s="1130">
        <v>0</v>
      </c>
      <c r="U542" s="1130">
        <v>0</v>
      </c>
      <c r="V542" s="1130">
        <v>0</v>
      </c>
      <c r="W542" s="1127">
        <v>0</v>
      </c>
      <c r="X542" s="1130">
        <v>0</v>
      </c>
      <c r="Y542" s="735">
        <v>0</v>
      </c>
      <c r="Z542" s="1131">
        <v>0</v>
      </c>
      <c r="AA542" s="1131">
        <v>0</v>
      </c>
      <c r="AB542" s="1131">
        <v>0</v>
      </c>
      <c r="AC542" s="1131">
        <v>0</v>
      </c>
      <c r="AD542" s="1131">
        <v>0</v>
      </c>
      <c r="AE542" s="1131">
        <v>0</v>
      </c>
      <c r="AF542" s="126"/>
      <c r="AG542" s="126"/>
      <c r="AH542" s="126"/>
      <c r="AI542" s="126"/>
      <c r="AJ542" s="126"/>
      <c r="AK542" s="126"/>
      <c r="AL542" s="126">
        <v>542</v>
      </c>
    </row>
    <row r="543" spans="1:38">
      <c r="A543" s="721" t="s">
        <v>1852</v>
      </c>
      <c r="B543" s="722">
        <v>14</v>
      </c>
      <c r="C543" s="722">
        <v>1410</v>
      </c>
      <c r="D543" s="722">
        <v>141005</v>
      </c>
      <c r="E543" s="721">
        <v>1410059542</v>
      </c>
      <c r="F543" s="721" t="s">
        <v>650</v>
      </c>
      <c r="G543" s="1127">
        <v>104163270</v>
      </c>
      <c r="H543" s="1128">
        <v>0</v>
      </c>
      <c r="I543" s="1128">
        <v>104163270</v>
      </c>
      <c r="J543" s="1128">
        <v>0</v>
      </c>
      <c r="K543" s="1128">
        <v>0</v>
      </c>
      <c r="L543" s="1128">
        <v>0</v>
      </c>
      <c r="M543" s="1128">
        <v>0</v>
      </c>
      <c r="N543" s="1129">
        <v>0</v>
      </c>
      <c r="O543" s="1128">
        <v>0</v>
      </c>
      <c r="P543" s="1127">
        <v>0</v>
      </c>
      <c r="Q543" s="1127">
        <v>0</v>
      </c>
      <c r="R543" s="1127">
        <v>0</v>
      </c>
      <c r="S543" s="1127">
        <v>0</v>
      </c>
      <c r="T543" s="1130">
        <v>0</v>
      </c>
      <c r="U543" s="1130">
        <v>0</v>
      </c>
      <c r="V543" s="1130">
        <v>0</v>
      </c>
      <c r="W543" s="1127">
        <v>0</v>
      </c>
      <c r="X543" s="1130">
        <v>0</v>
      </c>
      <c r="Y543" s="735">
        <v>0</v>
      </c>
      <c r="Z543" s="1131">
        <v>0</v>
      </c>
      <c r="AA543" s="1131">
        <v>0</v>
      </c>
      <c r="AB543" s="1131">
        <v>0</v>
      </c>
      <c r="AC543" s="1131">
        <v>0</v>
      </c>
      <c r="AD543" s="1131">
        <v>0</v>
      </c>
      <c r="AE543" s="1131">
        <v>0</v>
      </c>
      <c r="AF543" s="126"/>
      <c r="AG543" s="126"/>
      <c r="AH543" s="126"/>
      <c r="AI543" s="126"/>
      <c r="AJ543" s="126"/>
      <c r="AK543" s="126"/>
      <c r="AL543" s="126">
        <v>543</v>
      </c>
    </row>
    <row r="544" spans="1:38">
      <c r="A544" s="721" t="s">
        <v>1852</v>
      </c>
      <c r="B544" s="722">
        <v>14</v>
      </c>
      <c r="C544" s="722">
        <v>1410</v>
      </c>
      <c r="D544" s="722">
        <v>141005</v>
      </c>
      <c r="E544" s="721">
        <v>1410059601</v>
      </c>
      <c r="F544" s="721" t="s">
        <v>628</v>
      </c>
      <c r="G544" s="1127">
        <v>186742936990</v>
      </c>
      <c r="H544" s="1128">
        <v>0</v>
      </c>
      <c r="I544" s="1128">
        <v>186742936990.41</v>
      </c>
      <c r="J544" s="1128">
        <v>0.410003662109375</v>
      </c>
      <c r="K544" s="1128">
        <v>0</v>
      </c>
      <c r="L544" s="1128">
        <v>0.410003662109375</v>
      </c>
      <c r="M544" s="1128">
        <v>0</v>
      </c>
      <c r="N544" s="1129">
        <v>0</v>
      </c>
      <c r="O544" s="1128">
        <v>0.410003662109375</v>
      </c>
      <c r="P544" s="1127">
        <v>0.15170135498046874</v>
      </c>
      <c r="Q544" s="1127">
        <v>0</v>
      </c>
      <c r="R544" s="1127">
        <v>0</v>
      </c>
      <c r="S544" s="1127">
        <v>0</v>
      </c>
      <c r="T544" s="1130">
        <v>0</v>
      </c>
      <c r="U544" s="1130">
        <v>0</v>
      </c>
      <c r="V544" s="1130">
        <v>0</v>
      </c>
      <c r="W544" s="1127">
        <v>0</v>
      </c>
      <c r="X544" s="1130">
        <v>0.15170135498046874</v>
      </c>
      <c r="Y544" s="735">
        <v>0.37</v>
      </c>
      <c r="Z544" s="1131">
        <v>0.15170135498046874</v>
      </c>
      <c r="AA544" s="1131">
        <v>0</v>
      </c>
      <c r="AB544" s="1131">
        <v>0</v>
      </c>
      <c r="AC544" s="1131">
        <v>-7.7696838378906244E-2</v>
      </c>
      <c r="AD544" s="1131">
        <v>0.15170135498046874</v>
      </c>
      <c r="AE544" s="1131">
        <v>7.7696838378906244E-2</v>
      </c>
      <c r="AF544" s="126"/>
      <c r="AG544" s="126"/>
      <c r="AH544" s="126"/>
      <c r="AI544" s="126"/>
      <c r="AJ544" s="126"/>
      <c r="AK544" s="126"/>
      <c r="AL544" s="126">
        <v>544</v>
      </c>
    </row>
    <row r="545" spans="1:38">
      <c r="A545" s="721" t="s">
        <v>1891</v>
      </c>
      <c r="B545" s="722">
        <v>14</v>
      </c>
      <c r="C545" s="722">
        <v>1410</v>
      </c>
      <c r="D545" s="722">
        <v>141005</v>
      </c>
      <c r="E545" s="721">
        <v>1410059602</v>
      </c>
      <c r="F545" s="721" t="s">
        <v>651</v>
      </c>
      <c r="G545" s="1127">
        <v>37229883060</v>
      </c>
      <c r="H545" s="1128">
        <v>0</v>
      </c>
      <c r="I545" s="1128">
        <v>37229883059.589996</v>
      </c>
      <c r="J545" s="1128">
        <v>-0.410003662109375</v>
      </c>
      <c r="K545" s="1128">
        <v>0</v>
      </c>
      <c r="L545" s="1128">
        <v>0</v>
      </c>
      <c r="M545" s="1128">
        <v>-0.410003662109375</v>
      </c>
      <c r="N545" s="1129">
        <v>0</v>
      </c>
      <c r="O545" s="1128">
        <v>-0.410003662109375</v>
      </c>
      <c r="P545" s="1127">
        <v>-0.15170135498046874</v>
      </c>
      <c r="Q545" s="1127">
        <v>0</v>
      </c>
      <c r="R545" s="1127">
        <v>0</v>
      </c>
      <c r="S545" s="1127">
        <v>0</v>
      </c>
      <c r="T545" s="1130">
        <v>0</v>
      </c>
      <c r="U545" s="1130">
        <v>0</v>
      </c>
      <c r="V545" s="1130">
        <v>0</v>
      </c>
      <c r="W545" s="1127">
        <v>0</v>
      </c>
      <c r="X545" s="1130">
        <v>-0.15170135498046874</v>
      </c>
      <c r="Y545" s="735">
        <v>0.37</v>
      </c>
      <c r="Z545" s="1131">
        <v>0</v>
      </c>
      <c r="AA545" s="1131">
        <v>-0.15170135498046874</v>
      </c>
      <c r="AB545" s="1131">
        <v>5.1799774169921875E-2</v>
      </c>
      <c r="AC545" s="1131">
        <v>0</v>
      </c>
      <c r="AD545" s="1131">
        <v>-5.1799774169921875E-2</v>
      </c>
      <c r="AE545" s="1131">
        <v>-0.15170135498046874</v>
      </c>
      <c r="AF545" s="126"/>
      <c r="AG545" s="126"/>
      <c r="AH545" s="126"/>
      <c r="AI545" s="126"/>
      <c r="AJ545" s="126"/>
      <c r="AK545" s="126"/>
      <c r="AL545" s="126">
        <v>545</v>
      </c>
    </row>
    <row r="546" spans="1:38">
      <c r="A546" s="721" t="s">
        <v>1852</v>
      </c>
      <c r="B546" s="722">
        <v>14</v>
      </c>
      <c r="C546" s="722">
        <v>1410</v>
      </c>
      <c r="D546" s="722">
        <v>141005</v>
      </c>
      <c r="E546" s="721">
        <v>1410059603</v>
      </c>
      <c r="F546" s="721" t="s">
        <v>627</v>
      </c>
      <c r="G546" s="1127">
        <v>17439151801</v>
      </c>
      <c r="H546" s="1128">
        <v>0</v>
      </c>
      <c r="I546" s="1128">
        <v>17439151800.98</v>
      </c>
      <c r="J546" s="1128">
        <v>-2.0000457763671875E-2</v>
      </c>
      <c r="K546" s="1128">
        <v>0</v>
      </c>
      <c r="L546" s="1128">
        <v>0</v>
      </c>
      <c r="M546" s="1128">
        <v>-2.0000457763671875E-2</v>
      </c>
      <c r="N546" s="1129">
        <v>0</v>
      </c>
      <c r="O546" s="1128">
        <v>-2.0000457763671875E-2</v>
      </c>
      <c r="P546" s="1127">
        <v>-7.4001693725585941E-3</v>
      </c>
      <c r="Q546" s="1127">
        <v>0</v>
      </c>
      <c r="R546" s="1127">
        <v>0</v>
      </c>
      <c r="S546" s="1127">
        <v>0</v>
      </c>
      <c r="T546" s="1130">
        <v>0</v>
      </c>
      <c r="U546" s="1130">
        <v>0</v>
      </c>
      <c r="V546" s="1130">
        <v>0</v>
      </c>
      <c r="W546" s="1127">
        <v>0</v>
      </c>
      <c r="X546" s="1130">
        <v>-7.4001693725585941E-3</v>
      </c>
      <c r="Y546" s="735">
        <v>0.37</v>
      </c>
      <c r="Z546" s="1131">
        <v>0</v>
      </c>
      <c r="AA546" s="1131">
        <v>-7.4001693725585941E-3</v>
      </c>
      <c r="AB546" s="1131">
        <v>0</v>
      </c>
      <c r="AC546" s="1131">
        <v>-1.1099548339843749E-2</v>
      </c>
      <c r="AD546" s="1131">
        <v>0</v>
      </c>
      <c r="AE546" s="1131">
        <v>3.6993789672851553E-3</v>
      </c>
      <c r="AF546" s="126"/>
      <c r="AG546" s="126"/>
      <c r="AH546" s="126"/>
      <c r="AI546" s="126"/>
      <c r="AJ546" s="126"/>
      <c r="AK546" s="126"/>
      <c r="AL546" s="126">
        <v>546</v>
      </c>
    </row>
    <row r="547" spans="1:38">
      <c r="A547" s="721" t="s">
        <v>1891</v>
      </c>
      <c r="B547" s="722">
        <v>14</v>
      </c>
      <c r="C547" s="722">
        <v>1410</v>
      </c>
      <c r="D547" s="722">
        <v>141005</v>
      </c>
      <c r="E547" s="721">
        <v>1410059604</v>
      </c>
      <c r="F547" s="721" t="s">
        <v>652</v>
      </c>
      <c r="G547" s="1127">
        <v>1691902290</v>
      </c>
      <c r="H547" s="1128">
        <v>0</v>
      </c>
      <c r="I547" s="1128">
        <v>1691902289.97</v>
      </c>
      <c r="J547" s="1128">
        <v>-2.9999971389770508E-2</v>
      </c>
      <c r="K547" s="1128">
        <v>0</v>
      </c>
      <c r="L547" s="1128">
        <v>0</v>
      </c>
      <c r="M547" s="1128">
        <v>-2.9999971389770508E-2</v>
      </c>
      <c r="N547" s="1129">
        <v>0</v>
      </c>
      <c r="O547" s="1128">
        <v>-2.9999971389770508E-2</v>
      </c>
      <c r="P547" s="1127">
        <v>-1.1099989414215087E-2</v>
      </c>
      <c r="Q547" s="1127">
        <v>0</v>
      </c>
      <c r="R547" s="1127">
        <v>0</v>
      </c>
      <c r="S547" s="1127">
        <v>0</v>
      </c>
      <c r="T547" s="1130">
        <v>0</v>
      </c>
      <c r="U547" s="1130">
        <v>0</v>
      </c>
      <c r="V547" s="1130">
        <v>0</v>
      </c>
      <c r="W547" s="1127">
        <v>0</v>
      </c>
      <c r="X547" s="1130">
        <v>-1.1099989414215087E-2</v>
      </c>
      <c r="Y547" s="735">
        <v>0.36999999999999994</v>
      </c>
      <c r="Z547" s="1131">
        <v>0</v>
      </c>
      <c r="AA547" s="1131">
        <v>-1.1099989414215087E-2</v>
      </c>
      <c r="AB547" s="1131">
        <v>0</v>
      </c>
      <c r="AC547" s="1131">
        <v>-0.14060004234313964</v>
      </c>
      <c r="AD547" s="1131">
        <v>0</v>
      </c>
      <c r="AE547" s="1131">
        <v>0.12950005292892455</v>
      </c>
      <c r="AF547" s="126"/>
      <c r="AG547" s="126"/>
      <c r="AH547" s="126"/>
      <c r="AI547" s="126"/>
      <c r="AJ547" s="126"/>
      <c r="AK547" s="126"/>
      <c r="AL547" s="126">
        <v>547</v>
      </c>
    </row>
    <row r="548" spans="1:38">
      <c r="A548" s="721" t="s">
        <v>1852</v>
      </c>
      <c r="B548" s="722">
        <v>14</v>
      </c>
      <c r="C548" s="722">
        <v>1410</v>
      </c>
      <c r="D548" s="722">
        <v>141005</v>
      </c>
      <c r="E548" s="721">
        <v>1410059605</v>
      </c>
      <c r="F548" s="721" t="s">
        <v>628</v>
      </c>
      <c r="G548" s="1127">
        <v>2613682</v>
      </c>
      <c r="H548" s="1128">
        <v>0</v>
      </c>
      <c r="I548" s="1128">
        <v>2613682.13</v>
      </c>
      <c r="J548" s="1128">
        <v>0.12999999988824129</v>
      </c>
      <c r="K548" s="1128">
        <v>0</v>
      </c>
      <c r="L548" s="1128">
        <v>0.12999999988824129</v>
      </c>
      <c r="M548" s="1128">
        <v>0</v>
      </c>
      <c r="N548" s="1129">
        <v>0</v>
      </c>
      <c r="O548" s="1128">
        <v>0.12999999988824129</v>
      </c>
      <c r="P548" s="1127">
        <v>4.8099999958649275E-2</v>
      </c>
      <c r="Q548" s="1127">
        <v>0</v>
      </c>
      <c r="R548" s="1127">
        <v>0</v>
      </c>
      <c r="S548" s="1127">
        <v>0</v>
      </c>
      <c r="T548" s="1130">
        <v>0</v>
      </c>
      <c r="U548" s="1130">
        <v>0</v>
      </c>
      <c r="V548" s="1130">
        <v>0</v>
      </c>
      <c r="W548" s="1127">
        <v>0</v>
      </c>
      <c r="X548" s="1130">
        <v>4.8099999958649275E-2</v>
      </c>
      <c r="Y548" s="735">
        <v>0.37</v>
      </c>
      <c r="Z548" s="1131">
        <v>4.8099999958649275E-2</v>
      </c>
      <c r="AA548" s="1131">
        <v>0</v>
      </c>
      <c r="AB548" s="1131">
        <v>3.6999999172985555E-3</v>
      </c>
      <c r="AC548" s="1131">
        <v>0</v>
      </c>
      <c r="AD548" s="1131">
        <v>4.4400000041350723E-2</v>
      </c>
      <c r="AE548" s="1131">
        <v>0</v>
      </c>
      <c r="AF548" s="126"/>
      <c r="AG548" s="126"/>
      <c r="AH548" s="126"/>
      <c r="AI548" s="126"/>
      <c r="AJ548" s="126"/>
      <c r="AK548" s="126"/>
      <c r="AL548" s="126">
        <v>548</v>
      </c>
    </row>
    <row r="549" spans="1:38">
      <c r="A549" s="721" t="s">
        <v>1852</v>
      </c>
      <c r="B549" s="722">
        <v>14</v>
      </c>
      <c r="C549" s="722">
        <v>1410</v>
      </c>
      <c r="D549" s="722">
        <v>141005</v>
      </c>
      <c r="E549" s="721">
        <v>1410059606</v>
      </c>
      <c r="F549" s="721" t="s">
        <v>653</v>
      </c>
      <c r="G549" s="1127">
        <v>0</v>
      </c>
      <c r="H549" s="1128">
        <v>0</v>
      </c>
      <c r="I549" s="1128">
        <v>0</v>
      </c>
      <c r="J549" s="1128">
        <v>0</v>
      </c>
      <c r="K549" s="1128">
        <v>0</v>
      </c>
      <c r="L549" s="1128">
        <v>0</v>
      </c>
      <c r="M549" s="1128">
        <v>0</v>
      </c>
      <c r="N549" s="1129">
        <v>0</v>
      </c>
      <c r="O549" s="1128">
        <v>0</v>
      </c>
      <c r="P549" s="1127">
        <v>0</v>
      </c>
      <c r="Q549" s="1127">
        <v>0</v>
      </c>
      <c r="R549" s="1127">
        <v>0</v>
      </c>
      <c r="S549" s="1127">
        <v>0</v>
      </c>
      <c r="T549" s="1130">
        <v>0</v>
      </c>
      <c r="U549" s="1130">
        <v>0</v>
      </c>
      <c r="V549" s="1130">
        <v>0</v>
      </c>
      <c r="W549" s="1127">
        <v>0</v>
      </c>
      <c r="X549" s="1130">
        <v>0</v>
      </c>
      <c r="Y549" s="735">
        <v>0</v>
      </c>
      <c r="Z549" s="1131">
        <v>0</v>
      </c>
      <c r="AA549" s="1131">
        <v>0</v>
      </c>
      <c r="AB549" s="1131">
        <v>0</v>
      </c>
      <c r="AC549" s="1131">
        <v>0</v>
      </c>
      <c r="AD549" s="1131">
        <v>0</v>
      </c>
      <c r="AE549" s="1131">
        <v>0</v>
      </c>
      <c r="AF549" s="126"/>
      <c r="AG549" s="126"/>
      <c r="AH549" s="126"/>
      <c r="AI549" s="126"/>
      <c r="AJ549" s="126"/>
      <c r="AK549" s="126"/>
      <c r="AL549" s="126">
        <v>549</v>
      </c>
    </row>
    <row r="550" spans="1:38">
      <c r="A550" s="721" t="s">
        <v>1891</v>
      </c>
      <c r="B550" s="722">
        <v>14</v>
      </c>
      <c r="C550" s="722">
        <v>1410</v>
      </c>
      <c r="D550" s="722">
        <v>141005</v>
      </c>
      <c r="E550" s="721">
        <v>1410059701</v>
      </c>
      <c r="F550" s="721" t="s">
        <v>4019</v>
      </c>
      <c r="G550" s="1127">
        <v>2902419794298</v>
      </c>
      <c r="H550" s="1128">
        <v>0</v>
      </c>
      <c r="I550" s="1128">
        <v>2902419794298</v>
      </c>
      <c r="J550" s="1128">
        <v>0</v>
      </c>
      <c r="K550" s="1128">
        <v>0</v>
      </c>
      <c r="L550" s="1128">
        <v>0</v>
      </c>
      <c r="M550" s="1128">
        <v>0</v>
      </c>
      <c r="N550" s="1129">
        <v>0</v>
      </c>
      <c r="O550" s="1128">
        <v>0</v>
      </c>
      <c r="P550" s="1127">
        <v>0</v>
      </c>
      <c r="Q550" s="1127">
        <v>0</v>
      </c>
      <c r="R550" s="1127">
        <v>0</v>
      </c>
      <c r="S550" s="1127">
        <v>0</v>
      </c>
      <c r="T550" s="1130">
        <v>0</v>
      </c>
      <c r="U550" s="1130">
        <v>0</v>
      </c>
      <c r="V550" s="1130">
        <v>0</v>
      </c>
      <c r="W550" s="1127">
        <v>0</v>
      </c>
      <c r="X550" s="1130">
        <v>0</v>
      </c>
      <c r="Y550" s="735">
        <v>0</v>
      </c>
      <c r="Z550" s="1131">
        <v>0</v>
      </c>
      <c r="AA550" s="1131">
        <v>0</v>
      </c>
      <c r="AB550" s="1131">
        <v>0</v>
      </c>
      <c r="AC550" s="1131">
        <v>0</v>
      </c>
      <c r="AD550" s="1131">
        <v>0</v>
      </c>
      <c r="AE550" s="1131">
        <v>0</v>
      </c>
      <c r="AF550" s="126"/>
      <c r="AG550" s="126"/>
      <c r="AH550" s="126"/>
      <c r="AI550" s="126"/>
      <c r="AJ550" s="126"/>
      <c r="AK550" s="126"/>
      <c r="AL550" s="126">
        <v>550</v>
      </c>
    </row>
    <row r="551" spans="1:38">
      <c r="A551" s="721" t="s">
        <v>1891</v>
      </c>
      <c r="B551" s="722">
        <v>14</v>
      </c>
      <c r="C551" s="722">
        <v>1410</v>
      </c>
      <c r="D551" s="722">
        <v>141005</v>
      </c>
      <c r="E551" s="721">
        <v>1410059702</v>
      </c>
      <c r="F551" s="721" t="s">
        <v>654</v>
      </c>
      <c r="G551" s="1127">
        <v>1086650311118</v>
      </c>
      <c r="H551" s="1128">
        <v>0</v>
      </c>
      <c r="I551" s="1128">
        <v>1086650311117.5</v>
      </c>
      <c r="J551" s="1128">
        <v>-0.5</v>
      </c>
      <c r="K551" s="1128">
        <v>0</v>
      </c>
      <c r="L551" s="1128">
        <v>0</v>
      </c>
      <c r="M551" s="1128">
        <v>-0.5</v>
      </c>
      <c r="N551" s="1129">
        <v>0</v>
      </c>
      <c r="O551" s="1128">
        <v>-0.5</v>
      </c>
      <c r="P551" s="1127">
        <v>-0.185</v>
      </c>
      <c r="Q551" s="1127">
        <v>0</v>
      </c>
      <c r="R551" s="1127">
        <v>0</v>
      </c>
      <c r="S551" s="1127">
        <v>0</v>
      </c>
      <c r="T551" s="1130">
        <v>0</v>
      </c>
      <c r="U551" s="1130">
        <v>0</v>
      </c>
      <c r="V551" s="1130">
        <v>0</v>
      </c>
      <c r="W551" s="1127">
        <v>0</v>
      </c>
      <c r="X551" s="1130">
        <v>-0.185</v>
      </c>
      <c r="Y551" s="735">
        <v>0.37</v>
      </c>
      <c r="Z551" s="1131">
        <v>0</v>
      </c>
      <c r="AA551" s="1131">
        <v>-0.185</v>
      </c>
      <c r="AB551" s="1131">
        <v>0</v>
      </c>
      <c r="AC551" s="1131">
        <v>-0.118380126953125</v>
      </c>
      <c r="AD551" s="1131">
        <v>0</v>
      </c>
      <c r="AE551" s="1131">
        <v>-6.6619873046875E-2</v>
      </c>
      <c r="AF551" s="126"/>
      <c r="AG551" s="126"/>
      <c r="AH551" s="126"/>
      <c r="AI551" s="126"/>
      <c r="AJ551" s="126"/>
      <c r="AK551" s="126"/>
      <c r="AL551" s="126">
        <v>551</v>
      </c>
    </row>
    <row r="552" spans="1:38">
      <c r="A552" s="721" t="s">
        <v>1891</v>
      </c>
      <c r="B552" s="722">
        <v>14</v>
      </c>
      <c r="C552" s="722">
        <v>1410</v>
      </c>
      <c r="D552" s="722">
        <v>141005</v>
      </c>
      <c r="E552" s="721">
        <v>1410059703</v>
      </c>
      <c r="F552" s="721" t="s">
        <v>4020</v>
      </c>
      <c r="G552" s="1127">
        <v>7937460369</v>
      </c>
      <c r="H552" s="1128">
        <v>0</v>
      </c>
      <c r="I552" s="1128">
        <v>7937460369</v>
      </c>
      <c r="J552" s="1128">
        <v>0</v>
      </c>
      <c r="K552" s="1128">
        <v>0</v>
      </c>
      <c r="L552" s="1128">
        <v>0</v>
      </c>
      <c r="M552" s="1128">
        <v>0</v>
      </c>
      <c r="N552" s="1129">
        <v>0</v>
      </c>
      <c r="O552" s="1128">
        <v>0</v>
      </c>
      <c r="P552" s="1127">
        <v>0</v>
      </c>
      <c r="Q552" s="1127">
        <v>0</v>
      </c>
      <c r="R552" s="1127">
        <v>0</v>
      </c>
      <c r="S552" s="1127">
        <v>0</v>
      </c>
      <c r="T552" s="1130">
        <v>0</v>
      </c>
      <c r="U552" s="1130">
        <v>0</v>
      </c>
      <c r="V552" s="1130">
        <v>0</v>
      </c>
      <c r="W552" s="1127">
        <v>0</v>
      </c>
      <c r="X552" s="1130">
        <v>0</v>
      </c>
      <c r="Y552" s="735">
        <v>0</v>
      </c>
      <c r="Z552" s="1131">
        <v>0</v>
      </c>
      <c r="AA552" s="1131">
        <v>0</v>
      </c>
      <c r="AB552" s="1131">
        <v>0</v>
      </c>
      <c r="AC552" s="1131">
        <v>-6.6600112915039061E-2</v>
      </c>
      <c r="AD552" s="1131">
        <v>0</v>
      </c>
      <c r="AE552" s="1131">
        <v>6.6600112915039061E-2</v>
      </c>
      <c r="AF552" s="126"/>
      <c r="AG552" s="126"/>
      <c r="AH552" s="126"/>
      <c r="AI552" s="126"/>
      <c r="AJ552" s="126"/>
      <c r="AK552" s="126"/>
      <c r="AL552" s="126">
        <v>552</v>
      </c>
    </row>
    <row r="553" spans="1:38">
      <c r="A553" s="721" t="s">
        <v>1891</v>
      </c>
      <c r="B553" s="722">
        <v>14</v>
      </c>
      <c r="C553" s="722">
        <v>1410</v>
      </c>
      <c r="D553" s="722">
        <v>141005</v>
      </c>
      <c r="E553" s="721">
        <v>1410059704</v>
      </c>
      <c r="F553" s="721" t="s">
        <v>655</v>
      </c>
      <c r="G553" s="1127">
        <v>664061334</v>
      </c>
      <c r="H553" s="1128">
        <v>0</v>
      </c>
      <c r="I553" s="1128">
        <v>664061334</v>
      </c>
      <c r="J553" s="1128">
        <v>0</v>
      </c>
      <c r="K553" s="1128">
        <v>0</v>
      </c>
      <c r="L553" s="1128">
        <v>0</v>
      </c>
      <c r="M553" s="1128">
        <v>0</v>
      </c>
      <c r="N553" s="1129">
        <v>0</v>
      </c>
      <c r="O553" s="1128">
        <v>0</v>
      </c>
      <c r="P553" s="1127">
        <v>0</v>
      </c>
      <c r="Q553" s="1127">
        <v>0</v>
      </c>
      <c r="R553" s="1127">
        <v>0</v>
      </c>
      <c r="S553" s="1127">
        <v>0</v>
      </c>
      <c r="T553" s="1130">
        <v>0</v>
      </c>
      <c r="U553" s="1130">
        <v>0</v>
      </c>
      <c r="V553" s="1130">
        <v>0</v>
      </c>
      <c r="W553" s="1127">
        <v>0</v>
      </c>
      <c r="X553" s="1130">
        <v>0</v>
      </c>
      <c r="Y553" s="735">
        <v>0</v>
      </c>
      <c r="Z553" s="1131">
        <v>0</v>
      </c>
      <c r="AA553" s="1131">
        <v>0</v>
      </c>
      <c r="AB553" s="1131">
        <v>0</v>
      </c>
      <c r="AC553" s="1131">
        <v>0</v>
      </c>
      <c r="AD553" s="1131">
        <v>0</v>
      </c>
      <c r="AE553" s="1131">
        <v>0</v>
      </c>
      <c r="AF553" s="126"/>
      <c r="AG553" s="126"/>
      <c r="AH553" s="126"/>
      <c r="AI553" s="126"/>
      <c r="AJ553" s="126"/>
      <c r="AK553" s="126"/>
      <c r="AL553" s="126">
        <v>553</v>
      </c>
    </row>
    <row r="554" spans="1:38">
      <c r="A554" s="721" t="s">
        <v>1891</v>
      </c>
      <c r="B554" s="722">
        <v>14</v>
      </c>
      <c r="C554" s="722">
        <v>1410</v>
      </c>
      <c r="D554" s="722">
        <v>141005</v>
      </c>
      <c r="E554" s="721">
        <v>1410059705</v>
      </c>
      <c r="F554" s="721" t="s">
        <v>656</v>
      </c>
      <c r="G554" s="1127">
        <v>82945402624</v>
      </c>
      <c r="H554" s="1128">
        <v>0</v>
      </c>
      <c r="I554" s="1128">
        <v>82945402623.720001</v>
      </c>
      <c r="J554" s="1128">
        <v>-0.279998779296875</v>
      </c>
      <c r="K554" s="1128">
        <v>0</v>
      </c>
      <c r="L554" s="1128">
        <v>0</v>
      </c>
      <c r="M554" s="1128">
        <v>-0.279998779296875</v>
      </c>
      <c r="N554" s="1129">
        <v>0</v>
      </c>
      <c r="O554" s="1128">
        <v>-0.279998779296875</v>
      </c>
      <c r="P554" s="1127">
        <v>-0.10359954833984375</v>
      </c>
      <c r="Q554" s="1127">
        <v>0</v>
      </c>
      <c r="R554" s="1127">
        <v>0</v>
      </c>
      <c r="S554" s="1127">
        <v>0</v>
      </c>
      <c r="T554" s="1130">
        <v>0</v>
      </c>
      <c r="U554" s="1130">
        <v>0</v>
      </c>
      <c r="V554" s="1130">
        <v>0</v>
      </c>
      <c r="W554" s="1127">
        <v>0</v>
      </c>
      <c r="X554" s="1130">
        <v>-0.10359954833984375</v>
      </c>
      <c r="Y554" s="735">
        <v>0.37</v>
      </c>
      <c r="Z554" s="1131">
        <v>0</v>
      </c>
      <c r="AA554" s="1131">
        <v>-0.10359954833984375</v>
      </c>
      <c r="AB554" s="1131">
        <v>0</v>
      </c>
      <c r="AC554" s="1131">
        <v>-0.10359954833984375</v>
      </c>
      <c r="AD554" s="1131">
        <v>0</v>
      </c>
      <c r="AE554" s="1131">
        <v>0</v>
      </c>
      <c r="AF554" s="126"/>
      <c r="AG554" s="126"/>
      <c r="AH554" s="126"/>
      <c r="AI554" s="126"/>
      <c r="AJ554" s="126"/>
      <c r="AK554" s="126"/>
      <c r="AL554" s="126">
        <v>554</v>
      </c>
    </row>
    <row r="555" spans="1:38">
      <c r="A555" s="721" t="s">
        <v>1891</v>
      </c>
      <c r="B555" s="722">
        <v>14</v>
      </c>
      <c r="C555" s="722">
        <v>1410</v>
      </c>
      <c r="D555" s="722">
        <v>141005</v>
      </c>
      <c r="E555" s="721">
        <v>1410059706</v>
      </c>
      <c r="F555" s="721" t="s">
        <v>4021</v>
      </c>
      <c r="G555" s="1127">
        <v>6085862815038</v>
      </c>
      <c r="H555" s="1128">
        <v>0</v>
      </c>
      <c r="I555" s="1128">
        <v>6086230534839.3096</v>
      </c>
      <c r="J555" s="1128">
        <v>367719801.30957031</v>
      </c>
      <c r="K555" s="1128">
        <v>0</v>
      </c>
      <c r="L555" s="1128">
        <v>367719801.30957031</v>
      </c>
      <c r="M555" s="1128">
        <v>0</v>
      </c>
      <c r="N555" s="1129">
        <v>0</v>
      </c>
      <c r="O555" s="1128">
        <v>367719801.30957031</v>
      </c>
      <c r="P555" s="1127">
        <v>136056326.48454103</v>
      </c>
      <c r="Q555" s="1127">
        <v>0</v>
      </c>
      <c r="R555" s="1127">
        <v>0</v>
      </c>
      <c r="S555" s="1127">
        <v>0</v>
      </c>
      <c r="T555" s="1130">
        <v>0</v>
      </c>
      <c r="U555" s="1130">
        <v>0</v>
      </c>
      <c r="V555" s="1130">
        <v>0</v>
      </c>
      <c r="W555" s="1127">
        <v>0</v>
      </c>
      <c r="X555" s="1130">
        <v>136056326.48454103</v>
      </c>
      <c r="Y555" s="735">
        <v>0.37000000000000005</v>
      </c>
      <c r="Z555" s="1131">
        <v>136056326.48454103</v>
      </c>
      <c r="AA555" s="1131">
        <v>0</v>
      </c>
      <c r="AB555" s="1131">
        <v>0</v>
      </c>
      <c r="AC555" s="1131">
        <v>-3387635490.039072</v>
      </c>
      <c r="AD555" s="1131">
        <v>136056326.48454103</v>
      </c>
      <c r="AE555" s="1131">
        <v>3387635490.039072</v>
      </c>
      <c r="AF555" s="126"/>
      <c r="AG555" s="126"/>
      <c r="AH555" s="126"/>
      <c r="AI555" s="126"/>
      <c r="AJ555" s="126"/>
      <c r="AK555" s="126"/>
      <c r="AL555" s="126">
        <v>555</v>
      </c>
    </row>
    <row r="556" spans="1:38">
      <c r="A556" s="721" t="s">
        <v>1891</v>
      </c>
      <c r="B556" s="722">
        <v>14</v>
      </c>
      <c r="C556" s="722">
        <v>1410</v>
      </c>
      <c r="D556" s="722">
        <v>141005</v>
      </c>
      <c r="E556" s="721">
        <v>1410059707</v>
      </c>
      <c r="F556" s="721" t="s">
        <v>657</v>
      </c>
      <c r="G556" s="1127">
        <v>22812386</v>
      </c>
      <c r="H556" s="1128">
        <v>0</v>
      </c>
      <c r="I556" s="1128">
        <v>22812386</v>
      </c>
      <c r="J556" s="1128">
        <v>0</v>
      </c>
      <c r="K556" s="1128">
        <v>0</v>
      </c>
      <c r="L556" s="1128">
        <v>0</v>
      </c>
      <c r="M556" s="1128">
        <v>0</v>
      </c>
      <c r="N556" s="1129">
        <v>0</v>
      </c>
      <c r="O556" s="1128">
        <v>0</v>
      </c>
      <c r="P556" s="1127">
        <v>0</v>
      </c>
      <c r="Q556" s="1127">
        <v>0</v>
      </c>
      <c r="R556" s="1127">
        <v>0</v>
      </c>
      <c r="S556" s="1127">
        <v>0</v>
      </c>
      <c r="T556" s="1130">
        <v>0</v>
      </c>
      <c r="U556" s="1130">
        <v>0</v>
      </c>
      <c r="V556" s="1130">
        <v>0</v>
      </c>
      <c r="W556" s="1127">
        <v>0</v>
      </c>
      <c r="X556" s="1130">
        <v>0</v>
      </c>
      <c r="Y556" s="735">
        <v>0</v>
      </c>
      <c r="Z556" s="1131">
        <v>0</v>
      </c>
      <c r="AA556" s="1131">
        <v>0</v>
      </c>
      <c r="AB556" s="1131">
        <v>0</v>
      </c>
      <c r="AC556" s="1131">
        <v>0</v>
      </c>
      <c r="AD556" s="1131">
        <v>0</v>
      </c>
      <c r="AE556" s="1131">
        <v>0</v>
      </c>
      <c r="AF556" s="126"/>
      <c r="AG556" s="126"/>
      <c r="AH556" s="126"/>
      <c r="AI556" s="126"/>
      <c r="AJ556" s="126"/>
      <c r="AK556" s="126"/>
      <c r="AL556" s="126">
        <v>556</v>
      </c>
    </row>
    <row r="557" spans="1:38">
      <c r="A557" s="721" t="s">
        <v>1891</v>
      </c>
      <c r="B557" s="722">
        <v>14</v>
      </c>
      <c r="C557" s="722">
        <v>1410</v>
      </c>
      <c r="D557" s="722">
        <v>141005</v>
      </c>
      <c r="E557" s="721">
        <v>1410059708</v>
      </c>
      <c r="F557" s="721" t="s">
        <v>4022</v>
      </c>
      <c r="G557" s="1127">
        <v>196051743055</v>
      </c>
      <c r="H557" s="1128">
        <v>0</v>
      </c>
      <c r="I557" s="1128">
        <v>196051743055</v>
      </c>
      <c r="J557" s="1128">
        <v>0</v>
      </c>
      <c r="K557" s="1128">
        <v>0</v>
      </c>
      <c r="L557" s="1128">
        <v>0</v>
      </c>
      <c r="M557" s="1128">
        <v>0</v>
      </c>
      <c r="N557" s="1129">
        <v>0</v>
      </c>
      <c r="O557" s="1128">
        <v>0</v>
      </c>
      <c r="P557" s="1127">
        <v>0</v>
      </c>
      <c r="Q557" s="1127">
        <v>0</v>
      </c>
      <c r="R557" s="1127">
        <v>0</v>
      </c>
      <c r="S557" s="1127">
        <v>0</v>
      </c>
      <c r="T557" s="1130">
        <v>0</v>
      </c>
      <c r="U557" s="1130">
        <v>0</v>
      </c>
      <c r="V557" s="1130">
        <v>0</v>
      </c>
      <c r="W557" s="1127">
        <v>0</v>
      </c>
      <c r="X557" s="1130">
        <v>0</v>
      </c>
      <c r="Y557" s="735">
        <v>0</v>
      </c>
      <c r="Z557" s="1131">
        <v>0</v>
      </c>
      <c r="AA557" s="1131">
        <v>0</v>
      </c>
      <c r="AB557" s="1131">
        <v>6.2904968261718749E-2</v>
      </c>
      <c r="AC557" s="1131">
        <v>0</v>
      </c>
      <c r="AD557" s="1131">
        <v>-6.2904968261718749E-2</v>
      </c>
      <c r="AE557" s="1131">
        <v>0</v>
      </c>
      <c r="AF557" s="126"/>
      <c r="AG557" s="126"/>
      <c r="AH557" s="126"/>
      <c r="AI557" s="126"/>
      <c r="AJ557" s="126"/>
      <c r="AK557" s="126"/>
      <c r="AL557" s="126">
        <v>557</v>
      </c>
    </row>
    <row r="558" spans="1:38">
      <c r="A558" s="721" t="s">
        <v>1891</v>
      </c>
      <c r="B558" s="722">
        <v>14</v>
      </c>
      <c r="C558" s="722">
        <v>1410</v>
      </c>
      <c r="D558" s="722">
        <v>141005</v>
      </c>
      <c r="E558" s="721">
        <v>1410059720</v>
      </c>
      <c r="F558" s="721" t="s">
        <v>4023</v>
      </c>
      <c r="G558" s="1127">
        <v>94026781</v>
      </c>
      <c r="H558" s="1128">
        <v>0</v>
      </c>
      <c r="I558" s="1128">
        <v>94026781</v>
      </c>
      <c r="J558" s="1128">
        <v>0</v>
      </c>
      <c r="K558" s="1128">
        <v>0</v>
      </c>
      <c r="L558" s="1128">
        <v>0</v>
      </c>
      <c r="M558" s="1128">
        <v>0</v>
      </c>
      <c r="N558" s="1129">
        <v>0</v>
      </c>
      <c r="O558" s="1128">
        <v>0</v>
      </c>
      <c r="P558" s="1127">
        <v>0</v>
      </c>
      <c r="Q558" s="1127">
        <v>0</v>
      </c>
      <c r="R558" s="1127">
        <v>0</v>
      </c>
      <c r="S558" s="1127">
        <v>0</v>
      </c>
      <c r="T558" s="1130">
        <v>0</v>
      </c>
      <c r="U558" s="1130">
        <v>0</v>
      </c>
      <c r="V558" s="1130">
        <v>0</v>
      </c>
      <c r="W558" s="1127">
        <v>0</v>
      </c>
      <c r="X558" s="1130">
        <v>0</v>
      </c>
      <c r="Y558" s="735">
        <v>0</v>
      </c>
      <c r="Z558" s="1131">
        <v>0</v>
      </c>
      <c r="AA558" s="1131">
        <v>0</v>
      </c>
      <c r="AB558" s="1131">
        <v>0</v>
      </c>
      <c r="AC558" s="1131">
        <v>0</v>
      </c>
      <c r="AD558" s="1131">
        <v>0</v>
      </c>
      <c r="AE558" s="1131">
        <v>0</v>
      </c>
      <c r="AF558" s="126"/>
      <c r="AG558" s="126"/>
      <c r="AH558" s="126"/>
      <c r="AI558" s="126"/>
      <c r="AJ558" s="126"/>
      <c r="AK558" s="126"/>
      <c r="AL558" s="126">
        <v>558</v>
      </c>
    </row>
    <row r="559" spans="1:38">
      <c r="A559" s="721" t="s">
        <v>1891</v>
      </c>
      <c r="B559" s="722">
        <v>14</v>
      </c>
      <c r="C559" s="722">
        <v>1410</v>
      </c>
      <c r="D559" s="722">
        <v>141005</v>
      </c>
      <c r="E559" s="721">
        <v>1410059721</v>
      </c>
      <c r="F559" s="721" t="s">
        <v>654</v>
      </c>
      <c r="G559" s="1127">
        <v>42996420</v>
      </c>
      <c r="H559" s="1128">
        <v>0</v>
      </c>
      <c r="I559" s="1128">
        <v>42996420</v>
      </c>
      <c r="J559" s="1128">
        <v>0</v>
      </c>
      <c r="K559" s="1128">
        <v>0</v>
      </c>
      <c r="L559" s="1128">
        <v>0</v>
      </c>
      <c r="M559" s="1128">
        <v>0</v>
      </c>
      <c r="N559" s="1129">
        <v>0</v>
      </c>
      <c r="O559" s="1128">
        <v>0</v>
      </c>
      <c r="P559" s="1127">
        <v>0</v>
      </c>
      <c r="Q559" s="1127">
        <v>0</v>
      </c>
      <c r="R559" s="1127">
        <v>0</v>
      </c>
      <c r="S559" s="1127">
        <v>0</v>
      </c>
      <c r="T559" s="1130">
        <v>0</v>
      </c>
      <c r="U559" s="1130">
        <v>0</v>
      </c>
      <c r="V559" s="1130">
        <v>0</v>
      </c>
      <c r="W559" s="1127">
        <v>0</v>
      </c>
      <c r="X559" s="1130">
        <v>0</v>
      </c>
      <c r="Y559" s="735">
        <v>0</v>
      </c>
      <c r="Z559" s="1131">
        <v>0</v>
      </c>
      <c r="AA559" s="1131">
        <v>0</v>
      </c>
      <c r="AB559" s="1131">
        <v>0</v>
      </c>
      <c r="AC559" s="1131">
        <v>0</v>
      </c>
      <c r="AD559" s="1131">
        <v>0</v>
      </c>
      <c r="AE559" s="1131">
        <v>0</v>
      </c>
      <c r="AF559" s="126"/>
      <c r="AG559" s="126"/>
      <c r="AH559" s="126"/>
      <c r="AI559" s="126"/>
      <c r="AJ559" s="126"/>
      <c r="AK559" s="126"/>
      <c r="AL559" s="126">
        <v>559</v>
      </c>
    </row>
    <row r="560" spans="1:38">
      <c r="A560" s="721" t="s">
        <v>1891</v>
      </c>
      <c r="B560" s="722">
        <v>14</v>
      </c>
      <c r="C560" s="722">
        <v>1410</v>
      </c>
      <c r="D560" s="722">
        <v>141005</v>
      </c>
      <c r="E560" s="721">
        <v>1410059722</v>
      </c>
      <c r="F560" s="721" t="s">
        <v>656</v>
      </c>
      <c r="G560" s="1127">
        <v>31096072</v>
      </c>
      <c r="H560" s="1128">
        <v>0</v>
      </c>
      <c r="I560" s="1128">
        <v>31096072</v>
      </c>
      <c r="J560" s="1128">
        <v>0</v>
      </c>
      <c r="K560" s="1128">
        <v>0</v>
      </c>
      <c r="L560" s="1128">
        <v>0</v>
      </c>
      <c r="M560" s="1128">
        <v>0</v>
      </c>
      <c r="N560" s="1129">
        <v>0</v>
      </c>
      <c r="O560" s="1128">
        <v>0</v>
      </c>
      <c r="P560" s="1127">
        <v>0</v>
      </c>
      <c r="Q560" s="1127">
        <v>0</v>
      </c>
      <c r="R560" s="1127">
        <v>0</v>
      </c>
      <c r="S560" s="1127">
        <v>0</v>
      </c>
      <c r="T560" s="1130">
        <v>0</v>
      </c>
      <c r="U560" s="1130">
        <v>0</v>
      </c>
      <c r="V560" s="1130">
        <v>0</v>
      </c>
      <c r="W560" s="1127">
        <v>0</v>
      </c>
      <c r="X560" s="1130">
        <v>0</v>
      </c>
      <c r="Y560" s="735">
        <v>0</v>
      </c>
      <c r="Z560" s="1131">
        <v>0</v>
      </c>
      <c r="AA560" s="1131">
        <v>0</v>
      </c>
      <c r="AB560" s="1131">
        <v>0</v>
      </c>
      <c r="AC560" s="1131">
        <v>0</v>
      </c>
      <c r="AD560" s="1131">
        <v>0</v>
      </c>
      <c r="AE560" s="1131">
        <v>0</v>
      </c>
      <c r="AF560" s="126"/>
      <c r="AG560" s="126"/>
      <c r="AH560" s="126"/>
      <c r="AI560" s="126"/>
      <c r="AJ560" s="126"/>
      <c r="AK560" s="126"/>
      <c r="AL560" s="126">
        <v>560</v>
      </c>
    </row>
    <row r="561" spans="1:38">
      <c r="A561" s="721" t="s">
        <v>1891</v>
      </c>
      <c r="B561" s="722">
        <v>14</v>
      </c>
      <c r="C561" s="722">
        <v>1410</v>
      </c>
      <c r="D561" s="722">
        <v>141005</v>
      </c>
      <c r="E561" s="721">
        <v>1410059723</v>
      </c>
      <c r="F561" s="721" t="s">
        <v>4021</v>
      </c>
      <c r="G561" s="1127">
        <v>2171661</v>
      </c>
      <c r="H561" s="1128">
        <v>0</v>
      </c>
      <c r="I561" s="1128">
        <v>2171661</v>
      </c>
      <c r="J561" s="1128">
        <v>0</v>
      </c>
      <c r="K561" s="1128">
        <v>0</v>
      </c>
      <c r="L561" s="1128">
        <v>0</v>
      </c>
      <c r="M561" s="1128">
        <v>0</v>
      </c>
      <c r="N561" s="1129">
        <v>0</v>
      </c>
      <c r="O561" s="1128">
        <v>0</v>
      </c>
      <c r="P561" s="1127">
        <v>0</v>
      </c>
      <c r="Q561" s="1127">
        <v>0</v>
      </c>
      <c r="R561" s="1127">
        <v>0</v>
      </c>
      <c r="S561" s="1127">
        <v>0</v>
      </c>
      <c r="T561" s="1130">
        <v>0</v>
      </c>
      <c r="U561" s="1130">
        <v>0</v>
      </c>
      <c r="V561" s="1130">
        <v>0</v>
      </c>
      <c r="W561" s="1127">
        <v>0</v>
      </c>
      <c r="X561" s="1130">
        <v>0</v>
      </c>
      <c r="Y561" s="735">
        <v>0</v>
      </c>
      <c r="Z561" s="1131">
        <v>0</v>
      </c>
      <c r="AA561" s="1131">
        <v>0</v>
      </c>
      <c r="AB561" s="1131">
        <v>0</v>
      </c>
      <c r="AC561" s="1131">
        <v>0</v>
      </c>
      <c r="AD561" s="1131">
        <v>0</v>
      </c>
      <c r="AE561" s="1131">
        <v>0</v>
      </c>
      <c r="AF561" s="126"/>
      <c r="AG561" s="126"/>
      <c r="AH561" s="126"/>
      <c r="AI561" s="126"/>
      <c r="AJ561" s="126"/>
      <c r="AK561" s="126"/>
      <c r="AL561" s="126">
        <v>561</v>
      </c>
    </row>
    <row r="562" spans="1:38">
      <c r="A562" s="721" t="s">
        <v>1891</v>
      </c>
      <c r="B562" s="722">
        <v>14</v>
      </c>
      <c r="C562" s="722">
        <v>1410</v>
      </c>
      <c r="D562" s="722">
        <v>141005</v>
      </c>
      <c r="E562" s="721">
        <v>1410059724</v>
      </c>
      <c r="F562" s="721" t="s">
        <v>658</v>
      </c>
      <c r="G562" s="1127">
        <v>68230754</v>
      </c>
      <c r="H562" s="1128">
        <v>0</v>
      </c>
      <c r="I562" s="1128">
        <v>68230754</v>
      </c>
      <c r="J562" s="1128">
        <v>0</v>
      </c>
      <c r="K562" s="1128">
        <v>0</v>
      </c>
      <c r="L562" s="1128">
        <v>0</v>
      </c>
      <c r="M562" s="1128">
        <v>0</v>
      </c>
      <c r="N562" s="1129">
        <v>0</v>
      </c>
      <c r="O562" s="1128">
        <v>0</v>
      </c>
      <c r="P562" s="1127">
        <v>0</v>
      </c>
      <c r="Q562" s="1127">
        <v>0</v>
      </c>
      <c r="R562" s="1127">
        <v>0</v>
      </c>
      <c r="S562" s="1127">
        <v>0</v>
      </c>
      <c r="T562" s="1130">
        <v>0</v>
      </c>
      <c r="U562" s="1130">
        <v>0</v>
      </c>
      <c r="V562" s="1130">
        <v>0</v>
      </c>
      <c r="W562" s="1127">
        <v>0</v>
      </c>
      <c r="X562" s="1130">
        <v>0</v>
      </c>
      <c r="Y562" s="735">
        <v>0</v>
      </c>
      <c r="Z562" s="1131">
        <v>0</v>
      </c>
      <c r="AA562" s="1131">
        <v>0</v>
      </c>
      <c r="AB562" s="1131">
        <v>0</v>
      </c>
      <c r="AC562" s="1131">
        <v>0</v>
      </c>
      <c r="AD562" s="1131">
        <v>0</v>
      </c>
      <c r="AE562" s="1131">
        <v>0</v>
      </c>
      <c r="AF562" s="126"/>
      <c r="AG562" s="126"/>
      <c r="AH562" s="126"/>
      <c r="AI562" s="126"/>
      <c r="AJ562" s="126"/>
      <c r="AK562" s="126"/>
      <c r="AL562" s="126">
        <v>562</v>
      </c>
    </row>
    <row r="563" spans="1:38">
      <c r="A563" s="721" t="s">
        <v>1891</v>
      </c>
      <c r="B563" s="722">
        <v>14</v>
      </c>
      <c r="C563" s="722">
        <v>1410</v>
      </c>
      <c r="D563" s="722">
        <v>141005</v>
      </c>
      <c r="E563" s="721">
        <v>1410059728</v>
      </c>
      <c r="F563" s="721" t="s">
        <v>4024</v>
      </c>
      <c r="G563" s="1127">
        <v>2220186807321</v>
      </c>
      <c r="H563" s="1128">
        <v>0</v>
      </c>
      <c r="I563" s="1128">
        <v>2221680441599.21</v>
      </c>
      <c r="J563" s="1128">
        <v>1493634278.2099609</v>
      </c>
      <c r="K563" s="1128">
        <v>0</v>
      </c>
      <c r="L563" s="1128">
        <v>1493634278.2099609</v>
      </c>
      <c r="M563" s="1128">
        <v>0</v>
      </c>
      <c r="N563" s="1129">
        <v>0</v>
      </c>
      <c r="O563" s="1128">
        <v>1493634278.2099609</v>
      </c>
      <c r="P563" s="1127">
        <v>552644682.93768549</v>
      </c>
      <c r="Q563" s="1127">
        <v>0</v>
      </c>
      <c r="R563" s="1127">
        <v>0</v>
      </c>
      <c r="S563" s="1127">
        <v>0</v>
      </c>
      <c r="T563" s="1130">
        <v>0</v>
      </c>
      <c r="U563" s="1130">
        <v>0</v>
      </c>
      <c r="V563" s="1130">
        <v>0</v>
      </c>
      <c r="W563" s="1127">
        <v>0</v>
      </c>
      <c r="X563" s="1130">
        <v>552644682.93768549</v>
      </c>
      <c r="Y563" s="735">
        <v>0.36999999999999994</v>
      </c>
      <c r="Z563" s="1131">
        <v>552644682.93768549</v>
      </c>
      <c r="AA563" s="1131">
        <v>0</v>
      </c>
      <c r="AB563" s="1131">
        <v>3910975506.3476853</v>
      </c>
      <c r="AC563" s="1131">
        <v>0</v>
      </c>
      <c r="AD563" s="1131">
        <v>-3358330823.4099998</v>
      </c>
      <c r="AE563" s="1131">
        <v>0</v>
      </c>
      <c r="AF563" s="126"/>
      <c r="AG563" s="126"/>
      <c r="AH563" s="126"/>
      <c r="AI563" s="126"/>
      <c r="AJ563" s="126"/>
      <c r="AK563" s="126"/>
      <c r="AL563" s="126">
        <v>563</v>
      </c>
    </row>
    <row r="564" spans="1:38">
      <c r="A564" s="721" t="s">
        <v>1891</v>
      </c>
      <c r="B564" s="722">
        <v>14</v>
      </c>
      <c r="C564" s="722">
        <v>1410</v>
      </c>
      <c r="D564" s="722">
        <v>141005</v>
      </c>
      <c r="E564" s="721">
        <v>1410059733</v>
      </c>
      <c r="F564" s="721" t="s">
        <v>3144</v>
      </c>
      <c r="G564" s="1127">
        <v>0</v>
      </c>
      <c r="H564" s="1128">
        <v>0</v>
      </c>
      <c r="I564" s="1128">
        <v>0</v>
      </c>
      <c r="J564" s="1128">
        <v>0</v>
      </c>
      <c r="K564" s="1128">
        <v>0</v>
      </c>
      <c r="L564" s="1128">
        <v>0</v>
      </c>
      <c r="M564" s="1128">
        <v>0</v>
      </c>
      <c r="N564" s="1129">
        <v>0</v>
      </c>
      <c r="O564" s="1128">
        <v>0</v>
      </c>
      <c r="P564" s="1127">
        <v>0</v>
      </c>
      <c r="Q564" s="1127">
        <v>0</v>
      </c>
      <c r="R564" s="1127">
        <v>0</v>
      </c>
      <c r="S564" s="1127">
        <v>0</v>
      </c>
      <c r="T564" s="1130">
        <v>0</v>
      </c>
      <c r="U564" s="1130">
        <v>0</v>
      </c>
      <c r="V564" s="1130">
        <v>0</v>
      </c>
      <c r="W564" s="1127">
        <v>0</v>
      </c>
      <c r="X564" s="1130">
        <v>0</v>
      </c>
      <c r="Y564" s="735">
        <v>0</v>
      </c>
      <c r="Z564" s="1131">
        <v>0</v>
      </c>
      <c r="AA564" s="1131">
        <v>0</v>
      </c>
      <c r="AB564" s="1131">
        <v>0</v>
      </c>
      <c r="AC564" s="1131">
        <v>0</v>
      </c>
      <c r="AD564" s="1131">
        <v>0</v>
      </c>
      <c r="AE564" s="1131">
        <v>0</v>
      </c>
      <c r="AF564" s="126"/>
      <c r="AG564" s="126"/>
      <c r="AH564" s="126"/>
      <c r="AI564" s="126"/>
      <c r="AJ564" s="126"/>
      <c r="AK564" s="126"/>
      <c r="AL564" s="126">
        <v>564</v>
      </c>
    </row>
    <row r="565" spans="1:38">
      <c r="A565" s="721" t="s">
        <v>1852</v>
      </c>
      <c r="B565" s="722">
        <v>14</v>
      </c>
      <c r="C565" s="722">
        <v>1410</v>
      </c>
      <c r="D565" s="722">
        <v>141005</v>
      </c>
      <c r="E565" s="721">
        <v>1410059800</v>
      </c>
      <c r="F565" s="721" t="s">
        <v>4013</v>
      </c>
      <c r="G565" s="1127">
        <v>-7926464425</v>
      </c>
      <c r="H565" s="1128">
        <v>0</v>
      </c>
      <c r="I565" s="1128">
        <v>-7926464425.4399996</v>
      </c>
      <c r="J565" s="1128">
        <v>-0.43999958038330078</v>
      </c>
      <c r="K565" s="1128">
        <v>0</v>
      </c>
      <c r="L565" s="1128">
        <v>0</v>
      </c>
      <c r="M565" s="1128">
        <v>-0.43999958038330078</v>
      </c>
      <c r="N565" s="1129">
        <v>0</v>
      </c>
      <c r="O565" s="1128">
        <v>-0.43999958038330078</v>
      </c>
      <c r="P565" s="1127">
        <v>-0.1627998447418213</v>
      </c>
      <c r="Q565" s="1127">
        <v>0</v>
      </c>
      <c r="R565" s="1127">
        <v>0</v>
      </c>
      <c r="S565" s="1127">
        <v>0</v>
      </c>
      <c r="T565" s="1130">
        <v>0</v>
      </c>
      <c r="U565" s="1130">
        <v>0</v>
      </c>
      <c r="V565" s="1130">
        <v>0</v>
      </c>
      <c r="W565" s="1127">
        <v>0</v>
      </c>
      <c r="X565" s="1130">
        <v>-0.1627998447418213</v>
      </c>
      <c r="Y565" s="735">
        <v>0.37</v>
      </c>
      <c r="Z565" s="1131">
        <v>0</v>
      </c>
      <c r="AA565" s="1131">
        <v>-0.1627998447418213</v>
      </c>
      <c r="AB565" s="1131">
        <v>0</v>
      </c>
      <c r="AC565" s="1131">
        <v>-0.12209997177124023</v>
      </c>
      <c r="AD565" s="1131">
        <v>0</v>
      </c>
      <c r="AE565" s="1131">
        <v>-4.0699872970581072E-2</v>
      </c>
      <c r="AF565" s="126"/>
      <c r="AG565" s="126"/>
      <c r="AH565" s="126"/>
      <c r="AI565" s="126"/>
      <c r="AJ565" s="126"/>
      <c r="AK565" s="126"/>
      <c r="AL565" s="126">
        <v>565</v>
      </c>
    </row>
    <row r="566" spans="1:38">
      <c r="A566" s="721" t="s">
        <v>1852</v>
      </c>
      <c r="B566" s="722">
        <v>14</v>
      </c>
      <c r="C566" s="722">
        <v>1410</v>
      </c>
      <c r="D566" s="722">
        <v>141005</v>
      </c>
      <c r="E566" s="721">
        <v>1410059801</v>
      </c>
      <c r="F566" s="721" t="s">
        <v>4025</v>
      </c>
      <c r="G566" s="1127">
        <v>-491129463981</v>
      </c>
      <c r="H566" s="1128">
        <v>0</v>
      </c>
      <c r="I566" s="1128">
        <v>-491129463980.92999</v>
      </c>
      <c r="J566" s="1128">
        <v>7.000732421875E-2</v>
      </c>
      <c r="K566" s="1128">
        <v>0</v>
      </c>
      <c r="L566" s="1128">
        <v>7.000732421875E-2</v>
      </c>
      <c r="M566" s="1128">
        <v>0</v>
      </c>
      <c r="N566" s="1129">
        <v>0</v>
      </c>
      <c r="O566" s="1128">
        <v>7.000732421875E-2</v>
      </c>
      <c r="P566" s="1127">
        <v>2.5902709960937499E-2</v>
      </c>
      <c r="Q566" s="1127">
        <v>0</v>
      </c>
      <c r="R566" s="1127">
        <v>0</v>
      </c>
      <c r="S566" s="1127">
        <v>0</v>
      </c>
      <c r="T566" s="1130">
        <v>0</v>
      </c>
      <c r="U566" s="1130">
        <v>0</v>
      </c>
      <c r="V566" s="1130">
        <v>0</v>
      </c>
      <c r="W566" s="1127">
        <v>0</v>
      </c>
      <c r="X566" s="1130">
        <v>2.5902709960937499E-2</v>
      </c>
      <c r="Y566" s="735">
        <v>0.37</v>
      </c>
      <c r="Z566" s="1131">
        <v>2.5902709960937499E-2</v>
      </c>
      <c r="AA566" s="1131">
        <v>0</v>
      </c>
      <c r="AB566" s="1131">
        <v>0.1109954833984375</v>
      </c>
      <c r="AC566" s="1131">
        <v>0</v>
      </c>
      <c r="AD566" s="1131">
        <v>-8.5092773437499991E-2</v>
      </c>
      <c r="AE566" s="1131">
        <v>0</v>
      </c>
      <c r="AF566" s="126"/>
      <c r="AG566" s="126"/>
      <c r="AH566" s="126"/>
      <c r="AI566" s="126"/>
      <c r="AJ566" s="126"/>
      <c r="AK566" s="126"/>
      <c r="AL566" s="126">
        <v>566</v>
      </c>
    </row>
    <row r="567" spans="1:38">
      <c r="A567" s="721" t="s">
        <v>1852</v>
      </c>
      <c r="B567" s="722">
        <v>14</v>
      </c>
      <c r="C567" s="722">
        <v>1410</v>
      </c>
      <c r="D567" s="722">
        <v>141005</v>
      </c>
      <c r="E567" s="721">
        <v>1410059802</v>
      </c>
      <c r="F567" s="721" t="s">
        <v>659</v>
      </c>
      <c r="G567" s="1127">
        <v>615677098597</v>
      </c>
      <c r="H567" s="1128">
        <v>0</v>
      </c>
      <c r="I567" s="1128">
        <v>615677098596.82996</v>
      </c>
      <c r="J567" s="1128">
        <v>-0.1700439453125</v>
      </c>
      <c r="K567" s="1128">
        <v>0</v>
      </c>
      <c r="L567" s="1128">
        <v>0</v>
      </c>
      <c r="M567" s="1128">
        <v>-0.1700439453125</v>
      </c>
      <c r="N567" s="1129">
        <v>0</v>
      </c>
      <c r="O567" s="1128">
        <v>-0.1700439453125</v>
      </c>
      <c r="P567" s="1127">
        <v>-6.2916259765624996E-2</v>
      </c>
      <c r="Q567" s="1127">
        <v>0</v>
      </c>
      <c r="R567" s="1127">
        <v>0</v>
      </c>
      <c r="S567" s="1127">
        <v>0</v>
      </c>
      <c r="T567" s="1130">
        <v>0</v>
      </c>
      <c r="U567" s="1130">
        <v>0</v>
      </c>
      <c r="V567" s="1130">
        <v>0</v>
      </c>
      <c r="W567" s="1127">
        <v>0</v>
      </c>
      <c r="X567" s="1130">
        <v>-6.2916259765624996E-2</v>
      </c>
      <c r="Y567" s="735">
        <v>0.37</v>
      </c>
      <c r="Z567" s="1131">
        <v>0</v>
      </c>
      <c r="AA567" s="1131">
        <v>-6.2916259765624996E-2</v>
      </c>
      <c r="AB567" s="1131">
        <v>7.0300903320312497E-2</v>
      </c>
      <c r="AC567" s="1131">
        <v>0</v>
      </c>
      <c r="AD567" s="1131">
        <v>-7.0300903320312497E-2</v>
      </c>
      <c r="AE567" s="1131">
        <v>-6.2916259765624996E-2</v>
      </c>
      <c r="AF567" s="126"/>
      <c r="AG567" s="126"/>
      <c r="AH567" s="126"/>
      <c r="AI567" s="126"/>
      <c r="AJ567" s="126"/>
      <c r="AK567" s="126"/>
      <c r="AL567" s="126">
        <v>567</v>
      </c>
    </row>
    <row r="568" spans="1:38">
      <c r="A568" s="721" t="s">
        <v>1852</v>
      </c>
      <c r="B568" s="722">
        <v>14</v>
      </c>
      <c r="C568" s="722">
        <v>1410</v>
      </c>
      <c r="D568" s="722">
        <v>141005</v>
      </c>
      <c r="E568" s="721">
        <v>1410059803</v>
      </c>
      <c r="F568" s="721" t="s">
        <v>660</v>
      </c>
      <c r="G568" s="1127">
        <v>-98884907704</v>
      </c>
      <c r="H568" s="1128">
        <v>0</v>
      </c>
      <c r="I568" s="1128">
        <v>-98884907703.809998</v>
      </c>
      <c r="J568" s="1128">
        <v>0.19000244140625</v>
      </c>
      <c r="K568" s="1128">
        <v>0</v>
      </c>
      <c r="L568" s="1128">
        <v>0.19000244140625</v>
      </c>
      <c r="M568" s="1128">
        <v>0</v>
      </c>
      <c r="N568" s="1129">
        <v>0</v>
      </c>
      <c r="O568" s="1128">
        <v>0.19000244140625</v>
      </c>
      <c r="P568" s="1127">
        <v>7.0300903320312497E-2</v>
      </c>
      <c r="Q568" s="1127">
        <v>0</v>
      </c>
      <c r="R568" s="1127">
        <v>0</v>
      </c>
      <c r="S568" s="1127">
        <v>0</v>
      </c>
      <c r="T568" s="1130">
        <v>0</v>
      </c>
      <c r="U568" s="1130">
        <v>0</v>
      </c>
      <c r="V568" s="1130">
        <v>0</v>
      </c>
      <c r="W568" s="1127">
        <v>0</v>
      </c>
      <c r="X568" s="1130">
        <v>7.0300903320312497E-2</v>
      </c>
      <c r="Y568" s="735">
        <v>0.37</v>
      </c>
      <c r="Z568" s="1131">
        <v>7.0300903320312497E-2</v>
      </c>
      <c r="AA568" s="1131">
        <v>0</v>
      </c>
      <c r="AB568" s="1131">
        <v>0</v>
      </c>
      <c r="AC568" s="1131">
        <v>-0.17020248413085937</v>
      </c>
      <c r="AD568" s="1131">
        <v>7.0300903320312497E-2</v>
      </c>
      <c r="AE568" s="1131">
        <v>0.17020248413085937</v>
      </c>
      <c r="AF568" s="126"/>
      <c r="AG568" s="126"/>
      <c r="AH568" s="126"/>
      <c r="AI568" s="126"/>
      <c r="AJ568" s="126"/>
      <c r="AK568" s="126"/>
      <c r="AL568" s="126">
        <v>568</v>
      </c>
    </row>
    <row r="569" spans="1:38">
      <c r="A569" s="721" t="s">
        <v>1852</v>
      </c>
      <c r="B569" s="722">
        <v>14</v>
      </c>
      <c r="C569" s="722">
        <v>1410</v>
      </c>
      <c r="D569" s="722">
        <v>141005</v>
      </c>
      <c r="E569" s="721">
        <v>1410059804</v>
      </c>
      <c r="F569" s="721" t="s">
        <v>4026</v>
      </c>
      <c r="G569" s="1127">
        <v>29032746604</v>
      </c>
      <c r="H569" s="1128">
        <v>0</v>
      </c>
      <c r="I569" s="1128">
        <v>29032746604</v>
      </c>
      <c r="J569" s="1128">
        <v>0</v>
      </c>
      <c r="K569" s="1128">
        <v>0</v>
      </c>
      <c r="L569" s="1128">
        <v>0</v>
      </c>
      <c r="M569" s="1128">
        <v>0</v>
      </c>
      <c r="N569" s="1129">
        <v>0</v>
      </c>
      <c r="O569" s="1128">
        <v>0</v>
      </c>
      <c r="P569" s="1127">
        <v>0</v>
      </c>
      <c r="Q569" s="1127">
        <v>0</v>
      </c>
      <c r="R569" s="1127">
        <v>0</v>
      </c>
      <c r="S569" s="1127">
        <v>0</v>
      </c>
      <c r="T569" s="1130">
        <v>0</v>
      </c>
      <c r="U569" s="1130">
        <v>0</v>
      </c>
      <c r="V569" s="1130">
        <v>0</v>
      </c>
      <c r="W569" s="1127">
        <v>0</v>
      </c>
      <c r="X569" s="1130">
        <v>0</v>
      </c>
      <c r="Y569" s="735">
        <v>0</v>
      </c>
      <c r="Z569" s="1131">
        <v>0</v>
      </c>
      <c r="AA569" s="1131">
        <v>0</v>
      </c>
      <c r="AB569" s="1131">
        <v>0</v>
      </c>
      <c r="AC569" s="1131">
        <v>0</v>
      </c>
      <c r="AD569" s="1131">
        <v>0</v>
      </c>
      <c r="AE569" s="1131">
        <v>0</v>
      </c>
      <c r="AF569" s="126"/>
      <c r="AG569" s="126"/>
      <c r="AH569" s="126"/>
      <c r="AI569" s="126"/>
      <c r="AJ569" s="126"/>
      <c r="AK569" s="126"/>
      <c r="AL569" s="126">
        <v>569</v>
      </c>
    </row>
    <row r="570" spans="1:38">
      <c r="A570" s="721" t="s">
        <v>1852</v>
      </c>
      <c r="B570" s="722">
        <v>14</v>
      </c>
      <c r="C570" s="722">
        <v>1410</v>
      </c>
      <c r="D570" s="722">
        <v>141005</v>
      </c>
      <c r="E570" s="721">
        <v>1410059805</v>
      </c>
      <c r="F570" s="721" t="s">
        <v>661</v>
      </c>
      <c r="G570" s="1127">
        <v>15387366763</v>
      </c>
      <c r="H570" s="1128">
        <v>0</v>
      </c>
      <c r="I570" s="1128">
        <v>15387366762.860001</v>
      </c>
      <c r="J570" s="1128">
        <v>-0.1399993896484375</v>
      </c>
      <c r="K570" s="1128">
        <v>0</v>
      </c>
      <c r="L570" s="1128">
        <v>0</v>
      </c>
      <c r="M570" s="1128">
        <v>-0.1399993896484375</v>
      </c>
      <c r="N570" s="1129">
        <v>0</v>
      </c>
      <c r="O570" s="1128">
        <v>-0.1399993896484375</v>
      </c>
      <c r="P570" s="1127">
        <v>-5.1799774169921875E-2</v>
      </c>
      <c r="Q570" s="1127">
        <v>0</v>
      </c>
      <c r="R570" s="1127">
        <v>0</v>
      </c>
      <c r="S570" s="1127">
        <v>0</v>
      </c>
      <c r="T570" s="1130">
        <v>0</v>
      </c>
      <c r="U570" s="1130">
        <v>0</v>
      </c>
      <c r="V570" s="1130">
        <v>0</v>
      </c>
      <c r="W570" s="1127">
        <v>0</v>
      </c>
      <c r="X570" s="1130">
        <v>-5.1799774169921875E-2</v>
      </c>
      <c r="Y570" s="735">
        <v>0.37</v>
      </c>
      <c r="Z570" s="1131">
        <v>0</v>
      </c>
      <c r="AA570" s="1131">
        <v>-5.1799774169921875E-2</v>
      </c>
      <c r="AB570" s="1131">
        <v>0</v>
      </c>
      <c r="AC570" s="1131">
        <v>-0.10730033874511719</v>
      </c>
      <c r="AD570" s="1131">
        <v>0</v>
      </c>
      <c r="AE570" s="1131">
        <v>5.550056457519531E-2</v>
      </c>
      <c r="AF570" s="126"/>
      <c r="AG570" s="126"/>
      <c r="AH570" s="126"/>
      <c r="AI570" s="126"/>
      <c r="AJ570" s="126"/>
      <c r="AK570" s="126"/>
      <c r="AL570" s="126">
        <v>570</v>
      </c>
    </row>
    <row r="571" spans="1:38">
      <c r="A571" s="721" t="s">
        <v>1852</v>
      </c>
      <c r="B571" s="722">
        <v>14</v>
      </c>
      <c r="C571" s="722">
        <v>1410</v>
      </c>
      <c r="D571" s="722">
        <v>141005</v>
      </c>
      <c r="E571" s="721">
        <v>1410059806</v>
      </c>
      <c r="F571" s="721" t="s">
        <v>662</v>
      </c>
      <c r="G571" s="1127">
        <v>-746049995207</v>
      </c>
      <c r="H571" s="1128">
        <v>0</v>
      </c>
      <c r="I571" s="1128">
        <v>-746049995206.66003</v>
      </c>
      <c r="J571" s="1128">
        <v>0.3399658203125</v>
      </c>
      <c r="K571" s="1128">
        <v>0</v>
      </c>
      <c r="L571" s="1128">
        <v>0.3399658203125</v>
      </c>
      <c r="M571" s="1128">
        <v>0</v>
      </c>
      <c r="N571" s="1129">
        <v>0</v>
      </c>
      <c r="O571" s="1128">
        <v>0.3399658203125</v>
      </c>
      <c r="P571" s="1127">
        <v>0.12578735351562501</v>
      </c>
      <c r="Q571" s="1127">
        <v>0</v>
      </c>
      <c r="R571" s="1127">
        <v>0</v>
      </c>
      <c r="S571" s="1127">
        <v>0</v>
      </c>
      <c r="T571" s="1130">
        <v>0</v>
      </c>
      <c r="U571" s="1130">
        <v>0</v>
      </c>
      <c r="V571" s="1130">
        <v>0</v>
      </c>
      <c r="W571" s="1127">
        <v>0</v>
      </c>
      <c r="X571" s="1130">
        <v>0.12578735351562501</v>
      </c>
      <c r="Y571" s="735">
        <v>0.37</v>
      </c>
      <c r="Z571" s="1131">
        <v>0.12578735351562501</v>
      </c>
      <c r="AA571" s="1131">
        <v>0</v>
      </c>
      <c r="AB571" s="1131">
        <v>0.15171264648437499</v>
      </c>
      <c r="AC571" s="1131">
        <v>0</v>
      </c>
      <c r="AD571" s="1131">
        <v>-2.5925292968749986E-2</v>
      </c>
      <c r="AE571" s="1131">
        <v>0</v>
      </c>
      <c r="AF571" s="126"/>
      <c r="AG571" s="126"/>
      <c r="AH571" s="126"/>
      <c r="AI571" s="126"/>
      <c r="AJ571" s="126"/>
      <c r="AK571" s="126"/>
      <c r="AL571" s="126">
        <v>571</v>
      </c>
    </row>
    <row r="572" spans="1:38">
      <c r="A572" s="721" t="s">
        <v>1891</v>
      </c>
      <c r="B572" s="722">
        <v>14</v>
      </c>
      <c r="C572" s="722">
        <v>1410</v>
      </c>
      <c r="D572" s="722">
        <v>141005</v>
      </c>
      <c r="E572" s="721">
        <v>1410059808</v>
      </c>
      <c r="F572" s="721" t="s">
        <v>663</v>
      </c>
      <c r="G572" s="1127">
        <v>954229161</v>
      </c>
      <c r="H572" s="1128">
        <v>0</v>
      </c>
      <c r="I572" s="1128">
        <v>954229161.00999999</v>
      </c>
      <c r="J572" s="1128">
        <v>9.9999904632568359E-3</v>
      </c>
      <c r="K572" s="1128">
        <v>0</v>
      </c>
      <c r="L572" s="1128">
        <v>9.9999904632568359E-3</v>
      </c>
      <c r="M572" s="1128">
        <v>0</v>
      </c>
      <c r="N572" s="1129">
        <v>0</v>
      </c>
      <c r="O572" s="1128">
        <v>9.9999904632568359E-3</v>
      </c>
      <c r="P572" s="1127">
        <v>3.6999964714050293E-3</v>
      </c>
      <c r="Q572" s="1127">
        <v>0</v>
      </c>
      <c r="R572" s="1127">
        <v>0</v>
      </c>
      <c r="S572" s="1127">
        <v>0</v>
      </c>
      <c r="T572" s="1130">
        <v>0</v>
      </c>
      <c r="U572" s="1130">
        <v>0</v>
      </c>
      <c r="V572" s="1130">
        <v>0</v>
      </c>
      <c r="W572" s="1127">
        <v>0</v>
      </c>
      <c r="X572" s="1130">
        <v>3.6999964714050293E-3</v>
      </c>
      <c r="Y572" s="735">
        <v>0.37</v>
      </c>
      <c r="Z572" s="1131">
        <v>3.6999964714050293E-3</v>
      </c>
      <c r="AA572" s="1131">
        <v>0</v>
      </c>
      <c r="AB572" s="1131">
        <v>4.8100395202636717E-2</v>
      </c>
      <c r="AC572" s="1131">
        <v>0</v>
      </c>
      <c r="AD572" s="1131">
        <v>-4.4400398731231687E-2</v>
      </c>
      <c r="AE572" s="1131">
        <v>0</v>
      </c>
      <c r="AF572" s="126"/>
      <c r="AG572" s="126"/>
      <c r="AH572" s="126"/>
      <c r="AI572" s="126"/>
      <c r="AJ572" s="126"/>
      <c r="AK572" s="126"/>
      <c r="AL572" s="126">
        <v>572</v>
      </c>
    </row>
    <row r="573" spans="1:38">
      <c r="A573" s="721" t="s">
        <v>1852</v>
      </c>
      <c r="B573" s="722">
        <v>14</v>
      </c>
      <c r="C573" s="722">
        <v>1410</v>
      </c>
      <c r="D573" s="722">
        <v>141005</v>
      </c>
      <c r="E573" s="721">
        <v>1410059809</v>
      </c>
      <c r="F573" s="721" t="s">
        <v>631</v>
      </c>
      <c r="G573" s="1127">
        <v>7248139594</v>
      </c>
      <c r="H573" s="1128">
        <v>0</v>
      </c>
      <c r="I573" s="1128">
        <v>7248139594.2299995</v>
      </c>
      <c r="J573" s="1128">
        <v>0.22999954223632813</v>
      </c>
      <c r="K573" s="1128">
        <v>0</v>
      </c>
      <c r="L573" s="1128">
        <v>0.22999954223632813</v>
      </c>
      <c r="M573" s="1128">
        <v>0</v>
      </c>
      <c r="N573" s="1129">
        <v>0</v>
      </c>
      <c r="O573" s="1128">
        <v>0.22999954223632813</v>
      </c>
      <c r="P573" s="1127">
        <v>8.5099830627441406E-2</v>
      </c>
      <c r="Q573" s="1127">
        <v>0</v>
      </c>
      <c r="R573" s="1127">
        <v>0</v>
      </c>
      <c r="S573" s="1127">
        <v>0</v>
      </c>
      <c r="T573" s="1130">
        <v>0</v>
      </c>
      <c r="U573" s="1130">
        <v>0</v>
      </c>
      <c r="V573" s="1130">
        <v>0</v>
      </c>
      <c r="W573" s="1127">
        <v>0</v>
      </c>
      <c r="X573" s="1130">
        <v>8.5099830627441406E-2</v>
      </c>
      <c r="Y573" s="735">
        <v>0.37</v>
      </c>
      <c r="Z573" s="1131">
        <v>8.5099830627441406E-2</v>
      </c>
      <c r="AA573" s="1131">
        <v>0</v>
      </c>
      <c r="AB573" s="1131">
        <v>0</v>
      </c>
      <c r="AC573" s="1131">
        <v>-2.9600004851818084E-2</v>
      </c>
      <c r="AD573" s="1131">
        <v>8.5099830627441406E-2</v>
      </c>
      <c r="AE573" s="1131">
        <v>2.9600004851818084E-2</v>
      </c>
      <c r="AF573" s="126"/>
      <c r="AG573" s="126"/>
      <c r="AH573" s="126"/>
      <c r="AI573" s="126"/>
      <c r="AJ573" s="126"/>
      <c r="AK573" s="126"/>
      <c r="AL573" s="126">
        <v>573</v>
      </c>
    </row>
    <row r="574" spans="1:38">
      <c r="A574" s="721" t="s">
        <v>1852</v>
      </c>
      <c r="B574" s="722">
        <v>14</v>
      </c>
      <c r="C574" s="722">
        <v>1410</v>
      </c>
      <c r="D574" s="722">
        <v>141005</v>
      </c>
      <c r="E574" s="721">
        <v>1410059810</v>
      </c>
      <c r="F574" s="721" t="s">
        <v>664</v>
      </c>
      <c r="G574" s="1127">
        <v>412523249964</v>
      </c>
      <c r="H574" s="1128">
        <v>0</v>
      </c>
      <c r="I574" s="1128">
        <v>412523249963.84998</v>
      </c>
      <c r="J574" s="1128">
        <v>-0.1500244140625</v>
      </c>
      <c r="K574" s="1128">
        <v>0</v>
      </c>
      <c r="L574" s="1128">
        <v>0</v>
      </c>
      <c r="M574" s="1128">
        <v>-0.1500244140625</v>
      </c>
      <c r="N574" s="1129">
        <v>0</v>
      </c>
      <c r="O574" s="1128">
        <v>-0.1500244140625</v>
      </c>
      <c r="P574" s="1127">
        <v>-5.5509033203125002E-2</v>
      </c>
      <c r="Q574" s="1127">
        <v>0</v>
      </c>
      <c r="R574" s="1127">
        <v>0</v>
      </c>
      <c r="S574" s="1127">
        <v>0</v>
      </c>
      <c r="T574" s="1130">
        <v>0</v>
      </c>
      <c r="U574" s="1130">
        <v>0</v>
      </c>
      <c r="V574" s="1130">
        <v>0</v>
      </c>
      <c r="W574" s="1127">
        <v>0</v>
      </c>
      <c r="X574" s="1130">
        <v>-5.5509033203125002E-2</v>
      </c>
      <c r="Y574" s="735">
        <v>0.37</v>
      </c>
      <c r="Z574" s="1131">
        <v>0</v>
      </c>
      <c r="AA574" s="1131">
        <v>-5.5509033203125002E-2</v>
      </c>
      <c r="AB574" s="1131">
        <v>0</v>
      </c>
      <c r="AC574" s="1131">
        <v>-9.2499999999999999E-2</v>
      </c>
      <c r="AD574" s="1131">
        <v>0</v>
      </c>
      <c r="AE574" s="1131">
        <v>3.6990966796874997E-2</v>
      </c>
      <c r="AF574" s="126"/>
      <c r="AG574" s="126"/>
      <c r="AH574" s="126"/>
      <c r="AI574" s="126"/>
      <c r="AJ574" s="126"/>
      <c r="AK574" s="126"/>
      <c r="AL574" s="126">
        <v>574</v>
      </c>
    </row>
    <row r="575" spans="1:38">
      <c r="A575" s="721" t="s">
        <v>1852</v>
      </c>
      <c r="B575" s="722">
        <v>14</v>
      </c>
      <c r="C575" s="722">
        <v>1410</v>
      </c>
      <c r="D575" s="722">
        <v>141005</v>
      </c>
      <c r="E575" s="721">
        <v>1410059811</v>
      </c>
      <c r="F575" s="721" t="s">
        <v>627</v>
      </c>
      <c r="G575" s="1127">
        <v>-725522571199</v>
      </c>
      <c r="H575" s="1128">
        <v>0</v>
      </c>
      <c r="I575" s="1128">
        <v>-725522571199.28003</v>
      </c>
      <c r="J575" s="1128">
        <v>-0.280029296875</v>
      </c>
      <c r="K575" s="1128">
        <v>0</v>
      </c>
      <c r="L575" s="1128">
        <v>0</v>
      </c>
      <c r="M575" s="1128">
        <v>-0.280029296875</v>
      </c>
      <c r="N575" s="1129">
        <v>0</v>
      </c>
      <c r="O575" s="1128">
        <v>-0.280029296875</v>
      </c>
      <c r="P575" s="1127">
        <v>-0.10361083984375</v>
      </c>
      <c r="Q575" s="1127">
        <v>0</v>
      </c>
      <c r="R575" s="1127">
        <v>0</v>
      </c>
      <c r="S575" s="1127">
        <v>0</v>
      </c>
      <c r="T575" s="1130">
        <v>0</v>
      </c>
      <c r="U575" s="1130">
        <v>0</v>
      </c>
      <c r="V575" s="1130">
        <v>0</v>
      </c>
      <c r="W575" s="1127">
        <v>0</v>
      </c>
      <c r="X575" s="1130">
        <v>-0.10361083984375</v>
      </c>
      <c r="Y575" s="735">
        <v>0.37</v>
      </c>
      <c r="Z575" s="1131">
        <v>0</v>
      </c>
      <c r="AA575" s="1131">
        <v>-0.10361083984375</v>
      </c>
      <c r="AB575" s="1131">
        <v>0</v>
      </c>
      <c r="AC575" s="1131">
        <v>-6.2916259765624996E-2</v>
      </c>
      <c r="AD575" s="1131">
        <v>0</v>
      </c>
      <c r="AE575" s="1131">
        <v>-4.0694580078125001E-2</v>
      </c>
      <c r="AF575" s="126"/>
      <c r="AG575" s="126"/>
      <c r="AH575" s="126"/>
      <c r="AI575" s="126"/>
      <c r="AJ575" s="126"/>
      <c r="AK575" s="126"/>
      <c r="AL575" s="126">
        <v>575</v>
      </c>
    </row>
    <row r="576" spans="1:38">
      <c r="A576" s="721" t="s">
        <v>1852</v>
      </c>
      <c r="B576" s="722">
        <v>14</v>
      </c>
      <c r="C576" s="722">
        <v>1410</v>
      </c>
      <c r="D576" s="722">
        <v>141005</v>
      </c>
      <c r="E576" s="721">
        <v>1410059812</v>
      </c>
      <c r="F576" s="721" t="s">
        <v>4027</v>
      </c>
      <c r="G576" s="1127">
        <v>-218174719555</v>
      </c>
      <c r="H576" s="1128">
        <v>0</v>
      </c>
      <c r="I576" s="1128">
        <v>-218174719555</v>
      </c>
      <c r="J576" s="1128">
        <v>0</v>
      </c>
      <c r="K576" s="1128">
        <v>0</v>
      </c>
      <c r="L576" s="1128">
        <v>0</v>
      </c>
      <c r="M576" s="1128">
        <v>0</v>
      </c>
      <c r="N576" s="1129">
        <v>0</v>
      </c>
      <c r="O576" s="1128">
        <v>0</v>
      </c>
      <c r="P576" s="1127">
        <v>0</v>
      </c>
      <c r="Q576" s="1127">
        <v>0</v>
      </c>
      <c r="R576" s="1127">
        <v>0</v>
      </c>
      <c r="S576" s="1127">
        <v>0</v>
      </c>
      <c r="T576" s="1130">
        <v>0</v>
      </c>
      <c r="U576" s="1130">
        <v>0</v>
      </c>
      <c r="V576" s="1130">
        <v>0</v>
      </c>
      <c r="W576" s="1127">
        <v>0</v>
      </c>
      <c r="X576" s="1130">
        <v>0</v>
      </c>
      <c r="Y576" s="735">
        <v>0</v>
      </c>
      <c r="Z576" s="1131">
        <v>0</v>
      </c>
      <c r="AA576" s="1131">
        <v>0</v>
      </c>
      <c r="AB576" s="1131">
        <v>0</v>
      </c>
      <c r="AC576" s="1131">
        <v>-7.7702484130859367E-2</v>
      </c>
      <c r="AD576" s="1131">
        <v>0</v>
      </c>
      <c r="AE576" s="1131">
        <v>7.7702484130859367E-2</v>
      </c>
      <c r="AF576" s="126"/>
      <c r="AG576" s="126"/>
      <c r="AH576" s="126"/>
      <c r="AI576" s="126"/>
      <c r="AJ576" s="126"/>
      <c r="AK576" s="126"/>
      <c r="AL576" s="126">
        <v>576</v>
      </c>
    </row>
    <row r="577" spans="1:38">
      <c r="A577" s="721" t="s">
        <v>1852</v>
      </c>
      <c r="B577" s="722">
        <v>14</v>
      </c>
      <c r="C577" s="722">
        <v>1410</v>
      </c>
      <c r="D577" s="722">
        <v>141005</v>
      </c>
      <c r="E577" s="721">
        <v>1410059813</v>
      </c>
      <c r="F577" s="721" t="s">
        <v>639</v>
      </c>
      <c r="G577" s="1127">
        <v>-21812613989</v>
      </c>
      <c r="H577" s="1128">
        <v>0</v>
      </c>
      <c r="I577" s="1128">
        <v>-21812613989</v>
      </c>
      <c r="J577" s="1128">
        <v>0</v>
      </c>
      <c r="K577" s="1128">
        <v>0</v>
      </c>
      <c r="L577" s="1128">
        <v>0</v>
      </c>
      <c r="M577" s="1128">
        <v>0</v>
      </c>
      <c r="N577" s="1129">
        <v>0</v>
      </c>
      <c r="O577" s="1128">
        <v>0</v>
      </c>
      <c r="P577" s="1127">
        <v>0</v>
      </c>
      <c r="Q577" s="1127">
        <v>0</v>
      </c>
      <c r="R577" s="1127">
        <v>0</v>
      </c>
      <c r="S577" s="1127">
        <v>0</v>
      </c>
      <c r="T577" s="1130">
        <v>0</v>
      </c>
      <c r="U577" s="1130">
        <v>0</v>
      </c>
      <c r="V577" s="1130">
        <v>0</v>
      </c>
      <c r="W577" s="1127">
        <v>0</v>
      </c>
      <c r="X577" s="1130">
        <v>0</v>
      </c>
      <c r="Y577" s="735">
        <v>0</v>
      </c>
      <c r="Z577" s="1131">
        <v>0</v>
      </c>
      <c r="AA577" s="1131">
        <v>0</v>
      </c>
      <c r="AB577" s="1131">
        <v>0</v>
      </c>
      <c r="AC577" s="1131">
        <v>0</v>
      </c>
      <c r="AD577" s="1131">
        <v>0</v>
      </c>
      <c r="AE577" s="1131">
        <v>0</v>
      </c>
      <c r="AF577" s="126"/>
      <c r="AG577" s="126"/>
      <c r="AH577" s="126"/>
      <c r="AI577" s="126"/>
      <c r="AJ577" s="126"/>
      <c r="AK577" s="126"/>
      <c r="AL577" s="126">
        <v>577</v>
      </c>
    </row>
    <row r="578" spans="1:38">
      <c r="A578" s="721" t="s">
        <v>1852</v>
      </c>
      <c r="B578" s="722">
        <v>14</v>
      </c>
      <c r="C578" s="722">
        <v>1410</v>
      </c>
      <c r="D578" s="722">
        <v>141005</v>
      </c>
      <c r="E578" s="721">
        <v>1410059814</v>
      </c>
      <c r="F578" s="721" t="s">
        <v>630</v>
      </c>
      <c r="G578" s="1127">
        <v>-22229877705</v>
      </c>
      <c r="H578" s="1128">
        <v>0</v>
      </c>
      <c r="I578" s="1128">
        <v>-22229877704.5</v>
      </c>
      <c r="J578" s="1128">
        <v>0.5</v>
      </c>
      <c r="K578" s="1128">
        <v>0</v>
      </c>
      <c r="L578" s="1128">
        <v>0.5</v>
      </c>
      <c r="M578" s="1128">
        <v>0</v>
      </c>
      <c r="N578" s="1129">
        <v>0</v>
      </c>
      <c r="O578" s="1128">
        <v>0.5</v>
      </c>
      <c r="P578" s="1127">
        <v>0.185</v>
      </c>
      <c r="Q578" s="1127">
        <v>0</v>
      </c>
      <c r="R578" s="1127">
        <v>0</v>
      </c>
      <c r="S578" s="1127">
        <v>0</v>
      </c>
      <c r="T578" s="1130">
        <v>0</v>
      </c>
      <c r="U578" s="1130">
        <v>0</v>
      </c>
      <c r="V578" s="1130">
        <v>0</v>
      </c>
      <c r="W578" s="1127">
        <v>0</v>
      </c>
      <c r="X578" s="1130">
        <v>0.185</v>
      </c>
      <c r="Y578" s="735">
        <v>0.37</v>
      </c>
      <c r="Z578" s="1131">
        <v>0.185</v>
      </c>
      <c r="AA578" s="1131">
        <v>0</v>
      </c>
      <c r="AB578" s="1131">
        <v>0.10730033874511719</v>
      </c>
      <c r="AC578" s="1131">
        <v>0</v>
      </c>
      <c r="AD578" s="1131">
        <v>7.7699661254882813E-2</v>
      </c>
      <c r="AE578" s="1131">
        <v>0</v>
      </c>
      <c r="AF578" s="126"/>
      <c r="AG578" s="126"/>
      <c r="AH578" s="126"/>
      <c r="AI578" s="126"/>
      <c r="AJ578" s="126"/>
      <c r="AK578" s="126"/>
      <c r="AL578" s="126">
        <v>578</v>
      </c>
    </row>
    <row r="579" spans="1:38">
      <c r="A579" s="721" t="s">
        <v>1852</v>
      </c>
      <c r="B579" s="722">
        <v>14</v>
      </c>
      <c r="C579" s="722">
        <v>1410</v>
      </c>
      <c r="D579" s="722">
        <v>141005</v>
      </c>
      <c r="E579" s="721">
        <v>1410059815</v>
      </c>
      <c r="F579" s="721" t="s">
        <v>665</v>
      </c>
      <c r="G579" s="1127">
        <v>297058674725</v>
      </c>
      <c r="H579" s="1128">
        <v>0</v>
      </c>
      <c r="I579" s="1128">
        <v>297058674724.65002</v>
      </c>
      <c r="J579" s="1128">
        <v>-0.3499755859375</v>
      </c>
      <c r="K579" s="1128">
        <v>0</v>
      </c>
      <c r="L579" s="1128">
        <v>0</v>
      </c>
      <c r="M579" s="1128">
        <v>-0.3499755859375</v>
      </c>
      <c r="N579" s="1129">
        <v>0</v>
      </c>
      <c r="O579" s="1128">
        <v>-0.3499755859375</v>
      </c>
      <c r="P579" s="1127">
        <v>-0.129490966796875</v>
      </c>
      <c r="Q579" s="1127">
        <v>0</v>
      </c>
      <c r="R579" s="1127">
        <v>0</v>
      </c>
      <c r="S579" s="1127">
        <v>0</v>
      </c>
      <c r="T579" s="1130">
        <v>0</v>
      </c>
      <c r="U579" s="1130">
        <v>0</v>
      </c>
      <c r="V579" s="1130">
        <v>0</v>
      </c>
      <c r="W579" s="1127">
        <v>0</v>
      </c>
      <c r="X579" s="1130">
        <v>-0.129490966796875</v>
      </c>
      <c r="Y579" s="735">
        <v>0.37</v>
      </c>
      <c r="Z579" s="1131">
        <v>0</v>
      </c>
      <c r="AA579" s="1131">
        <v>-0.129490966796875</v>
      </c>
      <c r="AB579" s="1131">
        <v>7.7708129882812504E-2</v>
      </c>
      <c r="AC579" s="1131">
        <v>0</v>
      </c>
      <c r="AD579" s="1131">
        <v>-7.7708129882812504E-2</v>
      </c>
      <c r="AE579" s="1131">
        <v>-0.129490966796875</v>
      </c>
      <c r="AF579" s="126"/>
      <c r="AG579" s="126"/>
      <c r="AH579" s="126"/>
      <c r="AI579" s="126"/>
      <c r="AJ579" s="126"/>
      <c r="AK579" s="126"/>
      <c r="AL579" s="126">
        <v>579</v>
      </c>
    </row>
    <row r="580" spans="1:38">
      <c r="A580" s="721" t="s">
        <v>1891</v>
      </c>
      <c r="B580" s="722">
        <v>14</v>
      </c>
      <c r="C580" s="722">
        <v>1410</v>
      </c>
      <c r="D580" s="722">
        <v>141005</v>
      </c>
      <c r="E580" s="721">
        <v>1410059817</v>
      </c>
      <c r="F580" s="721" t="s">
        <v>666</v>
      </c>
      <c r="G580" s="1127">
        <v>16461078324</v>
      </c>
      <c r="H580" s="1128">
        <v>0</v>
      </c>
      <c r="I580" s="1128">
        <v>16461078323.709999</v>
      </c>
      <c r="J580" s="1128">
        <v>-0.29000091552734375</v>
      </c>
      <c r="K580" s="1128">
        <v>0</v>
      </c>
      <c r="L580" s="1128">
        <v>0</v>
      </c>
      <c r="M580" s="1128">
        <v>-0.29000091552734375</v>
      </c>
      <c r="N580" s="1129">
        <v>0</v>
      </c>
      <c r="O580" s="1128">
        <v>-0.29000091552734375</v>
      </c>
      <c r="P580" s="1127">
        <v>-0.10730033874511719</v>
      </c>
      <c r="Q580" s="1127">
        <v>0</v>
      </c>
      <c r="R580" s="1127">
        <v>0</v>
      </c>
      <c r="S580" s="1127">
        <v>0</v>
      </c>
      <c r="T580" s="1130">
        <v>0</v>
      </c>
      <c r="U580" s="1130">
        <v>0</v>
      </c>
      <c r="V580" s="1130">
        <v>0</v>
      </c>
      <c r="W580" s="1127">
        <v>0</v>
      </c>
      <c r="X580" s="1130">
        <v>-0.10730033874511719</v>
      </c>
      <c r="Y580" s="735">
        <v>0.37</v>
      </c>
      <c r="Z580" s="1131">
        <v>0</v>
      </c>
      <c r="AA580" s="1131">
        <v>-0.10730033874511719</v>
      </c>
      <c r="AB580" s="1131">
        <v>0</v>
      </c>
      <c r="AC580" s="1131">
        <v>-0.17389974594116211</v>
      </c>
      <c r="AD580" s="1131">
        <v>0</v>
      </c>
      <c r="AE580" s="1131">
        <v>6.659940719604493E-2</v>
      </c>
      <c r="AF580" s="126"/>
      <c r="AG580" s="126"/>
      <c r="AH580" s="126"/>
      <c r="AI580" s="126"/>
      <c r="AJ580" s="126"/>
      <c r="AK580" s="126"/>
      <c r="AL580" s="126">
        <v>580</v>
      </c>
    </row>
    <row r="581" spans="1:38">
      <c r="A581" s="721" t="s">
        <v>1891</v>
      </c>
      <c r="B581" s="722">
        <v>14</v>
      </c>
      <c r="C581" s="722">
        <v>1410</v>
      </c>
      <c r="D581" s="722">
        <v>141005</v>
      </c>
      <c r="E581" s="721">
        <v>1410059818</v>
      </c>
      <c r="F581" s="721" t="s">
        <v>667</v>
      </c>
      <c r="G581" s="1127">
        <v>-9977041077</v>
      </c>
      <c r="H581" s="1128">
        <v>0</v>
      </c>
      <c r="I581" s="1128">
        <v>-9977041077.1399994</v>
      </c>
      <c r="J581" s="1128">
        <v>-0.1399993896484375</v>
      </c>
      <c r="K581" s="1128">
        <v>0</v>
      </c>
      <c r="L581" s="1128">
        <v>0</v>
      </c>
      <c r="M581" s="1128">
        <v>-0.1399993896484375</v>
      </c>
      <c r="N581" s="1129">
        <v>0</v>
      </c>
      <c r="O581" s="1128">
        <v>-0.1399993896484375</v>
      </c>
      <c r="P581" s="1127">
        <v>-5.1799774169921875E-2</v>
      </c>
      <c r="Q581" s="1127">
        <v>0</v>
      </c>
      <c r="R581" s="1127">
        <v>0</v>
      </c>
      <c r="S581" s="1127">
        <v>0</v>
      </c>
      <c r="T581" s="1130">
        <v>0</v>
      </c>
      <c r="U581" s="1130">
        <v>0</v>
      </c>
      <c r="V581" s="1130">
        <v>0</v>
      </c>
      <c r="W581" s="1127">
        <v>0</v>
      </c>
      <c r="X581" s="1130">
        <v>-5.1799774169921875E-2</v>
      </c>
      <c r="Y581" s="735">
        <v>0.37</v>
      </c>
      <c r="Z581" s="1131">
        <v>0</v>
      </c>
      <c r="AA581" s="1131">
        <v>-5.1799774169921875E-2</v>
      </c>
      <c r="AB581" s="1131">
        <v>7.0300903320312497E-2</v>
      </c>
      <c r="AC581" s="1131">
        <v>0</v>
      </c>
      <c r="AD581" s="1131">
        <v>-7.0300903320312497E-2</v>
      </c>
      <c r="AE581" s="1131">
        <v>-5.1799774169921875E-2</v>
      </c>
      <c r="AF581" s="126"/>
      <c r="AG581" s="126"/>
      <c r="AH581" s="126"/>
      <c r="AI581" s="126"/>
      <c r="AJ581" s="126"/>
      <c r="AK581" s="126"/>
      <c r="AL581" s="126">
        <v>581</v>
      </c>
    </row>
    <row r="582" spans="1:38">
      <c r="A582" s="721" t="s">
        <v>1891</v>
      </c>
      <c r="B582" s="722">
        <v>14</v>
      </c>
      <c r="C582" s="722">
        <v>1410</v>
      </c>
      <c r="D582" s="722">
        <v>141005</v>
      </c>
      <c r="E582" s="721">
        <v>1410059819</v>
      </c>
      <c r="F582" s="721" t="s">
        <v>668</v>
      </c>
      <c r="G582" s="1127">
        <v>-3513272997</v>
      </c>
      <c r="H582" s="1128">
        <v>0</v>
      </c>
      <c r="I582" s="1128">
        <v>-3513272997</v>
      </c>
      <c r="J582" s="1128">
        <v>0</v>
      </c>
      <c r="K582" s="1128">
        <v>0</v>
      </c>
      <c r="L582" s="1128">
        <v>0</v>
      </c>
      <c r="M582" s="1128">
        <v>0</v>
      </c>
      <c r="N582" s="1129">
        <v>0</v>
      </c>
      <c r="O582" s="1128">
        <v>0</v>
      </c>
      <c r="P582" s="1127">
        <v>0</v>
      </c>
      <c r="Q582" s="1127">
        <v>0</v>
      </c>
      <c r="R582" s="1127">
        <v>0</v>
      </c>
      <c r="S582" s="1127">
        <v>0</v>
      </c>
      <c r="T582" s="1130">
        <v>0</v>
      </c>
      <c r="U582" s="1130">
        <v>0</v>
      </c>
      <c r="V582" s="1130">
        <v>0</v>
      </c>
      <c r="W582" s="1127">
        <v>0</v>
      </c>
      <c r="X582" s="1130">
        <v>0</v>
      </c>
      <c r="Y582" s="735">
        <v>0</v>
      </c>
      <c r="Z582" s="1131">
        <v>0</v>
      </c>
      <c r="AA582" s="1131">
        <v>0</v>
      </c>
      <c r="AB582" s="1131">
        <v>0</v>
      </c>
      <c r="AC582" s="1131">
        <v>0</v>
      </c>
      <c r="AD582" s="1131">
        <v>0</v>
      </c>
      <c r="AE582" s="1131">
        <v>0</v>
      </c>
      <c r="AF582" s="126"/>
      <c r="AG582" s="126"/>
      <c r="AH582" s="126"/>
      <c r="AI582" s="126"/>
      <c r="AJ582" s="126"/>
      <c r="AK582" s="126"/>
      <c r="AL582" s="126">
        <v>582</v>
      </c>
    </row>
    <row r="583" spans="1:38">
      <c r="A583" s="721" t="s">
        <v>1891</v>
      </c>
      <c r="B583" s="722">
        <v>14</v>
      </c>
      <c r="C583" s="722">
        <v>1410</v>
      </c>
      <c r="D583" s="722">
        <v>141005</v>
      </c>
      <c r="E583" s="721">
        <v>1410059820</v>
      </c>
      <c r="F583" s="721" t="s">
        <v>3172</v>
      </c>
      <c r="G583" s="1127">
        <v>0</v>
      </c>
      <c r="H583" s="1128">
        <v>0</v>
      </c>
      <c r="I583" s="1128">
        <v>0</v>
      </c>
      <c r="J583" s="1128">
        <v>0</v>
      </c>
      <c r="K583" s="1128">
        <v>0</v>
      </c>
      <c r="L583" s="1128">
        <v>0</v>
      </c>
      <c r="M583" s="1128">
        <v>0</v>
      </c>
      <c r="N583" s="1129">
        <v>0</v>
      </c>
      <c r="O583" s="1128">
        <v>0</v>
      </c>
      <c r="P583" s="1127">
        <v>0</v>
      </c>
      <c r="Q583" s="1127">
        <v>0</v>
      </c>
      <c r="R583" s="1127">
        <v>0</v>
      </c>
      <c r="S583" s="1127">
        <v>0</v>
      </c>
      <c r="T583" s="1130">
        <v>0</v>
      </c>
      <c r="U583" s="1130">
        <v>0</v>
      </c>
      <c r="V583" s="1130">
        <v>0</v>
      </c>
      <c r="W583" s="1127">
        <v>0</v>
      </c>
      <c r="X583" s="1130">
        <v>0</v>
      </c>
      <c r="Y583" s="735">
        <v>0</v>
      </c>
      <c r="Z583" s="1131">
        <v>0</v>
      </c>
      <c r="AA583" s="1131">
        <v>0</v>
      </c>
      <c r="AB583" s="1131">
        <v>0</v>
      </c>
      <c r="AC583" s="1131">
        <v>0</v>
      </c>
      <c r="AD583" s="1131">
        <v>0</v>
      </c>
      <c r="AE583" s="1131">
        <v>0</v>
      </c>
      <c r="AF583" s="126"/>
      <c r="AG583" s="126"/>
      <c r="AH583" s="126"/>
      <c r="AI583" s="126"/>
      <c r="AJ583" s="126"/>
      <c r="AK583" s="126"/>
      <c r="AL583" s="126">
        <v>583</v>
      </c>
    </row>
    <row r="584" spans="1:38">
      <c r="A584" s="721" t="s">
        <v>1891</v>
      </c>
      <c r="B584" s="722">
        <v>14</v>
      </c>
      <c r="C584" s="722">
        <v>1410</v>
      </c>
      <c r="D584" s="722">
        <v>141005</v>
      </c>
      <c r="E584" s="721">
        <v>1410059821</v>
      </c>
      <c r="F584" s="721" t="s">
        <v>669</v>
      </c>
      <c r="G584" s="1127">
        <v>-502355508</v>
      </c>
      <c r="H584" s="1128">
        <v>0</v>
      </c>
      <c r="I584" s="1128">
        <v>-502355508.22000003</v>
      </c>
      <c r="J584" s="1128">
        <v>-0.22000002861022949</v>
      </c>
      <c r="K584" s="1128">
        <v>0</v>
      </c>
      <c r="L584" s="1128">
        <v>0</v>
      </c>
      <c r="M584" s="1128">
        <v>-0.22000002861022949</v>
      </c>
      <c r="N584" s="1129">
        <v>0</v>
      </c>
      <c r="O584" s="1128">
        <v>-0.22000002861022949</v>
      </c>
      <c r="P584" s="1127">
        <v>-8.1400010585784915E-2</v>
      </c>
      <c r="Q584" s="1127">
        <v>0</v>
      </c>
      <c r="R584" s="1127">
        <v>0</v>
      </c>
      <c r="S584" s="1127">
        <v>0</v>
      </c>
      <c r="T584" s="1130">
        <v>0</v>
      </c>
      <c r="U584" s="1130">
        <v>0</v>
      </c>
      <c r="V584" s="1130">
        <v>0</v>
      </c>
      <c r="W584" s="1127">
        <v>0</v>
      </c>
      <c r="X584" s="1130">
        <v>-8.1400010585784915E-2</v>
      </c>
      <c r="Y584" s="735">
        <v>0.37</v>
      </c>
      <c r="Z584" s="1131">
        <v>0</v>
      </c>
      <c r="AA584" s="1131">
        <v>-8.1400010585784915E-2</v>
      </c>
      <c r="AB584" s="1131">
        <v>3.700084686279297E-3</v>
      </c>
      <c r="AC584" s="1131">
        <v>0</v>
      </c>
      <c r="AD584" s="1131">
        <v>-3.700084686279297E-3</v>
      </c>
      <c r="AE584" s="1131">
        <v>-8.1400010585784915E-2</v>
      </c>
      <c r="AF584" s="126"/>
      <c r="AG584" s="126"/>
      <c r="AH584" s="126"/>
      <c r="AI584" s="126"/>
      <c r="AJ584" s="126"/>
      <c r="AK584" s="126"/>
      <c r="AL584" s="126">
        <v>584</v>
      </c>
    </row>
    <row r="585" spans="1:38">
      <c r="A585" s="721" t="s">
        <v>1891</v>
      </c>
      <c r="B585" s="722">
        <v>14</v>
      </c>
      <c r="C585" s="722">
        <v>1410</v>
      </c>
      <c r="D585" s="722">
        <v>141005</v>
      </c>
      <c r="E585" s="721">
        <v>1410059822</v>
      </c>
      <c r="F585" s="721" t="s">
        <v>4028</v>
      </c>
      <c r="G585" s="1127">
        <v>-8707546625</v>
      </c>
      <c r="H585" s="1128">
        <v>0</v>
      </c>
      <c r="I585" s="1128">
        <v>-8707546625.0699997</v>
      </c>
      <c r="J585" s="1128">
        <v>-6.999969482421875E-2</v>
      </c>
      <c r="K585" s="1128">
        <v>0</v>
      </c>
      <c r="L585" s="1128">
        <v>0</v>
      </c>
      <c r="M585" s="1128">
        <v>-6.999969482421875E-2</v>
      </c>
      <c r="N585" s="1129">
        <v>0</v>
      </c>
      <c r="O585" s="1128">
        <v>-6.999969482421875E-2</v>
      </c>
      <c r="P585" s="1127">
        <v>-2.5899887084960938E-2</v>
      </c>
      <c r="Q585" s="1127">
        <v>0</v>
      </c>
      <c r="R585" s="1127">
        <v>0</v>
      </c>
      <c r="S585" s="1127">
        <v>0</v>
      </c>
      <c r="T585" s="1130">
        <v>0</v>
      </c>
      <c r="U585" s="1130">
        <v>0</v>
      </c>
      <c r="V585" s="1130">
        <v>0</v>
      </c>
      <c r="W585" s="1127">
        <v>0</v>
      </c>
      <c r="X585" s="1130">
        <v>-2.5899887084960938E-2</v>
      </c>
      <c r="Y585" s="735">
        <v>0.37</v>
      </c>
      <c r="Z585" s="1131">
        <v>0</v>
      </c>
      <c r="AA585" s="1131">
        <v>-2.5899887084960938E-2</v>
      </c>
      <c r="AB585" s="1131">
        <v>7.7696838378906244E-2</v>
      </c>
      <c r="AC585" s="1131">
        <v>0</v>
      </c>
      <c r="AD585" s="1131">
        <v>-7.7696838378906244E-2</v>
      </c>
      <c r="AE585" s="1131">
        <v>-2.5899887084960938E-2</v>
      </c>
      <c r="AF585" s="126"/>
      <c r="AG585" s="126"/>
      <c r="AH585" s="126"/>
      <c r="AI585" s="126"/>
      <c r="AJ585" s="126"/>
      <c r="AK585" s="126"/>
      <c r="AL585" s="126">
        <v>585</v>
      </c>
    </row>
    <row r="586" spans="1:38">
      <c r="A586" s="721" t="s">
        <v>1891</v>
      </c>
      <c r="B586" s="722">
        <v>14</v>
      </c>
      <c r="C586" s="722">
        <v>1410</v>
      </c>
      <c r="D586" s="722">
        <v>141005</v>
      </c>
      <c r="E586" s="721">
        <v>1410059823</v>
      </c>
      <c r="F586" s="721" t="s">
        <v>670</v>
      </c>
      <c r="G586" s="1127">
        <v>-22812386</v>
      </c>
      <c r="H586" s="1128">
        <v>0</v>
      </c>
      <c r="I586" s="1128">
        <v>-22812386</v>
      </c>
      <c r="J586" s="1128">
        <v>0</v>
      </c>
      <c r="K586" s="1128">
        <v>0</v>
      </c>
      <c r="L586" s="1128">
        <v>0</v>
      </c>
      <c r="M586" s="1128">
        <v>0</v>
      </c>
      <c r="N586" s="1129">
        <v>0</v>
      </c>
      <c r="O586" s="1128">
        <v>0</v>
      </c>
      <c r="P586" s="1127">
        <v>0</v>
      </c>
      <c r="Q586" s="1127">
        <v>0</v>
      </c>
      <c r="R586" s="1127">
        <v>0</v>
      </c>
      <c r="S586" s="1127">
        <v>0</v>
      </c>
      <c r="T586" s="1130">
        <v>0</v>
      </c>
      <c r="U586" s="1130">
        <v>0</v>
      </c>
      <c r="V586" s="1130">
        <v>0</v>
      </c>
      <c r="W586" s="1127">
        <v>0</v>
      </c>
      <c r="X586" s="1130">
        <v>0</v>
      </c>
      <c r="Y586" s="735">
        <v>0</v>
      </c>
      <c r="Z586" s="1131">
        <v>0</v>
      </c>
      <c r="AA586" s="1131">
        <v>0</v>
      </c>
      <c r="AB586" s="1131">
        <v>0</v>
      </c>
      <c r="AC586" s="1131">
        <v>0</v>
      </c>
      <c r="AD586" s="1131">
        <v>0</v>
      </c>
      <c r="AE586" s="1131">
        <v>0</v>
      </c>
      <c r="AF586" s="126"/>
      <c r="AG586" s="126"/>
      <c r="AH586" s="126"/>
      <c r="AI586" s="126"/>
      <c r="AJ586" s="126"/>
      <c r="AK586" s="126"/>
      <c r="AL586" s="126">
        <v>586</v>
      </c>
    </row>
    <row r="587" spans="1:38">
      <c r="A587" s="721" t="s">
        <v>1891</v>
      </c>
      <c r="B587" s="722">
        <v>14</v>
      </c>
      <c r="C587" s="722">
        <v>1410</v>
      </c>
      <c r="D587" s="722">
        <v>141005</v>
      </c>
      <c r="E587" s="721">
        <v>1410059824</v>
      </c>
      <c r="F587" s="721" t="s">
        <v>671</v>
      </c>
      <c r="G587" s="1127">
        <v>-4504727873</v>
      </c>
      <c r="H587" s="1128">
        <v>0</v>
      </c>
      <c r="I587" s="1128">
        <v>-4504727873.1499996</v>
      </c>
      <c r="J587" s="1128">
        <v>-0.14999961853027344</v>
      </c>
      <c r="K587" s="1128">
        <v>0</v>
      </c>
      <c r="L587" s="1128">
        <v>0</v>
      </c>
      <c r="M587" s="1128">
        <v>-0.14999961853027344</v>
      </c>
      <c r="N587" s="1129">
        <v>0</v>
      </c>
      <c r="O587" s="1128">
        <v>-0.14999961853027344</v>
      </c>
      <c r="P587" s="1127">
        <v>-5.5499858856201172E-2</v>
      </c>
      <c r="Q587" s="1127">
        <v>0</v>
      </c>
      <c r="R587" s="1127">
        <v>0</v>
      </c>
      <c r="S587" s="1127">
        <v>0</v>
      </c>
      <c r="T587" s="1130">
        <v>0</v>
      </c>
      <c r="U587" s="1130">
        <v>0</v>
      </c>
      <c r="V587" s="1130">
        <v>0</v>
      </c>
      <c r="W587" s="1127">
        <v>0</v>
      </c>
      <c r="X587" s="1130">
        <v>-5.5499858856201172E-2</v>
      </c>
      <c r="Y587" s="735">
        <v>0.37</v>
      </c>
      <c r="Z587" s="1131">
        <v>0</v>
      </c>
      <c r="AA587" s="1131">
        <v>-5.5499858856201172E-2</v>
      </c>
      <c r="AB587" s="1131">
        <v>0</v>
      </c>
      <c r="AC587" s="1131">
        <v>-5.5499858856201172E-2</v>
      </c>
      <c r="AD587" s="1131">
        <v>0</v>
      </c>
      <c r="AE587" s="1131">
        <v>0</v>
      </c>
      <c r="AF587" s="126"/>
      <c r="AG587" s="126"/>
      <c r="AH587" s="126"/>
      <c r="AI587" s="126"/>
      <c r="AJ587" s="126"/>
      <c r="AK587" s="126"/>
      <c r="AL587" s="126">
        <v>587</v>
      </c>
    </row>
    <row r="588" spans="1:38">
      <c r="A588" s="721" t="s">
        <v>1891</v>
      </c>
      <c r="B588" s="722">
        <v>14</v>
      </c>
      <c r="C588" s="722">
        <v>1410</v>
      </c>
      <c r="D588" s="722">
        <v>141005</v>
      </c>
      <c r="E588" s="721">
        <v>1410059825</v>
      </c>
      <c r="F588" s="721" t="s">
        <v>3168</v>
      </c>
      <c r="G588" s="1127">
        <v>55439782984</v>
      </c>
      <c r="H588" s="1128">
        <v>0</v>
      </c>
      <c r="I588" s="1128">
        <v>55439782984.150002</v>
      </c>
      <c r="J588" s="1128">
        <v>0.15000152587890625</v>
      </c>
      <c r="K588" s="1128">
        <v>0</v>
      </c>
      <c r="L588" s="1128">
        <v>0.15000152587890625</v>
      </c>
      <c r="M588" s="1128">
        <v>0</v>
      </c>
      <c r="N588" s="1129">
        <v>0</v>
      </c>
      <c r="O588" s="1128">
        <v>0.15000152587890625</v>
      </c>
      <c r="P588" s="1127">
        <v>5.550056457519531E-2</v>
      </c>
      <c r="Q588" s="1127">
        <v>0</v>
      </c>
      <c r="R588" s="1127">
        <v>0</v>
      </c>
      <c r="S588" s="1127">
        <v>0</v>
      </c>
      <c r="T588" s="1130">
        <v>0</v>
      </c>
      <c r="U588" s="1130">
        <v>0</v>
      </c>
      <c r="V588" s="1130">
        <v>0</v>
      </c>
      <c r="W588" s="1127">
        <v>0</v>
      </c>
      <c r="X588" s="1130">
        <v>5.550056457519531E-2</v>
      </c>
      <c r="Y588" s="735">
        <v>0.37</v>
      </c>
      <c r="Z588" s="1131">
        <v>5.550056457519531E-2</v>
      </c>
      <c r="AA588" s="1131">
        <v>0</v>
      </c>
      <c r="AB588" s="1131">
        <v>0</v>
      </c>
      <c r="AC588" s="1131">
        <v>-0.17759983062744139</v>
      </c>
      <c r="AD588" s="1131">
        <v>5.550056457519531E-2</v>
      </c>
      <c r="AE588" s="1131">
        <v>0.17759983062744139</v>
      </c>
      <c r="AF588" s="126"/>
      <c r="AG588" s="126"/>
      <c r="AH588" s="126"/>
      <c r="AI588" s="126"/>
      <c r="AJ588" s="126"/>
      <c r="AK588" s="126"/>
      <c r="AL588" s="126">
        <v>588</v>
      </c>
    </row>
    <row r="589" spans="1:38">
      <c r="A589" s="721" t="s">
        <v>1891</v>
      </c>
      <c r="B589" s="722">
        <v>14</v>
      </c>
      <c r="C589" s="722">
        <v>1410</v>
      </c>
      <c r="D589" s="722">
        <v>141005</v>
      </c>
      <c r="E589" s="721">
        <v>1410059826</v>
      </c>
      <c r="F589" s="721" t="s">
        <v>4029</v>
      </c>
      <c r="G589" s="1127">
        <v>686912602</v>
      </c>
      <c r="H589" s="1128">
        <v>0</v>
      </c>
      <c r="I589" s="1128">
        <v>686912602</v>
      </c>
      <c r="J589" s="1128">
        <v>0</v>
      </c>
      <c r="K589" s="1128">
        <v>0</v>
      </c>
      <c r="L589" s="1128">
        <v>0</v>
      </c>
      <c r="M589" s="1128">
        <v>0</v>
      </c>
      <c r="N589" s="1129">
        <v>0</v>
      </c>
      <c r="O589" s="1128">
        <v>0</v>
      </c>
      <c r="P589" s="1127">
        <v>0</v>
      </c>
      <c r="Q589" s="1127">
        <v>0</v>
      </c>
      <c r="R589" s="1127">
        <v>0</v>
      </c>
      <c r="S589" s="1127">
        <v>0</v>
      </c>
      <c r="T589" s="1130">
        <v>0</v>
      </c>
      <c r="U589" s="1130">
        <v>0</v>
      </c>
      <c r="V589" s="1130">
        <v>0</v>
      </c>
      <c r="W589" s="1127">
        <v>0</v>
      </c>
      <c r="X589" s="1130">
        <v>0</v>
      </c>
      <c r="Y589" s="735">
        <v>0</v>
      </c>
      <c r="Z589" s="1131">
        <v>0</v>
      </c>
      <c r="AA589" s="1131">
        <v>0</v>
      </c>
      <c r="AB589" s="1131">
        <v>0</v>
      </c>
      <c r="AC589" s="1131">
        <v>0</v>
      </c>
      <c r="AD589" s="1131">
        <v>0</v>
      </c>
      <c r="AE589" s="1131">
        <v>0</v>
      </c>
      <c r="AF589" s="126"/>
      <c r="AG589" s="126"/>
      <c r="AH589" s="126"/>
      <c r="AI589" s="126"/>
      <c r="AJ589" s="126"/>
      <c r="AK589" s="126"/>
      <c r="AL589" s="126">
        <v>589</v>
      </c>
    </row>
    <row r="590" spans="1:38">
      <c r="A590" s="721" t="s">
        <v>1891</v>
      </c>
      <c r="B590" s="722">
        <v>14</v>
      </c>
      <c r="C590" s="722">
        <v>1410</v>
      </c>
      <c r="D590" s="722">
        <v>141005</v>
      </c>
      <c r="E590" s="721">
        <v>1410059827</v>
      </c>
      <c r="F590" s="721" t="s">
        <v>4030</v>
      </c>
      <c r="G590" s="1127">
        <v>0</v>
      </c>
      <c r="H590" s="1128">
        <v>0</v>
      </c>
      <c r="I590" s="1128">
        <v>0</v>
      </c>
      <c r="J590" s="1128">
        <v>0</v>
      </c>
      <c r="K590" s="1128">
        <v>0</v>
      </c>
      <c r="L590" s="1128">
        <v>0</v>
      </c>
      <c r="M590" s="1128">
        <v>0</v>
      </c>
      <c r="N590" s="1129">
        <v>0</v>
      </c>
      <c r="O590" s="1128">
        <v>0</v>
      </c>
      <c r="P590" s="1127">
        <v>0</v>
      </c>
      <c r="Q590" s="1127">
        <v>0</v>
      </c>
      <c r="R590" s="1127">
        <v>0</v>
      </c>
      <c r="S590" s="1127">
        <v>0</v>
      </c>
      <c r="T590" s="1130">
        <v>0</v>
      </c>
      <c r="U590" s="1130">
        <v>0</v>
      </c>
      <c r="V590" s="1130">
        <v>0</v>
      </c>
      <c r="W590" s="1127">
        <v>0</v>
      </c>
      <c r="X590" s="1130">
        <v>0</v>
      </c>
      <c r="Y590" s="735">
        <v>0</v>
      </c>
      <c r="Z590" s="1131">
        <v>0</v>
      </c>
      <c r="AA590" s="1131">
        <v>0</v>
      </c>
      <c r="AB590" s="1131">
        <v>0</v>
      </c>
      <c r="AC590" s="1131">
        <v>0</v>
      </c>
      <c r="AD590" s="1131">
        <v>0</v>
      </c>
      <c r="AE590" s="1131">
        <v>0</v>
      </c>
      <c r="AF590" s="126"/>
      <c r="AG590" s="126"/>
      <c r="AH590" s="126"/>
      <c r="AI590" s="126"/>
      <c r="AJ590" s="126"/>
      <c r="AK590" s="126"/>
      <c r="AL590" s="126">
        <v>590</v>
      </c>
    </row>
    <row r="591" spans="1:38">
      <c r="A591" s="721" t="s">
        <v>1891</v>
      </c>
      <c r="B591" s="722">
        <v>14</v>
      </c>
      <c r="C591" s="722">
        <v>1410</v>
      </c>
      <c r="D591" s="722">
        <v>141005</v>
      </c>
      <c r="E591" s="721">
        <v>1410059828</v>
      </c>
      <c r="F591" s="721" t="s">
        <v>672</v>
      </c>
      <c r="G591" s="1127">
        <v>5791334645</v>
      </c>
      <c r="H591" s="1128">
        <v>0</v>
      </c>
      <c r="I591" s="1128">
        <v>5791334644.9700003</v>
      </c>
      <c r="J591" s="1128">
        <v>-2.9999732971191406E-2</v>
      </c>
      <c r="K591" s="1128">
        <v>0</v>
      </c>
      <c r="L591" s="1128">
        <v>0</v>
      </c>
      <c r="M591" s="1128">
        <v>-2.9999732971191406E-2</v>
      </c>
      <c r="N591" s="1129">
        <v>0</v>
      </c>
      <c r="O591" s="1128">
        <v>-2.9999732971191406E-2</v>
      </c>
      <c r="P591" s="1127">
        <v>-1.109990119934082E-2</v>
      </c>
      <c r="Q591" s="1127">
        <v>0</v>
      </c>
      <c r="R591" s="1127">
        <v>0</v>
      </c>
      <c r="S591" s="1127">
        <v>0</v>
      </c>
      <c r="T591" s="1130">
        <v>0</v>
      </c>
      <c r="U591" s="1130">
        <v>0</v>
      </c>
      <c r="V591" s="1130">
        <v>0</v>
      </c>
      <c r="W591" s="1127">
        <v>0</v>
      </c>
      <c r="X591" s="1130">
        <v>-1.109990119934082E-2</v>
      </c>
      <c r="Y591" s="735">
        <v>0.37</v>
      </c>
      <c r="Z591" s="1131">
        <v>0</v>
      </c>
      <c r="AA591" s="1131">
        <v>-1.109990119934082E-2</v>
      </c>
      <c r="AB591" s="1131">
        <v>0</v>
      </c>
      <c r="AC591" s="1131">
        <v>-0.12209997177124023</v>
      </c>
      <c r="AD591" s="1131">
        <v>0</v>
      </c>
      <c r="AE591" s="1131">
        <v>0.11100007057189941</v>
      </c>
      <c r="AF591" s="126"/>
      <c r="AG591" s="126"/>
      <c r="AH591" s="126"/>
      <c r="AI591" s="126"/>
      <c r="AJ591" s="126"/>
      <c r="AK591" s="126"/>
      <c r="AL591" s="126">
        <v>591</v>
      </c>
    </row>
    <row r="592" spans="1:38">
      <c r="A592" s="721" t="s">
        <v>1891</v>
      </c>
      <c r="B592" s="722">
        <v>14</v>
      </c>
      <c r="C592" s="722">
        <v>1410</v>
      </c>
      <c r="D592" s="722">
        <v>141005</v>
      </c>
      <c r="E592" s="721">
        <v>1410059829</v>
      </c>
      <c r="F592" s="721" t="s">
        <v>4031</v>
      </c>
      <c r="G592" s="1127">
        <v>51443535197</v>
      </c>
      <c r="H592" s="1128">
        <v>0</v>
      </c>
      <c r="I592" s="1128">
        <v>51443535197</v>
      </c>
      <c r="J592" s="1128">
        <v>0</v>
      </c>
      <c r="K592" s="1128">
        <v>0</v>
      </c>
      <c r="L592" s="1128">
        <v>0</v>
      </c>
      <c r="M592" s="1128">
        <v>0</v>
      </c>
      <c r="N592" s="1129">
        <v>0</v>
      </c>
      <c r="O592" s="1128">
        <v>0</v>
      </c>
      <c r="P592" s="1127">
        <v>0</v>
      </c>
      <c r="Q592" s="1127">
        <v>0</v>
      </c>
      <c r="R592" s="1127">
        <v>0</v>
      </c>
      <c r="S592" s="1127">
        <v>0</v>
      </c>
      <c r="T592" s="1130">
        <v>0</v>
      </c>
      <c r="U592" s="1130">
        <v>0</v>
      </c>
      <c r="V592" s="1130">
        <v>0</v>
      </c>
      <c r="W592" s="1127">
        <v>0</v>
      </c>
      <c r="X592" s="1130">
        <v>0</v>
      </c>
      <c r="Y592" s="735">
        <v>0</v>
      </c>
      <c r="Z592" s="1131">
        <v>0</v>
      </c>
      <c r="AA592" s="1131">
        <v>0</v>
      </c>
      <c r="AB592" s="1131">
        <v>9.6197967529296879E-2</v>
      </c>
      <c r="AC592" s="1131">
        <v>0</v>
      </c>
      <c r="AD592" s="1131">
        <v>-9.6197967529296879E-2</v>
      </c>
      <c r="AE592" s="1131">
        <v>0</v>
      </c>
      <c r="AF592" s="126"/>
      <c r="AG592" s="126"/>
      <c r="AH592" s="126"/>
      <c r="AI592" s="126"/>
      <c r="AJ592" s="126"/>
      <c r="AK592" s="126"/>
      <c r="AL592" s="126">
        <v>592</v>
      </c>
    </row>
    <row r="593" spans="1:38">
      <c r="A593" s="721" t="s">
        <v>1891</v>
      </c>
      <c r="B593" s="722">
        <v>14</v>
      </c>
      <c r="C593" s="722">
        <v>1410</v>
      </c>
      <c r="D593" s="722">
        <v>141005</v>
      </c>
      <c r="E593" s="721">
        <v>1410059830</v>
      </c>
      <c r="F593" s="721" t="s">
        <v>4032</v>
      </c>
      <c r="G593" s="1127">
        <v>22812386</v>
      </c>
      <c r="H593" s="1128">
        <v>0</v>
      </c>
      <c r="I593" s="1128">
        <v>22812386</v>
      </c>
      <c r="J593" s="1128">
        <v>0</v>
      </c>
      <c r="K593" s="1128">
        <v>0</v>
      </c>
      <c r="L593" s="1128">
        <v>0</v>
      </c>
      <c r="M593" s="1128">
        <v>0</v>
      </c>
      <c r="N593" s="1129">
        <v>0</v>
      </c>
      <c r="O593" s="1128">
        <v>0</v>
      </c>
      <c r="P593" s="1127">
        <v>0</v>
      </c>
      <c r="Q593" s="1127">
        <v>0</v>
      </c>
      <c r="R593" s="1127">
        <v>0</v>
      </c>
      <c r="S593" s="1127">
        <v>0</v>
      </c>
      <c r="T593" s="1130">
        <v>0</v>
      </c>
      <c r="U593" s="1130">
        <v>0</v>
      </c>
      <c r="V593" s="1130">
        <v>0</v>
      </c>
      <c r="W593" s="1127">
        <v>0</v>
      </c>
      <c r="X593" s="1130">
        <v>0</v>
      </c>
      <c r="Y593" s="735">
        <v>0</v>
      </c>
      <c r="Z593" s="1131">
        <v>0</v>
      </c>
      <c r="AA593" s="1131">
        <v>0</v>
      </c>
      <c r="AB593" s="1131">
        <v>0</v>
      </c>
      <c r="AC593" s="1131">
        <v>0</v>
      </c>
      <c r="AD593" s="1131">
        <v>0</v>
      </c>
      <c r="AE593" s="1131">
        <v>0</v>
      </c>
      <c r="AF593" s="126"/>
      <c r="AG593" s="126"/>
      <c r="AH593" s="126"/>
      <c r="AI593" s="126"/>
      <c r="AJ593" s="126"/>
      <c r="AK593" s="126"/>
      <c r="AL593" s="126">
        <v>593</v>
      </c>
    </row>
    <row r="594" spans="1:38">
      <c r="A594" s="721" t="s">
        <v>1891</v>
      </c>
      <c r="B594" s="722">
        <v>14</v>
      </c>
      <c r="C594" s="722">
        <v>1410</v>
      </c>
      <c r="D594" s="722">
        <v>141005</v>
      </c>
      <c r="E594" s="721">
        <v>1410059831</v>
      </c>
      <c r="F594" s="721" t="s">
        <v>4033</v>
      </c>
      <c r="G594" s="1127">
        <v>7096059038</v>
      </c>
      <c r="H594" s="1128">
        <v>0</v>
      </c>
      <c r="I594" s="1128">
        <v>7096059038.1499996</v>
      </c>
      <c r="J594" s="1128">
        <v>0.14999961853027344</v>
      </c>
      <c r="K594" s="1128">
        <v>0</v>
      </c>
      <c r="L594" s="1128">
        <v>0.14999961853027344</v>
      </c>
      <c r="M594" s="1128">
        <v>0</v>
      </c>
      <c r="N594" s="1129">
        <v>0</v>
      </c>
      <c r="O594" s="1128">
        <v>0.14999961853027344</v>
      </c>
      <c r="P594" s="1127">
        <v>5.5499858856201172E-2</v>
      </c>
      <c r="Q594" s="1127">
        <v>0</v>
      </c>
      <c r="R594" s="1127">
        <v>0</v>
      </c>
      <c r="S594" s="1127">
        <v>0</v>
      </c>
      <c r="T594" s="1130">
        <v>0</v>
      </c>
      <c r="U594" s="1130">
        <v>0</v>
      </c>
      <c r="V594" s="1130">
        <v>0</v>
      </c>
      <c r="W594" s="1127">
        <v>0</v>
      </c>
      <c r="X594" s="1130">
        <v>5.5499858856201172E-2</v>
      </c>
      <c r="Y594" s="735">
        <v>0.37</v>
      </c>
      <c r="Z594" s="1131">
        <v>5.5499858856201172E-2</v>
      </c>
      <c r="AA594" s="1131">
        <v>0</v>
      </c>
      <c r="AB594" s="1131">
        <v>5.5499858856201172E-2</v>
      </c>
      <c r="AC594" s="1131">
        <v>0</v>
      </c>
      <c r="AD594" s="1131">
        <v>0</v>
      </c>
      <c r="AE594" s="1131">
        <v>0</v>
      </c>
      <c r="AF594" s="126"/>
      <c r="AG594" s="126"/>
      <c r="AH594" s="126"/>
      <c r="AI594" s="126"/>
      <c r="AJ594" s="126"/>
      <c r="AK594" s="126"/>
      <c r="AL594" s="126">
        <v>594</v>
      </c>
    </row>
    <row r="595" spans="1:38">
      <c r="A595" s="721" t="s">
        <v>1891</v>
      </c>
      <c r="B595" s="722">
        <v>14</v>
      </c>
      <c r="C595" s="722">
        <v>1410</v>
      </c>
      <c r="D595" s="722">
        <v>141005</v>
      </c>
      <c r="E595" s="721">
        <v>1410059832</v>
      </c>
      <c r="F595" s="721" t="s">
        <v>4034</v>
      </c>
      <c r="G595" s="1127">
        <v>-9176012036</v>
      </c>
      <c r="H595" s="1128">
        <v>0</v>
      </c>
      <c r="I595" s="1128">
        <v>-9176012035.8999996</v>
      </c>
      <c r="J595" s="1128">
        <v>0.10000038146972656</v>
      </c>
      <c r="K595" s="1128">
        <v>0</v>
      </c>
      <c r="L595" s="1128">
        <v>0.10000038146972656</v>
      </c>
      <c r="M595" s="1128">
        <v>0</v>
      </c>
      <c r="N595" s="1129">
        <v>0</v>
      </c>
      <c r="O595" s="1128">
        <v>0.10000038146972656</v>
      </c>
      <c r="P595" s="1127">
        <v>3.7000141143798827E-2</v>
      </c>
      <c r="Q595" s="1127">
        <v>0</v>
      </c>
      <c r="R595" s="1127">
        <v>0</v>
      </c>
      <c r="S595" s="1127">
        <v>0</v>
      </c>
      <c r="T595" s="1130">
        <v>0</v>
      </c>
      <c r="U595" s="1130">
        <v>0</v>
      </c>
      <c r="V595" s="1130">
        <v>0</v>
      </c>
      <c r="W595" s="1127">
        <v>0</v>
      </c>
      <c r="X595" s="1130">
        <v>3.7000141143798827E-2</v>
      </c>
      <c r="Y595" s="735">
        <v>0.37</v>
      </c>
      <c r="Z595" s="1131">
        <v>3.7000141143798827E-2</v>
      </c>
      <c r="AA595" s="1131">
        <v>0</v>
      </c>
      <c r="AB595" s="1131">
        <v>0.11469997882843018</v>
      </c>
      <c r="AC595" s="1131">
        <v>0</v>
      </c>
      <c r="AD595" s="1131">
        <v>-7.7699837684631345E-2</v>
      </c>
      <c r="AE595" s="1131">
        <v>0</v>
      </c>
      <c r="AF595" s="126"/>
      <c r="AG595" s="126"/>
      <c r="AH595" s="126"/>
      <c r="AI595" s="126"/>
      <c r="AJ595" s="126"/>
      <c r="AK595" s="126"/>
      <c r="AL595" s="126">
        <v>595</v>
      </c>
    </row>
    <row r="596" spans="1:38">
      <c r="A596" s="721" t="s">
        <v>1891</v>
      </c>
      <c r="B596" s="722">
        <v>14</v>
      </c>
      <c r="C596" s="722">
        <v>1410</v>
      </c>
      <c r="D596" s="722">
        <v>141005</v>
      </c>
      <c r="E596" s="721">
        <v>1410059833</v>
      </c>
      <c r="F596" s="721" t="s">
        <v>4035</v>
      </c>
      <c r="G596" s="1127">
        <v>305914137</v>
      </c>
      <c r="H596" s="1128">
        <v>0</v>
      </c>
      <c r="I596" s="1128">
        <v>305914137</v>
      </c>
      <c r="J596" s="1128">
        <v>0</v>
      </c>
      <c r="K596" s="1128">
        <v>0</v>
      </c>
      <c r="L596" s="1128">
        <v>0</v>
      </c>
      <c r="M596" s="1128">
        <v>0</v>
      </c>
      <c r="N596" s="1129">
        <v>0</v>
      </c>
      <c r="O596" s="1128">
        <v>0</v>
      </c>
      <c r="P596" s="1127">
        <v>0</v>
      </c>
      <c r="Q596" s="1127">
        <v>0</v>
      </c>
      <c r="R596" s="1127">
        <v>0</v>
      </c>
      <c r="S596" s="1127">
        <v>0</v>
      </c>
      <c r="T596" s="1130">
        <v>0</v>
      </c>
      <c r="U596" s="1130">
        <v>0</v>
      </c>
      <c r="V596" s="1130">
        <v>0</v>
      </c>
      <c r="W596" s="1127">
        <v>0</v>
      </c>
      <c r="X596" s="1130">
        <v>0</v>
      </c>
      <c r="Y596" s="735">
        <v>0</v>
      </c>
      <c r="Z596" s="1131">
        <v>0</v>
      </c>
      <c r="AA596" s="1131">
        <v>0</v>
      </c>
      <c r="AB596" s="1131">
        <v>0</v>
      </c>
      <c r="AC596" s="1131">
        <v>0</v>
      </c>
      <c r="AD596" s="1131">
        <v>0</v>
      </c>
      <c r="AE596" s="1131">
        <v>0</v>
      </c>
      <c r="AF596" s="126"/>
      <c r="AG596" s="126"/>
      <c r="AH596" s="126"/>
      <c r="AI596" s="126"/>
      <c r="AJ596" s="126"/>
      <c r="AK596" s="126"/>
      <c r="AL596" s="126">
        <v>596</v>
      </c>
    </row>
    <row r="597" spans="1:38">
      <c r="A597" s="721" t="s">
        <v>1852</v>
      </c>
      <c r="B597" s="722">
        <v>14</v>
      </c>
      <c r="C597" s="722">
        <v>1410</v>
      </c>
      <c r="D597" s="722">
        <v>141005</v>
      </c>
      <c r="E597" s="721">
        <v>1410059900</v>
      </c>
      <c r="F597" s="721" t="s">
        <v>4025</v>
      </c>
      <c r="G597" s="1127">
        <v>-55558180650</v>
      </c>
      <c r="H597" s="1128">
        <v>0</v>
      </c>
      <c r="I597" s="1128">
        <v>-55558180650.07</v>
      </c>
      <c r="J597" s="1128">
        <v>-6.999969482421875E-2</v>
      </c>
      <c r="K597" s="1128">
        <v>0</v>
      </c>
      <c r="L597" s="1128">
        <v>0</v>
      </c>
      <c r="M597" s="1128">
        <v>-6.999969482421875E-2</v>
      </c>
      <c r="N597" s="1129">
        <v>0</v>
      </c>
      <c r="O597" s="1128">
        <v>-6.999969482421875E-2</v>
      </c>
      <c r="P597" s="1127">
        <v>-2.5899887084960938E-2</v>
      </c>
      <c r="Q597" s="1127">
        <v>0</v>
      </c>
      <c r="R597" s="1127">
        <v>0</v>
      </c>
      <c r="S597" s="1127">
        <v>0</v>
      </c>
      <c r="T597" s="1130">
        <v>0</v>
      </c>
      <c r="U597" s="1130">
        <v>0</v>
      </c>
      <c r="V597" s="1130">
        <v>0</v>
      </c>
      <c r="W597" s="1127">
        <v>0</v>
      </c>
      <c r="X597" s="1130">
        <v>-2.5899887084960938E-2</v>
      </c>
      <c r="Y597" s="735">
        <v>0.37</v>
      </c>
      <c r="Z597" s="1131">
        <v>0</v>
      </c>
      <c r="AA597" s="1131">
        <v>-2.5899887084960938E-2</v>
      </c>
      <c r="AB597" s="1131">
        <v>0</v>
      </c>
      <c r="AC597" s="1131">
        <v>-3.7007904052734374E-3</v>
      </c>
      <c r="AD597" s="1131">
        <v>0</v>
      </c>
      <c r="AE597" s="1131">
        <v>-2.2199096679687499E-2</v>
      </c>
      <c r="AF597" s="126"/>
      <c r="AG597" s="126"/>
      <c r="AH597" s="126"/>
      <c r="AI597" s="126"/>
      <c r="AJ597" s="126"/>
      <c r="AK597" s="126"/>
      <c r="AL597" s="126">
        <v>597</v>
      </c>
    </row>
    <row r="598" spans="1:38">
      <c r="A598" s="721" t="s">
        <v>1852</v>
      </c>
      <c r="B598" s="722">
        <v>14</v>
      </c>
      <c r="C598" s="722">
        <v>1410</v>
      </c>
      <c r="D598" s="722">
        <v>141005</v>
      </c>
      <c r="E598" s="721">
        <v>1410059901</v>
      </c>
      <c r="F598" s="721" t="s">
        <v>632</v>
      </c>
      <c r="G598" s="1127">
        <v>4977161707</v>
      </c>
      <c r="H598" s="1128">
        <v>0</v>
      </c>
      <c r="I598" s="1128">
        <v>4977161706.6400003</v>
      </c>
      <c r="J598" s="1128">
        <v>-0.35999965667724609</v>
      </c>
      <c r="K598" s="1128">
        <v>0</v>
      </c>
      <c r="L598" s="1128">
        <v>0</v>
      </c>
      <c r="M598" s="1128">
        <v>-0.35999965667724609</v>
      </c>
      <c r="N598" s="1129">
        <v>0</v>
      </c>
      <c r="O598" s="1128">
        <v>-0.35999965667724609</v>
      </c>
      <c r="P598" s="1127">
        <v>-0.13319987297058106</v>
      </c>
      <c r="Q598" s="1127">
        <v>0</v>
      </c>
      <c r="R598" s="1127">
        <v>0</v>
      </c>
      <c r="S598" s="1127">
        <v>0</v>
      </c>
      <c r="T598" s="1130">
        <v>0</v>
      </c>
      <c r="U598" s="1130">
        <v>0</v>
      </c>
      <c r="V598" s="1130">
        <v>0</v>
      </c>
      <c r="W598" s="1127">
        <v>0</v>
      </c>
      <c r="X598" s="1130">
        <v>-0.13319987297058106</v>
      </c>
      <c r="Y598" s="735">
        <v>0.37</v>
      </c>
      <c r="Z598" s="1131">
        <v>0</v>
      </c>
      <c r="AA598" s="1131">
        <v>-0.13319987297058106</v>
      </c>
      <c r="AB598" s="1131">
        <v>0</v>
      </c>
      <c r="AC598" s="1131">
        <v>-0.15169994354248045</v>
      </c>
      <c r="AD598" s="1131">
        <v>0</v>
      </c>
      <c r="AE598" s="1131">
        <v>1.8500070571899396E-2</v>
      </c>
      <c r="AF598" s="126"/>
      <c r="AG598" s="126"/>
      <c r="AH598" s="126"/>
      <c r="AI598" s="126"/>
      <c r="AJ598" s="126"/>
      <c r="AK598" s="126"/>
      <c r="AL598" s="126">
        <v>598</v>
      </c>
    </row>
    <row r="599" spans="1:38">
      <c r="A599" s="721" t="s">
        <v>1852</v>
      </c>
      <c r="B599" s="722">
        <v>14</v>
      </c>
      <c r="C599" s="722">
        <v>1410</v>
      </c>
      <c r="D599" s="722">
        <v>141005</v>
      </c>
      <c r="E599" s="721">
        <v>1410059902</v>
      </c>
      <c r="F599" s="721" t="s">
        <v>4036</v>
      </c>
      <c r="G599" s="1127">
        <v>9593430849</v>
      </c>
      <c r="H599" s="1128">
        <v>0</v>
      </c>
      <c r="I599" s="1128">
        <v>9593430848.9400005</v>
      </c>
      <c r="J599" s="1128">
        <v>-5.9999465942382813E-2</v>
      </c>
      <c r="K599" s="1128">
        <v>0</v>
      </c>
      <c r="L599" s="1128">
        <v>0</v>
      </c>
      <c r="M599" s="1128">
        <v>-5.9999465942382813E-2</v>
      </c>
      <c r="N599" s="1129">
        <v>0</v>
      </c>
      <c r="O599" s="1128">
        <v>-5.9999465942382813E-2</v>
      </c>
      <c r="P599" s="1127">
        <v>-2.2199802398681641E-2</v>
      </c>
      <c r="Q599" s="1127">
        <v>0</v>
      </c>
      <c r="R599" s="1127">
        <v>0</v>
      </c>
      <c r="S599" s="1127">
        <v>0</v>
      </c>
      <c r="T599" s="1130">
        <v>0</v>
      </c>
      <c r="U599" s="1130">
        <v>0</v>
      </c>
      <c r="V599" s="1130">
        <v>0</v>
      </c>
      <c r="W599" s="1127">
        <v>0</v>
      </c>
      <c r="X599" s="1130">
        <v>-2.2199802398681641E-2</v>
      </c>
      <c r="Y599" s="735">
        <v>0.37</v>
      </c>
      <c r="Z599" s="1131">
        <v>0</v>
      </c>
      <c r="AA599" s="1131">
        <v>-2.2199802398681641E-2</v>
      </c>
      <c r="AB599" s="1131">
        <v>0</v>
      </c>
      <c r="AC599" s="1131">
        <v>-0.13320000529289244</v>
      </c>
      <c r="AD599" s="1131">
        <v>0</v>
      </c>
      <c r="AE599" s="1131">
        <v>0.11100020289421081</v>
      </c>
      <c r="AF599" s="126"/>
      <c r="AG599" s="126"/>
      <c r="AH599" s="126"/>
      <c r="AI599" s="126"/>
      <c r="AJ599" s="126"/>
      <c r="AK599" s="126"/>
      <c r="AL599" s="126">
        <v>599</v>
      </c>
    </row>
    <row r="600" spans="1:38">
      <c r="A600" s="721" t="s">
        <v>1891</v>
      </c>
      <c r="B600" s="722">
        <v>14</v>
      </c>
      <c r="C600" s="722">
        <v>1410</v>
      </c>
      <c r="D600" s="722">
        <v>141005</v>
      </c>
      <c r="E600" s="721">
        <v>1410059903</v>
      </c>
      <c r="F600" s="721" t="s">
        <v>1903</v>
      </c>
      <c r="G600" s="1127">
        <v>101474641</v>
      </c>
      <c r="H600" s="1128">
        <v>0</v>
      </c>
      <c r="I600" s="1128">
        <v>101474640.95999999</v>
      </c>
      <c r="J600" s="1128">
        <v>-4.0000006556510925E-2</v>
      </c>
      <c r="K600" s="1128">
        <v>0</v>
      </c>
      <c r="L600" s="1128">
        <v>0</v>
      </c>
      <c r="M600" s="1128">
        <v>-4.0000006556510925E-2</v>
      </c>
      <c r="N600" s="1129">
        <v>0</v>
      </c>
      <c r="O600" s="1128">
        <v>-4.0000006556510925E-2</v>
      </c>
      <c r="P600" s="1127">
        <v>-1.4800002425909042E-2</v>
      </c>
      <c r="Q600" s="1127">
        <v>0</v>
      </c>
      <c r="R600" s="1127">
        <v>0</v>
      </c>
      <c r="S600" s="1127">
        <v>0</v>
      </c>
      <c r="T600" s="1130">
        <v>0</v>
      </c>
      <c r="U600" s="1130">
        <v>0</v>
      </c>
      <c r="V600" s="1130">
        <v>0</v>
      </c>
      <c r="W600" s="1127">
        <v>0</v>
      </c>
      <c r="X600" s="1130">
        <v>-1.4800002425909042E-2</v>
      </c>
      <c r="Y600" s="735">
        <v>0.37</v>
      </c>
      <c r="Z600" s="1131">
        <v>0</v>
      </c>
      <c r="AA600" s="1131">
        <v>-1.4800002425909042E-2</v>
      </c>
      <c r="AB600" s="1131">
        <v>0</v>
      </c>
      <c r="AC600" s="1131">
        <v>0</v>
      </c>
      <c r="AD600" s="1131">
        <v>0</v>
      </c>
      <c r="AE600" s="1131">
        <v>-1.4800002425909042E-2</v>
      </c>
      <c r="AF600" s="126"/>
      <c r="AG600" s="126"/>
      <c r="AH600" s="126"/>
      <c r="AI600" s="126"/>
      <c r="AJ600" s="126"/>
      <c r="AK600" s="126"/>
      <c r="AL600" s="126">
        <v>600</v>
      </c>
    </row>
    <row r="601" spans="1:38">
      <c r="A601" s="721" t="s">
        <v>1852</v>
      </c>
      <c r="B601" s="722">
        <v>14</v>
      </c>
      <c r="C601" s="722">
        <v>1410</v>
      </c>
      <c r="D601" s="722">
        <v>141005</v>
      </c>
      <c r="E601" s="721">
        <v>1410059904</v>
      </c>
      <c r="F601" s="721" t="s">
        <v>634</v>
      </c>
      <c r="G601" s="1127">
        <v>16297726485</v>
      </c>
      <c r="H601" s="1128">
        <v>0</v>
      </c>
      <c r="I601" s="1128">
        <v>16297726485.23</v>
      </c>
      <c r="J601" s="1128">
        <v>0.22999954223632813</v>
      </c>
      <c r="K601" s="1128">
        <v>0</v>
      </c>
      <c r="L601" s="1128">
        <v>0.22999954223632813</v>
      </c>
      <c r="M601" s="1128">
        <v>0</v>
      </c>
      <c r="N601" s="1129">
        <v>0</v>
      </c>
      <c r="O601" s="1128">
        <v>0.22999954223632813</v>
      </c>
      <c r="P601" s="1127">
        <v>8.5099830627441406E-2</v>
      </c>
      <c r="Q601" s="1127">
        <v>0</v>
      </c>
      <c r="R601" s="1127">
        <v>0</v>
      </c>
      <c r="S601" s="1127">
        <v>0</v>
      </c>
      <c r="T601" s="1130">
        <v>0</v>
      </c>
      <c r="U601" s="1130">
        <v>0</v>
      </c>
      <c r="V601" s="1130">
        <v>0</v>
      </c>
      <c r="W601" s="1127">
        <v>0</v>
      </c>
      <c r="X601" s="1130">
        <v>8.5099830627441406E-2</v>
      </c>
      <c r="Y601" s="735">
        <v>0.37</v>
      </c>
      <c r="Z601" s="1131">
        <v>8.5099830627441406E-2</v>
      </c>
      <c r="AA601" s="1131">
        <v>0</v>
      </c>
      <c r="AB601" s="1131">
        <v>7.3999929428100589E-2</v>
      </c>
      <c r="AC601" s="1131">
        <v>0</v>
      </c>
      <c r="AD601" s="1131">
        <v>1.1099901199340817E-2</v>
      </c>
      <c r="AE601" s="1131">
        <v>0</v>
      </c>
      <c r="AF601" s="126"/>
      <c r="AG601" s="126"/>
      <c r="AH601" s="126"/>
      <c r="AI601" s="126"/>
      <c r="AJ601" s="126"/>
      <c r="AK601" s="126"/>
      <c r="AL601" s="126">
        <v>601</v>
      </c>
    </row>
    <row r="602" spans="1:38">
      <c r="A602" s="721" t="s">
        <v>1852</v>
      </c>
      <c r="B602" s="722">
        <v>14</v>
      </c>
      <c r="C602" s="722">
        <v>1410</v>
      </c>
      <c r="D602" s="722">
        <v>141005</v>
      </c>
      <c r="E602" s="721">
        <v>1410059905</v>
      </c>
      <c r="F602" s="721" t="s">
        <v>3173</v>
      </c>
      <c r="G602" s="1127">
        <v>1156076767</v>
      </c>
      <c r="H602" s="1128">
        <v>0</v>
      </c>
      <c r="I602" s="1128">
        <v>1156076766.5599999</v>
      </c>
      <c r="J602" s="1128">
        <v>-0.44000005722045898</v>
      </c>
      <c r="K602" s="1128">
        <v>0</v>
      </c>
      <c r="L602" s="1128">
        <v>0</v>
      </c>
      <c r="M602" s="1128">
        <v>-0.44000005722045898</v>
      </c>
      <c r="N602" s="1129">
        <v>0</v>
      </c>
      <c r="O602" s="1128">
        <v>-0.44000005722045898</v>
      </c>
      <c r="P602" s="1127">
        <v>-0.16280002117156983</v>
      </c>
      <c r="Q602" s="1127">
        <v>0</v>
      </c>
      <c r="R602" s="1127">
        <v>0</v>
      </c>
      <c r="S602" s="1127">
        <v>0</v>
      </c>
      <c r="T602" s="1130">
        <v>0</v>
      </c>
      <c r="U602" s="1130">
        <v>0</v>
      </c>
      <c r="V602" s="1130">
        <v>0</v>
      </c>
      <c r="W602" s="1127">
        <v>0</v>
      </c>
      <c r="X602" s="1130">
        <v>-0.16280002117156983</v>
      </c>
      <c r="Y602" s="735">
        <v>0.37</v>
      </c>
      <c r="Z602" s="1131">
        <v>0</v>
      </c>
      <c r="AA602" s="1131">
        <v>-0.16280002117156983</v>
      </c>
      <c r="AB602" s="1131">
        <v>0</v>
      </c>
      <c r="AC602" s="1131">
        <v>-0.10729998588562012</v>
      </c>
      <c r="AD602" s="1131">
        <v>0</v>
      </c>
      <c r="AE602" s="1131">
        <v>-5.5500035285949711E-2</v>
      </c>
      <c r="AF602" s="126"/>
      <c r="AG602" s="126"/>
      <c r="AH602" s="126"/>
      <c r="AI602" s="126"/>
      <c r="AJ602" s="126"/>
      <c r="AK602" s="126"/>
      <c r="AL602" s="126">
        <v>602</v>
      </c>
    </row>
    <row r="603" spans="1:38">
      <c r="A603" s="721" t="s">
        <v>1852</v>
      </c>
      <c r="B603" s="722">
        <v>14</v>
      </c>
      <c r="C603" s="722">
        <v>1410</v>
      </c>
      <c r="D603" s="722">
        <v>141005</v>
      </c>
      <c r="E603" s="721">
        <v>1410059907</v>
      </c>
      <c r="F603" s="721" t="s">
        <v>664</v>
      </c>
      <c r="G603" s="1127">
        <v>49579359332</v>
      </c>
      <c r="H603" s="1128">
        <v>0</v>
      </c>
      <c r="I603" s="1128">
        <v>49579359331.5</v>
      </c>
      <c r="J603" s="1128">
        <v>-0.5</v>
      </c>
      <c r="K603" s="1128">
        <v>0</v>
      </c>
      <c r="L603" s="1128">
        <v>0</v>
      </c>
      <c r="M603" s="1128">
        <v>-0.5</v>
      </c>
      <c r="N603" s="1129">
        <v>0</v>
      </c>
      <c r="O603" s="1128">
        <v>-0.5</v>
      </c>
      <c r="P603" s="1127">
        <v>-0.185</v>
      </c>
      <c r="Q603" s="1127">
        <v>0</v>
      </c>
      <c r="R603" s="1127">
        <v>0</v>
      </c>
      <c r="S603" s="1127">
        <v>0</v>
      </c>
      <c r="T603" s="1130">
        <v>0</v>
      </c>
      <c r="U603" s="1130">
        <v>0</v>
      </c>
      <c r="V603" s="1130">
        <v>0</v>
      </c>
      <c r="W603" s="1127">
        <v>0</v>
      </c>
      <c r="X603" s="1130">
        <v>-0.185</v>
      </c>
      <c r="Y603" s="735">
        <v>0.37</v>
      </c>
      <c r="Z603" s="1131">
        <v>0</v>
      </c>
      <c r="AA603" s="1131">
        <v>-0.185</v>
      </c>
      <c r="AB603" s="1131">
        <v>0</v>
      </c>
      <c r="AC603" s="1131">
        <v>-4.0700225830078124E-2</v>
      </c>
      <c r="AD603" s="1131">
        <v>0</v>
      </c>
      <c r="AE603" s="1131">
        <v>-0.14429977416992187</v>
      </c>
      <c r="AF603" s="126"/>
      <c r="AG603" s="126"/>
      <c r="AH603" s="126"/>
      <c r="AI603" s="126"/>
      <c r="AJ603" s="126"/>
      <c r="AK603" s="126"/>
      <c r="AL603" s="126">
        <v>603</v>
      </c>
    </row>
    <row r="604" spans="1:38">
      <c r="A604" s="721" t="s">
        <v>1852</v>
      </c>
      <c r="B604" s="722">
        <v>14</v>
      </c>
      <c r="C604" s="722">
        <v>1410</v>
      </c>
      <c r="D604" s="722">
        <v>141005</v>
      </c>
      <c r="E604" s="721">
        <v>1410059908</v>
      </c>
      <c r="F604" s="721" t="s">
        <v>627</v>
      </c>
      <c r="G604" s="1127">
        <v>-45280325367</v>
      </c>
      <c r="H604" s="1128">
        <v>0</v>
      </c>
      <c r="I604" s="1128">
        <v>-45280325367.190002</v>
      </c>
      <c r="J604" s="1128">
        <v>-0.19000244140625</v>
      </c>
      <c r="K604" s="1128">
        <v>0</v>
      </c>
      <c r="L604" s="1128">
        <v>0</v>
      </c>
      <c r="M604" s="1128">
        <v>-0.19000244140625</v>
      </c>
      <c r="N604" s="1129">
        <v>0</v>
      </c>
      <c r="O604" s="1128">
        <v>-0.19000244140625</v>
      </c>
      <c r="P604" s="1127">
        <v>-7.0300903320312497E-2</v>
      </c>
      <c r="Q604" s="1127">
        <v>0</v>
      </c>
      <c r="R604" s="1127">
        <v>0</v>
      </c>
      <c r="S604" s="1127">
        <v>0</v>
      </c>
      <c r="T604" s="1130">
        <v>0</v>
      </c>
      <c r="U604" s="1130">
        <v>0</v>
      </c>
      <c r="V604" s="1130">
        <v>0</v>
      </c>
      <c r="W604" s="1127">
        <v>0</v>
      </c>
      <c r="X604" s="1130">
        <v>-7.0300903320312497E-2</v>
      </c>
      <c r="Y604" s="735">
        <v>0.37</v>
      </c>
      <c r="Z604" s="1131">
        <v>0</v>
      </c>
      <c r="AA604" s="1131">
        <v>-7.0300903320312497E-2</v>
      </c>
      <c r="AB604" s="1131">
        <v>0</v>
      </c>
      <c r="AC604" s="1131">
        <v>-0.13320022583007812</v>
      </c>
      <c r="AD604" s="1131">
        <v>0</v>
      </c>
      <c r="AE604" s="1131">
        <v>6.2899322509765626E-2</v>
      </c>
      <c r="AF604" s="126"/>
      <c r="AG604" s="126"/>
      <c r="AH604" s="126"/>
      <c r="AI604" s="126"/>
      <c r="AJ604" s="126"/>
      <c r="AK604" s="126"/>
      <c r="AL604" s="126">
        <v>604</v>
      </c>
    </row>
    <row r="605" spans="1:38">
      <c r="A605" s="721" t="s">
        <v>1852</v>
      </c>
      <c r="B605" s="722">
        <v>14</v>
      </c>
      <c r="C605" s="722">
        <v>1410</v>
      </c>
      <c r="D605" s="722">
        <v>141005</v>
      </c>
      <c r="E605" s="721">
        <v>1410059909</v>
      </c>
      <c r="F605" s="721" t="s">
        <v>4037</v>
      </c>
      <c r="G605" s="1127">
        <v>-13057087026</v>
      </c>
      <c r="H605" s="1128">
        <v>0</v>
      </c>
      <c r="I605" s="1128">
        <v>-13057087026.200001</v>
      </c>
      <c r="J605" s="1128">
        <v>-0.20000076293945313</v>
      </c>
      <c r="K605" s="1128">
        <v>0</v>
      </c>
      <c r="L605" s="1128">
        <v>0</v>
      </c>
      <c r="M605" s="1128">
        <v>-0.20000076293945313</v>
      </c>
      <c r="N605" s="1129">
        <v>0</v>
      </c>
      <c r="O605" s="1128">
        <v>-0.20000076293945313</v>
      </c>
      <c r="P605" s="1127">
        <v>-7.4000282287597655E-2</v>
      </c>
      <c r="Q605" s="1127">
        <v>0</v>
      </c>
      <c r="R605" s="1127">
        <v>0</v>
      </c>
      <c r="S605" s="1127">
        <v>0</v>
      </c>
      <c r="T605" s="1130">
        <v>0</v>
      </c>
      <c r="U605" s="1130">
        <v>0</v>
      </c>
      <c r="V605" s="1130">
        <v>0</v>
      </c>
      <c r="W605" s="1127">
        <v>0</v>
      </c>
      <c r="X605" s="1130">
        <v>-7.4000282287597655E-2</v>
      </c>
      <c r="Y605" s="735">
        <v>0.37</v>
      </c>
      <c r="Z605" s="1131">
        <v>0</v>
      </c>
      <c r="AA605" s="1131">
        <v>-7.4000282287597655E-2</v>
      </c>
      <c r="AB605" s="1131">
        <v>0</v>
      </c>
      <c r="AC605" s="1131">
        <v>-0.10360007762908935</v>
      </c>
      <c r="AD605" s="1131">
        <v>0</v>
      </c>
      <c r="AE605" s="1131">
        <v>2.9599795341491694E-2</v>
      </c>
      <c r="AF605" s="126"/>
      <c r="AG605" s="126"/>
      <c r="AH605" s="126"/>
      <c r="AI605" s="126"/>
      <c r="AJ605" s="126"/>
      <c r="AK605" s="126"/>
      <c r="AL605" s="126">
        <v>605</v>
      </c>
    </row>
    <row r="606" spans="1:38">
      <c r="A606" s="721" t="s">
        <v>1891</v>
      </c>
      <c r="B606" s="722">
        <v>14</v>
      </c>
      <c r="C606" s="722">
        <v>1410</v>
      </c>
      <c r="D606" s="722">
        <v>141005</v>
      </c>
      <c r="E606" s="721">
        <v>1410059910</v>
      </c>
      <c r="F606" s="721" t="s">
        <v>1903</v>
      </c>
      <c r="G606" s="1127">
        <v>-101474641</v>
      </c>
      <c r="H606" s="1128">
        <v>0</v>
      </c>
      <c r="I606" s="1128">
        <v>-101474640.95999999</v>
      </c>
      <c r="J606" s="1128">
        <v>4.0000006556510925E-2</v>
      </c>
      <c r="K606" s="1128">
        <v>0</v>
      </c>
      <c r="L606" s="1128">
        <v>4.0000006556510925E-2</v>
      </c>
      <c r="M606" s="1128">
        <v>0</v>
      </c>
      <c r="N606" s="1129">
        <v>0</v>
      </c>
      <c r="O606" s="1128">
        <v>4.0000006556510925E-2</v>
      </c>
      <c r="P606" s="1127">
        <v>1.4800002425909042E-2</v>
      </c>
      <c r="Q606" s="1127">
        <v>0</v>
      </c>
      <c r="R606" s="1127">
        <v>0</v>
      </c>
      <c r="S606" s="1127">
        <v>0</v>
      </c>
      <c r="T606" s="1130">
        <v>0</v>
      </c>
      <c r="U606" s="1130">
        <v>0</v>
      </c>
      <c r="V606" s="1130">
        <v>0</v>
      </c>
      <c r="W606" s="1127">
        <v>0</v>
      </c>
      <c r="X606" s="1130">
        <v>1.4800002425909042E-2</v>
      </c>
      <c r="Y606" s="735">
        <v>0.37</v>
      </c>
      <c r="Z606" s="1131">
        <v>1.4800002425909042E-2</v>
      </c>
      <c r="AA606" s="1131">
        <v>0</v>
      </c>
      <c r="AB606" s="1131">
        <v>0</v>
      </c>
      <c r="AC606" s="1131">
        <v>0</v>
      </c>
      <c r="AD606" s="1131">
        <v>1.4800002425909042E-2</v>
      </c>
      <c r="AE606" s="1131">
        <v>0</v>
      </c>
      <c r="AF606" s="126"/>
      <c r="AG606" s="126"/>
      <c r="AH606" s="126"/>
      <c r="AI606" s="126"/>
      <c r="AJ606" s="126"/>
      <c r="AK606" s="126"/>
      <c r="AL606" s="126">
        <v>606</v>
      </c>
    </row>
    <row r="607" spans="1:38">
      <c r="A607" s="721" t="s">
        <v>1852</v>
      </c>
      <c r="B607" s="722">
        <v>14</v>
      </c>
      <c r="C607" s="722">
        <v>1410</v>
      </c>
      <c r="D607" s="722">
        <v>141005</v>
      </c>
      <c r="E607" s="721">
        <v>1410059911</v>
      </c>
      <c r="F607" s="721" t="s">
        <v>637</v>
      </c>
      <c r="G607" s="1127">
        <v>-46785214898</v>
      </c>
      <c r="H607" s="1128">
        <v>0</v>
      </c>
      <c r="I607" s="1128">
        <v>-46785214898.25</v>
      </c>
      <c r="J607" s="1128">
        <v>-0.25</v>
      </c>
      <c r="K607" s="1128">
        <v>0</v>
      </c>
      <c r="L607" s="1128">
        <v>0</v>
      </c>
      <c r="M607" s="1128">
        <v>-0.25</v>
      </c>
      <c r="N607" s="1129">
        <v>0</v>
      </c>
      <c r="O607" s="1128">
        <v>-0.25</v>
      </c>
      <c r="P607" s="1127">
        <v>-9.2499999999999999E-2</v>
      </c>
      <c r="Q607" s="1127">
        <v>0</v>
      </c>
      <c r="R607" s="1127">
        <v>0</v>
      </c>
      <c r="S607" s="1127">
        <v>0</v>
      </c>
      <c r="T607" s="1130">
        <v>0</v>
      </c>
      <c r="U607" s="1130">
        <v>0</v>
      </c>
      <c r="V607" s="1130">
        <v>0</v>
      </c>
      <c r="W607" s="1127">
        <v>0</v>
      </c>
      <c r="X607" s="1130">
        <v>-9.2499999999999999E-2</v>
      </c>
      <c r="Y607" s="735">
        <v>0.37</v>
      </c>
      <c r="Z607" s="1131">
        <v>0</v>
      </c>
      <c r="AA607" s="1131">
        <v>-9.2499999999999999E-2</v>
      </c>
      <c r="AB607" s="1131">
        <v>0</v>
      </c>
      <c r="AC607" s="1131">
        <v>-9.9898757934570315E-2</v>
      </c>
      <c r="AD607" s="1131">
        <v>0</v>
      </c>
      <c r="AE607" s="1131">
        <v>7.3987579345703158E-3</v>
      </c>
      <c r="AF607" s="126"/>
      <c r="AG607" s="126"/>
      <c r="AH607" s="126"/>
      <c r="AI607" s="126"/>
      <c r="AJ607" s="126"/>
      <c r="AK607" s="126"/>
      <c r="AL607" s="126">
        <v>607</v>
      </c>
    </row>
    <row r="608" spans="1:38">
      <c r="A608" s="721" t="s">
        <v>1852</v>
      </c>
      <c r="B608" s="722">
        <v>14</v>
      </c>
      <c r="C608" s="722">
        <v>1410</v>
      </c>
      <c r="D608" s="722">
        <v>141005</v>
      </c>
      <c r="E608" s="721">
        <v>1410059912</v>
      </c>
      <c r="F608" s="721" t="s">
        <v>638</v>
      </c>
      <c r="G608" s="1127">
        <v>-1156076769</v>
      </c>
      <c r="H608" s="1128">
        <v>0</v>
      </c>
      <c r="I608" s="1128">
        <v>-1156076769.3900001</v>
      </c>
      <c r="J608" s="1128">
        <v>-0.3900001049041748</v>
      </c>
      <c r="K608" s="1128">
        <v>0</v>
      </c>
      <c r="L608" s="1128">
        <v>0</v>
      </c>
      <c r="M608" s="1128">
        <v>-0.3900001049041748</v>
      </c>
      <c r="N608" s="1129">
        <v>0</v>
      </c>
      <c r="O608" s="1128">
        <v>-0.3900001049041748</v>
      </c>
      <c r="P608" s="1127">
        <v>-0.14430003881454467</v>
      </c>
      <c r="Q608" s="1127">
        <v>0</v>
      </c>
      <c r="R608" s="1127">
        <v>0</v>
      </c>
      <c r="S608" s="1127">
        <v>0</v>
      </c>
      <c r="T608" s="1130">
        <v>0</v>
      </c>
      <c r="U608" s="1130">
        <v>0</v>
      </c>
      <c r="V608" s="1130">
        <v>0</v>
      </c>
      <c r="W608" s="1127">
        <v>0</v>
      </c>
      <c r="X608" s="1130">
        <v>-0.14430003881454467</v>
      </c>
      <c r="Y608" s="735">
        <v>0.37</v>
      </c>
      <c r="Z608" s="1131">
        <v>0</v>
      </c>
      <c r="AA608" s="1131">
        <v>-0.14430003881454467</v>
      </c>
      <c r="AB608" s="1131">
        <v>0.11100007057189941</v>
      </c>
      <c r="AC608" s="1131">
        <v>0</v>
      </c>
      <c r="AD608" s="1131">
        <v>-0.11100007057189941</v>
      </c>
      <c r="AE608" s="1131">
        <v>-0.14430003881454467</v>
      </c>
      <c r="AF608" s="126"/>
      <c r="AG608" s="126"/>
      <c r="AH608" s="126"/>
      <c r="AI608" s="126"/>
      <c r="AJ608" s="126"/>
      <c r="AK608" s="126"/>
      <c r="AL608" s="126">
        <v>608</v>
      </c>
    </row>
    <row r="609" spans="1:38">
      <c r="A609" s="721" t="s">
        <v>1852</v>
      </c>
      <c r="B609" s="722">
        <v>14</v>
      </c>
      <c r="C609" s="722">
        <v>1410</v>
      </c>
      <c r="D609" s="722">
        <v>141005</v>
      </c>
      <c r="E609" s="721">
        <v>1410059913</v>
      </c>
      <c r="F609" s="721" t="s">
        <v>4038</v>
      </c>
      <c r="G609" s="1127">
        <v>0</v>
      </c>
      <c r="H609" s="1128">
        <v>0</v>
      </c>
      <c r="I609" s="1128">
        <v>0</v>
      </c>
      <c r="J609" s="1128">
        <v>0</v>
      </c>
      <c r="K609" s="1128">
        <v>0</v>
      </c>
      <c r="L609" s="1128">
        <v>0</v>
      </c>
      <c r="M609" s="1128">
        <v>0</v>
      </c>
      <c r="N609" s="1129">
        <v>0</v>
      </c>
      <c r="O609" s="1128">
        <v>0</v>
      </c>
      <c r="P609" s="1127">
        <v>0</v>
      </c>
      <c r="Q609" s="1127">
        <v>0</v>
      </c>
      <c r="R609" s="1127">
        <v>0</v>
      </c>
      <c r="S609" s="1127">
        <v>0</v>
      </c>
      <c r="T609" s="1130">
        <v>0</v>
      </c>
      <c r="U609" s="1130">
        <v>0</v>
      </c>
      <c r="V609" s="1130">
        <v>0</v>
      </c>
      <c r="W609" s="1127">
        <v>0</v>
      </c>
      <c r="X609" s="1130">
        <v>0</v>
      </c>
      <c r="Y609" s="735">
        <v>0</v>
      </c>
      <c r="Z609" s="1131">
        <v>0</v>
      </c>
      <c r="AA609" s="1131">
        <v>0</v>
      </c>
      <c r="AB609" s="1131">
        <v>0</v>
      </c>
      <c r="AC609" s="1131">
        <v>0</v>
      </c>
      <c r="AD609" s="1131">
        <v>0</v>
      </c>
      <c r="AE609" s="1131">
        <v>0</v>
      </c>
      <c r="AF609" s="126"/>
      <c r="AG609" s="126"/>
      <c r="AH609" s="126"/>
      <c r="AI609" s="126"/>
      <c r="AJ609" s="126"/>
      <c r="AK609" s="126"/>
      <c r="AL609" s="126">
        <v>609</v>
      </c>
    </row>
    <row r="610" spans="1:38">
      <c r="A610" s="721" t="s">
        <v>1852</v>
      </c>
      <c r="B610" s="722">
        <v>14</v>
      </c>
      <c r="C610" s="722">
        <v>1410</v>
      </c>
      <c r="D610" s="722">
        <v>141005</v>
      </c>
      <c r="E610" s="721">
        <v>1410059914</v>
      </c>
      <c r="F610" s="721" t="s">
        <v>630</v>
      </c>
      <c r="G610" s="1127">
        <v>-4691304419</v>
      </c>
      <c r="H610" s="1128">
        <v>0</v>
      </c>
      <c r="I610" s="1128">
        <v>-4691304419.1700001</v>
      </c>
      <c r="J610" s="1128">
        <v>-0.17000007629394531</v>
      </c>
      <c r="K610" s="1128">
        <v>0</v>
      </c>
      <c r="L610" s="1128">
        <v>0</v>
      </c>
      <c r="M610" s="1128">
        <v>-0.17000007629394531</v>
      </c>
      <c r="N610" s="1129">
        <v>0</v>
      </c>
      <c r="O610" s="1128">
        <v>-0.17000007629394531</v>
      </c>
      <c r="P610" s="1127">
        <v>-6.2900028228759772E-2</v>
      </c>
      <c r="Q610" s="1127">
        <v>0</v>
      </c>
      <c r="R610" s="1127">
        <v>0</v>
      </c>
      <c r="S610" s="1127">
        <v>0</v>
      </c>
      <c r="T610" s="1130">
        <v>0</v>
      </c>
      <c r="U610" s="1130">
        <v>0</v>
      </c>
      <c r="V610" s="1130">
        <v>0</v>
      </c>
      <c r="W610" s="1127">
        <v>0</v>
      </c>
      <c r="X610" s="1130">
        <v>-6.2900028228759772E-2</v>
      </c>
      <c r="Y610" s="735">
        <v>0.37000000000000005</v>
      </c>
      <c r="Z610" s="1131">
        <v>0</v>
      </c>
      <c r="AA610" s="1131">
        <v>-6.2900028228759772E-2</v>
      </c>
      <c r="AB610" s="1131">
        <v>0</v>
      </c>
      <c r="AC610" s="1131">
        <v>-9.2499999999999999E-2</v>
      </c>
      <c r="AD610" s="1131">
        <v>0</v>
      </c>
      <c r="AE610" s="1131">
        <v>2.9599971771240227E-2</v>
      </c>
      <c r="AF610" s="126"/>
      <c r="AG610" s="126"/>
      <c r="AH610" s="126"/>
      <c r="AI610" s="126"/>
      <c r="AJ610" s="126"/>
      <c r="AK610" s="126"/>
      <c r="AL610" s="126">
        <v>610</v>
      </c>
    </row>
    <row r="611" spans="1:38">
      <c r="A611" s="721" t="s">
        <v>1852</v>
      </c>
      <c r="B611" s="722">
        <v>14</v>
      </c>
      <c r="C611" s="722">
        <v>1410</v>
      </c>
      <c r="D611" s="722">
        <v>141005</v>
      </c>
      <c r="E611" s="721">
        <v>1410059915</v>
      </c>
      <c r="F611" s="721" t="s">
        <v>661</v>
      </c>
      <c r="G611" s="1127">
        <v>2048400765</v>
      </c>
      <c r="H611" s="1128">
        <v>0</v>
      </c>
      <c r="I611" s="1128">
        <v>2048400765.3</v>
      </c>
      <c r="J611" s="1128">
        <v>0.29999995231628418</v>
      </c>
      <c r="K611" s="1128">
        <v>0</v>
      </c>
      <c r="L611" s="1128">
        <v>0.29999995231628418</v>
      </c>
      <c r="M611" s="1128">
        <v>0</v>
      </c>
      <c r="N611" s="1129">
        <v>0</v>
      </c>
      <c r="O611" s="1128">
        <v>0.29999995231628418</v>
      </c>
      <c r="P611" s="1127">
        <v>0.11099998235702514</v>
      </c>
      <c r="Q611" s="1127">
        <v>0</v>
      </c>
      <c r="R611" s="1127">
        <v>0</v>
      </c>
      <c r="S611" s="1127">
        <v>0</v>
      </c>
      <c r="T611" s="1130">
        <v>0</v>
      </c>
      <c r="U611" s="1130">
        <v>0</v>
      </c>
      <c r="V611" s="1130">
        <v>0</v>
      </c>
      <c r="W611" s="1127">
        <v>0</v>
      </c>
      <c r="X611" s="1130">
        <v>0.11099998235702514</v>
      </c>
      <c r="Y611" s="735">
        <v>0.37</v>
      </c>
      <c r="Z611" s="1131">
        <v>0.11099998235702514</v>
      </c>
      <c r="AA611" s="1131">
        <v>0</v>
      </c>
      <c r="AB611" s="1131">
        <v>0.15540002822875976</v>
      </c>
      <c r="AC611" s="1131">
        <v>0</v>
      </c>
      <c r="AD611" s="1131">
        <v>-4.4400045871734614E-2</v>
      </c>
      <c r="AE611" s="1131">
        <v>0</v>
      </c>
      <c r="AF611" s="126"/>
      <c r="AG611" s="126"/>
      <c r="AH611" s="126"/>
      <c r="AI611" s="126"/>
      <c r="AJ611" s="126"/>
      <c r="AK611" s="126"/>
      <c r="AL611" s="126">
        <v>611</v>
      </c>
    </row>
    <row r="612" spans="1:38">
      <c r="A612" s="721" t="s">
        <v>1852</v>
      </c>
      <c r="B612" s="722">
        <v>14</v>
      </c>
      <c r="C612" s="722">
        <v>1410</v>
      </c>
      <c r="D612" s="722">
        <v>141010</v>
      </c>
      <c r="E612" s="721">
        <v>1410101892</v>
      </c>
      <c r="F612" s="721" t="s">
        <v>673</v>
      </c>
      <c r="G612" s="1127">
        <v>73057920000</v>
      </c>
      <c r="H612" s="1128">
        <v>0</v>
      </c>
      <c r="I612" s="1128">
        <v>73057920000</v>
      </c>
      <c r="J612" s="1128">
        <v>0</v>
      </c>
      <c r="K612" s="1128">
        <v>0</v>
      </c>
      <c r="L612" s="1128">
        <v>0</v>
      </c>
      <c r="M612" s="1128">
        <v>0</v>
      </c>
      <c r="N612" s="1129">
        <v>0</v>
      </c>
      <c r="O612" s="1128">
        <v>0</v>
      </c>
      <c r="P612" s="1127">
        <v>0</v>
      </c>
      <c r="Q612" s="1127">
        <v>0</v>
      </c>
      <c r="R612" s="1127">
        <v>0</v>
      </c>
      <c r="S612" s="1127">
        <v>0</v>
      </c>
      <c r="T612" s="1130">
        <v>0</v>
      </c>
      <c r="U612" s="1130">
        <v>0</v>
      </c>
      <c r="V612" s="1130">
        <v>0</v>
      </c>
      <c r="W612" s="1127">
        <v>0</v>
      </c>
      <c r="X612" s="1130">
        <v>0</v>
      </c>
      <c r="Y612" s="735">
        <v>0</v>
      </c>
      <c r="Z612" s="1131">
        <v>0</v>
      </c>
      <c r="AA612" s="1131">
        <v>0</v>
      </c>
      <c r="AB612" s="1131">
        <v>0</v>
      </c>
      <c r="AC612" s="1131">
        <v>0</v>
      </c>
      <c r="AD612" s="1131">
        <v>0</v>
      </c>
      <c r="AE612" s="1131">
        <v>0</v>
      </c>
      <c r="AF612" s="126"/>
      <c r="AG612" s="126"/>
      <c r="AH612" s="126"/>
      <c r="AI612" s="126"/>
      <c r="AJ612" s="126"/>
      <c r="AK612" s="126"/>
      <c r="AL612" s="126">
        <v>612</v>
      </c>
    </row>
    <row r="613" spans="1:38">
      <c r="A613" s="721" t="s">
        <v>1852</v>
      </c>
      <c r="B613" s="722">
        <v>14</v>
      </c>
      <c r="C613" s="722">
        <v>1410</v>
      </c>
      <c r="D613" s="722">
        <v>141010</v>
      </c>
      <c r="E613" s="721">
        <v>1410107150</v>
      </c>
      <c r="F613" s="721" t="s">
        <v>3513</v>
      </c>
      <c r="G613" s="1127">
        <v>0</v>
      </c>
      <c r="H613" s="1128">
        <v>0</v>
      </c>
      <c r="I613" s="1128">
        <v>0</v>
      </c>
      <c r="J613" s="1128">
        <v>0</v>
      </c>
      <c r="K613" s="1128">
        <v>0</v>
      </c>
      <c r="L613" s="1128">
        <v>0</v>
      </c>
      <c r="M613" s="1128">
        <v>0</v>
      </c>
      <c r="N613" s="1129">
        <v>0</v>
      </c>
      <c r="O613" s="1128">
        <v>0</v>
      </c>
      <c r="P613" s="1127">
        <v>0</v>
      </c>
      <c r="Q613" s="1127">
        <v>0</v>
      </c>
      <c r="R613" s="1127">
        <v>0</v>
      </c>
      <c r="S613" s="1127">
        <v>0</v>
      </c>
      <c r="T613" s="1130">
        <v>0</v>
      </c>
      <c r="U613" s="1130">
        <v>0</v>
      </c>
      <c r="V613" s="1130">
        <v>0</v>
      </c>
      <c r="W613" s="1127">
        <v>0</v>
      </c>
      <c r="X613" s="1130">
        <v>0</v>
      </c>
      <c r="Y613" s="735">
        <v>0</v>
      </c>
      <c r="Z613" s="1131">
        <v>0</v>
      </c>
      <c r="AA613" s="1131">
        <v>0</v>
      </c>
      <c r="AB613" s="1131">
        <v>0</v>
      </c>
      <c r="AC613" s="1131">
        <v>0</v>
      </c>
      <c r="AD613" s="1131">
        <v>0</v>
      </c>
      <c r="AE613" s="1131">
        <v>0</v>
      </c>
      <c r="AF613" s="126"/>
      <c r="AG613" s="126"/>
      <c r="AH613" s="126"/>
      <c r="AI613" s="126"/>
      <c r="AJ613" s="126"/>
      <c r="AK613" s="126"/>
      <c r="AL613" s="126">
        <v>613</v>
      </c>
    </row>
    <row r="614" spans="1:38">
      <c r="A614" s="721" t="s">
        <v>1852</v>
      </c>
      <c r="B614" s="722">
        <v>14</v>
      </c>
      <c r="C614" s="722">
        <v>1410</v>
      </c>
      <c r="D614" s="722">
        <v>141010</v>
      </c>
      <c r="E614" s="721">
        <v>1410107200</v>
      </c>
      <c r="F614" s="721" t="s">
        <v>3514</v>
      </c>
      <c r="G614" s="1127">
        <v>0</v>
      </c>
      <c r="H614" s="1128">
        <v>0</v>
      </c>
      <c r="I614" s="1128">
        <v>0</v>
      </c>
      <c r="J614" s="1128">
        <v>0</v>
      </c>
      <c r="K614" s="1128">
        <v>0</v>
      </c>
      <c r="L614" s="1128">
        <v>0</v>
      </c>
      <c r="M614" s="1128">
        <v>0</v>
      </c>
      <c r="N614" s="1129">
        <v>0</v>
      </c>
      <c r="O614" s="1128">
        <v>0</v>
      </c>
      <c r="P614" s="1127">
        <v>0</v>
      </c>
      <c r="Q614" s="1127">
        <v>0</v>
      </c>
      <c r="R614" s="1127">
        <v>0</v>
      </c>
      <c r="S614" s="1127">
        <v>0</v>
      </c>
      <c r="T614" s="1130">
        <v>0</v>
      </c>
      <c r="U614" s="1130">
        <v>0</v>
      </c>
      <c r="V614" s="1130">
        <v>0</v>
      </c>
      <c r="W614" s="1127">
        <v>0</v>
      </c>
      <c r="X614" s="1130">
        <v>0</v>
      </c>
      <c r="Y614" s="735">
        <v>0</v>
      </c>
      <c r="Z614" s="1131">
        <v>0</v>
      </c>
      <c r="AA614" s="1131">
        <v>0</v>
      </c>
      <c r="AB614" s="1131">
        <v>0</v>
      </c>
      <c r="AC614" s="1131">
        <v>0</v>
      </c>
      <c r="AD614" s="1131">
        <v>0</v>
      </c>
      <c r="AE614" s="1131">
        <v>0</v>
      </c>
      <c r="AF614" s="126"/>
      <c r="AG614" s="126"/>
      <c r="AH614" s="126"/>
      <c r="AI614" s="126"/>
      <c r="AJ614" s="126"/>
      <c r="AK614" s="126"/>
      <c r="AL614" s="126">
        <v>614</v>
      </c>
    </row>
    <row r="615" spans="1:38">
      <c r="A615" s="721" t="s">
        <v>1891</v>
      </c>
      <c r="B615" s="722">
        <v>14</v>
      </c>
      <c r="C615" s="722">
        <v>1410</v>
      </c>
      <c r="D615" s="722">
        <v>141010</v>
      </c>
      <c r="E615" s="721">
        <v>1410107201</v>
      </c>
      <c r="F615" s="721" t="s">
        <v>4039</v>
      </c>
      <c r="G615" s="1127">
        <v>126528723</v>
      </c>
      <c r="H615" s="1128">
        <v>0</v>
      </c>
      <c r="I615" s="1128">
        <v>57030758.649999991</v>
      </c>
      <c r="J615" s="1128">
        <v>-69497964.349999994</v>
      </c>
      <c r="K615" s="1128">
        <v>0</v>
      </c>
      <c r="L615" s="1128">
        <v>0</v>
      </c>
      <c r="M615" s="1128">
        <v>-69497964.349999994</v>
      </c>
      <c r="N615" s="1129">
        <v>0</v>
      </c>
      <c r="O615" s="1128">
        <v>-69497964.349999994</v>
      </c>
      <c r="P615" s="1127">
        <v>-25714246.809499998</v>
      </c>
      <c r="Q615" s="1127">
        <v>0</v>
      </c>
      <c r="R615" s="1127">
        <v>0</v>
      </c>
      <c r="S615" s="1127">
        <v>0</v>
      </c>
      <c r="T615" s="1130">
        <v>0</v>
      </c>
      <c r="U615" s="1130">
        <v>0</v>
      </c>
      <c r="V615" s="1130">
        <v>0</v>
      </c>
      <c r="W615" s="1127">
        <v>0</v>
      </c>
      <c r="X615" s="1130">
        <v>-25714246.809499998</v>
      </c>
      <c r="Y615" s="735">
        <v>0.37</v>
      </c>
      <c r="Z615" s="1131">
        <v>0</v>
      </c>
      <c r="AA615" s="1131">
        <v>-25714246.809499998</v>
      </c>
      <c r="AB615" s="1131">
        <v>0</v>
      </c>
      <c r="AC615" s="1131">
        <v>-35263198.673199996</v>
      </c>
      <c r="AD615" s="1131">
        <v>0</v>
      </c>
      <c r="AE615" s="1131">
        <v>9548951.8636999987</v>
      </c>
      <c r="AF615" s="126"/>
      <c r="AG615" s="126"/>
      <c r="AH615" s="126"/>
      <c r="AI615" s="126"/>
      <c r="AJ615" s="126"/>
      <c r="AK615" s="126"/>
      <c r="AL615" s="126">
        <v>615</v>
      </c>
    </row>
    <row r="616" spans="1:38">
      <c r="A616" s="721" t="s">
        <v>1852</v>
      </c>
      <c r="B616" s="722">
        <v>14</v>
      </c>
      <c r="C616" s="722">
        <v>1410</v>
      </c>
      <c r="D616" s="722">
        <v>141010</v>
      </c>
      <c r="E616" s="721">
        <v>1410109001</v>
      </c>
      <c r="F616" s="721" t="s">
        <v>674</v>
      </c>
      <c r="G616" s="1127">
        <v>623540318327</v>
      </c>
      <c r="H616" s="1128">
        <v>0</v>
      </c>
      <c r="I616" s="1128">
        <v>623540318326.89001</v>
      </c>
      <c r="J616" s="1128">
        <v>-0.1099853515625</v>
      </c>
      <c r="K616" s="1128">
        <v>0</v>
      </c>
      <c r="L616" s="1128">
        <v>0</v>
      </c>
      <c r="M616" s="1128">
        <v>-0.1099853515625</v>
      </c>
      <c r="N616" s="1129">
        <v>0</v>
      </c>
      <c r="O616" s="1128">
        <v>-0.1099853515625</v>
      </c>
      <c r="P616" s="1127">
        <v>-4.0694580078125001E-2</v>
      </c>
      <c r="Q616" s="1127">
        <v>0</v>
      </c>
      <c r="R616" s="1127">
        <v>0</v>
      </c>
      <c r="S616" s="1127">
        <v>0</v>
      </c>
      <c r="T616" s="1130">
        <v>0</v>
      </c>
      <c r="U616" s="1130">
        <v>0</v>
      </c>
      <c r="V616" s="1130">
        <v>0</v>
      </c>
      <c r="W616" s="1127">
        <v>0</v>
      </c>
      <c r="X616" s="1130">
        <v>-4.0694580078125001E-2</v>
      </c>
      <c r="Y616" s="735">
        <v>0.37</v>
      </c>
      <c r="Z616" s="1131">
        <v>0</v>
      </c>
      <c r="AA616" s="1131">
        <v>-4.0694580078125001E-2</v>
      </c>
      <c r="AB616" s="1131">
        <v>5.9212646484374999E-2</v>
      </c>
      <c r="AC616" s="1131">
        <v>0</v>
      </c>
      <c r="AD616" s="1131">
        <v>-5.9212646484374999E-2</v>
      </c>
      <c r="AE616" s="1131">
        <v>-4.0694580078125001E-2</v>
      </c>
      <c r="AF616" s="126"/>
      <c r="AG616" s="126"/>
      <c r="AH616" s="126"/>
      <c r="AI616" s="126"/>
      <c r="AJ616" s="126"/>
      <c r="AK616" s="126"/>
      <c r="AL616" s="126">
        <v>616</v>
      </c>
    </row>
    <row r="617" spans="1:38">
      <c r="A617" s="721" t="s">
        <v>1852</v>
      </c>
      <c r="B617" s="722">
        <v>14</v>
      </c>
      <c r="C617" s="722">
        <v>1410</v>
      </c>
      <c r="D617" s="722">
        <v>141010</v>
      </c>
      <c r="E617" s="721">
        <v>1410109002</v>
      </c>
      <c r="F617" s="721" t="s">
        <v>675</v>
      </c>
      <c r="G617" s="1127">
        <v>31279642022</v>
      </c>
      <c r="H617" s="1128">
        <v>0</v>
      </c>
      <c r="I617" s="1128">
        <v>31279642022.48</v>
      </c>
      <c r="J617" s="1128">
        <v>0.47999954223632813</v>
      </c>
      <c r="K617" s="1128">
        <v>0</v>
      </c>
      <c r="L617" s="1128">
        <v>0.47999954223632813</v>
      </c>
      <c r="M617" s="1128">
        <v>0</v>
      </c>
      <c r="N617" s="1129">
        <v>0</v>
      </c>
      <c r="O617" s="1128">
        <v>0.47999954223632813</v>
      </c>
      <c r="P617" s="1127">
        <v>0.17759983062744139</v>
      </c>
      <c r="Q617" s="1127">
        <v>0</v>
      </c>
      <c r="R617" s="1127">
        <v>0</v>
      </c>
      <c r="S617" s="1127">
        <v>0</v>
      </c>
      <c r="T617" s="1130">
        <v>0</v>
      </c>
      <c r="U617" s="1130">
        <v>0</v>
      </c>
      <c r="V617" s="1130">
        <v>0</v>
      </c>
      <c r="W617" s="1127">
        <v>0</v>
      </c>
      <c r="X617" s="1130">
        <v>0.17759983062744139</v>
      </c>
      <c r="Y617" s="735">
        <v>0.36999999999999994</v>
      </c>
      <c r="Z617" s="1131">
        <v>0.17759983062744139</v>
      </c>
      <c r="AA617" s="1131">
        <v>0</v>
      </c>
      <c r="AB617" s="1131">
        <v>0</v>
      </c>
      <c r="AC617" s="1131">
        <v>-2.2199096679687499E-2</v>
      </c>
      <c r="AD617" s="1131">
        <v>0.17759983062744139</v>
      </c>
      <c r="AE617" s="1131">
        <v>2.2199096679687499E-2</v>
      </c>
      <c r="AF617" s="126"/>
      <c r="AG617" s="126"/>
      <c r="AH617" s="126"/>
      <c r="AI617" s="126"/>
      <c r="AJ617" s="126"/>
      <c r="AK617" s="126"/>
      <c r="AL617" s="126">
        <v>617</v>
      </c>
    </row>
    <row r="618" spans="1:38">
      <c r="A618" s="721" t="s">
        <v>1852</v>
      </c>
      <c r="B618" s="722">
        <v>14</v>
      </c>
      <c r="C618" s="722">
        <v>1410</v>
      </c>
      <c r="D618" s="722">
        <v>141010</v>
      </c>
      <c r="E618" s="721">
        <v>1410109006</v>
      </c>
      <c r="F618" s="721" t="s">
        <v>676</v>
      </c>
      <c r="G618" s="1127">
        <v>1258747995424</v>
      </c>
      <c r="H618" s="1128">
        <v>0</v>
      </c>
      <c r="I618" s="1128">
        <v>1258747995424.01</v>
      </c>
      <c r="J618" s="1128">
        <v>1.0009765625E-2</v>
      </c>
      <c r="K618" s="1128">
        <v>0</v>
      </c>
      <c r="L618" s="1128">
        <v>1.0009765625E-2</v>
      </c>
      <c r="M618" s="1128">
        <v>0</v>
      </c>
      <c r="N618" s="1129">
        <v>0</v>
      </c>
      <c r="O618" s="1128">
        <v>1.0009765625E-2</v>
      </c>
      <c r="P618" s="1127">
        <v>3.70361328125E-3</v>
      </c>
      <c r="Q618" s="1127">
        <v>0</v>
      </c>
      <c r="R618" s="1127">
        <v>0</v>
      </c>
      <c r="S618" s="1127">
        <v>0</v>
      </c>
      <c r="T618" s="1130">
        <v>0</v>
      </c>
      <c r="U618" s="1130">
        <v>0</v>
      </c>
      <c r="V618" s="1130">
        <v>0</v>
      </c>
      <c r="W618" s="1127">
        <v>0</v>
      </c>
      <c r="X618" s="1130">
        <v>3.70361328125E-3</v>
      </c>
      <c r="Y618" s="735">
        <v>0.37</v>
      </c>
      <c r="Z618" s="1131">
        <v>3.70361328125E-3</v>
      </c>
      <c r="AA618" s="1131">
        <v>0</v>
      </c>
      <c r="AB618" s="1131">
        <v>0</v>
      </c>
      <c r="AC618" s="1131">
        <v>-6.6619873046875E-2</v>
      </c>
      <c r="AD618" s="1131">
        <v>3.70361328125E-3</v>
      </c>
      <c r="AE618" s="1131">
        <v>6.6619873046875E-2</v>
      </c>
      <c r="AF618" s="126"/>
      <c r="AG618" s="126"/>
      <c r="AH618" s="126"/>
      <c r="AI618" s="126"/>
      <c r="AJ618" s="126"/>
      <c r="AK618" s="126"/>
      <c r="AL618" s="126">
        <v>618</v>
      </c>
    </row>
    <row r="619" spans="1:38">
      <c r="A619" s="721" t="s">
        <v>1852</v>
      </c>
      <c r="B619" s="722">
        <v>14</v>
      </c>
      <c r="C619" s="722">
        <v>1410</v>
      </c>
      <c r="D619" s="722">
        <v>141010</v>
      </c>
      <c r="E619" s="721">
        <v>1410109007</v>
      </c>
      <c r="F619" s="721" t="s">
        <v>677</v>
      </c>
      <c r="G619" s="1127">
        <v>28131646599</v>
      </c>
      <c r="H619" s="1128">
        <v>0</v>
      </c>
      <c r="I619" s="1128">
        <v>28131646599.43</v>
      </c>
      <c r="J619" s="1128">
        <v>0.43000030517578125</v>
      </c>
      <c r="K619" s="1128">
        <v>0</v>
      </c>
      <c r="L619" s="1128">
        <v>0.43000030517578125</v>
      </c>
      <c r="M619" s="1128">
        <v>0</v>
      </c>
      <c r="N619" s="1129">
        <v>0</v>
      </c>
      <c r="O619" s="1128">
        <v>0.43000030517578125</v>
      </c>
      <c r="P619" s="1127">
        <v>0.15910011291503906</v>
      </c>
      <c r="Q619" s="1127">
        <v>0</v>
      </c>
      <c r="R619" s="1127">
        <v>0</v>
      </c>
      <c r="S619" s="1127">
        <v>0</v>
      </c>
      <c r="T619" s="1130">
        <v>0</v>
      </c>
      <c r="U619" s="1130">
        <v>0</v>
      </c>
      <c r="V619" s="1130">
        <v>0</v>
      </c>
      <c r="W619" s="1127">
        <v>0</v>
      </c>
      <c r="X619" s="1130">
        <v>0.15910011291503906</v>
      </c>
      <c r="Y619" s="735">
        <v>0.37</v>
      </c>
      <c r="Z619" s="1131">
        <v>0.15910011291503906</v>
      </c>
      <c r="AA619" s="1131">
        <v>0</v>
      </c>
      <c r="AB619" s="1131">
        <v>0.15910011291503906</v>
      </c>
      <c r="AC619" s="1131">
        <v>0</v>
      </c>
      <c r="AD619" s="1131">
        <v>0</v>
      </c>
      <c r="AE619" s="1131">
        <v>0</v>
      </c>
      <c r="AF619" s="126"/>
      <c r="AG619" s="126"/>
      <c r="AH619" s="126"/>
      <c r="AI619" s="126"/>
      <c r="AJ619" s="126"/>
      <c r="AK619" s="126"/>
      <c r="AL619" s="126">
        <v>619</v>
      </c>
    </row>
    <row r="620" spans="1:38">
      <c r="A620" s="721" t="s">
        <v>1852</v>
      </c>
      <c r="B620" s="722">
        <v>14</v>
      </c>
      <c r="C620" s="722">
        <v>1410</v>
      </c>
      <c r="D620" s="722">
        <v>141010</v>
      </c>
      <c r="E620" s="721">
        <v>1410109020</v>
      </c>
      <c r="F620" s="721" t="s">
        <v>678</v>
      </c>
      <c r="G620" s="1127">
        <v>8621658521</v>
      </c>
      <c r="H620" s="1128">
        <v>0</v>
      </c>
      <c r="I620" s="1128">
        <v>8621658520.7199993</v>
      </c>
      <c r="J620" s="1128">
        <v>-0.28000068664550781</v>
      </c>
      <c r="K620" s="1128">
        <v>0</v>
      </c>
      <c r="L620" s="1128">
        <v>0</v>
      </c>
      <c r="M620" s="1128">
        <v>-0.28000068664550781</v>
      </c>
      <c r="N620" s="1129">
        <v>0</v>
      </c>
      <c r="O620" s="1128">
        <v>-0.28000068664550781</v>
      </c>
      <c r="P620" s="1127">
        <v>-0.1036002540588379</v>
      </c>
      <c r="Q620" s="1127">
        <v>0</v>
      </c>
      <c r="R620" s="1127">
        <v>0</v>
      </c>
      <c r="S620" s="1127">
        <v>0</v>
      </c>
      <c r="T620" s="1130">
        <v>0</v>
      </c>
      <c r="U620" s="1130">
        <v>0</v>
      </c>
      <c r="V620" s="1130">
        <v>0</v>
      </c>
      <c r="W620" s="1127">
        <v>0</v>
      </c>
      <c r="X620" s="1130">
        <v>-0.1036002540588379</v>
      </c>
      <c r="Y620" s="735">
        <v>0.37</v>
      </c>
      <c r="Z620" s="1131">
        <v>0</v>
      </c>
      <c r="AA620" s="1131">
        <v>-0.1036002540588379</v>
      </c>
      <c r="AB620" s="1131">
        <v>1.1100077629089355E-2</v>
      </c>
      <c r="AC620" s="1131">
        <v>0</v>
      </c>
      <c r="AD620" s="1131">
        <v>-1.1100077629089355E-2</v>
      </c>
      <c r="AE620" s="1131">
        <v>-0.1036002540588379</v>
      </c>
      <c r="AF620" s="126"/>
      <c r="AG620" s="126"/>
      <c r="AH620" s="126"/>
      <c r="AI620" s="126"/>
      <c r="AJ620" s="126"/>
      <c r="AK620" s="126"/>
      <c r="AL620" s="126">
        <v>620</v>
      </c>
    </row>
    <row r="621" spans="1:38">
      <c r="A621" s="721" t="s">
        <v>1852</v>
      </c>
      <c r="B621" s="722">
        <v>14</v>
      </c>
      <c r="C621" s="722">
        <v>1410</v>
      </c>
      <c r="D621" s="722">
        <v>141010</v>
      </c>
      <c r="E621" s="721">
        <v>1410109021</v>
      </c>
      <c r="F621" s="721" t="s">
        <v>4040</v>
      </c>
      <c r="G621" s="1127">
        <v>16292563205</v>
      </c>
      <c r="H621" s="1128">
        <v>0</v>
      </c>
      <c r="I621" s="1128">
        <v>16292563205.290001</v>
      </c>
      <c r="J621" s="1128">
        <v>0.29000091552734375</v>
      </c>
      <c r="K621" s="1128">
        <v>0</v>
      </c>
      <c r="L621" s="1128">
        <v>0.29000091552734375</v>
      </c>
      <c r="M621" s="1128">
        <v>0</v>
      </c>
      <c r="N621" s="1129">
        <v>0</v>
      </c>
      <c r="O621" s="1128">
        <v>0.29000091552734375</v>
      </c>
      <c r="P621" s="1127">
        <v>0.10730033874511719</v>
      </c>
      <c r="Q621" s="1127">
        <v>0</v>
      </c>
      <c r="R621" s="1127">
        <v>0</v>
      </c>
      <c r="S621" s="1127">
        <v>0</v>
      </c>
      <c r="T621" s="1130">
        <v>0</v>
      </c>
      <c r="U621" s="1130">
        <v>0</v>
      </c>
      <c r="V621" s="1130">
        <v>0</v>
      </c>
      <c r="W621" s="1127">
        <v>0</v>
      </c>
      <c r="X621" s="1130">
        <v>0.10730033874511719</v>
      </c>
      <c r="Y621" s="735">
        <v>0.37</v>
      </c>
      <c r="Z621" s="1131">
        <v>0.10730033874511719</v>
      </c>
      <c r="AA621" s="1131">
        <v>0</v>
      </c>
      <c r="AB621" s="1131">
        <v>0</v>
      </c>
      <c r="AC621" s="1131">
        <v>-0.16650028228759767</v>
      </c>
      <c r="AD621" s="1131">
        <v>0.10730033874511719</v>
      </c>
      <c r="AE621" s="1131">
        <v>0.16650028228759767</v>
      </c>
      <c r="AF621" s="126"/>
      <c r="AG621" s="126"/>
      <c r="AH621" s="126"/>
      <c r="AI621" s="126"/>
      <c r="AJ621" s="126"/>
      <c r="AK621" s="126"/>
      <c r="AL621" s="126">
        <v>621</v>
      </c>
    </row>
    <row r="622" spans="1:38">
      <c r="A622" s="721" t="s">
        <v>1852</v>
      </c>
      <c r="B622" s="722">
        <v>14</v>
      </c>
      <c r="C622" s="722">
        <v>1410</v>
      </c>
      <c r="D622" s="722">
        <v>141010</v>
      </c>
      <c r="E622" s="721">
        <v>1410109034</v>
      </c>
      <c r="F622" s="721" t="s">
        <v>3174</v>
      </c>
      <c r="G622" s="1127">
        <v>2033171004</v>
      </c>
      <c r="H622" s="1128">
        <v>0</v>
      </c>
      <c r="I622" s="1128">
        <v>2033171004.48</v>
      </c>
      <c r="J622" s="1128">
        <v>0.48000001907348633</v>
      </c>
      <c r="K622" s="1128">
        <v>0</v>
      </c>
      <c r="L622" s="1128">
        <v>0.48000001907348633</v>
      </c>
      <c r="M622" s="1128">
        <v>0</v>
      </c>
      <c r="N622" s="1129">
        <v>0</v>
      </c>
      <c r="O622" s="1128">
        <v>0.48000001907348633</v>
      </c>
      <c r="P622" s="1127">
        <v>0.17760000705718995</v>
      </c>
      <c r="Q622" s="1127">
        <v>0</v>
      </c>
      <c r="R622" s="1127">
        <v>0</v>
      </c>
      <c r="S622" s="1127">
        <v>0</v>
      </c>
      <c r="T622" s="1130">
        <v>0</v>
      </c>
      <c r="U622" s="1130">
        <v>0</v>
      </c>
      <c r="V622" s="1130">
        <v>0</v>
      </c>
      <c r="W622" s="1127">
        <v>0</v>
      </c>
      <c r="X622" s="1130">
        <v>0.17760000705718995</v>
      </c>
      <c r="Y622" s="735">
        <v>0.37</v>
      </c>
      <c r="Z622" s="1131">
        <v>0.17760000705718995</v>
      </c>
      <c r="AA622" s="1131">
        <v>0</v>
      </c>
      <c r="AB622" s="1131">
        <v>0</v>
      </c>
      <c r="AC622" s="1131">
        <v>0</v>
      </c>
      <c r="AD622" s="1131">
        <v>0.17760000705718995</v>
      </c>
      <c r="AE622" s="1131">
        <v>0</v>
      </c>
      <c r="AF622" s="126"/>
      <c r="AG622" s="126"/>
      <c r="AH622" s="126"/>
      <c r="AI622" s="126"/>
      <c r="AJ622" s="126"/>
      <c r="AK622" s="126"/>
      <c r="AL622" s="126">
        <v>622</v>
      </c>
    </row>
    <row r="623" spans="1:38">
      <c r="A623" s="721" t="s">
        <v>1852</v>
      </c>
      <c r="B623" s="722">
        <v>14</v>
      </c>
      <c r="C623" s="722">
        <v>1410</v>
      </c>
      <c r="D623" s="722">
        <v>141010</v>
      </c>
      <c r="E623" s="721">
        <v>1410109201</v>
      </c>
      <c r="F623" s="721" t="s">
        <v>674</v>
      </c>
      <c r="G623" s="1127">
        <v>3611406941</v>
      </c>
      <c r="H623" s="1128">
        <v>0</v>
      </c>
      <c r="I623" s="1128">
        <v>3611406941.1100001</v>
      </c>
      <c r="J623" s="1128">
        <v>0.1100001335144043</v>
      </c>
      <c r="K623" s="1128">
        <v>0</v>
      </c>
      <c r="L623" s="1128">
        <v>0.1100001335144043</v>
      </c>
      <c r="M623" s="1128">
        <v>0</v>
      </c>
      <c r="N623" s="1129">
        <v>0</v>
      </c>
      <c r="O623" s="1128">
        <v>0.1100001335144043</v>
      </c>
      <c r="P623" s="1127">
        <v>4.0700049400329591E-2</v>
      </c>
      <c r="Q623" s="1127">
        <v>0</v>
      </c>
      <c r="R623" s="1127">
        <v>0</v>
      </c>
      <c r="S623" s="1127">
        <v>0</v>
      </c>
      <c r="T623" s="1130">
        <v>0</v>
      </c>
      <c r="U623" s="1130">
        <v>0</v>
      </c>
      <c r="V623" s="1130">
        <v>0</v>
      </c>
      <c r="W623" s="1127">
        <v>0</v>
      </c>
      <c r="X623" s="1130">
        <v>4.0700049400329591E-2</v>
      </c>
      <c r="Y623" s="735">
        <v>0.37</v>
      </c>
      <c r="Z623" s="1131">
        <v>4.0700049400329591E-2</v>
      </c>
      <c r="AA623" s="1131">
        <v>0</v>
      </c>
      <c r="AB623" s="1131">
        <v>7.3999929428100589E-2</v>
      </c>
      <c r="AC623" s="1131">
        <v>0</v>
      </c>
      <c r="AD623" s="1131">
        <v>-3.3299880027770998E-2</v>
      </c>
      <c r="AE623" s="1131">
        <v>0</v>
      </c>
      <c r="AF623" s="126"/>
      <c r="AG623" s="126"/>
      <c r="AH623" s="126"/>
      <c r="AI623" s="126"/>
      <c r="AJ623" s="126"/>
      <c r="AK623" s="126"/>
      <c r="AL623" s="126">
        <v>623</v>
      </c>
    </row>
    <row r="624" spans="1:38">
      <c r="A624" s="721" t="s">
        <v>1852</v>
      </c>
      <c r="B624" s="722">
        <v>14</v>
      </c>
      <c r="C624" s="722">
        <v>1410</v>
      </c>
      <c r="D624" s="722">
        <v>141010</v>
      </c>
      <c r="E624" s="721">
        <v>1410109202</v>
      </c>
      <c r="F624" s="721" t="s">
        <v>675</v>
      </c>
      <c r="G624" s="1127">
        <v>1487068672</v>
      </c>
      <c r="H624" s="1128">
        <v>0</v>
      </c>
      <c r="I624" s="1128">
        <v>1487068672.3199999</v>
      </c>
      <c r="J624" s="1128">
        <v>0.31999993324279785</v>
      </c>
      <c r="K624" s="1128">
        <v>0</v>
      </c>
      <c r="L624" s="1128">
        <v>0.31999993324279785</v>
      </c>
      <c r="M624" s="1128">
        <v>0</v>
      </c>
      <c r="N624" s="1129">
        <v>0</v>
      </c>
      <c r="O624" s="1128">
        <v>0.31999993324279785</v>
      </c>
      <c r="P624" s="1127">
        <v>0.1183999752998352</v>
      </c>
      <c r="Q624" s="1127">
        <v>0</v>
      </c>
      <c r="R624" s="1127">
        <v>0</v>
      </c>
      <c r="S624" s="1127">
        <v>0</v>
      </c>
      <c r="T624" s="1130">
        <v>0</v>
      </c>
      <c r="U624" s="1130">
        <v>0</v>
      </c>
      <c r="V624" s="1130">
        <v>0</v>
      </c>
      <c r="W624" s="1127">
        <v>0</v>
      </c>
      <c r="X624" s="1130">
        <v>0.1183999752998352</v>
      </c>
      <c r="Y624" s="735">
        <v>0.37</v>
      </c>
      <c r="Z624" s="1131">
        <v>0.1183999752998352</v>
      </c>
      <c r="AA624" s="1131">
        <v>0</v>
      </c>
      <c r="AB624" s="1131">
        <v>0</v>
      </c>
      <c r="AC624" s="1131">
        <v>-0.10359998941421508</v>
      </c>
      <c r="AD624" s="1131">
        <v>0.1183999752998352</v>
      </c>
      <c r="AE624" s="1131">
        <v>0.10359998941421508</v>
      </c>
      <c r="AF624" s="126"/>
      <c r="AG624" s="126"/>
      <c r="AH624" s="126"/>
      <c r="AI624" s="126"/>
      <c r="AJ624" s="126"/>
      <c r="AK624" s="126"/>
      <c r="AL624" s="126">
        <v>624</v>
      </c>
    </row>
    <row r="625" spans="1:38">
      <c r="A625" s="721" t="s">
        <v>1852</v>
      </c>
      <c r="B625" s="722">
        <v>14</v>
      </c>
      <c r="C625" s="722">
        <v>1410</v>
      </c>
      <c r="D625" s="722">
        <v>141010</v>
      </c>
      <c r="E625" s="721">
        <v>1410109203</v>
      </c>
      <c r="F625" s="721" t="s">
        <v>679</v>
      </c>
      <c r="G625" s="1127">
        <v>3162601770</v>
      </c>
      <c r="H625" s="1128">
        <v>0</v>
      </c>
      <c r="I625" s="1128">
        <v>3162601769.9499998</v>
      </c>
      <c r="J625" s="1128">
        <v>-5.0000190734863281E-2</v>
      </c>
      <c r="K625" s="1128">
        <v>0</v>
      </c>
      <c r="L625" s="1128">
        <v>0</v>
      </c>
      <c r="M625" s="1128">
        <v>-5.0000190734863281E-2</v>
      </c>
      <c r="N625" s="1129">
        <v>0</v>
      </c>
      <c r="O625" s="1128">
        <v>-5.0000190734863281E-2</v>
      </c>
      <c r="P625" s="1127">
        <v>-1.8500070571899414E-2</v>
      </c>
      <c r="Q625" s="1127">
        <v>0</v>
      </c>
      <c r="R625" s="1127">
        <v>0</v>
      </c>
      <c r="S625" s="1127">
        <v>0</v>
      </c>
      <c r="T625" s="1130">
        <v>0</v>
      </c>
      <c r="U625" s="1130">
        <v>0</v>
      </c>
      <c r="V625" s="1130">
        <v>0</v>
      </c>
      <c r="W625" s="1127">
        <v>0</v>
      </c>
      <c r="X625" s="1130">
        <v>-1.8500070571899414E-2</v>
      </c>
      <c r="Y625" s="735">
        <v>0.37</v>
      </c>
      <c r="Z625" s="1131">
        <v>0</v>
      </c>
      <c r="AA625" s="1131">
        <v>-1.8500070571899414E-2</v>
      </c>
      <c r="AB625" s="1131">
        <v>0</v>
      </c>
      <c r="AC625" s="1131">
        <v>0</v>
      </c>
      <c r="AD625" s="1131">
        <v>0</v>
      </c>
      <c r="AE625" s="1131">
        <v>-1.8500070571899414E-2</v>
      </c>
      <c r="AF625" s="126"/>
      <c r="AG625" s="126"/>
      <c r="AH625" s="126"/>
      <c r="AI625" s="126"/>
      <c r="AJ625" s="126"/>
      <c r="AK625" s="126"/>
      <c r="AL625" s="126">
        <v>625</v>
      </c>
    </row>
    <row r="626" spans="1:38">
      <c r="A626" s="721" t="s">
        <v>1891</v>
      </c>
      <c r="B626" s="722">
        <v>14</v>
      </c>
      <c r="C626" s="722">
        <v>1410</v>
      </c>
      <c r="D626" s="722">
        <v>141010</v>
      </c>
      <c r="E626" s="721">
        <v>1410109204</v>
      </c>
      <c r="F626" s="721" t="s">
        <v>1903</v>
      </c>
      <c r="G626" s="1127">
        <v>37227281</v>
      </c>
      <c r="H626" s="1128">
        <v>0</v>
      </c>
      <c r="I626" s="1128">
        <v>37227281.310000002</v>
      </c>
      <c r="J626" s="1128">
        <v>0.31000000238418579</v>
      </c>
      <c r="K626" s="1128">
        <v>0</v>
      </c>
      <c r="L626" s="1128">
        <v>0.31000000238418579</v>
      </c>
      <c r="M626" s="1128">
        <v>0</v>
      </c>
      <c r="N626" s="1129">
        <v>0</v>
      </c>
      <c r="O626" s="1128">
        <v>0.31000000238418579</v>
      </c>
      <c r="P626" s="1127">
        <v>0.11470000088214874</v>
      </c>
      <c r="Q626" s="1127">
        <v>0</v>
      </c>
      <c r="R626" s="1127">
        <v>0</v>
      </c>
      <c r="S626" s="1127">
        <v>0</v>
      </c>
      <c r="T626" s="1130">
        <v>0</v>
      </c>
      <c r="U626" s="1130">
        <v>0</v>
      </c>
      <c r="V626" s="1130">
        <v>0</v>
      </c>
      <c r="W626" s="1127">
        <v>0</v>
      </c>
      <c r="X626" s="1130">
        <v>0.11470000088214874</v>
      </c>
      <c r="Y626" s="735">
        <v>0.37</v>
      </c>
      <c r="Z626" s="1131">
        <v>0.11470000088214874</v>
      </c>
      <c r="AA626" s="1131">
        <v>0</v>
      </c>
      <c r="AB626" s="1131">
        <v>0</v>
      </c>
      <c r="AC626" s="1131">
        <v>-5.9199998676776888E-2</v>
      </c>
      <c r="AD626" s="1131">
        <v>0.11470000088214874</v>
      </c>
      <c r="AE626" s="1131">
        <v>5.9199998676776888E-2</v>
      </c>
      <c r="AF626" s="126"/>
      <c r="AG626" s="126"/>
      <c r="AH626" s="126"/>
      <c r="AI626" s="126"/>
      <c r="AJ626" s="126"/>
      <c r="AK626" s="126"/>
      <c r="AL626" s="126">
        <v>626</v>
      </c>
    </row>
    <row r="627" spans="1:38">
      <c r="A627" s="721" t="s">
        <v>1852</v>
      </c>
      <c r="B627" s="722">
        <v>14</v>
      </c>
      <c r="C627" s="722">
        <v>1410</v>
      </c>
      <c r="D627" s="722">
        <v>141010</v>
      </c>
      <c r="E627" s="721">
        <v>1410109206</v>
      </c>
      <c r="F627" s="721" t="s">
        <v>680</v>
      </c>
      <c r="G627" s="1127">
        <v>27109769284</v>
      </c>
      <c r="H627" s="1128">
        <v>0</v>
      </c>
      <c r="I627" s="1128">
        <v>27109769283.639999</v>
      </c>
      <c r="J627" s="1128">
        <v>-0.3600006103515625</v>
      </c>
      <c r="K627" s="1128">
        <v>0</v>
      </c>
      <c r="L627" s="1128">
        <v>0</v>
      </c>
      <c r="M627" s="1128">
        <v>-0.3600006103515625</v>
      </c>
      <c r="N627" s="1129">
        <v>0</v>
      </c>
      <c r="O627" s="1128">
        <v>-0.3600006103515625</v>
      </c>
      <c r="P627" s="1127">
        <v>-0.13320022583007812</v>
      </c>
      <c r="Q627" s="1127">
        <v>0</v>
      </c>
      <c r="R627" s="1127">
        <v>0</v>
      </c>
      <c r="S627" s="1127">
        <v>0</v>
      </c>
      <c r="T627" s="1130">
        <v>0</v>
      </c>
      <c r="U627" s="1130">
        <v>0</v>
      </c>
      <c r="V627" s="1130">
        <v>0</v>
      </c>
      <c r="W627" s="1127">
        <v>0</v>
      </c>
      <c r="X627" s="1130">
        <v>-0.13320022583007812</v>
      </c>
      <c r="Y627" s="735">
        <v>0.37</v>
      </c>
      <c r="Z627" s="1131">
        <v>0</v>
      </c>
      <c r="AA627" s="1131">
        <v>-0.13320022583007812</v>
      </c>
      <c r="AB627" s="1131">
        <v>0</v>
      </c>
      <c r="AC627" s="1131">
        <v>-4.4398193359374998E-2</v>
      </c>
      <c r="AD627" s="1131">
        <v>0</v>
      </c>
      <c r="AE627" s="1131">
        <v>-8.8802032470703118E-2</v>
      </c>
      <c r="AF627" s="126"/>
      <c r="AG627" s="126"/>
      <c r="AH627" s="126"/>
      <c r="AI627" s="126"/>
      <c r="AJ627" s="126"/>
      <c r="AK627" s="126"/>
      <c r="AL627" s="126">
        <v>627</v>
      </c>
    </row>
    <row r="628" spans="1:38">
      <c r="A628" s="721" t="s">
        <v>1852</v>
      </c>
      <c r="B628" s="722">
        <v>14</v>
      </c>
      <c r="C628" s="722">
        <v>1410</v>
      </c>
      <c r="D628" s="722">
        <v>141010</v>
      </c>
      <c r="E628" s="721">
        <v>1410109207</v>
      </c>
      <c r="F628" s="721" t="s">
        <v>4041</v>
      </c>
      <c r="G628" s="1127">
        <v>773441720</v>
      </c>
      <c r="H628" s="1128">
        <v>0</v>
      </c>
      <c r="I628" s="1128">
        <v>773441719.67999995</v>
      </c>
      <c r="J628" s="1128">
        <v>-0.3200000524520874</v>
      </c>
      <c r="K628" s="1128">
        <v>0</v>
      </c>
      <c r="L628" s="1128">
        <v>0</v>
      </c>
      <c r="M628" s="1128">
        <v>-0.3200000524520874</v>
      </c>
      <c r="N628" s="1129">
        <v>0</v>
      </c>
      <c r="O628" s="1128">
        <v>-0.3200000524520874</v>
      </c>
      <c r="P628" s="1127">
        <v>-0.11840001940727234</v>
      </c>
      <c r="Q628" s="1127">
        <v>0</v>
      </c>
      <c r="R628" s="1127">
        <v>0</v>
      </c>
      <c r="S628" s="1127">
        <v>0</v>
      </c>
      <c r="T628" s="1130">
        <v>0</v>
      </c>
      <c r="U628" s="1130">
        <v>0</v>
      </c>
      <c r="V628" s="1130">
        <v>0</v>
      </c>
      <c r="W628" s="1127">
        <v>0</v>
      </c>
      <c r="X628" s="1130">
        <v>-0.11840001940727234</v>
      </c>
      <c r="Y628" s="735">
        <v>0.37</v>
      </c>
      <c r="Z628" s="1131">
        <v>0</v>
      </c>
      <c r="AA628" s="1131">
        <v>-0.11840001940727234</v>
      </c>
      <c r="AB628" s="1131">
        <v>0</v>
      </c>
      <c r="AC628" s="1131">
        <v>0</v>
      </c>
      <c r="AD628" s="1131">
        <v>0</v>
      </c>
      <c r="AE628" s="1131">
        <v>-0.11840001940727234</v>
      </c>
      <c r="AF628" s="126"/>
      <c r="AG628" s="126"/>
      <c r="AH628" s="126"/>
      <c r="AI628" s="126"/>
      <c r="AJ628" s="126"/>
      <c r="AK628" s="126"/>
      <c r="AL628" s="126">
        <v>628</v>
      </c>
    </row>
    <row r="629" spans="1:38">
      <c r="A629" s="721" t="s">
        <v>1852</v>
      </c>
      <c r="B629" s="722">
        <v>14</v>
      </c>
      <c r="C629" s="722">
        <v>1410</v>
      </c>
      <c r="D629" s="722">
        <v>141010</v>
      </c>
      <c r="E629" s="721">
        <v>1410109208</v>
      </c>
      <c r="F629" s="721" t="s">
        <v>3515</v>
      </c>
      <c r="G629" s="1127">
        <v>18182823725</v>
      </c>
      <c r="H629" s="1128">
        <v>0</v>
      </c>
      <c r="I629" s="1128">
        <v>18182823724.799999</v>
      </c>
      <c r="J629" s="1128">
        <v>-0.20000076293945313</v>
      </c>
      <c r="K629" s="1128">
        <v>0</v>
      </c>
      <c r="L629" s="1128">
        <v>0</v>
      </c>
      <c r="M629" s="1128">
        <v>-0.20000076293945313</v>
      </c>
      <c r="N629" s="1129">
        <v>0</v>
      </c>
      <c r="O629" s="1128">
        <v>-0.20000076293945313</v>
      </c>
      <c r="P629" s="1127">
        <v>-7.4000282287597655E-2</v>
      </c>
      <c r="Q629" s="1127">
        <v>0</v>
      </c>
      <c r="R629" s="1127">
        <v>0</v>
      </c>
      <c r="S629" s="1127">
        <v>0</v>
      </c>
      <c r="T629" s="1130">
        <v>0</v>
      </c>
      <c r="U629" s="1130">
        <v>0</v>
      </c>
      <c r="V629" s="1130">
        <v>0</v>
      </c>
      <c r="W629" s="1127">
        <v>0</v>
      </c>
      <c r="X629" s="1130">
        <v>-7.4000282287597655E-2</v>
      </c>
      <c r="Y629" s="735">
        <v>0.37</v>
      </c>
      <c r="Z629" s="1131">
        <v>0</v>
      </c>
      <c r="AA629" s="1131">
        <v>-7.4000282287597655E-2</v>
      </c>
      <c r="AB629" s="1131">
        <v>0</v>
      </c>
      <c r="AC629" s="1131">
        <v>0</v>
      </c>
      <c r="AD629" s="1131">
        <v>0</v>
      </c>
      <c r="AE629" s="1131">
        <v>-7.4000282287597655E-2</v>
      </c>
      <c r="AF629" s="126"/>
      <c r="AG629" s="126"/>
      <c r="AH629" s="126"/>
      <c r="AI629" s="126"/>
      <c r="AJ629" s="126"/>
      <c r="AK629" s="126"/>
      <c r="AL629" s="126">
        <v>629</v>
      </c>
    </row>
    <row r="630" spans="1:38">
      <c r="A630" s="721" t="s">
        <v>1852</v>
      </c>
      <c r="B630" s="722">
        <v>14</v>
      </c>
      <c r="C630" s="722">
        <v>1410</v>
      </c>
      <c r="D630" s="722">
        <v>141010</v>
      </c>
      <c r="E630" s="721">
        <v>1410109404</v>
      </c>
      <c r="F630" s="721" t="s">
        <v>681</v>
      </c>
      <c r="G630" s="1127">
        <v>2528792511</v>
      </c>
      <c r="H630" s="1128">
        <v>0</v>
      </c>
      <c r="I630" s="1128">
        <v>2528792511</v>
      </c>
      <c r="J630" s="1128">
        <v>0</v>
      </c>
      <c r="K630" s="1128">
        <v>0</v>
      </c>
      <c r="L630" s="1128">
        <v>0</v>
      </c>
      <c r="M630" s="1128">
        <v>0</v>
      </c>
      <c r="N630" s="1129">
        <v>0</v>
      </c>
      <c r="O630" s="1128">
        <v>0</v>
      </c>
      <c r="P630" s="1127">
        <v>0</v>
      </c>
      <c r="Q630" s="1127">
        <v>0</v>
      </c>
      <c r="R630" s="1127">
        <v>0</v>
      </c>
      <c r="S630" s="1127">
        <v>0</v>
      </c>
      <c r="T630" s="1130">
        <v>0</v>
      </c>
      <c r="U630" s="1130">
        <v>0</v>
      </c>
      <c r="V630" s="1130">
        <v>0</v>
      </c>
      <c r="W630" s="1127">
        <v>0</v>
      </c>
      <c r="X630" s="1130">
        <v>0</v>
      </c>
      <c r="Y630" s="735">
        <v>0</v>
      </c>
      <c r="Z630" s="1131">
        <v>0</v>
      </c>
      <c r="AA630" s="1131">
        <v>0</v>
      </c>
      <c r="AB630" s="1131">
        <v>0</v>
      </c>
      <c r="AC630" s="1131">
        <v>0</v>
      </c>
      <c r="AD630" s="1131">
        <v>0</v>
      </c>
      <c r="AE630" s="1131">
        <v>0</v>
      </c>
      <c r="AF630" s="126"/>
      <c r="AG630" s="126"/>
      <c r="AH630" s="126"/>
      <c r="AI630" s="126"/>
      <c r="AJ630" s="126"/>
      <c r="AK630" s="126"/>
      <c r="AL630" s="126">
        <v>630</v>
      </c>
    </row>
    <row r="631" spans="1:38">
      <c r="A631" s="721" t="s">
        <v>1852</v>
      </c>
      <c r="B631" s="722">
        <v>14</v>
      </c>
      <c r="C631" s="722">
        <v>1410</v>
      </c>
      <c r="D631" s="722">
        <v>141010</v>
      </c>
      <c r="E631" s="721">
        <v>1410109405</v>
      </c>
      <c r="F631" s="721" t="s">
        <v>682</v>
      </c>
      <c r="G631" s="1127">
        <v>14522172654</v>
      </c>
      <c r="H631" s="1128">
        <v>0</v>
      </c>
      <c r="I631" s="1128">
        <v>14522172654</v>
      </c>
      <c r="J631" s="1128">
        <v>0</v>
      </c>
      <c r="K631" s="1128">
        <v>0</v>
      </c>
      <c r="L631" s="1128">
        <v>0</v>
      </c>
      <c r="M631" s="1128">
        <v>0</v>
      </c>
      <c r="N631" s="1129">
        <v>0</v>
      </c>
      <c r="O631" s="1128">
        <v>0</v>
      </c>
      <c r="P631" s="1127">
        <v>0</v>
      </c>
      <c r="Q631" s="1127">
        <v>0</v>
      </c>
      <c r="R631" s="1127">
        <v>0</v>
      </c>
      <c r="S631" s="1127">
        <v>0</v>
      </c>
      <c r="T631" s="1130">
        <v>0</v>
      </c>
      <c r="U631" s="1130">
        <v>0</v>
      </c>
      <c r="V631" s="1130">
        <v>0</v>
      </c>
      <c r="W631" s="1127">
        <v>0</v>
      </c>
      <c r="X631" s="1130">
        <v>0</v>
      </c>
      <c r="Y631" s="735">
        <v>0</v>
      </c>
      <c r="Z631" s="1131">
        <v>0</v>
      </c>
      <c r="AA631" s="1131">
        <v>0</v>
      </c>
      <c r="AB631" s="1131">
        <v>0</v>
      </c>
      <c r="AC631" s="1131">
        <v>0</v>
      </c>
      <c r="AD631" s="1131">
        <v>0</v>
      </c>
      <c r="AE631" s="1131">
        <v>0</v>
      </c>
      <c r="AF631" s="126"/>
      <c r="AG631" s="126"/>
      <c r="AH631" s="126"/>
      <c r="AI631" s="126"/>
      <c r="AJ631" s="126"/>
      <c r="AK631" s="126"/>
      <c r="AL631" s="126">
        <v>631</v>
      </c>
    </row>
    <row r="632" spans="1:38">
      <c r="A632" s="721" t="s">
        <v>1852</v>
      </c>
      <c r="B632" s="722">
        <v>14</v>
      </c>
      <c r="C632" s="722">
        <v>1410</v>
      </c>
      <c r="D632" s="722">
        <v>141010</v>
      </c>
      <c r="E632" s="721">
        <v>1410109406</v>
      </c>
      <c r="F632" s="721" t="s">
        <v>683</v>
      </c>
      <c r="G632" s="1127">
        <v>42240724</v>
      </c>
      <c r="H632" s="1128">
        <v>0</v>
      </c>
      <c r="I632" s="1128">
        <v>42240724</v>
      </c>
      <c r="J632" s="1128">
        <v>0</v>
      </c>
      <c r="K632" s="1128">
        <v>0</v>
      </c>
      <c r="L632" s="1128">
        <v>0</v>
      </c>
      <c r="M632" s="1128">
        <v>0</v>
      </c>
      <c r="N632" s="1129">
        <v>0</v>
      </c>
      <c r="O632" s="1128">
        <v>0</v>
      </c>
      <c r="P632" s="1127">
        <v>0</v>
      </c>
      <c r="Q632" s="1127">
        <v>0</v>
      </c>
      <c r="R632" s="1127">
        <v>0</v>
      </c>
      <c r="S632" s="1127">
        <v>0</v>
      </c>
      <c r="T632" s="1130">
        <v>0</v>
      </c>
      <c r="U632" s="1130">
        <v>0</v>
      </c>
      <c r="V632" s="1130">
        <v>0</v>
      </c>
      <c r="W632" s="1127">
        <v>0</v>
      </c>
      <c r="X632" s="1130">
        <v>0</v>
      </c>
      <c r="Y632" s="735">
        <v>0</v>
      </c>
      <c r="Z632" s="1131">
        <v>0</v>
      </c>
      <c r="AA632" s="1131">
        <v>0</v>
      </c>
      <c r="AB632" s="1131">
        <v>0</v>
      </c>
      <c r="AC632" s="1131">
        <v>0</v>
      </c>
      <c r="AD632" s="1131">
        <v>0</v>
      </c>
      <c r="AE632" s="1131">
        <v>0</v>
      </c>
      <c r="AF632" s="126"/>
      <c r="AG632" s="126"/>
      <c r="AH632" s="126"/>
      <c r="AI632" s="126"/>
      <c r="AJ632" s="126"/>
      <c r="AK632" s="126"/>
      <c r="AL632" s="126">
        <v>632</v>
      </c>
    </row>
    <row r="633" spans="1:38">
      <c r="A633" s="721" t="s">
        <v>1852</v>
      </c>
      <c r="B633" s="722">
        <v>14</v>
      </c>
      <c r="C633" s="722">
        <v>1410</v>
      </c>
      <c r="D633" s="722">
        <v>141010</v>
      </c>
      <c r="E633" s="721">
        <v>1410109409</v>
      </c>
      <c r="F633" s="721" t="s">
        <v>684</v>
      </c>
      <c r="G633" s="1127">
        <v>-396196885</v>
      </c>
      <c r="H633" s="1128">
        <v>0</v>
      </c>
      <c r="I633" s="1128">
        <v>-396196885</v>
      </c>
      <c r="J633" s="1128">
        <v>0</v>
      </c>
      <c r="K633" s="1128">
        <v>0</v>
      </c>
      <c r="L633" s="1128">
        <v>0</v>
      </c>
      <c r="M633" s="1128">
        <v>0</v>
      </c>
      <c r="N633" s="1129">
        <v>0</v>
      </c>
      <c r="O633" s="1128">
        <v>0</v>
      </c>
      <c r="P633" s="1127">
        <v>0</v>
      </c>
      <c r="Q633" s="1127">
        <v>0</v>
      </c>
      <c r="R633" s="1127">
        <v>0</v>
      </c>
      <c r="S633" s="1127">
        <v>0</v>
      </c>
      <c r="T633" s="1130">
        <v>0</v>
      </c>
      <c r="U633" s="1130">
        <v>0</v>
      </c>
      <c r="V633" s="1130">
        <v>0</v>
      </c>
      <c r="W633" s="1127">
        <v>0</v>
      </c>
      <c r="X633" s="1130">
        <v>0</v>
      </c>
      <c r="Y633" s="735">
        <v>0</v>
      </c>
      <c r="Z633" s="1131">
        <v>0</v>
      </c>
      <c r="AA633" s="1131">
        <v>0</v>
      </c>
      <c r="AB633" s="1131">
        <v>0</v>
      </c>
      <c r="AC633" s="1131">
        <v>0</v>
      </c>
      <c r="AD633" s="1131">
        <v>0</v>
      </c>
      <c r="AE633" s="1131">
        <v>0</v>
      </c>
      <c r="AF633" s="126"/>
      <c r="AG633" s="126"/>
      <c r="AH633" s="126"/>
      <c r="AI633" s="126"/>
      <c r="AJ633" s="126"/>
      <c r="AK633" s="126"/>
      <c r="AL633" s="126">
        <v>633</v>
      </c>
    </row>
    <row r="634" spans="1:38">
      <c r="A634" s="721" t="s">
        <v>1852</v>
      </c>
      <c r="B634" s="722">
        <v>14</v>
      </c>
      <c r="C634" s="722">
        <v>1410</v>
      </c>
      <c r="D634" s="722">
        <v>141010</v>
      </c>
      <c r="E634" s="721">
        <v>1410109410</v>
      </c>
      <c r="F634" s="721" t="s">
        <v>685</v>
      </c>
      <c r="G634" s="1127">
        <v>-956452</v>
      </c>
      <c r="H634" s="1128">
        <v>0</v>
      </c>
      <c r="I634" s="1128">
        <v>-956452</v>
      </c>
      <c r="J634" s="1128">
        <v>0</v>
      </c>
      <c r="K634" s="1128">
        <v>0</v>
      </c>
      <c r="L634" s="1128">
        <v>0</v>
      </c>
      <c r="M634" s="1128">
        <v>0</v>
      </c>
      <c r="N634" s="1129">
        <v>0</v>
      </c>
      <c r="O634" s="1128">
        <v>0</v>
      </c>
      <c r="P634" s="1127">
        <v>0</v>
      </c>
      <c r="Q634" s="1127">
        <v>0</v>
      </c>
      <c r="R634" s="1127">
        <v>0</v>
      </c>
      <c r="S634" s="1127">
        <v>0</v>
      </c>
      <c r="T634" s="1130">
        <v>0</v>
      </c>
      <c r="U634" s="1130">
        <v>0</v>
      </c>
      <c r="V634" s="1130">
        <v>0</v>
      </c>
      <c r="W634" s="1127">
        <v>0</v>
      </c>
      <c r="X634" s="1130">
        <v>0</v>
      </c>
      <c r="Y634" s="735">
        <v>0</v>
      </c>
      <c r="Z634" s="1131">
        <v>0</v>
      </c>
      <c r="AA634" s="1131">
        <v>0</v>
      </c>
      <c r="AB634" s="1131">
        <v>0</v>
      </c>
      <c r="AC634" s="1131">
        <v>0</v>
      </c>
      <c r="AD634" s="1131">
        <v>0</v>
      </c>
      <c r="AE634" s="1131">
        <v>0</v>
      </c>
      <c r="AF634" s="126"/>
      <c r="AG634" s="126"/>
      <c r="AH634" s="126"/>
      <c r="AI634" s="126"/>
      <c r="AJ634" s="126"/>
      <c r="AK634" s="126"/>
      <c r="AL634" s="126">
        <v>634</v>
      </c>
    </row>
    <row r="635" spans="1:38">
      <c r="A635" s="721" t="s">
        <v>1852</v>
      </c>
      <c r="B635" s="722">
        <v>14</v>
      </c>
      <c r="C635" s="722">
        <v>1410</v>
      </c>
      <c r="D635" s="722">
        <v>141010</v>
      </c>
      <c r="E635" s="721">
        <v>1410109413</v>
      </c>
      <c r="F635" s="721" t="s">
        <v>686</v>
      </c>
      <c r="G635" s="1127">
        <v>230028173</v>
      </c>
      <c r="H635" s="1128">
        <v>0</v>
      </c>
      <c r="I635" s="1128">
        <v>230028173</v>
      </c>
      <c r="J635" s="1128">
        <v>0</v>
      </c>
      <c r="K635" s="1128">
        <v>0</v>
      </c>
      <c r="L635" s="1128">
        <v>0</v>
      </c>
      <c r="M635" s="1128">
        <v>0</v>
      </c>
      <c r="N635" s="1129">
        <v>0</v>
      </c>
      <c r="O635" s="1128">
        <v>0</v>
      </c>
      <c r="P635" s="1127">
        <v>0</v>
      </c>
      <c r="Q635" s="1127">
        <v>0</v>
      </c>
      <c r="R635" s="1127">
        <v>0</v>
      </c>
      <c r="S635" s="1127">
        <v>0</v>
      </c>
      <c r="T635" s="1130">
        <v>0</v>
      </c>
      <c r="U635" s="1130">
        <v>0</v>
      </c>
      <c r="V635" s="1130">
        <v>0</v>
      </c>
      <c r="W635" s="1127">
        <v>0</v>
      </c>
      <c r="X635" s="1130">
        <v>0</v>
      </c>
      <c r="Y635" s="735">
        <v>0</v>
      </c>
      <c r="Z635" s="1131">
        <v>0</v>
      </c>
      <c r="AA635" s="1131">
        <v>0</v>
      </c>
      <c r="AB635" s="1131">
        <v>0</v>
      </c>
      <c r="AC635" s="1131">
        <v>0</v>
      </c>
      <c r="AD635" s="1131">
        <v>0</v>
      </c>
      <c r="AE635" s="1131">
        <v>0</v>
      </c>
      <c r="AF635" s="126"/>
      <c r="AG635" s="126"/>
      <c r="AH635" s="126"/>
      <c r="AI635" s="126"/>
      <c r="AJ635" s="126"/>
      <c r="AK635" s="126"/>
      <c r="AL635" s="126">
        <v>635</v>
      </c>
    </row>
    <row r="636" spans="1:38">
      <c r="A636" s="721" t="s">
        <v>1852</v>
      </c>
      <c r="B636" s="722">
        <v>14</v>
      </c>
      <c r="C636" s="722">
        <v>1410</v>
      </c>
      <c r="D636" s="722">
        <v>141010</v>
      </c>
      <c r="E636" s="721">
        <v>1410109414</v>
      </c>
      <c r="F636" s="721" t="s">
        <v>4042</v>
      </c>
      <c r="G636" s="1127">
        <v>956452</v>
      </c>
      <c r="H636" s="1128">
        <v>0</v>
      </c>
      <c r="I636" s="1128">
        <v>956452</v>
      </c>
      <c r="J636" s="1128">
        <v>0</v>
      </c>
      <c r="K636" s="1128">
        <v>0</v>
      </c>
      <c r="L636" s="1128">
        <v>0</v>
      </c>
      <c r="M636" s="1128">
        <v>0</v>
      </c>
      <c r="N636" s="1129">
        <v>0</v>
      </c>
      <c r="O636" s="1128">
        <v>0</v>
      </c>
      <c r="P636" s="1127">
        <v>0</v>
      </c>
      <c r="Q636" s="1127">
        <v>0</v>
      </c>
      <c r="R636" s="1127">
        <v>0</v>
      </c>
      <c r="S636" s="1127">
        <v>0</v>
      </c>
      <c r="T636" s="1130">
        <v>0</v>
      </c>
      <c r="U636" s="1130">
        <v>0</v>
      </c>
      <c r="V636" s="1130">
        <v>0</v>
      </c>
      <c r="W636" s="1127">
        <v>0</v>
      </c>
      <c r="X636" s="1130">
        <v>0</v>
      </c>
      <c r="Y636" s="735">
        <v>0</v>
      </c>
      <c r="Z636" s="1131">
        <v>0</v>
      </c>
      <c r="AA636" s="1131">
        <v>0</v>
      </c>
      <c r="AB636" s="1131">
        <v>0</v>
      </c>
      <c r="AC636" s="1131">
        <v>0</v>
      </c>
      <c r="AD636" s="1131">
        <v>0</v>
      </c>
      <c r="AE636" s="1131">
        <v>0</v>
      </c>
      <c r="AF636" s="126"/>
      <c r="AG636" s="126"/>
      <c r="AH636" s="126"/>
      <c r="AI636" s="126"/>
      <c r="AJ636" s="126"/>
      <c r="AK636" s="126"/>
      <c r="AL636" s="126">
        <v>636</v>
      </c>
    </row>
    <row r="637" spans="1:38">
      <c r="A637" s="721" t="s">
        <v>1852</v>
      </c>
      <c r="B637" s="722">
        <v>14</v>
      </c>
      <c r="C637" s="722">
        <v>1410</v>
      </c>
      <c r="D637" s="722">
        <v>141010</v>
      </c>
      <c r="E637" s="721">
        <v>1410109418</v>
      </c>
      <c r="F637" s="721" t="s">
        <v>4043</v>
      </c>
      <c r="G637" s="1127">
        <v>0</v>
      </c>
      <c r="H637" s="1128">
        <v>0</v>
      </c>
      <c r="I637" s="1128">
        <v>0</v>
      </c>
      <c r="J637" s="1128">
        <v>0</v>
      </c>
      <c r="K637" s="1128">
        <v>0</v>
      </c>
      <c r="L637" s="1128">
        <v>0</v>
      </c>
      <c r="M637" s="1128">
        <v>0</v>
      </c>
      <c r="N637" s="1129">
        <v>0</v>
      </c>
      <c r="O637" s="1128">
        <v>0</v>
      </c>
      <c r="P637" s="1127">
        <v>0</v>
      </c>
      <c r="Q637" s="1127">
        <v>0</v>
      </c>
      <c r="R637" s="1127">
        <v>0</v>
      </c>
      <c r="S637" s="1127">
        <v>0</v>
      </c>
      <c r="T637" s="1130">
        <v>0</v>
      </c>
      <c r="U637" s="1130">
        <v>0</v>
      </c>
      <c r="V637" s="1130">
        <v>0</v>
      </c>
      <c r="W637" s="1127">
        <v>0</v>
      </c>
      <c r="X637" s="1130">
        <v>0</v>
      </c>
      <c r="Y637" s="735">
        <v>0</v>
      </c>
      <c r="Z637" s="1131">
        <v>0</v>
      </c>
      <c r="AA637" s="1131">
        <v>0</v>
      </c>
      <c r="AB637" s="1131">
        <v>0</v>
      </c>
      <c r="AC637" s="1131">
        <v>0</v>
      </c>
      <c r="AD637" s="1131">
        <v>0</v>
      </c>
      <c r="AE637" s="1131">
        <v>0</v>
      </c>
      <c r="AF637" s="126"/>
      <c r="AG637" s="126"/>
      <c r="AH637" s="126"/>
      <c r="AI637" s="126"/>
      <c r="AJ637" s="126"/>
      <c r="AK637" s="126"/>
      <c r="AL637" s="126">
        <v>637</v>
      </c>
    </row>
    <row r="638" spans="1:38">
      <c r="A638" s="721" t="s">
        <v>1852</v>
      </c>
      <c r="B638" s="722">
        <v>14</v>
      </c>
      <c r="C638" s="722">
        <v>1410</v>
      </c>
      <c r="D638" s="722">
        <v>141010</v>
      </c>
      <c r="E638" s="721">
        <v>1410109484</v>
      </c>
      <c r="F638" s="721" t="s">
        <v>3383</v>
      </c>
      <c r="G638" s="1127">
        <v>0</v>
      </c>
      <c r="H638" s="1128">
        <v>0</v>
      </c>
      <c r="I638" s="1128">
        <v>0</v>
      </c>
      <c r="J638" s="1128">
        <v>0</v>
      </c>
      <c r="K638" s="1128">
        <v>0</v>
      </c>
      <c r="L638" s="1128">
        <v>0</v>
      </c>
      <c r="M638" s="1128">
        <v>0</v>
      </c>
      <c r="N638" s="1129">
        <v>0</v>
      </c>
      <c r="O638" s="1128">
        <v>0</v>
      </c>
      <c r="P638" s="1127">
        <v>0</v>
      </c>
      <c r="Q638" s="1127">
        <v>0</v>
      </c>
      <c r="R638" s="1127">
        <v>0</v>
      </c>
      <c r="S638" s="1127">
        <v>0</v>
      </c>
      <c r="T638" s="1130">
        <v>0</v>
      </c>
      <c r="U638" s="1130">
        <v>0</v>
      </c>
      <c r="V638" s="1130">
        <v>0</v>
      </c>
      <c r="W638" s="1127">
        <v>0</v>
      </c>
      <c r="X638" s="1130">
        <v>0</v>
      </c>
      <c r="Y638" s="735">
        <v>0</v>
      </c>
      <c r="Z638" s="1131">
        <v>0</v>
      </c>
      <c r="AA638" s="1131">
        <v>0</v>
      </c>
      <c r="AB638" s="1131">
        <v>0</v>
      </c>
      <c r="AC638" s="1131">
        <v>0</v>
      </c>
      <c r="AD638" s="1131">
        <v>0</v>
      </c>
      <c r="AE638" s="1131">
        <v>0</v>
      </c>
      <c r="AF638" s="126"/>
      <c r="AG638" s="126"/>
      <c r="AH638" s="126"/>
      <c r="AI638" s="126"/>
      <c r="AJ638" s="126"/>
      <c r="AK638" s="126"/>
      <c r="AL638" s="126">
        <v>638</v>
      </c>
    </row>
    <row r="639" spans="1:38">
      <c r="A639" s="721" t="s">
        <v>1891</v>
      </c>
      <c r="B639" s="722">
        <v>14</v>
      </c>
      <c r="C639" s="722">
        <v>1410</v>
      </c>
      <c r="D639" s="722">
        <v>141010</v>
      </c>
      <c r="E639" s="721">
        <v>1410109508</v>
      </c>
      <c r="F639" s="721" t="s">
        <v>1905</v>
      </c>
      <c r="G639" s="1127">
        <v>0</v>
      </c>
      <c r="H639" s="1128">
        <v>0</v>
      </c>
      <c r="I639" s="1128">
        <v>0</v>
      </c>
      <c r="J639" s="1128">
        <v>0</v>
      </c>
      <c r="K639" s="1128">
        <v>0</v>
      </c>
      <c r="L639" s="1128">
        <v>0</v>
      </c>
      <c r="M639" s="1128">
        <v>0</v>
      </c>
      <c r="N639" s="1129">
        <v>0</v>
      </c>
      <c r="O639" s="1128">
        <v>0</v>
      </c>
      <c r="P639" s="1127">
        <v>0</v>
      </c>
      <c r="Q639" s="1127">
        <v>0</v>
      </c>
      <c r="R639" s="1127">
        <v>0</v>
      </c>
      <c r="S639" s="1127">
        <v>0</v>
      </c>
      <c r="T639" s="1130">
        <v>0</v>
      </c>
      <c r="U639" s="1130">
        <v>0</v>
      </c>
      <c r="V639" s="1130">
        <v>0</v>
      </c>
      <c r="W639" s="1127">
        <v>0</v>
      </c>
      <c r="X639" s="1130">
        <v>0</v>
      </c>
      <c r="Y639" s="735">
        <v>0</v>
      </c>
      <c r="Z639" s="1131">
        <v>0</v>
      </c>
      <c r="AA639" s="1131">
        <v>0</v>
      </c>
      <c r="AB639" s="1131">
        <v>0</v>
      </c>
      <c r="AC639" s="1131">
        <v>0</v>
      </c>
      <c r="AD639" s="1131">
        <v>0</v>
      </c>
      <c r="AE639" s="1131">
        <v>0</v>
      </c>
      <c r="AF639" s="126"/>
      <c r="AG639" s="126"/>
      <c r="AH639" s="126"/>
      <c r="AI639" s="126"/>
      <c r="AJ639" s="126"/>
      <c r="AK639" s="126"/>
      <c r="AL639" s="126">
        <v>639</v>
      </c>
    </row>
    <row r="640" spans="1:38">
      <c r="A640" s="721" t="s">
        <v>1852</v>
      </c>
      <c r="B640" s="722">
        <v>14</v>
      </c>
      <c r="C640" s="722">
        <v>1410</v>
      </c>
      <c r="D640" s="722">
        <v>141010</v>
      </c>
      <c r="E640" s="721">
        <v>1410109509</v>
      </c>
      <c r="F640" s="721" t="s">
        <v>1906</v>
      </c>
      <c r="G640" s="1127">
        <v>0</v>
      </c>
      <c r="H640" s="1128">
        <v>0</v>
      </c>
      <c r="I640" s="1128">
        <v>0</v>
      </c>
      <c r="J640" s="1128">
        <v>0</v>
      </c>
      <c r="K640" s="1128">
        <v>0</v>
      </c>
      <c r="L640" s="1128">
        <v>0</v>
      </c>
      <c r="M640" s="1128">
        <v>0</v>
      </c>
      <c r="N640" s="1129">
        <v>0</v>
      </c>
      <c r="O640" s="1128">
        <v>0</v>
      </c>
      <c r="P640" s="1127">
        <v>0</v>
      </c>
      <c r="Q640" s="1127">
        <v>0</v>
      </c>
      <c r="R640" s="1127">
        <v>0</v>
      </c>
      <c r="S640" s="1127">
        <v>0</v>
      </c>
      <c r="T640" s="1130">
        <v>0</v>
      </c>
      <c r="U640" s="1130">
        <v>0</v>
      </c>
      <c r="V640" s="1130">
        <v>0</v>
      </c>
      <c r="W640" s="1127">
        <v>0</v>
      </c>
      <c r="X640" s="1130">
        <v>0</v>
      </c>
      <c r="Y640" s="735">
        <v>0</v>
      </c>
      <c r="Z640" s="1131">
        <v>0</v>
      </c>
      <c r="AA640" s="1131">
        <v>0</v>
      </c>
      <c r="AB640" s="1131">
        <v>0</v>
      </c>
      <c r="AC640" s="1131">
        <v>0</v>
      </c>
      <c r="AD640" s="1131">
        <v>0</v>
      </c>
      <c r="AE640" s="1131">
        <v>0</v>
      </c>
      <c r="AF640" s="126"/>
      <c r="AG640" s="126"/>
      <c r="AH640" s="126"/>
      <c r="AI640" s="126"/>
      <c r="AJ640" s="126"/>
      <c r="AK640" s="126"/>
      <c r="AL640" s="126">
        <v>640</v>
      </c>
    </row>
    <row r="641" spans="1:38">
      <c r="A641" s="721" t="s">
        <v>1852</v>
      </c>
      <c r="B641" s="722">
        <v>14</v>
      </c>
      <c r="C641" s="722">
        <v>1410</v>
      </c>
      <c r="D641" s="722">
        <v>141010</v>
      </c>
      <c r="E641" s="721">
        <v>1410109542</v>
      </c>
      <c r="F641" s="721" t="s">
        <v>688</v>
      </c>
      <c r="G641" s="1127">
        <v>2207604</v>
      </c>
      <c r="H641" s="1128">
        <v>0</v>
      </c>
      <c r="I641" s="1128">
        <v>2207604</v>
      </c>
      <c r="J641" s="1128">
        <v>0</v>
      </c>
      <c r="K641" s="1128">
        <v>0</v>
      </c>
      <c r="L641" s="1128">
        <v>0</v>
      </c>
      <c r="M641" s="1128">
        <v>0</v>
      </c>
      <c r="N641" s="1129">
        <v>0</v>
      </c>
      <c r="O641" s="1128">
        <v>0</v>
      </c>
      <c r="P641" s="1127">
        <v>0</v>
      </c>
      <c r="Q641" s="1127">
        <v>0</v>
      </c>
      <c r="R641" s="1127">
        <v>0</v>
      </c>
      <c r="S641" s="1127">
        <v>0</v>
      </c>
      <c r="T641" s="1130">
        <v>0</v>
      </c>
      <c r="U641" s="1130">
        <v>0</v>
      </c>
      <c r="V641" s="1130">
        <v>0</v>
      </c>
      <c r="W641" s="1127">
        <v>0</v>
      </c>
      <c r="X641" s="1130">
        <v>0</v>
      </c>
      <c r="Y641" s="735">
        <v>0</v>
      </c>
      <c r="Z641" s="1131">
        <v>0</v>
      </c>
      <c r="AA641" s="1131">
        <v>0</v>
      </c>
      <c r="AB641" s="1131">
        <v>0</v>
      </c>
      <c r="AC641" s="1131">
        <v>0</v>
      </c>
      <c r="AD641" s="1131">
        <v>0</v>
      </c>
      <c r="AE641" s="1131">
        <v>0</v>
      </c>
      <c r="AF641" s="126"/>
      <c r="AG641" s="126"/>
      <c r="AH641" s="126"/>
      <c r="AI641" s="126"/>
      <c r="AJ641" s="126"/>
      <c r="AK641" s="126"/>
      <c r="AL641" s="126">
        <v>641</v>
      </c>
    </row>
    <row r="642" spans="1:38">
      <c r="A642" s="721" t="s">
        <v>1852</v>
      </c>
      <c r="B642" s="722">
        <v>14</v>
      </c>
      <c r="C642" s="722">
        <v>1410</v>
      </c>
      <c r="D642" s="722">
        <v>141010</v>
      </c>
      <c r="E642" s="721">
        <v>1410109601</v>
      </c>
      <c r="F642" s="721" t="s">
        <v>674</v>
      </c>
      <c r="G642" s="1127">
        <v>21778448125</v>
      </c>
      <c r="H642" s="1128">
        <v>0</v>
      </c>
      <c r="I642" s="1128">
        <v>21778448125.459999</v>
      </c>
      <c r="J642" s="1128">
        <v>0.45999908447265625</v>
      </c>
      <c r="K642" s="1128">
        <v>0</v>
      </c>
      <c r="L642" s="1128">
        <v>0.45999908447265625</v>
      </c>
      <c r="M642" s="1128">
        <v>0</v>
      </c>
      <c r="N642" s="1129">
        <v>0</v>
      </c>
      <c r="O642" s="1128">
        <v>0.45999908447265625</v>
      </c>
      <c r="P642" s="1127">
        <v>0.17019966125488281</v>
      </c>
      <c r="Q642" s="1127">
        <v>0</v>
      </c>
      <c r="R642" s="1127">
        <v>0</v>
      </c>
      <c r="S642" s="1127">
        <v>0</v>
      </c>
      <c r="T642" s="1130">
        <v>0</v>
      </c>
      <c r="U642" s="1130">
        <v>0</v>
      </c>
      <c r="V642" s="1130">
        <v>0</v>
      </c>
      <c r="W642" s="1127">
        <v>0</v>
      </c>
      <c r="X642" s="1130">
        <v>0.17019966125488281</v>
      </c>
      <c r="Y642" s="735">
        <v>0.37</v>
      </c>
      <c r="Z642" s="1131">
        <v>0.17019966125488281</v>
      </c>
      <c r="AA642" s="1131">
        <v>0</v>
      </c>
      <c r="AB642" s="1131">
        <v>0.12949943542480469</v>
      </c>
      <c r="AC642" s="1131">
        <v>0</v>
      </c>
      <c r="AD642" s="1131">
        <v>4.0700225830078124E-2</v>
      </c>
      <c r="AE642" s="1131">
        <v>0</v>
      </c>
      <c r="AF642" s="126"/>
      <c r="AG642" s="126"/>
      <c r="AH642" s="126"/>
      <c r="AI642" s="126"/>
      <c r="AJ642" s="126"/>
      <c r="AK642" s="126"/>
      <c r="AL642" s="126">
        <v>642</v>
      </c>
    </row>
    <row r="643" spans="1:38">
      <c r="A643" s="721" t="s">
        <v>1891</v>
      </c>
      <c r="B643" s="722">
        <v>14</v>
      </c>
      <c r="C643" s="722">
        <v>1410</v>
      </c>
      <c r="D643" s="722">
        <v>141010</v>
      </c>
      <c r="E643" s="721">
        <v>1410109602</v>
      </c>
      <c r="F643" s="721" t="s">
        <v>689</v>
      </c>
      <c r="G643" s="1127">
        <v>6509224911</v>
      </c>
      <c r="H643" s="1128">
        <v>0</v>
      </c>
      <c r="I643" s="1128">
        <v>6509224911.1899996</v>
      </c>
      <c r="J643" s="1128">
        <v>0.18999958038330078</v>
      </c>
      <c r="K643" s="1128">
        <v>0</v>
      </c>
      <c r="L643" s="1128">
        <v>0.18999958038330078</v>
      </c>
      <c r="M643" s="1128">
        <v>0</v>
      </c>
      <c r="N643" s="1129">
        <v>0</v>
      </c>
      <c r="O643" s="1128">
        <v>0.18999958038330078</v>
      </c>
      <c r="P643" s="1127">
        <v>7.0299844741821285E-2</v>
      </c>
      <c r="Q643" s="1127">
        <v>0</v>
      </c>
      <c r="R643" s="1127">
        <v>0</v>
      </c>
      <c r="S643" s="1127">
        <v>0</v>
      </c>
      <c r="T643" s="1130">
        <v>0</v>
      </c>
      <c r="U643" s="1130">
        <v>0</v>
      </c>
      <c r="V643" s="1130">
        <v>0</v>
      </c>
      <c r="W643" s="1127">
        <v>0</v>
      </c>
      <c r="X643" s="1130">
        <v>7.0299844741821285E-2</v>
      </c>
      <c r="Y643" s="735">
        <v>0.37</v>
      </c>
      <c r="Z643" s="1131">
        <v>7.0299844741821285E-2</v>
      </c>
      <c r="AA643" s="1131">
        <v>0</v>
      </c>
      <c r="AB643" s="1131">
        <v>0</v>
      </c>
      <c r="AC643" s="1131">
        <v>-0.12580005645751954</v>
      </c>
      <c r="AD643" s="1131">
        <v>7.0299844741821285E-2</v>
      </c>
      <c r="AE643" s="1131">
        <v>0.12580005645751954</v>
      </c>
      <c r="AF643" s="126"/>
      <c r="AG643" s="126"/>
      <c r="AH643" s="126"/>
      <c r="AI643" s="126"/>
      <c r="AJ643" s="126"/>
      <c r="AK643" s="126"/>
      <c r="AL643" s="126">
        <v>643</v>
      </c>
    </row>
    <row r="644" spans="1:38">
      <c r="A644" s="721" t="s">
        <v>1852</v>
      </c>
      <c r="B644" s="722">
        <v>14</v>
      </c>
      <c r="C644" s="722">
        <v>1410</v>
      </c>
      <c r="D644" s="722">
        <v>141010</v>
      </c>
      <c r="E644" s="721">
        <v>1410109603</v>
      </c>
      <c r="F644" s="721" t="s">
        <v>673</v>
      </c>
      <c r="G644" s="1127">
        <v>3149989587</v>
      </c>
      <c r="H644" s="1128">
        <v>0</v>
      </c>
      <c r="I644" s="1128">
        <v>3149989587.1100001</v>
      </c>
      <c r="J644" s="1128">
        <v>0.1100001335144043</v>
      </c>
      <c r="K644" s="1128">
        <v>0</v>
      </c>
      <c r="L644" s="1128">
        <v>0.1100001335144043</v>
      </c>
      <c r="M644" s="1128">
        <v>0</v>
      </c>
      <c r="N644" s="1129">
        <v>0</v>
      </c>
      <c r="O644" s="1128">
        <v>0.1100001335144043</v>
      </c>
      <c r="P644" s="1127">
        <v>4.0700049400329591E-2</v>
      </c>
      <c r="Q644" s="1127">
        <v>0</v>
      </c>
      <c r="R644" s="1127">
        <v>0</v>
      </c>
      <c r="S644" s="1127">
        <v>0</v>
      </c>
      <c r="T644" s="1130">
        <v>0</v>
      </c>
      <c r="U644" s="1130">
        <v>0</v>
      </c>
      <c r="V644" s="1130">
        <v>0</v>
      </c>
      <c r="W644" s="1127">
        <v>0</v>
      </c>
      <c r="X644" s="1130">
        <v>4.0700049400329591E-2</v>
      </c>
      <c r="Y644" s="735">
        <v>0.37</v>
      </c>
      <c r="Z644" s="1131">
        <v>4.0700049400329591E-2</v>
      </c>
      <c r="AA644" s="1131">
        <v>0</v>
      </c>
      <c r="AB644" s="1131">
        <v>0.14060004234313964</v>
      </c>
      <c r="AC644" s="1131">
        <v>0</v>
      </c>
      <c r="AD644" s="1131">
        <v>-9.9899992942810045E-2</v>
      </c>
      <c r="AE644" s="1131">
        <v>0</v>
      </c>
      <c r="AF644" s="126"/>
      <c r="AG644" s="126"/>
      <c r="AH644" s="126"/>
      <c r="AI644" s="126"/>
      <c r="AJ644" s="126"/>
      <c r="AK644" s="126"/>
      <c r="AL644" s="126">
        <v>644</v>
      </c>
    </row>
    <row r="645" spans="1:38">
      <c r="A645" s="721" t="s">
        <v>1891</v>
      </c>
      <c r="B645" s="722">
        <v>14</v>
      </c>
      <c r="C645" s="722">
        <v>1410</v>
      </c>
      <c r="D645" s="722">
        <v>141010</v>
      </c>
      <c r="E645" s="721">
        <v>1410109604</v>
      </c>
      <c r="F645" s="721" t="s">
        <v>1893</v>
      </c>
      <c r="G645" s="1127">
        <v>35469170</v>
      </c>
      <c r="H645" s="1128">
        <v>0</v>
      </c>
      <c r="I645" s="1128">
        <v>35469169.899999999</v>
      </c>
      <c r="J645" s="1128">
        <v>-0.10000000149011612</v>
      </c>
      <c r="K645" s="1128">
        <v>0</v>
      </c>
      <c r="L645" s="1128">
        <v>0</v>
      </c>
      <c r="M645" s="1128">
        <v>-0.10000000149011612</v>
      </c>
      <c r="N645" s="1129">
        <v>0</v>
      </c>
      <c r="O645" s="1128">
        <v>-0.10000000149011612</v>
      </c>
      <c r="P645" s="1127">
        <v>-3.7000000551342963E-2</v>
      </c>
      <c r="Q645" s="1127">
        <v>0</v>
      </c>
      <c r="R645" s="1127">
        <v>0</v>
      </c>
      <c r="S645" s="1127">
        <v>0</v>
      </c>
      <c r="T645" s="1130">
        <v>0</v>
      </c>
      <c r="U645" s="1130">
        <v>0</v>
      </c>
      <c r="V645" s="1130">
        <v>0</v>
      </c>
      <c r="W645" s="1127">
        <v>0</v>
      </c>
      <c r="X645" s="1130">
        <v>-3.7000000551342963E-2</v>
      </c>
      <c r="Y645" s="735">
        <v>0.37</v>
      </c>
      <c r="Z645" s="1131">
        <v>0</v>
      </c>
      <c r="AA645" s="1131">
        <v>-3.7000000551342963E-2</v>
      </c>
      <c r="AB645" s="1131">
        <v>0</v>
      </c>
      <c r="AC645" s="1131">
        <v>0</v>
      </c>
      <c r="AD645" s="1131">
        <v>0</v>
      </c>
      <c r="AE645" s="1131">
        <v>-3.7000000551342963E-2</v>
      </c>
      <c r="AF645" s="126"/>
      <c r="AG645" s="126"/>
      <c r="AH645" s="126"/>
      <c r="AI645" s="126"/>
      <c r="AJ645" s="126"/>
      <c r="AK645" s="126"/>
      <c r="AL645" s="126">
        <v>645</v>
      </c>
    </row>
    <row r="646" spans="1:38">
      <c r="A646" s="721" t="s">
        <v>1852</v>
      </c>
      <c r="B646" s="722">
        <v>14</v>
      </c>
      <c r="C646" s="722">
        <v>1410</v>
      </c>
      <c r="D646" s="722">
        <v>141010</v>
      </c>
      <c r="E646" s="721">
        <v>1410109606</v>
      </c>
      <c r="F646" s="721" t="s">
        <v>690</v>
      </c>
      <c r="G646" s="1127">
        <v>1427871</v>
      </c>
      <c r="H646" s="1128">
        <v>0</v>
      </c>
      <c r="I646" s="1128">
        <v>1427871.23</v>
      </c>
      <c r="J646" s="1128">
        <v>0.22999999998137355</v>
      </c>
      <c r="K646" s="1128">
        <v>0</v>
      </c>
      <c r="L646" s="1128">
        <v>0.22999999998137355</v>
      </c>
      <c r="M646" s="1128">
        <v>0</v>
      </c>
      <c r="N646" s="1129">
        <v>0</v>
      </c>
      <c r="O646" s="1128">
        <v>0.22999999998137355</v>
      </c>
      <c r="P646" s="1127">
        <v>8.5099999993108216E-2</v>
      </c>
      <c r="Q646" s="1127">
        <v>0</v>
      </c>
      <c r="R646" s="1127">
        <v>0</v>
      </c>
      <c r="S646" s="1127">
        <v>0</v>
      </c>
      <c r="T646" s="1130">
        <v>0</v>
      </c>
      <c r="U646" s="1130">
        <v>0</v>
      </c>
      <c r="V646" s="1130">
        <v>0</v>
      </c>
      <c r="W646" s="1127">
        <v>0</v>
      </c>
      <c r="X646" s="1130">
        <v>8.5099999993108216E-2</v>
      </c>
      <c r="Y646" s="735">
        <v>0.37</v>
      </c>
      <c r="Z646" s="1131">
        <v>8.5099999993108216E-2</v>
      </c>
      <c r="AA646" s="1131">
        <v>0</v>
      </c>
      <c r="AB646" s="1131">
        <v>0</v>
      </c>
      <c r="AC646" s="1131">
        <v>-9.9900000006891782E-2</v>
      </c>
      <c r="AD646" s="1131">
        <v>8.5099999993108216E-2</v>
      </c>
      <c r="AE646" s="1131">
        <v>9.9900000006891782E-2</v>
      </c>
      <c r="AF646" s="126"/>
      <c r="AG646" s="126"/>
      <c r="AH646" s="126"/>
      <c r="AI646" s="126"/>
      <c r="AJ646" s="126"/>
      <c r="AK646" s="126"/>
      <c r="AL646" s="126">
        <v>646</v>
      </c>
    </row>
    <row r="647" spans="1:38">
      <c r="A647" s="721" t="s">
        <v>1891</v>
      </c>
      <c r="B647" s="722">
        <v>14</v>
      </c>
      <c r="C647" s="722">
        <v>1410</v>
      </c>
      <c r="D647" s="722">
        <v>141010</v>
      </c>
      <c r="E647" s="721">
        <v>1410109701</v>
      </c>
      <c r="F647" s="721" t="s">
        <v>4044</v>
      </c>
      <c r="G647" s="1127">
        <v>99721709905</v>
      </c>
      <c r="H647" s="1128">
        <v>0</v>
      </c>
      <c r="I647" s="1128">
        <v>99721709904.75</v>
      </c>
      <c r="J647" s="1128">
        <v>-0.25</v>
      </c>
      <c r="K647" s="1128">
        <v>0</v>
      </c>
      <c r="L647" s="1128">
        <v>0</v>
      </c>
      <c r="M647" s="1128">
        <v>-0.25</v>
      </c>
      <c r="N647" s="1129">
        <v>0</v>
      </c>
      <c r="O647" s="1128">
        <v>-0.25</v>
      </c>
      <c r="P647" s="1127">
        <v>-9.2499999999999999E-2</v>
      </c>
      <c r="Q647" s="1127">
        <v>0</v>
      </c>
      <c r="R647" s="1127">
        <v>0</v>
      </c>
      <c r="S647" s="1127">
        <v>0</v>
      </c>
      <c r="T647" s="1130">
        <v>0</v>
      </c>
      <c r="U647" s="1130">
        <v>0</v>
      </c>
      <c r="V647" s="1130">
        <v>0</v>
      </c>
      <c r="W647" s="1127">
        <v>0</v>
      </c>
      <c r="X647" s="1130">
        <v>-9.2499999999999999E-2</v>
      </c>
      <c r="Y647" s="735">
        <v>0.37</v>
      </c>
      <c r="Z647" s="1131">
        <v>0</v>
      </c>
      <c r="AA647" s="1131">
        <v>-9.2499999999999999E-2</v>
      </c>
      <c r="AB647" s="1131">
        <v>0</v>
      </c>
      <c r="AC647" s="1131">
        <v>-9.2499999999999999E-2</v>
      </c>
      <c r="AD647" s="1131">
        <v>0</v>
      </c>
      <c r="AE647" s="1131">
        <v>0</v>
      </c>
      <c r="AF647" s="126"/>
      <c r="AG647" s="126"/>
      <c r="AH647" s="126"/>
      <c r="AI647" s="126"/>
      <c r="AJ647" s="126"/>
      <c r="AK647" s="126"/>
      <c r="AL647" s="126">
        <v>647</v>
      </c>
    </row>
    <row r="648" spans="1:38">
      <c r="A648" s="721" t="s">
        <v>1891</v>
      </c>
      <c r="B648" s="722">
        <v>14</v>
      </c>
      <c r="C648" s="722">
        <v>1410</v>
      </c>
      <c r="D648" s="722">
        <v>141010</v>
      </c>
      <c r="E648" s="721">
        <v>1410109702</v>
      </c>
      <c r="F648" s="721" t="s">
        <v>689</v>
      </c>
      <c r="G648" s="1127">
        <v>60736506813</v>
      </c>
      <c r="H648" s="1128">
        <v>0</v>
      </c>
      <c r="I648" s="1128">
        <v>60736506813.410004</v>
      </c>
      <c r="J648" s="1128">
        <v>0.410003662109375</v>
      </c>
      <c r="K648" s="1128">
        <v>0</v>
      </c>
      <c r="L648" s="1128">
        <v>0.410003662109375</v>
      </c>
      <c r="M648" s="1128">
        <v>0</v>
      </c>
      <c r="N648" s="1129">
        <v>0</v>
      </c>
      <c r="O648" s="1128">
        <v>0.410003662109375</v>
      </c>
      <c r="P648" s="1127">
        <v>0.15170135498046874</v>
      </c>
      <c r="Q648" s="1127">
        <v>0</v>
      </c>
      <c r="R648" s="1127">
        <v>0</v>
      </c>
      <c r="S648" s="1127">
        <v>0</v>
      </c>
      <c r="T648" s="1130">
        <v>0</v>
      </c>
      <c r="U648" s="1130">
        <v>0</v>
      </c>
      <c r="V648" s="1130">
        <v>0</v>
      </c>
      <c r="W648" s="1127">
        <v>0</v>
      </c>
      <c r="X648" s="1130">
        <v>0.15170135498046874</v>
      </c>
      <c r="Y648" s="735">
        <v>0.37</v>
      </c>
      <c r="Z648" s="1131">
        <v>0.15170135498046874</v>
      </c>
      <c r="AA648" s="1131">
        <v>0</v>
      </c>
      <c r="AB648" s="1131">
        <v>0.15170135498046874</v>
      </c>
      <c r="AC648" s="1131">
        <v>0</v>
      </c>
      <c r="AD648" s="1131">
        <v>0</v>
      </c>
      <c r="AE648" s="1131">
        <v>0</v>
      </c>
      <c r="AF648" s="126"/>
      <c r="AG648" s="126"/>
      <c r="AH648" s="126"/>
      <c r="AI648" s="126"/>
      <c r="AJ648" s="126"/>
      <c r="AK648" s="126"/>
      <c r="AL648" s="126">
        <v>648</v>
      </c>
    </row>
    <row r="649" spans="1:38">
      <c r="A649" s="721" t="s">
        <v>1891</v>
      </c>
      <c r="B649" s="722">
        <v>14</v>
      </c>
      <c r="C649" s="722">
        <v>1410</v>
      </c>
      <c r="D649" s="722">
        <v>141010</v>
      </c>
      <c r="E649" s="721">
        <v>1410109703</v>
      </c>
      <c r="F649" s="721" t="s">
        <v>4045</v>
      </c>
      <c r="G649" s="1127">
        <v>92854720</v>
      </c>
      <c r="H649" s="1128">
        <v>0</v>
      </c>
      <c r="I649" s="1128">
        <v>92854720</v>
      </c>
      <c r="J649" s="1128">
        <v>0</v>
      </c>
      <c r="K649" s="1128">
        <v>0</v>
      </c>
      <c r="L649" s="1128">
        <v>0</v>
      </c>
      <c r="M649" s="1128">
        <v>0</v>
      </c>
      <c r="N649" s="1129">
        <v>0</v>
      </c>
      <c r="O649" s="1128">
        <v>0</v>
      </c>
      <c r="P649" s="1127">
        <v>0</v>
      </c>
      <c r="Q649" s="1127">
        <v>0</v>
      </c>
      <c r="R649" s="1127">
        <v>0</v>
      </c>
      <c r="S649" s="1127">
        <v>0</v>
      </c>
      <c r="T649" s="1130">
        <v>0</v>
      </c>
      <c r="U649" s="1130">
        <v>0</v>
      </c>
      <c r="V649" s="1130">
        <v>0</v>
      </c>
      <c r="W649" s="1127">
        <v>0</v>
      </c>
      <c r="X649" s="1130">
        <v>0</v>
      </c>
      <c r="Y649" s="735">
        <v>0</v>
      </c>
      <c r="Z649" s="1131">
        <v>0</v>
      </c>
      <c r="AA649" s="1131">
        <v>0</v>
      </c>
      <c r="AB649" s="1131">
        <v>0</v>
      </c>
      <c r="AC649" s="1131">
        <v>0</v>
      </c>
      <c r="AD649" s="1131">
        <v>0</v>
      </c>
      <c r="AE649" s="1131">
        <v>0</v>
      </c>
      <c r="AF649" s="126"/>
      <c r="AG649" s="126"/>
      <c r="AH649" s="126"/>
      <c r="AI649" s="126"/>
      <c r="AJ649" s="126"/>
      <c r="AK649" s="126"/>
      <c r="AL649" s="126">
        <v>649</v>
      </c>
    </row>
    <row r="650" spans="1:38">
      <c r="A650" s="721" t="s">
        <v>1891</v>
      </c>
      <c r="B650" s="722">
        <v>14</v>
      </c>
      <c r="C650" s="722">
        <v>1410</v>
      </c>
      <c r="D650" s="722">
        <v>141010</v>
      </c>
      <c r="E650" s="721">
        <v>1410109704</v>
      </c>
      <c r="F650" s="721" t="s">
        <v>691</v>
      </c>
      <c r="G650" s="1127">
        <v>2067457846</v>
      </c>
      <c r="H650" s="1128">
        <v>0</v>
      </c>
      <c r="I650" s="1128">
        <v>2067457846.28</v>
      </c>
      <c r="J650" s="1128">
        <v>0.27999997138977051</v>
      </c>
      <c r="K650" s="1128">
        <v>0</v>
      </c>
      <c r="L650" s="1128">
        <v>0.27999997138977051</v>
      </c>
      <c r="M650" s="1128">
        <v>0</v>
      </c>
      <c r="N650" s="1129">
        <v>0</v>
      </c>
      <c r="O650" s="1128">
        <v>0.27999997138977051</v>
      </c>
      <c r="P650" s="1127">
        <v>0.10359998941421508</v>
      </c>
      <c r="Q650" s="1127">
        <v>0</v>
      </c>
      <c r="R650" s="1127">
        <v>0</v>
      </c>
      <c r="S650" s="1127">
        <v>0</v>
      </c>
      <c r="T650" s="1130">
        <v>0</v>
      </c>
      <c r="U650" s="1130">
        <v>0</v>
      </c>
      <c r="V650" s="1130">
        <v>0</v>
      </c>
      <c r="W650" s="1127">
        <v>0</v>
      </c>
      <c r="X650" s="1130">
        <v>0.10359998941421508</v>
      </c>
      <c r="Y650" s="735">
        <v>0.37</v>
      </c>
      <c r="Z650" s="1131">
        <v>0.10359998941421508</v>
      </c>
      <c r="AA650" s="1131">
        <v>0</v>
      </c>
      <c r="AB650" s="1131">
        <v>0.10360007762908935</v>
      </c>
      <c r="AC650" s="1131">
        <v>0</v>
      </c>
      <c r="AD650" s="1131">
        <v>-8.8214874266467902E-8</v>
      </c>
      <c r="AE650" s="1131">
        <v>0</v>
      </c>
      <c r="AF650" s="126"/>
      <c r="AG650" s="126"/>
      <c r="AH650" s="126"/>
      <c r="AI650" s="126"/>
      <c r="AJ650" s="126"/>
      <c r="AK650" s="126"/>
      <c r="AL650" s="126">
        <v>650</v>
      </c>
    </row>
    <row r="651" spans="1:38">
      <c r="A651" s="721" t="s">
        <v>1891</v>
      </c>
      <c r="B651" s="722">
        <v>14</v>
      </c>
      <c r="C651" s="722">
        <v>1410</v>
      </c>
      <c r="D651" s="722">
        <v>141010</v>
      </c>
      <c r="E651" s="721">
        <v>1410109705</v>
      </c>
      <c r="F651" s="721" t="s">
        <v>4046</v>
      </c>
      <c r="G651" s="1127">
        <v>280563882944</v>
      </c>
      <c r="H651" s="1128">
        <v>0</v>
      </c>
      <c r="I651" s="1128">
        <v>280563882944.14001</v>
      </c>
      <c r="J651" s="1128">
        <v>0.1400146484375</v>
      </c>
      <c r="K651" s="1128">
        <v>0</v>
      </c>
      <c r="L651" s="1128">
        <v>0.1400146484375</v>
      </c>
      <c r="M651" s="1128">
        <v>0</v>
      </c>
      <c r="N651" s="1129">
        <v>0</v>
      </c>
      <c r="O651" s="1128">
        <v>0.1400146484375</v>
      </c>
      <c r="P651" s="1127">
        <v>5.1805419921874998E-2</v>
      </c>
      <c r="Q651" s="1127">
        <v>0</v>
      </c>
      <c r="R651" s="1127">
        <v>0</v>
      </c>
      <c r="S651" s="1127">
        <v>0</v>
      </c>
      <c r="T651" s="1130">
        <v>0</v>
      </c>
      <c r="U651" s="1130">
        <v>0</v>
      </c>
      <c r="V651" s="1130">
        <v>0</v>
      </c>
      <c r="W651" s="1127">
        <v>0</v>
      </c>
      <c r="X651" s="1130">
        <v>5.1805419921874998E-2</v>
      </c>
      <c r="Y651" s="735">
        <v>0.37</v>
      </c>
      <c r="Z651" s="1131">
        <v>5.1805419921874998E-2</v>
      </c>
      <c r="AA651" s="1131">
        <v>0</v>
      </c>
      <c r="AB651" s="1131">
        <v>5.1805419921874998E-2</v>
      </c>
      <c r="AC651" s="1131">
        <v>0</v>
      </c>
      <c r="AD651" s="1131">
        <v>0</v>
      </c>
      <c r="AE651" s="1131">
        <v>0</v>
      </c>
      <c r="AF651" s="126"/>
      <c r="AG651" s="126"/>
      <c r="AH651" s="126"/>
      <c r="AI651" s="126"/>
      <c r="AJ651" s="126"/>
      <c r="AK651" s="126"/>
      <c r="AL651" s="126">
        <v>651</v>
      </c>
    </row>
    <row r="652" spans="1:38">
      <c r="A652" s="721" t="s">
        <v>1891</v>
      </c>
      <c r="B652" s="722">
        <v>14</v>
      </c>
      <c r="C652" s="722">
        <v>1410</v>
      </c>
      <c r="D652" s="722">
        <v>141010</v>
      </c>
      <c r="E652" s="721">
        <v>1410109706</v>
      </c>
      <c r="F652" s="721" t="s">
        <v>692</v>
      </c>
      <c r="G652" s="1127">
        <v>154795107</v>
      </c>
      <c r="H652" s="1128">
        <v>0</v>
      </c>
      <c r="I652" s="1128">
        <v>154795107</v>
      </c>
      <c r="J652" s="1128">
        <v>0</v>
      </c>
      <c r="K652" s="1128">
        <v>0</v>
      </c>
      <c r="L652" s="1128">
        <v>0</v>
      </c>
      <c r="M652" s="1128">
        <v>0</v>
      </c>
      <c r="N652" s="1129">
        <v>0</v>
      </c>
      <c r="O652" s="1128">
        <v>0</v>
      </c>
      <c r="P652" s="1127">
        <v>0</v>
      </c>
      <c r="Q652" s="1127">
        <v>0</v>
      </c>
      <c r="R652" s="1127">
        <v>0</v>
      </c>
      <c r="S652" s="1127">
        <v>0</v>
      </c>
      <c r="T652" s="1130">
        <v>0</v>
      </c>
      <c r="U652" s="1130">
        <v>0</v>
      </c>
      <c r="V652" s="1130">
        <v>0</v>
      </c>
      <c r="W652" s="1127">
        <v>0</v>
      </c>
      <c r="X652" s="1130">
        <v>0</v>
      </c>
      <c r="Y652" s="735">
        <v>0</v>
      </c>
      <c r="Z652" s="1131">
        <v>0</v>
      </c>
      <c r="AA652" s="1131">
        <v>0</v>
      </c>
      <c r="AB652" s="1131">
        <v>0</v>
      </c>
      <c r="AC652" s="1131">
        <v>0</v>
      </c>
      <c r="AD652" s="1131">
        <v>0</v>
      </c>
      <c r="AE652" s="1131">
        <v>0</v>
      </c>
      <c r="AF652" s="126"/>
      <c r="AG652" s="126"/>
      <c r="AH652" s="126"/>
      <c r="AI652" s="126"/>
      <c r="AJ652" s="126"/>
      <c r="AK652" s="126"/>
      <c r="AL652" s="126">
        <v>652</v>
      </c>
    </row>
    <row r="653" spans="1:38">
      <c r="A653" s="721" t="s">
        <v>1891</v>
      </c>
      <c r="B653" s="722">
        <v>14</v>
      </c>
      <c r="C653" s="722">
        <v>1410</v>
      </c>
      <c r="D653" s="722">
        <v>141010</v>
      </c>
      <c r="E653" s="721">
        <v>1410109707</v>
      </c>
      <c r="F653" s="721" t="s">
        <v>693</v>
      </c>
      <c r="G653" s="1127">
        <v>3629491818</v>
      </c>
      <c r="H653" s="1128">
        <v>0</v>
      </c>
      <c r="I653" s="1128">
        <v>3629491818</v>
      </c>
      <c r="J653" s="1128">
        <v>0</v>
      </c>
      <c r="K653" s="1128">
        <v>0</v>
      </c>
      <c r="L653" s="1128">
        <v>0</v>
      </c>
      <c r="M653" s="1128">
        <v>0</v>
      </c>
      <c r="N653" s="1129">
        <v>0</v>
      </c>
      <c r="O653" s="1128">
        <v>0</v>
      </c>
      <c r="P653" s="1127">
        <v>0</v>
      </c>
      <c r="Q653" s="1127">
        <v>0</v>
      </c>
      <c r="R653" s="1127">
        <v>0</v>
      </c>
      <c r="S653" s="1127">
        <v>0</v>
      </c>
      <c r="T653" s="1130">
        <v>0</v>
      </c>
      <c r="U653" s="1130">
        <v>0</v>
      </c>
      <c r="V653" s="1130">
        <v>0</v>
      </c>
      <c r="W653" s="1127">
        <v>0</v>
      </c>
      <c r="X653" s="1130">
        <v>0</v>
      </c>
      <c r="Y653" s="735">
        <v>0</v>
      </c>
      <c r="Z653" s="1131">
        <v>0</v>
      </c>
      <c r="AA653" s="1131">
        <v>0</v>
      </c>
      <c r="AB653" s="1131">
        <v>0</v>
      </c>
      <c r="AC653" s="1131">
        <v>0</v>
      </c>
      <c r="AD653" s="1131">
        <v>0</v>
      </c>
      <c r="AE653" s="1131">
        <v>0</v>
      </c>
      <c r="AF653" s="126"/>
      <c r="AG653" s="126"/>
      <c r="AH653" s="126"/>
      <c r="AI653" s="126"/>
      <c r="AJ653" s="126"/>
      <c r="AK653" s="126"/>
      <c r="AL653" s="126">
        <v>653</v>
      </c>
    </row>
    <row r="654" spans="1:38">
      <c r="A654" s="721" t="s">
        <v>1852</v>
      </c>
      <c r="B654" s="722">
        <v>14</v>
      </c>
      <c r="C654" s="722">
        <v>1410</v>
      </c>
      <c r="D654" s="722">
        <v>141010</v>
      </c>
      <c r="E654" s="721">
        <v>1410109715</v>
      </c>
      <c r="F654" s="721" t="s">
        <v>3248</v>
      </c>
      <c r="G654" s="1127">
        <v>1476007764</v>
      </c>
      <c r="H654" s="1128">
        <v>0</v>
      </c>
      <c r="I654" s="1128">
        <v>1476007764</v>
      </c>
      <c r="J654" s="1128">
        <v>0</v>
      </c>
      <c r="K654" s="1128">
        <v>0</v>
      </c>
      <c r="L654" s="1128">
        <v>0</v>
      </c>
      <c r="M654" s="1128">
        <v>0</v>
      </c>
      <c r="N654" s="1129">
        <v>0</v>
      </c>
      <c r="O654" s="1128">
        <v>0</v>
      </c>
      <c r="P654" s="1127">
        <v>0</v>
      </c>
      <c r="Q654" s="1127">
        <v>0</v>
      </c>
      <c r="R654" s="1127">
        <v>0</v>
      </c>
      <c r="S654" s="1127">
        <v>0</v>
      </c>
      <c r="T654" s="1130">
        <v>0</v>
      </c>
      <c r="U654" s="1130">
        <v>0</v>
      </c>
      <c r="V654" s="1130">
        <v>0</v>
      </c>
      <c r="W654" s="1127">
        <v>0</v>
      </c>
      <c r="X654" s="1130">
        <v>0</v>
      </c>
      <c r="Y654" s="735">
        <v>0</v>
      </c>
      <c r="Z654" s="1131">
        <v>0</v>
      </c>
      <c r="AA654" s="1131">
        <v>0</v>
      </c>
      <c r="AB654" s="1131">
        <v>0</v>
      </c>
      <c r="AC654" s="1131">
        <v>0</v>
      </c>
      <c r="AD654" s="1131">
        <v>0</v>
      </c>
      <c r="AE654" s="1131">
        <v>0</v>
      </c>
      <c r="AF654" s="126"/>
      <c r="AG654" s="126"/>
      <c r="AH654" s="126"/>
      <c r="AI654" s="126"/>
      <c r="AJ654" s="126"/>
      <c r="AK654" s="126"/>
      <c r="AL654" s="126">
        <v>654</v>
      </c>
    </row>
    <row r="655" spans="1:38">
      <c r="A655" s="721" t="s">
        <v>1891</v>
      </c>
      <c r="B655" s="722">
        <v>14</v>
      </c>
      <c r="C655" s="722">
        <v>1410</v>
      </c>
      <c r="D655" s="722">
        <v>141010</v>
      </c>
      <c r="E655" s="721">
        <v>1410109720</v>
      </c>
      <c r="F655" s="721" t="s">
        <v>4047</v>
      </c>
      <c r="G655" s="1127">
        <v>286281514</v>
      </c>
      <c r="H655" s="1128">
        <v>0</v>
      </c>
      <c r="I655" s="1128">
        <v>286281514</v>
      </c>
      <c r="J655" s="1128">
        <v>0</v>
      </c>
      <c r="K655" s="1128">
        <v>0</v>
      </c>
      <c r="L655" s="1128">
        <v>0</v>
      </c>
      <c r="M655" s="1128">
        <v>0</v>
      </c>
      <c r="N655" s="1129">
        <v>0</v>
      </c>
      <c r="O655" s="1128">
        <v>0</v>
      </c>
      <c r="P655" s="1127">
        <v>0</v>
      </c>
      <c r="Q655" s="1127">
        <v>0</v>
      </c>
      <c r="R655" s="1127">
        <v>0</v>
      </c>
      <c r="S655" s="1127">
        <v>0</v>
      </c>
      <c r="T655" s="1130">
        <v>0</v>
      </c>
      <c r="U655" s="1130">
        <v>0</v>
      </c>
      <c r="V655" s="1130">
        <v>0</v>
      </c>
      <c r="W655" s="1127">
        <v>0</v>
      </c>
      <c r="X655" s="1130">
        <v>0</v>
      </c>
      <c r="Y655" s="735">
        <v>0</v>
      </c>
      <c r="Z655" s="1131">
        <v>0</v>
      </c>
      <c r="AA655" s="1131">
        <v>0</v>
      </c>
      <c r="AB655" s="1131">
        <v>0</v>
      </c>
      <c r="AC655" s="1131">
        <v>0</v>
      </c>
      <c r="AD655" s="1131">
        <v>0</v>
      </c>
      <c r="AE655" s="1131">
        <v>0</v>
      </c>
      <c r="AF655" s="126"/>
      <c r="AG655" s="126"/>
      <c r="AH655" s="126"/>
      <c r="AI655" s="126"/>
      <c r="AJ655" s="126"/>
      <c r="AK655" s="126"/>
      <c r="AL655" s="126">
        <v>655</v>
      </c>
    </row>
    <row r="656" spans="1:38">
      <c r="A656" s="721" t="s">
        <v>1891</v>
      </c>
      <c r="B656" s="722">
        <v>14</v>
      </c>
      <c r="C656" s="722">
        <v>1410</v>
      </c>
      <c r="D656" s="722">
        <v>141010</v>
      </c>
      <c r="E656" s="721">
        <v>1410109721</v>
      </c>
      <c r="F656" s="721" t="s">
        <v>691</v>
      </c>
      <c r="G656" s="1127">
        <v>8074395</v>
      </c>
      <c r="H656" s="1128">
        <v>0</v>
      </c>
      <c r="I656" s="1128">
        <v>8074395</v>
      </c>
      <c r="J656" s="1128">
        <v>0</v>
      </c>
      <c r="K656" s="1128">
        <v>0</v>
      </c>
      <c r="L656" s="1128">
        <v>0</v>
      </c>
      <c r="M656" s="1128">
        <v>0</v>
      </c>
      <c r="N656" s="1129">
        <v>0</v>
      </c>
      <c r="O656" s="1128">
        <v>0</v>
      </c>
      <c r="P656" s="1127">
        <v>0</v>
      </c>
      <c r="Q656" s="1127">
        <v>0</v>
      </c>
      <c r="R656" s="1127">
        <v>0</v>
      </c>
      <c r="S656" s="1127">
        <v>0</v>
      </c>
      <c r="T656" s="1130">
        <v>0</v>
      </c>
      <c r="U656" s="1130">
        <v>0</v>
      </c>
      <c r="V656" s="1130">
        <v>0</v>
      </c>
      <c r="W656" s="1127">
        <v>0</v>
      </c>
      <c r="X656" s="1130">
        <v>0</v>
      </c>
      <c r="Y656" s="735">
        <v>0</v>
      </c>
      <c r="Z656" s="1131">
        <v>0</v>
      </c>
      <c r="AA656" s="1131">
        <v>0</v>
      </c>
      <c r="AB656" s="1131">
        <v>0</v>
      </c>
      <c r="AC656" s="1131">
        <v>0</v>
      </c>
      <c r="AD656" s="1131">
        <v>0</v>
      </c>
      <c r="AE656" s="1131">
        <v>0</v>
      </c>
      <c r="AF656" s="126"/>
      <c r="AG656" s="126"/>
      <c r="AH656" s="126"/>
      <c r="AI656" s="126"/>
      <c r="AJ656" s="126"/>
      <c r="AK656" s="126"/>
      <c r="AL656" s="126">
        <v>656</v>
      </c>
    </row>
    <row r="657" spans="1:38">
      <c r="A657" s="721" t="s">
        <v>1891</v>
      </c>
      <c r="B657" s="722">
        <v>14</v>
      </c>
      <c r="C657" s="722">
        <v>1410</v>
      </c>
      <c r="D657" s="722">
        <v>141010</v>
      </c>
      <c r="E657" s="721">
        <v>1410109722</v>
      </c>
      <c r="F657" s="721" t="s">
        <v>4048</v>
      </c>
      <c r="G657" s="1127">
        <v>287743206</v>
      </c>
      <c r="H657" s="1128">
        <v>0</v>
      </c>
      <c r="I657" s="1128">
        <v>287743206</v>
      </c>
      <c r="J657" s="1128">
        <v>0</v>
      </c>
      <c r="K657" s="1128">
        <v>0</v>
      </c>
      <c r="L657" s="1128">
        <v>0</v>
      </c>
      <c r="M657" s="1128">
        <v>0</v>
      </c>
      <c r="N657" s="1129">
        <v>0</v>
      </c>
      <c r="O657" s="1128">
        <v>0</v>
      </c>
      <c r="P657" s="1127">
        <v>0</v>
      </c>
      <c r="Q657" s="1127">
        <v>0</v>
      </c>
      <c r="R657" s="1127">
        <v>0</v>
      </c>
      <c r="S657" s="1127">
        <v>0</v>
      </c>
      <c r="T657" s="1130">
        <v>0</v>
      </c>
      <c r="U657" s="1130">
        <v>0</v>
      </c>
      <c r="V657" s="1130">
        <v>0</v>
      </c>
      <c r="W657" s="1127">
        <v>0</v>
      </c>
      <c r="X657" s="1130">
        <v>0</v>
      </c>
      <c r="Y657" s="735">
        <v>0</v>
      </c>
      <c r="Z657" s="1131">
        <v>0</v>
      </c>
      <c r="AA657" s="1131">
        <v>0</v>
      </c>
      <c r="AB657" s="1131">
        <v>0</v>
      </c>
      <c r="AC657" s="1131">
        <v>0</v>
      </c>
      <c r="AD657" s="1131">
        <v>0</v>
      </c>
      <c r="AE657" s="1131">
        <v>0</v>
      </c>
      <c r="AF657" s="126"/>
      <c r="AG657" s="126"/>
      <c r="AH657" s="126"/>
      <c r="AI657" s="126"/>
      <c r="AJ657" s="126"/>
      <c r="AK657" s="126"/>
      <c r="AL657" s="126">
        <v>657</v>
      </c>
    </row>
    <row r="658" spans="1:38">
      <c r="A658" s="721" t="s">
        <v>1891</v>
      </c>
      <c r="B658" s="722">
        <v>14</v>
      </c>
      <c r="C658" s="722">
        <v>1410</v>
      </c>
      <c r="D658" s="722">
        <v>141010</v>
      </c>
      <c r="E658" s="721">
        <v>1410109723</v>
      </c>
      <c r="F658" s="721" t="s">
        <v>4049</v>
      </c>
      <c r="G658" s="1127">
        <v>152967620</v>
      </c>
      <c r="H658" s="1128">
        <v>0</v>
      </c>
      <c r="I658" s="1128">
        <v>152967620</v>
      </c>
      <c r="J658" s="1128">
        <v>0</v>
      </c>
      <c r="K658" s="1128">
        <v>0</v>
      </c>
      <c r="L658" s="1128">
        <v>0</v>
      </c>
      <c r="M658" s="1128">
        <v>0</v>
      </c>
      <c r="N658" s="1129">
        <v>0</v>
      </c>
      <c r="O658" s="1128">
        <v>0</v>
      </c>
      <c r="P658" s="1127">
        <v>0</v>
      </c>
      <c r="Q658" s="1127">
        <v>0</v>
      </c>
      <c r="R658" s="1127">
        <v>0</v>
      </c>
      <c r="S658" s="1127">
        <v>0</v>
      </c>
      <c r="T658" s="1130">
        <v>0</v>
      </c>
      <c r="U658" s="1130">
        <v>0</v>
      </c>
      <c r="V658" s="1130">
        <v>0</v>
      </c>
      <c r="W658" s="1127">
        <v>0</v>
      </c>
      <c r="X658" s="1130">
        <v>0</v>
      </c>
      <c r="Y658" s="735">
        <v>0</v>
      </c>
      <c r="Z658" s="1131">
        <v>0</v>
      </c>
      <c r="AA658" s="1131">
        <v>0</v>
      </c>
      <c r="AB658" s="1131">
        <v>0</v>
      </c>
      <c r="AC658" s="1131">
        <v>0</v>
      </c>
      <c r="AD658" s="1131">
        <v>0</v>
      </c>
      <c r="AE658" s="1131">
        <v>0</v>
      </c>
      <c r="AF658" s="126"/>
      <c r="AG658" s="126"/>
      <c r="AH658" s="126"/>
      <c r="AI658" s="126"/>
      <c r="AJ658" s="126"/>
      <c r="AK658" s="126"/>
      <c r="AL658" s="126">
        <v>658</v>
      </c>
    </row>
    <row r="659" spans="1:38">
      <c r="A659" s="721" t="s">
        <v>1891</v>
      </c>
      <c r="B659" s="722">
        <v>14</v>
      </c>
      <c r="C659" s="722">
        <v>1410</v>
      </c>
      <c r="D659" s="722">
        <v>141010</v>
      </c>
      <c r="E659" s="721">
        <v>1410109724</v>
      </c>
      <c r="F659" s="721" t="s">
        <v>694</v>
      </c>
      <c r="G659" s="1127">
        <v>6287303</v>
      </c>
      <c r="H659" s="1128">
        <v>0</v>
      </c>
      <c r="I659" s="1128">
        <v>6287303</v>
      </c>
      <c r="J659" s="1128">
        <v>0</v>
      </c>
      <c r="K659" s="1128">
        <v>0</v>
      </c>
      <c r="L659" s="1128">
        <v>0</v>
      </c>
      <c r="M659" s="1128">
        <v>0</v>
      </c>
      <c r="N659" s="1129">
        <v>0</v>
      </c>
      <c r="O659" s="1128">
        <v>0</v>
      </c>
      <c r="P659" s="1127">
        <v>0</v>
      </c>
      <c r="Q659" s="1127">
        <v>0</v>
      </c>
      <c r="R659" s="1127">
        <v>0</v>
      </c>
      <c r="S659" s="1127">
        <v>0</v>
      </c>
      <c r="T659" s="1130">
        <v>0</v>
      </c>
      <c r="U659" s="1130">
        <v>0</v>
      </c>
      <c r="V659" s="1130">
        <v>0</v>
      </c>
      <c r="W659" s="1127">
        <v>0</v>
      </c>
      <c r="X659" s="1130">
        <v>0</v>
      </c>
      <c r="Y659" s="735">
        <v>0</v>
      </c>
      <c r="Z659" s="1131">
        <v>0</v>
      </c>
      <c r="AA659" s="1131">
        <v>0</v>
      </c>
      <c r="AB659" s="1131">
        <v>0</v>
      </c>
      <c r="AC659" s="1131">
        <v>0</v>
      </c>
      <c r="AD659" s="1131">
        <v>0</v>
      </c>
      <c r="AE659" s="1131">
        <v>0</v>
      </c>
      <c r="AF659" s="126"/>
      <c r="AG659" s="126"/>
      <c r="AH659" s="126"/>
      <c r="AI659" s="126"/>
      <c r="AJ659" s="126"/>
      <c r="AK659" s="126"/>
      <c r="AL659" s="126">
        <v>659</v>
      </c>
    </row>
    <row r="660" spans="1:38">
      <c r="A660" s="721" t="s">
        <v>1891</v>
      </c>
      <c r="B660" s="722">
        <v>14</v>
      </c>
      <c r="C660" s="722">
        <v>1410</v>
      </c>
      <c r="D660" s="722">
        <v>141010</v>
      </c>
      <c r="E660" s="721">
        <v>1410109725</v>
      </c>
      <c r="F660" s="721" t="s">
        <v>695</v>
      </c>
      <c r="G660" s="1127">
        <v>130197038135</v>
      </c>
      <c r="H660" s="1128">
        <v>0</v>
      </c>
      <c r="I660" s="1128">
        <v>130252003332.99998</v>
      </c>
      <c r="J660" s="1128">
        <v>54965198</v>
      </c>
      <c r="K660" s="1128">
        <v>0</v>
      </c>
      <c r="L660" s="1128">
        <v>54965198</v>
      </c>
      <c r="M660" s="1128">
        <v>0</v>
      </c>
      <c r="N660" s="1129">
        <v>0</v>
      </c>
      <c r="O660" s="1128">
        <v>54965198</v>
      </c>
      <c r="P660" s="1127">
        <v>20337123.259999998</v>
      </c>
      <c r="Q660" s="1127">
        <v>0</v>
      </c>
      <c r="R660" s="1127">
        <v>0</v>
      </c>
      <c r="S660" s="1127">
        <v>0</v>
      </c>
      <c r="T660" s="1130">
        <v>0</v>
      </c>
      <c r="U660" s="1130">
        <v>0</v>
      </c>
      <c r="V660" s="1130">
        <v>0</v>
      </c>
      <c r="W660" s="1127">
        <v>0</v>
      </c>
      <c r="X660" s="1130">
        <v>20337123.259999998</v>
      </c>
      <c r="Y660" s="735">
        <v>0.36999999999999994</v>
      </c>
      <c r="Z660" s="1131">
        <v>20337123.259999998</v>
      </c>
      <c r="AA660" s="1131">
        <v>0</v>
      </c>
      <c r="AB660" s="1131">
        <v>21155069.309999999</v>
      </c>
      <c r="AC660" s="1131">
        <v>0</v>
      </c>
      <c r="AD660" s="1131">
        <v>-817946.05000000075</v>
      </c>
      <c r="AE660" s="1131">
        <v>0</v>
      </c>
      <c r="AF660" s="126"/>
      <c r="AG660" s="126"/>
      <c r="AH660" s="126"/>
      <c r="AI660" s="126"/>
      <c r="AJ660" s="126"/>
      <c r="AK660" s="126"/>
      <c r="AL660" s="126">
        <v>660</v>
      </c>
    </row>
    <row r="661" spans="1:38">
      <c r="A661" s="721" t="s">
        <v>1891</v>
      </c>
      <c r="B661" s="722">
        <v>14</v>
      </c>
      <c r="C661" s="722">
        <v>1410</v>
      </c>
      <c r="D661" s="722">
        <v>141010</v>
      </c>
      <c r="E661" s="721">
        <v>1410109727</v>
      </c>
      <c r="F661" s="721" t="s">
        <v>3516</v>
      </c>
      <c r="G661" s="1127">
        <v>1816622</v>
      </c>
      <c r="H661" s="1128">
        <v>0</v>
      </c>
      <c r="I661" s="1128">
        <v>1816622</v>
      </c>
      <c r="J661" s="1128">
        <v>0</v>
      </c>
      <c r="K661" s="1128">
        <v>0</v>
      </c>
      <c r="L661" s="1128">
        <v>0</v>
      </c>
      <c r="M661" s="1128">
        <v>0</v>
      </c>
      <c r="N661" s="1129">
        <v>0</v>
      </c>
      <c r="O661" s="1128">
        <v>0</v>
      </c>
      <c r="P661" s="1127">
        <v>0</v>
      </c>
      <c r="Q661" s="1127">
        <v>0</v>
      </c>
      <c r="R661" s="1127">
        <v>0</v>
      </c>
      <c r="S661" s="1127">
        <v>0</v>
      </c>
      <c r="T661" s="1130">
        <v>0</v>
      </c>
      <c r="U661" s="1130">
        <v>0</v>
      </c>
      <c r="V661" s="1130">
        <v>0</v>
      </c>
      <c r="W661" s="1127">
        <v>0</v>
      </c>
      <c r="X661" s="1130">
        <v>0</v>
      </c>
      <c r="Y661" s="735">
        <v>0</v>
      </c>
      <c r="Z661" s="1131">
        <v>0</v>
      </c>
      <c r="AA661" s="1131">
        <v>0</v>
      </c>
      <c r="AB661" s="1131">
        <v>0</v>
      </c>
      <c r="AC661" s="1131">
        <v>0</v>
      </c>
      <c r="AD661" s="1131">
        <v>0</v>
      </c>
      <c r="AE661" s="1131">
        <v>0</v>
      </c>
      <c r="AF661" s="126"/>
      <c r="AG661" s="126"/>
      <c r="AH661" s="126"/>
      <c r="AI661" s="126"/>
      <c r="AJ661" s="126"/>
      <c r="AK661" s="126"/>
      <c r="AL661" s="126">
        <v>661</v>
      </c>
    </row>
    <row r="662" spans="1:38">
      <c r="A662" s="721" t="s">
        <v>1852</v>
      </c>
      <c r="B662" s="722">
        <v>14</v>
      </c>
      <c r="C662" s="722">
        <v>1410</v>
      </c>
      <c r="D662" s="722">
        <v>141010</v>
      </c>
      <c r="E662" s="721">
        <v>1410109800</v>
      </c>
      <c r="F662" s="721" t="s">
        <v>4050</v>
      </c>
      <c r="G662" s="1127">
        <v>-3989735436</v>
      </c>
      <c r="H662" s="1128">
        <v>0</v>
      </c>
      <c r="I662" s="1128">
        <v>-3989735435.6199999</v>
      </c>
      <c r="J662" s="1128">
        <v>0.38000011444091797</v>
      </c>
      <c r="K662" s="1128">
        <v>0</v>
      </c>
      <c r="L662" s="1128">
        <v>0.38000011444091797</v>
      </c>
      <c r="M662" s="1128">
        <v>0</v>
      </c>
      <c r="N662" s="1129">
        <v>0</v>
      </c>
      <c r="O662" s="1128">
        <v>0.38000011444091797</v>
      </c>
      <c r="P662" s="1127">
        <v>0.14060004234313964</v>
      </c>
      <c r="Q662" s="1127">
        <v>0</v>
      </c>
      <c r="R662" s="1127">
        <v>0</v>
      </c>
      <c r="S662" s="1127">
        <v>0</v>
      </c>
      <c r="T662" s="1130">
        <v>0</v>
      </c>
      <c r="U662" s="1130">
        <v>0</v>
      </c>
      <c r="V662" s="1130">
        <v>0</v>
      </c>
      <c r="W662" s="1127">
        <v>0</v>
      </c>
      <c r="X662" s="1130">
        <v>0.14060004234313964</v>
      </c>
      <c r="Y662" s="735">
        <v>0.37</v>
      </c>
      <c r="Z662" s="1131">
        <v>0.14060004234313964</v>
      </c>
      <c r="AA662" s="1131">
        <v>0</v>
      </c>
      <c r="AB662" s="1131">
        <v>7.4000017642974855E-2</v>
      </c>
      <c r="AC662" s="1131">
        <v>0</v>
      </c>
      <c r="AD662" s="1131">
        <v>6.6600024700164781E-2</v>
      </c>
      <c r="AE662" s="1131">
        <v>0</v>
      </c>
      <c r="AF662" s="126"/>
      <c r="AG662" s="126"/>
      <c r="AH662" s="126"/>
      <c r="AI662" s="126"/>
      <c r="AJ662" s="126"/>
      <c r="AK662" s="126"/>
      <c r="AL662" s="126">
        <v>662</v>
      </c>
    </row>
    <row r="663" spans="1:38">
      <c r="A663" s="721" t="s">
        <v>1852</v>
      </c>
      <c r="B663" s="722">
        <v>14</v>
      </c>
      <c r="C663" s="722">
        <v>1410</v>
      </c>
      <c r="D663" s="722">
        <v>141010</v>
      </c>
      <c r="E663" s="721">
        <v>1410109801</v>
      </c>
      <c r="F663" s="721" t="s">
        <v>696</v>
      </c>
      <c r="G663" s="1127">
        <v>2405787233</v>
      </c>
      <c r="H663" s="1128">
        <v>0</v>
      </c>
      <c r="I663" s="1128">
        <v>2405787233.3699999</v>
      </c>
      <c r="J663" s="1128">
        <v>0.36999988555908203</v>
      </c>
      <c r="K663" s="1128">
        <v>0</v>
      </c>
      <c r="L663" s="1128">
        <v>0.36999988555908203</v>
      </c>
      <c r="M663" s="1128">
        <v>0</v>
      </c>
      <c r="N663" s="1129">
        <v>0</v>
      </c>
      <c r="O663" s="1128">
        <v>0.36999988555908203</v>
      </c>
      <c r="P663" s="1127">
        <v>0.13689995765686036</v>
      </c>
      <c r="Q663" s="1127">
        <v>0</v>
      </c>
      <c r="R663" s="1127">
        <v>0</v>
      </c>
      <c r="S663" s="1127">
        <v>0</v>
      </c>
      <c r="T663" s="1130">
        <v>0</v>
      </c>
      <c r="U663" s="1130">
        <v>0</v>
      </c>
      <c r="V663" s="1130">
        <v>0</v>
      </c>
      <c r="W663" s="1127">
        <v>0</v>
      </c>
      <c r="X663" s="1130">
        <v>0.13689995765686036</v>
      </c>
      <c r="Y663" s="735">
        <v>0.37000000000000005</v>
      </c>
      <c r="Z663" s="1131">
        <v>0.13689995765686036</v>
      </c>
      <c r="AA663" s="1131">
        <v>0</v>
      </c>
      <c r="AB663" s="1131">
        <v>0</v>
      </c>
      <c r="AC663" s="1131">
        <v>0</v>
      </c>
      <c r="AD663" s="1131">
        <v>0.13689995765686036</v>
      </c>
      <c r="AE663" s="1131">
        <v>0</v>
      </c>
      <c r="AF663" s="126"/>
      <c r="AG663" s="126"/>
      <c r="AH663" s="126"/>
      <c r="AI663" s="126"/>
      <c r="AJ663" s="126"/>
      <c r="AK663" s="126"/>
      <c r="AL663" s="126">
        <v>663</v>
      </c>
    </row>
    <row r="664" spans="1:38">
      <c r="A664" s="721" t="s">
        <v>1852</v>
      </c>
      <c r="B664" s="722">
        <v>14</v>
      </c>
      <c r="C664" s="722">
        <v>1410</v>
      </c>
      <c r="D664" s="722">
        <v>141010</v>
      </c>
      <c r="E664" s="721">
        <v>1410109802</v>
      </c>
      <c r="F664" s="721" t="s">
        <v>674</v>
      </c>
      <c r="G664" s="1127">
        <v>97403282001</v>
      </c>
      <c r="H664" s="1128">
        <v>0</v>
      </c>
      <c r="I664" s="1128">
        <v>97403282001.399994</v>
      </c>
      <c r="J664" s="1128">
        <v>0.399993896484375</v>
      </c>
      <c r="K664" s="1128">
        <v>0</v>
      </c>
      <c r="L664" s="1128">
        <v>0.399993896484375</v>
      </c>
      <c r="M664" s="1128">
        <v>0</v>
      </c>
      <c r="N664" s="1129">
        <v>0</v>
      </c>
      <c r="O664" s="1128">
        <v>0.399993896484375</v>
      </c>
      <c r="P664" s="1127">
        <v>0.14799774169921875</v>
      </c>
      <c r="Q664" s="1127">
        <v>0</v>
      </c>
      <c r="R664" s="1127">
        <v>0</v>
      </c>
      <c r="S664" s="1127">
        <v>0</v>
      </c>
      <c r="T664" s="1130">
        <v>0</v>
      </c>
      <c r="U664" s="1130">
        <v>0</v>
      </c>
      <c r="V664" s="1130">
        <v>0</v>
      </c>
      <c r="W664" s="1127">
        <v>0</v>
      </c>
      <c r="X664" s="1130">
        <v>0.14799774169921875</v>
      </c>
      <c r="Y664" s="735">
        <v>0.37</v>
      </c>
      <c r="Z664" s="1131">
        <v>0.14799774169921875</v>
      </c>
      <c r="AA664" s="1131">
        <v>0</v>
      </c>
      <c r="AB664" s="1131">
        <v>0</v>
      </c>
      <c r="AC664" s="1131">
        <v>-7.3959350585937498E-3</v>
      </c>
      <c r="AD664" s="1131">
        <v>0.14799774169921875</v>
      </c>
      <c r="AE664" s="1131">
        <v>7.3959350585937498E-3</v>
      </c>
      <c r="AF664" s="126"/>
      <c r="AG664" s="126"/>
      <c r="AH664" s="126"/>
      <c r="AI664" s="126"/>
      <c r="AJ664" s="126"/>
      <c r="AK664" s="126"/>
      <c r="AL664" s="126">
        <v>664</v>
      </c>
    </row>
    <row r="665" spans="1:38">
      <c r="A665" s="721" t="s">
        <v>1852</v>
      </c>
      <c r="B665" s="722">
        <v>14</v>
      </c>
      <c r="C665" s="722">
        <v>1410</v>
      </c>
      <c r="D665" s="722">
        <v>141010</v>
      </c>
      <c r="E665" s="721">
        <v>1410109803</v>
      </c>
      <c r="F665" s="721" t="s">
        <v>4051</v>
      </c>
      <c r="G665" s="1127">
        <v>9735155875</v>
      </c>
      <c r="H665" s="1128">
        <v>0</v>
      </c>
      <c r="I665" s="1128">
        <v>9735155874.8099995</v>
      </c>
      <c r="J665" s="1128">
        <v>-0.19000053405761719</v>
      </c>
      <c r="K665" s="1128">
        <v>0</v>
      </c>
      <c r="L665" s="1128">
        <v>0</v>
      </c>
      <c r="M665" s="1128">
        <v>-0.19000053405761719</v>
      </c>
      <c r="N665" s="1129">
        <v>0</v>
      </c>
      <c r="O665" s="1128">
        <v>-0.19000053405761719</v>
      </c>
      <c r="P665" s="1127">
        <v>-7.0300197601318365E-2</v>
      </c>
      <c r="Q665" s="1127">
        <v>0</v>
      </c>
      <c r="R665" s="1127">
        <v>0</v>
      </c>
      <c r="S665" s="1127">
        <v>0</v>
      </c>
      <c r="T665" s="1130">
        <v>0</v>
      </c>
      <c r="U665" s="1130">
        <v>0</v>
      </c>
      <c r="V665" s="1130">
        <v>0</v>
      </c>
      <c r="W665" s="1127">
        <v>0</v>
      </c>
      <c r="X665" s="1130">
        <v>-7.0300197601318365E-2</v>
      </c>
      <c r="Y665" s="735">
        <v>0.37000000000000005</v>
      </c>
      <c r="Z665" s="1131">
        <v>0</v>
      </c>
      <c r="AA665" s="1131">
        <v>-7.0300197601318365E-2</v>
      </c>
      <c r="AB665" s="1131">
        <v>0.15540002822875976</v>
      </c>
      <c r="AC665" s="1131">
        <v>0</v>
      </c>
      <c r="AD665" s="1131">
        <v>-0.15540002822875976</v>
      </c>
      <c r="AE665" s="1131">
        <v>-7.0300197601318365E-2</v>
      </c>
      <c r="AF665" s="126"/>
      <c r="AG665" s="126"/>
      <c r="AH665" s="126"/>
      <c r="AI665" s="126"/>
      <c r="AJ665" s="126"/>
      <c r="AK665" s="126"/>
      <c r="AL665" s="126">
        <v>665</v>
      </c>
    </row>
    <row r="666" spans="1:38">
      <c r="A666" s="721" t="s">
        <v>1891</v>
      </c>
      <c r="B666" s="722">
        <v>14</v>
      </c>
      <c r="C666" s="722">
        <v>1410</v>
      </c>
      <c r="D666" s="722">
        <v>141010</v>
      </c>
      <c r="E666" s="721">
        <v>1410109804</v>
      </c>
      <c r="F666" s="721" t="s">
        <v>1896</v>
      </c>
      <c r="G666" s="1127">
        <v>775165504</v>
      </c>
      <c r="H666" s="1128">
        <v>0</v>
      </c>
      <c r="I666" s="1128">
        <v>775165504</v>
      </c>
      <c r="J666" s="1128">
        <v>0</v>
      </c>
      <c r="K666" s="1128">
        <v>0</v>
      </c>
      <c r="L666" s="1128">
        <v>0</v>
      </c>
      <c r="M666" s="1128">
        <v>0</v>
      </c>
      <c r="N666" s="1129">
        <v>0</v>
      </c>
      <c r="O666" s="1128">
        <v>0</v>
      </c>
      <c r="P666" s="1127">
        <v>0</v>
      </c>
      <c r="Q666" s="1127">
        <v>0</v>
      </c>
      <c r="R666" s="1127">
        <v>0</v>
      </c>
      <c r="S666" s="1127">
        <v>0</v>
      </c>
      <c r="T666" s="1130">
        <v>0</v>
      </c>
      <c r="U666" s="1130">
        <v>0</v>
      </c>
      <c r="V666" s="1130">
        <v>0</v>
      </c>
      <c r="W666" s="1127">
        <v>0</v>
      </c>
      <c r="X666" s="1130">
        <v>0</v>
      </c>
      <c r="Y666" s="735">
        <v>0</v>
      </c>
      <c r="Z666" s="1131">
        <v>0</v>
      </c>
      <c r="AA666" s="1131">
        <v>0</v>
      </c>
      <c r="AB666" s="1131">
        <v>0</v>
      </c>
      <c r="AC666" s="1131">
        <v>0</v>
      </c>
      <c r="AD666" s="1131">
        <v>0</v>
      </c>
      <c r="AE666" s="1131">
        <v>0</v>
      </c>
      <c r="AF666" s="126"/>
      <c r="AG666" s="126"/>
      <c r="AH666" s="126"/>
      <c r="AI666" s="126"/>
      <c r="AJ666" s="126"/>
      <c r="AK666" s="126"/>
      <c r="AL666" s="126">
        <v>666</v>
      </c>
    </row>
    <row r="667" spans="1:38">
      <c r="A667" s="721" t="s">
        <v>1852</v>
      </c>
      <c r="B667" s="722">
        <v>14</v>
      </c>
      <c r="C667" s="722">
        <v>1410</v>
      </c>
      <c r="D667" s="722">
        <v>141010</v>
      </c>
      <c r="E667" s="721">
        <v>1410109806</v>
      </c>
      <c r="F667" s="721" t="s">
        <v>687</v>
      </c>
      <c r="G667" s="1127">
        <v>237373648064</v>
      </c>
      <c r="H667" s="1128">
        <v>0</v>
      </c>
      <c r="I667" s="1128">
        <v>237373648063.89001</v>
      </c>
      <c r="J667" s="1128">
        <v>-0.1099853515625</v>
      </c>
      <c r="K667" s="1128">
        <v>0</v>
      </c>
      <c r="L667" s="1128">
        <v>0</v>
      </c>
      <c r="M667" s="1128">
        <v>-0.1099853515625</v>
      </c>
      <c r="N667" s="1129">
        <v>0</v>
      </c>
      <c r="O667" s="1128">
        <v>-0.1099853515625</v>
      </c>
      <c r="P667" s="1127">
        <v>-4.0694580078125001E-2</v>
      </c>
      <c r="Q667" s="1127">
        <v>0</v>
      </c>
      <c r="R667" s="1127">
        <v>0</v>
      </c>
      <c r="S667" s="1127">
        <v>0</v>
      </c>
      <c r="T667" s="1130">
        <v>0</v>
      </c>
      <c r="U667" s="1130">
        <v>0</v>
      </c>
      <c r="V667" s="1130">
        <v>0</v>
      </c>
      <c r="W667" s="1127">
        <v>0</v>
      </c>
      <c r="X667" s="1130">
        <v>-4.0694580078125001E-2</v>
      </c>
      <c r="Y667" s="735">
        <v>0.37</v>
      </c>
      <c r="Z667" s="1131">
        <v>0</v>
      </c>
      <c r="AA667" s="1131">
        <v>-4.0694580078125001E-2</v>
      </c>
      <c r="AB667" s="1131">
        <v>0</v>
      </c>
      <c r="AC667" s="1131">
        <v>-0.14060180664062499</v>
      </c>
      <c r="AD667" s="1131">
        <v>0</v>
      </c>
      <c r="AE667" s="1131">
        <v>9.9907226562499993E-2</v>
      </c>
      <c r="AF667" s="126"/>
      <c r="AG667" s="126"/>
      <c r="AH667" s="126"/>
      <c r="AI667" s="126"/>
      <c r="AJ667" s="126"/>
      <c r="AK667" s="126"/>
      <c r="AL667" s="126">
        <v>667</v>
      </c>
    </row>
    <row r="668" spans="1:38">
      <c r="A668" s="721" t="s">
        <v>1891</v>
      </c>
      <c r="B668" s="722">
        <v>14</v>
      </c>
      <c r="C668" s="722">
        <v>1410</v>
      </c>
      <c r="D668" s="722">
        <v>141010</v>
      </c>
      <c r="E668" s="721">
        <v>1410109808</v>
      </c>
      <c r="F668" s="721" t="s">
        <v>689</v>
      </c>
      <c r="G668" s="1127">
        <v>-8300376710</v>
      </c>
      <c r="H668" s="1128">
        <v>0</v>
      </c>
      <c r="I668" s="1128">
        <v>-8300376709.6300001</v>
      </c>
      <c r="J668" s="1128">
        <v>0.36999988555908203</v>
      </c>
      <c r="K668" s="1128">
        <v>0</v>
      </c>
      <c r="L668" s="1128">
        <v>0.36999988555908203</v>
      </c>
      <c r="M668" s="1128">
        <v>0</v>
      </c>
      <c r="N668" s="1129">
        <v>0</v>
      </c>
      <c r="O668" s="1128">
        <v>0.36999988555908203</v>
      </c>
      <c r="P668" s="1127">
        <v>0.13689995765686036</v>
      </c>
      <c r="Q668" s="1127">
        <v>0</v>
      </c>
      <c r="R668" s="1127">
        <v>0</v>
      </c>
      <c r="S668" s="1127">
        <v>0</v>
      </c>
      <c r="T668" s="1130">
        <v>0</v>
      </c>
      <c r="U668" s="1130">
        <v>0</v>
      </c>
      <c r="V668" s="1130">
        <v>0</v>
      </c>
      <c r="W668" s="1127">
        <v>0</v>
      </c>
      <c r="X668" s="1130">
        <v>0.13689995765686036</v>
      </c>
      <c r="Y668" s="735">
        <v>0.37000000000000005</v>
      </c>
      <c r="Z668" s="1131">
        <v>0.13689995765686036</v>
      </c>
      <c r="AA668" s="1131">
        <v>0</v>
      </c>
      <c r="AB668" s="1131">
        <v>0.15910002470016479</v>
      </c>
      <c r="AC668" s="1131">
        <v>0</v>
      </c>
      <c r="AD668" s="1131">
        <v>-2.2200067043304433E-2</v>
      </c>
      <c r="AE668" s="1131">
        <v>0</v>
      </c>
      <c r="AF668" s="126"/>
      <c r="AG668" s="126"/>
      <c r="AH668" s="126"/>
      <c r="AI668" s="126"/>
      <c r="AJ668" s="126"/>
      <c r="AK668" s="126"/>
      <c r="AL668" s="126">
        <v>668</v>
      </c>
    </row>
    <row r="669" spans="1:38">
      <c r="A669" s="721" t="s">
        <v>1852</v>
      </c>
      <c r="B669" s="722">
        <v>14</v>
      </c>
      <c r="C669" s="722">
        <v>1410</v>
      </c>
      <c r="D669" s="722">
        <v>141010</v>
      </c>
      <c r="E669" s="721">
        <v>1410109809</v>
      </c>
      <c r="F669" s="721" t="s">
        <v>4052</v>
      </c>
      <c r="G669" s="1127">
        <v>1870588745</v>
      </c>
      <c r="H669" s="1128">
        <v>0</v>
      </c>
      <c r="I669" s="1128">
        <v>1870588745.0899999</v>
      </c>
      <c r="J669" s="1128">
        <v>8.9999914169311523E-2</v>
      </c>
      <c r="K669" s="1128">
        <v>0</v>
      </c>
      <c r="L669" s="1128">
        <v>8.9999914169311523E-2</v>
      </c>
      <c r="M669" s="1128">
        <v>0</v>
      </c>
      <c r="N669" s="1129">
        <v>0</v>
      </c>
      <c r="O669" s="1128">
        <v>8.9999914169311523E-2</v>
      </c>
      <c r="P669" s="1127">
        <v>3.3299968242645264E-2</v>
      </c>
      <c r="Q669" s="1127">
        <v>0</v>
      </c>
      <c r="R669" s="1127">
        <v>0</v>
      </c>
      <c r="S669" s="1127">
        <v>0</v>
      </c>
      <c r="T669" s="1130">
        <v>0</v>
      </c>
      <c r="U669" s="1130">
        <v>0</v>
      </c>
      <c r="V669" s="1130">
        <v>0</v>
      </c>
      <c r="W669" s="1127">
        <v>0</v>
      </c>
      <c r="X669" s="1130">
        <v>3.3299968242645264E-2</v>
      </c>
      <c r="Y669" s="735">
        <v>0.37</v>
      </c>
      <c r="Z669" s="1131">
        <v>3.3299968242645264E-2</v>
      </c>
      <c r="AA669" s="1131">
        <v>0</v>
      </c>
      <c r="AB669" s="1131">
        <v>0</v>
      </c>
      <c r="AC669" s="1131">
        <v>-8.8799915313720695E-2</v>
      </c>
      <c r="AD669" s="1131">
        <v>3.3299968242645264E-2</v>
      </c>
      <c r="AE669" s="1131">
        <v>8.8799915313720695E-2</v>
      </c>
      <c r="AF669" s="126"/>
      <c r="AG669" s="126"/>
      <c r="AH669" s="126"/>
      <c r="AI669" s="126"/>
      <c r="AJ669" s="126"/>
      <c r="AK669" s="126"/>
      <c r="AL669" s="126">
        <v>669</v>
      </c>
    </row>
    <row r="670" spans="1:38">
      <c r="A670" s="721" t="s">
        <v>1852</v>
      </c>
      <c r="B670" s="722">
        <v>14</v>
      </c>
      <c r="C670" s="722">
        <v>1410</v>
      </c>
      <c r="D670" s="722">
        <v>141010</v>
      </c>
      <c r="E670" s="721">
        <v>1410109810</v>
      </c>
      <c r="F670" s="721" t="s">
        <v>697</v>
      </c>
      <c r="G670" s="1127">
        <v>32060168048</v>
      </c>
      <c r="H670" s="1128">
        <v>0</v>
      </c>
      <c r="I670" s="1128">
        <v>32060168047.84</v>
      </c>
      <c r="J670" s="1128">
        <v>-0.15999984741210938</v>
      </c>
      <c r="K670" s="1128">
        <v>0</v>
      </c>
      <c r="L670" s="1128">
        <v>0</v>
      </c>
      <c r="M670" s="1128">
        <v>-0.15999984741210938</v>
      </c>
      <c r="N670" s="1129">
        <v>0</v>
      </c>
      <c r="O670" s="1128">
        <v>-0.15999984741210938</v>
      </c>
      <c r="P670" s="1127">
        <v>-5.9199943542480468E-2</v>
      </c>
      <c r="Q670" s="1127">
        <v>0</v>
      </c>
      <c r="R670" s="1127">
        <v>0</v>
      </c>
      <c r="S670" s="1127">
        <v>0</v>
      </c>
      <c r="T670" s="1130">
        <v>0</v>
      </c>
      <c r="U670" s="1130">
        <v>0</v>
      </c>
      <c r="V670" s="1130">
        <v>0</v>
      </c>
      <c r="W670" s="1127">
        <v>0</v>
      </c>
      <c r="X670" s="1130">
        <v>-5.9199943542480468E-2</v>
      </c>
      <c r="Y670" s="735">
        <v>0.37</v>
      </c>
      <c r="Z670" s="1131">
        <v>0</v>
      </c>
      <c r="AA670" s="1131">
        <v>-5.9199943542480468E-2</v>
      </c>
      <c r="AB670" s="1131">
        <v>0.13320022583007812</v>
      </c>
      <c r="AC670" s="1131">
        <v>0</v>
      </c>
      <c r="AD670" s="1131">
        <v>-0.13320022583007812</v>
      </c>
      <c r="AE670" s="1131">
        <v>-5.9199943542480468E-2</v>
      </c>
      <c r="AF670" s="126"/>
      <c r="AG670" s="126"/>
      <c r="AH670" s="126"/>
      <c r="AI670" s="126"/>
      <c r="AJ670" s="126"/>
      <c r="AK670" s="126"/>
      <c r="AL670" s="126">
        <v>670</v>
      </c>
    </row>
    <row r="671" spans="1:38">
      <c r="A671" s="721" t="s">
        <v>1852</v>
      </c>
      <c r="B671" s="722">
        <v>14</v>
      </c>
      <c r="C671" s="722">
        <v>1410</v>
      </c>
      <c r="D671" s="722">
        <v>141010</v>
      </c>
      <c r="E671" s="721">
        <v>1410109811</v>
      </c>
      <c r="F671" s="721" t="s">
        <v>673</v>
      </c>
      <c r="G671" s="1127">
        <v>-226641367351</v>
      </c>
      <c r="H671" s="1128">
        <v>0</v>
      </c>
      <c r="I671" s="1128">
        <v>-226641367351.20001</v>
      </c>
      <c r="J671" s="1128">
        <v>-0.20001220703125</v>
      </c>
      <c r="K671" s="1128">
        <v>0</v>
      </c>
      <c r="L671" s="1128">
        <v>0</v>
      </c>
      <c r="M671" s="1128">
        <v>-0.20001220703125</v>
      </c>
      <c r="N671" s="1129">
        <v>0</v>
      </c>
      <c r="O671" s="1128">
        <v>-0.20001220703125</v>
      </c>
      <c r="P671" s="1127">
        <v>-7.4004516601562501E-2</v>
      </c>
      <c r="Q671" s="1127">
        <v>0</v>
      </c>
      <c r="R671" s="1127">
        <v>0</v>
      </c>
      <c r="S671" s="1127">
        <v>0</v>
      </c>
      <c r="T671" s="1130">
        <v>0</v>
      </c>
      <c r="U671" s="1130">
        <v>0</v>
      </c>
      <c r="V671" s="1130">
        <v>0</v>
      </c>
      <c r="W671" s="1127">
        <v>0</v>
      </c>
      <c r="X671" s="1130">
        <v>-7.4004516601562501E-2</v>
      </c>
      <c r="Y671" s="735">
        <v>0.37</v>
      </c>
      <c r="Z671" s="1131">
        <v>0</v>
      </c>
      <c r="AA671" s="1131">
        <v>-7.4004516601562501E-2</v>
      </c>
      <c r="AB671" s="1131">
        <v>8.1400451660156248E-2</v>
      </c>
      <c r="AC671" s="1131">
        <v>0</v>
      </c>
      <c r="AD671" s="1131">
        <v>-8.1400451660156248E-2</v>
      </c>
      <c r="AE671" s="1131">
        <v>-7.4004516601562501E-2</v>
      </c>
      <c r="AF671" s="126"/>
      <c r="AG671" s="126"/>
      <c r="AH671" s="126"/>
      <c r="AI671" s="126"/>
      <c r="AJ671" s="126"/>
      <c r="AK671" s="126"/>
      <c r="AL671" s="126">
        <v>671</v>
      </c>
    </row>
    <row r="672" spans="1:38">
      <c r="A672" s="721" t="s">
        <v>1852</v>
      </c>
      <c r="B672" s="722">
        <v>14</v>
      </c>
      <c r="C672" s="722">
        <v>1410</v>
      </c>
      <c r="D672" s="722">
        <v>141010</v>
      </c>
      <c r="E672" s="721">
        <v>1410109812</v>
      </c>
      <c r="F672" s="721" t="s">
        <v>3175</v>
      </c>
      <c r="G672" s="1127">
        <v>79847971638</v>
      </c>
      <c r="H672" s="1128">
        <v>0</v>
      </c>
      <c r="I672" s="1128">
        <v>79847971638</v>
      </c>
      <c r="J672" s="1128">
        <v>0</v>
      </c>
      <c r="K672" s="1128">
        <v>0</v>
      </c>
      <c r="L672" s="1128">
        <v>0</v>
      </c>
      <c r="M672" s="1128">
        <v>0</v>
      </c>
      <c r="N672" s="1129">
        <v>0</v>
      </c>
      <c r="O672" s="1128">
        <v>0</v>
      </c>
      <c r="P672" s="1127">
        <v>0</v>
      </c>
      <c r="Q672" s="1127">
        <v>0</v>
      </c>
      <c r="R672" s="1127">
        <v>0</v>
      </c>
      <c r="S672" s="1127">
        <v>0</v>
      </c>
      <c r="T672" s="1130">
        <v>0</v>
      </c>
      <c r="U672" s="1130">
        <v>0</v>
      </c>
      <c r="V672" s="1130">
        <v>0</v>
      </c>
      <c r="W672" s="1127">
        <v>0</v>
      </c>
      <c r="X672" s="1130">
        <v>0</v>
      </c>
      <c r="Y672" s="735">
        <v>0</v>
      </c>
      <c r="Z672" s="1131">
        <v>0</v>
      </c>
      <c r="AA672" s="1131">
        <v>0</v>
      </c>
      <c r="AB672" s="1131">
        <v>9.2499999999999999E-2</v>
      </c>
      <c r="AC672" s="1131">
        <v>0</v>
      </c>
      <c r="AD672" s="1131">
        <v>-9.2499999999999999E-2</v>
      </c>
      <c r="AE672" s="1131">
        <v>0</v>
      </c>
      <c r="AF672" s="126"/>
      <c r="AG672" s="126"/>
      <c r="AH672" s="126"/>
      <c r="AI672" s="126"/>
      <c r="AJ672" s="126"/>
      <c r="AK672" s="126"/>
      <c r="AL672" s="126">
        <v>672</v>
      </c>
    </row>
    <row r="673" spans="1:38">
      <c r="A673" s="721" t="s">
        <v>1852</v>
      </c>
      <c r="B673" s="722">
        <v>14</v>
      </c>
      <c r="C673" s="722">
        <v>1410</v>
      </c>
      <c r="D673" s="722">
        <v>141010</v>
      </c>
      <c r="E673" s="721">
        <v>1410109813</v>
      </c>
      <c r="F673" s="721" t="s">
        <v>684</v>
      </c>
      <c r="G673" s="1127">
        <v>-6875416309</v>
      </c>
      <c r="H673" s="1128">
        <v>0</v>
      </c>
      <c r="I673" s="1128">
        <v>-6875416309</v>
      </c>
      <c r="J673" s="1128">
        <v>0</v>
      </c>
      <c r="K673" s="1128">
        <v>0</v>
      </c>
      <c r="L673" s="1128">
        <v>0</v>
      </c>
      <c r="M673" s="1128">
        <v>0</v>
      </c>
      <c r="N673" s="1129">
        <v>0</v>
      </c>
      <c r="O673" s="1128">
        <v>0</v>
      </c>
      <c r="P673" s="1127">
        <v>0</v>
      </c>
      <c r="Q673" s="1127">
        <v>0</v>
      </c>
      <c r="R673" s="1127">
        <v>0</v>
      </c>
      <c r="S673" s="1127">
        <v>0</v>
      </c>
      <c r="T673" s="1130">
        <v>0</v>
      </c>
      <c r="U673" s="1130">
        <v>0</v>
      </c>
      <c r="V673" s="1130">
        <v>0</v>
      </c>
      <c r="W673" s="1127">
        <v>0</v>
      </c>
      <c r="X673" s="1130">
        <v>0</v>
      </c>
      <c r="Y673" s="735">
        <v>0</v>
      </c>
      <c r="Z673" s="1131">
        <v>0</v>
      </c>
      <c r="AA673" s="1131">
        <v>0</v>
      </c>
      <c r="AB673" s="1131">
        <v>0</v>
      </c>
      <c r="AC673" s="1131">
        <v>0</v>
      </c>
      <c r="AD673" s="1131">
        <v>0</v>
      </c>
      <c r="AE673" s="1131">
        <v>0</v>
      </c>
      <c r="AF673" s="126"/>
      <c r="AG673" s="126"/>
      <c r="AH673" s="126"/>
      <c r="AI673" s="126"/>
      <c r="AJ673" s="126"/>
      <c r="AK673" s="126"/>
      <c r="AL673" s="126">
        <v>673</v>
      </c>
    </row>
    <row r="674" spans="1:38">
      <c r="A674" s="721" t="s">
        <v>1852</v>
      </c>
      <c r="B674" s="722">
        <v>14</v>
      </c>
      <c r="C674" s="722">
        <v>1410</v>
      </c>
      <c r="D674" s="722">
        <v>141010</v>
      </c>
      <c r="E674" s="721">
        <v>1410109814</v>
      </c>
      <c r="F674" s="721" t="s">
        <v>685</v>
      </c>
      <c r="G674" s="1127">
        <v>3440628262</v>
      </c>
      <c r="H674" s="1128">
        <v>0</v>
      </c>
      <c r="I674" s="1128">
        <v>3440628261.6399999</v>
      </c>
      <c r="J674" s="1128">
        <v>-0.3600001335144043</v>
      </c>
      <c r="K674" s="1128">
        <v>0</v>
      </c>
      <c r="L674" s="1128">
        <v>0</v>
      </c>
      <c r="M674" s="1128">
        <v>-0.3600001335144043</v>
      </c>
      <c r="N674" s="1129">
        <v>0</v>
      </c>
      <c r="O674" s="1128">
        <v>-0.3600001335144043</v>
      </c>
      <c r="P674" s="1127">
        <v>-0.13320004940032959</v>
      </c>
      <c r="Q674" s="1127">
        <v>0</v>
      </c>
      <c r="R674" s="1127">
        <v>0</v>
      </c>
      <c r="S674" s="1127">
        <v>0</v>
      </c>
      <c r="T674" s="1130">
        <v>0</v>
      </c>
      <c r="U674" s="1130">
        <v>0</v>
      </c>
      <c r="V674" s="1130">
        <v>0</v>
      </c>
      <c r="W674" s="1127">
        <v>0</v>
      </c>
      <c r="X674" s="1130">
        <v>-0.13320004940032959</v>
      </c>
      <c r="Y674" s="735">
        <v>0.37</v>
      </c>
      <c r="Z674" s="1131">
        <v>0</v>
      </c>
      <c r="AA674" s="1131">
        <v>-0.13320004940032959</v>
      </c>
      <c r="AB674" s="1131">
        <v>0</v>
      </c>
      <c r="AC674" s="1131">
        <v>0</v>
      </c>
      <c r="AD674" s="1131">
        <v>0</v>
      </c>
      <c r="AE674" s="1131">
        <v>-0.13320004940032959</v>
      </c>
      <c r="AF674" s="126"/>
      <c r="AG674" s="126"/>
      <c r="AH674" s="126"/>
      <c r="AI674" s="126"/>
      <c r="AJ674" s="126"/>
      <c r="AK674" s="126"/>
      <c r="AL674" s="126">
        <v>674</v>
      </c>
    </row>
    <row r="675" spans="1:38">
      <c r="A675" s="721" t="s">
        <v>1852</v>
      </c>
      <c r="B675" s="722">
        <v>14</v>
      </c>
      <c r="C675" s="722">
        <v>1410</v>
      </c>
      <c r="D675" s="722">
        <v>141010</v>
      </c>
      <c r="E675" s="721">
        <v>1410109815</v>
      </c>
      <c r="F675" s="721" t="s">
        <v>698</v>
      </c>
      <c r="G675" s="1127">
        <v>23471170677</v>
      </c>
      <c r="H675" s="1128">
        <v>0</v>
      </c>
      <c r="I675" s="1128">
        <v>23471170677.139999</v>
      </c>
      <c r="J675" s="1128">
        <v>0.1399993896484375</v>
      </c>
      <c r="K675" s="1128">
        <v>0</v>
      </c>
      <c r="L675" s="1128">
        <v>0.1399993896484375</v>
      </c>
      <c r="M675" s="1128">
        <v>0</v>
      </c>
      <c r="N675" s="1129">
        <v>0</v>
      </c>
      <c r="O675" s="1128">
        <v>0.1399993896484375</v>
      </c>
      <c r="P675" s="1127">
        <v>5.1799774169921875E-2</v>
      </c>
      <c r="Q675" s="1127">
        <v>0</v>
      </c>
      <c r="R675" s="1127">
        <v>0</v>
      </c>
      <c r="S675" s="1127">
        <v>0</v>
      </c>
      <c r="T675" s="1130">
        <v>0</v>
      </c>
      <c r="U675" s="1130">
        <v>0</v>
      </c>
      <c r="V675" s="1130">
        <v>0</v>
      </c>
      <c r="W675" s="1127">
        <v>0</v>
      </c>
      <c r="X675" s="1130">
        <v>5.1799774169921875E-2</v>
      </c>
      <c r="Y675" s="735">
        <v>0.37</v>
      </c>
      <c r="Z675" s="1131">
        <v>5.1799774169921875E-2</v>
      </c>
      <c r="AA675" s="1131">
        <v>0</v>
      </c>
      <c r="AB675" s="1131">
        <v>0</v>
      </c>
      <c r="AC675" s="1131">
        <v>0</v>
      </c>
      <c r="AD675" s="1131">
        <v>5.1799774169921875E-2</v>
      </c>
      <c r="AE675" s="1131">
        <v>0</v>
      </c>
      <c r="AF675" s="126"/>
      <c r="AG675" s="126"/>
      <c r="AH675" s="126"/>
      <c r="AI675" s="126"/>
      <c r="AJ675" s="126"/>
      <c r="AK675" s="126"/>
      <c r="AL675" s="126">
        <v>675</v>
      </c>
    </row>
    <row r="676" spans="1:38">
      <c r="A676" s="721" t="s">
        <v>1891</v>
      </c>
      <c r="B676" s="722">
        <v>14</v>
      </c>
      <c r="C676" s="722">
        <v>1410</v>
      </c>
      <c r="D676" s="722">
        <v>141010</v>
      </c>
      <c r="E676" s="721">
        <v>1410109817</v>
      </c>
      <c r="F676" s="721" t="s">
        <v>699</v>
      </c>
      <c r="G676" s="1127">
        <v>1198562435</v>
      </c>
      <c r="H676" s="1128">
        <v>0</v>
      </c>
      <c r="I676" s="1128">
        <v>1198562435.2</v>
      </c>
      <c r="J676" s="1128">
        <v>0.20000004768371582</v>
      </c>
      <c r="K676" s="1128">
        <v>0</v>
      </c>
      <c r="L676" s="1128">
        <v>0.20000004768371582</v>
      </c>
      <c r="M676" s="1128">
        <v>0</v>
      </c>
      <c r="N676" s="1129">
        <v>0</v>
      </c>
      <c r="O676" s="1128">
        <v>0.20000004768371582</v>
      </c>
      <c r="P676" s="1127">
        <v>7.4000017642974855E-2</v>
      </c>
      <c r="Q676" s="1127">
        <v>0</v>
      </c>
      <c r="R676" s="1127">
        <v>0</v>
      </c>
      <c r="S676" s="1127">
        <v>0</v>
      </c>
      <c r="T676" s="1130">
        <v>0</v>
      </c>
      <c r="U676" s="1130">
        <v>0</v>
      </c>
      <c r="V676" s="1130">
        <v>0</v>
      </c>
      <c r="W676" s="1127">
        <v>0</v>
      </c>
      <c r="X676" s="1130">
        <v>7.4000017642974855E-2</v>
      </c>
      <c r="Y676" s="735">
        <v>0.37</v>
      </c>
      <c r="Z676" s="1131">
        <v>7.4000017642974855E-2</v>
      </c>
      <c r="AA676" s="1131">
        <v>0</v>
      </c>
      <c r="AB676" s="1131">
        <v>4.0700005292892458E-2</v>
      </c>
      <c r="AC676" s="1131">
        <v>0</v>
      </c>
      <c r="AD676" s="1131">
        <v>3.3300012350082397E-2</v>
      </c>
      <c r="AE676" s="1131">
        <v>0</v>
      </c>
      <c r="AF676" s="126"/>
      <c r="AG676" s="126"/>
      <c r="AH676" s="126"/>
      <c r="AI676" s="126"/>
      <c r="AJ676" s="126"/>
      <c r="AK676" s="126"/>
      <c r="AL676" s="126">
        <v>676</v>
      </c>
    </row>
    <row r="677" spans="1:38">
      <c r="A677" s="721" t="s">
        <v>1891</v>
      </c>
      <c r="B677" s="722">
        <v>14</v>
      </c>
      <c r="C677" s="722">
        <v>1410</v>
      </c>
      <c r="D677" s="722">
        <v>141010</v>
      </c>
      <c r="E677" s="721">
        <v>1410109818</v>
      </c>
      <c r="F677" s="721" t="s">
        <v>700</v>
      </c>
      <c r="G677" s="1127">
        <v>-19157643653</v>
      </c>
      <c r="H677" s="1128">
        <v>0</v>
      </c>
      <c r="I677" s="1128">
        <v>-19157643652.75</v>
      </c>
      <c r="J677" s="1128">
        <v>0.25</v>
      </c>
      <c r="K677" s="1128">
        <v>0</v>
      </c>
      <c r="L677" s="1128">
        <v>0.25</v>
      </c>
      <c r="M677" s="1128">
        <v>0</v>
      </c>
      <c r="N677" s="1129">
        <v>0</v>
      </c>
      <c r="O677" s="1128">
        <v>0.25</v>
      </c>
      <c r="P677" s="1127">
        <v>9.2499999999999999E-2</v>
      </c>
      <c r="Q677" s="1127">
        <v>0</v>
      </c>
      <c r="R677" s="1127">
        <v>0</v>
      </c>
      <c r="S677" s="1127">
        <v>0</v>
      </c>
      <c r="T677" s="1130">
        <v>0</v>
      </c>
      <c r="U677" s="1130">
        <v>0</v>
      </c>
      <c r="V677" s="1130">
        <v>0</v>
      </c>
      <c r="W677" s="1127">
        <v>0</v>
      </c>
      <c r="X677" s="1130">
        <v>9.2499999999999999E-2</v>
      </c>
      <c r="Y677" s="735">
        <v>0.37</v>
      </c>
      <c r="Z677" s="1131">
        <v>9.2499999999999999E-2</v>
      </c>
      <c r="AA677" s="1131">
        <v>0</v>
      </c>
      <c r="AB677" s="1131">
        <v>0</v>
      </c>
      <c r="AC677" s="1131">
        <v>-7.0299844741821285E-2</v>
      </c>
      <c r="AD677" s="1131">
        <v>9.2499999999999999E-2</v>
      </c>
      <c r="AE677" s="1131">
        <v>7.0299844741821285E-2</v>
      </c>
      <c r="AF677" s="126"/>
      <c r="AG677" s="126"/>
      <c r="AH677" s="126"/>
      <c r="AI677" s="126"/>
      <c r="AJ677" s="126"/>
      <c r="AK677" s="126"/>
      <c r="AL677" s="126">
        <v>677</v>
      </c>
    </row>
    <row r="678" spans="1:38">
      <c r="A678" s="721" t="s">
        <v>1891</v>
      </c>
      <c r="B678" s="722">
        <v>14</v>
      </c>
      <c r="C678" s="722">
        <v>1410</v>
      </c>
      <c r="D678" s="722">
        <v>141010</v>
      </c>
      <c r="E678" s="721">
        <v>1410109819</v>
      </c>
      <c r="F678" s="721" t="s">
        <v>4053</v>
      </c>
      <c r="G678" s="1127">
        <v>-2075375693</v>
      </c>
      <c r="H678" s="1128">
        <v>0</v>
      </c>
      <c r="I678" s="1128">
        <v>-2075375693</v>
      </c>
      <c r="J678" s="1128">
        <v>0</v>
      </c>
      <c r="K678" s="1128">
        <v>0</v>
      </c>
      <c r="L678" s="1128">
        <v>0</v>
      </c>
      <c r="M678" s="1128">
        <v>0</v>
      </c>
      <c r="N678" s="1129">
        <v>0</v>
      </c>
      <c r="O678" s="1128">
        <v>0</v>
      </c>
      <c r="P678" s="1127">
        <v>0</v>
      </c>
      <c r="Q678" s="1127">
        <v>0</v>
      </c>
      <c r="R678" s="1127">
        <v>0</v>
      </c>
      <c r="S678" s="1127">
        <v>0</v>
      </c>
      <c r="T678" s="1130">
        <v>0</v>
      </c>
      <c r="U678" s="1130">
        <v>0</v>
      </c>
      <c r="V678" s="1130">
        <v>0</v>
      </c>
      <c r="W678" s="1127">
        <v>0</v>
      </c>
      <c r="X678" s="1130">
        <v>0</v>
      </c>
      <c r="Y678" s="735">
        <v>0</v>
      </c>
      <c r="Z678" s="1131">
        <v>0</v>
      </c>
      <c r="AA678" s="1131">
        <v>0</v>
      </c>
      <c r="AB678" s="1131">
        <v>0</v>
      </c>
      <c r="AC678" s="1131">
        <v>0</v>
      </c>
      <c r="AD678" s="1131">
        <v>0</v>
      </c>
      <c r="AE678" s="1131">
        <v>0</v>
      </c>
      <c r="AF678" s="126"/>
      <c r="AG678" s="126"/>
      <c r="AH678" s="126"/>
      <c r="AI678" s="126"/>
      <c r="AJ678" s="126"/>
      <c r="AK678" s="126"/>
      <c r="AL678" s="126">
        <v>678</v>
      </c>
    </row>
    <row r="679" spans="1:38">
      <c r="A679" s="721" t="s">
        <v>1852</v>
      </c>
      <c r="B679" s="722">
        <v>14</v>
      </c>
      <c r="C679" s="722">
        <v>1410</v>
      </c>
      <c r="D679" s="722">
        <v>141010</v>
      </c>
      <c r="E679" s="721">
        <v>1410109820</v>
      </c>
      <c r="F679" s="721" t="s">
        <v>4054</v>
      </c>
      <c r="G679" s="1127">
        <v>0</v>
      </c>
      <c r="H679" s="1128">
        <v>0</v>
      </c>
      <c r="I679" s="1128">
        <v>0</v>
      </c>
      <c r="J679" s="1128">
        <v>0</v>
      </c>
      <c r="K679" s="1128">
        <v>0</v>
      </c>
      <c r="L679" s="1128">
        <v>0</v>
      </c>
      <c r="M679" s="1128">
        <v>0</v>
      </c>
      <c r="N679" s="1129">
        <v>0</v>
      </c>
      <c r="O679" s="1128">
        <v>0</v>
      </c>
      <c r="P679" s="1127">
        <v>0</v>
      </c>
      <c r="Q679" s="1127">
        <v>0</v>
      </c>
      <c r="R679" s="1127">
        <v>0</v>
      </c>
      <c r="S679" s="1127">
        <v>0</v>
      </c>
      <c r="T679" s="1130">
        <v>0</v>
      </c>
      <c r="U679" s="1130">
        <v>0</v>
      </c>
      <c r="V679" s="1130">
        <v>0</v>
      </c>
      <c r="W679" s="1127">
        <v>0</v>
      </c>
      <c r="X679" s="1130">
        <v>0</v>
      </c>
      <c r="Y679" s="735">
        <v>0</v>
      </c>
      <c r="Z679" s="1131">
        <v>0</v>
      </c>
      <c r="AA679" s="1131">
        <v>0</v>
      </c>
      <c r="AB679" s="1131">
        <v>0</v>
      </c>
      <c r="AC679" s="1131">
        <v>0</v>
      </c>
      <c r="AD679" s="1131">
        <v>0</v>
      </c>
      <c r="AE679" s="1131">
        <v>0</v>
      </c>
      <c r="AF679" s="126"/>
      <c r="AG679" s="126"/>
      <c r="AH679" s="126"/>
      <c r="AI679" s="126"/>
      <c r="AJ679" s="126"/>
      <c r="AK679" s="126"/>
      <c r="AL679" s="126">
        <v>679</v>
      </c>
    </row>
    <row r="680" spans="1:38">
      <c r="A680" s="721" t="s">
        <v>1891</v>
      </c>
      <c r="B680" s="722">
        <v>14</v>
      </c>
      <c r="C680" s="722">
        <v>1410</v>
      </c>
      <c r="D680" s="722">
        <v>141010</v>
      </c>
      <c r="E680" s="721">
        <v>1410109821</v>
      </c>
      <c r="F680" s="721" t="s">
        <v>701</v>
      </c>
      <c r="G680" s="1127">
        <v>710802562</v>
      </c>
      <c r="H680" s="1128">
        <v>0</v>
      </c>
      <c r="I680" s="1128">
        <v>710802562.25</v>
      </c>
      <c r="J680" s="1128">
        <v>0.25</v>
      </c>
      <c r="K680" s="1128">
        <v>0</v>
      </c>
      <c r="L680" s="1128">
        <v>0.25</v>
      </c>
      <c r="M680" s="1128">
        <v>0</v>
      </c>
      <c r="N680" s="1129">
        <v>0</v>
      </c>
      <c r="O680" s="1128">
        <v>0.25</v>
      </c>
      <c r="P680" s="1127">
        <v>9.2499999999999999E-2</v>
      </c>
      <c r="Q680" s="1127">
        <v>0</v>
      </c>
      <c r="R680" s="1127">
        <v>0</v>
      </c>
      <c r="S680" s="1127">
        <v>0</v>
      </c>
      <c r="T680" s="1130">
        <v>0</v>
      </c>
      <c r="U680" s="1130">
        <v>0</v>
      </c>
      <c r="V680" s="1130">
        <v>0</v>
      </c>
      <c r="W680" s="1127">
        <v>0</v>
      </c>
      <c r="X680" s="1130">
        <v>9.2499999999999999E-2</v>
      </c>
      <c r="Y680" s="735">
        <v>0.37</v>
      </c>
      <c r="Z680" s="1131">
        <v>9.2499999999999999E-2</v>
      </c>
      <c r="AA680" s="1131">
        <v>0</v>
      </c>
      <c r="AB680" s="1131">
        <v>5.1799994707107541E-2</v>
      </c>
      <c r="AC680" s="1131">
        <v>0</v>
      </c>
      <c r="AD680" s="1131">
        <v>4.0700005292892458E-2</v>
      </c>
      <c r="AE680" s="1131">
        <v>0</v>
      </c>
      <c r="AF680" s="126"/>
      <c r="AG680" s="126"/>
      <c r="AH680" s="126"/>
      <c r="AI680" s="126"/>
      <c r="AJ680" s="126"/>
      <c r="AK680" s="126"/>
      <c r="AL680" s="126">
        <v>680</v>
      </c>
    </row>
    <row r="681" spans="1:38">
      <c r="A681" s="721" t="s">
        <v>1891</v>
      </c>
      <c r="B681" s="722">
        <v>14</v>
      </c>
      <c r="C681" s="722">
        <v>1410</v>
      </c>
      <c r="D681" s="722">
        <v>141010</v>
      </c>
      <c r="E681" s="721">
        <v>1410109822</v>
      </c>
      <c r="F681" s="721" t="s">
        <v>702</v>
      </c>
      <c r="G681" s="1127">
        <v>-46444551604</v>
      </c>
      <c r="H681" s="1128">
        <v>0</v>
      </c>
      <c r="I681" s="1128">
        <v>-46444551603.529999</v>
      </c>
      <c r="J681" s="1128">
        <v>0.470001220703125</v>
      </c>
      <c r="K681" s="1128">
        <v>0</v>
      </c>
      <c r="L681" s="1128">
        <v>0.470001220703125</v>
      </c>
      <c r="M681" s="1128">
        <v>0</v>
      </c>
      <c r="N681" s="1129">
        <v>0</v>
      </c>
      <c r="O681" s="1128">
        <v>0.470001220703125</v>
      </c>
      <c r="P681" s="1127">
        <v>0.17390045166015625</v>
      </c>
      <c r="Q681" s="1127">
        <v>0</v>
      </c>
      <c r="R681" s="1127">
        <v>0</v>
      </c>
      <c r="S681" s="1127">
        <v>0</v>
      </c>
      <c r="T681" s="1130">
        <v>0</v>
      </c>
      <c r="U681" s="1130">
        <v>0</v>
      </c>
      <c r="V681" s="1130">
        <v>0</v>
      </c>
      <c r="W681" s="1127">
        <v>0</v>
      </c>
      <c r="X681" s="1130">
        <v>0.17390045166015625</v>
      </c>
      <c r="Y681" s="735">
        <v>0.37</v>
      </c>
      <c r="Z681" s="1131">
        <v>0.17390045166015625</v>
      </c>
      <c r="AA681" s="1131">
        <v>0</v>
      </c>
      <c r="AB681" s="1131">
        <v>0.13320022583007812</v>
      </c>
      <c r="AC681" s="1131">
        <v>0</v>
      </c>
      <c r="AD681" s="1131">
        <v>4.0700225830078124E-2</v>
      </c>
      <c r="AE681" s="1131">
        <v>0</v>
      </c>
      <c r="AF681" s="126"/>
      <c r="AG681" s="126"/>
      <c r="AH681" s="126"/>
      <c r="AI681" s="126"/>
      <c r="AJ681" s="126"/>
      <c r="AK681" s="126"/>
      <c r="AL681" s="126">
        <v>681</v>
      </c>
    </row>
    <row r="682" spans="1:38">
      <c r="A682" s="721" t="s">
        <v>1891</v>
      </c>
      <c r="B682" s="722">
        <v>14</v>
      </c>
      <c r="C682" s="722">
        <v>1410</v>
      </c>
      <c r="D682" s="722">
        <v>141010</v>
      </c>
      <c r="E682" s="721">
        <v>1410109823</v>
      </c>
      <c r="F682" s="721" t="s">
        <v>703</v>
      </c>
      <c r="G682" s="1127">
        <v>-154795107</v>
      </c>
      <c r="H682" s="1128">
        <v>0</v>
      </c>
      <c r="I682" s="1128">
        <v>-154795107</v>
      </c>
      <c r="J682" s="1128">
        <v>0</v>
      </c>
      <c r="K682" s="1128">
        <v>0</v>
      </c>
      <c r="L682" s="1128">
        <v>0</v>
      </c>
      <c r="M682" s="1128">
        <v>0</v>
      </c>
      <c r="N682" s="1129">
        <v>0</v>
      </c>
      <c r="O682" s="1128">
        <v>0</v>
      </c>
      <c r="P682" s="1127">
        <v>0</v>
      </c>
      <c r="Q682" s="1127">
        <v>0</v>
      </c>
      <c r="R682" s="1127">
        <v>0</v>
      </c>
      <c r="S682" s="1127">
        <v>0</v>
      </c>
      <c r="T682" s="1130">
        <v>0</v>
      </c>
      <c r="U682" s="1130">
        <v>0</v>
      </c>
      <c r="V682" s="1130">
        <v>0</v>
      </c>
      <c r="W682" s="1127">
        <v>0</v>
      </c>
      <c r="X682" s="1130">
        <v>0</v>
      </c>
      <c r="Y682" s="735">
        <v>0</v>
      </c>
      <c r="Z682" s="1131">
        <v>0</v>
      </c>
      <c r="AA682" s="1131">
        <v>0</v>
      </c>
      <c r="AB682" s="1131">
        <v>0</v>
      </c>
      <c r="AC682" s="1131">
        <v>0</v>
      </c>
      <c r="AD682" s="1131">
        <v>0</v>
      </c>
      <c r="AE682" s="1131">
        <v>0</v>
      </c>
      <c r="AF682" s="126"/>
      <c r="AG682" s="126"/>
      <c r="AH682" s="126"/>
      <c r="AI682" s="126"/>
      <c r="AJ682" s="126"/>
      <c r="AK682" s="126"/>
      <c r="AL682" s="126">
        <v>682</v>
      </c>
    </row>
    <row r="683" spans="1:38">
      <c r="A683" s="721" t="s">
        <v>1891</v>
      </c>
      <c r="B683" s="722">
        <v>14</v>
      </c>
      <c r="C683" s="722">
        <v>1410</v>
      </c>
      <c r="D683" s="722">
        <v>141010</v>
      </c>
      <c r="E683" s="721">
        <v>1410109824</v>
      </c>
      <c r="F683" s="721" t="s">
        <v>704</v>
      </c>
      <c r="G683" s="1127">
        <v>-543470475</v>
      </c>
      <c r="H683" s="1128">
        <v>0</v>
      </c>
      <c r="I683" s="1128">
        <v>-543470475</v>
      </c>
      <c r="J683" s="1128">
        <v>0</v>
      </c>
      <c r="K683" s="1128">
        <v>0</v>
      </c>
      <c r="L683" s="1128">
        <v>0</v>
      </c>
      <c r="M683" s="1128">
        <v>0</v>
      </c>
      <c r="N683" s="1129">
        <v>0</v>
      </c>
      <c r="O683" s="1128">
        <v>0</v>
      </c>
      <c r="P683" s="1127">
        <v>0</v>
      </c>
      <c r="Q683" s="1127">
        <v>0</v>
      </c>
      <c r="R683" s="1127">
        <v>0</v>
      </c>
      <c r="S683" s="1127">
        <v>0</v>
      </c>
      <c r="T683" s="1130">
        <v>0</v>
      </c>
      <c r="U683" s="1130">
        <v>0</v>
      </c>
      <c r="V683" s="1130">
        <v>0</v>
      </c>
      <c r="W683" s="1127">
        <v>0</v>
      </c>
      <c r="X683" s="1130">
        <v>0</v>
      </c>
      <c r="Y683" s="735">
        <v>0</v>
      </c>
      <c r="Z683" s="1131">
        <v>0</v>
      </c>
      <c r="AA683" s="1131">
        <v>0</v>
      </c>
      <c r="AB683" s="1131">
        <v>0</v>
      </c>
      <c r="AC683" s="1131">
        <v>0</v>
      </c>
      <c r="AD683" s="1131">
        <v>0</v>
      </c>
      <c r="AE683" s="1131">
        <v>0</v>
      </c>
      <c r="AF683" s="126"/>
      <c r="AG683" s="126"/>
      <c r="AH683" s="126"/>
      <c r="AI683" s="126"/>
      <c r="AJ683" s="126"/>
      <c r="AK683" s="126"/>
      <c r="AL683" s="126">
        <v>683</v>
      </c>
    </row>
    <row r="684" spans="1:38">
      <c r="A684" s="721" t="s">
        <v>1852</v>
      </c>
      <c r="B684" s="722">
        <v>14</v>
      </c>
      <c r="C684" s="722">
        <v>1410</v>
      </c>
      <c r="D684" s="722">
        <v>141010</v>
      </c>
      <c r="E684" s="721">
        <v>1410109825</v>
      </c>
      <c r="F684" s="721" t="s">
        <v>3176</v>
      </c>
      <c r="G684" s="1127">
        <v>4374352784</v>
      </c>
      <c r="H684" s="1128">
        <v>0</v>
      </c>
      <c r="I684" s="1128">
        <v>4374352784</v>
      </c>
      <c r="J684" s="1128">
        <v>0</v>
      </c>
      <c r="K684" s="1128">
        <v>0</v>
      </c>
      <c r="L684" s="1128">
        <v>0</v>
      </c>
      <c r="M684" s="1128">
        <v>0</v>
      </c>
      <c r="N684" s="1129">
        <v>0</v>
      </c>
      <c r="O684" s="1128">
        <v>0</v>
      </c>
      <c r="P684" s="1127">
        <v>0</v>
      </c>
      <c r="Q684" s="1127">
        <v>0</v>
      </c>
      <c r="R684" s="1127">
        <v>0</v>
      </c>
      <c r="S684" s="1127">
        <v>0</v>
      </c>
      <c r="T684" s="1130">
        <v>0</v>
      </c>
      <c r="U684" s="1130">
        <v>0</v>
      </c>
      <c r="V684" s="1130">
        <v>0</v>
      </c>
      <c r="W684" s="1127">
        <v>0</v>
      </c>
      <c r="X684" s="1130">
        <v>0</v>
      </c>
      <c r="Y684" s="735">
        <v>0</v>
      </c>
      <c r="Z684" s="1131">
        <v>0</v>
      </c>
      <c r="AA684" s="1131">
        <v>0</v>
      </c>
      <c r="AB684" s="1131">
        <v>0</v>
      </c>
      <c r="AC684" s="1131">
        <v>0</v>
      </c>
      <c r="AD684" s="1131">
        <v>0</v>
      </c>
      <c r="AE684" s="1131">
        <v>0</v>
      </c>
      <c r="AF684" s="126"/>
      <c r="AG684" s="126"/>
      <c r="AH684" s="126"/>
      <c r="AI684" s="126"/>
      <c r="AJ684" s="126"/>
      <c r="AK684" s="126"/>
      <c r="AL684" s="126">
        <v>684</v>
      </c>
    </row>
    <row r="685" spans="1:38">
      <c r="A685" s="721" t="s">
        <v>1891</v>
      </c>
      <c r="B685" s="722">
        <v>14</v>
      </c>
      <c r="C685" s="722">
        <v>1410</v>
      </c>
      <c r="D685" s="722">
        <v>141010</v>
      </c>
      <c r="E685" s="721">
        <v>1410109826</v>
      </c>
      <c r="F685" s="721" t="s">
        <v>4055</v>
      </c>
      <c r="G685" s="1127">
        <v>2339055461</v>
      </c>
      <c r="H685" s="1128">
        <v>0</v>
      </c>
      <c r="I685" s="1128">
        <v>2339055461</v>
      </c>
      <c r="J685" s="1128">
        <v>0</v>
      </c>
      <c r="K685" s="1128">
        <v>0</v>
      </c>
      <c r="L685" s="1128">
        <v>0</v>
      </c>
      <c r="M685" s="1128">
        <v>0</v>
      </c>
      <c r="N685" s="1129">
        <v>0</v>
      </c>
      <c r="O685" s="1128">
        <v>0</v>
      </c>
      <c r="P685" s="1127">
        <v>0</v>
      </c>
      <c r="Q685" s="1127">
        <v>0</v>
      </c>
      <c r="R685" s="1127">
        <v>0</v>
      </c>
      <c r="S685" s="1127">
        <v>0</v>
      </c>
      <c r="T685" s="1130">
        <v>0</v>
      </c>
      <c r="U685" s="1130">
        <v>0</v>
      </c>
      <c r="V685" s="1130">
        <v>0</v>
      </c>
      <c r="W685" s="1127">
        <v>0</v>
      </c>
      <c r="X685" s="1130">
        <v>0</v>
      </c>
      <c r="Y685" s="735">
        <v>0</v>
      </c>
      <c r="Z685" s="1131">
        <v>0</v>
      </c>
      <c r="AA685" s="1131">
        <v>0</v>
      </c>
      <c r="AB685" s="1131">
        <v>0</v>
      </c>
      <c r="AC685" s="1131">
        <v>0</v>
      </c>
      <c r="AD685" s="1131">
        <v>0</v>
      </c>
      <c r="AE685" s="1131">
        <v>0</v>
      </c>
      <c r="AF685" s="126"/>
      <c r="AG685" s="126"/>
      <c r="AH685" s="126"/>
      <c r="AI685" s="126"/>
      <c r="AJ685" s="126"/>
      <c r="AK685" s="126"/>
      <c r="AL685" s="126">
        <v>685</v>
      </c>
    </row>
    <row r="686" spans="1:38">
      <c r="A686" s="721" t="s">
        <v>1891</v>
      </c>
      <c r="B686" s="722">
        <v>14</v>
      </c>
      <c r="C686" s="722">
        <v>1410</v>
      </c>
      <c r="D686" s="722">
        <v>141010</v>
      </c>
      <c r="E686" s="721">
        <v>1410109828</v>
      </c>
      <c r="F686" s="721" t="s">
        <v>1908</v>
      </c>
      <c r="G686" s="1127">
        <v>1418518689</v>
      </c>
      <c r="H686" s="1128">
        <v>0</v>
      </c>
      <c r="I686" s="1128">
        <v>1418518689.03</v>
      </c>
      <c r="J686" s="1128">
        <v>2.9999971389770508E-2</v>
      </c>
      <c r="K686" s="1128">
        <v>0</v>
      </c>
      <c r="L686" s="1128">
        <v>2.9999971389770508E-2</v>
      </c>
      <c r="M686" s="1128">
        <v>0</v>
      </c>
      <c r="N686" s="1129">
        <v>0</v>
      </c>
      <c r="O686" s="1128">
        <v>2.9999971389770508E-2</v>
      </c>
      <c r="P686" s="1127">
        <v>1.1099989414215087E-2</v>
      </c>
      <c r="Q686" s="1127">
        <v>0</v>
      </c>
      <c r="R686" s="1127">
        <v>0</v>
      </c>
      <c r="S686" s="1127">
        <v>0</v>
      </c>
      <c r="T686" s="1130">
        <v>0</v>
      </c>
      <c r="U686" s="1130">
        <v>0</v>
      </c>
      <c r="V686" s="1130">
        <v>0</v>
      </c>
      <c r="W686" s="1127">
        <v>0</v>
      </c>
      <c r="X686" s="1130">
        <v>1.1099989414215087E-2</v>
      </c>
      <c r="Y686" s="735">
        <v>0.36999999999999994</v>
      </c>
      <c r="Z686" s="1131">
        <v>1.1099989414215087E-2</v>
      </c>
      <c r="AA686" s="1131">
        <v>0</v>
      </c>
      <c r="AB686" s="1131">
        <v>1.1099989414215087E-2</v>
      </c>
      <c r="AC686" s="1131">
        <v>0</v>
      </c>
      <c r="AD686" s="1131">
        <v>0</v>
      </c>
      <c r="AE686" s="1131">
        <v>0</v>
      </c>
      <c r="AF686" s="126"/>
      <c r="AG686" s="126"/>
      <c r="AH686" s="126"/>
      <c r="AI686" s="126"/>
      <c r="AJ686" s="126"/>
      <c r="AK686" s="126"/>
      <c r="AL686" s="126">
        <v>686</v>
      </c>
    </row>
    <row r="687" spans="1:38">
      <c r="A687" s="721" t="s">
        <v>1891</v>
      </c>
      <c r="B687" s="722">
        <v>14</v>
      </c>
      <c r="C687" s="722">
        <v>1410</v>
      </c>
      <c r="D687" s="722">
        <v>141010</v>
      </c>
      <c r="E687" s="721">
        <v>1410109829</v>
      </c>
      <c r="F687" s="721" t="s">
        <v>4056</v>
      </c>
      <c r="G687" s="1127">
        <v>1544781178</v>
      </c>
      <c r="H687" s="1128">
        <v>0</v>
      </c>
      <c r="I687" s="1128">
        <v>1544781178</v>
      </c>
      <c r="J687" s="1128">
        <v>0</v>
      </c>
      <c r="K687" s="1128">
        <v>0</v>
      </c>
      <c r="L687" s="1128">
        <v>0</v>
      </c>
      <c r="M687" s="1128">
        <v>0</v>
      </c>
      <c r="N687" s="1129">
        <v>0</v>
      </c>
      <c r="O687" s="1128">
        <v>0</v>
      </c>
      <c r="P687" s="1127">
        <v>0</v>
      </c>
      <c r="Q687" s="1127">
        <v>0</v>
      </c>
      <c r="R687" s="1127">
        <v>0</v>
      </c>
      <c r="S687" s="1127">
        <v>0</v>
      </c>
      <c r="T687" s="1130">
        <v>0</v>
      </c>
      <c r="U687" s="1130">
        <v>0</v>
      </c>
      <c r="V687" s="1130">
        <v>0</v>
      </c>
      <c r="W687" s="1127">
        <v>0</v>
      </c>
      <c r="X687" s="1130">
        <v>0</v>
      </c>
      <c r="Y687" s="735">
        <v>0</v>
      </c>
      <c r="Z687" s="1131">
        <v>0</v>
      </c>
      <c r="AA687" s="1131">
        <v>0</v>
      </c>
      <c r="AB687" s="1131">
        <v>0</v>
      </c>
      <c r="AC687" s="1131">
        <v>0</v>
      </c>
      <c r="AD687" s="1131">
        <v>0</v>
      </c>
      <c r="AE687" s="1131">
        <v>0</v>
      </c>
      <c r="AF687" s="126"/>
      <c r="AG687" s="126"/>
      <c r="AH687" s="126"/>
      <c r="AI687" s="126"/>
      <c r="AJ687" s="126"/>
      <c r="AK687" s="126"/>
      <c r="AL687" s="126">
        <v>687</v>
      </c>
    </row>
    <row r="688" spans="1:38">
      <c r="A688" s="721" t="s">
        <v>1891</v>
      </c>
      <c r="B688" s="722">
        <v>14</v>
      </c>
      <c r="C688" s="722">
        <v>1410</v>
      </c>
      <c r="D688" s="722">
        <v>141010</v>
      </c>
      <c r="E688" s="721">
        <v>1410109830</v>
      </c>
      <c r="F688" s="721" t="s">
        <v>1907</v>
      </c>
      <c r="G688" s="1127">
        <v>154795107</v>
      </c>
      <c r="H688" s="1128">
        <v>0</v>
      </c>
      <c r="I688" s="1128">
        <v>154795107</v>
      </c>
      <c r="J688" s="1128">
        <v>0</v>
      </c>
      <c r="K688" s="1128">
        <v>0</v>
      </c>
      <c r="L688" s="1128">
        <v>0</v>
      </c>
      <c r="M688" s="1128">
        <v>0</v>
      </c>
      <c r="N688" s="1129">
        <v>0</v>
      </c>
      <c r="O688" s="1128">
        <v>0</v>
      </c>
      <c r="P688" s="1127">
        <v>0</v>
      </c>
      <c r="Q688" s="1127">
        <v>0</v>
      </c>
      <c r="R688" s="1127">
        <v>0</v>
      </c>
      <c r="S688" s="1127">
        <v>0</v>
      </c>
      <c r="T688" s="1130">
        <v>0</v>
      </c>
      <c r="U688" s="1130">
        <v>0</v>
      </c>
      <c r="V688" s="1130">
        <v>0</v>
      </c>
      <c r="W688" s="1127">
        <v>0</v>
      </c>
      <c r="X688" s="1130">
        <v>0</v>
      </c>
      <c r="Y688" s="735">
        <v>0</v>
      </c>
      <c r="Z688" s="1131">
        <v>0</v>
      </c>
      <c r="AA688" s="1131">
        <v>0</v>
      </c>
      <c r="AB688" s="1131">
        <v>0</v>
      </c>
      <c r="AC688" s="1131">
        <v>0</v>
      </c>
      <c r="AD688" s="1131">
        <v>0</v>
      </c>
      <c r="AE688" s="1131">
        <v>0</v>
      </c>
      <c r="AF688" s="126"/>
      <c r="AG688" s="126"/>
      <c r="AH688" s="126"/>
      <c r="AI688" s="126"/>
      <c r="AJ688" s="126"/>
      <c r="AK688" s="126"/>
      <c r="AL688" s="126">
        <v>688</v>
      </c>
    </row>
    <row r="689" spans="1:38">
      <c r="A689" s="721" t="s">
        <v>1891</v>
      </c>
      <c r="B689" s="722">
        <v>14</v>
      </c>
      <c r="C689" s="722">
        <v>1410</v>
      </c>
      <c r="D689" s="722">
        <v>141010</v>
      </c>
      <c r="E689" s="721">
        <v>1410109831</v>
      </c>
      <c r="F689" s="721" t="s">
        <v>4057</v>
      </c>
      <c r="G689" s="1127">
        <v>452240936</v>
      </c>
      <c r="H689" s="1128">
        <v>0</v>
      </c>
      <c r="I689" s="1128">
        <v>452240936</v>
      </c>
      <c r="J689" s="1128">
        <v>0</v>
      </c>
      <c r="K689" s="1128">
        <v>0</v>
      </c>
      <c r="L689" s="1128">
        <v>0</v>
      </c>
      <c r="M689" s="1128">
        <v>0</v>
      </c>
      <c r="N689" s="1129">
        <v>0</v>
      </c>
      <c r="O689" s="1128">
        <v>0</v>
      </c>
      <c r="P689" s="1127">
        <v>0</v>
      </c>
      <c r="Q689" s="1127">
        <v>0</v>
      </c>
      <c r="R689" s="1127">
        <v>0</v>
      </c>
      <c r="S689" s="1127">
        <v>0</v>
      </c>
      <c r="T689" s="1130">
        <v>0</v>
      </c>
      <c r="U689" s="1130">
        <v>0</v>
      </c>
      <c r="V689" s="1130">
        <v>0</v>
      </c>
      <c r="W689" s="1127">
        <v>0</v>
      </c>
      <c r="X689" s="1130">
        <v>0</v>
      </c>
      <c r="Y689" s="735">
        <v>0</v>
      </c>
      <c r="Z689" s="1131">
        <v>0</v>
      </c>
      <c r="AA689" s="1131">
        <v>0</v>
      </c>
      <c r="AB689" s="1131">
        <v>0</v>
      </c>
      <c r="AC689" s="1131">
        <v>0</v>
      </c>
      <c r="AD689" s="1131">
        <v>0</v>
      </c>
      <c r="AE689" s="1131">
        <v>0</v>
      </c>
      <c r="AF689" s="126"/>
      <c r="AG689" s="126"/>
      <c r="AH689" s="126"/>
      <c r="AI689" s="126"/>
      <c r="AJ689" s="126"/>
      <c r="AK689" s="126"/>
      <c r="AL689" s="126">
        <v>689</v>
      </c>
    </row>
    <row r="690" spans="1:38">
      <c r="A690" s="721" t="s">
        <v>1891</v>
      </c>
      <c r="B690" s="722">
        <v>14</v>
      </c>
      <c r="C690" s="722">
        <v>1410</v>
      </c>
      <c r="D690" s="722">
        <v>141010</v>
      </c>
      <c r="E690" s="721">
        <v>1410109832</v>
      </c>
      <c r="F690" s="721" t="s">
        <v>4058</v>
      </c>
      <c r="G690" s="1127">
        <v>4153489554</v>
      </c>
      <c r="H690" s="1128">
        <v>0</v>
      </c>
      <c r="I690" s="1128">
        <v>4153489554.1199999</v>
      </c>
      <c r="J690" s="1128">
        <v>0.11999988555908203</v>
      </c>
      <c r="K690" s="1128">
        <v>0</v>
      </c>
      <c r="L690" s="1128">
        <v>0.11999988555908203</v>
      </c>
      <c r="M690" s="1128">
        <v>0</v>
      </c>
      <c r="N690" s="1129">
        <v>0</v>
      </c>
      <c r="O690" s="1128">
        <v>0.11999988555908203</v>
      </c>
      <c r="P690" s="1127">
        <v>4.4399957656860348E-2</v>
      </c>
      <c r="Q690" s="1127">
        <v>0</v>
      </c>
      <c r="R690" s="1127">
        <v>0</v>
      </c>
      <c r="S690" s="1127">
        <v>0</v>
      </c>
      <c r="T690" s="1130">
        <v>0</v>
      </c>
      <c r="U690" s="1130">
        <v>0</v>
      </c>
      <c r="V690" s="1130">
        <v>0</v>
      </c>
      <c r="W690" s="1127">
        <v>0</v>
      </c>
      <c r="X690" s="1130">
        <v>4.4399957656860348E-2</v>
      </c>
      <c r="Y690" s="735">
        <v>0.36999999999999994</v>
      </c>
      <c r="Z690" s="1131">
        <v>4.4399957656860348E-2</v>
      </c>
      <c r="AA690" s="1131">
        <v>0</v>
      </c>
      <c r="AB690" s="1131">
        <v>0</v>
      </c>
      <c r="AC690" s="1131">
        <v>-7.3999929428100589E-2</v>
      </c>
      <c r="AD690" s="1131">
        <v>4.4399957656860348E-2</v>
      </c>
      <c r="AE690" s="1131">
        <v>7.3999929428100589E-2</v>
      </c>
      <c r="AF690" s="126"/>
      <c r="AG690" s="126"/>
      <c r="AH690" s="126"/>
      <c r="AI690" s="126"/>
      <c r="AJ690" s="126"/>
      <c r="AK690" s="126"/>
      <c r="AL690" s="126">
        <v>690</v>
      </c>
    </row>
    <row r="691" spans="1:38">
      <c r="A691" s="721" t="s">
        <v>1852</v>
      </c>
      <c r="B691" s="722">
        <v>14</v>
      </c>
      <c r="C691" s="722">
        <v>1410</v>
      </c>
      <c r="D691" s="722">
        <v>141010</v>
      </c>
      <c r="E691" s="721">
        <v>1410109842</v>
      </c>
      <c r="F691" s="721" t="s">
        <v>4059</v>
      </c>
      <c r="G691" s="1127">
        <v>0</v>
      </c>
      <c r="H691" s="1128">
        <v>0</v>
      </c>
      <c r="I691" s="1128">
        <v>0</v>
      </c>
      <c r="J691" s="1128">
        <v>0</v>
      </c>
      <c r="K691" s="1128">
        <v>0</v>
      </c>
      <c r="L691" s="1128">
        <v>0</v>
      </c>
      <c r="M691" s="1128">
        <v>0</v>
      </c>
      <c r="N691" s="1129">
        <v>0</v>
      </c>
      <c r="O691" s="1128">
        <v>0</v>
      </c>
      <c r="P691" s="1127">
        <v>0</v>
      </c>
      <c r="Q691" s="1127">
        <v>0</v>
      </c>
      <c r="R691" s="1127">
        <v>0</v>
      </c>
      <c r="S691" s="1127">
        <v>0</v>
      </c>
      <c r="T691" s="1130">
        <v>0</v>
      </c>
      <c r="U691" s="1130">
        <v>0</v>
      </c>
      <c r="V691" s="1130">
        <v>0</v>
      </c>
      <c r="W691" s="1127">
        <v>0</v>
      </c>
      <c r="X691" s="1130">
        <v>0</v>
      </c>
      <c r="Y691" s="735">
        <v>0</v>
      </c>
      <c r="Z691" s="1131">
        <v>0</v>
      </c>
      <c r="AA691" s="1131">
        <v>0</v>
      </c>
      <c r="AB691" s="1131">
        <v>0</v>
      </c>
      <c r="AC691" s="1131">
        <v>0</v>
      </c>
      <c r="AD691" s="1131">
        <v>0</v>
      </c>
      <c r="AE691" s="1131">
        <v>0</v>
      </c>
      <c r="AF691" s="126"/>
      <c r="AG691" s="126"/>
      <c r="AH691" s="126"/>
      <c r="AI691" s="126"/>
      <c r="AJ691" s="126"/>
      <c r="AK691" s="126"/>
      <c r="AL691" s="126">
        <v>691</v>
      </c>
    </row>
    <row r="692" spans="1:38">
      <c r="A692" s="721" t="s">
        <v>1852</v>
      </c>
      <c r="B692" s="722">
        <v>14</v>
      </c>
      <c r="C692" s="722">
        <v>1410</v>
      </c>
      <c r="D692" s="722">
        <v>141010</v>
      </c>
      <c r="E692" s="721">
        <v>1410109900</v>
      </c>
      <c r="F692" s="721" t="s">
        <v>696</v>
      </c>
      <c r="G692" s="1127">
        <v>153299805</v>
      </c>
      <c r="H692" s="1128">
        <v>0</v>
      </c>
      <c r="I692" s="1128">
        <v>153299805.09</v>
      </c>
      <c r="J692" s="1128">
        <v>9.0000003576278687E-2</v>
      </c>
      <c r="K692" s="1128">
        <v>0</v>
      </c>
      <c r="L692" s="1128">
        <v>9.0000003576278687E-2</v>
      </c>
      <c r="M692" s="1128">
        <v>0</v>
      </c>
      <c r="N692" s="1129">
        <v>0</v>
      </c>
      <c r="O692" s="1128">
        <v>9.0000003576278687E-2</v>
      </c>
      <c r="P692" s="1127">
        <v>3.3300001323223111E-2</v>
      </c>
      <c r="Q692" s="1127">
        <v>0</v>
      </c>
      <c r="R692" s="1127">
        <v>0</v>
      </c>
      <c r="S692" s="1127">
        <v>0</v>
      </c>
      <c r="T692" s="1130">
        <v>0</v>
      </c>
      <c r="U692" s="1130">
        <v>0</v>
      </c>
      <c r="V692" s="1130">
        <v>0</v>
      </c>
      <c r="W692" s="1127">
        <v>0</v>
      </c>
      <c r="X692" s="1130">
        <v>3.3300001323223111E-2</v>
      </c>
      <c r="Y692" s="735">
        <v>0.36999999999999994</v>
      </c>
      <c r="Z692" s="1131">
        <v>3.3300001323223111E-2</v>
      </c>
      <c r="AA692" s="1131">
        <v>0</v>
      </c>
      <c r="AB692" s="1131">
        <v>0</v>
      </c>
      <c r="AC692" s="1131">
        <v>-0.15910000264644622</v>
      </c>
      <c r="AD692" s="1131">
        <v>3.3300001323223111E-2</v>
      </c>
      <c r="AE692" s="1131">
        <v>0.15910000264644622</v>
      </c>
      <c r="AF692" s="126"/>
      <c r="AG692" s="126"/>
      <c r="AH692" s="126"/>
      <c r="AI692" s="126"/>
      <c r="AJ692" s="126"/>
      <c r="AK692" s="126"/>
      <c r="AL692" s="126">
        <v>692</v>
      </c>
    </row>
    <row r="693" spans="1:38">
      <c r="A693" s="721" t="s">
        <v>1852</v>
      </c>
      <c r="B693" s="722">
        <v>14</v>
      </c>
      <c r="C693" s="722">
        <v>1410</v>
      </c>
      <c r="D693" s="722">
        <v>141010</v>
      </c>
      <c r="E693" s="721">
        <v>1410109901</v>
      </c>
      <c r="F693" s="721" t="s">
        <v>674</v>
      </c>
      <c r="G693" s="1127">
        <v>2023606149</v>
      </c>
      <c r="H693" s="1128">
        <v>0</v>
      </c>
      <c r="I693" s="1128">
        <v>2023606149.1900001</v>
      </c>
      <c r="J693" s="1128">
        <v>0.19000005722045898</v>
      </c>
      <c r="K693" s="1128">
        <v>0</v>
      </c>
      <c r="L693" s="1128">
        <v>0.19000005722045898</v>
      </c>
      <c r="M693" s="1128">
        <v>0</v>
      </c>
      <c r="N693" s="1129">
        <v>0</v>
      </c>
      <c r="O693" s="1128">
        <v>0.19000005722045898</v>
      </c>
      <c r="P693" s="1127">
        <v>7.0300021171569818E-2</v>
      </c>
      <c r="Q693" s="1127">
        <v>0</v>
      </c>
      <c r="R693" s="1127">
        <v>0</v>
      </c>
      <c r="S693" s="1127">
        <v>0</v>
      </c>
      <c r="T693" s="1130">
        <v>0</v>
      </c>
      <c r="U693" s="1130">
        <v>0</v>
      </c>
      <c r="V693" s="1130">
        <v>0</v>
      </c>
      <c r="W693" s="1127">
        <v>0</v>
      </c>
      <c r="X693" s="1130">
        <v>7.0300021171569818E-2</v>
      </c>
      <c r="Y693" s="735">
        <v>0.37</v>
      </c>
      <c r="Z693" s="1131">
        <v>7.0300021171569818E-2</v>
      </c>
      <c r="AA693" s="1131">
        <v>0</v>
      </c>
      <c r="AB693" s="1131">
        <v>0</v>
      </c>
      <c r="AC693" s="1131">
        <v>-0.16279999911785126</v>
      </c>
      <c r="AD693" s="1131">
        <v>7.0300021171569818E-2</v>
      </c>
      <c r="AE693" s="1131">
        <v>0.16279999911785126</v>
      </c>
      <c r="AF693" s="126"/>
      <c r="AG693" s="126"/>
      <c r="AH693" s="126"/>
      <c r="AI693" s="126"/>
      <c r="AJ693" s="126"/>
      <c r="AK693" s="126"/>
      <c r="AL693" s="126">
        <v>693</v>
      </c>
    </row>
    <row r="694" spans="1:38">
      <c r="A694" s="721" t="s">
        <v>1852</v>
      </c>
      <c r="B694" s="722">
        <v>14</v>
      </c>
      <c r="C694" s="722">
        <v>1410</v>
      </c>
      <c r="D694" s="722">
        <v>141010</v>
      </c>
      <c r="E694" s="721">
        <v>1410109902</v>
      </c>
      <c r="F694" s="721" t="s">
        <v>4051</v>
      </c>
      <c r="G694" s="1127">
        <v>243810998</v>
      </c>
      <c r="H694" s="1128">
        <v>0</v>
      </c>
      <c r="I694" s="1128">
        <v>243810998.06</v>
      </c>
      <c r="J694" s="1128">
        <v>6.0000002384185791E-2</v>
      </c>
      <c r="K694" s="1128">
        <v>0</v>
      </c>
      <c r="L694" s="1128">
        <v>6.0000002384185791E-2</v>
      </c>
      <c r="M694" s="1128">
        <v>0</v>
      </c>
      <c r="N694" s="1129">
        <v>0</v>
      </c>
      <c r="O694" s="1128">
        <v>6.0000002384185791E-2</v>
      </c>
      <c r="P694" s="1127">
        <v>2.2200000882148744E-2</v>
      </c>
      <c r="Q694" s="1127">
        <v>0</v>
      </c>
      <c r="R694" s="1127">
        <v>0</v>
      </c>
      <c r="S694" s="1127">
        <v>0</v>
      </c>
      <c r="T694" s="1130">
        <v>0</v>
      </c>
      <c r="U694" s="1130">
        <v>0</v>
      </c>
      <c r="V694" s="1130">
        <v>0</v>
      </c>
      <c r="W694" s="1127">
        <v>0</v>
      </c>
      <c r="X694" s="1130">
        <v>2.2200000882148744E-2</v>
      </c>
      <c r="Y694" s="735">
        <v>0.37</v>
      </c>
      <c r="Z694" s="1131">
        <v>2.2200000882148744E-2</v>
      </c>
      <c r="AA694" s="1131">
        <v>0</v>
      </c>
      <c r="AB694" s="1131">
        <v>0</v>
      </c>
      <c r="AC694" s="1131">
        <v>-1.4799985885620117E-2</v>
      </c>
      <c r="AD694" s="1131">
        <v>2.2200000882148744E-2</v>
      </c>
      <c r="AE694" s="1131">
        <v>1.4799985885620117E-2</v>
      </c>
      <c r="AF694" s="126"/>
      <c r="AG694" s="126"/>
      <c r="AH694" s="126"/>
      <c r="AI694" s="126"/>
      <c r="AJ694" s="126"/>
      <c r="AK694" s="126"/>
      <c r="AL694" s="126">
        <v>694</v>
      </c>
    </row>
    <row r="695" spans="1:38">
      <c r="A695" s="721" t="s">
        <v>1852</v>
      </c>
      <c r="B695" s="722">
        <v>14</v>
      </c>
      <c r="C695" s="722">
        <v>1410</v>
      </c>
      <c r="D695" s="722">
        <v>141010</v>
      </c>
      <c r="E695" s="721">
        <v>1410109903</v>
      </c>
      <c r="F695" s="721" t="s">
        <v>679</v>
      </c>
      <c r="G695" s="1127">
        <v>-1683454262</v>
      </c>
      <c r="H695" s="1128">
        <v>0</v>
      </c>
      <c r="I695" s="1128">
        <v>-1683454262.1099999</v>
      </c>
      <c r="J695" s="1128">
        <v>-0.1099998950958252</v>
      </c>
      <c r="K695" s="1128">
        <v>0</v>
      </c>
      <c r="L695" s="1128">
        <v>0</v>
      </c>
      <c r="M695" s="1128">
        <v>-0.1099998950958252</v>
      </c>
      <c r="N695" s="1129">
        <v>0</v>
      </c>
      <c r="O695" s="1128">
        <v>-0.1099998950958252</v>
      </c>
      <c r="P695" s="1127">
        <v>-4.0699961185455324E-2</v>
      </c>
      <c r="Q695" s="1127">
        <v>0</v>
      </c>
      <c r="R695" s="1127">
        <v>0</v>
      </c>
      <c r="S695" s="1127">
        <v>0</v>
      </c>
      <c r="T695" s="1130">
        <v>0</v>
      </c>
      <c r="U695" s="1130">
        <v>0</v>
      </c>
      <c r="V695" s="1130">
        <v>0</v>
      </c>
      <c r="W695" s="1127">
        <v>0</v>
      </c>
      <c r="X695" s="1130">
        <v>-4.0699961185455324E-2</v>
      </c>
      <c r="Y695" s="735">
        <v>0.37</v>
      </c>
      <c r="Z695" s="1131">
        <v>0</v>
      </c>
      <c r="AA695" s="1131">
        <v>-4.0699961185455324E-2</v>
      </c>
      <c r="AB695" s="1131">
        <v>0</v>
      </c>
      <c r="AC695" s="1131">
        <v>0</v>
      </c>
      <c r="AD695" s="1131">
        <v>0</v>
      </c>
      <c r="AE695" s="1131">
        <v>-4.0699961185455324E-2</v>
      </c>
      <c r="AF695" s="126"/>
      <c r="AG695" s="126"/>
      <c r="AH695" s="126"/>
      <c r="AI695" s="126"/>
      <c r="AJ695" s="126"/>
      <c r="AK695" s="126"/>
      <c r="AL695" s="126">
        <v>695</v>
      </c>
    </row>
    <row r="696" spans="1:38">
      <c r="A696" s="721" t="s">
        <v>1852</v>
      </c>
      <c r="B696" s="722">
        <v>14</v>
      </c>
      <c r="C696" s="722">
        <v>1410</v>
      </c>
      <c r="D696" s="722">
        <v>141010</v>
      </c>
      <c r="E696" s="721">
        <v>1410109904</v>
      </c>
      <c r="F696" s="721" t="s">
        <v>4060</v>
      </c>
      <c r="G696" s="1127">
        <v>-37227281</v>
      </c>
      <c r="H696" s="1128">
        <v>0</v>
      </c>
      <c r="I696" s="1128">
        <v>-37227281.310000002</v>
      </c>
      <c r="J696" s="1128">
        <v>-0.31000000238418579</v>
      </c>
      <c r="K696" s="1128">
        <v>0</v>
      </c>
      <c r="L696" s="1128">
        <v>0</v>
      </c>
      <c r="M696" s="1128">
        <v>-0.31000000238418579</v>
      </c>
      <c r="N696" s="1129">
        <v>0</v>
      </c>
      <c r="O696" s="1128">
        <v>-0.31000000238418579</v>
      </c>
      <c r="P696" s="1127">
        <v>-0.11470000088214874</v>
      </c>
      <c r="Q696" s="1127">
        <v>0</v>
      </c>
      <c r="R696" s="1127">
        <v>0</v>
      </c>
      <c r="S696" s="1127">
        <v>0</v>
      </c>
      <c r="T696" s="1130">
        <v>0</v>
      </c>
      <c r="U696" s="1130">
        <v>0</v>
      </c>
      <c r="V696" s="1130">
        <v>0</v>
      </c>
      <c r="W696" s="1127">
        <v>0</v>
      </c>
      <c r="X696" s="1130">
        <v>-0.11470000088214874</v>
      </c>
      <c r="Y696" s="735">
        <v>0.37</v>
      </c>
      <c r="Z696" s="1131">
        <v>0</v>
      </c>
      <c r="AA696" s="1131">
        <v>-0.11470000088214874</v>
      </c>
      <c r="AB696" s="1131">
        <v>5.9199998676776888E-2</v>
      </c>
      <c r="AC696" s="1131">
        <v>0</v>
      </c>
      <c r="AD696" s="1131">
        <v>-5.9199998676776888E-2</v>
      </c>
      <c r="AE696" s="1131">
        <v>-0.11470000088214874</v>
      </c>
      <c r="AF696" s="126"/>
      <c r="AG696" s="126"/>
      <c r="AH696" s="126"/>
      <c r="AI696" s="126"/>
      <c r="AJ696" s="126"/>
      <c r="AK696" s="126"/>
      <c r="AL696" s="126">
        <v>696</v>
      </c>
    </row>
    <row r="697" spans="1:38">
      <c r="A697" s="721" t="s">
        <v>1852</v>
      </c>
      <c r="B697" s="722">
        <v>14</v>
      </c>
      <c r="C697" s="722">
        <v>1410</v>
      </c>
      <c r="D697" s="722">
        <v>141010</v>
      </c>
      <c r="E697" s="721">
        <v>1410109906</v>
      </c>
      <c r="F697" s="721" t="s">
        <v>697</v>
      </c>
      <c r="G697" s="1127">
        <v>3125708046</v>
      </c>
      <c r="H697" s="1128">
        <v>0</v>
      </c>
      <c r="I697" s="1128">
        <v>3125708046.3699999</v>
      </c>
      <c r="J697" s="1128">
        <v>0.36999988555908203</v>
      </c>
      <c r="K697" s="1128">
        <v>0</v>
      </c>
      <c r="L697" s="1128">
        <v>0.36999988555908203</v>
      </c>
      <c r="M697" s="1128">
        <v>0</v>
      </c>
      <c r="N697" s="1129">
        <v>0</v>
      </c>
      <c r="O697" s="1128">
        <v>0.36999988555908203</v>
      </c>
      <c r="P697" s="1127">
        <v>0.13689995765686036</v>
      </c>
      <c r="Q697" s="1127">
        <v>0</v>
      </c>
      <c r="R697" s="1127">
        <v>0</v>
      </c>
      <c r="S697" s="1127">
        <v>0</v>
      </c>
      <c r="T697" s="1130">
        <v>0</v>
      </c>
      <c r="U697" s="1130">
        <v>0</v>
      </c>
      <c r="V697" s="1130">
        <v>0</v>
      </c>
      <c r="W697" s="1127">
        <v>0</v>
      </c>
      <c r="X697" s="1130">
        <v>0.13689995765686036</v>
      </c>
      <c r="Y697" s="735">
        <v>0.37000000000000005</v>
      </c>
      <c r="Z697" s="1131">
        <v>0.13689995765686036</v>
      </c>
      <c r="AA697" s="1131">
        <v>0</v>
      </c>
      <c r="AB697" s="1131">
        <v>0.16280002117156983</v>
      </c>
      <c r="AC697" s="1131">
        <v>0</v>
      </c>
      <c r="AD697" s="1131">
        <v>-2.590006351470947E-2</v>
      </c>
      <c r="AE697" s="1131">
        <v>0</v>
      </c>
      <c r="AF697" s="126"/>
      <c r="AG697" s="126"/>
      <c r="AH697" s="126"/>
      <c r="AI697" s="126"/>
      <c r="AJ697" s="126"/>
      <c r="AK697" s="126"/>
      <c r="AL697" s="126">
        <v>697</v>
      </c>
    </row>
    <row r="698" spans="1:38">
      <c r="A698" s="721" t="s">
        <v>1852</v>
      </c>
      <c r="B698" s="722">
        <v>14</v>
      </c>
      <c r="C698" s="722">
        <v>1410</v>
      </c>
      <c r="D698" s="722">
        <v>141010</v>
      </c>
      <c r="E698" s="721">
        <v>1410109907</v>
      </c>
      <c r="F698" s="721" t="s">
        <v>673</v>
      </c>
      <c r="G698" s="1127">
        <v>88805447958</v>
      </c>
      <c r="H698" s="1128">
        <v>0</v>
      </c>
      <c r="I698" s="1128">
        <v>88805447957.839996</v>
      </c>
      <c r="J698" s="1128">
        <v>-0.160003662109375</v>
      </c>
      <c r="K698" s="1128">
        <v>0</v>
      </c>
      <c r="L698" s="1128">
        <v>0</v>
      </c>
      <c r="M698" s="1128">
        <v>-0.160003662109375</v>
      </c>
      <c r="N698" s="1129">
        <v>0</v>
      </c>
      <c r="O698" s="1128">
        <v>-0.160003662109375</v>
      </c>
      <c r="P698" s="1127">
        <v>-5.9201354980468752E-2</v>
      </c>
      <c r="Q698" s="1127">
        <v>0</v>
      </c>
      <c r="R698" s="1127">
        <v>0</v>
      </c>
      <c r="S698" s="1127">
        <v>0</v>
      </c>
      <c r="T698" s="1130">
        <v>0</v>
      </c>
      <c r="U698" s="1130">
        <v>0</v>
      </c>
      <c r="V698" s="1130">
        <v>0</v>
      </c>
      <c r="W698" s="1127">
        <v>0</v>
      </c>
      <c r="X698" s="1130">
        <v>-5.9201354980468752E-2</v>
      </c>
      <c r="Y698" s="735">
        <v>0.37</v>
      </c>
      <c r="Z698" s="1131">
        <v>0</v>
      </c>
      <c r="AA698" s="1131">
        <v>-5.9201354980468752E-2</v>
      </c>
      <c r="AB698" s="1131">
        <v>0</v>
      </c>
      <c r="AC698" s="1131">
        <v>-0.18129920959472656</v>
      </c>
      <c r="AD698" s="1131">
        <v>0</v>
      </c>
      <c r="AE698" s="1131">
        <v>0.12209785461425782</v>
      </c>
      <c r="AF698" s="126"/>
      <c r="AG698" s="126"/>
      <c r="AH698" s="126"/>
      <c r="AI698" s="126"/>
      <c r="AJ698" s="126"/>
      <c r="AK698" s="126"/>
      <c r="AL698" s="126">
        <v>698</v>
      </c>
    </row>
    <row r="699" spans="1:38">
      <c r="A699" s="721" t="s">
        <v>1852</v>
      </c>
      <c r="B699" s="722">
        <v>14</v>
      </c>
      <c r="C699" s="722">
        <v>1410</v>
      </c>
      <c r="D699" s="722">
        <v>141010</v>
      </c>
      <c r="E699" s="721">
        <v>1410109908</v>
      </c>
      <c r="F699" s="721" t="s">
        <v>677</v>
      </c>
      <c r="G699" s="1127">
        <v>0</v>
      </c>
      <c r="H699" s="1128">
        <v>0</v>
      </c>
      <c r="I699" s="1128">
        <v>0</v>
      </c>
      <c r="J699" s="1128">
        <v>0</v>
      </c>
      <c r="K699" s="1128">
        <v>0</v>
      </c>
      <c r="L699" s="1128">
        <v>0</v>
      </c>
      <c r="M699" s="1128">
        <v>0</v>
      </c>
      <c r="N699" s="1129">
        <v>0</v>
      </c>
      <c r="O699" s="1128">
        <v>0</v>
      </c>
      <c r="P699" s="1127">
        <v>0</v>
      </c>
      <c r="Q699" s="1127">
        <v>0</v>
      </c>
      <c r="R699" s="1127">
        <v>0</v>
      </c>
      <c r="S699" s="1127">
        <v>0</v>
      </c>
      <c r="T699" s="1130">
        <v>0</v>
      </c>
      <c r="U699" s="1130">
        <v>0</v>
      </c>
      <c r="V699" s="1130">
        <v>0</v>
      </c>
      <c r="W699" s="1127">
        <v>0</v>
      </c>
      <c r="X699" s="1130">
        <v>0</v>
      </c>
      <c r="Y699" s="735">
        <v>0</v>
      </c>
      <c r="Z699" s="1131">
        <v>0</v>
      </c>
      <c r="AA699" s="1131">
        <v>0</v>
      </c>
      <c r="AB699" s="1131">
        <v>0</v>
      </c>
      <c r="AC699" s="1131">
        <v>0</v>
      </c>
      <c r="AD699" s="1131">
        <v>0</v>
      </c>
      <c r="AE699" s="1131">
        <v>0</v>
      </c>
      <c r="AF699" s="126"/>
      <c r="AG699" s="126"/>
      <c r="AH699" s="126"/>
      <c r="AI699" s="126"/>
      <c r="AJ699" s="126"/>
      <c r="AK699" s="126"/>
      <c r="AL699" s="126">
        <v>699</v>
      </c>
    </row>
    <row r="700" spans="1:38">
      <c r="A700" s="721" t="s">
        <v>1852</v>
      </c>
      <c r="B700" s="722">
        <v>14</v>
      </c>
      <c r="C700" s="722">
        <v>1410</v>
      </c>
      <c r="D700" s="722">
        <v>141010</v>
      </c>
      <c r="E700" s="721">
        <v>1410109910</v>
      </c>
      <c r="F700" s="721" t="s">
        <v>3177</v>
      </c>
      <c r="G700" s="1127">
        <v>-17002657325</v>
      </c>
      <c r="H700" s="1128">
        <v>0</v>
      </c>
      <c r="I700" s="1128">
        <v>-17002657324.799999</v>
      </c>
      <c r="J700" s="1128">
        <v>0.20000076293945313</v>
      </c>
      <c r="K700" s="1128">
        <v>0</v>
      </c>
      <c r="L700" s="1128">
        <v>0.20000076293945313</v>
      </c>
      <c r="M700" s="1128">
        <v>0</v>
      </c>
      <c r="N700" s="1129">
        <v>0</v>
      </c>
      <c r="O700" s="1128">
        <v>0.20000076293945313</v>
      </c>
      <c r="P700" s="1127">
        <v>7.4000282287597655E-2</v>
      </c>
      <c r="Q700" s="1127">
        <v>0</v>
      </c>
      <c r="R700" s="1127">
        <v>0</v>
      </c>
      <c r="S700" s="1127">
        <v>0</v>
      </c>
      <c r="T700" s="1130">
        <v>0</v>
      </c>
      <c r="U700" s="1130">
        <v>0</v>
      </c>
      <c r="V700" s="1130">
        <v>0</v>
      </c>
      <c r="W700" s="1127">
        <v>0</v>
      </c>
      <c r="X700" s="1130">
        <v>7.4000282287597655E-2</v>
      </c>
      <c r="Y700" s="735">
        <v>0.37</v>
      </c>
      <c r="Z700" s="1131">
        <v>7.4000282287597655E-2</v>
      </c>
      <c r="AA700" s="1131">
        <v>0</v>
      </c>
      <c r="AB700" s="1131">
        <v>0</v>
      </c>
      <c r="AC700" s="1131">
        <v>0</v>
      </c>
      <c r="AD700" s="1131">
        <v>7.4000282287597655E-2</v>
      </c>
      <c r="AE700" s="1131">
        <v>0</v>
      </c>
      <c r="AF700" s="126"/>
      <c r="AG700" s="126"/>
      <c r="AH700" s="126"/>
      <c r="AI700" s="126"/>
      <c r="AJ700" s="126"/>
      <c r="AK700" s="126"/>
      <c r="AL700" s="126">
        <v>700</v>
      </c>
    </row>
    <row r="701" spans="1:38">
      <c r="A701" s="721" t="s">
        <v>1852</v>
      </c>
      <c r="B701" s="722">
        <v>14</v>
      </c>
      <c r="C701" s="722">
        <v>1410</v>
      </c>
      <c r="D701" s="722">
        <v>141015</v>
      </c>
      <c r="E701" s="721">
        <v>1410157150</v>
      </c>
      <c r="F701" s="721" t="s">
        <v>3517</v>
      </c>
      <c r="G701" s="1127">
        <v>0</v>
      </c>
      <c r="H701" s="1128">
        <v>0</v>
      </c>
      <c r="I701" s="1128">
        <v>0</v>
      </c>
      <c r="J701" s="1128">
        <v>0</v>
      </c>
      <c r="K701" s="1128">
        <v>0</v>
      </c>
      <c r="L701" s="1128">
        <v>0</v>
      </c>
      <c r="M701" s="1128">
        <v>0</v>
      </c>
      <c r="N701" s="1129">
        <v>0</v>
      </c>
      <c r="O701" s="1128">
        <v>0</v>
      </c>
      <c r="P701" s="1127">
        <v>0</v>
      </c>
      <c r="Q701" s="1127">
        <v>0</v>
      </c>
      <c r="R701" s="1127">
        <v>0</v>
      </c>
      <c r="S701" s="1127">
        <v>0</v>
      </c>
      <c r="T701" s="1130">
        <v>0</v>
      </c>
      <c r="U701" s="1130">
        <v>0</v>
      </c>
      <c r="V701" s="1130">
        <v>0</v>
      </c>
      <c r="W701" s="1127">
        <v>0</v>
      </c>
      <c r="X701" s="1130">
        <v>0</v>
      </c>
      <c r="Y701" s="735">
        <v>0</v>
      </c>
      <c r="Z701" s="1131">
        <v>0</v>
      </c>
      <c r="AA701" s="1131">
        <v>0</v>
      </c>
      <c r="AB701" s="1131">
        <v>0</v>
      </c>
      <c r="AC701" s="1131">
        <v>0</v>
      </c>
      <c r="AD701" s="1131">
        <v>0</v>
      </c>
      <c r="AE701" s="1131">
        <v>0</v>
      </c>
      <c r="AF701" s="126"/>
      <c r="AG701" s="126"/>
      <c r="AH701" s="126"/>
      <c r="AI701" s="126"/>
      <c r="AJ701" s="126"/>
      <c r="AK701" s="126"/>
      <c r="AL701" s="126">
        <v>701</v>
      </c>
    </row>
    <row r="702" spans="1:38">
      <c r="A702" s="721" t="s">
        <v>1852</v>
      </c>
      <c r="B702" s="722">
        <v>14</v>
      </c>
      <c r="C702" s="722">
        <v>1410</v>
      </c>
      <c r="D702" s="722">
        <v>141015</v>
      </c>
      <c r="E702" s="721">
        <v>1410157200</v>
      </c>
      <c r="F702" s="721" t="s">
        <v>3518</v>
      </c>
      <c r="G702" s="1127">
        <v>0</v>
      </c>
      <c r="H702" s="1128">
        <v>0</v>
      </c>
      <c r="I702" s="1128">
        <v>0</v>
      </c>
      <c r="J702" s="1128">
        <v>0</v>
      </c>
      <c r="K702" s="1128">
        <v>0</v>
      </c>
      <c r="L702" s="1128">
        <v>0</v>
      </c>
      <c r="M702" s="1128">
        <v>0</v>
      </c>
      <c r="N702" s="1129">
        <v>0</v>
      </c>
      <c r="O702" s="1128">
        <v>0</v>
      </c>
      <c r="P702" s="1127">
        <v>0</v>
      </c>
      <c r="Q702" s="1127">
        <v>0</v>
      </c>
      <c r="R702" s="1127">
        <v>0</v>
      </c>
      <c r="S702" s="1127">
        <v>0</v>
      </c>
      <c r="T702" s="1130">
        <v>0</v>
      </c>
      <c r="U702" s="1130">
        <v>0</v>
      </c>
      <c r="V702" s="1130">
        <v>0</v>
      </c>
      <c r="W702" s="1127">
        <v>0</v>
      </c>
      <c r="X702" s="1130">
        <v>0</v>
      </c>
      <c r="Y702" s="735">
        <v>0</v>
      </c>
      <c r="Z702" s="1131">
        <v>0</v>
      </c>
      <c r="AA702" s="1131">
        <v>0</v>
      </c>
      <c r="AB702" s="1131">
        <v>0</v>
      </c>
      <c r="AC702" s="1131">
        <v>0</v>
      </c>
      <c r="AD702" s="1131">
        <v>0</v>
      </c>
      <c r="AE702" s="1131">
        <v>0</v>
      </c>
      <c r="AF702" s="126"/>
      <c r="AG702" s="126"/>
      <c r="AH702" s="126"/>
      <c r="AI702" s="126"/>
      <c r="AJ702" s="126"/>
      <c r="AK702" s="126"/>
      <c r="AL702" s="126">
        <v>702</v>
      </c>
    </row>
    <row r="703" spans="1:38">
      <c r="A703" s="721" t="s">
        <v>1891</v>
      </c>
      <c r="B703" s="722">
        <v>14</v>
      </c>
      <c r="C703" s="722">
        <v>1410</v>
      </c>
      <c r="D703" s="722">
        <v>141015</v>
      </c>
      <c r="E703" s="721">
        <v>1410157201</v>
      </c>
      <c r="F703" s="721" t="s">
        <v>4061</v>
      </c>
      <c r="G703" s="1127">
        <v>24258577</v>
      </c>
      <c r="H703" s="1128">
        <v>0</v>
      </c>
      <c r="I703" s="1128">
        <v>4594773.0599999987</v>
      </c>
      <c r="J703" s="1128">
        <v>-19663803.940000001</v>
      </c>
      <c r="K703" s="1128">
        <v>0</v>
      </c>
      <c r="L703" s="1128">
        <v>0</v>
      </c>
      <c r="M703" s="1128">
        <v>-19663803.940000001</v>
      </c>
      <c r="N703" s="1129">
        <v>0</v>
      </c>
      <c r="O703" s="1128">
        <v>-19663803.940000001</v>
      </c>
      <c r="P703" s="1127">
        <v>-7275607.4578</v>
      </c>
      <c r="Q703" s="1127">
        <v>0</v>
      </c>
      <c r="R703" s="1127">
        <v>0</v>
      </c>
      <c r="S703" s="1127">
        <v>0</v>
      </c>
      <c r="T703" s="1130">
        <v>0</v>
      </c>
      <c r="U703" s="1130">
        <v>0</v>
      </c>
      <c r="V703" s="1130">
        <v>0</v>
      </c>
      <c r="W703" s="1127">
        <v>0</v>
      </c>
      <c r="X703" s="1130">
        <v>-7275607.4578</v>
      </c>
      <c r="Y703" s="735">
        <v>0.37</v>
      </c>
      <c r="Z703" s="1131">
        <v>0</v>
      </c>
      <c r="AA703" s="1131">
        <v>-7275607.4578</v>
      </c>
      <c r="AB703" s="1131">
        <v>0</v>
      </c>
      <c r="AC703" s="1131">
        <v>-9430090.7326999996</v>
      </c>
      <c r="AD703" s="1131">
        <v>0</v>
      </c>
      <c r="AE703" s="1131">
        <v>2154483.2748999996</v>
      </c>
      <c r="AF703" s="126"/>
      <c r="AG703" s="126"/>
      <c r="AH703" s="126"/>
      <c r="AI703" s="126"/>
      <c r="AJ703" s="126"/>
      <c r="AK703" s="126"/>
      <c r="AL703" s="126">
        <v>703</v>
      </c>
    </row>
    <row r="704" spans="1:38">
      <c r="A704" s="721" t="s">
        <v>1852</v>
      </c>
      <c r="B704" s="722">
        <v>14</v>
      </c>
      <c r="C704" s="722">
        <v>1410</v>
      </c>
      <c r="D704" s="722">
        <v>141015</v>
      </c>
      <c r="E704" s="721">
        <v>1410159001</v>
      </c>
      <c r="F704" s="721" t="s">
        <v>705</v>
      </c>
      <c r="G704" s="1127">
        <v>278221472361</v>
      </c>
      <c r="H704" s="1128">
        <v>0</v>
      </c>
      <c r="I704" s="1128">
        <v>278221472360.82001</v>
      </c>
      <c r="J704" s="1128">
        <v>-0.17999267578125</v>
      </c>
      <c r="K704" s="1128">
        <v>0</v>
      </c>
      <c r="L704" s="1128">
        <v>0</v>
      </c>
      <c r="M704" s="1128">
        <v>-0.17999267578125</v>
      </c>
      <c r="N704" s="1129">
        <v>0</v>
      </c>
      <c r="O704" s="1128">
        <v>-0.17999267578125</v>
      </c>
      <c r="P704" s="1127">
        <v>-6.6597290039062493E-2</v>
      </c>
      <c r="Q704" s="1127">
        <v>0</v>
      </c>
      <c r="R704" s="1127">
        <v>0</v>
      </c>
      <c r="S704" s="1127">
        <v>0</v>
      </c>
      <c r="T704" s="1130">
        <v>0</v>
      </c>
      <c r="U704" s="1130">
        <v>0</v>
      </c>
      <c r="V704" s="1130">
        <v>0</v>
      </c>
      <c r="W704" s="1127">
        <v>0</v>
      </c>
      <c r="X704" s="1130">
        <v>-6.6597290039062493E-2</v>
      </c>
      <c r="Y704" s="735">
        <v>0.36999999999999994</v>
      </c>
      <c r="Z704" s="1131">
        <v>0</v>
      </c>
      <c r="AA704" s="1131">
        <v>-6.6597290039062493E-2</v>
      </c>
      <c r="AB704" s="1131">
        <v>0</v>
      </c>
      <c r="AC704" s="1131">
        <v>-0.185</v>
      </c>
      <c r="AD704" s="1131">
        <v>0</v>
      </c>
      <c r="AE704" s="1131">
        <v>0.1184027099609375</v>
      </c>
      <c r="AF704" s="126"/>
      <c r="AG704" s="126"/>
      <c r="AH704" s="126"/>
      <c r="AI704" s="126"/>
      <c r="AJ704" s="126"/>
      <c r="AK704" s="126"/>
      <c r="AL704" s="126">
        <v>704</v>
      </c>
    </row>
    <row r="705" spans="1:38">
      <c r="A705" s="721" t="s">
        <v>1852</v>
      </c>
      <c r="B705" s="722">
        <v>14</v>
      </c>
      <c r="C705" s="722">
        <v>1410</v>
      </c>
      <c r="D705" s="722">
        <v>141015</v>
      </c>
      <c r="E705" s="721">
        <v>1410159002</v>
      </c>
      <c r="F705" s="721" t="s">
        <v>706</v>
      </c>
      <c r="G705" s="1127">
        <v>46304719552</v>
      </c>
      <c r="H705" s="1128">
        <v>0</v>
      </c>
      <c r="I705" s="1128">
        <v>46304719552.010002</v>
      </c>
      <c r="J705" s="1128">
        <v>1.000213623046875E-2</v>
      </c>
      <c r="K705" s="1128">
        <v>0</v>
      </c>
      <c r="L705" s="1128">
        <v>1.000213623046875E-2</v>
      </c>
      <c r="M705" s="1128">
        <v>0</v>
      </c>
      <c r="N705" s="1129">
        <v>0</v>
      </c>
      <c r="O705" s="1128">
        <v>1.000213623046875E-2</v>
      </c>
      <c r="P705" s="1127">
        <v>3.7007904052734374E-3</v>
      </c>
      <c r="Q705" s="1127">
        <v>0</v>
      </c>
      <c r="R705" s="1127">
        <v>0</v>
      </c>
      <c r="S705" s="1127">
        <v>0</v>
      </c>
      <c r="T705" s="1130">
        <v>0</v>
      </c>
      <c r="U705" s="1130">
        <v>0</v>
      </c>
      <c r="V705" s="1130">
        <v>0</v>
      </c>
      <c r="W705" s="1127">
        <v>0</v>
      </c>
      <c r="X705" s="1130">
        <v>3.7007904052734374E-3</v>
      </c>
      <c r="Y705" s="735">
        <v>0.37</v>
      </c>
      <c r="Z705" s="1131">
        <v>3.7007904052734374E-3</v>
      </c>
      <c r="AA705" s="1131">
        <v>0</v>
      </c>
      <c r="AB705" s="1131">
        <v>2.2199096679687499E-2</v>
      </c>
      <c r="AC705" s="1131">
        <v>0</v>
      </c>
      <c r="AD705" s="1131">
        <v>-1.849830627441406E-2</v>
      </c>
      <c r="AE705" s="1131">
        <v>0</v>
      </c>
      <c r="AF705" s="126"/>
      <c r="AG705" s="126"/>
      <c r="AH705" s="126"/>
      <c r="AI705" s="126"/>
      <c r="AJ705" s="126"/>
      <c r="AK705" s="126"/>
      <c r="AL705" s="126">
        <v>705</v>
      </c>
    </row>
    <row r="706" spans="1:38">
      <c r="A706" s="721" t="s">
        <v>1852</v>
      </c>
      <c r="B706" s="722">
        <v>14</v>
      </c>
      <c r="C706" s="722">
        <v>1410</v>
      </c>
      <c r="D706" s="722">
        <v>141015</v>
      </c>
      <c r="E706" s="721">
        <v>1410159004</v>
      </c>
      <c r="F706" s="721" t="s">
        <v>707</v>
      </c>
      <c r="G706" s="1127">
        <v>1201701647008</v>
      </c>
      <c r="H706" s="1128">
        <v>0</v>
      </c>
      <c r="I706" s="1128">
        <v>1201701647007.72</v>
      </c>
      <c r="J706" s="1128">
        <v>-0.280029296875</v>
      </c>
      <c r="K706" s="1128">
        <v>0</v>
      </c>
      <c r="L706" s="1128">
        <v>0</v>
      </c>
      <c r="M706" s="1128">
        <v>-0.280029296875</v>
      </c>
      <c r="N706" s="1129">
        <v>0</v>
      </c>
      <c r="O706" s="1128">
        <v>-0.280029296875</v>
      </c>
      <c r="P706" s="1127">
        <v>-0.10361083984375</v>
      </c>
      <c r="Q706" s="1127">
        <v>0</v>
      </c>
      <c r="R706" s="1127">
        <v>0</v>
      </c>
      <c r="S706" s="1127">
        <v>0</v>
      </c>
      <c r="T706" s="1130">
        <v>0</v>
      </c>
      <c r="U706" s="1130">
        <v>0</v>
      </c>
      <c r="V706" s="1130">
        <v>0</v>
      </c>
      <c r="W706" s="1127">
        <v>0</v>
      </c>
      <c r="X706" s="1130">
        <v>-0.10361083984375</v>
      </c>
      <c r="Y706" s="735">
        <v>0.37</v>
      </c>
      <c r="Z706" s="1131">
        <v>0</v>
      </c>
      <c r="AA706" s="1131">
        <v>-0.10361083984375</v>
      </c>
      <c r="AB706" s="1131">
        <v>0</v>
      </c>
      <c r="AC706" s="1131">
        <v>-0.18129638671875001</v>
      </c>
      <c r="AD706" s="1131">
        <v>0</v>
      </c>
      <c r="AE706" s="1131">
        <v>7.7685546875000011E-2</v>
      </c>
      <c r="AF706" s="126"/>
      <c r="AG706" s="126"/>
      <c r="AH706" s="126"/>
      <c r="AI706" s="126"/>
      <c r="AJ706" s="126"/>
      <c r="AK706" s="126"/>
      <c r="AL706" s="126">
        <v>706</v>
      </c>
    </row>
    <row r="707" spans="1:38">
      <c r="A707" s="721" t="s">
        <v>1852</v>
      </c>
      <c r="B707" s="722">
        <v>14</v>
      </c>
      <c r="C707" s="722">
        <v>1410</v>
      </c>
      <c r="D707" s="722">
        <v>141015</v>
      </c>
      <c r="E707" s="721">
        <v>1410159005</v>
      </c>
      <c r="F707" s="721" t="s">
        <v>4062</v>
      </c>
      <c r="G707" s="1127">
        <v>41473200717</v>
      </c>
      <c r="H707" s="1128">
        <v>0</v>
      </c>
      <c r="I707" s="1128">
        <v>41473200716.690002</v>
      </c>
      <c r="J707" s="1128">
        <v>-0.30999755859375</v>
      </c>
      <c r="K707" s="1128">
        <v>0</v>
      </c>
      <c r="L707" s="1128">
        <v>0</v>
      </c>
      <c r="M707" s="1128">
        <v>-0.30999755859375</v>
      </c>
      <c r="N707" s="1129">
        <v>0</v>
      </c>
      <c r="O707" s="1128">
        <v>-0.30999755859375</v>
      </c>
      <c r="P707" s="1127">
        <v>-0.1146990966796875</v>
      </c>
      <c r="Q707" s="1127">
        <v>0</v>
      </c>
      <c r="R707" s="1127">
        <v>0</v>
      </c>
      <c r="S707" s="1127">
        <v>0</v>
      </c>
      <c r="T707" s="1130">
        <v>0</v>
      </c>
      <c r="U707" s="1130">
        <v>0</v>
      </c>
      <c r="V707" s="1130">
        <v>0</v>
      </c>
      <c r="W707" s="1127">
        <v>0</v>
      </c>
      <c r="X707" s="1130">
        <v>-0.1146990966796875</v>
      </c>
      <c r="Y707" s="735">
        <v>0.37</v>
      </c>
      <c r="Z707" s="1131">
        <v>0</v>
      </c>
      <c r="AA707" s="1131">
        <v>-0.1146990966796875</v>
      </c>
      <c r="AB707" s="1131">
        <v>0</v>
      </c>
      <c r="AC707" s="1131">
        <v>-0.1146990966796875</v>
      </c>
      <c r="AD707" s="1131">
        <v>0</v>
      </c>
      <c r="AE707" s="1131">
        <v>0</v>
      </c>
      <c r="AF707" s="126"/>
      <c r="AG707" s="126"/>
      <c r="AH707" s="126"/>
      <c r="AI707" s="126"/>
      <c r="AJ707" s="126"/>
      <c r="AK707" s="126"/>
      <c r="AL707" s="126">
        <v>707</v>
      </c>
    </row>
    <row r="708" spans="1:38">
      <c r="A708" s="721" t="s">
        <v>1852</v>
      </c>
      <c r="B708" s="722">
        <v>14</v>
      </c>
      <c r="C708" s="722">
        <v>1410</v>
      </c>
      <c r="D708" s="722">
        <v>141015</v>
      </c>
      <c r="E708" s="721">
        <v>1410159020</v>
      </c>
      <c r="F708" s="721" t="s">
        <v>4063</v>
      </c>
      <c r="G708" s="1127">
        <v>371962568</v>
      </c>
      <c r="H708" s="1128">
        <v>0</v>
      </c>
      <c r="I708" s="1128">
        <v>371962568.47000003</v>
      </c>
      <c r="J708" s="1128">
        <v>0.47000002861022949</v>
      </c>
      <c r="K708" s="1128">
        <v>0</v>
      </c>
      <c r="L708" s="1128">
        <v>0.47000002861022949</v>
      </c>
      <c r="M708" s="1128">
        <v>0</v>
      </c>
      <c r="N708" s="1129">
        <v>0</v>
      </c>
      <c r="O708" s="1128">
        <v>0.47000002861022949</v>
      </c>
      <c r="P708" s="1127">
        <v>0.17390001058578491</v>
      </c>
      <c r="Q708" s="1127">
        <v>0</v>
      </c>
      <c r="R708" s="1127">
        <v>0</v>
      </c>
      <c r="S708" s="1127">
        <v>0</v>
      </c>
      <c r="T708" s="1130">
        <v>0</v>
      </c>
      <c r="U708" s="1130">
        <v>0</v>
      </c>
      <c r="V708" s="1130">
        <v>0</v>
      </c>
      <c r="W708" s="1127">
        <v>0</v>
      </c>
      <c r="X708" s="1130">
        <v>0.17390001058578491</v>
      </c>
      <c r="Y708" s="735">
        <v>0.37</v>
      </c>
      <c r="Z708" s="1131">
        <v>0.17390001058578491</v>
      </c>
      <c r="AA708" s="1131">
        <v>0</v>
      </c>
      <c r="AB708" s="1131">
        <v>0.17020001411437988</v>
      </c>
      <c r="AC708" s="1131">
        <v>0</v>
      </c>
      <c r="AD708" s="1131">
        <v>3.6999964714050371E-3</v>
      </c>
      <c r="AE708" s="1131">
        <v>0</v>
      </c>
      <c r="AF708" s="126"/>
      <c r="AG708" s="126"/>
      <c r="AH708" s="126"/>
      <c r="AI708" s="126"/>
      <c r="AJ708" s="126"/>
      <c r="AK708" s="126"/>
      <c r="AL708" s="126">
        <v>708</v>
      </c>
    </row>
    <row r="709" spans="1:38">
      <c r="A709" s="721" t="s">
        <v>1852</v>
      </c>
      <c r="B709" s="722">
        <v>14</v>
      </c>
      <c r="C709" s="722">
        <v>1410</v>
      </c>
      <c r="D709" s="722">
        <v>141015</v>
      </c>
      <c r="E709" s="721">
        <v>1410159021</v>
      </c>
      <c r="F709" s="721" t="s">
        <v>4064</v>
      </c>
      <c r="G709" s="1127">
        <v>3318822050</v>
      </c>
      <c r="H709" s="1128">
        <v>0</v>
      </c>
      <c r="I709" s="1128">
        <v>3318822050.1399999</v>
      </c>
      <c r="J709" s="1128">
        <v>0.1399998664855957</v>
      </c>
      <c r="K709" s="1128">
        <v>0</v>
      </c>
      <c r="L709" s="1128">
        <v>0.1399998664855957</v>
      </c>
      <c r="M709" s="1128">
        <v>0</v>
      </c>
      <c r="N709" s="1129">
        <v>0</v>
      </c>
      <c r="O709" s="1128">
        <v>0.1399998664855957</v>
      </c>
      <c r="P709" s="1127">
        <v>5.1799950599670408E-2</v>
      </c>
      <c r="Q709" s="1127">
        <v>0</v>
      </c>
      <c r="R709" s="1127">
        <v>0</v>
      </c>
      <c r="S709" s="1127">
        <v>0</v>
      </c>
      <c r="T709" s="1130">
        <v>0</v>
      </c>
      <c r="U709" s="1130">
        <v>0</v>
      </c>
      <c r="V709" s="1130">
        <v>0</v>
      </c>
      <c r="W709" s="1127">
        <v>0</v>
      </c>
      <c r="X709" s="1130">
        <v>5.1799950599670408E-2</v>
      </c>
      <c r="Y709" s="735">
        <v>0.37</v>
      </c>
      <c r="Z709" s="1131">
        <v>5.1799950599670408E-2</v>
      </c>
      <c r="AA709" s="1131">
        <v>0</v>
      </c>
      <c r="AB709" s="1131">
        <v>0</v>
      </c>
      <c r="AC709" s="1131">
        <v>-0.12949996471405029</v>
      </c>
      <c r="AD709" s="1131">
        <v>5.1799950599670408E-2</v>
      </c>
      <c r="AE709" s="1131">
        <v>0.12949996471405029</v>
      </c>
      <c r="AF709" s="126"/>
      <c r="AG709" s="126"/>
      <c r="AH709" s="126"/>
      <c r="AI709" s="126"/>
      <c r="AJ709" s="126"/>
      <c r="AK709" s="126"/>
      <c r="AL709" s="126">
        <v>709</v>
      </c>
    </row>
    <row r="710" spans="1:38">
      <c r="A710" s="721" t="s">
        <v>1852</v>
      </c>
      <c r="B710" s="722">
        <v>14</v>
      </c>
      <c r="C710" s="722">
        <v>1410</v>
      </c>
      <c r="D710" s="722">
        <v>141015</v>
      </c>
      <c r="E710" s="721">
        <v>1410159201</v>
      </c>
      <c r="F710" s="721" t="s">
        <v>705</v>
      </c>
      <c r="G710" s="1127">
        <v>30705690418</v>
      </c>
      <c r="H710" s="1128">
        <v>0</v>
      </c>
      <c r="I710" s="1128">
        <v>30705690418.450001</v>
      </c>
      <c r="J710" s="1128">
        <v>0.45000076293945313</v>
      </c>
      <c r="K710" s="1128">
        <v>0</v>
      </c>
      <c r="L710" s="1128">
        <v>0.45000076293945313</v>
      </c>
      <c r="M710" s="1128">
        <v>0</v>
      </c>
      <c r="N710" s="1129">
        <v>0</v>
      </c>
      <c r="O710" s="1128">
        <v>0.45000076293945313</v>
      </c>
      <c r="P710" s="1127">
        <v>0.16650028228759767</v>
      </c>
      <c r="Q710" s="1127">
        <v>0</v>
      </c>
      <c r="R710" s="1127">
        <v>0</v>
      </c>
      <c r="S710" s="1127">
        <v>0</v>
      </c>
      <c r="T710" s="1130">
        <v>0</v>
      </c>
      <c r="U710" s="1130">
        <v>0</v>
      </c>
      <c r="V710" s="1130">
        <v>0</v>
      </c>
      <c r="W710" s="1127">
        <v>0</v>
      </c>
      <c r="X710" s="1130">
        <v>0.16650028228759767</v>
      </c>
      <c r="Y710" s="735">
        <v>0.37000000000000005</v>
      </c>
      <c r="Z710" s="1131">
        <v>0.16650028228759767</v>
      </c>
      <c r="AA710" s="1131">
        <v>0</v>
      </c>
      <c r="AB710" s="1131">
        <v>0</v>
      </c>
      <c r="AC710" s="1131">
        <v>-0.16279999911785126</v>
      </c>
      <c r="AD710" s="1131">
        <v>0.16650028228759767</v>
      </c>
      <c r="AE710" s="1131">
        <v>0.16279999911785126</v>
      </c>
      <c r="AF710" s="126"/>
      <c r="AG710" s="126"/>
      <c r="AH710" s="126"/>
      <c r="AI710" s="126"/>
      <c r="AJ710" s="126"/>
      <c r="AK710" s="126"/>
      <c r="AL710" s="126">
        <v>710</v>
      </c>
    </row>
    <row r="711" spans="1:38">
      <c r="A711" s="721" t="s">
        <v>1852</v>
      </c>
      <c r="B711" s="722">
        <v>14</v>
      </c>
      <c r="C711" s="722">
        <v>1410</v>
      </c>
      <c r="D711" s="722">
        <v>141015</v>
      </c>
      <c r="E711" s="721">
        <v>1410159202</v>
      </c>
      <c r="F711" s="721" t="s">
        <v>706</v>
      </c>
      <c r="G711" s="1127">
        <v>75749823</v>
      </c>
      <c r="H711" s="1128">
        <v>0</v>
      </c>
      <c r="I711" s="1128">
        <v>75749823.359999999</v>
      </c>
      <c r="J711" s="1128">
        <v>0.35999999940395355</v>
      </c>
      <c r="K711" s="1128">
        <v>0</v>
      </c>
      <c r="L711" s="1128">
        <v>0.35999999940395355</v>
      </c>
      <c r="M711" s="1128">
        <v>0</v>
      </c>
      <c r="N711" s="1129">
        <v>0</v>
      </c>
      <c r="O711" s="1128">
        <v>0.35999999940395355</v>
      </c>
      <c r="P711" s="1127">
        <v>0.13319999977946281</v>
      </c>
      <c r="Q711" s="1127">
        <v>0</v>
      </c>
      <c r="R711" s="1127">
        <v>0</v>
      </c>
      <c r="S711" s="1127">
        <v>0</v>
      </c>
      <c r="T711" s="1130">
        <v>0</v>
      </c>
      <c r="U711" s="1130">
        <v>0</v>
      </c>
      <c r="V711" s="1130">
        <v>0</v>
      </c>
      <c r="W711" s="1127">
        <v>0</v>
      </c>
      <c r="X711" s="1130">
        <v>0.13319999977946281</v>
      </c>
      <c r="Y711" s="735">
        <v>0.37</v>
      </c>
      <c r="Z711" s="1131">
        <v>0.13319999977946281</v>
      </c>
      <c r="AA711" s="1131">
        <v>0</v>
      </c>
      <c r="AB711" s="1131">
        <v>0.17760000154376029</v>
      </c>
      <c r="AC711" s="1131">
        <v>0</v>
      </c>
      <c r="AD711" s="1131">
        <v>-4.4400001764297481E-2</v>
      </c>
      <c r="AE711" s="1131">
        <v>0</v>
      </c>
      <c r="AF711" s="126"/>
      <c r="AG711" s="126"/>
      <c r="AH711" s="126"/>
      <c r="AI711" s="126"/>
      <c r="AJ711" s="126"/>
      <c r="AK711" s="126"/>
      <c r="AL711" s="126">
        <v>711</v>
      </c>
    </row>
    <row r="712" spans="1:38">
      <c r="A712" s="721" t="s">
        <v>1891</v>
      </c>
      <c r="B712" s="722">
        <v>14</v>
      </c>
      <c r="C712" s="722">
        <v>1410</v>
      </c>
      <c r="D712" s="722">
        <v>141015</v>
      </c>
      <c r="E712" s="721">
        <v>1410159203</v>
      </c>
      <c r="F712" s="721" t="s">
        <v>1903</v>
      </c>
      <c r="G712" s="1127">
        <v>302066400</v>
      </c>
      <c r="H712" s="1128">
        <v>0</v>
      </c>
      <c r="I712" s="1128">
        <v>302066400</v>
      </c>
      <c r="J712" s="1128">
        <v>0</v>
      </c>
      <c r="K712" s="1128">
        <v>0</v>
      </c>
      <c r="L712" s="1128">
        <v>0</v>
      </c>
      <c r="M712" s="1128">
        <v>0</v>
      </c>
      <c r="N712" s="1129">
        <v>0</v>
      </c>
      <c r="O712" s="1128">
        <v>0</v>
      </c>
      <c r="P712" s="1127">
        <v>0</v>
      </c>
      <c r="Q712" s="1127">
        <v>0</v>
      </c>
      <c r="R712" s="1127">
        <v>0</v>
      </c>
      <c r="S712" s="1127">
        <v>0</v>
      </c>
      <c r="T712" s="1130">
        <v>0</v>
      </c>
      <c r="U712" s="1130">
        <v>0</v>
      </c>
      <c r="V712" s="1130">
        <v>0</v>
      </c>
      <c r="W712" s="1127">
        <v>0</v>
      </c>
      <c r="X712" s="1130">
        <v>0</v>
      </c>
      <c r="Y712" s="735">
        <v>0</v>
      </c>
      <c r="Z712" s="1131">
        <v>0</v>
      </c>
      <c r="AA712" s="1131">
        <v>0</v>
      </c>
      <c r="AB712" s="1131">
        <v>0</v>
      </c>
      <c r="AC712" s="1131">
        <v>0</v>
      </c>
      <c r="AD712" s="1131">
        <v>0</v>
      </c>
      <c r="AE712" s="1131">
        <v>0</v>
      </c>
      <c r="AF712" s="126"/>
      <c r="AG712" s="126"/>
      <c r="AH712" s="126"/>
      <c r="AI712" s="126"/>
      <c r="AJ712" s="126"/>
      <c r="AK712" s="126"/>
      <c r="AL712" s="126">
        <v>712</v>
      </c>
    </row>
    <row r="713" spans="1:38">
      <c r="A713" s="721" t="s">
        <v>1852</v>
      </c>
      <c r="B713" s="722">
        <v>14</v>
      </c>
      <c r="C713" s="722">
        <v>1410</v>
      </c>
      <c r="D713" s="722">
        <v>141015</v>
      </c>
      <c r="E713" s="721">
        <v>1410159205</v>
      </c>
      <c r="F713" s="721" t="s">
        <v>708</v>
      </c>
      <c r="G713" s="1127">
        <v>5168180428</v>
      </c>
      <c r="H713" s="1128">
        <v>0</v>
      </c>
      <c r="I713" s="1128">
        <v>5168180427.8000002</v>
      </c>
      <c r="J713" s="1128">
        <v>-0.19999980926513672</v>
      </c>
      <c r="K713" s="1128">
        <v>0</v>
      </c>
      <c r="L713" s="1128">
        <v>0</v>
      </c>
      <c r="M713" s="1128">
        <v>-0.19999980926513672</v>
      </c>
      <c r="N713" s="1129">
        <v>0</v>
      </c>
      <c r="O713" s="1128">
        <v>-0.19999980926513672</v>
      </c>
      <c r="P713" s="1127">
        <v>-7.3999929428100589E-2</v>
      </c>
      <c r="Q713" s="1127">
        <v>0</v>
      </c>
      <c r="R713" s="1127">
        <v>0</v>
      </c>
      <c r="S713" s="1127">
        <v>0</v>
      </c>
      <c r="T713" s="1130">
        <v>0</v>
      </c>
      <c r="U713" s="1130">
        <v>0</v>
      </c>
      <c r="V713" s="1130">
        <v>0</v>
      </c>
      <c r="W713" s="1127">
        <v>0</v>
      </c>
      <c r="X713" s="1130">
        <v>-7.3999929428100589E-2</v>
      </c>
      <c r="Y713" s="735">
        <v>0.37</v>
      </c>
      <c r="Z713" s="1131">
        <v>0</v>
      </c>
      <c r="AA713" s="1131">
        <v>-7.3999929428100589E-2</v>
      </c>
      <c r="AB713" s="1131">
        <v>7.4000017642974855E-2</v>
      </c>
      <c r="AC713" s="1131">
        <v>0</v>
      </c>
      <c r="AD713" s="1131">
        <v>-7.4000017642974855E-2</v>
      </c>
      <c r="AE713" s="1131">
        <v>-7.3999929428100589E-2</v>
      </c>
      <c r="AF713" s="126"/>
      <c r="AG713" s="126"/>
      <c r="AH713" s="126"/>
      <c r="AI713" s="126"/>
      <c r="AJ713" s="126"/>
      <c r="AK713" s="126"/>
      <c r="AL713" s="126">
        <v>713</v>
      </c>
    </row>
    <row r="714" spans="1:38">
      <c r="A714" s="721" t="s">
        <v>1852</v>
      </c>
      <c r="B714" s="722">
        <v>14</v>
      </c>
      <c r="C714" s="722">
        <v>1410</v>
      </c>
      <c r="D714" s="722">
        <v>141015</v>
      </c>
      <c r="E714" s="721">
        <v>1410159208</v>
      </c>
      <c r="F714" s="721" t="s">
        <v>4065</v>
      </c>
      <c r="G714" s="1127">
        <v>0</v>
      </c>
      <c r="H714" s="1128">
        <v>0</v>
      </c>
      <c r="I714" s="1128">
        <v>0</v>
      </c>
      <c r="J714" s="1128">
        <v>0</v>
      </c>
      <c r="K714" s="1128">
        <v>0</v>
      </c>
      <c r="L714" s="1128">
        <v>0</v>
      </c>
      <c r="M714" s="1128">
        <v>0</v>
      </c>
      <c r="N714" s="1129">
        <v>0</v>
      </c>
      <c r="O714" s="1128">
        <v>0</v>
      </c>
      <c r="P714" s="1127">
        <v>0</v>
      </c>
      <c r="Q714" s="1127">
        <v>0</v>
      </c>
      <c r="R714" s="1127">
        <v>0</v>
      </c>
      <c r="S714" s="1127">
        <v>0</v>
      </c>
      <c r="T714" s="1130">
        <v>0</v>
      </c>
      <c r="U714" s="1130">
        <v>0</v>
      </c>
      <c r="V714" s="1130">
        <v>0</v>
      </c>
      <c r="W714" s="1127">
        <v>0</v>
      </c>
      <c r="X714" s="1130">
        <v>0</v>
      </c>
      <c r="Y714" s="735">
        <v>0</v>
      </c>
      <c r="Z714" s="1131">
        <v>0</v>
      </c>
      <c r="AA714" s="1131">
        <v>0</v>
      </c>
      <c r="AB714" s="1131">
        <v>0</v>
      </c>
      <c r="AC714" s="1131">
        <v>0</v>
      </c>
      <c r="AD714" s="1131">
        <v>0</v>
      </c>
      <c r="AE714" s="1131">
        <v>0</v>
      </c>
      <c r="AF714" s="126"/>
      <c r="AG714" s="126"/>
      <c r="AH714" s="126"/>
      <c r="AI714" s="126"/>
      <c r="AJ714" s="126"/>
      <c r="AK714" s="126"/>
      <c r="AL714" s="126">
        <v>714</v>
      </c>
    </row>
    <row r="715" spans="1:38">
      <c r="A715" s="721" t="s">
        <v>1852</v>
      </c>
      <c r="B715" s="722">
        <v>14</v>
      </c>
      <c r="C715" s="722">
        <v>1410</v>
      </c>
      <c r="D715" s="722">
        <v>141015</v>
      </c>
      <c r="E715" s="721">
        <v>1410159404</v>
      </c>
      <c r="F715" s="721" t="s">
        <v>3384</v>
      </c>
      <c r="G715" s="1127">
        <v>1640114414</v>
      </c>
      <c r="H715" s="1128">
        <v>0</v>
      </c>
      <c r="I715" s="1128">
        <v>1640114414</v>
      </c>
      <c r="J715" s="1128">
        <v>0</v>
      </c>
      <c r="K715" s="1128">
        <v>0</v>
      </c>
      <c r="L715" s="1128">
        <v>0</v>
      </c>
      <c r="M715" s="1128">
        <v>0</v>
      </c>
      <c r="N715" s="1129">
        <v>0</v>
      </c>
      <c r="O715" s="1128">
        <v>0</v>
      </c>
      <c r="P715" s="1127">
        <v>0</v>
      </c>
      <c r="Q715" s="1127">
        <v>0</v>
      </c>
      <c r="R715" s="1127">
        <v>0</v>
      </c>
      <c r="S715" s="1127">
        <v>0</v>
      </c>
      <c r="T715" s="1130">
        <v>0</v>
      </c>
      <c r="U715" s="1130">
        <v>0</v>
      </c>
      <c r="V715" s="1130">
        <v>0</v>
      </c>
      <c r="W715" s="1127">
        <v>0</v>
      </c>
      <c r="X715" s="1130">
        <v>0</v>
      </c>
      <c r="Y715" s="735">
        <v>0</v>
      </c>
      <c r="Z715" s="1131">
        <v>0</v>
      </c>
      <c r="AA715" s="1131">
        <v>0</v>
      </c>
      <c r="AB715" s="1131">
        <v>0</v>
      </c>
      <c r="AC715" s="1131">
        <v>0</v>
      </c>
      <c r="AD715" s="1131">
        <v>0</v>
      </c>
      <c r="AE715" s="1131">
        <v>0</v>
      </c>
      <c r="AF715" s="126"/>
      <c r="AG715" s="126"/>
      <c r="AH715" s="126"/>
      <c r="AI715" s="126"/>
      <c r="AJ715" s="126"/>
      <c r="AK715" s="126"/>
      <c r="AL715" s="126">
        <v>715</v>
      </c>
    </row>
    <row r="716" spans="1:38">
      <c r="A716" s="721" t="s">
        <v>1852</v>
      </c>
      <c r="B716" s="722">
        <v>14</v>
      </c>
      <c r="C716" s="722">
        <v>1410</v>
      </c>
      <c r="D716" s="722">
        <v>141015</v>
      </c>
      <c r="E716" s="721">
        <v>1410159405</v>
      </c>
      <c r="F716" s="721" t="s">
        <v>709</v>
      </c>
      <c r="G716" s="1127">
        <v>6591990</v>
      </c>
      <c r="H716" s="1128">
        <v>0</v>
      </c>
      <c r="I716" s="1128">
        <v>6591990</v>
      </c>
      <c r="J716" s="1128">
        <v>0</v>
      </c>
      <c r="K716" s="1128">
        <v>0</v>
      </c>
      <c r="L716" s="1128">
        <v>0</v>
      </c>
      <c r="M716" s="1128">
        <v>0</v>
      </c>
      <c r="N716" s="1129">
        <v>0</v>
      </c>
      <c r="O716" s="1128">
        <v>0</v>
      </c>
      <c r="P716" s="1127">
        <v>0</v>
      </c>
      <c r="Q716" s="1127">
        <v>0</v>
      </c>
      <c r="R716" s="1127">
        <v>0</v>
      </c>
      <c r="S716" s="1127">
        <v>0</v>
      </c>
      <c r="T716" s="1130">
        <v>0</v>
      </c>
      <c r="U716" s="1130">
        <v>0</v>
      </c>
      <c r="V716" s="1130">
        <v>0</v>
      </c>
      <c r="W716" s="1127">
        <v>0</v>
      </c>
      <c r="X716" s="1130">
        <v>0</v>
      </c>
      <c r="Y716" s="735">
        <v>0</v>
      </c>
      <c r="Z716" s="1131">
        <v>0</v>
      </c>
      <c r="AA716" s="1131">
        <v>0</v>
      </c>
      <c r="AB716" s="1131">
        <v>0</v>
      </c>
      <c r="AC716" s="1131">
        <v>0</v>
      </c>
      <c r="AD716" s="1131">
        <v>0</v>
      </c>
      <c r="AE716" s="1131">
        <v>0</v>
      </c>
      <c r="AF716" s="126"/>
      <c r="AG716" s="126"/>
      <c r="AH716" s="126"/>
      <c r="AI716" s="126"/>
      <c r="AJ716" s="126"/>
      <c r="AK716" s="126"/>
      <c r="AL716" s="126">
        <v>716</v>
      </c>
    </row>
    <row r="717" spans="1:38">
      <c r="A717" s="721" t="s">
        <v>1852</v>
      </c>
      <c r="B717" s="722">
        <v>14</v>
      </c>
      <c r="C717" s="722">
        <v>1410</v>
      </c>
      <c r="D717" s="722">
        <v>141015</v>
      </c>
      <c r="E717" s="721">
        <v>1410159406</v>
      </c>
      <c r="F717" s="721" t="s">
        <v>3385</v>
      </c>
      <c r="G717" s="1127">
        <v>127083779240</v>
      </c>
      <c r="H717" s="1128">
        <v>0</v>
      </c>
      <c r="I717" s="1128">
        <v>127083779240</v>
      </c>
      <c r="J717" s="1128">
        <v>0</v>
      </c>
      <c r="K717" s="1128">
        <v>0</v>
      </c>
      <c r="L717" s="1128">
        <v>0</v>
      </c>
      <c r="M717" s="1128">
        <v>0</v>
      </c>
      <c r="N717" s="1129">
        <v>0</v>
      </c>
      <c r="O717" s="1128">
        <v>0</v>
      </c>
      <c r="P717" s="1127">
        <v>0</v>
      </c>
      <c r="Q717" s="1127">
        <v>0</v>
      </c>
      <c r="R717" s="1127">
        <v>0</v>
      </c>
      <c r="S717" s="1127">
        <v>0</v>
      </c>
      <c r="T717" s="1130">
        <v>0</v>
      </c>
      <c r="U717" s="1130">
        <v>0</v>
      </c>
      <c r="V717" s="1130">
        <v>0</v>
      </c>
      <c r="W717" s="1127">
        <v>0</v>
      </c>
      <c r="X717" s="1130">
        <v>0</v>
      </c>
      <c r="Y717" s="735">
        <v>0</v>
      </c>
      <c r="Z717" s="1131">
        <v>0</v>
      </c>
      <c r="AA717" s="1131">
        <v>0</v>
      </c>
      <c r="AB717" s="1131">
        <v>0</v>
      </c>
      <c r="AC717" s="1131">
        <v>0</v>
      </c>
      <c r="AD717" s="1131">
        <v>0</v>
      </c>
      <c r="AE717" s="1131">
        <v>0</v>
      </c>
      <c r="AF717" s="126"/>
      <c r="AG717" s="126"/>
      <c r="AH717" s="126"/>
      <c r="AI717" s="126"/>
      <c r="AJ717" s="126"/>
      <c r="AK717" s="126"/>
      <c r="AL717" s="126">
        <v>717</v>
      </c>
    </row>
    <row r="718" spans="1:38">
      <c r="A718" s="721" t="s">
        <v>1852</v>
      </c>
      <c r="B718" s="722">
        <v>14</v>
      </c>
      <c r="C718" s="722">
        <v>1410</v>
      </c>
      <c r="D718" s="722">
        <v>141015</v>
      </c>
      <c r="E718" s="721">
        <v>1410159409</v>
      </c>
      <c r="F718" s="721" t="s">
        <v>710</v>
      </c>
      <c r="G718" s="1127">
        <v>-11032939</v>
      </c>
      <c r="H718" s="1128">
        <v>0</v>
      </c>
      <c r="I718" s="1128">
        <v>-11032939</v>
      </c>
      <c r="J718" s="1128">
        <v>0</v>
      </c>
      <c r="K718" s="1128">
        <v>0</v>
      </c>
      <c r="L718" s="1128">
        <v>0</v>
      </c>
      <c r="M718" s="1128">
        <v>0</v>
      </c>
      <c r="N718" s="1129">
        <v>0</v>
      </c>
      <c r="O718" s="1128">
        <v>0</v>
      </c>
      <c r="P718" s="1127">
        <v>0</v>
      </c>
      <c r="Q718" s="1127">
        <v>0</v>
      </c>
      <c r="R718" s="1127">
        <v>0</v>
      </c>
      <c r="S718" s="1127">
        <v>0</v>
      </c>
      <c r="T718" s="1130">
        <v>0</v>
      </c>
      <c r="U718" s="1130">
        <v>0</v>
      </c>
      <c r="V718" s="1130">
        <v>0</v>
      </c>
      <c r="W718" s="1127">
        <v>0</v>
      </c>
      <c r="X718" s="1130">
        <v>0</v>
      </c>
      <c r="Y718" s="735">
        <v>0</v>
      </c>
      <c r="Z718" s="1131">
        <v>0</v>
      </c>
      <c r="AA718" s="1131">
        <v>0</v>
      </c>
      <c r="AB718" s="1131">
        <v>0</v>
      </c>
      <c r="AC718" s="1131">
        <v>0</v>
      </c>
      <c r="AD718" s="1131">
        <v>0</v>
      </c>
      <c r="AE718" s="1131">
        <v>0</v>
      </c>
      <c r="AF718" s="126"/>
      <c r="AG718" s="126"/>
      <c r="AH718" s="126"/>
      <c r="AI718" s="126"/>
      <c r="AJ718" s="126"/>
      <c r="AK718" s="126"/>
      <c r="AL718" s="126">
        <v>718</v>
      </c>
    </row>
    <row r="719" spans="1:38">
      <c r="A719" s="721" t="s">
        <v>1852</v>
      </c>
      <c r="B719" s="722">
        <v>14</v>
      </c>
      <c r="C719" s="722">
        <v>1410</v>
      </c>
      <c r="D719" s="722">
        <v>141015</v>
      </c>
      <c r="E719" s="721">
        <v>1410159410</v>
      </c>
      <c r="F719" s="721" t="s">
        <v>3178</v>
      </c>
      <c r="G719" s="1127">
        <v>-749652225</v>
      </c>
      <c r="H719" s="1128">
        <v>0</v>
      </c>
      <c r="I719" s="1128">
        <v>-749652225</v>
      </c>
      <c r="J719" s="1128">
        <v>0</v>
      </c>
      <c r="K719" s="1128">
        <v>0</v>
      </c>
      <c r="L719" s="1128">
        <v>0</v>
      </c>
      <c r="M719" s="1128">
        <v>0</v>
      </c>
      <c r="N719" s="1129">
        <v>0</v>
      </c>
      <c r="O719" s="1128">
        <v>0</v>
      </c>
      <c r="P719" s="1127">
        <v>0</v>
      </c>
      <c r="Q719" s="1127">
        <v>0</v>
      </c>
      <c r="R719" s="1127">
        <v>0</v>
      </c>
      <c r="S719" s="1127">
        <v>0</v>
      </c>
      <c r="T719" s="1130">
        <v>0</v>
      </c>
      <c r="U719" s="1130">
        <v>0</v>
      </c>
      <c r="V719" s="1130">
        <v>0</v>
      </c>
      <c r="W719" s="1127">
        <v>0</v>
      </c>
      <c r="X719" s="1130">
        <v>0</v>
      </c>
      <c r="Y719" s="735">
        <v>0</v>
      </c>
      <c r="Z719" s="1131">
        <v>0</v>
      </c>
      <c r="AA719" s="1131">
        <v>0</v>
      </c>
      <c r="AB719" s="1131">
        <v>0</v>
      </c>
      <c r="AC719" s="1131">
        <v>0</v>
      </c>
      <c r="AD719" s="1131">
        <v>0</v>
      </c>
      <c r="AE719" s="1131">
        <v>0</v>
      </c>
      <c r="AF719" s="126"/>
      <c r="AG719" s="126"/>
      <c r="AH719" s="126"/>
      <c r="AI719" s="126"/>
      <c r="AJ719" s="126"/>
      <c r="AK719" s="126"/>
      <c r="AL719" s="126">
        <v>719</v>
      </c>
    </row>
    <row r="720" spans="1:38">
      <c r="A720" s="721" t="s">
        <v>1852</v>
      </c>
      <c r="B720" s="722">
        <v>14</v>
      </c>
      <c r="C720" s="722">
        <v>1410</v>
      </c>
      <c r="D720" s="722">
        <v>141015</v>
      </c>
      <c r="E720" s="721">
        <v>1410159413</v>
      </c>
      <c r="F720" s="721" t="s">
        <v>711</v>
      </c>
      <c r="G720" s="1127">
        <v>11032939</v>
      </c>
      <c r="H720" s="1128">
        <v>0</v>
      </c>
      <c r="I720" s="1128">
        <v>11032939</v>
      </c>
      <c r="J720" s="1128">
        <v>0</v>
      </c>
      <c r="K720" s="1128">
        <v>0</v>
      </c>
      <c r="L720" s="1128">
        <v>0</v>
      </c>
      <c r="M720" s="1128">
        <v>0</v>
      </c>
      <c r="N720" s="1129">
        <v>0</v>
      </c>
      <c r="O720" s="1128">
        <v>0</v>
      </c>
      <c r="P720" s="1127">
        <v>0</v>
      </c>
      <c r="Q720" s="1127">
        <v>0</v>
      </c>
      <c r="R720" s="1127">
        <v>0</v>
      </c>
      <c r="S720" s="1127">
        <v>0</v>
      </c>
      <c r="T720" s="1130">
        <v>0</v>
      </c>
      <c r="U720" s="1130">
        <v>0</v>
      </c>
      <c r="V720" s="1130">
        <v>0</v>
      </c>
      <c r="W720" s="1127">
        <v>0</v>
      </c>
      <c r="X720" s="1130">
        <v>0</v>
      </c>
      <c r="Y720" s="735">
        <v>0</v>
      </c>
      <c r="Z720" s="1131">
        <v>0</v>
      </c>
      <c r="AA720" s="1131">
        <v>0</v>
      </c>
      <c r="AB720" s="1131">
        <v>0</v>
      </c>
      <c r="AC720" s="1131">
        <v>0</v>
      </c>
      <c r="AD720" s="1131">
        <v>0</v>
      </c>
      <c r="AE720" s="1131">
        <v>0</v>
      </c>
      <c r="AF720" s="126"/>
      <c r="AG720" s="126"/>
      <c r="AH720" s="126"/>
      <c r="AI720" s="126"/>
      <c r="AJ720" s="126"/>
      <c r="AK720" s="126"/>
      <c r="AL720" s="126">
        <v>720</v>
      </c>
    </row>
    <row r="721" spans="1:38">
      <c r="A721" s="721" t="s">
        <v>1852</v>
      </c>
      <c r="B721" s="722">
        <v>14</v>
      </c>
      <c r="C721" s="722">
        <v>1410</v>
      </c>
      <c r="D721" s="722">
        <v>141015</v>
      </c>
      <c r="E721" s="721">
        <v>1410159414</v>
      </c>
      <c r="F721" s="721" t="s">
        <v>3386</v>
      </c>
      <c r="G721" s="1127">
        <v>744474391</v>
      </c>
      <c r="H721" s="1128">
        <v>0</v>
      </c>
      <c r="I721" s="1128">
        <v>744474391</v>
      </c>
      <c r="J721" s="1128">
        <v>0</v>
      </c>
      <c r="K721" s="1128">
        <v>0</v>
      </c>
      <c r="L721" s="1128">
        <v>0</v>
      </c>
      <c r="M721" s="1128">
        <v>0</v>
      </c>
      <c r="N721" s="1129">
        <v>0</v>
      </c>
      <c r="O721" s="1128">
        <v>0</v>
      </c>
      <c r="P721" s="1127">
        <v>0</v>
      </c>
      <c r="Q721" s="1127">
        <v>0</v>
      </c>
      <c r="R721" s="1127">
        <v>0</v>
      </c>
      <c r="S721" s="1127">
        <v>0</v>
      </c>
      <c r="T721" s="1130">
        <v>0</v>
      </c>
      <c r="U721" s="1130">
        <v>0</v>
      </c>
      <c r="V721" s="1130">
        <v>0</v>
      </c>
      <c r="W721" s="1127">
        <v>0</v>
      </c>
      <c r="X721" s="1130">
        <v>0</v>
      </c>
      <c r="Y721" s="735">
        <v>0</v>
      </c>
      <c r="Z721" s="1131">
        <v>0</v>
      </c>
      <c r="AA721" s="1131">
        <v>0</v>
      </c>
      <c r="AB721" s="1131">
        <v>0</v>
      </c>
      <c r="AC721" s="1131">
        <v>0</v>
      </c>
      <c r="AD721" s="1131">
        <v>0</v>
      </c>
      <c r="AE721" s="1131">
        <v>0</v>
      </c>
      <c r="AF721" s="126"/>
      <c r="AG721" s="126"/>
      <c r="AH721" s="126"/>
      <c r="AI721" s="126"/>
      <c r="AJ721" s="126"/>
      <c r="AK721" s="126"/>
      <c r="AL721" s="126">
        <v>721</v>
      </c>
    </row>
    <row r="722" spans="1:38">
      <c r="A722" s="721" t="s">
        <v>1852</v>
      </c>
      <c r="B722" s="722">
        <v>14</v>
      </c>
      <c r="C722" s="722">
        <v>1410</v>
      </c>
      <c r="D722" s="722">
        <v>141015</v>
      </c>
      <c r="E722" s="721">
        <v>1410159418</v>
      </c>
      <c r="F722" s="721" t="s">
        <v>4066</v>
      </c>
      <c r="G722" s="1127">
        <v>528445</v>
      </c>
      <c r="H722" s="1128">
        <v>0</v>
      </c>
      <c r="I722" s="1128">
        <v>528445</v>
      </c>
      <c r="J722" s="1128">
        <v>0</v>
      </c>
      <c r="K722" s="1128">
        <v>0</v>
      </c>
      <c r="L722" s="1128">
        <v>0</v>
      </c>
      <c r="M722" s="1128">
        <v>0</v>
      </c>
      <c r="N722" s="1129">
        <v>0</v>
      </c>
      <c r="O722" s="1128">
        <v>0</v>
      </c>
      <c r="P722" s="1127">
        <v>0</v>
      </c>
      <c r="Q722" s="1127">
        <v>0</v>
      </c>
      <c r="R722" s="1127">
        <v>0</v>
      </c>
      <c r="S722" s="1127">
        <v>0</v>
      </c>
      <c r="T722" s="1130">
        <v>0</v>
      </c>
      <c r="U722" s="1130">
        <v>0</v>
      </c>
      <c r="V722" s="1130">
        <v>0</v>
      </c>
      <c r="W722" s="1127">
        <v>0</v>
      </c>
      <c r="X722" s="1130">
        <v>0</v>
      </c>
      <c r="Y722" s="735">
        <v>0</v>
      </c>
      <c r="Z722" s="1131">
        <v>0</v>
      </c>
      <c r="AA722" s="1131">
        <v>0</v>
      </c>
      <c r="AB722" s="1131">
        <v>0</v>
      </c>
      <c r="AC722" s="1131">
        <v>0</v>
      </c>
      <c r="AD722" s="1131">
        <v>0</v>
      </c>
      <c r="AE722" s="1131">
        <v>0</v>
      </c>
      <c r="AF722" s="126"/>
      <c r="AG722" s="126"/>
      <c r="AH722" s="126"/>
      <c r="AI722" s="126"/>
      <c r="AJ722" s="126"/>
      <c r="AK722" s="126"/>
      <c r="AL722" s="126">
        <v>722</v>
      </c>
    </row>
    <row r="723" spans="1:38">
      <c r="A723" s="721" t="s">
        <v>1852</v>
      </c>
      <c r="B723" s="722">
        <v>14</v>
      </c>
      <c r="C723" s="722">
        <v>1410</v>
      </c>
      <c r="D723" s="722">
        <v>141015</v>
      </c>
      <c r="E723" s="721">
        <v>1410159441</v>
      </c>
      <c r="F723" s="721" t="s">
        <v>3519</v>
      </c>
      <c r="G723" s="1127">
        <v>0</v>
      </c>
      <c r="H723" s="1128">
        <v>0</v>
      </c>
      <c r="I723" s="1128">
        <v>0</v>
      </c>
      <c r="J723" s="1128">
        <v>0</v>
      </c>
      <c r="K723" s="1128">
        <v>0</v>
      </c>
      <c r="L723" s="1128">
        <v>0</v>
      </c>
      <c r="M723" s="1128">
        <v>0</v>
      </c>
      <c r="N723" s="1129">
        <v>0</v>
      </c>
      <c r="O723" s="1128">
        <v>0</v>
      </c>
      <c r="P723" s="1127">
        <v>0</v>
      </c>
      <c r="Q723" s="1127">
        <v>0</v>
      </c>
      <c r="R723" s="1127">
        <v>0</v>
      </c>
      <c r="S723" s="1127">
        <v>0</v>
      </c>
      <c r="T723" s="1130">
        <v>0</v>
      </c>
      <c r="U723" s="1130">
        <v>0</v>
      </c>
      <c r="V723" s="1130">
        <v>0</v>
      </c>
      <c r="W723" s="1127">
        <v>0</v>
      </c>
      <c r="X723" s="1130">
        <v>0</v>
      </c>
      <c r="Y723" s="735">
        <v>0</v>
      </c>
      <c r="Z723" s="1131">
        <v>0</v>
      </c>
      <c r="AA723" s="1131">
        <v>0</v>
      </c>
      <c r="AB723" s="1131">
        <v>0</v>
      </c>
      <c r="AC723" s="1131">
        <v>0</v>
      </c>
      <c r="AD723" s="1131">
        <v>0</v>
      </c>
      <c r="AE723" s="1131">
        <v>0</v>
      </c>
      <c r="AF723" s="126"/>
      <c r="AG723" s="126"/>
      <c r="AH723" s="126"/>
      <c r="AI723" s="126"/>
      <c r="AJ723" s="126"/>
      <c r="AK723" s="126"/>
      <c r="AL723" s="126">
        <v>723</v>
      </c>
    </row>
    <row r="724" spans="1:38">
      <c r="A724" s="721" t="s">
        <v>1852</v>
      </c>
      <c r="B724" s="722">
        <v>14</v>
      </c>
      <c r="C724" s="722">
        <v>1410</v>
      </c>
      <c r="D724" s="722">
        <v>141015</v>
      </c>
      <c r="E724" s="721">
        <v>1410159484</v>
      </c>
      <c r="F724" s="721" t="s">
        <v>3520</v>
      </c>
      <c r="G724" s="1127">
        <v>1484359729</v>
      </c>
      <c r="H724" s="1128">
        <v>0</v>
      </c>
      <c r="I724" s="1128">
        <v>1484359729.4000001</v>
      </c>
      <c r="J724" s="1128">
        <v>0.40000009536743164</v>
      </c>
      <c r="K724" s="1128">
        <v>0</v>
      </c>
      <c r="L724" s="1128">
        <v>0.40000009536743164</v>
      </c>
      <c r="M724" s="1128">
        <v>0</v>
      </c>
      <c r="N724" s="1129">
        <v>0</v>
      </c>
      <c r="O724" s="1128">
        <v>0.40000009536743164</v>
      </c>
      <c r="P724" s="1127">
        <v>0.14800003528594971</v>
      </c>
      <c r="Q724" s="1127">
        <v>0</v>
      </c>
      <c r="R724" s="1127">
        <v>0</v>
      </c>
      <c r="S724" s="1127">
        <v>0</v>
      </c>
      <c r="T724" s="1130">
        <v>0</v>
      </c>
      <c r="U724" s="1130">
        <v>0</v>
      </c>
      <c r="V724" s="1130">
        <v>0</v>
      </c>
      <c r="W724" s="1127">
        <v>0</v>
      </c>
      <c r="X724" s="1130">
        <v>0.14800003528594971</v>
      </c>
      <c r="Y724" s="735">
        <v>0.37</v>
      </c>
      <c r="Z724" s="1131">
        <v>0.14800003528594971</v>
      </c>
      <c r="AA724" s="1131">
        <v>0</v>
      </c>
      <c r="AB724" s="1131">
        <v>0</v>
      </c>
      <c r="AC724" s="1131">
        <v>0</v>
      </c>
      <c r="AD724" s="1131">
        <v>0.14800003528594971</v>
      </c>
      <c r="AE724" s="1131">
        <v>0</v>
      </c>
      <c r="AF724" s="126"/>
      <c r="AG724" s="126"/>
      <c r="AH724" s="126"/>
      <c r="AI724" s="126"/>
      <c r="AJ724" s="126"/>
      <c r="AK724" s="126"/>
      <c r="AL724" s="126">
        <v>724</v>
      </c>
    </row>
    <row r="725" spans="1:38">
      <c r="A725" s="721" t="s">
        <v>1891</v>
      </c>
      <c r="B725" s="722">
        <v>14</v>
      </c>
      <c r="C725" s="722">
        <v>1410</v>
      </c>
      <c r="D725" s="722">
        <v>141015</v>
      </c>
      <c r="E725" s="721">
        <v>1410159506</v>
      </c>
      <c r="F725" s="721" t="s">
        <v>1909</v>
      </c>
      <c r="G725" s="1127">
        <v>0</v>
      </c>
      <c r="H725" s="1128">
        <v>0</v>
      </c>
      <c r="I725" s="1128">
        <v>0</v>
      </c>
      <c r="J725" s="1128">
        <v>0</v>
      </c>
      <c r="K725" s="1128">
        <v>0</v>
      </c>
      <c r="L725" s="1128">
        <v>0</v>
      </c>
      <c r="M725" s="1128">
        <v>0</v>
      </c>
      <c r="N725" s="1129">
        <v>0</v>
      </c>
      <c r="O725" s="1128">
        <v>0</v>
      </c>
      <c r="P725" s="1127">
        <v>0</v>
      </c>
      <c r="Q725" s="1127">
        <v>0</v>
      </c>
      <c r="R725" s="1127">
        <v>0</v>
      </c>
      <c r="S725" s="1127">
        <v>0</v>
      </c>
      <c r="T725" s="1130">
        <v>0</v>
      </c>
      <c r="U725" s="1130">
        <v>0</v>
      </c>
      <c r="V725" s="1130">
        <v>0</v>
      </c>
      <c r="W725" s="1127">
        <v>0</v>
      </c>
      <c r="X725" s="1130">
        <v>0</v>
      </c>
      <c r="Y725" s="735">
        <v>0</v>
      </c>
      <c r="Z725" s="1131">
        <v>0</v>
      </c>
      <c r="AA725" s="1131">
        <v>0</v>
      </c>
      <c r="AB725" s="1131">
        <v>0</v>
      </c>
      <c r="AC725" s="1131">
        <v>0</v>
      </c>
      <c r="AD725" s="1131">
        <v>0</v>
      </c>
      <c r="AE725" s="1131">
        <v>0</v>
      </c>
      <c r="AF725" s="126"/>
      <c r="AG725" s="126"/>
      <c r="AH725" s="126"/>
      <c r="AI725" s="126"/>
      <c r="AJ725" s="126"/>
      <c r="AK725" s="126"/>
      <c r="AL725" s="126">
        <v>725</v>
      </c>
    </row>
    <row r="726" spans="1:38">
      <c r="A726" s="721" t="s">
        <v>1852</v>
      </c>
      <c r="B726" s="722">
        <v>14</v>
      </c>
      <c r="C726" s="722">
        <v>1410</v>
      </c>
      <c r="D726" s="722">
        <v>141015</v>
      </c>
      <c r="E726" s="721">
        <v>1410159507</v>
      </c>
      <c r="F726" s="721" t="s">
        <v>1910</v>
      </c>
      <c r="G726" s="1127">
        <v>0</v>
      </c>
      <c r="H726" s="1128">
        <v>0</v>
      </c>
      <c r="I726" s="1128">
        <v>0</v>
      </c>
      <c r="J726" s="1128">
        <v>0</v>
      </c>
      <c r="K726" s="1128">
        <v>0</v>
      </c>
      <c r="L726" s="1128">
        <v>0</v>
      </c>
      <c r="M726" s="1128">
        <v>0</v>
      </c>
      <c r="N726" s="1129">
        <v>0</v>
      </c>
      <c r="O726" s="1128">
        <v>0</v>
      </c>
      <c r="P726" s="1127">
        <v>0</v>
      </c>
      <c r="Q726" s="1127">
        <v>0</v>
      </c>
      <c r="R726" s="1127">
        <v>0</v>
      </c>
      <c r="S726" s="1127">
        <v>0</v>
      </c>
      <c r="T726" s="1130">
        <v>0</v>
      </c>
      <c r="U726" s="1130">
        <v>0</v>
      </c>
      <c r="V726" s="1130">
        <v>0</v>
      </c>
      <c r="W726" s="1127">
        <v>0</v>
      </c>
      <c r="X726" s="1130">
        <v>0</v>
      </c>
      <c r="Y726" s="735">
        <v>0</v>
      </c>
      <c r="Z726" s="1131">
        <v>0</v>
      </c>
      <c r="AA726" s="1131">
        <v>0</v>
      </c>
      <c r="AB726" s="1131">
        <v>0</v>
      </c>
      <c r="AC726" s="1131">
        <v>0</v>
      </c>
      <c r="AD726" s="1131">
        <v>0</v>
      </c>
      <c r="AE726" s="1131">
        <v>0</v>
      </c>
      <c r="AF726" s="126"/>
      <c r="AG726" s="126"/>
      <c r="AH726" s="126"/>
      <c r="AI726" s="126"/>
      <c r="AJ726" s="126"/>
      <c r="AK726" s="126"/>
      <c r="AL726" s="126">
        <v>726</v>
      </c>
    </row>
    <row r="727" spans="1:38">
      <c r="A727" s="721" t="s">
        <v>1852</v>
      </c>
      <c r="B727" s="722">
        <v>14</v>
      </c>
      <c r="C727" s="722">
        <v>1410</v>
      </c>
      <c r="D727" s="722">
        <v>141015</v>
      </c>
      <c r="E727" s="721">
        <v>1410159542</v>
      </c>
      <c r="F727" s="721" t="s">
        <v>707</v>
      </c>
      <c r="G727" s="1127">
        <v>781298</v>
      </c>
      <c r="H727" s="1128">
        <v>0</v>
      </c>
      <c r="I727" s="1128">
        <v>781298</v>
      </c>
      <c r="J727" s="1128">
        <v>0</v>
      </c>
      <c r="K727" s="1128">
        <v>0</v>
      </c>
      <c r="L727" s="1128">
        <v>0</v>
      </c>
      <c r="M727" s="1128">
        <v>0</v>
      </c>
      <c r="N727" s="1129">
        <v>0</v>
      </c>
      <c r="O727" s="1128">
        <v>0</v>
      </c>
      <c r="P727" s="1127">
        <v>0</v>
      </c>
      <c r="Q727" s="1127">
        <v>0</v>
      </c>
      <c r="R727" s="1127">
        <v>0</v>
      </c>
      <c r="S727" s="1127">
        <v>0</v>
      </c>
      <c r="T727" s="1130">
        <v>0</v>
      </c>
      <c r="U727" s="1130">
        <v>0</v>
      </c>
      <c r="V727" s="1130">
        <v>0</v>
      </c>
      <c r="W727" s="1127">
        <v>0</v>
      </c>
      <c r="X727" s="1130">
        <v>0</v>
      </c>
      <c r="Y727" s="735">
        <v>0</v>
      </c>
      <c r="Z727" s="1131">
        <v>0</v>
      </c>
      <c r="AA727" s="1131">
        <v>0</v>
      </c>
      <c r="AB727" s="1131">
        <v>0</v>
      </c>
      <c r="AC727" s="1131">
        <v>0</v>
      </c>
      <c r="AD727" s="1131">
        <v>0</v>
      </c>
      <c r="AE727" s="1131">
        <v>0</v>
      </c>
      <c r="AF727" s="126"/>
      <c r="AG727" s="126"/>
      <c r="AH727" s="126"/>
      <c r="AI727" s="126"/>
      <c r="AJ727" s="126"/>
      <c r="AK727" s="126"/>
      <c r="AL727" s="126">
        <v>727</v>
      </c>
    </row>
    <row r="728" spans="1:38">
      <c r="A728" s="721" t="s">
        <v>1852</v>
      </c>
      <c r="B728" s="722">
        <v>14</v>
      </c>
      <c r="C728" s="722">
        <v>1410</v>
      </c>
      <c r="D728" s="722">
        <v>141015</v>
      </c>
      <c r="E728" s="721">
        <v>1410159601</v>
      </c>
      <c r="F728" s="721" t="s">
        <v>705</v>
      </c>
      <c r="G728" s="1127">
        <v>2993108068</v>
      </c>
      <c r="H728" s="1128">
        <v>0</v>
      </c>
      <c r="I728" s="1128">
        <v>2993108067.6700001</v>
      </c>
      <c r="J728" s="1128">
        <v>-0.32999992370605469</v>
      </c>
      <c r="K728" s="1128">
        <v>0</v>
      </c>
      <c r="L728" s="1128">
        <v>0</v>
      </c>
      <c r="M728" s="1128">
        <v>-0.32999992370605469</v>
      </c>
      <c r="N728" s="1129">
        <v>0</v>
      </c>
      <c r="O728" s="1128">
        <v>-0.32999992370605469</v>
      </c>
      <c r="P728" s="1127">
        <v>-0.12209997177124023</v>
      </c>
      <c r="Q728" s="1127">
        <v>0</v>
      </c>
      <c r="R728" s="1127">
        <v>0</v>
      </c>
      <c r="S728" s="1127">
        <v>0</v>
      </c>
      <c r="T728" s="1130">
        <v>0</v>
      </c>
      <c r="U728" s="1130">
        <v>0</v>
      </c>
      <c r="V728" s="1130">
        <v>0</v>
      </c>
      <c r="W728" s="1127">
        <v>0</v>
      </c>
      <c r="X728" s="1130">
        <v>-0.12209997177124023</v>
      </c>
      <c r="Y728" s="735">
        <v>0.37</v>
      </c>
      <c r="Z728" s="1131">
        <v>0</v>
      </c>
      <c r="AA728" s="1131">
        <v>-0.12209997177124023</v>
      </c>
      <c r="AB728" s="1131">
        <v>9.2499999999999999E-2</v>
      </c>
      <c r="AC728" s="1131">
        <v>0</v>
      </c>
      <c r="AD728" s="1131">
        <v>-9.2499999999999999E-2</v>
      </c>
      <c r="AE728" s="1131">
        <v>-0.12209997177124023</v>
      </c>
      <c r="AF728" s="126"/>
      <c r="AG728" s="126"/>
      <c r="AH728" s="126"/>
      <c r="AI728" s="126"/>
      <c r="AJ728" s="126"/>
      <c r="AK728" s="126"/>
      <c r="AL728" s="126">
        <v>728</v>
      </c>
    </row>
    <row r="729" spans="1:38">
      <c r="A729" s="721" t="s">
        <v>1891</v>
      </c>
      <c r="B729" s="722">
        <v>14</v>
      </c>
      <c r="C729" s="722">
        <v>1410</v>
      </c>
      <c r="D729" s="722">
        <v>141015</v>
      </c>
      <c r="E729" s="721">
        <v>1410159602</v>
      </c>
      <c r="F729" s="721" t="s">
        <v>713</v>
      </c>
      <c r="G729" s="1127">
        <v>1251672853</v>
      </c>
      <c r="H729" s="1128">
        <v>0</v>
      </c>
      <c r="I729" s="1128">
        <v>1251672852.8599999</v>
      </c>
      <c r="J729" s="1128">
        <v>-0.1400001049041748</v>
      </c>
      <c r="K729" s="1128">
        <v>0</v>
      </c>
      <c r="L729" s="1128">
        <v>0</v>
      </c>
      <c r="M729" s="1128">
        <v>-0.1400001049041748</v>
      </c>
      <c r="N729" s="1129">
        <v>0</v>
      </c>
      <c r="O729" s="1128">
        <v>-0.1400001049041748</v>
      </c>
      <c r="P729" s="1127">
        <v>-5.1800038814544674E-2</v>
      </c>
      <c r="Q729" s="1127">
        <v>0</v>
      </c>
      <c r="R729" s="1127">
        <v>0</v>
      </c>
      <c r="S729" s="1127">
        <v>0</v>
      </c>
      <c r="T729" s="1130">
        <v>0</v>
      </c>
      <c r="U729" s="1130">
        <v>0</v>
      </c>
      <c r="V729" s="1130">
        <v>0</v>
      </c>
      <c r="W729" s="1127">
        <v>0</v>
      </c>
      <c r="X729" s="1130">
        <v>-5.1800038814544674E-2</v>
      </c>
      <c r="Y729" s="735">
        <v>0.37</v>
      </c>
      <c r="Z729" s="1131">
        <v>0</v>
      </c>
      <c r="AA729" s="1131">
        <v>-5.1800038814544674E-2</v>
      </c>
      <c r="AB729" s="1131">
        <v>0.15170003175735475</v>
      </c>
      <c r="AC729" s="1131">
        <v>0</v>
      </c>
      <c r="AD729" s="1131">
        <v>-0.15170003175735475</v>
      </c>
      <c r="AE729" s="1131">
        <v>-5.1800038814544674E-2</v>
      </c>
      <c r="AF729" s="126"/>
      <c r="AG729" s="126"/>
      <c r="AH729" s="126"/>
      <c r="AI729" s="126"/>
      <c r="AJ729" s="126"/>
      <c r="AK729" s="126"/>
      <c r="AL729" s="126">
        <v>729</v>
      </c>
    </row>
    <row r="730" spans="1:38">
      <c r="A730" s="721" t="s">
        <v>1852</v>
      </c>
      <c r="B730" s="722">
        <v>14</v>
      </c>
      <c r="C730" s="722">
        <v>1410</v>
      </c>
      <c r="D730" s="722">
        <v>141015</v>
      </c>
      <c r="E730" s="721">
        <v>1410159603</v>
      </c>
      <c r="F730" s="721" t="s">
        <v>714</v>
      </c>
      <c r="G730" s="1127">
        <v>1233054576</v>
      </c>
      <c r="H730" s="1128">
        <v>0</v>
      </c>
      <c r="I730" s="1128">
        <v>1233054576.22</v>
      </c>
      <c r="J730" s="1128">
        <v>0.22000002861022949</v>
      </c>
      <c r="K730" s="1128">
        <v>0</v>
      </c>
      <c r="L730" s="1128">
        <v>0.22000002861022949</v>
      </c>
      <c r="M730" s="1128">
        <v>0</v>
      </c>
      <c r="N730" s="1129">
        <v>0</v>
      </c>
      <c r="O730" s="1128">
        <v>0.22000002861022949</v>
      </c>
      <c r="P730" s="1127">
        <v>8.1400010585784915E-2</v>
      </c>
      <c r="Q730" s="1127">
        <v>0</v>
      </c>
      <c r="R730" s="1127">
        <v>0</v>
      </c>
      <c r="S730" s="1127">
        <v>0</v>
      </c>
      <c r="T730" s="1130">
        <v>0</v>
      </c>
      <c r="U730" s="1130">
        <v>0</v>
      </c>
      <c r="V730" s="1130">
        <v>0</v>
      </c>
      <c r="W730" s="1127">
        <v>0</v>
      </c>
      <c r="X730" s="1130">
        <v>8.1400010585784915E-2</v>
      </c>
      <c r="Y730" s="735">
        <v>0.37</v>
      </c>
      <c r="Z730" s="1131">
        <v>8.1400010585784915E-2</v>
      </c>
      <c r="AA730" s="1131">
        <v>0</v>
      </c>
      <c r="AB730" s="1131">
        <v>5.9200031757354735E-2</v>
      </c>
      <c r="AC730" s="1131">
        <v>0</v>
      </c>
      <c r="AD730" s="1131">
        <v>2.2199978828430181E-2</v>
      </c>
      <c r="AE730" s="1131">
        <v>0</v>
      </c>
      <c r="AF730" s="126"/>
      <c r="AG730" s="126"/>
      <c r="AH730" s="126"/>
      <c r="AI730" s="126"/>
      <c r="AJ730" s="126"/>
      <c r="AK730" s="126"/>
      <c r="AL730" s="126">
        <v>730</v>
      </c>
    </row>
    <row r="731" spans="1:38">
      <c r="A731" s="721" t="s">
        <v>1891</v>
      </c>
      <c r="B731" s="722">
        <v>14</v>
      </c>
      <c r="C731" s="722">
        <v>1410</v>
      </c>
      <c r="D731" s="722">
        <v>141015</v>
      </c>
      <c r="E731" s="721">
        <v>1410159604</v>
      </c>
      <c r="F731" s="721" t="s">
        <v>3521</v>
      </c>
      <c r="G731" s="1127">
        <v>0</v>
      </c>
      <c r="H731" s="1128">
        <v>0</v>
      </c>
      <c r="I731" s="1128">
        <v>0</v>
      </c>
      <c r="J731" s="1128">
        <v>0</v>
      </c>
      <c r="K731" s="1128">
        <v>0</v>
      </c>
      <c r="L731" s="1128">
        <v>0</v>
      </c>
      <c r="M731" s="1128">
        <v>0</v>
      </c>
      <c r="N731" s="1129">
        <v>0</v>
      </c>
      <c r="O731" s="1128">
        <v>0</v>
      </c>
      <c r="P731" s="1127">
        <v>0</v>
      </c>
      <c r="Q731" s="1127">
        <v>0</v>
      </c>
      <c r="R731" s="1127">
        <v>0</v>
      </c>
      <c r="S731" s="1127">
        <v>0</v>
      </c>
      <c r="T731" s="1130">
        <v>0</v>
      </c>
      <c r="U731" s="1130">
        <v>0</v>
      </c>
      <c r="V731" s="1130">
        <v>0</v>
      </c>
      <c r="W731" s="1127">
        <v>0</v>
      </c>
      <c r="X731" s="1130">
        <v>0</v>
      </c>
      <c r="Y731" s="735">
        <v>0</v>
      </c>
      <c r="Z731" s="1131">
        <v>0</v>
      </c>
      <c r="AA731" s="1131">
        <v>0</v>
      </c>
      <c r="AB731" s="1131">
        <v>0</v>
      </c>
      <c r="AC731" s="1131">
        <v>0</v>
      </c>
      <c r="AD731" s="1131">
        <v>0</v>
      </c>
      <c r="AE731" s="1131">
        <v>0</v>
      </c>
      <c r="AF731" s="126"/>
      <c r="AG731" s="126"/>
      <c r="AH731" s="126"/>
      <c r="AI731" s="126"/>
      <c r="AJ731" s="126"/>
      <c r="AK731" s="126"/>
      <c r="AL731" s="126">
        <v>731</v>
      </c>
    </row>
    <row r="732" spans="1:38">
      <c r="A732" s="721" t="s">
        <v>1852</v>
      </c>
      <c r="B732" s="722">
        <v>14</v>
      </c>
      <c r="C732" s="722">
        <v>1410</v>
      </c>
      <c r="D732" s="722">
        <v>141015</v>
      </c>
      <c r="E732" s="721">
        <v>1410159606</v>
      </c>
      <c r="F732" s="721" t="s">
        <v>3387</v>
      </c>
      <c r="G732" s="1127">
        <v>0</v>
      </c>
      <c r="H732" s="1128">
        <v>0</v>
      </c>
      <c r="I732" s="1128">
        <v>0</v>
      </c>
      <c r="J732" s="1128">
        <v>0</v>
      </c>
      <c r="K732" s="1128">
        <v>0</v>
      </c>
      <c r="L732" s="1128">
        <v>0</v>
      </c>
      <c r="M732" s="1128">
        <v>0</v>
      </c>
      <c r="N732" s="1129">
        <v>0</v>
      </c>
      <c r="O732" s="1128">
        <v>0</v>
      </c>
      <c r="P732" s="1127">
        <v>0</v>
      </c>
      <c r="Q732" s="1127">
        <v>0</v>
      </c>
      <c r="R732" s="1127">
        <v>0</v>
      </c>
      <c r="S732" s="1127">
        <v>0</v>
      </c>
      <c r="T732" s="1130">
        <v>0</v>
      </c>
      <c r="U732" s="1130">
        <v>0</v>
      </c>
      <c r="V732" s="1130">
        <v>0</v>
      </c>
      <c r="W732" s="1127">
        <v>0</v>
      </c>
      <c r="X732" s="1130">
        <v>0</v>
      </c>
      <c r="Y732" s="735">
        <v>0</v>
      </c>
      <c r="Z732" s="1131">
        <v>0</v>
      </c>
      <c r="AA732" s="1131">
        <v>0</v>
      </c>
      <c r="AB732" s="1131">
        <v>8.1399999989662325E-2</v>
      </c>
      <c r="AC732" s="1131">
        <v>0</v>
      </c>
      <c r="AD732" s="1131">
        <v>-8.1399999989662325E-2</v>
      </c>
      <c r="AE732" s="1131">
        <v>0</v>
      </c>
      <c r="AF732" s="126"/>
      <c r="AG732" s="126"/>
      <c r="AH732" s="126"/>
      <c r="AI732" s="126"/>
      <c r="AJ732" s="126"/>
      <c r="AK732" s="126"/>
      <c r="AL732" s="126">
        <v>732</v>
      </c>
    </row>
    <row r="733" spans="1:38">
      <c r="A733" s="721" t="s">
        <v>1891</v>
      </c>
      <c r="B733" s="722">
        <v>14</v>
      </c>
      <c r="C733" s="722">
        <v>1410</v>
      </c>
      <c r="D733" s="722">
        <v>141015</v>
      </c>
      <c r="E733" s="721">
        <v>1410159701</v>
      </c>
      <c r="F733" s="721" t="s">
        <v>715</v>
      </c>
      <c r="G733" s="1127">
        <v>63103724296</v>
      </c>
      <c r="H733" s="1128">
        <v>0</v>
      </c>
      <c r="I733" s="1128">
        <v>63103724295.709999</v>
      </c>
      <c r="J733" s="1128">
        <v>-0.29000091552734375</v>
      </c>
      <c r="K733" s="1128">
        <v>0</v>
      </c>
      <c r="L733" s="1128">
        <v>0</v>
      </c>
      <c r="M733" s="1128">
        <v>-0.29000091552734375</v>
      </c>
      <c r="N733" s="1129">
        <v>0</v>
      </c>
      <c r="O733" s="1128">
        <v>-0.29000091552734375</v>
      </c>
      <c r="P733" s="1127">
        <v>-0.10730033874511719</v>
      </c>
      <c r="Q733" s="1127">
        <v>0</v>
      </c>
      <c r="R733" s="1127">
        <v>0</v>
      </c>
      <c r="S733" s="1127">
        <v>0</v>
      </c>
      <c r="T733" s="1130">
        <v>0</v>
      </c>
      <c r="U733" s="1130">
        <v>0</v>
      </c>
      <c r="V733" s="1130">
        <v>0</v>
      </c>
      <c r="W733" s="1127">
        <v>0</v>
      </c>
      <c r="X733" s="1130">
        <v>-0.10730033874511719</v>
      </c>
      <c r="Y733" s="735">
        <v>0.37</v>
      </c>
      <c r="Z733" s="1131">
        <v>0</v>
      </c>
      <c r="AA733" s="1131">
        <v>-0.10730033874511719</v>
      </c>
      <c r="AB733" s="1131">
        <v>0</v>
      </c>
      <c r="AC733" s="1131">
        <v>-0.10730033874511719</v>
      </c>
      <c r="AD733" s="1131">
        <v>0</v>
      </c>
      <c r="AE733" s="1131">
        <v>0</v>
      </c>
      <c r="AF733" s="126"/>
      <c r="AG733" s="126"/>
      <c r="AH733" s="126"/>
      <c r="AI733" s="126"/>
      <c r="AJ733" s="126"/>
      <c r="AK733" s="126"/>
      <c r="AL733" s="126">
        <v>733</v>
      </c>
    </row>
    <row r="734" spans="1:38">
      <c r="A734" s="721" t="s">
        <v>1891</v>
      </c>
      <c r="B734" s="722">
        <v>14</v>
      </c>
      <c r="C734" s="722">
        <v>1410</v>
      </c>
      <c r="D734" s="722">
        <v>141015</v>
      </c>
      <c r="E734" s="721">
        <v>1410159702</v>
      </c>
      <c r="F734" s="721" t="s">
        <v>713</v>
      </c>
      <c r="G734" s="1127">
        <v>405182148725</v>
      </c>
      <c r="H734" s="1128">
        <v>0</v>
      </c>
      <c r="I734" s="1128">
        <v>405182148724.90002</v>
      </c>
      <c r="J734" s="1128">
        <v>-9.99755859375E-2</v>
      </c>
      <c r="K734" s="1128">
        <v>0</v>
      </c>
      <c r="L734" s="1128">
        <v>0</v>
      </c>
      <c r="M734" s="1128">
        <v>-9.99755859375E-2</v>
      </c>
      <c r="N734" s="1129">
        <v>0</v>
      </c>
      <c r="O734" s="1128">
        <v>-9.99755859375E-2</v>
      </c>
      <c r="P734" s="1127">
        <v>-3.6990966796874997E-2</v>
      </c>
      <c r="Q734" s="1127">
        <v>0</v>
      </c>
      <c r="R734" s="1127">
        <v>0</v>
      </c>
      <c r="S734" s="1127">
        <v>0</v>
      </c>
      <c r="T734" s="1130">
        <v>0</v>
      </c>
      <c r="U734" s="1130">
        <v>0</v>
      </c>
      <c r="V734" s="1130">
        <v>0</v>
      </c>
      <c r="W734" s="1127">
        <v>0</v>
      </c>
      <c r="X734" s="1130">
        <v>-3.6990966796874997E-2</v>
      </c>
      <c r="Y734" s="735">
        <v>0.36999999999999994</v>
      </c>
      <c r="Z734" s="1131">
        <v>0</v>
      </c>
      <c r="AA734" s="1131">
        <v>-3.6990966796874997E-2</v>
      </c>
      <c r="AB734" s="1131">
        <v>0</v>
      </c>
      <c r="AC734" s="1131">
        <v>-3.6990966796874997E-2</v>
      </c>
      <c r="AD734" s="1131">
        <v>0</v>
      </c>
      <c r="AE734" s="1131">
        <v>0</v>
      </c>
      <c r="AF734" s="126"/>
      <c r="AG734" s="126"/>
      <c r="AH734" s="126"/>
      <c r="AI734" s="126"/>
      <c r="AJ734" s="126"/>
      <c r="AK734" s="126"/>
      <c r="AL734" s="126">
        <v>734</v>
      </c>
    </row>
    <row r="735" spans="1:38">
      <c r="A735" s="721" t="s">
        <v>1891</v>
      </c>
      <c r="B735" s="722">
        <v>14</v>
      </c>
      <c r="C735" s="722">
        <v>1410</v>
      </c>
      <c r="D735" s="722">
        <v>141015</v>
      </c>
      <c r="E735" s="721">
        <v>1410159703</v>
      </c>
      <c r="F735" s="721" t="s">
        <v>4067</v>
      </c>
      <c r="G735" s="1127">
        <v>17459846</v>
      </c>
      <c r="H735" s="1128">
        <v>0</v>
      </c>
      <c r="I735" s="1128">
        <v>17459846</v>
      </c>
      <c r="J735" s="1128">
        <v>0</v>
      </c>
      <c r="K735" s="1128">
        <v>0</v>
      </c>
      <c r="L735" s="1128">
        <v>0</v>
      </c>
      <c r="M735" s="1128">
        <v>0</v>
      </c>
      <c r="N735" s="1129">
        <v>0</v>
      </c>
      <c r="O735" s="1128">
        <v>0</v>
      </c>
      <c r="P735" s="1127">
        <v>0</v>
      </c>
      <c r="Q735" s="1127">
        <v>0</v>
      </c>
      <c r="R735" s="1127">
        <v>0</v>
      </c>
      <c r="S735" s="1127">
        <v>0</v>
      </c>
      <c r="T735" s="1130">
        <v>0</v>
      </c>
      <c r="U735" s="1130">
        <v>0</v>
      </c>
      <c r="V735" s="1130">
        <v>0</v>
      </c>
      <c r="W735" s="1127">
        <v>0</v>
      </c>
      <c r="X735" s="1130">
        <v>0</v>
      </c>
      <c r="Y735" s="735">
        <v>0</v>
      </c>
      <c r="Z735" s="1131">
        <v>0</v>
      </c>
      <c r="AA735" s="1131">
        <v>0</v>
      </c>
      <c r="AB735" s="1131">
        <v>0</v>
      </c>
      <c r="AC735" s="1131">
        <v>0</v>
      </c>
      <c r="AD735" s="1131">
        <v>0</v>
      </c>
      <c r="AE735" s="1131">
        <v>0</v>
      </c>
      <c r="AF735" s="126"/>
      <c r="AG735" s="126"/>
      <c r="AH735" s="126"/>
      <c r="AI735" s="126"/>
      <c r="AJ735" s="126"/>
      <c r="AK735" s="126"/>
      <c r="AL735" s="126">
        <v>735</v>
      </c>
    </row>
    <row r="736" spans="1:38">
      <c r="A736" s="721" t="s">
        <v>1891</v>
      </c>
      <c r="B736" s="722">
        <v>14</v>
      </c>
      <c r="C736" s="722">
        <v>1410</v>
      </c>
      <c r="D736" s="722">
        <v>141015</v>
      </c>
      <c r="E736" s="721">
        <v>1410159704</v>
      </c>
      <c r="F736" s="721" t="s">
        <v>4068</v>
      </c>
      <c r="G736" s="1127">
        <v>152448606</v>
      </c>
      <c r="H736" s="1128">
        <v>0</v>
      </c>
      <c r="I736" s="1128">
        <v>152448606.27000001</v>
      </c>
      <c r="J736" s="1128">
        <v>0.27000001072883606</v>
      </c>
      <c r="K736" s="1128">
        <v>0</v>
      </c>
      <c r="L736" s="1128">
        <v>0.27000001072883606</v>
      </c>
      <c r="M736" s="1128">
        <v>0</v>
      </c>
      <c r="N736" s="1129">
        <v>0</v>
      </c>
      <c r="O736" s="1128">
        <v>0.27000001072883606</v>
      </c>
      <c r="P736" s="1127">
        <v>9.9900003969669346E-2</v>
      </c>
      <c r="Q736" s="1127">
        <v>0</v>
      </c>
      <c r="R736" s="1127">
        <v>0</v>
      </c>
      <c r="S736" s="1127">
        <v>0</v>
      </c>
      <c r="T736" s="1130">
        <v>0</v>
      </c>
      <c r="U736" s="1130">
        <v>0</v>
      </c>
      <c r="V736" s="1130">
        <v>0</v>
      </c>
      <c r="W736" s="1127">
        <v>0</v>
      </c>
      <c r="X736" s="1130">
        <v>9.9900003969669346E-2</v>
      </c>
      <c r="Y736" s="735">
        <v>0.37</v>
      </c>
      <c r="Z736" s="1131">
        <v>9.9900003969669346E-2</v>
      </c>
      <c r="AA736" s="1131">
        <v>0</v>
      </c>
      <c r="AB736" s="1131">
        <v>9.9899992942810059E-2</v>
      </c>
      <c r="AC736" s="1131">
        <v>0</v>
      </c>
      <c r="AD736" s="1131">
        <v>1.1026859286777935E-8</v>
      </c>
      <c r="AE736" s="1131">
        <v>0</v>
      </c>
      <c r="AF736" s="126"/>
      <c r="AG736" s="126"/>
      <c r="AH736" s="126"/>
      <c r="AI736" s="126"/>
      <c r="AJ736" s="126"/>
      <c r="AK736" s="126"/>
      <c r="AL736" s="126">
        <v>736</v>
      </c>
    </row>
    <row r="737" spans="1:38">
      <c r="A737" s="721" t="s">
        <v>1891</v>
      </c>
      <c r="B737" s="722">
        <v>14</v>
      </c>
      <c r="C737" s="722">
        <v>1410</v>
      </c>
      <c r="D737" s="722">
        <v>141015</v>
      </c>
      <c r="E737" s="721">
        <v>1410159705</v>
      </c>
      <c r="F737" s="721" t="s">
        <v>4069</v>
      </c>
      <c r="G737" s="1127">
        <v>51213103260</v>
      </c>
      <c r="H737" s="1128">
        <v>0</v>
      </c>
      <c r="I737" s="1128">
        <v>51213103259.999992</v>
      </c>
      <c r="J737" s="1128">
        <v>0</v>
      </c>
      <c r="K737" s="1128">
        <v>0</v>
      </c>
      <c r="L737" s="1128">
        <v>0</v>
      </c>
      <c r="M737" s="1128">
        <v>0</v>
      </c>
      <c r="N737" s="1129">
        <v>0</v>
      </c>
      <c r="O737" s="1128">
        <v>0</v>
      </c>
      <c r="P737" s="1127">
        <v>0</v>
      </c>
      <c r="Q737" s="1127">
        <v>0</v>
      </c>
      <c r="R737" s="1127">
        <v>0</v>
      </c>
      <c r="S737" s="1127">
        <v>0</v>
      </c>
      <c r="T737" s="1130">
        <v>0</v>
      </c>
      <c r="U737" s="1130">
        <v>0</v>
      </c>
      <c r="V737" s="1130">
        <v>0</v>
      </c>
      <c r="W737" s="1127">
        <v>0</v>
      </c>
      <c r="X737" s="1130">
        <v>0</v>
      </c>
      <c r="Y737" s="735">
        <v>0</v>
      </c>
      <c r="Z737" s="1131">
        <v>0</v>
      </c>
      <c r="AA737" s="1131">
        <v>0</v>
      </c>
      <c r="AB737" s="1131">
        <v>0</v>
      </c>
      <c r="AC737" s="1131">
        <v>0</v>
      </c>
      <c r="AD737" s="1131">
        <v>0</v>
      </c>
      <c r="AE737" s="1131">
        <v>0</v>
      </c>
      <c r="AF737" s="126"/>
      <c r="AG737" s="126"/>
      <c r="AH737" s="126"/>
      <c r="AI737" s="126"/>
      <c r="AJ737" s="126"/>
      <c r="AK737" s="126"/>
      <c r="AL737" s="126">
        <v>737</v>
      </c>
    </row>
    <row r="738" spans="1:38">
      <c r="A738" s="721" t="s">
        <v>1891</v>
      </c>
      <c r="B738" s="722">
        <v>14</v>
      </c>
      <c r="C738" s="722">
        <v>1410</v>
      </c>
      <c r="D738" s="722">
        <v>141015</v>
      </c>
      <c r="E738" s="721">
        <v>1410159706</v>
      </c>
      <c r="F738" s="721" t="s">
        <v>716</v>
      </c>
      <c r="G738" s="1127">
        <v>0</v>
      </c>
      <c r="H738" s="1128">
        <v>0</v>
      </c>
      <c r="I738" s="1128">
        <v>0</v>
      </c>
      <c r="J738" s="1128">
        <v>0</v>
      </c>
      <c r="K738" s="1128">
        <v>0</v>
      </c>
      <c r="L738" s="1128">
        <v>0</v>
      </c>
      <c r="M738" s="1128">
        <v>0</v>
      </c>
      <c r="N738" s="1129">
        <v>0</v>
      </c>
      <c r="O738" s="1128">
        <v>0</v>
      </c>
      <c r="P738" s="1127">
        <v>0</v>
      </c>
      <c r="Q738" s="1127">
        <v>0</v>
      </c>
      <c r="R738" s="1127">
        <v>0</v>
      </c>
      <c r="S738" s="1127">
        <v>0</v>
      </c>
      <c r="T738" s="1130">
        <v>0</v>
      </c>
      <c r="U738" s="1130">
        <v>0</v>
      </c>
      <c r="V738" s="1130">
        <v>0</v>
      </c>
      <c r="W738" s="1127">
        <v>0</v>
      </c>
      <c r="X738" s="1130">
        <v>0</v>
      </c>
      <c r="Y738" s="735">
        <v>0</v>
      </c>
      <c r="Z738" s="1131">
        <v>0</v>
      </c>
      <c r="AA738" s="1131">
        <v>0</v>
      </c>
      <c r="AB738" s="1131">
        <v>0</v>
      </c>
      <c r="AC738" s="1131">
        <v>0</v>
      </c>
      <c r="AD738" s="1131">
        <v>0</v>
      </c>
      <c r="AE738" s="1131">
        <v>0</v>
      </c>
      <c r="AF738" s="126"/>
      <c r="AG738" s="126"/>
      <c r="AH738" s="126"/>
      <c r="AI738" s="126"/>
      <c r="AJ738" s="126"/>
      <c r="AK738" s="126"/>
      <c r="AL738" s="126">
        <v>738</v>
      </c>
    </row>
    <row r="739" spans="1:38">
      <c r="A739" s="721" t="s">
        <v>1891</v>
      </c>
      <c r="B739" s="722">
        <v>14</v>
      </c>
      <c r="C739" s="722">
        <v>1410</v>
      </c>
      <c r="D739" s="722">
        <v>141015</v>
      </c>
      <c r="E739" s="721">
        <v>1410159707</v>
      </c>
      <c r="F739" s="721" t="s">
        <v>717</v>
      </c>
      <c r="G739" s="1127">
        <v>86687768</v>
      </c>
      <c r="H739" s="1128">
        <v>0</v>
      </c>
      <c r="I739" s="1128">
        <v>86687768</v>
      </c>
      <c r="J739" s="1128">
        <v>0</v>
      </c>
      <c r="K739" s="1128">
        <v>0</v>
      </c>
      <c r="L739" s="1128">
        <v>0</v>
      </c>
      <c r="M739" s="1128">
        <v>0</v>
      </c>
      <c r="N739" s="1129">
        <v>0</v>
      </c>
      <c r="O739" s="1128">
        <v>0</v>
      </c>
      <c r="P739" s="1127">
        <v>0</v>
      </c>
      <c r="Q739" s="1127">
        <v>0</v>
      </c>
      <c r="R739" s="1127">
        <v>0</v>
      </c>
      <c r="S739" s="1127">
        <v>0</v>
      </c>
      <c r="T739" s="1130">
        <v>0</v>
      </c>
      <c r="U739" s="1130">
        <v>0</v>
      </c>
      <c r="V739" s="1130">
        <v>0</v>
      </c>
      <c r="W739" s="1127">
        <v>0</v>
      </c>
      <c r="X739" s="1130">
        <v>0</v>
      </c>
      <c r="Y739" s="735">
        <v>0</v>
      </c>
      <c r="Z739" s="1131">
        <v>0</v>
      </c>
      <c r="AA739" s="1131">
        <v>0</v>
      </c>
      <c r="AB739" s="1131">
        <v>0</v>
      </c>
      <c r="AC739" s="1131">
        <v>0</v>
      </c>
      <c r="AD739" s="1131">
        <v>0</v>
      </c>
      <c r="AE739" s="1131">
        <v>0</v>
      </c>
      <c r="AF739" s="126"/>
      <c r="AG739" s="126"/>
      <c r="AH739" s="126"/>
      <c r="AI739" s="126"/>
      <c r="AJ739" s="126"/>
      <c r="AK739" s="126"/>
      <c r="AL739" s="126">
        <v>739</v>
      </c>
    </row>
    <row r="740" spans="1:38">
      <c r="A740" s="721" t="s">
        <v>1852</v>
      </c>
      <c r="B740" s="722">
        <v>14</v>
      </c>
      <c r="C740" s="722">
        <v>1410</v>
      </c>
      <c r="D740" s="722">
        <v>141015</v>
      </c>
      <c r="E740" s="721">
        <v>1410159718</v>
      </c>
      <c r="F740" s="721" t="s">
        <v>4070</v>
      </c>
      <c r="G740" s="1127">
        <v>0</v>
      </c>
      <c r="H740" s="1128">
        <v>0</v>
      </c>
      <c r="I740" s="1128">
        <v>0</v>
      </c>
      <c r="J740" s="1128">
        <v>0</v>
      </c>
      <c r="K740" s="1128">
        <v>0</v>
      </c>
      <c r="L740" s="1128">
        <v>0</v>
      </c>
      <c r="M740" s="1128">
        <v>0</v>
      </c>
      <c r="N740" s="1129">
        <v>0</v>
      </c>
      <c r="O740" s="1128">
        <v>0</v>
      </c>
      <c r="P740" s="1127">
        <v>0</v>
      </c>
      <c r="Q740" s="1127">
        <v>0</v>
      </c>
      <c r="R740" s="1127">
        <v>0</v>
      </c>
      <c r="S740" s="1127">
        <v>0</v>
      </c>
      <c r="T740" s="1130">
        <v>0</v>
      </c>
      <c r="U740" s="1130">
        <v>0</v>
      </c>
      <c r="V740" s="1130">
        <v>0</v>
      </c>
      <c r="W740" s="1127">
        <v>0</v>
      </c>
      <c r="X740" s="1130">
        <v>0</v>
      </c>
      <c r="Y740" s="735">
        <v>0</v>
      </c>
      <c r="Z740" s="1131">
        <v>0</v>
      </c>
      <c r="AA740" s="1131">
        <v>0</v>
      </c>
      <c r="AB740" s="1131">
        <v>0</v>
      </c>
      <c r="AC740" s="1131">
        <v>0</v>
      </c>
      <c r="AD740" s="1131">
        <v>0</v>
      </c>
      <c r="AE740" s="1131">
        <v>0</v>
      </c>
      <c r="AF740" s="126"/>
      <c r="AG740" s="126"/>
      <c r="AH740" s="126"/>
      <c r="AI740" s="126"/>
      <c r="AJ740" s="126"/>
      <c r="AK740" s="126"/>
      <c r="AL740" s="126">
        <v>740</v>
      </c>
    </row>
    <row r="741" spans="1:38">
      <c r="A741" s="721" t="s">
        <v>1891</v>
      </c>
      <c r="B741" s="722">
        <v>14</v>
      </c>
      <c r="C741" s="722">
        <v>1410</v>
      </c>
      <c r="D741" s="722">
        <v>141015</v>
      </c>
      <c r="E741" s="721">
        <v>1410159720</v>
      </c>
      <c r="F741" s="721" t="s">
        <v>4071</v>
      </c>
      <c r="G741" s="1127">
        <v>573634276</v>
      </c>
      <c r="H741" s="1128">
        <v>0</v>
      </c>
      <c r="I741" s="1128">
        <v>573634275.5</v>
      </c>
      <c r="J741" s="1128">
        <v>-0.5</v>
      </c>
      <c r="K741" s="1128">
        <v>0</v>
      </c>
      <c r="L741" s="1128">
        <v>0</v>
      </c>
      <c r="M741" s="1128">
        <v>-0.5</v>
      </c>
      <c r="N741" s="1129">
        <v>0</v>
      </c>
      <c r="O741" s="1128">
        <v>-0.5</v>
      </c>
      <c r="P741" s="1127">
        <v>-0.185</v>
      </c>
      <c r="Q741" s="1127">
        <v>0</v>
      </c>
      <c r="R741" s="1127">
        <v>0</v>
      </c>
      <c r="S741" s="1127">
        <v>0</v>
      </c>
      <c r="T741" s="1130">
        <v>0</v>
      </c>
      <c r="U741" s="1130">
        <v>0</v>
      </c>
      <c r="V741" s="1130">
        <v>0</v>
      </c>
      <c r="W741" s="1127">
        <v>0</v>
      </c>
      <c r="X741" s="1130">
        <v>-0.185</v>
      </c>
      <c r="Y741" s="735">
        <v>0.37</v>
      </c>
      <c r="Z741" s="1131">
        <v>0</v>
      </c>
      <c r="AA741" s="1131">
        <v>-0.185</v>
      </c>
      <c r="AB741" s="1131">
        <v>0</v>
      </c>
      <c r="AC741" s="1131">
        <v>-0.185</v>
      </c>
      <c r="AD741" s="1131">
        <v>0</v>
      </c>
      <c r="AE741" s="1131">
        <v>0</v>
      </c>
      <c r="AF741" s="126"/>
      <c r="AG741" s="126"/>
      <c r="AH741" s="126"/>
      <c r="AI741" s="126"/>
      <c r="AJ741" s="126"/>
      <c r="AK741" s="126"/>
      <c r="AL741" s="126">
        <v>741</v>
      </c>
    </row>
    <row r="742" spans="1:38">
      <c r="A742" s="721" t="s">
        <v>1891</v>
      </c>
      <c r="B742" s="722">
        <v>14</v>
      </c>
      <c r="C742" s="722">
        <v>1410</v>
      </c>
      <c r="D742" s="722">
        <v>141015</v>
      </c>
      <c r="E742" s="721">
        <v>1410159721</v>
      </c>
      <c r="F742" s="721" t="s">
        <v>4072</v>
      </c>
      <c r="G742" s="1127">
        <v>321435159</v>
      </c>
      <c r="H742" s="1128">
        <v>0</v>
      </c>
      <c r="I742" s="1128">
        <v>321435159.10000002</v>
      </c>
      <c r="J742" s="1128">
        <v>0.10000002384185791</v>
      </c>
      <c r="K742" s="1128">
        <v>0</v>
      </c>
      <c r="L742" s="1128">
        <v>0.10000002384185791</v>
      </c>
      <c r="M742" s="1128">
        <v>0</v>
      </c>
      <c r="N742" s="1129">
        <v>0</v>
      </c>
      <c r="O742" s="1128">
        <v>0.10000002384185791</v>
      </c>
      <c r="P742" s="1127">
        <v>3.7000008821487428E-2</v>
      </c>
      <c r="Q742" s="1127">
        <v>0</v>
      </c>
      <c r="R742" s="1127">
        <v>0</v>
      </c>
      <c r="S742" s="1127">
        <v>0</v>
      </c>
      <c r="T742" s="1130">
        <v>0</v>
      </c>
      <c r="U742" s="1130">
        <v>0</v>
      </c>
      <c r="V742" s="1130">
        <v>0</v>
      </c>
      <c r="W742" s="1127">
        <v>0</v>
      </c>
      <c r="X742" s="1130">
        <v>3.7000008821487428E-2</v>
      </c>
      <c r="Y742" s="735">
        <v>0.37</v>
      </c>
      <c r="Z742" s="1131">
        <v>3.7000008821487428E-2</v>
      </c>
      <c r="AA742" s="1131">
        <v>0</v>
      </c>
      <c r="AB742" s="1131">
        <v>3.7000008821487428E-2</v>
      </c>
      <c r="AC742" s="1131">
        <v>0</v>
      </c>
      <c r="AD742" s="1131">
        <v>0</v>
      </c>
      <c r="AE742" s="1131">
        <v>0</v>
      </c>
      <c r="AF742" s="126"/>
      <c r="AG742" s="126"/>
      <c r="AH742" s="126"/>
      <c r="AI742" s="126"/>
      <c r="AJ742" s="126"/>
      <c r="AK742" s="126"/>
      <c r="AL742" s="126">
        <v>742</v>
      </c>
    </row>
    <row r="743" spans="1:38">
      <c r="A743" s="721" t="s">
        <v>1891</v>
      </c>
      <c r="B743" s="722">
        <v>14</v>
      </c>
      <c r="C743" s="722">
        <v>1410</v>
      </c>
      <c r="D743" s="722">
        <v>141015</v>
      </c>
      <c r="E743" s="721">
        <v>1410159722</v>
      </c>
      <c r="F743" s="721" t="s">
        <v>718</v>
      </c>
      <c r="G743" s="1127">
        <v>838172</v>
      </c>
      <c r="H743" s="1128">
        <v>0</v>
      </c>
      <c r="I743" s="1128">
        <v>838172</v>
      </c>
      <c r="J743" s="1128">
        <v>0</v>
      </c>
      <c r="K743" s="1128">
        <v>0</v>
      </c>
      <c r="L743" s="1128">
        <v>0</v>
      </c>
      <c r="M743" s="1128">
        <v>0</v>
      </c>
      <c r="N743" s="1129">
        <v>0</v>
      </c>
      <c r="O743" s="1128">
        <v>0</v>
      </c>
      <c r="P743" s="1127">
        <v>0</v>
      </c>
      <c r="Q743" s="1127">
        <v>0</v>
      </c>
      <c r="R743" s="1127">
        <v>0</v>
      </c>
      <c r="S743" s="1127">
        <v>0</v>
      </c>
      <c r="T743" s="1130">
        <v>0</v>
      </c>
      <c r="U743" s="1130">
        <v>0</v>
      </c>
      <c r="V743" s="1130">
        <v>0</v>
      </c>
      <c r="W743" s="1127">
        <v>0</v>
      </c>
      <c r="X743" s="1130">
        <v>0</v>
      </c>
      <c r="Y743" s="735">
        <v>0</v>
      </c>
      <c r="Z743" s="1131">
        <v>0</v>
      </c>
      <c r="AA743" s="1131">
        <v>0</v>
      </c>
      <c r="AB743" s="1131">
        <v>0</v>
      </c>
      <c r="AC743" s="1131">
        <v>0</v>
      </c>
      <c r="AD743" s="1131">
        <v>0</v>
      </c>
      <c r="AE743" s="1131">
        <v>0</v>
      </c>
      <c r="AF743" s="126"/>
      <c r="AG743" s="126"/>
      <c r="AH743" s="126"/>
      <c r="AI743" s="126"/>
      <c r="AJ743" s="126"/>
      <c r="AK743" s="126"/>
      <c r="AL743" s="126">
        <v>743</v>
      </c>
    </row>
    <row r="744" spans="1:38">
      <c r="A744" s="721" t="s">
        <v>1852</v>
      </c>
      <c r="B744" s="722">
        <v>14</v>
      </c>
      <c r="C744" s="722">
        <v>1410</v>
      </c>
      <c r="D744" s="722">
        <v>141015</v>
      </c>
      <c r="E744" s="721">
        <v>1410159723</v>
      </c>
      <c r="F744" s="721" t="s">
        <v>4073</v>
      </c>
      <c r="G744" s="1127">
        <v>11515577</v>
      </c>
      <c r="H744" s="1128">
        <v>0</v>
      </c>
      <c r="I744" s="1128">
        <v>11515577</v>
      </c>
      <c r="J744" s="1128">
        <v>0</v>
      </c>
      <c r="K744" s="1128">
        <v>0</v>
      </c>
      <c r="L744" s="1128">
        <v>0</v>
      </c>
      <c r="M744" s="1128">
        <v>0</v>
      </c>
      <c r="N744" s="1129">
        <v>0</v>
      </c>
      <c r="O744" s="1128">
        <v>0</v>
      </c>
      <c r="P744" s="1127">
        <v>0</v>
      </c>
      <c r="Q744" s="1127">
        <v>0</v>
      </c>
      <c r="R744" s="1127">
        <v>0</v>
      </c>
      <c r="S744" s="1127">
        <v>0</v>
      </c>
      <c r="T744" s="1130">
        <v>0</v>
      </c>
      <c r="U744" s="1130">
        <v>0</v>
      </c>
      <c r="V744" s="1130">
        <v>0</v>
      </c>
      <c r="W744" s="1127">
        <v>0</v>
      </c>
      <c r="X744" s="1130">
        <v>0</v>
      </c>
      <c r="Y744" s="735">
        <v>0</v>
      </c>
      <c r="Z744" s="1131">
        <v>0</v>
      </c>
      <c r="AA744" s="1131">
        <v>0</v>
      </c>
      <c r="AB744" s="1131">
        <v>0</v>
      </c>
      <c r="AC744" s="1131">
        <v>0</v>
      </c>
      <c r="AD744" s="1131">
        <v>0</v>
      </c>
      <c r="AE744" s="1131">
        <v>0</v>
      </c>
      <c r="AF744" s="126"/>
      <c r="AG744" s="126"/>
      <c r="AH744" s="126"/>
      <c r="AI744" s="126"/>
      <c r="AJ744" s="126"/>
      <c r="AK744" s="126"/>
      <c r="AL744" s="126">
        <v>744</v>
      </c>
    </row>
    <row r="745" spans="1:38">
      <c r="A745" s="721" t="s">
        <v>1891</v>
      </c>
      <c r="B745" s="722">
        <v>14</v>
      </c>
      <c r="C745" s="722">
        <v>1410</v>
      </c>
      <c r="D745" s="722">
        <v>141015</v>
      </c>
      <c r="E745" s="721">
        <v>1410159724</v>
      </c>
      <c r="F745" s="721" t="s">
        <v>4074</v>
      </c>
      <c r="G745" s="1127">
        <v>120148001</v>
      </c>
      <c r="H745" s="1128">
        <v>0</v>
      </c>
      <c r="I745" s="1128">
        <v>120148000.73</v>
      </c>
      <c r="J745" s="1128">
        <v>-0.26999999582767487</v>
      </c>
      <c r="K745" s="1128">
        <v>0</v>
      </c>
      <c r="L745" s="1128">
        <v>0</v>
      </c>
      <c r="M745" s="1128">
        <v>-0.26999999582767487</v>
      </c>
      <c r="N745" s="1129">
        <v>0</v>
      </c>
      <c r="O745" s="1128">
        <v>-0.26999999582767487</v>
      </c>
      <c r="P745" s="1127">
        <v>-9.9899998456239703E-2</v>
      </c>
      <c r="Q745" s="1127">
        <v>0</v>
      </c>
      <c r="R745" s="1127">
        <v>0</v>
      </c>
      <c r="S745" s="1127">
        <v>0</v>
      </c>
      <c r="T745" s="1130">
        <v>0</v>
      </c>
      <c r="U745" s="1130">
        <v>0</v>
      </c>
      <c r="V745" s="1130">
        <v>0</v>
      </c>
      <c r="W745" s="1127">
        <v>0</v>
      </c>
      <c r="X745" s="1130">
        <v>-9.9899998456239703E-2</v>
      </c>
      <c r="Y745" s="735">
        <v>0.37</v>
      </c>
      <c r="Z745" s="1131">
        <v>0</v>
      </c>
      <c r="AA745" s="1131">
        <v>-9.9899998456239703E-2</v>
      </c>
      <c r="AB745" s="1131">
        <v>0</v>
      </c>
      <c r="AC745" s="1131">
        <v>-9.9899998456239703E-2</v>
      </c>
      <c r="AD745" s="1131">
        <v>0</v>
      </c>
      <c r="AE745" s="1131">
        <v>0</v>
      </c>
      <c r="AF745" s="126"/>
      <c r="AG745" s="126"/>
      <c r="AH745" s="126"/>
      <c r="AI745" s="126"/>
      <c r="AJ745" s="126"/>
      <c r="AK745" s="126"/>
      <c r="AL745" s="126">
        <v>745</v>
      </c>
    </row>
    <row r="746" spans="1:38">
      <c r="A746" s="721" t="s">
        <v>1852</v>
      </c>
      <c r="B746" s="722">
        <v>14</v>
      </c>
      <c r="C746" s="722">
        <v>1410</v>
      </c>
      <c r="D746" s="722">
        <v>141015</v>
      </c>
      <c r="E746" s="721">
        <v>1410159728</v>
      </c>
      <c r="F746" s="721" t="s">
        <v>719</v>
      </c>
      <c r="G746" s="1127">
        <v>36503781462</v>
      </c>
      <c r="H746" s="1128">
        <v>0</v>
      </c>
      <c r="I746" s="1128">
        <v>36506506756.999992</v>
      </c>
      <c r="J746" s="1128">
        <v>2725295</v>
      </c>
      <c r="K746" s="1128">
        <v>0</v>
      </c>
      <c r="L746" s="1128">
        <v>2725295</v>
      </c>
      <c r="M746" s="1128">
        <v>0</v>
      </c>
      <c r="N746" s="1129">
        <v>0</v>
      </c>
      <c r="O746" s="1128">
        <v>2725295</v>
      </c>
      <c r="P746" s="1127">
        <v>1008359.15</v>
      </c>
      <c r="Q746" s="1127">
        <v>0</v>
      </c>
      <c r="R746" s="1127">
        <v>0</v>
      </c>
      <c r="S746" s="1127">
        <v>0</v>
      </c>
      <c r="T746" s="1130">
        <v>0</v>
      </c>
      <c r="U746" s="1130">
        <v>0</v>
      </c>
      <c r="V746" s="1130">
        <v>0</v>
      </c>
      <c r="W746" s="1127">
        <v>0</v>
      </c>
      <c r="X746" s="1130">
        <v>1008359.15</v>
      </c>
      <c r="Y746" s="735">
        <v>0.37</v>
      </c>
      <c r="Z746" s="1131">
        <v>1008359.15</v>
      </c>
      <c r="AA746" s="1131">
        <v>0</v>
      </c>
      <c r="AB746" s="1131">
        <v>507280.36</v>
      </c>
      <c r="AC746" s="1131">
        <v>0</v>
      </c>
      <c r="AD746" s="1131">
        <v>501078.79000000004</v>
      </c>
      <c r="AE746" s="1131">
        <v>0</v>
      </c>
      <c r="AF746" s="126"/>
      <c r="AG746" s="126"/>
      <c r="AH746" s="126"/>
      <c r="AI746" s="126"/>
      <c r="AJ746" s="126"/>
      <c r="AK746" s="126"/>
      <c r="AL746" s="126">
        <v>746</v>
      </c>
    </row>
    <row r="747" spans="1:38">
      <c r="A747" s="721" t="s">
        <v>1852</v>
      </c>
      <c r="B747" s="722">
        <v>14</v>
      </c>
      <c r="C747" s="722">
        <v>1410</v>
      </c>
      <c r="D747" s="722">
        <v>141015</v>
      </c>
      <c r="E747" s="721">
        <v>1410159800</v>
      </c>
      <c r="F747" s="721" t="s">
        <v>4063</v>
      </c>
      <c r="G747" s="1127">
        <v>952674375</v>
      </c>
      <c r="H747" s="1128">
        <v>0</v>
      </c>
      <c r="I747" s="1128">
        <v>952674374.5</v>
      </c>
      <c r="J747" s="1128">
        <v>-0.5</v>
      </c>
      <c r="K747" s="1128">
        <v>0</v>
      </c>
      <c r="L747" s="1128">
        <v>0</v>
      </c>
      <c r="M747" s="1128">
        <v>-0.5</v>
      </c>
      <c r="N747" s="1129">
        <v>0</v>
      </c>
      <c r="O747" s="1128">
        <v>-0.5</v>
      </c>
      <c r="P747" s="1127">
        <v>-0.185</v>
      </c>
      <c r="Q747" s="1127">
        <v>0</v>
      </c>
      <c r="R747" s="1127">
        <v>0</v>
      </c>
      <c r="S747" s="1127">
        <v>0</v>
      </c>
      <c r="T747" s="1130">
        <v>0</v>
      </c>
      <c r="U747" s="1130">
        <v>0</v>
      </c>
      <c r="V747" s="1130">
        <v>0</v>
      </c>
      <c r="W747" s="1127">
        <v>0</v>
      </c>
      <c r="X747" s="1130">
        <v>-0.185</v>
      </c>
      <c r="Y747" s="735">
        <v>0.37</v>
      </c>
      <c r="Z747" s="1131">
        <v>0</v>
      </c>
      <c r="AA747" s="1131">
        <v>-0.185</v>
      </c>
      <c r="AB747" s="1131">
        <v>0.13690000176429748</v>
      </c>
      <c r="AC747" s="1131">
        <v>0</v>
      </c>
      <c r="AD747" s="1131">
        <v>-0.13690000176429748</v>
      </c>
      <c r="AE747" s="1131">
        <v>-0.185</v>
      </c>
      <c r="AF747" s="126"/>
      <c r="AG747" s="126"/>
      <c r="AH747" s="126"/>
      <c r="AI747" s="126"/>
      <c r="AJ747" s="126"/>
      <c r="AK747" s="126"/>
      <c r="AL747" s="126">
        <v>747</v>
      </c>
    </row>
    <row r="748" spans="1:38">
      <c r="A748" s="721" t="s">
        <v>1852</v>
      </c>
      <c r="B748" s="722">
        <v>14</v>
      </c>
      <c r="C748" s="722">
        <v>1410</v>
      </c>
      <c r="D748" s="722">
        <v>141015</v>
      </c>
      <c r="E748" s="721">
        <v>1410159801</v>
      </c>
      <c r="F748" s="721" t="s">
        <v>720</v>
      </c>
      <c r="G748" s="1127">
        <v>575356333</v>
      </c>
      <c r="H748" s="1128">
        <v>0</v>
      </c>
      <c r="I748" s="1128">
        <v>575356333.25</v>
      </c>
      <c r="J748" s="1128">
        <v>0.25</v>
      </c>
      <c r="K748" s="1128">
        <v>0</v>
      </c>
      <c r="L748" s="1128">
        <v>0.25</v>
      </c>
      <c r="M748" s="1128">
        <v>0</v>
      </c>
      <c r="N748" s="1129">
        <v>0</v>
      </c>
      <c r="O748" s="1128">
        <v>0.25</v>
      </c>
      <c r="P748" s="1127">
        <v>9.2499999999999999E-2</v>
      </c>
      <c r="Q748" s="1127">
        <v>0</v>
      </c>
      <c r="R748" s="1127">
        <v>0</v>
      </c>
      <c r="S748" s="1127">
        <v>0</v>
      </c>
      <c r="T748" s="1130">
        <v>0</v>
      </c>
      <c r="U748" s="1130">
        <v>0</v>
      </c>
      <c r="V748" s="1130">
        <v>0</v>
      </c>
      <c r="W748" s="1127">
        <v>0</v>
      </c>
      <c r="X748" s="1130">
        <v>9.2499999999999999E-2</v>
      </c>
      <c r="Y748" s="735">
        <v>0.37</v>
      </c>
      <c r="Z748" s="1131">
        <v>9.2499999999999999E-2</v>
      </c>
      <c r="AA748" s="1131">
        <v>0</v>
      </c>
      <c r="AB748" s="1131">
        <v>0</v>
      </c>
      <c r="AC748" s="1131">
        <v>-0.16279999911785126</v>
      </c>
      <c r="AD748" s="1131">
        <v>9.2499999999999999E-2</v>
      </c>
      <c r="AE748" s="1131">
        <v>0.16279999911785126</v>
      </c>
      <c r="AF748" s="126"/>
      <c r="AG748" s="126"/>
      <c r="AH748" s="126"/>
      <c r="AI748" s="126"/>
      <c r="AJ748" s="126"/>
      <c r="AK748" s="126"/>
      <c r="AL748" s="126">
        <v>748</v>
      </c>
    </row>
    <row r="749" spans="1:38">
      <c r="A749" s="721" t="s">
        <v>1852</v>
      </c>
      <c r="B749" s="722">
        <v>14</v>
      </c>
      <c r="C749" s="722">
        <v>1410</v>
      </c>
      <c r="D749" s="722">
        <v>141015</v>
      </c>
      <c r="E749" s="721">
        <v>1410159802</v>
      </c>
      <c r="F749" s="721" t="s">
        <v>705</v>
      </c>
      <c r="G749" s="1127">
        <v>14522378667</v>
      </c>
      <c r="H749" s="1128">
        <v>0</v>
      </c>
      <c r="I749" s="1128">
        <v>14522378667.219999</v>
      </c>
      <c r="J749" s="1128">
        <v>0.21999931335449219</v>
      </c>
      <c r="K749" s="1128">
        <v>0</v>
      </c>
      <c r="L749" s="1128">
        <v>0.21999931335449219</v>
      </c>
      <c r="M749" s="1128">
        <v>0</v>
      </c>
      <c r="N749" s="1129">
        <v>0</v>
      </c>
      <c r="O749" s="1128">
        <v>0.21999931335449219</v>
      </c>
      <c r="P749" s="1127">
        <v>8.1399745941162102E-2</v>
      </c>
      <c r="Q749" s="1127">
        <v>0</v>
      </c>
      <c r="R749" s="1127">
        <v>0</v>
      </c>
      <c r="S749" s="1127">
        <v>0</v>
      </c>
      <c r="T749" s="1130">
        <v>0</v>
      </c>
      <c r="U749" s="1130">
        <v>0</v>
      </c>
      <c r="V749" s="1130">
        <v>0</v>
      </c>
      <c r="W749" s="1127">
        <v>0</v>
      </c>
      <c r="X749" s="1130">
        <v>8.1399745941162102E-2</v>
      </c>
      <c r="Y749" s="735">
        <v>0.36999999999999994</v>
      </c>
      <c r="Z749" s="1131">
        <v>8.1399745941162102E-2</v>
      </c>
      <c r="AA749" s="1131">
        <v>0</v>
      </c>
      <c r="AB749" s="1131">
        <v>0</v>
      </c>
      <c r="AC749" s="1131">
        <v>-6.2899322509765626E-2</v>
      </c>
      <c r="AD749" s="1131">
        <v>8.1399745941162102E-2</v>
      </c>
      <c r="AE749" s="1131">
        <v>6.2899322509765626E-2</v>
      </c>
      <c r="AF749" s="126"/>
      <c r="AG749" s="126"/>
      <c r="AH749" s="126"/>
      <c r="AI749" s="126"/>
      <c r="AJ749" s="126"/>
      <c r="AK749" s="126"/>
      <c r="AL749" s="126">
        <v>749</v>
      </c>
    </row>
    <row r="750" spans="1:38">
      <c r="A750" s="721" t="s">
        <v>1852</v>
      </c>
      <c r="B750" s="722">
        <v>14</v>
      </c>
      <c r="C750" s="722">
        <v>1410</v>
      </c>
      <c r="D750" s="722">
        <v>141015</v>
      </c>
      <c r="E750" s="721">
        <v>1410159803</v>
      </c>
      <c r="F750" s="721" t="s">
        <v>706</v>
      </c>
      <c r="G750" s="1127">
        <v>-1727617796</v>
      </c>
      <c r="H750" s="1128">
        <v>0</v>
      </c>
      <c r="I750" s="1128">
        <v>-1727617795.9100001</v>
      </c>
      <c r="J750" s="1128">
        <v>8.9999914169311523E-2</v>
      </c>
      <c r="K750" s="1128">
        <v>0</v>
      </c>
      <c r="L750" s="1128">
        <v>8.9999914169311523E-2</v>
      </c>
      <c r="M750" s="1128">
        <v>0</v>
      </c>
      <c r="N750" s="1129">
        <v>0</v>
      </c>
      <c r="O750" s="1128">
        <v>8.9999914169311523E-2</v>
      </c>
      <c r="P750" s="1127">
        <v>3.3299968242645264E-2</v>
      </c>
      <c r="Q750" s="1127">
        <v>0</v>
      </c>
      <c r="R750" s="1127">
        <v>0</v>
      </c>
      <c r="S750" s="1127">
        <v>0</v>
      </c>
      <c r="T750" s="1130">
        <v>0</v>
      </c>
      <c r="U750" s="1130">
        <v>0</v>
      </c>
      <c r="V750" s="1130">
        <v>0</v>
      </c>
      <c r="W750" s="1127">
        <v>0</v>
      </c>
      <c r="X750" s="1130">
        <v>3.3299968242645264E-2</v>
      </c>
      <c r="Y750" s="735">
        <v>0.37</v>
      </c>
      <c r="Z750" s="1131">
        <v>3.3299968242645264E-2</v>
      </c>
      <c r="AA750" s="1131">
        <v>0</v>
      </c>
      <c r="AB750" s="1131">
        <v>0</v>
      </c>
      <c r="AC750" s="1131">
        <v>0</v>
      </c>
      <c r="AD750" s="1131">
        <v>3.3299968242645264E-2</v>
      </c>
      <c r="AE750" s="1131">
        <v>0</v>
      </c>
      <c r="AF750" s="126"/>
      <c r="AG750" s="126"/>
      <c r="AH750" s="126"/>
      <c r="AI750" s="126"/>
      <c r="AJ750" s="126"/>
      <c r="AK750" s="126"/>
      <c r="AL750" s="126">
        <v>750</v>
      </c>
    </row>
    <row r="751" spans="1:38">
      <c r="A751" s="721" t="s">
        <v>1852</v>
      </c>
      <c r="B751" s="722">
        <v>14</v>
      </c>
      <c r="C751" s="722">
        <v>1410</v>
      </c>
      <c r="D751" s="722">
        <v>141015</v>
      </c>
      <c r="E751" s="721">
        <v>1410159805</v>
      </c>
      <c r="F751" s="721" t="s">
        <v>712</v>
      </c>
      <c r="G751" s="1127">
        <v>36814091958</v>
      </c>
      <c r="H751" s="1128">
        <v>0</v>
      </c>
      <c r="I751" s="1128">
        <v>36814091958.120003</v>
      </c>
      <c r="J751" s="1128">
        <v>0.12000274658203125</v>
      </c>
      <c r="K751" s="1128">
        <v>0</v>
      </c>
      <c r="L751" s="1128">
        <v>0.12000274658203125</v>
      </c>
      <c r="M751" s="1128">
        <v>0</v>
      </c>
      <c r="N751" s="1129">
        <v>0</v>
      </c>
      <c r="O751" s="1128">
        <v>0.12000274658203125</v>
      </c>
      <c r="P751" s="1127">
        <v>4.4401016235351559E-2</v>
      </c>
      <c r="Q751" s="1127">
        <v>0</v>
      </c>
      <c r="R751" s="1127">
        <v>0</v>
      </c>
      <c r="S751" s="1127">
        <v>0</v>
      </c>
      <c r="T751" s="1130">
        <v>0</v>
      </c>
      <c r="U751" s="1130">
        <v>0</v>
      </c>
      <c r="V751" s="1130">
        <v>0</v>
      </c>
      <c r="W751" s="1127">
        <v>0</v>
      </c>
      <c r="X751" s="1130">
        <v>4.4401016235351559E-2</v>
      </c>
      <c r="Y751" s="735">
        <v>0.37</v>
      </c>
      <c r="Z751" s="1131">
        <v>4.4401016235351559E-2</v>
      </c>
      <c r="AA751" s="1131">
        <v>0</v>
      </c>
      <c r="AB751" s="1131">
        <v>7.7699661254882813E-2</v>
      </c>
      <c r="AC751" s="1131">
        <v>0</v>
      </c>
      <c r="AD751" s="1131">
        <v>-3.3298645019531253E-2</v>
      </c>
      <c r="AE751" s="1131">
        <v>0</v>
      </c>
      <c r="AF751" s="126"/>
      <c r="AG751" s="126"/>
      <c r="AH751" s="126"/>
      <c r="AI751" s="126"/>
      <c r="AJ751" s="126"/>
      <c r="AK751" s="126"/>
      <c r="AL751" s="126">
        <v>751</v>
      </c>
    </row>
    <row r="752" spans="1:38">
      <c r="A752" s="721" t="s">
        <v>1891</v>
      </c>
      <c r="B752" s="722">
        <v>14</v>
      </c>
      <c r="C752" s="722">
        <v>1410</v>
      </c>
      <c r="D752" s="722">
        <v>141015</v>
      </c>
      <c r="E752" s="721">
        <v>1410159806</v>
      </c>
      <c r="F752" s="721" t="s">
        <v>713</v>
      </c>
      <c r="G752" s="1127">
        <v>-15633713968</v>
      </c>
      <c r="H752" s="1128">
        <v>0</v>
      </c>
      <c r="I752" s="1128">
        <v>-15633713968.16</v>
      </c>
      <c r="J752" s="1128">
        <v>-0.15999984741210938</v>
      </c>
      <c r="K752" s="1128">
        <v>0</v>
      </c>
      <c r="L752" s="1128">
        <v>0</v>
      </c>
      <c r="M752" s="1128">
        <v>-0.15999984741210938</v>
      </c>
      <c r="N752" s="1129">
        <v>0</v>
      </c>
      <c r="O752" s="1128">
        <v>-0.15999984741210938</v>
      </c>
      <c r="P752" s="1127">
        <v>-5.9199943542480468E-2</v>
      </c>
      <c r="Q752" s="1127">
        <v>0</v>
      </c>
      <c r="R752" s="1127">
        <v>0</v>
      </c>
      <c r="S752" s="1127">
        <v>0</v>
      </c>
      <c r="T752" s="1130">
        <v>0</v>
      </c>
      <c r="U752" s="1130">
        <v>0</v>
      </c>
      <c r="V752" s="1130">
        <v>0</v>
      </c>
      <c r="W752" s="1127">
        <v>0</v>
      </c>
      <c r="X752" s="1130">
        <v>-5.9199943542480468E-2</v>
      </c>
      <c r="Y752" s="735">
        <v>0.37</v>
      </c>
      <c r="Z752" s="1131">
        <v>0</v>
      </c>
      <c r="AA752" s="1131">
        <v>-5.9199943542480468E-2</v>
      </c>
      <c r="AB752" s="1131">
        <v>0</v>
      </c>
      <c r="AC752" s="1131">
        <v>-0.14429999470710755</v>
      </c>
      <c r="AD752" s="1131">
        <v>0</v>
      </c>
      <c r="AE752" s="1131">
        <v>8.5100051164627086E-2</v>
      </c>
      <c r="AF752" s="126"/>
      <c r="AG752" s="126"/>
      <c r="AH752" s="126"/>
      <c r="AI752" s="126"/>
      <c r="AJ752" s="126"/>
      <c r="AK752" s="126"/>
      <c r="AL752" s="126">
        <v>752</v>
      </c>
    </row>
    <row r="753" spans="1:38">
      <c r="A753" s="721" t="s">
        <v>1852</v>
      </c>
      <c r="B753" s="722">
        <v>14</v>
      </c>
      <c r="C753" s="722">
        <v>1410</v>
      </c>
      <c r="D753" s="722">
        <v>141015</v>
      </c>
      <c r="E753" s="721">
        <v>1410159807</v>
      </c>
      <c r="F753" s="721" t="s">
        <v>4064</v>
      </c>
      <c r="G753" s="1127">
        <v>695067999</v>
      </c>
      <c r="H753" s="1128">
        <v>0</v>
      </c>
      <c r="I753" s="1128">
        <v>695067998.96000004</v>
      </c>
      <c r="J753" s="1128">
        <v>-3.9999961853027344E-2</v>
      </c>
      <c r="K753" s="1128">
        <v>0</v>
      </c>
      <c r="L753" s="1128">
        <v>0</v>
      </c>
      <c r="M753" s="1128">
        <v>-3.9999961853027344E-2</v>
      </c>
      <c r="N753" s="1129">
        <v>0</v>
      </c>
      <c r="O753" s="1128">
        <v>-3.9999961853027344E-2</v>
      </c>
      <c r="P753" s="1127">
        <v>-1.4799985885620117E-2</v>
      </c>
      <c r="Q753" s="1127">
        <v>0</v>
      </c>
      <c r="R753" s="1127">
        <v>0</v>
      </c>
      <c r="S753" s="1127">
        <v>0</v>
      </c>
      <c r="T753" s="1130">
        <v>0</v>
      </c>
      <c r="U753" s="1130">
        <v>0</v>
      </c>
      <c r="V753" s="1130">
        <v>0</v>
      </c>
      <c r="W753" s="1127">
        <v>0</v>
      </c>
      <c r="X753" s="1130">
        <v>-1.4799985885620117E-2</v>
      </c>
      <c r="Y753" s="735">
        <v>0.37</v>
      </c>
      <c r="Z753" s="1131">
        <v>0</v>
      </c>
      <c r="AA753" s="1131">
        <v>-1.4799985885620117E-2</v>
      </c>
      <c r="AB753" s="1131">
        <v>0</v>
      </c>
      <c r="AC753" s="1131">
        <v>-5.5499991178512571E-2</v>
      </c>
      <c r="AD753" s="1131">
        <v>0</v>
      </c>
      <c r="AE753" s="1131">
        <v>4.0700005292892458E-2</v>
      </c>
      <c r="AF753" s="126"/>
      <c r="AG753" s="126"/>
      <c r="AH753" s="126"/>
      <c r="AI753" s="126"/>
      <c r="AJ753" s="126"/>
      <c r="AK753" s="126"/>
      <c r="AL753" s="126">
        <v>753</v>
      </c>
    </row>
    <row r="754" spans="1:38">
      <c r="A754" s="721" t="s">
        <v>1852</v>
      </c>
      <c r="B754" s="722">
        <v>14</v>
      </c>
      <c r="C754" s="722">
        <v>1410</v>
      </c>
      <c r="D754" s="722">
        <v>141015</v>
      </c>
      <c r="E754" s="721">
        <v>1410159808</v>
      </c>
      <c r="F754" s="721" t="s">
        <v>721</v>
      </c>
      <c r="G754" s="1127">
        <v>8319866261</v>
      </c>
      <c r="H754" s="1128">
        <v>0</v>
      </c>
      <c r="I754" s="1128">
        <v>8319866260.8500004</v>
      </c>
      <c r="J754" s="1128">
        <v>-0.14999961853027344</v>
      </c>
      <c r="K754" s="1128">
        <v>0</v>
      </c>
      <c r="L754" s="1128">
        <v>0</v>
      </c>
      <c r="M754" s="1128">
        <v>-0.14999961853027344</v>
      </c>
      <c r="N754" s="1129">
        <v>0</v>
      </c>
      <c r="O754" s="1128">
        <v>-0.14999961853027344</v>
      </c>
      <c r="P754" s="1127">
        <v>-5.5499858856201172E-2</v>
      </c>
      <c r="Q754" s="1127">
        <v>0</v>
      </c>
      <c r="R754" s="1127">
        <v>0</v>
      </c>
      <c r="S754" s="1127">
        <v>0</v>
      </c>
      <c r="T754" s="1130">
        <v>0</v>
      </c>
      <c r="U754" s="1130">
        <v>0</v>
      </c>
      <c r="V754" s="1130">
        <v>0</v>
      </c>
      <c r="W754" s="1127">
        <v>0</v>
      </c>
      <c r="X754" s="1130">
        <v>-5.5499858856201172E-2</v>
      </c>
      <c r="Y754" s="735">
        <v>0.37</v>
      </c>
      <c r="Z754" s="1131">
        <v>0</v>
      </c>
      <c r="AA754" s="1131">
        <v>-5.5499858856201172E-2</v>
      </c>
      <c r="AB754" s="1131">
        <v>0</v>
      </c>
      <c r="AC754" s="1131">
        <v>-3.3300056457519531E-2</v>
      </c>
      <c r="AD754" s="1131">
        <v>0</v>
      </c>
      <c r="AE754" s="1131">
        <v>-2.2199802398681641E-2</v>
      </c>
      <c r="AF754" s="126"/>
      <c r="AG754" s="126"/>
      <c r="AH754" s="126"/>
      <c r="AI754" s="126"/>
      <c r="AJ754" s="126"/>
      <c r="AK754" s="126"/>
      <c r="AL754" s="126">
        <v>754</v>
      </c>
    </row>
    <row r="755" spans="1:38">
      <c r="A755" s="721" t="s">
        <v>1852</v>
      </c>
      <c r="B755" s="722">
        <v>14</v>
      </c>
      <c r="C755" s="722">
        <v>1410</v>
      </c>
      <c r="D755" s="722">
        <v>141015</v>
      </c>
      <c r="E755" s="721">
        <v>1410159809</v>
      </c>
      <c r="F755" s="721" t="s">
        <v>714</v>
      </c>
      <c r="G755" s="1127">
        <v>813714943565</v>
      </c>
      <c r="H755" s="1128">
        <v>0</v>
      </c>
      <c r="I755" s="1128">
        <v>813714943565.31006</v>
      </c>
      <c r="J755" s="1128">
        <v>0.31005859375</v>
      </c>
      <c r="K755" s="1128">
        <v>0</v>
      </c>
      <c r="L755" s="1128">
        <v>0.31005859375</v>
      </c>
      <c r="M755" s="1128">
        <v>0</v>
      </c>
      <c r="N755" s="1129">
        <v>0</v>
      </c>
      <c r="O755" s="1128">
        <v>0.31005859375</v>
      </c>
      <c r="P755" s="1127">
        <v>0.11472167968749999</v>
      </c>
      <c r="Q755" s="1127">
        <v>0</v>
      </c>
      <c r="R755" s="1127">
        <v>0</v>
      </c>
      <c r="S755" s="1127">
        <v>0</v>
      </c>
      <c r="T755" s="1130">
        <v>0</v>
      </c>
      <c r="U755" s="1130">
        <v>0</v>
      </c>
      <c r="V755" s="1130">
        <v>0</v>
      </c>
      <c r="W755" s="1127">
        <v>0</v>
      </c>
      <c r="X755" s="1130">
        <v>0.11472167968749999</v>
      </c>
      <c r="Y755" s="735">
        <v>0.37</v>
      </c>
      <c r="Z755" s="1131">
        <v>0.11472167968749999</v>
      </c>
      <c r="AA755" s="1131">
        <v>0</v>
      </c>
      <c r="AB755" s="1131">
        <v>0</v>
      </c>
      <c r="AC755" s="1131">
        <v>-3.6999435424804689E-2</v>
      </c>
      <c r="AD755" s="1131">
        <v>0.11472167968749999</v>
      </c>
      <c r="AE755" s="1131">
        <v>3.6999435424804689E-2</v>
      </c>
      <c r="AF755" s="126"/>
      <c r="AG755" s="126"/>
      <c r="AH755" s="126"/>
      <c r="AI755" s="126"/>
      <c r="AJ755" s="126"/>
      <c r="AK755" s="126"/>
      <c r="AL755" s="126">
        <v>755</v>
      </c>
    </row>
    <row r="756" spans="1:38">
      <c r="A756" s="721" t="s">
        <v>1852</v>
      </c>
      <c r="B756" s="722">
        <v>14</v>
      </c>
      <c r="C756" s="722">
        <v>1410</v>
      </c>
      <c r="D756" s="722">
        <v>141015</v>
      </c>
      <c r="E756" s="721">
        <v>1410159810</v>
      </c>
      <c r="F756" s="721" t="s">
        <v>4075</v>
      </c>
      <c r="G756" s="1127">
        <v>-808389890</v>
      </c>
      <c r="H756" s="1128">
        <v>0</v>
      </c>
      <c r="I756" s="1128">
        <v>-808389890</v>
      </c>
      <c r="J756" s="1128">
        <v>0</v>
      </c>
      <c r="K756" s="1128">
        <v>0</v>
      </c>
      <c r="L756" s="1128">
        <v>0</v>
      </c>
      <c r="M756" s="1128">
        <v>0</v>
      </c>
      <c r="N756" s="1129">
        <v>0</v>
      </c>
      <c r="O756" s="1128">
        <v>0</v>
      </c>
      <c r="P756" s="1127">
        <v>0</v>
      </c>
      <c r="Q756" s="1127">
        <v>0</v>
      </c>
      <c r="R756" s="1127">
        <v>0</v>
      </c>
      <c r="S756" s="1127">
        <v>0</v>
      </c>
      <c r="T756" s="1130">
        <v>0</v>
      </c>
      <c r="U756" s="1130">
        <v>0</v>
      </c>
      <c r="V756" s="1130">
        <v>0</v>
      </c>
      <c r="W756" s="1127">
        <v>0</v>
      </c>
      <c r="X756" s="1130">
        <v>0</v>
      </c>
      <c r="Y756" s="735">
        <v>0</v>
      </c>
      <c r="Z756" s="1131">
        <v>0</v>
      </c>
      <c r="AA756" s="1131">
        <v>0</v>
      </c>
      <c r="AB756" s="1131">
        <v>0</v>
      </c>
      <c r="AC756" s="1131">
        <v>0</v>
      </c>
      <c r="AD756" s="1131">
        <v>0</v>
      </c>
      <c r="AE756" s="1131">
        <v>0</v>
      </c>
      <c r="AF756" s="126"/>
      <c r="AG756" s="126"/>
      <c r="AH756" s="126"/>
      <c r="AI756" s="126"/>
      <c r="AJ756" s="126"/>
      <c r="AK756" s="126"/>
      <c r="AL756" s="126">
        <v>756</v>
      </c>
    </row>
    <row r="757" spans="1:38">
      <c r="A757" s="721" t="s">
        <v>1852</v>
      </c>
      <c r="B757" s="722">
        <v>14</v>
      </c>
      <c r="C757" s="722">
        <v>1410</v>
      </c>
      <c r="D757" s="722">
        <v>141015</v>
      </c>
      <c r="E757" s="721">
        <v>1410159811</v>
      </c>
      <c r="F757" s="721" t="s">
        <v>710</v>
      </c>
      <c r="G757" s="1127">
        <v>1517680869</v>
      </c>
      <c r="H757" s="1128">
        <v>0</v>
      </c>
      <c r="I757" s="1128">
        <v>1517680869</v>
      </c>
      <c r="J757" s="1128">
        <v>0</v>
      </c>
      <c r="K757" s="1128">
        <v>0</v>
      </c>
      <c r="L757" s="1128">
        <v>0</v>
      </c>
      <c r="M757" s="1128">
        <v>0</v>
      </c>
      <c r="N757" s="1129">
        <v>0</v>
      </c>
      <c r="O757" s="1128">
        <v>0</v>
      </c>
      <c r="P757" s="1127">
        <v>0</v>
      </c>
      <c r="Q757" s="1127">
        <v>0</v>
      </c>
      <c r="R757" s="1127">
        <v>0</v>
      </c>
      <c r="S757" s="1127">
        <v>0</v>
      </c>
      <c r="T757" s="1130">
        <v>0</v>
      </c>
      <c r="U757" s="1130">
        <v>0</v>
      </c>
      <c r="V757" s="1130">
        <v>0</v>
      </c>
      <c r="W757" s="1127">
        <v>0</v>
      </c>
      <c r="X757" s="1130">
        <v>0</v>
      </c>
      <c r="Y757" s="735">
        <v>0</v>
      </c>
      <c r="Z757" s="1131">
        <v>0</v>
      </c>
      <c r="AA757" s="1131">
        <v>0</v>
      </c>
      <c r="AB757" s="1131">
        <v>0</v>
      </c>
      <c r="AC757" s="1131">
        <v>0</v>
      </c>
      <c r="AD757" s="1131">
        <v>0</v>
      </c>
      <c r="AE757" s="1131">
        <v>0</v>
      </c>
      <c r="AF757" s="126"/>
      <c r="AG757" s="126"/>
      <c r="AH757" s="126"/>
      <c r="AI757" s="126"/>
      <c r="AJ757" s="126"/>
      <c r="AK757" s="126"/>
      <c r="AL757" s="126">
        <v>757</v>
      </c>
    </row>
    <row r="758" spans="1:38">
      <c r="A758" s="721" t="s">
        <v>1852</v>
      </c>
      <c r="B758" s="722">
        <v>14</v>
      </c>
      <c r="C758" s="722">
        <v>1410</v>
      </c>
      <c r="D758" s="722">
        <v>141015</v>
      </c>
      <c r="E758" s="721">
        <v>1410159812</v>
      </c>
      <c r="F758" s="721" t="s">
        <v>3178</v>
      </c>
      <c r="G758" s="1127">
        <v>633908392</v>
      </c>
      <c r="H758" s="1128">
        <v>0</v>
      </c>
      <c r="I758" s="1128">
        <v>633908392</v>
      </c>
      <c r="J758" s="1128">
        <v>0</v>
      </c>
      <c r="K758" s="1128">
        <v>0</v>
      </c>
      <c r="L758" s="1128">
        <v>0</v>
      </c>
      <c r="M758" s="1128">
        <v>0</v>
      </c>
      <c r="N758" s="1129">
        <v>0</v>
      </c>
      <c r="O758" s="1128">
        <v>0</v>
      </c>
      <c r="P758" s="1127">
        <v>0</v>
      </c>
      <c r="Q758" s="1127">
        <v>0</v>
      </c>
      <c r="R758" s="1127">
        <v>0</v>
      </c>
      <c r="S758" s="1127">
        <v>0</v>
      </c>
      <c r="T758" s="1130">
        <v>0</v>
      </c>
      <c r="U758" s="1130">
        <v>0</v>
      </c>
      <c r="V758" s="1130">
        <v>0</v>
      </c>
      <c r="W758" s="1127">
        <v>0</v>
      </c>
      <c r="X758" s="1130">
        <v>0</v>
      </c>
      <c r="Y758" s="735">
        <v>0</v>
      </c>
      <c r="Z758" s="1131">
        <v>0</v>
      </c>
      <c r="AA758" s="1131">
        <v>0</v>
      </c>
      <c r="AB758" s="1131">
        <v>0</v>
      </c>
      <c r="AC758" s="1131">
        <v>0</v>
      </c>
      <c r="AD758" s="1131">
        <v>0</v>
      </c>
      <c r="AE758" s="1131">
        <v>0</v>
      </c>
      <c r="AF758" s="126"/>
      <c r="AG758" s="126"/>
      <c r="AH758" s="126"/>
      <c r="AI758" s="126"/>
      <c r="AJ758" s="126"/>
      <c r="AK758" s="126"/>
      <c r="AL758" s="126">
        <v>758</v>
      </c>
    </row>
    <row r="759" spans="1:38">
      <c r="A759" s="721" t="s">
        <v>1852</v>
      </c>
      <c r="B759" s="722">
        <v>14</v>
      </c>
      <c r="C759" s="722">
        <v>1410</v>
      </c>
      <c r="D759" s="722">
        <v>141015</v>
      </c>
      <c r="E759" s="721">
        <v>1410159813</v>
      </c>
      <c r="F759" s="721" t="s">
        <v>3484</v>
      </c>
      <c r="G759" s="1127">
        <v>18646080071</v>
      </c>
      <c r="H759" s="1128">
        <v>0</v>
      </c>
      <c r="I759" s="1128">
        <v>18646080070.580002</v>
      </c>
      <c r="J759" s="1128">
        <v>-0.4199981689453125</v>
      </c>
      <c r="K759" s="1128">
        <v>0</v>
      </c>
      <c r="L759" s="1128">
        <v>0</v>
      </c>
      <c r="M759" s="1128">
        <v>-0.4199981689453125</v>
      </c>
      <c r="N759" s="1129">
        <v>0</v>
      </c>
      <c r="O759" s="1128">
        <v>-0.4199981689453125</v>
      </c>
      <c r="P759" s="1127">
        <v>-0.15539932250976563</v>
      </c>
      <c r="Q759" s="1127">
        <v>0</v>
      </c>
      <c r="R759" s="1127">
        <v>0</v>
      </c>
      <c r="S759" s="1127">
        <v>0</v>
      </c>
      <c r="T759" s="1130">
        <v>0</v>
      </c>
      <c r="U759" s="1130">
        <v>0</v>
      </c>
      <c r="V759" s="1130">
        <v>0</v>
      </c>
      <c r="W759" s="1127">
        <v>0</v>
      </c>
      <c r="X759" s="1130">
        <v>-0.15539932250976563</v>
      </c>
      <c r="Y759" s="735">
        <v>0.37</v>
      </c>
      <c r="Z759" s="1131">
        <v>0</v>
      </c>
      <c r="AA759" s="1131">
        <v>-0.15539932250976563</v>
      </c>
      <c r="AB759" s="1131">
        <v>0.15910002470016479</v>
      </c>
      <c r="AC759" s="1131">
        <v>0</v>
      </c>
      <c r="AD759" s="1131">
        <v>-0.15910002470016479</v>
      </c>
      <c r="AE759" s="1131">
        <v>-0.15539932250976563</v>
      </c>
      <c r="AF759" s="126"/>
      <c r="AG759" s="126"/>
      <c r="AH759" s="126"/>
      <c r="AI759" s="126"/>
      <c r="AJ759" s="126"/>
      <c r="AK759" s="126"/>
      <c r="AL759" s="126">
        <v>759</v>
      </c>
    </row>
    <row r="760" spans="1:38">
      <c r="A760" s="721" t="s">
        <v>1891</v>
      </c>
      <c r="B760" s="722">
        <v>14</v>
      </c>
      <c r="C760" s="722">
        <v>1410</v>
      </c>
      <c r="D760" s="722">
        <v>141015</v>
      </c>
      <c r="E760" s="721">
        <v>1410159815</v>
      </c>
      <c r="F760" s="721" t="s">
        <v>722</v>
      </c>
      <c r="G760" s="1127">
        <v>1207938</v>
      </c>
      <c r="H760" s="1128">
        <v>0</v>
      </c>
      <c r="I760" s="1128">
        <v>1207938.3</v>
      </c>
      <c r="J760" s="1128">
        <v>0.30000000004656613</v>
      </c>
      <c r="K760" s="1128">
        <v>0</v>
      </c>
      <c r="L760" s="1128">
        <v>0.30000000004656613</v>
      </c>
      <c r="M760" s="1128">
        <v>0</v>
      </c>
      <c r="N760" s="1129">
        <v>0</v>
      </c>
      <c r="O760" s="1128">
        <v>0.30000000004656613</v>
      </c>
      <c r="P760" s="1127">
        <v>0.11100000001722947</v>
      </c>
      <c r="Q760" s="1127">
        <v>0</v>
      </c>
      <c r="R760" s="1127">
        <v>0</v>
      </c>
      <c r="S760" s="1127">
        <v>0</v>
      </c>
      <c r="T760" s="1130">
        <v>0</v>
      </c>
      <c r="U760" s="1130">
        <v>0</v>
      </c>
      <c r="V760" s="1130">
        <v>0</v>
      </c>
      <c r="W760" s="1127">
        <v>0</v>
      </c>
      <c r="X760" s="1130">
        <v>0.11100000001722947</v>
      </c>
      <c r="Y760" s="735">
        <v>0.37</v>
      </c>
      <c r="Z760" s="1131">
        <v>0.11100000001722947</v>
      </c>
      <c r="AA760" s="1131">
        <v>0</v>
      </c>
      <c r="AB760" s="1131">
        <v>0</v>
      </c>
      <c r="AC760" s="1131">
        <v>0</v>
      </c>
      <c r="AD760" s="1131">
        <v>0.11100000001722947</v>
      </c>
      <c r="AE760" s="1131">
        <v>0</v>
      </c>
      <c r="AF760" s="126"/>
      <c r="AG760" s="126"/>
      <c r="AH760" s="126"/>
      <c r="AI760" s="126"/>
      <c r="AJ760" s="126"/>
      <c r="AK760" s="126"/>
      <c r="AL760" s="126">
        <v>760</v>
      </c>
    </row>
    <row r="761" spans="1:38">
      <c r="A761" s="721" t="s">
        <v>1891</v>
      </c>
      <c r="B761" s="722">
        <v>14</v>
      </c>
      <c r="C761" s="722">
        <v>1410</v>
      </c>
      <c r="D761" s="722">
        <v>141015</v>
      </c>
      <c r="E761" s="721">
        <v>1410159816</v>
      </c>
      <c r="F761" s="721" t="s">
        <v>723</v>
      </c>
      <c r="G761" s="1127">
        <v>-41731405690</v>
      </c>
      <c r="H761" s="1128">
        <v>0</v>
      </c>
      <c r="I761" s="1128">
        <v>-41731405689.709999</v>
      </c>
      <c r="J761" s="1128">
        <v>0.29000091552734375</v>
      </c>
      <c r="K761" s="1128">
        <v>0</v>
      </c>
      <c r="L761" s="1128">
        <v>0.29000091552734375</v>
      </c>
      <c r="M761" s="1128">
        <v>0</v>
      </c>
      <c r="N761" s="1129">
        <v>0</v>
      </c>
      <c r="O761" s="1128">
        <v>0.29000091552734375</v>
      </c>
      <c r="P761" s="1127">
        <v>0.10730033874511719</v>
      </c>
      <c r="Q761" s="1127">
        <v>0</v>
      </c>
      <c r="R761" s="1127">
        <v>0</v>
      </c>
      <c r="S761" s="1127">
        <v>0</v>
      </c>
      <c r="T761" s="1130">
        <v>0</v>
      </c>
      <c r="U761" s="1130">
        <v>0</v>
      </c>
      <c r="V761" s="1130">
        <v>0</v>
      </c>
      <c r="W761" s="1127">
        <v>0</v>
      </c>
      <c r="X761" s="1130">
        <v>0.10730033874511719</v>
      </c>
      <c r="Y761" s="735">
        <v>0.37</v>
      </c>
      <c r="Z761" s="1131">
        <v>0.10730033874511719</v>
      </c>
      <c r="AA761" s="1131">
        <v>0</v>
      </c>
      <c r="AB761" s="1131">
        <v>0</v>
      </c>
      <c r="AC761" s="1131">
        <v>-1.8499717712402344E-2</v>
      </c>
      <c r="AD761" s="1131">
        <v>0.10730033874511719</v>
      </c>
      <c r="AE761" s="1131">
        <v>1.8499717712402344E-2</v>
      </c>
      <c r="AF761" s="126"/>
      <c r="AG761" s="126"/>
      <c r="AH761" s="126"/>
      <c r="AI761" s="126"/>
      <c r="AJ761" s="126"/>
      <c r="AK761" s="126"/>
      <c r="AL761" s="126">
        <v>761</v>
      </c>
    </row>
    <row r="762" spans="1:38">
      <c r="A762" s="721" t="s">
        <v>1891</v>
      </c>
      <c r="B762" s="722">
        <v>14</v>
      </c>
      <c r="C762" s="722">
        <v>1410</v>
      </c>
      <c r="D762" s="722">
        <v>141015</v>
      </c>
      <c r="E762" s="721">
        <v>1410159817</v>
      </c>
      <c r="F762" s="721" t="s">
        <v>4076</v>
      </c>
      <c r="G762" s="1127">
        <v>-838172</v>
      </c>
      <c r="H762" s="1128">
        <v>0</v>
      </c>
      <c r="I762" s="1128">
        <v>-838172</v>
      </c>
      <c r="J762" s="1128">
        <v>0</v>
      </c>
      <c r="K762" s="1128">
        <v>0</v>
      </c>
      <c r="L762" s="1128">
        <v>0</v>
      </c>
      <c r="M762" s="1128">
        <v>0</v>
      </c>
      <c r="N762" s="1129">
        <v>0</v>
      </c>
      <c r="O762" s="1128">
        <v>0</v>
      </c>
      <c r="P762" s="1127">
        <v>0</v>
      </c>
      <c r="Q762" s="1127">
        <v>0</v>
      </c>
      <c r="R762" s="1127">
        <v>0</v>
      </c>
      <c r="S762" s="1127">
        <v>0</v>
      </c>
      <c r="T762" s="1130">
        <v>0</v>
      </c>
      <c r="U762" s="1130">
        <v>0</v>
      </c>
      <c r="V762" s="1130">
        <v>0</v>
      </c>
      <c r="W762" s="1127">
        <v>0</v>
      </c>
      <c r="X762" s="1130">
        <v>0</v>
      </c>
      <c r="Y762" s="735">
        <v>0</v>
      </c>
      <c r="Z762" s="1131">
        <v>0</v>
      </c>
      <c r="AA762" s="1131">
        <v>0</v>
      </c>
      <c r="AB762" s="1131">
        <v>0</v>
      </c>
      <c r="AC762" s="1131">
        <v>0</v>
      </c>
      <c r="AD762" s="1131">
        <v>0</v>
      </c>
      <c r="AE762" s="1131">
        <v>0</v>
      </c>
      <c r="AF762" s="126"/>
      <c r="AG762" s="126"/>
      <c r="AH762" s="126"/>
      <c r="AI762" s="126"/>
      <c r="AJ762" s="126"/>
      <c r="AK762" s="126"/>
      <c r="AL762" s="126">
        <v>762</v>
      </c>
    </row>
    <row r="763" spans="1:38">
      <c r="A763" s="721" t="s">
        <v>1891</v>
      </c>
      <c r="B763" s="722">
        <v>14</v>
      </c>
      <c r="C763" s="722">
        <v>1410</v>
      </c>
      <c r="D763" s="722">
        <v>141015</v>
      </c>
      <c r="E763" s="721">
        <v>1410159818</v>
      </c>
      <c r="F763" s="721" t="s">
        <v>4077</v>
      </c>
      <c r="G763" s="1127">
        <v>0</v>
      </c>
      <c r="H763" s="1128">
        <v>0</v>
      </c>
      <c r="I763" s="1128">
        <v>0</v>
      </c>
      <c r="J763" s="1128">
        <v>0</v>
      </c>
      <c r="K763" s="1128">
        <v>0</v>
      </c>
      <c r="L763" s="1128">
        <v>0</v>
      </c>
      <c r="M763" s="1128">
        <v>0</v>
      </c>
      <c r="N763" s="1129">
        <v>0</v>
      </c>
      <c r="O763" s="1128">
        <v>0</v>
      </c>
      <c r="P763" s="1127">
        <v>0</v>
      </c>
      <c r="Q763" s="1127">
        <v>0</v>
      </c>
      <c r="R763" s="1127">
        <v>0</v>
      </c>
      <c r="S763" s="1127">
        <v>0</v>
      </c>
      <c r="T763" s="1130">
        <v>0</v>
      </c>
      <c r="U763" s="1130">
        <v>0</v>
      </c>
      <c r="V763" s="1130">
        <v>0</v>
      </c>
      <c r="W763" s="1127">
        <v>0</v>
      </c>
      <c r="X763" s="1130">
        <v>0</v>
      </c>
      <c r="Y763" s="735">
        <v>0</v>
      </c>
      <c r="Z763" s="1131">
        <v>0</v>
      </c>
      <c r="AA763" s="1131">
        <v>0</v>
      </c>
      <c r="AB763" s="1131">
        <v>0</v>
      </c>
      <c r="AC763" s="1131">
        <v>0</v>
      </c>
      <c r="AD763" s="1131">
        <v>0</v>
      </c>
      <c r="AE763" s="1131">
        <v>0</v>
      </c>
      <c r="AF763" s="126"/>
      <c r="AG763" s="126"/>
      <c r="AH763" s="126"/>
      <c r="AI763" s="126"/>
      <c r="AJ763" s="126"/>
      <c r="AK763" s="126"/>
      <c r="AL763" s="126">
        <v>763</v>
      </c>
    </row>
    <row r="764" spans="1:38">
      <c r="A764" s="721" t="s">
        <v>1891</v>
      </c>
      <c r="B764" s="722">
        <v>14</v>
      </c>
      <c r="C764" s="722">
        <v>1410</v>
      </c>
      <c r="D764" s="722">
        <v>141015</v>
      </c>
      <c r="E764" s="721">
        <v>1410159819</v>
      </c>
      <c r="F764" s="721" t="s">
        <v>3169</v>
      </c>
      <c r="G764" s="1127">
        <v>-7558632360</v>
      </c>
      <c r="H764" s="1128">
        <v>0</v>
      </c>
      <c r="I764" s="1128">
        <v>-7558632359.8500004</v>
      </c>
      <c r="J764" s="1128">
        <v>0.14999961853027344</v>
      </c>
      <c r="K764" s="1128">
        <v>0</v>
      </c>
      <c r="L764" s="1128">
        <v>0.14999961853027344</v>
      </c>
      <c r="M764" s="1128">
        <v>0</v>
      </c>
      <c r="N764" s="1129">
        <v>0</v>
      </c>
      <c r="O764" s="1128">
        <v>0.14999961853027344</v>
      </c>
      <c r="P764" s="1127">
        <v>5.5499858856201172E-2</v>
      </c>
      <c r="Q764" s="1127">
        <v>0</v>
      </c>
      <c r="R764" s="1127">
        <v>0</v>
      </c>
      <c r="S764" s="1127">
        <v>0</v>
      </c>
      <c r="T764" s="1130">
        <v>0</v>
      </c>
      <c r="U764" s="1130">
        <v>0</v>
      </c>
      <c r="V764" s="1130">
        <v>0</v>
      </c>
      <c r="W764" s="1127">
        <v>0</v>
      </c>
      <c r="X764" s="1130">
        <v>5.5499858856201172E-2</v>
      </c>
      <c r="Y764" s="735">
        <v>0.37</v>
      </c>
      <c r="Z764" s="1131">
        <v>5.5499858856201172E-2</v>
      </c>
      <c r="AA764" s="1131">
        <v>0</v>
      </c>
      <c r="AB764" s="1131">
        <v>0</v>
      </c>
      <c r="AC764" s="1131">
        <v>-6.6599999889731407E-2</v>
      </c>
      <c r="AD764" s="1131">
        <v>5.5499858856201172E-2</v>
      </c>
      <c r="AE764" s="1131">
        <v>6.6599999889731407E-2</v>
      </c>
      <c r="AF764" s="126"/>
      <c r="AG764" s="126"/>
      <c r="AH764" s="126"/>
      <c r="AI764" s="126"/>
      <c r="AJ764" s="126"/>
      <c r="AK764" s="126"/>
      <c r="AL764" s="126">
        <v>764</v>
      </c>
    </row>
    <row r="765" spans="1:38">
      <c r="A765" s="721" t="s">
        <v>1891</v>
      </c>
      <c r="B765" s="722">
        <v>14</v>
      </c>
      <c r="C765" s="722">
        <v>1410</v>
      </c>
      <c r="D765" s="722">
        <v>141015</v>
      </c>
      <c r="E765" s="721">
        <v>1410159820</v>
      </c>
      <c r="F765" s="721" t="s">
        <v>4078</v>
      </c>
      <c r="G765" s="1127">
        <v>427899533</v>
      </c>
      <c r="H765" s="1128">
        <v>0</v>
      </c>
      <c r="I765" s="1128">
        <v>427899533.30000001</v>
      </c>
      <c r="J765" s="1128">
        <v>0.30000001192092896</v>
      </c>
      <c r="K765" s="1128">
        <v>0</v>
      </c>
      <c r="L765" s="1128">
        <v>0.30000001192092896</v>
      </c>
      <c r="M765" s="1128">
        <v>0</v>
      </c>
      <c r="N765" s="1129">
        <v>0</v>
      </c>
      <c r="O765" s="1128">
        <v>0.30000001192092896</v>
      </c>
      <c r="P765" s="1127">
        <v>0.11100000441074372</v>
      </c>
      <c r="Q765" s="1127">
        <v>0</v>
      </c>
      <c r="R765" s="1127">
        <v>0</v>
      </c>
      <c r="S765" s="1127">
        <v>0</v>
      </c>
      <c r="T765" s="1130">
        <v>0</v>
      </c>
      <c r="U765" s="1130">
        <v>0</v>
      </c>
      <c r="V765" s="1130">
        <v>0</v>
      </c>
      <c r="W765" s="1127">
        <v>0</v>
      </c>
      <c r="X765" s="1130">
        <v>0.11100000441074372</v>
      </c>
      <c r="Y765" s="735">
        <v>0.37</v>
      </c>
      <c r="Z765" s="1131">
        <v>0.11100000441074372</v>
      </c>
      <c r="AA765" s="1131">
        <v>0</v>
      </c>
      <c r="AB765" s="1131">
        <v>0</v>
      </c>
      <c r="AC765" s="1131">
        <v>-0.12210067749023437</v>
      </c>
      <c r="AD765" s="1131">
        <v>0.11100000441074372</v>
      </c>
      <c r="AE765" s="1131">
        <v>0.12210067749023437</v>
      </c>
      <c r="AF765" s="126"/>
      <c r="AG765" s="126"/>
      <c r="AH765" s="126"/>
      <c r="AI765" s="126"/>
      <c r="AJ765" s="126"/>
      <c r="AK765" s="126"/>
      <c r="AL765" s="126">
        <v>765</v>
      </c>
    </row>
    <row r="766" spans="1:38">
      <c r="A766" s="721" t="s">
        <v>1891</v>
      </c>
      <c r="B766" s="722">
        <v>14</v>
      </c>
      <c r="C766" s="722">
        <v>1410</v>
      </c>
      <c r="D766" s="722">
        <v>141015</v>
      </c>
      <c r="E766" s="721">
        <v>1410159821</v>
      </c>
      <c r="F766" s="721" t="s">
        <v>724</v>
      </c>
      <c r="G766" s="1127">
        <v>0</v>
      </c>
      <c r="H766" s="1128">
        <v>0</v>
      </c>
      <c r="I766" s="1128">
        <v>0</v>
      </c>
      <c r="J766" s="1128">
        <v>0</v>
      </c>
      <c r="K766" s="1128">
        <v>0</v>
      </c>
      <c r="L766" s="1128">
        <v>0</v>
      </c>
      <c r="M766" s="1128">
        <v>0</v>
      </c>
      <c r="N766" s="1129">
        <v>0</v>
      </c>
      <c r="O766" s="1128">
        <v>0</v>
      </c>
      <c r="P766" s="1127">
        <v>0</v>
      </c>
      <c r="Q766" s="1127">
        <v>0</v>
      </c>
      <c r="R766" s="1127">
        <v>0</v>
      </c>
      <c r="S766" s="1127">
        <v>0</v>
      </c>
      <c r="T766" s="1130">
        <v>0</v>
      </c>
      <c r="U766" s="1130">
        <v>0</v>
      </c>
      <c r="V766" s="1130">
        <v>0</v>
      </c>
      <c r="W766" s="1127">
        <v>0</v>
      </c>
      <c r="X766" s="1130">
        <v>0</v>
      </c>
      <c r="Y766" s="735">
        <v>0</v>
      </c>
      <c r="Z766" s="1131">
        <v>0</v>
      </c>
      <c r="AA766" s="1131">
        <v>0</v>
      </c>
      <c r="AB766" s="1131">
        <v>0</v>
      </c>
      <c r="AC766" s="1131">
        <v>0</v>
      </c>
      <c r="AD766" s="1131">
        <v>0</v>
      </c>
      <c r="AE766" s="1131">
        <v>0</v>
      </c>
      <c r="AF766" s="126"/>
      <c r="AG766" s="126"/>
      <c r="AH766" s="126"/>
      <c r="AI766" s="126"/>
      <c r="AJ766" s="126"/>
      <c r="AK766" s="126"/>
      <c r="AL766" s="126">
        <v>766</v>
      </c>
    </row>
    <row r="767" spans="1:38">
      <c r="A767" s="721" t="s">
        <v>1891</v>
      </c>
      <c r="B767" s="722">
        <v>14</v>
      </c>
      <c r="C767" s="722">
        <v>1410</v>
      </c>
      <c r="D767" s="722">
        <v>141015</v>
      </c>
      <c r="E767" s="721">
        <v>1410159822</v>
      </c>
      <c r="F767" s="721" t="s">
        <v>725</v>
      </c>
      <c r="G767" s="1127">
        <v>-18499710</v>
      </c>
      <c r="H767" s="1128">
        <v>0</v>
      </c>
      <c r="I767" s="1128">
        <v>-18499710</v>
      </c>
      <c r="J767" s="1128">
        <v>0</v>
      </c>
      <c r="K767" s="1128">
        <v>0</v>
      </c>
      <c r="L767" s="1128">
        <v>0</v>
      </c>
      <c r="M767" s="1128">
        <v>0</v>
      </c>
      <c r="N767" s="1129">
        <v>0</v>
      </c>
      <c r="O767" s="1128">
        <v>0</v>
      </c>
      <c r="P767" s="1127">
        <v>0</v>
      </c>
      <c r="Q767" s="1127">
        <v>0</v>
      </c>
      <c r="R767" s="1127">
        <v>0</v>
      </c>
      <c r="S767" s="1127">
        <v>0</v>
      </c>
      <c r="T767" s="1130">
        <v>0</v>
      </c>
      <c r="U767" s="1130">
        <v>0</v>
      </c>
      <c r="V767" s="1130">
        <v>0</v>
      </c>
      <c r="W767" s="1127">
        <v>0</v>
      </c>
      <c r="X767" s="1130">
        <v>0</v>
      </c>
      <c r="Y767" s="735">
        <v>0</v>
      </c>
      <c r="Z767" s="1131">
        <v>0</v>
      </c>
      <c r="AA767" s="1131">
        <v>0</v>
      </c>
      <c r="AB767" s="1131">
        <v>0</v>
      </c>
      <c r="AC767" s="1131">
        <v>0</v>
      </c>
      <c r="AD767" s="1131">
        <v>0</v>
      </c>
      <c r="AE767" s="1131">
        <v>0</v>
      </c>
      <c r="AF767" s="126"/>
      <c r="AG767" s="126"/>
      <c r="AH767" s="126"/>
      <c r="AI767" s="126"/>
      <c r="AJ767" s="126"/>
      <c r="AK767" s="126"/>
      <c r="AL767" s="126">
        <v>767</v>
      </c>
    </row>
    <row r="768" spans="1:38">
      <c r="A768" s="721" t="s">
        <v>1852</v>
      </c>
      <c r="B768" s="722">
        <v>14</v>
      </c>
      <c r="C768" s="722">
        <v>1410</v>
      </c>
      <c r="D768" s="722">
        <v>141015</v>
      </c>
      <c r="E768" s="721">
        <v>1410159823</v>
      </c>
      <c r="F768" s="721" t="s">
        <v>3179</v>
      </c>
      <c r="G768" s="1127">
        <v>1983317351</v>
      </c>
      <c r="H768" s="1128">
        <v>0</v>
      </c>
      <c r="I768" s="1128">
        <v>1983317351</v>
      </c>
      <c r="J768" s="1128">
        <v>0</v>
      </c>
      <c r="K768" s="1128">
        <v>0</v>
      </c>
      <c r="L768" s="1128">
        <v>0</v>
      </c>
      <c r="M768" s="1128">
        <v>0</v>
      </c>
      <c r="N768" s="1129">
        <v>0</v>
      </c>
      <c r="O768" s="1128">
        <v>0</v>
      </c>
      <c r="P768" s="1127">
        <v>0</v>
      </c>
      <c r="Q768" s="1127">
        <v>0</v>
      </c>
      <c r="R768" s="1127">
        <v>0</v>
      </c>
      <c r="S768" s="1127">
        <v>0</v>
      </c>
      <c r="T768" s="1130">
        <v>0</v>
      </c>
      <c r="U768" s="1130">
        <v>0</v>
      </c>
      <c r="V768" s="1130">
        <v>0</v>
      </c>
      <c r="W768" s="1127">
        <v>0</v>
      </c>
      <c r="X768" s="1130">
        <v>0</v>
      </c>
      <c r="Y768" s="735">
        <v>0</v>
      </c>
      <c r="Z768" s="1131">
        <v>0</v>
      </c>
      <c r="AA768" s="1131">
        <v>0</v>
      </c>
      <c r="AB768" s="1131">
        <v>0</v>
      </c>
      <c r="AC768" s="1131">
        <v>0</v>
      </c>
      <c r="AD768" s="1131">
        <v>0</v>
      </c>
      <c r="AE768" s="1131">
        <v>0</v>
      </c>
      <c r="AF768" s="126"/>
      <c r="AG768" s="126"/>
      <c r="AH768" s="126"/>
      <c r="AI768" s="126"/>
      <c r="AJ768" s="126"/>
      <c r="AK768" s="126"/>
      <c r="AL768" s="126">
        <v>768</v>
      </c>
    </row>
    <row r="769" spans="1:38">
      <c r="A769" s="721" t="s">
        <v>1891</v>
      </c>
      <c r="B769" s="722">
        <v>14</v>
      </c>
      <c r="C769" s="722">
        <v>1410</v>
      </c>
      <c r="D769" s="722">
        <v>141015</v>
      </c>
      <c r="E769" s="721">
        <v>1410159825</v>
      </c>
      <c r="F769" s="721" t="s">
        <v>4079</v>
      </c>
      <c r="G769" s="1127">
        <v>0</v>
      </c>
      <c r="H769" s="1128">
        <v>0</v>
      </c>
      <c r="I769" s="1128">
        <v>0</v>
      </c>
      <c r="J769" s="1128">
        <v>0</v>
      </c>
      <c r="K769" s="1128">
        <v>0</v>
      </c>
      <c r="L769" s="1128">
        <v>0</v>
      </c>
      <c r="M769" s="1128">
        <v>0</v>
      </c>
      <c r="N769" s="1129">
        <v>0</v>
      </c>
      <c r="O769" s="1128">
        <v>0</v>
      </c>
      <c r="P769" s="1127">
        <v>0</v>
      </c>
      <c r="Q769" s="1127">
        <v>0</v>
      </c>
      <c r="R769" s="1127">
        <v>0</v>
      </c>
      <c r="S769" s="1127">
        <v>0</v>
      </c>
      <c r="T769" s="1130">
        <v>0</v>
      </c>
      <c r="U769" s="1130">
        <v>0</v>
      </c>
      <c r="V769" s="1130">
        <v>0</v>
      </c>
      <c r="W769" s="1127">
        <v>0</v>
      </c>
      <c r="X769" s="1130">
        <v>0</v>
      </c>
      <c r="Y769" s="735">
        <v>0</v>
      </c>
      <c r="Z769" s="1131">
        <v>0</v>
      </c>
      <c r="AA769" s="1131">
        <v>0</v>
      </c>
      <c r="AB769" s="1131">
        <v>0</v>
      </c>
      <c r="AC769" s="1131">
        <v>0</v>
      </c>
      <c r="AD769" s="1131">
        <v>0</v>
      </c>
      <c r="AE769" s="1131">
        <v>0</v>
      </c>
      <c r="AF769" s="126"/>
      <c r="AG769" s="126"/>
      <c r="AH769" s="126"/>
      <c r="AI769" s="126"/>
      <c r="AJ769" s="126"/>
      <c r="AK769" s="126"/>
      <c r="AL769" s="126">
        <v>769</v>
      </c>
    </row>
    <row r="770" spans="1:38">
      <c r="A770" s="721" t="s">
        <v>1891</v>
      </c>
      <c r="B770" s="722">
        <v>14</v>
      </c>
      <c r="C770" s="722">
        <v>1410</v>
      </c>
      <c r="D770" s="722">
        <v>141015</v>
      </c>
      <c r="E770" s="721">
        <v>1410159827</v>
      </c>
      <c r="F770" s="721" t="s">
        <v>4080</v>
      </c>
      <c r="G770" s="1127">
        <v>0</v>
      </c>
      <c r="H770" s="1128">
        <v>0</v>
      </c>
      <c r="I770" s="1128">
        <v>0</v>
      </c>
      <c r="J770" s="1128">
        <v>0</v>
      </c>
      <c r="K770" s="1128">
        <v>0</v>
      </c>
      <c r="L770" s="1128">
        <v>0</v>
      </c>
      <c r="M770" s="1128">
        <v>0</v>
      </c>
      <c r="N770" s="1129">
        <v>0</v>
      </c>
      <c r="O770" s="1128">
        <v>0</v>
      </c>
      <c r="P770" s="1127">
        <v>0</v>
      </c>
      <c r="Q770" s="1127">
        <v>0</v>
      </c>
      <c r="R770" s="1127">
        <v>0</v>
      </c>
      <c r="S770" s="1127">
        <v>0</v>
      </c>
      <c r="T770" s="1130">
        <v>0</v>
      </c>
      <c r="U770" s="1130">
        <v>0</v>
      </c>
      <c r="V770" s="1130">
        <v>0</v>
      </c>
      <c r="W770" s="1127">
        <v>0</v>
      </c>
      <c r="X770" s="1130">
        <v>0</v>
      </c>
      <c r="Y770" s="735">
        <v>0</v>
      </c>
      <c r="Z770" s="1131">
        <v>0</v>
      </c>
      <c r="AA770" s="1131">
        <v>0</v>
      </c>
      <c r="AB770" s="1131">
        <v>0</v>
      </c>
      <c r="AC770" s="1131">
        <v>0</v>
      </c>
      <c r="AD770" s="1131">
        <v>0</v>
      </c>
      <c r="AE770" s="1131">
        <v>0</v>
      </c>
      <c r="AF770" s="126"/>
      <c r="AG770" s="126"/>
      <c r="AH770" s="126"/>
      <c r="AI770" s="126"/>
      <c r="AJ770" s="126"/>
      <c r="AK770" s="126"/>
      <c r="AL770" s="126">
        <v>770</v>
      </c>
    </row>
    <row r="771" spans="1:38">
      <c r="A771" s="721" t="s">
        <v>1891</v>
      </c>
      <c r="B771" s="722">
        <v>14</v>
      </c>
      <c r="C771" s="722">
        <v>1410</v>
      </c>
      <c r="D771" s="722">
        <v>141015</v>
      </c>
      <c r="E771" s="721">
        <v>1410159828</v>
      </c>
      <c r="F771" s="721" t="s">
        <v>4081</v>
      </c>
      <c r="G771" s="1127">
        <v>0</v>
      </c>
      <c r="H771" s="1128">
        <v>0</v>
      </c>
      <c r="I771" s="1128">
        <v>0</v>
      </c>
      <c r="J771" s="1128">
        <v>0</v>
      </c>
      <c r="K771" s="1128">
        <v>0</v>
      </c>
      <c r="L771" s="1128">
        <v>0</v>
      </c>
      <c r="M771" s="1128">
        <v>0</v>
      </c>
      <c r="N771" s="1129">
        <v>0</v>
      </c>
      <c r="O771" s="1128">
        <v>0</v>
      </c>
      <c r="P771" s="1127">
        <v>0</v>
      </c>
      <c r="Q771" s="1127">
        <v>0</v>
      </c>
      <c r="R771" s="1127">
        <v>0</v>
      </c>
      <c r="S771" s="1127">
        <v>0</v>
      </c>
      <c r="T771" s="1130">
        <v>0</v>
      </c>
      <c r="U771" s="1130">
        <v>0</v>
      </c>
      <c r="V771" s="1130">
        <v>0</v>
      </c>
      <c r="W771" s="1127">
        <v>0</v>
      </c>
      <c r="X771" s="1130">
        <v>0</v>
      </c>
      <c r="Y771" s="735">
        <v>0</v>
      </c>
      <c r="Z771" s="1131">
        <v>0</v>
      </c>
      <c r="AA771" s="1131">
        <v>0</v>
      </c>
      <c r="AB771" s="1131">
        <v>0</v>
      </c>
      <c r="AC771" s="1131">
        <v>0</v>
      </c>
      <c r="AD771" s="1131">
        <v>0</v>
      </c>
      <c r="AE771" s="1131">
        <v>0</v>
      </c>
      <c r="AF771" s="126"/>
      <c r="AG771" s="126"/>
      <c r="AH771" s="126"/>
      <c r="AI771" s="126"/>
      <c r="AJ771" s="126"/>
      <c r="AK771" s="126"/>
      <c r="AL771" s="126">
        <v>771</v>
      </c>
    </row>
    <row r="772" spans="1:38">
      <c r="A772" s="721" t="s">
        <v>1852</v>
      </c>
      <c r="B772" s="722">
        <v>14</v>
      </c>
      <c r="C772" s="722">
        <v>1410</v>
      </c>
      <c r="D772" s="722">
        <v>141015</v>
      </c>
      <c r="E772" s="721">
        <v>1410159829</v>
      </c>
      <c r="F772" s="721" t="s">
        <v>1911</v>
      </c>
      <c r="G772" s="1127">
        <v>0</v>
      </c>
      <c r="H772" s="1128">
        <v>0</v>
      </c>
      <c r="I772" s="1128">
        <v>0</v>
      </c>
      <c r="J772" s="1128">
        <v>0</v>
      </c>
      <c r="K772" s="1128">
        <v>0</v>
      </c>
      <c r="L772" s="1128">
        <v>0</v>
      </c>
      <c r="M772" s="1128">
        <v>0</v>
      </c>
      <c r="N772" s="1129">
        <v>0</v>
      </c>
      <c r="O772" s="1128">
        <v>0</v>
      </c>
      <c r="P772" s="1127">
        <v>0</v>
      </c>
      <c r="Q772" s="1127">
        <v>0</v>
      </c>
      <c r="R772" s="1127">
        <v>0</v>
      </c>
      <c r="S772" s="1127">
        <v>0</v>
      </c>
      <c r="T772" s="1130">
        <v>0</v>
      </c>
      <c r="U772" s="1130">
        <v>0</v>
      </c>
      <c r="V772" s="1130">
        <v>0</v>
      </c>
      <c r="W772" s="1127">
        <v>0</v>
      </c>
      <c r="X772" s="1130">
        <v>0</v>
      </c>
      <c r="Y772" s="735">
        <v>0</v>
      </c>
      <c r="Z772" s="1131">
        <v>0</v>
      </c>
      <c r="AA772" s="1131">
        <v>0</v>
      </c>
      <c r="AB772" s="1131">
        <v>0</v>
      </c>
      <c r="AC772" s="1131">
        <v>0</v>
      </c>
      <c r="AD772" s="1131">
        <v>0</v>
      </c>
      <c r="AE772" s="1131">
        <v>0</v>
      </c>
      <c r="AF772" s="126"/>
      <c r="AG772" s="126"/>
      <c r="AH772" s="126"/>
      <c r="AI772" s="126"/>
      <c r="AJ772" s="126"/>
      <c r="AK772" s="126"/>
      <c r="AL772" s="126">
        <v>772</v>
      </c>
    </row>
    <row r="773" spans="1:38">
      <c r="A773" s="721" t="s">
        <v>1852</v>
      </c>
      <c r="B773" s="722">
        <v>14</v>
      </c>
      <c r="C773" s="722">
        <v>1410</v>
      </c>
      <c r="D773" s="722">
        <v>141015</v>
      </c>
      <c r="E773" s="721">
        <v>1410159830</v>
      </c>
      <c r="F773" s="721" t="s">
        <v>4082</v>
      </c>
      <c r="G773" s="1127">
        <v>-6816331463</v>
      </c>
      <c r="H773" s="1128">
        <v>0</v>
      </c>
      <c r="I773" s="1128">
        <v>-6816331462.75</v>
      </c>
      <c r="J773" s="1128">
        <v>0.25</v>
      </c>
      <c r="K773" s="1128">
        <v>0</v>
      </c>
      <c r="L773" s="1128">
        <v>0.25</v>
      </c>
      <c r="M773" s="1128">
        <v>0</v>
      </c>
      <c r="N773" s="1129">
        <v>0</v>
      </c>
      <c r="O773" s="1128">
        <v>0.25</v>
      </c>
      <c r="P773" s="1127">
        <v>9.2499999999999999E-2</v>
      </c>
      <c r="Q773" s="1127">
        <v>0</v>
      </c>
      <c r="R773" s="1127">
        <v>0</v>
      </c>
      <c r="S773" s="1127">
        <v>0</v>
      </c>
      <c r="T773" s="1130">
        <v>0</v>
      </c>
      <c r="U773" s="1130">
        <v>0</v>
      </c>
      <c r="V773" s="1130">
        <v>0</v>
      </c>
      <c r="W773" s="1127">
        <v>0</v>
      </c>
      <c r="X773" s="1130">
        <v>9.2499999999999999E-2</v>
      </c>
      <c r="Y773" s="735">
        <v>0.37</v>
      </c>
      <c r="Z773" s="1131">
        <v>9.2499999999999999E-2</v>
      </c>
      <c r="AA773" s="1131">
        <v>0</v>
      </c>
      <c r="AB773" s="1131">
        <v>0.13319996118545532</v>
      </c>
      <c r="AC773" s="1131">
        <v>0</v>
      </c>
      <c r="AD773" s="1131">
        <v>-4.0699961185455324E-2</v>
      </c>
      <c r="AE773" s="1131">
        <v>0</v>
      </c>
      <c r="AF773" s="126"/>
      <c r="AG773" s="126"/>
      <c r="AH773" s="126"/>
      <c r="AI773" s="126"/>
      <c r="AJ773" s="126"/>
      <c r="AK773" s="126"/>
      <c r="AL773" s="126">
        <v>773</v>
      </c>
    </row>
    <row r="774" spans="1:38">
      <c r="A774" s="721" t="s">
        <v>1852</v>
      </c>
      <c r="B774" s="722">
        <v>14</v>
      </c>
      <c r="C774" s="722">
        <v>1410</v>
      </c>
      <c r="D774" s="722">
        <v>141015</v>
      </c>
      <c r="E774" s="721">
        <v>1410159900</v>
      </c>
      <c r="F774" s="721" t="s">
        <v>720</v>
      </c>
      <c r="G774" s="1127">
        <v>25162360</v>
      </c>
      <c r="H774" s="1128">
        <v>0</v>
      </c>
      <c r="I774" s="1128">
        <v>25162360.140000001</v>
      </c>
      <c r="J774" s="1128">
        <v>0.14000000059604645</v>
      </c>
      <c r="K774" s="1128">
        <v>0</v>
      </c>
      <c r="L774" s="1128">
        <v>0.14000000059604645</v>
      </c>
      <c r="M774" s="1128">
        <v>0</v>
      </c>
      <c r="N774" s="1129">
        <v>0</v>
      </c>
      <c r="O774" s="1128">
        <v>0.14000000059604645</v>
      </c>
      <c r="P774" s="1127">
        <v>5.1800000220537185E-2</v>
      </c>
      <c r="Q774" s="1127">
        <v>0</v>
      </c>
      <c r="R774" s="1127">
        <v>0</v>
      </c>
      <c r="S774" s="1127">
        <v>0</v>
      </c>
      <c r="T774" s="1130">
        <v>0</v>
      </c>
      <c r="U774" s="1130">
        <v>0</v>
      </c>
      <c r="V774" s="1130">
        <v>0</v>
      </c>
      <c r="W774" s="1127">
        <v>0</v>
      </c>
      <c r="X774" s="1130">
        <v>5.1800000220537185E-2</v>
      </c>
      <c r="Y774" s="735">
        <v>0.37</v>
      </c>
      <c r="Z774" s="1131">
        <v>5.1800000220537185E-2</v>
      </c>
      <c r="AA774" s="1131">
        <v>0</v>
      </c>
      <c r="AB774" s="1131">
        <v>4.0699999779462814E-2</v>
      </c>
      <c r="AC774" s="1131">
        <v>0</v>
      </c>
      <c r="AD774" s="1131">
        <v>1.110000044107437E-2</v>
      </c>
      <c r="AE774" s="1131">
        <v>0</v>
      </c>
      <c r="AF774" s="126"/>
      <c r="AG774" s="126"/>
      <c r="AH774" s="126"/>
      <c r="AI774" s="126"/>
      <c r="AJ774" s="126"/>
      <c r="AK774" s="126"/>
      <c r="AL774" s="126">
        <v>774</v>
      </c>
    </row>
    <row r="775" spans="1:38">
      <c r="A775" s="721" t="s">
        <v>1852</v>
      </c>
      <c r="B775" s="722">
        <v>14</v>
      </c>
      <c r="C775" s="722">
        <v>1410</v>
      </c>
      <c r="D775" s="722">
        <v>141015</v>
      </c>
      <c r="E775" s="721">
        <v>1410159901</v>
      </c>
      <c r="F775" s="721" t="s">
        <v>705</v>
      </c>
      <c r="G775" s="1127">
        <v>70423349714</v>
      </c>
      <c r="H775" s="1128">
        <v>0</v>
      </c>
      <c r="I775" s="1128">
        <v>70423349713.789993</v>
      </c>
      <c r="J775" s="1128">
        <v>-0.2100067138671875</v>
      </c>
      <c r="K775" s="1128">
        <v>0</v>
      </c>
      <c r="L775" s="1128">
        <v>0</v>
      </c>
      <c r="M775" s="1128">
        <v>-0.2100067138671875</v>
      </c>
      <c r="N775" s="1129">
        <v>0</v>
      </c>
      <c r="O775" s="1128">
        <v>-0.2100067138671875</v>
      </c>
      <c r="P775" s="1127">
        <v>-7.7702484130859367E-2</v>
      </c>
      <c r="Q775" s="1127">
        <v>0</v>
      </c>
      <c r="R775" s="1127">
        <v>0</v>
      </c>
      <c r="S775" s="1127">
        <v>0</v>
      </c>
      <c r="T775" s="1130">
        <v>0</v>
      </c>
      <c r="U775" s="1130">
        <v>0</v>
      </c>
      <c r="V775" s="1130">
        <v>0</v>
      </c>
      <c r="W775" s="1127">
        <v>0</v>
      </c>
      <c r="X775" s="1130">
        <v>-7.7702484130859367E-2</v>
      </c>
      <c r="Y775" s="735">
        <v>0.36999999999999994</v>
      </c>
      <c r="Z775" s="1131">
        <v>0</v>
      </c>
      <c r="AA775" s="1131">
        <v>-7.7702484130859367E-2</v>
      </c>
      <c r="AB775" s="1131">
        <v>0</v>
      </c>
      <c r="AC775" s="1131">
        <v>-0.17759983062744139</v>
      </c>
      <c r="AD775" s="1131">
        <v>0</v>
      </c>
      <c r="AE775" s="1131">
        <v>9.9897346496582023E-2</v>
      </c>
      <c r="AF775" s="126"/>
      <c r="AG775" s="126"/>
      <c r="AH775" s="126"/>
      <c r="AI775" s="126"/>
      <c r="AJ775" s="126"/>
      <c r="AK775" s="126"/>
      <c r="AL775" s="126">
        <v>775</v>
      </c>
    </row>
    <row r="776" spans="1:38">
      <c r="A776" s="721" t="s">
        <v>1852</v>
      </c>
      <c r="B776" s="722">
        <v>14</v>
      </c>
      <c r="C776" s="722">
        <v>1410</v>
      </c>
      <c r="D776" s="722">
        <v>141015</v>
      </c>
      <c r="E776" s="721">
        <v>1410159902</v>
      </c>
      <c r="F776" s="721" t="s">
        <v>706</v>
      </c>
      <c r="G776" s="1127">
        <v>183647941</v>
      </c>
      <c r="H776" s="1128">
        <v>0</v>
      </c>
      <c r="I776" s="1128">
        <v>183647941.44</v>
      </c>
      <c r="J776" s="1128">
        <v>0.43999999761581421</v>
      </c>
      <c r="K776" s="1128">
        <v>0</v>
      </c>
      <c r="L776" s="1128">
        <v>0.43999999761581421</v>
      </c>
      <c r="M776" s="1128">
        <v>0</v>
      </c>
      <c r="N776" s="1129">
        <v>0</v>
      </c>
      <c r="O776" s="1128">
        <v>0.43999999761581421</v>
      </c>
      <c r="P776" s="1127">
        <v>0.16279999911785126</v>
      </c>
      <c r="Q776" s="1127">
        <v>0</v>
      </c>
      <c r="R776" s="1127">
        <v>0</v>
      </c>
      <c r="S776" s="1127">
        <v>0</v>
      </c>
      <c r="T776" s="1130">
        <v>0</v>
      </c>
      <c r="U776" s="1130">
        <v>0</v>
      </c>
      <c r="V776" s="1130">
        <v>0</v>
      </c>
      <c r="W776" s="1127">
        <v>0</v>
      </c>
      <c r="X776" s="1130">
        <v>0.16279999911785126</v>
      </c>
      <c r="Y776" s="735">
        <v>0.37</v>
      </c>
      <c r="Z776" s="1131">
        <v>0.16279999911785126</v>
      </c>
      <c r="AA776" s="1131">
        <v>0</v>
      </c>
      <c r="AB776" s="1131">
        <v>0</v>
      </c>
      <c r="AC776" s="1131">
        <v>0</v>
      </c>
      <c r="AD776" s="1131">
        <v>0.16279999911785126</v>
      </c>
      <c r="AE776" s="1131">
        <v>0</v>
      </c>
      <c r="AF776" s="126"/>
      <c r="AG776" s="126"/>
      <c r="AH776" s="126"/>
      <c r="AI776" s="126"/>
      <c r="AJ776" s="126"/>
      <c r="AK776" s="126"/>
      <c r="AL776" s="126">
        <v>776</v>
      </c>
    </row>
    <row r="777" spans="1:38">
      <c r="A777" s="721" t="s">
        <v>1891</v>
      </c>
      <c r="B777" s="722">
        <v>14</v>
      </c>
      <c r="C777" s="722">
        <v>1410</v>
      </c>
      <c r="D777" s="722">
        <v>141015</v>
      </c>
      <c r="E777" s="721">
        <v>1410159903</v>
      </c>
      <c r="F777" s="721" t="s">
        <v>4083</v>
      </c>
      <c r="G777" s="1127">
        <v>-21355392</v>
      </c>
      <c r="H777" s="1128">
        <v>0</v>
      </c>
      <c r="I777" s="1128">
        <v>-21355392</v>
      </c>
      <c r="J777" s="1128">
        <v>0</v>
      </c>
      <c r="K777" s="1128">
        <v>0</v>
      </c>
      <c r="L777" s="1128">
        <v>0</v>
      </c>
      <c r="M777" s="1128">
        <v>0</v>
      </c>
      <c r="N777" s="1129">
        <v>0</v>
      </c>
      <c r="O777" s="1128">
        <v>0</v>
      </c>
      <c r="P777" s="1127">
        <v>0</v>
      </c>
      <c r="Q777" s="1127">
        <v>0</v>
      </c>
      <c r="R777" s="1127">
        <v>0</v>
      </c>
      <c r="S777" s="1127">
        <v>0</v>
      </c>
      <c r="T777" s="1130">
        <v>0</v>
      </c>
      <c r="U777" s="1130">
        <v>0</v>
      </c>
      <c r="V777" s="1130">
        <v>0</v>
      </c>
      <c r="W777" s="1127">
        <v>0</v>
      </c>
      <c r="X777" s="1130">
        <v>0</v>
      </c>
      <c r="Y777" s="735">
        <v>0</v>
      </c>
      <c r="Z777" s="1131">
        <v>0</v>
      </c>
      <c r="AA777" s="1131">
        <v>0</v>
      </c>
      <c r="AB777" s="1131">
        <v>0</v>
      </c>
      <c r="AC777" s="1131">
        <v>0</v>
      </c>
      <c r="AD777" s="1131">
        <v>0</v>
      </c>
      <c r="AE777" s="1131">
        <v>0</v>
      </c>
      <c r="AF777" s="126"/>
      <c r="AG777" s="126"/>
      <c r="AH777" s="126"/>
      <c r="AI777" s="126"/>
      <c r="AJ777" s="126"/>
      <c r="AK777" s="126"/>
      <c r="AL777" s="126">
        <v>777</v>
      </c>
    </row>
    <row r="778" spans="1:38">
      <c r="A778" s="721" t="s">
        <v>1852</v>
      </c>
      <c r="B778" s="722">
        <v>14</v>
      </c>
      <c r="C778" s="722">
        <v>1410</v>
      </c>
      <c r="D778" s="722">
        <v>141015</v>
      </c>
      <c r="E778" s="721">
        <v>1410159905</v>
      </c>
      <c r="F778" s="721" t="s">
        <v>721</v>
      </c>
      <c r="G778" s="1127">
        <v>482009972</v>
      </c>
      <c r="H778" s="1128">
        <v>0</v>
      </c>
      <c r="I778" s="1128">
        <v>482009971.98000002</v>
      </c>
      <c r="J778" s="1128">
        <v>-1.9999980926513672E-2</v>
      </c>
      <c r="K778" s="1128">
        <v>0</v>
      </c>
      <c r="L778" s="1128">
        <v>0</v>
      </c>
      <c r="M778" s="1128">
        <v>-1.9999980926513672E-2</v>
      </c>
      <c r="N778" s="1129">
        <v>0</v>
      </c>
      <c r="O778" s="1128">
        <v>-1.9999980926513672E-2</v>
      </c>
      <c r="P778" s="1127">
        <v>-7.3999929428100585E-3</v>
      </c>
      <c r="Q778" s="1127">
        <v>0</v>
      </c>
      <c r="R778" s="1127">
        <v>0</v>
      </c>
      <c r="S778" s="1127">
        <v>0</v>
      </c>
      <c r="T778" s="1130">
        <v>0</v>
      </c>
      <c r="U778" s="1130">
        <v>0</v>
      </c>
      <c r="V778" s="1130">
        <v>0</v>
      </c>
      <c r="W778" s="1127">
        <v>0</v>
      </c>
      <c r="X778" s="1130">
        <v>-7.3999929428100585E-3</v>
      </c>
      <c r="Y778" s="735">
        <v>0.37</v>
      </c>
      <c r="Z778" s="1131">
        <v>0</v>
      </c>
      <c r="AA778" s="1131">
        <v>-7.3999929428100585E-3</v>
      </c>
      <c r="AB778" s="1131">
        <v>0</v>
      </c>
      <c r="AC778" s="1131">
        <v>-4.8099998235702511E-2</v>
      </c>
      <c r="AD778" s="1131">
        <v>0</v>
      </c>
      <c r="AE778" s="1131">
        <v>4.0700005292892451E-2</v>
      </c>
      <c r="AF778" s="126"/>
      <c r="AG778" s="126"/>
      <c r="AH778" s="126"/>
      <c r="AI778" s="126"/>
      <c r="AJ778" s="126"/>
      <c r="AK778" s="126"/>
      <c r="AL778" s="126">
        <v>778</v>
      </c>
    </row>
    <row r="779" spans="1:38">
      <c r="A779" s="721" t="s">
        <v>1852</v>
      </c>
      <c r="B779" s="722">
        <v>14</v>
      </c>
      <c r="C779" s="722">
        <v>1410</v>
      </c>
      <c r="D779" s="722">
        <v>141015</v>
      </c>
      <c r="E779" s="721">
        <v>1410159906</v>
      </c>
      <c r="F779" s="721" t="s">
        <v>714</v>
      </c>
      <c r="G779" s="1127">
        <v>76770468292</v>
      </c>
      <c r="H779" s="1128">
        <v>0</v>
      </c>
      <c r="I779" s="1128">
        <v>76770468292.449997</v>
      </c>
      <c r="J779" s="1128">
        <v>0.4499969482421875</v>
      </c>
      <c r="K779" s="1128">
        <v>0</v>
      </c>
      <c r="L779" s="1128">
        <v>0.4499969482421875</v>
      </c>
      <c r="M779" s="1128">
        <v>0</v>
      </c>
      <c r="N779" s="1129">
        <v>0</v>
      </c>
      <c r="O779" s="1128">
        <v>0.4499969482421875</v>
      </c>
      <c r="P779" s="1127">
        <v>0.16649887084960938</v>
      </c>
      <c r="Q779" s="1127">
        <v>0</v>
      </c>
      <c r="R779" s="1127">
        <v>0</v>
      </c>
      <c r="S779" s="1127">
        <v>0</v>
      </c>
      <c r="T779" s="1130">
        <v>0</v>
      </c>
      <c r="U779" s="1130">
        <v>0</v>
      </c>
      <c r="V779" s="1130">
        <v>0</v>
      </c>
      <c r="W779" s="1127">
        <v>0</v>
      </c>
      <c r="X779" s="1130">
        <v>0.16649887084960938</v>
      </c>
      <c r="Y779" s="735">
        <v>0.37</v>
      </c>
      <c r="Z779" s="1131">
        <v>0.16649887084960938</v>
      </c>
      <c r="AA779" s="1131">
        <v>0</v>
      </c>
      <c r="AB779" s="1131">
        <v>0</v>
      </c>
      <c r="AC779" s="1131">
        <v>-2.220050811767578E-2</v>
      </c>
      <c r="AD779" s="1131">
        <v>0.16649887084960938</v>
      </c>
      <c r="AE779" s="1131">
        <v>2.220050811767578E-2</v>
      </c>
      <c r="AF779" s="126"/>
      <c r="AG779" s="126"/>
      <c r="AH779" s="126"/>
      <c r="AI779" s="126"/>
      <c r="AJ779" s="126"/>
      <c r="AK779" s="126"/>
      <c r="AL779" s="126">
        <v>779</v>
      </c>
    </row>
    <row r="780" spans="1:38">
      <c r="A780" s="721" t="s">
        <v>1852</v>
      </c>
      <c r="B780" s="722">
        <v>14</v>
      </c>
      <c r="C780" s="722">
        <v>1410</v>
      </c>
      <c r="D780" s="722">
        <v>141015</v>
      </c>
      <c r="E780" s="721">
        <v>1410159907</v>
      </c>
      <c r="F780" s="721" t="s">
        <v>4075</v>
      </c>
      <c r="G780" s="1127">
        <v>0</v>
      </c>
      <c r="H780" s="1128">
        <v>0</v>
      </c>
      <c r="I780" s="1128">
        <v>0</v>
      </c>
      <c r="J780" s="1128">
        <v>0</v>
      </c>
      <c r="K780" s="1128">
        <v>0</v>
      </c>
      <c r="L780" s="1128">
        <v>0</v>
      </c>
      <c r="M780" s="1128">
        <v>0</v>
      </c>
      <c r="N780" s="1129">
        <v>0</v>
      </c>
      <c r="O780" s="1128">
        <v>0</v>
      </c>
      <c r="P780" s="1127">
        <v>0</v>
      </c>
      <c r="Q780" s="1127">
        <v>0</v>
      </c>
      <c r="R780" s="1127">
        <v>0</v>
      </c>
      <c r="S780" s="1127">
        <v>0</v>
      </c>
      <c r="T780" s="1130">
        <v>0</v>
      </c>
      <c r="U780" s="1130">
        <v>0</v>
      </c>
      <c r="V780" s="1130">
        <v>0</v>
      </c>
      <c r="W780" s="1127">
        <v>0</v>
      </c>
      <c r="X780" s="1130">
        <v>0</v>
      </c>
      <c r="Y780" s="735">
        <v>0</v>
      </c>
      <c r="Z780" s="1131">
        <v>0</v>
      </c>
      <c r="AA780" s="1131">
        <v>0</v>
      </c>
      <c r="AB780" s="1131">
        <v>0</v>
      </c>
      <c r="AC780" s="1131">
        <v>0</v>
      </c>
      <c r="AD780" s="1131">
        <v>0</v>
      </c>
      <c r="AE780" s="1131">
        <v>0</v>
      </c>
      <c r="AF780" s="126"/>
      <c r="AG780" s="126"/>
      <c r="AH780" s="126"/>
      <c r="AI780" s="126"/>
      <c r="AJ780" s="126"/>
      <c r="AK780" s="126"/>
      <c r="AL780" s="126">
        <v>780</v>
      </c>
    </row>
    <row r="781" spans="1:38">
      <c r="A781" s="721" t="s">
        <v>1891</v>
      </c>
      <c r="B781" s="722">
        <v>14</v>
      </c>
      <c r="C781" s="722">
        <v>1410</v>
      </c>
      <c r="D781" s="722">
        <v>141015</v>
      </c>
      <c r="E781" s="721">
        <v>1410159909</v>
      </c>
      <c r="F781" s="721" t="s">
        <v>1903</v>
      </c>
      <c r="G781" s="1127">
        <v>0</v>
      </c>
      <c r="H781" s="1128">
        <v>0</v>
      </c>
      <c r="I781" s="1128">
        <v>0</v>
      </c>
      <c r="J781" s="1128">
        <v>0</v>
      </c>
      <c r="K781" s="1128">
        <v>0</v>
      </c>
      <c r="L781" s="1128">
        <v>0</v>
      </c>
      <c r="M781" s="1128">
        <v>0</v>
      </c>
      <c r="N781" s="1129">
        <v>0</v>
      </c>
      <c r="O781" s="1128">
        <v>0</v>
      </c>
      <c r="P781" s="1127">
        <v>0</v>
      </c>
      <c r="Q781" s="1127">
        <v>0</v>
      </c>
      <c r="R781" s="1127">
        <v>0</v>
      </c>
      <c r="S781" s="1127">
        <v>0</v>
      </c>
      <c r="T781" s="1130">
        <v>0</v>
      </c>
      <c r="U781" s="1130">
        <v>0</v>
      </c>
      <c r="V781" s="1130">
        <v>0</v>
      </c>
      <c r="W781" s="1127">
        <v>0</v>
      </c>
      <c r="X781" s="1130">
        <v>0</v>
      </c>
      <c r="Y781" s="735">
        <v>0</v>
      </c>
      <c r="Z781" s="1131">
        <v>0</v>
      </c>
      <c r="AA781" s="1131">
        <v>0</v>
      </c>
      <c r="AB781" s="1131">
        <v>0</v>
      </c>
      <c r="AC781" s="1131">
        <v>0</v>
      </c>
      <c r="AD781" s="1131">
        <v>0</v>
      </c>
      <c r="AE781" s="1131">
        <v>0</v>
      </c>
      <c r="AF781" s="126"/>
      <c r="AG781" s="126"/>
      <c r="AH781" s="126"/>
      <c r="AI781" s="126"/>
      <c r="AJ781" s="126"/>
      <c r="AK781" s="126"/>
      <c r="AL781" s="126">
        <v>781</v>
      </c>
    </row>
    <row r="782" spans="1:38">
      <c r="A782" s="721" t="s">
        <v>1852</v>
      </c>
      <c r="B782" s="722">
        <v>14</v>
      </c>
      <c r="C782" s="722">
        <v>1410</v>
      </c>
      <c r="D782" s="722">
        <v>141015</v>
      </c>
      <c r="E782" s="721">
        <v>1410159910</v>
      </c>
      <c r="F782" s="721" t="s">
        <v>4084</v>
      </c>
      <c r="G782" s="1127">
        <v>37227281</v>
      </c>
      <c r="H782" s="1128">
        <v>0</v>
      </c>
      <c r="I782" s="1128">
        <v>37227281.310000002</v>
      </c>
      <c r="J782" s="1128">
        <v>0.31000000238418579</v>
      </c>
      <c r="K782" s="1128">
        <v>0</v>
      </c>
      <c r="L782" s="1128">
        <v>0.31000000238418579</v>
      </c>
      <c r="M782" s="1128">
        <v>0</v>
      </c>
      <c r="N782" s="1129">
        <v>0</v>
      </c>
      <c r="O782" s="1128">
        <v>0.31000000238418579</v>
      </c>
      <c r="P782" s="1127">
        <v>0.11470000088214874</v>
      </c>
      <c r="Q782" s="1127">
        <v>0</v>
      </c>
      <c r="R782" s="1127">
        <v>0</v>
      </c>
      <c r="S782" s="1127">
        <v>0</v>
      </c>
      <c r="T782" s="1130">
        <v>0</v>
      </c>
      <c r="U782" s="1130">
        <v>0</v>
      </c>
      <c r="V782" s="1130">
        <v>0</v>
      </c>
      <c r="W782" s="1127">
        <v>0</v>
      </c>
      <c r="X782" s="1130">
        <v>0.11470000088214874</v>
      </c>
      <c r="Y782" s="735">
        <v>0.37</v>
      </c>
      <c r="Z782" s="1131">
        <v>0.11470000088214874</v>
      </c>
      <c r="AA782" s="1131">
        <v>0</v>
      </c>
      <c r="AB782" s="1131">
        <v>0</v>
      </c>
      <c r="AC782" s="1131">
        <v>0</v>
      </c>
      <c r="AD782" s="1131">
        <v>0.11470000088214874</v>
      </c>
      <c r="AE782" s="1131">
        <v>0</v>
      </c>
      <c r="AF782" s="126"/>
      <c r="AG782" s="126"/>
      <c r="AH782" s="126"/>
      <c r="AI782" s="126"/>
      <c r="AJ782" s="126"/>
      <c r="AK782" s="126"/>
      <c r="AL782" s="126">
        <v>782</v>
      </c>
    </row>
    <row r="783" spans="1:38">
      <c r="A783" s="721" t="s">
        <v>1852</v>
      </c>
      <c r="B783" s="722">
        <v>14</v>
      </c>
      <c r="C783" s="722">
        <v>1410</v>
      </c>
      <c r="D783" s="722">
        <v>141015</v>
      </c>
      <c r="E783" s="721">
        <v>1410159921</v>
      </c>
      <c r="F783" s="721" t="s">
        <v>3249</v>
      </c>
      <c r="G783" s="1127">
        <v>-1484888174</v>
      </c>
      <c r="H783" s="1128">
        <v>0</v>
      </c>
      <c r="I783" s="1128">
        <v>-1484888174.4000001</v>
      </c>
      <c r="J783" s="1128">
        <v>-0.40000009536743164</v>
      </c>
      <c r="K783" s="1128">
        <v>0</v>
      </c>
      <c r="L783" s="1128">
        <v>0</v>
      </c>
      <c r="M783" s="1128">
        <v>-0.40000009536743164</v>
      </c>
      <c r="N783" s="1129">
        <v>0</v>
      </c>
      <c r="O783" s="1128">
        <v>-0.40000009536743164</v>
      </c>
      <c r="P783" s="1127">
        <v>-0.14800003528594971</v>
      </c>
      <c r="Q783" s="1127">
        <v>0</v>
      </c>
      <c r="R783" s="1127">
        <v>0</v>
      </c>
      <c r="S783" s="1127">
        <v>0</v>
      </c>
      <c r="T783" s="1130">
        <v>0</v>
      </c>
      <c r="U783" s="1130">
        <v>0</v>
      </c>
      <c r="V783" s="1130">
        <v>0</v>
      </c>
      <c r="W783" s="1127">
        <v>0</v>
      </c>
      <c r="X783" s="1130">
        <v>-0.14800003528594971</v>
      </c>
      <c r="Y783" s="735">
        <v>0.37</v>
      </c>
      <c r="Z783" s="1131">
        <v>0</v>
      </c>
      <c r="AA783" s="1131">
        <v>-0.14800003528594971</v>
      </c>
      <c r="AB783" s="1131">
        <v>0</v>
      </c>
      <c r="AC783" s="1131">
        <v>0</v>
      </c>
      <c r="AD783" s="1131">
        <v>0</v>
      </c>
      <c r="AE783" s="1131">
        <v>-0.14800003528594971</v>
      </c>
      <c r="AF783" s="126"/>
      <c r="AG783" s="126"/>
      <c r="AH783" s="126"/>
      <c r="AI783" s="126"/>
      <c r="AJ783" s="126"/>
      <c r="AK783" s="126"/>
      <c r="AL783" s="126">
        <v>783</v>
      </c>
    </row>
    <row r="784" spans="1:38">
      <c r="A784" s="721" t="s">
        <v>1852</v>
      </c>
      <c r="B784" s="722">
        <v>14</v>
      </c>
      <c r="C784" s="722">
        <v>1410</v>
      </c>
      <c r="D784" s="722">
        <v>141020</v>
      </c>
      <c r="E784" s="721">
        <v>1410207150</v>
      </c>
      <c r="F784" s="721" t="s">
        <v>3522</v>
      </c>
      <c r="G784" s="1127">
        <v>0</v>
      </c>
      <c r="H784" s="1128">
        <v>0</v>
      </c>
      <c r="I784" s="1128">
        <v>0</v>
      </c>
      <c r="J784" s="1128">
        <v>0</v>
      </c>
      <c r="K784" s="1128">
        <v>0</v>
      </c>
      <c r="L784" s="1128">
        <v>0</v>
      </c>
      <c r="M784" s="1128">
        <v>0</v>
      </c>
      <c r="N784" s="1129">
        <v>0</v>
      </c>
      <c r="O784" s="1128">
        <v>0</v>
      </c>
      <c r="P784" s="1127">
        <v>0</v>
      </c>
      <c r="Q784" s="1127">
        <v>0</v>
      </c>
      <c r="R784" s="1127">
        <v>0</v>
      </c>
      <c r="S784" s="1127">
        <v>0</v>
      </c>
      <c r="T784" s="1130">
        <v>0</v>
      </c>
      <c r="U784" s="1130">
        <v>0</v>
      </c>
      <c r="V784" s="1130">
        <v>0</v>
      </c>
      <c r="W784" s="1127">
        <v>0</v>
      </c>
      <c r="X784" s="1130">
        <v>0</v>
      </c>
      <c r="Y784" s="735">
        <v>0</v>
      </c>
      <c r="Z784" s="1131">
        <v>0</v>
      </c>
      <c r="AA784" s="1131">
        <v>0</v>
      </c>
      <c r="AB784" s="1131">
        <v>0</v>
      </c>
      <c r="AC784" s="1131">
        <v>0</v>
      </c>
      <c r="AD784" s="1131">
        <v>0</v>
      </c>
      <c r="AE784" s="1131">
        <v>0</v>
      </c>
      <c r="AF784" s="126"/>
      <c r="AG784" s="126"/>
      <c r="AH784" s="126"/>
      <c r="AI784" s="126"/>
      <c r="AJ784" s="126"/>
      <c r="AK784" s="126"/>
      <c r="AL784" s="126">
        <v>784</v>
      </c>
    </row>
    <row r="785" spans="1:38">
      <c r="A785" s="721" t="s">
        <v>1852</v>
      </c>
      <c r="B785" s="722">
        <v>14</v>
      </c>
      <c r="C785" s="722">
        <v>1410</v>
      </c>
      <c r="D785" s="722">
        <v>141020</v>
      </c>
      <c r="E785" s="721">
        <v>1410207200</v>
      </c>
      <c r="F785" s="721" t="s">
        <v>3523</v>
      </c>
      <c r="G785" s="1127">
        <v>0</v>
      </c>
      <c r="H785" s="1128">
        <v>0</v>
      </c>
      <c r="I785" s="1128">
        <v>0</v>
      </c>
      <c r="J785" s="1128">
        <v>0</v>
      </c>
      <c r="K785" s="1128">
        <v>0</v>
      </c>
      <c r="L785" s="1128">
        <v>0</v>
      </c>
      <c r="M785" s="1128">
        <v>0</v>
      </c>
      <c r="N785" s="1129">
        <v>0</v>
      </c>
      <c r="O785" s="1128">
        <v>0</v>
      </c>
      <c r="P785" s="1127">
        <v>0</v>
      </c>
      <c r="Q785" s="1127">
        <v>0</v>
      </c>
      <c r="R785" s="1127">
        <v>0</v>
      </c>
      <c r="S785" s="1127">
        <v>0</v>
      </c>
      <c r="T785" s="1130">
        <v>0</v>
      </c>
      <c r="U785" s="1130">
        <v>0</v>
      </c>
      <c r="V785" s="1130">
        <v>0</v>
      </c>
      <c r="W785" s="1127">
        <v>0</v>
      </c>
      <c r="X785" s="1130">
        <v>0</v>
      </c>
      <c r="Y785" s="735">
        <v>0</v>
      </c>
      <c r="Z785" s="1131">
        <v>0</v>
      </c>
      <c r="AA785" s="1131">
        <v>0</v>
      </c>
      <c r="AB785" s="1131">
        <v>0</v>
      </c>
      <c r="AC785" s="1131">
        <v>0</v>
      </c>
      <c r="AD785" s="1131">
        <v>0</v>
      </c>
      <c r="AE785" s="1131">
        <v>0</v>
      </c>
      <c r="AF785" s="126"/>
      <c r="AG785" s="126"/>
      <c r="AH785" s="126"/>
      <c r="AI785" s="126"/>
      <c r="AJ785" s="126"/>
      <c r="AK785" s="126"/>
      <c r="AL785" s="126">
        <v>785</v>
      </c>
    </row>
    <row r="786" spans="1:38">
      <c r="A786" s="721" t="s">
        <v>1891</v>
      </c>
      <c r="B786" s="722">
        <v>14</v>
      </c>
      <c r="C786" s="722">
        <v>1410</v>
      </c>
      <c r="D786" s="722">
        <v>141020</v>
      </c>
      <c r="E786" s="721">
        <v>1410207201</v>
      </c>
      <c r="F786" s="721" t="s">
        <v>4085</v>
      </c>
      <c r="G786" s="1127">
        <v>33888349</v>
      </c>
      <c r="H786" s="1128">
        <v>0</v>
      </c>
      <c r="I786" s="1128">
        <v>3010343.6999999955</v>
      </c>
      <c r="J786" s="1128">
        <v>-30878005.300000001</v>
      </c>
      <c r="K786" s="1128">
        <v>0</v>
      </c>
      <c r="L786" s="1128">
        <v>0</v>
      </c>
      <c r="M786" s="1128">
        <v>-30878005.300000001</v>
      </c>
      <c r="N786" s="1129">
        <v>0</v>
      </c>
      <c r="O786" s="1128">
        <v>-30878005.300000001</v>
      </c>
      <c r="P786" s="1127">
        <v>-11424861.961000001</v>
      </c>
      <c r="Q786" s="1127">
        <v>0</v>
      </c>
      <c r="R786" s="1127">
        <v>0</v>
      </c>
      <c r="S786" s="1127">
        <v>0</v>
      </c>
      <c r="T786" s="1130">
        <v>0</v>
      </c>
      <c r="U786" s="1130">
        <v>0</v>
      </c>
      <c r="V786" s="1130">
        <v>0</v>
      </c>
      <c r="W786" s="1127">
        <v>0</v>
      </c>
      <c r="X786" s="1130">
        <v>-11424861.961000001</v>
      </c>
      <c r="Y786" s="735">
        <v>0.37000000000000005</v>
      </c>
      <c r="Z786" s="1131">
        <v>0</v>
      </c>
      <c r="AA786" s="1131">
        <v>-11424861.961000001</v>
      </c>
      <c r="AB786" s="1131">
        <v>0</v>
      </c>
      <c r="AC786" s="1131">
        <v>-16006152.8805</v>
      </c>
      <c r="AD786" s="1131">
        <v>0</v>
      </c>
      <c r="AE786" s="1131">
        <v>4581290.9194999989</v>
      </c>
      <c r="AF786" s="126"/>
      <c r="AG786" s="126"/>
      <c r="AH786" s="126"/>
      <c r="AI786" s="126"/>
      <c r="AJ786" s="126"/>
      <c r="AK786" s="126"/>
      <c r="AL786" s="126">
        <v>786</v>
      </c>
    </row>
    <row r="787" spans="1:38">
      <c r="A787" s="721" t="s">
        <v>1852</v>
      </c>
      <c r="B787" s="722">
        <v>14</v>
      </c>
      <c r="C787" s="722">
        <v>1410</v>
      </c>
      <c r="D787" s="722">
        <v>141020</v>
      </c>
      <c r="E787" s="721">
        <v>1410209001</v>
      </c>
      <c r="F787" s="721" t="s">
        <v>726</v>
      </c>
      <c r="G787" s="1127">
        <v>640695305513</v>
      </c>
      <c r="H787" s="1128">
        <v>0</v>
      </c>
      <c r="I787" s="1128">
        <v>640695305512.93005</v>
      </c>
      <c r="J787" s="1128">
        <v>-6.99462890625E-2</v>
      </c>
      <c r="K787" s="1128">
        <v>0</v>
      </c>
      <c r="L787" s="1128">
        <v>0</v>
      </c>
      <c r="M787" s="1128">
        <v>-6.99462890625E-2</v>
      </c>
      <c r="N787" s="1129">
        <v>0</v>
      </c>
      <c r="O787" s="1128">
        <v>-6.99462890625E-2</v>
      </c>
      <c r="P787" s="1127">
        <v>-2.5880126953124999E-2</v>
      </c>
      <c r="Q787" s="1127">
        <v>0</v>
      </c>
      <c r="R787" s="1127">
        <v>0</v>
      </c>
      <c r="S787" s="1127">
        <v>0</v>
      </c>
      <c r="T787" s="1130">
        <v>0</v>
      </c>
      <c r="U787" s="1130">
        <v>0</v>
      </c>
      <c r="V787" s="1130">
        <v>0</v>
      </c>
      <c r="W787" s="1127">
        <v>0</v>
      </c>
      <c r="X787" s="1130">
        <v>-2.5880126953124999E-2</v>
      </c>
      <c r="Y787" s="735">
        <v>0.37</v>
      </c>
      <c r="Z787" s="1131">
        <v>0</v>
      </c>
      <c r="AA787" s="1131">
        <v>-2.5880126953124999E-2</v>
      </c>
      <c r="AB787" s="1131">
        <v>0</v>
      </c>
      <c r="AC787" s="1131">
        <v>-0.15171264648437499</v>
      </c>
      <c r="AD787" s="1131">
        <v>0</v>
      </c>
      <c r="AE787" s="1131">
        <v>0.12583251953124999</v>
      </c>
      <c r="AF787" s="126"/>
      <c r="AG787" s="126"/>
      <c r="AH787" s="126"/>
      <c r="AI787" s="126"/>
      <c r="AJ787" s="126"/>
      <c r="AK787" s="126"/>
      <c r="AL787" s="126">
        <v>787</v>
      </c>
    </row>
    <row r="788" spans="1:38">
      <c r="A788" s="721" t="s">
        <v>1852</v>
      </c>
      <c r="B788" s="722">
        <v>14</v>
      </c>
      <c r="C788" s="722">
        <v>1410</v>
      </c>
      <c r="D788" s="722">
        <v>141020</v>
      </c>
      <c r="E788" s="721">
        <v>1410209002</v>
      </c>
      <c r="F788" s="721" t="s">
        <v>4086</v>
      </c>
      <c r="G788" s="1127">
        <v>43630888161</v>
      </c>
      <c r="H788" s="1128">
        <v>0</v>
      </c>
      <c r="I788" s="1128">
        <v>43630888160.510002</v>
      </c>
      <c r="J788" s="1128">
        <v>-0.48999786376953125</v>
      </c>
      <c r="K788" s="1128">
        <v>0</v>
      </c>
      <c r="L788" s="1128">
        <v>0</v>
      </c>
      <c r="M788" s="1128">
        <v>-0.48999786376953125</v>
      </c>
      <c r="N788" s="1129">
        <v>0</v>
      </c>
      <c r="O788" s="1128">
        <v>-0.48999786376953125</v>
      </c>
      <c r="P788" s="1127">
        <v>-0.18129920959472656</v>
      </c>
      <c r="Q788" s="1127">
        <v>0</v>
      </c>
      <c r="R788" s="1127">
        <v>0</v>
      </c>
      <c r="S788" s="1127">
        <v>0</v>
      </c>
      <c r="T788" s="1130">
        <v>0</v>
      </c>
      <c r="U788" s="1130">
        <v>0</v>
      </c>
      <c r="V788" s="1130">
        <v>0</v>
      </c>
      <c r="W788" s="1127">
        <v>0</v>
      </c>
      <c r="X788" s="1130">
        <v>-0.18129920959472656</v>
      </c>
      <c r="Y788" s="735">
        <v>0.37</v>
      </c>
      <c r="Z788" s="1131">
        <v>0</v>
      </c>
      <c r="AA788" s="1131">
        <v>-0.18129920959472656</v>
      </c>
      <c r="AB788" s="1131">
        <v>0</v>
      </c>
      <c r="AC788" s="1131">
        <v>-4.809898376464844E-2</v>
      </c>
      <c r="AD788" s="1131">
        <v>0</v>
      </c>
      <c r="AE788" s="1131">
        <v>-0.13320022583007812</v>
      </c>
      <c r="AF788" s="126"/>
      <c r="AG788" s="126"/>
      <c r="AH788" s="126"/>
      <c r="AI788" s="126"/>
      <c r="AJ788" s="126"/>
      <c r="AK788" s="126"/>
      <c r="AL788" s="126">
        <v>788</v>
      </c>
    </row>
    <row r="789" spans="1:38">
      <c r="A789" s="721" t="s">
        <v>1852</v>
      </c>
      <c r="B789" s="722">
        <v>14</v>
      </c>
      <c r="C789" s="722">
        <v>1410</v>
      </c>
      <c r="D789" s="722">
        <v>141020</v>
      </c>
      <c r="E789" s="721">
        <v>1410209004</v>
      </c>
      <c r="F789" s="721" t="s">
        <v>727</v>
      </c>
      <c r="G789" s="1127">
        <v>962727092738</v>
      </c>
      <c r="H789" s="1128">
        <v>0</v>
      </c>
      <c r="I789" s="1128">
        <v>962727092737.59998</v>
      </c>
      <c r="J789" s="1128">
        <v>-0.4000244140625</v>
      </c>
      <c r="K789" s="1128">
        <v>0</v>
      </c>
      <c r="L789" s="1128">
        <v>0</v>
      </c>
      <c r="M789" s="1128">
        <v>-0.4000244140625</v>
      </c>
      <c r="N789" s="1129">
        <v>0</v>
      </c>
      <c r="O789" s="1128">
        <v>-0.4000244140625</v>
      </c>
      <c r="P789" s="1127">
        <v>-0.148009033203125</v>
      </c>
      <c r="Q789" s="1127">
        <v>0</v>
      </c>
      <c r="R789" s="1127">
        <v>0</v>
      </c>
      <c r="S789" s="1127">
        <v>0</v>
      </c>
      <c r="T789" s="1130">
        <v>0</v>
      </c>
      <c r="U789" s="1130">
        <v>0</v>
      </c>
      <c r="V789" s="1130">
        <v>0</v>
      </c>
      <c r="W789" s="1127">
        <v>0</v>
      </c>
      <c r="X789" s="1130">
        <v>-0.148009033203125</v>
      </c>
      <c r="Y789" s="735">
        <v>0.37</v>
      </c>
      <c r="Z789" s="1131">
        <v>0</v>
      </c>
      <c r="AA789" s="1131">
        <v>-0.148009033203125</v>
      </c>
      <c r="AB789" s="1131">
        <v>0</v>
      </c>
      <c r="AC789" s="1131">
        <v>-0.12578735351562501</v>
      </c>
      <c r="AD789" s="1131">
        <v>0</v>
      </c>
      <c r="AE789" s="1131">
        <v>-2.2221679687499996E-2</v>
      </c>
      <c r="AF789" s="126"/>
      <c r="AG789" s="126"/>
      <c r="AH789" s="126"/>
      <c r="AI789" s="126"/>
      <c r="AJ789" s="126"/>
      <c r="AK789" s="126"/>
      <c r="AL789" s="126">
        <v>789</v>
      </c>
    </row>
    <row r="790" spans="1:38">
      <c r="A790" s="721" t="s">
        <v>1852</v>
      </c>
      <c r="B790" s="722">
        <v>14</v>
      </c>
      <c r="C790" s="722">
        <v>1410</v>
      </c>
      <c r="D790" s="722">
        <v>141020</v>
      </c>
      <c r="E790" s="721">
        <v>1410209005</v>
      </c>
      <c r="F790" s="721" t="s">
        <v>728</v>
      </c>
      <c r="G790" s="1127">
        <v>1661696282</v>
      </c>
      <c r="H790" s="1128">
        <v>0</v>
      </c>
      <c r="I790" s="1128">
        <v>1661696281.6300001</v>
      </c>
      <c r="J790" s="1128">
        <v>-0.36999988555908203</v>
      </c>
      <c r="K790" s="1128">
        <v>0</v>
      </c>
      <c r="L790" s="1128">
        <v>0</v>
      </c>
      <c r="M790" s="1128">
        <v>-0.36999988555908203</v>
      </c>
      <c r="N790" s="1129">
        <v>0</v>
      </c>
      <c r="O790" s="1128">
        <v>-0.36999988555908203</v>
      </c>
      <c r="P790" s="1127">
        <v>-0.13689995765686036</v>
      </c>
      <c r="Q790" s="1127">
        <v>0</v>
      </c>
      <c r="R790" s="1127">
        <v>0</v>
      </c>
      <c r="S790" s="1127">
        <v>0</v>
      </c>
      <c r="T790" s="1130">
        <v>0</v>
      </c>
      <c r="U790" s="1130">
        <v>0</v>
      </c>
      <c r="V790" s="1130">
        <v>0</v>
      </c>
      <c r="W790" s="1127">
        <v>0</v>
      </c>
      <c r="X790" s="1130">
        <v>-0.13689995765686036</v>
      </c>
      <c r="Y790" s="735">
        <v>0.37000000000000005</v>
      </c>
      <c r="Z790" s="1131">
        <v>0</v>
      </c>
      <c r="AA790" s="1131">
        <v>-0.13689995765686036</v>
      </c>
      <c r="AB790" s="1131">
        <v>0</v>
      </c>
      <c r="AC790" s="1131">
        <v>0</v>
      </c>
      <c r="AD790" s="1131">
        <v>0</v>
      </c>
      <c r="AE790" s="1131">
        <v>-0.13689995765686036</v>
      </c>
      <c r="AF790" s="126"/>
      <c r="AG790" s="126"/>
      <c r="AH790" s="126"/>
      <c r="AI790" s="126"/>
      <c r="AJ790" s="126"/>
      <c r="AK790" s="126"/>
      <c r="AL790" s="126">
        <v>790</v>
      </c>
    </row>
    <row r="791" spans="1:38">
      <c r="A791" s="721" t="s">
        <v>1891</v>
      </c>
      <c r="B791" s="722">
        <v>14</v>
      </c>
      <c r="C791" s="722">
        <v>1410</v>
      </c>
      <c r="D791" s="722">
        <v>141020</v>
      </c>
      <c r="E791" s="721">
        <v>1410209011</v>
      </c>
      <c r="F791" s="721" t="s">
        <v>3180</v>
      </c>
      <c r="G791" s="1127">
        <v>0</v>
      </c>
      <c r="H791" s="1128">
        <v>0</v>
      </c>
      <c r="I791" s="1128">
        <v>0</v>
      </c>
      <c r="J791" s="1128">
        <v>0</v>
      </c>
      <c r="K791" s="1128">
        <v>0</v>
      </c>
      <c r="L791" s="1128">
        <v>0</v>
      </c>
      <c r="M791" s="1128">
        <v>0</v>
      </c>
      <c r="N791" s="1129">
        <v>0</v>
      </c>
      <c r="O791" s="1128">
        <v>0</v>
      </c>
      <c r="P791" s="1127">
        <v>0</v>
      </c>
      <c r="Q791" s="1127">
        <v>0</v>
      </c>
      <c r="R791" s="1127">
        <v>0</v>
      </c>
      <c r="S791" s="1127">
        <v>0</v>
      </c>
      <c r="T791" s="1130">
        <v>0</v>
      </c>
      <c r="U791" s="1130">
        <v>0</v>
      </c>
      <c r="V791" s="1130">
        <v>0</v>
      </c>
      <c r="W791" s="1127">
        <v>0</v>
      </c>
      <c r="X791" s="1130">
        <v>0</v>
      </c>
      <c r="Y791" s="735">
        <v>0</v>
      </c>
      <c r="Z791" s="1131">
        <v>0</v>
      </c>
      <c r="AA791" s="1131">
        <v>0</v>
      </c>
      <c r="AB791" s="1131">
        <v>0</v>
      </c>
      <c r="AC791" s="1131">
        <v>0</v>
      </c>
      <c r="AD791" s="1131">
        <v>0</v>
      </c>
      <c r="AE791" s="1131">
        <v>0</v>
      </c>
      <c r="AF791" s="126"/>
      <c r="AG791" s="126"/>
      <c r="AH791" s="126"/>
      <c r="AI791" s="126"/>
      <c r="AJ791" s="126"/>
      <c r="AK791" s="126"/>
      <c r="AL791" s="126">
        <v>791</v>
      </c>
    </row>
    <row r="792" spans="1:38">
      <c r="A792" s="721" t="s">
        <v>1852</v>
      </c>
      <c r="B792" s="722">
        <v>14</v>
      </c>
      <c r="C792" s="722">
        <v>1410</v>
      </c>
      <c r="D792" s="722">
        <v>141020</v>
      </c>
      <c r="E792" s="721">
        <v>1410209020</v>
      </c>
      <c r="F792" s="721" t="s">
        <v>4087</v>
      </c>
      <c r="G792" s="1127">
        <v>1693826100</v>
      </c>
      <c r="H792" s="1128">
        <v>0</v>
      </c>
      <c r="I792" s="1128">
        <v>1693826099.6099999</v>
      </c>
      <c r="J792" s="1128">
        <v>-0.3900001049041748</v>
      </c>
      <c r="K792" s="1128">
        <v>0</v>
      </c>
      <c r="L792" s="1128">
        <v>0</v>
      </c>
      <c r="M792" s="1128">
        <v>-0.3900001049041748</v>
      </c>
      <c r="N792" s="1129">
        <v>0</v>
      </c>
      <c r="O792" s="1128">
        <v>-0.3900001049041748</v>
      </c>
      <c r="P792" s="1127">
        <v>-0.14430003881454467</v>
      </c>
      <c r="Q792" s="1127">
        <v>0</v>
      </c>
      <c r="R792" s="1127">
        <v>0</v>
      </c>
      <c r="S792" s="1127">
        <v>0</v>
      </c>
      <c r="T792" s="1130">
        <v>0</v>
      </c>
      <c r="U792" s="1130">
        <v>0</v>
      </c>
      <c r="V792" s="1130">
        <v>0</v>
      </c>
      <c r="W792" s="1127">
        <v>0</v>
      </c>
      <c r="X792" s="1130">
        <v>-0.14430003881454467</v>
      </c>
      <c r="Y792" s="735">
        <v>0.37</v>
      </c>
      <c r="Z792" s="1131">
        <v>0</v>
      </c>
      <c r="AA792" s="1131">
        <v>-0.14430003881454467</v>
      </c>
      <c r="AB792" s="1131">
        <v>0</v>
      </c>
      <c r="AC792" s="1131">
        <v>-1.8499982357025147E-2</v>
      </c>
      <c r="AD792" s="1131">
        <v>0</v>
      </c>
      <c r="AE792" s="1131">
        <v>-0.12580005645751952</v>
      </c>
      <c r="AF792" s="126"/>
      <c r="AG792" s="126"/>
      <c r="AH792" s="126"/>
      <c r="AI792" s="126"/>
      <c r="AJ792" s="126"/>
      <c r="AK792" s="126"/>
      <c r="AL792" s="126">
        <v>792</v>
      </c>
    </row>
    <row r="793" spans="1:38">
      <c r="A793" s="721" t="s">
        <v>1852</v>
      </c>
      <c r="B793" s="722">
        <v>14</v>
      </c>
      <c r="C793" s="722">
        <v>1410</v>
      </c>
      <c r="D793" s="722">
        <v>141020</v>
      </c>
      <c r="E793" s="721">
        <v>1410209021</v>
      </c>
      <c r="F793" s="721" t="s">
        <v>4088</v>
      </c>
      <c r="G793" s="1127">
        <v>8981092664</v>
      </c>
      <c r="H793" s="1128">
        <v>0</v>
      </c>
      <c r="I793" s="1128">
        <v>8981092664.3400002</v>
      </c>
      <c r="J793" s="1128">
        <v>0.34000015258789063</v>
      </c>
      <c r="K793" s="1128">
        <v>0</v>
      </c>
      <c r="L793" s="1128">
        <v>0.34000015258789063</v>
      </c>
      <c r="M793" s="1128">
        <v>0</v>
      </c>
      <c r="N793" s="1129">
        <v>0</v>
      </c>
      <c r="O793" s="1128">
        <v>0.34000015258789063</v>
      </c>
      <c r="P793" s="1127">
        <v>0.12580005645751954</v>
      </c>
      <c r="Q793" s="1127">
        <v>0</v>
      </c>
      <c r="R793" s="1127">
        <v>0</v>
      </c>
      <c r="S793" s="1127">
        <v>0</v>
      </c>
      <c r="T793" s="1130">
        <v>0</v>
      </c>
      <c r="U793" s="1130">
        <v>0</v>
      </c>
      <c r="V793" s="1130">
        <v>0</v>
      </c>
      <c r="W793" s="1127">
        <v>0</v>
      </c>
      <c r="X793" s="1130">
        <v>0.12580005645751954</v>
      </c>
      <c r="Y793" s="735">
        <v>0.37000000000000005</v>
      </c>
      <c r="Z793" s="1131">
        <v>0.12580005645751954</v>
      </c>
      <c r="AA793" s="1131">
        <v>0</v>
      </c>
      <c r="AB793" s="1131">
        <v>0</v>
      </c>
      <c r="AC793" s="1131">
        <v>-4.0700225830078124E-2</v>
      </c>
      <c r="AD793" s="1131">
        <v>0.12580005645751954</v>
      </c>
      <c r="AE793" s="1131">
        <v>4.0700225830078124E-2</v>
      </c>
      <c r="AF793" s="126"/>
      <c r="AG793" s="126"/>
      <c r="AH793" s="126"/>
      <c r="AI793" s="126"/>
      <c r="AJ793" s="126"/>
      <c r="AK793" s="126"/>
      <c r="AL793" s="126">
        <v>793</v>
      </c>
    </row>
    <row r="794" spans="1:38">
      <c r="A794" s="721" t="s">
        <v>1852</v>
      </c>
      <c r="B794" s="722">
        <v>14</v>
      </c>
      <c r="C794" s="722">
        <v>1410</v>
      </c>
      <c r="D794" s="722">
        <v>141020</v>
      </c>
      <c r="E794" s="721">
        <v>1410209201</v>
      </c>
      <c r="F794" s="721" t="s">
        <v>729</v>
      </c>
      <c r="G794" s="1127">
        <v>91292944901</v>
      </c>
      <c r="H794" s="1128">
        <v>0</v>
      </c>
      <c r="I794" s="1128">
        <v>91292944901.190002</v>
      </c>
      <c r="J794" s="1128">
        <v>0.19000244140625</v>
      </c>
      <c r="K794" s="1128">
        <v>0</v>
      </c>
      <c r="L794" s="1128">
        <v>0.19000244140625</v>
      </c>
      <c r="M794" s="1128">
        <v>0</v>
      </c>
      <c r="N794" s="1129">
        <v>0</v>
      </c>
      <c r="O794" s="1128">
        <v>0.19000244140625</v>
      </c>
      <c r="P794" s="1127">
        <v>7.0300903320312497E-2</v>
      </c>
      <c r="Q794" s="1127">
        <v>0</v>
      </c>
      <c r="R794" s="1127">
        <v>0</v>
      </c>
      <c r="S794" s="1127">
        <v>0</v>
      </c>
      <c r="T794" s="1130">
        <v>0</v>
      </c>
      <c r="U794" s="1130">
        <v>0</v>
      </c>
      <c r="V794" s="1130">
        <v>0</v>
      </c>
      <c r="W794" s="1127">
        <v>0</v>
      </c>
      <c r="X794" s="1130">
        <v>7.0300903320312497E-2</v>
      </c>
      <c r="Y794" s="735">
        <v>0.37</v>
      </c>
      <c r="Z794" s="1131">
        <v>7.0300903320312497E-2</v>
      </c>
      <c r="AA794" s="1131">
        <v>0</v>
      </c>
      <c r="AB794" s="1131">
        <v>8.8802032470703118E-2</v>
      </c>
      <c r="AC794" s="1131">
        <v>0</v>
      </c>
      <c r="AD794" s="1131">
        <v>-1.8501129150390622E-2</v>
      </c>
      <c r="AE794" s="1131">
        <v>0</v>
      </c>
      <c r="AF794" s="126"/>
      <c r="AG794" s="126"/>
      <c r="AH794" s="126"/>
      <c r="AI794" s="126"/>
      <c r="AJ794" s="126"/>
      <c r="AK794" s="126"/>
      <c r="AL794" s="126">
        <v>794</v>
      </c>
    </row>
    <row r="795" spans="1:38">
      <c r="A795" s="721" t="s">
        <v>1852</v>
      </c>
      <c r="B795" s="722">
        <v>14</v>
      </c>
      <c r="C795" s="722">
        <v>1410</v>
      </c>
      <c r="D795" s="722">
        <v>141020</v>
      </c>
      <c r="E795" s="721">
        <v>1410209202</v>
      </c>
      <c r="F795" s="721" t="s">
        <v>4089</v>
      </c>
      <c r="G795" s="1127">
        <v>1416293250</v>
      </c>
      <c r="H795" s="1128">
        <v>0</v>
      </c>
      <c r="I795" s="1128">
        <v>1416293250.3299999</v>
      </c>
      <c r="J795" s="1128">
        <v>0.32999992370605469</v>
      </c>
      <c r="K795" s="1128">
        <v>0</v>
      </c>
      <c r="L795" s="1128">
        <v>0.32999992370605469</v>
      </c>
      <c r="M795" s="1128">
        <v>0</v>
      </c>
      <c r="N795" s="1129">
        <v>0</v>
      </c>
      <c r="O795" s="1128">
        <v>0.32999992370605469</v>
      </c>
      <c r="P795" s="1127">
        <v>0.12209997177124023</v>
      </c>
      <c r="Q795" s="1127">
        <v>0</v>
      </c>
      <c r="R795" s="1127">
        <v>0</v>
      </c>
      <c r="S795" s="1127">
        <v>0</v>
      </c>
      <c r="T795" s="1130">
        <v>0</v>
      </c>
      <c r="U795" s="1130">
        <v>0</v>
      </c>
      <c r="V795" s="1130">
        <v>0</v>
      </c>
      <c r="W795" s="1127">
        <v>0</v>
      </c>
      <c r="X795" s="1130">
        <v>0.12209997177124023</v>
      </c>
      <c r="Y795" s="735">
        <v>0.37</v>
      </c>
      <c r="Z795" s="1131">
        <v>0.12209997177124023</v>
      </c>
      <c r="AA795" s="1131">
        <v>0</v>
      </c>
      <c r="AB795" s="1131">
        <v>0</v>
      </c>
      <c r="AC795" s="1131">
        <v>-0.17760000705718995</v>
      </c>
      <c r="AD795" s="1131">
        <v>0.12209997177124023</v>
      </c>
      <c r="AE795" s="1131">
        <v>0.17760000705718995</v>
      </c>
      <c r="AF795" s="126"/>
      <c r="AG795" s="126"/>
      <c r="AH795" s="126"/>
      <c r="AI795" s="126"/>
      <c r="AJ795" s="126"/>
      <c r="AK795" s="126"/>
      <c r="AL795" s="126">
        <v>795</v>
      </c>
    </row>
    <row r="796" spans="1:38">
      <c r="A796" s="721" t="s">
        <v>1852</v>
      </c>
      <c r="B796" s="722">
        <v>14</v>
      </c>
      <c r="C796" s="722">
        <v>1410</v>
      </c>
      <c r="D796" s="722">
        <v>141020</v>
      </c>
      <c r="E796" s="721">
        <v>1410209203</v>
      </c>
      <c r="F796" s="721" t="s">
        <v>730</v>
      </c>
      <c r="G796" s="1127">
        <v>461520930</v>
      </c>
      <c r="H796" s="1128">
        <v>0</v>
      </c>
      <c r="I796" s="1128">
        <v>461520930.24000001</v>
      </c>
      <c r="J796" s="1128">
        <v>0.24000000953674316</v>
      </c>
      <c r="K796" s="1128">
        <v>0</v>
      </c>
      <c r="L796" s="1128">
        <v>0.24000000953674316</v>
      </c>
      <c r="M796" s="1128">
        <v>0</v>
      </c>
      <c r="N796" s="1129">
        <v>0</v>
      </c>
      <c r="O796" s="1128">
        <v>0.24000000953674316</v>
      </c>
      <c r="P796" s="1127">
        <v>8.8800003528594976E-2</v>
      </c>
      <c r="Q796" s="1127">
        <v>0</v>
      </c>
      <c r="R796" s="1127">
        <v>0</v>
      </c>
      <c r="S796" s="1127">
        <v>0</v>
      </c>
      <c r="T796" s="1130">
        <v>0</v>
      </c>
      <c r="U796" s="1130">
        <v>0</v>
      </c>
      <c r="V796" s="1130">
        <v>0</v>
      </c>
      <c r="W796" s="1127">
        <v>0</v>
      </c>
      <c r="X796" s="1130">
        <v>8.8800003528594976E-2</v>
      </c>
      <c r="Y796" s="735">
        <v>0.37</v>
      </c>
      <c r="Z796" s="1131">
        <v>8.8800003528594976E-2</v>
      </c>
      <c r="AA796" s="1131">
        <v>0</v>
      </c>
      <c r="AB796" s="1131">
        <v>0</v>
      </c>
      <c r="AC796" s="1131">
        <v>0</v>
      </c>
      <c r="AD796" s="1131">
        <v>8.8800003528594976E-2</v>
      </c>
      <c r="AE796" s="1131">
        <v>0</v>
      </c>
      <c r="AF796" s="126"/>
      <c r="AG796" s="126"/>
      <c r="AH796" s="126"/>
      <c r="AI796" s="126"/>
      <c r="AJ796" s="126"/>
      <c r="AK796" s="126"/>
      <c r="AL796" s="126">
        <v>796</v>
      </c>
    </row>
    <row r="797" spans="1:38">
      <c r="A797" s="721" t="s">
        <v>1852</v>
      </c>
      <c r="B797" s="722">
        <v>14</v>
      </c>
      <c r="C797" s="722">
        <v>1410</v>
      </c>
      <c r="D797" s="722">
        <v>141020</v>
      </c>
      <c r="E797" s="721">
        <v>1410209205</v>
      </c>
      <c r="F797" s="721" t="s">
        <v>727</v>
      </c>
      <c r="G797" s="1127">
        <v>88691279762</v>
      </c>
      <c r="H797" s="1128">
        <v>0</v>
      </c>
      <c r="I797" s="1128">
        <v>88691279761.669998</v>
      </c>
      <c r="J797" s="1128">
        <v>-0.3300018310546875</v>
      </c>
      <c r="K797" s="1128">
        <v>0</v>
      </c>
      <c r="L797" s="1128">
        <v>0</v>
      </c>
      <c r="M797" s="1128">
        <v>-0.3300018310546875</v>
      </c>
      <c r="N797" s="1129">
        <v>0</v>
      </c>
      <c r="O797" s="1128">
        <v>-0.3300018310546875</v>
      </c>
      <c r="P797" s="1127">
        <v>-0.12210067749023437</v>
      </c>
      <c r="Q797" s="1127">
        <v>0</v>
      </c>
      <c r="R797" s="1127">
        <v>0</v>
      </c>
      <c r="S797" s="1127">
        <v>0</v>
      </c>
      <c r="T797" s="1130">
        <v>0</v>
      </c>
      <c r="U797" s="1130">
        <v>0</v>
      </c>
      <c r="V797" s="1130">
        <v>0</v>
      </c>
      <c r="W797" s="1127">
        <v>0</v>
      </c>
      <c r="X797" s="1130">
        <v>-0.12210067749023437</v>
      </c>
      <c r="Y797" s="735">
        <v>0.37</v>
      </c>
      <c r="Z797" s="1131">
        <v>0</v>
      </c>
      <c r="AA797" s="1131">
        <v>-0.12210067749023437</v>
      </c>
      <c r="AB797" s="1131">
        <v>0.14800056457519531</v>
      </c>
      <c r="AC797" s="1131">
        <v>0</v>
      </c>
      <c r="AD797" s="1131">
        <v>-0.14800056457519531</v>
      </c>
      <c r="AE797" s="1131">
        <v>-0.12210067749023437</v>
      </c>
      <c r="AF797" s="126"/>
      <c r="AG797" s="126"/>
      <c r="AH797" s="126"/>
      <c r="AI797" s="126"/>
      <c r="AJ797" s="126"/>
      <c r="AK797" s="126"/>
      <c r="AL797" s="126">
        <v>797</v>
      </c>
    </row>
    <row r="798" spans="1:38">
      <c r="A798" s="721" t="s">
        <v>1852</v>
      </c>
      <c r="B798" s="722">
        <v>14</v>
      </c>
      <c r="C798" s="722">
        <v>1410</v>
      </c>
      <c r="D798" s="722">
        <v>141020</v>
      </c>
      <c r="E798" s="721">
        <v>1410209206</v>
      </c>
      <c r="F798" s="721" t="s">
        <v>4090</v>
      </c>
      <c r="G798" s="1127">
        <v>231925514</v>
      </c>
      <c r="H798" s="1128">
        <v>0</v>
      </c>
      <c r="I798" s="1128">
        <v>231925514.15000001</v>
      </c>
      <c r="J798" s="1128">
        <v>0.15000000596046448</v>
      </c>
      <c r="K798" s="1128">
        <v>0</v>
      </c>
      <c r="L798" s="1128">
        <v>0.15000000596046448</v>
      </c>
      <c r="M798" s="1128">
        <v>0</v>
      </c>
      <c r="N798" s="1129">
        <v>0</v>
      </c>
      <c r="O798" s="1128">
        <v>0.15000000596046448</v>
      </c>
      <c r="P798" s="1127">
        <v>5.5500002205371858E-2</v>
      </c>
      <c r="Q798" s="1127">
        <v>0</v>
      </c>
      <c r="R798" s="1127">
        <v>0</v>
      </c>
      <c r="S798" s="1127">
        <v>0</v>
      </c>
      <c r="T798" s="1130">
        <v>0</v>
      </c>
      <c r="U798" s="1130">
        <v>0</v>
      </c>
      <c r="V798" s="1130">
        <v>0</v>
      </c>
      <c r="W798" s="1127">
        <v>0</v>
      </c>
      <c r="X798" s="1130">
        <v>5.5500002205371858E-2</v>
      </c>
      <c r="Y798" s="735">
        <v>0.37</v>
      </c>
      <c r="Z798" s="1131">
        <v>5.5500002205371858E-2</v>
      </c>
      <c r="AA798" s="1131">
        <v>0</v>
      </c>
      <c r="AB798" s="1131">
        <v>0.16280002117156983</v>
      </c>
      <c r="AC798" s="1131">
        <v>0</v>
      </c>
      <c r="AD798" s="1131">
        <v>-0.10730001896619798</v>
      </c>
      <c r="AE798" s="1131">
        <v>0</v>
      </c>
      <c r="AF798" s="126"/>
      <c r="AG798" s="126"/>
      <c r="AH798" s="126"/>
      <c r="AI798" s="126"/>
      <c r="AJ798" s="126"/>
      <c r="AK798" s="126"/>
      <c r="AL798" s="126">
        <v>798</v>
      </c>
    </row>
    <row r="799" spans="1:38">
      <c r="A799" s="721" t="s">
        <v>1852</v>
      </c>
      <c r="B799" s="722">
        <v>14</v>
      </c>
      <c r="C799" s="722">
        <v>1410</v>
      </c>
      <c r="D799" s="722">
        <v>141020</v>
      </c>
      <c r="E799" s="721">
        <v>1410209207</v>
      </c>
      <c r="F799" s="721" t="s">
        <v>731</v>
      </c>
      <c r="G799" s="1127">
        <v>9728897401</v>
      </c>
      <c r="H799" s="1128">
        <v>0</v>
      </c>
      <c r="I799" s="1128">
        <v>9728897401.2199993</v>
      </c>
      <c r="J799" s="1128">
        <v>0.21999931335449219</v>
      </c>
      <c r="K799" s="1128">
        <v>0</v>
      </c>
      <c r="L799" s="1128">
        <v>0.21999931335449219</v>
      </c>
      <c r="M799" s="1128">
        <v>0</v>
      </c>
      <c r="N799" s="1129">
        <v>0</v>
      </c>
      <c r="O799" s="1128">
        <v>0.21999931335449219</v>
      </c>
      <c r="P799" s="1127">
        <v>8.1399745941162102E-2</v>
      </c>
      <c r="Q799" s="1127">
        <v>0</v>
      </c>
      <c r="R799" s="1127">
        <v>0</v>
      </c>
      <c r="S799" s="1127">
        <v>0</v>
      </c>
      <c r="T799" s="1130">
        <v>0</v>
      </c>
      <c r="U799" s="1130">
        <v>0</v>
      </c>
      <c r="V799" s="1130">
        <v>0</v>
      </c>
      <c r="W799" s="1127">
        <v>0</v>
      </c>
      <c r="X799" s="1130">
        <v>8.1399745941162102E-2</v>
      </c>
      <c r="Y799" s="735">
        <v>0.36999999999999994</v>
      </c>
      <c r="Z799" s="1131">
        <v>8.1399745941162102E-2</v>
      </c>
      <c r="AA799" s="1131">
        <v>0</v>
      </c>
      <c r="AB799" s="1131">
        <v>0</v>
      </c>
      <c r="AC799" s="1131">
        <v>-8.8799915313720695E-2</v>
      </c>
      <c r="AD799" s="1131">
        <v>8.1399745941162102E-2</v>
      </c>
      <c r="AE799" s="1131">
        <v>8.8799915313720695E-2</v>
      </c>
      <c r="AF799" s="126"/>
      <c r="AG799" s="126"/>
      <c r="AH799" s="126"/>
      <c r="AI799" s="126"/>
      <c r="AJ799" s="126"/>
      <c r="AK799" s="126"/>
      <c r="AL799" s="126">
        <v>799</v>
      </c>
    </row>
    <row r="800" spans="1:38">
      <c r="A800" s="721" t="s">
        <v>1852</v>
      </c>
      <c r="B800" s="722">
        <v>14</v>
      </c>
      <c r="C800" s="722">
        <v>1410</v>
      </c>
      <c r="D800" s="722">
        <v>141020</v>
      </c>
      <c r="E800" s="721">
        <v>1410209208</v>
      </c>
      <c r="F800" s="721" t="s">
        <v>4091</v>
      </c>
      <c r="G800" s="1127">
        <v>70805657</v>
      </c>
      <c r="H800" s="1128">
        <v>0</v>
      </c>
      <c r="I800" s="1128">
        <v>70805656.719999999</v>
      </c>
      <c r="J800" s="1128">
        <v>-0.2800000011920929</v>
      </c>
      <c r="K800" s="1128">
        <v>0</v>
      </c>
      <c r="L800" s="1128">
        <v>0</v>
      </c>
      <c r="M800" s="1128">
        <v>-0.2800000011920929</v>
      </c>
      <c r="N800" s="1129">
        <v>0</v>
      </c>
      <c r="O800" s="1128">
        <v>-0.2800000011920929</v>
      </c>
      <c r="P800" s="1127">
        <v>-0.10360000044107437</v>
      </c>
      <c r="Q800" s="1127">
        <v>0</v>
      </c>
      <c r="R800" s="1127">
        <v>0</v>
      </c>
      <c r="S800" s="1127">
        <v>0</v>
      </c>
      <c r="T800" s="1130">
        <v>0</v>
      </c>
      <c r="U800" s="1130">
        <v>0</v>
      </c>
      <c r="V800" s="1130">
        <v>0</v>
      </c>
      <c r="W800" s="1127">
        <v>0</v>
      </c>
      <c r="X800" s="1130">
        <v>-0.10360000044107437</v>
      </c>
      <c r="Y800" s="735">
        <v>0.37</v>
      </c>
      <c r="Z800" s="1131">
        <v>0</v>
      </c>
      <c r="AA800" s="1131">
        <v>-0.10360000044107437</v>
      </c>
      <c r="AB800" s="1131">
        <v>0</v>
      </c>
      <c r="AC800" s="1131">
        <v>-0.13320000529289244</v>
      </c>
      <c r="AD800" s="1131">
        <v>0</v>
      </c>
      <c r="AE800" s="1131">
        <v>2.9600004851818074E-2</v>
      </c>
      <c r="AF800" s="126"/>
      <c r="AG800" s="126"/>
      <c r="AH800" s="126"/>
      <c r="AI800" s="126"/>
      <c r="AJ800" s="126"/>
      <c r="AK800" s="126"/>
      <c r="AL800" s="126">
        <v>800</v>
      </c>
    </row>
    <row r="801" spans="1:38">
      <c r="A801" s="721" t="s">
        <v>1852</v>
      </c>
      <c r="B801" s="722">
        <v>14</v>
      </c>
      <c r="C801" s="722">
        <v>1410</v>
      </c>
      <c r="D801" s="722">
        <v>141020</v>
      </c>
      <c r="E801" s="721">
        <v>1410209404</v>
      </c>
      <c r="F801" s="721" t="s">
        <v>732</v>
      </c>
      <c r="G801" s="1127">
        <v>1282636761</v>
      </c>
      <c r="H801" s="1128">
        <v>0</v>
      </c>
      <c r="I801" s="1128">
        <v>1282636761</v>
      </c>
      <c r="J801" s="1128">
        <v>0</v>
      </c>
      <c r="K801" s="1128">
        <v>0</v>
      </c>
      <c r="L801" s="1128">
        <v>0</v>
      </c>
      <c r="M801" s="1128">
        <v>0</v>
      </c>
      <c r="N801" s="1129">
        <v>0</v>
      </c>
      <c r="O801" s="1128">
        <v>0</v>
      </c>
      <c r="P801" s="1127">
        <v>0</v>
      </c>
      <c r="Q801" s="1127">
        <v>0</v>
      </c>
      <c r="R801" s="1127">
        <v>0</v>
      </c>
      <c r="S801" s="1127">
        <v>0</v>
      </c>
      <c r="T801" s="1130">
        <v>0</v>
      </c>
      <c r="U801" s="1130">
        <v>0</v>
      </c>
      <c r="V801" s="1130">
        <v>0</v>
      </c>
      <c r="W801" s="1127">
        <v>0</v>
      </c>
      <c r="X801" s="1130">
        <v>0</v>
      </c>
      <c r="Y801" s="735">
        <v>0</v>
      </c>
      <c r="Z801" s="1131">
        <v>0</v>
      </c>
      <c r="AA801" s="1131">
        <v>0</v>
      </c>
      <c r="AB801" s="1131">
        <v>0</v>
      </c>
      <c r="AC801" s="1131">
        <v>0</v>
      </c>
      <c r="AD801" s="1131">
        <v>0</v>
      </c>
      <c r="AE801" s="1131">
        <v>0</v>
      </c>
      <c r="AF801" s="126"/>
      <c r="AG801" s="126"/>
      <c r="AH801" s="126"/>
      <c r="AI801" s="126"/>
      <c r="AJ801" s="126"/>
      <c r="AK801" s="126"/>
      <c r="AL801" s="126">
        <v>801</v>
      </c>
    </row>
    <row r="802" spans="1:38">
      <c r="A802" s="721" t="s">
        <v>1852</v>
      </c>
      <c r="B802" s="722">
        <v>14</v>
      </c>
      <c r="C802" s="722">
        <v>1410</v>
      </c>
      <c r="D802" s="722">
        <v>141020</v>
      </c>
      <c r="E802" s="721">
        <v>1410209405</v>
      </c>
      <c r="F802" s="721" t="s">
        <v>3388</v>
      </c>
      <c r="G802" s="1127">
        <v>0</v>
      </c>
      <c r="H802" s="1128">
        <v>0</v>
      </c>
      <c r="I802" s="1128">
        <v>0</v>
      </c>
      <c r="J802" s="1128">
        <v>0</v>
      </c>
      <c r="K802" s="1128">
        <v>0</v>
      </c>
      <c r="L802" s="1128">
        <v>0</v>
      </c>
      <c r="M802" s="1128">
        <v>0</v>
      </c>
      <c r="N802" s="1129">
        <v>0</v>
      </c>
      <c r="O802" s="1128">
        <v>0</v>
      </c>
      <c r="P802" s="1127">
        <v>0</v>
      </c>
      <c r="Q802" s="1127">
        <v>0</v>
      </c>
      <c r="R802" s="1127">
        <v>0</v>
      </c>
      <c r="S802" s="1127">
        <v>0</v>
      </c>
      <c r="T802" s="1130">
        <v>0</v>
      </c>
      <c r="U802" s="1130">
        <v>0</v>
      </c>
      <c r="V802" s="1130">
        <v>0</v>
      </c>
      <c r="W802" s="1127">
        <v>0</v>
      </c>
      <c r="X802" s="1130">
        <v>0</v>
      </c>
      <c r="Y802" s="735">
        <v>0</v>
      </c>
      <c r="Z802" s="1131">
        <v>0</v>
      </c>
      <c r="AA802" s="1131">
        <v>0</v>
      </c>
      <c r="AB802" s="1131">
        <v>0</v>
      </c>
      <c r="AC802" s="1131">
        <v>0</v>
      </c>
      <c r="AD802" s="1131">
        <v>0</v>
      </c>
      <c r="AE802" s="1131">
        <v>0</v>
      </c>
      <c r="AF802" s="126"/>
      <c r="AG802" s="126"/>
      <c r="AH802" s="126"/>
      <c r="AI802" s="126"/>
      <c r="AJ802" s="126"/>
      <c r="AK802" s="126"/>
      <c r="AL802" s="126">
        <v>802</v>
      </c>
    </row>
    <row r="803" spans="1:38">
      <c r="A803" s="721" t="s">
        <v>1852</v>
      </c>
      <c r="B803" s="722">
        <v>14</v>
      </c>
      <c r="C803" s="722">
        <v>1410</v>
      </c>
      <c r="D803" s="722">
        <v>141020</v>
      </c>
      <c r="E803" s="721">
        <v>1410209406</v>
      </c>
      <c r="F803" s="721" t="s">
        <v>3389</v>
      </c>
      <c r="G803" s="1127">
        <v>1786601191</v>
      </c>
      <c r="H803" s="1128">
        <v>0</v>
      </c>
      <c r="I803" s="1128">
        <v>1786601191</v>
      </c>
      <c r="J803" s="1128">
        <v>0</v>
      </c>
      <c r="K803" s="1128">
        <v>0</v>
      </c>
      <c r="L803" s="1128">
        <v>0</v>
      </c>
      <c r="M803" s="1128">
        <v>0</v>
      </c>
      <c r="N803" s="1129">
        <v>0</v>
      </c>
      <c r="O803" s="1128">
        <v>0</v>
      </c>
      <c r="P803" s="1127">
        <v>0</v>
      </c>
      <c r="Q803" s="1127">
        <v>0</v>
      </c>
      <c r="R803" s="1127">
        <v>0</v>
      </c>
      <c r="S803" s="1127">
        <v>0</v>
      </c>
      <c r="T803" s="1130">
        <v>0</v>
      </c>
      <c r="U803" s="1130">
        <v>0</v>
      </c>
      <c r="V803" s="1130">
        <v>0</v>
      </c>
      <c r="W803" s="1127">
        <v>0</v>
      </c>
      <c r="X803" s="1130">
        <v>0</v>
      </c>
      <c r="Y803" s="735">
        <v>0</v>
      </c>
      <c r="Z803" s="1131">
        <v>0</v>
      </c>
      <c r="AA803" s="1131">
        <v>0</v>
      </c>
      <c r="AB803" s="1131">
        <v>0</v>
      </c>
      <c r="AC803" s="1131">
        <v>0</v>
      </c>
      <c r="AD803" s="1131">
        <v>0</v>
      </c>
      <c r="AE803" s="1131">
        <v>0</v>
      </c>
      <c r="AF803" s="126"/>
      <c r="AG803" s="126"/>
      <c r="AH803" s="126"/>
      <c r="AI803" s="126"/>
      <c r="AJ803" s="126"/>
      <c r="AK803" s="126"/>
      <c r="AL803" s="126">
        <v>803</v>
      </c>
    </row>
    <row r="804" spans="1:38">
      <c r="A804" s="721" t="s">
        <v>1852</v>
      </c>
      <c r="B804" s="722">
        <v>14</v>
      </c>
      <c r="C804" s="722">
        <v>1410</v>
      </c>
      <c r="D804" s="722">
        <v>141020</v>
      </c>
      <c r="E804" s="721">
        <v>1410209409</v>
      </c>
      <c r="F804" s="721" t="s">
        <v>3182</v>
      </c>
      <c r="G804" s="1127">
        <v>0</v>
      </c>
      <c r="H804" s="1128">
        <v>0</v>
      </c>
      <c r="I804" s="1128">
        <v>0</v>
      </c>
      <c r="J804" s="1128">
        <v>0</v>
      </c>
      <c r="K804" s="1128">
        <v>0</v>
      </c>
      <c r="L804" s="1128">
        <v>0</v>
      </c>
      <c r="M804" s="1128">
        <v>0</v>
      </c>
      <c r="N804" s="1129">
        <v>0</v>
      </c>
      <c r="O804" s="1128">
        <v>0</v>
      </c>
      <c r="P804" s="1127">
        <v>0</v>
      </c>
      <c r="Q804" s="1127">
        <v>0</v>
      </c>
      <c r="R804" s="1127">
        <v>0</v>
      </c>
      <c r="S804" s="1127">
        <v>0</v>
      </c>
      <c r="T804" s="1130">
        <v>0</v>
      </c>
      <c r="U804" s="1130">
        <v>0</v>
      </c>
      <c r="V804" s="1130">
        <v>0</v>
      </c>
      <c r="W804" s="1127">
        <v>0</v>
      </c>
      <c r="X804" s="1130">
        <v>0</v>
      </c>
      <c r="Y804" s="735">
        <v>0</v>
      </c>
      <c r="Z804" s="1131">
        <v>0</v>
      </c>
      <c r="AA804" s="1131">
        <v>0</v>
      </c>
      <c r="AB804" s="1131">
        <v>0</v>
      </c>
      <c r="AC804" s="1131">
        <v>0</v>
      </c>
      <c r="AD804" s="1131">
        <v>0</v>
      </c>
      <c r="AE804" s="1131">
        <v>0</v>
      </c>
      <c r="AF804" s="126"/>
      <c r="AG804" s="126"/>
      <c r="AH804" s="126"/>
      <c r="AI804" s="126"/>
      <c r="AJ804" s="126"/>
      <c r="AK804" s="126"/>
      <c r="AL804" s="126">
        <v>804</v>
      </c>
    </row>
    <row r="805" spans="1:38">
      <c r="A805" s="721" t="s">
        <v>1852</v>
      </c>
      <c r="B805" s="722">
        <v>14</v>
      </c>
      <c r="C805" s="722">
        <v>1410</v>
      </c>
      <c r="D805" s="722">
        <v>141020</v>
      </c>
      <c r="E805" s="721">
        <v>1410209410</v>
      </c>
      <c r="F805" s="721" t="s">
        <v>3183</v>
      </c>
      <c r="G805" s="1127">
        <v>-91438268</v>
      </c>
      <c r="H805" s="1128">
        <v>0</v>
      </c>
      <c r="I805" s="1128">
        <v>-91438268</v>
      </c>
      <c r="J805" s="1128">
        <v>0</v>
      </c>
      <c r="K805" s="1128">
        <v>0</v>
      </c>
      <c r="L805" s="1128">
        <v>0</v>
      </c>
      <c r="M805" s="1128">
        <v>0</v>
      </c>
      <c r="N805" s="1129">
        <v>0</v>
      </c>
      <c r="O805" s="1128">
        <v>0</v>
      </c>
      <c r="P805" s="1127">
        <v>0</v>
      </c>
      <c r="Q805" s="1127">
        <v>0</v>
      </c>
      <c r="R805" s="1127">
        <v>0</v>
      </c>
      <c r="S805" s="1127">
        <v>0</v>
      </c>
      <c r="T805" s="1130">
        <v>0</v>
      </c>
      <c r="U805" s="1130">
        <v>0</v>
      </c>
      <c r="V805" s="1130">
        <v>0</v>
      </c>
      <c r="W805" s="1127">
        <v>0</v>
      </c>
      <c r="X805" s="1130">
        <v>0</v>
      </c>
      <c r="Y805" s="735">
        <v>0</v>
      </c>
      <c r="Z805" s="1131">
        <v>0</v>
      </c>
      <c r="AA805" s="1131">
        <v>0</v>
      </c>
      <c r="AB805" s="1131">
        <v>0</v>
      </c>
      <c r="AC805" s="1131">
        <v>0</v>
      </c>
      <c r="AD805" s="1131">
        <v>0</v>
      </c>
      <c r="AE805" s="1131">
        <v>0</v>
      </c>
      <c r="AF805" s="126"/>
      <c r="AG805" s="126"/>
      <c r="AH805" s="126"/>
      <c r="AI805" s="126"/>
      <c r="AJ805" s="126"/>
      <c r="AK805" s="126"/>
      <c r="AL805" s="126">
        <v>805</v>
      </c>
    </row>
    <row r="806" spans="1:38">
      <c r="A806" s="721" t="s">
        <v>1852</v>
      </c>
      <c r="B806" s="722">
        <v>14</v>
      </c>
      <c r="C806" s="722">
        <v>1410</v>
      </c>
      <c r="D806" s="722">
        <v>141020</v>
      </c>
      <c r="E806" s="721">
        <v>1410209413</v>
      </c>
      <c r="F806" s="721" t="s">
        <v>3390</v>
      </c>
      <c r="G806" s="1127">
        <v>0</v>
      </c>
      <c r="H806" s="1128">
        <v>0</v>
      </c>
      <c r="I806" s="1128">
        <v>0</v>
      </c>
      <c r="J806" s="1128">
        <v>0</v>
      </c>
      <c r="K806" s="1128">
        <v>0</v>
      </c>
      <c r="L806" s="1128">
        <v>0</v>
      </c>
      <c r="M806" s="1128">
        <v>0</v>
      </c>
      <c r="N806" s="1129">
        <v>0</v>
      </c>
      <c r="O806" s="1128">
        <v>0</v>
      </c>
      <c r="P806" s="1127">
        <v>0</v>
      </c>
      <c r="Q806" s="1127">
        <v>0</v>
      </c>
      <c r="R806" s="1127">
        <v>0</v>
      </c>
      <c r="S806" s="1127">
        <v>0</v>
      </c>
      <c r="T806" s="1130">
        <v>0</v>
      </c>
      <c r="U806" s="1130">
        <v>0</v>
      </c>
      <c r="V806" s="1130">
        <v>0</v>
      </c>
      <c r="W806" s="1127">
        <v>0</v>
      </c>
      <c r="X806" s="1130">
        <v>0</v>
      </c>
      <c r="Y806" s="735">
        <v>0</v>
      </c>
      <c r="Z806" s="1131">
        <v>0</v>
      </c>
      <c r="AA806" s="1131">
        <v>0</v>
      </c>
      <c r="AB806" s="1131">
        <v>0</v>
      </c>
      <c r="AC806" s="1131">
        <v>0</v>
      </c>
      <c r="AD806" s="1131">
        <v>0</v>
      </c>
      <c r="AE806" s="1131">
        <v>0</v>
      </c>
      <c r="AF806" s="126"/>
      <c r="AG806" s="126"/>
      <c r="AH806" s="126"/>
      <c r="AI806" s="126"/>
      <c r="AJ806" s="126"/>
      <c r="AK806" s="126"/>
      <c r="AL806" s="126">
        <v>806</v>
      </c>
    </row>
    <row r="807" spans="1:38">
      <c r="A807" s="721" t="s">
        <v>1852</v>
      </c>
      <c r="B807" s="722">
        <v>14</v>
      </c>
      <c r="C807" s="722">
        <v>1410</v>
      </c>
      <c r="D807" s="722">
        <v>141020</v>
      </c>
      <c r="E807" s="721">
        <v>1410209414</v>
      </c>
      <c r="F807" s="721" t="s">
        <v>3391</v>
      </c>
      <c r="G807" s="1127">
        <v>91438268</v>
      </c>
      <c r="H807" s="1128">
        <v>0</v>
      </c>
      <c r="I807" s="1128">
        <v>91438268</v>
      </c>
      <c r="J807" s="1128">
        <v>0</v>
      </c>
      <c r="K807" s="1128">
        <v>0</v>
      </c>
      <c r="L807" s="1128">
        <v>0</v>
      </c>
      <c r="M807" s="1128">
        <v>0</v>
      </c>
      <c r="N807" s="1129">
        <v>0</v>
      </c>
      <c r="O807" s="1128">
        <v>0</v>
      </c>
      <c r="P807" s="1127">
        <v>0</v>
      </c>
      <c r="Q807" s="1127">
        <v>0</v>
      </c>
      <c r="R807" s="1127">
        <v>0</v>
      </c>
      <c r="S807" s="1127">
        <v>0</v>
      </c>
      <c r="T807" s="1130">
        <v>0</v>
      </c>
      <c r="U807" s="1130">
        <v>0</v>
      </c>
      <c r="V807" s="1130">
        <v>0</v>
      </c>
      <c r="W807" s="1127">
        <v>0</v>
      </c>
      <c r="X807" s="1130">
        <v>0</v>
      </c>
      <c r="Y807" s="735">
        <v>0</v>
      </c>
      <c r="Z807" s="1131">
        <v>0</v>
      </c>
      <c r="AA807" s="1131">
        <v>0</v>
      </c>
      <c r="AB807" s="1131">
        <v>0</v>
      </c>
      <c r="AC807" s="1131">
        <v>0</v>
      </c>
      <c r="AD807" s="1131">
        <v>0</v>
      </c>
      <c r="AE807" s="1131">
        <v>0</v>
      </c>
      <c r="AF807" s="126"/>
      <c r="AG807" s="126"/>
      <c r="AH807" s="126"/>
      <c r="AI807" s="126"/>
      <c r="AJ807" s="126"/>
      <c r="AK807" s="126"/>
      <c r="AL807" s="126">
        <v>807</v>
      </c>
    </row>
    <row r="808" spans="1:38">
      <c r="A808" s="721" t="s">
        <v>1852</v>
      </c>
      <c r="B808" s="722">
        <v>14</v>
      </c>
      <c r="C808" s="722">
        <v>1410</v>
      </c>
      <c r="D808" s="722">
        <v>141020</v>
      </c>
      <c r="E808" s="721">
        <v>1410209439</v>
      </c>
      <c r="F808" s="721" t="s">
        <v>3524</v>
      </c>
      <c r="G808" s="1127">
        <v>700000000</v>
      </c>
      <c r="H808" s="1128">
        <v>0</v>
      </c>
      <c r="I808" s="1128">
        <v>700000000</v>
      </c>
      <c r="J808" s="1128">
        <v>0</v>
      </c>
      <c r="K808" s="1128">
        <v>0</v>
      </c>
      <c r="L808" s="1128">
        <v>0</v>
      </c>
      <c r="M808" s="1128">
        <v>0</v>
      </c>
      <c r="N808" s="1129">
        <v>0</v>
      </c>
      <c r="O808" s="1128">
        <v>0</v>
      </c>
      <c r="P808" s="1127">
        <v>0</v>
      </c>
      <c r="Q808" s="1127">
        <v>0</v>
      </c>
      <c r="R808" s="1127">
        <v>0</v>
      </c>
      <c r="S808" s="1127">
        <v>0</v>
      </c>
      <c r="T808" s="1130">
        <v>0</v>
      </c>
      <c r="U808" s="1130">
        <v>0</v>
      </c>
      <c r="V808" s="1130">
        <v>0</v>
      </c>
      <c r="W808" s="1127">
        <v>0</v>
      </c>
      <c r="X808" s="1130">
        <v>0</v>
      </c>
      <c r="Y808" s="735">
        <v>0</v>
      </c>
      <c r="Z808" s="1131">
        <v>0</v>
      </c>
      <c r="AA808" s="1131">
        <v>0</v>
      </c>
      <c r="AB808" s="1131">
        <v>0</v>
      </c>
      <c r="AC808" s="1131">
        <v>0</v>
      </c>
      <c r="AD808" s="1131">
        <v>0</v>
      </c>
      <c r="AE808" s="1131">
        <v>0</v>
      </c>
      <c r="AF808" s="126"/>
      <c r="AG808" s="126"/>
      <c r="AH808" s="126"/>
      <c r="AI808" s="126"/>
      <c r="AJ808" s="126"/>
      <c r="AK808" s="126"/>
      <c r="AL808" s="126">
        <v>808</v>
      </c>
    </row>
    <row r="809" spans="1:38">
      <c r="A809" s="721" t="s">
        <v>1891</v>
      </c>
      <c r="B809" s="722">
        <v>14</v>
      </c>
      <c r="C809" s="722">
        <v>1410</v>
      </c>
      <c r="D809" s="722">
        <v>141020</v>
      </c>
      <c r="E809" s="721">
        <v>1410209441</v>
      </c>
      <c r="F809" s="721" t="s">
        <v>4092</v>
      </c>
      <c r="G809" s="1127">
        <v>0</v>
      </c>
      <c r="H809" s="1128">
        <v>0</v>
      </c>
      <c r="I809" s="1128">
        <v>0</v>
      </c>
      <c r="J809" s="1128">
        <v>0</v>
      </c>
      <c r="K809" s="1128">
        <v>0</v>
      </c>
      <c r="L809" s="1128">
        <v>0</v>
      </c>
      <c r="M809" s="1128">
        <v>0</v>
      </c>
      <c r="N809" s="1129">
        <v>0</v>
      </c>
      <c r="O809" s="1128">
        <v>0</v>
      </c>
      <c r="P809" s="1127">
        <v>0</v>
      </c>
      <c r="Q809" s="1127">
        <v>0</v>
      </c>
      <c r="R809" s="1127">
        <v>0</v>
      </c>
      <c r="S809" s="1127">
        <v>0</v>
      </c>
      <c r="T809" s="1130">
        <v>0</v>
      </c>
      <c r="U809" s="1130">
        <v>0</v>
      </c>
      <c r="V809" s="1130">
        <v>0</v>
      </c>
      <c r="W809" s="1127">
        <v>0</v>
      </c>
      <c r="X809" s="1130">
        <v>0</v>
      </c>
      <c r="Y809" s="735">
        <v>0</v>
      </c>
      <c r="Z809" s="1131">
        <v>0</v>
      </c>
      <c r="AA809" s="1131">
        <v>0</v>
      </c>
      <c r="AB809" s="1131">
        <v>0</v>
      </c>
      <c r="AC809" s="1131">
        <v>0</v>
      </c>
      <c r="AD809" s="1131">
        <v>0</v>
      </c>
      <c r="AE809" s="1131">
        <v>0</v>
      </c>
      <c r="AF809" s="126"/>
      <c r="AG809" s="126"/>
      <c r="AH809" s="126"/>
      <c r="AI809" s="126"/>
      <c r="AJ809" s="126"/>
      <c r="AK809" s="126"/>
      <c r="AL809" s="126">
        <v>809</v>
      </c>
    </row>
    <row r="810" spans="1:38">
      <c r="A810" s="721" t="s">
        <v>1891</v>
      </c>
      <c r="B810" s="722">
        <v>14</v>
      </c>
      <c r="C810" s="722">
        <v>1410</v>
      </c>
      <c r="D810" s="722">
        <v>141020</v>
      </c>
      <c r="E810" s="721">
        <v>1410209501</v>
      </c>
      <c r="F810" s="721" t="s">
        <v>1912</v>
      </c>
      <c r="G810" s="1127">
        <v>0</v>
      </c>
      <c r="H810" s="1128">
        <v>0</v>
      </c>
      <c r="I810" s="1128">
        <v>0</v>
      </c>
      <c r="J810" s="1128">
        <v>0</v>
      </c>
      <c r="K810" s="1128">
        <v>0</v>
      </c>
      <c r="L810" s="1128">
        <v>0</v>
      </c>
      <c r="M810" s="1128">
        <v>0</v>
      </c>
      <c r="N810" s="1129">
        <v>0</v>
      </c>
      <c r="O810" s="1128">
        <v>0</v>
      </c>
      <c r="P810" s="1127">
        <v>0</v>
      </c>
      <c r="Q810" s="1127">
        <v>0</v>
      </c>
      <c r="R810" s="1127">
        <v>0</v>
      </c>
      <c r="S810" s="1127">
        <v>0</v>
      </c>
      <c r="T810" s="1130">
        <v>0</v>
      </c>
      <c r="U810" s="1130">
        <v>0</v>
      </c>
      <c r="V810" s="1130">
        <v>0</v>
      </c>
      <c r="W810" s="1127">
        <v>0</v>
      </c>
      <c r="X810" s="1130">
        <v>0</v>
      </c>
      <c r="Y810" s="735">
        <v>0</v>
      </c>
      <c r="Z810" s="1131">
        <v>0</v>
      </c>
      <c r="AA810" s="1131">
        <v>0</v>
      </c>
      <c r="AB810" s="1131">
        <v>0</v>
      </c>
      <c r="AC810" s="1131">
        <v>0</v>
      </c>
      <c r="AD810" s="1131">
        <v>0</v>
      </c>
      <c r="AE810" s="1131">
        <v>0</v>
      </c>
      <c r="AF810" s="126"/>
      <c r="AG810" s="126"/>
      <c r="AH810" s="126"/>
      <c r="AI810" s="126"/>
      <c r="AJ810" s="126"/>
      <c r="AK810" s="126"/>
      <c r="AL810" s="126">
        <v>810</v>
      </c>
    </row>
    <row r="811" spans="1:38">
      <c r="A811" s="721" t="s">
        <v>1852</v>
      </c>
      <c r="B811" s="722">
        <v>14</v>
      </c>
      <c r="C811" s="722">
        <v>1410</v>
      </c>
      <c r="D811" s="722">
        <v>141020</v>
      </c>
      <c r="E811" s="721">
        <v>1410209502</v>
      </c>
      <c r="F811" s="721" t="s">
        <v>1913</v>
      </c>
      <c r="G811" s="1127">
        <v>0</v>
      </c>
      <c r="H811" s="1128">
        <v>0</v>
      </c>
      <c r="I811" s="1128">
        <v>0</v>
      </c>
      <c r="J811" s="1128">
        <v>0</v>
      </c>
      <c r="K811" s="1128">
        <v>0</v>
      </c>
      <c r="L811" s="1128">
        <v>0</v>
      </c>
      <c r="M811" s="1128">
        <v>0</v>
      </c>
      <c r="N811" s="1129">
        <v>0</v>
      </c>
      <c r="O811" s="1128">
        <v>0</v>
      </c>
      <c r="P811" s="1127">
        <v>0</v>
      </c>
      <c r="Q811" s="1127">
        <v>0</v>
      </c>
      <c r="R811" s="1127">
        <v>0</v>
      </c>
      <c r="S811" s="1127">
        <v>0</v>
      </c>
      <c r="T811" s="1130">
        <v>0</v>
      </c>
      <c r="U811" s="1130">
        <v>0</v>
      </c>
      <c r="V811" s="1130">
        <v>0</v>
      </c>
      <c r="W811" s="1127">
        <v>0</v>
      </c>
      <c r="X811" s="1130">
        <v>0</v>
      </c>
      <c r="Y811" s="735">
        <v>0</v>
      </c>
      <c r="Z811" s="1131">
        <v>0</v>
      </c>
      <c r="AA811" s="1131">
        <v>0</v>
      </c>
      <c r="AB811" s="1131">
        <v>0</v>
      </c>
      <c r="AC811" s="1131">
        <v>0</v>
      </c>
      <c r="AD811" s="1131">
        <v>0</v>
      </c>
      <c r="AE811" s="1131">
        <v>0</v>
      </c>
      <c r="AF811" s="126"/>
      <c r="AG811" s="126"/>
      <c r="AH811" s="126"/>
      <c r="AI811" s="126"/>
      <c r="AJ811" s="126"/>
      <c r="AK811" s="126"/>
      <c r="AL811" s="126">
        <v>811</v>
      </c>
    </row>
    <row r="812" spans="1:38">
      <c r="A812" s="721" t="s">
        <v>1852</v>
      </c>
      <c r="B812" s="722">
        <v>14</v>
      </c>
      <c r="C812" s="722">
        <v>1410</v>
      </c>
      <c r="D812" s="722">
        <v>141020</v>
      </c>
      <c r="E812" s="721">
        <v>1410209542</v>
      </c>
      <c r="F812" s="721" t="s">
        <v>734</v>
      </c>
      <c r="G812" s="1127">
        <v>1923994</v>
      </c>
      <c r="H812" s="1128">
        <v>0</v>
      </c>
      <c r="I812" s="1128">
        <v>1923994</v>
      </c>
      <c r="J812" s="1128">
        <v>0</v>
      </c>
      <c r="K812" s="1128">
        <v>0</v>
      </c>
      <c r="L812" s="1128">
        <v>0</v>
      </c>
      <c r="M812" s="1128">
        <v>0</v>
      </c>
      <c r="N812" s="1129">
        <v>0</v>
      </c>
      <c r="O812" s="1128">
        <v>0</v>
      </c>
      <c r="P812" s="1127">
        <v>0</v>
      </c>
      <c r="Q812" s="1127">
        <v>0</v>
      </c>
      <c r="R812" s="1127">
        <v>0</v>
      </c>
      <c r="S812" s="1127">
        <v>0</v>
      </c>
      <c r="T812" s="1130">
        <v>0</v>
      </c>
      <c r="U812" s="1130">
        <v>0</v>
      </c>
      <c r="V812" s="1130">
        <v>0</v>
      </c>
      <c r="W812" s="1127">
        <v>0</v>
      </c>
      <c r="X812" s="1130">
        <v>0</v>
      </c>
      <c r="Y812" s="735">
        <v>0</v>
      </c>
      <c r="Z812" s="1131">
        <v>0</v>
      </c>
      <c r="AA812" s="1131">
        <v>0</v>
      </c>
      <c r="AB812" s="1131">
        <v>0</v>
      </c>
      <c r="AC812" s="1131">
        <v>0</v>
      </c>
      <c r="AD812" s="1131">
        <v>0</v>
      </c>
      <c r="AE812" s="1131">
        <v>0</v>
      </c>
      <c r="AF812" s="126"/>
      <c r="AG812" s="126"/>
      <c r="AH812" s="126"/>
      <c r="AI812" s="126"/>
      <c r="AJ812" s="126"/>
      <c r="AK812" s="126"/>
      <c r="AL812" s="126">
        <v>812</v>
      </c>
    </row>
    <row r="813" spans="1:38">
      <c r="A813" s="721" t="s">
        <v>1852</v>
      </c>
      <c r="B813" s="722">
        <v>14</v>
      </c>
      <c r="C813" s="722">
        <v>1410</v>
      </c>
      <c r="D813" s="722">
        <v>141020</v>
      </c>
      <c r="E813" s="721">
        <v>1410209601</v>
      </c>
      <c r="F813" s="721" t="s">
        <v>726</v>
      </c>
      <c r="G813" s="1127">
        <v>12076531831</v>
      </c>
      <c r="H813" s="1128">
        <v>0</v>
      </c>
      <c r="I813" s="1128">
        <v>12076531830.549999</v>
      </c>
      <c r="J813" s="1128">
        <v>-0.45000076293945313</v>
      </c>
      <c r="K813" s="1128">
        <v>0</v>
      </c>
      <c r="L813" s="1128">
        <v>0</v>
      </c>
      <c r="M813" s="1128">
        <v>-0.45000076293945313</v>
      </c>
      <c r="N813" s="1129">
        <v>0</v>
      </c>
      <c r="O813" s="1128">
        <v>-0.45000076293945313</v>
      </c>
      <c r="P813" s="1127">
        <v>-0.16650028228759767</v>
      </c>
      <c r="Q813" s="1127">
        <v>0</v>
      </c>
      <c r="R813" s="1127">
        <v>0</v>
      </c>
      <c r="S813" s="1127">
        <v>0</v>
      </c>
      <c r="T813" s="1130">
        <v>0</v>
      </c>
      <c r="U813" s="1130">
        <v>0</v>
      </c>
      <c r="V813" s="1130">
        <v>0</v>
      </c>
      <c r="W813" s="1127">
        <v>0</v>
      </c>
      <c r="X813" s="1130">
        <v>-0.16650028228759767</v>
      </c>
      <c r="Y813" s="735">
        <v>0.37000000000000005</v>
      </c>
      <c r="Z813" s="1131">
        <v>0</v>
      </c>
      <c r="AA813" s="1131">
        <v>-0.16650028228759767</v>
      </c>
      <c r="AB813" s="1131">
        <v>0</v>
      </c>
      <c r="AC813" s="1131">
        <v>-0.12580005645751954</v>
      </c>
      <c r="AD813" s="1131">
        <v>0</v>
      </c>
      <c r="AE813" s="1131">
        <v>-4.0700225830078124E-2</v>
      </c>
      <c r="AF813" s="126"/>
      <c r="AG813" s="126"/>
      <c r="AH813" s="126"/>
      <c r="AI813" s="126"/>
      <c r="AJ813" s="126"/>
      <c r="AK813" s="126"/>
      <c r="AL813" s="126">
        <v>813</v>
      </c>
    </row>
    <row r="814" spans="1:38">
      <c r="A814" s="721" t="s">
        <v>1891</v>
      </c>
      <c r="B814" s="722">
        <v>14</v>
      </c>
      <c r="C814" s="722">
        <v>1410</v>
      </c>
      <c r="D814" s="722">
        <v>141020</v>
      </c>
      <c r="E814" s="721">
        <v>1410209602</v>
      </c>
      <c r="F814" s="721" t="s">
        <v>735</v>
      </c>
      <c r="G814" s="1127">
        <v>1910075431</v>
      </c>
      <c r="H814" s="1128">
        <v>0</v>
      </c>
      <c r="I814" s="1128">
        <v>1910075431.0999999</v>
      </c>
      <c r="J814" s="1128">
        <v>9.9999904632568359E-2</v>
      </c>
      <c r="K814" s="1128">
        <v>0</v>
      </c>
      <c r="L814" s="1128">
        <v>9.9999904632568359E-2</v>
      </c>
      <c r="M814" s="1128">
        <v>0</v>
      </c>
      <c r="N814" s="1129">
        <v>0</v>
      </c>
      <c r="O814" s="1128">
        <v>9.9999904632568359E-2</v>
      </c>
      <c r="P814" s="1127">
        <v>3.6999964714050294E-2</v>
      </c>
      <c r="Q814" s="1127">
        <v>0</v>
      </c>
      <c r="R814" s="1127">
        <v>0</v>
      </c>
      <c r="S814" s="1127">
        <v>0</v>
      </c>
      <c r="T814" s="1130">
        <v>0</v>
      </c>
      <c r="U814" s="1130">
        <v>0</v>
      </c>
      <c r="V814" s="1130">
        <v>0</v>
      </c>
      <c r="W814" s="1127">
        <v>0</v>
      </c>
      <c r="X814" s="1130">
        <v>3.6999964714050294E-2</v>
      </c>
      <c r="Y814" s="735">
        <v>0.37</v>
      </c>
      <c r="Z814" s="1131">
        <v>3.6999964714050294E-2</v>
      </c>
      <c r="AA814" s="1131">
        <v>0</v>
      </c>
      <c r="AB814" s="1131">
        <v>0.15910002470016479</v>
      </c>
      <c r="AC814" s="1131">
        <v>0</v>
      </c>
      <c r="AD814" s="1131">
        <v>-0.12210005998611451</v>
      </c>
      <c r="AE814" s="1131">
        <v>0</v>
      </c>
      <c r="AF814" s="126"/>
      <c r="AG814" s="126"/>
      <c r="AH814" s="126"/>
      <c r="AI814" s="126"/>
      <c r="AJ814" s="126"/>
      <c r="AK814" s="126"/>
      <c r="AL814" s="126">
        <v>814</v>
      </c>
    </row>
    <row r="815" spans="1:38">
      <c r="A815" s="721" t="s">
        <v>1852</v>
      </c>
      <c r="B815" s="722">
        <v>14</v>
      </c>
      <c r="C815" s="722">
        <v>1410</v>
      </c>
      <c r="D815" s="722">
        <v>141020</v>
      </c>
      <c r="E815" s="721">
        <v>1410209603</v>
      </c>
      <c r="F815" s="721" t="s">
        <v>727</v>
      </c>
      <c r="G815" s="1127">
        <v>4461331633</v>
      </c>
      <c r="H815" s="1128">
        <v>0</v>
      </c>
      <c r="I815" s="1128">
        <v>4461331632.6499996</v>
      </c>
      <c r="J815" s="1128">
        <v>-0.35000038146972656</v>
      </c>
      <c r="K815" s="1128">
        <v>0</v>
      </c>
      <c r="L815" s="1128">
        <v>0</v>
      </c>
      <c r="M815" s="1128">
        <v>-0.35000038146972656</v>
      </c>
      <c r="N815" s="1129">
        <v>0</v>
      </c>
      <c r="O815" s="1128">
        <v>-0.35000038146972656</v>
      </c>
      <c r="P815" s="1127">
        <v>-0.12950014114379882</v>
      </c>
      <c r="Q815" s="1127">
        <v>0</v>
      </c>
      <c r="R815" s="1127">
        <v>0</v>
      </c>
      <c r="S815" s="1127">
        <v>0</v>
      </c>
      <c r="T815" s="1130">
        <v>0</v>
      </c>
      <c r="U815" s="1130">
        <v>0</v>
      </c>
      <c r="V815" s="1130">
        <v>0</v>
      </c>
      <c r="W815" s="1127">
        <v>0</v>
      </c>
      <c r="X815" s="1130">
        <v>-0.12950014114379882</v>
      </c>
      <c r="Y815" s="735">
        <v>0.37</v>
      </c>
      <c r="Z815" s="1131">
        <v>0</v>
      </c>
      <c r="AA815" s="1131">
        <v>-0.12950014114379882</v>
      </c>
      <c r="AB815" s="1131">
        <v>0.14800003528594971</v>
      </c>
      <c r="AC815" s="1131">
        <v>0</v>
      </c>
      <c r="AD815" s="1131">
        <v>-0.14800003528594971</v>
      </c>
      <c r="AE815" s="1131">
        <v>-0.12950014114379882</v>
      </c>
      <c r="AF815" s="126"/>
      <c r="AG815" s="126"/>
      <c r="AH815" s="126"/>
      <c r="AI815" s="126"/>
      <c r="AJ815" s="126"/>
      <c r="AK815" s="126"/>
      <c r="AL815" s="126">
        <v>815</v>
      </c>
    </row>
    <row r="816" spans="1:38">
      <c r="A816" s="721" t="s">
        <v>1891</v>
      </c>
      <c r="B816" s="722">
        <v>14</v>
      </c>
      <c r="C816" s="722">
        <v>1410</v>
      </c>
      <c r="D816" s="722">
        <v>141020</v>
      </c>
      <c r="E816" s="721">
        <v>1410209605</v>
      </c>
      <c r="F816" s="721" t="s">
        <v>1894</v>
      </c>
      <c r="G816" s="1127">
        <v>0</v>
      </c>
      <c r="H816" s="1128">
        <v>0</v>
      </c>
      <c r="I816" s="1128">
        <v>0</v>
      </c>
      <c r="J816" s="1128">
        <v>0</v>
      </c>
      <c r="K816" s="1128">
        <v>0</v>
      </c>
      <c r="L816" s="1128">
        <v>0</v>
      </c>
      <c r="M816" s="1128">
        <v>0</v>
      </c>
      <c r="N816" s="1129">
        <v>0</v>
      </c>
      <c r="O816" s="1128">
        <v>0</v>
      </c>
      <c r="P816" s="1127">
        <v>0</v>
      </c>
      <c r="Q816" s="1127">
        <v>0</v>
      </c>
      <c r="R816" s="1127">
        <v>0</v>
      </c>
      <c r="S816" s="1127">
        <v>0</v>
      </c>
      <c r="T816" s="1130">
        <v>0</v>
      </c>
      <c r="U816" s="1130">
        <v>0</v>
      </c>
      <c r="V816" s="1130">
        <v>0</v>
      </c>
      <c r="W816" s="1127">
        <v>0</v>
      </c>
      <c r="X816" s="1130">
        <v>0</v>
      </c>
      <c r="Y816" s="735">
        <v>0</v>
      </c>
      <c r="Z816" s="1131">
        <v>0</v>
      </c>
      <c r="AA816" s="1131">
        <v>0</v>
      </c>
      <c r="AB816" s="1131">
        <v>0</v>
      </c>
      <c r="AC816" s="1131">
        <v>0</v>
      </c>
      <c r="AD816" s="1131">
        <v>0</v>
      </c>
      <c r="AE816" s="1131">
        <v>0</v>
      </c>
      <c r="AF816" s="126"/>
      <c r="AG816" s="126"/>
      <c r="AH816" s="126"/>
      <c r="AI816" s="126"/>
      <c r="AJ816" s="126"/>
      <c r="AK816" s="126"/>
      <c r="AL816" s="126">
        <v>816</v>
      </c>
    </row>
    <row r="817" spans="1:38">
      <c r="A817" s="721" t="s">
        <v>1852</v>
      </c>
      <c r="B817" s="722">
        <v>14</v>
      </c>
      <c r="C817" s="722">
        <v>1410</v>
      </c>
      <c r="D817" s="722">
        <v>141020</v>
      </c>
      <c r="E817" s="721">
        <v>1410209606</v>
      </c>
      <c r="F817" s="721" t="s">
        <v>3525</v>
      </c>
      <c r="G817" s="1127">
        <v>3209346</v>
      </c>
      <c r="H817" s="1128">
        <v>0</v>
      </c>
      <c r="I817" s="1128">
        <v>3209345.93</v>
      </c>
      <c r="J817" s="1128">
        <v>-6.9999999832361937E-2</v>
      </c>
      <c r="K817" s="1128">
        <v>0</v>
      </c>
      <c r="L817" s="1128">
        <v>0</v>
      </c>
      <c r="M817" s="1128">
        <v>-6.9999999832361937E-2</v>
      </c>
      <c r="N817" s="1129">
        <v>0</v>
      </c>
      <c r="O817" s="1128">
        <v>-6.9999999832361937E-2</v>
      </c>
      <c r="P817" s="1127">
        <v>-2.5899999937973917E-2</v>
      </c>
      <c r="Q817" s="1127">
        <v>0</v>
      </c>
      <c r="R817" s="1127">
        <v>0</v>
      </c>
      <c r="S817" s="1127">
        <v>0</v>
      </c>
      <c r="T817" s="1130">
        <v>0</v>
      </c>
      <c r="U817" s="1130">
        <v>0</v>
      </c>
      <c r="V817" s="1130">
        <v>0</v>
      </c>
      <c r="W817" s="1127">
        <v>0</v>
      </c>
      <c r="X817" s="1130">
        <v>-2.5899999937973917E-2</v>
      </c>
      <c r="Y817" s="735">
        <v>0.37</v>
      </c>
      <c r="Z817" s="1131">
        <v>0</v>
      </c>
      <c r="AA817" s="1131">
        <v>-2.5899999937973917E-2</v>
      </c>
      <c r="AB817" s="1131">
        <v>2.9600000027567148E-2</v>
      </c>
      <c r="AC817" s="1131">
        <v>0</v>
      </c>
      <c r="AD817" s="1131">
        <v>-2.9600000027567148E-2</v>
      </c>
      <c r="AE817" s="1131">
        <v>-2.5899999937973917E-2</v>
      </c>
      <c r="AF817" s="126"/>
      <c r="AG817" s="126"/>
      <c r="AH817" s="126"/>
      <c r="AI817" s="126"/>
      <c r="AJ817" s="126"/>
      <c r="AK817" s="126"/>
      <c r="AL817" s="126">
        <v>817</v>
      </c>
    </row>
    <row r="818" spans="1:38">
      <c r="A818" s="721" t="s">
        <v>1891</v>
      </c>
      <c r="B818" s="722">
        <v>14</v>
      </c>
      <c r="C818" s="722">
        <v>1410</v>
      </c>
      <c r="D818" s="722">
        <v>141020</v>
      </c>
      <c r="E818" s="721">
        <v>1410209701</v>
      </c>
      <c r="F818" s="721" t="s">
        <v>4093</v>
      </c>
      <c r="G818" s="1127">
        <v>146262807162</v>
      </c>
      <c r="H818" s="1128">
        <v>0</v>
      </c>
      <c r="I818" s="1128">
        <v>146262807162.32001</v>
      </c>
      <c r="J818" s="1128">
        <v>0.32000732421875</v>
      </c>
      <c r="K818" s="1128">
        <v>0</v>
      </c>
      <c r="L818" s="1128">
        <v>0.32000732421875</v>
      </c>
      <c r="M818" s="1128">
        <v>0</v>
      </c>
      <c r="N818" s="1129">
        <v>0</v>
      </c>
      <c r="O818" s="1128">
        <v>0.32000732421875</v>
      </c>
      <c r="P818" s="1127">
        <v>0.1184027099609375</v>
      </c>
      <c r="Q818" s="1127">
        <v>0</v>
      </c>
      <c r="R818" s="1127">
        <v>0</v>
      </c>
      <c r="S818" s="1127">
        <v>0</v>
      </c>
      <c r="T818" s="1130">
        <v>0</v>
      </c>
      <c r="U818" s="1130">
        <v>0</v>
      </c>
      <c r="V818" s="1130">
        <v>0</v>
      </c>
      <c r="W818" s="1127">
        <v>0</v>
      </c>
      <c r="X818" s="1130">
        <v>0.1184027099609375</v>
      </c>
      <c r="Y818" s="735">
        <v>0.37</v>
      </c>
      <c r="Z818" s="1131">
        <v>0.1184027099609375</v>
      </c>
      <c r="AA818" s="1131">
        <v>0</v>
      </c>
      <c r="AB818" s="1131">
        <v>0.1184027099609375</v>
      </c>
      <c r="AC818" s="1131">
        <v>0</v>
      </c>
      <c r="AD818" s="1131">
        <v>0</v>
      </c>
      <c r="AE818" s="1131">
        <v>0</v>
      </c>
      <c r="AF818" s="126"/>
      <c r="AG818" s="126"/>
      <c r="AH818" s="126"/>
      <c r="AI818" s="126"/>
      <c r="AJ818" s="126"/>
      <c r="AK818" s="126"/>
      <c r="AL818" s="126">
        <v>818</v>
      </c>
    </row>
    <row r="819" spans="1:38">
      <c r="A819" s="721" t="s">
        <v>1891</v>
      </c>
      <c r="B819" s="722">
        <v>14</v>
      </c>
      <c r="C819" s="722">
        <v>1410</v>
      </c>
      <c r="D819" s="722">
        <v>141020</v>
      </c>
      <c r="E819" s="721">
        <v>1410209702</v>
      </c>
      <c r="F819" s="721" t="s">
        <v>736</v>
      </c>
      <c r="G819" s="1127">
        <v>63309534569</v>
      </c>
      <c r="H819" s="1128">
        <v>0</v>
      </c>
      <c r="I819" s="1128">
        <v>63309534568.790001</v>
      </c>
      <c r="J819" s="1128">
        <v>-0.20999908447265625</v>
      </c>
      <c r="K819" s="1128">
        <v>0</v>
      </c>
      <c r="L819" s="1128">
        <v>0</v>
      </c>
      <c r="M819" s="1128">
        <v>-0.20999908447265625</v>
      </c>
      <c r="N819" s="1129">
        <v>0</v>
      </c>
      <c r="O819" s="1128">
        <v>-0.20999908447265625</v>
      </c>
      <c r="P819" s="1127">
        <v>-7.7699661254882813E-2</v>
      </c>
      <c r="Q819" s="1127">
        <v>0</v>
      </c>
      <c r="R819" s="1127">
        <v>0</v>
      </c>
      <c r="S819" s="1127">
        <v>0</v>
      </c>
      <c r="T819" s="1130">
        <v>0</v>
      </c>
      <c r="U819" s="1130">
        <v>0</v>
      </c>
      <c r="V819" s="1130">
        <v>0</v>
      </c>
      <c r="W819" s="1127">
        <v>0</v>
      </c>
      <c r="X819" s="1130">
        <v>-7.7699661254882813E-2</v>
      </c>
      <c r="Y819" s="735">
        <v>0.37</v>
      </c>
      <c r="Z819" s="1131">
        <v>0</v>
      </c>
      <c r="AA819" s="1131">
        <v>-7.7699661254882813E-2</v>
      </c>
      <c r="AB819" s="1131">
        <v>0</v>
      </c>
      <c r="AC819" s="1131">
        <v>-7.7699661254882813E-2</v>
      </c>
      <c r="AD819" s="1131">
        <v>0</v>
      </c>
      <c r="AE819" s="1131">
        <v>0</v>
      </c>
      <c r="AF819" s="126"/>
      <c r="AG819" s="126"/>
      <c r="AH819" s="126"/>
      <c r="AI819" s="126"/>
      <c r="AJ819" s="126"/>
      <c r="AK819" s="126"/>
      <c r="AL819" s="126">
        <v>819</v>
      </c>
    </row>
    <row r="820" spans="1:38">
      <c r="A820" s="721" t="s">
        <v>1891</v>
      </c>
      <c r="B820" s="722">
        <v>14</v>
      </c>
      <c r="C820" s="722">
        <v>1410</v>
      </c>
      <c r="D820" s="722">
        <v>141020</v>
      </c>
      <c r="E820" s="721">
        <v>1410209703</v>
      </c>
      <c r="F820" s="721" t="s">
        <v>737</v>
      </c>
      <c r="G820" s="1127">
        <v>140960152</v>
      </c>
      <c r="H820" s="1128">
        <v>0</v>
      </c>
      <c r="I820" s="1128">
        <v>140960152</v>
      </c>
      <c r="J820" s="1128">
        <v>0</v>
      </c>
      <c r="K820" s="1128">
        <v>0</v>
      </c>
      <c r="L820" s="1128">
        <v>0</v>
      </c>
      <c r="M820" s="1128">
        <v>0</v>
      </c>
      <c r="N820" s="1129">
        <v>0</v>
      </c>
      <c r="O820" s="1128">
        <v>0</v>
      </c>
      <c r="P820" s="1127">
        <v>0</v>
      </c>
      <c r="Q820" s="1127">
        <v>0</v>
      </c>
      <c r="R820" s="1127">
        <v>0</v>
      </c>
      <c r="S820" s="1127">
        <v>0</v>
      </c>
      <c r="T820" s="1130">
        <v>0</v>
      </c>
      <c r="U820" s="1130">
        <v>0</v>
      </c>
      <c r="V820" s="1130">
        <v>0</v>
      </c>
      <c r="W820" s="1127">
        <v>0</v>
      </c>
      <c r="X820" s="1130">
        <v>0</v>
      </c>
      <c r="Y820" s="735">
        <v>0</v>
      </c>
      <c r="Z820" s="1131">
        <v>0</v>
      </c>
      <c r="AA820" s="1131">
        <v>0</v>
      </c>
      <c r="AB820" s="1131">
        <v>0</v>
      </c>
      <c r="AC820" s="1131">
        <v>0</v>
      </c>
      <c r="AD820" s="1131">
        <v>0</v>
      </c>
      <c r="AE820" s="1131">
        <v>0</v>
      </c>
      <c r="AF820" s="126"/>
      <c r="AG820" s="126"/>
      <c r="AH820" s="126"/>
      <c r="AI820" s="126"/>
      <c r="AJ820" s="126"/>
      <c r="AK820" s="126"/>
      <c r="AL820" s="126">
        <v>820</v>
      </c>
    </row>
    <row r="821" spans="1:38">
      <c r="A821" s="721" t="s">
        <v>1891</v>
      </c>
      <c r="B821" s="722">
        <v>14</v>
      </c>
      <c r="C821" s="722">
        <v>1410</v>
      </c>
      <c r="D821" s="722">
        <v>141020</v>
      </c>
      <c r="E821" s="721">
        <v>1410209704</v>
      </c>
      <c r="F821" s="721" t="s">
        <v>738</v>
      </c>
      <c r="G821" s="1127">
        <v>6300348299</v>
      </c>
      <c r="H821" s="1128">
        <v>0</v>
      </c>
      <c r="I821" s="1128">
        <v>6300348298.9300003</v>
      </c>
      <c r="J821" s="1128">
        <v>-6.999969482421875E-2</v>
      </c>
      <c r="K821" s="1128">
        <v>0</v>
      </c>
      <c r="L821" s="1128">
        <v>0</v>
      </c>
      <c r="M821" s="1128">
        <v>-6.999969482421875E-2</v>
      </c>
      <c r="N821" s="1129">
        <v>0</v>
      </c>
      <c r="O821" s="1128">
        <v>-6.999969482421875E-2</v>
      </c>
      <c r="P821" s="1127">
        <v>-2.5899887084960938E-2</v>
      </c>
      <c r="Q821" s="1127">
        <v>0</v>
      </c>
      <c r="R821" s="1127">
        <v>0</v>
      </c>
      <c r="S821" s="1127">
        <v>0</v>
      </c>
      <c r="T821" s="1130">
        <v>0</v>
      </c>
      <c r="U821" s="1130">
        <v>0</v>
      </c>
      <c r="V821" s="1130">
        <v>0</v>
      </c>
      <c r="W821" s="1127">
        <v>0</v>
      </c>
      <c r="X821" s="1130">
        <v>-2.5899887084960938E-2</v>
      </c>
      <c r="Y821" s="735">
        <v>0.37</v>
      </c>
      <c r="Z821" s="1131">
        <v>0</v>
      </c>
      <c r="AA821" s="1131">
        <v>-2.5899887084960938E-2</v>
      </c>
      <c r="AB821" s="1131">
        <v>0</v>
      </c>
      <c r="AC821" s="1131">
        <v>-2.5899887084960938E-2</v>
      </c>
      <c r="AD821" s="1131">
        <v>0</v>
      </c>
      <c r="AE821" s="1131">
        <v>0</v>
      </c>
      <c r="AF821" s="126"/>
      <c r="AG821" s="126"/>
      <c r="AH821" s="126"/>
      <c r="AI821" s="126"/>
      <c r="AJ821" s="126"/>
      <c r="AK821" s="126"/>
      <c r="AL821" s="126">
        <v>821</v>
      </c>
    </row>
    <row r="822" spans="1:38">
      <c r="A822" s="721" t="s">
        <v>1891</v>
      </c>
      <c r="B822" s="722">
        <v>14</v>
      </c>
      <c r="C822" s="722">
        <v>1410</v>
      </c>
      <c r="D822" s="722">
        <v>141020</v>
      </c>
      <c r="E822" s="721">
        <v>1410209705</v>
      </c>
      <c r="F822" s="721" t="s">
        <v>4094</v>
      </c>
      <c r="G822" s="1127">
        <v>203397282846</v>
      </c>
      <c r="H822" s="1128">
        <v>0</v>
      </c>
      <c r="I822" s="1128">
        <v>203029563045</v>
      </c>
      <c r="J822" s="1128">
        <v>-367719801</v>
      </c>
      <c r="K822" s="1128">
        <v>0</v>
      </c>
      <c r="L822" s="1128">
        <v>0</v>
      </c>
      <c r="M822" s="1128">
        <v>-367719801</v>
      </c>
      <c r="N822" s="1129">
        <v>0</v>
      </c>
      <c r="O822" s="1128">
        <v>-367719801</v>
      </c>
      <c r="P822" s="1127">
        <v>-136056326.37</v>
      </c>
      <c r="Q822" s="1127">
        <v>0</v>
      </c>
      <c r="R822" s="1127">
        <v>0</v>
      </c>
      <c r="S822" s="1127">
        <v>0</v>
      </c>
      <c r="T822" s="1130">
        <v>0</v>
      </c>
      <c r="U822" s="1130">
        <v>0</v>
      </c>
      <c r="V822" s="1130">
        <v>0</v>
      </c>
      <c r="W822" s="1127">
        <v>0</v>
      </c>
      <c r="X822" s="1130">
        <v>-136056326.37</v>
      </c>
      <c r="Y822" s="735">
        <v>0.37</v>
      </c>
      <c r="Z822" s="1131">
        <v>0</v>
      </c>
      <c r="AA822" s="1131">
        <v>-136056326.37</v>
      </c>
      <c r="AB822" s="1131">
        <v>0</v>
      </c>
      <c r="AC822" s="1131">
        <v>0</v>
      </c>
      <c r="AD822" s="1131">
        <v>0</v>
      </c>
      <c r="AE822" s="1131">
        <v>-136056326.37</v>
      </c>
      <c r="AF822" s="126"/>
      <c r="AG822" s="126"/>
      <c r="AH822" s="126"/>
      <c r="AI822" s="126"/>
      <c r="AJ822" s="126"/>
      <c r="AK822" s="126"/>
      <c r="AL822" s="126">
        <v>822</v>
      </c>
    </row>
    <row r="823" spans="1:38">
      <c r="A823" s="721" t="s">
        <v>1891</v>
      </c>
      <c r="B823" s="722">
        <v>14</v>
      </c>
      <c r="C823" s="722">
        <v>1410</v>
      </c>
      <c r="D823" s="722">
        <v>141020</v>
      </c>
      <c r="E823" s="721">
        <v>1410209706</v>
      </c>
      <c r="F823" s="721" t="s">
        <v>739</v>
      </c>
      <c r="G823" s="1127">
        <v>810365172</v>
      </c>
      <c r="H823" s="1128">
        <v>0</v>
      </c>
      <c r="I823" s="1128">
        <v>810365172</v>
      </c>
      <c r="J823" s="1128">
        <v>0</v>
      </c>
      <c r="K823" s="1128">
        <v>0</v>
      </c>
      <c r="L823" s="1128">
        <v>0</v>
      </c>
      <c r="M823" s="1128">
        <v>0</v>
      </c>
      <c r="N823" s="1129">
        <v>0</v>
      </c>
      <c r="O823" s="1128">
        <v>0</v>
      </c>
      <c r="P823" s="1127">
        <v>0</v>
      </c>
      <c r="Q823" s="1127">
        <v>0</v>
      </c>
      <c r="R823" s="1127">
        <v>0</v>
      </c>
      <c r="S823" s="1127">
        <v>0</v>
      </c>
      <c r="T823" s="1130">
        <v>0</v>
      </c>
      <c r="U823" s="1130">
        <v>0</v>
      </c>
      <c r="V823" s="1130">
        <v>0</v>
      </c>
      <c r="W823" s="1127">
        <v>0</v>
      </c>
      <c r="X823" s="1130">
        <v>0</v>
      </c>
      <c r="Y823" s="735">
        <v>0</v>
      </c>
      <c r="Z823" s="1131">
        <v>0</v>
      </c>
      <c r="AA823" s="1131">
        <v>0</v>
      </c>
      <c r="AB823" s="1131">
        <v>0</v>
      </c>
      <c r="AC823" s="1131">
        <v>0</v>
      </c>
      <c r="AD823" s="1131">
        <v>0</v>
      </c>
      <c r="AE823" s="1131">
        <v>0</v>
      </c>
      <c r="AF823" s="126"/>
      <c r="AG823" s="126"/>
      <c r="AH823" s="126"/>
      <c r="AI823" s="126"/>
      <c r="AJ823" s="126"/>
      <c r="AK823" s="126"/>
      <c r="AL823" s="126">
        <v>823</v>
      </c>
    </row>
    <row r="824" spans="1:38">
      <c r="A824" s="721" t="s">
        <v>1891</v>
      </c>
      <c r="B824" s="722">
        <v>14</v>
      </c>
      <c r="C824" s="722">
        <v>1410</v>
      </c>
      <c r="D824" s="722">
        <v>141020</v>
      </c>
      <c r="E824" s="721">
        <v>1410209707</v>
      </c>
      <c r="F824" s="721" t="s">
        <v>4095</v>
      </c>
      <c r="G824" s="1127">
        <v>1730019479</v>
      </c>
      <c r="H824" s="1128">
        <v>0</v>
      </c>
      <c r="I824" s="1128">
        <v>1730019479</v>
      </c>
      <c r="J824" s="1128">
        <v>0</v>
      </c>
      <c r="K824" s="1128">
        <v>0</v>
      </c>
      <c r="L824" s="1128">
        <v>0</v>
      </c>
      <c r="M824" s="1128">
        <v>0</v>
      </c>
      <c r="N824" s="1129">
        <v>0</v>
      </c>
      <c r="O824" s="1128">
        <v>0</v>
      </c>
      <c r="P824" s="1127">
        <v>0</v>
      </c>
      <c r="Q824" s="1127">
        <v>0</v>
      </c>
      <c r="R824" s="1127">
        <v>0</v>
      </c>
      <c r="S824" s="1127">
        <v>0</v>
      </c>
      <c r="T824" s="1130">
        <v>0</v>
      </c>
      <c r="U824" s="1130">
        <v>0</v>
      </c>
      <c r="V824" s="1130">
        <v>0</v>
      </c>
      <c r="W824" s="1127">
        <v>0</v>
      </c>
      <c r="X824" s="1130">
        <v>0</v>
      </c>
      <c r="Y824" s="735">
        <v>0</v>
      </c>
      <c r="Z824" s="1131">
        <v>0</v>
      </c>
      <c r="AA824" s="1131">
        <v>0</v>
      </c>
      <c r="AB824" s="1131">
        <v>0</v>
      </c>
      <c r="AC824" s="1131">
        <v>0</v>
      </c>
      <c r="AD824" s="1131">
        <v>0</v>
      </c>
      <c r="AE824" s="1131">
        <v>0</v>
      </c>
      <c r="AF824" s="126"/>
      <c r="AG824" s="126"/>
      <c r="AH824" s="126"/>
      <c r="AI824" s="126"/>
      <c r="AJ824" s="126"/>
      <c r="AK824" s="126"/>
      <c r="AL824" s="126">
        <v>824</v>
      </c>
    </row>
    <row r="825" spans="1:38">
      <c r="A825" s="721" t="s">
        <v>1891</v>
      </c>
      <c r="B825" s="722">
        <v>14</v>
      </c>
      <c r="C825" s="722">
        <v>1410</v>
      </c>
      <c r="D825" s="722">
        <v>141020</v>
      </c>
      <c r="E825" s="721">
        <v>1410209718</v>
      </c>
      <c r="F825" s="721" t="s">
        <v>3392</v>
      </c>
      <c r="G825" s="1127">
        <v>115561158</v>
      </c>
      <c r="H825" s="1128">
        <v>0</v>
      </c>
      <c r="I825" s="1128">
        <v>115561158</v>
      </c>
      <c r="J825" s="1128">
        <v>0</v>
      </c>
      <c r="K825" s="1128">
        <v>0</v>
      </c>
      <c r="L825" s="1128">
        <v>0</v>
      </c>
      <c r="M825" s="1128">
        <v>0</v>
      </c>
      <c r="N825" s="1129">
        <v>0</v>
      </c>
      <c r="O825" s="1128">
        <v>0</v>
      </c>
      <c r="P825" s="1127">
        <v>0</v>
      </c>
      <c r="Q825" s="1127">
        <v>0</v>
      </c>
      <c r="R825" s="1127">
        <v>0</v>
      </c>
      <c r="S825" s="1127">
        <v>0</v>
      </c>
      <c r="T825" s="1130">
        <v>0</v>
      </c>
      <c r="U825" s="1130">
        <v>0</v>
      </c>
      <c r="V825" s="1130">
        <v>0</v>
      </c>
      <c r="W825" s="1127">
        <v>0</v>
      </c>
      <c r="X825" s="1130">
        <v>0</v>
      </c>
      <c r="Y825" s="735">
        <v>0</v>
      </c>
      <c r="Z825" s="1131">
        <v>0</v>
      </c>
      <c r="AA825" s="1131">
        <v>0</v>
      </c>
      <c r="AB825" s="1131">
        <v>0</v>
      </c>
      <c r="AC825" s="1131">
        <v>0</v>
      </c>
      <c r="AD825" s="1131">
        <v>0</v>
      </c>
      <c r="AE825" s="1131">
        <v>0</v>
      </c>
      <c r="AF825" s="126"/>
      <c r="AG825" s="126"/>
      <c r="AH825" s="126"/>
      <c r="AI825" s="126"/>
      <c r="AJ825" s="126"/>
      <c r="AK825" s="126"/>
      <c r="AL825" s="126">
        <v>825</v>
      </c>
    </row>
    <row r="826" spans="1:38">
      <c r="A826" s="721" t="s">
        <v>1891</v>
      </c>
      <c r="B826" s="722">
        <v>14</v>
      </c>
      <c r="C826" s="722">
        <v>1410</v>
      </c>
      <c r="D826" s="722">
        <v>141020</v>
      </c>
      <c r="E826" s="721">
        <v>1410209720</v>
      </c>
      <c r="F826" s="721" t="s">
        <v>4093</v>
      </c>
      <c r="G826" s="1127">
        <v>2292260488</v>
      </c>
      <c r="H826" s="1128">
        <v>0</v>
      </c>
      <c r="I826" s="1128">
        <v>2292260488</v>
      </c>
      <c r="J826" s="1128">
        <v>0</v>
      </c>
      <c r="K826" s="1128">
        <v>0</v>
      </c>
      <c r="L826" s="1128">
        <v>0</v>
      </c>
      <c r="M826" s="1128">
        <v>0</v>
      </c>
      <c r="N826" s="1129">
        <v>0</v>
      </c>
      <c r="O826" s="1128">
        <v>0</v>
      </c>
      <c r="P826" s="1127">
        <v>0</v>
      </c>
      <c r="Q826" s="1127">
        <v>0</v>
      </c>
      <c r="R826" s="1127">
        <v>0</v>
      </c>
      <c r="S826" s="1127">
        <v>0</v>
      </c>
      <c r="T826" s="1130">
        <v>0</v>
      </c>
      <c r="U826" s="1130">
        <v>0</v>
      </c>
      <c r="V826" s="1130">
        <v>0</v>
      </c>
      <c r="W826" s="1127">
        <v>0</v>
      </c>
      <c r="X826" s="1130">
        <v>0</v>
      </c>
      <c r="Y826" s="735">
        <v>0</v>
      </c>
      <c r="Z826" s="1131">
        <v>0</v>
      </c>
      <c r="AA826" s="1131">
        <v>0</v>
      </c>
      <c r="AB826" s="1131">
        <v>0</v>
      </c>
      <c r="AC826" s="1131">
        <v>0</v>
      </c>
      <c r="AD826" s="1131">
        <v>0</v>
      </c>
      <c r="AE826" s="1131">
        <v>0</v>
      </c>
      <c r="AF826" s="126"/>
      <c r="AG826" s="126"/>
      <c r="AH826" s="126"/>
      <c r="AI826" s="126"/>
      <c r="AJ826" s="126"/>
      <c r="AK826" s="126"/>
      <c r="AL826" s="126">
        <v>826</v>
      </c>
    </row>
    <row r="827" spans="1:38">
      <c r="A827" s="721" t="s">
        <v>1891</v>
      </c>
      <c r="B827" s="722">
        <v>14</v>
      </c>
      <c r="C827" s="722">
        <v>1410</v>
      </c>
      <c r="D827" s="722">
        <v>141020</v>
      </c>
      <c r="E827" s="721">
        <v>1410209721</v>
      </c>
      <c r="F827" s="721" t="s">
        <v>4096</v>
      </c>
      <c r="G827" s="1127">
        <v>1381255788</v>
      </c>
      <c r="H827" s="1128">
        <v>0</v>
      </c>
      <c r="I827" s="1128">
        <v>1381255788</v>
      </c>
      <c r="J827" s="1128">
        <v>0</v>
      </c>
      <c r="K827" s="1128">
        <v>0</v>
      </c>
      <c r="L827" s="1128">
        <v>0</v>
      </c>
      <c r="M827" s="1128">
        <v>0</v>
      </c>
      <c r="N827" s="1129">
        <v>0</v>
      </c>
      <c r="O827" s="1128">
        <v>0</v>
      </c>
      <c r="P827" s="1127">
        <v>0</v>
      </c>
      <c r="Q827" s="1127">
        <v>0</v>
      </c>
      <c r="R827" s="1127">
        <v>0</v>
      </c>
      <c r="S827" s="1127">
        <v>0</v>
      </c>
      <c r="T827" s="1130">
        <v>0</v>
      </c>
      <c r="U827" s="1130">
        <v>0</v>
      </c>
      <c r="V827" s="1130">
        <v>0</v>
      </c>
      <c r="W827" s="1127">
        <v>0</v>
      </c>
      <c r="X827" s="1130">
        <v>0</v>
      </c>
      <c r="Y827" s="735">
        <v>0</v>
      </c>
      <c r="Z827" s="1131">
        <v>0</v>
      </c>
      <c r="AA827" s="1131">
        <v>0</v>
      </c>
      <c r="AB827" s="1131">
        <v>0</v>
      </c>
      <c r="AC827" s="1131">
        <v>0</v>
      </c>
      <c r="AD827" s="1131">
        <v>0</v>
      </c>
      <c r="AE827" s="1131">
        <v>0</v>
      </c>
      <c r="AF827" s="126"/>
      <c r="AG827" s="126"/>
      <c r="AH827" s="126"/>
      <c r="AI827" s="126"/>
      <c r="AJ827" s="126"/>
      <c r="AK827" s="126"/>
      <c r="AL827" s="126">
        <v>827</v>
      </c>
    </row>
    <row r="828" spans="1:38">
      <c r="A828" s="721" t="s">
        <v>1891</v>
      </c>
      <c r="B828" s="722">
        <v>14</v>
      </c>
      <c r="C828" s="722">
        <v>1410</v>
      </c>
      <c r="D828" s="722">
        <v>141020</v>
      </c>
      <c r="E828" s="721">
        <v>1410209722</v>
      </c>
      <c r="F828" s="721" t="s">
        <v>4097</v>
      </c>
      <c r="G828" s="1127">
        <v>3292053</v>
      </c>
      <c r="H828" s="1128">
        <v>0</v>
      </c>
      <c r="I828" s="1128">
        <v>3292053</v>
      </c>
      <c r="J828" s="1128">
        <v>0</v>
      </c>
      <c r="K828" s="1128">
        <v>0</v>
      </c>
      <c r="L828" s="1128">
        <v>0</v>
      </c>
      <c r="M828" s="1128">
        <v>0</v>
      </c>
      <c r="N828" s="1129">
        <v>0</v>
      </c>
      <c r="O828" s="1128">
        <v>0</v>
      </c>
      <c r="P828" s="1127">
        <v>0</v>
      </c>
      <c r="Q828" s="1127">
        <v>0</v>
      </c>
      <c r="R828" s="1127">
        <v>0</v>
      </c>
      <c r="S828" s="1127">
        <v>0</v>
      </c>
      <c r="T828" s="1130">
        <v>0</v>
      </c>
      <c r="U828" s="1130">
        <v>0</v>
      </c>
      <c r="V828" s="1130">
        <v>0</v>
      </c>
      <c r="W828" s="1127">
        <v>0</v>
      </c>
      <c r="X828" s="1130">
        <v>0</v>
      </c>
      <c r="Y828" s="735">
        <v>0</v>
      </c>
      <c r="Z828" s="1131">
        <v>0</v>
      </c>
      <c r="AA828" s="1131">
        <v>0</v>
      </c>
      <c r="AB828" s="1131">
        <v>0</v>
      </c>
      <c r="AC828" s="1131">
        <v>0</v>
      </c>
      <c r="AD828" s="1131">
        <v>0</v>
      </c>
      <c r="AE828" s="1131">
        <v>0</v>
      </c>
      <c r="AF828" s="126"/>
      <c r="AG828" s="126"/>
      <c r="AH828" s="126"/>
      <c r="AI828" s="126"/>
      <c r="AJ828" s="126"/>
      <c r="AK828" s="126"/>
      <c r="AL828" s="126">
        <v>828</v>
      </c>
    </row>
    <row r="829" spans="1:38">
      <c r="A829" s="721" t="s">
        <v>1891</v>
      </c>
      <c r="B829" s="722">
        <v>14</v>
      </c>
      <c r="C829" s="722">
        <v>1410</v>
      </c>
      <c r="D829" s="722">
        <v>141020</v>
      </c>
      <c r="E829" s="721">
        <v>1410209723</v>
      </c>
      <c r="F829" s="721" t="s">
        <v>4098</v>
      </c>
      <c r="G829" s="1127">
        <v>119020069</v>
      </c>
      <c r="H829" s="1128">
        <v>0</v>
      </c>
      <c r="I829" s="1128">
        <v>119020069</v>
      </c>
      <c r="J829" s="1128">
        <v>0</v>
      </c>
      <c r="K829" s="1128">
        <v>0</v>
      </c>
      <c r="L829" s="1128">
        <v>0</v>
      </c>
      <c r="M829" s="1128">
        <v>0</v>
      </c>
      <c r="N829" s="1129">
        <v>0</v>
      </c>
      <c r="O829" s="1128">
        <v>0</v>
      </c>
      <c r="P829" s="1127">
        <v>0</v>
      </c>
      <c r="Q829" s="1127">
        <v>0</v>
      </c>
      <c r="R829" s="1127">
        <v>0</v>
      </c>
      <c r="S829" s="1127">
        <v>0</v>
      </c>
      <c r="T829" s="1130">
        <v>0</v>
      </c>
      <c r="U829" s="1130">
        <v>0</v>
      </c>
      <c r="V829" s="1130">
        <v>0</v>
      </c>
      <c r="W829" s="1127">
        <v>0</v>
      </c>
      <c r="X829" s="1130">
        <v>0</v>
      </c>
      <c r="Y829" s="735">
        <v>0</v>
      </c>
      <c r="Z829" s="1131">
        <v>0</v>
      </c>
      <c r="AA829" s="1131">
        <v>0</v>
      </c>
      <c r="AB829" s="1131">
        <v>0</v>
      </c>
      <c r="AC829" s="1131">
        <v>0</v>
      </c>
      <c r="AD829" s="1131">
        <v>0</v>
      </c>
      <c r="AE829" s="1131">
        <v>0</v>
      </c>
      <c r="AF829" s="126"/>
      <c r="AG829" s="126"/>
      <c r="AH829" s="126"/>
      <c r="AI829" s="126"/>
      <c r="AJ829" s="126"/>
      <c r="AK829" s="126"/>
      <c r="AL829" s="126">
        <v>829</v>
      </c>
    </row>
    <row r="830" spans="1:38">
      <c r="A830" s="721" t="s">
        <v>1891</v>
      </c>
      <c r="B830" s="722">
        <v>14</v>
      </c>
      <c r="C830" s="722">
        <v>1410</v>
      </c>
      <c r="D830" s="722">
        <v>141020</v>
      </c>
      <c r="E830" s="721">
        <v>1410209724</v>
      </c>
      <c r="F830" s="721" t="s">
        <v>4099</v>
      </c>
      <c r="G830" s="1127">
        <v>10372139340</v>
      </c>
      <c r="H830" s="1128">
        <v>0</v>
      </c>
      <c r="I830" s="1128">
        <v>10372139339.85</v>
      </c>
      <c r="J830" s="1128">
        <v>-0.14999961853027344</v>
      </c>
      <c r="K830" s="1128">
        <v>0</v>
      </c>
      <c r="L830" s="1128">
        <v>0</v>
      </c>
      <c r="M830" s="1128">
        <v>-0.14999961853027344</v>
      </c>
      <c r="N830" s="1129">
        <v>0</v>
      </c>
      <c r="O830" s="1128">
        <v>-0.14999961853027344</v>
      </c>
      <c r="P830" s="1127">
        <v>-5.5499858856201172E-2</v>
      </c>
      <c r="Q830" s="1127">
        <v>0</v>
      </c>
      <c r="R830" s="1127">
        <v>0</v>
      </c>
      <c r="S830" s="1127">
        <v>0</v>
      </c>
      <c r="T830" s="1130">
        <v>0</v>
      </c>
      <c r="U830" s="1130">
        <v>0</v>
      </c>
      <c r="V830" s="1130">
        <v>0</v>
      </c>
      <c r="W830" s="1127">
        <v>0</v>
      </c>
      <c r="X830" s="1130">
        <v>-5.5499858856201172E-2</v>
      </c>
      <c r="Y830" s="735">
        <v>0.37</v>
      </c>
      <c r="Z830" s="1131">
        <v>0</v>
      </c>
      <c r="AA830" s="1131">
        <v>-5.5499858856201172E-2</v>
      </c>
      <c r="AB830" s="1131">
        <v>0</v>
      </c>
      <c r="AC830" s="1131">
        <v>-5.5499858856201172E-2</v>
      </c>
      <c r="AD830" s="1131">
        <v>0</v>
      </c>
      <c r="AE830" s="1131">
        <v>0</v>
      </c>
      <c r="AF830" s="126"/>
      <c r="AG830" s="126"/>
      <c r="AH830" s="126"/>
      <c r="AI830" s="126"/>
      <c r="AJ830" s="126"/>
      <c r="AK830" s="126"/>
      <c r="AL830" s="126">
        <v>830</v>
      </c>
    </row>
    <row r="831" spans="1:38">
      <c r="A831" s="721" t="s">
        <v>1891</v>
      </c>
      <c r="B831" s="722">
        <v>14</v>
      </c>
      <c r="C831" s="722">
        <v>1410</v>
      </c>
      <c r="D831" s="722">
        <v>141020</v>
      </c>
      <c r="E831" s="721">
        <v>1410209725</v>
      </c>
      <c r="F831" s="721" t="s">
        <v>739</v>
      </c>
      <c r="G831" s="1127">
        <v>0</v>
      </c>
      <c r="H831" s="1128">
        <v>0</v>
      </c>
      <c r="I831" s="1128">
        <v>0</v>
      </c>
      <c r="J831" s="1128">
        <v>0</v>
      </c>
      <c r="K831" s="1128">
        <v>0</v>
      </c>
      <c r="L831" s="1128">
        <v>0</v>
      </c>
      <c r="M831" s="1128">
        <v>0</v>
      </c>
      <c r="N831" s="1129">
        <v>0</v>
      </c>
      <c r="O831" s="1128">
        <v>0</v>
      </c>
      <c r="P831" s="1127">
        <v>0</v>
      </c>
      <c r="Q831" s="1127">
        <v>0</v>
      </c>
      <c r="R831" s="1127">
        <v>0</v>
      </c>
      <c r="S831" s="1127">
        <v>0</v>
      </c>
      <c r="T831" s="1130">
        <v>0</v>
      </c>
      <c r="U831" s="1130">
        <v>0</v>
      </c>
      <c r="V831" s="1130">
        <v>0</v>
      </c>
      <c r="W831" s="1127">
        <v>0</v>
      </c>
      <c r="X831" s="1130">
        <v>0</v>
      </c>
      <c r="Y831" s="735">
        <v>0</v>
      </c>
      <c r="Z831" s="1131">
        <v>0</v>
      </c>
      <c r="AA831" s="1131">
        <v>0</v>
      </c>
      <c r="AB831" s="1131">
        <v>0</v>
      </c>
      <c r="AC831" s="1131">
        <v>0</v>
      </c>
      <c r="AD831" s="1131">
        <v>0</v>
      </c>
      <c r="AE831" s="1131">
        <v>0</v>
      </c>
      <c r="AF831" s="126"/>
      <c r="AG831" s="126"/>
      <c r="AH831" s="126"/>
      <c r="AI831" s="126"/>
      <c r="AJ831" s="126"/>
      <c r="AK831" s="126"/>
      <c r="AL831" s="126">
        <v>831</v>
      </c>
    </row>
    <row r="832" spans="1:38">
      <c r="A832" s="721" t="s">
        <v>1891</v>
      </c>
      <c r="B832" s="722">
        <v>14</v>
      </c>
      <c r="C832" s="722">
        <v>1410</v>
      </c>
      <c r="D832" s="722">
        <v>141020</v>
      </c>
      <c r="E832" s="721">
        <v>1410209726</v>
      </c>
      <c r="F832" s="721" t="s">
        <v>4100</v>
      </c>
      <c r="G832" s="1127">
        <v>152379986</v>
      </c>
      <c r="H832" s="1128">
        <v>0</v>
      </c>
      <c r="I832" s="1128">
        <v>152379986.15000001</v>
      </c>
      <c r="J832" s="1128">
        <v>0.15000000596046448</v>
      </c>
      <c r="K832" s="1128">
        <v>0</v>
      </c>
      <c r="L832" s="1128">
        <v>0.15000000596046448</v>
      </c>
      <c r="M832" s="1128">
        <v>0</v>
      </c>
      <c r="N832" s="1129">
        <v>0</v>
      </c>
      <c r="O832" s="1128">
        <v>0.15000000596046448</v>
      </c>
      <c r="P832" s="1127">
        <v>5.5500002205371858E-2</v>
      </c>
      <c r="Q832" s="1127">
        <v>0</v>
      </c>
      <c r="R832" s="1127">
        <v>0</v>
      </c>
      <c r="S832" s="1127">
        <v>0</v>
      </c>
      <c r="T832" s="1130">
        <v>0</v>
      </c>
      <c r="U832" s="1130">
        <v>0</v>
      </c>
      <c r="V832" s="1130">
        <v>0</v>
      </c>
      <c r="W832" s="1127">
        <v>0</v>
      </c>
      <c r="X832" s="1130">
        <v>5.5500002205371858E-2</v>
      </c>
      <c r="Y832" s="735">
        <v>0.37</v>
      </c>
      <c r="Z832" s="1131">
        <v>5.5500002205371858E-2</v>
      </c>
      <c r="AA832" s="1131">
        <v>0</v>
      </c>
      <c r="AB832" s="1131">
        <v>5.5500002205371858E-2</v>
      </c>
      <c r="AC832" s="1131">
        <v>0</v>
      </c>
      <c r="AD832" s="1131">
        <v>0</v>
      </c>
      <c r="AE832" s="1131">
        <v>0</v>
      </c>
      <c r="AF832" s="126"/>
      <c r="AG832" s="126"/>
      <c r="AH832" s="126"/>
      <c r="AI832" s="126"/>
      <c r="AJ832" s="126"/>
      <c r="AK832" s="126"/>
      <c r="AL832" s="126">
        <v>832</v>
      </c>
    </row>
    <row r="833" spans="1:38">
      <c r="A833" s="721" t="s">
        <v>1891</v>
      </c>
      <c r="B833" s="722">
        <v>14</v>
      </c>
      <c r="C833" s="722">
        <v>1410</v>
      </c>
      <c r="D833" s="722">
        <v>141020</v>
      </c>
      <c r="E833" s="721">
        <v>1410209733</v>
      </c>
      <c r="F833" s="721" t="s">
        <v>740</v>
      </c>
      <c r="G833" s="1127">
        <v>20035791</v>
      </c>
      <c r="H833" s="1128">
        <v>0</v>
      </c>
      <c r="I833" s="1128">
        <v>20035791</v>
      </c>
      <c r="J833" s="1128">
        <v>0</v>
      </c>
      <c r="K833" s="1128">
        <v>0</v>
      </c>
      <c r="L833" s="1128">
        <v>0</v>
      </c>
      <c r="M833" s="1128">
        <v>0</v>
      </c>
      <c r="N833" s="1129">
        <v>0</v>
      </c>
      <c r="O833" s="1128">
        <v>0</v>
      </c>
      <c r="P833" s="1127">
        <v>0</v>
      </c>
      <c r="Q833" s="1127">
        <v>0</v>
      </c>
      <c r="R833" s="1127">
        <v>0</v>
      </c>
      <c r="S833" s="1127">
        <v>0</v>
      </c>
      <c r="T833" s="1130">
        <v>0</v>
      </c>
      <c r="U833" s="1130">
        <v>0</v>
      </c>
      <c r="V833" s="1130">
        <v>0</v>
      </c>
      <c r="W833" s="1127">
        <v>0</v>
      </c>
      <c r="X833" s="1130">
        <v>0</v>
      </c>
      <c r="Y833" s="735">
        <v>0</v>
      </c>
      <c r="Z833" s="1131">
        <v>0</v>
      </c>
      <c r="AA833" s="1131">
        <v>0</v>
      </c>
      <c r="AB833" s="1131">
        <v>0</v>
      </c>
      <c r="AC833" s="1131">
        <v>0</v>
      </c>
      <c r="AD833" s="1131">
        <v>0</v>
      </c>
      <c r="AE833" s="1131">
        <v>0</v>
      </c>
      <c r="AF833" s="126"/>
      <c r="AG833" s="126"/>
      <c r="AH833" s="126"/>
      <c r="AI833" s="126"/>
      <c r="AJ833" s="126"/>
      <c r="AK833" s="126"/>
      <c r="AL833" s="126">
        <v>833</v>
      </c>
    </row>
    <row r="834" spans="1:38">
      <c r="A834" s="721" t="s">
        <v>1891</v>
      </c>
      <c r="B834" s="722">
        <v>14</v>
      </c>
      <c r="C834" s="722">
        <v>1410</v>
      </c>
      <c r="D834" s="722">
        <v>141020</v>
      </c>
      <c r="E834" s="721">
        <v>1410209734</v>
      </c>
      <c r="F834" s="721" t="s">
        <v>4101</v>
      </c>
      <c r="G834" s="1127">
        <v>88118526570</v>
      </c>
      <c r="H834" s="1128">
        <v>0</v>
      </c>
      <c r="I834" s="1128">
        <v>87882628855</v>
      </c>
      <c r="J834" s="1128">
        <v>-235897715</v>
      </c>
      <c r="K834" s="1128">
        <v>0</v>
      </c>
      <c r="L834" s="1128">
        <v>0</v>
      </c>
      <c r="M834" s="1128">
        <v>-235897715</v>
      </c>
      <c r="N834" s="1129">
        <v>0</v>
      </c>
      <c r="O834" s="1128">
        <v>-235897715</v>
      </c>
      <c r="P834" s="1127">
        <v>-87282154.549999997</v>
      </c>
      <c r="Q834" s="1127">
        <v>0</v>
      </c>
      <c r="R834" s="1127">
        <v>0</v>
      </c>
      <c r="S834" s="1127">
        <v>0</v>
      </c>
      <c r="T834" s="1130">
        <v>0</v>
      </c>
      <c r="U834" s="1130">
        <v>0</v>
      </c>
      <c r="V834" s="1130">
        <v>0</v>
      </c>
      <c r="W834" s="1127">
        <v>0</v>
      </c>
      <c r="X834" s="1130">
        <v>-87282154.549999997</v>
      </c>
      <c r="Y834" s="735">
        <v>0.37</v>
      </c>
      <c r="Z834" s="1131">
        <v>0</v>
      </c>
      <c r="AA834" s="1131">
        <v>-87282154.549999997</v>
      </c>
      <c r="AB834" s="1131">
        <v>0</v>
      </c>
      <c r="AC834" s="1131">
        <v>-88146024.629999995</v>
      </c>
      <c r="AD834" s="1131">
        <v>0</v>
      </c>
      <c r="AE834" s="1131">
        <v>863870.07999999821</v>
      </c>
      <c r="AF834" s="126"/>
      <c r="AG834" s="126"/>
      <c r="AH834" s="126"/>
      <c r="AI834" s="126"/>
      <c r="AJ834" s="126"/>
      <c r="AK834" s="126"/>
      <c r="AL834" s="126">
        <v>834</v>
      </c>
    </row>
    <row r="835" spans="1:38">
      <c r="A835" s="721" t="s">
        <v>1852</v>
      </c>
      <c r="B835" s="722">
        <v>14</v>
      </c>
      <c r="C835" s="722">
        <v>1410</v>
      </c>
      <c r="D835" s="722">
        <v>141020</v>
      </c>
      <c r="E835" s="721">
        <v>1410209800</v>
      </c>
      <c r="F835" s="721" t="s">
        <v>4087</v>
      </c>
      <c r="G835" s="1127">
        <v>-292738264</v>
      </c>
      <c r="H835" s="1128">
        <v>0</v>
      </c>
      <c r="I835" s="1128">
        <v>-292738264.44999999</v>
      </c>
      <c r="J835" s="1128">
        <v>-0.44999998807907104</v>
      </c>
      <c r="K835" s="1128">
        <v>0</v>
      </c>
      <c r="L835" s="1128">
        <v>0</v>
      </c>
      <c r="M835" s="1128">
        <v>-0.44999998807907104</v>
      </c>
      <c r="N835" s="1129">
        <v>0</v>
      </c>
      <c r="O835" s="1128">
        <v>-0.44999998807907104</v>
      </c>
      <c r="P835" s="1127">
        <v>-0.16649999558925629</v>
      </c>
      <c r="Q835" s="1127">
        <v>0</v>
      </c>
      <c r="R835" s="1127">
        <v>0</v>
      </c>
      <c r="S835" s="1127">
        <v>0</v>
      </c>
      <c r="T835" s="1130">
        <v>0</v>
      </c>
      <c r="U835" s="1130">
        <v>0</v>
      </c>
      <c r="V835" s="1130">
        <v>0</v>
      </c>
      <c r="W835" s="1127">
        <v>0</v>
      </c>
      <c r="X835" s="1130">
        <v>-0.16649999558925629</v>
      </c>
      <c r="Y835" s="735">
        <v>0.37</v>
      </c>
      <c r="Z835" s="1131">
        <v>0</v>
      </c>
      <c r="AA835" s="1131">
        <v>-0.16649999558925629</v>
      </c>
      <c r="AB835" s="1131">
        <v>8.1399999903514986E-2</v>
      </c>
      <c r="AC835" s="1131">
        <v>0</v>
      </c>
      <c r="AD835" s="1131">
        <v>-8.1399999903514986E-2</v>
      </c>
      <c r="AE835" s="1131">
        <v>-0.16649999558925629</v>
      </c>
      <c r="AF835" s="126"/>
      <c r="AG835" s="126"/>
      <c r="AH835" s="126"/>
      <c r="AI835" s="126"/>
      <c r="AJ835" s="126"/>
      <c r="AK835" s="126"/>
      <c r="AL835" s="126">
        <v>835</v>
      </c>
    </row>
    <row r="836" spans="1:38">
      <c r="A836" s="721" t="s">
        <v>1852</v>
      </c>
      <c r="B836" s="722">
        <v>14</v>
      </c>
      <c r="C836" s="722">
        <v>1410</v>
      </c>
      <c r="D836" s="722">
        <v>141020</v>
      </c>
      <c r="E836" s="721">
        <v>1410209801</v>
      </c>
      <c r="F836" s="721" t="s">
        <v>741</v>
      </c>
      <c r="G836" s="1127">
        <v>1735077681</v>
      </c>
      <c r="H836" s="1128">
        <v>0</v>
      </c>
      <c r="I836" s="1128">
        <v>1735077680.8699999</v>
      </c>
      <c r="J836" s="1128">
        <v>-0.13000011444091797</v>
      </c>
      <c r="K836" s="1128">
        <v>0</v>
      </c>
      <c r="L836" s="1128">
        <v>0</v>
      </c>
      <c r="M836" s="1128">
        <v>-0.13000011444091797</v>
      </c>
      <c r="N836" s="1129">
        <v>0</v>
      </c>
      <c r="O836" s="1128">
        <v>-0.13000011444091797</v>
      </c>
      <c r="P836" s="1127">
        <v>-4.8100042343139651E-2</v>
      </c>
      <c r="Q836" s="1127">
        <v>0</v>
      </c>
      <c r="R836" s="1127">
        <v>0</v>
      </c>
      <c r="S836" s="1127">
        <v>0</v>
      </c>
      <c r="T836" s="1130">
        <v>0</v>
      </c>
      <c r="U836" s="1130">
        <v>0</v>
      </c>
      <c r="V836" s="1130">
        <v>0</v>
      </c>
      <c r="W836" s="1127">
        <v>0</v>
      </c>
      <c r="X836" s="1130">
        <v>-4.8100042343139651E-2</v>
      </c>
      <c r="Y836" s="735">
        <v>0.37</v>
      </c>
      <c r="Z836" s="1131">
        <v>0</v>
      </c>
      <c r="AA836" s="1131">
        <v>-4.8100042343139651E-2</v>
      </c>
      <c r="AB836" s="1131">
        <v>3.6999964714050293E-3</v>
      </c>
      <c r="AC836" s="1131">
        <v>0</v>
      </c>
      <c r="AD836" s="1131">
        <v>-3.6999964714050293E-3</v>
      </c>
      <c r="AE836" s="1131">
        <v>-4.8100042343139651E-2</v>
      </c>
      <c r="AF836" s="126"/>
      <c r="AG836" s="126"/>
      <c r="AH836" s="126"/>
      <c r="AI836" s="126"/>
      <c r="AJ836" s="126"/>
      <c r="AK836" s="126"/>
      <c r="AL836" s="126">
        <v>836</v>
      </c>
    </row>
    <row r="837" spans="1:38">
      <c r="A837" s="721" t="s">
        <v>1852</v>
      </c>
      <c r="B837" s="722">
        <v>14</v>
      </c>
      <c r="C837" s="722">
        <v>1410</v>
      </c>
      <c r="D837" s="722">
        <v>141020</v>
      </c>
      <c r="E837" s="721">
        <v>1410209802</v>
      </c>
      <c r="F837" s="721" t="s">
        <v>729</v>
      </c>
      <c r="G837" s="1127">
        <v>32035646635</v>
      </c>
      <c r="H837" s="1128">
        <v>0</v>
      </c>
      <c r="I837" s="1128">
        <v>32035646635.110001</v>
      </c>
      <c r="J837" s="1128">
        <v>0.1100006103515625</v>
      </c>
      <c r="K837" s="1128">
        <v>0</v>
      </c>
      <c r="L837" s="1128">
        <v>0.1100006103515625</v>
      </c>
      <c r="M837" s="1128">
        <v>0</v>
      </c>
      <c r="N837" s="1129">
        <v>0</v>
      </c>
      <c r="O837" s="1128">
        <v>0.1100006103515625</v>
      </c>
      <c r="P837" s="1127">
        <v>4.0700225830078124E-2</v>
      </c>
      <c r="Q837" s="1127">
        <v>0</v>
      </c>
      <c r="R837" s="1127">
        <v>0</v>
      </c>
      <c r="S837" s="1127">
        <v>0</v>
      </c>
      <c r="T837" s="1130">
        <v>0</v>
      </c>
      <c r="U837" s="1130">
        <v>0</v>
      </c>
      <c r="V837" s="1130">
        <v>0</v>
      </c>
      <c r="W837" s="1127">
        <v>0</v>
      </c>
      <c r="X837" s="1130">
        <v>4.0700225830078124E-2</v>
      </c>
      <c r="Y837" s="735">
        <v>0.37</v>
      </c>
      <c r="Z837" s="1131">
        <v>4.0700225830078124E-2</v>
      </c>
      <c r="AA837" s="1131">
        <v>0</v>
      </c>
      <c r="AB837" s="1131">
        <v>0.17759841918945313</v>
      </c>
      <c r="AC837" s="1131">
        <v>0</v>
      </c>
      <c r="AD837" s="1131">
        <v>-0.136898193359375</v>
      </c>
      <c r="AE837" s="1131">
        <v>0</v>
      </c>
      <c r="AF837" s="126"/>
      <c r="AG837" s="126"/>
      <c r="AH837" s="126"/>
      <c r="AI837" s="126"/>
      <c r="AJ837" s="126"/>
      <c r="AK837" s="126"/>
      <c r="AL837" s="126">
        <v>837</v>
      </c>
    </row>
    <row r="838" spans="1:38">
      <c r="A838" s="721" t="s">
        <v>1852</v>
      </c>
      <c r="B838" s="722">
        <v>14</v>
      </c>
      <c r="C838" s="722">
        <v>1410</v>
      </c>
      <c r="D838" s="722">
        <v>141020</v>
      </c>
      <c r="E838" s="721">
        <v>1410209803</v>
      </c>
      <c r="F838" s="721" t="s">
        <v>4089</v>
      </c>
      <c r="G838" s="1127">
        <v>4621676690</v>
      </c>
      <c r="H838" s="1128">
        <v>0</v>
      </c>
      <c r="I838" s="1128">
        <v>4621676689.9099998</v>
      </c>
      <c r="J838" s="1128">
        <v>-9.0000152587890625E-2</v>
      </c>
      <c r="K838" s="1128">
        <v>0</v>
      </c>
      <c r="L838" s="1128">
        <v>0</v>
      </c>
      <c r="M838" s="1128">
        <v>-9.0000152587890625E-2</v>
      </c>
      <c r="N838" s="1129">
        <v>0</v>
      </c>
      <c r="O838" s="1128">
        <v>-9.0000152587890625E-2</v>
      </c>
      <c r="P838" s="1127">
        <v>-3.3300056457519531E-2</v>
      </c>
      <c r="Q838" s="1127">
        <v>0</v>
      </c>
      <c r="R838" s="1127">
        <v>0</v>
      </c>
      <c r="S838" s="1127">
        <v>0</v>
      </c>
      <c r="T838" s="1130">
        <v>0</v>
      </c>
      <c r="U838" s="1130">
        <v>0</v>
      </c>
      <c r="V838" s="1130">
        <v>0</v>
      </c>
      <c r="W838" s="1127">
        <v>0</v>
      </c>
      <c r="X838" s="1130">
        <v>-3.3300056457519531E-2</v>
      </c>
      <c r="Y838" s="735">
        <v>0.37</v>
      </c>
      <c r="Z838" s="1131">
        <v>0</v>
      </c>
      <c r="AA838" s="1131">
        <v>-3.3300056457519531E-2</v>
      </c>
      <c r="AB838" s="1131">
        <v>0.13689995765686036</v>
      </c>
      <c r="AC838" s="1131">
        <v>0</v>
      </c>
      <c r="AD838" s="1131">
        <v>-0.13689995765686036</v>
      </c>
      <c r="AE838" s="1131">
        <v>-3.3300056457519531E-2</v>
      </c>
      <c r="AF838" s="126"/>
      <c r="AG838" s="126"/>
      <c r="AH838" s="126"/>
      <c r="AI838" s="126"/>
      <c r="AJ838" s="126"/>
      <c r="AK838" s="126"/>
      <c r="AL838" s="126">
        <v>838</v>
      </c>
    </row>
    <row r="839" spans="1:38">
      <c r="A839" s="721" t="s">
        <v>1852</v>
      </c>
      <c r="B839" s="722">
        <v>14</v>
      </c>
      <c r="C839" s="722">
        <v>1410</v>
      </c>
      <c r="D839" s="722">
        <v>141020</v>
      </c>
      <c r="E839" s="721">
        <v>1410209804</v>
      </c>
      <c r="F839" s="721" t="s">
        <v>733</v>
      </c>
      <c r="G839" s="1127">
        <v>82704394519</v>
      </c>
      <c r="H839" s="1128">
        <v>0</v>
      </c>
      <c r="I839" s="1128">
        <v>82704394518.619995</v>
      </c>
      <c r="J839" s="1128">
        <v>-0.3800048828125</v>
      </c>
      <c r="K839" s="1128">
        <v>0</v>
      </c>
      <c r="L839" s="1128">
        <v>0</v>
      </c>
      <c r="M839" s="1128">
        <v>-0.3800048828125</v>
      </c>
      <c r="N839" s="1129">
        <v>0</v>
      </c>
      <c r="O839" s="1128">
        <v>-0.3800048828125</v>
      </c>
      <c r="P839" s="1127">
        <v>-0.14060180664062499</v>
      </c>
      <c r="Q839" s="1127">
        <v>0</v>
      </c>
      <c r="R839" s="1127">
        <v>0</v>
      </c>
      <c r="S839" s="1127">
        <v>0</v>
      </c>
      <c r="T839" s="1130">
        <v>0</v>
      </c>
      <c r="U839" s="1130">
        <v>0</v>
      </c>
      <c r="V839" s="1130">
        <v>0</v>
      </c>
      <c r="W839" s="1127">
        <v>0</v>
      </c>
      <c r="X839" s="1130">
        <v>-0.14060180664062499</v>
      </c>
      <c r="Y839" s="735">
        <v>0.37</v>
      </c>
      <c r="Z839" s="1131">
        <v>0</v>
      </c>
      <c r="AA839" s="1131">
        <v>-0.14060180664062499</v>
      </c>
      <c r="AB839" s="1131">
        <v>3.3298645019531246E-2</v>
      </c>
      <c r="AC839" s="1131">
        <v>0</v>
      </c>
      <c r="AD839" s="1131">
        <v>-3.3298645019531246E-2</v>
      </c>
      <c r="AE839" s="1131">
        <v>-0.14060180664062499</v>
      </c>
      <c r="AF839" s="126"/>
      <c r="AG839" s="126"/>
      <c r="AH839" s="126"/>
      <c r="AI839" s="126"/>
      <c r="AJ839" s="126"/>
      <c r="AK839" s="126"/>
      <c r="AL839" s="126">
        <v>839</v>
      </c>
    </row>
    <row r="840" spans="1:38">
      <c r="A840" s="721" t="s">
        <v>1891</v>
      </c>
      <c r="B840" s="722">
        <v>14</v>
      </c>
      <c r="C840" s="722">
        <v>1410</v>
      </c>
      <c r="D840" s="722">
        <v>141020</v>
      </c>
      <c r="E840" s="721">
        <v>1410209806</v>
      </c>
      <c r="F840" s="721" t="s">
        <v>735</v>
      </c>
      <c r="G840" s="1127">
        <v>6102200953</v>
      </c>
      <c r="H840" s="1128">
        <v>0</v>
      </c>
      <c r="I840" s="1128">
        <v>6102200952.7200003</v>
      </c>
      <c r="J840" s="1128">
        <v>-0.27999973297119141</v>
      </c>
      <c r="K840" s="1128">
        <v>0</v>
      </c>
      <c r="L840" s="1128">
        <v>0</v>
      </c>
      <c r="M840" s="1128">
        <v>-0.27999973297119141</v>
      </c>
      <c r="N840" s="1129">
        <v>0</v>
      </c>
      <c r="O840" s="1128">
        <v>-0.27999973297119141</v>
      </c>
      <c r="P840" s="1127">
        <v>-0.10359990119934082</v>
      </c>
      <c r="Q840" s="1127">
        <v>0</v>
      </c>
      <c r="R840" s="1127">
        <v>0</v>
      </c>
      <c r="S840" s="1127">
        <v>0</v>
      </c>
      <c r="T840" s="1130">
        <v>0</v>
      </c>
      <c r="U840" s="1130">
        <v>0</v>
      </c>
      <c r="V840" s="1130">
        <v>0</v>
      </c>
      <c r="W840" s="1127">
        <v>0</v>
      </c>
      <c r="X840" s="1130">
        <v>-0.10359990119934082</v>
      </c>
      <c r="Y840" s="735">
        <v>0.37</v>
      </c>
      <c r="Z840" s="1131">
        <v>0</v>
      </c>
      <c r="AA840" s="1131">
        <v>-0.10359990119934082</v>
      </c>
      <c r="AB840" s="1131">
        <v>0</v>
      </c>
      <c r="AC840" s="1131">
        <v>-0.10729998588562012</v>
      </c>
      <c r="AD840" s="1131">
        <v>0</v>
      </c>
      <c r="AE840" s="1131">
        <v>3.7000846862793035E-3</v>
      </c>
      <c r="AF840" s="126"/>
      <c r="AG840" s="126"/>
      <c r="AH840" s="126"/>
      <c r="AI840" s="126"/>
      <c r="AJ840" s="126"/>
      <c r="AK840" s="126"/>
      <c r="AL840" s="126">
        <v>840</v>
      </c>
    </row>
    <row r="841" spans="1:38">
      <c r="A841" s="721" t="s">
        <v>1852</v>
      </c>
      <c r="B841" s="722">
        <v>14</v>
      </c>
      <c r="C841" s="722">
        <v>1410</v>
      </c>
      <c r="D841" s="722">
        <v>141020</v>
      </c>
      <c r="E841" s="721">
        <v>1410209807</v>
      </c>
      <c r="F841" s="721" t="s">
        <v>4088</v>
      </c>
      <c r="G841" s="1127">
        <v>1402073223</v>
      </c>
      <c r="H841" s="1128">
        <v>0</v>
      </c>
      <c r="I841" s="1128">
        <v>1402073223.01</v>
      </c>
      <c r="J841" s="1128">
        <v>9.9999904632568359E-3</v>
      </c>
      <c r="K841" s="1128">
        <v>0</v>
      </c>
      <c r="L841" s="1128">
        <v>9.9999904632568359E-3</v>
      </c>
      <c r="M841" s="1128">
        <v>0</v>
      </c>
      <c r="N841" s="1129">
        <v>0</v>
      </c>
      <c r="O841" s="1128">
        <v>9.9999904632568359E-3</v>
      </c>
      <c r="P841" s="1127">
        <v>3.6999964714050293E-3</v>
      </c>
      <c r="Q841" s="1127">
        <v>0</v>
      </c>
      <c r="R841" s="1127">
        <v>0</v>
      </c>
      <c r="S841" s="1127">
        <v>0</v>
      </c>
      <c r="T841" s="1130">
        <v>0</v>
      </c>
      <c r="U841" s="1130">
        <v>0</v>
      </c>
      <c r="V841" s="1130">
        <v>0</v>
      </c>
      <c r="W841" s="1127">
        <v>0</v>
      </c>
      <c r="X841" s="1130">
        <v>3.6999964714050293E-3</v>
      </c>
      <c r="Y841" s="735">
        <v>0.37</v>
      </c>
      <c r="Z841" s="1131">
        <v>3.6999964714050293E-3</v>
      </c>
      <c r="AA841" s="1131">
        <v>0</v>
      </c>
      <c r="AB841" s="1131">
        <v>9.2499999999999999E-2</v>
      </c>
      <c r="AC841" s="1131">
        <v>0</v>
      </c>
      <c r="AD841" s="1131">
        <v>-8.8800003528594976E-2</v>
      </c>
      <c r="AE841" s="1131">
        <v>0</v>
      </c>
      <c r="AF841" s="126"/>
      <c r="AG841" s="126"/>
      <c r="AH841" s="126"/>
      <c r="AI841" s="126"/>
      <c r="AJ841" s="126"/>
      <c r="AK841" s="126"/>
      <c r="AL841" s="126">
        <v>841</v>
      </c>
    </row>
    <row r="842" spans="1:38">
      <c r="A842" s="721" t="s">
        <v>1852</v>
      </c>
      <c r="B842" s="722">
        <v>14</v>
      </c>
      <c r="C842" s="722">
        <v>1410</v>
      </c>
      <c r="D842" s="722">
        <v>141020</v>
      </c>
      <c r="E842" s="721">
        <v>1410209808</v>
      </c>
      <c r="F842" s="721" t="s">
        <v>742</v>
      </c>
      <c r="G842" s="1127">
        <v>31191036728</v>
      </c>
      <c r="H842" s="1128">
        <v>0</v>
      </c>
      <c r="I842" s="1128">
        <v>31191036728.23</v>
      </c>
      <c r="J842" s="1128">
        <v>0.22999954223632813</v>
      </c>
      <c r="K842" s="1128">
        <v>0</v>
      </c>
      <c r="L842" s="1128">
        <v>0.22999954223632813</v>
      </c>
      <c r="M842" s="1128">
        <v>0</v>
      </c>
      <c r="N842" s="1129">
        <v>0</v>
      </c>
      <c r="O842" s="1128">
        <v>0.22999954223632813</v>
      </c>
      <c r="P842" s="1127">
        <v>8.5099830627441406E-2</v>
      </c>
      <c r="Q842" s="1127">
        <v>0</v>
      </c>
      <c r="R842" s="1127">
        <v>0</v>
      </c>
      <c r="S842" s="1127">
        <v>0</v>
      </c>
      <c r="T842" s="1130">
        <v>0</v>
      </c>
      <c r="U842" s="1130">
        <v>0</v>
      </c>
      <c r="V842" s="1130">
        <v>0</v>
      </c>
      <c r="W842" s="1127">
        <v>0</v>
      </c>
      <c r="X842" s="1130">
        <v>8.5099830627441406E-2</v>
      </c>
      <c r="Y842" s="735">
        <v>0.37</v>
      </c>
      <c r="Z842" s="1131">
        <v>8.5099830627441406E-2</v>
      </c>
      <c r="AA842" s="1131">
        <v>0</v>
      </c>
      <c r="AB842" s="1131">
        <v>0</v>
      </c>
      <c r="AC842" s="1131">
        <v>-0.16650028228759767</v>
      </c>
      <c r="AD842" s="1131">
        <v>8.5099830627441406E-2</v>
      </c>
      <c r="AE842" s="1131">
        <v>0.16650028228759767</v>
      </c>
      <c r="AF842" s="126"/>
      <c r="AG842" s="126"/>
      <c r="AH842" s="126"/>
      <c r="AI842" s="126"/>
      <c r="AJ842" s="126"/>
      <c r="AK842" s="126"/>
      <c r="AL842" s="126">
        <v>842</v>
      </c>
    </row>
    <row r="843" spans="1:38">
      <c r="A843" s="721" t="s">
        <v>1852</v>
      </c>
      <c r="B843" s="722">
        <v>14</v>
      </c>
      <c r="C843" s="722">
        <v>1410</v>
      </c>
      <c r="D843" s="722">
        <v>141020</v>
      </c>
      <c r="E843" s="721">
        <v>1410209809</v>
      </c>
      <c r="F843" s="721" t="s">
        <v>727</v>
      </c>
      <c r="G843" s="1127">
        <v>-423751838358</v>
      </c>
      <c r="H843" s="1128">
        <v>0</v>
      </c>
      <c r="I843" s="1128">
        <v>-423751838357.76001</v>
      </c>
      <c r="J843" s="1128">
        <v>0.239990234375</v>
      </c>
      <c r="K843" s="1128">
        <v>0</v>
      </c>
      <c r="L843" s="1128">
        <v>0.239990234375</v>
      </c>
      <c r="M843" s="1128">
        <v>0</v>
      </c>
      <c r="N843" s="1129">
        <v>0</v>
      </c>
      <c r="O843" s="1128">
        <v>0.239990234375</v>
      </c>
      <c r="P843" s="1127">
        <v>8.8796386718749995E-2</v>
      </c>
      <c r="Q843" s="1127">
        <v>0</v>
      </c>
      <c r="R843" s="1127">
        <v>0</v>
      </c>
      <c r="S843" s="1127">
        <v>0</v>
      </c>
      <c r="T843" s="1130">
        <v>0</v>
      </c>
      <c r="U843" s="1130">
        <v>0</v>
      </c>
      <c r="V843" s="1130">
        <v>0</v>
      </c>
      <c r="W843" s="1127">
        <v>0</v>
      </c>
      <c r="X843" s="1130">
        <v>8.8796386718749995E-2</v>
      </c>
      <c r="Y843" s="735">
        <v>0.37</v>
      </c>
      <c r="Z843" s="1131">
        <v>8.8796386718749995E-2</v>
      </c>
      <c r="AA843" s="1131">
        <v>0</v>
      </c>
      <c r="AB843" s="1131">
        <v>0</v>
      </c>
      <c r="AC843" s="1131">
        <v>-7.3998870849609377E-2</v>
      </c>
      <c r="AD843" s="1131">
        <v>8.8796386718749995E-2</v>
      </c>
      <c r="AE843" s="1131">
        <v>7.3998870849609377E-2</v>
      </c>
      <c r="AF843" s="126"/>
      <c r="AG843" s="126"/>
      <c r="AH843" s="126"/>
      <c r="AI843" s="126"/>
      <c r="AJ843" s="126"/>
      <c r="AK843" s="126"/>
      <c r="AL843" s="126">
        <v>843</v>
      </c>
    </row>
    <row r="844" spans="1:38">
      <c r="A844" s="721" t="s">
        <v>1852</v>
      </c>
      <c r="B844" s="722">
        <v>14</v>
      </c>
      <c r="C844" s="722">
        <v>1410</v>
      </c>
      <c r="D844" s="722">
        <v>141020</v>
      </c>
      <c r="E844" s="721">
        <v>1410209810</v>
      </c>
      <c r="F844" s="721" t="s">
        <v>3181</v>
      </c>
      <c r="G844" s="1127">
        <v>6128740851</v>
      </c>
      <c r="H844" s="1128">
        <v>0</v>
      </c>
      <c r="I844" s="1128">
        <v>6128740851</v>
      </c>
      <c r="J844" s="1128">
        <v>0</v>
      </c>
      <c r="K844" s="1128">
        <v>0</v>
      </c>
      <c r="L844" s="1128">
        <v>0</v>
      </c>
      <c r="M844" s="1128">
        <v>0</v>
      </c>
      <c r="N844" s="1129">
        <v>0</v>
      </c>
      <c r="O844" s="1128">
        <v>0</v>
      </c>
      <c r="P844" s="1127">
        <v>0</v>
      </c>
      <c r="Q844" s="1127">
        <v>0</v>
      </c>
      <c r="R844" s="1127">
        <v>0</v>
      </c>
      <c r="S844" s="1127">
        <v>0</v>
      </c>
      <c r="T844" s="1130">
        <v>0</v>
      </c>
      <c r="U844" s="1130">
        <v>0</v>
      </c>
      <c r="V844" s="1130">
        <v>0</v>
      </c>
      <c r="W844" s="1127">
        <v>0</v>
      </c>
      <c r="X844" s="1130">
        <v>0</v>
      </c>
      <c r="Y844" s="735">
        <v>0</v>
      </c>
      <c r="Z844" s="1131">
        <v>0</v>
      </c>
      <c r="AA844" s="1131">
        <v>0</v>
      </c>
      <c r="AB844" s="1131">
        <v>0</v>
      </c>
      <c r="AC844" s="1131">
        <v>-0.13690000176429748</v>
      </c>
      <c r="AD844" s="1131">
        <v>0</v>
      </c>
      <c r="AE844" s="1131">
        <v>0.13690000176429748</v>
      </c>
      <c r="AF844" s="126"/>
      <c r="AG844" s="126"/>
      <c r="AH844" s="126"/>
      <c r="AI844" s="126"/>
      <c r="AJ844" s="126"/>
      <c r="AK844" s="126"/>
      <c r="AL844" s="126">
        <v>844</v>
      </c>
    </row>
    <row r="845" spans="1:38">
      <c r="A845" s="721" t="s">
        <v>1852</v>
      </c>
      <c r="B845" s="722">
        <v>14</v>
      </c>
      <c r="C845" s="722">
        <v>1410</v>
      </c>
      <c r="D845" s="722">
        <v>141020</v>
      </c>
      <c r="E845" s="721">
        <v>1410209811</v>
      </c>
      <c r="F845" s="721" t="s">
        <v>3182</v>
      </c>
      <c r="G845" s="1127">
        <v>730422613</v>
      </c>
      <c r="H845" s="1128">
        <v>0</v>
      </c>
      <c r="I845" s="1128">
        <v>730422613</v>
      </c>
      <c r="J845" s="1128">
        <v>0</v>
      </c>
      <c r="K845" s="1128">
        <v>0</v>
      </c>
      <c r="L845" s="1128">
        <v>0</v>
      </c>
      <c r="M845" s="1128">
        <v>0</v>
      </c>
      <c r="N845" s="1129">
        <v>0</v>
      </c>
      <c r="O845" s="1128">
        <v>0</v>
      </c>
      <c r="P845" s="1127">
        <v>0</v>
      </c>
      <c r="Q845" s="1127">
        <v>0</v>
      </c>
      <c r="R845" s="1127">
        <v>0</v>
      </c>
      <c r="S845" s="1127">
        <v>0</v>
      </c>
      <c r="T845" s="1130">
        <v>0</v>
      </c>
      <c r="U845" s="1130">
        <v>0</v>
      </c>
      <c r="V845" s="1130">
        <v>0</v>
      </c>
      <c r="W845" s="1127">
        <v>0</v>
      </c>
      <c r="X845" s="1130">
        <v>0</v>
      </c>
      <c r="Y845" s="735">
        <v>0</v>
      </c>
      <c r="Z845" s="1131">
        <v>0</v>
      </c>
      <c r="AA845" s="1131">
        <v>0</v>
      </c>
      <c r="AB845" s="1131">
        <v>0</v>
      </c>
      <c r="AC845" s="1131">
        <v>0</v>
      </c>
      <c r="AD845" s="1131">
        <v>0</v>
      </c>
      <c r="AE845" s="1131">
        <v>0</v>
      </c>
      <c r="AF845" s="126"/>
      <c r="AG845" s="126"/>
      <c r="AH845" s="126"/>
      <c r="AI845" s="126"/>
      <c r="AJ845" s="126"/>
      <c r="AK845" s="126"/>
      <c r="AL845" s="126">
        <v>845</v>
      </c>
    </row>
    <row r="846" spans="1:38">
      <c r="A846" s="721" t="s">
        <v>1852</v>
      </c>
      <c r="B846" s="722">
        <v>14</v>
      </c>
      <c r="C846" s="722">
        <v>1410</v>
      </c>
      <c r="D846" s="722">
        <v>141020</v>
      </c>
      <c r="E846" s="721">
        <v>1410209812</v>
      </c>
      <c r="F846" s="721" t="s">
        <v>3183</v>
      </c>
      <c r="G846" s="1127">
        <v>1139191585</v>
      </c>
      <c r="H846" s="1128">
        <v>0</v>
      </c>
      <c r="I846" s="1128">
        <v>1139191585</v>
      </c>
      <c r="J846" s="1128">
        <v>0</v>
      </c>
      <c r="K846" s="1128">
        <v>0</v>
      </c>
      <c r="L846" s="1128">
        <v>0</v>
      </c>
      <c r="M846" s="1128">
        <v>0</v>
      </c>
      <c r="N846" s="1129">
        <v>0</v>
      </c>
      <c r="O846" s="1128">
        <v>0</v>
      </c>
      <c r="P846" s="1127">
        <v>0</v>
      </c>
      <c r="Q846" s="1127">
        <v>0</v>
      </c>
      <c r="R846" s="1127">
        <v>0</v>
      </c>
      <c r="S846" s="1127">
        <v>0</v>
      </c>
      <c r="T846" s="1130">
        <v>0</v>
      </c>
      <c r="U846" s="1130">
        <v>0</v>
      </c>
      <c r="V846" s="1130">
        <v>0</v>
      </c>
      <c r="W846" s="1127">
        <v>0</v>
      </c>
      <c r="X846" s="1130">
        <v>0</v>
      </c>
      <c r="Y846" s="735">
        <v>0</v>
      </c>
      <c r="Z846" s="1131">
        <v>0</v>
      </c>
      <c r="AA846" s="1131">
        <v>0</v>
      </c>
      <c r="AB846" s="1131">
        <v>0</v>
      </c>
      <c r="AC846" s="1131">
        <v>0</v>
      </c>
      <c r="AD846" s="1131">
        <v>0</v>
      </c>
      <c r="AE846" s="1131">
        <v>0</v>
      </c>
      <c r="AF846" s="126"/>
      <c r="AG846" s="126"/>
      <c r="AH846" s="126"/>
      <c r="AI846" s="126"/>
      <c r="AJ846" s="126"/>
      <c r="AK846" s="126"/>
      <c r="AL846" s="126">
        <v>846</v>
      </c>
    </row>
    <row r="847" spans="1:38">
      <c r="A847" s="721" t="s">
        <v>1852</v>
      </c>
      <c r="B847" s="722">
        <v>14</v>
      </c>
      <c r="C847" s="722">
        <v>1410</v>
      </c>
      <c r="D847" s="722">
        <v>141020</v>
      </c>
      <c r="E847" s="721">
        <v>1410209813</v>
      </c>
      <c r="F847" s="721" t="s">
        <v>743</v>
      </c>
      <c r="G847" s="1127">
        <v>26993861501</v>
      </c>
      <c r="H847" s="1128">
        <v>0</v>
      </c>
      <c r="I847" s="1128">
        <v>26993861500.91</v>
      </c>
      <c r="J847" s="1128">
        <v>-9.0000152587890625E-2</v>
      </c>
      <c r="K847" s="1128">
        <v>0</v>
      </c>
      <c r="L847" s="1128">
        <v>0</v>
      </c>
      <c r="M847" s="1128">
        <v>-9.0000152587890625E-2</v>
      </c>
      <c r="N847" s="1129">
        <v>0</v>
      </c>
      <c r="O847" s="1128">
        <v>-9.0000152587890625E-2</v>
      </c>
      <c r="P847" s="1127">
        <v>-3.3300056457519531E-2</v>
      </c>
      <c r="Q847" s="1127">
        <v>0</v>
      </c>
      <c r="R847" s="1127">
        <v>0</v>
      </c>
      <c r="S847" s="1127">
        <v>0</v>
      </c>
      <c r="T847" s="1130">
        <v>0</v>
      </c>
      <c r="U847" s="1130">
        <v>0</v>
      </c>
      <c r="V847" s="1130">
        <v>0</v>
      </c>
      <c r="W847" s="1127">
        <v>0</v>
      </c>
      <c r="X847" s="1130">
        <v>-3.3300056457519531E-2</v>
      </c>
      <c r="Y847" s="735">
        <v>0.37</v>
      </c>
      <c r="Z847" s="1131">
        <v>0</v>
      </c>
      <c r="AA847" s="1131">
        <v>-3.3300056457519531E-2</v>
      </c>
      <c r="AB847" s="1131">
        <v>7.0299491882324219E-2</v>
      </c>
      <c r="AC847" s="1131">
        <v>0</v>
      </c>
      <c r="AD847" s="1131">
        <v>-7.0299491882324219E-2</v>
      </c>
      <c r="AE847" s="1131">
        <v>-3.3300056457519531E-2</v>
      </c>
      <c r="AF847" s="126"/>
      <c r="AG847" s="126"/>
      <c r="AH847" s="126"/>
      <c r="AI847" s="126"/>
      <c r="AJ847" s="126"/>
      <c r="AK847" s="126"/>
      <c r="AL847" s="126">
        <v>847</v>
      </c>
    </row>
    <row r="848" spans="1:38">
      <c r="A848" s="721" t="s">
        <v>1891</v>
      </c>
      <c r="B848" s="722">
        <v>14</v>
      </c>
      <c r="C848" s="722">
        <v>1410</v>
      </c>
      <c r="D848" s="722">
        <v>141020</v>
      </c>
      <c r="E848" s="721">
        <v>1410209815</v>
      </c>
      <c r="F848" s="721" t="s">
        <v>744</v>
      </c>
      <c r="G848" s="1127">
        <v>609648100</v>
      </c>
      <c r="H848" s="1128">
        <v>0</v>
      </c>
      <c r="I848" s="1128">
        <v>609648100.01999998</v>
      </c>
      <c r="J848" s="1128">
        <v>1.9999980926513672E-2</v>
      </c>
      <c r="K848" s="1128">
        <v>0</v>
      </c>
      <c r="L848" s="1128">
        <v>1.9999980926513672E-2</v>
      </c>
      <c r="M848" s="1128">
        <v>0</v>
      </c>
      <c r="N848" s="1129">
        <v>0</v>
      </c>
      <c r="O848" s="1128">
        <v>1.9999980926513672E-2</v>
      </c>
      <c r="P848" s="1127">
        <v>7.3999929428100585E-3</v>
      </c>
      <c r="Q848" s="1127">
        <v>0</v>
      </c>
      <c r="R848" s="1127">
        <v>0</v>
      </c>
      <c r="S848" s="1127">
        <v>0</v>
      </c>
      <c r="T848" s="1130">
        <v>0</v>
      </c>
      <c r="U848" s="1130">
        <v>0</v>
      </c>
      <c r="V848" s="1130">
        <v>0</v>
      </c>
      <c r="W848" s="1127">
        <v>0</v>
      </c>
      <c r="X848" s="1130">
        <v>7.3999929428100585E-3</v>
      </c>
      <c r="Y848" s="735">
        <v>0.37</v>
      </c>
      <c r="Z848" s="1131">
        <v>7.3999929428100585E-3</v>
      </c>
      <c r="AA848" s="1131">
        <v>0</v>
      </c>
      <c r="AB848" s="1131">
        <v>0.11099998235702514</v>
      </c>
      <c r="AC848" s="1131">
        <v>0</v>
      </c>
      <c r="AD848" s="1131">
        <v>-0.10359998941421508</v>
      </c>
      <c r="AE848" s="1131">
        <v>0</v>
      </c>
      <c r="AF848" s="126"/>
      <c r="AG848" s="126"/>
      <c r="AH848" s="126"/>
      <c r="AI848" s="126"/>
      <c r="AJ848" s="126"/>
      <c r="AK848" s="126"/>
      <c r="AL848" s="126">
        <v>848</v>
      </c>
    </row>
    <row r="849" spans="1:38">
      <c r="A849" s="721" t="s">
        <v>1891</v>
      </c>
      <c r="B849" s="722">
        <v>14</v>
      </c>
      <c r="C849" s="722">
        <v>1410</v>
      </c>
      <c r="D849" s="722">
        <v>141020</v>
      </c>
      <c r="E849" s="721">
        <v>1410209816</v>
      </c>
      <c r="F849" s="721" t="s">
        <v>745</v>
      </c>
      <c r="G849" s="1127">
        <v>8841791503</v>
      </c>
      <c r="H849" s="1128">
        <v>0</v>
      </c>
      <c r="I849" s="1128">
        <v>8841791502.6800003</v>
      </c>
      <c r="J849" s="1128">
        <v>-0.31999969482421875</v>
      </c>
      <c r="K849" s="1128">
        <v>0</v>
      </c>
      <c r="L849" s="1128">
        <v>0</v>
      </c>
      <c r="M849" s="1128">
        <v>-0.31999969482421875</v>
      </c>
      <c r="N849" s="1129">
        <v>0</v>
      </c>
      <c r="O849" s="1128">
        <v>-0.31999969482421875</v>
      </c>
      <c r="P849" s="1127">
        <v>-0.11839988708496094</v>
      </c>
      <c r="Q849" s="1127">
        <v>0</v>
      </c>
      <c r="R849" s="1127">
        <v>0</v>
      </c>
      <c r="S849" s="1127">
        <v>0</v>
      </c>
      <c r="T849" s="1130">
        <v>0</v>
      </c>
      <c r="U849" s="1130">
        <v>0</v>
      </c>
      <c r="V849" s="1130">
        <v>0</v>
      </c>
      <c r="W849" s="1127">
        <v>0</v>
      </c>
      <c r="X849" s="1130">
        <v>-0.11839988708496094</v>
      </c>
      <c r="Y849" s="735">
        <v>0.37</v>
      </c>
      <c r="Z849" s="1131">
        <v>0</v>
      </c>
      <c r="AA849" s="1131">
        <v>-0.11839988708496094</v>
      </c>
      <c r="AB849" s="1131">
        <v>2.220050811767578E-2</v>
      </c>
      <c r="AC849" s="1131">
        <v>0</v>
      </c>
      <c r="AD849" s="1131">
        <v>-2.220050811767578E-2</v>
      </c>
      <c r="AE849" s="1131">
        <v>-0.11839988708496094</v>
      </c>
      <c r="AF849" s="126"/>
      <c r="AG849" s="126"/>
      <c r="AH849" s="126"/>
      <c r="AI849" s="126"/>
      <c r="AJ849" s="126"/>
      <c r="AK849" s="126"/>
      <c r="AL849" s="126">
        <v>849</v>
      </c>
    </row>
    <row r="850" spans="1:38">
      <c r="A850" s="721" t="s">
        <v>1891</v>
      </c>
      <c r="B850" s="722">
        <v>14</v>
      </c>
      <c r="C850" s="722">
        <v>1410</v>
      </c>
      <c r="D850" s="722">
        <v>141020</v>
      </c>
      <c r="E850" s="721">
        <v>1410209817</v>
      </c>
      <c r="F850" s="721" t="s">
        <v>3184</v>
      </c>
      <c r="G850" s="1127">
        <v>-64322058</v>
      </c>
      <c r="H850" s="1128">
        <v>0</v>
      </c>
      <c r="I850" s="1128">
        <v>-64322058</v>
      </c>
      <c r="J850" s="1128">
        <v>0</v>
      </c>
      <c r="K850" s="1128">
        <v>0</v>
      </c>
      <c r="L850" s="1128">
        <v>0</v>
      </c>
      <c r="M850" s="1128">
        <v>0</v>
      </c>
      <c r="N850" s="1129">
        <v>0</v>
      </c>
      <c r="O850" s="1128">
        <v>0</v>
      </c>
      <c r="P850" s="1127">
        <v>0</v>
      </c>
      <c r="Q850" s="1127">
        <v>0</v>
      </c>
      <c r="R850" s="1127">
        <v>0</v>
      </c>
      <c r="S850" s="1127">
        <v>0</v>
      </c>
      <c r="T850" s="1130">
        <v>0</v>
      </c>
      <c r="U850" s="1130">
        <v>0</v>
      </c>
      <c r="V850" s="1130">
        <v>0</v>
      </c>
      <c r="W850" s="1127">
        <v>0</v>
      </c>
      <c r="X850" s="1130">
        <v>0</v>
      </c>
      <c r="Y850" s="735">
        <v>0</v>
      </c>
      <c r="Z850" s="1131">
        <v>0</v>
      </c>
      <c r="AA850" s="1131">
        <v>0</v>
      </c>
      <c r="AB850" s="1131">
        <v>0</v>
      </c>
      <c r="AC850" s="1131">
        <v>0</v>
      </c>
      <c r="AD850" s="1131">
        <v>0</v>
      </c>
      <c r="AE850" s="1131">
        <v>0</v>
      </c>
      <c r="AF850" s="126"/>
      <c r="AG850" s="126"/>
      <c r="AH850" s="126"/>
      <c r="AI850" s="126"/>
      <c r="AJ850" s="126"/>
      <c r="AK850" s="126"/>
      <c r="AL850" s="126">
        <v>850</v>
      </c>
    </row>
    <row r="851" spans="1:38">
      <c r="A851" s="721" t="s">
        <v>1891</v>
      </c>
      <c r="B851" s="722">
        <v>14</v>
      </c>
      <c r="C851" s="722">
        <v>1410</v>
      </c>
      <c r="D851" s="722">
        <v>141020</v>
      </c>
      <c r="E851" s="721">
        <v>1410209819</v>
      </c>
      <c r="F851" s="721" t="s">
        <v>3185</v>
      </c>
      <c r="G851" s="1127">
        <v>-85637128</v>
      </c>
      <c r="H851" s="1128">
        <v>0</v>
      </c>
      <c r="I851" s="1128">
        <v>-85637127.969999999</v>
      </c>
      <c r="J851" s="1128">
        <v>3.0000001192092896E-2</v>
      </c>
      <c r="K851" s="1128">
        <v>0</v>
      </c>
      <c r="L851" s="1128">
        <v>3.0000001192092896E-2</v>
      </c>
      <c r="M851" s="1128">
        <v>0</v>
      </c>
      <c r="N851" s="1129">
        <v>0</v>
      </c>
      <c r="O851" s="1128">
        <v>3.0000001192092896E-2</v>
      </c>
      <c r="P851" s="1127">
        <v>1.1100000441074372E-2</v>
      </c>
      <c r="Q851" s="1127">
        <v>0</v>
      </c>
      <c r="R851" s="1127">
        <v>0</v>
      </c>
      <c r="S851" s="1127">
        <v>0</v>
      </c>
      <c r="T851" s="1130">
        <v>0</v>
      </c>
      <c r="U851" s="1130">
        <v>0</v>
      </c>
      <c r="V851" s="1130">
        <v>0</v>
      </c>
      <c r="W851" s="1127">
        <v>0</v>
      </c>
      <c r="X851" s="1130">
        <v>1.1100000441074372E-2</v>
      </c>
      <c r="Y851" s="735">
        <v>0.37</v>
      </c>
      <c r="Z851" s="1131">
        <v>1.1100000441074372E-2</v>
      </c>
      <c r="AA851" s="1131">
        <v>0</v>
      </c>
      <c r="AB851" s="1131">
        <v>1.4800002425909042E-2</v>
      </c>
      <c r="AC851" s="1131">
        <v>0</v>
      </c>
      <c r="AD851" s="1131">
        <v>-3.70000198483467E-3</v>
      </c>
      <c r="AE851" s="1131">
        <v>0</v>
      </c>
      <c r="AF851" s="126"/>
      <c r="AG851" s="126"/>
      <c r="AH851" s="126"/>
      <c r="AI851" s="126"/>
      <c r="AJ851" s="126"/>
      <c r="AK851" s="126"/>
      <c r="AL851" s="126">
        <v>851</v>
      </c>
    </row>
    <row r="852" spans="1:38">
      <c r="A852" s="721" t="s">
        <v>1891</v>
      </c>
      <c r="B852" s="722">
        <v>14</v>
      </c>
      <c r="C852" s="722">
        <v>1410</v>
      </c>
      <c r="D852" s="722">
        <v>141020</v>
      </c>
      <c r="E852" s="721">
        <v>1410209820</v>
      </c>
      <c r="F852" s="721" t="s">
        <v>4102</v>
      </c>
      <c r="G852" s="1127">
        <v>9236973441</v>
      </c>
      <c r="H852" s="1128">
        <v>0</v>
      </c>
      <c r="I852" s="1128">
        <v>9236973441.1499996</v>
      </c>
      <c r="J852" s="1128">
        <v>0.14999961853027344</v>
      </c>
      <c r="K852" s="1128">
        <v>0</v>
      </c>
      <c r="L852" s="1128">
        <v>0.14999961853027344</v>
      </c>
      <c r="M852" s="1128">
        <v>0</v>
      </c>
      <c r="N852" s="1129">
        <v>0</v>
      </c>
      <c r="O852" s="1128">
        <v>0.14999961853027344</v>
      </c>
      <c r="P852" s="1127">
        <v>5.5499858856201172E-2</v>
      </c>
      <c r="Q852" s="1127">
        <v>0</v>
      </c>
      <c r="R852" s="1127">
        <v>0</v>
      </c>
      <c r="S852" s="1127">
        <v>0</v>
      </c>
      <c r="T852" s="1130">
        <v>0</v>
      </c>
      <c r="U852" s="1130">
        <v>0</v>
      </c>
      <c r="V852" s="1130">
        <v>0</v>
      </c>
      <c r="W852" s="1127">
        <v>0</v>
      </c>
      <c r="X852" s="1130">
        <v>5.5499858856201172E-2</v>
      </c>
      <c r="Y852" s="735">
        <v>0.37</v>
      </c>
      <c r="Z852" s="1131">
        <v>5.5499858856201172E-2</v>
      </c>
      <c r="AA852" s="1131">
        <v>0</v>
      </c>
      <c r="AB852" s="1131">
        <v>0</v>
      </c>
      <c r="AC852" s="1131">
        <v>-4.440031051635742E-2</v>
      </c>
      <c r="AD852" s="1131">
        <v>5.5499858856201172E-2</v>
      </c>
      <c r="AE852" s="1131">
        <v>4.440031051635742E-2</v>
      </c>
      <c r="AF852" s="126"/>
      <c r="AG852" s="126"/>
      <c r="AH852" s="126"/>
      <c r="AI852" s="126"/>
      <c r="AJ852" s="126"/>
      <c r="AK852" s="126"/>
      <c r="AL852" s="126">
        <v>852</v>
      </c>
    </row>
    <row r="853" spans="1:38">
      <c r="A853" s="721" t="s">
        <v>1891</v>
      </c>
      <c r="B853" s="722">
        <v>14</v>
      </c>
      <c r="C853" s="722">
        <v>1410</v>
      </c>
      <c r="D853" s="722">
        <v>141020</v>
      </c>
      <c r="E853" s="721">
        <v>1410209821</v>
      </c>
      <c r="F853" s="721" t="s">
        <v>746</v>
      </c>
      <c r="G853" s="1127">
        <v>75110810</v>
      </c>
      <c r="H853" s="1128">
        <v>0</v>
      </c>
      <c r="I853" s="1128">
        <v>75110810</v>
      </c>
      <c r="J853" s="1128">
        <v>0</v>
      </c>
      <c r="K853" s="1128">
        <v>0</v>
      </c>
      <c r="L853" s="1128">
        <v>0</v>
      </c>
      <c r="M853" s="1128">
        <v>0</v>
      </c>
      <c r="N853" s="1129">
        <v>0</v>
      </c>
      <c r="O853" s="1128">
        <v>0</v>
      </c>
      <c r="P853" s="1127">
        <v>0</v>
      </c>
      <c r="Q853" s="1127">
        <v>0</v>
      </c>
      <c r="R853" s="1127">
        <v>0</v>
      </c>
      <c r="S853" s="1127">
        <v>0</v>
      </c>
      <c r="T853" s="1130">
        <v>0</v>
      </c>
      <c r="U853" s="1130">
        <v>0</v>
      </c>
      <c r="V853" s="1130">
        <v>0</v>
      </c>
      <c r="W853" s="1127">
        <v>0</v>
      </c>
      <c r="X853" s="1130">
        <v>0</v>
      </c>
      <c r="Y853" s="735">
        <v>0</v>
      </c>
      <c r="Z853" s="1131">
        <v>0</v>
      </c>
      <c r="AA853" s="1131">
        <v>0</v>
      </c>
      <c r="AB853" s="1131">
        <v>0</v>
      </c>
      <c r="AC853" s="1131">
        <v>0</v>
      </c>
      <c r="AD853" s="1131">
        <v>0</v>
      </c>
      <c r="AE853" s="1131">
        <v>0</v>
      </c>
      <c r="AF853" s="126"/>
      <c r="AG853" s="126"/>
      <c r="AH853" s="126"/>
      <c r="AI853" s="126"/>
      <c r="AJ853" s="126"/>
      <c r="AK853" s="126"/>
      <c r="AL853" s="126">
        <v>853</v>
      </c>
    </row>
    <row r="854" spans="1:38">
      <c r="A854" s="721" t="s">
        <v>1891</v>
      </c>
      <c r="B854" s="722">
        <v>14</v>
      </c>
      <c r="C854" s="722">
        <v>1410</v>
      </c>
      <c r="D854" s="722">
        <v>141020</v>
      </c>
      <c r="E854" s="721">
        <v>1410209822</v>
      </c>
      <c r="F854" s="721" t="s">
        <v>747</v>
      </c>
      <c r="G854" s="1127">
        <v>-227618370</v>
      </c>
      <c r="H854" s="1128">
        <v>0</v>
      </c>
      <c r="I854" s="1128">
        <v>-227618370.15000001</v>
      </c>
      <c r="J854" s="1128">
        <v>-0.15000000596046448</v>
      </c>
      <c r="K854" s="1128">
        <v>0</v>
      </c>
      <c r="L854" s="1128">
        <v>0</v>
      </c>
      <c r="M854" s="1128">
        <v>-0.15000000596046448</v>
      </c>
      <c r="N854" s="1129">
        <v>0</v>
      </c>
      <c r="O854" s="1128">
        <v>-0.15000000596046448</v>
      </c>
      <c r="P854" s="1127">
        <v>-5.5500002205371858E-2</v>
      </c>
      <c r="Q854" s="1127">
        <v>0</v>
      </c>
      <c r="R854" s="1127">
        <v>0</v>
      </c>
      <c r="S854" s="1127">
        <v>0</v>
      </c>
      <c r="T854" s="1130">
        <v>0</v>
      </c>
      <c r="U854" s="1130">
        <v>0</v>
      </c>
      <c r="V854" s="1130">
        <v>0</v>
      </c>
      <c r="W854" s="1127">
        <v>0</v>
      </c>
      <c r="X854" s="1130">
        <v>-5.5500002205371858E-2</v>
      </c>
      <c r="Y854" s="735">
        <v>0.37</v>
      </c>
      <c r="Z854" s="1131">
        <v>0</v>
      </c>
      <c r="AA854" s="1131">
        <v>-5.5500002205371858E-2</v>
      </c>
      <c r="AB854" s="1131">
        <v>0</v>
      </c>
      <c r="AC854" s="1131">
        <v>-5.5500002205371858E-2</v>
      </c>
      <c r="AD854" s="1131">
        <v>0</v>
      </c>
      <c r="AE854" s="1131">
        <v>0</v>
      </c>
      <c r="AF854" s="126"/>
      <c r="AG854" s="126"/>
      <c r="AH854" s="126"/>
      <c r="AI854" s="126"/>
      <c r="AJ854" s="126"/>
      <c r="AK854" s="126"/>
      <c r="AL854" s="126">
        <v>854</v>
      </c>
    </row>
    <row r="855" spans="1:38">
      <c r="A855" s="721" t="s">
        <v>1891</v>
      </c>
      <c r="B855" s="722">
        <v>14</v>
      </c>
      <c r="C855" s="722">
        <v>1410</v>
      </c>
      <c r="D855" s="722">
        <v>141020</v>
      </c>
      <c r="E855" s="721">
        <v>1410209823</v>
      </c>
      <c r="F855" s="721" t="s">
        <v>748</v>
      </c>
      <c r="G855" s="1127">
        <v>5389909197</v>
      </c>
      <c r="H855" s="1128">
        <v>0</v>
      </c>
      <c r="I855" s="1128">
        <v>5389909197</v>
      </c>
      <c r="J855" s="1128">
        <v>0</v>
      </c>
      <c r="K855" s="1128">
        <v>0</v>
      </c>
      <c r="L855" s="1128">
        <v>0</v>
      </c>
      <c r="M855" s="1128">
        <v>0</v>
      </c>
      <c r="N855" s="1129">
        <v>0</v>
      </c>
      <c r="O855" s="1128">
        <v>0</v>
      </c>
      <c r="P855" s="1127">
        <v>0</v>
      </c>
      <c r="Q855" s="1127">
        <v>0</v>
      </c>
      <c r="R855" s="1127">
        <v>0</v>
      </c>
      <c r="S855" s="1127">
        <v>0</v>
      </c>
      <c r="T855" s="1130">
        <v>0</v>
      </c>
      <c r="U855" s="1130">
        <v>0</v>
      </c>
      <c r="V855" s="1130">
        <v>0</v>
      </c>
      <c r="W855" s="1127">
        <v>0</v>
      </c>
      <c r="X855" s="1130">
        <v>0</v>
      </c>
      <c r="Y855" s="735">
        <v>0</v>
      </c>
      <c r="Z855" s="1131">
        <v>0</v>
      </c>
      <c r="AA855" s="1131">
        <v>0</v>
      </c>
      <c r="AB855" s="1131">
        <v>0</v>
      </c>
      <c r="AC855" s="1131">
        <v>0</v>
      </c>
      <c r="AD855" s="1131">
        <v>0</v>
      </c>
      <c r="AE855" s="1131">
        <v>0</v>
      </c>
      <c r="AF855" s="126"/>
      <c r="AG855" s="126"/>
      <c r="AH855" s="126"/>
      <c r="AI855" s="126"/>
      <c r="AJ855" s="126"/>
      <c r="AK855" s="126"/>
      <c r="AL855" s="126">
        <v>855</v>
      </c>
    </row>
    <row r="856" spans="1:38">
      <c r="A856" s="721" t="s">
        <v>1891</v>
      </c>
      <c r="B856" s="722">
        <v>14</v>
      </c>
      <c r="C856" s="722">
        <v>1410</v>
      </c>
      <c r="D856" s="722">
        <v>141020</v>
      </c>
      <c r="E856" s="721">
        <v>1410209826</v>
      </c>
      <c r="F856" s="721" t="s">
        <v>3186</v>
      </c>
      <c r="G856" s="1127">
        <v>8068301</v>
      </c>
      <c r="H856" s="1128">
        <v>0</v>
      </c>
      <c r="I856" s="1128">
        <v>8068301</v>
      </c>
      <c r="J856" s="1128">
        <v>0</v>
      </c>
      <c r="K856" s="1128">
        <v>0</v>
      </c>
      <c r="L856" s="1128">
        <v>0</v>
      </c>
      <c r="M856" s="1128">
        <v>0</v>
      </c>
      <c r="N856" s="1129">
        <v>0</v>
      </c>
      <c r="O856" s="1128">
        <v>0</v>
      </c>
      <c r="P856" s="1127">
        <v>0</v>
      </c>
      <c r="Q856" s="1127">
        <v>0</v>
      </c>
      <c r="R856" s="1127">
        <v>0</v>
      </c>
      <c r="S856" s="1127">
        <v>0</v>
      </c>
      <c r="T856" s="1130">
        <v>0</v>
      </c>
      <c r="U856" s="1130">
        <v>0</v>
      </c>
      <c r="V856" s="1130">
        <v>0</v>
      </c>
      <c r="W856" s="1127">
        <v>0</v>
      </c>
      <c r="X856" s="1130">
        <v>0</v>
      </c>
      <c r="Y856" s="735">
        <v>0</v>
      </c>
      <c r="Z856" s="1131">
        <v>0</v>
      </c>
      <c r="AA856" s="1131">
        <v>0</v>
      </c>
      <c r="AB856" s="1131">
        <v>0</v>
      </c>
      <c r="AC856" s="1131">
        <v>0</v>
      </c>
      <c r="AD856" s="1131">
        <v>0</v>
      </c>
      <c r="AE856" s="1131">
        <v>0</v>
      </c>
      <c r="AF856" s="126"/>
      <c r="AG856" s="126"/>
      <c r="AH856" s="126"/>
      <c r="AI856" s="126"/>
      <c r="AJ856" s="126"/>
      <c r="AK856" s="126"/>
      <c r="AL856" s="126">
        <v>856</v>
      </c>
    </row>
    <row r="857" spans="1:38">
      <c r="A857" s="721" t="s">
        <v>1891</v>
      </c>
      <c r="B857" s="722">
        <v>14</v>
      </c>
      <c r="C857" s="722">
        <v>1410</v>
      </c>
      <c r="D857" s="722">
        <v>141020</v>
      </c>
      <c r="E857" s="721">
        <v>1410209828</v>
      </c>
      <c r="F857" s="721" t="s">
        <v>4103</v>
      </c>
      <c r="G857" s="1127">
        <v>0</v>
      </c>
      <c r="H857" s="1128">
        <v>0</v>
      </c>
      <c r="I857" s="1128">
        <v>0</v>
      </c>
      <c r="J857" s="1128">
        <v>0</v>
      </c>
      <c r="K857" s="1128">
        <v>0</v>
      </c>
      <c r="L857" s="1128">
        <v>0</v>
      </c>
      <c r="M857" s="1128">
        <v>0</v>
      </c>
      <c r="N857" s="1129">
        <v>0</v>
      </c>
      <c r="O857" s="1128">
        <v>0</v>
      </c>
      <c r="P857" s="1127">
        <v>0</v>
      </c>
      <c r="Q857" s="1127">
        <v>0</v>
      </c>
      <c r="R857" s="1127">
        <v>0</v>
      </c>
      <c r="S857" s="1127">
        <v>0</v>
      </c>
      <c r="T857" s="1130">
        <v>0</v>
      </c>
      <c r="U857" s="1130">
        <v>0</v>
      </c>
      <c r="V857" s="1130">
        <v>0</v>
      </c>
      <c r="W857" s="1127">
        <v>0</v>
      </c>
      <c r="X857" s="1130">
        <v>0</v>
      </c>
      <c r="Y857" s="735">
        <v>0</v>
      </c>
      <c r="Z857" s="1131">
        <v>0</v>
      </c>
      <c r="AA857" s="1131">
        <v>0</v>
      </c>
      <c r="AB857" s="1131">
        <v>0</v>
      </c>
      <c r="AC857" s="1131">
        <v>0</v>
      </c>
      <c r="AD857" s="1131">
        <v>0</v>
      </c>
      <c r="AE857" s="1131">
        <v>0</v>
      </c>
      <c r="AF857" s="126"/>
      <c r="AG857" s="126"/>
      <c r="AH857" s="126"/>
      <c r="AI857" s="126"/>
      <c r="AJ857" s="126"/>
      <c r="AK857" s="126"/>
      <c r="AL857" s="126">
        <v>857</v>
      </c>
    </row>
    <row r="858" spans="1:38">
      <c r="A858" s="721" t="s">
        <v>1891</v>
      </c>
      <c r="B858" s="722">
        <v>14</v>
      </c>
      <c r="C858" s="722">
        <v>1410</v>
      </c>
      <c r="D858" s="722">
        <v>141020</v>
      </c>
      <c r="E858" s="721">
        <v>1410209829</v>
      </c>
      <c r="F858" s="721" t="s">
        <v>4104</v>
      </c>
      <c r="G858" s="1127">
        <v>97456570</v>
      </c>
      <c r="H858" s="1128">
        <v>0</v>
      </c>
      <c r="I858" s="1128">
        <v>97456570</v>
      </c>
      <c r="J858" s="1128">
        <v>0</v>
      </c>
      <c r="K858" s="1128">
        <v>0</v>
      </c>
      <c r="L858" s="1128">
        <v>0</v>
      </c>
      <c r="M858" s="1128">
        <v>0</v>
      </c>
      <c r="N858" s="1129">
        <v>0</v>
      </c>
      <c r="O858" s="1128">
        <v>0</v>
      </c>
      <c r="P858" s="1127">
        <v>0</v>
      </c>
      <c r="Q858" s="1127">
        <v>0</v>
      </c>
      <c r="R858" s="1127">
        <v>0</v>
      </c>
      <c r="S858" s="1127">
        <v>0</v>
      </c>
      <c r="T858" s="1130">
        <v>0</v>
      </c>
      <c r="U858" s="1130">
        <v>0</v>
      </c>
      <c r="V858" s="1130">
        <v>0</v>
      </c>
      <c r="W858" s="1127">
        <v>0</v>
      </c>
      <c r="X858" s="1130">
        <v>0</v>
      </c>
      <c r="Y858" s="735">
        <v>0</v>
      </c>
      <c r="Z858" s="1131">
        <v>0</v>
      </c>
      <c r="AA858" s="1131">
        <v>0</v>
      </c>
      <c r="AB858" s="1131">
        <v>0</v>
      </c>
      <c r="AC858" s="1131">
        <v>0</v>
      </c>
      <c r="AD858" s="1131">
        <v>0</v>
      </c>
      <c r="AE858" s="1131">
        <v>0</v>
      </c>
      <c r="AF858" s="126"/>
      <c r="AG858" s="126"/>
      <c r="AH858" s="126"/>
      <c r="AI858" s="126"/>
      <c r="AJ858" s="126"/>
      <c r="AK858" s="126"/>
      <c r="AL858" s="126">
        <v>858</v>
      </c>
    </row>
    <row r="859" spans="1:38">
      <c r="A859" s="721" t="s">
        <v>1891</v>
      </c>
      <c r="B859" s="722">
        <v>14</v>
      </c>
      <c r="C859" s="722">
        <v>1410</v>
      </c>
      <c r="D859" s="722">
        <v>141020</v>
      </c>
      <c r="E859" s="721">
        <v>1410209830</v>
      </c>
      <c r="F859" s="721" t="s">
        <v>4105</v>
      </c>
      <c r="G859" s="1127">
        <v>7838353933</v>
      </c>
      <c r="H859" s="1128">
        <v>0</v>
      </c>
      <c r="I859" s="1128">
        <v>7838353933.0100002</v>
      </c>
      <c r="J859" s="1128">
        <v>1.0000228881835937E-2</v>
      </c>
      <c r="K859" s="1128">
        <v>0</v>
      </c>
      <c r="L859" s="1128">
        <v>1.0000228881835937E-2</v>
      </c>
      <c r="M859" s="1128">
        <v>0</v>
      </c>
      <c r="N859" s="1129">
        <v>0</v>
      </c>
      <c r="O859" s="1128">
        <v>1.0000228881835937E-2</v>
      </c>
      <c r="P859" s="1127">
        <v>3.700084686279297E-3</v>
      </c>
      <c r="Q859" s="1127">
        <v>0</v>
      </c>
      <c r="R859" s="1127">
        <v>0</v>
      </c>
      <c r="S859" s="1127">
        <v>0</v>
      </c>
      <c r="T859" s="1130">
        <v>0</v>
      </c>
      <c r="U859" s="1130">
        <v>0</v>
      </c>
      <c r="V859" s="1130">
        <v>0</v>
      </c>
      <c r="W859" s="1127">
        <v>0</v>
      </c>
      <c r="X859" s="1130">
        <v>3.700084686279297E-3</v>
      </c>
      <c r="Y859" s="735">
        <v>0.37</v>
      </c>
      <c r="Z859" s="1131">
        <v>3.700084686279297E-3</v>
      </c>
      <c r="AA859" s="1131">
        <v>0</v>
      </c>
      <c r="AB859" s="1131">
        <v>0.14799985885620118</v>
      </c>
      <c r="AC859" s="1131">
        <v>0</v>
      </c>
      <c r="AD859" s="1131">
        <v>-0.14429977416992187</v>
      </c>
      <c r="AE859" s="1131">
        <v>0</v>
      </c>
      <c r="AF859" s="126"/>
      <c r="AG859" s="126"/>
      <c r="AH859" s="126"/>
      <c r="AI859" s="126"/>
      <c r="AJ859" s="126"/>
      <c r="AK859" s="126"/>
      <c r="AL859" s="126">
        <v>859</v>
      </c>
    </row>
    <row r="860" spans="1:38">
      <c r="A860" s="721" t="s">
        <v>1852</v>
      </c>
      <c r="B860" s="722">
        <v>14</v>
      </c>
      <c r="C860" s="722">
        <v>1410</v>
      </c>
      <c r="D860" s="722">
        <v>141020</v>
      </c>
      <c r="E860" s="721">
        <v>1410209900</v>
      </c>
      <c r="F860" s="721" t="s">
        <v>741</v>
      </c>
      <c r="G860" s="1127">
        <v>101344149</v>
      </c>
      <c r="H860" s="1128">
        <v>0</v>
      </c>
      <c r="I860" s="1128">
        <v>101344149.42</v>
      </c>
      <c r="J860" s="1128">
        <v>0.42000000178813934</v>
      </c>
      <c r="K860" s="1128">
        <v>0</v>
      </c>
      <c r="L860" s="1128">
        <v>0.42000000178813934</v>
      </c>
      <c r="M860" s="1128">
        <v>0</v>
      </c>
      <c r="N860" s="1129">
        <v>0</v>
      </c>
      <c r="O860" s="1128">
        <v>0.42000000178813934</v>
      </c>
      <c r="P860" s="1127">
        <v>0.15540000066161155</v>
      </c>
      <c r="Q860" s="1127">
        <v>0</v>
      </c>
      <c r="R860" s="1127">
        <v>0</v>
      </c>
      <c r="S860" s="1127">
        <v>0</v>
      </c>
      <c r="T860" s="1130">
        <v>0</v>
      </c>
      <c r="U860" s="1130">
        <v>0</v>
      </c>
      <c r="V860" s="1130">
        <v>0</v>
      </c>
      <c r="W860" s="1127">
        <v>0</v>
      </c>
      <c r="X860" s="1130">
        <v>0.15540000066161155</v>
      </c>
      <c r="Y860" s="735">
        <v>0.37</v>
      </c>
      <c r="Z860" s="1131">
        <v>0.15540000066161155</v>
      </c>
      <c r="AA860" s="1131">
        <v>0</v>
      </c>
      <c r="AB860" s="1131">
        <v>0</v>
      </c>
      <c r="AC860" s="1131">
        <v>-0.12210000485181809</v>
      </c>
      <c r="AD860" s="1131">
        <v>0.15540000066161155</v>
      </c>
      <c r="AE860" s="1131">
        <v>0.12210000485181809</v>
      </c>
      <c r="AF860" s="126"/>
      <c r="AG860" s="126"/>
      <c r="AH860" s="126"/>
      <c r="AI860" s="126"/>
      <c r="AJ860" s="126"/>
      <c r="AK860" s="126"/>
      <c r="AL860" s="126">
        <v>860</v>
      </c>
    </row>
    <row r="861" spans="1:38">
      <c r="A861" s="721" t="s">
        <v>1852</v>
      </c>
      <c r="B861" s="722">
        <v>14</v>
      </c>
      <c r="C861" s="722">
        <v>1410</v>
      </c>
      <c r="D861" s="722">
        <v>141020</v>
      </c>
      <c r="E861" s="721">
        <v>1410209901</v>
      </c>
      <c r="F861" s="721" t="s">
        <v>729</v>
      </c>
      <c r="G861" s="1127">
        <v>-84701426276</v>
      </c>
      <c r="H861" s="1128">
        <v>0</v>
      </c>
      <c r="I861" s="1128">
        <v>-84701426275.970001</v>
      </c>
      <c r="J861" s="1128">
        <v>2.9998779296875E-2</v>
      </c>
      <c r="K861" s="1128">
        <v>0</v>
      </c>
      <c r="L861" s="1128">
        <v>2.9998779296875E-2</v>
      </c>
      <c r="M861" s="1128">
        <v>0</v>
      </c>
      <c r="N861" s="1129">
        <v>0</v>
      </c>
      <c r="O861" s="1128">
        <v>2.9998779296875E-2</v>
      </c>
      <c r="P861" s="1127">
        <v>1.1099548339843749E-2</v>
      </c>
      <c r="Q861" s="1127">
        <v>0</v>
      </c>
      <c r="R861" s="1127">
        <v>0</v>
      </c>
      <c r="S861" s="1127">
        <v>0</v>
      </c>
      <c r="T861" s="1130">
        <v>0</v>
      </c>
      <c r="U861" s="1130">
        <v>0</v>
      </c>
      <c r="V861" s="1130">
        <v>0</v>
      </c>
      <c r="W861" s="1127">
        <v>0</v>
      </c>
      <c r="X861" s="1130">
        <v>1.1099548339843749E-2</v>
      </c>
      <c r="Y861" s="735">
        <v>0.37</v>
      </c>
      <c r="Z861" s="1131">
        <v>1.1099548339843749E-2</v>
      </c>
      <c r="AA861" s="1131">
        <v>0</v>
      </c>
      <c r="AB861" s="1131">
        <v>2.9599993824958801E-2</v>
      </c>
      <c r="AC861" s="1131">
        <v>0</v>
      </c>
      <c r="AD861" s="1131">
        <v>-1.850044548511505E-2</v>
      </c>
      <c r="AE861" s="1131">
        <v>0</v>
      </c>
      <c r="AF861" s="126"/>
      <c r="AG861" s="126"/>
      <c r="AH861" s="126"/>
      <c r="AI861" s="126"/>
      <c r="AJ861" s="126"/>
      <c r="AK861" s="126"/>
      <c r="AL861" s="126">
        <v>861</v>
      </c>
    </row>
    <row r="862" spans="1:38">
      <c r="A862" s="721" t="s">
        <v>1891</v>
      </c>
      <c r="B862" s="722">
        <v>14</v>
      </c>
      <c r="C862" s="722">
        <v>1410</v>
      </c>
      <c r="D862" s="722">
        <v>141020</v>
      </c>
      <c r="E862" s="721">
        <v>1410209902</v>
      </c>
      <c r="F862" s="721" t="s">
        <v>1903</v>
      </c>
      <c r="G862" s="1127">
        <v>1301071638</v>
      </c>
      <c r="H862" s="1128">
        <v>0</v>
      </c>
      <c r="I862" s="1128">
        <v>1301071637.76</v>
      </c>
      <c r="J862" s="1128">
        <v>-0.24000000953674316</v>
      </c>
      <c r="K862" s="1128">
        <v>0</v>
      </c>
      <c r="L862" s="1128">
        <v>0</v>
      </c>
      <c r="M862" s="1128">
        <v>-0.24000000953674316</v>
      </c>
      <c r="N862" s="1129">
        <v>0</v>
      </c>
      <c r="O862" s="1128">
        <v>-0.24000000953674316</v>
      </c>
      <c r="P862" s="1127">
        <v>-8.8800003528594976E-2</v>
      </c>
      <c r="Q862" s="1127">
        <v>0</v>
      </c>
      <c r="R862" s="1127">
        <v>0</v>
      </c>
      <c r="S862" s="1127">
        <v>0</v>
      </c>
      <c r="T862" s="1130">
        <v>0</v>
      </c>
      <c r="U862" s="1130">
        <v>0</v>
      </c>
      <c r="V862" s="1130">
        <v>0</v>
      </c>
      <c r="W862" s="1127">
        <v>0</v>
      </c>
      <c r="X862" s="1130">
        <v>-8.8800003528594976E-2</v>
      </c>
      <c r="Y862" s="735">
        <v>0.37</v>
      </c>
      <c r="Z862" s="1131">
        <v>0</v>
      </c>
      <c r="AA862" s="1131">
        <v>-8.8800003528594976E-2</v>
      </c>
      <c r="AB862" s="1131">
        <v>0</v>
      </c>
      <c r="AC862" s="1131">
        <v>-0.11839999735355378</v>
      </c>
      <c r="AD862" s="1131">
        <v>0</v>
      </c>
      <c r="AE862" s="1131">
        <v>2.9599993824958801E-2</v>
      </c>
      <c r="AF862" s="126"/>
      <c r="AG862" s="126"/>
      <c r="AH862" s="126"/>
      <c r="AI862" s="126"/>
      <c r="AJ862" s="126"/>
      <c r="AK862" s="126"/>
      <c r="AL862" s="126">
        <v>862</v>
      </c>
    </row>
    <row r="863" spans="1:38">
      <c r="A863" s="721" t="s">
        <v>1852</v>
      </c>
      <c r="B863" s="722">
        <v>14</v>
      </c>
      <c r="C863" s="722">
        <v>1410</v>
      </c>
      <c r="D863" s="722">
        <v>141020</v>
      </c>
      <c r="E863" s="721">
        <v>1410209905</v>
      </c>
      <c r="F863" s="721" t="s">
        <v>742</v>
      </c>
      <c r="G863" s="1127">
        <v>1820462301</v>
      </c>
      <c r="H863" s="1128">
        <v>0</v>
      </c>
      <c r="I863" s="1128">
        <v>1820462301.21</v>
      </c>
      <c r="J863" s="1128">
        <v>0.21000003814697266</v>
      </c>
      <c r="K863" s="1128">
        <v>0</v>
      </c>
      <c r="L863" s="1128">
        <v>0.21000003814697266</v>
      </c>
      <c r="M863" s="1128">
        <v>0</v>
      </c>
      <c r="N863" s="1129">
        <v>0</v>
      </c>
      <c r="O863" s="1128">
        <v>0.21000003814697266</v>
      </c>
      <c r="P863" s="1127">
        <v>7.7700014114379878E-2</v>
      </c>
      <c r="Q863" s="1127">
        <v>0</v>
      </c>
      <c r="R863" s="1127">
        <v>0</v>
      </c>
      <c r="S863" s="1127">
        <v>0</v>
      </c>
      <c r="T863" s="1130">
        <v>0</v>
      </c>
      <c r="U863" s="1130">
        <v>0</v>
      </c>
      <c r="V863" s="1130">
        <v>0</v>
      </c>
      <c r="W863" s="1127">
        <v>0</v>
      </c>
      <c r="X863" s="1130">
        <v>7.7700014114379878E-2</v>
      </c>
      <c r="Y863" s="735">
        <v>0.37</v>
      </c>
      <c r="Z863" s="1131">
        <v>7.7700014114379878E-2</v>
      </c>
      <c r="AA863" s="1131">
        <v>0</v>
      </c>
      <c r="AB863" s="1131">
        <v>4.8100042343139651E-2</v>
      </c>
      <c r="AC863" s="1131">
        <v>0</v>
      </c>
      <c r="AD863" s="1131">
        <v>2.9599971771240227E-2</v>
      </c>
      <c r="AE863" s="1131">
        <v>0</v>
      </c>
      <c r="AF863" s="126"/>
      <c r="AG863" s="126"/>
      <c r="AH863" s="126"/>
      <c r="AI863" s="126"/>
      <c r="AJ863" s="126"/>
      <c r="AK863" s="126"/>
      <c r="AL863" s="126">
        <v>863</v>
      </c>
    </row>
    <row r="864" spans="1:38">
      <c r="A864" s="721" t="s">
        <v>1852</v>
      </c>
      <c r="B864" s="722">
        <v>14</v>
      </c>
      <c r="C864" s="722">
        <v>1410</v>
      </c>
      <c r="D864" s="722">
        <v>141020</v>
      </c>
      <c r="E864" s="721">
        <v>1410209906</v>
      </c>
      <c r="F864" s="721" t="s">
        <v>727</v>
      </c>
      <c r="G864" s="1127">
        <v>-63762277313</v>
      </c>
      <c r="H864" s="1128">
        <v>0</v>
      </c>
      <c r="I864" s="1128">
        <v>-63762277312.540001</v>
      </c>
      <c r="J864" s="1128">
        <v>0.45999908447265625</v>
      </c>
      <c r="K864" s="1128">
        <v>0</v>
      </c>
      <c r="L864" s="1128">
        <v>0.45999908447265625</v>
      </c>
      <c r="M864" s="1128">
        <v>0</v>
      </c>
      <c r="N864" s="1129">
        <v>0</v>
      </c>
      <c r="O864" s="1128">
        <v>0.45999908447265625</v>
      </c>
      <c r="P864" s="1127">
        <v>0.17019966125488281</v>
      </c>
      <c r="Q864" s="1127">
        <v>0</v>
      </c>
      <c r="R864" s="1127">
        <v>0</v>
      </c>
      <c r="S864" s="1127">
        <v>0</v>
      </c>
      <c r="T864" s="1130">
        <v>0</v>
      </c>
      <c r="U864" s="1130">
        <v>0</v>
      </c>
      <c r="V864" s="1130">
        <v>0</v>
      </c>
      <c r="W864" s="1127">
        <v>0</v>
      </c>
      <c r="X864" s="1130">
        <v>0.17019966125488281</v>
      </c>
      <c r="Y864" s="735">
        <v>0.37</v>
      </c>
      <c r="Z864" s="1131">
        <v>0.17019966125488281</v>
      </c>
      <c r="AA864" s="1131">
        <v>0</v>
      </c>
      <c r="AB864" s="1131">
        <v>0.1628009033203125</v>
      </c>
      <c r="AC864" s="1131">
        <v>0</v>
      </c>
      <c r="AD864" s="1131">
        <v>7.3987579345703158E-3</v>
      </c>
      <c r="AE864" s="1131">
        <v>0</v>
      </c>
      <c r="AF864" s="126"/>
      <c r="AG864" s="126"/>
      <c r="AH864" s="126"/>
      <c r="AI864" s="126"/>
      <c r="AJ864" s="126"/>
      <c r="AK864" s="126"/>
      <c r="AL864" s="126">
        <v>864</v>
      </c>
    </row>
    <row r="865" spans="1:38">
      <c r="A865" s="721" t="s">
        <v>1852</v>
      </c>
      <c r="B865" s="722">
        <v>14</v>
      </c>
      <c r="C865" s="722">
        <v>1410</v>
      </c>
      <c r="D865" s="722">
        <v>141020</v>
      </c>
      <c r="E865" s="721">
        <v>1410209910</v>
      </c>
      <c r="F865" s="721" t="s">
        <v>3250</v>
      </c>
      <c r="G865" s="1127">
        <v>0</v>
      </c>
      <c r="H865" s="1128">
        <v>0</v>
      </c>
      <c r="I865" s="1128">
        <v>0</v>
      </c>
      <c r="J865" s="1128">
        <v>0</v>
      </c>
      <c r="K865" s="1128">
        <v>0</v>
      </c>
      <c r="L865" s="1128">
        <v>0</v>
      </c>
      <c r="M865" s="1128">
        <v>0</v>
      </c>
      <c r="N865" s="1129">
        <v>0</v>
      </c>
      <c r="O865" s="1128">
        <v>0</v>
      </c>
      <c r="P865" s="1127">
        <v>0</v>
      </c>
      <c r="Q865" s="1127">
        <v>0</v>
      </c>
      <c r="R865" s="1127">
        <v>0</v>
      </c>
      <c r="S865" s="1127">
        <v>0</v>
      </c>
      <c r="T865" s="1130">
        <v>0</v>
      </c>
      <c r="U865" s="1130">
        <v>0</v>
      </c>
      <c r="V865" s="1130">
        <v>0</v>
      </c>
      <c r="W865" s="1127">
        <v>0</v>
      </c>
      <c r="X865" s="1130">
        <v>0</v>
      </c>
      <c r="Y865" s="735">
        <v>0</v>
      </c>
      <c r="Z865" s="1131">
        <v>0</v>
      </c>
      <c r="AA865" s="1131">
        <v>0</v>
      </c>
      <c r="AB865" s="1131">
        <v>0</v>
      </c>
      <c r="AC865" s="1131">
        <v>0</v>
      </c>
      <c r="AD865" s="1131">
        <v>0</v>
      </c>
      <c r="AE865" s="1131">
        <v>0</v>
      </c>
      <c r="AF865" s="126"/>
      <c r="AG865" s="126"/>
      <c r="AH865" s="126"/>
      <c r="AI865" s="126"/>
      <c r="AJ865" s="126"/>
      <c r="AK865" s="126"/>
      <c r="AL865" s="126">
        <v>865</v>
      </c>
    </row>
    <row r="866" spans="1:38">
      <c r="A866" s="721" t="s">
        <v>1852</v>
      </c>
      <c r="B866" s="722">
        <v>14</v>
      </c>
      <c r="C866" s="722">
        <v>1410</v>
      </c>
      <c r="D866" s="722">
        <v>141020</v>
      </c>
      <c r="E866" s="721">
        <v>1410209921</v>
      </c>
      <c r="F866" s="721" t="s">
        <v>3526</v>
      </c>
      <c r="G866" s="1127">
        <v>2094621145</v>
      </c>
      <c r="H866" s="1128">
        <v>0</v>
      </c>
      <c r="I866" s="1128">
        <v>2094621144.96</v>
      </c>
      <c r="J866" s="1128">
        <v>-3.9999961853027344E-2</v>
      </c>
      <c r="K866" s="1128">
        <v>0</v>
      </c>
      <c r="L866" s="1128">
        <v>0</v>
      </c>
      <c r="M866" s="1128">
        <v>-3.9999961853027344E-2</v>
      </c>
      <c r="N866" s="1129">
        <v>0</v>
      </c>
      <c r="O866" s="1128">
        <v>-3.9999961853027344E-2</v>
      </c>
      <c r="P866" s="1127">
        <v>-1.4799985885620117E-2</v>
      </c>
      <c r="Q866" s="1127">
        <v>0</v>
      </c>
      <c r="R866" s="1127">
        <v>0</v>
      </c>
      <c r="S866" s="1127">
        <v>0</v>
      </c>
      <c r="T866" s="1130">
        <v>0</v>
      </c>
      <c r="U866" s="1130">
        <v>0</v>
      </c>
      <c r="V866" s="1130">
        <v>0</v>
      </c>
      <c r="W866" s="1127">
        <v>0</v>
      </c>
      <c r="X866" s="1130">
        <v>-1.4799985885620117E-2</v>
      </c>
      <c r="Y866" s="735">
        <v>0.37</v>
      </c>
      <c r="Z866" s="1131">
        <v>0</v>
      </c>
      <c r="AA866" s="1131">
        <v>-1.4799985885620117E-2</v>
      </c>
      <c r="AB866" s="1131">
        <v>0</v>
      </c>
      <c r="AC866" s="1131">
        <v>0</v>
      </c>
      <c r="AD866" s="1131">
        <v>0</v>
      </c>
      <c r="AE866" s="1131">
        <v>-1.4799985885620117E-2</v>
      </c>
      <c r="AF866" s="126"/>
      <c r="AG866" s="126"/>
      <c r="AH866" s="126"/>
      <c r="AI866" s="126"/>
      <c r="AJ866" s="126"/>
      <c r="AK866" s="126"/>
      <c r="AL866" s="126">
        <v>866</v>
      </c>
    </row>
    <row r="867" spans="1:38">
      <c r="A867" s="721" t="s">
        <v>1852</v>
      </c>
      <c r="B867" s="722">
        <v>14</v>
      </c>
      <c r="C867" s="722">
        <v>1410</v>
      </c>
      <c r="D867" s="722">
        <v>141025</v>
      </c>
      <c r="E867" s="721">
        <v>1410251892</v>
      </c>
      <c r="F867" s="721" t="s">
        <v>750</v>
      </c>
      <c r="G867" s="1127">
        <v>0</v>
      </c>
      <c r="H867" s="1128">
        <v>0</v>
      </c>
      <c r="I867" s="1128">
        <v>0</v>
      </c>
      <c r="J867" s="1128">
        <v>0</v>
      </c>
      <c r="K867" s="1128">
        <v>0</v>
      </c>
      <c r="L867" s="1128">
        <v>0</v>
      </c>
      <c r="M867" s="1128">
        <v>0</v>
      </c>
      <c r="N867" s="1129">
        <v>0</v>
      </c>
      <c r="O867" s="1128">
        <v>0</v>
      </c>
      <c r="P867" s="1127">
        <v>0</v>
      </c>
      <c r="Q867" s="1127">
        <v>0</v>
      </c>
      <c r="R867" s="1127">
        <v>0</v>
      </c>
      <c r="S867" s="1127">
        <v>0</v>
      </c>
      <c r="T867" s="1130">
        <v>0</v>
      </c>
      <c r="U867" s="1130">
        <v>0</v>
      </c>
      <c r="V867" s="1130">
        <v>0</v>
      </c>
      <c r="W867" s="1127">
        <v>0</v>
      </c>
      <c r="X867" s="1130">
        <v>0</v>
      </c>
      <c r="Y867" s="735">
        <v>0</v>
      </c>
      <c r="Z867" s="1131">
        <v>0</v>
      </c>
      <c r="AA867" s="1131">
        <v>0</v>
      </c>
      <c r="AB867" s="1131">
        <v>0</v>
      </c>
      <c r="AC867" s="1131">
        <v>0</v>
      </c>
      <c r="AD867" s="1131">
        <v>0</v>
      </c>
      <c r="AE867" s="1131">
        <v>0</v>
      </c>
      <c r="AF867" s="126"/>
      <c r="AG867" s="126"/>
      <c r="AH867" s="126"/>
      <c r="AI867" s="126"/>
      <c r="AJ867" s="126"/>
      <c r="AK867" s="126"/>
      <c r="AL867" s="126">
        <v>867</v>
      </c>
    </row>
    <row r="868" spans="1:38">
      <c r="A868" s="721" t="s">
        <v>1852</v>
      </c>
      <c r="B868" s="722">
        <v>14</v>
      </c>
      <c r="C868" s="722">
        <v>1410</v>
      </c>
      <c r="D868" s="722">
        <v>141025</v>
      </c>
      <c r="E868" s="721">
        <v>1410257200</v>
      </c>
      <c r="F868" s="721" t="s">
        <v>3527</v>
      </c>
      <c r="G868" s="1127">
        <v>0</v>
      </c>
      <c r="H868" s="1128">
        <v>0</v>
      </c>
      <c r="I868" s="1128">
        <v>0</v>
      </c>
      <c r="J868" s="1128">
        <v>0</v>
      </c>
      <c r="K868" s="1128">
        <v>0</v>
      </c>
      <c r="L868" s="1128">
        <v>0</v>
      </c>
      <c r="M868" s="1128">
        <v>0</v>
      </c>
      <c r="N868" s="1129">
        <v>0</v>
      </c>
      <c r="O868" s="1128">
        <v>0</v>
      </c>
      <c r="P868" s="1127">
        <v>0</v>
      </c>
      <c r="Q868" s="1127">
        <v>0</v>
      </c>
      <c r="R868" s="1127">
        <v>0</v>
      </c>
      <c r="S868" s="1127">
        <v>0</v>
      </c>
      <c r="T868" s="1130">
        <v>0</v>
      </c>
      <c r="U868" s="1130">
        <v>0</v>
      </c>
      <c r="V868" s="1130">
        <v>0</v>
      </c>
      <c r="W868" s="1127">
        <v>0</v>
      </c>
      <c r="X868" s="1130">
        <v>0</v>
      </c>
      <c r="Y868" s="735">
        <v>0</v>
      </c>
      <c r="Z868" s="1131">
        <v>0</v>
      </c>
      <c r="AA868" s="1131">
        <v>0</v>
      </c>
      <c r="AB868" s="1131">
        <v>0</v>
      </c>
      <c r="AC868" s="1131">
        <v>0</v>
      </c>
      <c r="AD868" s="1131">
        <v>0</v>
      </c>
      <c r="AE868" s="1131">
        <v>0</v>
      </c>
      <c r="AF868" s="126"/>
      <c r="AG868" s="126"/>
      <c r="AH868" s="126"/>
      <c r="AI868" s="126"/>
      <c r="AJ868" s="126"/>
      <c r="AK868" s="126"/>
      <c r="AL868" s="126">
        <v>868</v>
      </c>
    </row>
    <row r="869" spans="1:38">
      <c r="A869" s="721" t="s">
        <v>1852</v>
      </c>
      <c r="B869" s="722">
        <v>14</v>
      </c>
      <c r="C869" s="722">
        <v>1410</v>
      </c>
      <c r="D869" s="722">
        <v>141025</v>
      </c>
      <c r="E869" s="721">
        <v>1410259001</v>
      </c>
      <c r="F869" s="721" t="s">
        <v>749</v>
      </c>
      <c r="G869" s="1127">
        <v>153906420913</v>
      </c>
      <c r="H869" s="1128">
        <v>0</v>
      </c>
      <c r="I869" s="1128">
        <v>153906420912.98001</v>
      </c>
      <c r="J869" s="1128">
        <v>-1.9989013671875E-2</v>
      </c>
      <c r="K869" s="1128">
        <v>0</v>
      </c>
      <c r="L869" s="1128">
        <v>0</v>
      </c>
      <c r="M869" s="1128">
        <v>-1.9989013671875E-2</v>
      </c>
      <c r="N869" s="1129">
        <v>0</v>
      </c>
      <c r="O869" s="1128">
        <v>-1.9989013671875E-2</v>
      </c>
      <c r="P869" s="1127">
        <v>-7.3959350585937498E-3</v>
      </c>
      <c r="Q869" s="1127">
        <v>0</v>
      </c>
      <c r="R869" s="1127">
        <v>0</v>
      </c>
      <c r="S869" s="1127">
        <v>0</v>
      </c>
      <c r="T869" s="1130">
        <v>0</v>
      </c>
      <c r="U869" s="1130">
        <v>0</v>
      </c>
      <c r="V869" s="1130">
        <v>0</v>
      </c>
      <c r="W869" s="1127">
        <v>0</v>
      </c>
      <c r="X869" s="1130">
        <v>-7.3959350585937498E-3</v>
      </c>
      <c r="Y869" s="735">
        <v>0.37</v>
      </c>
      <c r="Z869" s="1131">
        <v>0</v>
      </c>
      <c r="AA869" s="1131">
        <v>-7.3959350585937498E-3</v>
      </c>
      <c r="AB869" s="1131">
        <v>0</v>
      </c>
      <c r="AC869" s="1131">
        <v>-3.70361328125E-3</v>
      </c>
      <c r="AD869" s="1131">
        <v>0</v>
      </c>
      <c r="AE869" s="1131">
        <v>-3.6923217773437498E-3</v>
      </c>
      <c r="AF869" s="126"/>
      <c r="AG869" s="126"/>
      <c r="AH869" s="126"/>
      <c r="AI869" s="126"/>
      <c r="AJ869" s="126"/>
      <c r="AK869" s="126"/>
      <c r="AL869" s="126">
        <v>869</v>
      </c>
    </row>
    <row r="870" spans="1:38">
      <c r="A870" s="721" t="s">
        <v>1852</v>
      </c>
      <c r="B870" s="722">
        <v>14</v>
      </c>
      <c r="C870" s="722">
        <v>1410</v>
      </c>
      <c r="D870" s="722">
        <v>141025</v>
      </c>
      <c r="E870" s="721">
        <v>1410259002</v>
      </c>
      <c r="F870" s="721" t="s">
        <v>4106</v>
      </c>
      <c r="G870" s="1127">
        <v>2226155013</v>
      </c>
      <c r="H870" s="1128">
        <v>0</v>
      </c>
      <c r="I870" s="1128">
        <v>2226155013.0599999</v>
      </c>
      <c r="J870" s="1128">
        <v>5.9999942779541016E-2</v>
      </c>
      <c r="K870" s="1128">
        <v>0</v>
      </c>
      <c r="L870" s="1128">
        <v>5.9999942779541016E-2</v>
      </c>
      <c r="M870" s="1128">
        <v>0</v>
      </c>
      <c r="N870" s="1129">
        <v>0</v>
      </c>
      <c r="O870" s="1128">
        <v>5.9999942779541016E-2</v>
      </c>
      <c r="P870" s="1127">
        <v>2.2199978828430174E-2</v>
      </c>
      <c r="Q870" s="1127">
        <v>0</v>
      </c>
      <c r="R870" s="1127">
        <v>0</v>
      </c>
      <c r="S870" s="1127">
        <v>0</v>
      </c>
      <c r="T870" s="1130">
        <v>0</v>
      </c>
      <c r="U870" s="1130">
        <v>0</v>
      </c>
      <c r="V870" s="1130">
        <v>0</v>
      </c>
      <c r="W870" s="1127">
        <v>0</v>
      </c>
      <c r="X870" s="1130">
        <v>2.2199978828430174E-2</v>
      </c>
      <c r="Y870" s="735">
        <v>0.36999999999999994</v>
      </c>
      <c r="Z870" s="1131">
        <v>2.2199978828430174E-2</v>
      </c>
      <c r="AA870" s="1131">
        <v>0</v>
      </c>
      <c r="AB870" s="1131">
        <v>0.15540002822875976</v>
      </c>
      <c r="AC870" s="1131">
        <v>0</v>
      </c>
      <c r="AD870" s="1131">
        <v>-0.13320004940032959</v>
      </c>
      <c r="AE870" s="1131">
        <v>0</v>
      </c>
      <c r="AF870" s="126"/>
      <c r="AG870" s="126"/>
      <c r="AH870" s="126"/>
      <c r="AI870" s="126"/>
      <c r="AJ870" s="126"/>
      <c r="AK870" s="126"/>
      <c r="AL870" s="126">
        <v>870</v>
      </c>
    </row>
    <row r="871" spans="1:38">
      <c r="A871" s="721" t="s">
        <v>1852</v>
      </c>
      <c r="B871" s="722">
        <v>14</v>
      </c>
      <c r="C871" s="722">
        <v>1410</v>
      </c>
      <c r="D871" s="722">
        <v>141025</v>
      </c>
      <c r="E871" s="721">
        <v>1410259004</v>
      </c>
      <c r="F871" s="721" t="s">
        <v>750</v>
      </c>
      <c r="G871" s="1127">
        <v>427884090643</v>
      </c>
      <c r="H871" s="1128">
        <v>0</v>
      </c>
      <c r="I871" s="1128">
        <v>427884090642.65997</v>
      </c>
      <c r="J871" s="1128">
        <v>-0.34002685546875</v>
      </c>
      <c r="K871" s="1128">
        <v>0</v>
      </c>
      <c r="L871" s="1128">
        <v>0</v>
      </c>
      <c r="M871" s="1128">
        <v>-0.34002685546875</v>
      </c>
      <c r="N871" s="1129">
        <v>0</v>
      </c>
      <c r="O871" s="1128">
        <v>-0.34002685546875</v>
      </c>
      <c r="P871" s="1127">
        <v>-0.1258099365234375</v>
      </c>
      <c r="Q871" s="1127">
        <v>0</v>
      </c>
      <c r="R871" s="1127">
        <v>0</v>
      </c>
      <c r="S871" s="1127">
        <v>0</v>
      </c>
      <c r="T871" s="1130">
        <v>0</v>
      </c>
      <c r="U871" s="1130">
        <v>0</v>
      </c>
      <c r="V871" s="1130">
        <v>0</v>
      </c>
      <c r="W871" s="1127">
        <v>0</v>
      </c>
      <c r="X871" s="1130">
        <v>-0.1258099365234375</v>
      </c>
      <c r="Y871" s="735">
        <v>0.37</v>
      </c>
      <c r="Z871" s="1131">
        <v>0</v>
      </c>
      <c r="AA871" s="1131">
        <v>-0.1258099365234375</v>
      </c>
      <c r="AB871" s="1131">
        <v>0.10361083984375</v>
      </c>
      <c r="AC871" s="1131">
        <v>0</v>
      </c>
      <c r="AD871" s="1131">
        <v>-0.10361083984375</v>
      </c>
      <c r="AE871" s="1131">
        <v>-0.1258099365234375</v>
      </c>
      <c r="AF871" s="126"/>
      <c r="AG871" s="126"/>
      <c r="AH871" s="126"/>
      <c r="AI871" s="126"/>
      <c r="AJ871" s="126"/>
      <c r="AK871" s="126"/>
      <c r="AL871" s="126">
        <v>871</v>
      </c>
    </row>
    <row r="872" spans="1:38">
      <c r="A872" s="721" t="s">
        <v>1852</v>
      </c>
      <c r="B872" s="722">
        <v>14</v>
      </c>
      <c r="C872" s="722">
        <v>1410</v>
      </c>
      <c r="D872" s="722">
        <v>141025</v>
      </c>
      <c r="E872" s="721">
        <v>1410259005</v>
      </c>
      <c r="F872" s="721" t="s">
        <v>4107</v>
      </c>
      <c r="G872" s="1127">
        <v>837758771</v>
      </c>
      <c r="H872" s="1128">
        <v>0</v>
      </c>
      <c r="I872" s="1128">
        <v>837758771.44000006</v>
      </c>
      <c r="J872" s="1128">
        <v>0.44000005722045898</v>
      </c>
      <c r="K872" s="1128">
        <v>0</v>
      </c>
      <c r="L872" s="1128">
        <v>0.44000005722045898</v>
      </c>
      <c r="M872" s="1128">
        <v>0</v>
      </c>
      <c r="N872" s="1129">
        <v>0</v>
      </c>
      <c r="O872" s="1128">
        <v>0.44000005722045898</v>
      </c>
      <c r="P872" s="1127">
        <v>0.16280002117156983</v>
      </c>
      <c r="Q872" s="1127">
        <v>0</v>
      </c>
      <c r="R872" s="1127">
        <v>0</v>
      </c>
      <c r="S872" s="1127">
        <v>0</v>
      </c>
      <c r="T872" s="1130">
        <v>0</v>
      </c>
      <c r="U872" s="1130">
        <v>0</v>
      </c>
      <c r="V872" s="1130">
        <v>0</v>
      </c>
      <c r="W872" s="1127">
        <v>0</v>
      </c>
      <c r="X872" s="1130">
        <v>0.16280002117156983</v>
      </c>
      <c r="Y872" s="735">
        <v>0.37</v>
      </c>
      <c r="Z872" s="1131">
        <v>0.16280002117156983</v>
      </c>
      <c r="AA872" s="1131">
        <v>0</v>
      </c>
      <c r="AB872" s="1131">
        <v>0.16280002117156983</v>
      </c>
      <c r="AC872" s="1131">
        <v>0</v>
      </c>
      <c r="AD872" s="1131">
        <v>0</v>
      </c>
      <c r="AE872" s="1131">
        <v>0</v>
      </c>
      <c r="AF872" s="126"/>
      <c r="AG872" s="126"/>
      <c r="AH872" s="126"/>
      <c r="AI872" s="126"/>
      <c r="AJ872" s="126"/>
      <c r="AK872" s="126"/>
      <c r="AL872" s="126">
        <v>872</v>
      </c>
    </row>
    <row r="873" spans="1:38">
      <c r="A873" s="721" t="s">
        <v>1852</v>
      </c>
      <c r="B873" s="722">
        <v>14</v>
      </c>
      <c r="C873" s="722">
        <v>1410</v>
      </c>
      <c r="D873" s="722">
        <v>141025</v>
      </c>
      <c r="E873" s="721">
        <v>1410259020</v>
      </c>
      <c r="F873" s="721" t="s">
        <v>751</v>
      </c>
      <c r="G873" s="1127">
        <v>41014188</v>
      </c>
      <c r="H873" s="1128">
        <v>0</v>
      </c>
      <c r="I873" s="1128">
        <v>41014188.32</v>
      </c>
      <c r="J873" s="1128">
        <v>0.32000000029802322</v>
      </c>
      <c r="K873" s="1128">
        <v>0</v>
      </c>
      <c r="L873" s="1128">
        <v>0.32000000029802322</v>
      </c>
      <c r="M873" s="1128">
        <v>0</v>
      </c>
      <c r="N873" s="1129">
        <v>0</v>
      </c>
      <c r="O873" s="1128">
        <v>0.32000000029802322</v>
      </c>
      <c r="P873" s="1127">
        <v>0.11840000011026859</v>
      </c>
      <c r="Q873" s="1127">
        <v>0</v>
      </c>
      <c r="R873" s="1127">
        <v>0</v>
      </c>
      <c r="S873" s="1127">
        <v>0</v>
      </c>
      <c r="T873" s="1130">
        <v>0</v>
      </c>
      <c r="U873" s="1130">
        <v>0</v>
      </c>
      <c r="V873" s="1130">
        <v>0</v>
      </c>
      <c r="W873" s="1127">
        <v>0</v>
      </c>
      <c r="X873" s="1130">
        <v>0.11840000011026859</v>
      </c>
      <c r="Y873" s="735">
        <v>0.37</v>
      </c>
      <c r="Z873" s="1131">
        <v>0.11840000011026859</v>
      </c>
      <c r="AA873" s="1131">
        <v>0</v>
      </c>
      <c r="AB873" s="1131">
        <v>0</v>
      </c>
      <c r="AC873" s="1131">
        <v>-2.2200000882148744E-2</v>
      </c>
      <c r="AD873" s="1131">
        <v>0.11840000011026859</v>
      </c>
      <c r="AE873" s="1131">
        <v>2.2200000882148744E-2</v>
      </c>
      <c r="AF873" s="126"/>
      <c r="AG873" s="126"/>
      <c r="AH873" s="126"/>
      <c r="AI873" s="126"/>
      <c r="AJ873" s="126"/>
      <c r="AK873" s="126"/>
      <c r="AL873" s="126">
        <v>873</v>
      </c>
    </row>
    <row r="874" spans="1:38">
      <c r="A874" s="721" t="s">
        <v>1852</v>
      </c>
      <c r="B874" s="722">
        <v>14</v>
      </c>
      <c r="C874" s="722">
        <v>1410</v>
      </c>
      <c r="D874" s="722">
        <v>141025</v>
      </c>
      <c r="E874" s="721">
        <v>1410259021</v>
      </c>
      <c r="F874" s="721" t="s">
        <v>4108</v>
      </c>
      <c r="G874" s="1127">
        <v>1222113817</v>
      </c>
      <c r="H874" s="1128">
        <v>0</v>
      </c>
      <c r="I874" s="1128">
        <v>1222113817.4100001</v>
      </c>
      <c r="J874" s="1128">
        <v>0.41000008583068848</v>
      </c>
      <c r="K874" s="1128">
        <v>0</v>
      </c>
      <c r="L874" s="1128">
        <v>0.41000008583068848</v>
      </c>
      <c r="M874" s="1128">
        <v>0</v>
      </c>
      <c r="N874" s="1129">
        <v>0</v>
      </c>
      <c r="O874" s="1128">
        <v>0.41000008583068848</v>
      </c>
      <c r="P874" s="1127">
        <v>0.15170003175735475</v>
      </c>
      <c r="Q874" s="1127">
        <v>0</v>
      </c>
      <c r="R874" s="1127">
        <v>0</v>
      </c>
      <c r="S874" s="1127">
        <v>0</v>
      </c>
      <c r="T874" s="1130">
        <v>0</v>
      </c>
      <c r="U874" s="1130">
        <v>0</v>
      </c>
      <c r="V874" s="1130">
        <v>0</v>
      </c>
      <c r="W874" s="1127">
        <v>0</v>
      </c>
      <c r="X874" s="1130">
        <v>0.15170003175735475</v>
      </c>
      <c r="Y874" s="735">
        <v>0.37000000000000005</v>
      </c>
      <c r="Z874" s="1131">
        <v>0.15170003175735475</v>
      </c>
      <c r="AA874" s="1131">
        <v>0</v>
      </c>
      <c r="AB874" s="1131">
        <v>0</v>
      </c>
      <c r="AC874" s="1131">
        <v>-0.11840001940727234</v>
      </c>
      <c r="AD874" s="1131">
        <v>0.15170003175735475</v>
      </c>
      <c r="AE874" s="1131">
        <v>0.11840001940727234</v>
      </c>
      <c r="AF874" s="126"/>
      <c r="AG874" s="126"/>
      <c r="AH874" s="126"/>
      <c r="AI874" s="126"/>
      <c r="AJ874" s="126"/>
      <c r="AK874" s="126"/>
      <c r="AL874" s="126">
        <v>874</v>
      </c>
    </row>
    <row r="875" spans="1:38">
      <c r="A875" s="721" t="s">
        <v>1852</v>
      </c>
      <c r="B875" s="722">
        <v>14</v>
      </c>
      <c r="C875" s="722">
        <v>1410</v>
      </c>
      <c r="D875" s="722">
        <v>141025</v>
      </c>
      <c r="E875" s="721">
        <v>1410259201</v>
      </c>
      <c r="F875" s="721" t="s">
        <v>752</v>
      </c>
      <c r="G875" s="1127">
        <v>274526402</v>
      </c>
      <c r="H875" s="1128">
        <v>0</v>
      </c>
      <c r="I875" s="1128">
        <v>274526402.17000002</v>
      </c>
      <c r="J875" s="1128">
        <v>0.17000001668930054</v>
      </c>
      <c r="K875" s="1128">
        <v>0</v>
      </c>
      <c r="L875" s="1128">
        <v>0.17000001668930054</v>
      </c>
      <c r="M875" s="1128">
        <v>0</v>
      </c>
      <c r="N875" s="1129">
        <v>0</v>
      </c>
      <c r="O875" s="1128">
        <v>0.17000001668930054</v>
      </c>
      <c r="P875" s="1127">
        <v>6.2900006175041198E-2</v>
      </c>
      <c r="Q875" s="1127">
        <v>0</v>
      </c>
      <c r="R875" s="1127">
        <v>0</v>
      </c>
      <c r="S875" s="1127">
        <v>0</v>
      </c>
      <c r="T875" s="1130">
        <v>0</v>
      </c>
      <c r="U875" s="1130">
        <v>0</v>
      </c>
      <c r="V875" s="1130">
        <v>0</v>
      </c>
      <c r="W875" s="1127">
        <v>0</v>
      </c>
      <c r="X875" s="1130">
        <v>6.2900006175041198E-2</v>
      </c>
      <c r="Y875" s="735">
        <v>0.37</v>
      </c>
      <c r="Z875" s="1131">
        <v>6.2900006175041198E-2</v>
      </c>
      <c r="AA875" s="1131">
        <v>0</v>
      </c>
      <c r="AB875" s="1131">
        <v>5.9200031757354735E-2</v>
      </c>
      <c r="AC875" s="1131">
        <v>0</v>
      </c>
      <c r="AD875" s="1131">
        <v>3.6999744176864635E-3</v>
      </c>
      <c r="AE875" s="1131">
        <v>0</v>
      </c>
      <c r="AF875" s="126"/>
      <c r="AG875" s="126"/>
      <c r="AH875" s="126"/>
      <c r="AI875" s="126"/>
      <c r="AJ875" s="126"/>
      <c r="AK875" s="126"/>
      <c r="AL875" s="126">
        <v>875</v>
      </c>
    </row>
    <row r="876" spans="1:38">
      <c r="A876" s="721" t="s">
        <v>1891</v>
      </c>
      <c r="B876" s="722">
        <v>14</v>
      </c>
      <c r="C876" s="722">
        <v>1410</v>
      </c>
      <c r="D876" s="722">
        <v>141025</v>
      </c>
      <c r="E876" s="721">
        <v>1410259203</v>
      </c>
      <c r="F876" s="721" t="s">
        <v>1903</v>
      </c>
      <c r="G876" s="1127">
        <v>463965561</v>
      </c>
      <c r="H876" s="1128">
        <v>0</v>
      </c>
      <c r="I876" s="1128">
        <v>463965560.63999999</v>
      </c>
      <c r="J876" s="1128">
        <v>-0.36000001430511475</v>
      </c>
      <c r="K876" s="1128">
        <v>0</v>
      </c>
      <c r="L876" s="1128">
        <v>0</v>
      </c>
      <c r="M876" s="1128">
        <v>-0.36000001430511475</v>
      </c>
      <c r="N876" s="1129">
        <v>0</v>
      </c>
      <c r="O876" s="1128">
        <v>-0.36000001430511475</v>
      </c>
      <c r="P876" s="1127">
        <v>-0.13320000529289244</v>
      </c>
      <c r="Q876" s="1127">
        <v>0</v>
      </c>
      <c r="R876" s="1127">
        <v>0</v>
      </c>
      <c r="S876" s="1127">
        <v>0</v>
      </c>
      <c r="T876" s="1130">
        <v>0</v>
      </c>
      <c r="U876" s="1130">
        <v>0</v>
      </c>
      <c r="V876" s="1130">
        <v>0</v>
      </c>
      <c r="W876" s="1127">
        <v>0</v>
      </c>
      <c r="X876" s="1130">
        <v>-0.13320000529289244</v>
      </c>
      <c r="Y876" s="735">
        <v>0.36999999999999994</v>
      </c>
      <c r="Z876" s="1131">
        <v>0</v>
      </c>
      <c r="AA876" s="1131">
        <v>-0.13320000529289244</v>
      </c>
      <c r="AB876" s="1131">
        <v>0</v>
      </c>
      <c r="AC876" s="1131">
        <v>0</v>
      </c>
      <c r="AD876" s="1131">
        <v>0</v>
      </c>
      <c r="AE876" s="1131">
        <v>-0.13320000529289244</v>
      </c>
      <c r="AF876" s="126"/>
      <c r="AG876" s="126"/>
      <c r="AH876" s="126"/>
      <c r="AI876" s="126"/>
      <c r="AJ876" s="126"/>
      <c r="AK876" s="126"/>
      <c r="AL876" s="126">
        <v>876</v>
      </c>
    </row>
    <row r="877" spans="1:38">
      <c r="A877" s="721" t="s">
        <v>1852</v>
      </c>
      <c r="B877" s="722">
        <v>14</v>
      </c>
      <c r="C877" s="722">
        <v>1410</v>
      </c>
      <c r="D877" s="722">
        <v>141025</v>
      </c>
      <c r="E877" s="721">
        <v>1410259204</v>
      </c>
      <c r="F877" s="721" t="s">
        <v>753</v>
      </c>
      <c r="G877" s="1127">
        <v>280992000</v>
      </c>
      <c r="H877" s="1128">
        <v>0</v>
      </c>
      <c r="I877" s="1128">
        <v>280992000</v>
      </c>
      <c r="J877" s="1128">
        <v>0</v>
      </c>
      <c r="K877" s="1128">
        <v>0</v>
      </c>
      <c r="L877" s="1128">
        <v>0</v>
      </c>
      <c r="M877" s="1128">
        <v>0</v>
      </c>
      <c r="N877" s="1129">
        <v>0</v>
      </c>
      <c r="O877" s="1128">
        <v>0</v>
      </c>
      <c r="P877" s="1127">
        <v>0</v>
      </c>
      <c r="Q877" s="1127">
        <v>0</v>
      </c>
      <c r="R877" s="1127">
        <v>0</v>
      </c>
      <c r="S877" s="1127">
        <v>0</v>
      </c>
      <c r="T877" s="1130">
        <v>0</v>
      </c>
      <c r="U877" s="1130">
        <v>0</v>
      </c>
      <c r="V877" s="1130">
        <v>0</v>
      </c>
      <c r="W877" s="1127">
        <v>0</v>
      </c>
      <c r="X877" s="1130">
        <v>0</v>
      </c>
      <c r="Y877" s="735">
        <v>0</v>
      </c>
      <c r="Z877" s="1131">
        <v>0</v>
      </c>
      <c r="AA877" s="1131">
        <v>0</v>
      </c>
      <c r="AB877" s="1131">
        <v>0</v>
      </c>
      <c r="AC877" s="1131">
        <v>0</v>
      </c>
      <c r="AD877" s="1131">
        <v>0</v>
      </c>
      <c r="AE877" s="1131">
        <v>0</v>
      </c>
      <c r="AF877" s="126"/>
      <c r="AG877" s="126"/>
      <c r="AH877" s="126"/>
      <c r="AI877" s="126"/>
      <c r="AJ877" s="126"/>
      <c r="AK877" s="126"/>
      <c r="AL877" s="126">
        <v>877</v>
      </c>
    </row>
    <row r="878" spans="1:38">
      <c r="A878" s="721" t="s">
        <v>1852</v>
      </c>
      <c r="B878" s="722">
        <v>14</v>
      </c>
      <c r="C878" s="722">
        <v>1410</v>
      </c>
      <c r="D878" s="722">
        <v>141025</v>
      </c>
      <c r="E878" s="721">
        <v>1410259205</v>
      </c>
      <c r="F878" s="721" t="s">
        <v>750</v>
      </c>
      <c r="G878" s="1127">
        <v>101516598152</v>
      </c>
      <c r="H878" s="1128">
        <v>0</v>
      </c>
      <c r="I878" s="1128">
        <v>101516598151.55</v>
      </c>
      <c r="J878" s="1128">
        <v>-0.4499969482421875</v>
      </c>
      <c r="K878" s="1128">
        <v>0</v>
      </c>
      <c r="L878" s="1128">
        <v>0</v>
      </c>
      <c r="M878" s="1128">
        <v>-0.4499969482421875</v>
      </c>
      <c r="N878" s="1129">
        <v>0</v>
      </c>
      <c r="O878" s="1128">
        <v>-0.4499969482421875</v>
      </c>
      <c r="P878" s="1127">
        <v>-0.16649887084960938</v>
      </c>
      <c r="Q878" s="1127">
        <v>0</v>
      </c>
      <c r="R878" s="1127">
        <v>0</v>
      </c>
      <c r="S878" s="1127">
        <v>0</v>
      </c>
      <c r="T878" s="1130">
        <v>0</v>
      </c>
      <c r="U878" s="1130">
        <v>0</v>
      </c>
      <c r="V878" s="1130">
        <v>0</v>
      </c>
      <c r="W878" s="1127">
        <v>0</v>
      </c>
      <c r="X878" s="1130">
        <v>-0.16649887084960938</v>
      </c>
      <c r="Y878" s="735">
        <v>0.37</v>
      </c>
      <c r="Z878" s="1131">
        <v>0</v>
      </c>
      <c r="AA878" s="1131">
        <v>-0.16649887084960938</v>
      </c>
      <c r="AB878" s="1131">
        <v>0</v>
      </c>
      <c r="AC878" s="1131">
        <v>-0.14799774169921875</v>
      </c>
      <c r="AD878" s="1131">
        <v>0</v>
      </c>
      <c r="AE878" s="1131">
        <v>-1.8501129150390622E-2</v>
      </c>
      <c r="AF878" s="126"/>
      <c r="AG878" s="126"/>
      <c r="AH878" s="126"/>
      <c r="AI878" s="126"/>
      <c r="AJ878" s="126"/>
      <c r="AK878" s="126"/>
      <c r="AL878" s="126">
        <v>878</v>
      </c>
    </row>
    <row r="879" spans="1:38">
      <c r="A879" s="721" t="s">
        <v>1852</v>
      </c>
      <c r="B879" s="722">
        <v>14</v>
      </c>
      <c r="C879" s="722">
        <v>1410</v>
      </c>
      <c r="D879" s="722">
        <v>141025</v>
      </c>
      <c r="E879" s="721">
        <v>1410259207</v>
      </c>
      <c r="F879" s="721" t="s">
        <v>754</v>
      </c>
      <c r="G879" s="1127">
        <v>208636560</v>
      </c>
      <c r="H879" s="1128">
        <v>0</v>
      </c>
      <c r="I879" s="1128">
        <v>208636560</v>
      </c>
      <c r="J879" s="1128">
        <v>0</v>
      </c>
      <c r="K879" s="1128">
        <v>0</v>
      </c>
      <c r="L879" s="1128">
        <v>0</v>
      </c>
      <c r="M879" s="1128">
        <v>0</v>
      </c>
      <c r="N879" s="1129">
        <v>0</v>
      </c>
      <c r="O879" s="1128">
        <v>0</v>
      </c>
      <c r="P879" s="1127">
        <v>0</v>
      </c>
      <c r="Q879" s="1127">
        <v>0</v>
      </c>
      <c r="R879" s="1127">
        <v>0</v>
      </c>
      <c r="S879" s="1127">
        <v>0</v>
      </c>
      <c r="T879" s="1130">
        <v>0</v>
      </c>
      <c r="U879" s="1130">
        <v>0</v>
      </c>
      <c r="V879" s="1130">
        <v>0</v>
      </c>
      <c r="W879" s="1127">
        <v>0</v>
      </c>
      <c r="X879" s="1130">
        <v>0</v>
      </c>
      <c r="Y879" s="735">
        <v>0</v>
      </c>
      <c r="Z879" s="1131">
        <v>0</v>
      </c>
      <c r="AA879" s="1131">
        <v>0</v>
      </c>
      <c r="AB879" s="1131">
        <v>0</v>
      </c>
      <c r="AC879" s="1131">
        <v>0</v>
      </c>
      <c r="AD879" s="1131">
        <v>0</v>
      </c>
      <c r="AE879" s="1131">
        <v>0</v>
      </c>
      <c r="AF879" s="126"/>
      <c r="AG879" s="126"/>
      <c r="AH879" s="126"/>
      <c r="AI879" s="126"/>
      <c r="AJ879" s="126"/>
      <c r="AK879" s="126"/>
      <c r="AL879" s="126">
        <v>879</v>
      </c>
    </row>
    <row r="880" spans="1:38">
      <c r="A880" s="721" t="s">
        <v>1852</v>
      </c>
      <c r="B880" s="722">
        <v>14</v>
      </c>
      <c r="C880" s="722">
        <v>1410</v>
      </c>
      <c r="D880" s="722">
        <v>141025</v>
      </c>
      <c r="E880" s="721">
        <v>1410259208</v>
      </c>
      <c r="F880" s="721" t="s">
        <v>755</v>
      </c>
      <c r="G880" s="1127">
        <v>1807205668</v>
      </c>
      <c r="H880" s="1128">
        <v>0</v>
      </c>
      <c r="I880" s="1128">
        <v>1807205667.8399999</v>
      </c>
      <c r="J880" s="1128">
        <v>-0.16000008583068848</v>
      </c>
      <c r="K880" s="1128">
        <v>0</v>
      </c>
      <c r="L880" s="1128">
        <v>0</v>
      </c>
      <c r="M880" s="1128">
        <v>-0.16000008583068848</v>
      </c>
      <c r="N880" s="1129">
        <v>0</v>
      </c>
      <c r="O880" s="1128">
        <v>-0.16000008583068848</v>
      </c>
      <c r="P880" s="1127">
        <v>-5.9200031757354735E-2</v>
      </c>
      <c r="Q880" s="1127">
        <v>0</v>
      </c>
      <c r="R880" s="1127">
        <v>0</v>
      </c>
      <c r="S880" s="1127">
        <v>0</v>
      </c>
      <c r="T880" s="1130">
        <v>0</v>
      </c>
      <c r="U880" s="1130">
        <v>0</v>
      </c>
      <c r="V880" s="1130">
        <v>0</v>
      </c>
      <c r="W880" s="1127">
        <v>0</v>
      </c>
      <c r="X880" s="1130">
        <v>-5.9200031757354735E-2</v>
      </c>
      <c r="Y880" s="735">
        <v>0.37</v>
      </c>
      <c r="Z880" s="1131">
        <v>0</v>
      </c>
      <c r="AA880" s="1131">
        <v>-5.9200031757354735E-2</v>
      </c>
      <c r="AB880" s="1131">
        <v>0</v>
      </c>
      <c r="AC880" s="1131">
        <v>-0.14800003528594971</v>
      </c>
      <c r="AD880" s="1131">
        <v>0</v>
      </c>
      <c r="AE880" s="1131">
        <v>8.8800003528594976E-2</v>
      </c>
      <c r="AF880" s="126"/>
      <c r="AG880" s="126"/>
      <c r="AH880" s="126"/>
      <c r="AI880" s="126"/>
      <c r="AJ880" s="126"/>
      <c r="AK880" s="126"/>
      <c r="AL880" s="126">
        <v>880</v>
      </c>
    </row>
    <row r="881" spans="1:38">
      <c r="A881" s="721" t="s">
        <v>1852</v>
      </c>
      <c r="B881" s="722">
        <v>14</v>
      </c>
      <c r="C881" s="722">
        <v>1410</v>
      </c>
      <c r="D881" s="722">
        <v>141025</v>
      </c>
      <c r="E881" s="721">
        <v>1410259404</v>
      </c>
      <c r="F881" s="721" t="s">
        <v>3393</v>
      </c>
      <c r="G881" s="1127">
        <v>204822506</v>
      </c>
      <c r="H881" s="1128">
        <v>0</v>
      </c>
      <c r="I881" s="1128">
        <v>204822506</v>
      </c>
      <c r="J881" s="1128">
        <v>0</v>
      </c>
      <c r="K881" s="1128">
        <v>0</v>
      </c>
      <c r="L881" s="1128">
        <v>0</v>
      </c>
      <c r="M881" s="1128">
        <v>0</v>
      </c>
      <c r="N881" s="1129">
        <v>0</v>
      </c>
      <c r="O881" s="1128">
        <v>0</v>
      </c>
      <c r="P881" s="1127">
        <v>0</v>
      </c>
      <c r="Q881" s="1127">
        <v>0</v>
      </c>
      <c r="R881" s="1127">
        <v>0</v>
      </c>
      <c r="S881" s="1127">
        <v>0</v>
      </c>
      <c r="T881" s="1130">
        <v>0</v>
      </c>
      <c r="U881" s="1130">
        <v>0</v>
      </c>
      <c r="V881" s="1130">
        <v>0</v>
      </c>
      <c r="W881" s="1127">
        <v>0</v>
      </c>
      <c r="X881" s="1130">
        <v>0</v>
      </c>
      <c r="Y881" s="735">
        <v>0</v>
      </c>
      <c r="Z881" s="1131">
        <v>0</v>
      </c>
      <c r="AA881" s="1131">
        <v>0</v>
      </c>
      <c r="AB881" s="1131">
        <v>0</v>
      </c>
      <c r="AC881" s="1131">
        <v>0</v>
      </c>
      <c r="AD881" s="1131">
        <v>0</v>
      </c>
      <c r="AE881" s="1131">
        <v>0</v>
      </c>
      <c r="AF881" s="126"/>
      <c r="AG881" s="126"/>
      <c r="AH881" s="126"/>
      <c r="AI881" s="126"/>
      <c r="AJ881" s="126"/>
      <c r="AK881" s="126"/>
      <c r="AL881" s="126">
        <v>881</v>
      </c>
    </row>
    <row r="882" spans="1:38">
      <c r="A882" s="721" t="s">
        <v>1852</v>
      </c>
      <c r="B882" s="722">
        <v>14</v>
      </c>
      <c r="C882" s="722">
        <v>1410</v>
      </c>
      <c r="D882" s="722">
        <v>141025</v>
      </c>
      <c r="E882" s="721">
        <v>1410259406</v>
      </c>
      <c r="F882" s="721" t="s">
        <v>3394</v>
      </c>
      <c r="G882" s="1127">
        <v>294521588</v>
      </c>
      <c r="H882" s="1128">
        <v>0</v>
      </c>
      <c r="I882" s="1128">
        <v>294521588</v>
      </c>
      <c r="J882" s="1128">
        <v>0</v>
      </c>
      <c r="K882" s="1128">
        <v>0</v>
      </c>
      <c r="L882" s="1128">
        <v>0</v>
      </c>
      <c r="M882" s="1128">
        <v>0</v>
      </c>
      <c r="N882" s="1129">
        <v>0</v>
      </c>
      <c r="O882" s="1128">
        <v>0</v>
      </c>
      <c r="P882" s="1127">
        <v>0</v>
      </c>
      <c r="Q882" s="1127">
        <v>0</v>
      </c>
      <c r="R882" s="1127">
        <v>0</v>
      </c>
      <c r="S882" s="1127">
        <v>0</v>
      </c>
      <c r="T882" s="1130">
        <v>0</v>
      </c>
      <c r="U882" s="1130">
        <v>0</v>
      </c>
      <c r="V882" s="1130">
        <v>0</v>
      </c>
      <c r="W882" s="1127">
        <v>0</v>
      </c>
      <c r="X882" s="1130">
        <v>0</v>
      </c>
      <c r="Y882" s="735">
        <v>0</v>
      </c>
      <c r="Z882" s="1131">
        <v>0</v>
      </c>
      <c r="AA882" s="1131">
        <v>0</v>
      </c>
      <c r="AB882" s="1131">
        <v>0</v>
      </c>
      <c r="AC882" s="1131">
        <v>0</v>
      </c>
      <c r="AD882" s="1131">
        <v>0</v>
      </c>
      <c r="AE882" s="1131">
        <v>0</v>
      </c>
      <c r="AF882" s="126"/>
      <c r="AG882" s="126"/>
      <c r="AH882" s="126"/>
      <c r="AI882" s="126"/>
      <c r="AJ882" s="126"/>
      <c r="AK882" s="126"/>
      <c r="AL882" s="126">
        <v>882</v>
      </c>
    </row>
    <row r="883" spans="1:38">
      <c r="A883" s="721" t="s">
        <v>1852</v>
      </c>
      <c r="B883" s="722">
        <v>14</v>
      </c>
      <c r="C883" s="722">
        <v>1410</v>
      </c>
      <c r="D883" s="722">
        <v>141025</v>
      </c>
      <c r="E883" s="721">
        <v>1410259410</v>
      </c>
      <c r="F883" s="721" t="s">
        <v>3395</v>
      </c>
      <c r="G883" s="1127">
        <v>-10722418</v>
      </c>
      <c r="H883" s="1128">
        <v>0</v>
      </c>
      <c r="I883" s="1128">
        <v>-10722418</v>
      </c>
      <c r="J883" s="1128">
        <v>0</v>
      </c>
      <c r="K883" s="1128">
        <v>0</v>
      </c>
      <c r="L883" s="1128">
        <v>0</v>
      </c>
      <c r="M883" s="1128">
        <v>0</v>
      </c>
      <c r="N883" s="1129">
        <v>0</v>
      </c>
      <c r="O883" s="1128">
        <v>0</v>
      </c>
      <c r="P883" s="1127">
        <v>0</v>
      </c>
      <c r="Q883" s="1127">
        <v>0</v>
      </c>
      <c r="R883" s="1127">
        <v>0</v>
      </c>
      <c r="S883" s="1127">
        <v>0</v>
      </c>
      <c r="T883" s="1130">
        <v>0</v>
      </c>
      <c r="U883" s="1130">
        <v>0</v>
      </c>
      <c r="V883" s="1130">
        <v>0</v>
      </c>
      <c r="W883" s="1127">
        <v>0</v>
      </c>
      <c r="X883" s="1130">
        <v>0</v>
      </c>
      <c r="Y883" s="735">
        <v>0</v>
      </c>
      <c r="Z883" s="1131">
        <v>0</v>
      </c>
      <c r="AA883" s="1131">
        <v>0</v>
      </c>
      <c r="AB883" s="1131">
        <v>0</v>
      </c>
      <c r="AC883" s="1131">
        <v>0</v>
      </c>
      <c r="AD883" s="1131">
        <v>0</v>
      </c>
      <c r="AE883" s="1131">
        <v>0</v>
      </c>
      <c r="AF883" s="126"/>
      <c r="AG883" s="126"/>
      <c r="AH883" s="126"/>
      <c r="AI883" s="126"/>
      <c r="AJ883" s="126"/>
      <c r="AK883" s="126"/>
      <c r="AL883" s="126">
        <v>883</v>
      </c>
    </row>
    <row r="884" spans="1:38">
      <c r="A884" s="721" t="s">
        <v>1852</v>
      </c>
      <c r="B884" s="722">
        <v>14</v>
      </c>
      <c r="C884" s="722">
        <v>1410</v>
      </c>
      <c r="D884" s="722">
        <v>141025</v>
      </c>
      <c r="E884" s="721">
        <v>1410259414</v>
      </c>
      <c r="F884" s="721" t="s">
        <v>3395</v>
      </c>
      <c r="G884" s="1127">
        <v>10722418</v>
      </c>
      <c r="H884" s="1128">
        <v>0</v>
      </c>
      <c r="I884" s="1128">
        <v>10722418</v>
      </c>
      <c r="J884" s="1128">
        <v>0</v>
      </c>
      <c r="K884" s="1128">
        <v>0</v>
      </c>
      <c r="L884" s="1128">
        <v>0</v>
      </c>
      <c r="M884" s="1128">
        <v>0</v>
      </c>
      <c r="N884" s="1129">
        <v>0</v>
      </c>
      <c r="O884" s="1128">
        <v>0</v>
      </c>
      <c r="P884" s="1127">
        <v>0</v>
      </c>
      <c r="Q884" s="1127">
        <v>0</v>
      </c>
      <c r="R884" s="1127">
        <v>0</v>
      </c>
      <c r="S884" s="1127">
        <v>0</v>
      </c>
      <c r="T884" s="1130">
        <v>0</v>
      </c>
      <c r="U884" s="1130">
        <v>0</v>
      </c>
      <c r="V884" s="1130">
        <v>0</v>
      </c>
      <c r="W884" s="1127">
        <v>0</v>
      </c>
      <c r="X884" s="1130">
        <v>0</v>
      </c>
      <c r="Y884" s="735">
        <v>0</v>
      </c>
      <c r="Z884" s="1131">
        <v>0</v>
      </c>
      <c r="AA884" s="1131">
        <v>0</v>
      </c>
      <c r="AB884" s="1131">
        <v>0</v>
      </c>
      <c r="AC884" s="1131">
        <v>0</v>
      </c>
      <c r="AD884" s="1131">
        <v>0</v>
      </c>
      <c r="AE884" s="1131">
        <v>0</v>
      </c>
      <c r="AF884" s="126"/>
      <c r="AG884" s="126"/>
      <c r="AH884" s="126"/>
      <c r="AI884" s="126"/>
      <c r="AJ884" s="126"/>
      <c r="AK884" s="126"/>
      <c r="AL884" s="126">
        <v>884</v>
      </c>
    </row>
    <row r="885" spans="1:38">
      <c r="A885" s="721" t="s">
        <v>1891</v>
      </c>
      <c r="B885" s="722">
        <v>14</v>
      </c>
      <c r="C885" s="722">
        <v>1410</v>
      </c>
      <c r="D885" s="722">
        <v>141025</v>
      </c>
      <c r="E885" s="721">
        <v>1410259504</v>
      </c>
      <c r="F885" s="721" t="s">
        <v>1914</v>
      </c>
      <c r="G885" s="1127">
        <v>0</v>
      </c>
      <c r="H885" s="1128">
        <v>0</v>
      </c>
      <c r="I885" s="1128">
        <v>0</v>
      </c>
      <c r="J885" s="1128">
        <v>0</v>
      </c>
      <c r="K885" s="1128">
        <v>0</v>
      </c>
      <c r="L885" s="1128">
        <v>0</v>
      </c>
      <c r="M885" s="1128">
        <v>0</v>
      </c>
      <c r="N885" s="1129">
        <v>0</v>
      </c>
      <c r="O885" s="1128">
        <v>0</v>
      </c>
      <c r="P885" s="1127">
        <v>0</v>
      </c>
      <c r="Q885" s="1127">
        <v>0</v>
      </c>
      <c r="R885" s="1127">
        <v>0</v>
      </c>
      <c r="S885" s="1127">
        <v>0</v>
      </c>
      <c r="T885" s="1130">
        <v>0</v>
      </c>
      <c r="U885" s="1130">
        <v>0</v>
      </c>
      <c r="V885" s="1130">
        <v>0</v>
      </c>
      <c r="W885" s="1127">
        <v>0</v>
      </c>
      <c r="X885" s="1130">
        <v>0</v>
      </c>
      <c r="Y885" s="735">
        <v>0</v>
      </c>
      <c r="Z885" s="1131">
        <v>0</v>
      </c>
      <c r="AA885" s="1131">
        <v>0</v>
      </c>
      <c r="AB885" s="1131">
        <v>0</v>
      </c>
      <c r="AC885" s="1131">
        <v>0</v>
      </c>
      <c r="AD885" s="1131">
        <v>0</v>
      </c>
      <c r="AE885" s="1131">
        <v>0</v>
      </c>
      <c r="AF885" s="126"/>
      <c r="AG885" s="126"/>
      <c r="AH885" s="126"/>
      <c r="AI885" s="126"/>
      <c r="AJ885" s="126"/>
      <c r="AK885" s="126"/>
      <c r="AL885" s="126">
        <v>885</v>
      </c>
    </row>
    <row r="886" spans="1:38">
      <c r="A886" s="721" t="s">
        <v>1891</v>
      </c>
      <c r="B886" s="722">
        <v>14</v>
      </c>
      <c r="C886" s="722">
        <v>1410</v>
      </c>
      <c r="D886" s="722">
        <v>141025</v>
      </c>
      <c r="E886" s="721">
        <v>1410259505</v>
      </c>
      <c r="F886" s="721" t="s">
        <v>1915</v>
      </c>
      <c r="G886" s="1127">
        <v>0</v>
      </c>
      <c r="H886" s="1128">
        <v>0</v>
      </c>
      <c r="I886" s="1128">
        <v>0</v>
      </c>
      <c r="J886" s="1128">
        <v>0</v>
      </c>
      <c r="K886" s="1128">
        <v>0</v>
      </c>
      <c r="L886" s="1128">
        <v>0</v>
      </c>
      <c r="M886" s="1128">
        <v>0</v>
      </c>
      <c r="N886" s="1129">
        <v>0</v>
      </c>
      <c r="O886" s="1128">
        <v>0</v>
      </c>
      <c r="P886" s="1127">
        <v>0</v>
      </c>
      <c r="Q886" s="1127">
        <v>0</v>
      </c>
      <c r="R886" s="1127">
        <v>0</v>
      </c>
      <c r="S886" s="1127">
        <v>0</v>
      </c>
      <c r="T886" s="1130">
        <v>0</v>
      </c>
      <c r="U886" s="1130">
        <v>0</v>
      </c>
      <c r="V886" s="1130">
        <v>0</v>
      </c>
      <c r="W886" s="1127">
        <v>0</v>
      </c>
      <c r="X886" s="1130">
        <v>0</v>
      </c>
      <c r="Y886" s="735">
        <v>0</v>
      </c>
      <c r="Z886" s="1131">
        <v>0</v>
      </c>
      <c r="AA886" s="1131">
        <v>0</v>
      </c>
      <c r="AB886" s="1131">
        <v>0</v>
      </c>
      <c r="AC886" s="1131">
        <v>0</v>
      </c>
      <c r="AD886" s="1131">
        <v>0</v>
      </c>
      <c r="AE886" s="1131">
        <v>0</v>
      </c>
      <c r="AF886" s="126"/>
      <c r="AG886" s="126"/>
      <c r="AH886" s="126"/>
      <c r="AI886" s="126"/>
      <c r="AJ886" s="126"/>
      <c r="AK886" s="126"/>
      <c r="AL886" s="126">
        <v>886</v>
      </c>
    </row>
    <row r="887" spans="1:38">
      <c r="A887" s="721" t="s">
        <v>1852</v>
      </c>
      <c r="B887" s="722">
        <v>14</v>
      </c>
      <c r="C887" s="722">
        <v>1410</v>
      </c>
      <c r="D887" s="722">
        <v>141025</v>
      </c>
      <c r="E887" s="721">
        <v>1410259542</v>
      </c>
      <c r="F887" s="721" t="s">
        <v>4109</v>
      </c>
      <c r="G887" s="1127">
        <v>0</v>
      </c>
      <c r="H887" s="1128">
        <v>0</v>
      </c>
      <c r="I887" s="1128">
        <v>0</v>
      </c>
      <c r="J887" s="1128">
        <v>0</v>
      </c>
      <c r="K887" s="1128">
        <v>0</v>
      </c>
      <c r="L887" s="1128">
        <v>0</v>
      </c>
      <c r="M887" s="1128">
        <v>0</v>
      </c>
      <c r="N887" s="1129">
        <v>0</v>
      </c>
      <c r="O887" s="1128">
        <v>0</v>
      </c>
      <c r="P887" s="1127">
        <v>0</v>
      </c>
      <c r="Q887" s="1127">
        <v>0</v>
      </c>
      <c r="R887" s="1127">
        <v>0</v>
      </c>
      <c r="S887" s="1127">
        <v>0</v>
      </c>
      <c r="T887" s="1130">
        <v>0</v>
      </c>
      <c r="U887" s="1130">
        <v>0</v>
      </c>
      <c r="V887" s="1130">
        <v>0</v>
      </c>
      <c r="W887" s="1127">
        <v>0</v>
      </c>
      <c r="X887" s="1130">
        <v>0</v>
      </c>
      <c r="Y887" s="735">
        <v>0</v>
      </c>
      <c r="Z887" s="1131">
        <v>0</v>
      </c>
      <c r="AA887" s="1131">
        <v>0</v>
      </c>
      <c r="AB887" s="1131">
        <v>0</v>
      </c>
      <c r="AC887" s="1131">
        <v>0</v>
      </c>
      <c r="AD887" s="1131">
        <v>0</v>
      </c>
      <c r="AE887" s="1131">
        <v>0</v>
      </c>
      <c r="AF887" s="126"/>
      <c r="AG887" s="126"/>
      <c r="AH887" s="126"/>
      <c r="AI887" s="126"/>
      <c r="AJ887" s="126"/>
      <c r="AK887" s="126"/>
      <c r="AL887" s="126">
        <v>887</v>
      </c>
    </row>
    <row r="888" spans="1:38">
      <c r="A888" s="721" t="s">
        <v>1852</v>
      </c>
      <c r="B888" s="722">
        <v>14</v>
      </c>
      <c r="C888" s="722">
        <v>1410</v>
      </c>
      <c r="D888" s="722">
        <v>141025</v>
      </c>
      <c r="E888" s="721">
        <v>1410259601</v>
      </c>
      <c r="F888" s="721" t="s">
        <v>749</v>
      </c>
      <c r="G888" s="1127">
        <v>1686034844</v>
      </c>
      <c r="H888" s="1128">
        <v>0</v>
      </c>
      <c r="I888" s="1128">
        <v>1686034844.46</v>
      </c>
      <c r="J888" s="1128">
        <v>0.46000003814697266</v>
      </c>
      <c r="K888" s="1128">
        <v>0</v>
      </c>
      <c r="L888" s="1128">
        <v>0.46000003814697266</v>
      </c>
      <c r="M888" s="1128">
        <v>0</v>
      </c>
      <c r="N888" s="1129">
        <v>0</v>
      </c>
      <c r="O888" s="1128">
        <v>0.46000003814697266</v>
      </c>
      <c r="P888" s="1127">
        <v>0.17020001411437988</v>
      </c>
      <c r="Q888" s="1127">
        <v>0</v>
      </c>
      <c r="R888" s="1127">
        <v>0</v>
      </c>
      <c r="S888" s="1127">
        <v>0</v>
      </c>
      <c r="T888" s="1130">
        <v>0</v>
      </c>
      <c r="U888" s="1130">
        <v>0</v>
      </c>
      <c r="V888" s="1130">
        <v>0</v>
      </c>
      <c r="W888" s="1127">
        <v>0</v>
      </c>
      <c r="X888" s="1130">
        <v>0.17020001411437988</v>
      </c>
      <c r="Y888" s="735">
        <v>0.37</v>
      </c>
      <c r="Z888" s="1131">
        <v>0.17020001411437988</v>
      </c>
      <c r="AA888" s="1131">
        <v>0</v>
      </c>
      <c r="AB888" s="1131">
        <v>9.6199996471405022E-2</v>
      </c>
      <c r="AC888" s="1131">
        <v>0</v>
      </c>
      <c r="AD888" s="1131">
        <v>7.4000017642974855E-2</v>
      </c>
      <c r="AE888" s="1131">
        <v>0</v>
      </c>
      <c r="AF888" s="126"/>
      <c r="AG888" s="126"/>
      <c r="AH888" s="126"/>
      <c r="AI888" s="126"/>
      <c r="AJ888" s="126"/>
      <c r="AK888" s="126"/>
      <c r="AL888" s="126">
        <v>888</v>
      </c>
    </row>
    <row r="889" spans="1:38">
      <c r="A889" s="721" t="s">
        <v>1891</v>
      </c>
      <c r="B889" s="722">
        <v>14</v>
      </c>
      <c r="C889" s="722">
        <v>1410</v>
      </c>
      <c r="D889" s="722">
        <v>141025</v>
      </c>
      <c r="E889" s="721">
        <v>1410259602</v>
      </c>
      <c r="F889" s="721" t="s">
        <v>756</v>
      </c>
      <c r="G889" s="1127">
        <v>199590518</v>
      </c>
      <c r="H889" s="1128">
        <v>0</v>
      </c>
      <c r="I889" s="1128">
        <v>199590517.59</v>
      </c>
      <c r="J889" s="1128">
        <v>-0.40999999642372131</v>
      </c>
      <c r="K889" s="1128">
        <v>0</v>
      </c>
      <c r="L889" s="1128">
        <v>0</v>
      </c>
      <c r="M889" s="1128">
        <v>-0.40999999642372131</v>
      </c>
      <c r="N889" s="1129">
        <v>0</v>
      </c>
      <c r="O889" s="1128">
        <v>-0.40999999642372131</v>
      </c>
      <c r="P889" s="1127">
        <v>-0.15169999867677689</v>
      </c>
      <c r="Q889" s="1127">
        <v>0</v>
      </c>
      <c r="R889" s="1127">
        <v>0</v>
      </c>
      <c r="S889" s="1127">
        <v>0</v>
      </c>
      <c r="T889" s="1130">
        <v>0</v>
      </c>
      <c r="U889" s="1130">
        <v>0</v>
      </c>
      <c r="V889" s="1130">
        <v>0</v>
      </c>
      <c r="W889" s="1127">
        <v>0</v>
      </c>
      <c r="X889" s="1130">
        <v>-0.15169999867677689</v>
      </c>
      <c r="Y889" s="735">
        <v>0.37</v>
      </c>
      <c r="Z889" s="1131">
        <v>0</v>
      </c>
      <c r="AA889" s="1131">
        <v>-0.15169999867677689</v>
      </c>
      <c r="AB889" s="1131">
        <v>0.11470000088214874</v>
      </c>
      <c r="AC889" s="1131">
        <v>0</v>
      </c>
      <c r="AD889" s="1131">
        <v>-0.11470000088214874</v>
      </c>
      <c r="AE889" s="1131">
        <v>-0.15169999867677689</v>
      </c>
      <c r="AF889" s="126"/>
      <c r="AG889" s="126"/>
      <c r="AH889" s="126"/>
      <c r="AI889" s="126"/>
      <c r="AJ889" s="126"/>
      <c r="AK889" s="126"/>
      <c r="AL889" s="126">
        <v>889</v>
      </c>
    </row>
    <row r="890" spans="1:38">
      <c r="A890" s="721" t="s">
        <v>1852</v>
      </c>
      <c r="B890" s="722">
        <v>14</v>
      </c>
      <c r="C890" s="722">
        <v>1410</v>
      </c>
      <c r="D890" s="722">
        <v>141025</v>
      </c>
      <c r="E890" s="721">
        <v>1410259603</v>
      </c>
      <c r="F890" s="721" t="s">
        <v>750</v>
      </c>
      <c r="G890" s="1127">
        <v>1138950321</v>
      </c>
      <c r="H890" s="1128">
        <v>0</v>
      </c>
      <c r="I890" s="1128">
        <v>1138950321.4300001</v>
      </c>
      <c r="J890" s="1128">
        <v>0.43000006675720215</v>
      </c>
      <c r="K890" s="1128">
        <v>0</v>
      </c>
      <c r="L890" s="1128">
        <v>0.43000006675720215</v>
      </c>
      <c r="M890" s="1128">
        <v>0</v>
      </c>
      <c r="N890" s="1129">
        <v>0</v>
      </c>
      <c r="O890" s="1128">
        <v>0.43000006675720215</v>
      </c>
      <c r="P890" s="1127">
        <v>0.15910002470016479</v>
      </c>
      <c r="Q890" s="1127">
        <v>0</v>
      </c>
      <c r="R890" s="1127">
        <v>0</v>
      </c>
      <c r="S890" s="1127">
        <v>0</v>
      </c>
      <c r="T890" s="1130">
        <v>0</v>
      </c>
      <c r="U890" s="1130">
        <v>0</v>
      </c>
      <c r="V890" s="1130">
        <v>0</v>
      </c>
      <c r="W890" s="1127">
        <v>0</v>
      </c>
      <c r="X890" s="1130">
        <v>0.15910002470016479</v>
      </c>
      <c r="Y890" s="735">
        <v>0.37</v>
      </c>
      <c r="Z890" s="1131">
        <v>0.15910002470016479</v>
      </c>
      <c r="AA890" s="1131">
        <v>0</v>
      </c>
      <c r="AB890" s="1131">
        <v>0</v>
      </c>
      <c r="AC890" s="1131">
        <v>-5.9200031757354735E-2</v>
      </c>
      <c r="AD890" s="1131">
        <v>0.15910002470016479</v>
      </c>
      <c r="AE890" s="1131">
        <v>5.9200031757354735E-2</v>
      </c>
      <c r="AF890" s="126"/>
      <c r="AG890" s="126"/>
      <c r="AH890" s="126"/>
      <c r="AI890" s="126"/>
      <c r="AJ890" s="126"/>
      <c r="AK890" s="126"/>
      <c r="AL890" s="126">
        <v>890</v>
      </c>
    </row>
    <row r="891" spans="1:38">
      <c r="A891" s="721" t="s">
        <v>1891</v>
      </c>
      <c r="B891" s="722">
        <v>14</v>
      </c>
      <c r="C891" s="722">
        <v>1410</v>
      </c>
      <c r="D891" s="722">
        <v>141025</v>
      </c>
      <c r="E891" s="721">
        <v>1410259701</v>
      </c>
      <c r="F891" s="721" t="s">
        <v>757</v>
      </c>
      <c r="G891" s="1127">
        <v>59458739090</v>
      </c>
      <c r="H891" s="1128">
        <v>0</v>
      </c>
      <c r="I891" s="1128">
        <v>59458739089.919998</v>
      </c>
      <c r="J891" s="1128">
        <v>-8.00018310546875E-2</v>
      </c>
      <c r="K891" s="1128">
        <v>0</v>
      </c>
      <c r="L891" s="1128">
        <v>0</v>
      </c>
      <c r="M891" s="1128">
        <v>-8.00018310546875E-2</v>
      </c>
      <c r="N891" s="1129">
        <v>0</v>
      </c>
      <c r="O891" s="1128">
        <v>-8.00018310546875E-2</v>
      </c>
      <c r="P891" s="1127">
        <v>-2.9600677490234376E-2</v>
      </c>
      <c r="Q891" s="1127">
        <v>0</v>
      </c>
      <c r="R891" s="1127">
        <v>0</v>
      </c>
      <c r="S891" s="1127">
        <v>0</v>
      </c>
      <c r="T891" s="1130">
        <v>0</v>
      </c>
      <c r="U891" s="1130">
        <v>0</v>
      </c>
      <c r="V891" s="1130">
        <v>0</v>
      </c>
      <c r="W891" s="1127">
        <v>0</v>
      </c>
      <c r="X891" s="1130">
        <v>-2.9600677490234376E-2</v>
      </c>
      <c r="Y891" s="735">
        <v>0.37</v>
      </c>
      <c r="Z891" s="1131">
        <v>0</v>
      </c>
      <c r="AA891" s="1131">
        <v>-2.9600677490234376E-2</v>
      </c>
      <c r="AB891" s="1131">
        <v>0</v>
      </c>
      <c r="AC891" s="1131">
        <v>-2.9600677490234376E-2</v>
      </c>
      <c r="AD891" s="1131">
        <v>0</v>
      </c>
      <c r="AE891" s="1131">
        <v>0</v>
      </c>
      <c r="AF891" s="126"/>
      <c r="AG891" s="126"/>
      <c r="AH891" s="126"/>
      <c r="AI891" s="126"/>
      <c r="AJ891" s="126"/>
      <c r="AK891" s="126"/>
      <c r="AL891" s="126">
        <v>891</v>
      </c>
    </row>
    <row r="892" spans="1:38">
      <c r="A892" s="721" t="s">
        <v>1891</v>
      </c>
      <c r="B892" s="722">
        <v>14</v>
      </c>
      <c r="C892" s="722">
        <v>1410</v>
      </c>
      <c r="D892" s="722">
        <v>141025</v>
      </c>
      <c r="E892" s="721">
        <v>1410259702</v>
      </c>
      <c r="F892" s="721" t="s">
        <v>758</v>
      </c>
      <c r="G892" s="1127">
        <v>29899754679</v>
      </c>
      <c r="H892" s="1128">
        <v>0</v>
      </c>
      <c r="I892" s="1128">
        <v>29899754678.849998</v>
      </c>
      <c r="J892" s="1128">
        <v>-0.15000152587890625</v>
      </c>
      <c r="K892" s="1128">
        <v>0</v>
      </c>
      <c r="L892" s="1128">
        <v>0</v>
      </c>
      <c r="M892" s="1128">
        <v>-0.15000152587890625</v>
      </c>
      <c r="N892" s="1129">
        <v>0</v>
      </c>
      <c r="O892" s="1128">
        <v>-0.15000152587890625</v>
      </c>
      <c r="P892" s="1127">
        <v>-5.550056457519531E-2</v>
      </c>
      <c r="Q892" s="1127">
        <v>0</v>
      </c>
      <c r="R892" s="1127">
        <v>0</v>
      </c>
      <c r="S892" s="1127">
        <v>0</v>
      </c>
      <c r="T892" s="1130">
        <v>0</v>
      </c>
      <c r="U892" s="1130">
        <v>0</v>
      </c>
      <c r="V892" s="1130">
        <v>0</v>
      </c>
      <c r="W892" s="1127">
        <v>0</v>
      </c>
      <c r="X892" s="1130">
        <v>-5.550056457519531E-2</v>
      </c>
      <c r="Y892" s="735">
        <v>0.37</v>
      </c>
      <c r="Z892" s="1131">
        <v>0</v>
      </c>
      <c r="AA892" s="1131">
        <v>-5.550056457519531E-2</v>
      </c>
      <c r="AB892" s="1131">
        <v>0</v>
      </c>
      <c r="AC892" s="1131">
        <v>-5.550056457519531E-2</v>
      </c>
      <c r="AD892" s="1131">
        <v>0</v>
      </c>
      <c r="AE892" s="1131">
        <v>0</v>
      </c>
      <c r="AF892" s="126"/>
      <c r="AG892" s="126"/>
      <c r="AH892" s="126"/>
      <c r="AI892" s="126"/>
      <c r="AJ892" s="126"/>
      <c r="AK892" s="126"/>
      <c r="AL892" s="126">
        <v>892</v>
      </c>
    </row>
    <row r="893" spans="1:38">
      <c r="A893" s="721" t="s">
        <v>1891</v>
      </c>
      <c r="B893" s="722">
        <v>14</v>
      </c>
      <c r="C893" s="722">
        <v>1410</v>
      </c>
      <c r="D893" s="722">
        <v>141025</v>
      </c>
      <c r="E893" s="721">
        <v>1410259703</v>
      </c>
      <c r="F893" s="721" t="s">
        <v>759</v>
      </c>
      <c r="G893" s="1127">
        <v>148072872</v>
      </c>
      <c r="H893" s="1128">
        <v>0</v>
      </c>
      <c r="I893" s="1128">
        <v>148072872</v>
      </c>
      <c r="J893" s="1128">
        <v>0</v>
      </c>
      <c r="K893" s="1128">
        <v>0</v>
      </c>
      <c r="L893" s="1128">
        <v>0</v>
      </c>
      <c r="M893" s="1128">
        <v>0</v>
      </c>
      <c r="N893" s="1129">
        <v>0</v>
      </c>
      <c r="O893" s="1128">
        <v>0</v>
      </c>
      <c r="P893" s="1127">
        <v>0</v>
      </c>
      <c r="Q893" s="1127">
        <v>0</v>
      </c>
      <c r="R893" s="1127">
        <v>0</v>
      </c>
      <c r="S893" s="1127">
        <v>0</v>
      </c>
      <c r="T893" s="1130">
        <v>0</v>
      </c>
      <c r="U893" s="1130">
        <v>0</v>
      </c>
      <c r="V893" s="1130">
        <v>0</v>
      </c>
      <c r="W893" s="1127">
        <v>0</v>
      </c>
      <c r="X893" s="1130">
        <v>0</v>
      </c>
      <c r="Y893" s="735">
        <v>0</v>
      </c>
      <c r="Z893" s="1131">
        <v>0</v>
      </c>
      <c r="AA893" s="1131">
        <v>0</v>
      </c>
      <c r="AB893" s="1131">
        <v>0</v>
      </c>
      <c r="AC893" s="1131">
        <v>0</v>
      </c>
      <c r="AD893" s="1131">
        <v>0</v>
      </c>
      <c r="AE893" s="1131">
        <v>0</v>
      </c>
      <c r="AF893" s="126"/>
      <c r="AG893" s="126"/>
      <c r="AH893" s="126"/>
      <c r="AI893" s="126"/>
      <c r="AJ893" s="126"/>
      <c r="AK893" s="126"/>
      <c r="AL893" s="126">
        <v>893</v>
      </c>
    </row>
    <row r="894" spans="1:38">
      <c r="A894" s="721" t="s">
        <v>1891</v>
      </c>
      <c r="B894" s="722">
        <v>14</v>
      </c>
      <c r="C894" s="722">
        <v>1410</v>
      </c>
      <c r="D894" s="722">
        <v>141025</v>
      </c>
      <c r="E894" s="721">
        <v>1410259704</v>
      </c>
      <c r="F894" s="721" t="s">
        <v>760</v>
      </c>
      <c r="G894" s="1127">
        <v>1975821400</v>
      </c>
      <c r="H894" s="1128">
        <v>0</v>
      </c>
      <c r="I894" s="1128">
        <v>1975821400.27</v>
      </c>
      <c r="J894" s="1128">
        <v>0.26999998092651367</v>
      </c>
      <c r="K894" s="1128">
        <v>0</v>
      </c>
      <c r="L894" s="1128">
        <v>0.26999998092651367</v>
      </c>
      <c r="M894" s="1128">
        <v>0</v>
      </c>
      <c r="N894" s="1129">
        <v>0</v>
      </c>
      <c r="O894" s="1128">
        <v>0.26999998092651367</v>
      </c>
      <c r="P894" s="1127">
        <v>9.9899992942810059E-2</v>
      </c>
      <c r="Q894" s="1127">
        <v>0</v>
      </c>
      <c r="R894" s="1127">
        <v>0</v>
      </c>
      <c r="S894" s="1127">
        <v>0</v>
      </c>
      <c r="T894" s="1130">
        <v>0</v>
      </c>
      <c r="U894" s="1130">
        <v>0</v>
      </c>
      <c r="V894" s="1130">
        <v>0</v>
      </c>
      <c r="W894" s="1127">
        <v>0</v>
      </c>
      <c r="X894" s="1130">
        <v>9.9899992942810059E-2</v>
      </c>
      <c r="Y894" s="735">
        <v>0.37</v>
      </c>
      <c r="Z894" s="1131">
        <v>9.9899992942810059E-2</v>
      </c>
      <c r="AA894" s="1131">
        <v>0</v>
      </c>
      <c r="AB894" s="1131">
        <v>9.9899992942810059E-2</v>
      </c>
      <c r="AC894" s="1131">
        <v>0</v>
      </c>
      <c r="AD894" s="1131">
        <v>0</v>
      </c>
      <c r="AE894" s="1131">
        <v>0</v>
      </c>
      <c r="AF894" s="126"/>
      <c r="AG894" s="126"/>
      <c r="AH894" s="126"/>
      <c r="AI894" s="126"/>
      <c r="AJ894" s="126"/>
      <c r="AK894" s="126"/>
      <c r="AL894" s="126">
        <v>894</v>
      </c>
    </row>
    <row r="895" spans="1:38">
      <c r="A895" s="721" t="s">
        <v>1891</v>
      </c>
      <c r="B895" s="722">
        <v>14</v>
      </c>
      <c r="C895" s="722">
        <v>1410</v>
      </c>
      <c r="D895" s="722">
        <v>141025</v>
      </c>
      <c r="E895" s="721">
        <v>1410259705</v>
      </c>
      <c r="F895" s="721" t="s">
        <v>761</v>
      </c>
      <c r="G895" s="1127">
        <v>15760708315</v>
      </c>
      <c r="H895" s="1128">
        <v>0</v>
      </c>
      <c r="I895" s="1128">
        <v>15760708315</v>
      </c>
      <c r="J895" s="1128">
        <v>0</v>
      </c>
      <c r="K895" s="1128">
        <v>0</v>
      </c>
      <c r="L895" s="1128">
        <v>0</v>
      </c>
      <c r="M895" s="1128">
        <v>0</v>
      </c>
      <c r="N895" s="1129">
        <v>0</v>
      </c>
      <c r="O895" s="1128">
        <v>0</v>
      </c>
      <c r="P895" s="1127">
        <v>0</v>
      </c>
      <c r="Q895" s="1127">
        <v>0</v>
      </c>
      <c r="R895" s="1127">
        <v>0</v>
      </c>
      <c r="S895" s="1127">
        <v>0</v>
      </c>
      <c r="T895" s="1130">
        <v>0</v>
      </c>
      <c r="U895" s="1130">
        <v>0</v>
      </c>
      <c r="V895" s="1130">
        <v>0</v>
      </c>
      <c r="W895" s="1127">
        <v>0</v>
      </c>
      <c r="X895" s="1130">
        <v>0</v>
      </c>
      <c r="Y895" s="735">
        <v>0</v>
      </c>
      <c r="Z895" s="1131">
        <v>0</v>
      </c>
      <c r="AA895" s="1131">
        <v>0</v>
      </c>
      <c r="AB895" s="1131">
        <v>0</v>
      </c>
      <c r="AC895" s="1131">
        <v>-9389683.5099999998</v>
      </c>
      <c r="AD895" s="1131">
        <v>0</v>
      </c>
      <c r="AE895" s="1131">
        <v>9389683.5099999998</v>
      </c>
      <c r="AF895" s="126"/>
      <c r="AG895" s="126"/>
      <c r="AH895" s="126"/>
      <c r="AI895" s="126"/>
      <c r="AJ895" s="126"/>
      <c r="AK895" s="126"/>
      <c r="AL895" s="126">
        <v>895</v>
      </c>
    </row>
    <row r="896" spans="1:38">
      <c r="A896" s="721" t="s">
        <v>1891</v>
      </c>
      <c r="B896" s="722">
        <v>14</v>
      </c>
      <c r="C896" s="722">
        <v>1410</v>
      </c>
      <c r="D896" s="722">
        <v>141025</v>
      </c>
      <c r="E896" s="721">
        <v>1410259706</v>
      </c>
      <c r="F896" s="721" t="s">
        <v>762</v>
      </c>
      <c r="G896" s="1127">
        <v>1836343843</v>
      </c>
      <c r="H896" s="1128">
        <v>0</v>
      </c>
      <c r="I896" s="1128">
        <v>1836343843</v>
      </c>
      <c r="J896" s="1128">
        <v>0</v>
      </c>
      <c r="K896" s="1128">
        <v>0</v>
      </c>
      <c r="L896" s="1128">
        <v>0</v>
      </c>
      <c r="M896" s="1128">
        <v>0</v>
      </c>
      <c r="N896" s="1129">
        <v>0</v>
      </c>
      <c r="O896" s="1128">
        <v>0</v>
      </c>
      <c r="P896" s="1127">
        <v>0</v>
      </c>
      <c r="Q896" s="1127">
        <v>0</v>
      </c>
      <c r="R896" s="1127">
        <v>0</v>
      </c>
      <c r="S896" s="1127">
        <v>0</v>
      </c>
      <c r="T896" s="1130">
        <v>0</v>
      </c>
      <c r="U896" s="1130">
        <v>0</v>
      </c>
      <c r="V896" s="1130">
        <v>0</v>
      </c>
      <c r="W896" s="1127">
        <v>0</v>
      </c>
      <c r="X896" s="1130">
        <v>0</v>
      </c>
      <c r="Y896" s="735">
        <v>0</v>
      </c>
      <c r="Z896" s="1131">
        <v>0</v>
      </c>
      <c r="AA896" s="1131">
        <v>0</v>
      </c>
      <c r="AB896" s="1131">
        <v>0</v>
      </c>
      <c r="AC896" s="1131">
        <v>0</v>
      </c>
      <c r="AD896" s="1131">
        <v>0</v>
      </c>
      <c r="AE896" s="1131">
        <v>0</v>
      </c>
      <c r="AF896" s="126"/>
      <c r="AG896" s="126"/>
      <c r="AH896" s="126"/>
      <c r="AI896" s="126"/>
      <c r="AJ896" s="126"/>
      <c r="AK896" s="126"/>
      <c r="AL896" s="126">
        <v>896</v>
      </c>
    </row>
    <row r="897" spans="1:38">
      <c r="A897" s="721" t="s">
        <v>1891</v>
      </c>
      <c r="B897" s="722">
        <v>14</v>
      </c>
      <c r="C897" s="722">
        <v>1410</v>
      </c>
      <c r="D897" s="722">
        <v>141025</v>
      </c>
      <c r="E897" s="721">
        <v>1410259707</v>
      </c>
      <c r="F897" s="721" t="s">
        <v>763</v>
      </c>
      <c r="G897" s="1127">
        <v>1699027588</v>
      </c>
      <c r="H897" s="1128">
        <v>0</v>
      </c>
      <c r="I897" s="1128">
        <v>1699027588</v>
      </c>
      <c r="J897" s="1128">
        <v>0</v>
      </c>
      <c r="K897" s="1128">
        <v>0</v>
      </c>
      <c r="L897" s="1128">
        <v>0</v>
      </c>
      <c r="M897" s="1128">
        <v>0</v>
      </c>
      <c r="N897" s="1129">
        <v>0</v>
      </c>
      <c r="O897" s="1128">
        <v>0</v>
      </c>
      <c r="P897" s="1127">
        <v>0</v>
      </c>
      <c r="Q897" s="1127">
        <v>0</v>
      </c>
      <c r="R897" s="1127">
        <v>0</v>
      </c>
      <c r="S897" s="1127">
        <v>0</v>
      </c>
      <c r="T897" s="1130">
        <v>0</v>
      </c>
      <c r="U897" s="1130">
        <v>0</v>
      </c>
      <c r="V897" s="1130">
        <v>0</v>
      </c>
      <c r="W897" s="1127">
        <v>0</v>
      </c>
      <c r="X897" s="1130">
        <v>0</v>
      </c>
      <c r="Y897" s="735">
        <v>0</v>
      </c>
      <c r="Z897" s="1131">
        <v>0</v>
      </c>
      <c r="AA897" s="1131">
        <v>0</v>
      </c>
      <c r="AB897" s="1131">
        <v>0</v>
      </c>
      <c r="AC897" s="1131">
        <v>0</v>
      </c>
      <c r="AD897" s="1131">
        <v>0</v>
      </c>
      <c r="AE897" s="1131">
        <v>0</v>
      </c>
      <c r="AF897" s="126"/>
      <c r="AG897" s="126"/>
      <c r="AH897" s="126"/>
      <c r="AI897" s="126"/>
      <c r="AJ897" s="126"/>
      <c r="AK897" s="126"/>
      <c r="AL897" s="126">
        <v>897</v>
      </c>
    </row>
    <row r="898" spans="1:38">
      <c r="A898" s="721" t="s">
        <v>1852</v>
      </c>
      <c r="B898" s="722">
        <v>14</v>
      </c>
      <c r="C898" s="722">
        <v>1410</v>
      </c>
      <c r="D898" s="722">
        <v>141025</v>
      </c>
      <c r="E898" s="721">
        <v>1410259715</v>
      </c>
      <c r="F898" s="721" t="s">
        <v>764</v>
      </c>
      <c r="G898" s="1127">
        <v>9191604607</v>
      </c>
      <c r="H898" s="1128">
        <v>0</v>
      </c>
      <c r="I898" s="1128">
        <v>9195591846</v>
      </c>
      <c r="J898" s="1128">
        <v>3987239</v>
      </c>
      <c r="K898" s="1128">
        <v>0</v>
      </c>
      <c r="L898" s="1128">
        <v>3987239</v>
      </c>
      <c r="M898" s="1128">
        <v>0</v>
      </c>
      <c r="N898" s="1129">
        <v>0</v>
      </c>
      <c r="O898" s="1128">
        <v>3987239</v>
      </c>
      <c r="P898" s="1127">
        <v>1475278.43</v>
      </c>
      <c r="Q898" s="1127">
        <v>0</v>
      </c>
      <c r="R898" s="1127">
        <v>0</v>
      </c>
      <c r="S898" s="1127">
        <v>0</v>
      </c>
      <c r="T898" s="1130">
        <v>0</v>
      </c>
      <c r="U898" s="1130">
        <v>0</v>
      </c>
      <c r="V898" s="1130">
        <v>0</v>
      </c>
      <c r="W898" s="1127">
        <v>0</v>
      </c>
      <c r="X898" s="1130">
        <v>1475278.43</v>
      </c>
      <c r="Y898" s="735">
        <v>0.37</v>
      </c>
      <c r="Z898" s="1131">
        <v>1475278.43</v>
      </c>
      <c r="AA898" s="1131">
        <v>0</v>
      </c>
      <c r="AB898" s="1131">
        <v>9389683.5099999998</v>
      </c>
      <c r="AC898" s="1131">
        <v>0</v>
      </c>
      <c r="AD898" s="1131">
        <v>-7914405.0800000001</v>
      </c>
      <c r="AE898" s="1131">
        <v>0</v>
      </c>
      <c r="AF898" s="126"/>
      <c r="AG898" s="126"/>
      <c r="AH898" s="126"/>
      <c r="AI898" s="126"/>
      <c r="AJ898" s="126"/>
      <c r="AK898" s="126"/>
      <c r="AL898" s="126">
        <v>898</v>
      </c>
    </row>
    <row r="899" spans="1:38">
      <c r="A899" s="721" t="s">
        <v>1891</v>
      </c>
      <c r="B899" s="722">
        <v>14</v>
      </c>
      <c r="C899" s="722">
        <v>1410</v>
      </c>
      <c r="D899" s="722">
        <v>141025</v>
      </c>
      <c r="E899" s="721">
        <v>1410259720</v>
      </c>
      <c r="F899" s="721" t="s">
        <v>3786</v>
      </c>
      <c r="G899" s="1127">
        <v>0</v>
      </c>
      <c r="H899" s="1128">
        <v>0</v>
      </c>
      <c r="I899" s="1128">
        <v>0</v>
      </c>
      <c r="J899" s="1128">
        <v>0</v>
      </c>
      <c r="K899" s="1128">
        <v>0</v>
      </c>
      <c r="L899" s="1128">
        <v>0</v>
      </c>
      <c r="M899" s="1128">
        <v>0</v>
      </c>
      <c r="N899" s="1129">
        <v>0</v>
      </c>
      <c r="O899" s="1128">
        <v>0</v>
      </c>
      <c r="P899" s="1127">
        <v>0</v>
      </c>
      <c r="Q899" s="1127">
        <v>0</v>
      </c>
      <c r="R899" s="1127">
        <v>0</v>
      </c>
      <c r="S899" s="1127">
        <v>0</v>
      </c>
      <c r="T899" s="1130">
        <v>0</v>
      </c>
      <c r="U899" s="1130">
        <v>0</v>
      </c>
      <c r="V899" s="1130">
        <v>0</v>
      </c>
      <c r="W899" s="1127">
        <v>0</v>
      </c>
      <c r="X899" s="1130">
        <v>0</v>
      </c>
      <c r="Y899" s="735">
        <v>0</v>
      </c>
      <c r="Z899" s="1131">
        <v>0</v>
      </c>
      <c r="AA899" s="1131">
        <v>0</v>
      </c>
      <c r="AB899" s="1131">
        <v>0</v>
      </c>
      <c r="AC899" s="1131">
        <v>0</v>
      </c>
      <c r="AD899" s="1131">
        <v>0</v>
      </c>
      <c r="AE899" s="1131">
        <v>0</v>
      </c>
      <c r="AF899" s="126"/>
      <c r="AG899" s="126"/>
      <c r="AH899" s="126"/>
      <c r="AI899" s="126"/>
      <c r="AJ899" s="126"/>
      <c r="AK899" s="126"/>
      <c r="AL899" s="126">
        <v>899</v>
      </c>
    </row>
    <row r="900" spans="1:38">
      <c r="A900" s="721" t="s">
        <v>1891</v>
      </c>
      <c r="B900" s="722">
        <v>14</v>
      </c>
      <c r="C900" s="722">
        <v>1410</v>
      </c>
      <c r="D900" s="722">
        <v>141025</v>
      </c>
      <c r="E900" s="721">
        <v>1410259721</v>
      </c>
      <c r="F900" s="721" t="s">
        <v>4110</v>
      </c>
      <c r="G900" s="1127">
        <v>1111987893</v>
      </c>
      <c r="H900" s="1128">
        <v>0</v>
      </c>
      <c r="I900" s="1128">
        <v>1111987893</v>
      </c>
      <c r="J900" s="1128">
        <v>0</v>
      </c>
      <c r="K900" s="1128">
        <v>0</v>
      </c>
      <c r="L900" s="1128">
        <v>0</v>
      </c>
      <c r="M900" s="1128">
        <v>0</v>
      </c>
      <c r="N900" s="1129">
        <v>0</v>
      </c>
      <c r="O900" s="1128">
        <v>0</v>
      </c>
      <c r="P900" s="1127">
        <v>0</v>
      </c>
      <c r="Q900" s="1127">
        <v>0</v>
      </c>
      <c r="R900" s="1127">
        <v>0</v>
      </c>
      <c r="S900" s="1127">
        <v>0</v>
      </c>
      <c r="T900" s="1130">
        <v>0</v>
      </c>
      <c r="U900" s="1130">
        <v>0</v>
      </c>
      <c r="V900" s="1130">
        <v>0</v>
      </c>
      <c r="W900" s="1127">
        <v>0</v>
      </c>
      <c r="X900" s="1130">
        <v>0</v>
      </c>
      <c r="Y900" s="735">
        <v>0</v>
      </c>
      <c r="Z900" s="1131">
        <v>0</v>
      </c>
      <c r="AA900" s="1131">
        <v>0</v>
      </c>
      <c r="AB900" s="1131">
        <v>0</v>
      </c>
      <c r="AC900" s="1131">
        <v>0</v>
      </c>
      <c r="AD900" s="1131">
        <v>0</v>
      </c>
      <c r="AE900" s="1131">
        <v>0</v>
      </c>
      <c r="AF900" s="126"/>
      <c r="AG900" s="126"/>
      <c r="AH900" s="126"/>
      <c r="AI900" s="126"/>
      <c r="AJ900" s="126"/>
      <c r="AK900" s="126"/>
      <c r="AL900" s="126">
        <v>900</v>
      </c>
    </row>
    <row r="901" spans="1:38">
      <c r="A901" s="721" t="s">
        <v>1891</v>
      </c>
      <c r="B901" s="722">
        <v>14</v>
      </c>
      <c r="C901" s="722">
        <v>1410</v>
      </c>
      <c r="D901" s="722">
        <v>141025</v>
      </c>
      <c r="E901" s="721">
        <v>1410259722</v>
      </c>
      <c r="F901" s="721" t="s">
        <v>4111</v>
      </c>
      <c r="G901" s="1127">
        <v>26297332</v>
      </c>
      <c r="H901" s="1128">
        <v>0</v>
      </c>
      <c r="I901" s="1128">
        <v>26297332</v>
      </c>
      <c r="J901" s="1128">
        <v>0</v>
      </c>
      <c r="K901" s="1128">
        <v>0</v>
      </c>
      <c r="L901" s="1128">
        <v>0</v>
      </c>
      <c r="M901" s="1128">
        <v>0</v>
      </c>
      <c r="N901" s="1129">
        <v>0</v>
      </c>
      <c r="O901" s="1128">
        <v>0</v>
      </c>
      <c r="P901" s="1127">
        <v>0</v>
      </c>
      <c r="Q901" s="1127">
        <v>0</v>
      </c>
      <c r="R901" s="1127">
        <v>0</v>
      </c>
      <c r="S901" s="1127">
        <v>0</v>
      </c>
      <c r="T901" s="1130">
        <v>0</v>
      </c>
      <c r="U901" s="1130">
        <v>0</v>
      </c>
      <c r="V901" s="1130">
        <v>0</v>
      </c>
      <c r="W901" s="1127">
        <v>0</v>
      </c>
      <c r="X901" s="1130">
        <v>0</v>
      </c>
      <c r="Y901" s="735">
        <v>0</v>
      </c>
      <c r="Z901" s="1131">
        <v>0</v>
      </c>
      <c r="AA901" s="1131">
        <v>0</v>
      </c>
      <c r="AB901" s="1131">
        <v>0</v>
      </c>
      <c r="AC901" s="1131">
        <v>0</v>
      </c>
      <c r="AD901" s="1131">
        <v>0</v>
      </c>
      <c r="AE901" s="1131">
        <v>0</v>
      </c>
      <c r="AF901" s="126"/>
      <c r="AG901" s="126"/>
      <c r="AH901" s="126"/>
      <c r="AI901" s="126"/>
      <c r="AJ901" s="126"/>
      <c r="AK901" s="126"/>
      <c r="AL901" s="126">
        <v>901</v>
      </c>
    </row>
    <row r="902" spans="1:38">
      <c r="A902" s="721" t="s">
        <v>1891</v>
      </c>
      <c r="B902" s="722">
        <v>14</v>
      </c>
      <c r="C902" s="722">
        <v>1410</v>
      </c>
      <c r="D902" s="722">
        <v>141025</v>
      </c>
      <c r="E902" s="721">
        <v>1410259723</v>
      </c>
      <c r="F902" s="721" t="s">
        <v>4112</v>
      </c>
      <c r="G902" s="1127">
        <v>34812057</v>
      </c>
      <c r="H902" s="1128">
        <v>0</v>
      </c>
      <c r="I902" s="1128">
        <v>34812057</v>
      </c>
      <c r="J902" s="1128">
        <v>0</v>
      </c>
      <c r="K902" s="1128">
        <v>0</v>
      </c>
      <c r="L902" s="1128">
        <v>0</v>
      </c>
      <c r="M902" s="1128">
        <v>0</v>
      </c>
      <c r="N902" s="1129">
        <v>0</v>
      </c>
      <c r="O902" s="1128">
        <v>0</v>
      </c>
      <c r="P902" s="1127">
        <v>0</v>
      </c>
      <c r="Q902" s="1127">
        <v>0</v>
      </c>
      <c r="R902" s="1127">
        <v>0</v>
      </c>
      <c r="S902" s="1127">
        <v>0</v>
      </c>
      <c r="T902" s="1130">
        <v>0</v>
      </c>
      <c r="U902" s="1130">
        <v>0</v>
      </c>
      <c r="V902" s="1130">
        <v>0</v>
      </c>
      <c r="W902" s="1127">
        <v>0</v>
      </c>
      <c r="X902" s="1130">
        <v>0</v>
      </c>
      <c r="Y902" s="735">
        <v>0</v>
      </c>
      <c r="Z902" s="1131">
        <v>0</v>
      </c>
      <c r="AA902" s="1131">
        <v>0</v>
      </c>
      <c r="AB902" s="1131">
        <v>0</v>
      </c>
      <c r="AC902" s="1131">
        <v>0</v>
      </c>
      <c r="AD902" s="1131">
        <v>0</v>
      </c>
      <c r="AE902" s="1131">
        <v>0</v>
      </c>
      <c r="AF902" s="126"/>
      <c r="AG902" s="126"/>
      <c r="AH902" s="126"/>
      <c r="AI902" s="126"/>
      <c r="AJ902" s="126"/>
      <c r="AK902" s="126"/>
      <c r="AL902" s="126">
        <v>902</v>
      </c>
    </row>
    <row r="903" spans="1:38">
      <c r="A903" s="721" t="s">
        <v>1891</v>
      </c>
      <c r="B903" s="722">
        <v>14</v>
      </c>
      <c r="C903" s="722">
        <v>1410</v>
      </c>
      <c r="D903" s="722">
        <v>141025</v>
      </c>
      <c r="E903" s="721">
        <v>1410259724</v>
      </c>
      <c r="F903" s="721" t="s">
        <v>4113</v>
      </c>
      <c r="G903" s="1127">
        <v>261052852</v>
      </c>
      <c r="H903" s="1128">
        <v>0</v>
      </c>
      <c r="I903" s="1128">
        <v>261052852</v>
      </c>
      <c r="J903" s="1128">
        <v>0</v>
      </c>
      <c r="K903" s="1128">
        <v>0</v>
      </c>
      <c r="L903" s="1128">
        <v>0</v>
      </c>
      <c r="M903" s="1128">
        <v>0</v>
      </c>
      <c r="N903" s="1129">
        <v>0</v>
      </c>
      <c r="O903" s="1128">
        <v>0</v>
      </c>
      <c r="P903" s="1127">
        <v>0</v>
      </c>
      <c r="Q903" s="1127">
        <v>0</v>
      </c>
      <c r="R903" s="1127">
        <v>0</v>
      </c>
      <c r="S903" s="1127">
        <v>0</v>
      </c>
      <c r="T903" s="1130">
        <v>0</v>
      </c>
      <c r="U903" s="1130">
        <v>0</v>
      </c>
      <c r="V903" s="1130">
        <v>0</v>
      </c>
      <c r="W903" s="1127">
        <v>0</v>
      </c>
      <c r="X903" s="1130">
        <v>0</v>
      </c>
      <c r="Y903" s="735">
        <v>0</v>
      </c>
      <c r="Z903" s="1131">
        <v>0</v>
      </c>
      <c r="AA903" s="1131">
        <v>0</v>
      </c>
      <c r="AB903" s="1131">
        <v>0</v>
      </c>
      <c r="AC903" s="1131">
        <v>0</v>
      </c>
      <c r="AD903" s="1131">
        <v>0</v>
      </c>
      <c r="AE903" s="1131">
        <v>0</v>
      </c>
      <c r="AF903" s="126"/>
      <c r="AG903" s="126"/>
      <c r="AH903" s="126"/>
      <c r="AI903" s="126"/>
      <c r="AJ903" s="126"/>
      <c r="AK903" s="126"/>
      <c r="AL903" s="126">
        <v>903</v>
      </c>
    </row>
    <row r="904" spans="1:38">
      <c r="A904" s="721" t="s">
        <v>1891</v>
      </c>
      <c r="B904" s="722">
        <v>14</v>
      </c>
      <c r="C904" s="722">
        <v>1410</v>
      </c>
      <c r="D904" s="722">
        <v>141025</v>
      </c>
      <c r="E904" s="721">
        <v>1410259725</v>
      </c>
      <c r="F904" s="721" t="s">
        <v>765</v>
      </c>
      <c r="G904" s="1127">
        <v>6777113</v>
      </c>
      <c r="H904" s="1128">
        <v>0</v>
      </c>
      <c r="I904" s="1128">
        <v>6777113</v>
      </c>
      <c r="J904" s="1128">
        <v>0</v>
      </c>
      <c r="K904" s="1128">
        <v>0</v>
      </c>
      <c r="L904" s="1128">
        <v>0</v>
      </c>
      <c r="M904" s="1128">
        <v>0</v>
      </c>
      <c r="N904" s="1129">
        <v>0</v>
      </c>
      <c r="O904" s="1128">
        <v>0</v>
      </c>
      <c r="P904" s="1127">
        <v>0</v>
      </c>
      <c r="Q904" s="1127">
        <v>0</v>
      </c>
      <c r="R904" s="1127">
        <v>0</v>
      </c>
      <c r="S904" s="1127">
        <v>0</v>
      </c>
      <c r="T904" s="1130">
        <v>0</v>
      </c>
      <c r="U904" s="1130">
        <v>0</v>
      </c>
      <c r="V904" s="1130">
        <v>0</v>
      </c>
      <c r="W904" s="1127">
        <v>0</v>
      </c>
      <c r="X904" s="1130">
        <v>0</v>
      </c>
      <c r="Y904" s="735">
        <v>0</v>
      </c>
      <c r="Z904" s="1131">
        <v>0</v>
      </c>
      <c r="AA904" s="1131">
        <v>0</v>
      </c>
      <c r="AB904" s="1131">
        <v>0</v>
      </c>
      <c r="AC904" s="1131">
        <v>0</v>
      </c>
      <c r="AD904" s="1131">
        <v>0</v>
      </c>
      <c r="AE904" s="1131">
        <v>0</v>
      </c>
      <c r="AF904" s="126"/>
      <c r="AG904" s="126"/>
      <c r="AH904" s="126"/>
      <c r="AI904" s="126"/>
      <c r="AJ904" s="126"/>
      <c r="AK904" s="126"/>
      <c r="AL904" s="126">
        <v>904</v>
      </c>
    </row>
    <row r="905" spans="1:38">
      <c r="A905" s="721" t="s">
        <v>1891</v>
      </c>
      <c r="B905" s="722">
        <v>14</v>
      </c>
      <c r="C905" s="722">
        <v>1410</v>
      </c>
      <c r="D905" s="722">
        <v>141025</v>
      </c>
      <c r="E905" s="721">
        <v>1410259726</v>
      </c>
      <c r="F905" s="721" t="s">
        <v>4114</v>
      </c>
      <c r="G905" s="1127">
        <v>212372523</v>
      </c>
      <c r="H905" s="1128">
        <v>0</v>
      </c>
      <c r="I905" s="1128">
        <v>212372523</v>
      </c>
      <c r="J905" s="1128">
        <v>0</v>
      </c>
      <c r="K905" s="1128">
        <v>0</v>
      </c>
      <c r="L905" s="1128">
        <v>0</v>
      </c>
      <c r="M905" s="1128">
        <v>0</v>
      </c>
      <c r="N905" s="1129">
        <v>0</v>
      </c>
      <c r="O905" s="1128">
        <v>0</v>
      </c>
      <c r="P905" s="1127">
        <v>0</v>
      </c>
      <c r="Q905" s="1127">
        <v>0</v>
      </c>
      <c r="R905" s="1127">
        <v>0</v>
      </c>
      <c r="S905" s="1127">
        <v>0</v>
      </c>
      <c r="T905" s="1130">
        <v>0</v>
      </c>
      <c r="U905" s="1130">
        <v>0</v>
      </c>
      <c r="V905" s="1130">
        <v>0</v>
      </c>
      <c r="W905" s="1127">
        <v>0</v>
      </c>
      <c r="X905" s="1130">
        <v>0</v>
      </c>
      <c r="Y905" s="735">
        <v>0</v>
      </c>
      <c r="Z905" s="1131">
        <v>0</v>
      </c>
      <c r="AA905" s="1131">
        <v>0</v>
      </c>
      <c r="AB905" s="1131">
        <v>0</v>
      </c>
      <c r="AC905" s="1131">
        <v>0</v>
      </c>
      <c r="AD905" s="1131">
        <v>0</v>
      </c>
      <c r="AE905" s="1131">
        <v>0</v>
      </c>
      <c r="AF905" s="126"/>
      <c r="AG905" s="126"/>
      <c r="AH905" s="126"/>
      <c r="AI905" s="126"/>
      <c r="AJ905" s="126"/>
      <c r="AK905" s="126"/>
      <c r="AL905" s="126">
        <v>905</v>
      </c>
    </row>
    <row r="906" spans="1:38">
      <c r="A906" s="721" t="s">
        <v>1891</v>
      </c>
      <c r="B906" s="722">
        <v>14</v>
      </c>
      <c r="C906" s="722">
        <v>1410</v>
      </c>
      <c r="D906" s="722">
        <v>141025</v>
      </c>
      <c r="E906" s="721">
        <v>1410259729</v>
      </c>
      <c r="F906" s="721" t="s">
        <v>4115</v>
      </c>
      <c r="G906" s="1127">
        <v>14149664</v>
      </c>
      <c r="H906" s="1128">
        <v>0</v>
      </c>
      <c r="I906" s="1128">
        <v>14149664</v>
      </c>
      <c r="J906" s="1128">
        <v>0</v>
      </c>
      <c r="K906" s="1128">
        <v>0</v>
      </c>
      <c r="L906" s="1128">
        <v>0</v>
      </c>
      <c r="M906" s="1128">
        <v>0</v>
      </c>
      <c r="N906" s="1129">
        <v>0</v>
      </c>
      <c r="O906" s="1128">
        <v>0</v>
      </c>
      <c r="P906" s="1127">
        <v>0</v>
      </c>
      <c r="Q906" s="1127">
        <v>0</v>
      </c>
      <c r="R906" s="1127">
        <v>0</v>
      </c>
      <c r="S906" s="1127">
        <v>0</v>
      </c>
      <c r="T906" s="1130">
        <v>0</v>
      </c>
      <c r="U906" s="1130">
        <v>0</v>
      </c>
      <c r="V906" s="1130">
        <v>0</v>
      </c>
      <c r="W906" s="1127">
        <v>0</v>
      </c>
      <c r="X906" s="1130">
        <v>0</v>
      </c>
      <c r="Y906" s="735">
        <v>0</v>
      </c>
      <c r="Z906" s="1131">
        <v>0</v>
      </c>
      <c r="AA906" s="1131">
        <v>0</v>
      </c>
      <c r="AB906" s="1131">
        <v>0</v>
      </c>
      <c r="AC906" s="1131">
        <v>0</v>
      </c>
      <c r="AD906" s="1131">
        <v>0</v>
      </c>
      <c r="AE906" s="1131">
        <v>0</v>
      </c>
      <c r="AF906" s="126"/>
      <c r="AG906" s="126"/>
      <c r="AH906" s="126"/>
      <c r="AI906" s="126"/>
      <c r="AJ906" s="126"/>
      <c r="AK906" s="126"/>
      <c r="AL906" s="126">
        <v>906</v>
      </c>
    </row>
    <row r="907" spans="1:38">
      <c r="A907" s="721" t="s">
        <v>1891</v>
      </c>
      <c r="B907" s="722">
        <v>14</v>
      </c>
      <c r="C907" s="722">
        <v>1410</v>
      </c>
      <c r="D907" s="722">
        <v>141025</v>
      </c>
      <c r="E907" s="721">
        <v>1410259737</v>
      </c>
      <c r="F907" s="721" t="s">
        <v>4115</v>
      </c>
      <c r="G907" s="1127">
        <v>1878753293</v>
      </c>
      <c r="H907" s="1128">
        <v>0</v>
      </c>
      <c r="I907" s="1128">
        <v>1878753293</v>
      </c>
      <c r="J907" s="1128">
        <v>0</v>
      </c>
      <c r="K907" s="1128">
        <v>0</v>
      </c>
      <c r="L907" s="1128">
        <v>0</v>
      </c>
      <c r="M907" s="1128">
        <v>0</v>
      </c>
      <c r="N907" s="1129">
        <v>0</v>
      </c>
      <c r="O907" s="1128">
        <v>0</v>
      </c>
      <c r="P907" s="1127">
        <v>0</v>
      </c>
      <c r="Q907" s="1127">
        <v>0</v>
      </c>
      <c r="R907" s="1127">
        <v>0</v>
      </c>
      <c r="S907" s="1127">
        <v>0</v>
      </c>
      <c r="T907" s="1130">
        <v>0</v>
      </c>
      <c r="U907" s="1130">
        <v>0</v>
      </c>
      <c r="V907" s="1130">
        <v>0</v>
      </c>
      <c r="W907" s="1127">
        <v>0</v>
      </c>
      <c r="X907" s="1130">
        <v>0</v>
      </c>
      <c r="Y907" s="735">
        <v>0</v>
      </c>
      <c r="Z907" s="1131">
        <v>0</v>
      </c>
      <c r="AA907" s="1131">
        <v>0</v>
      </c>
      <c r="AB907" s="1131">
        <v>0</v>
      </c>
      <c r="AC907" s="1131">
        <v>0</v>
      </c>
      <c r="AD907" s="1131">
        <v>0</v>
      </c>
      <c r="AE907" s="1131">
        <v>0</v>
      </c>
      <c r="AF907" s="126"/>
      <c r="AG907" s="126"/>
      <c r="AH907" s="126"/>
      <c r="AI907" s="126"/>
      <c r="AJ907" s="126"/>
      <c r="AK907" s="126"/>
      <c r="AL907" s="126">
        <v>907</v>
      </c>
    </row>
    <row r="908" spans="1:38">
      <c r="A908" s="721" t="s">
        <v>1852</v>
      </c>
      <c r="B908" s="722">
        <v>14</v>
      </c>
      <c r="C908" s="722">
        <v>1410</v>
      </c>
      <c r="D908" s="722">
        <v>141025</v>
      </c>
      <c r="E908" s="721">
        <v>1410259800</v>
      </c>
      <c r="F908" s="721" t="s">
        <v>751</v>
      </c>
      <c r="G908" s="1127">
        <v>-19003880</v>
      </c>
      <c r="H908" s="1128">
        <v>0</v>
      </c>
      <c r="I908" s="1128">
        <v>-19003879.539999999</v>
      </c>
      <c r="J908" s="1128">
        <v>0.46000000089406967</v>
      </c>
      <c r="K908" s="1128">
        <v>0</v>
      </c>
      <c r="L908" s="1128">
        <v>0.46000000089406967</v>
      </c>
      <c r="M908" s="1128">
        <v>0</v>
      </c>
      <c r="N908" s="1129">
        <v>0</v>
      </c>
      <c r="O908" s="1128">
        <v>0.46000000089406967</v>
      </c>
      <c r="P908" s="1127">
        <v>0.17020000033080579</v>
      </c>
      <c r="Q908" s="1127">
        <v>0</v>
      </c>
      <c r="R908" s="1127">
        <v>0</v>
      </c>
      <c r="S908" s="1127">
        <v>0</v>
      </c>
      <c r="T908" s="1130">
        <v>0</v>
      </c>
      <c r="U908" s="1130">
        <v>0</v>
      </c>
      <c r="V908" s="1130">
        <v>0</v>
      </c>
      <c r="W908" s="1127">
        <v>0</v>
      </c>
      <c r="X908" s="1130">
        <v>0.17020000033080579</v>
      </c>
      <c r="Y908" s="735">
        <v>0.37000000000000005</v>
      </c>
      <c r="Z908" s="1131">
        <v>0.17020000033080579</v>
      </c>
      <c r="AA908" s="1131">
        <v>0</v>
      </c>
      <c r="AB908" s="1131">
        <v>0</v>
      </c>
      <c r="AC908" s="1131">
        <v>-1.4800002425909042E-2</v>
      </c>
      <c r="AD908" s="1131">
        <v>0.17020000033080579</v>
      </c>
      <c r="AE908" s="1131">
        <v>1.4800002425909042E-2</v>
      </c>
      <c r="AF908" s="126"/>
      <c r="AG908" s="126"/>
      <c r="AH908" s="126"/>
      <c r="AI908" s="126"/>
      <c r="AJ908" s="126"/>
      <c r="AK908" s="126"/>
      <c r="AL908" s="126">
        <v>908</v>
      </c>
    </row>
    <row r="909" spans="1:38">
      <c r="A909" s="721" t="s">
        <v>1852</v>
      </c>
      <c r="B909" s="722">
        <v>14</v>
      </c>
      <c r="C909" s="722">
        <v>1410</v>
      </c>
      <c r="D909" s="722">
        <v>141025</v>
      </c>
      <c r="E909" s="721">
        <v>1410259801</v>
      </c>
      <c r="F909" s="721" t="s">
        <v>766</v>
      </c>
      <c r="G909" s="1127">
        <v>51160728</v>
      </c>
      <c r="H909" s="1128">
        <v>0</v>
      </c>
      <c r="I909" s="1128">
        <v>51160727.719999999</v>
      </c>
      <c r="J909" s="1128">
        <v>-0.2800000011920929</v>
      </c>
      <c r="K909" s="1128">
        <v>0</v>
      </c>
      <c r="L909" s="1128">
        <v>0</v>
      </c>
      <c r="M909" s="1128">
        <v>-0.2800000011920929</v>
      </c>
      <c r="N909" s="1129">
        <v>0</v>
      </c>
      <c r="O909" s="1128">
        <v>-0.2800000011920929</v>
      </c>
      <c r="P909" s="1127">
        <v>-0.10360000044107437</v>
      </c>
      <c r="Q909" s="1127">
        <v>0</v>
      </c>
      <c r="R909" s="1127">
        <v>0</v>
      </c>
      <c r="S909" s="1127">
        <v>0</v>
      </c>
      <c r="T909" s="1130">
        <v>0</v>
      </c>
      <c r="U909" s="1130">
        <v>0</v>
      </c>
      <c r="V909" s="1130">
        <v>0</v>
      </c>
      <c r="W909" s="1127">
        <v>0</v>
      </c>
      <c r="X909" s="1130">
        <v>-0.10360000044107437</v>
      </c>
      <c r="Y909" s="735">
        <v>0.37</v>
      </c>
      <c r="Z909" s="1131">
        <v>0</v>
      </c>
      <c r="AA909" s="1131">
        <v>-0.10360000044107437</v>
      </c>
      <c r="AB909" s="1131">
        <v>0.10360000044107437</v>
      </c>
      <c r="AC909" s="1131">
        <v>0</v>
      </c>
      <c r="AD909" s="1131">
        <v>-0.10360000044107437</v>
      </c>
      <c r="AE909" s="1131">
        <v>-0.10360000044107437</v>
      </c>
      <c r="AF909" s="126"/>
      <c r="AG909" s="126"/>
      <c r="AH909" s="126"/>
      <c r="AI909" s="126"/>
      <c r="AJ909" s="126"/>
      <c r="AK909" s="126"/>
      <c r="AL909" s="126">
        <v>909</v>
      </c>
    </row>
    <row r="910" spans="1:38">
      <c r="A910" s="721" t="s">
        <v>1852</v>
      </c>
      <c r="B910" s="722">
        <v>14</v>
      </c>
      <c r="C910" s="722">
        <v>1410</v>
      </c>
      <c r="D910" s="722">
        <v>141025</v>
      </c>
      <c r="E910" s="721">
        <v>1410259802</v>
      </c>
      <c r="F910" s="721" t="s">
        <v>749</v>
      </c>
      <c r="G910" s="1127">
        <v>-9401127853</v>
      </c>
      <c r="H910" s="1128">
        <v>0</v>
      </c>
      <c r="I910" s="1128">
        <v>-9401127853.3099995</v>
      </c>
      <c r="J910" s="1128">
        <v>-0.30999946594238281</v>
      </c>
      <c r="K910" s="1128">
        <v>0</v>
      </c>
      <c r="L910" s="1128">
        <v>0</v>
      </c>
      <c r="M910" s="1128">
        <v>-0.30999946594238281</v>
      </c>
      <c r="N910" s="1129">
        <v>0</v>
      </c>
      <c r="O910" s="1128">
        <v>-0.30999946594238281</v>
      </c>
      <c r="P910" s="1127">
        <v>-0.11469980239868163</v>
      </c>
      <c r="Q910" s="1127">
        <v>0</v>
      </c>
      <c r="R910" s="1127">
        <v>0</v>
      </c>
      <c r="S910" s="1127">
        <v>0</v>
      </c>
      <c r="T910" s="1130">
        <v>0</v>
      </c>
      <c r="U910" s="1130">
        <v>0</v>
      </c>
      <c r="V910" s="1130">
        <v>0</v>
      </c>
      <c r="W910" s="1127">
        <v>0</v>
      </c>
      <c r="X910" s="1130">
        <v>-0.11469980239868163</v>
      </c>
      <c r="Y910" s="735">
        <v>0.37</v>
      </c>
      <c r="Z910" s="1131">
        <v>0</v>
      </c>
      <c r="AA910" s="1131">
        <v>-0.11469980239868163</v>
      </c>
      <c r="AB910" s="1131">
        <v>7.0300197601318365E-2</v>
      </c>
      <c r="AC910" s="1131">
        <v>0</v>
      </c>
      <c r="AD910" s="1131">
        <v>-7.0300197601318365E-2</v>
      </c>
      <c r="AE910" s="1131">
        <v>-0.11469980239868163</v>
      </c>
      <c r="AF910" s="126"/>
      <c r="AG910" s="126"/>
      <c r="AH910" s="126"/>
      <c r="AI910" s="126"/>
      <c r="AJ910" s="126"/>
      <c r="AK910" s="126"/>
      <c r="AL910" s="126">
        <v>910</v>
      </c>
    </row>
    <row r="911" spans="1:38">
      <c r="A911" s="721" t="s">
        <v>1852</v>
      </c>
      <c r="B911" s="722">
        <v>14</v>
      </c>
      <c r="C911" s="722">
        <v>1410</v>
      </c>
      <c r="D911" s="722">
        <v>141025</v>
      </c>
      <c r="E911" s="721">
        <v>1410259803</v>
      </c>
      <c r="F911" s="721" t="s">
        <v>4116</v>
      </c>
      <c r="G911" s="1127">
        <v>1584489374</v>
      </c>
      <c r="H911" s="1128">
        <v>0</v>
      </c>
      <c r="I911" s="1128">
        <v>1584489374</v>
      </c>
      <c r="J911" s="1128">
        <v>0</v>
      </c>
      <c r="K911" s="1128">
        <v>0</v>
      </c>
      <c r="L911" s="1128">
        <v>0</v>
      </c>
      <c r="M911" s="1128">
        <v>0</v>
      </c>
      <c r="N911" s="1129">
        <v>0</v>
      </c>
      <c r="O911" s="1128">
        <v>0</v>
      </c>
      <c r="P911" s="1127">
        <v>0</v>
      </c>
      <c r="Q911" s="1127">
        <v>0</v>
      </c>
      <c r="R911" s="1127">
        <v>0</v>
      </c>
      <c r="S911" s="1127">
        <v>0</v>
      </c>
      <c r="T911" s="1130">
        <v>0</v>
      </c>
      <c r="U911" s="1130">
        <v>0</v>
      </c>
      <c r="V911" s="1130">
        <v>0</v>
      </c>
      <c r="W911" s="1127">
        <v>0</v>
      </c>
      <c r="X911" s="1130">
        <v>0</v>
      </c>
      <c r="Y911" s="735">
        <v>0</v>
      </c>
      <c r="Z911" s="1131">
        <v>0</v>
      </c>
      <c r="AA911" s="1131">
        <v>0</v>
      </c>
      <c r="AB911" s="1131">
        <v>0</v>
      </c>
      <c r="AC911" s="1131">
        <v>0</v>
      </c>
      <c r="AD911" s="1131">
        <v>0</v>
      </c>
      <c r="AE911" s="1131">
        <v>0</v>
      </c>
      <c r="AF911" s="126"/>
      <c r="AG911" s="126"/>
      <c r="AH911" s="126"/>
      <c r="AI911" s="126"/>
      <c r="AJ911" s="126"/>
      <c r="AK911" s="126"/>
      <c r="AL911" s="126">
        <v>911</v>
      </c>
    </row>
    <row r="912" spans="1:38">
      <c r="A912" s="721" t="s">
        <v>1852</v>
      </c>
      <c r="B912" s="722">
        <v>14</v>
      </c>
      <c r="C912" s="722">
        <v>1410</v>
      </c>
      <c r="D912" s="722">
        <v>141025</v>
      </c>
      <c r="E912" s="721">
        <v>1410259804</v>
      </c>
      <c r="F912" s="721" t="s">
        <v>767</v>
      </c>
      <c r="G912" s="1127">
        <v>11333622644</v>
      </c>
      <c r="H912" s="1128">
        <v>0</v>
      </c>
      <c r="I912" s="1128">
        <v>11333622643.83</v>
      </c>
      <c r="J912" s="1128">
        <v>-0.17000007629394531</v>
      </c>
      <c r="K912" s="1128">
        <v>0</v>
      </c>
      <c r="L912" s="1128">
        <v>0</v>
      </c>
      <c r="M912" s="1128">
        <v>-0.17000007629394531</v>
      </c>
      <c r="N912" s="1129">
        <v>0</v>
      </c>
      <c r="O912" s="1128">
        <v>-0.17000007629394531</v>
      </c>
      <c r="P912" s="1127">
        <v>-6.2900028228759772E-2</v>
      </c>
      <c r="Q912" s="1127">
        <v>0</v>
      </c>
      <c r="R912" s="1127">
        <v>0</v>
      </c>
      <c r="S912" s="1127">
        <v>0</v>
      </c>
      <c r="T912" s="1130">
        <v>0</v>
      </c>
      <c r="U912" s="1130">
        <v>0</v>
      </c>
      <c r="V912" s="1130">
        <v>0</v>
      </c>
      <c r="W912" s="1127">
        <v>0</v>
      </c>
      <c r="X912" s="1130">
        <v>-6.2900028228759772E-2</v>
      </c>
      <c r="Y912" s="735">
        <v>0.37000000000000005</v>
      </c>
      <c r="Z912" s="1131">
        <v>0</v>
      </c>
      <c r="AA912" s="1131">
        <v>-6.2900028228759772E-2</v>
      </c>
      <c r="AB912" s="1131">
        <v>0</v>
      </c>
      <c r="AC912" s="1131">
        <v>-0.13690031051635743</v>
      </c>
      <c r="AD912" s="1131">
        <v>0</v>
      </c>
      <c r="AE912" s="1131">
        <v>7.4000282287597655E-2</v>
      </c>
      <c r="AF912" s="126"/>
      <c r="AG912" s="126"/>
      <c r="AH912" s="126"/>
      <c r="AI912" s="126"/>
      <c r="AJ912" s="126"/>
      <c r="AK912" s="126"/>
      <c r="AL912" s="126">
        <v>912</v>
      </c>
    </row>
    <row r="913" spans="1:38">
      <c r="A913" s="721" t="s">
        <v>1891</v>
      </c>
      <c r="B913" s="722">
        <v>14</v>
      </c>
      <c r="C913" s="722">
        <v>1410</v>
      </c>
      <c r="D913" s="722">
        <v>141025</v>
      </c>
      <c r="E913" s="721">
        <v>1410259805</v>
      </c>
      <c r="F913" s="721" t="s">
        <v>758</v>
      </c>
      <c r="G913" s="1127">
        <v>-3178453055</v>
      </c>
      <c r="H913" s="1128">
        <v>0</v>
      </c>
      <c r="I913" s="1128">
        <v>-3178453054.75</v>
      </c>
      <c r="J913" s="1128">
        <v>0.25</v>
      </c>
      <c r="K913" s="1128">
        <v>0</v>
      </c>
      <c r="L913" s="1128">
        <v>0.25</v>
      </c>
      <c r="M913" s="1128">
        <v>0</v>
      </c>
      <c r="N913" s="1129">
        <v>0</v>
      </c>
      <c r="O913" s="1128">
        <v>0.25</v>
      </c>
      <c r="P913" s="1127">
        <v>9.2499999999999999E-2</v>
      </c>
      <c r="Q913" s="1127">
        <v>0</v>
      </c>
      <c r="R913" s="1127">
        <v>0</v>
      </c>
      <c r="S913" s="1127">
        <v>0</v>
      </c>
      <c r="T913" s="1130">
        <v>0</v>
      </c>
      <c r="U913" s="1130">
        <v>0</v>
      </c>
      <c r="V913" s="1130">
        <v>0</v>
      </c>
      <c r="W913" s="1127">
        <v>0</v>
      </c>
      <c r="X913" s="1130">
        <v>9.2499999999999999E-2</v>
      </c>
      <c r="Y913" s="735">
        <v>0.37</v>
      </c>
      <c r="Z913" s="1131">
        <v>9.2499999999999999E-2</v>
      </c>
      <c r="AA913" s="1131">
        <v>0</v>
      </c>
      <c r="AB913" s="1131">
        <v>0</v>
      </c>
      <c r="AC913" s="1131">
        <v>-0.13320004940032959</v>
      </c>
      <c r="AD913" s="1131">
        <v>9.2499999999999999E-2</v>
      </c>
      <c r="AE913" s="1131">
        <v>0.13320004940032959</v>
      </c>
      <c r="AF913" s="126"/>
      <c r="AG913" s="126"/>
      <c r="AH913" s="126"/>
      <c r="AI913" s="126"/>
      <c r="AJ913" s="126"/>
      <c r="AK913" s="126"/>
      <c r="AL913" s="126">
        <v>913</v>
      </c>
    </row>
    <row r="914" spans="1:38">
      <c r="A914" s="721" t="s">
        <v>1852</v>
      </c>
      <c r="B914" s="722">
        <v>14</v>
      </c>
      <c r="C914" s="722">
        <v>1410</v>
      </c>
      <c r="D914" s="722">
        <v>141025</v>
      </c>
      <c r="E914" s="721">
        <v>1410259806</v>
      </c>
      <c r="F914" s="721" t="s">
        <v>4108</v>
      </c>
      <c r="G914" s="1127">
        <v>59398078</v>
      </c>
      <c r="H914" s="1128">
        <v>0</v>
      </c>
      <c r="I914" s="1128">
        <v>59398078.399999999</v>
      </c>
      <c r="J914" s="1128">
        <v>0.39999999850988388</v>
      </c>
      <c r="K914" s="1128">
        <v>0</v>
      </c>
      <c r="L914" s="1128">
        <v>0.39999999850988388</v>
      </c>
      <c r="M914" s="1128">
        <v>0</v>
      </c>
      <c r="N914" s="1129">
        <v>0</v>
      </c>
      <c r="O914" s="1128">
        <v>0.39999999850988388</v>
      </c>
      <c r="P914" s="1127">
        <v>0.14799999944865702</v>
      </c>
      <c r="Q914" s="1127">
        <v>0</v>
      </c>
      <c r="R914" s="1127">
        <v>0</v>
      </c>
      <c r="S914" s="1127">
        <v>0</v>
      </c>
      <c r="T914" s="1130">
        <v>0</v>
      </c>
      <c r="U914" s="1130">
        <v>0</v>
      </c>
      <c r="V914" s="1130">
        <v>0</v>
      </c>
      <c r="W914" s="1127">
        <v>0</v>
      </c>
      <c r="X914" s="1130">
        <v>0.14799999944865702</v>
      </c>
      <c r="Y914" s="735">
        <v>0.36999999999999994</v>
      </c>
      <c r="Z914" s="1131">
        <v>0.14799999944865702</v>
      </c>
      <c r="AA914" s="1131">
        <v>0</v>
      </c>
      <c r="AB914" s="1131">
        <v>0</v>
      </c>
      <c r="AC914" s="1131">
        <v>-7.4000017642974855E-2</v>
      </c>
      <c r="AD914" s="1131">
        <v>0.14799999944865702</v>
      </c>
      <c r="AE914" s="1131">
        <v>7.4000017642974855E-2</v>
      </c>
      <c r="AF914" s="126"/>
      <c r="AG914" s="126"/>
      <c r="AH914" s="126"/>
      <c r="AI914" s="126"/>
      <c r="AJ914" s="126"/>
      <c r="AK914" s="126"/>
      <c r="AL914" s="126">
        <v>914</v>
      </c>
    </row>
    <row r="915" spans="1:38">
      <c r="A915" s="721" t="s">
        <v>1852</v>
      </c>
      <c r="B915" s="722">
        <v>14</v>
      </c>
      <c r="C915" s="722">
        <v>1410</v>
      </c>
      <c r="D915" s="722">
        <v>141025</v>
      </c>
      <c r="E915" s="721">
        <v>1410259807</v>
      </c>
      <c r="F915" s="721" t="s">
        <v>768</v>
      </c>
      <c r="G915" s="1127">
        <v>2267761005</v>
      </c>
      <c r="H915" s="1128">
        <v>0</v>
      </c>
      <c r="I915" s="1128">
        <v>2267761004.9499998</v>
      </c>
      <c r="J915" s="1128">
        <v>-5.0000190734863281E-2</v>
      </c>
      <c r="K915" s="1128">
        <v>0</v>
      </c>
      <c r="L915" s="1128">
        <v>0</v>
      </c>
      <c r="M915" s="1128">
        <v>-5.0000190734863281E-2</v>
      </c>
      <c r="N915" s="1129">
        <v>0</v>
      </c>
      <c r="O915" s="1128">
        <v>-5.0000190734863281E-2</v>
      </c>
      <c r="P915" s="1127">
        <v>-1.8500070571899414E-2</v>
      </c>
      <c r="Q915" s="1127">
        <v>0</v>
      </c>
      <c r="R915" s="1127">
        <v>0</v>
      </c>
      <c r="S915" s="1127">
        <v>0</v>
      </c>
      <c r="T915" s="1130">
        <v>0</v>
      </c>
      <c r="U915" s="1130">
        <v>0</v>
      </c>
      <c r="V915" s="1130">
        <v>0</v>
      </c>
      <c r="W915" s="1127">
        <v>0</v>
      </c>
      <c r="X915" s="1130">
        <v>-1.8500070571899414E-2</v>
      </c>
      <c r="Y915" s="735">
        <v>0.37</v>
      </c>
      <c r="Z915" s="1131">
        <v>0</v>
      </c>
      <c r="AA915" s="1131">
        <v>-1.8500070571899414E-2</v>
      </c>
      <c r="AB915" s="1131">
        <v>0.17020001411437988</v>
      </c>
      <c r="AC915" s="1131">
        <v>0</v>
      </c>
      <c r="AD915" s="1131">
        <v>-0.17020001411437988</v>
      </c>
      <c r="AE915" s="1131">
        <v>-1.8500070571899414E-2</v>
      </c>
      <c r="AF915" s="126"/>
      <c r="AG915" s="126"/>
      <c r="AH915" s="126"/>
      <c r="AI915" s="126"/>
      <c r="AJ915" s="126"/>
      <c r="AK915" s="126"/>
      <c r="AL915" s="126">
        <v>915</v>
      </c>
    </row>
    <row r="916" spans="1:38">
      <c r="A916" s="721" t="s">
        <v>1852</v>
      </c>
      <c r="B916" s="722">
        <v>14</v>
      </c>
      <c r="C916" s="722">
        <v>1410</v>
      </c>
      <c r="D916" s="722">
        <v>141025</v>
      </c>
      <c r="E916" s="721">
        <v>1410259808</v>
      </c>
      <c r="F916" s="721" t="s">
        <v>750</v>
      </c>
      <c r="G916" s="1127">
        <v>24737344143</v>
      </c>
      <c r="H916" s="1128">
        <v>0</v>
      </c>
      <c r="I916" s="1128">
        <v>24737344143.130001</v>
      </c>
      <c r="J916" s="1128">
        <v>0.13000106811523438</v>
      </c>
      <c r="K916" s="1128">
        <v>0</v>
      </c>
      <c r="L916" s="1128">
        <v>0.13000106811523438</v>
      </c>
      <c r="M916" s="1128">
        <v>0</v>
      </c>
      <c r="N916" s="1129">
        <v>0</v>
      </c>
      <c r="O916" s="1128">
        <v>0.13000106811523438</v>
      </c>
      <c r="P916" s="1127">
        <v>4.8100395202636717E-2</v>
      </c>
      <c r="Q916" s="1127">
        <v>0</v>
      </c>
      <c r="R916" s="1127">
        <v>0</v>
      </c>
      <c r="S916" s="1127">
        <v>0</v>
      </c>
      <c r="T916" s="1130">
        <v>0</v>
      </c>
      <c r="U916" s="1130">
        <v>0</v>
      </c>
      <c r="V916" s="1130">
        <v>0</v>
      </c>
      <c r="W916" s="1127">
        <v>0</v>
      </c>
      <c r="X916" s="1130">
        <v>4.8100395202636717E-2</v>
      </c>
      <c r="Y916" s="735">
        <v>0.37</v>
      </c>
      <c r="Z916" s="1131">
        <v>4.8100395202636717E-2</v>
      </c>
      <c r="AA916" s="1131">
        <v>0</v>
      </c>
      <c r="AB916" s="1131">
        <v>3.7000141143798827E-2</v>
      </c>
      <c r="AC916" s="1131">
        <v>0</v>
      </c>
      <c r="AD916" s="1131">
        <v>1.110025405883789E-2</v>
      </c>
      <c r="AE916" s="1131">
        <v>0</v>
      </c>
      <c r="AF916" s="126"/>
      <c r="AG916" s="126"/>
      <c r="AH916" s="126"/>
      <c r="AI916" s="126"/>
      <c r="AJ916" s="126"/>
      <c r="AK916" s="126"/>
      <c r="AL916" s="126">
        <v>916</v>
      </c>
    </row>
    <row r="917" spans="1:38">
      <c r="A917" s="721" t="s">
        <v>1852</v>
      </c>
      <c r="B917" s="722">
        <v>14</v>
      </c>
      <c r="C917" s="722">
        <v>1410</v>
      </c>
      <c r="D917" s="722">
        <v>141025</v>
      </c>
      <c r="E917" s="721">
        <v>1410259809</v>
      </c>
      <c r="F917" s="721" t="s">
        <v>4107</v>
      </c>
      <c r="G917" s="1127">
        <v>38041667</v>
      </c>
      <c r="H917" s="1128">
        <v>0</v>
      </c>
      <c r="I917" s="1128">
        <v>38041667</v>
      </c>
      <c r="J917" s="1128">
        <v>0</v>
      </c>
      <c r="K917" s="1128">
        <v>0</v>
      </c>
      <c r="L917" s="1128">
        <v>0</v>
      </c>
      <c r="M917" s="1128">
        <v>0</v>
      </c>
      <c r="N917" s="1129">
        <v>0</v>
      </c>
      <c r="O917" s="1128">
        <v>0</v>
      </c>
      <c r="P917" s="1127">
        <v>0</v>
      </c>
      <c r="Q917" s="1127">
        <v>0</v>
      </c>
      <c r="R917" s="1127">
        <v>0</v>
      </c>
      <c r="S917" s="1127">
        <v>0</v>
      </c>
      <c r="T917" s="1130">
        <v>0</v>
      </c>
      <c r="U917" s="1130">
        <v>0</v>
      </c>
      <c r="V917" s="1130">
        <v>0</v>
      </c>
      <c r="W917" s="1127">
        <v>0</v>
      </c>
      <c r="X917" s="1130">
        <v>0</v>
      </c>
      <c r="Y917" s="735">
        <v>0</v>
      </c>
      <c r="Z917" s="1131">
        <v>0</v>
      </c>
      <c r="AA917" s="1131">
        <v>0</v>
      </c>
      <c r="AB917" s="1131">
        <v>0</v>
      </c>
      <c r="AC917" s="1131">
        <v>0</v>
      </c>
      <c r="AD917" s="1131">
        <v>0</v>
      </c>
      <c r="AE917" s="1131">
        <v>0</v>
      </c>
      <c r="AF917" s="126"/>
      <c r="AG917" s="126"/>
      <c r="AH917" s="126"/>
      <c r="AI917" s="126"/>
      <c r="AJ917" s="126"/>
      <c r="AK917" s="126"/>
      <c r="AL917" s="126">
        <v>917</v>
      </c>
    </row>
    <row r="918" spans="1:38">
      <c r="A918" s="721" t="s">
        <v>1852</v>
      </c>
      <c r="B918" s="722">
        <v>14</v>
      </c>
      <c r="C918" s="722">
        <v>1410</v>
      </c>
      <c r="D918" s="722">
        <v>141025</v>
      </c>
      <c r="E918" s="721">
        <v>1410259810</v>
      </c>
      <c r="F918" s="721" t="s">
        <v>3528</v>
      </c>
      <c r="G918" s="1127">
        <v>1186701293</v>
      </c>
      <c r="H918" s="1128">
        <v>0</v>
      </c>
      <c r="I918" s="1128">
        <v>1186701293</v>
      </c>
      <c r="J918" s="1128">
        <v>0</v>
      </c>
      <c r="K918" s="1128">
        <v>0</v>
      </c>
      <c r="L918" s="1128">
        <v>0</v>
      </c>
      <c r="M918" s="1128">
        <v>0</v>
      </c>
      <c r="N918" s="1129">
        <v>0</v>
      </c>
      <c r="O918" s="1128">
        <v>0</v>
      </c>
      <c r="P918" s="1127">
        <v>0</v>
      </c>
      <c r="Q918" s="1127">
        <v>0</v>
      </c>
      <c r="R918" s="1127">
        <v>0</v>
      </c>
      <c r="S918" s="1127">
        <v>0</v>
      </c>
      <c r="T918" s="1130">
        <v>0</v>
      </c>
      <c r="U918" s="1130">
        <v>0</v>
      </c>
      <c r="V918" s="1130">
        <v>0</v>
      </c>
      <c r="W918" s="1127">
        <v>0</v>
      </c>
      <c r="X918" s="1130">
        <v>0</v>
      </c>
      <c r="Y918" s="735">
        <v>0</v>
      </c>
      <c r="Z918" s="1131">
        <v>0</v>
      </c>
      <c r="AA918" s="1131">
        <v>0</v>
      </c>
      <c r="AB918" s="1131">
        <v>0</v>
      </c>
      <c r="AC918" s="1131">
        <v>0</v>
      </c>
      <c r="AD918" s="1131">
        <v>0</v>
      </c>
      <c r="AE918" s="1131">
        <v>0</v>
      </c>
      <c r="AF918" s="126"/>
      <c r="AG918" s="126"/>
      <c r="AH918" s="126"/>
      <c r="AI918" s="126"/>
      <c r="AJ918" s="126"/>
      <c r="AK918" s="126"/>
      <c r="AL918" s="126">
        <v>918</v>
      </c>
    </row>
    <row r="919" spans="1:38">
      <c r="A919" s="721" t="s">
        <v>1852</v>
      </c>
      <c r="B919" s="722">
        <v>14</v>
      </c>
      <c r="C919" s="722">
        <v>1410</v>
      </c>
      <c r="D919" s="722">
        <v>141025</v>
      </c>
      <c r="E919" s="721">
        <v>1410259811</v>
      </c>
      <c r="F919" s="721" t="s">
        <v>769</v>
      </c>
      <c r="G919" s="1127">
        <v>11665320186</v>
      </c>
      <c r="H919" s="1128">
        <v>0</v>
      </c>
      <c r="I919" s="1128">
        <v>11665320185.65</v>
      </c>
      <c r="J919" s="1128">
        <v>-0.35000038146972656</v>
      </c>
      <c r="K919" s="1128">
        <v>0</v>
      </c>
      <c r="L919" s="1128">
        <v>0</v>
      </c>
      <c r="M919" s="1128">
        <v>-0.35000038146972656</v>
      </c>
      <c r="N919" s="1129">
        <v>0</v>
      </c>
      <c r="O919" s="1128">
        <v>-0.35000038146972656</v>
      </c>
      <c r="P919" s="1127">
        <v>-0.12950014114379882</v>
      </c>
      <c r="Q919" s="1127">
        <v>0</v>
      </c>
      <c r="R919" s="1127">
        <v>0</v>
      </c>
      <c r="S919" s="1127">
        <v>0</v>
      </c>
      <c r="T919" s="1130">
        <v>0</v>
      </c>
      <c r="U919" s="1130">
        <v>0</v>
      </c>
      <c r="V919" s="1130">
        <v>0</v>
      </c>
      <c r="W919" s="1127">
        <v>0</v>
      </c>
      <c r="X919" s="1130">
        <v>-0.12950014114379882</v>
      </c>
      <c r="Y919" s="735">
        <v>0.37</v>
      </c>
      <c r="Z919" s="1131">
        <v>0</v>
      </c>
      <c r="AA919" s="1131">
        <v>-0.12950014114379882</v>
      </c>
      <c r="AB919" s="1131">
        <v>0</v>
      </c>
      <c r="AC919" s="1131">
        <v>-0.15540002822875976</v>
      </c>
      <c r="AD919" s="1131">
        <v>0</v>
      </c>
      <c r="AE919" s="1131">
        <v>2.5899887084960938E-2</v>
      </c>
      <c r="AF919" s="126"/>
      <c r="AG919" s="126"/>
      <c r="AH919" s="126"/>
      <c r="AI919" s="126"/>
      <c r="AJ919" s="126"/>
      <c r="AK919" s="126"/>
      <c r="AL919" s="126">
        <v>919</v>
      </c>
    </row>
    <row r="920" spans="1:38">
      <c r="A920" s="721" t="s">
        <v>1891</v>
      </c>
      <c r="B920" s="722">
        <v>14</v>
      </c>
      <c r="C920" s="722">
        <v>1410</v>
      </c>
      <c r="D920" s="722">
        <v>141025</v>
      </c>
      <c r="E920" s="721">
        <v>1410259813</v>
      </c>
      <c r="F920" s="721" t="s">
        <v>770</v>
      </c>
      <c r="G920" s="1127">
        <v>1785616822</v>
      </c>
      <c r="H920" s="1128">
        <v>0</v>
      </c>
      <c r="I920" s="1128">
        <v>1785616822</v>
      </c>
      <c r="J920" s="1128">
        <v>0</v>
      </c>
      <c r="K920" s="1128">
        <v>0</v>
      </c>
      <c r="L920" s="1128">
        <v>0</v>
      </c>
      <c r="M920" s="1128">
        <v>0</v>
      </c>
      <c r="N920" s="1129">
        <v>0</v>
      </c>
      <c r="O920" s="1128">
        <v>0</v>
      </c>
      <c r="P920" s="1127">
        <v>0</v>
      </c>
      <c r="Q920" s="1127">
        <v>0</v>
      </c>
      <c r="R920" s="1127">
        <v>0</v>
      </c>
      <c r="S920" s="1127">
        <v>0</v>
      </c>
      <c r="T920" s="1130">
        <v>0</v>
      </c>
      <c r="U920" s="1130">
        <v>0</v>
      </c>
      <c r="V920" s="1130">
        <v>0</v>
      </c>
      <c r="W920" s="1127">
        <v>0</v>
      </c>
      <c r="X920" s="1130">
        <v>0</v>
      </c>
      <c r="Y920" s="735">
        <v>0</v>
      </c>
      <c r="Z920" s="1131">
        <v>0</v>
      </c>
      <c r="AA920" s="1131">
        <v>0</v>
      </c>
      <c r="AB920" s="1131">
        <v>0</v>
      </c>
      <c r="AC920" s="1131">
        <v>0</v>
      </c>
      <c r="AD920" s="1131">
        <v>0</v>
      </c>
      <c r="AE920" s="1131">
        <v>0</v>
      </c>
      <c r="AF920" s="126"/>
      <c r="AG920" s="126"/>
      <c r="AH920" s="126"/>
      <c r="AI920" s="126"/>
      <c r="AJ920" s="126"/>
      <c r="AK920" s="126"/>
      <c r="AL920" s="126">
        <v>920</v>
      </c>
    </row>
    <row r="921" spans="1:38">
      <c r="A921" s="721" t="s">
        <v>1891</v>
      </c>
      <c r="B921" s="722">
        <v>14</v>
      </c>
      <c r="C921" s="722">
        <v>1410</v>
      </c>
      <c r="D921" s="722">
        <v>141025</v>
      </c>
      <c r="E921" s="721">
        <v>1410259814</v>
      </c>
      <c r="F921" s="721" t="s">
        <v>771</v>
      </c>
      <c r="G921" s="1127">
        <v>-11050768102</v>
      </c>
      <c r="H921" s="1128">
        <v>0</v>
      </c>
      <c r="I921" s="1128">
        <v>-11050768101.92</v>
      </c>
      <c r="J921" s="1128">
        <v>7.9999923706054688E-2</v>
      </c>
      <c r="K921" s="1128">
        <v>0</v>
      </c>
      <c r="L921" s="1128">
        <v>7.9999923706054688E-2</v>
      </c>
      <c r="M921" s="1128">
        <v>0</v>
      </c>
      <c r="N921" s="1129">
        <v>0</v>
      </c>
      <c r="O921" s="1128">
        <v>7.9999923706054688E-2</v>
      </c>
      <c r="P921" s="1127">
        <v>2.9599971771240234E-2</v>
      </c>
      <c r="Q921" s="1127">
        <v>0</v>
      </c>
      <c r="R921" s="1127">
        <v>0</v>
      </c>
      <c r="S921" s="1127">
        <v>0</v>
      </c>
      <c r="T921" s="1130">
        <v>0</v>
      </c>
      <c r="U921" s="1130">
        <v>0</v>
      </c>
      <c r="V921" s="1130">
        <v>0</v>
      </c>
      <c r="W921" s="1127">
        <v>0</v>
      </c>
      <c r="X921" s="1130">
        <v>2.9599971771240234E-2</v>
      </c>
      <c r="Y921" s="735">
        <v>0.37</v>
      </c>
      <c r="Z921" s="1131">
        <v>2.9599971771240234E-2</v>
      </c>
      <c r="AA921" s="1131">
        <v>0</v>
      </c>
      <c r="AB921" s="1131">
        <v>0</v>
      </c>
      <c r="AC921" s="1131">
        <v>0</v>
      </c>
      <c r="AD921" s="1131">
        <v>2.9599971771240234E-2</v>
      </c>
      <c r="AE921" s="1131">
        <v>0</v>
      </c>
      <c r="AF921" s="126"/>
      <c r="AG921" s="126"/>
      <c r="AH921" s="126"/>
      <c r="AI921" s="126"/>
      <c r="AJ921" s="126"/>
      <c r="AK921" s="126"/>
      <c r="AL921" s="126">
        <v>921</v>
      </c>
    </row>
    <row r="922" spans="1:38">
      <c r="A922" s="721" t="s">
        <v>1891</v>
      </c>
      <c r="B922" s="722">
        <v>14</v>
      </c>
      <c r="C922" s="722">
        <v>1410</v>
      </c>
      <c r="D922" s="722">
        <v>141025</v>
      </c>
      <c r="E922" s="721">
        <v>1410259815</v>
      </c>
      <c r="F922" s="721" t="s">
        <v>4117</v>
      </c>
      <c r="G922" s="1127">
        <v>-174370204</v>
      </c>
      <c r="H922" s="1128">
        <v>0</v>
      </c>
      <c r="I922" s="1128">
        <v>-174370204</v>
      </c>
      <c r="J922" s="1128">
        <v>0</v>
      </c>
      <c r="K922" s="1128">
        <v>0</v>
      </c>
      <c r="L922" s="1128">
        <v>0</v>
      </c>
      <c r="M922" s="1128">
        <v>0</v>
      </c>
      <c r="N922" s="1129">
        <v>0</v>
      </c>
      <c r="O922" s="1128">
        <v>0</v>
      </c>
      <c r="P922" s="1127">
        <v>0</v>
      </c>
      <c r="Q922" s="1127">
        <v>0</v>
      </c>
      <c r="R922" s="1127">
        <v>0</v>
      </c>
      <c r="S922" s="1127">
        <v>0</v>
      </c>
      <c r="T922" s="1130">
        <v>0</v>
      </c>
      <c r="U922" s="1130">
        <v>0</v>
      </c>
      <c r="V922" s="1130">
        <v>0</v>
      </c>
      <c r="W922" s="1127">
        <v>0</v>
      </c>
      <c r="X922" s="1130">
        <v>0</v>
      </c>
      <c r="Y922" s="735">
        <v>0</v>
      </c>
      <c r="Z922" s="1131">
        <v>0</v>
      </c>
      <c r="AA922" s="1131">
        <v>0</v>
      </c>
      <c r="AB922" s="1131">
        <v>0</v>
      </c>
      <c r="AC922" s="1131">
        <v>0</v>
      </c>
      <c r="AD922" s="1131">
        <v>0</v>
      </c>
      <c r="AE922" s="1131">
        <v>0</v>
      </c>
      <c r="AF922" s="126"/>
      <c r="AG922" s="126"/>
      <c r="AH922" s="126"/>
      <c r="AI922" s="126"/>
      <c r="AJ922" s="126"/>
      <c r="AK922" s="126"/>
      <c r="AL922" s="126">
        <v>922</v>
      </c>
    </row>
    <row r="923" spans="1:38">
      <c r="A923" s="721" t="s">
        <v>1891</v>
      </c>
      <c r="B923" s="722">
        <v>14</v>
      </c>
      <c r="C923" s="722">
        <v>1410</v>
      </c>
      <c r="D923" s="722">
        <v>141025</v>
      </c>
      <c r="E923" s="721">
        <v>1410259817</v>
      </c>
      <c r="F923" s="721" t="s">
        <v>772</v>
      </c>
      <c r="G923" s="1127">
        <v>-88665168</v>
      </c>
      <c r="H923" s="1128">
        <v>0</v>
      </c>
      <c r="I923" s="1128">
        <v>-88665168.010000005</v>
      </c>
      <c r="J923" s="1128">
        <v>-1.000000536441803E-2</v>
      </c>
      <c r="K923" s="1128">
        <v>0</v>
      </c>
      <c r="L923" s="1128">
        <v>0</v>
      </c>
      <c r="M923" s="1128">
        <v>-1.000000536441803E-2</v>
      </c>
      <c r="N923" s="1129">
        <v>0</v>
      </c>
      <c r="O923" s="1128">
        <v>-1.000000536441803E-2</v>
      </c>
      <c r="P923" s="1127">
        <v>-3.7000019848346709E-3</v>
      </c>
      <c r="Q923" s="1127">
        <v>0</v>
      </c>
      <c r="R923" s="1127">
        <v>0</v>
      </c>
      <c r="S923" s="1127">
        <v>0</v>
      </c>
      <c r="T923" s="1130">
        <v>0</v>
      </c>
      <c r="U923" s="1130">
        <v>0</v>
      </c>
      <c r="V923" s="1130">
        <v>0</v>
      </c>
      <c r="W923" s="1127">
        <v>0</v>
      </c>
      <c r="X923" s="1130">
        <v>-3.7000019848346709E-3</v>
      </c>
      <c r="Y923" s="735">
        <v>0.37</v>
      </c>
      <c r="Z923" s="1131">
        <v>0</v>
      </c>
      <c r="AA923" s="1131">
        <v>-3.7000019848346709E-3</v>
      </c>
      <c r="AB923" s="1131">
        <v>0</v>
      </c>
      <c r="AC923" s="1131">
        <v>-3.6999964714050293E-3</v>
      </c>
      <c r="AD923" s="1131">
        <v>0</v>
      </c>
      <c r="AE923" s="1131">
        <v>-5.5134296416542439E-9</v>
      </c>
      <c r="AF923" s="126"/>
      <c r="AG923" s="126"/>
      <c r="AH923" s="126"/>
      <c r="AI923" s="126"/>
      <c r="AJ923" s="126"/>
      <c r="AK923" s="126"/>
      <c r="AL923" s="126">
        <v>923</v>
      </c>
    </row>
    <row r="924" spans="1:38">
      <c r="A924" s="721" t="s">
        <v>1891</v>
      </c>
      <c r="B924" s="722">
        <v>14</v>
      </c>
      <c r="C924" s="722">
        <v>1410</v>
      </c>
      <c r="D924" s="722">
        <v>141025</v>
      </c>
      <c r="E924" s="721">
        <v>1410259818</v>
      </c>
      <c r="F924" s="721" t="s">
        <v>773</v>
      </c>
      <c r="G924" s="1127">
        <v>-3412748962</v>
      </c>
      <c r="H924" s="1128">
        <v>0</v>
      </c>
      <c r="I924" s="1128">
        <v>-3412748962.1399999</v>
      </c>
      <c r="J924" s="1128">
        <v>-0.1399998664855957</v>
      </c>
      <c r="K924" s="1128">
        <v>0</v>
      </c>
      <c r="L924" s="1128">
        <v>0</v>
      </c>
      <c r="M924" s="1128">
        <v>-0.1399998664855957</v>
      </c>
      <c r="N924" s="1129">
        <v>0</v>
      </c>
      <c r="O924" s="1128">
        <v>-0.1399998664855957</v>
      </c>
      <c r="P924" s="1127">
        <v>-5.1799950599670408E-2</v>
      </c>
      <c r="Q924" s="1127">
        <v>0</v>
      </c>
      <c r="R924" s="1127">
        <v>0</v>
      </c>
      <c r="S924" s="1127">
        <v>0</v>
      </c>
      <c r="T924" s="1130">
        <v>0</v>
      </c>
      <c r="U924" s="1130">
        <v>0</v>
      </c>
      <c r="V924" s="1130">
        <v>0</v>
      </c>
      <c r="W924" s="1127">
        <v>0</v>
      </c>
      <c r="X924" s="1130">
        <v>-5.1799950599670408E-2</v>
      </c>
      <c r="Y924" s="735">
        <v>0.37</v>
      </c>
      <c r="Z924" s="1131">
        <v>0</v>
      </c>
      <c r="AA924" s="1131">
        <v>-5.1799950599670408E-2</v>
      </c>
      <c r="AB924" s="1131">
        <v>0</v>
      </c>
      <c r="AC924" s="1131">
        <v>-5.5499858856201172E-2</v>
      </c>
      <c r="AD924" s="1131">
        <v>0</v>
      </c>
      <c r="AE924" s="1131">
        <v>3.6999082565307637E-3</v>
      </c>
      <c r="AF924" s="126"/>
      <c r="AG924" s="126"/>
      <c r="AH924" s="126"/>
      <c r="AI924" s="126"/>
      <c r="AJ924" s="126"/>
      <c r="AK924" s="126"/>
      <c r="AL924" s="126">
        <v>924</v>
      </c>
    </row>
    <row r="925" spans="1:38">
      <c r="A925" s="721" t="s">
        <v>1891</v>
      </c>
      <c r="B925" s="722">
        <v>14</v>
      </c>
      <c r="C925" s="722">
        <v>1410</v>
      </c>
      <c r="D925" s="722">
        <v>141025</v>
      </c>
      <c r="E925" s="721">
        <v>1410259819</v>
      </c>
      <c r="F925" s="721" t="s">
        <v>1916</v>
      </c>
      <c r="G925" s="1127">
        <v>0</v>
      </c>
      <c r="H925" s="1128">
        <v>0</v>
      </c>
      <c r="I925" s="1128">
        <v>0</v>
      </c>
      <c r="J925" s="1128">
        <v>0</v>
      </c>
      <c r="K925" s="1128">
        <v>0</v>
      </c>
      <c r="L925" s="1128">
        <v>0</v>
      </c>
      <c r="M925" s="1128">
        <v>0</v>
      </c>
      <c r="N925" s="1129">
        <v>0</v>
      </c>
      <c r="O925" s="1128">
        <v>0</v>
      </c>
      <c r="P925" s="1127">
        <v>0</v>
      </c>
      <c r="Q925" s="1127">
        <v>0</v>
      </c>
      <c r="R925" s="1127">
        <v>0</v>
      </c>
      <c r="S925" s="1127">
        <v>0</v>
      </c>
      <c r="T925" s="1130">
        <v>0</v>
      </c>
      <c r="U925" s="1130">
        <v>0</v>
      </c>
      <c r="V925" s="1130">
        <v>0</v>
      </c>
      <c r="W925" s="1127">
        <v>0</v>
      </c>
      <c r="X925" s="1130">
        <v>0</v>
      </c>
      <c r="Y925" s="735">
        <v>0</v>
      </c>
      <c r="Z925" s="1131">
        <v>0</v>
      </c>
      <c r="AA925" s="1131">
        <v>0</v>
      </c>
      <c r="AB925" s="1131">
        <v>0</v>
      </c>
      <c r="AC925" s="1131">
        <v>0</v>
      </c>
      <c r="AD925" s="1131">
        <v>0</v>
      </c>
      <c r="AE925" s="1131">
        <v>0</v>
      </c>
      <c r="AF925" s="126"/>
      <c r="AG925" s="126"/>
      <c r="AH925" s="126"/>
      <c r="AI925" s="126"/>
      <c r="AJ925" s="126"/>
      <c r="AK925" s="126"/>
      <c r="AL925" s="126">
        <v>925</v>
      </c>
    </row>
    <row r="926" spans="1:38">
      <c r="A926" s="721" t="s">
        <v>1891</v>
      </c>
      <c r="B926" s="722">
        <v>14</v>
      </c>
      <c r="C926" s="722">
        <v>1410</v>
      </c>
      <c r="D926" s="722">
        <v>141025</v>
      </c>
      <c r="E926" s="721">
        <v>1410259820</v>
      </c>
      <c r="F926" s="721" t="s">
        <v>774</v>
      </c>
      <c r="G926" s="1127">
        <v>-783773086</v>
      </c>
      <c r="H926" s="1128">
        <v>0</v>
      </c>
      <c r="I926" s="1128">
        <v>-783773086</v>
      </c>
      <c r="J926" s="1128">
        <v>0</v>
      </c>
      <c r="K926" s="1128">
        <v>0</v>
      </c>
      <c r="L926" s="1128">
        <v>0</v>
      </c>
      <c r="M926" s="1128">
        <v>0</v>
      </c>
      <c r="N926" s="1129">
        <v>0</v>
      </c>
      <c r="O926" s="1128">
        <v>0</v>
      </c>
      <c r="P926" s="1127">
        <v>0</v>
      </c>
      <c r="Q926" s="1127">
        <v>0</v>
      </c>
      <c r="R926" s="1127">
        <v>0</v>
      </c>
      <c r="S926" s="1127">
        <v>0</v>
      </c>
      <c r="T926" s="1130">
        <v>0</v>
      </c>
      <c r="U926" s="1130">
        <v>0</v>
      </c>
      <c r="V926" s="1130">
        <v>0</v>
      </c>
      <c r="W926" s="1127">
        <v>0</v>
      </c>
      <c r="X926" s="1130">
        <v>0</v>
      </c>
      <c r="Y926" s="735">
        <v>0</v>
      </c>
      <c r="Z926" s="1131">
        <v>0</v>
      </c>
      <c r="AA926" s="1131">
        <v>0</v>
      </c>
      <c r="AB926" s="1131">
        <v>0</v>
      </c>
      <c r="AC926" s="1131">
        <v>0</v>
      </c>
      <c r="AD926" s="1131">
        <v>0</v>
      </c>
      <c r="AE926" s="1131">
        <v>0</v>
      </c>
      <c r="AF926" s="126"/>
      <c r="AG926" s="126"/>
      <c r="AH926" s="126"/>
      <c r="AI926" s="126"/>
      <c r="AJ926" s="126"/>
      <c r="AK926" s="126"/>
      <c r="AL926" s="126">
        <v>926</v>
      </c>
    </row>
    <row r="927" spans="1:38">
      <c r="A927" s="721" t="s">
        <v>1891</v>
      </c>
      <c r="B927" s="722">
        <v>14</v>
      </c>
      <c r="C927" s="722">
        <v>1410</v>
      </c>
      <c r="D927" s="722">
        <v>141025</v>
      </c>
      <c r="E927" s="721">
        <v>1410259821</v>
      </c>
      <c r="F927" s="721" t="s">
        <v>3187</v>
      </c>
      <c r="G927" s="1127">
        <v>5891147671</v>
      </c>
      <c r="H927" s="1128">
        <v>0</v>
      </c>
      <c r="I927" s="1128">
        <v>5891147671</v>
      </c>
      <c r="J927" s="1128">
        <v>0</v>
      </c>
      <c r="K927" s="1128">
        <v>0</v>
      </c>
      <c r="L927" s="1128">
        <v>0</v>
      </c>
      <c r="M927" s="1128">
        <v>0</v>
      </c>
      <c r="N927" s="1129">
        <v>0</v>
      </c>
      <c r="O927" s="1128">
        <v>0</v>
      </c>
      <c r="P927" s="1127">
        <v>0</v>
      </c>
      <c r="Q927" s="1127">
        <v>0</v>
      </c>
      <c r="R927" s="1127">
        <v>0</v>
      </c>
      <c r="S927" s="1127">
        <v>0</v>
      </c>
      <c r="T927" s="1130">
        <v>0</v>
      </c>
      <c r="U927" s="1130">
        <v>0</v>
      </c>
      <c r="V927" s="1130">
        <v>0</v>
      </c>
      <c r="W927" s="1127">
        <v>0</v>
      </c>
      <c r="X927" s="1130">
        <v>0</v>
      </c>
      <c r="Y927" s="735">
        <v>0</v>
      </c>
      <c r="Z927" s="1131">
        <v>0</v>
      </c>
      <c r="AA927" s="1131">
        <v>0</v>
      </c>
      <c r="AB927" s="1131">
        <v>0</v>
      </c>
      <c r="AC927" s="1131">
        <v>0</v>
      </c>
      <c r="AD927" s="1131">
        <v>0</v>
      </c>
      <c r="AE927" s="1131">
        <v>0</v>
      </c>
      <c r="AF927" s="126"/>
      <c r="AG927" s="126"/>
      <c r="AH927" s="126"/>
      <c r="AI927" s="126"/>
      <c r="AJ927" s="126"/>
      <c r="AK927" s="126"/>
      <c r="AL927" s="126">
        <v>927</v>
      </c>
    </row>
    <row r="928" spans="1:38">
      <c r="A928" s="721" t="s">
        <v>1891</v>
      </c>
      <c r="B928" s="722">
        <v>14</v>
      </c>
      <c r="C928" s="722">
        <v>1410</v>
      </c>
      <c r="D928" s="722">
        <v>141025</v>
      </c>
      <c r="E928" s="721">
        <v>1410259822</v>
      </c>
      <c r="F928" s="721" t="s">
        <v>4118</v>
      </c>
      <c r="G928" s="1127">
        <v>174020805</v>
      </c>
      <c r="H928" s="1128">
        <v>0</v>
      </c>
      <c r="I928" s="1128">
        <v>174020805</v>
      </c>
      <c r="J928" s="1128">
        <v>0</v>
      </c>
      <c r="K928" s="1128">
        <v>0</v>
      </c>
      <c r="L928" s="1128">
        <v>0</v>
      </c>
      <c r="M928" s="1128">
        <v>0</v>
      </c>
      <c r="N928" s="1129">
        <v>0</v>
      </c>
      <c r="O928" s="1128">
        <v>0</v>
      </c>
      <c r="P928" s="1127">
        <v>0</v>
      </c>
      <c r="Q928" s="1127">
        <v>0</v>
      </c>
      <c r="R928" s="1127">
        <v>0</v>
      </c>
      <c r="S928" s="1127">
        <v>0</v>
      </c>
      <c r="T928" s="1130">
        <v>0</v>
      </c>
      <c r="U928" s="1130">
        <v>0</v>
      </c>
      <c r="V928" s="1130">
        <v>0</v>
      </c>
      <c r="W928" s="1127">
        <v>0</v>
      </c>
      <c r="X928" s="1130">
        <v>0</v>
      </c>
      <c r="Y928" s="735">
        <v>0</v>
      </c>
      <c r="Z928" s="1131">
        <v>0</v>
      </c>
      <c r="AA928" s="1131">
        <v>0</v>
      </c>
      <c r="AB928" s="1131">
        <v>0</v>
      </c>
      <c r="AC928" s="1131">
        <v>0</v>
      </c>
      <c r="AD928" s="1131">
        <v>0</v>
      </c>
      <c r="AE928" s="1131">
        <v>0</v>
      </c>
      <c r="AF928" s="126"/>
      <c r="AG928" s="126"/>
      <c r="AH928" s="126"/>
      <c r="AI928" s="126"/>
      <c r="AJ928" s="126"/>
      <c r="AK928" s="126"/>
      <c r="AL928" s="126">
        <v>928</v>
      </c>
    </row>
    <row r="929" spans="1:38">
      <c r="A929" s="721" t="s">
        <v>1891</v>
      </c>
      <c r="B929" s="722">
        <v>14</v>
      </c>
      <c r="C929" s="722">
        <v>1410</v>
      </c>
      <c r="D929" s="722">
        <v>141025</v>
      </c>
      <c r="E929" s="721">
        <v>1410259824</v>
      </c>
      <c r="F929" s="721" t="s">
        <v>775</v>
      </c>
      <c r="G929" s="1127">
        <v>269717136</v>
      </c>
      <c r="H929" s="1128">
        <v>0</v>
      </c>
      <c r="I929" s="1128">
        <v>269717135.98000002</v>
      </c>
      <c r="J929" s="1128">
        <v>-1.9999980926513672E-2</v>
      </c>
      <c r="K929" s="1128">
        <v>0</v>
      </c>
      <c r="L929" s="1128">
        <v>0</v>
      </c>
      <c r="M929" s="1128">
        <v>-1.9999980926513672E-2</v>
      </c>
      <c r="N929" s="1129">
        <v>0</v>
      </c>
      <c r="O929" s="1128">
        <v>-1.9999980926513672E-2</v>
      </c>
      <c r="P929" s="1127">
        <v>-7.3999929428100585E-3</v>
      </c>
      <c r="Q929" s="1127">
        <v>0</v>
      </c>
      <c r="R929" s="1127">
        <v>0</v>
      </c>
      <c r="S929" s="1127">
        <v>0</v>
      </c>
      <c r="T929" s="1130">
        <v>0</v>
      </c>
      <c r="U929" s="1130">
        <v>0</v>
      </c>
      <c r="V929" s="1130">
        <v>0</v>
      </c>
      <c r="W929" s="1127">
        <v>0</v>
      </c>
      <c r="X929" s="1130">
        <v>-7.3999929428100585E-3</v>
      </c>
      <c r="Y929" s="735">
        <v>0.37</v>
      </c>
      <c r="Z929" s="1131">
        <v>0</v>
      </c>
      <c r="AA929" s="1131">
        <v>-7.3999929428100585E-3</v>
      </c>
      <c r="AB929" s="1131">
        <v>0</v>
      </c>
      <c r="AC929" s="1131">
        <v>0</v>
      </c>
      <c r="AD929" s="1131">
        <v>0</v>
      </c>
      <c r="AE929" s="1131">
        <v>-7.3999929428100585E-3</v>
      </c>
      <c r="AF929" s="126"/>
      <c r="AG929" s="126"/>
      <c r="AH929" s="126"/>
      <c r="AI929" s="126"/>
      <c r="AJ929" s="126"/>
      <c r="AK929" s="126"/>
      <c r="AL929" s="126">
        <v>929</v>
      </c>
    </row>
    <row r="930" spans="1:38">
      <c r="A930" s="721" t="s">
        <v>1891</v>
      </c>
      <c r="B930" s="722">
        <v>14</v>
      </c>
      <c r="C930" s="722">
        <v>1410</v>
      </c>
      <c r="D930" s="722">
        <v>141025</v>
      </c>
      <c r="E930" s="721">
        <v>1410259825</v>
      </c>
      <c r="F930" s="721" t="s">
        <v>4119</v>
      </c>
      <c r="G930" s="1127">
        <v>8589034</v>
      </c>
      <c r="H930" s="1128">
        <v>0</v>
      </c>
      <c r="I930" s="1128">
        <v>8589034</v>
      </c>
      <c r="J930" s="1128">
        <v>0</v>
      </c>
      <c r="K930" s="1128">
        <v>0</v>
      </c>
      <c r="L930" s="1128">
        <v>0</v>
      </c>
      <c r="M930" s="1128">
        <v>0</v>
      </c>
      <c r="N930" s="1129">
        <v>0</v>
      </c>
      <c r="O930" s="1128">
        <v>0</v>
      </c>
      <c r="P930" s="1127">
        <v>0</v>
      </c>
      <c r="Q930" s="1127">
        <v>0</v>
      </c>
      <c r="R930" s="1127">
        <v>0</v>
      </c>
      <c r="S930" s="1127">
        <v>0</v>
      </c>
      <c r="T930" s="1130">
        <v>0</v>
      </c>
      <c r="U930" s="1130">
        <v>0</v>
      </c>
      <c r="V930" s="1130">
        <v>0</v>
      </c>
      <c r="W930" s="1127">
        <v>0</v>
      </c>
      <c r="X930" s="1130">
        <v>0</v>
      </c>
      <c r="Y930" s="735">
        <v>0</v>
      </c>
      <c r="Z930" s="1131">
        <v>0</v>
      </c>
      <c r="AA930" s="1131">
        <v>0</v>
      </c>
      <c r="AB930" s="1131">
        <v>0</v>
      </c>
      <c r="AC930" s="1131">
        <v>0</v>
      </c>
      <c r="AD930" s="1131">
        <v>0</v>
      </c>
      <c r="AE930" s="1131">
        <v>0</v>
      </c>
      <c r="AF930" s="126"/>
      <c r="AG930" s="126"/>
      <c r="AH930" s="126"/>
      <c r="AI930" s="126"/>
      <c r="AJ930" s="126"/>
      <c r="AK930" s="126"/>
      <c r="AL930" s="126">
        <v>930</v>
      </c>
    </row>
    <row r="931" spans="1:38">
      <c r="A931" s="721" t="s">
        <v>1891</v>
      </c>
      <c r="B931" s="722">
        <v>14</v>
      </c>
      <c r="C931" s="722">
        <v>1410</v>
      </c>
      <c r="D931" s="722">
        <v>141025</v>
      </c>
      <c r="E931" s="721">
        <v>1410259826</v>
      </c>
      <c r="F931" s="721" t="s">
        <v>4120</v>
      </c>
      <c r="G931" s="1127">
        <v>68230754</v>
      </c>
      <c r="H931" s="1128">
        <v>0</v>
      </c>
      <c r="I931" s="1128">
        <v>68230754</v>
      </c>
      <c r="J931" s="1128">
        <v>0</v>
      </c>
      <c r="K931" s="1128">
        <v>0</v>
      </c>
      <c r="L931" s="1128">
        <v>0</v>
      </c>
      <c r="M931" s="1128">
        <v>0</v>
      </c>
      <c r="N931" s="1129">
        <v>0</v>
      </c>
      <c r="O931" s="1128">
        <v>0</v>
      </c>
      <c r="P931" s="1127">
        <v>0</v>
      </c>
      <c r="Q931" s="1127">
        <v>0</v>
      </c>
      <c r="R931" s="1127">
        <v>0</v>
      </c>
      <c r="S931" s="1127">
        <v>0</v>
      </c>
      <c r="T931" s="1130">
        <v>0</v>
      </c>
      <c r="U931" s="1130">
        <v>0</v>
      </c>
      <c r="V931" s="1130">
        <v>0</v>
      </c>
      <c r="W931" s="1127">
        <v>0</v>
      </c>
      <c r="X931" s="1130">
        <v>0</v>
      </c>
      <c r="Y931" s="735">
        <v>0</v>
      </c>
      <c r="Z931" s="1131">
        <v>0</v>
      </c>
      <c r="AA931" s="1131">
        <v>0</v>
      </c>
      <c r="AB931" s="1131">
        <v>0</v>
      </c>
      <c r="AC931" s="1131">
        <v>0</v>
      </c>
      <c r="AD931" s="1131">
        <v>0</v>
      </c>
      <c r="AE931" s="1131">
        <v>0</v>
      </c>
      <c r="AF931" s="126"/>
      <c r="AG931" s="126"/>
      <c r="AH931" s="126"/>
      <c r="AI931" s="126"/>
      <c r="AJ931" s="126"/>
      <c r="AK931" s="126"/>
      <c r="AL931" s="126">
        <v>931</v>
      </c>
    </row>
    <row r="932" spans="1:38">
      <c r="A932" s="721" t="s">
        <v>1891</v>
      </c>
      <c r="B932" s="722">
        <v>14</v>
      </c>
      <c r="C932" s="722">
        <v>1410</v>
      </c>
      <c r="D932" s="722">
        <v>141025</v>
      </c>
      <c r="E932" s="721">
        <v>1410259827</v>
      </c>
      <c r="F932" s="721" t="s">
        <v>4121</v>
      </c>
      <c r="G932" s="1127">
        <v>856151657</v>
      </c>
      <c r="H932" s="1128">
        <v>0</v>
      </c>
      <c r="I932" s="1128">
        <v>856151657.14999998</v>
      </c>
      <c r="J932" s="1128">
        <v>0.14999997615814209</v>
      </c>
      <c r="K932" s="1128">
        <v>0</v>
      </c>
      <c r="L932" s="1128">
        <v>0.14999997615814209</v>
      </c>
      <c r="M932" s="1128">
        <v>0</v>
      </c>
      <c r="N932" s="1129">
        <v>0</v>
      </c>
      <c r="O932" s="1128">
        <v>0.14999997615814209</v>
      </c>
      <c r="P932" s="1127">
        <v>5.5499991178512571E-2</v>
      </c>
      <c r="Q932" s="1127">
        <v>0</v>
      </c>
      <c r="R932" s="1127">
        <v>0</v>
      </c>
      <c r="S932" s="1127">
        <v>0</v>
      </c>
      <c r="T932" s="1130">
        <v>0</v>
      </c>
      <c r="U932" s="1130">
        <v>0</v>
      </c>
      <c r="V932" s="1130">
        <v>0</v>
      </c>
      <c r="W932" s="1127">
        <v>0</v>
      </c>
      <c r="X932" s="1130">
        <v>5.5499991178512571E-2</v>
      </c>
      <c r="Y932" s="735">
        <v>0.37</v>
      </c>
      <c r="Z932" s="1131">
        <v>5.5499991178512571E-2</v>
      </c>
      <c r="AA932" s="1131">
        <v>0</v>
      </c>
      <c r="AB932" s="1131">
        <v>5.5499991178512571E-2</v>
      </c>
      <c r="AC932" s="1131">
        <v>0</v>
      </c>
      <c r="AD932" s="1131">
        <v>0</v>
      </c>
      <c r="AE932" s="1131">
        <v>0</v>
      </c>
      <c r="AF932" s="126"/>
      <c r="AG932" s="126"/>
      <c r="AH932" s="126"/>
      <c r="AI932" s="126"/>
      <c r="AJ932" s="126"/>
      <c r="AK932" s="126"/>
      <c r="AL932" s="126">
        <v>932</v>
      </c>
    </row>
    <row r="933" spans="1:38">
      <c r="A933" s="721" t="s">
        <v>1852</v>
      </c>
      <c r="B933" s="722">
        <v>14</v>
      </c>
      <c r="C933" s="722">
        <v>1410</v>
      </c>
      <c r="D933" s="722">
        <v>141025</v>
      </c>
      <c r="E933" s="721">
        <v>1410259828</v>
      </c>
      <c r="F933" s="721" t="s">
        <v>4122</v>
      </c>
      <c r="G933" s="1127">
        <v>-1473124265</v>
      </c>
      <c r="H933" s="1128">
        <v>0</v>
      </c>
      <c r="I933" s="1128">
        <v>-1473124265</v>
      </c>
      <c r="J933" s="1128">
        <v>0</v>
      </c>
      <c r="K933" s="1128">
        <v>0</v>
      </c>
      <c r="L933" s="1128">
        <v>0</v>
      </c>
      <c r="M933" s="1128">
        <v>0</v>
      </c>
      <c r="N933" s="1129">
        <v>0</v>
      </c>
      <c r="O933" s="1128">
        <v>0</v>
      </c>
      <c r="P933" s="1127">
        <v>0</v>
      </c>
      <c r="Q933" s="1127">
        <v>0</v>
      </c>
      <c r="R933" s="1127">
        <v>0</v>
      </c>
      <c r="S933" s="1127">
        <v>0</v>
      </c>
      <c r="T933" s="1130">
        <v>0</v>
      </c>
      <c r="U933" s="1130">
        <v>0</v>
      </c>
      <c r="V933" s="1130">
        <v>0</v>
      </c>
      <c r="W933" s="1127">
        <v>0</v>
      </c>
      <c r="X933" s="1130">
        <v>0</v>
      </c>
      <c r="Y933" s="735">
        <v>0</v>
      </c>
      <c r="Z933" s="1131">
        <v>0</v>
      </c>
      <c r="AA933" s="1131">
        <v>0</v>
      </c>
      <c r="AB933" s="1131">
        <v>0</v>
      </c>
      <c r="AC933" s="1131">
        <v>-8.1400010585784915E-2</v>
      </c>
      <c r="AD933" s="1131">
        <v>0</v>
      </c>
      <c r="AE933" s="1131">
        <v>8.1400010585784915E-2</v>
      </c>
      <c r="AF933" s="126"/>
      <c r="AG933" s="126"/>
      <c r="AH933" s="126"/>
      <c r="AI933" s="126"/>
      <c r="AJ933" s="126"/>
      <c r="AK933" s="126"/>
      <c r="AL933" s="126">
        <v>933</v>
      </c>
    </row>
    <row r="934" spans="1:38">
      <c r="A934" s="721" t="s">
        <v>1852</v>
      </c>
      <c r="B934" s="722">
        <v>14</v>
      </c>
      <c r="C934" s="722">
        <v>1410</v>
      </c>
      <c r="D934" s="722">
        <v>141025</v>
      </c>
      <c r="E934" s="721">
        <v>1410259841</v>
      </c>
      <c r="F934" s="721" t="s">
        <v>4123</v>
      </c>
      <c r="G934" s="1127">
        <v>0</v>
      </c>
      <c r="H934" s="1128">
        <v>0</v>
      </c>
      <c r="I934" s="1128">
        <v>0</v>
      </c>
      <c r="J934" s="1128">
        <v>0</v>
      </c>
      <c r="K934" s="1128">
        <v>0</v>
      </c>
      <c r="L934" s="1128">
        <v>0</v>
      </c>
      <c r="M934" s="1128">
        <v>0</v>
      </c>
      <c r="N934" s="1129">
        <v>0</v>
      </c>
      <c r="O934" s="1128">
        <v>0</v>
      </c>
      <c r="P934" s="1127">
        <v>0</v>
      </c>
      <c r="Q934" s="1127">
        <v>0</v>
      </c>
      <c r="R934" s="1127">
        <v>0</v>
      </c>
      <c r="S934" s="1127">
        <v>0</v>
      </c>
      <c r="T934" s="1130">
        <v>0</v>
      </c>
      <c r="U934" s="1130">
        <v>0</v>
      </c>
      <c r="V934" s="1130">
        <v>0</v>
      </c>
      <c r="W934" s="1127">
        <v>0</v>
      </c>
      <c r="X934" s="1130">
        <v>0</v>
      </c>
      <c r="Y934" s="735">
        <v>0</v>
      </c>
      <c r="Z934" s="1131">
        <v>0</v>
      </c>
      <c r="AA934" s="1131">
        <v>0</v>
      </c>
      <c r="AB934" s="1131">
        <v>0</v>
      </c>
      <c r="AC934" s="1131">
        <v>0</v>
      </c>
      <c r="AD934" s="1131">
        <v>0</v>
      </c>
      <c r="AE934" s="1131">
        <v>0</v>
      </c>
      <c r="AF934" s="126"/>
      <c r="AG934" s="126"/>
      <c r="AH934" s="126"/>
      <c r="AI934" s="126"/>
      <c r="AJ934" s="126"/>
      <c r="AK934" s="126"/>
      <c r="AL934" s="126">
        <v>934</v>
      </c>
    </row>
    <row r="935" spans="1:38">
      <c r="A935" s="721" t="s">
        <v>1852</v>
      </c>
      <c r="B935" s="722">
        <v>14</v>
      </c>
      <c r="C935" s="722">
        <v>1410</v>
      </c>
      <c r="D935" s="722">
        <v>141025</v>
      </c>
      <c r="E935" s="721">
        <v>1410259900</v>
      </c>
      <c r="F935" s="721" t="s">
        <v>766</v>
      </c>
      <c r="G935" s="1127">
        <v>11088791</v>
      </c>
      <c r="H935" s="1128">
        <v>0</v>
      </c>
      <c r="I935" s="1128">
        <v>11088791.140000001</v>
      </c>
      <c r="J935" s="1128">
        <v>0.14000000059604645</v>
      </c>
      <c r="K935" s="1128">
        <v>0</v>
      </c>
      <c r="L935" s="1128">
        <v>0.14000000059604645</v>
      </c>
      <c r="M935" s="1128">
        <v>0</v>
      </c>
      <c r="N935" s="1129">
        <v>0</v>
      </c>
      <c r="O935" s="1128">
        <v>0.14000000059604645</v>
      </c>
      <c r="P935" s="1127">
        <v>5.1800000220537185E-2</v>
      </c>
      <c r="Q935" s="1127">
        <v>0</v>
      </c>
      <c r="R935" s="1127">
        <v>0</v>
      </c>
      <c r="S935" s="1127">
        <v>0</v>
      </c>
      <c r="T935" s="1130">
        <v>0</v>
      </c>
      <c r="U935" s="1130">
        <v>0</v>
      </c>
      <c r="V935" s="1130">
        <v>0</v>
      </c>
      <c r="W935" s="1127">
        <v>0</v>
      </c>
      <c r="X935" s="1130">
        <v>5.1800000220537185E-2</v>
      </c>
      <c r="Y935" s="735">
        <v>0.37</v>
      </c>
      <c r="Z935" s="1131">
        <v>5.1800000220537185E-2</v>
      </c>
      <c r="AA935" s="1131">
        <v>0</v>
      </c>
      <c r="AB935" s="1131">
        <v>0</v>
      </c>
      <c r="AC935" s="1131">
        <v>-0.10360000001033767</v>
      </c>
      <c r="AD935" s="1131">
        <v>5.1800000220537185E-2</v>
      </c>
      <c r="AE935" s="1131">
        <v>0.10360000001033767</v>
      </c>
      <c r="AF935" s="126"/>
      <c r="AG935" s="126"/>
      <c r="AH935" s="126"/>
      <c r="AI935" s="126"/>
      <c r="AJ935" s="126"/>
      <c r="AK935" s="126"/>
      <c r="AL935" s="126">
        <v>935</v>
      </c>
    </row>
    <row r="936" spans="1:38">
      <c r="A936" s="721" t="s">
        <v>1852</v>
      </c>
      <c r="B936" s="722">
        <v>14</v>
      </c>
      <c r="C936" s="722">
        <v>1410</v>
      </c>
      <c r="D936" s="722">
        <v>141025</v>
      </c>
      <c r="E936" s="721">
        <v>1410259901</v>
      </c>
      <c r="F936" s="721" t="s">
        <v>749</v>
      </c>
      <c r="G936" s="1127">
        <v>-81487680</v>
      </c>
      <c r="H936" s="1128">
        <v>0</v>
      </c>
      <c r="I936" s="1128">
        <v>-81487680</v>
      </c>
      <c r="J936" s="1128">
        <v>0</v>
      </c>
      <c r="K936" s="1128">
        <v>0</v>
      </c>
      <c r="L936" s="1128">
        <v>0</v>
      </c>
      <c r="M936" s="1128">
        <v>0</v>
      </c>
      <c r="N936" s="1129">
        <v>0</v>
      </c>
      <c r="O936" s="1128">
        <v>0</v>
      </c>
      <c r="P936" s="1127">
        <v>0</v>
      </c>
      <c r="Q936" s="1127">
        <v>0</v>
      </c>
      <c r="R936" s="1127">
        <v>0</v>
      </c>
      <c r="S936" s="1127">
        <v>0</v>
      </c>
      <c r="T936" s="1130">
        <v>0</v>
      </c>
      <c r="U936" s="1130">
        <v>0</v>
      </c>
      <c r="V936" s="1130">
        <v>0</v>
      </c>
      <c r="W936" s="1127">
        <v>0</v>
      </c>
      <c r="X936" s="1130">
        <v>0</v>
      </c>
      <c r="Y936" s="735">
        <v>0</v>
      </c>
      <c r="Z936" s="1131">
        <v>0</v>
      </c>
      <c r="AA936" s="1131">
        <v>0</v>
      </c>
      <c r="AB936" s="1131">
        <v>0</v>
      </c>
      <c r="AC936" s="1131">
        <v>0</v>
      </c>
      <c r="AD936" s="1131">
        <v>0</v>
      </c>
      <c r="AE936" s="1131">
        <v>0</v>
      </c>
      <c r="AF936" s="126"/>
      <c r="AG936" s="126"/>
      <c r="AH936" s="126"/>
      <c r="AI936" s="126"/>
      <c r="AJ936" s="126"/>
      <c r="AK936" s="126"/>
      <c r="AL936" s="126">
        <v>936</v>
      </c>
    </row>
    <row r="937" spans="1:38">
      <c r="A937" s="721" t="s">
        <v>1852</v>
      </c>
      <c r="B937" s="722">
        <v>14</v>
      </c>
      <c r="C937" s="722">
        <v>1410</v>
      </c>
      <c r="D937" s="722">
        <v>141025</v>
      </c>
      <c r="E937" s="721">
        <v>1410259905</v>
      </c>
      <c r="F937" s="721" t="s">
        <v>768</v>
      </c>
      <c r="G937" s="1127">
        <v>259745887</v>
      </c>
      <c r="H937" s="1128">
        <v>0</v>
      </c>
      <c r="I937" s="1128">
        <v>259745886.61000001</v>
      </c>
      <c r="J937" s="1128">
        <v>-0.38999998569488525</v>
      </c>
      <c r="K937" s="1128">
        <v>0</v>
      </c>
      <c r="L937" s="1128">
        <v>0</v>
      </c>
      <c r="M937" s="1128">
        <v>-0.38999998569488525</v>
      </c>
      <c r="N937" s="1129">
        <v>0</v>
      </c>
      <c r="O937" s="1128">
        <v>-0.38999998569488525</v>
      </c>
      <c r="P937" s="1127">
        <v>-0.14429999470710755</v>
      </c>
      <c r="Q937" s="1127">
        <v>0</v>
      </c>
      <c r="R937" s="1127">
        <v>0</v>
      </c>
      <c r="S937" s="1127">
        <v>0</v>
      </c>
      <c r="T937" s="1130">
        <v>0</v>
      </c>
      <c r="U937" s="1130">
        <v>0</v>
      </c>
      <c r="V937" s="1130">
        <v>0</v>
      </c>
      <c r="W937" s="1127">
        <v>0</v>
      </c>
      <c r="X937" s="1130">
        <v>-0.14429999470710755</v>
      </c>
      <c r="Y937" s="735">
        <v>0.37000000000000005</v>
      </c>
      <c r="Z937" s="1131">
        <v>0</v>
      </c>
      <c r="AA937" s="1131">
        <v>-0.14429999470710755</v>
      </c>
      <c r="AB937" s="1131">
        <v>0</v>
      </c>
      <c r="AC937" s="1131">
        <v>-0.10359998941421508</v>
      </c>
      <c r="AD937" s="1131">
        <v>0</v>
      </c>
      <c r="AE937" s="1131">
        <v>-4.0700005292892472E-2</v>
      </c>
      <c r="AF937" s="126"/>
      <c r="AG937" s="126"/>
      <c r="AH937" s="126"/>
      <c r="AI937" s="126"/>
      <c r="AJ937" s="126"/>
      <c r="AK937" s="126"/>
      <c r="AL937" s="126">
        <v>937</v>
      </c>
    </row>
    <row r="938" spans="1:38">
      <c r="A938" s="721" t="s">
        <v>1852</v>
      </c>
      <c r="B938" s="722">
        <v>14</v>
      </c>
      <c r="C938" s="722">
        <v>1410</v>
      </c>
      <c r="D938" s="722">
        <v>141025</v>
      </c>
      <c r="E938" s="721">
        <v>1410259906</v>
      </c>
      <c r="F938" s="721" t="s">
        <v>750</v>
      </c>
      <c r="G938" s="1127">
        <v>-1</v>
      </c>
      <c r="H938" s="1128">
        <v>0</v>
      </c>
      <c r="I938" s="1128">
        <v>-1.4</v>
      </c>
      <c r="J938" s="1128">
        <v>-0.39999999999999991</v>
      </c>
      <c r="K938" s="1128">
        <v>0</v>
      </c>
      <c r="L938" s="1128">
        <v>0</v>
      </c>
      <c r="M938" s="1128">
        <v>-0.39999999999999991</v>
      </c>
      <c r="N938" s="1129">
        <v>0</v>
      </c>
      <c r="O938" s="1128">
        <v>-0.39999999999999991</v>
      </c>
      <c r="P938" s="1127">
        <v>-0.14799999999999996</v>
      </c>
      <c r="Q938" s="1127">
        <v>0</v>
      </c>
      <c r="R938" s="1127">
        <v>0</v>
      </c>
      <c r="S938" s="1127">
        <v>0</v>
      </c>
      <c r="T938" s="1130">
        <v>0</v>
      </c>
      <c r="U938" s="1130">
        <v>0</v>
      </c>
      <c r="V938" s="1130">
        <v>0</v>
      </c>
      <c r="W938" s="1127">
        <v>0</v>
      </c>
      <c r="X938" s="1130">
        <v>-0.14799999999999996</v>
      </c>
      <c r="Y938" s="735">
        <v>0.37</v>
      </c>
      <c r="Z938" s="1131">
        <v>0</v>
      </c>
      <c r="AA938" s="1131">
        <v>-0.14799999999999996</v>
      </c>
      <c r="AB938" s="1131">
        <v>0</v>
      </c>
      <c r="AC938" s="1131">
        <v>-0.14799999117851256</v>
      </c>
      <c r="AD938" s="1131">
        <v>0</v>
      </c>
      <c r="AE938" s="1131">
        <v>-8.8214874016667721E-9</v>
      </c>
      <c r="AF938" s="126"/>
      <c r="AG938" s="126"/>
      <c r="AH938" s="126"/>
      <c r="AI938" s="126"/>
      <c r="AJ938" s="126"/>
      <c r="AK938" s="126"/>
      <c r="AL938" s="126">
        <v>938</v>
      </c>
    </row>
    <row r="939" spans="1:38">
      <c r="A939" s="721" t="s">
        <v>1852</v>
      </c>
      <c r="B939" s="722">
        <v>14</v>
      </c>
      <c r="C939" s="722">
        <v>1412</v>
      </c>
      <c r="D939" s="722">
        <v>141205</v>
      </c>
      <c r="E939" s="721">
        <v>1412057100</v>
      </c>
      <c r="F939" s="721" t="s">
        <v>3529</v>
      </c>
      <c r="G939" s="1127">
        <v>0</v>
      </c>
      <c r="H939" s="1128">
        <v>0</v>
      </c>
      <c r="I939" s="1128">
        <v>0</v>
      </c>
      <c r="J939" s="1128">
        <v>0</v>
      </c>
      <c r="K939" s="1128">
        <v>0</v>
      </c>
      <c r="L939" s="1128">
        <v>0</v>
      </c>
      <c r="M939" s="1128">
        <v>0</v>
      </c>
      <c r="N939" s="1129">
        <v>0</v>
      </c>
      <c r="O939" s="1128">
        <v>0</v>
      </c>
      <c r="P939" s="1127">
        <v>0</v>
      </c>
      <c r="Q939" s="1127">
        <v>0</v>
      </c>
      <c r="R939" s="1127">
        <v>0</v>
      </c>
      <c r="S939" s="1127">
        <v>0</v>
      </c>
      <c r="T939" s="1130">
        <v>0</v>
      </c>
      <c r="U939" s="1130">
        <v>0</v>
      </c>
      <c r="V939" s="1130">
        <v>0</v>
      </c>
      <c r="W939" s="1127">
        <v>0</v>
      </c>
      <c r="X939" s="1130">
        <v>0</v>
      </c>
      <c r="Y939" s="735">
        <v>0</v>
      </c>
      <c r="Z939" s="1131">
        <v>0</v>
      </c>
      <c r="AA939" s="1131">
        <v>0</v>
      </c>
      <c r="AB939" s="1131">
        <v>0</v>
      </c>
      <c r="AC939" s="1131">
        <v>0</v>
      </c>
      <c r="AD939" s="1131">
        <v>0</v>
      </c>
      <c r="AE939" s="1131">
        <v>0</v>
      </c>
      <c r="AF939" s="126"/>
      <c r="AG939" s="126"/>
      <c r="AH939" s="126"/>
      <c r="AI939" s="126"/>
      <c r="AJ939" s="126"/>
      <c r="AK939" s="126"/>
      <c r="AL939" s="126">
        <v>939</v>
      </c>
    </row>
    <row r="940" spans="1:38">
      <c r="A940" s="721" t="s">
        <v>1852</v>
      </c>
      <c r="B940" s="722">
        <v>14</v>
      </c>
      <c r="C940" s="722">
        <v>1412</v>
      </c>
      <c r="D940" s="722">
        <v>141205</v>
      </c>
      <c r="E940" s="721">
        <v>1412059002</v>
      </c>
      <c r="F940" s="721" t="s">
        <v>776</v>
      </c>
      <c r="G940" s="1127">
        <v>377699964465</v>
      </c>
      <c r="H940" s="1128">
        <v>0</v>
      </c>
      <c r="I940" s="1128">
        <v>377699964465.21002</v>
      </c>
      <c r="J940" s="1128">
        <v>0.21002197265625</v>
      </c>
      <c r="K940" s="1128">
        <v>0</v>
      </c>
      <c r="L940" s="1128">
        <v>0.21002197265625</v>
      </c>
      <c r="M940" s="1128">
        <v>0</v>
      </c>
      <c r="N940" s="1129">
        <v>0</v>
      </c>
      <c r="O940" s="1128">
        <v>0.21002197265625</v>
      </c>
      <c r="P940" s="1127">
        <v>7.7708129882812504E-2</v>
      </c>
      <c r="Q940" s="1127">
        <v>0</v>
      </c>
      <c r="R940" s="1127">
        <v>0</v>
      </c>
      <c r="S940" s="1127">
        <v>0</v>
      </c>
      <c r="T940" s="1130">
        <v>0</v>
      </c>
      <c r="U940" s="1130">
        <v>0</v>
      </c>
      <c r="V940" s="1130">
        <v>0</v>
      </c>
      <c r="W940" s="1127">
        <v>0</v>
      </c>
      <c r="X940" s="1130">
        <v>7.7708129882812504E-2</v>
      </c>
      <c r="Y940" s="735">
        <v>0.37</v>
      </c>
      <c r="Z940" s="1131">
        <v>7.7708129882812504E-2</v>
      </c>
      <c r="AA940" s="1131">
        <v>0</v>
      </c>
      <c r="AB940" s="1131">
        <v>0.1146990966796875</v>
      </c>
      <c r="AC940" s="1131">
        <v>0</v>
      </c>
      <c r="AD940" s="1131">
        <v>-3.6990966796874997E-2</v>
      </c>
      <c r="AE940" s="1131">
        <v>0</v>
      </c>
      <c r="AF940" s="126"/>
      <c r="AG940" s="126"/>
      <c r="AH940" s="126"/>
      <c r="AI940" s="126"/>
      <c r="AJ940" s="126"/>
      <c r="AK940" s="126"/>
      <c r="AL940" s="126">
        <v>940</v>
      </c>
    </row>
    <row r="941" spans="1:38">
      <c r="A941" s="721" t="s">
        <v>1852</v>
      </c>
      <c r="B941" s="722">
        <v>14</v>
      </c>
      <c r="C941" s="722">
        <v>1412</v>
      </c>
      <c r="D941" s="722">
        <v>141205</v>
      </c>
      <c r="E941" s="721">
        <v>1412059003</v>
      </c>
      <c r="F941" s="721" t="s">
        <v>777</v>
      </c>
      <c r="G941" s="1127">
        <v>150720277968</v>
      </c>
      <c r="H941" s="1128">
        <v>0</v>
      </c>
      <c r="I941" s="1128">
        <v>150720277967.95001</v>
      </c>
      <c r="J941" s="1128">
        <v>-4.998779296875E-2</v>
      </c>
      <c r="K941" s="1128">
        <v>0</v>
      </c>
      <c r="L941" s="1128">
        <v>0</v>
      </c>
      <c r="M941" s="1128">
        <v>-4.998779296875E-2</v>
      </c>
      <c r="N941" s="1129">
        <v>0</v>
      </c>
      <c r="O941" s="1128">
        <v>-4.998779296875E-2</v>
      </c>
      <c r="P941" s="1127">
        <v>-1.8495483398437498E-2</v>
      </c>
      <c r="Q941" s="1127">
        <v>0</v>
      </c>
      <c r="R941" s="1127">
        <v>0</v>
      </c>
      <c r="S941" s="1127">
        <v>0</v>
      </c>
      <c r="T941" s="1130">
        <v>0</v>
      </c>
      <c r="U941" s="1130">
        <v>0</v>
      </c>
      <c r="V941" s="1130">
        <v>0</v>
      </c>
      <c r="W941" s="1127">
        <v>0</v>
      </c>
      <c r="X941" s="1130">
        <v>-1.8495483398437498E-2</v>
      </c>
      <c r="Y941" s="735">
        <v>0.36999999999999994</v>
      </c>
      <c r="Z941" s="1131">
        <v>0</v>
      </c>
      <c r="AA941" s="1131">
        <v>-1.8495483398437498E-2</v>
      </c>
      <c r="AB941" s="1131">
        <v>0</v>
      </c>
      <c r="AC941" s="1131">
        <v>-0.17390045166015625</v>
      </c>
      <c r="AD941" s="1131">
        <v>0</v>
      </c>
      <c r="AE941" s="1131">
        <v>0.15540496826171873</v>
      </c>
      <c r="AF941" s="126"/>
      <c r="AG941" s="126"/>
      <c r="AH941" s="126"/>
      <c r="AI941" s="126"/>
      <c r="AJ941" s="126"/>
      <c r="AK941" s="126"/>
      <c r="AL941" s="126">
        <v>941</v>
      </c>
    </row>
    <row r="942" spans="1:38">
      <c r="A942" s="721" t="s">
        <v>1852</v>
      </c>
      <c r="B942" s="722">
        <v>14</v>
      </c>
      <c r="C942" s="722">
        <v>1412</v>
      </c>
      <c r="D942" s="722">
        <v>141205</v>
      </c>
      <c r="E942" s="721">
        <v>1412059201</v>
      </c>
      <c r="F942" s="721" t="s">
        <v>778</v>
      </c>
      <c r="G942" s="1127">
        <v>37681027</v>
      </c>
      <c r="H942" s="1128">
        <v>0</v>
      </c>
      <c r="I942" s="1128">
        <v>37681027.200000003</v>
      </c>
      <c r="J942" s="1128">
        <v>0.20000000298023224</v>
      </c>
      <c r="K942" s="1128">
        <v>0</v>
      </c>
      <c r="L942" s="1128">
        <v>0.20000000298023224</v>
      </c>
      <c r="M942" s="1128">
        <v>0</v>
      </c>
      <c r="N942" s="1129">
        <v>0</v>
      </c>
      <c r="O942" s="1128">
        <v>0.20000000298023224</v>
      </c>
      <c r="P942" s="1127">
        <v>7.4000001102685925E-2</v>
      </c>
      <c r="Q942" s="1127">
        <v>0</v>
      </c>
      <c r="R942" s="1127">
        <v>0</v>
      </c>
      <c r="S942" s="1127">
        <v>0</v>
      </c>
      <c r="T942" s="1130">
        <v>0</v>
      </c>
      <c r="U942" s="1130">
        <v>0</v>
      </c>
      <c r="V942" s="1130">
        <v>0</v>
      </c>
      <c r="W942" s="1127">
        <v>0</v>
      </c>
      <c r="X942" s="1130">
        <v>7.4000001102685925E-2</v>
      </c>
      <c r="Y942" s="735">
        <v>0.37</v>
      </c>
      <c r="Z942" s="1131">
        <v>7.4000001102685925E-2</v>
      </c>
      <c r="AA942" s="1131">
        <v>0</v>
      </c>
      <c r="AB942" s="1131">
        <v>0</v>
      </c>
      <c r="AC942" s="1131">
        <v>0</v>
      </c>
      <c r="AD942" s="1131">
        <v>7.4000001102685925E-2</v>
      </c>
      <c r="AE942" s="1131">
        <v>0</v>
      </c>
      <c r="AF942" s="126"/>
      <c r="AG942" s="126"/>
      <c r="AH942" s="126"/>
      <c r="AI942" s="126"/>
      <c r="AJ942" s="126"/>
      <c r="AK942" s="126"/>
      <c r="AL942" s="126">
        <v>942</v>
      </c>
    </row>
    <row r="943" spans="1:38">
      <c r="A943" s="721" t="s">
        <v>1852</v>
      </c>
      <c r="B943" s="722">
        <v>14</v>
      </c>
      <c r="C943" s="722">
        <v>1412</v>
      </c>
      <c r="D943" s="722">
        <v>141205</v>
      </c>
      <c r="E943" s="721">
        <v>1412059800</v>
      </c>
      <c r="F943" s="721" t="s">
        <v>779</v>
      </c>
      <c r="G943" s="1127">
        <v>107715610623</v>
      </c>
      <c r="H943" s="1128">
        <v>0</v>
      </c>
      <c r="I943" s="1128">
        <v>107715610622.88</v>
      </c>
      <c r="J943" s="1128">
        <v>-0.1199951171875</v>
      </c>
      <c r="K943" s="1128">
        <v>0</v>
      </c>
      <c r="L943" s="1128">
        <v>0</v>
      </c>
      <c r="M943" s="1128">
        <v>-0.1199951171875</v>
      </c>
      <c r="N943" s="1129">
        <v>0</v>
      </c>
      <c r="O943" s="1128">
        <v>-0.1199951171875</v>
      </c>
      <c r="P943" s="1127">
        <v>-4.4398193359374998E-2</v>
      </c>
      <c r="Q943" s="1127">
        <v>0</v>
      </c>
      <c r="R943" s="1127">
        <v>0</v>
      </c>
      <c r="S943" s="1127">
        <v>0</v>
      </c>
      <c r="T943" s="1130">
        <v>0</v>
      </c>
      <c r="U943" s="1130">
        <v>0</v>
      </c>
      <c r="V943" s="1130">
        <v>0</v>
      </c>
      <c r="W943" s="1127">
        <v>0</v>
      </c>
      <c r="X943" s="1130">
        <v>-4.4398193359374998E-2</v>
      </c>
      <c r="Y943" s="735">
        <v>0.37</v>
      </c>
      <c r="Z943" s="1131">
        <v>0</v>
      </c>
      <c r="AA943" s="1131">
        <v>-4.4398193359374998E-2</v>
      </c>
      <c r="AB943" s="1131">
        <v>1.1099548339843749E-2</v>
      </c>
      <c r="AC943" s="1131">
        <v>0</v>
      </c>
      <c r="AD943" s="1131">
        <v>-1.1099548339843749E-2</v>
      </c>
      <c r="AE943" s="1131">
        <v>-4.4398193359374998E-2</v>
      </c>
      <c r="AF943" s="126"/>
      <c r="AG943" s="126"/>
      <c r="AH943" s="126"/>
      <c r="AI943" s="126"/>
      <c r="AJ943" s="126"/>
      <c r="AK943" s="126"/>
      <c r="AL943" s="126">
        <v>943</v>
      </c>
    </row>
    <row r="944" spans="1:38">
      <c r="A944" s="721" t="s">
        <v>1852</v>
      </c>
      <c r="B944" s="722">
        <v>14</v>
      </c>
      <c r="C944" s="722">
        <v>1412</v>
      </c>
      <c r="D944" s="722">
        <v>141205</v>
      </c>
      <c r="E944" s="721">
        <v>1412059801</v>
      </c>
      <c r="F944" s="721" t="s">
        <v>780</v>
      </c>
      <c r="G944" s="1127">
        <v>-129638759774</v>
      </c>
      <c r="H944" s="1128">
        <v>0</v>
      </c>
      <c r="I944" s="1128">
        <v>-129638759774.47</v>
      </c>
      <c r="J944" s="1128">
        <v>-0.470001220703125</v>
      </c>
      <c r="K944" s="1128">
        <v>0</v>
      </c>
      <c r="L944" s="1128">
        <v>0</v>
      </c>
      <c r="M944" s="1128">
        <v>-0.470001220703125</v>
      </c>
      <c r="N944" s="1129">
        <v>0</v>
      </c>
      <c r="O944" s="1128">
        <v>-0.470001220703125</v>
      </c>
      <c r="P944" s="1127">
        <v>-0.17390045166015625</v>
      </c>
      <c r="Q944" s="1127">
        <v>0</v>
      </c>
      <c r="R944" s="1127">
        <v>0</v>
      </c>
      <c r="S944" s="1127">
        <v>0</v>
      </c>
      <c r="T944" s="1130">
        <v>0</v>
      </c>
      <c r="U944" s="1130">
        <v>0</v>
      </c>
      <c r="V944" s="1130">
        <v>0</v>
      </c>
      <c r="W944" s="1127">
        <v>0</v>
      </c>
      <c r="X944" s="1130">
        <v>-0.17390045166015625</v>
      </c>
      <c r="Y944" s="735">
        <v>0.37</v>
      </c>
      <c r="Z944" s="1131">
        <v>0</v>
      </c>
      <c r="AA944" s="1131">
        <v>-0.17390045166015625</v>
      </c>
      <c r="AB944" s="1131">
        <v>0</v>
      </c>
      <c r="AC944" s="1131">
        <v>-3.3298645019531246E-2</v>
      </c>
      <c r="AD944" s="1131">
        <v>0</v>
      </c>
      <c r="AE944" s="1131">
        <v>-0.14060180664062499</v>
      </c>
      <c r="AF944" s="126"/>
      <c r="AG944" s="126"/>
      <c r="AH944" s="126"/>
      <c r="AI944" s="126"/>
      <c r="AJ944" s="126"/>
      <c r="AK944" s="126"/>
      <c r="AL944" s="126">
        <v>944</v>
      </c>
    </row>
    <row r="945" spans="1:38">
      <c r="A945" s="721" t="s">
        <v>1852</v>
      </c>
      <c r="B945" s="722">
        <v>14</v>
      </c>
      <c r="C945" s="722">
        <v>1412</v>
      </c>
      <c r="D945" s="722">
        <v>141210</v>
      </c>
      <c r="E945" s="721">
        <v>1412107100</v>
      </c>
      <c r="F945" s="721" t="s">
        <v>3530</v>
      </c>
      <c r="G945" s="1127">
        <v>0</v>
      </c>
      <c r="H945" s="1128">
        <v>0</v>
      </c>
      <c r="I945" s="1128">
        <v>0</v>
      </c>
      <c r="J945" s="1128">
        <v>0</v>
      </c>
      <c r="K945" s="1128">
        <v>0</v>
      </c>
      <c r="L945" s="1128">
        <v>0</v>
      </c>
      <c r="M945" s="1128">
        <v>0</v>
      </c>
      <c r="N945" s="1129">
        <v>0</v>
      </c>
      <c r="O945" s="1128">
        <v>0</v>
      </c>
      <c r="P945" s="1127">
        <v>0</v>
      </c>
      <c r="Q945" s="1127">
        <v>0</v>
      </c>
      <c r="R945" s="1127">
        <v>0</v>
      </c>
      <c r="S945" s="1127">
        <v>0</v>
      </c>
      <c r="T945" s="1130">
        <v>0</v>
      </c>
      <c r="U945" s="1130">
        <v>0</v>
      </c>
      <c r="V945" s="1130">
        <v>0</v>
      </c>
      <c r="W945" s="1127">
        <v>0</v>
      </c>
      <c r="X945" s="1130">
        <v>0</v>
      </c>
      <c r="Y945" s="735">
        <v>0</v>
      </c>
      <c r="Z945" s="1131">
        <v>0</v>
      </c>
      <c r="AA945" s="1131">
        <v>0</v>
      </c>
      <c r="AB945" s="1131">
        <v>0</v>
      </c>
      <c r="AC945" s="1131">
        <v>0</v>
      </c>
      <c r="AD945" s="1131">
        <v>0</v>
      </c>
      <c r="AE945" s="1131">
        <v>0</v>
      </c>
      <c r="AF945" s="126"/>
      <c r="AG945" s="126"/>
      <c r="AH945" s="126"/>
      <c r="AI945" s="126"/>
      <c r="AJ945" s="126"/>
      <c r="AK945" s="126"/>
      <c r="AL945" s="126">
        <v>945</v>
      </c>
    </row>
    <row r="946" spans="1:38">
      <c r="A946" s="721" t="s">
        <v>1852</v>
      </c>
      <c r="B946" s="722">
        <v>14</v>
      </c>
      <c r="C946" s="722">
        <v>1412</v>
      </c>
      <c r="D946" s="722">
        <v>141210</v>
      </c>
      <c r="E946" s="721">
        <v>1412109001</v>
      </c>
      <c r="F946" s="721" t="s">
        <v>781</v>
      </c>
      <c r="G946" s="1127">
        <v>9093825705</v>
      </c>
      <c r="H946" s="1128">
        <v>0</v>
      </c>
      <c r="I946" s="1128">
        <v>9093825704.8199997</v>
      </c>
      <c r="J946" s="1128">
        <v>-0.18000030517578125</v>
      </c>
      <c r="K946" s="1128">
        <v>0</v>
      </c>
      <c r="L946" s="1128">
        <v>0</v>
      </c>
      <c r="M946" s="1128">
        <v>-0.18000030517578125</v>
      </c>
      <c r="N946" s="1129">
        <v>0</v>
      </c>
      <c r="O946" s="1128">
        <v>-0.18000030517578125</v>
      </c>
      <c r="P946" s="1127">
        <v>-6.6600112915039061E-2</v>
      </c>
      <c r="Q946" s="1127">
        <v>0</v>
      </c>
      <c r="R946" s="1127">
        <v>0</v>
      </c>
      <c r="S946" s="1127">
        <v>0</v>
      </c>
      <c r="T946" s="1130">
        <v>0</v>
      </c>
      <c r="U946" s="1130">
        <v>0</v>
      </c>
      <c r="V946" s="1130">
        <v>0</v>
      </c>
      <c r="W946" s="1127">
        <v>0</v>
      </c>
      <c r="X946" s="1130">
        <v>-6.6600112915039061E-2</v>
      </c>
      <c r="Y946" s="735">
        <v>0.37</v>
      </c>
      <c r="Z946" s="1131">
        <v>0</v>
      </c>
      <c r="AA946" s="1131">
        <v>-6.6600112915039061E-2</v>
      </c>
      <c r="AB946" s="1131">
        <v>0</v>
      </c>
      <c r="AC946" s="1131">
        <v>-0.1036002540588379</v>
      </c>
      <c r="AD946" s="1131">
        <v>0</v>
      </c>
      <c r="AE946" s="1131">
        <v>3.7000141143798834E-2</v>
      </c>
      <c r="AF946" s="126"/>
      <c r="AG946" s="126"/>
      <c r="AH946" s="126"/>
      <c r="AI946" s="126"/>
      <c r="AJ946" s="126"/>
      <c r="AK946" s="126"/>
      <c r="AL946" s="126">
        <v>946</v>
      </c>
    </row>
    <row r="947" spans="1:38">
      <c r="A947" s="721" t="s">
        <v>1852</v>
      </c>
      <c r="B947" s="722">
        <v>14</v>
      </c>
      <c r="C947" s="722">
        <v>1412</v>
      </c>
      <c r="D947" s="722">
        <v>141210</v>
      </c>
      <c r="E947" s="721">
        <v>1412109002</v>
      </c>
      <c r="F947" s="721" t="s">
        <v>782</v>
      </c>
      <c r="G947" s="1127">
        <v>4260461736</v>
      </c>
      <c r="H947" s="1128">
        <v>0</v>
      </c>
      <c r="I947" s="1128">
        <v>4260461735.9000001</v>
      </c>
      <c r="J947" s="1128">
        <v>-9.9999904632568359E-2</v>
      </c>
      <c r="K947" s="1128">
        <v>0</v>
      </c>
      <c r="L947" s="1128">
        <v>0</v>
      </c>
      <c r="M947" s="1128">
        <v>-9.9999904632568359E-2</v>
      </c>
      <c r="N947" s="1129">
        <v>0</v>
      </c>
      <c r="O947" s="1128">
        <v>-9.9999904632568359E-2</v>
      </c>
      <c r="P947" s="1127">
        <v>-3.6999964714050294E-2</v>
      </c>
      <c r="Q947" s="1127">
        <v>0</v>
      </c>
      <c r="R947" s="1127">
        <v>0</v>
      </c>
      <c r="S947" s="1127">
        <v>0</v>
      </c>
      <c r="T947" s="1130">
        <v>0</v>
      </c>
      <c r="U947" s="1130">
        <v>0</v>
      </c>
      <c r="V947" s="1130">
        <v>0</v>
      </c>
      <c r="W947" s="1127">
        <v>0</v>
      </c>
      <c r="X947" s="1130">
        <v>-3.6999964714050294E-2</v>
      </c>
      <c r="Y947" s="735">
        <v>0.37</v>
      </c>
      <c r="Z947" s="1131">
        <v>0</v>
      </c>
      <c r="AA947" s="1131">
        <v>-3.6999964714050294E-2</v>
      </c>
      <c r="AB947" s="1131">
        <v>0</v>
      </c>
      <c r="AC947" s="1131">
        <v>-7.0300021171569818E-2</v>
      </c>
      <c r="AD947" s="1131">
        <v>0</v>
      </c>
      <c r="AE947" s="1131">
        <v>3.3300056457519524E-2</v>
      </c>
      <c r="AF947" s="126"/>
      <c r="AG947" s="126"/>
      <c r="AH947" s="126"/>
      <c r="AI947" s="126"/>
      <c r="AJ947" s="126"/>
      <c r="AK947" s="126"/>
      <c r="AL947" s="126">
        <v>947</v>
      </c>
    </row>
    <row r="948" spans="1:38">
      <c r="A948" s="721" t="s">
        <v>1852</v>
      </c>
      <c r="B948" s="722">
        <v>14</v>
      </c>
      <c r="C948" s="722">
        <v>1412</v>
      </c>
      <c r="D948" s="722">
        <v>141210</v>
      </c>
      <c r="E948" s="721">
        <v>1412109800</v>
      </c>
      <c r="F948" s="721" t="s">
        <v>783</v>
      </c>
      <c r="G948" s="1127">
        <v>8887366849</v>
      </c>
      <c r="H948" s="1128">
        <v>0</v>
      </c>
      <c r="I948" s="1128">
        <v>8887366848.6499996</v>
      </c>
      <c r="J948" s="1128">
        <v>-0.35000038146972656</v>
      </c>
      <c r="K948" s="1128">
        <v>0</v>
      </c>
      <c r="L948" s="1128">
        <v>0</v>
      </c>
      <c r="M948" s="1128">
        <v>-0.35000038146972656</v>
      </c>
      <c r="N948" s="1129">
        <v>0</v>
      </c>
      <c r="O948" s="1128">
        <v>-0.35000038146972656</v>
      </c>
      <c r="P948" s="1127">
        <v>-0.12950014114379882</v>
      </c>
      <c r="Q948" s="1127">
        <v>0</v>
      </c>
      <c r="R948" s="1127">
        <v>0</v>
      </c>
      <c r="S948" s="1127">
        <v>0</v>
      </c>
      <c r="T948" s="1130">
        <v>0</v>
      </c>
      <c r="U948" s="1130">
        <v>0</v>
      </c>
      <c r="V948" s="1130">
        <v>0</v>
      </c>
      <c r="W948" s="1127">
        <v>0</v>
      </c>
      <c r="X948" s="1130">
        <v>-0.12950014114379882</v>
      </c>
      <c r="Y948" s="735">
        <v>0.37</v>
      </c>
      <c r="Z948" s="1131">
        <v>0</v>
      </c>
      <c r="AA948" s="1131">
        <v>-0.12950014114379882</v>
      </c>
      <c r="AB948" s="1131">
        <v>0.10360007762908935</v>
      </c>
      <c r="AC948" s="1131">
        <v>0</v>
      </c>
      <c r="AD948" s="1131">
        <v>-0.10360007762908935</v>
      </c>
      <c r="AE948" s="1131">
        <v>-0.12950014114379882</v>
      </c>
      <c r="AF948" s="126"/>
      <c r="AG948" s="126"/>
      <c r="AH948" s="126"/>
      <c r="AI948" s="126"/>
      <c r="AJ948" s="126"/>
      <c r="AK948" s="126"/>
      <c r="AL948" s="126">
        <v>948</v>
      </c>
    </row>
    <row r="949" spans="1:38">
      <c r="A949" s="721" t="s">
        <v>1852</v>
      </c>
      <c r="B949" s="722">
        <v>14</v>
      </c>
      <c r="C949" s="722">
        <v>1412</v>
      </c>
      <c r="D949" s="722">
        <v>141210</v>
      </c>
      <c r="E949" s="721">
        <v>1412109801</v>
      </c>
      <c r="F949" s="721" t="s">
        <v>782</v>
      </c>
      <c r="G949" s="1127">
        <v>-3764378227</v>
      </c>
      <c r="H949" s="1128">
        <v>0</v>
      </c>
      <c r="I949" s="1128">
        <v>-3764378227.1799998</v>
      </c>
      <c r="J949" s="1128">
        <v>-0.17999982833862305</v>
      </c>
      <c r="K949" s="1128">
        <v>0</v>
      </c>
      <c r="L949" s="1128">
        <v>0</v>
      </c>
      <c r="M949" s="1128">
        <v>-0.17999982833862305</v>
      </c>
      <c r="N949" s="1129">
        <v>0</v>
      </c>
      <c r="O949" s="1128">
        <v>-0.17999982833862305</v>
      </c>
      <c r="P949" s="1127">
        <v>-6.6599936485290528E-2</v>
      </c>
      <c r="Q949" s="1127">
        <v>0</v>
      </c>
      <c r="R949" s="1127">
        <v>0</v>
      </c>
      <c r="S949" s="1127">
        <v>0</v>
      </c>
      <c r="T949" s="1130">
        <v>0</v>
      </c>
      <c r="U949" s="1130">
        <v>0</v>
      </c>
      <c r="V949" s="1130">
        <v>0</v>
      </c>
      <c r="W949" s="1127">
        <v>0</v>
      </c>
      <c r="X949" s="1130">
        <v>-6.6599936485290528E-2</v>
      </c>
      <c r="Y949" s="735">
        <v>0.37</v>
      </c>
      <c r="Z949" s="1131">
        <v>0</v>
      </c>
      <c r="AA949" s="1131">
        <v>-6.6599936485290528E-2</v>
      </c>
      <c r="AB949" s="1131">
        <v>5.9200031757354735E-2</v>
      </c>
      <c r="AC949" s="1131">
        <v>0</v>
      </c>
      <c r="AD949" s="1131">
        <v>-5.9200031757354735E-2</v>
      </c>
      <c r="AE949" s="1131">
        <v>-6.6599936485290528E-2</v>
      </c>
      <c r="AF949" s="126"/>
      <c r="AG949" s="126"/>
      <c r="AH949" s="126"/>
      <c r="AI949" s="126"/>
      <c r="AJ949" s="126"/>
      <c r="AK949" s="126"/>
      <c r="AL949" s="126">
        <v>949</v>
      </c>
    </row>
    <row r="950" spans="1:38">
      <c r="A950" s="721" t="s">
        <v>1852</v>
      </c>
      <c r="B950" s="722">
        <v>14</v>
      </c>
      <c r="C950" s="722">
        <v>1412</v>
      </c>
      <c r="D950" s="722">
        <v>141215</v>
      </c>
      <c r="E950" s="721">
        <v>1412157100</v>
      </c>
      <c r="F950" s="721" t="s">
        <v>3531</v>
      </c>
      <c r="G950" s="1127">
        <v>0</v>
      </c>
      <c r="H950" s="1128">
        <v>0</v>
      </c>
      <c r="I950" s="1128">
        <v>0</v>
      </c>
      <c r="J950" s="1128">
        <v>0</v>
      </c>
      <c r="K950" s="1128">
        <v>0</v>
      </c>
      <c r="L950" s="1128">
        <v>0</v>
      </c>
      <c r="M950" s="1128">
        <v>0</v>
      </c>
      <c r="N950" s="1129">
        <v>0</v>
      </c>
      <c r="O950" s="1128">
        <v>0</v>
      </c>
      <c r="P950" s="1127">
        <v>0</v>
      </c>
      <c r="Q950" s="1127">
        <v>0</v>
      </c>
      <c r="R950" s="1127">
        <v>0</v>
      </c>
      <c r="S950" s="1127">
        <v>0</v>
      </c>
      <c r="T950" s="1130">
        <v>0</v>
      </c>
      <c r="U950" s="1130">
        <v>0</v>
      </c>
      <c r="V950" s="1130">
        <v>0</v>
      </c>
      <c r="W950" s="1127">
        <v>0</v>
      </c>
      <c r="X950" s="1130">
        <v>0</v>
      </c>
      <c r="Y950" s="735">
        <v>0</v>
      </c>
      <c r="Z950" s="1131">
        <v>0</v>
      </c>
      <c r="AA950" s="1131">
        <v>0</v>
      </c>
      <c r="AB950" s="1131">
        <v>0</v>
      </c>
      <c r="AC950" s="1131">
        <v>0</v>
      </c>
      <c r="AD950" s="1131">
        <v>0</v>
      </c>
      <c r="AE950" s="1131">
        <v>0</v>
      </c>
      <c r="AF950" s="126"/>
      <c r="AG950" s="126"/>
      <c r="AH950" s="126"/>
      <c r="AI950" s="126"/>
      <c r="AJ950" s="126"/>
      <c r="AK950" s="126"/>
      <c r="AL950" s="126">
        <v>950</v>
      </c>
    </row>
    <row r="951" spans="1:38">
      <c r="A951" s="721" t="s">
        <v>1852</v>
      </c>
      <c r="B951" s="722">
        <v>14</v>
      </c>
      <c r="C951" s="722">
        <v>1412</v>
      </c>
      <c r="D951" s="722">
        <v>141215</v>
      </c>
      <c r="E951" s="721">
        <v>1412159001</v>
      </c>
      <c r="F951" s="721" t="s">
        <v>784</v>
      </c>
      <c r="G951" s="1127">
        <v>7889905686</v>
      </c>
      <c r="H951" s="1128">
        <v>0</v>
      </c>
      <c r="I951" s="1128">
        <v>7889905685.7399998</v>
      </c>
      <c r="J951" s="1128">
        <v>-0.26000022888183594</v>
      </c>
      <c r="K951" s="1128">
        <v>0</v>
      </c>
      <c r="L951" s="1128">
        <v>0</v>
      </c>
      <c r="M951" s="1128">
        <v>-0.26000022888183594</v>
      </c>
      <c r="N951" s="1129">
        <v>0</v>
      </c>
      <c r="O951" s="1128">
        <v>-0.26000022888183594</v>
      </c>
      <c r="P951" s="1127">
        <v>-9.6200084686279302E-2</v>
      </c>
      <c r="Q951" s="1127">
        <v>0</v>
      </c>
      <c r="R951" s="1127">
        <v>0</v>
      </c>
      <c r="S951" s="1127">
        <v>0</v>
      </c>
      <c r="T951" s="1130">
        <v>0</v>
      </c>
      <c r="U951" s="1130">
        <v>0</v>
      </c>
      <c r="V951" s="1130">
        <v>0</v>
      </c>
      <c r="W951" s="1127">
        <v>0</v>
      </c>
      <c r="X951" s="1130">
        <v>-9.6200084686279302E-2</v>
      </c>
      <c r="Y951" s="735">
        <v>0.37</v>
      </c>
      <c r="Z951" s="1131">
        <v>0</v>
      </c>
      <c r="AA951" s="1131">
        <v>-9.6200084686279302E-2</v>
      </c>
      <c r="AB951" s="1131">
        <v>0</v>
      </c>
      <c r="AC951" s="1131">
        <v>-0.17759983062744139</v>
      </c>
      <c r="AD951" s="1131">
        <v>0</v>
      </c>
      <c r="AE951" s="1131">
        <v>8.1399745941162088E-2</v>
      </c>
      <c r="AF951" s="126"/>
      <c r="AG951" s="126"/>
      <c r="AH951" s="126"/>
      <c r="AI951" s="126"/>
      <c r="AJ951" s="126"/>
      <c r="AK951" s="126"/>
      <c r="AL951" s="126">
        <v>951</v>
      </c>
    </row>
    <row r="952" spans="1:38">
      <c r="A952" s="721" t="s">
        <v>1852</v>
      </c>
      <c r="B952" s="722">
        <v>14</v>
      </c>
      <c r="C952" s="722">
        <v>1412</v>
      </c>
      <c r="D952" s="722">
        <v>141215</v>
      </c>
      <c r="E952" s="721">
        <v>1412159002</v>
      </c>
      <c r="F952" s="721" t="s">
        <v>785</v>
      </c>
      <c r="G952" s="1127">
        <v>3209568982</v>
      </c>
      <c r="H952" s="1128">
        <v>0</v>
      </c>
      <c r="I952" s="1128">
        <v>3209568981.6199999</v>
      </c>
      <c r="J952" s="1128">
        <v>-0.38000011444091797</v>
      </c>
      <c r="K952" s="1128">
        <v>0</v>
      </c>
      <c r="L952" s="1128">
        <v>0</v>
      </c>
      <c r="M952" s="1128">
        <v>-0.38000011444091797</v>
      </c>
      <c r="N952" s="1129">
        <v>0</v>
      </c>
      <c r="O952" s="1128">
        <v>-0.38000011444091797</v>
      </c>
      <c r="P952" s="1127">
        <v>-0.14060004234313964</v>
      </c>
      <c r="Q952" s="1127">
        <v>0</v>
      </c>
      <c r="R952" s="1127">
        <v>0</v>
      </c>
      <c r="S952" s="1127">
        <v>0</v>
      </c>
      <c r="T952" s="1130">
        <v>0</v>
      </c>
      <c r="U952" s="1130">
        <v>0</v>
      </c>
      <c r="V952" s="1130">
        <v>0</v>
      </c>
      <c r="W952" s="1127">
        <v>0</v>
      </c>
      <c r="X952" s="1130">
        <v>-0.14060004234313964</v>
      </c>
      <c r="Y952" s="735">
        <v>0.37</v>
      </c>
      <c r="Z952" s="1131">
        <v>0</v>
      </c>
      <c r="AA952" s="1131">
        <v>-0.14060004234313964</v>
      </c>
      <c r="AB952" s="1131">
        <v>0</v>
      </c>
      <c r="AC952" s="1131">
        <v>-0.12579996824264525</v>
      </c>
      <c r="AD952" s="1131">
        <v>0</v>
      </c>
      <c r="AE952" s="1131">
        <v>-1.4800074100494387E-2</v>
      </c>
      <c r="AF952" s="126"/>
      <c r="AG952" s="126"/>
      <c r="AH952" s="126"/>
      <c r="AI952" s="126"/>
      <c r="AJ952" s="126"/>
      <c r="AK952" s="126"/>
      <c r="AL952" s="126">
        <v>952</v>
      </c>
    </row>
    <row r="953" spans="1:38">
      <c r="A953" s="721" t="s">
        <v>1852</v>
      </c>
      <c r="B953" s="722">
        <v>14</v>
      </c>
      <c r="C953" s="722">
        <v>1412</v>
      </c>
      <c r="D953" s="722">
        <v>141215</v>
      </c>
      <c r="E953" s="721">
        <v>1412159800</v>
      </c>
      <c r="F953" s="721" t="s">
        <v>3188</v>
      </c>
      <c r="G953" s="1127">
        <v>4584084752</v>
      </c>
      <c r="H953" s="1128">
        <v>0</v>
      </c>
      <c r="I953" s="1128">
        <v>4584084751.79</v>
      </c>
      <c r="J953" s="1128">
        <v>-0.21000003814697266</v>
      </c>
      <c r="K953" s="1128">
        <v>0</v>
      </c>
      <c r="L953" s="1128">
        <v>0</v>
      </c>
      <c r="M953" s="1128">
        <v>-0.21000003814697266</v>
      </c>
      <c r="N953" s="1129">
        <v>0</v>
      </c>
      <c r="O953" s="1128">
        <v>-0.21000003814697266</v>
      </c>
      <c r="P953" s="1127">
        <v>-7.7700014114379878E-2</v>
      </c>
      <c r="Q953" s="1127">
        <v>0</v>
      </c>
      <c r="R953" s="1127">
        <v>0</v>
      </c>
      <c r="S953" s="1127">
        <v>0</v>
      </c>
      <c r="T953" s="1130">
        <v>0</v>
      </c>
      <c r="U953" s="1130">
        <v>0</v>
      </c>
      <c r="V953" s="1130">
        <v>0</v>
      </c>
      <c r="W953" s="1127">
        <v>0</v>
      </c>
      <c r="X953" s="1130">
        <v>-7.7700014114379878E-2</v>
      </c>
      <c r="Y953" s="735">
        <v>0.37</v>
      </c>
      <c r="Z953" s="1131">
        <v>0</v>
      </c>
      <c r="AA953" s="1131">
        <v>-7.7700014114379878E-2</v>
      </c>
      <c r="AB953" s="1131">
        <v>1.8500000275671481E-2</v>
      </c>
      <c r="AC953" s="1131">
        <v>0</v>
      </c>
      <c r="AD953" s="1131">
        <v>-1.8500000275671481E-2</v>
      </c>
      <c r="AE953" s="1131">
        <v>-7.7700014114379878E-2</v>
      </c>
      <c r="AF953" s="126"/>
      <c r="AG953" s="126"/>
      <c r="AH953" s="126"/>
      <c r="AI953" s="126"/>
      <c r="AJ953" s="126"/>
      <c r="AK953" s="126"/>
      <c r="AL953" s="126">
        <v>953</v>
      </c>
    </row>
    <row r="954" spans="1:38">
      <c r="A954" s="721" t="s">
        <v>1852</v>
      </c>
      <c r="B954" s="722">
        <v>14</v>
      </c>
      <c r="C954" s="722">
        <v>1412</v>
      </c>
      <c r="D954" s="722">
        <v>141215</v>
      </c>
      <c r="E954" s="721">
        <v>1412159801</v>
      </c>
      <c r="F954" s="721" t="s">
        <v>3189</v>
      </c>
      <c r="G954" s="1127">
        <v>-2767207267</v>
      </c>
      <c r="H954" s="1128">
        <v>0</v>
      </c>
      <c r="I954" s="1128">
        <v>-2767207266.8099999</v>
      </c>
      <c r="J954" s="1128">
        <v>0.19000005722045898</v>
      </c>
      <c r="K954" s="1128">
        <v>0</v>
      </c>
      <c r="L954" s="1128">
        <v>0.19000005722045898</v>
      </c>
      <c r="M954" s="1128">
        <v>0</v>
      </c>
      <c r="N954" s="1129">
        <v>0</v>
      </c>
      <c r="O954" s="1128">
        <v>0.19000005722045898</v>
      </c>
      <c r="P954" s="1127">
        <v>7.0300021171569818E-2</v>
      </c>
      <c r="Q954" s="1127">
        <v>0</v>
      </c>
      <c r="R954" s="1127">
        <v>0</v>
      </c>
      <c r="S954" s="1127">
        <v>0</v>
      </c>
      <c r="T954" s="1130">
        <v>0</v>
      </c>
      <c r="U954" s="1130">
        <v>0</v>
      </c>
      <c r="V954" s="1130">
        <v>0</v>
      </c>
      <c r="W954" s="1127">
        <v>0</v>
      </c>
      <c r="X954" s="1130">
        <v>7.0300021171569818E-2</v>
      </c>
      <c r="Y954" s="735">
        <v>0.37</v>
      </c>
      <c r="Z954" s="1131">
        <v>7.0300021171569818E-2</v>
      </c>
      <c r="AA954" s="1131">
        <v>0</v>
      </c>
      <c r="AB954" s="1131">
        <v>0.11099998235702514</v>
      </c>
      <c r="AC954" s="1131">
        <v>0</v>
      </c>
      <c r="AD954" s="1131">
        <v>-4.0699961185455324E-2</v>
      </c>
      <c r="AE954" s="1131">
        <v>0</v>
      </c>
      <c r="AF954" s="126"/>
      <c r="AG954" s="126"/>
      <c r="AH954" s="126"/>
      <c r="AI954" s="126"/>
      <c r="AJ954" s="126"/>
      <c r="AK954" s="126"/>
      <c r="AL954" s="126">
        <v>954</v>
      </c>
    </row>
    <row r="955" spans="1:38">
      <c r="A955" s="721" t="s">
        <v>1852</v>
      </c>
      <c r="B955" s="722">
        <v>14</v>
      </c>
      <c r="C955" s="722">
        <v>1412</v>
      </c>
      <c r="D955" s="722">
        <v>141220</v>
      </c>
      <c r="E955" s="721">
        <v>1412207100</v>
      </c>
      <c r="F955" s="721" t="s">
        <v>3532</v>
      </c>
      <c r="G955" s="1127">
        <v>0</v>
      </c>
      <c r="H955" s="1128">
        <v>0</v>
      </c>
      <c r="I955" s="1128">
        <v>0</v>
      </c>
      <c r="J955" s="1128">
        <v>0</v>
      </c>
      <c r="K955" s="1128">
        <v>0</v>
      </c>
      <c r="L955" s="1128">
        <v>0</v>
      </c>
      <c r="M955" s="1128">
        <v>0</v>
      </c>
      <c r="N955" s="1129">
        <v>0</v>
      </c>
      <c r="O955" s="1128">
        <v>0</v>
      </c>
      <c r="P955" s="1127">
        <v>0</v>
      </c>
      <c r="Q955" s="1127">
        <v>0</v>
      </c>
      <c r="R955" s="1127">
        <v>0</v>
      </c>
      <c r="S955" s="1127">
        <v>0</v>
      </c>
      <c r="T955" s="1130">
        <v>0</v>
      </c>
      <c r="U955" s="1130">
        <v>0</v>
      </c>
      <c r="V955" s="1130">
        <v>0</v>
      </c>
      <c r="W955" s="1127">
        <v>0</v>
      </c>
      <c r="X955" s="1130">
        <v>0</v>
      </c>
      <c r="Y955" s="735">
        <v>0</v>
      </c>
      <c r="Z955" s="1131">
        <v>0</v>
      </c>
      <c r="AA955" s="1131">
        <v>0</v>
      </c>
      <c r="AB955" s="1131">
        <v>0</v>
      </c>
      <c r="AC955" s="1131">
        <v>0</v>
      </c>
      <c r="AD955" s="1131">
        <v>0</v>
      </c>
      <c r="AE955" s="1131">
        <v>0</v>
      </c>
      <c r="AF955" s="126"/>
      <c r="AG955" s="126"/>
      <c r="AH955" s="126"/>
      <c r="AI955" s="126"/>
      <c r="AJ955" s="126"/>
      <c r="AK955" s="126"/>
      <c r="AL955" s="126">
        <v>955</v>
      </c>
    </row>
    <row r="956" spans="1:38">
      <c r="A956" s="721" t="s">
        <v>1852</v>
      </c>
      <c r="B956" s="722">
        <v>14</v>
      </c>
      <c r="C956" s="722">
        <v>1412</v>
      </c>
      <c r="D956" s="722">
        <v>141220</v>
      </c>
      <c r="E956" s="721">
        <v>1412209001</v>
      </c>
      <c r="F956" s="721" t="s">
        <v>786</v>
      </c>
      <c r="G956" s="1127">
        <v>8292712271</v>
      </c>
      <c r="H956" s="1128">
        <v>0</v>
      </c>
      <c r="I956" s="1128">
        <v>8292712270.8999996</v>
      </c>
      <c r="J956" s="1128">
        <v>-0.10000038146972656</v>
      </c>
      <c r="K956" s="1128">
        <v>0</v>
      </c>
      <c r="L956" s="1128">
        <v>0</v>
      </c>
      <c r="M956" s="1128">
        <v>-0.10000038146972656</v>
      </c>
      <c r="N956" s="1129">
        <v>0</v>
      </c>
      <c r="O956" s="1128">
        <v>-0.10000038146972656</v>
      </c>
      <c r="P956" s="1127">
        <v>-3.7000141143798827E-2</v>
      </c>
      <c r="Q956" s="1127">
        <v>0</v>
      </c>
      <c r="R956" s="1127">
        <v>0</v>
      </c>
      <c r="S956" s="1127">
        <v>0</v>
      </c>
      <c r="T956" s="1130">
        <v>0</v>
      </c>
      <c r="U956" s="1130">
        <v>0</v>
      </c>
      <c r="V956" s="1130">
        <v>0</v>
      </c>
      <c r="W956" s="1127">
        <v>0</v>
      </c>
      <c r="X956" s="1130">
        <v>-3.7000141143798827E-2</v>
      </c>
      <c r="Y956" s="735">
        <v>0.37</v>
      </c>
      <c r="Z956" s="1131">
        <v>0</v>
      </c>
      <c r="AA956" s="1131">
        <v>-3.7000141143798827E-2</v>
      </c>
      <c r="AB956" s="1131">
        <v>5.9199943542480468E-2</v>
      </c>
      <c r="AC956" s="1131">
        <v>0</v>
      </c>
      <c r="AD956" s="1131">
        <v>-5.9199943542480468E-2</v>
      </c>
      <c r="AE956" s="1131">
        <v>-3.7000141143798827E-2</v>
      </c>
      <c r="AF956" s="126"/>
      <c r="AG956" s="126"/>
      <c r="AH956" s="126"/>
      <c r="AI956" s="126"/>
      <c r="AJ956" s="126"/>
      <c r="AK956" s="126"/>
      <c r="AL956" s="126">
        <v>956</v>
      </c>
    </row>
    <row r="957" spans="1:38">
      <c r="A957" s="721" t="s">
        <v>1852</v>
      </c>
      <c r="B957" s="722">
        <v>14</v>
      </c>
      <c r="C957" s="722">
        <v>1412</v>
      </c>
      <c r="D957" s="722">
        <v>141220</v>
      </c>
      <c r="E957" s="721">
        <v>1412209002</v>
      </c>
      <c r="F957" s="721" t="s">
        <v>787</v>
      </c>
      <c r="G957" s="1127">
        <v>3107616635</v>
      </c>
      <c r="H957" s="1128">
        <v>0</v>
      </c>
      <c r="I957" s="1128">
        <v>3107616634.9699998</v>
      </c>
      <c r="J957" s="1128">
        <v>-3.0000209808349609E-2</v>
      </c>
      <c r="K957" s="1128">
        <v>0</v>
      </c>
      <c r="L957" s="1128">
        <v>0</v>
      </c>
      <c r="M957" s="1128">
        <v>-3.0000209808349609E-2</v>
      </c>
      <c r="N957" s="1129">
        <v>0</v>
      </c>
      <c r="O957" s="1128">
        <v>-3.0000209808349609E-2</v>
      </c>
      <c r="P957" s="1127">
        <v>-1.1100077629089355E-2</v>
      </c>
      <c r="Q957" s="1127">
        <v>0</v>
      </c>
      <c r="R957" s="1127">
        <v>0</v>
      </c>
      <c r="S957" s="1127">
        <v>0</v>
      </c>
      <c r="T957" s="1130">
        <v>0</v>
      </c>
      <c r="U957" s="1130">
        <v>0</v>
      </c>
      <c r="V957" s="1130">
        <v>0</v>
      </c>
      <c r="W957" s="1127">
        <v>0</v>
      </c>
      <c r="X957" s="1130">
        <v>-1.1100077629089355E-2</v>
      </c>
      <c r="Y957" s="735">
        <v>0.37</v>
      </c>
      <c r="Z957" s="1131">
        <v>0</v>
      </c>
      <c r="AA957" s="1131">
        <v>-1.1100077629089355E-2</v>
      </c>
      <c r="AB957" s="1131">
        <v>0</v>
      </c>
      <c r="AC957" s="1131">
        <v>-0.13689995765686036</v>
      </c>
      <c r="AD957" s="1131">
        <v>0</v>
      </c>
      <c r="AE957" s="1131">
        <v>0.12579988002777101</v>
      </c>
      <c r="AF957" s="126"/>
      <c r="AG957" s="126"/>
      <c r="AH957" s="126"/>
      <c r="AI957" s="126"/>
      <c r="AJ957" s="126"/>
      <c r="AK957" s="126"/>
      <c r="AL957" s="126">
        <v>957</v>
      </c>
    </row>
    <row r="958" spans="1:38">
      <c r="A958" s="721" t="s">
        <v>1852</v>
      </c>
      <c r="B958" s="722">
        <v>14</v>
      </c>
      <c r="C958" s="722">
        <v>1412</v>
      </c>
      <c r="D958" s="722">
        <v>141220</v>
      </c>
      <c r="E958" s="721">
        <v>1412209800</v>
      </c>
      <c r="F958" s="721" t="s">
        <v>4124</v>
      </c>
      <c r="G958" s="1127">
        <v>2484308272</v>
      </c>
      <c r="H958" s="1128">
        <v>0</v>
      </c>
      <c r="I958" s="1128">
        <v>2484308272.0599999</v>
      </c>
      <c r="J958" s="1128">
        <v>5.9999942779541016E-2</v>
      </c>
      <c r="K958" s="1128">
        <v>0</v>
      </c>
      <c r="L958" s="1128">
        <v>5.9999942779541016E-2</v>
      </c>
      <c r="M958" s="1128">
        <v>0</v>
      </c>
      <c r="N958" s="1129">
        <v>0</v>
      </c>
      <c r="O958" s="1128">
        <v>5.9999942779541016E-2</v>
      </c>
      <c r="P958" s="1127">
        <v>2.2199978828430174E-2</v>
      </c>
      <c r="Q958" s="1127">
        <v>0</v>
      </c>
      <c r="R958" s="1127">
        <v>0</v>
      </c>
      <c r="S958" s="1127">
        <v>0</v>
      </c>
      <c r="T958" s="1130">
        <v>0</v>
      </c>
      <c r="U958" s="1130">
        <v>0</v>
      </c>
      <c r="V958" s="1130">
        <v>0</v>
      </c>
      <c r="W958" s="1127">
        <v>0</v>
      </c>
      <c r="X958" s="1130">
        <v>2.2199978828430174E-2</v>
      </c>
      <c r="Y958" s="735">
        <v>0.36999999999999994</v>
      </c>
      <c r="Z958" s="1131">
        <v>2.2199978828430174E-2</v>
      </c>
      <c r="AA958" s="1131">
        <v>0</v>
      </c>
      <c r="AB958" s="1131">
        <v>0</v>
      </c>
      <c r="AC958" s="1131">
        <v>-1.8500070571899414E-2</v>
      </c>
      <c r="AD958" s="1131">
        <v>2.2199978828430174E-2</v>
      </c>
      <c r="AE958" s="1131">
        <v>1.8500070571899414E-2</v>
      </c>
      <c r="AF958" s="126"/>
      <c r="AG958" s="126"/>
      <c r="AH958" s="126"/>
      <c r="AI958" s="126"/>
      <c r="AJ958" s="126"/>
      <c r="AK958" s="126"/>
      <c r="AL958" s="126">
        <v>958</v>
      </c>
    </row>
    <row r="959" spans="1:38">
      <c r="A959" s="721" t="s">
        <v>1852</v>
      </c>
      <c r="B959" s="722">
        <v>14</v>
      </c>
      <c r="C959" s="722">
        <v>1412</v>
      </c>
      <c r="D959" s="722">
        <v>141220</v>
      </c>
      <c r="E959" s="721">
        <v>1412209801</v>
      </c>
      <c r="F959" s="721" t="s">
        <v>3190</v>
      </c>
      <c r="G959" s="1127">
        <v>-2469216679</v>
      </c>
      <c r="H959" s="1128">
        <v>0</v>
      </c>
      <c r="I959" s="1128">
        <v>-2469216679.1100001</v>
      </c>
      <c r="J959" s="1128">
        <v>-0.1100001335144043</v>
      </c>
      <c r="K959" s="1128">
        <v>0</v>
      </c>
      <c r="L959" s="1128">
        <v>0</v>
      </c>
      <c r="M959" s="1128">
        <v>-0.1100001335144043</v>
      </c>
      <c r="N959" s="1129">
        <v>0</v>
      </c>
      <c r="O959" s="1128">
        <v>-0.1100001335144043</v>
      </c>
      <c r="P959" s="1127">
        <v>-4.0700049400329591E-2</v>
      </c>
      <c r="Q959" s="1127">
        <v>0</v>
      </c>
      <c r="R959" s="1127">
        <v>0</v>
      </c>
      <c r="S959" s="1127">
        <v>0</v>
      </c>
      <c r="T959" s="1130">
        <v>0</v>
      </c>
      <c r="U959" s="1130">
        <v>0</v>
      </c>
      <c r="V959" s="1130">
        <v>0</v>
      </c>
      <c r="W959" s="1127">
        <v>0</v>
      </c>
      <c r="X959" s="1130">
        <v>-4.0700049400329591E-2</v>
      </c>
      <c r="Y959" s="735">
        <v>0.37</v>
      </c>
      <c r="Z959" s="1131">
        <v>0</v>
      </c>
      <c r="AA959" s="1131">
        <v>-4.0700049400329591E-2</v>
      </c>
      <c r="AB959" s="1131">
        <v>7.7700014114379878E-2</v>
      </c>
      <c r="AC959" s="1131">
        <v>0</v>
      </c>
      <c r="AD959" s="1131">
        <v>-7.7700014114379878E-2</v>
      </c>
      <c r="AE959" s="1131">
        <v>-4.0700049400329591E-2</v>
      </c>
      <c r="AF959" s="126"/>
      <c r="AG959" s="126"/>
      <c r="AH959" s="126"/>
      <c r="AI959" s="126"/>
      <c r="AJ959" s="126"/>
      <c r="AK959" s="126"/>
      <c r="AL959" s="126">
        <v>959</v>
      </c>
    </row>
    <row r="960" spans="1:38">
      <c r="A960" s="721" t="s">
        <v>1852</v>
      </c>
      <c r="B960" s="722">
        <v>14</v>
      </c>
      <c r="C960" s="722">
        <v>1412</v>
      </c>
      <c r="D960" s="722">
        <v>141225</v>
      </c>
      <c r="E960" s="721">
        <v>1412257100</v>
      </c>
      <c r="F960" s="721" t="s">
        <v>3533</v>
      </c>
      <c r="G960" s="1127">
        <v>0</v>
      </c>
      <c r="H960" s="1128">
        <v>0</v>
      </c>
      <c r="I960" s="1128">
        <v>0</v>
      </c>
      <c r="J960" s="1128">
        <v>0</v>
      </c>
      <c r="K960" s="1128">
        <v>0</v>
      </c>
      <c r="L960" s="1128">
        <v>0</v>
      </c>
      <c r="M960" s="1128">
        <v>0</v>
      </c>
      <c r="N960" s="1129">
        <v>0</v>
      </c>
      <c r="O960" s="1128">
        <v>0</v>
      </c>
      <c r="P960" s="1127">
        <v>0</v>
      </c>
      <c r="Q960" s="1127">
        <v>0</v>
      </c>
      <c r="R960" s="1127">
        <v>0</v>
      </c>
      <c r="S960" s="1127">
        <v>0</v>
      </c>
      <c r="T960" s="1130">
        <v>0</v>
      </c>
      <c r="U960" s="1130">
        <v>0</v>
      </c>
      <c r="V960" s="1130">
        <v>0</v>
      </c>
      <c r="W960" s="1127">
        <v>0</v>
      </c>
      <c r="X960" s="1130">
        <v>0</v>
      </c>
      <c r="Y960" s="735">
        <v>0</v>
      </c>
      <c r="Z960" s="1131">
        <v>0</v>
      </c>
      <c r="AA960" s="1131">
        <v>0</v>
      </c>
      <c r="AB960" s="1131">
        <v>0</v>
      </c>
      <c r="AC960" s="1131">
        <v>0</v>
      </c>
      <c r="AD960" s="1131">
        <v>0</v>
      </c>
      <c r="AE960" s="1131">
        <v>0</v>
      </c>
      <c r="AF960" s="126"/>
      <c r="AG960" s="126"/>
      <c r="AH960" s="126"/>
      <c r="AI960" s="126"/>
      <c r="AJ960" s="126"/>
      <c r="AK960" s="126"/>
      <c r="AL960" s="126">
        <v>960</v>
      </c>
    </row>
    <row r="961" spans="1:38">
      <c r="A961" s="721" t="s">
        <v>1852</v>
      </c>
      <c r="B961" s="722">
        <v>14</v>
      </c>
      <c r="C961" s="722">
        <v>1412</v>
      </c>
      <c r="D961" s="722">
        <v>141225</v>
      </c>
      <c r="E961" s="721">
        <v>1412259001</v>
      </c>
      <c r="F961" s="721" t="s">
        <v>4125</v>
      </c>
      <c r="G961" s="1127">
        <v>27862811141</v>
      </c>
      <c r="H961" s="1128">
        <v>0</v>
      </c>
      <c r="I961" s="1128">
        <v>27862811141.110001</v>
      </c>
      <c r="J961" s="1128">
        <v>0.1100006103515625</v>
      </c>
      <c r="K961" s="1128">
        <v>0</v>
      </c>
      <c r="L961" s="1128">
        <v>0.1100006103515625</v>
      </c>
      <c r="M961" s="1128">
        <v>0</v>
      </c>
      <c r="N961" s="1129">
        <v>0</v>
      </c>
      <c r="O961" s="1128">
        <v>0.1100006103515625</v>
      </c>
      <c r="P961" s="1127">
        <v>4.0700225830078124E-2</v>
      </c>
      <c r="Q961" s="1127">
        <v>0</v>
      </c>
      <c r="R961" s="1127">
        <v>0</v>
      </c>
      <c r="S961" s="1127">
        <v>0</v>
      </c>
      <c r="T961" s="1130">
        <v>0</v>
      </c>
      <c r="U961" s="1130">
        <v>0</v>
      </c>
      <c r="V961" s="1130">
        <v>0</v>
      </c>
      <c r="W961" s="1127">
        <v>0</v>
      </c>
      <c r="X961" s="1130">
        <v>4.0700225830078124E-2</v>
      </c>
      <c r="Y961" s="735">
        <v>0.37</v>
      </c>
      <c r="Z961" s="1131">
        <v>4.0700225830078124E-2</v>
      </c>
      <c r="AA961" s="1131">
        <v>0</v>
      </c>
      <c r="AB961" s="1131">
        <v>0.15539932250976563</v>
      </c>
      <c r="AC961" s="1131">
        <v>0</v>
      </c>
      <c r="AD961" s="1131">
        <v>-0.1146990966796875</v>
      </c>
      <c r="AE961" s="1131">
        <v>0</v>
      </c>
      <c r="AF961" s="126"/>
      <c r="AG961" s="126"/>
      <c r="AH961" s="126"/>
      <c r="AI961" s="126"/>
      <c r="AJ961" s="126"/>
      <c r="AK961" s="126"/>
      <c r="AL961" s="126">
        <v>961</v>
      </c>
    </row>
    <row r="962" spans="1:38">
      <c r="A962" s="721" t="s">
        <v>1852</v>
      </c>
      <c r="B962" s="722">
        <v>14</v>
      </c>
      <c r="C962" s="722">
        <v>1412</v>
      </c>
      <c r="D962" s="722">
        <v>141225</v>
      </c>
      <c r="E962" s="721">
        <v>1412259002</v>
      </c>
      <c r="F962" s="721" t="s">
        <v>788</v>
      </c>
      <c r="G962" s="1127">
        <v>12945990509</v>
      </c>
      <c r="H962" s="1128">
        <v>0</v>
      </c>
      <c r="I962" s="1128">
        <v>12945990508.83</v>
      </c>
      <c r="J962" s="1128">
        <v>-0.17000007629394531</v>
      </c>
      <c r="K962" s="1128">
        <v>0</v>
      </c>
      <c r="L962" s="1128">
        <v>0</v>
      </c>
      <c r="M962" s="1128">
        <v>-0.17000007629394531</v>
      </c>
      <c r="N962" s="1129">
        <v>0</v>
      </c>
      <c r="O962" s="1128">
        <v>-0.17000007629394531</v>
      </c>
      <c r="P962" s="1127">
        <v>-6.2900028228759772E-2</v>
      </c>
      <c r="Q962" s="1127">
        <v>0</v>
      </c>
      <c r="R962" s="1127">
        <v>0</v>
      </c>
      <c r="S962" s="1127">
        <v>0</v>
      </c>
      <c r="T962" s="1130">
        <v>0</v>
      </c>
      <c r="U962" s="1130">
        <v>0</v>
      </c>
      <c r="V962" s="1130">
        <v>0</v>
      </c>
      <c r="W962" s="1127">
        <v>0</v>
      </c>
      <c r="X962" s="1130">
        <v>-6.2900028228759772E-2</v>
      </c>
      <c r="Y962" s="735">
        <v>0.37000000000000005</v>
      </c>
      <c r="Z962" s="1131">
        <v>0</v>
      </c>
      <c r="AA962" s="1131">
        <v>-6.2900028228759772E-2</v>
      </c>
      <c r="AB962" s="1131">
        <v>5.1799774169921875E-2</v>
      </c>
      <c r="AC962" s="1131">
        <v>0</v>
      </c>
      <c r="AD962" s="1131">
        <v>-5.1799774169921875E-2</v>
      </c>
      <c r="AE962" s="1131">
        <v>-6.2900028228759772E-2</v>
      </c>
      <c r="AF962" s="126"/>
      <c r="AG962" s="126"/>
      <c r="AH962" s="126"/>
      <c r="AI962" s="126"/>
      <c r="AJ962" s="126"/>
      <c r="AK962" s="126"/>
      <c r="AL962" s="126">
        <v>962</v>
      </c>
    </row>
    <row r="963" spans="1:38">
      <c r="A963" s="721" t="s">
        <v>1852</v>
      </c>
      <c r="B963" s="722">
        <v>14</v>
      </c>
      <c r="C963" s="722">
        <v>1412</v>
      </c>
      <c r="D963" s="722">
        <v>141225</v>
      </c>
      <c r="E963" s="721">
        <v>1412259201</v>
      </c>
      <c r="F963" s="721" t="s">
        <v>3396</v>
      </c>
      <c r="G963" s="1127">
        <v>9683041</v>
      </c>
      <c r="H963" s="1128">
        <v>0</v>
      </c>
      <c r="I963" s="1128">
        <v>9683040.5099999998</v>
      </c>
      <c r="J963" s="1128">
        <v>-0.49000000022351742</v>
      </c>
      <c r="K963" s="1128">
        <v>0</v>
      </c>
      <c r="L963" s="1128">
        <v>0</v>
      </c>
      <c r="M963" s="1128">
        <v>-0.49000000022351742</v>
      </c>
      <c r="N963" s="1129">
        <v>0</v>
      </c>
      <c r="O963" s="1128">
        <v>-0.49000000022351742</v>
      </c>
      <c r="P963" s="1127">
        <v>-0.18130000008270145</v>
      </c>
      <c r="Q963" s="1127">
        <v>0</v>
      </c>
      <c r="R963" s="1127">
        <v>0</v>
      </c>
      <c r="S963" s="1127">
        <v>0</v>
      </c>
      <c r="T963" s="1130">
        <v>0</v>
      </c>
      <c r="U963" s="1130">
        <v>0</v>
      </c>
      <c r="V963" s="1130">
        <v>0</v>
      </c>
      <c r="W963" s="1127">
        <v>0</v>
      </c>
      <c r="X963" s="1130">
        <v>-0.18130000008270145</v>
      </c>
      <c r="Y963" s="735">
        <v>0.37</v>
      </c>
      <c r="Z963" s="1131">
        <v>0</v>
      </c>
      <c r="AA963" s="1131">
        <v>-0.18130000008270145</v>
      </c>
      <c r="AB963" s="1131">
        <v>0.11840000011026859</v>
      </c>
      <c r="AC963" s="1131">
        <v>0</v>
      </c>
      <c r="AD963" s="1131">
        <v>-0.11840000011026859</v>
      </c>
      <c r="AE963" s="1131">
        <v>-0.18130000008270145</v>
      </c>
      <c r="AF963" s="126"/>
      <c r="AG963" s="126"/>
      <c r="AH963" s="126"/>
      <c r="AI963" s="126"/>
      <c r="AJ963" s="126"/>
      <c r="AK963" s="126"/>
      <c r="AL963" s="126">
        <v>963</v>
      </c>
    </row>
    <row r="964" spans="1:38">
      <c r="A964" s="721" t="s">
        <v>1852</v>
      </c>
      <c r="B964" s="722">
        <v>14</v>
      </c>
      <c r="C964" s="722">
        <v>1412</v>
      </c>
      <c r="D964" s="722">
        <v>141225</v>
      </c>
      <c r="E964" s="721">
        <v>1412259800</v>
      </c>
      <c r="F964" s="721" t="s">
        <v>4126</v>
      </c>
      <c r="G964" s="1127">
        <v>14910319794</v>
      </c>
      <c r="H964" s="1128">
        <v>0</v>
      </c>
      <c r="I964" s="1128">
        <v>14910319793.620001</v>
      </c>
      <c r="J964" s="1128">
        <v>-0.37999916076660156</v>
      </c>
      <c r="K964" s="1128">
        <v>0</v>
      </c>
      <c r="L964" s="1128">
        <v>0</v>
      </c>
      <c r="M964" s="1128">
        <v>-0.37999916076660156</v>
      </c>
      <c r="N964" s="1129">
        <v>0</v>
      </c>
      <c r="O964" s="1128">
        <v>-0.37999916076660156</v>
      </c>
      <c r="P964" s="1127">
        <v>-0.14059968948364257</v>
      </c>
      <c r="Q964" s="1127">
        <v>0</v>
      </c>
      <c r="R964" s="1127">
        <v>0</v>
      </c>
      <c r="S964" s="1127">
        <v>0</v>
      </c>
      <c r="T964" s="1130">
        <v>0</v>
      </c>
      <c r="U964" s="1130">
        <v>0</v>
      </c>
      <c r="V964" s="1130">
        <v>0</v>
      </c>
      <c r="W964" s="1127">
        <v>0</v>
      </c>
      <c r="X964" s="1130">
        <v>-0.14059968948364257</v>
      </c>
      <c r="Y964" s="735">
        <v>0.37</v>
      </c>
      <c r="Z964" s="1131">
        <v>0</v>
      </c>
      <c r="AA964" s="1131">
        <v>-0.14059968948364257</v>
      </c>
      <c r="AB964" s="1131">
        <v>0</v>
      </c>
      <c r="AC964" s="1131">
        <v>-0.13320000529289244</v>
      </c>
      <c r="AD964" s="1131">
        <v>0</v>
      </c>
      <c r="AE964" s="1131">
        <v>-7.3996841907501276E-3</v>
      </c>
      <c r="AF964" s="126"/>
      <c r="AG964" s="126"/>
      <c r="AH964" s="126"/>
      <c r="AI964" s="126"/>
      <c r="AJ964" s="126"/>
      <c r="AK964" s="126"/>
      <c r="AL964" s="126">
        <v>964</v>
      </c>
    </row>
    <row r="965" spans="1:38">
      <c r="A965" s="721" t="s">
        <v>1852</v>
      </c>
      <c r="B965" s="722">
        <v>14</v>
      </c>
      <c r="C965" s="722">
        <v>1412</v>
      </c>
      <c r="D965" s="722">
        <v>141225</v>
      </c>
      <c r="E965" s="721">
        <v>1412259801</v>
      </c>
      <c r="F965" s="721" t="s">
        <v>3191</v>
      </c>
      <c r="G965" s="1127">
        <v>-93802912</v>
      </c>
      <c r="H965" s="1128">
        <v>0</v>
      </c>
      <c r="I965" s="1128">
        <v>-93802912.430000007</v>
      </c>
      <c r="J965" s="1128">
        <v>-0.43000000715255737</v>
      </c>
      <c r="K965" s="1128">
        <v>0</v>
      </c>
      <c r="L965" s="1128">
        <v>0</v>
      </c>
      <c r="M965" s="1128">
        <v>-0.43000000715255737</v>
      </c>
      <c r="N965" s="1129">
        <v>0</v>
      </c>
      <c r="O965" s="1128">
        <v>-0.43000000715255737</v>
      </c>
      <c r="P965" s="1127">
        <v>-0.15910000264644622</v>
      </c>
      <c r="Q965" s="1127">
        <v>0</v>
      </c>
      <c r="R965" s="1127">
        <v>0</v>
      </c>
      <c r="S965" s="1127">
        <v>0</v>
      </c>
      <c r="T965" s="1130">
        <v>0</v>
      </c>
      <c r="U965" s="1130">
        <v>0</v>
      </c>
      <c r="V965" s="1130">
        <v>0</v>
      </c>
      <c r="W965" s="1127">
        <v>0</v>
      </c>
      <c r="X965" s="1130">
        <v>-0.15910000264644622</v>
      </c>
      <c r="Y965" s="735">
        <v>0.37</v>
      </c>
      <c r="Z965" s="1131">
        <v>0</v>
      </c>
      <c r="AA965" s="1131">
        <v>-0.15910000264644622</v>
      </c>
      <c r="AB965" s="1131">
        <v>0.17390009880065918</v>
      </c>
      <c r="AC965" s="1131">
        <v>0</v>
      </c>
      <c r="AD965" s="1131">
        <v>-0.17390009880065918</v>
      </c>
      <c r="AE965" s="1131">
        <v>-0.15910000264644622</v>
      </c>
      <c r="AF965" s="126"/>
      <c r="AG965" s="126"/>
      <c r="AH965" s="126"/>
      <c r="AI965" s="126"/>
      <c r="AJ965" s="126"/>
      <c r="AK965" s="126"/>
      <c r="AL965" s="126">
        <v>965</v>
      </c>
    </row>
    <row r="966" spans="1:38">
      <c r="A966" s="721" t="s">
        <v>1852</v>
      </c>
      <c r="B966" s="722">
        <v>14</v>
      </c>
      <c r="C966" s="722">
        <v>1414</v>
      </c>
      <c r="D966" s="722">
        <v>141405</v>
      </c>
      <c r="E966" s="721">
        <v>1414057120</v>
      </c>
      <c r="F966" s="721" t="s">
        <v>3534</v>
      </c>
      <c r="G966" s="1127">
        <v>0</v>
      </c>
      <c r="H966" s="1128">
        <v>0</v>
      </c>
      <c r="I966" s="1128">
        <v>0</v>
      </c>
      <c r="J966" s="1128">
        <v>0</v>
      </c>
      <c r="K966" s="1128">
        <v>0</v>
      </c>
      <c r="L966" s="1128">
        <v>0</v>
      </c>
      <c r="M966" s="1128">
        <v>0</v>
      </c>
      <c r="N966" s="1129">
        <v>0</v>
      </c>
      <c r="O966" s="1128">
        <v>0</v>
      </c>
      <c r="P966" s="1127">
        <v>0</v>
      </c>
      <c r="Q966" s="1127">
        <v>0</v>
      </c>
      <c r="R966" s="1127">
        <v>0</v>
      </c>
      <c r="S966" s="1127">
        <v>0</v>
      </c>
      <c r="T966" s="1130">
        <v>0</v>
      </c>
      <c r="U966" s="1130">
        <v>0</v>
      </c>
      <c r="V966" s="1130">
        <v>0</v>
      </c>
      <c r="W966" s="1127">
        <v>0</v>
      </c>
      <c r="X966" s="1130">
        <v>0</v>
      </c>
      <c r="Y966" s="735">
        <v>0</v>
      </c>
      <c r="Z966" s="1131">
        <v>0</v>
      </c>
      <c r="AA966" s="1131">
        <v>0</v>
      </c>
      <c r="AB966" s="1131">
        <v>0</v>
      </c>
      <c r="AC966" s="1131">
        <v>0</v>
      </c>
      <c r="AD966" s="1131">
        <v>0</v>
      </c>
      <c r="AE966" s="1131">
        <v>0</v>
      </c>
      <c r="AF966" s="126"/>
      <c r="AG966" s="126"/>
      <c r="AH966" s="126"/>
      <c r="AI966" s="126"/>
      <c r="AJ966" s="126"/>
      <c r="AK966" s="126"/>
      <c r="AL966" s="126">
        <v>966</v>
      </c>
    </row>
    <row r="967" spans="1:38">
      <c r="A967" s="721" t="s">
        <v>1852</v>
      </c>
      <c r="B967" s="722">
        <v>14</v>
      </c>
      <c r="C967" s="722">
        <v>1414</v>
      </c>
      <c r="D967" s="722">
        <v>141405</v>
      </c>
      <c r="E967" s="721">
        <v>1414059001</v>
      </c>
      <c r="F967" s="721" t="s">
        <v>789</v>
      </c>
      <c r="G967" s="1127">
        <v>321037627991</v>
      </c>
      <c r="H967" s="1128">
        <v>0</v>
      </c>
      <c r="I967" s="1128">
        <v>321037627990.77002</v>
      </c>
      <c r="J967" s="1128">
        <v>-0.22998046875</v>
      </c>
      <c r="K967" s="1128">
        <v>0</v>
      </c>
      <c r="L967" s="1128">
        <v>0</v>
      </c>
      <c r="M967" s="1128">
        <v>-0.22998046875</v>
      </c>
      <c r="N967" s="1129">
        <v>0</v>
      </c>
      <c r="O967" s="1128">
        <v>-0.22998046875</v>
      </c>
      <c r="P967" s="1127">
        <v>-8.5092773437500005E-2</v>
      </c>
      <c r="Q967" s="1127">
        <v>0</v>
      </c>
      <c r="R967" s="1127">
        <v>0</v>
      </c>
      <c r="S967" s="1127">
        <v>0</v>
      </c>
      <c r="T967" s="1130">
        <v>0</v>
      </c>
      <c r="U967" s="1130">
        <v>0</v>
      </c>
      <c r="V967" s="1130">
        <v>0</v>
      </c>
      <c r="W967" s="1127">
        <v>0</v>
      </c>
      <c r="X967" s="1130">
        <v>-8.5092773437500005E-2</v>
      </c>
      <c r="Y967" s="735">
        <v>0.37</v>
      </c>
      <c r="Z967" s="1131">
        <v>0</v>
      </c>
      <c r="AA967" s="1131">
        <v>-8.5092773437500005E-2</v>
      </c>
      <c r="AB967" s="1131">
        <v>3.70361328125E-3</v>
      </c>
      <c r="AC967" s="1131">
        <v>0</v>
      </c>
      <c r="AD967" s="1131">
        <v>-3.70361328125E-3</v>
      </c>
      <c r="AE967" s="1131">
        <v>-8.5092773437500005E-2</v>
      </c>
      <c r="AF967" s="126"/>
      <c r="AG967" s="126"/>
      <c r="AH967" s="126"/>
      <c r="AI967" s="126"/>
      <c r="AJ967" s="126"/>
      <c r="AK967" s="126"/>
      <c r="AL967" s="126">
        <v>967</v>
      </c>
    </row>
    <row r="968" spans="1:38">
      <c r="A968" s="721" t="s">
        <v>1852</v>
      </c>
      <c r="B968" s="722">
        <v>14</v>
      </c>
      <c r="C968" s="722">
        <v>1414</v>
      </c>
      <c r="D968" s="722">
        <v>141405</v>
      </c>
      <c r="E968" s="721">
        <v>1414059800</v>
      </c>
      <c r="F968" s="721" t="s">
        <v>3192</v>
      </c>
      <c r="G968" s="1127">
        <v>-117366267</v>
      </c>
      <c r="H968" s="1128">
        <v>0</v>
      </c>
      <c r="I968" s="1128">
        <v>-117366267</v>
      </c>
      <c r="J968" s="1128">
        <v>0</v>
      </c>
      <c r="K968" s="1128">
        <v>0</v>
      </c>
      <c r="L968" s="1128">
        <v>0</v>
      </c>
      <c r="M968" s="1128">
        <v>0</v>
      </c>
      <c r="N968" s="1129">
        <v>0</v>
      </c>
      <c r="O968" s="1128">
        <v>0</v>
      </c>
      <c r="P968" s="1127">
        <v>0</v>
      </c>
      <c r="Q968" s="1127">
        <v>0</v>
      </c>
      <c r="R968" s="1127">
        <v>0</v>
      </c>
      <c r="S968" s="1127">
        <v>0</v>
      </c>
      <c r="T968" s="1130">
        <v>0</v>
      </c>
      <c r="U968" s="1130">
        <v>0</v>
      </c>
      <c r="V968" s="1130">
        <v>0</v>
      </c>
      <c r="W968" s="1127">
        <v>0</v>
      </c>
      <c r="X968" s="1130">
        <v>0</v>
      </c>
      <c r="Y968" s="735">
        <v>0</v>
      </c>
      <c r="Z968" s="1131">
        <v>0</v>
      </c>
      <c r="AA968" s="1131">
        <v>0</v>
      </c>
      <c r="AB968" s="1131">
        <v>0</v>
      </c>
      <c r="AC968" s="1131">
        <v>-0.17019999998621643</v>
      </c>
      <c r="AD968" s="1131">
        <v>0</v>
      </c>
      <c r="AE968" s="1131">
        <v>0.17019999998621643</v>
      </c>
      <c r="AF968" s="126"/>
      <c r="AG968" s="126"/>
      <c r="AH968" s="126"/>
      <c r="AI968" s="126"/>
      <c r="AJ968" s="126"/>
      <c r="AK968" s="126"/>
      <c r="AL968" s="126">
        <v>968</v>
      </c>
    </row>
    <row r="969" spans="1:38">
      <c r="A969" s="721" t="s">
        <v>1852</v>
      </c>
      <c r="B969" s="722">
        <v>14</v>
      </c>
      <c r="C969" s="722">
        <v>1414</v>
      </c>
      <c r="D969" s="722">
        <v>141410</v>
      </c>
      <c r="E969" s="721">
        <v>1414107120</v>
      </c>
      <c r="F969" s="721" t="s">
        <v>3535</v>
      </c>
      <c r="G969" s="1127">
        <v>0</v>
      </c>
      <c r="H969" s="1128">
        <v>0</v>
      </c>
      <c r="I969" s="1128">
        <v>0</v>
      </c>
      <c r="J969" s="1128">
        <v>0</v>
      </c>
      <c r="K969" s="1128">
        <v>0</v>
      </c>
      <c r="L969" s="1128">
        <v>0</v>
      </c>
      <c r="M969" s="1128">
        <v>0</v>
      </c>
      <c r="N969" s="1129">
        <v>0</v>
      </c>
      <c r="O969" s="1128">
        <v>0</v>
      </c>
      <c r="P969" s="1127">
        <v>0</v>
      </c>
      <c r="Q969" s="1127">
        <v>0</v>
      </c>
      <c r="R969" s="1127">
        <v>0</v>
      </c>
      <c r="S969" s="1127">
        <v>0</v>
      </c>
      <c r="T969" s="1130">
        <v>0</v>
      </c>
      <c r="U969" s="1130">
        <v>0</v>
      </c>
      <c r="V969" s="1130">
        <v>0</v>
      </c>
      <c r="W969" s="1127">
        <v>0</v>
      </c>
      <c r="X969" s="1130">
        <v>0</v>
      </c>
      <c r="Y969" s="735">
        <v>0</v>
      </c>
      <c r="Z969" s="1131">
        <v>0</v>
      </c>
      <c r="AA969" s="1131">
        <v>0</v>
      </c>
      <c r="AB969" s="1131">
        <v>0</v>
      </c>
      <c r="AC969" s="1131">
        <v>0</v>
      </c>
      <c r="AD969" s="1131">
        <v>0</v>
      </c>
      <c r="AE969" s="1131">
        <v>0</v>
      </c>
      <c r="AF969" s="126"/>
      <c r="AG969" s="126"/>
      <c r="AH969" s="126"/>
      <c r="AI969" s="126"/>
      <c r="AJ969" s="126"/>
      <c r="AK969" s="126"/>
      <c r="AL969" s="126">
        <v>969</v>
      </c>
    </row>
    <row r="970" spans="1:38">
      <c r="A970" s="721" t="s">
        <v>1852</v>
      </c>
      <c r="B970" s="722">
        <v>14</v>
      </c>
      <c r="C970" s="722">
        <v>1414</v>
      </c>
      <c r="D970" s="722">
        <v>141410</v>
      </c>
      <c r="E970" s="721">
        <v>1414109001</v>
      </c>
      <c r="F970" s="721" t="s">
        <v>3251</v>
      </c>
      <c r="G970" s="1127">
        <v>164464</v>
      </c>
      <c r="H970" s="1128">
        <v>0</v>
      </c>
      <c r="I970" s="1128">
        <v>164464</v>
      </c>
      <c r="J970" s="1128">
        <v>0</v>
      </c>
      <c r="K970" s="1128">
        <v>0</v>
      </c>
      <c r="L970" s="1128">
        <v>0</v>
      </c>
      <c r="M970" s="1128">
        <v>0</v>
      </c>
      <c r="N970" s="1129">
        <v>0</v>
      </c>
      <c r="O970" s="1128">
        <v>0</v>
      </c>
      <c r="P970" s="1127">
        <v>0</v>
      </c>
      <c r="Q970" s="1127">
        <v>0</v>
      </c>
      <c r="R970" s="1127">
        <v>0</v>
      </c>
      <c r="S970" s="1127">
        <v>0</v>
      </c>
      <c r="T970" s="1130">
        <v>0</v>
      </c>
      <c r="U970" s="1130">
        <v>0</v>
      </c>
      <c r="V970" s="1130">
        <v>0</v>
      </c>
      <c r="W970" s="1127">
        <v>0</v>
      </c>
      <c r="X970" s="1130">
        <v>0</v>
      </c>
      <c r="Y970" s="735">
        <v>0</v>
      </c>
      <c r="Z970" s="1131">
        <v>0</v>
      </c>
      <c r="AA970" s="1131">
        <v>0</v>
      </c>
      <c r="AB970" s="1131">
        <v>0</v>
      </c>
      <c r="AC970" s="1131">
        <v>-0.17019999998621643</v>
      </c>
      <c r="AD970" s="1131">
        <v>0</v>
      </c>
      <c r="AE970" s="1131">
        <v>0.17019999998621643</v>
      </c>
      <c r="AF970" s="126"/>
      <c r="AG970" s="126"/>
      <c r="AH970" s="126"/>
      <c r="AI970" s="126"/>
      <c r="AJ970" s="126"/>
      <c r="AK970" s="126"/>
      <c r="AL970" s="126">
        <v>970</v>
      </c>
    </row>
    <row r="971" spans="1:38">
      <c r="A971" s="721" t="s">
        <v>1852</v>
      </c>
      <c r="B971" s="722">
        <v>14</v>
      </c>
      <c r="C971" s="722">
        <v>1414</v>
      </c>
      <c r="D971" s="722">
        <v>141410</v>
      </c>
      <c r="E971" s="721">
        <v>1414109800</v>
      </c>
      <c r="F971" s="721" t="s">
        <v>3193</v>
      </c>
      <c r="G971" s="1127">
        <v>190701122</v>
      </c>
      <c r="H971" s="1128">
        <v>0</v>
      </c>
      <c r="I971" s="1128">
        <v>190701122</v>
      </c>
      <c r="J971" s="1128">
        <v>0</v>
      </c>
      <c r="K971" s="1128">
        <v>0</v>
      </c>
      <c r="L971" s="1128">
        <v>0</v>
      </c>
      <c r="M971" s="1128">
        <v>0</v>
      </c>
      <c r="N971" s="1129">
        <v>0</v>
      </c>
      <c r="O971" s="1128">
        <v>0</v>
      </c>
      <c r="P971" s="1127">
        <v>0</v>
      </c>
      <c r="Q971" s="1127">
        <v>0</v>
      </c>
      <c r="R971" s="1127">
        <v>0</v>
      </c>
      <c r="S971" s="1127">
        <v>0</v>
      </c>
      <c r="T971" s="1130">
        <v>0</v>
      </c>
      <c r="U971" s="1130">
        <v>0</v>
      </c>
      <c r="V971" s="1130">
        <v>0</v>
      </c>
      <c r="W971" s="1127">
        <v>0</v>
      </c>
      <c r="X971" s="1130">
        <v>0</v>
      </c>
      <c r="Y971" s="735">
        <v>0</v>
      </c>
      <c r="Z971" s="1131">
        <v>0</v>
      </c>
      <c r="AA971" s="1131">
        <v>0</v>
      </c>
      <c r="AB971" s="1131">
        <v>0.17019999998621643</v>
      </c>
      <c r="AC971" s="1131">
        <v>0</v>
      </c>
      <c r="AD971" s="1131">
        <v>-0.17019999998621643</v>
      </c>
      <c r="AE971" s="1131">
        <v>0</v>
      </c>
      <c r="AF971" s="126"/>
      <c r="AG971" s="126"/>
      <c r="AH971" s="126"/>
      <c r="AI971" s="126"/>
      <c r="AJ971" s="126"/>
      <c r="AK971" s="126"/>
      <c r="AL971" s="126">
        <v>971</v>
      </c>
    </row>
    <row r="972" spans="1:38">
      <c r="A972" s="721" t="s">
        <v>1852</v>
      </c>
      <c r="B972" s="722">
        <v>14</v>
      </c>
      <c r="C972" s="722">
        <v>1414</v>
      </c>
      <c r="D972" s="722">
        <v>141415</v>
      </c>
      <c r="E972" s="721">
        <v>1414157120</v>
      </c>
      <c r="F972" s="721" t="s">
        <v>1919</v>
      </c>
      <c r="G972" s="1127">
        <v>0</v>
      </c>
      <c r="H972" s="1128">
        <v>0</v>
      </c>
      <c r="I972" s="1128">
        <v>0</v>
      </c>
      <c r="J972" s="1128">
        <v>0</v>
      </c>
      <c r="K972" s="1128">
        <v>0</v>
      </c>
      <c r="L972" s="1128">
        <v>0</v>
      </c>
      <c r="M972" s="1128">
        <v>0</v>
      </c>
      <c r="N972" s="1129">
        <v>0</v>
      </c>
      <c r="O972" s="1128">
        <v>0</v>
      </c>
      <c r="P972" s="1127">
        <v>0</v>
      </c>
      <c r="Q972" s="1127">
        <v>0</v>
      </c>
      <c r="R972" s="1127">
        <v>0</v>
      </c>
      <c r="S972" s="1127">
        <v>0</v>
      </c>
      <c r="T972" s="1130">
        <v>0</v>
      </c>
      <c r="U972" s="1130">
        <v>0</v>
      </c>
      <c r="V972" s="1130">
        <v>0</v>
      </c>
      <c r="W972" s="1127">
        <v>0</v>
      </c>
      <c r="X972" s="1130">
        <v>0</v>
      </c>
      <c r="Y972" s="735">
        <v>0</v>
      </c>
      <c r="Z972" s="1131">
        <v>0</v>
      </c>
      <c r="AA972" s="1131">
        <v>0</v>
      </c>
      <c r="AB972" s="1131">
        <v>0</v>
      </c>
      <c r="AC972" s="1131">
        <v>0</v>
      </c>
      <c r="AD972" s="1131">
        <v>0</v>
      </c>
      <c r="AE972" s="1131">
        <v>0</v>
      </c>
      <c r="AF972" s="126"/>
      <c r="AG972" s="126"/>
      <c r="AH972" s="126"/>
      <c r="AI972" s="126"/>
      <c r="AJ972" s="126"/>
      <c r="AK972" s="126"/>
      <c r="AL972" s="126">
        <v>972</v>
      </c>
    </row>
    <row r="973" spans="1:38">
      <c r="A973" s="721" t="s">
        <v>1852</v>
      </c>
      <c r="B973" s="722">
        <v>14</v>
      </c>
      <c r="C973" s="722">
        <v>1414</v>
      </c>
      <c r="D973" s="722">
        <v>141415</v>
      </c>
      <c r="E973" s="721">
        <v>1414159001</v>
      </c>
      <c r="F973" s="721" t="s">
        <v>1918</v>
      </c>
      <c r="G973" s="1127">
        <v>73334855</v>
      </c>
      <c r="H973" s="1128">
        <v>0</v>
      </c>
      <c r="I973" s="1128">
        <v>73334855</v>
      </c>
      <c r="J973" s="1128">
        <v>0</v>
      </c>
      <c r="K973" s="1128">
        <v>0</v>
      </c>
      <c r="L973" s="1128">
        <v>0</v>
      </c>
      <c r="M973" s="1128">
        <v>0</v>
      </c>
      <c r="N973" s="1129">
        <v>0</v>
      </c>
      <c r="O973" s="1128">
        <v>0</v>
      </c>
      <c r="P973" s="1127">
        <v>0</v>
      </c>
      <c r="Q973" s="1127">
        <v>0</v>
      </c>
      <c r="R973" s="1127">
        <v>0</v>
      </c>
      <c r="S973" s="1127">
        <v>0</v>
      </c>
      <c r="T973" s="1130">
        <v>0</v>
      </c>
      <c r="U973" s="1130">
        <v>0</v>
      </c>
      <c r="V973" s="1130">
        <v>0</v>
      </c>
      <c r="W973" s="1127">
        <v>0</v>
      </c>
      <c r="X973" s="1130">
        <v>0</v>
      </c>
      <c r="Y973" s="735">
        <v>0</v>
      </c>
      <c r="Z973" s="1131">
        <v>0</v>
      </c>
      <c r="AA973" s="1131">
        <v>0</v>
      </c>
      <c r="AB973" s="1131">
        <v>0</v>
      </c>
      <c r="AC973" s="1131">
        <v>0</v>
      </c>
      <c r="AD973" s="1131">
        <v>0</v>
      </c>
      <c r="AE973" s="1131">
        <v>0</v>
      </c>
      <c r="AF973" s="126"/>
      <c r="AG973" s="126"/>
      <c r="AH973" s="126"/>
      <c r="AI973" s="126"/>
      <c r="AJ973" s="126"/>
      <c r="AK973" s="126"/>
      <c r="AL973" s="126">
        <v>973</v>
      </c>
    </row>
    <row r="974" spans="1:38">
      <c r="A974" s="721" t="s">
        <v>1852</v>
      </c>
      <c r="B974" s="722">
        <v>14</v>
      </c>
      <c r="C974" s="722">
        <v>1414</v>
      </c>
      <c r="D974" s="722">
        <v>141415</v>
      </c>
      <c r="E974" s="721">
        <v>1414159800</v>
      </c>
      <c r="F974" s="721" t="s">
        <v>1917</v>
      </c>
      <c r="G974" s="1127">
        <v>-73334855</v>
      </c>
      <c r="H974" s="1128">
        <v>0</v>
      </c>
      <c r="I974" s="1128">
        <v>-73334855</v>
      </c>
      <c r="J974" s="1128">
        <v>0</v>
      </c>
      <c r="K974" s="1128">
        <v>0</v>
      </c>
      <c r="L974" s="1128">
        <v>0</v>
      </c>
      <c r="M974" s="1128">
        <v>0</v>
      </c>
      <c r="N974" s="1129">
        <v>0</v>
      </c>
      <c r="O974" s="1128">
        <v>0</v>
      </c>
      <c r="P974" s="1127">
        <v>0</v>
      </c>
      <c r="Q974" s="1127">
        <v>0</v>
      </c>
      <c r="R974" s="1127">
        <v>0</v>
      </c>
      <c r="S974" s="1127">
        <v>0</v>
      </c>
      <c r="T974" s="1130">
        <v>0</v>
      </c>
      <c r="U974" s="1130">
        <v>0</v>
      </c>
      <c r="V974" s="1130">
        <v>0</v>
      </c>
      <c r="W974" s="1127">
        <v>0</v>
      </c>
      <c r="X974" s="1130">
        <v>0</v>
      </c>
      <c r="Y974" s="735">
        <v>0</v>
      </c>
      <c r="Z974" s="1131">
        <v>0</v>
      </c>
      <c r="AA974" s="1131">
        <v>0</v>
      </c>
      <c r="AB974" s="1131">
        <v>0</v>
      </c>
      <c r="AC974" s="1131">
        <v>0</v>
      </c>
      <c r="AD974" s="1131">
        <v>0</v>
      </c>
      <c r="AE974" s="1131">
        <v>0</v>
      </c>
      <c r="AF974" s="126"/>
      <c r="AG974" s="126"/>
      <c r="AH974" s="126"/>
      <c r="AI974" s="126"/>
      <c r="AJ974" s="126"/>
      <c r="AK974" s="126"/>
      <c r="AL974" s="126">
        <v>974</v>
      </c>
    </row>
    <row r="975" spans="1:38">
      <c r="A975" s="721" t="s">
        <v>1852</v>
      </c>
      <c r="B975" s="722">
        <v>14</v>
      </c>
      <c r="C975" s="722">
        <v>1414</v>
      </c>
      <c r="D975" s="722">
        <v>141420</v>
      </c>
      <c r="E975" s="721">
        <v>1414207120</v>
      </c>
      <c r="F975" s="721" t="s">
        <v>3536</v>
      </c>
      <c r="G975" s="1127">
        <v>0</v>
      </c>
      <c r="H975" s="1128">
        <v>0</v>
      </c>
      <c r="I975" s="1128">
        <v>0</v>
      </c>
      <c r="J975" s="1128">
        <v>0</v>
      </c>
      <c r="K975" s="1128">
        <v>0</v>
      </c>
      <c r="L975" s="1128">
        <v>0</v>
      </c>
      <c r="M975" s="1128">
        <v>0</v>
      </c>
      <c r="N975" s="1129">
        <v>0</v>
      </c>
      <c r="O975" s="1128">
        <v>0</v>
      </c>
      <c r="P975" s="1127">
        <v>0</v>
      </c>
      <c r="Q975" s="1127">
        <v>0</v>
      </c>
      <c r="R975" s="1127">
        <v>0</v>
      </c>
      <c r="S975" s="1127">
        <v>0</v>
      </c>
      <c r="T975" s="1130">
        <v>0</v>
      </c>
      <c r="U975" s="1130">
        <v>0</v>
      </c>
      <c r="V975" s="1130">
        <v>0</v>
      </c>
      <c r="W975" s="1127">
        <v>0</v>
      </c>
      <c r="X975" s="1130">
        <v>0</v>
      </c>
      <c r="Y975" s="735">
        <v>0</v>
      </c>
      <c r="Z975" s="1131">
        <v>0</v>
      </c>
      <c r="AA975" s="1131">
        <v>0</v>
      </c>
      <c r="AB975" s="1131">
        <v>0</v>
      </c>
      <c r="AC975" s="1131">
        <v>0</v>
      </c>
      <c r="AD975" s="1131">
        <v>0</v>
      </c>
      <c r="AE975" s="1131">
        <v>0</v>
      </c>
      <c r="AF975" s="126"/>
      <c r="AG975" s="126"/>
      <c r="AH975" s="126"/>
      <c r="AI975" s="126"/>
      <c r="AJ975" s="126"/>
      <c r="AK975" s="126"/>
      <c r="AL975" s="126">
        <v>975</v>
      </c>
    </row>
    <row r="976" spans="1:38">
      <c r="A976" s="721" t="s">
        <v>1852</v>
      </c>
      <c r="B976" s="722">
        <v>14</v>
      </c>
      <c r="C976" s="722">
        <v>1414</v>
      </c>
      <c r="D976" s="722">
        <v>141420</v>
      </c>
      <c r="E976" s="721">
        <v>1414209001</v>
      </c>
      <c r="F976" s="721" t="s">
        <v>790</v>
      </c>
      <c r="G976" s="1127">
        <v>0</v>
      </c>
      <c r="H976" s="1128">
        <v>0</v>
      </c>
      <c r="I976" s="1128">
        <v>0</v>
      </c>
      <c r="J976" s="1128">
        <v>0</v>
      </c>
      <c r="K976" s="1128">
        <v>0</v>
      </c>
      <c r="L976" s="1128">
        <v>0</v>
      </c>
      <c r="M976" s="1128">
        <v>0</v>
      </c>
      <c r="N976" s="1129">
        <v>0</v>
      </c>
      <c r="O976" s="1128">
        <v>0</v>
      </c>
      <c r="P976" s="1127">
        <v>0</v>
      </c>
      <c r="Q976" s="1127">
        <v>0</v>
      </c>
      <c r="R976" s="1127">
        <v>0</v>
      </c>
      <c r="S976" s="1127">
        <v>0</v>
      </c>
      <c r="T976" s="1130">
        <v>0</v>
      </c>
      <c r="U976" s="1130">
        <v>0</v>
      </c>
      <c r="V976" s="1130">
        <v>0</v>
      </c>
      <c r="W976" s="1127">
        <v>0</v>
      </c>
      <c r="X976" s="1130">
        <v>0</v>
      </c>
      <c r="Y976" s="735">
        <v>0</v>
      </c>
      <c r="Z976" s="1131">
        <v>0</v>
      </c>
      <c r="AA976" s="1131">
        <v>0</v>
      </c>
      <c r="AB976" s="1131">
        <v>0</v>
      </c>
      <c r="AC976" s="1131">
        <v>-0.12950000055134298</v>
      </c>
      <c r="AD976" s="1131">
        <v>0</v>
      </c>
      <c r="AE976" s="1131">
        <v>0.12950000055134298</v>
      </c>
      <c r="AF976" s="126"/>
      <c r="AG976" s="126"/>
      <c r="AH976" s="126"/>
      <c r="AI976" s="126"/>
      <c r="AJ976" s="126"/>
      <c r="AK976" s="126"/>
      <c r="AL976" s="126">
        <v>976</v>
      </c>
    </row>
    <row r="977" spans="1:38">
      <c r="A977" s="721" t="s">
        <v>1852</v>
      </c>
      <c r="B977" s="722">
        <v>14</v>
      </c>
      <c r="C977" s="722">
        <v>1414</v>
      </c>
      <c r="D977" s="722">
        <v>141420</v>
      </c>
      <c r="E977" s="721">
        <v>1414209800</v>
      </c>
      <c r="F977" s="721" t="s">
        <v>1917</v>
      </c>
      <c r="G977" s="1127">
        <v>0</v>
      </c>
      <c r="H977" s="1128">
        <v>0</v>
      </c>
      <c r="I977" s="1128">
        <v>0</v>
      </c>
      <c r="J977" s="1128">
        <v>0</v>
      </c>
      <c r="K977" s="1128">
        <v>0</v>
      </c>
      <c r="L977" s="1128">
        <v>0</v>
      </c>
      <c r="M977" s="1128">
        <v>0</v>
      </c>
      <c r="N977" s="1129">
        <v>0</v>
      </c>
      <c r="O977" s="1128">
        <v>0</v>
      </c>
      <c r="P977" s="1127">
        <v>0</v>
      </c>
      <c r="Q977" s="1127">
        <v>0</v>
      </c>
      <c r="R977" s="1127">
        <v>0</v>
      </c>
      <c r="S977" s="1127">
        <v>0</v>
      </c>
      <c r="T977" s="1130">
        <v>0</v>
      </c>
      <c r="U977" s="1130">
        <v>0</v>
      </c>
      <c r="V977" s="1130">
        <v>0</v>
      </c>
      <c r="W977" s="1127">
        <v>0</v>
      </c>
      <c r="X977" s="1130">
        <v>0</v>
      </c>
      <c r="Y977" s="735">
        <v>0</v>
      </c>
      <c r="Z977" s="1131">
        <v>0</v>
      </c>
      <c r="AA977" s="1131">
        <v>0</v>
      </c>
      <c r="AB977" s="1131">
        <v>0</v>
      </c>
      <c r="AC977" s="1131">
        <v>0</v>
      </c>
      <c r="AD977" s="1131">
        <v>0</v>
      </c>
      <c r="AE977" s="1131">
        <v>0</v>
      </c>
      <c r="AF977" s="126"/>
      <c r="AG977" s="126"/>
      <c r="AH977" s="126"/>
      <c r="AI977" s="126"/>
      <c r="AJ977" s="126"/>
      <c r="AK977" s="126"/>
      <c r="AL977" s="126">
        <v>977</v>
      </c>
    </row>
    <row r="978" spans="1:38">
      <c r="A978" s="721" t="s">
        <v>1852</v>
      </c>
      <c r="B978" s="722">
        <v>14</v>
      </c>
      <c r="C978" s="722">
        <v>1414</v>
      </c>
      <c r="D978" s="722">
        <v>141425</v>
      </c>
      <c r="E978" s="721">
        <v>1414257120</v>
      </c>
      <c r="F978" s="721" t="s">
        <v>1920</v>
      </c>
      <c r="G978" s="1127">
        <v>0</v>
      </c>
      <c r="H978" s="1128">
        <v>0</v>
      </c>
      <c r="I978" s="1128">
        <v>0</v>
      </c>
      <c r="J978" s="1128">
        <v>0</v>
      </c>
      <c r="K978" s="1128">
        <v>0</v>
      </c>
      <c r="L978" s="1128">
        <v>0</v>
      </c>
      <c r="M978" s="1128">
        <v>0</v>
      </c>
      <c r="N978" s="1129">
        <v>0</v>
      </c>
      <c r="O978" s="1128">
        <v>0</v>
      </c>
      <c r="P978" s="1127">
        <v>0</v>
      </c>
      <c r="Q978" s="1127">
        <v>0</v>
      </c>
      <c r="R978" s="1127">
        <v>0</v>
      </c>
      <c r="S978" s="1127">
        <v>0</v>
      </c>
      <c r="T978" s="1130">
        <v>0</v>
      </c>
      <c r="U978" s="1130">
        <v>0</v>
      </c>
      <c r="V978" s="1130">
        <v>0</v>
      </c>
      <c r="W978" s="1127">
        <v>0</v>
      </c>
      <c r="X978" s="1130">
        <v>0</v>
      </c>
      <c r="Y978" s="735">
        <v>0</v>
      </c>
      <c r="Z978" s="1131">
        <v>0</v>
      </c>
      <c r="AA978" s="1131">
        <v>0</v>
      </c>
      <c r="AB978" s="1131">
        <v>0</v>
      </c>
      <c r="AC978" s="1131">
        <v>0</v>
      </c>
      <c r="AD978" s="1131">
        <v>0</v>
      </c>
      <c r="AE978" s="1131">
        <v>0</v>
      </c>
      <c r="AF978" s="126"/>
      <c r="AG978" s="126"/>
      <c r="AH978" s="126"/>
      <c r="AI978" s="126"/>
      <c r="AJ978" s="126"/>
      <c r="AK978" s="126"/>
      <c r="AL978" s="126">
        <v>978</v>
      </c>
    </row>
    <row r="979" spans="1:38">
      <c r="A979" s="721" t="s">
        <v>1852</v>
      </c>
      <c r="B979" s="722">
        <v>14</v>
      </c>
      <c r="C979" s="722">
        <v>1414</v>
      </c>
      <c r="D979" s="722">
        <v>141425</v>
      </c>
      <c r="E979" s="721">
        <v>1414259800</v>
      </c>
      <c r="F979" s="721" t="s">
        <v>1917</v>
      </c>
      <c r="G979" s="1127">
        <v>0</v>
      </c>
      <c r="H979" s="1128">
        <v>0</v>
      </c>
      <c r="I979" s="1128">
        <v>0</v>
      </c>
      <c r="J979" s="1128">
        <v>0</v>
      </c>
      <c r="K979" s="1128">
        <v>0</v>
      </c>
      <c r="L979" s="1128">
        <v>0</v>
      </c>
      <c r="M979" s="1128">
        <v>0</v>
      </c>
      <c r="N979" s="1129">
        <v>0</v>
      </c>
      <c r="O979" s="1128">
        <v>0</v>
      </c>
      <c r="P979" s="1127">
        <v>0</v>
      </c>
      <c r="Q979" s="1127">
        <v>0</v>
      </c>
      <c r="R979" s="1127">
        <v>0</v>
      </c>
      <c r="S979" s="1127">
        <v>0</v>
      </c>
      <c r="T979" s="1130">
        <v>0</v>
      </c>
      <c r="U979" s="1130">
        <v>0</v>
      </c>
      <c r="V979" s="1130">
        <v>0</v>
      </c>
      <c r="W979" s="1127">
        <v>0</v>
      </c>
      <c r="X979" s="1130">
        <v>0</v>
      </c>
      <c r="Y979" s="735">
        <v>0</v>
      </c>
      <c r="Z979" s="1131">
        <v>0</v>
      </c>
      <c r="AA979" s="1131">
        <v>0</v>
      </c>
      <c r="AB979" s="1131">
        <v>0</v>
      </c>
      <c r="AC979" s="1131">
        <v>0</v>
      </c>
      <c r="AD979" s="1131">
        <v>0</v>
      </c>
      <c r="AE979" s="1131">
        <v>0</v>
      </c>
      <c r="AF979" s="126"/>
      <c r="AG979" s="126"/>
      <c r="AH979" s="126"/>
      <c r="AI979" s="126"/>
      <c r="AJ979" s="126"/>
      <c r="AK979" s="126"/>
      <c r="AL979" s="126">
        <v>979</v>
      </c>
    </row>
    <row r="980" spans="1:38">
      <c r="A980" s="721" t="s">
        <v>1852</v>
      </c>
      <c r="B980" s="722">
        <v>14</v>
      </c>
      <c r="C980" s="722">
        <v>1414</v>
      </c>
      <c r="D980" s="722">
        <v>141460</v>
      </c>
      <c r="E980" s="721">
        <v>1414607102</v>
      </c>
      <c r="F980" s="721" t="s">
        <v>3537</v>
      </c>
      <c r="G980" s="1127">
        <v>0</v>
      </c>
      <c r="H980" s="1128">
        <v>0</v>
      </c>
      <c r="I980" s="1128">
        <v>0</v>
      </c>
      <c r="J980" s="1128">
        <v>0</v>
      </c>
      <c r="K980" s="1128">
        <v>0</v>
      </c>
      <c r="L980" s="1128">
        <v>0</v>
      </c>
      <c r="M980" s="1128">
        <v>0</v>
      </c>
      <c r="N980" s="1129">
        <v>0</v>
      </c>
      <c r="O980" s="1128">
        <v>0</v>
      </c>
      <c r="P980" s="1127">
        <v>0</v>
      </c>
      <c r="Q980" s="1127">
        <v>0</v>
      </c>
      <c r="R980" s="1127">
        <v>0</v>
      </c>
      <c r="S980" s="1127">
        <v>0</v>
      </c>
      <c r="T980" s="1130">
        <v>0</v>
      </c>
      <c r="U980" s="1130">
        <v>0</v>
      </c>
      <c r="V980" s="1130">
        <v>0</v>
      </c>
      <c r="W980" s="1127">
        <v>0</v>
      </c>
      <c r="X980" s="1130">
        <v>0</v>
      </c>
      <c r="Y980" s="735">
        <v>0</v>
      </c>
      <c r="Z980" s="1131">
        <v>0</v>
      </c>
      <c r="AA980" s="1131">
        <v>0</v>
      </c>
      <c r="AB980" s="1131">
        <v>0</v>
      </c>
      <c r="AC980" s="1131">
        <v>0</v>
      </c>
      <c r="AD980" s="1131">
        <v>0</v>
      </c>
      <c r="AE980" s="1131">
        <v>0</v>
      </c>
      <c r="AF980" s="126"/>
      <c r="AG980" s="126"/>
      <c r="AH980" s="126"/>
      <c r="AI980" s="126"/>
      <c r="AJ980" s="126"/>
      <c r="AK980" s="126"/>
      <c r="AL980" s="126">
        <v>980</v>
      </c>
    </row>
    <row r="981" spans="1:38">
      <c r="A981" s="721" t="s">
        <v>1852</v>
      </c>
      <c r="B981" s="722">
        <v>14</v>
      </c>
      <c r="C981" s="722">
        <v>1414</v>
      </c>
      <c r="D981" s="722">
        <v>141460</v>
      </c>
      <c r="E981" s="721">
        <v>1414607120</v>
      </c>
      <c r="F981" s="721" t="s">
        <v>3538</v>
      </c>
      <c r="G981" s="1127">
        <v>0</v>
      </c>
      <c r="H981" s="1128">
        <v>0</v>
      </c>
      <c r="I981" s="1128">
        <v>0</v>
      </c>
      <c r="J981" s="1128">
        <v>0</v>
      </c>
      <c r="K981" s="1128">
        <v>0</v>
      </c>
      <c r="L981" s="1128">
        <v>0</v>
      </c>
      <c r="M981" s="1128">
        <v>0</v>
      </c>
      <c r="N981" s="1129">
        <v>0</v>
      </c>
      <c r="O981" s="1128">
        <v>0</v>
      </c>
      <c r="P981" s="1127">
        <v>0</v>
      </c>
      <c r="Q981" s="1127">
        <v>0</v>
      </c>
      <c r="R981" s="1127">
        <v>0</v>
      </c>
      <c r="S981" s="1127">
        <v>0</v>
      </c>
      <c r="T981" s="1130">
        <v>0</v>
      </c>
      <c r="U981" s="1130">
        <v>0</v>
      </c>
      <c r="V981" s="1130">
        <v>0</v>
      </c>
      <c r="W981" s="1127">
        <v>0</v>
      </c>
      <c r="X981" s="1130">
        <v>0</v>
      </c>
      <c r="Y981" s="735">
        <v>0</v>
      </c>
      <c r="Z981" s="1131">
        <v>0</v>
      </c>
      <c r="AA981" s="1131">
        <v>0</v>
      </c>
      <c r="AB981" s="1131">
        <v>0</v>
      </c>
      <c r="AC981" s="1131">
        <v>0</v>
      </c>
      <c r="AD981" s="1131">
        <v>0</v>
      </c>
      <c r="AE981" s="1131">
        <v>0</v>
      </c>
      <c r="AF981" s="126"/>
      <c r="AG981" s="126"/>
      <c r="AH981" s="126"/>
      <c r="AI981" s="126"/>
      <c r="AJ981" s="126"/>
      <c r="AK981" s="126"/>
      <c r="AL981" s="126">
        <v>981</v>
      </c>
    </row>
    <row r="982" spans="1:38">
      <c r="A982" s="721" t="s">
        <v>1852</v>
      </c>
      <c r="B982" s="722">
        <v>14</v>
      </c>
      <c r="C982" s="722">
        <v>1414</v>
      </c>
      <c r="D982" s="722">
        <v>141460</v>
      </c>
      <c r="E982" s="721">
        <v>1414609001</v>
      </c>
      <c r="F982" s="721" t="s">
        <v>3539</v>
      </c>
      <c r="G982" s="1127">
        <v>106103678584</v>
      </c>
      <c r="H982" s="1128">
        <v>0</v>
      </c>
      <c r="I982" s="1128">
        <v>106103678584.28999</v>
      </c>
      <c r="J982" s="1128">
        <v>0.2899932861328125</v>
      </c>
      <c r="K982" s="1128">
        <v>0</v>
      </c>
      <c r="L982" s="1128">
        <v>0.2899932861328125</v>
      </c>
      <c r="M982" s="1128">
        <v>0</v>
      </c>
      <c r="N982" s="1129">
        <v>0</v>
      </c>
      <c r="O982" s="1128">
        <v>0.2899932861328125</v>
      </c>
      <c r="P982" s="1127">
        <v>0.10729751586914063</v>
      </c>
      <c r="Q982" s="1127">
        <v>0</v>
      </c>
      <c r="R982" s="1127">
        <v>0</v>
      </c>
      <c r="S982" s="1127">
        <v>0</v>
      </c>
      <c r="T982" s="1130">
        <v>0</v>
      </c>
      <c r="U982" s="1130">
        <v>0</v>
      </c>
      <c r="V982" s="1130">
        <v>0</v>
      </c>
      <c r="W982" s="1127">
        <v>0</v>
      </c>
      <c r="X982" s="1130">
        <v>0.10729751586914063</v>
      </c>
      <c r="Y982" s="735">
        <v>0.37</v>
      </c>
      <c r="Z982" s="1131">
        <v>0.10729751586914063</v>
      </c>
      <c r="AA982" s="1131">
        <v>0</v>
      </c>
      <c r="AB982" s="1131">
        <v>0</v>
      </c>
      <c r="AC982" s="1131">
        <v>-9.2499999999999999E-2</v>
      </c>
      <c r="AD982" s="1131">
        <v>0.10729751586914063</v>
      </c>
      <c r="AE982" s="1131">
        <v>9.2499999999999999E-2</v>
      </c>
      <c r="AF982" s="126"/>
      <c r="AG982" s="126"/>
      <c r="AH982" s="126"/>
      <c r="AI982" s="126"/>
      <c r="AJ982" s="126"/>
      <c r="AK982" s="126"/>
      <c r="AL982" s="126">
        <v>982</v>
      </c>
    </row>
    <row r="983" spans="1:38">
      <c r="A983" s="721" t="s">
        <v>1852</v>
      </c>
      <c r="B983" s="722">
        <v>14</v>
      </c>
      <c r="C983" s="722">
        <v>1414</v>
      </c>
      <c r="D983" s="722">
        <v>141460</v>
      </c>
      <c r="E983" s="721">
        <v>1414609002</v>
      </c>
      <c r="F983" s="721" t="s">
        <v>791</v>
      </c>
      <c r="G983" s="1127">
        <v>0</v>
      </c>
      <c r="H983" s="1128">
        <v>0</v>
      </c>
      <c r="I983" s="1128">
        <v>0</v>
      </c>
      <c r="J983" s="1128">
        <v>0</v>
      </c>
      <c r="K983" s="1128">
        <v>0</v>
      </c>
      <c r="L983" s="1128">
        <v>0</v>
      </c>
      <c r="M983" s="1128">
        <v>0</v>
      </c>
      <c r="N983" s="1129">
        <v>0</v>
      </c>
      <c r="O983" s="1128">
        <v>0</v>
      </c>
      <c r="P983" s="1127">
        <v>0</v>
      </c>
      <c r="Q983" s="1127">
        <v>0</v>
      </c>
      <c r="R983" s="1127">
        <v>0</v>
      </c>
      <c r="S983" s="1127">
        <v>0</v>
      </c>
      <c r="T983" s="1130">
        <v>0</v>
      </c>
      <c r="U983" s="1130">
        <v>0</v>
      </c>
      <c r="V983" s="1130">
        <v>0</v>
      </c>
      <c r="W983" s="1127">
        <v>0</v>
      </c>
      <c r="X983" s="1130">
        <v>0</v>
      </c>
      <c r="Y983" s="735">
        <v>0</v>
      </c>
      <c r="Z983" s="1131">
        <v>0</v>
      </c>
      <c r="AA983" s="1131">
        <v>0</v>
      </c>
      <c r="AB983" s="1131">
        <v>0</v>
      </c>
      <c r="AC983" s="1131">
        <v>0</v>
      </c>
      <c r="AD983" s="1131">
        <v>0</v>
      </c>
      <c r="AE983" s="1131">
        <v>0</v>
      </c>
      <c r="AF983" s="126"/>
      <c r="AG983" s="126"/>
      <c r="AH983" s="126"/>
      <c r="AI983" s="126"/>
      <c r="AJ983" s="126"/>
      <c r="AK983" s="126"/>
      <c r="AL983" s="126">
        <v>983</v>
      </c>
    </row>
    <row r="984" spans="1:38">
      <c r="A984" s="721" t="s">
        <v>1852</v>
      </c>
      <c r="B984" s="722">
        <v>14</v>
      </c>
      <c r="C984" s="722">
        <v>1414</v>
      </c>
      <c r="D984" s="722">
        <v>141460</v>
      </c>
      <c r="E984" s="721">
        <v>1414609004</v>
      </c>
      <c r="F984" s="721" t="s">
        <v>792</v>
      </c>
      <c r="G984" s="1127">
        <v>0</v>
      </c>
      <c r="H984" s="1128">
        <v>0</v>
      </c>
      <c r="I984" s="1128">
        <v>0</v>
      </c>
      <c r="J984" s="1128">
        <v>0</v>
      </c>
      <c r="K984" s="1128">
        <v>0</v>
      </c>
      <c r="L984" s="1128">
        <v>0</v>
      </c>
      <c r="M984" s="1128">
        <v>0</v>
      </c>
      <c r="N984" s="1129">
        <v>0</v>
      </c>
      <c r="O984" s="1128">
        <v>0</v>
      </c>
      <c r="P984" s="1127">
        <v>0</v>
      </c>
      <c r="Q984" s="1127">
        <v>0</v>
      </c>
      <c r="R984" s="1127">
        <v>0</v>
      </c>
      <c r="S984" s="1127">
        <v>0</v>
      </c>
      <c r="T984" s="1130">
        <v>0</v>
      </c>
      <c r="U984" s="1130">
        <v>0</v>
      </c>
      <c r="V984" s="1130">
        <v>0</v>
      </c>
      <c r="W984" s="1127">
        <v>0</v>
      </c>
      <c r="X984" s="1130">
        <v>0</v>
      </c>
      <c r="Y984" s="735">
        <v>0</v>
      </c>
      <c r="Z984" s="1131">
        <v>0</v>
      </c>
      <c r="AA984" s="1131">
        <v>0</v>
      </c>
      <c r="AB984" s="1131">
        <v>0</v>
      </c>
      <c r="AC984" s="1131">
        <v>0</v>
      </c>
      <c r="AD984" s="1131">
        <v>0</v>
      </c>
      <c r="AE984" s="1131">
        <v>0</v>
      </c>
      <c r="AF984" s="126"/>
      <c r="AG984" s="126"/>
      <c r="AH984" s="126"/>
      <c r="AI984" s="126"/>
      <c r="AJ984" s="126"/>
      <c r="AK984" s="126"/>
      <c r="AL984" s="126">
        <v>984</v>
      </c>
    </row>
    <row r="985" spans="1:38">
      <c r="A985" s="721" t="s">
        <v>1852</v>
      </c>
      <c r="B985" s="722">
        <v>14</v>
      </c>
      <c r="C985" s="722">
        <v>1414</v>
      </c>
      <c r="D985" s="722">
        <v>141460</v>
      </c>
      <c r="E985" s="721">
        <v>1414609005</v>
      </c>
      <c r="F985" s="721" t="s">
        <v>793</v>
      </c>
      <c r="G985" s="1127">
        <v>0</v>
      </c>
      <c r="H985" s="1128">
        <v>0</v>
      </c>
      <c r="I985" s="1128">
        <v>0</v>
      </c>
      <c r="J985" s="1128">
        <v>0</v>
      </c>
      <c r="K985" s="1128">
        <v>0</v>
      </c>
      <c r="L985" s="1128">
        <v>0</v>
      </c>
      <c r="M985" s="1128">
        <v>0</v>
      </c>
      <c r="N985" s="1129">
        <v>0</v>
      </c>
      <c r="O985" s="1128">
        <v>0</v>
      </c>
      <c r="P985" s="1127">
        <v>0</v>
      </c>
      <c r="Q985" s="1127">
        <v>0</v>
      </c>
      <c r="R985" s="1127">
        <v>0</v>
      </c>
      <c r="S985" s="1127">
        <v>0</v>
      </c>
      <c r="T985" s="1130">
        <v>0</v>
      </c>
      <c r="U985" s="1130">
        <v>0</v>
      </c>
      <c r="V985" s="1130">
        <v>0</v>
      </c>
      <c r="W985" s="1127">
        <v>0</v>
      </c>
      <c r="X985" s="1130">
        <v>0</v>
      </c>
      <c r="Y985" s="735">
        <v>0</v>
      </c>
      <c r="Z985" s="1131">
        <v>0</v>
      </c>
      <c r="AA985" s="1131">
        <v>0</v>
      </c>
      <c r="AB985" s="1131">
        <v>0</v>
      </c>
      <c r="AC985" s="1131">
        <v>0</v>
      </c>
      <c r="AD985" s="1131">
        <v>0</v>
      </c>
      <c r="AE985" s="1131">
        <v>0</v>
      </c>
      <c r="AF985" s="126"/>
      <c r="AG985" s="126"/>
      <c r="AH985" s="126"/>
      <c r="AI985" s="126"/>
      <c r="AJ985" s="126"/>
      <c r="AK985" s="126"/>
      <c r="AL985" s="126">
        <v>985</v>
      </c>
    </row>
    <row r="986" spans="1:38">
      <c r="A986" s="721" t="s">
        <v>1852</v>
      </c>
      <c r="B986" s="722">
        <v>14</v>
      </c>
      <c r="C986" s="722">
        <v>1414</v>
      </c>
      <c r="D986" s="722">
        <v>141460</v>
      </c>
      <c r="E986" s="721">
        <v>1414609800</v>
      </c>
      <c r="F986" s="721" t="s">
        <v>794</v>
      </c>
      <c r="G986" s="1127">
        <v>91360835616</v>
      </c>
      <c r="H986" s="1128">
        <v>0</v>
      </c>
      <c r="I986" s="1128">
        <v>91360835616.149994</v>
      </c>
      <c r="J986" s="1128">
        <v>0.149993896484375</v>
      </c>
      <c r="K986" s="1128">
        <v>0</v>
      </c>
      <c r="L986" s="1128">
        <v>0.149993896484375</v>
      </c>
      <c r="M986" s="1128">
        <v>0</v>
      </c>
      <c r="N986" s="1129">
        <v>0</v>
      </c>
      <c r="O986" s="1128">
        <v>0.149993896484375</v>
      </c>
      <c r="P986" s="1127">
        <v>5.5497741699218749E-2</v>
      </c>
      <c r="Q986" s="1127">
        <v>0</v>
      </c>
      <c r="R986" s="1127">
        <v>0</v>
      </c>
      <c r="S986" s="1127">
        <v>0</v>
      </c>
      <c r="T986" s="1130">
        <v>0</v>
      </c>
      <c r="U986" s="1130">
        <v>0</v>
      </c>
      <c r="V986" s="1130">
        <v>0</v>
      </c>
      <c r="W986" s="1127">
        <v>0</v>
      </c>
      <c r="X986" s="1130">
        <v>5.5497741699218749E-2</v>
      </c>
      <c r="Y986" s="735">
        <v>0.37</v>
      </c>
      <c r="Z986" s="1131">
        <v>5.5497741699218749E-2</v>
      </c>
      <c r="AA986" s="1131">
        <v>0</v>
      </c>
      <c r="AB986" s="1131">
        <v>0</v>
      </c>
      <c r="AC986" s="1131">
        <v>-7.3998870849609377E-2</v>
      </c>
      <c r="AD986" s="1131">
        <v>5.5497741699218749E-2</v>
      </c>
      <c r="AE986" s="1131">
        <v>7.3998870849609377E-2</v>
      </c>
      <c r="AF986" s="126"/>
      <c r="AG986" s="126"/>
      <c r="AH986" s="126"/>
      <c r="AI986" s="126"/>
      <c r="AJ986" s="126"/>
      <c r="AK986" s="126"/>
      <c r="AL986" s="126">
        <v>986</v>
      </c>
    </row>
    <row r="987" spans="1:38">
      <c r="A987" s="721" t="s">
        <v>1852</v>
      </c>
      <c r="B987" s="722">
        <v>14</v>
      </c>
      <c r="C987" s="722">
        <v>1414</v>
      </c>
      <c r="D987" s="722">
        <v>141465</v>
      </c>
      <c r="E987" s="721">
        <v>1414657102</v>
      </c>
      <c r="F987" s="721" t="s">
        <v>3540</v>
      </c>
      <c r="G987" s="1127">
        <v>0</v>
      </c>
      <c r="H987" s="1128">
        <v>0</v>
      </c>
      <c r="I987" s="1128">
        <v>0</v>
      </c>
      <c r="J987" s="1128">
        <v>0</v>
      </c>
      <c r="K987" s="1128">
        <v>0</v>
      </c>
      <c r="L987" s="1128">
        <v>0</v>
      </c>
      <c r="M987" s="1128">
        <v>0</v>
      </c>
      <c r="N987" s="1129">
        <v>0</v>
      </c>
      <c r="O987" s="1128">
        <v>0</v>
      </c>
      <c r="P987" s="1127">
        <v>0</v>
      </c>
      <c r="Q987" s="1127">
        <v>0</v>
      </c>
      <c r="R987" s="1127">
        <v>0</v>
      </c>
      <c r="S987" s="1127">
        <v>0</v>
      </c>
      <c r="T987" s="1130">
        <v>0</v>
      </c>
      <c r="U987" s="1130">
        <v>0</v>
      </c>
      <c r="V987" s="1130">
        <v>0</v>
      </c>
      <c r="W987" s="1127">
        <v>0</v>
      </c>
      <c r="X987" s="1130">
        <v>0</v>
      </c>
      <c r="Y987" s="735">
        <v>0</v>
      </c>
      <c r="Z987" s="1131">
        <v>0</v>
      </c>
      <c r="AA987" s="1131">
        <v>0</v>
      </c>
      <c r="AB987" s="1131">
        <v>0</v>
      </c>
      <c r="AC987" s="1131">
        <v>0</v>
      </c>
      <c r="AD987" s="1131">
        <v>0</v>
      </c>
      <c r="AE987" s="1131">
        <v>0</v>
      </c>
      <c r="AF987" s="126"/>
      <c r="AG987" s="126"/>
      <c r="AH987" s="126"/>
      <c r="AI987" s="126"/>
      <c r="AJ987" s="126"/>
      <c r="AK987" s="126"/>
      <c r="AL987" s="126">
        <v>987</v>
      </c>
    </row>
    <row r="988" spans="1:38">
      <c r="A988" s="721" t="s">
        <v>1852</v>
      </c>
      <c r="B988" s="722">
        <v>14</v>
      </c>
      <c r="C988" s="722">
        <v>1414</v>
      </c>
      <c r="D988" s="722">
        <v>141465</v>
      </c>
      <c r="E988" s="721">
        <v>1414657120</v>
      </c>
      <c r="F988" s="721" t="s">
        <v>3541</v>
      </c>
      <c r="G988" s="1127">
        <v>0</v>
      </c>
      <c r="H988" s="1128">
        <v>0</v>
      </c>
      <c r="I988" s="1128">
        <v>0</v>
      </c>
      <c r="J988" s="1128">
        <v>0</v>
      </c>
      <c r="K988" s="1128">
        <v>0</v>
      </c>
      <c r="L988" s="1128">
        <v>0</v>
      </c>
      <c r="M988" s="1128">
        <v>0</v>
      </c>
      <c r="N988" s="1129">
        <v>0</v>
      </c>
      <c r="O988" s="1128">
        <v>0</v>
      </c>
      <c r="P988" s="1127">
        <v>0</v>
      </c>
      <c r="Q988" s="1127">
        <v>0</v>
      </c>
      <c r="R988" s="1127">
        <v>0</v>
      </c>
      <c r="S988" s="1127">
        <v>0</v>
      </c>
      <c r="T988" s="1130">
        <v>0</v>
      </c>
      <c r="U988" s="1130">
        <v>0</v>
      </c>
      <c r="V988" s="1130">
        <v>0</v>
      </c>
      <c r="W988" s="1127">
        <v>0</v>
      </c>
      <c r="X988" s="1130">
        <v>0</v>
      </c>
      <c r="Y988" s="735">
        <v>0</v>
      </c>
      <c r="Z988" s="1131">
        <v>0</v>
      </c>
      <c r="AA988" s="1131">
        <v>0</v>
      </c>
      <c r="AB988" s="1131">
        <v>0</v>
      </c>
      <c r="AC988" s="1131">
        <v>0</v>
      </c>
      <c r="AD988" s="1131">
        <v>0</v>
      </c>
      <c r="AE988" s="1131">
        <v>0</v>
      </c>
      <c r="AF988" s="126"/>
      <c r="AG988" s="126"/>
      <c r="AH988" s="126"/>
      <c r="AI988" s="126"/>
      <c r="AJ988" s="126"/>
      <c r="AK988" s="126"/>
      <c r="AL988" s="126">
        <v>988</v>
      </c>
    </row>
    <row r="989" spans="1:38">
      <c r="A989" s="721" t="s">
        <v>1852</v>
      </c>
      <c r="B989" s="722">
        <v>14</v>
      </c>
      <c r="C989" s="722">
        <v>1414</v>
      </c>
      <c r="D989" s="722">
        <v>141465</v>
      </c>
      <c r="E989" s="721">
        <v>1414659001</v>
      </c>
      <c r="F989" s="721" t="s">
        <v>795</v>
      </c>
      <c r="G989" s="1127">
        <v>140818849</v>
      </c>
      <c r="H989" s="1128">
        <v>0</v>
      </c>
      <c r="I989" s="1128">
        <v>140818849</v>
      </c>
      <c r="J989" s="1128">
        <v>0</v>
      </c>
      <c r="K989" s="1128">
        <v>0</v>
      </c>
      <c r="L989" s="1128">
        <v>0</v>
      </c>
      <c r="M989" s="1128">
        <v>0</v>
      </c>
      <c r="N989" s="1129">
        <v>0</v>
      </c>
      <c r="O989" s="1128">
        <v>0</v>
      </c>
      <c r="P989" s="1127">
        <v>0</v>
      </c>
      <c r="Q989" s="1127">
        <v>0</v>
      </c>
      <c r="R989" s="1127">
        <v>0</v>
      </c>
      <c r="S989" s="1127">
        <v>0</v>
      </c>
      <c r="T989" s="1130">
        <v>0</v>
      </c>
      <c r="U989" s="1130">
        <v>0</v>
      </c>
      <c r="V989" s="1130">
        <v>0</v>
      </c>
      <c r="W989" s="1127">
        <v>0</v>
      </c>
      <c r="X989" s="1130">
        <v>0</v>
      </c>
      <c r="Y989" s="735">
        <v>0</v>
      </c>
      <c r="Z989" s="1131">
        <v>0</v>
      </c>
      <c r="AA989" s="1131">
        <v>0</v>
      </c>
      <c r="AB989" s="1131">
        <v>0</v>
      </c>
      <c r="AC989" s="1131">
        <v>0</v>
      </c>
      <c r="AD989" s="1131">
        <v>0</v>
      </c>
      <c r="AE989" s="1131">
        <v>0</v>
      </c>
      <c r="AF989" s="126"/>
      <c r="AG989" s="126"/>
      <c r="AH989" s="126"/>
      <c r="AI989" s="126"/>
      <c r="AJ989" s="126"/>
      <c r="AK989" s="126"/>
      <c r="AL989" s="126">
        <v>989</v>
      </c>
    </row>
    <row r="990" spans="1:38">
      <c r="A990" s="721" t="s">
        <v>1852</v>
      </c>
      <c r="B990" s="722">
        <v>14</v>
      </c>
      <c r="C990" s="722">
        <v>1414</v>
      </c>
      <c r="D990" s="722">
        <v>141465</v>
      </c>
      <c r="E990" s="721">
        <v>1414659002</v>
      </c>
      <c r="F990" s="721" t="s">
        <v>796</v>
      </c>
      <c r="G990" s="1127">
        <v>0</v>
      </c>
      <c r="H990" s="1128">
        <v>0</v>
      </c>
      <c r="I990" s="1128">
        <v>0</v>
      </c>
      <c r="J990" s="1128">
        <v>0</v>
      </c>
      <c r="K990" s="1128">
        <v>0</v>
      </c>
      <c r="L990" s="1128">
        <v>0</v>
      </c>
      <c r="M990" s="1128">
        <v>0</v>
      </c>
      <c r="N990" s="1129">
        <v>0</v>
      </c>
      <c r="O990" s="1128">
        <v>0</v>
      </c>
      <c r="P990" s="1127">
        <v>0</v>
      </c>
      <c r="Q990" s="1127">
        <v>0</v>
      </c>
      <c r="R990" s="1127">
        <v>0</v>
      </c>
      <c r="S990" s="1127">
        <v>0</v>
      </c>
      <c r="T990" s="1130">
        <v>0</v>
      </c>
      <c r="U990" s="1130">
        <v>0</v>
      </c>
      <c r="V990" s="1130">
        <v>0</v>
      </c>
      <c r="W990" s="1127">
        <v>0</v>
      </c>
      <c r="X990" s="1130">
        <v>0</v>
      </c>
      <c r="Y990" s="735">
        <v>0</v>
      </c>
      <c r="Z990" s="1131">
        <v>0</v>
      </c>
      <c r="AA990" s="1131">
        <v>0</v>
      </c>
      <c r="AB990" s="1131">
        <v>0</v>
      </c>
      <c r="AC990" s="1131">
        <v>0</v>
      </c>
      <c r="AD990" s="1131">
        <v>0</v>
      </c>
      <c r="AE990" s="1131">
        <v>0</v>
      </c>
      <c r="AF990" s="126"/>
      <c r="AG990" s="126"/>
      <c r="AH990" s="126"/>
      <c r="AI990" s="126"/>
      <c r="AJ990" s="126"/>
      <c r="AK990" s="126"/>
      <c r="AL990" s="126">
        <v>990</v>
      </c>
    </row>
    <row r="991" spans="1:38">
      <c r="A991" s="721" t="s">
        <v>1852</v>
      </c>
      <c r="B991" s="722">
        <v>14</v>
      </c>
      <c r="C991" s="722">
        <v>1414</v>
      </c>
      <c r="D991" s="722">
        <v>141465</v>
      </c>
      <c r="E991" s="721">
        <v>1414659800</v>
      </c>
      <c r="F991" s="721" t="s">
        <v>797</v>
      </c>
      <c r="G991" s="1127">
        <v>84034833</v>
      </c>
      <c r="H991" s="1128">
        <v>0</v>
      </c>
      <c r="I991" s="1128">
        <v>84034833</v>
      </c>
      <c r="J991" s="1128">
        <v>0</v>
      </c>
      <c r="K991" s="1128">
        <v>0</v>
      </c>
      <c r="L991" s="1128">
        <v>0</v>
      </c>
      <c r="M991" s="1128">
        <v>0</v>
      </c>
      <c r="N991" s="1129">
        <v>0</v>
      </c>
      <c r="O991" s="1128">
        <v>0</v>
      </c>
      <c r="P991" s="1127">
        <v>0</v>
      </c>
      <c r="Q991" s="1127">
        <v>0</v>
      </c>
      <c r="R991" s="1127">
        <v>0</v>
      </c>
      <c r="S991" s="1127">
        <v>0</v>
      </c>
      <c r="T991" s="1130">
        <v>0</v>
      </c>
      <c r="U991" s="1130">
        <v>0</v>
      </c>
      <c r="V991" s="1130">
        <v>0</v>
      </c>
      <c r="W991" s="1127">
        <v>0</v>
      </c>
      <c r="X991" s="1130">
        <v>0</v>
      </c>
      <c r="Y991" s="735">
        <v>0</v>
      </c>
      <c r="Z991" s="1131">
        <v>0</v>
      </c>
      <c r="AA991" s="1131">
        <v>0</v>
      </c>
      <c r="AB991" s="1131">
        <v>0</v>
      </c>
      <c r="AC991" s="1131">
        <v>0</v>
      </c>
      <c r="AD991" s="1131">
        <v>0</v>
      </c>
      <c r="AE991" s="1131">
        <v>0</v>
      </c>
      <c r="AF991" s="126"/>
      <c r="AG991" s="126"/>
      <c r="AH991" s="126"/>
      <c r="AI991" s="126"/>
      <c r="AJ991" s="126"/>
      <c r="AK991" s="126"/>
      <c r="AL991" s="126">
        <v>991</v>
      </c>
    </row>
    <row r="992" spans="1:38">
      <c r="A992" s="721" t="s">
        <v>1852</v>
      </c>
      <c r="B992" s="722">
        <v>14</v>
      </c>
      <c r="C992" s="722">
        <v>1414</v>
      </c>
      <c r="D992" s="722">
        <v>141470</v>
      </c>
      <c r="E992" s="721">
        <v>1414707102</v>
      </c>
      <c r="F992" s="721" t="s">
        <v>3542</v>
      </c>
      <c r="G992" s="1127">
        <v>0</v>
      </c>
      <c r="H992" s="1128">
        <v>0</v>
      </c>
      <c r="I992" s="1128">
        <v>0</v>
      </c>
      <c r="J992" s="1128">
        <v>0</v>
      </c>
      <c r="K992" s="1128">
        <v>0</v>
      </c>
      <c r="L992" s="1128">
        <v>0</v>
      </c>
      <c r="M992" s="1128">
        <v>0</v>
      </c>
      <c r="N992" s="1129">
        <v>0</v>
      </c>
      <c r="O992" s="1128">
        <v>0</v>
      </c>
      <c r="P992" s="1127">
        <v>0</v>
      </c>
      <c r="Q992" s="1127">
        <v>0</v>
      </c>
      <c r="R992" s="1127">
        <v>0</v>
      </c>
      <c r="S992" s="1127">
        <v>0</v>
      </c>
      <c r="T992" s="1130">
        <v>0</v>
      </c>
      <c r="U992" s="1130">
        <v>0</v>
      </c>
      <c r="V992" s="1130">
        <v>0</v>
      </c>
      <c r="W992" s="1127">
        <v>0</v>
      </c>
      <c r="X992" s="1130">
        <v>0</v>
      </c>
      <c r="Y992" s="735">
        <v>0</v>
      </c>
      <c r="Z992" s="1131">
        <v>0</v>
      </c>
      <c r="AA992" s="1131">
        <v>0</v>
      </c>
      <c r="AB992" s="1131">
        <v>0</v>
      </c>
      <c r="AC992" s="1131">
        <v>0</v>
      </c>
      <c r="AD992" s="1131">
        <v>0</v>
      </c>
      <c r="AE992" s="1131">
        <v>0</v>
      </c>
      <c r="AF992" s="126"/>
      <c r="AG992" s="126"/>
      <c r="AH992" s="126"/>
      <c r="AI992" s="126"/>
      <c r="AJ992" s="126"/>
      <c r="AK992" s="126"/>
      <c r="AL992" s="126">
        <v>992</v>
      </c>
    </row>
    <row r="993" spans="1:38">
      <c r="A993" s="721" t="s">
        <v>1852</v>
      </c>
      <c r="B993" s="722">
        <v>14</v>
      </c>
      <c r="C993" s="722">
        <v>1414</v>
      </c>
      <c r="D993" s="722">
        <v>141470</v>
      </c>
      <c r="E993" s="721">
        <v>1414707120</v>
      </c>
      <c r="F993" s="721" t="s">
        <v>3543</v>
      </c>
      <c r="G993" s="1127">
        <v>0</v>
      </c>
      <c r="H993" s="1128">
        <v>0</v>
      </c>
      <c r="I993" s="1128">
        <v>0</v>
      </c>
      <c r="J993" s="1128">
        <v>0</v>
      </c>
      <c r="K993" s="1128">
        <v>0</v>
      </c>
      <c r="L993" s="1128">
        <v>0</v>
      </c>
      <c r="M993" s="1128">
        <v>0</v>
      </c>
      <c r="N993" s="1129">
        <v>0</v>
      </c>
      <c r="O993" s="1128">
        <v>0</v>
      </c>
      <c r="P993" s="1127">
        <v>0</v>
      </c>
      <c r="Q993" s="1127">
        <v>0</v>
      </c>
      <c r="R993" s="1127">
        <v>0</v>
      </c>
      <c r="S993" s="1127">
        <v>0</v>
      </c>
      <c r="T993" s="1130">
        <v>0</v>
      </c>
      <c r="U993" s="1130">
        <v>0</v>
      </c>
      <c r="V993" s="1130">
        <v>0</v>
      </c>
      <c r="W993" s="1127">
        <v>0</v>
      </c>
      <c r="X993" s="1130">
        <v>0</v>
      </c>
      <c r="Y993" s="735">
        <v>0</v>
      </c>
      <c r="Z993" s="1131">
        <v>0</v>
      </c>
      <c r="AA993" s="1131">
        <v>0</v>
      </c>
      <c r="AB993" s="1131">
        <v>0</v>
      </c>
      <c r="AC993" s="1131">
        <v>0</v>
      </c>
      <c r="AD993" s="1131">
        <v>0</v>
      </c>
      <c r="AE993" s="1131">
        <v>0</v>
      </c>
      <c r="AF993" s="126"/>
      <c r="AG993" s="126"/>
      <c r="AH993" s="126"/>
      <c r="AI993" s="126"/>
      <c r="AJ993" s="126"/>
      <c r="AK993" s="126"/>
      <c r="AL993" s="126">
        <v>993</v>
      </c>
    </row>
    <row r="994" spans="1:38">
      <c r="A994" s="721" t="s">
        <v>1852</v>
      </c>
      <c r="B994" s="722">
        <v>14</v>
      </c>
      <c r="C994" s="722">
        <v>1414</v>
      </c>
      <c r="D994" s="722">
        <v>141470</v>
      </c>
      <c r="E994" s="721">
        <v>1414709001</v>
      </c>
      <c r="F994" s="721" t="s">
        <v>3252</v>
      </c>
      <c r="G994" s="1127">
        <v>55177502</v>
      </c>
      <c r="H994" s="1128">
        <v>0</v>
      </c>
      <c r="I994" s="1128">
        <v>55177502</v>
      </c>
      <c r="J994" s="1128">
        <v>0</v>
      </c>
      <c r="K994" s="1128">
        <v>0</v>
      </c>
      <c r="L994" s="1128">
        <v>0</v>
      </c>
      <c r="M994" s="1128">
        <v>0</v>
      </c>
      <c r="N994" s="1129">
        <v>0</v>
      </c>
      <c r="O994" s="1128">
        <v>0</v>
      </c>
      <c r="P994" s="1127">
        <v>0</v>
      </c>
      <c r="Q994" s="1127">
        <v>0</v>
      </c>
      <c r="R994" s="1127">
        <v>0</v>
      </c>
      <c r="S994" s="1127">
        <v>0</v>
      </c>
      <c r="T994" s="1130">
        <v>0</v>
      </c>
      <c r="U994" s="1130">
        <v>0</v>
      </c>
      <c r="V994" s="1130">
        <v>0</v>
      </c>
      <c r="W994" s="1127">
        <v>0</v>
      </c>
      <c r="X994" s="1130">
        <v>0</v>
      </c>
      <c r="Y994" s="735">
        <v>0</v>
      </c>
      <c r="Z994" s="1131">
        <v>0</v>
      </c>
      <c r="AA994" s="1131">
        <v>0</v>
      </c>
      <c r="AB994" s="1131">
        <v>0</v>
      </c>
      <c r="AC994" s="1131">
        <v>0</v>
      </c>
      <c r="AD994" s="1131">
        <v>0</v>
      </c>
      <c r="AE994" s="1131">
        <v>0</v>
      </c>
      <c r="AF994" s="126"/>
      <c r="AG994" s="126"/>
      <c r="AH994" s="126"/>
      <c r="AI994" s="126"/>
      <c r="AJ994" s="126"/>
      <c r="AK994" s="126"/>
      <c r="AL994" s="126">
        <v>994</v>
      </c>
    </row>
    <row r="995" spans="1:38">
      <c r="A995" s="721" t="s">
        <v>1852</v>
      </c>
      <c r="B995" s="722">
        <v>14</v>
      </c>
      <c r="C995" s="722">
        <v>1414</v>
      </c>
      <c r="D995" s="722">
        <v>141470</v>
      </c>
      <c r="E995" s="721">
        <v>1414709003</v>
      </c>
      <c r="F995" s="721" t="s">
        <v>798</v>
      </c>
      <c r="G995" s="1127">
        <v>0</v>
      </c>
      <c r="H995" s="1128">
        <v>0</v>
      </c>
      <c r="I995" s="1128">
        <v>0</v>
      </c>
      <c r="J995" s="1128">
        <v>0</v>
      </c>
      <c r="K995" s="1128">
        <v>0</v>
      </c>
      <c r="L995" s="1128">
        <v>0</v>
      </c>
      <c r="M995" s="1128">
        <v>0</v>
      </c>
      <c r="N995" s="1129">
        <v>0</v>
      </c>
      <c r="O995" s="1128">
        <v>0</v>
      </c>
      <c r="P995" s="1127">
        <v>0</v>
      </c>
      <c r="Q995" s="1127">
        <v>0</v>
      </c>
      <c r="R995" s="1127">
        <v>0</v>
      </c>
      <c r="S995" s="1127">
        <v>0</v>
      </c>
      <c r="T995" s="1130">
        <v>0</v>
      </c>
      <c r="U995" s="1130">
        <v>0</v>
      </c>
      <c r="V995" s="1130">
        <v>0</v>
      </c>
      <c r="W995" s="1127">
        <v>0</v>
      </c>
      <c r="X995" s="1130">
        <v>0</v>
      </c>
      <c r="Y995" s="735">
        <v>0</v>
      </c>
      <c r="Z995" s="1131">
        <v>0</v>
      </c>
      <c r="AA995" s="1131">
        <v>0</v>
      </c>
      <c r="AB995" s="1131">
        <v>0</v>
      </c>
      <c r="AC995" s="1131">
        <v>0</v>
      </c>
      <c r="AD995" s="1131">
        <v>0</v>
      </c>
      <c r="AE995" s="1131">
        <v>0</v>
      </c>
      <c r="AF995" s="126"/>
      <c r="AG995" s="126"/>
      <c r="AH995" s="126"/>
      <c r="AI995" s="126"/>
      <c r="AJ995" s="126"/>
      <c r="AK995" s="126"/>
      <c r="AL995" s="126">
        <v>995</v>
      </c>
    </row>
    <row r="996" spans="1:38">
      <c r="A996" s="721" t="s">
        <v>1852</v>
      </c>
      <c r="B996" s="722">
        <v>14</v>
      </c>
      <c r="C996" s="722">
        <v>1414</v>
      </c>
      <c r="D996" s="722">
        <v>141470</v>
      </c>
      <c r="E996" s="721">
        <v>1414709800</v>
      </c>
      <c r="F996" s="721" t="s">
        <v>799</v>
      </c>
      <c r="G996" s="1127">
        <v>126544904</v>
      </c>
      <c r="H996" s="1128">
        <v>0</v>
      </c>
      <c r="I996" s="1128">
        <v>126544904</v>
      </c>
      <c r="J996" s="1128">
        <v>0</v>
      </c>
      <c r="K996" s="1128">
        <v>0</v>
      </c>
      <c r="L996" s="1128">
        <v>0</v>
      </c>
      <c r="M996" s="1128">
        <v>0</v>
      </c>
      <c r="N996" s="1129">
        <v>0</v>
      </c>
      <c r="O996" s="1128">
        <v>0</v>
      </c>
      <c r="P996" s="1127">
        <v>0</v>
      </c>
      <c r="Q996" s="1127">
        <v>0</v>
      </c>
      <c r="R996" s="1127">
        <v>0</v>
      </c>
      <c r="S996" s="1127">
        <v>0</v>
      </c>
      <c r="T996" s="1130">
        <v>0</v>
      </c>
      <c r="U996" s="1130">
        <v>0</v>
      </c>
      <c r="V996" s="1130">
        <v>0</v>
      </c>
      <c r="W996" s="1127">
        <v>0</v>
      </c>
      <c r="X996" s="1130">
        <v>0</v>
      </c>
      <c r="Y996" s="735">
        <v>0</v>
      </c>
      <c r="Z996" s="1131">
        <v>0</v>
      </c>
      <c r="AA996" s="1131">
        <v>0</v>
      </c>
      <c r="AB996" s="1131">
        <v>0</v>
      </c>
      <c r="AC996" s="1131">
        <v>0</v>
      </c>
      <c r="AD996" s="1131">
        <v>0</v>
      </c>
      <c r="AE996" s="1131">
        <v>0</v>
      </c>
      <c r="AF996" s="126"/>
      <c r="AG996" s="126"/>
      <c r="AH996" s="126"/>
      <c r="AI996" s="126"/>
      <c r="AJ996" s="126"/>
      <c r="AK996" s="126"/>
      <c r="AL996" s="126">
        <v>996</v>
      </c>
    </row>
    <row r="997" spans="1:38">
      <c r="A997" s="721" t="s">
        <v>1852</v>
      </c>
      <c r="B997" s="722">
        <v>14</v>
      </c>
      <c r="C997" s="722">
        <v>1414</v>
      </c>
      <c r="D997" s="722">
        <v>141475</v>
      </c>
      <c r="E997" s="721">
        <v>1414757105</v>
      </c>
      <c r="F997" s="721" t="s">
        <v>3544</v>
      </c>
      <c r="G997" s="1127">
        <v>0</v>
      </c>
      <c r="H997" s="1128">
        <v>0</v>
      </c>
      <c r="I997" s="1128">
        <v>0</v>
      </c>
      <c r="J997" s="1128">
        <v>0</v>
      </c>
      <c r="K997" s="1128">
        <v>0</v>
      </c>
      <c r="L997" s="1128">
        <v>0</v>
      </c>
      <c r="M997" s="1128">
        <v>0</v>
      </c>
      <c r="N997" s="1129">
        <v>0</v>
      </c>
      <c r="O997" s="1128">
        <v>0</v>
      </c>
      <c r="P997" s="1127">
        <v>0</v>
      </c>
      <c r="Q997" s="1127">
        <v>0</v>
      </c>
      <c r="R997" s="1127">
        <v>0</v>
      </c>
      <c r="S997" s="1127">
        <v>0</v>
      </c>
      <c r="T997" s="1130">
        <v>0</v>
      </c>
      <c r="U997" s="1130">
        <v>0</v>
      </c>
      <c r="V997" s="1130">
        <v>0</v>
      </c>
      <c r="W997" s="1127">
        <v>0</v>
      </c>
      <c r="X997" s="1130">
        <v>0</v>
      </c>
      <c r="Y997" s="735">
        <v>0</v>
      </c>
      <c r="Z997" s="1131">
        <v>0</v>
      </c>
      <c r="AA997" s="1131">
        <v>0</v>
      </c>
      <c r="AB997" s="1131">
        <v>0</v>
      </c>
      <c r="AC997" s="1131">
        <v>0</v>
      </c>
      <c r="AD997" s="1131">
        <v>0</v>
      </c>
      <c r="AE997" s="1131">
        <v>0</v>
      </c>
      <c r="AF997" s="126"/>
      <c r="AG997" s="126"/>
      <c r="AH997" s="126"/>
      <c r="AI997" s="126"/>
      <c r="AJ997" s="126"/>
      <c r="AK997" s="126"/>
      <c r="AL997" s="126">
        <v>997</v>
      </c>
    </row>
    <row r="998" spans="1:38">
      <c r="A998" s="721" t="s">
        <v>1852</v>
      </c>
      <c r="B998" s="722">
        <v>14</v>
      </c>
      <c r="C998" s="722">
        <v>1414</v>
      </c>
      <c r="D998" s="722">
        <v>141475</v>
      </c>
      <c r="E998" s="721">
        <v>1414757120</v>
      </c>
      <c r="F998" s="721" t="s">
        <v>3545</v>
      </c>
      <c r="G998" s="1127">
        <v>0</v>
      </c>
      <c r="H998" s="1128">
        <v>0</v>
      </c>
      <c r="I998" s="1128">
        <v>0</v>
      </c>
      <c r="J998" s="1128">
        <v>0</v>
      </c>
      <c r="K998" s="1128">
        <v>0</v>
      </c>
      <c r="L998" s="1128">
        <v>0</v>
      </c>
      <c r="M998" s="1128">
        <v>0</v>
      </c>
      <c r="N998" s="1129">
        <v>0</v>
      </c>
      <c r="O998" s="1128">
        <v>0</v>
      </c>
      <c r="P998" s="1127">
        <v>0</v>
      </c>
      <c r="Q998" s="1127">
        <v>0</v>
      </c>
      <c r="R998" s="1127">
        <v>0</v>
      </c>
      <c r="S998" s="1127">
        <v>0</v>
      </c>
      <c r="T998" s="1130">
        <v>0</v>
      </c>
      <c r="U998" s="1130">
        <v>0</v>
      </c>
      <c r="V998" s="1130">
        <v>0</v>
      </c>
      <c r="W998" s="1127">
        <v>0</v>
      </c>
      <c r="X998" s="1130">
        <v>0</v>
      </c>
      <c r="Y998" s="735">
        <v>0</v>
      </c>
      <c r="Z998" s="1131">
        <v>0</v>
      </c>
      <c r="AA998" s="1131">
        <v>0</v>
      </c>
      <c r="AB998" s="1131">
        <v>0</v>
      </c>
      <c r="AC998" s="1131">
        <v>0</v>
      </c>
      <c r="AD998" s="1131">
        <v>0</v>
      </c>
      <c r="AE998" s="1131">
        <v>0</v>
      </c>
      <c r="AF998" s="126"/>
      <c r="AG998" s="126"/>
      <c r="AH998" s="126"/>
      <c r="AI998" s="126"/>
      <c r="AJ998" s="126"/>
      <c r="AK998" s="126"/>
      <c r="AL998" s="126">
        <v>998</v>
      </c>
    </row>
    <row r="999" spans="1:38">
      <c r="A999" s="721" t="s">
        <v>1852</v>
      </c>
      <c r="B999" s="722">
        <v>14</v>
      </c>
      <c r="C999" s="722">
        <v>1414</v>
      </c>
      <c r="D999" s="722">
        <v>141475</v>
      </c>
      <c r="E999" s="721">
        <v>1414759800</v>
      </c>
      <c r="F999" s="721" t="s">
        <v>800</v>
      </c>
      <c r="G999" s="1127">
        <v>157123117</v>
      </c>
      <c r="H999" s="1128">
        <v>0</v>
      </c>
      <c r="I999" s="1128">
        <v>157123117</v>
      </c>
      <c r="J999" s="1128">
        <v>0</v>
      </c>
      <c r="K999" s="1128">
        <v>0</v>
      </c>
      <c r="L999" s="1128">
        <v>0</v>
      </c>
      <c r="M999" s="1128">
        <v>0</v>
      </c>
      <c r="N999" s="1129">
        <v>0</v>
      </c>
      <c r="O999" s="1128">
        <v>0</v>
      </c>
      <c r="P999" s="1127">
        <v>0</v>
      </c>
      <c r="Q999" s="1127">
        <v>0</v>
      </c>
      <c r="R999" s="1127">
        <v>0</v>
      </c>
      <c r="S999" s="1127">
        <v>0</v>
      </c>
      <c r="T999" s="1130">
        <v>0</v>
      </c>
      <c r="U999" s="1130">
        <v>0</v>
      </c>
      <c r="V999" s="1130">
        <v>0</v>
      </c>
      <c r="W999" s="1127">
        <v>0</v>
      </c>
      <c r="X999" s="1130">
        <v>0</v>
      </c>
      <c r="Y999" s="735">
        <v>0</v>
      </c>
      <c r="Z999" s="1131">
        <v>0</v>
      </c>
      <c r="AA999" s="1131">
        <v>0</v>
      </c>
      <c r="AB999" s="1131">
        <v>0</v>
      </c>
      <c r="AC999" s="1131">
        <v>0</v>
      </c>
      <c r="AD999" s="1131">
        <v>0</v>
      </c>
      <c r="AE999" s="1131">
        <v>0</v>
      </c>
      <c r="AF999" s="126"/>
      <c r="AG999" s="126"/>
      <c r="AH999" s="126"/>
      <c r="AI999" s="126"/>
      <c r="AJ999" s="126"/>
      <c r="AK999" s="126"/>
      <c r="AL999" s="126">
        <v>999</v>
      </c>
    </row>
    <row r="1000" spans="1:38">
      <c r="A1000" s="721" t="s">
        <v>1852</v>
      </c>
      <c r="B1000" s="722">
        <v>14</v>
      </c>
      <c r="C1000" s="722">
        <v>1414</v>
      </c>
      <c r="D1000" s="722">
        <v>141480</v>
      </c>
      <c r="E1000" s="721">
        <v>1414807102</v>
      </c>
      <c r="F1000" s="721" t="s">
        <v>3546</v>
      </c>
      <c r="G1000" s="1127">
        <v>0</v>
      </c>
      <c r="H1000" s="1128">
        <v>0</v>
      </c>
      <c r="I1000" s="1128">
        <v>0</v>
      </c>
      <c r="J1000" s="1128">
        <v>0</v>
      </c>
      <c r="K1000" s="1128">
        <v>0</v>
      </c>
      <c r="L1000" s="1128">
        <v>0</v>
      </c>
      <c r="M1000" s="1128">
        <v>0</v>
      </c>
      <c r="N1000" s="1129">
        <v>0</v>
      </c>
      <c r="O1000" s="1128">
        <v>0</v>
      </c>
      <c r="P1000" s="1127">
        <v>0</v>
      </c>
      <c r="Q1000" s="1127">
        <v>0</v>
      </c>
      <c r="R1000" s="1127">
        <v>0</v>
      </c>
      <c r="S1000" s="1127">
        <v>0</v>
      </c>
      <c r="T1000" s="1130">
        <v>0</v>
      </c>
      <c r="U1000" s="1130">
        <v>0</v>
      </c>
      <c r="V1000" s="1130">
        <v>0</v>
      </c>
      <c r="W1000" s="1127">
        <v>0</v>
      </c>
      <c r="X1000" s="1130">
        <v>0</v>
      </c>
      <c r="Y1000" s="735">
        <v>0</v>
      </c>
      <c r="Z1000" s="1131">
        <v>0</v>
      </c>
      <c r="AA1000" s="1131">
        <v>0</v>
      </c>
      <c r="AB1000" s="1131">
        <v>0</v>
      </c>
      <c r="AC1000" s="1131">
        <v>0</v>
      </c>
      <c r="AD1000" s="1131">
        <v>0</v>
      </c>
      <c r="AE1000" s="1131">
        <v>0</v>
      </c>
      <c r="AF1000" s="126"/>
      <c r="AG1000" s="126"/>
      <c r="AH1000" s="126"/>
      <c r="AI1000" s="126"/>
      <c r="AJ1000" s="126"/>
      <c r="AK1000" s="126"/>
      <c r="AL1000" s="126">
        <v>1000</v>
      </c>
    </row>
    <row r="1001" spans="1:38">
      <c r="A1001" s="721" t="s">
        <v>1852</v>
      </c>
      <c r="B1001" s="722">
        <v>14</v>
      </c>
      <c r="C1001" s="722">
        <v>1414</v>
      </c>
      <c r="D1001" s="722">
        <v>141480</v>
      </c>
      <c r="E1001" s="721">
        <v>1414807120</v>
      </c>
      <c r="F1001" s="721" t="s">
        <v>3547</v>
      </c>
      <c r="G1001" s="1127">
        <v>0</v>
      </c>
      <c r="H1001" s="1128">
        <v>0</v>
      </c>
      <c r="I1001" s="1128">
        <v>0</v>
      </c>
      <c r="J1001" s="1128">
        <v>0</v>
      </c>
      <c r="K1001" s="1128">
        <v>0</v>
      </c>
      <c r="L1001" s="1128">
        <v>0</v>
      </c>
      <c r="M1001" s="1128">
        <v>0</v>
      </c>
      <c r="N1001" s="1129">
        <v>0</v>
      </c>
      <c r="O1001" s="1128">
        <v>0</v>
      </c>
      <c r="P1001" s="1127">
        <v>0</v>
      </c>
      <c r="Q1001" s="1127">
        <v>0</v>
      </c>
      <c r="R1001" s="1127">
        <v>0</v>
      </c>
      <c r="S1001" s="1127">
        <v>0</v>
      </c>
      <c r="T1001" s="1130">
        <v>0</v>
      </c>
      <c r="U1001" s="1130">
        <v>0</v>
      </c>
      <c r="V1001" s="1130">
        <v>0</v>
      </c>
      <c r="W1001" s="1127">
        <v>0</v>
      </c>
      <c r="X1001" s="1130">
        <v>0</v>
      </c>
      <c r="Y1001" s="735">
        <v>0</v>
      </c>
      <c r="Z1001" s="1131">
        <v>0</v>
      </c>
      <c r="AA1001" s="1131">
        <v>0</v>
      </c>
      <c r="AB1001" s="1131">
        <v>0</v>
      </c>
      <c r="AC1001" s="1131">
        <v>0</v>
      </c>
      <c r="AD1001" s="1131">
        <v>0</v>
      </c>
      <c r="AE1001" s="1131">
        <v>0</v>
      </c>
      <c r="AF1001" s="126"/>
      <c r="AG1001" s="126"/>
      <c r="AH1001" s="126"/>
      <c r="AI1001" s="126"/>
      <c r="AJ1001" s="126"/>
      <c r="AK1001" s="126"/>
      <c r="AL1001" s="126">
        <v>1001</v>
      </c>
    </row>
    <row r="1002" spans="1:38">
      <c r="A1002" s="721" t="s">
        <v>1852</v>
      </c>
      <c r="B1002" s="722">
        <v>14</v>
      </c>
      <c r="C1002" s="722">
        <v>1414</v>
      </c>
      <c r="D1002" s="722">
        <v>141480</v>
      </c>
      <c r="E1002" s="721">
        <v>1414809001</v>
      </c>
      <c r="F1002" s="721" t="s">
        <v>3145</v>
      </c>
      <c r="G1002" s="1127">
        <v>25293996</v>
      </c>
      <c r="H1002" s="1128">
        <v>0</v>
      </c>
      <c r="I1002" s="1128">
        <v>25293996</v>
      </c>
      <c r="J1002" s="1128">
        <v>0</v>
      </c>
      <c r="K1002" s="1128">
        <v>0</v>
      </c>
      <c r="L1002" s="1128">
        <v>0</v>
      </c>
      <c r="M1002" s="1128">
        <v>0</v>
      </c>
      <c r="N1002" s="1129">
        <v>0</v>
      </c>
      <c r="O1002" s="1128">
        <v>0</v>
      </c>
      <c r="P1002" s="1127">
        <v>0</v>
      </c>
      <c r="Q1002" s="1127">
        <v>0</v>
      </c>
      <c r="R1002" s="1127">
        <v>0</v>
      </c>
      <c r="S1002" s="1127">
        <v>0</v>
      </c>
      <c r="T1002" s="1130">
        <v>0</v>
      </c>
      <c r="U1002" s="1130">
        <v>0</v>
      </c>
      <c r="V1002" s="1130">
        <v>0</v>
      </c>
      <c r="W1002" s="1127">
        <v>0</v>
      </c>
      <c r="X1002" s="1130">
        <v>0</v>
      </c>
      <c r="Y1002" s="735">
        <v>0</v>
      </c>
      <c r="Z1002" s="1131">
        <v>0</v>
      </c>
      <c r="AA1002" s="1131">
        <v>0</v>
      </c>
      <c r="AB1002" s="1131">
        <v>0</v>
      </c>
      <c r="AC1002" s="1131">
        <v>0</v>
      </c>
      <c r="AD1002" s="1131">
        <v>0</v>
      </c>
      <c r="AE1002" s="1131">
        <v>0</v>
      </c>
      <c r="AF1002" s="126"/>
      <c r="AG1002" s="126"/>
      <c r="AH1002" s="126"/>
      <c r="AI1002" s="126"/>
      <c r="AJ1002" s="126"/>
      <c r="AK1002" s="126"/>
      <c r="AL1002" s="126">
        <v>1002</v>
      </c>
    </row>
    <row r="1003" spans="1:38">
      <c r="A1003" s="721" t="s">
        <v>1852</v>
      </c>
      <c r="B1003" s="722">
        <v>14</v>
      </c>
      <c r="C1003" s="722">
        <v>1414</v>
      </c>
      <c r="D1003" s="722">
        <v>141480</v>
      </c>
      <c r="E1003" s="721">
        <v>1414809800</v>
      </c>
      <c r="F1003" s="721" t="s">
        <v>801</v>
      </c>
      <c r="G1003" s="1127">
        <v>33503988</v>
      </c>
      <c r="H1003" s="1128">
        <v>0</v>
      </c>
      <c r="I1003" s="1128">
        <v>33503988</v>
      </c>
      <c r="J1003" s="1128">
        <v>0</v>
      </c>
      <c r="K1003" s="1128">
        <v>0</v>
      </c>
      <c r="L1003" s="1128">
        <v>0</v>
      </c>
      <c r="M1003" s="1128">
        <v>0</v>
      </c>
      <c r="N1003" s="1129">
        <v>0</v>
      </c>
      <c r="O1003" s="1128">
        <v>0</v>
      </c>
      <c r="P1003" s="1127">
        <v>0</v>
      </c>
      <c r="Q1003" s="1127">
        <v>0</v>
      </c>
      <c r="R1003" s="1127">
        <v>0</v>
      </c>
      <c r="S1003" s="1127">
        <v>0</v>
      </c>
      <c r="T1003" s="1130">
        <v>0</v>
      </c>
      <c r="U1003" s="1130">
        <v>0</v>
      </c>
      <c r="V1003" s="1130">
        <v>0</v>
      </c>
      <c r="W1003" s="1127">
        <v>0</v>
      </c>
      <c r="X1003" s="1130">
        <v>0</v>
      </c>
      <c r="Y1003" s="735">
        <v>0</v>
      </c>
      <c r="Z1003" s="1131">
        <v>0</v>
      </c>
      <c r="AA1003" s="1131">
        <v>0</v>
      </c>
      <c r="AB1003" s="1131">
        <v>0</v>
      </c>
      <c r="AC1003" s="1131">
        <v>0</v>
      </c>
      <c r="AD1003" s="1131">
        <v>0</v>
      </c>
      <c r="AE1003" s="1131">
        <v>0</v>
      </c>
      <c r="AF1003" s="126"/>
      <c r="AG1003" s="126"/>
      <c r="AH1003" s="126"/>
      <c r="AI1003" s="126"/>
      <c r="AJ1003" s="126"/>
      <c r="AK1003" s="126"/>
      <c r="AL1003" s="126">
        <v>1003</v>
      </c>
    </row>
    <row r="1004" spans="1:38">
      <c r="A1004" s="721" t="s">
        <v>4913</v>
      </c>
      <c r="B1004" s="722">
        <v>14</v>
      </c>
      <c r="C1004" s="722">
        <v>1487</v>
      </c>
      <c r="D1004" s="722">
        <v>148705</v>
      </c>
      <c r="E1004" s="721">
        <v>1487059001</v>
      </c>
      <c r="F1004" s="721" t="s">
        <v>802</v>
      </c>
      <c r="G1004" s="1127">
        <v>-243135566317</v>
      </c>
      <c r="H1004" s="1128">
        <v>0</v>
      </c>
      <c r="I1004" s="1128">
        <v>-100820922393.16986</v>
      </c>
      <c r="J1004" s="1128">
        <v>142314643923.83002</v>
      </c>
      <c r="K1004" s="1128">
        <v>0</v>
      </c>
      <c r="L1004" s="1128">
        <v>142314643923.83002</v>
      </c>
      <c r="M1004" s="1128">
        <v>0</v>
      </c>
      <c r="N1004" s="1129">
        <v>0</v>
      </c>
      <c r="O1004" s="1128">
        <v>142314643923.83002</v>
      </c>
      <c r="P1004" s="1127">
        <v>52656418251.817108</v>
      </c>
      <c r="Q1004" s="1127">
        <v>0</v>
      </c>
      <c r="R1004" s="1127">
        <v>0</v>
      </c>
      <c r="S1004" s="1127">
        <v>0</v>
      </c>
      <c r="T1004" s="1130">
        <v>0</v>
      </c>
      <c r="U1004" s="1130">
        <v>0</v>
      </c>
      <c r="V1004" s="1130">
        <v>0</v>
      </c>
      <c r="W1004" s="1127">
        <v>0</v>
      </c>
      <c r="X1004" s="1130">
        <v>52656418251.817108</v>
      </c>
      <c r="Y1004" s="735">
        <v>0.37</v>
      </c>
      <c r="Z1004" s="1131">
        <v>52656418251.817108</v>
      </c>
      <c r="AA1004" s="1131">
        <v>0</v>
      </c>
      <c r="AB1004" s="1131">
        <v>52656418251.842995</v>
      </c>
      <c r="AC1004" s="1131">
        <v>0</v>
      </c>
      <c r="AD1004" s="1131">
        <v>-2.588653564453125E-2</v>
      </c>
      <c r="AE1004" s="1131">
        <v>0</v>
      </c>
      <c r="AF1004" s="126"/>
      <c r="AG1004" s="126"/>
      <c r="AH1004" s="126"/>
      <c r="AI1004" s="126"/>
      <c r="AJ1004" s="126"/>
      <c r="AK1004" s="126"/>
      <c r="AL1004" s="126">
        <v>1004</v>
      </c>
    </row>
    <row r="1005" spans="1:38">
      <c r="A1005" s="721" t="s">
        <v>1852</v>
      </c>
      <c r="B1005" s="722">
        <v>14</v>
      </c>
      <c r="C1005" s="722">
        <v>1487</v>
      </c>
      <c r="D1005" s="722">
        <v>148705</v>
      </c>
      <c r="E1005" s="721">
        <v>1487059002</v>
      </c>
      <c r="F1005" s="721" t="s">
        <v>803</v>
      </c>
      <c r="G1005" s="1127">
        <v>-21211941698</v>
      </c>
      <c r="H1005" s="1128">
        <v>0</v>
      </c>
      <c r="I1005" s="1128">
        <v>-21211941698.400002</v>
      </c>
      <c r="J1005" s="1128">
        <v>-0.40000152587890625</v>
      </c>
      <c r="K1005" s="1128">
        <v>0</v>
      </c>
      <c r="L1005" s="1128">
        <v>0</v>
      </c>
      <c r="M1005" s="1128">
        <v>-0.40000152587890625</v>
      </c>
      <c r="N1005" s="1129">
        <v>0</v>
      </c>
      <c r="O1005" s="1128">
        <v>-0.40000152587890625</v>
      </c>
      <c r="P1005" s="1127">
        <v>-0.14800056457519531</v>
      </c>
      <c r="Q1005" s="1127">
        <v>0</v>
      </c>
      <c r="R1005" s="1127">
        <v>0</v>
      </c>
      <c r="S1005" s="1127">
        <v>0</v>
      </c>
      <c r="T1005" s="1130">
        <v>0</v>
      </c>
      <c r="U1005" s="1130">
        <v>0</v>
      </c>
      <c r="V1005" s="1130">
        <v>0</v>
      </c>
      <c r="W1005" s="1127">
        <v>0</v>
      </c>
      <c r="X1005" s="1130">
        <v>-0.14800056457519531</v>
      </c>
      <c r="Y1005" s="735">
        <v>0.37</v>
      </c>
      <c r="Z1005" s="1131">
        <v>0</v>
      </c>
      <c r="AA1005" s="1131">
        <v>-0.14800056457519531</v>
      </c>
      <c r="AB1005" s="1131">
        <v>1.1099548339843749E-2</v>
      </c>
      <c r="AC1005" s="1131">
        <v>0</v>
      </c>
      <c r="AD1005" s="1131">
        <v>-1.1099548339843749E-2</v>
      </c>
      <c r="AE1005" s="1131">
        <v>-0.14800056457519531</v>
      </c>
      <c r="AF1005" s="126"/>
      <c r="AG1005" s="126"/>
      <c r="AH1005" s="126"/>
      <c r="AI1005" s="126"/>
      <c r="AJ1005" s="126"/>
      <c r="AK1005" s="126"/>
      <c r="AL1005" s="126">
        <v>1005</v>
      </c>
    </row>
    <row r="1006" spans="1:38">
      <c r="A1006" s="721" t="s">
        <v>1852</v>
      </c>
      <c r="B1006" s="722">
        <v>14</v>
      </c>
      <c r="C1006" s="722">
        <v>1487</v>
      </c>
      <c r="D1006" s="722">
        <v>148705</v>
      </c>
      <c r="E1006" s="721">
        <v>1487059003</v>
      </c>
      <c r="F1006" s="721" t="s">
        <v>804</v>
      </c>
      <c r="G1006" s="1127">
        <v>-27114007626</v>
      </c>
      <c r="H1006" s="1128">
        <v>0</v>
      </c>
      <c r="I1006" s="1128">
        <v>-27114007625.57</v>
      </c>
      <c r="J1006" s="1128">
        <v>0.43000030517578125</v>
      </c>
      <c r="K1006" s="1128">
        <v>0</v>
      </c>
      <c r="L1006" s="1128">
        <v>0.43000030517578125</v>
      </c>
      <c r="M1006" s="1128">
        <v>0</v>
      </c>
      <c r="N1006" s="1129">
        <v>0</v>
      </c>
      <c r="O1006" s="1128">
        <v>0.43000030517578125</v>
      </c>
      <c r="P1006" s="1127">
        <v>0.15910011291503906</v>
      </c>
      <c r="Q1006" s="1127">
        <v>0</v>
      </c>
      <c r="R1006" s="1127">
        <v>0</v>
      </c>
      <c r="S1006" s="1127">
        <v>0</v>
      </c>
      <c r="T1006" s="1130">
        <v>0</v>
      </c>
      <c r="U1006" s="1130">
        <v>0</v>
      </c>
      <c r="V1006" s="1130">
        <v>0</v>
      </c>
      <c r="W1006" s="1127">
        <v>0</v>
      </c>
      <c r="X1006" s="1130">
        <v>0.15910011291503906</v>
      </c>
      <c r="Y1006" s="735">
        <v>0.37</v>
      </c>
      <c r="Z1006" s="1131">
        <v>0.15910011291503906</v>
      </c>
      <c r="AA1006" s="1131">
        <v>0</v>
      </c>
      <c r="AB1006" s="1131">
        <v>0.15910011291503906</v>
      </c>
      <c r="AC1006" s="1131">
        <v>0</v>
      </c>
      <c r="AD1006" s="1131">
        <v>0</v>
      </c>
      <c r="AE1006" s="1131">
        <v>0</v>
      </c>
      <c r="AF1006" s="126"/>
      <c r="AG1006" s="126"/>
      <c r="AH1006" s="126"/>
      <c r="AI1006" s="126"/>
      <c r="AJ1006" s="126"/>
      <c r="AK1006" s="126"/>
      <c r="AL1006" s="126">
        <v>1006</v>
      </c>
    </row>
    <row r="1007" spans="1:38">
      <c r="A1007" s="721" t="s">
        <v>1852</v>
      </c>
      <c r="B1007" s="722">
        <v>14</v>
      </c>
      <c r="C1007" s="722">
        <v>1487</v>
      </c>
      <c r="D1007" s="722">
        <v>148705</v>
      </c>
      <c r="E1007" s="721">
        <v>1487059004</v>
      </c>
      <c r="F1007" s="721" t="s">
        <v>805</v>
      </c>
      <c r="G1007" s="1127">
        <v>-31143962776</v>
      </c>
      <c r="H1007" s="1128">
        <v>0</v>
      </c>
      <c r="I1007" s="1128">
        <v>-31143962776.439999</v>
      </c>
      <c r="J1007" s="1128">
        <v>-0.43999862670898438</v>
      </c>
      <c r="K1007" s="1128">
        <v>0</v>
      </c>
      <c r="L1007" s="1128">
        <v>0</v>
      </c>
      <c r="M1007" s="1128">
        <v>-0.43999862670898438</v>
      </c>
      <c r="N1007" s="1129">
        <v>0</v>
      </c>
      <c r="O1007" s="1128">
        <v>-0.43999862670898438</v>
      </c>
      <c r="P1007" s="1127">
        <v>-0.1627994918823242</v>
      </c>
      <c r="Q1007" s="1127">
        <v>0</v>
      </c>
      <c r="R1007" s="1127">
        <v>0</v>
      </c>
      <c r="S1007" s="1127">
        <v>0</v>
      </c>
      <c r="T1007" s="1130">
        <v>0</v>
      </c>
      <c r="U1007" s="1130">
        <v>0</v>
      </c>
      <c r="V1007" s="1130">
        <v>0</v>
      </c>
      <c r="W1007" s="1127">
        <v>0</v>
      </c>
      <c r="X1007" s="1130">
        <v>-0.1627994918823242</v>
      </c>
      <c r="Y1007" s="735">
        <v>0.36999999999999994</v>
      </c>
      <c r="Z1007" s="1131">
        <v>0</v>
      </c>
      <c r="AA1007" s="1131">
        <v>-0.1627994918823242</v>
      </c>
      <c r="AB1007" s="1131">
        <v>0.15539932250976563</v>
      </c>
      <c r="AC1007" s="1131">
        <v>0</v>
      </c>
      <c r="AD1007" s="1131">
        <v>-0.15539932250976563</v>
      </c>
      <c r="AE1007" s="1131">
        <v>-0.1627994918823242</v>
      </c>
      <c r="AF1007" s="126"/>
      <c r="AG1007" s="126"/>
      <c r="AH1007" s="126"/>
      <c r="AI1007" s="126"/>
      <c r="AJ1007" s="126"/>
      <c r="AK1007" s="126"/>
      <c r="AL1007" s="126">
        <v>1007</v>
      </c>
    </row>
    <row r="1008" spans="1:38">
      <c r="A1008" s="721" t="s">
        <v>1852</v>
      </c>
      <c r="B1008" s="722">
        <v>14</v>
      </c>
      <c r="C1008" s="722">
        <v>1487</v>
      </c>
      <c r="D1008" s="722">
        <v>148705</v>
      </c>
      <c r="E1008" s="721">
        <v>1487059005</v>
      </c>
      <c r="F1008" s="721" t="s">
        <v>806</v>
      </c>
      <c r="G1008" s="1127">
        <v>-67673426</v>
      </c>
      <c r="H1008" s="1128">
        <v>0</v>
      </c>
      <c r="I1008" s="1128">
        <v>-67673426.189999998</v>
      </c>
      <c r="J1008" s="1128">
        <v>-0.18999999761581421</v>
      </c>
      <c r="K1008" s="1128">
        <v>0</v>
      </c>
      <c r="L1008" s="1128">
        <v>0</v>
      </c>
      <c r="M1008" s="1128">
        <v>-0.18999999761581421</v>
      </c>
      <c r="N1008" s="1129">
        <v>0</v>
      </c>
      <c r="O1008" s="1128">
        <v>-0.18999999761581421</v>
      </c>
      <c r="P1008" s="1127">
        <v>-7.0299999117851258E-2</v>
      </c>
      <c r="Q1008" s="1127">
        <v>0</v>
      </c>
      <c r="R1008" s="1127">
        <v>0</v>
      </c>
      <c r="S1008" s="1127">
        <v>0</v>
      </c>
      <c r="T1008" s="1130">
        <v>0</v>
      </c>
      <c r="U1008" s="1130">
        <v>0</v>
      </c>
      <c r="V1008" s="1130">
        <v>0</v>
      </c>
      <c r="W1008" s="1127">
        <v>0</v>
      </c>
      <c r="X1008" s="1130">
        <v>-7.0299999117851258E-2</v>
      </c>
      <c r="Y1008" s="735">
        <v>0.37</v>
      </c>
      <c r="Z1008" s="1131">
        <v>0</v>
      </c>
      <c r="AA1008" s="1131">
        <v>-7.0299999117851258E-2</v>
      </c>
      <c r="AB1008" s="1131">
        <v>0</v>
      </c>
      <c r="AC1008" s="1131">
        <v>-8.1399999558925629E-2</v>
      </c>
      <c r="AD1008" s="1131">
        <v>0</v>
      </c>
      <c r="AE1008" s="1131">
        <v>1.110000044107437E-2</v>
      </c>
      <c r="AF1008" s="126"/>
      <c r="AG1008" s="126"/>
      <c r="AH1008" s="126"/>
      <c r="AI1008" s="126"/>
      <c r="AJ1008" s="126"/>
      <c r="AK1008" s="126"/>
      <c r="AL1008" s="126">
        <v>1008</v>
      </c>
    </row>
    <row r="1009" spans="1:38">
      <c r="A1009" s="721" t="s">
        <v>1891</v>
      </c>
      <c r="B1009" s="722">
        <v>14</v>
      </c>
      <c r="C1009" s="722">
        <v>1487</v>
      </c>
      <c r="D1009" s="722">
        <v>148705</v>
      </c>
      <c r="E1009" s="721">
        <v>1487059706</v>
      </c>
      <c r="F1009" s="721" t="s">
        <v>807</v>
      </c>
      <c r="G1009" s="1127">
        <v>-3461882</v>
      </c>
      <c r="H1009" s="1128">
        <v>0</v>
      </c>
      <c r="I1009" s="1128">
        <v>-3461881.57</v>
      </c>
      <c r="J1009" s="1128">
        <v>0.43000000016763806</v>
      </c>
      <c r="K1009" s="1128">
        <v>0</v>
      </c>
      <c r="L1009" s="1128">
        <v>0.43000000016763806</v>
      </c>
      <c r="M1009" s="1128">
        <v>0</v>
      </c>
      <c r="N1009" s="1129">
        <v>0</v>
      </c>
      <c r="O1009" s="1128">
        <v>0.43000000016763806</v>
      </c>
      <c r="P1009" s="1127">
        <v>0.15910000006202607</v>
      </c>
      <c r="Q1009" s="1127">
        <v>0</v>
      </c>
      <c r="R1009" s="1127">
        <v>0</v>
      </c>
      <c r="S1009" s="1127">
        <v>0</v>
      </c>
      <c r="T1009" s="1130">
        <v>0</v>
      </c>
      <c r="U1009" s="1130">
        <v>0</v>
      </c>
      <c r="V1009" s="1130">
        <v>0</v>
      </c>
      <c r="W1009" s="1127">
        <v>0</v>
      </c>
      <c r="X1009" s="1130">
        <v>0.15910000006202607</v>
      </c>
      <c r="Y1009" s="735">
        <v>0.37</v>
      </c>
      <c r="Z1009" s="1131">
        <v>0.15910000006202607</v>
      </c>
      <c r="AA1009" s="1131">
        <v>0</v>
      </c>
      <c r="AB1009" s="1131">
        <v>0</v>
      </c>
      <c r="AC1009" s="1131">
        <v>-7.0299999979324637E-2</v>
      </c>
      <c r="AD1009" s="1131">
        <v>0.15910000006202607</v>
      </c>
      <c r="AE1009" s="1131">
        <v>7.0299999979324637E-2</v>
      </c>
      <c r="AF1009" s="126"/>
      <c r="AG1009" s="126"/>
      <c r="AH1009" s="126"/>
      <c r="AI1009" s="126"/>
      <c r="AJ1009" s="126"/>
      <c r="AK1009" s="126"/>
      <c r="AL1009" s="126">
        <v>1009</v>
      </c>
    </row>
    <row r="1010" spans="1:38">
      <c r="A1010" s="721" t="s">
        <v>1891</v>
      </c>
      <c r="B1010" s="722">
        <v>14</v>
      </c>
      <c r="C1010" s="722">
        <v>1487</v>
      </c>
      <c r="D1010" s="722">
        <v>148705</v>
      </c>
      <c r="E1010" s="721">
        <v>1487059707</v>
      </c>
      <c r="F1010" s="721" t="s">
        <v>1921</v>
      </c>
      <c r="G1010" s="1127">
        <v>-473691</v>
      </c>
      <c r="H1010" s="1128">
        <v>0</v>
      </c>
      <c r="I1010" s="1128">
        <v>-473691.07</v>
      </c>
      <c r="J1010" s="1128">
        <v>-7.0000000006984919E-2</v>
      </c>
      <c r="K1010" s="1128">
        <v>0</v>
      </c>
      <c r="L1010" s="1128">
        <v>0</v>
      </c>
      <c r="M1010" s="1128">
        <v>-7.0000000006984919E-2</v>
      </c>
      <c r="N1010" s="1129">
        <v>0</v>
      </c>
      <c r="O1010" s="1128">
        <v>-7.0000000006984919E-2</v>
      </c>
      <c r="P1010" s="1127">
        <v>-2.5900000002584418E-2</v>
      </c>
      <c r="Q1010" s="1127">
        <v>0</v>
      </c>
      <c r="R1010" s="1127">
        <v>0</v>
      </c>
      <c r="S1010" s="1127">
        <v>0</v>
      </c>
      <c r="T1010" s="1130">
        <v>0</v>
      </c>
      <c r="U1010" s="1130">
        <v>0</v>
      </c>
      <c r="V1010" s="1130">
        <v>0</v>
      </c>
      <c r="W1010" s="1127">
        <v>0</v>
      </c>
      <c r="X1010" s="1130">
        <v>-2.5900000002584418E-2</v>
      </c>
      <c r="Y1010" s="735">
        <v>0.37</v>
      </c>
      <c r="Z1010" s="1131">
        <v>0</v>
      </c>
      <c r="AA1010" s="1131">
        <v>-2.5900000002584418E-2</v>
      </c>
      <c r="AB1010" s="1131">
        <v>0</v>
      </c>
      <c r="AC1010" s="1131">
        <v>-0.18130000000059227</v>
      </c>
      <c r="AD1010" s="1131">
        <v>0</v>
      </c>
      <c r="AE1010" s="1131">
        <v>0.15539999999800785</v>
      </c>
      <c r="AF1010" s="126"/>
      <c r="AG1010" s="126"/>
      <c r="AH1010" s="126"/>
      <c r="AI1010" s="126"/>
      <c r="AJ1010" s="126"/>
      <c r="AK1010" s="126"/>
      <c r="AL1010" s="126">
        <v>1010</v>
      </c>
    </row>
    <row r="1011" spans="1:38">
      <c r="A1011" s="721" t="s">
        <v>1891</v>
      </c>
      <c r="B1011" s="722">
        <v>14</v>
      </c>
      <c r="C1011" s="722">
        <v>1487</v>
      </c>
      <c r="D1011" s="722">
        <v>148705</v>
      </c>
      <c r="E1011" s="721">
        <v>1487059708</v>
      </c>
      <c r="F1011" s="721" t="s">
        <v>1922</v>
      </c>
      <c r="G1011" s="1127">
        <v>-1510345</v>
      </c>
      <c r="H1011" s="1128">
        <v>0</v>
      </c>
      <c r="I1011" s="1128">
        <v>-1510344.95</v>
      </c>
      <c r="J1011" s="1128">
        <v>5.0000000046566129E-2</v>
      </c>
      <c r="K1011" s="1128">
        <v>0</v>
      </c>
      <c r="L1011" s="1128">
        <v>5.0000000046566129E-2</v>
      </c>
      <c r="M1011" s="1128">
        <v>0</v>
      </c>
      <c r="N1011" s="1129">
        <v>0</v>
      </c>
      <c r="O1011" s="1128">
        <v>5.0000000046566129E-2</v>
      </c>
      <c r="P1011" s="1127">
        <v>1.8500000017229467E-2</v>
      </c>
      <c r="Q1011" s="1127">
        <v>0</v>
      </c>
      <c r="R1011" s="1127">
        <v>0</v>
      </c>
      <c r="S1011" s="1127">
        <v>0</v>
      </c>
      <c r="T1011" s="1130">
        <v>0</v>
      </c>
      <c r="U1011" s="1130">
        <v>0</v>
      </c>
      <c r="V1011" s="1130">
        <v>0</v>
      </c>
      <c r="W1011" s="1127">
        <v>0</v>
      </c>
      <c r="X1011" s="1130">
        <v>1.8500000017229467E-2</v>
      </c>
      <c r="Y1011" s="735">
        <v>0.37</v>
      </c>
      <c r="Z1011" s="1131">
        <v>1.8500000017229467E-2</v>
      </c>
      <c r="AA1011" s="1131">
        <v>0</v>
      </c>
      <c r="AB1011" s="1131">
        <v>0</v>
      </c>
      <c r="AC1011" s="1131">
        <v>0</v>
      </c>
      <c r="AD1011" s="1131">
        <v>1.8500000017229467E-2</v>
      </c>
      <c r="AE1011" s="1131">
        <v>0</v>
      </c>
      <c r="AF1011" s="126"/>
      <c r="AG1011" s="126"/>
      <c r="AH1011" s="126"/>
      <c r="AI1011" s="126"/>
      <c r="AJ1011" s="126"/>
      <c r="AK1011" s="126"/>
      <c r="AL1011" s="126">
        <v>1011</v>
      </c>
    </row>
    <row r="1012" spans="1:38">
      <c r="A1012" s="721" t="s">
        <v>1891</v>
      </c>
      <c r="B1012" s="722">
        <v>14</v>
      </c>
      <c r="C1012" s="722">
        <v>1487</v>
      </c>
      <c r="D1012" s="722">
        <v>148705</v>
      </c>
      <c r="E1012" s="721">
        <v>1487059709</v>
      </c>
      <c r="F1012" s="721" t="s">
        <v>808</v>
      </c>
      <c r="G1012" s="1127">
        <v>-2956919</v>
      </c>
      <c r="H1012" s="1128">
        <v>0</v>
      </c>
      <c r="I1012" s="1128">
        <v>-2956918.81</v>
      </c>
      <c r="J1012" s="1128">
        <v>0.18999999994412065</v>
      </c>
      <c r="K1012" s="1128">
        <v>0</v>
      </c>
      <c r="L1012" s="1128">
        <v>0.18999999994412065</v>
      </c>
      <c r="M1012" s="1128">
        <v>0</v>
      </c>
      <c r="N1012" s="1129">
        <v>0</v>
      </c>
      <c r="O1012" s="1128">
        <v>0.18999999994412065</v>
      </c>
      <c r="P1012" s="1127">
        <v>7.0299999979324637E-2</v>
      </c>
      <c r="Q1012" s="1127">
        <v>0</v>
      </c>
      <c r="R1012" s="1127">
        <v>0</v>
      </c>
      <c r="S1012" s="1127">
        <v>0</v>
      </c>
      <c r="T1012" s="1130">
        <v>0</v>
      </c>
      <c r="U1012" s="1130">
        <v>0</v>
      </c>
      <c r="V1012" s="1130">
        <v>0</v>
      </c>
      <c r="W1012" s="1127">
        <v>0</v>
      </c>
      <c r="X1012" s="1130">
        <v>7.0299999979324637E-2</v>
      </c>
      <c r="Y1012" s="735">
        <v>0.37</v>
      </c>
      <c r="Z1012" s="1131">
        <v>7.0299999979324637E-2</v>
      </c>
      <c r="AA1012" s="1131">
        <v>0</v>
      </c>
      <c r="AB1012" s="1131">
        <v>0.15170000005513429</v>
      </c>
      <c r="AC1012" s="1131">
        <v>0</v>
      </c>
      <c r="AD1012" s="1131">
        <v>-8.140000007580965E-2</v>
      </c>
      <c r="AE1012" s="1131">
        <v>0</v>
      </c>
      <c r="AF1012" s="126"/>
      <c r="AG1012" s="126"/>
      <c r="AH1012" s="126"/>
      <c r="AI1012" s="126"/>
      <c r="AJ1012" s="126"/>
      <c r="AK1012" s="126"/>
      <c r="AL1012" s="126">
        <v>1012</v>
      </c>
    </row>
    <row r="1013" spans="1:38">
      <c r="A1013" s="721" t="s">
        <v>1852</v>
      </c>
      <c r="B1013" s="722">
        <v>14</v>
      </c>
      <c r="C1013" s="722">
        <v>1487</v>
      </c>
      <c r="D1013" s="722">
        <v>148705</v>
      </c>
      <c r="E1013" s="721">
        <v>1487059710</v>
      </c>
      <c r="F1013" s="721" t="s">
        <v>3548</v>
      </c>
      <c r="G1013" s="1127">
        <v>-888854</v>
      </c>
      <c r="H1013" s="1128">
        <v>0</v>
      </c>
      <c r="I1013" s="1128">
        <v>-888854.09</v>
      </c>
      <c r="J1013" s="1128">
        <v>-8.999999996740371E-2</v>
      </c>
      <c r="K1013" s="1128">
        <v>0</v>
      </c>
      <c r="L1013" s="1128">
        <v>0</v>
      </c>
      <c r="M1013" s="1128">
        <v>-8.999999996740371E-2</v>
      </c>
      <c r="N1013" s="1129">
        <v>0</v>
      </c>
      <c r="O1013" s="1128">
        <v>-8.999999996740371E-2</v>
      </c>
      <c r="P1013" s="1127">
        <v>-3.3299999987939373E-2</v>
      </c>
      <c r="Q1013" s="1127">
        <v>0</v>
      </c>
      <c r="R1013" s="1127">
        <v>0</v>
      </c>
      <c r="S1013" s="1127">
        <v>0</v>
      </c>
      <c r="T1013" s="1130">
        <v>0</v>
      </c>
      <c r="U1013" s="1130">
        <v>0</v>
      </c>
      <c r="V1013" s="1130">
        <v>0</v>
      </c>
      <c r="W1013" s="1127">
        <v>0</v>
      </c>
      <c r="X1013" s="1130">
        <v>-3.3299999987939373E-2</v>
      </c>
      <c r="Y1013" s="735">
        <v>0.37</v>
      </c>
      <c r="Z1013" s="1131">
        <v>0</v>
      </c>
      <c r="AA1013" s="1131">
        <v>-3.3299999987939373E-2</v>
      </c>
      <c r="AB1013" s="1131">
        <v>0</v>
      </c>
      <c r="AC1013" s="1131">
        <v>-3.3299999987939373E-2</v>
      </c>
      <c r="AD1013" s="1131">
        <v>0</v>
      </c>
      <c r="AE1013" s="1131">
        <v>0</v>
      </c>
      <c r="AF1013" s="126"/>
      <c r="AG1013" s="126"/>
      <c r="AH1013" s="126"/>
      <c r="AI1013" s="126"/>
      <c r="AJ1013" s="126"/>
      <c r="AK1013" s="126"/>
      <c r="AL1013" s="126">
        <v>1013</v>
      </c>
    </row>
    <row r="1014" spans="1:38">
      <c r="A1014" s="721" t="s">
        <v>1852</v>
      </c>
      <c r="B1014" s="722">
        <v>14</v>
      </c>
      <c r="C1014" s="722">
        <v>1487</v>
      </c>
      <c r="D1014" s="722">
        <v>148710</v>
      </c>
      <c r="E1014" s="721">
        <v>1487101888</v>
      </c>
      <c r="F1014" s="721" t="s">
        <v>809</v>
      </c>
      <c r="G1014" s="1127">
        <v>-4304059667</v>
      </c>
      <c r="H1014" s="1128">
        <v>0</v>
      </c>
      <c r="I1014" s="1128">
        <v>-4304059667.4099998</v>
      </c>
      <c r="J1014" s="1128">
        <v>-0.40999984741210938</v>
      </c>
      <c r="K1014" s="1128">
        <v>0</v>
      </c>
      <c r="L1014" s="1128">
        <v>0</v>
      </c>
      <c r="M1014" s="1128">
        <v>-0.40999984741210938</v>
      </c>
      <c r="N1014" s="1129">
        <v>0</v>
      </c>
      <c r="O1014" s="1128">
        <v>-0.40999984741210938</v>
      </c>
      <c r="P1014" s="1127">
        <v>-0.15169994354248045</v>
      </c>
      <c r="Q1014" s="1127">
        <v>0</v>
      </c>
      <c r="R1014" s="1127">
        <v>0</v>
      </c>
      <c r="S1014" s="1127">
        <v>0</v>
      </c>
      <c r="T1014" s="1130">
        <v>0</v>
      </c>
      <c r="U1014" s="1130">
        <v>0</v>
      </c>
      <c r="V1014" s="1130">
        <v>0</v>
      </c>
      <c r="W1014" s="1127">
        <v>0</v>
      </c>
      <c r="X1014" s="1130">
        <v>-0.15169994354248045</v>
      </c>
      <c r="Y1014" s="735">
        <v>0.36999999999999994</v>
      </c>
      <c r="Z1014" s="1131">
        <v>0</v>
      </c>
      <c r="AA1014" s="1131">
        <v>-0.15169994354248045</v>
      </c>
      <c r="AB1014" s="1131">
        <v>0.11840006351470947</v>
      </c>
      <c r="AC1014" s="1131">
        <v>0</v>
      </c>
      <c r="AD1014" s="1131">
        <v>-0.11840006351470947</v>
      </c>
      <c r="AE1014" s="1131">
        <v>-0.15169994354248045</v>
      </c>
      <c r="AF1014" s="126"/>
      <c r="AG1014" s="126"/>
      <c r="AH1014" s="126"/>
      <c r="AI1014" s="126"/>
      <c r="AJ1014" s="126"/>
      <c r="AK1014" s="126"/>
      <c r="AL1014" s="126">
        <v>1014</v>
      </c>
    </row>
    <row r="1015" spans="1:38">
      <c r="A1015" s="721" t="s">
        <v>1891</v>
      </c>
      <c r="B1015" s="722">
        <v>14</v>
      </c>
      <c r="C1015" s="722">
        <v>1487</v>
      </c>
      <c r="D1015" s="722">
        <v>148710</v>
      </c>
      <c r="E1015" s="721">
        <v>1487109001</v>
      </c>
      <c r="F1015" s="721" t="s">
        <v>810</v>
      </c>
      <c r="G1015" s="1127">
        <v>-294554958278</v>
      </c>
      <c r="H1015" s="1128">
        <v>0</v>
      </c>
      <c r="I1015" s="1128">
        <v>-294554958278.32001</v>
      </c>
      <c r="J1015" s="1128">
        <v>-0.32000732421875</v>
      </c>
      <c r="K1015" s="1128">
        <v>0</v>
      </c>
      <c r="L1015" s="1128">
        <v>0</v>
      </c>
      <c r="M1015" s="1128">
        <v>-0.32000732421875</v>
      </c>
      <c r="N1015" s="1129">
        <v>0</v>
      </c>
      <c r="O1015" s="1128">
        <v>-0.32000732421875</v>
      </c>
      <c r="P1015" s="1127">
        <v>-0.1184027099609375</v>
      </c>
      <c r="Q1015" s="1127">
        <v>0</v>
      </c>
      <c r="R1015" s="1127">
        <v>0</v>
      </c>
      <c r="S1015" s="1127">
        <v>0</v>
      </c>
      <c r="T1015" s="1130">
        <v>0</v>
      </c>
      <c r="U1015" s="1130">
        <v>0</v>
      </c>
      <c r="V1015" s="1130">
        <v>0</v>
      </c>
      <c r="W1015" s="1127">
        <v>0</v>
      </c>
      <c r="X1015" s="1130">
        <v>-0.1184027099609375</v>
      </c>
      <c r="Y1015" s="735">
        <v>0.37</v>
      </c>
      <c r="Z1015" s="1131">
        <v>0</v>
      </c>
      <c r="AA1015" s="1131">
        <v>-0.1184027099609375</v>
      </c>
      <c r="AB1015" s="1131">
        <v>0</v>
      </c>
      <c r="AC1015" s="1131">
        <v>-0.1516900634765625</v>
      </c>
      <c r="AD1015" s="1131">
        <v>0</v>
      </c>
      <c r="AE1015" s="1131">
        <v>3.3287353515624993E-2</v>
      </c>
      <c r="AF1015" s="126"/>
      <c r="AG1015" s="126"/>
      <c r="AH1015" s="126"/>
      <c r="AI1015" s="126"/>
      <c r="AJ1015" s="126"/>
      <c r="AK1015" s="126"/>
      <c r="AL1015" s="126">
        <v>1015</v>
      </c>
    </row>
    <row r="1016" spans="1:38">
      <c r="A1016" s="721" t="s">
        <v>1891</v>
      </c>
      <c r="B1016" s="722">
        <v>14</v>
      </c>
      <c r="C1016" s="722">
        <v>1487</v>
      </c>
      <c r="D1016" s="722">
        <v>148710</v>
      </c>
      <c r="E1016" s="721">
        <v>1487109002</v>
      </c>
      <c r="F1016" s="721" t="s">
        <v>810</v>
      </c>
      <c r="G1016" s="1127">
        <v>-40580511615</v>
      </c>
      <c r="H1016" s="1128">
        <v>0</v>
      </c>
      <c r="I1016" s="1128">
        <v>-40580511615.449997</v>
      </c>
      <c r="J1016" s="1128">
        <v>-0.4499969482421875</v>
      </c>
      <c r="K1016" s="1128">
        <v>0</v>
      </c>
      <c r="L1016" s="1128">
        <v>0</v>
      </c>
      <c r="M1016" s="1128">
        <v>-0.4499969482421875</v>
      </c>
      <c r="N1016" s="1129">
        <v>0</v>
      </c>
      <c r="O1016" s="1128">
        <v>-0.4499969482421875</v>
      </c>
      <c r="P1016" s="1127">
        <v>-0.16649887084960938</v>
      </c>
      <c r="Q1016" s="1127">
        <v>0</v>
      </c>
      <c r="R1016" s="1127">
        <v>0</v>
      </c>
      <c r="S1016" s="1127">
        <v>0</v>
      </c>
      <c r="T1016" s="1130">
        <v>0</v>
      </c>
      <c r="U1016" s="1130">
        <v>0</v>
      </c>
      <c r="V1016" s="1130">
        <v>0</v>
      </c>
      <c r="W1016" s="1127">
        <v>0</v>
      </c>
      <c r="X1016" s="1130">
        <v>-0.16649887084960938</v>
      </c>
      <c r="Y1016" s="735">
        <v>0.37</v>
      </c>
      <c r="Z1016" s="1131">
        <v>0</v>
      </c>
      <c r="AA1016" s="1131">
        <v>-0.16649887084960938</v>
      </c>
      <c r="AB1016" s="1131">
        <v>0.17390045166015625</v>
      </c>
      <c r="AC1016" s="1131">
        <v>0</v>
      </c>
      <c r="AD1016" s="1131">
        <v>-0.17390045166015625</v>
      </c>
      <c r="AE1016" s="1131">
        <v>-0.16649887084960938</v>
      </c>
      <c r="AF1016" s="126"/>
      <c r="AG1016" s="126"/>
      <c r="AH1016" s="126"/>
      <c r="AI1016" s="126"/>
      <c r="AJ1016" s="126"/>
      <c r="AK1016" s="126"/>
      <c r="AL1016" s="126">
        <v>1016</v>
      </c>
    </row>
    <row r="1017" spans="1:38">
      <c r="A1017" s="721" t="s">
        <v>1891</v>
      </c>
      <c r="B1017" s="722">
        <v>14</v>
      </c>
      <c r="C1017" s="722">
        <v>1487</v>
      </c>
      <c r="D1017" s="722">
        <v>148710</v>
      </c>
      <c r="E1017" s="721">
        <v>1487109003</v>
      </c>
      <c r="F1017" s="721" t="s">
        <v>810</v>
      </c>
      <c r="G1017" s="1127">
        <v>-62908583787</v>
      </c>
      <c r="H1017" s="1128">
        <v>0</v>
      </c>
      <c r="I1017" s="1128">
        <v>-62908583786.519997</v>
      </c>
      <c r="J1017" s="1128">
        <v>0.48000335693359375</v>
      </c>
      <c r="K1017" s="1128">
        <v>0</v>
      </c>
      <c r="L1017" s="1128">
        <v>0.48000335693359375</v>
      </c>
      <c r="M1017" s="1128">
        <v>0</v>
      </c>
      <c r="N1017" s="1129">
        <v>0</v>
      </c>
      <c r="O1017" s="1128">
        <v>0.48000335693359375</v>
      </c>
      <c r="P1017" s="1127">
        <v>0.17760124206542968</v>
      </c>
      <c r="Q1017" s="1127">
        <v>0</v>
      </c>
      <c r="R1017" s="1127">
        <v>0</v>
      </c>
      <c r="S1017" s="1127">
        <v>0</v>
      </c>
      <c r="T1017" s="1130">
        <v>0</v>
      </c>
      <c r="U1017" s="1130">
        <v>0</v>
      </c>
      <c r="V1017" s="1130">
        <v>0</v>
      </c>
      <c r="W1017" s="1127">
        <v>0</v>
      </c>
      <c r="X1017" s="1130">
        <v>0.17760124206542968</v>
      </c>
      <c r="Y1017" s="735">
        <v>0.37</v>
      </c>
      <c r="Z1017" s="1131">
        <v>0.17760124206542968</v>
      </c>
      <c r="AA1017" s="1131">
        <v>0</v>
      </c>
      <c r="AB1017" s="1131">
        <v>0</v>
      </c>
      <c r="AC1017" s="1131">
        <v>-0.10730033874511719</v>
      </c>
      <c r="AD1017" s="1131">
        <v>0.17760124206542968</v>
      </c>
      <c r="AE1017" s="1131">
        <v>0.10730033874511719</v>
      </c>
      <c r="AF1017" s="126"/>
      <c r="AG1017" s="126"/>
      <c r="AH1017" s="126"/>
      <c r="AI1017" s="126"/>
      <c r="AJ1017" s="126"/>
      <c r="AK1017" s="126"/>
      <c r="AL1017" s="126">
        <v>1017</v>
      </c>
    </row>
    <row r="1018" spans="1:38">
      <c r="A1018" s="721" t="s">
        <v>1891</v>
      </c>
      <c r="B1018" s="722">
        <v>14</v>
      </c>
      <c r="C1018" s="722">
        <v>1487</v>
      </c>
      <c r="D1018" s="722">
        <v>148710</v>
      </c>
      <c r="E1018" s="721">
        <v>1487109004</v>
      </c>
      <c r="F1018" s="721" t="s">
        <v>810</v>
      </c>
      <c r="G1018" s="1127">
        <v>-8107075071</v>
      </c>
      <c r="H1018" s="1128">
        <v>0</v>
      </c>
      <c r="I1018" s="1128">
        <v>-8107075070.8299999</v>
      </c>
      <c r="J1018" s="1128">
        <v>0.17000007629394531</v>
      </c>
      <c r="K1018" s="1128">
        <v>0</v>
      </c>
      <c r="L1018" s="1128">
        <v>0.17000007629394531</v>
      </c>
      <c r="M1018" s="1128">
        <v>0</v>
      </c>
      <c r="N1018" s="1129">
        <v>0</v>
      </c>
      <c r="O1018" s="1128">
        <v>0.17000007629394531</v>
      </c>
      <c r="P1018" s="1127">
        <v>6.2900028228759772E-2</v>
      </c>
      <c r="Q1018" s="1127">
        <v>0</v>
      </c>
      <c r="R1018" s="1127">
        <v>0</v>
      </c>
      <c r="S1018" s="1127">
        <v>0</v>
      </c>
      <c r="T1018" s="1130">
        <v>0</v>
      </c>
      <c r="U1018" s="1130">
        <v>0</v>
      </c>
      <c r="V1018" s="1130">
        <v>0</v>
      </c>
      <c r="W1018" s="1127">
        <v>0</v>
      </c>
      <c r="X1018" s="1130">
        <v>6.2900028228759772E-2</v>
      </c>
      <c r="Y1018" s="735">
        <v>0.37000000000000005</v>
      </c>
      <c r="Z1018" s="1131">
        <v>6.2900028228759772E-2</v>
      </c>
      <c r="AA1018" s="1131">
        <v>0</v>
      </c>
      <c r="AB1018" s="1131">
        <v>0</v>
      </c>
      <c r="AC1018" s="1131">
        <v>-0.17019966125488281</v>
      </c>
      <c r="AD1018" s="1131">
        <v>6.2900028228759772E-2</v>
      </c>
      <c r="AE1018" s="1131">
        <v>0.17019966125488281</v>
      </c>
      <c r="AF1018" s="126"/>
      <c r="AG1018" s="126"/>
      <c r="AH1018" s="126"/>
      <c r="AI1018" s="126"/>
      <c r="AJ1018" s="126"/>
      <c r="AK1018" s="126"/>
      <c r="AL1018" s="126">
        <v>1018</v>
      </c>
    </row>
    <row r="1019" spans="1:38">
      <c r="A1019" s="721" t="s">
        <v>1891</v>
      </c>
      <c r="B1019" s="722">
        <v>14</v>
      </c>
      <c r="C1019" s="722">
        <v>1487</v>
      </c>
      <c r="D1019" s="722">
        <v>148710</v>
      </c>
      <c r="E1019" s="721">
        <v>1487109005</v>
      </c>
      <c r="F1019" s="721" t="s">
        <v>810</v>
      </c>
      <c r="G1019" s="1127">
        <v>-66836409</v>
      </c>
      <c r="H1019" s="1128">
        <v>0</v>
      </c>
      <c r="I1019" s="1128">
        <v>-66836409.079999998</v>
      </c>
      <c r="J1019" s="1128">
        <v>-7.9999998211860657E-2</v>
      </c>
      <c r="K1019" s="1128">
        <v>0</v>
      </c>
      <c r="L1019" s="1128">
        <v>0</v>
      </c>
      <c r="M1019" s="1128">
        <v>-7.9999998211860657E-2</v>
      </c>
      <c r="N1019" s="1129">
        <v>0</v>
      </c>
      <c r="O1019" s="1128">
        <v>-7.9999998211860657E-2</v>
      </c>
      <c r="P1019" s="1127">
        <v>-2.9599999338388444E-2</v>
      </c>
      <c r="Q1019" s="1127">
        <v>0</v>
      </c>
      <c r="R1019" s="1127">
        <v>0</v>
      </c>
      <c r="S1019" s="1127">
        <v>0</v>
      </c>
      <c r="T1019" s="1130">
        <v>0</v>
      </c>
      <c r="U1019" s="1130">
        <v>0</v>
      </c>
      <c r="V1019" s="1130">
        <v>0</v>
      </c>
      <c r="W1019" s="1127">
        <v>0</v>
      </c>
      <c r="X1019" s="1130">
        <v>-2.9599999338388444E-2</v>
      </c>
      <c r="Y1019" s="735">
        <v>0.37</v>
      </c>
      <c r="Z1019" s="1131">
        <v>0</v>
      </c>
      <c r="AA1019" s="1131">
        <v>-2.9599999338388444E-2</v>
      </c>
      <c r="AB1019" s="1131">
        <v>0</v>
      </c>
      <c r="AC1019" s="1131">
        <v>-4.8099998235702511E-2</v>
      </c>
      <c r="AD1019" s="1131">
        <v>0</v>
      </c>
      <c r="AE1019" s="1131">
        <v>1.8499998897314067E-2</v>
      </c>
      <c r="AF1019" s="126"/>
      <c r="AG1019" s="126"/>
      <c r="AH1019" s="126"/>
      <c r="AI1019" s="126"/>
      <c r="AJ1019" s="126"/>
      <c r="AK1019" s="126"/>
      <c r="AL1019" s="126">
        <v>1019</v>
      </c>
    </row>
    <row r="1020" spans="1:38">
      <c r="A1020" s="721" t="s">
        <v>1891</v>
      </c>
      <c r="B1020" s="722">
        <v>14</v>
      </c>
      <c r="C1020" s="722">
        <v>1487</v>
      </c>
      <c r="D1020" s="722">
        <v>148710</v>
      </c>
      <c r="E1020" s="721">
        <v>1487109701</v>
      </c>
      <c r="F1020" s="721" t="s">
        <v>811</v>
      </c>
      <c r="G1020" s="1127">
        <v>-25181093394</v>
      </c>
      <c r="H1020" s="1128">
        <v>0</v>
      </c>
      <c r="I1020" s="1128">
        <v>-25194043067.779999</v>
      </c>
      <c r="J1020" s="1128">
        <v>-12949673.779998779</v>
      </c>
      <c r="K1020" s="1128">
        <v>0</v>
      </c>
      <c r="L1020" s="1128">
        <v>0</v>
      </c>
      <c r="M1020" s="1128">
        <v>-12949673.779998779</v>
      </c>
      <c r="N1020" s="1129">
        <v>0</v>
      </c>
      <c r="O1020" s="1128">
        <v>-12949673.779998779</v>
      </c>
      <c r="P1020" s="1127">
        <v>-4791379.2985995486</v>
      </c>
      <c r="Q1020" s="1127">
        <v>0</v>
      </c>
      <c r="R1020" s="1127">
        <v>0</v>
      </c>
      <c r="S1020" s="1127">
        <v>0</v>
      </c>
      <c r="T1020" s="1130">
        <v>0</v>
      </c>
      <c r="U1020" s="1130">
        <v>0</v>
      </c>
      <c r="V1020" s="1130">
        <v>0</v>
      </c>
      <c r="W1020" s="1127">
        <v>0</v>
      </c>
      <c r="X1020" s="1130">
        <v>-4791379.2985995486</v>
      </c>
      <c r="Y1020" s="735">
        <v>0.37</v>
      </c>
      <c r="Z1020" s="1131">
        <v>0</v>
      </c>
      <c r="AA1020" s="1131">
        <v>-4791379.2985995486</v>
      </c>
      <c r="AB1020" s="1131">
        <v>0</v>
      </c>
      <c r="AC1020" s="1131">
        <v>-4520240.3052994916</v>
      </c>
      <c r="AD1020" s="1131">
        <v>0</v>
      </c>
      <c r="AE1020" s="1131">
        <v>-271138.99330005702</v>
      </c>
      <c r="AF1020" s="126"/>
      <c r="AG1020" s="126"/>
      <c r="AH1020" s="126"/>
      <c r="AI1020" s="126"/>
      <c r="AJ1020" s="126"/>
      <c r="AK1020" s="126"/>
      <c r="AL1020" s="126">
        <v>1020</v>
      </c>
    </row>
    <row r="1021" spans="1:38">
      <c r="A1021" s="721" t="s">
        <v>1891</v>
      </c>
      <c r="B1021" s="722">
        <v>14</v>
      </c>
      <c r="C1021" s="722">
        <v>1487</v>
      </c>
      <c r="D1021" s="722">
        <v>148710</v>
      </c>
      <c r="E1021" s="721">
        <v>1487109702</v>
      </c>
      <c r="F1021" s="721" t="s">
        <v>812</v>
      </c>
      <c r="G1021" s="1127">
        <v>-1711685562</v>
      </c>
      <c r="H1021" s="1128">
        <v>0</v>
      </c>
      <c r="I1021" s="1128">
        <v>-1712289947.6700001</v>
      </c>
      <c r="J1021" s="1128">
        <v>-604385.67000007629</v>
      </c>
      <c r="K1021" s="1128">
        <v>0</v>
      </c>
      <c r="L1021" s="1128">
        <v>0</v>
      </c>
      <c r="M1021" s="1128">
        <v>-604385.67000007629</v>
      </c>
      <c r="N1021" s="1129">
        <v>0</v>
      </c>
      <c r="O1021" s="1128">
        <v>-604385.67000007629</v>
      </c>
      <c r="P1021" s="1127">
        <v>-223622.69790002823</v>
      </c>
      <c r="Q1021" s="1127">
        <v>0</v>
      </c>
      <c r="R1021" s="1127">
        <v>0</v>
      </c>
      <c r="S1021" s="1127">
        <v>0</v>
      </c>
      <c r="T1021" s="1130">
        <v>0</v>
      </c>
      <c r="U1021" s="1130">
        <v>0</v>
      </c>
      <c r="V1021" s="1130">
        <v>0</v>
      </c>
      <c r="W1021" s="1127">
        <v>0</v>
      </c>
      <c r="X1021" s="1130">
        <v>-223622.69790002823</v>
      </c>
      <c r="Y1021" s="735">
        <v>0.37</v>
      </c>
      <c r="Z1021" s="1131">
        <v>0</v>
      </c>
      <c r="AA1021" s="1131">
        <v>-223622.69790002823</v>
      </c>
      <c r="AB1021" s="1131">
        <v>0</v>
      </c>
      <c r="AC1021" s="1131">
        <v>-197722.52030002116</v>
      </c>
      <c r="AD1021" s="1131">
        <v>0</v>
      </c>
      <c r="AE1021" s="1131">
        <v>-25900.177600007068</v>
      </c>
      <c r="AF1021" s="126"/>
      <c r="AG1021" s="126"/>
      <c r="AH1021" s="126"/>
      <c r="AI1021" s="126"/>
      <c r="AJ1021" s="126"/>
      <c r="AK1021" s="126"/>
      <c r="AL1021" s="126">
        <v>1021</v>
      </c>
    </row>
    <row r="1022" spans="1:38">
      <c r="A1022" s="721" t="s">
        <v>1891</v>
      </c>
      <c r="B1022" s="722">
        <v>14</v>
      </c>
      <c r="C1022" s="722">
        <v>1487</v>
      </c>
      <c r="D1022" s="722">
        <v>148710</v>
      </c>
      <c r="E1022" s="721">
        <v>1487109703</v>
      </c>
      <c r="F1022" s="721" t="s">
        <v>813</v>
      </c>
      <c r="G1022" s="1127">
        <v>-450658423</v>
      </c>
      <c r="H1022" s="1128">
        <v>0</v>
      </c>
      <c r="I1022" s="1128">
        <v>-450710110.88999999</v>
      </c>
      <c r="J1022" s="1128">
        <v>-51687.889999985695</v>
      </c>
      <c r="K1022" s="1128">
        <v>0</v>
      </c>
      <c r="L1022" s="1128">
        <v>0</v>
      </c>
      <c r="M1022" s="1128">
        <v>-51687.889999985695</v>
      </c>
      <c r="N1022" s="1129">
        <v>0</v>
      </c>
      <c r="O1022" s="1128">
        <v>-51687.889999985695</v>
      </c>
      <c r="P1022" s="1127">
        <v>-19124.519299994707</v>
      </c>
      <c r="Q1022" s="1127">
        <v>0</v>
      </c>
      <c r="R1022" s="1127">
        <v>0</v>
      </c>
      <c r="S1022" s="1127">
        <v>0</v>
      </c>
      <c r="T1022" s="1130">
        <v>0</v>
      </c>
      <c r="U1022" s="1130">
        <v>0</v>
      </c>
      <c r="V1022" s="1130">
        <v>0</v>
      </c>
      <c r="W1022" s="1127">
        <v>0</v>
      </c>
      <c r="X1022" s="1130">
        <v>-19124.519299994707</v>
      </c>
      <c r="Y1022" s="735">
        <v>0.37</v>
      </c>
      <c r="Z1022" s="1131">
        <v>0</v>
      </c>
      <c r="AA1022" s="1131">
        <v>-19124.519299994707</v>
      </c>
      <c r="AB1022" s="1131">
        <v>0</v>
      </c>
      <c r="AC1022" s="1131">
        <v>-1.4800007939338684E-2</v>
      </c>
      <c r="AD1022" s="1131">
        <v>0</v>
      </c>
      <c r="AE1022" s="1131">
        <v>-19124.504499986768</v>
      </c>
      <c r="AF1022" s="126"/>
      <c r="AG1022" s="126"/>
      <c r="AH1022" s="126"/>
      <c r="AI1022" s="126"/>
      <c r="AJ1022" s="126"/>
      <c r="AK1022" s="126"/>
      <c r="AL1022" s="126">
        <v>1022</v>
      </c>
    </row>
    <row r="1023" spans="1:38">
      <c r="A1023" s="721" t="s">
        <v>1891</v>
      </c>
      <c r="B1023" s="722">
        <v>14</v>
      </c>
      <c r="C1023" s="722">
        <v>1487</v>
      </c>
      <c r="D1023" s="722">
        <v>148710</v>
      </c>
      <c r="E1023" s="721">
        <v>1487109704</v>
      </c>
      <c r="F1023" s="721" t="s">
        <v>814</v>
      </c>
      <c r="G1023" s="1127">
        <v>-1090370215</v>
      </c>
      <c r="H1023" s="1128">
        <v>0</v>
      </c>
      <c r="I1023" s="1128">
        <v>-1090459728.8299999</v>
      </c>
      <c r="J1023" s="1128">
        <v>-89513.829999923706</v>
      </c>
      <c r="K1023" s="1128">
        <v>0</v>
      </c>
      <c r="L1023" s="1128">
        <v>0</v>
      </c>
      <c r="M1023" s="1128">
        <v>-89513.829999923706</v>
      </c>
      <c r="N1023" s="1129">
        <v>0</v>
      </c>
      <c r="O1023" s="1128">
        <v>-89513.829999923706</v>
      </c>
      <c r="P1023" s="1127">
        <v>-33120.117099971772</v>
      </c>
      <c r="Q1023" s="1127">
        <v>0</v>
      </c>
      <c r="R1023" s="1127">
        <v>0</v>
      </c>
      <c r="S1023" s="1127">
        <v>0</v>
      </c>
      <c r="T1023" s="1130">
        <v>0</v>
      </c>
      <c r="U1023" s="1130">
        <v>0</v>
      </c>
      <c r="V1023" s="1130">
        <v>0</v>
      </c>
      <c r="W1023" s="1127">
        <v>0</v>
      </c>
      <c r="X1023" s="1130">
        <v>-33120.117099971772</v>
      </c>
      <c r="Y1023" s="735">
        <v>0.37</v>
      </c>
      <c r="Z1023" s="1131">
        <v>0</v>
      </c>
      <c r="AA1023" s="1131">
        <v>-33120.117099971772</v>
      </c>
      <c r="AB1023" s="1131">
        <v>0</v>
      </c>
      <c r="AC1023" s="1131">
        <v>-16827.648099998234</v>
      </c>
      <c r="AD1023" s="1131">
        <v>0</v>
      </c>
      <c r="AE1023" s="1131">
        <v>-16292.468999973538</v>
      </c>
      <c r="AF1023" s="126"/>
      <c r="AG1023" s="126"/>
      <c r="AH1023" s="126"/>
      <c r="AI1023" s="126"/>
      <c r="AJ1023" s="126"/>
      <c r="AK1023" s="126"/>
      <c r="AL1023" s="126">
        <v>1023</v>
      </c>
    </row>
    <row r="1024" spans="1:38">
      <c r="A1024" s="721" t="s">
        <v>1891</v>
      </c>
      <c r="B1024" s="722">
        <v>14</v>
      </c>
      <c r="C1024" s="722">
        <v>1487</v>
      </c>
      <c r="D1024" s="722">
        <v>148710</v>
      </c>
      <c r="E1024" s="721">
        <v>1487109706</v>
      </c>
      <c r="F1024" s="721" t="s">
        <v>815</v>
      </c>
      <c r="G1024" s="1127">
        <v>-71892511408</v>
      </c>
      <c r="H1024" s="1128">
        <v>0</v>
      </c>
      <c r="I1024" s="1128">
        <v>-61974188096.089996</v>
      </c>
      <c r="J1024" s="1128">
        <v>9918323311.9100037</v>
      </c>
      <c r="K1024" s="1128">
        <v>0</v>
      </c>
      <c r="L1024" s="1128">
        <v>9918323311.9100037</v>
      </c>
      <c r="M1024" s="1128">
        <v>0</v>
      </c>
      <c r="N1024" s="1129">
        <v>0</v>
      </c>
      <c r="O1024" s="1128">
        <v>9918323311.9100037</v>
      </c>
      <c r="P1024" s="1127">
        <v>3669779625.4067011</v>
      </c>
      <c r="Q1024" s="1127">
        <v>0</v>
      </c>
      <c r="R1024" s="1127">
        <v>0</v>
      </c>
      <c r="S1024" s="1127">
        <v>0</v>
      </c>
      <c r="T1024" s="1130">
        <v>0</v>
      </c>
      <c r="U1024" s="1130">
        <v>0</v>
      </c>
      <c r="V1024" s="1130">
        <v>0</v>
      </c>
      <c r="W1024" s="1127">
        <v>0</v>
      </c>
      <c r="X1024" s="1130">
        <v>3669779625.4067011</v>
      </c>
      <c r="Y1024" s="735">
        <v>0.37</v>
      </c>
      <c r="Z1024" s="1131">
        <v>3669779625.4067011</v>
      </c>
      <c r="AA1024" s="1131">
        <v>0</v>
      </c>
      <c r="AB1024" s="1131">
        <v>3846228504.0766001</v>
      </c>
      <c r="AC1024" s="1131">
        <v>0</v>
      </c>
      <c r="AD1024" s="1131">
        <v>-176448878.66989899</v>
      </c>
      <c r="AE1024" s="1131">
        <v>0</v>
      </c>
      <c r="AF1024" s="126"/>
      <c r="AG1024" s="126"/>
      <c r="AH1024" s="126"/>
      <c r="AI1024" s="126"/>
      <c r="AJ1024" s="126"/>
      <c r="AK1024" s="126"/>
      <c r="AL1024" s="126">
        <v>1024</v>
      </c>
    </row>
    <row r="1025" spans="1:38">
      <c r="A1025" s="721" t="s">
        <v>1891</v>
      </c>
      <c r="B1025" s="722">
        <v>14</v>
      </c>
      <c r="C1025" s="722">
        <v>1487</v>
      </c>
      <c r="D1025" s="722">
        <v>148710</v>
      </c>
      <c r="E1025" s="721">
        <v>1487109707</v>
      </c>
      <c r="F1025" s="721" t="s">
        <v>816</v>
      </c>
      <c r="G1025" s="1127">
        <v>-6984080808</v>
      </c>
      <c r="H1025" s="1128">
        <v>0</v>
      </c>
      <c r="I1025" s="1128">
        <v>-5818572168.5</v>
      </c>
      <c r="J1025" s="1128">
        <v>1165508639.5</v>
      </c>
      <c r="K1025" s="1128">
        <v>0</v>
      </c>
      <c r="L1025" s="1128">
        <v>1165508639.5</v>
      </c>
      <c r="M1025" s="1128">
        <v>0</v>
      </c>
      <c r="N1025" s="1129">
        <v>0</v>
      </c>
      <c r="O1025" s="1128">
        <v>1165508639.5</v>
      </c>
      <c r="P1025" s="1127">
        <v>431238196.61500001</v>
      </c>
      <c r="Q1025" s="1127">
        <v>0</v>
      </c>
      <c r="R1025" s="1127">
        <v>0</v>
      </c>
      <c r="S1025" s="1127">
        <v>0</v>
      </c>
      <c r="T1025" s="1130">
        <v>0</v>
      </c>
      <c r="U1025" s="1130">
        <v>0</v>
      </c>
      <c r="V1025" s="1130">
        <v>0</v>
      </c>
      <c r="W1025" s="1127">
        <v>0</v>
      </c>
      <c r="X1025" s="1130">
        <v>431238196.61500001</v>
      </c>
      <c r="Y1025" s="735">
        <v>0.37</v>
      </c>
      <c r="Z1025" s="1131">
        <v>431238196.61500001</v>
      </c>
      <c r="AA1025" s="1131">
        <v>0</v>
      </c>
      <c r="AB1025" s="1131">
        <v>284095762.78299987</v>
      </c>
      <c r="AC1025" s="1131">
        <v>0</v>
      </c>
      <c r="AD1025" s="1131">
        <v>147142433.83200014</v>
      </c>
      <c r="AE1025" s="1131">
        <v>0</v>
      </c>
      <c r="AF1025" s="126"/>
      <c r="AG1025" s="126"/>
      <c r="AH1025" s="126"/>
      <c r="AI1025" s="126"/>
      <c r="AJ1025" s="126"/>
      <c r="AK1025" s="126"/>
      <c r="AL1025" s="126">
        <v>1025</v>
      </c>
    </row>
    <row r="1026" spans="1:38">
      <c r="A1026" s="721" t="s">
        <v>1891</v>
      </c>
      <c r="B1026" s="722">
        <v>14</v>
      </c>
      <c r="C1026" s="722">
        <v>1487</v>
      </c>
      <c r="D1026" s="722">
        <v>148710</v>
      </c>
      <c r="E1026" s="721">
        <v>1487109708</v>
      </c>
      <c r="F1026" s="721" t="s">
        <v>817</v>
      </c>
      <c r="G1026" s="1127">
        <v>-8554627690</v>
      </c>
      <c r="H1026" s="1128">
        <v>0</v>
      </c>
      <c r="I1026" s="1128">
        <v>-8025654670.9099998</v>
      </c>
      <c r="J1026" s="1128">
        <v>528973019.09000015</v>
      </c>
      <c r="K1026" s="1128">
        <v>0</v>
      </c>
      <c r="L1026" s="1128">
        <v>528973019.09000015</v>
      </c>
      <c r="M1026" s="1128">
        <v>0</v>
      </c>
      <c r="N1026" s="1129">
        <v>0</v>
      </c>
      <c r="O1026" s="1128">
        <v>528973019.09000015</v>
      </c>
      <c r="P1026" s="1127">
        <v>195720017.06330004</v>
      </c>
      <c r="Q1026" s="1127">
        <v>0</v>
      </c>
      <c r="R1026" s="1127">
        <v>0</v>
      </c>
      <c r="S1026" s="1127">
        <v>0</v>
      </c>
      <c r="T1026" s="1130">
        <v>0</v>
      </c>
      <c r="U1026" s="1130">
        <v>0</v>
      </c>
      <c r="V1026" s="1130">
        <v>0</v>
      </c>
      <c r="W1026" s="1127">
        <v>0</v>
      </c>
      <c r="X1026" s="1130">
        <v>195720017.06330004</v>
      </c>
      <c r="Y1026" s="735">
        <v>0.37</v>
      </c>
      <c r="Z1026" s="1131">
        <v>195720017.06330004</v>
      </c>
      <c r="AA1026" s="1131">
        <v>0</v>
      </c>
      <c r="AB1026" s="1131">
        <v>216768878.45049986</v>
      </c>
      <c r="AC1026" s="1131">
        <v>0</v>
      </c>
      <c r="AD1026" s="1131">
        <v>-21048861.387199819</v>
      </c>
      <c r="AE1026" s="1131">
        <v>0</v>
      </c>
      <c r="AF1026" s="126"/>
      <c r="AG1026" s="126"/>
      <c r="AH1026" s="126"/>
      <c r="AI1026" s="126"/>
      <c r="AJ1026" s="126"/>
      <c r="AK1026" s="126"/>
      <c r="AL1026" s="126">
        <v>1026</v>
      </c>
    </row>
    <row r="1027" spans="1:38">
      <c r="A1027" s="721" t="s">
        <v>1891</v>
      </c>
      <c r="B1027" s="722">
        <v>14</v>
      </c>
      <c r="C1027" s="722">
        <v>1487</v>
      </c>
      <c r="D1027" s="722">
        <v>148710</v>
      </c>
      <c r="E1027" s="721">
        <v>1487109709</v>
      </c>
      <c r="F1027" s="721" t="s">
        <v>818</v>
      </c>
      <c r="G1027" s="1127">
        <v>-5911421943</v>
      </c>
      <c r="H1027" s="1128">
        <v>0</v>
      </c>
      <c r="I1027" s="1128">
        <v>-5606684827.0699997</v>
      </c>
      <c r="J1027" s="1128">
        <v>304737115.93000031</v>
      </c>
      <c r="K1027" s="1128">
        <v>0</v>
      </c>
      <c r="L1027" s="1128">
        <v>304737115.93000031</v>
      </c>
      <c r="M1027" s="1128">
        <v>0</v>
      </c>
      <c r="N1027" s="1129">
        <v>0</v>
      </c>
      <c r="O1027" s="1128">
        <v>304737115.93000031</v>
      </c>
      <c r="P1027" s="1127">
        <v>112752732.89410011</v>
      </c>
      <c r="Q1027" s="1127">
        <v>0</v>
      </c>
      <c r="R1027" s="1127">
        <v>0</v>
      </c>
      <c r="S1027" s="1127">
        <v>0</v>
      </c>
      <c r="T1027" s="1130">
        <v>0</v>
      </c>
      <c r="U1027" s="1130">
        <v>0</v>
      </c>
      <c r="V1027" s="1130">
        <v>0</v>
      </c>
      <c r="W1027" s="1127">
        <v>0</v>
      </c>
      <c r="X1027" s="1130">
        <v>112752732.89410011</v>
      </c>
      <c r="Y1027" s="735">
        <v>0.37</v>
      </c>
      <c r="Z1027" s="1131">
        <v>112752732.89410011</v>
      </c>
      <c r="AA1027" s="1131">
        <v>0</v>
      </c>
      <c r="AB1027" s="1131">
        <v>108092744.17709997</v>
      </c>
      <c r="AC1027" s="1131">
        <v>0</v>
      </c>
      <c r="AD1027" s="1131">
        <v>4659988.7170001417</v>
      </c>
      <c r="AE1027" s="1131">
        <v>0</v>
      </c>
      <c r="AF1027" s="126"/>
      <c r="AG1027" s="126"/>
      <c r="AH1027" s="126"/>
      <c r="AI1027" s="126"/>
      <c r="AJ1027" s="126"/>
      <c r="AK1027" s="126"/>
      <c r="AL1027" s="126">
        <v>1027</v>
      </c>
    </row>
    <row r="1028" spans="1:38">
      <c r="A1028" s="721" t="s">
        <v>1891</v>
      </c>
      <c r="B1028" s="722">
        <v>14</v>
      </c>
      <c r="C1028" s="722">
        <v>1487</v>
      </c>
      <c r="D1028" s="722">
        <v>148710</v>
      </c>
      <c r="E1028" s="721">
        <v>1487109710</v>
      </c>
      <c r="F1028" s="721" t="s">
        <v>4127</v>
      </c>
      <c r="G1028" s="1127">
        <v>-77836937</v>
      </c>
      <c r="H1028" s="1128">
        <v>0</v>
      </c>
      <c r="I1028" s="1128">
        <v>-77836937.319999993</v>
      </c>
      <c r="J1028" s="1128">
        <v>-0.31999999284744263</v>
      </c>
      <c r="K1028" s="1128">
        <v>0</v>
      </c>
      <c r="L1028" s="1128">
        <v>0</v>
      </c>
      <c r="M1028" s="1128">
        <v>-0.31999999284744263</v>
      </c>
      <c r="N1028" s="1129">
        <v>0</v>
      </c>
      <c r="O1028" s="1128">
        <v>-0.31999999284744263</v>
      </c>
      <c r="P1028" s="1127">
        <v>-0.11839999735355378</v>
      </c>
      <c r="Q1028" s="1127">
        <v>0</v>
      </c>
      <c r="R1028" s="1127">
        <v>0</v>
      </c>
      <c r="S1028" s="1127">
        <v>0</v>
      </c>
      <c r="T1028" s="1130">
        <v>0</v>
      </c>
      <c r="U1028" s="1130">
        <v>0</v>
      </c>
      <c r="V1028" s="1130">
        <v>0</v>
      </c>
      <c r="W1028" s="1127">
        <v>0</v>
      </c>
      <c r="X1028" s="1130">
        <v>-0.11839999735355378</v>
      </c>
      <c r="Y1028" s="735">
        <v>0.37</v>
      </c>
      <c r="Z1028" s="1131">
        <v>0</v>
      </c>
      <c r="AA1028" s="1131">
        <v>-0.11839999735355378</v>
      </c>
      <c r="AB1028" s="1131">
        <v>0</v>
      </c>
      <c r="AC1028" s="1131">
        <v>-0.12950000000215367</v>
      </c>
      <c r="AD1028" s="1131">
        <v>0</v>
      </c>
      <c r="AE1028" s="1131">
        <v>1.1100002648599894E-2</v>
      </c>
      <c r="AF1028" s="126"/>
      <c r="AG1028" s="126"/>
      <c r="AH1028" s="126"/>
      <c r="AI1028" s="126"/>
      <c r="AJ1028" s="126"/>
      <c r="AK1028" s="126"/>
      <c r="AL1028" s="126">
        <v>1028</v>
      </c>
    </row>
    <row r="1029" spans="1:38">
      <c r="A1029" s="721" t="s">
        <v>1852</v>
      </c>
      <c r="B1029" s="722">
        <v>14</v>
      </c>
      <c r="C1029" s="722">
        <v>1488</v>
      </c>
      <c r="D1029" s="722">
        <v>148805</v>
      </c>
      <c r="E1029" s="721">
        <v>1488059001</v>
      </c>
      <c r="F1029" s="721" t="s">
        <v>819</v>
      </c>
      <c r="G1029" s="1127">
        <v>-3209202617</v>
      </c>
      <c r="H1029" s="1128">
        <v>0</v>
      </c>
      <c r="I1029" s="1128">
        <v>-3209202617.2800002</v>
      </c>
      <c r="J1029" s="1128">
        <v>-0.28000020980834961</v>
      </c>
      <c r="K1029" s="1128">
        <v>0</v>
      </c>
      <c r="L1029" s="1128">
        <v>0</v>
      </c>
      <c r="M1029" s="1128">
        <v>-0.28000020980834961</v>
      </c>
      <c r="N1029" s="1129">
        <v>0</v>
      </c>
      <c r="O1029" s="1128">
        <v>-0.28000020980834961</v>
      </c>
      <c r="P1029" s="1127">
        <v>-0.10360007762908935</v>
      </c>
      <c r="Q1029" s="1127">
        <v>0</v>
      </c>
      <c r="R1029" s="1127">
        <v>0</v>
      </c>
      <c r="S1029" s="1127">
        <v>0</v>
      </c>
      <c r="T1029" s="1130">
        <v>0</v>
      </c>
      <c r="U1029" s="1130">
        <v>0</v>
      </c>
      <c r="V1029" s="1130">
        <v>0</v>
      </c>
      <c r="W1029" s="1127">
        <v>0</v>
      </c>
      <c r="X1029" s="1130">
        <v>-0.10360007762908935</v>
      </c>
      <c r="Y1029" s="735">
        <v>0.37</v>
      </c>
      <c r="Z1029" s="1131">
        <v>0</v>
      </c>
      <c r="AA1029" s="1131">
        <v>-0.10360007762908935</v>
      </c>
      <c r="AB1029" s="1131">
        <v>0</v>
      </c>
      <c r="AC1029" s="1131">
        <v>-4.4399957656860348E-2</v>
      </c>
      <c r="AD1029" s="1131">
        <v>0</v>
      </c>
      <c r="AE1029" s="1131">
        <v>-5.9200119972229001E-2</v>
      </c>
      <c r="AF1029" s="126"/>
      <c r="AG1029" s="126"/>
      <c r="AH1029" s="126"/>
      <c r="AI1029" s="126"/>
      <c r="AJ1029" s="126"/>
      <c r="AK1029" s="126"/>
      <c r="AL1029" s="126">
        <v>1029</v>
      </c>
    </row>
    <row r="1030" spans="1:38">
      <c r="A1030" s="721" t="s">
        <v>1852</v>
      </c>
      <c r="B1030" s="722">
        <v>14</v>
      </c>
      <c r="C1030" s="722">
        <v>1488</v>
      </c>
      <c r="D1030" s="722">
        <v>148810</v>
      </c>
      <c r="E1030" s="721">
        <v>1488109001</v>
      </c>
      <c r="F1030" s="721" t="s">
        <v>3194</v>
      </c>
      <c r="G1030" s="1127">
        <v>-184109476</v>
      </c>
      <c r="H1030" s="1128">
        <v>0</v>
      </c>
      <c r="I1030" s="1128">
        <v>-184109476.46000001</v>
      </c>
      <c r="J1030" s="1128">
        <v>-0.46000000834465027</v>
      </c>
      <c r="K1030" s="1128">
        <v>0</v>
      </c>
      <c r="L1030" s="1128">
        <v>0</v>
      </c>
      <c r="M1030" s="1128">
        <v>-0.46000000834465027</v>
      </c>
      <c r="N1030" s="1129">
        <v>0</v>
      </c>
      <c r="O1030" s="1128">
        <v>-0.46000000834465027</v>
      </c>
      <c r="P1030" s="1127">
        <v>-0.17020000308752059</v>
      </c>
      <c r="Q1030" s="1127">
        <v>0</v>
      </c>
      <c r="R1030" s="1127">
        <v>0</v>
      </c>
      <c r="S1030" s="1127">
        <v>0</v>
      </c>
      <c r="T1030" s="1130">
        <v>0</v>
      </c>
      <c r="U1030" s="1130">
        <v>0</v>
      </c>
      <c r="V1030" s="1130">
        <v>0</v>
      </c>
      <c r="W1030" s="1127">
        <v>0</v>
      </c>
      <c r="X1030" s="1130">
        <v>-0.17020000308752059</v>
      </c>
      <c r="Y1030" s="735">
        <v>0.37</v>
      </c>
      <c r="Z1030" s="1131">
        <v>0</v>
      </c>
      <c r="AA1030" s="1131">
        <v>-0.17020000308752059</v>
      </c>
      <c r="AB1030" s="1131">
        <v>0</v>
      </c>
      <c r="AC1030" s="1131">
        <v>0</v>
      </c>
      <c r="AD1030" s="1131">
        <v>0</v>
      </c>
      <c r="AE1030" s="1131">
        <v>-0.17020000308752059</v>
      </c>
      <c r="AF1030" s="126"/>
      <c r="AG1030" s="126"/>
      <c r="AH1030" s="126"/>
      <c r="AI1030" s="126"/>
      <c r="AJ1030" s="126"/>
      <c r="AK1030" s="126"/>
      <c r="AL1030" s="126">
        <v>1030</v>
      </c>
    </row>
    <row r="1031" spans="1:38">
      <c r="A1031" s="721" t="s">
        <v>1852</v>
      </c>
      <c r="B1031" s="722">
        <v>14</v>
      </c>
      <c r="C1031" s="722">
        <v>1488</v>
      </c>
      <c r="D1031" s="722">
        <v>148815</v>
      </c>
      <c r="E1031" s="721">
        <v>1488159001</v>
      </c>
      <c r="F1031" s="721" t="s">
        <v>1923</v>
      </c>
      <c r="G1031" s="1127">
        <v>0</v>
      </c>
      <c r="H1031" s="1128">
        <v>0</v>
      </c>
      <c r="I1031" s="1128">
        <v>0</v>
      </c>
      <c r="J1031" s="1128">
        <v>0</v>
      </c>
      <c r="K1031" s="1128">
        <v>0</v>
      </c>
      <c r="L1031" s="1128">
        <v>0</v>
      </c>
      <c r="M1031" s="1128">
        <v>0</v>
      </c>
      <c r="N1031" s="1129">
        <v>0</v>
      </c>
      <c r="O1031" s="1128">
        <v>0</v>
      </c>
      <c r="P1031" s="1127">
        <v>0</v>
      </c>
      <c r="Q1031" s="1127">
        <v>0</v>
      </c>
      <c r="R1031" s="1127">
        <v>0</v>
      </c>
      <c r="S1031" s="1127">
        <v>0</v>
      </c>
      <c r="T1031" s="1130">
        <v>0</v>
      </c>
      <c r="U1031" s="1130">
        <v>0</v>
      </c>
      <c r="V1031" s="1130">
        <v>0</v>
      </c>
      <c r="W1031" s="1127">
        <v>0</v>
      </c>
      <c r="X1031" s="1130">
        <v>0</v>
      </c>
      <c r="Y1031" s="735">
        <v>0</v>
      </c>
      <c r="Z1031" s="1131">
        <v>0</v>
      </c>
      <c r="AA1031" s="1131">
        <v>0</v>
      </c>
      <c r="AB1031" s="1131">
        <v>0</v>
      </c>
      <c r="AC1031" s="1131">
        <v>0</v>
      </c>
      <c r="AD1031" s="1131">
        <v>0</v>
      </c>
      <c r="AE1031" s="1131">
        <v>0</v>
      </c>
      <c r="AF1031" s="126"/>
      <c r="AG1031" s="126"/>
      <c r="AH1031" s="126"/>
      <c r="AI1031" s="126"/>
      <c r="AJ1031" s="126"/>
      <c r="AK1031" s="126"/>
      <c r="AL1031" s="126">
        <v>1031</v>
      </c>
    </row>
    <row r="1032" spans="1:38">
      <c r="A1032" s="721" t="s">
        <v>1852</v>
      </c>
      <c r="B1032" s="722">
        <v>14</v>
      </c>
      <c r="C1032" s="722">
        <v>1488</v>
      </c>
      <c r="D1032" s="722">
        <v>148820</v>
      </c>
      <c r="E1032" s="721">
        <v>1488209001</v>
      </c>
      <c r="F1032" s="721" t="s">
        <v>3482</v>
      </c>
      <c r="G1032" s="1127">
        <v>0</v>
      </c>
      <c r="H1032" s="1128">
        <v>0</v>
      </c>
      <c r="I1032" s="1128">
        <v>0</v>
      </c>
      <c r="J1032" s="1128">
        <v>0</v>
      </c>
      <c r="K1032" s="1128">
        <v>0</v>
      </c>
      <c r="L1032" s="1128">
        <v>0</v>
      </c>
      <c r="M1032" s="1128">
        <v>0</v>
      </c>
      <c r="N1032" s="1129">
        <v>0</v>
      </c>
      <c r="O1032" s="1128">
        <v>0</v>
      </c>
      <c r="P1032" s="1127">
        <v>0</v>
      </c>
      <c r="Q1032" s="1127">
        <v>0</v>
      </c>
      <c r="R1032" s="1127">
        <v>0</v>
      </c>
      <c r="S1032" s="1127">
        <v>0</v>
      </c>
      <c r="T1032" s="1130">
        <v>0</v>
      </c>
      <c r="U1032" s="1130">
        <v>0</v>
      </c>
      <c r="V1032" s="1130">
        <v>0</v>
      </c>
      <c r="W1032" s="1127">
        <v>0</v>
      </c>
      <c r="X1032" s="1130">
        <v>0</v>
      </c>
      <c r="Y1032" s="735">
        <v>0</v>
      </c>
      <c r="Z1032" s="1131">
        <v>0</v>
      </c>
      <c r="AA1032" s="1131">
        <v>0</v>
      </c>
      <c r="AB1032" s="1131">
        <v>0.12950000055134298</v>
      </c>
      <c r="AC1032" s="1131">
        <v>0</v>
      </c>
      <c r="AD1032" s="1131">
        <v>-0.12950000055134298</v>
      </c>
      <c r="AE1032" s="1131">
        <v>0</v>
      </c>
      <c r="AF1032" s="126"/>
      <c r="AG1032" s="126"/>
      <c r="AH1032" s="126"/>
      <c r="AI1032" s="126"/>
      <c r="AJ1032" s="126"/>
      <c r="AK1032" s="126"/>
      <c r="AL1032" s="126">
        <v>1032</v>
      </c>
    </row>
    <row r="1033" spans="1:38">
      <c r="A1033" s="721" t="s">
        <v>1852</v>
      </c>
      <c r="B1033" s="722">
        <v>14</v>
      </c>
      <c r="C1033" s="722">
        <v>1488</v>
      </c>
      <c r="D1033" s="722">
        <v>148860</v>
      </c>
      <c r="E1033" s="721">
        <v>1488609001</v>
      </c>
      <c r="F1033" s="721" t="s">
        <v>820</v>
      </c>
      <c r="G1033" s="1127">
        <v>-4787304017</v>
      </c>
      <c r="H1033" s="1128">
        <v>0</v>
      </c>
      <c r="I1033" s="1128">
        <v>-4787304017.4899998</v>
      </c>
      <c r="J1033" s="1128">
        <v>-0.48999977111816406</v>
      </c>
      <c r="K1033" s="1128">
        <v>0</v>
      </c>
      <c r="L1033" s="1128">
        <v>0</v>
      </c>
      <c r="M1033" s="1128">
        <v>-0.48999977111816406</v>
      </c>
      <c r="N1033" s="1129">
        <v>0</v>
      </c>
      <c r="O1033" s="1128">
        <v>-0.48999977111816406</v>
      </c>
      <c r="P1033" s="1127">
        <v>-0.18129991531372069</v>
      </c>
      <c r="Q1033" s="1127">
        <v>0</v>
      </c>
      <c r="R1033" s="1127">
        <v>0</v>
      </c>
      <c r="S1033" s="1127">
        <v>0</v>
      </c>
      <c r="T1033" s="1130">
        <v>0</v>
      </c>
      <c r="U1033" s="1130">
        <v>0</v>
      </c>
      <c r="V1033" s="1130">
        <v>0</v>
      </c>
      <c r="W1033" s="1127">
        <v>0</v>
      </c>
      <c r="X1033" s="1130">
        <v>-0.18129991531372069</v>
      </c>
      <c r="Y1033" s="735">
        <v>0.37</v>
      </c>
      <c r="Z1033" s="1131">
        <v>0</v>
      </c>
      <c r="AA1033" s="1131">
        <v>-0.18129991531372069</v>
      </c>
      <c r="AB1033" s="1131">
        <v>0.11839988708496094</v>
      </c>
      <c r="AC1033" s="1131">
        <v>0</v>
      </c>
      <c r="AD1033" s="1131">
        <v>-0.11839988708496094</v>
      </c>
      <c r="AE1033" s="1131">
        <v>-0.18129991531372069</v>
      </c>
      <c r="AF1033" s="126"/>
      <c r="AG1033" s="126"/>
      <c r="AH1033" s="126"/>
      <c r="AI1033" s="126"/>
      <c r="AJ1033" s="126"/>
      <c r="AK1033" s="126"/>
      <c r="AL1033" s="126">
        <v>1033</v>
      </c>
    </row>
    <row r="1034" spans="1:38">
      <c r="A1034" s="721" t="s">
        <v>1852</v>
      </c>
      <c r="B1034" s="722">
        <v>14</v>
      </c>
      <c r="C1034" s="722">
        <v>1488</v>
      </c>
      <c r="D1034" s="722">
        <v>148865</v>
      </c>
      <c r="E1034" s="721">
        <v>1488659001</v>
      </c>
      <c r="F1034" s="721" t="s">
        <v>821</v>
      </c>
      <c r="G1034" s="1127">
        <v>-25898492</v>
      </c>
      <c r="H1034" s="1128">
        <v>0</v>
      </c>
      <c r="I1034" s="1128">
        <v>-25898491.670000002</v>
      </c>
      <c r="J1034" s="1128">
        <v>0.32999999821186066</v>
      </c>
      <c r="K1034" s="1128">
        <v>0</v>
      </c>
      <c r="L1034" s="1128">
        <v>0.32999999821186066</v>
      </c>
      <c r="M1034" s="1128">
        <v>0</v>
      </c>
      <c r="N1034" s="1129">
        <v>0</v>
      </c>
      <c r="O1034" s="1128">
        <v>0.32999999821186066</v>
      </c>
      <c r="P1034" s="1127">
        <v>0.12209999933838844</v>
      </c>
      <c r="Q1034" s="1127">
        <v>0</v>
      </c>
      <c r="R1034" s="1127">
        <v>0</v>
      </c>
      <c r="S1034" s="1127">
        <v>0</v>
      </c>
      <c r="T1034" s="1130">
        <v>0</v>
      </c>
      <c r="U1034" s="1130">
        <v>0</v>
      </c>
      <c r="V1034" s="1130">
        <v>0</v>
      </c>
      <c r="W1034" s="1127">
        <v>0</v>
      </c>
      <c r="X1034" s="1130">
        <v>0.12209999933838844</v>
      </c>
      <c r="Y1034" s="735">
        <v>0.37</v>
      </c>
      <c r="Z1034" s="1131">
        <v>0.12209999933838844</v>
      </c>
      <c r="AA1034" s="1131">
        <v>0</v>
      </c>
      <c r="AB1034" s="1131">
        <v>3.3299999944865703E-2</v>
      </c>
      <c r="AC1034" s="1131">
        <v>0</v>
      </c>
      <c r="AD1034" s="1131">
        <v>8.8799999393522733E-2</v>
      </c>
      <c r="AE1034" s="1131">
        <v>0</v>
      </c>
      <c r="AF1034" s="126"/>
      <c r="AG1034" s="126"/>
      <c r="AH1034" s="126"/>
      <c r="AI1034" s="126"/>
      <c r="AJ1034" s="126"/>
      <c r="AK1034" s="126"/>
      <c r="AL1034" s="126">
        <v>1034</v>
      </c>
    </row>
    <row r="1035" spans="1:38">
      <c r="A1035" s="721" t="s">
        <v>1852</v>
      </c>
      <c r="B1035" s="722">
        <v>14</v>
      </c>
      <c r="C1035" s="722">
        <v>1488</v>
      </c>
      <c r="D1035" s="722">
        <v>148870</v>
      </c>
      <c r="E1035" s="721">
        <v>1488709001</v>
      </c>
      <c r="F1035" s="721" t="s">
        <v>822</v>
      </c>
      <c r="G1035" s="1127">
        <v>-32028459</v>
      </c>
      <c r="H1035" s="1128">
        <v>0</v>
      </c>
      <c r="I1035" s="1128">
        <v>-32028459.190000001</v>
      </c>
      <c r="J1035" s="1128">
        <v>-0.19000000134110451</v>
      </c>
      <c r="K1035" s="1128">
        <v>0</v>
      </c>
      <c r="L1035" s="1128">
        <v>0</v>
      </c>
      <c r="M1035" s="1128">
        <v>-0.19000000134110451</v>
      </c>
      <c r="N1035" s="1129">
        <v>0</v>
      </c>
      <c r="O1035" s="1128">
        <v>-0.19000000134110451</v>
      </c>
      <c r="P1035" s="1127">
        <v>-7.0300000496208673E-2</v>
      </c>
      <c r="Q1035" s="1127">
        <v>0</v>
      </c>
      <c r="R1035" s="1127">
        <v>0</v>
      </c>
      <c r="S1035" s="1127">
        <v>0</v>
      </c>
      <c r="T1035" s="1130">
        <v>0</v>
      </c>
      <c r="U1035" s="1130">
        <v>0</v>
      </c>
      <c r="V1035" s="1130">
        <v>0</v>
      </c>
      <c r="W1035" s="1127">
        <v>0</v>
      </c>
      <c r="X1035" s="1130">
        <v>-7.0300000496208673E-2</v>
      </c>
      <c r="Y1035" s="735">
        <v>0.37000000000000005</v>
      </c>
      <c r="Z1035" s="1131">
        <v>0</v>
      </c>
      <c r="AA1035" s="1131">
        <v>-7.0300000496208673E-2</v>
      </c>
      <c r="AB1035" s="1131">
        <v>3.3299999944865703E-2</v>
      </c>
      <c r="AC1035" s="1131">
        <v>0</v>
      </c>
      <c r="AD1035" s="1131">
        <v>-3.3299999944865703E-2</v>
      </c>
      <c r="AE1035" s="1131">
        <v>-7.0300000496208673E-2</v>
      </c>
      <c r="AF1035" s="126"/>
      <c r="AG1035" s="126"/>
      <c r="AH1035" s="126"/>
      <c r="AI1035" s="126"/>
      <c r="AJ1035" s="126"/>
      <c r="AK1035" s="126"/>
      <c r="AL1035" s="126">
        <v>1035</v>
      </c>
    </row>
    <row r="1036" spans="1:38">
      <c r="A1036" s="721" t="s">
        <v>1852</v>
      </c>
      <c r="B1036" s="722">
        <v>14</v>
      </c>
      <c r="C1036" s="722">
        <v>1488</v>
      </c>
      <c r="D1036" s="722">
        <v>148875</v>
      </c>
      <c r="E1036" s="721">
        <v>1488759001</v>
      </c>
      <c r="F1036" s="721" t="s">
        <v>823</v>
      </c>
      <c r="G1036" s="1127">
        <v>-148562567</v>
      </c>
      <c r="H1036" s="1128">
        <v>0</v>
      </c>
      <c r="I1036" s="1128">
        <v>-148562566.59</v>
      </c>
      <c r="J1036" s="1128">
        <v>0.40999999642372131</v>
      </c>
      <c r="K1036" s="1128">
        <v>0</v>
      </c>
      <c r="L1036" s="1128">
        <v>0.40999999642372131</v>
      </c>
      <c r="M1036" s="1128">
        <v>0</v>
      </c>
      <c r="N1036" s="1129">
        <v>0</v>
      </c>
      <c r="O1036" s="1128">
        <v>0.40999999642372131</v>
      </c>
      <c r="P1036" s="1127">
        <v>0.15169999867677689</v>
      </c>
      <c r="Q1036" s="1127">
        <v>0</v>
      </c>
      <c r="R1036" s="1127">
        <v>0</v>
      </c>
      <c r="S1036" s="1127">
        <v>0</v>
      </c>
      <c r="T1036" s="1130">
        <v>0</v>
      </c>
      <c r="U1036" s="1130">
        <v>0</v>
      </c>
      <c r="V1036" s="1130">
        <v>0</v>
      </c>
      <c r="W1036" s="1127">
        <v>0</v>
      </c>
      <c r="X1036" s="1130">
        <v>0.15169999867677689</v>
      </c>
      <c r="Y1036" s="735">
        <v>0.37</v>
      </c>
      <c r="Z1036" s="1131">
        <v>0.15169999867677689</v>
      </c>
      <c r="AA1036" s="1131">
        <v>0</v>
      </c>
      <c r="AB1036" s="1131">
        <v>0</v>
      </c>
      <c r="AC1036" s="1131">
        <v>-2.2200000882148744E-2</v>
      </c>
      <c r="AD1036" s="1131">
        <v>0.15169999867677689</v>
      </c>
      <c r="AE1036" s="1131">
        <v>2.2200000882148744E-2</v>
      </c>
      <c r="AF1036" s="126"/>
      <c r="AG1036" s="126"/>
      <c r="AH1036" s="126"/>
      <c r="AI1036" s="126"/>
      <c r="AJ1036" s="126"/>
      <c r="AK1036" s="126"/>
      <c r="AL1036" s="126">
        <v>1036</v>
      </c>
    </row>
    <row r="1037" spans="1:38">
      <c r="A1037" s="721" t="s">
        <v>1852</v>
      </c>
      <c r="B1037" s="722">
        <v>14</v>
      </c>
      <c r="C1037" s="722">
        <v>1488</v>
      </c>
      <c r="D1037" s="722">
        <v>148880</v>
      </c>
      <c r="E1037" s="721">
        <v>1488809001</v>
      </c>
      <c r="F1037" s="721" t="s">
        <v>824</v>
      </c>
      <c r="G1037" s="1127">
        <v>-58797984</v>
      </c>
      <c r="H1037" s="1128">
        <v>0</v>
      </c>
      <c r="I1037" s="1128">
        <v>-58797984</v>
      </c>
      <c r="J1037" s="1128">
        <v>0</v>
      </c>
      <c r="K1037" s="1128">
        <v>0</v>
      </c>
      <c r="L1037" s="1128">
        <v>0</v>
      </c>
      <c r="M1037" s="1128">
        <v>0</v>
      </c>
      <c r="N1037" s="1129">
        <v>0</v>
      </c>
      <c r="O1037" s="1128">
        <v>0</v>
      </c>
      <c r="P1037" s="1127">
        <v>0</v>
      </c>
      <c r="Q1037" s="1127">
        <v>0</v>
      </c>
      <c r="R1037" s="1127">
        <v>0</v>
      </c>
      <c r="S1037" s="1127">
        <v>0</v>
      </c>
      <c r="T1037" s="1130">
        <v>0</v>
      </c>
      <c r="U1037" s="1130">
        <v>0</v>
      </c>
      <c r="V1037" s="1130">
        <v>0</v>
      </c>
      <c r="W1037" s="1127">
        <v>0</v>
      </c>
      <c r="X1037" s="1130">
        <v>0</v>
      </c>
      <c r="Y1037" s="735">
        <v>0</v>
      </c>
      <c r="Z1037" s="1131">
        <v>0</v>
      </c>
      <c r="AA1037" s="1131">
        <v>0</v>
      </c>
      <c r="AB1037" s="1131">
        <v>0</v>
      </c>
      <c r="AC1037" s="1131">
        <v>0</v>
      </c>
      <c r="AD1037" s="1131">
        <v>0</v>
      </c>
      <c r="AE1037" s="1131">
        <v>0</v>
      </c>
      <c r="AF1037" s="126"/>
      <c r="AG1037" s="126"/>
      <c r="AH1037" s="126"/>
      <c r="AI1037" s="126"/>
      <c r="AJ1037" s="126"/>
      <c r="AK1037" s="126"/>
      <c r="AL1037" s="126">
        <v>1037</v>
      </c>
    </row>
    <row r="1038" spans="1:38">
      <c r="A1038" s="721" t="s">
        <v>1852</v>
      </c>
      <c r="B1038" s="722">
        <v>14</v>
      </c>
      <c r="C1038" s="722">
        <v>1489</v>
      </c>
      <c r="D1038" s="722">
        <v>148905</v>
      </c>
      <c r="E1038" s="721">
        <v>1489059001</v>
      </c>
      <c r="F1038" s="721" t="s">
        <v>825</v>
      </c>
      <c r="G1038" s="1127">
        <v>-98171077975</v>
      </c>
      <c r="H1038" s="1128">
        <v>0</v>
      </c>
      <c r="I1038" s="1128">
        <v>-98171077975.300003</v>
      </c>
      <c r="J1038" s="1128">
        <v>-0.3000030517578125</v>
      </c>
      <c r="K1038" s="1128">
        <v>0</v>
      </c>
      <c r="L1038" s="1128">
        <v>0</v>
      </c>
      <c r="M1038" s="1128">
        <v>-0.3000030517578125</v>
      </c>
      <c r="N1038" s="1129">
        <v>0</v>
      </c>
      <c r="O1038" s="1128">
        <v>-0.3000030517578125</v>
      </c>
      <c r="P1038" s="1127">
        <v>-0.11100112915039062</v>
      </c>
      <c r="Q1038" s="1127">
        <v>0</v>
      </c>
      <c r="R1038" s="1127">
        <v>0</v>
      </c>
      <c r="S1038" s="1127">
        <v>0</v>
      </c>
      <c r="T1038" s="1130">
        <v>0</v>
      </c>
      <c r="U1038" s="1130">
        <v>0</v>
      </c>
      <c r="V1038" s="1130">
        <v>0</v>
      </c>
      <c r="W1038" s="1127">
        <v>0</v>
      </c>
      <c r="X1038" s="1130">
        <v>-0.11100112915039062</v>
      </c>
      <c r="Y1038" s="735">
        <v>0.37</v>
      </c>
      <c r="Z1038" s="1131">
        <v>0</v>
      </c>
      <c r="AA1038" s="1131">
        <v>-0.11100112915039062</v>
      </c>
      <c r="AB1038" s="1131">
        <v>0</v>
      </c>
      <c r="AC1038" s="1131">
        <v>-8.1400451660156248E-2</v>
      </c>
      <c r="AD1038" s="1131">
        <v>0</v>
      </c>
      <c r="AE1038" s="1131">
        <v>-2.9600677490234373E-2</v>
      </c>
      <c r="AF1038" s="126"/>
      <c r="AG1038" s="126"/>
      <c r="AH1038" s="126"/>
      <c r="AI1038" s="126"/>
      <c r="AJ1038" s="126"/>
      <c r="AK1038" s="126"/>
      <c r="AL1038" s="126">
        <v>1038</v>
      </c>
    </row>
    <row r="1039" spans="1:38">
      <c r="A1039" s="721" t="s">
        <v>1852</v>
      </c>
      <c r="B1039" s="722">
        <v>14</v>
      </c>
      <c r="C1039" s="722">
        <v>1489</v>
      </c>
      <c r="D1039" s="722">
        <v>148905</v>
      </c>
      <c r="E1039" s="721">
        <v>1489059002</v>
      </c>
      <c r="F1039" s="721" t="s">
        <v>826</v>
      </c>
      <c r="G1039" s="1127">
        <v>-11330920352</v>
      </c>
      <c r="H1039" s="1128">
        <v>0</v>
      </c>
      <c r="I1039" s="1128">
        <v>-11330920352.27</v>
      </c>
      <c r="J1039" s="1128">
        <v>-0.27000045776367188</v>
      </c>
      <c r="K1039" s="1128">
        <v>0</v>
      </c>
      <c r="L1039" s="1128">
        <v>0</v>
      </c>
      <c r="M1039" s="1128">
        <v>-0.27000045776367188</v>
      </c>
      <c r="N1039" s="1129">
        <v>0</v>
      </c>
      <c r="O1039" s="1128">
        <v>-0.27000045776367188</v>
      </c>
      <c r="P1039" s="1127">
        <v>-9.9900169372558592E-2</v>
      </c>
      <c r="Q1039" s="1127">
        <v>0</v>
      </c>
      <c r="R1039" s="1127">
        <v>0</v>
      </c>
      <c r="S1039" s="1127">
        <v>0</v>
      </c>
      <c r="T1039" s="1130">
        <v>0</v>
      </c>
      <c r="U1039" s="1130">
        <v>0</v>
      </c>
      <c r="V1039" s="1130">
        <v>0</v>
      </c>
      <c r="W1039" s="1127">
        <v>0</v>
      </c>
      <c r="X1039" s="1130">
        <v>-9.9900169372558592E-2</v>
      </c>
      <c r="Y1039" s="735">
        <v>0.37</v>
      </c>
      <c r="Z1039" s="1131">
        <v>0</v>
      </c>
      <c r="AA1039" s="1131">
        <v>-9.9900169372558592E-2</v>
      </c>
      <c r="AB1039" s="1131">
        <v>1.8499717712402344E-2</v>
      </c>
      <c r="AC1039" s="1131">
        <v>0</v>
      </c>
      <c r="AD1039" s="1131">
        <v>-1.8499717712402344E-2</v>
      </c>
      <c r="AE1039" s="1131">
        <v>-9.9900169372558592E-2</v>
      </c>
      <c r="AF1039" s="126"/>
      <c r="AG1039" s="126"/>
      <c r="AH1039" s="126"/>
      <c r="AI1039" s="126"/>
      <c r="AJ1039" s="126"/>
      <c r="AK1039" s="126"/>
      <c r="AL1039" s="126">
        <v>1039</v>
      </c>
    </row>
    <row r="1040" spans="1:38">
      <c r="A1040" s="721" t="s">
        <v>1852</v>
      </c>
      <c r="B1040" s="722">
        <v>14</v>
      </c>
      <c r="C1040" s="722">
        <v>1489</v>
      </c>
      <c r="D1040" s="722">
        <v>148915</v>
      </c>
      <c r="E1040" s="721">
        <v>1489159002</v>
      </c>
      <c r="F1040" s="721" t="s">
        <v>827</v>
      </c>
      <c r="G1040" s="1127">
        <v>-8130436364</v>
      </c>
      <c r="H1040" s="1128">
        <v>0</v>
      </c>
      <c r="I1040" s="1128">
        <v>-8130436363.6700001</v>
      </c>
      <c r="J1040" s="1128">
        <v>0.32999992370605469</v>
      </c>
      <c r="K1040" s="1128">
        <v>0</v>
      </c>
      <c r="L1040" s="1128">
        <v>0.32999992370605469</v>
      </c>
      <c r="M1040" s="1128">
        <v>0</v>
      </c>
      <c r="N1040" s="1129">
        <v>0</v>
      </c>
      <c r="O1040" s="1128">
        <v>0.32999992370605469</v>
      </c>
      <c r="P1040" s="1127">
        <v>0.12209997177124023</v>
      </c>
      <c r="Q1040" s="1127">
        <v>0</v>
      </c>
      <c r="R1040" s="1127">
        <v>0</v>
      </c>
      <c r="S1040" s="1127">
        <v>0</v>
      </c>
      <c r="T1040" s="1130">
        <v>0</v>
      </c>
      <c r="U1040" s="1130">
        <v>0</v>
      </c>
      <c r="V1040" s="1130">
        <v>0</v>
      </c>
      <c r="W1040" s="1127">
        <v>0</v>
      </c>
      <c r="X1040" s="1130">
        <v>0.12209997177124023</v>
      </c>
      <c r="Y1040" s="735">
        <v>0.37</v>
      </c>
      <c r="Z1040" s="1131">
        <v>0.12209997177124023</v>
      </c>
      <c r="AA1040" s="1131">
        <v>0</v>
      </c>
      <c r="AB1040" s="1131">
        <v>0</v>
      </c>
      <c r="AC1040" s="1131">
        <v>-0.10729998588562012</v>
      </c>
      <c r="AD1040" s="1131">
        <v>0.12209997177124023</v>
      </c>
      <c r="AE1040" s="1131">
        <v>0.10729998588562012</v>
      </c>
      <c r="AF1040" s="126"/>
      <c r="AG1040" s="126"/>
      <c r="AH1040" s="126"/>
      <c r="AI1040" s="126"/>
      <c r="AJ1040" s="126"/>
      <c r="AK1040" s="126"/>
      <c r="AL1040" s="126">
        <v>1040</v>
      </c>
    </row>
    <row r="1041" spans="1:38">
      <c r="A1041" s="721" t="s">
        <v>1852</v>
      </c>
      <c r="B1041" s="722">
        <v>14</v>
      </c>
      <c r="C1041" s="722">
        <v>1489</v>
      </c>
      <c r="D1041" s="722">
        <v>148915</v>
      </c>
      <c r="E1041" s="721">
        <v>1489159003</v>
      </c>
      <c r="F1041" s="721" t="s">
        <v>828</v>
      </c>
      <c r="G1041" s="1127">
        <v>-10625775759</v>
      </c>
      <c r="H1041" s="1128">
        <v>0</v>
      </c>
      <c r="I1041" s="1128">
        <v>-10625775759.450001</v>
      </c>
      <c r="J1041" s="1128">
        <v>-0.45000076293945313</v>
      </c>
      <c r="K1041" s="1128">
        <v>0</v>
      </c>
      <c r="L1041" s="1128">
        <v>0</v>
      </c>
      <c r="M1041" s="1128">
        <v>-0.45000076293945313</v>
      </c>
      <c r="N1041" s="1129">
        <v>0</v>
      </c>
      <c r="O1041" s="1128">
        <v>-0.45000076293945313</v>
      </c>
      <c r="P1041" s="1127">
        <v>-0.16650028228759767</v>
      </c>
      <c r="Q1041" s="1127">
        <v>0</v>
      </c>
      <c r="R1041" s="1127">
        <v>0</v>
      </c>
      <c r="S1041" s="1127">
        <v>0</v>
      </c>
      <c r="T1041" s="1130">
        <v>0</v>
      </c>
      <c r="U1041" s="1130">
        <v>0</v>
      </c>
      <c r="V1041" s="1130">
        <v>0</v>
      </c>
      <c r="W1041" s="1127">
        <v>0</v>
      </c>
      <c r="X1041" s="1130">
        <v>-0.16650028228759767</v>
      </c>
      <c r="Y1041" s="735">
        <v>0.37000000000000005</v>
      </c>
      <c r="Z1041" s="1131">
        <v>0</v>
      </c>
      <c r="AA1041" s="1131">
        <v>-0.16650028228759767</v>
      </c>
      <c r="AB1041" s="1131">
        <v>0.14059968948364257</v>
      </c>
      <c r="AC1041" s="1131">
        <v>0</v>
      </c>
      <c r="AD1041" s="1131">
        <v>-0.14059968948364257</v>
      </c>
      <c r="AE1041" s="1131">
        <v>-0.16650028228759767</v>
      </c>
      <c r="AF1041" s="126"/>
      <c r="AG1041" s="126"/>
      <c r="AH1041" s="126"/>
      <c r="AI1041" s="126"/>
      <c r="AJ1041" s="126"/>
      <c r="AK1041" s="126"/>
      <c r="AL1041" s="126">
        <v>1041</v>
      </c>
    </row>
    <row r="1042" spans="1:38">
      <c r="A1042" s="721" t="s">
        <v>1852</v>
      </c>
      <c r="B1042" s="722">
        <v>14</v>
      </c>
      <c r="C1042" s="722">
        <v>1489</v>
      </c>
      <c r="D1042" s="722">
        <v>148925</v>
      </c>
      <c r="E1042" s="721">
        <v>1489259002</v>
      </c>
      <c r="F1042" s="721" t="s">
        <v>829</v>
      </c>
      <c r="G1042" s="1127">
        <v>-84026928219</v>
      </c>
      <c r="H1042" s="1128">
        <v>0</v>
      </c>
      <c r="I1042" s="1128">
        <v>-84026928219.380005</v>
      </c>
      <c r="J1042" s="1128">
        <v>-0.3800048828125</v>
      </c>
      <c r="K1042" s="1128">
        <v>0</v>
      </c>
      <c r="L1042" s="1128">
        <v>0</v>
      </c>
      <c r="M1042" s="1128">
        <v>-0.3800048828125</v>
      </c>
      <c r="N1042" s="1129">
        <v>0</v>
      </c>
      <c r="O1042" s="1128">
        <v>-0.3800048828125</v>
      </c>
      <c r="P1042" s="1127">
        <v>-0.14060180664062499</v>
      </c>
      <c r="Q1042" s="1127">
        <v>0</v>
      </c>
      <c r="R1042" s="1127">
        <v>0</v>
      </c>
      <c r="S1042" s="1127">
        <v>0</v>
      </c>
      <c r="T1042" s="1130">
        <v>0</v>
      </c>
      <c r="U1042" s="1130">
        <v>0</v>
      </c>
      <c r="V1042" s="1130">
        <v>0</v>
      </c>
      <c r="W1042" s="1127">
        <v>0</v>
      </c>
      <c r="X1042" s="1130">
        <v>-0.14060180664062499</v>
      </c>
      <c r="Y1042" s="735">
        <v>0.37</v>
      </c>
      <c r="Z1042" s="1131">
        <v>0</v>
      </c>
      <c r="AA1042" s="1131">
        <v>-0.14060180664062499</v>
      </c>
      <c r="AB1042" s="1131">
        <v>0</v>
      </c>
      <c r="AC1042" s="1131">
        <v>-9.9901580810546869E-2</v>
      </c>
      <c r="AD1042" s="1131">
        <v>0</v>
      </c>
      <c r="AE1042" s="1131">
        <v>-4.0700225830078124E-2</v>
      </c>
      <c r="AF1042" s="126"/>
      <c r="AG1042" s="126"/>
      <c r="AH1042" s="126"/>
      <c r="AI1042" s="126"/>
      <c r="AJ1042" s="126"/>
      <c r="AK1042" s="126"/>
      <c r="AL1042" s="126">
        <v>1042</v>
      </c>
    </row>
    <row r="1043" spans="1:38">
      <c r="A1043" s="721" t="s">
        <v>1852</v>
      </c>
      <c r="B1043" s="722">
        <v>14</v>
      </c>
      <c r="C1043" s="722">
        <v>1489</v>
      </c>
      <c r="D1043" s="722">
        <v>148925</v>
      </c>
      <c r="E1043" s="721">
        <v>1489259003</v>
      </c>
      <c r="F1043" s="721" t="s">
        <v>830</v>
      </c>
      <c r="G1043" s="1127">
        <v>-7996548842</v>
      </c>
      <c r="H1043" s="1128">
        <v>0</v>
      </c>
      <c r="I1043" s="1128">
        <v>-7996548842.3800001</v>
      </c>
      <c r="J1043" s="1128">
        <v>-0.38000011444091797</v>
      </c>
      <c r="K1043" s="1128">
        <v>0</v>
      </c>
      <c r="L1043" s="1128">
        <v>0</v>
      </c>
      <c r="M1043" s="1128">
        <v>-0.38000011444091797</v>
      </c>
      <c r="N1043" s="1129">
        <v>0</v>
      </c>
      <c r="O1043" s="1128">
        <v>-0.38000011444091797</v>
      </c>
      <c r="P1043" s="1127">
        <v>-0.14060004234313964</v>
      </c>
      <c r="Q1043" s="1127">
        <v>0</v>
      </c>
      <c r="R1043" s="1127">
        <v>0</v>
      </c>
      <c r="S1043" s="1127">
        <v>0</v>
      </c>
      <c r="T1043" s="1130">
        <v>0</v>
      </c>
      <c r="U1043" s="1130">
        <v>0</v>
      </c>
      <c r="V1043" s="1130">
        <v>0</v>
      </c>
      <c r="W1043" s="1127">
        <v>0</v>
      </c>
      <c r="X1043" s="1130">
        <v>-0.14060004234313964</v>
      </c>
      <c r="Y1043" s="735">
        <v>0.37</v>
      </c>
      <c r="Z1043" s="1131">
        <v>0</v>
      </c>
      <c r="AA1043" s="1131">
        <v>-0.14060004234313964</v>
      </c>
      <c r="AB1043" s="1131">
        <v>1.4799985885620117E-2</v>
      </c>
      <c r="AC1043" s="1131">
        <v>0</v>
      </c>
      <c r="AD1043" s="1131">
        <v>-1.4799985885620117E-2</v>
      </c>
      <c r="AE1043" s="1131">
        <v>-0.14060004234313964</v>
      </c>
      <c r="AF1043" s="126"/>
      <c r="AG1043" s="126"/>
      <c r="AH1043" s="126"/>
      <c r="AI1043" s="126"/>
      <c r="AJ1043" s="126"/>
      <c r="AK1043" s="126"/>
      <c r="AL1043" s="126">
        <v>1043</v>
      </c>
    </row>
    <row r="1044" spans="1:38">
      <c r="A1044" s="721" t="s">
        <v>1852</v>
      </c>
      <c r="B1044" s="722">
        <v>14</v>
      </c>
      <c r="C1044" s="722">
        <v>1489</v>
      </c>
      <c r="D1044" s="722">
        <v>148935</v>
      </c>
      <c r="E1044" s="721">
        <v>1489359001</v>
      </c>
      <c r="F1044" s="721" t="s">
        <v>831</v>
      </c>
      <c r="G1044" s="1127">
        <v>-83364879376</v>
      </c>
      <c r="H1044" s="1128">
        <v>0</v>
      </c>
      <c r="I1044" s="1128">
        <v>-83364879375.820007</v>
      </c>
      <c r="J1044" s="1128">
        <v>0.17999267578125</v>
      </c>
      <c r="K1044" s="1128">
        <v>0</v>
      </c>
      <c r="L1044" s="1128">
        <v>0.17999267578125</v>
      </c>
      <c r="M1044" s="1128">
        <v>0</v>
      </c>
      <c r="N1044" s="1129">
        <v>0</v>
      </c>
      <c r="O1044" s="1128">
        <v>0.17999267578125</v>
      </c>
      <c r="P1044" s="1127">
        <v>6.6597290039062493E-2</v>
      </c>
      <c r="Q1044" s="1127">
        <v>0</v>
      </c>
      <c r="R1044" s="1127">
        <v>0</v>
      </c>
      <c r="S1044" s="1127">
        <v>0</v>
      </c>
      <c r="T1044" s="1130">
        <v>0</v>
      </c>
      <c r="U1044" s="1130">
        <v>0</v>
      </c>
      <c r="V1044" s="1130">
        <v>0</v>
      </c>
      <c r="W1044" s="1127">
        <v>0</v>
      </c>
      <c r="X1044" s="1130">
        <v>6.6597290039062493E-2</v>
      </c>
      <c r="Y1044" s="735">
        <v>0.36999999999999994</v>
      </c>
      <c r="Z1044" s="1131">
        <v>6.6597290039062493E-2</v>
      </c>
      <c r="AA1044" s="1131">
        <v>0</v>
      </c>
      <c r="AB1044" s="1131">
        <v>0</v>
      </c>
      <c r="AC1044" s="1131">
        <v>-0.10359954833984375</v>
      </c>
      <c r="AD1044" s="1131">
        <v>6.6597290039062493E-2</v>
      </c>
      <c r="AE1044" s="1131">
        <v>0.10359954833984375</v>
      </c>
      <c r="AF1044" s="126"/>
      <c r="AG1044" s="126"/>
      <c r="AH1044" s="126"/>
      <c r="AI1044" s="126"/>
      <c r="AJ1044" s="126"/>
      <c r="AK1044" s="126"/>
      <c r="AL1044" s="126">
        <v>1044</v>
      </c>
    </row>
    <row r="1045" spans="1:38">
      <c r="A1045" s="721" t="s">
        <v>1852</v>
      </c>
      <c r="B1045" s="722">
        <v>14</v>
      </c>
      <c r="C1045" s="722">
        <v>1489</v>
      </c>
      <c r="D1045" s="722">
        <v>148935</v>
      </c>
      <c r="E1045" s="721">
        <v>1489359002</v>
      </c>
      <c r="F1045" s="721" t="s">
        <v>832</v>
      </c>
      <c r="G1045" s="1127">
        <v>-3839711473</v>
      </c>
      <c r="H1045" s="1128">
        <v>0</v>
      </c>
      <c r="I1045" s="1128">
        <v>-3839711473.25</v>
      </c>
      <c r="J1045" s="1128">
        <v>-0.25</v>
      </c>
      <c r="K1045" s="1128">
        <v>0</v>
      </c>
      <c r="L1045" s="1128">
        <v>0</v>
      </c>
      <c r="M1045" s="1128">
        <v>-0.25</v>
      </c>
      <c r="N1045" s="1129">
        <v>0</v>
      </c>
      <c r="O1045" s="1128">
        <v>-0.25</v>
      </c>
      <c r="P1045" s="1127">
        <v>-9.2499999999999999E-2</v>
      </c>
      <c r="Q1045" s="1127">
        <v>0</v>
      </c>
      <c r="R1045" s="1127">
        <v>0</v>
      </c>
      <c r="S1045" s="1127">
        <v>0</v>
      </c>
      <c r="T1045" s="1130">
        <v>0</v>
      </c>
      <c r="U1045" s="1130">
        <v>0</v>
      </c>
      <c r="V1045" s="1130">
        <v>0</v>
      </c>
      <c r="W1045" s="1127">
        <v>0</v>
      </c>
      <c r="X1045" s="1130">
        <v>-9.2499999999999999E-2</v>
      </c>
      <c r="Y1045" s="735">
        <v>0.37</v>
      </c>
      <c r="Z1045" s="1131">
        <v>0</v>
      </c>
      <c r="AA1045" s="1131">
        <v>-9.2499999999999999E-2</v>
      </c>
      <c r="AB1045" s="1131">
        <v>0</v>
      </c>
      <c r="AC1045" s="1131">
        <v>-0.16280002117156983</v>
      </c>
      <c r="AD1045" s="1131">
        <v>0</v>
      </c>
      <c r="AE1045" s="1131">
        <v>7.0300021171569832E-2</v>
      </c>
      <c r="AF1045" s="126"/>
      <c r="AG1045" s="126"/>
      <c r="AH1045" s="126"/>
      <c r="AI1045" s="126"/>
      <c r="AJ1045" s="126"/>
      <c r="AK1045" s="126"/>
      <c r="AL1045" s="126">
        <v>1045</v>
      </c>
    </row>
    <row r="1046" spans="1:38">
      <c r="A1046" s="721" t="s">
        <v>1852</v>
      </c>
      <c r="B1046" s="722">
        <v>14</v>
      </c>
      <c r="C1046" s="722">
        <v>1489</v>
      </c>
      <c r="D1046" s="722">
        <v>148945</v>
      </c>
      <c r="E1046" s="721">
        <v>1489459001</v>
      </c>
      <c r="F1046" s="721" t="s">
        <v>833</v>
      </c>
      <c r="G1046" s="1127">
        <v>-196303120349</v>
      </c>
      <c r="H1046" s="1128">
        <v>0</v>
      </c>
      <c r="I1046" s="1128">
        <v>-196303120348.60999</v>
      </c>
      <c r="J1046" s="1128">
        <v>0.3900146484375</v>
      </c>
      <c r="K1046" s="1128">
        <v>0</v>
      </c>
      <c r="L1046" s="1128">
        <v>0.3900146484375</v>
      </c>
      <c r="M1046" s="1128">
        <v>0</v>
      </c>
      <c r="N1046" s="1129">
        <v>0</v>
      </c>
      <c r="O1046" s="1128">
        <v>0.3900146484375</v>
      </c>
      <c r="P1046" s="1127">
        <v>0.14430541992187501</v>
      </c>
      <c r="Q1046" s="1127">
        <v>0</v>
      </c>
      <c r="R1046" s="1127">
        <v>0</v>
      </c>
      <c r="S1046" s="1127">
        <v>0</v>
      </c>
      <c r="T1046" s="1130">
        <v>0</v>
      </c>
      <c r="U1046" s="1130">
        <v>0</v>
      </c>
      <c r="V1046" s="1130">
        <v>0</v>
      </c>
      <c r="W1046" s="1127">
        <v>0</v>
      </c>
      <c r="X1046" s="1130">
        <v>0.14430541992187501</v>
      </c>
      <c r="Y1046" s="735">
        <v>0.37000000000000005</v>
      </c>
      <c r="Z1046" s="1131">
        <v>0.14430541992187501</v>
      </c>
      <c r="AA1046" s="1131">
        <v>0</v>
      </c>
      <c r="AB1046" s="1131">
        <v>9.6203613281250003E-2</v>
      </c>
      <c r="AC1046" s="1131">
        <v>0</v>
      </c>
      <c r="AD1046" s="1131">
        <v>4.8101806640625008E-2</v>
      </c>
      <c r="AE1046" s="1131">
        <v>0</v>
      </c>
      <c r="AF1046" s="126"/>
      <c r="AG1046" s="126"/>
      <c r="AH1046" s="126"/>
      <c r="AI1046" s="126"/>
      <c r="AJ1046" s="126"/>
      <c r="AK1046" s="126"/>
      <c r="AL1046" s="126">
        <v>1046</v>
      </c>
    </row>
    <row r="1047" spans="1:38">
      <c r="A1047" s="721" t="s">
        <v>1852</v>
      </c>
      <c r="B1047" s="722">
        <v>14</v>
      </c>
      <c r="C1047" s="722">
        <v>1489</v>
      </c>
      <c r="D1047" s="722">
        <v>148945</v>
      </c>
      <c r="E1047" s="721">
        <v>1489459002</v>
      </c>
      <c r="F1047" s="721" t="s">
        <v>834</v>
      </c>
      <c r="G1047" s="1127">
        <v>-9969270130</v>
      </c>
      <c r="H1047" s="1128">
        <v>0</v>
      </c>
      <c r="I1047" s="1128">
        <v>-9969270129.9300003</v>
      </c>
      <c r="J1047" s="1128">
        <v>6.999969482421875E-2</v>
      </c>
      <c r="K1047" s="1128">
        <v>0</v>
      </c>
      <c r="L1047" s="1128">
        <v>6.999969482421875E-2</v>
      </c>
      <c r="M1047" s="1128">
        <v>0</v>
      </c>
      <c r="N1047" s="1129">
        <v>0</v>
      </c>
      <c r="O1047" s="1128">
        <v>6.999969482421875E-2</v>
      </c>
      <c r="P1047" s="1127">
        <v>2.5899887084960938E-2</v>
      </c>
      <c r="Q1047" s="1127">
        <v>0</v>
      </c>
      <c r="R1047" s="1127">
        <v>0</v>
      </c>
      <c r="S1047" s="1127">
        <v>0</v>
      </c>
      <c r="T1047" s="1130">
        <v>0</v>
      </c>
      <c r="U1047" s="1130">
        <v>0</v>
      </c>
      <c r="V1047" s="1130">
        <v>0</v>
      </c>
      <c r="W1047" s="1127">
        <v>0</v>
      </c>
      <c r="X1047" s="1130">
        <v>2.5899887084960938E-2</v>
      </c>
      <c r="Y1047" s="735">
        <v>0.37</v>
      </c>
      <c r="Z1047" s="1131">
        <v>2.5899887084960938E-2</v>
      </c>
      <c r="AA1047" s="1131">
        <v>0</v>
      </c>
      <c r="AB1047" s="1131">
        <v>5.1799774169921875E-2</v>
      </c>
      <c r="AC1047" s="1131">
        <v>0</v>
      </c>
      <c r="AD1047" s="1131">
        <v>-2.5899887084960938E-2</v>
      </c>
      <c r="AE1047" s="1131">
        <v>0</v>
      </c>
      <c r="AF1047" s="126"/>
      <c r="AG1047" s="126"/>
      <c r="AH1047" s="126"/>
      <c r="AI1047" s="126"/>
      <c r="AJ1047" s="126"/>
      <c r="AK1047" s="126"/>
      <c r="AL1047" s="126">
        <v>1047</v>
      </c>
    </row>
    <row r="1048" spans="1:38">
      <c r="A1048" s="721" t="s">
        <v>1852</v>
      </c>
      <c r="B1048" s="722">
        <v>14</v>
      </c>
      <c r="C1048" s="722">
        <v>1491</v>
      </c>
      <c r="D1048" s="722">
        <v>149105</v>
      </c>
      <c r="E1048" s="721">
        <v>1491059001</v>
      </c>
      <c r="F1048" s="721" t="s">
        <v>835</v>
      </c>
      <c r="G1048" s="1127">
        <v>-24315793805</v>
      </c>
      <c r="H1048" s="1128">
        <v>0</v>
      </c>
      <c r="I1048" s="1128">
        <v>-24315793805.299999</v>
      </c>
      <c r="J1048" s="1128">
        <v>-0.29999923706054688</v>
      </c>
      <c r="K1048" s="1128">
        <v>0</v>
      </c>
      <c r="L1048" s="1128">
        <v>0</v>
      </c>
      <c r="M1048" s="1128">
        <v>-0.29999923706054688</v>
      </c>
      <c r="N1048" s="1129">
        <v>0</v>
      </c>
      <c r="O1048" s="1128">
        <v>-0.29999923706054688</v>
      </c>
      <c r="P1048" s="1127">
        <v>-0.11099971771240234</v>
      </c>
      <c r="Q1048" s="1127">
        <v>0</v>
      </c>
      <c r="R1048" s="1127">
        <v>0</v>
      </c>
      <c r="S1048" s="1127">
        <v>0</v>
      </c>
      <c r="T1048" s="1130">
        <v>0</v>
      </c>
      <c r="U1048" s="1130">
        <v>0</v>
      </c>
      <c r="V1048" s="1130">
        <v>0</v>
      </c>
      <c r="W1048" s="1127">
        <v>0</v>
      </c>
      <c r="X1048" s="1130">
        <v>-0.11099971771240234</v>
      </c>
      <c r="Y1048" s="735">
        <v>0.37</v>
      </c>
      <c r="Z1048" s="1131">
        <v>0</v>
      </c>
      <c r="AA1048" s="1131">
        <v>-0.11099971771240234</v>
      </c>
      <c r="AB1048" s="1131">
        <v>0</v>
      </c>
      <c r="AC1048" s="1131">
        <v>-0.17019966125488281</v>
      </c>
      <c r="AD1048" s="1131">
        <v>0</v>
      </c>
      <c r="AE1048" s="1131">
        <v>5.9199943542480468E-2</v>
      </c>
      <c r="AF1048" s="126"/>
      <c r="AG1048" s="126"/>
      <c r="AH1048" s="126"/>
      <c r="AI1048" s="126"/>
      <c r="AJ1048" s="126"/>
      <c r="AK1048" s="126"/>
      <c r="AL1048" s="126">
        <v>1048</v>
      </c>
    </row>
    <row r="1049" spans="1:38">
      <c r="A1049" s="721" t="s">
        <v>4913</v>
      </c>
      <c r="B1049" s="722">
        <v>14</v>
      </c>
      <c r="C1049" s="722">
        <v>1491</v>
      </c>
      <c r="D1049" s="722">
        <v>149105</v>
      </c>
      <c r="E1049" s="721">
        <v>1491059002</v>
      </c>
      <c r="F1049" s="721" t="s">
        <v>836</v>
      </c>
      <c r="G1049" s="1127">
        <v>-286929278070</v>
      </c>
      <c r="H1049" s="1128">
        <v>0</v>
      </c>
      <c r="I1049" s="1128">
        <v>-270306463676.77014</v>
      </c>
      <c r="J1049" s="1128">
        <v>16622814393.230011</v>
      </c>
      <c r="K1049" s="1128">
        <v>0</v>
      </c>
      <c r="L1049" s="1128">
        <v>16622814393.230011</v>
      </c>
      <c r="M1049" s="1128">
        <v>0</v>
      </c>
      <c r="N1049" s="1129">
        <v>0</v>
      </c>
      <c r="O1049" s="1128">
        <v>16622814393.230011</v>
      </c>
      <c r="P1049" s="1127">
        <v>6150441325.4951038</v>
      </c>
      <c r="Q1049" s="1127">
        <v>0</v>
      </c>
      <c r="R1049" s="1127">
        <v>0</v>
      </c>
      <c r="S1049" s="1127">
        <v>0</v>
      </c>
      <c r="T1049" s="1130">
        <v>0</v>
      </c>
      <c r="U1049" s="1130">
        <v>0</v>
      </c>
      <c r="V1049" s="1130">
        <v>0</v>
      </c>
      <c r="W1049" s="1127">
        <v>0</v>
      </c>
      <c r="X1049" s="1130">
        <v>6150441325.4951038</v>
      </c>
      <c r="Y1049" s="735">
        <v>0.37</v>
      </c>
      <c r="Z1049" s="1131">
        <v>6150441325.4951038</v>
      </c>
      <c r="AA1049" s="1131">
        <v>0</v>
      </c>
      <c r="AB1049" s="1131">
        <v>6150441325.4359026</v>
      </c>
      <c r="AC1049" s="1131">
        <v>0</v>
      </c>
      <c r="AD1049" s="1131">
        <v>5.9201240539550781E-2</v>
      </c>
      <c r="AE1049" s="1131">
        <v>0</v>
      </c>
      <c r="AF1049" s="126"/>
      <c r="AG1049" s="126"/>
      <c r="AH1049" s="126"/>
      <c r="AI1049" s="126"/>
      <c r="AJ1049" s="126"/>
      <c r="AK1049" s="126"/>
      <c r="AL1049" s="126">
        <v>1049</v>
      </c>
    </row>
    <row r="1050" spans="1:38">
      <c r="A1050" s="721" t="s">
        <v>1891</v>
      </c>
      <c r="B1050" s="722">
        <v>14</v>
      </c>
      <c r="C1050" s="722">
        <v>1491</v>
      </c>
      <c r="D1050" s="722">
        <v>149105</v>
      </c>
      <c r="E1050" s="721">
        <v>1491059003</v>
      </c>
      <c r="F1050" s="721" t="s">
        <v>837</v>
      </c>
      <c r="G1050" s="1127">
        <v>-685767706</v>
      </c>
      <c r="H1050" s="1128">
        <v>0</v>
      </c>
      <c r="I1050" s="1128">
        <v>-685767705.66999996</v>
      </c>
      <c r="J1050" s="1128">
        <v>0.33000004291534424</v>
      </c>
      <c r="K1050" s="1128">
        <v>0</v>
      </c>
      <c r="L1050" s="1128">
        <v>0.33000004291534424</v>
      </c>
      <c r="M1050" s="1128">
        <v>0</v>
      </c>
      <c r="N1050" s="1129">
        <v>0</v>
      </c>
      <c r="O1050" s="1128">
        <v>0.33000004291534424</v>
      </c>
      <c r="P1050" s="1127">
        <v>0.12210001587867737</v>
      </c>
      <c r="Q1050" s="1127">
        <v>0</v>
      </c>
      <c r="R1050" s="1127">
        <v>0</v>
      </c>
      <c r="S1050" s="1127">
        <v>0</v>
      </c>
      <c r="T1050" s="1130">
        <v>0</v>
      </c>
      <c r="U1050" s="1130">
        <v>0</v>
      </c>
      <c r="V1050" s="1130">
        <v>0</v>
      </c>
      <c r="W1050" s="1127">
        <v>0</v>
      </c>
      <c r="X1050" s="1130">
        <v>0.12210001587867737</v>
      </c>
      <c r="Y1050" s="735">
        <v>0.37</v>
      </c>
      <c r="Z1050" s="1131">
        <v>0.12210001587867737</v>
      </c>
      <c r="AA1050" s="1131">
        <v>0</v>
      </c>
      <c r="AB1050" s="1131">
        <v>7.7700014114379878E-2</v>
      </c>
      <c r="AC1050" s="1131">
        <v>0</v>
      </c>
      <c r="AD1050" s="1131">
        <v>4.4400001764297495E-2</v>
      </c>
      <c r="AE1050" s="1131">
        <v>0</v>
      </c>
      <c r="AF1050" s="126"/>
      <c r="AG1050" s="126"/>
      <c r="AH1050" s="126"/>
      <c r="AI1050" s="126"/>
      <c r="AJ1050" s="126"/>
      <c r="AK1050" s="126"/>
      <c r="AL1050" s="126">
        <v>1050</v>
      </c>
    </row>
    <row r="1051" spans="1:38">
      <c r="A1051" s="721" t="s">
        <v>1891</v>
      </c>
      <c r="B1051" s="722">
        <v>14</v>
      </c>
      <c r="C1051" s="722">
        <v>1491</v>
      </c>
      <c r="D1051" s="722">
        <v>149105</v>
      </c>
      <c r="E1051" s="721">
        <v>1491059701</v>
      </c>
      <c r="F1051" s="721" t="s">
        <v>838</v>
      </c>
      <c r="G1051" s="1127">
        <v>-2883615</v>
      </c>
      <c r="H1051" s="1128">
        <v>0</v>
      </c>
      <c r="I1051" s="1128">
        <v>-2883614.99</v>
      </c>
      <c r="J1051" s="1128">
        <v>9.9999997764825821E-3</v>
      </c>
      <c r="K1051" s="1128">
        <v>0</v>
      </c>
      <c r="L1051" s="1128">
        <v>9.9999997764825821E-3</v>
      </c>
      <c r="M1051" s="1128">
        <v>0</v>
      </c>
      <c r="N1051" s="1129">
        <v>0</v>
      </c>
      <c r="O1051" s="1128">
        <v>9.9999997764825821E-3</v>
      </c>
      <c r="P1051" s="1127">
        <v>3.6999999172985555E-3</v>
      </c>
      <c r="Q1051" s="1127">
        <v>0</v>
      </c>
      <c r="R1051" s="1127">
        <v>0</v>
      </c>
      <c r="S1051" s="1127">
        <v>0</v>
      </c>
      <c r="T1051" s="1130">
        <v>0</v>
      </c>
      <c r="U1051" s="1130">
        <v>0</v>
      </c>
      <c r="V1051" s="1130">
        <v>0</v>
      </c>
      <c r="W1051" s="1127">
        <v>0</v>
      </c>
      <c r="X1051" s="1130">
        <v>3.6999999172985555E-3</v>
      </c>
      <c r="Y1051" s="735">
        <v>0.37</v>
      </c>
      <c r="Z1051" s="1131">
        <v>3.6999999172985555E-3</v>
      </c>
      <c r="AA1051" s="1131">
        <v>0</v>
      </c>
      <c r="AB1051" s="1131">
        <v>0</v>
      </c>
      <c r="AC1051" s="1131">
        <v>-0.15539999997243284</v>
      </c>
      <c r="AD1051" s="1131">
        <v>3.6999999172985555E-3</v>
      </c>
      <c r="AE1051" s="1131">
        <v>0.15539999997243284</v>
      </c>
      <c r="AF1051" s="126"/>
      <c r="AG1051" s="126"/>
      <c r="AH1051" s="126"/>
      <c r="AI1051" s="126"/>
      <c r="AJ1051" s="126"/>
      <c r="AK1051" s="126"/>
      <c r="AL1051" s="126">
        <v>1051</v>
      </c>
    </row>
    <row r="1052" spans="1:38">
      <c r="A1052" s="721" t="s">
        <v>1852</v>
      </c>
      <c r="B1052" s="722">
        <v>14</v>
      </c>
      <c r="C1052" s="722">
        <v>1491</v>
      </c>
      <c r="D1052" s="722">
        <v>149110</v>
      </c>
      <c r="E1052" s="721">
        <v>1491109001</v>
      </c>
      <c r="F1052" s="721" t="s">
        <v>839</v>
      </c>
      <c r="G1052" s="1127">
        <v>-2355784526</v>
      </c>
      <c r="H1052" s="1128">
        <v>0</v>
      </c>
      <c r="I1052" s="1128">
        <v>-2355784526.1399999</v>
      </c>
      <c r="J1052" s="1128">
        <v>-0.1399998664855957</v>
      </c>
      <c r="K1052" s="1128">
        <v>0</v>
      </c>
      <c r="L1052" s="1128">
        <v>0</v>
      </c>
      <c r="M1052" s="1128">
        <v>-0.1399998664855957</v>
      </c>
      <c r="N1052" s="1129">
        <v>0</v>
      </c>
      <c r="O1052" s="1128">
        <v>-0.1399998664855957</v>
      </c>
      <c r="P1052" s="1127">
        <v>-5.1799950599670408E-2</v>
      </c>
      <c r="Q1052" s="1127">
        <v>0</v>
      </c>
      <c r="R1052" s="1127">
        <v>0</v>
      </c>
      <c r="S1052" s="1127">
        <v>0</v>
      </c>
      <c r="T1052" s="1130">
        <v>0</v>
      </c>
      <c r="U1052" s="1130">
        <v>0</v>
      </c>
      <c r="V1052" s="1130">
        <v>0</v>
      </c>
      <c r="W1052" s="1127">
        <v>0</v>
      </c>
      <c r="X1052" s="1130">
        <v>-5.1799950599670408E-2</v>
      </c>
      <c r="Y1052" s="735">
        <v>0.37</v>
      </c>
      <c r="Z1052" s="1131">
        <v>0</v>
      </c>
      <c r="AA1052" s="1131">
        <v>-5.1799950599670408E-2</v>
      </c>
      <c r="AB1052" s="1131">
        <v>0</v>
      </c>
      <c r="AC1052" s="1131">
        <v>-0.13320004940032959</v>
      </c>
      <c r="AD1052" s="1131">
        <v>0</v>
      </c>
      <c r="AE1052" s="1131">
        <v>8.1400098800659182E-2</v>
      </c>
      <c r="AF1052" s="126"/>
      <c r="AG1052" s="126"/>
      <c r="AH1052" s="126"/>
      <c r="AI1052" s="126"/>
      <c r="AJ1052" s="126"/>
      <c r="AK1052" s="126"/>
      <c r="AL1052" s="126">
        <v>1052</v>
      </c>
    </row>
    <row r="1053" spans="1:38">
      <c r="A1053" s="721" t="s">
        <v>1852</v>
      </c>
      <c r="B1053" s="722">
        <v>14</v>
      </c>
      <c r="C1053" s="722">
        <v>1491</v>
      </c>
      <c r="D1053" s="722">
        <v>149110</v>
      </c>
      <c r="E1053" s="721">
        <v>1491109002</v>
      </c>
      <c r="F1053" s="721" t="s">
        <v>840</v>
      </c>
      <c r="G1053" s="1127">
        <v>-26505191617</v>
      </c>
      <c r="H1053" s="1128">
        <v>0</v>
      </c>
      <c r="I1053" s="1128">
        <v>-26505191617.049999</v>
      </c>
      <c r="J1053" s="1128">
        <v>-4.9999237060546875E-2</v>
      </c>
      <c r="K1053" s="1128">
        <v>0</v>
      </c>
      <c r="L1053" s="1128">
        <v>0</v>
      </c>
      <c r="M1053" s="1128">
        <v>-4.9999237060546875E-2</v>
      </c>
      <c r="N1053" s="1129">
        <v>0</v>
      </c>
      <c r="O1053" s="1128">
        <v>-4.9999237060546875E-2</v>
      </c>
      <c r="P1053" s="1127">
        <v>-1.8499717712402344E-2</v>
      </c>
      <c r="Q1053" s="1127">
        <v>0</v>
      </c>
      <c r="R1053" s="1127">
        <v>0</v>
      </c>
      <c r="S1053" s="1127">
        <v>0</v>
      </c>
      <c r="T1053" s="1130">
        <v>0</v>
      </c>
      <c r="U1053" s="1130">
        <v>0</v>
      </c>
      <c r="V1053" s="1130">
        <v>0</v>
      </c>
      <c r="W1053" s="1127">
        <v>0</v>
      </c>
      <c r="X1053" s="1130">
        <v>-1.8499717712402344E-2</v>
      </c>
      <c r="Y1053" s="735">
        <v>0.37</v>
      </c>
      <c r="Z1053" s="1131">
        <v>0</v>
      </c>
      <c r="AA1053" s="1131">
        <v>-1.8499717712402344E-2</v>
      </c>
      <c r="AB1053" s="1131">
        <v>0</v>
      </c>
      <c r="AC1053" s="1131">
        <v>-9.6199378967285157E-2</v>
      </c>
      <c r="AD1053" s="1131">
        <v>0</v>
      </c>
      <c r="AE1053" s="1131">
        <v>7.7699661254882813E-2</v>
      </c>
      <c r="AF1053" s="126"/>
      <c r="AG1053" s="126"/>
      <c r="AH1053" s="126"/>
      <c r="AI1053" s="126"/>
      <c r="AJ1053" s="126"/>
      <c r="AK1053" s="126"/>
      <c r="AL1053" s="126">
        <v>1053</v>
      </c>
    </row>
    <row r="1054" spans="1:38">
      <c r="A1054" s="721" t="s">
        <v>1891</v>
      </c>
      <c r="B1054" s="722">
        <v>14</v>
      </c>
      <c r="C1054" s="722">
        <v>1491</v>
      </c>
      <c r="D1054" s="722">
        <v>149110</v>
      </c>
      <c r="E1054" s="721">
        <v>1491109003</v>
      </c>
      <c r="F1054" s="721" t="s">
        <v>841</v>
      </c>
      <c r="G1054" s="1127">
        <v>-73159052</v>
      </c>
      <c r="H1054" s="1128">
        <v>0</v>
      </c>
      <c r="I1054" s="1128">
        <v>-73159051.950000003</v>
      </c>
      <c r="J1054" s="1128">
        <v>4.9999997019767761E-2</v>
      </c>
      <c r="K1054" s="1128">
        <v>0</v>
      </c>
      <c r="L1054" s="1128">
        <v>4.9999997019767761E-2</v>
      </c>
      <c r="M1054" s="1128">
        <v>0</v>
      </c>
      <c r="N1054" s="1129">
        <v>0</v>
      </c>
      <c r="O1054" s="1128">
        <v>4.9999997019767761E-2</v>
      </c>
      <c r="P1054" s="1127">
        <v>1.849999889731407E-2</v>
      </c>
      <c r="Q1054" s="1127">
        <v>0</v>
      </c>
      <c r="R1054" s="1127">
        <v>0</v>
      </c>
      <c r="S1054" s="1127">
        <v>0</v>
      </c>
      <c r="T1054" s="1130">
        <v>0</v>
      </c>
      <c r="U1054" s="1130">
        <v>0</v>
      </c>
      <c r="V1054" s="1130">
        <v>0</v>
      </c>
      <c r="W1054" s="1127">
        <v>0</v>
      </c>
      <c r="X1054" s="1130">
        <v>1.849999889731407E-2</v>
      </c>
      <c r="Y1054" s="735">
        <v>0.37</v>
      </c>
      <c r="Z1054" s="1131">
        <v>1.849999889731407E-2</v>
      </c>
      <c r="AA1054" s="1131">
        <v>0</v>
      </c>
      <c r="AB1054" s="1131">
        <v>0</v>
      </c>
      <c r="AC1054" s="1131">
        <v>-0.18130000077188016</v>
      </c>
      <c r="AD1054" s="1131">
        <v>1.849999889731407E-2</v>
      </c>
      <c r="AE1054" s="1131">
        <v>0.18130000077188016</v>
      </c>
      <c r="AF1054" s="126"/>
      <c r="AG1054" s="126"/>
      <c r="AH1054" s="126"/>
      <c r="AI1054" s="126"/>
      <c r="AJ1054" s="126"/>
      <c r="AK1054" s="126"/>
      <c r="AL1054" s="126">
        <v>1054</v>
      </c>
    </row>
    <row r="1055" spans="1:38">
      <c r="A1055" s="721" t="s">
        <v>1852</v>
      </c>
      <c r="B1055" s="722">
        <v>14</v>
      </c>
      <c r="C1055" s="722">
        <v>1491</v>
      </c>
      <c r="D1055" s="722">
        <v>149115</v>
      </c>
      <c r="E1055" s="721">
        <v>1491159001</v>
      </c>
      <c r="F1055" s="721" t="s">
        <v>842</v>
      </c>
      <c r="G1055" s="1127">
        <v>-7398180815</v>
      </c>
      <c r="H1055" s="1128">
        <v>0</v>
      </c>
      <c r="I1055" s="1128">
        <v>-7398180815.4300003</v>
      </c>
      <c r="J1055" s="1128">
        <v>-0.43000030517578125</v>
      </c>
      <c r="K1055" s="1128">
        <v>0</v>
      </c>
      <c r="L1055" s="1128">
        <v>0</v>
      </c>
      <c r="M1055" s="1128">
        <v>-0.43000030517578125</v>
      </c>
      <c r="N1055" s="1129">
        <v>0</v>
      </c>
      <c r="O1055" s="1128">
        <v>-0.43000030517578125</v>
      </c>
      <c r="P1055" s="1127">
        <v>-0.15910011291503906</v>
      </c>
      <c r="Q1055" s="1127">
        <v>0</v>
      </c>
      <c r="R1055" s="1127">
        <v>0</v>
      </c>
      <c r="S1055" s="1127">
        <v>0</v>
      </c>
      <c r="T1055" s="1130">
        <v>0</v>
      </c>
      <c r="U1055" s="1130">
        <v>0</v>
      </c>
      <c r="V1055" s="1130">
        <v>0</v>
      </c>
      <c r="W1055" s="1127">
        <v>0</v>
      </c>
      <c r="X1055" s="1130">
        <v>-0.15910011291503906</v>
      </c>
      <c r="Y1055" s="735">
        <v>0.37</v>
      </c>
      <c r="Z1055" s="1131">
        <v>0</v>
      </c>
      <c r="AA1055" s="1131">
        <v>-0.15910011291503906</v>
      </c>
      <c r="AB1055" s="1131">
        <v>0.13689995765686036</v>
      </c>
      <c r="AC1055" s="1131">
        <v>0</v>
      </c>
      <c r="AD1055" s="1131">
        <v>-0.13689995765686036</v>
      </c>
      <c r="AE1055" s="1131">
        <v>-0.15910011291503906</v>
      </c>
      <c r="AF1055" s="126"/>
      <c r="AG1055" s="126"/>
      <c r="AH1055" s="126"/>
      <c r="AI1055" s="126"/>
      <c r="AJ1055" s="126"/>
      <c r="AK1055" s="126"/>
      <c r="AL1055" s="126">
        <v>1055</v>
      </c>
    </row>
    <row r="1056" spans="1:38">
      <c r="A1056" s="721" t="s">
        <v>1852</v>
      </c>
      <c r="B1056" s="722">
        <v>14</v>
      </c>
      <c r="C1056" s="722">
        <v>1491</v>
      </c>
      <c r="D1056" s="722">
        <v>149115</v>
      </c>
      <c r="E1056" s="721">
        <v>1491159002</v>
      </c>
      <c r="F1056" s="721" t="s">
        <v>843</v>
      </c>
      <c r="G1056" s="1127">
        <v>-36583863173</v>
      </c>
      <c r="H1056" s="1128">
        <v>0</v>
      </c>
      <c r="I1056" s="1128">
        <v>-36583863173</v>
      </c>
      <c r="J1056" s="1128">
        <v>0</v>
      </c>
      <c r="K1056" s="1128">
        <v>0</v>
      </c>
      <c r="L1056" s="1128">
        <v>0</v>
      </c>
      <c r="M1056" s="1128">
        <v>0</v>
      </c>
      <c r="N1056" s="1129">
        <v>0</v>
      </c>
      <c r="O1056" s="1128">
        <v>0</v>
      </c>
      <c r="P1056" s="1127">
        <v>0</v>
      </c>
      <c r="Q1056" s="1127">
        <v>0</v>
      </c>
      <c r="R1056" s="1127">
        <v>0</v>
      </c>
      <c r="S1056" s="1127">
        <v>0</v>
      </c>
      <c r="T1056" s="1130">
        <v>0</v>
      </c>
      <c r="U1056" s="1130">
        <v>0</v>
      </c>
      <c r="V1056" s="1130">
        <v>0</v>
      </c>
      <c r="W1056" s="1127">
        <v>0</v>
      </c>
      <c r="X1056" s="1130">
        <v>0</v>
      </c>
      <c r="Y1056" s="735">
        <v>0</v>
      </c>
      <c r="Z1056" s="1131">
        <v>0</v>
      </c>
      <c r="AA1056" s="1131">
        <v>0</v>
      </c>
      <c r="AB1056" s="1131">
        <v>7.7699661254882813E-2</v>
      </c>
      <c r="AC1056" s="1131">
        <v>0</v>
      </c>
      <c r="AD1056" s="1131">
        <v>-7.7699661254882813E-2</v>
      </c>
      <c r="AE1056" s="1131">
        <v>0</v>
      </c>
      <c r="AF1056" s="126"/>
      <c r="AG1056" s="126"/>
      <c r="AH1056" s="126"/>
      <c r="AI1056" s="126"/>
      <c r="AJ1056" s="126"/>
      <c r="AK1056" s="126"/>
      <c r="AL1056" s="126">
        <v>1056</v>
      </c>
    </row>
    <row r="1057" spans="1:38">
      <c r="A1057" s="721" t="s">
        <v>1891</v>
      </c>
      <c r="B1057" s="722">
        <v>14</v>
      </c>
      <c r="C1057" s="722">
        <v>1491</v>
      </c>
      <c r="D1057" s="722">
        <v>149115</v>
      </c>
      <c r="E1057" s="721">
        <v>1491159003</v>
      </c>
      <c r="F1057" s="721" t="s">
        <v>844</v>
      </c>
      <c r="G1057" s="1127">
        <v>-245914490</v>
      </c>
      <c r="H1057" s="1128">
        <v>0</v>
      </c>
      <c r="I1057" s="1128">
        <v>-245914489.63</v>
      </c>
      <c r="J1057" s="1128">
        <v>0.37000000476837158</v>
      </c>
      <c r="K1057" s="1128">
        <v>0</v>
      </c>
      <c r="L1057" s="1128">
        <v>0.37000000476837158</v>
      </c>
      <c r="M1057" s="1128">
        <v>0</v>
      </c>
      <c r="N1057" s="1129">
        <v>0</v>
      </c>
      <c r="O1057" s="1128">
        <v>0.37000000476837158</v>
      </c>
      <c r="P1057" s="1127">
        <v>0.13690000176429748</v>
      </c>
      <c r="Q1057" s="1127">
        <v>0</v>
      </c>
      <c r="R1057" s="1127">
        <v>0</v>
      </c>
      <c r="S1057" s="1127">
        <v>0</v>
      </c>
      <c r="T1057" s="1130">
        <v>0</v>
      </c>
      <c r="U1057" s="1130">
        <v>0</v>
      </c>
      <c r="V1057" s="1130">
        <v>0</v>
      </c>
      <c r="W1057" s="1127">
        <v>0</v>
      </c>
      <c r="X1057" s="1130">
        <v>0.13690000176429748</v>
      </c>
      <c r="Y1057" s="735">
        <v>0.37</v>
      </c>
      <c r="Z1057" s="1131">
        <v>0.13690000176429748</v>
      </c>
      <c r="AA1057" s="1131">
        <v>0</v>
      </c>
      <c r="AB1057" s="1131">
        <v>0</v>
      </c>
      <c r="AC1057" s="1131">
        <v>-5.5500002205371858E-2</v>
      </c>
      <c r="AD1057" s="1131">
        <v>0.13690000176429748</v>
      </c>
      <c r="AE1057" s="1131">
        <v>5.5500002205371858E-2</v>
      </c>
      <c r="AF1057" s="126"/>
      <c r="AG1057" s="126"/>
      <c r="AH1057" s="126"/>
      <c r="AI1057" s="126"/>
      <c r="AJ1057" s="126"/>
      <c r="AK1057" s="126"/>
      <c r="AL1057" s="126">
        <v>1057</v>
      </c>
    </row>
    <row r="1058" spans="1:38">
      <c r="A1058" s="721" t="s">
        <v>1852</v>
      </c>
      <c r="B1058" s="722">
        <v>14</v>
      </c>
      <c r="C1058" s="722">
        <v>1491</v>
      </c>
      <c r="D1058" s="722">
        <v>149120</v>
      </c>
      <c r="E1058" s="721">
        <v>1491209001</v>
      </c>
      <c r="F1058" s="721" t="s">
        <v>845</v>
      </c>
      <c r="G1058" s="1127">
        <v>-63025500775</v>
      </c>
      <c r="H1058" s="1128">
        <v>0</v>
      </c>
      <c r="I1058" s="1128">
        <v>-63025500774.5</v>
      </c>
      <c r="J1058" s="1128">
        <v>0.5</v>
      </c>
      <c r="K1058" s="1128">
        <v>0</v>
      </c>
      <c r="L1058" s="1128">
        <v>0.5</v>
      </c>
      <c r="M1058" s="1128">
        <v>0</v>
      </c>
      <c r="N1058" s="1129">
        <v>0</v>
      </c>
      <c r="O1058" s="1128">
        <v>0.5</v>
      </c>
      <c r="P1058" s="1127">
        <v>0.185</v>
      </c>
      <c r="Q1058" s="1127">
        <v>0</v>
      </c>
      <c r="R1058" s="1127">
        <v>0</v>
      </c>
      <c r="S1058" s="1127">
        <v>0</v>
      </c>
      <c r="T1058" s="1130">
        <v>0</v>
      </c>
      <c r="U1058" s="1130">
        <v>0</v>
      </c>
      <c r="V1058" s="1130">
        <v>0</v>
      </c>
      <c r="W1058" s="1127">
        <v>0</v>
      </c>
      <c r="X1058" s="1130">
        <v>0.185</v>
      </c>
      <c r="Y1058" s="735">
        <v>0.37</v>
      </c>
      <c r="Z1058" s="1131">
        <v>0.185</v>
      </c>
      <c r="AA1058" s="1131">
        <v>0</v>
      </c>
      <c r="AB1058" s="1131">
        <v>0</v>
      </c>
      <c r="AC1058" s="1131">
        <v>-0.12579864501953125</v>
      </c>
      <c r="AD1058" s="1131">
        <v>0.185</v>
      </c>
      <c r="AE1058" s="1131">
        <v>0.12579864501953125</v>
      </c>
      <c r="AF1058" s="126"/>
      <c r="AG1058" s="126"/>
      <c r="AH1058" s="126"/>
      <c r="AI1058" s="126"/>
      <c r="AJ1058" s="126"/>
      <c r="AK1058" s="126"/>
      <c r="AL1058" s="126">
        <v>1058</v>
      </c>
    </row>
    <row r="1059" spans="1:38">
      <c r="A1059" s="721" t="s">
        <v>1852</v>
      </c>
      <c r="B1059" s="722">
        <v>14</v>
      </c>
      <c r="C1059" s="722">
        <v>1491</v>
      </c>
      <c r="D1059" s="722">
        <v>149120</v>
      </c>
      <c r="E1059" s="721">
        <v>1491209002</v>
      </c>
      <c r="F1059" s="721" t="s">
        <v>846</v>
      </c>
      <c r="G1059" s="1127">
        <v>-543553498240</v>
      </c>
      <c r="H1059" s="1128">
        <v>0</v>
      </c>
      <c r="I1059" s="1128">
        <v>-543553498239.96997</v>
      </c>
      <c r="J1059" s="1128">
        <v>3.0029296875E-2</v>
      </c>
      <c r="K1059" s="1128">
        <v>0</v>
      </c>
      <c r="L1059" s="1128">
        <v>3.0029296875E-2</v>
      </c>
      <c r="M1059" s="1128">
        <v>0</v>
      </c>
      <c r="N1059" s="1129">
        <v>0</v>
      </c>
      <c r="O1059" s="1128">
        <v>3.0029296875E-2</v>
      </c>
      <c r="P1059" s="1127">
        <v>1.111083984375E-2</v>
      </c>
      <c r="Q1059" s="1127">
        <v>0</v>
      </c>
      <c r="R1059" s="1127">
        <v>0</v>
      </c>
      <c r="S1059" s="1127">
        <v>0</v>
      </c>
      <c r="T1059" s="1130">
        <v>0</v>
      </c>
      <c r="U1059" s="1130">
        <v>0</v>
      </c>
      <c r="V1059" s="1130">
        <v>0</v>
      </c>
      <c r="W1059" s="1127">
        <v>0</v>
      </c>
      <c r="X1059" s="1130">
        <v>1.111083984375E-2</v>
      </c>
      <c r="Y1059" s="735">
        <v>0.37</v>
      </c>
      <c r="Z1059" s="1131">
        <v>1.111083984375E-2</v>
      </c>
      <c r="AA1059" s="1131">
        <v>0</v>
      </c>
      <c r="AB1059" s="1131">
        <v>9.6203613281250003E-2</v>
      </c>
      <c r="AC1059" s="1131">
        <v>0</v>
      </c>
      <c r="AD1059" s="1131">
        <v>-8.5092773437500005E-2</v>
      </c>
      <c r="AE1059" s="1131">
        <v>0</v>
      </c>
      <c r="AF1059" s="126"/>
      <c r="AG1059" s="126"/>
      <c r="AH1059" s="126"/>
      <c r="AI1059" s="126"/>
      <c r="AJ1059" s="126"/>
      <c r="AK1059" s="126"/>
      <c r="AL1059" s="126">
        <v>1059</v>
      </c>
    </row>
    <row r="1060" spans="1:38">
      <c r="A1060" s="721" t="s">
        <v>1891</v>
      </c>
      <c r="B1060" s="722">
        <v>14</v>
      </c>
      <c r="C1060" s="722">
        <v>1491</v>
      </c>
      <c r="D1060" s="722">
        <v>149120</v>
      </c>
      <c r="E1060" s="721">
        <v>1491209003</v>
      </c>
      <c r="F1060" s="721" t="s">
        <v>847</v>
      </c>
      <c r="G1060" s="1127">
        <v>-1548822874</v>
      </c>
      <c r="H1060" s="1128">
        <v>0</v>
      </c>
      <c r="I1060" s="1128">
        <v>-1548822874.3299999</v>
      </c>
      <c r="J1060" s="1128">
        <v>-0.32999992370605469</v>
      </c>
      <c r="K1060" s="1128">
        <v>0</v>
      </c>
      <c r="L1060" s="1128">
        <v>0</v>
      </c>
      <c r="M1060" s="1128">
        <v>-0.32999992370605469</v>
      </c>
      <c r="N1060" s="1129">
        <v>0</v>
      </c>
      <c r="O1060" s="1128">
        <v>-0.32999992370605469</v>
      </c>
      <c r="P1060" s="1127">
        <v>-0.12209997177124023</v>
      </c>
      <c r="Q1060" s="1127">
        <v>0</v>
      </c>
      <c r="R1060" s="1127">
        <v>0</v>
      </c>
      <c r="S1060" s="1127">
        <v>0</v>
      </c>
      <c r="T1060" s="1130">
        <v>0</v>
      </c>
      <c r="U1060" s="1130">
        <v>0</v>
      </c>
      <c r="V1060" s="1130">
        <v>0</v>
      </c>
      <c r="W1060" s="1127">
        <v>0</v>
      </c>
      <c r="X1060" s="1130">
        <v>-0.12209997177124023</v>
      </c>
      <c r="Y1060" s="735">
        <v>0.37</v>
      </c>
      <c r="Z1060" s="1131">
        <v>0</v>
      </c>
      <c r="AA1060" s="1131">
        <v>-0.12209997177124023</v>
      </c>
      <c r="AB1060" s="1131">
        <v>0</v>
      </c>
      <c r="AC1060" s="1131">
        <v>-0.13319996118545532</v>
      </c>
      <c r="AD1060" s="1131">
        <v>0</v>
      </c>
      <c r="AE1060" s="1131">
        <v>1.1099989414215097E-2</v>
      </c>
      <c r="AF1060" s="126"/>
      <c r="AG1060" s="126"/>
      <c r="AH1060" s="126"/>
      <c r="AI1060" s="126"/>
      <c r="AJ1060" s="126"/>
      <c r="AK1060" s="126"/>
      <c r="AL1060" s="126">
        <v>1060</v>
      </c>
    </row>
    <row r="1061" spans="1:38">
      <c r="A1061" s="721" t="s">
        <v>1891</v>
      </c>
      <c r="B1061" s="722">
        <v>14</v>
      </c>
      <c r="C1061" s="722">
        <v>1491</v>
      </c>
      <c r="D1061" s="722">
        <v>149120</v>
      </c>
      <c r="E1061" s="721">
        <v>1491209701</v>
      </c>
      <c r="F1061" s="721" t="s">
        <v>848</v>
      </c>
      <c r="G1061" s="1127">
        <v>-53293524</v>
      </c>
      <c r="H1061" s="1128">
        <v>0</v>
      </c>
      <c r="I1061" s="1128">
        <v>-53293524.310000002</v>
      </c>
      <c r="J1061" s="1128">
        <v>-0.31000000238418579</v>
      </c>
      <c r="K1061" s="1128">
        <v>0</v>
      </c>
      <c r="L1061" s="1128">
        <v>0</v>
      </c>
      <c r="M1061" s="1128">
        <v>-0.31000000238418579</v>
      </c>
      <c r="N1061" s="1129">
        <v>0</v>
      </c>
      <c r="O1061" s="1128">
        <v>-0.31000000238418579</v>
      </c>
      <c r="P1061" s="1127">
        <v>-0.11470000088214874</v>
      </c>
      <c r="Q1061" s="1127">
        <v>0</v>
      </c>
      <c r="R1061" s="1127">
        <v>0</v>
      </c>
      <c r="S1061" s="1127">
        <v>0</v>
      </c>
      <c r="T1061" s="1130">
        <v>0</v>
      </c>
      <c r="U1061" s="1130">
        <v>0</v>
      </c>
      <c r="V1061" s="1130">
        <v>0</v>
      </c>
      <c r="W1061" s="1127">
        <v>0</v>
      </c>
      <c r="X1061" s="1130">
        <v>-0.11470000088214874</v>
      </c>
      <c r="Y1061" s="735">
        <v>0.37</v>
      </c>
      <c r="Z1061" s="1131">
        <v>0</v>
      </c>
      <c r="AA1061" s="1131">
        <v>-0.11470000088214874</v>
      </c>
      <c r="AB1061" s="1131">
        <v>6.2900000661611555E-2</v>
      </c>
      <c r="AC1061" s="1131">
        <v>0</v>
      </c>
      <c r="AD1061" s="1131">
        <v>-6.2900000661611555E-2</v>
      </c>
      <c r="AE1061" s="1131">
        <v>-0.11470000088214874</v>
      </c>
      <c r="AF1061" s="126"/>
      <c r="AG1061" s="126"/>
      <c r="AH1061" s="126"/>
      <c r="AI1061" s="126"/>
      <c r="AJ1061" s="126"/>
      <c r="AK1061" s="126"/>
      <c r="AL1061" s="126">
        <v>1061</v>
      </c>
    </row>
    <row r="1062" spans="1:38">
      <c r="A1062" s="721" t="s">
        <v>1852</v>
      </c>
      <c r="B1062" s="722">
        <v>14</v>
      </c>
      <c r="C1062" s="722">
        <v>1491</v>
      </c>
      <c r="D1062" s="722">
        <v>149125</v>
      </c>
      <c r="E1062" s="721">
        <v>1491259001</v>
      </c>
      <c r="F1062" s="721" t="s">
        <v>849</v>
      </c>
      <c r="G1062" s="1127">
        <v>-96704594651</v>
      </c>
      <c r="H1062" s="1128">
        <v>0</v>
      </c>
      <c r="I1062" s="1128">
        <v>-96704594650.839996</v>
      </c>
      <c r="J1062" s="1128">
        <v>0.160003662109375</v>
      </c>
      <c r="K1062" s="1128">
        <v>0</v>
      </c>
      <c r="L1062" s="1128">
        <v>0.160003662109375</v>
      </c>
      <c r="M1062" s="1128">
        <v>0</v>
      </c>
      <c r="N1062" s="1129">
        <v>0</v>
      </c>
      <c r="O1062" s="1128">
        <v>0.160003662109375</v>
      </c>
      <c r="P1062" s="1127">
        <v>5.9201354980468752E-2</v>
      </c>
      <c r="Q1062" s="1127">
        <v>0</v>
      </c>
      <c r="R1062" s="1127">
        <v>0</v>
      </c>
      <c r="S1062" s="1127">
        <v>0</v>
      </c>
      <c r="T1062" s="1130">
        <v>0</v>
      </c>
      <c r="U1062" s="1130">
        <v>0</v>
      </c>
      <c r="V1062" s="1130">
        <v>0</v>
      </c>
      <c r="W1062" s="1127">
        <v>0</v>
      </c>
      <c r="X1062" s="1130">
        <v>5.9201354980468752E-2</v>
      </c>
      <c r="Y1062" s="735">
        <v>0.37</v>
      </c>
      <c r="Z1062" s="1131">
        <v>5.9201354980468752E-2</v>
      </c>
      <c r="AA1062" s="1131">
        <v>0</v>
      </c>
      <c r="AB1062" s="1131">
        <v>0.12210067749023437</v>
      </c>
      <c r="AC1062" s="1131">
        <v>0</v>
      </c>
      <c r="AD1062" s="1131">
        <v>-6.2899322509765626E-2</v>
      </c>
      <c r="AE1062" s="1131">
        <v>0</v>
      </c>
      <c r="AF1062" s="126"/>
      <c r="AG1062" s="126"/>
      <c r="AH1062" s="126"/>
      <c r="AI1062" s="126"/>
      <c r="AJ1062" s="126"/>
      <c r="AK1062" s="126"/>
      <c r="AL1062" s="126">
        <v>1062</v>
      </c>
    </row>
    <row r="1063" spans="1:38">
      <c r="A1063" s="721" t="s">
        <v>1852</v>
      </c>
      <c r="B1063" s="722">
        <v>14</v>
      </c>
      <c r="C1063" s="722">
        <v>1491</v>
      </c>
      <c r="D1063" s="722">
        <v>149125</v>
      </c>
      <c r="E1063" s="721">
        <v>1491259002</v>
      </c>
      <c r="F1063" s="721" t="s">
        <v>850</v>
      </c>
      <c r="G1063" s="1127">
        <v>-426811602648</v>
      </c>
      <c r="H1063" s="1128">
        <v>0</v>
      </c>
      <c r="I1063" s="1128">
        <v>-426811602648.20001</v>
      </c>
      <c r="J1063" s="1128">
        <v>-0.20001220703125</v>
      </c>
      <c r="K1063" s="1128">
        <v>0</v>
      </c>
      <c r="L1063" s="1128">
        <v>0</v>
      </c>
      <c r="M1063" s="1128">
        <v>-0.20001220703125</v>
      </c>
      <c r="N1063" s="1129">
        <v>0</v>
      </c>
      <c r="O1063" s="1128">
        <v>-0.20001220703125</v>
      </c>
      <c r="P1063" s="1127">
        <v>-7.4004516601562501E-2</v>
      </c>
      <c r="Q1063" s="1127">
        <v>0</v>
      </c>
      <c r="R1063" s="1127">
        <v>0</v>
      </c>
      <c r="S1063" s="1127">
        <v>0</v>
      </c>
      <c r="T1063" s="1130">
        <v>0</v>
      </c>
      <c r="U1063" s="1130">
        <v>0</v>
      </c>
      <c r="V1063" s="1130">
        <v>0</v>
      </c>
      <c r="W1063" s="1127">
        <v>0</v>
      </c>
      <c r="X1063" s="1130">
        <v>-7.4004516601562501E-2</v>
      </c>
      <c r="Y1063" s="735">
        <v>0.37</v>
      </c>
      <c r="Z1063" s="1131">
        <v>0</v>
      </c>
      <c r="AA1063" s="1131">
        <v>-7.4004516601562501E-2</v>
      </c>
      <c r="AB1063" s="1131">
        <v>0</v>
      </c>
      <c r="AC1063" s="1131">
        <v>-0.15539367675781249</v>
      </c>
      <c r="AD1063" s="1131">
        <v>0</v>
      </c>
      <c r="AE1063" s="1131">
        <v>8.1389160156249987E-2</v>
      </c>
      <c r="AF1063" s="126"/>
      <c r="AG1063" s="126"/>
      <c r="AH1063" s="126"/>
      <c r="AI1063" s="126"/>
      <c r="AJ1063" s="126"/>
      <c r="AK1063" s="126"/>
      <c r="AL1063" s="126">
        <v>1063</v>
      </c>
    </row>
    <row r="1064" spans="1:38">
      <c r="A1064" s="721" t="s">
        <v>1891</v>
      </c>
      <c r="B1064" s="722">
        <v>14</v>
      </c>
      <c r="C1064" s="722">
        <v>1491</v>
      </c>
      <c r="D1064" s="722">
        <v>149125</v>
      </c>
      <c r="E1064" s="721">
        <v>1491259003</v>
      </c>
      <c r="F1064" s="721" t="s">
        <v>851</v>
      </c>
      <c r="G1064" s="1127">
        <v>-1662847830</v>
      </c>
      <c r="H1064" s="1128">
        <v>0</v>
      </c>
      <c r="I1064" s="1128">
        <v>-1662847830.3800001</v>
      </c>
      <c r="J1064" s="1128">
        <v>-0.38000011444091797</v>
      </c>
      <c r="K1064" s="1128">
        <v>0</v>
      </c>
      <c r="L1064" s="1128">
        <v>0</v>
      </c>
      <c r="M1064" s="1128">
        <v>-0.38000011444091797</v>
      </c>
      <c r="N1064" s="1129">
        <v>0</v>
      </c>
      <c r="O1064" s="1128">
        <v>-0.38000011444091797</v>
      </c>
      <c r="P1064" s="1127">
        <v>-0.14060004234313964</v>
      </c>
      <c r="Q1064" s="1127">
        <v>0</v>
      </c>
      <c r="R1064" s="1127">
        <v>0</v>
      </c>
      <c r="S1064" s="1127">
        <v>0</v>
      </c>
      <c r="T1064" s="1130">
        <v>0</v>
      </c>
      <c r="U1064" s="1130">
        <v>0</v>
      </c>
      <c r="V1064" s="1130">
        <v>0</v>
      </c>
      <c r="W1064" s="1127">
        <v>0</v>
      </c>
      <c r="X1064" s="1130">
        <v>-0.14060004234313964</v>
      </c>
      <c r="Y1064" s="735">
        <v>0.37</v>
      </c>
      <c r="Z1064" s="1131">
        <v>0</v>
      </c>
      <c r="AA1064" s="1131">
        <v>-0.14060004234313964</v>
      </c>
      <c r="AB1064" s="1131">
        <v>0</v>
      </c>
      <c r="AC1064" s="1131">
        <v>-0.15170003175735475</v>
      </c>
      <c r="AD1064" s="1131">
        <v>0</v>
      </c>
      <c r="AE1064" s="1131">
        <v>1.1099989414215111E-2</v>
      </c>
      <c r="AF1064" s="126"/>
      <c r="AG1064" s="126"/>
      <c r="AH1064" s="126"/>
      <c r="AI1064" s="126"/>
      <c r="AJ1064" s="126"/>
      <c r="AK1064" s="126"/>
      <c r="AL1064" s="126">
        <v>1064</v>
      </c>
    </row>
    <row r="1065" spans="1:38">
      <c r="A1065" s="721" t="s">
        <v>1891</v>
      </c>
      <c r="B1065" s="722">
        <v>14</v>
      </c>
      <c r="C1065" s="722">
        <v>1491</v>
      </c>
      <c r="D1065" s="722">
        <v>149125</v>
      </c>
      <c r="E1065" s="721">
        <v>1491259701</v>
      </c>
      <c r="F1065" s="721" t="s">
        <v>852</v>
      </c>
      <c r="G1065" s="1127">
        <v>-86387747</v>
      </c>
      <c r="H1065" s="1128">
        <v>0</v>
      </c>
      <c r="I1065" s="1128">
        <v>-86387746.599999994</v>
      </c>
      <c r="J1065" s="1128">
        <v>0.40000000596046448</v>
      </c>
      <c r="K1065" s="1128">
        <v>0</v>
      </c>
      <c r="L1065" s="1128">
        <v>0.40000000596046448</v>
      </c>
      <c r="M1065" s="1128">
        <v>0</v>
      </c>
      <c r="N1065" s="1129">
        <v>0</v>
      </c>
      <c r="O1065" s="1128">
        <v>0.40000000596046448</v>
      </c>
      <c r="P1065" s="1127">
        <v>0.14800000220537185</v>
      </c>
      <c r="Q1065" s="1127">
        <v>0</v>
      </c>
      <c r="R1065" s="1127">
        <v>0</v>
      </c>
      <c r="S1065" s="1127">
        <v>0</v>
      </c>
      <c r="T1065" s="1130">
        <v>0</v>
      </c>
      <c r="U1065" s="1130">
        <v>0</v>
      </c>
      <c r="V1065" s="1130">
        <v>0</v>
      </c>
      <c r="W1065" s="1127">
        <v>0</v>
      </c>
      <c r="X1065" s="1130">
        <v>0.14800000220537185</v>
      </c>
      <c r="Y1065" s="735">
        <v>0.37</v>
      </c>
      <c r="Z1065" s="1131">
        <v>0.14800000220537185</v>
      </c>
      <c r="AA1065" s="1131">
        <v>0</v>
      </c>
      <c r="AB1065" s="1131">
        <v>0.18129999801516533</v>
      </c>
      <c r="AC1065" s="1131">
        <v>0</v>
      </c>
      <c r="AD1065" s="1131">
        <v>-3.3299995809793481E-2</v>
      </c>
      <c r="AE1065" s="1131">
        <v>0</v>
      </c>
      <c r="AF1065" s="126"/>
      <c r="AG1065" s="126"/>
      <c r="AH1065" s="126"/>
      <c r="AI1065" s="126"/>
      <c r="AJ1065" s="126"/>
      <c r="AK1065" s="126"/>
      <c r="AL1065" s="126">
        <v>1065</v>
      </c>
    </row>
    <row r="1066" spans="1:38">
      <c r="A1066" s="721" t="s">
        <v>1852</v>
      </c>
      <c r="B1066" s="722">
        <v>14</v>
      </c>
      <c r="C1066" s="722">
        <v>1493</v>
      </c>
      <c r="D1066" s="722">
        <v>149305</v>
      </c>
      <c r="E1066" s="721">
        <v>1493059001</v>
      </c>
      <c r="F1066" s="721" t="s">
        <v>853</v>
      </c>
      <c r="G1066" s="1127">
        <v>-4860190344</v>
      </c>
      <c r="H1066" s="1128">
        <v>0</v>
      </c>
      <c r="I1066" s="1128">
        <v>-4860190343.5200005</v>
      </c>
      <c r="J1066" s="1128">
        <v>0.47999954223632813</v>
      </c>
      <c r="K1066" s="1128">
        <v>0</v>
      </c>
      <c r="L1066" s="1128">
        <v>0.47999954223632813</v>
      </c>
      <c r="M1066" s="1128">
        <v>0</v>
      </c>
      <c r="N1066" s="1129">
        <v>0</v>
      </c>
      <c r="O1066" s="1128">
        <v>0.47999954223632813</v>
      </c>
      <c r="P1066" s="1127">
        <v>0.17759983062744139</v>
      </c>
      <c r="Q1066" s="1127">
        <v>0</v>
      </c>
      <c r="R1066" s="1127">
        <v>0</v>
      </c>
      <c r="S1066" s="1127">
        <v>0</v>
      </c>
      <c r="T1066" s="1130">
        <v>0</v>
      </c>
      <c r="U1066" s="1130">
        <v>0</v>
      </c>
      <c r="V1066" s="1130">
        <v>0</v>
      </c>
      <c r="W1066" s="1127">
        <v>0</v>
      </c>
      <c r="X1066" s="1130">
        <v>0.17759983062744139</v>
      </c>
      <c r="Y1066" s="735">
        <v>0.36999999999999994</v>
      </c>
      <c r="Z1066" s="1131">
        <v>0.17759983062744139</v>
      </c>
      <c r="AA1066" s="1131">
        <v>0</v>
      </c>
      <c r="AB1066" s="1131">
        <v>0.1627998447418213</v>
      </c>
      <c r="AC1066" s="1131">
        <v>0</v>
      </c>
      <c r="AD1066" s="1131">
        <v>1.4799985885620093E-2</v>
      </c>
      <c r="AE1066" s="1131">
        <v>0</v>
      </c>
      <c r="AF1066" s="126"/>
      <c r="AG1066" s="126"/>
      <c r="AH1066" s="126"/>
      <c r="AI1066" s="126"/>
      <c r="AJ1066" s="126"/>
      <c r="AK1066" s="126"/>
      <c r="AL1066" s="126">
        <v>1066</v>
      </c>
    </row>
    <row r="1067" spans="1:38">
      <c r="A1067" s="721" t="s">
        <v>1852</v>
      </c>
      <c r="B1067" s="722">
        <v>14</v>
      </c>
      <c r="C1067" s="722">
        <v>1493</v>
      </c>
      <c r="D1067" s="722">
        <v>149305</v>
      </c>
      <c r="E1067" s="721">
        <v>1493059002</v>
      </c>
      <c r="F1067" s="721" t="s">
        <v>854</v>
      </c>
      <c r="G1067" s="1127">
        <v>-212019502</v>
      </c>
      <c r="H1067" s="1128">
        <v>0</v>
      </c>
      <c r="I1067" s="1128">
        <v>-212019501.80000001</v>
      </c>
      <c r="J1067" s="1128">
        <v>0.19999998807907104</v>
      </c>
      <c r="K1067" s="1128">
        <v>0</v>
      </c>
      <c r="L1067" s="1128">
        <v>0.19999998807907104</v>
      </c>
      <c r="M1067" s="1128">
        <v>0</v>
      </c>
      <c r="N1067" s="1129">
        <v>0</v>
      </c>
      <c r="O1067" s="1128">
        <v>0.19999998807907104</v>
      </c>
      <c r="P1067" s="1127">
        <v>7.3999995589256282E-2</v>
      </c>
      <c r="Q1067" s="1127">
        <v>0</v>
      </c>
      <c r="R1067" s="1127">
        <v>0</v>
      </c>
      <c r="S1067" s="1127">
        <v>0</v>
      </c>
      <c r="T1067" s="1130">
        <v>0</v>
      </c>
      <c r="U1067" s="1130">
        <v>0</v>
      </c>
      <c r="V1067" s="1130">
        <v>0</v>
      </c>
      <c r="W1067" s="1127">
        <v>0</v>
      </c>
      <c r="X1067" s="1130">
        <v>7.3999995589256282E-2</v>
      </c>
      <c r="Y1067" s="735">
        <v>0.37</v>
      </c>
      <c r="Z1067" s="1131">
        <v>7.3999995589256282E-2</v>
      </c>
      <c r="AA1067" s="1131">
        <v>0</v>
      </c>
      <c r="AB1067" s="1131">
        <v>0</v>
      </c>
      <c r="AC1067" s="1131">
        <v>-0.16279999911785126</v>
      </c>
      <c r="AD1067" s="1131">
        <v>7.3999995589256282E-2</v>
      </c>
      <c r="AE1067" s="1131">
        <v>0.16279999911785126</v>
      </c>
      <c r="AF1067" s="126"/>
      <c r="AG1067" s="126"/>
      <c r="AH1067" s="126"/>
      <c r="AI1067" s="126"/>
      <c r="AJ1067" s="126"/>
      <c r="AK1067" s="126"/>
      <c r="AL1067" s="126">
        <v>1067</v>
      </c>
    </row>
    <row r="1068" spans="1:38">
      <c r="A1068" s="721" t="s">
        <v>1852</v>
      </c>
      <c r="B1068" s="722">
        <v>14</v>
      </c>
      <c r="C1068" s="722">
        <v>1493</v>
      </c>
      <c r="D1068" s="722">
        <v>149310</v>
      </c>
      <c r="E1068" s="721">
        <v>1493109001</v>
      </c>
      <c r="F1068" s="721" t="s">
        <v>855</v>
      </c>
      <c r="G1068" s="1127">
        <v>-517354077</v>
      </c>
      <c r="H1068" s="1128">
        <v>0</v>
      </c>
      <c r="I1068" s="1128">
        <v>-517354076.67000002</v>
      </c>
      <c r="J1068" s="1128">
        <v>0.32999998331069946</v>
      </c>
      <c r="K1068" s="1128">
        <v>0</v>
      </c>
      <c r="L1068" s="1128">
        <v>0.32999998331069946</v>
      </c>
      <c r="M1068" s="1128">
        <v>0</v>
      </c>
      <c r="N1068" s="1129">
        <v>0</v>
      </c>
      <c r="O1068" s="1128">
        <v>0.32999998331069946</v>
      </c>
      <c r="P1068" s="1127">
        <v>0.1220999938249588</v>
      </c>
      <c r="Q1068" s="1127">
        <v>0</v>
      </c>
      <c r="R1068" s="1127">
        <v>0</v>
      </c>
      <c r="S1068" s="1127">
        <v>0</v>
      </c>
      <c r="T1068" s="1130">
        <v>0</v>
      </c>
      <c r="U1068" s="1130">
        <v>0</v>
      </c>
      <c r="V1068" s="1130">
        <v>0</v>
      </c>
      <c r="W1068" s="1127">
        <v>0</v>
      </c>
      <c r="X1068" s="1130">
        <v>0.1220999938249588</v>
      </c>
      <c r="Y1068" s="735">
        <v>0.37</v>
      </c>
      <c r="Z1068" s="1131">
        <v>0.1220999938249588</v>
      </c>
      <c r="AA1068" s="1131">
        <v>0</v>
      </c>
      <c r="AB1068" s="1131">
        <v>1.8500004410743714E-2</v>
      </c>
      <c r="AC1068" s="1131">
        <v>0</v>
      </c>
      <c r="AD1068" s="1131">
        <v>0.10359998941421508</v>
      </c>
      <c r="AE1068" s="1131">
        <v>0</v>
      </c>
      <c r="AF1068" s="126"/>
      <c r="AG1068" s="126"/>
      <c r="AH1068" s="126"/>
      <c r="AI1068" s="126"/>
      <c r="AJ1068" s="126"/>
      <c r="AK1068" s="126"/>
      <c r="AL1068" s="126">
        <v>1068</v>
      </c>
    </row>
    <row r="1069" spans="1:38">
      <c r="A1069" s="721" t="s">
        <v>1852</v>
      </c>
      <c r="B1069" s="722">
        <v>14</v>
      </c>
      <c r="C1069" s="722">
        <v>1493</v>
      </c>
      <c r="D1069" s="722">
        <v>149310</v>
      </c>
      <c r="E1069" s="721">
        <v>1493109002</v>
      </c>
      <c r="F1069" s="721" t="s">
        <v>856</v>
      </c>
      <c r="G1069" s="1127">
        <v>-15444685</v>
      </c>
      <c r="H1069" s="1128">
        <v>0</v>
      </c>
      <c r="I1069" s="1128">
        <v>-15444685.060000001</v>
      </c>
      <c r="J1069" s="1128">
        <v>-6.0000000521540642E-2</v>
      </c>
      <c r="K1069" s="1128">
        <v>0</v>
      </c>
      <c r="L1069" s="1128">
        <v>0</v>
      </c>
      <c r="M1069" s="1128">
        <v>-6.0000000521540642E-2</v>
      </c>
      <c r="N1069" s="1129">
        <v>0</v>
      </c>
      <c r="O1069" s="1128">
        <v>-6.0000000521540642E-2</v>
      </c>
      <c r="P1069" s="1127">
        <v>-2.2200000192970037E-2</v>
      </c>
      <c r="Q1069" s="1127">
        <v>0</v>
      </c>
      <c r="R1069" s="1127">
        <v>0</v>
      </c>
      <c r="S1069" s="1127">
        <v>0</v>
      </c>
      <c r="T1069" s="1130">
        <v>0</v>
      </c>
      <c r="U1069" s="1130">
        <v>0</v>
      </c>
      <c r="V1069" s="1130">
        <v>0</v>
      </c>
      <c r="W1069" s="1127">
        <v>0</v>
      </c>
      <c r="X1069" s="1130">
        <v>-2.2200000192970037E-2</v>
      </c>
      <c r="Y1069" s="735">
        <v>0.37</v>
      </c>
      <c r="Z1069" s="1131">
        <v>0</v>
      </c>
      <c r="AA1069" s="1131">
        <v>-2.2200000192970037E-2</v>
      </c>
      <c r="AB1069" s="1131">
        <v>0</v>
      </c>
      <c r="AC1069" s="1131">
        <v>-0.17760000016540289</v>
      </c>
      <c r="AD1069" s="1131">
        <v>0</v>
      </c>
      <c r="AE1069" s="1131">
        <v>0.15539999997243287</v>
      </c>
      <c r="AF1069" s="126"/>
      <c r="AG1069" s="126"/>
      <c r="AH1069" s="126"/>
      <c r="AI1069" s="126"/>
      <c r="AJ1069" s="126"/>
      <c r="AK1069" s="126"/>
      <c r="AL1069" s="126">
        <v>1069</v>
      </c>
    </row>
    <row r="1070" spans="1:38">
      <c r="A1070" s="721" t="s">
        <v>1852</v>
      </c>
      <c r="B1070" s="722">
        <v>14</v>
      </c>
      <c r="C1070" s="722">
        <v>1493</v>
      </c>
      <c r="D1070" s="722">
        <v>149315</v>
      </c>
      <c r="E1070" s="721">
        <v>1493159001</v>
      </c>
      <c r="F1070" s="721" t="s">
        <v>857</v>
      </c>
      <c r="G1070" s="1127">
        <v>-7494283223</v>
      </c>
      <c r="H1070" s="1128">
        <v>0</v>
      </c>
      <c r="I1070" s="1128">
        <v>-7494283222.5</v>
      </c>
      <c r="J1070" s="1128">
        <v>0.5</v>
      </c>
      <c r="K1070" s="1128">
        <v>0</v>
      </c>
      <c r="L1070" s="1128">
        <v>0.5</v>
      </c>
      <c r="M1070" s="1128">
        <v>0</v>
      </c>
      <c r="N1070" s="1129">
        <v>0</v>
      </c>
      <c r="O1070" s="1128">
        <v>0.5</v>
      </c>
      <c r="P1070" s="1127">
        <v>0.185</v>
      </c>
      <c r="Q1070" s="1127">
        <v>0</v>
      </c>
      <c r="R1070" s="1127">
        <v>0</v>
      </c>
      <c r="S1070" s="1127">
        <v>0</v>
      </c>
      <c r="T1070" s="1130">
        <v>0</v>
      </c>
      <c r="U1070" s="1130">
        <v>0</v>
      </c>
      <c r="V1070" s="1130">
        <v>0</v>
      </c>
      <c r="W1070" s="1127">
        <v>0</v>
      </c>
      <c r="X1070" s="1130">
        <v>0.185</v>
      </c>
      <c r="Y1070" s="735">
        <v>0.37</v>
      </c>
      <c r="Z1070" s="1131">
        <v>0.185</v>
      </c>
      <c r="AA1070" s="1131">
        <v>0</v>
      </c>
      <c r="AB1070" s="1131">
        <v>0</v>
      </c>
      <c r="AC1070" s="1131">
        <v>-0.12209997177124023</v>
      </c>
      <c r="AD1070" s="1131">
        <v>0.185</v>
      </c>
      <c r="AE1070" s="1131">
        <v>0.12209997177124023</v>
      </c>
      <c r="AF1070" s="126"/>
      <c r="AG1070" s="126"/>
      <c r="AH1070" s="126"/>
      <c r="AI1070" s="126"/>
      <c r="AJ1070" s="126"/>
      <c r="AK1070" s="126"/>
      <c r="AL1070" s="126">
        <v>1070</v>
      </c>
    </row>
    <row r="1071" spans="1:38">
      <c r="A1071" s="721" t="s">
        <v>1852</v>
      </c>
      <c r="B1071" s="722">
        <v>14</v>
      </c>
      <c r="C1071" s="722">
        <v>1493</v>
      </c>
      <c r="D1071" s="722">
        <v>149315</v>
      </c>
      <c r="E1071" s="721">
        <v>1493159002</v>
      </c>
      <c r="F1071" s="721" t="s">
        <v>858</v>
      </c>
      <c r="G1071" s="1127">
        <v>-235110111</v>
      </c>
      <c r="H1071" s="1128">
        <v>0</v>
      </c>
      <c r="I1071" s="1128">
        <v>-235110110.94</v>
      </c>
      <c r="J1071" s="1128">
        <v>6.0000002384185791E-2</v>
      </c>
      <c r="K1071" s="1128">
        <v>0</v>
      </c>
      <c r="L1071" s="1128">
        <v>6.0000002384185791E-2</v>
      </c>
      <c r="M1071" s="1128">
        <v>0</v>
      </c>
      <c r="N1071" s="1129">
        <v>0</v>
      </c>
      <c r="O1071" s="1128">
        <v>6.0000002384185791E-2</v>
      </c>
      <c r="P1071" s="1127">
        <v>2.2200000882148744E-2</v>
      </c>
      <c r="Q1071" s="1127">
        <v>0</v>
      </c>
      <c r="R1071" s="1127">
        <v>0</v>
      </c>
      <c r="S1071" s="1127">
        <v>0</v>
      </c>
      <c r="T1071" s="1130">
        <v>0</v>
      </c>
      <c r="U1071" s="1130">
        <v>0</v>
      </c>
      <c r="V1071" s="1130">
        <v>0</v>
      </c>
      <c r="W1071" s="1127">
        <v>0</v>
      </c>
      <c r="X1071" s="1130">
        <v>2.2200000882148744E-2</v>
      </c>
      <c r="Y1071" s="735">
        <v>0.37</v>
      </c>
      <c r="Z1071" s="1131">
        <v>2.2200000882148744E-2</v>
      </c>
      <c r="AA1071" s="1131">
        <v>0</v>
      </c>
      <c r="AB1071" s="1131">
        <v>8.1399999558925629E-2</v>
      </c>
      <c r="AC1071" s="1131">
        <v>0</v>
      </c>
      <c r="AD1071" s="1131">
        <v>-5.9199998676776888E-2</v>
      </c>
      <c r="AE1071" s="1131">
        <v>0</v>
      </c>
      <c r="AF1071" s="126"/>
      <c r="AG1071" s="126"/>
      <c r="AH1071" s="126"/>
      <c r="AI1071" s="126"/>
      <c r="AJ1071" s="126"/>
      <c r="AK1071" s="126"/>
      <c r="AL1071" s="126">
        <v>1071</v>
      </c>
    </row>
    <row r="1072" spans="1:38">
      <c r="A1072" s="721" t="s">
        <v>1852</v>
      </c>
      <c r="B1072" s="722">
        <v>14</v>
      </c>
      <c r="C1072" s="722">
        <v>1493</v>
      </c>
      <c r="D1072" s="722">
        <v>149320</v>
      </c>
      <c r="E1072" s="721">
        <v>1493209001</v>
      </c>
      <c r="F1072" s="721" t="s">
        <v>859</v>
      </c>
      <c r="G1072" s="1127">
        <v>-10777020543</v>
      </c>
      <c r="H1072" s="1128">
        <v>0</v>
      </c>
      <c r="I1072" s="1128">
        <v>-10777020542.959999</v>
      </c>
      <c r="J1072" s="1128">
        <v>4.000091552734375E-2</v>
      </c>
      <c r="K1072" s="1128">
        <v>0</v>
      </c>
      <c r="L1072" s="1128">
        <v>4.000091552734375E-2</v>
      </c>
      <c r="M1072" s="1128">
        <v>0</v>
      </c>
      <c r="N1072" s="1129">
        <v>0</v>
      </c>
      <c r="O1072" s="1128">
        <v>4.000091552734375E-2</v>
      </c>
      <c r="P1072" s="1127">
        <v>1.4800338745117188E-2</v>
      </c>
      <c r="Q1072" s="1127">
        <v>0</v>
      </c>
      <c r="R1072" s="1127">
        <v>0</v>
      </c>
      <c r="S1072" s="1127">
        <v>0</v>
      </c>
      <c r="T1072" s="1130">
        <v>0</v>
      </c>
      <c r="U1072" s="1130">
        <v>0</v>
      </c>
      <c r="V1072" s="1130">
        <v>0</v>
      </c>
      <c r="W1072" s="1127">
        <v>0</v>
      </c>
      <c r="X1072" s="1130">
        <v>1.4800338745117188E-2</v>
      </c>
      <c r="Y1072" s="735">
        <v>0.37</v>
      </c>
      <c r="Z1072" s="1131">
        <v>1.4800338745117188E-2</v>
      </c>
      <c r="AA1072" s="1131">
        <v>0</v>
      </c>
      <c r="AB1072" s="1131">
        <v>0</v>
      </c>
      <c r="AC1072" s="1131">
        <v>-4.0700225830078124E-2</v>
      </c>
      <c r="AD1072" s="1131">
        <v>1.4800338745117188E-2</v>
      </c>
      <c r="AE1072" s="1131">
        <v>4.0700225830078124E-2</v>
      </c>
      <c r="AF1072" s="126"/>
      <c r="AG1072" s="126"/>
      <c r="AH1072" s="126"/>
      <c r="AI1072" s="126"/>
      <c r="AJ1072" s="126"/>
      <c r="AK1072" s="126"/>
      <c r="AL1072" s="126">
        <v>1072</v>
      </c>
    </row>
    <row r="1073" spans="1:38">
      <c r="A1073" s="721" t="s">
        <v>1852</v>
      </c>
      <c r="B1073" s="722">
        <v>14</v>
      </c>
      <c r="C1073" s="722">
        <v>1493</v>
      </c>
      <c r="D1073" s="722">
        <v>149320</v>
      </c>
      <c r="E1073" s="721">
        <v>1493209002</v>
      </c>
      <c r="F1073" s="721" t="s">
        <v>860</v>
      </c>
      <c r="G1073" s="1127">
        <v>-581961757</v>
      </c>
      <c r="H1073" s="1128">
        <v>0</v>
      </c>
      <c r="I1073" s="1128">
        <v>-581961757.17999995</v>
      </c>
      <c r="J1073" s="1128">
        <v>-0.1799999475479126</v>
      </c>
      <c r="K1073" s="1128">
        <v>0</v>
      </c>
      <c r="L1073" s="1128">
        <v>0</v>
      </c>
      <c r="M1073" s="1128">
        <v>-0.1799999475479126</v>
      </c>
      <c r="N1073" s="1129">
        <v>0</v>
      </c>
      <c r="O1073" s="1128">
        <v>-0.1799999475479126</v>
      </c>
      <c r="P1073" s="1127">
        <v>-6.6599980592727662E-2</v>
      </c>
      <c r="Q1073" s="1127">
        <v>0</v>
      </c>
      <c r="R1073" s="1127">
        <v>0</v>
      </c>
      <c r="S1073" s="1127">
        <v>0</v>
      </c>
      <c r="T1073" s="1130">
        <v>0</v>
      </c>
      <c r="U1073" s="1130">
        <v>0</v>
      </c>
      <c r="V1073" s="1130">
        <v>0</v>
      </c>
      <c r="W1073" s="1127">
        <v>0</v>
      </c>
      <c r="X1073" s="1130">
        <v>-6.6599980592727662E-2</v>
      </c>
      <c r="Y1073" s="735">
        <v>0.37</v>
      </c>
      <c r="Z1073" s="1131">
        <v>0</v>
      </c>
      <c r="AA1073" s="1131">
        <v>-6.6599980592727662E-2</v>
      </c>
      <c r="AB1073" s="1131">
        <v>4.8099998235702511E-2</v>
      </c>
      <c r="AC1073" s="1131">
        <v>0</v>
      </c>
      <c r="AD1073" s="1131">
        <v>-4.8099998235702511E-2</v>
      </c>
      <c r="AE1073" s="1131">
        <v>-6.6599980592727662E-2</v>
      </c>
      <c r="AF1073" s="126"/>
      <c r="AG1073" s="126"/>
      <c r="AH1073" s="126"/>
      <c r="AI1073" s="126"/>
      <c r="AJ1073" s="126"/>
      <c r="AK1073" s="126"/>
      <c r="AL1073" s="126">
        <v>1073</v>
      </c>
    </row>
    <row r="1074" spans="1:38">
      <c r="A1074" s="721" t="s">
        <v>1852</v>
      </c>
      <c r="B1074" s="722">
        <v>14</v>
      </c>
      <c r="C1074" s="722">
        <v>1493</v>
      </c>
      <c r="D1074" s="722">
        <v>149325</v>
      </c>
      <c r="E1074" s="721">
        <v>1493259001</v>
      </c>
      <c r="F1074" s="721" t="s">
        <v>861</v>
      </c>
      <c r="G1074" s="1127">
        <v>-42756141789</v>
      </c>
      <c r="H1074" s="1128">
        <v>0</v>
      </c>
      <c r="I1074" s="1128">
        <v>-42756141789.239998</v>
      </c>
      <c r="J1074" s="1128">
        <v>-0.23999786376953125</v>
      </c>
      <c r="K1074" s="1128">
        <v>0</v>
      </c>
      <c r="L1074" s="1128">
        <v>0</v>
      </c>
      <c r="M1074" s="1128">
        <v>-0.23999786376953125</v>
      </c>
      <c r="N1074" s="1129">
        <v>0</v>
      </c>
      <c r="O1074" s="1128">
        <v>-0.23999786376953125</v>
      </c>
      <c r="P1074" s="1127">
        <v>-8.8799209594726564E-2</v>
      </c>
      <c r="Q1074" s="1127">
        <v>0</v>
      </c>
      <c r="R1074" s="1127">
        <v>0</v>
      </c>
      <c r="S1074" s="1127">
        <v>0</v>
      </c>
      <c r="T1074" s="1130">
        <v>0</v>
      </c>
      <c r="U1074" s="1130">
        <v>0</v>
      </c>
      <c r="V1074" s="1130">
        <v>0</v>
      </c>
      <c r="W1074" s="1127">
        <v>0</v>
      </c>
      <c r="X1074" s="1130">
        <v>-8.8799209594726564E-2</v>
      </c>
      <c r="Y1074" s="735">
        <v>0.37</v>
      </c>
      <c r="Z1074" s="1131">
        <v>0</v>
      </c>
      <c r="AA1074" s="1131">
        <v>-8.8799209594726564E-2</v>
      </c>
      <c r="AB1074" s="1131">
        <v>0</v>
      </c>
      <c r="AC1074" s="1131">
        <v>-0.14059898376464844</v>
      </c>
      <c r="AD1074" s="1131">
        <v>0</v>
      </c>
      <c r="AE1074" s="1131">
        <v>5.1799774169921875E-2</v>
      </c>
      <c r="AF1074" s="126"/>
      <c r="AG1074" s="126"/>
      <c r="AH1074" s="126"/>
      <c r="AI1074" s="126"/>
      <c r="AJ1074" s="126"/>
      <c r="AK1074" s="126"/>
      <c r="AL1074" s="126">
        <v>1074</v>
      </c>
    </row>
    <row r="1075" spans="1:38">
      <c r="A1075" s="721" t="s">
        <v>1852</v>
      </c>
      <c r="B1075" s="722">
        <v>14</v>
      </c>
      <c r="C1075" s="722">
        <v>1493</v>
      </c>
      <c r="D1075" s="722">
        <v>149325</v>
      </c>
      <c r="E1075" s="721">
        <v>1493259002</v>
      </c>
      <c r="F1075" s="721" t="s">
        <v>862</v>
      </c>
      <c r="G1075" s="1127">
        <v>-12603446956</v>
      </c>
      <c r="H1075" s="1128">
        <v>0</v>
      </c>
      <c r="I1075" s="1128">
        <v>-12603446955.639999</v>
      </c>
      <c r="J1075" s="1128">
        <v>0.3600006103515625</v>
      </c>
      <c r="K1075" s="1128">
        <v>0</v>
      </c>
      <c r="L1075" s="1128">
        <v>0.3600006103515625</v>
      </c>
      <c r="M1075" s="1128">
        <v>0</v>
      </c>
      <c r="N1075" s="1129">
        <v>0</v>
      </c>
      <c r="O1075" s="1128">
        <v>0.3600006103515625</v>
      </c>
      <c r="P1075" s="1127">
        <v>0.13320022583007812</v>
      </c>
      <c r="Q1075" s="1127">
        <v>0</v>
      </c>
      <c r="R1075" s="1127">
        <v>0</v>
      </c>
      <c r="S1075" s="1127">
        <v>0</v>
      </c>
      <c r="T1075" s="1130">
        <v>0</v>
      </c>
      <c r="U1075" s="1130">
        <v>0</v>
      </c>
      <c r="V1075" s="1130">
        <v>0</v>
      </c>
      <c r="W1075" s="1127">
        <v>0</v>
      </c>
      <c r="X1075" s="1130">
        <v>0.13320022583007812</v>
      </c>
      <c r="Y1075" s="735">
        <v>0.37</v>
      </c>
      <c r="Z1075" s="1131">
        <v>0.13320022583007812</v>
      </c>
      <c r="AA1075" s="1131">
        <v>0</v>
      </c>
      <c r="AB1075" s="1131">
        <v>9.2499999999999999E-2</v>
      </c>
      <c r="AC1075" s="1131">
        <v>0</v>
      </c>
      <c r="AD1075" s="1131">
        <v>4.0700225830078124E-2</v>
      </c>
      <c r="AE1075" s="1131">
        <v>0</v>
      </c>
      <c r="AF1075" s="126"/>
      <c r="AG1075" s="126"/>
      <c r="AH1075" s="126"/>
      <c r="AI1075" s="126"/>
      <c r="AJ1075" s="126"/>
      <c r="AK1075" s="126"/>
      <c r="AL1075" s="126">
        <v>1075</v>
      </c>
    </row>
    <row r="1076" spans="1:38">
      <c r="A1076" s="721" t="s">
        <v>1852</v>
      </c>
      <c r="B1076" s="722">
        <v>14</v>
      </c>
      <c r="C1076" s="722">
        <v>1495</v>
      </c>
      <c r="D1076" s="722">
        <v>149505</v>
      </c>
      <c r="E1076" s="721">
        <v>1495051888</v>
      </c>
      <c r="F1076" s="721" t="s">
        <v>863</v>
      </c>
      <c r="G1076" s="1127">
        <v>-1079617234</v>
      </c>
      <c r="H1076" s="1128">
        <v>0</v>
      </c>
      <c r="I1076" s="1128">
        <v>-1079617234.29</v>
      </c>
      <c r="J1076" s="1128">
        <v>-0.28999996185302734</v>
      </c>
      <c r="K1076" s="1128">
        <v>0</v>
      </c>
      <c r="L1076" s="1128">
        <v>0</v>
      </c>
      <c r="M1076" s="1128">
        <v>-0.28999996185302734</v>
      </c>
      <c r="N1076" s="1129">
        <v>0</v>
      </c>
      <c r="O1076" s="1128">
        <v>-0.28999996185302734</v>
      </c>
      <c r="P1076" s="1127">
        <v>-0.10729998588562012</v>
      </c>
      <c r="Q1076" s="1127">
        <v>0</v>
      </c>
      <c r="R1076" s="1127">
        <v>0</v>
      </c>
      <c r="S1076" s="1127">
        <v>0</v>
      </c>
      <c r="T1076" s="1130">
        <v>0</v>
      </c>
      <c r="U1076" s="1130">
        <v>0</v>
      </c>
      <c r="V1076" s="1130">
        <v>0</v>
      </c>
      <c r="W1076" s="1127">
        <v>0</v>
      </c>
      <c r="X1076" s="1130">
        <v>-0.10729998588562012</v>
      </c>
      <c r="Y1076" s="735">
        <v>0.37</v>
      </c>
      <c r="Z1076" s="1131">
        <v>0</v>
      </c>
      <c r="AA1076" s="1131">
        <v>-0.10729998588562012</v>
      </c>
      <c r="AB1076" s="1131">
        <v>4.4399957656860348E-2</v>
      </c>
      <c r="AC1076" s="1131">
        <v>0</v>
      </c>
      <c r="AD1076" s="1131">
        <v>-4.4399957656860348E-2</v>
      </c>
      <c r="AE1076" s="1131">
        <v>-0.10729998588562012</v>
      </c>
      <c r="AF1076" s="126"/>
      <c r="AG1076" s="126"/>
      <c r="AH1076" s="126"/>
      <c r="AI1076" s="126"/>
      <c r="AJ1076" s="126"/>
      <c r="AK1076" s="126"/>
      <c r="AL1076" s="126">
        <v>1076</v>
      </c>
    </row>
    <row r="1077" spans="1:38">
      <c r="A1077" s="721" t="s">
        <v>1852</v>
      </c>
      <c r="B1077" s="722">
        <v>14</v>
      </c>
      <c r="C1077" s="722">
        <v>1495</v>
      </c>
      <c r="D1077" s="722">
        <v>149505</v>
      </c>
      <c r="E1077" s="721">
        <v>1495051889</v>
      </c>
      <c r="F1077" s="721" t="s">
        <v>864</v>
      </c>
      <c r="G1077" s="1127">
        <v>-7037738220</v>
      </c>
      <c r="H1077" s="1128">
        <v>0</v>
      </c>
      <c r="I1077" s="1128">
        <v>-7037738220.4399996</v>
      </c>
      <c r="J1077" s="1128">
        <v>-0.43999958038330078</v>
      </c>
      <c r="K1077" s="1128">
        <v>0</v>
      </c>
      <c r="L1077" s="1128">
        <v>0</v>
      </c>
      <c r="M1077" s="1128">
        <v>-0.43999958038330078</v>
      </c>
      <c r="N1077" s="1129">
        <v>0</v>
      </c>
      <c r="O1077" s="1128">
        <v>-0.43999958038330078</v>
      </c>
      <c r="P1077" s="1127">
        <v>-0.1627998447418213</v>
      </c>
      <c r="Q1077" s="1127">
        <v>0</v>
      </c>
      <c r="R1077" s="1127">
        <v>0</v>
      </c>
      <c r="S1077" s="1127">
        <v>0</v>
      </c>
      <c r="T1077" s="1130">
        <v>0</v>
      </c>
      <c r="U1077" s="1130">
        <v>0</v>
      </c>
      <c r="V1077" s="1130">
        <v>0</v>
      </c>
      <c r="W1077" s="1127">
        <v>0</v>
      </c>
      <c r="X1077" s="1130">
        <v>-0.1627998447418213</v>
      </c>
      <c r="Y1077" s="735">
        <v>0.37</v>
      </c>
      <c r="Z1077" s="1131">
        <v>0</v>
      </c>
      <c r="AA1077" s="1131">
        <v>-0.1627998447418213</v>
      </c>
      <c r="AB1077" s="1131">
        <v>0</v>
      </c>
      <c r="AC1077" s="1131">
        <v>-2.9599971771240234E-2</v>
      </c>
      <c r="AD1077" s="1131">
        <v>0</v>
      </c>
      <c r="AE1077" s="1131">
        <v>-0.13319987297058106</v>
      </c>
      <c r="AF1077" s="126"/>
      <c r="AG1077" s="126"/>
      <c r="AH1077" s="126"/>
      <c r="AI1077" s="126"/>
      <c r="AJ1077" s="126"/>
      <c r="AK1077" s="126"/>
      <c r="AL1077" s="126">
        <v>1077</v>
      </c>
    </row>
    <row r="1078" spans="1:38">
      <c r="A1078" s="721" t="s">
        <v>1852</v>
      </c>
      <c r="B1078" s="722">
        <v>14</v>
      </c>
      <c r="C1078" s="722">
        <v>1495</v>
      </c>
      <c r="D1078" s="722">
        <v>149505</v>
      </c>
      <c r="E1078" s="721">
        <v>1495059001</v>
      </c>
      <c r="F1078" s="721" t="s">
        <v>865</v>
      </c>
      <c r="G1078" s="1127">
        <v>-182981375235</v>
      </c>
      <c r="H1078" s="1128">
        <v>0</v>
      </c>
      <c r="I1078" s="1128">
        <v>-182981375234.57999</v>
      </c>
      <c r="J1078" s="1128">
        <v>0.420013427734375</v>
      </c>
      <c r="K1078" s="1128">
        <v>0</v>
      </c>
      <c r="L1078" s="1128">
        <v>0.420013427734375</v>
      </c>
      <c r="M1078" s="1128">
        <v>0</v>
      </c>
      <c r="N1078" s="1129">
        <v>0</v>
      </c>
      <c r="O1078" s="1128">
        <v>0.420013427734375</v>
      </c>
      <c r="P1078" s="1127">
        <v>0.15540496826171873</v>
      </c>
      <c r="Q1078" s="1127">
        <v>0</v>
      </c>
      <c r="R1078" s="1127">
        <v>0</v>
      </c>
      <c r="S1078" s="1127">
        <v>0</v>
      </c>
      <c r="T1078" s="1130">
        <v>0</v>
      </c>
      <c r="U1078" s="1130">
        <v>0</v>
      </c>
      <c r="V1078" s="1130">
        <v>0</v>
      </c>
      <c r="W1078" s="1127">
        <v>0</v>
      </c>
      <c r="X1078" s="1130">
        <v>0.15540496826171873</v>
      </c>
      <c r="Y1078" s="735">
        <v>0.36999999999999994</v>
      </c>
      <c r="Z1078" s="1131">
        <v>0.15540496826171873</v>
      </c>
      <c r="AA1078" s="1131">
        <v>0</v>
      </c>
      <c r="AB1078" s="1131">
        <v>0.17760406494140624</v>
      </c>
      <c r="AC1078" s="1131">
        <v>0</v>
      </c>
      <c r="AD1078" s="1131">
        <v>-2.2199096679687502E-2</v>
      </c>
      <c r="AE1078" s="1131">
        <v>0</v>
      </c>
      <c r="AF1078" s="126"/>
      <c r="AG1078" s="126"/>
      <c r="AH1078" s="126"/>
      <c r="AI1078" s="126"/>
      <c r="AJ1078" s="126"/>
      <c r="AK1078" s="126"/>
      <c r="AL1078" s="126">
        <v>1078</v>
      </c>
    </row>
    <row r="1079" spans="1:38">
      <c r="A1079" s="721" t="s">
        <v>1852</v>
      </c>
      <c r="B1079" s="722">
        <v>14</v>
      </c>
      <c r="C1079" s="722">
        <v>1495</v>
      </c>
      <c r="D1079" s="722">
        <v>149505</v>
      </c>
      <c r="E1079" s="721">
        <v>1495059002</v>
      </c>
      <c r="F1079" s="721" t="s">
        <v>866</v>
      </c>
      <c r="G1079" s="1127">
        <v>-324009625915</v>
      </c>
      <c r="H1079" s="1128">
        <v>0</v>
      </c>
      <c r="I1079" s="1128">
        <v>-324009625915.04999</v>
      </c>
      <c r="J1079" s="1128">
        <v>-4.998779296875E-2</v>
      </c>
      <c r="K1079" s="1128">
        <v>0</v>
      </c>
      <c r="L1079" s="1128">
        <v>0</v>
      </c>
      <c r="M1079" s="1128">
        <v>-4.998779296875E-2</v>
      </c>
      <c r="N1079" s="1129">
        <v>0</v>
      </c>
      <c r="O1079" s="1128">
        <v>-4.998779296875E-2</v>
      </c>
      <c r="P1079" s="1127">
        <v>-1.8495483398437498E-2</v>
      </c>
      <c r="Q1079" s="1127">
        <v>0</v>
      </c>
      <c r="R1079" s="1127">
        <v>0</v>
      </c>
      <c r="S1079" s="1127">
        <v>0</v>
      </c>
      <c r="T1079" s="1130">
        <v>0</v>
      </c>
      <c r="U1079" s="1130">
        <v>0</v>
      </c>
      <c r="V1079" s="1130">
        <v>0</v>
      </c>
      <c r="W1079" s="1127">
        <v>0</v>
      </c>
      <c r="X1079" s="1130">
        <v>-1.8495483398437498E-2</v>
      </c>
      <c r="Y1079" s="735">
        <v>0.36999999999999994</v>
      </c>
      <c r="Z1079" s="1131">
        <v>0</v>
      </c>
      <c r="AA1079" s="1131">
        <v>-1.8495483398437498E-2</v>
      </c>
      <c r="AB1079" s="1131">
        <v>0.15539367675781249</v>
      </c>
      <c r="AC1079" s="1131">
        <v>0</v>
      </c>
      <c r="AD1079" s="1131">
        <v>-0.15539367675781249</v>
      </c>
      <c r="AE1079" s="1131">
        <v>-1.8495483398437498E-2</v>
      </c>
      <c r="AF1079" s="126"/>
      <c r="AG1079" s="126"/>
      <c r="AH1079" s="126"/>
      <c r="AI1079" s="126"/>
      <c r="AJ1079" s="126"/>
      <c r="AK1079" s="126"/>
      <c r="AL1079" s="126">
        <v>1079</v>
      </c>
    </row>
    <row r="1080" spans="1:38">
      <c r="A1080" s="721" t="s">
        <v>1891</v>
      </c>
      <c r="B1080" s="722">
        <v>14</v>
      </c>
      <c r="C1080" s="722">
        <v>1495</v>
      </c>
      <c r="D1080" s="722">
        <v>149505</v>
      </c>
      <c r="E1080" s="721">
        <v>1495059004</v>
      </c>
      <c r="F1080" s="721" t="s">
        <v>867</v>
      </c>
      <c r="G1080" s="1127">
        <v>-635597090</v>
      </c>
      <c r="H1080" s="1128">
        <v>0</v>
      </c>
      <c r="I1080" s="1128">
        <v>-635597089.67999995</v>
      </c>
      <c r="J1080" s="1128">
        <v>0.3200000524520874</v>
      </c>
      <c r="K1080" s="1128">
        <v>0</v>
      </c>
      <c r="L1080" s="1128">
        <v>0.3200000524520874</v>
      </c>
      <c r="M1080" s="1128">
        <v>0</v>
      </c>
      <c r="N1080" s="1129">
        <v>0</v>
      </c>
      <c r="O1080" s="1128">
        <v>0.3200000524520874</v>
      </c>
      <c r="P1080" s="1127">
        <v>0.11840001940727234</v>
      </c>
      <c r="Q1080" s="1127">
        <v>0</v>
      </c>
      <c r="R1080" s="1127">
        <v>0</v>
      </c>
      <c r="S1080" s="1127">
        <v>0</v>
      </c>
      <c r="T1080" s="1130">
        <v>0</v>
      </c>
      <c r="U1080" s="1130">
        <v>0</v>
      </c>
      <c r="V1080" s="1130">
        <v>0</v>
      </c>
      <c r="W1080" s="1127">
        <v>0</v>
      </c>
      <c r="X1080" s="1130">
        <v>0.11840001940727234</v>
      </c>
      <c r="Y1080" s="735">
        <v>0.37</v>
      </c>
      <c r="Z1080" s="1131">
        <v>0.11840001940727234</v>
      </c>
      <c r="AA1080" s="1131">
        <v>0</v>
      </c>
      <c r="AB1080" s="1131">
        <v>7.7700014114379878E-2</v>
      </c>
      <c r="AC1080" s="1131">
        <v>0</v>
      </c>
      <c r="AD1080" s="1131">
        <v>4.0700005292892458E-2</v>
      </c>
      <c r="AE1080" s="1131">
        <v>0</v>
      </c>
      <c r="AF1080" s="126"/>
      <c r="AG1080" s="126"/>
      <c r="AH1080" s="126"/>
      <c r="AI1080" s="126"/>
      <c r="AJ1080" s="126"/>
      <c r="AK1080" s="126"/>
      <c r="AL1080" s="126">
        <v>1080</v>
      </c>
    </row>
    <row r="1081" spans="1:38">
      <c r="A1081" s="721" t="s">
        <v>1891</v>
      </c>
      <c r="B1081" s="722">
        <v>14</v>
      </c>
      <c r="C1081" s="722">
        <v>1495</v>
      </c>
      <c r="D1081" s="722">
        <v>149505</v>
      </c>
      <c r="E1081" s="721">
        <v>1495059702</v>
      </c>
      <c r="F1081" s="721" t="s">
        <v>868</v>
      </c>
      <c r="G1081" s="1127">
        <v>-103301252965</v>
      </c>
      <c r="H1081" s="1128">
        <v>0</v>
      </c>
      <c r="I1081" s="1128">
        <v>-86168955237.080002</v>
      </c>
      <c r="J1081" s="1128">
        <v>17132297727.919998</v>
      </c>
      <c r="K1081" s="1128">
        <v>0</v>
      </c>
      <c r="L1081" s="1128">
        <v>17132297727.919998</v>
      </c>
      <c r="M1081" s="1128">
        <v>0</v>
      </c>
      <c r="N1081" s="1129">
        <v>0</v>
      </c>
      <c r="O1081" s="1128">
        <v>17132297727.919998</v>
      </c>
      <c r="P1081" s="1127">
        <v>6338950159.3303995</v>
      </c>
      <c r="Q1081" s="1127">
        <v>0</v>
      </c>
      <c r="R1081" s="1127">
        <v>0</v>
      </c>
      <c r="S1081" s="1127">
        <v>0</v>
      </c>
      <c r="T1081" s="1130">
        <v>0</v>
      </c>
      <c r="U1081" s="1130">
        <v>0</v>
      </c>
      <c r="V1081" s="1130">
        <v>0</v>
      </c>
      <c r="W1081" s="1127">
        <v>0</v>
      </c>
      <c r="X1081" s="1130">
        <v>6338950159.3303995</v>
      </c>
      <c r="Y1081" s="735">
        <v>0.37</v>
      </c>
      <c r="Z1081" s="1131">
        <v>6338950159.3303995</v>
      </c>
      <c r="AA1081" s="1131">
        <v>0</v>
      </c>
      <c r="AB1081" s="1131">
        <v>6807789684.6999016</v>
      </c>
      <c r="AC1081" s="1131">
        <v>0</v>
      </c>
      <c r="AD1081" s="1131">
        <v>-468839525.36950207</v>
      </c>
      <c r="AE1081" s="1131">
        <v>0</v>
      </c>
      <c r="AF1081" s="126"/>
      <c r="AG1081" s="126"/>
      <c r="AH1081" s="126"/>
      <c r="AI1081" s="126"/>
      <c r="AJ1081" s="126"/>
      <c r="AK1081" s="126"/>
      <c r="AL1081" s="126">
        <v>1081</v>
      </c>
    </row>
    <row r="1082" spans="1:38">
      <c r="A1082" s="721" t="s">
        <v>1891</v>
      </c>
      <c r="B1082" s="722">
        <v>14</v>
      </c>
      <c r="C1082" s="722">
        <v>1495</v>
      </c>
      <c r="D1082" s="722">
        <v>149505</v>
      </c>
      <c r="E1082" s="721">
        <v>1495059703</v>
      </c>
      <c r="F1082" s="721" t="s">
        <v>869</v>
      </c>
      <c r="G1082" s="1127">
        <v>-41889453153</v>
      </c>
      <c r="H1082" s="1128">
        <v>0</v>
      </c>
      <c r="I1082" s="1128">
        <v>-41923613899.940002</v>
      </c>
      <c r="J1082" s="1128">
        <v>-34160746.940002441</v>
      </c>
      <c r="K1082" s="1128">
        <v>0</v>
      </c>
      <c r="L1082" s="1128">
        <v>0</v>
      </c>
      <c r="M1082" s="1128">
        <v>-34160746.940002441</v>
      </c>
      <c r="N1082" s="1129">
        <v>0</v>
      </c>
      <c r="O1082" s="1128">
        <v>-34160746.940002441</v>
      </c>
      <c r="P1082" s="1127">
        <v>-12639476.367800903</v>
      </c>
      <c r="Q1082" s="1127">
        <v>0</v>
      </c>
      <c r="R1082" s="1127">
        <v>0</v>
      </c>
      <c r="S1082" s="1127">
        <v>0</v>
      </c>
      <c r="T1082" s="1130">
        <v>0</v>
      </c>
      <c r="U1082" s="1130">
        <v>0</v>
      </c>
      <c r="V1082" s="1130">
        <v>0</v>
      </c>
      <c r="W1082" s="1127">
        <v>0</v>
      </c>
      <c r="X1082" s="1130">
        <v>-12639476.367800903</v>
      </c>
      <c r="Y1082" s="735">
        <v>0.37</v>
      </c>
      <c r="Z1082" s="1131">
        <v>0</v>
      </c>
      <c r="AA1082" s="1131">
        <v>-12639476.367800903</v>
      </c>
      <c r="AB1082" s="1131">
        <v>0</v>
      </c>
      <c r="AC1082" s="1131">
        <v>-11103630.909898758</v>
      </c>
      <c r="AD1082" s="1131">
        <v>0</v>
      </c>
      <c r="AE1082" s="1131">
        <v>-1535845.4579021446</v>
      </c>
      <c r="AF1082" s="126"/>
      <c r="AG1082" s="126"/>
      <c r="AH1082" s="126"/>
      <c r="AI1082" s="126"/>
      <c r="AJ1082" s="126"/>
      <c r="AK1082" s="126"/>
      <c r="AL1082" s="126">
        <v>1082</v>
      </c>
    </row>
    <row r="1083" spans="1:38">
      <c r="A1083" s="721" t="s">
        <v>1852</v>
      </c>
      <c r="B1083" s="722">
        <v>14</v>
      </c>
      <c r="C1083" s="722">
        <v>1495</v>
      </c>
      <c r="D1083" s="722">
        <v>149510</v>
      </c>
      <c r="E1083" s="721">
        <v>1495101889</v>
      </c>
      <c r="F1083" s="721" t="s">
        <v>870</v>
      </c>
      <c r="G1083" s="1127">
        <v>-900073574</v>
      </c>
      <c r="H1083" s="1128">
        <v>0</v>
      </c>
      <c r="I1083" s="1128">
        <v>-900073574.39999998</v>
      </c>
      <c r="J1083" s="1128">
        <v>-0.39999997615814209</v>
      </c>
      <c r="K1083" s="1128">
        <v>0</v>
      </c>
      <c r="L1083" s="1128">
        <v>0</v>
      </c>
      <c r="M1083" s="1128">
        <v>-0.39999997615814209</v>
      </c>
      <c r="N1083" s="1129">
        <v>0</v>
      </c>
      <c r="O1083" s="1128">
        <v>-0.39999997615814209</v>
      </c>
      <c r="P1083" s="1127">
        <v>-0.14799999117851256</v>
      </c>
      <c r="Q1083" s="1127">
        <v>0</v>
      </c>
      <c r="R1083" s="1127">
        <v>0</v>
      </c>
      <c r="S1083" s="1127">
        <v>0</v>
      </c>
      <c r="T1083" s="1130">
        <v>0</v>
      </c>
      <c r="U1083" s="1130">
        <v>0</v>
      </c>
      <c r="V1083" s="1130">
        <v>0</v>
      </c>
      <c r="W1083" s="1127">
        <v>0</v>
      </c>
      <c r="X1083" s="1130">
        <v>-0.14799999117851256</v>
      </c>
      <c r="Y1083" s="735">
        <v>0.37</v>
      </c>
      <c r="Z1083" s="1131">
        <v>0</v>
      </c>
      <c r="AA1083" s="1131">
        <v>-0.14799999117851256</v>
      </c>
      <c r="AB1083" s="1131">
        <v>0</v>
      </c>
      <c r="AC1083" s="1131">
        <v>0</v>
      </c>
      <c r="AD1083" s="1131">
        <v>0</v>
      </c>
      <c r="AE1083" s="1131">
        <v>-0.14799999117851256</v>
      </c>
      <c r="AF1083" s="126"/>
      <c r="AG1083" s="126"/>
      <c r="AH1083" s="126"/>
      <c r="AI1083" s="126"/>
      <c r="AJ1083" s="126"/>
      <c r="AK1083" s="126"/>
      <c r="AL1083" s="126">
        <v>1083</v>
      </c>
    </row>
    <row r="1084" spans="1:38">
      <c r="A1084" s="721" t="s">
        <v>1852</v>
      </c>
      <c r="B1084" s="722">
        <v>14</v>
      </c>
      <c r="C1084" s="722">
        <v>1495</v>
      </c>
      <c r="D1084" s="722">
        <v>149510</v>
      </c>
      <c r="E1084" s="721">
        <v>1495109001</v>
      </c>
      <c r="F1084" s="721" t="s">
        <v>871</v>
      </c>
      <c r="G1084" s="1127">
        <v>-61551558120</v>
      </c>
      <c r="H1084" s="1128">
        <v>0</v>
      </c>
      <c r="I1084" s="1128">
        <v>-61551558120.389999</v>
      </c>
      <c r="J1084" s="1128">
        <v>-0.3899993896484375</v>
      </c>
      <c r="K1084" s="1128">
        <v>0</v>
      </c>
      <c r="L1084" s="1128">
        <v>0</v>
      </c>
      <c r="M1084" s="1128">
        <v>-0.3899993896484375</v>
      </c>
      <c r="N1084" s="1129">
        <v>0</v>
      </c>
      <c r="O1084" s="1128">
        <v>-0.3899993896484375</v>
      </c>
      <c r="P1084" s="1127">
        <v>-0.14429977416992187</v>
      </c>
      <c r="Q1084" s="1127">
        <v>0</v>
      </c>
      <c r="R1084" s="1127">
        <v>0</v>
      </c>
      <c r="S1084" s="1127">
        <v>0</v>
      </c>
      <c r="T1084" s="1130">
        <v>0</v>
      </c>
      <c r="U1084" s="1130">
        <v>0</v>
      </c>
      <c r="V1084" s="1130">
        <v>0</v>
      </c>
      <c r="W1084" s="1127">
        <v>0</v>
      </c>
      <c r="X1084" s="1130">
        <v>-0.14429977416992187</v>
      </c>
      <c r="Y1084" s="735">
        <v>0.37</v>
      </c>
      <c r="Z1084" s="1131">
        <v>0</v>
      </c>
      <c r="AA1084" s="1131">
        <v>-0.14429977416992187</v>
      </c>
      <c r="AB1084" s="1131">
        <v>0</v>
      </c>
      <c r="AC1084" s="1131">
        <v>-0.13320022583007812</v>
      </c>
      <c r="AD1084" s="1131">
        <v>0</v>
      </c>
      <c r="AE1084" s="1131">
        <v>-1.1099548339843751E-2</v>
      </c>
      <c r="AF1084" s="126"/>
      <c r="AG1084" s="126"/>
      <c r="AH1084" s="126"/>
      <c r="AI1084" s="126"/>
      <c r="AJ1084" s="126"/>
      <c r="AK1084" s="126"/>
      <c r="AL1084" s="126">
        <v>1084</v>
      </c>
    </row>
    <row r="1085" spans="1:38">
      <c r="A1085" s="721" t="s">
        <v>1852</v>
      </c>
      <c r="B1085" s="722">
        <v>14</v>
      </c>
      <c r="C1085" s="722">
        <v>1495</v>
      </c>
      <c r="D1085" s="722">
        <v>149510</v>
      </c>
      <c r="E1085" s="721">
        <v>1495109002</v>
      </c>
      <c r="F1085" s="721" t="s">
        <v>870</v>
      </c>
      <c r="G1085" s="1127">
        <v>-165860050619</v>
      </c>
      <c r="H1085" s="1128">
        <v>0</v>
      </c>
      <c r="I1085" s="1128">
        <v>-165860050618.67999</v>
      </c>
      <c r="J1085" s="1128">
        <v>0.32000732421875</v>
      </c>
      <c r="K1085" s="1128">
        <v>0</v>
      </c>
      <c r="L1085" s="1128">
        <v>0.32000732421875</v>
      </c>
      <c r="M1085" s="1128">
        <v>0</v>
      </c>
      <c r="N1085" s="1129">
        <v>0</v>
      </c>
      <c r="O1085" s="1128">
        <v>0.32000732421875</v>
      </c>
      <c r="P1085" s="1127">
        <v>0.1184027099609375</v>
      </c>
      <c r="Q1085" s="1127">
        <v>0</v>
      </c>
      <c r="R1085" s="1127">
        <v>0</v>
      </c>
      <c r="S1085" s="1127">
        <v>0</v>
      </c>
      <c r="T1085" s="1130">
        <v>0</v>
      </c>
      <c r="U1085" s="1130">
        <v>0</v>
      </c>
      <c r="V1085" s="1130">
        <v>0</v>
      </c>
      <c r="W1085" s="1127">
        <v>0</v>
      </c>
      <c r="X1085" s="1130">
        <v>0.1184027099609375</v>
      </c>
      <c r="Y1085" s="735">
        <v>0.37</v>
      </c>
      <c r="Z1085" s="1131">
        <v>0.1184027099609375</v>
      </c>
      <c r="AA1085" s="1131">
        <v>0</v>
      </c>
      <c r="AB1085" s="1131">
        <v>0</v>
      </c>
      <c r="AC1085" s="1131">
        <v>-2.2199096679687499E-2</v>
      </c>
      <c r="AD1085" s="1131">
        <v>0.1184027099609375</v>
      </c>
      <c r="AE1085" s="1131">
        <v>2.2199096679687499E-2</v>
      </c>
      <c r="AF1085" s="126"/>
      <c r="AG1085" s="126"/>
      <c r="AH1085" s="126"/>
      <c r="AI1085" s="126"/>
      <c r="AJ1085" s="126"/>
      <c r="AK1085" s="126"/>
      <c r="AL1085" s="126">
        <v>1085</v>
      </c>
    </row>
    <row r="1086" spans="1:38">
      <c r="A1086" s="721" t="s">
        <v>1891</v>
      </c>
      <c r="B1086" s="722">
        <v>14</v>
      </c>
      <c r="C1086" s="722">
        <v>1495</v>
      </c>
      <c r="D1086" s="722">
        <v>149510</v>
      </c>
      <c r="E1086" s="721">
        <v>1495109003</v>
      </c>
      <c r="F1086" s="721" t="s">
        <v>872</v>
      </c>
      <c r="G1086" s="1127">
        <v>-187697717</v>
      </c>
      <c r="H1086" s="1128">
        <v>0</v>
      </c>
      <c r="I1086" s="1128">
        <v>-187697716.69</v>
      </c>
      <c r="J1086" s="1128">
        <v>0.31000000238418579</v>
      </c>
      <c r="K1086" s="1128">
        <v>0</v>
      </c>
      <c r="L1086" s="1128">
        <v>0.31000000238418579</v>
      </c>
      <c r="M1086" s="1128">
        <v>0</v>
      </c>
      <c r="N1086" s="1129">
        <v>0</v>
      </c>
      <c r="O1086" s="1128">
        <v>0.31000000238418579</v>
      </c>
      <c r="P1086" s="1127">
        <v>0.11470000088214874</v>
      </c>
      <c r="Q1086" s="1127">
        <v>0</v>
      </c>
      <c r="R1086" s="1127">
        <v>0</v>
      </c>
      <c r="S1086" s="1127">
        <v>0</v>
      </c>
      <c r="T1086" s="1130">
        <v>0</v>
      </c>
      <c r="U1086" s="1130">
        <v>0</v>
      </c>
      <c r="V1086" s="1130">
        <v>0</v>
      </c>
      <c r="W1086" s="1127">
        <v>0</v>
      </c>
      <c r="X1086" s="1130">
        <v>0.11470000088214874</v>
      </c>
      <c r="Y1086" s="735">
        <v>0.37</v>
      </c>
      <c r="Z1086" s="1131">
        <v>0.11470000088214874</v>
      </c>
      <c r="AA1086" s="1131">
        <v>0</v>
      </c>
      <c r="AB1086" s="1131">
        <v>0</v>
      </c>
      <c r="AC1086" s="1131">
        <v>-6.6600002646446221E-2</v>
      </c>
      <c r="AD1086" s="1131">
        <v>0.11470000088214874</v>
      </c>
      <c r="AE1086" s="1131">
        <v>6.6600002646446221E-2</v>
      </c>
      <c r="AF1086" s="126"/>
      <c r="AG1086" s="126"/>
      <c r="AH1086" s="126"/>
      <c r="AI1086" s="126"/>
      <c r="AJ1086" s="126"/>
      <c r="AK1086" s="126"/>
      <c r="AL1086" s="126">
        <v>1086</v>
      </c>
    </row>
    <row r="1087" spans="1:38">
      <c r="A1087" s="721" t="s">
        <v>1891</v>
      </c>
      <c r="B1087" s="722">
        <v>14</v>
      </c>
      <c r="C1087" s="722">
        <v>1495</v>
      </c>
      <c r="D1087" s="722">
        <v>149510</v>
      </c>
      <c r="E1087" s="721">
        <v>1495109701</v>
      </c>
      <c r="F1087" s="721" t="s">
        <v>873</v>
      </c>
      <c r="G1087" s="1127">
        <v>-25021921981</v>
      </c>
      <c r="H1087" s="1128">
        <v>0</v>
      </c>
      <c r="I1087" s="1128">
        <v>-15242566195.629999</v>
      </c>
      <c r="J1087" s="1128">
        <v>9779355785.3700008</v>
      </c>
      <c r="K1087" s="1128">
        <v>0</v>
      </c>
      <c r="L1087" s="1128">
        <v>9779355785.3700008</v>
      </c>
      <c r="M1087" s="1128">
        <v>0</v>
      </c>
      <c r="N1087" s="1129">
        <v>0</v>
      </c>
      <c r="O1087" s="1128">
        <v>9779355785.3700008</v>
      </c>
      <c r="P1087" s="1127">
        <v>3618361640.5869002</v>
      </c>
      <c r="Q1087" s="1127">
        <v>0</v>
      </c>
      <c r="R1087" s="1127">
        <v>0</v>
      </c>
      <c r="S1087" s="1127">
        <v>0</v>
      </c>
      <c r="T1087" s="1130">
        <v>0</v>
      </c>
      <c r="U1087" s="1130">
        <v>0</v>
      </c>
      <c r="V1087" s="1130">
        <v>0</v>
      </c>
      <c r="W1087" s="1127">
        <v>0</v>
      </c>
      <c r="X1087" s="1130">
        <v>3618361640.5869002</v>
      </c>
      <c r="Y1087" s="735">
        <v>0.37</v>
      </c>
      <c r="Z1087" s="1131">
        <v>3618361640.5869002</v>
      </c>
      <c r="AA1087" s="1131">
        <v>0</v>
      </c>
      <c r="AB1087" s="1131">
        <v>3609155526.4903998</v>
      </c>
      <c r="AC1087" s="1131">
        <v>0</v>
      </c>
      <c r="AD1087" s="1131">
        <v>9206114.0965003967</v>
      </c>
      <c r="AE1087" s="1131">
        <v>0</v>
      </c>
      <c r="AF1087" s="126"/>
      <c r="AG1087" s="126"/>
      <c r="AH1087" s="126"/>
      <c r="AI1087" s="126"/>
      <c r="AJ1087" s="126"/>
      <c r="AK1087" s="126"/>
      <c r="AL1087" s="126">
        <v>1087</v>
      </c>
    </row>
    <row r="1088" spans="1:38">
      <c r="A1088" s="721" t="s">
        <v>1891</v>
      </c>
      <c r="B1088" s="722">
        <v>14</v>
      </c>
      <c r="C1088" s="722">
        <v>1495</v>
      </c>
      <c r="D1088" s="722">
        <v>149510</v>
      </c>
      <c r="E1088" s="721">
        <v>1495109702</v>
      </c>
      <c r="F1088" s="721" t="s">
        <v>874</v>
      </c>
      <c r="G1088" s="1127">
        <v>-4925236812</v>
      </c>
      <c r="H1088" s="1128">
        <v>0</v>
      </c>
      <c r="I1088" s="1128">
        <v>-4926921782.1599998</v>
      </c>
      <c r="J1088" s="1128">
        <v>-1684970.1599998474</v>
      </c>
      <c r="K1088" s="1128">
        <v>0</v>
      </c>
      <c r="L1088" s="1128">
        <v>0</v>
      </c>
      <c r="M1088" s="1128">
        <v>-1684970.1599998474</v>
      </c>
      <c r="N1088" s="1129">
        <v>0</v>
      </c>
      <c r="O1088" s="1128">
        <v>-1684970.1599998474</v>
      </c>
      <c r="P1088" s="1127">
        <v>-623438.95919994358</v>
      </c>
      <c r="Q1088" s="1127">
        <v>0</v>
      </c>
      <c r="R1088" s="1127">
        <v>0</v>
      </c>
      <c r="S1088" s="1127">
        <v>0</v>
      </c>
      <c r="T1088" s="1130">
        <v>0</v>
      </c>
      <c r="U1088" s="1130">
        <v>0</v>
      </c>
      <c r="V1088" s="1130">
        <v>0</v>
      </c>
      <c r="W1088" s="1127">
        <v>0</v>
      </c>
      <c r="X1088" s="1130">
        <v>-623438.95919994358</v>
      </c>
      <c r="Y1088" s="735">
        <v>0.37</v>
      </c>
      <c r="Z1088" s="1131">
        <v>0</v>
      </c>
      <c r="AA1088" s="1131">
        <v>-623438.95919994358</v>
      </c>
      <c r="AB1088" s="1131">
        <v>0</v>
      </c>
      <c r="AC1088" s="1131">
        <v>-560041.09089988703</v>
      </c>
      <c r="AD1088" s="1131">
        <v>0</v>
      </c>
      <c r="AE1088" s="1131">
        <v>-63397.868300056551</v>
      </c>
      <c r="AF1088" s="126"/>
      <c r="AG1088" s="126"/>
      <c r="AH1088" s="126"/>
      <c r="AI1088" s="126"/>
      <c r="AJ1088" s="126"/>
      <c r="AK1088" s="126"/>
      <c r="AL1088" s="126">
        <v>1088</v>
      </c>
    </row>
    <row r="1089" spans="1:38">
      <c r="A1089" s="721" t="s">
        <v>1852</v>
      </c>
      <c r="B1089" s="722">
        <v>14</v>
      </c>
      <c r="C1089" s="722">
        <v>1495</v>
      </c>
      <c r="D1089" s="722">
        <v>149515</v>
      </c>
      <c r="E1089" s="721">
        <v>1495159001</v>
      </c>
      <c r="F1089" s="721" t="s">
        <v>875</v>
      </c>
      <c r="G1089" s="1127">
        <v>-159323590954</v>
      </c>
      <c r="H1089" s="1128">
        <v>0</v>
      </c>
      <c r="I1089" s="1128">
        <v>-159323590954.45999</v>
      </c>
      <c r="J1089" s="1128">
        <v>-0.459991455078125</v>
      </c>
      <c r="K1089" s="1128">
        <v>0</v>
      </c>
      <c r="L1089" s="1128">
        <v>0</v>
      </c>
      <c r="M1089" s="1128">
        <v>-0.459991455078125</v>
      </c>
      <c r="N1089" s="1129">
        <v>0</v>
      </c>
      <c r="O1089" s="1128">
        <v>-0.459991455078125</v>
      </c>
      <c r="P1089" s="1127">
        <v>-0.17019683837890626</v>
      </c>
      <c r="Q1089" s="1127">
        <v>0</v>
      </c>
      <c r="R1089" s="1127">
        <v>0</v>
      </c>
      <c r="S1089" s="1127">
        <v>0</v>
      </c>
      <c r="T1089" s="1130">
        <v>0</v>
      </c>
      <c r="U1089" s="1130">
        <v>0</v>
      </c>
      <c r="V1089" s="1130">
        <v>0</v>
      </c>
      <c r="W1089" s="1127">
        <v>0</v>
      </c>
      <c r="X1089" s="1130">
        <v>-0.17019683837890626</v>
      </c>
      <c r="Y1089" s="735">
        <v>0.37</v>
      </c>
      <c r="Z1089" s="1131">
        <v>0</v>
      </c>
      <c r="AA1089" s="1131">
        <v>-0.17019683837890626</v>
      </c>
      <c r="AB1089" s="1131">
        <v>0</v>
      </c>
      <c r="AC1089" s="1131">
        <v>-2.5902709960937499E-2</v>
      </c>
      <c r="AD1089" s="1131">
        <v>0</v>
      </c>
      <c r="AE1089" s="1131">
        <v>-0.14429412841796876</v>
      </c>
      <c r="AF1089" s="126"/>
      <c r="AG1089" s="126"/>
      <c r="AH1089" s="126"/>
      <c r="AI1089" s="126"/>
      <c r="AJ1089" s="126"/>
      <c r="AK1089" s="126"/>
      <c r="AL1089" s="126">
        <v>1089</v>
      </c>
    </row>
    <row r="1090" spans="1:38">
      <c r="A1090" s="721" t="s">
        <v>1852</v>
      </c>
      <c r="B1090" s="722">
        <v>14</v>
      </c>
      <c r="C1090" s="722">
        <v>1495</v>
      </c>
      <c r="D1090" s="722">
        <v>149515</v>
      </c>
      <c r="E1090" s="721">
        <v>1495159002</v>
      </c>
      <c r="F1090" s="721" t="s">
        <v>876</v>
      </c>
      <c r="G1090" s="1127">
        <v>-1257194320646</v>
      </c>
      <c r="H1090" s="1128">
        <v>0</v>
      </c>
      <c r="I1090" s="1128">
        <v>-1257194320645.9299</v>
      </c>
      <c r="J1090" s="1128">
        <v>7.0068359375E-2</v>
      </c>
      <c r="K1090" s="1128">
        <v>0</v>
      </c>
      <c r="L1090" s="1128">
        <v>7.0068359375E-2</v>
      </c>
      <c r="M1090" s="1128">
        <v>0</v>
      </c>
      <c r="N1090" s="1129">
        <v>0</v>
      </c>
      <c r="O1090" s="1128">
        <v>7.0068359375E-2</v>
      </c>
      <c r="P1090" s="1127">
        <v>2.5925292968749999E-2</v>
      </c>
      <c r="Q1090" s="1127">
        <v>0</v>
      </c>
      <c r="R1090" s="1127">
        <v>0</v>
      </c>
      <c r="S1090" s="1127">
        <v>0</v>
      </c>
      <c r="T1090" s="1130">
        <v>0</v>
      </c>
      <c r="U1090" s="1130">
        <v>0</v>
      </c>
      <c r="V1090" s="1130">
        <v>0</v>
      </c>
      <c r="W1090" s="1127">
        <v>0</v>
      </c>
      <c r="X1090" s="1130">
        <v>2.5925292968749999E-2</v>
      </c>
      <c r="Y1090" s="735">
        <v>0.37</v>
      </c>
      <c r="Z1090" s="1131">
        <v>2.5925292968749999E-2</v>
      </c>
      <c r="AA1090" s="1131">
        <v>0</v>
      </c>
      <c r="AB1090" s="1131">
        <v>0</v>
      </c>
      <c r="AC1090" s="1131">
        <v>-9.9907226562499993E-2</v>
      </c>
      <c r="AD1090" s="1131">
        <v>2.5925292968749999E-2</v>
      </c>
      <c r="AE1090" s="1131">
        <v>9.9907226562499993E-2</v>
      </c>
      <c r="AF1090" s="126"/>
      <c r="AG1090" s="126"/>
      <c r="AH1090" s="126"/>
      <c r="AI1090" s="126"/>
      <c r="AJ1090" s="126"/>
      <c r="AK1090" s="126"/>
      <c r="AL1090" s="126">
        <v>1090</v>
      </c>
    </row>
    <row r="1091" spans="1:38">
      <c r="A1091" s="721" t="s">
        <v>1891</v>
      </c>
      <c r="B1091" s="722">
        <v>14</v>
      </c>
      <c r="C1091" s="722">
        <v>1495</v>
      </c>
      <c r="D1091" s="722">
        <v>149515</v>
      </c>
      <c r="E1091" s="721">
        <v>1495159003</v>
      </c>
      <c r="F1091" s="721" t="s">
        <v>4128</v>
      </c>
      <c r="G1091" s="1127">
        <v>-125843540</v>
      </c>
      <c r="H1091" s="1128">
        <v>0</v>
      </c>
      <c r="I1091" s="1128">
        <v>-125843539.98999999</v>
      </c>
      <c r="J1091" s="1128">
        <v>1.000000536441803E-2</v>
      </c>
      <c r="K1091" s="1128">
        <v>0</v>
      </c>
      <c r="L1091" s="1128">
        <v>1.000000536441803E-2</v>
      </c>
      <c r="M1091" s="1128">
        <v>0</v>
      </c>
      <c r="N1091" s="1129">
        <v>0</v>
      </c>
      <c r="O1091" s="1128">
        <v>1.000000536441803E-2</v>
      </c>
      <c r="P1091" s="1127">
        <v>3.7000019848346709E-3</v>
      </c>
      <c r="Q1091" s="1127">
        <v>0</v>
      </c>
      <c r="R1091" s="1127">
        <v>0</v>
      </c>
      <c r="S1091" s="1127">
        <v>0</v>
      </c>
      <c r="T1091" s="1130">
        <v>0</v>
      </c>
      <c r="U1091" s="1130">
        <v>0</v>
      </c>
      <c r="V1091" s="1130">
        <v>0</v>
      </c>
      <c r="W1091" s="1127">
        <v>0</v>
      </c>
      <c r="X1091" s="1130">
        <v>3.7000019848346709E-3</v>
      </c>
      <c r="Y1091" s="735">
        <v>0.37</v>
      </c>
      <c r="Z1091" s="1131">
        <v>3.7000019848346709E-3</v>
      </c>
      <c r="AA1091" s="1131">
        <v>0</v>
      </c>
      <c r="AB1091" s="1131">
        <v>0</v>
      </c>
      <c r="AC1091" s="1131">
        <v>-0.18130000352859496</v>
      </c>
      <c r="AD1091" s="1131">
        <v>3.7000019848346709E-3</v>
      </c>
      <c r="AE1091" s="1131">
        <v>0.18130000352859496</v>
      </c>
      <c r="AF1091" s="126"/>
      <c r="AG1091" s="126"/>
      <c r="AH1091" s="126"/>
      <c r="AI1091" s="126"/>
      <c r="AJ1091" s="126"/>
      <c r="AK1091" s="126"/>
      <c r="AL1091" s="126">
        <v>1091</v>
      </c>
    </row>
    <row r="1092" spans="1:38">
      <c r="A1092" s="721" t="s">
        <v>1891</v>
      </c>
      <c r="B1092" s="722">
        <v>14</v>
      </c>
      <c r="C1092" s="722">
        <v>1495</v>
      </c>
      <c r="D1092" s="722">
        <v>149515</v>
      </c>
      <c r="E1092" s="721">
        <v>1495159701</v>
      </c>
      <c r="F1092" s="721" t="s">
        <v>877</v>
      </c>
      <c r="G1092" s="1127">
        <v>-118793447725</v>
      </c>
      <c r="H1092" s="1128">
        <v>0</v>
      </c>
      <c r="I1092" s="1128">
        <v>-116060008984.27</v>
      </c>
      <c r="J1092" s="1128">
        <v>2733438740.7299957</v>
      </c>
      <c r="K1092" s="1128">
        <v>0</v>
      </c>
      <c r="L1092" s="1128">
        <v>2733438740.7299957</v>
      </c>
      <c r="M1092" s="1128">
        <v>0</v>
      </c>
      <c r="N1092" s="1129">
        <v>0</v>
      </c>
      <c r="O1092" s="1128">
        <v>2733438740.7299957</v>
      </c>
      <c r="P1092" s="1127">
        <v>1011372334.0700984</v>
      </c>
      <c r="Q1092" s="1127">
        <v>0</v>
      </c>
      <c r="R1092" s="1127">
        <v>0</v>
      </c>
      <c r="S1092" s="1127">
        <v>0</v>
      </c>
      <c r="T1092" s="1130">
        <v>0</v>
      </c>
      <c r="U1092" s="1130">
        <v>0</v>
      </c>
      <c r="V1092" s="1130">
        <v>0</v>
      </c>
      <c r="W1092" s="1127">
        <v>0</v>
      </c>
      <c r="X1092" s="1130">
        <v>1011372334.0700984</v>
      </c>
      <c r="Y1092" s="735">
        <v>0.37</v>
      </c>
      <c r="Z1092" s="1131">
        <v>1011372334.0700984</v>
      </c>
      <c r="AA1092" s="1131">
        <v>0</v>
      </c>
      <c r="AB1092" s="1131">
        <v>1671819027.7722974</v>
      </c>
      <c r="AC1092" s="1131">
        <v>0</v>
      </c>
      <c r="AD1092" s="1131">
        <v>-660446693.70219898</v>
      </c>
      <c r="AE1092" s="1131">
        <v>0</v>
      </c>
      <c r="AF1092" s="126"/>
      <c r="AG1092" s="126"/>
      <c r="AH1092" s="126"/>
      <c r="AI1092" s="126"/>
      <c r="AJ1092" s="126"/>
      <c r="AK1092" s="126"/>
      <c r="AL1092" s="126">
        <v>1092</v>
      </c>
    </row>
    <row r="1093" spans="1:38">
      <c r="A1093" s="721" t="s">
        <v>1852</v>
      </c>
      <c r="B1093" s="722">
        <v>14</v>
      </c>
      <c r="C1093" s="722">
        <v>1495</v>
      </c>
      <c r="D1093" s="722">
        <v>149515</v>
      </c>
      <c r="E1093" s="721">
        <v>1495159702</v>
      </c>
      <c r="F1093" s="721" t="s">
        <v>878</v>
      </c>
      <c r="G1093" s="1127">
        <v>-2925565352</v>
      </c>
      <c r="H1093" s="1128">
        <v>0</v>
      </c>
      <c r="I1093" s="1128">
        <v>-2925863811.1199999</v>
      </c>
      <c r="J1093" s="1128">
        <v>-298459.11999988556</v>
      </c>
      <c r="K1093" s="1128">
        <v>0</v>
      </c>
      <c r="L1093" s="1128">
        <v>0</v>
      </c>
      <c r="M1093" s="1128">
        <v>-298459.11999988556</v>
      </c>
      <c r="N1093" s="1129">
        <v>0</v>
      </c>
      <c r="O1093" s="1128">
        <v>-298459.11999988556</v>
      </c>
      <c r="P1093" s="1127">
        <v>-110429.87439995765</v>
      </c>
      <c r="Q1093" s="1127">
        <v>0</v>
      </c>
      <c r="R1093" s="1127">
        <v>0</v>
      </c>
      <c r="S1093" s="1127">
        <v>0</v>
      </c>
      <c r="T1093" s="1130">
        <v>0</v>
      </c>
      <c r="U1093" s="1130">
        <v>0</v>
      </c>
      <c r="V1093" s="1130">
        <v>0</v>
      </c>
      <c r="W1093" s="1127">
        <v>0</v>
      </c>
      <c r="X1093" s="1130">
        <v>-110429.87439995765</v>
      </c>
      <c r="Y1093" s="735">
        <v>0.37</v>
      </c>
      <c r="Z1093" s="1131">
        <v>0</v>
      </c>
      <c r="AA1093" s="1131">
        <v>-110429.87439995765</v>
      </c>
      <c r="AB1093" s="1131">
        <v>0.15909993648529053</v>
      </c>
      <c r="AC1093" s="1131">
        <v>0</v>
      </c>
      <c r="AD1093" s="1131">
        <v>-0.15909993648529053</v>
      </c>
      <c r="AE1093" s="1131">
        <v>-110429.87439995765</v>
      </c>
      <c r="AF1093" s="126"/>
      <c r="AG1093" s="126"/>
      <c r="AH1093" s="126"/>
      <c r="AI1093" s="126"/>
      <c r="AJ1093" s="126"/>
      <c r="AK1093" s="126"/>
      <c r="AL1093" s="126">
        <v>1093</v>
      </c>
    </row>
    <row r="1094" spans="1:38">
      <c r="A1094" s="721" t="s">
        <v>1852</v>
      </c>
      <c r="B1094" s="722">
        <v>14</v>
      </c>
      <c r="C1094" s="722">
        <v>1495</v>
      </c>
      <c r="D1094" s="722">
        <v>149520</v>
      </c>
      <c r="E1094" s="721">
        <v>1495209001</v>
      </c>
      <c r="F1094" s="721" t="s">
        <v>879</v>
      </c>
      <c r="G1094" s="1127">
        <v>-613617482275</v>
      </c>
      <c r="H1094" s="1128">
        <v>0</v>
      </c>
      <c r="I1094" s="1128">
        <v>-613617482274.68005</v>
      </c>
      <c r="J1094" s="1128">
        <v>0.3199462890625</v>
      </c>
      <c r="K1094" s="1128">
        <v>0</v>
      </c>
      <c r="L1094" s="1128">
        <v>0.3199462890625</v>
      </c>
      <c r="M1094" s="1128">
        <v>0</v>
      </c>
      <c r="N1094" s="1129">
        <v>0</v>
      </c>
      <c r="O1094" s="1128">
        <v>0.3199462890625</v>
      </c>
      <c r="P1094" s="1127">
        <v>0.118380126953125</v>
      </c>
      <c r="Q1094" s="1127">
        <v>0</v>
      </c>
      <c r="R1094" s="1127">
        <v>0</v>
      </c>
      <c r="S1094" s="1127">
        <v>0</v>
      </c>
      <c r="T1094" s="1130">
        <v>0</v>
      </c>
      <c r="U1094" s="1130">
        <v>0</v>
      </c>
      <c r="V1094" s="1130">
        <v>0</v>
      </c>
      <c r="W1094" s="1127">
        <v>0</v>
      </c>
      <c r="X1094" s="1130">
        <v>0.118380126953125</v>
      </c>
      <c r="Y1094" s="735">
        <v>0.37</v>
      </c>
      <c r="Z1094" s="1131">
        <v>0.118380126953125</v>
      </c>
      <c r="AA1094" s="1131">
        <v>0</v>
      </c>
      <c r="AB1094" s="1131">
        <v>0</v>
      </c>
      <c r="AC1094" s="1131">
        <v>-7.7685546874999997E-2</v>
      </c>
      <c r="AD1094" s="1131">
        <v>0.118380126953125</v>
      </c>
      <c r="AE1094" s="1131">
        <v>7.7685546874999997E-2</v>
      </c>
      <c r="AF1094" s="126"/>
      <c r="AG1094" s="126"/>
      <c r="AH1094" s="126"/>
      <c r="AI1094" s="126"/>
      <c r="AJ1094" s="126"/>
      <c r="AK1094" s="126"/>
      <c r="AL1094" s="126">
        <v>1094</v>
      </c>
    </row>
    <row r="1095" spans="1:38">
      <c r="A1095" s="721" t="s">
        <v>1852</v>
      </c>
      <c r="B1095" s="722">
        <v>14</v>
      </c>
      <c r="C1095" s="722">
        <v>1495</v>
      </c>
      <c r="D1095" s="722">
        <v>149520</v>
      </c>
      <c r="E1095" s="721">
        <v>1495209002</v>
      </c>
      <c r="F1095" s="721" t="s">
        <v>880</v>
      </c>
      <c r="G1095" s="1127">
        <v>-654484385826</v>
      </c>
      <c r="H1095" s="1128">
        <v>0</v>
      </c>
      <c r="I1095" s="1128">
        <v>-654484385826.14001</v>
      </c>
      <c r="J1095" s="1128">
        <v>-0.1400146484375</v>
      </c>
      <c r="K1095" s="1128">
        <v>0</v>
      </c>
      <c r="L1095" s="1128">
        <v>0</v>
      </c>
      <c r="M1095" s="1128">
        <v>-0.1400146484375</v>
      </c>
      <c r="N1095" s="1129">
        <v>0</v>
      </c>
      <c r="O1095" s="1128">
        <v>-0.1400146484375</v>
      </c>
      <c r="P1095" s="1127">
        <v>-5.1805419921874998E-2</v>
      </c>
      <c r="Q1095" s="1127">
        <v>0</v>
      </c>
      <c r="R1095" s="1127">
        <v>0</v>
      </c>
      <c r="S1095" s="1127">
        <v>0</v>
      </c>
      <c r="T1095" s="1130">
        <v>0</v>
      </c>
      <c r="U1095" s="1130">
        <v>0</v>
      </c>
      <c r="V1095" s="1130">
        <v>0</v>
      </c>
      <c r="W1095" s="1127">
        <v>0</v>
      </c>
      <c r="X1095" s="1130">
        <v>-5.1805419921874998E-2</v>
      </c>
      <c r="Y1095" s="735">
        <v>0.37</v>
      </c>
      <c r="Z1095" s="1131">
        <v>0</v>
      </c>
      <c r="AA1095" s="1131">
        <v>-5.1805419921874998E-2</v>
      </c>
      <c r="AB1095" s="1131">
        <v>0.13319458007812499</v>
      </c>
      <c r="AC1095" s="1131">
        <v>0</v>
      </c>
      <c r="AD1095" s="1131">
        <v>-0.13319458007812499</v>
      </c>
      <c r="AE1095" s="1131">
        <v>-5.1805419921874998E-2</v>
      </c>
      <c r="AF1095" s="126"/>
      <c r="AG1095" s="126"/>
      <c r="AH1095" s="126"/>
      <c r="AI1095" s="126"/>
      <c r="AJ1095" s="126"/>
      <c r="AK1095" s="126"/>
      <c r="AL1095" s="126">
        <v>1095</v>
      </c>
    </row>
    <row r="1096" spans="1:38">
      <c r="A1096" s="721" t="s">
        <v>1891</v>
      </c>
      <c r="B1096" s="722">
        <v>14</v>
      </c>
      <c r="C1096" s="722">
        <v>1495</v>
      </c>
      <c r="D1096" s="722">
        <v>149520</v>
      </c>
      <c r="E1096" s="721">
        <v>1495209003</v>
      </c>
      <c r="F1096" s="721" t="s">
        <v>4129</v>
      </c>
      <c r="G1096" s="1127">
        <v>-1758948389</v>
      </c>
      <c r="H1096" s="1128">
        <v>0</v>
      </c>
      <c r="I1096" s="1128">
        <v>-1758948389.3099999</v>
      </c>
      <c r="J1096" s="1128">
        <v>-0.30999994277954102</v>
      </c>
      <c r="K1096" s="1128">
        <v>0</v>
      </c>
      <c r="L1096" s="1128">
        <v>0</v>
      </c>
      <c r="M1096" s="1128">
        <v>-0.30999994277954102</v>
      </c>
      <c r="N1096" s="1129">
        <v>0</v>
      </c>
      <c r="O1096" s="1128">
        <v>-0.30999994277954102</v>
      </c>
      <c r="P1096" s="1127">
        <v>-0.11469997882843018</v>
      </c>
      <c r="Q1096" s="1127">
        <v>0</v>
      </c>
      <c r="R1096" s="1127">
        <v>0</v>
      </c>
      <c r="S1096" s="1127">
        <v>0</v>
      </c>
      <c r="T1096" s="1130">
        <v>0</v>
      </c>
      <c r="U1096" s="1130">
        <v>0</v>
      </c>
      <c r="V1096" s="1130">
        <v>0</v>
      </c>
      <c r="W1096" s="1127">
        <v>0</v>
      </c>
      <c r="X1096" s="1130">
        <v>-0.11469997882843018</v>
      </c>
      <c r="Y1096" s="735">
        <v>0.37</v>
      </c>
      <c r="Z1096" s="1131">
        <v>0</v>
      </c>
      <c r="AA1096" s="1131">
        <v>-0.11469997882843018</v>
      </c>
      <c r="AB1096" s="1131">
        <v>9.2499999999999999E-2</v>
      </c>
      <c r="AC1096" s="1131">
        <v>0</v>
      </c>
      <c r="AD1096" s="1131">
        <v>-9.2499999999999999E-2</v>
      </c>
      <c r="AE1096" s="1131">
        <v>-0.11469997882843018</v>
      </c>
      <c r="AF1096" s="126"/>
      <c r="AG1096" s="126"/>
      <c r="AH1096" s="126"/>
      <c r="AI1096" s="126"/>
      <c r="AJ1096" s="126"/>
      <c r="AK1096" s="126"/>
      <c r="AL1096" s="126">
        <v>1096</v>
      </c>
    </row>
    <row r="1097" spans="1:38">
      <c r="A1097" s="721" t="s">
        <v>1891</v>
      </c>
      <c r="B1097" s="722">
        <v>14</v>
      </c>
      <c r="C1097" s="722">
        <v>1495</v>
      </c>
      <c r="D1097" s="722">
        <v>149520</v>
      </c>
      <c r="E1097" s="721">
        <v>1495209701</v>
      </c>
      <c r="F1097" s="721" t="s">
        <v>881</v>
      </c>
      <c r="G1097" s="1127">
        <v>-304730506839</v>
      </c>
      <c r="H1097" s="1128">
        <v>0</v>
      </c>
      <c r="I1097" s="1128">
        <v>-289585069114.60999</v>
      </c>
      <c r="J1097" s="1128">
        <v>15145437724.390015</v>
      </c>
      <c r="K1097" s="1128">
        <v>0</v>
      </c>
      <c r="L1097" s="1128">
        <v>15145437724.390015</v>
      </c>
      <c r="M1097" s="1128">
        <v>0</v>
      </c>
      <c r="N1097" s="1129">
        <v>0</v>
      </c>
      <c r="O1097" s="1128">
        <v>15145437724.390015</v>
      </c>
      <c r="P1097" s="1127">
        <v>5603811958.0243053</v>
      </c>
      <c r="Q1097" s="1127">
        <v>0</v>
      </c>
      <c r="R1097" s="1127">
        <v>0</v>
      </c>
      <c r="S1097" s="1127">
        <v>0</v>
      </c>
      <c r="T1097" s="1130">
        <v>0</v>
      </c>
      <c r="U1097" s="1130">
        <v>0</v>
      </c>
      <c r="V1097" s="1130">
        <v>0</v>
      </c>
      <c r="W1097" s="1127">
        <v>0</v>
      </c>
      <c r="X1097" s="1130">
        <v>5603811958.0243053</v>
      </c>
      <c r="Y1097" s="735">
        <v>0.37</v>
      </c>
      <c r="Z1097" s="1131">
        <v>5603811958.0243053</v>
      </c>
      <c r="AA1097" s="1131">
        <v>0</v>
      </c>
      <c r="AB1097" s="1131">
        <v>5035351707.4337959</v>
      </c>
      <c r="AC1097" s="1131">
        <v>0</v>
      </c>
      <c r="AD1097" s="1131">
        <v>568460250.59050941</v>
      </c>
      <c r="AE1097" s="1131">
        <v>0</v>
      </c>
      <c r="AF1097" s="126"/>
      <c r="AG1097" s="126"/>
      <c r="AH1097" s="126"/>
      <c r="AI1097" s="126"/>
      <c r="AJ1097" s="126"/>
      <c r="AK1097" s="126"/>
      <c r="AL1097" s="126">
        <v>1097</v>
      </c>
    </row>
    <row r="1098" spans="1:38">
      <c r="A1098" s="721" t="s">
        <v>1891</v>
      </c>
      <c r="B1098" s="722">
        <v>14</v>
      </c>
      <c r="C1098" s="722">
        <v>1495</v>
      </c>
      <c r="D1098" s="722">
        <v>149520</v>
      </c>
      <c r="E1098" s="721">
        <v>1495209702</v>
      </c>
      <c r="F1098" s="721" t="s">
        <v>882</v>
      </c>
      <c r="G1098" s="1127">
        <v>-40796325071</v>
      </c>
      <c r="H1098" s="1128">
        <v>0</v>
      </c>
      <c r="I1098" s="1128">
        <v>-40799564070.970001</v>
      </c>
      <c r="J1098" s="1128">
        <v>-3238999.9700012207</v>
      </c>
      <c r="K1098" s="1128">
        <v>0</v>
      </c>
      <c r="L1098" s="1128">
        <v>0</v>
      </c>
      <c r="M1098" s="1128">
        <v>-3238999.9700012207</v>
      </c>
      <c r="N1098" s="1129">
        <v>0</v>
      </c>
      <c r="O1098" s="1128">
        <v>-3238999.9700012207</v>
      </c>
      <c r="P1098" s="1127">
        <v>-1198429.9889004517</v>
      </c>
      <c r="Q1098" s="1127">
        <v>0</v>
      </c>
      <c r="R1098" s="1127">
        <v>0</v>
      </c>
      <c r="S1098" s="1127">
        <v>0</v>
      </c>
      <c r="T1098" s="1130">
        <v>0</v>
      </c>
      <c r="U1098" s="1130">
        <v>0</v>
      </c>
      <c r="V1098" s="1130">
        <v>0</v>
      </c>
      <c r="W1098" s="1127">
        <v>0</v>
      </c>
      <c r="X1098" s="1130">
        <v>-1198429.9889004517</v>
      </c>
      <c r="Y1098" s="735">
        <v>0.37</v>
      </c>
      <c r="Z1098" s="1131">
        <v>0</v>
      </c>
      <c r="AA1098" s="1131">
        <v>-1198429.9889004517</v>
      </c>
      <c r="AB1098" s="1131">
        <v>0</v>
      </c>
      <c r="AC1098" s="1131">
        <v>-686466.66100112919</v>
      </c>
      <c r="AD1098" s="1131">
        <v>0</v>
      </c>
      <c r="AE1098" s="1131">
        <v>-511963.3278993225</v>
      </c>
      <c r="AF1098" s="126"/>
      <c r="AG1098" s="126"/>
      <c r="AH1098" s="126"/>
      <c r="AI1098" s="126"/>
      <c r="AJ1098" s="126"/>
      <c r="AK1098" s="126"/>
      <c r="AL1098" s="126">
        <v>1098</v>
      </c>
    </row>
    <row r="1099" spans="1:38">
      <c r="A1099" s="721" t="s">
        <v>1852</v>
      </c>
      <c r="B1099" s="722">
        <v>14</v>
      </c>
      <c r="C1099" s="722">
        <v>1495</v>
      </c>
      <c r="D1099" s="722">
        <v>149525</v>
      </c>
      <c r="E1099" s="721">
        <v>1495251889</v>
      </c>
      <c r="F1099" s="721" t="s">
        <v>884</v>
      </c>
      <c r="G1099" s="1127">
        <v>0</v>
      </c>
      <c r="H1099" s="1128">
        <v>0</v>
      </c>
      <c r="I1099" s="1128">
        <v>0</v>
      </c>
      <c r="J1099" s="1128">
        <v>0</v>
      </c>
      <c r="K1099" s="1128">
        <v>0</v>
      </c>
      <c r="L1099" s="1128">
        <v>0</v>
      </c>
      <c r="M1099" s="1128">
        <v>0</v>
      </c>
      <c r="N1099" s="1129">
        <v>0</v>
      </c>
      <c r="O1099" s="1128">
        <v>0</v>
      </c>
      <c r="P1099" s="1127">
        <v>0</v>
      </c>
      <c r="Q1099" s="1127">
        <v>0</v>
      </c>
      <c r="R1099" s="1127">
        <v>0</v>
      </c>
      <c r="S1099" s="1127">
        <v>0</v>
      </c>
      <c r="T1099" s="1130">
        <v>0</v>
      </c>
      <c r="U1099" s="1130">
        <v>0</v>
      </c>
      <c r="V1099" s="1130">
        <v>0</v>
      </c>
      <c r="W1099" s="1127">
        <v>0</v>
      </c>
      <c r="X1099" s="1130">
        <v>0</v>
      </c>
      <c r="Y1099" s="735">
        <v>0</v>
      </c>
      <c r="Z1099" s="1131">
        <v>0</v>
      </c>
      <c r="AA1099" s="1131">
        <v>0</v>
      </c>
      <c r="AB1099" s="1131">
        <v>0</v>
      </c>
      <c r="AC1099" s="1131">
        <v>0</v>
      </c>
      <c r="AD1099" s="1131">
        <v>0</v>
      </c>
      <c r="AE1099" s="1131">
        <v>0</v>
      </c>
      <c r="AF1099" s="126"/>
      <c r="AG1099" s="126"/>
      <c r="AH1099" s="126"/>
      <c r="AI1099" s="126"/>
      <c r="AJ1099" s="126"/>
      <c r="AK1099" s="126"/>
      <c r="AL1099" s="126">
        <v>1099</v>
      </c>
    </row>
    <row r="1100" spans="1:38">
      <c r="A1100" s="721" t="s">
        <v>1852</v>
      </c>
      <c r="B1100" s="722">
        <v>14</v>
      </c>
      <c r="C1100" s="722">
        <v>1495</v>
      </c>
      <c r="D1100" s="722">
        <v>149525</v>
      </c>
      <c r="E1100" s="721">
        <v>1495259001</v>
      </c>
      <c r="F1100" s="721" t="s">
        <v>883</v>
      </c>
      <c r="G1100" s="1127">
        <v>-151251236815</v>
      </c>
      <c r="H1100" s="1128">
        <v>0</v>
      </c>
      <c r="I1100" s="1128">
        <v>-151251236814.67999</v>
      </c>
      <c r="J1100" s="1128">
        <v>0.32000732421875</v>
      </c>
      <c r="K1100" s="1128">
        <v>0</v>
      </c>
      <c r="L1100" s="1128">
        <v>0.32000732421875</v>
      </c>
      <c r="M1100" s="1128">
        <v>0</v>
      </c>
      <c r="N1100" s="1129">
        <v>0</v>
      </c>
      <c r="O1100" s="1128">
        <v>0.32000732421875</v>
      </c>
      <c r="P1100" s="1127">
        <v>0.1184027099609375</v>
      </c>
      <c r="Q1100" s="1127">
        <v>0</v>
      </c>
      <c r="R1100" s="1127">
        <v>0</v>
      </c>
      <c r="S1100" s="1127">
        <v>0</v>
      </c>
      <c r="T1100" s="1130">
        <v>0</v>
      </c>
      <c r="U1100" s="1130">
        <v>0</v>
      </c>
      <c r="V1100" s="1130">
        <v>0</v>
      </c>
      <c r="W1100" s="1127">
        <v>0</v>
      </c>
      <c r="X1100" s="1130">
        <v>0.1184027099609375</v>
      </c>
      <c r="Y1100" s="735">
        <v>0.37</v>
      </c>
      <c r="Z1100" s="1131">
        <v>0.1184027099609375</v>
      </c>
      <c r="AA1100" s="1131">
        <v>0</v>
      </c>
      <c r="AB1100" s="1131">
        <v>9.9895935058593746E-2</v>
      </c>
      <c r="AC1100" s="1131">
        <v>0</v>
      </c>
      <c r="AD1100" s="1131">
        <v>1.8506774902343759E-2</v>
      </c>
      <c r="AE1100" s="1131">
        <v>0</v>
      </c>
      <c r="AF1100" s="126"/>
      <c r="AG1100" s="126"/>
      <c r="AH1100" s="126"/>
      <c r="AI1100" s="126"/>
      <c r="AJ1100" s="126"/>
      <c r="AK1100" s="126"/>
      <c r="AL1100" s="126">
        <v>1100</v>
      </c>
    </row>
    <row r="1101" spans="1:38">
      <c r="A1101" s="721" t="s">
        <v>1852</v>
      </c>
      <c r="B1101" s="722">
        <v>14</v>
      </c>
      <c r="C1101" s="722">
        <v>1495</v>
      </c>
      <c r="D1101" s="722">
        <v>149525</v>
      </c>
      <c r="E1101" s="721">
        <v>1495259002</v>
      </c>
      <c r="F1101" s="721" t="s">
        <v>884</v>
      </c>
      <c r="G1101" s="1127">
        <v>-516027831763</v>
      </c>
      <c r="H1101" s="1128">
        <v>0</v>
      </c>
      <c r="I1101" s="1128">
        <v>-516027831762.70001</v>
      </c>
      <c r="J1101" s="1128">
        <v>0.29998779296875</v>
      </c>
      <c r="K1101" s="1128">
        <v>0</v>
      </c>
      <c r="L1101" s="1128">
        <v>0.29998779296875</v>
      </c>
      <c r="M1101" s="1128">
        <v>0</v>
      </c>
      <c r="N1101" s="1129">
        <v>0</v>
      </c>
      <c r="O1101" s="1128">
        <v>0.29998779296875</v>
      </c>
      <c r="P1101" s="1127">
        <v>0.1109954833984375</v>
      </c>
      <c r="Q1101" s="1127">
        <v>0</v>
      </c>
      <c r="R1101" s="1127">
        <v>0</v>
      </c>
      <c r="S1101" s="1127">
        <v>0</v>
      </c>
      <c r="T1101" s="1130">
        <v>0</v>
      </c>
      <c r="U1101" s="1130">
        <v>0</v>
      </c>
      <c r="V1101" s="1130">
        <v>0</v>
      </c>
      <c r="W1101" s="1127">
        <v>0</v>
      </c>
      <c r="X1101" s="1130">
        <v>0.1109954833984375</v>
      </c>
      <c r="Y1101" s="735">
        <v>0.37</v>
      </c>
      <c r="Z1101" s="1131">
        <v>0.1109954833984375</v>
      </c>
      <c r="AA1101" s="1131">
        <v>0</v>
      </c>
      <c r="AB1101" s="1131">
        <v>0.17759277343749999</v>
      </c>
      <c r="AC1101" s="1131">
        <v>0</v>
      </c>
      <c r="AD1101" s="1131">
        <v>-6.6597290039062493E-2</v>
      </c>
      <c r="AE1101" s="1131">
        <v>0</v>
      </c>
      <c r="AF1101" s="126"/>
      <c r="AG1101" s="126"/>
      <c r="AH1101" s="126"/>
      <c r="AI1101" s="126"/>
      <c r="AJ1101" s="126"/>
      <c r="AK1101" s="126"/>
      <c r="AL1101" s="126">
        <v>1101</v>
      </c>
    </row>
    <row r="1102" spans="1:38">
      <c r="A1102" s="721" t="s">
        <v>1891</v>
      </c>
      <c r="B1102" s="722">
        <v>14</v>
      </c>
      <c r="C1102" s="722">
        <v>1495</v>
      </c>
      <c r="D1102" s="722">
        <v>149525</v>
      </c>
      <c r="E1102" s="721">
        <v>1495259003</v>
      </c>
      <c r="F1102" s="721" t="s">
        <v>4130</v>
      </c>
      <c r="G1102" s="1127">
        <v>-247543137</v>
      </c>
      <c r="H1102" s="1128">
        <v>0</v>
      </c>
      <c r="I1102" s="1128">
        <v>-247543137.19</v>
      </c>
      <c r="J1102" s="1128">
        <v>-0.18999999761581421</v>
      </c>
      <c r="K1102" s="1128">
        <v>0</v>
      </c>
      <c r="L1102" s="1128">
        <v>0</v>
      </c>
      <c r="M1102" s="1128">
        <v>-0.18999999761581421</v>
      </c>
      <c r="N1102" s="1129">
        <v>0</v>
      </c>
      <c r="O1102" s="1128">
        <v>-0.18999999761581421</v>
      </c>
      <c r="P1102" s="1127">
        <v>-7.0299999117851258E-2</v>
      </c>
      <c r="Q1102" s="1127">
        <v>0</v>
      </c>
      <c r="R1102" s="1127">
        <v>0</v>
      </c>
      <c r="S1102" s="1127">
        <v>0</v>
      </c>
      <c r="T1102" s="1130">
        <v>0</v>
      </c>
      <c r="U1102" s="1130">
        <v>0</v>
      </c>
      <c r="V1102" s="1130">
        <v>0</v>
      </c>
      <c r="W1102" s="1127">
        <v>0</v>
      </c>
      <c r="X1102" s="1130">
        <v>-7.0299999117851258E-2</v>
      </c>
      <c r="Y1102" s="735">
        <v>0.37</v>
      </c>
      <c r="Z1102" s="1131">
        <v>0</v>
      </c>
      <c r="AA1102" s="1131">
        <v>-7.0299999117851258E-2</v>
      </c>
      <c r="AB1102" s="1131">
        <v>0</v>
      </c>
      <c r="AC1102" s="1131">
        <v>-0.11470000088214874</v>
      </c>
      <c r="AD1102" s="1131">
        <v>0</v>
      </c>
      <c r="AE1102" s="1131">
        <v>4.4400001764297481E-2</v>
      </c>
      <c r="AF1102" s="126"/>
      <c r="AG1102" s="126"/>
      <c r="AH1102" s="126"/>
      <c r="AI1102" s="126"/>
      <c r="AJ1102" s="126"/>
      <c r="AK1102" s="126"/>
      <c r="AL1102" s="126">
        <v>1102</v>
      </c>
    </row>
    <row r="1103" spans="1:38">
      <c r="A1103" s="721" t="s">
        <v>1891</v>
      </c>
      <c r="B1103" s="722">
        <v>14</v>
      </c>
      <c r="C1103" s="722">
        <v>1495</v>
      </c>
      <c r="D1103" s="722">
        <v>149525</v>
      </c>
      <c r="E1103" s="721">
        <v>1495259701</v>
      </c>
      <c r="F1103" s="721" t="s">
        <v>885</v>
      </c>
      <c r="G1103" s="1127">
        <v>-104067420128</v>
      </c>
      <c r="H1103" s="1128">
        <v>0</v>
      </c>
      <c r="I1103" s="1128">
        <v>-99021647988.729996</v>
      </c>
      <c r="J1103" s="1128">
        <v>5045772139.2700043</v>
      </c>
      <c r="K1103" s="1128">
        <v>0</v>
      </c>
      <c r="L1103" s="1128">
        <v>5045772139.2700043</v>
      </c>
      <c r="M1103" s="1128">
        <v>0</v>
      </c>
      <c r="N1103" s="1129">
        <v>0</v>
      </c>
      <c r="O1103" s="1128">
        <v>5045772139.2700043</v>
      </c>
      <c r="P1103" s="1127">
        <v>1866935691.5299015</v>
      </c>
      <c r="Q1103" s="1127">
        <v>0</v>
      </c>
      <c r="R1103" s="1127">
        <v>0</v>
      </c>
      <c r="S1103" s="1127">
        <v>0</v>
      </c>
      <c r="T1103" s="1130">
        <v>0</v>
      </c>
      <c r="U1103" s="1130">
        <v>0</v>
      </c>
      <c r="V1103" s="1130">
        <v>0</v>
      </c>
      <c r="W1103" s="1127">
        <v>0</v>
      </c>
      <c r="X1103" s="1130">
        <v>1866935691.5299015</v>
      </c>
      <c r="Y1103" s="735">
        <v>0.37</v>
      </c>
      <c r="Z1103" s="1131">
        <v>1866935691.5299015</v>
      </c>
      <c r="AA1103" s="1131">
        <v>0</v>
      </c>
      <c r="AB1103" s="1131">
        <v>1899535591.856302</v>
      </c>
      <c r="AC1103" s="1131">
        <v>0</v>
      </c>
      <c r="AD1103" s="1131">
        <v>-32599900.326400518</v>
      </c>
      <c r="AE1103" s="1131">
        <v>0</v>
      </c>
      <c r="AF1103" s="126"/>
      <c r="AG1103" s="126"/>
      <c r="AH1103" s="126"/>
      <c r="AI1103" s="126"/>
      <c r="AJ1103" s="126"/>
      <c r="AK1103" s="126"/>
      <c r="AL1103" s="126">
        <v>1103</v>
      </c>
    </row>
    <row r="1104" spans="1:38">
      <c r="A1104" s="721" t="s">
        <v>1852</v>
      </c>
      <c r="B1104" s="722">
        <v>14</v>
      </c>
      <c r="C1104" s="722">
        <v>1495</v>
      </c>
      <c r="D1104" s="722">
        <v>149525</v>
      </c>
      <c r="E1104" s="721">
        <v>1495259702</v>
      </c>
      <c r="F1104" s="721" t="s">
        <v>886</v>
      </c>
      <c r="G1104" s="1127">
        <v>-7572351907</v>
      </c>
      <c r="H1104" s="1128">
        <v>0</v>
      </c>
      <c r="I1104" s="1128">
        <v>-7576339145.5600004</v>
      </c>
      <c r="J1104" s="1128">
        <v>-3987238.5600004196</v>
      </c>
      <c r="K1104" s="1128">
        <v>0</v>
      </c>
      <c r="L1104" s="1128">
        <v>0</v>
      </c>
      <c r="M1104" s="1128">
        <v>-3987238.5600004196</v>
      </c>
      <c r="N1104" s="1129">
        <v>0</v>
      </c>
      <c r="O1104" s="1128">
        <v>-3987238.5600004196</v>
      </c>
      <c r="P1104" s="1127">
        <v>-1475278.2672001552</v>
      </c>
      <c r="Q1104" s="1127">
        <v>0</v>
      </c>
      <c r="R1104" s="1127">
        <v>0</v>
      </c>
      <c r="S1104" s="1127">
        <v>0</v>
      </c>
      <c r="T1104" s="1130">
        <v>0</v>
      </c>
      <c r="U1104" s="1130">
        <v>0</v>
      </c>
      <c r="V1104" s="1130">
        <v>0</v>
      </c>
      <c r="W1104" s="1127">
        <v>0</v>
      </c>
      <c r="X1104" s="1130">
        <v>-1475278.2672001552</v>
      </c>
      <c r="Y1104" s="735">
        <v>0.37</v>
      </c>
      <c r="Z1104" s="1131">
        <v>0</v>
      </c>
      <c r="AA1104" s="1131">
        <v>-1475278.2672001552</v>
      </c>
      <c r="AB1104" s="1131">
        <v>0</v>
      </c>
      <c r="AC1104" s="1131">
        <v>-1030665.8320999717</v>
      </c>
      <c r="AD1104" s="1131">
        <v>0</v>
      </c>
      <c r="AE1104" s="1131">
        <v>-444612.43510018347</v>
      </c>
      <c r="AF1104" s="126"/>
      <c r="AG1104" s="126"/>
      <c r="AH1104" s="126"/>
      <c r="AI1104" s="126"/>
      <c r="AJ1104" s="126"/>
      <c r="AK1104" s="126"/>
      <c r="AL1104" s="126">
        <v>1104</v>
      </c>
    </row>
    <row r="1105" spans="1:38">
      <c r="A1105" s="721" t="s">
        <v>1852</v>
      </c>
      <c r="B1105" s="722">
        <v>14</v>
      </c>
      <c r="C1105" s="722">
        <v>1498</v>
      </c>
      <c r="D1105" s="722">
        <v>149805</v>
      </c>
      <c r="E1105" s="721">
        <v>1498059010</v>
      </c>
      <c r="F1105" s="721" t="s">
        <v>887</v>
      </c>
      <c r="G1105" s="1127">
        <v>-117989909771</v>
      </c>
      <c r="H1105" s="1128">
        <v>0</v>
      </c>
      <c r="I1105" s="1128">
        <v>-18504623045.889999</v>
      </c>
      <c r="J1105" s="1128">
        <v>99485286725.110001</v>
      </c>
      <c r="K1105" s="1128">
        <v>0</v>
      </c>
      <c r="L1105" s="1128">
        <v>99485286725.110001</v>
      </c>
      <c r="M1105" s="1128">
        <v>0</v>
      </c>
      <c r="N1105" s="1129">
        <v>0</v>
      </c>
      <c r="O1105" s="1128">
        <v>99485286725.110001</v>
      </c>
      <c r="P1105" s="1127">
        <v>36809556088.290703</v>
      </c>
      <c r="Q1105" s="1127">
        <v>0</v>
      </c>
      <c r="R1105" s="1127">
        <v>0</v>
      </c>
      <c r="S1105" s="1127">
        <v>0</v>
      </c>
      <c r="T1105" s="1130">
        <v>0</v>
      </c>
      <c r="U1105" s="1130">
        <v>0</v>
      </c>
      <c r="V1105" s="1130">
        <v>0</v>
      </c>
      <c r="W1105" s="1127">
        <v>0</v>
      </c>
      <c r="X1105" s="1130">
        <v>36809556088.290703</v>
      </c>
      <c r="Y1105" s="735">
        <v>0.37000000000000005</v>
      </c>
      <c r="Z1105" s="1131">
        <v>36809556088.290703</v>
      </c>
      <c r="AA1105" s="1131">
        <v>0</v>
      </c>
      <c r="AB1105" s="1131">
        <v>32784046108.195496</v>
      </c>
      <c r="AC1105" s="1131">
        <v>0</v>
      </c>
      <c r="AD1105" s="1131">
        <v>4025509980.0952072</v>
      </c>
      <c r="AE1105" s="1131">
        <v>0</v>
      </c>
      <c r="AF1105" s="126"/>
      <c r="AG1105" s="126"/>
      <c r="AH1105" s="126"/>
      <c r="AI1105" s="126"/>
      <c r="AJ1105" s="126"/>
      <c r="AK1105" s="126"/>
      <c r="AL1105" s="126">
        <v>1105</v>
      </c>
    </row>
    <row r="1106" spans="1:38">
      <c r="A1106" s="721" t="s">
        <v>1891</v>
      </c>
      <c r="B1106" s="722">
        <v>14</v>
      </c>
      <c r="C1106" s="722">
        <v>1498</v>
      </c>
      <c r="D1106" s="722">
        <v>149810</v>
      </c>
      <c r="E1106" s="721">
        <v>1498109015</v>
      </c>
      <c r="F1106" s="721" t="s">
        <v>888</v>
      </c>
      <c r="G1106" s="1127">
        <v>-6051304992</v>
      </c>
      <c r="H1106" s="1128">
        <v>0</v>
      </c>
      <c r="I1106" s="1128">
        <v>-6051304991.6499996</v>
      </c>
      <c r="J1106" s="1128">
        <v>0.35000038146972656</v>
      </c>
      <c r="K1106" s="1128">
        <v>0</v>
      </c>
      <c r="L1106" s="1128">
        <v>0.35000038146972656</v>
      </c>
      <c r="M1106" s="1128">
        <v>0</v>
      </c>
      <c r="N1106" s="1129">
        <v>0</v>
      </c>
      <c r="O1106" s="1128">
        <v>0.35000038146972656</v>
      </c>
      <c r="P1106" s="1127">
        <v>0.12950014114379882</v>
      </c>
      <c r="Q1106" s="1127">
        <v>0</v>
      </c>
      <c r="R1106" s="1127">
        <v>0</v>
      </c>
      <c r="S1106" s="1127">
        <v>0</v>
      </c>
      <c r="T1106" s="1130">
        <v>0</v>
      </c>
      <c r="U1106" s="1130">
        <v>0</v>
      </c>
      <c r="V1106" s="1130">
        <v>0</v>
      </c>
      <c r="W1106" s="1127">
        <v>0</v>
      </c>
      <c r="X1106" s="1130">
        <v>0.12950014114379882</v>
      </c>
      <c r="Y1106" s="735">
        <v>0.37</v>
      </c>
      <c r="Z1106" s="1131">
        <v>0.12950014114379882</v>
      </c>
      <c r="AA1106" s="1131">
        <v>0</v>
      </c>
      <c r="AB1106" s="1131">
        <v>0</v>
      </c>
      <c r="AC1106" s="1131">
        <v>-0.12580005645751954</v>
      </c>
      <c r="AD1106" s="1131">
        <v>0.12950014114379882</v>
      </c>
      <c r="AE1106" s="1131">
        <v>0.12580005645751954</v>
      </c>
      <c r="AF1106" s="126"/>
      <c r="AG1106" s="126"/>
      <c r="AH1106" s="126"/>
      <c r="AI1106" s="126"/>
      <c r="AJ1106" s="126"/>
      <c r="AK1106" s="126"/>
      <c r="AL1106" s="126">
        <v>1106</v>
      </c>
    </row>
    <row r="1107" spans="1:38">
      <c r="A1107" s="721" t="s">
        <v>1852</v>
      </c>
      <c r="B1107" s="722">
        <v>16</v>
      </c>
      <c r="C1107" s="722">
        <v>1605</v>
      </c>
      <c r="D1107" s="722">
        <v>160510</v>
      </c>
      <c r="E1107" s="721">
        <v>1605100001</v>
      </c>
      <c r="F1107" s="721" t="s">
        <v>3549</v>
      </c>
      <c r="G1107" s="1127">
        <v>47799164213</v>
      </c>
      <c r="H1107" s="1128">
        <v>0</v>
      </c>
      <c r="I1107" s="1128">
        <v>47799164213.139999</v>
      </c>
      <c r="J1107" s="1128">
        <v>0.1399993896484375</v>
      </c>
      <c r="K1107" s="1128">
        <v>0</v>
      </c>
      <c r="L1107" s="1128">
        <v>0.1399993896484375</v>
      </c>
      <c r="M1107" s="1128">
        <v>0</v>
      </c>
      <c r="N1107" s="1129">
        <v>0</v>
      </c>
      <c r="O1107" s="1128">
        <v>0.1399993896484375</v>
      </c>
      <c r="P1107" s="1127">
        <v>5.1799774169921875E-2</v>
      </c>
      <c r="Q1107" s="1127">
        <v>0</v>
      </c>
      <c r="R1107" s="1127">
        <v>0</v>
      </c>
      <c r="S1107" s="1127">
        <v>0</v>
      </c>
      <c r="T1107" s="1130">
        <v>0</v>
      </c>
      <c r="U1107" s="1130">
        <v>0</v>
      </c>
      <c r="V1107" s="1130">
        <v>0</v>
      </c>
      <c r="W1107" s="1127">
        <v>0</v>
      </c>
      <c r="X1107" s="1130">
        <v>5.1799774169921875E-2</v>
      </c>
      <c r="Y1107" s="735">
        <v>0.37</v>
      </c>
      <c r="Z1107" s="1131">
        <v>5.1799774169921875E-2</v>
      </c>
      <c r="AA1107" s="1131">
        <v>0</v>
      </c>
      <c r="AB1107" s="1131">
        <v>4.4401016235351559E-2</v>
      </c>
      <c r="AC1107" s="1131">
        <v>0</v>
      </c>
      <c r="AD1107" s="1131">
        <v>7.3987579345703158E-3</v>
      </c>
      <c r="AE1107" s="1131">
        <v>0</v>
      </c>
      <c r="AF1107" s="126"/>
      <c r="AG1107" s="126"/>
      <c r="AH1107" s="126"/>
      <c r="AI1107" s="126"/>
      <c r="AJ1107" s="126"/>
      <c r="AK1107" s="126"/>
      <c r="AL1107" s="126">
        <v>1107</v>
      </c>
    </row>
    <row r="1108" spans="1:38">
      <c r="A1108" s="721" t="s">
        <v>1852</v>
      </c>
      <c r="B1108" s="722">
        <v>16</v>
      </c>
      <c r="C1108" s="722">
        <v>1605</v>
      </c>
      <c r="D1108" s="722">
        <v>160510</v>
      </c>
      <c r="E1108" s="721">
        <v>1605107002</v>
      </c>
      <c r="F1108" s="721" t="s">
        <v>1924</v>
      </c>
      <c r="G1108" s="1127">
        <v>0</v>
      </c>
      <c r="H1108" s="1128">
        <v>0</v>
      </c>
      <c r="I1108" s="1128">
        <v>0</v>
      </c>
      <c r="J1108" s="1128">
        <v>0</v>
      </c>
      <c r="K1108" s="1128">
        <v>0</v>
      </c>
      <c r="L1108" s="1128">
        <v>0</v>
      </c>
      <c r="M1108" s="1128">
        <v>0</v>
      </c>
      <c r="N1108" s="1129">
        <v>0</v>
      </c>
      <c r="O1108" s="1128">
        <v>0</v>
      </c>
      <c r="P1108" s="1127">
        <v>0</v>
      </c>
      <c r="Q1108" s="1127">
        <v>0</v>
      </c>
      <c r="R1108" s="1127">
        <v>0</v>
      </c>
      <c r="S1108" s="1127">
        <v>0</v>
      </c>
      <c r="T1108" s="1130">
        <v>0</v>
      </c>
      <c r="U1108" s="1130">
        <v>0</v>
      </c>
      <c r="V1108" s="1130">
        <v>0</v>
      </c>
      <c r="W1108" s="1127">
        <v>0</v>
      </c>
      <c r="X1108" s="1130">
        <v>0</v>
      </c>
      <c r="Y1108" s="735">
        <v>0</v>
      </c>
      <c r="Z1108" s="1131">
        <v>0</v>
      </c>
      <c r="AA1108" s="1131">
        <v>0</v>
      </c>
      <c r="AB1108" s="1131">
        <v>0</v>
      </c>
      <c r="AC1108" s="1131">
        <v>0</v>
      </c>
      <c r="AD1108" s="1131">
        <v>0</v>
      </c>
      <c r="AE1108" s="1131">
        <v>0</v>
      </c>
      <c r="AF1108" s="126"/>
      <c r="AG1108" s="126"/>
      <c r="AH1108" s="126"/>
      <c r="AI1108" s="126"/>
      <c r="AJ1108" s="126"/>
      <c r="AK1108" s="126"/>
      <c r="AL1108" s="126">
        <v>1108</v>
      </c>
    </row>
    <row r="1109" spans="1:38">
      <c r="A1109" s="721" t="s">
        <v>1852</v>
      </c>
      <c r="B1109" s="722">
        <v>16</v>
      </c>
      <c r="C1109" s="722">
        <v>1605</v>
      </c>
      <c r="D1109" s="722">
        <v>160510</v>
      </c>
      <c r="E1109" s="721">
        <v>1605107003</v>
      </c>
      <c r="F1109" s="721" t="s">
        <v>1924</v>
      </c>
      <c r="G1109" s="1127">
        <v>0</v>
      </c>
      <c r="H1109" s="1128">
        <v>0</v>
      </c>
      <c r="I1109" s="1128">
        <v>0</v>
      </c>
      <c r="J1109" s="1128">
        <v>0</v>
      </c>
      <c r="K1109" s="1128">
        <v>0</v>
      </c>
      <c r="L1109" s="1128">
        <v>0</v>
      </c>
      <c r="M1109" s="1128">
        <v>0</v>
      </c>
      <c r="N1109" s="1129">
        <v>0</v>
      </c>
      <c r="O1109" s="1128">
        <v>0</v>
      </c>
      <c r="P1109" s="1127">
        <v>0</v>
      </c>
      <c r="Q1109" s="1127">
        <v>0</v>
      </c>
      <c r="R1109" s="1127">
        <v>0</v>
      </c>
      <c r="S1109" s="1127">
        <v>0</v>
      </c>
      <c r="T1109" s="1130">
        <v>0</v>
      </c>
      <c r="U1109" s="1130">
        <v>0</v>
      </c>
      <c r="V1109" s="1130">
        <v>0</v>
      </c>
      <c r="W1109" s="1127">
        <v>0</v>
      </c>
      <c r="X1109" s="1130">
        <v>0</v>
      </c>
      <c r="Y1109" s="735">
        <v>0</v>
      </c>
      <c r="Z1109" s="1131">
        <v>0</v>
      </c>
      <c r="AA1109" s="1131">
        <v>0</v>
      </c>
      <c r="AB1109" s="1131">
        <v>0</v>
      </c>
      <c r="AC1109" s="1131">
        <v>0</v>
      </c>
      <c r="AD1109" s="1131">
        <v>0</v>
      </c>
      <c r="AE1109" s="1131">
        <v>0</v>
      </c>
      <c r="AF1109" s="126"/>
      <c r="AG1109" s="126"/>
      <c r="AH1109" s="126"/>
      <c r="AI1109" s="126"/>
      <c r="AJ1109" s="126"/>
      <c r="AK1109" s="126"/>
      <c r="AL1109" s="126">
        <v>1109</v>
      </c>
    </row>
    <row r="1110" spans="1:38">
      <c r="A1110" s="721" t="s">
        <v>1852</v>
      </c>
      <c r="B1110" s="722">
        <v>16</v>
      </c>
      <c r="C1110" s="722">
        <v>1605</v>
      </c>
      <c r="D1110" s="722">
        <v>160510</v>
      </c>
      <c r="E1110" s="721">
        <v>1605107004</v>
      </c>
      <c r="F1110" s="721" t="s">
        <v>1925</v>
      </c>
      <c r="G1110" s="1127">
        <v>0</v>
      </c>
      <c r="H1110" s="1128">
        <v>0</v>
      </c>
      <c r="I1110" s="1128">
        <v>0</v>
      </c>
      <c r="J1110" s="1128">
        <v>0</v>
      </c>
      <c r="K1110" s="1128">
        <v>0</v>
      </c>
      <c r="L1110" s="1128">
        <v>0</v>
      </c>
      <c r="M1110" s="1128">
        <v>0</v>
      </c>
      <c r="N1110" s="1129">
        <v>0</v>
      </c>
      <c r="O1110" s="1128">
        <v>0</v>
      </c>
      <c r="P1110" s="1127">
        <v>0</v>
      </c>
      <c r="Q1110" s="1127">
        <v>0</v>
      </c>
      <c r="R1110" s="1127">
        <v>0</v>
      </c>
      <c r="S1110" s="1127">
        <v>0</v>
      </c>
      <c r="T1110" s="1130">
        <v>0</v>
      </c>
      <c r="U1110" s="1130">
        <v>0</v>
      </c>
      <c r="V1110" s="1130">
        <v>0</v>
      </c>
      <c r="W1110" s="1127">
        <v>0</v>
      </c>
      <c r="X1110" s="1130">
        <v>0</v>
      </c>
      <c r="Y1110" s="735">
        <v>0</v>
      </c>
      <c r="Z1110" s="1131">
        <v>0</v>
      </c>
      <c r="AA1110" s="1131">
        <v>0</v>
      </c>
      <c r="AB1110" s="1131">
        <v>0</v>
      </c>
      <c r="AC1110" s="1131">
        <v>0</v>
      </c>
      <c r="AD1110" s="1131">
        <v>0</v>
      </c>
      <c r="AE1110" s="1131">
        <v>0</v>
      </c>
      <c r="AF1110" s="126"/>
      <c r="AG1110" s="126"/>
      <c r="AH1110" s="126"/>
      <c r="AI1110" s="126"/>
      <c r="AJ1110" s="126"/>
      <c r="AK1110" s="126"/>
      <c r="AL1110" s="126">
        <v>1110</v>
      </c>
    </row>
    <row r="1111" spans="1:38">
      <c r="A1111" s="721" t="s">
        <v>1852</v>
      </c>
      <c r="B1111" s="722">
        <v>16</v>
      </c>
      <c r="C1111" s="722">
        <v>1605</v>
      </c>
      <c r="D1111" s="722">
        <v>160510</v>
      </c>
      <c r="E1111" s="721">
        <v>1605107005</v>
      </c>
      <c r="F1111" s="721" t="s">
        <v>1926</v>
      </c>
      <c r="G1111" s="1127">
        <v>0</v>
      </c>
      <c r="H1111" s="1128">
        <v>0</v>
      </c>
      <c r="I1111" s="1128">
        <v>0</v>
      </c>
      <c r="J1111" s="1128">
        <v>0</v>
      </c>
      <c r="K1111" s="1128">
        <v>0</v>
      </c>
      <c r="L1111" s="1128">
        <v>0</v>
      </c>
      <c r="M1111" s="1128">
        <v>0</v>
      </c>
      <c r="N1111" s="1129">
        <v>0</v>
      </c>
      <c r="O1111" s="1128">
        <v>0</v>
      </c>
      <c r="P1111" s="1127">
        <v>0</v>
      </c>
      <c r="Q1111" s="1127">
        <v>0</v>
      </c>
      <c r="R1111" s="1127">
        <v>0</v>
      </c>
      <c r="S1111" s="1127">
        <v>0</v>
      </c>
      <c r="T1111" s="1130">
        <v>0</v>
      </c>
      <c r="U1111" s="1130">
        <v>0</v>
      </c>
      <c r="V1111" s="1130">
        <v>0</v>
      </c>
      <c r="W1111" s="1127">
        <v>0</v>
      </c>
      <c r="X1111" s="1130">
        <v>0</v>
      </c>
      <c r="Y1111" s="735">
        <v>0</v>
      </c>
      <c r="Z1111" s="1131">
        <v>0</v>
      </c>
      <c r="AA1111" s="1131">
        <v>0</v>
      </c>
      <c r="AB1111" s="1131">
        <v>0</v>
      </c>
      <c r="AC1111" s="1131">
        <v>0</v>
      </c>
      <c r="AD1111" s="1131">
        <v>0</v>
      </c>
      <c r="AE1111" s="1131">
        <v>0</v>
      </c>
      <c r="AF1111" s="126"/>
      <c r="AG1111" s="126"/>
      <c r="AH1111" s="126"/>
      <c r="AI1111" s="126"/>
      <c r="AJ1111" s="126"/>
      <c r="AK1111" s="126"/>
      <c r="AL1111" s="126">
        <v>1111</v>
      </c>
    </row>
    <row r="1112" spans="1:38">
      <c r="A1112" s="721" t="s">
        <v>1852</v>
      </c>
      <c r="B1112" s="722">
        <v>16</v>
      </c>
      <c r="C1112" s="722">
        <v>1605</v>
      </c>
      <c r="D1112" s="722">
        <v>160510</v>
      </c>
      <c r="E1112" s="721">
        <v>1605107006</v>
      </c>
      <c r="F1112" s="721" t="s">
        <v>1927</v>
      </c>
      <c r="G1112" s="1127">
        <v>0</v>
      </c>
      <c r="H1112" s="1128">
        <v>0</v>
      </c>
      <c r="I1112" s="1128">
        <v>0</v>
      </c>
      <c r="J1112" s="1128">
        <v>0</v>
      </c>
      <c r="K1112" s="1128">
        <v>0</v>
      </c>
      <c r="L1112" s="1128">
        <v>0</v>
      </c>
      <c r="M1112" s="1128">
        <v>0</v>
      </c>
      <c r="N1112" s="1129">
        <v>0</v>
      </c>
      <c r="O1112" s="1128">
        <v>0</v>
      </c>
      <c r="P1112" s="1127">
        <v>0</v>
      </c>
      <c r="Q1112" s="1127">
        <v>0</v>
      </c>
      <c r="R1112" s="1127">
        <v>0</v>
      </c>
      <c r="S1112" s="1127">
        <v>0</v>
      </c>
      <c r="T1112" s="1130">
        <v>0</v>
      </c>
      <c r="U1112" s="1130">
        <v>0</v>
      </c>
      <c r="V1112" s="1130">
        <v>0</v>
      </c>
      <c r="W1112" s="1127">
        <v>0</v>
      </c>
      <c r="X1112" s="1130">
        <v>0</v>
      </c>
      <c r="Y1112" s="735">
        <v>0</v>
      </c>
      <c r="Z1112" s="1131">
        <v>0</v>
      </c>
      <c r="AA1112" s="1131">
        <v>0</v>
      </c>
      <c r="AB1112" s="1131">
        <v>0</v>
      </c>
      <c r="AC1112" s="1131">
        <v>0</v>
      </c>
      <c r="AD1112" s="1131">
        <v>0</v>
      </c>
      <c r="AE1112" s="1131">
        <v>0</v>
      </c>
      <c r="AF1112" s="126"/>
      <c r="AG1112" s="126"/>
      <c r="AH1112" s="126"/>
      <c r="AI1112" s="126"/>
      <c r="AJ1112" s="126"/>
      <c r="AK1112" s="126"/>
      <c r="AL1112" s="126">
        <v>1112</v>
      </c>
    </row>
    <row r="1113" spans="1:38">
      <c r="A1113" s="721" t="s">
        <v>1852</v>
      </c>
      <c r="B1113" s="722">
        <v>16</v>
      </c>
      <c r="C1113" s="722">
        <v>1605</v>
      </c>
      <c r="D1113" s="722">
        <v>160510</v>
      </c>
      <c r="E1113" s="721">
        <v>1605107007</v>
      </c>
      <c r="F1113" s="721" t="s">
        <v>1928</v>
      </c>
      <c r="G1113" s="1127">
        <v>0</v>
      </c>
      <c r="H1113" s="1128">
        <v>0</v>
      </c>
      <c r="I1113" s="1128">
        <v>0</v>
      </c>
      <c r="J1113" s="1128">
        <v>0</v>
      </c>
      <c r="K1113" s="1128">
        <v>0</v>
      </c>
      <c r="L1113" s="1128">
        <v>0</v>
      </c>
      <c r="M1113" s="1128">
        <v>0</v>
      </c>
      <c r="N1113" s="1129">
        <v>0</v>
      </c>
      <c r="O1113" s="1128">
        <v>0</v>
      </c>
      <c r="P1113" s="1127">
        <v>0</v>
      </c>
      <c r="Q1113" s="1127">
        <v>0</v>
      </c>
      <c r="R1113" s="1127">
        <v>0</v>
      </c>
      <c r="S1113" s="1127">
        <v>0</v>
      </c>
      <c r="T1113" s="1130">
        <v>0</v>
      </c>
      <c r="U1113" s="1130">
        <v>0</v>
      </c>
      <c r="V1113" s="1130">
        <v>0</v>
      </c>
      <c r="W1113" s="1127">
        <v>0</v>
      </c>
      <c r="X1113" s="1130">
        <v>0</v>
      </c>
      <c r="Y1113" s="735">
        <v>0</v>
      </c>
      <c r="Z1113" s="1131">
        <v>0</v>
      </c>
      <c r="AA1113" s="1131">
        <v>0</v>
      </c>
      <c r="AB1113" s="1131">
        <v>0</v>
      </c>
      <c r="AC1113" s="1131">
        <v>0</v>
      </c>
      <c r="AD1113" s="1131">
        <v>0</v>
      </c>
      <c r="AE1113" s="1131">
        <v>0</v>
      </c>
      <c r="AF1113" s="126"/>
      <c r="AG1113" s="126"/>
      <c r="AH1113" s="126"/>
      <c r="AI1113" s="126"/>
      <c r="AJ1113" s="126"/>
      <c r="AK1113" s="126"/>
      <c r="AL1113" s="126">
        <v>1113</v>
      </c>
    </row>
    <row r="1114" spans="1:38">
      <c r="A1114" s="721" t="s">
        <v>1852</v>
      </c>
      <c r="B1114" s="722">
        <v>16</v>
      </c>
      <c r="C1114" s="722">
        <v>1605</v>
      </c>
      <c r="D1114" s="722">
        <v>160510</v>
      </c>
      <c r="E1114" s="721">
        <v>1605107101</v>
      </c>
      <c r="F1114" s="721" t="s">
        <v>3550</v>
      </c>
      <c r="G1114" s="1127">
        <v>0</v>
      </c>
      <c r="H1114" s="1128">
        <v>0</v>
      </c>
      <c r="I1114" s="1128">
        <v>0</v>
      </c>
      <c r="J1114" s="1128">
        <v>0</v>
      </c>
      <c r="K1114" s="1128">
        <v>0</v>
      </c>
      <c r="L1114" s="1128">
        <v>0</v>
      </c>
      <c r="M1114" s="1128">
        <v>0</v>
      </c>
      <c r="N1114" s="1129">
        <v>0</v>
      </c>
      <c r="O1114" s="1128">
        <v>0</v>
      </c>
      <c r="P1114" s="1127">
        <v>0</v>
      </c>
      <c r="Q1114" s="1127">
        <v>0</v>
      </c>
      <c r="R1114" s="1127">
        <v>0</v>
      </c>
      <c r="S1114" s="1127">
        <v>0</v>
      </c>
      <c r="T1114" s="1130">
        <v>0</v>
      </c>
      <c r="U1114" s="1130">
        <v>0</v>
      </c>
      <c r="V1114" s="1130">
        <v>0</v>
      </c>
      <c r="W1114" s="1127">
        <v>0</v>
      </c>
      <c r="X1114" s="1130">
        <v>0</v>
      </c>
      <c r="Y1114" s="735">
        <v>0</v>
      </c>
      <c r="Z1114" s="1131">
        <v>0</v>
      </c>
      <c r="AA1114" s="1131">
        <v>0</v>
      </c>
      <c r="AB1114" s="1131">
        <v>0</v>
      </c>
      <c r="AC1114" s="1131">
        <v>0</v>
      </c>
      <c r="AD1114" s="1131">
        <v>0</v>
      </c>
      <c r="AE1114" s="1131">
        <v>0</v>
      </c>
      <c r="AF1114" s="126"/>
      <c r="AG1114" s="126"/>
      <c r="AH1114" s="126"/>
      <c r="AI1114" s="126"/>
      <c r="AJ1114" s="126"/>
      <c r="AK1114" s="126"/>
      <c r="AL1114" s="126">
        <v>1114</v>
      </c>
    </row>
    <row r="1115" spans="1:38">
      <c r="A1115" s="721" t="s">
        <v>1852</v>
      </c>
      <c r="B1115" s="722">
        <v>16</v>
      </c>
      <c r="C1115" s="722">
        <v>1605</v>
      </c>
      <c r="D1115" s="722">
        <v>160510</v>
      </c>
      <c r="E1115" s="721">
        <v>1605107106</v>
      </c>
      <c r="F1115" s="721" t="s">
        <v>3551</v>
      </c>
      <c r="G1115" s="1127">
        <v>0</v>
      </c>
      <c r="H1115" s="1128">
        <v>0</v>
      </c>
      <c r="I1115" s="1128">
        <v>0</v>
      </c>
      <c r="J1115" s="1128">
        <v>0</v>
      </c>
      <c r="K1115" s="1128">
        <v>0</v>
      </c>
      <c r="L1115" s="1128">
        <v>0</v>
      </c>
      <c r="M1115" s="1128">
        <v>0</v>
      </c>
      <c r="N1115" s="1129">
        <v>0</v>
      </c>
      <c r="O1115" s="1128">
        <v>0</v>
      </c>
      <c r="P1115" s="1127">
        <v>0</v>
      </c>
      <c r="Q1115" s="1127">
        <v>0</v>
      </c>
      <c r="R1115" s="1127">
        <v>0</v>
      </c>
      <c r="S1115" s="1127">
        <v>0</v>
      </c>
      <c r="T1115" s="1130">
        <v>0</v>
      </c>
      <c r="U1115" s="1130">
        <v>0</v>
      </c>
      <c r="V1115" s="1130">
        <v>0</v>
      </c>
      <c r="W1115" s="1127">
        <v>0</v>
      </c>
      <c r="X1115" s="1130">
        <v>0</v>
      </c>
      <c r="Y1115" s="735">
        <v>0</v>
      </c>
      <c r="Z1115" s="1131">
        <v>0</v>
      </c>
      <c r="AA1115" s="1131">
        <v>0</v>
      </c>
      <c r="AB1115" s="1131">
        <v>0</v>
      </c>
      <c r="AC1115" s="1131">
        <v>0</v>
      </c>
      <c r="AD1115" s="1131">
        <v>0</v>
      </c>
      <c r="AE1115" s="1131">
        <v>0</v>
      </c>
      <c r="AF1115" s="126"/>
      <c r="AG1115" s="126"/>
      <c r="AH1115" s="126"/>
      <c r="AI1115" s="126"/>
      <c r="AJ1115" s="126"/>
      <c r="AK1115" s="126"/>
      <c r="AL1115" s="126">
        <v>1115</v>
      </c>
    </row>
    <row r="1116" spans="1:38">
      <c r="A1116" s="721" t="s">
        <v>1852</v>
      </c>
      <c r="B1116" s="722">
        <v>16</v>
      </c>
      <c r="C1116" s="722">
        <v>1605</v>
      </c>
      <c r="D1116" s="722">
        <v>160510</v>
      </c>
      <c r="E1116" s="721">
        <v>1605109001</v>
      </c>
      <c r="F1116" s="721" t="s">
        <v>889</v>
      </c>
      <c r="G1116" s="1127">
        <v>205540325</v>
      </c>
      <c r="H1116" s="1128">
        <v>0</v>
      </c>
      <c r="I1116" s="1128">
        <v>205540324.78999999</v>
      </c>
      <c r="J1116" s="1128">
        <v>-0.21000000834465027</v>
      </c>
      <c r="K1116" s="1128">
        <v>-0.21000000834465027</v>
      </c>
      <c r="L1116" s="1128">
        <v>0</v>
      </c>
      <c r="M1116" s="1128">
        <v>0</v>
      </c>
      <c r="N1116" s="1129">
        <v>0</v>
      </c>
      <c r="O1116" s="1128">
        <v>0</v>
      </c>
      <c r="P1116" s="1127">
        <v>0</v>
      </c>
      <c r="Q1116" s="1127">
        <v>0</v>
      </c>
      <c r="R1116" s="1127">
        <v>0</v>
      </c>
      <c r="S1116" s="1127">
        <v>0</v>
      </c>
      <c r="T1116" s="1130">
        <v>0</v>
      </c>
      <c r="U1116" s="1130">
        <v>0</v>
      </c>
      <c r="V1116" s="1130">
        <v>0</v>
      </c>
      <c r="W1116" s="1127">
        <v>0</v>
      </c>
      <c r="X1116" s="1130">
        <v>0</v>
      </c>
      <c r="Y1116" s="735">
        <v>0</v>
      </c>
      <c r="Z1116" s="1131">
        <v>0</v>
      </c>
      <c r="AA1116" s="1131">
        <v>0</v>
      </c>
      <c r="AB1116" s="1131">
        <v>0</v>
      </c>
      <c r="AC1116" s="1131">
        <v>0</v>
      </c>
      <c r="AD1116" s="1131">
        <v>0</v>
      </c>
      <c r="AE1116" s="1131">
        <v>0</v>
      </c>
      <c r="AF1116" s="126"/>
      <c r="AG1116" s="126"/>
      <c r="AH1116" s="126"/>
      <c r="AI1116" s="126"/>
      <c r="AJ1116" s="126"/>
      <c r="AK1116" s="126"/>
      <c r="AL1116" s="126">
        <v>1116</v>
      </c>
    </row>
    <row r="1117" spans="1:38">
      <c r="A1117" s="721" t="s">
        <v>1852</v>
      </c>
      <c r="B1117" s="722">
        <v>16</v>
      </c>
      <c r="C1117" s="722">
        <v>1605</v>
      </c>
      <c r="D1117" s="722">
        <v>160510</v>
      </c>
      <c r="E1117" s="721">
        <v>1605109002</v>
      </c>
      <c r="F1117" s="721" t="s">
        <v>889</v>
      </c>
      <c r="G1117" s="1127">
        <v>455391</v>
      </c>
      <c r="H1117" s="1128">
        <v>0</v>
      </c>
      <c r="I1117" s="1128">
        <v>455391</v>
      </c>
      <c r="J1117" s="1128">
        <v>0</v>
      </c>
      <c r="K1117" s="1128">
        <v>0</v>
      </c>
      <c r="L1117" s="1128">
        <v>0</v>
      </c>
      <c r="M1117" s="1128">
        <v>0</v>
      </c>
      <c r="N1117" s="1129">
        <v>0</v>
      </c>
      <c r="O1117" s="1128">
        <v>0</v>
      </c>
      <c r="P1117" s="1127">
        <v>0</v>
      </c>
      <c r="Q1117" s="1127">
        <v>0</v>
      </c>
      <c r="R1117" s="1127">
        <v>0</v>
      </c>
      <c r="S1117" s="1127">
        <v>0</v>
      </c>
      <c r="T1117" s="1130">
        <v>0</v>
      </c>
      <c r="U1117" s="1130">
        <v>0</v>
      </c>
      <c r="V1117" s="1130">
        <v>0</v>
      </c>
      <c r="W1117" s="1127">
        <v>0</v>
      </c>
      <c r="X1117" s="1130">
        <v>0</v>
      </c>
      <c r="Y1117" s="735">
        <v>0</v>
      </c>
      <c r="Z1117" s="1131">
        <v>0</v>
      </c>
      <c r="AA1117" s="1131">
        <v>0</v>
      </c>
      <c r="AB1117" s="1131">
        <v>0</v>
      </c>
      <c r="AC1117" s="1131">
        <v>0</v>
      </c>
      <c r="AD1117" s="1131">
        <v>0</v>
      </c>
      <c r="AE1117" s="1131">
        <v>0</v>
      </c>
      <c r="AF1117" s="126"/>
      <c r="AG1117" s="126"/>
      <c r="AH1117" s="126"/>
      <c r="AI1117" s="126"/>
      <c r="AJ1117" s="126"/>
      <c r="AK1117" s="126"/>
      <c r="AL1117" s="126">
        <v>1117</v>
      </c>
    </row>
    <row r="1118" spans="1:38">
      <c r="A1118" s="721" t="s">
        <v>1852</v>
      </c>
      <c r="B1118" s="722">
        <v>16</v>
      </c>
      <c r="C1118" s="722">
        <v>1605</v>
      </c>
      <c r="D1118" s="722">
        <v>160510</v>
      </c>
      <c r="E1118" s="721">
        <v>1605109006</v>
      </c>
      <c r="F1118" s="721" t="s">
        <v>890</v>
      </c>
      <c r="G1118" s="1127">
        <v>221788382</v>
      </c>
      <c r="H1118" s="1128">
        <v>0</v>
      </c>
      <c r="I1118" s="1128">
        <v>221788382</v>
      </c>
      <c r="J1118" s="1128">
        <v>0</v>
      </c>
      <c r="K1118" s="1128">
        <v>0</v>
      </c>
      <c r="L1118" s="1128">
        <v>0</v>
      </c>
      <c r="M1118" s="1128">
        <v>0</v>
      </c>
      <c r="N1118" s="1129">
        <v>0</v>
      </c>
      <c r="O1118" s="1128">
        <v>0</v>
      </c>
      <c r="P1118" s="1127">
        <v>0</v>
      </c>
      <c r="Q1118" s="1127">
        <v>0</v>
      </c>
      <c r="R1118" s="1127">
        <v>0</v>
      </c>
      <c r="S1118" s="1127">
        <v>0</v>
      </c>
      <c r="T1118" s="1130">
        <v>0</v>
      </c>
      <c r="U1118" s="1130">
        <v>0</v>
      </c>
      <c r="V1118" s="1130">
        <v>0</v>
      </c>
      <c r="W1118" s="1127">
        <v>0</v>
      </c>
      <c r="X1118" s="1130">
        <v>0</v>
      </c>
      <c r="Y1118" s="735">
        <v>0</v>
      </c>
      <c r="Z1118" s="1131">
        <v>0</v>
      </c>
      <c r="AA1118" s="1131">
        <v>0</v>
      </c>
      <c r="AB1118" s="1131">
        <v>0</v>
      </c>
      <c r="AC1118" s="1131">
        <v>0</v>
      </c>
      <c r="AD1118" s="1131">
        <v>0</v>
      </c>
      <c r="AE1118" s="1131">
        <v>0</v>
      </c>
      <c r="AF1118" s="126"/>
      <c r="AG1118" s="126"/>
      <c r="AH1118" s="126"/>
      <c r="AI1118" s="126"/>
      <c r="AJ1118" s="126"/>
      <c r="AK1118" s="126"/>
      <c r="AL1118" s="126">
        <v>1118</v>
      </c>
    </row>
    <row r="1119" spans="1:38">
      <c r="A1119" s="721" t="s">
        <v>1852</v>
      </c>
      <c r="B1119" s="722">
        <v>16</v>
      </c>
      <c r="C1119" s="722">
        <v>1605</v>
      </c>
      <c r="D1119" s="722">
        <v>160510</v>
      </c>
      <c r="E1119" s="721">
        <v>1605109200</v>
      </c>
      <c r="F1119" s="721" t="s">
        <v>891</v>
      </c>
      <c r="G1119" s="1127">
        <v>65255411</v>
      </c>
      <c r="H1119" s="1128">
        <v>0</v>
      </c>
      <c r="I1119" s="1128">
        <v>65255411</v>
      </c>
      <c r="J1119" s="1128">
        <v>0</v>
      </c>
      <c r="K1119" s="1128">
        <v>0</v>
      </c>
      <c r="L1119" s="1128">
        <v>0</v>
      </c>
      <c r="M1119" s="1128">
        <v>0</v>
      </c>
      <c r="N1119" s="1129">
        <v>0</v>
      </c>
      <c r="O1119" s="1128">
        <v>0</v>
      </c>
      <c r="P1119" s="1127">
        <v>0</v>
      </c>
      <c r="Q1119" s="1127">
        <v>0</v>
      </c>
      <c r="R1119" s="1127">
        <v>0</v>
      </c>
      <c r="S1119" s="1127">
        <v>0</v>
      </c>
      <c r="T1119" s="1130">
        <v>0</v>
      </c>
      <c r="U1119" s="1130">
        <v>0</v>
      </c>
      <c r="V1119" s="1130">
        <v>0</v>
      </c>
      <c r="W1119" s="1127">
        <v>0</v>
      </c>
      <c r="X1119" s="1130">
        <v>0</v>
      </c>
      <c r="Y1119" s="735">
        <v>0</v>
      </c>
      <c r="Z1119" s="1131">
        <v>0</v>
      </c>
      <c r="AA1119" s="1131">
        <v>0</v>
      </c>
      <c r="AB1119" s="1131">
        <v>0</v>
      </c>
      <c r="AC1119" s="1131">
        <v>0</v>
      </c>
      <c r="AD1119" s="1131">
        <v>0</v>
      </c>
      <c r="AE1119" s="1131">
        <v>0</v>
      </c>
      <c r="AF1119" s="126"/>
      <c r="AG1119" s="126"/>
      <c r="AH1119" s="126"/>
      <c r="AI1119" s="126"/>
      <c r="AJ1119" s="126"/>
      <c r="AK1119" s="126"/>
      <c r="AL1119" s="126">
        <v>1119</v>
      </c>
    </row>
    <row r="1120" spans="1:38">
      <c r="A1120" s="721" t="s">
        <v>1852</v>
      </c>
      <c r="B1120" s="722">
        <v>16</v>
      </c>
      <c r="C1120" s="722">
        <v>1605</v>
      </c>
      <c r="D1120" s="722">
        <v>160510</v>
      </c>
      <c r="E1120" s="721">
        <v>1605109501</v>
      </c>
      <c r="F1120" s="721" t="s">
        <v>1929</v>
      </c>
      <c r="G1120" s="1127">
        <v>0</v>
      </c>
      <c r="H1120" s="1128">
        <v>0</v>
      </c>
      <c r="I1120" s="1128">
        <v>0</v>
      </c>
      <c r="J1120" s="1128">
        <v>0</v>
      </c>
      <c r="K1120" s="1128">
        <v>0</v>
      </c>
      <c r="L1120" s="1128">
        <v>0</v>
      </c>
      <c r="M1120" s="1128">
        <v>0</v>
      </c>
      <c r="N1120" s="1129">
        <v>0</v>
      </c>
      <c r="O1120" s="1128">
        <v>0</v>
      </c>
      <c r="P1120" s="1127">
        <v>0</v>
      </c>
      <c r="Q1120" s="1127">
        <v>0</v>
      </c>
      <c r="R1120" s="1127">
        <v>0</v>
      </c>
      <c r="S1120" s="1127">
        <v>0</v>
      </c>
      <c r="T1120" s="1130">
        <v>0</v>
      </c>
      <c r="U1120" s="1130">
        <v>0</v>
      </c>
      <c r="V1120" s="1130">
        <v>0</v>
      </c>
      <c r="W1120" s="1127">
        <v>0</v>
      </c>
      <c r="X1120" s="1130">
        <v>0</v>
      </c>
      <c r="Y1120" s="735">
        <v>0</v>
      </c>
      <c r="Z1120" s="1131">
        <v>0</v>
      </c>
      <c r="AA1120" s="1131">
        <v>0</v>
      </c>
      <c r="AB1120" s="1131">
        <v>0</v>
      </c>
      <c r="AC1120" s="1131">
        <v>0</v>
      </c>
      <c r="AD1120" s="1131">
        <v>0</v>
      </c>
      <c r="AE1120" s="1131">
        <v>0</v>
      </c>
      <c r="AF1120" s="126"/>
      <c r="AG1120" s="126"/>
      <c r="AH1120" s="126"/>
      <c r="AI1120" s="126"/>
      <c r="AJ1120" s="126"/>
      <c r="AK1120" s="126"/>
      <c r="AL1120" s="126">
        <v>1120</v>
      </c>
    </row>
    <row r="1121" spans="1:38">
      <c r="A1121" s="721" t="s">
        <v>1852</v>
      </c>
      <c r="B1121" s="722">
        <v>16</v>
      </c>
      <c r="C1121" s="722">
        <v>1605</v>
      </c>
      <c r="D1121" s="722">
        <v>160510</v>
      </c>
      <c r="E1121" s="721">
        <v>1605109502</v>
      </c>
      <c r="F1121" s="721" t="s">
        <v>1930</v>
      </c>
      <c r="G1121" s="1127">
        <v>0</v>
      </c>
      <c r="H1121" s="1128">
        <v>0</v>
      </c>
      <c r="I1121" s="1128">
        <v>0</v>
      </c>
      <c r="J1121" s="1128">
        <v>0</v>
      </c>
      <c r="K1121" s="1128">
        <v>0</v>
      </c>
      <c r="L1121" s="1128">
        <v>0</v>
      </c>
      <c r="M1121" s="1128">
        <v>0</v>
      </c>
      <c r="N1121" s="1129">
        <v>0</v>
      </c>
      <c r="O1121" s="1128">
        <v>0</v>
      </c>
      <c r="P1121" s="1127">
        <v>0</v>
      </c>
      <c r="Q1121" s="1127">
        <v>0</v>
      </c>
      <c r="R1121" s="1127">
        <v>0</v>
      </c>
      <c r="S1121" s="1127">
        <v>0</v>
      </c>
      <c r="T1121" s="1130">
        <v>0</v>
      </c>
      <c r="U1121" s="1130">
        <v>0</v>
      </c>
      <c r="V1121" s="1130">
        <v>0</v>
      </c>
      <c r="W1121" s="1127">
        <v>0</v>
      </c>
      <c r="X1121" s="1130">
        <v>0</v>
      </c>
      <c r="Y1121" s="735">
        <v>0</v>
      </c>
      <c r="Z1121" s="1131">
        <v>0</v>
      </c>
      <c r="AA1121" s="1131">
        <v>0</v>
      </c>
      <c r="AB1121" s="1131">
        <v>0</v>
      </c>
      <c r="AC1121" s="1131">
        <v>0</v>
      </c>
      <c r="AD1121" s="1131">
        <v>0</v>
      </c>
      <c r="AE1121" s="1131">
        <v>0</v>
      </c>
      <c r="AF1121" s="126"/>
      <c r="AG1121" s="126"/>
      <c r="AH1121" s="126"/>
      <c r="AI1121" s="126"/>
      <c r="AJ1121" s="126"/>
      <c r="AK1121" s="126"/>
      <c r="AL1121" s="126">
        <v>1121</v>
      </c>
    </row>
    <row r="1122" spans="1:38">
      <c r="A1122" s="721" t="s">
        <v>1852</v>
      </c>
      <c r="B1122" s="722">
        <v>16</v>
      </c>
      <c r="C1122" s="722">
        <v>1605</v>
      </c>
      <c r="D1122" s="722">
        <v>160510</v>
      </c>
      <c r="E1122" s="721">
        <v>1605109503</v>
      </c>
      <c r="F1122" s="721" t="s">
        <v>1931</v>
      </c>
      <c r="G1122" s="1127">
        <v>0</v>
      </c>
      <c r="H1122" s="1128">
        <v>0</v>
      </c>
      <c r="I1122" s="1128">
        <v>0</v>
      </c>
      <c r="J1122" s="1128">
        <v>0</v>
      </c>
      <c r="K1122" s="1128">
        <v>0</v>
      </c>
      <c r="L1122" s="1128">
        <v>0</v>
      </c>
      <c r="M1122" s="1128">
        <v>0</v>
      </c>
      <c r="N1122" s="1129">
        <v>0</v>
      </c>
      <c r="O1122" s="1128">
        <v>0</v>
      </c>
      <c r="P1122" s="1127">
        <v>0</v>
      </c>
      <c r="Q1122" s="1127">
        <v>0</v>
      </c>
      <c r="R1122" s="1127">
        <v>0</v>
      </c>
      <c r="S1122" s="1127">
        <v>0</v>
      </c>
      <c r="T1122" s="1130">
        <v>0</v>
      </c>
      <c r="U1122" s="1130">
        <v>0</v>
      </c>
      <c r="V1122" s="1130">
        <v>0</v>
      </c>
      <c r="W1122" s="1127">
        <v>0</v>
      </c>
      <c r="X1122" s="1130">
        <v>0</v>
      </c>
      <c r="Y1122" s="735">
        <v>0</v>
      </c>
      <c r="Z1122" s="1131">
        <v>0</v>
      </c>
      <c r="AA1122" s="1131">
        <v>0</v>
      </c>
      <c r="AB1122" s="1131">
        <v>0</v>
      </c>
      <c r="AC1122" s="1131">
        <v>0</v>
      </c>
      <c r="AD1122" s="1131">
        <v>0</v>
      </c>
      <c r="AE1122" s="1131">
        <v>0</v>
      </c>
      <c r="AF1122" s="126"/>
      <c r="AG1122" s="126"/>
      <c r="AH1122" s="126"/>
      <c r="AI1122" s="126"/>
      <c r="AJ1122" s="126"/>
      <c r="AK1122" s="126"/>
      <c r="AL1122" s="126">
        <v>1122</v>
      </c>
    </row>
    <row r="1123" spans="1:38">
      <c r="A1123" s="721" t="s">
        <v>1852</v>
      </c>
      <c r="B1123" s="722">
        <v>16</v>
      </c>
      <c r="C1123" s="722">
        <v>1605</v>
      </c>
      <c r="D1123" s="722">
        <v>160510</v>
      </c>
      <c r="E1123" s="721">
        <v>1605109504</v>
      </c>
      <c r="F1123" s="721" t="s">
        <v>1932</v>
      </c>
      <c r="G1123" s="1127">
        <v>0</v>
      </c>
      <c r="H1123" s="1128">
        <v>0</v>
      </c>
      <c r="I1123" s="1128">
        <v>0</v>
      </c>
      <c r="J1123" s="1128">
        <v>0</v>
      </c>
      <c r="K1123" s="1128">
        <v>0</v>
      </c>
      <c r="L1123" s="1128">
        <v>0</v>
      </c>
      <c r="M1123" s="1128">
        <v>0</v>
      </c>
      <c r="N1123" s="1129">
        <v>0</v>
      </c>
      <c r="O1123" s="1128">
        <v>0</v>
      </c>
      <c r="P1123" s="1127">
        <v>0</v>
      </c>
      <c r="Q1123" s="1127">
        <v>0</v>
      </c>
      <c r="R1123" s="1127">
        <v>0</v>
      </c>
      <c r="S1123" s="1127">
        <v>0</v>
      </c>
      <c r="T1123" s="1130">
        <v>0</v>
      </c>
      <c r="U1123" s="1130">
        <v>0</v>
      </c>
      <c r="V1123" s="1130">
        <v>0</v>
      </c>
      <c r="W1123" s="1127">
        <v>0</v>
      </c>
      <c r="X1123" s="1130">
        <v>0</v>
      </c>
      <c r="Y1123" s="735">
        <v>0</v>
      </c>
      <c r="Z1123" s="1131">
        <v>0</v>
      </c>
      <c r="AA1123" s="1131">
        <v>0</v>
      </c>
      <c r="AB1123" s="1131">
        <v>0</v>
      </c>
      <c r="AC1123" s="1131">
        <v>0</v>
      </c>
      <c r="AD1123" s="1131">
        <v>0</v>
      </c>
      <c r="AE1123" s="1131">
        <v>0</v>
      </c>
      <c r="AF1123" s="126"/>
      <c r="AG1123" s="126"/>
      <c r="AH1123" s="126"/>
      <c r="AI1123" s="126"/>
      <c r="AJ1123" s="126"/>
      <c r="AK1123" s="126"/>
      <c r="AL1123" s="126">
        <v>1123</v>
      </c>
    </row>
    <row r="1124" spans="1:38">
      <c r="A1124" s="721" t="s">
        <v>1852</v>
      </c>
      <c r="B1124" s="722">
        <v>16</v>
      </c>
      <c r="C1124" s="722">
        <v>1605</v>
      </c>
      <c r="D1124" s="722">
        <v>160510</v>
      </c>
      <c r="E1124" s="721">
        <v>1605109508</v>
      </c>
      <c r="F1124" s="721" t="s">
        <v>1933</v>
      </c>
      <c r="G1124" s="1127">
        <v>0</v>
      </c>
      <c r="H1124" s="1128">
        <v>0</v>
      </c>
      <c r="I1124" s="1128">
        <v>0</v>
      </c>
      <c r="J1124" s="1128">
        <v>0</v>
      </c>
      <c r="K1124" s="1128">
        <v>0</v>
      </c>
      <c r="L1124" s="1128">
        <v>0</v>
      </c>
      <c r="M1124" s="1128">
        <v>0</v>
      </c>
      <c r="N1124" s="1129">
        <v>0</v>
      </c>
      <c r="O1124" s="1128">
        <v>0</v>
      </c>
      <c r="P1124" s="1127">
        <v>0</v>
      </c>
      <c r="Q1124" s="1127">
        <v>0</v>
      </c>
      <c r="R1124" s="1127">
        <v>0</v>
      </c>
      <c r="S1124" s="1127">
        <v>0</v>
      </c>
      <c r="T1124" s="1130">
        <v>0</v>
      </c>
      <c r="U1124" s="1130">
        <v>0</v>
      </c>
      <c r="V1124" s="1130">
        <v>0</v>
      </c>
      <c r="W1124" s="1127">
        <v>0</v>
      </c>
      <c r="X1124" s="1130">
        <v>0</v>
      </c>
      <c r="Y1124" s="735">
        <v>0</v>
      </c>
      <c r="Z1124" s="1131">
        <v>0</v>
      </c>
      <c r="AA1124" s="1131">
        <v>0</v>
      </c>
      <c r="AB1124" s="1131">
        <v>0</v>
      </c>
      <c r="AC1124" s="1131">
        <v>0</v>
      </c>
      <c r="AD1124" s="1131">
        <v>0</v>
      </c>
      <c r="AE1124" s="1131">
        <v>0</v>
      </c>
      <c r="AF1124" s="126"/>
      <c r="AG1124" s="126"/>
      <c r="AH1124" s="126"/>
      <c r="AI1124" s="126"/>
      <c r="AJ1124" s="126"/>
      <c r="AK1124" s="126"/>
      <c r="AL1124" s="126">
        <v>1124</v>
      </c>
    </row>
    <row r="1125" spans="1:38">
      <c r="A1125" s="721" t="s">
        <v>1852</v>
      </c>
      <c r="B1125" s="722">
        <v>16</v>
      </c>
      <c r="C1125" s="722">
        <v>1605</v>
      </c>
      <c r="D1125" s="722">
        <v>160510</v>
      </c>
      <c r="E1125" s="721">
        <v>1605109509</v>
      </c>
      <c r="F1125" s="721" t="s">
        <v>1934</v>
      </c>
      <c r="G1125" s="1127">
        <v>0</v>
      </c>
      <c r="H1125" s="1128">
        <v>0</v>
      </c>
      <c r="I1125" s="1128">
        <v>0</v>
      </c>
      <c r="J1125" s="1128">
        <v>0</v>
      </c>
      <c r="K1125" s="1128">
        <v>0</v>
      </c>
      <c r="L1125" s="1128">
        <v>0</v>
      </c>
      <c r="M1125" s="1128">
        <v>0</v>
      </c>
      <c r="N1125" s="1129">
        <v>0</v>
      </c>
      <c r="O1125" s="1128">
        <v>0</v>
      </c>
      <c r="P1125" s="1127">
        <v>0</v>
      </c>
      <c r="Q1125" s="1127">
        <v>0</v>
      </c>
      <c r="R1125" s="1127">
        <v>0</v>
      </c>
      <c r="S1125" s="1127">
        <v>0</v>
      </c>
      <c r="T1125" s="1130">
        <v>0</v>
      </c>
      <c r="U1125" s="1130">
        <v>0</v>
      </c>
      <c r="V1125" s="1130">
        <v>0</v>
      </c>
      <c r="W1125" s="1127">
        <v>0</v>
      </c>
      <c r="X1125" s="1130">
        <v>0</v>
      </c>
      <c r="Y1125" s="735">
        <v>0</v>
      </c>
      <c r="Z1125" s="1131">
        <v>0</v>
      </c>
      <c r="AA1125" s="1131">
        <v>0</v>
      </c>
      <c r="AB1125" s="1131">
        <v>0</v>
      </c>
      <c r="AC1125" s="1131">
        <v>0</v>
      </c>
      <c r="AD1125" s="1131">
        <v>0</v>
      </c>
      <c r="AE1125" s="1131">
        <v>0</v>
      </c>
      <c r="AF1125" s="126"/>
      <c r="AG1125" s="126"/>
      <c r="AH1125" s="126"/>
      <c r="AI1125" s="126"/>
      <c r="AJ1125" s="126"/>
      <c r="AK1125" s="126"/>
      <c r="AL1125" s="126">
        <v>1125</v>
      </c>
    </row>
    <row r="1126" spans="1:38">
      <c r="A1126" s="721" t="s">
        <v>1852</v>
      </c>
      <c r="B1126" s="722">
        <v>16</v>
      </c>
      <c r="C1126" s="722">
        <v>1605</v>
      </c>
      <c r="D1126" s="722">
        <v>160510</v>
      </c>
      <c r="E1126" s="721">
        <v>1605109520</v>
      </c>
      <c r="F1126" s="721" t="s">
        <v>1935</v>
      </c>
      <c r="G1126" s="1127">
        <v>0</v>
      </c>
      <c r="H1126" s="1128">
        <v>0</v>
      </c>
      <c r="I1126" s="1128">
        <v>0</v>
      </c>
      <c r="J1126" s="1128">
        <v>0</v>
      </c>
      <c r="K1126" s="1128">
        <v>0</v>
      </c>
      <c r="L1126" s="1128">
        <v>0</v>
      </c>
      <c r="M1126" s="1128">
        <v>0</v>
      </c>
      <c r="N1126" s="1129">
        <v>0</v>
      </c>
      <c r="O1126" s="1128">
        <v>0</v>
      </c>
      <c r="P1126" s="1127">
        <v>0</v>
      </c>
      <c r="Q1126" s="1127">
        <v>0</v>
      </c>
      <c r="R1126" s="1127">
        <v>0</v>
      </c>
      <c r="S1126" s="1127">
        <v>0</v>
      </c>
      <c r="T1126" s="1130">
        <v>0</v>
      </c>
      <c r="U1126" s="1130">
        <v>0</v>
      </c>
      <c r="V1126" s="1130">
        <v>0</v>
      </c>
      <c r="W1126" s="1127">
        <v>0</v>
      </c>
      <c r="X1126" s="1130">
        <v>0</v>
      </c>
      <c r="Y1126" s="735">
        <v>0</v>
      </c>
      <c r="Z1126" s="1131">
        <v>0</v>
      </c>
      <c r="AA1126" s="1131">
        <v>0</v>
      </c>
      <c r="AB1126" s="1131">
        <v>0</v>
      </c>
      <c r="AC1126" s="1131">
        <v>0</v>
      </c>
      <c r="AD1126" s="1131">
        <v>0</v>
      </c>
      <c r="AE1126" s="1131">
        <v>0</v>
      </c>
      <c r="AF1126" s="126"/>
      <c r="AG1126" s="126"/>
      <c r="AH1126" s="126"/>
      <c r="AI1126" s="126"/>
      <c r="AJ1126" s="126"/>
      <c r="AK1126" s="126"/>
      <c r="AL1126" s="126">
        <v>1126</v>
      </c>
    </row>
    <row r="1127" spans="1:38">
      <c r="A1127" s="721" t="s">
        <v>1852</v>
      </c>
      <c r="B1127" s="722">
        <v>16</v>
      </c>
      <c r="C1127" s="722">
        <v>1605</v>
      </c>
      <c r="D1127" s="722">
        <v>160510</v>
      </c>
      <c r="E1127" s="721">
        <v>1605109800</v>
      </c>
      <c r="F1127" s="721" t="s">
        <v>4131</v>
      </c>
      <c r="G1127" s="1127">
        <v>-658072771</v>
      </c>
      <c r="H1127" s="1128">
        <v>0</v>
      </c>
      <c r="I1127" s="1128">
        <v>-658072770.92999995</v>
      </c>
      <c r="J1127" s="1128">
        <v>7.0000052452087402E-2</v>
      </c>
      <c r="K1127" s="1128">
        <v>7.0000052452087402E-2</v>
      </c>
      <c r="L1127" s="1128">
        <v>0</v>
      </c>
      <c r="M1127" s="1128">
        <v>0</v>
      </c>
      <c r="N1127" s="1129">
        <v>0</v>
      </c>
      <c r="O1127" s="1128">
        <v>0</v>
      </c>
      <c r="P1127" s="1127">
        <v>0</v>
      </c>
      <c r="Q1127" s="1127">
        <v>0</v>
      </c>
      <c r="R1127" s="1127">
        <v>0</v>
      </c>
      <c r="S1127" s="1127">
        <v>0</v>
      </c>
      <c r="T1127" s="1130">
        <v>0</v>
      </c>
      <c r="U1127" s="1130">
        <v>0</v>
      </c>
      <c r="V1127" s="1130">
        <v>0</v>
      </c>
      <c r="W1127" s="1127">
        <v>0</v>
      </c>
      <c r="X1127" s="1130">
        <v>0</v>
      </c>
      <c r="Y1127" s="735">
        <v>0</v>
      </c>
      <c r="Z1127" s="1131">
        <v>0</v>
      </c>
      <c r="AA1127" s="1131">
        <v>0</v>
      </c>
      <c r="AB1127" s="1131">
        <v>0</v>
      </c>
      <c r="AC1127" s="1131">
        <v>0</v>
      </c>
      <c r="AD1127" s="1131">
        <v>0</v>
      </c>
      <c r="AE1127" s="1131">
        <v>0</v>
      </c>
      <c r="AF1127" s="126"/>
      <c r="AG1127" s="126"/>
      <c r="AH1127" s="126"/>
      <c r="AI1127" s="126"/>
      <c r="AJ1127" s="126"/>
      <c r="AK1127" s="126"/>
      <c r="AL1127" s="126">
        <v>1127</v>
      </c>
    </row>
    <row r="1128" spans="1:38">
      <c r="A1128" s="721" t="s">
        <v>1852</v>
      </c>
      <c r="B1128" s="722">
        <v>16</v>
      </c>
      <c r="C1128" s="722">
        <v>1605</v>
      </c>
      <c r="D1128" s="722">
        <v>160512</v>
      </c>
      <c r="E1128" s="721">
        <v>1605127010</v>
      </c>
      <c r="F1128" s="721" t="s">
        <v>1936</v>
      </c>
      <c r="G1128" s="1127">
        <v>0</v>
      </c>
      <c r="H1128" s="1128">
        <v>0</v>
      </c>
      <c r="I1128" s="1128">
        <v>0</v>
      </c>
      <c r="J1128" s="1128">
        <v>0</v>
      </c>
      <c r="K1128" s="1128">
        <v>0</v>
      </c>
      <c r="L1128" s="1128">
        <v>0</v>
      </c>
      <c r="M1128" s="1128">
        <v>0</v>
      </c>
      <c r="N1128" s="1129">
        <v>0</v>
      </c>
      <c r="O1128" s="1128">
        <v>0</v>
      </c>
      <c r="P1128" s="1127">
        <v>0</v>
      </c>
      <c r="Q1128" s="1127">
        <v>0</v>
      </c>
      <c r="R1128" s="1127">
        <v>0</v>
      </c>
      <c r="S1128" s="1127">
        <v>0</v>
      </c>
      <c r="T1128" s="1130">
        <v>0</v>
      </c>
      <c r="U1128" s="1130">
        <v>0</v>
      </c>
      <c r="V1128" s="1130">
        <v>0</v>
      </c>
      <c r="W1128" s="1127">
        <v>0</v>
      </c>
      <c r="X1128" s="1130">
        <v>0</v>
      </c>
      <c r="Y1128" s="735">
        <v>0</v>
      </c>
      <c r="Z1128" s="1131">
        <v>0</v>
      </c>
      <c r="AA1128" s="1131">
        <v>0</v>
      </c>
      <c r="AB1128" s="1131">
        <v>0</v>
      </c>
      <c r="AC1128" s="1131">
        <v>0</v>
      </c>
      <c r="AD1128" s="1131">
        <v>0</v>
      </c>
      <c r="AE1128" s="1131">
        <v>0</v>
      </c>
      <c r="AF1128" s="126"/>
      <c r="AG1128" s="126"/>
      <c r="AH1128" s="126"/>
      <c r="AI1128" s="126"/>
      <c r="AJ1128" s="126"/>
      <c r="AK1128" s="126"/>
      <c r="AL1128" s="126">
        <v>1128</v>
      </c>
    </row>
    <row r="1129" spans="1:38">
      <c r="A1129" s="721" t="s">
        <v>1852</v>
      </c>
      <c r="B1129" s="722">
        <v>16</v>
      </c>
      <c r="C1129" s="722">
        <v>1605</v>
      </c>
      <c r="D1129" s="722">
        <v>160512</v>
      </c>
      <c r="E1129" s="721">
        <v>1605127011</v>
      </c>
      <c r="F1129" s="721" t="s">
        <v>1937</v>
      </c>
      <c r="G1129" s="1127">
        <v>0</v>
      </c>
      <c r="H1129" s="1128">
        <v>0</v>
      </c>
      <c r="I1129" s="1128">
        <v>0</v>
      </c>
      <c r="J1129" s="1128">
        <v>0</v>
      </c>
      <c r="K1129" s="1128">
        <v>0</v>
      </c>
      <c r="L1129" s="1128">
        <v>0</v>
      </c>
      <c r="M1129" s="1128">
        <v>0</v>
      </c>
      <c r="N1129" s="1129">
        <v>0</v>
      </c>
      <c r="O1129" s="1128">
        <v>0</v>
      </c>
      <c r="P1129" s="1127">
        <v>0</v>
      </c>
      <c r="Q1129" s="1127">
        <v>0</v>
      </c>
      <c r="R1129" s="1127">
        <v>0</v>
      </c>
      <c r="S1129" s="1127">
        <v>0</v>
      </c>
      <c r="T1129" s="1130">
        <v>0</v>
      </c>
      <c r="U1129" s="1130">
        <v>0</v>
      </c>
      <c r="V1129" s="1130">
        <v>0</v>
      </c>
      <c r="W1129" s="1127">
        <v>0</v>
      </c>
      <c r="X1129" s="1130">
        <v>0</v>
      </c>
      <c r="Y1129" s="735">
        <v>0</v>
      </c>
      <c r="Z1129" s="1131">
        <v>0</v>
      </c>
      <c r="AA1129" s="1131">
        <v>0</v>
      </c>
      <c r="AB1129" s="1131">
        <v>0</v>
      </c>
      <c r="AC1129" s="1131">
        <v>0</v>
      </c>
      <c r="AD1129" s="1131">
        <v>0</v>
      </c>
      <c r="AE1129" s="1131">
        <v>0</v>
      </c>
      <c r="AF1129" s="126"/>
      <c r="AG1129" s="126"/>
      <c r="AH1129" s="126"/>
      <c r="AI1129" s="126"/>
      <c r="AJ1129" s="126"/>
      <c r="AK1129" s="126"/>
      <c r="AL1129" s="126">
        <v>1129</v>
      </c>
    </row>
    <row r="1130" spans="1:38">
      <c r="A1130" s="721" t="s">
        <v>1852</v>
      </c>
      <c r="B1130" s="722">
        <v>16</v>
      </c>
      <c r="C1130" s="722">
        <v>1605</v>
      </c>
      <c r="D1130" s="722">
        <v>160512</v>
      </c>
      <c r="E1130" s="721">
        <v>1605127012</v>
      </c>
      <c r="F1130" s="721" t="s">
        <v>1938</v>
      </c>
      <c r="G1130" s="1127">
        <v>0</v>
      </c>
      <c r="H1130" s="1128">
        <v>0</v>
      </c>
      <c r="I1130" s="1128">
        <v>0</v>
      </c>
      <c r="J1130" s="1128">
        <v>0</v>
      </c>
      <c r="K1130" s="1128">
        <v>0</v>
      </c>
      <c r="L1130" s="1128">
        <v>0</v>
      </c>
      <c r="M1130" s="1128">
        <v>0</v>
      </c>
      <c r="N1130" s="1129">
        <v>0</v>
      </c>
      <c r="O1130" s="1128">
        <v>0</v>
      </c>
      <c r="P1130" s="1127">
        <v>0</v>
      </c>
      <c r="Q1130" s="1127">
        <v>0</v>
      </c>
      <c r="R1130" s="1127">
        <v>0</v>
      </c>
      <c r="S1130" s="1127">
        <v>0</v>
      </c>
      <c r="T1130" s="1130">
        <v>0</v>
      </c>
      <c r="U1130" s="1130">
        <v>0</v>
      </c>
      <c r="V1130" s="1130">
        <v>0</v>
      </c>
      <c r="W1130" s="1127">
        <v>0</v>
      </c>
      <c r="X1130" s="1130">
        <v>0</v>
      </c>
      <c r="Y1130" s="735">
        <v>0</v>
      </c>
      <c r="Z1130" s="1131">
        <v>0</v>
      </c>
      <c r="AA1130" s="1131">
        <v>0</v>
      </c>
      <c r="AB1130" s="1131">
        <v>0</v>
      </c>
      <c r="AC1130" s="1131">
        <v>0</v>
      </c>
      <c r="AD1130" s="1131">
        <v>0</v>
      </c>
      <c r="AE1130" s="1131">
        <v>0</v>
      </c>
      <c r="AF1130" s="126"/>
      <c r="AG1130" s="126"/>
      <c r="AH1130" s="126"/>
      <c r="AI1130" s="126"/>
      <c r="AJ1130" s="126"/>
      <c r="AK1130" s="126"/>
      <c r="AL1130" s="126">
        <v>1130</v>
      </c>
    </row>
    <row r="1131" spans="1:38">
      <c r="A1131" s="721" t="s">
        <v>1852</v>
      </c>
      <c r="B1131" s="722">
        <v>16</v>
      </c>
      <c r="C1131" s="722">
        <v>1605</v>
      </c>
      <c r="D1131" s="722">
        <v>160512</v>
      </c>
      <c r="E1131" s="721">
        <v>1605127013</v>
      </c>
      <c r="F1131" s="721" t="s">
        <v>1939</v>
      </c>
      <c r="G1131" s="1127">
        <v>0</v>
      </c>
      <c r="H1131" s="1128">
        <v>0</v>
      </c>
      <c r="I1131" s="1128">
        <v>0</v>
      </c>
      <c r="J1131" s="1128">
        <v>0</v>
      </c>
      <c r="K1131" s="1128">
        <v>0</v>
      </c>
      <c r="L1131" s="1128">
        <v>0</v>
      </c>
      <c r="M1131" s="1128">
        <v>0</v>
      </c>
      <c r="N1131" s="1129">
        <v>0</v>
      </c>
      <c r="O1131" s="1128">
        <v>0</v>
      </c>
      <c r="P1131" s="1127">
        <v>0</v>
      </c>
      <c r="Q1131" s="1127">
        <v>0</v>
      </c>
      <c r="R1131" s="1127">
        <v>0</v>
      </c>
      <c r="S1131" s="1127">
        <v>0</v>
      </c>
      <c r="T1131" s="1130">
        <v>0</v>
      </c>
      <c r="U1131" s="1130">
        <v>0</v>
      </c>
      <c r="V1131" s="1130">
        <v>0</v>
      </c>
      <c r="W1131" s="1127">
        <v>0</v>
      </c>
      <c r="X1131" s="1130">
        <v>0</v>
      </c>
      <c r="Y1131" s="735">
        <v>0</v>
      </c>
      <c r="Z1131" s="1131">
        <v>0</v>
      </c>
      <c r="AA1131" s="1131">
        <v>0</v>
      </c>
      <c r="AB1131" s="1131">
        <v>0</v>
      </c>
      <c r="AC1131" s="1131">
        <v>0</v>
      </c>
      <c r="AD1131" s="1131">
        <v>0</v>
      </c>
      <c r="AE1131" s="1131">
        <v>0</v>
      </c>
      <c r="AF1131" s="126"/>
      <c r="AG1131" s="126"/>
      <c r="AH1131" s="126"/>
      <c r="AI1131" s="126"/>
      <c r="AJ1131" s="126"/>
      <c r="AK1131" s="126"/>
      <c r="AL1131" s="126">
        <v>1131</v>
      </c>
    </row>
    <row r="1132" spans="1:38">
      <c r="A1132" s="721" t="s">
        <v>1852</v>
      </c>
      <c r="B1132" s="722">
        <v>16</v>
      </c>
      <c r="C1132" s="722">
        <v>1605</v>
      </c>
      <c r="D1132" s="722">
        <v>160512</v>
      </c>
      <c r="E1132" s="721">
        <v>1605127014</v>
      </c>
      <c r="F1132" s="721" t="s">
        <v>1940</v>
      </c>
      <c r="G1132" s="1127">
        <v>0</v>
      </c>
      <c r="H1132" s="1128">
        <v>0</v>
      </c>
      <c r="I1132" s="1128">
        <v>0</v>
      </c>
      <c r="J1132" s="1128">
        <v>0</v>
      </c>
      <c r="K1132" s="1128">
        <v>0</v>
      </c>
      <c r="L1132" s="1128">
        <v>0</v>
      </c>
      <c r="M1132" s="1128">
        <v>0</v>
      </c>
      <c r="N1132" s="1129">
        <v>0</v>
      </c>
      <c r="O1132" s="1128">
        <v>0</v>
      </c>
      <c r="P1132" s="1127">
        <v>0</v>
      </c>
      <c r="Q1132" s="1127">
        <v>0</v>
      </c>
      <c r="R1132" s="1127">
        <v>0</v>
      </c>
      <c r="S1132" s="1127">
        <v>0</v>
      </c>
      <c r="T1132" s="1130">
        <v>0</v>
      </c>
      <c r="U1132" s="1130">
        <v>0</v>
      </c>
      <c r="V1132" s="1130">
        <v>0</v>
      </c>
      <c r="W1132" s="1127">
        <v>0</v>
      </c>
      <c r="X1132" s="1130">
        <v>0</v>
      </c>
      <c r="Y1132" s="735">
        <v>0</v>
      </c>
      <c r="Z1132" s="1131">
        <v>0</v>
      </c>
      <c r="AA1132" s="1131">
        <v>0</v>
      </c>
      <c r="AB1132" s="1131">
        <v>0</v>
      </c>
      <c r="AC1132" s="1131">
        <v>0</v>
      </c>
      <c r="AD1132" s="1131">
        <v>0</v>
      </c>
      <c r="AE1132" s="1131">
        <v>0</v>
      </c>
      <c r="AF1132" s="126"/>
      <c r="AG1132" s="126"/>
      <c r="AH1132" s="126"/>
      <c r="AI1132" s="126"/>
      <c r="AJ1132" s="126"/>
      <c r="AK1132" s="126"/>
      <c r="AL1132" s="126">
        <v>1132</v>
      </c>
    </row>
    <row r="1133" spans="1:38">
      <c r="A1133" s="721" t="s">
        <v>1852</v>
      </c>
      <c r="B1133" s="722">
        <v>16</v>
      </c>
      <c r="C1133" s="722">
        <v>1605</v>
      </c>
      <c r="D1133" s="722">
        <v>160512</v>
      </c>
      <c r="E1133" s="721">
        <v>1605127015</v>
      </c>
      <c r="F1133" s="721" t="s">
        <v>1941</v>
      </c>
      <c r="G1133" s="1127">
        <v>0</v>
      </c>
      <c r="H1133" s="1128">
        <v>0</v>
      </c>
      <c r="I1133" s="1128">
        <v>0</v>
      </c>
      <c r="J1133" s="1128">
        <v>0</v>
      </c>
      <c r="K1133" s="1128">
        <v>0</v>
      </c>
      <c r="L1133" s="1128">
        <v>0</v>
      </c>
      <c r="M1133" s="1128">
        <v>0</v>
      </c>
      <c r="N1133" s="1129">
        <v>0</v>
      </c>
      <c r="O1133" s="1128">
        <v>0</v>
      </c>
      <c r="P1133" s="1127">
        <v>0</v>
      </c>
      <c r="Q1133" s="1127">
        <v>0</v>
      </c>
      <c r="R1133" s="1127">
        <v>0</v>
      </c>
      <c r="S1133" s="1127">
        <v>0</v>
      </c>
      <c r="T1133" s="1130">
        <v>0</v>
      </c>
      <c r="U1133" s="1130">
        <v>0</v>
      </c>
      <c r="V1133" s="1130">
        <v>0</v>
      </c>
      <c r="W1133" s="1127">
        <v>0</v>
      </c>
      <c r="X1133" s="1130">
        <v>0</v>
      </c>
      <c r="Y1133" s="735">
        <v>0</v>
      </c>
      <c r="Z1133" s="1131">
        <v>0</v>
      </c>
      <c r="AA1133" s="1131">
        <v>0</v>
      </c>
      <c r="AB1133" s="1131">
        <v>0</v>
      </c>
      <c r="AC1133" s="1131">
        <v>0</v>
      </c>
      <c r="AD1133" s="1131">
        <v>0</v>
      </c>
      <c r="AE1133" s="1131">
        <v>0</v>
      </c>
      <c r="AF1133" s="126"/>
      <c r="AG1133" s="126"/>
      <c r="AH1133" s="126"/>
      <c r="AI1133" s="126"/>
      <c r="AJ1133" s="126"/>
      <c r="AK1133" s="126"/>
      <c r="AL1133" s="126">
        <v>1133</v>
      </c>
    </row>
    <row r="1134" spans="1:38">
      <c r="A1134" s="721" t="s">
        <v>1852</v>
      </c>
      <c r="B1134" s="722">
        <v>16</v>
      </c>
      <c r="C1134" s="722">
        <v>1605</v>
      </c>
      <c r="D1134" s="722">
        <v>160512</v>
      </c>
      <c r="E1134" s="721">
        <v>1605127102</v>
      </c>
      <c r="F1134" s="721" t="s">
        <v>3552</v>
      </c>
      <c r="G1134" s="1127">
        <v>0</v>
      </c>
      <c r="H1134" s="1128">
        <v>0</v>
      </c>
      <c r="I1134" s="1128">
        <v>0</v>
      </c>
      <c r="J1134" s="1128">
        <v>0</v>
      </c>
      <c r="K1134" s="1128">
        <v>0</v>
      </c>
      <c r="L1134" s="1128">
        <v>0</v>
      </c>
      <c r="M1134" s="1128">
        <v>0</v>
      </c>
      <c r="N1134" s="1129">
        <v>0</v>
      </c>
      <c r="O1134" s="1128">
        <v>0</v>
      </c>
      <c r="P1134" s="1127">
        <v>0</v>
      </c>
      <c r="Q1134" s="1127">
        <v>0</v>
      </c>
      <c r="R1134" s="1127">
        <v>0</v>
      </c>
      <c r="S1134" s="1127">
        <v>0</v>
      </c>
      <c r="T1134" s="1130">
        <v>0</v>
      </c>
      <c r="U1134" s="1130">
        <v>0</v>
      </c>
      <c r="V1134" s="1130">
        <v>0</v>
      </c>
      <c r="W1134" s="1127">
        <v>0</v>
      </c>
      <c r="X1134" s="1130">
        <v>0</v>
      </c>
      <c r="Y1134" s="735">
        <v>0</v>
      </c>
      <c r="Z1134" s="1131">
        <v>0</v>
      </c>
      <c r="AA1134" s="1131">
        <v>0</v>
      </c>
      <c r="AB1134" s="1131">
        <v>0</v>
      </c>
      <c r="AC1134" s="1131">
        <v>0</v>
      </c>
      <c r="AD1134" s="1131">
        <v>0</v>
      </c>
      <c r="AE1134" s="1131">
        <v>0</v>
      </c>
      <c r="AF1134" s="126"/>
      <c r="AG1134" s="126"/>
      <c r="AH1134" s="126"/>
      <c r="AI1134" s="126"/>
      <c r="AJ1134" s="126"/>
      <c r="AK1134" s="126"/>
      <c r="AL1134" s="126">
        <v>1134</v>
      </c>
    </row>
    <row r="1135" spans="1:38">
      <c r="A1135" s="721" t="s">
        <v>1852</v>
      </c>
      <c r="B1135" s="722">
        <v>16</v>
      </c>
      <c r="C1135" s="722">
        <v>1605</v>
      </c>
      <c r="D1135" s="722">
        <v>160512</v>
      </c>
      <c r="E1135" s="721">
        <v>1605127103</v>
      </c>
      <c r="F1135" s="721" t="s">
        <v>3553</v>
      </c>
      <c r="G1135" s="1127">
        <v>0</v>
      </c>
      <c r="H1135" s="1128">
        <v>0</v>
      </c>
      <c r="I1135" s="1128">
        <v>0</v>
      </c>
      <c r="J1135" s="1128">
        <v>0</v>
      </c>
      <c r="K1135" s="1128">
        <v>0</v>
      </c>
      <c r="L1135" s="1128">
        <v>0</v>
      </c>
      <c r="M1135" s="1128">
        <v>0</v>
      </c>
      <c r="N1135" s="1129">
        <v>0</v>
      </c>
      <c r="O1135" s="1128">
        <v>0</v>
      </c>
      <c r="P1135" s="1127">
        <v>0</v>
      </c>
      <c r="Q1135" s="1127">
        <v>0</v>
      </c>
      <c r="R1135" s="1127">
        <v>0</v>
      </c>
      <c r="S1135" s="1127">
        <v>0</v>
      </c>
      <c r="T1135" s="1130">
        <v>0</v>
      </c>
      <c r="U1135" s="1130">
        <v>0</v>
      </c>
      <c r="V1135" s="1130">
        <v>0</v>
      </c>
      <c r="W1135" s="1127">
        <v>0</v>
      </c>
      <c r="X1135" s="1130">
        <v>0</v>
      </c>
      <c r="Y1135" s="735">
        <v>0</v>
      </c>
      <c r="Z1135" s="1131">
        <v>0</v>
      </c>
      <c r="AA1135" s="1131">
        <v>0</v>
      </c>
      <c r="AB1135" s="1131">
        <v>0</v>
      </c>
      <c r="AC1135" s="1131">
        <v>0</v>
      </c>
      <c r="AD1135" s="1131">
        <v>0</v>
      </c>
      <c r="AE1135" s="1131">
        <v>0</v>
      </c>
      <c r="AF1135" s="126"/>
      <c r="AG1135" s="126"/>
      <c r="AH1135" s="126"/>
      <c r="AI1135" s="126"/>
      <c r="AJ1135" s="126"/>
      <c r="AK1135" s="126"/>
      <c r="AL1135" s="126">
        <v>1135</v>
      </c>
    </row>
    <row r="1136" spans="1:38">
      <c r="A1136" s="721" t="s">
        <v>1852</v>
      </c>
      <c r="B1136" s="722">
        <v>16</v>
      </c>
      <c r="C1136" s="722">
        <v>1605</v>
      </c>
      <c r="D1136" s="722">
        <v>160512</v>
      </c>
      <c r="E1136" s="721">
        <v>1605129003</v>
      </c>
      <c r="F1136" s="721" t="s">
        <v>892</v>
      </c>
      <c r="G1136" s="1127">
        <v>102772986</v>
      </c>
      <c r="H1136" s="1128">
        <v>0</v>
      </c>
      <c r="I1136" s="1128">
        <v>102772985.91</v>
      </c>
      <c r="J1136" s="1128">
        <v>-9.0000003576278687E-2</v>
      </c>
      <c r="K1136" s="1128">
        <v>0</v>
      </c>
      <c r="L1136" s="1128">
        <v>0</v>
      </c>
      <c r="M1136" s="1128">
        <v>-9.0000003576278687E-2</v>
      </c>
      <c r="N1136" s="1129">
        <v>0</v>
      </c>
      <c r="O1136" s="1128">
        <v>-9.0000003576278687E-2</v>
      </c>
      <c r="P1136" s="1127">
        <v>-3.3300001323223111E-2</v>
      </c>
      <c r="Q1136" s="1127">
        <v>0</v>
      </c>
      <c r="R1136" s="1127">
        <v>0</v>
      </c>
      <c r="S1136" s="1127">
        <v>0</v>
      </c>
      <c r="T1136" s="1130">
        <v>0</v>
      </c>
      <c r="U1136" s="1130">
        <v>0</v>
      </c>
      <c r="V1136" s="1130">
        <v>0</v>
      </c>
      <c r="W1136" s="1127">
        <v>0</v>
      </c>
      <c r="X1136" s="1130">
        <v>-3.3300001323223111E-2</v>
      </c>
      <c r="Y1136" s="735">
        <v>0.36999999999999994</v>
      </c>
      <c r="Z1136" s="1131">
        <v>0</v>
      </c>
      <c r="AA1136" s="1131">
        <v>-3.3300001323223111E-2</v>
      </c>
      <c r="AB1136" s="1131">
        <v>0</v>
      </c>
      <c r="AC1136" s="1131">
        <v>-9.6200001984834665E-2</v>
      </c>
      <c r="AD1136" s="1131">
        <v>0</v>
      </c>
      <c r="AE1136" s="1131">
        <v>6.2900000661611555E-2</v>
      </c>
      <c r="AF1136" s="126"/>
      <c r="AG1136" s="126"/>
      <c r="AH1136" s="126"/>
      <c r="AI1136" s="126"/>
      <c r="AJ1136" s="126"/>
      <c r="AK1136" s="126"/>
      <c r="AL1136" s="126">
        <v>1136</v>
      </c>
    </row>
    <row r="1137" spans="1:38">
      <c r="A1137" s="721" t="s">
        <v>1852</v>
      </c>
      <c r="B1137" s="722">
        <v>16</v>
      </c>
      <c r="C1137" s="722">
        <v>1605</v>
      </c>
      <c r="D1137" s="722">
        <v>160512</v>
      </c>
      <c r="E1137" s="721">
        <v>1605129004</v>
      </c>
      <c r="F1137" s="721" t="s">
        <v>892</v>
      </c>
      <c r="G1137" s="1127">
        <v>2879383</v>
      </c>
      <c r="H1137" s="1128">
        <v>0</v>
      </c>
      <c r="I1137" s="1128">
        <v>2879383</v>
      </c>
      <c r="J1137" s="1128">
        <v>0</v>
      </c>
      <c r="K1137" s="1128">
        <v>0</v>
      </c>
      <c r="L1137" s="1128">
        <v>0</v>
      </c>
      <c r="M1137" s="1128">
        <v>0</v>
      </c>
      <c r="N1137" s="1129">
        <v>0</v>
      </c>
      <c r="O1137" s="1128">
        <v>0</v>
      </c>
      <c r="P1137" s="1127">
        <v>0</v>
      </c>
      <c r="Q1137" s="1127">
        <v>0</v>
      </c>
      <c r="R1137" s="1127">
        <v>0</v>
      </c>
      <c r="S1137" s="1127">
        <v>0</v>
      </c>
      <c r="T1137" s="1130">
        <v>0</v>
      </c>
      <c r="U1137" s="1130">
        <v>0</v>
      </c>
      <c r="V1137" s="1130">
        <v>0</v>
      </c>
      <c r="W1137" s="1127">
        <v>0</v>
      </c>
      <c r="X1137" s="1130">
        <v>0</v>
      </c>
      <c r="Y1137" s="735">
        <v>0</v>
      </c>
      <c r="Z1137" s="1131">
        <v>0</v>
      </c>
      <c r="AA1137" s="1131">
        <v>0</v>
      </c>
      <c r="AB1137" s="1131">
        <v>0</v>
      </c>
      <c r="AC1137" s="1131">
        <v>0</v>
      </c>
      <c r="AD1137" s="1131">
        <v>0</v>
      </c>
      <c r="AE1137" s="1131">
        <v>0</v>
      </c>
      <c r="AF1137" s="126"/>
      <c r="AG1137" s="126"/>
      <c r="AH1137" s="126"/>
      <c r="AI1137" s="126"/>
      <c r="AJ1137" s="126"/>
      <c r="AK1137" s="126"/>
      <c r="AL1137" s="126">
        <v>1137</v>
      </c>
    </row>
    <row r="1138" spans="1:38">
      <c r="A1138" s="721" t="s">
        <v>1852</v>
      </c>
      <c r="B1138" s="722">
        <v>16</v>
      </c>
      <c r="C1138" s="722">
        <v>1605</v>
      </c>
      <c r="D1138" s="722">
        <v>160512</v>
      </c>
      <c r="E1138" s="721">
        <v>1605129007</v>
      </c>
      <c r="F1138" s="721" t="s">
        <v>893</v>
      </c>
      <c r="G1138" s="1127">
        <v>-5592</v>
      </c>
      <c r="H1138" s="1128">
        <v>0</v>
      </c>
      <c r="I1138" s="1128">
        <v>-5592</v>
      </c>
      <c r="J1138" s="1128">
        <v>0</v>
      </c>
      <c r="K1138" s="1128">
        <v>0</v>
      </c>
      <c r="L1138" s="1128">
        <v>0</v>
      </c>
      <c r="M1138" s="1128">
        <v>0</v>
      </c>
      <c r="N1138" s="1129">
        <v>0</v>
      </c>
      <c r="O1138" s="1128">
        <v>0</v>
      </c>
      <c r="P1138" s="1127">
        <v>0</v>
      </c>
      <c r="Q1138" s="1127">
        <v>0</v>
      </c>
      <c r="R1138" s="1127">
        <v>0</v>
      </c>
      <c r="S1138" s="1127">
        <v>0</v>
      </c>
      <c r="T1138" s="1130">
        <v>0</v>
      </c>
      <c r="U1138" s="1130">
        <v>0</v>
      </c>
      <c r="V1138" s="1130">
        <v>0</v>
      </c>
      <c r="W1138" s="1127">
        <v>0</v>
      </c>
      <c r="X1138" s="1130">
        <v>0</v>
      </c>
      <c r="Y1138" s="735">
        <v>0</v>
      </c>
      <c r="Z1138" s="1131">
        <v>0</v>
      </c>
      <c r="AA1138" s="1131">
        <v>0</v>
      </c>
      <c r="AB1138" s="1131">
        <v>0</v>
      </c>
      <c r="AC1138" s="1131">
        <v>0</v>
      </c>
      <c r="AD1138" s="1131">
        <v>0</v>
      </c>
      <c r="AE1138" s="1131">
        <v>0</v>
      </c>
      <c r="AF1138" s="126"/>
      <c r="AG1138" s="126"/>
      <c r="AH1138" s="126"/>
      <c r="AI1138" s="126"/>
      <c r="AJ1138" s="126"/>
      <c r="AK1138" s="126"/>
      <c r="AL1138" s="126">
        <v>1138</v>
      </c>
    </row>
    <row r="1139" spans="1:38">
      <c r="A1139" s="721" t="s">
        <v>1852</v>
      </c>
      <c r="B1139" s="722">
        <v>16</v>
      </c>
      <c r="C1139" s="722">
        <v>1605</v>
      </c>
      <c r="D1139" s="722">
        <v>160512</v>
      </c>
      <c r="E1139" s="721">
        <v>1605129201</v>
      </c>
      <c r="F1139" s="721" t="s">
        <v>894</v>
      </c>
      <c r="G1139" s="1127">
        <v>530200</v>
      </c>
      <c r="H1139" s="1128">
        <v>0</v>
      </c>
      <c r="I1139" s="1128">
        <v>530200</v>
      </c>
      <c r="J1139" s="1128">
        <v>0</v>
      </c>
      <c r="K1139" s="1128">
        <v>0</v>
      </c>
      <c r="L1139" s="1128">
        <v>0</v>
      </c>
      <c r="M1139" s="1128">
        <v>0</v>
      </c>
      <c r="N1139" s="1129">
        <v>0</v>
      </c>
      <c r="O1139" s="1128">
        <v>0</v>
      </c>
      <c r="P1139" s="1127">
        <v>0</v>
      </c>
      <c r="Q1139" s="1127">
        <v>0</v>
      </c>
      <c r="R1139" s="1127">
        <v>0</v>
      </c>
      <c r="S1139" s="1127">
        <v>0</v>
      </c>
      <c r="T1139" s="1130">
        <v>0</v>
      </c>
      <c r="U1139" s="1130">
        <v>0</v>
      </c>
      <c r="V1139" s="1130">
        <v>0</v>
      </c>
      <c r="W1139" s="1127">
        <v>0</v>
      </c>
      <c r="X1139" s="1130">
        <v>0</v>
      </c>
      <c r="Y1139" s="735">
        <v>0</v>
      </c>
      <c r="Z1139" s="1131">
        <v>0</v>
      </c>
      <c r="AA1139" s="1131">
        <v>0</v>
      </c>
      <c r="AB1139" s="1131">
        <v>0</v>
      </c>
      <c r="AC1139" s="1131">
        <v>0</v>
      </c>
      <c r="AD1139" s="1131">
        <v>0</v>
      </c>
      <c r="AE1139" s="1131">
        <v>0</v>
      </c>
      <c r="AF1139" s="126"/>
      <c r="AG1139" s="126"/>
      <c r="AH1139" s="126"/>
      <c r="AI1139" s="126"/>
      <c r="AJ1139" s="126"/>
      <c r="AK1139" s="126"/>
      <c r="AL1139" s="126">
        <v>1139</v>
      </c>
    </row>
    <row r="1140" spans="1:38">
      <c r="A1140" s="721" t="s">
        <v>1852</v>
      </c>
      <c r="B1140" s="722">
        <v>16</v>
      </c>
      <c r="C1140" s="722">
        <v>1605</v>
      </c>
      <c r="D1140" s="722">
        <v>160512</v>
      </c>
      <c r="E1140" s="721">
        <v>1605129511</v>
      </c>
      <c r="F1140" s="721" t="s">
        <v>1929</v>
      </c>
      <c r="G1140" s="1127">
        <v>0</v>
      </c>
      <c r="H1140" s="1128">
        <v>0</v>
      </c>
      <c r="I1140" s="1128">
        <v>0</v>
      </c>
      <c r="J1140" s="1128">
        <v>0</v>
      </c>
      <c r="K1140" s="1128">
        <v>0</v>
      </c>
      <c r="L1140" s="1128">
        <v>0</v>
      </c>
      <c r="M1140" s="1128">
        <v>0</v>
      </c>
      <c r="N1140" s="1129">
        <v>0</v>
      </c>
      <c r="O1140" s="1128">
        <v>0</v>
      </c>
      <c r="P1140" s="1127">
        <v>0</v>
      </c>
      <c r="Q1140" s="1127">
        <v>0</v>
      </c>
      <c r="R1140" s="1127">
        <v>0</v>
      </c>
      <c r="S1140" s="1127">
        <v>0</v>
      </c>
      <c r="T1140" s="1130">
        <v>0</v>
      </c>
      <c r="U1140" s="1130">
        <v>0</v>
      </c>
      <c r="V1140" s="1130">
        <v>0</v>
      </c>
      <c r="W1140" s="1127">
        <v>0</v>
      </c>
      <c r="X1140" s="1130">
        <v>0</v>
      </c>
      <c r="Y1140" s="735">
        <v>0</v>
      </c>
      <c r="Z1140" s="1131">
        <v>0</v>
      </c>
      <c r="AA1140" s="1131">
        <v>0</v>
      </c>
      <c r="AB1140" s="1131">
        <v>0</v>
      </c>
      <c r="AC1140" s="1131">
        <v>0</v>
      </c>
      <c r="AD1140" s="1131">
        <v>0</v>
      </c>
      <c r="AE1140" s="1131">
        <v>0</v>
      </c>
      <c r="AF1140" s="126"/>
      <c r="AG1140" s="126"/>
      <c r="AH1140" s="126"/>
      <c r="AI1140" s="126"/>
      <c r="AJ1140" s="126"/>
      <c r="AK1140" s="126"/>
      <c r="AL1140" s="126">
        <v>1140</v>
      </c>
    </row>
    <row r="1141" spans="1:38">
      <c r="A1141" s="721" t="s">
        <v>1852</v>
      </c>
      <c r="B1141" s="722">
        <v>16</v>
      </c>
      <c r="C1141" s="722">
        <v>1605</v>
      </c>
      <c r="D1141" s="722">
        <v>160512</v>
      </c>
      <c r="E1141" s="721">
        <v>1605129512</v>
      </c>
      <c r="F1141" s="721" t="s">
        <v>1930</v>
      </c>
      <c r="G1141" s="1127">
        <v>0</v>
      </c>
      <c r="H1141" s="1128">
        <v>0</v>
      </c>
      <c r="I1141" s="1128">
        <v>0</v>
      </c>
      <c r="J1141" s="1128">
        <v>0</v>
      </c>
      <c r="K1141" s="1128">
        <v>0</v>
      </c>
      <c r="L1141" s="1128">
        <v>0</v>
      </c>
      <c r="M1141" s="1128">
        <v>0</v>
      </c>
      <c r="N1141" s="1129">
        <v>0</v>
      </c>
      <c r="O1141" s="1128">
        <v>0</v>
      </c>
      <c r="P1141" s="1127">
        <v>0</v>
      </c>
      <c r="Q1141" s="1127">
        <v>0</v>
      </c>
      <c r="R1141" s="1127">
        <v>0</v>
      </c>
      <c r="S1141" s="1127">
        <v>0</v>
      </c>
      <c r="T1141" s="1130">
        <v>0</v>
      </c>
      <c r="U1141" s="1130">
        <v>0</v>
      </c>
      <c r="V1141" s="1130">
        <v>0</v>
      </c>
      <c r="W1141" s="1127">
        <v>0</v>
      </c>
      <c r="X1141" s="1130">
        <v>0</v>
      </c>
      <c r="Y1141" s="735">
        <v>0</v>
      </c>
      <c r="Z1141" s="1131">
        <v>0</v>
      </c>
      <c r="AA1141" s="1131">
        <v>0</v>
      </c>
      <c r="AB1141" s="1131">
        <v>0</v>
      </c>
      <c r="AC1141" s="1131">
        <v>0</v>
      </c>
      <c r="AD1141" s="1131">
        <v>0</v>
      </c>
      <c r="AE1141" s="1131">
        <v>0</v>
      </c>
      <c r="AF1141" s="126"/>
      <c r="AG1141" s="126"/>
      <c r="AH1141" s="126"/>
      <c r="AI1141" s="126"/>
      <c r="AJ1141" s="126"/>
      <c r="AK1141" s="126"/>
      <c r="AL1141" s="126">
        <v>1141</v>
      </c>
    </row>
    <row r="1142" spans="1:38">
      <c r="A1142" s="721" t="s">
        <v>1852</v>
      </c>
      <c r="B1142" s="722">
        <v>16</v>
      </c>
      <c r="C1142" s="722">
        <v>1605</v>
      </c>
      <c r="D1142" s="722">
        <v>160512</v>
      </c>
      <c r="E1142" s="721">
        <v>1605129516</v>
      </c>
      <c r="F1142" s="721" t="s">
        <v>1942</v>
      </c>
      <c r="G1142" s="1127">
        <v>0</v>
      </c>
      <c r="H1142" s="1128">
        <v>0</v>
      </c>
      <c r="I1142" s="1128">
        <v>0</v>
      </c>
      <c r="J1142" s="1128">
        <v>0</v>
      </c>
      <c r="K1142" s="1128">
        <v>0</v>
      </c>
      <c r="L1142" s="1128">
        <v>0</v>
      </c>
      <c r="M1142" s="1128">
        <v>0</v>
      </c>
      <c r="N1142" s="1129">
        <v>0</v>
      </c>
      <c r="O1142" s="1128">
        <v>0</v>
      </c>
      <c r="P1142" s="1127">
        <v>0</v>
      </c>
      <c r="Q1142" s="1127">
        <v>0</v>
      </c>
      <c r="R1142" s="1127">
        <v>0</v>
      </c>
      <c r="S1142" s="1127">
        <v>0</v>
      </c>
      <c r="T1142" s="1130">
        <v>0</v>
      </c>
      <c r="U1142" s="1130">
        <v>0</v>
      </c>
      <c r="V1142" s="1130">
        <v>0</v>
      </c>
      <c r="W1142" s="1127">
        <v>0</v>
      </c>
      <c r="X1142" s="1130">
        <v>0</v>
      </c>
      <c r="Y1142" s="735">
        <v>0</v>
      </c>
      <c r="Z1142" s="1131">
        <v>0</v>
      </c>
      <c r="AA1142" s="1131">
        <v>0</v>
      </c>
      <c r="AB1142" s="1131">
        <v>0</v>
      </c>
      <c r="AC1142" s="1131">
        <v>0</v>
      </c>
      <c r="AD1142" s="1131">
        <v>0</v>
      </c>
      <c r="AE1142" s="1131">
        <v>0</v>
      </c>
      <c r="AF1142" s="126"/>
      <c r="AG1142" s="126"/>
      <c r="AH1142" s="126"/>
      <c r="AI1142" s="126"/>
      <c r="AJ1142" s="126"/>
      <c r="AK1142" s="126"/>
      <c r="AL1142" s="126">
        <v>1142</v>
      </c>
    </row>
    <row r="1143" spans="1:38">
      <c r="A1143" s="721" t="s">
        <v>1852</v>
      </c>
      <c r="B1143" s="722">
        <v>16</v>
      </c>
      <c r="C1143" s="722">
        <v>1605</v>
      </c>
      <c r="D1143" s="722">
        <v>160512</v>
      </c>
      <c r="E1143" s="721">
        <v>1605129517</v>
      </c>
      <c r="F1143" s="721" t="s">
        <v>1943</v>
      </c>
      <c r="G1143" s="1127">
        <v>0</v>
      </c>
      <c r="H1143" s="1128">
        <v>0</v>
      </c>
      <c r="I1143" s="1128">
        <v>0</v>
      </c>
      <c r="J1143" s="1128">
        <v>0</v>
      </c>
      <c r="K1143" s="1128">
        <v>0</v>
      </c>
      <c r="L1143" s="1128">
        <v>0</v>
      </c>
      <c r="M1143" s="1128">
        <v>0</v>
      </c>
      <c r="N1143" s="1129">
        <v>0</v>
      </c>
      <c r="O1143" s="1128">
        <v>0</v>
      </c>
      <c r="P1143" s="1127">
        <v>0</v>
      </c>
      <c r="Q1143" s="1127">
        <v>0</v>
      </c>
      <c r="R1143" s="1127">
        <v>0</v>
      </c>
      <c r="S1143" s="1127">
        <v>0</v>
      </c>
      <c r="T1143" s="1130">
        <v>0</v>
      </c>
      <c r="U1143" s="1130">
        <v>0</v>
      </c>
      <c r="V1143" s="1130">
        <v>0</v>
      </c>
      <c r="W1143" s="1127">
        <v>0</v>
      </c>
      <c r="X1143" s="1130">
        <v>0</v>
      </c>
      <c r="Y1143" s="735">
        <v>0</v>
      </c>
      <c r="Z1143" s="1131">
        <v>0</v>
      </c>
      <c r="AA1143" s="1131">
        <v>0</v>
      </c>
      <c r="AB1143" s="1131">
        <v>0</v>
      </c>
      <c r="AC1143" s="1131">
        <v>0</v>
      </c>
      <c r="AD1143" s="1131">
        <v>0</v>
      </c>
      <c r="AE1143" s="1131">
        <v>0</v>
      </c>
      <c r="AF1143" s="126"/>
      <c r="AG1143" s="126"/>
      <c r="AH1143" s="126"/>
      <c r="AI1143" s="126"/>
      <c r="AJ1143" s="126"/>
      <c r="AK1143" s="126"/>
      <c r="AL1143" s="126">
        <v>1143</v>
      </c>
    </row>
    <row r="1144" spans="1:38">
      <c r="A1144" s="721" t="s">
        <v>1852</v>
      </c>
      <c r="B1144" s="722">
        <v>16</v>
      </c>
      <c r="C1144" s="722">
        <v>1605</v>
      </c>
      <c r="D1144" s="722">
        <v>160512</v>
      </c>
      <c r="E1144" s="721">
        <v>1605129518</v>
      </c>
      <c r="F1144" s="721" t="s">
        <v>1944</v>
      </c>
      <c r="G1144" s="1127">
        <v>0</v>
      </c>
      <c r="H1144" s="1128">
        <v>0</v>
      </c>
      <c r="I1144" s="1128">
        <v>0</v>
      </c>
      <c r="J1144" s="1128">
        <v>0</v>
      </c>
      <c r="K1144" s="1128">
        <v>0</v>
      </c>
      <c r="L1144" s="1128">
        <v>0</v>
      </c>
      <c r="M1144" s="1128">
        <v>0</v>
      </c>
      <c r="N1144" s="1129">
        <v>0</v>
      </c>
      <c r="O1144" s="1128">
        <v>0</v>
      </c>
      <c r="P1144" s="1127">
        <v>0</v>
      </c>
      <c r="Q1144" s="1127">
        <v>0</v>
      </c>
      <c r="R1144" s="1127">
        <v>0</v>
      </c>
      <c r="S1144" s="1127">
        <v>0</v>
      </c>
      <c r="T1144" s="1130">
        <v>0</v>
      </c>
      <c r="U1144" s="1130">
        <v>0</v>
      </c>
      <c r="V1144" s="1130">
        <v>0</v>
      </c>
      <c r="W1144" s="1127">
        <v>0</v>
      </c>
      <c r="X1144" s="1130">
        <v>0</v>
      </c>
      <c r="Y1144" s="735">
        <v>0</v>
      </c>
      <c r="Z1144" s="1131">
        <v>0</v>
      </c>
      <c r="AA1144" s="1131">
        <v>0</v>
      </c>
      <c r="AB1144" s="1131">
        <v>0</v>
      </c>
      <c r="AC1144" s="1131">
        <v>0</v>
      </c>
      <c r="AD1144" s="1131">
        <v>0</v>
      </c>
      <c r="AE1144" s="1131">
        <v>0</v>
      </c>
      <c r="AF1144" s="126"/>
      <c r="AG1144" s="126"/>
      <c r="AH1144" s="126"/>
      <c r="AI1144" s="126"/>
      <c r="AJ1144" s="126"/>
      <c r="AK1144" s="126"/>
      <c r="AL1144" s="126">
        <v>1144</v>
      </c>
    </row>
    <row r="1145" spans="1:38">
      <c r="A1145" s="721" t="s">
        <v>1852</v>
      </c>
      <c r="B1145" s="722">
        <v>16</v>
      </c>
      <c r="C1145" s="722">
        <v>1605</v>
      </c>
      <c r="D1145" s="722">
        <v>160512</v>
      </c>
      <c r="E1145" s="721">
        <v>1605129801</v>
      </c>
      <c r="F1145" s="721" t="s">
        <v>895</v>
      </c>
      <c r="G1145" s="1127">
        <v>140710876</v>
      </c>
      <c r="H1145" s="1128">
        <v>0</v>
      </c>
      <c r="I1145" s="1128">
        <v>140710875.72</v>
      </c>
      <c r="J1145" s="1128">
        <v>-0.2800000011920929</v>
      </c>
      <c r="K1145" s="1128">
        <v>0</v>
      </c>
      <c r="L1145" s="1128">
        <v>0</v>
      </c>
      <c r="M1145" s="1128">
        <v>-0.2800000011920929</v>
      </c>
      <c r="N1145" s="1129">
        <v>0</v>
      </c>
      <c r="O1145" s="1128">
        <v>-0.2800000011920929</v>
      </c>
      <c r="P1145" s="1127">
        <v>-0.10360000044107437</v>
      </c>
      <c r="Q1145" s="1127">
        <v>0</v>
      </c>
      <c r="R1145" s="1127">
        <v>0</v>
      </c>
      <c r="S1145" s="1127">
        <v>0</v>
      </c>
      <c r="T1145" s="1130">
        <v>0</v>
      </c>
      <c r="U1145" s="1130">
        <v>0</v>
      </c>
      <c r="V1145" s="1130">
        <v>0</v>
      </c>
      <c r="W1145" s="1127">
        <v>0</v>
      </c>
      <c r="X1145" s="1130">
        <v>-0.10360000044107437</v>
      </c>
      <c r="Y1145" s="735">
        <v>0.37</v>
      </c>
      <c r="Z1145" s="1131">
        <v>0</v>
      </c>
      <c r="AA1145" s="1131">
        <v>-0.10360000044107437</v>
      </c>
      <c r="AB1145" s="1131">
        <v>0</v>
      </c>
      <c r="AC1145" s="1131">
        <v>-0.15910000264644622</v>
      </c>
      <c r="AD1145" s="1131">
        <v>0</v>
      </c>
      <c r="AE1145" s="1131">
        <v>5.5500002205371851E-2</v>
      </c>
      <c r="AF1145" s="126"/>
      <c r="AG1145" s="126"/>
      <c r="AH1145" s="126"/>
      <c r="AI1145" s="126"/>
      <c r="AJ1145" s="126"/>
      <c r="AK1145" s="126"/>
      <c r="AL1145" s="126">
        <v>1145</v>
      </c>
    </row>
    <row r="1146" spans="1:38">
      <c r="A1146" s="721" t="s">
        <v>1852</v>
      </c>
      <c r="B1146" s="722">
        <v>16</v>
      </c>
      <c r="C1146" s="722">
        <v>1605</v>
      </c>
      <c r="D1146" s="722">
        <v>160514</v>
      </c>
      <c r="E1146" s="721">
        <v>1605147010</v>
      </c>
      <c r="F1146" s="721" t="s">
        <v>1945</v>
      </c>
      <c r="G1146" s="1127">
        <v>0</v>
      </c>
      <c r="H1146" s="1128">
        <v>0</v>
      </c>
      <c r="I1146" s="1128">
        <v>0</v>
      </c>
      <c r="J1146" s="1128">
        <v>0</v>
      </c>
      <c r="K1146" s="1128">
        <v>0</v>
      </c>
      <c r="L1146" s="1128">
        <v>0</v>
      </c>
      <c r="M1146" s="1128">
        <v>0</v>
      </c>
      <c r="N1146" s="1129">
        <v>0</v>
      </c>
      <c r="O1146" s="1128">
        <v>0</v>
      </c>
      <c r="P1146" s="1127">
        <v>0</v>
      </c>
      <c r="Q1146" s="1127">
        <v>0</v>
      </c>
      <c r="R1146" s="1127">
        <v>0</v>
      </c>
      <c r="S1146" s="1127">
        <v>0</v>
      </c>
      <c r="T1146" s="1130">
        <v>0</v>
      </c>
      <c r="U1146" s="1130">
        <v>0</v>
      </c>
      <c r="V1146" s="1130">
        <v>0</v>
      </c>
      <c r="W1146" s="1127">
        <v>0</v>
      </c>
      <c r="X1146" s="1130">
        <v>0</v>
      </c>
      <c r="Y1146" s="735">
        <v>0</v>
      </c>
      <c r="Z1146" s="1131">
        <v>0</v>
      </c>
      <c r="AA1146" s="1131">
        <v>0</v>
      </c>
      <c r="AB1146" s="1131">
        <v>0</v>
      </c>
      <c r="AC1146" s="1131">
        <v>0</v>
      </c>
      <c r="AD1146" s="1131">
        <v>0</v>
      </c>
      <c r="AE1146" s="1131">
        <v>0</v>
      </c>
      <c r="AF1146" s="126"/>
      <c r="AG1146" s="126"/>
      <c r="AH1146" s="126"/>
      <c r="AI1146" s="126"/>
      <c r="AJ1146" s="126"/>
      <c r="AK1146" s="126"/>
      <c r="AL1146" s="126">
        <v>1146</v>
      </c>
    </row>
    <row r="1147" spans="1:38">
      <c r="A1147" s="721" t="s">
        <v>1852</v>
      </c>
      <c r="B1147" s="722">
        <v>16</v>
      </c>
      <c r="C1147" s="722">
        <v>1605</v>
      </c>
      <c r="D1147" s="722">
        <v>160514</v>
      </c>
      <c r="E1147" s="721">
        <v>1605147011</v>
      </c>
      <c r="F1147" s="721" t="s">
        <v>1946</v>
      </c>
      <c r="G1147" s="1127">
        <v>0</v>
      </c>
      <c r="H1147" s="1128">
        <v>0</v>
      </c>
      <c r="I1147" s="1128">
        <v>0</v>
      </c>
      <c r="J1147" s="1128">
        <v>0</v>
      </c>
      <c r="K1147" s="1128">
        <v>0</v>
      </c>
      <c r="L1147" s="1128">
        <v>0</v>
      </c>
      <c r="M1147" s="1128">
        <v>0</v>
      </c>
      <c r="N1147" s="1129">
        <v>0</v>
      </c>
      <c r="O1147" s="1128">
        <v>0</v>
      </c>
      <c r="P1147" s="1127">
        <v>0</v>
      </c>
      <c r="Q1147" s="1127">
        <v>0</v>
      </c>
      <c r="R1147" s="1127">
        <v>0</v>
      </c>
      <c r="S1147" s="1127">
        <v>0</v>
      </c>
      <c r="T1147" s="1130">
        <v>0</v>
      </c>
      <c r="U1147" s="1130">
        <v>0</v>
      </c>
      <c r="V1147" s="1130">
        <v>0</v>
      </c>
      <c r="W1147" s="1127">
        <v>0</v>
      </c>
      <c r="X1147" s="1130">
        <v>0</v>
      </c>
      <c r="Y1147" s="735">
        <v>0</v>
      </c>
      <c r="Z1147" s="1131">
        <v>0</v>
      </c>
      <c r="AA1147" s="1131">
        <v>0</v>
      </c>
      <c r="AB1147" s="1131">
        <v>0</v>
      </c>
      <c r="AC1147" s="1131">
        <v>0</v>
      </c>
      <c r="AD1147" s="1131">
        <v>0</v>
      </c>
      <c r="AE1147" s="1131">
        <v>0</v>
      </c>
      <c r="AF1147" s="126"/>
      <c r="AG1147" s="126"/>
      <c r="AH1147" s="126"/>
      <c r="AI1147" s="126"/>
      <c r="AJ1147" s="126"/>
      <c r="AK1147" s="126"/>
      <c r="AL1147" s="126">
        <v>1147</v>
      </c>
    </row>
    <row r="1148" spans="1:38">
      <c r="A1148" s="721" t="s">
        <v>1852</v>
      </c>
      <c r="B1148" s="722">
        <v>16</v>
      </c>
      <c r="C1148" s="722">
        <v>1605</v>
      </c>
      <c r="D1148" s="722">
        <v>160514</v>
      </c>
      <c r="E1148" s="721">
        <v>1605147012</v>
      </c>
      <c r="F1148" s="721" t="s">
        <v>1947</v>
      </c>
      <c r="G1148" s="1127">
        <v>0</v>
      </c>
      <c r="H1148" s="1128">
        <v>0</v>
      </c>
      <c r="I1148" s="1128">
        <v>0</v>
      </c>
      <c r="J1148" s="1128">
        <v>0</v>
      </c>
      <c r="K1148" s="1128">
        <v>0</v>
      </c>
      <c r="L1148" s="1128">
        <v>0</v>
      </c>
      <c r="M1148" s="1128">
        <v>0</v>
      </c>
      <c r="N1148" s="1129">
        <v>0</v>
      </c>
      <c r="O1148" s="1128">
        <v>0</v>
      </c>
      <c r="P1148" s="1127">
        <v>0</v>
      </c>
      <c r="Q1148" s="1127">
        <v>0</v>
      </c>
      <c r="R1148" s="1127">
        <v>0</v>
      </c>
      <c r="S1148" s="1127">
        <v>0</v>
      </c>
      <c r="T1148" s="1130">
        <v>0</v>
      </c>
      <c r="U1148" s="1130">
        <v>0</v>
      </c>
      <c r="V1148" s="1130">
        <v>0</v>
      </c>
      <c r="W1148" s="1127">
        <v>0</v>
      </c>
      <c r="X1148" s="1130">
        <v>0</v>
      </c>
      <c r="Y1148" s="735">
        <v>0</v>
      </c>
      <c r="Z1148" s="1131">
        <v>0</v>
      </c>
      <c r="AA1148" s="1131">
        <v>0</v>
      </c>
      <c r="AB1148" s="1131">
        <v>0</v>
      </c>
      <c r="AC1148" s="1131">
        <v>0</v>
      </c>
      <c r="AD1148" s="1131">
        <v>0</v>
      </c>
      <c r="AE1148" s="1131">
        <v>0</v>
      </c>
      <c r="AF1148" s="126"/>
      <c r="AG1148" s="126"/>
      <c r="AH1148" s="126"/>
      <c r="AI1148" s="126"/>
      <c r="AJ1148" s="126"/>
      <c r="AK1148" s="126"/>
      <c r="AL1148" s="126">
        <v>1148</v>
      </c>
    </row>
    <row r="1149" spans="1:38">
      <c r="A1149" s="721" t="s">
        <v>1852</v>
      </c>
      <c r="B1149" s="722">
        <v>16</v>
      </c>
      <c r="C1149" s="722">
        <v>1605</v>
      </c>
      <c r="D1149" s="722">
        <v>160514</v>
      </c>
      <c r="E1149" s="721">
        <v>1605147013</v>
      </c>
      <c r="F1149" s="721" t="s">
        <v>1948</v>
      </c>
      <c r="G1149" s="1127">
        <v>0</v>
      </c>
      <c r="H1149" s="1128">
        <v>0</v>
      </c>
      <c r="I1149" s="1128">
        <v>0</v>
      </c>
      <c r="J1149" s="1128">
        <v>0</v>
      </c>
      <c r="K1149" s="1128">
        <v>0</v>
      </c>
      <c r="L1149" s="1128">
        <v>0</v>
      </c>
      <c r="M1149" s="1128">
        <v>0</v>
      </c>
      <c r="N1149" s="1129">
        <v>0</v>
      </c>
      <c r="O1149" s="1128">
        <v>0</v>
      </c>
      <c r="P1149" s="1127">
        <v>0</v>
      </c>
      <c r="Q1149" s="1127">
        <v>0</v>
      </c>
      <c r="R1149" s="1127">
        <v>0</v>
      </c>
      <c r="S1149" s="1127">
        <v>0</v>
      </c>
      <c r="T1149" s="1130">
        <v>0</v>
      </c>
      <c r="U1149" s="1130">
        <v>0</v>
      </c>
      <c r="V1149" s="1130">
        <v>0</v>
      </c>
      <c r="W1149" s="1127">
        <v>0</v>
      </c>
      <c r="X1149" s="1130">
        <v>0</v>
      </c>
      <c r="Y1149" s="735">
        <v>0</v>
      </c>
      <c r="Z1149" s="1131">
        <v>0</v>
      </c>
      <c r="AA1149" s="1131">
        <v>0</v>
      </c>
      <c r="AB1149" s="1131">
        <v>0</v>
      </c>
      <c r="AC1149" s="1131">
        <v>0</v>
      </c>
      <c r="AD1149" s="1131">
        <v>0</v>
      </c>
      <c r="AE1149" s="1131">
        <v>0</v>
      </c>
      <c r="AF1149" s="126"/>
      <c r="AG1149" s="126"/>
      <c r="AH1149" s="126"/>
      <c r="AI1149" s="126"/>
      <c r="AJ1149" s="126"/>
      <c r="AK1149" s="126"/>
      <c r="AL1149" s="126">
        <v>1149</v>
      </c>
    </row>
    <row r="1150" spans="1:38">
      <c r="A1150" s="721" t="s">
        <v>1852</v>
      </c>
      <c r="B1150" s="722">
        <v>16</v>
      </c>
      <c r="C1150" s="722">
        <v>1605</v>
      </c>
      <c r="D1150" s="722">
        <v>160514</v>
      </c>
      <c r="E1150" s="721">
        <v>1605147014</v>
      </c>
      <c r="F1150" s="721" t="s">
        <v>1949</v>
      </c>
      <c r="G1150" s="1127">
        <v>0</v>
      </c>
      <c r="H1150" s="1128">
        <v>0</v>
      </c>
      <c r="I1150" s="1128">
        <v>0</v>
      </c>
      <c r="J1150" s="1128">
        <v>0</v>
      </c>
      <c r="K1150" s="1128">
        <v>0</v>
      </c>
      <c r="L1150" s="1128">
        <v>0</v>
      </c>
      <c r="M1150" s="1128">
        <v>0</v>
      </c>
      <c r="N1150" s="1129">
        <v>0</v>
      </c>
      <c r="O1150" s="1128">
        <v>0</v>
      </c>
      <c r="P1150" s="1127">
        <v>0</v>
      </c>
      <c r="Q1150" s="1127">
        <v>0</v>
      </c>
      <c r="R1150" s="1127">
        <v>0</v>
      </c>
      <c r="S1150" s="1127">
        <v>0</v>
      </c>
      <c r="T1150" s="1130">
        <v>0</v>
      </c>
      <c r="U1150" s="1130">
        <v>0</v>
      </c>
      <c r="V1150" s="1130">
        <v>0</v>
      </c>
      <c r="W1150" s="1127">
        <v>0</v>
      </c>
      <c r="X1150" s="1130">
        <v>0</v>
      </c>
      <c r="Y1150" s="735">
        <v>0</v>
      </c>
      <c r="Z1150" s="1131">
        <v>0</v>
      </c>
      <c r="AA1150" s="1131">
        <v>0</v>
      </c>
      <c r="AB1150" s="1131">
        <v>0</v>
      </c>
      <c r="AC1150" s="1131">
        <v>0</v>
      </c>
      <c r="AD1150" s="1131">
        <v>0</v>
      </c>
      <c r="AE1150" s="1131">
        <v>0</v>
      </c>
      <c r="AF1150" s="126"/>
      <c r="AG1150" s="126"/>
      <c r="AH1150" s="126"/>
      <c r="AI1150" s="126"/>
      <c r="AJ1150" s="126"/>
      <c r="AK1150" s="126"/>
      <c r="AL1150" s="126">
        <v>1150</v>
      </c>
    </row>
    <row r="1151" spans="1:38">
      <c r="A1151" s="721" t="s">
        <v>1852</v>
      </c>
      <c r="B1151" s="722">
        <v>16</v>
      </c>
      <c r="C1151" s="722">
        <v>1605</v>
      </c>
      <c r="D1151" s="722">
        <v>160514</v>
      </c>
      <c r="E1151" s="721">
        <v>1605147102</v>
      </c>
      <c r="F1151" s="721" t="s">
        <v>3554</v>
      </c>
      <c r="G1151" s="1127">
        <v>0</v>
      </c>
      <c r="H1151" s="1128">
        <v>0</v>
      </c>
      <c r="I1151" s="1128">
        <v>0</v>
      </c>
      <c r="J1151" s="1128">
        <v>0</v>
      </c>
      <c r="K1151" s="1128">
        <v>0</v>
      </c>
      <c r="L1151" s="1128">
        <v>0</v>
      </c>
      <c r="M1151" s="1128">
        <v>0</v>
      </c>
      <c r="N1151" s="1129">
        <v>0</v>
      </c>
      <c r="O1151" s="1128">
        <v>0</v>
      </c>
      <c r="P1151" s="1127">
        <v>0</v>
      </c>
      <c r="Q1151" s="1127">
        <v>0</v>
      </c>
      <c r="R1151" s="1127">
        <v>0</v>
      </c>
      <c r="S1151" s="1127">
        <v>0</v>
      </c>
      <c r="T1151" s="1130">
        <v>0</v>
      </c>
      <c r="U1151" s="1130">
        <v>0</v>
      </c>
      <c r="V1151" s="1130">
        <v>0</v>
      </c>
      <c r="W1151" s="1127">
        <v>0</v>
      </c>
      <c r="X1151" s="1130">
        <v>0</v>
      </c>
      <c r="Y1151" s="735">
        <v>0</v>
      </c>
      <c r="Z1151" s="1131">
        <v>0</v>
      </c>
      <c r="AA1151" s="1131">
        <v>0</v>
      </c>
      <c r="AB1151" s="1131">
        <v>0</v>
      </c>
      <c r="AC1151" s="1131">
        <v>0</v>
      </c>
      <c r="AD1151" s="1131">
        <v>0</v>
      </c>
      <c r="AE1151" s="1131">
        <v>0</v>
      </c>
      <c r="AF1151" s="126"/>
      <c r="AG1151" s="126"/>
      <c r="AH1151" s="126"/>
      <c r="AI1151" s="126"/>
      <c r="AJ1151" s="126"/>
      <c r="AK1151" s="126"/>
      <c r="AL1151" s="126">
        <v>1151</v>
      </c>
    </row>
    <row r="1152" spans="1:38">
      <c r="A1152" s="721" t="s">
        <v>1852</v>
      </c>
      <c r="B1152" s="722">
        <v>16</v>
      </c>
      <c r="C1152" s="722">
        <v>1605</v>
      </c>
      <c r="D1152" s="722">
        <v>160514</v>
      </c>
      <c r="E1152" s="721">
        <v>1605147103</v>
      </c>
      <c r="F1152" s="721" t="s">
        <v>3555</v>
      </c>
      <c r="G1152" s="1127">
        <v>0</v>
      </c>
      <c r="H1152" s="1128">
        <v>0</v>
      </c>
      <c r="I1152" s="1128">
        <v>0</v>
      </c>
      <c r="J1152" s="1128">
        <v>0</v>
      </c>
      <c r="K1152" s="1128">
        <v>0</v>
      </c>
      <c r="L1152" s="1128">
        <v>0</v>
      </c>
      <c r="M1152" s="1128">
        <v>0</v>
      </c>
      <c r="N1152" s="1129">
        <v>0</v>
      </c>
      <c r="O1152" s="1128">
        <v>0</v>
      </c>
      <c r="P1152" s="1127">
        <v>0</v>
      </c>
      <c r="Q1152" s="1127">
        <v>0</v>
      </c>
      <c r="R1152" s="1127">
        <v>0</v>
      </c>
      <c r="S1152" s="1127">
        <v>0</v>
      </c>
      <c r="T1152" s="1130">
        <v>0</v>
      </c>
      <c r="U1152" s="1130">
        <v>0</v>
      </c>
      <c r="V1152" s="1130">
        <v>0</v>
      </c>
      <c r="W1152" s="1127">
        <v>0</v>
      </c>
      <c r="X1152" s="1130">
        <v>0</v>
      </c>
      <c r="Y1152" s="735">
        <v>0</v>
      </c>
      <c r="Z1152" s="1131">
        <v>0</v>
      </c>
      <c r="AA1152" s="1131">
        <v>0</v>
      </c>
      <c r="AB1152" s="1131">
        <v>0</v>
      </c>
      <c r="AC1152" s="1131">
        <v>0</v>
      </c>
      <c r="AD1152" s="1131">
        <v>0</v>
      </c>
      <c r="AE1152" s="1131">
        <v>0</v>
      </c>
      <c r="AF1152" s="126"/>
      <c r="AG1152" s="126"/>
      <c r="AH1152" s="126"/>
      <c r="AI1152" s="126"/>
      <c r="AJ1152" s="126"/>
      <c r="AK1152" s="126"/>
      <c r="AL1152" s="126">
        <v>1152</v>
      </c>
    </row>
    <row r="1153" spans="1:38">
      <c r="A1153" s="721" t="s">
        <v>1852</v>
      </c>
      <c r="B1153" s="722">
        <v>16</v>
      </c>
      <c r="C1153" s="722">
        <v>1605</v>
      </c>
      <c r="D1153" s="722">
        <v>160514</v>
      </c>
      <c r="E1153" s="721">
        <v>1605149003</v>
      </c>
      <c r="F1153" s="721" t="s">
        <v>896</v>
      </c>
      <c r="G1153" s="1127">
        <v>274042840</v>
      </c>
      <c r="H1153" s="1128">
        <v>0</v>
      </c>
      <c r="I1153" s="1128">
        <v>274042839.56999999</v>
      </c>
      <c r="J1153" s="1128">
        <v>-0.43000000715255737</v>
      </c>
      <c r="K1153" s="1128">
        <v>0</v>
      </c>
      <c r="L1153" s="1128">
        <v>0</v>
      </c>
      <c r="M1153" s="1128">
        <v>-0.43000000715255737</v>
      </c>
      <c r="N1153" s="1129">
        <v>0</v>
      </c>
      <c r="O1153" s="1128">
        <v>-0.43000000715255737</v>
      </c>
      <c r="P1153" s="1127">
        <v>-0.15910000264644622</v>
      </c>
      <c r="Q1153" s="1127">
        <v>0</v>
      </c>
      <c r="R1153" s="1127">
        <v>0</v>
      </c>
      <c r="S1153" s="1127">
        <v>0</v>
      </c>
      <c r="T1153" s="1130">
        <v>0</v>
      </c>
      <c r="U1153" s="1130">
        <v>0</v>
      </c>
      <c r="V1153" s="1130">
        <v>0</v>
      </c>
      <c r="W1153" s="1127">
        <v>0</v>
      </c>
      <c r="X1153" s="1130">
        <v>-0.15910000264644622</v>
      </c>
      <c r="Y1153" s="735">
        <v>0.37</v>
      </c>
      <c r="Z1153" s="1131">
        <v>0</v>
      </c>
      <c r="AA1153" s="1131">
        <v>-0.15910000264644622</v>
      </c>
      <c r="AB1153" s="1131">
        <v>0.17020000308752059</v>
      </c>
      <c r="AC1153" s="1131">
        <v>0</v>
      </c>
      <c r="AD1153" s="1131">
        <v>-0.17020000308752059</v>
      </c>
      <c r="AE1153" s="1131">
        <v>-0.15910000264644622</v>
      </c>
      <c r="AF1153" s="126"/>
      <c r="AG1153" s="126"/>
      <c r="AH1153" s="126"/>
      <c r="AI1153" s="126"/>
      <c r="AJ1153" s="126"/>
      <c r="AK1153" s="126"/>
      <c r="AL1153" s="126">
        <v>1153</v>
      </c>
    </row>
    <row r="1154" spans="1:38">
      <c r="A1154" s="721" t="s">
        <v>1852</v>
      </c>
      <c r="B1154" s="722">
        <v>16</v>
      </c>
      <c r="C1154" s="722">
        <v>1605</v>
      </c>
      <c r="D1154" s="722">
        <v>160514</v>
      </c>
      <c r="E1154" s="721">
        <v>1605149004</v>
      </c>
      <c r="F1154" s="721" t="s">
        <v>897</v>
      </c>
      <c r="G1154" s="1127">
        <v>15948445</v>
      </c>
      <c r="H1154" s="1128">
        <v>0</v>
      </c>
      <c r="I1154" s="1128">
        <v>15948445</v>
      </c>
      <c r="J1154" s="1128">
        <v>0</v>
      </c>
      <c r="K1154" s="1128">
        <v>0</v>
      </c>
      <c r="L1154" s="1128">
        <v>0</v>
      </c>
      <c r="M1154" s="1128">
        <v>0</v>
      </c>
      <c r="N1154" s="1129">
        <v>0</v>
      </c>
      <c r="O1154" s="1128">
        <v>0</v>
      </c>
      <c r="P1154" s="1127">
        <v>0</v>
      </c>
      <c r="Q1154" s="1127">
        <v>0</v>
      </c>
      <c r="R1154" s="1127">
        <v>0</v>
      </c>
      <c r="S1154" s="1127">
        <v>0</v>
      </c>
      <c r="T1154" s="1130">
        <v>0</v>
      </c>
      <c r="U1154" s="1130">
        <v>0</v>
      </c>
      <c r="V1154" s="1130">
        <v>0</v>
      </c>
      <c r="W1154" s="1127">
        <v>0</v>
      </c>
      <c r="X1154" s="1130">
        <v>0</v>
      </c>
      <c r="Y1154" s="735">
        <v>0</v>
      </c>
      <c r="Z1154" s="1131">
        <v>0</v>
      </c>
      <c r="AA1154" s="1131">
        <v>0</v>
      </c>
      <c r="AB1154" s="1131">
        <v>0.16279999980702997</v>
      </c>
      <c r="AC1154" s="1131">
        <v>0</v>
      </c>
      <c r="AD1154" s="1131">
        <v>-0.16279999980702997</v>
      </c>
      <c r="AE1154" s="1131">
        <v>0</v>
      </c>
      <c r="AF1154" s="126"/>
      <c r="AG1154" s="126"/>
      <c r="AH1154" s="126"/>
      <c r="AI1154" s="126"/>
      <c r="AJ1154" s="126"/>
      <c r="AK1154" s="126"/>
      <c r="AL1154" s="126">
        <v>1154</v>
      </c>
    </row>
    <row r="1155" spans="1:38">
      <c r="A1155" s="721" t="s">
        <v>1852</v>
      </c>
      <c r="B1155" s="722">
        <v>16</v>
      </c>
      <c r="C1155" s="722">
        <v>1605</v>
      </c>
      <c r="D1155" s="722">
        <v>160514</v>
      </c>
      <c r="E1155" s="721">
        <v>1605149041</v>
      </c>
      <c r="F1155" s="721" t="s">
        <v>898</v>
      </c>
      <c r="G1155" s="1127">
        <v>50927</v>
      </c>
      <c r="H1155" s="1128">
        <v>0</v>
      </c>
      <c r="I1155" s="1128">
        <v>50927</v>
      </c>
      <c r="J1155" s="1128">
        <v>0</v>
      </c>
      <c r="K1155" s="1128">
        <v>0</v>
      </c>
      <c r="L1155" s="1128">
        <v>0</v>
      </c>
      <c r="M1155" s="1128">
        <v>0</v>
      </c>
      <c r="N1155" s="1129">
        <v>0</v>
      </c>
      <c r="O1155" s="1128">
        <v>0</v>
      </c>
      <c r="P1155" s="1127">
        <v>0</v>
      </c>
      <c r="Q1155" s="1127">
        <v>0</v>
      </c>
      <c r="R1155" s="1127">
        <v>0</v>
      </c>
      <c r="S1155" s="1127">
        <v>0</v>
      </c>
      <c r="T1155" s="1130">
        <v>0</v>
      </c>
      <c r="U1155" s="1130">
        <v>0</v>
      </c>
      <c r="V1155" s="1130">
        <v>0</v>
      </c>
      <c r="W1155" s="1127">
        <v>0</v>
      </c>
      <c r="X1155" s="1130">
        <v>0</v>
      </c>
      <c r="Y1155" s="735">
        <v>0</v>
      </c>
      <c r="Z1155" s="1131">
        <v>0</v>
      </c>
      <c r="AA1155" s="1131">
        <v>0</v>
      </c>
      <c r="AB1155" s="1131">
        <v>0</v>
      </c>
      <c r="AC1155" s="1131">
        <v>0</v>
      </c>
      <c r="AD1155" s="1131">
        <v>0</v>
      </c>
      <c r="AE1155" s="1131">
        <v>0</v>
      </c>
      <c r="AF1155" s="126"/>
      <c r="AG1155" s="126"/>
      <c r="AH1155" s="126"/>
      <c r="AI1155" s="126"/>
      <c r="AJ1155" s="126"/>
      <c r="AK1155" s="126"/>
      <c r="AL1155" s="126">
        <v>1155</v>
      </c>
    </row>
    <row r="1156" spans="1:38">
      <c r="A1156" s="721" t="s">
        <v>1852</v>
      </c>
      <c r="B1156" s="722">
        <v>16</v>
      </c>
      <c r="C1156" s="722">
        <v>1605</v>
      </c>
      <c r="D1156" s="722">
        <v>160514</v>
      </c>
      <c r="E1156" s="721">
        <v>1605149202</v>
      </c>
      <c r="F1156" s="721" t="s">
        <v>899</v>
      </c>
      <c r="G1156" s="1127">
        <v>-50927</v>
      </c>
      <c r="H1156" s="1128">
        <v>0</v>
      </c>
      <c r="I1156" s="1128">
        <v>-50927</v>
      </c>
      <c r="J1156" s="1128">
        <v>0</v>
      </c>
      <c r="K1156" s="1128">
        <v>0</v>
      </c>
      <c r="L1156" s="1128">
        <v>0</v>
      </c>
      <c r="M1156" s="1128">
        <v>0</v>
      </c>
      <c r="N1156" s="1129">
        <v>0</v>
      </c>
      <c r="O1156" s="1128">
        <v>0</v>
      </c>
      <c r="P1156" s="1127">
        <v>0</v>
      </c>
      <c r="Q1156" s="1127">
        <v>0</v>
      </c>
      <c r="R1156" s="1127">
        <v>0</v>
      </c>
      <c r="S1156" s="1127">
        <v>0</v>
      </c>
      <c r="T1156" s="1130">
        <v>0</v>
      </c>
      <c r="U1156" s="1130">
        <v>0</v>
      </c>
      <c r="V1156" s="1130">
        <v>0</v>
      </c>
      <c r="W1156" s="1127">
        <v>0</v>
      </c>
      <c r="X1156" s="1130">
        <v>0</v>
      </c>
      <c r="Y1156" s="735">
        <v>0</v>
      </c>
      <c r="Z1156" s="1131">
        <v>0</v>
      </c>
      <c r="AA1156" s="1131">
        <v>0</v>
      </c>
      <c r="AB1156" s="1131">
        <v>0</v>
      </c>
      <c r="AC1156" s="1131">
        <v>0</v>
      </c>
      <c r="AD1156" s="1131">
        <v>0</v>
      </c>
      <c r="AE1156" s="1131">
        <v>0</v>
      </c>
      <c r="AF1156" s="126"/>
      <c r="AG1156" s="126"/>
      <c r="AH1156" s="126"/>
      <c r="AI1156" s="126"/>
      <c r="AJ1156" s="126"/>
      <c r="AK1156" s="126"/>
      <c r="AL1156" s="126">
        <v>1156</v>
      </c>
    </row>
    <row r="1157" spans="1:38">
      <c r="A1157" s="721" t="s">
        <v>1852</v>
      </c>
      <c r="B1157" s="722">
        <v>16</v>
      </c>
      <c r="C1157" s="722">
        <v>1605</v>
      </c>
      <c r="D1157" s="722">
        <v>160514</v>
      </c>
      <c r="E1157" s="721">
        <v>1605149507</v>
      </c>
      <c r="F1157" s="721" t="s">
        <v>1929</v>
      </c>
      <c r="G1157" s="1127">
        <v>0</v>
      </c>
      <c r="H1157" s="1128">
        <v>0</v>
      </c>
      <c r="I1157" s="1128">
        <v>0</v>
      </c>
      <c r="J1157" s="1128">
        <v>0</v>
      </c>
      <c r="K1157" s="1128">
        <v>0</v>
      </c>
      <c r="L1157" s="1128">
        <v>0</v>
      </c>
      <c r="M1157" s="1128">
        <v>0</v>
      </c>
      <c r="N1157" s="1129">
        <v>0</v>
      </c>
      <c r="O1157" s="1128">
        <v>0</v>
      </c>
      <c r="P1157" s="1127">
        <v>0</v>
      </c>
      <c r="Q1157" s="1127">
        <v>0</v>
      </c>
      <c r="R1157" s="1127">
        <v>0</v>
      </c>
      <c r="S1157" s="1127">
        <v>0</v>
      </c>
      <c r="T1157" s="1130">
        <v>0</v>
      </c>
      <c r="U1157" s="1130">
        <v>0</v>
      </c>
      <c r="V1157" s="1130">
        <v>0</v>
      </c>
      <c r="W1157" s="1127">
        <v>0</v>
      </c>
      <c r="X1157" s="1130">
        <v>0</v>
      </c>
      <c r="Y1157" s="735">
        <v>0</v>
      </c>
      <c r="Z1157" s="1131">
        <v>0</v>
      </c>
      <c r="AA1157" s="1131">
        <v>0</v>
      </c>
      <c r="AB1157" s="1131">
        <v>0</v>
      </c>
      <c r="AC1157" s="1131">
        <v>0</v>
      </c>
      <c r="AD1157" s="1131">
        <v>0</v>
      </c>
      <c r="AE1157" s="1131">
        <v>0</v>
      </c>
      <c r="AF1157" s="126"/>
      <c r="AG1157" s="126"/>
      <c r="AH1157" s="126"/>
      <c r="AI1157" s="126"/>
      <c r="AJ1157" s="126"/>
      <c r="AK1157" s="126"/>
      <c r="AL1157" s="126">
        <v>1157</v>
      </c>
    </row>
    <row r="1158" spans="1:38">
      <c r="A1158" s="721" t="s">
        <v>1852</v>
      </c>
      <c r="B1158" s="722">
        <v>16</v>
      </c>
      <c r="C1158" s="722">
        <v>1605</v>
      </c>
      <c r="D1158" s="722">
        <v>160514</v>
      </c>
      <c r="E1158" s="721">
        <v>1605149510</v>
      </c>
      <c r="F1158" s="721" t="s">
        <v>1930</v>
      </c>
      <c r="G1158" s="1127">
        <v>0</v>
      </c>
      <c r="H1158" s="1128">
        <v>0</v>
      </c>
      <c r="I1158" s="1128">
        <v>0</v>
      </c>
      <c r="J1158" s="1128">
        <v>0</v>
      </c>
      <c r="K1158" s="1128">
        <v>0</v>
      </c>
      <c r="L1158" s="1128">
        <v>0</v>
      </c>
      <c r="M1158" s="1128">
        <v>0</v>
      </c>
      <c r="N1158" s="1129">
        <v>0</v>
      </c>
      <c r="O1158" s="1128">
        <v>0</v>
      </c>
      <c r="P1158" s="1127">
        <v>0</v>
      </c>
      <c r="Q1158" s="1127">
        <v>0</v>
      </c>
      <c r="R1158" s="1127">
        <v>0</v>
      </c>
      <c r="S1158" s="1127">
        <v>0</v>
      </c>
      <c r="T1158" s="1130">
        <v>0</v>
      </c>
      <c r="U1158" s="1130">
        <v>0</v>
      </c>
      <c r="V1158" s="1130">
        <v>0</v>
      </c>
      <c r="W1158" s="1127">
        <v>0</v>
      </c>
      <c r="X1158" s="1130">
        <v>0</v>
      </c>
      <c r="Y1158" s="735">
        <v>0</v>
      </c>
      <c r="Z1158" s="1131">
        <v>0</v>
      </c>
      <c r="AA1158" s="1131">
        <v>0</v>
      </c>
      <c r="AB1158" s="1131">
        <v>0</v>
      </c>
      <c r="AC1158" s="1131">
        <v>0</v>
      </c>
      <c r="AD1158" s="1131">
        <v>0</v>
      </c>
      <c r="AE1158" s="1131">
        <v>0</v>
      </c>
      <c r="AF1158" s="126"/>
      <c r="AG1158" s="126"/>
      <c r="AH1158" s="126"/>
      <c r="AI1158" s="126"/>
      <c r="AJ1158" s="126"/>
      <c r="AK1158" s="126"/>
      <c r="AL1158" s="126">
        <v>1158</v>
      </c>
    </row>
    <row r="1159" spans="1:38">
      <c r="A1159" s="721" t="s">
        <v>1852</v>
      </c>
      <c r="B1159" s="722">
        <v>16</v>
      </c>
      <c r="C1159" s="722">
        <v>1605</v>
      </c>
      <c r="D1159" s="722">
        <v>160514</v>
      </c>
      <c r="E1159" s="721">
        <v>1605149511</v>
      </c>
      <c r="F1159" s="721" t="s">
        <v>1942</v>
      </c>
      <c r="G1159" s="1127">
        <v>0</v>
      </c>
      <c r="H1159" s="1128">
        <v>0</v>
      </c>
      <c r="I1159" s="1128">
        <v>0</v>
      </c>
      <c r="J1159" s="1128">
        <v>0</v>
      </c>
      <c r="K1159" s="1128">
        <v>0</v>
      </c>
      <c r="L1159" s="1128">
        <v>0</v>
      </c>
      <c r="M1159" s="1128">
        <v>0</v>
      </c>
      <c r="N1159" s="1129">
        <v>0</v>
      </c>
      <c r="O1159" s="1128">
        <v>0</v>
      </c>
      <c r="P1159" s="1127">
        <v>0</v>
      </c>
      <c r="Q1159" s="1127">
        <v>0</v>
      </c>
      <c r="R1159" s="1127">
        <v>0</v>
      </c>
      <c r="S1159" s="1127">
        <v>0</v>
      </c>
      <c r="T1159" s="1130">
        <v>0</v>
      </c>
      <c r="U1159" s="1130">
        <v>0</v>
      </c>
      <c r="V1159" s="1130">
        <v>0</v>
      </c>
      <c r="W1159" s="1127">
        <v>0</v>
      </c>
      <c r="X1159" s="1130">
        <v>0</v>
      </c>
      <c r="Y1159" s="735">
        <v>0</v>
      </c>
      <c r="Z1159" s="1131">
        <v>0</v>
      </c>
      <c r="AA1159" s="1131">
        <v>0</v>
      </c>
      <c r="AB1159" s="1131">
        <v>0</v>
      </c>
      <c r="AC1159" s="1131">
        <v>0</v>
      </c>
      <c r="AD1159" s="1131">
        <v>0</v>
      </c>
      <c r="AE1159" s="1131">
        <v>0</v>
      </c>
      <c r="AF1159" s="126"/>
      <c r="AG1159" s="126"/>
      <c r="AH1159" s="126"/>
      <c r="AI1159" s="126"/>
      <c r="AJ1159" s="126"/>
      <c r="AK1159" s="126"/>
      <c r="AL1159" s="126">
        <v>1159</v>
      </c>
    </row>
    <row r="1160" spans="1:38">
      <c r="A1160" s="721" t="s">
        <v>1852</v>
      </c>
      <c r="B1160" s="722">
        <v>16</v>
      </c>
      <c r="C1160" s="722">
        <v>1605</v>
      </c>
      <c r="D1160" s="722">
        <v>160514</v>
      </c>
      <c r="E1160" s="721">
        <v>1605149513</v>
      </c>
      <c r="F1160" s="721" t="s">
        <v>1943</v>
      </c>
      <c r="G1160" s="1127">
        <v>0</v>
      </c>
      <c r="H1160" s="1128">
        <v>0</v>
      </c>
      <c r="I1160" s="1128">
        <v>0</v>
      </c>
      <c r="J1160" s="1128">
        <v>0</v>
      </c>
      <c r="K1160" s="1128">
        <v>0</v>
      </c>
      <c r="L1160" s="1128">
        <v>0</v>
      </c>
      <c r="M1160" s="1128">
        <v>0</v>
      </c>
      <c r="N1160" s="1129">
        <v>0</v>
      </c>
      <c r="O1160" s="1128">
        <v>0</v>
      </c>
      <c r="P1160" s="1127">
        <v>0</v>
      </c>
      <c r="Q1160" s="1127">
        <v>0</v>
      </c>
      <c r="R1160" s="1127">
        <v>0</v>
      </c>
      <c r="S1160" s="1127">
        <v>0</v>
      </c>
      <c r="T1160" s="1130">
        <v>0</v>
      </c>
      <c r="U1160" s="1130">
        <v>0</v>
      </c>
      <c r="V1160" s="1130">
        <v>0</v>
      </c>
      <c r="W1160" s="1127">
        <v>0</v>
      </c>
      <c r="X1160" s="1130">
        <v>0</v>
      </c>
      <c r="Y1160" s="735">
        <v>0</v>
      </c>
      <c r="Z1160" s="1131">
        <v>0</v>
      </c>
      <c r="AA1160" s="1131">
        <v>0</v>
      </c>
      <c r="AB1160" s="1131">
        <v>0</v>
      </c>
      <c r="AC1160" s="1131">
        <v>0</v>
      </c>
      <c r="AD1160" s="1131">
        <v>0</v>
      </c>
      <c r="AE1160" s="1131">
        <v>0</v>
      </c>
      <c r="AF1160" s="126"/>
      <c r="AG1160" s="126"/>
      <c r="AH1160" s="126"/>
      <c r="AI1160" s="126"/>
      <c r="AJ1160" s="126"/>
      <c r="AK1160" s="126"/>
      <c r="AL1160" s="126">
        <v>1160</v>
      </c>
    </row>
    <row r="1161" spans="1:38">
      <c r="A1161" s="721" t="s">
        <v>1852</v>
      </c>
      <c r="B1161" s="722">
        <v>16</v>
      </c>
      <c r="C1161" s="722">
        <v>1605</v>
      </c>
      <c r="D1161" s="722">
        <v>160514</v>
      </c>
      <c r="E1161" s="721">
        <v>1605149521</v>
      </c>
      <c r="F1161" s="721" t="s">
        <v>1944</v>
      </c>
      <c r="G1161" s="1127">
        <v>0</v>
      </c>
      <c r="H1161" s="1128">
        <v>0</v>
      </c>
      <c r="I1161" s="1128">
        <v>0</v>
      </c>
      <c r="J1161" s="1128">
        <v>0</v>
      </c>
      <c r="K1161" s="1128">
        <v>0</v>
      </c>
      <c r="L1161" s="1128">
        <v>0</v>
      </c>
      <c r="M1161" s="1128">
        <v>0</v>
      </c>
      <c r="N1161" s="1129">
        <v>0</v>
      </c>
      <c r="O1161" s="1128">
        <v>0</v>
      </c>
      <c r="P1161" s="1127">
        <v>0</v>
      </c>
      <c r="Q1161" s="1127">
        <v>0</v>
      </c>
      <c r="R1161" s="1127">
        <v>0</v>
      </c>
      <c r="S1161" s="1127">
        <v>0</v>
      </c>
      <c r="T1161" s="1130">
        <v>0</v>
      </c>
      <c r="U1161" s="1130">
        <v>0</v>
      </c>
      <c r="V1161" s="1130">
        <v>0</v>
      </c>
      <c r="W1161" s="1127">
        <v>0</v>
      </c>
      <c r="X1161" s="1130">
        <v>0</v>
      </c>
      <c r="Y1161" s="735">
        <v>0</v>
      </c>
      <c r="Z1161" s="1131">
        <v>0</v>
      </c>
      <c r="AA1161" s="1131">
        <v>0</v>
      </c>
      <c r="AB1161" s="1131">
        <v>0</v>
      </c>
      <c r="AC1161" s="1131">
        <v>0</v>
      </c>
      <c r="AD1161" s="1131">
        <v>0</v>
      </c>
      <c r="AE1161" s="1131">
        <v>0</v>
      </c>
      <c r="AF1161" s="126"/>
      <c r="AG1161" s="126"/>
      <c r="AH1161" s="126"/>
      <c r="AI1161" s="126"/>
      <c r="AJ1161" s="126"/>
      <c r="AK1161" s="126"/>
      <c r="AL1161" s="126">
        <v>1161</v>
      </c>
    </row>
    <row r="1162" spans="1:38">
      <c r="A1162" s="721" t="s">
        <v>1852</v>
      </c>
      <c r="B1162" s="722">
        <v>16</v>
      </c>
      <c r="C1162" s="722">
        <v>1605</v>
      </c>
      <c r="D1162" s="722">
        <v>160514</v>
      </c>
      <c r="E1162" s="721">
        <v>1605149801</v>
      </c>
      <c r="F1162" s="721" t="s">
        <v>3195</v>
      </c>
      <c r="G1162" s="1127">
        <v>150618907</v>
      </c>
      <c r="H1162" s="1128">
        <v>0</v>
      </c>
      <c r="I1162" s="1128">
        <v>150618906.56</v>
      </c>
      <c r="J1162" s="1128">
        <v>-0.43999999761581421</v>
      </c>
      <c r="K1162" s="1128">
        <v>0</v>
      </c>
      <c r="L1162" s="1128">
        <v>0</v>
      </c>
      <c r="M1162" s="1128">
        <v>-0.43999999761581421</v>
      </c>
      <c r="N1162" s="1129">
        <v>0</v>
      </c>
      <c r="O1162" s="1128">
        <v>-0.43999999761581421</v>
      </c>
      <c r="P1162" s="1127">
        <v>-0.16279999911785126</v>
      </c>
      <c r="Q1162" s="1127">
        <v>0</v>
      </c>
      <c r="R1162" s="1127">
        <v>0</v>
      </c>
      <c r="S1162" s="1127">
        <v>0</v>
      </c>
      <c r="T1162" s="1130">
        <v>0</v>
      </c>
      <c r="U1162" s="1130">
        <v>0</v>
      </c>
      <c r="V1162" s="1130">
        <v>0</v>
      </c>
      <c r="W1162" s="1127">
        <v>0</v>
      </c>
      <c r="X1162" s="1130">
        <v>-0.16279999911785126</v>
      </c>
      <c r="Y1162" s="735">
        <v>0.37</v>
      </c>
      <c r="Z1162" s="1131">
        <v>0</v>
      </c>
      <c r="AA1162" s="1131">
        <v>-0.16279999911785126</v>
      </c>
      <c r="AB1162" s="1131">
        <v>0.11470000088214874</v>
      </c>
      <c r="AC1162" s="1131">
        <v>0</v>
      </c>
      <c r="AD1162" s="1131">
        <v>-0.11470000088214874</v>
      </c>
      <c r="AE1162" s="1131">
        <v>-0.16279999911785126</v>
      </c>
      <c r="AF1162" s="126"/>
      <c r="AG1162" s="126"/>
      <c r="AH1162" s="126"/>
      <c r="AI1162" s="126"/>
      <c r="AJ1162" s="126"/>
      <c r="AK1162" s="126"/>
      <c r="AL1162" s="126">
        <v>1162</v>
      </c>
    </row>
    <row r="1163" spans="1:38">
      <c r="A1163" s="721" t="s">
        <v>1852</v>
      </c>
      <c r="B1163" s="722">
        <v>16</v>
      </c>
      <c r="C1163" s="722">
        <v>1605</v>
      </c>
      <c r="D1163" s="722">
        <v>160516</v>
      </c>
      <c r="E1163" s="721">
        <v>1605167010</v>
      </c>
      <c r="F1163" s="721" t="s">
        <v>1950</v>
      </c>
      <c r="G1163" s="1127">
        <v>0</v>
      </c>
      <c r="H1163" s="1128">
        <v>0</v>
      </c>
      <c r="I1163" s="1128">
        <v>0</v>
      </c>
      <c r="J1163" s="1128">
        <v>0</v>
      </c>
      <c r="K1163" s="1128">
        <v>0</v>
      </c>
      <c r="L1163" s="1128">
        <v>0</v>
      </c>
      <c r="M1163" s="1128">
        <v>0</v>
      </c>
      <c r="N1163" s="1129">
        <v>0</v>
      </c>
      <c r="O1163" s="1128">
        <v>0</v>
      </c>
      <c r="P1163" s="1127">
        <v>0</v>
      </c>
      <c r="Q1163" s="1127">
        <v>0</v>
      </c>
      <c r="R1163" s="1127">
        <v>0</v>
      </c>
      <c r="S1163" s="1127">
        <v>0</v>
      </c>
      <c r="T1163" s="1130">
        <v>0</v>
      </c>
      <c r="U1163" s="1130">
        <v>0</v>
      </c>
      <c r="V1163" s="1130">
        <v>0</v>
      </c>
      <c r="W1163" s="1127">
        <v>0</v>
      </c>
      <c r="X1163" s="1130">
        <v>0</v>
      </c>
      <c r="Y1163" s="735">
        <v>0</v>
      </c>
      <c r="Z1163" s="1131">
        <v>0</v>
      </c>
      <c r="AA1163" s="1131">
        <v>0</v>
      </c>
      <c r="AB1163" s="1131">
        <v>0</v>
      </c>
      <c r="AC1163" s="1131">
        <v>0</v>
      </c>
      <c r="AD1163" s="1131">
        <v>0</v>
      </c>
      <c r="AE1163" s="1131">
        <v>0</v>
      </c>
      <c r="AF1163" s="126"/>
      <c r="AG1163" s="126"/>
      <c r="AH1163" s="126"/>
      <c r="AI1163" s="126"/>
      <c r="AJ1163" s="126"/>
      <c r="AK1163" s="126"/>
      <c r="AL1163" s="126">
        <v>1163</v>
      </c>
    </row>
    <row r="1164" spans="1:38">
      <c r="A1164" s="721" t="s">
        <v>1852</v>
      </c>
      <c r="B1164" s="722">
        <v>16</v>
      </c>
      <c r="C1164" s="722">
        <v>1605</v>
      </c>
      <c r="D1164" s="722">
        <v>160516</v>
      </c>
      <c r="E1164" s="721">
        <v>1605167011</v>
      </c>
      <c r="F1164" s="721" t="s">
        <v>1950</v>
      </c>
      <c r="G1164" s="1127">
        <v>0</v>
      </c>
      <c r="H1164" s="1128">
        <v>0</v>
      </c>
      <c r="I1164" s="1128">
        <v>0</v>
      </c>
      <c r="J1164" s="1128">
        <v>0</v>
      </c>
      <c r="K1164" s="1128">
        <v>0</v>
      </c>
      <c r="L1164" s="1128">
        <v>0</v>
      </c>
      <c r="M1164" s="1128">
        <v>0</v>
      </c>
      <c r="N1164" s="1129">
        <v>0</v>
      </c>
      <c r="O1164" s="1128">
        <v>0</v>
      </c>
      <c r="P1164" s="1127">
        <v>0</v>
      </c>
      <c r="Q1164" s="1127">
        <v>0</v>
      </c>
      <c r="R1164" s="1127">
        <v>0</v>
      </c>
      <c r="S1164" s="1127">
        <v>0</v>
      </c>
      <c r="T1164" s="1130">
        <v>0</v>
      </c>
      <c r="U1164" s="1130">
        <v>0</v>
      </c>
      <c r="V1164" s="1130">
        <v>0</v>
      </c>
      <c r="W1164" s="1127">
        <v>0</v>
      </c>
      <c r="X1164" s="1130">
        <v>0</v>
      </c>
      <c r="Y1164" s="735">
        <v>0</v>
      </c>
      <c r="Z1164" s="1131">
        <v>0</v>
      </c>
      <c r="AA1164" s="1131">
        <v>0</v>
      </c>
      <c r="AB1164" s="1131">
        <v>0</v>
      </c>
      <c r="AC1164" s="1131">
        <v>0</v>
      </c>
      <c r="AD1164" s="1131">
        <v>0</v>
      </c>
      <c r="AE1164" s="1131">
        <v>0</v>
      </c>
      <c r="AF1164" s="126"/>
      <c r="AG1164" s="126"/>
      <c r="AH1164" s="126"/>
      <c r="AI1164" s="126"/>
      <c r="AJ1164" s="126"/>
      <c r="AK1164" s="126"/>
      <c r="AL1164" s="126">
        <v>1164</v>
      </c>
    </row>
    <row r="1165" spans="1:38">
      <c r="A1165" s="721" t="s">
        <v>1852</v>
      </c>
      <c r="B1165" s="722">
        <v>16</v>
      </c>
      <c r="C1165" s="722">
        <v>1605</v>
      </c>
      <c r="D1165" s="722">
        <v>160516</v>
      </c>
      <c r="E1165" s="721">
        <v>1605167012</v>
      </c>
      <c r="F1165" s="721" t="s">
        <v>1951</v>
      </c>
      <c r="G1165" s="1127">
        <v>0</v>
      </c>
      <c r="H1165" s="1128">
        <v>0</v>
      </c>
      <c r="I1165" s="1128">
        <v>0</v>
      </c>
      <c r="J1165" s="1128">
        <v>0</v>
      </c>
      <c r="K1165" s="1128">
        <v>0</v>
      </c>
      <c r="L1165" s="1128">
        <v>0</v>
      </c>
      <c r="M1165" s="1128">
        <v>0</v>
      </c>
      <c r="N1165" s="1129">
        <v>0</v>
      </c>
      <c r="O1165" s="1128">
        <v>0</v>
      </c>
      <c r="P1165" s="1127">
        <v>0</v>
      </c>
      <c r="Q1165" s="1127">
        <v>0</v>
      </c>
      <c r="R1165" s="1127">
        <v>0</v>
      </c>
      <c r="S1165" s="1127">
        <v>0</v>
      </c>
      <c r="T1165" s="1130">
        <v>0</v>
      </c>
      <c r="U1165" s="1130">
        <v>0</v>
      </c>
      <c r="V1165" s="1130">
        <v>0</v>
      </c>
      <c r="W1165" s="1127">
        <v>0</v>
      </c>
      <c r="X1165" s="1130">
        <v>0</v>
      </c>
      <c r="Y1165" s="735">
        <v>0</v>
      </c>
      <c r="Z1165" s="1131">
        <v>0</v>
      </c>
      <c r="AA1165" s="1131">
        <v>0</v>
      </c>
      <c r="AB1165" s="1131">
        <v>0</v>
      </c>
      <c r="AC1165" s="1131">
        <v>0</v>
      </c>
      <c r="AD1165" s="1131">
        <v>0</v>
      </c>
      <c r="AE1165" s="1131">
        <v>0</v>
      </c>
      <c r="AF1165" s="126"/>
      <c r="AG1165" s="126"/>
      <c r="AH1165" s="126"/>
      <c r="AI1165" s="126"/>
      <c r="AJ1165" s="126"/>
      <c r="AK1165" s="126"/>
      <c r="AL1165" s="126">
        <v>1165</v>
      </c>
    </row>
    <row r="1166" spans="1:38">
      <c r="A1166" s="721" t="s">
        <v>1852</v>
      </c>
      <c r="B1166" s="722">
        <v>16</v>
      </c>
      <c r="C1166" s="722">
        <v>1605</v>
      </c>
      <c r="D1166" s="722">
        <v>160516</v>
      </c>
      <c r="E1166" s="721">
        <v>1605167013</v>
      </c>
      <c r="F1166" s="721" t="s">
        <v>1952</v>
      </c>
      <c r="G1166" s="1127">
        <v>0</v>
      </c>
      <c r="H1166" s="1128">
        <v>0</v>
      </c>
      <c r="I1166" s="1128">
        <v>0</v>
      </c>
      <c r="J1166" s="1128">
        <v>0</v>
      </c>
      <c r="K1166" s="1128">
        <v>0</v>
      </c>
      <c r="L1166" s="1128">
        <v>0</v>
      </c>
      <c r="M1166" s="1128">
        <v>0</v>
      </c>
      <c r="N1166" s="1129">
        <v>0</v>
      </c>
      <c r="O1166" s="1128">
        <v>0</v>
      </c>
      <c r="P1166" s="1127">
        <v>0</v>
      </c>
      <c r="Q1166" s="1127">
        <v>0</v>
      </c>
      <c r="R1166" s="1127">
        <v>0</v>
      </c>
      <c r="S1166" s="1127">
        <v>0</v>
      </c>
      <c r="T1166" s="1130">
        <v>0</v>
      </c>
      <c r="U1166" s="1130">
        <v>0</v>
      </c>
      <c r="V1166" s="1130">
        <v>0</v>
      </c>
      <c r="W1166" s="1127">
        <v>0</v>
      </c>
      <c r="X1166" s="1130">
        <v>0</v>
      </c>
      <c r="Y1166" s="735">
        <v>0</v>
      </c>
      <c r="Z1166" s="1131">
        <v>0</v>
      </c>
      <c r="AA1166" s="1131">
        <v>0</v>
      </c>
      <c r="AB1166" s="1131">
        <v>0</v>
      </c>
      <c r="AC1166" s="1131">
        <v>0</v>
      </c>
      <c r="AD1166" s="1131">
        <v>0</v>
      </c>
      <c r="AE1166" s="1131">
        <v>0</v>
      </c>
      <c r="AF1166" s="126"/>
      <c r="AG1166" s="126"/>
      <c r="AH1166" s="126"/>
      <c r="AI1166" s="126"/>
      <c r="AJ1166" s="126"/>
      <c r="AK1166" s="126"/>
      <c r="AL1166" s="126">
        <v>1166</v>
      </c>
    </row>
    <row r="1167" spans="1:38">
      <c r="A1167" s="721" t="s">
        <v>1852</v>
      </c>
      <c r="B1167" s="722">
        <v>16</v>
      </c>
      <c r="C1167" s="722">
        <v>1605</v>
      </c>
      <c r="D1167" s="722">
        <v>160516</v>
      </c>
      <c r="E1167" s="721">
        <v>1605167014</v>
      </c>
      <c r="F1167" s="721" t="s">
        <v>1953</v>
      </c>
      <c r="G1167" s="1127">
        <v>0</v>
      </c>
      <c r="H1167" s="1128">
        <v>0</v>
      </c>
      <c r="I1167" s="1128">
        <v>0</v>
      </c>
      <c r="J1167" s="1128">
        <v>0</v>
      </c>
      <c r="K1167" s="1128">
        <v>0</v>
      </c>
      <c r="L1167" s="1128">
        <v>0</v>
      </c>
      <c r="M1167" s="1128">
        <v>0</v>
      </c>
      <c r="N1167" s="1129">
        <v>0</v>
      </c>
      <c r="O1167" s="1128">
        <v>0</v>
      </c>
      <c r="P1167" s="1127">
        <v>0</v>
      </c>
      <c r="Q1167" s="1127">
        <v>0</v>
      </c>
      <c r="R1167" s="1127">
        <v>0</v>
      </c>
      <c r="S1167" s="1127">
        <v>0</v>
      </c>
      <c r="T1167" s="1130">
        <v>0</v>
      </c>
      <c r="U1167" s="1130">
        <v>0</v>
      </c>
      <c r="V1167" s="1130">
        <v>0</v>
      </c>
      <c r="W1167" s="1127">
        <v>0</v>
      </c>
      <c r="X1167" s="1130">
        <v>0</v>
      </c>
      <c r="Y1167" s="735">
        <v>0</v>
      </c>
      <c r="Z1167" s="1131">
        <v>0</v>
      </c>
      <c r="AA1167" s="1131">
        <v>0</v>
      </c>
      <c r="AB1167" s="1131">
        <v>0</v>
      </c>
      <c r="AC1167" s="1131">
        <v>0</v>
      </c>
      <c r="AD1167" s="1131">
        <v>0</v>
      </c>
      <c r="AE1167" s="1131">
        <v>0</v>
      </c>
      <c r="AF1167" s="126"/>
      <c r="AG1167" s="126"/>
      <c r="AH1167" s="126"/>
      <c r="AI1167" s="126"/>
      <c r="AJ1167" s="126"/>
      <c r="AK1167" s="126"/>
      <c r="AL1167" s="126">
        <v>1167</v>
      </c>
    </row>
    <row r="1168" spans="1:38">
      <c r="A1168" s="721" t="s">
        <v>1852</v>
      </c>
      <c r="B1168" s="722">
        <v>16</v>
      </c>
      <c r="C1168" s="722">
        <v>1605</v>
      </c>
      <c r="D1168" s="722">
        <v>160516</v>
      </c>
      <c r="E1168" s="721">
        <v>1605167102</v>
      </c>
      <c r="F1168" s="721" t="s">
        <v>3556</v>
      </c>
      <c r="G1168" s="1127">
        <v>0</v>
      </c>
      <c r="H1168" s="1128">
        <v>0</v>
      </c>
      <c r="I1168" s="1128">
        <v>0</v>
      </c>
      <c r="J1168" s="1128">
        <v>0</v>
      </c>
      <c r="K1168" s="1128">
        <v>0</v>
      </c>
      <c r="L1168" s="1128">
        <v>0</v>
      </c>
      <c r="M1168" s="1128">
        <v>0</v>
      </c>
      <c r="N1168" s="1129">
        <v>0</v>
      </c>
      <c r="O1168" s="1128">
        <v>0</v>
      </c>
      <c r="P1168" s="1127">
        <v>0</v>
      </c>
      <c r="Q1168" s="1127">
        <v>0</v>
      </c>
      <c r="R1168" s="1127">
        <v>0</v>
      </c>
      <c r="S1168" s="1127">
        <v>0</v>
      </c>
      <c r="T1168" s="1130">
        <v>0</v>
      </c>
      <c r="U1168" s="1130">
        <v>0</v>
      </c>
      <c r="V1168" s="1130">
        <v>0</v>
      </c>
      <c r="W1168" s="1127">
        <v>0</v>
      </c>
      <c r="X1168" s="1130">
        <v>0</v>
      </c>
      <c r="Y1168" s="735">
        <v>0</v>
      </c>
      <c r="Z1168" s="1131">
        <v>0</v>
      </c>
      <c r="AA1168" s="1131">
        <v>0</v>
      </c>
      <c r="AB1168" s="1131">
        <v>0</v>
      </c>
      <c r="AC1168" s="1131">
        <v>0</v>
      </c>
      <c r="AD1168" s="1131">
        <v>0</v>
      </c>
      <c r="AE1168" s="1131">
        <v>0</v>
      </c>
      <c r="AF1168" s="126"/>
      <c r="AG1168" s="126"/>
      <c r="AH1168" s="126"/>
      <c r="AI1168" s="126"/>
      <c r="AJ1168" s="126"/>
      <c r="AK1168" s="126"/>
      <c r="AL1168" s="126">
        <v>1168</v>
      </c>
    </row>
    <row r="1169" spans="1:38">
      <c r="A1169" s="721" t="s">
        <v>1852</v>
      </c>
      <c r="B1169" s="722">
        <v>16</v>
      </c>
      <c r="C1169" s="722">
        <v>1605</v>
      </c>
      <c r="D1169" s="722">
        <v>160516</v>
      </c>
      <c r="E1169" s="721">
        <v>1605167103</v>
      </c>
      <c r="F1169" s="721" t="s">
        <v>3557</v>
      </c>
      <c r="G1169" s="1127">
        <v>0</v>
      </c>
      <c r="H1169" s="1128">
        <v>0</v>
      </c>
      <c r="I1169" s="1128">
        <v>0</v>
      </c>
      <c r="J1169" s="1128">
        <v>0</v>
      </c>
      <c r="K1169" s="1128">
        <v>0</v>
      </c>
      <c r="L1169" s="1128">
        <v>0</v>
      </c>
      <c r="M1169" s="1128">
        <v>0</v>
      </c>
      <c r="N1169" s="1129">
        <v>0</v>
      </c>
      <c r="O1169" s="1128">
        <v>0</v>
      </c>
      <c r="P1169" s="1127">
        <v>0</v>
      </c>
      <c r="Q1169" s="1127">
        <v>0</v>
      </c>
      <c r="R1169" s="1127">
        <v>0</v>
      </c>
      <c r="S1169" s="1127">
        <v>0</v>
      </c>
      <c r="T1169" s="1130">
        <v>0</v>
      </c>
      <c r="U1169" s="1130">
        <v>0</v>
      </c>
      <c r="V1169" s="1130">
        <v>0</v>
      </c>
      <c r="W1169" s="1127">
        <v>0</v>
      </c>
      <c r="X1169" s="1130">
        <v>0</v>
      </c>
      <c r="Y1169" s="735">
        <v>0</v>
      </c>
      <c r="Z1169" s="1131">
        <v>0</v>
      </c>
      <c r="AA1169" s="1131">
        <v>0</v>
      </c>
      <c r="AB1169" s="1131">
        <v>0</v>
      </c>
      <c r="AC1169" s="1131">
        <v>0</v>
      </c>
      <c r="AD1169" s="1131">
        <v>0</v>
      </c>
      <c r="AE1169" s="1131">
        <v>0</v>
      </c>
      <c r="AF1169" s="126"/>
      <c r="AG1169" s="126"/>
      <c r="AH1169" s="126"/>
      <c r="AI1169" s="126"/>
      <c r="AJ1169" s="126"/>
      <c r="AK1169" s="126"/>
      <c r="AL1169" s="126">
        <v>1169</v>
      </c>
    </row>
    <row r="1170" spans="1:38">
      <c r="A1170" s="721" t="s">
        <v>1852</v>
      </c>
      <c r="B1170" s="722">
        <v>16</v>
      </c>
      <c r="C1170" s="722">
        <v>1605</v>
      </c>
      <c r="D1170" s="722">
        <v>160516</v>
      </c>
      <c r="E1170" s="721">
        <v>1605169016</v>
      </c>
      <c r="F1170" s="721" t="s">
        <v>900</v>
      </c>
      <c r="G1170" s="1127">
        <v>188191780</v>
      </c>
      <c r="H1170" s="1128">
        <v>0</v>
      </c>
      <c r="I1170" s="1128">
        <v>188191780.09999999</v>
      </c>
      <c r="J1170" s="1128">
        <v>9.9999994039535522E-2</v>
      </c>
      <c r="K1170" s="1128">
        <v>0</v>
      </c>
      <c r="L1170" s="1128">
        <v>9.9999994039535522E-2</v>
      </c>
      <c r="M1170" s="1128">
        <v>0</v>
      </c>
      <c r="N1170" s="1129">
        <v>0</v>
      </c>
      <c r="O1170" s="1128">
        <v>9.9999994039535522E-2</v>
      </c>
      <c r="P1170" s="1127">
        <v>3.6999997794628141E-2</v>
      </c>
      <c r="Q1170" s="1127">
        <v>0</v>
      </c>
      <c r="R1170" s="1127">
        <v>0</v>
      </c>
      <c r="S1170" s="1127">
        <v>0</v>
      </c>
      <c r="T1170" s="1130">
        <v>0</v>
      </c>
      <c r="U1170" s="1130">
        <v>0</v>
      </c>
      <c r="V1170" s="1130">
        <v>0</v>
      </c>
      <c r="W1170" s="1127">
        <v>0</v>
      </c>
      <c r="X1170" s="1130">
        <v>3.6999997794628141E-2</v>
      </c>
      <c r="Y1170" s="735">
        <v>0.37</v>
      </c>
      <c r="Z1170" s="1131">
        <v>3.6999997794628141E-2</v>
      </c>
      <c r="AA1170" s="1131">
        <v>0</v>
      </c>
      <c r="AB1170" s="1131">
        <v>0</v>
      </c>
      <c r="AC1170" s="1131">
        <v>-4.8099998235702511E-2</v>
      </c>
      <c r="AD1170" s="1131">
        <v>3.6999997794628141E-2</v>
      </c>
      <c r="AE1170" s="1131">
        <v>4.8099998235702511E-2</v>
      </c>
      <c r="AF1170" s="126"/>
      <c r="AG1170" s="126"/>
      <c r="AH1170" s="126"/>
      <c r="AI1170" s="126"/>
      <c r="AJ1170" s="126"/>
      <c r="AK1170" s="126"/>
      <c r="AL1170" s="126">
        <v>1170</v>
      </c>
    </row>
    <row r="1171" spans="1:38">
      <c r="A1171" s="721" t="s">
        <v>1852</v>
      </c>
      <c r="B1171" s="722">
        <v>16</v>
      </c>
      <c r="C1171" s="722">
        <v>1605</v>
      </c>
      <c r="D1171" s="722">
        <v>160516</v>
      </c>
      <c r="E1171" s="721">
        <v>1605169017</v>
      </c>
      <c r="F1171" s="721" t="s">
        <v>901</v>
      </c>
      <c r="G1171" s="1127">
        <v>12872429</v>
      </c>
      <c r="H1171" s="1128">
        <v>0</v>
      </c>
      <c r="I1171" s="1128">
        <v>12872429.439999999</v>
      </c>
      <c r="J1171" s="1128">
        <v>0.43999999947845936</v>
      </c>
      <c r="K1171" s="1128">
        <v>0</v>
      </c>
      <c r="L1171" s="1128">
        <v>0.43999999947845936</v>
      </c>
      <c r="M1171" s="1128">
        <v>0</v>
      </c>
      <c r="N1171" s="1129">
        <v>0</v>
      </c>
      <c r="O1171" s="1128">
        <v>0.43999999947845936</v>
      </c>
      <c r="P1171" s="1127">
        <v>0.16279999980702997</v>
      </c>
      <c r="Q1171" s="1127">
        <v>0</v>
      </c>
      <c r="R1171" s="1127">
        <v>0</v>
      </c>
      <c r="S1171" s="1127">
        <v>0</v>
      </c>
      <c r="T1171" s="1130">
        <v>0</v>
      </c>
      <c r="U1171" s="1130">
        <v>0</v>
      </c>
      <c r="V1171" s="1130">
        <v>0</v>
      </c>
      <c r="W1171" s="1127">
        <v>0</v>
      </c>
      <c r="X1171" s="1130">
        <v>0.16279999980702997</v>
      </c>
      <c r="Y1171" s="735">
        <v>0.37</v>
      </c>
      <c r="Z1171" s="1131">
        <v>0.16279999980702997</v>
      </c>
      <c r="AA1171" s="1131">
        <v>0</v>
      </c>
      <c r="AB1171" s="1131">
        <v>4.4400000385940074E-2</v>
      </c>
      <c r="AC1171" s="1131">
        <v>0</v>
      </c>
      <c r="AD1171" s="1131">
        <v>0.11839999942108989</v>
      </c>
      <c r="AE1171" s="1131">
        <v>0</v>
      </c>
      <c r="AF1171" s="126"/>
      <c r="AG1171" s="126"/>
      <c r="AH1171" s="126"/>
      <c r="AI1171" s="126"/>
      <c r="AJ1171" s="126"/>
      <c r="AK1171" s="126"/>
      <c r="AL1171" s="126">
        <v>1171</v>
      </c>
    </row>
    <row r="1172" spans="1:38">
      <c r="A1172" s="721" t="s">
        <v>1852</v>
      </c>
      <c r="B1172" s="722">
        <v>16</v>
      </c>
      <c r="C1172" s="722">
        <v>1605</v>
      </c>
      <c r="D1172" s="722">
        <v>160516</v>
      </c>
      <c r="E1172" s="721">
        <v>1605169042</v>
      </c>
      <c r="F1172" s="721" t="s">
        <v>902</v>
      </c>
      <c r="G1172" s="1127">
        <v>0</v>
      </c>
      <c r="H1172" s="1128">
        <v>0</v>
      </c>
      <c r="I1172" s="1128">
        <v>0</v>
      </c>
      <c r="J1172" s="1128">
        <v>0</v>
      </c>
      <c r="K1172" s="1128">
        <v>0</v>
      </c>
      <c r="L1172" s="1128">
        <v>0</v>
      </c>
      <c r="M1172" s="1128">
        <v>0</v>
      </c>
      <c r="N1172" s="1129">
        <v>0</v>
      </c>
      <c r="O1172" s="1128">
        <v>0</v>
      </c>
      <c r="P1172" s="1127">
        <v>0</v>
      </c>
      <c r="Q1172" s="1127">
        <v>0</v>
      </c>
      <c r="R1172" s="1127">
        <v>0</v>
      </c>
      <c r="S1172" s="1127">
        <v>0</v>
      </c>
      <c r="T1172" s="1130">
        <v>0</v>
      </c>
      <c r="U1172" s="1130">
        <v>0</v>
      </c>
      <c r="V1172" s="1130">
        <v>0</v>
      </c>
      <c r="W1172" s="1127">
        <v>0</v>
      </c>
      <c r="X1172" s="1130">
        <v>0</v>
      </c>
      <c r="Y1172" s="735">
        <v>0</v>
      </c>
      <c r="Z1172" s="1131">
        <v>0</v>
      </c>
      <c r="AA1172" s="1131">
        <v>0</v>
      </c>
      <c r="AB1172" s="1131">
        <v>0</v>
      </c>
      <c r="AC1172" s="1131">
        <v>0</v>
      </c>
      <c r="AD1172" s="1131">
        <v>0</v>
      </c>
      <c r="AE1172" s="1131">
        <v>0</v>
      </c>
      <c r="AF1172" s="126"/>
      <c r="AG1172" s="126"/>
      <c r="AH1172" s="126"/>
      <c r="AI1172" s="126"/>
      <c r="AJ1172" s="126"/>
      <c r="AK1172" s="126"/>
      <c r="AL1172" s="126">
        <v>1172</v>
      </c>
    </row>
    <row r="1173" spans="1:38">
      <c r="A1173" s="721" t="s">
        <v>1852</v>
      </c>
      <c r="B1173" s="722">
        <v>16</v>
      </c>
      <c r="C1173" s="722">
        <v>1605</v>
      </c>
      <c r="D1173" s="722">
        <v>160516</v>
      </c>
      <c r="E1173" s="721">
        <v>1605169507</v>
      </c>
      <c r="F1173" s="721" t="s">
        <v>1954</v>
      </c>
      <c r="G1173" s="1127">
        <v>0</v>
      </c>
      <c r="H1173" s="1128">
        <v>0</v>
      </c>
      <c r="I1173" s="1128">
        <v>0</v>
      </c>
      <c r="J1173" s="1128">
        <v>0</v>
      </c>
      <c r="K1173" s="1128">
        <v>0</v>
      </c>
      <c r="L1173" s="1128">
        <v>0</v>
      </c>
      <c r="M1173" s="1128">
        <v>0</v>
      </c>
      <c r="N1173" s="1129">
        <v>0</v>
      </c>
      <c r="O1173" s="1128">
        <v>0</v>
      </c>
      <c r="P1173" s="1127">
        <v>0</v>
      </c>
      <c r="Q1173" s="1127">
        <v>0</v>
      </c>
      <c r="R1173" s="1127">
        <v>0</v>
      </c>
      <c r="S1173" s="1127">
        <v>0</v>
      </c>
      <c r="T1173" s="1130">
        <v>0</v>
      </c>
      <c r="U1173" s="1130">
        <v>0</v>
      </c>
      <c r="V1173" s="1130">
        <v>0</v>
      </c>
      <c r="W1173" s="1127">
        <v>0</v>
      </c>
      <c r="X1173" s="1130">
        <v>0</v>
      </c>
      <c r="Y1173" s="735">
        <v>0</v>
      </c>
      <c r="Z1173" s="1131">
        <v>0</v>
      </c>
      <c r="AA1173" s="1131">
        <v>0</v>
      </c>
      <c r="AB1173" s="1131">
        <v>0</v>
      </c>
      <c r="AC1173" s="1131">
        <v>0</v>
      </c>
      <c r="AD1173" s="1131">
        <v>0</v>
      </c>
      <c r="AE1173" s="1131">
        <v>0</v>
      </c>
      <c r="AF1173" s="126"/>
      <c r="AG1173" s="126"/>
      <c r="AH1173" s="126"/>
      <c r="AI1173" s="126"/>
      <c r="AJ1173" s="126"/>
      <c r="AK1173" s="126"/>
      <c r="AL1173" s="126">
        <v>1173</v>
      </c>
    </row>
    <row r="1174" spans="1:38">
      <c r="A1174" s="721" t="s">
        <v>1852</v>
      </c>
      <c r="B1174" s="722">
        <v>16</v>
      </c>
      <c r="C1174" s="722">
        <v>1605</v>
      </c>
      <c r="D1174" s="722">
        <v>160516</v>
      </c>
      <c r="E1174" s="721">
        <v>1605169510</v>
      </c>
      <c r="F1174" s="721" t="s">
        <v>1930</v>
      </c>
      <c r="G1174" s="1127">
        <v>0</v>
      </c>
      <c r="H1174" s="1128">
        <v>0</v>
      </c>
      <c r="I1174" s="1128">
        <v>0</v>
      </c>
      <c r="J1174" s="1128">
        <v>0</v>
      </c>
      <c r="K1174" s="1128">
        <v>0</v>
      </c>
      <c r="L1174" s="1128">
        <v>0</v>
      </c>
      <c r="M1174" s="1128">
        <v>0</v>
      </c>
      <c r="N1174" s="1129">
        <v>0</v>
      </c>
      <c r="O1174" s="1128">
        <v>0</v>
      </c>
      <c r="P1174" s="1127">
        <v>0</v>
      </c>
      <c r="Q1174" s="1127">
        <v>0</v>
      </c>
      <c r="R1174" s="1127">
        <v>0</v>
      </c>
      <c r="S1174" s="1127">
        <v>0</v>
      </c>
      <c r="T1174" s="1130">
        <v>0</v>
      </c>
      <c r="U1174" s="1130">
        <v>0</v>
      </c>
      <c r="V1174" s="1130">
        <v>0</v>
      </c>
      <c r="W1174" s="1127">
        <v>0</v>
      </c>
      <c r="X1174" s="1130">
        <v>0</v>
      </c>
      <c r="Y1174" s="735">
        <v>0</v>
      </c>
      <c r="Z1174" s="1131">
        <v>0</v>
      </c>
      <c r="AA1174" s="1131">
        <v>0</v>
      </c>
      <c r="AB1174" s="1131">
        <v>0</v>
      </c>
      <c r="AC1174" s="1131">
        <v>0</v>
      </c>
      <c r="AD1174" s="1131">
        <v>0</v>
      </c>
      <c r="AE1174" s="1131">
        <v>0</v>
      </c>
      <c r="AF1174" s="126"/>
      <c r="AG1174" s="126"/>
      <c r="AH1174" s="126"/>
      <c r="AI1174" s="126"/>
      <c r="AJ1174" s="126"/>
      <c r="AK1174" s="126"/>
      <c r="AL1174" s="126">
        <v>1174</v>
      </c>
    </row>
    <row r="1175" spans="1:38">
      <c r="A1175" s="721" t="s">
        <v>1852</v>
      </c>
      <c r="B1175" s="722">
        <v>16</v>
      </c>
      <c r="C1175" s="722">
        <v>1605</v>
      </c>
      <c r="D1175" s="722">
        <v>160516</v>
      </c>
      <c r="E1175" s="721">
        <v>1605169515</v>
      </c>
      <c r="F1175" s="721" t="s">
        <v>1942</v>
      </c>
      <c r="G1175" s="1127">
        <v>0</v>
      </c>
      <c r="H1175" s="1128">
        <v>0</v>
      </c>
      <c r="I1175" s="1128">
        <v>0</v>
      </c>
      <c r="J1175" s="1128">
        <v>0</v>
      </c>
      <c r="K1175" s="1128">
        <v>0</v>
      </c>
      <c r="L1175" s="1128">
        <v>0</v>
      </c>
      <c r="M1175" s="1128">
        <v>0</v>
      </c>
      <c r="N1175" s="1129">
        <v>0</v>
      </c>
      <c r="O1175" s="1128">
        <v>0</v>
      </c>
      <c r="P1175" s="1127">
        <v>0</v>
      </c>
      <c r="Q1175" s="1127">
        <v>0</v>
      </c>
      <c r="R1175" s="1127">
        <v>0</v>
      </c>
      <c r="S1175" s="1127">
        <v>0</v>
      </c>
      <c r="T1175" s="1130">
        <v>0</v>
      </c>
      <c r="U1175" s="1130">
        <v>0</v>
      </c>
      <c r="V1175" s="1130">
        <v>0</v>
      </c>
      <c r="W1175" s="1127">
        <v>0</v>
      </c>
      <c r="X1175" s="1130">
        <v>0</v>
      </c>
      <c r="Y1175" s="735">
        <v>0</v>
      </c>
      <c r="Z1175" s="1131">
        <v>0</v>
      </c>
      <c r="AA1175" s="1131">
        <v>0</v>
      </c>
      <c r="AB1175" s="1131">
        <v>0</v>
      </c>
      <c r="AC1175" s="1131">
        <v>0</v>
      </c>
      <c r="AD1175" s="1131">
        <v>0</v>
      </c>
      <c r="AE1175" s="1131">
        <v>0</v>
      </c>
      <c r="AF1175" s="126"/>
      <c r="AG1175" s="126"/>
      <c r="AH1175" s="126"/>
      <c r="AI1175" s="126"/>
      <c r="AJ1175" s="126"/>
      <c r="AK1175" s="126"/>
      <c r="AL1175" s="126">
        <v>1175</v>
      </c>
    </row>
    <row r="1176" spans="1:38">
      <c r="A1176" s="721" t="s">
        <v>1852</v>
      </c>
      <c r="B1176" s="722">
        <v>16</v>
      </c>
      <c r="C1176" s="722">
        <v>1605</v>
      </c>
      <c r="D1176" s="722">
        <v>160516</v>
      </c>
      <c r="E1176" s="721">
        <v>1605169516</v>
      </c>
      <c r="F1176" s="721" t="s">
        <v>1943</v>
      </c>
      <c r="G1176" s="1127">
        <v>0</v>
      </c>
      <c r="H1176" s="1128">
        <v>0</v>
      </c>
      <c r="I1176" s="1128">
        <v>0</v>
      </c>
      <c r="J1176" s="1128">
        <v>0</v>
      </c>
      <c r="K1176" s="1128">
        <v>0</v>
      </c>
      <c r="L1176" s="1128">
        <v>0</v>
      </c>
      <c r="M1176" s="1128">
        <v>0</v>
      </c>
      <c r="N1176" s="1129">
        <v>0</v>
      </c>
      <c r="O1176" s="1128">
        <v>0</v>
      </c>
      <c r="P1176" s="1127">
        <v>0</v>
      </c>
      <c r="Q1176" s="1127">
        <v>0</v>
      </c>
      <c r="R1176" s="1127">
        <v>0</v>
      </c>
      <c r="S1176" s="1127">
        <v>0</v>
      </c>
      <c r="T1176" s="1130">
        <v>0</v>
      </c>
      <c r="U1176" s="1130">
        <v>0</v>
      </c>
      <c r="V1176" s="1130">
        <v>0</v>
      </c>
      <c r="W1176" s="1127">
        <v>0</v>
      </c>
      <c r="X1176" s="1130">
        <v>0</v>
      </c>
      <c r="Y1176" s="735">
        <v>0</v>
      </c>
      <c r="Z1176" s="1131">
        <v>0</v>
      </c>
      <c r="AA1176" s="1131">
        <v>0</v>
      </c>
      <c r="AB1176" s="1131">
        <v>0</v>
      </c>
      <c r="AC1176" s="1131">
        <v>0</v>
      </c>
      <c r="AD1176" s="1131">
        <v>0</v>
      </c>
      <c r="AE1176" s="1131">
        <v>0</v>
      </c>
      <c r="AF1176" s="126"/>
      <c r="AG1176" s="126"/>
      <c r="AH1176" s="126"/>
      <c r="AI1176" s="126"/>
      <c r="AJ1176" s="126"/>
      <c r="AK1176" s="126"/>
      <c r="AL1176" s="126">
        <v>1176</v>
      </c>
    </row>
    <row r="1177" spans="1:38">
      <c r="A1177" s="721" t="s">
        <v>1852</v>
      </c>
      <c r="B1177" s="722">
        <v>16</v>
      </c>
      <c r="C1177" s="722">
        <v>1605</v>
      </c>
      <c r="D1177" s="722">
        <v>160516</v>
      </c>
      <c r="E1177" s="721">
        <v>1605169517</v>
      </c>
      <c r="F1177" s="721" t="s">
        <v>1944</v>
      </c>
      <c r="G1177" s="1127">
        <v>0</v>
      </c>
      <c r="H1177" s="1128">
        <v>0</v>
      </c>
      <c r="I1177" s="1128">
        <v>0</v>
      </c>
      <c r="J1177" s="1128">
        <v>0</v>
      </c>
      <c r="K1177" s="1128">
        <v>0</v>
      </c>
      <c r="L1177" s="1128">
        <v>0</v>
      </c>
      <c r="M1177" s="1128">
        <v>0</v>
      </c>
      <c r="N1177" s="1129">
        <v>0</v>
      </c>
      <c r="O1177" s="1128">
        <v>0</v>
      </c>
      <c r="P1177" s="1127">
        <v>0</v>
      </c>
      <c r="Q1177" s="1127">
        <v>0</v>
      </c>
      <c r="R1177" s="1127">
        <v>0</v>
      </c>
      <c r="S1177" s="1127">
        <v>0</v>
      </c>
      <c r="T1177" s="1130">
        <v>0</v>
      </c>
      <c r="U1177" s="1130">
        <v>0</v>
      </c>
      <c r="V1177" s="1130">
        <v>0</v>
      </c>
      <c r="W1177" s="1127">
        <v>0</v>
      </c>
      <c r="X1177" s="1130">
        <v>0</v>
      </c>
      <c r="Y1177" s="735">
        <v>0</v>
      </c>
      <c r="Z1177" s="1131">
        <v>0</v>
      </c>
      <c r="AA1177" s="1131">
        <v>0</v>
      </c>
      <c r="AB1177" s="1131">
        <v>0</v>
      </c>
      <c r="AC1177" s="1131">
        <v>0</v>
      </c>
      <c r="AD1177" s="1131">
        <v>0</v>
      </c>
      <c r="AE1177" s="1131">
        <v>0</v>
      </c>
      <c r="AF1177" s="126"/>
      <c r="AG1177" s="126"/>
      <c r="AH1177" s="126"/>
      <c r="AI1177" s="126"/>
      <c r="AJ1177" s="126"/>
      <c r="AK1177" s="126"/>
      <c r="AL1177" s="126">
        <v>1177</v>
      </c>
    </row>
    <row r="1178" spans="1:38">
      <c r="A1178" s="721" t="s">
        <v>1852</v>
      </c>
      <c r="B1178" s="722">
        <v>16</v>
      </c>
      <c r="C1178" s="722">
        <v>1605</v>
      </c>
      <c r="D1178" s="722">
        <v>160516</v>
      </c>
      <c r="E1178" s="721">
        <v>1605169801</v>
      </c>
      <c r="F1178" s="721" t="s">
        <v>4132</v>
      </c>
      <c r="G1178" s="1127">
        <v>160609944</v>
      </c>
      <c r="H1178" s="1128">
        <v>0</v>
      </c>
      <c r="I1178" s="1128">
        <v>160609944.25999999</v>
      </c>
      <c r="J1178" s="1128">
        <v>0.25999999046325684</v>
      </c>
      <c r="K1178" s="1128">
        <v>0</v>
      </c>
      <c r="L1178" s="1128">
        <v>0.25999999046325684</v>
      </c>
      <c r="M1178" s="1128">
        <v>0</v>
      </c>
      <c r="N1178" s="1129">
        <v>0</v>
      </c>
      <c r="O1178" s="1128">
        <v>0.25999999046325684</v>
      </c>
      <c r="P1178" s="1127">
        <v>9.6199996471405022E-2</v>
      </c>
      <c r="Q1178" s="1127">
        <v>0</v>
      </c>
      <c r="R1178" s="1127">
        <v>0</v>
      </c>
      <c r="S1178" s="1127">
        <v>0</v>
      </c>
      <c r="T1178" s="1130">
        <v>0</v>
      </c>
      <c r="U1178" s="1130">
        <v>0</v>
      </c>
      <c r="V1178" s="1130">
        <v>0</v>
      </c>
      <c r="W1178" s="1127">
        <v>0</v>
      </c>
      <c r="X1178" s="1130">
        <v>9.6199996471405022E-2</v>
      </c>
      <c r="Y1178" s="735">
        <v>0.37</v>
      </c>
      <c r="Z1178" s="1131">
        <v>9.6199996471405022E-2</v>
      </c>
      <c r="AA1178" s="1131">
        <v>0</v>
      </c>
      <c r="AB1178" s="1131">
        <v>0.16279999911785126</v>
      </c>
      <c r="AC1178" s="1131">
        <v>0</v>
      </c>
      <c r="AD1178" s="1131">
        <v>-6.6600002646446235E-2</v>
      </c>
      <c r="AE1178" s="1131">
        <v>0</v>
      </c>
      <c r="AF1178" s="126"/>
      <c r="AG1178" s="126"/>
      <c r="AH1178" s="126"/>
      <c r="AI1178" s="126"/>
      <c r="AJ1178" s="126"/>
      <c r="AK1178" s="126"/>
      <c r="AL1178" s="126">
        <v>1178</v>
      </c>
    </row>
    <row r="1179" spans="1:38">
      <c r="A1179" s="721" t="s">
        <v>1852</v>
      </c>
      <c r="B1179" s="722">
        <v>16</v>
      </c>
      <c r="C1179" s="722">
        <v>1605</v>
      </c>
      <c r="D1179" s="722">
        <v>160518</v>
      </c>
      <c r="E1179" s="721">
        <v>1605187011</v>
      </c>
      <c r="F1179" s="721" t="s">
        <v>1955</v>
      </c>
      <c r="G1179" s="1127">
        <v>0</v>
      </c>
      <c r="H1179" s="1128">
        <v>0</v>
      </c>
      <c r="I1179" s="1128">
        <v>0</v>
      </c>
      <c r="J1179" s="1128">
        <v>0</v>
      </c>
      <c r="K1179" s="1128">
        <v>0</v>
      </c>
      <c r="L1179" s="1128">
        <v>0</v>
      </c>
      <c r="M1179" s="1128">
        <v>0</v>
      </c>
      <c r="N1179" s="1129">
        <v>0</v>
      </c>
      <c r="O1179" s="1128">
        <v>0</v>
      </c>
      <c r="P1179" s="1127">
        <v>0</v>
      </c>
      <c r="Q1179" s="1127">
        <v>0</v>
      </c>
      <c r="R1179" s="1127">
        <v>0</v>
      </c>
      <c r="S1179" s="1127">
        <v>0</v>
      </c>
      <c r="T1179" s="1130">
        <v>0</v>
      </c>
      <c r="U1179" s="1130">
        <v>0</v>
      </c>
      <c r="V1179" s="1130">
        <v>0</v>
      </c>
      <c r="W1179" s="1127">
        <v>0</v>
      </c>
      <c r="X1179" s="1130">
        <v>0</v>
      </c>
      <c r="Y1179" s="735">
        <v>0</v>
      </c>
      <c r="Z1179" s="1131">
        <v>0</v>
      </c>
      <c r="AA1179" s="1131">
        <v>0</v>
      </c>
      <c r="AB1179" s="1131">
        <v>0</v>
      </c>
      <c r="AC1179" s="1131">
        <v>0</v>
      </c>
      <c r="AD1179" s="1131">
        <v>0</v>
      </c>
      <c r="AE1179" s="1131">
        <v>0</v>
      </c>
      <c r="AF1179" s="126"/>
      <c r="AG1179" s="126"/>
      <c r="AH1179" s="126"/>
      <c r="AI1179" s="126"/>
      <c r="AJ1179" s="126"/>
      <c r="AK1179" s="126"/>
      <c r="AL1179" s="126">
        <v>1179</v>
      </c>
    </row>
    <row r="1180" spans="1:38">
      <c r="A1180" s="721" t="s">
        <v>1852</v>
      </c>
      <c r="B1180" s="722">
        <v>16</v>
      </c>
      <c r="C1180" s="722">
        <v>1605</v>
      </c>
      <c r="D1180" s="722">
        <v>160518</v>
      </c>
      <c r="E1180" s="721">
        <v>1605187012</v>
      </c>
      <c r="F1180" s="721" t="s">
        <v>1955</v>
      </c>
      <c r="G1180" s="1127">
        <v>0</v>
      </c>
      <c r="H1180" s="1128">
        <v>0</v>
      </c>
      <c r="I1180" s="1128">
        <v>0</v>
      </c>
      <c r="J1180" s="1128">
        <v>0</v>
      </c>
      <c r="K1180" s="1128">
        <v>0</v>
      </c>
      <c r="L1180" s="1128">
        <v>0</v>
      </c>
      <c r="M1180" s="1128">
        <v>0</v>
      </c>
      <c r="N1180" s="1129">
        <v>0</v>
      </c>
      <c r="O1180" s="1128">
        <v>0</v>
      </c>
      <c r="P1180" s="1127">
        <v>0</v>
      </c>
      <c r="Q1180" s="1127">
        <v>0</v>
      </c>
      <c r="R1180" s="1127">
        <v>0</v>
      </c>
      <c r="S1180" s="1127">
        <v>0</v>
      </c>
      <c r="T1180" s="1130">
        <v>0</v>
      </c>
      <c r="U1180" s="1130">
        <v>0</v>
      </c>
      <c r="V1180" s="1130">
        <v>0</v>
      </c>
      <c r="W1180" s="1127">
        <v>0</v>
      </c>
      <c r="X1180" s="1130">
        <v>0</v>
      </c>
      <c r="Y1180" s="735">
        <v>0</v>
      </c>
      <c r="Z1180" s="1131">
        <v>0</v>
      </c>
      <c r="AA1180" s="1131">
        <v>0</v>
      </c>
      <c r="AB1180" s="1131">
        <v>0</v>
      </c>
      <c r="AC1180" s="1131">
        <v>0</v>
      </c>
      <c r="AD1180" s="1131">
        <v>0</v>
      </c>
      <c r="AE1180" s="1131">
        <v>0</v>
      </c>
      <c r="AF1180" s="126"/>
      <c r="AG1180" s="126"/>
      <c r="AH1180" s="126"/>
      <c r="AI1180" s="126"/>
      <c r="AJ1180" s="126"/>
      <c r="AK1180" s="126"/>
      <c r="AL1180" s="126">
        <v>1180</v>
      </c>
    </row>
    <row r="1181" spans="1:38">
      <c r="A1181" s="721" t="s">
        <v>1852</v>
      </c>
      <c r="B1181" s="722">
        <v>16</v>
      </c>
      <c r="C1181" s="722">
        <v>1605</v>
      </c>
      <c r="D1181" s="722">
        <v>160518</v>
      </c>
      <c r="E1181" s="721">
        <v>1605187014</v>
      </c>
      <c r="F1181" s="721" t="s">
        <v>1956</v>
      </c>
      <c r="G1181" s="1127">
        <v>0</v>
      </c>
      <c r="H1181" s="1128">
        <v>0</v>
      </c>
      <c r="I1181" s="1128">
        <v>0</v>
      </c>
      <c r="J1181" s="1128">
        <v>0</v>
      </c>
      <c r="K1181" s="1128">
        <v>0</v>
      </c>
      <c r="L1181" s="1128">
        <v>0</v>
      </c>
      <c r="M1181" s="1128">
        <v>0</v>
      </c>
      <c r="N1181" s="1129">
        <v>0</v>
      </c>
      <c r="O1181" s="1128">
        <v>0</v>
      </c>
      <c r="P1181" s="1127">
        <v>0</v>
      </c>
      <c r="Q1181" s="1127">
        <v>0</v>
      </c>
      <c r="R1181" s="1127">
        <v>0</v>
      </c>
      <c r="S1181" s="1127">
        <v>0</v>
      </c>
      <c r="T1181" s="1130">
        <v>0</v>
      </c>
      <c r="U1181" s="1130">
        <v>0</v>
      </c>
      <c r="V1181" s="1130">
        <v>0</v>
      </c>
      <c r="W1181" s="1127">
        <v>0</v>
      </c>
      <c r="X1181" s="1130">
        <v>0</v>
      </c>
      <c r="Y1181" s="735">
        <v>0</v>
      </c>
      <c r="Z1181" s="1131">
        <v>0</v>
      </c>
      <c r="AA1181" s="1131">
        <v>0</v>
      </c>
      <c r="AB1181" s="1131">
        <v>0</v>
      </c>
      <c r="AC1181" s="1131">
        <v>0</v>
      </c>
      <c r="AD1181" s="1131">
        <v>0</v>
      </c>
      <c r="AE1181" s="1131">
        <v>0</v>
      </c>
      <c r="AF1181" s="126"/>
      <c r="AG1181" s="126"/>
      <c r="AH1181" s="126"/>
      <c r="AI1181" s="126"/>
      <c r="AJ1181" s="126"/>
      <c r="AK1181" s="126"/>
      <c r="AL1181" s="126">
        <v>1181</v>
      </c>
    </row>
    <row r="1182" spans="1:38">
      <c r="A1182" s="721" t="s">
        <v>1852</v>
      </c>
      <c r="B1182" s="722">
        <v>16</v>
      </c>
      <c r="C1182" s="722">
        <v>1605</v>
      </c>
      <c r="D1182" s="722">
        <v>160518</v>
      </c>
      <c r="E1182" s="721">
        <v>1605187015</v>
      </c>
      <c r="F1182" s="721" t="s">
        <v>1957</v>
      </c>
      <c r="G1182" s="1127">
        <v>0</v>
      </c>
      <c r="H1182" s="1128">
        <v>0</v>
      </c>
      <c r="I1182" s="1128">
        <v>0</v>
      </c>
      <c r="J1182" s="1128">
        <v>0</v>
      </c>
      <c r="K1182" s="1128">
        <v>0</v>
      </c>
      <c r="L1182" s="1128">
        <v>0</v>
      </c>
      <c r="M1182" s="1128">
        <v>0</v>
      </c>
      <c r="N1182" s="1129">
        <v>0</v>
      </c>
      <c r="O1182" s="1128">
        <v>0</v>
      </c>
      <c r="P1182" s="1127">
        <v>0</v>
      </c>
      <c r="Q1182" s="1127">
        <v>0</v>
      </c>
      <c r="R1182" s="1127">
        <v>0</v>
      </c>
      <c r="S1182" s="1127">
        <v>0</v>
      </c>
      <c r="T1182" s="1130">
        <v>0</v>
      </c>
      <c r="U1182" s="1130">
        <v>0</v>
      </c>
      <c r="V1182" s="1130">
        <v>0</v>
      </c>
      <c r="W1182" s="1127">
        <v>0</v>
      </c>
      <c r="X1182" s="1130">
        <v>0</v>
      </c>
      <c r="Y1182" s="735">
        <v>0</v>
      </c>
      <c r="Z1182" s="1131">
        <v>0</v>
      </c>
      <c r="AA1182" s="1131">
        <v>0</v>
      </c>
      <c r="AB1182" s="1131">
        <v>0</v>
      </c>
      <c r="AC1182" s="1131">
        <v>0</v>
      </c>
      <c r="AD1182" s="1131">
        <v>0</v>
      </c>
      <c r="AE1182" s="1131">
        <v>0</v>
      </c>
      <c r="AF1182" s="126"/>
      <c r="AG1182" s="126"/>
      <c r="AH1182" s="126"/>
      <c r="AI1182" s="126"/>
      <c r="AJ1182" s="126"/>
      <c r="AK1182" s="126"/>
      <c r="AL1182" s="126">
        <v>1182</v>
      </c>
    </row>
    <row r="1183" spans="1:38">
      <c r="A1183" s="721" t="s">
        <v>1852</v>
      </c>
      <c r="B1183" s="722">
        <v>16</v>
      </c>
      <c r="C1183" s="722">
        <v>1605</v>
      </c>
      <c r="D1183" s="722">
        <v>160518</v>
      </c>
      <c r="E1183" s="721">
        <v>1605187102</v>
      </c>
      <c r="F1183" s="721" t="s">
        <v>3558</v>
      </c>
      <c r="G1183" s="1127">
        <v>0</v>
      </c>
      <c r="H1183" s="1128">
        <v>0</v>
      </c>
      <c r="I1183" s="1128">
        <v>0</v>
      </c>
      <c r="J1183" s="1128">
        <v>0</v>
      </c>
      <c r="K1183" s="1128">
        <v>0</v>
      </c>
      <c r="L1183" s="1128">
        <v>0</v>
      </c>
      <c r="M1183" s="1128">
        <v>0</v>
      </c>
      <c r="N1183" s="1129">
        <v>0</v>
      </c>
      <c r="O1183" s="1128">
        <v>0</v>
      </c>
      <c r="P1183" s="1127">
        <v>0</v>
      </c>
      <c r="Q1183" s="1127">
        <v>0</v>
      </c>
      <c r="R1183" s="1127">
        <v>0</v>
      </c>
      <c r="S1183" s="1127">
        <v>0</v>
      </c>
      <c r="T1183" s="1130">
        <v>0</v>
      </c>
      <c r="U1183" s="1130">
        <v>0</v>
      </c>
      <c r="V1183" s="1130">
        <v>0</v>
      </c>
      <c r="W1183" s="1127">
        <v>0</v>
      </c>
      <c r="X1183" s="1130">
        <v>0</v>
      </c>
      <c r="Y1183" s="735">
        <v>0</v>
      </c>
      <c r="Z1183" s="1131">
        <v>0</v>
      </c>
      <c r="AA1183" s="1131">
        <v>0</v>
      </c>
      <c r="AB1183" s="1131">
        <v>0</v>
      </c>
      <c r="AC1183" s="1131">
        <v>0</v>
      </c>
      <c r="AD1183" s="1131">
        <v>0</v>
      </c>
      <c r="AE1183" s="1131">
        <v>0</v>
      </c>
      <c r="AF1183" s="126"/>
      <c r="AG1183" s="126"/>
      <c r="AH1183" s="126"/>
      <c r="AI1183" s="126"/>
      <c r="AJ1183" s="126"/>
      <c r="AK1183" s="126"/>
      <c r="AL1183" s="126">
        <v>1183</v>
      </c>
    </row>
    <row r="1184" spans="1:38">
      <c r="A1184" s="721" t="s">
        <v>1852</v>
      </c>
      <c r="B1184" s="722">
        <v>16</v>
      </c>
      <c r="C1184" s="722">
        <v>1605</v>
      </c>
      <c r="D1184" s="722">
        <v>160518</v>
      </c>
      <c r="E1184" s="721">
        <v>1605187104</v>
      </c>
      <c r="F1184" s="721" t="s">
        <v>3559</v>
      </c>
      <c r="G1184" s="1127">
        <v>0</v>
      </c>
      <c r="H1184" s="1128">
        <v>0</v>
      </c>
      <c r="I1184" s="1128">
        <v>0</v>
      </c>
      <c r="J1184" s="1128">
        <v>0</v>
      </c>
      <c r="K1184" s="1128">
        <v>0</v>
      </c>
      <c r="L1184" s="1128">
        <v>0</v>
      </c>
      <c r="M1184" s="1128">
        <v>0</v>
      </c>
      <c r="N1184" s="1129">
        <v>0</v>
      </c>
      <c r="O1184" s="1128">
        <v>0</v>
      </c>
      <c r="P1184" s="1127">
        <v>0</v>
      </c>
      <c r="Q1184" s="1127">
        <v>0</v>
      </c>
      <c r="R1184" s="1127">
        <v>0</v>
      </c>
      <c r="S1184" s="1127">
        <v>0</v>
      </c>
      <c r="T1184" s="1130">
        <v>0</v>
      </c>
      <c r="U1184" s="1130">
        <v>0</v>
      </c>
      <c r="V1184" s="1130">
        <v>0</v>
      </c>
      <c r="W1184" s="1127">
        <v>0</v>
      </c>
      <c r="X1184" s="1130">
        <v>0</v>
      </c>
      <c r="Y1184" s="735">
        <v>0</v>
      </c>
      <c r="Z1184" s="1131">
        <v>0</v>
      </c>
      <c r="AA1184" s="1131">
        <v>0</v>
      </c>
      <c r="AB1184" s="1131">
        <v>0</v>
      </c>
      <c r="AC1184" s="1131">
        <v>0</v>
      </c>
      <c r="AD1184" s="1131">
        <v>0</v>
      </c>
      <c r="AE1184" s="1131">
        <v>0</v>
      </c>
      <c r="AF1184" s="126"/>
      <c r="AG1184" s="126"/>
      <c r="AH1184" s="126"/>
      <c r="AI1184" s="126"/>
      <c r="AJ1184" s="126"/>
      <c r="AK1184" s="126"/>
      <c r="AL1184" s="126">
        <v>1184</v>
      </c>
    </row>
    <row r="1185" spans="1:38">
      <c r="A1185" s="721" t="s">
        <v>1852</v>
      </c>
      <c r="B1185" s="722">
        <v>16</v>
      </c>
      <c r="C1185" s="722">
        <v>1605</v>
      </c>
      <c r="D1185" s="722">
        <v>160518</v>
      </c>
      <c r="E1185" s="721">
        <v>1605189003</v>
      </c>
      <c r="F1185" s="721" t="s">
        <v>903</v>
      </c>
      <c r="G1185" s="1127">
        <v>656793929</v>
      </c>
      <c r="H1185" s="1128">
        <v>0</v>
      </c>
      <c r="I1185" s="1128">
        <v>656793928.58000004</v>
      </c>
      <c r="J1185" s="1128">
        <v>-0.41999995708465576</v>
      </c>
      <c r="K1185" s="1128">
        <v>0</v>
      </c>
      <c r="L1185" s="1128">
        <v>0</v>
      </c>
      <c r="M1185" s="1128">
        <v>-0.41999995708465576</v>
      </c>
      <c r="N1185" s="1129">
        <v>0</v>
      </c>
      <c r="O1185" s="1128">
        <v>-0.41999995708465576</v>
      </c>
      <c r="P1185" s="1127">
        <v>-0.15539998412132264</v>
      </c>
      <c r="Q1185" s="1127">
        <v>0</v>
      </c>
      <c r="R1185" s="1127">
        <v>0</v>
      </c>
      <c r="S1185" s="1127">
        <v>0</v>
      </c>
      <c r="T1185" s="1130">
        <v>0</v>
      </c>
      <c r="U1185" s="1130">
        <v>0</v>
      </c>
      <c r="V1185" s="1130">
        <v>0</v>
      </c>
      <c r="W1185" s="1127">
        <v>0</v>
      </c>
      <c r="X1185" s="1130">
        <v>-0.15539998412132264</v>
      </c>
      <c r="Y1185" s="735">
        <v>0.37</v>
      </c>
      <c r="Z1185" s="1131">
        <v>0</v>
      </c>
      <c r="AA1185" s="1131">
        <v>-0.15539998412132264</v>
      </c>
      <c r="AB1185" s="1131">
        <v>9.6199996471405022E-2</v>
      </c>
      <c r="AC1185" s="1131">
        <v>0</v>
      </c>
      <c r="AD1185" s="1131">
        <v>-9.6199996471405022E-2</v>
      </c>
      <c r="AE1185" s="1131">
        <v>-0.15539998412132264</v>
      </c>
      <c r="AF1185" s="126"/>
      <c r="AG1185" s="126"/>
      <c r="AH1185" s="126"/>
      <c r="AI1185" s="126"/>
      <c r="AJ1185" s="126"/>
      <c r="AK1185" s="126"/>
      <c r="AL1185" s="126">
        <v>1185</v>
      </c>
    </row>
    <row r="1186" spans="1:38">
      <c r="A1186" s="721" t="s">
        <v>1852</v>
      </c>
      <c r="B1186" s="722">
        <v>16</v>
      </c>
      <c r="C1186" s="722">
        <v>1605</v>
      </c>
      <c r="D1186" s="722">
        <v>160518</v>
      </c>
      <c r="E1186" s="721">
        <v>1605189005</v>
      </c>
      <c r="F1186" s="721" t="s">
        <v>4133</v>
      </c>
      <c r="G1186" s="1127">
        <v>136511151</v>
      </c>
      <c r="H1186" s="1128">
        <v>0</v>
      </c>
      <c r="I1186" s="1128">
        <v>136511151</v>
      </c>
      <c r="J1186" s="1128">
        <v>0</v>
      </c>
      <c r="K1186" s="1128">
        <v>0</v>
      </c>
      <c r="L1186" s="1128">
        <v>0</v>
      </c>
      <c r="M1186" s="1128">
        <v>0</v>
      </c>
      <c r="N1186" s="1129">
        <v>0</v>
      </c>
      <c r="O1186" s="1128">
        <v>0</v>
      </c>
      <c r="P1186" s="1127">
        <v>0</v>
      </c>
      <c r="Q1186" s="1127">
        <v>0</v>
      </c>
      <c r="R1186" s="1127">
        <v>0</v>
      </c>
      <c r="S1186" s="1127">
        <v>0</v>
      </c>
      <c r="T1186" s="1130">
        <v>0</v>
      </c>
      <c r="U1186" s="1130">
        <v>0</v>
      </c>
      <c r="V1186" s="1130">
        <v>0</v>
      </c>
      <c r="W1186" s="1127">
        <v>0</v>
      </c>
      <c r="X1186" s="1130">
        <v>0</v>
      </c>
      <c r="Y1186" s="735">
        <v>0</v>
      </c>
      <c r="Z1186" s="1131">
        <v>0</v>
      </c>
      <c r="AA1186" s="1131">
        <v>0</v>
      </c>
      <c r="AB1186" s="1131">
        <v>0</v>
      </c>
      <c r="AC1186" s="1131">
        <v>-4.4400001764297488E-2</v>
      </c>
      <c r="AD1186" s="1131">
        <v>0</v>
      </c>
      <c r="AE1186" s="1131">
        <v>4.4400001764297488E-2</v>
      </c>
      <c r="AF1186" s="126"/>
      <c r="AG1186" s="126"/>
      <c r="AH1186" s="126"/>
      <c r="AI1186" s="126"/>
      <c r="AJ1186" s="126"/>
      <c r="AK1186" s="126"/>
      <c r="AL1186" s="126">
        <v>1186</v>
      </c>
    </row>
    <row r="1187" spans="1:38">
      <c r="A1187" s="721" t="s">
        <v>1852</v>
      </c>
      <c r="B1187" s="722">
        <v>16</v>
      </c>
      <c r="C1187" s="722">
        <v>1605</v>
      </c>
      <c r="D1187" s="722">
        <v>160518</v>
      </c>
      <c r="E1187" s="721">
        <v>1605189501</v>
      </c>
      <c r="F1187" s="721" t="s">
        <v>1929</v>
      </c>
      <c r="G1187" s="1127">
        <v>0</v>
      </c>
      <c r="H1187" s="1128">
        <v>0</v>
      </c>
      <c r="I1187" s="1128">
        <v>0</v>
      </c>
      <c r="J1187" s="1128">
        <v>0</v>
      </c>
      <c r="K1187" s="1128">
        <v>0</v>
      </c>
      <c r="L1187" s="1128">
        <v>0</v>
      </c>
      <c r="M1187" s="1128">
        <v>0</v>
      </c>
      <c r="N1187" s="1129">
        <v>0</v>
      </c>
      <c r="O1187" s="1128">
        <v>0</v>
      </c>
      <c r="P1187" s="1127">
        <v>0</v>
      </c>
      <c r="Q1187" s="1127">
        <v>0</v>
      </c>
      <c r="R1187" s="1127">
        <v>0</v>
      </c>
      <c r="S1187" s="1127">
        <v>0</v>
      </c>
      <c r="T1187" s="1130">
        <v>0</v>
      </c>
      <c r="U1187" s="1130">
        <v>0</v>
      </c>
      <c r="V1187" s="1130">
        <v>0</v>
      </c>
      <c r="W1187" s="1127">
        <v>0</v>
      </c>
      <c r="X1187" s="1130">
        <v>0</v>
      </c>
      <c r="Y1187" s="735">
        <v>0</v>
      </c>
      <c r="Z1187" s="1131">
        <v>0</v>
      </c>
      <c r="AA1187" s="1131">
        <v>0</v>
      </c>
      <c r="AB1187" s="1131">
        <v>0</v>
      </c>
      <c r="AC1187" s="1131">
        <v>0</v>
      </c>
      <c r="AD1187" s="1131">
        <v>0</v>
      </c>
      <c r="AE1187" s="1131">
        <v>0</v>
      </c>
      <c r="AF1187" s="126"/>
      <c r="AG1187" s="126"/>
      <c r="AH1187" s="126"/>
      <c r="AI1187" s="126"/>
      <c r="AJ1187" s="126"/>
      <c r="AK1187" s="126"/>
      <c r="AL1187" s="126">
        <v>1187</v>
      </c>
    </row>
    <row r="1188" spans="1:38">
      <c r="A1188" s="721" t="s">
        <v>1852</v>
      </c>
      <c r="B1188" s="722">
        <v>16</v>
      </c>
      <c r="C1188" s="722">
        <v>1605</v>
      </c>
      <c r="D1188" s="722">
        <v>160518</v>
      </c>
      <c r="E1188" s="721">
        <v>1605189502</v>
      </c>
      <c r="F1188" s="721" t="s">
        <v>1930</v>
      </c>
      <c r="G1188" s="1127">
        <v>0</v>
      </c>
      <c r="H1188" s="1128">
        <v>0</v>
      </c>
      <c r="I1188" s="1128">
        <v>0</v>
      </c>
      <c r="J1188" s="1128">
        <v>0</v>
      </c>
      <c r="K1188" s="1128">
        <v>0</v>
      </c>
      <c r="L1188" s="1128">
        <v>0</v>
      </c>
      <c r="M1188" s="1128">
        <v>0</v>
      </c>
      <c r="N1188" s="1129">
        <v>0</v>
      </c>
      <c r="O1188" s="1128">
        <v>0</v>
      </c>
      <c r="P1188" s="1127">
        <v>0</v>
      </c>
      <c r="Q1188" s="1127">
        <v>0</v>
      </c>
      <c r="R1188" s="1127">
        <v>0</v>
      </c>
      <c r="S1188" s="1127">
        <v>0</v>
      </c>
      <c r="T1188" s="1130">
        <v>0</v>
      </c>
      <c r="U1188" s="1130">
        <v>0</v>
      </c>
      <c r="V1188" s="1130">
        <v>0</v>
      </c>
      <c r="W1188" s="1127">
        <v>0</v>
      </c>
      <c r="X1188" s="1130">
        <v>0</v>
      </c>
      <c r="Y1188" s="735">
        <v>0</v>
      </c>
      <c r="Z1188" s="1131">
        <v>0</v>
      </c>
      <c r="AA1188" s="1131">
        <v>0</v>
      </c>
      <c r="AB1188" s="1131">
        <v>0</v>
      </c>
      <c r="AC1188" s="1131">
        <v>0</v>
      </c>
      <c r="AD1188" s="1131">
        <v>0</v>
      </c>
      <c r="AE1188" s="1131">
        <v>0</v>
      </c>
      <c r="AF1188" s="126"/>
      <c r="AG1188" s="126"/>
      <c r="AH1188" s="126"/>
      <c r="AI1188" s="126"/>
      <c r="AJ1188" s="126"/>
      <c r="AK1188" s="126"/>
      <c r="AL1188" s="126">
        <v>1188</v>
      </c>
    </row>
    <row r="1189" spans="1:38">
      <c r="A1189" s="721" t="s">
        <v>1852</v>
      </c>
      <c r="B1189" s="722">
        <v>16</v>
      </c>
      <c r="C1189" s="722">
        <v>1605</v>
      </c>
      <c r="D1189" s="722">
        <v>160518</v>
      </c>
      <c r="E1189" s="721">
        <v>1605189503</v>
      </c>
      <c r="F1189" s="721" t="s">
        <v>1931</v>
      </c>
      <c r="G1189" s="1127">
        <v>0</v>
      </c>
      <c r="H1189" s="1128">
        <v>0</v>
      </c>
      <c r="I1189" s="1128">
        <v>0</v>
      </c>
      <c r="J1189" s="1128">
        <v>0</v>
      </c>
      <c r="K1189" s="1128">
        <v>0</v>
      </c>
      <c r="L1189" s="1128">
        <v>0</v>
      </c>
      <c r="M1189" s="1128">
        <v>0</v>
      </c>
      <c r="N1189" s="1129">
        <v>0</v>
      </c>
      <c r="O1189" s="1128">
        <v>0</v>
      </c>
      <c r="P1189" s="1127">
        <v>0</v>
      </c>
      <c r="Q1189" s="1127">
        <v>0</v>
      </c>
      <c r="R1189" s="1127">
        <v>0</v>
      </c>
      <c r="S1189" s="1127">
        <v>0</v>
      </c>
      <c r="T1189" s="1130">
        <v>0</v>
      </c>
      <c r="U1189" s="1130">
        <v>0</v>
      </c>
      <c r="V1189" s="1130">
        <v>0</v>
      </c>
      <c r="W1189" s="1127">
        <v>0</v>
      </c>
      <c r="X1189" s="1130">
        <v>0</v>
      </c>
      <c r="Y1189" s="735">
        <v>0</v>
      </c>
      <c r="Z1189" s="1131">
        <v>0</v>
      </c>
      <c r="AA1189" s="1131">
        <v>0</v>
      </c>
      <c r="AB1189" s="1131">
        <v>0</v>
      </c>
      <c r="AC1189" s="1131">
        <v>0</v>
      </c>
      <c r="AD1189" s="1131">
        <v>0</v>
      </c>
      <c r="AE1189" s="1131">
        <v>0</v>
      </c>
      <c r="AF1189" s="126"/>
      <c r="AG1189" s="126"/>
      <c r="AH1189" s="126"/>
      <c r="AI1189" s="126"/>
      <c r="AJ1189" s="126"/>
      <c r="AK1189" s="126"/>
      <c r="AL1189" s="126">
        <v>1189</v>
      </c>
    </row>
    <row r="1190" spans="1:38">
      <c r="A1190" s="721" t="s">
        <v>1852</v>
      </c>
      <c r="B1190" s="722">
        <v>16</v>
      </c>
      <c r="C1190" s="722">
        <v>1605</v>
      </c>
      <c r="D1190" s="722">
        <v>160518</v>
      </c>
      <c r="E1190" s="721">
        <v>1605189504</v>
      </c>
      <c r="F1190" s="721" t="s">
        <v>1932</v>
      </c>
      <c r="G1190" s="1127">
        <v>0</v>
      </c>
      <c r="H1190" s="1128">
        <v>0</v>
      </c>
      <c r="I1190" s="1128">
        <v>0</v>
      </c>
      <c r="J1190" s="1128">
        <v>0</v>
      </c>
      <c r="K1190" s="1128">
        <v>0</v>
      </c>
      <c r="L1190" s="1128">
        <v>0</v>
      </c>
      <c r="M1190" s="1128">
        <v>0</v>
      </c>
      <c r="N1190" s="1129">
        <v>0</v>
      </c>
      <c r="O1190" s="1128">
        <v>0</v>
      </c>
      <c r="P1190" s="1127">
        <v>0</v>
      </c>
      <c r="Q1190" s="1127">
        <v>0</v>
      </c>
      <c r="R1190" s="1127">
        <v>0</v>
      </c>
      <c r="S1190" s="1127">
        <v>0</v>
      </c>
      <c r="T1190" s="1130">
        <v>0</v>
      </c>
      <c r="U1190" s="1130">
        <v>0</v>
      </c>
      <c r="V1190" s="1130">
        <v>0</v>
      </c>
      <c r="W1190" s="1127">
        <v>0</v>
      </c>
      <c r="X1190" s="1130">
        <v>0</v>
      </c>
      <c r="Y1190" s="735">
        <v>0</v>
      </c>
      <c r="Z1190" s="1131">
        <v>0</v>
      </c>
      <c r="AA1190" s="1131">
        <v>0</v>
      </c>
      <c r="AB1190" s="1131">
        <v>0</v>
      </c>
      <c r="AC1190" s="1131">
        <v>0</v>
      </c>
      <c r="AD1190" s="1131">
        <v>0</v>
      </c>
      <c r="AE1190" s="1131">
        <v>0</v>
      </c>
      <c r="AF1190" s="126"/>
      <c r="AG1190" s="126"/>
      <c r="AH1190" s="126"/>
      <c r="AI1190" s="126"/>
      <c r="AJ1190" s="126"/>
      <c r="AK1190" s="126"/>
      <c r="AL1190" s="126">
        <v>1190</v>
      </c>
    </row>
    <row r="1191" spans="1:38">
      <c r="A1191" s="721" t="s">
        <v>1852</v>
      </c>
      <c r="B1191" s="722">
        <v>16</v>
      </c>
      <c r="C1191" s="722">
        <v>1605</v>
      </c>
      <c r="D1191" s="722">
        <v>160518</v>
      </c>
      <c r="E1191" s="721">
        <v>1605189505</v>
      </c>
      <c r="F1191" s="721" t="s">
        <v>1954</v>
      </c>
      <c r="G1191" s="1127">
        <v>0</v>
      </c>
      <c r="H1191" s="1128">
        <v>0</v>
      </c>
      <c r="I1191" s="1128">
        <v>0</v>
      </c>
      <c r="J1191" s="1128">
        <v>0</v>
      </c>
      <c r="K1191" s="1128">
        <v>0</v>
      </c>
      <c r="L1191" s="1128">
        <v>0</v>
      </c>
      <c r="M1191" s="1128">
        <v>0</v>
      </c>
      <c r="N1191" s="1129">
        <v>0</v>
      </c>
      <c r="O1191" s="1128">
        <v>0</v>
      </c>
      <c r="P1191" s="1127">
        <v>0</v>
      </c>
      <c r="Q1191" s="1127">
        <v>0</v>
      </c>
      <c r="R1191" s="1127">
        <v>0</v>
      </c>
      <c r="S1191" s="1127">
        <v>0</v>
      </c>
      <c r="T1191" s="1130">
        <v>0</v>
      </c>
      <c r="U1191" s="1130">
        <v>0</v>
      </c>
      <c r="V1191" s="1130">
        <v>0</v>
      </c>
      <c r="W1191" s="1127">
        <v>0</v>
      </c>
      <c r="X1191" s="1130">
        <v>0</v>
      </c>
      <c r="Y1191" s="735">
        <v>0</v>
      </c>
      <c r="Z1191" s="1131">
        <v>0</v>
      </c>
      <c r="AA1191" s="1131">
        <v>0</v>
      </c>
      <c r="AB1191" s="1131">
        <v>0</v>
      </c>
      <c r="AC1191" s="1131">
        <v>0</v>
      </c>
      <c r="AD1191" s="1131">
        <v>0</v>
      </c>
      <c r="AE1191" s="1131">
        <v>0</v>
      </c>
      <c r="AF1191" s="126"/>
      <c r="AG1191" s="126"/>
      <c r="AH1191" s="126"/>
      <c r="AI1191" s="126"/>
      <c r="AJ1191" s="126"/>
      <c r="AK1191" s="126"/>
      <c r="AL1191" s="126">
        <v>1191</v>
      </c>
    </row>
    <row r="1192" spans="1:38">
      <c r="A1192" s="721" t="s">
        <v>1852</v>
      </c>
      <c r="B1192" s="722">
        <v>16</v>
      </c>
      <c r="C1192" s="722">
        <v>1605</v>
      </c>
      <c r="D1192" s="722">
        <v>160518</v>
      </c>
      <c r="E1192" s="721">
        <v>1605189506</v>
      </c>
      <c r="F1192" s="721" t="s">
        <v>1958</v>
      </c>
      <c r="G1192" s="1127">
        <v>0</v>
      </c>
      <c r="H1192" s="1128">
        <v>0</v>
      </c>
      <c r="I1192" s="1128">
        <v>0</v>
      </c>
      <c r="J1192" s="1128">
        <v>0</v>
      </c>
      <c r="K1192" s="1128">
        <v>0</v>
      </c>
      <c r="L1192" s="1128">
        <v>0</v>
      </c>
      <c r="M1192" s="1128">
        <v>0</v>
      </c>
      <c r="N1192" s="1129">
        <v>0</v>
      </c>
      <c r="O1192" s="1128">
        <v>0</v>
      </c>
      <c r="P1192" s="1127">
        <v>0</v>
      </c>
      <c r="Q1192" s="1127">
        <v>0</v>
      </c>
      <c r="R1192" s="1127">
        <v>0</v>
      </c>
      <c r="S1192" s="1127">
        <v>0</v>
      </c>
      <c r="T1192" s="1130">
        <v>0</v>
      </c>
      <c r="U1192" s="1130">
        <v>0</v>
      </c>
      <c r="V1192" s="1130">
        <v>0</v>
      </c>
      <c r="W1192" s="1127">
        <v>0</v>
      </c>
      <c r="X1192" s="1130">
        <v>0</v>
      </c>
      <c r="Y1192" s="735">
        <v>0</v>
      </c>
      <c r="Z1192" s="1131">
        <v>0</v>
      </c>
      <c r="AA1192" s="1131">
        <v>0</v>
      </c>
      <c r="AB1192" s="1131">
        <v>0</v>
      </c>
      <c r="AC1192" s="1131">
        <v>0</v>
      </c>
      <c r="AD1192" s="1131">
        <v>0</v>
      </c>
      <c r="AE1192" s="1131">
        <v>0</v>
      </c>
      <c r="AF1192" s="126"/>
      <c r="AG1192" s="126"/>
      <c r="AH1192" s="126"/>
      <c r="AI1192" s="126"/>
      <c r="AJ1192" s="126"/>
      <c r="AK1192" s="126"/>
      <c r="AL1192" s="126">
        <v>1192</v>
      </c>
    </row>
    <row r="1193" spans="1:38">
      <c r="A1193" s="721" t="s">
        <v>1852</v>
      </c>
      <c r="B1193" s="722">
        <v>16</v>
      </c>
      <c r="C1193" s="722">
        <v>1605</v>
      </c>
      <c r="D1193" s="722">
        <v>160518</v>
      </c>
      <c r="E1193" s="721">
        <v>1605189508</v>
      </c>
      <c r="F1193" s="721" t="s">
        <v>1942</v>
      </c>
      <c r="G1193" s="1127">
        <v>0</v>
      </c>
      <c r="H1193" s="1128">
        <v>0</v>
      </c>
      <c r="I1193" s="1128">
        <v>0</v>
      </c>
      <c r="J1193" s="1128">
        <v>0</v>
      </c>
      <c r="K1193" s="1128">
        <v>0</v>
      </c>
      <c r="L1193" s="1128">
        <v>0</v>
      </c>
      <c r="M1193" s="1128">
        <v>0</v>
      </c>
      <c r="N1193" s="1129">
        <v>0</v>
      </c>
      <c r="O1193" s="1128">
        <v>0</v>
      </c>
      <c r="P1193" s="1127">
        <v>0</v>
      </c>
      <c r="Q1193" s="1127">
        <v>0</v>
      </c>
      <c r="R1193" s="1127">
        <v>0</v>
      </c>
      <c r="S1193" s="1127">
        <v>0</v>
      </c>
      <c r="T1193" s="1130">
        <v>0</v>
      </c>
      <c r="U1193" s="1130">
        <v>0</v>
      </c>
      <c r="V1193" s="1130">
        <v>0</v>
      </c>
      <c r="W1193" s="1127">
        <v>0</v>
      </c>
      <c r="X1193" s="1130">
        <v>0</v>
      </c>
      <c r="Y1193" s="735">
        <v>0</v>
      </c>
      <c r="Z1193" s="1131">
        <v>0</v>
      </c>
      <c r="AA1193" s="1131">
        <v>0</v>
      </c>
      <c r="AB1193" s="1131">
        <v>0</v>
      </c>
      <c r="AC1193" s="1131">
        <v>0</v>
      </c>
      <c r="AD1193" s="1131">
        <v>0</v>
      </c>
      <c r="AE1193" s="1131">
        <v>0</v>
      </c>
      <c r="AF1193" s="126"/>
      <c r="AG1193" s="126"/>
      <c r="AH1193" s="126"/>
      <c r="AI1193" s="126"/>
      <c r="AJ1193" s="126"/>
      <c r="AK1193" s="126"/>
      <c r="AL1193" s="126">
        <v>1193</v>
      </c>
    </row>
    <row r="1194" spans="1:38">
      <c r="A1194" s="721" t="s">
        <v>1852</v>
      </c>
      <c r="B1194" s="722">
        <v>16</v>
      </c>
      <c r="C1194" s="722">
        <v>1605</v>
      </c>
      <c r="D1194" s="722">
        <v>160518</v>
      </c>
      <c r="E1194" s="721">
        <v>1605189509</v>
      </c>
      <c r="F1194" s="721" t="s">
        <v>1943</v>
      </c>
      <c r="G1194" s="1127">
        <v>0</v>
      </c>
      <c r="H1194" s="1128">
        <v>0</v>
      </c>
      <c r="I1194" s="1128">
        <v>0</v>
      </c>
      <c r="J1194" s="1128">
        <v>0</v>
      </c>
      <c r="K1194" s="1128">
        <v>0</v>
      </c>
      <c r="L1194" s="1128">
        <v>0</v>
      </c>
      <c r="M1194" s="1128">
        <v>0</v>
      </c>
      <c r="N1194" s="1129">
        <v>0</v>
      </c>
      <c r="O1194" s="1128">
        <v>0</v>
      </c>
      <c r="P1194" s="1127">
        <v>0</v>
      </c>
      <c r="Q1194" s="1127">
        <v>0</v>
      </c>
      <c r="R1194" s="1127">
        <v>0</v>
      </c>
      <c r="S1194" s="1127">
        <v>0</v>
      </c>
      <c r="T1194" s="1130">
        <v>0</v>
      </c>
      <c r="U1194" s="1130">
        <v>0</v>
      </c>
      <c r="V1194" s="1130">
        <v>0</v>
      </c>
      <c r="W1194" s="1127">
        <v>0</v>
      </c>
      <c r="X1194" s="1130">
        <v>0</v>
      </c>
      <c r="Y1194" s="735">
        <v>0</v>
      </c>
      <c r="Z1194" s="1131">
        <v>0</v>
      </c>
      <c r="AA1194" s="1131">
        <v>0</v>
      </c>
      <c r="AB1194" s="1131">
        <v>0</v>
      </c>
      <c r="AC1194" s="1131">
        <v>0</v>
      </c>
      <c r="AD1194" s="1131">
        <v>0</v>
      </c>
      <c r="AE1194" s="1131">
        <v>0</v>
      </c>
      <c r="AF1194" s="126"/>
      <c r="AG1194" s="126"/>
      <c r="AH1194" s="126"/>
      <c r="AI1194" s="126"/>
      <c r="AJ1194" s="126"/>
      <c r="AK1194" s="126"/>
      <c r="AL1194" s="126">
        <v>1194</v>
      </c>
    </row>
    <row r="1195" spans="1:38">
      <c r="A1195" s="721" t="s">
        <v>1852</v>
      </c>
      <c r="B1195" s="722">
        <v>16</v>
      </c>
      <c r="C1195" s="722">
        <v>1605</v>
      </c>
      <c r="D1195" s="722">
        <v>160518</v>
      </c>
      <c r="E1195" s="721">
        <v>1605189520</v>
      </c>
      <c r="F1195" s="721" t="s">
        <v>1944</v>
      </c>
      <c r="G1195" s="1127">
        <v>0</v>
      </c>
      <c r="H1195" s="1128">
        <v>0</v>
      </c>
      <c r="I1195" s="1128">
        <v>0</v>
      </c>
      <c r="J1195" s="1128">
        <v>0</v>
      </c>
      <c r="K1195" s="1128">
        <v>0</v>
      </c>
      <c r="L1195" s="1128">
        <v>0</v>
      </c>
      <c r="M1195" s="1128">
        <v>0</v>
      </c>
      <c r="N1195" s="1129">
        <v>0</v>
      </c>
      <c r="O1195" s="1128">
        <v>0</v>
      </c>
      <c r="P1195" s="1127">
        <v>0</v>
      </c>
      <c r="Q1195" s="1127">
        <v>0</v>
      </c>
      <c r="R1195" s="1127">
        <v>0</v>
      </c>
      <c r="S1195" s="1127">
        <v>0</v>
      </c>
      <c r="T1195" s="1130">
        <v>0</v>
      </c>
      <c r="U1195" s="1130">
        <v>0</v>
      </c>
      <c r="V1195" s="1130">
        <v>0</v>
      </c>
      <c r="W1195" s="1127">
        <v>0</v>
      </c>
      <c r="X1195" s="1130">
        <v>0</v>
      </c>
      <c r="Y1195" s="735">
        <v>0</v>
      </c>
      <c r="Z1195" s="1131">
        <v>0</v>
      </c>
      <c r="AA1195" s="1131">
        <v>0</v>
      </c>
      <c r="AB1195" s="1131">
        <v>0</v>
      </c>
      <c r="AC1195" s="1131">
        <v>0</v>
      </c>
      <c r="AD1195" s="1131">
        <v>0</v>
      </c>
      <c r="AE1195" s="1131">
        <v>0</v>
      </c>
      <c r="AF1195" s="126"/>
      <c r="AG1195" s="126"/>
      <c r="AH1195" s="126"/>
      <c r="AI1195" s="126"/>
      <c r="AJ1195" s="126"/>
      <c r="AK1195" s="126"/>
      <c r="AL1195" s="126">
        <v>1195</v>
      </c>
    </row>
    <row r="1196" spans="1:38">
      <c r="A1196" s="721" t="s">
        <v>1852</v>
      </c>
      <c r="B1196" s="722">
        <v>16</v>
      </c>
      <c r="C1196" s="722">
        <v>1605</v>
      </c>
      <c r="D1196" s="722">
        <v>160518</v>
      </c>
      <c r="E1196" s="721">
        <v>1605189801</v>
      </c>
      <c r="F1196" s="721" t="s">
        <v>903</v>
      </c>
      <c r="G1196" s="1127">
        <v>200540026</v>
      </c>
      <c r="H1196" s="1128">
        <v>0</v>
      </c>
      <c r="I1196" s="1128">
        <v>200540025.83000001</v>
      </c>
      <c r="J1196" s="1128">
        <v>-0.16999998688697815</v>
      </c>
      <c r="K1196" s="1128">
        <v>0</v>
      </c>
      <c r="L1196" s="1128">
        <v>0</v>
      </c>
      <c r="M1196" s="1128">
        <v>-0.16999998688697815</v>
      </c>
      <c r="N1196" s="1129">
        <v>0</v>
      </c>
      <c r="O1196" s="1128">
        <v>-0.16999998688697815</v>
      </c>
      <c r="P1196" s="1127">
        <v>-6.2899995148181911E-2</v>
      </c>
      <c r="Q1196" s="1127">
        <v>0</v>
      </c>
      <c r="R1196" s="1127">
        <v>0</v>
      </c>
      <c r="S1196" s="1127">
        <v>0</v>
      </c>
      <c r="T1196" s="1130">
        <v>0</v>
      </c>
      <c r="U1196" s="1130">
        <v>0</v>
      </c>
      <c r="V1196" s="1130">
        <v>0</v>
      </c>
      <c r="W1196" s="1127">
        <v>0</v>
      </c>
      <c r="X1196" s="1130">
        <v>-6.2899995148181911E-2</v>
      </c>
      <c r="Y1196" s="735">
        <v>0.37</v>
      </c>
      <c r="Z1196" s="1131">
        <v>0</v>
      </c>
      <c r="AA1196" s="1131">
        <v>-6.2899995148181911E-2</v>
      </c>
      <c r="AB1196" s="1131">
        <v>0.17759999603033066</v>
      </c>
      <c r="AC1196" s="1131">
        <v>0</v>
      </c>
      <c r="AD1196" s="1131">
        <v>-0.17759999603033066</v>
      </c>
      <c r="AE1196" s="1131">
        <v>-6.2899995148181911E-2</v>
      </c>
      <c r="AF1196" s="126"/>
      <c r="AG1196" s="126"/>
      <c r="AH1196" s="126"/>
      <c r="AI1196" s="126"/>
      <c r="AJ1196" s="126"/>
      <c r="AK1196" s="126"/>
      <c r="AL1196" s="126">
        <v>1196</v>
      </c>
    </row>
    <row r="1197" spans="1:38">
      <c r="A1197" s="721" t="s">
        <v>1852</v>
      </c>
      <c r="B1197" s="722">
        <v>16</v>
      </c>
      <c r="C1197" s="722">
        <v>1605</v>
      </c>
      <c r="D1197" s="722">
        <v>160520</v>
      </c>
      <c r="E1197" s="721">
        <v>1605201300</v>
      </c>
      <c r="F1197" s="721" t="s">
        <v>904</v>
      </c>
      <c r="G1197" s="1127">
        <v>64378412278</v>
      </c>
      <c r="H1197" s="1128">
        <v>0</v>
      </c>
      <c r="I1197" s="1128">
        <v>64378412278.330002</v>
      </c>
      <c r="J1197" s="1128">
        <v>0.3300018310546875</v>
      </c>
      <c r="K1197" s="1128">
        <v>0</v>
      </c>
      <c r="L1197" s="1128">
        <v>0.3300018310546875</v>
      </c>
      <c r="M1197" s="1128">
        <v>0</v>
      </c>
      <c r="N1197" s="1129">
        <v>0</v>
      </c>
      <c r="O1197" s="1128">
        <v>0.3300018310546875</v>
      </c>
      <c r="P1197" s="1127">
        <v>0.12210067749023437</v>
      </c>
      <c r="Q1197" s="1127">
        <v>0</v>
      </c>
      <c r="R1197" s="1127">
        <v>0</v>
      </c>
      <c r="S1197" s="1127">
        <v>0</v>
      </c>
      <c r="T1197" s="1130">
        <v>0</v>
      </c>
      <c r="U1197" s="1130">
        <v>0</v>
      </c>
      <c r="V1197" s="1130">
        <v>0</v>
      </c>
      <c r="W1197" s="1127">
        <v>0</v>
      </c>
      <c r="X1197" s="1130">
        <v>0.12210067749023437</v>
      </c>
      <c r="Y1197" s="735">
        <v>0.37</v>
      </c>
      <c r="Z1197" s="1131">
        <v>0.12210067749023437</v>
      </c>
      <c r="AA1197" s="1131">
        <v>0</v>
      </c>
      <c r="AB1197" s="1131">
        <v>1.1099548339843749E-2</v>
      </c>
      <c r="AC1197" s="1131">
        <v>0</v>
      </c>
      <c r="AD1197" s="1131">
        <v>0.11100112915039062</v>
      </c>
      <c r="AE1197" s="1131">
        <v>0</v>
      </c>
      <c r="AF1197" s="126"/>
      <c r="AG1197" s="126"/>
      <c r="AH1197" s="126"/>
      <c r="AI1197" s="126"/>
      <c r="AJ1197" s="126"/>
      <c r="AK1197" s="126"/>
      <c r="AL1197" s="126">
        <v>1197</v>
      </c>
    </row>
    <row r="1198" spans="1:38">
      <c r="A1198" s="721" t="s">
        <v>1852</v>
      </c>
      <c r="B1198" s="722">
        <v>16</v>
      </c>
      <c r="C1198" s="722">
        <v>1605</v>
      </c>
      <c r="D1198" s="722">
        <v>160520</v>
      </c>
      <c r="E1198" s="721">
        <v>1605201350</v>
      </c>
      <c r="F1198" s="721" t="s">
        <v>905</v>
      </c>
      <c r="G1198" s="1127">
        <v>6240774070</v>
      </c>
      <c r="H1198" s="1128">
        <v>0</v>
      </c>
      <c r="I1198" s="1128">
        <v>6240774070.3599997</v>
      </c>
      <c r="J1198" s="1128">
        <v>0.35999965667724609</v>
      </c>
      <c r="K1198" s="1128">
        <v>0</v>
      </c>
      <c r="L1198" s="1128">
        <v>0.35999965667724609</v>
      </c>
      <c r="M1198" s="1128">
        <v>0</v>
      </c>
      <c r="N1198" s="1129">
        <v>0</v>
      </c>
      <c r="O1198" s="1128">
        <v>0.35999965667724609</v>
      </c>
      <c r="P1198" s="1127">
        <v>0.13319987297058106</v>
      </c>
      <c r="Q1198" s="1127">
        <v>0</v>
      </c>
      <c r="R1198" s="1127">
        <v>0</v>
      </c>
      <c r="S1198" s="1127">
        <v>0</v>
      </c>
      <c r="T1198" s="1130">
        <v>0</v>
      </c>
      <c r="U1198" s="1130">
        <v>0</v>
      </c>
      <c r="V1198" s="1130">
        <v>0</v>
      </c>
      <c r="W1198" s="1127">
        <v>0</v>
      </c>
      <c r="X1198" s="1130">
        <v>0.13319987297058106</v>
      </c>
      <c r="Y1198" s="735">
        <v>0.37</v>
      </c>
      <c r="Z1198" s="1131">
        <v>0.13319987297058106</v>
      </c>
      <c r="AA1198" s="1131">
        <v>0</v>
      </c>
      <c r="AB1198" s="1131">
        <v>0</v>
      </c>
      <c r="AC1198" s="1131">
        <v>-7.3999929428100589E-2</v>
      </c>
      <c r="AD1198" s="1131">
        <v>0.13319987297058106</v>
      </c>
      <c r="AE1198" s="1131">
        <v>7.3999929428100589E-2</v>
      </c>
      <c r="AF1198" s="126"/>
      <c r="AG1198" s="126"/>
      <c r="AH1198" s="126"/>
      <c r="AI1198" s="126"/>
      <c r="AJ1198" s="126"/>
      <c r="AK1198" s="126"/>
      <c r="AL1198" s="126">
        <v>1198</v>
      </c>
    </row>
    <row r="1199" spans="1:38">
      <c r="A1199" s="721" t="s">
        <v>1852</v>
      </c>
      <c r="B1199" s="722">
        <v>16</v>
      </c>
      <c r="C1199" s="722">
        <v>1605</v>
      </c>
      <c r="D1199" s="722">
        <v>160520</v>
      </c>
      <c r="E1199" s="721">
        <v>1605207004</v>
      </c>
      <c r="F1199" s="721" t="s">
        <v>4134</v>
      </c>
      <c r="G1199" s="1127">
        <v>0</v>
      </c>
      <c r="H1199" s="1128">
        <v>0</v>
      </c>
      <c r="I1199" s="1128">
        <v>0</v>
      </c>
      <c r="J1199" s="1128">
        <v>0</v>
      </c>
      <c r="K1199" s="1128">
        <v>0</v>
      </c>
      <c r="L1199" s="1128">
        <v>0</v>
      </c>
      <c r="M1199" s="1128">
        <v>0</v>
      </c>
      <c r="N1199" s="1129">
        <v>0</v>
      </c>
      <c r="O1199" s="1128">
        <v>0</v>
      </c>
      <c r="P1199" s="1127">
        <v>0</v>
      </c>
      <c r="Q1199" s="1127">
        <v>0</v>
      </c>
      <c r="R1199" s="1127">
        <v>0</v>
      </c>
      <c r="S1199" s="1127">
        <v>0</v>
      </c>
      <c r="T1199" s="1130">
        <v>0</v>
      </c>
      <c r="U1199" s="1130">
        <v>0</v>
      </c>
      <c r="V1199" s="1130">
        <v>0</v>
      </c>
      <c r="W1199" s="1127">
        <v>0</v>
      </c>
      <c r="X1199" s="1130">
        <v>0</v>
      </c>
      <c r="Y1199" s="735">
        <v>0</v>
      </c>
      <c r="Z1199" s="1131">
        <v>0</v>
      </c>
      <c r="AA1199" s="1131">
        <v>0</v>
      </c>
      <c r="AB1199" s="1131">
        <v>0</v>
      </c>
      <c r="AC1199" s="1131">
        <v>0</v>
      </c>
      <c r="AD1199" s="1131">
        <v>0</v>
      </c>
      <c r="AE1199" s="1131">
        <v>0</v>
      </c>
      <c r="AF1199" s="126"/>
      <c r="AG1199" s="126"/>
      <c r="AH1199" s="126"/>
      <c r="AI1199" s="126"/>
      <c r="AJ1199" s="126"/>
      <c r="AK1199" s="126"/>
      <c r="AL1199" s="126">
        <v>1199</v>
      </c>
    </row>
    <row r="1200" spans="1:38">
      <c r="A1200" s="721" t="s">
        <v>1852</v>
      </c>
      <c r="B1200" s="722">
        <v>16</v>
      </c>
      <c r="C1200" s="722">
        <v>1605</v>
      </c>
      <c r="D1200" s="722">
        <v>160520</v>
      </c>
      <c r="E1200" s="721">
        <v>1605207005</v>
      </c>
      <c r="F1200" s="721" t="s">
        <v>4135</v>
      </c>
      <c r="G1200" s="1127">
        <v>0</v>
      </c>
      <c r="H1200" s="1128">
        <v>0</v>
      </c>
      <c r="I1200" s="1128">
        <v>0</v>
      </c>
      <c r="J1200" s="1128">
        <v>0</v>
      </c>
      <c r="K1200" s="1128">
        <v>0</v>
      </c>
      <c r="L1200" s="1128">
        <v>0</v>
      </c>
      <c r="M1200" s="1128">
        <v>0</v>
      </c>
      <c r="N1200" s="1129">
        <v>0</v>
      </c>
      <c r="O1200" s="1128">
        <v>0</v>
      </c>
      <c r="P1200" s="1127">
        <v>0</v>
      </c>
      <c r="Q1200" s="1127">
        <v>0</v>
      </c>
      <c r="R1200" s="1127">
        <v>0</v>
      </c>
      <c r="S1200" s="1127">
        <v>0</v>
      </c>
      <c r="T1200" s="1130">
        <v>0</v>
      </c>
      <c r="U1200" s="1130">
        <v>0</v>
      </c>
      <c r="V1200" s="1130">
        <v>0</v>
      </c>
      <c r="W1200" s="1127">
        <v>0</v>
      </c>
      <c r="X1200" s="1130">
        <v>0</v>
      </c>
      <c r="Y1200" s="735">
        <v>0</v>
      </c>
      <c r="Z1200" s="1131">
        <v>0</v>
      </c>
      <c r="AA1200" s="1131">
        <v>0</v>
      </c>
      <c r="AB1200" s="1131">
        <v>0</v>
      </c>
      <c r="AC1200" s="1131">
        <v>0</v>
      </c>
      <c r="AD1200" s="1131">
        <v>0</v>
      </c>
      <c r="AE1200" s="1131">
        <v>0</v>
      </c>
      <c r="AF1200" s="126"/>
      <c r="AG1200" s="126"/>
      <c r="AH1200" s="126"/>
      <c r="AI1200" s="126"/>
      <c r="AJ1200" s="126"/>
      <c r="AK1200" s="126"/>
      <c r="AL1200" s="126">
        <v>1200</v>
      </c>
    </row>
    <row r="1201" spans="1:38">
      <c r="A1201" s="721" t="s">
        <v>1852</v>
      </c>
      <c r="B1201" s="722">
        <v>16</v>
      </c>
      <c r="C1201" s="722">
        <v>1605</v>
      </c>
      <c r="D1201" s="722">
        <v>160520</v>
      </c>
      <c r="E1201" s="721">
        <v>1605207006</v>
      </c>
      <c r="F1201" s="721" t="s">
        <v>4136</v>
      </c>
      <c r="G1201" s="1127">
        <v>0</v>
      </c>
      <c r="H1201" s="1128">
        <v>0</v>
      </c>
      <c r="I1201" s="1128">
        <v>0</v>
      </c>
      <c r="J1201" s="1128">
        <v>0</v>
      </c>
      <c r="K1201" s="1128">
        <v>0</v>
      </c>
      <c r="L1201" s="1128">
        <v>0</v>
      </c>
      <c r="M1201" s="1128">
        <v>0</v>
      </c>
      <c r="N1201" s="1129">
        <v>0</v>
      </c>
      <c r="O1201" s="1128">
        <v>0</v>
      </c>
      <c r="P1201" s="1127">
        <v>0</v>
      </c>
      <c r="Q1201" s="1127">
        <v>0</v>
      </c>
      <c r="R1201" s="1127">
        <v>0</v>
      </c>
      <c r="S1201" s="1127">
        <v>0</v>
      </c>
      <c r="T1201" s="1130">
        <v>0</v>
      </c>
      <c r="U1201" s="1130">
        <v>0</v>
      </c>
      <c r="V1201" s="1130">
        <v>0</v>
      </c>
      <c r="W1201" s="1127">
        <v>0</v>
      </c>
      <c r="X1201" s="1130">
        <v>0</v>
      </c>
      <c r="Y1201" s="735">
        <v>0</v>
      </c>
      <c r="Z1201" s="1131">
        <v>0</v>
      </c>
      <c r="AA1201" s="1131">
        <v>0</v>
      </c>
      <c r="AB1201" s="1131">
        <v>0</v>
      </c>
      <c r="AC1201" s="1131">
        <v>0</v>
      </c>
      <c r="AD1201" s="1131">
        <v>0</v>
      </c>
      <c r="AE1201" s="1131">
        <v>0</v>
      </c>
      <c r="AF1201" s="126"/>
      <c r="AG1201" s="126"/>
      <c r="AH1201" s="126"/>
      <c r="AI1201" s="126"/>
      <c r="AJ1201" s="126"/>
      <c r="AK1201" s="126"/>
      <c r="AL1201" s="126">
        <v>1201</v>
      </c>
    </row>
    <row r="1202" spans="1:38">
      <c r="A1202" s="721" t="s">
        <v>1852</v>
      </c>
      <c r="B1202" s="722">
        <v>16</v>
      </c>
      <c r="C1202" s="722">
        <v>1605</v>
      </c>
      <c r="D1202" s="722">
        <v>160520</v>
      </c>
      <c r="E1202" s="721">
        <v>1605207007</v>
      </c>
      <c r="F1202" s="721" t="s">
        <v>4137</v>
      </c>
      <c r="G1202" s="1127">
        <v>0</v>
      </c>
      <c r="H1202" s="1128">
        <v>0</v>
      </c>
      <c r="I1202" s="1128">
        <v>0</v>
      </c>
      <c r="J1202" s="1128">
        <v>0</v>
      </c>
      <c r="K1202" s="1128">
        <v>0</v>
      </c>
      <c r="L1202" s="1128">
        <v>0</v>
      </c>
      <c r="M1202" s="1128">
        <v>0</v>
      </c>
      <c r="N1202" s="1129">
        <v>0</v>
      </c>
      <c r="O1202" s="1128">
        <v>0</v>
      </c>
      <c r="P1202" s="1127">
        <v>0</v>
      </c>
      <c r="Q1202" s="1127">
        <v>0</v>
      </c>
      <c r="R1202" s="1127">
        <v>0</v>
      </c>
      <c r="S1202" s="1127">
        <v>0</v>
      </c>
      <c r="T1202" s="1130">
        <v>0</v>
      </c>
      <c r="U1202" s="1130">
        <v>0</v>
      </c>
      <c r="V1202" s="1130">
        <v>0</v>
      </c>
      <c r="W1202" s="1127">
        <v>0</v>
      </c>
      <c r="X1202" s="1130">
        <v>0</v>
      </c>
      <c r="Y1202" s="735">
        <v>0</v>
      </c>
      <c r="Z1202" s="1131">
        <v>0</v>
      </c>
      <c r="AA1202" s="1131">
        <v>0</v>
      </c>
      <c r="AB1202" s="1131">
        <v>0</v>
      </c>
      <c r="AC1202" s="1131">
        <v>0</v>
      </c>
      <c r="AD1202" s="1131">
        <v>0</v>
      </c>
      <c r="AE1202" s="1131">
        <v>0</v>
      </c>
      <c r="AF1202" s="126"/>
      <c r="AG1202" s="126"/>
      <c r="AH1202" s="126"/>
      <c r="AI1202" s="126"/>
      <c r="AJ1202" s="126"/>
      <c r="AK1202" s="126"/>
      <c r="AL1202" s="126">
        <v>1202</v>
      </c>
    </row>
    <row r="1203" spans="1:38">
      <c r="A1203" s="721" t="s">
        <v>1852</v>
      </c>
      <c r="B1203" s="722">
        <v>16</v>
      </c>
      <c r="C1203" s="722">
        <v>1605</v>
      </c>
      <c r="D1203" s="722">
        <v>160520</v>
      </c>
      <c r="E1203" s="721">
        <v>1605207008</v>
      </c>
      <c r="F1203" s="721" t="s">
        <v>4138</v>
      </c>
      <c r="G1203" s="1127">
        <v>0</v>
      </c>
      <c r="H1203" s="1128">
        <v>0</v>
      </c>
      <c r="I1203" s="1128">
        <v>0</v>
      </c>
      <c r="J1203" s="1128">
        <v>0</v>
      </c>
      <c r="K1203" s="1128">
        <v>0</v>
      </c>
      <c r="L1203" s="1128">
        <v>0</v>
      </c>
      <c r="M1203" s="1128">
        <v>0</v>
      </c>
      <c r="N1203" s="1129">
        <v>0</v>
      </c>
      <c r="O1203" s="1128">
        <v>0</v>
      </c>
      <c r="P1203" s="1127">
        <v>0</v>
      </c>
      <c r="Q1203" s="1127">
        <v>0</v>
      </c>
      <c r="R1203" s="1127">
        <v>0</v>
      </c>
      <c r="S1203" s="1127">
        <v>0</v>
      </c>
      <c r="T1203" s="1130">
        <v>0</v>
      </c>
      <c r="U1203" s="1130">
        <v>0</v>
      </c>
      <c r="V1203" s="1130">
        <v>0</v>
      </c>
      <c r="W1203" s="1127">
        <v>0</v>
      </c>
      <c r="X1203" s="1130">
        <v>0</v>
      </c>
      <c r="Y1203" s="735">
        <v>0</v>
      </c>
      <c r="Z1203" s="1131">
        <v>0</v>
      </c>
      <c r="AA1203" s="1131">
        <v>0</v>
      </c>
      <c r="AB1203" s="1131">
        <v>0</v>
      </c>
      <c r="AC1203" s="1131">
        <v>0</v>
      </c>
      <c r="AD1203" s="1131">
        <v>0</v>
      </c>
      <c r="AE1203" s="1131">
        <v>0</v>
      </c>
      <c r="AF1203" s="126"/>
      <c r="AG1203" s="126"/>
      <c r="AH1203" s="126"/>
      <c r="AI1203" s="126"/>
      <c r="AJ1203" s="126"/>
      <c r="AK1203" s="126"/>
      <c r="AL1203" s="126">
        <v>1203</v>
      </c>
    </row>
    <row r="1204" spans="1:38">
      <c r="A1204" s="721" t="s">
        <v>1852</v>
      </c>
      <c r="B1204" s="722">
        <v>16</v>
      </c>
      <c r="C1204" s="722">
        <v>1605</v>
      </c>
      <c r="D1204" s="722">
        <v>160520</v>
      </c>
      <c r="E1204" s="721">
        <v>1605207101</v>
      </c>
      <c r="F1204" s="721" t="s">
        <v>3560</v>
      </c>
      <c r="G1204" s="1127">
        <v>0</v>
      </c>
      <c r="H1204" s="1128">
        <v>0</v>
      </c>
      <c r="I1204" s="1128">
        <v>0</v>
      </c>
      <c r="J1204" s="1128">
        <v>0</v>
      </c>
      <c r="K1204" s="1128">
        <v>0</v>
      </c>
      <c r="L1204" s="1128">
        <v>0</v>
      </c>
      <c r="M1204" s="1128">
        <v>0</v>
      </c>
      <c r="N1204" s="1129">
        <v>0</v>
      </c>
      <c r="O1204" s="1128">
        <v>0</v>
      </c>
      <c r="P1204" s="1127">
        <v>0</v>
      </c>
      <c r="Q1204" s="1127">
        <v>0</v>
      </c>
      <c r="R1204" s="1127">
        <v>0</v>
      </c>
      <c r="S1204" s="1127">
        <v>0</v>
      </c>
      <c r="T1204" s="1130">
        <v>0</v>
      </c>
      <c r="U1204" s="1130">
        <v>0</v>
      </c>
      <c r="V1204" s="1130">
        <v>0</v>
      </c>
      <c r="W1204" s="1127">
        <v>0</v>
      </c>
      <c r="X1204" s="1130">
        <v>0</v>
      </c>
      <c r="Y1204" s="735">
        <v>0</v>
      </c>
      <c r="Z1204" s="1131">
        <v>0</v>
      </c>
      <c r="AA1204" s="1131">
        <v>0</v>
      </c>
      <c r="AB1204" s="1131">
        <v>0</v>
      </c>
      <c r="AC1204" s="1131">
        <v>0</v>
      </c>
      <c r="AD1204" s="1131">
        <v>0</v>
      </c>
      <c r="AE1204" s="1131">
        <v>0</v>
      </c>
      <c r="AF1204" s="126"/>
      <c r="AG1204" s="126"/>
      <c r="AH1204" s="126"/>
      <c r="AI1204" s="126"/>
      <c r="AJ1204" s="126"/>
      <c r="AK1204" s="126"/>
      <c r="AL1204" s="126">
        <v>1204</v>
      </c>
    </row>
    <row r="1205" spans="1:38">
      <c r="A1205" s="721" t="s">
        <v>1852</v>
      </c>
      <c r="B1205" s="722">
        <v>16</v>
      </c>
      <c r="C1205" s="722">
        <v>1605</v>
      </c>
      <c r="D1205" s="722">
        <v>160520</v>
      </c>
      <c r="E1205" s="721">
        <v>1605207106</v>
      </c>
      <c r="F1205" s="721" t="s">
        <v>3561</v>
      </c>
      <c r="G1205" s="1127">
        <v>0</v>
      </c>
      <c r="H1205" s="1128">
        <v>0</v>
      </c>
      <c r="I1205" s="1128">
        <v>0</v>
      </c>
      <c r="J1205" s="1128">
        <v>0</v>
      </c>
      <c r="K1205" s="1128">
        <v>0</v>
      </c>
      <c r="L1205" s="1128">
        <v>0</v>
      </c>
      <c r="M1205" s="1128">
        <v>0</v>
      </c>
      <c r="N1205" s="1129">
        <v>0</v>
      </c>
      <c r="O1205" s="1128">
        <v>0</v>
      </c>
      <c r="P1205" s="1127">
        <v>0</v>
      </c>
      <c r="Q1205" s="1127">
        <v>0</v>
      </c>
      <c r="R1205" s="1127">
        <v>0</v>
      </c>
      <c r="S1205" s="1127">
        <v>0</v>
      </c>
      <c r="T1205" s="1130">
        <v>0</v>
      </c>
      <c r="U1205" s="1130">
        <v>0</v>
      </c>
      <c r="V1205" s="1130">
        <v>0</v>
      </c>
      <c r="W1205" s="1127">
        <v>0</v>
      </c>
      <c r="X1205" s="1130">
        <v>0</v>
      </c>
      <c r="Y1205" s="735">
        <v>0</v>
      </c>
      <c r="Z1205" s="1131">
        <v>0</v>
      </c>
      <c r="AA1205" s="1131">
        <v>0</v>
      </c>
      <c r="AB1205" s="1131">
        <v>0</v>
      </c>
      <c r="AC1205" s="1131">
        <v>0</v>
      </c>
      <c r="AD1205" s="1131">
        <v>0</v>
      </c>
      <c r="AE1205" s="1131">
        <v>0</v>
      </c>
      <c r="AF1205" s="126"/>
      <c r="AG1205" s="126"/>
      <c r="AH1205" s="126"/>
      <c r="AI1205" s="126"/>
      <c r="AJ1205" s="126"/>
      <c r="AK1205" s="126"/>
      <c r="AL1205" s="126">
        <v>1205</v>
      </c>
    </row>
    <row r="1206" spans="1:38">
      <c r="A1206" s="721" t="s">
        <v>1852</v>
      </c>
      <c r="B1206" s="722">
        <v>16</v>
      </c>
      <c r="C1206" s="722">
        <v>1605</v>
      </c>
      <c r="D1206" s="722">
        <v>160520</v>
      </c>
      <c r="E1206" s="721">
        <v>1605207144</v>
      </c>
      <c r="F1206" s="721" t="s">
        <v>3562</v>
      </c>
      <c r="G1206" s="1127">
        <v>0</v>
      </c>
      <c r="H1206" s="1128">
        <v>0</v>
      </c>
      <c r="I1206" s="1128">
        <v>0</v>
      </c>
      <c r="J1206" s="1128">
        <v>0</v>
      </c>
      <c r="K1206" s="1128">
        <v>0</v>
      </c>
      <c r="L1206" s="1128">
        <v>0</v>
      </c>
      <c r="M1206" s="1128">
        <v>0</v>
      </c>
      <c r="N1206" s="1129">
        <v>0</v>
      </c>
      <c r="O1206" s="1128">
        <v>0</v>
      </c>
      <c r="P1206" s="1127">
        <v>0</v>
      </c>
      <c r="Q1206" s="1127">
        <v>0</v>
      </c>
      <c r="R1206" s="1127">
        <v>0</v>
      </c>
      <c r="S1206" s="1127">
        <v>0</v>
      </c>
      <c r="T1206" s="1130">
        <v>0</v>
      </c>
      <c r="U1206" s="1130">
        <v>0</v>
      </c>
      <c r="V1206" s="1130">
        <v>0</v>
      </c>
      <c r="W1206" s="1127">
        <v>0</v>
      </c>
      <c r="X1206" s="1130">
        <v>0</v>
      </c>
      <c r="Y1206" s="735">
        <v>0</v>
      </c>
      <c r="Z1206" s="1131">
        <v>0</v>
      </c>
      <c r="AA1206" s="1131">
        <v>0</v>
      </c>
      <c r="AB1206" s="1131">
        <v>0</v>
      </c>
      <c r="AC1206" s="1131">
        <v>0</v>
      </c>
      <c r="AD1206" s="1131">
        <v>0</v>
      </c>
      <c r="AE1206" s="1131">
        <v>0</v>
      </c>
      <c r="AF1206" s="126"/>
      <c r="AG1206" s="126"/>
      <c r="AH1206" s="126"/>
      <c r="AI1206" s="126"/>
      <c r="AJ1206" s="126"/>
      <c r="AK1206" s="126"/>
      <c r="AL1206" s="126">
        <v>1206</v>
      </c>
    </row>
    <row r="1207" spans="1:38">
      <c r="A1207" s="721" t="s">
        <v>1852</v>
      </c>
      <c r="B1207" s="722">
        <v>16</v>
      </c>
      <c r="C1207" s="722">
        <v>1605</v>
      </c>
      <c r="D1207" s="722">
        <v>160520</v>
      </c>
      <c r="E1207" s="721">
        <v>1605209004</v>
      </c>
      <c r="F1207" s="721" t="s">
        <v>906</v>
      </c>
      <c r="G1207" s="1127">
        <v>87710068642</v>
      </c>
      <c r="H1207" s="1128">
        <v>0</v>
      </c>
      <c r="I1207" s="1128">
        <v>87710068641.869995</v>
      </c>
      <c r="J1207" s="1128">
        <v>-0.1300048828125</v>
      </c>
      <c r="K1207" s="1128">
        <v>0</v>
      </c>
      <c r="L1207" s="1128">
        <v>0</v>
      </c>
      <c r="M1207" s="1128">
        <v>-0.1300048828125</v>
      </c>
      <c r="N1207" s="1129">
        <v>0</v>
      </c>
      <c r="O1207" s="1128">
        <v>-0.1300048828125</v>
      </c>
      <c r="P1207" s="1127">
        <v>-4.8101806640625001E-2</v>
      </c>
      <c r="Q1207" s="1127">
        <v>0</v>
      </c>
      <c r="R1207" s="1127">
        <v>0</v>
      </c>
      <c r="S1207" s="1127">
        <v>0</v>
      </c>
      <c r="T1207" s="1130">
        <v>0</v>
      </c>
      <c r="U1207" s="1130">
        <v>0</v>
      </c>
      <c r="V1207" s="1130">
        <v>0</v>
      </c>
      <c r="W1207" s="1127">
        <v>0</v>
      </c>
      <c r="X1207" s="1130">
        <v>-4.8101806640625001E-2</v>
      </c>
      <c r="Y1207" s="735">
        <v>0.37</v>
      </c>
      <c r="Z1207" s="1131">
        <v>0</v>
      </c>
      <c r="AA1207" s="1131">
        <v>-4.8101806640625001E-2</v>
      </c>
      <c r="AB1207" s="1131">
        <v>0.17390045166015625</v>
      </c>
      <c r="AC1207" s="1131">
        <v>0</v>
      </c>
      <c r="AD1207" s="1131">
        <v>-0.17390045166015625</v>
      </c>
      <c r="AE1207" s="1131">
        <v>-4.8101806640625001E-2</v>
      </c>
      <c r="AF1207" s="126"/>
      <c r="AG1207" s="126"/>
      <c r="AH1207" s="126"/>
      <c r="AI1207" s="126"/>
      <c r="AJ1207" s="126"/>
      <c r="AK1207" s="126"/>
      <c r="AL1207" s="126">
        <v>1207</v>
      </c>
    </row>
    <row r="1208" spans="1:38">
      <c r="A1208" s="721" t="s">
        <v>1852</v>
      </c>
      <c r="B1208" s="722">
        <v>16</v>
      </c>
      <c r="C1208" s="722">
        <v>1605</v>
      </c>
      <c r="D1208" s="722">
        <v>160520</v>
      </c>
      <c r="E1208" s="721">
        <v>1605209006</v>
      </c>
      <c r="F1208" s="721" t="s">
        <v>907</v>
      </c>
      <c r="G1208" s="1127">
        <v>102312813</v>
      </c>
      <c r="H1208" s="1128">
        <v>0</v>
      </c>
      <c r="I1208" s="1128">
        <v>102312812.79000001</v>
      </c>
      <c r="J1208" s="1128">
        <v>-0.20999999344348907</v>
      </c>
      <c r="K1208" s="1128">
        <v>0</v>
      </c>
      <c r="L1208" s="1128">
        <v>0</v>
      </c>
      <c r="M1208" s="1128">
        <v>-0.20999999344348907</v>
      </c>
      <c r="N1208" s="1129">
        <v>0</v>
      </c>
      <c r="O1208" s="1128">
        <v>-0.20999999344348907</v>
      </c>
      <c r="P1208" s="1127">
        <v>-7.7699997574090962E-2</v>
      </c>
      <c r="Q1208" s="1127">
        <v>0</v>
      </c>
      <c r="R1208" s="1127">
        <v>0</v>
      </c>
      <c r="S1208" s="1127">
        <v>0</v>
      </c>
      <c r="T1208" s="1130">
        <v>0</v>
      </c>
      <c r="U1208" s="1130">
        <v>0</v>
      </c>
      <c r="V1208" s="1130">
        <v>0</v>
      </c>
      <c r="W1208" s="1127">
        <v>0</v>
      </c>
      <c r="X1208" s="1130">
        <v>-7.7699997574090962E-2</v>
      </c>
      <c r="Y1208" s="735">
        <v>0.37</v>
      </c>
      <c r="Z1208" s="1131">
        <v>0</v>
      </c>
      <c r="AA1208" s="1131">
        <v>-7.7699997574090962E-2</v>
      </c>
      <c r="AB1208" s="1131">
        <v>2.5899997353553771E-2</v>
      </c>
      <c r="AC1208" s="1131">
        <v>0</v>
      </c>
      <c r="AD1208" s="1131">
        <v>-2.5899997353553771E-2</v>
      </c>
      <c r="AE1208" s="1131">
        <v>-7.7699997574090962E-2</v>
      </c>
      <c r="AF1208" s="126"/>
      <c r="AG1208" s="126"/>
      <c r="AH1208" s="126"/>
      <c r="AI1208" s="126"/>
      <c r="AJ1208" s="126"/>
      <c r="AK1208" s="126"/>
      <c r="AL1208" s="126">
        <v>1208</v>
      </c>
    </row>
    <row r="1209" spans="1:38">
      <c r="A1209" s="721" t="s">
        <v>1852</v>
      </c>
      <c r="B1209" s="722">
        <v>16</v>
      </c>
      <c r="C1209" s="722">
        <v>1605</v>
      </c>
      <c r="D1209" s="722">
        <v>160520</v>
      </c>
      <c r="E1209" s="721">
        <v>1605209020</v>
      </c>
      <c r="F1209" s="721" t="s">
        <v>908</v>
      </c>
      <c r="G1209" s="1127">
        <v>325421347</v>
      </c>
      <c r="H1209" s="1128">
        <v>0</v>
      </c>
      <c r="I1209" s="1128">
        <v>325421347</v>
      </c>
      <c r="J1209" s="1128">
        <v>0</v>
      </c>
      <c r="K1209" s="1128">
        <v>0</v>
      </c>
      <c r="L1209" s="1128">
        <v>0</v>
      </c>
      <c r="M1209" s="1128">
        <v>0</v>
      </c>
      <c r="N1209" s="1129">
        <v>0</v>
      </c>
      <c r="O1209" s="1128">
        <v>0</v>
      </c>
      <c r="P1209" s="1127">
        <v>0</v>
      </c>
      <c r="Q1209" s="1127">
        <v>0</v>
      </c>
      <c r="R1209" s="1127">
        <v>0</v>
      </c>
      <c r="S1209" s="1127">
        <v>0</v>
      </c>
      <c r="T1209" s="1130">
        <v>0</v>
      </c>
      <c r="U1209" s="1130">
        <v>0</v>
      </c>
      <c r="V1209" s="1130">
        <v>0</v>
      </c>
      <c r="W1209" s="1127">
        <v>0</v>
      </c>
      <c r="X1209" s="1130">
        <v>0</v>
      </c>
      <c r="Y1209" s="735">
        <v>0</v>
      </c>
      <c r="Z1209" s="1131">
        <v>0</v>
      </c>
      <c r="AA1209" s="1131">
        <v>0</v>
      </c>
      <c r="AB1209" s="1131">
        <v>0</v>
      </c>
      <c r="AC1209" s="1131">
        <v>-0.14429999470710755</v>
      </c>
      <c r="AD1209" s="1131">
        <v>0</v>
      </c>
      <c r="AE1209" s="1131">
        <v>0.14429999470710755</v>
      </c>
      <c r="AF1209" s="126"/>
      <c r="AG1209" s="126"/>
      <c r="AH1209" s="126"/>
      <c r="AI1209" s="126"/>
      <c r="AJ1209" s="126"/>
      <c r="AK1209" s="126"/>
      <c r="AL1209" s="126">
        <v>1209</v>
      </c>
    </row>
    <row r="1210" spans="1:38">
      <c r="A1210" s="721" t="s">
        <v>1852</v>
      </c>
      <c r="B1210" s="722">
        <v>16</v>
      </c>
      <c r="C1210" s="722">
        <v>1605</v>
      </c>
      <c r="D1210" s="722">
        <v>160520</v>
      </c>
      <c r="E1210" s="721">
        <v>1605209044</v>
      </c>
      <c r="F1210" s="721" t="s">
        <v>909</v>
      </c>
      <c r="G1210" s="1127">
        <v>13174787</v>
      </c>
      <c r="H1210" s="1128">
        <v>0</v>
      </c>
      <c r="I1210" s="1128">
        <v>13174787</v>
      </c>
      <c r="J1210" s="1128">
        <v>0</v>
      </c>
      <c r="K1210" s="1128">
        <v>0</v>
      </c>
      <c r="L1210" s="1128">
        <v>0</v>
      </c>
      <c r="M1210" s="1128">
        <v>0</v>
      </c>
      <c r="N1210" s="1129">
        <v>0</v>
      </c>
      <c r="O1210" s="1128">
        <v>0</v>
      </c>
      <c r="P1210" s="1127">
        <v>0</v>
      </c>
      <c r="Q1210" s="1127">
        <v>0</v>
      </c>
      <c r="R1210" s="1127">
        <v>0</v>
      </c>
      <c r="S1210" s="1127">
        <v>0</v>
      </c>
      <c r="T1210" s="1130">
        <v>0</v>
      </c>
      <c r="U1210" s="1130">
        <v>0</v>
      </c>
      <c r="V1210" s="1130">
        <v>0</v>
      </c>
      <c r="W1210" s="1127">
        <v>0</v>
      </c>
      <c r="X1210" s="1130">
        <v>0</v>
      </c>
      <c r="Y1210" s="735">
        <v>0</v>
      </c>
      <c r="Z1210" s="1131">
        <v>0</v>
      </c>
      <c r="AA1210" s="1131">
        <v>0</v>
      </c>
      <c r="AB1210" s="1131">
        <v>0</v>
      </c>
      <c r="AC1210" s="1131">
        <v>0</v>
      </c>
      <c r="AD1210" s="1131">
        <v>0</v>
      </c>
      <c r="AE1210" s="1131">
        <v>0</v>
      </c>
      <c r="AF1210" s="126"/>
      <c r="AG1210" s="126"/>
      <c r="AH1210" s="126"/>
      <c r="AI1210" s="126"/>
      <c r="AJ1210" s="126"/>
      <c r="AK1210" s="126"/>
      <c r="AL1210" s="126">
        <v>1210</v>
      </c>
    </row>
    <row r="1211" spans="1:38">
      <c r="A1211" s="721" t="s">
        <v>1852</v>
      </c>
      <c r="B1211" s="722">
        <v>16</v>
      </c>
      <c r="C1211" s="722">
        <v>1605</v>
      </c>
      <c r="D1211" s="722">
        <v>160520</v>
      </c>
      <c r="E1211" s="721">
        <v>1605209049</v>
      </c>
      <c r="F1211" s="721" t="s">
        <v>910</v>
      </c>
      <c r="G1211" s="1127">
        <v>16777290</v>
      </c>
      <c r="H1211" s="1128">
        <v>0</v>
      </c>
      <c r="I1211" s="1128">
        <v>16777289.82</v>
      </c>
      <c r="J1211" s="1128">
        <v>-0.17999999970197678</v>
      </c>
      <c r="K1211" s="1128">
        <v>0</v>
      </c>
      <c r="L1211" s="1128">
        <v>0</v>
      </c>
      <c r="M1211" s="1128">
        <v>-0.17999999970197678</v>
      </c>
      <c r="N1211" s="1129">
        <v>0</v>
      </c>
      <c r="O1211" s="1128">
        <v>-0.17999999970197678</v>
      </c>
      <c r="P1211" s="1127">
        <v>-6.6599999889731407E-2</v>
      </c>
      <c r="Q1211" s="1127">
        <v>0</v>
      </c>
      <c r="R1211" s="1127">
        <v>0</v>
      </c>
      <c r="S1211" s="1127">
        <v>0</v>
      </c>
      <c r="T1211" s="1130">
        <v>0</v>
      </c>
      <c r="U1211" s="1130">
        <v>0</v>
      </c>
      <c r="V1211" s="1130">
        <v>0</v>
      </c>
      <c r="W1211" s="1127">
        <v>0</v>
      </c>
      <c r="X1211" s="1130">
        <v>-6.6599999889731407E-2</v>
      </c>
      <c r="Y1211" s="735">
        <v>0.37</v>
      </c>
      <c r="Z1211" s="1131">
        <v>0</v>
      </c>
      <c r="AA1211" s="1131">
        <v>-6.6599999889731407E-2</v>
      </c>
      <c r="AB1211" s="1131">
        <v>0</v>
      </c>
      <c r="AC1211" s="1131">
        <v>-6.6599999889731407E-2</v>
      </c>
      <c r="AD1211" s="1131">
        <v>0</v>
      </c>
      <c r="AE1211" s="1131">
        <v>0</v>
      </c>
      <c r="AF1211" s="126"/>
      <c r="AG1211" s="126"/>
      <c r="AH1211" s="126"/>
      <c r="AI1211" s="126"/>
      <c r="AJ1211" s="126"/>
      <c r="AK1211" s="126"/>
      <c r="AL1211" s="126">
        <v>1211</v>
      </c>
    </row>
    <row r="1212" spans="1:38">
      <c r="A1212" s="721" t="s">
        <v>1852</v>
      </c>
      <c r="B1212" s="722">
        <v>16</v>
      </c>
      <c r="C1212" s="722">
        <v>1605</v>
      </c>
      <c r="D1212" s="722">
        <v>160520</v>
      </c>
      <c r="E1212" s="721">
        <v>1605209205</v>
      </c>
      <c r="F1212" s="721" t="s">
        <v>911</v>
      </c>
      <c r="G1212" s="1127">
        <v>136457117</v>
      </c>
      <c r="H1212" s="1128">
        <v>0</v>
      </c>
      <c r="I1212" s="1128">
        <v>136457117.18000001</v>
      </c>
      <c r="J1212" s="1128">
        <v>0.18000000715255737</v>
      </c>
      <c r="K1212" s="1128">
        <v>0</v>
      </c>
      <c r="L1212" s="1128">
        <v>0.18000000715255737</v>
      </c>
      <c r="M1212" s="1128">
        <v>0</v>
      </c>
      <c r="N1212" s="1129">
        <v>0</v>
      </c>
      <c r="O1212" s="1128">
        <v>0.18000000715255737</v>
      </c>
      <c r="P1212" s="1127">
        <v>6.6600002646446221E-2</v>
      </c>
      <c r="Q1212" s="1127">
        <v>0</v>
      </c>
      <c r="R1212" s="1127">
        <v>0</v>
      </c>
      <c r="S1212" s="1127">
        <v>0</v>
      </c>
      <c r="T1212" s="1130">
        <v>0</v>
      </c>
      <c r="U1212" s="1130">
        <v>0</v>
      </c>
      <c r="V1212" s="1130">
        <v>0</v>
      </c>
      <c r="W1212" s="1127">
        <v>0</v>
      </c>
      <c r="X1212" s="1130">
        <v>6.6600002646446221E-2</v>
      </c>
      <c r="Y1212" s="735">
        <v>0.36999999999999994</v>
      </c>
      <c r="Z1212" s="1131">
        <v>6.6600002646446221E-2</v>
      </c>
      <c r="AA1212" s="1131">
        <v>0</v>
      </c>
      <c r="AB1212" s="1131">
        <v>6.6600002646446221E-2</v>
      </c>
      <c r="AC1212" s="1131">
        <v>0</v>
      </c>
      <c r="AD1212" s="1131">
        <v>0</v>
      </c>
      <c r="AE1212" s="1131">
        <v>0</v>
      </c>
      <c r="AF1212" s="126"/>
      <c r="AG1212" s="126"/>
      <c r="AH1212" s="126"/>
      <c r="AI1212" s="126"/>
      <c r="AJ1212" s="126"/>
      <c r="AK1212" s="126"/>
      <c r="AL1212" s="126">
        <v>1212</v>
      </c>
    </row>
    <row r="1213" spans="1:38">
      <c r="A1213" s="721" t="s">
        <v>1852</v>
      </c>
      <c r="B1213" s="722">
        <v>16</v>
      </c>
      <c r="C1213" s="722">
        <v>1605</v>
      </c>
      <c r="D1213" s="722">
        <v>160520</v>
      </c>
      <c r="E1213" s="721">
        <v>1605209557</v>
      </c>
      <c r="F1213" s="721" t="s">
        <v>912</v>
      </c>
      <c r="G1213" s="1127">
        <v>13615696</v>
      </c>
      <c r="H1213" s="1128">
        <v>0</v>
      </c>
      <c r="I1213" s="1128">
        <v>13615696</v>
      </c>
      <c r="J1213" s="1128">
        <v>0</v>
      </c>
      <c r="K1213" s="1128">
        <v>0</v>
      </c>
      <c r="L1213" s="1128">
        <v>0</v>
      </c>
      <c r="M1213" s="1128">
        <v>0</v>
      </c>
      <c r="N1213" s="1129">
        <v>0</v>
      </c>
      <c r="O1213" s="1128">
        <v>0</v>
      </c>
      <c r="P1213" s="1127">
        <v>0</v>
      </c>
      <c r="Q1213" s="1127">
        <v>0</v>
      </c>
      <c r="R1213" s="1127">
        <v>0</v>
      </c>
      <c r="S1213" s="1127">
        <v>0</v>
      </c>
      <c r="T1213" s="1130">
        <v>0</v>
      </c>
      <c r="U1213" s="1130">
        <v>0</v>
      </c>
      <c r="V1213" s="1130">
        <v>0</v>
      </c>
      <c r="W1213" s="1127">
        <v>0</v>
      </c>
      <c r="X1213" s="1130">
        <v>0</v>
      </c>
      <c r="Y1213" s="735">
        <v>0</v>
      </c>
      <c r="Z1213" s="1131">
        <v>0</v>
      </c>
      <c r="AA1213" s="1131">
        <v>0</v>
      </c>
      <c r="AB1213" s="1131">
        <v>0</v>
      </c>
      <c r="AC1213" s="1131">
        <v>0</v>
      </c>
      <c r="AD1213" s="1131">
        <v>0</v>
      </c>
      <c r="AE1213" s="1131">
        <v>0</v>
      </c>
      <c r="AF1213" s="126"/>
      <c r="AG1213" s="126"/>
      <c r="AH1213" s="126"/>
      <c r="AI1213" s="126"/>
      <c r="AJ1213" s="126"/>
      <c r="AK1213" s="126"/>
      <c r="AL1213" s="126">
        <v>1213</v>
      </c>
    </row>
    <row r="1214" spans="1:38">
      <c r="A1214" s="721" t="s">
        <v>1852</v>
      </c>
      <c r="B1214" s="722">
        <v>16</v>
      </c>
      <c r="C1214" s="722">
        <v>1605</v>
      </c>
      <c r="D1214" s="722">
        <v>160520</v>
      </c>
      <c r="E1214" s="721">
        <v>1605209558</v>
      </c>
      <c r="F1214" s="721" t="s">
        <v>913</v>
      </c>
      <c r="G1214" s="1127">
        <v>6425474</v>
      </c>
      <c r="H1214" s="1128">
        <v>0</v>
      </c>
      <c r="I1214" s="1128">
        <v>6425474</v>
      </c>
      <c r="J1214" s="1128">
        <v>0</v>
      </c>
      <c r="K1214" s="1128">
        <v>0</v>
      </c>
      <c r="L1214" s="1128">
        <v>0</v>
      </c>
      <c r="M1214" s="1128">
        <v>0</v>
      </c>
      <c r="N1214" s="1129">
        <v>0</v>
      </c>
      <c r="O1214" s="1128">
        <v>0</v>
      </c>
      <c r="P1214" s="1127">
        <v>0</v>
      </c>
      <c r="Q1214" s="1127">
        <v>0</v>
      </c>
      <c r="R1214" s="1127">
        <v>0</v>
      </c>
      <c r="S1214" s="1127">
        <v>0</v>
      </c>
      <c r="T1214" s="1130">
        <v>0</v>
      </c>
      <c r="U1214" s="1130">
        <v>0</v>
      </c>
      <c r="V1214" s="1130">
        <v>0</v>
      </c>
      <c r="W1214" s="1127">
        <v>0</v>
      </c>
      <c r="X1214" s="1130">
        <v>0</v>
      </c>
      <c r="Y1214" s="735">
        <v>0</v>
      </c>
      <c r="Z1214" s="1131">
        <v>0</v>
      </c>
      <c r="AA1214" s="1131">
        <v>0</v>
      </c>
      <c r="AB1214" s="1131">
        <v>0</v>
      </c>
      <c r="AC1214" s="1131">
        <v>0</v>
      </c>
      <c r="AD1214" s="1131">
        <v>0</v>
      </c>
      <c r="AE1214" s="1131">
        <v>0</v>
      </c>
      <c r="AF1214" s="126"/>
      <c r="AG1214" s="126"/>
      <c r="AH1214" s="126"/>
      <c r="AI1214" s="126"/>
      <c r="AJ1214" s="126"/>
      <c r="AK1214" s="126"/>
      <c r="AL1214" s="126">
        <v>1214</v>
      </c>
    </row>
    <row r="1215" spans="1:38">
      <c r="A1215" s="721" t="s">
        <v>1852</v>
      </c>
      <c r="B1215" s="722">
        <v>16</v>
      </c>
      <c r="C1215" s="722">
        <v>1605</v>
      </c>
      <c r="D1215" s="722">
        <v>160520</v>
      </c>
      <c r="E1215" s="721">
        <v>1605209601</v>
      </c>
      <c r="F1215" s="721" t="s">
        <v>906</v>
      </c>
      <c r="G1215" s="1127">
        <v>34460347730</v>
      </c>
      <c r="H1215" s="1128">
        <v>0</v>
      </c>
      <c r="I1215" s="1128">
        <v>34460347729.949997</v>
      </c>
      <c r="J1215" s="1128">
        <v>-5.00030517578125E-2</v>
      </c>
      <c r="K1215" s="1128">
        <v>0</v>
      </c>
      <c r="L1215" s="1128">
        <v>0</v>
      </c>
      <c r="M1215" s="1128">
        <v>-5.00030517578125E-2</v>
      </c>
      <c r="N1215" s="1129">
        <v>0</v>
      </c>
      <c r="O1215" s="1128">
        <v>-5.00030517578125E-2</v>
      </c>
      <c r="P1215" s="1127">
        <v>-1.8501129150390625E-2</v>
      </c>
      <c r="Q1215" s="1127">
        <v>0</v>
      </c>
      <c r="R1215" s="1127">
        <v>0</v>
      </c>
      <c r="S1215" s="1127">
        <v>0</v>
      </c>
      <c r="T1215" s="1130">
        <v>0</v>
      </c>
      <c r="U1215" s="1130">
        <v>0</v>
      </c>
      <c r="V1215" s="1130">
        <v>0</v>
      </c>
      <c r="W1215" s="1127">
        <v>0</v>
      </c>
      <c r="X1215" s="1130">
        <v>-1.8501129150390625E-2</v>
      </c>
      <c r="Y1215" s="735">
        <v>0.37</v>
      </c>
      <c r="Z1215" s="1131">
        <v>0</v>
      </c>
      <c r="AA1215" s="1131">
        <v>-1.8501129150390625E-2</v>
      </c>
      <c r="AB1215" s="1131">
        <v>4.0700225830078124E-2</v>
      </c>
      <c r="AC1215" s="1131">
        <v>0</v>
      </c>
      <c r="AD1215" s="1131">
        <v>-4.0700225830078124E-2</v>
      </c>
      <c r="AE1215" s="1131">
        <v>-1.8501129150390625E-2</v>
      </c>
      <c r="AF1215" s="126"/>
      <c r="AG1215" s="126"/>
      <c r="AH1215" s="126"/>
      <c r="AI1215" s="126"/>
      <c r="AJ1215" s="126"/>
      <c r="AK1215" s="126"/>
      <c r="AL1215" s="126">
        <v>1215</v>
      </c>
    </row>
    <row r="1216" spans="1:38">
      <c r="A1216" s="721" t="s">
        <v>1852</v>
      </c>
      <c r="B1216" s="722">
        <v>16</v>
      </c>
      <c r="C1216" s="722">
        <v>1605</v>
      </c>
      <c r="D1216" s="722">
        <v>160520</v>
      </c>
      <c r="E1216" s="721">
        <v>1605209603</v>
      </c>
      <c r="F1216" s="721" t="s">
        <v>906</v>
      </c>
      <c r="G1216" s="1127">
        <v>617340619</v>
      </c>
      <c r="H1216" s="1128">
        <v>0</v>
      </c>
      <c r="I1216" s="1128">
        <v>617340619.41999996</v>
      </c>
      <c r="J1216" s="1128">
        <v>0.41999995708465576</v>
      </c>
      <c r="K1216" s="1128">
        <v>0</v>
      </c>
      <c r="L1216" s="1128">
        <v>0.41999995708465576</v>
      </c>
      <c r="M1216" s="1128">
        <v>0</v>
      </c>
      <c r="N1216" s="1129">
        <v>0</v>
      </c>
      <c r="O1216" s="1128">
        <v>0.41999995708465576</v>
      </c>
      <c r="P1216" s="1127">
        <v>0.15539998412132264</v>
      </c>
      <c r="Q1216" s="1127">
        <v>0</v>
      </c>
      <c r="R1216" s="1127">
        <v>0</v>
      </c>
      <c r="S1216" s="1127">
        <v>0</v>
      </c>
      <c r="T1216" s="1130">
        <v>0</v>
      </c>
      <c r="U1216" s="1130">
        <v>0</v>
      </c>
      <c r="V1216" s="1130">
        <v>0</v>
      </c>
      <c r="W1216" s="1127">
        <v>0</v>
      </c>
      <c r="X1216" s="1130">
        <v>0.15539998412132264</v>
      </c>
      <c r="Y1216" s="735">
        <v>0.37</v>
      </c>
      <c r="Z1216" s="1131">
        <v>0.15539998412132264</v>
      </c>
      <c r="AA1216" s="1131">
        <v>0</v>
      </c>
      <c r="AB1216" s="1131">
        <v>0</v>
      </c>
      <c r="AC1216" s="1131">
        <v>-0.14429999470710755</v>
      </c>
      <c r="AD1216" s="1131">
        <v>0.15539998412132264</v>
      </c>
      <c r="AE1216" s="1131">
        <v>0.14429999470710755</v>
      </c>
      <c r="AF1216" s="126"/>
      <c r="AG1216" s="126"/>
      <c r="AH1216" s="126"/>
      <c r="AI1216" s="126"/>
      <c r="AJ1216" s="126"/>
      <c r="AK1216" s="126"/>
      <c r="AL1216" s="126">
        <v>1216</v>
      </c>
    </row>
    <row r="1217" spans="1:38">
      <c r="A1217" s="721" t="s">
        <v>1852</v>
      </c>
      <c r="B1217" s="722">
        <v>16</v>
      </c>
      <c r="C1217" s="722">
        <v>1605</v>
      </c>
      <c r="D1217" s="722">
        <v>160520</v>
      </c>
      <c r="E1217" s="721">
        <v>1605209800</v>
      </c>
      <c r="F1217" s="721" t="s">
        <v>914</v>
      </c>
      <c r="G1217" s="1127">
        <v>-18531794325</v>
      </c>
      <c r="H1217" s="1128">
        <v>0</v>
      </c>
      <c r="I1217" s="1128">
        <v>-18531794325.439999</v>
      </c>
      <c r="J1217" s="1128">
        <v>-0.43999862670898438</v>
      </c>
      <c r="K1217" s="1128">
        <v>0</v>
      </c>
      <c r="L1217" s="1128">
        <v>0</v>
      </c>
      <c r="M1217" s="1128">
        <v>-0.43999862670898438</v>
      </c>
      <c r="N1217" s="1129">
        <v>0</v>
      </c>
      <c r="O1217" s="1128">
        <v>-0.43999862670898438</v>
      </c>
      <c r="P1217" s="1127">
        <v>-0.1627994918823242</v>
      </c>
      <c r="Q1217" s="1127">
        <v>0</v>
      </c>
      <c r="R1217" s="1127">
        <v>0</v>
      </c>
      <c r="S1217" s="1127">
        <v>0</v>
      </c>
      <c r="T1217" s="1130">
        <v>0</v>
      </c>
      <c r="U1217" s="1130">
        <v>0</v>
      </c>
      <c r="V1217" s="1130">
        <v>0</v>
      </c>
      <c r="W1217" s="1127">
        <v>0</v>
      </c>
      <c r="X1217" s="1130">
        <v>-0.1627994918823242</v>
      </c>
      <c r="Y1217" s="735">
        <v>0.36999999999999994</v>
      </c>
      <c r="Z1217" s="1131">
        <v>0</v>
      </c>
      <c r="AA1217" s="1131">
        <v>-0.1627994918823242</v>
      </c>
      <c r="AB1217" s="1131">
        <v>7.7699661254882813E-2</v>
      </c>
      <c r="AC1217" s="1131">
        <v>0</v>
      </c>
      <c r="AD1217" s="1131">
        <v>-7.7699661254882813E-2</v>
      </c>
      <c r="AE1217" s="1131">
        <v>-0.1627994918823242</v>
      </c>
      <c r="AF1217" s="126"/>
      <c r="AG1217" s="126"/>
      <c r="AH1217" s="126"/>
      <c r="AI1217" s="126"/>
      <c r="AJ1217" s="126"/>
      <c r="AK1217" s="126"/>
      <c r="AL1217" s="126">
        <v>1217</v>
      </c>
    </row>
    <row r="1218" spans="1:38">
      <c r="A1218" s="721" t="s">
        <v>1852</v>
      </c>
      <c r="B1218" s="722">
        <v>16</v>
      </c>
      <c r="C1218" s="722">
        <v>1605</v>
      </c>
      <c r="D1218" s="722">
        <v>160520</v>
      </c>
      <c r="E1218" s="721">
        <v>1605209900</v>
      </c>
      <c r="F1218" s="721" t="s">
        <v>914</v>
      </c>
      <c r="G1218" s="1127">
        <v>-477550796</v>
      </c>
      <c r="H1218" s="1128">
        <v>0</v>
      </c>
      <c r="I1218" s="1128">
        <v>-477550795.56</v>
      </c>
      <c r="J1218" s="1128">
        <v>0.43999999761581421</v>
      </c>
      <c r="K1218" s="1128">
        <v>0</v>
      </c>
      <c r="L1218" s="1128">
        <v>0.43999999761581421</v>
      </c>
      <c r="M1218" s="1128">
        <v>0</v>
      </c>
      <c r="N1218" s="1129">
        <v>0</v>
      </c>
      <c r="O1218" s="1128">
        <v>0.43999999761581421</v>
      </c>
      <c r="P1218" s="1127">
        <v>0.16279999911785126</v>
      </c>
      <c r="Q1218" s="1127">
        <v>0</v>
      </c>
      <c r="R1218" s="1127">
        <v>0</v>
      </c>
      <c r="S1218" s="1127">
        <v>0</v>
      </c>
      <c r="T1218" s="1130">
        <v>0</v>
      </c>
      <c r="U1218" s="1130">
        <v>0</v>
      </c>
      <c r="V1218" s="1130">
        <v>0</v>
      </c>
      <c r="W1218" s="1127">
        <v>0</v>
      </c>
      <c r="X1218" s="1130">
        <v>0.16279999911785126</v>
      </c>
      <c r="Y1218" s="735">
        <v>0.37</v>
      </c>
      <c r="Z1218" s="1131">
        <v>0.16279999911785126</v>
      </c>
      <c r="AA1218" s="1131">
        <v>0</v>
      </c>
      <c r="AB1218" s="1131">
        <v>0</v>
      </c>
      <c r="AC1218" s="1131">
        <v>-0.13690000176429748</v>
      </c>
      <c r="AD1218" s="1131">
        <v>0.16279999911785126</v>
      </c>
      <c r="AE1218" s="1131">
        <v>0.13690000176429748</v>
      </c>
      <c r="AF1218" s="126"/>
      <c r="AG1218" s="126"/>
      <c r="AH1218" s="126"/>
      <c r="AI1218" s="126"/>
      <c r="AJ1218" s="126"/>
      <c r="AK1218" s="126"/>
      <c r="AL1218" s="126">
        <v>1218</v>
      </c>
    </row>
    <row r="1219" spans="1:38">
      <c r="A1219" s="721" t="s">
        <v>1852</v>
      </c>
      <c r="B1219" s="722">
        <v>16</v>
      </c>
      <c r="C1219" s="722">
        <v>1605</v>
      </c>
      <c r="D1219" s="722">
        <v>160522</v>
      </c>
      <c r="E1219" s="721">
        <v>1605227004</v>
      </c>
      <c r="F1219" s="721" t="s">
        <v>4139</v>
      </c>
      <c r="G1219" s="1127">
        <v>0</v>
      </c>
      <c r="H1219" s="1128">
        <v>0</v>
      </c>
      <c r="I1219" s="1128">
        <v>0</v>
      </c>
      <c r="J1219" s="1128">
        <v>0</v>
      </c>
      <c r="K1219" s="1128">
        <v>0</v>
      </c>
      <c r="L1219" s="1128">
        <v>0</v>
      </c>
      <c r="M1219" s="1128">
        <v>0</v>
      </c>
      <c r="N1219" s="1129">
        <v>0</v>
      </c>
      <c r="O1219" s="1128">
        <v>0</v>
      </c>
      <c r="P1219" s="1127">
        <v>0</v>
      </c>
      <c r="Q1219" s="1127">
        <v>0</v>
      </c>
      <c r="R1219" s="1127">
        <v>0</v>
      </c>
      <c r="S1219" s="1127">
        <v>0</v>
      </c>
      <c r="T1219" s="1130">
        <v>0</v>
      </c>
      <c r="U1219" s="1130">
        <v>0</v>
      </c>
      <c r="V1219" s="1130">
        <v>0</v>
      </c>
      <c r="W1219" s="1127">
        <v>0</v>
      </c>
      <c r="X1219" s="1130">
        <v>0</v>
      </c>
      <c r="Y1219" s="735">
        <v>0</v>
      </c>
      <c r="Z1219" s="1131">
        <v>0</v>
      </c>
      <c r="AA1219" s="1131">
        <v>0</v>
      </c>
      <c r="AB1219" s="1131">
        <v>0</v>
      </c>
      <c r="AC1219" s="1131">
        <v>0</v>
      </c>
      <c r="AD1219" s="1131">
        <v>0</v>
      </c>
      <c r="AE1219" s="1131">
        <v>0</v>
      </c>
      <c r="AF1219" s="126"/>
      <c r="AG1219" s="126"/>
      <c r="AH1219" s="126"/>
      <c r="AI1219" s="126"/>
      <c r="AJ1219" s="126"/>
      <c r="AK1219" s="126"/>
      <c r="AL1219" s="126">
        <v>1219</v>
      </c>
    </row>
    <row r="1220" spans="1:38">
      <c r="A1220" s="721" t="s">
        <v>1852</v>
      </c>
      <c r="B1220" s="722">
        <v>16</v>
      </c>
      <c r="C1220" s="722">
        <v>1605</v>
      </c>
      <c r="D1220" s="722">
        <v>160522</v>
      </c>
      <c r="E1220" s="721">
        <v>1605227006</v>
      </c>
      <c r="F1220" s="721" t="s">
        <v>4140</v>
      </c>
      <c r="G1220" s="1127">
        <v>0</v>
      </c>
      <c r="H1220" s="1128">
        <v>0</v>
      </c>
      <c r="I1220" s="1128">
        <v>0</v>
      </c>
      <c r="J1220" s="1128">
        <v>0</v>
      </c>
      <c r="K1220" s="1128">
        <v>0</v>
      </c>
      <c r="L1220" s="1128">
        <v>0</v>
      </c>
      <c r="M1220" s="1128">
        <v>0</v>
      </c>
      <c r="N1220" s="1129">
        <v>0</v>
      </c>
      <c r="O1220" s="1128">
        <v>0</v>
      </c>
      <c r="P1220" s="1127">
        <v>0</v>
      </c>
      <c r="Q1220" s="1127">
        <v>0</v>
      </c>
      <c r="R1220" s="1127">
        <v>0</v>
      </c>
      <c r="S1220" s="1127">
        <v>0</v>
      </c>
      <c r="T1220" s="1130">
        <v>0</v>
      </c>
      <c r="U1220" s="1130">
        <v>0</v>
      </c>
      <c r="V1220" s="1130">
        <v>0</v>
      </c>
      <c r="W1220" s="1127">
        <v>0</v>
      </c>
      <c r="X1220" s="1130">
        <v>0</v>
      </c>
      <c r="Y1220" s="735">
        <v>0</v>
      </c>
      <c r="Z1220" s="1131">
        <v>0</v>
      </c>
      <c r="AA1220" s="1131">
        <v>0</v>
      </c>
      <c r="AB1220" s="1131">
        <v>0</v>
      </c>
      <c r="AC1220" s="1131">
        <v>0</v>
      </c>
      <c r="AD1220" s="1131">
        <v>0</v>
      </c>
      <c r="AE1220" s="1131">
        <v>0</v>
      </c>
      <c r="AF1220" s="126"/>
      <c r="AG1220" s="126"/>
      <c r="AH1220" s="126"/>
      <c r="AI1220" s="126"/>
      <c r="AJ1220" s="126"/>
      <c r="AK1220" s="126"/>
      <c r="AL1220" s="126">
        <v>1220</v>
      </c>
    </row>
    <row r="1221" spans="1:38">
      <c r="A1221" s="721" t="s">
        <v>1852</v>
      </c>
      <c r="B1221" s="722">
        <v>16</v>
      </c>
      <c r="C1221" s="722">
        <v>1605</v>
      </c>
      <c r="D1221" s="722">
        <v>160522</v>
      </c>
      <c r="E1221" s="721">
        <v>1605227007</v>
      </c>
      <c r="F1221" s="721" t="s">
        <v>4141</v>
      </c>
      <c r="G1221" s="1127">
        <v>0</v>
      </c>
      <c r="H1221" s="1128">
        <v>0</v>
      </c>
      <c r="I1221" s="1128">
        <v>0</v>
      </c>
      <c r="J1221" s="1128">
        <v>0</v>
      </c>
      <c r="K1221" s="1128">
        <v>0</v>
      </c>
      <c r="L1221" s="1128">
        <v>0</v>
      </c>
      <c r="M1221" s="1128">
        <v>0</v>
      </c>
      <c r="N1221" s="1129">
        <v>0</v>
      </c>
      <c r="O1221" s="1128">
        <v>0</v>
      </c>
      <c r="P1221" s="1127">
        <v>0</v>
      </c>
      <c r="Q1221" s="1127">
        <v>0</v>
      </c>
      <c r="R1221" s="1127">
        <v>0</v>
      </c>
      <c r="S1221" s="1127">
        <v>0</v>
      </c>
      <c r="T1221" s="1130">
        <v>0</v>
      </c>
      <c r="U1221" s="1130">
        <v>0</v>
      </c>
      <c r="V1221" s="1130">
        <v>0</v>
      </c>
      <c r="W1221" s="1127">
        <v>0</v>
      </c>
      <c r="X1221" s="1130">
        <v>0</v>
      </c>
      <c r="Y1221" s="735">
        <v>0</v>
      </c>
      <c r="Z1221" s="1131">
        <v>0</v>
      </c>
      <c r="AA1221" s="1131">
        <v>0</v>
      </c>
      <c r="AB1221" s="1131">
        <v>0</v>
      </c>
      <c r="AC1221" s="1131">
        <v>0</v>
      </c>
      <c r="AD1221" s="1131">
        <v>0</v>
      </c>
      <c r="AE1221" s="1131">
        <v>0</v>
      </c>
      <c r="AF1221" s="126"/>
      <c r="AG1221" s="126"/>
      <c r="AH1221" s="126"/>
      <c r="AI1221" s="126"/>
      <c r="AJ1221" s="126"/>
      <c r="AK1221" s="126"/>
      <c r="AL1221" s="126">
        <v>1221</v>
      </c>
    </row>
    <row r="1222" spans="1:38">
      <c r="A1222" s="721" t="s">
        <v>1852</v>
      </c>
      <c r="B1222" s="722">
        <v>16</v>
      </c>
      <c r="C1222" s="722">
        <v>1605</v>
      </c>
      <c r="D1222" s="722">
        <v>160522</v>
      </c>
      <c r="E1222" s="721">
        <v>1605227008</v>
      </c>
      <c r="F1222" s="721" t="s">
        <v>4142</v>
      </c>
      <c r="G1222" s="1127">
        <v>0</v>
      </c>
      <c r="H1222" s="1128">
        <v>0</v>
      </c>
      <c r="I1222" s="1128">
        <v>0</v>
      </c>
      <c r="J1222" s="1128">
        <v>0</v>
      </c>
      <c r="K1222" s="1128">
        <v>0</v>
      </c>
      <c r="L1222" s="1128">
        <v>0</v>
      </c>
      <c r="M1222" s="1128">
        <v>0</v>
      </c>
      <c r="N1222" s="1129">
        <v>0</v>
      </c>
      <c r="O1222" s="1128">
        <v>0</v>
      </c>
      <c r="P1222" s="1127">
        <v>0</v>
      </c>
      <c r="Q1222" s="1127">
        <v>0</v>
      </c>
      <c r="R1222" s="1127">
        <v>0</v>
      </c>
      <c r="S1222" s="1127">
        <v>0</v>
      </c>
      <c r="T1222" s="1130">
        <v>0</v>
      </c>
      <c r="U1222" s="1130">
        <v>0</v>
      </c>
      <c r="V1222" s="1130">
        <v>0</v>
      </c>
      <c r="W1222" s="1127">
        <v>0</v>
      </c>
      <c r="X1222" s="1130">
        <v>0</v>
      </c>
      <c r="Y1222" s="735">
        <v>0</v>
      </c>
      <c r="Z1222" s="1131">
        <v>0</v>
      </c>
      <c r="AA1222" s="1131">
        <v>0</v>
      </c>
      <c r="AB1222" s="1131">
        <v>0</v>
      </c>
      <c r="AC1222" s="1131">
        <v>0</v>
      </c>
      <c r="AD1222" s="1131">
        <v>0</v>
      </c>
      <c r="AE1222" s="1131">
        <v>0</v>
      </c>
      <c r="AF1222" s="126"/>
      <c r="AG1222" s="126"/>
      <c r="AH1222" s="126"/>
      <c r="AI1222" s="126"/>
      <c r="AJ1222" s="126"/>
      <c r="AK1222" s="126"/>
      <c r="AL1222" s="126">
        <v>1222</v>
      </c>
    </row>
    <row r="1223" spans="1:38">
      <c r="A1223" s="721" t="s">
        <v>1852</v>
      </c>
      <c r="B1223" s="722">
        <v>16</v>
      </c>
      <c r="C1223" s="722">
        <v>1605</v>
      </c>
      <c r="D1223" s="722">
        <v>160522</v>
      </c>
      <c r="E1223" s="721">
        <v>1605227101</v>
      </c>
      <c r="F1223" s="721" t="s">
        <v>3563</v>
      </c>
      <c r="G1223" s="1127">
        <v>0</v>
      </c>
      <c r="H1223" s="1128">
        <v>0</v>
      </c>
      <c r="I1223" s="1128">
        <v>0</v>
      </c>
      <c r="J1223" s="1128">
        <v>0</v>
      </c>
      <c r="K1223" s="1128">
        <v>0</v>
      </c>
      <c r="L1223" s="1128">
        <v>0</v>
      </c>
      <c r="M1223" s="1128">
        <v>0</v>
      </c>
      <c r="N1223" s="1129">
        <v>0</v>
      </c>
      <c r="O1223" s="1128">
        <v>0</v>
      </c>
      <c r="P1223" s="1127">
        <v>0</v>
      </c>
      <c r="Q1223" s="1127">
        <v>0</v>
      </c>
      <c r="R1223" s="1127">
        <v>0</v>
      </c>
      <c r="S1223" s="1127">
        <v>0</v>
      </c>
      <c r="T1223" s="1130">
        <v>0</v>
      </c>
      <c r="U1223" s="1130">
        <v>0</v>
      </c>
      <c r="V1223" s="1130">
        <v>0</v>
      </c>
      <c r="W1223" s="1127">
        <v>0</v>
      </c>
      <c r="X1223" s="1130">
        <v>0</v>
      </c>
      <c r="Y1223" s="735">
        <v>0</v>
      </c>
      <c r="Z1223" s="1131">
        <v>0</v>
      </c>
      <c r="AA1223" s="1131">
        <v>0</v>
      </c>
      <c r="AB1223" s="1131">
        <v>0</v>
      </c>
      <c r="AC1223" s="1131">
        <v>0</v>
      </c>
      <c r="AD1223" s="1131">
        <v>0</v>
      </c>
      <c r="AE1223" s="1131">
        <v>0</v>
      </c>
      <c r="AF1223" s="126"/>
      <c r="AG1223" s="126"/>
      <c r="AH1223" s="126"/>
      <c r="AI1223" s="126"/>
      <c r="AJ1223" s="126"/>
      <c r="AK1223" s="126"/>
      <c r="AL1223" s="126">
        <v>1223</v>
      </c>
    </row>
    <row r="1224" spans="1:38">
      <c r="A1224" s="721" t="s">
        <v>1852</v>
      </c>
      <c r="B1224" s="722">
        <v>16</v>
      </c>
      <c r="C1224" s="722">
        <v>1605</v>
      </c>
      <c r="D1224" s="722">
        <v>160522</v>
      </c>
      <c r="E1224" s="721">
        <v>1605227106</v>
      </c>
      <c r="F1224" s="721" t="s">
        <v>3564</v>
      </c>
      <c r="G1224" s="1127">
        <v>0</v>
      </c>
      <c r="H1224" s="1128">
        <v>0</v>
      </c>
      <c r="I1224" s="1128">
        <v>0</v>
      </c>
      <c r="J1224" s="1128">
        <v>0</v>
      </c>
      <c r="K1224" s="1128">
        <v>0</v>
      </c>
      <c r="L1224" s="1128">
        <v>0</v>
      </c>
      <c r="M1224" s="1128">
        <v>0</v>
      </c>
      <c r="N1224" s="1129">
        <v>0</v>
      </c>
      <c r="O1224" s="1128">
        <v>0</v>
      </c>
      <c r="P1224" s="1127">
        <v>0</v>
      </c>
      <c r="Q1224" s="1127">
        <v>0</v>
      </c>
      <c r="R1224" s="1127">
        <v>0</v>
      </c>
      <c r="S1224" s="1127">
        <v>0</v>
      </c>
      <c r="T1224" s="1130">
        <v>0</v>
      </c>
      <c r="U1224" s="1130">
        <v>0</v>
      </c>
      <c r="V1224" s="1130">
        <v>0</v>
      </c>
      <c r="W1224" s="1127">
        <v>0</v>
      </c>
      <c r="X1224" s="1130">
        <v>0</v>
      </c>
      <c r="Y1224" s="735">
        <v>0</v>
      </c>
      <c r="Z1224" s="1131">
        <v>0</v>
      </c>
      <c r="AA1224" s="1131">
        <v>0</v>
      </c>
      <c r="AB1224" s="1131">
        <v>0</v>
      </c>
      <c r="AC1224" s="1131">
        <v>0</v>
      </c>
      <c r="AD1224" s="1131">
        <v>0</v>
      </c>
      <c r="AE1224" s="1131">
        <v>0</v>
      </c>
      <c r="AF1224" s="126"/>
      <c r="AG1224" s="126"/>
      <c r="AH1224" s="126"/>
      <c r="AI1224" s="126"/>
      <c r="AJ1224" s="126"/>
      <c r="AK1224" s="126"/>
      <c r="AL1224" s="126">
        <v>1224</v>
      </c>
    </row>
    <row r="1225" spans="1:38">
      <c r="A1225" s="721" t="s">
        <v>1852</v>
      </c>
      <c r="B1225" s="722">
        <v>16</v>
      </c>
      <c r="C1225" s="722">
        <v>1605</v>
      </c>
      <c r="D1225" s="722">
        <v>160522</v>
      </c>
      <c r="E1225" s="721">
        <v>1605227145</v>
      </c>
      <c r="F1225" s="721" t="s">
        <v>3565</v>
      </c>
      <c r="G1225" s="1127">
        <v>0</v>
      </c>
      <c r="H1225" s="1128">
        <v>0</v>
      </c>
      <c r="I1225" s="1128">
        <v>0</v>
      </c>
      <c r="J1225" s="1128">
        <v>0</v>
      </c>
      <c r="K1225" s="1128">
        <v>0</v>
      </c>
      <c r="L1225" s="1128">
        <v>0</v>
      </c>
      <c r="M1225" s="1128">
        <v>0</v>
      </c>
      <c r="N1225" s="1129">
        <v>0</v>
      </c>
      <c r="O1225" s="1128">
        <v>0</v>
      </c>
      <c r="P1225" s="1127">
        <v>0</v>
      </c>
      <c r="Q1225" s="1127">
        <v>0</v>
      </c>
      <c r="R1225" s="1127">
        <v>0</v>
      </c>
      <c r="S1225" s="1127">
        <v>0</v>
      </c>
      <c r="T1225" s="1130">
        <v>0</v>
      </c>
      <c r="U1225" s="1130">
        <v>0</v>
      </c>
      <c r="V1225" s="1130">
        <v>0</v>
      </c>
      <c r="W1225" s="1127">
        <v>0</v>
      </c>
      <c r="X1225" s="1130">
        <v>0</v>
      </c>
      <c r="Y1225" s="735">
        <v>0</v>
      </c>
      <c r="Z1225" s="1131">
        <v>0</v>
      </c>
      <c r="AA1225" s="1131">
        <v>0</v>
      </c>
      <c r="AB1225" s="1131">
        <v>0</v>
      </c>
      <c r="AC1225" s="1131">
        <v>0</v>
      </c>
      <c r="AD1225" s="1131">
        <v>0</v>
      </c>
      <c r="AE1225" s="1131">
        <v>0</v>
      </c>
      <c r="AF1225" s="126"/>
      <c r="AG1225" s="126"/>
      <c r="AH1225" s="126"/>
      <c r="AI1225" s="126"/>
      <c r="AJ1225" s="126"/>
      <c r="AK1225" s="126"/>
      <c r="AL1225" s="126">
        <v>1225</v>
      </c>
    </row>
    <row r="1226" spans="1:38">
      <c r="A1226" s="721" t="s">
        <v>1852</v>
      </c>
      <c r="B1226" s="722">
        <v>16</v>
      </c>
      <c r="C1226" s="722">
        <v>1605</v>
      </c>
      <c r="D1226" s="722">
        <v>160522</v>
      </c>
      <c r="E1226" s="721">
        <v>1605229004</v>
      </c>
      <c r="F1226" s="721" t="s">
        <v>915</v>
      </c>
      <c r="G1226" s="1127">
        <v>3567787169</v>
      </c>
      <c r="H1226" s="1128">
        <v>0</v>
      </c>
      <c r="I1226" s="1128">
        <v>3567787169.1999998</v>
      </c>
      <c r="J1226" s="1128">
        <v>0.19999980926513672</v>
      </c>
      <c r="K1226" s="1128">
        <v>0</v>
      </c>
      <c r="L1226" s="1128">
        <v>0.19999980926513672</v>
      </c>
      <c r="M1226" s="1128">
        <v>0</v>
      </c>
      <c r="N1226" s="1129">
        <v>0</v>
      </c>
      <c r="O1226" s="1128">
        <v>0.19999980926513672</v>
      </c>
      <c r="P1226" s="1127">
        <v>7.3999929428100589E-2</v>
      </c>
      <c r="Q1226" s="1127">
        <v>0</v>
      </c>
      <c r="R1226" s="1127">
        <v>0</v>
      </c>
      <c r="S1226" s="1127">
        <v>0</v>
      </c>
      <c r="T1226" s="1130">
        <v>0</v>
      </c>
      <c r="U1226" s="1130">
        <v>0</v>
      </c>
      <c r="V1226" s="1130">
        <v>0</v>
      </c>
      <c r="W1226" s="1127">
        <v>0</v>
      </c>
      <c r="X1226" s="1130">
        <v>7.3999929428100589E-2</v>
      </c>
      <c r="Y1226" s="735">
        <v>0.37</v>
      </c>
      <c r="Z1226" s="1131">
        <v>7.3999929428100589E-2</v>
      </c>
      <c r="AA1226" s="1131">
        <v>0</v>
      </c>
      <c r="AB1226" s="1131">
        <v>0.14429995059967041</v>
      </c>
      <c r="AC1226" s="1131">
        <v>0</v>
      </c>
      <c r="AD1226" s="1131">
        <v>-7.0300021171569818E-2</v>
      </c>
      <c r="AE1226" s="1131">
        <v>0</v>
      </c>
      <c r="AF1226" s="126"/>
      <c r="AG1226" s="126"/>
      <c r="AH1226" s="126"/>
      <c r="AI1226" s="126"/>
      <c r="AJ1226" s="126"/>
      <c r="AK1226" s="126"/>
      <c r="AL1226" s="126">
        <v>1226</v>
      </c>
    </row>
    <row r="1227" spans="1:38">
      <c r="A1227" s="721" t="s">
        <v>1852</v>
      </c>
      <c r="B1227" s="722">
        <v>16</v>
      </c>
      <c r="C1227" s="722">
        <v>1605</v>
      </c>
      <c r="D1227" s="722">
        <v>160522</v>
      </c>
      <c r="E1227" s="721">
        <v>1605229006</v>
      </c>
      <c r="F1227" s="721" t="s">
        <v>916</v>
      </c>
      <c r="G1227" s="1127">
        <v>37878768</v>
      </c>
      <c r="H1227" s="1128">
        <v>0</v>
      </c>
      <c r="I1227" s="1128">
        <v>37878767.880000003</v>
      </c>
      <c r="J1227" s="1128">
        <v>-0.11999999731779099</v>
      </c>
      <c r="K1227" s="1128">
        <v>0</v>
      </c>
      <c r="L1227" s="1128">
        <v>0</v>
      </c>
      <c r="M1227" s="1128">
        <v>-0.11999999731779099</v>
      </c>
      <c r="N1227" s="1129">
        <v>0</v>
      </c>
      <c r="O1227" s="1128">
        <v>-0.11999999731779099</v>
      </c>
      <c r="P1227" s="1127">
        <v>-4.4399999007582666E-2</v>
      </c>
      <c r="Q1227" s="1127">
        <v>0</v>
      </c>
      <c r="R1227" s="1127">
        <v>0</v>
      </c>
      <c r="S1227" s="1127">
        <v>0</v>
      </c>
      <c r="T1227" s="1130">
        <v>0</v>
      </c>
      <c r="U1227" s="1130">
        <v>0</v>
      </c>
      <c r="V1227" s="1130">
        <v>0</v>
      </c>
      <c r="W1227" s="1127">
        <v>0</v>
      </c>
      <c r="X1227" s="1130">
        <v>-4.4399999007582666E-2</v>
      </c>
      <c r="Y1227" s="735">
        <v>0.37</v>
      </c>
      <c r="Z1227" s="1131">
        <v>0</v>
      </c>
      <c r="AA1227" s="1131">
        <v>-4.4399999007582666E-2</v>
      </c>
      <c r="AB1227" s="1131">
        <v>0</v>
      </c>
      <c r="AC1227" s="1131">
        <v>0</v>
      </c>
      <c r="AD1227" s="1131">
        <v>0</v>
      </c>
      <c r="AE1227" s="1131">
        <v>-4.4399999007582666E-2</v>
      </c>
      <c r="AF1227" s="126"/>
      <c r="AG1227" s="126"/>
      <c r="AH1227" s="126"/>
      <c r="AI1227" s="126"/>
      <c r="AJ1227" s="126"/>
      <c r="AK1227" s="126"/>
      <c r="AL1227" s="126">
        <v>1227</v>
      </c>
    </row>
    <row r="1228" spans="1:38">
      <c r="A1228" s="721" t="s">
        <v>1852</v>
      </c>
      <c r="B1228" s="722">
        <v>16</v>
      </c>
      <c r="C1228" s="722">
        <v>1605</v>
      </c>
      <c r="D1228" s="722">
        <v>160522</v>
      </c>
      <c r="E1228" s="721">
        <v>1605229020</v>
      </c>
      <c r="F1228" s="721" t="s">
        <v>917</v>
      </c>
      <c r="G1228" s="1127">
        <v>13227710</v>
      </c>
      <c r="H1228" s="1128">
        <v>0</v>
      </c>
      <c r="I1228" s="1128">
        <v>13227709.619999999</v>
      </c>
      <c r="J1228" s="1128">
        <v>-0.38000000081956387</v>
      </c>
      <c r="K1228" s="1128">
        <v>0</v>
      </c>
      <c r="L1228" s="1128">
        <v>0</v>
      </c>
      <c r="M1228" s="1128">
        <v>-0.38000000081956387</v>
      </c>
      <c r="N1228" s="1129">
        <v>0</v>
      </c>
      <c r="O1228" s="1128">
        <v>-0.38000000081956387</v>
      </c>
      <c r="P1228" s="1127">
        <v>-0.14060000030323863</v>
      </c>
      <c r="Q1228" s="1127">
        <v>0</v>
      </c>
      <c r="R1228" s="1127">
        <v>0</v>
      </c>
      <c r="S1228" s="1127">
        <v>0</v>
      </c>
      <c r="T1228" s="1130">
        <v>0</v>
      </c>
      <c r="U1228" s="1130">
        <v>0</v>
      </c>
      <c r="V1228" s="1130">
        <v>0</v>
      </c>
      <c r="W1228" s="1127">
        <v>0</v>
      </c>
      <c r="X1228" s="1130">
        <v>-0.14060000030323863</v>
      </c>
      <c r="Y1228" s="735">
        <v>0.37</v>
      </c>
      <c r="Z1228" s="1131">
        <v>0</v>
      </c>
      <c r="AA1228" s="1131">
        <v>-0.14060000030323863</v>
      </c>
      <c r="AB1228" s="1131">
        <v>0</v>
      </c>
      <c r="AC1228" s="1131">
        <v>-0.12210000002756714</v>
      </c>
      <c r="AD1228" s="1131">
        <v>0</v>
      </c>
      <c r="AE1228" s="1131">
        <v>-1.8500000275671488E-2</v>
      </c>
      <c r="AF1228" s="126"/>
      <c r="AG1228" s="126"/>
      <c r="AH1228" s="126"/>
      <c r="AI1228" s="126"/>
      <c r="AJ1228" s="126"/>
      <c r="AK1228" s="126"/>
      <c r="AL1228" s="126">
        <v>1228</v>
      </c>
    </row>
    <row r="1229" spans="1:38">
      <c r="A1229" s="721" t="s">
        <v>1852</v>
      </c>
      <c r="B1229" s="722">
        <v>16</v>
      </c>
      <c r="C1229" s="722">
        <v>1605</v>
      </c>
      <c r="D1229" s="722">
        <v>160522</v>
      </c>
      <c r="E1229" s="721">
        <v>1605229045</v>
      </c>
      <c r="F1229" s="721" t="s">
        <v>918</v>
      </c>
      <c r="G1229" s="1127">
        <v>5689</v>
      </c>
      <c r="H1229" s="1128">
        <v>0</v>
      </c>
      <c r="I1229" s="1128">
        <v>5689</v>
      </c>
      <c r="J1229" s="1128">
        <v>0</v>
      </c>
      <c r="K1229" s="1128">
        <v>0</v>
      </c>
      <c r="L1229" s="1128">
        <v>0</v>
      </c>
      <c r="M1229" s="1128">
        <v>0</v>
      </c>
      <c r="N1229" s="1129">
        <v>0</v>
      </c>
      <c r="O1229" s="1128">
        <v>0</v>
      </c>
      <c r="P1229" s="1127">
        <v>0</v>
      </c>
      <c r="Q1229" s="1127">
        <v>0</v>
      </c>
      <c r="R1229" s="1127">
        <v>0</v>
      </c>
      <c r="S1229" s="1127">
        <v>0</v>
      </c>
      <c r="T1229" s="1130">
        <v>0</v>
      </c>
      <c r="U1229" s="1130">
        <v>0</v>
      </c>
      <c r="V1229" s="1130">
        <v>0</v>
      </c>
      <c r="W1229" s="1127">
        <v>0</v>
      </c>
      <c r="X1229" s="1130">
        <v>0</v>
      </c>
      <c r="Y1229" s="735">
        <v>0</v>
      </c>
      <c r="Z1229" s="1131">
        <v>0</v>
      </c>
      <c r="AA1229" s="1131">
        <v>0</v>
      </c>
      <c r="AB1229" s="1131">
        <v>0</v>
      </c>
      <c r="AC1229" s="1131">
        <v>0</v>
      </c>
      <c r="AD1229" s="1131">
        <v>0</v>
      </c>
      <c r="AE1229" s="1131">
        <v>0</v>
      </c>
      <c r="AF1229" s="126"/>
      <c r="AG1229" s="126"/>
      <c r="AH1229" s="126"/>
      <c r="AI1229" s="126"/>
      <c r="AJ1229" s="126"/>
      <c r="AK1229" s="126"/>
      <c r="AL1229" s="126">
        <v>1229</v>
      </c>
    </row>
    <row r="1230" spans="1:38">
      <c r="A1230" s="721" t="s">
        <v>1852</v>
      </c>
      <c r="B1230" s="722">
        <v>16</v>
      </c>
      <c r="C1230" s="722">
        <v>1605</v>
      </c>
      <c r="D1230" s="722">
        <v>160522</v>
      </c>
      <c r="E1230" s="721">
        <v>1605229050</v>
      </c>
      <c r="F1230" s="721" t="s">
        <v>919</v>
      </c>
      <c r="G1230" s="1127">
        <v>90778</v>
      </c>
      <c r="H1230" s="1128">
        <v>0</v>
      </c>
      <c r="I1230" s="1128">
        <v>90778</v>
      </c>
      <c r="J1230" s="1128">
        <v>0</v>
      </c>
      <c r="K1230" s="1128">
        <v>0</v>
      </c>
      <c r="L1230" s="1128">
        <v>0</v>
      </c>
      <c r="M1230" s="1128">
        <v>0</v>
      </c>
      <c r="N1230" s="1129">
        <v>0</v>
      </c>
      <c r="O1230" s="1128">
        <v>0</v>
      </c>
      <c r="P1230" s="1127">
        <v>0</v>
      </c>
      <c r="Q1230" s="1127">
        <v>0</v>
      </c>
      <c r="R1230" s="1127">
        <v>0</v>
      </c>
      <c r="S1230" s="1127">
        <v>0</v>
      </c>
      <c r="T1230" s="1130">
        <v>0</v>
      </c>
      <c r="U1230" s="1130">
        <v>0</v>
      </c>
      <c r="V1230" s="1130">
        <v>0</v>
      </c>
      <c r="W1230" s="1127">
        <v>0</v>
      </c>
      <c r="X1230" s="1130">
        <v>0</v>
      </c>
      <c r="Y1230" s="735">
        <v>0</v>
      </c>
      <c r="Z1230" s="1131">
        <v>0</v>
      </c>
      <c r="AA1230" s="1131">
        <v>0</v>
      </c>
      <c r="AB1230" s="1131">
        <v>0</v>
      </c>
      <c r="AC1230" s="1131">
        <v>0</v>
      </c>
      <c r="AD1230" s="1131">
        <v>0</v>
      </c>
      <c r="AE1230" s="1131">
        <v>0</v>
      </c>
      <c r="AF1230" s="126"/>
      <c r="AG1230" s="126"/>
      <c r="AH1230" s="126"/>
      <c r="AI1230" s="126"/>
      <c r="AJ1230" s="126"/>
      <c r="AK1230" s="126"/>
      <c r="AL1230" s="126">
        <v>1230</v>
      </c>
    </row>
    <row r="1231" spans="1:38">
      <c r="A1231" s="721" t="s">
        <v>1852</v>
      </c>
      <c r="B1231" s="722">
        <v>16</v>
      </c>
      <c r="C1231" s="722">
        <v>1605</v>
      </c>
      <c r="D1231" s="722">
        <v>160522</v>
      </c>
      <c r="E1231" s="721">
        <v>1605229206</v>
      </c>
      <c r="F1231" s="721" t="s">
        <v>920</v>
      </c>
      <c r="G1231" s="1127">
        <v>59367</v>
      </c>
      <c r="H1231" s="1128">
        <v>0</v>
      </c>
      <c r="I1231" s="1128">
        <v>59367</v>
      </c>
      <c r="J1231" s="1128">
        <v>0</v>
      </c>
      <c r="K1231" s="1128">
        <v>0</v>
      </c>
      <c r="L1231" s="1128">
        <v>0</v>
      </c>
      <c r="M1231" s="1128">
        <v>0</v>
      </c>
      <c r="N1231" s="1129">
        <v>0</v>
      </c>
      <c r="O1231" s="1128">
        <v>0</v>
      </c>
      <c r="P1231" s="1127">
        <v>0</v>
      </c>
      <c r="Q1231" s="1127">
        <v>0</v>
      </c>
      <c r="R1231" s="1127">
        <v>0</v>
      </c>
      <c r="S1231" s="1127">
        <v>0</v>
      </c>
      <c r="T1231" s="1130">
        <v>0</v>
      </c>
      <c r="U1231" s="1130">
        <v>0</v>
      </c>
      <c r="V1231" s="1130">
        <v>0</v>
      </c>
      <c r="W1231" s="1127">
        <v>0</v>
      </c>
      <c r="X1231" s="1130">
        <v>0</v>
      </c>
      <c r="Y1231" s="735">
        <v>0</v>
      </c>
      <c r="Z1231" s="1131">
        <v>0</v>
      </c>
      <c r="AA1231" s="1131">
        <v>0</v>
      </c>
      <c r="AB1231" s="1131">
        <v>0</v>
      </c>
      <c r="AC1231" s="1131">
        <v>0</v>
      </c>
      <c r="AD1231" s="1131">
        <v>0</v>
      </c>
      <c r="AE1231" s="1131">
        <v>0</v>
      </c>
      <c r="AF1231" s="126"/>
      <c r="AG1231" s="126"/>
      <c r="AH1231" s="126"/>
      <c r="AI1231" s="126"/>
      <c r="AJ1231" s="126"/>
      <c r="AK1231" s="126"/>
      <c r="AL1231" s="126">
        <v>1231</v>
      </c>
    </row>
    <row r="1232" spans="1:38">
      <c r="A1232" s="721" t="s">
        <v>1852</v>
      </c>
      <c r="B1232" s="722">
        <v>16</v>
      </c>
      <c r="C1232" s="722">
        <v>1605</v>
      </c>
      <c r="D1232" s="722">
        <v>160522</v>
      </c>
      <c r="E1232" s="721">
        <v>1605229557</v>
      </c>
      <c r="F1232" s="721" t="s">
        <v>921</v>
      </c>
      <c r="G1232" s="1127">
        <v>252410</v>
      </c>
      <c r="H1232" s="1128">
        <v>0</v>
      </c>
      <c r="I1232" s="1128">
        <v>252410</v>
      </c>
      <c r="J1232" s="1128">
        <v>0</v>
      </c>
      <c r="K1232" s="1128">
        <v>0</v>
      </c>
      <c r="L1232" s="1128">
        <v>0</v>
      </c>
      <c r="M1232" s="1128">
        <v>0</v>
      </c>
      <c r="N1232" s="1129">
        <v>0</v>
      </c>
      <c r="O1232" s="1128">
        <v>0</v>
      </c>
      <c r="P1232" s="1127">
        <v>0</v>
      </c>
      <c r="Q1232" s="1127">
        <v>0</v>
      </c>
      <c r="R1232" s="1127">
        <v>0</v>
      </c>
      <c r="S1232" s="1127">
        <v>0</v>
      </c>
      <c r="T1232" s="1130">
        <v>0</v>
      </c>
      <c r="U1232" s="1130">
        <v>0</v>
      </c>
      <c r="V1232" s="1130">
        <v>0</v>
      </c>
      <c r="W1232" s="1127">
        <v>0</v>
      </c>
      <c r="X1232" s="1130">
        <v>0</v>
      </c>
      <c r="Y1232" s="735">
        <v>0</v>
      </c>
      <c r="Z1232" s="1131">
        <v>0</v>
      </c>
      <c r="AA1232" s="1131">
        <v>0</v>
      </c>
      <c r="AB1232" s="1131">
        <v>0</v>
      </c>
      <c r="AC1232" s="1131">
        <v>0</v>
      </c>
      <c r="AD1232" s="1131">
        <v>0</v>
      </c>
      <c r="AE1232" s="1131">
        <v>0</v>
      </c>
      <c r="AF1232" s="126"/>
      <c r="AG1232" s="126"/>
      <c r="AH1232" s="126"/>
      <c r="AI1232" s="126"/>
      <c r="AJ1232" s="126"/>
      <c r="AK1232" s="126"/>
      <c r="AL1232" s="126">
        <v>1232</v>
      </c>
    </row>
    <row r="1233" spans="1:38">
      <c r="A1233" s="721" t="s">
        <v>1852</v>
      </c>
      <c r="B1233" s="722">
        <v>16</v>
      </c>
      <c r="C1233" s="722">
        <v>1605</v>
      </c>
      <c r="D1233" s="722">
        <v>160522</v>
      </c>
      <c r="E1233" s="721">
        <v>1605229558</v>
      </c>
      <c r="F1233" s="721" t="s">
        <v>4143</v>
      </c>
      <c r="G1233" s="1127">
        <v>254435</v>
      </c>
      <c r="H1233" s="1128">
        <v>0</v>
      </c>
      <c r="I1233" s="1128">
        <v>254435</v>
      </c>
      <c r="J1233" s="1128">
        <v>0</v>
      </c>
      <c r="K1233" s="1128">
        <v>0</v>
      </c>
      <c r="L1233" s="1128">
        <v>0</v>
      </c>
      <c r="M1233" s="1128">
        <v>0</v>
      </c>
      <c r="N1233" s="1129">
        <v>0</v>
      </c>
      <c r="O1233" s="1128">
        <v>0</v>
      </c>
      <c r="P1233" s="1127">
        <v>0</v>
      </c>
      <c r="Q1233" s="1127">
        <v>0</v>
      </c>
      <c r="R1233" s="1127">
        <v>0</v>
      </c>
      <c r="S1233" s="1127">
        <v>0</v>
      </c>
      <c r="T1233" s="1130">
        <v>0</v>
      </c>
      <c r="U1233" s="1130">
        <v>0</v>
      </c>
      <c r="V1233" s="1130">
        <v>0</v>
      </c>
      <c r="W1233" s="1127">
        <v>0</v>
      </c>
      <c r="X1233" s="1130">
        <v>0</v>
      </c>
      <c r="Y1233" s="735">
        <v>0</v>
      </c>
      <c r="Z1233" s="1131">
        <v>0</v>
      </c>
      <c r="AA1233" s="1131">
        <v>0</v>
      </c>
      <c r="AB1233" s="1131">
        <v>0</v>
      </c>
      <c r="AC1233" s="1131">
        <v>0</v>
      </c>
      <c r="AD1233" s="1131">
        <v>0</v>
      </c>
      <c r="AE1233" s="1131">
        <v>0</v>
      </c>
      <c r="AF1233" s="126"/>
      <c r="AG1233" s="126"/>
      <c r="AH1233" s="126"/>
      <c r="AI1233" s="126"/>
      <c r="AJ1233" s="126"/>
      <c r="AK1233" s="126"/>
      <c r="AL1233" s="126">
        <v>1233</v>
      </c>
    </row>
    <row r="1234" spans="1:38">
      <c r="A1234" s="721" t="s">
        <v>1852</v>
      </c>
      <c r="B1234" s="722">
        <v>16</v>
      </c>
      <c r="C1234" s="722">
        <v>1605</v>
      </c>
      <c r="D1234" s="722">
        <v>160522</v>
      </c>
      <c r="E1234" s="721">
        <v>1605229601</v>
      </c>
      <c r="F1234" s="721" t="s">
        <v>915</v>
      </c>
      <c r="G1234" s="1127">
        <v>1636348056</v>
      </c>
      <c r="H1234" s="1128">
        <v>0</v>
      </c>
      <c r="I1234" s="1128">
        <v>1636348055.6700001</v>
      </c>
      <c r="J1234" s="1128">
        <v>-0.32999992370605469</v>
      </c>
      <c r="K1234" s="1128">
        <v>0</v>
      </c>
      <c r="L1234" s="1128">
        <v>0</v>
      </c>
      <c r="M1234" s="1128">
        <v>-0.32999992370605469</v>
      </c>
      <c r="N1234" s="1129">
        <v>0</v>
      </c>
      <c r="O1234" s="1128">
        <v>-0.32999992370605469</v>
      </c>
      <c r="P1234" s="1127">
        <v>-0.12209997177124023</v>
      </c>
      <c r="Q1234" s="1127">
        <v>0</v>
      </c>
      <c r="R1234" s="1127">
        <v>0</v>
      </c>
      <c r="S1234" s="1127">
        <v>0</v>
      </c>
      <c r="T1234" s="1130">
        <v>0</v>
      </c>
      <c r="U1234" s="1130">
        <v>0</v>
      </c>
      <c r="V1234" s="1130">
        <v>0</v>
      </c>
      <c r="W1234" s="1127">
        <v>0</v>
      </c>
      <c r="X1234" s="1130">
        <v>-0.12209997177124023</v>
      </c>
      <c r="Y1234" s="735">
        <v>0.37</v>
      </c>
      <c r="Z1234" s="1131">
        <v>0</v>
      </c>
      <c r="AA1234" s="1131">
        <v>-0.12209997177124023</v>
      </c>
      <c r="AB1234" s="1131">
        <v>0</v>
      </c>
      <c r="AC1234" s="1131">
        <v>-0.185</v>
      </c>
      <c r="AD1234" s="1131">
        <v>0</v>
      </c>
      <c r="AE1234" s="1131">
        <v>6.2900028228759772E-2</v>
      </c>
      <c r="AF1234" s="126"/>
      <c r="AG1234" s="126"/>
      <c r="AH1234" s="126"/>
      <c r="AI1234" s="126"/>
      <c r="AJ1234" s="126"/>
      <c r="AK1234" s="126"/>
      <c r="AL1234" s="126">
        <v>1234</v>
      </c>
    </row>
    <row r="1235" spans="1:38">
      <c r="A1235" s="721" t="s">
        <v>1852</v>
      </c>
      <c r="B1235" s="722">
        <v>16</v>
      </c>
      <c r="C1235" s="722">
        <v>1605</v>
      </c>
      <c r="D1235" s="722">
        <v>160522</v>
      </c>
      <c r="E1235" s="721">
        <v>1605229603</v>
      </c>
      <c r="F1235" s="721" t="s">
        <v>915</v>
      </c>
      <c r="G1235" s="1127">
        <v>38179247</v>
      </c>
      <c r="H1235" s="1128">
        <v>0</v>
      </c>
      <c r="I1235" s="1128">
        <v>38179246.890000001</v>
      </c>
      <c r="J1235" s="1128">
        <v>-0.10999999940395355</v>
      </c>
      <c r="K1235" s="1128">
        <v>0</v>
      </c>
      <c r="L1235" s="1128">
        <v>0</v>
      </c>
      <c r="M1235" s="1128">
        <v>-0.10999999940395355</v>
      </c>
      <c r="N1235" s="1129">
        <v>0</v>
      </c>
      <c r="O1235" s="1128">
        <v>-0.10999999940395355</v>
      </c>
      <c r="P1235" s="1127">
        <v>-4.0699999779462814E-2</v>
      </c>
      <c r="Q1235" s="1127">
        <v>0</v>
      </c>
      <c r="R1235" s="1127">
        <v>0</v>
      </c>
      <c r="S1235" s="1127">
        <v>0</v>
      </c>
      <c r="T1235" s="1130">
        <v>0</v>
      </c>
      <c r="U1235" s="1130">
        <v>0</v>
      </c>
      <c r="V1235" s="1130">
        <v>0</v>
      </c>
      <c r="W1235" s="1127">
        <v>0</v>
      </c>
      <c r="X1235" s="1130">
        <v>-4.0699999779462814E-2</v>
      </c>
      <c r="Y1235" s="735">
        <v>0.37</v>
      </c>
      <c r="Z1235" s="1131">
        <v>0</v>
      </c>
      <c r="AA1235" s="1131">
        <v>-4.0699999779462814E-2</v>
      </c>
      <c r="AB1235" s="1131">
        <v>0.11099999889731407</v>
      </c>
      <c r="AC1235" s="1131">
        <v>0</v>
      </c>
      <c r="AD1235" s="1131">
        <v>-0.11099999889731407</v>
      </c>
      <c r="AE1235" s="1131">
        <v>-4.0699999779462814E-2</v>
      </c>
      <c r="AF1235" s="126"/>
      <c r="AG1235" s="126"/>
      <c r="AH1235" s="126"/>
      <c r="AI1235" s="126"/>
      <c r="AJ1235" s="126"/>
      <c r="AK1235" s="126"/>
      <c r="AL1235" s="126">
        <v>1235</v>
      </c>
    </row>
    <row r="1236" spans="1:38">
      <c r="A1236" s="721" t="s">
        <v>1852</v>
      </c>
      <c r="B1236" s="722">
        <v>16</v>
      </c>
      <c r="C1236" s="722">
        <v>1605</v>
      </c>
      <c r="D1236" s="722">
        <v>160522</v>
      </c>
      <c r="E1236" s="721">
        <v>1605229800</v>
      </c>
      <c r="F1236" s="721" t="s">
        <v>4144</v>
      </c>
      <c r="G1236" s="1127">
        <v>2412862753</v>
      </c>
      <c r="H1236" s="1128">
        <v>0</v>
      </c>
      <c r="I1236" s="1128">
        <v>2412862752.9299998</v>
      </c>
      <c r="J1236" s="1128">
        <v>-7.0000171661376953E-2</v>
      </c>
      <c r="K1236" s="1128">
        <v>0</v>
      </c>
      <c r="L1236" s="1128">
        <v>0</v>
      </c>
      <c r="M1236" s="1128">
        <v>-7.0000171661376953E-2</v>
      </c>
      <c r="N1236" s="1129">
        <v>0</v>
      </c>
      <c r="O1236" s="1128">
        <v>-7.0000171661376953E-2</v>
      </c>
      <c r="P1236" s="1127">
        <v>-2.5900063514709474E-2</v>
      </c>
      <c r="Q1236" s="1127">
        <v>0</v>
      </c>
      <c r="R1236" s="1127">
        <v>0</v>
      </c>
      <c r="S1236" s="1127">
        <v>0</v>
      </c>
      <c r="T1236" s="1130">
        <v>0</v>
      </c>
      <c r="U1236" s="1130">
        <v>0</v>
      </c>
      <c r="V1236" s="1130">
        <v>0</v>
      </c>
      <c r="W1236" s="1127">
        <v>0</v>
      </c>
      <c r="X1236" s="1130">
        <v>-2.5900063514709474E-2</v>
      </c>
      <c r="Y1236" s="735">
        <v>0.37</v>
      </c>
      <c r="Z1236" s="1131">
        <v>0</v>
      </c>
      <c r="AA1236" s="1131">
        <v>-2.5900063514709474E-2</v>
      </c>
      <c r="AB1236" s="1131">
        <v>0.15169994354248045</v>
      </c>
      <c r="AC1236" s="1131">
        <v>0</v>
      </c>
      <c r="AD1236" s="1131">
        <v>-0.15169994354248045</v>
      </c>
      <c r="AE1236" s="1131">
        <v>-2.5900063514709474E-2</v>
      </c>
      <c r="AF1236" s="126"/>
      <c r="AG1236" s="126"/>
      <c r="AH1236" s="126"/>
      <c r="AI1236" s="126"/>
      <c r="AJ1236" s="126"/>
      <c r="AK1236" s="126"/>
      <c r="AL1236" s="126">
        <v>1236</v>
      </c>
    </row>
    <row r="1237" spans="1:38">
      <c r="A1237" s="721" t="s">
        <v>1852</v>
      </c>
      <c r="B1237" s="722">
        <v>16</v>
      </c>
      <c r="C1237" s="722">
        <v>1605</v>
      </c>
      <c r="D1237" s="722">
        <v>160522</v>
      </c>
      <c r="E1237" s="721">
        <v>1605229900</v>
      </c>
      <c r="F1237" s="721" t="s">
        <v>922</v>
      </c>
      <c r="G1237" s="1127">
        <v>143106372</v>
      </c>
      <c r="H1237" s="1128">
        <v>0</v>
      </c>
      <c r="I1237" s="1128">
        <v>143106372.28999999</v>
      </c>
      <c r="J1237" s="1128">
        <v>0.28999999165534973</v>
      </c>
      <c r="K1237" s="1128">
        <v>0</v>
      </c>
      <c r="L1237" s="1128">
        <v>0.28999999165534973</v>
      </c>
      <c r="M1237" s="1128">
        <v>0</v>
      </c>
      <c r="N1237" s="1129">
        <v>0</v>
      </c>
      <c r="O1237" s="1128">
        <v>0.28999999165534973</v>
      </c>
      <c r="P1237" s="1127">
        <v>0.10729999691247941</v>
      </c>
      <c r="Q1237" s="1127">
        <v>0</v>
      </c>
      <c r="R1237" s="1127">
        <v>0</v>
      </c>
      <c r="S1237" s="1127">
        <v>0</v>
      </c>
      <c r="T1237" s="1130">
        <v>0</v>
      </c>
      <c r="U1237" s="1130">
        <v>0</v>
      </c>
      <c r="V1237" s="1130">
        <v>0</v>
      </c>
      <c r="W1237" s="1127">
        <v>0</v>
      </c>
      <c r="X1237" s="1130">
        <v>0.10729999691247941</v>
      </c>
      <c r="Y1237" s="735">
        <v>0.37</v>
      </c>
      <c r="Z1237" s="1131">
        <v>0.10729999691247941</v>
      </c>
      <c r="AA1237" s="1131">
        <v>0</v>
      </c>
      <c r="AB1237" s="1131">
        <v>0</v>
      </c>
      <c r="AC1237" s="1131">
        <v>-0.16649999558925629</v>
      </c>
      <c r="AD1237" s="1131">
        <v>0.10729999691247941</v>
      </c>
      <c r="AE1237" s="1131">
        <v>0.16649999558925629</v>
      </c>
      <c r="AF1237" s="126"/>
      <c r="AG1237" s="126"/>
      <c r="AH1237" s="126"/>
      <c r="AI1237" s="126"/>
      <c r="AJ1237" s="126"/>
      <c r="AK1237" s="126"/>
      <c r="AL1237" s="126">
        <v>1237</v>
      </c>
    </row>
    <row r="1238" spans="1:38">
      <c r="A1238" s="721" t="s">
        <v>1852</v>
      </c>
      <c r="B1238" s="722">
        <v>16</v>
      </c>
      <c r="C1238" s="722">
        <v>1605</v>
      </c>
      <c r="D1238" s="722">
        <v>160524</v>
      </c>
      <c r="E1238" s="721">
        <v>1605247004</v>
      </c>
      <c r="F1238" s="721" t="s">
        <v>4145</v>
      </c>
      <c r="G1238" s="1127">
        <v>0</v>
      </c>
      <c r="H1238" s="1128">
        <v>0</v>
      </c>
      <c r="I1238" s="1128">
        <v>0</v>
      </c>
      <c r="J1238" s="1128">
        <v>0</v>
      </c>
      <c r="K1238" s="1128">
        <v>0</v>
      </c>
      <c r="L1238" s="1128">
        <v>0</v>
      </c>
      <c r="M1238" s="1128">
        <v>0</v>
      </c>
      <c r="N1238" s="1129">
        <v>0</v>
      </c>
      <c r="O1238" s="1128">
        <v>0</v>
      </c>
      <c r="P1238" s="1127">
        <v>0</v>
      </c>
      <c r="Q1238" s="1127">
        <v>0</v>
      </c>
      <c r="R1238" s="1127">
        <v>0</v>
      </c>
      <c r="S1238" s="1127">
        <v>0</v>
      </c>
      <c r="T1238" s="1130">
        <v>0</v>
      </c>
      <c r="U1238" s="1130">
        <v>0</v>
      </c>
      <c r="V1238" s="1130">
        <v>0</v>
      </c>
      <c r="W1238" s="1127">
        <v>0</v>
      </c>
      <c r="X1238" s="1130">
        <v>0</v>
      </c>
      <c r="Y1238" s="735">
        <v>0</v>
      </c>
      <c r="Z1238" s="1131">
        <v>0</v>
      </c>
      <c r="AA1238" s="1131">
        <v>0</v>
      </c>
      <c r="AB1238" s="1131">
        <v>0</v>
      </c>
      <c r="AC1238" s="1131">
        <v>0</v>
      </c>
      <c r="AD1238" s="1131">
        <v>0</v>
      </c>
      <c r="AE1238" s="1131">
        <v>0</v>
      </c>
      <c r="AF1238" s="126"/>
      <c r="AG1238" s="126"/>
      <c r="AH1238" s="126"/>
      <c r="AI1238" s="126"/>
      <c r="AJ1238" s="126"/>
      <c r="AK1238" s="126"/>
      <c r="AL1238" s="126">
        <v>1238</v>
      </c>
    </row>
    <row r="1239" spans="1:38">
      <c r="A1239" s="721" t="s">
        <v>1852</v>
      </c>
      <c r="B1239" s="722">
        <v>16</v>
      </c>
      <c r="C1239" s="722">
        <v>1605</v>
      </c>
      <c r="D1239" s="722">
        <v>160524</v>
      </c>
      <c r="E1239" s="721">
        <v>1605247006</v>
      </c>
      <c r="F1239" s="721" t="s">
        <v>4146</v>
      </c>
      <c r="G1239" s="1127">
        <v>0</v>
      </c>
      <c r="H1239" s="1128">
        <v>0</v>
      </c>
      <c r="I1239" s="1128">
        <v>0</v>
      </c>
      <c r="J1239" s="1128">
        <v>0</v>
      </c>
      <c r="K1239" s="1128">
        <v>0</v>
      </c>
      <c r="L1239" s="1128">
        <v>0</v>
      </c>
      <c r="M1239" s="1128">
        <v>0</v>
      </c>
      <c r="N1239" s="1129">
        <v>0</v>
      </c>
      <c r="O1239" s="1128">
        <v>0</v>
      </c>
      <c r="P1239" s="1127">
        <v>0</v>
      </c>
      <c r="Q1239" s="1127">
        <v>0</v>
      </c>
      <c r="R1239" s="1127">
        <v>0</v>
      </c>
      <c r="S1239" s="1127">
        <v>0</v>
      </c>
      <c r="T1239" s="1130">
        <v>0</v>
      </c>
      <c r="U1239" s="1130">
        <v>0</v>
      </c>
      <c r="V1239" s="1130">
        <v>0</v>
      </c>
      <c r="W1239" s="1127">
        <v>0</v>
      </c>
      <c r="X1239" s="1130">
        <v>0</v>
      </c>
      <c r="Y1239" s="735">
        <v>0</v>
      </c>
      <c r="Z1239" s="1131">
        <v>0</v>
      </c>
      <c r="AA1239" s="1131">
        <v>0</v>
      </c>
      <c r="AB1239" s="1131">
        <v>0</v>
      </c>
      <c r="AC1239" s="1131">
        <v>0</v>
      </c>
      <c r="AD1239" s="1131">
        <v>0</v>
      </c>
      <c r="AE1239" s="1131">
        <v>0</v>
      </c>
      <c r="AF1239" s="126"/>
      <c r="AG1239" s="126"/>
      <c r="AH1239" s="126"/>
      <c r="AI1239" s="126"/>
      <c r="AJ1239" s="126"/>
      <c r="AK1239" s="126"/>
      <c r="AL1239" s="126">
        <v>1239</v>
      </c>
    </row>
    <row r="1240" spans="1:38">
      <c r="A1240" s="721" t="s">
        <v>1852</v>
      </c>
      <c r="B1240" s="722">
        <v>16</v>
      </c>
      <c r="C1240" s="722">
        <v>1605</v>
      </c>
      <c r="D1240" s="722">
        <v>160524</v>
      </c>
      <c r="E1240" s="721">
        <v>1605247007</v>
      </c>
      <c r="F1240" s="721" t="s">
        <v>4147</v>
      </c>
      <c r="G1240" s="1127">
        <v>0</v>
      </c>
      <c r="H1240" s="1128">
        <v>0</v>
      </c>
      <c r="I1240" s="1128">
        <v>0</v>
      </c>
      <c r="J1240" s="1128">
        <v>0</v>
      </c>
      <c r="K1240" s="1128">
        <v>0</v>
      </c>
      <c r="L1240" s="1128">
        <v>0</v>
      </c>
      <c r="M1240" s="1128">
        <v>0</v>
      </c>
      <c r="N1240" s="1129">
        <v>0</v>
      </c>
      <c r="O1240" s="1128">
        <v>0</v>
      </c>
      <c r="P1240" s="1127">
        <v>0</v>
      </c>
      <c r="Q1240" s="1127">
        <v>0</v>
      </c>
      <c r="R1240" s="1127">
        <v>0</v>
      </c>
      <c r="S1240" s="1127">
        <v>0</v>
      </c>
      <c r="T1240" s="1130">
        <v>0</v>
      </c>
      <c r="U1240" s="1130">
        <v>0</v>
      </c>
      <c r="V1240" s="1130">
        <v>0</v>
      </c>
      <c r="W1240" s="1127">
        <v>0</v>
      </c>
      <c r="X1240" s="1130">
        <v>0</v>
      </c>
      <c r="Y1240" s="735">
        <v>0</v>
      </c>
      <c r="Z1240" s="1131">
        <v>0</v>
      </c>
      <c r="AA1240" s="1131">
        <v>0</v>
      </c>
      <c r="AB1240" s="1131">
        <v>0</v>
      </c>
      <c r="AC1240" s="1131">
        <v>0</v>
      </c>
      <c r="AD1240" s="1131">
        <v>0</v>
      </c>
      <c r="AE1240" s="1131">
        <v>0</v>
      </c>
      <c r="AF1240" s="126"/>
      <c r="AG1240" s="126"/>
      <c r="AH1240" s="126"/>
      <c r="AI1240" s="126"/>
      <c r="AJ1240" s="126"/>
      <c r="AK1240" s="126"/>
      <c r="AL1240" s="126">
        <v>1240</v>
      </c>
    </row>
    <row r="1241" spans="1:38">
      <c r="A1241" s="721" t="s">
        <v>1852</v>
      </c>
      <c r="B1241" s="722">
        <v>16</v>
      </c>
      <c r="C1241" s="722">
        <v>1605</v>
      </c>
      <c r="D1241" s="722">
        <v>160524</v>
      </c>
      <c r="E1241" s="721">
        <v>1605247008</v>
      </c>
      <c r="F1241" s="721" t="s">
        <v>4148</v>
      </c>
      <c r="G1241" s="1127">
        <v>0</v>
      </c>
      <c r="H1241" s="1128">
        <v>0</v>
      </c>
      <c r="I1241" s="1128">
        <v>0</v>
      </c>
      <c r="J1241" s="1128">
        <v>0</v>
      </c>
      <c r="K1241" s="1128">
        <v>0</v>
      </c>
      <c r="L1241" s="1128">
        <v>0</v>
      </c>
      <c r="M1241" s="1128">
        <v>0</v>
      </c>
      <c r="N1241" s="1129">
        <v>0</v>
      </c>
      <c r="O1241" s="1128">
        <v>0</v>
      </c>
      <c r="P1241" s="1127">
        <v>0</v>
      </c>
      <c r="Q1241" s="1127">
        <v>0</v>
      </c>
      <c r="R1241" s="1127">
        <v>0</v>
      </c>
      <c r="S1241" s="1127">
        <v>0</v>
      </c>
      <c r="T1241" s="1130">
        <v>0</v>
      </c>
      <c r="U1241" s="1130">
        <v>0</v>
      </c>
      <c r="V1241" s="1130">
        <v>0</v>
      </c>
      <c r="W1241" s="1127">
        <v>0</v>
      </c>
      <c r="X1241" s="1130">
        <v>0</v>
      </c>
      <c r="Y1241" s="735">
        <v>0</v>
      </c>
      <c r="Z1241" s="1131">
        <v>0</v>
      </c>
      <c r="AA1241" s="1131">
        <v>0</v>
      </c>
      <c r="AB1241" s="1131">
        <v>0</v>
      </c>
      <c r="AC1241" s="1131">
        <v>0</v>
      </c>
      <c r="AD1241" s="1131">
        <v>0</v>
      </c>
      <c r="AE1241" s="1131">
        <v>0</v>
      </c>
      <c r="AF1241" s="126"/>
      <c r="AG1241" s="126"/>
      <c r="AH1241" s="126"/>
      <c r="AI1241" s="126"/>
      <c r="AJ1241" s="126"/>
      <c r="AK1241" s="126"/>
      <c r="AL1241" s="126">
        <v>1241</v>
      </c>
    </row>
    <row r="1242" spans="1:38">
      <c r="A1242" s="721" t="s">
        <v>1852</v>
      </c>
      <c r="B1242" s="722">
        <v>16</v>
      </c>
      <c r="C1242" s="722">
        <v>1605</v>
      </c>
      <c r="D1242" s="722">
        <v>160524</v>
      </c>
      <c r="E1242" s="721">
        <v>1605247101</v>
      </c>
      <c r="F1242" s="721" t="s">
        <v>3566</v>
      </c>
      <c r="G1242" s="1127">
        <v>0</v>
      </c>
      <c r="H1242" s="1128">
        <v>0</v>
      </c>
      <c r="I1242" s="1128">
        <v>0</v>
      </c>
      <c r="J1242" s="1128">
        <v>0</v>
      </c>
      <c r="K1242" s="1128">
        <v>0</v>
      </c>
      <c r="L1242" s="1128">
        <v>0</v>
      </c>
      <c r="M1242" s="1128">
        <v>0</v>
      </c>
      <c r="N1242" s="1129">
        <v>0</v>
      </c>
      <c r="O1242" s="1128">
        <v>0</v>
      </c>
      <c r="P1242" s="1127">
        <v>0</v>
      </c>
      <c r="Q1242" s="1127">
        <v>0</v>
      </c>
      <c r="R1242" s="1127">
        <v>0</v>
      </c>
      <c r="S1242" s="1127">
        <v>0</v>
      </c>
      <c r="T1242" s="1130">
        <v>0</v>
      </c>
      <c r="U1242" s="1130">
        <v>0</v>
      </c>
      <c r="V1242" s="1130">
        <v>0</v>
      </c>
      <c r="W1242" s="1127">
        <v>0</v>
      </c>
      <c r="X1242" s="1130">
        <v>0</v>
      </c>
      <c r="Y1242" s="735">
        <v>0</v>
      </c>
      <c r="Z1242" s="1131">
        <v>0</v>
      </c>
      <c r="AA1242" s="1131">
        <v>0</v>
      </c>
      <c r="AB1242" s="1131">
        <v>0</v>
      </c>
      <c r="AC1242" s="1131">
        <v>0</v>
      </c>
      <c r="AD1242" s="1131">
        <v>0</v>
      </c>
      <c r="AE1242" s="1131">
        <v>0</v>
      </c>
      <c r="AF1242" s="126"/>
      <c r="AG1242" s="126"/>
      <c r="AH1242" s="126"/>
      <c r="AI1242" s="126"/>
      <c r="AJ1242" s="126"/>
      <c r="AK1242" s="126"/>
      <c r="AL1242" s="126">
        <v>1242</v>
      </c>
    </row>
    <row r="1243" spans="1:38">
      <c r="A1243" s="721" t="s">
        <v>1852</v>
      </c>
      <c r="B1243" s="722">
        <v>16</v>
      </c>
      <c r="C1243" s="722">
        <v>1605</v>
      </c>
      <c r="D1243" s="722">
        <v>160524</v>
      </c>
      <c r="E1243" s="721">
        <v>1605247106</v>
      </c>
      <c r="F1243" s="721" t="s">
        <v>3567</v>
      </c>
      <c r="G1243" s="1127">
        <v>0</v>
      </c>
      <c r="H1243" s="1128">
        <v>0</v>
      </c>
      <c r="I1243" s="1128">
        <v>0</v>
      </c>
      <c r="J1243" s="1128">
        <v>0</v>
      </c>
      <c r="K1243" s="1128">
        <v>0</v>
      </c>
      <c r="L1243" s="1128">
        <v>0</v>
      </c>
      <c r="M1243" s="1128">
        <v>0</v>
      </c>
      <c r="N1243" s="1129">
        <v>0</v>
      </c>
      <c r="O1243" s="1128">
        <v>0</v>
      </c>
      <c r="P1243" s="1127">
        <v>0</v>
      </c>
      <c r="Q1243" s="1127">
        <v>0</v>
      </c>
      <c r="R1243" s="1127">
        <v>0</v>
      </c>
      <c r="S1243" s="1127">
        <v>0</v>
      </c>
      <c r="T1243" s="1130">
        <v>0</v>
      </c>
      <c r="U1243" s="1130">
        <v>0</v>
      </c>
      <c r="V1243" s="1130">
        <v>0</v>
      </c>
      <c r="W1243" s="1127">
        <v>0</v>
      </c>
      <c r="X1243" s="1130">
        <v>0</v>
      </c>
      <c r="Y1243" s="735">
        <v>0</v>
      </c>
      <c r="Z1243" s="1131">
        <v>0</v>
      </c>
      <c r="AA1243" s="1131">
        <v>0</v>
      </c>
      <c r="AB1243" s="1131">
        <v>0</v>
      </c>
      <c r="AC1243" s="1131">
        <v>0</v>
      </c>
      <c r="AD1243" s="1131">
        <v>0</v>
      </c>
      <c r="AE1243" s="1131">
        <v>0</v>
      </c>
      <c r="AF1243" s="126"/>
      <c r="AG1243" s="126"/>
      <c r="AH1243" s="126"/>
      <c r="AI1243" s="126"/>
      <c r="AJ1243" s="126"/>
      <c r="AK1243" s="126"/>
      <c r="AL1243" s="126">
        <v>1243</v>
      </c>
    </row>
    <row r="1244" spans="1:38">
      <c r="A1244" s="721" t="s">
        <v>1852</v>
      </c>
      <c r="B1244" s="722">
        <v>16</v>
      </c>
      <c r="C1244" s="722">
        <v>1605</v>
      </c>
      <c r="D1244" s="722">
        <v>160524</v>
      </c>
      <c r="E1244" s="721">
        <v>1605247146</v>
      </c>
      <c r="F1244" s="721" t="s">
        <v>3568</v>
      </c>
      <c r="G1244" s="1127">
        <v>0</v>
      </c>
      <c r="H1244" s="1128">
        <v>0</v>
      </c>
      <c r="I1244" s="1128">
        <v>0</v>
      </c>
      <c r="J1244" s="1128">
        <v>0</v>
      </c>
      <c r="K1244" s="1128">
        <v>0</v>
      </c>
      <c r="L1244" s="1128">
        <v>0</v>
      </c>
      <c r="M1244" s="1128">
        <v>0</v>
      </c>
      <c r="N1244" s="1129">
        <v>0</v>
      </c>
      <c r="O1244" s="1128">
        <v>0</v>
      </c>
      <c r="P1244" s="1127">
        <v>0</v>
      </c>
      <c r="Q1244" s="1127">
        <v>0</v>
      </c>
      <c r="R1244" s="1127">
        <v>0</v>
      </c>
      <c r="S1244" s="1127">
        <v>0</v>
      </c>
      <c r="T1244" s="1130">
        <v>0</v>
      </c>
      <c r="U1244" s="1130">
        <v>0</v>
      </c>
      <c r="V1244" s="1130">
        <v>0</v>
      </c>
      <c r="W1244" s="1127">
        <v>0</v>
      </c>
      <c r="X1244" s="1130">
        <v>0</v>
      </c>
      <c r="Y1244" s="735">
        <v>0</v>
      </c>
      <c r="Z1244" s="1131">
        <v>0</v>
      </c>
      <c r="AA1244" s="1131">
        <v>0</v>
      </c>
      <c r="AB1244" s="1131">
        <v>0</v>
      </c>
      <c r="AC1244" s="1131">
        <v>0</v>
      </c>
      <c r="AD1244" s="1131">
        <v>0</v>
      </c>
      <c r="AE1244" s="1131">
        <v>0</v>
      </c>
      <c r="AF1244" s="126"/>
      <c r="AG1244" s="126"/>
      <c r="AH1244" s="126"/>
      <c r="AI1244" s="126"/>
      <c r="AJ1244" s="126"/>
      <c r="AK1244" s="126"/>
      <c r="AL1244" s="126">
        <v>1244</v>
      </c>
    </row>
    <row r="1245" spans="1:38">
      <c r="A1245" s="721" t="s">
        <v>1852</v>
      </c>
      <c r="B1245" s="722">
        <v>16</v>
      </c>
      <c r="C1245" s="722">
        <v>1605</v>
      </c>
      <c r="D1245" s="722">
        <v>160524</v>
      </c>
      <c r="E1245" s="721">
        <v>1605249004</v>
      </c>
      <c r="F1245" s="721" t="s">
        <v>923</v>
      </c>
      <c r="G1245" s="1127">
        <v>1504859312</v>
      </c>
      <c r="H1245" s="1128">
        <v>0</v>
      </c>
      <c r="I1245" s="1128">
        <v>1504859311.5699999</v>
      </c>
      <c r="J1245" s="1128">
        <v>-0.43000006675720215</v>
      </c>
      <c r="K1245" s="1128">
        <v>0</v>
      </c>
      <c r="L1245" s="1128">
        <v>0</v>
      </c>
      <c r="M1245" s="1128">
        <v>-0.43000006675720215</v>
      </c>
      <c r="N1245" s="1129">
        <v>0</v>
      </c>
      <c r="O1245" s="1128">
        <v>-0.43000006675720215</v>
      </c>
      <c r="P1245" s="1127">
        <v>-0.15910002470016479</v>
      </c>
      <c r="Q1245" s="1127">
        <v>0</v>
      </c>
      <c r="R1245" s="1127">
        <v>0</v>
      </c>
      <c r="S1245" s="1127">
        <v>0</v>
      </c>
      <c r="T1245" s="1130">
        <v>0</v>
      </c>
      <c r="U1245" s="1130">
        <v>0</v>
      </c>
      <c r="V1245" s="1130">
        <v>0</v>
      </c>
      <c r="W1245" s="1127">
        <v>0</v>
      </c>
      <c r="X1245" s="1130">
        <v>-0.15910002470016479</v>
      </c>
      <c r="Y1245" s="735">
        <v>0.37</v>
      </c>
      <c r="Z1245" s="1131">
        <v>0</v>
      </c>
      <c r="AA1245" s="1131">
        <v>-0.15910002470016479</v>
      </c>
      <c r="AB1245" s="1131">
        <v>0</v>
      </c>
      <c r="AC1245" s="1131">
        <v>-1.1099989414215087E-2</v>
      </c>
      <c r="AD1245" s="1131">
        <v>0</v>
      </c>
      <c r="AE1245" s="1131">
        <v>-0.14800003528594971</v>
      </c>
      <c r="AF1245" s="126"/>
      <c r="AG1245" s="126"/>
      <c r="AH1245" s="126"/>
      <c r="AI1245" s="126"/>
      <c r="AJ1245" s="126"/>
      <c r="AK1245" s="126"/>
      <c r="AL1245" s="126">
        <v>1245</v>
      </c>
    </row>
    <row r="1246" spans="1:38">
      <c r="A1246" s="721" t="s">
        <v>1852</v>
      </c>
      <c r="B1246" s="722">
        <v>16</v>
      </c>
      <c r="C1246" s="722">
        <v>1605</v>
      </c>
      <c r="D1246" s="722">
        <v>160524</v>
      </c>
      <c r="E1246" s="721">
        <v>1605249006</v>
      </c>
      <c r="F1246" s="721" t="s">
        <v>924</v>
      </c>
      <c r="G1246" s="1127">
        <v>10296504</v>
      </c>
      <c r="H1246" s="1128">
        <v>0</v>
      </c>
      <c r="I1246" s="1128">
        <v>10296504</v>
      </c>
      <c r="J1246" s="1128">
        <v>0</v>
      </c>
      <c r="K1246" s="1128">
        <v>0</v>
      </c>
      <c r="L1246" s="1128">
        <v>0</v>
      </c>
      <c r="M1246" s="1128">
        <v>0</v>
      </c>
      <c r="N1246" s="1129">
        <v>0</v>
      </c>
      <c r="O1246" s="1128">
        <v>0</v>
      </c>
      <c r="P1246" s="1127">
        <v>0</v>
      </c>
      <c r="Q1246" s="1127">
        <v>0</v>
      </c>
      <c r="R1246" s="1127">
        <v>0</v>
      </c>
      <c r="S1246" s="1127">
        <v>0</v>
      </c>
      <c r="T1246" s="1130">
        <v>0</v>
      </c>
      <c r="U1246" s="1130">
        <v>0</v>
      </c>
      <c r="V1246" s="1130">
        <v>0</v>
      </c>
      <c r="W1246" s="1127">
        <v>0</v>
      </c>
      <c r="X1246" s="1130">
        <v>0</v>
      </c>
      <c r="Y1246" s="735">
        <v>0</v>
      </c>
      <c r="Z1246" s="1131">
        <v>0</v>
      </c>
      <c r="AA1246" s="1131">
        <v>0</v>
      </c>
      <c r="AB1246" s="1131">
        <v>0.11840000011026859</v>
      </c>
      <c r="AC1246" s="1131">
        <v>0</v>
      </c>
      <c r="AD1246" s="1131">
        <v>-0.11840000011026859</v>
      </c>
      <c r="AE1246" s="1131">
        <v>0</v>
      </c>
      <c r="AF1246" s="126"/>
      <c r="AG1246" s="126"/>
      <c r="AH1246" s="126"/>
      <c r="AI1246" s="126"/>
      <c r="AJ1246" s="126"/>
      <c r="AK1246" s="126"/>
      <c r="AL1246" s="126">
        <v>1246</v>
      </c>
    </row>
    <row r="1247" spans="1:38">
      <c r="A1247" s="721" t="s">
        <v>1852</v>
      </c>
      <c r="B1247" s="722">
        <v>16</v>
      </c>
      <c r="C1247" s="722">
        <v>1605</v>
      </c>
      <c r="D1247" s="722">
        <v>160524</v>
      </c>
      <c r="E1247" s="721">
        <v>1605249020</v>
      </c>
      <c r="F1247" s="721" t="s">
        <v>925</v>
      </c>
      <c r="G1247" s="1127">
        <v>7251470</v>
      </c>
      <c r="H1247" s="1128">
        <v>0</v>
      </c>
      <c r="I1247" s="1128">
        <v>7251470.2699999996</v>
      </c>
      <c r="J1247" s="1128">
        <v>0.26999999955296516</v>
      </c>
      <c r="K1247" s="1128">
        <v>0</v>
      </c>
      <c r="L1247" s="1128">
        <v>0.26999999955296516</v>
      </c>
      <c r="M1247" s="1128">
        <v>0</v>
      </c>
      <c r="N1247" s="1129">
        <v>0</v>
      </c>
      <c r="O1247" s="1128">
        <v>0.26999999955296516</v>
      </c>
      <c r="P1247" s="1127">
        <v>9.9899999834597103E-2</v>
      </c>
      <c r="Q1247" s="1127">
        <v>0</v>
      </c>
      <c r="R1247" s="1127">
        <v>0</v>
      </c>
      <c r="S1247" s="1127">
        <v>0</v>
      </c>
      <c r="T1247" s="1130">
        <v>0</v>
      </c>
      <c r="U1247" s="1130">
        <v>0</v>
      </c>
      <c r="V1247" s="1130">
        <v>0</v>
      </c>
      <c r="W1247" s="1127">
        <v>0</v>
      </c>
      <c r="X1247" s="1130">
        <v>9.9899999834597103E-2</v>
      </c>
      <c r="Y1247" s="735">
        <v>0.37</v>
      </c>
      <c r="Z1247" s="1131">
        <v>9.9899999834597103E-2</v>
      </c>
      <c r="AA1247" s="1131">
        <v>0</v>
      </c>
      <c r="AB1247" s="1131">
        <v>0</v>
      </c>
      <c r="AC1247" s="1131">
        <v>-0.15909999988973139</v>
      </c>
      <c r="AD1247" s="1131">
        <v>9.9899999834597103E-2</v>
      </c>
      <c r="AE1247" s="1131">
        <v>0.15909999988973139</v>
      </c>
      <c r="AF1247" s="126"/>
      <c r="AG1247" s="126"/>
      <c r="AH1247" s="126"/>
      <c r="AI1247" s="126"/>
      <c r="AJ1247" s="126"/>
      <c r="AK1247" s="126"/>
      <c r="AL1247" s="126">
        <v>1247</v>
      </c>
    </row>
    <row r="1248" spans="1:38">
      <c r="A1248" s="721" t="s">
        <v>1852</v>
      </c>
      <c r="B1248" s="722">
        <v>16</v>
      </c>
      <c r="C1248" s="722">
        <v>1605</v>
      </c>
      <c r="D1248" s="722">
        <v>160524</v>
      </c>
      <c r="E1248" s="721">
        <v>1605249051</v>
      </c>
      <c r="F1248" s="721" t="s">
        <v>3253</v>
      </c>
      <c r="G1248" s="1127">
        <v>28286</v>
      </c>
      <c r="H1248" s="1128">
        <v>0</v>
      </c>
      <c r="I1248" s="1128">
        <v>28286</v>
      </c>
      <c r="J1248" s="1128">
        <v>0</v>
      </c>
      <c r="K1248" s="1128">
        <v>0</v>
      </c>
      <c r="L1248" s="1128">
        <v>0</v>
      </c>
      <c r="M1248" s="1128">
        <v>0</v>
      </c>
      <c r="N1248" s="1129">
        <v>0</v>
      </c>
      <c r="O1248" s="1128">
        <v>0</v>
      </c>
      <c r="P1248" s="1127">
        <v>0</v>
      </c>
      <c r="Q1248" s="1127">
        <v>0</v>
      </c>
      <c r="R1248" s="1127">
        <v>0</v>
      </c>
      <c r="S1248" s="1127">
        <v>0</v>
      </c>
      <c r="T1248" s="1130">
        <v>0</v>
      </c>
      <c r="U1248" s="1130">
        <v>0</v>
      </c>
      <c r="V1248" s="1130">
        <v>0</v>
      </c>
      <c r="W1248" s="1127">
        <v>0</v>
      </c>
      <c r="X1248" s="1130">
        <v>0</v>
      </c>
      <c r="Y1248" s="735">
        <v>0</v>
      </c>
      <c r="Z1248" s="1131">
        <v>0</v>
      </c>
      <c r="AA1248" s="1131">
        <v>0</v>
      </c>
      <c r="AB1248" s="1131">
        <v>0</v>
      </c>
      <c r="AC1248" s="1131">
        <v>0</v>
      </c>
      <c r="AD1248" s="1131">
        <v>0</v>
      </c>
      <c r="AE1248" s="1131">
        <v>0</v>
      </c>
      <c r="AF1248" s="126"/>
      <c r="AG1248" s="126"/>
      <c r="AH1248" s="126"/>
      <c r="AI1248" s="126"/>
      <c r="AJ1248" s="126"/>
      <c r="AK1248" s="126"/>
      <c r="AL1248" s="126">
        <v>1248</v>
      </c>
    </row>
    <row r="1249" spans="1:38">
      <c r="A1249" s="721" t="s">
        <v>1852</v>
      </c>
      <c r="B1249" s="722">
        <v>16</v>
      </c>
      <c r="C1249" s="722">
        <v>1605</v>
      </c>
      <c r="D1249" s="722">
        <v>160524</v>
      </c>
      <c r="E1249" s="721">
        <v>1605249207</v>
      </c>
      <c r="F1249" s="721" t="s">
        <v>3196</v>
      </c>
      <c r="G1249" s="1127">
        <v>23769</v>
      </c>
      <c r="H1249" s="1128">
        <v>0</v>
      </c>
      <c r="I1249" s="1128">
        <v>23769</v>
      </c>
      <c r="J1249" s="1128">
        <v>0</v>
      </c>
      <c r="K1249" s="1128">
        <v>0</v>
      </c>
      <c r="L1249" s="1128">
        <v>0</v>
      </c>
      <c r="M1249" s="1128">
        <v>0</v>
      </c>
      <c r="N1249" s="1129">
        <v>0</v>
      </c>
      <c r="O1249" s="1128">
        <v>0</v>
      </c>
      <c r="P1249" s="1127">
        <v>0</v>
      </c>
      <c r="Q1249" s="1127">
        <v>0</v>
      </c>
      <c r="R1249" s="1127">
        <v>0</v>
      </c>
      <c r="S1249" s="1127">
        <v>0</v>
      </c>
      <c r="T1249" s="1130">
        <v>0</v>
      </c>
      <c r="U1249" s="1130">
        <v>0</v>
      </c>
      <c r="V1249" s="1130">
        <v>0</v>
      </c>
      <c r="W1249" s="1127">
        <v>0</v>
      </c>
      <c r="X1249" s="1130">
        <v>0</v>
      </c>
      <c r="Y1249" s="735">
        <v>0</v>
      </c>
      <c r="Z1249" s="1131">
        <v>0</v>
      </c>
      <c r="AA1249" s="1131">
        <v>0</v>
      </c>
      <c r="AB1249" s="1131">
        <v>0</v>
      </c>
      <c r="AC1249" s="1131">
        <v>0</v>
      </c>
      <c r="AD1249" s="1131">
        <v>0</v>
      </c>
      <c r="AE1249" s="1131">
        <v>0</v>
      </c>
      <c r="AF1249" s="126"/>
      <c r="AG1249" s="126"/>
      <c r="AH1249" s="126"/>
      <c r="AI1249" s="126"/>
      <c r="AJ1249" s="126"/>
      <c r="AK1249" s="126"/>
      <c r="AL1249" s="126">
        <v>1249</v>
      </c>
    </row>
    <row r="1250" spans="1:38">
      <c r="A1250" s="721" t="s">
        <v>1852</v>
      </c>
      <c r="B1250" s="722">
        <v>16</v>
      </c>
      <c r="C1250" s="722">
        <v>1605</v>
      </c>
      <c r="D1250" s="722">
        <v>160524</v>
      </c>
      <c r="E1250" s="721">
        <v>1605249557</v>
      </c>
      <c r="F1250" s="721" t="s">
        <v>926</v>
      </c>
      <c r="G1250" s="1127">
        <v>151537</v>
      </c>
      <c r="H1250" s="1128">
        <v>0</v>
      </c>
      <c r="I1250" s="1128">
        <v>151537</v>
      </c>
      <c r="J1250" s="1128">
        <v>0</v>
      </c>
      <c r="K1250" s="1128">
        <v>0</v>
      </c>
      <c r="L1250" s="1128">
        <v>0</v>
      </c>
      <c r="M1250" s="1128">
        <v>0</v>
      </c>
      <c r="N1250" s="1129">
        <v>0</v>
      </c>
      <c r="O1250" s="1128">
        <v>0</v>
      </c>
      <c r="P1250" s="1127">
        <v>0</v>
      </c>
      <c r="Q1250" s="1127">
        <v>0</v>
      </c>
      <c r="R1250" s="1127">
        <v>0</v>
      </c>
      <c r="S1250" s="1127">
        <v>0</v>
      </c>
      <c r="T1250" s="1130">
        <v>0</v>
      </c>
      <c r="U1250" s="1130">
        <v>0</v>
      </c>
      <c r="V1250" s="1130">
        <v>0</v>
      </c>
      <c r="W1250" s="1127">
        <v>0</v>
      </c>
      <c r="X1250" s="1130">
        <v>0</v>
      </c>
      <c r="Y1250" s="735">
        <v>0</v>
      </c>
      <c r="Z1250" s="1131">
        <v>0</v>
      </c>
      <c r="AA1250" s="1131">
        <v>0</v>
      </c>
      <c r="AB1250" s="1131">
        <v>0</v>
      </c>
      <c r="AC1250" s="1131">
        <v>0</v>
      </c>
      <c r="AD1250" s="1131">
        <v>0</v>
      </c>
      <c r="AE1250" s="1131">
        <v>0</v>
      </c>
      <c r="AF1250" s="126"/>
      <c r="AG1250" s="126"/>
      <c r="AH1250" s="126"/>
      <c r="AI1250" s="126"/>
      <c r="AJ1250" s="126"/>
      <c r="AK1250" s="126"/>
      <c r="AL1250" s="126">
        <v>1250</v>
      </c>
    </row>
    <row r="1251" spans="1:38">
      <c r="A1251" s="721" t="s">
        <v>1852</v>
      </c>
      <c r="B1251" s="722">
        <v>16</v>
      </c>
      <c r="C1251" s="722">
        <v>1605</v>
      </c>
      <c r="D1251" s="722">
        <v>160524</v>
      </c>
      <c r="E1251" s="721">
        <v>1605249558</v>
      </c>
      <c r="F1251" s="721" t="s">
        <v>927</v>
      </c>
      <c r="G1251" s="1127">
        <v>164758</v>
      </c>
      <c r="H1251" s="1128">
        <v>0</v>
      </c>
      <c r="I1251" s="1128">
        <v>164758</v>
      </c>
      <c r="J1251" s="1128">
        <v>0</v>
      </c>
      <c r="K1251" s="1128">
        <v>0</v>
      </c>
      <c r="L1251" s="1128">
        <v>0</v>
      </c>
      <c r="M1251" s="1128">
        <v>0</v>
      </c>
      <c r="N1251" s="1129">
        <v>0</v>
      </c>
      <c r="O1251" s="1128">
        <v>0</v>
      </c>
      <c r="P1251" s="1127">
        <v>0</v>
      </c>
      <c r="Q1251" s="1127">
        <v>0</v>
      </c>
      <c r="R1251" s="1127">
        <v>0</v>
      </c>
      <c r="S1251" s="1127">
        <v>0</v>
      </c>
      <c r="T1251" s="1130">
        <v>0</v>
      </c>
      <c r="U1251" s="1130">
        <v>0</v>
      </c>
      <c r="V1251" s="1130">
        <v>0</v>
      </c>
      <c r="W1251" s="1127">
        <v>0</v>
      </c>
      <c r="X1251" s="1130">
        <v>0</v>
      </c>
      <c r="Y1251" s="735">
        <v>0</v>
      </c>
      <c r="Z1251" s="1131">
        <v>0</v>
      </c>
      <c r="AA1251" s="1131">
        <v>0</v>
      </c>
      <c r="AB1251" s="1131">
        <v>0</v>
      </c>
      <c r="AC1251" s="1131">
        <v>0</v>
      </c>
      <c r="AD1251" s="1131">
        <v>0</v>
      </c>
      <c r="AE1251" s="1131">
        <v>0</v>
      </c>
      <c r="AF1251" s="126"/>
      <c r="AG1251" s="126"/>
      <c r="AH1251" s="126"/>
      <c r="AI1251" s="126"/>
      <c r="AJ1251" s="126"/>
      <c r="AK1251" s="126"/>
      <c r="AL1251" s="126">
        <v>1251</v>
      </c>
    </row>
    <row r="1252" spans="1:38">
      <c r="A1252" s="721" t="s">
        <v>1852</v>
      </c>
      <c r="B1252" s="722">
        <v>16</v>
      </c>
      <c r="C1252" s="722">
        <v>1605</v>
      </c>
      <c r="D1252" s="722">
        <v>160524</v>
      </c>
      <c r="E1252" s="721">
        <v>1605249601</v>
      </c>
      <c r="F1252" s="721" t="s">
        <v>923</v>
      </c>
      <c r="G1252" s="1127">
        <v>1297068112</v>
      </c>
      <c r="H1252" s="1128">
        <v>0</v>
      </c>
      <c r="I1252" s="1128">
        <v>1297068111.6199999</v>
      </c>
      <c r="J1252" s="1128">
        <v>-0.38000011444091797</v>
      </c>
      <c r="K1252" s="1128">
        <v>0</v>
      </c>
      <c r="L1252" s="1128">
        <v>0</v>
      </c>
      <c r="M1252" s="1128">
        <v>-0.38000011444091797</v>
      </c>
      <c r="N1252" s="1129">
        <v>0</v>
      </c>
      <c r="O1252" s="1128">
        <v>-0.38000011444091797</v>
      </c>
      <c r="P1252" s="1127">
        <v>-0.14060004234313964</v>
      </c>
      <c r="Q1252" s="1127">
        <v>0</v>
      </c>
      <c r="R1252" s="1127">
        <v>0</v>
      </c>
      <c r="S1252" s="1127">
        <v>0</v>
      </c>
      <c r="T1252" s="1130">
        <v>0</v>
      </c>
      <c r="U1252" s="1130">
        <v>0</v>
      </c>
      <c r="V1252" s="1130">
        <v>0</v>
      </c>
      <c r="W1252" s="1127">
        <v>0</v>
      </c>
      <c r="X1252" s="1130">
        <v>-0.14060004234313964</v>
      </c>
      <c r="Y1252" s="735">
        <v>0.37</v>
      </c>
      <c r="Z1252" s="1131">
        <v>0</v>
      </c>
      <c r="AA1252" s="1131">
        <v>-0.14060004234313964</v>
      </c>
      <c r="AB1252" s="1131">
        <v>0.10359998941421508</v>
      </c>
      <c r="AC1252" s="1131">
        <v>0</v>
      </c>
      <c r="AD1252" s="1131">
        <v>-0.10359998941421508</v>
      </c>
      <c r="AE1252" s="1131">
        <v>-0.14060004234313964</v>
      </c>
      <c r="AF1252" s="126"/>
      <c r="AG1252" s="126"/>
      <c r="AH1252" s="126"/>
      <c r="AI1252" s="126"/>
      <c r="AJ1252" s="126"/>
      <c r="AK1252" s="126"/>
      <c r="AL1252" s="126">
        <v>1252</v>
      </c>
    </row>
    <row r="1253" spans="1:38">
      <c r="A1253" s="721" t="s">
        <v>1852</v>
      </c>
      <c r="B1253" s="722">
        <v>16</v>
      </c>
      <c r="C1253" s="722">
        <v>1605</v>
      </c>
      <c r="D1253" s="722">
        <v>160524</v>
      </c>
      <c r="E1253" s="721">
        <v>1605249603</v>
      </c>
      <c r="F1253" s="721" t="s">
        <v>923</v>
      </c>
      <c r="G1253" s="1127">
        <v>49881492</v>
      </c>
      <c r="H1253" s="1128">
        <v>0</v>
      </c>
      <c r="I1253" s="1128">
        <v>49881492.369999997</v>
      </c>
      <c r="J1253" s="1128">
        <v>0.36999999731779099</v>
      </c>
      <c r="K1253" s="1128">
        <v>0</v>
      </c>
      <c r="L1253" s="1128">
        <v>0.36999999731779099</v>
      </c>
      <c r="M1253" s="1128">
        <v>0</v>
      </c>
      <c r="N1253" s="1129">
        <v>0</v>
      </c>
      <c r="O1253" s="1128">
        <v>0.36999999731779099</v>
      </c>
      <c r="P1253" s="1127">
        <v>0.13689999900758265</v>
      </c>
      <c r="Q1253" s="1127">
        <v>0</v>
      </c>
      <c r="R1253" s="1127">
        <v>0</v>
      </c>
      <c r="S1253" s="1127">
        <v>0</v>
      </c>
      <c r="T1253" s="1130">
        <v>0</v>
      </c>
      <c r="U1253" s="1130">
        <v>0</v>
      </c>
      <c r="V1253" s="1130">
        <v>0</v>
      </c>
      <c r="W1253" s="1127">
        <v>0</v>
      </c>
      <c r="X1253" s="1130">
        <v>0.13689999900758265</v>
      </c>
      <c r="Y1253" s="735">
        <v>0.36999999999999994</v>
      </c>
      <c r="Z1253" s="1131">
        <v>0.13689999900758265</v>
      </c>
      <c r="AA1253" s="1131">
        <v>0</v>
      </c>
      <c r="AB1253" s="1131">
        <v>6.6599999889731407E-2</v>
      </c>
      <c r="AC1253" s="1131">
        <v>0</v>
      </c>
      <c r="AD1253" s="1131">
        <v>7.0299999117851245E-2</v>
      </c>
      <c r="AE1253" s="1131">
        <v>0</v>
      </c>
      <c r="AF1253" s="126"/>
      <c r="AG1253" s="126"/>
      <c r="AH1253" s="126"/>
      <c r="AI1253" s="126"/>
      <c r="AJ1253" s="126"/>
      <c r="AK1253" s="126"/>
      <c r="AL1253" s="126">
        <v>1253</v>
      </c>
    </row>
    <row r="1254" spans="1:38">
      <c r="A1254" s="721" t="s">
        <v>1852</v>
      </c>
      <c r="B1254" s="722">
        <v>16</v>
      </c>
      <c r="C1254" s="722">
        <v>1605</v>
      </c>
      <c r="D1254" s="722">
        <v>160524</v>
      </c>
      <c r="E1254" s="721">
        <v>1605249800</v>
      </c>
      <c r="F1254" s="721" t="s">
        <v>928</v>
      </c>
      <c r="G1254" s="1127">
        <v>2692597050</v>
      </c>
      <c r="H1254" s="1128">
        <v>0</v>
      </c>
      <c r="I1254" s="1128">
        <v>2692597050.0799999</v>
      </c>
      <c r="J1254" s="1128">
        <v>7.9999923706054688E-2</v>
      </c>
      <c r="K1254" s="1128">
        <v>0</v>
      </c>
      <c r="L1254" s="1128">
        <v>7.9999923706054688E-2</v>
      </c>
      <c r="M1254" s="1128">
        <v>0</v>
      </c>
      <c r="N1254" s="1129">
        <v>0</v>
      </c>
      <c r="O1254" s="1128">
        <v>7.9999923706054688E-2</v>
      </c>
      <c r="P1254" s="1127">
        <v>2.9599971771240234E-2</v>
      </c>
      <c r="Q1254" s="1127">
        <v>0</v>
      </c>
      <c r="R1254" s="1127">
        <v>0</v>
      </c>
      <c r="S1254" s="1127">
        <v>0</v>
      </c>
      <c r="T1254" s="1130">
        <v>0</v>
      </c>
      <c r="U1254" s="1130">
        <v>0</v>
      </c>
      <c r="V1254" s="1130">
        <v>0</v>
      </c>
      <c r="W1254" s="1127">
        <v>0</v>
      </c>
      <c r="X1254" s="1130">
        <v>2.9599971771240234E-2</v>
      </c>
      <c r="Y1254" s="735">
        <v>0.37</v>
      </c>
      <c r="Z1254" s="1131">
        <v>2.9599971771240234E-2</v>
      </c>
      <c r="AA1254" s="1131">
        <v>0</v>
      </c>
      <c r="AB1254" s="1131">
        <v>0</v>
      </c>
      <c r="AC1254" s="1131">
        <v>-0.13689995765686036</v>
      </c>
      <c r="AD1254" s="1131">
        <v>2.9599971771240234E-2</v>
      </c>
      <c r="AE1254" s="1131">
        <v>0.13689995765686036</v>
      </c>
      <c r="AF1254" s="126"/>
      <c r="AG1254" s="126"/>
      <c r="AH1254" s="126"/>
      <c r="AI1254" s="126"/>
      <c r="AJ1254" s="126"/>
      <c r="AK1254" s="126"/>
      <c r="AL1254" s="126">
        <v>1254</v>
      </c>
    </row>
    <row r="1255" spans="1:38">
      <c r="A1255" s="721" t="s">
        <v>1852</v>
      </c>
      <c r="B1255" s="722">
        <v>16</v>
      </c>
      <c r="C1255" s="722">
        <v>1605</v>
      </c>
      <c r="D1255" s="722">
        <v>160524</v>
      </c>
      <c r="E1255" s="721">
        <v>1605249900</v>
      </c>
      <c r="F1255" s="721" t="s">
        <v>928</v>
      </c>
      <c r="G1255" s="1127">
        <v>75027412</v>
      </c>
      <c r="H1255" s="1128">
        <v>0</v>
      </c>
      <c r="I1255" s="1128">
        <v>75027412.439999998</v>
      </c>
      <c r="J1255" s="1128">
        <v>0.43999999761581421</v>
      </c>
      <c r="K1255" s="1128">
        <v>0</v>
      </c>
      <c r="L1255" s="1128">
        <v>0.43999999761581421</v>
      </c>
      <c r="M1255" s="1128">
        <v>0</v>
      </c>
      <c r="N1255" s="1129">
        <v>0</v>
      </c>
      <c r="O1255" s="1128">
        <v>0.43999999761581421</v>
      </c>
      <c r="P1255" s="1127">
        <v>0.16279999911785126</v>
      </c>
      <c r="Q1255" s="1127">
        <v>0</v>
      </c>
      <c r="R1255" s="1127">
        <v>0</v>
      </c>
      <c r="S1255" s="1127">
        <v>0</v>
      </c>
      <c r="T1255" s="1130">
        <v>0</v>
      </c>
      <c r="U1255" s="1130">
        <v>0</v>
      </c>
      <c r="V1255" s="1130">
        <v>0</v>
      </c>
      <c r="W1255" s="1127">
        <v>0</v>
      </c>
      <c r="X1255" s="1130">
        <v>0.16279999911785126</v>
      </c>
      <c r="Y1255" s="735">
        <v>0.37</v>
      </c>
      <c r="Z1255" s="1131">
        <v>0.16279999911785126</v>
      </c>
      <c r="AA1255" s="1131">
        <v>0</v>
      </c>
      <c r="AB1255" s="1131">
        <v>0.14800000220537185</v>
      </c>
      <c r="AC1255" s="1131">
        <v>0</v>
      </c>
      <c r="AD1255" s="1131">
        <v>1.4799996912479407E-2</v>
      </c>
      <c r="AE1255" s="1131">
        <v>0</v>
      </c>
      <c r="AF1255" s="126"/>
      <c r="AG1255" s="126"/>
      <c r="AH1255" s="126"/>
      <c r="AI1255" s="126"/>
      <c r="AJ1255" s="126"/>
      <c r="AK1255" s="126"/>
      <c r="AL1255" s="126">
        <v>1255</v>
      </c>
    </row>
    <row r="1256" spans="1:38">
      <c r="A1256" s="721" t="s">
        <v>1852</v>
      </c>
      <c r="B1256" s="722">
        <v>16</v>
      </c>
      <c r="C1256" s="722">
        <v>1605</v>
      </c>
      <c r="D1256" s="722">
        <v>160526</v>
      </c>
      <c r="E1256" s="721">
        <v>1605267004</v>
      </c>
      <c r="F1256" s="721" t="s">
        <v>4149</v>
      </c>
      <c r="G1256" s="1127">
        <v>0</v>
      </c>
      <c r="H1256" s="1128">
        <v>0</v>
      </c>
      <c r="I1256" s="1128">
        <v>0</v>
      </c>
      <c r="J1256" s="1128">
        <v>0</v>
      </c>
      <c r="K1256" s="1128">
        <v>0</v>
      </c>
      <c r="L1256" s="1128">
        <v>0</v>
      </c>
      <c r="M1256" s="1128">
        <v>0</v>
      </c>
      <c r="N1256" s="1129">
        <v>0</v>
      </c>
      <c r="O1256" s="1128">
        <v>0</v>
      </c>
      <c r="P1256" s="1127">
        <v>0</v>
      </c>
      <c r="Q1256" s="1127">
        <v>0</v>
      </c>
      <c r="R1256" s="1127">
        <v>0</v>
      </c>
      <c r="S1256" s="1127">
        <v>0</v>
      </c>
      <c r="T1256" s="1130">
        <v>0</v>
      </c>
      <c r="U1256" s="1130">
        <v>0</v>
      </c>
      <c r="V1256" s="1130">
        <v>0</v>
      </c>
      <c r="W1256" s="1127">
        <v>0</v>
      </c>
      <c r="X1256" s="1130">
        <v>0</v>
      </c>
      <c r="Y1256" s="735">
        <v>0</v>
      </c>
      <c r="Z1256" s="1131">
        <v>0</v>
      </c>
      <c r="AA1256" s="1131">
        <v>0</v>
      </c>
      <c r="AB1256" s="1131">
        <v>0</v>
      </c>
      <c r="AC1256" s="1131">
        <v>0</v>
      </c>
      <c r="AD1256" s="1131">
        <v>0</v>
      </c>
      <c r="AE1256" s="1131">
        <v>0</v>
      </c>
      <c r="AF1256" s="126"/>
      <c r="AG1256" s="126"/>
      <c r="AH1256" s="126"/>
      <c r="AI1256" s="126"/>
      <c r="AJ1256" s="126"/>
      <c r="AK1256" s="126"/>
      <c r="AL1256" s="126">
        <v>1256</v>
      </c>
    </row>
    <row r="1257" spans="1:38">
      <c r="A1257" s="721" t="s">
        <v>1852</v>
      </c>
      <c r="B1257" s="722">
        <v>16</v>
      </c>
      <c r="C1257" s="722">
        <v>1605</v>
      </c>
      <c r="D1257" s="722">
        <v>160526</v>
      </c>
      <c r="E1257" s="721">
        <v>1605267006</v>
      </c>
      <c r="F1257" s="721" t="s">
        <v>4150</v>
      </c>
      <c r="G1257" s="1127">
        <v>0</v>
      </c>
      <c r="H1257" s="1128">
        <v>0</v>
      </c>
      <c r="I1257" s="1128">
        <v>0</v>
      </c>
      <c r="J1257" s="1128">
        <v>0</v>
      </c>
      <c r="K1257" s="1128">
        <v>0</v>
      </c>
      <c r="L1257" s="1128">
        <v>0</v>
      </c>
      <c r="M1257" s="1128">
        <v>0</v>
      </c>
      <c r="N1257" s="1129">
        <v>0</v>
      </c>
      <c r="O1257" s="1128">
        <v>0</v>
      </c>
      <c r="P1257" s="1127">
        <v>0</v>
      </c>
      <c r="Q1257" s="1127">
        <v>0</v>
      </c>
      <c r="R1257" s="1127">
        <v>0</v>
      </c>
      <c r="S1257" s="1127">
        <v>0</v>
      </c>
      <c r="T1257" s="1130">
        <v>0</v>
      </c>
      <c r="U1257" s="1130">
        <v>0</v>
      </c>
      <c r="V1257" s="1130">
        <v>0</v>
      </c>
      <c r="W1257" s="1127">
        <v>0</v>
      </c>
      <c r="X1257" s="1130">
        <v>0</v>
      </c>
      <c r="Y1257" s="735">
        <v>0</v>
      </c>
      <c r="Z1257" s="1131">
        <v>0</v>
      </c>
      <c r="AA1257" s="1131">
        <v>0</v>
      </c>
      <c r="AB1257" s="1131">
        <v>0</v>
      </c>
      <c r="AC1257" s="1131">
        <v>0</v>
      </c>
      <c r="AD1257" s="1131">
        <v>0</v>
      </c>
      <c r="AE1257" s="1131">
        <v>0</v>
      </c>
      <c r="AF1257" s="126"/>
      <c r="AG1257" s="126"/>
      <c r="AH1257" s="126"/>
      <c r="AI1257" s="126"/>
      <c r="AJ1257" s="126"/>
      <c r="AK1257" s="126"/>
      <c r="AL1257" s="126">
        <v>1257</v>
      </c>
    </row>
    <row r="1258" spans="1:38">
      <c r="A1258" s="721" t="s">
        <v>1852</v>
      </c>
      <c r="B1258" s="722">
        <v>16</v>
      </c>
      <c r="C1258" s="722">
        <v>1605</v>
      </c>
      <c r="D1258" s="722">
        <v>160526</v>
      </c>
      <c r="E1258" s="721">
        <v>1605267007</v>
      </c>
      <c r="F1258" s="721" t="s">
        <v>4151</v>
      </c>
      <c r="G1258" s="1127">
        <v>0</v>
      </c>
      <c r="H1258" s="1128">
        <v>0</v>
      </c>
      <c r="I1258" s="1128">
        <v>0</v>
      </c>
      <c r="J1258" s="1128">
        <v>0</v>
      </c>
      <c r="K1258" s="1128">
        <v>0</v>
      </c>
      <c r="L1258" s="1128">
        <v>0</v>
      </c>
      <c r="M1258" s="1128">
        <v>0</v>
      </c>
      <c r="N1258" s="1129">
        <v>0</v>
      </c>
      <c r="O1258" s="1128">
        <v>0</v>
      </c>
      <c r="P1258" s="1127">
        <v>0</v>
      </c>
      <c r="Q1258" s="1127">
        <v>0</v>
      </c>
      <c r="R1258" s="1127">
        <v>0</v>
      </c>
      <c r="S1258" s="1127">
        <v>0</v>
      </c>
      <c r="T1258" s="1130">
        <v>0</v>
      </c>
      <c r="U1258" s="1130">
        <v>0</v>
      </c>
      <c r="V1258" s="1130">
        <v>0</v>
      </c>
      <c r="W1258" s="1127">
        <v>0</v>
      </c>
      <c r="X1258" s="1130">
        <v>0</v>
      </c>
      <c r="Y1258" s="735">
        <v>0</v>
      </c>
      <c r="Z1258" s="1131">
        <v>0</v>
      </c>
      <c r="AA1258" s="1131">
        <v>0</v>
      </c>
      <c r="AB1258" s="1131">
        <v>0</v>
      </c>
      <c r="AC1258" s="1131">
        <v>0</v>
      </c>
      <c r="AD1258" s="1131">
        <v>0</v>
      </c>
      <c r="AE1258" s="1131">
        <v>0</v>
      </c>
      <c r="AF1258" s="126"/>
      <c r="AG1258" s="126"/>
      <c r="AH1258" s="126"/>
      <c r="AI1258" s="126"/>
      <c r="AJ1258" s="126"/>
      <c r="AK1258" s="126"/>
      <c r="AL1258" s="126">
        <v>1258</v>
      </c>
    </row>
    <row r="1259" spans="1:38">
      <c r="A1259" s="721" t="s">
        <v>1852</v>
      </c>
      <c r="B1259" s="722">
        <v>16</v>
      </c>
      <c r="C1259" s="722">
        <v>1605</v>
      </c>
      <c r="D1259" s="722">
        <v>160526</v>
      </c>
      <c r="E1259" s="721">
        <v>1605267008</v>
      </c>
      <c r="F1259" s="721" t="s">
        <v>4152</v>
      </c>
      <c r="G1259" s="1127">
        <v>0</v>
      </c>
      <c r="H1259" s="1128">
        <v>0</v>
      </c>
      <c r="I1259" s="1128">
        <v>0</v>
      </c>
      <c r="J1259" s="1128">
        <v>0</v>
      </c>
      <c r="K1259" s="1128">
        <v>0</v>
      </c>
      <c r="L1259" s="1128">
        <v>0</v>
      </c>
      <c r="M1259" s="1128">
        <v>0</v>
      </c>
      <c r="N1259" s="1129">
        <v>0</v>
      </c>
      <c r="O1259" s="1128">
        <v>0</v>
      </c>
      <c r="P1259" s="1127">
        <v>0</v>
      </c>
      <c r="Q1259" s="1127">
        <v>0</v>
      </c>
      <c r="R1259" s="1127">
        <v>0</v>
      </c>
      <c r="S1259" s="1127">
        <v>0</v>
      </c>
      <c r="T1259" s="1130">
        <v>0</v>
      </c>
      <c r="U1259" s="1130">
        <v>0</v>
      </c>
      <c r="V1259" s="1130">
        <v>0</v>
      </c>
      <c r="W1259" s="1127">
        <v>0</v>
      </c>
      <c r="X1259" s="1130">
        <v>0</v>
      </c>
      <c r="Y1259" s="735">
        <v>0</v>
      </c>
      <c r="Z1259" s="1131">
        <v>0</v>
      </c>
      <c r="AA1259" s="1131">
        <v>0</v>
      </c>
      <c r="AB1259" s="1131">
        <v>0</v>
      </c>
      <c r="AC1259" s="1131">
        <v>0</v>
      </c>
      <c r="AD1259" s="1131">
        <v>0</v>
      </c>
      <c r="AE1259" s="1131">
        <v>0</v>
      </c>
      <c r="AF1259" s="126"/>
      <c r="AG1259" s="126"/>
      <c r="AH1259" s="126"/>
      <c r="AI1259" s="126"/>
      <c r="AJ1259" s="126"/>
      <c r="AK1259" s="126"/>
      <c r="AL1259" s="126">
        <v>1259</v>
      </c>
    </row>
    <row r="1260" spans="1:38">
      <c r="A1260" s="721" t="s">
        <v>1852</v>
      </c>
      <c r="B1260" s="722">
        <v>16</v>
      </c>
      <c r="C1260" s="722">
        <v>1605</v>
      </c>
      <c r="D1260" s="722">
        <v>160526</v>
      </c>
      <c r="E1260" s="721">
        <v>1605267101</v>
      </c>
      <c r="F1260" s="721" t="s">
        <v>3569</v>
      </c>
      <c r="G1260" s="1127">
        <v>0</v>
      </c>
      <c r="H1260" s="1128">
        <v>0</v>
      </c>
      <c r="I1260" s="1128">
        <v>0</v>
      </c>
      <c r="J1260" s="1128">
        <v>0</v>
      </c>
      <c r="K1260" s="1128">
        <v>0</v>
      </c>
      <c r="L1260" s="1128">
        <v>0</v>
      </c>
      <c r="M1260" s="1128">
        <v>0</v>
      </c>
      <c r="N1260" s="1129">
        <v>0</v>
      </c>
      <c r="O1260" s="1128">
        <v>0</v>
      </c>
      <c r="P1260" s="1127">
        <v>0</v>
      </c>
      <c r="Q1260" s="1127">
        <v>0</v>
      </c>
      <c r="R1260" s="1127">
        <v>0</v>
      </c>
      <c r="S1260" s="1127">
        <v>0</v>
      </c>
      <c r="T1260" s="1130">
        <v>0</v>
      </c>
      <c r="U1260" s="1130">
        <v>0</v>
      </c>
      <c r="V1260" s="1130">
        <v>0</v>
      </c>
      <c r="W1260" s="1127">
        <v>0</v>
      </c>
      <c r="X1260" s="1130">
        <v>0</v>
      </c>
      <c r="Y1260" s="735">
        <v>0</v>
      </c>
      <c r="Z1260" s="1131">
        <v>0</v>
      </c>
      <c r="AA1260" s="1131">
        <v>0</v>
      </c>
      <c r="AB1260" s="1131">
        <v>0</v>
      </c>
      <c r="AC1260" s="1131">
        <v>0</v>
      </c>
      <c r="AD1260" s="1131">
        <v>0</v>
      </c>
      <c r="AE1260" s="1131">
        <v>0</v>
      </c>
      <c r="AF1260" s="126"/>
      <c r="AG1260" s="126"/>
      <c r="AH1260" s="126"/>
      <c r="AI1260" s="126"/>
      <c r="AJ1260" s="126"/>
      <c r="AK1260" s="126"/>
      <c r="AL1260" s="126">
        <v>1260</v>
      </c>
    </row>
    <row r="1261" spans="1:38">
      <c r="A1261" s="721" t="s">
        <v>1852</v>
      </c>
      <c r="B1261" s="722">
        <v>16</v>
      </c>
      <c r="C1261" s="722">
        <v>1605</v>
      </c>
      <c r="D1261" s="722">
        <v>160526</v>
      </c>
      <c r="E1261" s="721">
        <v>1605267106</v>
      </c>
      <c r="F1261" s="721" t="s">
        <v>3570</v>
      </c>
      <c r="G1261" s="1127">
        <v>0</v>
      </c>
      <c r="H1261" s="1128">
        <v>0</v>
      </c>
      <c r="I1261" s="1128">
        <v>0</v>
      </c>
      <c r="J1261" s="1128">
        <v>0</v>
      </c>
      <c r="K1261" s="1128">
        <v>0</v>
      </c>
      <c r="L1261" s="1128">
        <v>0</v>
      </c>
      <c r="M1261" s="1128">
        <v>0</v>
      </c>
      <c r="N1261" s="1129">
        <v>0</v>
      </c>
      <c r="O1261" s="1128">
        <v>0</v>
      </c>
      <c r="P1261" s="1127">
        <v>0</v>
      </c>
      <c r="Q1261" s="1127">
        <v>0</v>
      </c>
      <c r="R1261" s="1127">
        <v>0</v>
      </c>
      <c r="S1261" s="1127">
        <v>0</v>
      </c>
      <c r="T1261" s="1130">
        <v>0</v>
      </c>
      <c r="U1261" s="1130">
        <v>0</v>
      </c>
      <c r="V1261" s="1130">
        <v>0</v>
      </c>
      <c r="W1261" s="1127">
        <v>0</v>
      </c>
      <c r="X1261" s="1130">
        <v>0</v>
      </c>
      <c r="Y1261" s="735">
        <v>0</v>
      </c>
      <c r="Z1261" s="1131">
        <v>0</v>
      </c>
      <c r="AA1261" s="1131">
        <v>0</v>
      </c>
      <c r="AB1261" s="1131">
        <v>0</v>
      </c>
      <c r="AC1261" s="1131">
        <v>0</v>
      </c>
      <c r="AD1261" s="1131">
        <v>0</v>
      </c>
      <c r="AE1261" s="1131">
        <v>0</v>
      </c>
      <c r="AF1261" s="126"/>
      <c r="AG1261" s="126"/>
      <c r="AH1261" s="126"/>
      <c r="AI1261" s="126"/>
      <c r="AJ1261" s="126"/>
      <c r="AK1261" s="126"/>
      <c r="AL1261" s="126">
        <v>1261</v>
      </c>
    </row>
    <row r="1262" spans="1:38">
      <c r="A1262" s="721" t="s">
        <v>1852</v>
      </c>
      <c r="B1262" s="722">
        <v>16</v>
      </c>
      <c r="C1262" s="722">
        <v>1605</v>
      </c>
      <c r="D1262" s="722">
        <v>160526</v>
      </c>
      <c r="E1262" s="721">
        <v>1605267147</v>
      </c>
      <c r="F1262" s="721" t="s">
        <v>3571</v>
      </c>
      <c r="G1262" s="1127">
        <v>0</v>
      </c>
      <c r="H1262" s="1128">
        <v>0</v>
      </c>
      <c r="I1262" s="1128">
        <v>0</v>
      </c>
      <c r="J1262" s="1128">
        <v>0</v>
      </c>
      <c r="K1262" s="1128">
        <v>0</v>
      </c>
      <c r="L1262" s="1128">
        <v>0</v>
      </c>
      <c r="M1262" s="1128">
        <v>0</v>
      </c>
      <c r="N1262" s="1129">
        <v>0</v>
      </c>
      <c r="O1262" s="1128">
        <v>0</v>
      </c>
      <c r="P1262" s="1127">
        <v>0</v>
      </c>
      <c r="Q1262" s="1127">
        <v>0</v>
      </c>
      <c r="R1262" s="1127">
        <v>0</v>
      </c>
      <c r="S1262" s="1127">
        <v>0</v>
      </c>
      <c r="T1262" s="1130">
        <v>0</v>
      </c>
      <c r="U1262" s="1130">
        <v>0</v>
      </c>
      <c r="V1262" s="1130">
        <v>0</v>
      </c>
      <c r="W1262" s="1127">
        <v>0</v>
      </c>
      <c r="X1262" s="1130">
        <v>0</v>
      </c>
      <c r="Y1262" s="735">
        <v>0</v>
      </c>
      <c r="Z1262" s="1131">
        <v>0</v>
      </c>
      <c r="AA1262" s="1131">
        <v>0</v>
      </c>
      <c r="AB1262" s="1131">
        <v>0</v>
      </c>
      <c r="AC1262" s="1131">
        <v>0</v>
      </c>
      <c r="AD1262" s="1131">
        <v>0</v>
      </c>
      <c r="AE1262" s="1131">
        <v>0</v>
      </c>
      <c r="AF1262" s="126"/>
      <c r="AG1262" s="126"/>
      <c r="AH1262" s="126"/>
      <c r="AI1262" s="126"/>
      <c r="AJ1262" s="126"/>
      <c r="AK1262" s="126"/>
      <c r="AL1262" s="126">
        <v>1262</v>
      </c>
    </row>
    <row r="1263" spans="1:38">
      <c r="A1263" s="721" t="s">
        <v>1852</v>
      </c>
      <c r="B1263" s="722">
        <v>16</v>
      </c>
      <c r="C1263" s="722">
        <v>1605</v>
      </c>
      <c r="D1263" s="722">
        <v>160526</v>
      </c>
      <c r="E1263" s="721">
        <v>1605269004</v>
      </c>
      <c r="F1263" s="721" t="s">
        <v>929</v>
      </c>
      <c r="G1263" s="1127">
        <v>3321412822</v>
      </c>
      <c r="H1263" s="1128">
        <v>0</v>
      </c>
      <c r="I1263" s="1128">
        <v>3321412822.0999999</v>
      </c>
      <c r="J1263" s="1128">
        <v>9.9999904632568359E-2</v>
      </c>
      <c r="K1263" s="1128">
        <v>0</v>
      </c>
      <c r="L1263" s="1128">
        <v>9.9999904632568359E-2</v>
      </c>
      <c r="M1263" s="1128">
        <v>0</v>
      </c>
      <c r="N1263" s="1129">
        <v>0</v>
      </c>
      <c r="O1263" s="1128">
        <v>9.9999904632568359E-2</v>
      </c>
      <c r="P1263" s="1127">
        <v>3.6999964714050294E-2</v>
      </c>
      <c r="Q1263" s="1127">
        <v>0</v>
      </c>
      <c r="R1263" s="1127">
        <v>0</v>
      </c>
      <c r="S1263" s="1127">
        <v>0</v>
      </c>
      <c r="T1263" s="1130">
        <v>0</v>
      </c>
      <c r="U1263" s="1130">
        <v>0</v>
      </c>
      <c r="V1263" s="1130">
        <v>0</v>
      </c>
      <c r="W1263" s="1127">
        <v>0</v>
      </c>
      <c r="X1263" s="1130">
        <v>3.6999964714050294E-2</v>
      </c>
      <c r="Y1263" s="735">
        <v>0.37</v>
      </c>
      <c r="Z1263" s="1131">
        <v>3.6999964714050294E-2</v>
      </c>
      <c r="AA1263" s="1131">
        <v>0</v>
      </c>
      <c r="AB1263" s="1131">
        <v>1.8500070571899414E-2</v>
      </c>
      <c r="AC1263" s="1131">
        <v>0</v>
      </c>
      <c r="AD1263" s="1131">
        <v>1.8499894142150881E-2</v>
      </c>
      <c r="AE1263" s="1131">
        <v>0</v>
      </c>
      <c r="AF1263" s="126"/>
      <c r="AG1263" s="126"/>
      <c r="AH1263" s="126"/>
      <c r="AI1263" s="126"/>
      <c r="AJ1263" s="126"/>
      <c r="AK1263" s="126"/>
      <c r="AL1263" s="126">
        <v>1263</v>
      </c>
    </row>
    <row r="1264" spans="1:38">
      <c r="A1264" s="721" t="s">
        <v>1852</v>
      </c>
      <c r="B1264" s="722">
        <v>16</v>
      </c>
      <c r="C1264" s="722">
        <v>1605</v>
      </c>
      <c r="D1264" s="722">
        <v>160526</v>
      </c>
      <c r="E1264" s="721">
        <v>1605269006</v>
      </c>
      <c r="F1264" s="721" t="s">
        <v>930</v>
      </c>
      <c r="G1264" s="1127">
        <v>26163960</v>
      </c>
      <c r="H1264" s="1128">
        <v>0</v>
      </c>
      <c r="I1264" s="1128">
        <v>26163959.850000001</v>
      </c>
      <c r="J1264" s="1128">
        <v>-0.14999999850988388</v>
      </c>
      <c r="K1264" s="1128">
        <v>0</v>
      </c>
      <c r="L1264" s="1128">
        <v>0</v>
      </c>
      <c r="M1264" s="1128">
        <v>-0.14999999850988388</v>
      </c>
      <c r="N1264" s="1129">
        <v>0</v>
      </c>
      <c r="O1264" s="1128">
        <v>-0.14999999850988388</v>
      </c>
      <c r="P1264" s="1127">
        <v>-5.5499999448657036E-2</v>
      </c>
      <c r="Q1264" s="1127">
        <v>0</v>
      </c>
      <c r="R1264" s="1127">
        <v>0</v>
      </c>
      <c r="S1264" s="1127">
        <v>0</v>
      </c>
      <c r="T1264" s="1130">
        <v>0</v>
      </c>
      <c r="U1264" s="1130">
        <v>0</v>
      </c>
      <c r="V1264" s="1130">
        <v>0</v>
      </c>
      <c r="W1264" s="1127">
        <v>0</v>
      </c>
      <c r="X1264" s="1130">
        <v>-5.5499999448657036E-2</v>
      </c>
      <c r="Y1264" s="735">
        <v>0.37</v>
      </c>
      <c r="Z1264" s="1131">
        <v>0</v>
      </c>
      <c r="AA1264" s="1131">
        <v>-5.5499999448657036E-2</v>
      </c>
      <c r="AB1264" s="1131">
        <v>0.11840000011026859</v>
      </c>
      <c r="AC1264" s="1131">
        <v>0</v>
      </c>
      <c r="AD1264" s="1131">
        <v>-0.11840000011026859</v>
      </c>
      <c r="AE1264" s="1131">
        <v>-5.5499999448657036E-2</v>
      </c>
      <c r="AF1264" s="126"/>
      <c r="AG1264" s="126"/>
      <c r="AH1264" s="126"/>
      <c r="AI1264" s="126"/>
      <c r="AJ1264" s="126"/>
      <c r="AK1264" s="126"/>
      <c r="AL1264" s="126">
        <v>1264</v>
      </c>
    </row>
    <row r="1265" spans="1:38">
      <c r="A1265" s="721" t="s">
        <v>1852</v>
      </c>
      <c r="B1265" s="722">
        <v>16</v>
      </c>
      <c r="C1265" s="722">
        <v>1605</v>
      </c>
      <c r="D1265" s="722">
        <v>160526</v>
      </c>
      <c r="E1265" s="721">
        <v>1605269020</v>
      </c>
      <c r="F1265" s="721" t="s">
        <v>4153</v>
      </c>
      <c r="G1265" s="1127">
        <v>14338776</v>
      </c>
      <c r="H1265" s="1128">
        <v>0</v>
      </c>
      <c r="I1265" s="1128">
        <v>14338775.75</v>
      </c>
      <c r="J1265" s="1128">
        <v>-0.25</v>
      </c>
      <c r="K1265" s="1128">
        <v>0</v>
      </c>
      <c r="L1265" s="1128">
        <v>0</v>
      </c>
      <c r="M1265" s="1128">
        <v>-0.25</v>
      </c>
      <c r="N1265" s="1129">
        <v>0</v>
      </c>
      <c r="O1265" s="1128">
        <v>-0.25</v>
      </c>
      <c r="P1265" s="1127">
        <v>-9.2499999999999999E-2</v>
      </c>
      <c r="Q1265" s="1127">
        <v>0</v>
      </c>
      <c r="R1265" s="1127">
        <v>0</v>
      </c>
      <c r="S1265" s="1127">
        <v>0</v>
      </c>
      <c r="T1265" s="1130">
        <v>0</v>
      </c>
      <c r="U1265" s="1130">
        <v>0</v>
      </c>
      <c r="V1265" s="1130">
        <v>0</v>
      </c>
      <c r="W1265" s="1127">
        <v>0</v>
      </c>
      <c r="X1265" s="1130">
        <v>-9.2499999999999999E-2</v>
      </c>
      <c r="Y1265" s="735">
        <v>0.37</v>
      </c>
      <c r="Z1265" s="1131">
        <v>0</v>
      </c>
      <c r="AA1265" s="1131">
        <v>-9.2499999999999999E-2</v>
      </c>
      <c r="AB1265" s="1131">
        <v>0</v>
      </c>
      <c r="AC1265" s="1131">
        <v>-2.9599999338388444E-2</v>
      </c>
      <c r="AD1265" s="1131">
        <v>0</v>
      </c>
      <c r="AE1265" s="1131">
        <v>-6.2900000661611555E-2</v>
      </c>
      <c r="AF1265" s="126"/>
      <c r="AG1265" s="126"/>
      <c r="AH1265" s="126"/>
      <c r="AI1265" s="126"/>
      <c r="AJ1265" s="126"/>
      <c r="AK1265" s="126"/>
      <c r="AL1265" s="126">
        <v>1265</v>
      </c>
    </row>
    <row r="1266" spans="1:38">
      <c r="A1266" s="721" t="s">
        <v>1852</v>
      </c>
      <c r="B1266" s="722">
        <v>16</v>
      </c>
      <c r="C1266" s="722">
        <v>1605</v>
      </c>
      <c r="D1266" s="722">
        <v>160526</v>
      </c>
      <c r="E1266" s="721">
        <v>1605269052</v>
      </c>
      <c r="F1266" s="721" t="s">
        <v>931</v>
      </c>
      <c r="G1266" s="1127">
        <v>0</v>
      </c>
      <c r="H1266" s="1128">
        <v>0</v>
      </c>
      <c r="I1266" s="1128">
        <v>0</v>
      </c>
      <c r="J1266" s="1128">
        <v>0</v>
      </c>
      <c r="K1266" s="1128">
        <v>0</v>
      </c>
      <c r="L1266" s="1128">
        <v>0</v>
      </c>
      <c r="M1266" s="1128">
        <v>0</v>
      </c>
      <c r="N1266" s="1129">
        <v>0</v>
      </c>
      <c r="O1266" s="1128">
        <v>0</v>
      </c>
      <c r="P1266" s="1127">
        <v>0</v>
      </c>
      <c r="Q1266" s="1127">
        <v>0</v>
      </c>
      <c r="R1266" s="1127">
        <v>0</v>
      </c>
      <c r="S1266" s="1127">
        <v>0</v>
      </c>
      <c r="T1266" s="1130">
        <v>0</v>
      </c>
      <c r="U1266" s="1130">
        <v>0</v>
      </c>
      <c r="V1266" s="1130">
        <v>0</v>
      </c>
      <c r="W1266" s="1127">
        <v>0</v>
      </c>
      <c r="X1266" s="1130">
        <v>0</v>
      </c>
      <c r="Y1266" s="735">
        <v>0</v>
      </c>
      <c r="Z1266" s="1131">
        <v>0</v>
      </c>
      <c r="AA1266" s="1131">
        <v>0</v>
      </c>
      <c r="AB1266" s="1131">
        <v>0</v>
      </c>
      <c r="AC1266" s="1131">
        <v>0</v>
      </c>
      <c r="AD1266" s="1131">
        <v>0</v>
      </c>
      <c r="AE1266" s="1131">
        <v>0</v>
      </c>
      <c r="AF1266" s="126"/>
      <c r="AG1266" s="126"/>
      <c r="AH1266" s="126"/>
      <c r="AI1266" s="126"/>
      <c r="AJ1266" s="126"/>
      <c r="AK1266" s="126"/>
      <c r="AL1266" s="126">
        <v>1266</v>
      </c>
    </row>
    <row r="1267" spans="1:38">
      <c r="A1267" s="721" t="s">
        <v>1852</v>
      </c>
      <c r="B1267" s="722">
        <v>16</v>
      </c>
      <c r="C1267" s="722">
        <v>1605</v>
      </c>
      <c r="D1267" s="722">
        <v>160526</v>
      </c>
      <c r="E1267" s="721">
        <v>1605269208</v>
      </c>
      <c r="F1267" s="721" t="s">
        <v>3197</v>
      </c>
      <c r="G1267" s="1127">
        <v>84666</v>
      </c>
      <c r="H1267" s="1128">
        <v>0</v>
      </c>
      <c r="I1267" s="1128">
        <v>84666</v>
      </c>
      <c r="J1267" s="1128">
        <v>0</v>
      </c>
      <c r="K1267" s="1128">
        <v>0</v>
      </c>
      <c r="L1267" s="1128">
        <v>0</v>
      </c>
      <c r="M1267" s="1128">
        <v>0</v>
      </c>
      <c r="N1267" s="1129">
        <v>0</v>
      </c>
      <c r="O1267" s="1128">
        <v>0</v>
      </c>
      <c r="P1267" s="1127">
        <v>0</v>
      </c>
      <c r="Q1267" s="1127">
        <v>0</v>
      </c>
      <c r="R1267" s="1127">
        <v>0</v>
      </c>
      <c r="S1267" s="1127">
        <v>0</v>
      </c>
      <c r="T1267" s="1130">
        <v>0</v>
      </c>
      <c r="U1267" s="1130">
        <v>0</v>
      </c>
      <c r="V1267" s="1130">
        <v>0</v>
      </c>
      <c r="W1267" s="1127">
        <v>0</v>
      </c>
      <c r="X1267" s="1130">
        <v>0</v>
      </c>
      <c r="Y1267" s="735">
        <v>0</v>
      </c>
      <c r="Z1267" s="1131">
        <v>0</v>
      </c>
      <c r="AA1267" s="1131">
        <v>0</v>
      </c>
      <c r="AB1267" s="1131">
        <v>0</v>
      </c>
      <c r="AC1267" s="1131">
        <v>0</v>
      </c>
      <c r="AD1267" s="1131">
        <v>0</v>
      </c>
      <c r="AE1267" s="1131">
        <v>0</v>
      </c>
      <c r="AF1267" s="126"/>
      <c r="AG1267" s="126"/>
      <c r="AH1267" s="126"/>
      <c r="AI1267" s="126"/>
      <c r="AJ1267" s="126"/>
      <c r="AK1267" s="126"/>
      <c r="AL1267" s="126">
        <v>1267</v>
      </c>
    </row>
    <row r="1268" spans="1:38">
      <c r="A1268" s="721" t="s">
        <v>1852</v>
      </c>
      <c r="B1268" s="722">
        <v>16</v>
      </c>
      <c r="C1268" s="722">
        <v>1605</v>
      </c>
      <c r="D1268" s="722">
        <v>160526</v>
      </c>
      <c r="E1268" s="721">
        <v>1605269557</v>
      </c>
      <c r="F1268" s="721" t="s">
        <v>4154</v>
      </c>
      <c r="G1268" s="1127">
        <v>0</v>
      </c>
      <c r="H1268" s="1128">
        <v>0</v>
      </c>
      <c r="I1268" s="1128">
        <v>0</v>
      </c>
      <c r="J1268" s="1128">
        <v>0</v>
      </c>
      <c r="K1268" s="1128">
        <v>0</v>
      </c>
      <c r="L1268" s="1128">
        <v>0</v>
      </c>
      <c r="M1268" s="1128">
        <v>0</v>
      </c>
      <c r="N1268" s="1129">
        <v>0</v>
      </c>
      <c r="O1268" s="1128">
        <v>0</v>
      </c>
      <c r="P1268" s="1127">
        <v>0</v>
      </c>
      <c r="Q1268" s="1127">
        <v>0</v>
      </c>
      <c r="R1268" s="1127">
        <v>0</v>
      </c>
      <c r="S1268" s="1127">
        <v>0</v>
      </c>
      <c r="T1268" s="1130">
        <v>0</v>
      </c>
      <c r="U1268" s="1130">
        <v>0</v>
      </c>
      <c r="V1268" s="1130">
        <v>0</v>
      </c>
      <c r="W1268" s="1127">
        <v>0</v>
      </c>
      <c r="X1268" s="1130">
        <v>0</v>
      </c>
      <c r="Y1268" s="735">
        <v>0</v>
      </c>
      <c r="Z1268" s="1131">
        <v>0</v>
      </c>
      <c r="AA1268" s="1131">
        <v>0</v>
      </c>
      <c r="AB1268" s="1131">
        <v>0</v>
      </c>
      <c r="AC1268" s="1131">
        <v>0</v>
      </c>
      <c r="AD1268" s="1131">
        <v>0</v>
      </c>
      <c r="AE1268" s="1131">
        <v>0</v>
      </c>
      <c r="AF1268" s="126"/>
      <c r="AG1268" s="126"/>
      <c r="AH1268" s="126"/>
      <c r="AI1268" s="126"/>
      <c r="AJ1268" s="126"/>
      <c r="AK1268" s="126"/>
      <c r="AL1268" s="126">
        <v>1268</v>
      </c>
    </row>
    <row r="1269" spans="1:38">
      <c r="A1269" s="721" t="s">
        <v>1852</v>
      </c>
      <c r="B1269" s="722">
        <v>16</v>
      </c>
      <c r="C1269" s="722">
        <v>1605</v>
      </c>
      <c r="D1269" s="722">
        <v>160526</v>
      </c>
      <c r="E1269" s="721">
        <v>1605269558</v>
      </c>
      <c r="F1269" s="721" t="s">
        <v>3254</v>
      </c>
      <c r="G1269" s="1127">
        <v>0</v>
      </c>
      <c r="H1269" s="1128">
        <v>0</v>
      </c>
      <c r="I1269" s="1128">
        <v>0</v>
      </c>
      <c r="J1269" s="1128">
        <v>0</v>
      </c>
      <c r="K1269" s="1128">
        <v>0</v>
      </c>
      <c r="L1269" s="1128">
        <v>0</v>
      </c>
      <c r="M1269" s="1128">
        <v>0</v>
      </c>
      <c r="N1269" s="1129">
        <v>0</v>
      </c>
      <c r="O1269" s="1128">
        <v>0</v>
      </c>
      <c r="P1269" s="1127">
        <v>0</v>
      </c>
      <c r="Q1269" s="1127">
        <v>0</v>
      </c>
      <c r="R1269" s="1127">
        <v>0</v>
      </c>
      <c r="S1269" s="1127">
        <v>0</v>
      </c>
      <c r="T1269" s="1130">
        <v>0</v>
      </c>
      <c r="U1269" s="1130">
        <v>0</v>
      </c>
      <c r="V1269" s="1130">
        <v>0</v>
      </c>
      <c r="W1269" s="1127">
        <v>0</v>
      </c>
      <c r="X1269" s="1130">
        <v>0</v>
      </c>
      <c r="Y1269" s="735">
        <v>0</v>
      </c>
      <c r="Z1269" s="1131">
        <v>0</v>
      </c>
      <c r="AA1269" s="1131">
        <v>0</v>
      </c>
      <c r="AB1269" s="1131">
        <v>0</v>
      </c>
      <c r="AC1269" s="1131">
        <v>0</v>
      </c>
      <c r="AD1269" s="1131">
        <v>0</v>
      </c>
      <c r="AE1269" s="1131">
        <v>0</v>
      </c>
      <c r="AF1269" s="126"/>
      <c r="AG1269" s="126"/>
      <c r="AH1269" s="126"/>
      <c r="AI1269" s="126"/>
      <c r="AJ1269" s="126"/>
      <c r="AK1269" s="126"/>
      <c r="AL1269" s="126">
        <v>1269</v>
      </c>
    </row>
    <row r="1270" spans="1:38">
      <c r="A1270" s="721" t="s">
        <v>1852</v>
      </c>
      <c r="B1270" s="722">
        <v>16</v>
      </c>
      <c r="C1270" s="722">
        <v>1605</v>
      </c>
      <c r="D1270" s="722">
        <v>160526</v>
      </c>
      <c r="E1270" s="721">
        <v>1605269601</v>
      </c>
      <c r="F1270" s="721" t="s">
        <v>929</v>
      </c>
      <c r="G1270" s="1127">
        <v>1340955661</v>
      </c>
      <c r="H1270" s="1128">
        <v>0</v>
      </c>
      <c r="I1270" s="1128">
        <v>1340955660.8900001</v>
      </c>
      <c r="J1270" s="1128">
        <v>-0.1099998950958252</v>
      </c>
      <c r="K1270" s="1128">
        <v>0</v>
      </c>
      <c r="L1270" s="1128">
        <v>0</v>
      </c>
      <c r="M1270" s="1128">
        <v>-0.1099998950958252</v>
      </c>
      <c r="N1270" s="1129">
        <v>0</v>
      </c>
      <c r="O1270" s="1128">
        <v>-0.1099998950958252</v>
      </c>
      <c r="P1270" s="1127">
        <v>-4.0699961185455324E-2</v>
      </c>
      <c r="Q1270" s="1127">
        <v>0</v>
      </c>
      <c r="R1270" s="1127">
        <v>0</v>
      </c>
      <c r="S1270" s="1127">
        <v>0</v>
      </c>
      <c r="T1270" s="1130">
        <v>0</v>
      </c>
      <c r="U1270" s="1130">
        <v>0</v>
      </c>
      <c r="V1270" s="1130">
        <v>0</v>
      </c>
      <c r="W1270" s="1127">
        <v>0</v>
      </c>
      <c r="X1270" s="1130">
        <v>-4.0699961185455324E-2</v>
      </c>
      <c r="Y1270" s="735">
        <v>0.37</v>
      </c>
      <c r="Z1270" s="1131">
        <v>0</v>
      </c>
      <c r="AA1270" s="1131">
        <v>-4.0699961185455324E-2</v>
      </c>
      <c r="AB1270" s="1131">
        <v>0</v>
      </c>
      <c r="AC1270" s="1131">
        <v>-5.5500035285949705E-2</v>
      </c>
      <c r="AD1270" s="1131">
        <v>0</v>
      </c>
      <c r="AE1270" s="1131">
        <v>1.480007410049438E-2</v>
      </c>
      <c r="AF1270" s="126"/>
      <c r="AG1270" s="126"/>
      <c r="AH1270" s="126"/>
      <c r="AI1270" s="126"/>
      <c r="AJ1270" s="126"/>
      <c r="AK1270" s="126"/>
      <c r="AL1270" s="126">
        <v>1270</v>
      </c>
    </row>
    <row r="1271" spans="1:38">
      <c r="A1271" s="721" t="s">
        <v>1852</v>
      </c>
      <c r="B1271" s="722">
        <v>16</v>
      </c>
      <c r="C1271" s="722">
        <v>1605</v>
      </c>
      <c r="D1271" s="722">
        <v>160526</v>
      </c>
      <c r="E1271" s="721">
        <v>1605269603</v>
      </c>
      <c r="F1271" s="721" t="s">
        <v>929</v>
      </c>
      <c r="G1271" s="1127">
        <v>85197436</v>
      </c>
      <c r="H1271" s="1128">
        <v>0</v>
      </c>
      <c r="I1271" s="1128">
        <v>85197435.530000001</v>
      </c>
      <c r="J1271" s="1128">
        <v>-0.4699999988079071</v>
      </c>
      <c r="K1271" s="1128">
        <v>0</v>
      </c>
      <c r="L1271" s="1128">
        <v>0</v>
      </c>
      <c r="M1271" s="1128">
        <v>-0.4699999988079071</v>
      </c>
      <c r="N1271" s="1129">
        <v>0</v>
      </c>
      <c r="O1271" s="1128">
        <v>-0.4699999988079071</v>
      </c>
      <c r="P1271" s="1127">
        <v>-0.17389999955892563</v>
      </c>
      <c r="Q1271" s="1127">
        <v>0</v>
      </c>
      <c r="R1271" s="1127">
        <v>0</v>
      </c>
      <c r="S1271" s="1127">
        <v>0</v>
      </c>
      <c r="T1271" s="1130">
        <v>0</v>
      </c>
      <c r="U1271" s="1130">
        <v>0</v>
      </c>
      <c r="V1271" s="1130">
        <v>0</v>
      </c>
      <c r="W1271" s="1127">
        <v>0</v>
      </c>
      <c r="X1271" s="1130">
        <v>-0.17389999955892563</v>
      </c>
      <c r="Y1271" s="735">
        <v>0.37</v>
      </c>
      <c r="Z1271" s="1131">
        <v>0</v>
      </c>
      <c r="AA1271" s="1131">
        <v>-0.17389999955892563</v>
      </c>
      <c r="AB1271" s="1131">
        <v>4.4400001764297488E-2</v>
      </c>
      <c r="AC1271" s="1131">
        <v>0</v>
      </c>
      <c r="AD1271" s="1131">
        <v>-4.4400001764297488E-2</v>
      </c>
      <c r="AE1271" s="1131">
        <v>-0.17389999955892563</v>
      </c>
      <c r="AF1271" s="126"/>
      <c r="AG1271" s="126"/>
      <c r="AH1271" s="126"/>
      <c r="AI1271" s="126"/>
      <c r="AJ1271" s="126"/>
      <c r="AK1271" s="126"/>
      <c r="AL1271" s="126">
        <v>1271</v>
      </c>
    </row>
    <row r="1272" spans="1:38">
      <c r="A1272" s="721" t="s">
        <v>1852</v>
      </c>
      <c r="B1272" s="722">
        <v>16</v>
      </c>
      <c r="C1272" s="722">
        <v>1605</v>
      </c>
      <c r="D1272" s="722">
        <v>160526</v>
      </c>
      <c r="E1272" s="721">
        <v>1605269800</v>
      </c>
      <c r="F1272" s="721" t="s">
        <v>4155</v>
      </c>
      <c r="G1272" s="1127">
        <v>6979952046</v>
      </c>
      <c r="H1272" s="1128">
        <v>0</v>
      </c>
      <c r="I1272" s="1128">
        <v>6979952045.6300001</v>
      </c>
      <c r="J1272" s="1128">
        <v>-0.36999988555908203</v>
      </c>
      <c r="K1272" s="1128">
        <v>0</v>
      </c>
      <c r="L1272" s="1128">
        <v>0</v>
      </c>
      <c r="M1272" s="1128">
        <v>-0.36999988555908203</v>
      </c>
      <c r="N1272" s="1129">
        <v>0</v>
      </c>
      <c r="O1272" s="1128">
        <v>-0.36999988555908203</v>
      </c>
      <c r="P1272" s="1127">
        <v>-0.13689995765686036</v>
      </c>
      <c r="Q1272" s="1127">
        <v>0</v>
      </c>
      <c r="R1272" s="1127">
        <v>0</v>
      </c>
      <c r="S1272" s="1127">
        <v>0</v>
      </c>
      <c r="T1272" s="1130">
        <v>0</v>
      </c>
      <c r="U1272" s="1130">
        <v>0</v>
      </c>
      <c r="V1272" s="1130">
        <v>0</v>
      </c>
      <c r="W1272" s="1127">
        <v>0</v>
      </c>
      <c r="X1272" s="1130">
        <v>-0.13689995765686036</v>
      </c>
      <c r="Y1272" s="735">
        <v>0.37000000000000005</v>
      </c>
      <c r="Z1272" s="1131">
        <v>0</v>
      </c>
      <c r="AA1272" s="1131">
        <v>-0.13689995765686036</v>
      </c>
      <c r="AB1272" s="1131">
        <v>0.1036002540588379</v>
      </c>
      <c r="AC1272" s="1131">
        <v>0</v>
      </c>
      <c r="AD1272" s="1131">
        <v>-0.1036002540588379</v>
      </c>
      <c r="AE1272" s="1131">
        <v>-0.13689995765686036</v>
      </c>
      <c r="AF1272" s="126"/>
      <c r="AG1272" s="126"/>
      <c r="AH1272" s="126"/>
      <c r="AI1272" s="126"/>
      <c r="AJ1272" s="126"/>
      <c r="AK1272" s="126"/>
      <c r="AL1272" s="126">
        <v>1272</v>
      </c>
    </row>
    <row r="1273" spans="1:38">
      <c r="A1273" s="721" t="s">
        <v>1852</v>
      </c>
      <c r="B1273" s="722">
        <v>16</v>
      </c>
      <c r="C1273" s="722">
        <v>1605</v>
      </c>
      <c r="D1273" s="722">
        <v>160526</v>
      </c>
      <c r="E1273" s="721">
        <v>1605269900</v>
      </c>
      <c r="F1273" s="721" t="s">
        <v>4155</v>
      </c>
      <c r="G1273" s="1127">
        <v>164346335</v>
      </c>
      <c r="H1273" s="1128">
        <v>0</v>
      </c>
      <c r="I1273" s="1128">
        <v>164346334.88</v>
      </c>
      <c r="J1273" s="1128">
        <v>-0.12000000476837158</v>
      </c>
      <c r="K1273" s="1128">
        <v>0</v>
      </c>
      <c r="L1273" s="1128">
        <v>0</v>
      </c>
      <c r="M1273" s="1128">
        <v>-0.12000000476837158</v>
      </c>
      <c r="N1273" s="1129">
        <v>0</v>
      </c>
      <c r="O1273" s="1128">
        <v>-0.12000000476837158</v>
      </c>
      <c r="P1273" s="1127">
        <v>-4.4400001764297488E-2</v>
      </c>
      <c r="Q1273" s="1127">
        <v>0</v>
      </c>
      <c r="R1273" s="1127">
        <v>0</v>
      </c>
      <c r="S1273" s="1127">
        <v>0</v>
      </c>
      <c r="T1273" s="1130">
        <v>0</v>
      </c>
      <c r="U1273" s="1130">
        <v>0</v>
      </c>
      <c r="V1273" s="1130">
        <v>0</v>
      </c>
      <c r="W1273" s="1127">
        <v>0</v>
      </c>
      <c r="X1273" s="1130">
        <v>-4.4400001764297488E-2</v>
      </c>
      <c r="Y1273" s="735">
        <v>0.37</v>
      </c>
      <c r="Z1273" s="1131">
        <v>0</v>
      </c>
      <c r="AA1273" s="1131">
        <v>-4.4400001764297488E-2</v>
      </c>
      <c r="AB1273" s="1131">
        <v>0</v>
      </c>
      <c r="AC1273" s="1131">
        <v>-4.4400001764297488E-2</v>
      </c>
      <c r="AD1273" s="1131">
        <v>0</v>
      </c>
      <c r="AE1273" s="1131">
        <v>0</v>
      </c>
      <c r="AF1273" s="126"/>
      <c r="AG1273" s="126"/>
      <c r="AH1273" s="126"/>
      <c r="AI1273" s="126"/>
      <c r="AJ1273" s="126"/>
      <c r="AK1273" s="126"/>
      <c r="AL1273" s="126">
        <v>1273</v>
      </c>
    </row>
    <row r="1274" spans="1:38">
      <c r="A1274" s="721" t="s">
        <v>1852</v>
      </c>
      <c r="B1274" s="722">
        <v>16</v>
      </c>
      <c r="C1274" s="722">
        <v>1605</v>
      </c>
      <c r="D1274" s="722">
        <v>160528</v>
      </c>
      <c r="E1274" s="721">
        <v>1605287004</v>
      </c>
      <c r="F1274" s="721" t="s">
        <v>4156</v>
      </c>
      <c r="G1274" s="1127">
        <v>0</v>
      </c>
      <c r="H1274" s="1128">
        <v>0</v>
      </c>
      <c r="I1274" s="1128">
        <v>0</v>
      </c>
      <c r="J1274" s="1128">
        <v>0</v>
      </c>
      <c r="K1274" s="1128">
        <v>0</v>
      </c>
      <c r="L1274" s="1128">
        <v>0</v>
      </c>
      <c r="M1274" s="1128">
        <v>0</v>
      </c>
      <c r="N1274" s="1129">
        <v>0</v>
      </c>
      <c r="O1274" s="1128">
        <v>0</v>
      </c>
      <c r="P1274" s="1127">
        <v>0</v>
      </c>
      <c r="Q1274" s="1127">
        <v>0</v>
      </c>
      <c r="R1274" s="1127">
        <v>0</v>
      </c>
      <c r="S1274" s="1127">
        <v>0</v>
      </c>
      <c r="T1274" s="1130">
        <v>0</v>
      </c>
      <c r="U1274" s="1130">
        <v>0</v>
      </c>
      <c r="V1274" s="1130">
        <v>0</v>
      </c>
      <c r="W1274" s="1127">
        <v>0</v>
      </c>
      <c r="X1274" s="1130">
        <v>0</v>
      </c>
      <c r="Y1274" s="735">
        <v>0</v>
      </c>
      <c r="Z1274" s="1131">
        <v>0</v>
      </c>
      <c r="AA1274" s="1131">
        <v>0</v>
      </c>
      <c r="AB1274" s="1131">
        <v>0</v>
      </c>
      <c r="AC1274" s="1131">
        <v>0</v>
      </c>
      <c r="AD1274" s="1131">
        <v>0</v>
      </c>
      <c r="AE1274" s="1131">
        <v>0</v>
      </c>
      <c r="AF1274" s="126"/>
      <c r="AG1274" s="126"/>
      <c r="AH1274" s="126"/>
      <c r="AI1274" s="126"/>
      <c r="AJ1274" s="126"/>
      <c r="AK1274" s="126"/>
      <c r="AL1274" s="126">
        <v>1274</v>
      </c>
    </row>
    <row r="1275" spans="1:38">
      <c r="A1275" s="721" t="s">
        <v>1852</v>
      </c>
      <c r="B1275" s="722">
        <v>16</v>
      </c>
      <c r="C1275" s="722">
        <v>1605</v>
      </c>
      <c r="D1275" s="722">
        <v>160528</v>
      </c>
      <c r="E1275" s="721">
        <v>1605287006</v>
      </c>
      <c r="F1275" s="721" t="s">
        <v>4157</v>
      </c>
      <c r="G1275" s="1127">
        <v>0</v>
      </c>
      <c r="H1275" s="1128">
        <v>0</v>
      </c>
      <c r="I1275" s="1128">
        <v>0</v>
      </c>
      <c r="J1275" s="1128">
        <v>0</v>
      </c>
      <c r="K1275" s="1128">
        <v>0</v>
      </c>
      <c r="L1275" s="1128">
        <v>0</v>
      </c>
      <c r="M1275" s="1128">
        <v>0</v>
      </c>
      <c r="N1275" s="1129">
        <v>0</v>
      </c>
      <c r="O1275" s="1128">
        <v>0</v>
      </c>
      <c r="P1275" s="1127">
        <v>0</v>
      </c>
      <c r="Q1275" s="1127">
        <v>0</v>
      </c>
      <c r="R1275" s="1127">
        <v>0</v>
      </c>
      <c r="S1275" s="1127">
        <v>0</v>
      </c>
      <c r="T1275" s="1130">
        <v>0</v>
      </c>
      <c r="U1275" s="1130">
        <v>0</v>
      </c>
      <c r="V1275" s="1130">
        <v>0</v>
      </c>
      <c r="W1275" s="1127">
        <v>0</v>
      </c>
      <c r="X1275" s="1130">
        <v>0</v>
      </c>
      <c r="Y1275" s="735">
        <v>0</v>
      </c>
      <c r="Z1275" s="1131">
        <v>0</v>
      </c>
      <c r="AA1275" s="1131">
        <v>0</v>
      </c>
      <c r="AB1275" s="1131">
        <v>0</v>
      </c>
      <c r="AC1275" s="1131">
        <v>0</v>
      </c>
      <c r="AD1275" s="1131">
        <v>0</v>
      </c>
      <c r="AE1275" s="1131">
        <v>0</v>
      </c>
      <c r="AF1275" s="126"/>
      <c r="AG1275" s="126"/>
      <c r="AH1275" s="126"/>
      <c r="AI1275" s="126"/>
      <c r="AJ1275" s="126"/>
      <c r="AK1275" s="126"/>
      <c r="AL1275" s="126">
        <v>1275</v>
      </c>
    </row>
    <row r="1276" spans="1:38">
      <c r="A1276" s="721" t="s">
        <v>1852</v>
      </c>
      <c r="B1276" s="722">
        <v>16</v>
      </c>
      <c r="C1276" s="722">
        <v>1605</v>
      </c>
      <c r="D1276" s="722">
        <v>160528</v>
      </c>
      <c r="E1276" s="721">
        <v>1605287007</v>
      </c>
      <c r="F1276" s="721" t="s">
        <v>4158</v>
      </c>
      <c r="G1276" s="1127">
        <v>0</v>
      </c>
      <c r="H1276" s="1128">
        <v>0</v>
      </c>
      <c r="I1276" s="1128">
        <v>0</v>
      </c>
      <c r="J1276" s="1128">
        <v>0</v>
      </c>
      <c r="K1276" s="1128">
        <v>0</v>
      </c>
      <c r="L1276" s="1128">
        <v>0</v>
      </c>
      <c r="M1276" s="1128">
        <v>0</v>
      </c>
      <c r="N1276" s="1129">
        <v>0</v>
      </c>
      <c r="O1276" s="1128">
        <v>0</v>
      </c>
      <c r="P1276" s="1127">
        <v>0</v>
      </c>
      <c r="Q1276" s="1127">
        <v>0</v>
      </c>
      <c r="R1276" s="1127">
        <v>0</v>
      </c>
      <c r="S1276" s="1127">
        <v>0</v>
      </c>
      <c r="T1276" s="1130">
        <v>0</v>
      </c>
      <c r="U1276" s="1130">
        <v>0</v>
      </c>
      <c r="V1276" s="1130">
        <v>0</v>
      </c>
      <c r="W1276" s="1127">
        <v>0</v>
      </c>
      <c r="X1276" s="1130">
        <v>0</v>
      </c>
      <c r="Y1276" s="735">
        <v>0</v>
      </c>
      <c r="Z1276" s="1131">
        <v>0</v>
      </c>
      <c r="AA1276" s="1131">
        <v>0</v>
      </c>
      <c r="AB1276" s="1131">
        <v>0</v>
      </c>
      <c r="AC1276" s="1131">
        <v>0</v>
      </c>
      <c r="AD1276" s="1131">
        <v>0</v>
      </c>
      <c r="AE1276" s="1131">
        <v>0</v>
      </c>
      <c r="AF1276" s="126"/>
      <c r="AG1276" s="126"/>
      <c r="AH1276" s="126"/>
      <c r="AI1276" s="126"/>
      <c r="AJ1276" s="126"/>
      <c r="AK1276" s="126"/>
      <c r="AL1276" s="126">
        <v>1276</v>
      </c>
    </row>
    <row r="1277" spans="1:38">
      <c r="A1277" s="721" t="s">
        <v>1852</v>
      </c>
      <c r="B1277" s="722">
        <v>16</v>
      </c>
      <c r="C1277" s="722">
        <v>1605</v>
      </c>
      <c r="D1277" s="722">
        <v>160528</v>
      </c>
      <c r="E1277" s="721">
        <v>1605287008</v>
      </c>
      <c r="F1277" s="721" t="s">
        <v>4159</v>
      </c>
      <c r="G1277" s="1127">
        <v>0</v>
      </c>
      <c r="H1277" s="1128">
        <v>0</v>
      </c>
      <c r="I1277" s="1128">
        <v>0</v>
      </c>
      <c r="J1277" s="1128">
        <v>0</v>
      </c>
      <c r="K1277" s="1128">
        <v>0</v>
      </c>
      <c r="L1277" s="1128">
        <v>0</v>
      </c>
      <c r="M1277" s="1128">
        <v>0</v>
      </c>
      <c r="N1277" s="1129">
        <v>0</v>
      </c>
      <c r="O1277" s="1128">
        <v>0</v>
      </c>
      <c r="P1277" s="1127">
        <v>0</v>
      </c>
      <c r="Q1277" s="1127">
        <v>0</v>
      </c>
      <c r="R1277" s="1127">
        <v>0</v>
      </c>
      <c r="S1277" s="1127">
        <v>0</v>
      </c>
      <c r="T1277" s="1130">
        <v>0</v>
      </c>
      <c r="U1277" s="1130">
        <v>0</v>
      </c>
      <c r="V1277" s="1130">
        <v>0</v>
      </c>
      <c r="W1277" s="1127">
        <v>0</v>
      </c>
      <c r="X1277" s="1130">
        <v>0</v>
      </c>
      <c r="Y1277" s="735">
        <v>0</v>
      </c>
      <c r="Z1277" s="1131">
        <v>0</v>
      </c>
      <c r="AA1277" s="1131">
        <v>0</v>
      </c>
      <c r="AB1277" s="1131">
        <v>0</v>
      </c>
      <c r="AC1277" s="1131">
        <v>0</v>
      </c>
      <c r="AD1277" s="1131">
        <v>0</v>
      </c>
      <c r="AE1277" s="1131">
        <v>0</v>
      </c>
      <c r="AF1277" s="126"/>
      <c r="AG1277" s="126"/>
      <c r="AH1277" s="126"/>
      <c r="AI1277" s="126"/>
      <c r="AJ1277" s="126"/>
      <c r="AK1277" s="126"/>
      <c r="AL1277" s="126">
        <v>1277</v>
      </c>
    </row>
    <row r="1278" spans="1:38">
      <c r="A1278" s="721" t="s">
        <v>1852</v>
      </c>
      <c r="B1278" s="722">
        <v>16</v>
      </c>
      <c r="C1278" s="722">
        <v>1605</v>
      </c>
      <c r="D1278" s="722">
        <v>160528</v>
      </c>
      <c r="E1278" s="721">
        <v>1605287101</v>
      </c>
      <c r="F1278" s="721" t="s">
        <v>3572</v>
      </c>
      <c r="G1278" s="1127">
        <v>0</v>
      </c>
      <c r="H1278" s="1128">
        <v>0</v>
      </c>
      <c r="I1278" s="1128">
        <v>0</v>
      </c>
      <c r="J1278" s="1128">
        <v>0</v>
      </c>
      <c r="K1278" s="1128">
        <v>0</v>
      </c>
      <c r="L1278" s="1128">
        <v>0</v>
      </c>
      <c r="M1278" s="1128">
        <v>0</v>
      </c>
      <c r="N1278" s="1129">
        <v>0</v>
      </c>
      <c r="O1278" s="1128">
        <v>0</v>
      </c>
      <c r="P1278" s="1127">
        <v>0</v>
      </c>
      <c r="Q1278" s="1127">
        <v>0</v>
      </c>
      <c r="R1278" s="1127">
        <v>0</v>
      </c>
      <c r="S1278" s="1127">
        <v>0</v>
      </c>
      <c r="T1278" s="1130">
        <v>0</v>
      </c>
      <c r="U1278" s="1130">
        <v>0</v>
      </c>
      <c r="V1278" s="1130">
        <v>0</v>
      </c>
      <c r="W1278" s="1127">
        <v>0</v>
      </c>
      <c r="X1278" s="1130">
        <v>0</v>
      </c>
      <c r="Y1278" s="735">
        <v>0</v>
      </c>
      <c r="Z1278" s="1131">
        <v>0</v>
      </c>
      <c r="AA1278" s="1131">
        <v>0</v>
      </c>
      <c r="AB1278" s="1131">
        <v>0</v>
      </c>
      <c r="AC1278" s="1131">
        <v>0</v>
      </c>
      <c r="AD1278" s="1131">
        <v>0</v>
      </c>
      <c r="AE1278" s="1131">
        <v>0</v>
      </c>
      <c r="AF1278" s="126"/>
      <c r="AG1278" s="126"/>
      <c r="AH1278" s="126"/>
      <c r="AI1278" s="126"/>
      <c r="AJ1278" s="126"/>
      <c r="AK1278" s="126"/>
      <c r="AL1278" s="126">
        <v>1278</v>
      </c>
    </row>
    <row r="1279" spans="1:38">
      <c r="A1279" s="721" t="s">
        <v>1852</v>
      </c>
      <c r="B1279" s="722">
        <v>16</v>
      </c>
      <c r="C1279" s="722">
        <v>1605</v>
      </c>
      <c r="D1279" s="722">
        <v>160528</v>
      </c>
      <c r="E1279" s="721">
        <v>1605287106</v>
      </c>
      <c r="F1279" s="721" t="s">
        <v>3573</v>
      </c>
      <c r="G1279" s="1127">
        <v>0</v>
      </c>
      <c r="H1279" s="1128">
        <v>0</v>
      </c>
      <c r="I1279" s="1128">
        <v>0</v>
      </c>
      <c r="J1279" s="1128">
        <v>0</v>
      </c>
      <c r="K1279" s="1128">
        <v>0</v>
      </c>
      <c r="L1279" s="1128">
        <v>0</v>
      </c>
      <c r="M1279" s="1128">
        <v>0</v>
      </c>
      <c r="N1279" s="1129">
        <v>0</v>
      </c>
      <c r="O1279" s="1128">
        <v>0</v>
      </c>
      <c r="P1279" s="1127">
        <v>0</v>
      </c>
      <c r="Q1279" s="1127">
        <v>0</v>
      </c>
      <c r="R1279" s="1127">
        <v>0</v>
      </c>
      <c r="S1279" s="1127">
        <v>0</v>
      </c>
      <c r="T1279" s="1130">
        <v>0</v>
      </c>
      <c r="U1279" s="1130">
        <v>0</v>
      </c>
      <c r="V1279" s="1130">
        <v>0</v>
      </c>
      <c r="W1279" s="1127">
        <v>0</v>
      </c>
      <c r="X1279" s="1130">
        <v>0</v>
      </c>
      <c r="Y1279" s="735">
        <v>0</v>
      </c>
      <c r="Z1279" s="1131">
        <v>0</v>
      </c>
      <c r="AA1279" s="1131">
        <v>0</v>
      </c>
      <c r="AB1279" s="1131">
        <v>0</v>
      </c>
      <c r="AC1279" s="1131">
        <v>0</v>
      </c>
      <c r="AD1279" s="1131">
        <v>0</v>
      </c>
      <c r="AE1279" s="1131">
        <v>0</v>
      </c>
      <c r="AF1279" s="126"/>
      <c r="AG1279" s="126"/>
      <c r="AH1279" s="126"/>
      <c r="AI1279" s="126"/>
      <c r="AJ1279" s="126"/>
      <c r="AK1279" s="126"/>
      <c r="AL1279" s="126">
        <v>1279</v>
      </c>
    </row>
    <row r="1280" spans="1:38">
      <c r="A1280" s="721" t="s">
        <v>1852</v>
      </c>
      <c r="B1280" s="722">
        <v>16</v>
      </c>
      <c r="C1280" s="722">
        <v>1605</v>
      </c>
      <c r="D1280" s="722">
        <v>160528</v>
      </c>
      <c r="E1280" s="721">
        <v>1605287148</v>
      </c>
      <c r="F1280" s="721" t="s">
        <v>3574</v>
      </c>
      <c r="G1280" s="1127">
        <v>0</v>
      </c>
      <c r="H1280" s="1128">
        <v>0</v>
      </c>
      <c r="I1280" s="1128">
        <v>0</v>
      </c>
      <c r="J1280" s="1128">
        <v>0</v>
      </c>
      <c r="K1280" s="1128">
        <v>0</v>
      </c>
      <c r="L1280" s="1128">
        <v>0</v>
      </c>
      <c r="M1280" s="1128">
        <v>0</v>
      </c>
      <c r="N1280" s="1129">
        <v>0</v>
      </c>
      <c r="O1280" s="1128">
        <v>0</v>
      </c>
      <c r="P1280" s="1127">
        <v>0</v>
      </c>
      <c r="Q1280" s="1127">
        <v>0</v>
      </c>
      <c r="R1280" s="1127">
        <v>0</v>
      </c>
      <c r="S1280" s="1127">
        <v>0</v>
      </c>
      <c r="T1280" s="1130">
        <v>0</v>
      </c>
      <c r="U1280" s="1130">
        <v>0</v>
      </c>
      <c r="V1280" s="1130">
        <v>0</v>
      </c>
      <c r="W1280" s="1127">
        <v>0</v>
      </c>
      <c r="X1280" s="1130">
        <v>0</v>
      </c>
      <c r="Y1280" s="735">
        <v>0</v>
      </c>
      <c r="Z1280" s="1131">
        <v>0</v>
      </c>
      <c r="AA1280" s="1131">
        <v>0</v>
      </c>
      <c r="AB1280" s="1131">
        <v>0</v>
      </c>
      <c r="AC1280" s="1131">
        <v>0</v>
      </c>
      <c r="AD1280" s="1131">
        <v>0</v>
      </c>
      <c r="AE1280" s="1131">
        <v>0</v>
      </c>
      <c r="AF1280" s="126"/>
      <c r="AG1280" s="126"/>
      <c r="AH1280" s="126"/>
      <c r="AI1280" s="126"/>
      <c r="AJ1280" s="126"/>
      <c r="AK1280" s="126"/>
      <c r="AL1280" s="126">
        <v>1280</v>
      </c>
    </row>
    <row r="1281" spans="1:38">
      <c r="A1281" s="721" t="s">
        <v>1852</v>
      </c>
      <c r="B1281" s="722">
        <v>16</v>
      </c>
      <c r="C1281" s="722">
        <v>1605</v>
      </c>
      <c r="D1281" s="722">
        <v>160528</v>
      </c>
      <c r="E1281" s="721">
        <v>1605289004</v>
      </c>
      <c r="F1281" s="721" t="s">
        <v>932</v>
      </c>
      <c r="G1281" s="1127">
        <v>1727795399</v>
      </c>
      <c r="H1281" s="1128">
        <v>0</v>
      </c>
      <c r="I1281" s="1128">
        <v>1727795399.24</v>
      </c>
      <c r="J1281" s="1128">
        <v>0.24000000953674316</v>
      </c>
      <c r="K1281" s="1128">
        <v>0</v>
      </c>
      <c r="L1281" s="1128">
        <v>0.24000000953674316</v>
      </c>
      <c r="M1281" s="1128">
        <v>0</v>
      </c>
      <c r="N1281" s="1129">
        <v>0</v>
      </c>
      <c r="O1281" s="1128">
        <v>0.24000000953674316</v>
      </c>
      <c r="P1281" s="1127">
        <v>8.8800003528594976E-2</v>
      </c>
      <c r="Q1281" s="1127">
        <v>0</v>
      </c>
      <c r="R1281" s="1127">
        <v>0</v>
      </c>
      <c r="S1281" s="1127">
        <v>0</v>
      </c>
      <c r="T1281" s="1130">
        <v>0</v>
      </c>
      <c r="U1281" s="1130">
        <v>0</v>
      </c>
      <c r="V1281" s="1130">
        <v>0</v>
      </c>
      <c r="W1281" s="1127">
        <v>0</v>
      </c>
      <c r="X1281" s="1130">
        <v>8.8800003528594976E-2</v>
      </c>
      <c r="Y1281" s="735">
        <v>0.37</v>
      </c>
      <c r="Z1281" s="1131">
        <v>8.8800003528594976E-2</v>
      </c>
      <c r="AA1281" s="1131">
        <v>0</v>
      </c>
      <c r="AB1281" s="1131">
        <v>0.18129991531372069</v>
      </c>
      <c r="AC1281" s="1131">
        <v>0</v>
      </c>
      <c r="AD1281" s="1131">
        <v>-9.2499911785125719E-2</v>
      </c>
      <c r="AE1281" s="1131">
        <v>0</v>
      </c>
      <c r="AF1281" s="126"/>
      <c r="AG1281" s="126"/>
      <c r="AH1281" s="126"/>
      <c r="AI1281" s="126"/>
      <c r="AJ1281" s="126"/>
      <c r="AK1281" s="126"/>
      <c r="AL1281" s="126">
        <v>1281</v>
      </c>
    </row>
    <row r="1282" spans="1:38">
      <c r="A1282" s="721" t="s">
        <v>1852</v>
      </c>
      <c r="B1282" s="722">
        <v>16</v>
      </c>
      <c r="C1282" s="722">
        <v>1605</v>
      </c>
      <c r="D1282" s="722">
        <v>160528</v>
      </c>
      <c r="E1282" s="721">
        <v>1605289006</v>
      </c>
      <c r="F1282" s="721" t="s">
        <v>933</v>
      </c>
      <c r="G1282" s="1127">
        <v>18406229</v>
      </c>
      <c r="H1282" s="1128">
        <v>0</v>
      </c>
      <c r="I1282" s="1128">
        <v>18406228.550000001</v>
      </c>
      <c r="J1282" s="1128">
        <v>-0.44999999925494194</v>
      </c>
      <c r="K1282" s="1128">
        <v>0</v>
      </c>
      <c r="L1282" s="1128">
        <v>0</v>
      </c>
      <c r="M1282" s="1128">
        <v>-0.44999999925494194</v>
      </c>
      <c r="N1282" s="1129">
        <v>0</v>
      </c>
      <c r="O1282" s="1128">
        <v>-0.44999999925494194</v>
      </c>
      <c r="P1282" s="1127">
        <v>-0.16649999972432852</v>
      </c>
      <c r="Q1282" s="1127">
        <v>0</v>
      </c>
      <c r="R1282" s="1127">
        <v>0</v>
      </c>
      <c r="S1282" s="1127">
        <v>0</v>
      </c>
      <c r="T1282" s="1130">
        <v>0</v>
      </c>
      <c r="U1282" s="1130">
        <v>0</v>
      </c>
      <c r="V1282" s="1130">
        <v>0</v>
      </c>
      <c r="W1282" s="1127">
        <v>0</v>
      </c>
      <c r="X1282" s="1130">
        <v>-0.16649999972432852</v>
      </c>
      <c r="Y1282" s="735">
        <v>0.37</v>
      </c>
      <c r="Z1282" s="1131">
        <v>0</v>
      </c>
      <c r="AA1282" s="1131">
        <v>-0.16649999972432852</v>
      </c>
      <c r="AB1282" s="1131">
        <v>0</v>
      </c>
      <c r="AC1282" s="1131">
        <v>-1.4799999669194222E-2</v>
      </c>
      <c r="AD1282" s="1131">
        <v>0</v>
      </c>
      <c r="AE1282" s="1131">
        <v>-0.15170000005513429</v>
      </c>
      <c r="AF1282" s="126"/>
      <c r="AG1282" s="126"/>
      <c r="AH1282" s="126"/>
      <c r="AI1282" s="126"/>
      <c r="AJ1282" s="126"/>
      <c r="AK1282" s="126"/>
      <c r="AL1282" s="126">
        <v>1282</v>
      </c>
    </row>
    <row r="1283" spans="1:38">
      <c r="A1283" s="721" t="s">
        <v>1852</v>
      </c>
      <c r="B1283" s="722">
        <v>16</v>
      </c>
      <c r="C1283" s="722">
        <v>1605</v>
      </c>
      <c r="D1283" s="722">
        <v>160528</v>
      </c>
      <c r="E1283" s="721">
        <v>1605289020</v>
      </c>
      <c r="F1283" s="721" t="s">
        <v>934</v>
      </c>
      <c r="G1283" s="1127">
        <v>40822189</v>
      </c>
      <c r="H1283" s="1128">
        <v>0</v>
      </c>
      <c r="I1283" s="1128">
        <v>40822188.729999997</v>
      </c>
      <c r="J1283" s="1128">
        <v>-0.27000000327825546</v>
      </c>
      <c r="K1283" s="1128">
        <v>0</v>
      </c>
      <c r="L1283" s="1128">
        <v>0</v>
      </c>
      <c r="M1283" s="1128">
        <v>-0.27000000327825546</v>
      </c>
      <c r="N1283" s="1129">
        <v>0</v>
      </c>
      <c r="O1283" s="1128">
        <v>-0.27000000327825546</v>
      </c>
      <c r="P1283" s="1127">
        <v>-9.9900001212954517E-2</v>
      </c>
      <c r="Q1283" s="1127">
        <v>0</v>
      </c>
      <c r="R1283" s="1127">
        <v>0</v>
      </c>
      <c r="S1283" s="1127">
        <v>0</v>
      </c>
      <c r="T1283" s="1130">
        <v>0</v>
      </c>
      <c r="U1283" s="1130">
        <v>0</v>
      </c>
      <c r="V1283" s="1130">
        <v>0</v>
      </c>
      <c r="W1283" s="1127">
        <v>0</v>
      </c>
      <c r="X1283" s="1130">
        <v>-9.9900001212954517E-2</v>
      </c>
      <c r="Y1283" s="735">
        <v>0.37</v>
      </c>
      <c r="Z1283" s="1131">
        <v>0</v>
      </c>
      <c r="AA1283" s="1131">
        <v>-9.9900001212954517E-2</v>
      </c>
      <c r="AB1283" s="1131">
        <v>0</v>
      </c>
      <c r="AC1283" s="1131">
        <v>-0.17389999955892563</v>
      </c>
      <c r="AD1283" s="1131">
        <v>0</v>
      </c>
      <c r="AE1283" s="1131">
        <v>7.399999834597111E-2</v>
      </c>
      <c r="AF1283" s="126"/>
      <c r="AG1283" s="126"/>
      <c r="AH1283" s="126"/>
      <c r="AI1283" s="126"/>
      <c r="AJ1283" s="126"/>
      <c r="AK1283" s="126"/>
      <c r="AL1283" s="126">
        <v>1283</v>
      </c>
    </row>
    <row r="1284" spans="1:38">
      <c r="A1284" s="721" t="s">
        <v>1852</v>
      </c>
      <c r="B1284" s="722">
        <v>16</v>
      </c>
      <c r="C1284" s="722">
        <v>1605</v>
      </c>
      <c r="D1284" s="722">
        <v>160528</v>
      </c>
      <c r="E1284" s="721">
        <v>1605289053</v>
      </c>
      <c r="F1284" s="721" t="s">
        <v>935</v>
      </c>
      <c r="G1284" s="1127">
        <v>885722</v>
      </c>
      <c r="H1284" s="1128">
        <v>0</v>
      </c>
      <c r="I1284" s="1128">
        <v>885722</v>
      </c>
      <c r="J1284" s="1128">
        <v>0</v>
      </c>
      <c r="K1284" s="1128">
        <v>0</v>
      </c>
      <c r="L1284" s="1128">
        <v>0</v>
      </c>
      <c r="M1284" s="1128">
        <v>0</v>
      </c>
      <c r="N1284" s="1129">
        <v>0</v>
      </c>
      <c r="O1284" s="1128">
        <v>0</v>
      </c>
      <c r="P1284" s="1127">
        <v>0</v>
      </c>
      <c r="Q1284" s="1127">
        <v>0</v>
      </c>
      <c r="R1284" s="1127">
        <v>0</v>
      </c>
      <c r="S1284" s="1127">
        <v>0</v>
      </c>
      <c r="T1284" s="1130">
        <v>0</v>
      </c>
      <c r="U1284" s="1130">
        <v>0</v>
      </c>
      <c r="V1284" s="1130">
        <v>0</v>
      </c>
      <c r="W1284" s="1127">
        <v>0</v>
      </c>
      <c r="X1284" s="1130">
        <v>0</v>
      </c>
      <c r="Y1284" s="735">
        <v>0</v>
      </c>
      <c r="Z1284" s="1131">
        <v>0</v>
      </c>
      <c r="AA1284" s="1131">
        <v>0</v>
      </c>
      <c r="AB1284" s="1131">
        <v>0</v>
      </c>
      <c r="AC1284" s="1131">
        <v>0</v>
      </c>
      <c r="AD1284" s="1131">
        <v>0</v>
      </c>
      <c r="AE1284" s="1131">
        <v>0</v>
      </c>
      <c r="AF1284" s="126"/>
      <c r="AG1284" s="126"/>
      <c r="AH1284" s="126"/>
      <c r="AI1284" s="126"/>
      <c r="AJ1284" s="126"/>
      <c r="AK1284" s="126"/>
      <c r="AL1284" s="126">
        <v>1284</v>
      </c>
    </row>
    <row r="1285" spans="1:38">
      <c r="A1285" s="721" t="s">
        <v>1852</v>
      </c>
      <c r="B1285" s="722">
        <v>16</v>
      </c>
      <c r="C1285" s="722">
        <v>1605</v>
      </c>
      <c r="D1285" s="722">
        <v>160528</v>
      </c>
      <c r="E1285" s="721">
        <v>1605289209</v>
      </c>
      <c r="F1285" s="721" t="s">
        <v>936</v>
      </c>
      <c r="G1285" s="1127">
        <v>32116</v>
      </c>
      <c r="H1285" s="1128">
        <v>0</v>
      </c>
      <c r="I1285" s="1128">
        <v>32116</v>
      </c>
      <c r="J1285" s="1128">
        <v>0</v>
      </c>
      <c r="K1285" s="1128">
        <v>0</v>
      </c>
      <c r="L1285" s="1128">
        <v>0</v>
      </c>
      <c r="M1285" s="1128">
        <v>0</v>
      </c>
      <c r="N1285" s="1129">
        <v>0</v>
      </c>
      <c r="O1285" s="1128">
        <v>0</v>
      </c>
      <c r="P1285" s="1127">
        <v>0</v>
      </c>
      <c r="Q1285" s="1127">
        <v>0</v>
      </c>
      <c r="R1285" s="1127">
        <v>0</v>
      </c>
      <c r="S1285" s="1127">
        <v>0</v>
      </c>
      <c r="T1285" s="1130">
        <v>0</v>
      </c>
      <c r="U1285" s="1130">
        <v>0</v>
      </c>
      <c r="V1285" s="1130">
        <v>0</v>
      </c>
      <c r="W1285" s="1127">
        <v>0</v>
      </c>
      <c r="X1285" s="1130">
        <v>0</v>
      </c>
      <c r="Y1285" s="735">
        <v>0</v>
      </c>
      <c r="Z1285" s="1131">
        <v>0</v>
      </c>
      <c r="AA1285" s="1131">
        <v>0</v>
      </c>
      <c r="AB1285" s="1131">
        <v>0</v>
      </c>
      <c r="AC1285" s="1131">
        <v>0</v>
      </c>
      <c r="AD1285" s="1131">
        <v>0</v>
      </c>
      <c r="AE1285" s="1131">
        <v>0</v>
      </c>
      <c r="AF1285" s="126"/>
      <c r="AG1285" s="126"/>
      <c r="AH1285" s="126"/>
      <c r="AI1285" s="126"/>
      <c r="AJ1285" s="126"/>
      <c r="AK1285" s="126"/>
      <c r="AL1285" s="126">
        <v>1285</v>
      </c>
    </row>
    <row r="1286" spans="1:38">
      <c r="A1286" s="721" t="s">
        <v>1852</v>
      </c>
      <c r="B1286" s="722">
        <v>16</v>
      </c>
      <c r="C1286" s="722">
        <v>1605</v>
      </c>
      <c r="D1286" s="722">
        <v>160528</v>
      </c>
      <c r="E1286" s="721">
        <v>1605289558</v>
      </c>
      <c r="F1286" s="721" t="s">
        <v>933</v>
      </c>
      <c r="G1286" s="1127">
        <v>0</v>
      </c>
      <c r="H1286" s="1128">
        <v>0</v>
      </c>
      <c r="I1286" s="1128">
        <v>0</v>
      </c>
      <c r="J1286" s="1128">
        <v>0</v>
      </c>
      <c r="K1286" s="1128">
        <v>0</v>
      </c>
      <c r="L1286" s="1128">
        <v>0</v>
      </c>
      <c r="M1286" s="1128">
        <v>0</v>
      </c>
      <c r="N1286" s="1129">
        <v>0</v>
      </c>
      <c r="O1286" s="1128">
        <v>0</v>
      </c>
      <c r="P1286" s="1127">
        <v>0</v>
      </c>
      <c r="Q1286" s="1127">
        <v>0</v>
      </c>
      <c r="R1286" s="1127">
        <v>0</v>
      </c>
      <c r="S1286" s="1127">
        <v>0</v>
      </c>
      <c r="T1286" s="1130">
        <v>0</v>
      </c>
      <c r="U1286" s="1130">
        <v>0</v>
      </c>
      <c r="V1286" s="1130">
        <v>0</v>
      </c>
      <c r="W1286" s="1127">
        <v>0</v>
      </c>
      <c r="X1286" s="1130">
        <v>0</v>
      </c>
      <c r="Y1286" s="735">
        <v>0</v>
      </c>
      <c r="Z1286" s="1131">
        <v>0</v>
      </c>
      <c r="AA1286" s="1131">
        <v>0</v>
      </c>
      <c r="AB1286" s="1131">
        <v>0</v>
      </c>
      <c r="AC1286" s="1131">
        <v>0</v>
      </c>
      <c r="AD1286" s="1131">
        <v>0</v>
      </c>
      <c r="AE1286" s="1131">
        <v>0</v>
      </c>
      <c r="AF1286" s="126"/>
      <c r="AG1286" s="126"/>
      <c r="AH1286" s="126"/>
      <c r="AI1286" s="126"/>
      <c r="AJ1286" s="126"/>
      <c r="AK1286" s="126"/>
      <c r="AL1286" s="126">
        <v>1286</v>
      </c>
    </row>
    <row r="1287" spans="1:38">
      <c r="A1287" s="721" t="s">
        <v>1852</v>
      </c>
      <c r="B1287" s="722">
        <v>16</v>
      </c>
      <c r="C1287" s="722">
        <v>1605</v>
      </c>
      <c r="D1287" s="722">
        <v>160528</v>
      </c>
      <c r="E1287" s="721">
        <v>1605289601</v>
      </c>
      <c r="F1287" s="721" t="s">
        <v>932</v>
      </c>
      <c r="G1287" s="1127">
        <v>1834477412</v>
      </c>
      <c r="H1287" s="1128">
        <v>0</v>
      </c>
      <c r="I1287" s="1128">
        <v>1834477411.6400001</v>
      </c>
      <c r="J1287" s="1128">
        <v>-0.3599998950958252</v>
      </c>
      <c r="K1287" s="1128">
        <v>0</v>
      </c>
      <c r="L1287" s="1128">
        <v>0</v>
      </c>
      <c r="M1287" s="1128">
        <v>-0.3599998950958252</v>
      </c>
      <c r="N1287" s="1129">
        <v>0</v>
      </c>
      <c r="O1287" s="1128">
        <v>-0.3599998950958252</v>
      </c>
      <c r="P1287" s="1127">
        <v>-0.13319996118545532</v>
      </c>
      <c r="Q1287" s="1127">
        <v>0</v>
      </c>
      <c r="R1287" s="1127">
        <v>0</v>
      </c>
      <c r="S1287" s="1127">
        <v>0</v>
      </c>
      <c r="T1287" s="1130">
        <v>0</v>
      </c>
      <c r="U1287" s="1130">
        <v>0</v>
      </c>
      <c r="V1287" s="1130">
        <v>0</v>
      </c>
      <c r="W1287" s="1127">
        <v>0</v>
      </c>
      <c r="X1287" s="1130">
        <v>-0.13319996118545532</v>
      </c>
      <c r="Y1287" s="735">
        <v>0.37</v>
      </c>
      <c r="Z1287" s="1131">
        <v>0</v>
      </c>
      <c r="AA1287" s="1131">
        <v>-0.13319996118545532</v>
      </c>
      <c r="AB1287" s="1131">
        <v>0</v>
      </c>
      <c r="AC1287" s="1131">
        <v>-8.1400010585784915E-2</v>
      </c>
      <c r="AD1287" s="1131">
        <v>0</v>
      </c>
      <c r="AE1287" s="1131">
        <v>-5.1799950599670408E-2</v>
      </c>
      <c r="AF1287" s="126"/>
      <c r="AG1287" s="126"/>
      <c r="AH1287" s="126"/>
      <c r="AI1287" s="126"/>
      <c r="AJ1287" s="126"/>
      <c r="AK1287" s="126"/>
      <c r="AL1287" s="126">
        <v>1287</v>
      </c>
    </row>
    <row r="1288" spans="1:38">
      <c r="A1288" s="721" t="s">
        <v>1852</v>
      </c>
      <c r="B1288" s="722">
        <v>16</v>
      </c>
      <c r="C1288" s="722">
        <v>1605</v>
      </c>
      <c r="D1288" s="722">
        <v>160528</v>
      </c>
      <c r="E1288" s="721">
        <v>1605289603</v>
      </c>
      <c r="F1288" s="721" t="s">
        <v>932</v>
      </c>
      <c r="G1288" s="1127">
        <v>68199525</v>
      </c>
      <c r="H1288" s="1128">
        <v>0</v>
      </c>
      <c r="I1288" s="1128">
        <v>68199524.730000004</v>
      </c>
      <c r="J1288" s="1128">
        <v>-0.26999999582767487</v>
      </c>
      <c r="K1288" s="1128">
        <v>0</v>
      </c>
      <c r="L1288" s="1128">
        <v>0</v>
      </c>
      <c r="M1288" s="1128">
        <v>-0.26999999582767487</v>
      </c>
      <c r="N1288" s="1129">
        <v>0</v>
      </c>
      <c r="O1288" s="1128">
        <v>-0.26999999582767487</v>
      </c>
      <c r="P1288" s="1127">
        <v>-9.9899998456239703E-2</v>
      </c>
      <c r="Q1288" s="1127">
        <v>0</v>
      </c>
      <c r="R1288" s="1127">
        <v>0</v>
      </c>
      <c r="S1288" s="1127">
        <v>0</v>
      </c>
      <c r="T1288" s="1130">
        <v>0</v>
      </c>
      <c r="U1288" s="1130">
        <v>0</v>
      </c>
      <c r="V1288" s="1130">
        <v>0</v>
      </c>
      <c r="W1288" s="1127">
        <v>0</v>
      </c>
      <c r="X1288" s="1130">
        <v>-9.9899998456239703E-2</v>
      </c>
      <c r="Y1288" s="735">
        <v>0.37</v>
      </c>
      <c r="Z1288" s="1131">
        <v>0</v>
      </c>
      <c r="AA1288" s="1131">
        <v>-9.9899998456239703E-2</v>
      </c>
      <c r="AB1288" s="1131">
        <v>0</v>
      </c>
      <c r="AC1288" s="1131">
        <v>-4.4399999007582666E-2</v>
      </c>
      <c r="AD1288" s="1131">
        <v>0</v>
      </c>
      <c r="AE1288" s="1131">
        <v>-5.5499999448657036E-2</v>
      </c>
      <c r="AF1288" s="126"/>
      <c r="AG1288" s="126"/>
      <c r="AH1288" s="126"/>
      <c r="AI1288" s="126"/>
      <c r="AJ1288" s="126"/>
      <c r="AK1288" s="126"/>
      <c r="AL1288" s="126">
        <v>1288</v>
      </c>
    </row>
    <row r="1289" spans="1:38">
      <c r="A1289" s="721" t="s">
        <v>1852</v>
      </c>
      <c r="B1289" s="722">
        <v>16</v>
      </c>
      <c r="C1289" s="722">
        <v>1605</v>
      </c>
      <c r="D1289" s="722">
        <v>160528</v>
      </c>
      <c r="E1289" s="721">
        <v>1605289800</v>
      </c>
      <c r="F1289" s="721" t="s">
        <v>937</v>
      </c>
      <c r="G1289" s="1127">
        <v>6516768055</v>
      </c>
      <c r="H1289" s="1128">
        <v>0</v>
      </c>
      <c r="I1289" s="1128">
        <v>6516768055.3800001</v>
      </c>
      <c r="J1289" s="1128">
        <v>0.38000011444091797</v>
      </c>
      <c r="K1289" s="1128">
        <v>0</v>
      </c>
      <c r="L1289" s="1128">
        <v>0.38000011444091797</v>
      </c>
      <c r="M1289" s="1128">
        <v>0</v>
      </c>
      <c r="N1289" s="1129">
        <v>0</v>
      </c>
      <c r="O1289" s="1128">
        <v>0.38000011444091797</v>
      </c>
      <c r="P1289" s="1127">
        <v>0.14060004234313964</v>
      </c>
      <c r="Q1289" s="1127">
        <v>0</v>
      </c>
      <c r="R1289" s="1127">
        <v>0</v>
      </c>
      <c r="S1289" s="1127">
        <v>0</v>
      </c>
      <c r="T1289" s="1130">
        <v>0</v>
      </c>
      <c r="U1289" s="1130">
        <v>0</v>
      </c>
      <c r="V1289" s="1130">
        <v>0</v>
      </c>
      <c r="W1289" s="1127">
        <v>0</v>
      </c>
      <c r="X1289" s="1130">
        <v>0.14060004234313964</v>
      </c>
      <c r="Y1289" s="735">
        <v>0.37</v>
      </c>
      <c r="Z1289" s="1131">
        <v>0.14060004234313964</v>
      </c>
      <c r="AA1289" s="1131">
        <v>0</v>
      </c>
      <c r="AB1289" s="1131">
        <v>0</v>
      </c>
      <c r="AC1289" s="1131">
        <v>-2.220015525817871E-2</v>
      </c>
      <c r="AD1289" s="1131">
        <v>0.14060004234313964</v>
      </c>
      <c r="AE1289" s="1131">
        <v>2.220015525817871E-2</v>
      </c>
      <c r="AF1289" s="126"/>
      <c r="AG1289" s="126"/>
      <c r="AH1289" s="126"/>
      <c r="AI1289" s="126"/>
      <c r="AJ1289" s="126"/>
      <c r="AK1289" s="126"/>
      <c r="AL1289" s="126">
        <v>1289</v>
      </c>
    </row>
    <row r="1290" spans="1:38">
      <c r="A1290" s="721" t="s">
        <v>1852</v>
      </c>
      <c r="B1290" s="722">
        <v>16</v>
      </c>
      <c r="C1290" s="722">
        <v>1605</v>
      </c>
      <c r="D1290" s="722">
        <v>160528</v>
      </c>
      <c r="E1290" s="721">
        <v>1605289900</v>
      </c>
      <c r="F1290" s="721" t="s">
        <v>938</v>
      </c>
      <c r="G1290" s="1127">
        <v>94839767</v>
      </c>
      <c r="H1290" s="1128">
        <v>0</v>
      </c>
      <c r="I1290" s="1128">
        <v>94839767.290000007</v>
      </c>
      <c r="J1290" s="1128">
        <v>0.29000000655651093</v>
      </c>
      <c r="K1290" s="1128">
        <v>0</v>
      </c>
      <c r="L1290" s="1128">
        <v>0.29000000655651093</v>
      </c>
      <c r="M1290" s="1128">
        <v>0</v>
      </c>
      <c r="N1290" s="1129">
        <v>0</v>
      </c>
      <c r="O1290" s="1128">
        <v>0.29000000655651093</v>
      </c>
      <c r="P1290" s="1127">
        <v>0.10730000242590904</v>
      </c>
      <c r="Q1290" s="1127">
        <v>0</v>
      </c>
      <c r="R1290" s="1127">
        <v>0</v>
      </c>
      <c r="S1290" s="1127">
        <v>0</v>
      </c>
      <c r="T1290" s="1130">
        <v>0</v>
      </c>
      <c r="U1290" s="1130">
        <v>0</v>
      </c>
      <c r="V1290" s="1130">
        <v>0</v>
      </c>
      <c r="W1290" s="1127">
        <v>0</v>
      </c>
      <c r="X1290" s="1130">
        <v>0.10730000242590904</v>
      </c>
      <c r="Y1290" s="735">
        <v>0.37</v>
      </c>
      <c r="Z1290" s="1131">
        <v>0.10730000242590904</v>
      </c>
      <c r="AA1290" s="1131">
        <v>0</v>
      </c>
      <c r="AB1290" s="1131">
        <v>1.4800002425909042E-2</v>
      </c>
      <c r="AC1290" s="1131">
        <v>0</v>
      </c>
      <c r="AD1290" s="1131">
        <v>9.2499999999999999E-2</v>
      </c>
      <c r="AE1290" s="1131">
        <v>0</v>
      </c>
      <c r="AF1290" s="126"/>
      <c r="AG1290" s="126"/>
      <c r="AH1290" s="126"/>
      <c r="AI1290" s="126"/>
      <c r="AJ1290" s="126"/>
      <c r="AK1290" s="126"/>
      <c r="AL1290" s="126">
        <v>1290</v>
      </c>
    </row>
    <row r="1291" spans="1:38">
      <c r="A1291" s="721" t="s">
        <v>1852</v>
      </c>
      <c r="B1291" s="722">
        <v>16</v>
      </c>
      <c r="C1291" s="722">
        <v>1605</v>
      </c>
      <c r="D1291" s="722">
        <v>160530</v>
      </c>
      <c r="E1291" s="721">
        <v>1605307101</v>
      </c>
      <c r="F1291" s="721" t="s">
        <v>3575</v>
      </c>
      <c r="G1291" s="1127">
        <v>0</v>
      </c>
      <c r="H1291" s="1128">
        <v>0</v>
      </c>
      <c r="I1291" s="1128">
        <v>0</v>
      </c>
      <c r="J1291" s="1128">
        <v>0</v>
      </c>
      <c r="K1291" s="1128">
        <v>0</v>
      </c>
      <c r="L1291" s="1128">
        <v>0</v>
      </c>
      <c r="M1291" s="1128">
        <v>0</v>
      </c>
      <c r="N1291" s="1129">
        <v>0</v>
      </c>
      <c r="O1291" s="1128">
        <v>0</v>
      </c>
      <c r="P1291" s="1127">
        <v>0</v>
      </c>
      <c r="Q1291" s="1127">
        <v>0</v>
      </c>
      <c r="R1291" s="1127">
        <v>0</v>
      </c>
      <c r="S1291" s="1127">
        <v>0</v>
      </c>
      <c r="T1291" s="1130">
        <v>0</v>
      </c>
      <c r="U1291" s="1130">
        <v>0</v>
      </c>
      <c r="V1291" s="1130">
        <v>0</v>
      </c>
      <c r="W1291" s="1127">
        <v>0</v>
      </c>
      <c r="X1291" s="1130">
        <v>0</v>
      </c>
      <c r="Y1291" s="735">
        <v>0</v>
      </c>
      <c r="Z1291" s="1131">
        <v>0</v>
      </c>
      <c r="AA1291" s="1131">
        <v>0</v>
      </c>
      <c r="AB1291" s="1131">
        <v>0</v>
      </c>
      <c r="AC1291" s="1131">
        <v>0</v>
      </c>
      <c r="AD1291" s="1131">
        <v>0</v>
      </c>
      <c r="AE1291" s="1131">
        <v>0</v>
      </c>
      <c r="AF1291" s="126"/>
      <c r="AG1291" s="126"/>
      <c r="AH1291" s="126"/>
      <c r="AI1291" s="126"/>
      <c r="AJ1291" s="126"/>
      <c r="AK1291" s="126"/>
      <c r="AL1291" s="126">
        <v>1291</v>
      </c>
    </row>
    <row r="1292" spans="1:38">
      <c r="A1292" s="721" t="s">
        <v>1852</v>
      </c>
      <c r="B1292" s="722">
        <v>16</v>
      </c>
      <c r="C1292" s="722">
        <v>1605</v>
      </c>
      <c r="D1292" s="722">
        <v>160530</v>
      </c>
      <c r="E1292" s="721">
        <v>1605307106</v>
      </c>
      <c r="F1292" s="721" t="s">
        <v>3576</v>
      </c>
      <c r="G1292" s="1127">
        <v>0</v>
      </c>
      <c r="H1292" s="1128">
        <v>0</v>
      </c>
      <c r="I1292" s="1128">
        <v>0</v>
      </c>
      <c r="J1292" s="1128">
        <v>0</v>
      </c>
      <c r="K1292" s="1128">
        <v>0</v>
      </c>
      <c r="L1292" s="1128">
        <v>0</v>
      </c>
      <c r="M1292" s="1128">
        <v>0</v>
      </c>
      <c r="N1292" s="1129">
        <v>0</v>
      </c>
      <c r="O1292" s="1128">
        <v>0</v>
      </c>
      <c r="P1292" s="1127">
        <v>0</v>
      </c>
      <c r="Q1292" s="1127">
        <v>0</v>
      </c>
      <c r="R1292" s="1127">
        <v>0</v>
      </c>
      <c r="S1292" s="1127">
        <v>0</v>
      </c>
      <c r="T1292" s="1130">
        <v>0</v>
      </c>
      <c r="U1292" s="1130">
        <v>0</v>
      </c>
      <c r="V1292" s="1130">
        <v>0</v>
      </c>
      <c r="W1292" s="1127">
        <v>0</v>
      </c>
      <c r="X1292" s="1130">
        <v>0</v>
      </c>
      <c r="Y1292" s="735">
        <v>0</v>
      </c>
      <c r="Z1292" s="1131">
        <v>0</v>
      </c>
      <c r="AA1292" s="1131">
        <v>0</v>
      </c>
      <c r="AB1292" s="1131">
        <v>0</v>
      </c>
      <c r="AC1292" s="1131">
        <v>0</v>
      </c>
      <c r="AD1292" s="1131">
        <v>0</v>
      </c>
      <c r="AE1292" s="1131">
        <v>0</v>
      </c>
      <c r="AF1292" s="126"/>
      <c r="AG1292" s="126"/>
      <c r="AH1292" s="126"/>
      <c r="AI1292" s="126"/>
      <c r="AJ1292" s="126"/>
      <c r="AK1292" s="126"/>
      <c r="AL1292" s="126">
        <v>1292</v>
      </c>
    </row>
    <row r="1293" spans="1:38">
      <c r="A1293" s="721" t="s">
        <v>1852</v>
      </c>
      <c r="B1293" s="722">
        <v>16</v>
      </c>
      <c r="C1293" s="722">
        <v>1605</v>
      </c>
      <c r="D1293" s="722">
        <v>160530</v>
      </c>
      <c r="E1293" s="721">
        <v>1605309001</v>
      </c>
      <c r="F1293" s="721" t="s">
        <v>939</v>
      </c>
      <c r="G1293" s="1127">
        <v>8785568001</v>
      </c>
      <c r="H1293" s="1128">
        <v>0</v>
      </c>
      <c r="I1293" s="1128">
        <v>8785568000.7700005</v>
      </c>
      <c r="J1293" s="1128">
        <v>-0.22999954223632813</v>
      </c>
      <c r="K1293" s="1128">
        <v>0</v>
      </c>
      <c r="L1293" s="1128">
        <v>0</v>
      </c>
      <c r="M1293" s="1128">
        <v>-0.22999954223632813</v>
      </c>
      <c r="N1293" s="1129">
        <v>0</v>
      </c>
      <c r="O1293" s="1128">
        <v>-0.22999954223632813</v>
      </c>
      <c r="P1293" s="1127">
        <v>-8.5099830627441406E-2</v>
      </c>
      <c r="Q1293" s="1127">
        <v>0</v>
      </c>
      <c r="R1293" s="1127">
        <v>0</v>
      </c>
      <c r="S1293" s="1127">
        <v>0</v>
      </c>
      <c r="T1293" s="1130">
        <v>0</v>
      </c>
      <c r="U1293" s="1130">
        <v>0</v>
      </c>
      <c r="V1293" s="1130">
        <v>0</v>
      </c>
      <c r="W1293" s="1127">
        <v>0</v>
      </c>
      <c r="X1293" s="1130">
        <v>-8.5099830627441406E-2</v>
      </c>
      <c r="Y1293" s="735">
        <v>0.37</v>
      </c>
      <c r="Z1293" s="1131">
        <v>0</v>
      </c>
      <c r="AA1293" s="1131">
        <v>-8.5099830627441406E-2</v>
      </c>
      <c r="AB1293" s="1131">
        <v>0</v>
      </c>
      <c r="AC1293" s="1131">
        <v>-0.18129991531372069</v>
      </c>
      <c r="AD1293" s="1131">
        <v>0</v>
      </c>
      <c r="AE1293" s="1131">
        <v>9.6200084686279289E-2</v>
      </c>
      <c r="AF1293" s="126"/>
      <c r="AG1293" s="126"/>
      <c r="AH1293" s="126"/>
      <c r="AI1293" s="126"/>
      <c r="AJ1293" s="126"/>
      <c r="AK1293" s="126"/>
      <c r="AL1293" s="126">
        <v>1293</v>
      </c>
    </row>
    <row r="1294" spans="1:38">
      <c r="A1294" s="721" t="s">
        <v>1852</v>
      </c>
      <c r="B1294" s="722">
        <v>16</v>
      </c>
      <c r="C1294" s="722">
        <v>1605</v>
      </c>
      <c r="D1294" s="722">
        <v>160530</v>
      </c>
      <c r="E1294" s="721">
        <v>1605309002</v>
      </c>
      <c r="F1294" s="721" t="s">
        <v>940</v>
      </c>
      <c r="G1294" s="1127">
        <v>64970482</v>
      </c>
      <c r="H1294" s="1128">
        <v>0</v>
      </c>
      <c r="I1294" s="1128">
        <v>64970482</v>
      </c>
      <c r="J1294" s="1128">
        <v>0</v>
      </c>
      <c r="K1294" s="1128">
        <v>0</v>
      </c>
      <c r="L1294" s="1128">
        <v>0</v>
      </c>
      <c r="M1294" s="1128">
        <v>0</v>
      </c>
      <c r="N1294" s="1129">
        <v>0</v>
      </c>
      <c r="O1294" s="1128">
        <v>0</v>
      </c>
      <c r="P1294" s="1127">
        <v>0</v>
      </c>
      <c r="Q1294" s="1127">
        <v>0</v>
      </c>
      <c r="R1294" s="1127">
        <v>0</v>
      </c>
      <c r="S1294" s="1127">
        <v>0</v>
      </c>
      <c r="T1294" s="1130">
        <v>0</v>
      </c>
      <c r="U1294" s="1130">
        <v>0</v>
      </c>
      <c r="V1294" s="1130">
        <v>0</v>
      </c>
      <c r="W1294" s="1127">
        <v>0</v>
      </c>
      <c r="X1294" s="1130">
        <v>0</v>
      </c>
      <c r="Y1294" s="735">
        <v>0</v>
      </c>
      <c r="Z1294" s="1131">
        <v>0</v>
      </c>
      <c r="AA1294" s="1131">
        <v>0</v>
      </c>
      <c r="AB1294" s="1131">
        <v>1.4799999669194222E-2</v>
      </c>
      <c r="AC1294" s="1131">
        <v>0</v>
      </c>
      <c r="AD1294" s="1131">
        <v>-1.4799999669194222E-2</v>
      </c>
      <c r="AE1294" s="1131">
        <v>0</v>
      </c>
      <c r="AF1294" s="126"/>
      <c r="AG1294" s="126"/>
      <c r="AH1294" s="126"/>
      <c r="AI1294" s="126"/>
      <c r="AJ1294" s="126"/>
      <c r="AK1294" s="126"/>
      <c r="AL1294" s="126">
        <v>1294</v>
      </c>
    </row>
    <row r="1295" spans="1:38">
      <c r="A1295" s="721" t="s">
        <v>1852</v>
      </c>
      <c r="B1295" s="722">
        <v>16</v>
      </c>
      <c r="C1295" s="722">
        <v>1605</v>
      </c>
      <c r="D1295" s="722">
        <v>160530</v>
      </c>
      <c r="E1295" s="721">
        <v>1605309201</v>
      </c>
      <c r="F1295" s="721" t="s">
        <v>941</v>
      </c>
      <c r="G1295" s="1127">
        <v>1750721</v>
      </c>
      <c r="H1295" s="1128">
        <v>0</v>
      </c>
      <c r="I1295" s="1128">
        <v>1750720.65</v>
      </c>
      <c r="J1295" s="1128">
        <v>-0.35000000009313226</v>
      </c>
      <c r="K1295" s="1128">
        <v>0</v>
      </c>
      <c r="L1295" s="1128">
        <v>0</v>
      </c>
      <c r="M1295" s="1128">
        <v>-0.35000000009313226</v>
      </c>
      <c r="N1295" s="1129">
        <v>0</v>
      </c>
      <c r="O1295" s="1128">
        <v>-0.35000000009313226</v>
      </c>
      <c r="P1295" s="1127">
        <v>-0.12950000003445894</v>
      </c>
      <c r="Q1295" s="1127">
        <v>0</v>
      </c>
      <c r="R1295" s="1127">
        <v>0</v>
      </c>
      <c r="S1295" s="1127">
        <v>0</v>
      </c>
      <c r="T1295" s="1130">
        <v>0</v>
      </c>
      <c r="U1295" s="1130">
        <v>0</v>
      </c>
      <c r="V1295" s="1130">
        <v>0</v>
      </c>
      <c r="W1295" s="1127">
        <v>0</v>
      </c>
      <c r="X1295" s="1130">
        <v>-0.12950000003445894</v>
      </c>
      <c r="Y1295" s="735">
        <v>0.37</v>
      </c>
      <c r="Z1295" s="1131">
        <v>0</v>
      </c>
      <c r="AA1295" s="1131">
        <v>-0.12950000003445894</v>
      </c>
      <c r="AB1295" s="1131">
        <v>8.8799999996554108E-2</v>
      </c>
      <c r="AC1295" s="1131">
        <v>0</v>
      </c>
      <c r="AD1295" s="1131">
        <v>-8.8799999996554108E-2</v>
      </c>
      <c r="AE1295" s="1131">
        <v>-0.12950000003445894</v>
      </c>
      <c r="AF1295" s="126"/>
      <c r="AG1295" s="126"/>
      <c r="AH1295" s="126"/>
      <c r="AI1295" s="126"/>
      <c r="AJ1295" s="126"/>
      <c r="AK1295" s="126"/>
      <c r="AL1295" s="126">
        <v>1295</v>
      </c>
    </row>
    <row r="1296" spans="1:38">
      <c r="A1296" s="721" t="s">
        <v>1852</v>
      </c>
      <c r="B1296" s="722">
        <v>16</v>
      </c>
      <c r="C1296" s="722">
        <v>1605</v>
      </c>
      <c r="D1296" s="722">
        <v>160530</v>
      </c>
      <c r="E1296" s="721">
        <v>1605309800</v>
      </c>
      <c r="F1296" s="721" t="s">
        <v>942</v>
      </c>
      <c r="G1296" s="1127">
        <v>-667837855</v>
      </c>
      <c r="H1296" s="1128">
        <v>0</v>
      </c>
      <c r="I1296" s="1128">
        <v>-667837855.25999999</v>
      </c>
      <c r="J1296" s="1128">
        <v>-0.25999999046325684</v>
      </c>
      <c r="K1296" s="1128">
        <v>0</v>
      </c>
      <c r="L1296" s="1128">
        <v>0</v>
      </c>
      <c r="M1296" s="1128">
        <v>-0.25999999046325684</v>
      </c>
      <c r="N1296" s="1129">
        <v>0</v>
      </c>
      <c r="O1296" s="1128">
        <v>-0.25999999046325684</v>
      </c>
      <c r="P1296" s="1127">
        <v>-9.6199996471405022E-2</v>
      </c>
      <c r="Q1296" s="1127">
        <v>0</v>
      </c>
      <c r="R1296" s="1127">
        <v>0</v>
      </c>
      <c r="S1296" s="1127">
        <v>0</v>
      </c>
      <c r="T1296" s="1130">
        <v>0</v>
      </c>
      <c r="U1296" s="1130">
        <v>0</v>
      </c>
      <c r="V1296" s="1130">
        <v>0</v>
      </c>
      <c r="W1296" s="1127">
        <v>0</v>
      </c>
      <c r="X1296" s="1130">
        <v>-9.6199996471405022E-2</v>
      </c>
      <c r="Y1296" s="735">
        <v>0.37</v>
      </c>
      <c r="Z1296" s="1131">
        <v>0</v>
      </c>
      <c r="AA1296" s="1131">
        <v>-9.6199996471405022E-2</v>
      </c>
      <c r="AB1296" s="1131">
        <v>0</v>
      </c>
      <c r="AC1296" s="1131">
        <v>-2.2200000882148744E-2</v>
      </c>
      <c r="AD1296" s="1131">
        <v>0</v>
      </c>
      <c r="AE1296" s="1131">
        <v>-7.3999995589256282E-2</v>
      </c>
      <c r="AF1296" s="126"/>
      <c r="AG1296" s="126"/>
      <c r="AH1296" s="126"/>
      <c r="AI1296" s="126"/>
      <c r="AJ1296" s="126"/>
      <c r="AK1296" s="126"/>
      <c r="AL1296" s="126">
        <v>1296</v>
      </c>
    </row>
    <row r="1297" spans="1:38">
      <c r="A1297" s="721" t="s">
        <v>1852</v>
      </c>
      <c r="B1297" s="722">
        <v>16</v>
      </c>
      <c r="C1297" s="722">
        <v>1605</v>
      </c>
      <c r="D1297" s="722">
        <v>160532</v>
      </c>
      <c r="E1297" s="721">
        <v>1605327102</v>
      </c>
      <c r="F1297" s="721" t="s">
        <v>3577</v>
      </c>
      <c r="G1297" s="1127">
        <v>0</v>
      </c>
      <c r="H1297" s="1128">
        <v>0</v>
      </c>
      <c r="I1297" s="1128">
        <v>0</v>
      </c>
      <c r="J1297" s="1128">
        <v>0</v>
      </c>
      <c r="K1297" s="1128">
        <v>0</v>
      </c>
      <c r="L1297" s="1128">
        <v>0</v>
      </c>
      <c r="M1297" s="1128">
        <v>0</v>
      </c>
      <c r="N1297" s="1129">
        <v>0</v>
      </c>
      <c r="O1297" s="1128">
        <v>0</v>
      </c>
      <c r="P1297" s="1127">
        <v>0</v>
      </c>
      <c r="Q1297" s="1127">
        <v>0</v>
      </c>
      <c r="R1297" s="1127">
        <v>0</v>
      </c>
      <c r="S1297" s="1127">
        <v>0</v>
      </c>
      <c r="T1297" s="1130">
        <v>0</v>
      </c>
      <c r="U1297" s="1130">
        <v>0</v>
      </c>
      <c r="V1297" s="1130">
        <v>0</v>
      </c>
      <c r="W1297" s="1127">
        <v>0</v>
      </c>
      <c r="X1297" s="1130">
        <v>0</v>
      </c>
      <c r="Y1297" s="735">
        <v>0</v>
      </c>
      <c r="Z1297" s="1131">
        <v>0</v>
      </c>
      <c r="AA1297" s="1131">
        <v>0</v>
      </c>
      <c r="AB1297" s="1131">
        <v>0</v>
      </c>
      <c r="AC1297" s="1131">
        <v>0</v>
      </c>
      <c r="AD1297" s="1131">
        <v>0</v>
      </c>
      <c r="AE1297" s="1131">
        <v>0</v>
      </c>
      <c r="AF1297" s="126"/>
      <c r="AG1297" s="126"/>
      <c r="AH1297" s="126"/>
      <c r="AI1297" s="126"/>
      <c r="AJ1297" s="126"/>
      <c r="AK1297" s="126"/>
      <c r="AL1297" s="126">
        <v>1297</v>
      </c>
    </row>
    <row r="1298" spans="1:38">
      <c r="A1298" s="721" t="s">
        <v>1852</v>
      </c>
      <c r="B1298" s="722">
        <v>16</v>
      </c>
      <c r="C1298" s="722">
        <v>1605</v>
      </c>
      <c r="D1298" s="722">
        <v>160532</v>
      </c>
      <c r="E1298" s="721">
        <v>1605327103</v>
      </c>
      <c r="F1298" s="721" t="s">
        <v>3578</v>
      </c>
      <c r="G1298" s="1127">
        <v>0</v>
      </c>
      <c r="H1298" s="1128">
        <v>0</v>
      </c>
      <c r="I1298" s="1128">
        <v>0</v>
      </c>
      <c r="J1298" s="1128">
        <v>0</v>
      </c>
      <c r="K1298" s="1128">
        <v>0</v>
      </c>
      <c r="L1298" s="1128">
        <v>0</v>
      </c>
      <c r="M1298" s="1128">
        <v>0</v>
      </c>
      <c r="N1298" s="1129">
        <v>0</v>
      </c>
      <c r="O1298" s="1128">
        <v>0</v>
      </c>
      <c r="P1298" s="1127">
        <v>0</v>
      </c>
      <c r="Q1298" s="1127">
        <v>0</v>
      </c>
      <c r="R1298" s="1127">
        <v>0</v>
      </c>
      <c r="S1298" s="1127">
        <v>0</v>
      </c>
      <c r="T1298" s="1130">
        <v>0</v>
      </c>
      <c r="U1298" s="1130">
        <v>0</v>
      </c>
      <c r="V1298" s="1130">
        <v>0</v>
      </c>
      <c r="W1298" s="1127">
        <v>0</v>
      </c>
      <c r="X1298" s="1130">
        <v>0</v>
      </c>
      <c r="Y1298" s="735">
        <v>0</v>
      </c>
      <c r="Z1298" s="1131">
        <v>0</v>
      </c>
      <c r="AA1298" s="1131">
        <v>0</v>
      </c>
      <c r="AB1298" s="1131">
        <v>0</v>
      </c>
      <c r="AC1298" s="1131">
        <v>0</v>
      </c>
      <c r="AD1298" s="1131">
        <v>0</v>
      </c>
      <c r="AE1298" s="1131">
        <v>0</v>
      </c>
      <c r="AF1298" s="126"/>
      <c r="AG1298" s="126"/>
      <c r="AH1298" s="126"/>
      <c r="AI1298" s="126"/>
      <c r="AJ1298" s="126"/>
      <c r="AK1298" s="126"/>
      <c r="AL1298" s="126">
        <v>1298</v>
      </c>
    </row>
    <row r="1299" spans="1:38">
      <c r="A1299" s="721" t="s">
        <v>1852</v>
      </c>
      <c r="B1299" s="722">
        <v>16</v>
      </c>
      <c r="C1299" s="722">
        <v>1605</v>
      </c>
      <c r="D1299" s="722">
        <v>160532</v>
      </c>
      <c r="E1299" s="721">
        <v>1605329003</v>
      </c>
      <c r="F1299" s="721" t="s">
        <v>943</v>
      </c>
      <c r="G1299" s="1127">
        <v>316744840</v>
      </c>
      <c r="H1299" s="1128">
        <v>0</v>
      </c>
      <c r="I1299" s="1128">
        <v>316744840.02999997</v>
      </c>
      <c r="J1299" s="1128">
        <v>2.9999971389770508E-2</v>
      </c>
      <c r="K1299" s="1128">
        <v>0</v>
      </c>
      <c r="L1299" s="1128">
        <v>2.9999971389770508E-2</v>
      </c>
      <c r="M1299" s="1128">
        <v>0</v>
      </c>
      <c r="N1299" s="1129">
        <v>0</v>
      </c>
      <c r="O1299" s="1128">
        <v>2.9999971389770508E-2</v>
      </c>
      <c r="P1299" s="1127">
        <v>1.1099989414215087E-2</v>
      </c>
      <c r="Q1299" s="1127">
        <v>0</v>
      </c>
      <c r="R1299" s="1127">
        <v>0</v>
      </c>
      <c r="S1299" s="1127">
        <v>0</v>
      </c>
      <c r="T1299" s="1130">
        <v>0</v>
      </c>
      <c r="U1299" s="1130">
        <v>0</v>
      </c>
      <c r="V1299" s="1130">
        <v>0</v>
      </c>
      <c r="W1299" s="1127">
        <v>0</v>
      </c>
      <c r="X1299" s="1130">
        <v>1.1099989414215087E-2</v>
      </c>
      <c r="Y1299" s="735">
        <v>0.36999999999999994</v>
      </c>
      <c r="Z1299" s="1131">
        <v>1.1099989414215087E-2</v>
      </c>
      <c r="AA1299" s="1131">
        <v>0</v>
      </c>
      <c r="AB1299" s="1131">
        <v>0</v>
      </c>
      <c r="AC1299" s="1131">
        <v>-0.10730000793933868</v>
      </c>
      <c r="AD1299" s="1131">
        <v>1.1099989414215087E-2</v>
      </c>
      <c r="AE1299" s="1131">
        <v>0.10730000793933868</v>
      </c>
      <c r="AF1299" s="126"/>
      <c r="AG1299" s="126"/>
      <c r="AH1299" s="126"/>
      <c r="AI1299" s="126"/>
      <c r="AJ1299" s="126"/>
      <c r="AK1299" s="126"/>
      <c r="AL1299" s="126">
        <v>1299</v>
      </c>
    </row>
    <row r="1300" spans="1:38">
      <c r="A1300" s="721" t="s">
        <v>1852</v>
      </c>
      <c r="B1300" s="722">
        <v>16</v>
      </c>
      <c r="C1300" s="722">
        <v>1605</v>
      </c>
      <c r="D1300" s="722">
        <v>160532</v>
      </c>
      <c r="E1300" s="721">
        <v>1605329004</v>
      </c>
      <c r="F1300" s="721" t="s">
        <v>944</v>
      </c>
      <c r="G1300" s="1127">
        <v>9623842</v>
      </c>
      <c r="H1300" s="1128">
        <v>0</v>
      </c>
      <c r="I1300" s="1128">
        <v>9623842</v>
      </c>
      <c r="J1300" s="1128">
        <v>0</v>
      </c>
      <c r="K1300" s="1128">
        <v>0</v>
      </c>
      <c r="L1300" s="1128">
        <v>0</v>
      </c>
      <c r="M1300" s="1128">
        <v>0</v>
      </c>
      <c r="N1300" s="1129">
        <v>0</v>
      </c>
      <c r="O1300" s="1128">
        <v>0</v>
      </c>
      <c r="P1300" s="1127">
        <v>0</v>
      </c>
      <c r="Q1300" s="1127">
        <v>0</v>
      </c>
      <c r="R1300" s="1127">
        <v>0</v>
      </c>
      <c r="S1300" s="1127">
        <v>0</v>
      </c>
      <c r="T1300" s="1130">
        <v>0</v>
      </c>
      <c r="U1300" s="1130">
        <v>0</v>
      </c>
      <c r="V1300" s="1130">
        <v>0</v>
      </c>
      <c r="W1300" s="1127">
        <v>0</v>
      </c>
      <c r="X1300" s="1130">
        <v>0</v>
      </c>
      <c r="Y1300" s="735">
        <v>0</v>
      </c>
      <c r="Z1300" s="1131">
        <v>0</v>
      </c>
      <c r="AA1300" s="1131">
        <v>0</v>
      </c>
      <c r="AB1300" s="1131">
        <v>0</v>
      </c>
      <c r="AC1300" s="1131">
        <v>-8.1400000248104329E-2</v>
      </c>
      <c r="AD1300" s="1131">
        <v>0</v>
      </c>
      <c r="AE1300" s="1131">
        <v>8.1400000248104329E-2</v>
      </c>
      <c r="AF1300" s="126"/>
      <c r="AG1300" s="126"/>
      <c r="AH1300" s="126"/>
      <c r="AI1300" s="126"/>
      <c r="AJ1300" s="126"/>
      <c r="AK1300" s="126"/>
      <c r="AL1300" s="126">
        <v>1300</v>
      </c>
    </row>
    <row r="1301" spans="1:38">
      <c r="A1301" s="721" t="s">
        <v>1852</v>
      </c>
      <c r="B1301" s="722">
        <v>16</v>
      </c>
      <c r="C1301" s="722">
        <v>1605</v>
      </c>
      <c r="D1301" s="722">
        <v>160532</v>
      </c>
      <c r="E1301" s="721">
        <v>1605329801</v>
      </c>
      <c r="F1301" s="721" t="s">
        <v>4160</v>
      </c>
      <c r="G1301" s="1127">
        <v>165529485</v>
      </c>
      <c r="H1301" s="1128">
        <v>0</v>
      </c>
      <c r="I1301" s="1128">
        <v>165529484.90000001</v>
      </c>
      <c r="J1301" s="1128">
        <v>-9.9999994039535522E-2</v>
      </c>
      <c r="K1301" s="1128">
        <v>0</v>
      </c>
      <c r="L1301" s="1128">
        <v>0</v>
      </c>
      <c r="M1301" s="1128">
        <v>-9.9999994039535522E-2</v>
      </c>
      <c r="N1301" s="1129">
        <v>0</v>
      </c>
      <c r="O1301" s="1128">
        <v>-9.9999994039535522E-2</v>
      </c>
      <c r="P1301" s="1127">
        <v>-3.6999997794628141E-2</v>
      </c>
      <c r="Q1301" s="1127">
        <v>0</v>
      </c>
      <c r="R1301" s="1127">
        <v>0</v>
      </c>
      <c r="S1301" s="1127">
        <v>0</v>
      </c>
      <c r="T1301" s="1130">
        <v>0</v>
      </c>
      <c r="U1301" s="1130">
        <v>0</v>
      </c>
      <c r="V1301" s="1130">
        <v>0</v>
      </c>
      <c r="W1301" s="1127">
        <v>0</v>
      </c>
      <c r="X1301" s="1130">
        <v>-3.6999997794628141E-2</v>
      </c>
      <c r="Y1301" s="735">
        <v>0.37</v>
      </c>
      <c r="Z1301" s="1131">
        <v>0</v>
      </c>
      <c r="AA1301" s="1131">
        <v>-3.6999997794628141E-2</v>
      </c>
      <c r="AB1301" s="1131">
        <v>4.8100000992417333E-2</v>
      </c>
      <c r="AC1301" s="1131">
        <v>0</v>
      </c>
      <c r="AD1301" s="1131">
        <v>-4.8100000992417333E-2</v>
      </c>
      <c r="AE1301" s="1131">
        <v>-3.6999997794628141E-2</v>
      </c>
      <c r="AF1301" s="126"/>
      <c r="AG1301" s="126"/>
      <c r="AH1301" s="126"/>
      <c r="AI1301" s="126"/>
      <c r="AJ1301" s="126"/>
      <c r="AK1301" s="126"/>
      <c r="AL1301" s="126">
        <v>1301</v>
      </c>
    </row>
    <row r="1302" spans="1:38">
      <c r="A1302" s="721" t="s">
        <v>1852</v>
      </c>
      <c r="B1302" s="722">
        <v>16</v>
      </c>
      <c r="C1302" s="722">
        <v>1605</v>
      </c>
      <c r="D1302" s="722">
        <v>160534</v>
      </c>
      <c r="E1302" s="721">
        <v>1605347102</v>
      </c>
      <c r="F1302" s="721" t="s">
        <v>3579</v>
      </c>
      <c r="G1302" s="1127">
        <v>0</v>
      </c>
      <c r="H1302" s="1128">
        <v>0</v>
      </c>
      <c r="I1302" s="1128">
        <v>0</v>
      </c>
      <c r="J1302" s="1128">
        <v>0</v>
      </c>
      <c r="K1302" s="1128">
        <v>0</v>
      </c>
      <c r="L1302" s="1128">
        <v>0</v>
      </c>
      <c r="M1302" s="1128">
        <v>0</v>
      </c>
      <c r="N1302" s="1129">
        <v>0</v>
      </c>
      <c r="O1302" s="1128">
        <v>0</v>
      </c>
      <c r="P1302" s="1127">
        <v>0</v>
      </c>
      <c r="Q1302" s="1127">
        <v>0</v>
      </c>
      <c r="R1302" s="1127">
        <v>0</v>
      </c>
      <c r="S1302" s="1127">
        <v>0</v>
      </c>
      <c r="T1302" s="1130">
        <v>0</v>
      </c>
      <c r="U1302" s="1130">
        <v>0</v>
      </c>
      <c r="V1302" s="1130">
        <v>0</v>
      </c>
      <c r="W1302" s="1127">
        <v>0</v>
      </c>
      <c r="X1302" s="1130">
        <v>0</v>
      </c>
      <c r="Y1302" s="735">
        <v>0</v>
      </c>
      <c r="Z1302" s="1131">
        <v>0</v>
      </c>
      <c r="AA1302" s="1131">
        <v>0</v>
      </c>
      <c r="AB1302" s="1131">
        <v>0</v>
      </c>
      <c r="AC1302" s="1131">
        <v>0</v>
      </c>
      <c r="AD1302" s="1131">
        <v>0</v>
      </c>
      <c r="AE1302" s="1131">
        <v>0</v>
      </c>
      <c r="AF1302" s="126"/>
      <c r="AG1302" s="126"/>
      <c r="AH1302" s="126"/>
      <c r="AI1302" s="126"/>
      <c r="AJ1302" s="126"/>
      <c r="AK1302" s="126"/>
      <c r="AL1302" s="126">
        <v>1302</v>
      </c>
    </row>
    <row r="1303" spans="1:38">
      <c r="A1303" s="721" t="s">
        <v>1852</v>
      </c>
      <c r="B1303" s="722">
        <v>16</v>
      </c>
      <c r="C1303" s="722">
        <v>1605</v>
      </c>
      <c r="D1303" s="722">
        <v>160534</v>
      </c>
      <c r="E1303" s="721">
        <v>1605347103</v>
      </c>
      <c r="F1303" s="721" t="s">
        <v>3580</v>
      </c>
      <c r="G1303" s="1127">
        <v>0</v>
      </c>
      <c r="H1303" s="1128">
        <v>0</v>
      </c>
      <c r="I1303" s="1128">
        <v>0</v>
      </c>
      <c r="J1303" s="1128">
        <v>0</v>
      </c>
      <c r="K1303" s="1128">
        <v>0</v>
      </c>
      <c r="L1303" s="1128">
        <v>0</v>
      </c>
      <c r="M1303" s="1128">
        <v>0</v>
      </c>
      <c r="N1303" s="1129">
        <v>0</v>
      </c>
      <c r="O1303" s="1128">
        <v>0</v>
      </c>
      <c r="P1303" s="1127">
        <v>0</v>
      </c>
      <c r="Q1303" s="1127">
        <v>0</v>
      </c>
      <c r="R1303" s="1127">
        <v>0</v>
      </c>
      <c r="S1303" s="1127">
        <v>0</v>
      </c>
      <c r="T1303" s="1130">
        <v>0</v>
      </c>
      <c r="U1303" s="1130">
        <v>0</v>
      </c>
      <c r="V1303" s="1130">
        <v>0</v>
      </c>
      <c r="W1303" s="1127">
        <v>0</v>
      </c>
      <c r="X1303" s="1130">
        <v>0</v>
      </c>
      <c r="Y1303" s="735">
        <v>0</v>
      </c>
      <c r="Z1303" s="1131">
        <v>0</v>
      </c>
      <c r="AA1303" s="1131">
        <v>0</v>
      </c>
      <c r="AB1303" s="1131">
        <v>0</v>
      </c>
      <c r="AC1303" s="1131">
        <v>0</v>
      </c>
      <c r="AD1303" s="1131">
        <v>0</v>
      </c>
      <c r="AE1303" s="1131">
        <v>0</v>
      </c>
      <c r="AF1303" s="126"/>
      <c r="AG1303" s="126"/>
      <c r="AH1303" s="126"/>
      <c r="AI1303" s="126"/>
      <c r="AJ1303" s="126"/>
      <c r="AK1303" s="126"/>
      <c r="AL1303" s="126">
        <v>1303</v>
      </c>
    </row>
    <row r="1304" spans="1:38">
      <c r="A1304" s="721" t="s">
        <v>1852</v>
      </c>
      <c r="B1304" s="722">
        <v>16</v>
      </c>
      <c r="C1304" s="722">
        <v>1605</v>
      </c>
      <c r="D1304" s="722">
        <v>160534</v>
      </c>
      <c r="E1304" s="721">
        <v>1605349003</v>
      </c>
      <c r="F1304" s="721" t="s">
        <v>945</v>
      </c>
      <c r="G1304" s="1127">
        <v>232411552</v>
      </c>
      <c r="H1304" s="1128">
        <v>0</v>
      </c>
      <c r="I1304" s="1128">
        <v>232411551.59999999</v>
      </c>
      <c r="J1304" s="1128">
        <v>-0.40000000596046448</v>
      </c>
      <c r="K1304" s="1128">
        <v>0</v>
      </c>
      <c r="L1304" s="1128">
        <v>0</v>
      </c>
      <c r="M1304" s="1128">
        <v>-0.40000000596046448</v>
      </c>
      <c r="N1304" s="1129">
        <v>0</v>
      </c>
      <c r="O1304" s="1128">
        <v>-0.40000000596046448</v>
      </c>
      <c r="P1304" s="1127">
        <v>-0.14800000220537185</v>
      </c>
      <c r="Q1304" s="1127">
        <v>0</v>
      </c>
      <c r="R1304" s="1127">
        <v>0</v>
      </c>
      <c r="S1304" s="1127">
        <v>0</v>
      </c>
      <c r="T1304" s="1130">
        <v>0</v>
      </c>
      <c r="U1304" s="1130">
        <v>0</v>
      </c>
      <c r="V1304" s="1130">
        <v>0</v>
      </c>
      <c r="W1304" s="1127">
        <v>0</v>
      </c>
      <c r="X1304" s="1130">
        <v>-0.14800000220537185</v>
      </c>
      <c r="Y1304" s="735">
        <v>0.37</v>
      </c>
      <c r="Z1304" s="1131">
        <v>0</v>
      </c>
      <c r="AA1304" s="1131">
        <v>-0.14800000220537185</v>
      </c>
      <c r="AB1304" s="1131">
        <v>0</v>
      </c>
      <c r="AC1304" s="1131">
        <v>-7.7699992060661319E-2</v>
      </c>
      <c r="AD1304" s="1131">
        <v>0</v>
      </c>
      <c r="AE1304" s="1131">
        <v>-7.0300010144710531E-2</v>
      </c>
      <c r="AF1304" s="126"/>
      <c r="AG1304" s="126"/>
      <c r="AH1304" s="126"/>
      <c r="AI1304" s="126"/>
      <c r="AJ1304" s="126"/>
      <c r="AK1304" s="126"/>
      <c r="AL1304" s="126">
        <v>1304</v>
      </c>
    </row>
    <row r="1305" spans="1:38">
      <c r="A1305" s="721" t="s">
        <v>1852</v>
      </c>
      <c r="B1305" s="722">
        <v>16</v>
      </c>
      <c r="C1305" s="722">
        <v>1605</v>
      </c>
      <c r="D1305" s="722">
        <v>160534</v>
      </c>
      <c r="E1305" s="721">
        <v>1605349004</v>
      </c>
      <c r="F1305" s="721" t="s">
        <v>946</v>
      </c>
      <c r="G1305" s="1127">
        <v>11916430</v>
      </c>
      <c r="H1305" s="1128">
        <v>0</v>
      </c>
      <c r="I1305" s="1128">
        <v>11916430</v>
      </c>
      <c r="J1305" s="1128">
        <v>0</v>
      </c>
      <c r="K1305" s="1128">
        <v>0</v>
      </c>
      <c r="L1305" s="1128">
        <v>0</v>
      </c>
      <c r="M1305" s="1128">
        <v>0</v>
      </c>
      <c r="N1305" s="1129">
        <v>0</v>
      </c>
      <c r="O1305" s="1128">
        <v>0</v>
      </c>
      <c r="P1305" s="1127">
        <v>0</v>
      </c>
      <c r="Q1305" s="1127">
        <v>0</v>
      </c>
      <c r="R1305" s="1127">
        <v>0</v>
      </c>
      <c r="S1305" s="1127">
        <v>0</v>
      </c>
      <c r="T1305" s="1130">
        <v>0</v>
      </c>
      <c r="U1305" s="1130">
        <v>0</v>
      </c>
      <c r="V1305" s="1130">
        <v>0</v>
      </c>
      <c r="W1305" s="1127">
        <v>0</v>
      </c>
      <c r="X1305" s="1130">
        <v>0</v>
      </c>
      <c r="Y1305" s="735">
        <v>0</v>
      </c>
      <c r="Z1305" s="1131">
        <v>0</v>
      </c>
      <c r="AA1305" s="1131">
        <v>0</v>
      </c>
      <c r="AB1305" s="1131">
        <v>0</v>
      </c>
      <c r="AC1305" s="1131">
        <v>-0.14060000030323863</v>
      </c>
      <c r="AD1305" s="1131">
        <v>0</v>
      </c>
      <c r="AE1305" s="1131">
        <v>0.14060000030323863</v>
      </c>
      <c r="AF1305" s="126"/>
      <c r="AG1305" s="126"/>
      <c r="AH1305" s="126"/>
      <c r="AI1305" s="126"/>
      <c r="AJ1305" s="126"/>
      <c r="AK1305" s="126"/>
      <c r="AL1305" s="126">
        <v>1305</v>
      </c>
    </row>
    <row r="1306" spans="1:38">
      <c r="A1306" s="721" t="s">
        <v>1852</v>
      </c>
      <c r="B1306" s="722">
        <v>16</v>
      </c>
      <c r="C1306" s="722">
        <v>1605</v>
      </c>
      <c r="D1306" s="722">
        <v>160534</v>
      </c>
      <c r="E1306" s="721">
        <v>1605349801</v>
      </c>
      <c r="F1306" s="721" t="s">
        <v>947</v>
      </c>
      <c r="G1306" s="1127">
        <v>101284197</v>
      </c>
      <c r="H1306" s="1128">
        <v>0</v>
      </c>
      <c r="I1306" s="1128">
        <v>101284197.33</v>
      </c>
      <c r="J1306" s="1128">
        <v>0.32999999821186066</v>
      </c>
      <c r="K1306" s="1128">
        <v>0</v>
      </c>
      <c r="L1306" s="1128">
        <v>0.32999999821186066</v>
      </c>
      <c r="M1306" s="1128">
        <v>0</v>
      </c>
      <c r="N1306" s="1129">
        <v>0</v>
      </c>
      <c r="O1306" s="1128">
        <v>0.32999999821186066</v>
      </c>
      <c r="P1306" s="1127">
        <v>0.12209999933838844</v>
      </c>
      <c r="Q1306" s="1127">
        <v>0</v>
      </c>
      <c r="R1306" s="1127">
        <v>0</v>
      </c>
      <c r="S1306" s="1127">
        <v>0</v>
      </c>
      <c r="T1306" s="1130">
        <v>0</v>
      </c>
      <c r="U1306" s="1130">
        <v>0</v>
      </c>
      <c r="V1306" s="1130">
        <v>0</v>
      </c>
      <c r="W1306" s="1127">
        <v>0</v>
      </c>
      <c r="X1306" s="1130">
        <v>0.12209999933838844</v>
      </c>
      <c r="Y1306" s="735">
        <v>0.37</v>
      </c>
      <c r="Z1306" s="1131">
        <v>0.12209999933838844</v>
      </c>
      <c r="AA1306" s="1131">
        <v>0</v>
      </c>
      <c r="AB1306" s="1131">
        <v>0.10360000044107437</v>
      </c>
      <c r="AC1306" s="1131">
        <v>0</v>
      </c>
      <c r="AD1306" s="1131">
        <v>1.8499998897314074E-2</v>
      </c>
      <c r="AE1306" s="1131">
        <v>0</v>
      </c>
      <c r="AF1306" s="126"/>
      <c r="AG1306" s="126"/>
      <c r="AH1306" s="126"/>
      <c r="AI1306" s="126"/>
      <c r="AJ1306" s="126"/>
      <c r="AK1306" s="126"/>
      <c r="AL1306" s="126">
        <v>1306</v>
      </c>
    </row>
    <row r="1307" spans="1:38">
      <c r="A1307" s="721" t="s">
        <v>1852</v>
      </c>
      <c r="B1307" s="722">
        <v>16</v>
      </c>
      <c r="C1307" s="722">
        <v>1605</v>
      </c>
      <c r="D1307" s="722">
        <v>160536</v>
      </c>
      <c r="E1307" s="721">
        <v>1605367102</v>
      </c>
      <c r="F1307" s="721" t="s">
        <v>3581</v>
      </c>
      <c r="G1307" s="1127">
        <v>0</v>
      </c>
      <c r="H1307" s="1128">
        <v>0</v>
      </c>
      <c r="I1307" s="1128">
        <v>0</v>
      </c>
      <c r="J1307" s="1128">
        <v>0</v>
      </c>
      <c r="K1307" s="1128">
        <v>0</v>
      </c>
      <c r="L1307" s="1128">
        <v>0</v>
      </c>
      <c r="M1307" s="1128">
        <v>0</v>
      </c>
      <c r="N1307" s="1129">
        <v>0</v>
      </c>
      <c r="O1307" s="1128">
        <v>0</v>
      </c>
      <c r="P1307" s="1127">
        <v>0</v>
      </c>
      <c r="Q1307" s="1127">
        <v>0</v>
      </c>
      <c r="R1307" s="1127">
        <v>0</v>
      </c>
      <c r="S1307" s="1127">
        <v>0</v>
      </c>
      <c r="T1307" s="1130">
        <v>0</v>
      </c>
      <c r="U1307" s="1130">
        <v>0</v>
      </c>
      <c r="V1307" s="1130">
        <v>0</v>
      </c>
      <c r="W1307" s="1127">
        <v>0</v>
      </c>
      <c r="X1307" s="1130">
        <v>0</v>
      </c>
      <c r="Y1307" s="735">
        <v>0</v>
      </c>
      <c r="Z1307" s="1131">
        <v>0</v>
      </c>
      <c r="AA1307" s="1131">
        <v>0</v>
      </c>
      <c r="AB1307" s="1131">
        <v>0</v>
      </c>
      <c r="AC1307" s="1131">
        <v>0</v>
      </c>
      <c r="AD1307" s="1131">
        <v>0</v>
      </c>
      <c r="AE1307" s="1131">
        <v>0</v>
      </c>
      <c r="AF1307" s="126"/>
      <c r="AG1307" s="126"/>
      <c r="AH1307" s="126"/>
      <c r="AI1307" s="126"/>
      <c r="AJ1307" s="126"/>
      <c r="AK1307" s="126"/>
      <c r="AL1307" s="126">
        <v>1307</v>
      </c>
    </row>
    <row r="1308" spans="1:38">
      <c r="A1308" s="721" t="s">
        <v>1852</v>
      </c>
      <c r="B1308" s="722">
        <v>16</v>
      </c>
      <c r="C1308" s="722">
        <v>1605</v>
      </c>
      <c r="D1308" s="722">
        <v>160536</v>
      </c>
      <c r="E1308" s="721">
        <v>1605367103</v>
      </c>
      <c r="F1308" s="721" t="s">
        <v>3582</v>
      </c>
      <c r="G1308" s="1127">
        <v>0</v>
      </c>
      <c r="H1308" s="1128">
        <v>0</v>
      </c>
      <c r="I1308" s="1128">
        <v>0</v>
      </c>
      <c r="J1308" s="1128">
        <v>0</v>
      </c>
      <c r="K1308" s="1128">
        <v>0</v>
      </c>
      <c r="L1308" s="1128">
        <v>0</v>
      </c>
      <c r="M1308" s="1128">
        <v>0</v>
      </c>
      <c r="N1308" s="1129">
        <v>0</v>
      </c>
      <c r="O1308" s="1128">
        <v>0</v>
      </c>
      <c r="P1308" s="1127">
        <v>0</v>
      </c>
      <c r="Q1308" s="1127">
        <v>0</v>
      </c>
      <c r="R1308" s="1127">
        <v>0</v>
      </c>
      <c r="S1308" s="1127">
        <v>0</v>
      </c>
      <c r="T1308" s="1130">
        <v>0</v>
      </c>
      <c r="U1308" s="1130">
        <v>0</v>
      </c>
      <c r="V1308" s="1130">
        <v>0</v>
      </c>
      <c r="W1308" s="1127">
        <v>0</v>
      </c>
      <c r="X1308" s="1130">
        <v>0</v>
      </c>
      <c r="Y1308" s="735">
        <v>0</v>
      </c>
      <c r="Z1308" s="1131">
        <v>0</v>
      </c>
      <c r="AA1308" s="1131">
        <v>0</v>
      </c>
      <c r="AB1308" s="1131">
        <v>0</v>
      </c>
      <c r="AC1308" s="1131">
        <v>0</v>
      </c>
      <c r="AD1308" s="1131">
        <v>0</v>
      </c>
      <c r="AE1308" s="1131">
        <v>0</v>
      </c>
      <c r="AF1308" s="126"/>
      <c r="AG1308" s="126"/>
      <c r="AH1308" s="126"/>
      <c r="AI1308" s="126"/>
      <c r="AJ1308" s="126"/>
      <c r="AK1308" s="126"/>
      <c r="AL1308" s="126">
        <v>1308</v>
      </c>
    </row>
    <row r="1309" spans="1:38">
      <c r="A1309" s="721" t="s">
        <v>1852</v>
      </c>
      <c r="B1309" s="722">
        <v>16</v>
      </c>
      <c r="C1309" s="722">
        <v>1605</v>
      </c>
      <c r="D1309" s="722">
        <v>160536</v>
      </c>
      <c r="E1309" s="721">
        <v>1605369003</v>
      </c>
      <c r="F1309" s="721" t="s">
        <v>948</v>
      </c>
      <c r="G1309" s="1127">
        <v>216551817</v>
      </c>
      <c r="H1309" s="1128">
        <v>0</v>
      </c>
      <c r="I1309" s="1128">
        <v>216551817.38</v>
      </c>
      <c r="J1309" s="1128">
        <v>0.37999999523162842</v>
      </c>
      <c r="K1309" s="1128">
        <v>0</v>
      </c>
      <c r="L1309" s="1128">
        <v>0.37999999523162842</v>
      </c>
      <c r="M1309" s="1128">
        <v>0</v>
      </c>
      <c r="N1309" s="1129">
        <v>0</v>
      </c>
      <c r="O1309" s="1128">
        <v>0.37999999523162842</v>
      </c>
      <c r="P1309" s="1127">
        <v>0.14059999823570252</v>
      </c>
      <c r="Q1309" s="1127">
        <v>0</v>
      </c>
      <c r="R1309" s="1127">
        <v>0</v>
      </c>
      <c r="S1309" s="1127">
        <v>0</v>
      </c>
      <c r="T1309" s="1130">
        <v>0</v>
      </c>
      <c r="U1309" s="1130">
        <v>0</v>
      </c>
      <c r="V1309" s="1130">
        <v>0</v>
      </c>
      <c r="W1309" s="1127">
        <v>0</v>
      </c>
      <c r="X1309" s="1130">
        <v>0.14059999823570252</v>
      </c>
      <c r="Y1309" s="735">
        <v>0.37</v>
      </c>
      <c r="Z1309" s="1131">
        <v>0.14059999823570252</v>
      </c>
      <c r="AA1309" s="1131">
        <v>0</v>
      </c>
      <c r="AB1309" s="1131">
        <v>0</v>
      </c>
      <c r="AC1309" s="1131">
        <v>-1.47999969124794E-2</v>
      </c>
      <c r="AD1309" s="1131">
        <v>0.14059999823570252</v>
      </c>
      <c r="AE1309" s="1131">
        <v>1.47999969124794E-2</v>
      </c>
      <c r="AF1309" s="126"/>
      <c r="AG1309" s="126"/>
      <c r="AH1309" s="126"/>
      <c r="AI1309" s="126"/>
      <c r="AJ1309" s="126"/>
      <c r="AK1309" s="126"/>
      <c r="AL1309" s="126">
        <v>1309</v>
      </c>
    </row>
    <row r="1310" spans="1:38">
      <c r="A1310" s="721" t="s">
        <v>1852</v>
      </c>
      <c r="B1310" s="722">
        <v>16</v>
      </c>
      <c r="C1310" s="722">
        <v>1605</v>
      </c>
      <c r="D1310" s="722">
        <v>160536</v>
      </c>
      <c r="E1310" s="721">
        <v>1605369004</v>
      </c>
      <c r="F1310" s="721" t="s">
        <v>949</v>
      </c>
      <c r="G1310" s="1127">
        <v>10053555</v>
      </c>
      <c r="H1310" s="1128">
        <v>0</v>
      </c>
      <c r="I1310" s="1128">
        <v>10053554.560000001</v>
      </c>
      <c r="J1310" s="1128">
        <v>-0.43999999947845936</v>
      </c>
      <c r="K1310" s="1128">
        <v>0</v>
      </c>
      <c r="L1310" s="1128">
        <v>0</v>
      </c>
      <c r="M1310" s="1128">
        <v>-0.43999999947845936</v>
      </c>
      <c r="N1310" s="1129">
        <v>0</v>
      </c>
      <c r="O1310" s="1128">
        <v>-0.43999999947845936</v>
      </c>
      <c r="P1310" s="1127">
        <v>-0.16279999980702997</v>
      </c>
      <c r="Q1310" s="1127">
        <v>0</v>
      </c>
      <c r="R1310" s="1127">
        <v>0</v>
      </c>
      <c r="S1310" s="1127">
        <v>0</v>
      </c>
      <c r="T1310" s="1130">
        <v>0</v>
      </c>
      <c r="U1310" s="1130">
        <v>0</v>
      </c>
      <c r="V1310" s="1130">
        <v>0</v>
      </c>
      <c r="W1310" s="1127">
        <v>0</v>
      </c>
      <c r="X1310" s="1130">
        <v>-0.16279999980702997</v>
      </c>
      <c r="Y1310" s="735">
        <v>0.37</v>
      </c>
      <c r="Z1310" s="1131">
        <v>0</v>
      </c>
      <c r="AA1310" s="1131">
        <v>-0.16279999980702997</v>
      </c>
      <c r="AB1310" s="1131">
        <v>0</v>
      </c>
      <c r="AC1310" s="1131">
        <v>-0.17760000016540289</v>
      </c>
      <c r="AD1310" s="1131">
        <v>0</v>
      </c>
      <c r="AE1310" s="1131">
        <v>1.4800000358372922E-2</v>
      </c>
      <c r="AF1310" s="126"/>
      <c r="AG1310" s="126"/>
      <c r="AH1310" s="126"/>
      <c r="AI1310" s="126"/>
      <c r="AJ1310" s="126"/>
      <c r="AK1310" s="126"/>
      <c r="AL1310" s="126">
        <v>1310</v>
      </c>
    </row>
    <row r="1311" spans="1:38">
      <c r="A1311" s="721" t="s">
        <v>1852</v>
      </c>
      <c r="B1311" s="722">
        <v>16</v>
      </c>
      <c r="C1311" s="722">
        <v>1605</v>
      </c>
      <c r="D1311" s="722">
        <v>160536</v>
      </c>
      <c r="E1311" s="721">
        <v>1605369801</v>
      </c>
      <c r="F1311" s="721" t="s">
        <v>950</v>
      </c>
      <c r="G1311" s="1127">
        <v>19583272</v>
      </c>
      <c r="H1311" s="1128">
        <v>0</v>
      </c>
      <c r="I1311" s="1128">
        <v>19583271.640000001</v>
      </c>
      <c r="J1311" s="1128">
        <v>-0.35999999940395355</v>
      </c>
      <c r="K1311" s="1128">
        <v>0</v>
      </c>
      <c r="L1311" s="1128">
        <v>0</v>
      </c>
      <c r="M1311" s="1128">
        <v>-0.35999999940395355</v>
      </c>
      <c r="N1311" s="1129">
        <v>0</v>
      </c>
      <c r="O1311" s="1128">
        <v>-0.35999999940395355</v>
      </c>
      <c r="P1311" s="1127">
        <v>-0.13319999977946281</v>
      </c>
      <c r="Q1311" s="1127">
        <v>0</v>
      </c>
      <c r="R1311" s="1127">
        <v>0</v>
      </c>
      <c r="S1311" s="1127">
        <v>0</v>
      </c>
      <c r="T1311" s="1130">
        <v>0</v>
      </c>
      <c r="U1311" s="1130">
        <v>0</v>
      </c>
      <c r="V1311" s="1130">
        <v>0</v>
      </c>
      <c r="W1311" s="1127">
        <v>0</v>
      </c>
      <c r="X1311" s="1130">
        <v>-0.13319999977946281</v>
      </c>
      <c r="Y1311" s="735">
        <v>0.37</v>
      </c>
      <c r="Z1311" s="1131">
        <v>0</v>
      </c>
      <c r="AA1311" s="1131">
        <v>-0.13319999977946281</v>
      </c>
      <c r="AB1311" s="1131">
        <v>0</v>
      </c>
      <c r="AC1311" s="1131">
        <v>-0.11840000011026859</v>
      </c>
      <c r="AD1311" s="1131">
        <v>0</v>
      </c>
      <c r="AE1311" s="1131">
        <v>-1.4799999669194222E-2</v>
      </c>
      <c r="AF1311" s="126"/>
      <c r="AG1311" s="126"/>
      <c r="AH1311" s="126"/>
      <c r="AI1311" s="126"/>
      <c r="AJ1311" s="126"/>
      <c r="AK1311" s="126"/>
      <c r="AL1311" s="126">
        <v>1311</v>
      </c>
    </row>
    <row r="1312" spans="1:38">
      <c r="A1312" s="721" t="s">
        <v>1852</v>
      </c>
      <c r="B1312" s="722">
        <v>16</v>
      </c>
      <c r="C1312" s="722">
        <v>1605</v>
      </c>
      <c r="D1312" s="722">
        <v>160538</v>
      </c>
      <c r="E1312" s="721">
        <v>1605387102</v>
      </c>
      <c r="F1312" s="721" t="s">
        <v>3583</v>
      </c>
      <c r="G1312" s="1127">
        <v>0</v>
      </c>
      <c r="H1312" s="1128">
        <v>0</v>
      </c>
      <c r="I1312" s="1128">
        <v>0</v>
      </c>
      <c r="J1312" s="1128">
        <v>0</v>
      </c>
      <c r="K1312" s="1128">
        <v>0</v>
      </c>
      <c r="L1312" s="1128">
        <v>0</v>
      </c>
      <c r="M1312" s="1128">
        <v>0</v>
      </c>
      <c r="N1312" s="1129">
        <v>0</v>
      </c>
      <c r="O1312" s="1128">
        <v>0</v>
      </c>
      <c r="P1312" s="1127">
        <v>0</v>
      </c>
      <c r="Q1312" s="1127">
        <v>0</v>
      </c>
      <c r="R1312" s="1127">
        <v>0</v>
      </c>
      <c r="S1312" s="1127">
        <v>0</v>
      </c>
      <c r="T1312" s="1130">
        <v>0</v>
      </c>
      <c r="U1312" s="1130">
        <v>0</v>
      </c>
      <c r="V1312" s="1130">
        <v>0</v>
      </c>
      <c r="W1312" s="1127">
        <v>0</v>
      </c>
      <c r="X1312" s="1130">
        <v>0</v>
      </c>
      <c r="Y1312" s="735">
        <v>0</v>
      </c>
      <c r="Z1312" s="1131">
        <v>0</v>
      </c>
      <c r="AA1312" s="1131">
        <v>0</v>
      </c>
      <c r="AB1312" s="1131">
        <v>0</v>
      </c>
      <c r="AC1312" s="1131">
        <v>0</v>
      </c>
      <c r="AD1312" s="1131">
        <v>0</v>
      </c>
      <c r="AE1312" s="1131">
        <v>0</v>
      </c>
      <c r="AF1312" s="126"/>
      <c r="AG1312" s="126"/>
      <c r="AH1312" s="126"/>
      <c r="AI1312" s="126"/>
      <c r="AJ1312" s="126"/>
      <c r="AK1312" s="126"/>
      <c r="AL1312" s="126">
        <v>1312</v>
      </c>
    </row>
    <row r="1313" spans="1:38">
      <c r="A1313" s="721" t="s">
        <v>1852</v>
      </c>
      <c r="B1313" s="722">
        <v>16</v>
      </c>
      <c r="C1313" s="722">
        <v>1605</v>
      </c>
      <c r="D1313" s="722">
        <v>160538</v>
      </c>
      <c r="E1313" s="721">
        <v>1605387103</v>
      </c>
      <c r="F1313" s="721" t="s">
        <v>3584</v>
      </c>
      <c r="G1313" s="1127">
        <v>0</v>
      </c>
      <c r="H1313" s="1128">
        <v>0</v>
      </c>
      <c r="I1313" s="1128">
        <v>0</v>
      </c>
      <c r="J1313" s="1128">
        <v>0</v>
      </c>
      <c r="K1313" s="1128">
        <v>0</v>
      </c>
      <c r="L1313" s="1128">
        <v>0</v>
      </c>
      <c r="M1313" s="1128">
        <v>0</v>
      </c>
      <c r="N1313" s="1129">
        <v>0</v>
      </c>
      <c r="O1313" s="1128">
        <v>0</v>
      </c>
      <c r="P1313" s="1127">
        <v>0</v>
      </c>
      <c r="Q1313" s="1127">
        <v>0</v>
      </c>
      <c r="R1313" s="1127">
        <v>0</v>
      </c>
      <c r="S1313" s="1127">
        <v>0</v>
      </c>
      <c r="T1313" s="1130">
        <v>0</v>
      </c>
      <c r="U1313" s="1130">
        <v>0</v>
      </c>
      <c r="V1313" s="1130">
        <v>0</v>
      </c>
      <c r="W1313" s="1127">
        <v>0</v>
      </c>
      <c r="X1313" s="1130">
        <v>0</v>
      </c>
      <c r="Y1313" s="735">
        <v>0</v>
      </c>
      <c r="Z1313" s="1131">
        <v>0</v>
      </c>
      <c r="AA1313" s="1131">
        <v>0</v>
      </c>
      <c r="AB1313" s="1131">
        <v>0</v>
      </c>
      <c r="AC1313" s="1131">
        <v>0</v>
      </c>
      <c r="AD1313" s="1131">
        <v>0</v>
      </c>
      <c r="AE1313" s="1131">
        <v>0</v>
      </c>
      <c r="AF1313" s="126"/>
      <c r="AG1313" s="126"/>
      <c r="AH1313" s="126"/>
      <c r="AI1313" s="126"/>
      <c r="AJ1313" s="126"/>
      <c r="AK1313" s="126"/>
      <c r="AL1313" s="126">
        <v>1313</v>
      </c>
    </row>
    <row r="1314" spans="1:38">
      <c r="A1314" s="721" t="s">
        <v>1852</v>
      </c>
      <c r="B1314" s="722">
        <v>16</v>
      </c>
      <c r="C1314" s="722">
        <v>1605</v>
      </c>
      <c r="D1314" s="722">
        <v>160538</v>
      </c>
      <c r="E1314" s="721">
        <v>1605389003</v>
      </c>
      <c r="F1314" s="721" t="s">
        <v>4161</v>
      </c>
      <c r="G1314" s="1127">
        <v>1360715096</v>
      </c>
      <c r="H1314" s="1128">
        <v>0</v>
      </c>
      <c r="I1314" s="1128">
        <v>1360715096.05</v>
      </c>
      <c r="J1314" s="1128">
        <v>4.999995231628418E-2</v>
      </c>
      <c r="K1314" s="1128">
        <v>0</v>
      </c>
      <c r="L1314" s="1128">
        <v>4.999995231628418E-2</v>
      </c>
      <c r="M1314" s="1128">
        <v>0</v>
      </c>
      <c r="N1314" s="1129">
        <v>0</v>
      </c>
      <c r="O1314" s="1128">
        <v>4.999995231628418E-2</v>
      </c>
      <c r="P1314" s="1127">
        <v>1.8499982357025147E-2</v>
      </c>
      <c r="Q1314" s="1127">
        <v>0</v>
      </c>
      <c r="R1314" s="1127">
        <v>0</v>
      </c>
      <c r="S1314" s="1127">
        <v>0</v>
      </c>
      <c r="T1314" s="1130">
        <v>0</v>
      </c>
      <c r="U1314" s="1130">
        <v>0</v>
      </c>
      <c r="V1314" s="1130">
        <v>0</v>
      </c>
      <c r="W1314" s="1127">
        <v>0</v>
      </c>
      <c r="X1314" s="1130">
        <v>1.8499982357025147E-2</v>
      </c>
      <c r="Y1314" s="735">
        <v>0.37</v>
      </c>
      <c r="Z1314" s="1131">
        <v>1.8499982357025147E-2</v>
      </c>
      <c r="AA1314" s="1131">
        <v>0</v>
      </c>
      <c r="AB1314" s="1131">
        <v>0.11099998235702514</v>
      </c>
      <c r="AC1314" s="1131">
        <v>0</v>
      </c>
      <c r="AD1314" s="1131">
        <v>-9.2499999999999999E-2</v>
      </c>
      <c r="AE1314" s="1131">
        <v>0</v>
      </c>
      <c r="AF1314" s="126"/>
      <c r="AG1314" s="126"/>
      <c r="AH1314" s="126"/>
      <c r="AI1314" s="126"/>
      <c r="AJ1314" s="126"/>
      <c r="AK1314" s="126"/>
      <c r="AL1314" s="126">
        <v>1314</v>
      </c>
    </row>
    <row r="1315" spans="1:38">
      <c r="A1315" s="721" t="s">
        <v>1852</v>
      </c>
      <c r="B1315" s="722">
        <v>16</v>
      </c>
      <c r="C1315" s="722">
        <v>1605</v>
      </c>
      <c r="D1315" s="722">
        <v>160538</v>
      </c>
      <c r="E1315" s="721">
        <v>1605389004</v>
      </c>
      <c r="F1315" s="721" t="s">
        <v>4162</v>
      </c>
      <c r="G1315" s="1127">
        <v>70672480</v>
      </c>
      <c r="H1315" s="1128">
        <v>0</v>
      </c>
      <c r="I1315" s="1128">
        <v>70672480.400000006</v>
      </c>
      <c r="J1315" s="1128">
        <v>0.40000000596046448</v>
      </c>
      <c r="K1315" s="1128">
        <v>0</v>
      </c>
      <c r="L1315" s="1128">
        <v>0.40000000596046448</v>
      </c>
      <c r="M1315" s="1128">
        <v>0</v>
      </c>
      <c r="N1315" s="1129">
        <v>0</v>
      </c>
      <c r="O1315" s="1128">
        <v>0.40000000596046448</v>
      </c>
      <c r="P1315" s="1127">
        <v>0.14800000220537185</v>
      </c>
      <c r="Q1315" s="1127">
        <v>0</v>
      </c>
      <c r="R1315" s="1127">
        <v>0</v>
      </c>
      <c r="S1315" s="1127">
        <v>0</v>
      </c>
      <c r="T1315" s="1130">
        <v>0</v>
      </c>
      <c r="U1315" s="1130">
        <v>0</v>
      </c>
      <c r="V1315" s="1130">
        <v>0</v>
      </c>
      <c r="W1315" s="1127">
        <v>0</v>
      </c>
      <c r="X1315" s="1130">
        <v>0.14800000220537185</v>
      </c>
      <c r="Y1315" s="735">
        <v>0.37</v>
      </c>
      <c r="Z1315" s="1131">
        <v>0.14800000220537185</v>
      </c>
      <c r="AA1315" s="1131">
        <v>0</v>
      </c>
      <c r="AB1315" s="1131">
        <v>0</v>
      </c>
      <c r="AC1315" s="1131">
        <v>-7.0299999117851258E-2</v>
      </c>
      <c r="AD1315" s="1131">
        <v>0.14800000220537185</v>
      </c>
      <c r="AE1315" s="1131">
        <v>7.0299999117851258E-2</v>
      </c>
      <c r="AF1315" s="126"/>
      <c r="AG1315" s="126"/>
      <c r="AH1315" s="126"/>
      <c r="AI1315" s="126"/>
      <c r="AJ1315" s="126"/>
      <c r="AK1315" s="126"/>
      <c r="AL1315" s="126">
        <v>1315</v>
      </c>
    </row>
    <row r="1316" spans="1:38">
      <c r="A1316" s="721" t="s">
        <v>1852</v>
      </c>
      <c r="B1316" s="722">
        <v>16</v>
      </c>
      <c r="C1316" s="722">
        <v>1605</v>
      </c>
      <c r="D1316" s="722">
        <v>160538</v>
      </c>
      <c r="E1316" s="721">
        <v>1605389201</v>
      </c>
      <c r="F1316" s="721" t="s">
        <v>3397</v>
      </c>
      <c r="G1316" s="1127">
        <v>237551</v>
      </c>
      <c r="H1316" s="1128">
        <v>0</v>
      </c>
      <c r="I1316" s="1128">
        <v>237550.63</v>
      </c>
      <c r="J1316" s="1128">
        <v>-0.36999999999534339</v>
      </c>
      <c r="K1316" s="1128">
        <v>0</v>
      </c>
      <c r="L1316" s="1128">
        <v>0</v>
      </c>
      <c r="M1316" s="1128">
        <v>-0.36999999999534339</v>
      </c>
      <c r="N1316" s="1129">
        <v>0</v>
      </c>
      <c r="O1316" s="1128">
        <v>-0.36999999999534339</v>
      </c>
      <c r="P1316" s="1127">
        <v>-0.13689999999827704</v>
      </c>
      <c r="Q1316" s="1127">
        <v>0</v>
      </c>
      <c r="R1316" s="1127">
        <v>0</v>
      </c>
      <c r="S1316" s="1127">
        <v>0</v>
      </c>
      <c r="T1316" s="1130">
        <v>0</v>
      </c>
      <c r="U1316" s="1130">
        <v>0</v>
      </c>
      <c r="V1316" s="1130">
        <v>0</v>
      </c>
      <c r="W1316" s="1127">
        <v>0</v>
      </c>
      <c r="X1316" s="1130">
        <v>-0.13689999999827704</v>
      </c>
      <c r="Y1316" s="735">
        <v>0.36999999999999994</v>
      </c>
      <c r="Z1316" s="1131">
        <v>0</v>
      </c>
      <c r="AA1316" s="1131">
        <v>-0.13689999999827704</v>
      </c>
      <c r="AB1316" s="1131">
        <v>0.13319999999483115</v>
      </c>
      <c r="AC1316" s="1131">
        <v>0</v>
      </c>
      <c r="AD1316" s="1131">
        <v>-0.13319999999483115</v>
      </c>
      <c r="AE1316" s="1131">
        <v>-0.13689999999827704</v>
      </c>
      <c r="AF1316" s="126"/>
      <c r="AG1316" s="126"/>
      <c r="AH1316" s="126"/>
      <c r="AI1316" s="126"/>
      <c r="AJ1316" s="126"/>
      <c r="AK1316" s="126"/>
      <c r="AL1316" s="126">
        <v>1316</v>
      </c>
    </row>
    <row r="1317" spans="1:38">
      <c r="A1317" s="721" t="s">
        <v>1852</v>
      </c>
      <c r="B1317" s="722">
        <v>16</v>
      </c>
      <c r="C1317" s="722">
        <v>1605</v>
      </c>
      <c r="D1317" s="722">
        <v>160538</v>
      </c>
      <c r="E1317" s="721">
        <v>1605389801</v>
      </c>
      <c r="F1317" s="721" t="s">
        <v>951</v>
      </c>
      <c r="G1317" s="1127">
        <v>443794070</v>
      </c>
      <c r="H1317" s="1128">
        <v>0</v>
      </c>
      <c r="I1317" s="1128">
        <v>443794070.38</v>
      </c>
      <c r="J1317" s="1128">
        <v>0.37999999523162842</v>
      </c>
      <c r="K1317" s="1128">
        <v>0</v>
      </c>
      <c r="L1317" s="1128">
        <v>0.37999999523162842</v>
      </c>
      <c r="M1317" s="1128">
        <v>0</v>
      </c>
      <c r="N1317" s="1129">
        <v>0</v>
      </c>
      <c r="O1317" s="1128">
        <v>0.37999999523162842</v>
      </c>
      <c r="P1317" s="1127">
        <v>0.14059999823570252</v>
      </c>
      <c r="Q1317" s="1127">
        <v>0</v>
      </c>
      <c r="R1317" s="1127">
        <v>0</v>
      </c>
      <c r="S1317" s="1127">
        <v>0</v>
      </c>
      <c r="T1317" s="1130">
        <v>0</v>
      </c>
      <c r="U1317" s="1130">
        <v>0</v>
      </c>
      <c r="V1317" s="1130">
        <v>0</v>
      </c>
      <c r="W1317" s="1127">
        <v>0</v>
      </c>
      <c r="X1317" s="1130">
        <v>0.14059999823570252</v>
      </c>
      <c r="Y1317" s="735">
        <v>0.37</v>
      </c>
      <c r="Z1317" s="1131">
        <v>0.14059999823570252</v>
      </c>
      <c r="AA1317" s="1131">
        <v>0</v>
      </c>
      <c r="AB1317" s="1131">
        <v>0</v>
      </c>
      <c r="AC1317" s="1131">
        <v>-1.47999969124794E-2</v>
      </c>
      <c r="AD1317" s="1131">
        <v>0.14059999823570252</v>
      </c>
      <c r="AE1317" s="1131">
        <v>1.47999969124794E-2</v>
      </c>
      <c r="AF1317" s="126"/>
      <c r="AG1317" s="126"/>
      <c r="AH1317" s="126"/>
      <c r="AI1317" s="126"/>
      <c r="AJ1317" s="126"/>
      <c r="AK1317" s="126"/>
      <c r="AL1317" s="126">
        <v>1317</v>
      </c>
    </row>
    <row r="1318" spans="1:38">
      <c r="A1318" s="721" t="s">
        <v>1852</v>
      </c>
      <c r="B1318" s="722">
        <v>16</v>
      </c>
      <c r="C1318" s="722">
        <v>1605</v>
      </c>
      <c r="D1318" s="722">
        <v>160540</v>
      </c>
      <c r="E1318" s="721">
        <v>1605400015</v>
      </c>
      <c r="F1318" s="721" t="s">
        <v>3585</v>
      </c>
      <c r="G1318" s="1127">
        <v>40354176031</v>
      </c>
      <c r="H1318" s="1128">
        <v>0</v>
      </c>
      <c r="I1318" s="1128">
        <v>40354176030.650002</v>
      </c>
      <c r="J1318" s="1128">
        <v>-0.34999847412109375</v>
      </c>
      <c r="K1318" s="1128">
        <v>0</v>
      </c>
      <c r="L1318" s="1128">
        <v>0</v>
      </c>
      <c r="M1318" s="1128">
        <v>-0.34999847412109375</v>
      </c>
      <c r="N1318" s="1129">
        <v>0</v>
      </c>
      <c r="O1318" s="1128">
        <v>-0.34999847412109375</v>
      </c>
      <c r="P1318" s="1127">
        <v>-0.12949943542480469</v>
      </c>
      <c r="Q1318" s="1127">
        <v>0</v>
      </c>
      <c r="R1318" s="1127">
        <v>0</v>
      </c>
      <c r="S1318" s="1127">
        <v>0</v>
      </c>
      <c r="T1318" s="1130">
        <v>0</v>
      </c>
      <c r="U1318" s="1130">
        <v>0</v>
      </c>
      <c r="V1318" s="1130">
        <v>0</v>
      </c>
      <c r="W1318" s="1127">
        <v>0</v>
      </c>
      <c r="X1318" s="1130">
        <v>-0.12949943542480469</v>
      </c>
      <c r="Y1318" s="735">
        <v>0.37</v>
      </c>
      <c r="Z1318" s="1131">
        <v>0</v>
      </c>
      <c r="AA1318" s="1131">
        <v>-0.12949943542480469</v>
      </c>
      <c r="AB1318" s="1131">
        <v>0</v>
      </c>
      <c r="AC1318" s="1131">
        <v>-0.11839988708496094</v>
      </c>
      <c r="AD1318" s="1131">
        <v>0</v>
      </c>
      <c r="AE1318" s="1131">
        <v>-1.1099548339843751E-2</v>
      </c>
      <c r="AF1318" s="126"/>
      <c r="AG1318" s="126"/>
      <c r="AH1318" s="126"/>
      <c r="AI1318" s="126"/>
      <c r="AJ1318" s="126"/>
      <c r="AK1318" s="126"/>
      <c r="AL1318" s="126">
        <v>1318</v>
      </c>
    </row>
    <row r="1319" spans="1:38">
      <c r="A1319" s="721" t="s">
        <v>1852</v>
      </c>
      <c r="B1319" s="722">
        <v>16</v>
      </c>
      <c r="C1319" s="722">
        <v>1605</v>
      </c>
      <c r="D1319" s="722">
        <v>160540</v>
      </c>
      <c r="E1319" s="721">
        <v>1605401300</v>
      </c>
      <c r="F1319" s="721" t="s">
        <v>952</v>
      </c>
      <c r="G1319" s="1127">
        <v>5959161802</v>
      </c>
      <c r="H1319" s="1128">
        <v>0</v>
      </c>
      <c r="I1319" s="1128">
        <v>5959161801.7799997</v>
      </c>
      <c r="J1319" s="1128">
        <v>-0.22000026702880859</v>
      </c>
      <c r="K1319" s="1128">
        <v>0</v>
      </c>
      <c r="L1319" s="1128">
        <v>0</v>
      </c>
      <c r="M1319" s="1128">
        <v>-0.22000026702880859</v>
      </c>
      <c r="N1319" s="1129">
        <v>0</v>
      </c>
      <c r="O1319" s="1128">
        <v>-0.22000026702880859</v>
      </c>
      <c r="P1319" s="1127">
        <v>-8.1400098800659182E-2</v>
      </c>
      <c r="Q1319" s="1127">
        <v>0</v>
      </c>
      <c r="R1319" s="1127">
        <v>0</v>
      </c>
      <c r="S1319" s="1127">
        <v>0</v>
      </c>
      <c r="T1319" s="1130">
        <v>0</v>
      </c>
      <c r="U1319" s="1130">
        <v>0</v>
      </c>
      <c r="V1319" s="1130">
        <v>0</v>
      </c>
      <c r="W1319" s="1127">
        <v>0</v>
      </c>
      <c r="X1319" s="1130">
        <v>-8.1400098800659182E-2</v>
      </c>
      <c r="Y1319" s="735">
        <v>0.37</v>
      </c>
      <c r="Z1319" s="1131">
        <v>0</v>
      </c>
      <c r="AA1319" s="1131">
        <v>-8.1400098800659182E-2</v>
      </c>
      <c r="AB1319" s="1131">
        <v>0.15540002822875976</v>
      </c>
      <c r="AC1319" s="1131">
        <v>0</v>
      </c>
      <c r="AD1319" s="1131">
        <v>-0.15540002822875976</v>
      </c>
      <c r="AE1319" s="1131">
        <v>-8.1400098800659182E-2</v>
      </c>
      <c r="AF1319" s="126"/>
      <c r="AG1319" s="126"/>
      <c r="AH1319" s="126"/>
      <c r="AI1319" s="126"/>
      <c r="AJ1319" s="126"/>
      <c r="AK1319" s="126"/>
      <c r="AL1319" s="126">
        <v>1319</v>
      </c>
    </row>
    <row r="1320" spans="1:38">
      <c r="A1320" s="721" t="s">
        <v>1852</v>
      </c>
      <c r="B1320" s="722">
        <v>16</v>
      </c>
      <c r="C1320" s="722">
        <v>1605</v>
      </c>
      <c r="D1320" s="722">
        <v>160540</v>
      </c>
      <c r="E1320" s="721">
        <v>1605401350</v>
      </c>
      <c r="F1320" s="721" t="s">
        <v>953</v>
      </c>
      <c r="G1320" s="1127">
        <v>850976236</v>
      </c>
      <c r="H1320" s="1128">
        <v>0</v>
      </c>
      <c r="I1320" s="1128">
        <v>850976235.63</v>
      </c>
      <c r="J1320" s="1128">
        <v>-0.37000000476837158</v>
      </c>
      <c r="K1320" s="1128">
        <v>0</v>
      </c>
      <c r="L1320" s="1128">
        <v>0</v>
      </c>
      <c r="M1320" s="1128">
        <v>-0.37000000476837158</v>
      </c>
      <c r="N1320" s="1129">
        <v>0</v>
      </c>
      <c r="O1320" s="1128">
        <v>-0.37000000476837158</v>
      </c>
      <c r="P1320" s="1127">
        <v>-0.13690000176429748</v>
      </c>
      <c r="Q1320" s="1127">
        <v>0</v>
      </c>
      <c r="R1320" s="1127">
        <v>0</v>
      </c>
      <c r="S1320" s="1127">
        <v>0</v>
      </c>
      <c r="T1320" s="1130">
        <v>0</v>
      </c>
      <c r="U1320" s="1130">
        <v>0</v>
      </c>
      <c r="V1320" s="1130">
        <v>0</v>
      </c>
      <c r="W1320" s="1127">
        <v>0</v>
      </c>
      <c r="X1320" s="1130">
        <v>-0.13690000176429748</v>
      </c>
      <c r="Y1320" s="735">
        <v>0.37</v>
      </c>
      <c r="Z1320" s="1131">
        <v>0</v>
      </c>
      <c r="AA1320" s="1131">
        <v>-0.13690000176429748</v>
      </c>
      <c r="AB1320" s="1131">
        <v>1.4799985885620117E-2</v>
      </c>
      <c r="AC1320" s="1131">
        <v>0</v>
      </c>
      <c r="AD1320" s="1131">
        <v>-1.4799985885620117E-2</v>
      </c>
      <c r="AE1320" s="1131">
        <v>-0.13690000176429748</v>
      </c>
      <c r="AF1320" s="126"/>
      <c r="AG1320" s="126"/>
      <c r="AH1320" s="126"/>
      <c r="AI1320" s="126"/>
      <c r="AJ1320" s="126"/>
      <c r="AK1320" s="126"/>
      <c r="AL1320" s="126">
        <v>1320</v>
      </c>
    </row>
    <row r="1321" spans="1:38">
      <c r="A1321" s="721" t="s">
        <v>1852</v>
      </c>
      <c r="B1321" s="722">
        <v>16</v>
      </c>
      <c r="C1321" s="722">
        <v>1605</v>
      </c>
      <c r="D1321" s="722">
        <v>160540</v>
      </c>
      <c r="E1321" s="721">
        <v>1605401888</v>
      </c>
      <c r="F1321" s="721" t="s">
        <v>954</v>
      </c>
      <c r="G1321" s="1127">
        <v>9084312796</v>
      </c>
      <c r="H1321" s="1128">
        <v>0</v>
      </c>
      <c r="I1321" s="1128">
        <v>9084312796.2199993</v>
      </c>
      <c r="J1321" s="1128">
        <v>0.21999931335449219</v>
      </c>
      <c r="K1321" s="1128">
        <v>0</v>
      </c>
      <c r="L1321" s="1128">
        <v>0.21999931335449219</v>
      </c>
      <c r="M1321" s="1128">
        <v>0</v>
      </c>
      <c r="N1321" s="1129">
        <v>0</v>
      </c>
      <c r="O1321" s="1128">
        <v>0.21999931335449219</v>
      </c>
      <c r="P1321" s="1127">
        <v>8.1399745941162102E-2</v>
      </c>
      <c r="Q1321" s="1127">
        <v>0</v>
      </c>
      <c r="R1321" s="1127">
        <v>0</v>
      </c>
      <c r="S1321" s="1127">
        <v>0</v>
      </c>
      <c r="T1321" s="1130">
        <v>0</v>
      </c>
      <c r="U1321" s="1130">
        <v>0</v>
      </c>
      <c r="V1321" s="1130">
        <v>0</v>
      </c>
      <c r="W1321" s="1127">
        <v>0</v>
      </c>
      <c r="X1321" s="1130">
        <v>8.1399745941162102E-2</v>
      </c>
      <c r="Y1321" s="735">
        <v>0.36999999999999994</v>
      </c>
      <c r="Z1321" s="1131">
        <v>8.1399745941162102E-2</v>
      </c>
      <c r="AA1321" s="1131">
        <v>0</v>
      </c>
      <c r="AB1321" s="1131">
        <v>1.4799985885620117E-2</v>
      </c>
      <c r="AC1321" s="1131">
        <v>0</v>
      </c>
      <c r="AD1321" s="1131">
        <v>6.6599760055541982E-2</v>
      </c>
      <c r="AE1321" s="1131">
        <v>0</v>
      </c>
      <c r="AF1321" s="126"/>
      <c r="AG1321" s="126"/>
      <c r="AH1321" s="126"/>
      <c r="AI1321" s="126"/>
      <c r="AJ1321" s="126"/>
      <c r="AK1321" s="126"/>
      <c r="AL1321" s="126">
        <v>1321</v>
      </c>
    </row>
    <row r="1322" spans="1:38">
      <c r="A1322" s="721" t="s">
        <v>1852</v>
      </c>
      <c r="B1322" s="722">
        <v>16</v>
      </c>
      <c r="C1322" s="722">
        <v>1605</v>
      </c>
      <c r="D1322" s="722">
        <v>160540</v>
      </c>
      <c r="E1322" s="721">
        <v>1605407006</v>
      </c>
      <c r="F1322" s="721" t="s">
        <v>4163</v>
      </c>
      <c r="G1322" s="1127">
        <v>0</v>
      </c>
      <c r="H1322" s="1128">
        <v>0</v>
      </c>
      <c r="I1322" s="1128">
        <v>0</v>
      </c>
      <c r="J1322" s="1128">
        <v>0</v>
      </c>
      <c r="K1322" s="1128">
        <v>0</v>
      </c>
      <c r="L1322" s="1128">
        <v>0</v>
      </c>
      <c r="M1322" s="1128">
        <v>0</v>
      </c>
      <c r="N1322" s="1129">
        <v>0</v>
      </c>
      <c r="O1322" s="1128">
        <v>0</v>
      </c>
      <c r="P1322" s="1127">
        <v>0</v>
      </c>
      <c r="Q1322" s="1127">
        <v>0</v>
      </c>
      <c r="R1322" s="1127">
        <v>0</v>
      </c>
      <c r="S1322" s="1127">
        <v>0</v>
      </c>
      <c r="T1322" s="1130">
        <v>0</v>
      </c>
      <c r="U1322" s="1130">
        <v>0</v>
      </c>
      <c r="V1322" s="1130">
        <v>0</v>
      </c>
      <c r="W1322" s="1127">
        <v>0</v>
      </c>
      <c r="X1322" s="1130">
        <v>0</v>
      </c>
      <c r="Y1322" s="735">
        <v>0</v>
      </c>
      <c r="Z1322" s="1131">
        <v>0</v>
      </c>
      <c r="AA1322" s="1131">
        <v>0</v>
      </c>
      <c r="AB1322" s="1131">
        <v>0</v>
      </c>
      <c r="AC1322" s="1131">
        <v>0</v>
      </c>
      <c r="AD1322" s="1131">
        <v>0</v>
      </c>
      <c r="AE1322" s="1131">
        <v>0</v>
      </c>
      <c r="AF1322" s="126"/>
      <c r="AG1322" s="126"/>
      <c r="AH1322" s="126"/>
      <c r="AI1322" s="126"/>
      <c r="AJ1322" s="126"/>
      <c r="AK1322" s="126"/>
      <c r="AL1322" s="126">
        <v>1322</v>
      </c>
    </row>
    <row r="1323" spans="1:38">
      <c r="A1323" s="721" t="s">
        <v>1852</v>
      </c>
      <c r="B1323" s="722">
        <v>16</v>
      </c>
      <c r="C1323" s="722">
        <v>1605</v>
      </c>
      <c r="D1323" s="722">
        <v>160540</v>
      </c>
      <c r="E1323" s="721">
        <v>1605407007</v>
      </c>
      <c r="F1323" s="721" t="s">
        <v>4164</v>
      </c>
      <c r="G1323" s="1127">
        <v>0</v>
      </c>
      <c r="H1323" s="1128">
        <v>0</v>
      </c>
      <c r="I1323" s="1128">
        <v>0</v>
      </c>
      <c r="J1323" s="1128">
        <v>0</v>
      </c>
      <c r="K1323" s="1128">
        <v>0</v>
      </c>
      <c r="L1323" s="1128">
        <v>0</v>
      </c>
      <c r="M1323" s="1128">
        <v>0</v>
      </c>
      <c r="N1323" s="1129">
        <v>0</v>
      </c>
      <c r="O1323" s="1128">
        <v>0</v>
      </c>
      <c r="P1323" s="1127">
        <v>0</v>
      </c>
      <c r="Q1323" s="1127">
        <v>0</v>
      </c>
      <c r="R1323" s="1127">
        <v>0</v>
      </c>
      <c r="S1323" s="1127">
        <v>0</v>
      </c>
      <c r="T1323" s="1130">
        <v>0</v>
      </c>
      <c r="U1323" s="1130">
        <v>0</v>
      </c>
      <c r="V1323" s="1130">
        <v>0</v>
      </c>
      <c r="W1323" s="1127">
        <v>0</v>
      </c>
      <c r="X1323" s="1130">
        <v>0</v>
      </c>
      <c r="Y1323" s="735">
        <v>0</v>
      </c>
      <c r="Z1323" s="1131">
        <v>0</v>
      </c>
      <c r="AA1323" s="1131">
        <v>0</v>
      </c>
      <c r="AB1323" s="1131">
        <v>0</v>
      </c>
      <c r="AC1323" s="1131">
        <v>0</v>
      </c>
      <c r="AD1323" s="1131">
        <v>0</v>
      </c>
      <c r="AE1323" s="1131">
        <v>0</v>
      </c>
      <c r="AF1323" s="126"/>
      <c r="AG1323" s="126"/>
      <c r="AH1323" s="126"/>
      <c r="AI1323" s="126"/>
      <c r="AJ1323" s="126"/>
      <c r="AK1323" s="126"/>
      <c r="AL1323" s="126">
        <v>1323</v>
      </c>
    </row>
    <row r="1324" spans="1:38">
      <c r="A1324" s="721" t="s">
        <v>1852</v>
      </c>
      <c r="B1324" s="722">
        <v>16</v>
      </c>
      <c r="C1324" s="722">
        <v>1605</v>
      </c>
      <c r="D1324" s="722">
        <v>160540</v>
      </c>
      <c r="E1324" s="721">
        <v>1605407008</v>
      </c>
      <c r="F1324" s="721" t="s">
        <v>1961</v>
      </c>
      <c r="G1324" s="1127">
        <v>0</v>
      </c>
      <c r="H1324" s="1128">
        <v>0</v>
      </c>
      <c r="I1324" s="1128">
        <v>0</v>
      </c>
      <c r="J1324" s="1128">
        <v>0</v>
      </c>
      <c r="K1324" s="1128">
        <v>0</v>
      </c>
      <c r="L1324" s="1128">
        <v>0</v>
      </c>
      <c r="M1324" s="1128">
        <v>0</v>
      </c>
      <c r="N1324" s="1129">
        <v>0</v>
      </c>
      <c r="O1324" s="1128">
        <v>0</v>
      </c>
      <c r="P1324" s="1127">
        <v>0</v>
      </c>
      <c r="Q1324" s="1127">
        <v>0</v>
      </c>
      <c r="R1324" s="1127">
        <v>0</v>
      </c>
      <c r="S1324" s="1127">
        <v>0</v>
      </c>
      <c r="T1324" s="1130">
        <v>0</v>
      </c>
      <c r="U1324" s="1130">
        <v>0</v>
      </c>
      <c r="V1324" s="1130">
        <v>0</v>
      </c>
      <c r="W1324" s="1127">
        <v>0</v>
      </c>
      <c r="X1324" s="1130">
        <v>0</v>
      </c>
      <c r="Y1324" s="735">
        <v>0</v>
      </c>
      <c r="Z1324" s="1131">
        <v>0</v>
      </c>
      <c r="AA1324" s="1131">
        <v>0</v>
      </c>
      <c r="AB1324" s="1131">
        <v>0</v>
      </c>
      <c r="AC1324" s="1131">
        <v>0</v>
      </c>
      <c r="AD1324" s="1131">
        <v>0</v>
      </c>
      <c r="AE1324" s="1131">
        <v>0</v>
      </c>
      <c r="AF1324" s="126"/>
      <c r="AG1324" s="126"/>
      <c r="AH1324" s="126"/>
      <c r="AI1324" s="126"/>
      <c r="AJ1324" s="126"/>
      <c r="AK1324" s="126"/>
      <c r="AL1324" s="126">
        <v>1324</v>
      </c>
    </row>
    <row r="1325" spans="1:38">
      <c r="A1325" s="721" t="s">
        <v>1852</v>
      </c>
      <c r="B1325" s="722">
        <v>16</v>
      </c>
      <c r="C1325" s="722">
        <v>1605</v>
      </c>
      <c r="D1325" s="722">
        <v>160540</v>
      </c>
      <c r="E1325" s="721">
        <v>1605407009</v>
      </c>
      <c r="F1325" s="721" t="s">
        <v>1961</v>
      </c>
      <c r="G1325" s="1127">
        <v>0</v>
      </c>
      <c r="H1325" s="1128">
        <v>0</v>
      </c>
      <c r="I1325" s="1128">
        <v>0</v>
      </c>
      <c r="J1325" s="1128">
        <v>0</v>
      </c>
      <c r="K1325" s="1128">
        <v>0</v>
      </c>
      <c r="L1325" s="1128">
        <v>0</v>
      </c>
      <c r="M1325" s="1128">
        <v>0</v>
      </c>
      <c r="N1325" s="1129">
        <v>0</v>
      </c>
      <c r="O1325" s="1128">
        <v>0</v>
      </c>
      <c r="P1325" s="1127">
        <v>0</v>
      </c>
      <c r="Q1325" s="1127">
        <v>0</v>
      </c>
      <c r="R1325" s="1127">
        <v>0</v>
      </c>
      <c r="S1325" s="1127">
        <v>0</v>
      </c>
      <c r="T1325" s="1130">
        <v>0</v>
      </c>
      <c r="U1325" s="1130">
        <v>0</v>
      </c>
      <c r="V1325" s="1130">
        <v>0</v>
      </c>
      <c r="W1325" s="1127">
        <v>0</v>
      </c>
      <c r="X1325" s="1130">
        <v>0</v>
      </c>
      <c r="Y1325" s="735">
        <v>0</v>
      </c>
      <c r="Z1325" s="1131">
        <v>0</v>
      </c>
      <c r="AA1325" s="1131">
        <v>0</v>
      </c>
      <c r="AB1325" s="1131">
        <v>0</v>
      </c>
      <c r="AC1325" s="1131">
        <v>0</v>
      </c>
      <c r="AD1325" s="1131">
        <v>0</v>
      </c>
      <c r="AE1325" s="1131">
        <v>0</v>
      </c>
      <c r="AF1325" s="126"/>
      <c r="AG1325" s="126"/>
      <c r="AH1325" s="126"/>
      <c r="AI1325" s="126"/>
      <c r="AJ1325" s="126"/>
      <c r="AK1325" s="126"/>
      <c r="AL1325" s="126">
        <v>1325</v>
      </c>
    </row>
    <row r="1326" spans="1:38">
      <c r="A1326" s="721" t="s">
        <v>1852</v>
      </c>
      <c r="B1326" s="722">
        <v>16</v>
      </c>
      <c r="C1326" s="722">
        <v>1605</v>
      </c>
      <c r="D1326" s="722">
        <v>160540</v>
      </c>
      <c r="E1326" s="721">
        <v>1605407010</v>
      </c>
      <c r="F1326" s="721" t="s">
        <v>4165</v>
      </c>
      <c r="G1326" s="1127">
        <v>0</v>
      </c>
      <c r="H1326" s="1128">
        <v>0</v>
      </c>
      <c r="I1326" s="1128">
        <v>0</v>
      </c>
      <c r="J1326" s="1128">
        <v>0</v>
      </c>
      <c r="K1326" s="1128">
        <v>0</v>
      </c>
      <c r="L1326" s="1128">
        <v>0</v>
      </c>
      <c r="M1326" s="1128">
        <v>0</v>
      </c>
      <c r="N1326" s="1129">
        <v>0</v>
      </c>
      <c r="O1326" s="1128">
        <v>0</v>
      </c>
      <c r="P1326" s="1127">
        <v>0</v>
      </c>
      <c r="Q1326" s="1127">
        <v>0</v>
      </c>
      <c r="R1326" s="1127">
        <v>0</v>
      </c>
      <c r="S1326" s="1127">
        <v>0</v>
      </c>
      <c r="T1326" s="1130">
        <v>0</v>
      </c>
      <c r="U1326" s="1130">
        <v>0</v>
      </c>
      <c r="V1326" s="1130">
        <v>0</v>
      </c>
      <c r="W1326" s="1127">
        <v>0</v>
      </c>
      <c r="X1326" s="1130">
        <v>0</v>
      </c>
      <c r="Y1326" s="735">
        <v>0</v>
      </c>
      <c r="Z1326" s="1131">
        <v>0</v>
      </c>
      <c r="AA1326" s="1131">
        <v>0</v>
      </c>
      <c r="AB1326" s="1131">
        <v>0</v>
      </c>
      <c r="AC1326" s="1131">
        <v>0</v>
      </c>
      <c r="AD1326" s="1131">
        <v>0</v>
      </c>
      <c r="AE1326" s="1131">
        <v>0</v>
      </c>
      <c r="AF1326" s="126"/>
      <c r="AG1326" s="126"/>
      <c r="AH1326" s="126"/>
      <c r="AI1326" s="126"/>
      <c r="AJ1326" s="126"/>
      <c r="AK1326" s="126"/>
      <c r="AL1326" s="126">
        <v>1326</v>
      </c>
    </row>
    <row r="1327" spans="1:38">
      <c r="A1327" s="721" t="s">
        <v>1852</v>
      </c>
      <c r="B1327" s="722">
        <v>16</v>
      </c>
      <c r="C1327" s="722">
        <v>1605</v>
      </c>
      <c r="D1327" s="722">
        <v>160540</v>
      </c>
      <c r="E1327" s="721">
        <v>1605407011</v>
      </c>
      <c r="F1327" s="721" t="s">
        <v>4166</v>
      </c>
      <c r="G1327" s="1127">
        <v>0</v>
      </c>
      <c r="H1327" s="1128">
        <v>0</v>
      </c>
      <c r="I1327" s="1128">
        <v>0</v>
      </c>
      <c r="J1327" s="1128">
        <v>0</v>
      </c>
      <c r="K1327" s="1128">
        <v>0</v>
      </c>
      <c r="L1327" s="1128">
        <v>0</v>
      </c>
      <c r="M1327" s="1128">
        <v>0</v>
      </c>
      <c r="N1327" s="1129">
        <v>0</v>
      </c>
      <c r="O1327" s="1128">
        <v>0</v>
      </c>
      <c r="P1327" s="1127">
        <v>0</v>
      </c>
      <c r="Q1327" s="1127">
        <v>0</v>
      </c>
      <c r="R1327" s="1127">
        <v>0</v>
      </c>
      <c r="S1327" s="1127">
        <v>0</v>
      </c>
      <c r="T1327" s="1130">
        <v>0</v>
      </c>
      <c r="U1327" s="1130">
        <v>0</v>
      </c>
      <c r="V1327" s="1130">
        <v>0</v>
      </c>
      <c r="W1327" s="1127">
        <v>0</v>
      </c>
      <c r="X1327" s="1130">
        <v>0</v>
      </c>
      <c r="Y1327" s="735">
        <v>0</v>
      </c>
      <c r="Z1327" s="1131">
        <v>0</v>
      </c>
      <c r="AA1327" s="1131">
        <v>0</v>
      </c>
      <c r="AB1327" s="1131">
        <v>0</v>
      </c>
      <c r="AC1327" s="1131">
        <v>0</v>
      </c>
      <c r="AD1327" s="1131">
        <v>0</v>
      </c>
      <c r="AE1327" s="1131">
        <v>0</v>
      </c>
      <c r="AF1327" s="126"/>
      <c r="AG1327" s="126"/>
      <c r="AH1327" s="126"/>
      <c r="AI1327" s="126"/>
      <c r="AJ1327" s="126"/>
      <c r="AK1327" s="126"/>
      <c r="AL1327" s="126">
        <v>1327</v>
      </c>
    </row>
    <row r="1328" spans="1:38">
      <c r="A1328" s="721" t="s">
        <v>1852</v>
      </c>
      <c r="B1328" s="722">
        <v>16</v>
      </c>
      <c r="C1328" s="722">
        <v>1605</v>
      </c>
      <c r="D1328" s="722">
        <v>160540</v>
      </c>
      <c r="E1328" s="721">
        <v>1605407012</v>
      </c>
      <c r="F1328" s="721" t="s">
        <v>4167</v>
      </c>
      <c r="G1328" s="1127">
        <v>0</v>
      </c>
      <c r="H1328" s="1128">
        <v>0</v>
      </c>
      <c r="I1328" s="1128">
        <v>0</v>
      </c>
      <c r="J1328" s="1128">
        <v>0</v>
      </c>
      <c r="K1328" s="1128">
        <v>0</v>
      </c>
      <c r="L1328" s="1128">
        <v>0</v>
      </c>
      <c r="M1328" s="1128">
        <v>0</v>
      </c>
      <c r="N1328" s="1129">
        <v>0</v>
      </c>
      <c r="O1328" s="1128">
        <v>0</v>
      </c>
      <c r="P1328" s="1127">
        <v>0</v>
      </c>
      <c r="Q1328" s="1127">
        <v>0</v>
      </c>
      <c r="R1328" s="1127">
        <v>0</v>
      </c>
      <c r="S1328" s="1127">
        <v>0</v>
      </c>
      <c r="T1328" s="1130">
        <v>0</v>
      </c>
      <c r="U1328" s="1130">
        <v>0</v>
      </c>
      <c r="V1328" s="1130">
        <v>0</v>
      </c>
      <c r="W1328" s="1127">
        <v>0</v>
      </c>
      <c r="X1328" s="1130">
        <v>0</v>
      </c>
      <c r="Y1328" s="735">
        <v>0</v>
      </c>
      <c r="Z1328" s="1131">
        <v>0</v>
      </c>
      <c r="AA1328" s="1131">
        <v>0</v>
      </c>
      <c r="AB1328" s="1131">
        <v>0</v>
      </c>
      <c r="AC1328" s="1131">
        <v>0</v>
      </c>
      <c r="AD1328" s="1131">
        <v>0</v>
      </c>
      <c r="AE1328" s="1131">
        <v>0</v>
      </c>
      <c r="AF1328" s="126"/>
      <c r="AG1328" s="126"/>
      <c r="AH1328" s="126"/>
      <c r="AI1328" s="126"/>
      <c r="AJ1328" s="126"/>
      <c r="AK1328" s="126"/>
      <c r="AL1328" s="126">
        <v>1328</v>
      </c>
    </row>
    <row r="1329" spans="1:38">
      <c r="A1329" s="721" t="s">
        <v>1852</v>
      </c>
      <c r="B1329" s="722">
        <v>16</v>
      </c>
      <c r="C1329" s="722">
        <v>1605</v>
      </c>
      <c r="D1329" s="722">
        <v>160540</v>
      </c>
      <c r="E1329" s="721">
        <v>1605407102</v>
      </c>
      <c r="F1329" s="721" t="s">
        <v>3586</v>
      </c>
      <c r="G1329" s="1127">
        <v>0</v>
      </c>
      <c r="H1329" s="1128">
        <v>0</v>
      </c>
      <c r="I1329" s="1128">
        <v>0</v>
      </c>
      <c r="J1329" s="1128">
        <v>0</v>
      </c>
      <c r="K1329" s="1128">
        <v>0</v>
      </c>
      <c r="L1329" s="1128">
        <v>0</v>
      </c>
      <c r="M1329" s="1128">
        <v>0</v>
      </c>
      <c r="N1329" s="1129">
        <v>0</v>
      </c>
      <c r="O1329" s="1128">
        <v>0</v>
      </c>
      <c r="P1329" s="1127">
        <v>0</v>
      </c>
      <c r="Q1329" s="1127">
        <v>0</v>
      </c>
      <c r="R1329" s="1127">
        <v>0</v>
      </c>
      <c r="S1329" s="1127">
        <v>0</v>
      </c>
      <c r="T1329" s="1130">
        <v>0</v>
      </c>
      <c r="U1329" s="1130">
        <v>0</v>
      </c>
      <c r="V1329" s="1130">
        <v>0</v>
      </c>
      <c r="W1329" s="1127">
        <v>0</v>
      </c>
      <c r="X1329" s="1130">
        <v>0</v>
      </c>
      <c r="Y1329" s="735">
        <v>0</v>
      </c>
      <c r="Z1329" s="1131">
        <v>0</v>
      </c>
      <c r="AA1329" s="1131">
        <v>0</v>
      </c>
      <c r="AB1329" s="1131">
        <v>0</v>
      </c>
      <c r="AC1329" s="1131">
        <v>0</v>
      </c>
      <c r="AD1329" s="1131">
        <v>0</v>
      </c>
      <c r="AE1329" s="1131">
        <v>0</v>
      </c>
      <c r="AF1329" s="126"/>
      <c r="AG1329" s="126"/>
      <c r="AH1329" s="126"/>
      <c r="AI1329" s="126"/>
      <c r="AJ1329" s="126"/>
      <c r="AK1329" s="126"/>
      <c r="AL1329" s="126">
        <v>1329</v>
      </c>
    </row>
    <row r="1330" spans="1:38">
      <c r="A1330" s="721" t="s">
        <v>1852</v>
      </c>
      <c r="B1330" s="722">
        <v>16</v>
      </c>
      <c r="C1330" s="722">
        <v>1605</v>
      </c>
      <c r="D1330" s="722">
        <v>160540</v>
      </c>
      <c r="E1330" s="721">
        <v>1605407103</v>
      </c>
      <c r="F1330" s="721" t="s">
        <v>3587</v>
      </c>
      <c r="G1330" s="1127">
        <v>0</v>
      </c>
      <c r="H1330" s="1128">
        <v>0</v>
      </c>
      <c r="I1330" s="1128">
        <v>0</v>
      </c>
      <c r="J1330" s="1128">
        <v>0</v>
      </c>
      <c r="K1330" s="1128">
        <v>0</v>
      </c>
      <c r="L1330" s="1128">
        <v>0</v>
      </c>
      <c r="M1330" s="1128">
        <v>0</v>
      </c>
      <c r="N1330" s="1129">
        <v>0</v>
      </c>
      <c r="O1330" s="1128">
        <v>0</v>
      </c>
      <c r="P1330" s="1127">
        <v>0</v>
      </c>
      <c r="Q1330" s="1127">
        <v>0</v>
      </c>
      <c r="R1330" s="1127">
        <v>0</v>
      </c>
      <c r="S1330" s="1127">
        <v>0</v>
      </c>
      <c r="T1330" s="1130">
        <v>0</v>
      </c>
      <c r="U1330" s="1130">
        <v>0</v>
      </c>
      <c r="V1330" s="1130">
        <v>0</v>
      </c>
      <c r="W1330" s="1127">
        <v>0</v>
      </c>
      <c r="X1330" s="1130">
        <v>0</v>
      </c>
      <c r="Y1330" s="735">
        <v>0</v>
      </c>
      <c r="Z1330" s="1131">
        <v>0</v>
      </c>
      <c r="AA1330" s="1131">
        <v>0</v>
      </c>
      <c r="AB1330" s="1131">
        <v>0</v>
      </c>
      <c r="AC1330" s="1131">
        <v>0</v>
      </c>
      <c r="AD1330" s="1131">
        <v>0</v>
      </c>
      <c r="AE1330" s="1131">
        <v>0</v>
      </c>
      <c r="AF1330" s="126"/>
      <c r="AG1330" s="126"/>
      <c r="AH1330" s="126"/>
      <c r="AI1330" s="126"/>
      <c r="AJ1330" s="126"/>
      <c r="AK1330" s="126"/>
      <c r="AL1330" s="126">
        <v>1330</v>
      </c>
    </row>
    <row r="1331" spans="1:38">
      <c r="A1331" s="721" t="s">
        <v>1852</v>
      </c>
      <c r="B1331" s="722">
        <v>16</v>
      </c>
      <c r="C1331" s="722">
        <v>1605</v>
      </c>
      <c r="D1331" s="722">
        <v>160540</v>
      </c>
      <c r="E1331" s="721">
        <v>1605407104</v>
      </c>
      <c r="F1331" s="721" t="s">
        <v>3588</v>
      </c>
      <c r="G1331" s="1127">
        <v>0</v>
      </c>
      <c r="H1331" s="1128">
        <v>0</v>
      </c>
      <c r="I1331" s="1128">
        <v>0</v>
      </c>
      <c r="J1331" s="1128">
        <v>0</v>
      </c>
      <c r="K1331" s="1128">
        <v>0</v>
      </c>
      <c r="L1331" s="1128">
        <v>0</v>
      </c>
      <c r="M1331" s="1128">
        <v>0</v>
      </c>
      <c r="N1331" s="1129">
        <v>0</v>
      </c>
      <c r="O1331" s="1128">
        <v>0</v>
      </c>
      <c r="P1331" s="1127">
        <v>0</v>
      </c>
      <c r="Q1331" s="1127">
        <v>0</v>
      </c>
      <c r="R1331" s="1127">
        <v>0</v>
      </c>
      <c r="S1331" s="1127">
        <v>0</v>
      </c>
      <c r="T1331" s="1130">
        <v>0</v>
      </c>
      <c r="U1331" s="1130">
        <v>0</v>
      </c>
      <c r="V1331" s="1130">
        <v>0</v>
      </c>
      <c r="W1331" s="1127">
        <v>0</v>
      </c>
      <c r="X1331" s="1130">
        <v>0</v>
      </c>
      <c r="Y1331" s="735">
        <v>0</v>
      </c>
      <c r="Z1331" s="1131">
        <v>0</v>
      </c>
      <c r="AA1331" s="1131">
        <v>0</v>
      </c>
      <c r="AB1331" s="1131">
        <v>0</v>
      </c>
      <c r="AC1331" s="1131">
        <v>0</v>
      </c>
      <c r="AD1331" s="1131">
        <v>0</v>
      </c>
      <c r="AE1331" s="1131">
        <v>0</v>
      </c>
      <c r="AF1331" s="126"/>
      <c r="AG1331" s="126"/>
      <c r="AH1331" s="126"/>
      <c r="AI1331" s="126"/>
      <c r="AJ1331" s="126"/>
      <c r="AK1331" s="126"/>
      <c r="AL1331" s="126">
        <v>1331</v>
      </c>
    </row>
    <row r="1332" spans="1:38">
      <c r="A1332" s="721" t="s">
        <v>1852</v>
      </c>
      <c r="B1332" s="722">
        <v>16</v>
      </c>
      <c r="C1332" s="722">
        <v>1605</v>
      </c>
      <c r="D1332" s="722">
        <v>160540</v>
      </c>
      <c r="E1332" s="721">
        <v>1605407108</v>
      </c>
      <c r="F1332" s="721" t="s">
        <v>3589</v>
      </c>
      <c r="G1332" s="1127">
        <v>0</v>
      </c>
      <c r="H1332" s="1128">
        <v>0</v>
      </c>
      <c r="I1332" s="1128">
        <v>0</v>
      </c>
      <c r="J1332" s="1128">
        <v>0</v>
      </c>
      <c r="K1332" s="1128">
        <v>0</v>
      </c>
      <c r="L1332" s="1128">
        <v>0</v>
      </c>
      <c r="M1332" s="1128">
        <v>0</v>
      </c>
      <c r="N1332" s="1129">
        <v>0</v>
      </c>
      <c r="O1332" s="1128">
        <v>0</v>
      </c>
      <c r="P1332" s="1127">
        <v>0</v>
      </c>
      <c r="Q1332" s="1127">
        <v>0</v>
      </c>
      <c r="R1332" s="1127">
        <v>0</v>
      </c>
      <c r="S1332" s="1127">
        <v>0</v>
      </c>
      <c r="T1332" s="1130">
        <v>0</v>
      </c>
      <c r="U1332" s="1130">
        <v>0</v>
      </c>
      <c r="V1332" s="1130">
        <v>0</v>
      </c>
      <c r="W1332" s="1127">
        <v>0</v>
      </c>
      <c r="X1332" s="1130">
        <v>0</v>
      </c>
      <c r="Y1332" s="735">
        <v>0</v>
      </c>
      <c r="Z1332" s="1131">
        <v>0</v>
      </c>
      <c r="AA1332" s="1131">
        <v>0</v>
      </c>
      <c r="AB1332" s="1131">
        <v>0</v>
      </c>
      <c r="AC1332" s="1131">
        <v>0</v>
      </c>
      <c r="AD1332" s="1131">
        <v>0</v>
      </c>
      <c r="AE1332" s="1131">
        <v>0</v>
      </c>
      <c r="AF1332" s="126"/>
      <c r="AG1332" s="126"/>
      <c r="AH1332" s="126"/>
      <c r="AI1332" s="126"/>
      <c r="AJ1332" s="126"/>
      <c r="AK1332" s="126"/>
      <c r="AL1332" s="126">
        <v>1332</v>
      </c>
    </row>
    <row r="1333" spans="1:38">
      <c r="A1333" s="721" t="s">
        <v>1852</v>
      </c>
      <c r="B1333" s="722">
        <v>16</v>
      </c>
      <c r="C1333" s="722">
        <v>1605</v>
      </c>
      <c r="D1333" s="722">
        <v>160540</v>
      </c>
      <c r="E1333" s="721">
        <v>1605409003</v>
      </c>
      <c r="F1333" s="721" t="s">
        <v>954</v>
      </c>
      <c r="G1333" s="1127">
        <v>21237172981</v>
      </c>
      <c r="H1333" s="1128">
        <v>0</v>
      </c>
      <c r="I1333" s="1128">
        <v>21237172980.700001</v>
      </c>
      <c r="J1333" s="1128">
        <v>-0.29999923706054688</v>
      </c>
      <c r="K1333" s="1128">
        <v>0</v>
      </c>
      <c r="L1333" s="1128">
        <v>0</v>
      </c>
      <c r="M1333" s="1128">
        <v>-0.29999923706054688</v>
      </c>
      <c r="N1333" s="1129">
        <v>0</v>
      </c>
      <c r="O1333" s="1128">
        <v>-0.29999923706054688</v>
      </c>
      <c r="P1333" s="1127">
        <v>-0.11099971771240234</v>
      </c>
      <c r="Q1333" s="1127">
        <v>0</v>
      </c>
      <c r="R1333" s="1127">
        <v>0</v>
      </c>
      <c r="S1333" s="1127">
        <v>0</v>
      </c>
      <c r="T1333" s="1130">
        <v>0</v>
      </c>
      <c r="U1333" s="1130">
        <v>0</v>
      </c>
      <c r="V1333" s="1130">
        <v>0</v>
      </c>
      <c r="W1333" s="1127">
        <v>0</v>
      </c>
      <c r="X1333" s="1130">
        <v>-0.11099971771240234</v>
      </c>
      <c r="Y1333" s="735">
        <v>0.37</v>
      </c>
      <c r="Z1333" s="1131">
        <v>0</v>
      </c>
      <c r="AA1333" s="1131">
        <v>-0.11099971771240234</v>
      </c>
      <c r="AB1333" s="1131">
        <v>0</v>
      </c>
      <c r="AC1333" s="1131">
        <v>-8.5099830627441406E-2</v>
      </c>
      <c r="AD1333" s="1131">
        <v>0</v>
      </c>
      <c r="AE1333" s="1131">
        <v>-2.5899887084960938E-2</v>
      </c>
      <c r="AF1333" s="126"/>
      <c r="AG1333" s="126"/>
      <c r="AH1333" s="126"/>
      <c r="AI1333" s="126"/>
      <c r="AJ1333" s="126"/>
      <c r="AK1333" s="126"/>
      <c r="AL1333" s="126">
        <v>1333</v>
      </c>
    </row>
    <row r="1334" spans="1:38">
      <c r="A1334" s="721" t="s">
        <v>1852</v>
      </c>
      <c r="B1334" s="722">
        <v>16</v>
      </c>
      <c r="C1334" s="722">
        <v>1605</v>
      </c>
      <c r="D1334" s="722">
        <v>160540</v>
      </c>
      <c r="E1334" s="721">
        <v>1605409005</v>
      </c>
      <c r="F1334" s="721" t="s">
        <v>954</v>
      </c>
      <c r="G1334" s="1127">
        <v>434144622185</v>
      </c>
      <c r="H1334" s="1128">
        <v>0</v>
      </c>
      <c r="I1334" s="1128">
        <v>434144622185.34998</v>
      </c>
      <c r="J1334" s="1128">
        <v>0.3499755859375</v>
      </c>
      <c r="K1334" s="1128">
        <v>0</v>
      </c>
      <c r="L1334" s="1128">
        <v>0.3499755859375</v>
      </c>
      <c r="M1334" s="1128">
        <v>0</v>
      </c>
      <c r="N1334" s="1129">
        <v>0</v>
      </c>
      <c r="O1334" s="1128">
        <v>0.3499755859375</v>
      </c>
      <c r="P1334" s="1127">
        <v>0.129490966796875</v>
      </c>
      <c r="Q1334" s="1127">
        <v>0</v>
      </c>
      <c r="R1334" s="1127">
        <v>0</v>
      </c>
      <c r="S1334" s="1127">
        <v>0</v>
      </c>
      <c r="T1334" s="1130">
        <v>0</v>
      </c>
      <c r="U1334" s="1130">
        <v>0</v>
      </c>
      <c r="V1334" s="1130">
        <v>0</v>
      </c>
      <c r="W1334" s="1127">
        <v>0</v>
      </c>
      <c r="X1334" s="1130">
        <v>0.129490966796875</v>
      </c>
      <c r="Y1334" s="735">
        <v>0.37</v>
      </c>
      <c r="Z1334" s="1131">
        <v>0.129490966796875</v>
      </c>
      <c r="AA1334" s="1131">
        <v>0</v>
      </c>
      <c r="AB1334" s="1131">
        <v>0</v>
      </c>
      <c r="AC1334" s="1131">
        <v>-0.15539367675781249</v>
      </c>
      <c r="AD1334" s="1131">
        <v>0.129490966796875</v>
      </c>
      <c r="AE1334" s="1131">
        <v>0.15539367675781249</v>
      </c>
      <c r="AF1334" s="126"/>
      <c r="AG1334" s="126"/>
      <c r="AH1334" s="126"/>
      <c r="AI1334" s="126"/>
      <c r="AJ1334" s="126"/>
      <c r="AK1334" s="126"/>
      <c r="AL1334" s="126">
        <v>1334</v>
      </c>
    </row>
    <row r="1335" spans="1:38">
      <c r="A1335" s="721" t="s">
        <v>1852</v>
      </c>
      <c r="B1335" s="722">
        <v>16</v>
      </c>
      <c r="C1335" s="722">
        <v>1605</v>
      </c>
      <c r="D1335" s="722">
        <v>160540</v>
      </c>
      <c r="E1335" s="721">
        <v>1605409006</v>
      </c>
      <c r="F1335" s="721" t="s">
        <v>955</v>
      </c>
      <c r="G1335" s="1127">
        <v>761666413</v>
      </c>
      <c r="H1335" s="1128">
        <v>0</v>
      </c>
      <c r="I1335" s="1128">
        <v>761666413.29999995</v>
      </c>
      <c r="J1335" s="1128">
        <v>0.29999995231628418</v>
      </c>
      <c r="K1335" s="1128">
        <v>0</v>
      </c>
      <c r="L1335" s="1128">
        <v>0.29999995231628418</v>
      </c>
      <c r="M1335" s="1128">
        <v>0</v>
      </c>
      <c r="N1335" s="1129">
        <v>0</v>
      </c>
      <c r="O1335" s="1128">
        <v>0.29999995231628418</v>
      </c>
      <c r="P1335" s="1127">
        <v>0.11099998235702514</v>
      </c>
      <c r="Q1335" s="1127">
        <v>0</v>
      </c>
      <c r="R1335" s="1127">
        <v>0</v>
      </c>
      <c r="S1335" s="1127">
        <v>0</v>
      </c>
      <c r="T1335" s="1130">
        <v>0</v>
      </c>
      <c r="U1335" s="1130">
        <v>0</v>
      </c>
      <c r="V1335" s="1130">
        <v>0</v>
      </c>
      <c r="W1335" s="1127">
        <v>0</v>
      </c>
      <c r="X1335" s="1130">
        <v>0.11099998235702514</v>
      </c>
      <c r="Y1335" s="735">
        <v>0.37</v>
      </c>
      <c r="Z1335" s="1131">
        <v>0.11099998235702514</v>
      </c>
      <c r="AA1335" s="1131">
        <v>0</v>
      </c>
      <c r="AB1335" s="1131">
        <v>4.0700049400329591E-2</v>
      </c>
      <c r="AC1335" s="1131">
        <v>0</v>
      </c>
      <c r="AD1335" s="1131">
        <v>7.0299932956695552E-2</v>
      </c>
      <c r="AE1335" s="1131">
        <v>0</v>
      </c>
      <c r="AF1335" s="126"/>
      <c r="AG1335" s="126"/>
      <c r="AH1335" s="126"/>
      <c r="AI1335" s="126"/>
      <c r="AJ1335" s="126"/>
      <c r="AK1335" s="126"/>
      <c r="AL1335" s="126">
        <v>1335</v>
      </c>
    </row>
    <row r="1336" spans="1:38">
      <c r="A1336" s="721" t="s">
        <v>1852</v>
      </c>
      <c r="B1336" s="722">
        <v>16</v>
      </c>
      <c r="C1336" s="722">
        <v>1605</v>
      </c>
      <c r="D1336" s="722">
        <v>160540</v>
      </c>
      <c r="E1336" s="721">
        <v>1605409007</v>
      </c>
      <c r="F1336" s="721" t="s">
        <v>955</v>
      </c>
      <c r="G1336" s="1127">
        <v>26482352</v>
      </c>
      <c r="H1336" s="1128">
        <v>0</v>
      </c>
      <c r="I1336" s="1128">
        <v>26482352</v>
      </c>
      <c r="J1336" s="1128">
        <v>0</v>
      </c>
      <c r="K1336" s="1128">
        <v>0</v>
      </c>
      <c r="L1336" s="1128">
        <v>0</v>
      </c>
      <c r="M1336" s="1128">
        <v>0</v>
      </c>
      <c r="N1336" s="1129">
        <v>0</v>
      </c>
      <c r="O1336" s="1128">
        <v>0</v>
      </c>
      <c r="P1336" s="1127">
        <v>0</v>
      </c>
      <c r="Q1336" s="1127">
        <v>0</v>
      </c>
      <c r="R1336" s="1127">
        <v>0</v>
      </c>
      <c r="S1336" s="1127">
        <v>0</v>
      </c>
      <c r="T1336" s="1130">
        <v>0</v>
      </c>
      <c r="U1336" s="1130">
        <v>0</v>
      </c>
      <c r="V1336" s="1130">
        <v>0</v>
      </c>
      <c r="W1336" s="1127">
        <v>0</v>
      </c>
      <c r="X1336" s="1130">
        <v>0</v>
      </c>
      <c r="Y1336" s="735">
        <v>0</v>
      </c>
      <c r="Z1336" s="1131">
        <v>0</v>
      </c>
      <c r="AA1336" s="1131">
        <v>0</v>
      </c>
      <c r="AB1336" s="1131">
        <v>0</v>
      </c>
      <c r="AC1336" s="1131">
        <v>0</v>
      </c>
      <c r="AD1336" s="1131">
        <v>0</v>
      </c>
      <c r="AE1336" s="1131">
        <v>0</v>
      </c>
      <c r="AF1336" s="126"/>
      <c r="AG1336" s="126"/>
      <c r="AH1336" s="126"/>
      <c r="AI1336" s="126"/>
      <c r="AJ1336" s="126"/>
      <c r="AK1336" s="126"/>
      <c r="AL1336" s="126">
        <v>1336</v>
      </c>
    </row>
    <row r="1337" spans="1:38">
      <c r="A1337" s="721" t="s">
        <v>1852</v>
      </c>
      <c r="B1337" s="722">
        <v>16</v>
      </c>
      <c r="C1337" s="722">
        <v>1605</v>
      </c>
      <c r="D1337" s="722">
        <v>160540</v>
      </c>
      <c r="E1337" s="721">
        <v>1605409020</v>
      </c>
      <c r="F1337" s="721" t="s">
        <v>956</v>
      </c>
      <c r="G1337" s="1127">
        <v>738863502</v>
      </c>
      <c r="H1337" s="1128">
        <v>0</v>
      </c>
      <c r="I1337" s="1128">
        <v>738863501.60000002</v>
      </c>
      <c r="J1337" s="1128">
        <v>-0.39999997615814209</v>
      </c>
      <c r="K1337" s="1128">
        <v>0</v>
      </c>
      <c r="L1337" s="1128">
        <v>0</v>
      </c>
      <c r="M1337" s="1128">
        <v>-0.39999997615814209</v>
      </c>
      <c r="N1337" s="1129">
        <v>0</v>
      </c>
      <c r="O1337" s="1128">
        <v>-0.39999997615814209</v>
      </c>
      <c r="P1337" s="1127">
        <v>-0.14799999117851256</v>
      </c>
      <c r="Q1337" s="1127">
        <v>0</v>
      </c>
      <c r="R1337" s="1127">
        <v>0</v>
      </c>
      <c r="S1337" s="1127">
        <v>0</v>
      </c>
      <c r="T1337" s="1130">
        <v>0</v>
      </c>
      <c r="U1337" s="1130">
        <v>0</v>
      </c>
      <c r="V1337" s="1130">
        <v>0</v>
      </c>
      <c r="W1337" s="1127">
        <v>0</v>
      </c>
      <c r="X1337" s="1130">
        <v>-0.14799999117851256</v>
      </c>
      <c r="Y1337" s="735">
        <v>0.37</v>
      </c>
      <c r="Z1337" s="1131">
        <v>0</v>
      </c>
      <c r="AA1337" s="1131">
        <v>-0.14799999117851256</v>
      </c>
      <c r="AB1337" s="1131">
        <v>4.8099998235702511E-2</v>
      </c>
      <c r="AC1337" s="1131">
        <v>0</v>
      </c>
      <c r="AD1337" s="1131">
        <v>-4.8099998235702511E-2</v>
      </c>
      <c r="AE1337" s="1131">
        <v>-0.14799999117851256</v>
      </c>
      <c r="AF1337" s="126"/>
      <c r="AG1337" s="126"/>
      <c r="AH1337" s="126"/>
      <c r="AI1337" s="126"/>
      <c r="AJ1337" s="126"/>
      <c r="AK1337" s="126"/>
      <c r="AL1337" s="126">
        <v>1337</v>
      </c>
    </row>
    <row r="1338" spans="1:38">
      <c r="A1338" s="721" t="s">
        <v>1852</v>
      </c>
      <c r="B1338" s="722">
        <v>16</v>
      </c>
      <c r="C1338" s="722">
        <v>1605</v>
      </c>
      <c r="D1338" s="722">
        <v>160540</v>
      </c>
      <c r="E1338" s="721">
        <v>1605409201</v>
      </c>
      <c r="F1338" s="721" t="s">
        <v>954</v>
      </c>
      <c r="G1338" s="1127">
        <v>16465983258</v>
      </c>
      <c r="H1338" s="1128">
        <v>0</v>
      </c>
      <c r="I1338" s="1128">
        <v>16465983257.65</v>
      </c>
      <c r="J1338" s="1128">
        <v>-0.35000038146972656</v>
      </c>
      <c r="K1338" s="1128">
        <v>0</v>
      </c>
      <c r="L1338" s="1128">
        <v>0</v>
      </c>
      <c r="M1338" s="1128">
        <v>-0.35000038146972656</v>
      </c>
      <c r="N1338" s="1129">
        <v>0</v>
      </c>
      <c r="O1338" s="1128">
        <v>-0.35000038146972656</v>
      </c>
      <c r="P1338" s="1127">
        <v>-0.12950014114379882</v>
      </c>
      <c r="Q1338" s="1127">
        <v>0</v>
      </c>
      <c r="R1338" s="1127">
        <v>0</v>
      </c>
      <c r="S1338" s="1127">
        <v>0</v>
      </c>
      <c r="T1338" s="1130">
        <v>0</v>
      </c>
      <c r="U1338" s="1130">
        <v>0</v>
      </c>
      <c r="V1338" s="1130">
        <v>0</v>
      </c>
      <c r="W1338" s="1127">
        <v>0</v>
      </c>
      <c r="X1338" s="1130">
        <v>-0.12950014114379882</v>
      </c>
      <c r="Y1338" s="735">
        <v>0.37</v>
      </c>
      <c r="Z1338" s="1131">
        <v>0</v>
      </c>
      <c r="AA1338" s="1131">
        <v>-0.12950014114379882</v>
      </c>
      <c r="AB1338" s="1131">
        <v>0.13320022583007812</v>
      </c>
      <c r="AC1338" s="1131">
        <v>0</v>
      </c>
      <c r="AD1338" s="1131">
        <v>-0.13320022583007812</v>
      </c>
      <c r="AE1338" s="1131">
        <v>-0.12950014114379882</v>
      </c>
      <c r="AF1338" s="126"/>
      <c r="AG1338" s="126"/>
      <c r="AH1338" s="126"/>
      <c r="AI1338" s="126"/>
      <c r="AJ1338" s="126"/>
      <c r="AK1338" s="126"/>
      <c r="AL1338" s="126">
        <v>1338</v>
      </c>
    </row>
    <row r="1339" spans="1:38">
      <c r="A1339" s="721" t="s">
        <v>1852</v>
      </c>
      <c r="B1339" s="722">
        <v>16</v>
      </c>
      <c r="C1339" s="722">
        <v>1605</v>
      </c>
      <c r="D1339" s="722">
        <v>160540</v>
      </c>
      <c r="E1339" s="721">
        <v>1605409202</v>
      </c>
      <c r="F1339" s="721" t="s">
        <v>954</v>
      </c>
      <c r="G1339" s="1127">
        <v>6429355978</v>
      </c>
      <c r="H1339" s="1128">
        <v>0</v>
      </c>
      <c r="I1339" s="1128">
        <v>6429355978.4099998</v>
      </c>
      <c r="J1339" s="1128">
        <v>0.40999984741210938</v>
      </c>
      <c r="K1339" s="1128">
        <v>0</v>
      </c>
      <c r="L1339" s="1128">
        <v>0.40999984741210938</v>
      </c>
      <c r="M1339" s="1128">
        <v>0</v>
      </c>
      <c r="N1339" s="1129">
        <v>0</v>
      </c>
      <c r="O1339" s="1128">
        <v>0.40999984741210938</v>
      </c>
      <c r="P1339" s="1127">
        <v>0.15169994354248045</v>
      </c>
      <c r="Q1339" s="1127">
        <v>0</v>
      </c>
      <c r="R1339" s="1127">
        <v>0</v>
      </c>
      <c r="S1339" s="1127">
        <v>0</v>
      </c>
      <c r="T1339" s="1130">
        <v>0</v>
      </c>
      <c r="U1339" s="1130">
        <v>0</v>
      </c>
      <c r="V1339" s="1130">
        <v>0</v>
      </c>
      <c r="W1339" s="1127">
        <v>0</v>
      </c>
      <c r="X1339" s="1130">
        <v>0.15169994354248045</v>
      </c>
      <c r="Y1339" s="735">
        <v>0.36999999999999994</v>
      </c>
      <c r="Z1339" s="1131">
        <v>0.15169994354248045</v>
      </c>
      <c r="AA1339" s="1131">
        <v>0</v>
      </c>
      <c r="AB1339" s="1131">
        <v>8.8799915313720695E-2</v>
      </c>
      <c r="AC1339" s="1131">
        <v>0</v>
      </c>
      <c r="AD1339" s="1131">
        <v>6.2900028228759758E-2</v>
      </c>
      <c r="AE1339" s="1131">
        <v>0</v>
      </c>
      <c r="AF1339" s="126"/>
      <c r="AG1339" s="126"/>
      <c r="AH1339" s="126"/>
      <c r="AI1339" s="126"/>
      <c r="AJ1339" s="126"/>
      <c r="AK1339" s="126"/>
      <c r="AL1339" s="126">
        <v>1339</v>
      </c>
    </row>
    <row r="1340" spans="1:38">
      <c r="A1340" s="721" t="s">
        <v>1852</v>
      </c>
      <c r="B1340" s="722">
        <v>16</v>
      </c>
      <c r="C1340" s="722">
        <v>1605</v>
      </c>
      <c r="D1340" s="722">
        <v>160540</v>
      </c>
      <c r="E1340" s="721">
        <v>1605409203</v>
      </c>
      <c r="F1340" s="721" t="s">
        <v>954</v>
      </c>
      <c r="G1340" s="1127">
        <v>383001650</v>
      </c>
      <c r="H1340" s="1128">
        <v>0</v>
      </c>
      <c r="I1340" s="1128">
        <v>383001649.72000003</v>
      </c>
      <c r="J1340" s="1128">
        <v>-0.27999997138977051</v>
      </c>
      <c r="K1340" s="1128">
        <v>0</v>
      </c>
      <c r="L1340" s="1128">
        <v>0</v>
      </c>
      <c r="M1340" s="1128">
        <v>-0.27999997138977051</v>
      </c>
      <c r="N1340" s="1129">
        <v>0</v>
      </c>
      <c r="O1340" s="1128">
        <v>-0.27999997138977051</v>
      </c>
      <c r="P1340" s="1127">
        <v>-0.10359998941421508</v>
      </c>
      <c r="Q1340" s="1127">
        <v>0</v>
      </c>
      <c r="R1340" s="1127">
        <v>0</v>
      </c>
      <c r="S1340" s="1127">
        <v>0</v>
      </c>
      <c r="T1340" s="1130">
        <v>0</v>
      </c>
      <c r="U1340" s="1130">
        <v>0</v>
      </c>
      <c r="V1340" s="1130">
        <v>0</v>
      </c>
      <c r="W1340" s="1127">
        <v>0</v>
      </c>
      <c r="X1340" s="1130">
        <v>-0.10359998941421508</v>
      </c>
      <c r="Y1340" s="735">
        <v>0.37</v>
      </c>
      <c r="Z1340" s="1131">
        <v>0</v>
      </c>
      <c r="AA1340" s="1131">
        <v>-0.10359998941421508</v>
      </c>
      <c r="AB1340" s="1131">
        <v>0</v>
      </c>
      <c r="AC1340" s="1131">
        <v>-0.13320000529289244</v>
      </c>
      <c r="AD1340" s="1131">
        <v>0</v>
      </c>
      <c r="AE1340" s="1131">
        <v>2.960001587867736E-2</v>
      </c>
      <c r="AF1340" s="126"/>
      <c r="AG1340" s="126"/>
      <c r="AH1340" s="126"/>
      <c r="AI1340" s="126"/>
      <c r="AJ1340" s="126"/>
      <c r="AK1340" s="126"/>
      <c r="AL1340" s="126">
        <v>1340</v>
      </c>
    </row>
    <row r="1341" spans="1:38">
      <c r="A1341" s="721" t="s">
        <v>1852</v>
      </c>
      <c r="B1341" s="722">
        <v>16</v>
      </c>
      <c r="C1341" s="722">
        <v>1605</v>
      </c>
      <c r="D1341" s="722">
        <v>160540</v>
      </c>
      <c r="E1341" s="721">
        <v>1605409206</v>
      </c>
      <c r="F1341" s="721" t="s">
        <v>954</v>
      </c>
      <c r="G1341" s="1127">
        <v>59783099</v>
      </c>
      <c r="H1341" s="1128">
        <v>0</v>
      </c>
      <c r="I1341" s="1128">
        <v>59783099.240000002</v>
      </c>
      <c r="J1341" s="1128">
        <v>0.24000000208616257</v>
      </c>
      <c r="K1341" s="1128">
        <v>0</v>
      </c>
      <c r="L1341" s="1128">
        <v>0.24000000208616257</v>
      </c>
      <c r="M1341" s="1128">
        <v>0</v>
      </c>
      <c r="N1341" s="1129">
        <v>0</v>
      </c>
      <c r="O1341" s="1128">
        <v>0.24000000208616257</v>
      </c>
      <c r="P1341" s="1127">
        <v>8.8800000771880147E-2</v>
      </c>
      <c r="Q1341" s="1127">
        <v>0</v>
      </c>
      <c r="R1341" s="1127">
        <v>0</v>
      </c>
      <c r="S1341" s="1127">
        <v>0</v>
      </c>
      <c r="T1341" s="1130">
        <v>0</v>
      </c>
      <c r="U1341" s="1130">
        <v>0</v>
      </c>
      <c r="V1341" s="1130">
        <v>0</v>
      </c>
      <c r="W1341" s="1127">
        <v>0</v>
      </c>
      <c r="X1341" s="1130">
        <v>8.8800000771880147E-2</v>
      </c>
      <c r="Y1341" s="735">
        <v>0.37</v>
      </c>
      <c r="Z1341" s="1131">
        <v>8.8800000771880147E-2</v>
      </c>
      <c r="AA1341" s="1131">
        <v>0</v>
      </c>
      <c r="AB1341" s="1131">
        <v>0</v>
      </c>
      <c r="AC1341" s="1131">
        <v>-0.11840000002412125</v>
      </c>
      <c r="AD1341" s="1131">
        <v>8.8800000771880147E-2</v>
      </c>
      <c r="AE1341" s="1131">
        <v>0.11840000002412125</v>
      </c>
      <c r="AF1341" s="126"/>
      <c r="AG1341" s="126"/>
      <c r="AH1341" s="126"/>
      <c r="AI1341" s="126"/>
      <c r="AJ1341" s="126"/>
      <c r="AK1341" s="126"/>
      <c r="AL1341" s="126">
        <v>1341</v>
      </c>
    </row>
    <row r="1342" spans="1:38">
      <c r="A1342" s="721" t="s">
        <v>1852</v>
      </c>
      <c r="B1342" s="722">
        <v>16</v>
      </c>
      <c r="C1342" s="722">
        <v>1605</v>
      </c>
      <c r="D1342" s="722">
        <v>160540</v>
      </c>
      <c r="E1342" s="721">
        <v>1605409207</v>
      </c>
      <c r="F1342" s="721" t="s">
        <v>957</v>
      </c>
      <c r="G1342" s="1127">
        <v>615738</v>
      </c>
      <c r="H1342" s="1128">
        <v>0</v>
      </c>
      <c r="I1342" s="1128">
        <v>615737.76</v>
      </c>
      <c r="J1342" s="1128">
        <v>-0.23999999999068677</v>
      </c>
      <c r="K1342" s="1128">
        <v>0</v>
      </c>
      <c r="L1342" s="1128">
        <v>0</v>
      </c>
      <c r="M1342" s="1128">
        <v>-0.23999999999068677</v>
      </c>
      <c r="N1342" s="1129">
        <v>0</v>
      </c>
      <c r="O1342" s="1128">
        <v>-0.23999999999068677</v>
      </c>
      <c r="P1342" s="1127">
        <v>-8.8799999996554108E-2</v>
      </c>
      <c r="Q1342" s="1127">
        <v>0</v>
      </c>
      <c r="R1342" s="1127">
        <v>0</v>
      </c>
      <c r="S1342" s="1127">
        <v>0</v>
      </c>
      <c r="T1342" s="1130">
        <v>0</v>
      </c>
      <c r="U1342" s="1130">
        <v>0</v>
      </c>
      <c r="V1342" s="1130">
        <v>0</v>
      </c>
      <c r="W1342" s="1127">
        <v>0</v>
      </c>
      <c r="X1342" s="1130">
        <v>-8.8799999996554108E-2</v>
      </c>
      <c r="Y1342" s="735">
        <v>0.37</v>
      </c>
      <c r="Z1342" s="1131">
        <v>0</v>
      </c>
      <c r="AA1342" s="1131">
        <v>-8.8799999996554108E-2</v>
      </c>
      <c r="AB1342" s="1131">
        <v>0</v>
      </c>
      <c r="AC1342" s="1131">
        <v>0</v>
      </c>
      <c r="AD1342" s="1131">
        <v>0</v>
      </c>
      <c r="AE1342" s="1131">
        <v>-8.8799999996554108E-2</v>
      </c>
      <c r="AF1342" s="126"/>
      <c r="AG1342" s="126"/>
      <c r="AH1342" s="126"/>
      <c r="AI1342" s="126"/>
      <c r="AJ1342" s="126"/>
      <c r="AK1342" s="126"/>
      <c r="AL1342" s="126">
        <v>1342</v>
      </c>
    </row>
    <row r="1343" spans="1:38">
      <c r="A1343" s="721" t="s">
        <v>1852</v>
      </c>
      <c r="B1343" s="722">
        <v>16</v>
      </c>
      <c r="C1343" s="722">
        <v>1605</v>
      </c>
      <c r="D1343" s="722">
        <v>160540</v>
      </c>
      <c r="E1343" s="721">
        <v>1605409209</v>
      </c>
      <c r="F1343" s="721" t="s">
        <v>4168</v>
      </c>
      <c r="G1343" s="1127">
        <v>3855796586</v>
      </c>
      <c r="H1343" s="1128">
        <v>0</v>
      </c>
      <c r="I1343" s="1128">
        <v>3855796585.9899998</v>
      </c>
      <c r="J1343" s="1128">
        <v>-1.0000228881835937E-2</v>
      </c>
      <c r="K1343" s="1128">
        <v>0</v>
      </c>
      <c r="L1343" s="1128">
        <v>0</v>
      </c>
      <c r="M1343" s="1128">
        <v>-1.0000228881835937E-2</v>
      </c>
      <c r="N1343" s="1129">
        <v>0</v>
      </c>
      <c r="O1343" s="1128">
        <v>-1.0000228881835937E-2</v>
      </c>
      <c r="P1343" s="1127">
        <v>-3.700084686279297E-3</v>
      </c>
      <c r="Q1343" s="1127">
        <v>0</v>
      </c>
      <c r="R1343" s="1127">
        <v>0</v>
      </c>
      <c r="S1343" s="1127">
        <v>0</v>
      </c>
      <c r="T1343" s="1130">
        <v>0</v>
      </c>
      <c r="U1343" s="1130">
        <v>0</v>
      </c>
      <c r="V1343" s="1130">
        <v>0</v>
      </c>
      <c r="W1343" s="1127">
        <v>0</v>
      </c>
      <c r="X1343" s="1130">
        <v>-3.700084686279297E-3</v>
      </c>
      <c r="Y1343" s="735">
        <v>0.37</v>
      </c>
      <c r="Z1343" s="1131">
        <v>0</v>
      </c>
      <c r="AA1343" s="1131">
        <v>-3.700084686279297E-3</v>
      </c>
      <c r="AB1343" s="1131">
        <v>4.440031051635742E-2</v>
      </c>
      <c r="AC1343" s="1131">
        <v>0</v>
      </c>
      <c r="AD1343" s="1131">
        <v>-4.440031051635742E-2</v>
      </c>
      <c r="AE1343" s="1131">
        <v>-3.700084686279297E-3</v>
      </c>
      <c r="AF1343" s="126"/>
      <c r="AG1343" s="126"/>
      <c r="AH1343" s="126"/>
      <c r="AI1343" s="126"/>
      <c r="AJ1343" s="126"/>
      <c r="AK1343" s="126"/>
      <c r="AL1343" s="126">
        <v>1343</v>
      </c>
    </row>
    <row r="1344" spans="1:38">
      <c r="A1344" s="721" t="s">
        <v>1852</v>
      </c>
      <c r="B1344" s="722">
        <v>16</v>
      </c>
      <c r="C1344" s="722">
        <v>1605</v>
      </c>
      <c r="D1344" s="722">
        <v>160540</v>
      </c>
      <c r="E1344" s="721">
        <v>1605409401</v>
      </c>
      <c r="F1344" s="721" t="s">
        <v>958</v>
      </c>
      <c r="G1344" s="1127">
        <v>2258690357</v>
      </c>
      <c r="H1344" s="1128">
        <v>0</v>
      </c>
      <c r="I1344" s="1128">
        <v>2258690357</v>
      </c>
      <c r="J1344" s="1128">
        <v>0</v>
      </c>
      <c r="K1344" s="1128">
        <v>0</v>
      </c>
      <c r="L1344" s="1128">
        <v>0</v>
      </c>
      <c r="M1344" s="1128">
        <v>0</v>
      </c>
      <c r="N1344" s="1129">
        <v>0</v>
      </c>
      <c r="O1344" s="1128">
        <v>0</v>
      </c>
      <c r="P1344" s="1127">
        <v>0</v>
      </c>
      <c r="Q1344" s="1127">
        <v>0</v>
      </c>
      <c r="R1344" s="1127">
        <v>0</v>
      </c>
      <c r="S1344" s="1127">
        <v>0</v>
      </c>
      <c r="T1344" s="1130">
        <v>0</v>
      </c>
      <c r="U1344" s="1130">
        <v>0</v>
      </c>
      <c r="V1344" s="1130">
        <v>0</v>
      </c>
      <c r="W1344" s="1127">
        <v>0</v>
      </c>
      <c r="X1344" s="1130">
        <v>0</v>
      </c>
      <c r="Y1344" s="735">
        <v>0</v>
      </c>
      <c r="Z1344" s="1131">
        <v>0</v>
      </c>
      <c r="AA1344" s="1131">
        <v>0</v>
      </c>
      <c r="AB1344" s="1131">
        <v>0</v>
      </c>
      <c r="AC1344" s="1131">
        <v>0</v>
      </c>
      <c r="AD1344" s="1131">
        <v>0</v>
      </c>
      <c r="AE1344" s="1131">
        <v>0</v>
      </c>
      <c r="AF1344" s="126"/>
      <c r="AG1344" s="126"/>
      <c r="AH1344" s="126"/>
      <c r="AI1344" s="126"/>
      <c r="AJ1344" s="126"/>
      <c r="AK1344" s="126"/>
      <c r="AL1344" s="126">
        <v>1344</v>
      </c>
    </row>
    <row r="1345" spans="1:38">
      <c r="A1345" s="721" t="s">
        <v>1852</v>
      </c>
      <c r="B1345" s="722">
        <v>16</v>
      </c>
      <c r="C1345" s="722">
        <v>1605</v>
      </c>
      <c r="D1345" s="722">
        <v>160540</v>
      </c>
      <c r="E1345" s="721">
        <v>1605409402</v>
      </c>
      <c r="F1345" s="721" t="s">
        <v>959</v>
      </c>
      <c r="G1345" s="1127">
        <v>146893011</v>
      </c>
      <c r="H1345" s="1128">
        <v>0</v>
      </c>
      <c r="I1345" s="1128">
        <v>146893011</v>
      </c>
      <c r="J1345" s="1128">
        <v>0</v>
      </c>
      <c r="K1345" s="1128">
        <v>0</v>
      </c>
      <c r="L1345" s="1128">
        <v>0</v>
      </c>
      <c r="M1345" s="1128">
        <v>0</v>
      </c>
      <c r="N1345" s="1129">
        <v>0</v>
      </c>
      <c r="O1345" s="1128">
        <v>0</v>
      </c>
      <c r="P1345" s="1127">
        <v>0</v>
      </c>
      <c r="Q1345" s="1127">
        <v>0</v>
      </c>
      <c r="R1345" s="1127">
        <v>0</v>
      </c>
      <c r="S1345" s="1127">
        <v>0</v>
      </c>
      <c r="T1345" s="1130">
        <v>0</v>
      </c>
      <c r="U1345" s="1130">
        <v>0</v>
      </c>
      <c r="V1345" s="1130">
        <v>0</v>
      </c>
      <c r="W1345" s="1127">
        <v>0</v>
      </c>
      <c r="X1345" s="1130">
        <v>0</v>
      </c>
      <c r="Y1345" s="735">
        <v>0</v>
      </c>
      <c r="Z1345" s="1131">
        <v>0</v>
      </c>
      <c r="AA1345" s="1131">
        <v>0</v>
      </c>
      <c r="AB1345" s="1131">
        <v>0</v>
      </c>
      <c r="AC1345" s="1131">
        <v>0</v>
      </c>
      <c r="AD1345" s="1131">
        <v>0</v>
      </c>
      <c r="AE1345" s="1131">
        <v>0</v>
      </c>
      <c r="AF1345" s="126"/>
      <c r="AG1345" s="126"/>
      <c r="AH1345" s="126"/>
      <c r="AI1345" s="126"/>
      <c r="AJ1345" s="126"/>
      <c r="AK1345" s="126"/>
      <c r="AL1345" s="126">
        <v>1345</v>
      </c>
    </row>
    <row r="1346" spans="1:38">
      <c r="A1346" s="721" t="s">
        <v>1852</v>
      </c>
      <c r="B1346" s="722">
        <v>16</v>
      </c>
      <c r="C1346" s="722">
        <v>1605</v>
      </c>
      <c r="D1346" s="722">
        <v>160540</v>
      </c>
      <c r="E1346" s="721">
        <v>1605409408</v>
      </c>
      <c r="F1346" s="721" t="s">
        <v>960</v>
      </c>
      <c r="G1346" s="1127">
        <v>175538</v>
      </c>
      <c r="H1346" s="1128">
        <v>0</v>
      </c>
      <c r="I1346" s="1128">
        <v>175538</v>
      </c>
      <c r="J1346" s="1128">
        <v>0</v>
      </c>
      <c r="K1346" s="1128">
        <v>0</v>
      </c>
      <c r="L1346" s="1128">
        <v>0</v>
      </c>
      <c r="M1346" s="1128">
        <v>0</v>
      </c>
      <c r="N1346" s="1129">
        <v>0</v>
      </c>
      <c r="O1346" s="1128">
        <v>0</v>
      </c>
      <c r="P1346" s="1127">
        <v>0</v>
      </c>
      <c r="Q1346" s="1127">
        <v>0</v>
      </c>
      <c r="R1346" s="1127">
        <v>0</v>
      </c>
      <c r="S1346" s="1127">
        <v>0</v>
      </c>
      <c r="T1346" s="1130">
        <v>0</v>
      </c>
      <c r="U1346" s="1130">
        <v>0</v>
      </c>
      <c r="V1346" s="1130">
        <v>0</v>
      </c>
      <c r="W1346" s="1127">
        <v>0</v>
      </c>
      <c r="X1346" s="1130">
        <v>0</v>
      </c>
      <c r="Y1346" s="735">
        <v>0</v>
      </c>
      <c r="Z1346" s="1131">
        <v>0</v>
      </c>
      <c r="AA1346" s="1131">
        <v>0</v>
      </c>
      <c r="AB1346" s="1131">
        <v>0</v>
      </c>
      <c r="AC1346" s="1131">
        <v>0</v>
      </c>
      <c r="AD1346" s="1131">
        <v>0</v>
      </c>
      <c r="AE1346" s="1131">
        <v>0</v>
      </c>
      <c r="AF1346" s="126"/>
      <c r="AG1346" s="126"/>
      <c r="AH1346" s="126"/>
      <c r="AI1346" s="126"/>
      <c r="AJ1346" s="126"/>
      <c r="AK1346" s="126"/>
      <c r="AL1346" s="126">
        <v>1346</v>
      </c>
    </row>
    <row r="1347" spans="1:38">
      <c r="A1347" s="721" t="s">
        <v>1852</v>
      </c>
      <c r="B1347" s="722">
        <v>16</v>
      </c>
      <c r="C1347" s="722">
        <v>1605</v>
      </c>
      <c r="D1347" s="722">
        <v>160540</v>
      </c>
      <c r="E1347" s="721">
        <v>1605409409</v>
      </c>
      <c r="F1347" s="721" t="s">
        <v>961</v>
      </c>
      <c r="G1347" s="1127">
        <v>3354</v>
      </c>
      <c r="H1347" s="1128">
        <v>0</v>
      </c>
      <c r="I1347" s="1128">
        <v>3354</v>
      </c>
      <c r="J1347" s="1128">
        <v>0</v>
      </c>
      <c r="K1347" s="1128">
        <v>0</v>
      </c>
      <c r="L1347" s="1128">
        <v>0</v>
      </c>
      <c r="M1347" s="1128">
        <v>0</v>
      </c>
      <c r="N1347" s="1129">
        <v>0</v>
      </c>
      <c r="O1347" s="1128">
        <v>0</v>
      </c>
      <c r="P1347" s="1127">
        <v>0</v>
      </c>
      <c r="Q1347" s="1127">
        <v>0</v>
      </c>
      <c r="R1347" s="1127">
        <v>0</v>
      </c>
      <c r="S1347" s="1127">
        <v>0</v>
      </c>
      <c r="T1347" s="1130">
        <v>0</v>
      </c>
      <c r="U1347" s="1130">
        <v>0</v>
      </c>
      <c r="V1347" s="1130">
        <v>0</v>
      </c>
      <c r="W1347" s="1127">
        <v>0</v>
      </c>
      <c r="X1347" s="1130">
        <v>0</v>
      </c>
      <c r="Y1347" s="735">
        <v>0</v>
      </c>
      <c r="Z1347" s="1131">
        <v>0</v>
      </c>
      <c r="AA1347" s="1131">
        <v>0</v>
      </c>
      <c r="AB1347" s="1131">
        <v>0</v>
      </c>
      <c r="AC1347" s="1131">
        <v>0</v>
      </c>
      <c r="AD1347" s="1131">
        <v>0</v>
      </c>
      <c r="AE1347" s="1131">
        <v>0</v>
      </c>
      <c r="AF1347" s="126"/>
      <c r="AG1347" s="126"/>
      <c r="AH1347" s="126"/>
      <c r="AI1347" s="126"/>
      <c r="AJ1347" s="126"/>
      <c r="AK1347" s="126"/>
      <c r="AL1347" s="126">
        <v>1347</v>
      </c>
    </row>
    <row r="1348" spans="1:38">
      <c r="A1348" s="721" t="s">
        <v>1852</v>
      </c>
      <c r="B1348" s="722">
        <v>16</v>
      </c>
      <c r="C1348" s="722">
        <v>1605</v>
      </c>
      <c r="D1348" s="722">
        <v>160540</v>
      </c>
      <c r="E1348" s="721">
        <v>1605409478</v>
      </c>
      <c r="F1348" s="721" t="s">
        <v>962</v>
      </c>
      <c r="G1348" s="1127">
        <v>493072199</v>
      </c>
      <c r="H1348" s="1128">
        <v>0</v>
      </c>
      <c r="I1348" s="1128">
        <v>493072198.95999998</v>
      </c>
      <c r="J1348" s="1128">
        <v>-4.0000021457672119E-2</v>
      </c>
      <c r="K1348" s="1128">
        <v>0</v>
      </c>
      <c r="L1348" s="1128">
        <v>0</v>
      </c>
      <c r="M1348" s="1128">
        <v>-4.0000021457672119E-2</v>
      </c>
      <c r="N1348" s="1129">
        <v>0</v>
      </c>
      <c r="O1348" s="1128">
        <v>-4.0000021457672119E-2</v>
      </c>
      <c r="P1348" s="1127">
        <v>-1.4800007939338684E-2</v>
      </c>
      <c r="Q1348" s="1127">
        <v>0</v>
      </c>
      <c r="R1348" s="1127">
        <v>0</v>
      </c>
      <c r="S1348" s="1127">
        <v>0</v>
      </c>
      <c r="T1348" s="1130">
        <v>0</v>
      </c>
      <c r="U1348" s="1130">
        <v>0</v>
      </c>
      <c r="V1348" s="1130">
        <v>0</v>
      </c>
      <c r="W1348" s="1127">
        <v>0</v>
      </c>
      <c r="X1348" s="1130">
        <v>-1.4800007939338684E-2</v>
      </c>
      <c r="Y1348" s="735">
        <v>0.37</v>
      </c>
      <c r="Z1348" s="1131">
        <v>0</v>
      </c>
      <c r="AA1348" s="1131">
        <v>-1.4800007939338684E-2</v>
      </c>
      <c r="AB1348" s="1131">
        <v>0</v>
      </c>
      <c r="AC1348" s="1131">
        <v>0</v>
      </c>
      <c r="AD1348" s="1131">
        <v>0</v>
      </c>
      <c r="AE1348" s="1131">
        <v>-1.4800007939338684E-2</v>
      </c>
      <c r="AF1348" s="126"/>
      <c r="AG1348" s="126"/>
      <c r="AH1348" s="126"/>
      <c r="AI1348" s="126"/>
      <c r="AJ1348" s="126"/>
      <c r="AK1348" s="126"/>
      <c r="AL1348" s="126">
        <v>1348</v>
      </c>
    </row>
    <row r="1349" spans="1:38">
      <c r="A1349" s="721" t="s">
        <v>1852</v>
      </c>
      <c r="B1349" s="722">
        <v>16</v>
      </c>
      <c r="C1349" s="722">
        <v>1605</v>
      </c>
      <c r="D1349" s="722">
        <v>160540</v>
      </c>
      <c r="E1349" s="721">
        <v>1605409479</v>
      </c>
      <c r="F1349" s="721" t="s">
        <v>963</v>
      </c>
      <c r="G1349" s="1127">
        <v>9421118</v>
      </c>
      <c r="H1349" s="1128">
        <v>0</v>
      </c>
      <c r="I1349" s="1128">
        <v>9421117.6799999997</v>
      </c>
      <c r="J1349" s="1128">
        <v>-0.32000000029802322</v>
      </c>
      <c r="K1349" s="1128">
        <v>0</v>
      </c>
      <c r="L1349" s="1128">
        <v>0</v>
      </c>
      <c r="M1349" s="1128">
        <v>-0.32000000029802322</v>
      </c>
      <c r="N1349" s="1129">
        <v>0</v>
      </c>
      <c r="O1349" s="1128">
        <v>-0.32000000029802322</v>
      </c>
      <c r="P1349" s="1127">
        <v>-0.11840000011026859</v>
      </c>
      <c r="Q1349" s="1127">
        <v>0</v>
      </c>
      <c r="R1349" s="1127">
        <v>0</v>
      </c>
      <c r="S1349" s="1127">
        <v>0</v>
      </c>
      <c r="T1349" s="1130">
        <v>0</v>
      </c>
      <c r="U1349" s="1130">
        <v>0</v>
      </c>
      <c r="V1349" s="1130">
        <v>0</v>
      </c>
      <c r="W1349" s="1127">
        <v>0</v>
      </c>
      <c r="X1349" s="1130">
        <v>-0.11840000011026859</v>
      </c>
      <c r="Y1349" s="735">
        <v>0.37</v>
      </c>
      <c r="Z1349" s="1131">
        <v>0</v>
      </c>
      <c r="AA1349" s="1131">
        <v>-0.11840000011026859</v>
      </c>
      <c r="AB1349" s="1131">
        <v>0</v>
      </c>
      <c r="AC1349" s="1131">
        <v>0</v>
      </c>
      <c r="AD1349" s="1131">
        <v>0</v>
      </c>
      <c r="AE1349" s="1131">
        <v>-0.11840000011026859</v>
      </c>
      <c r="AF1349" s="126"/>
      <c r="AG1349" s="126"/>
      <c r="AH1349" s="126"/>
      <c r="AI1349" s="126"/>
      <c r="AJ1349" s="126"/>
      <c r="AK1349" s="126"/>
      <c r="AL1349" s="126">
        <v>1349</v>
      </c>
    </row>
    <row r="1350" spans="1:38">
      <c r="A1350" s="721" t="s">
        <v>1891</v>
      </c>
      <c r="B1350" s="722">
        <v>16</v>
      </c>
      <c r="C1350" s="722">
        <v>1605</v>
      </c>
      <c r="D1350" s="722">
        <v>160540</v>
      </c>
      <c r="E1350" s="721">
        <v>1605409501</v>
      </c>
      <c r="F1350" s="721" t="s">
        <v>1962</v>
      </c>
      <c r="G1350" s="1127">
        <v>0</v>
      </c>
      <c r="H1350" s="1128">
        <v>0</v>
      </c>
      <c r="I1350" s="1128">
        <v>0</v>
      </c>
      <c r="J1350" s="1128">
        <v>0</v>
      </c>
      <c r="K1350" s="1128">
        <v>0</v>
      </c>
      <c r="L1350" s="1128">
        <v>0</v>
      </c>
      <c r="M1350" s="1128">
        <v>0</v>
      </c>
      <c r="N1350" s="1129">
        <v>0</v>
      </c>
      <c r="O1350" s="1128">
        <v>0</v>
      </c>
      <c r="P1350" s="1127">
        <v>0</v>
      </c>
      <c r="Q1350" s="1127">
        <v>0</v>
      </c>
      <c r="R1350" s="1127">
        <v>0</v>
      </c>
      <c r="S1350" s="1127">
        <v>0</v>
      </c>
      <c r="T1350" s="1130">
        <v>0</v>
      </c>
      <c r="U1350" s="1130">
        <v>0</v>
      </c>
      <c r="V1350" s="1130">
        <v>0</v>
      </c>
      <c r="W1350" s="1127">
        <v>0</v>
      </c>
      <c r="X1350" s="1130">
        <v>0</v>
      </c>
      <c r="Y1350" s="735">
        <v>0</v>
      </c>
      <c r="Z1350" s="1131">
        <v>0</v>
      </c>
      <c r="AA1350" s="1131">
        <v>0</v>
      </c>
      <c r="AB1350" s="1131">
        <v>0</v>
      </c>
      <c r="AC1350" s="1131">
        <v>0</v>
      </c>
      <c r="AD1350" s="1131">
        <v>0</v>
      </c>
      <c r="AE1350" s="1131">
        <v>0</v>
      </c>
      <c r="AF1350" s="126"/>
      <c r="AG1350" s="126"/>
      <c r="AH1350" s="126"/>
      <c r="AI1350" s="126"/>
      <c r="AJ1350" s="126"/>
      <c r="AK1350" s="126"/>
      <c r="AL1350" s="126">
        <v>1350</v>
      </c>
    </row>
    <row r="1351" spans="1:38">
      <c r="A1351" s="721" t="s">
        <v>1891</v>
      </c>
      <c r="B1351" s="722">
        <v>16</v>
      </c>
      <c r="C1351" s="722">
        <v>1605</v>
      </c>
      <c r="D1351" s="722">
        <v>160540</v>
      </c>
      <c r="E1351" s="721">
        <v>1605409502</v>
      </c>
      <c r="F1351" s="721" t="s">
        <v>1963</v>
      </c>
      <c r="G1351" s="1127">
        <v>0</v>
      </c>
      <c r="H1351" s="1128">
        <v>0</v>
      </c>
      <c r="I1351" s="1128">
        <v>0</v>
      </c>
      <c r="J1351" s="1128">
        <v>0</v>
      </c>
      <c r="K1351" s="1128">
        <v>0</v>
      </c>
      <c r="L1351" s="1128">
        <v>0</v>
      </c>
      <c r="M1351" s="1128">
        <v>0</v>
      </c>
      <c r="N1351" s="1129">
        <v>0</v>
      </c>
      <c r="O1351" s="1128">
        <v>0</v>
      </c>
      <c r="P1351" s="1127">
        <v>0</v>
      </c>
      <c r="Q1351" s="1127">
        <v>0</v>
      </c>
      <c r="R1351" s="1127">
        <v>0</v>
      </c>
      <c r="S1351" s="1127">
        <v>0</v>
      </c>
      <c r="T1351" s="1130">
        <v>0</v>
      </c>
      <c r="U1351" s="1130">
        <v>0</v>
      </c>
      <c r="V1351" s="1130">
        <v>0</v>
      </c>
      <c r="W1351" s="1127">
        <v>0</v>
      </c>
      <c r="X1351" s="1130">
        <v>0</v>
      </c>
      <c r="Y1351" s="735">
        <v>0</v>
      </c>
      <c r="Z1351" s="1131">
        <v>0</v>
      </c>
      <c r="AA1351" s="1131">
        <v>0</v>
      </c>
      <c r="AB1351" s="1131">
        <v>0</v>
      </c>
      <c r="AC1351" s="1131">
        <v>0</v>
      </c>
      <c r="AD1351" s="1131">
        <v>0</v>
      </c>
      <c r="AE1351" s="1131">
        <v>0</v>
      </c>
      <c r="AF1351" s="126"/>
      <c r="AG1351" s="126"/>
      <c r="AH1351" s="126"/>
      <c r="AI1351" s="126"/>
      <c r="AJ1351" s="126"/>
      <c r="AK1351" s="126"/>
      <c r="AL1351" s="126">
        <v>1351</v>
      </c>
    </row>
    <row r="1352" spans="1:38">
      <c r="A1352" s="721" t="s">
        <v>1891</v>
      </c>
      <c r="B1352" s="722">
        <v>16</v>
      </c>
      <c r="C1352" s="722">
        <v>1605</v>
      </c>
      <c r="D1352" s="722">
        <v>160540</v>
      </c>
      <c r="E1352" s="721">
        <v>1605409503</v>
      </c>
      <c r="F1352" s="721" t="s">
        <v>1964</v>
      </c>
      <c r="G1352" s="1127">
        <v>0</v>
      </c>
      <c r="H1352" s="1128">
        <v>0</v>
      </c>
      <c r="I1352" s="1128">
        <v>0</v>
      </c>
      <c r="J1352" s="1128">
        <v>0</v>
      </c>
      <c r="K1352" s="1128">
        <v>0</v>
      </c>
      <c r="L1352" s="1128">
        <v>0</v>
      </c>
      <c r="M1352" s="1128">
        <v>0</v>
      </c>
      <c r="N1352" s="1129">
        <v>0</v>
      </c>
      <c r="O1352" s="1128">
        <v>0</v>
      </c>
      <c r="P1352" s="1127">
        <v>0</v>
      </c>
      <c r="Q1352" s="1127">
        <v>0</v>
      </c>
      <c r="R1352" s="1127">
        <v>0</v>
      </c>
      <c r="S1352" s="1127">
        <v>0</v>
      </c>
      <c r="T1352" s="1130">
        <v>0</v>
      </c>
      <c r="U1352" s="1130">
        <v>0</v>
      </c>
      <c r="V1352" s="1130">
        <v>0</v>
      </c>
      <c r="W1352" s="1127">
        <v>0</v>
      </c>
      <c r="X1352" s="1130">
        <v>0</v>
      </c>
      <c r="Y1352" s="735">
        <v>0</v>
      </c>
      <c r="Z1352" s="1131">
        <v>0</v>
      </c>
      <c r="AA1352" s="1131">
        <v>0</v>
      </c>
      <c r="AB1352" s="1131">
        <v>0</v>
      </c>
      <c r="AC1352" s="1131">
        <v>0</v>
      </c>
      <c r="AD1352" s="1131">
        <v>0</v>
      </c>
      <c r="AE1352" s="1131">
        <v>0</v>
      </c>
      <c r="AF1352" s="126"/>
      <c r="AG1352" s="126"/>
      <c r="AH1352" s="126"/>
      <c r="AI1352" s="126"/>
      <c r="AJ1352" s="126"/>
      <c r="AK1352" s="126"/>
      <c r="AL1352" s="126">
        <v>1352</v>
      </c>
    </row>
    <row r="1353" spans="1:38">
      <c r="A1353" s="721" t="s">
        <v>1891</v>
      </c>
      <c r="B1353" s="722">
        <v>16</v>
      </c>
      <c r="C1353" s="722">
        <v>1605</v>
      </c>
      <c r="D1353" s="722">
        <v>160540</v>
      </c>
      <c r="E1353" s="721">
        <v>1605409504</v>
      </c>
      <c r="F1353" s="721" t="s">
        <v>1965</v>
      </c>
      <c r="G1353" s="1127">
        <v>0</v>
      </c>
      <c r="H1353" s="1128">
        <v>0</v>
      </c>
      <c r="I1353" s="1128">
        <v>0</v>
      </c>
      <c r="J1353" s="1128">
        <v>0</v>
      </c>
      <c r="K1353" s="1128">
        <v>0</v>
      </c>
      <c r="L1353" s="1128">
        <v>0</v>
      </c>
      <c r="M1353" s="1128">
        <v>0</v>
      </c>
      <c r="N1353" s="1129">
        <v>0</v>
      </c>
      <c r="O1353" s="1128">
        <v>0</v>
      </c>
      <c r="P1353" s="1127">
        <v>0</v>
      </c>
      <c r="Q1353" s="1127">
        <v>0</v>
      </c>
      <c r="R1353" s="1127">
        <v>0</v>
      </c>
      <c r="S1353" s="1127">
        <v>0</v>
      </c>
      <c r="T1353" s="1130">
        <v>0</v>
      </c>
      <c r="U1353" s="1130">
        <v>0</v>
      </c>
      <c r="V1353" s="1130">
        <v>0</v>
      </c>
      <c r="W1353" s="1127">
        <v>0</v>
      </c>
      <c r="X1353" s="1130">
        <v>0</v>
      </c>
      <c r="Y1353" s="735">
        <v>0</v>
      </c>
      <c r="Z1353" s="1131">
        <v>0</v>
      </c>
      <c r="AA1353" s="1131">
        <v>0</v>
      </c>
      <c r="AB1353" s="1131">
        <v>0</v>
      </c>
      <c r="AC1353" s="1131">
        <v>0</v>
      </c>
      <c r="AD1353" s="1131">
        <v>0</v>
      </c>
      <c r="AE1353" s="1131">
        <v>0</v>
      </c>
      <c r="AF1353" s="126"/>
      <c r="AG1353" s="126"/>
      <c r="AH1353" s="126"/>
      <c r="AI1353" s="126"/>
      <c r="AJ1353" s="126"/>
      <c r="AK1353" s="126"/>
      <c r="AL1353" s="126">
        <v>1353</v>
      </c>
    </row>
    <row r="1354" spans="1:38">
      <c r="A1354" s="721" t="s">
        <v>1852</v>
      </c>
      <c r="B1354" s="722">
        <v>16</v>
      </c>
      <c r="C1354" s="722">
        <v>1605</v>
      </c>
      <c r="D1354" s="722">
        <v>160540</v>
      </c>
      <c r="E1354" s="721">
        <v>1605409557</v>
      </c>
      <c r="F1354" s="721" t="s">
        <v>964</v>
      </c>
      <c r="G1354" s="1127">
        <v>559490</v>
      </c>
      <c r="H1354" s="1128">
        <v>0</v>
      </c>
      <c r="I1354" s="1128">
        <v>559490</v>
      </c>
      <c r="J1354" s="1128">
        <v>0</v>
      </c>
      <c r="K1354" s="1128">
        <v>0</v>
      </c>
      <c r="L1354" s="1128">
        <v>0</v>
      </c>
      <c r="M1354" s="1128">
        <v>0</v>
      </c>
      <c r="N1354" s="1129">
        <v>0</v>
      </c>
      <c r="O1354" s="1128">
        <v>0</v>
      </c>
      <c r="P1354" s="1127">
        <v>0</v>
      </c>
      <c r="Q1354" s="1127">
        <v>0</v>
      </c>
      <c r="R1354" s="1127">
        <v>0</v>
      </c>
      <c r="S1354" s="1127">
        <v>0</v>
      </c>
      <c r="T1354" s="1130">
        <v>0</v>
      </c>
      <c r="U1354" s="1130">
        <v>0</v>
      </c>
      <c r="V1354" s="1130">
        <v>0</v>
      </c>
      <c r="W1354" s="1127">
        <v>0</v>
      </c>
      <c r="X1354" s="1130">
        <v>0</v>
      </c>
      <c r="Y1354" s="735">
        <v>0</v>
      </c>
      <c r="Z1354" s="1131">
        <v>0</v>
      </c>
      <c r="AA1354" s="1131">
        <v>0</v>
      </c>
      <c r="AB1354" s="1131">
        <v>0</v>
      </c>
      <c r="AC1354" s="1131">
        <v>0</v>
      </c>
      <c r="AD1354" s="1131">
        <v>0</v>
      </c>
      <c r="AE1354" s="1131">
        <v>0</v>
      </c>
      <c r="AF1354" s="126"/>
      <c r="AG1354" s="126"/>
      <c r="AH1354" s="126"/>
      <c r="AI1354" s="126"/>
      <c r="AJ1354" s="126"/>
      <c r="AK1354" s="126"/>
      <c r="AL1354" s="126">
        <v>1354</v>
      </c>
    </row>
    <row r="1355" spans="1:38">
      <c r="A1355" s="721" t="s">
        <v>1852</v>
      </c>
      <c r="B1355" s="722">
        <v>16</v>
      </c>
      <c r="C1355" s="722">
        <v>1605</v>
      </c>
      <c r="D1355" s="722">
        <v>160540</v>
      </c>
      <c r="E1355" s="721">
        <v>1605409558</v>
      </c>
      <c r="F1355" s="721" t="s">
        <v>955</v>
      </c>
      <c r="G1355" s="1127">
        <v>249582</v>
      </c>
      <c r="H1355" s="1128">
        <v>0</v>
      </c>
      <c r="I1355" s="1128">
        <v>249582</v>
      </c>
      <c r="J1355" s="1128">
        <v>0</v>
      </c>
      <c r="K1355" s="1128">
        <v>0</v>
      </c>
      <c r="L1355" s="1128">
        <v>0</v>
      </c>
      <c r="M1355" s="1128">
        <v>0</v>
      </c>
      <c r="N1355" s="1129">
        <v>0</v>
      </c>
      <c r="O1355" s="1128">
        <v>0</v>
      </c>
      <c r="P1355" s="1127">
        <v>0</v>
      </c>
      <c r="Q1355" s="1127">
        <v>0</v>
      </c>
      <c r="R1355" s="1127">
        <v>0</v>
      </c>
      <c r="S1355" s="1127">
        <v>0</v>
      </c>
      <c r="T1355" s="1130">
        <v>0</v>
      </c>
      <c r="U1355" s="1130">
        <v>0</v>
      </c>
      <c r="V1355" s="1130">
        <v>0</v>
      </c>
      <c r="W1355" s="1127">
        <v>0</v>
      </c>
      <c r="X1355" s="1130">
        <v>0</v>
      </c>
      <c r="Y1355" s="735">
        <v>0</v>
      </c>
      <c r="Z1355" s="1131">
        <v>0</v>
      </c>
      <c r="AA1355" s="1131">
        <v>0</v>
      </c>
      <c r="AB1355" s="1131">
        <v>0</v>
      </c>
      <c r="AC1355" s="1131">
        <v>0</v>
      </c>
      <c r="AD1355" s="1131">
        <v>0</v>
      </c>
      <c r="AE1355" s="1131">
        <v>0</v>
      </c>
      <c r="AF1355" s="126"/>
      <c r="AG1355" s="126"/>
      <c r="AH1355" s="126"/>
      <c r="AI1355" s="126"/>
      <c r="AJ1355" s="126"/>
      <c r="AK1355" s="126"/>
      <c r="AL1355" s="126">
        <v>1355</v>
      </c>
    </row>
    <row r="1356" spans="1:38">
      <c r="A1356" s="721" t="s">
        <v>1852</v>
      </c>
      <c r="B1356" s="722">
        <v>16</v>
      </c>
      <c r="C1356" s="722">
        <v>1605</v>
      </c>
      <c r="D1356" s="722">
        <v>160540</v>
      </c>
      <c r="E1356" s="721">
        <v>1605409601</v>
      </c>
      <c r="F1356" s="721" t="s">
        <v>954</v>
      </c>
      <c r="G1356" s="1127">
        <v>1727300227</v>
      </c>
      <c r="H1356" s="1128">
        <v>0</v>
      </c>
      <c r="I1356" s="1128">
        <v>1727300227.1199999</v>
      </c>
      <c r="J1356" s="1128">
        <v>0.11999988555908203</v>
      </c>
      <c r="K1356" s="1128">
        <v>0</v>
      </c>
      <c r="L1356" s="1128">
        <v>0.11999988555908203</v>
      </c>
      <c r="M1356" s="1128">
        <v>0</v>
      </c>
      <c r="N1356" s="1129">
        <v>0</v>
      </c>
      <c r="O1356" s="1128">
        <v>0.11999988555908203</v>
      </c>
      <c r="P1356" s="1127">
        <v>4.4399957656860348E-2</v>
      </c>
      <c r="Q1356" s="1127">
        <v>0</v>
      </c>
      <c r="R1356" s="1127">
        <v>0</v>
      </c>
      <c r="S1356" s="1127">
        <v>0</v>
      </c>
      <c r="T1356" s="1130">
        <v>0</v>
      </c>
      <c r="U1356" s="1130">
        <v>0</v>
      </c>
      <c r="V1356" s="1130">
        <v>0</v>
      </c>
      <c r="W1356" s="1127">
        <v>0</v>
      </c>
      <c r="X1356" s="1130">
        <v>4.4399957656860348E-2</v>
      </c>
      <c r="Y1356" s="735">
        <v>0.36999999999999994</v>
      </c>
      <c r="Z1356" s="1131">
        <v>4.4399957656860348E-2</v>
      </c>
      <c r="AA1356" s="1131">
        <v>0</v>
      </c>
      <c r="AB1356" s="1131">
        <v>7.0300021171569818E-2</v>
      </c>
      <c r="AC1356" s="1131">
        <v>0</v>
      </c>
      <c r="AD1356" s="1131">
        <v>-2.590006351470947E-2</v>
      </c>
      <c r="AE1356" s="1131">
        <v>0</v>
      </c>
      <c r="AF1356" s="126"/>
      <c r="AG1356" s="126"/>
      <c r="AH1356" s="126"/>
      <c r="AI1356" s="126"/>
      <c r="AJ1356" s="126"/>
      <c r="AK1356" s="126"/>
      <c r="AL1356" s="126">
        <v>1356</v>
      </c>
    </row>
    <row r="1357" spans="1:38">
      <c r="A1357" s="721" t="s">
        <v>1852</v>
      </c>
      <c r="B1357" s="722">
        <v>16</v>
      </c>
      <c r="C1357" s="722">
        <v>1605</v>
      </c>
      <c r="D1357" s="722">
        <v>160540</v>
      </c>
      <c r="E1357" s="721">
        <v>1605409603</v>
      </c>
      <c r="F1357" s="721" t="s">
        <v>954</v>
      </c>
      <c r="G1357" s="1127">
        <v>35402</v>
      </c>
      <c r="H1357" s="1128">
        <v>0</v>
      </c>
      <c r="I1357" s="1128">
        <v>35402.22</v>
      </c>
      <c r="J1357" s="1128">
        <v>0.22000000000116415</v>
      </c>
      <c r="K1357" s="1128">
        <v>0</v>
      </c>
      <c r="L1357" s="1128">
        <v>0.22000000000116415</v>
      </c>
      <c r="M1357" s="1128">
        <v>0</v>
      </c>
      <c r="N1357" s="1129">
        <v>0</v>
      </c>
      <c r="O1357" s="1128">
        <v>0.22000000000116415</v>
      </c>
      <c r="P1357" s="1127">
        <v>8.1400000000430739E-2</v>
      </c>
      <c r="Q1357" s="1127">
        <v>0</v>
      </c>
      <c r="R1357" s="1127">
        <v>0</v>
      </c>
      <c r="S1357" s="1127">
        <v>0</v>
      </c>
      <c r="T1357" s="1130">
        <v>0</v>
      </c>
      <c r="U1357" s="1130">
        <v>0</v>
      </c>
      <c r="V1357" s="1130">
        <v>0</v>
      </c>
      <c r="W1357" s="1127">
        <v>0</v>
      </c>
      <c r="X1357" s="1130">
        <v>8.1400000000430739E-2</v>
      </c>
      <c r="Y1357" s="735">
        <v>0.37</v>
      </c>
      <c r="Z1357" s="1131">
        <v>8.1400000000430739E-2</v>
      </c>
      <c r="AA1357" s="1131">
        <v>0</v>
      </c>
      <c r="AB1357" s="1131">
        <v>0</v>
      </c>
      <c r="AC1357" s="1131">
        <v>-6.2899999999353889E-2</v>
      </c>
      <c r="AD1357" s="1131">
        <v>8.1400000000430739E-2</v>
      </c>
      <c r="AE1357" s="1131">
        <v>6.2899999999353889E-2</v>
      </c>
      <c r="AF1357" s="126"/>
      <c r="AG1357" s="126"/>
      <c r="AH1357" s="126"/>
      <c r="AI1357" s="126"/>
      <c r="AJ1357" s="126"/>
      <c r="AK1357" s="126"/>
      <c r="AL1357" s="126">
        <v>1357</v>
      </c>
    </row>
    <row r="1358" spans="1:38">
      <c r="A1358" s="721" t="s">
        <v>1852</v>
      </c>
      <c r="B1358" s="722">
        <v>16</v>
      </c>
      <c r="C1358" s="722">
        <v>1605</v>
      </c>
      <c r="D1358" s="722">
        <v>160540</v>
      </c>
      <c r="E1358" s="721">
        <v>1605409801</v>
      </c>
      <c r="F1358" s="721" t="s">
        <v>965</v>
      </c>
      <c r="G1358" s="1127">
        <v>-12661864624</v>
      </c>
      <c r="H1358" s="1128">
        <v>0</v>
      </c>
      <c r="I1358" s="1128">
        <v>-12661864623.83</v>
      </c>
      <c r="J1358" s="1128">
        <v>0.17000007629394531</v>
      </c>
      <c r="K1358" s="1128">
        <v>0</v>
      </c>
      <c r="L1358" s="1128">
        <v>0.17000007629394531</v>
      </c>
      <c r="M1358" s="1128">
        <v>0</v>
      </c>
      <c r="N1358" s="1129">
        <v>0</v>
      </c>
      <c r="O1358" s="1128">
        <v>0.17000007629394531</v>
      </c>
      <c r="P1358" s="1127">
        <v>6.2900028228759772E-2</v>
      </c>
      <c r="Q1358" s="1127">
        <v>0</v>
      </c>
      <c r="R1358" s="1127">
        <v>0</v>
      </c>
      <c r="S1358" s="1127">
        <v>0</v>
      </c>
      <c r="T1358" s="1130">
        <v>0</v>
      </c>
      <c r="U1358" s="1130">
        <v>0</v>
      </c>
      <c r="V1358" s="1130">
        <v>0</v>
      </c>
      <c r="W1358" s="1127">
        <v>0</v>
      </c>
      <c r="X1358" s="1130">
        <v>6.2900028228759772E-2</v>
      </c>
      <c r="Y1358" s="735">
        <v>0.37000000000000005</v>
      </c>
      <c r="Z1358" s="1131">
        <v>6.2900028228759772E-2</v>
      </c>
      <c r="AA1358" s="1131">
        <v>0</v>
      </c>
      <c r="AB1358" s="1131">
        <v>0</v>
      </c>
      <c r="AC1358" s="1131">
        <v>-7.4000282287597655E-2</v>
      </c>
      <c r="AD1358" s="1131">
        <v>6.2900028228759772E-2</v>
      </c>
      <c r="AE1358" s="1131">
        <v>7.4000282287597655E-2</v>
      </c>
      <c r="AF1358" s="126"/>
      <c r="AG1358" s="126"/>
      <c r="AH1358" s="126"/>
      <c r="AI1358" s="126"/>
      <c r="AJ1358" s="126"/>
      <c r="AK1358" s="126"/>
      <c r="AL1358" s="126">
        <v>1358</v>
      </c>
    </row>
    <row r="1359" spans="1:38">
      <c r="A1359" s="721" t="s">
        <v>1852</v>
      </c>
      <c r="B1359" s="722">
        <v>16</v>
      </c>
      <c r="C1359" s="722">
        <v>1605</v>
      </c>
      <c r="D1359" s="722">
        <v>160540</v>
      </c>
      <c r="E1359" s="721">
        <v>1605409900</v>
      </c>
      <c r="F1359" s="721" t="s">
        <v>965</v>
      </c>
      <c r="G1359" s="1127">
        <v>-1207113200</v>
      </c>
      <c r="H1359" s="1128">
        <v>0</v>
      </c>
      <c r="I1359" s="1128">
        <v>-1207113199.75</v>
      </c>
      <c r="J1359" s="1128">
        <v>0.25</v>
      </c>
      <c r="K1359" s="1128">
        <v>0</v>
      </c>
      <c r="L1359" s="1128">
        <v>0.25</v>
      </c>
      <c r="M1359" s="1128">
        <v>0</v>
      </c>
      <c r="N1359" s="1129">
        <v>0</v>
      </c>
      <c r="O1359" s="1128">
        <v>0.25</v>
      </c>
      <c r="P1359" s="1127">
        <v>9.2499999999999999E-2</v>
      </c>
      <c r="Q1359" s="1127">
        <v>0</v>
      </c>
      <c r="R1359" s="1127">
        <v>0</v>
      </c>
      <c r="S1359" s="1127">
        <v>0</v>
      </c>
      <c r="T1359" s="1130">
        <v>0</v>
      </c>
      <c r="U1359" s="1130">
        <v>0</v>
      </c>
      <c r="V1359" s="1130">
        <v>0</v>
      </c>
      <c r="W1359" s="1127">
        <v>0</v>
      </c>
      <c r="X1359" s="1130">
        <v>9.2499999999999999E-2</v>
      </c>
      <c r="Y1359" s="735">
        <v>0.37</v>
      </c>
      <c r="Z1359" s="1131">
        <v>9.2499999999999999E-2</v>
      </c>
      <c r="AA1359" s="1131">
        <v>0</v>
      </c>
      <c r="AB1359" s="1131">
        <v>1.4800007939338684E-2</v>
      </c>
      <c r="AC1359" s="1131">
        <v>0</v>
      </c>
      <c r="AD1359" s="1131">
        <v>7.7699992060661319E-2</v>
      </c>
      <c r="AE1359" s="1131">
        <v>0</v>
      </c>
      <c r="AF1359" s="126"/>
      <c r="AG1359" s="126"/>
      <c r="AH1359" s="126"/>
      <c r="AI1359" s="126"/>
      <c r="AJ1359" s="126"/>
      <c r="AK1359" s="126"/>
      <c r="AL1359" s="126">
        <v>1359</v>
      </c>
    </row>
    <row r="1360" spans="1:38">
      <c r="A1360" s="721" t="s">
        <v>1852</v>
      </c>
      <c r="B1360" s="722">
        <v>16</v>
      </c>
      <c r="C1360" s="722">
        <v>1605</v>
      </c>
      <c r="D1360" s="722">
        <v>160542</v>
      </c>
      <c r="E1360" s="721">
        <v>1605421889</v>
      </c>
      <c r="F1360" s="721" t="s">
        <v>966</v>
      </c>
      <c r="G1360" s="1127">
        <v>15559061</v>
      </c>
      <c r="H1360" s="1128">
        <v>0</v>
      </c>
      <c r="I1360" s="1128">
        <v>15559060.92</v>
      </c>
      <c r="J1360" s="1128">
        <v>-8.0000000074505806E-2</v>
      </c>
      <c r="K1360" s="1128">
        <v>0</v>
      </c>
      <c r="L1360" s="1128">
        <v>0</v>
      </c>
      <c r="M1360" s="1128">
        <v>-8.0000000074505806E-2</v>
      </c>
      <c r="N1360" s="1129">
        <v>0</v>
      </c>
      <c r="O1360" s="1128">
        <v>-8.0000000074505806E-2</v>
      </c>
      <c r="P1360" s="1127">
        <v>-2.9600000027567148E-2</v>
      </c>
      <c r="Q1360" s="1127">
        <v>0</v>
      </c>
      <c r="R1360" s="1127">
        <v>0</v>
      </c>
      <c r="S1360" s="1127">
        <v>0</v>
      </c>
      <c r="T1360" s="1130">
        <v>0</v>
      </c>
      <c r="U1360" s="1130">
        <v>0</v>
      </c>
      <c r="V1360" s="1130">
        <v>0</v>
      </c>
      <c r="W1360" s="1127">
        <v>0</v>
      </c>
      <c r="X1360" s="1130">
        <v>-2.9600000027567148E-2</v>
      </c>
      <c r="Y1360" s="735">
        <v>0.37</v>
      </c>
      <c r="Z1360" s="1131">
        <v>0</v>
      </c>
      <c r="AA1360" s="1131">
        <v>-2.9600000027567148E-2</v>
      </c>
      <c r="AB1360" s="1131">
        <v>0</v>
      </c>
      <c r="AC1360" s="1131">
        <v>0</v>
      </c>
      <c r="AD1360" s="1131">
        <v>0</v>
      </c>
      <c r="AE1360" s="1131">
        <v>-2.9600000027567148E-2</v>
      </c>
      <c r="AF1360" s="126"/>
      <c r="AG1360" s="126"/>
      <c r="AH1360" s="126"/>
      <c r="AI1360" s="126"/>
      <c r="AJ1360" s="126"/>
      <c r="AK1360" s="126"/>
      <c r="AL1360" s="126">
        <v>1360</v>
      </c>
    </row>
    <row r="1361" spans="1:38">
      <c r="A1361" s="721" t="s">
        <v>1852</v>
      </c>
      <c r="B1361" s="722">
        <v>16</v>
      </c>
      <c r="C1361" s="722">
        <v>1605</v>
      </c>
      <c r="D1361" s="722">
        <v>160542</v>
      </c>
      <c r="E1361" s="721">
        <v>1605427015</v>
      </c>
      <c r="F1361" s="721" t="s">
        <v>1966</v>
      </c>
      <c r="G1361" s="1127">
        <v>0</v>
      </c>
      <c r="H1361" s="1128">
        <v>0</v>
      </c>
      <c r="I1361" s="1128">
        <v>0</v>
      </c>
      <c r="J1361" s="1128">
        <v>0</v>
      </c>
      <c r="K1361" s="1128">
        <v>0</v>
      </c>
      <c r="L1361" s="1128">
        <v>0</v>
      </c>
      <c r="M1361" s="1128">
        <v>0</v>
      </c>
      <c r="N1361" s="1129">
        <v>0</v>
      </c>
      <c r="O1361" s="1128">
        <v>0</v>
      </c>
      <c r="P1361" s="1127">
        <v>0</v>
      </c>
      <c r="Q1361" s="1127">
        <v>0</v>
      </c>
      <c r="R1361" s="1127">
        <v>0</v>
      </c>
      <c r="S1361" s="1127">
        <v>0</v>
      </c>
      <c r="T1361" s="1130">
        <v>0</v>
      </c>
      <c r="U1361" s="1130">
        <v>0</v>
      </c>
      <c r="V1361" s="1130">
        <v>0</v>
      </c>
      <c r="W1361" s="1127">
        <v>0</v>
      </c>
      <c r="X1361" s="1130">
        <v>0</v>
      </c>
      <c r="Y1361" s="735">
        <v>0</v>
      </c>
      <c r="Z1361" s="1131">
        <v>0</v>
      </c>
      <c r="AA1361" s="1131">
        <v>0</v>
      </c>
      <c r="AB1361" s="1131">
        <v>0</v>
      </c>
      <c r="AC1361" s="1131">
        <v>0</v>
      </c>
      <c r="AD1361" s="1131">
        <v>0</v>
      </c>
      <c r="AE1361" s="1131">
        <v>0</v>
      </c>
      <c r="AF1361" s="126"/>
      <c r="AG1361" s="126"/>
      <c r="AH1361" s="126"/>
      <c r="AI1361" s="126"/>
      <c r="AJ1361" s="126"/>
      <c r="AK1361" s="126"/>
      <c r="AL1361" s="126">
        <v>1361</v>
      </c>
    </row>
    <row r="1362" spans="1:38">
      <c r="A1362" s="721" t="s">
        <v>1852</v>
      </c>
      <c r="B1362" s="722">
        <v>16</v>
      </c>
      <c r="C1362" s="722">
        <v>1605</v>
      </c>
      <c r="D1362" s="722">
        <v>160542</v>
      </c>
      <c r="E1362" s="721">
        <v>1605427017</v>
      </c>
      <c r="F1362" s="721" t="s">
        <v>1967</v>
      </c>
      <c r="G1362" s="1127">
        <v>0</v>
      </c>
      <c r="H1362" s="1128">
        <v>0</v>
      </c>
      <c r="I1362" s="1128">
        <v>0</v>
      </c>
      <c r="J1362" s="1128">
        <v>0</v>
      </c>
      <c r="K1362" s="1128">
        <v>0</v>
      </c>
      <c r="L1362" s="1128">
        <v>0</v>
      </c>
      <c r="M1362" s="1128">
        <v>0</v>
      </c>
      <c r="N1362" s="1129">
        <v>0</v>
      </c>
      <c r="O1362" s="1128">
        <v>0</v>
      </c>
      <c r="P1362" s="1127">
        <v>0</v>
      </c>
      <c r="Q1362" s="1127">
        <v>0</v>
      </c>
      <c r="R1362" s="1127">
        <v>0</v>
      </c>
      <c r="S1362" s="1127">
        <v>0</v>
      </c>
      <c r="T1362" s="1130">
        <v>0</v>
      </c>
      <c r="U1362" s="1130">
        <v>0</v>
      </c>
      <c r="V1362" s="1130">
        <v>0</v>
      </c>
      <c r="W1362" s="1127">
        <v>0</v>
      </c>
      <c r="X1362" s="1130">
        <v>0</v>
      </c>
      <c r="Y1362" s="735">
        <v>0</v>
      </c>
      <c r="Z1362" s="1131">
        <v>0</v>
      </c>
      <c r="AA1362" s="1131">
        <v>0</v>
      </c>
      <c r="AB1362" s="1131">
        <v>0</v>
      </c>
      <c r="AC1362" s="1131">
        <v>0</v>
      </c>
      <c r="AD1362" s="1131">
        <v>0</v>
      </c>
      <c r="AE1362" s="1131">
        <v>0</v>
      </c>
      <c r="AF1362" s="126"/>
      <c r="AG1362" s="126"/>
      <c r="AH1362" s="126"/>
      <c r="AI1362" s="126"/>
      <c r="AJ1362" s="126"/>
      <c r="AK1362" s="126"/>
      <c r="AL1362" s="126">
        <v>1362</v>
      </c>
    </row>
    <row r="1363" spans="1:38">
      <c r="A1363" s="721" t="s">
        <v>1852</v>
      </c>
      <c r="B1363" s="722">
        <v>16</v>
      </c>
      <c r="C1363" s="722">
        <v>1605</v>
      </c>
      <c r="D1363" s="722">
        <v>160542</v>
      </c>
      <c r="E1363" s="721">
        <v>1605427018</v>
      </c>
      <c r="F1363" s="721" t="s">
        <v>1967</v>
      </c>
      <c r="G1363" s="1127">
        <v>0</v>
      </c>
      <c r="H1363" s="1128">
        <v>0</v>
      </c>
      <c r="I1363" s="1128">
        <v>0</v>
      </c>
      <c r="J1363" s="1128">
        <v>0</v>
      </c>
      <c r="K1363" s="1128">
        <v>0</v>
      </c>
      <c r="L1363" s="1128">
        <v>0</v>
      </c>
      <c r="M1363" s="1128">
        <v>0</v>
      </c>
      <c r="N1363" s="1129">
        <v>0</v>
      </c>
      <c r="O1363" s="1128">
        <v>0</v>
      </c>
      <c r="P1363" s="1127">
        <v>0</v>
      </c>
      <c r="Q1363" s="1127">
        <v>0</v>
      </c>
      <c r="R1363" s="1127">
        <v>0</v>
      </c>
      <c r="S1363" s="1127">
        <v>0</v>
      </c>
      <c r="T1363" s="1130">
        <v>0</v>
      </c>
      <c r="U1363" s="1130">
        <v>0</v>
      </c>
      <c r="V1363" s="1130">
        <v>0</v>
      </c>
      <c r="W1363" s="1127">
        <v>0</v>
      </c>
      <c r="X1363" s="1130">
        <v>0</v>
      </c>
      <c r="Y1363" s="735">
        <v>0</v>
      </c>
      <c r="Z1363" s="1131">
        <v>0</v>
      </c>
      <c r="AA1363" s="1131">
        <v>0</v>
      </c>
      <c r="AB1363" s="1131">
        <v>0</v>
      </c>
      <c r="AC1363" s="1131">
        <v>0</v>
      </c>
      <c r="AD1363" s="1131">
        <v>0</v>
      </c>
      <c r="AE1363" s="1131">
        <v>0</v>
      </c>
      <c r="AF1363" s="126"/>
      <c r="AG1363" s="126"/>
      <c r="AH1363" s="126"/>
      <c r="AI1363" s="126"/>
      <c r="AJ1363" s="126"/>
      <c r="AK1363" s="126"/>
      <c r="AL1363" s="126">
        <v>1363</v>
      </c>
    </row>
    <row r="1364" spans="1:38">
      <c r="A1364" s="721" t="s">
        <v>1852</v>
      </c>
      <c r="B1364" s="722">
        <v>16</v>
      </c>
      <c r="C1364" s="722">
        <v>1605</v>
      </c>
      <c r="D1364" s="722">
        <v>160542</v>
      </c>
      <c r="E1364" s="721">
        <v>1605427019</v>
      </c>
      <c r="F1364" s="721" t="s">
        <v>4169</v>
      </c>
      <c r="G1364" s="1127">
        <v>0</v>
      </c>
      <c r="H1364" s="1128">
        <v>0</v>
      </c>
      <c r="I1364" s="1128">
        <v>0</v>
      </c>
      <c r="J1364" s="1128">
        <v>0</v>
      </c>
      <c r="K1364" s="1128">
        <v>0</v>
      </c>
      <c r="L1364" s="1128">
        <v>0</v>
      </c>
      <c r="M1364" s="1128">
        <v>0</v>
      </c>
      <c r="N1364" s="1129">
        <v>0</v>
      </c>
      <c r="O1364" s="1128">
        <v>0</v>
      </c>
      <c r="P1364" s="1127">
        <v>0</v>
      </c>
      <c r="Q1364" s="1127">
        <v>0</v>
      </c>
      <c r="R1364" s="1127">
        <v>0</v>
      </c>
      <c r="S1364" s="1127">
        <v>0</v>
      </c>
      <c r="T1364" s="1130">
        <v>0</v>
      </c>
      <c r="U1364" s="1130">
        <v>0</v>
      </c>
      <c r="V1364" s="1130">
        <v>0</v>
      </c>
      <c r="W1364" s="1127">
        <v>0</v>
      </c>
      <c r="X1364" s="1130">
        <v>0</v>
      </c>
      <c r="Y1364" s="735">
        <v>0</v>
      </c>
      <c r="Z1364" s="1131">
        <v>0</v>
      </c>
      <c r="AA1364" s="1131">
        <v>0</v>
      </c>
      <c r="AB1364" s="1131">
        <v>0</v>
      </c>
      <c r="AC1364" s="1131">
        <v>0</v>
      </c>
      <c r="AD1364" s="1131">
        <v>0</v>
      </c>
      <c r="AE1364" s="1131">
        <v>0</v>
      </c>
      <c r="AF1364" s="126"/>
      <c r="AG1364" s="126"/>
      <c r="AH1364" s="126"/>
      <c r="AI1364" s="126"/>
      <c r="AJ1364" s="126"/>
      <c r="AK1364" s="126"/>
      <c r="AL1364" s="126">
        <v>1364</v>
      </c>
    </row>
    <row r="1365" spans="1:38">
      <c r="A1365" s="721" t="s">
        <v>1852</v>
      </c>
      <c r="B1365" s="722">
        <v>16</v>
      </c>
      <c r="C1365" s="722">
        <v>1605</v>
      </c>
      <c r="D1365" s="722">
        <v>160542</v>
      </c>
      <c r="E1365" s="721">
        <v>1605427020</v>
      </c>
      <c r="F1365" s="721" t="s">
        <v>4170</v>
      </c>
      <c r="G1365" s="1127">
        <v>0</v>
      </c>
      <c r="H1365" s="1128">
        <v>0</v>
      </c>
      <c r="I1365" s="1128">
        <v>0</v>
      </c>
      <c r="J1365" s="1128">
        <v>0</v>
      </c>
      <c r="K1365" s="1128">
        <v>0</v>
      </c>
      <c r="L1365" s="1128">
        <v>0</v>
      </c>
      <c r="M1365" s="1128">
        <v>0</v>
      </c>
      <c r="N1365" s="1129">
        <v>0</v>
      </c>
      <c r="O1365" s="1128">
        <v>0</v>
      </c>
      <c r="P1365" s="1127">
        <v>0</v>
      </c>
      <c r="Q1365" s="1127">
        <v>0</v>
      </c>
      <c r="R1365" s="1127">
        <v>0</v>
      </c>
      <c r="S1365" s="1127">
        <v>0</v>
      </c>
      <c r="T1365" s="1130">
        <v>0</v>
      </c>
      <c r="U1365" s="1130">
        <v>0</v>
      </c>
      <c r="V1365" s="1130">
        <v>0</v>
      </c>
      <c r="W1365" s="1127">
        <v>0</v>
      </c>
      <c r="X1365" s="1130">
        <v>0</v>
      </c>
      <c r="Y1365" s="735">
        <v>0</v>
      </c>
      <c r="Z1365" s="1131">
        <v>0</v>
      </c>
      <c r="AA1365" s="1131">
        <v>0</v>
      </c>
      <c r="AB1365" s="1131">
        <v>0</v>
      </c>
      <c r="AC1365" s="1131">
        <v>0</v>
      </c>
      <c r="AD1365" s="1131">
        <v>0</v>
      </c>
      <c r="AE1365" s="1131">
        <v>0</v>
      </c>
      <c r="AF1365" s="126"/>
      <c r="AG1365" s="126"/>
      <c r="AH1365" s="126"/>
      <c r="AI1365" s="126"/>
      <c r="AJ1365" s="126"/>
      <c r="AK1365" s="126"/>
      <c r="AL1365" s="126">
        <v>1365</v>
      </c>
    </row>
    <row r="1366" spans="1:38">
      <c r="A1366" s="721" t="s">
        <v>1852</v>
      </c>
      <c r="B1366" s="722">
        <v>16</v>
      </c>
      <c r="C1366" s="722">
        <v>1605</v>
      </c>
      <c r="D1366" s="722">
        <v>160542</v>
      </c>
      <c r="E1366" s="721">
        <v>1605427021</v>
      </c>
      <c r="F1366" s="721" t="s">
        <v>4171</v>
      </c>
      <c r="G1366" s="1127">
        <v>0</v>
      </c>
      <c r="H1366" s="1128">
        <v>0</v>
      </c>
      <c r="I1366" s="1128">
        <v>0</v>
      </c>
      <c r="J1366" s="1128">
        <v>0</v>
      </c>
      <c r="K1366" s="1128">
        <v>0</v>
      </c>
      <c r="L1366" s="1128">
        <v>0</v>
      </c>
      <c r="M1366" s="1128">
        <v>0</v>
      </c>
      <c r="N1366" s="1129">
        <v>0</v>
      </c>
      <c r="O1366" s="1128">
        <v>0</v>
      </c>
      <c r="P1366" s="1127">
        <v>0</v>
      </c>
      <c r="Q1366" s="1127">
        <v>0</v>
      </c>
      <c r="R1366" s="1127">
        <v>0</v>
      </c>
      <c r="S1366" s="1127">
        <v>0</v>
      </c>
      <c r="T1366" s="1130">
        <v>0</v>
      </c>
      <c r="U1366" s="1130">
        <v>0</v>
      </c>
      <c r="V1366" s="1130">
        <v>0</v>
      </c>
      <c r="W1366" s="1127">
        <v>0</v>
      </c>
      <c r="X1366" s="1130">
        <v>0</v>
      </c>
      <c r="Y1366" s="735">
        <v>0</v>
      </c>
      <c r="Z1366" s="1131">
        <v>0</v>
      </c>
      <c r="AA1366" s="1131">
        <v>0</v>
      </c>
      <c r="AB1366" s="1131">
        <v>0</v>
      </c>
      <c r="AC1366" s="1131">
        <v>0</v>
      </c>
      <c r="AD1366" s="1131">
        <v>0</v>
      </c>
      <c r="AE1366" s="1131">
        <v>0</v>
      </c>
      <c r="AF1366" s="126"/>
      <c r="AG1366" s="126"/>
      <c r="AH1366" s="126"/>
      <c r="AI1366" s="126"/>
      <c r="AJ1366" s="126"/>
      <c r="AK1366" s="126"/>
      <c r="AL1366" s="126">
        <v>1366</v>
      </c>
    </row>
    <row r="1367" spans="1:38">
      <c r="A1367" s="721" t="s">
        <v>1852</v>
      </c>
      <c r="B1367" s="722">
        <v>16</v>
      </c>
      <c r="C1367" s="722">
        <v>1605</v>
      </c>
      <c r="D1367" s="722">
        <v>160542</v>
      </c>
      <c r="E1367" s="721">
        <v>1605427102</v>
      </c>
      <c r="F1367" s="721" t="s">
        <v>3590</v>
      </c>
      <c r="G1367" s="1127">
        <v>0</v>
      </c>
      <c r="H1367" s="1128">
        <v>0</v>
      </c>
      <c r="I1367" s="1128">
        <v>0</v>
      </c>
      <c r="J1367" s="1128">
        <v>0</v>
      </c>
      <c r="K1367" s="1128">
        <v>0</v>
      </c>
      <c r="L1367" s="1128">
        <v>0</v>
      </c>
      <c r="M1367" s="1128">
        <v>0</v>
      </c>
      <c r="N1367" s="1129">
        <v>0</v>
      </c>
      <c r="O1367" s="1128">
        <v>0</v>
      </c>
      <c r="P1367" s="1127">
        <v>0</v>
      </c>
      <c r="Q1367" s="1127">
        <v>0</v>
      </c>
      <c r="R1367" s="1127">
        <v>0</v>
      </c>
      <c r="S1367" s="1127">
        <v>0</v>
      </c>
      <c r="T1367" s="1130">
        <v>0</v>
      </c>
      <c r="U1367" s="1130">
        <v>0</v>
      </c>
      <c r="V1367" s="1130">
        <v>0</v>
      </c>
      <c r="W1367" s="1127">
        <v>0</v>
      </c>
      <c r="X1367" s="1130">
        <v>0</v>
      </c>
      <c r="Y1367" s="735">
        <v>0</v>
      </c>
      <c r="Z1367" s="1131">
        <v>0</v>
      </c>
      <c r="AA1367" s="1131">
        <v>0</v>
      </c>
      <c r="AB1367" s="1131">
        <v>0</v>
      </c>
      <c r="AC1367" s="1131">
        <v>0</v>
      </c>
      <c r="AD1367" s="1131">
        <v>0</v>
      </c>
      <c r="AE1367" s="1131">
        <v>0</v>
      </c>
      <c r="AF1367" s="126"/>
      <c r="AG1367" s="126"/>
      <c r="AH1367" s="126"/>
      <c r="AI1367" s="126"/>
      <c r="AJ1367" s="126"/>
      <c r="AK1367" s="126"/>
      <c r="AL1367" s="126">
        <v>1367</v>
      </c>
    </row>
    <row r="1368" spans="1:38">
      <c r="A1368" s="721" t="s">
        <v>1852</v>
      </c>
      <c r="B1368" s="722">
        <v>16</v>
      </c>
      <c r="C1368" s="722">
        <v>1605</v>
      </c>
      <c r="D1368" s="722">
        <v>160542</v>
      </c>
      <c r="E1368" s="721">
        <v>1605427104</v>
      </c>
      <c r="F1368" s="721" t="s">
        <v>3591</v>
      </c>
      <c r="G1368" s="1127">
        <v>0</v>
      </c>
      <c r="H1368" s="1128">
        <v>0</v>
      </c>
      <c r="I1368" s="1128">
        <v>0</v>
      </c>
      <c r="J1368" s="1128">
        <v>0</v>
      </c>
      <c r="K1368" s="1128">
        <v>0</v>
      </c>
      <c r="L1368" s="1128">
        <v>0</v>
      </c>
      <c r="M1368" s="1128">
        <v>0</v>
      </c>
      <c r="N1368" s="1129">
        <v>0</v>
      </c>
      <c r="O1368" s="1128">
        <v>0</v>
      </c>
      <c r="P1368" s="1127">
        <v>0</v>
      </c>
      <c r="Q1368" s="1127">
        <v>0</v>
      </c>
      <c r="R1368" s="1127">
        <v>0</v>
      </c>
      <c r="S1368" s="1127">
        <v>0</v>
      </c>
      <c r="T1368" s="1130">
        <v>0</v>
      </c>
      <c r="U1368" s="1130">
        <v>0</v>
      </c>
      <c r="V1368" s="1130">
        <v>0</v>
      </c>
      <c r="W1368" s="1127">
        <v>0</v>
      </c>
      <c r="X1368" s="1130">
        <v>0</v>
      </c>
      <c r="Y1368" s="735">
        <v>0</v>
      </c>
      <c r="Z1368" s="1131">
        <v>0</v>
      </c>
      <c r="AA1368" s="1131">
        <v>0</v>
      </c>
      <c r="AB1368" s="1131">
        <v>0</v>
      </c>
      <c r="AC1368" s="1131">
        <v>0</v>
      </c>
      <c r="AD1368" s="1131">
        <v>0</v>
      </c>
      <c r="AE1368" s="1131">
        <v>0</v>
      </c>
      <c r="AF1368" s="126"/>
      <c r="AG1368" s="126"/>
      <c r="AH1368" s="126"/>
      <c r="AI1368" s="126"/>
      <c r="AJ1368" s="126"/>
      <c r="AK1368" s="126"/>
      <c r="AL1368" s="126">
        <v>1368</v>
      </c>
    </row>
    <row r="1369" spans="1:38">
      <c r="A1369" s="721" t="s">
        <v>1852</v>
      </c>
      <c r="B1369" s="722">
        <v>16</v>
      </c>
      <c r="C1369" s="722">
        <v>1605</v>
      </c>
      <c r="D1369" s="722">
        <v>160542</v>
      </c>
      <c r="E1369" s="721">
        <v>1605427105</v>
      </c>
      <c r="F1369" s="721" t="s">
        <v>3592</v>
      </c>
      <c r="G1369" s="1127">
        <v>0</v>
      </c>
      <c r="H1369" s="1128">
        <v>0</v>
      </c>
      <c r="I1369" s="1128">
        <v>0</v>
      </c>
      <c r="J1369" s="1128">
        <v>0</v>
      </c>
      <c r="K1369" s="1128">
        <v>0</v>
      </c>
      <c r="L1369" s="1128">
        <v>0</v>
      </c>
      <c r="M1369" s="1128">
        <v>0</v>
      </c>
      <c r="N1369" s="1129">
        <v>0</v>
      </c>
      <c r="O1369" s="1128">
        <v>0</v>
      </c>
      <c r="P1369" s="1127">
        <v>0</v>
      </c>
      <c r="Q1369" s="1127">
        <v>0</v>
      </c>
      <c r="R1369" s="1127">
        <v>0</v>
      </c>
      <c r="S1369" s="1127">
        <v>0</v>
      </c>
      <c r="T1369" s="1130">
        <v>0</v>
      </c>
      <c r="U1369" s="1130">
        <v>0</v>
      </c>
      <c r="V1369" s="1130">
        <v>0</v>
      </c>
      <c r="W1369" s="1127">
        <v>0</v>
      </c>
      <c r="X1369" s="1130">
        <v>0</v>
      </c>
      <c r="Y1369" s="735">
        <v>0</v>
      </c>
      <c r="Z1369" s="1131">
        <v>0</v>
      </c>
      <c r="AA1369" s="1131">
        <v>0</v>
      </c>
      <c r="AB1369" s="1131">
        <v>0</v>
      </c>
      <c r="AC1369" s="1131">
        <v>0</v>
      </c>
      <c r="AD1369" s="1131">
        <v>0</v>
      </c>
      <c r="AE1369" s="1131">
        <v>0</v>
      </c>
      <c r="AF1369" s="126"/>
      <c r="AG1369" s="126"/>
      <c r="AH1369" s="126"/>
      <c r="AI1369" s="126"/>
      <c r="AJ1369" s="126"/>
      <c r="AK1369" s="126"/>
      <c r="AL1369" s="126">
        <v>1369</v>
      </c>
    </row>
    <row r="1370" spans="1:38">
      <c r="A1370" s="721" t="s">
        <v>1852</v>
      </c>
      <c r="B1370" s="722">
        <v>16</v>
      </c>
      <c r="C1370" s="722">
        <v>1605</v>
      </c>
      <c r="D1370" s="722">
        <v>160542</v>
      </c>
      <c r="E1370" s="721">
        <v>1605427107</v>
      </c>
      <c r="F1370" s="721" t="s">
        <v>3593</v>
      </c>
      <c r="G1370" s="1127">
        <v>0</v>
      </c>
      <c r="H1370" s="1128">
        <v>0</v>
      </c>
      <c r="I1370" s="1128">
        <v>0</v>
      </c>
      <c r="J1370" s="1128">
        <v>0</v>
      </c>
      <c r="K1370" s="1128">
        <v>0</v>
      </c>
      <c r="L1370" s="1128">
        <v>0</v>
      </c>
      <c r="M1370" s="1128">
        <v>0</v>
      </c>
      <c r="N1370" s="1129">
        <v>0</v>
      </c>
      <c r="O1370" s="1128">
        <v>0</v>
      </c>
      <c r="P1370" s="1127">
        <v>0</v>
      </c>
      <c r="Q1370" s="1127">
        <v>0</v>
      </c>
      <c r="R1370" s="1127">
        <v>0</v>
      </c>
      <c r="S1370" s="1127">
        <v>0</v>
      </c>
      <c r="T1370" s="1130">
        <v>0</v>
      </c>
      <c r="U1370" s="1130">
        <v>0</v>
      </c>
      <c r="V1370" s="1130">
        <v>0</v>
      </c>
      <c r="W1370" s="1127">
        <v>0</v>
      </c>
      <c r="X1370" s="1130">
        <v>0</v>
      </c>
      <c r="Y1370" s="735">
        <v>0</v>
      </c>
      <c r="Z1370" s="1131">
        <v>0</v>
      </c>
      <c r="AA1370" s="1131">
        <v>0</v>
      </c>
      <c r="AB1370" s="1131">
        <v>0</v>
      </c>
      <c r="AC1370" s="1131">
        <v>0</v>
      </c>
      <c r="AD1370" s="1131">
        <v>0</v>
      </c>
      <c r="AE1370" s="1131">
        <v>0</v>
      </c>
      <c r="AF1370" s="126"/>
      <c r="AG1370" s="126"/>
      <c r="AH1370" s="126"/>
      <c r="AI1370" s="126"/>
      <c r="AJ1370" s="126"/>
      <c r="AK1370" s="126"/>
      <c r="AL1370" s="126">
        <v>1370</v>
      </c>
    </row>
    <row r="1371" spans="1:38">
      <c r="A1371" s="721" t="s">
        <v>1852</v>
      </c>
      <c r="B1371" s="722">
        <v>16</v>
      </c>
      <c r="C1371" s="722">
        <v>1605</v>
      </c>
      <c r="D1371" s="722">
        <v>160542</v>
      </c>
      <c r="E1371" s="721">
        <v>1605429005</v>
      </c>
      <c r="F1371" s="721" t="s">
        <v>966</v>
      </c>
      <c r="G1371" s="1127">
        <v>1546239588</v>
      </c>
      <c r="H1371" s="1128">
        <v>0</v>
      </c>
      <c r="I1371" s="1128">
        <v>1546239588.1800001</v>
      </c>
      <c r="J1371" s="1128">
        <v>0.18000006675720215</v>
      </c>
      <c r="K1371" s="1128">
        <v>0</v>
      </c>
      <c r="L1371" s="1128">
        <v>0.18000006675720215</v>
      </c>
      <c r="M1371" s="1128">
        <v>0</v>
      </c>
      <c r="N1371" s="1129">
        <v>0</v>
      </c>
      <c r="O1371" s="1128">
        <v>0.18000006675720215</v>
      </c>
      <c r="P1371" s="1127">
        <v>6.6600024700164795E-2</v>
      </c>
      <c r="Q1371" s="1127">
        <v>0</v>
      </c>
      <c r="R1371" s="1127">
        <v>0</v>
      </c>
      <c r="S1371" s="1127">
        <v>0</v>
      </c>
      <c r="T1371" s="1130">
        <v>0</v>
      </c>
      <c r="U1371" s="1130">
        <v>0</v>
      </c>
      <c r="V1371" s="1130">
        <v>0</v>
      </c>
      <c r="W1371" s="1127">
        <v>0</v>
      </c>
      <c r="X1371" s="1130">
        <v>6.6600024700164795E-2</v>
      </c>
      <c r="Y1371" s="735">
        <v>0.37</v>
      </c>
      <c r="Z1371" s="1131">
        <v>6.6600024700164795E-2</v>
      </c>
      <c r="AA1371" s="1131">
        <v>0</v>
      </c>
      <c r="AB1371" s="1131">
        <v>0</v>
      </c>
      <c r="AC1371" s="1131">
        <v>0</v>
      </c>
      <c r="AD1371" s="1131">
        <v>6.6600024700164795E-2</v>
      </c>
      <c r="AE1371" s="1131">
        <v>0</v>
      </c>
      <c r="AF1371" s="126"/>
      <c r="AG1371" s="126"/>
      <c r="AH1371" s="126"/>
      <c r="AI1371" s="126"/>
      <c r="AJ1371" s="126"/>
      <c r="AK1371" s="126"/>
      <c r="AL1371" s="126">
        <v>1371</v>
      </c>
    </row>
    <row r="1372" spans="1:38">
      <c r="A1372" s="721" t="s">
        <v>1852</v>
      </c>
      <c r="B1372" s="722">
        <v>16</v>
      </c>
      <c r="C1372" s="722">
        <v>1605</v>
      </c>
      <c r="D1372" s="722">
        <v>160542</v>
      </c>
      <c r="E1372" s="721">
        <v>1605429009</v>
      </c>
      <c r="F1372" s="721" t="s">
        <v>966</v>
      </c>
      <c r="G1372" s="1127">
        <v>26013816109</v>
      </c>
      <c r="H1372" s="1128">
        <v>0</v>
      </c>
      <c r="I1372" s="1128">
        <v>26013816108.689999</v>
      </c>
      <c r="J1372" s="1128">
        <v>-0.31000137329101563</v>
      </c>
      <c r="K1372" s="1128">
        <v>0</v>
      </c>
      <c r="L1372" s="1128">
        <v>0</v>
      </c>
      <c r="M1372" s="1128">
        <v>-0.31000137329101563</v>
      </c>
      <c r="N1372" s="1129">
        <v>0</v>
      </c>
      <c r="O1372" s="1128">
        <v>-0.31000137329101563</v>
      </c>
      <c r="P1372" s="1127">
        <v>-0.11470050811767578</v>
      </c>
      <c r="Q1372" s="1127">
        <v>0</v>
      </c>
      <c r="R1372" s="1127">
        <v>0</v>
      </c>
      <c r="S1372" s="1127">
        <v>0</v>
      </c>
      <c r="T1372" s="1130">
        <v>0</v>
      </c>
      <c r="U1372" s="1130">
        <v>0</v>
      </c>
      <c r="V1372" s="1130">
        <v>0</v>
      </c>
      <c r="W1372" s="1127">
        <v>0</v>
      </c>
      <c r="X1372" s="1130">
        <v>-0.11470050811767578</v>
      </c>
      <c r="Y1372" s="735">
        <v>0.37</v>
      </c>
      <c r="Z1372" s="1131">
        <v>0</v>
      </c>
      <c r="AA1372" s="1131">
        <v>-0.11470050811767578</v>
      </c>
      <c r="AB1372" s="1131">
        <v>0.13320022583007812</v>
      </c>
      <c r="AC1372" s="1131">
        <v>0</v>
      </c>
      <c r="AD1372" s="1131">
        <v>-0.13320022583007812</v>
      </c>
      <c r="AE1372" s="1131">
        <v>-0.11470050811767578</v>
      </c>
      <c r="AF1372" s="126"/>
      <c r="AG1372" s="126"/>
      <c r="AH1372" s="126"/>
      <c r="AI1372" s="126"/>
      <c r="AJ1372" s="126"/>
      <c r="AK1372" s="126"/>
      <c r="AL1372" s="126">
        <v>1372</v>
      </c>
    </row>
    <row r="1373" spans="1:38">
      <c r="A1373" s="721" t="s">
        <v>1852</v>
      </c>
      <c r="B1373" s="722">
        <v>16</v>
      </c>
      <c r="C1373" s="722">
        <v>1605</v>
      </c>
      <c r="D1373" s="722">
        <v>160542</v>
      </c>
      <c r="E1373" s="721">
        <v>1605429011</v>
      </c>
      <c r="F1373" s="721" t="s">
        <v>967</v>
      </c>
      <c r="G1373" s="1127">
        <v>4739145744</v>
      </c>
      <c r="H1373" s="1128">
        <v>0</v>
      </c>
      <c r="I1373" s="1128">
        <v>4739145743.75</v>
      </c>
      <c r="J1373" s="1128">
        <v>-0.25</v>
      </c>
      <c r="K1373" s="1128">
        <v>0</v>
      </c>
      <c r="L1373" s="1128">
        <v>0</v>
      </c>
      <c r="M1373" s="1128">
        <v>-0.25</v>
      </c>
      <c r="N1373" s="1129">
        <v>0</v>
      </c>
      <c r="O1373" s="1128">
        <v>-0.25</v>
      </c>
      <c r="P1373" s="1127">
        <v>-9.2499999999999999E-2</v>
      </c>
      <c r="Q1373" s="1127">
        <v>0</v>
      </c>
      <c r="R1373" s="1127">
        <v>0</v>
      </c>
      <c r="S1373" s="1127">
        <v>0</v>
      </c>
      <c r="T1373" s="1130">
        <v>0</v>
      </c>
      <c r="U1373" s="1130">
        <v>0</v>
      </c>
      <c r="V1373" s="1130">
        <v>0</v>
      </c>
      <c r="W1373" s="1127">
        <v>0</v>
      </c>
      <c r="X1373" s="1130">
        <v>-9.2499999999999999E-2</v>
      </c>
      <c r="Y1373" s="735">
        <v>0.37</v>
      </c>
      <c r="Z1373" s="1131">
        <v>0</v>
      </c>
      <c r="AA1373" s="1131">
        <v>-9.2499999999999999E-2</v>
      </c>
      <c r="AB1373" s="1131">
        <v>0</v>
      </c>
      <c r="AC1373" s="1131">
        <v>0</v>
      </c>
      <c r="AD1373" s="1131">
        <v>0</v>
      </c>
      <c r="AE1373" s="1131">
        <v>-9.2499999999999999E-2</v>
      </c>
      <c r="AF1373" s="126"/>
      <c r="AG1373" s="126"/>
      <c r="AH1373" s="126"/>
      <c r="AI1373" s="126"/>
      <c r="AJ1373" s="126"/>
      <c r="AK1373" s="126"/>
      <c r="AL1373" s="126">
        <v>1373</v>
      </c>
    </row>
    <row r="1374" spans="1:38">
      <c r="A1374" s="721" t="s">
        <v>1852</v>
      </c>
      <c r="B1374" s="722">
        <v>16</v>
      </c>
      <c r="C1374" s="722">
        <v>1605</v>
      </c>
      <c r="D1374" s="722">
        <v>160542</v>
      </c>
      <c r="E1374" s="721">
        <v>1605429012</v>
      </c>
      <c r="F1374" s="721" t="s">
        <v>967</v>
      </c>
      <c r="G1374" s="1127">
        <v>6964657</v>
      </c>
      <c r="H1374" s="1128">
        <v>0</v>
      </c>
      <c r="I1374" s="1128">
        <v>6964657</v>
      </c>
      <c r="J1374" s="1128">
        <v>0</v>
      </c>
      <c r="K1374" s="1128">
        <v>0</v>
      </c>
      <c r="L1374" s="1128">
        <v>0</v>
      </c>
      <c r="M1374" s="1128">
        <v>0</v>
      </c>
      <c r="N1374" s="1129">
        <v>0</v>
      </c>
      <c r="O1374" s="1128">
        <v>0</v>
      </c>
      <c r="P1374" s="1127">
        <v>0</v>
      </c>
      <c r="Q1374" s="1127">
        <v>0</v>
      </c>
      <c r="R1374" s="1127">
        <v>0</v>
      </c>
      <c r="S1374" s="1127">
        <v>0</v>
      </c>
      <c r="T1374" s="1130">
        <v>0</v>
      </c>
      <c r="U1374" s="1130">
        <v>0</v>
      </c>
      <c r="V1374" s="1130">
        <v>0</v>
      </c>
      <c r="W1374" s="1127">
        <v>0</v>
      </c>
      <c r="X1374" s="1130">
        <v>0</v>
      </c>
      <c r="Y1374" s="735">
        <v>0</v>
      </c>
      <c r="Z1374" s="1131">
        <v>0</v>
      </c>
      <c r="AA1374" s="1131">
        <v>0</v>
      </c>
      <c r="AB1374" s="1131">
        <v>0</v>
      </c>
      <c r="AC1374" s="1131">
        <v>0</v>
      </c>
      <c r="AD1374" s="1131">
        <v>0</v>
      </c>
      <c r="AE1374" s="1131">
        <v>0</v>
      </c>
      <c r="AF1374" s="126"/>
      <c r="AG1374" s="126"/>
      <c r="AH1374" s="126"/>
      <c r="AI1374" s="126"/>
      <c r="AJ1374" s="126"/>
      <c r="AK1374" s="126"/>
      <c r="AL1374" s="126">
        <v>1374</v>
      </c>
    </row>
    <row r="1375" spans="1:38">
      <c r="A1375" s="721" t="s">
        <v>1852</v>
      </c>
      <c r="B1375" s="722">
        <v>16</v>
      </c>
      <c r="C1375" s="722">
        <v>1605</v>
      </c>
      <c r="D1375" s="722">
        <v>160542</v>
      </c>
      <c r="E1375" s="721">
        <v>1605429014</v>
      </c>
      <c r="F1375" s="721" t="s">
        <v>4172</v>
      </c>
      <c r="G1375" s="1127">
        <v>23441404</v>
      </c>
      <c r="H1375" s="1128">
        <v>0</v>
      </c>
      <c r="I1375" s="1128">
        <v>23441404.460000001</v>
      </c>
      <c r="J1375" s="1128">
        <v>0.46000000089406967</v>
      </c>
      <c r="K1375" s="1128">
        <v>0</v>
      </c>
      <c r="L1375" s="1128">
        <v>0.46000000089406967</v>
      </c>
      <c r="M1375" s="1128">
        <v>0</v>
      </c>
      <c r="N1375" s="1129">
        <v>0</v>
      </c>
      <c r="O1375" s="1128">
        <v>0.46000000089406967</v>
      </c>
      <c r="P1375" s="1127">
        <v>0.17020000033080579</v>
      </c>
      <c r="Q1375" s="1127">
        <v>0</v>
      </c>
      <c r="R1375" s="1127">
        <v>0</v>
      </c>
      <c r="S1375" s="1127">
        <v>0</v>
      </c>
      <c r="T1375" s="1130">
        <v>0</v>
      </c>
      <c r="U1375" s="1130">
        <v>0</v>
      </c>
      <c r="V1375" s="1130">
        <v>0</v>
      </c>
      <c r="W1375" s="1127">
        <v>0</v>
      </c>
      <c r="X1375" s="1130">
        <v>0.17020000033080579</v>
      </c>
      <c r="Y1375" s="735">
        <v>0.37000000000000005</v>
      </c>
      <c r="Z1375" s="1131">
        <v>0.17020000033080579</v>
      </c>
      <c r="AA1375" s="1131">
        <v>0</v>
      </c>
      <c r="AB1375" s="1131">
        <v>1.1099999751895667E-2</v>
      </c>
      <c r="AC1375" s="1131">
        <v>0</v>
      </c>
      <c r="AD1375" s="1131">
        <v>0.15910000057891013</v>
      </c>
      <c r="AE1375" s="1131">
        <v>0</v>
      </c>
      <c r="AF1375" s="126"/>
      <c r="AG1375" s="126"/>
      <c r="AH1375" s="126"/>
      <c r="AI1375" s="126"/>
      <c r="AJ1375" s="126"/>
      <c r="AK1375" s="126"/>
      <c r="AL1375" s="126">
        <v>1375</v>
      </c>
    </row>
    <row r="1376" spans="1:38">
      <c r="A1376" s="721" t="s">
        <v>1852</v>
      </c>
      <c r="B1376" s="722">
        <v>16</v>
      </c>
      <c r="C1376" s="722">
        <v>1605</v>
      </c>
      <c r="D1376" s="722">
        <v>160542</v>
      </c>
      <c r="E1376" s="721">
        <v>1605429205</v>
      </c>
      <c r="F1376" s="721" t="s">
        <v>966</v>
      </c>
      <c r="G1376" s="1127">
        <v>79988447</v>
      </c>
      <c r="H1376" s="1128">
        <v>0</v>
      </c>
      <c r="I1376" s="1128">
        <v>79988447.180000007</v>
      </c>
      <c r="J1376" s="1128">
        <v>0.18000000715255737</v>
      </c>
      <c r="K1376" s="1128">
        <v>0</v>
      </c>
      <c r="L1376" s="1128">
        <v>0.18000000715255737</v>
      </c>
      <c r="M1376" s="1128">
        <v>0</v>
      </c>
      <c r="N1376" s="1129">
        <v>0</v>
      </c>
      <c r="O1376" s="1128">
        <v>0.18000000715255737</v>
      </c>
      <c r="P1376" s="1127">
        <v>6.6600002646446221E-2</v>
      </c>
      <c r="Q1376" s="1127">
        <v>0</v>
      </c>
      <c r="R1376" s="1127">
        <v>0</v>
      </c>
      <c r="S1376" s="1127">
        <v>0</v>
      </c>
      <c r="T1376" s="1130">
        <v>0</v>
      </c>
      <c r="U1376" s="1130">
        <v>0</v>
      </c>
      <c r="V1376" s="1130">
        <v>0</v>
      </c>
      <c r="W1376" s="1127">
        <v>0</v>
      </c>
      <c r="X1376" s="1130">
        <v>6.6600002646446221E-2</v>
      </c>
      <c r="Y1376" s="735">
        <v>0.36999999999999994</v>
      </c>
      <c r="Z1376" s="1131">
        <v>6.6600002646446221E-2</v>
      </c>
      <c r="AA1376" s="1131">
        <v>0</v>
      </c>
      <c r="AB1376" s="1131">
        <v>0</v>
      </c>
      <c r="AC1376" s="1131">
        <v>-0.16280002117156983</v>
      </c>
      <c r="AD1376" s="1131">
        <v>6.6600002646446221E-2</v>
      </c>
      <c r="AE1376" s="1131">
        <v>0.16280002117156983</v>
      </c>
      <c r="AF1376" s="126"/>
      <c r="AG1376" s="126"/>
      <c r="AH1376" s="126"/>
      <c r="AI1376" s="126"/>
      <c r="AJ1376" s="126"/>
      <c r="AK1376" s="126"/>
      <c r="AL1376" s="126">
        <v>1376</v>
      </c>
    </row>
    <row r="1377" spans="1:38">
      <c r="A1377" s="721" t="s">
        <v>1852</v>
      </c>
      <c r="B1377" s="722">
        <v>16</v>
      </c>
      <c r="C1377" s="722">
        <v>1605</v>
      </c>
      <c r="D1377" s="722">
        <v>160542</v>
      </c>
      <c r="E1377" s="721">
        <v>1605429210</v>
      </c>
      <c r="F1377" s="721" t="s">
        <v>966</v>
      </c>
      <c r="G1377" s="1127">
        <v>231054102</v>
      </c>
      <c r="H1377" s="1128">
        <v>0</v>
      </c>
      <c r="I1377" s="1128">
        <v>231054101.75999999</v>
      </c>
      <c r="J1377" s="1128">
        <v>-0.24000000953674316</v>
      </c>
      <c r="K1377" s="1128">
        <v>0</v>
      </c>
      <c r="L1377" s="1128">
        <v>0</v>
      </c>
      <c r="M1377" s="1128">
        <v>-0.24000000953674316</v>
      </c>
      <c r="N1377" s="1129">
        <v>0</v>
      </c>
      <c r="O1377" s="1128">
        <v>-0.24000000953674316</v>
      </c>
      <c r="P1377" s="1127">
        <v>-8.8800003528594976E-2</v>
      </c>
      <c r="Q1377" s="1127">
        <v>0</v>
      </c>
      <c r="R1377" s="1127">
        <v>0</v>
      </c>
      <c r="S1377" s="1127">
        <v>0</v>
      </c>
      <c r="T1377" s="1130">
        <v>0</v>
      </c>
      <c r="U1377" s="1130">
        <v>0</v>
      </c>
      <c r="V1377" s="1130">
        <v>0</v>
      </c>
      <c r="W1377" s="1127">
        <v>0</v>
      </c>
      <c r="X1377" s="1130">
        <v>-8.8800003528594976E-2</v>
      </c>
      <c r="Y1377" s="735">
        <v>0.37</v>
      </c>
      <c r="Z1377" s="1131">
        <v>0</v>
      </c>
      <c r="AA1377" s="1131">
        <v>-8.8800003528594976E-2</v>
      </c>
      <c r="AB1377" s="1131">
        <v>0</v>
      </c>
      <c r="AC1377" s="1131">
        <v>-0.16279999980702997</v>
      </c>
      <c r="AD1377" s="1131">
        <v>0</v>
      </c>
      <c r="AE1377" s="1131">
        <v>7.3999996278434996E-2</v>
      </c>
      <c r="AF1377" s="126"/>
      <c r="AG1377" s="126"/>
      <c r="AH1377" s="126"/>
      <c r="AI1377" s="126"/>
      <c r="AJ1377" s="126"/>
      <c r="AK1377" s="126"/>
      <c r="AL1377" s="126">
        <v>1377</v>
      </c>
    </row>
    <row r="1378" spans="1:38">
      <c r="A1378" s="721" t="s">
        <v>1852</v>
      </c>
      <c r="B1378" s="722">
        <v>16</v>
      </c>
      <c r="C1378" s="722">
        <v>1605</v>
      </c>
      <c r="D1378" s="722">
        <v>160542</v>
      </c>
      <c r="E1378" s="721">
        <v>1605429216</v>
      </c>
      <c r="F1378" s="721" t="s">
        <v>4173</v>
      </c>
      <c r="G1378" s="1127">
        <v>10144</v>
      </c>
      <c r="H1378" s="1128">
        <v>0</v>
      </c>
      <c r="I1378" s="1128">
        <v>10143.81</v>
      </c>
      <c r="J1378" s="1128">
        <v>-0.19000000000050932</v>
      </c>
      <c r="K1378" s="1128">
        <v>0</v>
      </c>
      <c r="L1378" s="1128">
        <v>0</v>
      </c>
      <c r="M1378" s="1128">
        <v>-0.19000000000050932</v>
      </c>
      <c r="N1378" s="1129">
        <v>0</v>
      </c>
      <c r="O1378" s="1128">
        <v>-0.19000000000050932</v>
      </c>
      <c r="P1378" s="1127">
        <v>-7.0300000000188448E-2</v>
      </c>
      <c r="Q1378" s="1127">
        <v>0</v>
      </c>
      <c r="R1378" s="1127">
        <v>0</v>
      </c>
      <c r="S1378" s="1127">
        <v>0</v>
      </c>
      <c r="T1378" s="1130">
        <v>0</v>
      </c>
      <c r="U1378" s="1130">
        <v>0</v>
      </c>
      <c r="V1378" s="1130">
        <v>0</v>
      </c>
      <c r="W1378" s="1127">
        <v>0</v>
      </c>
      <c r="X1378" s="1130">
        <v>-7.0300000000188448E-2</v>
      </c>
      <c r="Y1378" s="735">
        <v>0.37</v>
      </c>
      <c r="Z1378" s="1131">
        <v>0</v>
      </c>
      <c r="AA1378" s="1131">
        <v>-7.0300000000188448E-2</v>
      </c>
      <c r="AB1378" s="1131">
        <v>0</v>
      </c>
      <c r="AC1378" s="1131">
        <v>0</v>
      </c>
      <c r="AD1378" s="1131">
        <v>0</v>
      </c>
      <c r="AE1378" s="1131">
        <v>-7.0300000000188448E-2</v>
      </c>
      <c r="AF1378" s="126"/>
      <c r="AG1378" s="126"/>
      <c r="AH1378" s="126"/>
      <c r="AI1378" s="126"/>
      <c r="AJ1378" s="126"/>
      <c r="AK1378" s="126"/>
      <c r="AL1378" s="126">
        <v>1378</v>
      </c>
    </row>
    <row r="1379" spans="1:38">
      <c r="A1379" s="721" t="s">
        <v>1852</v>
      </c>
      <c r="B1379" s="722">
        <v>16</v>
      </c>
      <c r="C1379" s="722">
        <v>1605</v>
      </c>
      <c r="D1379" s="722">
        <v>160542</v>
      </c>
      <c r="E1379" s="721">
        <v>1605429218</v>
      </c>
      <c r="F1379" s="721" t="s">
        <v>4174</v>
      </c>
      <c r="G1379" s="1127">
        <v>29187117</v>
      </c>
      <c r="H1379" s="1128">
        <v>0</v>
      </c>
      <c r="I1379" s="1128">
        <v>29187116.719999999</v>
      </c>
      <c r="J1379" s="1128">
        <v>-0.2800000011920929</v>
      </c>
      <c r="K1379" s="1128">
        <v>0</v>
      </c>
      <c r="L1379" s="1128">
        <v>0</v>
      </c>
      <c r="M1379" s="1128">
        <v>-0.2800000011920929</v>
      </c>
      <c r="N1379" s="1129">
        <v>0</v>
      </c>
      <c r="O1379" s="1128">
        <v>-0.2800000011920929</v>
      </c>
      <c r="P1379" s="1127">
        <v>-0.10360000044107437</v>
      </c>
      <c r="Q1379" s="1127">
        <v>0</v>
      </c>
      <c r="R1379" s="1127">
        <v>0</v>
      </c>
      <c r="S1379" s="1127">
        <v>0</v>
      </c>
      <c r="T1379" s="1130">
        <v>0</v>
      </c>
      <c r="U1379" s="1130">
        <v>0</v>
      </c>
      <c r="V1379" s="1130">
        <v>0</v>
      </c>
      <c r="W1379" s="1127">
        <v>0</v>
      </c>
      <c r="X1379" s="1130">
        <v>-0.10360000044107437</v>
      </c>
      <c r="Y1379" s="735">
        <v>0.37</v>
      </c>
      <c r="Z1379" s="1131">
        <v>0</v>
      </c>
      <c r="AA1379" s="1131">
        <v>-0.10360000044107437</v>
      </c>
      <c r="AB1379" s="1131">
        <v>2.9600000027567148E-2</v>
      </c>
      <c r="AC1379" s="1131">
        <v>0</v>
      </c>
      <c r="AD1379" s="1131">
        <v>-2.9600000027567148E-2</v>
      </c>
      <c r="AE1379" s="1131">
        <v>-0.10360000044107437</v>
      </c>
      <c r="AF1379" s="126"/>
      <c r="AG1379" s="126"/>
      <c r="AH1379" s="126"/>
      <c r="AI1379" s="126"/>
      <c r="AJ1379" s="126"/>
      <c r="AK1379" s="126"/>
      <c r="AL1379" s="126">
        <v>1379</v>
      </c>
    </row>
    <row r="1380" spans="1:38">
      <c r="A1380" s="721" t="s">
        <v>1852</v>
      </c>
      <c r="B1380" s="722">
        <v>16</v>
      </c>
      <c r="C1380" s="722">
        <v>1605</v>
      </c>
      <c r="D1380" s="722">
        <v>160542</v>
      </c>
      <c r="E1380" s="721">
        <v>1605429221</v>
      </c>
      <c r="F1380" s="721" t="s">
        <v>1968</v>
      </c>
      <c r="G1380" s="1127">
        <v>0</v>
      </c>
      <c r="H1380" s="1128">
        <v>0</v>
      </c>
      <c r="I1380" s="1128">
        <v>0</v>
      </c>
      <c r="J1380" s="1128">
        <v>0</v>
      </c>
      <c r="K1380" s="1128">
        <v>0</v>
      </c>
      <c r="L1380" s="1128">
        <v>0</v>
      </c>
      <c r="M1380" s="1128">
        <v>0</v>
      </c>
      <c r="N1380" s="1129">
        <v>0</v>
      </c>
      <c r="O1380" s="1128">
        <v>0</v>
      </c>
      <c r="P1380" s="1127">
        <v>0</v>
      </c>
      <c r="Q1380" s="1127">
        <v>0</v>
      </c>
      <c r="R1380" s="1127">
        <v>0</v>
      </c>
      <c r="S1380" s="1127">
        <v>0</v>
      </c>
      <c r="T1380" s="1130">
        <v>0</v>
      </c>
      <c r="U1380" s="1130">
        <v>0</v>
      </c>
      <c r="V1380" s="1130">
        <v>0</v>
      </c>
      <c r="W1380" s="1127">
        <v>0</v>
      </c>
      <c r="X1380" s="1130">
        <v>0</v>
      </c>
      <c r="Y1380" s="735">
        <v>0</v>
      </c>
      <c r="Z1380" s="1131">
        <v>0</v>
      </c>
      <c r="AA1380" s="1131">
        <v>0</v>
      </c>
      <c r="AB1380" s="1131">
        <v>0</v>
      </c>
      <c r="AC1380" s="1131">
        <v>-0.17759999999310822</v>
      </c>
      <c r="AD1380" s="1131">
        <v>0</v>
      </c>
      <c r="AE1380" s="1131">
        <v>0.17759999999310822</v>
      </c>
      <c r="AF1380" s="126"/>
      <c r="AG1380" s="126"/>
      <c r="AH1380" s="126"/>
      <c r="AI1380" s="126"/>
      <c r="AJ1380" s="126"/>
      <c r="AK1380" s="126"/>
      <c r="AL1380" s="126">
        <v>1380</v>
      </c>
    </row>
    <row r="1381" spans="1:38">
      <c r="A1381" s="721" t="s">
        <v>1852</v>
      </c>
      <c r="B1381" s="722">
        <v>16</v>
      </c>
      <c r="C1381" s="722">
        <v>1605</v>
      </c>
      <c r="D1381" s="722">
        <v>160542</v>
      </c>
      <c r="E1381" s="721">
        <v>1605429222</v>
      </c>
      <c r="F1381" s="721" t="s">
        <v>966</v>
      </c>
      <c r="G1381" s="1127">
        <v>211699</v>
      </c>
      <c r="H1381" s="1128">
        <v>0</v>
      </c>
      <c r="I1381" s="1128">
        <v>211699.37</v>
      </c>
      <c r="J1381" s="1128">
        <v>0.36999999999534339</v>
      </c>
      <c r="K1381" s="1128">
        <v>0</v>
      </c>
      <c r="L1381" s="1128">
        <v>0.36999999999534339</v>
      </c>
      <c r="M1381" s="1128">
        <v>0</v>
      </c>
      <c r="N1381" s="1129">
        <v>0</v>
      </c>
      <c r="O1381" s="1128">
        <v>0.36999999999534339</v>
      </c>
      <c r="P1381" s="1127">
        <v>0.13689999999827704</v>
      </c>
      <c r="Q1381" s="1127">
        <v>0</v>
      </c>
      <c r="R1381" s="1127">
        <v>0</v>
      </c>
      <c r="S1381" s="1127">
        <v>0</v>
      </c>
      <c r="T1381" s="1130">
        <v>0</v>
      </c>
      <c r="U1381" s="1130">
        <v>0</v>
      </c>
      <c r="V1381" s="1130">
        <v>0</v>
      </c>
      <c r="W1381" s="1127">
        <v>0</v>
      </c>
      <c r="X1381" s="1130">
        <v>0.13689999999827704</v>
      </c>
      <c r="Y1381" s="735">
        <v>0.36999999999999994</v>
      </c>
      <c r="Z1381" s="1131">
        <v>0.13689999999827704</v>
      </c>
      <c r="AA1381" s="1131">
        <v>0</v>
      </c>
      <c r="AB1381" s="1131">
        <v>0.14799999999784633</v>
      </c>
      <c r="AC1381" s="1131">
        <v>0</v>
      </c>
      <c r="AD1381" s="1131">
        <v>-1.1099999999569288E-2</v>
      </c>
      <c r="AE1381" s="1131">
        <v>0</v>
      </c>
      <c r="AF1381" s="126"/>
      <c r="AG1381" s="126"/>
      <c r="AH1381" s="126"/>
      <c r="AI1381" s="126"/>
      <c r="AJ1381" s="126"/>
      <c r="AK1381" s="126"/>
      <c r="AL1381" s="126">
        <v>1381</v>
      </c>
    </row>
    <row r="1382" spans="1:38">
      <c r="A1382" s="721" t="s">
        <v>1852</v>
      </c>
      <c r="B1382" s="722">
        <v>16</v>
      </c>
      <c r="C1382" s="722">
        <v>1605</v>
      </c>
      <c r="D1382" s="722">
        <v>160542</v>
      </c>
      <c r="E1382" s="721">
        <v>1605429403</v>
      </c>
      <c r="F1382" s="721" t="s">
        <v>968</v>
      </c>
      <c r="G1382" s="1127">
        <v>34892441</v>
      </c>
      <c r="H1382" s="1128">
        <v>0</v>
      </c>
      <c r="I1382" s="1128">
        <v>34892441</v>
      </c>
      <c r="J1382" s="1128">
        <v>0</v>
      </c>
      <c r="K1382" s="1128">
        <v>0</v>
      </c>
      <c r="L1382" s="1128">
        <v>0</v>
      </c>
      <c r="M1382" s="1128">
        <v>0</v>
      </c>
      <c r="N1382" s="1129">
        <v>0</v>
      </c>
      <c r="O1382" s="1128">
        <v>0</v>
      </c>
      <c r="P1382" s="1127">
        <v>0</v>
      </c>
      <c r="Q1382" s="1127">
        <v>0</v>
      </c>
      <c r="R1382" s="1127">
        <v>0</v>
      </c>
      <c r="S1382" s="1127">
        <v>0</v>
      </c>
      <c r="T1382" s="1130">
        <v>0</v>
      </c>
      <c r="U1382" s="1130">
        <v>0</v>
      </c>
      <c r="V1382" s="1130">
        <v>0</v>
      </c>
      <c r="W1382" s="1127">
        <v>0</v>
      </c>
      <c r="X1382" s="1130">
        <v>0</v>
      </c>
      <c r="Y1382" s="735">
        <v>0</v>
      </c>
      <c r="Z1382" s="1131">
        <v>0</v>
      </c>
      <c r="AA1382" s="1131">
        <v>0</v>
      </c>
      <c r="AB1382" s="1131">
        <v>0</v>
      </c>
      <c r="AC1382" s="1131">
        <v>0</v>
      </c>
      <c r="AD1382" s="1131">
        <v>0</v>
      </c>
      <c r="AE1382" s="1131">
        <v>0</v>
      </c>
      <c r="AF1382" s="126"/>
      <c r="AG1382" s="126"/>
      <c r="AH1382" s="126"/>
      <c r="AI1382" s="126"/>
      <c r="AJ1382" s="126"/>
      <c r="AK1382" s="126"/>
      <c r="AL1382" s="126">
        <v>1382</v>
      </c>
    </row>
    <row r="1383" spans="1:38">
      <c r="A1383" s="721" t="s">
        <v>1852</v>
      </c>
      <c r="B1383" s="722">
        <v>16</v>
      </c>
      <c r="C1383" s="722">
        <v>1605</v>
      </c>
      <c r="D1383" s="722">
        <v>160542</v>
      </c>
      <c r="E1383" s="721">
        <v>1605429404</v>
      </c>
      <c r="F1383" s="721" t="s">
        <v>969</v>
      </c>
      <c r="G1383" s="1127">
        <v>10207649</v>
      </c>
      <c r="H1383" s="1128">
        <v>0</v>
      </c>
      <c r="I1383" s="1128">
        <v>10207649</v>
      </c>
      <c r="J1383" s="1128">
        <v>0</v>
      </c>
      <c r="K1383" s="1128">
        <v>0</v>
      </c>
      <c r="L1383" s="1128">
        <v>0</v>
      </c>
      <c r="M1383" s="1128">
        <v>0</v>
      </c>
      <c r="N1383" s="1129">
        <v>0</v>
      </c>
      <c r="O1383" s="1128">
        <v>0</v>
      </c>
      <c r="P1383" s="1127">
        <v>0</v>
      </c>
      <c r="Q1383" s="1127">
        <v>0</v>
      </c>
      <c r="R1383" s="1127">
        <v>0</v>
      </c>
      <c r="S1383" s="1127">
        <v>0</v>
      </c>
      <c r="T1383" s="1130">
        <v>0</v>
      </c>
      <c r="U1383" s="1130">
        <v>0</v>
      </c>
      <c r="V1383" s="1130">
        <v>0</v>
      </c>
      <c r="W1383" s="1127">
        <v>0</v>
      </c>
      <c r="X1383" s="1130">
        <v>0</v>
      </c>
      <c r="Y1383" s="735">
        <v>0</v>
      </c>
      <c r="Z1383" s="1131">
        <v>0</v>
      </c>
      <c r="AA1383" s="1131">
        <v>0</v>
      </c>
      <c r="AB1383" s="1131">
        <v>0</v>
      </c>
      <c r="AC1383" s="1131">
        <v>0</v>
      </c>
      <c r="AD1383" s="1131">
        <v>0</v>
      </c>
      <c r="AE1383" s="1131">
        <v>0</v>
      </c>
      <c r="AF1383" s="126"/>
      <c r="AG1383" s="126"/>
      <c r="AH1383" s="126"/>
      <c r="AI1383" s="126"/>
      <c r="AJ1383" s="126"/>
      <c r="AK1383" s="126"/>
      <c r="AL1383" s="126">
        <v>1383</v>
      </c>
    </row>
    <row r="1384" spans="1:38">
      <c r="A1384" s="721" t="s">
        <v>1852</v>
      </c>
      <c r="B1384" s="722">
        <v>16</v>
      </c>
      <c r="C1384" s="722">
        <v>1605</v>
      </c>
      <c r="D1384" s="722">
        <v>160542</v>
      </c>
      <c r="E1384" s="721">
        <v>1605429405</v>
      </c>
      <c r="F1384" s="721" t="s">
        <v>3398</v>
      </c>
      <c r="G1384" s="1127">
        <v>0</v>
      </c>
      <c r="H1384" s="1128">
        <v>0</v>
      </c>
      <c r="I1384" s="1128">
        <v>0</v>
      </c>
      <c r="J1384" s="1128">
        <v>0</v>
      </c>
      <c r="K1384" s="1128">
        <v>0</v>
      </c>
      <c r="L1384" s="1128">
        <v>0</v>
      </c>
      <c r="M1384" s="1128">
        <v>0</v>
      </c>
      <c r="N1384" s="1129">
        <v>0</v>
      </c>
      <c r="O1384" s="1128">
        <v>0</v>
      </c>
      <c r="P1384" s="1127">
        <v>0</v>
      </c>
      <c r="Q1384" s="1127">
        <v>0</v>
      </c>
      <c r="R1384" s="1127">
        <v>0</v>
      </c>
      <c r="S1384" s="1127">
        <v>0</v>
      </c>
      <c r="T1384" s="1130">
        <v>0</v>
      </c>
      <c r="U1384" s="1130">
        <v>0</v>
      </c>
      <c r="V1384" s="1130">
        <v>0</v>
      </c>
      <c r="W1384" s="1127">
        <v>0</v>
      </c>
      <c r="X1384" s="1130">
        <v>0</v>
      </c>
      <c r="Y1384" s="735">
        <v>0</v>
      </c>
      <c r="Z1384" s="1131">
        <v>0</v>
      </c>
      <c r="AA1384" s="1131">
        <v>0</v>
      </c>
      <c r="AB1384" s="1131">
        <v>0</v>
      </c>
      <c r="AC1384" s="1131">
        <v>0</v>
      </c>
      <c r="AD1384" s="1131">
        <v>0</v>
      </c>
      <c r="AE1384" s="1131">
        <v>0</v>
      </c>
      <c r="AF1384" s="126"/>
      <c r="AG1384" s="126"/>
      <c r="AH1384" s="126"/>
      <c r="AI1384" s="126"/>
      <c r="AJ1384" s="126"/>
      <c r="AK1384" s="126"/>
      <c r="AL1384" s="126">
        <v>1384</v>
      </c>
    </row>
    <row r="1385" spans="1:38">
      <c r="A1385" s="721" t="s">
        <v>1852</v>
      </c>
      <c r="B1385" s="722">
        <v>16</v>
      </c>
      <c r="C1385" s="722">
        <v>1605</v>
      </c>
      <c r="D1385" s="722">
        <v>160542</v>
      </c>
      <c r="E1385" s="721">
        <v>1605429480</v>
      </c>
      <c r="F1385" s="721" t="s">
        <v>3399</v>
      </c>
      <c r="G1385" s="1127">
        <v>0</v>
      </c>
      <c r="H1385" s="1128">
        <v>0</v>
      </c>
      <c r="I1385" s="1128">
        <v>0</v>
      </c>
      <c r="J1385" s="1128">
        <v>0</v>
      </c>
      <c r="K1385" s="1128">
        <v>0</v>
      </c>
      <c r="L1385" s="1128">
        <v>0</v>
      </c>
      <c r="M1385" s="1128">
        <v>0</v>
      </c>
      <c r="N1385" s="1129">
        <v>0</v>
      </c>
      <c r="O1385" s="1128">
        <v>0</v>
      </c>
      <c r="P1385" s="1127">
        <v>0</v>
      </c>
      <c r="Q1385" s="1127">
        <v>0</v>
      </c>
      <c r="R1385" s="1127">
        <v>0</v>
      </c>
      <c r="S1385" s="1127">
        <v>0</v>
      </c>
      <c r="T1385" s="1130">
        <v>0</v>
      </c>
      <c r="U1385" s="1130">
        <v>0</v>
      </c>
      <c r="V1385" s="1130">
        <v>0</v>
      </c>
      <c r="W1385" s="1127">
        <v>0</v>
      </c>
      <c r="X1385" s="1130">
        <v>0</v>
      </c>
      <c r="Y1385" s="735">
        <v>0</v>
      </c>
      <c r="Z1385" s="1131">
        <v>0</v>
      </c>
      <c r="AA1385" s="1131">
        <v>0</v>
      </c>
      <c r="AB1385" s="1131">
        <v>0</v>
      </c>
      <c r="AC1385" s="1131">
        <v>0</v>
      </c>
      <c r="AD1385" s="1131">
        <v>0</v>
      </c>
      <c r="AE1385" s="1131">
        <v>0</v>
      </c>
      <c r="AF1385" s="126"/>
      <c r="AG1385" s="126"/>
      <c r="AH1385" s="126"/>
      <c r="AI1385" s="126"/>
      <c r="AJ1385" s="126"/>
      <c r="AK1385" s="126"/>
      <c r="AL1385" s="126">
        <v>1385</v>
      </c>
    </row>
    <row r="1386" spans="1:38">
      <c r="A1386" s="721" t="s">
        <v>1852</v>
      </c>
      <c r="B1386" s="722">
        <v>16</v>
      </c>
      <c r="C1386" s="722">
        <v>1605</v>
      </c>
      <c r="D1386" s="722">
        <v>160542</v>
      </c>
      <c r="E1386" s="721">
        <v>1605429507</v>
      </c>
      <c r="F1386" s="721" t="s">
        <v>1969</v>
      </c>
      <c r="G1386" s="1127">
        <v>0</v>
      </c>
      <c r="H1386" s="1128">
        <v>0</v>
      </c>
      <c r="I1386" s="1128">
        <v>0</v>
      </c>
      <c r="J1386" s="1128">
        <v>0</v>
      </c>
      <c r="K1386" s="1128">
        <v>0</v>
      </c>
      <c r="L1386" s="1128">
        <v>0</v>
      </c>
      <c r="M1386" s="1128">
        <v>0</v>
      </c>
      <c r="N1386" s="1129">
        <v>0</v>
      </c>
      <c r="O1386" s="1128">
        <v>0</v>
      </c>
      <c r="P1386" s="1127">
        <v>0</v>
      </c>
      <c r="Q1386" s="1127">
        <v>0</v>
      </c>
      <c r="R1386" s="1127">
        <v>0</v>
      </c>
      <c r="S1386" s="1127">
        <v>0</v>
      </c>
      <c r="T1386" s="1130">
        <v>0</v>
      </c>
      <c r="U1386" s="1130">
        <v>0</v>
      </c>
      <c r="V1386" s="1130">
        <v>0</v>
      </c>
      <c r="W1386" s="1127">
        <v>0</v>
      </c>
      <c r="X1386" s="1130">
        <v>0</v>
      </c>
      <c r="Y1386" s="735">
        <v>0</v>
      </c>
      <c r="Z1386" s="1131">
        <v>0</v>
      </c>
      <c r="AA1386" s="1131">
        <v>0</v>
      </c>
      <c r="AB1386" s="1131">
        <v>0</v>
      </c>
      <c r="AC1386" s="1131">
        <v>0</v>
      </c>
      <c r="AD1386" s="1131">
        <v>0</v>
      </c>
      <c r="AE1386" s="1131">
        <v>0</v>
      </c>
      <c r="AF1386" s="126"/>
      <c r="AG1386" s="126"/>
      <c r="AH1386" s="126"/>
      <c r="AI1386" s="126"/>
      <c r="AJ1386" s="126"/>
      <c r="AK1386" s="126"/>
      <c r="AL1386" s="126">
        <v>1386</v>
      </c>
    </row>
    <row r="1387" spans="1:38">
      <c r="A1387" s="721" t="s">
        <v>1852</v>
      </c>
      <c r="B1387" s="722">
        <v>16</v>
      </c>
      <c r="C1387" s="722">
        <v>1605</v>
      </c>
      <c r="D1387" s="722">
        <v>160542</v>
      </c>
      <c r="E1387" s="721">
        <v>1605429508</v>
      </c>
      <c r="F1387" s="721" t="s">
        <v>1963</v>
      </c>
      <c r="G1387" s="1127">
        <v>0</v>
      </c>
      <c r="H1387" s="1128">
        <v>0</v>
      </c>
      <c r="I1387" s="1128">
        <v>0</v>
      </c>
      <c r="J1387" s="1128">
        <v>0</v>
      </c>
      <c r="K1387" s="1128">
        <v>0</v>
      </c>
      <c r="L1387" s="1128">
        <v>0</v>
      </c>
      <c r="M1387" s="1128">
        <v>0</v>
      </c>
      <c r="N1387" s="1129">
        <v>0</v>
      </c>
      <c r="O1387" s="1128">
        <v>0</v>
      </c>
      <c r="P1387" s="1127">
        <v>0</v>
      </c>
      <c r="Q1387" s="1127">
        <v>0</v>
      </c>
      <c r="R1387" s="1127">
        <v>0</v>
      </c>
      <c r="S1387" s="1127">
        <v>0</v>
      </c>
      <c r="T1387" s="1130">
        <v>0</v>
      </c>
      <c r="U1387" s="1130">
        <v>0</v>
      </c>
      <c r="V1387" s="1130">
        <v>0</v>
      </c>
      <c r="W1387" s="1127">
        <v>0</v>
      </c>
      <c r="X1387" s="1130">
        <v>0</v>
      </c>
      <c r="Y1387" s="735">
        <v>0</v>
      </c>
      <c r="Z1387" s="1131">
        <v>0</v>
      </c>
      <c r="AA1387" s="1131">
        <v>0</v>
      </c>
      <c r="AB1387" s="1131">
        <v>0</v>
      </c>
      <c r="AC1387" s="1131">
        <v>0</v>
      </c>
      <c r="AD1387" s="1131">
        <v>0</v>
      </c>
      <c r="AE1387" s="1131">
        <v>0</v>
      </c>
      <c r="AF1387" s="126"/>
      <c r="AG1387" s="126"/>
      <c r="AH1387" s="126"/>
      <c r="AI1387" s="126"/>
      <c r="AJ1387" s="126"/>
      <c r="AK1387" s="126"/>
      <c r="AL1387" s="126">
        <v>1387</v>
      </c>
    </row>
    <row r="1388" spans="1:38">
      <c r="A1388" s="721" t="s">
        <v>1852</v>
      </c>
      <c r="B1388" s="722">
        <v>16</v>
      </c>
      <c r="C1388" s="722">
        <v>1605</v>
      </c>
      <c r="D1388" s="722">
        <v>160542</v>
      </c>
      <c r="E1388" s="721">
        <v>1605429509</v>
      </c>
      <c r="F1388" s="721" t="s">
        <v>1970</v>
      </c>
      <c r="G1388" s="1127">
        <v>0</v>
      </c>
      <c r="H1388" s="1128">
        <v>0</v>
      </c>
      <c r="I1388" s="1128">
        <v>0</v>
      </c>
      <c r="J1388" s="1128">
        <v>0</v>
      </c>
      <c r="K1388" s="1128">
        <v>0</v>
      </c>
      <c r="L1388" s="1128">
        <v>0</v>
      </c>
      <c r="M1388" s="1128">
        <v>0</v>
      </c>
      <c r="N1388" s="1129">
        <v>0</v>
      </c>
      <c r="O1388" s="1128">
        <v>0</v>
      </c>
      <c r="P1388" s="1127">
        <v>0</v>
      </c>
      <c r="Q1388" s="1127">
        <v>0</v>
      </c>
      <c r="R1388" s="1127">
        <v>0</v>
      </c>
      <c r="S1388" s="1127">
        <v>0</v>
      </c>
      <c r="T1388" s="1130">
        <v>0</v>
      </c>
      <c r="U1388" s="1130">
        <v>0</v>
      </c>
      <c r="V1388" s="1130">
        <v>0</v>
      </c>
      <c r="W1388" s="1127">
        <v>0</v>
      </c>
      <c r="X1388" s="1130">
        <v>0</v>
      </c>
      <c r="Y1388" s="735">
        <v>0</v>
      </c>
      <c r="Z1388" s="1131">
        <v>0</v>
      </c>
      <c r="AA1388" s="1131">
        <v>0</v>
      </c>
      <c r="AB1388" s="1131">
        <v>0</v>
      </c>
      <c r="AC1388" s="1131">
        <v>0</v>
      </c>
      <c r="AD1388" s="1131">
        <v>0</v>
      </c>
      <c r="AE1388" s="1131">
        <v>0</v>
      </c>
      <c r="AF1388" s="126"/>
      <c r="AG1388" s="126"/>
      <c r="AH1388" s="126"/>
      <c r="AI1388" s="126"/>
      <c r="AJ1388" s="126"/>
      <c r="AK1388" s="126"/>
      <c r="AL1388" s="126">
        <v>1388</v>
      </c>
    </row>
    <row r="1389" spans="1:38">
      <c r="A1389" s="721" t="s">
        <v>1852</v>
      </c>
      <c r="B1389" s="722">
        <v>16</v>
      </c>
      <c r="C1389" s="722">
        <v>1605</v>
      </c>
      <c r="D1389" s="722">
        <v>160542</v>
      </c>
      <c r="E1389" s="721">
        <v>1605429510</v>
      </c>
      <c r="F1389" s="721" t="s">
        <v>1971</v>
      </c>
      <c r="G1389" s="1127">
        <v>0</v>
      </c>
      <c r="H1389" s="1128">
        <v>0</v>
      </c>
      <c r="I1389" s="1128">
        <v>0</v>
      </c>
      <c r="J1389" s="1128">
        <v>0</v>
      </c>
      <c r="K1389" s="1128">
        <v>0</v>
      </c>
      <c r="L1389" s="1128">
        <v>0</v>
      </c>
      <c r="M1389" s="1128">
        <v>0</v>
      </c>
      <c r="N1389" s="1129">
        <v>0</v>
      </c>
      <c r="O1389" s="1128">
        <v>0</v>
      </c>
      <c r="P1389" s="1127">
        <v>0</v>
      </c>
      <c r="Q1389" s="1127">
        <v>0</v>
      </c>
      <c r="R1389" s="1127">
        <v>0</v>
      </c>
      <c r="S1389" s="1127">
        <v>0</v>
      </c>
      <c r="T1389" s="1130">
        <v>0</v>
      </c>
      <c r="U1389" s="1130">
        <v>0</v>
      </c>
      <c r="V1389" s="1130">
        <v>0</v>
      </c>
      <c r="W1389" s="1127">
        <v>0</v>
      </c>
      <c r="X1389" s="1130">
        <v>0</v>
      </c>
      <c r="Y1389" s="735">
        <v>0</v>
      </c>
      <c r="Z1389" s="1131">
        <v>0</v>
      </c>
      <c r="AA1389" s="1131">
        <v>0</v>
      </c>
      <c r="AB1389" s="1131">
        <v>0</v>
      </c>
      <c r="AC1389" s="1131">
        <v>0</v>
      </c>
      <c r="AD1389" s="1131">
        <v>0</v>
      </c>
      <c r="AE1389" s="1131">
        <v>0</v>
      </c>
      <c r="AF1389" s="126"/>
      <c r="AG1389" s="126"/>
      <c r="AH1389" s="126"/>
      <c r="AI1389" s="126"/>
      <c r="AJ1389" s="126"/>
      <c r="AK1389" s="126"/>
      <c r="AL1389" s="126">
        <v>1389</v>
      </c>
    </row>
    <row r="1390" spans="1:38">
      <c r="A1390" s="721" t="s">
        <v>1852</v>
      </c>
      <c r="B1390" s="722">
        <v>16</v>
      </c>
      <c r="C1390" s="722">
        <v>1605</v>
      </c>
      <c r="D1390" s="722">
        <v>160542</v>
      </c>
      <c r="E1390" s="721">
        <v>1605429559</v>
      </c>
      <c r="F1390" s="721" t="s">
        <v>1959</v>
      </c>
      <c r="G1390" s="1127">
        <v>0</v>
      </c>
      <c r="H1390" s="1128">
        <v>0</v>
      </c>
      <c r="I1390" s="1128">
        <v>0</v>
      </c>
      <c r="J1390" s="1128">
        <v>0</v>
      </c>
      <c r="K1390" s="1128">
        <v>0</v>
      </c>
      <c r="L1390" s="1128">
        <v>0</v>
      </c>
      <c r="M1390" s="1128">
        <v>0</v>
      </c>
      <c r="N1390" s="1129">
        <v>0</v>
      </c>
      <c r="O1390" s="1128">
        <v>0</v>
      </c>
      <c r="P1390" s="1127">
        <v>0</v>
      </c>
      <c r="Q1390" s="1127">
        <v>0</v>
      </c>
      <c r="R1390" s="1127">
        <v>0</v>
      </c>
      <c r="S1390" s="1127">
        <v>0</v>
      </c>
      <c r="T1390" s="1130">
        <v>0</v>
      </c>
      <c r="U1390" s="1130">
        <v>0</v>
      </c>
      <c r="V1390" s="1130">
        <v>0</v>
      </c>
      <c r="W1390" s="1127">
        <v>0</v>
      </c>
      <c r="X1390" s="1130">
        <v>0</v>
      </c>
      <c r="Y1390" s="735">
        <v>0</v>
      </c>
      <c r="Z1390" s="1131">
        <v>0</v>
      </c>
      <c r="AA1390" s="1131">
        <v>0</v>
      </c>
      <c r="AB1390" s="1131">
        <v>0</v>
      </c>
      <c r="AC1390" s="1131">
        <v>0</v>
      </c>
      <c r="AD1390" s="1131">
        <v>0</v>
      </c>
      <c r="AE1390" s="1131">
        <v>0</v>
      </c>
      <c r="AF1390" s="126"/>
      <c r="AG1390" s="126"/>
      <c r="AH1390" s="126"/>
      <c r="AI1390" s="126"/>
      <c r="AJ1390" s="126"/>
      <c r="AK1390" s="126"/>
      <c r="AL1390" s="126">
        <v>1390</v>
      </c>
    </row>
    <row r="1391" spans="1:38">
      <c r="A1391" s="721" t="s">
        <v>1852</v>
      </c>
      <c r="B1391" s="722">
        <v>16</v>
      </c>
      <c r="C1391" s="722">
        <v>1605</v>
      </c>
      <c r="D1391" s="722">
        <v>160542</v>
      </c>
      <c r="E1391" s="721">
        <v>1605429560</v>
      </c>
      <c r="F1391" s="721" t="s">
        <v>970</v>
      </c>
      <c r="G1391" s="1127">
        <v>0</v>
      </c>
      <c r="H1391" s="1128">
        <v>0</v>
      </c>
      <c r="I1391" s="1128">
        <v>0</v>
      </c>
      <c r="J1391" s="1128">
        <v>0</v>
      </c>
      <c r="K1391" s="1128">
        <v>0</v>
      </c>
      <c r="L1391" s="1128">
        <v>0</v>
      </c>
      <c r="M1391" s="1128">
        <v>0</v>
      </c>
      <c r="N1391" s="1129">
        <v>0</v>
      </c>
      <c r="O1391" s="1128">
        <v>0</v>
      </c>
      <c r="P1391" s="1127">
        <v>0</v>
      </c>
      <c r="Q1391" s="1127">
        <v>0</v>
      </c>
      <c r="R1391" s="1127">
        <v>0</v>
      </c>
      <c r="S1391" s="1127">
        <v>0</v>
      </c>
      <c r="T1391" s="1130">
        <v>0</v>
      </c>
      <c r="U1391" s="1130">
        <v>0</v>
      </c>
      <c r="V1391" s="1130">
        <v>0</v>
      </c>
      <c r="W1391" s="1127">
        <v>0</v>
      </c>
      <c r="X1391" s="1130">
        <v>0</v>
      </c>
      <c r="Y1391" s="735">
        <v>0</v>
      </c>
      <c r="Z1391" s="1131">
        <v>0</v>
      </c>
      <c r="AA1391" s="1131">
        <v>0</v>
      </c>
      <c r="AB1391" s="1131">
        <v>0</v>
      </c>
      <c r="AC1391" s="1131">
        <v>0</v>
      </c>
      <c r="AD1391" s="1131">
        <v>0</v>
      </c>
      <c r="AE1391" s="1131">
        <v>0</v>
      </c>
      <c r="AF1391" s="126"/>
      <c r="AG1391" s="126"/>
      <c r="AH1391" s="126"/>
      <c r="AI1391" s="126"/>
      <c r="AJ1391" s="126"/>
      <c r="AK1391" s="126"/>
      <c r="AL1391" s="126">
        <v>1391</v>
      </c>
    </row>
    <row r="1392" spans="1:38">
      <c r="A1392" s="721" t="s">
        <v>1852</v>
      </c>
      <c r="B1392" s="722">
        <v>16</v>
      </c>
      <c r="C1392" s="722">
        <v>1605</v>
      </c>
      <c r="D1392" s="722">
        <v>160542</v>
      </c>
      <c r="E1392" s="721">
        <v>1605429602</v>
      </c>
      <c r="F1392" s="721" t="s">
        <v>966</v>
      </c>
      <c r="G1392" s="1127">
        <v>295935117</v>
      </c>
      <c r="H1392" s="1128">
        <v>0</v>
      </c>
      <c r="I1392" s="1128">
        <v>295935117.27999997</v>
      </c>
      <c r="J1392" s="1128">
        <v>0.27999997138977051</v>
      </c>
      <c r="K1392" s="1128">
        <v>0</v>
      </c>
      <c r="L1392" s="1128">
        <v>0.27999997138977051</v>
      </c>
      <c r="M1392" s="1128">
        <v>0</v>
      </c>
      <c r="N1392" s="1129">
        <v>0</v>
      </c>
      <c r="O1392" s="1128">
        <v>0.27999997138977051</v>
      </c>
      <c r="P1392" s="1127">
        <v>0.10359998941421508</v>
      </c>
      <c r="Q1392" s="1127">
        <v>0</v>
      </c>
      <c r="R1392" s="1127">
        <v>0</v>
      </c>
      <c r="S1392" s="1127">
        <v>0</v>
      </c>
      <c r="T1392" s="1130">
        <v>0</v>
      </c>
      <c r="U1392" s="1130">
        <v>0</v>
      </c>
      <c r="V1392" s="1130">
        <v>0</v>
      </c>
      <c r="W1392" s="1127">
        <v>0</v>
      </c>
      <c r="X1392" s="1130">
        <v>0.10359998941421508</v>
      </c>
      <c r="Y1392" s="735">
        <v>0.37</v>
      </c>
      <c r="Z1392" s="1131">
        <v>0.10359998941421508</v>
      </c>
      <c r="AA1392" s="1131">
        <v>0</v>
      </c>
      <c r="AB1392" s="1131">
        <v>0</v>
      </c>
      <c r="AC1392" s="1131">
        <v>-4.8099998235702511E-2</v>
      </c>
      <c r="AD1392" s="1131">
        <v>0.10359998941421508</v>
      </c>
      <c r="AE1392" s="1131">
        <v>4.8099998235702511E-2</v>
      </c>
      <c r="AF1392" s="126"/>
      <c r="AG1392" s="126"/>
      <c r="AH1392" s="126"/>
      <c r="AI1392" s="126"/>
      <c r="AJ1392" s="126"/>
      <c r="AK1392" s="126"/>
      <c r="AL1392" s="126">
        <v>1392</v>
      </c>
    </row>
    <row r="1393" spans="1:38">
      <c r="A1393" s="721" t="s">
        <v>1852</v>
      </c>
      <c r="B1393" s="722">
        <v>16</v>
      </c>
      <c r="C1393" s="722">
        <v>1605</v>
      </c>
      <c r="D1393" s="722">
        <v>160542</v>
      </c>
      <c r="E1393" s="721">
        <v>1605429604</v>
      </c>
      <c r="F1393" s="721" t="s">
        <v>966</v>
      </c>
      <c r="G1393" s="1127">
        <v>9670</v>
      </c>
      <c r="H1393" s="1128">
        <v>0</v>
      </c>
      <c r="I1393" s="1128">
        <v>9670.23</v>
      </c>
      <c r="J1393" s="1128">
        <v>0.22999999999956344</v>
      </c>
      <c r="K1393" s="1128">
        <v>0</v>
      </c>
      <c r="L1393" s="1128">
        <v>0.22999999999956344</v>
      </c>
      <c r="M1393" s="1128">
        <v>0</v>
      </c>
      <c r="N1393" s="1129">
        <v>0</v>
      </c>
      <c r="O1393" s="1128">
        <v>0.22999999999956344</v>
      </c>
      <c r="P1393" s="1127">
        <v>8.5099999999838472E-2</v>
      </c>
      <c r="Q1393" s="1127">
        <v>0</v>
      </c>
      <c r="R1393" s="1127">
        <v>0</v>
      </c>
      <c r="S1393" s="1127">
        <v>0</v>
      </c>
      <c r="T1393" s="1130">
        <v>0</v>
      </c>
      <c r="U1393" s="1130">
        <v>0</v>
      </c>
      <c r="V1393" s="1130">
        <v>0</v>
      </c>
      <c r="W1393" s="1127">
        <v>0</v>
      </c>
      <c r="X1393" s="1130">
        <v>8.5099999999838472E-2</v>
      </c>
      <c r="Y1393" s="735">
        <v>0.37</v>
      </c>
      <c r="Z1393" s="1131">
        <v>8.5099999999838472E-2</v>
      </c>
      <c r="AA1393" s="1131">
        <v>0</v>
      </c>
      <c r="AB1393" s="1131">
        <v>0</v>
      </c>
      <c r="AC1393" s="1131">
        <v>-8.5099999999838472E-2</v>
      </c>
      <c r="AD1393" s="1131">
        <v>8.5099999999838472E-2</v>
      </c>
      <c r="AE1393" s="1131">
        <v>8.5099999999838472E-2</v>
      </c>
      <c r="AF1393" s="126"/>
      <c r="AG1393" s="126"/>
      <c r="AH1393" s="126"/>
      <c r="AI1393" s="126"/>
      <c r="AJ1393" s="126"/>
      <c r="AK1393" s="126"/>
      <c r="AL1393" s="126">
        <v>1393</v>
      </c>
    </row>
    <row r="1394" spans="1:38">
      <c r="A1394" s="721" t="s">
        <v>1852</v>
      </c>
      <c r="B1394" s="722">
        <v>16</v>
      </c>
      <c r="C1394" s="722">
        <v>1605</v>
      </c>
      <c r="D1394" s="722">
        <v>160542</v>
      </c>
      <c r="E1394" s="721">
        <v>1605429801</v>
      </c>
      <c r="F1394" s="721" t="s">
        <v>971</v>
      </c>
      <c r="G1394" s="1127">
        <v>-2573024076</v>
      </c>
      <c r="H1394" s="1128">
        <v>0</v>
      </c>
      <c r="I1394" s="1128">
        <v>-2573024075.6399999</v>
      </c>
      <c r="J1394" s="1128">
        <v>0.3600001335144043</v>
      </c>
      <c r="K1394" s="1128">
        <v>0</v>
      </c>
      <c r="L1394" s="1128">
        <v>0.3600001335144043</v>
      </c>
      <c r="M1394" s="1128">
        <v>0</v>
      </c>
      <c r="N1394" s="1129">
        <v>0</v>
      </c>
      <c r="O1394" s="1128">
        <v>0.3600001335144043</v>
      </c>
      <c r="P1394" s="1127">
        <v>0.13320004940032959</v>
      </c>
      <c r="Q1394" s="1127">
        <v>0</v>
      </c>
      <c r="R1394" s="1127">
        <v>0</v>
      </c>
      <c r="S1394" s="1127">
        <v>0</v>
      </c>
      <c r="T1394" s="1130">
        <v>0</v>
      </c>
      <c r="U1394" s="1130">
        <v>0</v>
      </c>
      <c r="V1394" s="1130">
        <v>0</v>
      </c>
      <c r="W1394" s="1127">
        <v>0</v>
      </c>
      <c r="X1394" s="1130">
        <v>0.13320004940032959</v>
      </c>
      <c r="Y1394" s="735">
        <v>0.37</v>
      </c>
      <c r="Z1394" s="1131">
        <v>0.13320004940032959</v>
      </c>
      <c r="AA1394" s="1131">
        <v>0</v>
      </c>
      <c r="AB1394" s="1131">
        <v>0.12950014114379882</v>
      </c>
      <c r="AC1394" s="1131">
        <v>0</v>
      </c>
      <c r="AD1394" s="1131">
        <v>3.6999082565307706E-3</v>
      </c>
      <c r="AE1394" s="1131">
        <v>0</v>
      </c>
      <c r="AF1394" s="126"/>
      <c r="AG1394" s="126"/>
      <c r="AH1394" s="126"/>
      <c r="AI1394" s="126"/>
      <c r="AJ1394" s="126"/>
      <c r="AK1394" s="126"/>
      <c r="AL1394" s="126">
        <v>1394</v>
      </c>
    </row>
    <row r="1395" spans="1:38">
      <c r="A1395" s="721" t="s">
        <v>1852</v>
      </c>
      <c r="B1395" s="722">
        <v>16</v>
      </c>
      <c r="C1395" s="722">
        <v>1605</v>
      </c>
      <c r="D1395" s="722">
        <v>160542</v>
      </c>
      <c r="E1395" s="721">
        <v>1605429902</v>
      </c>
      <c r="F1395" s="721" t="s">
        <v>972</v>
      </c>
      <c r="G1395" s="1127">
        <v>1005305805</v>
      </c>
      <c r="H1395" s="1128">
        <v>0</v>
      </c>
      <c r="I1395" s="1128">
        <v>1005305805.13</v>
      </c>
      <c r="J1395" s="1128">
        <v>0.12999999523162842</v>
      </c>
      <c r="K1395" s="1128">
        <v>0</v>
      </c>
      <c r="L1395" s="1128">
        <v>0.12999999523162842</v>
      </c>
      <c r="M1395" s="1128">
        <v>0</v>
      </c>
      <c r="N1395" s="1129">
        <v>0</v>
      </c>
      <c r="O1395" s="1128">
        <v>0.12999999523162842</v>
      </c>
      <c r="P1395" s="1127">
        <v>4.8099998235702511E-2</v>
      </c>
      <c r="Q1395" s="1127">
        <v>0</v>
      </c>
      <c r="R1395" s="1127">
        <v>0</v>
      </c>
      <c r="S1395" s="1127">
        <v>0</v>
      </c>
      <c r="T1395" s="1130">
        <v>0</v>
      </c>
      <c r="U1395" s="1130">
        <v>0</v>
      </c>
      <c r="V1395" s="1130">
        <v>0</v>
      </c>
      <c r="W1395" s="1127">
        <v>0</v>
      </c>
      <c r="X1395" s="1130">
        <v>4.8099998235702511E-2</v>
      </c>
      <c r="Y1395" s="735">
        <v>0.37</v>
      </c>
      <c r="Z1395" s="1131">
        <v>4.8099998235702511E-2</v>
      </c>
      <c r="AA1395" s="1131">
        <v>0</v>
      </c>
      <c r="AB1395" s="1131">
        <v>3.3299968242645264E-2</v>
      </c>
      <c r="AC1395" s="1131">
        <v>0</v>
      </c>
      <c r="AD1395" s="1131">
        <v>1.4800029993057247E-2</v>
      </c>
      <c r="AE1395" s="1131">
        <v>0</v>
      </c>
      <c r="AF1395" s="126"/>
      <c r="AG1395" s="126"/>
      <c r="AH1395" s="126"/>
      <c r="AI1395" s="126"/>
      <c r="AJ1395" s="126"/>
      <c r="AK1395" s="126"/>
      <c r="AL1395" s="126">
        <v>1395</v>
      </c>
    </row>
    <row r="1396" spans="1:38">
      <c r="A1396" s="721" t="s">
        <v>1852</v>
      </c>
      <c r="B1396" s="722">
        <v>16</v>
      </c>
      <c r="C1396" s="722">
        <v>1605</v>
      </c>
      <c r="D1396" s="722">
        <v>160544</v>
      </c>
      <c r="E1396" s="721">
        <v>1605447017</v>
      </c>
      <c r="F1396" s="721" t="s">
        <v>1972</v>
      </c>
      <c r="G1396" s="1127">
        <v>0</v>
      </c>
      <c r="H1396" s="1128">
        <v>0</v>
      </c>
      <c r="I1396" s="1128">
        <v>0</v>
      </c>
      <c r="J1396" s="1128">
        <v>0</v>
      </c>
      <c r="K1396" s="1128">
        <v>0</v>
      </c>
      <c r="L1396" s="1128">
        <v>0</v>
      </c>
      <c r="M1396" s="1128">
        <v>0</v>
      </c>
      <c r="N1396" s="1129">
        <v>0</v>
      </c>
      <c r="O1396" s="1128">
        <v>0</v>
      </c>
      <c r="P1396" s="1127">
        <v>0</v>
      </c>
      <c r="Q1396" s="1127">
        <v>0</v>
      </c>
      <c r="R1396" s="1127">
        <v>0</v>
      </c>
      <c r="S1396" s="1127">
        <v>0</v>
      </c>
      <c r="T1396" s="1130">
        <v>0</v>
      </c>
      <c r="U1396" s="1130">
        <v>0</v>
      </c>
      <c r="V1396" s="1130">
        <v>0</v>
      </c>
      <c r="W1396" s="1127">
        <v>0</v>
      </c>
      <c r="X1396" s="1130">
        <v>0</v>
      </c>
      <c r="Y1396" s="735">
        <v>0</v>
      </c>
      <c r="Z1396" s="1131">
        <v>0</v>
      </c>
      <c r="AA1396" s="1131">
        <v>0</v>
      </c>
      <c r="AB1396" s="1131">
        <v>0</v>
      </c>
      <c r="AC1396" s="1131">
        <v>0</v>
      </c>
      <c r="AD1396" s="1131">
        <v>0</v>
      </c>
      <c r="AE1396" s="1131">
        <v>0</v>
      </c>
      <c r="AF1396" s="126"/>
      <c r="AG1396" s="126"/>
      <c r="AH1396" s="126"/>
      <c r="AI1396" s="126"/>
      <c r="AJ1396" s="126"/>
      <c r="AK1396" s="126"/>
      <c r="AL1396" s="126">
        <v>1396</v>
      </c>
    </row>
    <row r="1397" spans="1:38">
      <c r="A1397" s="721" t="s">
        <v>1852</v>
      </c>
      <c r="B1397" s="722">
        <v>16</v>
      </c>
      <c r="C1397" s="722">
        <v>1605</v>
      </c>
      <c r="D1397" s="722">
        <v>160544</v>
      </c>
      <c r="E1397" s="721">
        <v>1605447018</v>
      </c>
      <c r="F1397" s="721" t="s">
        <v>1972</v>
      </c>
      <c r="G1397" s="1127">
        <v>0</v>
      </c>
      <c r="H1397" s="1128">
        <v>0</v>
      </c>
      <c r="I1397" s="1128">
        <v>0</v>
      </c>
      <c r="J1397" s="1128">
        <v>0</v>
      </c>
      <c r="K1397" s="1128">
        <v>0</v>
      </c>
      <c r="L1397" s="1128">
        <v>0</v>
      </c>
      <c r="M1397" s="1128">
        <v>0</v>
      </c>
      <c r="N1397" s="1129">
        <v>0</v>
      </c>
      <c r="O1397" s="1128">
        <v>0</v>
      </c>
      <c r="P1397" s="1127">
        <v>0</v>
      </c>
      <c r="Q1397" s="1127">
        <v>0</v>
      </c>
      <c r="R1397" s="1127">
        <v>0</v>
      </c>
      <c r="S1397" s="1127">
        <v>0</v>
      </c>
      <c r="T1397" s="1130">
        <v>0</v>
      </c>
      <c r="U1397" s="1130">
        <v>0</v>
      </c>
      <c r="V1397" s="1130">
        <v>0</v>
      </c>
      <c r="W1397" s="1127">
        <v>0</v>
      </c>
      <c r="X1397" s="1130">
        <v>0</v>
      </c>
      <c r="Y1397" s="735">
        <v>0</v>
      </c>
      <c r="Z1397" s="1131">
        <v>0</v>
      </c>
      <c r="AA1397" s="1131">
        <v>0</v>
      </c>
      <c r="AB1397" s="1131">
        <v>0</v>
      </c>
      <c r="AC1397" s="1131">
        <v>0</v>
      </c>
      <c r="AD1397" s="1131">
        <v>0</v>
      </c>
      <c r="AE1397" s="1131">
        <v>0</v>
      </c>
      <c r="AF1397" s="126"/>
      <c r="AG1397" s="126"/>
      <c r="AH1397" s="126"/>
      <c r="AI1397" s="126"/>
      <c r="AJ1397" s="126"/>
      <c r="AK1397" s="126"/>
      <c r="AL1397" s="126">
        <v>1397</v>
      </c>
    </row>
    <row r="1398" spans="1:38">
      <c r="A1398" s="721" t="s">
        <v>1852</v>
      </c>
      <c r="B1398" s="722">
        <v>16</v>
      </c>
      <c r="C1398" s="722">
        <v>1605</v>
      </c>
      <c r="D1398" s="722">
        <v>160544</v>
      </c>
      <c r="E1398" s="721">
        <v>1605447019</v>
      </c>
      <c r="F1398" s="721" t="s">
        <v>4175</v>
      </c>
      <c r="G1398" s="1127">
        <v>0</v>
      </c>
      <c r="H1398" s="1128">
        <v>0</v>
      </c>
      <c r="I1398" s="1128">
        <v>0</v>
      </c>
      <c r="J1398" s="1128">
        <v>0</v>
      </c>
      <c r="K1398" s="1128">
        <v>0</v>
      </c>
      <c r="L1398" s="1128">
        <v>0</v>
      </c>
      <c r="M1398" s="1128">
        <v>0</v>
      </c>
      <c r="N1398" s="1129">
        <v>0</v>
      </c>
      <c r="O1398" s="1128">
        <v>0</v>
      </c>
      <c r="P1398" s="1127">
        <v>0</v>
      </c>
      <c r="Q1398" s="1127">
        <v>0</v>
      </c>
      <c r="R1398" s="1127">
        <v>0</v>
      </c>
      <c r="S1398" s="1127">
        <v>0</v>
      </c>
      <c r="T1398" s="1130">
        <v>0</v>
      </c>
      <c r="U1398" s="1130">
        <v>0</v>
      </c>
      <c r="V1398" s="1130">
        <v>0</v>
      </c>
      <c r="W1398" s="1127">
        <v>0</v>
      </c>
      <c r="X1398" s="1130">
        <v>0</v>
      </c>
      <c r="Y1398" s="735">
        <v>0</v>
      </c>
      <c r="Z1398" s="1131">
        <v>0</v>
      </c>
      <c r="AA1398" s="1131">
        <v>0</v>
      </c>
      <c r="AB1398" s="1131">
        <v>0</v>
      </c>
      <c r="AC1398" s="1131">
        <v>0</v>
      </c>
      <c r="AD1398" s="1131">
        <v>0</v>
      </c>
      <c r="AE1398" s="1131">
        <v>0</v>
      </c>
      <c r="AF1398" s="126"/>
      <c r="AG1398" s="126"/>
      <c r="AH1398" s="126"/>
      <c r="AI1398" s="126"/>
      <c r="AJ1398" s="126"/>
      <c r="AK1398" s="126"/>
      <c r="AL1398" s="126">
        <v>1398</v>
      </c>
    </row>
    <row r="1399" spans="1:38">
      <c r="A1399" s="721" t="s">
        <v>1852</v>
      </c>
      <c r="B1399" s="722">
        <v>16</v>
      </c>
      <c r="C1399" s="722">
        <v>1605</v>
      </c>
      <c r="D1399" s="722">
        <v>160544</v>
      </c>
      <c r="E1399" s="721">
        <v>1605447020</v>
      </c>
      <c r="F1399" s="721" t="s">
        <v>4176</v>
      </c>
      <c r="G1399" s="1127">
        <v>0</v>
      </c>
      <c r="H1399" s="1128">
        <v>0</v>
      </c>
      <c r="I1399" s="1128">
        <v>0</v>
      </c>
      <c r="J1399" s="1128">
        <v>0</v>
      </c>
      <c r="K1399" s="1128">
        <v>0</v>
      </c>
      <c r="L1399" s="1128">
        <v>0</v>
      </c>
      <c r="M1399" s="1128">
        <v>0</v>
      </c>
      <c r="N1399" s="1129">
        <v>0</v>
      </c>
      <c r="O1399" s="1128">
        <v>0</v>
      </c>
      <c r="P1399" s="1127">
        <v>0</v>
      </c>
      <c r="Q1399" s="1127">
        <v>0</v>
      </c>
      <c r="R1399" s="1127">
        <v>0</v>
      </c>
      <c r="S1399" s="1127">
        <v>0</v>
      </c>
      <c r="T1399" s="1130">
        <v>0</v>
      </c>
      <c r="U1399" s="1130">
        <v>0</v>
      </c>
      <c r="V1399" s="1130">
        <v>0</v>
      </c>
      <c r="W1399" s="1127">
        <v>0</v>
      </c>
      <c r="X1399" s="1130">
        <v>0</v>
      </c>
      <c r="Y1399" s="735">
        <v>0</v>
      </c>
      <c r="Z1399" s="1131">
        <v>0</v>
      </c>
      <c r="AA1399" s="1131">
        <v>0</v>
      </c>
      <c r="AB1399" s="1131">
        <v>0</v>
      </c>
      <c r="AC1399" s="1131">
        <v>0</v>
      </c>
      <c r="AD1399" s="1131">
        <v>0</v>
      </c>
      <c r="AE1399" s="1131">
        <v>0</v>
      </c>
      <c r="AF1399" s="126"/>
      <c r="AG1399" s="126"/>
      <c r="AH1399" s="126"/>
      <c r="AI1399" s="126"/>
      <c r="AJ1399" s="126"/>
      <c r="AK1399" s="126"/>
      <c r="AL1399" s="126">
        <v>1399</v>
      </c>
    </row>
    <row r="1400" spans="1:38">
      <c r="A1400" s="721" t="s">
        <v>1852</v>
      </c>
      <c r="B1400" s="722">
        <v>16</v>
      </c>
      <c r="C1400" s="722">
        <v>1605</v>
      </c>
      <c r="D1400" s="722">
        <v>160544</v>
      </c>
      <c r="E1400" s="721">
        <v>1605447021</v>
      </c>
      <c r="F1400" s="721" t="s">
        <v>4177</v>
      </c>
      <c r="G1400" s="1127">
        <v>0</v>
      </c>
      <c r="H1400" s="1128">
        <v>0</v>
      </c>
      <c r="I1400" s="1128">
        <v>0</v>
      </c>
      <c r="J1400" s="1128">
        <v>0</v>
      </c>
      <c r="K1400" s="1128">
        <v>0</v>
      </c>
      <c r="L1400" s="1128">
        <v>0</v>
      </c>
      <c r="M1400" s="1128">
        <v>0</v>
      </c>
      <c r="N1400" s="1129">
        <v>0</v>
      </c>
      <c r="O1400" s="1128">
        <v>0</v>
      </c>
      <c r="P1400" s="1127">
        <v>0</v>
      </c>
      <c r="Q1400" s="1127">
        <v>0</v>
      </c>
      <c r="R1400" s="1127">
        <v>0</v>
      </c>
      <c r="S1400" s="1127">
        <v>0</v>
      </c>
      <c r="T1400" s="1130">
        <v>0</v>
      </c>
      <c r="U1400" s="1130">
        <v>0</v>
      </c>
      <c r="V1400" s="1130">
        <v>0</v>
      </c>
      <c r="W1400" s="1127">
        <v>0</v>
      </c>
      <c r="X1400" s="1130">
        <v>0</v>
      </c>
      <c r="Y1400" s="735">
        <v>0</v>
      </c>
      <c r="Z1400" s="1131">
        <v>0</v>
      </c>
      <c r="AA1400" s="1131">
        <v>0</v>
      </c>
      <c r="AB1400" s="1131">
        <v>0</v>
      </c>
      <c r="AC1400" s="1131">
        <v>0</v>
      </c>
      <c r="AD1400" s="1131">
        <v>0</v>
      </c>
      <c r="AE1400" s="1131">
        <v>0</v>
      </c>
      <c r="AF1400" s="126"/>
      <c r="AG1400" s="126"/>
      <c r="AH1400" s="126"/>
      <c r="AI1400" s="126"/>
      <c r="AJ1400" s="126"/>
      <c r="AK1400" s="126"/>
      <c r="AL1400" s="126">
        <v>1400</v>
      </c>
    </row>
    <row r="1401" spans="1:38">
      <c r="A1401" s="721" t="s">
        <v>1852</v>
      </c>
      <c r="B1401" s="722">
        <v>16</v>
      </c>
      <c r="C1401" s="722">
        <v>1605</v>
      </c>
      <c r="D1401" s="722">
        <v>160544</v>
      </c>
      <c r="E1401" s="721">
        <v>1605447102</v>
      </c>
      <c r="F1401" s="721" t="s">
        <v>3594</v>
      </c>
      <c r="G1401" s="1127">
        <v>0</v>
      </c>
      <c r="H1401" s="1128">
        <v>0</v>
      </c>
      <c r="I1401" s="1128">
        <v>0</v>
      </c>
      <c r="J1401" s="1128">
        <v>0</v>
      </c>
      <c r="K1401" s="1128">
        <v>0</v>
      </c>
      <c r="L1401" s="1128">
        <v>0</v>
      </c>
      <c r="M1401" s="1128">
        <v>0</v>
      </c>
      <c r="N1401" s="1129">
        <v>0</v>
      </c>
      <c r="O1401" s="1128">
        <v>0</v>
      </c>
      <c r="P1401" s="1127">
        <v>0</v>
      </c>
      <c r="Q1401" s="1127">
        <v>0</v>
      </c>
      <c r="R1401" s="1127">
        <v>0</v>
      </c>
      <c r="S1401" s="1127">
        <v>0</v>
      </c>
      <c r="T1401" s="1130">
        <v>0</v>
      </c>
      <c r="U1401" s="1130">
        <v>0</v>
      </c>
      <c r="V1401" s="1130">
        <v>0</v>
      </c>
      <c r="W1401" s="1127">
        <v>0</v>
      </c>
      <c r="X1401" s="1130">
        <v>0</v>
      </c>
      <c r="Y1401" s="735">
        <v>0</v>
      </c>
      <c r="Z1401" s="1131">
        <v>0</v>
      </c>
      <c r="AA1401" s="1131">
        <v>0</v>
      </c>
      <c r="AB1401" s="1131">
        <v>0</v>
      </c>
      <c r="AC1401" s="1131">
        <v>0</v>
      </c>
      <c r="AD1401" s="1131">
        <v>0</v>
      </c>
      <c r="AE1401" s="1131">
        <v>0</v>
      </c>
      <c r="AF1401" s="126"/>
      <c r="AG1401" s="126"/>
      <c r="AH1401" s="126"/>
      <c r="AI1401" s="126"/>
      <c r="AJ1401" s="126"/>
      <c r="AK1401" s="126"/>
      <c r="AL1401" s="126">
        <v>1401</v>
      </c>
    </row>
    <row r="1402" spans="1:38">
      <c r="A1402" s="721" t="s">
        <v>1852</v>
      </c>
      <c r="B1402" s="722">
        <v>16</v>
      </c>
      <c r="C1402" s="722">
        <v>1605</v>
      </c>
      <c r="D1402" s="722">
        <v>160544</v>
      </c>
      <c r="E1402" s="721">
        <v>1605447104</v>
      </c>
      <c r="F1402" s="721" t="s">
        <v>3595</v>
      </c>
      <c r="G1402" s="1127">
        <v>0</v>
      </c>
      <c r="H1402" s="1128">
        <v>0</v>
      </c>
      <c r="I1402" s="1128">
        <v>0</v>
      </c>
      <c r="J1402" s="1128">
        <v>0</v>
      </c>
      <c r="K1402" s="1128">
        <v>0</v>
      </c>
      <c r="L1402" s="1128">
        <v>0</v>
      </c>
      <c r="M1402" s="1128">
        <v>0</v>
      </c>
      <c r="N1402" s="1129">
        <v>0</v>
      </c>
      <c r="O1402" s="1128">
        <v>0</v>
      </c>
      <c r="P1402" s="1127">
        <v>0</v>
      </c>
      <c r="Q1402" s="1127">
        <v>0</v>
      </c>
      <c r="R1402" s="1127">
        <v>0</v>
      </c>
      <c r="S1402" s="1127">
        <v>0</v>
      </c>
      <c r="T1402" s="1130">
        <v>0</v>
      </c>
      <c r="U1402" s="1130">
        <v>0</v>
      </c>
      <c r="V1402" s="1130">
        <v>0</v>
      </c>
      <c r="W1402" s="1127">
        <v>0</v>
      </c>
      <c r="X1402" s="1130">
        <v>0</v>
      </c>
      <c r="Y1402" s="735">
        <v>0</v>
      </c>
      <c r="Z1402" s="1131">
        <v>0</v>
      </c>
      <c r="AA1402" s="1131">
        <v>0</v>
      </c>
      <c r="AB1402" s="1131">
        <v>0</v>
      </c>
      <c r="AC1402" s="1131">
        <v>0</v>
      </c>
      <c r="AD1402" s="1131">
        <v>0</v>
      </c>
      <c r="AE1402" s="1131">
        <v>0</v>
      </c>
      <c r="AF1402" s="126"/>
      <c r="AG1402" s="126"/>
      <c r="AH1402" s="126"/>
      <c r="AI1402" s="126"/>
      <c r="AJ1402" s="126"/>
      <c r="AK1402" s="126"/>
      <c r="AL1402" s="126">
        <v>1402</v>
      </c>
    </row>
    <row r="1403" spans="1:38">
      <c r="A1403" s="721" t="s">
        <v>1852</v>
      </c>
      <c r="B1403" s="722">
        <v>16</v>
      </c>
      <c r="C1403" s="722">
        <v>1605</v>
      </c>
      <c r="D1403" s="722">
        <v>160544</v>
      </c>
      <c r="E1403" s="721">
        <v>1605447105</v>
      </c>
      <c r="F1403" s="721" t="s">
        <v>3596</v>
      </c>
      <c r="G1403" s="1127">
        <v>0</v>
      </c>
      <c r="H1403" s="1128">
        <v>0</v>
      </c>
      <c r="I1403" s="1128">
        <v>0</v>
      </c>
      <c r="J1403" s="1128">
        <v>0</v>
      </c>
      <c r="K1403" s="1128">
        <v>0</v>
      </c>
      <c r="L1403" s="1128">
        <v>0</v>
      </c>
      <c r="M1403" s="1128">
        <v>0</v>
      </c>
      <c r="N1403" s="1129">
        <v>0</v>
      </c>
      <c r="O1403" s="1128">
        <v>0</v>
      </c>
      <c r="P1403" s="1127">
        <v>0</v>
      </c>
      <c r="Q1403" s="1127">
        <v>0</v>
      </c>
      <c r="R1403" s="1127">
        <v>0</v>
      </c>
      <c r="S1403" s="1127">
        <v>0</v>
      </c>
      <c r="T1403" s="1130">
        <v>0</v>
      </c>
      <c r="U1403" s="1130">
        <v>0</v>
      </c>
      <c r="V1403" s="1130">
        <v>0</v>
      </c>
      <c r="W1403" s="1127">
        <v>0</v>
      </c>
      <c r="X1403" s="1130">
        <v>0</v>
      </c>
      <c r="Y1403" s="735">
        <v>0</v>
      </c>
      <c r="Z1403" s="1131">
        <v>0</v>
      </c>
      <c r="AA1403" s="1131">
        <v>0</v>
      </c>
      <c r="AB1403" s="1131">
        <v>0</v>
      </c>
      <c r="AC1403" s="1131">
        <v>0</v>
      </c>
      <c r="AD1403" s="1131">
        <v>0</v>
      </c>
      <c r="AE1403" s="1131">
        <v>0</v>
      </c>
      <c r="AF1403" s="126"/>
      <c r="AG1403" s="126"/>
      <c r="AH1403" s="126"/>
      <c r="AI1403" s="126"/>
      <c r="AJ1403" s="126"/>
      <c r="AK1403" s="126"/>
      <c r="AL1403" s="126">
        <v>1403</v>
      </c>
    </row>
    <row r="1404" spans="1:38">
      <c r="A1404" s="721" t="s">
        <v>1852</v>
      </c>
      <c r="B1404" s="722">
        <v>16</v>
      </c>
      <c r="C1404" s="722">
        <v>1605</v>
      </c>
      <c r="D1404" s="722">
        <v>160544</v>
      </c>
      <c r="E1404" s="721">
        <v>1605449005</v>
      </c>
      <c r="F1404" s="721" t="s">
        <v>973</v>
      </c>
      <c r="G1404" s="1127">
        <v>371099732</v>
      </c>
      <c r="H1404" s="1128">
        <v>0</v>
      </c>
      <c r="I1404" s="1128">
        <v>371099732</v>
      </c>
      <c r="J1404" s="1128">
        <v>0</v>
      </c>
      <c r="K1404" s="1128">
        <v>0</v>
      </c>
      <c r="L1404" s="1128">
        <v>0</v>
      </c>
      <c r="M1404" s="1128">
        <v>0</v>
      </c>
      <c r="N1404" s="1129">
        <v>0</v>
      </c>
      <c r="O1404" s="1128">
        <v>0</v>
      </c>
      <c r="P1404" s="1127">
        <v>0</v>
      </c>
      <c r="Q1404" s="1127">
        <v>0</v>
      </c>
      <c r="R1404" s="1127">
        <v>0</v>
      </c>
      <c r="S1404" s="1127">
        <v>0</v>
      </c>
      <c r="T1404" s="1130">
        <v>0</v>
      </c>
      <c r="U1404" s="1130">
        <v>0</v>
      </c>
      <c r="V1404" s="1130">
        <v>0</v>
      </c>
      <c r="W1404" s="1127">
        <v>0</v>
      </c>
      <c r="X1404" s="1130">
        <v>0</v>
      </c>
      <c r="Y1404" s="735">
        <v>0</v>
      </c>
      <c r="Z1404" s="1131">
        <v>0</v>
      </c>
      <c r="AA1404" s="1131">
        <v>0</v>
      </c>
      <c r="AB1404" s="1131">
        <v>0</v>
      </c>
      <c r="AC1404" s="1131">
        <v>0</v>
      </c>
      <c r="AD1404" s="1131">
        <v>0</v>
      </c>
      <c r="AE1404" s="1131">
        <v>0</v>
      </c>
      <c r="AF1404" s="126"/>
      <c r="AG1404" s="126"/>
      <c r="AH1404" s="126"/>
      <c r="AI1404" s="126"/>
      <c r="AJ1404" s="126"/>
      <c r="AK1404" s="126"/>
      <c r="AL1404" s="126">
        <v>1404</v>
      </c>
    </row>
    <row r="1405" spans="1:38">
      <c r="A1405" s="721" t="s">
        <v>1852</v>
      </c>
      <c r="B1405" s="722">
        <v>16</v>
      </c>
      <c r="C1405" s="722">
        <v>1605</v>
      </c>
      <c r="D1405" s="722">
        <v>160544</v>
      </c>
      <c r="E1405" s="721">
        <v>1605449009</v>
      </c>
      <c r="F1405" s="721" t="s">
        <v>974</v>
      </c>
      <c r="G1405" s="1127">
        <v>236143971</v>
      </c>
      <c r="H1405" s="1128">
        <v>0</v>
      </c>
      <c r="I1405" s="1128">
        <v>236143971</v>
      </c>
      <c r="J1405" s="1128">
        <v>0</v>
      </c>
      <c r="K1405" s="1128">
        <v>0</v>
      </c>
      <c r="L1405" s="1128">
        <v>0</v>
      </c>
      <c r="M1405" s="1128">
        <v>0</v>
      </c>
      <c r="N1405" s="1129">
        <v>0</v>
      </c>
      <c r="O1405" s="1128">
        <v>0</v>
      </c>
      <c r="P1405" s="1127">
        <v>0</v>
      </c>
      <c r="Q1405" s="1127">
        <v>0</v>
      </c>
      <c r="R1405" s="1127">
        <v>0</v>
      </c>
      <c r="S1405" s="1127">
        <v>0</v>
      </c>
      <c r="T1405" s="1130">
        <v>0</v>
      </c>
      <c r="U1405" s="1130">
        <v>0</v>
      </c>
      <c r="V1405" s="1130">
        <v>0</v>
      </c>
      <c r="W1405" s="1127">
        <v>0</v>
      </c>
      <c r="X1405" s="1130">
        <v>0</v>
      </c>
      <c r="Y1405" s="735">
        <v>0</v>
      </c>
      <c r="Z1405" s="1131">
        <v>0</v>
      </c>
      <c r="AA1405" s="1131">
        <v>0</v>
      </c>
      <c r="AB1405" s="1131">
        <v>5.9199987649917601E-2</v>
      </c>
      <c r="AC1405" s="1131">
        <v>0</v>
      </c>
      <c r="AD1405" s="1131">
        <v>-5.9199987649917601E-2</v>
      </c>
      <c r="AE1405" s="1131">
        <v>0</v>
      </c>
      <c r="AF1405" s="126"/>
      <c r="AG1405" s="126"/>
      <c r="AH1405" s="126"/>
      <c r="AI1405" s="126"/>
      <c r="AJ1405" s="126"/>
      <c r="AK1405" s="126"/>
      <c r="AL1405" s="126">
        <v>1405</v>
      </c>
    </row>
    <row r="1406" spans="1:38">
      <c r="A1406" s="721" t="s">
        <v>1852</v>
      </c>
      <c r="B1406" s="722">
        <v>16</v>
      </c>
      <c r="C1406" s="722">
        <v>1605</v>
      </c>
      <c r="D1406" s="722">
        <v>160544</v>
      </c>
      <c r="E1406" s="721">
        <v>1605449010</v>
      </c>
      <c r="F1406" s="721" t="s">
        <v>974</v>
      </c>
      <c r="G1406" s="1127">
        <v>7744278</v>
      </c>
      <c r="H1406" s="1128">
        <v>0</v>
      </c>
      <c r="I1406" s="1128">
        <v>7744278</v>
      </c>
      <c r="J1406" s="1128">
        <v>0</v>
      </c>
      <c r="K1406" s="1128">
        <v>0</v>
      </c>
      <c r="L1406" s="1128">
        <v>0</v>
      </c>
      <c r="M1406" s="1128">
        <v>0</v>
      </c>
      <c r="N1406" s="1129">
        <v>0</v>
      </c>
      <c r="O1406" s="1128">
        <v>0</v>
      </c>
      <c r="P1406" s="1127">
        <v>0</v>
      </c>
      <c r="Q1406" s="1127">
        <v>0</v>
      </c>
      <c r="R1406" s="1127">
        <v>0</v>
      </c>
      <c r="S1406" s="1127">
        <v>0</v>
      </c>
      <c r="T1406" s="1130">
        <v>0</v>
      </c>
      <c r="U1406" s="1130">
        <v>0</v>
      </c>
      <c r="V1406" s="1130">
        <v>0</v>
      </c>
      <c r="W1406" s="1127">
        <v>0</v>
      </c>
      <c r="X1406" s="1130">
        <v>0</v>
      </c>
      <c r="Y1406" s="735">
        <v>0</v>
      </c>
      <c r="Z1406" s="1131">
        <v>0</v>
      </c>
      <c r="AA1406" s="1131">
        <v>0</v>
      </c>
      <c r="AB1406" s="1131">
        <v>0</v>
      </c>
      <c r="AC1406" s="1131">
        <v>0</v>
      </c>
      <c r="AD1406" s="1131">
        <v>0</v>
      </c>
      <c r="AE1406" s="1131">
        <v>0</v>
      </c>
      <c r="AF1406" s="126"/>
      <c r="AG1406" s="126"/>
      <c r="AH1406" s="126"/>
      <c r="AI1406" s="126"/>
      <c r="AJ1406" s="126"/>
      <c r="AK1406" s="126"/>
      <c r="AL1406" s="126">
        <v>1406</v>
      </c>
    </row>
    <row r="1407" spans="1:38">
      <c r="A1407" s="721" t="s">
        <v>1852</v>
      </c>
      <c r="B1407" s="722">
        <v>16</v>
      </c>
      <c r="C1407" s="722">
        <v>1605</v>
      </c>
      <c r="D1407" s="722">
        <v>160544</v>
      </c>
      <c r="E1407" s="721">
        <v>1605449011</v>
      </c>
      <c r="F1407" s="721" t="s">
        <v>973</v>
      </c>
      <c r="G1407" s="1127">
        <v>31426182955</v>
      </c>
      <c r="H1407" s="1128">
        <v>0</v>
      </c>
      <c r="I1407" s="1128">
        <v>31426182954.689999</v>
      </c>
      <c r="J1407" s="1128">
        <v>-0.31000137329101563</v>
      </c>
      <c r="K1407" s="1128">
        <v>0</v>
      </c>
      <c r="L1407" s="1128">
        <v>0</v>
      </c>
      <c r="M1407" s="1128">
        <v>-0.31000137329101563</v>
      </c>
      <c r="N1407" s="1129">
        <v>0</v>
      </c>
      <c r="O1407" s="1128">
        <v>-0.31000137329101563</v>
      </c>
      <c r="P1407" s="1127">
        <v>-0.11470050811767578</v>
      </c>
      <c r="Q1407" s="1127">
        <v>0</v>
      </c>
      <c r="R1407" s="1127">
        <v>0</v>
      </c>
      <c r="S1407" s="1127">
        <v>0</v>
      </c>
      <c r="T1407" s="1130">
        <v>0</v>
      </c>
      <c r="U1407" s="1130">
        <v>0</v>
      </c>
      <c r="V1407" s="1130">
        <v>0</v>
      </c>
      <c r="W1407" s="1127">
        <v>0</v>
      </c>
      <c r="X1407" s="1130">
        <v>-0.11470050811767578</v>
      </c>
      <c r="Y1407" s="735">
        <v>0.37</v>
      </c>
      <c r="Z1407" s="1131">
        <v>0</v>
      </c>
      <c r="AA1407" s="1131">
        <v>-0.11470050811767578</v>
      </c>
      <c r="AB1407" s="1131">
        <v>7.4001693725585941E-3</v>
      </c>
      <c r="AC1407" s="1131">
        <v>0</v>
      </c>
      <c r="AD1407" s="1131">
        <v>-7.4001693725585941E-3</v>
      </c>
      <c r="AE1407" s="1131">
        <v>-0.11470050811767578</v>
      </c>
      <c r="AF1407" s="126"/>
      <c r="AG1407" s="126"/>
      <c r="AH1407" s="126"/>
      <c r="AI1407" s="126"/>
      <c r="AJ1407" s="126"/>
      <c r="AK1407" s="126"/>
      <c r="AL1407" s="126">
        <v>1407</v>
      </c>
    </row>
    <row r="1408" spans="1:38">
      <c r="A1408" s="721" t="s">
        <v>1852</v>
      </c>
      <c r="B1408" s="722">
        <v>16</v>
      </c>
      <c r="C1408" s="722">
        <v>1605</v>
      </c>
      <c r="D1408" s="722">
        <v>160544</v>
      </c>
      <c r="E1408" s="721">
        <v>1605449021</v>
      </c>
      <c r="F1408" s="721" t="s">
        <v>4178</v>
      </c>
      <c r="G1408" s="1127">
        <v>10938524</v>
      </c>
      <c r="H1408" s="1128">
        <v>0</v>
      </c>
      <c r="I1408" s="1128">
        <v>10938523.98</v>
      </c>
      <c r="J1408" s="1128">
        <v>-1.9999999552965164E-2</v>
      </c>
      <c r="K1408" s="1128">
        <v>0</v>
      </c>
      <c r="L1408" s="1128">
        <v>0</v>
      </c>
      <c r="M1408" s="1128">
        <v>-1.9999999552965164E-2</v>
      </c>
      <c r="N1408" s="1129">
        <v>0</v>
      </c>
      <c r="O1408" s="1128">
        <v>-1.9999999552965164E-2</v>
      </c>
      <c r="P1408" s="1127">
        <v>-7.399999834597111E-3</v>
      </c>
      <c r="Q1408" s="1127">
        <v>0</v>
      </c>
      <c r="R1408" s="1127">
        <v>0</v>
      </c>
      <c r="S1408" s="1127">
        <v>0</v>
      </c>
      <c r="T1408" s="1130">
        <v>0</v>
      </c>
      <c r="U1408" s="1130">
        <v>0</v>
      </c>
      <c r="V1408" s="1130">
        <v>0</v>
      </c>
      <c r="W1408" s="1127">
        <v>0</v>
      </c>
      <c r="X1408" s="1130">
        <v>-7.399999834597111E-3</v>
      </c>
      <c r="Y1408" s="735">
        <v>0.37</v>
      </c>
      <c r="Z1408" s="1131">
        <v>0</v>
      </c>
      <c r="AA1408" s="1131">
        <v>-7.399999834597111E-3</v>
      </c>
      <c r="AB1408" s="1131">
        <v>8.8800000082701447E-2</v>
      </c>
      <c r="AC1408" s="1131">
        <v>0</v>
      </c>
      <c r="AD1408" s="1131">
        <v>-8.8800000082701447E-2</v>
      </c>
      <c r="AE1408" s="1131">
        <v>-7.399999834597111E-3</v>
      </c>
      <c r="AF1408" s="126"/>
      <c r="AG1408" s="126"/>
      <c r="AH1408" s="126"/>
      <c r="AI1408" s="126"/>
      <c r="AJ1408" s="126"/>
      <c r="AK1408" s="126"/>
      <c r="AL1408" s="126">
        <v>1408</v>
      </c>
    </row>
    <row r="1409" spans="1:38">
      <c r="A1409" s="721" t="s">
        <v>1852</v>
      </c>
      <c r="B1409" s="722">
        <v>16</v>
      </c>
      <c r="C1409" s="722">
        <v>1605</v>
      </c>
      <c r="D1409" s="722">
        <v>160544</v>
      </c>
      <c r="E1409" s="721">
        <v>1605449205</v>
      </c>
      <c r="F1409" s="721" t="s">
        <v>973</v>
      </c>
      <c r="G1409" s="1127">
        <v>1692503385</v>
      </c>
      <c r="H1409" s="1128">
        <v>0</v>
      </c>
      <c r="I1409" s="1128">
        <v>1692503384.6700001</v>
      </c>
      <c r="J1409" s="1128">
        <v>-0.32999992370605469</v>
      </c>
      <c r="K1409" s="1128">
        <v>0</v>
      </c>
      <c r="L1409" s="1128">
        <v>0</v>
      </c>
      <c r="M1409" s="1128">
        <v>-0.32999992370605469</v>
      </c>
      <c r="N1409" s="1129">
        <v>0</v>
      </c>
      <c r="O1409" s="1128">
        <v>-0.32999992370605469</v>
      </c>
      <c r="P1409" s="1127">
        <v>-0.12209997177124023</v>
      </c>
      <c r="Q1409" s="1127">
        <v>0</v>
      </c>
      <c r="R1409" s="1127">
        <v>0</v>
      </c>
      <c r="S1409" s="1127">
        <v>0</v>
      </c>
      <c r="T1409" s="1130">
        <v>0</v>
      </c>
      <c r="U1409" s="1130">
        <v>0</v>
      </c>
      <c r="V1409" s="1130">
        <v>0</v>
      </c>
      <c r="W1409" s="1127">
        <v>0</v>
      </c>
      <c r="X1409" s="1130">
        <v>-0.12209997177124023</v>
      </c>
      <c r="Y1409" s="735">
        <v>0.37</v>
      </c>
      <c r="Z1409" s="1131">
        <v>0</v>
      </c>
      <c r="AA1409" s="1131">
        <v>-0.12209997177124023</v>
      </c>
      <c r="AB1409" s="1131">
        <v>8.8800000082701447E-2</v>
      </c>
      <c r="AC1409" s="1131">
        <v>0</v>
      </c>
      <c r="AD1409" s="1131">
        <v>-8.8800000082701447E-2</v>
      </c>
      <c r="AE1409" s="1131">
        <v>-0.12209997177124023</v>
      </c>
      <c r="AF1409" s="126"/>
      <c r="AG1409" s="126"/>
      <c r="AH1409" s="126"/>
      <c r="AI1409" s="126"/>
      <c r="AJ1409" s="126"/>
      <c r="AK1409" s="126"/>
      <c r="AL1409" s="126">
        <v>1409</v>
      </c>
    </row>
    <row r="1410" spans="1:38">
      <c r="A1410" s="721" t="s">
        <v>1852</v>
      </c>
      <c r="B1410" s="722">
        <v>16</v>
      </c>
      <c r="C1410" s="722">
        <v>1605</v>
      </c>
      <c r="D1410" s="722">
        <v>160544</v>
      </c>
      <c r="E1410" s="721">
        <v>1605449210</v>
      </c>
      <c r="F1410" s="721" t="s">
        <v>1973</v>
      </c>
      <c r="G1410" s="1127">
        <v>0</v>
      </c>
      <c r="H1410" s="1128">
        <v>0</v>
      </c>
      <c r="I1410" s="1128">
        <v>0</v>
      </c>
      <c r="J1410" s="1128">
        <v>0</v>
      </c>
      <c r="K1410" s="1128">
        <v>0</v>
      </c>
      <c r="L1410" s="1128">
        <v>0</v>
      </c>
      <c r="M1410" s="1128">
        <v>0</v>
      </c>
      <c r="N1410" s="1129">
        <v>0</v>
      </c>
      <c r="O1410" s="1128">
        <v>0</v>
      </c>
      <c r="P1410" s="1127">
        <v>0</v>
      </c>
      <c r="Q1410" s="1127">
        <v>0</v>
      </c>
      <c r="R1410" s="1127">
        <v>0</v>
      </c>
      <c r="S1410" s="1127">
        <v>0</v>
      </c>
      <c r="T1410" s="1130">
        <v>0</v>
      </c>
      <c r="U1410" s="1130">
        <v>0</v>
      </c>
      <c r="V1410" s="1130">
        <v>0</v>
      </c>
      <c r="W1410" s="1127">
        <v>0</v>
      </c>
      <c r="X1410" s="1130">
        <v>0</v>
      </c>
      <c r="Y1410" s="735">
        <v>0</v>
      </c>
      <c r="Z1410" s="1131">
        <v>0</v>
      </c>
      <c r="AA1410" s="1131">
        <v>0</v>
      </c>
      <c r="AB1410" s="1131">
        <v>0</v>
      </c>
      <c r="AC1410" s="1131">
        <v>0</v>
      </c>
      <c r="AD1410" s="1131">
        <v>0</v>
      </c>
      <c r="AE1410" s="1131">
        <v>0</v>
      </c>
      <c r="AF1410" s="126"/>
      <c r="AG1410" s="126"/>
      <c r="AH1410" s="126"/>
      <c r="AI1410" s="126"/>
      <c r="AJ1410" s="126"/>
      <c r="AK1410" s="126"/>
      <c r="AL1410" s="126">
        <v>1410</v>
      </c>
    </row>
    <row r="1411" spans="1:38">
      <c r="A1411" s="721" t="s">
        <v>1852</v>
      </c>
      <c r="B1411" s="722">
        <v>16</v>
      </c>
      <c r="C1411" s="722">
        <v>1605</v>
      </c>
      <c r="D1411" s="722">
        <v>160544</v>
      </c>
      <c r="E1411" s="721">
        <v>1605449215</v>
      </c>
      <c r="F1411" s="721" t="s">
        <v>4179</v>
      </c>
      <c r="G1411" s="1127">
        <v>1448373</v>
      </c>
      <c r="H1411" s="1128">
        <v>0</v>
      </c>
      <c r="I1411" s="1128">
        <v>1448373.26</v>
      </c>
      <c r="J1411" s="1128">
        <v>0.26000000000931323</v>
      </c>
      <c r="K1411" s="1128">
        <v>0</v>
      </c>
      <c r="L1411" s="1128">
        <v>0.26000000000931323</v>
      </c>
      <c r="M1411" s="1128">
        <v>0</v>
      </c>
      <c r="N1411" s="1129">
        <v>0</v>
      </c>
      <c r="O1411" s="1128">
        <v>0.26000000000931323</v>
      </c>
      <c r="P1411" s="1127">
        <v>9.620000000344589E-2</v>
      </c>
      <c r="Q1411" s="1127">
        <v>0</v>
      </c>
      <c r="R1411" s="1127">
        <v>0</v>
      </c>
      <c r="S1411" s="1127">
        <v>0</v>
      </c>
      <c r="T1411" s="1130">
        <v>0</v>
      </c>
      <c r="U1411" s="1130">
        <v>0</v>
      </c>
      <c r="V1411" s="1130">
        <v>0</v>
      </c>
      <c r="W1411" s="1127">
        <v>0</v>
      </c>
      <c r="X1411" s="1130">
        <v>9.620000000344589E-2</v>
      </c>
      <c r="Y1411" s="735">
        <v>0.37</v>
      </c>
      <c r="Z1411" s="1131">
        <v>9.620000000344589E-2</v>
      </c>
      <c r="AA1411" s="1131">
        <v>0</v>
      </c>
      <c r="AB1411" s="1131">
        <v>4.4400000041350723E-2</v>
      </c>
      <c r="AC1411" s="1131">
        <v>0</v>
      </c>
      <c r="AD1411" s="1131">
        <v>5.1799999962095167E-2</v>
      </c>
      <c r="AE1411" s="1131">
        <v>0</v>
      </c>
      <c r="AF1411" s="126"/>
      <c r="AG1411" s="126"/>
      <c r="AH1411" s="126"/>
      <c r="AI1411" s="126"/>
      <c r="AJ1411" s="126"/>
      <c r="AK1411" s="126"/>
      <c r="AL1411" s="126">
        <v>1411</v>
      </c>
    </row>
    <row r="1412" spans="1:38">
      <c r="A1412" s="721" t="s">
        <v>1852</v>
      </c>
      <c r="B1412" s="722">
        <v>16</v>
      </c>
      <c r="C1412" s="722">
        <v>1605</v>
      </c>
      <c r="D1412" s="722">
        <v>160544</v>
      </c>
      <c r="E1412" s="721">
        <v>1605449217</v>
      </c>
      <c r="F1412" s="721" t="s">
        <v>973</v>
      </c>
      <c r="G1412" s="1127">
        <v>0</v>
      </c>
      <c r="H1412" s="1128">
        <v>0</v>
      </c>
      <c r="I1412" s="1128">
        <v>0</v>
      </c>
      <c r="J1412" s="1128">
        <v>0</v>
      </c>
      <c r="K1412" s="1128">
        <v>0</v>
      </c>
      <c r="L1412" s="1128">
        <v>0</v>
      </c>
      <c r="M1412" s="1128">
        <v>0</v>
      </c>
      <c r="N1412" s="1129">
        <v>0</v>
      </c>
      <c r="O1412" s="1128">
        <v>0</v>
      </c>
      <c r="P1412" s="1127">
        <v>0</v>
      </c>
      <c r="Q1412" s="1127">
        <v>0</v>
      </c>
      <c r="R1412" s="1127">
        <v>0</v>
      </c>
      <c r="S1412" s="1127">
        <v>0</v>
      </c>
      <c r="T1412" s="1130">
        <v>0</v>
      </c>
      <c r="U1412" s="1130">
        <v>0</v>
      </c>
      <c r="V1412" s="1130">
        <v>0</v>
      </c>
      <c r="W1412" s="1127">
        <v>0</v>
      </c>
      <c r="X1412" s="1130">
        <v>0</v>
      </c>
      <c r="Y1412" s="735">
        <v>0</v>
      </c>
      <c r="Z1412" s="1131">
        <v>0</v>
      </c>
      <c r="AA1412" s="1131">
        <v>0</v>
      </c>
      <c r="AB1412" s="1131">
        <v>0</v>
      </c>
      <c r="AC1412" s="1131">
        <v>-0.11840000000258442</v>
      </c>
      <c r="AD1412" s="1131">
        <v>0</v>
      </c>
      <c r="AE1412" s="1131">
        <v>0.11840000000258442</v>
      </c>
      <c r="AF1412" s="126"/>
      <c r="AG1412" s="126"/>
      <c r="AH1412" s="126"/>
      <c r="AI1412" s="126"/>
      <c r="AJ1412" s="126"/>
      <c r="AK1412" s="126"/>
      <c r="AL1412" s="126">
        <v>1412</v>
      </c>
    </row>
    <row r="1413" spans="1:38">
      <c r="A1413" s="721" t="s">
        <v>1852</v>
      </c>
      <c r="B1413" s="722">
        <v>16</v>
      </c>
      <c r="C1413" s="722">
        <v>1605</v>
      </c>
      <c r="D1413" s="722">
        <v>160544</v>
      </c>
      <c r="E1413" s="721">
        <v>1605449403</v>
      </c>
      <c r="F1413" s="721" t="s">
        <v>3400</v>
      </c>
      <c r="G1413" s="1127">
        <v>6838911788</v>
      </c>
      <c r="H1413" s="1128">
        <v>0</v>
      </c>
      <c r="I1413" s="1128">
        <v>6838911788</v>
      </c>
      <c r="J1413" s="1128">
        <v>0</v>
      </c>
      <c r="K1413" s="1128">
        <v>0</v>
      </c>
      <c r="L1413" s="1128">
        <v>0</v>
      </c>
      <c r="M1413" s="1128">
        <v>0</v>
      </c>
      <c r="N1413" s="1129">
        <v>0</v>
      </c>
      <c r="O1413" s="1128">
        <v>0</v>
      </c>
      <c r="P1413" s="1127">
        <v>0</v>
      </c>
      <c r="Q1413" s="1127">
        <v>0</v>
      </c>
      <c r="R1413" s="1127">
        <v>0</v>
      </c>
      <c r="S1413" s="1127">
        <v>0</v>
      </c>
      <c r="T1413" s="1130">
        <v>0</v>
      </c>
      <c r="U1413" s="1130">
        <v>0</v>
      </c>
      <c r="V1413" s="1130">
        <v>0</v>
      </c>
      <c r="W1413" s="1127">
        <v>0</v>
      </c>
      <c r="X1413" s="1130">
        <v>0</v>
      </c>
      <c r="Y1413" s="735">
        <v>0</v>
      </c>
      <c r="Z1413" s="1131">
        <v>0</v>
      </c>
      <c r="AA1413" s="1131">
        <v>0</v>
      </c>
      <c r="AB1413" s="1131">
        <v>0</v>
      </c>
      <c r="AC1413" s="1131">
        <v>0</v>
      </c>
      <c r="AD1413" s="1131">
        <v>0</v>
      </c>
      <c r="AE1413" s="1131">
        <v>0</v>
      </c>
      <c r="AF1413" s="126"/>
      <c r="AG1413" s="126"/>
      <c r="AH1413" s="126"/>
      <c r="AI1413" s="126"/>
      <c r="AJ1413" s="126"/>
      <c r="AK1413" s="126"/>
      <c r="AL1413" s="126">
        <v>1413</v>
      </c>
    </row>
    <row r="1414" spans="1:38">
      <c r="A1414" s="721" t="s">
        <v>1852</v>
      </c>
      <c r="B1414" s="722">
        <v>16</v>
      </c>
      <c r="C1414" s="722">
        <v>1605</v>
      </c>
      <c r="D1414" s="722">
        <v>160544</v>
      </c>
      <c r="E1414" s="721">
        <v>1605449404</v>
      </c>
      <c r="F1414" s="721" t="s">
        <v>3401</v>
      </c>
      <c r="G1414" s="1127">
        <v>16815334</v>
      </c>
      <c r="H1414" s="1128">
        <v>0</v>
      </c>
      <c r="I1414" s="1128">
        <v>16815334</v>
      </c>
      <c r="J1414" s="1128">
        <v>0</v>
      </c>
      <c r="K1414" s="1128">
        <v>0</v>
      </c>
      <c r="L1414" s="1128">
        <v>0</v>
      </c>
      <c r="M1414" s="1128">
        <v>0</v>
      </c>
      <c r="N1414" s="1129">
        <v>0</v>
      </c>
      <c r="O1414" s="1128">
        <v>0</v>
      </c>
      <c r="P1414" s="1127">
        <v>0</v>
      </c>
      <c r="Q1414" s="1127">
        <v>0</v>
      </c>
      <c r="R1414" s="1127">
        <v>0</v>
      </c>
      <c r="S1414" s="1127">
        <v>0</v>
      </c>
      <c r="T1414" s="1130">
        <v>0</v>
      </c>
      <c r="U1414" s="1130">
        <v>0</v>
      </c>
      <c r="V1414" s="1130">
        <v>0</v>
      </c>
      <c r="W1414" s="1127">
        <v>0</v>
      </c>
      <c r="X1414" s="1130">
        <v>0</v>
      </c>
      <c r="Y1414" s="735">
        <v>0</v>
      </c>
      <c r="Z1414" s="1131">
        <v>0</v>
      </c>
      <c r="AA1414" s="1131">
        <v>0</v>
      </c>
      <c r="AB1414" s="1131">
        <v>0</v>
      </c>
      <c r="AC1414" s="1131">
        <v>0</v>
      </c>
      <c r="AD1414" s="1131">
        <v>0</v>
      </c>
      <c r="AE1414" s="1131">
        <v>0</v>
      </c>
      <c r="AF1414" s="126"/>
      <c r="AG1414" s="126"/>
      <c r="AH1414" s="126"/>
      <c r="AI1414" s="126"/>
      <c r="AJ1414" s="126"/>
      <c r="AK1414" s="126"/>
      <c r="AL1414" s="126">
        <v>1414</v>
      </c>
    </row>
    <row r="1415" spans="1:38">
      <c r="A1415" s="721" t="s">
        <v>1852</v>
      </c>
      <c r="B1415" s="722">
        <v>16</v>
      </c>
      <c r="C1415" s="722">
        <v>1605</v>
      </c>
      <c r="D1415" s="722">
        <v>160544</v>
      </c>
      <c r="E1415" s="721">
        <v>1605449405</v>
      </c>
      <c r="F1415" s="721" t="s">
        <v>3402</v>
      </c>
      <c r="G1415" s="1127">
        <v>18325</v>
      </c>
      <c r="H1415" s="1128">
        <v>0</v>
      </c>
      <c r="I1415" s="1128">
        <v>18325</v>
      </c>
      <c r="J1415" s="1128">
        <v>0</v>
      </c>
      <c r="K1415" s="1128">
        <v>0</v>
      </c>
      <c r="L1415" s="1128">
        <v>0</v>
      </c>
      <c r="M1415" s="1128">
        <v>0</v>
      </c>
      <c r="N1415" s="1129">
        <v>0</v>
      </c>
      <c r="O1415" s="1128">
        <v>0</v>
      </c>
      <c r="P1415" s="1127">
        <v>0</v>
      </c>
      <c r="Q1415" s="1127">
        <v>0</v>
      </c>
      <c r="R1415" s="1127">
        <v>0</v>
      </c>
      <c r="S1415" s="1127">
        <v>0</v>
      </c>
      <c r="T1415" s="1130">
        <v>0</v>
      </c>
      <c r="U1415" s="1130">
        <v>0</v>
      </c>
      <c r="V1415" s="1130">
        <v>0</v>
      </c>
      <c r="W1415" s="1127">
        <v>0</v>
      </c>
      <c r="X1415" s="1130">
        <v>0</v>
      </c>
      <c r="Y1415" s="735">
        <v>0</v>
      </c>
      <c r="Z1415" s="1131">
        <v>0</v>
      </c>
      <c r="AA1415" s="1131">
        <v>0</v>
      </c>
      <c r="AB1415" s="1131">
        <v>0</v>
      </c>
      <c r="AC1415" s="1131">
        <v>0</v>
      </c>
      <c r="AD1415" s="1131">
        <v>0</v>
      </c>
      <c r="AE1415" s="1131">
        <v>0</v>
      </c>
      <c r="AF1415" s="126"/>
      <c r="AG1415" s="126"/>
      <c r="AH1415" s="126"/>
      <c r="AI1415" s="126"/>
      <c r="AJ1415" s="126"/>
      <c r="AK1415" s="126"/>
      <c r="AL1415" s="126">
        <v>1415</v>
      </c>
    </row>
    <row r="1416" spans="1:38">
      <c r="A1416" s="721" t="s">
        <v>1852</v>
      </c>
      <c r="B1416" s="722">
        <v>16</v>
      </c>
      <c r="C1416" s="722">
        <v>1605</v>
      </c>
      <c r="D1416" s="722">
        <v>160544</v>
      </c>
      <c r="E1416" s="721">
        <v>1605449476</v>
      </c>
      <c r="F1416" s="721" t="s">
        <v>3403</v>
      </c>
      <c r="G1416" s="1127">
        <v>51473459</v>
      </c>
      <c r="H1416" s="1128">
        <v>0</v>
      </c>
      <c r="I1416" s="1128">
        <v>51473459</v>
      </c>
      <c r="J1416" s="1128">
        <v>0</v>
      </c>
      <c r="K1416" s="1128">
        <v>0</v>
      </c>
      <c r="L1416" s="1128">
        <v>0</v>
      </c>
      <c r="M1416" s="1128">
        <v>0</v>
      </c>
      <c r="N1416" s="1129">
        <v>0</v>
      </c>
      <c r="O1416" s="1128">
        <v>0</v>
      </c>
      <c r="P1416" s="1127">
        <v>0</v>
      </c>
      <c r="Q1416" s="1127">
        <v>0</v>
      </c>
      <c r="R1416" s="1127">
        <v>0</v>
      </c>
      <c r="S1416" s="1127">
        <v>0</v>
      </c>
      <c r="T1416" s="1130">
        <v>0</v>
      </c>
      <c r="U1416" s="1130">
        <v>0</v>
      </c>
      <c r="V1416" s="1130">
        <v>0</v>
      </c>
      <c r="W1416" s="1127">
        <v>0</v>
      </c>
      <c r="X1416" s="1130">
        <v>0</v>
      </c>
      <c r="Y1416" s="735">
        <v>0</v>
      </c>
      <c r="Z1416" s="1131">
        <v>0</v>
      </c>
      <c r="AA1416" s="1131">
        <v>0</v>
      </c>
      <c r="AB1416" s="1131">
        <v>0</v>
      </c>
      <c r="AC1416" s="1131">
        <v>0</v>
      </c>
      <c r="AD1416" s="1131">
        <v>0</v>
      </c>
      <c r="AE1416" s="1131">
        <v>0</v>
      </c>
      <c r="AF1416" s="126"/>
      <c r="AG1416" s="126"/>
      <c r="AH1416" s="126"/>
      <c r="AI1416" s="126"/>
      <c r="AJ1416" s="126"/>
      <c r="AK1416" s="126"/>
      <c r="AL1416" s="126">
        <v>1416</v>
      </c>
    </row>
    <row r="1417" spans="1:38">
      <c r="A1417" s="721" t="s">
        <v>1852</v>
      </c>
      <c r="B1417" s="722">
        <v>16</v>
      </c>
      <c r="C1417" s="722">
        <v>1605</v>
      </c>
      <c r="D1417" s="722">
        <v>160544</v>
      </c>
      <c r="E1417" s="721">
        <v>1605449507</v>
      </c>
      <c r="F1417" s="721" t="s">
        <v>1969</v>
      </c>
      <c r="G1417" s="1127">
        <v>0</v>
      </c>
      <c r="H1417" s="1128">
        <v>0</v>
      </c>
      <c r="I1417" s="1128">
        <v>0</v>
      </c>
      <c r="J1417" s="1128">
        <v>0</v>
      </c>
      <c r="K1417" s="1128">
        <v>0</v>
      </c>
      <c r="L1417" s="1128">
        <v>0</v>
      </c>
      <c r="M1417" s="1128">
        <v>0</v>
      </c>
      <c r="N1417" s="1129">
        <v>0</v>
      </c>
      <c r="O1417" s="1128">
        <v>0</v>
      </c>
      <c r="P1417" s="1127">
        <v>0</v>
      </c>
      <c r="Q1417" s="1127">
        <v>0</v>
      </c>
      <c r="R1417" s="1127">
        <v>0</v>
      </c>
      <c r="S1417" s="1127">
        <v>0</v>
      </c>
      <c r="T1417" s="1130">
        <v>0</v>
      </c>
      <c r="U1417" s="1130">
        <v>0</v>
      </c>
      <c r="V1417" s="1130">
        <v>0</v>
      </c>
      <c r="W1417" s="1127">
        <v>0</v>
      </c>
      <c r="X1417" s="1130">
        <v>0</v>
      </c>
      <c r="Y1417" s="735">
        <v>0</v>
      </c>
      <c r="Z1417" s="1131">
        <v>0</v>
      </c>
      <c r="AA1417" s="1131">
        <v>0</v>
      </c>
      <c r="AB1417" s="1131">
        <v>0</v>
      </c>
      <c r="AC1417" s="1131">
        <v>0</v>
      </c>
      <c r="AD1417" s="1131">
        <v>0</v>
      </c>
      <c r="AE1417" s="1131">
        <v>0</v>
      </c>
      <c r="AF1417" s="126"/>
      <c r="AG1417" s="126"/>
      <c r="AH1417" s="126"/>
      <c r="AI1417" s="126"/>
      <c r="AJ1417" s="126"/>
      <c r="AK1417" s="126"/>
      <c r="AL1417" s="126">
        <v>1417</v>
      </c>
    </row>
    <row r="1418" spans="1:38">
      <c r="A1418" s="721" t="s">
        <v>1852</v>
      </c>
      <c r="B1418" s="722">
        <v>16</v>
      </c>
      <c r="C1418" s="722">
        <v>1605</v>
      </c>
      <c r="D1418" s="722">
        <v>160544</v>
      </c>
      <c r="E1418" s="721">
        <v>1605449508</v>
      </c>
      <c r="F1418" s="721" t="s">
        <v>1963</v>
      </c>
      <c r="G1418" s="1127">
        <v>0</v>
      </c>
      <c r="H1418" s="1128">
        <v>0</v>
      </c>
      <c r="I1418" s="1128">
        <v>0</v>
      </c>
      <c r="J1418" s="1128">
        <v>0</v>
      </c>
      <c r="K1418" s="1128">
        <v>0</v>
      </c>
      <c r="L1418" s="1128">
        <v>0</v>
      </c>
      <c r="M1418" s="1128">
        <v>0</v>
      </c>
      <c r="N1418" s="1129">
        <v>0</v>
      </c>
      <c r="O1418" s="1128">
        <v>0</v>
      </c>
      <c r="P1418" s="1127">
        <v>0</v>
      </c>
      <c r="Q1418" s="1127">
        <v>0</v>
      </c>
      <c r="R1418" s="1127">
        <v>0</v>
      </c>
      <c r="S1418" s="1127">
        <v>0</v>
      </c>
      <c r="T1418" s="1130">
        <v>0</v>
      </c>
      <c r="U1418" s="1130">
        <v>0</v>
      </c>
      <c r="V1418" s="1130">
        <v>0</v>
      </c>
      <c r="W1418" s="1127">
        <v>0</v>
      </c>
      <c r="X1418" s="1130">
        <v>0</v>
      </c>
      <c r="Y1418" s="735">
        <v>0</v>
      </c>
      <c r="Z1418" s="1131">
        <v>0</v>
      </c>
      <c r="AA1418" s="1131">
        <v>0</v>
      </c>
      <c r="AB1418" s="1131">
        <v>0</v>
      </c>
      <c r="AC1418" s="1131">
        <v>0</v>
      </c>
      <c r="AD1418" s="1131">
        <v>0</v>
      </c>
      <c r="AE1418" s="1131">
        <v>0</v>
      </c>
      <c r="AF1418" s="126"/>
      <c r="AG1418" s="126"/>
      <c r="AH1418" s="126"/>
      <c r="AI1418" s="126"/>
      <c r="AJ1418" s="126"/>
      <c r="AK1418" s="126"/>
      <c r="AL1418" s="126">
        <v>1418</v>
      </c>
    </row>
    <row r="1419" spans="1:38">
      <c r="A1419" s="721" t="s">
        <v>1852</v>
      </c>
      <c r="B1419" s="722">
        <v>16</v>
      </c>
      <c r="C1419" s="722">
        <v>1605</v>
      </c>
      <c r="D1419" s="722">
        <v>160544</v>
      </c>
      <c r="E1419" s="721">
        <v>1605449555</v>
      </c>
      <c r="F1419" s="721" t="s">
        <v>4180</v>
      </c>
      <c r="G1419" s="1127">
        <v>0</v>
      </c>
      <c r="H1419" s="1128">
        <v>0</v>
      </c>
      <c r="I1419" s="1128">
        <v>0</v>
      </c>
      <c r="J1419" s="1128">
        <v>0</v>
      </c>
      <c r="K1419" s="1128">
        <v>0</v>
      </c>
      <c r="L1419" s="1128">
        <v>0</v>
      </c>
      <c r="M1419" s="1128">
        <v>0</v>
      </c>
      <c r="N1419" s="1129">
        <v>0</v>
      </c>
      <c r="O1419" s="1128">
        <v>0</v>
      </c>
      <c r="P1419" s="1127">
        <v>0</v>
      </c>
      <c r="Q1419" s="1127">
        <v>0</v>
      </c>
      <c r="R1419" s="1127">
        <v>0</v>
      </c>
      <c r="S1419" s="1127">
        <v>0</v>
      </c>
      <c r="T1419" s="1130">
        <v>0</v>
      </c>
      <c r="U1419" s="1130">
        <v>0</v>
      </c>
      <c r="V1419" s="1130">
        <v>0</v>
      </c>
      <c r="W1419" s="1127">
        <v>0</v>
      </c>
      <c r="X1419" s="1130">
        <v>0</v>
      </c>
      <c r="Y1419" s="735">
        <v>0</v>
      </c>
      <c r="Z1419" s="1131">
        <v>0</v>
      </c>
      <c r="AA1419" s="1131">
        <v>0</v>
      </c>
      <c r="AB1419" s="1131">
        <v>0</v>
      </c>
      <c r="AC1419" s="1131">
        <v>0</v>
      </c>
      <c r="AD1419" s="1131">
        <v>0</v>
      </c>
      <c r="AE1419" s="1131">
        <v>0</v>
      </c>
      <c r="AF1419" s="126"/>
      <c r="AG1419" s="126"/>
      <c r="AH1419" s="126"/>
      <c r="AI1419" s="126"/>
      <c r="AJ1419" s="126"/>
      <c r="AK1419" s="126"/>
      <c r="AL1419" s="126">
        <v>1419</v>
      </c>
    </row>
    <row r="1420" spans="1:38">
      <c r="A1420" s="721" t="s">
        <v>1852</v>
      </c>
      <c r="B1420" s="722">
        <v>16</v>
      </c>
      <c r="C1420" s="722">
        <v>1605</v>
      </c>
      <c r="D1420" s="722">
        <v>160544</v>
      </c>
      <c r="E1420" s="721">
        <v>1605449556</v>
      </c>
      <c r="F1420" s="721" t="s">
        <v>974</v>
      </c>
      <c r="G1420" s="1127">
        <v>0</v>
      </c>
      <c r="H1420" s="1128">
        <v>0</v>
      </c>
      <c r="I1420" s="1128">
        <v>0</v>
      </c>
      <c r="J1420" s="1128">
        <v>0</v>
      </c>
      <c r="K1420" s="1128">
        <v>0</v>
      </c>
      <c r="L1420" s="1128">
        <v>0</v>
      </c>
      <c r="M1420" s="1128">
        <v>0</v>
      </c>
      <c r="N1420" s="1129">
        <v>0</v>
      </c>
      <c r="O1420" s="1128">
        <v>0</v>
      </c>
      <c r="P1420" s="1127">
        <v>0</v>
      </c>
      <c r="Q1420" s="1127">
        <v>0</v>
      </c>
      <c r="R1420" s="1127">
        <v>0</v>
      </c>
      <c r="S1420" s="1127">
        <v>0</v>
      </c>
      <c r="T1420" s="1130">
        <v>0</v>
      </c>
      <c r="U1420" s="1130">
        <v>0</v>
      </c>
      <c r="V1420" s="1130">
        <v>0</v>
      </c>
      <c r="W1420" s="1127">
        <v>0</v>
      </c>
      <c r="X1420" s="1130">
        <v>0</v>
      </c>
      <c r="Y1420" s="735">
        <v>0</v>
      </c>
      <c r="Z1420" s="1131">
        <v>0</v>
      </c>
      <c r="AA1420" s="1131">
        <v>0</v>
      </c>
      <c r="AB1420" s="1131">
        <v>0</v>
      </c>
      <c r="AC1420" s="1131">
        <v>0</v>
      </c>
      <c r="AD1420" s="1131">
        <v>0</v>
      </c>
      <c r="AE1420" s="1131">
        <v>0</v>
      </c>
      <c r="AF1420" s="126"/>
      <c r="AG1420" s="126"/>
      <c r="AH1420" s="126"/>
      <c r="AI1420" s="126"/>
      <c r="AJ1420" s="126"/>
      <c r="AK1420" s="126"/>
      <c r="AL1420" s="126">
        <v>1420</v>
      </c>
    </row>
    <row r="1421" spans="1:38">
      <c r="A1421" s="721" t="s">
        <v>1852</v>
      </c>
      <c r="B1421" s="722">
        <v>16</v>
      </c>
      <c r="C1421" s="722">
        <v>1605</v>
      </c>
      <c r="D1421" s="722">
        <v>160544</v>
      </c>
      <c r="E1421" s="721">
        <v>1605449602</v>
      </c>
      <c r="F1421" s="721" t="s">
        <v>973</v>
      </c>
      <c r="G1421" s="1127">
        <v>61134596</v>
      </c>
      <c r="H1421" s="1128">
        <v>0</v>
      </c>
      <c r="I1421" s="1128">
        <v>61134595.659999996</v>
      </c>
      <c r="J1421" s="1128">
        <v>-0.34000000357627869</v>
      </c>
      <c r="K1421" s="1128">
        <v>0</v>
      </c>
      <c r="L1421" s="1128">
        <v>0</v>
      </c>
      <c r="M1421" s="1128">
        <v>-0.34000000357627869</v>
      </c>
      <c r="N1421" s="1129">
        <v>0</v>
      </c>
      <c r="O1421" s="1128">
        <v>-0.34000000357627869</v>
      </c>
      <c r="P1421" s="1127">
        <v>-0.12580000132322311</v>
      </c>
      <c r="Q1421" s="1127">
        <v>0</v>
      </c>
      <c r="R1421" s="1127">
        <v>0</v>
      </c>
      <c r="S1421" s="1127">
        <v>0</v>
      </c>
      <c r="T1421" s="1130">
        <v>0</v>
      </c>
      <c r="U1421" s="1130">
        <v>0</v>
      </c>
      <c r="V1421" s="1130">
        <v>0</v>
      </c>
      <c r="W1421" s="1127">
        <v>0</v>
      </c>
      <c r="X1421" s="1130">
        <v>-0.12580000132322311</v>
      </c>
      <c r="Y1421" s="735">
        <v>0.37</v>
      </c>
      <c r="Z1421" s="1131">
        <v>0</v>
      </c>
      <c r="AA1421" s="1131">
        <v>-0.12580000132322311</v>
      </c>
      <c r="AB1421" s="1131">
        <v>0</v>
      </c>
      <c r="AC1421" s="1131">
        <v>0</v>
      </c>
      <c r="AD1421" s="1131">
        <v>0</v>
      </c>
      <c r="AE1421" s="1131">
        <v>-0.12580000132322311</v>
      </c>
      <c r="AF1421" s="126"/>
      <c r="AG1421" s="126"/>
      <c r="AH1421" s="126"/>
      <c r="AI1421" s="126"/>
      <c r="AJ1421" s="126"/>
      <c r="AK1421" s="126"/>
      <c r="AL1421" s="126">
        <v>1421</v>
      </c>
    </row>
    <row r="1422" spans="1:38">
      <c r="A1422" s="721" t="s">
        <v>1852</v>
      </c>
      <c r="B1422" s="722">
        <v>16</v>
      </c>
      <c r="C1422" s="722">
        <v>1605</v>
      </c>
      <c r="D1422" s="722">
        <v>160544</v>
      </c>
      <c r="E1422" s="721">
        <v>1605449604</v>
      </c>
      <c r="F1422" s="721" t="s">
        <v>973</v>
      </c>
      <c r="G1422" s="1127">
        <v>0</v>
      </c>
      <c r="H1422" s="1128">
        <v>0</v>
      </c>
      <c r="I1422" s="1128">
        <v>0</v>
      </c>
      <c r="J1422" s="1128">
        <v>0</v>
      </c>
      <c r="K1422" s="1128">
        <v>0</v>
      </c>
      <c r="L1422" s="1128">
        <v>0</v>
      </c>
      <c r="M1422" s="1128">
        <v>0</v>
      </c>
      <c r="N1422" s="1129">
        <v>0</v>
      </c>
      <c r="O1422" s="1128">
        <v>0</v>
      </c>
      <c r="P1422" s="1127">
        <v>0</v>
      </c>
      <c r="Q1422" s="1127">
        <v>0</v>
      </c>
      <c r="R1422" s="1127">
        <v>0</v>
      </c>
      <c r="S1422" s="1127">
        <v>0</v>
      </c>
      <c r="T1422" s="1130">
        <v>0</v>
      </c>
      <c r="U1422" s="1130">
        <v>0</v>
      </c>
      <c r="V1422" s="1130">
        <v>0</v>
      </c>
      <c r="W1422" s="1127">
        <v>0</v>
      </c>
      <c r="X1422" s="1130">
        <v>0</v>
      </c>
      <c r="Y1422" s="735">
        <v>0</v>
      </c>
      <c r="Z1422" s="1131">
        <v>0</v>
      </c>
      <c r="AA1422" s="1131">
        <v>0</v>
      </c>
      <c r="AB1422" s="1131">
        <v>7.3999999998923163E-2</v>
      </c>
      <c r="AC1422" s="1131">
        <v>0</v>
      </c>
      <c r="AD1422" s="1131">
        <v>-7.3999999998923163E-2</v>
      </c>
      <c r="AE1422" s="1131">
        <v>0</v>
      </c>
      <c r="AF1422" s="126"/>
      <c r="AG1422" s="126"/>
      <c r="AH1422" s="126"/>
      <c r="AI1422" s="126"/>
      <c r="AJ1422" s="126"/>
      <c r="AK1422" s="126"/>
      <c r="AL1422" s="126">
        <v>1422</v>
      </c>
    </row>
    <row r="1423" spans="1:38">
      <c r="A1423" s="721" t="s">
        <v>1852</v>
      </c>
      <c r="B1423" s="722">
        <v>16</v>
      </c>
      <c r="C1423" s="722">
        <v>1605</v>
      </c>
      <c r="D1423" s="722">
        <v>160544</v>
      </c>
      <c r="E1423" s="721">
        <v>1605449801</v>
      </c>
      <c r="F1423" s="721" t="s">
        <v>975</v>
      </c>
      <c r="G1423" s="1127">
        <v>26418084996</v>
      </c>
      <c r="H1423" s="1128">
        <v>0</v>
      </c>
      <c r="I1423" s="1128">
        <v>26418084995.950001</v>
      </c>
      <c r="J1423" s="1128">
        <v>-4.9999237060546875E-2</v>
      </c>
      <c r="K1423" s="1128">
        <v>0</v>
      </c>
      <c r="L1423" s="1128">
        <v>0</v>
      </c>
      <c r="M1423" s="1128">
        <v>-4.9999237060546875E-2</v>
      </c>
      <c r="N1423" s="1129">
        <v>0</v>
      </c>
      <c r="O1423" s="1128">
        <v>-4.9999237060546875E-2</v>
      </c>
      <c r="P1423" s="1127">
        <v>-1.8499717712402344E-2</v>
      </c>
      <c r="Q1423" s="1127">
        <v>0</v>
      </c>
      <c r="R1423" s="1127">
        <v>0</v>
      </c>
      <c r="S1423" s="1127">
        <v>0</v>
      </c>
      <c r="T1423" s="1130">
        <v>0</v>
      </c>
      <c r="U1423" s="1130">
        <v>0</v>
      </c>
      <c r="V1423" s="1130">
        <v>0</v>
      </c>
      <c r="W1423" s="1127">
        <v>0</v>
      </c>
      <c r="X1423" s="1130">
        <v>-1.8499717712402344E-2</v>
      </c>
      <c r="Y1423" s="735">
        <v>0.37</v>
      </c>
      <c r="Z1423" s="1131">
        <v>0</v>
      </c>
      <c r="AA1423" s="1131">
        <v>-1.8499717712402344E-2</v>
      </c>
      <c r="AB1423" s="1131">
        <v>0</v>
      </c>
      <c r="AC1423" s="1131">
        <v>-2.5899887084960938E-2</v>
      </c>
      <c r="AD1423" s="1131">
        <v>0</v>
      </c>
      <c r="AE1423" s="1131">
        <v>7.4001693725585932E-3</v>
      </c>
      <c r="AF1423" s="126"/>
      <c r="AG1423" s="126"/>
      <c r="AH1423" s="126"/>
      <c r="AI1423" s="126"/>
      <c r="AJ1423" s="126"/>
      <c r="AK1423" s="126"/>
      <c r="AL1423" s="126">
        <v>1423</v>
      </c>
    </row>
    <row r="1424" spans="1:38">
      <c r="A1424" s="721" t="s">
        <v>1852</v>
      </c>
      <c r="B1424" s="722">
        <v>16</v>
      </c>
      <c r="C1424" s="722">
        <v>1605</v>
      </c>
      <c r="D1424" s="722">
        <v>160544</v>
      </c>
      <c r="E1424" s="721">
        <v>1605449901</v>
      </c>
      <c r="F1424" s="721" t="s">
        <v>4181</v>
      </c>
      <c r="G1424" s="1127">
        <v>3543738150</v>
      </c>
      <c r="H1424" s="1128">
        <v>0</v>
      </c>
      <c r="I1424" s="1128">
        <v>3543738149.9099998</v>
      </c>
      <c r="J1424" s="1128">
        <v>-9.0000152587890625E-2</v>
      </c>
      <c r="K1424" s="1128">
        <v>0</v>
      </c>
      <c r="L1424" s="1128">
        <v>0</v>
      </c>
      <c r="M1424" s="1128">
        <v>-9.0000152587890625E-2</v>
      </c>
      <c r="N1424" s="1129">
        <v>0</v>
      </c>
      <c r="O1424" s="1128">
        <v>-9.0000152587890625E-2</v>
      </c>
      <c r="P1424" s="1127">
        <v>-3.3300056457519531E-2</v>
      </c>
      <c r="Q1424" s="1127">
        <v>0</v>
      </c>
      <c r="R1424" s="1127">
        <v>0</v>
      </c>
      <c r="S1424" s="1127">
        <v>0</v>
      </c>
      <c r="T1424" s="1130">
        <v>0</v>
      </c>
      <c r="U1424" s="1130">
        <v>0</v>
      </c>
      <c r="V1424" s="1130">
        <v>0</v>
      </c>
      <c r="W1424" s="1127">
        <v>0</v>
      </c>
      <c r="X1424" s="1130">
        <v>-3.3300056457519531E-2</v>
      </c>
      <c r="Y1424" s="735">
        <v>0.37</v>
      </c>
      <c r="Z1424" s="1131">
        <v>0</v>
      </c>
      <c r="AA1424" s="1131">
        <v>-3.3300056457519531E-2</v>
      </c>
      <c r="AB1424" s="1131">
        <v>0.17760000705718995</v>
      </c>
      <c r="AC1424" s="1131">
        <v>0</v>
      </c>
      <c r="AD1424" s="1131">
        <v>-0.17760000705718995</v>
      </c>
      <c r="AE1424" s="1131">
        <v>-3.3300056457519531E-2</v>
      </c>
      <c r="AF1424" s="126"/>
      <c r="AG1424" s="126"/>
      <c r="AH1424" s="126"/>
      <c r="AI1424" s="126"/>
      <c r="AJ1424" s="126"/>
      <c r="AK1424" s="126"/>
      <c r="AL1424" s="126">
        <v>1424</v>
      </c>
    </row>
    <row r="1425" spans="1:38">
      <c r="A1425" s="721" t="s">
        <v>1852</v>
      </c>
      <c r="B1425" s="722">
        <v>16</v>
      </c>
      <c r="C1425" s="722">
        <v>1605</v>
      </c>
      <c r="D1425" s="722">
        <v>160546</v>
      </c>
      <c r="E1425" s="721">
        <v>1605467015</v>
      </c>
      <c r="F1425" s="721" t="s">
        <v>4182</v>
      </c>
      <c r="G1425" s="1127">
        <v>0</v>
      </c>
      <c r="H1425" s="1128">
        <v>0</v>
      </c>
      <c r="I1425" s="1128">
        <v>0</v>
      </c>
      <c r="J1425" s="1128">
        <v>0</v>
      </c>
      <c r="K1425" s="1128">
        <v>0</v>
      </c>
      <c r="L1425" s="1128">
        <v>0</v>
      </c>
      <c r="M1425" s="1128">
        <v>0</v>
      </c>
      <c r="N1425" s="1129">
        <v>0</v>
      </c>
      <c r="O1425" s="1128">
        <v>0</v>
      </c>
      <c r="P1425" s="1127">
        <v>0</v>
      </c>
      <c r="Q1425" s="1127">
        <v>0</v>
      </c>
      <c r="R1425" s="1127">
        <v>0</v>
      </c>
      <c r="S1425" s="1127">
        <v>0</v>
      </c>
      <c r="T1425" s="1130">
        <v>0</v>
      </c>
      <c r="U1425" s="1130">
        <v>0</v>
      </c>
      <c r="V1425" s="1130">
        <v>0</v>
      </c>
      <c r="W1425" s="1127">
        <v>0</v>
      </c>
      <c r="X1425" s="1130">
        <v>0</v>
      </c>
      <c r="Y1425" s="735">
        <v>0</v>
      </c>
      <c r="Z1425" s="1131">
        <v>0</v>
      </c>
      <c r="AA1425" s="1131">
        <v>0</v>
      </c>
      <c r="AB1425" s="1131">
        <v>0</v>
      </c>
      <c r="AC1425" s="1131">
        <v>0</v>
      </c>
      <c r="AD1425" s="1131">
        <v>0</v>
      </c>
      <c r="AE1425" s="1131">
        <v>0</v>
      </c>
      <c r="AF1425" s="126"/>
      <c r="AG1425" s="126"/>
      <c r="AH1425" s="126"/>
      <c r="AI1425" s="126"/>
      <c r="AJ1425" s="126"/>
      <c r="AK1425" s="126"/>
      <c r="AL1425" s="126">
        <v>1425</v>
      </c>
    </row>
    <row r="1426" spans="1:38">
      <c r="A1426" s="721" t="s">
        <v>1852</v>
      </c>
      <c r="B1426" s="722">
        <v>16</v>
      </c>
      <c r="C1426" s="722">
        <v>1605</v>
      </c>
      <c r="D1426" s="722">
        <v>160546</v>
      </c>
      <c r="E1426" s="721">
        <v>1605467017</v>
      </c>
      <c r="F1426" s="721" t="s">
        <v>1974</v>
      </c>
      <c r="G1426" s="1127">
        <v>0</v>
      </c>
      <c r="H1426" s="1128">
        <v>0</v>
      </c>
      <c r="I1426" s="1128">
        <v>0</v>
      </c>
      <c r="J1426" s="1128">
        <v>0</v>
      </c>
      <c r="K1426" s="1128">
        <v>0</v>
      </c>
      <c r="L1426" s="1128">
        <v>0</v>
      </c>
      <c r="M1426" s="1128">
        <v>0</v>
      </c>
      <c r="N1426" s="1129">
        <v>0</v>
      </c>
      <c r="O1426" s="1128">
        <v>0</v>
      </c>
      <c r="P1426" s="1127">
        <v>0</v>
      </c>
      <c r="Q1426" s="1127">
        <v>0</v>
      </c>
      <c r="R1426" s="1127">
        <v>0</v>
      </c>
      <c r="S1426" s="1127">
        <v>0</v>
      </c>
      <c r="T1426" s="1130">
        <v>0</v>
      </c>
      <c r="U1426" s="1130">
        <v>0</v>
      </c>
      <c r="V1426" s="1130">
        <v>0</v>
      </c>
      <c r="W1426" s="1127">
        <v>0</v>
      </c>
      <c r="X1426" s="1130">
        <v>0</v>
      </c>
      <c r="Y1426" s="735">
        <v>0</v>
      </c>
      <c r="Z1426" s="1131">
        <v>0</v>
      </c>
      <c r="AA1426" s="1131">
        <v>0</v>
      </c>
      <c r="AB1426" s="1131">
        <v>0</v>
      </c>
      <c r="AC1426" s="1131">
        <v>0</v>
      </c>
      <c r="AD1426" s="1131">
        <v>0</v>
      </c>
      <c r="AE1426" s="1131">
        <v>0</v>
      </c>
      <c r="AF1426" s="126"/>
      <c r="AG1426" s="126"/>
      <c r="AH1426" s="126"/>
      <c r="AI1426" s="126"/>
      <c r="AJ1426" s="126"/>
      <c r="AK1426" s="126"/>
      <c r="AL1426" s="126">
        <v>1426</v>
      </c>
    </row>
    <row r="1427" spans="1:38">
      <c r="A1427" s="721" t="s">
        <v>1852</v>
      </c>
      <c r="B1427" s="722">
        <v>16</v>
      </c>
      <c r="C1427" s="722">
        <v>1605</v>
      </c>
      <c r="D1427" s="722">
        <v>160546</v>
      </c>
      <c r="E1427" s="721">
        <v>1605467018</v>
      </c>
      <c r="F1427" s="721" t="s">
        <v>1974</v>
      </c>
      <c r="G1427" s="1127">
        <v>0</v>
      </c>
      <c r="H1427" s="1128">
        <v>0</v>
      </c>
      <c r="I1427" s="1128">
        <v>0</v>
      </c>
      <c r="J1427" s="1128">
        <v>0</v>
      </c>
      <c r="K1427" s="1128">
        <v>0</v>
      </c>
      <c r="L1427" s="1128">
        <v>0</v>
      </c>
      <c r="M1427" s="1128">
        <v>0</v>
      </c>
      <c r="N1427" s="1129">
        <v>0</v>
      </c>
      <c r="O1427" s="1128">
        <v>0</v>
      </c>
      <c r="P1427" s="1127">
        <v>0</v>
      </c>
      <c r="Q1427" s="1127">
        <v>0</v>
      </c>
      <c r="R1427" s="1127">
        <v>0</v>
      </c>
      <c r="S1427" s="1127">
        <v>0</v>
      </c>
      <c r="T1427" s="1130">
        <v>0</v>
      </c>
      <c r="U1427" s="1130">
        <v>0</v>
      </c>
      <c r="V1427" s="1130">
        <v>0</v>
      </c>
      <c r="W1427" s="1127">
        <v>0</v>
      </c>
      <c r="X1427" s="1130">
        <v>0</v>
      </c>
      <c r="Y1427" s="735">
        <v>0</v>
      </c>
      <c r="Z1427" s="1131">
        <v>0</v>
      </c>
      <c r="AA1427" s="1131">
        <v>0</v>
      </c>
      <c r="AB1427" s="1131">
        <v>0</v>
      </c>
      <c r="AC1427" s="1131">
        <v>0</v>
      </c>
      <c r="AD1427" s="1131">
        <v>0</v>
      </c>
      <c r="AE1427" s="1131">
        <v>0</v>
      </c>
      <c r="AF1427" s="126"/>
      <c r="AG1427" s="126"/>
      <c r="AH1427" s="126"/>
      <c r="AI1427" s="126"/>
      <c r="AJ1427" s="126"/>
      <c r="AK1427" s="126"/>
      <c r="AL1427" s="126">
        <v>1427</v>
      </c>
    </row>
    <row r="1428" spans="1:38">
      <c r="A1428" s="721" t="s">
        <v>1852</v>
      </c>
      <c r="B1428" s="722">
        <v>16</v>
      </c>
      <c r="C1428" s="722">
        <v>1605</v>
      </c>
      <c r="D1428" s="722">
        <v>160546</v>
      </c>
      <c r="E1428" s="721">
        <v>1605467019</v>
      </c>
      <c r="F1428" s="721" t="s">
        <v>4183</v>
      </c>
      <c r="G1428" s="1127">
        <v>0</v>
      </c>
      <c r="H1428" s="1128">
        <v>0</v>
      </c>
      <c r="I1428" s="1128">
        <v>0</v>
      </c>
      <c r="J1428" s="1128">
        <v>0</v>
      </c>
      <c r="K1428" s="1128">
        <v>0</v>
      </c>
      <c r="L1428" s="1128">
        <v>0</v>
      </c>
      <c r="M1428" s="1128">
        <v>0</v>
      </c>
      <c r="N1428" s="1129">
        <v>0</v>
      </c>
      <c r="O1428" s="1128">
        <v>0</v>
      </c>
      <c r="P1428" s="1127">
        <v>0</v>
      </c>
      <c r="Q1428" s="1127">
        <v>0</v>
      </c>
      <c r="R1428" s="1127">
        <v>0</v>
      </c>
      <c r="S1428" s="1127">
        <v>0</v>
      </c>
      <c r="T1428" s="1130">
        <v>0</v>
      </c>
      <c r="U1428" s="1130">
        <v>0</v>
      </c>
      <c r="V1428" s="1130">
        <v>0</v>
      </c>
      <c r="W1428" s="1127">
        <v>0</v>
      </c>
      <c r="X1428" s="1130">
        <v>0</v>
      </c>
      <c r="Y1428" s="735">
        <v>0</v>
      </c>
      <c r="Z1428" s="1131">
        <v>0</v>
      </c>
      <c r="AA1428" s="1131">
        <v>0</v>
      </c>
      <c r="AB1428" s="1131">
        <v>0</v>
      </c>
      <c r="AC1428" s="1131">
        <v>0</v>
      </c>
      <c r="AD1428" s="1131">
        <v>0</v>
      </c>
      <c r="AE1428" s="1131">
        <v>0</v>
      </c>
      <c r="AF1428" s="126"/>
      <c r="AG1428" s="126"/>
      <c r="AH1428" s="126"/>
      <c r="AI1428" s="126"/>
      <c r="AJ1428" s="126"/>
      <c r="AK1428" s="126"/>
      <c r="AL1428" s="126">
        <v>1428</v>
      </c>
    </row>
    <row r="1429" spans="1:38">
      <c r="A1429" s="721" t="s">
        <v>1852</v>
      </c>
      <c r="B1429" s="722">
        <v>16</v>
      </c>
      <c r="C1429" s="722">
        <v>1605</v>
      </c>
      <c r="D1429" s="722">
        <v>160546</v>
      </c>
      <c r="E1429" s="721">
        <v>1605467020</v>
      </c>
      <c r="F1429" s="721" t="s">
        <v>4184</v>
      </c>
      <c r="G1429" s="1127">
        <v>0</v>
      </c>
      <c r="H1429" s="1128">
        <v>0</v>
      </c>
      <c r="I1429" s="1128">
        <v>0</v>
      </c>
      <c r="J1429" s="1128">
        <v>0</v>
      </c>
      <c r="K1429" s="1128">
        <v>0</v>
      </c>
      <c r="L1429" s="1128">
        <v>0</v>
      </c>
      <c r="M1429" s="1128">
        <v>0</v>
      </c>
      <c r="N1429" s="1129">
        <v>0</v>
      </c>
      <c r="O1429" s="1128">
        <v>0</v>
      </c>
      <c r="P1429" s="1127">
        <v>0</v>
      </c>
      <c r="Q1429" s="1127">
        <v>0</v>
      </c>
      <c r="R1429" s="1127">
        <v>0</v>
      </c>
      <c r="S1429" s="1127">
        <v>0</v>
      </c>
      <c r="T1429" s="1130">
        <v>0</v>
      </c>
      <c r="U1429" s="1130">
        <v>0</v>
      </c>
      <c r="V1429" s="1130">
        <v>0</v>
      </c>
      <c r="W1429" s="1127">
        <v>0</v>
      </c>
      <c r="X1429" s="1130">
        <v>0</v>
      </c>
      <c r="Y1429" s="735">
        <v>0</v>
      </c>
      <c r="Z1429" s="1131">
        <v>0</v>
      </c>
      <c r="AA1429" s="1131">
        <v>0</v>
      </c>
      <c r="AB1429" s="1131">
        <v>0</v>
      </c>
      <c r="AC1429" s="1131">
        <v>0</v>
      </c>
      <c r="AD1429" s="1131">
        <v>0</v>
      </c>
      <c r="AE1429" s="1131">
        <v>0</v>
      </c>
      <c r="AF1429" s="126"/>
      <c r="AG1429" s="126"/>
      <c r="AH1429" s="126"/>
      <c r="AI1429" s="126"/>
      <c r="AJ1429" s="126"/>
      <c r="AK1429" s="126"/>
      <c r="AL1429" s="126">
        <v>1429</v>
      </c>
    </row>
    <row r="1430" spans="1:38">
      <c r="A1430" s="721" t="s">
        <v>1852</v>
      </c>
      <c r="B1430" s="722">
        <v>16</v>
      </c>
      <c r="C1430" s="722">
        <v>1605</v>
      </c>
      <c r="D1430" s="722">
        <v>160546</v>
      </c>
      <c r="E1430" s="721">
        <v>1605467021</v>
      </c>
      <c r="F1430" s="721" t="s">
        <v>4185</v>
      </c>
      <c r="G1430" s="1127">
        <v>0</v>
      </c>
      <c r="H1430" s="1128">
        <v>0</v>
      </c>
      <c r="I1430" s="1128">
        <v>0</v>
      </c>
      <c r="J1430" s="1128">
        <v>0</v>
      </c>
      <c r="K1430" s="1128">
        <v>0</v>
      </c>
      <c r="L1430" s="1128">
        <v>0</v>
      </c>
      <c r="M1430" s="1128">
        <v>0</v>
      </c>
      <c r="N1430" s="1129">
        <v>0</v>
      </c>
      <c r="O1430" s="1128">
        <v>0</v>
      </c>
      <c r="P1430" s="1127">
        <v>0</v>
      </c>
      <c r="Q1430" s="1127">
        <v>0</v>
      </c>
      <c r="R1430" s="1127">
        <v>0</v>
      </c>
      <c r="S1430" s="1127">
        <v>0</v>
      </c>
      <c r="T1430" s="1130">
        <v>0</v>
      </c>
      <c r="U1430" s="1130">
        <v>0</v>
      </c>
      <c r="V1430" s="1130">
        <v>0</v>
      </c>
      <c r="W1430" s="1127">
        <v>0</v>
      </c>
      <c r="X1430" s="1130">
        <v>0</v>
      </c>
      <c r="Y1430" s="735">
        <v>0</v>
      </c>
      <c r="Z1430" s="1131">
        <v>0</v>
      </c>
      <c r="AA1430" s="1131">
        <v>0</v>
      </c>
      <c r="AB1430" s="1131">
        <v>0</v>
      </c>
      <c r="AC1430" s="1131">
        <v>0</v>
      </c>
      <c r="AD1430" s="1131">
        <v>0</v>
      </c>
      <c r="AE1430" s="1131">
        <v>0</v>
      </c>
      <c r="AF1430" s="126"/>
      <c r="AG1430" s="126"/>
      <c r="AH1430" s="126"/>
      <c r="AI1430" s="126"/>
      <c r="AJ1430" s="126"/>
      <c r="AK1430" s="126"/>
      <c r="AL1430" s="126">
        <v>1430</v>
      </c>
    </row>
    <row r="1431" spans="1:38">
      <c r="A1431" s="721" t="s">
        <v>1852</v>
      </c>
      <c r="B1431" s="722">
        <v>16</v>
      </c>
      <c r="C1431" s="722">
        <v>1605</v>
      </c>
      <c r="D1431" s="722">
        <v>160546</v>
      </c>
      <c r="E1431" s="721">
        <v>1605467102</v>
      </c>
      <c r="F1431" s="721" t="s">
        <v>3597</v>
      </c>
      <c r="G1431" s="1127">
        <v>0</v>
      </c>
      <c r="H1431" s="1128">
        <v>0</v>
      </c>
      <c r="I1431" s="1128">
        <v>0</v>
      </c>
      <c r="J1431" s="1128">
        <v>0</v>
      </c>
      <c r="K1431" s="1128">
        <v>0</v>
      </c>
      <c r="L1431" s="1128">
        <v>0</v>
      </c>
      <c r="M1431" s="1128">
        <v>0</v>
      </c>
      <c r="N1431" s="1129">
        <v>0</v>
      </c>
      <c r="O1431" s="1128">
        <v>0</v>
      </c>
      <c r="P1431" s="1127">
        <v>0</v>
      </c>
      <c r="Q1431" s="1127">
        <v>0</v>
      </c>
      <c r="R1431" s="1127">
        <v>0</v>
      </c>
      <c r="S1431" s="1127">
        <v>0</v>
      </c>
      <c r="T1431" s="1130">
        <v>0</v>
      </c>
      <c r="U1431" s="1130">
        <v>0</v>
      </c>
      <c r="V1431" s="1130">
        <v>0</v>
      </c>
      <c r="W1431" s="1127">
        <v>0</v>
      </c>
      <c r="X1431" s="1130">
        <v>0</v>
      </c>
      <c r="Y1431" s="735">
        <v>0</v>
      </c>
      <c r="Z1431" s="1131">
        <v>0</v>
      </c>
      <c r="AA1431" s="1131">
        <v>0</v>
      </c>
      <c r="AB1431" s="1131">
        <v>0</v>
      </c>
      <c r="AC1431" s="1131">
        <v>0</v>
      </c>
      <c r="AD1431" s="1131">
        <v>0</v>
      </c>
      <c r="AE1431" s="1131">
        <v>0</v>
      </c>
      <c r="AF1431" s="126"/>
      <c r="AG1431" s="126"/>
      <c r="AH1431" s="126"/>
      <c r="AI1431" s="126"/>
      <c r="AJ1431" s="126"/>
      <c r="AK1431" s="126"/>
      <c r="AL1431" s="126">
        <v>1431</v>
      </c>
    </row>
    <row r="1432" spans="1:38">
      <c r="A1432" s="721" t="s">
        <v>1852</v>
      </c>
      <c r="B1432" s="722">
        <v>16</v>
      </c>
      <c r="C1432" s="722">
        <v>1605</v>
      </c>
      <c r="D1432" s="722">
        <v>160546</v>
      </c>
      <c r="E1432" s="721">
        <v>1605467104</v>
      </c>
      <c r="F1432" s="721" t="s">
        <v>3598</v>
      </c>
      <c r="G1432" s="1127">
        <v>0</v>
      </c>
      <c r="H1432" s="1128">
        <v>0</v>
      </c>
      <c r="I1432" s="1128">
        <v>0</v>
      </c>
      <c r="J1432" s="1128">
        <v>0</v>
      </c>
      <c r="K1432" s="1128">
        <v>0</v>
      </c>
      <c r="L1432" s="1128">
        <v>0</v>
      </c>
      <c r="M1432" s="1128">
        <v>0</v>
      </c>
      <c r="N1432" s="1129">
        <v>0</v>
      </c>
      <c r="O1432" s="1128">
        <v>0</v>
      </c>
      <c r="P1432" s="1127">
        <v>0</v>
      </c>
      <c r="Q1432" s="1127">
        <v>0</v>
      </c>
      <c r="R1432" s="1127">
        <v>0</v>
      </c>
      <c r="S1432" s="1127">
        <v>0</v>
      </c>
      <c r="T1432" s="1130">
        <v>0</v>
      </c>
      <c r="U1432" s="1130">
        <v>0</v>
      </c>
      <c r="V1432" s="1130">
        <v>0</v>
      </c>
      <c r="W1432" s="1127">
        <v>0</v>
      </c>
      <c r="X1432" s="1130">
        <v>0</v>
      </c>
      <c r="Y1432" s="735">
        <v>0</v>
      </c>
      <c r="Z1432" s="1131">
        <v>0</v>
      </c>
      <c r="AA1432" s="1131">
        <v>0</v>
      </c>
      <c r="AB1432" s="1131">
        <v>0</v>
      </c>
      <c r="AC1432" s="1131">
        <v>0</v>
      </c>
      <c r="AD1432" s="1131">
        <v>0</v>
      </c>
      <c r="AE1432" s="1131">
        <v>0</v>
      </c>
      <c r="AF1432" s="126"/>
      <c r="AG1432" s="126"/>
      <c r="AH1432" s="126"/>
      <c r="AI1432" s="126"/>
      <c r="AJ1432" s="126"/>
      <c r="AK1432" s="126"/>
      <c r="AL1432" s="126">
        <v>1432</v>
      </c>
    </row>
    <row r="1433" spans="1:38">
      <c r="A1433" s="721" t="s">
        <v>1852</v>
      </c>
      <c r="B1433" s="722">
        <v>16</v>
      </c>
      <c r="C1433" s="722">
        <v>1605</v>
      </c>
      <c r="D1433" s="722">
        <v>160546</v>
      </c>
      <c r="E1433" s="721">
        <v>1605467105</v>
      </c>
      <c r="F1433" s="721" t="s">
        <v>3599</v>
      </c>
      <c r="G1433" s="1127">
        <v>0</v>
      </c>
      <c r="H1433" s="1128">
        <v>0</v>
      </c>
      <c r="I1433" s="1128">
        <v>0</v>
      </c>
      <c r="J1433" s="1128">
        <v>0</v>
      </c>
      <c r="K1433" s="1128">
        <v>0</v>
      </c>
      <c r="L1433" s="1128">
        <v>0</v>
      </c>
      <c r="M1433" s="1128">
        <v>0</v>
      </c>
      <c r="N1433" s="1129">
        <v>0</v>
      </c>
      <c r="O1433" s="1128">
        <v>0</v>
      </c>
      <c r="P1433" s="1127">
        <v>0</v>
      </c>
      <c r="Q1433" s="1127">
        <v>0</v>
      </c>
      <c r="R1433" s="1127">
        <v>0</v>
      </c>
      <c r="S1433" s="1127">
        <v>0</v>
      </c>
      <c r="T1433" s="1130">
        <v>0</v>
      </c>
      <c r="U1433" s="1130">
        <v>0</v>
      </c>
      <c r="V1433" s="1130">
        <v>0</v>
      </c>
      <c r="W1433" s="1127">
        <v>0</v>
      </c>
      <c r="X1433" s="1130">
        <v>0</v>
      </c>
      <c r="Y1433" s="735">
        <v>0</v>
      </c>
      <c r="Z1433" s="1131">
        <v>0</v>
      </c>
      <c r="AA1433" s="1131">
        <v>0</v>
      </c>
      <c r="AB1433" s="1131">
        <v>0</v>
      </c>
      <c r="AC1433" s="1131">
        <v>0</v>
      </c>
      <c r="AD1433" s="1131">
        <v>0</v>
      </c>
      <c r="AE1433" s="1131">
        <v>0</v>
      </c>
      <c r="AF1433" s="126"/>
      <c r="AG1433" s="126"/>
      <c r="AH1433" s="126"/>
      <c r="AI1433" s="126"/>
      <c r="AJ1433" s="126"/>
      <c r="AK1433" s="126"/>
      <c r="AL1433" s="126">
        <v>1433</v>
      </c>
    </row>
    <row r="1434" spans="1:38">
      <c r="A1434" s="721" t="s">
        <v>1852</v>
      </c>
      <c r="B1434" s="722">
        <v>16</v>
      </c>
      <c r="C1434" s="722">
        <v>1605</v>
      </c>
      <c r="D1434" s="722">
        <v>160546</v>
      </c>
      <c r="E1434" s="721">
        <v>1605467107</v>
      </c>
      <c r="F1434" s="721" t="s">
        <v>3600</v>
      </c>
      <c r="G1434" s="1127">
        <v>0</v>
      </c>
      <c r="H1434" s="1128">
        <v>0</v>
      </c>
      <c r="I1434" s="1128">
        <v>0</v>
      </c>
      <c r="J1434" s="1128">
        <v>0</v>
      </c>
      <c r="K1434" s="1128">
        <v>0</v>
      </c>
      <c r="L1434" s="1128">
        <v>0</v>
      </c>
      <c r="M1434" s="1128">
        <v>0</v>
      </c>
      <c r="N1434" s="1129">
        <v>0</v>
      </c>
      <c r="O1434" s="1128">
        <v>0</v>
      </c>
      <c r="P1434" s="1127">
        <v>0</v>
      </c>
      <c r="Q1434" s="1127">
        <v>0</v>
      </c>
      <c r="R1434" s="1127">
        <v>0</v>
      </c>
      <c r="S1434" s="1127">
        <v>0</v>
      </c>
      <c r="T1434" s="1130">
        <v>0</v>
      </c>
      <c r="U1434" s="1130">
        <v>0</v>
      </c>
      <c r="V1434" s="1130">
        <v>0</v>
      </c>
      <c r="W1434" s="1127">
        <v>0</v>
      </c>
      <c r="X1434" s="1130">
        <v>0</v>
      </c>
      <c r="Y1434" s="735">
        <v>0</v>
      </c>
      <c r="Z1434" s="1131">
        <v>0</v>
      </c>
      <c r="AA1434" s="1131">
        <v>0</v>
      </c>
      <c r="AB1434" s="1131">
        <v>0</v>
      </c>
      <c r="AC1434" s="1131">
        <v>0</v>
      </c>
      <c r="AD1434" s="1131">
        <v>0</v>
      </c>
      <c r="AE1434" s="1131">
        <v>0</v>
      </c>
      <c r="AF1434" s="126"/>
      <c r="AG1434" s="126"/>
      <c r="AH1434" s="126"/>
      <c r="AI1434" s="126"/>
      <c r="AJ1434" s="126"/>
      <c r="AK1434" s="126"/>
      <c r="AL1434" s="126">
        <v>1434</v>
      </c>
    </row>
    <row r="1435" spans="1:38">
      <c r="A1435" s="721" t="s">
        <v>1852</v>
      </c>
      <c r="B1435" s="722">
        <v>16</v>
      </c>
      <c r="C1435" s="722">
        <v>1605</v>
      </c>
      <c r="D1435" s="722">
        <v>160546</v>
      </c>
      <c r="E1435" s="721">
        <v>1605469003</v>
      </c>
      <c r="F1435" s="721" t="s">
        <v>976</v>
      </c>
      <c r="G1435" s="1127">
        <v>1529926102</v>
      </c>
      <c r="H1435" s="1128">
        <v>0</v>
      </c>
      <c r="I1435" s="1128">
        <v>1529926101.9100001</v>
      </c>
      <c r="J1435" s="1128">
        <v>-8.9999914169311523E-2</v>
      </c>
      <c r="K1435" s="1128">
        <v>0</v>
      </c>
      <c r="L1435" s="1128">
        <v>0</v>
      </c>
      <c r="M1435" s="1128">
        <v>-8.9999914169311523E-2</v>
      </c>
      <c r="N1435" s="1129">
        <v>0</v>
      </c>
      <c r="O1435" s="1128">
        <v>-8.9999914169311523E-2</v>
      </c>
      <c r="P1435" s="1127">
        <v>-3.3299968242645264E-2</v>
      </c>
      <c r="Q1435" s="1127">
        <v>0</v>
      </c>
      <c r="R1435" s="1127">
        <v>0</v>
      </c>
      <c r="S1435" s="1127">
        <v>0</v>
      </c>
      <c r="T1435" s="1130">
        <v>0</v>
      </c>
      <c r="U1435" s="1130">
        <v>0</v>
      </c>
      <c r="V1435" s="1130">
        <v>0</v>
      </c>
      <c r="W1435" s="1127">
        <v>0</v>
      </c>
      <c r="X1435" s="1130">
        <v>-3.3299968242645264E-2</v>
      </c>
      <c r="Y1435" s="735">
        <v>0.37</v>
      </c>
      <c r="Z1435" s="1131">
        <v>0</v>
      </c>
      <c r="AA1435" s="1131">
        <v>-3.3299968242645264E-2</v>
      </c>
      <c r="AB1435" s="1131">
        <v>0</v>
      </c>
      <c r="AC1435" s="1131">
        <v>-3.3299968242645264E-2</v>
      </c>
      <c r="AD1435" s="1131">
        <v>0</v>
      </c>
      <c r="AE1435" s="1131">
        <v>0</v>
      </c>
      <c r="AF1435" s="126"/>
      <c r="AG1435" s="126"/>
      <c r="AH1435" s="126"/>
      <c r="AI1435" s="126"/>
      <c r="AJ1435" s="126"/>
      <c r="AK1435" s="126"/>
      <c r="AL1435" s="126">
        <v>1435</v>
      </c>
    </row>
    <row r="1436" spans="1:38">
      <c r="A1436" s="721" t="s">
        <v>1852</v>
      </c>
      <c r="B1436" s="722">
        <v>16</v>
      </c>
      <c r="C1436" s="722">
        <v>1605</v>
      </c>
      <c r="D1436" s="722">
        <v>160546</v>
      </c>
      <c r="E1436" s="721">
        <v>1605469005</v>
      </c>
      <c r="F1436" s="721" t="s">
        <v>976</v>
      </c>
      <c r="G1436" s="1127">
        <v>41637103449</v>
      </c>
      <c r="H1436" s="1128">
        <v>0</v>
      </c>
      <c r="I1436" s="1128">
        <v>41637103448.669998</v>
      </c>
      <c r="J1436" s="1128">
        <v>-0.3300018310546875</v>
      </c>
      <c r="K1436" s="1128">
        <v>0</v>
      </c>
      <c r="L1436" s="1128">
        <v>0</v>
      </c>
      <c r="M1436" s="1128">
        <v>-0.3300018310546875</v>
      </c>
      <c r="N1436" s="1129">
        <v>0</v>
      </c>
      <c r="O1436" s="1128">
        <v>-0.3300018310546875</v>
      </c>
      <c r="P1436" s="1127">
        <v>-0.12210067749023437</v>
      </c>
      <c r="Q1436" s="1127">
        <v>0</v>
      </c>
      <c r="R1436" s="1127">
        <v>0</v>
      </c>
      <c r="S1436" s="1127">
        <v>0</v>
      </c>
      <c r="T1436" s="1130">
        <v>0</v>
      </c>
      <c r="U1436" s="1130">
        <v>0</v>
      </c>
      <c r="V1436" s="1130">
        <v>0</v>
      </c>
      <c r="W1436" s="1127">
        <v>0</v>
      </c>
      <c r="X1436" s="1130">
        <v>-0.12210067749023437</v>
      </c>
      <c r="Y1436" s="735">
        <v>0.37</v>
      </c>
      <c r="Z1436" s="1131">
        <v>0</v>
      </c>
      <c r="AA1436" s="1131">
        <v>-0.12210067749023437</v>
      </c>
      <c r="AB1436" s="1131">
        <v>0</v>
      </c>
      <c r="AC1436" s="1131">
        <v>-0.185</v>
      </c>
      <c r="AD1436" s="1131">
        <v>0</v>
      </c>
      <c r="AE1436" s="1131">
        <v>6.2899322509765626E-2</v>
      </c>
      <c r="AF1436" s="126"/>
      <c r="AG1436" s="126"/>
      <c r="AH1436" s="126"/>
      <c r="AI1436" s="126"/>
      <c r="AJ1436" s="126"/>
      <c r="AK1436" s="126"/>
      <c r="AL1436" s="126">
        <v>1436</v>
      </c>
    </row>
    <row r="1437" spans="1:38">
      <c r="A1437" s="721" t="s">
        <v>1852</v>
      </c>
      <c r="B1437" s="722">
        <v>16</v>
      </c>
      <c r="C1437" s="722">
        <v>1605</v>
      </c>
      <c r="D1437" s="722">
        <v>160546</v>
      </c>
      <c r="E1437" s="721">
        <v>1605469008</v>
      </c>
      <c r="F1437" s="721" t="s">
        <v>977</v>
      </c>
      <c r="G1437" s="1127">
        <v>1656438366</v>
      </c>
      <c r="H1437" s="1128">
        <v>0</v>
      </c>
      <c r="I1437" s="1128">
        <v>1656438366.3399999</v>
      </c>
      <c r="J1437" s="1128">
        <v>0.33999991416931152</v>
      </c>
      <c r="K1437" s="1128">
        <v>0</v>
      </c>
      <c r="L1437" s="1128">
        <v>0.33999991416931152</v>
      </c>
      <c r="M1437" s="1128">
        <v>0</v>
      </c>
      <c r="N1437" s="1129">
        <v>0</v>
      </c>
      <c r="O1437" s="1128">
        <v>0.33999991416931152</v>
      </c>
      <c r="P1437" s="1127">
        <v>0.12579996824264525</v>
      </c>
      <c r="Q1437" s="1127">
        <v>0</v>
      </c>
      <c r="R1437" s="1127">
        <v>0</v>
      </c>
      <c r="S1437" s="1127">
        <v>0</v>
      </c>
      <c r="T1437" s="1130">
        <v>0</v>
      </c>
      <c r="U1437" s="1130">
        <v>0</v>
      </c>
      <c r="V1437" s="1130">
        <v>0</v>
      </c>
      <c r="W1437" s="1127">
        <v>0</v>
      </c>
      <c r="X1437" s="1130">
        <v>0.12579996824264525</v>
      </c>
      <c r="Y1437" s="735">
        <v>0.36999999999999994</v>
      </c>
      <c r="Z1437" s="1131">
        <v>0.12579996824264525</v>
      </c>
      <c r="AA1437" s="1131">
        <v>0</v>
      </c>
      <c r="AB1437" s="1131">
        <v>8.5100007057189939E-2</v>
      </c>
      <c r="AC1437" s="1131">
        <v>0</v>
      </c>
      <c r="AD1437" s="1131">
        <v>4.0699961185455311E-2</v>
      </c>
      <c r="AE1437" s="1131">
        <v>0</v>
      </c>
      <c r="AF1437" s="126"/>
      <c r="AG1437" s="126"/>
      <c r="AH1437" s="126"/>
      <c r="AI1437" s="126"/>
      <c r="AJ1437" s="126"/>
      <c r="AK1437" s="126"/>
      <c r="AL1437" s="126">
        <v>1437</v>
      </c>
    </row>
    <row r="1438" spans="1:38">
      <c r="A1438" s="721" t="s">
        <v>1852</v>
      </c>
      <c r="B1438" s="722">
        <v>16</v>
      </c>
      <c r="C1438" s="722">
        <v>1605</v>
      </c>
      <c r="D1438" s="722">
        <v>160546</v>
      </c>
      <c r="E1438" s="721">
        <v>1605469013</v>
      </c>
      <c r="F1438" s="721" t="s">
        <v>977</v>
      </c>
      <c r="G1438" s="1127">
        <v>15919638</v>
      </c>
      <c r="H1438" s="1128">
        <v>0</v>
      </c>
      <c r="I1438" s="1128">
        <v>15919638</v>
      </c>
      <c r="J1438" s="1128">
        <v>0</v>
      </c>
      <c r="K1438" s="1128">
        <v>0</v>
      </c>
      <c r="L1438" s="1128">
        <v>0</v>
      </c>
      <c r="M1438" s="1128">
        <v>0</v>
      </c>
      <c r="N1438" s="1129">
        <v>0</v>
      </c>
      <c r="O1438" s="1128">
        <v>0</v>
      </c>
      <c r="P1438" s="1127">
        <v>0</v>
      </c>
      <c r="Q1438" s="1127">
        <v>0</v>
      </c>
      <c r="R1438" s="1127">
        <v>0</v>
      </c>
      <c r="S1438" s="1127">
        <v>0</v>
      </c>
      <c r="T1438" s="1130">
        <v>0</v>
      </c>
      <c r="U1438" s="1130">
        <v>0</v>
      </c>
      <c r="V1438" s="1130">
        <v>0</v>
      </c>
      <c r="W1438" s="1127">
        <v>0</v>
      </c>
      <c r="X1438" s="1130">
        <v>0</v>
      </c>
      <c r="Y1438" s="735">
        <v>0</v>
      </c>
      <c r="Z1438" s="1131">
        <v>0</v>
      </c>
      <c r="AA1438" s="1131">
        <v>0</v>
      </c>
      <c r="AB1438" s="1131">
        <v>0</v>
      </c>
      <c r="AC1438" s="1131">
        <v>0</v>
      </c>
      <c r="AD1438" s="1131">
        <v>0</v>
      </c>
      <c r="AE1438" s="1131">
        <v>0</v>
      </c>
      <c r="AF1438" s="126"/>
      <c r="AG1438" s="126"/>
      <c r="AH1438" s="126"/>
      <c r="AI1438" s="126"/>
      <c r="AJ1438" s="126"/>
      <c r="AK1438" s="126"/>
      <c r="AL1438" s="126">
        <v>1438</v>
      </c>
    </row>
    <row r="1439" spans="1:38">
      <c r="A1439" s="721" t="s">
        <v>1852</v>
      </c>
      <c r="B1439" s="722">
        <v>16</v>
      </c>
      <c r="C1439" s="722">
        <v>1605</v>
      </c>
      <c r="D1439" s="722">
        <v>160546</v>
      </c>
      <c r="E1439" s="721">
        <v>1605469021</v>
      </c>
      <c r="F1439" s="721" t="s">
        <v>978</v>
      </c>
      <c r="G1439" s="1127">
        <v>56555001</v>
      </c>
      <c r="H1439" s="1128">
        <v>0</v>
      </c>
      <c r="I1439" s="1128">
        <v>56555001.439999998</v>
      </c>
      <c r="J1439" s="1128">
        <v>0.43999999761581421</v>
      </c>
      <c r="K1439" s="1128">
        <v>0</v>
      </c>
      <c r="L1439" s="1128">
        <v>0.43999999761581421</v>
      </c>
      <c r="M1439" s="1128">
        <v>0</v>
      </c>
      <c r="N1439" s="1129">
        <v>0</v>
      </c>
      <c r="O1439" s="1128">
        <v>0.43999999761581421</v>
      </c>
      <c r="P1439" s="1127">
        <v>0.16279999911785126</v>
      </c>
      <c r="Q1439" s="1127">
        <v>0</v>
      </c>
      <c r="R1439" s="1127">
        <v>0</v>
      </c>
      <c r="S1439" s="1127">
        <v>0</v>
      </c>
      <c r="T1439" s="1130">
        <v>0</v>
      </c>
      <c r="U1439" s="1130">
        <v>0</v>
      </c>
      <c r="V1439" s="1130">
        <v>0</v>
      </c>
      <c r="W1439" s="1127">
        <v>0</v>
      </c>
      <c r="X1439" s="1130">
        <v>0.16279999911785126</v>
      </c>
      <c r="Y1439" s="735">
        <v>0.37</v>
      </c>
      <c r="Z1439" s="1131">
        <v>0.16279999911785126</v>
      </c>
      <c r="AA1439" s="1131">
        <v>0</v>
      </c>
      <c r="AB1439" s="1131">
        <v>6.2900000661611555E-2</v>
      </c>
      <c r="AC1439" s="1131">
        <v>0</v>
      </c>
      <c r="AD1439" s="1131">
        <v>9.9899998456239703E-2</v>
      </c>
      <c r="AE1439" s="1131">
        <v>0</v>
      </c>
      <c r="AF1439" s="126"/>
      <c r="AG1439" s="126"/>
      <c r="AH1439" s="126"/>
      <c r="AI1439" s="126"/>
      <c r="AJ1439" s="126"/>
      <c r="AK1439" s="126"/>
      <c r="AL1439" s="126">
        <v>1439</v>
      </c>
    </row>
    <row r="1440" spans="1:38">
      <c r="A1440" s="721" t="s">
        <v>1852</v>
      </c>
      <c r="B1440" s="722">
        <v>16</v>
      </c>
      <c r="C1440" s="722">
        <v>1605</v>
      </c>
      <c r="D1440" s="722">
        <v>160546</v>
      </c>
      <c r="E1440" s="721">
        <v>1605469205</v>
      </c>
      <c r="F1440" s="721" t="s">
        <v>979</v>
      </c>
      <c r="G1440" s="1127">
        <v>3220306259</v>
      </c>
      <c r="H1440" s="1128">
        <v>0</v>
      </c>
      <c r="I1440" s="1128">
        <v>3220306258.96</v>
      </c>
      <c r="J1440" s="1128">
        <v>-3.9999961853027344E-2</v>
      </c>
      <c r="K1440" s="1128">
        <v>0</v>
      </c>
      <c r="L1440" s="1128">
        <v>0</v>
      </c>
      <c r="M1440" s="1128">
        <v>-3.9999961853027344E-2</v>
      </c>
      <c r="N1440" s="1129">
        <v>0</v>
      </c>
      <c r="O1440" s="1128">
        <v>-3.9999961853027344E-2</v>
      </c>
      <c r="P1440" s="1127">
        <v>-1.4799985885620117E-2</v>
      </c>
      <c r="Q1440" s="1127">
        <v>0</v>
      </c>
      <c r="R1440" s="1127">
        <v>0</v>
      </c>
      <c r="S1440" s="1127">
        <v>0</v>
      </c>
      <c r="T1440" s="1130">
        <v>0</v>
      </c>
      <c r="U1440" s="1130">
        <v>0</v>
      </c>
      <c r="V1440" s="1130">
        <v>0</v>
      </c>
      <c r="W1440" s="1127">
        <v>0</v>
      </c>
      <c r="X1440" s="1130">
        <v>-1.4799985885620117E-2</v>
      </c>
      <c r="Y1440" s="735">
        <v>0.37</v>
      </c>
      <c r="Z1440" s="1131">
        <v>0</v>
      </c>
      <c r="AA1440" s="1131">
        <v>-1.4799985885620117E-2</v>
      </c>
      <c r="AB1440" s="1131">
        <v>0</v>
      </c>
      <c r="AC1440" s="1131">
        <v>-5.9199943542480468E-2</v>
      </c>
      <c r="AD1440" s="1131">
        <v>0</v>
      </c>
      <c r="AE1440" s="1131">
        <v>4.4399957656860348E-2</v>
      </c>
      <c r="AF1440" s="126"/>
      <c r="AG1440" s="126"/>
      <c r="AH1440" s="126"/>
      <c r="AI1440" s="126"/>
      <c r="AJ1440" s="126"/>
      <c r="AK1440" s="126"/>
      <c r="AL1440" s="126">
        <v>1440</v>
      </c>
    </row>
    <row r="1441" spans="1:38">
      <c r="A1441" s="721" t="s">
        <v>1852</v>
      </c>
      <c r="B1441" s="722">
        <v>16</v>
      </c>
      <c r="C1441" s="722">
        <v>1605</v>
      </c>
      <c r="D1441" s="722">
        <v>160546</v>
      </c>
      <c r="E1441" s="721">
        <v>1605469210</v>
      </c>
      <c r="F1441" s="721" t="s">
        <v>979</v>
      </c>
      <c r="G1441" s="1127">
        <v>24537711</v>
      </c>
      <c r="H1441" s="1128">
        <v>0</v>
      </c>
      <c r="I1441" s="1128">
        <v>24537710.690000001</v>
      </c>
      <c r="J1441" s="1128">
        <v>-0.30999999865889549</v>
      </c>
      <c r="K1441" s="1128">
        <v>0</v>
      </c>
      <c r="L1441" s="1128">
        <v>0</v>
      </c>
      <c r="M1441" s="1128">
        <v>-0.30999999865889549</v>
      </c>
      <c r="N1441" s="1129">
        <v>0</v>
      </c>
      <c r="O1441" s="1128">
        <v>-0.30999999865889549</v>
      </c>
      <c r="P1441" s="1127">
        <v>-0.11469999950379133</v>
      </c>
      <c r="Q1441" s="1127">
        <v>0</v>
      </c>
      <c r="R1441" s="1127">
        <v>0</v>
      </c>
      <c r="S1441" s="1127">
        <v>0</v>
      </c>
      <c r="T1441" s="1130">
        <v>0</v>
      </c>
      <c r="U1441" s="1130">
        <v>0</v>
      </c>
      <c r="V1441" s="1130">
        <v>0</v>
      </c>
      <c r="W1441" s="1127">
        <v>0</v>
      </c>
      <c r="X1441" s="1130">
        <v>-0.11469999950379133</v>
      </c>
      <c r="Y1441" s="735">
        <v>0.37</v>
      </c>
      <c r="Z1441" s="1131">
        <v>0</v>
      </c>
      <c r="AA1441" s="1131">
        <v>-0.11469999950379133</v>
      </c>
      <c r="AB1441" s="1131">
        <v>0</v>
      </c>
      <c r="AC1441" s="1131">
        <v>-0.17760000016540289</v>
      </c>
      <c r="AD1441" s="1131">
        <v>0</v>
      </c>
      <c r="AE1441" s="1131">
        <v>6.2900000661611569E-2</v>
      </c>
      <c r="AF1441" s="126"/>
      <c r="AG1441" s="126"/>
      <c r="AH1441" s="126"/>
      <c r="AI1441" s="126"/>
      <c r="AJ1441" s="126"/>
      <c r="AK1441" s="126"/>
      <c r="AL1441" s="126">
        <v>1441</v>
      </c>
    </row>
    <row r="1442" spans="1:38">
      <c r="A1442" s="721" t="s">
        <v>1852</v>
      </c>
      <c r="B1442" s="722">
        <v>16</v>
      </c>
      <c r="C1442" s="722">
        <v>1605</v>
      </c>
      <c r="D1442" s="722">
        <v>160546</v>
      </c>
      <c r="E1442" s="721">
        <v>1605469211</v>
      </c>
      <c r="F1442" s="721" t="s">
        <v>979</v>
      </c>
      <c r="G1442" s="1127">
        <v>0</v>
      </c>
      <c r="H1442" s="1128">
        <v>0</v>
      </c>
      <c r="I1442" s="1128">
        <v>0</v>
      </c>
      <c r="J1442" s="1128">
        <v>0</v>
      </c>
      <c r="K1442" s="1128">
        <v>0</v>
      </c>
      <c r="L1442" s="1128">
        <v>0</v>
      </c>
      <c r="M1442" s="1128">
        <v>0</v>
      </c>
      <c r="N1442" s="1129">
        <v>0</v>
      </c>
      <c r="O1442" s="1128">
        <v>0</v>
      </c>
      <c r="P1442" s="1127">
        <v>0</v>
      </c>
      <c r="Q1442" s="1127">
        <v>0</v>
      </c>
      <c r="R1442" s="1127">
        <v>0</v>
      </c>
      <c r="S1442" s="1127">
        <v>0</v>
      </c>
      <c r="T1442" s="1130">
        <v>0</v>
      </c>
      <c r="U1442" s="1130">
        <v>0</v>
      </c>
      <c r="V1442" s="1130">
        <v>0</v>
      </c>
      <c r="W1442" s="1127">
        <v>0</v>
      </c>
      <c r="X1442" s="1130">
        <v>0</v>
      </c>
      <c r="Y1442" s="735">
        <v>0</v>
      </c>
      <c r="Z1442" s="1131">
        <v>0</v>
      </c>
      <c r="AA1442" s="1131">
        <v>0</v>
      </c>
      <c r="AB1442" s="1131">
        <v>0</v>
      </c>
      <c r="AC1442" s="1131">
        <v>-0.14799999996554106</v>
      </c>
      <c r="AD1442" s="1131">
        <v>0</v>
      </c>
      <c r="AE1442" s="1131">
        <v>0.14799999996554106</v>
      </c>
      <c r="AF1442" s="126"/>
      <c r="AG1442" s="126"/>
      <c r="AH1442" s="126"/>
      <c r="AI1442" s="126"/>
      <c r="AJ1442" s="126"/>
      <c r="AK1442" s="126"/>
      <c r="AL1442" s="126">
        <v>1442</v>
      </c>
    </row>
    <row r="1443" spans="1:38">
      <c r="A1443" s="721" t="s">
        <v>1852</v>
      </c>
      <c r="B1443" s="722">
        <v>16</v>
      </c>
      <c r="C1443" s="722">
        <v>1605</v>
      </c>
      <c r="D1443" s="722">
        <v>160546</v>
      </c>
      <c r="E1443" s="721">
        <v>1605469213</v>
      </c>
      <c r="F1443" s="721" t="s">
        <v>979</v>
      </c>
      <c r="G1443" s="1127">
        <v>472513281</v>
      </c>
      <c r="H1443" s="1128">
        <v>0</v>
      </c>
      <c r="I1443" s="1128">
        <v>472513281.06999999</v>
      </c>
      <c r="J1443" s="1128">
        <v>6.9999992847442627E-2</v>
      </c>
      <c r="K1443" s="1128">
        <v>0</v>
      </c>
      <c r="L1443" s="1128">
        <v>6.9999992847442627E-2</v>
      </c>
      <c r="M1443" s="1128">
        <v>0</v>
      </c>
      <c r="N1443" s="1129">
        <v>0</v>
      </c>
      <c r="O1443" s="1128">
        <v>6.9999992847442627E-2</v>
      </c>
      <c r="P1443" s="1127">
        <v>2.5899997353553771E-2</v>
      </c>
      <c r="Q1443" s="1127">
        <v>0</v>
      </c>
      <c r="R1443" s="1127">
        <v>0</v>
      </c>
      <c r="S1443" s="1127">
        <v>0</v>
      </c>
      <c r="T1443" s="1130">
        <v>0</v>
      </c>
      <c r="U1443" s="1130">
        <v>0</v>
      </c>
      <c r="V1443" s="1130">
        <v>0</v>
      </c>
      <c r="W1443" s="1127">
        <v>0</v>
      </c>
      <c r="X1443" s="1130">
        <v>2.5899997353553771E-2</v>
      </c>
      <c r="Y1443" s="735">
        <v>0.37</v>
      </c>
      <c r="Z1443" s="1131">
        <v>2.5899997353553771E-2</v>
      </c>
      <c r="AA1443" s="1131">
        <v>0</v>
      </c>
      <c r="AB1443" s="1131">
        <v>0</v>
      </c>
      <c r="AC1443" s="1131">
        <v>-0.13320000529289244</v>
      </c>
      <c r="AD1443" s="1131">
        <v>2.5899997353553771E-2</v>
      </c>
      <c r="AE1443" s="1131">
        <v>0.13320000529289244</v>
      </c>
      <c r="AF1443" s="126"/>
      <c r="AG1443" s="126"/>
      <c r="AH1443" s="126"/>
      <c r="AI1443" s="126"/>
      <c r="AJ1443" s="126"/>
      <c r="AK1443" s="126"/>
      <c r="AL1443" s="126">
        <v>1443</v>
      </c>
    </row>
    <row r="1444" spans="1:38">
      <c r="A1444" s="721" t="s">
        <v>1852</v>
      </c>
      <c r="B1444" s="722">
        <v>16</v>
      </c>
      <c r="C1444" s="722">
        <v>1605</v>
      </c>
      <c r="D1444" s="722">
        <v>160546</v>
      </c>
      <c r="E1444" s="721">
        <v>1605469214</v>
      </c>
      <c r="F1444" s="721" t="s">
        <v>3404</v>
      </c>
      <c r="G1444" s="1127">
        <v>58784341</v>
      </c>
      <c r="H1444" s="1128">
        <v>0</v>
      </c>
      <c r="I1444" s="1128">
        <v>58784341.270000003</v>
      </c>
      <c r="J1444" s="1128">
        <v>0.27000000327825546</v>
      </c>
      <c r="K1444" s="1128">
        <v>0</v>
      </c>
      <c r="L1444" s="1128">
        <v>0.27000000327825546</v>
      </c>
      <c r="M1444" s="1128">
        <v>0</v>
      </c>
      <c r="N1444" s="1129">
        <v>0</v>
      </c>
      <c r="O1444" s="1128">
        <v>0.27000000327825546</v>
      </c>
      <c r="P1444" s="1127">
        <v>9.9900001212954517E-2</v>
      </c>
      <c r="Q1444" s="1127">
        <v>0</v>
      </c>
      <c r="R1444" s="1127">
        <v>0</v>
      </c>
      <c r="S1444" s="1127">
        <v>0</v>
      </c>
      <c r="T1444" s="1130">
        <v>0</v>
      </c>
      <c r="U1444" s="1130">
        <v>0</v>
      </c>
      <c r="V1444" s="1130">
        <v>0</v>
      </c>
      <c r="W1444" s="1127">
        <v>0</v>
      </c>
      <c r="X1444" s="1130">
        <v>9.9900001212954517E-2</v>
      </c>
      <c r="Y1444" s="735">
        <v>0.37</v>
      </c>
      <c r="Z1444" s="1131">
        <v>9.9900001212954517E-2</v>
      </c>
      <c r="AA1444" s="1131">
        <v>0</v>
      </c>
      <c r="AB1444" s="1131">
        <v>0.13319999977946281</v>
      </c>
      <c r="AC1444" s="1131">
        <v>0</v>
      </c>
      <c r="AD1444" s="1131">
        <v>-3.3299998566508296E-2</v>
      </c>
      <c r="AE1444" s="1131">
        <v>0</v>
      </c>
      <c r="AF1444" s="126"/>
      <c r="AG1444" s="126"/>
      <c r="AH1444" s="126"/>
      <c r="AI1444" s="126"/>
      <c r="AJ1444" s="126"/>
      <c r="AK1444" s="126"/>
      <c r="AL1444" s="126">
        <v>1444</v>
      </c>
    </row>
    <row r="1445" spans="1:38">
      <c r="A1445" s="721" t="s">
        <v>1852</v>
      </c>
      <c r="B1445" s="722">
        <v>16</v>
      </c>
      <c r="C1445" s="722">
        <v>1605</v>
      </c>
      <c r="D1445" s="722">
        <v>160546</v>
      </c>
      <c r="E1445" s="721">
        <v>1605469215</v>
      </c>
      <c r="F1445" s="721" t="s">
        <v>980</v>
      </c>
      <c r="G1445" s="1127">
        <v>0</v>
      </c>
      <c r="H1445" s="1128">
        <v>0</v>
      </c>
      <c r="I1445" s="1128">
        <v>0</v>
      </c>
      <c r="J1445" s="1128">
        <v>0</v>
      </c>
      <c r="K1445" s="1128">
        <v>0</v>
      </c>
      <c r="L1445" s="1128">
        <v>0</v>
      </c>
      <c r="M1445" s="1128">
        <v>0</v>
      </c>
      <c r="N1445" s="1129">
        <v>0</v>
      </c>
      <c r="O1445" s="1128">
        <v>0</v>
      </c>
      <c r="P1445" s="1127">
        <v>0</v>
      </c>
      <c r="Q1445" s="1127">
        <v>0</v>
      </c>
      <c r="R1445" s="1127">
        <v>0</v>
      </c>
      <c r="S1445" s="1127">
        <v>0</v>
      </c>
      <c r="T1445" s="1130">
        <v>0</v>
      </c>
      <c r="U1445" s="1130">
        <v>0</v>
      </c>
      <c r="V1445" s="1130">
        <v>0</v>
      </c>
      <c r="W1445" s="1127">
        <v>0</v>
      </c>
      <c r="X1445" s="1130">
        <v>0</v>
      </c>
      <c r="Y1445" s="735">
        <v>0</v>
      </c>
      <c r="Z1445" s="1131">
        <v>0</v>
      </c>
      <c r="AA1445" s="1131">
        <v>0</v>
      </c>
      <c r="AB1445" s="1131">
        <v>0</v>
      </c>
      <c r="AC1445" s="1131">
        <v>-8.8799999996554108E-2</v>
      </c>
      <c r="AD1445" s="1131">
        <v>0</v>
      </c>
      <c r="AE1445" s="1131">
        <v>8.8799999996554108E-2</v>
      </c>
      <c r="AF1445" s="126"/>
      <c r="AG1445" s="126"/>
      <c r="AH1445" s="126"/>
      <c r="AI1445" s="126"/>
      <c r="AJ1445" s="126"/>
      <c r="AK1445" s="126"/>
      <c r="AL1445" s="126">
        <v>1445</v>
      </c>
    </row>
    <row r="1446" spans="1:38">
      <c r="A1446" s="721" t="s">
        <v>1852</v>
      </c>
      <c r="B1446" s="722">
        <v>16</v>
      </c>
      <c r="C1446" s="722">
        <v>1605</v>
      </c>
      <c r="D1446" s="722">
        <v>160546</v>
      </c>
      <c r="E1446" s="721">
        <v>1605469216</v>
      </c>
      <c r="F1446" s="721" t="s">
        <v>4186</v>
      </c>
      <c r="G1446" s="1127">
        <v>28233289</v>
      </c>
      <c r="H1446" s="1128">
        <v>0</v>
      </c>
      <c r="I1446" s="1128">
        <v>28233289.379999999</v>
      </c>
      <c r="J1446" s="1128">
        <v>0.37999999895691872</v>
      </c>
      <c r="K1446" s="1128">
        <v>0</v>
      </c>
      <c r="L1446" s="1128">
        <v>0.37999999895691872</v>
      </c>
      <c r="M1446" s="1128">
        <v>0</v>
      </c>
      <c r="N1446" s="1129">
        <v>0</v>
      </c>
      <c r="O1446" s="1128">
        <v>0.37999999895691872</v>
      </c>
      <c r="P1446" s="1127">
        <v>0.14059999961405992</v>
      </c>
      <c r="Q1446" s="1127">
        <v>0</v>
      </c>
      <c r="R1446" s="1127">
        <v>0</v>
      </c>
      <c r="S1446" s="1127">
        <v>0</v>
      </c>
      <c r="T1446" s="1130">
        <v>0</v>
      </c>
      <c r="U1446" s="1130">
        <v>0</v>
      </c>
      <c r="V1446" s="1130">
        <v>0</v>
      </c>
      <c r="W1446" s="1127">
        <v>0</v>
      </c>
      <c r="X1446" s="1130">
        <v>0.14059999961405992</v>
      </c>
      <c r="Y1446" s="735">
        <v>0.37</v>
      </c>
      <c r="Z1446" s="1131">
        <v>0.14059999961405992</v>
      </c>
      <c r="AA1446" s="1131">
        <v>0</v>
      </c>
      <c r="AB1446" s="1131">
        <v>0.13319999977946281</v>
      </c>
      <c r="AC1446" s="1131">
        <v>0</v>
      </c>
      <c r="AD1446" s="1131">
        <v>7.3999998345971041E-3</v>
      </c>
      <c r="AE1446" s="1131">
        <v>0</v>
      </c>
      <c r="AF1446" s="126"/>
      <c r="AG1446" s="126"/>
      <c r="AH1446" s="126"/>
      <c r="AI1446" s="126"/>
      <c r="AJ1446" s="126"/>
      <c r="AK1446" s="126"/>
      <c r="AL1446" s="126">
        <v>1446</v>
      </c>
    </row>
    <row r="1447" spans="1:38">
      <c r="A1447" s="721" t="s">
        <v>1852</v>
      </c>
      <c r="B1447" s="722">
        <v>16</v>
      </c>
      <c r="C1447" s="722">
        <v>1605</v>
      </c>
      <c r="D1447" s="722">
        <v>160546</v>
      </c>
      <c r="E1447" s="721">
        <v>1605469403</v>
      </c>
      <c r="F1447" s="721" t="s">
        <v>981</v>
      </c>
      <c r="G1447" s="1127">
        <v>23993415</v>
      </c>
      <c r="H1447" s="1128">
        <v>0</v>
      </c>
      <c r="I1447" s="1128">
        <v>23993415</v>
      </c>
      <c r="J1447" s="1128">
        <v>0</v>
      </c>
      <c r="K1447" s="1128">
        <v>0</v>
      </c>
      <c r="L1447" s="1128">
        <v>0</v>
      </c>
      <c r="M1447" s="1128">
        <v>0</v>
      </c>
      <c r="N1447" s="1129">
        <v>0</v>
      </c>
      <c r="O1447" s="1128">
        <v>0</v>
      </c>
      <c r="P1447" s="1127">
        <v>0</v>
      </c>
      <c r="Q1447" s="1127">
        <v>0</v>
      </c>
      <c r="R1447" s="1127">
        <v>0</v>
      </c>
      <c r="S1447" s="1127">
        <v>0</v>
      </c>
      <c r="T1447" s="1130">
        <v>0</v>
      </c>
      <c r="U1447" s="1130">
        <v>0</v>
      </c>
      <c r="V1447" s="1130">
        <v>0</v>
      </c>
      <c r="W1447" s="1127">
        <v>0</v>
      </c>
      <c r="X1447" s="1130">
        <v>0</v>
      </c>
      <c r="Y1447" s="735">
        <v>0</v>
      </c>
      <c r="Z1447" s="1131">
        <v>0</v>
      </c>
      <c r="AA1447" s="1131">
        <v>0</v>
      </c>
      <c r="AB1447" s="1131">
        <v>0</v>
      </c>
      <c r="AC1447" s="1131">
        <v>0</v>
      </c>
      <c r="AD1447" s="1131">
        <v>0</v>
      </c>
      <c r="AE1447" s="1131">
        <v>0</v>
      </c>
      <c r="AF1447" s="126"/>
      <c r="AG1447" s="126"/>
      <c r="AH1447" s="126"/>
      <c r="AI1447" s="126"/>
      <c r="AJ1447" s="126"/>
      <c r="AK1447" s="126"/>
      <c r="AL1447" s="126">
        <v>1447</v>
      </c>
    </row>
    <row r="1448" spans="1:38">
      <c r="A1448" s="721" t="s">
        <v>1852</v>
      </c>
      <c r="B1448" s="722">
        <v>16</v>
      </c>
      <c r="C1448" s="722">
        <v>1605</v>
      </c>
      <c r="D1448" s="722">
        <v>160546</v>
      </c>
      <c r="E1448" s="721">
        <v>1605469404</v>
      </c>
      <c r="F1448" s="721" t="s">
        <v>982</v>
      </c>
      <c r="G1448" s="1127">
        <v>25485342</v>
      </c>
      <c r="H1448" s="1128">
        <v>0</v>
      </c>
      <c r="I1448" s="1128">
        <v>25485342</v>
      </c>
      <c r="J1448" s="1128">
        <v>0</v>
      </c>
      <c r="K1448" s="1128">
        <v>0</v>
      </c>
      <c r="L1448" s="1128">
        <v>0</v>
      </c>
      <c r="M1448" s="1128">
        <v>0</v>
      </c>
      <c r="N1448" s="1129">
        <v>0</v>
      </c>
      <c r="O1448" s="1128">
        <v>0</v>
      </c>
      <c r="P1448" s="1127">
        <v>0</v>
      </c>
      <c r="Q1448" s="1127">
        <v>0</v>
      </c>
      <c r="R1448" s="1127">
        <v>0</v>
      </c>
      <c r="S1448" s="1127">
        <v>0</v>
      </c>
      <c r="T1448" s="1130">
        <v>0</v>
      </c>
      <c r="U1448" s="1130">
        <v>0</v>
      </c>
      <c r="V1448" s="1130">
        <v>0</v>
      </c>
      <c r="W1448" s="1127">
        <v>0</v>
      </c>
      <c r="X1448" s="1130">
        <v>0</v>
      </c>
      <c r="Y1448" s="735">
        <v>0</v>
      </c>
      <c r="Z1448" s="1131">
        <v>0</v>
      </c>
      <c r="AA1448" s="1131">
        <v>0</v>
      </c>
      <c r="AB1448" s="1131">
        <v>0</v>
      </c>
      <c r="AC1448" s="1131">
        <v>0</v>
      </c>
      <c r="AD1448" s="1131">
        <v>0</v>
      </c>
      <c r="AE1448" s="1131">
        <v>0</v>
      </c>
      <c r="AF1448" s="126"/>
      <c r="AG1448" s="126"/>
      <c r="AH1448" s="126"/>
      <c r="AI1448" s="126"/>
      <c r="AJ1448" s="126"/>
      <c r="AK1448" s="126"/>
      <c r="AL1448" s="126">
        <v>1448</v>
      </c>
    </row>
    <row r="1449" spans="1:38">
      <c r="A1449" s="721" t="s">
        <v>1852</v>
      </c>
      <c r="B1449" s="722">
        <v>16</v>
      </c>
      <c r="C1449" s="722">
        <v>1605</v>
      </c>
      <c r="D1449" s="722">
        <v>160546</v>
      </c>
      <c r="E1449" s="721">
        <v>1605469507</v>
      </c>
      <c r="F1449" s="721" t="s">
        <v>1975</v>
      </c>
      <c r="G1449" s="1127">
        <v>0</v>
      </c>
      <c r="H1449" s="1128">
        <v>0</v>
      </c>
      <c r="I1449" s="1128">
        <v>0</v>
      </c>
      <c r="J1449" s="1128">
        <v>0</v>
      </c>
      <c r="K1449" s="1128">
        <v>0</v>
      </c>
      <c r="L1449" s="1128">
        <v>0</v>
      </c>
      <c r="M1449" s="1128">
        <v>0</v>
      </c>
      <c r="N1449" s="1129">
        <v>0</v>
      </c>
      <c r="O1449" s="1128">
        <v>0</v>
      </c>
      <c r="P1449" s="1127">
        <v>0</v>
      </c>
      <c r="Q1449" s="1127">
        <v>0</v>
      </c>
      <c r="R1449" s="1127">
        <v>0</v>
      </c>
      <c r="S1449" s="1127">
        <v>0</v>
      </c>
      <c r="T1449" s="1130">
        <v>0</v>
      </c>
      <c r="U1449" s="1130">
        <v>0</v>
      </c>
      <c r="V1449" s="1130">
        <v>0</v>
      </c>
      <c r="W1449" s="1127">
        <v>0</v>
      </c>
      <c r="X1449" s="1130">
        <v>0</v>
      </c>
      <c r="Y1449" s="735">
        <v>0</v>
      </c>
      <c r="Z1449" s="1131">
        <v>0</v>
      </c>
      <c r="AA1449" s="1131">
        <v>0</v>
      </c>
      <c r="AB1449" s="1131">
        <v>0</v>
      </c>
      <c r="AC1449" s="1131">
        <v>0</v>
      </c>
      <c r="AD1449" s="1131">
        <v>0</v>
      </c>
      <c r="AE1449" s="1131">
        <v>0</v>
      </c>
      <c r="AF1449" s="126"/>
      <c r="AG1449" s="126"/>
      <c r="AH1449" s="126"/>
      <c r="AI1449" s="126"/>
      <c r="AJ1449" s="126"/>
      <c r="AK1449" s="126"/>
      <c r="AL1449" s="126">
        <v>1449</v>
      </c>
    </row>
    <row r="1450" spans="1:38">
      <c r="A1450" s="721" t="s">
        <v>1852</v>
      </c>
      <c r="B1450" s="722">
        <v>16</v>
      </c>
      <c r="C1450" s="722">
        <v>1605</v>
      </c>
      <c r="D1450" s="722">
        <v>160546</v>
      </c>
      <c r="E1450" s="721">
        <v>1605469508</v>
      </c>
      <c r="F1450" s="721" t="s">
        <v>1963</v>
      </c>
      <c r="G1450" s="1127">
        <v>0</v>
      </c>
      <c r="H1450" s="1128">
        <v>0</v>
      </c>
      <c r="I1450" s="1128">
        <v>0</v>
      </c>
      <c r="J1450" s="1128">
        <v>0</v>
      </c>
      <c r="K1450" s="1128">
        <v>0</v>
      </c>
      <c r="L1450" s="1128">
        <v>0</v>
      </c>
      <c r="M1450" s="1128">
        <v>0</v>
      </c>
      <c r="N1450" s="1129">
        <v>0</v>
      </c>
      <c r="O1450" s="1128">
        <v>0</v>
      </c>
      <c r="P1450" s="1127">
        <v>0</v>
      </c>
      <c r="Q1450" s="1127">
        <v>0</v>
      </c>
      <c r="R1450" s="1127">
        <v>0</v>
      </c>
      <c r="S1450" s="1127">
        <v>0</v>
      </c>
      <c r="T1450" s="1130">
        <v>0</v>
      </c>
      <c r="U1450" s="1130">
        <v>0</v>
      </c>
      <c r="V1450" s="1130">
        <v>0</v>
      </c>
      <c r="W1450" s="1127">
        <v>0</v>
      </c>
      <c r="X1450" s="1130">
        <v>0</v>
      </c>
      <c r="Y1450" s="735">
        <v>0</v>
      </c>
      <c r="Z1450" s="1131">
        <v>0</v>
      </c>
      <c r="AA1450" s="1131">
        <v>0</v>
      </c>
      <c r="AB1450" s="1131">
        <v>0</v>
      </c>
      <c r="AC1450" s="1131">
        <v>0</v>
      </c>
      <c r="AD1450" s="1131">
        <v>0</v>
      </c>
      <c r="AE1450" s="1131">
        <v>0</v>
      </c>
      <c r="AF1450" s="126"/>
      <c r="AG1450" s="126"/>
      <c r="AH1450" s="126"/>
      <c r="AI1450" s="126"/>
      <c r="AJ1450" s="126"/>
      <c r="AK1450" s="126"/>
      <c r="AL1450" s="126">
        <v>1450</v>
      </c>
    </row>
    <row r="1451" spans="1:38">
      <c r="A1451" s="721" t="s">
        <v>1852</v>
      </c>
      <c r="B1451" s="722">
        <v>16</v>
      </c>
      <c r="C1451" s="722">
        <v>1605</v>
      </c>
      <c r="D1451" s="722">
        <v>160546</v>
      </c>
      <c r="E1451" s="721">
        <v>1605469509</v>
      </c>
      <c r="F1451" s="721" t="s">
        <v>1976</v>
      </c>
      <c r="G1451" s="1127">
        <v>0</v>
      </c>
      <c r="H1451" s="1128">
        <v>0</v>
      </c>
      <c r="I1451" s="1128">
        <v>0</v>
      </c>
      <c r="J1451" s="1128">
        <v>0</v>
      </c>
      <c r="K1451" s="1128">
        <v>0</v>
      </c>
      <c r="L1451" s="1128">
        <v>0</v>
      </c>
      <c r="M1451" s="1128">
        <v>0</v>
      </c>
      <c r="N1451" s="1129">
        <v>0</v>
      </c>
      <c r="O1451" s="1128">
        <v>0</v>
      </c>
      <c r="P1451" s="1127">
        <v>0</v>
      </c>
      <c r="Q1451" s="1127">
        <v>0</v>
      </c>
      <c r="R1451" s="1127">
        <v>0</v>
      </c>
      <c r="S1451" s="1127">
        <v>0</v>
      </c>
      <c r="T1451" s="1130">
        <v>0</v>
      </c>
      <c r="U1451" s="1130">
        <v>0</v>
      </c>
      <c r="V1451" s="1130">
        <v>0</v>
      </c>
      <c r="W1451" s="1127">
        <v>0</v>
      </c>
      <c r="X1451" s="1130">
        <v>0</v>
      </c>
      <c r="Y1451" s="735">
        <v>0</v>
      </c>
      <c r="Z1451" s="1131">
        <v>0</v>
      </c>
      <c r="AA1451" s="1131">
        <v>0</v>
      </c>
      <c r="AB1451" s="1131">
        <v>0</v>
      </c>
      <c r="AC1451" s="1131">
        <v>0</v>
      </c>
      <c r="AD1451" s="1131">
        <v>0</v>
      </c>
      <c r="AE1451" s="1131">
        <v>0</v>
      </c>
      <c r="AF1451" s="126"/>
      <c r="AG1451" s="126"/>
      <c r="AH1451" s="126"/>
      <c r="AI1451" s="126"/>
      <c r="AJ1451" s="126"/>
      <c r="AK1451" s="126"/>
      <c r="AL1451" s="126">
        <v>1451</v>
      </c>
    </row>
    <row r="1452" spans="1:38">
      <c r="A1452" s="721" t="s">
        <v>1852</v>
      </c>
      <c r="B1452" s="722">
        <v>16</v>
      </c>
      <c r="C1452" s="722">
        <v>1605</v>
      </c>
      <c r="D1452" s="722">
        <v>160546</v>
      </c>
      <c r="E1452" s="721">
        <v>1605469510</v>
      </c>
      <c r="F1452" s="721" t="s">
        <v>1977</v>
      </c>
      <c r="G1452" s="1127">
        <v>0</v>
      </c>
      <c r="H1452" s="1128">
        <v>0</v>
      </c>
      <c r="I1452" s="1128">
        <v>0</v>
      </c>
      <c r="J1452" s="1128">
        <v>0</v>
      </c>
      <c r="K1452" s="1128">
        <v>0</v>
      </c>
      <c r="L1452" s="1128">
        <v>0</v>
      </c>
      <c r="M1452" s="1128">
        <v>0</v>
      </c>
      <c r="N1452" s="1129">
        <v>0</v>
      </c>
      <c r="O1452" s="1128">
        <v>0</v>
      </c>
      <c r="P1452" s="1127">
        <v>0</v>
      </c>
      <c r="Q1452" s="1127">
        <v>0</v>
      </c>
      <c r="R1452" s="1127">
        <v>0</v>
      </c>
      <c r="S1452" s="1127">
        <v>0</v>
      </c>
      <c r="T1452" s="1130">
        <v>0</v>
      </c>
      <c r="U1452" s="1130">
        <v>0</v>
      </c>
      <c r="V1452" s="1130">
        <v>0</v>
      </c>
      <c r="W1452" s="1127">
        <v>0</v>
      </c>
      <c r="X1452" s="1130">
        <v>0</v>
      </c>
      <c r="Y1452" s="735">
        <v>0</v>
      </c>
      <c r="Z1452" s="1131">
        <v>0</v>
      </c>
      <c r="AA1452" s="1131">
        <v>0</v>
      </c>
      <c r="AB1452" s="1131">
        <v>0</v>
      </c>
      <c r="AC1452" s="1131">
        <v>0</v>
      </c>
      <c r="AD1452" s="1131">
        <v>0</v>
      </c>
      <c r="AE1452" s="1131">
        <v>0</v>
      </c>
      <c r="AF1452" s="126"/>
      <c r="AG1452" s="126"/>
      <c r="AH1452" s="126"/>
      <c r="AI1452" s="126"/>
      <c r="AJ1452" s="126"/>
      <c r="AK1452" s="126"/>
      <c r="AL1452" s="126">
        <v>1452</v>
      </c>
    </row>
    <row r="1453" spans="1:38">
      <c r="A1453" s="721" t="s">
        <v>1852</v>
      </c>
      <c r="B1453" s="722">
        <v>16</v>
      </c>
      <c r="C1453" s="722">
        <v>1605</v>
      </c>
      <c r="D1453" s="722">
        <v>160546</v>
      </c>
      <c r="E1453" s="721">
        <v>1605469556</v>
      </c>
      <c r="F1453" s="721" t="s">
        <v>3255</v>
      </c>
      <c r="G1453" s="1127">
        <v>0</v>
      </c>
      <c r="H1453" s="1128">
        <v>0</v>
      </c>
      <c r="I1453" s="1128">
        <v>0</v>
      </c>
      <c r="J1453" s="1128">
        <v>0</v>
      </c>
      <c r="K1453" s="1128">
        <v>0</v>
      </c>
      <c r="L1453" s="1128">
        <v>0</v>
      </c>
      <c r="M1453" s="1128">
        <v>0</v>
      </c>
      <c r="N1453" s="1129">
        <v>0</v>
      </c>
      <c r="O1453" s="1128">
        <v>0</v>
      </c>
      <c r="P1453" s="1127">
        <v>0</v>
      </c>
      <c r="Q1453" s="1127">
        <v>0</v>
      </c>
      <c r="R1453" s="1127">
        <v>0</v>
      </c>
      <c r="S1453" s="1127">
        <v>0</v>
      </c>
      <c r="T1453" s="1130">
        <v>0</v>
      </c>
      <c r="U1453" s="1130">
        <v>0</v>
      </c>
      <c r="V1453" s="1130">
        <v>0</v>
      </c>
      <c r="W1453" s="1127">
        <v>0</v>
      </c>
      <c r="X1453" s="1130">
        <v>0</v>
      </c>
      <c r="Y1453" s="735">
        <v>0</v>
      </c>
      <c r="Z1453" s="1131">
        <v>0</v>
      </c>
      <c r="AA1453" s="1131">
        <v>0</v>
      </c>
      <c r="AB1453" s="1131">
        <v>0</v>
      </c>
      <c r="AC1453" s="1131">
        <v>0</v>
      </c>
      <c r="AD1453" s="1131">
        <v>0</v>
      </c>
      <c r="AE1453" s="1131">
        <v>0</v>
      </c>
      <c r="AF1453" s="126"/>
      <c r="AG1453" s="126"/>
      <c r="AH1453" s="126"/>
      <c r="AI1453" s="126"/>
      <c r="AJ1453" s="126"/>
      <c r="AK1453" s="126"/>
      <c r="AL1453" s="126">
        <v>1453</v>
      </c>
    </row>
    <row r="1454" spans="1:38">
      <c r="A1454" s="721" t="s">
        <v>1852</v>
      </c>
      <c r="B1454" s="722">
        <v>16</v>
      </c>
      <c r="C1454" s="722">
        <v>1605</v>
      </c>
      <c r="D1454" s="722">
        <v>160546</v>
      </c>
      <c r="E1454" s="721">
        <v>1605469602</v>
      </c>
      <c r="F1454" s="721" t="s">
        <v>983</v>
      </c>
      <c r="G1454" s="1127">
        <v>291747239</v>
      </c>
      <c r="H1454" s="1128">
        <v>0</v>
      </c>
      <c r="I1454" s="1128">
        <v>291747239.20999998</v>
      </c>
      <c r="J1454" s="1128">
        <v>0.20999997854232788</v>
      </c>
      <c r="K1454" s="1128">
        <v>0</v>
      </c>
      <c r="L1454" s="1128">
        <v>0.20999997854232788</v>
      </c>
      <c r="M1454" s="1128">
        <v>0</v>
      </c>
      <c r="N1454" s="1129">
        <v>0</v>
      </c>
      <c r="O1454" s="1128">
        <v>0.20999997854232788</v>
      </c>
      <c r="P1454" s="1127">
        <v>7.7699992060661319E-2</v>
      </c>
      <c r="Q1454" s="1127">
        <v>0</v>
      </c>
      <c r="R1454" s="1127">
        <v>0</v>
      </c>
      <c r="S1454" s="1127">
        <v>0</v>
      </c>
      <c r="T1454" s="1130">
        <v>0</v>
      </c>
      <c r="U1454" s="1130">
        <v>0</v>
      </c>
      <c r="V1454" s="1130">
        <v>0</v>
      </c>
      <c r="W1454" s="1127">
        <v>0</v>
      </c>
      <c r="X1454" s="1130">
        <v>7.7699992060661319E-2</v>
      </c>
      <c r="Y1454" s="735">
        <v>0.37</v>
      </c>
      <c r="Z1454" s="1131">
        <v>7.7699992060661319E-2</v>
      </c>
      <c r="AA1454" s="1131">
        <v>0</v>
      </c>
      <c r="AB1454" s="1131">
        <v>0</v>
      </c>
      <c r="AC1454" s="1131">
        <v>-0.14429999470710755</v>
      </c>
      <c r="AD1454" s="1131">
        <v>7.7699992060661319E-2</v>
      </c>
      <c r="AE1454" s="1131">
        <v>0.14429999470710755</v>
      </c>
      <c r="AF1454" s="126"/>
      <c r="AG1454" s="126"/>
      <c r="AH1454" s="126"/>
      <c r="AI1454" s="126"/>
      <c r="AJ1454" s="126"/>
      <c r="AK1454" s="126"/>
      <c r="AL1454" s="126">
        <v>1454</v>
      </c>
    </row>
    <row r="1455" spans="1:38">
      <c r="A1455" s="721" t="s">
        <v>1852</v>
      </c>
      <c r="B1455" s="722">
        <v>16</v>
      </c>
      <c r="C1455" s="722">
        <v>1605</v>
      </c>
      <c r="D1455" s="722">
        <v>160546</v>
      </c>
      <c r="E1455" s="721">
        <v>1605469604</v>
      </c>
      <c r="F1455" s="721" t="s">
        <v>983</v>
      </c>
      <c r="G1455" s="1127">
        <v>78571</v>
      </c>
      <c r="H1455" s="1128">
        <v>0</v>
      </c>
      <c r="I1455" s="1128">
        <v>78570.78</v>
      </c>
      <c r="J1455" s="1128">
        <v>-0.22000000000116415</v>
      </c>
      <c r="K1455" s="1128">
        <v>0</v>
      </c>
      <c r="L1455" s="1128">
        <v>0</v>
      </c>
      <c r="M1455" s="1128">
        <v>-0.22000000000116415</v>
      </c>
      <c r="N1455" s="1129">
        <v>0</v>
      </c>
      <c r="O1455" s="1128">
        <v>-0.22000000000116415</v>
      </c>
      <c r="P1455" s="1127">
        <v>-8.1400000000430739E-2</v>
      </c>
      <c r="Q1455" s="1127">
        <v>0</v>
      </c>
      <c r="R1455" s="1127">
        <v>0</v>
      </c>
      <c r="S1455" s="1127">
        <v>0</v>
      </c>
      <c r="T1455" s="1130">
        <v>0</v>
      </c>
      <c r="U1455" s="1130">
        <v>0</v>
      </c>
      <c r="V1455" s="1130">
        <v>0</v>
      </c>
      <c r="W1455" s="1127">
        <v>0</v>
      </c>
      <c r="X1455" s="1130">
        <v>-8.1400000000430739E-2</v>
      </c>
      <c r="Y1455" s="735">
        <v>0.37</v>
      </c>
      <c r="Z1455" s="1131">
        <v>0</v>
      </c>
      <c r="AA1455" s="1131">
        <v>-8.1400000000430739E-2</v>
      </c>
      <c r="AB1455" s="1131">
        <v>0</v>
      </c>
      <c r="AC1455" s="1131">
        <v>-6.2899999993969682E-2</v>
      </c>
      <c r="AD1455" s="1131">
        <v>0</v>
      </c>
      <c r="AE1455" s="1131">
        <v>-1.8500000006461056E-2</v>
      </c>
      <c r="AF1455" s="126"/>
      <c r="AG1455" s="126"/>
      <c r="AH1455" s="126"/>
      <c r="AI1455" s="126"/>
      <c r="AJ1455" s="126"/>
      <c r="AK1455" s="126"/>
      <c r="AL1455" s="126">
        <v>1455</v>
      </c>
    </row>
    <row r="1456" spans="1:38">
      <c r="A1456" s="721" t="s">
        <v>1852</v>
      </c>
      <c r="B1456" s="722">
        <v>16</v>
      </c>
      <c r="C1456" s="722">
        <v>1605</v>
      </c>
      <c r="D1456" s="722">
        <v>160546</v>
      </c>
      <c r="E1456" s="721">
        <v>1605469801</v>
      </c>
      <c r="F1456" s="721" t="s">
        <v>983</v>
      </c>
      <c r="G1456" s="1127">
        <v>-11858618226</v>
      </c>
      <c r="H1456" s="1128">
        <v>0</v>
      </c>
      <c r="I1456" s="1128">
        <v>-11858618226.440001</v>
      </c>
      <c r="J1456" s="1128">
        <v>-0.44000053405761719</v>
      </c>
      <c r="K1456" s="1128">
        <v>0</v>
      </c>
      <c r="L1456" s="1128">
        <v>0</v>
      </c>
      <c r="M1456" s="1128">
        <v>-0.44000053405761719</v>
      </c>
      <c r="N1456" s="1129">
        <v>0</v>
      </c>
      <c r="O1456" s="1128">
        <v>-0.44000053405761719</v>
      </c>
      <c r="P1456" s="1127">
        <v>-0.16280019760131836</v>
      </c>
      <c r="Q1456" s="1127">
        <v>0</v>
      </c>
      <c r="R1456" s="1127">
        <v>0</v>
      </c>
      <c r="S1456" s="1127">
        <v>0</v>
      </c>
      <c r="T1456" s="1130">
        <v>0</v>
      </c>
      <c r="U1456" s="1130">
        <v>0</v>
      </c>
      <c r="V1456" s="1130">
        <v>0</v>
      </c>
      <c r="W1456" s="1127">
        <v>0</v>
      </c>
      <c r="X1456" s="1130">
        <v>-0.16280019760131836</v>
      </c>
      <c r="Y1456" s="735">
        <v>0.37</v>
      </c>
      <c r="Z1456" s="1131">
        <v>0</v>
      </c>
      <c r="AA1456" s="1131">
        <v>-0.16280019760131836</v>
      </c>
      <c r="AB1456" s="1131">
        <v>0</v>
      </c>
      <c r="AC1456" s="1131">
        <v>-6.6600112915039061E-2</v>
      </c>
      <c r="AD1456" s="1131">
        <v>0</v>
      </c>
      <c r="AE1456" s="1131">
        <v>-9.6200084686279302E-2</v>
      </c>
      <c r="AF1456" s="126"/>
      <c r="AG1456" s="126"/>
      <c r="AH1456" s="126"/>
      <c r="AI1456" s="126"/>
      <c r="AJ1456" s="126"/>
      <c r="AK1456" s="126"/>
      <c r="AL1456" s="126">
        <v>1456</v>
      </c>
    </row>
    <row r="1457" spans="1:38">
      <c r="A1457" s="721" t="s">
        <v>1852</v>
      </c>
      <c r="B1457" s="722">
        <v>16</v>
      </c>
      <c r="C1457" s="722">
        <v>1605</v>
      </c>
      <c r="D1457" s="722">
        <v>160546</v>
      </c>
      <c r="E1457" s="721">
        <v>1605469901</v>
      </c>
      <c r="F1457" s="721" t="s">
        <v>983</v>
      </c>
      <c r="G1457" s="1127">
        <v>-3372097927</v>
      </c>
      <c r="H1457" s="1128">
        <v>0</v>
      </c>
      <c r="I1457" s="1128">
        <v>-3372097926.5700002</v>
      </c>
      <c r="J1457" s="1128">
        <v>0.42999982833862305</v>
      </c>
      <c r="K1457" s="1128">
        <v>0</v>
      </c>
      <c r="L1457" s="1128">
        <v>0.42999982833862305</v>
      </c>
      <c r="M1457" s="1128">
        <v>0</v>
      </c>
      <c r="N1457" s="1129">
        <v>0</v>
      </c>
      <c r="O1457" s="1128">
        <v>0.42999982833862305</v>
      </c>
      <c r="P1457" s="1127">
        <v>0.15909993648529053</v>
      </c>
      <c r="Q1457" s="1127">
        <v>0</v>
      </c>
      <c r="R1457" s="1127">
        <v>0</v>
      </c>
      <c r="S1457" s="1127">
        <v>0</v>
      </c>
      <c r="T1457" s="1130">
        <v>0</v>
      </c>
      <c r="U1457" s="1130">
        <v>0</v>
      </c>
      <c r="V1457" s="1130">
        <v>0</v>
      </c>
      <c r="W1457" s="1127">
        <v>0</v>
      </c>
      <c r="X1457" s="1130">
        <v>0.15909993648529053</v>
      </c>
      <c r="Y1457" s="735">
        <v>0.37</v>
      </c>
      <c r="Z1457" s="1131">
        <v>0.15909993648529053</v>
      </c>
      <c r="AA1457" s="1131">
        <v>0</v>
      </c>
      <c r="AB1457" s="1131">
        <v>0</v>
      </c>
      <c r="AC1457" s="1131">
        <v>-0.10729999691247941</v>
      </c>
      <c r="AD1457" s="1131">
        <v>0.15909993648529053</v>
      </c>
      <c r="AE1457" s="1131">
        <v>0.10729999691247941</v>
      </c>
      <c r="AF1457" s="126"/>
      <c r="AG1457" s="126"/>
      <c r="AH1457" s="126"/>
      <c r="AI1457" s="126"/>
      <c r="AJ1457" s="126"/>
      <c r="AK1457" s="126"/>
      <c r="AL1457" s="126">
        <v>1457</v>
      </c>
    </row>
    <row r="1458" spans="1:38">
      <c r="A1458" s="721" t="s">
        <v>1852</v>
      </c>
      <c r="B1458" s="722">
        <v>16</v>
      </c>
      <c r="C1458" s="722">
        <v>1605</v>
      </c>
      <c r="D1458" s="722">
        <v>160548</v>
      </c>
      <c r="E1458" s="721">
        <v>1605481889</v>
      </c>
      <c r="F1458" s="721" t="s">
        <v>984</v>
      </c>
      <c r="G1458" s="1127">
        <v>0</v>
      </c>
      <c r="H1458" s="1128">
        <v>0</v>
      </c>
      <c r="I1458" s="1128">
        <v>0</v>
      </c>
      <c r="J1458" s="1128">
        <v>0</v>
      </c>
      <c r="K1458" s="1128">
        <v>0</v>
      </c>
      <c r="L1458" s="1128">
        <v>0</v>
      </c>
      <c r="M1458" s="1128">
        <v>0</v>
      </c>
      <c r="N1458" s="1129">
        <v>0</v>
      </c>
      <c r="O1458" s="1128">
        <v>0</v>
      </c>
      <c r="P1458" s="1127">
        <v>0</v>
      </c>
      <c r="Q1458" s="1127">
        <v>0</v>
      </c>
      <c r="R1458" s="1127">
        <v>0</v>
      </c>
      <c r="S1458" s="1127">
        <v>0</v>
      </c>
      <c r="T1458" s="1130">
        <v>0</v>
      </c>
      <c r="U1458" s="1130">
        <v>0</v>
      </c>
      <c r="V1458" s="1130">
        <v>0</v>
      </c>
      <c r="W1458" s="1127">
        <v>0</v>
      </c>
      <c r="X1458" s="1130">
        <v>0</v>
      </c>
      <c r="Y1458" s="735">
        <v>0</v>
      </c>
      <c r="Z1458" s="1131">
        <v>0</v>
      </c>
      <c r="AA1458" s="1131">
        <v>0</v>
      </c>
      <c r="AB1458" s="1131">
        <v>0</v>
      </c>
      <c r="AC1458" s="1131">
        <v>0</v>
      </c>
      <c r="AD1458" s="1131">
        <v>0</v>
      </c>
      <c r="AE1458" s="1131">
        <v>0</v>
      </c>
      <c r="AF1458" s="126"/>
      <c r="AG1458" s="126"/>
      <c r="AH1458" s="126"/>
      <c r="AI1458" s="126"/>
      <c r="AJ1458" s="126"/>
      <c r="AK1458" s="126"/>
      <c r="AL1458" s="126">
        <v>1458</v>
      </c>
    </row>
    <row r="1459" spans="1:38">
      <c r="A1459" s="721" t="s">
        <v>1852</v>
      </c>
      <c r="B1459" s="722">
        <v>16</v>
      </c>
      <c r="C1459" s="722">
        <v>1605</v>
      </c>
      <c r="D1459" s="722">
        <v>160548</v>
      </c>
      <c r="E1459" s="721">
        <v>1605487015</v>
      </c>
      <c r="F1459" s="721" t="s">
        <v>4187</v>
      </c>
      <c r="G1459" s="1127">
        <v>0</v>
      </c>
      <c r="H1459" s="1128">
        <v>0</v>
      </c>
      <c r="I1459" s="1128">
        <v>0</v>
      </c>
      <c r="J1459" s="1128">
        <v>0</v>
      </c>
      <c r="K1459" s="1128">
        <v>0</v>
      </c>
      <c r="L1459" s="1128">
        <v>0</v>
      </c>
      <c r="M1459" s="1128">
        <v>0</v>
      </c>
      <c r="N1459" s="1129">
        <v>0</v>
      </c>
      <c r="O1459" s="1128">
        <v>0</v>
      </c>
      <c r="P1459" s="1127">
        <v>0</v>
      </c>
      <c r="Q1459" s="1127">
        <v>0</v>
      </c>
      <c r="R1459" s="1127">
        <v>0</v>
      </c>
      <c r="S1459" s="1127">
        <v>0</v>
      </c>
      <c r="T1459" s="1130">
        <v>0</v>
      </c>
      <c r="U1459" s="1130">
        <v>0</v>
      </c>
      <c r="V1459" s="1130">
        <v>0</v>
      </c>
      <c r="W1459" s="1127">
        <v>0</v>
      </c>
      <c r="X1459" s="1130">
        <v>0</v>
      </c>
      <c r="Y1459" s="735">
        <v>0</v>
      </c>
      <c r="Z1459" s="1131">
        <v>0</v>
      </c>
      <c r="AA1459" s="1131">
        <v>0</v>
      </c>
      <c r="AB1459" s="1131">
        <v>0</v>
      </c>
      <c r="AC1459" s="1131">
        <v>0</v>
      </c>
      <c r="AD1459" s="1131">
        <v>0</v>
      </c>
      <c r="AE1459" s="1131">
        <v>0</v>
      </c>
      <c r="AF1459" s="126"/>
      <c r="AG1459" s="126"/>
      <c r="AH1459" s="126"/>
      <c r="AI1459" s="126"/>
      <c r="AJ1459" s="126"/>
      <c r="AK1459" s="126"/>
      <c r="AL1459" s="126">
        <v>1459</v>
      </c>
    </row>
    <row r="1460" spans="1:38">
      <c r="A1460" s="721" t="s">
        <v>1852</v>
      </c>
      <c r="B1460" s="722">
        <v>16</v>
      </c>
      <c r="C1460" s="722">
        <v>1605</v>
      </c>
      <c r="D1460" s="722">
        <v>160548</v>
      </c>
      <c r="E1460" s="721">
        <v>1605487017</v>
      </c>
      <c r="F1460" s="721" t="s">
        <v>1978</v>
      </c>
      <c r="G1460" s="1127">
        <v>0</v>
      </c>
      <c r="H1460" s="1128">
        <v>0</v>
      </c>
      <c r="I1460" s="1128">
        <v>0</v>
      </c>
      <c r="J1460" s="1128">
        <v>0</v>
      </c>
      <c r="K1460" s="1128">
        <v>0</v>
      </c>
      <c r="L1460" s="1128">
        <v>0</v>
      </c>
      <c r="M1460" s="1128">
        <v>0</v>
      </c>
      <c r="N1460" s="1129">
        <v>0</v>
      </c>
      <c r="O1460" s="1128">
        <v>0</v>
      </c>
      <c r="P1460" s="1127">
        <v>0</v>
      </c>
      <c r="Q1460" s="1127">
        <v>0</v>
      </c>
      <c r="R1460" s="1127">
        <v>0</v>
      </c>
      <c r="S1460" s="1127">
        <v>0</v>
      </c>
      <c r="T1460" s="1130">
        <v>0</v>
      </c>
      <c r="U1460" s="1130">
        <v>0</v>
      </c>
      <c r="V1460" s="1130">
        <v>0</v>
      </c>
      <c r="W1460" s="1127">
        <v>0</v>
      </c>
      <c r="X1460" s="1130">
        <v>0</v>
      </c>
      <c r="Y1460" s="735">
        <v>0</v>
      </c>
      <c r="Z1460" s="1131">
        <v>0</v>
      </c>
      <c r="AA1460" s="1131">
        <v>0</v>
      </c>
      <c r="AB1460" s="1131">
        <v>0</v>
      </c>
      <c r="AC1460" s="1131">
        <v>0</v>
      </c>
      <c r="AD1460" s="1131">
        <v>0</v>
      </c>
      <c r="AE1460" s="1131">
        <v>0</v>
      </c>
      <c r="AF1460" s="126"/>
      <c r="AG1460" s="126"/>
      <c r="AH1460" s="126"/>
      <c r="AI1460" s="126"/>
      <c r="AJ1460" s="126"/>
      <c r="AK1460" s="126"/>
      <c r="AL1460" s="126">
        <v>1460</v>
      </c>
    </row>
    <row r="1461" spans="1:38">
      <c r="A1461" s="721" t="s">
        <v>1852</v>
      </c>
      <c r="B1461" s="722">
        <v>16</v>
      </c>
      <c r="C1461" s="722">
        <v>1605</v>
      </c>
      <c r="D1461" s="722">
        <v>160548</v>
      </c>
      <c r="E1461" s="721">
        <v>1605487018</v>
      </c>
      <c r="F1461" s="721" t="s">
        <v>1978</v>
      </c>
      <c r="G1461" s="1127">
        <v>0</v>
      </c>
      <c r="H1461" s="1128">
        <v>0</v>
      </c>
      <c r="I1461" s="1128">
        <v>0</v>
      </c>
      <c r="J1461" s="1128">
        <v>0</v>
      </c>
      <c r="K1461" s="1128">
        <v>0</v>
      </c>
      <c r="L1461" s="1128">
        <v>0</v>
      </c>
      <c r="M1461" s="1128">
        <v>0</v>
      </c>
      <c r="N1461" s="1129">
        <v>0</v>
      </c>
      <c r="O1461" s="1128">
        <v>0</v>
      </c>
      <c r="P1461" s="1127">
        <v>0</v>
      </c>
      <c r="Q1461" s="1127">
        <v>0</v>
      </c>
      <c r="R1461" s="1127">
        <v>0</v>
      </c>
      <c r="S1461" s="1127">
        <v>0</v>
      </c>
      <c r="T1461" s="1130">
        <v>0</v>
      </c>
      <c r="U1461" s="1130">
        <v>0</v>
      </c>
      <c r="V1461" s="1130">
        <v>0</v>
      </c>
      <c r="W1461" s="1127">
        <v>0</v>
      </c>
      <c r="X1461" s="1130">
        <v>0</v>
      </c>
      <c r="Y1461" s="735">
        <v>0</v>
      </c>
      <c r="Z1461" s="1131">
        <v>0</v>
      </c>
      <c r="AA1461" s="1131">
        <v>0</v>
      </c>
      <c r="AB1461" s="1131">
        <v>0</v>
      </c>
      <c r="AC1461" s="1131">
        <v>0</v>
      </c>
      <c r="AD1461" s="1131">
        <v>0</v>
      </c>
      <c r="AE1461" s="1131">
        <v>0</v>
      </c>
      <c r="AF1461" s="126"/>
      <c r="AG1461" s="126"/>
      <c r="AH1461" s="126"/>
      <c r="AI1461" s="126"/>
      <c r="AJ1461" s="126"/>
      <c r="AK1461" s="126"/>
      <c r="AL1461" s="126">
        <v>1461</v>
      </c>
    </row>
    <row r="1462" spans="1:38">
      <c r="A1462" s="721" t="s">
        <v>1852</v>
      </c>
      <c r="B1462" s="722">
        <v>16</v>
      </c>
      <c r="C1462" s="722">
        <v>1605</v>
      </c>
      <c r="D1462" s="722">
        <v>160548</v>
      </c>
      <c r="E1462" s="721">
        <v>1605487019</v>
      </c>
      <c r="F1462" s="721" t="s">
        <v>4188</v>
      </c>
      <c r="G1462" s="1127">
        <v>0</v>
      </c>
      <c r="H1462" s="1128">
        <v>0</v>
      </c>
      <c r="I1462" s="1128">
        <v>0</v>
      </c>
      <c r="J1462" s="1128">
        <v>0</v>
      </c>
      <c r="K1462" s="1128">
        <v>0</v>
      </c>
      <c r="L1462" s="1128">
        <v>0</v>
      </c>
      <c r="M1462" s="1128">
        <v>0</v>
      </c>
      <c r="N1462" s="1129">
        <v>0</v>
      </c>
      <c r="O1462" s="1128">
        <v>0</v>
      </c>
      <c r="P1462" s="1127">
        <v>0</v>
      </c>
      <c r="Q1462" s="1127">
        <v>0</v>
      </c>
      <c r="R1462" s="1127">
        <v>0</v>
      </c>
      <c r="S1462" s="1127">
        <v>0</v>
      </c>
      <c r="T1462" s="1130">
        <v>0</v>
      </c>
      <c r="U1462" s="1130">
        <v>0</v>
      </c>
      <c r="V1462" s="1130">
        <v>0</v>
      </c>
      <c r="W1462" s="1127">
        <v>0</v>
      </c>
      <c r="X1462" s="1130">
        <v>0</v>
      </c>
      <c r="Y1462" s="735">
        <v>0</v>
      </c>
      <c r="Z1462" s="1131">
        <v>0</v>
      </c>
      <c r="AA1462" s="1131">
        <v>0</v>
      </c>
      <c r="AB1462" s="1131">
        <v>0</v>
      </c>
      <c r="AC1462" s="1131">
        <v>0</v>
      </c>
      <c r="AD1462" s="1131">
        <v>0</v>
      </c>
      <c r="AE1462" s="1131">
        <v>0</v>
      </c>
      <c r="AF1462" s="126"/>
      <c r="AG1462" s="126"/>
      <c r="AH1462" s="126"/>
      <c r="AI1462" s="126"/>
      <c r="AJ1462" s="126"/>
      <c r="AK1462" s="126"/>
      <c r="AL1462" s="126">
        <v>1462</v>
      </c>
    </row>
    <row r="1463" spans="1:38">
      <c r="A1463" s="721" t="s">
        <v>1852</v>
      </c>
      <c r="B1463" s="722">
        <v>16</v>
      </c>
      <c r="C1463" s="722">
        <v>1605</v>
      </c>
      <c r="D1463" s="722">
        <v>160548</v>
      </c>
      <c r="E1463" s="721">
        <v>1605487020</v>
      </c>
      <c r="F1463" s="721" t="s">
        <v>4189</v>
      </c>
      <c r="G1463" s="1127">
        <v>0</v>
      </c>
      <c r="H1463" s="1128">
        <v>0</v>
      </c>
      <c r="I1463" s="1128">
        <v>0</v>
      </c>
      <c r="J1463" s="1128">
        <v>0</v>
      </c>
      <c r="K1463" s="1128">
        <v>0</v>
      </c>
      <c r="L1463" s="1128">
        <v>0</v>
      </c>
      <c r="M1463" s="1128">
        <v>0</v>
      </c>
      <c r="N1463" s="1129">
        <v>0</v>
      </c>
      <c r="O1463" s="1128">
        <v>0</v>
      </c>
      <c r="P1463" s="1127">
        <v>0</v>
      </c>
      <c r="Q1463" s="1127">
        <v>0</v>
      </c>
      <c r="R1463" s="1127">
        <v>0</v>
      </c>
      <c r="S1463" s="1127">
        <v>0</v>
      </c>
      <c r="T1463" s="1130">
        <v>0</v>
      </c>
      <c r="U1463" s="1130">
        <v>0</v>
      </c>
      <c r="V1463" s="1130">
        <v>0</v>
      </c>
      <c r="W1463" s="1127">
        <v>0</v>
      </c>
      <c r="X1463" s="1130">
        <v>0</v>
      </c>
      <c r="Y1463" s="735">
        <v>0</v>
      </c>
      <c r="Z1463" s="1131">
        <v>0</v>
      </c>
      <c r="AA1463" s="1131">
        <v>0</v>
      </c>
      <c r="AB1463" s="1131">
        <v>0</v>
      </c>
      <c r="AC1463" s="1131">
        <v>0</v>
      </c>
      <c r="AD1463" s="1131">
        <v>0</v>
      </c>
      <c r="AE1463" s="1131">
        <v>0</v>
      </c>
      <c r="AF1463" s="126"/>
      <c r="AG1463" s="126"/>
      <c r="AH1463" s="126"/>
      <c r="AI1463" s="126"/>
      <c r="AJ1463" s="126"/>
      <c r="AK1463" s="126"/>
      <c r="AL1463" s="126">
        <v>1463</v>
      </c>
    </row>
    <row r="1464" spans="1:38">
      <c r="A1464" s="721" t="s">
        <v>1852</v>
      </c>
      <c r="B1464" s="722">
        <v>16</v>
      </c>
      <c r="C1464" s="722">
        <v>1605</v>
      </c>
      <c r="D1464" s="722">
        <v>160548</v>
      </c>
      <c r="E1464" s="721">
        <v>1605487021</v>
      </c>
      <c r="F1464" s="721" t="s">
        <v>4190</v>
      </c>
      <c r="G1464" s="1127">
        <v>0</v>
      </c>
      <c r="H1464" s="1128">
        <v>0</v>
      </c>
      <c r="I1464" s="1128">
        <v>0</v>
      </c>
      <c r="J1464" s="1128">
        <v>0</v>
      </c>
      <c r="K1464" s="1128">
        <v>0</v>
      </c>
      <c r="L1464" s="1128">
        <v>0</v>
      </c>
      <c r="M1464" s="1128">
        <v>0</v>
      </c>
      <c r="N1464" s="1129">
        <v>0</v>
      </c>
      <c r="O1464" s="1128">
        <v>0</v>
      </c>
      <c r="P1464" s="1127">
        <v>0</v>
      </c>
      <c r="Q1464" s="1127">
        <v>0</v>
      </c>
      <c r="R1464" s="1127">
        <v>0</v>
      </c>
      <c r="S1464" s="1127">
        <v>0</v>
      </c>
      <c r="T1464" s="1130">
        <v>0</v>
      </c>
      <c r="U1464" s="1130">
        <v>0</v>
      </c>
      <c r="V1464" s="1130">
        <v>0</v>
      </c>
      <c r="W1464" s="1127">
        <v>0</v>
      </c>
      <c r="X1464" s="1130">
        <v>0</v>
      </c>
      <c r="Y1464" s="735">
        <v>0</v>
      </c>
      <c r="Z1464" s="1131">
        <v>0</v>
      </c>
      <c r="AA1464" s="1131">
        <v>0</v>
      </c>
      <c r="AB1464" s="1131">
        <v>0</v>
      </c>
      <c r="AC1464" s="1131">
        <v>0</v>
      </c>
      <c r="AD1464" s="1131">
        <v>0</v>
      </c>
      <c r="AE1464" s="1131">
        <v>0</v>
      </c>
      <c r="AF1464" s="126"/>
      <c r="AG1464" s="126"/>
      <c r="AH1464" s="126"/>
      <c r="AI1464" s="126"/>
      <c r="AJ1464" s="126"/>
      <c r="AK1464" s="126"/>
      <c r="AL1464" s="126">
        <v>1464</v>
      </c>
    </row>
    <row r="1465" spans="1:38">
      <c r="A1465" s="721" t="s">
        <v>1852</v>
      </c>
      <c r="B1465" s="722">
        <v>16</v>
      </c>
      <c r="C1465" s="722">
        <v>1605</v>
      </c>
      <c r="D1465" s="722">
        <v>160548</v>
      </c>
      <c r="E1465" s="721">
        <v>1605487102</v>
      </c>
      <c r="F1465" s="721" t="s">
        <v>3601</v>
      </c>
      <c r="G1465" s="1127">
        <v>0</v>
      </c>
      <c r="H1465" s="1128">
        <v>0</v>
      </c>
      <c r="I1465" s="1128">
        <v>0</v>
      </c>
      <c r="J1465" s="1128">
        <v>0</v>
      </c>
      <c r="K1465" s="1128">
        <v>0</v>
      </c>
      <c r="L1465" s="1128">
        <v>0</v>
      </c>
      <c r="M1465" s="1128">
        <v>0</v>
      </c>
      <c r="N1465" s="1129">
        <v>0</v>
      </c>
      <c r="O1465" s="1128">
        <v>0</v>
      </c>
      <c r="P1465" s="1127">
        <v>0</v>
      </c>
      <c r="Q1465" s="1127">
        <v>0</v>
      </c>
      <c r="R1465" s="1127">
        <v>0</v>
      </c>
      <c r="S1465" s="1127">
        <v>0</v>
      </c>
      <c r="T1465" s="1130">
        <v>0</v>
      </c>
      <c r="U1465" s="1130">
        <v>0</v>
      </c>
      <c r="V1465" s="1130">
        <v>0</v>
      </c>
      <c r="W1465" s="1127">
        <v>0</v>
      </c>
      <c r="X1465" s="1130">
        <v>0</v>
      </c>
      <c r="Y1465" s="735">
        <v>0</v>
      </c>
      <c r="Z1465" s="1131">
        <v>0</v>
      </c>
      <c r="AA1465" s="1131">
        <v>0</v>
      </c>
      <c r="AB1465" s="1131">
        <v>0</v>
      </c>
      <c r="AC1465" s="1131">
        <v>0</v>
      </c>
      <c r="AD1465" s="1131">
        <v>0</v>
      </c>
      <c r="AE1465" s="1131">
        <v>0</v>
      </c>
      <c r="AF1465" s="126"/>
      <c r="AG1465" s="126"/>
      <c r="AH1465" s="126"/>
      <c r="AI1465" s="126"/>
      <c r="AJ1465" s="126"/>
      <c r="AK1465" s="126"/>
      <c r="AL1465" s="126">
        <v>1465</v>
      </c>
    </row>
    <row r="1466" spans="1:38">
      <c r="A1466" s="721" t="s">
        <v>1852</v>
      </c>
      <c r="B1466" s="722">
        <v>16</v>
      </c>
      <c r="C1466" s="722">
        <v>1605</v>
      </c>
      <c r="D1466" s="722">
        <v>160548</v>
      </c>
      <c r="E1466" s="721">
        <v>1605487104</v>
      </c>
      <c r="F1466" s="721" t="s">
        <v>3602</v>
      </c>
      <c r="G1466" s="1127">
        <v>0</v>
      </c>
      <c r="H1466" s="1128">
        <v>0</v>
      </c>
      <c r="I1466" s="1128">
        <v>0</v>
      </c>
      <c r="J1466" s="1128">
        <v>0</v>
      </c>
      <c r="K1466" s="1128">
        <v>0</v>
      </c>
      <c r="L1466" s="1128">
        <v>0</v>
      </c>
      <c r="M1466" s="1128">
        <v>0</v>
      </c>
      <c r="N1466" s="1129">
        <v>0</v>
      </c>
      <c r="O1466" s="1128">
        <v>0</v>
      </c>
      <c r="P1466" s="1127">
        <v>0</v>
      </c>
      <c r="Q1466" s="1127">
        <v>0</v>
      </c>
      <c r="R1466" s="1127">
        <v>0</v>
      </c>
      <c r="S1466" s="1127">
        <v>0</v>
      </c>
      <c r="T1466" s="1130">
        <v>0</v>
      </c>
      <c r="U1466" s="1130">
        <v>0</v>
      </c>
      <c r="V1466" s="1130">
        <v>0</v>
      </c>
      <c r="W1466" s="1127">
        <v>0</v>
      </c>
      <c r="X1466" s="1130">
        <v>0</v>
      </c>
      <c r="Y1466" s="735">
        <v>0</v>
      </c>
      <c r="Z1466" s="1131">
        <v>0</v>
      </c>
      <c r="AA1466" s="1131">
        <v>0</v>
      </c>
      <c r="AB1466" s="1131">
        <v>0</v>
      </c>
      <c r="AC1466" s="1131">
        <v>0</v>
      </c>
      <c r="AD1466" s="1131">
        <v>0</v>
      </c>
      <c r="AE1466" s="1131">
        <v>0</v>
      </c>
      <c r="AF1466" s="126"/>
      <c r="AG1466" s="126"/>
      <c r="AH1466" s="126"/>
      <c r="AI1466" s="126"/>
      <c r="AJ1466" s="126"/>
      <c r="AK1466" s="126"/>
      <c r="AL1466" s="126">
        <v>1466</v>
      </c>
    </row>
    <row r="1467" spans="1:38">
      <c r="A1467" s="721" t="s">
        <v>1852</v>
      </c>
      <c r="B1467" s="722">
        <v>16</v>
      </c>
      <c r="C1467" s="722">
        <v>1605</v>
      </c>
      <c r="D1467" s="722">
        <v>160548</v>
      </c>
      <c r="E1467" s="721">
        <v>1605487105</v>
      </c>
      <c r="F1467" s="721" t="s">
        <v>3603</v>
      </c>
      <c r="G1467" s="1127">
        <v>0</v>
      </c>
      <c r="H1467" s="1128">
        <v>0</v>
      </c>
      <c r="I1467" s="1128">
        <v>0</v>
      </c>
      <c r="J1467" s="1128">
        <v>0</v>
      </c>
      <c r="K1467" s="1128">
        <v>0</v>
      </c>
      <c r="L1467" s="1128">
        <v>0</v>
      </c>
      <c r="M1467" s="1128">
        <v>0</v>
      </c>
      <c r="N1467" s="1129">
        <v>0</v>
      </c>
      <c r="O1467" s="1128">
        <v>0</v>
      </c>
      <c r="P1467" s="1127">
        <v>0</v>
      </c>
      <c r="Q1467" s="1127">
        <v>0</v>
      </c>
      <c r="R1467" s="1127">
        <v>0</v>
      </c>
      <c r="S1467" s="1127">
        <v>0</v>
      </c>
      <c r="T1467" s="1130">
        <v>0</v>
      </c>
      <c r="U1467" s="1130">
        <v>0</v>
      </c>
      <c r="V1467" s="1130">
        <v>0</v>
      </c>
      <c r="W1467" s="1127">
        <v>0</v>
      </c>
      <c r="X1467" s="1130">
        <v>0</v>
      </c>
      <c r="Y1467" s="735">
        <v>0</v>
      </c>
      <c r="Z1467" s="1131">
        <v>0</v>
      </c>
      <c r="AA1467" s="1131">
        <v>0</v>
      </c>
      <c r="AB1467" s="1131">
        <v>0</v>
      </c>
      <c r="AC1467" s="1131">
        <v>0</v>
      </c>
      <c r="AD1467" s="1131">
        <v>0</v>
      </c>
      <c r="AE1467" s="1131">
        <v>0</v>
      </c>
      <c r="AF1467" s="126"/>
      <c r="AG1467" s="126"/>
      <c r="AH1467" s="126"/>
      <c r="AI1467" s="126"/>
      <c r="AJ1467" s="126"/>
      <c r="AK1467" s="126"/>
      <c r="AL1467" s="126">
        <v>1467</v>
      </c>
    </row>
    <row r="1468" spans="1:38">
      <c r="A1468" s="721" t="s">
        <v>1852</v>
      </c>
      <c r="B1468" s="722">
        <v>16</v>
      </c>
      <c r="C1468" s="722">
        <v>1605</v>
      </c>
      <c r="D1468" s="722">
        <v>160548</v>
      </c>
      <c r="E1468" s="721">
        <v>1605487107</v>
      </c>
      <c r="F1468" s="721" t="s">
        <v>3604</v>
      </c>
      <c r="G1468" s="1127">
        <v>0</v>
      </c>
      <c r="H1468" s="1128">
        <v>0</v>
      </c>
      <c r="I1468" s="1128">
        <v>0</v>
      </c>
      <c r="J1468" s="1128">
        <v>0</v>
      </c>
      <c r="K1468" s="1128">
        <v>0</v>
      </c>
      <c r="L1468" s="1128">
        <v>0</v>
      </c>
      <c r="M1468" s="1128">
        <v>0</v>
      </c>
      <c r="N1468" s="1129">
        <v>0</v>
      </c>
      <c r="O1468" s="1128">
        <v>0</v>
      </c>
      <c r="P1468" s="1127">
        <v>0</v>
      </c>
      <c r="Q1468" s="1127">
        <v>0</v>
      </c>
      <c r="R1468" s="1127">
        <v>0</v>
      </c>
      <c r="S1468" s="1127">
        <v>0</v>
      </c>
      <c r="T1468" s="1130">
        <v>0</v>
      </c>
      <c r="U1468" s="1130">
        <v>0</v>
      </c>
      <c r="V1468" s="1130">
        <v>0</v>
      </c>
      <c r="W1468" s="1127">
        <v>0</v>
      </c>
      <c r="X1468" s="1130">
        <v>0</v>
      </c>
      <c r="Y1468" s="735">
        <v>0</v>
      </c>
      <c r="Z1468" s="1131">
        <v>0</v>
      </c>
      <c r="AA1468" s="1131">
        <v>0</v>
      </c>
      <c r="AB1468" s="1131">
        <v>0</v>
      </c>
      <c r="AC1468" s="1131">
        <v>0</v>
      </c>
      <c r="AD1468" s="1131">
        <v>0</v>
      </c>
      <c r="AE1468" s="1131">
        <v>0</v>
      </c>
      <c r="AF1468" s="126"/>
      <c r="AG1468" s="126"/>
      <c r="AH1468" s="126"/>
      <c r="AI1468" s="126"/>
      <c r="AJ1468" s="126"/>
      <c r="AK1468" s="126"/>
      <c r="AL1468" s="126">
        <v>1468</v>
      </c>
    </row>
    <row r="1469" spans="1:38">
      <c r="A1469" s="721" t="s">
        <v>1852</v>
      </c>
      <c r="B1469" s="722">
        <v>16</v>
      </c>
      <c r="C1469" s="722">
        <v>1605</v>
      </c>
      <c r="D1469" s="722">
        <v>160548</v>
      </c>
      <c r="E1469" s="721">
        <v>1605489005</v>
      </c>
      <c r="F1469" s="721" t="s">
        <v>984</v>
      </c>
      <c r="G1469" s="1127">
        <v>21047928</v>
      </c>
      <c r="H1469" s="1128">
        <v>0</v>
      </c>
      <c r="I1469" s="1128">
        <v>21047928</v>
      </c>
      <c r="J1469" s="1128">
        <v>0</v>
      </c>
      <c r="K1469" s="1128">
        <v>0</v>
      </c>
      <c r="L1469" s="1128">
        <v>0</v>
      </c>
      <c r="M1469" s="1128">
        <v>0</v>
      </c>
      <c r="N1469" s="1129">
        <v>0</v>
      </c>
      <c r="O1469" s="1128">
        <v>0</v>
      </c>
      <c r="P1469" s="1127">
        <v>0</v>
      </c>
      <c r="Q1469" s="1127">
        <v>0</v>
      </c>
      <c r="R1469" s="1127">
        <v>0</v>
      </c>
      <c r="S1469" s="1127">
        <v>0</v>
      </c>
      <c r="T1469" s="1130">
        <v>0</v>
      </c>
      <c r="U1469" s="1130">
        <v>0</v>
      </c>
      <c r="V1469" s="1130">
        <v>0</v>
      </c>
      <c r="W1469" s="1127">
        <v>0</v>
      </c>
      <c r="X1469" s="1130">
        <v>0</v>
      </c>
      <c r="Y1469" s="735">
        <v>0</v>
      </c>
      <c r="Z1469" s="1131">
        <v>0</v>
      </c>
      <c r="AA1469" s="1131">
        <v>0</v>
      </c>
      <c r="AB1469" s="1131">
        <v>0</v>
      </c>
      <c r="AC1469" s="1131">
        <v>0</v>
      </c>
      <c r="AD1469" s="1131">
        <v>0</v>
      </c>
      <c r="AE1469" s="1131">
        <v>0</v>
      </c>
      <c r="AF1469" s="126"/>
      <c r="AG1469" s="126"/>
      <c r="AH1469" s="126"/>
      <c r="AI1469" s="126"/>
      <c r="AJ1469" s="126"/>
      <c r="AK1469" s="126"/>
      <c r="AL1469" s="126">
        <v>1469</v>
      </c>
    </row>
    <row r="1470" spans="1:38">
      <c r="A1470" s="721" t="s">
        <v>1852</v>
      </c>
      <c r="B1470" s="722">
        <v>16</v>
      </c>
      <c r="C1470" s="722">
        <v>1605</v>
      </c>
      <c r="D1470" s="722">
        <v>160548</v>
      </c>
      <c r="E1470" s="721">
        <v>1605489009</v>
      </c>
      <c r="F1470" s="721" t="s">
        <v>984</v>
      </c>
      <c r="G1470" s="1127">
        <v>2295142749</v>
      </c>
      <c r="H1470" s="1128">
        <v>0</v>
      </c>
      <c r="I1470" s="1128">
        <v>2295142748.8499999</v>
      </c>
      <c r="J1470" s="1128">
        <v>-0.15000009536743164</v>
      </c>
      <c r="K1470" s="1128">
        <v>0</v>
      </c>
      <c r="L1470" s="1128">
        <v>0</v>
      </c>
      <c r="M1470" s="1128">
        <v>-0.15000009536743164</v>
      </c>
      <c r="N1470" s="1129">
        <v>0</v>
      </c>
      <c r="O1470" s="1128">
        <v>-0.15000009536743164</v>
      </c>
      <c r="P1470" s="1127">
        <v>-5.5500035285949705E-2</v>
      </c>
      <c r="Q1470" s="1127">
        <v>0</v>
      </c>
      <c r="R1470" s="1127">
        <v>0</v>
      </c>
      <c r="S1470" s="1127">
        <v>0</v>
      </c>
      <c r="T1470" s="1130">
        <v>0</v>
      </c>
      <c r="U1470" s="1130">
        <v>0</v>
      </c>
      <c r="V1470" s="1130">
        <v>0</v>
      </c>
      <c r="W1470" s="1127">
        <v>0</v>
      </c>
      <c r="X1470" s="1130">
        <v>-5.5500035285949705E-2</v>
      </c>
      <c r="Y1470" s="735">
        <v>0.37</v>
      </c>
      <c r="Z1470" s="1131">
        <v>0</v>
      </c>
      <c r="AA1470" s="1131">
        <v>-5.5500035285949705E-2</v>
      </c>
      <c r="AB1470" s="1131">
        <v>8.5100007057189939E-2</v>
      </c>
      <c r="AC1470" s="1131">
        <v>0</v>
      </c>
      <c r="AD1470" s="1131">
        <v>-8.5100007057189939E-2</v>
      </c>
      <c r="AE1470" s="1131">
        <v>-5.5500035285949705E-2</v>
      </c>
      <c r="AF1470" s="126"/>
      <c r="AG1470" s="126"/>
      <c r="AH1470" s="126"/>
      <c r="AI1470" s="126"/>
      <c r="AJ1470" s="126"/>
      <c r="AK1470" s="126"/>
      <c r="AL1470" s="126">
        <v>1470</v>
      </c>
    </row>
    <row r="1471" spans="1:38">
      <c r="A1471" s="721" t="s">
        <v>1852</v>
      </c>
      <c r="B1471" s="722">
        <v>16</v>
      </c>
      <c r="C1471" s="722">
        <v>1605</v>
      </c>
      <c r="D1471" s="722">
        <v>160548</v>
      </c>
      <c r="E1471" s="721">
        <v>1605489010</v>
      </c>
      <c r="F1471" s="721" t="s">
        <v>985</v>
      </c>
      <c r="G1471" s="1127">
        <v>67830533</v>
      </c>
      <c r="H1471" s="1128">
        <v>0</v>
      </c>
      <c r="I1471" s="1128">
        <v>67830532.950000003</v>
      </c>
      <c r="J1471" s="1128">
        <v>-4.9999997019767761E-2</v>
      </c>
      <c r="K1471" s="1128">
        <v>0</v>
      </c>
      <c r="L1471" s="1128">
        <v>0</v>
      </c>
      <c r="M1471" s="1128">
        <v>-4.9999997019767761E-2</v>
      </c>
      <c r="N1471" s="1129">
        <v>0</v>
      </c>
      <c r="O1471" s="1128">
        <v>-4.9999997019767761E-2</v>
      </c>
      <c r="P1471" s="1127">
        <v>-1.849999889731407E-2</v>
      </c>
      <c r="Q1471" s="1127">
        <v>0</v>
      </c>
      <c r="R1471" s="1127">
        <v>0</v>
      </c>
      <c r="S1471" s="1127">
        <v>0</v>
      </c>
      <c r="T1471" s="1130">
        <v>0</v>
      </c>
      <c r="U1471" s="1130">
        <v>0</v>
      </c>
      <c r="V1471" s="1130">
        <v>0</v>
      </c>
      <c r="W1471" s="1127">
        <v>0</v>
      </c>
      <c r="X1471" s="1130">
        <v>-1.849999889731407E-2</v>
      </c>
      <c r="Y1471" s="735">
        <v>0.37</v>
      </c>
      <c r="Z1471" s="1131">
        <v>0</v>
      </c>
      <c r="AA1471" s="1131">
        <v>-1.849999889731407E-2</v>
      </c>
      <c r="AB1471" s="1131">
        <v>0.16279999911785126</v>
      </c>
      <c r="AC1471" s="1131">
        <v>0</v>
      </c>
      <c r="AD1471" s="1131">
        <v>-0.16279999911785126</v>
      </c>
      <c r="AE1471" s="1131">
        <v>-1.849999889731407E-2</v>
      </c>
      <c r="AF1471" s="126"/>
      <c r="AG1471" s="126"/>
      <c r="AH1471" s="126"/>
      <c r="AI1471" s="126"/>
      <c r="AJ1471" s="126"/>
      <c r="AK1471" s="126"/>
      <c r="AL1471" s="126">
        <v>1471</v>
      </c>
    </row>
    <row r="1472" spans="1:38">
      <c r="A1472" s="721" t="s">
        <v>1852</v>
      </c>
      <c r="B1472" s="722">
        <v>16</v>
      </c>
      <c r="C1472" s="722">
        <v>1605</v>
      </c>
      <c r="D1472" s="722">
        <v>160548</v>
      </c>
      <c r="E1472" s="721">
        <v>1605489011</v>
      </c>
      <c r="F1472" s="721" t="s">
        <v>984</v>
      </c>
      <c r="G1472" s="1127">
        <v>780645</v>
      </c>
      <c r="H1472" s="1128">
        <v>0</v>
      </c>
      <c r="I1472" s="1128">
        <v>780645</v>
      </c>
      <c r="J1472" s="1128">
        <v>0</v>
      </c>
      <c r="K1472" s="1128">
        <v>0</v>
      </c>
      <c r="L1472" s="1128">
        <v>0</v>
      </c>
      <c r="M1472" s="1128">
        <v>0</v>
      </c>
      <c r="N1472" s="1129">
        <v>0</v>
      </c>
      <c r="O1472" s="1128">
        <v>0</v>
      </c>
      <c r="P1472" s="1127">
        <v>0</v>
      </c>
      <c r="Q1472" s="1127">
        <v>0</v>
      </c>
      <c r="R1472" s="1127">
        <v>0</v>
      </c>
      <c r="S1472" s="1127">
        <v>0</v>
      </c>
      <c r="T1472" s="1130">
        <v>0</v>
      </c>
      <c r="U1472" s="1130">
        <v>0</v>
      </c>
      <c r="V1472" s="1130">
        <v>0</v>
      </c>
      <c r="W1472" s="1127">
        <v>0</v>
      </c>
      <c r="X1472" s="1130">
        <v>0</v>
      </c>
      <c r="Y1472" s="735">
        <v>0</v>
      </c>
      <c r="Z1472" s="1131">
        <v>0</v>
      </c>
      <c r="AA1472" s="1131">
        <v>0</v>
      </c>
      <c r="AB1472" s="1131">
        <v>0</v>
      </c>
      <c r="AC1472" s="1131">
        <v>0</v>
      </c>
      <c r="AD1472" s="1131">
        <v>0</v>
      </c>
      <c r="AE1472" s="1131">
        <v>0</v>
      </c>
      <c r="AF1472" s="126"/>
      <c r="AG1472" s="126"/>
      <c r="AH1472" s="126"/>
      <c r="AI1472" s="126"/>
      <c r="AJ1472" s="126"/>
      <c r="AK1472" s="126"/>
      <c r="AL1472" s="126">
        <v>1472</v>
      </c>
    </row>
    <row r="1473" spans="1:38">
      <c r="A1473" s="721" t="s">
        <v>1852</v>
      </c>
      <c r="B1473" s="722">
        <v>16</v>
      </c>
      <c r="C1473" s="722">
        <v>1605</v>
      </c>
      <c r="D1473" s="722">
        <v>160548</v>
      </c>
      <c r="E1473" s="721">
        <v>1605489021</v>
      </c>
      <c r="F1473" s="721" t="s">
        <v>984</v>
      </c>
      <c r="G1473" s="1127">
        <v>3317201</v>
      </c>
      <c r="H1473" s="1128">
        <v>0</v>
      </c>
      <c r="I1473" s="1128">
        <v>3317200.55</v>
      </c>
      <c r="J1473" s="1128">
        <v>-0.45000000018626451</v>
      </c>
      <c r="K1473" s="1128">
        <v>0</v>
      </c>
      <c r="L1473" s="1128">
        <v>0</v>
      </c>
      <c r="M1473" s="1128">
        <v>-0.45000000018626451</v>
      </c>
      <c r="N1473" s="1129">
        <v>0</v>
      </c>
      <c r="O1473" s="1128">
        <v>-0.45000000018626451</v>
      </c>
      <c r="P1473" s="1127">
        <v>-0.16650000006891788</v>
      </c>
      <c r="Q1473" s="1127">
        <v>0</v>
      </c>
      <c r="R1473" s="1127">
        <v>0</v>
      </c>
      <c r="S1473" s="1127">
        <v>0</v>
      </c>
      <c r="T1473" s="1130">
        <v>0</v>
      </c>
      <c r="U1473" s="1130">
        <v>0</v>
      </c>
      <c r="V1473" s="1130">
        <v>0</v>
      </c>
      <c r="W1473" s="1127">
        <v>0</v>
      </c>
      <c r="X1473" s="1130">
        <v>-0.16650000006891788</v>
      </c>
      <c r="Y1473" s="735">
        <v>0.37</v>
      </c>
      <c r="Z1473" s="1131">
        <v>0</v>
      </c>
      <c r="AA1473" s="1131">
        <v>-0.16650000006891788</v>
      </c>
      <c r="AB1473" s="1131">
        <v>0.13320000012405217</v>
      </c>
      <c r="AC1473" s="1131">
        <v>0</v>
      </c>
      <c r="AD1473" s="1131">
        <v>-0.13320000012405217</v>
      </c>
      <c r="AE1473" s="1131">
        <v>-0.16650000006891788</v>
      </c>
      <c r="AF1473" s="126"/>
      <c r="AG1473" s="126"/>
      <c r="AH1473" s="126"/>
      <c r="AI1473" s="126"/>
      <c r="AJ1473" s="126"/>
      <c r="AK1473" s="126"/>
      <c r="AL1473" s="126">
        <v>1473</v>
      </c>
    </row>
    <row r="1474" spans="1:38">
      <c r="A1474" s="721" t="s">
        <v>1852</v>
      </c>
      <c r="B1474" s="722">
        <v>16</v>
      </c>
      <c r="C1474" s="722">
        <v>1605</v>
      </c>
      <c r="D1474" s="722">
        <v>160548</v>
      </c>
      <c r="E1474" s="721">
        <v>1605489205</v>
      </c>
      <c r="F1474" s="721" t="s">
        <v>984</v>
      </c>
      <c r="G1474" s="1127">
        <v>1898615906</v>
      </c>
      <c r="H1474" s="1128">
        <v>0</v>
      </c>
      <c r="I1474" s="1128">
        <v>1898615905.9300001</v>
      </c>
      <c r="J1474" s="1128">
        <v>-6.9999933242797852E-2</v>
      </c>
      <c r="K1474" s="1128">
        <v>0</v>
      </c>
      <c r="L1474" s="1128">
        <v>0</v>
      </c>
      <c r="M1474" s="1128">
        <v>-6.9999933242797852E-2</v>
      </c>
      <c r="N1474" s="1129">
        <v>0</v>
      </c>
      <c r="O1474" s="1128">
        <v>-6.9999933242797852E-2</v>
      </c>
      <c r="P1474" s="1127">
        <v>-2.5899975299835204E-2</v>
      </c>
      <c r="Q1474" s="1127">
        <v>0</v>
      </c>
      <c r="R1474" s="1127">
        <v>0</v>
      </c>
      <c r="S1474" s="1127">
        <v>0</v>
      </c>
      <c r="T1474" s="1130">
        <v>0</v>
      </c>
      <c r="U1474" s="1130">
        <v>0</v>
      </c>
      <c r="V1474" s="1130">
        <v>0</v>
      </c>
      <c r="W1474" s="1127">
        <v>0</v>
      </c>
      <c r="X1474" s="1130">
        <v>-2.5899975299835204E-2</v>
      </c>
      <c r="Y1474" s="735">
        <v>0.37</v>
      </c>
      <c r="Z1474" s="1131">
        <v>0</v>
      </c>
      <c r="AA1474" s="1131">
        <v>-2.5899975299835204E-2</v>
      </c>
      <c r="AB1474" s="1131">
        <v>0.10359998941421508</v>
      </c>
      <c r="AC1474" s="1131">
        <v>0</v>
      </c>
      <c r="AD1474" s="1131">
        <v>-0.10359998941421508</v>
      </c>
      <c r="AE1474" s="1131">
        <v>-2.5899975299835204E-2</v>
      </c>
      <c r="AF1474" s="126"/>
      <c r="AG1474" s="126"/>
      <c r="AH1474" s="126"/>
      <c r="AI1474" s="126"/>
      <c r="AJ1474" s="126"/>
      <c r="AK1474" s="126"/>
      <c r="AL1474" s="126">
        <v>1474</v>
      </c>
    </row>
    <row r="1475" spans="1:38">
      <c r="A1475" s="721" t="s">
        <v>1852</v>
      </c>
      <c r="B1475" s="722">
        <v>16</v>
      </c>
      <c r="C1475" s="722">
        <v>1605</v>
      </c>
      <c r="D1475" s="722">
        <v>160548</v>
      </c>
      <c r="E1475" s="721">
        <v>1605489210</v>
      </c>
      <c r="F1475" s="721" t="s">
        <v>984</v>
      </c>
      <c r="G1475" s="1127">
        <v>7229025</v>
      </c>
      <c r="H1475" s="1128">
        <v>0</v>
      </c>
      <c r="I1475" s="1128">
        <v>7229024.9800000004</v>
      </c>
      <c r="J1475" s="1128">
        <v>-1.9999999552965164E-2</v>
      </c>
      <c r="K1475" s="1128">
        <v>0</v>
      </c>
      <c r="L1475" s="1128">
        <v>0</v>
      </c>
      <c r="M1475" s="1128">
        <v>-1.9999999552965164E-2</v>
      </c>
      <c r="N1475" s="1129">
        <v>0</v>
      </c>
      <c r="O1475" s="1128">
        <v>-1.9999999552965164E-2</v>
      </c>
      <c r="P1475" s="1127">
        <v>-7.399999834597111E-3</v>
      </c>
      <c r="Q1475" s="1127">
        <v>0</v>
      </c>
      <c r="R1475" s="1127">
        <v>0</v>
      </c>
      <c r="S1475" s="1127">
        <v>0</v>
      </c>
      <c r="T1475" s="1130">
        <v>0</v>
      </c>
      <c r="U1475" s="1130">
        <v>0</v>
      </c>
      <c r="V1475" s="1130">
        <v>0</v>
      </c>
      <c r="W1475" s="1127">
        <v>0</v>
      </c>
      <c r="X1475" s="1130">
        <v>-7.399999834597111E-3</v>
      </c>
      <c r="Y1475" s="735">
        <v>0.37</v>
      </c>
      <c r="Z1475" s="1131">
        <v>0</v>
      </c>
      <c r="AA1475" s="1131">
        <v>-7.399999834597111E-3</v>
      </c>
      <c r="AB1475" s="1131">
        <v>4.4399999696761366E-2</v>
      </c>
      <c r="AC1475" s="1131">
        <v>0</v>
      </c>
      <c r="AD1475" s="1131">
        <v>-4.4399999696761366E-2</v>
      </c>
      <c r="AE1475" s="1131">
        <v>-7.399999834597111E-3</v>
      </c>
      <c r="AF1475" s="126"/>
      <c r="AG1475" s="126"/>
      <c r="AH1475" s="126"/>
      <c r="AI1475" s="126"/>
      <c r="AJ1475" s="126"/>
      <c r="AK1475" s="126"/>
      <c r="AL1475" s="126">
        <v>1475</v>
      </c>
    </row>
    <row r="1476" spans="1:38">
      <c r="A1476" s="721" t="s">
        <v>1852</v>
      </c>
      <c r="B1476" s="722">
        <v>16</v>
      </c>
      <c r="C1476" s="722">
        <v>1605</v>
      </c>
      <c r="D1476" s="722">
        <v>160548</v>
      </c>
      <c r="E1476" s="721">
        <v>1605489211</v>
      </c>
      <c r="F1476" s="721" t="s">
        <v>984</v>
      </c>
      <c r="G1476" s="1127">
        <v>127708841</v>
      </c>
      <c r="H1476" s="1128">
        <v>0</v>
      </c>
      <c r="I1476" s="1128">
        <v>127708840.84999999</v>
      </c>
      <c r="J1476" s="1128">
        <v>-0.15000000596046448</v>
      </c>
      <c r="K1476" s="1128">
        <v>0</v>
      </c>
      <c r="L1476" s="1128">
        <v>0</v>
      </c>
      <c r="M1476" s="1128">
        <v>-0.15000000596046448</v>
      </c>
      <c r="N1476" s="1129">
        <v>0</v>
      </c>
      <c r="O1476" s="1128">
        <v>-0.15000000596046448</v>
      </c>
      <c r="P1476" s="1127">
        <v>-5.5500002205371858E-2</v>
      </c>
      <c r="Q1476" s="1127">
        <v>0</v>
      </c>
      <c r="R1476" s="1127">
        <v>0</v>
      </c>
      <c r="S1476" s="1127">
        <v>0</v>
      </c>
      <c r="T1476" s="1130">
        <v>0</v>
      </c>
      <c r="U1476" s="1130">
        <v>0</v>
      </c>
      <c r="V1476" s="1130">
        <v>0</v>
      </c>
      <c r="W1476" s="1127">
        <v>0</v>
      </c>
      <c r="X1476" s="1130">
        <v>-5.5500002205371858E-2</v>
      </c>
      <c r="Y1476" s="735">
        <v>0.37</v>
      </c>
      <c r="Z1476" s="1131">
        <v>0</v>
      </c>
      <c r="AA1476" s="1131">
        <v>-5.5500002205371858E-2</v>
      </c>
      <c r="AB1476" s="1131">
        <v>0</v>
      </c>
      <c r="AC1476" s="1131">
        <v>-8.8800003528594976E-2</v>
      </c>
      <c r="AD1476" s="1131">
        <v>0</v>
      </c>
      <c r="AE1476" s="1131">
        <v>3.3300001323223118E-2</v>
      </c>
      <c r="AF1476" s="126"/>
      <c r="AG1476" s="126"/>
      <c r="AH1476" s="126"/>
      <c r="AI1476" s="126"/>
      <c r="AJ1476" s="126"/>
      <c r="AK1476" s="126"/>
      <c r="AL1476" s="126">
        <v>1476</v>
      </c>
    </row>
    <row r="1477" spans="1:38">
      <c r="A1477" s="721" t="s">
        <v>1852</v>
      </c>
      <c r="B1477" s="722">
        <v>16</v>
      </c>
      <c r="C1477" s="722">
        <v>1605</v>
      </c>
      <c r="D1477" s="722">
        <v>160548</v>
      </c>
      <c r="E1477" s="721">
        <v>1605489214</v>
      </c>
      <c r="F1477" s="721" t="s">
        <v>985</v>
      </c>
      <c r="G1477" s="1127">
        <v>1767805</v>
      </c>
      <c r="H1477" s="1128">
        <v>0</v>
      </c>
      <c r="I1477" s="1128">
        <v>1767804.96</v>
      </c>
      <c r="J1477" s="1128">
        <v>-4.0000000037252903E-2</v>
      </c>
      <c r="K1477" s="1128">
        <v>0</v>
      </c>
      <c r="L1477" s="1128">
        <v>0</v>
      </c>
      <c r="M1477" s="1128">
        <v>-4.0000000037252903E-2</v>
      </c>
      <c r="N1477" s="1129">
        <v>0</v>
      </c>
      <c r="O1477" s="1128">
        <v>-4.0000000037252903E-2</v>
      </c>
      <c r="P1477" s="1127">
        <v>-1.4800000013783574E-2</v>
      </c>
      <c r="Q1477" s="1127">
        <v>0</v>
      </c>
      <c r="R1477" s="1127">
        <v>0</v>
      </c>
      <c r="S1477" s="1127">
        <v>0</v>
      </c>
      <c r="T1477" s="1130">
        <v>0</v>
      </c>
      <c r="U1477" s="1130">
        <v>0</v>
      </c>
      <c r="V1477" s="1130">
        <v>0</v>
      </c>
      <c r="W1477" s="1127">
        <v>0</v>
      </c>
      <c r="X1477" s="1130">
        <v>-1.4800000013783574E-2</v>
      </c>
      <c r="Y1477" s="735">
        <v>0.37</v>
      </c>
      <c r="Z1477" s="1131">
        <v>0</v>
      </c>
      <c r="AA1477" s="1131">
        <v>-1.4800000013783574E-2</v>
      </c>
      <c r="AB1477" s="1131">
        <v>0</v>
      </c>
      <c r="AC1477" s="1131">
        <v>-1.4800000013783574E-2</v>
      </c>
      <c r="AD1477" s="1131">
        <v>0</v>
      </c>
      <c r="AE1477" s="1131">
        <v>0</v>
      </c>
      <c r="AF1477" s="126"/>
      <c r="AG1477" s="126"/>
      <c r="AH1477" s="126"/>
      <c r="AI1477" s="126"/>
      <c r="AJ1477" s="126"/>
      <c r="AK1477" s="126"/>
      <c r="AL1477" s="126">
        <v>1477</v>
      </c>
    </row>
    <row r="1478" spans="1:38">
      <c r="A1478" s="721" t="s">
        <v>1852</v>
      </c>
      <c r="B1478" s="722">
        <v>16</v>
      </c>
      <c r="C1478" s="722">
        <v>1605</v>
      </c>
      <c r="D1478" s="722">
        <v>160548</v>
      </c>
      <c r="E1478" s="721">
        <v>1605489216</v>
      </c>
      <c r="F1478" s="721" t="s">
        <v>1979</v>
      </c>
      <c r="G1478" s="1127">
        <v>0</v>
      </c>
      <c r="H1478" s="1128">
        <v>0</v>
      </c>
      <c r="I1478" s="1128">
        <v>0</v>
      </c>
      <c r="J1478" s="1128">
        <v>0</v>
      </c>
      <c r="K1478" s="1128">
        <v>0</v>
      </c>
      <c r="L1478" s="1128">
        <v>0</v>
      </c>
      <c r="M1478" s="1128">
        <v>0</v>
      </c>
      <c r="N1478" s="1129">
        <v>0</v>
      </c>
      <c r="O1478" s="1128">
        <v>0</v>
      </c>
      <c r="P1478" s="1127">
        <v>0</v>
      </c>
      <c r="Q1478" s="1127">
        <v>0</v>
      </c>
      <c r="R1478" s="1127">
        <v>0</v>
      </c>
      <c r="S1478" s="1127">
        <v>0</v>
      </c>
      <c r="T1478" s="1130">
        <v>0</v>
      </c>
      <c r="U1478" s="1130">
        <v>0</v>
      </c>
      <c r="V1478" s="1130">
        <v>0</v>
      </c>
      <c r="W1478" s="1127">
        <v>0</v>
      </c>
      <c r="X1478" s="1130">
        <v>0</v>
      </c>
      <c r="Y1478" s="735">
        <v>0</v>
      </c>
      <c r="Z1478" s="1131">
        <v>0</v>
      </c>
      <c r="AA1478" s="1131">
        <v>0</v>
      </c>
      <c r="AB1478" s="1131">
        <v>0</v>
      </c>
      <c r="AC1478" s="1131">
        <v>0</v>
      </c>
      <c r="AD1478" s="1131">
        <v>0</v>
      </c>
      <c r="AE1478" s="1131">
        <v>0</v>
      </c>
      <c r="AF1478" s="126"/>
      <c r="AG1478" s="126"/>
      <c r="AH1478" s="126"/>
      <c r="AI1478" s="126"/>
      <c r="AJ1478" s="126"/>
      <c r="AK1478" s="126"/>
      <c r="AL1478" s="126">
        <v>1478</v>
      </c>
    </row>
    <row r="1479" spans="1:38">
      <c r="A1479" s="721" t="s">
        <v>1852</v>
      </c>
      <c r="B1479" s="722">
        <v>16</v>
      </c>
      <c r="C1479" s="722">
        <v>1605</v>
      </c>
      <c r="D1479" s="722">
        <v>160548</v>
      </c>
      <c r="E1479" s="721">
        <v>1605489403</v>
      </c>
      <c r="F1479" s="721" t="s">
        <v>3405</v>
      </c>
      <c r="G1479" s="1127">
        <v>2266733</v>
      </c>
      <c r="H1479" s="1128">
        <v>0</v>
      </c>
      <c r="I1479" s="1128">
        <v>2266733</v>
      </c>
      <c r="J1479" s="1128">
        <v>0</v>
      </c>
      <c r="K1479" s="1128">
        <v>0</v>
      </c>
      <c r="L1479" s="1128">
        <v>0</v>
      </c>
      <c r="M1479" s="1128">
        <v>0</v>
      </c>
      <c r="N1479" s="1129">
        <v>0</v>
      </c>
      <c r="O1479" s="1128">
        <v>0</v>
      </c>
      <c r="P1479" s="1127">
        <v>0</v>
      </c>
      <c r="Q1479" s="1127">
        <v>0</v>
      </c>
      <c r="R1479" s="1127">
        <v>0</v>
      </c>
      <c r="S1479" s="1127">
        <v>0</v>
      </c>
      <c r="T1479" s="1130">
        <v>0</v>
      </c>
      <c r="U1479" s="1130">
        <v>0</v>
      </c>
      <c r="V1479" s="1130">
        <v>0</v>
      </c>
      <c r="W1479" s="1127">
        <v>0</v>
      </c>
      <c r="X1479" s="1130">
        <v>0</v>
      </c>
      <c r="Y1479" s="735">
        <v>0</v>
      </c>
      <c r="Z1479" s="1131">
        <v>0</v>
      </c>
      <c r="AA1479" s="1131">
        <v>0</v>
      </c>
      <c r="AB1479" s="1131">
        <v>0</v>
      </c>
      <c r="AC1479" s="1131">
        <v>0</v>
      </c>
      <c r="AD1479" s="1131">
        <v>0</v>
      </c>
      <c r="AE1479" s="1131">
        <v>0</v>
      </c>
      <c r="AF1479" s="126"/>
      <c r="AG1479" s="126"/>
      <c r="AH1479" s="126"/>
      <c r="AI1479" s="126"/>
      <c r="AJ1479" s="126"/>
      <c r="AK1479" s="126"/>
      <c r="AL1479" s="126">
        <v>1479</v>
      </c>
    </row>
    <row r="1480" spans="1:38">
      <c r="A1480" s="721" t="s">
        <v>1852</v>
      </c>
      <c r="B1480" s="722">
        <v>16</v>
      </c>
      <c r="C1480" s="722">
        <v>1605</v>
      </c>
      <c r="D1480" s="722">
        <v>160548</v>
      </c>
      <c r="E1480" s="721">
        <v>1605489404</v>
      </c>
      <c r="F1480" s="721" t="s">
        <v>3406</v>
      </c>
      <c r="G1480" s="1127">
        <v>4405473</v>
      </c>
      <c r="H1480" s="1128">
        <v>0</v>
      </c>
      <c r="I1480" s="1128">
        <v>4405473</v>
      </c>
      <c r="J1480" s="1128">
        <v>0</v>
      </c>
      <c r="K1480" s="1128">
        <v>0</v>
      </c>
      <c r="L1480" s="1128">
        <v>0</v>
      </c>
      <c r="M1480" s="1128">
        <v>0</v>
      </c>
      <c r="N1480" s="1129">
        <v>0</v>
      </c>
      <c r="O1480" s="1128">
        <v>0</v>
      </c>
      <c r="P1480" s="1127">
        <v>0</v>
      </c>
      <c r="Q1480" s="1127">
        <v>0</v>
      </c>
      <c r="R1480" s="1127">
        <v>0</v>
      </c>
      <c r="S1480" s="1127">
        <v>0</v>
      </c>
      <c r="T1480" s="1130">
        <v>0</v>
      </c>
      <c r="U1480" s="1130">
        <v>0</v>
      </c>
      <c r="V1480" s="1130">
        <v>0</v>
      </c>
      <c r="W1480" s="1127">
        <v>0</v>
      </c>
      <c r="X1480" s="1130">
        <v>0</v>
      </c>
      <c r="Y1480" s="735">
        <v>0</v>
      </c>
      <c r="Z1480" s="1131">
        <v>0</v>
      </c>
      <c r="AA1480" s="1131">
        <v>0</v>
      </c>
      <c r="AB1480" s="1131">
        <v>0</v>
      </c>
      <c r="AC1480" s="1131">
        <v>0</v>
      </c>
      <c r="AD1480" s="1131">
        <v>0</v>
      </c>
      <c r="AE1480" s="1131">
        <v>0</v>
      </c>
      <c r="AF1480" s="126"/>
      <c r="AG1480" s="126"/>
      <c r="AH1480" s="126"/>
      <c r="AI1480" s="126"/>
      <c r="AJ1480" s="126"/>
      <c r="AK1480" s="126"/>
      <c r="AL1480" s="126">
        <v>1480</v>
      </c>
    </row>
    <row r="1481" spans="1:38">
      <c r="A1481" s="721" t="s">
        <v>1852</v>
      </c>
      <c r="B1481" s="722">
        <v>16</v>
      </c>
      <c r="C1481" s="722">
        <v>1605</v>
      </c>
      <c r="D1481" s="722">
        <v>160548</v>
      </c>
      <c r="E1481" s="721">
        <v>1605489505</v>
      </c>
      <c r="F1481" s="721" t="s">
        <v>1980</v>
      </c>
      <c r="G1481" s="1127">
        <v>0</v>
      </c>
      <c r="H1481" s="1128">
        <v>0</v>
      </c>
      <c r="I1481" s="1128">
        <v>0</v>
      </c>
      <c r="J1481" s="1128">
        <v>0</v>
      </c>
      <c r="K1481" s="1128">
        <v>0</v>
      </c>
      <c r="L1481" s="1128">
        <v>0</v>
      </c>
      <c r="M1481" s="1128">
        <v>0</v>
      </c>
      <c r="N1481" s="1129">
        <v>0</v>
      </c>
      <c r="O1481" s="1128">
        <v>0</v>
      </c>
      <c r="P1481" s="1127">
        <v>0</v>
      </c>
      <c r="Q1481" s="1127">
        <v>0</v>
      </c>
      <c r="R1481" s="1127">
        <v>0</v>
      </c>
      <c r="S1481" s="1127">
        <v>0</v>
      </c>
      <c r="T1481" s="1130">
        <v>0</v>
      </c>
      <c r="U1481" s="1130">
        <v>0</v>
      </c>
      <c r="V1481" s="1130">
        <v>0</v>
      </c>
      <c r="W1481" s="1127">
        <v>0</v>
      </c>
      <c r="X1481" s="1130">
        <v>0</v>
      </c>
      <c r="Y1481" s="735">
        <v>0</v>
      </c>
      <c r="Z1481" s="1131">
        <v>0</v>
      </c>
      <c r="AA1481" s="1131">
        <v>0</v>
      </c>
      <c r="AB1481" s="1131">
        <v>0</v>
      </c>
      <c r="AC1481" s="1131">
        <v>0</v>
      </c>
      <c r="AD1481" s="1131">
        <v>0</v>
      </c>
      <c r="AE1481" s="1131">
        <v>0</v>
      </c>
      <c r="AF1481" s="126"/>
      <c r="AG1481" s="126"/>
      <c r="AH1481" s="126"/>
      <c r="AI1481" s="126"/>
      <c r="AJ1481" s="126"/>
      <c r="AK1481" s="126"/>
      <c r="AL1481" s="126">
        <v>1481</v>
      </c>
    </row>
    <row r="1482" spans="1:38">
      <c r="A1482" s="721" t="s">
        <v>1852</v>
      </c>
      <c r="B1482" s="722">
        <v>16</v>
      </c>
      <c r="C1482" s="722">
        <v>1605</v>
      </c>
      <c r="D1482" s="722">
        <v>160548</v>
      </c>
      <c r="E1482" s="721">
        <v>1605489506</v>
      </c>
      <c r="F1482" s="721" t="s">
        <v>1963</v>
      </c>
      <c r="G1482" s="1127">
        <v>0</v>
      </c>
      <c r="H1482" s="1128">
        <v>0</v>
      </c>
      <c r="I1482" s="1128">
        <v>0</v>
      </c>
      <c r="J1482" s="1128">
        <v>0</v>
      </c>
      <c r="K1482" s="1128">
        <v>0</v>
      </c>
      <c r="L1482" s="1128">
        <v>0</v>
      </c>
      <c r="M1482" s="1128">
        <v>0</v>
      </c>
      <c r="N1482" s="1129">
        <v>0</v>
      </c>
      <c r="O1482" s="1128">
        <v>0</v>
      </c>
      <c r="P1482" s="1127">
        <v>0</v>
      </c>
      <c r="Q1482" s="1127">
        <v>0</v>
      </c>
      <c r="R1482" s="1127">
        <v>0</v>
      </c>
      <c r="S1482" s="1127">
        <v>0</v>
      </c>
      <c r="T1482" s="1130">
        <v>0</v>
      </c>
      <c r="U1482" s="1130">
        <v>0</v>
      </c>
      <c r="V1482" s="1130">
        <v>0</v>
      </c>
      <c r="W1482" s="1127">
        <v>0</v>
      </c>
      <c r="X1482" s="1130">
        <v>0</v>
      </c>
      <c r="Y1482" s="735">
        <v>0</v>
      </c>
      <c r="Z1482" s="1131">
        <v>0</v>
      </c>
      <c r="AA1482" s="1131">
        <v>0</v>
      </c>
      <c r="AB1482" s="1131">
        <v>0</v>
      </c>
      <c r="AC1482" s="1131">
        <v>0</v>
      </c>
      <c r="AD1482" s="1131">
        <v>0</v>
      </c>
      <c r="AE1482" s="1131">
        <v>0</v>
      </c>
      <c r="AF1482" s="126"/>
      <c r="AG1482" s="126"/>
      <c r="AH1482" s="126"/>
      <c r="AI1482" s="126"/>
      <c r="AJ1482" s="126"/>
      <c r="AK1482" s="126"/>
      <c r="AL1482" s="126">
        <v>1482</v>
      </c>
    </row>
    <row r="1483" spans="1:38">
      <c r="A1483" s="721" t="s">
        <v>1852</v>
      </c>
      <c r="B1483" s="722">
        <v>16</v>
      </c>
      <c r="C1483" s="722">
        <v>1605</v>
      </c>
      <c r="D1483" s="722">
        <v>160548</v>
      </c>
      <c r="E1483" s="721">
        <v>1605489560</v>
      </c>
      <c r="F1483" s="721" t="s">
        <v>1960</v>
      </c>
      <c r="G1483" s="1127">
        <v>0</v>
      </c>
      <c r="H1483" s="1128">
        <v>0</v>
      </c>
      <c r="I1483" s="1128">
        <v>0</v>
      </c>
      <c r="J1483" s="1128">
        <v>0</v>
      </c>
      <c r="K1483" s="1128">
        <v>0</v>
      </c>
      <c r="L1483" s="1128">
        <v>0</v>
      </c>
      <c r="M1483" s="1128">
        <v>0</v>
      </c>
      <c r="N1483" s="1129">
        <v>0</v>
      </c>
      <c r="O1483" s="1128">
        <v>0</v>
      </c>
      <c r="P1483" s="1127">
        <v>0</v>
      </c>
      <c r="Q1483" s="1127">
        <v>0</v>
      </c>
      <c r="R1483" s="1127">
        <v>0</v>
      </c>
      <c r="S1483" s="1127">
        <v>0</v>
      </c>
      <c r="T1483" s="1130">
        <v>0</v>
      </c>
      <c r="U1483" s="1130">
        <v>0</v>
      </c>
      <c r="V1483" s="1130">
        <v>0</v>
      </c>
      <c r="W1483" s="1127">
        <v>0</v>
      </c>
      <c r="X1483" s="1130">
        <v>0</v>
      </c>
      <c r="Y1483" s="735">
        <v>0</v>
      </c>
      <c r="Z1483" s="1131">
        <v>0</v>
      </c>
      <c r="AA1483" s="1131">
        <v>0</v>
      </c>
      <c r="AB1483" s="1131">
        <v>0</v>
      </c>
      <c r="AC1483" s="1131">
        <v>0</v>
      </c>
      <c r="AD1483" s="1131">
        <v>0</v>
      </c>
      <c r="AE1483" s="1131">
        <v>0</v>
      </c>
      <c r="AF1483" s="126"/>
      <c r="AG1483" s="126"/>
      <c r="AH1483" s="126"/>
      <c r="AI1483" s="126"/>
      <c r="AJ1483" s="126"/>
      <c r="AK1483" s="126"/>
      <c r="AL1483" s="126">
        <v>1483</v>
      </c>
    </row>
    <row r="1484" spans="1:38">
      <c r="A1484" s="721" t="s">
        <v>1852</v>
      </c>
      <c r="B1484" s="722">
        <v>16</v>
      </c>
      <c r="C1484" s="722">
        <v>1605</v>
      </c>
      <c r="D1484" s="722">
        <v>160548</v>
      </c>
      <c r="E1484" s="721">
        <v>1605489602</v>
      </c>
      <c r="F1484" s="721" t="s">
        <v>984</v>
      </c>
      <c r="G1484" s="1127">
        <v>34207523</v>
      </c>
      <c r="H1484" s="1128">
        <v>0</v>
      </c>
      <c r="I1484" s="1128">
        <v>34207523.109999999</v>
      </c>
      <c r="J1484" s="1128">
        <v>0.10999999940395355</v>
      </c>
      <c r="K1484" s="1128">
        <v>0</v>
      </c>
      <c r="L1484" s="1128">
        <v>0.10999999940395355</v>
      </c>
      <c r="M1484" s="1128">
        <v>0</v>
      </c>
      <c r="N1484" s="1129">
        <v>0</v>
      </c>
      <c r="O1484" s="1128">
        <v>0.10999999940395355</v>
      </c>
      <c r="P1484" s="1127">
        <v>4.0699999779462814E-2</v>
      </c>
      <c r="Q1484" s="1127">
        <v>0</v>
      </c>
      <c r="R1484" s="1127">
        <v>0</v>
      </c>
      <c r="S1484" s="1127">
        <v>0</v>
      </c>
      <c r="T1484" s="1130">
        <v>0</v>
      </c>
      <c r="U1484" s="1130">
        <v>0</v>
      </c>
      <c r="V1484" s="1130">
        <v>0</v>
      </c>
      <c r="W1484" s="1127">
        <v>0</v>
      </c>
      <c r="X1484" s="1130">
        <v>4.0699999779462814E-2</v>
      </c>
      <c r="Y1484" s="735">
        <v>0.37</v>
      </c>
      <c r="Z1484" s="1131">
        <v>4.0699999779462814E-2</v>
      </c>
      <c r="AA1484" s="1131">
        <v>0</v>
      </c>
      <c r="AB1484" s="1131">
        <v>0</v>
      </c>
      <c r="AC1484" s="1131">
        <v>-9.6199999228119851E-2</v>
      </c>
      <c r="AD1484" s="1131">
        <v>4.0699999779462814E-2</v>
      </c>
      <c r="AE1484" s="1131">
        <v>9.6199999228119851E-2</v>
      </c>
      <c r="AF1484" s="126"/>
      <c r="AG1484" s="126"/>
      <c r="AH1484" s="126"/>
      <c r="AI1484" s="126"/>
      <c r="AJ1484" s="126"/>
      <c r="AK1484" s="126"/>
      <c r="AL1484" s="126">
        <v>1484</v>
      </c>
    </row>
    <row r="1485" spans="1:38">
      <c r="A1485" s="721" t="s">
        <v>1852</v>
      </c>
      <c r="B1485" s="722">
        <v>16</v>
      </c>
      <c r="C1485" s="722">
        <v>1605</v>
      </c>
      <c r="D1485" s="722">
        <v>160548</v>
      </c>
      <c r="E1485" s="721">
        <v>1605489801</v>
      </c>
      <c r="F1485" s="721" t="s">
        <v>984</v>
      </c>
      <c r="G1485" s="1127">
        <v>548420889</v>
      </c>
      <c r="H1485" s="1128">
        <v>0</v>
      </c>
      <c r="I1485" s="1128">
        <v>548420889.19000006</v>
      </c>
      <c r="J1485" s="1128">
        <v>0.19000005722045898</v>
      </c>
      <c r="K1485" s="1128">
        <v>0</v>
      </c>
      <c r="L1485" s="1128">
        <v>0.19000005722045898</v>
      </c>
      <c r="M1485" s="1128">
        <v>0</v>
      </c>
      <c r="N1485" s="1129">
        <v>0</v>
      </c>
      <c r="O1485" s="1128">
        <v>0.19000005722045898</v>
      </c>
      <c r="P1485" s="1127">
        <v>7.0300021171569818E-2</v>
      </c>
      <c r="Q1485" s="1127">
        <v>0</v>
      </c>
      <c r="R1485" s="1127">
        <v>0</v>
      </c>
      <c r="S1485" s="1127">
        <v>0</v>
      </c>
      <c r="T1485" s="1130">
        <v>0</v>
      </c>
      <c r="U1485" s="1130">
        <v>0</v>
      </c>
      <c r="V1485" s="1130">
        <v>0</v>
      </c>
      <c r="W1485" s="1127">
        <v>0</v>
      </c>
      <c r="X1485" s="1130">
        <v>7.0300021171569818E-2</v>
      </c>
      <c r="Y1485" s="735">
        <v>0.37</v>
      </c>
      <c r="Z1485" s="1131">
        <v>7.0300021171569818E-2</v>
      </c>
      <c r="AA1485" s="1131">
        <v>0</v>
      </c>
      <c r="AB1485" s="1131">
        <v>0.14059999823570252</v>
      </c>
      <c r="AC1485" s="1131">
        <v>0</v>
      </c>
      <c r="AD1485" s="1131">
        <v>-7.0299977064132699E-2</v>
      </c>
      <c r="AE1485" s="1131">
        <v>0</v>
      </c>
      <c r="AF1485" s="126"/>
      <c r="AG1485" s="126"/>
      <c r="AH1485" s="126"/>
      <c r="AI1485" s="126"/>
      <c r="AJ1485" s="126"/>
      <c r="AK1485" s="126"/>
      <c r="AL1485" s="126">
        <v>1485</v>
      </c>
    </row>
    <row r="1486" spans="1:38">
      <c r="A1486" s="721" t="s">
        <v>1852</v>
      </c>
      <c r="B1486" s="722">
        <v>16</v>
      </c>
      <c r="C1486" s="722">
        <v>1605</v>
      </c>
      <c r="D1486" s="722">
        <v>160548</v>
      </c>
      <c r="E1486" s="721">
        <v>1605489901</v>
      </c>
      <c r="F1486" s="721" t="s">
        <v>984</v>
      </c>
      <c r="G1486" s="1127">
        <v>8099796</v>
      </c>
      <c r="H1486" s="1128">
        <v>0</v>
      </c>
      <c r="I1486" s="1128">
        <v>8099795.5300000003</v>
      </c>
      <c r="J1486" s="1128">
        <v>-0.46999999973922968</v>
      </c>
      <c r="K1486" s="1128">
        <v>0</v>
      </c>
      <c r="L1486" s="1128">
        <v>0</v>
      </c>
      <c r="M1486" s="1128">
        <v>-0.46999999973922968</v>
      </c>
      <c r="N1486" s="1129">
        <v>0</v>
      </c>
      <c r="O1486" s="1128">
        <v>-0.46999999973922968</v>
      </c>
      <c r="P1486" s="1127">
        <v>-0.17389999990351498</v>
      </c>
      <c r="Q1486" s="1127">
        <v>0</v>
      </c>
      <c r="R1486" s="1127">
        <v>0</v>
      </c>
      <c r="S1486" s="1127">
        <v>0</v>
      </c>
      <c r="T1486" s="1130">
        <v>0</v>
      </c>
      <c r="U1486" s="1130">
        <v>0</v>
      </c>
      <c r="V1486" s="1130">
        <v>0</v>
      </c>
      <c r="W1486" s="1127">
        <v>0</v>
      </c>
      <c r="X1486" s="1130">
        <v>-0.17389999990351498</v>
      </c>
      <c r="Y1486" s="735">
        <v>0.37</v>
      </c>
      <c r="Z1486" s="1131">
        <v>0</v>
      </c>
      <c r="AA1486" s="1131">
        <v>-0.17389999990351498</v>
      </c>
      <c r="AB1486" s="1131">
        <v>0</v>
      </c>
      <c r="AC1486" s="1131">
        <v>-7.7700000330805777E-2</v>
      </c>
      <c r="AD1486" s="1131">
        <v>0</v>
      </c>
      <c r="AE1486" s="1131">
        <v>-9.6199999572709208E-2</v>
      </c>
      <c r="AF1486" s="126"/>
      <c r="AG1486" s="126"/>
      <c r="AH1486" s="126"/>
      <c r="AI1486" s="126"/>
      <c r="AJ1486" s="126"/>
      <c r="AK1486" s="126"/>
      <c r="AL1486" s="126">
        <v>1486</v>
      </c>
    </row>
    <row r="1487" spans="1:38">
      <c r="A1487" s="721" t="s">
        <v>1852</v>
      </c>
      <c r="B1487" s="722">
        <v>16</v>
      </c>
      <c r="C1487" s="722">
        <v>1605</v>
      </c>
      <c r="D1487" s="722">
        <v>160595</v>
      </c>
      <c r="E1487" s="721">
        <v>1605959041</v>
      </c>
      <c r="F1487" s="721" t="s">
        <v>986</v>
      </c>
      <c r="G1487" s="1127">
        <v>23787678</v>
      </c>
      <c r="H1487" s="1128">
        <v>0</v>
      </c>
      <c r="I1487" s="1128">
        <v>23787678</v>
      </c>
      <c r="J1487" s="1128">
        <v>0</v>
      </c>
      <c r="K1487" s="1128">
        <v>0</v>
      </c>
      <c r="L1487" s="1128">
        <v>0</v>
      </c>
      <c r="M1487" s="1128">
        <v>0</v>
      </c>
      <c r="N1487" s="1129">
        <v>0</v>
      </c>
      <c r="O1487" s="1128">
        <v>0</v>
      </c>
      <c r="P1487" s="1127">
        <v>0</v>
      </c>
      <c r="Q1487" s="1127">
        <v>0</v>
      </c>
      <c r="R1487" s="1127">
        <v>0</v>
      </c>
      <c r="S1487" s="1127">
        <v>0</v>
      </c>
      <c r="T1487" s="1130">
        <v>0</v>
      </c>
      <c r="U1487" s="1130">
        <v>0</v>
      </c>
      <c r="V1487" s="1130">
        <v>0</v>
      </c>
      <c r="W1487" s="1127">
        <v>0</v>
      </c>
      <c r="X1487" s="1130">
        <v>0</v>
      </c>
      <c r="Y1487" s="735">
        <v>0</v>
      </c>
      <c r="Z1487" s="1131">
        <v>0</v>
      </c>
      <c r="AA1487" s="1131">
        <v>0</v>
      </c>
      <c r="AB1487" s="1131">
        <v>0</v>
      </c>
      <c r="AC1487" s="1131">
        <v>0</v>
      </c>
      <c r="AD1487" s="1131">
        <v>0</v>
      </c>
      <c r="AE1487" s="1131">
        <v>0</v>
      </c>
      <c r="AF1487" s="126"/>
      <c r="AG1487" s="126"/>
      <c r="AH1487" s="126"/>
      <c r="AI1487" s="126"/>
      <c r="AJ1487" s="126"/>
      <c r="AK1487" s="126"/>
      <c r="AL1487" s="126">
        <v>1487</v>
      </c>
    </row>
    <row r="1488" spans="1:38">
      <c r="A1488" s="721" t="s">
        <v>1852</v>
      </c>
      <c r="B1488" s="722">
        <v>16</v>
      </c>
      <c r="C1488" s="722">
        <v>1605</v>
      </c>
      <c r="D1488" s="722">
        <v>160595</v>
      </c>
      <c r="E1488" s="721">
        <v>1605959042</v>
      </c>
      <c r="F1488" s="721" t="s">
        <v>987</v>
      </c>
      <c r="G1488" s="1127">
        <v>22810579</v>
      </c>
      <c r="H1488" s="1128">
        <v>0</v>
      </c>
      <c r="I1488" s="1128">
        <v>22810579</v>
      </c>
      <c r="J1488" s="1128">
        <v>0</v>
      </c>
      <c r="K1488" s="1128">
        <v>0</v>
      </c>
      <c r="L1488" s="1128">
        <v>0</v>
      </c>
      <c r="M1488" s="1128">
        <v>0</v>
      </c>
      <c r="N1488" s="1129">
        <v>0</v>
      </c>
      <c r="O1488" s="1128">
        <v>0</v>
      </c>
      <c r="P1488" s="1127">
        <v>0</v>
      </c>
      <c r="Q1488" s="1127">
        <v>0</v>
      </c>
      <c r="R1488" s="1127">
        <v>0</v>
      </c>
      <c r="S1488" s="1127">
        <v>0</v>
      </c>
      <c r="T1488" s="1130">
        <v>0</v>
      </c>
      <c r="U1488" s="1130">
        <v>0</v>
      </c>
      <c r="V1488" s="1130">
        <v>0</v>
      </c>
      <c r="W1488" s="1127">
        <v>0</v>
      </c>
      <c r="X1488" s="1130">
        <v>0</v>
      </c>
      <c r="Y1488" s="735">
        <v>0</v>
      </c>
      <c r="Z1488" s="1131">
        <v>0</v>
      </c>
      <c r="AA1488" s="1131">
        <v>0</v>
      </c>
      <c r="AB1488" s="1131">
        <v>0</v>
      </c>
      <c r="AC1488" s="1131">
        <v>0</v>
      </c>
      <c r="AD1488" s="1131">
        <v>0</v>
      </c>
      <c r="AE1488" s="1131">
        <v>0</v>
      </c>
      <c r="AF1488" s="126"/>
      <c r="AG1488" s="126"/>
      <c r="AH1488" s="126"/>
      <c r="AI1488" s="126"/>
      <c r="AJ1488" s="126"/>
      <c r="AK1488" s="126"/>
      <c r="AL1488" s="126">
        <v>1488</v>
      </c>
    </row>
    <row r="1489" spans="1:38">
      <c r="A1489" s="721" t="s">
        <v>1852</v>
      </c>
      <c r="B1489" s="722">
        <v>16</v>
      </c>
      <c r="C1489" s="722">
        <v>1605</v>
      </c>
      <c r="D1489" s="722">
        <v>160595</v>
      </c>
      <c r="E1489" s="721">
        <v>1605959043</v>
      </c>
      <c r="F1489" s="721" t="s">
        <v>988</v>
      </c>
      <c r="G1489" s="1127">
        <v>37622152</v>
      </c>
      <c r="H1489" s="1128">
        <v>0</v>
      </c>
      <c r="I1489" s="1128">
        <v>37622152</v>
      </c>
      <c r="J1489" s="1128">
        <v>0</v>
      </c>
      <c r="K1489" s="1128">
        <v>0</v>
      </c>
      <c r="L1489" s="1128">
        <v>0</v>
      </c>
      <c r="M1489" s="1128">
        <v>0</v>
      </c>
      <c r="N1489" s="1129">
        <v>0</v>
      </c>
      <c r="O1489" s="1128">
        <v>0</v>
      </c>
      <c r="P1489" s="1127">
        <v>0</v>
      </c>
      <c r="Q1489" s="1127">
        <v>0</v>
      </c>
      <c r="R1489" s="1127">
        <v>0</v>
      </c>
      <c r="S1489" s="1127">
        <v>0</v>
      </c>
      <c r="T1489" s="1130">
        <v>0</v>
      </c>
      <c r="U1489" s="1130">
        <v>0</v>
      </c>
      <c r="V1489" s="1130">
        <v>0</v>
      </c>
      <c r="W1489" s="1127">
        <v>0</v>
      </c>
      <c r="X1489" s="1130">
        <v>0</v>
      </c>
      <c r="Y1489" s="735">
        <v>0</v>
      </c>
      <c r="Z1489" s="1131">
        <v>0</v>
      </c>
      <c r="AA1489" s="1131">
        <v>0</v>
      </c>
      <c r="AB1489" s="1131">
        <v>0</v>
      </c>
      <c r="AC1489" s="1131">
        <v>0</v>
      </c>
      <c r="AD1489" s="1131">
        <v>0</v>
      </c>
      <c r="AE1489" s="1131">
        <v>0</v>
      </c>
      <c r="AF1489" s="126"/>
      <c r="AG1489" s="126"/>
      <c r="AH1489" s="126"/>
      <c r="AI1489" s="126"/>
      <c r="AJ1489" s="126"/>
      <c r="AK1489" s="126"/>
      <c r="AL1489" s="126">
        <v>1489</v>
      </c>
    </row>
    <row r="1490" spans="1:38">
      <c r="A1490" s="721" t="s">
        <v>1852</v>
      </c>
      <c r="B1490" s="722">
        <v>16</v>
      </c>
      <c r="C1490" s="722">
        <v>1605</v>
      </c>
      <c r="D1490" s="722">
        <v>160595</v>
      </c>
      <c r="E1490" s="721">
        <v>1605959044</v>
      </c>
      <c r="F1490" s="721" t="s">
        <v>989</v>
      </c>
      <c r="G1490" s="1127">
        <v>473415110</v>
      </c>
      <c r="H1490" s="1128">
        <v>0</v>
      </c>
      <c r="I1490" s="1128">
        <v>473415110</v>
      </c>
      <c r="J1490" s="1128">
        <v>0</v>
      </c>
      <c r="K1490" s="1128">
        <v>0</v>
      </c>
      <c r="L1490" s="1128">
        <v>0</v>
      </c>
      <c r="M1490" s="1128">
        <v>0</v>
      </c>
      <c r="N1490" s="1129">
        <v>0</v>
      </c>
      <c r="O1490" s="1128">
        <v>0</v>
      </c>
      <c r="P1490" s="1127">
        <v>0</v>
      </c>
      <c r="Q1490" s="1127">
        <v>0</v>
      </c>
      <c r="R1490" s="1127">
        <v>0</v>
      </c>
      <c r="S1490" s="1127">
        <v>0</v>
      </c>
      <c r="T1490" s="1130">
        <v>0</v>
      </c>
      <c r="U1490" s="1130">
        <v>0</v>
      </c>
      <c r="V1490" s="1130">
        <v>0</v>
      </c>
      <c r="W1490" s="1127">
        <v>0</v>
      </c>
      <c r="X1490" s="1130">
        <v>0</v>
      </c>
      <c r="Y1490" s="735">
        <v>0</v>
      </c>
      <c r="Z1490" s="1131">
        <v>0</v>
      </c>
      <c r="AA1490" s="1131">
        <v>0</v>
      </c>
      <c r="AB1490" s="1131">
        <v>0</v>
      </c>
      <c r="AC1490" s="1131">
        <v>-4.0700005292892458E-2</v>
      </c>
      <c r="AD1490" s="1131">
        <v>0</v>
      </c>
      <c r="AE1490" s="1131">
        <v>4.0700005292892458E-2</v>
      </c>
      <c r="AF1490" s="126"/>
      <c r="AG1490" s="126"/>
      <c r="AH1490" s="126"/>
      <c r="AI1490" s="126"/>
      <c r="AJ1490" s="126"/>
      <c r="AK1490" s="126"/>
      <c r="AL1490" s="126">
        <v>1490</v>
      </c>
    </row>
    <row r="1491" spans="1:38">
      <c r="A1491" s="721" t="s">
        <v>1852</v>
      </c>
      <c r="B1491" s="722">
        <v>16</v>
      </c>
      <c r="C1491" s="722">
        <v>1605</v>
      </c>
      <c r="D1491" s="722">
        <v>160595</v>
      </c>
      <c r="E1491" s="721">
        <v>1605959045</v>
      </c>
      <c r="F1491" s="721" t="s">
        <v>990</v>
      </c>
      <c r="G1491" s="1127">
        <v>1012876780</v>
      </c>
      <c r="H1491" s="1128">
        <v>0</v>
      </c>
      <c r="I1491" s="1128">
        <v>1012876780.3</v>
      </c>
      <c r="J1491" s="1128">
        <v>0.29999995231628418</v>
      </c>
      <c r="K1491" s="1128">
        <v>0</v>
      </c>
      <c r="L1491" s="1128">
        <v>0.29999995231628418</v>
      </c>
      <c r="M1491" s="1128">
        <v>0</v>
      </c>
      <c r="N1491" s="1129">
        <v>0</v>
      </c>
      <c r="O1491" s="1128">
        <v>0.29999995231628418</v>
      </c>
      <c r="P1491" s="1127">
        <v>0.11099998235702514</v>
      </c>
      <c r="Q1491" s="1127">
        <v>0</v>
      </c>
      <c r="R1491" s="1127">
        <v>0</v>
      </c>
      <c r="S1491" s="1127">
        <v>0</v>
      </c>
      <c r="T1491" s="1130">
        <v>0</v>
      </c>
      <c r="U1491" s="1130">
        <v>0</v>
      </c>
      <c r="V1491" s="1130">
        <v>0</v>
      </c>
      <c r="W1491" s="1127">
        <v>0</v>
      </c>
      <c r="X1491" s="1130">
        <v>0.11099998235702514</v>
      </c>
      <c r="Y1491" s="735">
        <v>0.37</v>
      </c>
      <c r="Z1491" s="1131">
        <v>0.11099998235702514</v>
      </c>
      <c r="AA1491" s="1131">
        <v>0</v>
      </c>
      <c r="AB1491" s="1131">
        <v>0</v>
      </c>
      <c r="AC1491" s="1131">
        <v>-0.14060004234313964</v>
      </c>
      <c r="AD1491" s="1131">
        <v>0.11099998235702514</v>
      </c>
      <c r="AE1491" s="1131">
        <v>0.14060004234313964</v>
      </c>
      <c r="AF1491" s="126"/>
      <c r="AG1491" s="126"/>
      <c r="AH1491" s="126"/>
      <c r="AI1491" s="126"/>
      <c r="AJ1491" s="126"/>
      <c r="AK1491" s="126"/>
      <c r="AL1491" s="126">
        <v>1491</v>
      </c>
    </row>
    <row r="1492" spans="1:38">
      <c r="A1492" s="721" t="s">
        <v>1852</v>
      </c>
      <c r="B1492" s="722">
        <v>16</v>
      </c>
      <c r="C1492" s="722">
        <v>1605</v>
      </c>
      <c r="D1492" s="722">
        <v>160595</v>
      </c>
      <c r="E1492" s="721">
        <v>1605959720</v>
      </c>
      <c r="F1492" s="721" t="s">
        <v>1981</v>
      </c>
      <c r="G1492" s="1127">
        <v>0</v>
      </c>
      <c r="H1492" s="1128">
        <v>0</v>
      </c>
      <c r="I1492" s="1128">
        <v>0</v>
      </c>
      <c r="J1492" s="1128">
        <v>0</v>
      </c>
      <c r="K1492" s="1128">
        <v>0</v>
      </c>
      <c r="L1492" s="1128">
        <v>0</v>
      </c>
      <c r="M1492" s="1128">
        <v>0</v>
      </c>
      <c r="N1492" s="1129">
        <v>0</v>
      </c>
      <c r="O1492" s="1128">
        <v>0</v>
      </c>
      <c r="P1492" s="1127">
        <v>0</v>
      </c>
      <c r="Q1492" s="1127">
        <v>0</v>
      </c>
      <c r="R1492" s="1127">
        <v>0</v>
      </c>
      <c r="S1492" s="1127">
        <v>0</v>
      </c>
      <c r="T1492" s="1130">
        <v>0</v>
      </c>
      <c r="U1492" s="1130">
        <v>0</v>
      </c>
      <c r="V1492" s="1130">
        <v>0</v>
      </c>
      <c r="W1492" s="1127">
        <v>0</v>
      </c>
      <c r="X1492" s="1130">
        <v>0</v>
      </c>
      <c r="Y1492" s="735">
        <v>0</v>
      </c>
      <c r="Z1492" s="1131">
        <v>0</v>
      </c>
      <c r="AA1492" s="1131">
        <v>0</v>
      </c>
      <c r="AB1492" s="1131">
        <v>0</v>
      </c>
      <c r="AC1492" s="1131">
        <v>0</v>
      </c>
      <c r="AD1492" s="1131">
        <v>0</v>
      </c>
      <c r="AE1492" s="1131">
        <v>0</v>
      </c>
      <c r="AF1492" s="126"/>
      <c r="AG1492" s="126"/>
      <c r="AH1492" s="126"/>
      <c r="AI1492" s="126"/>
      <c r="AJ1492" s="126"/>
      <c r="AK1492" s="126"/>
      <c r="AL1492" s="126">
        <v>1492</v>
      </c>
    </row>
    <row r="1493" spans="1:38">
      <c r="A1493" s="721" t="s">
        <v>1852</v>
      </c>
      <c r="B1493" s="722">
        <v>16</v>
      </c>
      <c r="C1493" s="722">
        <v>1605</v>
      </c>
      <c r="D1493" s="722">
        <v>160595</v>
      </c>
      <c r="E1493" s="721">
        <v>1605959750</v>
      </c>
      <c r="F1493" s="721" t="s">
        <v>1982</v>
      </c>
      <c r="G1493" s="1127">
        <v>0</v>
      </c>
      <c r="H1493" s="1128">
        <v>0</v>
      </c>
      <c r="I1493" s="1128">
        <v>0</v>
      </c>
      <c r="J1493" s="1128">
        <v>0</v>
      </c>
      <c r="K1493" s="1128">
        <v>0</v>
      </c>
      <c r="L1493" s="1128">
        <v>0</v>
      </c>
      <c r="M1493" s="1128">
        <v>0</v>
      </c>
      <c r="N1493" s="1129">
        <v>0</v>
      </c>
      <c r="O1493" s="1128">
        <v>0</v>
      </c>
      <c r="P1493" s="1127">
        <v>0</v>
      </c>
      <c r="Q1493" s="1127">
        <v>0</v>
      </c>
      <c r="R1493" s="1127">
        <v>0</v>
      </c>
      <c r="S1493" s="1127">
        <v>0</v>
      </c>
      <c r="T1493" s="1130">
        <v>0</v>
      </c>
      <c r="U1493" s="1130">
        <v>0</v>
      </c>
      <c r="V1493" s="1130">
        <v>0</v>
      </c>
      <c r="W1493" s="1127">
        <v>0</v>
      </c>
      <c r="X1493" s="1130">
        <v>0</v>
      </c>
      <c r="Y1493" s="735">
        <v>0</v>
      </c>
      <c r="Z1493" s="1131">
        <v>0</v>
      </c>
      <c r="AA1493" s="1131">
        <v>0</v>
      </c>
      <c r="AB1493" s="1131">
        <v>0</v>
      </c>
      <c r="AC1493" s="1131">
        <v>0</v>
      </c>
      <c r="AD1493" s="1131">
        <v>0</v>
      </c>
      <c r="AE1493" s="1131">
        <v>0</v>
      </c>
      <c r="AF1493" s="126"/>
      <c r="AG1493" s="126"/>
      <c r="AH1493" s="126"/>
      <c r="AI1493" s="126"/>
      <c r="AJ1493" s="126"/>
      <c r="AK1493" s="126"/>
      <c r="AL1493" s="126">
        <v>1493</v>
      </c>
    </row>
    <row r="1494" spans="1:38">
      <c r="A1494" s="721" t="s">
        <v>1852</v>
      </c>
      <c r="B1494" s="722">
        <v>16</v>
      </c>
      <c r="C1494" s="722">
        <v>1608</v>
      </c>
      <c r="D1494" s="722">
        <v>160812</v>
      </c>
      <c r="E1494" s="721">
        <v>1608129720</v>
      </c>
      <c r="F1494" s="721" t="s">
        <v>3605</v>
      </c>
      <c r="G1494" s="1127">
        <v>4771783</v>
      </c>
      <c r="H1494" s="1128">
        <v>0</v>
      </c>
      <c r="I1494" s="1128">
        <v>4771783</v>
      </c>
      <c r="J1494" s="1128">
        <v>0</v>
      </c>
      <c r="K1494" s="1128">
        <v>0</v>
      </c>
      <c r="L1494" s="1128">
        <v>0</v>
      </c>
      <c r="M1494" s="1128">
        <v>0</v>
      </c>
      <c r="N1494" s="1129">
        <v>0</v>
      </c>
      <c r="O1494" s="1128">
        <v>0</v>
      </c>
      <c r="P1494" s="1127">
        <v>0</v>
      </c>
      <c r="Q1494" s="1127">
        <v>0</v>
      </c>
      <c r="R1494" s="1127">
        <v>0</v>
      </c>
      <c r="S1494" s="1127">
        <v>0</v>
      </c>
      <c r="T1494" s="1130">
        <v>0</v>
      </c>
      <c r="U1494" s="1130">
        <v>0</v>
      </c>
      <c r="V1494" s="1130">
        <v>0</v>
      </c>
      <c r="W1494" s="1127">
        <v>0</v>
      </c>
      <c r="X1494" s="1130">
        <v>0</v>
      </c>
      <c r="Y1494" s="735">
        <v>0</v>
      </c>
      <c r="Z1494" s="1131">
        <v>0</v>
      </c>
      <c r="AA1494" s="1131">
        <v>0</v>
      </c>
      <c r="AB1494" s="1131">
        <v>0</v>
      </c>
      <c r="AC1494" s="1131">
        <v>0</v>
      </c>
      <c r="AD1494" s="1131">
        <v>0</v>
      </c>
      <c r="AE1494" s="1131">
        <v>0</v>
      </c>
      <c r="AF1494" s="126"/>
      <c r="AG1494" s="126"/>
      <c r="AH1494" s="126"/>
      <c r="AI1494" s="126"/>
      <c r="AJ1494" s="126"/>
      <c r="AK1494" s="126"/>
      <c r="AL1494" s="126">
        <v>1494</v>
      </c>
    </row>
    <row r="1495" spans="1:38">
      <c r="A1495" s="721" t="s">
        <v>1891</v>
      </c>
      <c r="B1495" s="722">
        <v>16</v>
      </c>
      <c r="C1495" s="722">
        <v>1608</v>
      </c>
      <c r="D1495" s="722">
        <v>160818</v>
      </c>
      <c r="E1495" s="721">
        <v>1608189702</v>
      </c>
      <c r="F1495" s="721" t="s">
        <v>991</v>
      </c>
      <c r="G1495" s="1127">
        <v>1560942711</v>
      </c>
      <c r="H1495" s="1128">
        <v>0</v>
      </c>
      <c r="I1495" s="1128">
        <v>14397110337.340012</v>
      </c>
      <c r="J1495" s="1128">
        <v>12836167626.34</v>
      </c>
      <c r="K1495" s="1128">
        <v>0</v>
      </c>
      <c r="L1495" s="1128">
        <v>12836167626.34</v>
      </c>
      <c r="M1495" s="1128">
        <v>0</v>
      </c>
      <c r="N1495" s="1129">
        <v>0</v>
      </c>
      <c r="O1495" s="1128">
        <v>12836167626.34</v>
      </c>
      <c r="P1495" s="1127">
        <v>4749382021.7458</v>
      </c>
      <c r="Q1495" s="1127">
        <v>0</v>
      </c>
      <c r="R1495" s="1127">
        <v>0</v>
      </c>
      <c r="S1495" s="1127">
        <v>0</v>
      </c>
      <c r="T1495" s="1130">
        <v>0</v>
      </c>
      <c r="U1495" s="1130">
        <v>0</v>
      </c>
      <c r="V1495" s="1130">
        <v>0</v>
      </c>
      <c r="W1495" s="1127">
        <v>0</v>
      </c>
      <c r="X1495" s="1130">
        <v>4749382021.7458</v>
      </c>
      <c r="Y1495" s="735">
        <v>0.37</v>
      </c>
      <c r="Z1495" s="1131">
        <v>4749382021.7458</v>
      </c>
      <c r="AA1495" s="1131">
        <v>0</v>
      </c>
      <c r="AB1495" s="1131">
        <v>15030415221.7139</v>
      </c>
      <c r="AC1495" s="1131">
        <v>0</v>
      </c>
      <c r="AD1495" s="1131">
        <v>-10281033199.9681</v>
      </c>
      <c r="AE1495" s="1131">
        <v>0</v>
      </c>
      <c r="AF1495" s="126"/>
      <c r="AG1495" s="126"/>
      <c r="AH1495" s="126"/>
      <c r="AI1495" s="126"/>
      <c r="AJ1495" s="126"/>
      <c r="AK1495" s="126"/>
      <c r="AL1495" s="126">
        <v>1495</v>
      </c>
    </row>
    <row r="1496" spans="1:38">
      <c r="A1496" s="721" t="s">
        <v>1891</v>
      </c>
      <c r="B1496" s="722">
        <v>16</v>
      </c>
      <c r="C1496" s="722">
        <v>1608</v>
      </c>
      <c r="D1496" s="722">
        <v>160820</v>
      </c>
      <c r="E1496" s="721">
        <v>1608209602</v>
      </c>
      <c r="F1496" s="721" t="s">
        <v>992</v>
      </c>
      <c r="G1496" s="1127">
        <v>612898330</v>
      </c>
      <c r="H1496" s="1128">
        <v>0</v>
      </c>
      <c r="I1496" s="1128">
        <v>612898330.45000005</v>
      </c>
      <c r="J1496" s="1128">
        <v>0.45000004768371582</v>
      </c>
      <c r="K1496" s="1128">
        <v>0</v>
      </c>
      <c r="L1496" s="1128">
        <v>0.45000004768371582</v>
      </c>
      <c r="M1496" s="1128">
        <v>0</v>
      </c>
      <c r="N1496" s="1129">
        <v>0</v>
      </c>
      <c r="O1496" s="1128">
        <v>0.45000004768371582</v>
      </c>
      <c r="P1496" s="1127">
        <v>0.16650001764297484</v>
      </c>
      <c r="Q1496" s="1127">
        <v>0</v>
      </c>
      <c r="R1496" s="1127">
        <v>0</v>
      </c>
      <c r="S1496" s="1127">
        <v>0</v>
      </c>
      <c r="T1496" s="1130">
        <v>0</v>
      </c>
      <c r="U1496" s="1130">
        <v>0</v>
      </c>
      <c r="V1496" s="1130">
        <v>0</v>
      </c>
      <c r="W1496" s="1127">
        <v>0</v>
      </c>
      <c r="X1496" s="1130">
        <v>0.16650001764297484</v>
      </c>
      <c r="Y1496" s="735">
        <v>0.37</v>
      </c>
      <c r="Z1496" s="1131">
        <v>0.16650001764297484</v>
      </c>
      <c r="AA1496" s="1131">
        <v>0</v>
      </c>
      <c r="AB1496" s="1131">
        <v>0</v>
      </c>
      <c r="AC1496" s="1131">
        <v>-8.8800003528594976E-2</v>
      </c>
      <c r="AD1496" s="1131">
        <v>0.16650001764297484</v>
      </c>
      <c r="AE1496" s="1131">
        <v>8.8800003528594976E-2</v>
      </c>
      <c r="AF1496" s="126"/>
      <c r="AG1496" s="126"/>
      <c r="AH1496" s="126"/>
      <c r="AI1496" s="126"/>
      <c r="AJ1496" s="126"/>
      <c r="AK1496" s="126"/>
      <c r="AL1496" s="126">
        <v>1496</v>
      </c>
    </row>
    <row r="1497" spans="1:38">
      <c r="A1497" s="721" t="s">
        <v>1891</v>
      </c>
      <c r="B1497" s="722">
        <v>16</v>
      </c>
      <c r="C1497" s="722">
        <v>1608</v>
      </c>
      <c r="D1497" s="722">
        <v>160820</v>
      </c>
      <c r="E1497" s="721">
        <v>1608209702</v>
      </c>
      <c r="F1497" s="721" t="s">
        <v>992</v>
      </c>
      <c r="G1497" s="1127">
        <v>3963814</v>
      </c>
      <c r="H1497" s="1128">
        <v>0</v>
      </c>
      <c r="I1497" s="1128">
        <v>3963814</v>
      </c>
      <c r="J1497" s="1128">
        <v>0</v>
      </c>
      <c r="K1497" s="1128">
        <v>0</v>
      </c>
      <c r="L1497" s="1128">
        <v>0</v>
      </c>
      <c r="M1497" s="1128">
        <v>0</v>
      </c>
      <c r="N1497" s="1129">
        <v>0</v>
      </c>
      <c r="O1497" s="1128">
        <v>0</v>
      </c>
      <c r="P1497" s="1127">
        <v>0</v>
      </c>
      <c r="Q1497" s="1127">
        <v>0</v>
      </c>
      <c r="R1497" s="1127">
        <v>0</v>
      </c>
      <c r="S1497" s="1127">
        <v>0</v>
      </c>
      <c r="T1497" s="1130">
        <v>0</v>
      </c>
      <c r="U1497" s="1130">
        <v>0</v>
      </c>
      <c r="V1497" s="1130">
        <v>0</v>
      </c>
      <c r="W1497" s="1127">
        <v>0</v>
      </c>
      <c r="X1497" s="1130">
        <v>0</v>
      </c>
      <c r="Y1497" s="735">
        <v>0</v>
      </c>
      <c r="Z1497" s="1131">
        <v>0</v>
      </c>
      <c r="AA1497" s="1131">
        <v>0</v>
      </c>
      <c r="AB1497" s="1131">
        <v>0</v>
      </c>
      <c r="AC1497" s="1131">
        <v>-131841.73000000001</v>
      </c>
      <c r="AD1497" s="1131">
        <v>0</v>
      </c>
      <c r="AE1497" s="1131">
        <v>131841.73000000001</v>
      </c>
      <c r="AF1497" s="126"/>
      <c r="AG1497" s="126"/>
      <c r="AH1497" s="126"/>
      <c r="AI1497" s="126"/>
      <c r="AJ1497" s="126"/>
      <c r="AK1497" s="126"/>
      <c r="AL1497" s="126">
        <v>1497</v>
      </c>
    </row>
    <row r="1498" spans="1:38">
      <c r="A1498" s="721" t="s">
        <v>1891</v>
      </c>
      <c r="B1498" s="722">
        <v>16</v>
      </c>
      <c r="C1498" s="722">
        <v>1608</v>
      </c>
      <c r="D1498" s="722">
        <v>160820</v>
      </c>
      <c r="E1498" s="721">
        <v>1608209801</v>
      </c>
      <c r="F1498" s="721" t="s">
        <v>4191</v>
      </c>
      <c r="G1498" s="1127">
        <v>-27471105</v>
      </c>
      <c r="H1498" s="1128">
        <v>0</v>
      </c>
      <c r="I1498" s="1128">
        <v>-27471105.190000001</v>
      </c>
      <c r="J1498" s="1128">
        <v>-0.19000000134110451</v>
      </c>
      <c r="K1498" s="1128">
        <v>0</v>
      </c>
      <c r="L1498" s="1128">
        <v>0</v>
      </c>
      <c r="M1498" s="1128">
        <v>-0.19000000134110451</v>
      </c>
      <c r="N1498" s="1129">
        <v>0</v>
      </c>
      <c r="O1498" s="1128">
        <v>-0.19000000134110451</v>
      </c>
      <c r="P1498" s="1127">
        <v>-7.0300000496208673E-2</v>
      </c>
      <c r="Q1498" s="1127">
        <v>0</v>
      </c>
      <c r="R1498" s="1127">
        <v>0</v>
      </c>
      <c r="S1498" s="1127">
        <v>0</v>
      </c>
      <c r="T1498" s="1130">
        <v>0</v>
      </c>
      <c r="U1498" s="1130">
        <v>0</v>
      </c>
      <c r="V1498" s="1130">
        <v>0</v>
      </c>
      <c r="W1498" s="1127">
        <v>0</v>
      </c>
      <c r="X1498" s="1130">
        <v>-7.0300000496208673E-2</v>
      </c>
      <c r="Y1498" s="735">
        <v>0.37000000000000005</v>
      </c>
      <c r="Z1498" s="1131">
        <v>0</v>
      </c>
      <c r="AA1498" s="1131">
        <v>-7.0300000496208673E-2</v>
      </c>
      <c r="AB1498" s="1131">
        <v>0</v>
      </c>
      <c r="AC1498" s="1131">
        <v>0</v>
      </c>
      <c r="AD1498" s="1131">
        <v>0</v>
      </c>
      <c r="AE1498" s="1131">
        <v>-7.0300000496208673E-2</v>
      </c>
      <c r="AF1498" s="126"/>
      <c r="AG1498" s="126"/>
      <c r="AH1498" s="126"/>
      <c r="AI1498" s="126"/>
      <c r="AJ1498" s="126"/>
      <c r="AK1498" s="126"/>
      <c r="AL1498" s="126">
        <v>1498</v>
      </c>
    </row>
    <row r="1499" spans="1:38">
      <c r="A1499" s="721" t="s">
        <v>1891</v>
      </c>
      <c r="B1499" s="722">
        <v>16</v>
      </c>
      <c r="C1499" s="722">
        <v>1608</v>
      </c>
      <c r="D1499" s="722">
        <v>160822</v>
      </c>
      <c r="E1499" s="721">
        <v>1608229601</v>
      </c>
      <c r="F1499" s="721" t="s">
        <v>993</v>
      </c>
      <c r="G1499" s="1127">
        <v>26689928</v>
      </c>
      <c r="H1499" s="1128">
        <v>0</v>
      </c>
      <c r="I1499" s="1128">
        <v>26689927.789999999</v>
      </c>
      <c r="J1499" s="1128">
        <v>-0.21000000089406967</v>
      </c>
      <c r="K1499" s="1128">
        <v>0</v>
      </c>
      <c r="L1499" s="1128">
        <v>0</v>
      </c>
      <c r="M1499" s="1128">
        <v>-0.21000000089406967</v>
      </c>
      <c r="N1499" s="1129">
        <v>0</v>
      </c>
      <c r="O1499" s="1128">
        <v>-0.21000000089406967</v>
      </c>
      <c r="P1499" s="1127">
        <v>-7.7700000330805777E-2</v>
      </c>
      <c r="Q1499" s="1127">
        <v>0</v>
      </c>
      <c r="R1499" s="1127">
        <v>0</v>
      </c>
      <c r="S1499" s="1127">
        <v>0</v>
      </c>
      <c r="T1499" s="1130">
        <v>0</v>
      </c>
      <c r="U1499" s="1130">
        <v>0</v>
      </c>
      <c r="V1499" s="1130">
        <v>0</v>
      </c>
      <c r="W1499" s="1127">
        <v>0</v>
      </c>
      <c r="X1499" s="1130">
        <v>-7.7700000330805777E-2</v>
      </c>
      <c r="Y1499" s="735">
        <v>0.37</v>
      </c>
      <c r="Z1499" s="1131">
        <v>0</v>
      </c>
      <c r="AA1499" s="1131">
        <v>-7.7700000330805777E-2</v>
      </c>
      <c r="AB1499" s="1131">
        <v>0</v>
      </c>
      <c r="AC1499" s="1131">
        <v>-3.6999992281198501E-3</v>
      </c>
      <c r="AD1499" s="1131">
        <v>0</v>
      </c>
      <c r="AE1499" s="1131">
        <v>-7.4000001102685925E-2</v>
      </c>
      <c r="AF1499" s="126"/>
      <c r="AG1499" s="126"/>
      <c r="AH1499" s="126"/>
      <c r="AI1499" s="126"/>
      <c r="AJ1499" s="126"/>
      <c r="AK1499" s="126"/>
      <c r="AL1499" s="126">
        <v>1499</v>
      </c>
    </row>
    <row r="1500" spans="1:38">
      <c r="A1500" s="721" t="s">
        <v>1891</v>
      </c>
      <c r="B1500" s="722">
        <v>16</v>
      </c>
      <c r="C1500" s="722">
        <v>1608</v>
      </c>
      <c r="D1500" s="722">
        <v>160822</v>
      </c>
      <c r="E1500" s="721">
        <v>1608229701</v>
      </c>
      <c r="F1500" s="721" t="s">
        <v>1983</v>
      </c>
      <c r="G1500" s="1127">
        <v>2253560</v>
      </c>
      <c r="H1500" s="1128">
        <v>0</v>
      </c>
      <c r="I1500" s="1128">
        <v>199016</v>
      </c>
      <c r="J1500" s="1128">
        <v>-2054544</v>
      </c>
      <c r="K1500" s="1128">
        <v>0</v>
      </c>
      <c r="L1500" s="1128">
        <v>0</v>
      </c>
      <c r="M1500" s="1128">
        <v>-2054544</v>
      </c>
      <c r="N1500" s="1129">
        <v>0</v>
      </c>
      <c r="O1500" s="1128">
        <v>-2054544</v>
      </c>
      <c r="P1500" s="1127">
        <v>-760181.28</v>
      </c>
      <c r="Q1500" s="1127">
        <v>0</v>
      </c>
      <c r="R1500" s="1127">
        <v>0</v>
      </c>
      <c r="S1500" s="1127">
        <v>0</v>
      </c>
      <c r="T1500" s="1130">
        <v>0</v>
      </c>
      <c r="U1500" s="1130">
        <v>0</v>
      </c>
      <c r="V1500" s="1130">
        <v>0</v>
      </c>
      <c r="W1500" s="1127">
        <v>0</v>
      </c>
      <c r="X1500" s="1130">
        <v>-760181.28</v>
      </c>
      <c r="Y1500" s="735">
        <v>0.37</v>
      </c>
      <c r="Z1500" s="1131">
        <v>0</v>
      </c>
      <c r="AA1500" s="1131">
        <v>-760181.28</v>
      </c>
      <c r="AB1500" s="1131">
        <v>0</v>
      </c>
      <c r="AC1500" s="1131">
        <v>0</v>
      </c>
      <c r="AD1500" s="1131">
        <v>0</v>
      </c>
      <c r="AE1500" s="1131">
        <v>-760181.28</v>
      </c>
      <c r="AF1500" s="126"/>
      <c r="AG1500" s="126"/>
      <c r="AH1500" s="126"/>
      <c r="AI1500" s="126"/>
      <c r="AJ1500" s="126"/>
      <c r="AK1500" s="126"/>
      <c r="AL1500" s="126">
        <v>1500</v>
      </c>
    </row>
    <row r="1501" spans="1:38">
      <c r="A1501" s="721" t="s">
        <v>1891</v>
      </c>
      <c r="B1501" s="722">
        <v>16</v>
      </c>
      <c r="C1501" s="722">
        <v>1608</v>
      </c>
      <c r="D1501" s="722">
        <v>160822</v>
      </c>
      <c r="E1501" s="721">
        <v>1608229801</v>
      </c>
      <c r="F1501" s="721" t="s">
        <v>4192</v>
      </c>
      <c r="G1501" s="1127">
        <v>7718508</v>
      </c>
      <c r="H1501" s="1128">
        <v>0</v>
      </c>
      <c r="I1501" s="1128">
        <v>7718507.5599999996</v>
      </c>
      <c r="J1501" s="1128">
        <v>-0.44000000040978193</v>
      </c>
      <c r="K1501" s="1128">
        <v>0</v>
      </c>
      <c r="L1501" s="1128">
        <v>0</v>
      </c>
      <c r="M1501" s="1128">
        <v>-0.44000000040978193</v>
      </c>
      <c r="N1501" s="1129">
        <v>0</v>
      </c>
      <c r="O1501" s="1128">
        <v>-0.44000000040978193</v>
      </c>
      <c r="P1501" s="1127">
        <v>-0.1628000001516193</v>
      </c>
      <c r="Q1501" s="1127">
        <v>0</v>
      </c>
      <c r="R1501" s="1127">
        <v>0</v>
      </c>
      <c r="S1501" s="1127">
        <v>0</v>
      </c>
      <c r="T1501" s="1130">
        <v>0</v>
      </c>
      <c r="U1501" s="1130">
        <v>0</v>
      </c>
      <c r="V1501" s="1130">
        <v>0</v>
      </c>
      <c r="W1501" s="1127">
        <v>0</v>
      </c>
      <c r="X1501" s="1130">
        <v>-0.1628000001516193</v>
      </c>
      <c r="Y1501" s="735">
        <v>0.36999999999999994</v>
      </c>
      <c r="Z1501" s="1131">
        <v>0</v>
      </c>
      <c r="AA1501" s="1131">
        <v>-0.1628000001516193</v>
      </c>
      <c r="AB1501" s="1131">
        <v>0.18129999939352273</v>
      </c>
      <c r="AC1501" s="1131">
        <v>0</v>
      </c>
      <c r="AD1501" s="1131">
        <v>-0.18129999939352273</v>
      </c>
      <c r="AE1501" s="1131">
        <v>-0.1628000001516193</v>
      </c>
      <c r="AF1501" s="126"/>
      <c r="AG1501" s="126"/>
      <c r="AH1501" s="126"/>
      <c r="AI1501" s="126"/>
      <c r="AJ1501" s="126"/>
      <c r="AK1501" s="126"/>
      <c r="AL1501" s="126">
        <v>1501</v>
      </c>
    </row>
    <row r="1502" spans="1:38">
      <c r="A1502" s="721" t="s">
        <v>1891</v>
      </c>
      <c r="B1502" s="722">
        <v>16</v>
      </c>
      <c r="C1502" s="722">
        <v>1608</v>
      </c>
      <c r="D1502" s="722">
        <v>160824</v>
      </c>
      <c r="E1502" s="721">
        <v>1608249601</v>
      </c>
      <c r="F1502" s="721" t="s">
        <v>994</v>
      </c>
      <c r="G1502" s="1127">
        <v>40101150</v>
      </c>
      <c r="H1502" s="1128">
        <v>0</v>
      </c>
      <c r="I1502" s="1128">
        <v>40101150.240000002</v>
      </c>
      <c r="J1502" s="1128">
        <v>0.24000000208616257</v>
      </c>
      <c r="K1502" s="1128">
        <v>0</v>
      </c>
      <c r="L1502" s="1128">
        <v>0.24000000208616257</v>
      </c>
      <c r="M1502" s="1128">
        <v>0</v>
      </c>
      <c r="N1502" s="1129">
        <v>0</v>
      </c>
      <c r="O1502" s="1128">
        <v>0.24000000208616257</v>
      </c>
      <c r="P1502" s="1127">
        <v>8.8800000771880147E-2</v>
      </c>
      <c r="Q1502" s="1127">
        <v>0</v>
      </c>
      <c r="R1502" s="1127">
        <v>0</v>
      </c>
      <c r="S1502" s="1127">
        <v>0</v>
      </c>
      <c r="T1502" s="1130">
        <v>0</v>
      </c>
      <c r="U1502" s="1130">
        <v>0</v>
      </c>
      <c r="V1502" s="1130">
        <v>0</v>
      </c>
      <c r="W1502" s="1127">
        <v>0</v>
      </c>
      <c r="X1502" s="1130">
        <v>8.8800000771880147E-2</v>
      </c>
      <c r="Y1502" s="735">
        <v>0.37</v>
      </c>
      <c r="Z1502" s="1131">
        <v>8.8800000771880147E-2</v>
      </c>
      <c r="AA1502" s="1131">
        <v>0</v>
      </c>
      <c r="AB1502" s="1131">
        <v>0.10729999966919422</v>
      </c>
      <c r="AC1502" s="1131">
        <v>0</v>
      </c>
      <c r="AD1502" s="1131">
        <v>-1.8499998897314074E-2</v>
      </c>
      <c r="AE1502" s="1131">
        <v>0</v>
      </c>
      <c r="AF1502" s="126"/>
      <c r="AG1502" s="126"/>
      <c r="AH1502" s="126"/>
      <c r="AI1502" s="126"/>
      <c r="AJ1502" s="126"/>
      <c r="AK1502" s="126"/>
      <c r="AL1502" s="126">
        <v>1502</v>
      </c>
    </row>
    <row r="1503" spans="1:38">
      <c r="A1503" s="721" t="s">
        <v>1891</v>
      </c>
      <c r="B1503" s="722">
        <v>16</v>
      </c>
      <c r="C1503" s="722">
        <v>1608</v>
      </c>
      <c r="D1503" s="722">
        <v>160824</v>
      </c>
      <c r="E1503" s="721">
        <v>1608249701</v>
      </c>
      <c r="F1503" s="721" t="s">
        <v>1984</v>
      </c>
      <c r="G1503" s="1127">
        <v>0</v>
      </c>
      <c r="H1503" s="1128">
        <v>0</v>
      </c>
      <c r="I1503" s="1128">
        <v>0</v>
      </c>
      <c r="J1503" s="1128">
        <v>0</v>
      </c>
      <c r="K1503" s="1128">
        <v>0</v>
      </c>
      <c r="L1503" s="1128">
        <v>0</v>
      </c>
      <c r="M1503" s="1128">
        <v>0</v>
      </c>
      <c r="N1503" s="1129">
        <v>0</v>
      </c>
      <c r="O1503" s="1128">
        <v>0</v>
      </c>
      <c r="P1503" s="1127">
        <v>0</v>
      </c>
      <c r="Q1503" s="1127">
        <v>0</v>
      </c>
      <c r="R1503" s="1127">
        <v>0</v>
      </c>
      <c r="S1503" s="1127">
        <v>0</v>
      </c>
      <c r="T1503" s="1130">
        <v>0</v>
      </c>
      <c r="U1503" s="1130">
        <v>0</v>
      </c>
      <c r="V1503" s="1130">
        <v>0</v>
      </c>
      <c r="W1503" s="1127">
        <v>0</v>
      </c>
      <c r="X1503" s="1130">
        <v>0</v>
      </c>
      <c r="Y1503" s="735">
        <v>0</v>
      </c>
      <c r="Z1503" s="1131">
        <v>0</v>
      </c>
      <c r="AA1503" s="1131">
        <v>0</v>
      </c>
      <c r="AB1503" s="1131">
        <v>0</v>
      </c>
      <c r="AC1503" s="1131">
        <v>0</v>
      </c>
      <c r="AD1503" s="1131">
        <v>0</v>
      </c>
      <c r="AE1503" s="1131">
        <v>0</v>
      </c>
      <c r="AF1503" s="126"/>
      <c r="AG1503" s="126"/>
      <c r="AH1503" s="126"/>
      <c r="AI1503" s="126"/>
      <c r="AJ1503" s="126"/>
      <c r="AK1503" s="126"/>
      <c r="AL1503" s="126">
        <v>1503</v>
      </c>
    </row>
    <row r="1504" spans="1:38">
      <c r="A1504" s="721" t="s">
        <v>1891</v>
      </c>
      <c r="B1504" s="722">
        <v>16</v>
      </c>
      <c r="C1504" s="722">
        <v>1608</v>
      </c>
      <c r="D1504" s="722">
        <v>160824</v>
      </c>
      <c r="E1504" s="721">
        <v>1608249801</v>
      </c>
      <c r="F1504" s="721" t="s">
        <v>995</v>
      </c>
      <c r="G1504" s="1127">
        <v>6935312</v>
      </c>
      <c r="H1504" s="1128">
        <v>0</v>
      </c>
      <c r="I1504" s="1128">
        <v>6935312.1799999997</v>
      </c>
      <c r="J1504" s="1128">
        <v>0.17999999970197678</v>
      </c>
      <c r="K1504" s="1128">
        <v>0</v>
      </c>
      <c r="L1504" s="1128">
        <v>0.17999999970197678</v>
      </c>
      <c r="M1504" s="1128">
        <v>0</v>
      </c>
      <c r="N1504" s="1129">
        <v>0</v>
      </c>
      <c r="O1504" s="1128">
        <v>0.17999999970197678</v>
      </c>
      <c r="P1504" s="1127">
        <v>6.6599999889731407E-2</v>
      </c>
      <c r="Q1504" s="1127">
        <v>0</v>
      </c>
      <c r="R1504" s="1127">
        <v>0</v>
      </c>
      <c r="S1504" s="1127">
        <v>0</v>
      </c>
      <c r="T1504" s="1130">
        <v>0</v>
      </c>
      <c r="U1504" s="1130">
        <v>0</v>
      </c>
      <c r="V1504" s="1130">
        <v>0</v>
      </c>
      <c r="W1504" s="1127">
        <v>0</v>
      </c>
      <c r="X1504" s="1130">
        <v>6.6599999889731407E-2</v>
      </c>
      <c r="Y1504" s="735">
        <v>0.37</v>
      </c>
      <c r="Z1504" s="1131">
        <v>6.6599999889731407E-2</v>
      </c>
      <c r="AA1504" s="1131">
        <v>0</v>
      </c>
      <c r="AB1504" s="1131">
        <v>0</v>
      </c>
      <c r="AC1504" s="1131">
        <v>-2.9600000027567148E-2</v>
      </c>
      <c r="AD1504" s="1131">
        <v>6.6599999889731407E-2</v>
      </c>
      <c r="AE1504" s="1131">
        <v>2.9600000027567148E-2</v>
      </c>
      <c r="AF1504" s="126"/>
      <c r="AG1504" s="126"/>
      <c r="AH1504" s="126"/>
      <c r="AI1504" s="126"/>
      <c r="AJ1504" s="126"/>
      <c r="AK1504" s="126"/>
      <c r="AL1504" s="126">
        <v>1504</v>
      </c>
    </row>
    <row r="1505" spans="1:38">
      <c r="A1505" s="721" t="s">
        <v>1891</v>
      </c>
      <c r="B1505" s="722">
        <v>16</v>
      </c>
      <c r="C1505" s="722">
        <v>1608</v>
      </c>
      <c r="D1505" s="722">
        <v>160826</v>
      </c>
      <c r="E1505" s="721">
        <v>1608269601</v>
      </c>
      <c r="F1505" s="721" t="s">
        <v>996</v>
      </c>
      <c r="G1505" s="1127">
        <v>76914805</v>
      </c>
      <c r="H1505" s="1128">
        <v>0</v>
      </c>
      <c r="I1505" s="1128">
        <v>76914804.930000007</v>
      </c>
      <c r="J1505" s="1128">
        <v>-6.9999992847442627E-2</v>
      </c>
      <c r="K1505" s="1128">
        <v>0</v>
      </c>
      <c r="L1505" s="1128">
        <v>0</v>
      </c>
      <c r="M1505" s="1128">
        <v>-6.9999992847442627E-2</v>
      </c>
      <c r="N1505" s="1129">
        <v>0</v>
      </c>
      <c r="O1505" s="1128">
        <v>-6.9999992847442627E-2</v>
      </c>
      <c r="P1505" s="1127">
        <v>-2.5899997353553771E-2</v>
      </c>
      <c r="Q1505" s="1127">
        <v>0</v>
      </c>
      <c r="R1505" s="1127">
        <v>0</v>
      </c>
      <c r="S1505" s="1127">
        <v>0</v>
      </c>
      <c r="T1505" s="1130">
        <v>0</v>
      </c>
      <c r="U1505" s="1130">
        <v>0</v>
      </c>
      <c r="V1505" s="1130">
        <v>0</v>
      </c>
      <c r="W1505" s="1127">
        <v>0</v>
      </c>
      <c r="X1505" s="1130">
        <v>-2.5899997353553771E-2</v>
      </c>
      <c r="Y1505" s="735">
        <v>0.37</v>
      </c>
      <c r="Z1505" s="1131">
        <v>0</v>
      </c>
      <c r="AA1505" s="1131">
        <v>-2.5899997353553771E-2</v>
      </c>
      <c r="AB1505" s="1131">
        <v>5.1800000220537185E-2</v>
      </c>
      <c r="AC1505" s="1131">
        <v>0</v>
      </c>
      <c r="AD1505" s="1131">
        <v>-5.1800000220537185E-2</v>
      </c>
      <c r="AE1505" s="1131">
        <v>-2.5899997353553771E-2</v>
      </c>
      <c r="AF1505" s="126"/>
      <c r="AG1505" s="126"/>
      <c r="AH1505" s="126"/>
      <c r="AI1505" s="126"/>
      <c r="AJ1505" s="126"/>
      <c r="AK1505" s="126"/>
      <c r="AL1505" s="126">
        <v>1505</v>
      </c>
    </row>
    <row r="1506" spans="1:38">
      <c r="A1506" s="721" t="s">
        <v>1891</v>
      </c>
      <c r="B1506" s="722">
        <v>16</v>
      </c>
      <c r="C1506" s="722">
        <v>1608</v>
      </c>
      <c r="D1506" s="722">
        <v>160826</v>
      </c>
      <c r="E1506" s="721">
        <v>1608269701</v>
      </c>
      <c r="F1506" s="721" t="s">
        <v>996</v>
      </c>
      <c r="G1506" s="1127">
        <v>0</v>
      </c>
      <c r="H1506" s="1128">
        <v>0</v>
      </c>
      <c r="I1506" s="1128">
        <v>0</v>
      </c>
      <c r="J1506" s="1128">
        <v>0</v>
      </c>
      <c r="K1506" s="1128">
        <v>0</v>
      </c>
      <c r="L1506" s="1128">
        <v>0</v>
      </c>
      <c r="M1506" s="1128">
        <v>0</v>
      </c>
      <c r="N1506" s="1129">
        <v>0</v>
      </c>
      <c r="O1506" s="1128">
        <v>0</v>
      </c>
      <c r="P1506" s="1127">
        <v>0</v>
      </c>
      <c r="Q1506" s="1127">
        <v>0</v>
      </c>
      <c r="R1506" s="1127">
        <v>0</v>
      </c>
      <c r="S1506" s="1127">
        <v>0</v>
      </c>
      <c r="T1506" s="1130">
        <v>0</v>
      </c>
      <c r="U1506" s="1130">
        <v>0</v>
      </c>
      <c r="V1506" s="1130">
        <v>0</v>
      </c>
      <c r="W1506" s="1127">
        <v>0</v>
      </c>
      <c r="X1506" s="1130">
        <v>0</v>
      </c>
      <c r="Y1506" s="735">
        <v>0</v>
      </c>
      <c r="Z1506" s="1131">
        <v>0</v>
      </c>
      <c r="AA1506" s="1131">
        <v>0</v>
      </c>
      <c r="AB1506" s="1131">
        <v>0</v>
      </c>
      <c r="AC1506" s="1131">
        <v>-2136825.85</v>
      </c>
      <c r="AD1506" s="1131">
        <v>0</v>
      </c>
      <c r="AE1506" s="1131">
        <v>2136825.85</v>
      </c>
      <c r="AF1506" s="126"/>
      <c r="AG1506" s="126"/>
      <c r="AH1506" s="126"/>
      <c r="AI1506" s="126"/>
      <c r="AJ1506" s="126"/>
      <c r="AK1506" s="126"/>
      <c r="AL1506" s="126">
        <v>1506</v>
      </c>
    </row>
    <row r="1507" spans="1:38">
      <c r="A1507" s="721" t="s">
        <v>1891</v>
      </c>
      <c r="B1507" s="722">
        <v>16</v>
      </c>
      <c r="C1507" s="722">
        <v>1608</v>
      </c>
      <c r="D1507" s="722">
        <v>160826</v>
      </c>
      <c r="E1507" s="721">
        <v>1608269801</v>
      </c>
      <c r="F1507" s="721" t="s">
        <v>997</v>
      </c>
      <c r="G1507" s="1127">
        <v>11896027</v>
      </c>
      <c r="H1507" s="1128">
        <v>0</v>
      </c>
      <c r="I1507" s="1128">
        <v>11896026.550000001</v>
      </c>
      <c r="J1507" s="1128">
        <v>-0.44999999925494194</v>
      </c>
      <c r="K1507" s="1128">
        <v>0</v>
      </c>
      <c r="L1507" s="1128">
        <v>0</v>
      </c>
      <c r="M1507" s="1128">
        <v>-0.44999999925494194</v>
      </c>
      <c r="N1507" s="1129">
        <v>0</v>
      </c>
      <c r="O1507" s="1128">
        <v>-0.44999999925494194</v>
      </c>
      <c r="P1507" s="1127">
        <v>-0.16649999972432852</v>
      </c>
      <c r="Q1507" s="1127">
        <v>0</v>
      </c>
      <c r="R1507" s="1127">
        <v>0</v>
      </c>
      <c r="S1507" s="1127">
        <v>0</v>
      </c>
      <c r="T1507" s="1130">
        <v>0</v>
      </c>
      <c r="U1507" s="1130">
        <v>0</v>
      </c>
      <c r="V1507" s="1130">
        <v>0</v>
      </c>
      <c r="W1507" s="1127">
        <v>0</v>
      </c>
      <c r="X1507" s="1130">
        <v>-0.16649999972432852</v>
      </c>
      <c r="Y1507" s="735">
        <v>0.37</v>
      </c>
      <c r="Z1507" s="1131">
        <v>0</v>
      </c>
      <c r="AA1507" s="1131">
        <v>-0.16649999972432852</v>
      </c>
      <c r="AB1507" s="1131">
        <v>0</v>
      </c>
      <c r="AC1507" s="1131">
        <v>-0.1628000001516193</v>
      </c>
      <c r="AD1507" s="1131">
        <v>0</v>
      </c>
      <c r="AE1507" s="1131">
        <v>-3.6999995727092228E-3</v>
      </c>
      <c r="AF1507" s="126"/>
      <c r="AG1507" s="126"/>
      <c r="AH1507" s="126"/>
      <c r="AI1507" s="126"/>
      <c r="AJ1507" s="126"/>
      <c r="AK1507" s="126"/>
      <c r="AL1507" s="126">
        <v>1507</v>
      </c>
    </row>
    <row r="1508" spans="1:38">
      <c r="A1508" s="721" t="s">
        <v>1891</v>
      </c>
      <c r="B1508" s="722">
        <v>16</v>
      </c>
      <c r="C1508" s="722">
        <v>1608</v>
      </c>
      <c r="D1508" s="722">
        <v>160828</v>
      </c>
      <c r="E1508" s="721">
        <v>1608289601</v>
      </c>
      <c r="F1508" s="721" t="s">
        <v>998</v>
      </c>
      <c r="G1508" s="1127">
        <v>89834019</v>
      </c>
      <c r="H1508" s="1128">
        <v>0</v>
      </c>
      <c r="I1508" s="1128">
        <v>89834018.650000006</v>
      </c>
      <c r="J1508" s="1128">
        <v>-0.34999999403953552</v>
      </c>
      <c r="K1508" s="1128">
        <v>0</v>
      </c>
      <c r="L1508" s="1128">
        <v>0</v>
      </c>
      <c r="M1508" s="1128">
        <v>-0.34999999403953552</v>
      </c>
      <c r="N1508" s="1129">
        <v>0</v>
      </c>
      <c r="O1508" s="1128">
        <v>-0.34999999403953552</v>
      </c>
      <c r="P1508" s="1127">
        <v>-0.12949999779462815</v>
      </c>
      <c r="Q1508" s="1127">
        <v>0</v>
      </c>
      <c r="R1508" s="1127">
        <v>0</v>
      </c>
      <c r="S1508" s="1127">
        <v>0</v>
      </c>
      <c r="T1508" s="1130">
        <v>0</v>
      </c>
      <c r="U1508" s="1130">
        <v>0</v>
      </c>
      <c r="V1508" s="1130">
        <v>0</v>
      </c>
      <c r="W1508" s="1127">
        <v>0</v>
      </c>
      <c r="X1508" s="1130">
        <v>-0.12949999779462815</v>
      </c>
      <c r="Y1508" s="735">
        <v>0.37</v>
      </c>
      <c r="Z1508" s="1131">
        <v>0</v>
      </c>
      <c r="AA1508" s="1131">
        <v>-0.12949999779462815</v>
      </c>
      <c r="AB1508" s="1131">
        <v>0</v>
      </c>
      <c r="AC1508" s="1131">
        <v>-7.4000001102685925E-2</v>
      </c>
      <c r="AD1508" s="1131">
        <v>0</v>
      </c>
      <c r="AE1508" s="1131">
        <v>-5.5499996691942222E-2</v>
      </c>
      <c r="AF1508" s="126"/>
      <c r="AG1508" s="126"/>
      <c r="AH1508" s="126"/>
      <c r="AI1508" s="126"/>
      <c r="AJ1508" s="126"/>
      <c r="AK1508" s="126"/>
      <c r="AL1508" s="126">
        <v>1508</v>
      </c>
    </row>
    <row r="1509" spans="1:38">
      <c r="A1509" s="721" t="s">
        <v>1891</v>
      </c>
      <c r="B1509" s="722">
        <v>16</v>
      </c>
      <c r="C1509" s="722">
        <v>1608</v>
      </c>
      <c r="D1509" s="722">
        <v>160828</v>
      </c>
      <c r="E1509" s="721">
        <v>1608289701</v>
      </c>
      <c r="F1509" s="721" t="s">
        <v>998</v>
      </c>
      <c r="G1509" s="1127">
        <v>27490156</v>
      </c>
      <c r="H1509" s="1128">
        <v>0</v>
      </c>
      <c r="I1509" s="1128">
        <v>0</v>
      </c>
      <c r="J1509" s="1128">
        <v>-27490156</v>
      </c>
      <c r="K1509" s="1128">
        <v>0</v>
      </c>
      <c r="L1509" s="1128">
        <v>0</v>
      </c>
      <c r="M1509" s="1128">
        <v>-27490156</v>
      </c>
      <c r="N1509" s="1129">
        <v>0</v>
      </c>
      <c r="O1509" s="1128">
        <v>-27490156</v>
      </c>
      <c r="P1509" s="1127">
        <v>-10171357.720000001</v>
      </c>
      <c r="Q1509" s="1127">
        <v>0</v>
      </c>
      <c r="R1509" s="1127">
        <v>0</v>
      </c>
      <c r="S1509" s="1127">
        <v>0</v>
      </c>
      <c r="T1509" s="1130">
        <v>0</v>
      </c>
      <c r="U1509" s="1130">
        <v>0</v>
      </c>
      <c r="V1509" s="1130">
        <v>0</v>
      </c>
      <c r="W1509" s="1127">
        <v>0</v>
      </c>
      <c r="X1509" s="1130">
        <v>-10171357.720000001</v>
      </c>
      <c r="Y1509" s="735">
        <v>0.37000000000000005</v>
      </c>
      <c r="Z1509" s="1131">
        <v>0</v>
      </c>
      <c r="AA1509" s="1131">
        <v>-10171357.720000001</v>
      </c>
      <c r="AB1509" s="1131">
        <v>0</v>
      </c>
      <c r="AC1509" s="1131">
        <v>-8001094.5999999996</v>
      </c>
      <c r="AD1509" s="1131">
        <v>0</v>
      </c>
      <c r="AE1509" s="1131">
        <v>-2170263.120000001</v>
      </c>
      <c r="AF1509" s="126"/>
      <c r="AG1509" s="126"/>
      <c r="AH1509" s="126"/>
      <c r="AI1509" s="126"/>
      <c r="AJ1509" s="126"/>
      <c r="AK1509" s="126"/>
      <c r="AL1509" s="126">
        <v>1509</v>
      </c>
    </row>
    <row r="1510" spans="1:38">
      <c r="A1510" s="721" t="s">
        <v>1891</v>
      </c>
      <c r="B1510" s="722">
        <v>16</v>
      </c>
      <c r="C1510" s="722">
        <v>1608</v>
      </c>
      <c r="D1510" s="722">
        <v>160828</v>
      </c>
      <c r="E1510" s="721">
        <v>1608289801</v>
      </c>
      <c r="F1510" s="721" t="s">
        <v>999</v>
      </c>
      <c r="G1510" s="1127">
        <v>849918</v>
      </c>
      <c r="H1510" s="1128">
        <v>0</v>
      </c>
      <c r="I1510" s="1128">
        <v>849918.07</v>
      </c>
      <c r="J1510" s="1128">
        <v>6.9999999948777258E-2</v>
      </c>
      <c r="K1510" s="1128">
        <v>0</v>
      </c>
      <c r="L1510" s="1128">
        <v>6.9999999948777258E-2</v>
      </c>
      <c r="M1510" s="1128">
        <v>0</v>
      </c>
      <c r="N1510" s="1129">
        <v>0</v>
      </c>
      <c r="O1510" s="1128">
        <v>6.9999999948777258E-2</v>
      </c>
      <c r="P1510" s="1127">
        <v>2.5899999981047587E-2</v>
      </c>
      <c r="Q1510" s="1127">
        <v>0</v>
      </c>
      <c r="R1510" s="1127">
        <v>0</v>
      </c>
      <c r="S1510" s="1127">
        <v>0</v>
      </c>
      <c r="T1510" s="1130">
        <v>0</v>
      </c>
      <c r="U1510" s="1130">
        <v>0</v>
      </c>
      <c r="V1510" s="1130">
        <v>0</v>
      </c>
      <c r="W1510" s="1127">
        <v>0</v>
      </c>
      <c r="X1510" s="1130">
        <v>2.5899999981047587E-2</v>
      </c>
      <c r="Y1510" s="735">
        <v>0.37</v>
      </c>
      <c r="Z1510" s="1131">
        <v>2.5899999981047587E-2</v>
      </c>
      <c r="AA1510" s="1131">
        <v>0</v>
      </c>
      <c r="AB1510" s="1131">
        <v>6.6599999889731407E-2</v>
      </c>
      <c r="AC1510" s="1131">
        <v>0</v>
      </c>
      <c r="AD1510" s="1131">
        <v>-4.0699999908683823E-2</v>
      </c>
      <c r="AE1510" s="1131">
        <v>0</v>
      </c>
      <c r="AF1510" s="126"/>
      <c r="AG1510" s="126"/>
      <c r="AH1510" s="126"/>
      <c r="AI1510" s="126"/>
      <c r="AJ1510" s="126"/>
      <c r="AK1510" s="126"/>
      <c r="AL1510" s="126">
        <v>1510</v>
      </c>
    </row>
    <row r="1511" spans="1:38">
      <c r="A1511" s="721" t="s">
        <v>1891</v>
      </c>
      <c r="B1511" s="722">
        <v>16</v>
      </c>
      <c r="C1511" s="722">
        <v>1608</v>
      </c>
      <c r="D1511" s="722">
        <v>160840</v>
      </c>
      <c r="E1511" s="721">
        <v>1608409602</v>
      </c>
      <c r="F1511" s="721" t="s">
        <v>4193</v>
      </c>
      <c r="G1511" s="1127">
        <v>331169432</v>
      </c>
      <c r="H1511" s="1128">
        <v>0</v>
      </c>
      <c r="I1511" s="1128">
        <v>331169431.63</v>
      </c>
      <c r="J1511" s="1128">
        <v>-0.37000000476837158</v>
      </c>
      <c r="K1511" s="1128">
        <v>0</v>
      </c>
      <c r="L1511" s="1128">
        <v>0</v>
      </c>
      <c r="M1511" s="1128">
        <v>-0.37000000476837158</v>
      </c>
      <c r="N1511" s="1129">
        <v>0</v>
      </c>
      <c r="O1511" s="1128">
        <v>-0.37000000476837158</v>
      </c>
      <c r="P1511" s="1127">
        <v>-0.13690000176429748</v>
      </c>
      <c r="Q1511" s="1127">
        <v>0</v>
      </c>
      <c r="R1511" s="1127">
        <v>0</v>
      </c>
      <c r="S1511" s="1127">
        <v>0</v>
      </c>
      <c r="T1511" s="1130">
        <v>0</v>
      </c>
      <c r="U1511" s="1130">
        <v>0</v>
      </c>
      <c r="V1511" s="1130">
        <v>0</v>
      </c>
      <c r="W1511" s="1127">
        <v>0</v>
      </c>
      <c r="X1511" s="1130">
        <v>-0.13690000176429748</v>
      </c>
      <c r="Y1511" s="735">
        <v>0.37</v>
      </c>
      <c r="Z1511" s="1131">
        <v>0</v>
      </c>
      <c r="AA1511" s="1131">
        <v>-0.13690000176429748</v>
      </c>
      <c r="AB1511" s="1131">
        <v>0</v>
      </c>
      <c r="AC1511" s="1131">
        <v>-0.1701999920606613</v>
      </c>
      <c r="AD1511" s="1131">
        <v>0</v>
      </c>
      <c r="AE1511" s="1131">
        <v>3.3299990296363824E-2</v>
      </c>
      <c r="AF1511" s="126"/>
      <c r="AG1511" s="126"/>
      <c r="AH1511" s="126"/>
      <c r="AI1511" s="126"/>
      <c r="AJ1511" s="126"/>
      <c r="AK1511" s="126"/>
      <c r="AL1511" s="126">
        <v>1511</v>
      </c>
    </row>
    <row r="1512" spans="1:38">
      <c r="A1512" s="721" t="s">
        <v>1891</v>
      </c>
      <c r="B1512" s="722">
        <v>16</v>
      </c>
      <c r="C1512" s="722">
        <v>1608</v>
      </c>
      <c r="D1512" s="722">
        <v>160840</v>
      </c>
      <c r="E1512" s="721">
        <v>1608409702</v>
      </c>
      <c r="F1512" s="721" t="s">
        <v>1000</v>
      </c>
      <c r="G1512" s="1127">
        <v>68745788488</v>
      </c>
      <c r="H1512" s="1128">
        <v>0</v>
      </c>
      <c r="I1512" s="1128">
        <v>68083572438.990005</v>
      </c>
      <c r="J1512" s="1128">
        <v>-662216049.01000214</v>
      </c>
      <c r="K1512" s="1128">
        <v>0</v>
      </c>
      <c r="L1512" s="1128">
        <v>0</v>
      </c>
      <c r="M1512" s="1128">
        <v>-662216049.01000214</v>
      </c>
      <c r="N1512" s="1129">
        <v>0</v>
      </c>
      <c r="O1512" s="1128">
        <v>-662216049.01000214</v>
      </c>
      <c r="P1512" s="1127">
        <v>-245019938.13370079</v>
      </c>
      <c r="Q1512" s="1127">
        <v>0</v>
      </c>
      <c r="R1512" s="1127">
        <v>0</v>
      </c>
      <c r="S1512" s="1127">
        <v>0</v>
      </c>
      <c r="T1512" s="1130">
        <v>0</v>
      </c>
      <c r="U1512" s="1130">
        <v>0</v>
      </c>
      <c r="V1512" s="1130">
        <v>0</v>
      </c>
      <c r="W1512" s="1127">
        <v>0</v>
      </c>
      <c r="X1512" s="1130">
        <v>-245019938.13370079</v>
      </c>
      <c r="Y1512" s="735">
        <v>0.37</v>
      </c>
      <c r="Z1512" s="1131">
        <v>0</v>
      </c>
      <c r="AA1512" s="1131">
        <v>-245019938.13370079</v>
      </c>
      <c r="AB1512" s="1131">
        <v>0</v>
      </c>
      <c r="AC1512" s="1131">
        <v>-208591549.69809899</v>
      </c>
      <c r="AD1512" s="1131">
        <v>0</v>
      </c>
      <c r="AE1512" s="1131">
        <v>-36428388.435601801</v>
      </c>
      <c r="AF1512" s="126"/>
      <c r="AG1512" s="126"/>
      <c r="AH1512" s="126"/>
      <c r="AI1512" s="126"/>
      <c r="AJ1512" s="126"/>
      <c r="AK1512" s="126"/>
      <c r="AL1512" s="126">
        <v>1512</v>
      </c>
    </row>
    <row r="1513" spans="1:38">
      <c r="A1513" s="721" t="s">
        <v>1852</v>
      </c>
      <c r="B1513" s="722">
        <v>16</v>
      </c>
      <c r="C1513" s="722">
        <v>1608</v>
      </c>
      <c r="D1513" s="722">
        <v>160840</v>
      </c>
      <c r="E1513" s="721">
        <v>1608409703</v>
      </c>
      <c r="F1513" s="721" t="s">
        <v>1001</v>
      </c>
      <c r="G1513" s="1127">
        <v>12269328914</v>
      </c>
      <c r="H1513" s="1128">
        <v>0</v>
      </c>
      <c r="I1513" s="1128">
        <v>11754645221.59</v>
      </c>
      <c r="J1513" s="1128">
        <v>-514683692.40999985</v>
      </c>
      <c r="K1513" s="1128">
        <v>0</v>
      </c>
      <c r="L1513" s="1128">
        <v>0</v>
      </c>
      <c r="M1513" s="1128">
        <v>-514683692.40999985</v>
      </c>
      <c r="N1513" s="1129">
        <v>0</v>
      </c>
      <c r="O1513" s="1128">
        <v>-514683692.40999985</v>
      </c>
      <c r="P1513" s="1127">
        <v>-190432966.19169995</v>
      </c>
      <c r="Q1513" s="1127">
        <v>0</v>
      </c>
      <c r="R1513" s="1127">
        <v>0</v>
      </c>
      <c r="S1513" s="1127">
        <v>0</v>
      </c>
      <c r="T1513" s="1130">
        <v>0</v>
      </c>
      <c r="U1513" s="1130">
        <v>0</v>
      </c>
      <c r="V1513" s="1130">
        <v>0</v>
      </c>
      <c r="W1513" s="1127">
        <v>0</v>
      </c>
      <c r="X1513" s="1130">
        <v>-190432966.19169995</v>
      </c>
      <c r="Y1513" s="735">
        <v>0.37</v>
      </c>
      <c r="Z1513" s="1131">
        <v>0</v>
      </c>
      <c r="AA1513" s="1131">
        <v>-190432966.19169995</v>
      </c>
      <c r="AB1513" s="1131">
        <v>0</v>
      </c>
      <c r="AC1513" s="1131">
        <v>-162209870.63860026</v>
      </c>
      <c r="AD1513" s="1131">
        <v>0</v>
      </c>
      <c r="AE1513" s="1131">
        <v>-28223095.553099692</v>
      </c>
      <c r="AF1513" s="126"/>
      <c r="AG1513" s="126"/>
      <c r="AH1513" s="126"/>
      <c r="AI1513" s="126"/>
      <c r="AJ1513" s="126"/>
      <c r="AK1513" s="126"/>
      <c r="AL1513" s="126">
        <v>1513</v>
      </c>
    </row>
    <row r="1514" spans="1:38">
      <c r="A1514" s="721" t="s">
        <v>1891</v>
      </c>
      <c r="B1514" s="722">
        <v>16</v>
      </c>
      <c r="C1514" s="722">
        <v>1608</v>
      </c>
      <c r="D1514" s="722">
        <v>160840</v>
      </c>
      <c r="E1514" s="721">
        <v>1608409721</v>
      </c>
      <c r="F1514" s="721" t="s">
        <v>4194</v>
      </c>
      <c r="G1514" s="1127">
        <v>40635551</v>
      </c>
      <c r="H1514" s="1128">
        <v>0</v>
      </c>
      <c r="I1514" s="1128">
        <v>40635551</v>
      </c>
      <c r="J1514" s="1128">
        <v>0</v>
      </c>
      <c r="K1514" s="1128">
        <v>0</v>
      </c>
      <c r="L1514" s="1128">
        <v>0</v>
      </c>
      <c r="M1514" s="1128">
        <v>0</v>
      </c>
      <c r="N1514" s="1129">
        <v>0</v>
      </c>
      <c r="O1514" s="1128">
        <v>0</v>
      </c>
      <c r="P1514" s="1127">
        <v>0</v>
      </c>
      <c r="Q1514" s="1127">
        <v>0</v>
      </c>
      <c r="R1514" s="1127">
        <v>0</v>
      </c>
      <c r="S1514" s="1127">
        <v>0</v>
      </c>
      <c r="T1514" s="1130">
        <v>0</v>
      </c>
      <c r="U1514" s="1130">
        <v>0</v>
      </c>
      <c r="V1514" s="1130">
        <v>0</v>
      </c>
      <c r="W1514" s="1127">
        <v>0</v>
      </c>
      <c r="X1514" s="1130">
        <v>0</v>
      </c>
      <c r="Y1514" s="735">
        <v>0</v>
      </c>
      <c r="Z1514" s="1131">
        <v>0</v>
      </c>
      <c r="AA1514" s="1131">
        <v>0</v>
      </c>
      <c r="AB1514" s="1131">
        <v>0</v>
      </c>
      <c r="AC1514" s="1131">
        <v>0</v>
      </c>
      <c r="AD1514" s="1131">
        <v>0</v>
      </c>
      <c r="AE1514" s="1131">
        <v>0</v>
      </c>
      <c r="AF1514" s="126"/>
      <c r="AG1514" s="126"/>
      <c r="AH1514" s="126"/>
      <c r="AI1514" s="126"/>
      <c r="AJ1514" s="126"/>
      <c r="AK1514" s="126"/>
      <c r="AL1514" s="126">
        <v>1514</v>
      </c>
    </row>
    <row r="1515" spans="1:38">
      <c r="A1515" s="721" t="s">
        <v>1891</v>
      </c>
      <c r="B1515" s="722">
        <v>16</v>
      </c>
      <c r="C1515" s="722">
        <v>1608</v>
      </c>
      <c r="D1515" s="722">
        <v>160840</v>
      </c>
      <c r="E1515" s="721">
        <v>1608409801</v>
      </c>
      <c r="F1515" s="721" t="s">
        <v>4195</v>
      </c>
      <c r="G1515" s="1127">
        <v>1973330</v>
      </c>
      <c r="H1515" s="1128">
        <v>0</v>
      </c>
      <c r="I1515" s="1128">
        <v>1973329.8</v>
      </c>
      <c r="J1515" s="1128">
        <v>-0.19999999995343387</v>
      </c>
      <c r="K1515" s="1128">
        <v>0</v>
      </c>
      <c r="L1515" s="1128">
        <v>0</v>
      </c>
      <c r="M1515" s="1128">
        <v>-0.19999999995343387</v>
      </c>
      <c r="N1515" s="1129">
        <v>0</v>
      </c>
      <c r="O1515" s="1128">
        <v>-0.19999999995343387</v>
      </c>
      <c r="P1515" s="1127">
        <v>-7.3999999982770528E-2</v>
      </c>
      <c r="Q1515" s="1127">
        <v>0</v>
      </c>
      <c r="R1515" s="1127">
        <v>0</v>
      </c>
      <c r="S1515" s="1127">
        <v>0</v>
      </c>
      <c r="T1515" s="1130">
        <v>0</v>
      </c>
      <c r="U1515" s="1130">
        <v>0</v>
      </c>
      <c r="V1515" s="1130">
        <v>0</v>
      </c>
      <c r="W1515" s="1127">
        <v>0</v>
      </c>
      <c r="X1515" s="1130">
        <v>-7.3999999982770528E-2</v>
      </c>
      <c r="Y1515" s="735">
        <v>0.37</v>
      </c>
      <c r="Z1515" s="1131">
        <v>0</v>
      </c>
      <c r="AA1515" s="1131">
        <v>-7.3999999982770528E-2</v>
      </c>
      <c r="AB1515" s="1131">
        <v>9.9899992942810059E-2</v>
      </c>
      <c r="AC1515" s="1131">
        <v>0</v>
      </c>
      <c r="AD1515" s="1131">
        <v>-9.9899992942810059E-2</v>
      </c>
      <c r="AE1515" s="1131">
        <v>-7.3999999982770528E-2</v>
      </c>
      <c r="AF1515" s="126"/>
      <c r="AG1515" s="126"/>
      <c r="AH1515" s="126"/>
      <c r="AI1515" s="126"/>
      <c r="AJ1515" s="126"/>
      <c r="AK1515" s="126"/>
      <c r="AL1515" s="126">
        <v>1515</v>
      </c>
    </row>
    <row r="1516" spans="1:38">
      <c r="A1516" s="721" t="s">
        <v>1852</v>
      </c>
      <c r="B1516" s="722">
        <v>16</v>
      </c>
      <c r="C1516" s="722">
        <v>1608</v>
      </c>
      <c r="D1516" s="722">
        <v>160840</v>
      </c>
      <c r="E1516" s="721">
        <v>1608409802</v>
      </c>
      <c r="F1516" s="721" t="s">
        <v>4196</v>
      </c>
      <c r="G1516" s="1127">
        <v>-317734487</v>
      </c>
      <c r="H1516" s="1128">
        <v>0</v>
      </c>
      <c r="I1516" s="1128">
        <v>-317734487.04000002</v>
      </c>
      <c r="J1516" s="1128">
        <v>-4.0000021457672119E-2</v>
      </c>
      <c r="K1516" s="1128">
        <v>0</v>
      </c>
      <c r="L1516" s="1128">
        <v>0</v>
      </c>
      <c r="M1516" s="1128">
        <v>-4.0000021457672119E-2</v>
      </c>
      <c r="N1516" s="1129">
        <v>0</v>
      </c>
      <c r="O1516" s="1128">
        <v>-4.0000021457672119E-2</v>
      </c>
      <c r="P1516" s="1127">
        <v>-1.4800007939338684E-2</v>
      </c>
      <c r="Q1516" s="1127">
        <v>0</v>
      </c>
      <c r="R1516" s="1127">
        <v>0</v>
      </c>
      <c r="S1516" s="1127">
        <v>0</v>
      </c>
      <c r="T1516" s="1130">
        <v>0</v>
      </c>
      <c r="U1516" s="1130">
        <v>0</v>
      </c>
      <c r="V1516" s="1130">
        <v>0</v>
      </c>
      <c r="W1516" s="1127">
        <v>0</v>
      </c>
      <c r="X1516" s="1130">
        <v>-1.4800007939338684E-2</v>
      </c>
      <c r="Y1516" s="735">
        <v>0.37</v>
      </c>
      <c r="Z1516" s="1131">
        <v>0</v>
      </c>
      <c r="AA1516" s="1131">
        <v>-1.4800007939338684E-2</v>
      </c>
      <c r="AB1516" s="1131">
        <v>8.5099996030330652E-2</v>
      </c>
      <c r="AC1516" s="1131">
        <v>0</v>
      </c>
      <c r="AD1516" s="1131">
        <v>-8.5099996030330652E-2</v>
      </c>
      <c r="AE1516" s="1131">
        <v>-1.4800007939338684E-2</v>
      </c>
      <c r="AF1516" s="126"/>
      <c r="AG1516" s="126"/>
      <c r="AH1516" s="126"/>
      <c r="AI1516" s="126"/>
      <c r="AJ1516" s="126"/>
      <c r="AK1516" s="126"/>
      <c r="AL1516" s="126">
        <v>1516</v>
      </c>
    </row>
    <row r="1517" spans="1:38">
      <c r="A1517" s="721" t="s">
        <v>1891</v>
      </c>
      <c r="B1517" s="722">
        <v>16</v>
      </c>
      <c r="C1517" s="722">
        <v>1608</v>
      </c>
      <c r="D1517" s="722">
        <v>160842</v>
      </c>
      <c r="E1517" s="721">
        <v>1608429601</v>
      </c>
      <c r="F1517" s="721" t="s">
        <v>1002</v>
      </c>
      <c r="G1517" s="1127">
        <v>96613286</v>
      </c>
      <c r="H1517" s="1128">
        <v>0</v>
      </c>
      <c r="I1517" s="1128">
        <v>96613286.299999997</v>
      </c>
      <c r="J1517" s="1128">
        <v>0.29999999701976776</v>
      </c>
      <c r="K1517" s="1128">
        <v>0</v>
      </c>
      <c r="L1517" s="1128">
        <v>0.29999999701976776</v>
      </c>
      <c r="M1517" s="1128">
        <v>0</v>
      </c>
      <c r="N1517" s="1129">
        <v>0</v>
      </c>
      <c r="O1517" s="1128">
        <v>0.29999999701976776</v>
      </c>
      <c r="P1517" s="1127">
        <v>0.11099999889731407</v>
      </c>
      <c r="Q1517" s="1127">
        <v>0</v>
      </c>
      <c r="R1517" s="1127">
        <v>0</v>
      </c>
      <c r="S1517" s="1127">
        <v>0</v>
      </c>
      <c r="T1517" s="1130">
        <v>0</v>
      </c>
      <c r="U1517" s="1130">
        <v>0</v>
      </c>
      <c r="V1517" s="1130">
        <v>0</v>
      </c>
      <c r="W1517" s="1127">
        <v>0</v>
      </c>
      <c r="X1517" s="1130">
        <v>0.11099999889731407</v>
      </c>
      <c r="Y1517" s="735">
        <v>0.37</v>
      </c>
      <c r="Z1517" s="1131">
        <v>0.11099999889731407</v>
      </c>
      <c r="AA1517" s="1131">
        <v>0</v>
      </c>
      <c r="AB1517" s="1131">
        <v>5.1800000220537185E-2</v>
      </c>
      <c r="AC1517" s="1131">
        <v>0</v>
      </c>
      <c r="AD1517" s="1131">
        <v>5.9199998676776888E-2</v>
      </c>
      <c r="AE1517" s="1131">
        <v>0</v>
      </c>
      <c r="AF1517" s="126"/>
      <c r="AG1517" s="126"/>
      <c r="AH1517" s="126"/>
      <c r="AI1517" s="126"/>
      <c r="AJ1517" s="126"/>
      <c r="AK1517" s="126"/>
      <c r="AL1517" s="126">
        <v>1517</v>
      </c>
    </row>
    <row r="1518" spans="1:38">
      <c r="A1518" s="721" t="s">
        <v>1891</v>
      </c>
      <c r="B1518" s="722">
        <v>16</v>
      </c>
      <c r="C1518" s="722">
        <v>1608</v>
      </c>
      <c r="D1518" s="722">
        <v>160842</v>
      </c>
      <c r="E1518" s="721">
        <v>1608429701</v>
      </c>
      <c r="F1518" s="721" t="s">
        <v>3606</v>
      </c>
      <c r="G1518" s="1127">
        <v>5253523484</v>
      </c>
      <c r="H1518" s="1128">
        <v>0</v>
      </c>
      <c r="I1518" s="1128">
        <v>3048588814.5299997</v>
      </c>
      <c r="J1518" s="1128">
        <v>-2204934669.4699998</v>
      </c>
      <c r="K1518" s="1128">
        <v>0</v>
      </c>
      <c r="L1518" s="1128">
        <v>0</v>
      </c>
      <c r="M1518" s="1128">
        <v>-2204934669.4699998</v>
      </c>
      <c r="N1518" s="1129">
        <v>0</v>
      </c>
      <c r="O1518" s="1128">
        <v>-2204934669.4699998</v>
      </c>
      <c r="P1518" s="1127">
        <v>-815825827.70389986</v>
      </c>
      <c r="Q1518" s="1127">
        <v>0</v>
      </c>
      <c r="R1518" s="1127">
        <v>0</v>
      </c>
      <c r="S1518" s="1127">
        <v>0</v>
      </c>
      <c r="T1518" s="1130">
        <v>0</v>
      </c>
      <c r="U1518" s="1130">
        <v>0</v>
      </c>
      <c r="V1518" s="1130">
        <v>0</v>
      </c>
      <c r="W1518" s="1127">
        <v>0</v>
      </c>
      <c r="X1518" s="1130">
        <v>-815825827.70389986</v>
      </c>
      <c r="Y1518" s="735">
        <v>0.37</v>
      </c>
      <c r="Z1518" s="1131">
        <v>0</v>
      </c>
      <c r="AA1518" s="1131">
        <v>-815825827.70389986</v>
      </c>
      <c r="AB1518" s="1131">
        <v>0</v>
      </c>
      <c r="AC1518" s="1131">
        <v>-725408750.05209994</v>
      </c>
      <c r="AD1518" s="1131">
        <v>0</v>
      </c>
      <c r="AE1518" s="1131">
        <v>-90417077.651799917</v>
      </c>
      <c r="AF1518" s="126"/>
      <c r="AG1518" s="126"/>
      <c r="AH1518" s="126"/>
      <c r="AI1518" s="126"/>
      <c r="AJ1518" s="126"/>
      <c r="AK1518" s="126"/>
      <c r="AL1518" s="126">
        <v>1518</v>
      </c>
    </row>
    <row r="1519" spans="1:38">
      <c r="A1519" s="721" t="s">
        <v>1852</v>
      </c>
      <c r="B1519" s="722">
        <v>16</v>
      </c>
      <c r="C1519" s="722">
        <v>1608</v>
      </c>
      <c r="D1519" s="722">
        <v>160842</v>
      </c>
      <c r="E1519" s="721">
        <v>1608429702</v>
      </c>
      <c r="F1519" s="721" t="s">
        <v>3607</v>
      </c>
      <c r="G1519" s="1127">
        <v>1869443049</v>
      </c>
      <c r="H1519" s="1128">
        <v>0</v>
      </c>
      <c r="I1519" s="1128">
        <v>492706414.20000005</v>
      </c>
      <c r="J1519" s="1128">
        <v>-1376736634.8</v>
      </c>
      <c r="K1519" s="1128">
        <v>0</v>
      </c>
      <c r="L1519" s="1128">
        <v>0</v>
      </c>
      <c r="M1519" s="1128">
        <v>-1376736634.8</v>
      </c>
      <c r="N1519" s="1129">
        <v>0</v>
      </c>
      <c r="O1519" s="1128">
        <v>-1376736634.8</v>
      </c>
      <c r="P1519" s="1127">
        <v>-509392554.87599999</v>
      </c>
      <c r="Q1519" s="1127">
        <v>0</v>
      </c>
      <c r="R1519" s="1127">
        <v>0</v>
      </c>
      <c r="S1519" s="1127">
        <v>0</v>
      </c>
      <c r="T1519" s="1130">
        <v>0</v>
      </c>
      <c r="U1519" s="1130">
        <v>0</v>
      </c>
      <c r="V1519" s="1130">
        <v>0</v>
      </c>
      <c r="W1519" s="1127">
        <v>0</v>
      </c>
      <c r="X1519" s="1130">
        <v>-509392554.87599999</v>
      </c>
      <c r="Y1519" s="735">
        <v>0.37</v>
      </c>
      <c r="Z1519" s="1131">
        <v>0</v>
      </c>
      <c r="AA1519" s="1131">
        <v>-509392554.87599999</v>
      </c>
      <c r="AB1519" s="1131">
        <v>0</v>
      </c>
      <c r="AC1519" s="1131">
        <v>-404319540.55000001</v>
      </c>
      <c r="AD1519" s="1131">
        <v>0</v>
      </c>
      <c r="AE1519" s="1131">
        <v>-105073014.32599998</v>
      </c>
      <c r="AF1519" s="126"/>
      <c r="AG1519" s="126"/>
      <c r="AH1519" s="126"/>
      <c r="AI1519" s="126"/>
      <c r="AJ1519" s="126"/>
      <c r="AK1519" s="126"/>
      <c r="AL1519" s="126">
        <v>1519</v>
      </c>
    </row>
    <row r="1520" spans="1:38">
      <c r="A1520" s="721" t="s">
        <v>1891</v>
      </c>
      <c r="B1520" s="722">
        <v>16</v>
      </c>
      <c r="C1520" s="722">
        <v>1608</v>
      </c>
      <c r="D1520" s="722">
        <v>160842</v>
      </c>
      <c r="E1520" s="721">
        <v>1608429720</v>
      </c>
      <c r="F1520" s="721" t="s">
        <v>3608</v>
      </c>
      <c r="G1520" s="1127">
        <v>598793602</v>
      </c>
      <c r="H1520" s="1128">
        <v>0</v>
      </c>
      <c r="I1520" s="1128">
        <v>598793602.29999995</v>
      </c>
      <c r="J1520" s="1128">
        <v>0.29999995231628418</v>
      </c>
      <c r="K1520" s="1128">
        <v>0</v>
      </c>
      <c r="L1520" s="1128">
        <v>0.29999995231628418</v>
      </c>
      <c r="M1520" s="1128">
        <v>0</v>
      </c>
      <c r="N1520" s="1129">
        <v>0</v>
      </c>
      <c r="O1520" s="1128">
        <v>0.29999995231628418</v>
      </c>
      <c r="P1520" s="1127">
        <v>0.11099998235702514</v>
      </c>
      <c r="Q1520" s="1127">
        <v>0</v>
      </c>
      <c r="R1520" s="1127">
        <v>0</v>
      </c>
      <c r="S1520" s="1127">
        <v>0</v>
      </c>
      <c r="T1520" s="1130">
        <v>0</v>
      </c>
      <c r="U1520" s="1130">
        <v>0</v>
      </c>
      <c r="V1520" s="1130">
        <v>0</v>
      </c>
      <c r="W1520" s="1127">
        <v>0</v>
      </c>
      <c r="X1520" s="1130">
        <v>0.11099998235702514</v>
      </c>
      <c r="Y1520" s="735">
        <v>0.37</v>
      </c>
      <c r="Z1520" s="1131">
        <v>0.11099998235702514</v>
      </c>
      <c r="AA1520" s="1131">
        <v>0</v>
      </c>
      <c r="AB1520" s="1131">
        <v>0</v>
      </c>
      <c r="AC1520" s="1131">
        <v>0</v>
      </c>
      <c r="AD1520" s="1131">
        <v>0.11099998235702514</v>
      </c>
      <c r="AE1520" s="1131">
        <v>0</v>
      </c>
      <c r="AF1520" s="126"/>
      <c r="AG1520" s="126"/>
      <c r="AH1520" s="126"/>
      <c r="AI1520" s="126"/>
      <c r="AJ1520" s="126"/>
      <c r="AK1520" s="126"/>
      <c r="AL1520" s="126">
        <v>1520</v>
      </c>
    </row>
    <row r="1521" spans="1:38">
      <c r="A1521" s="721" t="s">
        <v>1852</v>
      </c>
      <c r="B1521" s="722">
        <v>16</v>
      </c>
      <c r="C1521" s="722">
        <v>1608</v>
      </c>
      <c r="D1521" s="722">
        <v>160842</v>
      </c>
      <c r="E1521" s="721">
        <v>1608429800</v>
      </c>
      <c r="F1521" s="721" t="s">
        <v>4197</v>
      </c>
      <c r="G1521" s="1127">
        <v>158203563</v>
      </c>
      <c r="H1521" s="1128">
        <v>0</v>
      </c>
      <c r="I1521" s="1128">
        <v>158203563.13</v>
      </c>
      <c r="J1521" s="1128">
        <v>0.12999999523162842</v>
      </c>
      <c r="K1521" s="1128">
        <v>0</v>
      </c>
      <c r="L1521" s="1128">
        <v>0.12999999523162842</v>
      </c>
      <c r="M1521" s="1128">
        <v>0</v>
      </c>
      <c r="N1521" s="1129">
        <v>0</v>
      </c>
      <c r="O1521" s="1128">
        <v>0.12999999523162842</v>
      </c>
      <c r="P1521" s="1127">
        <v>4.8099998235702511E-2</v>
      </c>
      <c r="Q1521" s="1127">
        <v>0</v>
      </c>
      <c r="R1521" s="1127">
        <v>0</v>
      </c>
      <c r="S1521" s="1127">
        <v>0</v>
      </c>
      <c r="T1521" s="1130">
        <v>0</v>
      </c>
      <c r="U1521" s="1130">
        <v>0</v>
      </c>
      <c r="V1521" s="1130">
        <v>0</v>
      </c>
      <c r="W1521" s="1127">
        <v>0</v>
      </c>
      <c r="X1521" s="1130">
        <v>4.8099998235702511E-2</v>
      </c>
      <c r="Y1521" s="735">
        <v>0.37</v>
      </c>
      <c r="Z1521" s="1131">
        <v>4.8099998235702511E-2</v>
      </c>
      <c r="AA1521" s="1131">
        <v>0</v>
      </c>
      <c r="AB1521" s="1131">
        <v>0.11100000027567149</v>
      </c>
      <c r="AC1521" s="1131">
        <v>0</v>
      </c>
      <c r="AD1521" s="1131">
        <v>-6.2900002039968983E-2</v>
      </c>
      <c r="AE1521" s="1131">
        <v>0</v>
      </c>
      <c r="AF1521" s="126"/>
      <c r="AG1521" s="126"/>
      <c r="AH1521" s="126"/>
      <c r="AI1521" s="126"/>
      <c r="AJ1521" s="126"/>
      <c r="AK1521" s="126"/>
      <c r="AL1521" s="126">
        <v>1521</v>
      </c>
    </row>
    <row r="1522" spans="1:38">
      <c r="A1522" s="721" t="s">
        <v>1891</v>
      </c>
      <c r="B1522" s="722">
        <v>16</v>
      </c>
      <c r="C1522" s="722">
        <v>1608</v>
      </c>
      <c r="D1522" s="722">
        <v>160842</v>
      </c>
      <c r="E1522" s="721">
        <v>1608429801</v>
      </c>
      <c r="F1522" s="721" t="s">
        <v>1003</v>
      </c>
      <c r="G1522" s="1127">
        <v>-614091906</v>
      </c>
      <c r="H1522" s="1128">
        <v>0</v>
      </c>
      <c r="I1522" s="1128">
        <v>-614091905.84000003</v>
      </c>
      <c r="J1522" s="1128">
        <v>0.15999996662139893</v>
      </c>
      <c r="K1522" s="1128">
        <v>0</v>
      </c>
      <c r="L1522" s="1128">
        <v>0.15999996662139893</v>
      </c>
      <c r="M1522" s="1128">
        <v>0</v>
      </c>
      <c r="N1522" s="1129">
        <v>0</v>
      </c>
      <c r="O1522" s="1128">
        <v>0.15999996662139893</v>
      </c>
      <c r="P1522" s="1127">
        <v>5.9199987649917601E-2</v>
      </c>
      <c r="Q1522" s="1127">
        <v>0</v>
      </c>
      <c r="R1522" s="1127">
        <v>0</v>
      </c>
      <c r="S1522" s="1127">
        <v>0</v>
      </c>
      <c r="T1522" s="1130">
        <v>0</v>
      </c>
      <c r="U1522" s="1130">
        <v>0</v>
      </c>
      <c r="V1522" s="1130">
        <v>0</v>
      </c>
      <c r="W1522" s="1127">
        <v>0</v>
      </c>
      <c r="X1522" s="1130">
        <v>5.9199987649917601E-2</v>
      </c>
      <c r="Y1522" s="735">
        <v>0.37</v>
      </c>
      <c r="Z1522" s="1131">
        <v>5.9199987649917601E-2</v>
      </c>
      <c r="AA1522" s="1131">
        <v>0</v>
      </c>
      <c r="AB1522" s="1131">
        <v>5.9199987649917601E-2</v>
      </c>
      <c r="AC1522" s="1131">
        <v>0</v>
      </c>
      <c r="AD1522" s="1131">
        <v>0</v>
      </c>
      <c r="AE1522" s="1131">
        <v>0</v>
      </c>
      <c r="AF1522" s="126"/>
      <c r="AG1522" s="126"/>
      <c r="AH1522" s="126"/>
      <c r="AI1522" s="126"/>
      <c r="AJ1522" s="126"/>
      <c r="AK1522" s="126"/>
      <c r="AL1522" s="126">
        <v>1522</v>
      </c>
    </row>
    <row r="1523" spans="1:38">
      <c r="A1523" s="721" t="s">
        <v>1891</v>
      </c>
      <c r="B1523" s="722">
        <v>16</v>
      </c>
      <c r="C1523" s="722">
        <v>1608</v>
      </c>
      <c r="D1523" s="722">
        <v>160844</v>
      </c>
      <c r="E1523" s="721">
        <v>1608449601</v>
      </c>
      <c r="F1523" s="721" t="s">
        <v>1004</v>
      </c>
      <c r="G1523" s="1127">
        <v>32826038</v>
      </c>
      <c r="H1523" s="1128">
        <v>0</v>
      </c>
      <c r="I1523" s="1128">
        <v>32826037.5</v>
      </c>
      <c r="J1523" s="1128">
        <v>-0.5</v>
      </c>
      <c r="K1523" s="1128">
        <v>0</v>
      </c>
      <c r="L1523" s="1128">
        <v>0</v>
      </c>
      <c r="M1523" s="1128">
        <v>-0.5</v>
      </c>
      <c r="N1523" s="1129">
        <v>0</v>
      </c>
      <c r="O1523" s="1128">
        <v>-0.5</v>
      </c>
      <c r="P1523" s="1127">
        <v>-0.185</v>
      </c>
      <c r="Q1523" s="1127">
        <v>0</v>
      </c>
      <c r="R1523" s="1127">
        <v>0</v>
      </c>
      <c r="S1523" s="1127">
        <v>0</v>
      </c>
      <c r="T1523" s="1130">
        <v>0</v>
      </c>
      <c r="U1523" s="1130">
        <v>0</v>
      </c>
      <c r="V1523" s="1130">
        <v>0</v>
      </c>
      <c r="W1523" s="1127">
        <v>0</v>
      </c>
      <c r="X1523" s="1130">
        <v>-0.185</v>
      </c>
      <c r="Y1523" s="735">
        <v>0.37</v>
      </c>
      <c r="Z1523" s="1131">
        <v>0</v>
      </c>
      <c r="AA1523" s="1131">
        <v>-0.185</v>
      </c>
      <c r="AB1523" s="1131">
        <v>0</v>
      </c>
      <c r="AC1523" s="1131">
        <v>-0.13319999977946281</v>
      </c>
      <c r="AD1523" s="1131">
        <v>0</v>
      </c>
      <c r="AE1523" s="1131">
        <v>-5.1800000220537185E-2</v>
      </c>
      <c r="AF1523" s="126"/>
      <c r="AG1523" s="126"/>
      <c r="AH1523" s="126"/>
      <c r="AI1523" s="126"/>
      <c r="AJ1523" s="126"/>
      <c r="AK1523" s="126"/>
      <c r="AL1523" s="126">
        <v>1523</v>
      </c>
    </row>
    <row r="1524" spans="1:38">
      <c r="A1524" s="721" t="s">
        <v>1891</v>
      </c>
      <c r="B1524" s="722">
        <v>16</v>
      </c>
      <c r="C1524" s="722">
        <v>1608</v>
      </c>
      <c r="D1524" s="722">
        <v>160844</v>
      </c>
      <c r="E1524" s="721">
        <v>1608449701</v>
      </c>
      <c r="F1524" s="721" t="s">
        <v>3609</v>
      </c>
      <c r="G1524" s="1127">
        <v>5265112945</v>
      </c>
      <c r="H1524" s="1128">
        <v>0</v>
      </c>
      <c r="I1524" s="1128">
        <v>186472495.55000019</v>
      </c>
      <c r="J1524" s="1128">
        <v>-5078640449.4499998</v>
      </c>
      <c r="K1524" s="1128">
        <v>0</v>
      </c>
      <c r="L1524" s="1128">
        <v>0</v>
      </c>
      <c r="M1524" s="1128">
        <v>-5078640449.4499998</v>
      </c>
      <c r="N1524" s="1129">
        <v>0</v>
      </c>
      <c r="O1524" s="1128">
        <v>-5078640449.4499998</v>
      </c>
      <c r="P1524" s="1127">
        <v>-1879096966.2965</v>
      </c>
      <c r="Q1524" s="1127">
        <v>0</v>
      </c>
      <c r="R1524" s="1127">
        <v>0</v>
      </c>
      <c r="S1524" s="1127">
        <v>0</v>
      </c>
      <c r="T1524" s="1130">
        <v>0</v>
      </c>
      <c r="U1524" s="1130">
        <v>0</v>
      </c>
      <c r="V1524" s="1130">
        <v>0</v>
      </c>
      <c r="W1524" s="1127">
        <v>0</v>
      </c>
      <c r="X1524" s="1130">
        <v>-1879096966.2965</v>
      </c>
      <c r="Y1524" s="735">
        <v>0.37</v>
      </c>
      <c r="Z1524" s="1131">
        <v>0</v>
      </c>
      <c r="AA1524" s="1131">
        <v>-1879096966.2965</v>
      </c>
      <c r="AB1524" s="1131">
        <v>0</v>
      </c>
      <c r="AC1524" s="1131">
        <v>-3131653809.1392999</v>
      </c>
      <c r="AD1524" s="1131">
        <v>0</v>
      </c>
      <c r="AE1524" s="1131">
        <v>1252556842.8427999</v>
      </c>
      <c r="AF1524" s="126"/>
      <c r="AG1524" s="126"/>
      <c r="AH1524" s="126"/>
      <c r="AI1524" s="126"/>
      <c r="AJ1524" s="126"/>
      <c r="AK1524" s="126"/>
      <c r="AL1524" s="126">
        <v>1524</v>
      </c>
    </row>
    <row r="1525" spans="1:38">
      <c r="A1525" s="721" t="s">
        <v>1852</v>
      </c>
      <c r="B1525" s="722">
        <v>16</v>
      </c>
      <c r="C1525" s="722">
        <v>1608</v>
      </c>
      <c r="D1525" s="722">
        <v>160844</v>
      </c>
      <c r="E1525" s="721">
        <v>1608449702</v>
      </c>
      <c r="F1525" s="721" t="s">
        <v>3610</v>
      </c>
      <c r="G1525" s="1127">
        <v>1035750548</v>
      </c>
      <c r="H1525" s="1128">
        <v>0</v>
      </c>
      <c r="I1525" s="1128">
        <v>91796193</v>
      </c>
      <c r="J1525" s="1128">
        <v>-943954355</v>
      </c>
      <c r="K1525" s="1128">
        <v>0</v>
      </c>
      <c r="L1525" s="1128">
        <v>0</v>
      </c>
      <c r="M1525" s="1128">
        <v>-943954355</v>
      </c>
      <c r="N1525" s="1129">
        <v>0</v>
      </c>
      <c r="O1525" s="1128">
        <v>-943954355</v>
      </c>
      <c r="P1525" s="1127">
        <v>-349263111.35000002</v>
      </c>
      <c r="Q1525" s="1127">
        <v>0</v>
      </c>
      <c r="R1525" s="1127">
        <v>0</v>
      </c>
      <c r="S1525" s="1127">
        <v>0</v>
      </c>
      <c r="T1525" s="1130">
        <v>0</v>
      </c>
      <c r="U1525" s="1130">
        <v>0</v>
      </c>
      <c r="V1525" s="1130">
        <v>0</v>
      </c>
      <c r="W1525" s="1127">
        <v>0</v>
      </c>
      <c r="X1525" s="1130">
        <v>-349263111.35000002</v>
      </c>
      <c r="Y1525" s="735">
        <v>0.37000000000000005</v>
      </c>
      <c r="Z1525" s="1131">
        <v>0</v>
      </c>
      <c r="AA1525" s="1131">
        <v>-349263111.35000002</v>
      </c>
      <c r="AB1525" s="1131">
        <v>0</v>
      </c>
      <c r="AC1525" s="1131">
        <v>-367755423.49000001</v>
      </c>
      <c r="AD1525" s="1131">
        <v>0</v>
      </c>
      <c r="AE1525" s="1131">
        <v>18492312.139999986</v>
      </c>
      <c r="AF1525" s="126"/>
      <c r="AG1525" s="126"/>
      <c r="AH1525" s="126"/>
      <c r="AI1525" s="126"/>
      <c r="AJ1525" s="126"/>
      <c r="AK1525" s="126"/>
      <c r="AL1525" s="126">
        <v>1525</v>
      </c>
    </row>
    <row r="1526" spans="1:38">
      <c r="A1526" s="721" t="s">
        <v>1891</v>
      </c>
      <c r="B1526" s="722">
        <v>16</v>
      </c>
      <c r="C1526" s="722">
        <v>1608</v>
      </c>
      <c r="D1526" s="722">
        <v>160844</v>
      </c>
      <c r="E1526" s="721">
        <v>1608449720</v>
      </c>
      <c r="F1526" s="721" t="s">
        <v>3611</v>
      </c>
      <c r="G1526" s="1127">
        <v>316780101</v>
      </c>
      <c r="H1526" s="1128">
        <v>0</v>
      </c>
      <c r="I1526" s="1128">
        <v>316780101</v>
      </c>
      <c r="J1526" s="1128">
        <v>0</v>
      </c>
      <c r="K1526" s="1128">
        <v>0</v>
      </c>
      <c r="L1526" s="1128">
        <v>0</v>
      </c>
      <c r="M1526" s="1128">
        <v>0</v>
      </c>
      <c r="N1526" s="1129">
        <v>0</v>
      </c>
      <c r="O1526" s="1128">
        <v>0</v>
      </c>
      <c r="P1526" s="1127">
        <v>0</v>
      </c>
      <c r="Q1526" s="1127">
        <v>0</v>
      </c>
      <c r="R1526" s="1127">
        <v>0</v>
      </c>
      <c r="S1526" s="1127">
        <v>0</v>
      </c>
      <c r="T1526" s="1130">
        <v>0</v>
      </c>
      <c r="U1526" s="1130">
        <v>0</v>
      </c>
      <c r="V1526" s="1130">
        <v>0</v>
      </c>
      <c r="W1526" s="1127">
        <v>0</v>
      </c>
      <c r="X1526" s="1130">
        <v>0</v>
      </c>
      <c r="Y1526" s="735">
        <v>0</v>
      </c>
      <c r="Z1526" s="1131">
        <v>0</v>
      </c>
      <c r="AA1526" s="1131">
        <v>0</v>
      </c>
      <c r="AB1526" s="1131">
        <v>0</v>
      </c>
      <c r="AC1526" s="1131">
        <v>0</v>
      </c>
      <c r="AD1526" s="1131">
        <v>0</v>
      </c>
      <c r="AE1526" s="1131">
        <v>0</v>
      </c>
      <c r="AF1526" s="126"/>
      <c r="AG1526" s="126"/>
      <c r="AH1526" s="126"/>
      <c r="AI1526" s="126"/>
      <c r="AJ1526" s="126"/>
      <c r="AK1526" s="126"/>
      <c r="AL1526" s="126">
        <v>1526</v>
      </c>
    </row>
    <row r="1527" spans="1:38">
      <c r="A1527" s="721" t="s">
        <v>1891</v>
      </c>
      <c r="B1527" s="722">
        <v>16</v>
      </c>
      <c r="C1527" s="722">
        <v>1608</v>
      </c>
      <c r="D1527" s="722">
        <v>160844</v>
      </c>
      <c r="E1527" s="721">
        <v>1608449800</v>
      </c>
      <c r="F1527" s="721" t="s">
        <v>1005</v>
      </c>
      <c r="G1527" s="1127">
        <v>10315001066</v>
      </c>
      <c r="H1527" s="1128">
        <v>0</v>
      </c>
      <c r="I1527" s="1128">
        <v>10315001066.219999</v>
      </c>
      <c r="J1527" s="1128">
        <v>0.21999931335449219</v>
      </c>
      <c r="K1527" s="1128">
        <v>0</v>
      </c>
      <c r="L1527" s="1128">
        <v>0.21999931335449219</v>
      </c>
      <c r="M1527" s="1128">
        <v>0</v>
      </c>
      <c r="N1527" s="1129">
        <v>0</v>
      </c>
      <c r="O1527" s="1128">
        <v>0.21999931335449219</v>
      </c>
      <c r="P1527" s="1127">
        <v>8.1399745941162102E-2</v>
      </c>
      <c r="Q1527" s="1127">
        <v>0</v>
      </c>
      <c r="R1527" s="1127">
        <v>0</v>
      </c>
      <c r="S1527" s="1127">
        <v>0</v>
      </c>
      <c r="T1527" s="1130">
        <v>0</v>
      </c>
      <c r="U1527" s="1130">
        <v>0</v>
      </c>
      <c r="V1527" s="1130">
        <v>0</v>
      </c>
      <c r="W1527" s="1127">
        <v>0</v>
      </c>
      <c r="X1527" s="1130">
        <v>8.1399745941162102E-2</v>
      </c>
      <c r="Y1527" s="735">
        <v>0.36999999999999994</v>
      </c>
      <c r="Z1527" s="1131">
        <v>8.1399745941162102E-2</v>
      </c>
      <c r="AA1527" s="1131">
        <v>0</v>
      </c>
      <c r="AB1527" s="1131">
        <v>4.8100042343139651E-2</v>
      </c>
      <c r="AC1527" s="1131">
        <v>0</v>
      </c>
      <c r="AD1527" s="1131">
        <v>3.3299703598022451E-2</v>
      </c>
      <c r="AE1527" s="1131">
        <v>0</v>
      </c>
      <c r="AF1527" s="126"/>
      <c r="AG1527" s="126"/>
      <c r="AH1527" s="126"/>
      <c r="AI1527" s="126"/>
      <c r="AJ1527" s="126"/>
      <c r="AK1527" s="126"/>
      <c r="AL1527" s="126">
        <v>1527</v>
      </c>
    </row>
    <row r="1528" spans="1:38">
      <c r="A1528" s="721" t="s">
        <v>1852</v>
      </c>
      <c r="B1528" s="722">
        <v>16</v>
      </c>
      <c r="C1528" s="722">
        <v>1608</v>
      </c>
      <c r="D1528" s="722">
        <v>160844</v>
      </c>
      <c r="E1528" s="721">
        <v>1608449801</v>
      </c>
      <c r="F1528" s="721" t="s">
        <v>4198</v>
      </c>
      <c r="G1528" s="1127">
        <v>-318106784</v>
      </c>
      <c r="H1528" s="1128">
        <v>0</v>
      </c>
      <c r="I1528" s="1128">
        <v>-318106783.81</v>
      </c>
      <c r="J1528" s="1128">
        <v>0.18999999761581421</v>
      </c>
      <c r="K1528" s="1128">
        <v>0</v>
      </c>
      <c r="L1528" s="1128">
        <v>0.18999999761581421</v>
      </c>
      <c r="M1528" s="1128">
        <v>0</v>
      </c>
      <c r="N1528" s="1129">
        <v>0</v>
      </c>
      <c r="O1528" s="1128">
        <v>0.18999999761581421</v>
      </c>
      <c r="P1528" s="1127">
        <v>7.0299999117851258E-2</v>
      </c>
      <c r="Q1528" s="1127">
        <v>0</v>
      </c>
      <c r="R1528" s="1127">
        <v>0</v>
      </c>
      <c r="S1528" s="1127">
        <v>0</v>
      </c>
      <c r="T1528" s="1130">
        <v>0</v>
      </c>
      <c r="U1528" s="1130">
        <v>0</v>
      </c>
      <c r="V1528" s="1130">
        <v>0</v>
      </c>
      <c r="W1528" s="1127">
        <v>0</v>
      </c>
      <c r="X1528" s="1130">
        <v>7.0299999117851258E-2</v>
      </c>
      <c r="Y1528" s="735">
        <v>0.37</v>
      </c>
      <c r="Z1528" s="1131">
        <v>7.0299999117851258E-2</v>
      </c>
      <c r="AA1528" s="1131">
        <v>0</v>
      </c>
      <c r="AB1528" s="1131">
        <v>0</v>
      </c>
      <c r="AC1528" s="1131">
        <v>0</v>
      </c>
      <c r="AD1528" s="1131">
        <v>7.0299999117851258E-2</v>
      </c>
      <c r="AE1528" s="1131">
        <v>0</v>
      </c>
      <c r="AF1528" s="126"/>
      <c r="AG1528" s="126"/>
      <c r="AH1528" s="126"/>
      <c r="AI1528" s="126"/>
      <c r="AJ1528" s="126"/>
      <c r="AK1528" s="126"/>
      <c r="AL1528" s="126">
        <v>1528</v>
      </c>
    </row>
    <row r="1529" spans="1:38">
      <c r="A1529" s="721" t="s">
        <v>1891</v>
      </c>
      <c r="B1529" s="722">
        <v>16</v>
      </c>
      <c r="C1529" s="722">
        <v>1608</v>
      </c>
      <c r="D1529" s="722">
        <v>160846</v>
      </c>
      <c r="E1529" s="721">
        <v>1608469601</v>
      </c>
      <c r="F1529" s="721" t="s">
        <v>1006</v>
      </c>
      <c r="G1529" s="1127">
        <v>181886142</v>
      </c>
      <c r="H1529" s="1128">
        <v>0</v>
      </c>
      <c r="I1529" s="1128">
        <v>181886141.88999999</v>
      </c>
      <c r="J1529" s="1128">
        <v>-0.11000001430511475</v>
      </c>
      <c r="K1529" s="1128">
        <v>0</v>
      </c>
      <c r="L1529" s="1128">
        <v>0</v>
      </c>
      <c r="M1529" s="1128">
        <v>-0.11000001430511475</v>
      </c>
      <c r="N1529" s="1129">
        <v>0</v>
      </c>
      <c r="O1529" s="1128">
        <v>-0.11000001430511475</v>
      </c>
      <c r="P1529" s="1127">
        <v>-4.0700005292892458E-2</v>
      </c>
      <c r="Q1529" s="1127">
        <v>0</v>
      </c>
      <c r="R1529" s="1127">
        <v>0</v>
      </c>
      <c r="S1529" s="1127">
        <v>0</v>
      </c>
      <c r="T1529" s="1130">
        <v>0</v>
      </c>
      <c r="U1529" s="1130">
        <v>0</v>
      </c>
      <c r="V1529" s="1130">
        <v>0</v>
      </c>
      <c r="W1529" s="1127">
        <v>0</v>
      </c>
      <c r="X1529" s="1130">
        <v>-4.0700005292892458E-2</v>
      </c>
      <c r="Y1529" s="735">
        <v>0.37</v>
      </c>
      <c r="Z1529" s="1131">
        <v>0</v>
      </c>
      <c r="AA1529" s="1131">
        <v>-4.0700005292892458E-2</v>
      </c>
      <c r="AB1529" s="1131">
        <v>0.14800000220537185</v>
      </c>
      <c r="AC1529" s="1131">
        <v>0</v>
      </c>
      <c r="AD1529" s="1131">
        <v>-0.14800000220537185</v>
      </c>
      <c r="AE1529" s="1131">
        <v>-4.0700005292892458E-2</v>
      </c>
      <c r="AF1529" s="126"/>
      <c r="AG1529" s="126"/>
      <c r="AH1529" s="126"/>
      <c r="AI1529" s="126"/>
      <c r="AJ1529" s="126"/>
      <c r="AK1529" s="126"/>
      <c r="AL1529" s="126">
        <v>1529</v>
      </c>
    </row>
    <row r="1530" spans="1:38">
      <c r="A1530" s="721" t="s">
        <v>1891</v>
      </c>
      <c r="B1530" s="722">
        <v>16</v>
      </c>
      <c r="C1530" s="722">
        <v>1608</v>
      </c>
      <c r="D1530" s="722">
        <v>160846</v>
      </c>
      <c r="E1530" s="721">
        <v>1608469701</v>
      </c>
      <c r="F1530" s="721" t="s">
        <v>3612</v>
      </c>
      <c r="G1530" s="1127">
        <v>29873966336</v>
      </c>
      <c r="H1530" s="1128">
        <v>0</v>
      </c>
      <c r="I1530" s="1128">
        <v>1386047853.1500015</v>
      </c>
      <c r="J1530" s="1128">
        <v>-28487918482.849998</v>
      </c>
      <c r="K1530" s="1128">
        <v>0</v>
      </c>
      <c r="L1530" s="1128">
        <v>0</v>
      </c>
      <c r="M1530" s="1128">
        <v>-28487918482.849998</v>
      </c>
      <c r="N1530" s="1129">
        <v>0</v>
      </c>
      <c r="O1530" s="1128">
        <v>-28487918482.849998</v>
      </c>
      <c r="P1530" s="1127">
        <v>-10540529838.654499</v>
      </c>
      <c r="Q1530" s="1127">
        <v>0</v>
      </c>
      <c r="R1530" s="1127">
        <v>0</v>
      </c>
      <c r="S1530" s="1127">
        <v>0</v>
      </c>
      <c r="T1530" s="1130">
        <v>0</v>
      </c>
      <c r="U1530" s="1130">
        <v>0</v>
      </c>
      <c r="V1530" s="1130">
        <v>0</v>
      </c>
      <c r="W1530" s="1127">
        <v>0</v>
      </c>
      <c r="X1530" s="1130">
        <v>-10540529838.654499</v>
      </c>
      <c r="Y1530" s="735">
        <v>0.37</v>
      </c>
      <c r="Z1530" s="1131">
        <v>0</v>
      </c>
      <c r="AA1530" s="1131">
        <v>-10540529838.654499</v>
      </c>
      <c r="AB1530" s="1131">
        <v>0</v>
      </c>
      <c r="AC1530" s="1131">
        <v>-8844130512.163599</v>
      </c>
      <c r="AD1530" s="1131">
        <v>0</v>
      </c>
      <c r="AE1530" s="1131">
        <v>-1696399326.4909</v>
      </c>
      <c r="AF1530" s="126"/>
      <c r="AG1530" s="126"/>
      <c r="AH1530" s="126"/>
      <c r="AI1530" s="126"/>
      <c r="AJ1530" s="126"/>
      <c r="AK1530" s="126"/>
      <c r="AL1530" s="126">
        <v>1530</v>
      </c>
    </row>
    <row r="1531" spans="1:38">
      <c r="A1531" s="721" t="s">
        <v>1852</v>
      </c>
      <c r="B1531" s="722">
        <v>16</v>
      </c>
      <c r="C1531" s="722">
        <v>1608</v>
      </c>
      <c r="D1531" s="722">
        <v>160846</v>
      </c>
      <c r="E1531" s="721">
        <v>1608469703</v>
      </c>
      <c r="F1531" s="721" t="s">
        <v>3613</v>
      </c>
      <c r="G1531" s="1127">
        <v>7208172143</v>
      </c>
      <c r="H1531" s="1128">
        <v>0</v>
      </c>
      <c r="I1531" s="1128">
        <v>189987218.39999962</v>
      </c>
      <c r="J1531" s="1128">
        <v>-7018184924.6000004</v>
      </c>
      <c r="K1531" s="1128">
        <v>0</v>
      </c>
      <c r="L1531" s="1128">
        <v>0</v>
      </c>
      <c r="M1531" s="1128">
        <v>-7018184924.6000004</v>
      </c>
      <c r="N1531" s="1129">
        <v>0</v>
      </c>
      <c r="O1531" s="1128">
        <v>-7018184924.6000004</v>
      </c>
      <c r="P1531" s="1127">
        <v>-2596728422.1020002</v>
      </c>
      <c r="Q1531" s="1127">
        <v>0</v>
      </c>
      <c r="R1531" s="1127">
        <v>0</v>
      </c>
      <c r="S1531" s="1127">
        <v>0</v>
      </c>
      <c r="T1531" s="1130">
        <v>0</v>
      </c>
      <c r="U1531" s="1130">
        <v>0</v>
      </c>
      <c r="V1531" s="1130">
        <v>0</v>
      </c>
      <c r="W1531" s="1127">
        <v>0</v>
      </c>
      <c r="X1531" s="1130">
        <v>-2596728422.1020002</v>
      </c>
      <c r="Y1531" s="735">
        <v>0.37</v>
      </c>
      <c r="Z1531" s="1131">
        <v>0</v>
      </c>
      <c r="AA1531" s="1131">
        <v>-2596728422.1020002</v>
      </c>
      <c r="AB1531" s="1131">
        <v>0</v>
      </c>
      <c r="AC1531" s="1131">
        <v>-2208564604.6199999</v>
      </c>
      <c r="AD1531" s="1131">
        <v>0</v>
      </c>
      <c r="AE1531" s="1131">
        <v>-388163817.48200035</v>
      </c>
      <c r="AF1531" s="126"/>
      <c r="AG1531" s="126"/>
      <c r="AH1531" s="126"/>
      <c r="AI1531" s="126"/>
      <c r="AJ1531" s="126"/>
      <c r="AK1531" s="126"/>
      <c r="AL1531" s="126">
        <v>1531</v>
      </c>
    </row>
    <row r="1532" spans="1:38">
      <c r="A1532" s="721" t="s">
        <v>1852</v>
      </c>
      <c r="B1532" s="722">
        <v>16</v>
      </c>
      <c r="C1532" s="722">
        <v>1608</v>
      </c>
      <c r="D1532" s="722">
        <v>160846</v>
      </c>
      <c r="E1532" s="721">
        <v>1608469720</v>
      </c>
      <c r="F1532" s="721" t="s">
        <v>1007</v>
      </c>
      <c r="G1532" s="1127">
        <v>8924244</v>
      </c>
      <c r="H1532" s="1128">
        <v>0</v>
      </c>
      <c r="I1532" s="1128">
        <v>8924244</v>
      </c>
      <c r="J1532" s="1128">
        <v>0</v>
      </c>
      <c r="K1532" s="1128">
        <v>0</v>
      </c>
      <c r="L1532" s="1128">
        <v>0</v>
      </c>
      <c r="M1532" s="1128">
        <v>0</v>
      </c>
      <c r="N1532" s="1129">
        <v>0</v>
      </c>
      <c r="O1532" s="1128">
        <v>0</v>
      </c>
      <c r="P1532" s="1127">
        <v>0</v>
      </c>
      <c r="Q1532" s="1127">
        <v>0</v>
      </c>
      <c r="R1532" s="1127">
        <v>0</v>
      </c>
      <c r="S1532" s="1127">
        <v>0</v>
      </c>
      <c r="T1532" s="1130">
        <v>0</v>
      </c>
      <c r="U1532" s="1130">
        <v>0</v>
      </c>
      <c r="V1532" s="1130">
        <v>0</v>
      </c>
      <c r="W1532" s="1127">
        <v>0</v>
      </c>
      <c r="X1532" s="1130">
        <v>0</v>
      </c>
      <c r="Y1532" s="735">
        <v>0</v>
      </c>
      <c r="Z1532" s="1131">
        <v>0</v>
      </c>
      <c r="AA1532" s="1131">
        <v>0</v>
      </c>
      <c r="AB1532" s="1131">
        <v>0</v>
      </c>
      <c r="AC1532" s="1131">
        <v>0</v>
      </c>
      <c r="AD1532" s="1131">
        <v>0</v>
      </c>
      <c r="AE1532" s="1131">
        <v>0</v>
      </c>
      <c r="AF1532" s="126"/>
      <c r="AG1532" s="126"/>
      <c r="AH1532" s="126"/>
      <c r="AI1532" s="126"/>
      <c r="AJ1532" s="126"/>
      <c r="AK1532" s="126"/>
      <c r="AL1532" s="126">
        <v>1532</v>
      </c>
    </row>
    <row r="1533" spans="1:38">
      <c r="A1533" s="721" t="s">
        <v>1891</v>
      </c>
      <c r="B1533" s="722">
        <v>16</v>
      </c>
      <c r="C1533" s="722">
        <v>1608</v>
      </c>
      <c r="D1533" s="722">
        <v>160846</v>
      </c>
      <c r="E1533" s="721">
        <v>1608469721</v>
      </c>
      <c r="F1533" s="721" t="s">
        <v>3614</v>
      </c>
      <c r="G1533" s="1127">
        <v>339679890</v>
      </c>
      <c r="H1533" s="1128">
        <v>0</v>
      </c>
      <c r="I1533" s="1128">
        <v>339679890</v>
      </c>
      <c r="J1533" s="1128">
        <v>0</v>
      </c>
      <c r="K1533" s="1128">
        <v>0</v>
      </c>
      <c r="L1533" s="1128">
        <v>0</v>
      </c>
      <c r="M1533" s="1128">
        <v>0</v>
      </c>
      <c r="N1533" s="1129">
        <v>0</v>
      </c>
      <c r="O1533" s="1128">
        <v>0</v>
      </c>
      <c r="P1533" s="1127">
        <v>0</v>
      </c>
      <c r="Q1533" s="1127">
        <v>0</v>
      </c>
      <c r="R1533" s="1127">
        <v>0</v>
      </c>
      <c r="S1533" s="1127">
        <v>0</v>
      </c>
      <c r="T1533" s="1130">
        <v>0</v>
      </c>
      <c r="U1533" s="1130">
        <v>0</v>
      </c>
      <c r="V1533" s="1130">
        <v>0</v>
      </c>
      <c r="W1533" s="1127">
        <v>0</v>
      </c>
      <c r="X1533" s="1130">
        <v>0</v>
      </c>
      <c r="Y1533" s="735">
        <v>0</v>
      </c>
      <c r="Z1533" s="1131">
        <v>0</v>
      </c>
      <c r="AA1533" s="1131">
        <v>0</v>
      </c>
      <c r="AB1533" s="1131">
        <v>0</v>
      </c>
      <c r="AC1533" s="1131">
        <v>0</v>
      </c>
      <c r="AD1533" s="1131">
        <v>0</v>
      </c>
      <c r="AE1533" s="1131">
        <v>0</v>
      </c>
      <c r="AF1533" s="126"/>
      <c r="AG1533" s="126"/>
      <c r="AH1533" s="126"/>
      <c r="AI1533" s="126"/>
      <c r="AJ1533" s="126"/>
      <c r="AK1533" s="126"/>
      <c r="AL1533" s="126">
        <v>1533</v>
      </c>
    </row>
    <row r="1534" spans="1:38">
      <c r="A1534" s="721" t="s">
        <v>1852</v>
      </c>
      <c r="B1534" s="722">
        <v>16</v>
      </c>
      <c r="C1534" s="722">
        <v>1608</v>
      </c>
      <c r="D1534" s="722">
        <v>160846</v>
      </c>
      <c r="E1534" s="721">
        <v>1608469800</v>
      </c>
      <c r="F1534" s="721" t="s">
        <v>4199</v>
      </c>
      <c r="G1534" s="1127">
        <v>495920205</v>
      </c>
      <c r="H1534" s="1128">
        <v>0</v>
      </c>
      <c r="I1534" s="1128">
        <v>495920204.88</v>
      </c>
      <c r="J1534" s="1128">
        <v>-0.12000000476837158</v>
      </c>
      <c r="K1534" s="1128">
        <v>0</v>
      </c>
      <c r="L1534" s="1128">
        <v>0</v>
      </c>
      <c r="M1534" s="1128">
        <v>-0.12000000476837158</v>
      </c>
      <c r="N1534" s="1129">
        <v>0</v>
      </c>
      <c r="O1534" s="1128">
        <v>-0.12000000476837158</v>
      </c>
      <c r="P1534" s="1127">
        <v>-4.4400001764297488E-2</v>
      </c>
      <c r="Q1534" s="1127">
        <v>0</v>
      </c>
      <c r="R1534" s="1127">
        <v>0</v>
      </c>
      <c r="S1534" s="1127">
        <v>0</v>
      </c>
      <c r="T1534" s="1130">
        <v>0</v>
      </c>
      <c r="U1534" s="1130">
        <v>0</v>
      </c>
      <c r="V1534" s="1130">
        <v>0</v>
      </c>
      <c r="W1534" s="1127">
        <v>0</v>
      </c>
      <c r="X1534" s="1130">
        <v>-4.4400001764297488E-2</v>
      </c>
      <c r="Y1534" s="735">
        <v>0.37</v>
      </c>
      <c r="Z1534" s="1131">
        <v>0</v>
      </c>
      <c r="AA1534" s="1131">
        <v>-4.4400001764297488E-2</v>
      </c>
      <c r="AB1534" s="1131">
        <v>1.8500004410743714E-2</v>
      </c>
      <c r="AC1534" s="1131">
        <v>0</v>
      </c>
      <c r="AD1534" s="1131">
        <v>-1.8500004410743714E-2</v>
      </c>
      <c r="AE1534" s="1131">
        <v>-4.4400001764297488E-2</v>
      </c>
      <c r="AF1534" s="126"/>
      <c r="AG1534" s="126"/>
      <c r="AH1534" s="126"/>
      <c r="AI1534" s="126"/>
      <c r="AJ1534" s="126"/>
      <c r="AK1534" s="126"/>
      <c r="AL1534" s="126">
        <v>1534</v>
      </c>
    </row>
    <row r="1535" spans="1:38">
      <c r="A1535" s="721" t="s">
        <v>1891</v>
      </c>
      <c r="B1535" s="722">
        <v>16</v>
      </c>
      <c r="C1535" s="722">
        <v>1608</v>
      </c>
      <c r="D1535" s="722">
        <v>160846</v>
      </c>
      <c r="E1535" s="721">
        <v>1608469801</v>
      </c>
      <c r="F1535" s="721" t="s">
        <v>1008</v>
      </c>
      <c r="G1535" s="1127">
        <v>-7238384439</v>
      </c>
      <c r="H1535" s="1128">
        <v>0</v>
      </c>
      <c r="I1535" s="1128">
        <v>-7238384439.29</v>
      </c>
      <c r="J1535" s="1128">
        <v>-0.28999996185302734</v>
      </c>
      <c r="K1535" s="1128">
        <v>0</v>
      </c>
      <c r="L1535" s="1128">
        <v>0</v>
      </c>
      <c r="M1535" s="1128">
        <v>-0.28999996185302734</v>
      </c>
      <c r="N1535" s="1129">
        <v>0</v>
      </c>
      <c r="O1535" s="1128">
        <v>-0.28999996185302734</v>
      </c>
      <c r="P1535" s="1127">
        <v>-0.10729998588562012</v>
      </c>
      <c r="Q1535" s="1127">
        <v>0</v>
      </c>
      <c r="R1535" s="1127">
        <v>0</v>
      </c>
      <c r="S1535" s="1127">
        <v>0</v>
      </c>
      <c r="T1535" s="1130">
        <v>0</v>
      </c>
      <c r="U1535" s="1130">
        <v>0</v>
      </c>
      <c r="V1535" s="1130">
        <v>0</v>
      </c>
      <c r="W1535" s="1127">
        <v>0</v>
      </c>
      <c r="X1535" s="1130">
        <v>-0.10729998588562012</v>
      </c>
      <c r="Y1535" s="735">
        <v>0.37</v>
      </c>
      <c r="Z1535" s="1131">
        <v>0</v>
      </c>
      <c r="AA1535" s="1131">
        <v>-0.10729998588562012</v>
      </c>
      <c r="AB1535" s="1131">
        <v>4.8100042343139651E-2</v>
      </c>
      <c r="AC1535" s="1131">
        <v>0</v>
      </c>
      <c r="AD1535" s="1131">
        <v>-4.8100042343139651E-2</v>
      </c>
      <c r="AE1535" s="1131">
        <v>-0.10729998588562012</v>
      </c>
      <c r="AF1535" s="126"/>
      <c r="AG1535" s="126"/>
      <c r="AH1535" s="126"/>
      <c r="AI1535" s="126"/>
      <c r="AJ1535" s="126"/>
      <c r="AK1535" s="126"/>
      <c r="AL1535" s="126">
        <v>1535</v>
      </c>
    </row>
    <row r="1536" spans="1:38">
      <c r="A1536" s="721" t="s">
        <v>1891</v>
      </c>
      <c r="B1536" s="722">
        <v>16</v>
      </c>
      <c r="C1536" s="722">
        <v>1608</v>
      </c>
      <c r="D1536" s="722">
        <v>160848</v>
      </c>
      <c r="E1536" s="721">
        <v>1608489601</v>
      </c>
      <c r="F1536" s="721" t="s">
        <v>1009</v>
      </c>
      <c r="G1536" s="1127">
        <v>37887720</v>
      </c>
      <c r="H1536" s="1128">
        <v>0</v>
      </c>
      <c r="I1536" s="1128">
        <v>37887720.020000003</v>
      </c>
      <c r="J1536" s="1128">
        <v>2.0000003278255463E-2</v>
      </c>
      <c r="K1536" s="1128">
        <v>0</v>
      </c>
      <c r="L1536" s="1128">
        <v>2.0000003278255463E-2</v>
      </c>
      <c r="M1536" s="1128">
        <v>0</v>
      </c>
      <c r="N1536" s="1129">
        <v>0</v>
      </c>
      <c r="O1536" s="1128">
        <v>2.0000003278255463E-2</v>
      </c>
      <c r="P1536" s="1127">
        <v>7.400001212954521E-3</v>
      </c>
      <c r="Q1536" s="1127">
        <v>0</v>
      </c>
      <c r="R1536" s="1127">
        <v>0</v>
      </c>
      <c r="S1536" s="1127">
        <v>0</v>
      </c>
      <c r="T1536" s="1130">
        <v>0</v>
      </c>
      <c r="U1536" s="1130">
        <v>0</v>
      </c>
      <c r="V1536" s="1130">
        <v>0</v>
      </c>
      <c r="W1536" s="1127">
        <v>0</v>
      </c>
      <c r="X1536" s="1130">
        <v>7.400001212954521E-3</v>
      </c>
      <c r="Y1536" s="735">
        <v>0.37</v>
      </c>
      <c r="Z1536" s="1131">
        <v>7.400001212954521E-3</v>
      </c>
      <c r="AA1536" s="1131">
        <v>0</v>
      </c>
      <c r="AB1536" s="1131">
        <v>0</v>
      </c>
      <c r="AC1536" s="1131">
        <v>-0.10729999966919422</v>
      </c>
      <c r="AD1536" s="1131">
        <v>7.400001212954521E-3</v>
      </c>
      <c r="AE1536" s="1131">
        <v>0.10729999966919422</v>
      </c>
      <c r="AF1536" s="126"/>
      <c r="AG1536" s="126"/>
      <c r="AH1536" s="126"/>
      <c r="AI1536" s="126"/>
      <c r="AJ1536" s="126"/>
      <c r="AK1536" s="126"/>
      <c r="AL1536" s="126">
        <v>1536</v>
      </c>
    </row>
    <row r="1537" spans="1:38">
      <c r="A1537" s="721" t="s">
        <v>1891</v>
      </c>
      <c r="B1537" s="722">
        <v>16</v>
      </c>
      <c r="C1537" s="722">
        <v>1608</v>
      </c>
      <c r="D1537" s="722">
        <v>160848</v>
      </c>
      <c r="E1537" s="721">
        <v>1608489701</v>
      </c>
      <c r="F1537" s="721" t="s">
        <v>3615</v>
      </c>
      <c r="G1537" s="1127">
        <v>19854779679</v>
      </c>
      <c r="H1537" s="1128">
        <v>0</v>
      </c>
      <c r="I1537" s="1128">
        <v>197310636.5</v>
      </c>
      <c r="J1537" s="1128">
        <v>-19657469042.5</v>
      </c>
      <c r="K1537" s="1128">
        <v>0</v>
      </c>
      <c r="L1537" s="1128">
        <v>0</v>
      </c>
      <c r="M1537" s="1128">
        <v>-19657469042.5</v>
      </c>
      <c r="N1537" s="1129">
        <v>0</v>
      </c>
      <c r="O1537" s="1128">
        <v>-19657469042.5</v>
      </c>
      <c r="P1537" s="1127">
        <v>-7273263545.7250004</v>
      </c>
      <c r="Q1537" s="1127">
        <v>0</v>
      </c>
      <c r="R1537" s="1127">
        <v>0</v>
      </c>
      <c r="S1537" s="1127">
        <v>0</v>
      </c>
      <c r="T1537" s="1130">
        <v>0</v>
      </c>
      <c r="U1537" s="1130">
        <v>0</v>
      </c>
      <c r="V1537" s="1130">
        <v>0</v>
      </c>
      <c r="W1537" s="1127">
        <v>0</v>
      </c>
      <c r="X1537" s="1130">
        <v>-7273263545.7250004</v>
      </c>
      <c r="Y1537" s="735">
        <v>0.37</v>
      </c>
      <c r="Z1537" s="1131">
        <v>0</v>
      </c>
      <c r="AA1537" s="1131">
        <v>-7273263545.7250004</v>
      </c>
      <c r="AB1537" s="1131">
        <v>0</v>
      </c>
      <c r="AC1537" s="1131">
        <v>-6174492420.6099997</v>
      </c>
      <c r="AD1537" s="1131">
        <v>0</v>
      </c>
      <c r="AE1537" s="1131">
        <v>-1098771125.1150007</v>
      </c>
      <c r="AF1537" s="126"/>
      <c r="AG1537" s="126"/>
      <c r="AH1537" s="126"/>
      <c r="AI1537" s="126"/>
      <c r="AJ1537" s="126"/>
      <c r="AK1537" s="126"/>
      <c r="AL1537" s="126">
        <v>1537</v>
      </c>
    </row>
    <row r="1538" spans="1:38">
      <c r="A1538" s="721" t="s">
        <v>1891</v>
      </c>
      <c r="B1538" s="722">
        <v>16</v>
      </c>
      <c r="C1538" s="722">
        <v>1608</v>
      </c>
      <c r="D1538" s="722">
        <v>160848</v>
      </c>
      <c r="E1538" s="721">
        <v>1608489720</v>
      </c>
      <c r="F1538" s="721" t="s">
        <v>3616</v>
      </c>
      <c r="G1538" s="1127">
        <v>47601312</v>
      </c>
      <c r="H1538" s="1128">
        <v>0</v>
      </c>
      <c r="I1538" s="1128">
        <v>47601312</v>
      </c>
      <c r="J1538" s="1128">
        <v>0</v>
      </c>
      <c r="K1538" s="1128">
        <v>0</v>
      </c>
      <c r="L1538" s="1128">
        <v>0</v>
      </c>
      <c r="M1538" s="1128">
        <v>0</v>
      </c>
      <c r="N1538" s="1129">
        <v>0</v>
      </c>
      <c r="O1538" s="1128">
        <v>0</v>
      </c>
      <c r="P1538" s="1127">
        <v>0</v>
      </c>
      <c r="Q1538" s="1127">
        <v>0</v>
      </c>
      <c r="R1538" s="1127">
        <v>0</v>
      </c>
      <c r="S1538" s="1127">
        <v>0</v>
      </c>
      <c r="T1538" s="1130">
        <v>0</v>
      </c>
      <c r="U1538" s="1130">
        <v>0</v>
      </c>
      <c r="V1538" s="1130">
        <v>0</v>
      </c>
      <c r="W1538" s="1127">
        <v>0</v>
      </c>
      <c r="X1538" s="1130">
        <v>0</v>
      </c>
      <c r="Y1538" s="735">
        <v>0</v>
      </c>
      <c r="Z1538" s="1131">
        <v>0</v>
      </c>
      <c r="AA1538" s="1131">
        <v>0</v>
      </c>
      <c r="AB1538" s="1131">
        <v>0</v>
      </c>
      <c r="AC1538" s="1131">
        <v>0</v>
      </c>
      <c r="AD1538" s="1131">
        <v>0</v>
      </c>
      <c r="AE1538" s="1131">
        <v>0</v>
      </c>
      <c r="AF1538" s="126"/>
      <c r="AG1538" s="126"/>
      <c r="AH1538" s="126"/>
      <c r="AI1538" s="126"/>
      <c r="AJ1538" s="126"/>
      <c r="AK1538" s="126"/>
      <c r="AL1538" s="126">
        <v>1538</v>
      </c>
    </row>
    <row r="1539" spans="1:38">
      <c r="A1539" s="721" t="s">
        <v>1852</v>
      </c>
      <c r="B1539" s="722">
        <v>16</v>
      </c>
      <c r="C1539" s="722">
        <v>1608</v>
      </c>
      <c r="D1539" s="722">
        <v>160848</v>
      </c>
      <c r="E1539" s="721">
        <v>1608489800</v>
      </c>
      <c r="F1539" s="721" t="s">
        <v>4200</v>
      </c>
      <c r="G1539" s="1127">
        <v>-48554106</v>
      </c>
      <c r="H1539" s="1128">
        <v>0</v>
      </c>
      <c r="I1539" s="1128">
        <v>-48554105.990000002</v>
      </c>
      <c r="J1539" s="1128">
        <v>9.9999979138374329E-3</v>
      </c>
      <c r="K1539" s="1128">
        <v>0</v>
      </c>
      <c r="L1539" s="1128">
        <v>9.9999979138374329E-3</v>
      </c>
      <c r="M1539" s="1128">
        <v>0</v>
      </c>
      <c r="N1539" s="1129">
        <v>0</v>
      </c>
      <c r="O1539" s="1128">
        <v>9.9999979138374329E-3</v>
      </c>
      <c r="P1539" s="1127">
        <v>3.6999992281198501E-3</v>
      </c>
      <c r="Q1539" s="1127">
        <v>0</v>
      </c>
      <c r="R1539" s="1127">
        <v>0</v>
      </c>
      <c r="S1539" s="1127">
        <v>0</v>
      </c>
      <c r="T1539" s="1130">
        <v>0</v>
      </c>
      <c r="U1539" s="1130">
        <v>0</v>
      </c>
      <c r="V1539" s="1130">
        <v>0</v>
      </c>
      <c r="W1539" s="1127">
        <v>0</v>
      </c>
      <c r="X1539" s="1130">
        <v>3.6999992281198501E-3</v>
      </c>
      <c r="Y1539" s="735">
        <v>0.37</v>
      </c>
      <c r="Z1539" s="1131">
        <v>3.6999992281198501E-3</v>
      </c>
      <c r="AA1539" s="1131">
        <v>0</v>
      </c>
      <c r="AB1539" s="1131">
        <v>3.6999964714050293E-3</v>
      </c>
      <c r="AC1539" s="1131">
        <v>0</v>
      </c>
      <c r="AD1539" s="1131">
        <v>2.7567148208271219E-9</v>
      </c>
      <c r="AE1539" s="1131">
        <v>0</v>
      </c>
      <c r="AF1539" s="126"/>
      <c r="AG1539" s="126"/>
      <c r="AH1539" s="126"/>
      <c r="AI1539" s="126"/>
      <c r="AJ1539" s="126"/>
      <c r="AK1539" s="126"/>
      <c r="AL1539" s="126">
        <v>1539</v>
      </c>
    </row>
    <row r="1540" spans="1:38">
      <c r="A1540" s="721" t="s">
        <v>1891</v>
      </c>
      <c r="B1540" s="722">
        <v>16</v>
      </c>
      <c r="C1540" s="722">
        <v>1608</v>
      </c>
      <c r="D1540" s="722">
        <v>160848</v>
      </c>
      <c r="E1540" s="721">
        <v>1608489801</v>
      </c>
      <c r="F1540" s="721" t="s">
        <v>4201</v>
      </c>
      <c r="G1540" s="1127">
        <v>-2434155082</v>
      </c>
      <c r="H1540" s="1128">
        <v>0</v>
      </c>
      <c r="I1540" s="1128">
        <v>-2434155082.4699998</v>
      </c>
      <c r="J1540" s="1128">
        <v>-0.46999979019165039</v>
      </c>
      <c r="K1540" s="1128">
        <v>0</v>
      </c>
      <c r="L1540" s="1128">
        <v>0</v>
      </c>
      <c r="M1540" s="1128">
        <v>-0.46999979019165039</v>
      </c>
      <c r="N1540" s="1129">
        <v>0</v>
      </c>
      <c r="O1540" s="1128">
        <v>-0.46999979019165039</v>
      </c>
      <c r="P1540" s="1127">
        <v>-0.17389992237091065</v>
      </c>
      <c r="Q1540" s="1127">
        <v>0</v>
      </c>
      <c r="R1540" s="1127">
        <v>0</v>
      </c>
      <c r="S1540" s="1127">
        <v>0</v>
      </c>
      <c r="T1540" s="1130">
        <v>0</v>
      </c>
      <c r="U1540" s="1130">
        <v>0</v>
      </c>
      <c r="V1540" s="1130">
        <v>0</v>
      </c>
      <c r="W1540" s="1127">
        <v>0</v>
      </c>
      <c r="X1540" s="1130">
        <v>-0.17389992237091065</v>
      </c>
      <c r="Y1540" s="735">
        <v>0.37</v>
      </c>
      <c r="Z1540" s="1131">
        <v>0</v>
      </c>
      <c r="AA1540" s="1131">
        <v>-0.17389992237091065</v>
      </c>
      <c r="AB1540" s="1131">
        <v>0.14430003881454467</v>
      </c>
      <c r="AC1540" s="1131">
        <v>0</v>
      </c>
      <c r="AD1540" s="1131">
        <v>-0.14430003881454467</v>
      </c>
      <c r="AE1540" s="1131">
        <v>-0.17389992237091065</v>
      </c>
      <c r="AF1540" s="126"/>
      <c r="AG1540" s="126"/>
      <c r="AH1540" s="126"/>
      <c r="AI1540" s="126"/>
      <c r="AJ1540" s="126"/>
      <c r="AK1540" s="126"/>
      <c r="AL1540" s="126">
        <v>1540</v>
      </c>
    </row>
    <row r="1541" spans="1:38">
      <c r="A1541" s="721" t="s">
        <v>1852</v>
      </c>
      <c r="B1541" s="722">
        <v>16</v>
      </c>
      <c r="C1541" s="722">
        <v>1609</v>
      </c>
      <c r="D1541" s="722">
        <v>160910</v>
      </c>
      <c r="E1541" s="721">
        <v>1609101402</v>
      </c>
      <c r="F1541" s="721" t="s">
        <v>183</v>
      </c>
      <c r="G1541" s="1127">
        <v>27824592030</v>
      </c>
      <c r="H1541" s="1128">
        <v>0</v>
      </c>
      <c r="I1541" s="1128">
        <v>0</v>
      </c>
      <c r="J1541" s="1128">
        <v>-27824592030</v>
      </c>
      <c r="K1541" s="1128">
        <v>-27824592030</v>
      </c>
      <c r="L1541" s="1128">
        <v>0</v>
      </c>
      <c r="M1541" s="1128">
        <v>0</v>
      </c>
      <c r="N1541" s="1129">
        <v>0</v>
      </c>
      <c r="O1541" s="1128">
        <v>0</v>
      </c>
      <c r="P1541" s="1127">
        <v>0</v>
      </c>
      <c r="Q1541" s="1127">
        <v>0</v>
      </c>
      <c r="R1541" s="1127">
        <v>0</v>
      </c>
      <c r="S1541" s="1127">
        <v>0</v>
      </c>
      <c r="T1541" s="1130">
        <v>0</v>
      </c>
      <c r="U1541" s="1130">
        <v>0</v>
      </c>
      <c r="V1541" s="1130">
        <v>0</v>
      </c>
      <c r="W1541" s="1127">
        <v>0</v>
      </c>
      <c r="X1541" s="1130">
        <v>0</v>
      </c>
      <c r="Y1541" s="735">
        <v>0</v>
      </c>
      <c r="Z1541" s="1131">
        <v>0</v>
      </c>
      <c r="AA1541" s="1131">
        <v>0</v>
      </c>
      <c r="AB1541" s="1131">
        <v>0</v>
      </c>
      <c r="AC1541" s="1131">
        <v>0</v>
      </c>
      <c r="AD1541" s="1131">
        <v>0</v>
      </c>
      <c r="AE1541" s="1131">
        <v>0</v>
      </c>
      <c r="AF1541" s="126"/>
      <c r="AG1541" s="126"/>
      <c r="AH1541" s="126"/>
      <c r="AI1541" s="126"/>
      <c r="AJ1541" s="126"/>
      <c r="AK1541" s="126"/>
      <c r="AL1541" s="126">
        <v>1541</v>
      </c>
    </row>
    <row r="1542" spans="1:38">
      <c r="A1542" s="721" t="s">
        <v>1852</v>
      </c>
      <c r="B1542" s="722">
        <v>16</v>
      </c>
      <c r="C1542" s="722">
        <v>1610</v>
      </c>
      <c r="D1542" s="722">
        <v>161010</v>
      </c>
      <c r="E1542" s="721">
        <v>1610109202</v>
      </c>
      <c r="F1542" s="721" t="s">
        <v>1010</v>
      </c>
      <c r="G1542" s="1127">
        <v>1802119881</v>
      </c>
      <c r="H1542" s="1128">
        <v>0</v>
      </c>
      <c r="I1542" s="1128">
        <v>1802119881.23</v>
      </c>
      <c r="J1542" s="1128">
        <v>0.23000001907348633</v>
      </c>
      <c r="K1542" s="1128">
        <v>0</v>
      </c>
      <c r="L1542" s="1128">
        <v>0.23000001907348633</v>
      </c>
      <c r="M1542" s="1128">
        <v>0</v>
      </c>
      <c r="N1542" s="1129">
        <v>0</v>
      </c>
      <c r="O1542" s="1128">
        <v>0.23000001907348633</v>
      </c>
      <c r="P1542" s="1127">
        <v>8.5100007057189939E-2</v>
      </c>
      <c r="Q1542" s="1127">
        <v>0</v>
      </c>
      <c r="R1542" s="1127">
        <v>0</v>
      </c>
      <c r="S1542" s="1127">
        <v>0</v>
      </c>
      <c r="T1542" s="1130">
        <v>0</v>
      </c>
      <c r="U1542" s="1130">
        <v>0</v>
      </c>
      <c r="V1542" s="1130">
        <v>0</v>
      </c>
      <c r="W1542" s="1127">
        <v>0</v>
      </c>
      <c r="X1542" s="1130">
        <v>8.5100007057189939E-2</v>
      </c>
      <c r="Y1542" s="735">
        <v>0.37</v>
      </c>
      <c r="Z1542" s="1131">
        <v>8.5100007057189939E-2</v>
      </c>
      <c r="AA1542" s="1131">
        <v>0</v>
      </c>
      <c r="AB1542" s="1131">
        <v>1.4799985885620117E-2</v>
      </c>
      <c r="AC1542" s="1131">
        <v>0</v>
      </c>
      <c r="AD1542" s="1131">
        <v>7.0300021171569818E-2</v>
      </c>
      <c r="AE1542" s="1131">
        <v>0</v>
      </c>
      <c r="AF1542" s="126"/>
      <c r="AG1542" s="126"/>
      <c r="AH1542" s="126"/>
      <c r="AI1542" s="126"/>
      <c r="AJ1542" s="126"/>
      <c r="AK1542" s="126"/>
      <c r="AL1542" s="126">
        <v>1542</v>
      </c>
    </row>
    <row r="1543" spans="1:38">
      <c r="A1543" s="721" t="s">
        <v>1852</v>
      </c>
      <c r="B1543" s="722">
        <v>16</v>
      </c>
      <c r="C1543" s="722">
        <v>1610</v>
      </c>
      <c r="D1543" s="722">
        <v>161025</v>
      </c>
      <c r="E1543" s="721">
        <v>1610251000</v>
      </c>
      <c r="F1543" s="721" t="s">
        <v>1011</v>
      </c>
      <c r="G1543" s="1127">
        <v>2812459294</v>
      </c>
      <c r="H1543" s="1128">
        <v>0</v>
      </c>
      <c r="I1543" s="1128">
        <v>2812459293.96</v>
      </c>
      <c r="J1543" s="1128">
        <v>-3.9999961853027344E-2</v>
      </c>
      <c r="K1543" s="1128">
        <v>0</v>
      </c>
      <c r="L1543" s="1128">
        <v>0</v>
      </c>
      <c r="M1543" s="1128">
        <v>-3.9999961853027344E-2</v>
      </c>
      <c r="N1543" s="1129">
        <v>0</v>
      </c>
      <c r="O1543" s="1128">
        <v>-3.9999961853027344E-2</v>
      </c>
      <c r="P1543" s="1127">
        <v>-1.4799985885620117E-2</v>
      </c>
      <c r="Q1543" s="1127">
        <v>0</v>
      </c>
      <c r="R1543" s="1127">
        <v>0</v>
      </c>
      <c r="S1543" s="1127">
        <v>0</v>
      </c>
      <c r="T1543" s="1130">
        <v>0</v>
      </c>
      <c r="U1543" s="1130">
        <v>0</v>
      </c>
      <c r="V1543" s="1130">
        <v>0</v>
      </c>
      <c r="W1543" s="1127">
        <v>0</v>
      </c>
      <c r="X1543" s="1130">
        <v>-1.4799985885620117E-2</v>
      </c>
      <c r="Y1543" s="735">
        <v>0.37</v>
      </c>
      <c r="Z1543" s="1131">
        <v>0</v>
      </c>
      <c r="AA1543" s="1131">
        <v>-1.4799985885620117E-2</v>
      </c>
      <c r="AB1543" s="1131">
        <v>5.9200031757354735E-2</v>
      </c>
      <c r="AC1543" s="1131">
        <v>0</v>
      </c>
      <c r="AD1543" s="1131">
        <v>-5.9200031757354735E-2</v>
      </c>
      <c r="AE1543" s="1131">
        <v>-1.4799985885620117E-2</v>
      </c>
      <c r="AF1543" s="126"/>
      <c r="AG1543" s="126"/>
      <c r="AH1543" s="126"/>
      <c r="AI1543" s="126"/>
      <c r="AJ1543" s="126"/>
      <c r="AK1543" s="126"/>
      <c r="AL1543" s="126">
        <v>1543</v>
      </c>
    </row>
    <row r="1544" spans="1:38">
      <c r="A1544" s="721" t="s">
        <v>1852</v>
      </c>
      <c r="B1544" s="722">
        <v>16</v>
      </c>
      <c r="C1544" s="722">
        <v>1610</v>
      </c>
      <c r="D1544" s="722">
        <v>161025</v>
      </c>
      <c r="E1544" s="721">
        <v>1610259010</v>
      </c>
      <c r="F1544" s="721" t="s">
        <v>1012</v>
      </c>
      <c r="G1544" s="1127">
        <v>11968623169</v>
      </c>
      <c r="H1544" s="1128">
        <v>0</v>
      </c>
      <c r="I1544" s="1128">
        <v>11968623169.299999</v>
      </c>
      <c r="J1544" s="1128">
        <v>0.29999923706054688</v>
      </c>
      <c r="K1544" s="1128">
        <v>0</v>
      </c>
      <c r="L1544" s="1128">
        <v>0.29999923706054688</v>
      </c>
      <c r="M1544" s="1128">
        <v>0</v>
      </c>
      <c r="N1544" s="1129">
        <v>0</v>
      </c>
      <c r="O1544" s="1128">
        <v>0.29999923706054688</v>
      </c>
      <c r="P1544" s="1127">
        <v>0.11099971771240234</v>
      </c>
      <c r="Q1544" s="1127">
        <v>0</v>
      </c>
      <c r="R1544" s="1127">
        <v>0</v>
      </c>
      <c r="S1544" s="1127">
        <v>0</v>
      </c>
      <c r="T1544" s="1130">
        <v>0</v>
      </c>
      <c r="U1544" s="1130">
        <v>0</v>
      </c>
      <c r="V1544" s="1130">
        <v>0</v>
      </c>
      <c r="W1544" s="1127">
        <v>0</v>
      </c>
      <c r="X1544" s="1130">
        <v>0.11099971771240234</v>
      </c>
      <c r="Y1544" s="735">
        <v>0.37</v>
      </c>
      <c r="Z1544" s="1131">
        <v>0.11099971771240234</v>
      </c>
      <c r="AA1544" s="1131">
        <v>0</v>
      </c>
      <c r="AB1544" s="1131">
        <v>0</v>
      </c>
      <c r="AC1544" s="1131">
        <v>-0.12580005645751954</v>
      </c>
      <c r="AD1544" s="1131">
        <v>0.11099971771240234</v>
      </c>
      <c r="AE1544" s="1131">
        <v>0.12580005645751954</v>
      </c>
      <c r="AF1544" s="126"/>
      <c r="AG1544" s="126"/>
      <c r="AH1544" s="126"/>
      <c r="AI1544" s="126"/>
      <c r="AJ1544" s="126"/>
      <c r="AK1544" s="126"/>
      <c r="AL1544" s="126">
        <v>1544</v>
      </c>
    </row>
    <row r="1545" spans="1:38">
      <c r="A1545" s="721" t="s">
        <v>1852</v>
      </c>
      <c r="B1545" s="722">
        <v>16</v>
      </c>
      <c r="C1545" s="722">
        <v>1610</v>
      </c>
      <c r="D1545" s="722">
        <v>161025</v>
      </c>
      <c r="E1545" s="721">
        <v>1610259041</v>
      </c>
      <c r="F1545" s="721" t="s">
        <v>4202</v>
      </c>
      <c r="G1545" s="1127">
        <v>128894586</v>
      </c>
      <c r="H1545" s="1128">
        <v>0</v>
      </c>
      <c r="I1545" s="1128">
        <v>128894586</v>
      </c>
      <c r="J1545" s="1128">
        <v>0</v>
      </c>
      <c r="K1545" s="1128">
        <v>0</v>
      </c>
      <c r="L1545" s="1128">
        <v>0</v>
      </c>
      <c r="M1545" s="1128">
        <v>0</v>
      </c>
      <c r="N1545" s="1129">
        <v>0</v>
      </c>
      <c r="O1545" s="1128">
        <v>0</v>
      </c>
      <c r="P1545" s="1127">
        <v>0</v>
      </c>
      <c r="Q1545" s="1127">
        <v>0</v>
      </c>
      <c r="R1545" s="1127">
        <v>0</v>
      </c>
      <c r="S1545" s="1127">
        <v>0</v>
      </c>
      <c r="T1545" s="1130">
        <v>0</v>
      </c>
      <c r="U1545" s="1130">
        <v>0</v>
      </c>
      <c r="V1545" s="1130">
        <v>0</v>
      </c>
      <c r="W1545" s="1127">
        <v>0</v>
      </c>
      <c r="X1545" s="1130">
        <v>0</v>
      </c>
      <c r="Y1545" s="735">
        <v>0</v>
      </c>
      <c r="Z1545" s="1131">
        <v>0</v>
      </c>
      <c r="AA1545" s="1131">
        <v>0</v>
      </c>
      <c r="AB1545" s="1131">
        <v>0</v>
      </c>
      <c r="AC1545" s="1131">
        <v>0</v>
      </c>
      <c r="AD1545" s="1131">
        <v>0</v>
      </c>
      <c r="AE1545" s="1131">
        <v>0</v>
      </c>
      <c r="AF1545" s="126"/>
      <c r="AG1545" s="126"/>
      <c r="AH1545" s="126"/>
      <c r="AI1545" s="126"/>
      <c r="AJ1545" s="126"/>
      <c r="AK1545" s="126"/>
      <c r="AL1545" s="126">
        <v>1545</v>
      </c>
    </row>
    <row r="1546" spans="1:38">
      <c r="A1546" s="721" t="s">
        <v>1852</v>
      </c>
      <c r="B1546" s="722">
        <v>16</v>
      </c>
      <c r="C1546" s="722">
        <v>1610</v>
      </c>
      <c r="D1546" s="722">
        <v>161025</v>
      </c>
      <c r="E1546" s="721">
        <v>1610259042</v>
      </c>
      <c r="F1546" s="721" t="s">
        <v>4203</v>
      </c>
      <c r="G1546" s="1127">
        <v>5839395</v>
      </c>
      <c r="H1546" s="1128">
        <v>0</v>
      </c>
      <c r="I1546" s="1128">
        <v>5839395.4900000002</v>
      </c>
      <c r="J1546" s="1128">
        <v>0.49000000022351742</v>
      </c>
      <c r="K1546" s="1128">
        <v>0</v>
      </c>
      <c r="L1546" s="1128">
        <v>0.49000000022351742</v>
      </c>
      <c r="M1546" s="1128">
        <v>0</v>
      </c>
      <c r="N1546" s="1129">
        <v>0</v>
      </c>
      <c r="O1546" s="1128">
        <v>0.49000000022351742</v>
      </c>
      <c r="P1546" s="1127">
        <v>0.18130000008270145</v>
      </c>
      <c r="Q1546" s="1127">
        <v>0</v>
      </c>
      <c r="R1546" s="1127">
        <v>0</v>
      </c>
      <c r="S1546" s="1127">
        <v>0</v>
      </c>
      <c r="T1546" s="1130">
        <v>0</v>
      </c>
      <c r="U1546" s="1130">
        <v>0</v>
      </c>
      <c r="V1546" s="1130">
        <v>0</v>
      </c>
      <c r="W1546" s="1127">
        <v>0</v>
      </c>
      <c r="X1546" s="1130">
        <v>0.18130000008270145</v>
      </c>
      <c r="Y1546" s="735">
        <v>0.37</v>
      </c>
      <c r="Z1546" s="1131">
        <v>0.18130000008270145</v>
      </c>
      <c r="AA1546" s="1131">
        <v>0</v>
      </c>
      <c r="AB1546" s="1131">
        <v>0</v>
      </c>
      <c r="AC1546" s="1131">
        <v>0</v>
      </c>
      <c r="AD1546" s="1131">
        <v>0.18130000008270145</v>
      </c>
      <c r="AE1546" s="1131">
        <v>0</v>
      </c>
      <c r="AF1546" s="126"/>
      <c r="AG1546" s="126"/>
      <c r="AH1546" s="126"/>
      <c r="AI1546" s="126"/>
      <c r="AJ1546" s="126"/>
      <c r="AK1546" s="126"/>
      <c r="AL1546" s="126">
        <v>1546</v>
      </c>
    </row>
    <row r="1547" spans="1:38">
      <c r="A1547" s="721" t="s">
        <v>1852</v>
      </c>
      <c r="B1547" s="722">
        <v>16</v>
      </c>
      <c r="C1547" s="722">
        <v>1610</v>
      </c>
      <c r="D1547" s="722">
        <v>161025</v>
      </c>
      <c r="E1547" s="721">
        <v>1610259201</v>
      </c>
      <c r="F1547" s="721" t="s">
        <v>4204</v>
      </c>
      <c r="G1547" s="1127">
        <v>65372789</v>
      </c>
      <c r="H1547" s="1128">
        <v>0</v>
      </c>
      <c r="I1547" s="1128">
        <v>65372788.799999997</v>
      </c>
      <c r="J1547" s="1128">
        <v>-0.20000000298023224</v>
      </c>
      <c r="K1547" s="1128">
        <v>0</v>
      </c>
      <c r="L1547" s="1128">
        <v>0</v>
      </c>
      <c r="M1547" s="1128">
        <v>-0.20000000298023224</v>
      </c>
      <c r="N1547" s="1129">
        <v>0</v>
      </c>
      <c r="O1547" s="1128">
        <v>-0.20000000298023224</v>
      </c>
      <c r="P1547" s="1127">
        <v>-7.4000001102685925E-2</v>
      </c>
      <c r="Q1547" s="1127">
        <v>0</v>
      </c>
      <c r="R1547" s="1127">
        <v>0</v>
      </c>
      <c r="S1547" s="1127">
        <v>0</v>
      </c>
      <c r="T1547" s="1130">
        <v>0</v>
      </c>
      <c r="U1547" s="1130">
        <v>0</v>
      </c>
      <c r="V1547" s="1130">
        <v>0</v>
      </c>
      <c r="W1547" s="1127">
        <v>0</v>
      </c>
      <c r="X1547" s="1130">
        <v>-7.4000001102685925E-2</v>
      </c>
      <c r="Y1547" s="735">
        <v>0.37</v>
      </c>
      <c r="Z1547" s="1131">
        <v>0</v>
      </c>
      <c r="AA1547" s="1131">
        <v>-7.4000001102685925E-2</v>
      </c>
      <c r="AB1547" s="1131">
        <v>0</v>
      </c>
      <c r="AC1547" s="1131">
        <v>0</v>
      </c>
      <c r="AD1547" s="1131">
        <v>0</v>
      </c>
      <c r="AE1547" s="1131">
        <v>-7.4000001102685925E-2</v>
      </c>
      <c r="AF1547" s="126"/>
      <c r="AG1547" s="126"/>
      <c r="AH1547" s="126"/>
      <c r="AI1547" s="126"/>
      <c r="AJ1547" s="126"/>
      <c r="AK1547" s="126"/>
      <c r="AL1547" s="126">
        <v>1547</v>
      </c>
    </row>
    <row r="1548" spans="1:38">
      <c r="A1548" s="721" t="s">
        <v>1852</v>
      </c>
      <c r="B1548" s="722">
        <v>16</v>
      </c>
      <c r="C1548" s="722">
        <v>1610</v>
      </c>
      <c r="D1548" s="722">
        <v>161025</v>
      </c>
      <c r="E1548" s="721">
        <v>1610259601</v>
      </c>
      <c r="F1548" s="721" t="s">
        <v>1013</v>
      </c>
      <c r="G1548" s="1127">
        <v>426347054</v>
      </c>
      <c r="H1548" s="1128">
        <v>0</v>
      </c>
      <c r="I1548" s="1128">
        <v>426347053.56999999</v>
      </c>
      <c r="J1548" s="1128">
        <v>-0.43000000715255737</v>
      </c>
      <c r="K1548" s="1128">
        <v>0</v>
      </c>
      <c r="L1548" s="1128">
        <v>0</v>
      </c>
      <c r="M1548" s="1128">
        <v>-0.43000000715255737</v>
      </c>
      <c r="N1548" s="1129">
        <v>0</v>
      </c>
      <c r="O1548" s="1128">
        <v>-0.43000000715255737</v>
      </c>
      <c r="P1548" s="1127">
        <v>-0.15910000264644622</v>
      </c>
      <c r="Q1548" s="1127">
        <v>0</v>
      </c>
      <c r="R1548" s="1127">
        <v>0</v>
      </c>
      <c r="S1548" s="1127">
        <v>0</v>
      </c>
      <c r="T1548" s="1130">
        <v>0</v>
      </c>
      <c r="U1548" s="1130">
        <v>0</v>
      </c>
      <c r="V1548" s="1130">
        <v>0</v>
      </c>
      <c r="W1548" s="1127">
        <v>0</v>
      </c>
      <c r="X1548" s="1130">
        <v>-0.15910000264644622</v>
      </c>
      <c r="Y1548" s="735">
        <v>0.37</v>
      </c>
      <c r="Z1548" s="1131">
        <v>0</v>
      </c>
      <c r="AA1548" s="1131">
        <v>-0.15910000264644622</v>
      </c>
      <c r="AB1548" s="1131">
        <v>4.4400001764297488E-2</v>
      </c>
      <c r="AC1548" s="1131">
        <v>0</v>
      </c>
      <c r="AD1548" s="1131">
        <v>-4.4400001764297488E-2</v>
      </c>
      <c r="AE1548" s="1131">
        <v>-0.15910000264644622</v>
      </c>
      <c r="AF1548" s="126"/>
      <c r="AG1548" s="126"/>
      <c r="AH1548" s="126"/>
      <c r="AI1548" s="126"/>
      <c r="AJ1548" s="126"/>
      <c r="AK1548" s="126"/>
      <c r="AL1548" s="126">
        <v>1548</v>
      </c>
    </row>
    <row r="1549" spans="1:38">
      <c r="A1549" s="721" t="s">
        <v>1852</v>
      </c>
      <c r="B1549" s="722">
        <v>16</v>
      </c>
      <c r="C1549" s="722">
        <v>1610</v>
      </c>
      <c r="D1549" s="722">
        <v>161095</v>
      </c>
      <c r="E1549" s="721">
        <v>1610951000</v>
      </c>
      <c r="F1549" s="721" t="s">
        <v>274</v>
      </c>
      <c r="G1549" s="1127">
        <v>2757222086</v>
      </c>
      <c r="H1549" s="1128">
        <v>0</v>
      </c>
      <c r="I1549" s="1128">
        <v>2757222086.1300001</v>
      </c>
      <c r="J1549" s="1128">
        <v>0.13000011444091797</v>
      </c>
      <c r="K1549" s="1128">
        <v>0</v>
      </c>
      <c r="L1549" s="1128">
        <v>0.13000011444091797</v>
      </c>
      <c r="M1549" s="1128">
        <v>0</v>
      </c>
      <c r="N1549" s="1129">
        <v>0</v>
      </c>
      <c r="O1549" s="1128">
        <v>0.13000011444091797</v>
      </c>
      <c r="P1549" s="1127">
        <v>4.8100042343139651E-2</v>
      </c>
      <c r="Q1549" s="1127">
        <v>0</v>
      </c>
      <c r="R1549" s="1127">
        <v>0</v>
      </c>
      <c r="S1549" s="1127">
        <v>0</v>
      </c>
      <c r="T1549" s="1130">
        <v>0</v>
      </c>
      <c r="U1549" s="1130">
        <v>0</v>
      </c>
      <c r="V1549" s="1130">
        <v>0</v>
      </c>
      <c r="W1549" s="1127">
        <v>0</v>
      </c>
      <c r="X1549" s="1130">
        <v>4.8100042343139651E-2</v>
      </c>
      <c r="Y1549" s="735">
        <v>0.37</v>
      </c>
      <c r="Z1549" s="1131">
        <v>4.8100042343139651E-2</v>
      </c>
      <c r="AA1549" s="1131">
        <v>0</v>
      </c>
      <c r="AB1549" s="1131">
        <v>0</v>
      </c>
      <c r="AC1549" s="1131">
        <v>0</v>
      </c>
      <c r="AD1549" s="1131">
        <v>4.8100042343139651E-2</v>
      </c>
      <c r="AE1549" s="1131">
        <v>0</v>
      </c>
      <c r="AF1549" s="126"/>
      <c r="AG1549" s="126"/>
      <c r="AH1549" s="126"/>
      <c r="AI1549" s="126"/>
      <c r="AJ1549" s="126"/>
      <c r="AK1549" s="126"/>
      <c r="AL1549" s="126">
        <v>1549</v>
      </c>
    </row>
    <row r="1550" spans="1:38">
      <c r="A1550" s="721" t="s">
        <v>1852</v>
      </c>
      <c r="B1550" s="722">
        <v>16</v>
      </c>
      <c r="C1550" s="722">
        <v>1610</v>
      </c>
      <c r="D1550" s="722">
        <v>161095</v>
      </c>
      <c r="E1550" s="721">
        <v>1610951300</v>
      </c>
      <c r="F1550" s="721" t="s">
        <v>1014</v>
      </c>
      <c r="G1550" s="1127">
        <v>40615942700</v>
      </c>
      <c r="H1550" s="1128">
        <v>0</v>
      </c>
      <c r="I1550" s="1128">
        <v>40615942699.989998</v>
      </c>
      <c r="J1550" s="1128">
        <v>-1.000213623046875E-2</v>
      </c>
      <c r="K1550" s="1128">
        <v>0</v>
      </c>
      <c r="L1550" s="1128">
        <v>0</v>
      </c>
      <c r="M1550" s="1128">
        <v>-1.000213623046875E-2</v>
      </c>
      <c r="N1550" s="1129">
        <v>0</v>
      </c>
      <c r="O1550" s="1128">
        <v>-1.000213623046875E-2</v>
      </c>
      <c r="P1550" s="1127">
        <v>-3.7007904052734374E-3</v>
      </c>
      <c r="Q1550" s="1127">
        <v>0</v>
      </c>
      <c r="R1550" s="1127">
        <v>0</v>
      </c>
      <c r="S1550" s="1127">
        <v>0</v>
      </c>
      <c r="T1550" s="1130">
        <v>0</v>
      </c>
      <c r="U1550" s="1130">
        <v>0</v>
      </c>
      <c r="V1550" s="1130">
        <v>0</v>
      </c>
      <c r="W1550" s="1127">
        <v>0</v>
      </c>
      <c r="X1550" s="1130">
        <v>-3.7007904052734374E-3</v>
      </c>
      <c r="Y1550" s="735">
        <v>0.37</v>
      </c>
      <c r="Z1550" s="1131">
        <v>0</v>
      </c>
      <c r="AA1550" s="1131">
        <v>-3.7007904052734374E-3</v>
      </c>
      <c r="AB1550" s="1131">
        <v>4.4401016235351559E-2</v>
      </c>
      <c r="AC1550" s="1131">
        <v>0</v>
      </c>
      <c r="AD1550" s="1131">
        <v>-4.4401016235351559E-2</v>
      </c>
      <c r="AE1550" s="1131">
        <v>-3.7007904052734374E-3</v>
      </c>
      <c r="AF1550" s="126"/>
      <c r="AG1550" s="126"/>
      <c r="AH1550" s="126"/>
      <c r="AI1550" s="126"/>
      <c r="AJ1550" s="126"/>
      <c r="AK1550" s="126"/>
      <c r="AL1550" s="126">
        <v>1550</v>
      </c>
    </row>
    <row r="1551" spans="1:38">
      <c r="A1551" s="721" t="s">
        <v>1852</v>
      </c>
      <c r="B1551" s="722">
        <v>16</v>
      </c>
      <c r="C1551" s="722">
        <v>1610</v>
      </c>
      <c r="D1551" s="722">
        <v>161095</v>
      </c>
      <c r="E1551" s="721">
        <v>1610951301</v>
      </c>
      <c r="F1551" s="721" t="s">
        <v>1015</v>
      </c>
      <c r="G1551" s="1127">
        <v>824763037</v>
      </c>
      <c r="H1551" s="1128">
        <v>0</v>
      </c>
      <c r="I1551" s="1128">
        <v>824763036.63999999</v>
      </c>
      <c r="J1551" s="1128">
        <v>-0.36000001430511475</v>
      </c>
      <c r="K1551" s="1128">
        <v>0</v>
      </c>
      <c r="L1551" s="1128">
        <v>0</v>
      </c>
      <c r="M1551" s="1128">
        <v>-0.36000001430511475</v>
      </c>
      <c r="N1551" s="1129">
        <v>0</v>
      </c>
      <c r="O1551" s="1128">
        <v>-0.36000001430511475</v>
      </c>
      <c r="P1551" s="1127">
        <v>-0.13320000529289244</v>
      </c>
      <c r="Q1551" s="1127">
        <v>0</v>
      </c>
      <c r="R1551" s="1127">
        <v>0</v>
      </c>
      <c r="S1551" s="1127">
        <v>0</v>
      </c>
      <c r="T1551" s="1130">
        <v>0</v>
      </c>
      <c r="U1551" s="1130">
        <v>0</v>
      </c>
      <c r="V1551" s="1130">
        <v>0</v>
      </c>
      <c r="W1551" s="1127">
        <v>0</v>
      </c>
      <c r="X1551" s="1130">
        <v>-0.13320000529289244</v>
      </c>
      <c r="Y1551" s="735">
        <v>0.36999999999999994</v>
      </c>
      <c r="Z1551" s="1131">
        <v>0</v>
      </c>
      <c r="AA1551" s="1131">
        <v>-0.13320000529289244</v>
      </c>
      <c r="AB1551" s="1131">
        <v>0</v>
      </c>
      <c r="AC1551" s="1131">
        <v>-0.11469997882843018</v>
      </c>
      <c r="AD1551" s="1131">
        <v>0</v>
      </c>
      <c r="AE1551" s="1131">
        <v>-1.8500026464462263E-2</v>
      </c>
      <c r="AF1551" s="126"/>
      <c r="AG1551" s="126"/>
      <c r="AH1551" s="126"/>
      <c r="AI1551" s="126"/>
      <c r="AJ1551" s="126"/>
      <c r="AK1551" s="126"/>
      <c r="AL1551" s="126">
        <v>1551</v>
      </c>
    </row>
    <row r="1552" spans="1:38">
      <c r="A1552" s="721" t="s">
        <v>1852</v>
      </c>
      <c r="B1552" s="722">
        <v>16</v>
      </c>
      <c r="C1552" s="722">
        <v>1610</v>
      </c>
      <c r="D1552" s="722">
        <v>161095</v>
      </c>
      <c r="E1552" s="721">
        <v>1610951302</v>
      </c>
      <c r="F1552" s="721" t="s">
        <v>1016</v>
      </c>
      <c r="G1552" s="1127">
        <v>6712675</v>
      </c>
      <c r="H1552" s="1128">
        <v>0</v>
      </c>
      <c r="I1552" s="1128">
        <v>6712674.6699999999</v>
      </c>
      <c r="J1552" s="1128">
        <v>-0.33000000007450581</v>
      </c>
      <c r="K1552" s="1128">
        <v>0</v>
      </c>
      <c r="L1552" s="1128">
        <v>0</v>
      </c>
      <c r="M1552" s="1128">
        <v>-0.33000000007450581</v>
      </c>
      <c r="N1552" s="1129">
        <v>0</v>
      </c>
      <c r="O1552" s="1128">
        <v>-0.33000000007450581</v>
      </c>
      <c r="P1552" s="1127">
        <v>-0.12210000002756714</v>
      </c>
      <c r="Q1552" s="1127">
        <v>0</v>
      </c>
      <c r="R1552" s="1127">
        <v>0</v>
      </c>
      <c r="S1552" s="1127">
        <v>0</v>
      </c>
      <c r="T1552" s="1130">
        <v>0</v>
      </c>
      <c r="U1552" s="1130">
        <v>0</v>
      </c>
      <c r="V1552" s="1130">
        <v>0</v>
      </c>
      <c r="W1552" s="1127">
        <v>0</v>
      </c>
      <c r="X1552" s="1130">
        <v>-0.12210000002756714</v>
      </c>
      <c r="Y1552" s="735">
        <v>0.37</v>
      </c>
      <c r="Z1552" s="1131">
        <v>0</v>
      </c>
      <c r="AA1552" s="1131">
        <v>-0.12210000002756714</v>
      </c>
      <c r="AB1552" s="1131">
        <v>8.8800000082701447E-2</v>
      </c>
      <c r="AC1552" s="1131">
        <v>0</v>
      </c>
      <c r="AD1552" s="1131">
        <v>-8.8800000082701447E-2</v>
      </c>
      <c r="AE1552" s="1131">
        <v>-0.12210000002756714</v>
      </c>
      <c r="AF1552" s="126"/>
      <c r="AG1552" s="126"/>
      <c r="AH1552" s="126"/>
      <c r="AI1552" s="126"/>
      <c r="AJ1552" s="126"/>
      <c r="AK1552" s="126"/>
      <c r="AL1552" s="126">
        <v>1552</v>
      </c>
    </row>
    <row r="1553" spans="1:38">
      <c r="A1553" s="721" t="s">
        <v>1852</v>
      </c>
      <c r="B1553" s="722">
        <v>16</v>
      </c>
      <c r="C1553" s="722">
        <v>1610</v>
      </c>
      <c r="D1553" s="722">
        <v>161095</v>
      </c>
      <c r="E1553" s="721">
        <v>1610951303</v>
      </c>
      <c r="F1553" s="721" t="s">
        <v>1017</v>
      </c>
      <c r="G1553" s="1127">
        <v>6689720962</v>
      </c>
      <c r="H1553" s="1128">
        <v>0</v>
      </c>
      <c r="I1553" s="1128">
        <v>6689720961.7399998</v>
      </c>
      <c r="J1553" s="1128">
        <v>-0.26000022888183594</v>
      </c>
      <c r="K1553" s="1128">
        <v>0</v>
      </c>
      <c r="L1553" s="1128">
        <v>0</v>
      </c>
      <c r="M1553" s="1128">
        <v>-0.26000022888183594</v>
      </c>
      <c r="N1553" s="1129">
        <v>0</v>
      </c>
      <c r="O1553" s="1128">
        <v>-0.26000022888183594</v>
      </c>
      <c r="P1553" s="1127">
        <v>-9.6200084686279302E-2</v>
      </c>
      <c r="Q1553" s="1127">
        <v>0</v>
      </c>
      <c r="R1553" s="1127">
        <v>0</v>
      </c>
      <c r="S1553" s="1127">
        <v>0</v>
      </c>
      <c r="T1553" s="1130">
        <v>0</v>
      </c>
      <c r="U1553" s="1130">
        <v>0</v>
      </c>
      <c r="V1553" s="1130">
        <v>0</v>
      </c>
      <c r="W1553" s="1127">
        <v>0</v>
      </c>
      <c r="X1553" s="1130">
        <v>-9.6200084686279302E-2</v>
      </c>
      <c r="Y1553" s="735">
        <v>0.37</v>
      </c>
      <c r="Z1553" s="1131">
        <v>0</v>
      </c>
      <c r="AA1553" s="1131">
        <v>-9.6200084686279302E-2</v>
      </c>
      <c r="AB1553" s="1131">
        <v>0</v>
      </c>
      <c r="AC1553" s="1131">
        <v>-0.15910011291503906</v>
      </c>
      <c r="AD1553" s="1131">
        <v>0</v>
      </c>
      <c r="AE1553" s="1131">
        <v>6.2900028228759758E-2</v>
      </c>
      <c r="AF1553" s="126"/>
      <c r="AG1553" s="126"/>
      <c r="AH1553" s="126"/>
      <c r="AI1553" s="126"/>
      <c r="AJ1553" s="126"/>
      <c r="AK1553" s="126"/>
      <c r="AL1553" s="126">
        <v>1553</v>
      </c>
    </row>
    <row r="1554" spans="1:38">
      <c r="A1554" s="721" t="s">
        <v>1852</v>
      </c>
      <c r="B1554" s="722">
        <v>16</v>
      </c>
      <c r="C1554" s="722">
        <v>1610</v>
      </c>
      <c r="D1554" s="722">
        <v>161095</v>
      </c>
      <c r="E1554" s="721">
        <v>1610951304</v>
      </c>
      <c r="F1554" s="721" t="s">
        <v>1018</v>
      </c>
      <c r="G1554" s="1127">
        <v>104155825</v>
      </c>
      <c r="H1554" s="1128">
        <v>0</v>
      </c>
      <c r="I1554" s="1128">
        <v>104155825.22</v>
      </c>
      <c r="J1554" s="1128">
        <v>0.2199999988079071</v>
      </c>
      <c r="K1554" s="1128">
        <v>0</v>
      </c>
      <c r="L1554" s="1128">
        <v>0.2199999988079071</v>
      </c>
      <c r="M1554" s="1128">
        <v>0</v>
      </c>
      <c r="N1554" s="1129">
        <v>0</v>
      </c>
      <c r="O1554" s="1128">
        <v>0.2199999988079071</v>
      </c>
      <c r="P1554" s="1127">
        <v>8.1399999558925629E-2</v>
      </c>
      <c r="Q1554" s="1127">
        <v>0</v>
      </c>
      <c r="R1554" s="1127">
        <v>0</v>
      </c>
      <c r="S1554" s="1127">
        <v>0</v>
      </c>
      <c r="T1554" s="1130">
        <v>0</v>
      </c>
      <c r="U1554" s="1130">
        <v>0</v>
      </c>
      <c r="V1554" s="1130">
        <v>0</v>
      </c>
      <c r="W1554" s="1127">
        <v>0</v>
      </c>
      <c r="X1554" s="1130">
        <v>8.1399999558925629E-2</v>
      </c>
      <c r="Y1554" s="735">
        <v>0.37</v>
      </c>
      <c r="Z1554" s="1131">
        <v>8.1399999558925629E-2</v>
      </c>
      <c r="AA1554" s="1131">
        <v>0</v>
      </c>
      <c r="AB1554" s="1131">
        <v>8.8799998015165332E-2</v>
      </c>
      <c r="AC1554" s="1131">
        <v>0</v>
      </c>
      <c r="AD1554" s="1131">
        <v>-7.3999984562397036E-3</v>
      </c>
      <c r="AE1554" s="1131">
        <v>0</v>
      </c>
      <c r="AF1554" s="126"/>
      <c r="AG1554" s="126"/>
      <c r="AH1554" s="126"/>
      <c r="AI1554" s="126"/>
      <c r="AJ1554" s="126"/>
      <c r="AK1554" s="126"/>
      <c r="AL1554" s="126">
        <v>1554</v>
      </c>
    </row>
    <row r="1555" spans="1:38">
      <c r="A1555" s="721" t="s">
        <v>1852</v>
      </c>
      <c r="B1555" s="722">
        <v>16</v>
      </c>
      <c r="C1555" s="722">
        <v>1610</v>
      </c>
      <c r="D1555" s="722">
        <v>161095</v>
      </c>
      <c r="E1555" s="721">
        <v>1610951305</v>
      </c>
      <c r="F1555" s="721" t="s">
        <v>1019</v>
      </c>
      <c r="G1555" s="1127">
        <v>2638048711</v>
      </c>
      <c r="H1555" s="1128">
        <v>0</v>
      </c>
      <c r="I1555" s="1128">
        <v>2638048710.8800001</v>
      </c>
      <c r="J1555" s="1128">
        <v>-0.11999988555908203</v>
      </c>
      <c r="K1555" s="1128">
        <v>0</v>
      </c>
      <c r="L1555" s="1128">
        <v>0</v>
      </c>
      <c r="M1555" s="1128">
        <v>-0.11999988555908203</v>
      </c>
      <c r="N1555" s="1129">
        <v>0</v>
      </c>
      <c r="O1555" s="1128">
        <v>-0.11999988555908203</v>
      </c>
      <c r="P1555" s="1127">
        <v>-4.4399957656860348E-2</v>
      </c>
      <c r="Q1555" s="1127">
        <v>0</v>
      </c>
      <c r="R1555" s="1127">
        <v>0</v>
      </c>
      <c r="S1555" s="1127">
        <v>0</v>
      </c>
      <c r="T1555" s="1130">
        <v>0</v>
      </c>
      <c r="U1555" s="1130">
        <v>0</v>
      </c>
      <c r="V1555" s="1130">
        <v>0</v>
      </c>
      <c r="W1555" s="1127">
        <v>0</v>
      </c>
      <c r="X1555" s="1130">
        <v>-4.4399957656860348E-2</v>
      </c>
      <c r="Y1555" s="735">
        <v>0.36999999999999994</v>
      </c>
      <c r="Z1555" s="1131">
        <v>0</v>
      </c>
      <c r="AA1555" s="1131">
        <v>-4.4399957656860348E-2</v>
      </c>
      <c r="AB1555" s="1131">
        <v>0</v>
      </c>
      <c r="AC1555" s="1131">
        <v>-0.10729998588562012</v>
      </c>
      <c r="AD1555" s="1131">
        <v>0</v>
      </c>
      <c r="AE1555" s="1131">
        <v>6.2900028228759772E-2</v>
      </c>
      <c r="AF1555" s="126"/>
      <c r="AG1555" s="126"/>
      <c r="AH1555" s="126"/>
      <c r="AI1555" s="126"/>
      <c r="AJ1555" s="126"/>
      <c r="AK1555" s="126"/>
      <c r="AL1555" s="126">
        <v>1555</v>
      </c>
    </row>
    <row r="1556" spans="1:38">
      <c r="A1556" s="721" t="s">
        <v>1852</v>
      </c>
      <c r="B1556" s="722">
        <v>16</v>
      </c>
      <c r="C1556" s="722">
        <v>1610</v>
      </c>
      <c r="D1556" s="722">
        <v>161095</v>
      </c>
      <c r="E1556" s="721">
        <v>1610951350</v>
      </c>
      <c r="F1556" s="721" t="s">
        <v>1020</v>
      </c>
      <c r="G1556" s="1127">
        <v>35571564</v>
      </c>
      <c r="H1556" s="1128">
        <v>0</v>
      </c>
      <c r="I1556" s="1128">
        <v>35571564.060000002</v>
      </c>
      <c r="J1556" s="1128">
        <v>6.0000002384185791E-2</v>
      </c>
      <c r="K1556" s="1128">
        <v>0</v>
      </c>
      <c r="L1556" s="1128">
        <v>6.0000002384185791E-2</v>
      </c>
      <c r="M1556" s="1128">
        <v>0</v>
      </c>
      <c r="N1556" s="1129">
        <v>0</v>
      </c>
      <c r="O1556" s="1128">
        <v>6.0000002384185791E-2</v>
      </c>
      <c r="P1556" s="1127">
        <v>2.2200000882148744E-2</v>
      </c>
      <c r="Q1556" s="1127">
        <v>0</v>
      </c>
      <c r="R1556" s="1127">
        <v>0</v>
      </c>
      <c r="S1556" s="1127">
        <v>0</v>
      </c>
      <c r="T1556" s="1130">
        <v>0</v>
      </c>
      <c r="U1556" s="1130">
        <v>0</v>
      </c>
      <c r="V1556" s="1130">
        <v>0</v>
      </c>
      <c r="W1556" s="1127">
        <v>0</v>
      </c>
      <c r="X1556" s="1130">
        <v>2.2200000882148744E-2</v>
      </c>
      <c r="Y1556" s="735">
        <v>0.37</v>
      </c>
      <c r="Z1556" s="1131">
        <v>2.2200000882148744E-2</v>
      </c>
      <c r="AA1556" s="1131">
        <v>0</v>
      </c>
      <c r="AB1556" s="1131">
        <v>8.8800000771880147E-2</v>
      </c>
      <c r="AC1556" s="1131">
        <v>0</v>
      </c>
      <c r="AD1556" s="1131">
        <v>-6.6599999889731407E-2</v>
      </c>
      <c r="AE1556" s="1131">
        <v>0</v>
      </c>
      <c r="AF1556" s="126"/>
      <c r="AG1556" s="126"/>
      <c r="AH1556" s="126"/>
      <c r="AI1556" s="126"/>
      <c r="AJ1556" s="126"/>
      <c r="AK1556" s="126"/>
      <c r="AL1556" s="126">
        <v>1556</v>
      </c>
    </row>
    <row r="1557" spans="1:38">
      <c r="A1557" s="721" t="s">
        <v>1852</v>
      </c>
      <c r="B1557" s="722">
        <v>16</v>
      </c>
      <c r="C1557" s="722">
        <v>1610</v>
      </c>
      <c r="D1557" s="722">
        <v>161095</v>
      </c>
      <c r="E1557" s="721">
        <v>1610959062</v>
      </c>
      <c r="F1557" s="721" t="s">
        <v>4205</v>
      </c>
      <c r="G1557" s="1127">
        <v>3672008596</v>
      </c>
      <c r="H1557" s="1128">
        <v>0</v>
      </c>
      <c r="I1557" s="1128">
        <v>3672008596</v>
      </c>
      <c r="J1557" s="1128">
        <v>0</v>
      </c>
      <c r="K1557" s="1128">
        <v>0</v>
      </c>
      <c r="L1557" s="1128">
        <v>0</v>
      </c>
      <c r="M1557" s="1128">
        <v>0</v>
      </c>
      <c r="N1557" s="1129">
        <v>0</v>
      </c>
      <c r="O1557" s="1128">
        <v>0</v>
      </c>
      <c r="P1557" s="1127">
        <v>0</v>
      </c>
      <c r="Q1557" s="1127">
        <v>0</v>
      </c>
      <c r="R1557" s="1127">
        <v>0</v>
      </c>
      <c r="S1557" s="1127">
        <v>0</v>
      </c>
      <c r="T1557" s="1130">
        <v>0</v>
      </c>
      <c r="U1557" s="1130">
        <v>0</v>
      </c>
      <c r="V1557" s="1130">
        <v>0</v>
      </c>
      <c r="W1557" s="1127">
        <v>0</v>
      </c>
      <c r="X1557" s="1130">
        <v>0</v>
      </c>
      <c r="Y1557" s="735">
        <v>0</v>
      </c>
      <c r="Z1557" s="1131">
        <v>0</v>
      </c>
      <c r="AA1557" s="1131">
        <v>0</v>
      </c>
      <c r="AB1557" s="1131">
        <v>0</v>
      </c>
      <c r="AC1557" s="1131">
        <v>0</v>
      </c>
      <c r="AD1557" s="1131">
        <v>0</v>
      </c>
      <c r="AE1557" s="1131">
        <v>0</v>
      </c>
      <c r="AF1557" s="126"/>
      <c r="AG1557" s="126"/>
      <c r="AH1557" s="126"/>
      <c r="AI1557" s="126"/>
      <c r="AJ1557" s="126"/>
      <c r="AK1557" s="126"/>
      <c r="AL1557" s="126">
        <v>1557</v>
      </c>
    </row>
    <row r="1558" spans="1:38">
      <c r="A1558" s="721" t="s">
        <v>1852</v>
      </c>
      <c r="B1558" s="722">
        <v>16</v>
      </c>
      <c r="C1558" s="722">
        <v>1610</v>
      </c>
      <c r="D1558" s="722">
        <v>161095</v>
      </c>
      <c r="E1558" s="721">
        <v>1610959403</v>
      </c>
      <c r="F1558" s="721" t="s">
        <v>1021</v>
      </c>
      <c r="G1558" s="1127">
        <v>23445664</v>
      </c>
      <c r="H1558" s="1128">
        <v>0</v>
      </c>
      <c r="I1558" s="1128">
        <v>23445664</v>
      </c>
      <c r="J1558" s="1128">
        <v>0</v>
      </c>
      <c r="K1558" s="1128">
        <v>0</v>
      </c>
      <c r="L1558" s="1128">
        <v>0</v>
      </c>
      <c r="M1558" s="1128">
        <v>0</v>
      </c>
      <c r="N1558" s="1129">
        <v>0</v>
      </c>
      <c r="O1558" s="1128">
        <v>0</v>
      </c>
      <c r="P1558" s="1127">
        <v>0</v>
      </c>
      <c r="Q1558" s="1127">
        <v>0</v>
      </c>
      <c r="R1558" s="1127">
        <v>0</v>
      </c>
      <c r="S1558" s="1127">
        <v>0</v>
      </c>
      <c r="T1558" s="1130">
        <v>0</v>
      </c>
      <c r="U1558" s="1130">
        <v>0</v>
      </c>
      <c r="V1558" s="1130">
        <v>0</v>
      </c>
      <c r="W1558" s="1127">
        <v>0</v>
      </c>
      <c r="X1558" s="1130">
        <v>0</v>
      </c>
      <c r="Y1558" s="735">
        <v>0</v>
      </c>
      <c r="Z1558" s="1131">
        <v>0</v>
      </c>
      <c r="AA1558" s="1131">
        <v>0</v>
      </c>
      <c r="AB1558" s="1131">
        <v>0</v>
      </c>
      <c r="AC1558" s="1131">
        <v>0</v>
      </c>
      <c r="AD1558" s="1131">
        <v>0</v>
      </c>
      <c r="AE1558" s="1131">
        <v>0</v>
      </c>
      <c r="AF1558" s="126"/>
      <c r="AG1558" s="126"/>
      <c r="AH1558" s="126"/>
      <c r="AI1558" s="126"/>
      <c r="AJ1558" s="126"/>
      <c r="AK1558" s="126"/>
      <c r="AL1558" s="126">
        <v>1558</v>
      </c>
    </row>
    <row r="1559" spans="1:38">
      <c r="A1559" s="721" t="s">
        <v>1852</v>
      </c>
      <c r="B1559" s="722">
        <v>16</v>
      </c>
      <c r="C1559" s="722">
        <v>1610</v>
      </c>
      <c r="D1559" s="722">
        <v>161095</v>
      </c>
      <c r="E1559" s="721">
        <v>1610959701</v>
      </c>
      <c r="F1559" s="721" t="s">
        <v>3617</v>
      </c>
      <c r="G1559" s="1127">
        <v>78477127</v>
      </c>
      <c r="H1559" s="1128">
        <v>0</v>
      </c>
      <c r="I1559" s="1128">
        <v>78477127</v>
      </c>
      <c r="J1559" s="1128">
        <v>0</v>
      </c>
      <c r="K1559" s="1128">
        <v>0</v>
      </c>
      <c r="L1559" s="1128">
        <v>0</v>
      </c>
      <c r="M1559" s="1128">
        <v>0</v>
      </c>
      <c r="N1559" s="1129">
        <v>0</v>
      </c>
      <c r="O1559" s="1128">
        <v>0</v>
      </c>
      <c r="P1559" s="1127">
        <v>0</v>
      </c>
      <c r="Q1559" s="1127">
        <v>0</v>
      </c>
      <c r="R1559" s="1127">
        <v>0</v>
      </c>
      <c r="S1559" s="1127">
        <v>0</v>
      </c>
      <c r="T1559" s="1130">
        <v>0</v>
      </c>
      <c r="U1559" s="1130">
        <v>0</v>
      </c>
      <c r="V1559" s="1130">
        <v>0</v>
      </c>
      <c r="W1559" s="1127">
        <v>0</v>
      </c>
      <c r="X1559" s="1130">
        <v>0</v>
      </c>
      <c r="Y1559" s="735">
        <v>0</v>
      </c>
      <c r="Z1559" s="1131">
        <v>0</v>
      </c>
      <c r="AA1559" s="1131">
        <v>0</v>
      </c>
      <c r="AB1559" s="1131">
        <v>0</v>
      </c>
      <c r="AC1559" s="1131">
        <v>0</v>
      </c>
      <c r="AD1559" s="1131">
        <v>0</v>
      </c>
      <c r="AE1559" s="1131">
        <v>0</v>
      </c>
      <c r="AF1559" s="126"/>
      <c r="AG1559" s="126"/>
      <c r="AH1559" s="126"/>
      <c r="AI1559" s="126"/>
      <c r="AJ1559" s="126"/>
      <c r="AK1559" s="126"/>
      <c r="AL1559" s="126">
        <v>1559</v>
      </c>
    </row>
    <row r="1560" spans="1:38">
      <c r="A1560" s="721" t="s">
        <v>1852</v>
      </c>
      <c r="B1560" s="722">
        <v>16</v>
      </c>
      <c r="C1560" s="722">
        <v>1612</v>
      </c>
      <c r="D1560" s="722">
        <v>161205</v>
      </c>
      <c r="E1560" s="721">
        <v>1612051000</v>
      </c>
      <c r="F1560" s="721" t="s">
        <v>353</v>
      </c>
      <c r="G1560" s="1127">
        <v>117027007</v>
      </c>
      <c r="H1560" s="1128">
        <v>0</v>
      </c>
      <c r="I1560" s="1128">
        <v>117027006.92</v>
      </c>
      <c r="J1560" s="1128">
        <v>-7.9999998211860657E-2</v>
      </c>
      <c r="K1560" s="1128">
        <v>0</v>
      </c>
      <c r="L1560" s="1128">
        <v>0</v>
      </c>
      <c r="M1560" s="1128">
        <v>-7.9999998211860657E-2</v>
      </c>
      <c r="N1560" s="1129">
        <v>0</v>
      </c>
      <c r="O1560" s="1128">
        <v>-7.9999998211860657E-2</v>
      </c>
      <c r="P1560" s="1127">
        <v>-2.9599999338388444E-2</v>
      </c>
      <c r="Q1560" s="1127">
        <v>0</v>
      </c>
      <c r="R1560" s="1127">
        <v>0</v>
      </c>
      <c r="S1560" s="1127">
        <v>0</v>
      </c>
      <c r="T1560" s="1130">
        <v>0</v>
      </c>
      <c r="U1560" s="1130">
        <v>0</v>
      </c>
      <c r="V1560" s="1130">
        <v>0</v>
      </c>
      <c r="W1560" s="1127">
        <v>0</v>
      </c>
      <c r="X1560" s="1130">
        <v>-2.9599999338388444E-2</v>
      </c>
      <c r="Y1560" s="735">
        <v>0.37</v>
      </c>
      <c r="Z1560" s="1131">
        <v>0</v>
      </c>
      <c r="AA1560" s="1131">
        <v>-2.9599999338388444E-2</v>
      </c>
      <c r="AB1560" s="1131">
        <v>0</v>
      </c>
      <c r="AC1560" s="1131">
        <v>-5.9199998676776888E-2</v>
      </c>
      <c r="AD1560" s="1131">
        <v>0</v>
      </c>
      <c r="AE1560" s="1131">
        <v>2.9599999338388444E-2</v>
      </c>
      <c r="AF1560" s="126"/>
      <c r="AG1560" s="126"/>
      <c r="AH1560" s="126"/>
      <c r="AI1560" s="126"/>
      <c r="AJ1560" s="126"/>
      <c r="AK1560" s="126"/>
      <c r="AL1560" s="126">
        <v>1560</v>
      </c>
    </row>
    <row r="1561" spans="1:38">
      <c r="A1561" s="721" t="s">
        <v>1852</v>
      </c>
      <c r="B1561" s="722">
        <v>16</v>
      </c>
      <c r="C1561" s="722">
        <v>1612</v>
      </c>
      <c r="D1561" s="722">
        <v>161210</v>
      </c>
      <c r="E1561" s="721">
        <v>1612101000</v>
      </c>
      <c r="F1561" s="721" t="s">
        <v>1022</v>
      </c>
      <c r="G1561" s="1127">
        <v>8162465</v>
      </c>
      <c r="H1561" s="1128">
        <v>0</v>
      </c>
      <c r="I1561" s="1128">
        <v>8162465</v>
      </c>
      <c r="J1561" s="1128">
        <v>0</v>
      </c>
      <c r="K1561" s="1128">
        <v>0</v>
      </c>
      <c r="L1561" s="1128">
        <v>0</v>
      </c>
      <c r="M1561" s="1128">
        <v>0</v>
      </c>
      <c r="N1561" s="1129">
        <v>0</v>
      </c>
      <c r="O1561" s="1128">
        <v>0</v>
      </c>
      <c r="P1561" s="1127">
        <v>0</v>
      </c>
      <c r="Q1561" s="1127">
        <v>0</v>
      </c>
      <c r="R1561" s="1127">
        <v>0</v>
      </c>
      <c r="S1561" s="1127">
        <v>0</v>
      </c>
      <c r="T1561" s="1130">
        <v>0</v>
      </c>
      <c r="U1561" s="1130">
        <v>0</v>
      </c>
      <c r="V1561" s="1130">
        <v>0</v>
      </c>
      <c r="W1561" s="1127">
        <v>0</v>
      </c>
      <c r="X1561" s="1130">
        <v>0</v>
      </c>
      <c r="Y1561" s="735">
        <v>0</v>
      </c>
      <c r="Z1561" s="1131">
        <v>0</v>
      </c>
      <c r="AA1561" s="1131">
        <v>0</v>
      </c>
      <c r="AB1561" s="1131">
        <v>0</v>
      </c>
      <c r="AC1561" s="1131">
        <v>0</v>
      </c>
      <c r="AD1561" s="1131">
        <v>0</v>
      </c>
      <c r="AE1561" s="1131">
        <v>0</v>
      </c>
      <c r="AF1561" s="126"/>
      <c r="AG1561" s="126"/>
      <c r="AH1561" s="126"/>
      <c r="AI1561" s="126"/>
      <c r="AJ1561" s="126"/>
      <c r="AK1561" s="126"/>
      <c r="AL1561" s="126">
        <v>1561</v>
      </c>
    </row>
    <row r="1562" spans="1:38">
      <c r="A1562" s="721" t="s">
        <v>1891</v>
      </c>
      <c r="B1562" s="722">
        <v>16</v>
      </c>
      <c r="C1562" s="722">
        <v>1613</v>
      </c>
      <c r="D1562" s="722">
        <v>161330</v>
      </c>
      <c r="E1562" s="721">
        <v>1613309700</v>
      </c>
      <c r="F1562" s="721" t="s">
        <v>1023</v>
      </c>
      <c r="G1562" s="1127">
        <v>2452385463</v>
      </c>
      <c r="H1562" s="1128">
        <v>0</v>
      </c>
      <c r="I1562" s="1128">
        <v>28827033791</v>
      </c>
      <c r="J1562" s="1128">
        <v>26374648328</v>
      </c>
      <c r="K1562" s="1128">
        <v>0</v>
      </c>
      <c r="L1562" s="1128">
        <v>26374648328</v>
      </c>
      <c r="M1562" s="1128">
        <v>0</v>
      </c>
      <c r="N1562" s="1129">
        <v>0</v>
      </c>
      <c r="O1562" s="1128">
        <v>26374648328</v>
      </c>
      <c r="P1562" s="1127">
        <v>9758619881.3600006</v>
      </c>
      <c r="Q1562" s="1127">
        <v>0</v>
      </c>
      <c r="R1562" s="1127">
        <v>0</v>
      </c>
      <c r="S1562" s="1127">
        <v>0</v>
      </c>
      <c r="T1562" s="1130">
        <v>0</v>
      </c>
      <c r="U1562" s="1130">
        <v>0</v>
      </c>
      <c r="V1562" s="1130">
        <v>0</v>
      </c>
      <c r="W1562" s="1127">
        <v>0</v>
      </c>
      <c r="X1562" s="1130">
        <v>9758619881.3600006</v>
      </c>
      <c r="Y1562" s="735">
        <v>0.37</v>
      </c>
      <c r="Z1562" s="1131">
        <v>9758619881.3600006</v>
      </c>
      <c r="AA1562" s="1131">
        <v>0</v>
      </c>
      <c r="AB1562" s="1131">
        <v>10491779938.15</v>
      </c>
      <c r="AC1562" s="1131">
        <v>0</v>
      </c>
      <c r="AD1562" s="1131">
        <v>-733160056.78999901</v>
      </c>
      <c r="AE1562" s="1131">
        <v>0</v>
      </c>
      <c r="AF1562" s="126"/>
      <c r="AG1562" s="126"/>
      <c r="AH1562" s="126"/>
      <c r="AI1562" s="126"/>
      <c r="AJ1562" s="126"/>
      <c r="AK1562" s="126"/>
      <c r="AL1562" s="126">
        <v>1562</v>
      </c>
    </row>
    <row r="1563" spans="1:38">
      <c r="A1563" s="721" t="s">
        <v>1891</v>
      </c>
      <c r="B1563" s="722">
        <v>16</v>
      </c>
      <c r="C1563" s="722">
        <v>1613</v>
      </c>
      <c r="D1563" s="722">
        <v>161330</v>
      </c>
      <c r="E1563" s="721">
        <v>1613309701</v>
      </c>
      <c r="F1563" s="721" t="s">
        <v>1023</v>
      </c>
      <c r="G1563" s="1127">
        <v>0</v>
      </c>
      <c r="H1563" s="1128">
        <v>0</v>
      </c>
      <c r="I1563" s="1128">
        <v>0</v>
      </c>
      <c r="J1563" s="1128">
        <v>0</v>
      </c>
      <c r="K1563" s="1128">
        <v>0</v>
      </c>
      <c r="L1563" s="1128">
        <v>0</v>
      </c>
      <c r="M1563" s="1128">
        <v>0</v>
      </c>
      <c r="N1563" s="1129">
        <v>0</v>
      </c>
      <c r="O1563" s="1128">
        <v>0</v>
      </c>
      <c r="P1563" s="1127">
        <v>0</v>
      </c>
      <c r="Q1563" s="1127">
        <v>0</v>
      </c>
      <c r="R1563" s="1127">
        <v>0</v>
      </c>
      <c r="S1563" s="1127">
        <v>0</v>
      </c>
      <c r="T1563" s="1130">
        <v>0</v>
      </c>
      <c r="U1563" s="1130">
        <v>0</v>
      </c>
      <c r="V1563" s="1130">
        <v>0</v>
      </c>
      <c r="W1563" s="1127">
        <v>0</v>
      </c>
      <c r="X1563" s="1130">
        <v>0</v>
      </c>
      <c r="Y1563" s="735">
        <v>0</v>
      </c>
      <c r="Z1563" s="1131">
        <v>0</v>
      </c>
      <c r="AA1563" s="1131">
        <v>0</v>
      </c>
      <c r="AB1563" s="1131">
        <v>44343550.579999998</v>
      </c>
      <c r="AC1563" s="1131">
        <v>0</v>
      </c>
      <c r="AD1563" s="1131">
        <v>-44343550.579999998</v>
      </c>
      <c r="AE1563" s="1131">
        <v>0</v>
      </c>
      <c r="AF1563" s="126"/>
      <c r="AG1563" s="126"/>
      <c r="AH1563" s="126"/>
      <c r="AI1563" s="126"/>
      <c r="AJ1563" s="126"/>
      <c r="AK1563" s="126"/>
      <c r="AL1563" s="126">
        <v>1563</v>
      </c>
    </row>
    <row r="1564" spans="1:38">
      <c r="A1564" s="721" t="s">
        <v>1852</v>
      </c>
      <c r="B1564" s="722">
        <v>16</v>
      </c>
      <c r="C1564" s="722">
        <v>1613</v>
      </c>
      <c r="D1564" s="722">
        <v>161330</v>
      </c>
      <c r="E1564" s="721">
        <v>1613309720</v>
      </c>
      <c r="F1564" s="721" t="s">
        <v>3618</v>
      </c>
      <c r="G1564" s="1127">
        <v>4369574</v>
      </c>
      <c r="H1564" s="1128">
        <v>0</v>
      </c>
      <c r="I1564" s="1128">
        <v>4369574</v>
      </c>
      <c r="J1564" s="1128">
        <v>0</v>
      </c>
      <c r="K1564" s="1128">
        <v>0</v>
      </c>
      <c r="L1564" s="1128">
        <v>0</v>
      </c>
      <c r="M1564" s="1128">
        <v>0</v>
      </c>
      <c r="N1564" s="1129">
        <v>0</v>
      </c>
      <c r="O1564" s="1128">
        <v>0</v>
      </c>
      <c r="P1564" s="1127">
        <v>0</v>
      </c>
      <c r="Q1564" s="1127">
        <v>0</v>
      </c>
      <c r="R1564" s="1127">
        <v>0</v>
      </c>
      <c r="S1564" s="1127">
        <v>0</v>
      </c>
      <c r="T1564" s="1130">
        <v>0</v>
      </c>
      <c r="U1564" s="1130">
        <v>0</v>
      </c>
      <c r="V1564" s="1130">
        <v>0</v>
      </c>
      <c r="W1564" s="1127">
        <v>0</v>
      </c>
      <c r="X1564" s="1130">
        <v>0</v>
      </c>
      <c r="Y1564" s="735">
        <v>0</v>
      </c>
      <c r="Z1564" s="1131">
        <v>0</v>
      </c>
      <c r="AA1564" s="1131">
        <v>0</v>
      </c>
      <c r="AB1564" s="1131">
        <v>0</v>
      </c>
      <c r="AC1564" s="1131">
        <v>0</v>
      </c>
      <c r="AD1564" s="1131">
        <v>0</v>
      </c>
      <c r="AE1564" s="1131">
        <v>0</v>
      </c>
      <c r="AF1564" s="126"/>
      <c r="AG1564" s="126"/>
      <c r="AH1564" s="126"/>
      <c r="AI1564" s="126"/>
      <c r="AJ1564" s="126"/>
      <c r="AK1564" s="126"/>
      <c r="AL1564" s="126">
        <v>1564</v>
      </c>
    </row>
    <row r="1565" spans="1:38">
      <c r="A1565" s="721" t="s">
        <v>1891</v>
      </c>
      <c r="B1565" s="722">
        <v>16</v>
      </c>
      <c r="C1565" s="722">
        <v>1613</v>
      </c>
      <c r="D1565" s="722">
        <v>161335</v>
      </c>
      <c r="E1565" s="721">
        <v>1613359740</v>
      </c>
      <c r="F1565" s="721" t="s">
        <v>1024</v>
      </c>
      <c r="G1565" s="1127">
        <v>0</v>
      </c>
      <c r="H1565" s="1128">
        <v>0</v>
      </c>
      <c r="I1565" s="1128">
        <v>1223150781</v>
      </c>
      <c r="J1565" s="1128">
        <v>1223150781</v>
      </c>
      <c r="K1565" s="1128">
        <v>0</v>
      </c>
      <c r="L1565" s="1128">
        <v>1223150781</v>
      </c>
      <c r="M1565" s="1128">
        <v>0</v>
      </c>
      <c r="N1565" s="1129">
        <v>0</v>
      </c>
      <c r="O1565" s="1128">
        <v>1223150781</v>
      </c>
      <c r="P1565" s="1127">
        <v>452565788.96999997</v>
      </c>
      <c r="Q1565" s="1127">
        <v>0</v>
      </c>
      <c r="R1565" s="1127">
        <v>0</v>
      </c>
      <c r="S1565" s="1127">
        <v>0</v>
      </c>
      <c r="T1565" s="1130">
        <v>0</v>
      </c>
      <c r="U1565" s="1130">
        <v>0</v>
      </c>
      <c r="V1565" s="1130">
        <v>0</v>
      </c>
      <c r="W1565" s="1127">
        <v>0</v>
      </c>
      <c r="X1565" s="1130">
        <v>452565788.96999997</v>
      </c>
      <c r="Y1565" s="735">
        <v>0.37</v>
      </c>
      <c r="Z1565" s="1131">
        <v>452565788.96999997</v>
      </c>
      <c r="AA1565" s="1131">
        <v>0</v>
      </c>
      <c r="AB1565" s="1131">
        <v>102063138.03</v>
      </c>
      <c r="AC1565" s="1131">
        <v>0</v>
      </c>
      <c r="AD1565" s="1131">
        <v>350502650.93999994</v>
      </c>
      <c r="AE1565" s="1131">
        <v>0</v>
      </c>
      <c r="AF1565" s="126"/>
      <c r="AG1565" s="126"/>
      <c r="AH1565" s="126"/>
      <c r="AI1565" s="126"/>
      <c r="AJ1565" s="126"/>
      <c r="AK1565" s="126"/>
      <c r="AL1565" s="126">
        <v>1565</v>
      </c>
    </row>
    <row r="1566" spans="1:38">
      <c r="A1566" s="721" t="s">
        <v>1891</v>
      </c>
      <c r="B1566" s="722">
        <v>16</v>
      </c>
      <c r="C1566" s="722">
        <v>1613</v>
      </c>
      <c r="D1566" s="722">
        <v>161340</v>
      </c>
      <c r="E1566" s="721">
        <v>1613409700</v>
      </c>
      <c r="F1566" s="721" t="s">
        <v>4206</v>
      </c>
      <c r="G1566" s="1127">
        <v>0</v>
      </c>
      <c r="H1566" s="1128">
        <v>0</v>
      </c>
      <c r="I1566" s="1128">
        <v>1</v>
      </c>
      <c r="J1566" s="1128">
        <v>1</v>
      </c>
      <c r="K1566" s="1128">
        <v>0</v>
      </c>
      <c r="L1566" s="1128">
        <v>1</v>
      </c>
      <c r="M1566" s="1128">
        <v>0</v>
      </c>
      <c r="N1566" s="1129">
        <v>0</v>
      </c>
      <c r="O1566" s="1128">
        <v>1</v>
      </c>
      <c r="P1566" s="1127">
        <v>0.37</v>
      </c>
      <c r="Q1566" s="1127">
        <v>0</v>
      </c>
      <c r="R1566" s="1127">
        <v>0</v>
      </c>
      <c r="S1566" s="1127">
        <v>0</v>
      </c>
      <c r="T1566" s="1130">
        <v>0</v>
      </c>
      <c r="U1566" s="1130">
        <v>0</v>
      </c>
      <c r="V1566" s="1130">
        <v>0</v>
      </c>
      <c r="W1566" s="1127">
        <v>0</v>
      </c>
      <c r="X1566" s="1130">
        <v>0.37</v>
      </c>
      <c r="Y1566" s="735">
        <v>0.37</v>
      </c>
      <c r="Z1566" s="1131">
        <v>0.37</v>
      </c>
      <c r="AA1566" s="1131">
        <v>0</v>
      </c>
      <c r="AB1566" s="1131">
        <v>3676913.48</v>
      </c>
      <c r="AC1566" s="1131">
        <v>0</v>
      </c>
      <c r="AD1566" s="1131">
        <v>-3676913.11</v>
      </c>
      <c r="AE1566" s="1131">
        <v>0</v>
      </c>
      <c r="AF1566" s="126"/>
      <c r="AG1566" s="126"/>
      <c r="AH1566" s="126"/>
      <c r="AI1566" s="126"/>
      <c r="AJ1566" s="126"/>
      <c r="AK1566" s="126"/>
      <c r="AL1566" s="126">
        <v>1566</v>
      </c>
    </row>
    <row r="1567" spans="1:38">
      <c r="A1567" s="721" t="s">
        <v>1852</v>
      </c>
      <c r="B1567" s="722">
        <v>16</v>
      </c>
      <c r="C1567" s="722">
        <v>1613</v>
      </c>
      <c r="D1567" s="722">
        <v>161340</v>
      </c>
      <c r="E1567" s="721">
        <v>1613409720</v>
      </c>
      <c r="F1567" s="721" t="s">
        <v>3619</v>
      </c>
      <c r="G1567" s="1127">
        <v>242068266</v>
      </c>
      <c r="H1567" s="1128">
        <v>0</v>
      </c>
      <c r="I1567" s="1128">
        <v>242068266</v>
      </c>
      <c r="J1567" s="1128">
        <v>0</v>
      </c>
      <c r="K1567" s="1128">
        <v>0</v>
      </c>
      <c r="L1567" s="1128">
        <v>0</v>
      </c>
      <c r="M1567" s="1128">
        <v>0</v>
      </c>
      <c r="N1567" s="1129">
        <v>0</v>
      </c>
      <c r="O1567" s="1128">
        <v>0</v>
      </c>
      <c r="P1567" s="1127">
        <v>0</v>
      </c>
      <c r="Q1567" s="1127">
        <v>0</v>
      </c>
      <c r="R1567" s="1127">
        <v>0</v>
      </c>
      <c r="S1567" s="1127">
        <v>0</v>
      </c>
      <c r="T1567" s="1130">
        <v>0</v>
      </c>
      <c r="U1567" s="1130">
        <v>0</v>
      </c>
      <c r="V1567" s="1130">
        <v>0</v>
      </c>
      <c r="W1567" s="1127">
        <v>0</v>
      </c>
      <c r="X1567" s="1130">
        <v>0</v>
      </c>
      <c r="Y1567" s="735">
        <v>0</v>
      </c>
      <c r="Z1567" s="1131">
        <v>0</v>
      </c>
      <c r="AA1567" s="1131">
        <v>0</v>
      </c>
      <c r="AB1567" s="1131">
        <v>0</v>
      </c>
      <c r="AC1567" s="1131">
        <v>0</v>
      </c>
      <c r="AD1567" s="1131">
        <v>0</v>
      </c>
      <c r="AE1567" s="1131">
        <v>0</v>
      </c>
      <c r="AF1567" s="126"/>
      <c r="AG1567" s="126"/>
      <c r="AH1567" s="126"/>
      <c r="AI1567" s="126"/>
      <c r="AJ1567" s="126"/>
      <c r="AK1567" s="126"/>
      <c r="AL1567" s="126">
        <v>1567</v>
      </c>
    </row>
    <row r="1568" spans="1:38">
      <c r="A1568" s="721" t="s">
        <v>1891</v>
      </c>
      <c r="B1568" s="722">
        <v>16</v>
      </c>
      <c r="C1568" s="722">
        <v>1613</v>
      </c>
      <c r="D1568" s="722">
        <v>161345</v>
      </c>
      <c r="E1568" s="721">
        <v>1613459700</v>
      </c>
      <c r="F1568" s="721" t="s">
        <v>1025</v>
      </c>
      <c r="G1568" s="1127">
        <v>0</v>
      </c>
      <c r="H1568" s="1128">
        <v>0</v>
      </c>
      <c r="I1568" s="1128">
        <v>57510091</v>
      </c>
      <c r="J1568" s="1128">
        <v>57510091</v>
      </c>
      <c r="K1568" s="1128">
        <v>0</v>
      </c>
      <c r="L1568" s="1128">
        <v>57510091</v>
      </c>
      <c r="M1568" s="1128">
        <v>0</v>
      </c>
      <c r="N1568" s="1129">
        <v>0</v>
      </c>
      <c r="O1568" s="1128">
        <v>57510091</v>
      </c>
      <c r="P1568" s="1127">
        <v>21278733.669999998</v>
      </c>
      <c r="Q1568" s="1127">
        <v>0</v>
      </c>
      <c r="R1568" s="1127">
        <v>0</v>
      </c>
      <c r="S1568" s="1127">
        <v>0</v>
      </c>
      <c r="T1568" s="1130">
        <v>0</v>
      </c>
      <c r="U1568" s="1130">
        <v>0</v>
      </c>
      <c r="V1568" s="1130">
        <v>0</v>
      </c>
      <c r="W1568" s="1127">
        <v>0</v>
      </c>
      <c r="X1568" s="1130">
        <v>21278733.669999998</v>
      </c>
      <c r="Y1568" s="735">
        <v>0.36999999999999994</v>
      </c>
      <c r="Z1568" s="1131">
        <v>21278733.669999998</v>
      </c>
      <c r="AA1568" s="1131">
        <v>0</v>
      </c>
      <c r="AB1568" s="1131">
        <v>39930825.869999997</v>
      </c>
      <c r="AC1568" s="1131">
        <v>0</v>
      </c>
      <c r="AD1568" s="1131">
        <v>-18652092.199999999</v>
      </c>
      <c r="AE1568" s="1131">
        <v>0</v>
      </c>
      <c r="AF1568" s="126"/>
      <c r="AG1568" s="126"/>
      <c r="AH1568" s="126"/>
      <c r="AI1568" s="126"/>
      <c r="AJ1568" s="126"/>
      <c r="AK1568" s="126"/>
      <c r="AL1568" s="126">
        <v>1568</v>
      </c>
    </row>
    <row r="1569" spans="1:38">
      <c r="A1569" s="721" t="s">
        <v>1852</v>
      </c>
      <c r="B1569" s="722">
        <v>16</v>
      </c>
      <c r="C1569" s="722">
        <v>1613</v>
      </c>
      <c r="D1569" s="722">
        <v>161345</v>
      </c>
      <c r="E1569" s="721">
        <v>1613459720</v>
      </c>
      <c r="F1569" s="721" t="s">
        <v>1025</v>
      </c>
      <c r="G1569" s="1127">
        <v>147138764</v>
      </c>
      <c r="H1569" s="1128">
        <v>0</v>
      </c>
      <c r="I1569" s="1128">
        <v>147138764</v>
      </c>
      <c r="J1569" s="1128">
        <v>0</v>
      </c>
      <c r="K1569" s="1128">
        <v>0</v>
      </c>
      <c r="L1569" s="1128">
        <v>0</v>
      </c>
      <c r="M1569" s="1128">
        <v>0</v>
      </c>
      <c r="N1569" s="1129">
        <v>0</v>
      </c>
      <c r="O1569" s="1128">
        <v>0</v>
      </c>
      <c r="P1569" s="1127">
        <v>0</v>
      </c>
      <c r="Q1569" s="1127">
        <v>0</v>
      </c>
      <c r="R1569" s="1127">
        <v>0</v>
      </c>
      <c r="S1569" s="1127">
        <v>0</v>
      </c>
      <c r="T1569" s="1130">
        <v>0</v>
      </c>
      <c r="U1569" s="1130">
        <v>0</v>
      </c>
      <c r="V1569" s="1130">
        <v>0</v>
      </c>
      <c r="W1569" s="1127">
        <v>0</v>
      </c>
      <c r="X1569" s="1130">
        <v>0</v>
      </c>
      <c r="Y1569" s="735">
        <v>0</v>
      </c>
      <c r="Z1569" s="1131">
        <v>0</v>
      </c>
      <c r="AA1569" s="1131">
        <v>0</v>
      </c>
      <c r="AB1569" s="1131">
        <v>0</v>
      </c>
      <c r="AC1569" s="1131">
        <v>0</v>
      </c>
      <c r="AD1569" s="1131">
        <v>0</v>
      </c>
      <c r="AE1569" s="1131">
        <v>0</v>
      </c>
      <c r="AF1569" s="126"/>
      <c r="AG1569" s="126"/>
      <c r="AH1569" s="126"/>
      <c r="AI1569" s="126"/>
      <c r="AJ1569" s="126"/>
      <c r="AK1569" s="126"/>
      <c r="AL1569" s="126">
        <v>1569</v>
      </c>
    </row>
    <row r="1570" spans="1:38">
      <c r="A1570" s="721" t="s">
        <v>1891</v>
      </c>
      <c r="B1570" s="722">
        <v>16</v>
      </c>
      <c r="C1570" s="722">
        <v>1613</v>
      </c>
      <c r="D1570" s="722">
        <v>161350</v>
      </c>
      <c r="E1570" s="721">
        <v>1613509700</v>
      </c>
      <c r="F1570" s="721" t="s">
        <v>1026</v>
      </c>
      <c r="G1570" s="1127">
        <v>0</v>
      </c>
      <c r="H1570" s="1128">
        <v>0</v>
      </c>
      <c r="I1570" s="1128">
        <v>17180817</v>
      </c>
      <c r="J1570" s="1128">
        <v>17180817</v>
      </c>
      <c r="K1570" s="1128">
        <v>0</v>
      </c>
      <c r="L1570" s="1128">
        <v>17180817</v>
      </c>
      <c r="M1570" s="1128">
        <v>0</v>
      </c>
      <c r="N1570" s="1129">
        <v>0</v>
      </c>
      <c r="O1570" s="1128">
        <v>17180817</v>
      </c>
      <c r="P1570" s="1127">
        <v>6356902.29</v>
      </c>
      <c r="Q1570" s="1127">
        <v>0</v>
      </c>
      <c r="R1570" s="1127">
        <v>0</v>
      </c>
      <c r="S1570" s="1127">
        <v>0</v>
      </c>
      <c r="T1570" s="1130">
        <v>0</v>
      </c>
      <c r="U1570" s="1130">
        <v>0</v>
      </c>
      <c r="V1570" s="1130">
        <v>0</v>
      </c>
      <c r="W1570" s="1127">
        <v>0</v>
      </c>
      <c r="X1570" s="1130">
        <v>6356902.29</v>
      </c>
      <c r="Y1570" s="735">
        <v>0.37</v>
      </c>
      <c r="Z1570" s="1131">
        <v>6356902.29</v>
      </c>
      <c r="AA1570" s="1131">
        <v>0</v>
      </c>
      <c r="AB1570" s="1131">
        <v>16142281.560000001</v>
      </c>
      <c r="AC1570" s="1131">
        <v>0</v>
      </c>
      <c r="AD1570" s="1131">
        <v>-9785379.2699999996</v>
      </c>
      <c r="AE1570" s="1131">
        <v>0</v>
      </c>
      <c r="AF1570" s="126"/>
      <c r="AG1570" s="126"/>
      <c r="AH1570" s="126"/>
      <c r="AI1570" s="126"/>
      <c r="AJ1570" s="126"/>
      <c r="AK1570" s="126"/>
      <c r="AL1570" s="126">
        <v>1570</v>
      </c>
    </row>
    <row r="1571" spans="1:38">
      <c r="A1571" s="721" t="s">
        <v>1852</v>
      </c>
      <c r="B1571" s="722">
        <v>16</v>
      </c>
      <c r="C1571" s="722">
        <v>1613</v>
      </c>
      <c r="D1571" s="722">
        <v>161350</v>
      </c>
      <c r="E1571" s="721">
        <v>1613509720</v>
      </c>
      <c r="F1571" s="721" t="s">
        <v>1026</v>
      </c>
      <c r="G1571" s="1127">
        <v>1828777</v>
      </c>
      <c r="H1571" s="1128">
        <v>0</v>
      </c>
      <c r="I1571" s="1128">
        <v>1828777</v>
      </c>
      <c r="J1571" s="1128">
        <v>0</v>
      </c>
      <c r="K1571" s="1128">
        <v>0</v>
      </c>
      <c r="L1571" s="1128">
        <v>0</v>
      </c>
      <c r="M1571" s="1128">
        <v>0</v>
      </c>
      <c r="N1571" s="1129">
        <v>0</v>
      </c>
      <c r="O1571" s="1128">
        <v>0</v>
      </c>
      <c r="P1571" s="1127">
        <v>0</v>
      </c>
      <c r="Q1571" s="1127">
        <v>0</v>
      </c>
      <c r="R1571" s="1127">
        <v>0</v>
      </c>
      <c r="S1571" s="1127">
        <v>0</v>
      </c>
      <c r="T1571" s="1130">
        <v>0</v>
      </c>
      <c r="U1571" s="1130">
        <v>0</v>
      </c>
      <c r="V1571" s="1130">
        <v>0</v>
      </c>
      <c r="W1571" s="1127">
        <v>0</v>
      </c>
      <c r="X1571" s="1130">
        <v>0</v>
      </c>
      <c r="Y1571" s="735">
        <v>0</v>
      </c>
      <c r="Z1571" s="1131">
        <v>0</v>
      </c>
      <c r="AA1571" s="1131">
        <v>0</v>
      </c>
      <c r="AB1571" s="1131">
        <v>0</v>
      </c>
      <c r="AC1571" s="1131">
        <v>0</v>
      </c>
      <c r="AD1571" s="1131">
        <v>0</v>
      </c>
      <c r="AE1571" s="1131">
        <v>0</v>
      </c>
      <c r="AF1571" s="126"/>
      <c r="AG1571" s="126"/>
      <c r="AH1571" s="126"/>
      <c r="AI1571" s="126"/>
      <c r="AJ1571" s="126"/>
      <c r="AK1571" s="126"/>
      <c r="AL1571" s="126">
        <v>1571</v>
      </c>
    </row>
    <row r="1572" spans="1:38">
      <c r="A1572" s="721" t="s">
        <v>1852</v>
      </c>
      <c r="B1572" s="722">
        <v>16</v>
      </c>
      <c r="C1572" s="722">
        <v>1614</v>
      </c>
      <c r="D1572" s="722">
        <v>161405</v>
      </c>
      <c r="E1572" s="721">
        <v>1614051000</v>
      </c>
      <c r="F1572" s="721" t="s">
        <v>1027</v>
      </c>
      <c r="G1572" s="1127">
        <v>6589404488</v>
      </c>
      <c r="H1572" s="1128">
        <v>0</v>
      </c>
      <c r="I1572" s="1128">
        <v>6589404487.7799997</v>
      </c>
      <c r="J1572" s="1128">
        <v>-0.22000026702880859</v>
      </c>
      <c r="K1572" s="1128">
        <v>0</v>
      </c>
      <c r="L1572" s="1128">
        <v>0</v>
      </c>
      <c r="M1572" s="1128">
        <v>-0.22000026702880859</v>
      </c>
      <c r="N1572" s="1129">
        <v>0</v>
      </c>
      <c r="O1572" s="1128">
        <v>-0.22000026702880859</v>
      </c>
      <c r="P1572" s="1127">
        <v>-8.1400098800659182E-2</v>
      </c>
      <c r="Q1572" s="1127">
        <v>0</v>
      </c>
      <c r="R1572" s="1127">
        <v>0</v>
      </c>
      <c r="S1572" s="1127">
        <v>0</v>
      </c>
      <c r="T1572" s="1130">
        <v>0</v>
      </c>
      <c r="U1572" s="1130">
        <v>0</v>
      </c>
      <c r="V1572" s="1130">
        <v>0</v>
      </c>
      <c r="W1572" s="1127">
        <v>0</v>
      </c>
      <c r="X1572" s="1130">
        <v>-8.1400098800659182E-2</v>
      </c>
      <c r="Y1572" s="735">
        <v>0.37</v>
      </c>
      <c r="Z1572" s="1131">
        <v>0</v>
      </c>
      <c r="AA1572" s="1131">
        <v>-8.1400098800659182E-2</v>
      </c>
      <c r="AB1572" s="1131">
        <v>0</v>
      </c>
      <c r="AC1572" s="1131">
        <v>0</v>
      </c>
      <c r="AD1572" s="1131">
        <v>0</v>
      </c>
      <c r="AE1572" s="1131">
        <v>-8.1400098800659182E-2</v>
      </c>
      <c r="AF1572" s="126"/>
      <c r="AG1572" s="126"/>
      <c r="AH1572" s="126"/>
      <c r="AI1572" s="126"/>
      <c r="AJ1572" s="126"/>
      <c r="AK1572" s="126"/>
      <c r="AL1572" s="126">
        <v>1572</v>
      </c>
    </row>
    <row r="1573" spans="1:38">
      <c r="A1573" s="721" t="s">
        <v>1852</v>
      </c>
      <c r="B1573" s="722">
        <v>16</v>
      </c>
      <c r="C1573" s="722">
        <v>1623</v>
      </c>
      <c r="D1573" s="722">
        <v>162305</v>
      </c>
      <c r="E1573" s="721">
        <v>1623059114</v>
      </c>
      <c r="F1573" s="721" t="s">
        <v>1028</v>
      </c>
      <c r="G1573" s="1127">
        <v>22314122271</v>
      </c>
      <c r="H1573" s="1128">
        <v>0</v>
      </c>
      <c r="I1573" s="1128">
        <v>22314122270.599998</v>
      </c>
      <c r="J1573" s="1128">
        <v>-0.40000152587890625</v>
      </c>
      <c r="K1573" s="1128">
        <v>0</v>
      </c>
      <c r="L1573" s="1128">
        <v>0</v>
      </c>
      <c r="M1573" s="1128">
        <v>-0.40000152587890625</v>
      </c>
      <c r="N1573" s="1129">
        <v>0</v>
      </c>
      <c r="O1573" s="1128">
        <v>-0.40000152587890625</v>
      </c>
      <c r="P1573" s="1127">
        <v>-0.14800056457519531</v>
      </c>
      <c r="Q1573" s="1127">
        <v>0</v>
      </c>
      <c r="R1573" s="1127">
        <v>0</v>
      </c>
      <c r="S1573" s="1127">
        <v>0</v>
      </c>
      <c r="T1573" s="1130">
        <v>0</v>
      </c>
      <c r="U1573" s="1130">
        <v>0</v>
      </c>
      <c r="V1573" s="1130">
        <v>0</v>
      </c>
      <c r="W1573" s="1127">
        <v>0</v>
      </c>
      <c r="X1573" s="1130">
        <v>-0.14800056457519531</v>
      </c>
      <c r="Y1573" s="735">
        <v>0.37</v>
      </c>
      <c r="Z1573" s="1131">
        <v>0</v>
      </c>
      <c r="AA1573" s="1131">
        <v>-0.14800056457519531</v>
      </c>
      <c r="AB1573" s="1131">
        <v>0.14429977416992187</v>
      </c>
      <c r="AC1573" s="1131">
        <v>0</v>
      </c>
      <c r="AD1573" s="1131">
        <v>-0.14429977416992187</v>
      </c>
      <c r="AE1573" s="1131">
        <v>-0.14800056457519531</v>
      </c>
      <c r="AF1573" s="126"/>
      <c r="AG1573" s="126"/>
      <c r="AH1573" s="126"/>
      <c r="AI1573" s="126"/>
      <c r="AJ1573" s="126"/>
      <c r="AK1573" s="126"/>
      <c r="AL1573" s="126">
        <v>1573</v>
      </c>
    </row>
    <row r="1574" spans="1:38">
      <c r="A1574" s="721" t="s">
        <v>1852</v>
      </c>
      <c r="B1574" s="722">
        <v>16</v>
      </c>
      <c r="C1574" s="722">
        <v>1623</v>
      </c>
      <c r="D1574" s="722">
        <v>162310</v>
      </c>
      <c r="E1574" s="721">
        <v>1623109115</v>
      </c>
      <c r="F1574" s="721" t="s">
        <v>1029</v>
      </c>
      <c r="G1574" s="1127">
        <v>6638430680</v>
      </c>
      <c r="H1574" s="1128">
        <v>0</v>
      </c>
      <c r="I1574" s="1128">
        <v>6638430679.9499998</v>
      </c>
      <c r="J1574" s="1128">
        <v>-5.0000190734863281E-2</v>
      </c>
      <c r="K1574" s="1128">
        <v>0</v>
      </c>
      <c r="L1574" s="1128">
        <v>0</v>
      </c>
      <c r="M1574" s="1128">
        <v>-5.0000190734863281E-2</v>
      </c>
      <c r="N1574" s="1129">
        <v>0</v>
      </c>
      <c r="O1574" s="1128">
        <v>-5.0000190734863281E-2</v>
      </c>
      <c r="P1574" s="1127">
        <v>-1.8500070571899414E-2</v>
      </c>
      <c r="Q1574" s="1127">
        <v>0</v>
      </c>
      <c r="R1574" s="1127">
        <v>0</v>
      </c>
      <c r="S1574" s="1127">
        <v>0</v>
      </c>
      <c r="T1574" s="1130">
        <v>0</v>
      </c>
      <c r="U1574" s="1130">
        <v>0</v>
      </c>
      <c r="V1574" s="1130">
        <v>0</v>
      </c>
      <c r="W1574" s="1127">
        <v>0</v>
      </c>
      <c r="X1574" s="1130">
        <v>-1.8500070571899414E-2</v>
      </c>
      <c r="Y1574" s="735">
        <v>0.37</v>
      </c>
      <c r="Z1574" s="1131">
        <v>0</v>
      </c>
      <c r="AA1574" s="1131">
        <v>-1.8500070571899414E-2</v>
      </c>
      <c r="AB1574" s="1131">
        <v>0</v>
      </c>
      <c r="AC1574" s="1131">
        <v>-4.0699872970581051E-2</v>
      </c>
      <c r="AD1574" s="1131">
        <v>0</v>
      </c>
      <c r="AE1574" s="1131">
        <v>2.2199802398681637E-2</v>
      </c>
      <c r="AF1574" s="126"/>
      <c r="AG1574" s="126"/>
      <c r="AH1574" s="126"/>
      <c r="AI1574" s="126"/>
      <c r="AJ1574" s="126"/>
      <c r="AK1574" s="126"/>
      <c r="AL1574" s="126">
        <v>1574</v>
      </c>
    </row>
    <row r="1575" spans="1:38">
      <c r="A1575" s="721" t="s">
        <v>1852</v>
      </c>
      <c r="B1575" s="722">
        <v>16</v>
      </c>
      <c r="C1575" s="722">
        <v>1623</v>
      </c>
      <c r="D1575" s="722">
        <v>162325</v>
      </c>
      <c r="E1575" s="721">
        <v>1623259118</v>
      </c>
      <c r="F1575" s="721" t="s">
        <v>1030</v>
      </c>
      <c r="G1575" s="1127">
        <v>122684493552</v>
      </c>
      <c r="H1575" s="1128">
        <v>0</v>
      </c>
      <c r="I1575" s="1128">
        <v>122684493552.06</v>
      </c>
      <c r="J1575" s="1128">
        <v>5.999755859375E-2</v>
      </c>
      <c r="K1575" s="1128">
        <v>0</v>
      </c>
      <c r="L1575" s="1128">
        <v>5.999755859375E-2</v>
      </c>
      <c r="M1575" s="1128">
        <v>0</v>
      </c>
      <c r="N1575" s="1129">
        <v>0</v>
      </c>
      <c r="O1575" s="1128">
        <v>5.999755859375E-2</v>
      </c>
      <c r="P1575" s="1127">
        <v>2.2199096679687499E-2</v>
      </c>
      <c r="Q1575" s="1127">
        <v>0</v>
      </c>
      <c r="R1575" s="1127">
        <v>0</v>
      </c>
      <c r="S1575" s="1127">
        <v>0</v>
      </c>
      <c r="T1575" s="1130">
        <v>0</v>
      </c>
      <c r="U1575" s="1130">
        <v>0</v>
      </c>
      <c r="V1575" s="1130">
        <v>0</v>
      </c>
      <c r="W1575" s="1127">
        <v>0</v>
      </c>
      <c r="X1575" s="1130">
        <v>2.2199096679687499E-2</v>
      </c>
      <c r="Y1575" s="735">
        <v>0.37</v>
      </c>
      <c r="Z1575" s="1131">
        <v>2.2199096679687499E-2</v>
      </c>
      <c r="AA1575" s="1131">
        <v>0</v>
      </c>
      <c r="AB1575" s="1131">
        <v>0</v>
      </c>
      <c r="AC1575" s="1131">
        <v>-0.14799774169921875</v>
      </c>
      <c r="AD1575" s="1131">
        <v>2.2199096679687499E-2</v>
      </c>
      <c r="AE1575" s="1131">
        <v>0.14799774169921875</v>
      </c>
      <c r="AF1575" s="126"/>
      <c r="AG1575" s="126"/>
      <c r="AH1575" s="126"/>
      <c r="AI1575" s="126"/>
      <c r="AJ1575" s="126"/>
      <c r="AK1575" s="126"/>
      <c r="AL1575" s="126">
        <v>1575</v>
      </c>
    </row>
    <row r="1576" spans="1:38">
      <c r="A1576" s="721" t="s">
        <v>1852</v>
      </c>
      <c r="B1576" s="722">
        <v>16</v>
      </c>
      <c r="C1576" s="722">
        <v>1628</v>
      </c>
      <c r="D1576" s="722">
        <v>162825</v>
      </c>
      <c r="E1576" s="721">
        <v>1628251003</v>
      </c>
      <c r="F1576" s="721" t="s">
        <v>1031</v>
      </c>
      <c r="G1576" s="1127">
        <v>174576399</v>
      </c>
      <c r="H1576" s="1128">
        <v>0</v>
      </c>
      <c r="I1576" s="1128">
        <v>174576399</v>
      </c>
      <c r="J1576" s="1128">
        <v>0</v>
      </c>
      <c r="K1576" s="1128">
        <v>0</v>
      </c>
      <c r="L1576" s="1128">
        <v>0</v>
      </c>
      <c r="M1576" s="1128">
        <v>0</v>
      </c>
      <c r="N1576" s="1129">
        <v>0</v>
      </c>
      <c r="O1576" s="1128">
        <v>0</v>
      </c>
      <c r="P1576" s="1127">
        <v>0</v>
      </c>
      <c r="Q1576" s="1127">
        <v>0</v>
      </c>
      <c r="R1576" s="1127">
        <v>0</v>
      </c>
      <c r="S1576" s="1127">
        <v>0</v>
      </c>
      <c r="T1576" s="1130">
        <v>0</v>
      </c>
      <c r="U1576" s="1130">
        <v>0</v>
      </c>
      <c r="V1576" s="1130">
        <v>0</v>
      </c>
      <c r="W1576" s="1127">
        <v>0</v>
      </c>
      <c r="X1576" s="1130">
        <v>0</v>
      </c>
      <c r="Y1576" s="735">
        <v>0</v>
      </c>
      <c r="Z1576" s="1131">
        <v>0</v>
      </c>
      <c r="AA1576" s="1131">
        <v>0</v>
      </c>
      <c r="AB1576" s="1131">
        <v>0</v>
      </c>
      <c r="AC1576" s="1131">
        <v>0</v>
      </c>
      <c r="AD1576" s="1131">
        <v>0</v>
      </c>
      <c r="AE1576" s="1131">
        <v>0</v>
      </c>
      <c r="AF1576" s="126"/>
      <c r="AG1576" s="126"/>
      <c r="AH1576" s="126"/>
      <c r="AI1576" s="126"/>
      <c r="AJ1576" s="126"/>
      <c r="AK1576" s="126"/>
      <c r="AL1576" s="126">
        <v>1576</v>
      </c>
    </row>
    <row r="1577" spans="1:38">
      <c r="A1577" s="721" t="s">
        <v>1852</v>
      </c>
      <c r="B1577" s="722">
        <v>16</v>
      </c>
      <c r="C1577" s="722">
        <v>1628</v>
      </c>
      <c r="D1577" s="722">
        <v>162825</v>
      </c>
      <c r="E1577" s="721">
        <v>1628259010</v>
      </c>
      <c r="F1577" s="721" t="s">
        <v>4207</v>
      </c>
      <c r="G1577" s="1127">
        <v>1913905739</v>
      </c>
      <c r="H1577" s="1128">
        <v>0</v>
      </c>
      <c r="I1577" s="1128">
        <v>1913905739</v>
      </c>
      <c r="J1577" s="1128">
        <v>0</v>
      </c>
      <c r="K1577" s="1128">
        <v>0</v>
      </c>
      <c r="L1577" s="1128">
        <v>0</v>
      </c>
      <c r="M1577" s="1128">
        <v>0</v>
      </c>
      <c r="N1577" s="1129">
        <v>0</v>
      </c>
      <c r="O1577" s="1128">
        <v>0</v>
      </c>
      <c r="P1577" s="1127">
        <v>0</v>
      </c>
      <c r="Q1577" s="1127">
        <v>0</v>
      </c>
      <c r="R1577" s="1127">
        <v>0</v>
      </c>
      <c r="S1577" s="1127">
        <v>0</v>
      </c>
      <c r="T1577" s="1130">
        <v>0</v>
      </c>
      <c r="U1577" s="1130">
        <v>0</v>
      </c>
      <c r="V1577" s="1130">
        <v>0</v>
      </c>
      <c r="W1577" s="1127">
        <v>0</v>
      </c>
      <c r="X1577" s="1130">
        <v>0</v>
      </c>
      <c r="Y1577" s="735">
        <v>0</v>
      </c>
      <c r="Z1577" s="1131">
        <v>0</v>
      </c>
      <c r="AA1577" s="1131">
        <v>0</v>
      </c>
      <c r="AB1577" s="1131">
        <v>0</v>
      </c>
      <c r="AC1577" s="1131">
        <v>0</v>
      </c>
      <c r="AD1577" s="1131">
        <v>0</v>
      </c>
      <c r="AE1577" s="1131">
        <v>0</v>
      </c>
      <c r="AF1577" s="126"/>
      <c r="AG1577" s="126"/>
      <c r="AH1577" s="126"/>
      <c r="AI1577" s="126"/>
      <c r="AJ1577" s="126"/>
      <c r="AK1577" s="126"/>
      <c r="AL1577" s="126">
        <v>1577</v>
      </c>
    </row>
    <row r="1578" spans="1:38">
      <c r="A1578" s="721" t="s">
        <v>1852</v>
      </c>
      <c r="B1578" s="722">
        <v>16</v>
      </c>
      <c r="C1578" s="722">
        <v>1628</v>
      </c>
      <c r="D1578" s="722">
        <v>162825</v>
      </c>
      <c r="E1578" s="721">
        <v>1628259201</v>
      </c>
      <c r="F1578" s="721" t="s">
        <v>1032</v>
      </c>
      <c r="G1578" s="1127">
        <v>110090277</v>
      </c>
      <c r="H1578" s="1128">
        <v>0</v>
      </c>
      <c r="I1578" s="1128">
        <v>110090277</v>
      </c>
      <c r="J1578" s="1128">
        <v>0</v>
      </c>
      <c r="K1578" s="1128">
        <v>0</v>
      </c>
      <c r="L1578" s="1128">
        <v>0</v>
      </c>
      <c r="M1578" s="1128">
        <v>0</v>
      </c>
      <c r="N1578" s="1129">
        <v>0</v>
      </c>
      <c r="O1578" s="1128">
        <v>0</v>
      </c>
      <c r="P1578" s="1127">
        <v>0</v>
      </c>
      <c r="Q1578" s="1127">
        <v>0</v>
      </c>
      <c r="R1578" s="1127">
        <v>0</v>
      </c>
      <c r="S1578" s="1127">
        <v>0</v>
      </c>
      <c r="T1578" s="1130">
        <v>0</v>
      </c>
      <c r="U1578" s="1130">
        <v>0</v>
      </c>
      <c r="V1578" s="1130">
        <v>0</v>
      </c>
      <c r="W1578" s="1127">
        <v>0</v>
      </c>
      <c r="X1578" s="1130">
        <v>0</v>
      </c>
      <c r="Y1578" s="735">
        <v>0</v>
      </c>
      <c r="Z1578" s="1131">
        <v>0</v>
      </c>
      <c r="AA1578" s="1131">
        <v>0</v>
      </c>
      <c r="AB1578" s="1131">
        <v>0</v>
      </c>
      <c r="AC1578" s="1131">
        <v>0</v>
      </c>
      <c r="AD1578" s="1131">
        <v>0</v>
      </c>
      <c r="AE1578" s="1131">
        <v>0</v>
      </c>
      <c r="AF1578" s="126"/>
      <c r="AG1578" s="126"/>
      <c r="AH1578" s="126"/>
      <c r="AI1578" s="126"/>
      <c r="AJ1578" s="126"/>
      <c r="AK1578" s="126"/>
      <c r="AL1578" s="126">
        <v>1578</v>
      </c>
    </row>
    <row r="1579" spans="1:38">
      <c r="A1579" s="721" t="s">
        <v>1852</v>
      </c>
      <c r="B1579" s="722">
        <v>16</v>
      </c>
      <c r="C1579" s="722">
        <v>1628</v>
      </c>
      <c r="D1579" s="722">
        <v>162825</v>
      </c>
      <c r="E1579" s="721">
        <v>1628259499</v>
      </c>
      <c r="F1579" s="721" t="s">
        <v>1033</v>
      </c>
      <c r="G1579" s="1127">
        <v>309234780871</v>
      </c>
      <c r="H1579" s="1128">
        <v>0</v>
      </c>
      <c r="I1579" s="1128">
        <v>309234780870.84003</v>
      </c>
      <c r="J1579" s="1128">
        <v>-0.15997314453125</v>
      </c>
      <c r="K1579" s="1128">
        <v>0</v>
      </c>
      <c r="L1579" s="1128">
        <v>0</v>
      </c>
      <c r="M1579" s="1128">
        <v>-0.15997314453125</v>
      </c>
      <c r="N1579" s="1129">
        <v>0</v>
      </c>
      <c r="O1579" s="1128">
        <v>-0.15997314453125</v>
      </c>
      <c r="P1579" s="1127">
        <v>-5.9190063476562499E-2</v>
      </c>
      <c r="Q1579" s="1127">
        <v>0</v>
      </c>
      <c r="R1579" s="1127">
        <v>0</v>
      </c>
      <c r="S1579" s="1127">
        <v>0</v>
      </c>
      <c r="T1579" s="1130">
        <v>0</v>
      </c>
      <c r="U1579" s="1130">
        <v>0</v>
      </c>
      <c r="V1579" s="1130">
        <v>0</v>
      </c>
      <c r="W1579" s="1127">
        <v>0</v>
      </c>
      <c r="X1579" s="1130">
        <v>-5.9190063476562499E-2</v>
      </c>
      <c r="Y1579" s="735">
        <v>0.37</v>
      </c>
      <c r="Z1579" s="1131">
        <v>0</v>
      </c>
      <c r="AA1579" s="1131">
        <v>-5.9190063476562499E-2</v>
      </c>
      <c r="AB1579" s="1131">
        <v>0</v>
      </c>
      <c r="AC1579" s="1131">
        <v>0</v>
      </c>
      <c r="AD1579" s="1131">
        <v>0</v>
      </c>
      <c r="AE1579" s="1131">
        <v>-5.9190063476562499E-2</v>
      </c>
      <c r="AF1579" s="126"/>
      <c r="AG1579" s="126"/>
      <c r="AH1579" s="126"/>
      <c r="AI1579" s="126"/>
      <c r="AJ1579" s="126"/>
      <c r="AK1579" s="126"/>
      <c r="AL1579" s="126">
        <v>1579</v>
      </c>
    </row>
    <row r="1580" spans="1:38">
      <c r="A1580" s="721" t="s">
        <v>1852</v>
      </c>
      <c r="B1580" s="722">
        <v>16</v>
      </c>
      <c r="C1580" s="722">
        <v>1628</v>
      </c>
      <c r="D1580" s="722">
        <v>162830</v>
      </c>
      <c r="E1580" s="721">
        <v>1628301101</v>
      </c>
      <c r="F1580" s="721" t="s">
        <v>1034</v>
      </c>
      <c r="G1580" s="1127">
        <v>6622132591</v>
      </c>
      <c r="H1580" s="1128">
        <v>0</v>
      </c>
      <c r="I1580" s="1128">
        <v>6622132591.2700005</v>
      </c>
      <c r="J1580" s="1128">
        <v>0.27000045776367188</v>
      </c>
      <c r="K1580" s="1128">
        <v>0</v>
      </c>
      <c r="L1580" s="1128">
        <v>0.27000045776367188</v>
      </c>
      <c r="M1580" s="1128">
        <v>0</v>
      </c>
      <c r="N1580" s="1129">
        <v>0</v>
      </c>
      <c r="O1580" s="1128">
        <v>0.27000045776367188</v>
      </c>
      <c r="P1580" s="1127">
        <v>9.9900169372558592E-2</v>
      </c>
      <c r="Q1580" s="1127">
        <v>0</v>
      </c>
      <c r="R1580" s="1127">
        <v>0</v>
      </c>
      <c r="S1580" s="1127">
        <v>0</v>
      </c>
      <c r="T1580" s="1130">
        <v>0</v>
      </c>
      <c r="U1580" s="1130">
        <v>0</v>
      </c>
      <c r="V1580" s="1130">
        <v>0</v>
      </c>
      <c r="W1580" s="1127">
        <v>0</v>
      </c>
      <c r="X1580" s="1130">
        <v>9.9900169372558592E-2</v>
      </c>
      <c r="Y1580" s="735">
        <v>0.37</v>
      </c>
      <c r="Z1580" s="1131">
        <v>9.9900169372558592E-2</v>
      </c>
      <c r="AA1580" s="1131">
        <v>0</v>
      </c>
      <c r="AB1580" s="1131">
        <v>0</v>
      </c>
      <c r="AC1580" s="1131">
        <v>-7.3999929428100589E-2</v>
      </c>
      <c r="AD1580" s="1131">
        <v>9.9900169372558592E-2</v>
      </c>
      <c r="AE1580" s="1131">
        <v>7.3999929428100589E-2</v>
      </c>
      <c r="AF1580" s="126"/>
      <c r="AG1580" s="126"/>
      <c r="AH1580" s="126"/>
      <c r="AI1580" s="126"/>
      <c r="AJ1580" s="126"/>
      <c r="AK1580" s="126"/>
      <c r="AL1580" s="126">
        <v>1580</v>
      </c>
    </row>
    <row r="1581" spans="1:38">
      <c r="A1581" s="721" t="s">
        <v>1852</v>
      </c>
      <c r="B1581" s="722">
        <v>16</v>
      </c>
      <c r="C1581" s="722">
        <v>1628</v>
      </c>
      <c r="D1581" s="722">
        <v>162830</v>
      </c>
      <c r="E1581" s="721">
        <v>1628301541</v>
      </c>
      <c r="F1581" s="721" t="s">
        <v>4208</v>
      </c>
      <c r="G1581" s="1127">
        <v>24561119017</v>
      </c>
      <c r="H1581" s="1128">
        <v>0</v>
      </c>
      <c r="I1581" s="1128">
        <v>24561119017.150002</v>
      </c>
      <c r="J1581" s="1128">
        <v>0.15000152587890625</v>
      </c>
      <c r="K1581" s="1128">
        <v>0</v>
      </c>
      <c r="L1581" s="1128">
        <v>0.15000152587890625</v>
      </c>
      <c r="M1581" s="1128">
        <v>0</v>
      </c>
      <c r="N1581" s="1129">
        <v>0</v>
      </c>
      <c r="O1581" s="1128">
        <v>0.15000152587890625</v>
      </c>
      <c r="P1581" s="1127">
        <v>5.550056457519531E-2</v>
      </c>
      <c r="Q1581" s="1127">
        <v>0</v>
      </c>
      <c r="R1581" s="1127">
        <v>0</v>
      </c>
      <c r="S1581" s="1127">
        <v>0</v>
      </c>
      <c r="T1581" s="1130">
        <v>0</v>
      </c>
      <c r="U1581" s="1130">
        <v>0</v>
      </c>
      <c r="V1581" s="1130">
        <v>0</v>
      </c>
      <c r="W1581" s="1127">
        <v>0</v>
      </c>
      <c r="X1581" s="1130">
        <v>5.550056457519531E-2</v>
      </c>
      <c r="Y1581" s="735">
        <v>0.37</v>
      </c>
      <c r="Z1581" s="1131">
        <v>5.550056457519531E-2</v>
      </c>
      <c r="AA1581" s="1131">
        <v>0</v>
      </c>
      <c r="AB1581" s="1131">
        <v>0.13320022583007812</v>
      </c>
      <c r="AC1581" s="1131">
        <v>0</v>
      </c>
      <c r="AD1581" s="1131">
        <v>-7.7699661254882813E-2</v>
      </c>
      <c r="AE1581" s="1131">
        <v>0</v>
      </c>
      <c r="AF1581" s="126"/>
      <c r="AG1581" s="126"/>
      <c r="AH1581" s="126"/>
      <c r="AI1581" s="126"/>
      <c r="AJ1581" s="126"/>
      <c r="AK1581" s="126"/>
      <c r="AL1581" s="126">
        <v>1581</v>
      </c>
    </row>
    <row r="1582" spans="1:38">
      <c r="A1582" s="721" t="s">
        <v>1852</v>
      </c>
      <c r="B1582" s="722">
        <v>16</v>
      </c>
      <c r="C1582" s="722">
        <v>1628</v>
      </c>
      <c r="D1582" s="722">
        <v>162830</v>
      </c>
      <c r="E1582" s="721">
        <v>1628301601</v>
      </c>
      <c r="F1582" s="721" t="s">
        <v>1035</v>
      </c>
      <c r="G1582" s="1127">
        <v>1759775009</v>
      </c>
      <c r="H1582" s="1128">
        <v>0</v>
      </c>
      <c r="I1582" s="1128">
        <v>1759775009.4100001</v>
      </c>
      <c r="J1582" s="1128">
        <v>0.41000008583068848</v>
      </c>
      <c r="K1582" s="1128">
        <v>0</v>
      </c>
      <c r="L1582" s="1128">
        <v>0.41000008583068848</v>
      </c>
      <c r="M1582" s="1128">
        <v>0</v>
      </c>
      <c r="N1582" s="1129">
        <v>0</v>
      </c>
      <c r="O1582" s="1128">
        <v>0.41000008583068848</v>
      </c>
      <c r="P1582" s="1127">
        <v>0.15170003175735475</v>
      </c>
      <c r="Q1582" s="1127">
        <v>0</v>
      </c>
      <c r="R1582" s="1127">
        <v>0</v>
      </c>
      <c r="S1582" s="1127">
        <v>0</v>
      </c>
      <c r="T1582" s="1130">
        <v>0</v>
      </c>
      <c r="U1582" s="1130">
        <v>0</v>
      </c>
      <c r="V1582" s="1130">
        <v>0</v>
      </c>
      <c r="W1582" s="1127">
        <v>0</v>
      </c>
      <c r="X1582" s="1130">
        <v>0.15170003175735475</v>
      </c>
      <c r="Y1582" s="735">
        <v>0.37000000000000005</v>
      </c>
      <c r="Z1582" s="1131">
        <v>0.15170003175735475</v>
      </c>
      <c r="AA1582" s="1131">
        <v>0</v>
      </c>
      <c r="AB1582" s="1131">
        <v>0</v>
      </c>
      <c r="AC1582" s="1131">
        <v>-3.6999964714050294E-2</v>
      </c>
      <c r="AD1582" s="1131">
        <v>0.15170003175735475</v>
      </c>
      <c r="AE1582" s="1131">
        <v>3.6999964714050294E-2</v>
      </c>
      <c r="AF1582" s="126"/>
      <c r="AG1582" s="126"/>
      <c r="AH1582" s="126"/>
      <c r="AI1582" s="126"/>
      <c r="AJ1582" s="126"/>
      <c r="AK1582" s="126"/>
      <c r="AL1582" s="126">
        <v>1582</v>
      </c>
    </row>
    <row r="1583" spans="1:38">
      <c r="A1583" s="721" t="s">
        <v>1996</v>
      </c>
      <c r="B1583" s="722">
        <v>16</v>
      </c>
      <c r="C1583" s="722">
        <v>1630</v>
      </c>
      <c r="D1583" s="722">
        <v>163005</v>
      </c>
      <c r="E1583" s="721">
        <v>1630051004</v>
      </c>
      <c r="F1583" s="721" t="s">
        <v>3275</v>
      </c>
      <c r="G1583" s="1127">
        <v>71086249000</v>
      </c>
      <c r="H1583" s="1128">
        <v>0</v>
      </c>
      <c r="I1583" s="1128">
        <v>71086249000</v>
      </c>
      <c r="J1583" s="1128">
        <v>0</v>
      </c>
      <c r="K1583" s="1128">
        <v>0</v>
      </c>
      <c r="L1583" s="1128">
        <v>0</v>
      </c>
      <c r="M1583" s="1128">
        <v>0</v>
      </c>
      <c r="N1583" s="1129">
        <v>0</v>
      </c>
      <c r="O1583" s="1128">
        <v>0</v>
      </c>
      <c r="P1583" s="1127">
        <v>0</v>
      </c>
      <c r="Q1583" s="1127">
        <v>0</v>
      </c>
      <c r="R1583" s="1127">
        <v>0</v>
      </c>
      <c r="S1583" s="1127">
        <v>0</v>
      </c>
      <c r="T1583" s="1130">
        <v>0</v>
      </c>
      <c r="U1583" s="1130">
        <v>0</v>
      </c>
      <c r="V1583" s="1130">
        <v>0</v>
      </c>
      <c r="W1583" s="1127">
        <v>0</v>
      </c>
      <c r="X1583" s="1130">
        <v>0</v>
      </c>
      <c r="Y1583" s="735">
        <v>0</v>
      </c>
      <c r="Z1583" s="1131">
        <v>0</v>
      </c>
      <c r="AA1583" s="1131">
        <v>0</v>
      </c>
      <c r="AB1583" s="1131">
        <v>0</v>
      </c>
      <c r="AC1583" s="1131">
        <v>0</v>
      </c>
      <c r="AD1583" s="1131">
        <v>0</v>
      </c>
      <c r="AE1583" s="1131">
        <v>0</v>
      </c>
      <c r="AF1583" s="126"/>
      <c r="AG1583" s="126"/>
      <c r="AH1583" s="126"/>
      <c r="AI1583" s="126"/>
      <c r="AJ1583" s="126"/>
      <c r="AK1583" s="126"/>
      <c r="AL1583" s="126">
        <v>1583</v>
      </c>
    </row>
    <row r="1584" spans="1:38">
      <c r="A1584" s="721" t="s">
        <v>1852</v>
      </c>
      <c r="B1584" s="722">
        <v>16</v>
      </c>
      <c r="C1584" s="722">
        <v>1630</v>
      </c>
      <c r="D1584" s="722">
        <v>163005</v>
      </c>
      <c r="E1584" s="721">
        <v>1630051889</v>
      </c>
      <c r="F1584" s="721" t="s">
        <v>1036</v>
      </c>
      <c r="G1584" s="1127">
        <v>1808712712</v>
      </c>
      <c r="H1584" s="1128">
        <v>0</v>
      </c>
      <c r="I1584" s="1128">
        <v>1808712712.23</v>
      </c>
      <c r="J1584" s="1128">
        <v>0.23000001907348633</v>
      </c>
      <c r="K1584" s="1128">
        <v>0</v>
      </c>
      <c r="L1584" s="1128">
        <v>0.23000001907348633</v>
      </c>
      <c r="M1584" s="1128">
        <v>0</v>
      </c>
      <c r="N1584" s="1129">
        <v>0</v>
      </c>
      <c r="O1584" s="1128">
        <v>0.23000001907348633</v>
      </c>
      <c r="P1584" s="1127">
        <v>8.5100007057189939E-2</v>
      </c>
      <c r="Q1584" s="1127">
        <v>0</v>
      </c>
      <c r="R1584" s="1127">
        <v>0</v>
      </c>
      <c r="S1584" s="1127">
        <v>0</v>
      </c>
      <c r="T1584" s="1130">
        <v>0</v>
      </c>
      <c r="U1584" s="1130">
        <v>0</v>
      </c>
      <c r="V1584" s="1130">
        <v>0</v>
      </c>
      <c r="W1584" s="1127">
        <v>0</v>
      </c>
      <c r="X1584" s="1130">
        <v>8.5100007057189939E-2</v>
      </c>
      <c r="Y1584" s="735">
        <v>0.37</v>
      </c>
      <c r="Z1584" s="1131">
        <v>8.5100007057189939E-2</v>
      </c>
      <c r="AA1584" s="1131">
        <v>0</v>
      </c>
      <c r="AB1584" s="1131">
        <v>0</v>
      </c>
      <c r="AC1584" s="1131">
        <v>-1.4799985885620117E-2</v>
      </c>
      <c r="AD1584" s="1131">
        <v>8.5100007057189939E-2</v>
      </c>
      <c r="AE1584" s="1131">
        <v>1.4799985885620117E-2</v>
      </c>
      <c r="AF1584" s="126"/>
      <c r="AG1584" s="126"/>
      <c r="AH1584" s="126"/>
      <c r="AI1584" s="126"/>
      <c r="AJ1584" s="126"/>
      <c r="AK1584" s="126"/>
      <c r="AL1584" s="126">
        <v>1584</v>
      </c>
    </row>
    <row r="1585" spans="1:38">
      <c r="A1585" s="721" t="s">
        <v>1852</v>
      </c>
      <c r="B1585" s="722">
        <v>16</v>
      </c>
      <c r="C1585" s="722">
        <v>1630</v>
      </c>
      <c r="D1585" s="722">
        <v>163010</v>
      </c>
      <c r="E1585" s="721">
        <v>1630101403</v>
      </c>
      <c r="F1585" s="721" t="s">
        <v>1037</v>
      </c>
      <c r="G1585" s="1127">
        <v>1849592600</v>
      </c>
      <c r="H1585" s="1128">
        <v>0</v>
      </c>
      <c r="I1585" s="1128">
        <v>1849592600</v>
      </c>
      <c r="J1585" s="1128">
        <v>0</v>
      </c>
      <c r="K1585" s="1128">
        <v>0</v>
      </c>
      <c r="L1585" s="1128">
        <v>0</v>
      </c>
      <c r="M1585" s="1128">
        <v>0</v>
      </c>
      <c r="N1585" s="1129">
        <v>0</v>
      </c>
      <c r="O1585" s="1128">
        <v>0</v>
      </c>
      <c r="P1585" s="1127">
        <v>0</v>
      </c>
      <c r="Q1585" s="1127">
        <v>0</v>
      </c>
      <c r="R1585" s="1127">
        <v>0</v>
      </c>
      <c r="S1585" s="1127">
        <v>0</v>
      </c>
      <c r="T1585" s="1130">
        <v>0</v>
      </c>
      <c r="U1585" s="1130">
        <v>0</v>
      </c>
      <c r="V1585" s="1130">
        <v>0</v>
      </c>
      <c r="W1585" s="1127">
        <v>0</v>
      </c>
      <c r="X1585" s="1130">
        <v>0</v>
      </c>
      <c r="Y1585" s="735">
        <v>0</v>
      </c>
      <c r="Z1585" s="1131">
        <v>0</v>
      </c>
      <c r="AA1585" s="1131">
        <v>0</v>
      </c>
      <c r="AB1585" s="1131">
        <v>0</v>
      </c>
      <c r="AC1585" s="1131">
        <v>0</v>
      </c>
      <c r="AD1585" s="1131">
        <v>0</v>
      </c>
      <c r="AE1585" s="1131">
        <v>0</v>
      </c>
      <c r="AF1585" s="126"/>
      <c r="AG1585" s="126"/>
      <c r="AH1585" s="126"/>
      <c r="AI1585" s="126"/>
      <c r="AJ1585" s="126"/>
      <c r="AK1585" s="126"/>
      <c r="AL1585" s="126">
        <v>1585</v>
      </c>
    </row>
    <row r="1586" spans="1:38">
      <c r="A1586" s="721" t="s">
        <v>1852</v>
      </c>
      <c r="B1586" s="722">
        <v>16</v>
      </c>
      <c r="C1586" s="722">
        <v>1630</v>
      </c>
      <c r="D1586" s="722">
        <v>163010</v>
      </c>
      <c r="E1586" s="721">
        <v>1630109014</v>
      </c>
      <c r="F1586" s="721" t="s">
        <v>1038</v>
      </c>
      <c r="G1586" s="1127">
        <v>511942000</v>
      </c>
      <c r="H1586" s="1128">
        <v>0</v>
      </c>
      <c r="I1586" s="1128">
        <v>511942000</v>
      </c>
      <c r="J1586" s="1128">
        <v>0</v>
      </c>
      <c r="K1586" s="1128">
        <v>0</v>
      </c>
      <c r="L1586" s="1128">
        <v>0</v>
      </c>
      <c r="M1586" s="1128">
        <v>0</v>
      </c>
      <c r="N1586" s="1129">
        <v>0</v>
      </c>
      <c r="O1586" s="1128">
        <v>0</v>
      </c>
      <c r="P1586" s="1127">
        <v>0</v>
      </c>
      <c r="Q1586" s="1127">
        <v>0</v>
      </c>
      <c r="R1586" s="1127">
        <v>0</v>
      </c>
      <c r="S1586" s="1127">
        <v>0</v>
      </c>
      <c r="T1586" s="1130">
        <v>0</v>
      </c>
      <c r="U1586" s="1130">
        <v>0</v>
      </c>
      <c r="V1586" s="1130">
        <v>0</v>
      </c>
      <c r="W1586" s="1127">
        <v>0</v>
      </c>
      <c r="X1586" s="1130">
        <v>0</v>
      </c>
      <c r="Y1586" s="735">
        <v>0</v>
      </c>
      <c r="Z1586" s="1131">
        <v>0</v>
      </c>
      <c r="AA1586" s="1131">
        <v>0</v>
      </c>
      <c r="AB1586" s="1131">
        <v>0</v>
      </c>
      <c r="AC1586" s="1131">
        <v>0</v>
      </c>
      <c r="AD1586" s="1131">
        <v>0</v>
      </c>
      <c r="AE1586" s="1131">
        <v>0</v>
      </c>
      <c r="AF1586" s="126"/>
      <c r="AG1586" s="126"/>
      <c r="AH1586" s="126"/>
      <c r="AI1586" s="126"/>
      <c r="AJ1586" s="126"/>
      <c r="AK1586" s="126"/>
      <c r="AL1586" s="126">
        <v>1586</v>
      </c>
    </row>
    <row r="1587" spans="1:38">
      <c r="A1587" s="721" t="s">
        <v>1852</v>
      </c>
      <c r="B1587" s="722">
        <v>16</v>
      </c>
      <c r="C1587" s="722">
        <v>1630</v>
      </c>
      <c r="D1587" s="722">
        <v>163010</v>
      </c>
      <c r="E1587" s="721">
        <v>1630109015</v>
      </c>
      <c r="F1587" s="721" t="s">
        <v>1039</v>
      </c>
      <c r="G1587" s="1127">
        <v>125310</v>
      </c>
      <c r="H1587" s="1128">
        <v>0</v>
      </c>
      <c r="I1587" s="1128">
        <v>125310</v>
      </c>
      <c r="J1587" s="1128">
        <v>0</v>
      </c>
      <c r="K1587" s="1128">
        <v>0</v>
      </c>
      <c r="L1587" s="1128">
        <v>0</v>
      </c>
      <c r="M1587" s="1128">
        <v>0</v>
      </c>
      <c r="N1587" s="1129">
        <v>0</v>
      </c>
      <c r="O1587" s="1128">
        <v>0</v>
      </c>
      <c r="P1587" s="1127">
        <v>0</v>
      </c>
      <c r="Q1587" s="1127">
        <v>0</v>
      </c>
      <c r="R1587" s="1127">
        <v>0</v>
      </c>
      <c r="S1587" s="1127">
        <v>0</v>
      </c>
      <c r="T1587" s="1130">
        <v>0</v>
      </c>
      <c r="U1587" s="1130">
        <v>0</v>
      </c>
      <c r="V1587" s="1130">
        <v>0</v>
      </c>
      <c r="W1587" s="1127">
        <v>0</v>
      </c>
      <c r="X1587" s="1130">
        <v>0</v>
      </c>
      <c r="Y1587" s="735">
        <v>0</v>
      </c>
      <c r="Z1587" s="1131">
        <v>0</v>
      </c>
      <c r="AA1587" s="1131">
        <v>0</v>
      </c>
      <c r="AB1587" s="1131">
        <v>0</v>
      </c>
      <c r="AC1587" s="1131">
        <v>0</v>
      </c>
      <c r="AD1587" s="1131">
        <v>0</v>
      </c>
      <c r="AE1587" s="1131">
        <v>0</v>
      </c>
      <c r="AF1587" s="126"/>
      <c r="AG1587" s="126"/>
      <c r="AH1587" s="126"/>
      <c r="AI1587" s="126"/>
      <c r="AJ1587" s="126"/>
      <c r="AK1587" s="126"/>
      <c r="AL1587" s="126">
        <v>1587</v>
      </c>
    </row>
    <row r="1588" spans="1:38">
      <c r="A1588" s="721" t="s">
        <v>1852</v>
      </c>
      <c r="B1588" s="722">
        <v>16</v>
      </c>
      <c r="C1588" s="722">
        <v>1630</v>
      </c>
      <c r="D1588" s="722">
        <v>163010</v>
      </c>
      <c r="E1588" s="721">
        <v>1630109900</v>
      </c>
      <c r="F1588" s="721" t="s">
        <v>4209</v>
      </c>
      <c r="G1588" s="1127">
        <v>0</v>
      </c>
      <c r="H1588" s="1128">
        <v>0</v>
      </c>
      <c r="I1588" s="1128">
        <v>0</v>
      </c>
      <c r="J1588" s="1128">
        <v>0</v>
      </c>
      <c r="K1588" s="1128">
        <v>0</v>
      </c>
      <c r="L1588" s="1128">
        <v>0</v>
      </c>
      <c r="M1588" s="1128">
        <v>0</v>
      </c>
      <c r="N1588" s="1129">
        <v>0</v>
      </c>
      <c r="O1588" s="1128">
        <v>0</v>
      </c>
      <c r="P1588" s="1127">
        <v>0</v>
      </c>
      <c r="Q1588" s="1127">
        <v>0</v>
      </c>
      <c r="R1588" s="1127">
        <v>0</v>
      </c>
      <c r="S1588" s="1127">
        <v>0</v>
      </c>
      <c r="T1588" s="1130">
        <v>0</v>
      </c>
      <c r="U1588" s="1130">
        <v>0</v>
      </c>
      <c r="V1588" s="1130">
        <v>0</v>
      </c>
      <c r="W1588" s="1127">
        <v>0</v>
      </c>
      <c r="X1588" s="1130">
        <v>0</v>
      </c>
      <c r="Y1588" s="735">
        <v>0</v>
      </c>
      <c r="Z1588" s="1131">
        <v>0</v>
      </c>
      <c r="AA1588" s="1131">
        <v>0</v>
      </c>
      <c r="AB1588" s="1131">
        <v>0</v>
      </c>
      <c r="AC1588" s="1131">
        <v>0</v>
      </c>
      <c r="AD1588" s="1131">
        <v>0</v>
      </c>
      <c r="AE1588" s="1131">
        <v>0</v>
      </c>
      <c r="AF1588" s="126"/>
      <c r="AG1588" s="126"/>
      <c r="AH1588" s="126"/>
      <c r="AI1588" s="126"/>
      <c r="AJ1588" s="126"/>
      <c r="AK1588" s="126"/>
      <c r="AL1588" s="126">
        <v>1588</v>
      </c>
    </row>
    <row r="1589" spans="1:38">
      <c r="A1589" s="721" t="s">
        <v>1852</v>
      </c>
      <c r="B1589" s="722">
        <v>16</v>
      </c>
      <c r="C1589" s="722">
        <v>1630</v>
      </c>
      <c r="D1589" s="722">
        <v>163015</v>
      </c>
      <c r="E1589" s="721">
        <v>1630150001</v>
      </c>
      <c r="F1589" s="721" t="s">
        <v>1040</v>
      </c>
      <c r="G1589" s="1127">
        <v>942355101</v>
      </c>
      <c r="H1589" s="1128">
        <v>0</v>
      </c>
      <c r="I1589" s="1128">
        <v>942355100.76999998</v>
      </c>
      <c r="J1589" s="1128">
        <v>-0.23000001907348633</v>
      </c>
      <c r="K1589" s="1128">
        <v>0</v>
      </c>
      <c r="L1589" s="1128">
        <v>0</v>
      </c>
      <c r="M1589" s="1128">
        <v>-0.23000001907348633</v>
      </c>
      <c r="N1589" s="1129">
        <v>0</v>
      </c>
      <c r="O1589" s="1128">
        <v>-0.23000001907348633</v>
      </c>
      <c r="P1589" s="1127">
        <v>-8.5100007057189939E-2</v>
      </c>
      <c r="Q1589" s="1127">
        <v>0</v>
      </c>
      <c r="R1589" s="1127">
        <v>0</v>
      </c>
      <c r="S1589" s="1127">
        <v>0</v>
      </c>
      <c r="T1589" s="1130">
        <v>0</v>
      </c>
      <c r="U1589" s="1130">
        <v>0</v>
      </c>
      <c r="V1589" s="1130">
        <v>0</v>
      </c>
      <c r="W1589" s="1127">
        <v>0</v>
      </c>
      <c r="X1589" s="1130">
        <v>-8.5100007057189939E-2</v>
      </c>
      <c r="Y1589" s="735">
        <v>0.37</v>
      </c>
      <c r="Z1589" s="1131">
        <v>0</v>
      </c>
      <c r="AA1589" s="1131">
        <v>-8.5100007057189939E-2</v>
      </c>
      <c r="AB1589" s="1131">
        <v>0</v>
      </c>
      <c r="AC1589" s="1131">
        <v>0</v>
      </c>
      <c r="AD1589" s="1131">
        <v>0</v>
      </c>
      <c r="AE1589" s="1131">
        <v>-8.5100007057189939E-2</v>
      </c>
      <c r="AF1589" s="126"/>
      <c r="AG1589" s="126"/>
      <c r="AH1589" s="126"/>
      <c r="AI1589" s="126"/>
      <c r="AJ1589" s="126"/>
      <c r="AK1589" s="126"/>
      <c r="AL1589" s="126">
        <v>1589</v>
      </c>
    </row>
    <row r="1590" spans="1:38">
      <c r="A1590" s="721" t="s">
        <v>1852</v>
      </c>
      <c r="B1590" s="722">
        <v>16</v>
      </c>
      <c r="C1590" s="722">
        <v>1630</v>
      </c>
      <c r="D1590" s="722">
        <v>163015</v>
      </c>
      <c r="E1590" s="721">
        <v>1630150015</v>
      </c>
      <c r="F1590" s="721" t="s">
        <v>4210</v>
      </c>
      <c r="G1590" s="1127">
        <v>0</v>
      </c>
      <c r="H1590" s="1128">
        <v>0</v>
      </c>
      <c r="I1590" s="1128">
        <v>0</v>
      </c>
      <c r="J1590" s="1128">
        <v>0</v>
      </c>
      <c r="K1590" s="1128">
        <v>0</v>
      </c>
      <c r="L1590" s="1128">
        <v>0</v>
      </c>
      <c r="M1590" s="1128">
        <v>0</v>
      </c>
      <c r="N1590" s="1129">
        <v>0</v>
      </c>
      <c r="O1590" s="1128">
        <v>0</v>
      </c>
      <c r="P1590" s="1127">
        <v>0</v>
      </c>
      <c r="Q1590" s="1127">
        <v>0</v>
      </c>
      <c r="R1590" s="1127">
        <v>0</v>
      </c>
      <c r="S1590" s="1127">
        <v>0</v>
      </c>
      <c r="T1590" s="1130">
        <v>0</v>
      </c>
      <c r="U1590" s="1130">
        <v>0</v>
      </c>
      <c r="V1590" s="1130">
        <v>0</v>
      </c>
      <c r="W1590" s="1127">
        <v>0</v>
      </c>
      <c r="X1590" s="1130">
        <v>0</v>
      </c>
      <c r="Y1590" s="735">
        <v>0</v>
      </c>
      <c r="Z1590" s="1131">
        <v>0</v>
      </c>
      <c r="AA1590" s="1131">
        <v>0</v>
      </c>
      <c r="AB1590" s="1131">
        <v>0</v>
      </c>
      <c r="AC1590" s="1131">
        <v>0</v>
      </c>
      <c r="AD1590" s="1131">
        <v>0</v>
      </c>
      <c r="AE1590" s="1131">
        <v>0</v>
      </c>
      <c r="AF1590" s="126"/>
      <c r="AG1590" s="126"/>
      <c r="AH1590" s="126"/>
      <c r="AI1590" s="126"/>
      <c r="AJ1590" s="126"/>
      <c r="AK1590" s="126"/>
      <c r="AL1590" s="126">
        <v>1590</v>
      </c>
    </row>
    <row r="1591" spans="1:38">
      <c r="A1591" s="721" t="s">
        <v>1852</v>
      </c>
      <c r="B1591" s="722">
        <v>16</v>
      </c>
      <c r="C1591" s="722">
        <v>1630</v>
      </c>
      <c r="D1591" s="722">
        <v>163015</v>
      </c>
      <c r="E1591" s="721">
        <v>1630151001</v>
      </c>
      <c r="F1591" s="721" t="s">
        <v>355</v>
      </c>
      <c r="G1591" s="1127">
        <v>146000827000</v>
      </c>
      <c r="H1591" s="1128">
        <v>0</v>
      </c>
      <c r="I1591" s="1128">
        <v>146000826999.69</v>
      </c>
      <c r="J1591" s="1128">
        <v>-0.30999755859375</v>
      </c>
      <c r="K1591" s="1128">
        <v>0</v>
      </c>
      <c r="L1591" s="1128">
        <v>0</v>
      </c>
      <c r="M1591" s="1128">
        <v>-0.30999755859375</v>
      </c>
      <c r="N1591" s="1129">
        <v>0</v>
      </c>
      <c r="O1591" s="1128">
        <v>-0.30999755859375</v>
      </c>
      <c r="P1591" s="1127">
        <v>-0.1146990966796875</v>
      </c>
      <c r="Q1591" s="1127">
        <v>0</v>
      </c>
      <c r="R1591" s="1127">
        <v>0</v>
      </c>
      <c r="S1591" s="1127">
        <v>0</v>
      </c>
      <c r="T1591" s="1130">
        <v>0</v>
      </c>
      <c r="U1591" s="1130">
        <v>0</v>
      </c>
      <c r="V1591" s="1130">
        <v>0</v>
      </c>
      <c r="W1591" s="1127">
        <v>0</v>
      </c>
      <c r="X1591" s="1130">
        <v>-0.1146990966796875</v>
      </c>
      <c r="Y1591" s="735">
        <v>0.37</v>
      </c>
      <c r="Z1591" s="1131">
        <v>0</v>
      </c>
      <c r="AA1591" s="1131">
        <v>-0.1146990966796875</v>
      </c>
      <c r="AB1591" s="1131">
        <v>0</v>
      </c>
      <c r="AC1591" s="1131">
        <v>0</v>
      </c>
      <c r="AD1591" s="1131">
        <v>0</v>
      </c>
      <c r="AE1591" s="1131">
        <v>-0.1146990966796875</v>
      </c>
      <c r="AF1591" s="126"/>
      <c r="AG1591" s="126"/>
      <c r="AH1591" s="126"/>
      <c r="AI1591" s="126"/>
      <c r="AJ1591" s="126"/>
      <c r="AK1591" s="126"/>
      <c r="AL1591" s="126">
        <v>1591</v>
      </c>
    </row>
    <row r="1592" spans="1:38">
      <c r="A1592" s="721" t="s">
        <v>1852</v>
      </c>
      <c r="B1592" s="722">
        <v>16</v>
      </c>
      <c r="C1592" s="722">
        <v>1630</v>
      </c>
      <c r="D1592" s="722">
        <v>163015</v>
      </c>
      <c r="E1592" s="721">
        <v>1630151002</v>
      </c>
      <c r="F1592" s="721" t="s">
        <v>1041</v>
      </c>
      <c r="G1592" s="1127">
        <v>70933269853</v>
      </c>
      <c r="H1592" s="1128">
        <v>0</v>
      </c>
      <c r="I1592" s="1128">
        <v>70933269852.929993</v>
      </c>
      <c r="J1592" s="1128">
        <v>-7.000732421875E-2</v>
      </c>
      <c r="K1592" s="1128">
        <v>0</v>
      </c>
      <c r="L1592" s="1128">
        <v>0</v>
      </c>
      <c r="M1592" s="1128">
        <v>-7.000732421875E-2</v>
      </c>
      <c r="N1592" s="1129">
        <v>0</v>
      </c>
      <c r="O1592" s="1128">
        <v>-7.000732421875E-2</v>
      </c>
      <c r="P1592" s="1127">
        <v>-2.5902709960937499E-2</v>
      </c>
      <c r="Q1592" s="1127">
        <v>0</v>
      </c>
      <c r="R1592" s="1127">
        <v>0</v>
      </c>
      <c r="S1592" s="1127">
        <v>0</v>
      </c>
      <c r="T1592" s="1130">
        <v>0</v>
      </c>
      <c r="U1592" s="1130">
        <v>0</v>
      </c>
      <c r="V1592" s="1130">
        <v>0</v>
      </c>
      <c r="W1592" s="1127">
        <v>0</v>
      </c>
      <c r="X1592" s="1130">
        <v>-2.5902709960937499E-2</v>
      </c>
      <c r="Y1592" s="735">
        <v>0.37</v>
      </c>
      <c r="Z1592" s="1131">
        <v>0</v>
      </c>
      <c r="AA1592" s="1131">
        <v>-2.5902709960937499E-2</v>
      </c>
      <c r="AB1592" s="1131">
        <v>0</v>
      </c>
      <c r="AC1592" s="1131">
        <v>0</v>
      </c>
      <c r="AD1592" s="1131">
        <v>0</v>
      </c>
      <c r="AE1592" s="1131">
        <v>-2.5902709960937499E-2</v>
      </c>
      <c r="AF1592" s="126"/>
      <c r="AG1592" s="126"/>
      <c r="AH1592" s="126"/>
      <c r="AI1592" s="126"/>
      <c r="AJ1592" s="126"/>
      <c r="AK1592" s="126"/>
      <c r="AL1592" s="126">
        <v>1592</v>
      </c>
    </row>
    <row r="1593" spans="1:38">
      <c r="A1593" s="721" t="s">
        <v>1852</v>
      </c>
      <c r="B1593" s="722">
        <v>16</v>
      </c>
      <c r="C1593" s="722">
        <v>1630</v>
      </c>
      <c r="D1593" s="722">
        <v>163015</v>
      </c>
      <c r="E1593" s="721">
        <v>1630151003</v>
      </c>
      <c r="F1593" s="721" t="s">
        <v>275</v>
      </c>
      <c r="G1593" s="1127">
        <v>54658430000</v>
      </c>
      <c r="H1593" s="1128">
        <v>0</v>
      </c>
      <c r="I1593" s="1128">
        <v>54658430000</v>
      </c>
      <c r="J1593" s="1128">
        <v>0</v>
      </c>
      <c r="K1593" s="1128">
        <v>0</v>
      </c>
      <c r="L1593" s="1128">
        <v>0</v>
      </c>
      <c r="M1593" s="1128">
        <v>0</v>
      </c>
      <c r="N1593" s="1129">
        <v>0</v>
      </c>
      <c r="O1593" s="1128">
        <v>0</v>
      </c>
      <c r="P1593" s="1127">
        <v>0</v>
      </c>
      <c r="Q1593" s="1127">
        <v>0</v>
      </c>
      <c r="R1593" s="1127">
        <v>0</v>
      </c>
      <c r="S1593" s="1127">
        <v>0</v>
      </c>
      <c r="T1593" s="1130">
        <v>0</v>
      </c>
      <c r="U1593" s="1130">
        <v>0</v>
      </c>
      <c r="V1593" s="1130">
        <v>0</v>
      </c>
      <c r="W1593" s="1127">
        <v>0</v>
      </c>
      <c r="X1593" s="1130">
        <v>0</v>
      </c>
      <c r="Y1593" s="735">
        <v>0</v>
      </c>
      <c r="Z1593" s="1131">
        <v>0</v>
      </c>
      <c r="AA1593" s="1131">
        <v>0</v>
      </c>
      <c r="AB1593" s="1131">
        <v>0</v>
      </c>
      <c r="AC1593" s="1131">
        <v>0</v>
      </c>
      <c r="AD1593" s="1131">
        <v>0</v>
      </c>
      <c r="AE1593" s="1131">
        <v>0</v>
      </c>
      <c r="AF1593" s="126"/>
      <c r="AG1593" s="126"/>
      <c r="AH1593" s="126"/>
      <c r="AI1593" s="126"/>
      <c r="AJ1593" s="126"/>
      <c r="AK1593" s="126"/>
      <c r="AL1593" s="126">
        <v>1593</v>
      </c>
    </row>
    <row r="1594" spans="1:38">
      <c r="A1594" s="721" t="s">
        <v>1852</v>
      </c>
      <c r="B1594" s="722">
        <v>16</v>
      </c>
      <c r="C1594" s="722">
        <v>1630</v>
      </c>
      <c r="D1594" s="722">
        <v>163015</v>
      </c>
      <c r="E1594" s="721">
        <v>1630151153</v>
      </c>
      <c r="F1594" s="721" t="s">
        <v>3620</v>
      </c>
      <c r="G1594" s="1127">
        <v>1086603865</v>
      </c>
      <c r="H1594" s="1128">
        <v>0</v>
      </c>
      <c r="I1594" s="1128">
        <v>1086603864.6300001</v>
      </c>
      <c r="J1594" s="1128">
        <v>-0.36999988555908203</v>
      </c>
      <c r="K1594" s="1128">
        <v>0</v>
      </c>
      <c r="L1594" s="1128">
        <v>0</v>
      </c>
      <c r="M1594" s="1128">
        <v>-0.36999988555908203</v>
      </c>
      <c r="N1594" s="1129">
        <v>0</v>
      </c>
      <c r="O1594" s="1128">
        <v>-0.36999988555908203</v>
      </c>
      <c r="P1594" s="1127">
        <v>-0.13689995765686036</v>
      </c>
      <c r="Q1594" s="1127">
        <v>0</v>
      </c>
      <c r="R1594" s="1127">
        <v>0</v>
      </c>
      <c r="S1594" s="1127">
        <v>0</v>
      </c>
      <c r="T1594" s="1130">
        <v>0</v>
      </c>
      <c r="U1594" s="1130">
        <v>0</v>
      </c>
      <c r="V1594" s="1130">
        <v>0</v>
      </c>
      <c r="W1594" s="1127">
        <v>0</v>
      </c>
      <c r="X1594" s="1130">
        <v>-0.13689995765686036</v>
      </c>
      <c r="Y1594" s="735">
        <v>0.37000000000000005</v>
      </c>
      <c r="Z1594" s="1131">
        <v>0</v>
      </c>
      <c r="AA1594" s="1131">
        <v>-0.13689995765686036</v>
      </c>
      <c r="AB1594" s="1131">
        <v>0</v>
      </c>
      <c r="AC1594" s="1131">
        <v>0</v>
      </c>
      <c r="AD1594" s="1131">
        <v>0</v>
      </c>
      <c r="AE1594" s="1131">
        <v>-0.13689995765686036</v>
      </c>
      <c r="AF1594" s="126"/>
      <c r="AG1594" s="126"/>
      <c r="AH1594" s="126"/>
      <c r="AI1594" s="126"/>
      <c r="AJ1594" s="126"/>
      <c r="AK1594" s="126"/>
      <c r="AL1594" s="126">
        <v>1594</v>
      </c>
    </row>
    <row r="1595" spans="1:38">
      <c r="A1595" s="721" t="s">
        <v>1852</v>
      </c>
      <c r="B1595" s="722">
        <v>16</v>
      </c>
      <c r="C1595" s="722">
        <v>1630</v>
      </c>
      <c r="D1595" s="722">
        <v>163015</v>
      </c>
      <c r="E1595" s="721">
        <v>1630151155</v>
      </c>
      <c r="F1595" s="721" t="s">
        <v>3621</v>
      </c>
      <c r="G1595" s="1127">
        <v>501511178</v>
      </c>
      <c r="H1595" s="1128">
        <v>0</v>
      </c>
      <c r="I1595" s="1128">
        <v>501511177.56</v>
      </c>
      <c r="J1595" s="1128">
        <v>-0.43999999761581421</v>
      </c>
      <c r="K1595" s="1128">
        <v>0</v>
      </c>
      <c r="L1595" s="1128">
        <v>0</v>
      </c>
      <c r="M1595" s="1128">
        <v>-0.43999999761581421</v>
      </c>
      <c r="N1595" s="1129">
        <v>0</v>
      </c>
      <c r="O1595" s="1128">
        <v>-0.43999999761581421</v>
      </c>
      <c r="P1595" s="1127">
        <v>-0.16279999911785126</v>
      </c>
      <c r="Q1595" s="1127">
        <v>0</v>
      </c>
      <c r="R1595" s="1127">
        <v>0</v>
      </c>
      <c r="S1595" s="1127">
        <v>0</v>
      </c>
      <c r="T1595" s="1130">
        <v>0</v>
      </c>
      <c r="U1595" s="1130">
        <v>0</v>
      </c>
      <c r="V1595" s="1130">
        <v>0</v>
      </c>
      <c r="W1595" s="1127">
        <v>0</v>
      </c>
      <c r="X1595" s="1130">
        <v>-0.16279999911785126</v>
      </c>
      <c r="Y1595" s="735">
        <v>0.37</v>
      </c>
      <c r="Z1595" s="1131">
        <v>0</v>
      </c>
      <c r="AA1595" s="1131">
        <v>-0.16279999911785126</v>
      </c>
      <c r="AB1595" s="1131">
        <v>0</v>
      </c>
      <c r="AC1595" s="1131">
        <v>0</v>
      </c>
      <c r="AD1595" s="1131">
        <v>0</v>
      </c>
      <c r="AE1595" s="1131">
        <v>-0.16279999911785126</v>
      </c>
      <c r="AF1595" s="126"/>
      <c r="AG1595" s="126"/>
      <c r="AH1595" s="126"/>
      <c r="AI1595" s="126"/>
      <c r="AJ1595" s="126"/>
      <c r="AK1595" s="126"/>
      <c r="AL1595" s="126">
        <v>1595</v>
      </c>
    </row>
    <row r="1596" spans="1:38">
      <c r="A1596" s="721" t="s">
        <v>1852</v>
      </c>
      <c r="B1596" s="722">
        <v>16</v>
      </c>
      <c r="C1596" s="722">
        <v>1630</v>
      </c>
      <c r="D1596" s="722">
        <v>163015</v>
      </c>
      <c r="E1596" s="721">
        <v>1630151157</v>
      </c>
      <c r="F1596" s="721" t="s">
        <v>3622</v>
      </c>
      <c r="G1596" s="1127">
        <v>0</v>
      </c>
      <c r="H1596" s="1128">
        <v>0</v>
      </c>
      <c r="I1596" s="1128">
        <v>0</v>
      </c>
      <c r="J1596" s="1128">
        <v>0</v>
      </c>
      <c r="K1596" s="1128">
        <v>0</v>
      </c>
      <c r="L1596" s="1128">
        <v>0</v>
      </c>
      <c r="M1596" s="1128">
        <v>0</v>
      </c>
      <c r="N1596" s="1129">
        <v>0</v>
      </c>
      <c r="O1596" s="1128">
        <v>0</v>
      </c>
      <c r="P1596" s="1127">
        <v>0</v>
      </c>
      <c r="Q1596" s="1127">
        <v>0</v>
      </c>
      <c r="R1596" s="1127">
        <v>0</v>
      </c>
      <c r="S1596" s="1127">
        <v>0</v>
      </c>
      <c r="T1596" s="1130">
        <v>0</v>
      </c>
      <c r="U1596" s="1130">
        <v>0</v>
      </c>
      <c r="V1596" s="1130">
        <v>0</v>
      </c>
      <c r="W1596" s="1127">
        <v>0</v>
      </c>
      <c r="X1596" s="1130">
        <v>0</v>
      </c>
      <c r="Y1596" s="735">
        <v>0</v>
      </c>
      <c r="Z1596" s="1131">
        <v>0</v>
      </c>
      <c r="AA1596" s="1131">
        <v>0</v>
      </c>
      <c r="AB1596" s="1131">
        <v>0</v>
      </c>
      <c r="AC1596" s="1131">
        <v>0</v>
      </c>
      <c r="AD1596" s="1131">
        <v>0</v>
      </c>
      <c r="AE1596" s="1131">
        <v>0</v>
      </c>
      <c r="AF1596" s="126"/>
      <c r="AG1596" s="126"/>
      <c r="AH1596" s="126"/>
      <c r="AI1596" s="126"/>
      <c r="AJ1596" s="126"/>
      <c r="AK1596" s="126"/>
      <c r="AL1596" s="126">
        <v>1596</v>
      </c>
    </row>
    <row r="1597" spans="1:38">
      <c r="A1597" s="721" t="s">
        <v>1852</v>
      </c>
      <c r="B1597" s="722">
        <v>16</v>
      </c>
      <c r="C1597" s="722">
        <v>1630</v>
      </c>
      <c r="D1597" s="722">
        <v>163015</v>
      </c>
      <c r="E1597" s="721">
        <v>1630151201</v>
      </c>
      <c r="F1597" s="721" t="s">
        <v>3623</v>
      </c>
      <c r="G1597" s="1127">
        <v>182933264</v>
      </c>
      <c r="H1597" s="1128">
        <v>0</v>
      </c>
      <c r="I1597" s="1128">
        <v>182933264.47999999</v>
      </c>
      <c r="J1597" s="1128">
        <v>0.47999998927116394</v>
      </c>
      <c r="K1597" s="1128">
        <v>0</v>
      </c>
      <c r="L1597" s="1128">
        <v>0.47999998927116394</v>
      </c>
      <c r="M1597" s="1128">
        <v>0</v>
      </c>
      <c r="N1597" s="1129">
        <v>0</v>
      </c>
      <c r="O1597" s="1128">
        <v>0.47999998927116394</v>
      </c>
      <c r="P1597" s="1127">
        <v>0.17759999603033066</v>
      </c>
      <c r="Q1597" s="1127">
        <v>0</v>
      </c>
      <c r="R1597" s="1127">
        <v>0</v>
      </c>
      <c r="S1597" s="1127">
        <v>0</v>
      </c>
      <c r="T1597" s="1130">
        <v>0</v>
      </c>
      <c r="U1597" s="1130">
        <v>0</v>
      </c>
      <c r="V1597" s="1130">
        <v>0</v>
      </c>
      <c r="W1597" s="1127">
        <v>0</v>
      </c>
      <c r="X1597" s="1130">
        <v>0.17759999603033066</v>
      </c>
      <c r="Y1597" s="735">
        <v>0.37</v>
      </c>
      <c r="Z1597" s="1131">
        <v>0.17759999603033066</v>
      </c>
      <c r="AA1597" s="1131">
        <v>0</v>
      </c>
      <c r="AB1597" s="1131">
        <v>0</v>
      </c>
      <c r="AC1597" s="1131">
        <v>0</v>
      </c>
      <c r="AD1597" s="1131">
        <v>0.17759999603033066</v>
      </c>
      <c r="AE1597" s="1131">
        <v>0</v>
      </c>
      <c r="AF1597" s="126"/>
      <c r="AG1597" s="126"/>
      <c r="AH1597" s="126"/>
      <c r="AI1597" s="126"/>
      <c r="AJ1597" s="126"/>
      <c r="AK1597" s="126"/>
      <c r="AL1597" s="126">
        <v>1597</v>
      </c>
    </row>
    <row r="1598" spans="1:38">
      <c r="A1598" s="721" t="s">
        <v>1852</v>
      </c>
      <c r="B1598" s="722">
        <v>16</v>
      </c>
      <c r="C1598" s="722">
        <v>1630</v>
      </c>
      <c r="D1598" s="722">
        <v>163015</v>
      </c>
      <c r="E1598" s="721">
        <v>1630151204</v>
      </c>
      <c r="F1598" s="721" t="s">
        <v>1042</v>
      </c>
      <c r="G1598" s="1127">
        <v>478083716</v>
      </c>
      <c r="H1598" s="1128">
        <v>0</v>
      </c>
      <c r="I1598" s="1128">
        <v>478083715.91000003</v>
      </c>
      <c r="J1598" s="1128">
        <v>-8.9999973773956299E-2</v>
      </c>
      <c r="K1598" s="1128">
        <v>0</v>
      </c>
      <c r="L1598" s="1128">
        <v>0</v>
      </c>
      <c r="M1598" s="1128">
        <v>-8.9999973773956299E-2</v>
      </c>
      <c r="N1598" s="1129">
        <v>0</v>
      </c>
      <c r="O1598" s="1128">
        <v>-8.9999973773956299E-2</v>
      </c>
      <c r="P1598" s="1127">
        <v>-3.3299990296363831E-2</v>
      </c>
      <c r="Q1598" s="1127">
        <v>0</v>
      </c>
      <c r="R1598" s="1127">
        <v>0</v>
      </c>
      <c r="S1598" s="1127">
        <v>0</v>
      </c>
      <c r="T1598" s="1130">
        <v>0</v>
      </c>
      <c r="U1598" s="1130">
        <v>0</v>
      </c>
      <c r="V1598" s="1130">
        <v>0</v>
      </c>
      <c r="W1598" s="1127">
        <v>0</v>
      </c>
      <c r="X1598" s="1130">
        <v>-3.3299990296363831E-2</v>
      </c>
      <c r="Y1598" s="735">
        <v>0.37</v>
      </c>
      <c r="Z1598" s="1131">
        <v>0</v>
      </c>
      <c r="AA1598" s="1131">
        <v>-3.3299990296363831E-2</v>
      </c>
      <c r="AB1598" s="1131">
        <v>0</v>
      </c>
      <c r="AC1598" s="1131">
        <v>0</v>
      </c>
      <c r="AD1598" s="1131">
        <v>0</v>
      </c>
      <c r="AE1598" s="1131">
        <v>-3.3299990296363831E-2</v>
      </c>
      <c r="AF1598" s="126"/>
      <c r="AG1598" s="126"/>
      <c r="AH1598" s="126"/>
      <c r="AI1598" s="126"/>
      <c r="AJ1598" s="126"/>
      <c r="AK1598" s="126"/>
      <c r="AL1598" s="126">
        <v>1598</v>
      </c>
    </row>
    <row r="1599" spans="1:38">
      <c r="A1599" s="721" t="s">
        <v>1852</v>
      </c>
      <c r="B1599" s="722">
        <v>16</v>
      </c>
      <c r="C1599" s="722">
        <v>1630</v>
      </c>
      <c r="D1599" s="722">
        <v>163015</v>
      </c>
      <c r="E1599" s="721">
        <v>1630151205</v>
      </c>
      <c r="F1599" s="721" t="s">
        <v>1043</v>
      </c>
      <c r="G1599" s="1127">
        <v>56335122</v>
      </c>
      <c r="H1599" s="1128">
        <v>0</v>
      </c>
      <c r="I1599" s="1128">
        <v>56335121.950000003</v>
      </c>
      <c r="J1599" s="1128">
        <v>-4.9999997019767761E-2</v>
      </c>
      <c r="K1599" s="1128">
        <v>0</v>
      </c>
      <c r="L1599" s="1128">
        <v>0</v>
      </c>
      <c r="M1599" s="1128">
        <v>-4.9999997019767761E-2</v>
      </c>
      <c r="N1599" s="1129">
        <v>0</v>
      </c>
      <c r="O1599" s="1128">
        <v>-4.9999997019767761E-2</v>
      </c>
      <c r="P1599" s="1127">
        <v>-1.849999889731407E-2</v>
      </c>
      <c r="Q1599" s="1127">
        <v>0</v>
      </c>
      <c r="R1599" s="1127">
        <v>0</v>
      </c>
      <c r="S1599" s="1127">
        <v>0</v>
      </c>
      <c r="T1599" s="1130">
        <v>0</v>
      </c>
      <c r="U1599" s="1130">
        <v>0</v>
      </c>
      <c r="V1599" s="1130">
        <v>0</v>
      </c>
      <c r="W1599" s="1127">
        <v>0</v>
      </c>
      <c r="X1599" s="1130">
        <v>-1.849999889731407E-2</v>
      </c>
      <c r="Y1599" s="735">
        <v>0.37</v>
      </c>
      <c r="Z1599" s="1131">
        <v>0</v>
      </c>
      <c r="AA1599" s="1131">
        <v>-1.849999889731407E-2</v>
      </c>
      <c r="AB1599" s="1131">
        <v>0</v>
      </c>
      <c r="AC1599" s="1131">
        <v>0</v>
      </c>
      <c r="AD1599" s="1131">
        <v>0</v>
      </c>
      <c r="AE1599" s="1131">
        <v>-1.849999889731407E-2</v>
      </c>
      <c r="AF1599" s="126"/>
      <c r="AG1599" s="126"/>
      <c r="AH1599" s="126"/>
      <c r="AI1599" s="126"/>
      <c r="AJ1599" s="126"/>
      <c r="AK1599" s="126"/>
      <c r="AL1599" s="126">
        <v>1599</v>
      </c>
    </row>
    <row r="1600" spans="1:38">
      <c r="A1600" s="721" t="s">
        <v>1852</v>
      </c>
      <c r="B1600" s="722">
        <v>16</v>
      </c>
      <c r="C1600" s="722">
        <v>1630</v>
      </c>
      <c r="D1600" s="722">
        <v>163015</v>
      </c>
      <c r="E1600" s="721">
        <v>1630151207</v>
      </c>
      <c r="F1600" s="721" t="s">
        <v>3624</v>
      </c>
      <c r="G1600" s="1127">
        <v>0</v>
      </c>
      <c r="H1600" s="1128">
        <v>0</v>
      </c>
      <c r="I1600" s="1128">
        <v>0</v>
      </c>
      <c r="J1600" s="1128">
        <v>0</v>
      </c>
      <c r="K1600" s="1128">
        <v>0</v>
      </c>
      <c r="L1600" s="1128">
        <v>0</v>
      </c>
      <c r="M1600" s="1128">
        <v>0</v>
      </c>
      <c r="N1600" s="1129">
        <v>0</v>
      </c>
      <c r="O1600" s="1128">
        <v>0</v>
      </c>
      <c r="P1600" s="1127">
        <v>0</v>
      </c>
      <c r="Q1600" s="1127">
        <v>0</v>
      </c>
      <c r="R1600" s="1127">
        <v>0</v>
      </c>
      <c r="S1600" s="1127">
        <v>0</v>
      </c>
      <c r="T1600" s="1130">
        <v>0</v>
      </c>
      <c r="U1600" s="1130">
        <v>0</v>
      </c>
      <c r="V1600" s="1130">
        <v>0</v>
      </c>
      <c r="W1600" s="1127">
        <v>0</v>
      </c>
      <c r="X1600" s="1130">
        <v>0</v>
      </c>
      <c r="Y1600" s="735">
        <v>0</v>
      </c>
      <c r="Z1600" s="1131">
        <v>0</v>
      </c>
      <c r="AA1600" s="1131">
        <v>0</v>
      </c>
      <c r="AB1600" s="1131">
        <v>0</v>
      </c>
      <c r="AC1600" s="1131">
        <v>0</v>
      </c>
      <c r="AD1600" s="1131">
        <v>0</v>
      </c>
      <c r="AE1600" s="1131">
        <v>0</v>
      </c>
      <c r="AF1600" s="126"/>
      <c r="AG1600" s="126"/>
      <c r="AH1600" s="126"/>
      <c r="AI1600" s="126"/>
      <c r="AJ1600" s="126"/>
      <c r="AK1600" s="126"/>
      <c r="AL1600" s="126">
        <v>1600</v>
      </c>
    </row>
    <row r="1601" spans="1:38">
      <c r="A1601" s="721" t="s">
        <v>1852</v>
      </c>
      <c r="B1601" s="722">
        <v>16</v>
      </c>
      <c r="C1601" s="722">
        <v>1630</v>
      </c>
      <c r="D1601" s="722">
        <v>163015</v>
      </c>
      <c r="E1601" s="721">
        <v>1630151208</v>
      </c>
      <c r="F1601" s="721" t="s">
        <v>1044</v>
      </c>
      <c r="G1601" s="1127">
        <v>4744180</v>
      </c>
      <c r="H1601" s="1128">
        <v>0</v>
      </c>
      <c r="I1601" s="1128">
        <v>4744180.2699999996</v>
      </c>
      <c r="J1601" s="1128">
        <v>0.26999999955296516</v>
      </c>
      <c r="K1601" s="1128">
        <v>0</v>
      </c>
      <c r="L1601" s="1128">
        <v>0.26999999955296516</v>
      </c>
      <c r="M1601" s="1128">
        <v>0</v>
      </c>
      <c r="N1601" s="1129">
        <v>0</v>
      </c>
      <c r="O1601" s="1128">
        <v>0.26999999955296516</v>
      </c>
      <c r="P1601" s="1127">
        <v>9.9899999834597103E-2</v>
      </c>
      <c r="Q1601" s="1127">
        <v>0</v>
      </c>
      <c r="R1601" s="1127">
        <v>0</v>
      </c>
      <c r="S1601" s="1127">
        <v>0</v>
      </c>
      <c r="T1601" s="1130">
        <v>0</v>
      </c>
      <c r="U1601" s="1130">
        <v>0</v>
      </c>
      <c r="V1601" s="1130">
        <v>0</v>
      </c>
      <c r="W1601" s="1127">
        <v>0</v>
      </c>
      <c r="X1601" s="1130">
        <v>9.9899999834597103E-2</v>
      </c>
      <c r="Y1601" s="735">
        <v>0.37</v>
      </c>
      <c r="Z1601" s="1131">
        <v>9.9899999834597103E-2</v>
      </c>
      <c r="AA1601" s="1131">
        <v>0</v>
      </c>
      <c r="AB1601" s="1131">
        <v>0</v>
      </c>
      <c r="AC1601" s="1131">
        <v>0</v>
      </c>
      <c r="AD1601" s="1131">
        <v>9.9899999834597103E-2</v>
      </c>
      <c r="AE1601" s="1131">
        <v>0</v>
      </c>
      <c r="AF1601" s="126"/>
      <c r="AG1601" s="126"/>
      <c r="AH1601" s="126"/>
      <c r="AI1601" s="126"/>
      <c r="AJ1601" s="126"/>
      <c r="AK1601" s="126"/>
      <c r="AL1601" s="126">
        <v>1601</v>
      </c>
    </row>
    <row r="1602" spans="1:38">
      <c r="A1602" s="721" t="s">
        <v>1852</v>
      </c>
      <c r="B1602" s="722">
        <v>16</v>
      </c>
      <c r="C1602" s="722">
        <v>1630</v>
      </c>
      <c r="D1602" s="722">
        <v>163015</v>
      </c>
      <c r="E1602" s="721">
        <v>1630151209</v>
      </c>
      <c r="F1602" s="721" t="s">
        <v>356</v>
      </c>
      <c r="G1602" s="1127">
        <v>603792228</v>
      </c>
      <c r="H1602" s="1128">
        <v>0</v>
      </c>
      <c r="I1602" s="1128">
        <v>603792227.96000004</v>
      </c>
      <c r="J1602" s="1128">
        <v>-3.9999961853027344E-2</v>
      </c>
      <c r="K1602" s="1128">
        <v>0</v>
      </c>
      <c r="L1602" s="1128">
        <v>0</v>
      </c>
      <c r="M1602" s="1128">
        <v>-3.9999961853027344E-2</v>
      </c>
      <c r="N1602" s="1129">
        <v>0</v>
      </c>
      <c r="O1602" s="1128">
        <v>-3.9999961853027344E-2</v>
      </c>
      <c r="P1602" s="1127">
        <v>-1.4799985885620117E-2</v>
      </c>
      <c r="Q1602" s="1127">
        <v>0</v>
      </c>
      <c r="R1602" s="1127">
        <v>0</v>
      </c>
      <c r="S1602" s="1127">
        <v>0</v>
      </c>
      <c r="T1602" s="1130">
        <v>0</v>
      </c>
      <c r="U1602" s="1130">
        <v>0</v>
      </c>
      <c r="V1602" s="1130">
        <v>0</v>
      </c>
      <c r="W1602" s="1127">
        <v>0</v>
      </c>
      <c r="X1602" s="1130">
        <v>-1.4799985885620117E-2</v>
      </c>
      <c r="Y1602" s="735">
        <v>0.37</v>
      </c>
      <c r="Z1602" s="1131">
        <v>0</v>
      </c>
      <c r="AA1602" s="1131">
        <v>-1.4799985885620117E-2</v>
      </c>
      <c r="AB1602" s="1131">
        <v>0</v>
      </c>
      <c r="AC1602" s="1131">
        <v>0</v>
      </c>
      <c r="AD1602" s="1131">
        <v>0</v>
      </c>
      <c r="AE1602" s="1131">
        <v>-1.4799985885620117E-2</v>
      </c>
      <c r="AF1602" s="126"/>
      <c r="AG1602" s="126"/>
      <c r="AH1602" s="126"/>
      <c r="AI1602" s="126"/>
      <c r="AJ1602" s="126"/>
      <c r="AK1602" s="126"/>
      <c r="AL1602" s="126">
        <v>1602</v>
      </c>
    </row>
    <row r="1603" spans="1:38">
      <c r="A1603" s="721" t="s">
        <v>1852</v>
      </c>
      <c r="B1603" s="722">
        <v>16</v>
      </c>
      <c r="C1603" s="722">
        <v>1630</v>
      </c>
      <c r="D1603" s="722">
        <v>163015</v>
      </c>
      <c r="E1603" s="721">
        <v>1630151213</v>
      </c>
      <c r="F1603" s="721" t="s">
        <v>276</v>
      </c>
      <c r="G1603" s="1127">
        <v>4908126436</v>
      </c>
      <c r="H1603" s="1128">
        <v>0</v>
      </c>
      <c r="I1603" s="1128">
        <v>4908126436.21</v>
      </c>
      <c r="J1603" s="1128">
        <v>0.21000003814697266</v>
      </c>
      <c r="K1603" s="1128">
        <v>0</v>
      </c>
      <c r="L1603" s="1128">
        <v>0.21000003814697266</v>
      </c>
      <c r="M1603" s="1128">
        <v>0</v>
      </c>
      <c r="N1603" s="1129">
        <v>0</v>
      </c>
      <c r="O1603" s="1128">
        <v>0.21000003814697266</v>
      </c>
      <c r="P1603" s="1127">
        <v>7.7700014114379878E-2</v>
      </c>
      <c r="Q1603" s="1127">
        <v>0</v>
      </c>
      <c r="R1603" s="1127">
        <v>0</v>
      </c>
      <c r="S1603" s="1127">
        <v>0</v>
      </c>
      <c r="T1603" s="1130">
        <v>0</v>
      </c>
      <c r="U1603" s="1130">
        <v>0</v>
      </c>
      <c r="V1603" s="1130">
        <v>0</v>
      </c>
      <c r="W1603" s="1127">
        <v>0</v>
      </c>
      <c r="X1603" s="1130">
        <v>7.7700014114379878E-2</v>
      </c>
      <c r="Y1603" s="735">
        <v>0.37</v>
      </c>
      <c r="Z1603" s="1131">
        <v>7.7700014114379878E-2</v>
      </c>
      <c r="AA1603" s="1131">
        <v>0</v>
      </c>
      <c r="AB1603" s="1131">
        <v>0</v>
      </c>
      <c r="AC1603" s="1131">
        <v>0</v>
      </c>
      <c r="AD1603" s="1131">
        <v>7.7700014114379878E-2</v>
      </c>
      <c r="AE1603" s="1131">
        <v>0</v>
      </c>
      <c r="AF1603" s="126"/>
      <c r="AG1603" s="126"/>
      <c r="AH1603" s="126"/>
      <c r="AI1603" s="126"/>
      <c r="AJ1603" s="126"/>
      <c r="AK1603" s="126"/>
      <c r="AL1603" s="126">
        <v>1603</v>
      </c>
    </row>
    <row r="1604" spans="1:38">
      <c r="A1604" s="721" t="s">
        <v>1852</v>
      </c>
      <c r="B1604" s="722">
        <v>16</v>
      </c>
      <c r="C1604" s="722">
        <v>1630</v>
      </c>
      <c r="D1604" s="722">
        <v>163015</v>
      </c>
      <c r="E1604" s="721">
        <v>1630151218</v>
      </c>
      <c r="F1604" s="721" t="s">
        <v>4211</v>
      </c>
      <c r="G1604" s="1127">
        <v>2635000</v>
      </c>
      <c r="H1604" s="1128">
        <v>0</v>
      </c>
      <c r="I1604" s="1128">
        <v>2635000</v>
      </c>
      <c r="J1604" s="1128">
        <v>0</v>
      </c>
      <c r="K1604" s="1128">
        <v>0</v>
      </c>
      <c r="L1604" s="1128">
        <v>0</v>
      </c>
      <c r="M1604" s="1128">
        <v>0</v>
      </c>
      <c r="N1604" s="1129">
        <v>0</v>
      </c>
      <c r="O1604" s="1128">
        <v>0</v>
      </c>
      <c r="P1604" s="1127">
        <v>0</v>
      </c>
      <c r="Q1604" s="1127">
        <v>0</v>
      </c>
      <c r="R1604" s="1127">
        <v>0</v>
      </c>
      <c r="S1604" s="1127">
        <v>0</v>
      </c>
      <c r="T1604" s="1130">
        <v>0</v>
      </c>
      <c r="U1604" s="1130">
        <v>0</v>
      </c>
      <c r="V1604" s="1130">
        <v>0</v>
      </c>
      <c r="W1604" s="1127">
        <v>0</v>
      </c>
      <c r="X1604" s="1130">
        <v>0</v>
      </c>
      <c r="Y1604" s="735">
        <v>0</v>
      </c>
      <c r="Z1604" s="1131">
        <v>0</v>
      </c>
      <c r="AA1604" s="1131">
        <v>0</v>
      </c>
      <c r="AB1604" s="1131">
        <v>0</v>
      </c>
      <c r="AC1604" s="1131">
        <v>0</v>
      </c>
      <c r="AD1604" s="1131">
        <v>0</v>
      </c>
      <c r="AE1604" s="1131">
        <v>0</v>
      </c>
      <c r="AF1604" s="126"/>
      <c r="AG1604" s="126"/>
      <c r="AH1604" s="126"/>
      <c r="AI1604" s="126"/>
      <c r="AJ1604" s="126"/>
      <c r="AK1604" s="126"/>
      <c r="AL1604" s="126">
        <v>1604</v>
      </c>
    </row>
    <row r="1605" spans="1:38">
      <c r="A1605" s="721" t="s">
        <v>1852</v>
      </c>
      <c r="B1605" s="722">
        <v>16</v>
      </c>
      <c r="C1605" s="722">
        <v>1630</v>
      </c>
      <c r="D1605" s="722">
        <v>163015</v>
      </c>
      <c r="E1605" s="721">
        <v>1630151222</v>
      </c>
      <c r="F1605" s="721" t="s">
        <v>1045</v>
      </c>
      <c r="G1605" s="1127">
        <v>93860548851</v>
      </c>
      <c r="H1605" s="1128">
        <v>0</v>
      </c>
      <c r="I1605" s="1128">
        <v>93860548851.289993</v>
      </c>
      <c r="J1605" s="1128">
        <v>0.2899932861328125</v>
      </c>
      <c r="K1605" s="1128">
        <v>0</v>
      </c>
      <c r="L1605" s="1128">
        <v>0.2899932861328125</v>
      </c>
      <c r="M1605" s="1128">
        <v>0</v>
      </c>
      <c r="N1605" s="1129">
        <v>0</v>
      </c>
      <c r="O1605" s="1128">
        <v>0.2899932861328125</v>
      </c>
      <c r="P1605" s="1127">
        <v>0.10729751586914063</v>
      </c>
      <c r="Q1605" s="1127">
        <v>0</v>
      </c>
      <c r="R1605" s="1127">
        <v>0</v>
      </c>
      <c r="S1605" s="1127">
        <v>0</v>
      </c>
      <c r="T1605" s="1130">
        <v>0</v>
      </c>
      <c r="U1605" s="1130">
        <v>0</v>
      </c>
      <c r="V1605" s="1130">
        <v>0</v>
      </c>
      <c r="W1605" s="1127">
        <v>0</v>
      </c>
      <c r="X1605" s="1130">
        <v>0.10729751586914063</v>
      </c>
      <c r="Y1605" s="735">
        <v>0.37</v>
      </c>
      <c r="Z1605" s="1131">
        <v>0.10729751586914063</v>
      </c>
      <c r="AA1605" s="1131">
        <v>0</v>
      </c>
      <c r="AB1605" s="1131">
        <v>0</v>
      </c>
      <c r="AC1605" s="1131">
        <v>0</v>
      </c>
      <c r="AD1605" s="1131">
        <v>0.10729751586914063</v>
      </c>
      <c r="AE1605" s="1131">
        <v>0</v>
      </c>
      <c r="AF1605" s="126"/>
      <c r="AG1605" s="126"/>
      <c r="AH1605" s="126"/>
      <c r="AI1605" s="126"/>
      <c r="AJ1605" s="126"/>
      <c r="AK1605" s="126"/>
      <c r="AL1605" s="126">
        <v>1605</v>
      </c>
    </row>
    <row r="1606" spans="1:38">
      <c r="A1606" s="721" t="s">
        <v>1852</v>
      </c>
      <c r="B1606" s="722">
        <v>16</v>
      </c>
      <c r="C1606" s="722">
        <v>1630</v>
      </c>
      <c r="D1606" s="722">
        <v>163015</v>
      </c>
      <c r="E1606" s="721">
        <v>1630151230</v>
      </c>
      <c r="F1606" s="721" t="s">
        <v>1046</v>
      </c>
      <c r="G1606" s="1127">
        <v>50011030</v>
      </c>
      <c r="H1606" s="1128">
        <v>0</v>
      </c>
      <c r="I1606" s="1128">
        <v>50011030</v>
      </c>
      <c r="J1606" s="1128">
        <v>0</v>
      </c>
      <c r="K1606" s="1128">
        <v>0</v>
      </c>
      <c r="L1606" s="1128">
        <v>0</v>
      </c>
      <c r="M1606" s="1128">
        <v>0</v>
      </c>
      <c r="N1606" s="1129">
        <v>0</v>
      </c>
      <c r="O1606" s="1128">
        <v>0</v>
      </c>
      <c r="P1606" s="1127">
        <v>0</v>
      </c>
      <c r="Q1606" s="1127">
        <v>0</v>
      </c>
      <c r="R1606" s="1127">
        <v>0</v>
      </c>
      <c r="S1606" s="1127">
        <v>0</v>
      </c>
      <c r="T1606" s="1130">
        <v>0</v>
      </c>
      <c r="U1606" s="1130">
        <v>0</v>
      </c>
      <c r="V1606" s="1130">
        <v>0</v>
      </c>
      <c r="W1606" s="1127">
        <v>0</v>
      </c>
      <c r="X1606" s="1130">
        <v>0</v>
      </c>
      <c r="Y1606" s="735">
        <v>0</v>
      </c>
      <c r="Z1606" s="1131">
        <v>0</v>
      </c>
      <c r="AA1606" s="1131">
        <v>0</v>
      </c>
      <c r="AB1606" s="1131">
        <v>0</v>
      </c>
      <c r="AC1606" s="1131">
        <v>0</v>
      </c>
      <c r="AD1606" s="1131">
        <v>0</v>
      </c>
      <c r="AE1606" s="1131">
        <v>0</v>
      </c>
      <c r="AF1606" s="126"/>
      <c r="AG1606" s="126"/>
      <c r="AH1606" s="126"/>
      <c r="AI1606" s="126"/>
      <c r="AJ1606" s="126"/>
      <c r="AK1606" s="126"/>
      <c r="AL1606" s="126">
        <v>1606</v>
      </c>
    </row>
    <row r="1607" spans="1:38">
      <c r="A1607" s="721" t="s">
        <v>1852</v>
      </c>
      <c r="B1607" s="722">
        <v>16</v>
      </c>
      <c r="C1607" s="722">
        <v>1630</v>
      </c>
      <c r="D1607" s="722">
        <v>163015</v>
      </c>
      <c r="E1607" s="721">
        <v>1630151403</v>
      </c>
      <c r="F1607" s="721" t="s">
        <v>3146</v>
      </c>
      <c r="G1607" s="1127">
        <v>0</v>
      </c>
      <c r="H1607" s="1128">
        <v>0</v>
      </c>
      <c r="I1607" s="1128">
        <v>0</v>
      </c>
      <c r="J1607" s="1128">
        <v>0</v>
      </c>
      <c r="K1607" s="1128">
        <v>0</v>
      </c>
      <c r="L1607" s="1128">
        <v>0</v>
      </c>
      <c r="M1607" s="1128">
        <v>0</v>
      </c>
      <c r="N1607" s="1129">
        <v>0</v>
      </c>
      <c r="O1607" s="1128">
        <v>0</v>
      </c>
      <c r="P1607" s="1127">
        <v>0</v>
      </c>
      <c r="Q1607" s="1127">
        <v>0</v>
      </c>
      <c r="R1607" s="1127">
        <v>0</v>
      </c>
      <c r="S1607" s="1127">
        <v>0</v>
      </c>
      <c r="T1607" s="1130">
        <v>0</v>
      </c>
      <c r="U1607" s="1130">
        <v>0</v>
      </c>
      <c r="V1607" s="1130">
        <v>0</v>
      </c>
      <c r="W1607" s="1127">
        <v>0</v>
      </c>
      <c r="X1607" s="1130">
        <v>0</v>
      </c>
      <c r="Y1607" s="735">
        <v>0</v>
      </c>
      <c r="Z1607" s="1131">
        <v>0</v>
      </c>
      <c r="AA1607" s="1131">
        <v>0</v>
      </c>
      <c r="AB1607" s="1131">
        <v>0</v>
      </c>
      <c r="AC1607" s="1131">
        <v>0</v>
      </c>
      <c r="AD1607" s="1131">
        <v>0</v>
      </c>
      <c r="AE1607" s="1131">
        <v>0</v>
      </c>
      <c r="AF1607" s="126"/>
      <c r="AG1607" s="126"/>
      <c r="AH1607" s="126"/>
      <c r="AI1607" s="126"/>
      <c r="AJ1607" s="126"/>
      <c r="AK1607" s="126"/>
      <c r="AL1607" s="126">
        <v>1607</v>
      </c>
    </row>
    <row r="1608" spans="1:38">
      <c r="A1608" s="721" t="s">
        <v>1852</v>
      </c>
      <c r="B1608" s="722">
        <v>16</v>
      </c>
      <c r="C1608" s="722">
        <v>1630</v>
      </c>
      <c r="D1608" s="722">
        <v>163015</v>
      </c>
      <c r="E1608" s="721">
        <v>1630151804</v>
      </c>
      <c r="F1608" s="721" t="s">
        <v>357</v>
      </c>
      <c r="G1608" s="1127">
        <v>1652938633</v>
      </c>
      <c r="H1608" s="1128">
        <v>0</v>
      </c>
      <c r="I1608" s="1128">
        <v>1652938632.71</v>
      </c>
      <c r="J1608" s="1128">
        <v>-0.28999996185302734</v>
      </c>
      <c r="K1608" s="1128">
        <v>0</v>
      </c>
      <c r="L1608" s="1128">
        <v>0</v>
      </c>
      <c r="M1608" s="1128">
        <v>-0.28999996185302734</v>
      </c>
      <c r="N1608" s="1129">
        <v>0</v>
      </c>
      <c r="O1608" s="1128">
        <v>-0.28999996185302734</v>
      </c>
      <c r="P1608" s="1127">
        <v>-0.10729998588562012</v>
      </c>
      <c r="Q1608" s="1127">
        <v>0</v>
      </c>
      <c r="R1608" s="1127">
        <v>0</v>
      </c>
      <c r="S1608" s="1127">
        <v>0</v>
      </c>
      <c r="T1608" s="1130">
        <v>0</v>
      </c>
      <c r="U1608" s="1130">
        <v>0</v>
      </c>
      <c r="V1608" s="1130">
        <v>0</v>
      </c>
      <c r="W1608" s="1127">
        <v>0</v>
      </c>
      <c r="X1608" s="1130">
        <v>-0.10729998588562012</v>
      </c>
      <c r="Y1608" s="735">
        <v>0.37</v>
      </c>
      <c r="Z1608" s="1131">
        <v>0</v>
      </c>
      <c r="AA1608" s="1131">
        <v>-0.10729998588562012</v>
      </c>
      <c r="AB1608" s="1131">
        <v>0</v>
      </c>
      <c r="AC1608" s="1131">
        <v>0</v>
      </c>
      <c r="AD1608" s="1131">
        <v>0</v>
      </c>
      <c r="AE1608" s="1131">
        <v>-0.10729998588562012</v>
      </c>
      <c r="AF1608" s="126"/>
      <c r="AG1608" s="126"/>
      <c r="AH1608" s="126"/>
      <c r="AI1608" s="126"/>
      <c r="AJ1608" s="126"/>
      <c r="AK1608" s="126"/>
      <c r="AL1608" s="126">
        <v>1608</v>
      </c>
    </row>
    <row r="1609" spans="1:38">
      <c r="A1609" s="721" t="s">
        <v>1852</v>
      </c>
      <c r="B1609" s="722">
        <v>16</v>
      </c>
      <c r="C1609" s="722">
        <v>1630</v>
      </c>
      <c r="D1609" s="722">
        <v>163015</v>
      </c>
      <c r="E1609" s="721">
        <v>1630151805</v>
      </c>
      <c r="F1609" s="721" t="s">
        <v>277</v>
      </c>
      <c r="G1609" s="1127">
        <v>3020766533</v>
      </c>
      <c r="H1609" s="1128">
        <v>0</v>
      </c>
      <c r="I1609" s="1128">
        <v>3020766532.71</v>
      </c>
      <c r="J1609" s="1128">
        <v>-0.28999996185302734</v>
      </c>
      <c r="K1609" s="1128">
        <v>0</v>
      </c>
      <c r="L1609" s="1128">
        <v>0</v>
      </c>
      <c r="M1609" s="1128">
        <v>-0.28999996185302734</v>
      </c>
      <c r="N1609" s="1129">
        <v>0</v>
      </c>
      <c r="O1609" s="1128">
        <v>-0.28999996185302734</v>
      </c>
      <c r="P1609" s="1127">
        <v>-0.10729998588562012</v>
      </c>
      <c r="Q1609" s="1127">
        <v>0</v>
      </c>
      <c r="R1609" s="1127">
        <v>0</v>
      </c>
      <c r="S1609" s="1127">
        <v>0</v>
      </c>
      <c r="T1609" s="1130">
        <v>0</v>
      </c>
      <c r="U1609" s="1130">
        <v>0</v>
      </c>
      <c r="V1609" s="1130">
        <v>0</v>
      </c>
      <c r="W1609" s="1127">
        <v>0</v>
      </c>
      <c r="X1609" s="1130">
        <v>-0.10729998588562012</v>
      </c>
      <c r="Y1609" s="735">
        <v>0.37</v>
      </c>
      <c r="Z1609" s="1131">
        <v>0</v>
      </c>
      <c r="AA1609" s="1131">
        <v>-0.10729998588562012</v>
      </c>
      <c r="AB1609" s="1131">
        <v>0</v>
      </c>
      <c r="AC1609" s="1131">
        <v>0</v>
      </c>
      <c r="AD1609" s="1131">
        <v>0</v>
      </c>
      <c r="AE1609" s="1131">
        <v>-0.10729998588562012</v>
      </c>
      <c r="AF1609" s="126"/>
      <c r="AG1609" s="126"/>
      <c r="AH1609" s="126"/>
      <c r="AI1609" s="126"/>
      <c r="AJ1609" s="126"/>
      <c r="AK1609" s="126"/>
      <c r="AL1609" s="126">
        <v>1609</v>
      </c>
    </row>
    <row r="1610" spans="1:38">
      <c r="A1610" s="721" t="s">
        <v>1852</v>
      </c>
      <c r="B1610" s="722">
        <v>16</v>
      </c>
      <c r="C1610" s="722">
        <v>1630</v>
      </c>
      <c r="D1610" s="722">
        <v>163015</v>
      </c>
      <c r="E1610" s="721">
        <v>1630151806</v>
      </c>
      <c r="F1610" s="721" t="s">
        <v>1047</v>
      </c>
      <c r="G1610" s="1127">
        <v>-10052603</v>
      </c>
      <c r="H1610" s="1128">
        <v>0</v>
      </c>
      <c r="I1610" s="1128">
        <v>-10052603.02</v>
      </c>
      <c r="J1610" s="1128">
        <v>-1.9999999552965164E-2</v>
      </c>
      <c r="K1610" s="1128">
        <v>0</v>
      </c>
      <c r="L1610" s="1128">
        <v>0</v>
      </c>
      <c r="M1610" s="1128">
        <v>-1.9999999552965164E-2</v>
      </c>
      <c r="N1610" s="1129">
        <v>0</v>
      </c>
      <c r="O1610" s="1128">
        <v>-1.9999999552965164E-2</v>
      </c>
      <c r="P1610" s="1127">
        <v>-7.399999834597111E-3</v>
      </c>
      <c r="Q1610" s="1127">
        <v>0</v>
      </c>
      <c r="R1610" s="1127">
        <v>0</v>
      </c>
      <c r="S1610" s="1127">
        <v>0</v>
      </c>
      <c r="T1610" s="1130">
        <v>0</v>
      </c>
      <c r="U1610" s="1130">
        <v>0</v>
      </c>
      <c r="V1610" s="1130">
        <v>0</v>
      </c>
      <c r="W1610" s="1127">
        <v>0</v>
      </c>
      <c r="X1610" s="1130">
        <v>-7.399999834597111E-3</v>
      </c>
      <c r="Y1610" s="735">
        <v>0.37</v>
      </c>
      <c r="Z1610" s="1131">
        <v>0</v>
      </c>
      <c r="AA1610" s="1131">
        <v>-7.399999834597111E-3</v>
      </c>
      <c r="AB1610" s="1131">
        <v>0</v>
      </c>
      <c r="AC1610" s="1131">
        <v>0</v>
      </c>
      <c r="AD1610" s="1131">
        <v>0</v>
      </c>
      <c r="AE1610" s="1131">
        <v>-7.399999834597111E-3</v>
      </c>
      <c r="AF1610" s="126"/>
      <c r="AG1610" s="126"/>
      <c r="AH1610" s="126"/>
      <c r="AI1610" s="126"/>
      <c r="AJ1610" s="126"/>
      <c r="AK1610" s="126"/>
      <c r="AL1610" s="126">
        <v>1610</v>
      </c>
    </row>
    <row r="1611" spans="1:38">
      <c r="A1611" s="721" t="s">
        <v>1852</v>
      </c>
      <c r="B1611" s="722">
        <v>16</v>
      </c>
      <c r="C1611" s="722">
        <v>1630</v>
      </c>
      <c r="D1611" s="722">
        <v>163015</v>
      </c>
      <c r="E1611" s="721">
        <v>1630151807</v>
      </c>
      <c r="F1611" s="721" t="s">
        <v>1047</v>
      </c>
      <c r="G1611" s="1127">
        <v>-54351447</v>
      </c>
      <c r="H1611" s="1128">
        <v>0</v>
      </c>
      <c r="I1611" s="1128">
        <v>-54351446.899999999</v>
      </c>
      <c r="J1611" s="1128">
        <v>0.10000000149011612</v>
      </c>
      <c r="K1611" s="1128">
        <v>0</v>
      </c>
      <c r="L1611" s="1128">
        <v>0.10000000149011612</v>
      </c>
      <c r="M1611" s="1128">
        <v>0</v>
      </c>
      <c r="N1611" s="1129">
        <v>0</v>
      </c>
      <c r="O1611" s="1128">
        <v>0.10000000149011612</v>
      </c>
      <c r="P1611" s="1127">
        <v>3.7000000551342963E-2</v>
      </c>
      <c r="Q1611" s="1127">
        <v>0</v>
      </c>
      <c r="R1611" s="1127">
        <v>0</v>
      </c>
      <c r="S1611" s="1127">
        <v>0</v>
      </c>
      <c r="T1611" s="1130">
        <v>0</v>
      </c>
      <c r="U1611" s="1130">
        <v>0</v>
      </c>
      <c r="V1611" s="1130">
        <v>0</v>
      </c>
      <c r="W1611" s="1127">
        <v>0</v>
      </c>
      <c r="X1611" s="1130">
        <v>3.7000000551342963E-2</v>
      </c>
      <c r="Y1611" s="735">
        <v>0.37</v>
      </c>
      <c r="Z1611" s="1131">
        <v>3.7000000551342963E-2</v>
      </c>
      <c r="AA1611" s="1131">
        <v>0</v>
      </c>
      <c r="AB1611" s="1131">
        <v>0</v>
      </c>
      <c r="AC1611" s="1131">
        <v>0</v>
      </c>
      <c r="AD1611" s="1131">
        <v>3.7000000551342963E-2</v>
      </c>
      <c r="AE1611" s="1131">
        <v>0</v>
      </c>
      <c r="AF1611" s="126"/>
      <c r="AG1611" s="126"/>
      <c r="AH1611" s="126"/>
      <c r="AI1611" s="126"/>
      <c r="AJ1611" s="126"/>
      <c r="AK1611" s="126"/>
      <c r="AL1611" s="126">
        <v>1611</v>
      </c>
    </row>
    <row r="1612" spans="1:38">
      <c r="A1612" s="721" t="s">
        <v>1852</v>
      </c>
      <c r="B1612" s="722">
        <v>16</v>
      </c>
      <c r="C1612" s="722">
        <v>1630</v>
      </c>
      <c r="D1612" s="722">
        <v>163015</v>
      </c>
      <c r="E1612" s="721">
        <v>1630151808</v>
      </c>
      <c r="F1612" s="721" t="s">
        <v>3625</v>
      </c>
      <c r="G1612" s="1127">
        <v>182152969</v>
      </c>
      <c r="H1612" s="1128">
        <v>0</v>
      </c>
      <c r="I1612" s="1128">
        <v>182152968.90000001</v>
      </c>
      <c r="J1612" s="1128">
        <v>-9.9999994039535522E-2</v>
      </c>
      <c r="K1612" s="1128">
        <v>0</v>
      </c>
      <c r="L1612" s="1128">
        <v>0</v>
      </c>
      <c r="M1612" s="1128">
        <v>-9.9999994039535522E-2</v>
      </c>
      <c r="N1612" s="1129">
        <v>0</v>
      </c>
      <c r="O1612" s="1128">
        <v>-9.9999994039535522E-2</v>
      </c>
      <c r="P1612" s="1127">
        <v>-3.6999997794628141E-2</v>
      </c>
      <c r="Q1612" s="1127">
        <v>0</v>
      </c>
      <c r="R1612" s="1127">
        <v>0</v>
      </c>
      <c r="S1612" s="1127">
        <v>0</v>
      </c>
      <c r="T1612" s="1130">
        <v>0</v>
      </c>
      <c r="U1612" s="1130">
        <v>0</v>
      </c>
      <c r="V1612" s="1130">
        <v>0</v>
      </c>
      <c r="W1612" s="1127">
        <v>0</v>
      </c>
      <c r="X1612" s="1130">
        <v>-3.6999997794628141E-2</v>
      </c>
      <c r="Y1612" s="735">
        <v>0.37</v>
      </c>
      <c r="Z1612" s="1131">
        <v>0</v>
      </c>
      <c r="AA1612" s="1131">
        <v>-3.6999997794628141E-2</v>
      </c>
      <c r="AB1612" s="1131">
        <v>0</v>
      </c>
      <c r="AC1612" s="1131">
        <v>0</v>
      </c>
      <c r="AD1612" s="1131">
        <v>0</v>
      </c>
      <c r="AE1612" s="1131">
        <v>-3.6999997794628141E-2</v>
      </c>
      <c r="AF1612" s="126"/>
      <c r="AG1612" s="126"/>
      <c r="AH1612" s="126"/>
      <c r="AI1612" s="126"/>
      <c r="AJ1612" s="126"/>
      <c r="AK1612" s="126"/>
      <c r="AL1612" s="126">
        <v>1612</v>
      </c>
    </row>
    <row r="1613" spans="1:38">
      <c r="A1613" s="721" t="s">
        <v>1852</v>
      </c>
      <c r="B1613" s="722">
        <v>16</v>
      </c>
      <c r="C1613" s="722">
        <v>1630</v>
      </c>
      <c r="D1613" s="722">
        <v>163015</v>
      </c>
      <c r="E1613" s="721">
        <v>1630151815</v>
      </c>
      <c r="F1613" s="721" t="s">
        <v>1048</v>
      </c>
      <c r="G1613" s="1127">
        <v>747509603</v>
      </c>
      <c r="H1613" s="1128">
        <v>0</v>
      </c>
      <c r="I1613" s="1128">
        <v>747509603</v>
      </c>
      <c r="J1613" s="1128">
        <v>0</v>
      </c>
      <c r="K1613" s="1128">
        <v>0</v>
      </c>
      <c r="L1613" s="1128">
        <v>0</v>
      </c>
      <c r="M1613" s="1128">
        <v>0</v>
      </c>
      <c r="N1613" s="1129">
        <v>0</v>
      </c>
      <c r="O1613" s="1128">
        <v>0</v>
      </c>
      <c r="P1613" s="1127">
        <v>0</v>
      </c>
      <c r="Q1613" s="1127">
        <v>0</v>
      </c>
      <c r="R1613" s="1127">
        <v>0</v>
      </c>
      <c r="S1613" s="1127">
        <v>0</v>
      </c>
      <c r="T1613" s="1130">
        <v>0</v>
      </c>
      <c r="U1613" s="1130">
        <v>0</v>
      </c>
      <c r="V1613" s="1130">
        <v>0</v>
      </c>
      <c r="W1613" s="1127">
        <v>0</v>
      </c>
      <c r="X1613" s="1130">
        <v>0</v>
      </c>
      <c r="Y1613" s="735">
        <v>0</v>
      </c>
      <c r="Z1613" s="1131">
        <v>0</v>
      </c>
      <c r="AA1613" s="1131">
        <v>0</v>
      </c>
      <c r="AB1613" s="1131">
        <v>0</v>
      </c>
      <c r="AC1613" s="1131">
        <v>0</v>
      </c>
      <c r="AD1613" s="1131">
        <v>0</v>
      </c>
      <c r="AE1613" s="1131">
        <v>0</v>
      </c>
      <c r="AF1613" s="126"/>
      <c r="AG1613" s="126"/>
      <c r="AH1613" s="126"/>
      <c r="AI1613" s="126"/>
      <c r="AJ1613" s="126"/>
      <c r="AK1613" s="126"/>
      <c r="AL1613" s="126">
        <v>1613</v>
      </c>
    </row>
    <row r="1614" spans="1:38">
      <c r="A1614" s="721" t="s">
        <v>1852</v>
      </c>
      <c r="B1614" s="722">
        <v>16</v>
      </c>
      <c r="C1614" s="722">
        <v>1630</v>
      </c>
      <c r="D1614" s="722">
        <v>163015</v>
      </c>
      <c r="E1614" s="721">
        <v>1630151816</v>
      </c>
      <c r="F1614" s="721" t="s">
        <v>1049</v>
      </c>
      <c r="G1614" s="1127">
        <v>0</v>
      </c>
      <c r="H1614" s="1128">
        <v>0</v>
      </c>
      <c r="I1614" s="1128">
        <v>0</v>
      </c>
      <c r="J1614" s="1128">
        <v>0</v>
      </c>
      <c r="K1614" s="1128">
        <v>0</v>
      </c>
      <c r="L1614" s="1128">
        <v>0</v>
      </c>
      <c r="M1614" s="1128">
        <v>0</v>
      </c>
      <c r="N1614" s="1129">
        <v>0</v>
      </c>
      <c r="O1614" s="1128">
        <v>0</v>
      </c>
      <c r="P1614" s="1127">
        <v>0</v>
      </c>
      <c r="Q1614" s="1127">
        <v>0</v>
      </c>
      <c r="R1614" s="1127">
        <v>0</v>
      </c>
      <c r="S1614" s="1127">
        <v>0</v>
      </c>
      <c r="T1614" s="1130">
        <v>0</v>
      </c>
      <c r="U1614" s="1130">
        <v>0</v>
      </c>
      <c r="V1614" s="1130">
        <v>0</v>
      </c>
      <c r="W1614" s="1127">
        <v>0</v>
      </c>
      <c r="X1614" s="1130">
        <v>0</v>
      </c>
      <c r="Y1614" s="735">
        <v>0</v>
      </c>
      <c r="Z1614" s="1131">
        <v>0</v>
      </c>
      <c r="AA1614" s="1131">
        <v>0</v>
      </c>
      <c r="AB1614" s="1131">
        <v>0</v>
      </c>
      <c r="AC1614" s="1131">
        <v>0</v>
      </c>
      <c r="AD1614" s="1131">
        <v>0</v>
      </c>
      <c r="AE1614" s="1131">
        <v>0</v>
      </c>
      <c r="AF1614" s="126"/>
      <c r="AG1614" s="126"/>
      <c r="AH1614" s="126"/>
      <c r="AI1614" s="126"/>
      <c r="AJ1614" s="126"/>
      <c r="AK1614" s="126"/>
      <c r="AL1614" s="126">
        <v>1614</v>
      </c>
    </row>
    <row r="1615" spans="1:38">
      <c r="A1615" s="721" t="s">
        <v>1852</v>
      </c>
      <c r="B1615" s="722">
        <v>16</v>
      </c>
      <c r="C1615" s="722">
        <v>1630</v>
      </c>
      <c r="D1615" s="722">
        <v>163015</v>
      </c>
      <c r="E1615" s="721">
        <v>1630151817</v>
      </c>
      <c r="F1615" s="721" t="s">
        <v>1050</v>
      </c>
      <c r="G1615" s="1127">
        <v>10494199</v>
      </c>
      <c r="H1615" s="1128">
        <v>0</v>
      </c>
      <c r="I1615" s="1128">
        <v>10494198.789999999</v>
      </c>
      <c r="J1615" s="1128">
        <v>-0.21000000089406967</v>
      </c>
      <c r="K1615" s="1128">
        <v>0</v>
      </c>
      <c r="L1615" s="1128">
        <v>0</v>
      </c>
      <c r="M1615" s="1128">
        <v>-0.21000000089406967</v>
      </c>
      <c r="N1615" s="1129">
        <v>0</v>
      </c>
      <c r="O1615" s="1128">
        <v>-0.21000000089406967</v>
      </c>
      <c r="P1615" s="1127">
        <v>-7.7700000330805777E-2</v>
      </c>
      <c r="Q1615" s="1127">
        <v>0</v>
      </c>
      <c r="R1615" s="1127">
        <v>0</v>
      </c>
      <c r="S1615" s="1127">
        <v>0</v>
      </c>
      <c r="T1615" s="1130">
        <v>0</v>
      </c>
      <c r="U1615" s="1130">
        <v>0</v>
      </c>
      <c r="V1615" s="1130">
        <v>0</v>
      </c>
      <c r="W1615" s="1127">
        <v>0</v>
      </c>
      <c r="X1615" s="1130">
        <v>-7.7700000330805777E-2</v>
      </c>
      <c r="Y1615" s="735">
        <v>0.37</v>
      </c>
      <c r="Z1615" s="1131">
        <v>0</v>
      </c>
      <c r="AA1615" s="1131">
        <v>-7.7700000330805777E-2</v>
      </c>
      <c r="AB1615" s="1131">
        <v>0</v>
      </c>
      <c r="AC1615" s="1131">
        <v>0</v>
      </c>
      <c r="AD1615" s="1131">
        <v>0</v>
      </c>
      <c r="AE1615" s="1131">
        <v>-7.7700000330805777E-2</v>
      </c>
      <c r="AF1615" s="126"/>
      <c r="AG1615" s="126"/>
      <c r="AH1615" s="126"/>
      <c r="AI1615" s="126"/>
      <c r="AJ1615" s="126"/>
      <c r="AK1615" s="126"/>
      <c r="AL1615" s="126">
        <v>1615</v>
      </c>
    </row>
    <row r="1616" spans="1:38">
      <c r="A1616" s="721" t="s">
        <v>1852</v>
      </c>
      <c r="B1616" s="722">
        <v>16</v>
      </c>
      <c r="C1616" s="722">
        <v>1630</v>
      </c>
      <c r="D1616" s="722">
        <v>163015</v>
      </c>
      <c r="E1616" s="721">
        <v>1630151818</v>
      </c>
      <c r="F1616" s="721" t="s">
        <v>1049</v>
      </c>
      <c r="G1616" s="1127">
        <v>1153472422</v>
      </c>
      <c r="H1616" s="1128">
        <v>0</v>
      </c>
      <c r="I1616" s="1128">
        <v>1153472422.01</v>
      </c>
      <c r="J1616" s="1128">
        <v>9.9999904632568359E-3</v>
      </c>
      <c r="K1616" s="1128">
        <v>0</v>
      </c>
      <c r="L1616" s="1128">
        <v>9.9999904632568359E-3</v>
      </c>
      <c r="M1616" s="1128">
        <v>0</v>
      </c>
      <c r="N1616" s="1129">
        <v>0</v>
      </c>
      <c r="O1616" s="1128">
        <v>9.9999904632568359E-3</v>
      </c>
      <c r="P1616" s="1127">
        <v>3.6999964714050293E-3</v>
      </c>
      <c r="Q1616" s="1127">
        <v>0</v>
      </c>
      <c r="R1616" s="1127">
        <v>0</v>
      </c>
      <c r="S1616" s="1127">
        <v>0</v>
      </c>
      <c r="T1616" s="1130">
        <v>0</v>
      </c>
      <c r="U1616" s="1130">
        <v>0</v>
      </c>
      <c r="V1616" s="1130">
        <v>0</v>
      </c>
      <c r="W1616" s="1127">
        <v>0</v>
      </c>
      <c r="X1616" s="1130">
        <v>3.6999964714050293E-3</v>
      </c>
      <c r="Y1616" s="735">
        <v>0.37</v>
      </c>
      <c r="Z1616" s="1131">
        <v>3.6999964714050293E-3</v>
      </c>
      <c r="AA1616" s="1131">
        <v>0</v>
      </c>
      <c r="AB1616" s="1131">
        <v>0</v>
      </c>
      <c r="AC1616" s="1131">
        <v>0</v>
      </c>
      <c r="AD1616" s="1131">
        <v>3.6999964714050293E-3</v>
      </c>
      <c r="AE1616" s="1131">
        <v>0</v>
      </c>
      <c r="AF1616" s="126"/>
      <c r="AG1616" s="126"/>
      <c r="AH1616" s="126"/>
      <c r="AI1616" s="126"/>
      <c r="AJ1616" s="126"/>
      <c r="AK1616" s="126"/>
      <c r="AL1616" s="126">
        <v>1616</v>
      </c>
    </row>
    <row r="1617" spans="1:38">
      <c r="A1617" s="721" t="s">
        <v>1852</v>
      </c>
      <c r="B1617" s="722">
        <v>16</v>
      </c>
      <c r="C1617" s="722">
        <v>1630</v>
      </c>
      <c r="D1617" s="722">
        <v>163015</v>
      </c>
      <c r="E1617" s="721">
        <v>1630151819</v>
      </c>
      <c r="F1617" s="721" t="s">
        <v>1050</v>
      </c>
      <c r="G1617" s="1127">
        <v>26500717</v>
      </c>
      <c r="H1617" s="1128">
        <v>0</v>
      </c>
      <c r="I1617" s="1128">
        <v>26500717.41</v>
      </c>
      <c r="J1617" s="1128">
        <v>0.41000000014901161</v>
      </c>
      <c r="K1617" s="1128">
        <v>0</v>
      </c>
      <c r="L1617" s="1128">
        <v>0.41000000014901161</v>
      </c>
      <c r="M1617" s="1128">
        <v>0</v>
      </c>
      <c r="N1617" s="1129">
        <v>0</v>
      </c>
      <c r="O1617" s="1128">
        <v>0.41000000014901161</v>
      </c>
      <c r="P1617" s="1127">
        <v>0.15170000005513429</v>
      </c>
      <c r="Q1617" s="1127">
        <v>0</v>
      </c>
      <c r="R1617" s="1127">
        <v>0</v>
      </c>
      <c r="S1617" s="1127">
        <v>0</v>
      </c>
      <c r="T1617" s="1130">
        <v>0</v>
      </c>
      <c r="U1617" s="1130">
        <v>0</v>
      </c>
      <c r="V1617" s="1130">
        <v>0</v>
      </c>
      <c r="W1617" s="1127">
        <v>0</v>
      </c>
      <c r="X1617" s="1130">
        <v>0.15170000005513429</v>
      </c>
      <c r="Y1617" s="735">
        <v>0.37</v>
      </c>
      <c r="Z1617" s="1131">
        <v>0.15170000005513429</v>
      </c>
      <c r="AA1617" s="1131">
        <v>0</v>
      </c>
      <c r="AB1617" s="1131">
        <v>0</v>
      </c>
      <c r="AC1617" s="1131">
        <v>0</v>
      </c>
      <c r="AD1617" s="1131">
        <v>0.15170000005513429</v>
      </c>
      <c r="AE1617" s="1131">
        <v>0</v>
      </c>
      <c r="AF1617" s="126"/>
      <c r="AG1617" s="126"/>
      <c r="AH1617" s="126"/>
      <c r="AI1617" s="126"/>
      <c r="AJ1617" s="126"/>
      <c r="AK1617" s="126"/>
      <c r="AL1617" s="126">
        <v>1617</v>
      </c>
    </row>
    <row r="1618" spans="1:38">
      <c r="A1618" s="721" t="s">
        <v>1852</v>
      </c>
      <c r="B1618" s="722">
        <v>16</v>
      </c>
      <c r="C1618" s="722">
        <v>1630</v>
      </c>
      <c r="D1618" s="722">
        <v>163015</v>
      </c>
      <c r="E1618" s="721">
        <v>1630151835</v>
      </c>
      <c r="F1618" s="721" t="s">
        <v>1051</v>
      </c>
      <c r="G1618" s="1127">
        <v>721343307</v>
      </c>
      <c r="H1618" s="1128">
        <v>0</v>
      </c>
      <c r="I1618" s="1128">
        <v>721343306.88</v>
      </c>
      <c r="J1618" s="1128">
        <v>-0.12000000476837158</v>
      </c>
      <c r="K1618" s="1128">
        <v>0</v>
      </c>
      <c r="L1618" s="1128">
        <v>0</v>
      </c>
      <c r="M1618" s="1128">
        <v>-0.12000000476837158</v>
      </c>
      <c r="N1618" s="1129">
        <v>0</v>
      </c>
      <c r="O1618" s="1128">
        <v>-0.12000000476837158</v>
      </c>
      <c r="P1618" s="1127">
        <v>-4.4400001764297488E-2</v>
      </c>
      <c r="Q1618" s="1127">
        <v>0</v>
      </c>
      <c r="R1618" s="1127">
        <v>0</v>
      </c>
      <c r="S1618" s="1127">
        <v>0</v>
      </c>
      <c r="T1618" s="1130">
        <v>0</v>
      </c>
      <c r="U1618" s="1130">
        <v>0</v>
      </c>
      <c r="V1618" s="1130">
        <v>0</v>
      </c>
      <c r="W1618" s="1127">
        <v>0</v>
      </c>
      <c r="X1618" s="1130">
        <v>-4.4400001764297488E-2</v>
      </c>
      <c r="Y1618" s="735">
        <v>0.37</v>
      </c>
      <c r="Z1618" s="1131">
        <v>0</v>
      </c>
      <c r="AA1618" s="1131">
        <v>-4.4400001764297488E-2</v>
      </c>
      <c r="AB1618" s="1131">
        <v>0</v>
      </c>
      <c r="AC1618" s="1131">
        <v>0</v>
      </c>
      <c r="AD1618" s="1131">
        <v>0</v>
      </c>
      <c r="AE1618" s="1131">
        <v>-4.4400001764297488E-2</v>
      </c>
      <c r="AF1618" s="126"/>
      <c r="AG1618" s="126"/>
      <c r="AH1618" s="126"/>
      <c r="AI1618" s="126"/>
      <c r="AJ1618" s="126"/>
      <c r="AK1618" s="126"/>
      <c r="AL1618" s="126">
        <v>1618</v>
      </c>
    </row>
    <row r="1619" spans="1:38">
      <c r="A1619" s="721" t="s">
        <v>1852</v>
      </c>
      <c r="B1619" s="722">
        <v>16</v>
      </c>
      <c r="C1619" s="722">
        <v>1630</v>
      </c>
      <c r="D1619" s="722">
        <v>163015</v>
      </c>
      <c r="E1619" s="721">
        <v>1630151855</v>
      </c>
      <c r="F1619" s="721" t="s">
        <v>3784</v>
      </c>
      <c r="G1619" s="1127">
        <v>0</v>
      </c>
      <c r="H1619" s="1128">
        <v>0</v>
      </c>
      <c r="I1619" s="1128">
        <v>0</v>
      </c>
      <c r="J1619" s="1128">
        <v>0</v>
      </c>
      <c r="K1619" s="1128">
        <v>0</v>
      </c>
      <c r="L1619" s="1128">
        <v>0</v>
      </c>
      <c r="M1619" s="1128">
        <v>0</v>
      </c>
      <c r="N1619" s="1129">
        <v>0</v>
      </c>
      <c r="O1619" s="1128">
        <v>0</v>
      </c>
      <c r="P1619" s="1127">
        <v>0</v>
      </c>
      <c r="Q1619" s="1127">
        <v>0</v>
      </c>
      <c r="R1619" s="1127">
        <v>0</v>
      </c>
      <c r="S1619" s="1127">
        <v>0</v>
      </c>
      <c r="T1619" s="1130">
        <v>0</v>
      </c>
      <c r="U1619" s="1130">
        <v>0</v>
      </c>
      <c r="V1619" s="1130">
        <v>0</v>
      </c>
      <c r="W1619" s="1127">
        <v>0</v>
      </c>
      <c r="X1619" s="1130">
        <v>0</v>
      </c>
      <c r="Y1619" s="735">
        <v>0</v>
      </c>
      <c r="Z1619" s="1131">
        <v>0</v>
      </c>
      <c r="AA1619" s="1131">
        <v>0</v>
      </c>
      <c r="AB1619" s="1131">
        <v>0</v>
      </c>
      <c r="AC1619" s="1131">
        <v>0</v>
      </c>
      <c r="AD1619" s="1131">
        <v>0</v>
      </c>
      <c r="AE1619" s="1131">
        <v>0</v>
      </c>
      <c r="AF1619" s="126"/>
      <c r="AG1619" s="126"/>
      <c r="AH1619" s="126"/>
      <c r="AI1619" s="126"/>
      <c r="AJ1619" s="126"/>
      <c r="AK1619" s="126"/>
      <c r="AL1619" s="126">
        <v>1619</v>
      </c>
    </row>
    <row r="1620" spans="1:38">
      <c r="A1620" s="721" t="s">
        <v>1852</v>
      </c>
      <c r="B1620" s="722">
        <v>16</v>
      </c>
      <c r="C1620" s="722">
        <v>1630</v>
      </c>
      <c r="D1620" s="722">
        <v>163015</v>
      </c>
      <c r="E1620" s="721">
        <v>1630159110</v>
      </c>
      <c r="F1620" s="721" t="s">
        <v>1052</v>
      </c>
      <c r="G1620" s="1127">
        <v>61862779</v>
      </c>
      <c r="H1620" s="1128">
        <v>0</v>
      </c>
      <c r="I1620" s="1128">
        <v>61862779</v>
      </c>
      <c r="J1620" s="1128">
        <v>0</v>
      </c>
      <c r="K1620" s="1128">
        <v>0</v>
      </c>
      <c r="L1620" s="1128">
        <v>0</v>
      </c>
      <c r="M1620" s="1128">
        <v>0</v>
      </c>
      <c r="N1620" s="1129">
        <v>0</v>
      </c>
      <c r="O1620" s="1128">
        <v>0</v>
      </c>
      <c r="P1620" s="1127">
        <v>0</v>
      </c>
      <c r="Q1620" s="1127">
        <v>0</v>
      </c>
      <c r="R1620" s="1127">
        <v>0</v>
      </c>
      <c r="S1620" s="1127">
        <v>0</v>
      </c>
      <c r="T1620" s="1130">
        <v>0</v>
      </c>
      <c r="U1620" s="1130">
        <v>0</v>
      </c>
      <c r="V1620" s="1130">
        <v>0</v>
      </c>
      <c r="W1620" s="1127">
        <v>0</v>
      </c>
      <c r="X1620" s="1130">
        <v>0</v>
      </c>
      <c r="Y1620" s="735">
        <v>0</v>
      </c>
      <c r="Z1620" s="1131">
        <v>0</v>
      </c>
      <c r="AA1620" s="1131">
        <v>0</v>
      </c>
      <c r="AB1620" s="1131">
        <v>0</v>
      </c>
      <c r="AC1620" s="1131">
        <v>0</v>
      </c>
      <c r="AD1620" s="1131">
        <v>0</v>
      </c>
      <c r="AE1620" s="1131">
        <v>0</v>
      </c>
      <c r="AF1620" s="126"/>
      <c r="AG1620" s="126"/>
      <c r="AH1620" s="126"/>
      <c r="AI1620" s="126"/>
      <c r="AJ1620" s="126"/>
      <c r="AK1620" s="126"/>
      <c r="AL1620" s="126">
        <v>1620</v>
      </c>
    </row>
    <row r="1621" spans="1:38">
      <c r="A1621" s="721" t="s">
        <v>1852</v>
      </c>
      <c r="B1621" s="722">
        <v>16</v>
      </c>
      <c r="C1621" s="722">
        <v>1630</v>
      </c>
      <c r="D1621" s="722">
        <v>163015</v>
      </c>
      <c r="E1621" s="721">
        <v>1630159504</v>
      </c>
      <c r="F1621" s="721" t="s">
        <v>1053</v>
      </c>
      <c r="G1621" s="1127">
        <v>16738389</v>
      </c>
      <c r="H1621" s="1128">
        <v>0</v>
      </c>
      <c r="I1621" s="1128">
        <v>16738389.16</v>
      </c>
      <c r="J1621" s="1128">
        <v>0.16000000014901161</v>
      </c>
      <c r="K1621" s="1128">
        <v>0</v>
      </c>
      <c r="L1621" s="1128">
        <v>0.16000000014901161</v>
      </c>
      <c r="M1621" s="1128">
        <v>0</v>
      </c>
      <c r="N1621" s="1129">
        <v>0</v>
      </c>
      <c r="O1621" s="1128">
        <v>0.16000000014901161</v>
      </c>
      <c r="P1621" s="1127">
        <v>5.9200000055134296E-2</v>
      </c>
      <c r="Q1621" s="1127">
        <v>0</v>
      </c>
      <c r="R1621" s="1127">
        <v>0</v>
      </c>
      <c r="S1621" s="1127">
        <v>0</v>
      </c>
      <c r="T1621" s="1130">
        <v>0</v>
      </c>
      <c r="U1621" s="1130">
        <v>0</v>
      </c>
      <c r="V1621" s="1130">
        <v>0</v>
      </c>
      <c r="W1621" s="1127">
        <v>0</v>
      </c>
      <c r="X1621" s="1130">
        <v>5.9200000055134296E-2</v>
      </c>
      <c r="Y1621" s="735">
        <v>0.37</v>
      </c>
      <c r="Z1621" s="1131">
        <v>5.9200000055134296E-2</v>
      </c>
      <c r="AA1621" s="1131">
        <v>0</v>
      </c>
      <c r="AB1621" s="1131">
        <v>0</v>
      </c>
      <c r="AC1621" s="1131">
        <v>0</v>
      </c>
      <c r="AD1621" s="1131">
        <v>5.9200000055134296E-2</v>
      </c>
      <c r="AE1621" s="1131">
        <v>0</v>
      </c>
      <c r="AF1621" s="126"/>
      <c r="AG1621" s="126"/>
      <c r="AH1621" s="126"/>
      <c r="AI1621" s="126"/>
      <c r="AJ1621" s="126"/>
      <c r="AK1621" s="126"/>
      <c r="AL1621" s="126">
        <v>1621</v>
      </c>
    </row>
    <row r="1622" spans="1:38">
      <c r="A1622" s="721" t="s">
        <v>1852</v>
      </c>
      <c r="B1622" s="722">
        <v>16</v>
      </c>
      <c r="C1622" s="722">
        <v>1630</v>
      </c>
      <c r="D1622" s="722">
        <v>163015</v>
      </c>
      <c r="E1622" s="721">
        <v>1630159605</v>
      </c>
      <c r="F1622" s="721" t="s">
        <v>1054</v>
      </c>
      <c r="G1622" s="1127">
        <v>2380614005</v>
      </c>
      <c r="H1622" s="1128">
        <v>0</v>
      </c>
      <c r="I1622" s="1128">
        <v>2380614005.48</v>
      </c>
      <c r="J1622" s="1128">
        <v>0.48000001907348633</v>
      </c>
      <c r="K1622" s="1128">
        <v>0</v>
      </c>
      <c r="L1622" s="1128">
        <v>0.48000001907348633</v>
      </c>
      <c r="M1622" s="1128">
        <v>0</v>
      </c>
      <c r="N1622" s="1129">
        <v>0</v>
      </c>
      <c r="O1622" s="1128">
        <v>0.48000001907348633</v>
      </c>
      <c r="P1622" s="1127">
        <v>0.17760000705718995</v>
      </c>
      <c r="Q1622" s="1127">
        <v>0</v>
      </c>
      <c r="R1622" s="1127">
        <v>0</v>
      </c>
      <c r="S1622" s="1127">
        <v>0</v>
      </c>
      <c r="T1622" s="1130">
        <v>0</v>
      </c>
      <c r="U1622" s="1130">
        <v>0</v>
      </c>
      <c r="V1622" s="1130">
        <v>0</v>
      </c>
      <c r="W1622" s="1127">
        <v>0</v>
      </c>
      <c r="X1622" s="1130">
        <v>0.17760000705718995</v>
      </c>
      <c r="Y1622" s="735">
        <v>0.37</v>
      </c>
      <c r="Z1622" s="1131">
        <v>0.17760000705718995</v>
      </c>
      <c r="AA1622" s="1131">
        <v>0</v>
      </c>
      <c r="AB1622" s="1131">
        <v>0</v>
      </c>
      <c r="AC1622" s="1131">
        <v>0</v>
      </c>
      <c r="AD1622" s="1131">
        <v>0.17760000705718995</v>
      </c>
      <c r="AE1622" s="1131">
        <v>0</v>
      </c>
      <c r="AF1622" s="126"/>
      <c r="AG1622" s="126"/>
      <c r="AH1622" s="126"/>
      <c r="AI1622" s="126"/>
      <c r="AJ1622" s="126"/>
      <c r="AK1622" s="126"/>
      <c r="AL1622" s="126">
        <v>1622</v>
      </c>
    </row>
    <row r="1623" spans="1:38">
      <c r="A1623" s="721" t="s">
        <v>1852</v>
      </c>
      <c r="B1623" s="722">
        <v>16</v>
      </c>
      <c r="C1623" s="722">
        <v>1630</v>
      </c>
      <c r="D1623" s="722">
        <v>163015</v>
      </c>
      <c r="E1623" s="721">
        <v>1630159615</v>
      </c>
      <c r="F1623" s="721" t="s">
        <v>1055</v>
      </c>
      <c r="G1623" s="1127">
        <v>0</v>
      </c>
      <c r="H1623" s="1128">
        <v>0</v>
      </c>
      <c r="I1623" s="1128">
        <v>0</v>
      </c>
      <c r="J1623" s="1128">
        <v>0</v>
      </c>
      <c r="K1623" s="1128">
        <v>0</v>
      </c>
      <c r="L1623" s="1128">
        <v>0</v>
      </c>
      <c r="M1623" s="1128">
        <v>0</v>
      </c>
      <c r="N1623" s="1129">
        <v>0</v>
      </c>
      <c r="O1623" s="1128">
        <v>0</v>
      </c>
      <c r="P1623" s="1127">
        <v>0</v>
      </c>
      <c r="Q1623" s="1127">
        <v>0</v>
      </c>
      <c r="R1623" s="1127">
        <v>0</v>
      </c>
      <c r="S1623" s="1127">
        <v>0</v>
      </c>
      <c r="T1623" s="1130">
        <v>0</v>
      </c>
      <c r="U1623" s="1130">
        <v>0</v>
      </c>
      <c r="V1623" s="1130">
        <v>0</v>
      </c>
      <c r="W1623" s="1127">
        <v>0</v>
      </c>
      <c r="X1623" s="1130">
        <v>0</v>
      </c>
      <c r="Y1623" s="735">
        <v>0</v>
      </c>
      <c r="Z1623" s="1131">
        <v>0</v>
      </c>
      <c r="AA1623" s="1131">
        <v>0</v>
      </c>
      <c r="AB1623" s="1131">
        <v>0</v>
      </c>
      <c r="AC1623" s="1131">
        <v>0</v>
      </c>
      <c r="AD1623" s="1131">
        <v>0</v>
      </c>
      <c r="AE1623" s="1131">
        <v>0</v>
      </c>
      <c r="AF1623" s="126"/>
      <c r="AG1623" s="126"/>
      <c r="AH1623" s="126"/>
      <c r="AI1623" s="126"/>
      <c r="AJ1623" s="126"/>
      <c r="AK1623" s="126"/>
      <c r="AL1623" s="126">
        <v>1623</v>
      </c>
    </row>
    <row r="1624" spans="1:38">
      <c r="A1624" s="721" t="s">
        <v>1852</v>
      </c>
      <c r="B1624" s="722">
        <v>16</v>
      </c>
      <c r="C1624" s="722">
        <v>1630</v>
      </c>
      <c r="D1624" s="722">
        <v>163015</v>
      </c>
      <c r="E1624" s="721">
        <v>1630159703</v>
      </c>
      <c r="F1624" s="721" t="s">
        <v>3407</v>
      </c>
      <c r="G1624" s="1127">
        <v>37528025</v>
      </c>
      <c r="H1624" s="1128">
        <v>0</v>
      </c>
      <c r="I1624" s="1128">
        <v>37528025</v>
      </c>
      <c r="J1624" s="1128">
        <v>0</v>
      </c>
      <c r="K1624" s="1128">
        <v>0</v>
      </c>
      <c r="L1624" s="1128">
        <v>0</v>
      </c>
      <c r="M1624" s="1128">
        <v>0</v>
      </c>
      <c r="N1624" s="1129">
        <v>0</v>
      </c>
      <c r="O1624" s="1128">
        <v>0</v>
      </c>
      <c r="P1624" s="1127">
        <v>0</v>
      </c>
      <c r="Q1624" s="1127">
        <v>0</v>
      </c>
      <c r="R1624" s="1127">
        <v>0</v>
      </c>
      <c r="S1624" s="1127">
        <v>0</v>
      </c>
      <c r="T1624" s="1130">
        <v>0</v>
      </c>
      <c r="U1624" s="1130">
        <v>0</v>
      </c>
      <c r="V1624" s="1130">
        <v>0</v>
      </c>
      <c r="W1624" s="1127">
        <v>0</v>
      </c>
      <c r="X1624" s="1130">
        <v>0</v>
      </c>
      <c r="Y1624" s="735">
        <v>0</v>
      </c>
      <c r="Z1624" s="1131">
        <v>0</v>
      </c>
      <c r="AA1624" s="1131">
        <v>0</v>
      </c>
      <c r="AB1624" s="1131">
        <v>0</v>
      </c>
      <c r="AC1624" s="1131">
        <v>0</v>
      </c>
      <c r="AD1624" s="1131">
        <v>0</v>
      </c>
      <c r="AE1624" s="1131">
        <v>0</v>
      </c>
      <c r="AF1624" s="126"/>
      <c r="AG1624" s="126"/>
      <c r="AH1624" s="126"/>
      <c r="AI1624" s="126"/>
      <c r="AJ1624" s="126"/>
      <c r="AK1624" s="126"/>
      <c r="AL1624" s="126">
        <v>1624</v>
      </c>
    </row>
    <row r="1625" spans="1:38">
      <c r="A1625" s="721" t="s">
        <v>1852</v>
      </c>
      <c r="B1625" s="722">
        <v>16</v>
      </c>
      <c r="C1625" s="722">
        <v>1630</v>
      </c>
      <c r="D1625" s="722">
        <v>163015</v>
      </c>
      <c r="E1625" s="721">
        <v>1630159704</v>
      </c>
      <c r="F1625" s="721" t="s">
        <v>1054</v>
      </c>
      <c r="G1625" s="1127">
        <v>849843847</v>
      </c>
      <c r="H1625" s="1128">
        <v>0</v>
      </c>
      <c r="I1625" s="1128">
        <v>849843847.11000001</v>
      </c>
      <c r="J1625" s="1128">
        <v>0.11000001430511475</v>
      </c>
      <c r="K1625" s="1128">
        <v>0</v>
      </c>
      <c r="L1625" s="1128">
        <v>0.11000001430511475</v>
      </c>
      <c r="M1625" s="1128">
        <v>0</v>
      </c>
      <c r="N1625" s="1129">
        <v>0</v>
      </c>
      <c r="O1625" s="1128">
        <v>0.11000001430511475</v>
      </c>
      <c r="P1625" s="1127">
        <v>4.0700005292892458E-2</v>
      </c>
      <c r="Q1625" s="1127">
        <v>0</v>
      </c>
      <c r="R1625" s="1127">
        <v>0</v>
      </c>
      <c r="S1625" s="1127">
        <v>0</v>
      </c>
      <c r="T1625" s="1130">
        <v>0</v>
      </c>
      <c r="U1625" s="1130">
        <v>0</v>
      </c>
      <c r="V1625" s="1130">
        <v>0</v>
      </c>
      <c r="W1625" s="1127">
        <v>0</v>
      </c>
      <c r="X1625" s="1130">
        <v>4.0700005292892458E-2</v>
      </c>
      <c r="Y1625" s="735">
        <v>0.37</v>
      </c>
      <c r="Z1625" s="1131">
        <v>4.0700005292892458E-2</v>
      </c>
      <c r="AA1625" s="1131">
        <v>0</v>
      </c>
      <c r="AB1625" s="1131">
        <v>0</v>
      </c>
      <c r="AC1625" s="1131">
        <v>0</v>
      </c>
      <c r="AD1625" s="1131">
        <v>4.0700005292892458E-2</v>
      </c>
      <c r="AE1625" s="1131">
        <v>0</v>
      </c>
      <c r="AF1625" s="126"/>
      <c r="AG1625" s="126"/>
      <c r="AH1625" s="126"/>
      <c r="AI1625" s="126"/>
      <c r="AJ1625" s="126"/>
      <c r="AK1625" s="126"/>
      <c r="AL1625" s="126">
        <v>1625</v>
      </c>
    </row>
    <row r="1626" spans="1:38">
      <c r="A1626" s="721" t="s">
        <v>1852</v>
      </c>
      <c r="B1626" s="722">
        <v>16</v>
      </c>
      <c r="C1626" s="722">
        <v>1630</v>
      </c>
      <c r="D1626" s="722">
        <v>163015</v>
      </c>
      <c r="E1626" s="721">
        <v>1630159706</v>
      </c>
      <c r="F1626" s="721" t="s">
        <v>3147</v>
      </c>
      <c r="G1626" s="1127">
        <v>0</v>
      </c>
      <c r="H1626" s="1128">
        <v>0</v>
      </c>
      <c r="I1626" s="1128">
        <v>0</v>
      </c>
      <c r="J1626" s="1128">
        <v>0</v>
      </c>
      <c r="K1626" s="1128">
        <v>0</v>
      </c>
      <c r="L1626" s="1128">
        <v>0</v>
      </c>
      <c r="M1626" s="1128">
        <v>0</v>
      </c>
      <c r="N1626" s="1129">
        <v>0</v>
      </c>
      <c r="O1626" s="1128">
        <v>0</v>
      </c>
      <c r="P1626" s="1127">
        <v>0</v>
      </c>
      <c r="Q1626" s="1127">
        <v>0</v>
      </c>
      <c r="R1626" s="1127">
        <v>0</v>
      </c>
      <c r="S1626" s="1127">
        <v>0</v>
      </c>
      <c r="T1626" s="1130">
        <v>0</v>
      </c>
      <c r="U1626" s="1130">
        <v>0</v>
      </c>
      <c r="V1626" s="1130">
        <v>0</v>
      </c>
      <c r="W1626" s="1127">
        <v>0</v>
      </c>
      <c r="X1626" s="1130">
        <v>0</v>
      </c>
      <c r="Y1626" s="735">
        <v>0</v>
      </c>
      <c r="Z1626" s="1131">
        <v>0</v>
      </c>
      <c r="AA1626" s="1131">
        <v>0</v>
      </c>
      <c r="AB1626" s="1131">
        <v>0</v>
      </c>
      <c r="AC1626" s="1131">
        <v>0</v>
      </c>
      <c r="AD1626" s="1131">
        <v>0</v>
      </c>
      <c r="AE1626" s="1131">
        <v>0</v>
      </c>
      <c r="AF1626" s="126"/>
      <c r="AG1626" s="126"/>
      <c r="AH1626" s="126"/>
      <c r="AI1626" s="126"/>
      <c r="AJ1626" s="126"/>
      <c r="AK1626" s="126"/>
      <c r="AL1626" s="126">
        <v>1626</v>
      </c>
    </row>
    <row r="1627" spans="1:38">
      <c r="A1627" s="721" t="s">
        <v>1852</v>
      </c>
      <c r="B1627" s="722">
        <v>16</v>
      </c>
      <c r="C1627" s="722">
        <v>1630</v>
      </c>
      <c r="D1627" s="722">
        <v>163015</v>
      </c>
      <c r="E1627" s="721">
        <v>1630159727</v>
      </c>
      <c r="F1627" s="721" t="s">
        <v>3626</v>
      </c>
      <c r="G1627" s="1127">
        <v>0</v>
      </c>
      <c r="H1627" s="1128">
        <v>0</v>
      </c>
      <c r="I1627" s="1128">
        <v>0</v>
      </c>
      <c r="J1627" s="1128">
        <v>0</v>
      </c>
      <c r="K1627" s="1128">
        <v>0</v>
      </c>
      <c r="L1627" s="1128">
        <v>0</v>
      </c>
      <c r="M1627" s="1128">
        <v>0</v>
      </c>
      <c r="N1627" s="1129">
        <v>0</v>
      </c>
      <c r="O1627" s="1128">
        <v>0</v>
      </c>
      <c r="P1627" s="1127">
        <v>0</v>
      </c>
      <c r="Q1627" s="1127">
        <v>0</v>
      </c>
      <c r="R1627" s="1127">
        <v>0</v>
      </c>
      <c r="S1627" s="1127">
        <v>0</v>
      </c>
      <c r="T1627" s="1130">
        <v>0</v>
      </c>
      <c r="U1627" s="1130">
        <v>0</v>
      </c>
      <c r="V1627" s="1130">
        <v>0</v>
      </c>
      <c r="W1627" s="1127">
        <v>0</v>
      </c>
      <c r="X1627" s="1130">
        <v>0</v>
      </c>
      <c r="Y1627" s="735">
        <v>0</v>
      </c>
      <c r="Z1627" s="1131">
        <v>0</v>
      </c>
      <c r="AA1627" s="1131">
        <v>0</v>
      </c>
      <c r="AB1627" s="1131">
        <v>0</v>
      </c>
      <c r="AC1627" s="1131">
        <v>0</v>
      </c>
      <c r="AD1627" s="1131">
        <v>0</v>
      </c>
      <c r="AE1627" s="1131">
        <v>0</v>
      </c>
      <c r="AF1627" s="126"/>
      <c r="AG1627" s="126"/>
      <c r="AH1627" s="126"/>
      <c r="AI1627" s="126"/>
      <c r="AJ1627" s="126"/>
      <c r="AK1627" s="126"/>
      <c r="AL1627" s="126">
        <v>1627</v>
      </c>
    </row>
    <row r="1628" spans="1:38">
      <c r="A1628" s="721" t="s">
        <v>1852</v>
      </c>
      <c r="B1628" s="722">
        <v>16</v>
      </c>
      <c r="C1628" s="722">
        <v>1630</v>
      </c>
      <c r="D1628" s="722">
        <v>163015</v>
      </c>
      <c r="E1628" s="721">
        <v>1630159732</v>
      </c>
      <c r="F1628" s="721" t="s">
        <v>3627</v>
      </c>
      <c r="G1628" s="1127">
        <v>58275836</v>
      </c>
      <c r="H1628" s="1128">
        <v>0</v>
      </c>
      <c r="I1628" s="1128">
        <v>58275836</v>
      </c>
      <c r="J1628" s="1128">
        <v>0</v>
      </c>
      <c r="K1628" s="1128">
        <v>0</v>
      </c>
      <c r="L1628" s="1128">
        <v>0</v>
      </c>
      <c r="M1628" s="1128">
        <v>0</v>
      </c>
      <c r="N1628" s="1129">
        <v>0</v>
      </c>
      <c r="O1628" s="1128">
        <v>0</v>
      </c>
      <c r="P1628" s="1127">
        <v>0</v>
      </c>
      <c r="Q1628" s="1127">
        <v>0</v>
      </c>
      <c r="R1628" s="1127">
        <v>0</v>
      </c>
      <c r="S1628" s="1127">
        <v>0</v>
      </c>
      <c r="T1628" s="1130">
        <v>0</v>
      </c>
      <c r="U1628" s="1130">
        <v>0</v>
      </c>
      <c r="V1628" s="1130">
        <v>0</v>
      </c>
      <c r="W1628" s="1127">
        <v>0</v>
      </c>
      <c r="X1628" s="1130">
        <v>0</v>
      </c>
      <c r="Y1628" s="735">
        <v>0</v>
      </c>
      <c r="Z1628" s="1131">
        <v>0</v>
      </c>
      <c r="AA1628" s="1131">
        <v>0</v>
      </c>
      <c r="AB1628" s="1131">
        <v>0</v>
      </c>
      <c r="AC1628" s="1131">
        <v>0</v>
      </c>
      <c r="AD1628" s="1131">
        <v>0</v>
      </c>
      <c r="AE1628" s="1131">
        <v>0</v>
      </c>
      <c r="AF1628" s="126"/>
      <c r="AG1628" s="126"/>
      <c r="AH1628" s="126"/>
      <c r="AI1628" s="126"/>
      <c r="AJ1628" s="126"/>
      <c r="AK1628" s="126"/>
      <c r="AL1628" s="126">
        <v>1628</v>
      </c>
    </row>
    <row r="1629" spans="1:38">
      <c r="A1629" s="721" t="s">
        <v>1852</v>
      </c>
      <c r="B1629" s="722">
        <v>16</v>
      </c>
      <c r="C1629" s="722">
        <v>1630</v>
      </c>
      <c r="D1629" s="722">
        <v>163015</v>
      </c>
      <c r="E1629" s="721">
        <v>1630159772</v>
      </c>
      <c r="F1629" s="721" t="s">
        <v>1056</v>
      </c>
      <c r="G1629" s="1127">
        <v>1959673242</v>
      </c>
      <c r="H1629" s="1128">
        <v>0</v>
      </c>
      <c r="I1629" s="1128">
        <v>1959673242.3299999</v>
      </c>
      <c r="J1629" s="1128">
        <v>0.32999992370605469</v>
      </c>
      <c r="K1629" s="1128">
        <v>0</v>
      </c>
      <c r="L1629" s="1128">
        <v>0.32999992370605469</v>
      </c>
      <c r="M1629" s="1128">
        <v>0</v>
      </c>
      <c r="N1629" s="1129">
        <v>0</v>
      </c>
      <c r="O1629" s="1128">
        <v>0.32999992370605469</v>
      </c>
      <c r="P1629" s="1127">
        <v>0.12209997177124023</v>
      </c>
      <c r="Q1629" s="1127">
        <v>0</v>
      </c>
      <c r="R1629" s="1127">
        <v>0</v>
      </c>
      <c r="S1629" s="1127">
        <v>0</v>
      </c>
      <c r="T1629" s="1130">
        <v>0</v>
      </c>
      <c r="U1629" s="1130">
        <v>0</v>
      </c>
      <c r="V1629" s="1130">
        <v>0</v>
      </c>
      <c r="W1629" s="1127">
        <v>0</v>
      </c>
      <c r="X1629" s="1130">
        <v>0.12209997177124023</v>
      </c>
      <c r="Y1629" s="735">
        <v>0.37</v>
      </c>
      <c r="Z1629" s="1131">
        <v>0.12209997177124023</v>
      </c>
      <c r="AA1629" s="1131">
        <v>0</v>
      </c>
      <c r="AB1629" s="1131">
        <v>0</v>
      </c>
      <c r="AC1629" s="1131">
        <v>0</v>
      </c>
      <c r="AD1629" s="1131">
        <v>0.12209997177124023</v>
      </c>
      <c r="AE1629" s="1131">
        <v>0</v>
      </c>
      <c r="AF1629" s="126"/>
      <c r="AG1629" s="126"/>
      <c r="AH1629" s="126"/>
      <c r="AI1629" s="126"/>
      <c r="AJ1629" s="126"/>
      <c r="AK1629" s="126"/>
      <c r="AL1629" s="126">
        <v>1629</v>
      </c>
    </row>
    <row r="1630" spans="1:38">
      <c r="A1630" s="721" t="s">
        <v>1852</v>
      </c>
      <c r="B1630" s="722">
        <v>16</v>
      </c>
      <c r="C1630" s="722">
        <v>1630</v>
      </c>
      <c r="D1630" s="722">
        <v>163015</v>
      </c>
      <c r="E1630" s="721">
        <v>1630159773</v>
      </c>
      <c r="F1630" s="721" t="s">
        <v>1057</v>
      </c>
      <c r="G1630" s="1127">
        <v>5120157001</v>
      </c>
      <c r="H1630" s="1128">
        <v>0</v>
      </c>
      <c r="I1630" s="1128">
        <v>5120157000.54</v>
      </c>
      <c r="J1630" s="1128">
        <v>-0.46000003814697266</v>
      </c>
      <c r="K1630" s="1128">
        <v>0</v>
      </c>
      <c r="L1630" s="1128">
        <v>0</v>
      </c>
      <c r="M1630" s="1128">
        <v>-0.46000003814697266</v>
      </c>
      <c r="N1630" s="1129">
        <v>0</v>
      </c>
      <c r="O1630" s="1128">
        <v>-0.46000003814697266</v>
      </c>
      <c r="P1630" s="1127">
        <v>-0.17020001411437988</v>
      </c>
      <c r="Q1630" s="1127">
        <v>0</v>
      </c>
      <c r="R1630" s="1127">
        <v>0</v>
      </c>
      <c r="S1630" s="1127">
        <v>0</v>
      </c>
      <c r="T1630" s="1130">
        <v>0</v>
      </c>
      <c r="U1630" s="1130">
        <v>0</v>
      </c>
      <c r="V1630" s="1130">
        <v>0</v>
      </c>
      <c r="W1630" s="1127">
        <v>0</v>
      </c>
      <c r="X1630" s="1130">
        <v>-0.17020001411437988</v>
      </c>
      <c r="Y1630" s="735">
        <v>0.37</v>
      </c>
      <c r="Z1630" s="1131">
        <v>0</v>
      </c>
      <c r="AA1630" s="1131">
        <v>-0.17020001411437988</v>
      </c>
      <c r="AB1630" s="1131">
        <v>0</v>
      </c>
      <c r="AC1630" s="1131">
        <v>0</v>
      </c>
      <c r="AD1630" s="1131">
        <v>0</v>
      </c>
      <c r="AE1630" s="1131">
        <v>-0.17020001411437988</v>
      </c>
      <c r="AF1630" s="126"/>
      <c r="AG1630" s="126"/>
      <c r="AH1630" s="126"/>
      <c r="AI1630" s="126"/>
      <c r="AJ1630" s="126"/>
      <c r="AK1630" s="126"/>
      <c r="AL1630" s="126">
        <v>1630</v>
      </c>
    </row>
    <row r="1631" spans="1:38">
      <c r="A1631" s="721" t="s">
        <v>1852</v>
      </c>
      <c r="B1631" s="722">
        <v>16</v>
      </c>
      <c r="C1631" s="722">
        <v>1630</v>
      </c>
      <c r="D1631" s="722">
        <v>163015</v>
      </c>
      <c r="E1631" s="721">
        <v>1630159774</v>
      </c>
      <c r="F1631" s="721" t="s">
        <v>1058</v>
      </c>
      <c r="G1631" s="1127">
        <v>2461123673</v>
      </c>
      <c r="H1631" s="1128">
        <v>0</v>
      </c>
      <c r="I1631" s="1128">
        <v>2461123672.5900002</v>
      </c>
      <c r="J1631" s="1128">
        <v>-0.40999984741210938</v>
      </c>
      <c r="K1631" s="1128">
        <v>0</v>
      </c>
      <c r="L1631" s="1128">
        <v>0</v>
      </c>
      <c r="M1631" s="1128">
        <v>-0.40999984741210938</v>
      </c>
      <c r="N1631" s="1129">
        <v>0</v>
      </c>
      <c r="O1631" s="1128">
        <v>-0.40999984741210938</v>
      </c>
      <c r="P1631" s="1127">
        <v>-0.15169994354248045</v>
      </c>
      <c r="Q1631" s="1127">
        <v>0</v>
      </c>
      <c r="R1631" s="1127">
        <v>0</v>
      </c>
      <c r="S1631" s="1127">
        <v>0</v>
      </c>
      <c r="T1631" s="1130">
        <v>0</v>
      </c>
      <c r="U1631" s="1130">
        <v>0</v>
      </c>
      <c r="V1631" s="1130">
        <v>0</v>
      </c>
      <c r="W1631" s="1127">
        <v>0</v>
      </c>
      <c r="X1631" s="1130">
        <v>-0.15169994354248045</v>
      </c>
      <c r="Y1631" s="735">
        <v>0.36999999999999994</v>
      </c>
      <c r="Z1631" s="1131">
        <v>0</v>
      </c>
      <c r="AA1631" s="1131">
        <v>-0.15169994354248045</v>
      </c>
      <c r="AB1631" s="1131">
        <v>0</v>
      </c>
      <c r="AC1631" s="1131">
        <v>0</v>
      </c>
      <c r="AD1631" s="1131">
        <v>0</v>
      </c>
      <c r="AE1631" s="1131">
        <v>-0.15169994354248045</v>
      </c>
      <c r="AF1631" s="126"/>
      <c r="AG1631" s="126"/>
      <c r="AH1631" s="126"/>
      <c r="AI1631" s="126"/>
      <c r="AJ1631" s="126"/>
      <c r="AK1631" s="126"/>
      <c r="AL1631" s="126">
        <v>1631</v>
      </c>
    </row>
    <row r="1632" spans="1:38">
      <c r="A1632" s="721" t="s">
        <v>1852</v>
      </c>
      <c r="B1632" s="722">
        <v>16</v>
      </c>
      <c r="C1632" s="722">
        <v>1630</v>
      </c>
      <c r="D1632" s="722">
        <v>163015</v>
      </c>
      <c r="E1632" s="721">
        <v>1630159775</v>
      </c>
      <c r="F1632" s="721" t="s">
        <v>4212</v>
      </c>
      <c r="G1632" s="1127">
        <v>202413424</v>
      </c>
      <c r="H1632" s="1128">
        <v>0</v>
      </c>
      <c r="I1632" s="1128">
        <v>202413424</v>
      </c>
      <c r="J1632" s="1128">
        <v>0</v>
      </c>
      <c r="K1632" s="1128">
        <v>0</v>
      </c>
      <c r="L1632" s="1128">
        <v>0</v>
      </c>
      <c r="M1632" s="1128">
        <v>0</v>
      </c>
      <c r="N1632" s="1129">
        <v>0</v>
      </c>
      <c r="O1632" s="1128">
        <v>0</v>
      </c>
      <c r="P1632" s="1127">
        <v>0</v>
      </c>
      <c r="Q1632" s="1127">
        <v>0</v>
      </c>
      <c r="R1632" s="1127">
        <v>0</v>
      </c>
      <c r="S1632" s="1127">
        <v>0</v>
      </c>
      <c r="T1632" s="1130">
        <v>0</v>
      </c>
      <c r="U1632" s="1130">
        <v>0</v>
      </c>
      <c r="V1632" s="1130">
        <v>0</v>
      </c>
      <c r="W1632" s="1127">
        <v>0</v>
      </c>
      <c r="X1632" s="1130">
        <v>0</v>
      </c>
      <c r="Y1632" s="735">
        <v>0</v>
      </c>
      <c r="Z1632" s="1131">
        <v>0</v>
      </c>
      <c r="AA1632" s="1131">
        <v>0</v>
      </c>
      <c r="AB1632" s="1131">
        <v>0</v>
      </c>
      <c r="AC1632" s="1131">
        <v>0</v>
      </c>
      <c r="AD1632" s="1131">
        <v>0</v>
      </c>
      <c r="AE1632" s="1131">
        <v>0</v>
      </c>
      <c r="AF1632" s="126"/>
      <c r="AG1632" s="126"/>
      <c r="AH1632" s="126"/>
      <c r="AI1632" s="126"/>
      <c r="AJ1632" s="126"/>
      <c r="AK1632" s="126"/>
      <c r="AL1632" s="126">
        <v>1632</v>
      </c>
    </row>
    <row r="1633" spans="1:38">
      <c r="A1633" s="721" t="s">
        <v>1852</v>
      </c>
      <c r="B1633" s="722">
        <v>16</v>
      </c>
      <c r="C1633" s="722">
        <v>1630</v>
      </c>
      <c r="D1633" s="722">
        <v>163045</v>
      </c>
      <c r="E1633" s="721">
        <v>1630451227</v>
      </c>
      <c r="F1633" s="721" t="s">
        <v>184</v>
      </c>
      <c r="G1633" s="1127">
        <v>0</v>
      </c>
      <c r="H1633" s="1128">
        <v>0</v>
      </c>
      <c r="I1633" s="1128">
        <v>0</v>
      </c>
      <c r="J1633" s="1128">
        <v>0</v>
      </c>
      <c r="K1633" s="1128">
        <v>0</v>
      </c>
      <c r="L1633" s="1128">
        <v>0</v>
      </c>
      <c r="M1633" s="1128">
        <v>0</v>
      </c>
      <c r="N1633" s="1129">
        <v>0</v>
      </c>
      <c r="O1633" s="1128">
        <v>0</v>
      </c>
      <c r="P1633" s="1127">
        <v>0</v>
      </c>
      <c r="Q1633" s="1127">
        <v>0</v>
      </c>
      <c r="R1633" s="1127">
        <v>0</v>
      </c>
      <c r="S1633" s="1127">
        <v>0</v>
      </c>
      <c r="T1633" s="1130">
        <v>0</v>
      </c>
      <c r="U1633" s="1130">
        <v>0</v>
      </c>
      <c r="V1633" s="1130">
        <v>0</v>
      </c>
      <c r="W1633" s="1127">
        <v>0</v>
      </c>
      <c r="X1633" s="1130">
        <v>0</v>
      </c>
      <c r="Y1633" s="735">
        <v>0</v>
      </c>
      <c r="Z1633" s="1131">
        <v>0</v>
      </c>
      <c r="AA1633" s="1131">
        <v>0</v>
      </c>
      <c r="AB1633" s="1131">
        <v>0</v>
      </c>
      <c r="AC1633" s="1131">
        <v>0</v>
      </c>
      <c r="AD1633" s="1131">
        <v>0</v>
      </c>
      <c r="AE1633" s="1131">
        <v>0</v>
      </c>
      <c r="AF1633" s="126"/>
      <c r="AG1633" s="126"/>
      <c r="AH1633" s="126"/>
      <c r="AI1633" s="126"/>
      <c r="AJ1633" s="126"/>
      <c r="AK1633" s="126"/>
      <c r="AL1633" s="126">
        <v>1633</v>
      </c>
    </row>
    <row r="1634" spans="1:38">
      <c r="A1634" s="721" t="s">
        <v>1852</v>
      </c>
      <c r="B1634" s="722">
        <v>16</v>
      </c>
      <c r="C1634" s="722">
        <v>1634</v>
      </c>
      <c r="D1634" s="722">
        <v>163495</v>
      </c>
      <c r="E1634" s="721">
        <v>1634951001</v>
      </c>
      <c r="F1634" s="721" t="s">
        <v>278</v>
      </c>
      <c r="G1634" s="1127">
        <v>326984803</v>
      </c>
      <c r="H1634" s="1128">
        <v>0</v>
      </c>
      <c r="I1634" s="1128">
        <v>326984803.44</v>
      </c>
      <c r="J1634" s="1128">
        <v>0.43999999761581421</v>
      </c>
      <c r="K1634" s="1128">
        <v>0</v>
      </c>
      <c r="L1634" s="1128">
        <v>0.43999999761581421</v>
      </c>
      <c r="M1634" s="1128">
        <v>0</v>
      </c>
      <c r="N1634" s="1129">
        <v>0</v>
      </c>
      <c r="O1634" s="1128">
        <v>0.43999999761581421</v>
      </c>
      <c r="P1634" s="1127">
        <v>0.16279999911785126</v>
      </c>
      <c r="Q1634" s="1127">
        <v>0</v>
      </c>
      <c r="R1634" s="1127">
        <v>0</v>
      </c>
      <c r="S1634" s="1127">
        <v>0</v>
      </c>
      <c r="T1634" s="1130">
        <v>0</v>
      </c>
      <c r="U1634" s="1130">
        <v>0</v>
      </c>
      <c r="V1634" s="1130">
        <v>0</v>
      </c>
      <c r="W1634" s="1127">
        <v>0</v>
      </c>
      <c r="X1634" s="1130">
        <v>0.16279999911785126</v>
      </c>
      <c r="Y1634" s="735">
        <v>0.37</v>
      </c>
      <c r="Z1634" s="1131">
        <v>0.16279999911785126</v>
      </c>
      <c r="AA1634" s="1131">
        <v>0</v>
      </c>
      <c r="AB1634" s="1131">
        <v>0</v>
      </c>
      <c r="AC1634" s="1131">
        <v>-2.9600015878677367E-2</v>
      </c>
      <c r="AD1634" s="1131">
        <v>0.16279999911785126</v>
      </c>
      <c r="AE1634" s="1131">
        <v>2.9600015878677367E-2</v>
      </c>
      <c r="AF1634" s="126"/>
      <c r="AG1634" s="126"/>
      <c r="AH1634" s="126"/>
      <c r="AI1634" s="126"/>
      <c r="AJ1634" s="126"/>
      <c r="AK1634" s="126"/>
      <c r="AL1634" s="126">
        <v>1634</v>
      </c>
    </row>
    <row r="1635" spans="1:38">
      <c r="A1635" s="721" t="s">
        <v>1852</v>
      </c>
      <c r="B1635" s="722">
        <v>16</v>
      </c>
      <c r="C1635" s="722">
        <v>1634</v>
      </c>
      <c r="D1635" s="722">
        <v>163495</v>
      </c>
      <c r="E1635" s="721">
        <v>1634951996</v>
      </c>
      <c r="F1635" s="721" t="s">
        <v>4213</v>
      </c>
      <c r="G1635" s="1127">
        <v>582</v>
      </c>
      <c r="H1635" s="1128">
        <v>0</v>
      </c>
      <c r="I1635" s="1128">
        <v>581.69000000000005</v>
      </c>
      <c r="J1635" s="1128">
        <v>-0.30999999999994543</v>
      </c>
      <c r="K1635" s="1128">
        <v>0</v>
      </c>
      <c r="L1635" s="1128">
        <v>0</v>
      </c>
      <c r="M1635" s="1128">
        <v>-0.30999999999994543</v>
      </c>
      <c r="N1635" s="1129">
        <v>0</v>
      </c>
      <c r="O1635" s="1128">
        <v>-0.30999999999994543</v>
      </c>
      <c r="P1635" s="1127">
        <v>-0.1146999999999798</v>
      </c>
      <c r="Q1635" s="1127">
        <v>0</v>
      </c>
      <c r="R1635" s="1127">
        <v>0</v>
      </c>
      <c r="S1635" s="1127">
        <v>0</v>
      </c>
      <c r="T1635" s="1130">
        <v>0</v>
      </c>
      <c r="U1635" s="1130">
        <v>0</v>
      </c>
      <c r="V1635" s="1130">
        <v>0</v>
      </c>
      <c r="W1635" s="1127">
        <v>0</v>
      </c>
      <c r="X1635" s="1130">
        <v>-0.1146999999999798</v>
      </c>
      <c r="Y1635" s="735">
        <v>0.37</v>
      </c>
      <c r="Z1635" s="1131">
        <v>0</v>
      </c>
      <c r="AA1635" s="1131">
        <v>-0.1146999999999798</v>
      </c>
      <c r="AB1635" s="1131">
        <v>0</v>
      </c>
      <c r="AC1635" s="1131">
        <v>0</v>
      </c>
      <c r="AD1635" s="1131">
        <v>0</v>
      </c>
      <c r="AE1635" s="1131">
        <v>-0.1146999999999798</v>
      </c>
      <c r="AF1635" s="126"/>
      <c r="AG1635" s="126"/>
      <c r="AH1635" s="126"/>
      <c r="AI1635" s="126"/>
      <c r="AJ1635" s="126"/>
      <c r="AK1635" s="126"/>
      <c r="AL1635" s="126">
        <v>1635</v>
      </c>
    </row>
    <row r="1636" spans="1:38">
      <c r="A1636" s="721" t="s">
        <v>1852</v>
      </c>
      <c r="B1636" s="722">
        <v>16</v>
      </c>
      <c r="C1636" s="722">
        <v>1635</v>
      </c>
      <c r="D1636" s="722">
        <v>163530</v>
      </c>
      <c r="E1636" s="721">
        <v>1635309221</v>
      </c>
      <c r="F1636" s="721" t="s">
        <v>1059</v>
      </c>
      <c r="G1636" s="1127">
        <v>82712496</v>
      </c>
      <c r="H1636" s="1128">
        <v>0</v>
      </c>
      <c r="I1636" s="1128">
        <v>82712496.030000001</v>
      </c>
      <c r="J1636" s="1128">
        <v>3.0000001192092896E-2</v>
      </c>
      <c r="K1636" s="1128">
        <v>0</v>
      </c>
      <c r="L1636" s="1128">
        <v>3.0000001192092896E-2</v>
      </c>
      <c r="M1636" s="1128">
        <v>0</v>
      </c>
      <c r="N1636" s="1129">
        <v>0</v>
      </c>
      <c r="O1636" s="1128">
        <v>3.0000001192092896E-2</v>
      </c>
      <c r="P1636" s="1127">
        <v>1.1100000441074372E-2</v>
      </c>
      <c r="Q1636" s="1127">
        <v>0</v>
      </c>
      <c r="R1636" s="1127">
        <v>0</v>
      </c>
      <c r="S1636" s="1127">
        <v>0</v>
      </c>
      <c r="T1636" s="1130">
        <v>0</v>
      </c>
      <c r="U1636" s="1130">
        <v>0</v>
      </c>
      <c r="V1636" s="1130">
        <v>0</v>
      </c>
      <c r="W1636" s="1127">
        <v>0</v>
      </c>
      <c r="X1636" s="1130">
        <v>1.1100000441074372E-2</v>
      </c>
      <c r="Y1636" s="735">
        <v>0.37</v>
      </c>
      <c r="Z1636" s="1131">
        <v>1.1100000441074372E-2</v>
      </c>
      <c r="AA1636" s="1131">
        <v>0</v>
      </c>
      <c r="AB1636" s="1131">
        <v>2.9600004851818084E-2</v>
      </c>
      <c r="AC1636" s="1131">
        <v>0</v>
      </c>
      <c r="AD1636" s="1131">
        <v>-1.850000441074371E-2</v>
      </c>
      <c r="AE1636" s="1131">
        <v>0</v>
      </c>
      <c r="AF1636" s="126"/>
      <c r="AG1636" s="126"/>
      <c r="AH1636" s="126"/>
      <c r="AI1636" s="126"/>
      <c r="AJ1636" s="126"/>
      <c r="AK1636" s="126"/>
      <c r="AL1636" s="126">
        <v>1636</v>
      </c>
    </row>
    <row r="1637" spans="1:38">
      <c r="A1637" s="721" t="s">
        <v>1852</v>
      </c>
      <c r="B1637" s="722">
        <v>16</v>
      </c>
      <c r="C1637" s="722">
        <v>1635</v>
      </c>
      <c r="D1637" s="722">
        <v>163595</v>
      </c>
      <c r="E1637" s="721">
        <v>1635951000</v>
      </c>
      <c r="F1637" s="721" t="s">
        <v>279</v>
      </c>
      <c r="G1637" s="1127">
        <v>0</v>
      </c>
      <c r="H1637" s="1128">
        <v>0</v>
      </c>
      <c r="I1637" s="1128">
        <v>0</v>
      </c>
      <c r="J1637" s="1128">
        <v>0</v>
      </c>
      <c r="K1637" s="1128">
        <v>0</v>
      </c>
      <c r="L1637" s="1128">
        <v>0</v>
      </c>
      <c r="M1637" s="1128">
        <v>0</v>
      </c>
      <c r="N1637" s="1129">
        <v>0</v>
      </c>
      <c r="O1637" s="1128">
        <v>0</v>
      </c>
      <c r="P1637" s="1127">
        <v>0</v>
      </c>
      <c r="Q1637" s="1127">
        <v>0</v>
      </c>
      <c r="R1637" s="1127">
        <v>0</v>
      </c>
      <c r="S1637" s="1127">
        <v>0</v>
      </c>
      <c r="T1637" s="1130">
        <v>0</v>
      </c>
      <c r="U1637" s="1130">
        <v>0</v>
      </c>
      <c r="V1637" s="1130">
        <v>0</v>
      </c>
      <c r="W1637" s="1127">
        <v>0</v>
      </c>
      <c r="X1637" s="1130">
        <v>0</v>
      </c>
      <c r="Y1637" s="735">
        <v>0</v>
      </c>
      <c r="Z1637" s="1131">
        <v>0</v>
      </c>
      <c r="AA1637" s="1131">
        <v>0</v>
      </c>
      <c r="AB1637" s="1131">
        <v>0</v>
      </c>
      <c r="AC1637" s="1131">
        <v>0</v>
      </c>
      <c r="AD1637" s="1131">
        <v>0</v>
      </c>
      <c r="AE1637" s="1131">
        <v>0</v>
      </c>
      <c r="AF1637" s="126"/>
      <c r="AG1637" s="126"/>
      <c r="AH1637" s="126"/>
      <c r="AI1637" s="126"/>
      <c r="AJ1637" s="126"/>
      <c r="AK1637" s="126"/>
      <c r="AL1637" s="126">
        <v>1637</v>
      </c>
    </row>
    <row r="1638" spans="1:38">
      <c r="A1638" s="721" t="s">
        <v>1852</v>
      </c>
      <c r="B1638" s="722">
        <v>16</v>
      </c>
      <c r="C1638" s="722">
        <v>1635</v>
      </c>
      <c r="D1638" s="722">
        <v>163595</v>
      </c>
      <c r="E1638" s="721">
        <v>1635951002</v>
      </c>
      <c r="F1638" s="721" t="s">
        <v>1060</v>
      </c>
      <c r="G1638" s="1127">
        <v>138398900</v>
      </c>
      <c r="H1638" s="1128">
        <v>0</v>
      </c>
      <c r="I1638" s="1128">
        <v>138398900</v>
      </c>
      <c r="J1638" s="1128">
        <v>0</v>
      </c>
      <c r="K1638" s="1128">
        <v>0</v>
      </c>
      <c r="L1638" s="1128">
        <v>0</v>
      </c>
      <c r="M1638" s="1128">
        <v>0</v>
      </c>
      <c r="N1638" s="1129">
        <v>0</v>
      </c>
      <c r="O1638" s="1128">
        <v>0</v>
      </c>
      <c r="P1638" s="1127">
        <v>0</v>
      </c>
      <c r="Q1638" s="1127">
        <v>0</v>
      </c>
      <c r="R1638" s="1127">
        <v>0</v>
      </c>
      <c r="S1638" s="1127">
        <v>0</v>
      </c>
      <c r="T1638" s="1130">
        <v>0</v>
      </c>
      <c r="U1638" s="1130">
        <v>0</v>
      </c>
      <c r="V1638" s="1130">
        <v>0</v>
      </c>
      <c r="W1638" s="1127">
        <v>0</v>
      </c>
      <c r="X1638" s="1130">
        <v>0</v>
      </c>
      <c r="Y1638" s="735">
        <v>0</v>
      </c>
      <c r="Z1638" s="1131">
        <v>0</v>
      </c>
      <c r="AA1638" s="1131">
        <v>0</v>
      </c>
      <c r="AB1638" s="1131">
        <v>0</v>
      </c>
      <c r="AC1638" s="1131">
        <v>-0.10360000044107437</v>
      </c>
      <c r="AD1638" s="1131">
        <v>0</v>
      </c>
      <c r="AE1638" s="1131">
        <v>0.10360000044107437</v>
      </c>
      <c r="AF1638" s="126"/>
      <c r="AG1638" s="126"/>
      <c r="AH1638" s="126"/>
      <c r="AI1638" s="126"/>
      <c r="AJ1638" s="126"/>
      <c r="AK1638" s="126"/>
      <c r="AL1638" s="126">
        <v>1638</v>
      </c>
    </row>
    <row r="1639" spans="1:38">
      <c r="A1639" s="721" t="s">
        <v>1852</v>
      </c>
      <c r="B1639" s="722">
        <v>16</v>
      </c>
      <c r="C1639" s="722">
        <v>1635</v>
      </c>
      <c r="D1639" s="722">
        <v>163595</v>
      </c>
      <c r="E1639" s="721">
        <v>1635951003</v>
      </c>
      <c r="F1639" s="721" t="s">
        <v>1061</v>
      </c>
      <c r="G1639" s="1127">
        <v>10178466</v>
      </c>
      <c r="H1639" s="1128">
        <v>0</v>
      </c>
      <c r="I1639" s="1128">
        <v>10178466.300000001</v>
      </c>
      <c r="J1639" s="1128">
        <v>0.30000000074505806</v>
      </c>
      <c r="K1639" s="1128">
        <v>0</v>
      </c>
      <c r="L1639" s="1128">
        <v>0.30000000074505806</v>
      </c>
      <c r="M1639" s="1128">
        <v>0</v>
      </c>
      <c r="N1639" s="1129">
        <v>0</v>
      </c>
      <c r="O1639" s="1128">
        <v>0.30000000074505806</v>
      </c>
      <c r="P1639" s="1127">
        <v>0.11100000027567149</v>
      </c>
      <c r="Q1639" s="1127">
        <v>0</v>
      </c>
      <c r="R1639" s="1127">
        <v>0</v>
      </c>
      <c r="S1639" s="1127">
        <v>0</v>
      </c>
      <c r="T1639" s="1130">
        <v>0</v>
      </c>
      <c r="U1639" s="1130">
        <v>0</v>
      </c>
      <c r="V1639" s="1130">
        <v>0</v>
      </c>
      <c r="W1639" s="1127">
        <v>0</v>
      </c>
      <c r="X1639" s="1130">
        <v>0.11100000027567149</v>
      </c>
      <c r="Y1639" s="735">
        <v>0.37</v>
      </c>
      <c r="Z1639" s="1131">
        <v>0.11100000027567149</v>
      </c>
      <c r="AA1639" s="1131">
        <v>0</v>
      </c>
      <c r="AB1639" s="1131">
        <v>0</v>
      </c>
      <c r="AC1639" s="1131">
        <v>-1.4800000013783574E-2</v>
      </c>
      <c r="AD1639" s="1131">
        <v>0.11100000027567149</v>
      </c>
      <c r="AE1639" s="1131">
        <v>1.4800000013783574E-2</v>
      </c>
      <c r="AF1639" s="126"/>
      <c r="AG1639" s="126"/>
      <c r="AH1639" s="126"/>
      <c r="AI1639" s="126"/>
      <c r="AJ1639" s="126"/>
      <c r="AK1639" s="126"/>
      <c r="AL1639" s="126">
        <v>1639</v>
      </c>
    </row>
    <row r="1640" spans="1:38">
      <c r="A1640" s="721" t="s">
        <v>1852</v>
      </c>
      <c r="B1640" s="722">
        <v>16</v>
      </c>
      <c r="C1640" s="722">
        <v>1635</v>
      </c>
      <c r="D1640" s="722">
        <v>163595</v>
      </c>
      <c r="E1640" s="721">
        <v>1635952001</v>
      </c>
      <c r="F1640" s="721" t="s">
        <v>3628</v>
      </c>
      <c r="G1640" s="1127">
        <v>1269271693</v>
      </c>
      <c r="H1640" s="1128">
        <v>0</v>
      </c>
      <c r="I1640" s="1128">
        <v>1269271693.1300001</v>
      </c>
      <c r="J1640" s="1128">
        <v>0.13000011444091797</v>
      </c>
      <c r="K1640" s="1128">
        <v>0</v>
      </c>
      <c r="L1640" s="1128">
        <v>0.13000011444091797</v>
      </c>
      <c r="M1640" s="1128">
        <v>0</v>
      </c>
      <c r="N1640" s="1129">
        <v>0</v>
      </c>
      <c r="O1640" s="1128">
        <v>0.13000011444091797</v>
      </c>
      <c r="P1640" s="1127">
        <v>4.8100042343139651E-2</v>
      </c>
      <c r="Q1640" s="1127">
        <v>0</v>
      </c>
      <c r="R1640" s="1127">
        <v>0</v>
      </c>
      <c r="S1640" s="1127">
        <v>0</v>
      </c>
      <c r="T1640" s="1130">
        <v>0</v>
      </c>
      <c r="U1640" s="1130">
        <v>0</v>
      </c>
      <c r="V1640" s="1130">
        <v>0</v>
      </c>
      <c r="W1640" s="1127">
        <v>0</v>
      </c>
      <c r="X1640" s="1130">
        <v>4.8100042343139651E-2</v>
      </c>
      <c r="Y1640" s="735">
        <v>0.37</v>
      </c>
      <c r="Z1640" s="1131">
        <v>4.8100042343139651E-2</v>
      </c>
      <c r="AA1640" s="1131">
        <v>0</v>
      </c>
      <c r="AB1640" s="1131">
        <v>0</v>
      </c>
      <c r="AC1640" s="1131">
        <v>-8.8800003528594976E-2</v>
      </c>
      <c r="AD1640" s="1131">
        <v>4.8100042343139651E-2</v>
      </c>
      <c r="AE1640" s="1131">
        <v>8.8800003528594976E-2</v>
      </c>
      <c r="AF1640" s="126"/>
      <c r="AG1640" s="126"/>
      <c r="AH1640" s="126"/>
      <c r="AI1640" s="126"/>
      <c r="AJ1640" s="126"/>
      <c r="AK1640" s="126"/>
      <c r="AL1640" s="126">
        <v>1640</v>
      </c>
    </row>
    <row r="1641" spans="1:38">
      <c r="A1641" s="721" t="s">
        <v>1852</v>
      </c>
      <c r="B1641" s="722">
        <v>16</v>
      </c>
      <c r="C1641" s="722">
        <v>1635</v>
      </c>
      <c r="D1641" s="722">
        <v>163595</v>
      </c>
      <c r="E1641" s="721">
        <v>1635959003</v>
      </c>
      <c r="F1641" s="721" t="s">
        <v>1985</v>
      </c>
      <c r="G1641" s="1127">
        <v>14056000</v>
      </c>
      <c r="H1641" s="1128">
        <v>0</v>
      </c>
      <c r="I1641" s="1128">
        <v>14056000</v>
      </c>
      <c r="J1641" s="1128">
        <v>0</v>
      </c>
      <c r="K1641" s="1128">
        <v>0</v>
      </c>
      <c r="L1641" s="1128">
        <v>0</v>
      </c>
      <c r="M1641" s="1128">
        <v>0</v>
      </c>
      <c r="N1641" s="1129">
        <v>0</v>
      </c>
      <c r="O1641" s="1128">
        <v>0</v>
      </c>
      <c r="P1641" s="1127">
        <v>0</v>
      </c>
      <c r="Q1641" s="1127">
        <v>0</v>
      </c>
      <c r="R1641" s="1127">
        <v>0</v>
      </c>
      <c r="S1641" s="1127">
        <v>0</v>
      </c>
      <c r="T1641" s="1130">
        <v>0</v>
      </c>
      <c r="U1641" s="1130">
        <v>0</v>
      </c>
      <c r="V1641" s="1130">
        <v>0</v>
      </c>
      <c r="W1641" s="1127">
        <v>0</v>
      </c>
      <c r="X1641" s="1130">
        <v>0</v>
      </c>
      <c r="Y1641" s="735">
        <v>0</v>
      </c>
      <c r="Z1641" s="1131">
        <v>0</v>
      </c>
      <c r="AA1641" s="1131">
        <v>0</v>
      </c>
      <c r="AB1641" s="1131">
        <v>0</v>
      </c>
      <c r="AC1641" s="1131">
        <v>0</v>
      </c>
      <c r="AD1641" s="1131">
        <v>0</v>
      </c>
      <c r="AE1641" s="1131">
        <v>0</v>
      </c>
      <c r="AF1641" s="126"/>
      <c r="AG1641" s="126"/>
      <c r="AH1641" s="126"/>
      <c r="AI1641" s="126"/>
      <c r="AJ1641" s="126"/>
      <c r="AK1641" s="126"/>
      <c r="AL1641" s="126">
        <v>1641</v>
      </c>
    </row>
    <row r="1642" spans="1:38">
      <c r="A1642" s="721" t="s">
        <v>1852</v>
      </c>
      <c r="B1642" s="722">
        <v>16</v>
      </c>
      <c r="C1642" s="722">
        <v>1635</v>
      </c>
      <c r="D1642" s="722">
        <v>163595</v>
      </c>
      <c r="E1642" s="721">
        <v>1635959112</v>
      </c>
      <c r="F1642" s="721" t="s">
        <v>1062</v>
      </c>
      <c r="G1642" s="1127">
        <v>28473438370</v>
      </c>
      <c r="H1642" s="1128">
        <v>0</v>
      </c>
      <c r="I1642" s="1128">
        <v>28473438370.27</v>
      </c>
      <c r="J1642" s="1128">
        <v>0.27000045776367188</v>
      </c>
      <c r="K1642" s="1128">
        <v>0</v>
      </c>
      <c r="L1642" s="1128">
        <v>0.27000045776367188</v>
      </c>
      <c r="M1642" s="1128">
        <v>0</v>
      </c>
      <c r="N1642" s="1129">
        <v>0</v>
      </c>
      <c r="O1642" s="1128">
        <v>0.27000045776367188</v>
      </c>
      <c r="P1642" s="1127">
        <v>9.9900169372558592E-2</v>
      </c>
      <c r="Q1642" s="1127">
        <v>0</v>
      </c>
      <c r="R1642" s="1127">
        <v>0</v>
      </c>
      <c r="S1642" s="1127">
        <v>0</v>
      </c>
      <c r="T1642" s="1130">
        <v>0</v>
      </c>
      <c r="U1642" s="1130">
        <v>0</v>
      </c>
      <c r="V1642" s="1130">
        <v>0</v>
      </c>
      <c r="W1642" s="1127">
        <v>0</v>
      </c>
      <c r="X1642" s="1130">
        <v>9.9900169372558592E-2</v>
      </c>
      <c r="Y1642" s="735">
        <v>0.37</v>
      </c>
      <c r="Z1642" s="1131">
        <v>9.9900169372558592E-2</v>
      </c>
      <c r="AA1642" s="1131">
        <v>0</v>
      </c>
      <c r="AB1642" s="1131">
        <v>0.11099971771240234</v>
      </c>
      <c r="AC1642" s="1131">
        <v>0</v>
      </c>
      <c r="AD1642" s="1131">
        <v>-1.1099548339843751E-2</v>
      </c>
      <c r="AE1642" s="1131">
        <v>0</v>
      </c>
      <c r="AF1642" s="126"/>
      <c r="AG1642" s="126"/>
      <c r="AH1642" s="126"/>
      <c r="AI1642" s="126"/>
      <c r="AJ1642" s="126"/>
      <c r="AK1642" s="126"/>
      <c r="AL1642" s="126">
        <v>1642</v>
      </c>
    </row>
    <row r="1643" spans="1:38">
      <c r="A1643" s="721" t="s">
        <v>1852</v>
      </c>
      <c r="B1643" s="722">
        <v>16</v>
      </c>
      <c r="C1643" s="722">
        <v>1636</v>
      </c>
      <c r="D1643" s="722">
        <v>163605</v>
      </c>
      <c r="E1643" s="721">
        <v>1636050001</v>
      </c>
      <c r="F1643" s="721" t="s">
        <v>3629</v>
      </c>
      <c r="G1643" s="1127">
        <v>10523962350</v>
      </c>
      <c r="H1643" s="1128">
        <v>0</v>
      </c>
      <c r="I1643" s="1128">
        <v>10523962349.700001</v>
      </c>
      <c r="J1643" s="1128">
        <v>-0.29999923706054688</v>
      </c>
      <c r="K1643" s="1128">
        <v>0</v>
      </c>
      <c r="L1643" s="1128">
        <v>0</v>
      </c>
      <c r="M1643" s="1128">
        <v>-0.29999923706054688</v>
      </c>
      <c r="N1643" s="1129">
        <v>0</v>
      </c>
      <c r="O1643" s="1128">
        <v>-0.29999923706054688</v>
      </c>
      <c r="P1643" s="1127">
        <v>-0.11099971771240234</v>
      </c>
      <c r="Q1643" s="1127">
        <v>0</v>
      </c>
      <c r="R1643" s="1127">
        <v>0</v>
      </c>
      <c r="S1643" s="1127">
        <v>0</v>
      </c>
      <c r="T1643" s="1130">
        <v>0</v>
      </c>
      <c r="U1643" s="1130">
        <v>0</v>
      </c>
      <c r="V1643" s="1130">
        <v>0</v>
      </c>
      <c r="W1643" s="1127">
        <v>0</v>
      </c>
      <c r="X1643" s="1130">
        <v>-0.11099971771240234</v>
      </c>
      <c r="Y1643" s="735">
        <v>0.37</v>
      </c>
      <c r="Z1643" s="1131">
        <v>0</v>
      </c>
      <c r="AA1643" s="1131">
        <v>-0.11099971771240234</v>
      </c>
      <c r="AB1643" s="1131">
        <v>0</v>
      </c>
      <c r="AC1643" s="1131">
        <v>-2.5899887084960938E-2</v>
      </c>
      <c r="AD1643" s="1131">
        <v>0</v>
      </c>
      <c r="AE1643" s="1131">
        <v>-8.5099830627441406E-2</v>
      </c>
      <c r="AF1643" s="126"/>
      <c r="AG1643" s="126"/>
      <c r="AH1643" s="126"/>
      <c r="AI1643" s="126"/>
      <c r="AJ1643" s="126"/>
      <c r="AK1643" s="126"/>
      <c r="AL1643" s="126">
        <v>1643</v>
      </c>
    </row>
    <row r="1644" spans="1:38">
      <c r="A1644" s="721" t="s">
        <v>1852</v>
      </c>
      <c r="B1644" s="722">
        <v>16</v>
      </c>
      <c r="C1644" s="722">
        <v>1636</v>
      </c>
      <c r="D1644" s="722">
        <v>163605</v>
      </c>
      <c r="E1644" s="721">
        <v>1636059001</v>
      </c>
      <c r="F1644" s="721" t="s">
        <v>1986</v>
      </c>
      <c r="G1644" s="1127">
        <v>0</v>
      </c>
      <c r="H1644" s="1128">
        <v>0</v>
      </c>
      <c r="I1644" s="1128">
        <v>0</v>
      </c>
      <c r="J1644" s="1128">
        <v>0</v>
      </c>
      <c r="K1644" s="1128">
        <v>0</v>
      </c>
      <c r="L1644" s="1128">
        <v>0</v>
      </c>
      <c r="M1644" s="1128">
        <v>0</v>
      </c>
      <c r="N1644" s="1129">
        <v>0</v>
      </c>
      <c r="O1644" s="1128">
        <v>0</v>
      </c>
      <c r="P1644" s="1127">
        <v>0</v>
      </c>
      <c r="Q1644" s="1127">
        <v>0</v>
      </c>
      <c r="R1644" s="1127">
        <v>0</v>
      </c>
      <c r="S1644" s="1127">
        <v>0</v>
      </c>
      <c r="T1644" s="1130">
        <v>0</v>
      </c>
      <c r="U1644" s="1130">
        <v>0</v>
      </c>
      <c r="V1644" s="1130">
        <v>0</v>
      </c>
      <c r="W1644" s="1127">
        <v>0</v>
      </c>
      <c r="X1644" s="1130">
        <v>0</v>
      </c>
      <c r="Y1644" s="735">
        <v>0</v>
      </c>
      <c r="Z1644" s="1131">
        <v>0</v>
      </c>
      <c r="AA1644" s="1131">
        <v>0</v>
      </c>
      <c r="AB1644" s="1131">
        <v>0</v>
      </c>
      <c r="AC1644" s="1131">
        <v>0</v>
      </c>
      <c r="AD1644" s="1131">
        <v>0</v>
      </c>
      <c r="AE1644" s="1131">
        <v>0</v>
      </c>
      <c r="AF1644" s="126"/>
      <c r="AG1644" s="126"/>
      <c r="AH1644" s="126"/>
      <c r="AI1644" s="126"/>
      <c r="AJ1644" s="126"/>
      <c r="AK1644" s="126"/>
      <c r="AL1644" s="126">
        <v>1644</v>
      </c>
    </row>
    <row r="1645" spans="1:38">
      <c r="A1645" s="721" t="s">
        <v>1852</v>
      </c>
      <c r="B1645" s="722">
        <v>16</v>
      </c>
      <c r="C1645" s="722">
        <v>1636</v>
      </c>
      <c r="D1645" s="722">
        <v>163605</v>
      </c>
      <c r="E1645" s="721">
        <v>1636059501</v>
      </c>
      <c r="F1645" s="721" t="s">
        <v>1987</v>
      </c>
      <c r="G1645" s="1127">
        <v>0</v>
      </c>
      <c r="H1645" s="1128">
        <v>0</v>
      </c>
      <c r="I1645" s="1128">
        <v>0</v>
      </c>
      <c r="J1645" s="1128">
        <v>0</v>
      </c>
      <c r="K1645" s="1128">
        <v>0</v>
      </c>
      <c r="L1645" s="1128">
        <v>0</v>
      </c>
      <c r="M1645" s="1128">
        <v>0</v>
      </c>
      <c r="N1645" s="1129">
        <v>0</v>
      </c>
      <c r="O1645" s="1128">
        <v>0</v>
      </c>
      <c r="P1645" s="1127">
        <v>0</v>
      </c>
      <c r="Q1645" s="1127">
        <v>0</v>
      </c>
      <c r="R1645" s="1127">
        <v>0</v>
      </c>
      <c r="S1645" s="1127">
        <v>0</v>
      </c>
      <c r="T1645" s="1130">
        <v>0</v>
      </c>
      <c r="U1645" s="1130">
        <v>0</v>
      </c>
      <c r="V1645" s="1130">
        <v>0</v>
      </c>
      <c r="W1645" s="1127">
        <v>0</v>
      </c>
      <c r="X1645" s="1130">
        <v>0</v>
      </c>
      <c r="Y1645" s="735">
        <v>0</v>
      </c>
      <c r="Z1645" s="1131">
        <v>0</v>
      </c>
      <c r="AA1645" s="1131">
        <v>0</v>
      </c>
      <c r="AB1645" s="1131">
        <v>0</v>
      </c>
      <c r="AC1645" s="1131">
        <v>0</v>
      </c>
      <c r="AD1645" s="1131">
        <v>0</v>
      </c>
      <c r="AE1645" s="1131">
        <v>0</v>
      </c>
      <c r="AF1645" s="126"/>
      <c r="AG1645" s="126"/>
      <c r="AH1645" s="126"/>
      <c r="AI1645" s="126"/>
      <c r="AJ1645" s="126"/>
      <c r="AK1645" s="126"/>
      <c r="AL1645" s="126">
        <v>1645</v>
      </c>
    </row>
    <row r="1646" spans="1:38">
      <c r="A1646" s="721" t="s">
        <v>1852</v>
      </c>
      <c r="B1646" s="722">
        <v>16</v>
      </c>
      <c r="C1646" s="722">
        <v>1636</v>
      </c>
      <c r="D1646" s="722">
        <v>163605</v>
      </c>
      <c r="E1646" s="721">
        <v>1636059520</v>
      </c>
      <c r="F1646" s="721" t="s">
        <v>1988</v>
      </c>
      <c r="G1646" s="1127">
        <v>0</v>
      </c>
      <c r="H1646" s="1128">
        <v>0</v>
      </c>
      <c r="I1646" s="1128">
        <v>0</v>
      </c>
      <c r="J1646" s="1128">
        <v>0</v>
      </c>
      <c r="K1646" s="1128">
        <v>0</v>
      </c>
      <c r="L1646" s="1128">
        <v>0</v>
      </c>
      <c r="M1646" s="1128">
        <v>0</v>
      </c>
      <c r="N1646" s="1129">
        <v>0</v>
      </c>
      <c r="O1646" s="1128">
        <v>0</v>
      </c>
      <c r="P1646" s="1127">
        <v>0</v>
      </c>
      <c r="Q1646" s="1127">
        <v>0</v>
      </c>
      <c r="R1646" s="1127">
        <v>0</v>
      </c>
      <c r="S1646" s="1127">
        <v>0</v>
      </c>
      <c r="T1646" s="1130">
        <v>0</v>
      </c>
      <c r="U1646" s="1130">
        <v>0</v>
      </c>
      <c r="V1646" s="1130">
        <v>0</v>
      </c>
      <c r="W1646" s="1127">
        <v>0</v>
      </c>
      <c r="X1646" s="1130">
        <v>0</v>
      </c>
      <c r="Y1646" s="735">
        <v>0</v>
      </c>
      <c r="Z1646" s="1131">
        <v>0</v>
      </c>
      <c r="AA1646" s="1131">
        <v>0</v>
      </c>
      <c r="AB1646" s="1131">
        <v>0</v>
      </c>
      <c r="AC1646" s="1131">
        <v>0</v>
      </c>
      <c r="AD1646" s="1131">
        <v>0</v>
      </c>
      <c r="AE1646" s="1131">
        <v>0</v>
      </c>
      <c r="AF1646" s="126"/>
      <c r="AG1646" s="126"/>
      <c r="AH1646" s="126"/>
      <c r="AI1646" s="126"/>
      <c r="AJ1646" s="126"/>
      <c r="AK1646" s="126"/>
      <c r="AL1646" s="126">
        <v>1646</v>
      </c>
    </row>
    <row r="1647" spans="1:38">
      <c r="A1647" s="721" t="s">
        <v>1852</v>
      </c>
      <c r="B1647" s="722">
        <v>16</v>
      </c>
      <c r="C1647" s="722">
        <v>1636</v>
      </c>
      <c r="D1647" s="722">
        <v>163605</v>
      </c>
      <c r="E1647" s="721">
        <v>1636059800</v>
      </c>
      <c r="F1647" s="721" t="s">
        <v>4214</v>
      </c>
      <c r="G1647" s="1127">
        <v>-10464987123</v>
      </c>
      <c r="H1647" s="1128">
        <v>0</v>
      </c>
      <c r="I1647" s="1128">
        <v>-10464987122.77</v>
      </c>
      <c r="J1647" s="1128">
        <v>0.22999954223632813</v>
      </c>
      <c r="K1647" s="1128">
        <v>0</v>
      </c>
      <c r="L1647" s="1128">
        <v>0.22999954223632813</v>
      </c>
      <c r="M1647" s="1128">
        <v>0</v>
      </c>
      <c r="N1647" s="1129">
        <v>0</v>
      </c>
      <c r="O1647" s="1128">
        <v>0.22999954223632813</v>
      </c>
      <c r="P1647" s="1127">
        <v>8.5099830627441406E-2</v>
      </c>
      <c r="Q1647" s="1127">
        <v>0</v>
      </c>
      <c r="R1647" s="1127">
        <v>0</v>
      </c>
      <c r="S1647" s="1127">
        <v>0</v>
      </c>
      <c r="T1647" s="1130">
        <v>0</v>
      </c>
      <c r="U1647" s="1130">
        <v>0</v>
      </c>
      <c r="V1647" s="1130">
        <v>0</v>
      </c>
      <c r="W1647" s="1127">
        <v>0</v>
      </c>
      <c r="X1647" s="1130">
        <v>8.5099830627441406E-2</v>
      </c>
      <c r="Y1647" s="735">
        <v>0.37</v>
      </c>
      <c r="Z1647" s="1131">
        <v>8.5099830627441406E-2</v>
      </c>
      <c r="AA1647" s="1131">
        <v>0</v>
      </c>
      <c r="AB1647" s="1131">
        <v>0.18129991531372069</v>
      </c>
      <c r="AC1647" s="1131">
        <v>0</v>
      </c>
      <c r="AD1647" s="1131">
        <v>-9.6200084686279289E-2</v>
      </c>
      <c r="AE1647" s="1131">
        <v>0</v>
      </c>
      <c r="AF1647" s="126"/>
      <c r="AG1647" s="126"/>
      <c r="AH1647" s="126"/>
      <c r="AI1647" s="126"/>
      <c r="AJ1647" s="126"/>
      <c r="AK1647" s="126"/>
      <c r="AL1647" s="126">
        <v>1647</v>
      </c>
    </row>
    <row r="1648" spans="1:38">
      <c r="A1648" s="721" t="s">
        <v>1852</v>
      </c>
      <c r="B1648" s="722">
        <v>16</v>
      </c>
      <c r="C1648" s="722">
        <v>1636</v>
      </c>
      <c r="D1648" s="722">
        <v>163610</v>
      </c>
      <c r="E1648" s="721">
        <v>1636109501</v>
      </c>
      <c r="F1648" s="721" t="s">
        <v>1989</v>
      </c>
      <c r="G1648" s="1127">
        <v>0</v>
      </c>
      <c r="H1648" s="1128">
        <v>0</v>
      </c>
      <c r="I1648" s="1128">
        <v>0</v>
      </c>
      <c r="J1648" s="1128">
        <v>0</v>
      </c>
      <c r="K1648" s="1128">
        <v>0</v>
      </c>
      <c r="L1648" s="1128">
        <v>0</v>
      </c>
      <c r="M1648" s="1128">
        <v>0</v>
      </c>
      <c r="N1648" s="1129">
        <v>0</v>
      </c>
      <c r="O1648" s="1128">
        <v>0</v>
      </c>
      <c r="P1648" s="1127">
        <v>0</v>
      </c>
      <c r="Q1648" s="1127">
        <v>0</v>
      </c>
      <c r="R1648" s="1127">
        <v>0</v>
      </c>
      <c r="S1648" s="1127">
        <v>0</v>
      </c>
      <c r="T1648" s="1130">
        <v>0</v>
      </c>
      <c r="U1648" s="1130">
        <v>0</v>
      </c>
      <c r="V1648" s="1130">
        <v>0</v>
      </c>
      <c r="W1648" s="1127">
        <v>0</v>
      </c>
      <c r="X1648" s="1130">
        <v>0</v>
      </c>
      <c r="Y1648" s="735">
        <v>0</v>
      </c>
      <c r="Z1648" s="1131">
        <v>0</v>
      </c>
      <c r="AA1648" s="1131">
        <v>0</v>
      </c>
      <c r="AB1648" s="1131">
        <v>0</v>
      </c>
      <c r="AC1648" s="1131">
        <v>0</v>
      </c>
      <c r="AD1648" s="1131">
        <v>0</v>
      </c>
      <c r="AE1648" s="1131">
        <v>0</v>
      </c>
      <c r="AF1648" s="126"/>
      <c r="AG1648" s="126"/>
      <c r="AH1648" s="126"/>
      <c r="AI1648" s="126"/>
      <c r="AJ1648" s="126"/>
      <c r="AK1648" s="126"/>
      <c r="AL1648" s="126">
        <v>1648</v>
      </c>
    </row>
    <row r="1649" spans="1:38">
      <c r="A1649" s="721" t="s">
        <v>1852</v>
      </c>
      <c r="B1649" s="722">
        <v>16</v>
      </c>
      <c r="C1649" s="722">
        <v>1636</v>
      </c>
      <c r="D1649" s="722">
        <v>163610</v>
      </c>
      <c r="E1649" s="721">
        <v>1636109520</v>
      </c>
      <c r="F1649" s="721" t="s">
        <v>1988</v>
      </c>
      <c r="G1649" s="1127">
        <v>0</v>
      </c>
      <c r="H1649" s="1128">
        <v>0</v>
      </c>
      <c r="I1649" s="1128">
        <v>0</v>
      </c>
      <c r="J1649" s="1128">
        <v>0</v>
      </c>
      <c r="K1649" s="1128">
        <v>0</v>
      </c>
      <c r="L1649" s="1128">
        <v>0</v>
      </c>
      <c r="M1649" s="1128">
        <v>0</v>
      </c>
      <c r="N1649" s="1129">
        <v>0</v>
      </c>
      <c r="O1649" s="1128">
        <v>0</v>
      </c>
      <c r="P1649" s="1127">
        <v>0</v>
      </c>
      <c r="Q1649" s="1127">
        <v>0</v>
      </c>
      <c r="R1649" s="1127">
        <v>0</v>
      </c>
      <c r="S1649" s="1127">
        <v>0</v>
      </c>
      <c r="T1649" s="1130">
        <v>0</v>
      </c>
      <c r="U1649" s="1130">
        <v>0</v>
      </c>
      <c r="V1649" s="1130">
        <v>0</v>
      </c>
      <c r="W1649" s="1127">
        <v>0</v>
      </c>
      <c r="X1649" s="1130">
        <v>0</v>
      </c>
      <c r="Y1649" s="735">
        <v>0</v>
      </c>
      <c r="Z1649" s="1131">
        <v>0</v>
      </c>
      <c r="AA1649" s="1131">
        <v>0</v>
      </c>
      <c r="AB1649" s="1131">
        <v>0</v>
      </c>
      <c r="AC1649" s="1131">
        <v>0</v>
      </c>
      <c r="AD1649" s="1131">
        <v>0</v>
      </c>
      <c r="AE1649" s="1131">
        <v>0</v>
      </c>
      <c r="AF1649" s="126"/>
      <c r="AG1649" s="126"/>
      <c r="AH1649" s="126"/>
      <c r="AI1649" s="126"/>
      <c r="AJ1649" s="126"/>
      <c r="AK1649" s="126"/>
      <c r="AL1649" s="126">
        <v>1649</v>
      </c>
    </row>
    <row r="1650" spans="1:38">
      <c r="A1650" s="721" t="s">
        <v>1852</v>
      </c>
      <c r="B1650" s="722">
        <v>16</v>
      </c>
      <c r="C1650" s="722">
        <v>1636</v>
      </c>
      <c r="D1650" s="722">
        <v>163610</v>
      </c>
      <c r="E1650" s="721">
        <v>1636109800</v>
      </c>
      <c r="F1650" s="721" t="s">
        <v>3198</v>
      </c>
      <c r="G1650" s="1127">
        <v>471114516</v>
      </c>
      <c r="H1650" s="1128">
        <v>0</v>
      </c>
      <c r="I1650" s="1128">
        <v>471114515.51999998</v>
      </c>
      <c r="J1650" s="1128">
        <v>-0.48000001907348633</v>
      </c>
      <c r="K1650" s="1128">
        <v>0</v>
      </c>
      <c r="L1650" s="1128">
        <v>0</v>
      </c>
      <c r="M1650" s="1128">
        <v>-0.48000001907348633</v>
      </c>
      <c r="N1650" s="1129">
        <v>0</v>
      </c>
      <c r="O1650" s="1128">
        <v>-0.48000001907348633</v>
      </c>
      <c r="P1650" s="1127">
        <v>-0.17760000705718995</v>
      </c>
      <c r="Q1650" s="1127">
        <v>0</v>
      </c>
      <c r="R1650" s="1127">
        <v>0</v>
      </c>
      <c r="S1650" s="1127">
        <v>0</v>
      </c>
      <c r="T1650" s="1130">
        <v>0</v>
      </c>
      <c r="U1650" s="1130">
        <v>0</v>
      </c>
      <c r="V1650" s="1130">
        <v>0</v>
      </c>
      <c r="W1650" s="1127">
        <v>0</v>
      </c>
      <c r="X1650" s="1130">
        <v>-0.17760000705718995</v>
      </c>
      <c r="Y1650" s="735">
        <v>0.37</v>
      </c>
      <c r="Z1650" s="1131">
        <v>0</v>
      </c>
      <c r="AA1650" s="1131">
        <v>-0.17760000705718995</v>
      </c>
      <c r="AB1650" s="1131">
        <v>0.14799999117851256</v>
      </c>
      <c r="AC1650" s="1131">
        <v>0</v>
      </c>
      <c r="AD1650" s="1131">
        <v>-0.14799999117851256</v>
      </c>
      <c r="AE1650" s="1131">
        <v>-0.17760000705718995</v>
      </c>
      <c r="AF1650" s="126"/>
      <c r="AG1650" s="126"/>
      <c r="AH1650" s="126"/>
      <c r="AI1650" s="126"/>
      <c r="AJ1650" s="126"/>
      <c r="AK1650" s="126"/>
      <c r="AL1650" s="126">
        <v>1650</v>
      </c>
    </row>
    <row r="1651" spans="1:38">
      <c r="A1651" s="721" t="s">
        <v>1852</v>
      </c>
      <c r="B1651" s="722">
        <v>16</v>
      </c>
      <c r="C1651" s="722">
        <v>1636</v>
      </c>
      <c r="D1651" s="722">
        <v>163615</v>
      </c>
      <c r="E1651" s="721">
        <v>1636159501</v>
      </c>
      <c r="F1651" s="721" t="s">
        <v>1990</v>
      </c>
      <c r="G1651" s="1127">
        <v>0</v>
      </c>
      <c r="H1651" s="1128">
        <v>0</v>
      </c>
      <c r="I1651" s="1128">
        <v>0</v>
      </c>
      <c r="J1651" s="1128">
        <v>0</v>
      </c>
      <c r="K1651" s="1128">
        <v>0</v>
      </c>
      <c r="L1651" s="1128">
        <v>0</v>
      </c>
      <c r="M1651" s="1128">
        <v>0</v>
      </c>
      <c r="N1651" s="1129">
        <v>0</v>
      </c>
      <c r="O1651" s="1128">
        <v>0</v>
      </c>
      <c r="P1651" s="1127">
        <v>0</v>
      </c>
      <c r="Q1651" s="1127">
        <v>0</v>
      </c>
      <c r="R1651" s="1127">
        <v>0</v>
      </c>
      <c r="S1651" s="1127">
        <v>0</v>
      </c>
      <c r="T1651" s="1130">
        <v>0</v>
      </c>
      <c r="U1651" s="1130">
        <v>0</v>
      </c>
      <c r="V1651" s="1130">
        <v>0</v>
      </c>
      <c r="W1651" s="1127">
        <v>0</v>
      </c>
      <c r="X1651" s="1130">
        <v>0</v>
      </c>
      <c r="Y1651" s="735">
        <v>0</v>
      </c>
      <c r="Z1651" s="1131">
        <v>0</v>
      </c>
      <c r="AA1651" s="1131">
        <v>0</v>
      </c>
      <c r="AB1651" s="1131">
        <v>0</v>
      </c>
      <c r="AC1651" s="1131">
        <v>0</v>
      </c>
      <c r="AD1651" s="1131">
        <v>0</v>
      </c>
      <c r="AE1651" s="1131">
        <v>0</v>
      </c>
      <c r="AF1651" s="126"/>
      <c r="AG1651" s="126"/>
      <c r="AH1651" s="126"/>
      <c r="AI1651" s="126"/>
      <c r="AJ1651" s="126"/>
      <c r="AK1651" s="126"/>
      <c r="AL1651" s="126">
        <v>1651</v>
      </c>
    </row>
    <row r="1652" spans="1:38">
      <c r="A1652" s="721" t="s">
        <v>1852</v>
      </c>
      <c r="B1652" s="722">
        <v>16</v>
      </c>
      <c r="C1652" s="722">
        <v>1636</v>
      </c>
      <c r="D1652" s="722">
        <v>163615</v>
      </c>
      <c r="E1652" s="721">
        <v>1636159520</v>
      </c>
      <c r="F1652" s="721" t="s">
        <v>1988</v>
      </c>
      <c r="G1652" s="1127">
        <v>0</v>
      </c>
      <c r="H1652" s="1128">
        <v>0</v>
      </c>
      <c r="I1652" s="1128">
        <v>0</v>
      </c>
      <c r="J1652" s="1128">
        <v>0</v>
      </c>
      <c r="K1652" s="1128">
        <v>0</v>
      </c>
      <c r="L1652" s="1128">
        <v>0</v>
      </c>
      <c r="M1652" s="1128">
        <v>0</v>
      </c>
      <c r="N1652" s="1129">
        <v>0</v>
      </c>
      <c r="O1652" s="1128">
        <v>0</v>
      </c>
      <c r="P1652" s="1127">
        <v>0</v>
      </c>
      <c r="Q1652" s="1127">
        <v>0</v>
      </c>
      <c r="R1652" s="1127">
        <v>0</v>
      </c>
      <c r="S1652" s="1127">
        <v>0</v>
      </c>
      <c r="T1652" s="1130">
        <v>0</v>
      </c>
      <c r="U1652" s="1130">
        <v>0</v>
      </c>
      <c r="V1652" s="1130">
        <v>0</v>
      </c>
      <c r="W1652" s="1127">
        <v>0</v>
      </c>
      <c r="X1652" s="1130">
        <v>0</v>
      </c>
      <c r="Y1652" s="735">
        <v>0</v>
      </c>
      <c r="Z1652" s="1131">
        <v>0</v>
      </c>
      <c r="AA1652" s="1131">
        <v>0</v>
      </c>
      <c r="AB1652" s="1131">
        <v>0</v>
      </c>
      <c r="AC1652" s="1131">
        <v>0</v>
      </c>
      <c r="AD1652" s="1131">
        <v>0</v>
      </c>
      <c r="AE1652" s="1131">
        <v>0</v>
      </c>
      <c r="AF1652" s="126"/>
      <c r="AG1652" s="126"/>
      <c r="AH1652" s="126"/>
      <c r="AI1652" s="126"/>
      <c r="AJ1652" s="126"/>
      <c r="AK1652" s="126"/>
      <c r="AL1652" s="126">
        <v>1652</v>
      </c>
    </row>
    <row r="1653" spans="1:38">
      <c r="A1653" s="721" t="s">
        <v>1852</v>
      </c>
      <c r="B1653" s="722">
        <v>16</v>
      </c>
      <c r="C1653" s="722">
        <v>1636</v>
      </c>
      <c r="D1653" s="722">
        <v>163615</v>
      </c>
      <c r="E1653" s="721">
        <v>1636159800</v>
      </c>
      <c r="F1653" s="721" t="s">
        <v>3199</v>
      </c>
      <c r="G1653" s="1127">
        <v>1386243311</v>
      </c>
      <c r="H1653" s="1128">
        <v>0</v>
      </c>
      <c r="I1653" s="1128">
        <v>1386243311.0999999</v>
      </c>
      <c r="J1653" s="1128">
        <v>9.9999904632568359E-2</v>
      </c>
      <c r="K1653" s="1128">
        <v>0</v>
      </c>
      <c r="L1653" s="1128">
        <v>9.9999904632568359E-2</v>
      </c>
      <c r="M1653" s="1128">
        <v>0</v>
      </c>
      <c r="N1653" s="1129">
        <v>0</v>
      </c>
      <c r="O1653" s="1128">
        <v>9.9999904632568359E-2</v>
      </c>
      <c r="P1653" s="1127">
        <v>3.6999964714050294E-2</v>
      </c>
      <c r="Q1653" s="1127">
        <v>0</v>
      </c>
      <c r="R1653" s="1127">
        <v>0</v>
      </c>
      <c r="S1653" s="1127">
        <v>0</v>
      </c>
      <c r="T1653" s="1130">
        <v>0</v>
      </c>
      <c r="U1653" s="1130">
        <v>0</v>
      </c>
      <c r="V1653" s="1130">
        <v>0</v>
      </c>
      <c r="W1653" s="1127">
        <v>0</v>
      </c>
      <c r="X1653" s="1130">
        <v>3.6999964714050294E-2</v>
      </c>
      <c r="Y1653" s="735">
        <v>0.37</v>
      </c>
      <c r="Z1653" s="1131">
        <v>3.6999964714050294E-2</v>
      </c>
      <c r="AA1653" s="1131">
        <v>0</v>
      </c>
      <c r="AB1653" s="1131">
        <v>0.10359998941421508</v>
      </c>
      <c r="AC1653" s="1131">
        <v>0</v>
      </c>
      <c r="AD1653" s="1131">
        <v>-6.6600024700164795E-2</v>
      </c>
      <c r="AE1653" s="1131">
        <v>0</v>
      </c>
      <c r="AF1653" s="126"/>
      <c r="AG1653" s="126"/>
      <c r="AH1653" s="126"/>
      <c r="AI1653" s="126"/>
      <c r="AJ1653" s="126"/>
      <c r="AK1653" s="126"/>
      <c r="AL1653" s="126">
        <v>1653</v>
      </c>
    </row>
    <row r="1654" spans="1:38">
      <c r="A1654" s="721" t="s">
        <v>1852</v>
      </c>
      <c r="B1654" s="722">
        <v>16</v>
      </c>
      <c r="C1654" s="722">
        <v>1636</v>
      </c>
      <c r="D1654" s="722">
        <v>163620</v>
      </c>
      <c r="E1654" s="721">
        <v>1636209501</v>
      </c>
      <c r="F1654" s="721" t="s">
        <v>1990</v>
      </c>
      <c r="G1654" s="1127">
        <v>0</v>
      </c>
      <c r="H1654" s="1128">
        <v>0</v>
      </c>
      <c r="I1654" s="1128">
        <v>0</v>
      </c>
      <c r="J1654" s="1128">
        <v>0</v>
      </c>
      <c r="K1654" s="1128">
        <v>0</v>
      </c>
      <c r="L1654" s="1128">
        <v>0</v>
      </c>
      <c r="M1654" s="1128">
        <v>0</v>
      </c>
      <c r="N1654" s="1129">
        <v>0</v>
      </c>
      <c r="O1654" s="1128">
        <v>0</v>
      </c>
      <c r="P1654" s="1127">
        <v>0</v>
      </c>
      <c r="Q1654" s="1127">
        <v>0</v>
      </c>
      <c r="R1654" s="1127">
        <v>0</v>
      </c>
      <c r="S1654" s="1127">
        <v>0</v>
      </c>
      <c r="T1654" s="1130">
        <v>0</v>
      </c>
      <c r="U1654" s="1130">
        <v>0</v>
      </c>
      <c r="V1654" s="1130">
        <v>0</v>
      </c>
      <c r="W1654" s="1127">
        <v>0</v>
      </c>
      <c r="X1654" s="1130">
        <v>0</v>
      </c>
      <c r="Y1654" s="735">
        <v>0</v>
      </c>
      <c r="Z1654" s="1131">
        <v>0</v>
      </c>
      <c r="AA1654" s="1131">
        <v>0</v>
      </c>
      <c r="AB1654" s="1131">
        <v>0</v>
      </c>
      <c r="AC1654" s="1131">
        <v>0</v>
      </c>
      <c r="AD1654" s="1131">
        <v>0</v>
      </c>
      <c r="AE1654" s="1131">
        <v>0</v>
      </c>
      <c r="AF1654" s="126"/>
      <c r="AG1654" s="126"/>
      <c r="AH1654" s="126"/>
      <c r="AI1654" s="126"/>
      <c r="AJ1654" s="126"/>
      <c r="AK1654" s="126"/>
      <c r="AL1654" s="126">
        <v>1654</v>
      </c>
    </row>
    <row r="1655" spans="1:38">
      <c r="A1655" s="721" t="s">
        <v>1852</v>
      </c>
      <c r="B1655" s="722">
        <v>16</v>
      </c>
      <c r="C1655" s="722">
        <v>1636</v>
      </c>
      <c r="D1655" s="722">
        <v>163620</v>
      </c>
      <c r="E1655" s="721">
        <v>1636209520</v>
      </c>
      <c r="F1655" s="721" t="s">
        <v>1988</v>
      </c>
      <c r="G1655" s="1127">
        <v>0</v>
      </c>
      <c r="H1655" s="1128">
        <v>0</v>
      </c>
      <c r="I1655" s="1128">
        <v>0</v>
      </c>
      <c r="J1655" s="1128">
        <v>0</v>
      </c>
      <c r="K1655" s="1128">
        <v>0</v>
      </c>
      <c r="L1655" s="1128">
        <v>0</v>
      </c>
      <c r="M1655" s="1128">
        <v>0</v>
      </c>
      <c r="N1655" s="1129">
        <v>0</v>
      </c>
      <c r="O1655" s="1128">
        <v>0</v>
      </c>
      <c r="P1655" s="1127">
        <v>0</v>
      </c>
      <c r="Q1655" s="1127">
        <v>0</v>
      </c>
      <c r="R1655" s="1127">
        <v>0</v>
      </c>
      <c r="S1655" s="1127">
        <v>0</v>
      </c>
      <c r="T1655" s="1130">
        <v>0</v>
      </c>
      <c r="U1655" s="1130">
        <v>0</v>
      </c>
      <c r="V1655" s="1130">
        <v>0</v>
      </c>
      <c r="W1655" s="1127">
        <v>0</v>
      </c>
      <c r="X1655" s="1130">
        <v>0</v>
      </c>
      <c r="Y1655" s="735">
        <v>0</v>
      </c>
      <c r="Z1655" s="1131">
        <v>0</v>
      </c>
      <c r="AA1655" s="1131">
        <v>0</v>
      </c>
      <c r="AB1655" s="1131">
        <v>0</v>
      </c>
      <c r="AC1655" s="1131">
        <v>0</v>
      </c>
      <c r="AD1655" s="1131">
        <v>0</v>
      </c>
      <c r="AE1655" s="1131">
        <v>0</v>
      </c>
      <c r="AF1655" s="126"/>
      <c r="AG1655" s="126"/>
      <c r="AH1655" s="126"/>
      <c r="AI1655" s="126"/>
      <c r="AJ1655" s="126"/>
      <c r="AK1655" s="126"/>
      <c r="AL1655" s="126">
        <v>1655</v>
      </c>
    </row>
    <row r="1656" spans="1:38">
      <c r="A1656" s="721" t="s">
        <v>1852</v>
      </c>
      <c r="B1656" s="722">
        <v>16</v>
      </c>
      <c r="C1656" s="722">
        <v>1636</v>
      </c>
      <c r="D1656" s="722">
        <v>163620</v>
      </c>
      <c r="E1656" s="721">
        <v>1636209800</v>
      </c>
      <c r="F1656" s="721" t="s">
        <v>3200</v>
      </c>
      <c r="G1656" s="1127">
        <v>1338757537</v>
      </c>
      <c r="H1656" s="1128">
        <v>0</v>
      </c>
      <c r="I1656" s="1128">
        <v>1338757537.1400001</v>
      </c>
      <c r="J1656" s="1128">
        <v>0.1400001049041748</v>
      </c>
      <c r="K1656" s="1128">
        <v>0</v>
      </c>
      <c r="L1656" s="1128">
        <v>0.1400001049041748</v>
      </c>
      <c r="M1656" s="1128">
        <v>0</v>
      </c>
      <c r="N1656" s="1129">
        <v>0</v>
      </c>
      <c r="O1656" s="1128">
        <v>0.1400001049041748</v>
      </c>
      <c r="P1656" s="1127">
        <v>5.1800038814544674E-2</v>
      </c>
      <c r="Q1656" s="1127">
        <v>0</v>
      </c>
      <c r="R1656" s="1127">
        <v>0</v>
      </c>
      <c r="S1656" s="1127">
        <v>0</v>
      </c>
      <c r="T1656" s="1130">
        <v>0</v>
      </c>
      <c r="U1656" s="1130">
        <v>0</v>
      </c>
      <c r="V1656" s="1130">
        <v>0</v>
      </c>
      <c r="W1656" s="1127">
        <v>0</v>
      </c>
      <c r="X1656" s="1130">
        <v>5.1800038814544674E-2</v>
      </c>
      <c r="Y1656" s="735">
        <v>0.37</v>
      </c>
      <c r="Z1656" s="1131">
        <v>5.1800038814544674E-2</v>
      </c>
      <c r="AA1656" s="1131">
        <v>0</v>
      </c>
      <c r="AB1656" s="1131">
        <v>0</v>
      </c>
      <c r="AC1656" s="1131">
        <v>-9.6199996471405022E-2</v>
      </c>
      <c r="AD1656" s="1131">
        <v>5.1800038814544674E-2</v>
      </c>
      <c r="AE1656" s="1131">
        <v>9.6199996471405022E-2</v>
      </c>
      <c r="AF1656" s="126"/>
      <c r="AG1656" s="126"/>
      <c r="AH1656" s="126"/>
      <c r="AI1656" s="126"/>
      <c r="AJ1656" s="126"/>
      <c r="AK1656" s="126"/>
      <c r="AL1656" s="126">
        <v>1656</v>
      </c>
    </row>
    <row r="1657" spans="1:38">
      <c r="A1657" s="721" t="s">
        <v>1852</v>
      </c>
      <c r="B1657" s="722">
        <v>16</v>
      </c>
      <c r="C1657" s="722">
        <v>1636</v>
      </c>
      <c r="D1657" s="722">
        <v>163625</v>
      </c>
      <c r="E1657" s="721">
        <v>1636259501</v>
      </c>
      <c r="F1657" s="721" t="s">
        <v>1990</v>
      </c>
      <c r="G1657" s="1127">
        <v>0</v>
      </c>
      <c r="H1657" s="1128">
        <v>0</v>
      </c>
      <c r="I1657" s="1128">
        <v>0</v>
      </c>
      <c r="J1657" s="1128">
        <v>0</v>
      </c>
      <c r="K1657" s="1128">
        <v>0</v>
      </c>
      <c r="L1657" s="1128">
        <v>0</v>
      </c>
      <c r="M1657" s="1128">
        <v>0</v>
      </c>
      <c r="N1657" s="1129">
        <v>0</v>
      </c>
      <c r="O1657" s="1128">
        <v>0</v>
      </c>
      <c r="P1657" s="1127">
        <v>0</v>
      </c>
      <c r="Q1657" s="1127">
        <v>0</v>
      </c>
      <c r="R1657" s="1127">
        <v>0</v>
      </c>
      <c r="S1657" s="1127">
        <v>0</v>
      </c>
      <c r="T1657" s="1130">
        <v>0</v>
      </c>
      <c r="U1657" s="1130">
        <v>0</v>
      </c>
      <c r="V1657" s="1130">
        <v>0</v>
      </c>
      <c r="W1657" s="1127">
        <v>0</v>
      </c>
      <c r="X1657" s="1130">
        <v>0</v>
      </c>
      <c r="Y1657" s="735">
        <v>0</v>
      </c>
      <c r="Z1657" s="1131">
        <v>0</v>
      </c>
      <c r="AA1657" s="1131">
        <v>0</v>
      </c>
      <c r="AB1657" s="1131">
        <v>0</v>
      </c>
      <c r="AC1657" s="1131">
        <v>0</v>
      </c>
      <c r="AD1657" s="1131">
        <v>0</v>
      </c>
      <c r="AE1657" s="1131">
        <v>0</v>
      </c>
      <c r="AF1657" s="126"/>
      <c r="AG1657" s="126"/>
      <c r="AH1657" s="126"/>
      <c r="AI1657" s="126"/>
      <c r="AJ1657" s="126"/>
      <c r="AK1657" s="126"/>
      <c r="AL1657" s="126">
        <v>1657</v>
      </c>
    </row>
    <row r="1658" spans="1:38">
      <c r="A1658" s="721" t="s">
        <v>1852</v>
      </c>
      <c r="B1658" s="722">
        <v>16</v>
      </c>
      <c r="C1658" s="722">
        <v>1636</v>
      </c>
      <c r="D1658" s="722">
        <v>163625</v>
      </c>
      <c r="E1658" s="721">
        <v>1636259520</v>
      </c>
      <c r="F1658" s="721" t="s">
        <v>1988</v>
      </c>
      <c r="G1658" s="1127">
        <v>0</v>
      </c>
      <c r="H1658" s="1128">
        <v>0</v>
      </c>
      <c r="I1658" s="1128">
        <v>0</v>
      </c>
      <c r="J1658" s="1128">
        <v>0</v>
      </c>
      <c r="K1658" s="1128">
        <v>0</v>
      </c>
      <c r="L1658" s="1128">
        <v>0</v>
      </c>
      <c r="M1658" s="1128">
        <v>0</v>
      </c>
      <c r="N1658" s="1129">
        <v>0</v>
      </c>
      <c r="O1658" s="1128">
        <v>0</v>
      </c>
      <c r="P1658" s="1127">
        <v>0</v>
      </c>
      <c r="Q1658" s="1127">
        <v>0</v>
      </c>
      <c r="R1658" s="1127">
        <v>0</v>
      </c>
      <c r="S1658" s="1127">
        <v>0</v>
      </c>
      <c r="T1658" s="1130">
        <v>0</v>
      </c>
      <c r="U1658" s="1130">
        <v>0</v>
      </c>
      <c r="V1658" s="1130">
        <v>0</v>
      </c>
      <c r="W1658" s="1127">
        <v>0</v>
      </c>
      <c r="X1658" s="1130">
        <v>0</v>
      </c>
      <c r="Y1658" s="735">
        <v>0</v>
      </c>
      <c r="Z1658" s="1131">
        <v>0</v>
      </c>
      <c r="AA1658" s="1131">
        <v>0</v>
      </c>
      <c r="AB1658" s="1131">
        <v>0</v>
      </c>
      <c r="AC1658" s="1131">
        <v>0</v>
      </c>
      <c r="AD1658" s="1131">
        <v>0</v>
      </c>
      <c r="AE1658" s="1131">
        <v>0</v>
      </c>
      <c r="AF1658" s="126"/>
      <c r="AG1658" s="126"/>
      <c r="AH1658" s="126"/>
      <c r="AI1658" s="126"/>
      <c r="AJ1658" s="126"/>
      <c r="AK1658" s="126"/>
      <c r="AL1658" s="126">
        <v>1658</v>
      </c>
    </row>
    <row r="1659" spans="1:38">
      <c r="A1659" s="721" t="s">
        <v>1852</v>
      </c>
      <c r="B1659" s="722">
        <v>16</v>
      </c>
      <c r="C1659" s="722">
        <v>1636</v>
      </c>
      <c r="D1659" s="722">
        <v>163625</v>
      </c>
      <c r="E1659" s="721">
        <v>1636259800</v>
      </c>
      <c r="F1659" s="721" t="s">
        <v>3201</v>
      </c>
      <c r="G1659" s="1127">
        <v>7268871759</v>
      </c>
      <c r="H1659" s="1128">
        <v>0</v>
      </c>
      <c r="I1659" s="1128">
        <v>7268871759.0100002</v>
      </c>
      <c r="J1659" s="1128">
        <v>1.0000228881835937E-2</v>
      </c>
      <c r="K1659" s="1128">
        <v>0</v>
      </c>
      <c r="L1659" s="1128">
        <v>1.0000228881835937E-2</v>
      </c>
      <c r="M1659" s="1128">
        <v>0</v>
      </c>
      <c r="N1659" s="1129">
        <v>0</v>
      </c>
      <c r="O1659" s="1128">
        <v>1.0000228881835937E-2</v>
      </c>
      <c r="P1659" s="1127">
        <v>3.700084686279297E-3</v>
      </c>
      <c r="Q1659" s="1127">
        <v>0</v>
      </c>
      <c r="R1659" s="1127">
        <v>0</v>
      </c>
      <c r="S1659" s="1127">
        <v>0</v>
      </c>
      <c r="T1659" s="1130">
        <v>0</v>
      </c>
      <c r="U1659" s="1130">
        <v>0</v>
      </c>
      <c r="V1659" s="1130">
        <v>0</v>
      </c>
      <c r="W1659" s="1127">
        <v>0</v>
      </c>
      <c r="X1659" s="1130">
        <v>3.700084686279297E-3</v>
      </c>
      <c r="Y1659" s="735">
        <v>0.37</v>
      </c>
      <c r="Z1659" s="1131">
        <v>3.700084686279297E-3</v>
      </c>
      <c r="AA1659" s="1131">
        <v>0</v>
      </c>
      <c r="AB1659" s="1131">
        <v>3.3300056457519531E-2</v>
      </c>
      <c r="AC1659" s="1131">
        <v>0</v>
      </c>
      <c r="AD1659" s="1131">
        <v>-2.9599971771240234E-2</v>
      </c>
      <c r="AE1659" s="1131">
        <v>0</v>
      </c>
      <c r="AF1659" s="126"/>
      <c r="AG1659" s="126"/>
      <c r="AH1659" s="126"/>
      <c r="AI1659" s="126"/>
      <c r="AJ1659" s="126"/>
      <c r="AK1659" s="126"/>
      <c r="AL1659" s="126">
        <v>1659</v>
      </c>
    </row>
    <row r="1660" spans="1:38">
      <c r="A1660" s="721" t="s">
        <v>1852</v>
      </c>
      <c r="B1660" s="722">
        <v>16</v>
      </c>
      <c r="C1660" s="722">
        <v>1637</v>
      </c>
      <c r="D1660" s="722">
        <v>163705</v>
      </c>
      <c r="E1660" s="721">
        <v>1637059001</v>
      </c>
      <c r="F1660" s="721" t="s">
        <v>1063</v>
      </c>
      <c r="G1660" s="1127">
        <v>5829194314</v>
      </c>
      <c r="H1660" s="1128">
        <v>0</v>
      </c>
      <c r="I1660" s="1128">
        <v>5829194314.1599998</v>
      </c>
      <c r="J1660" s="1128">
        <v>0.15999984741210938</v>
      </c>
      <c r="K1660" s="1128">
        <v>0</v>
      </c>
      <c r="L1660" s="1128">
        <v>0.15999984741210938</v>
      </c>
      <c r="M1660" s="1128">
        <v>0</v>
      </c>
      <c r="N1660" s="1129">
        <v>0</v>
      </c>
      <c r="O1660" s="1128">
        <v>0.15999984741210938</v>
      </c>
      <c r="P1660" s="1127">
        <v>5.9199943542480468E-2</v>
      </c>
      <c r="Q1660" s="1127">
        <v>0</v>
      </c>
      <c r="R1660" s="1127">
        <v>0</v>
      </c>
      <c r="S1660" s="1127">
        <v>0</v>
      </c>
      <c r="T1660" s="1130">
        <v>0</v>
      </c>
      <c r="U1660" s="1130">
        <v>0</v>
      </c>
      <c r="V1660" s="1130">
        <v>0</v>
      </c>
      <c r="W1660" s="1127">
        <v>0</v>
      </c>
      <c r="X1660" s="1130">
        <v>5.9199943542480468E-2</v>
      </c>
      <c r="Y1660" s="735">
        <v>0.37</v>
      </c>
      <c r="Z1660" s="1131">
        <v>5.9199943542480468E-2</v>
      </c>
      <c r="AA1660" s="1131">
        <v>0</v>
      </c>
      <c r="AB1660" s="1131">
        <v>3.7000141143798827E-2</v>
      </c>
      <c r="AC1660" s="1131">
        <v>0</v>
      </c>
      <c r="AD1660" s="1131">
        <v>2.2199802398681641E-2</v>
      </c>
      <c r="AE1660" s="1131">
        <v>0</v>
      </c>
      <c r="AF1660" s="126"/>
      <c r="AG1660" s="126"/>
      <c r="AH1660" s="126"/>
      <c r="AI1660" s="126"/>
      <c r="AJ1660" s="126"/>
      <c r="AK1660" s="126"/>
      <c r="AL1660" s="126">
        <v>1660</v>
      </c>
    </row>
    <row r="1661" spans="1:38">
      <c r="A1661" s="721" t="s">
        <v>1852</v>
      </c>
      <c r="B1661" s="722">
        <v>16</v>
      </c>
      <c r="C1661" s="722">
        <v>1637</v>
      </c>
      <c r="D1661" s="722">
        <v>163705</v>
      </c>
      <c r="E1661" s="721">
        <v>1637059003</v>
      </c>
      <c r="F1661" s="721" t="s">
        <v>1063</v>
      </c>
      <c r="G1661" s="1127">
        <v>7923207</v>
      </c>
      <c r="H1661" s="1128">
        <v>0</v>
      </c>
      <c r="I1661" s="1128">
        <v>7923207</v>
      </c>
      <c r="J1661" s="1128">
        <v>0</v>
      </c>
      <c r="K1661" s="1128">
        <v>0</v>
      </c>
      <c r="L1661" s="1128">
        <v>0</v>
      </c>
      <c r="M1661" s="1128">
        <v>0</v>
      </c>
      <c r="N1661" s="1129">
        <v>0</v>
      </c>
      <c r="O1661" s="1128">
        <v>0</v>
      </c>
      <c r="P1661" s="1127">
        <v>0</v>
      </c>
      <c r="Q1661" s="1127">
        <v>0</v>
      </c>
      <c r="R1661" s="1127">
        <v>0</v>
      </c>
      <c r="S1661" s="1127">
        <v>0</v>
      </c>
      <c r="T1661" s="1130">
        <v>0</v>
      </c>
      <c r="U1661" s="1130">
        <v>0</v>
      </c>
      <c r="V1661" s="1130">
        <v>0</v>
      </c>
      <c r="W1661" s="1127">
        <v>0</v>
      </c>
      <c r="X1661" s="1130">
        <v>0</v>
      </c>
      <c r="Y1661" s="735">
        <v>0</v>
      </c>
      <c r="Z1661" s="1131">
        <v>0</v>
      </c>
      <c r="AA1661" s="1131">
        <v>0</v>
      </c>
      <c r="AB1661" s="1131">
        <v>0</v>
      </c>
      <c r="AC1661" s="1131">
        <v>0</v>
      </c>
      <c r="AD1661" s="1131">
        <v>0</v>
      </c>
      <c r="AE1661" s="1131">
        <v>0</v>
      </c>
      <c r="AF1661" s="126"/>
      <c r="AG1661" s="126"/>
      <c r="AH1661" s="126"/>
      <c r="AI1661" s="126"/>
      <c r="AJ1661" s="126"/>
      <c r="AK1661" s="126"/>
      <c r="AL1661" s="126">
        <v>1661</v>
      </c>
    </row>
    <row r="1662" spans="1:38">
      <c r="A1662" s="721" t="s">
        <v>1852</v>
      </c>
      <c r="B1662" s="722">
        <v>16</v>
      </c>
      <c r="C1662" s="722">
        <v>1637</v>
      </c>
      <c r="D1662" s="722">
        <v>163705</v>
      </c>
      <c r="E1662" s="721">
        <v>1637059017</v>
      </c>
      <c r="F1662" s="721" t="s">
        <v>4215</v>
      </c>
      <c r="G1662" s="1127">
        <v>5509528538</v>
      </c>
      <c r="H1662" s="1128">
        <v>0</v>
      </c>
      <c r="I1662" s="1128">
        <v>5509528538.3599997</v>
      </c>
      <c r="J1662" s="1128">
        <v>0.35999965667724609</v>
      </c>
      <c r="K1662" s="1128">
        <v>0</v>
      </c>
      <c r="L1662" s="1128">
        <v>0.35999965667724609</v>
      </c>
      <c r="M1662" s="1128">
        <v>0</v>
      </c>
      <c r="N1662" s="1129">
        <v>0</v>
      </c>
      <c r="O1662" s="1128">
        <v>0.35999965667724609</v>
      </c>
      <c r="P1662" s="1127">
        <v>0.13319987297058106</v>
      </c>
      <c r="Q1662" s="1127">
        <v>0</v>
      </c>
      <c r="R1662" s="1127">
        <v>0</v>
      </c>
      <c r="S1662" s="1127">
        <v>0</v>
      </c>
      <c r="T1662" s="1130">
        <v>0</v>
      </c>
      <c r="U1662" s="1130">
        <v>0</v>
      </c>
      <c r="V1662" s="1130">
        <v>0</v>
      </c>
      <c r="W1662" s="1127">
        <v>0</v>
      </c>
      <c r="X1662" s="1130">
        <v>0.13319987297058106</v>
      </c>
      <c r="Y1662" s="735">
        <v>0.37</v>
      </c>
      <c r="Z1662" s="1131">
        <v>0.13319987297058106</v>
      </c>
      <c r="AA1662" s="1131">
        <v>0</v>
      </c>
      <c r="AB1662" s="1131">
        <v>6.6600112915039061E-2</v>
      </c>
      <c r="AC1662" s="1131">
        <v>0</v>
      </c>
      <c r="AD1662" s="1131">
        <v>6.6599760055541996E-2</v>
      </c>
      <c r="AE1662" s="1131">
        <v>0</v>
      </c>
      <c r="AF1662" s="126"/>
      <c r="AG1662" s="126"/>
      <c r="AH1662" s="126"/>
      <c r="AI1662" s="126"/>
      <c r="AJ1662" s="126"/>
      <c r="AK1662" s="126"/>
      <c r="AL1662" s="126">
        <v>1662</v>
      </c>
    </row>
    <row r="1663" spans="1:38">
      <c r="A1663" s="721" t="s">
        <v>1852</v>
      </c>
      <c r="B1663" s="722">
        <v>16</v>
      </c>
      <c r="C1663" s="722">
        <v>1637</v>
      </c>
      <c r="D1663" s="722">
        <v>163705</v>
      </c>
      <c r="E1663" s="721">
        <v>1637059084</v>
      </c>
      <c r="F1663" s="721" t="s">
        <v>1064</v>
      </c>
      <c r="G1663" s="1127">
        <v>15000061</v>
      </c>
      <c r="H1663" s="1128">
        <v>0</v>
      </c>
      <c r="I1663" s="1128">
        <v>15000061</v>
      </c>
      <c r="J1663" s="1128">
        <v>0</v>
      </c>
      <c r="K1663" s="1128">
        <v>0</v>
      </c>
      <c r="L1663" s="1128">
        <v>0</v>
      </c>
      <c r="M1663" s="1128">
        <v>0</v>
      </c>
      <c r="N1663" s="1129">
        <v>0</v>
      </c>
      <c r="O1663" s="1128">
        <v>0</v>
      </c>
      <c r="P1663" s="1127">
        <v>0</v>
      </c>
      <c r="Q1663" s="1127">
        <v>0</v>
      </c>
      <c r="R1663" s="1127">
        <v>0</v>
      </c>
      <c r="S1663" s="1127">
        <v>0</v>
      </c>
      <c r="T1663" s="1130">
        <v>0</v>
      </c>
      <c r="U1663" s="1130">
        <v>0</v>
      </c>
      <c r="V1663" s="1130">
        <v>0</v>
      </c>
      <c r="W1663" s="1127">
        <v>0</v>
      </c>
      <c r="X1663" s="1130">
        <v>0</v>
      </c>
      <c r="Y1663" s="735">
        <v>0</v>
      </c>
      <c r="Z1663" s="1131">
        <v>0</v>
      </c>
      <c r="AA1663" s="1131">
        <v>0</v>
      </c>
      <c r="AB1663" s="1131">
        <v>0</v>
      </c>
      <c r="AC1663" s="1131">
        <v>0</v>
      </c>
      <c r="AD1663" s="1131">
        <v>0</v>
      </c>
      <c r="AE1663" s="1131">
        <v>0</v>
      </c>
      <c r="AF1663" s="126"/>
      <c r="AG1663" s="126"/>
      <c r="AH1663" s="126"/>
      <c r="AI1663" s="126"/>
      <c r="AJ1663" s="126"/>
      <c r="AK1663" s="126"/>
      <c r="AL1663" s="126">
        <v>1663</v>
      </c>
    </row>
    <row r="1664" spans="1:38">
      <c r="A1664" s="721" t="s">
        <v>1852</v>
      </c>
      <c r="B1664" s="722">
        <v>16</v>
      </c>
      <c r="C1664" s="722">
        <v>1637</v>
      </c>
      <c r="D1664" s="722">
        <v>163705</v>
      </c>
      <c r="E1664" s="721">
        <v>1637059215</v>
      </c>
      <c r="F1664" s="721" t="s">
        <v>1065</v>
      </c>
      <c r="G1664" s="1127">
        <v>344288</v>
      </c>
      <c r="H1664" s="1128">
        <v>0</v>
      </c>
      <c r="I1664" s="1128">
        <v>344288</v>
      </c>
      <c r="J1664" s="1128">
        <v>0</v>
      </c>
      <c r="K1664" s="1128">
        <v>0</v>
      </c>
      <c r="L1664" s="1128">
        <v>0</v>
      </c>
      <c r="M1664" s="1128">
        <v>0</v>
      </c>
      <c r="N1664" s="1129">
        <v>0</v>
      </c>
      <c r="O1664" s="1128">
        <v>0</v>
      </c>
      <c r="P1664" s="1127">
        <v>0</v>
      </c>
      <c r="Q1664" s="1127">
        <v>0</v>
      </c>
      <c r="R1664" s="1127">
        <v>0</v>
      </c>
      <c r="S1664" s="1127">
        <v>0</v>
      </c>
      <c r="T1664" s="1130">
        <v>0</v>
      </c>
      <c r="U1664" s="1130">
        <v>0</v>
      </c>
      <c r="V1664" s="1130">
        <v>0</v>
      </c>
      <c r="W1664" s="1127">
        <v>0</v>
      </c>
      <c r="X1664" s="1130">
        <v>0</v>
      </c>
      <c r="Y1664" s="735">
        <v>0</v>
      </c>
      <c r="Z1664" s="1131">
        <v>0</v>
      </c>
      <c r="AA1664" s="1131">
        <v>0</v>
      </c>
      <c r="AB1664" s="1131">
        <v>0</v>
      </c>
      <c r="AC1664" s="1131">
        <v>0</v>
      </c>
      <c r="AD1664" s="1131">
        <v>0</v>
      </c>
      <c r="AE1664" s="1131">
        <v>0</v>
      </c>
      <c r="AF1664" s="126"/>
      <c r="AG1664" s="126"/>
      <c r="AH1664" s="126"/>
      <c r="AI1664" s="126"/>
      <c r="AJ1664" s="126"/>
      <c r="AK1664" s="126"/>
      <c r="AL1664" s="126">
        <v>1664</v>
      </c>
    </row>
    <row r="1665" spans="1:38">
      <c r="A1665" s="721" t="s">
        <v>1852</v>
      </c>
      <c r="B1665" s="722">
        <v>16</v>
      </c>
      <c r="C1665" s="722">
        <v>1637</v>
      </c>
      <c r="D1665" s="722">
        <v>163705</v>
      </c>
      <c r="E1665" s="721">
        <v>1637059532</v>
      </c>
      <c r="F1665" s="721" t="s">
        <v>4216</v>
      </c>
      <c r="G1665" s="1127">
        <v>61526707</v>
      </c>
      <c r="H1665" s="1128">
        <v>0</v>
      </c>
      <c r="I1665" s="1128">
        <v>61526707</v>
      </c>
      <c r="J1665" s="1128">
        <v>0</v>
      </c>
      <c r="K1665" s="1128">
        <v>0</v>
      </c>
      <c r="L1665" s="1128">
        <v>0</v>
      </c>
      <c r="M1665" s="1128">
        <v>0</v>
      </c>
      <c r="N1665" s="1129">
        <v>0</v>
      </c>
      <c r="O1665" s="1128">
        <v>0</v>
      </c>
      <c r="P1665" s="1127">
        <v>0</v>
      </c>
      <c r="Q1665" s="1127">
        <v>0</v>
      </c>
      <c r="R1665" s="1127">
        <v>0</v>
      </c>
      <c r="S1665" s="1127">
        <v>0</v>
      </c>
      <c r="T1665" s="1130">
        <v>0</v>
      </c>
      <c r="U1665" s="1130">
        <v>0</v>
      </c>
      <c r="V1665" s="1130">
        <v>0</v>
      </c>
      <c r="W1665" s="1127">
        <v>0</v>
      </c>
      <c r="X1665" s="1130">
        <v>0</v>
      </c>
      <c r="Y1665" s="735">
        <v>0</v>
      </c>
      <c r="Z1665" s="1131">
        <v>0</v>
      </c>
      <c r="AA1665" s="1131">
        <v>0</v>
      </c>
      <c r="AB1665" s="1131">
        <v>0</v>
      </c>
      <c r="AC1665" s="1131">
        <v>0</v>
      </c>
      <c r="AD1665" s="1131">
        <v>0</v>
      </c>
      <c r="AE1665" s="1131">
        <v>0</v>
      </c>
      <c r="AF1665" s="126"/>
      <c r="AG1665" s="126"/>
      <c r="AH1665" s="126"/>
      <c r="AI1665" s="126"/>
      <c r="AJ1665" s="126"/>
      <c r="AK1665" s="126"/>
      <c r="AL1665" s="126">
        <v>1665</v>
      </c>
    </row>
    <row r="1666" spans="1:38">
      <c r="A1666" s="721" t="s">
        <v>1852</v>
      </c>
      <c r="B1666" s="722">
        <v>16</v>
      </c>
      <c r="C1666" s="722">
        <v>1637</v>
      </c>
      <c r="D1666" s="722">
        <v>163705</v>
      </c>
      <c r="E1666" s="721">
        <v>1637059601</v>
      </c>
      <c r="F1666" s="721" t="s">
        <v>1063</v>
      </c>
      <c r="G1666" s="1127">
        <v>17046024513</v>
      </c>
      <c r="H1666" s="1128">
        <v>0</v>
      </c>
      <c r="I1666" s="1128">
        <v>17046024513.09</v>
      </c>
      <c r="J1666" s="1128">
        <v>9.0000152587890625E-2</v>
      </c>
      <c r="K1666" s="1128">
        <v>0</v>
      </c>
      <c r="L1666" s="1128">
        <v>9.0000152587890625E-2</v>
      </c>
      <c r="M1666" s="1128">
        <v>0</v>
      </c>
      <c r="N1666" s="1129">
        <v>0</v>
      </c>
      <c r="O1666" s="1128">
        <v>9.0000152587890625E-2</v>
      </c>
      <c r="P1666" s="1127">
        <v>3.3300056457519531E-2</v>
      </c>
      <c r="Q1666" s="1127">
        <v>0</v>
      </c>
      <c r="R1666" s="1127">
        <v>0</v>
      </c>
      <c r="S1666" s="1127">
        <v>0</v>
      </c>
      <c r="T1666" s="1130">
        <v>0</v>
      </c>
      <c r="U1666" s="1130">
        <v>0</v>
      </c>
      <c r="V1666" s="1130">
        <v>0</v>
      </c>
      <c r="W1666" s="1127">
        <v>0</v>
      </c>
      <c r="X1666" s="1130">
        <v>3.3300056457519531E-2</v>
      </c>
      <c r="Y1666" s="735">
        <v>0.37</v>
      </c>
      <c r="Z1666" s="1131">
        <v>3.3300056457519531E-2</v>
      </c>
      <c r="AA1666" s="1131">
        <v>0</v>
      </c>
      <c r="AB1666" s="1131">
        <v>0</v>
      </c>
      <c r="AC1666" s="1131">
        <v>-0.11469980239868163</v>
      </c>
      <c r="AD1666" s="1131">
        <v>3.3300056457519531E-2</v>
      </c>
      <c r="AE1666" s="1131">
        <v>0.11469980239868163</v>
      </c>
      <c r="AF1666" s="126"/>
      <c r="AG1666" s="126"/>
      <c r="AH1666" s="126"/>
      <c r="AI1666" s="126"/>
      <c r="AJ1666" s="126"/>
      <c r="AK1666" s="126"/>
      <c r="AL1666" s="126">
        <v>1666</v>
      </c>
    </row>
    <row r="1667" spans="1:38">
      <c r="A1667" s="721" t="s">
        <v>1852</v>
      </c>
      <c r="B1667" s="722">
        <v>16</v>
      </c>
      <c r="C1667" s="722">
        <v>1637</v>
      </c>
      <c r="D1667" s="722">
        <v>163705</v>
      </c>
      <c r="E1667" s="721">
        <v>1637059604</v>
      </c>
      <c r="F1667" s="721" t="s">
        <v>1063</v>
      </c>
      <c r="G1667" s="1127">
        <v>180939550</v>
      </c>
      <c r="H1667" s="1128">
        <v>0</v>
      </c>
      <c r="I1667" s="1128">
        <v>180939550.41</v>
      </c>
      <c r="J1667" s="1128">
        <v>0.40999999642372131</v>
      </c>
      <c r="K1667" s="1128">
        <v>0</v>
      </c>
      <c r="L1667" s="1128">
        <v>0.40999999642372131</v>
      </c>
      <c r="M1667" s="1128">
        <v>0</v>
      </c>
      <c r="N1667" s="1129">
        <v>0</v>
      </c>
      <c r="O1667" s="1128">
        <v>0.40999999642372131</v>
      </c>
      <c r="P1667" s="1127">
        <v>0.15169999867677689</v>
      </c>
      <c r="Q1667" s="1127">
        <v>0</v>
      </c>
      <c r="R1667" s="1127">
        <v>0</v>
      </c>
      <c r="S1667" s="1127">
        <v>0</v>
      </c>
      <c r="T1667" s="1130">
        <v>0</v>
      </c>
      <c r="U1667" s="1130">
        <v>0</v>
      </c>
      <c r="V1667" s="1130">
        <v>0</v>
      </c>
      <c r="W1667" s="1127">
        <v>0</v>
      </c>
      <c r="X1667" s="1130">
        <v>0.15169999867677689</v>
      </c>
      <c r="Y1667" s="735">
        <v>0.37</v>
      </c>
      <c r="Z1667" s="1131">
        <v>0.15169999867677689</v>
      </c>
      <c r="AA1667" s="1131">
        <v>0</v>
      </c>
      <c r="AB1667" s="1131">
        <v>0</v>
      </c>
      <c r="AC1667" s="1131">
        <v>-4.4400001764297488E-2</v>
      </c>
      <c r="AD1667" s="1131">
        <v>0.15169999867677689</v>
      </c>
      <c r="AE1667" s="1131">
        <v>4.4400001764297488E-2</v>
      </c>
      <c r="AF1667" s="126"/>
      <c r="AG1667" s="126"/>
      <c r="AH1667" s="126"/>
      <c r="AI1667" s="126"/>
      <c r="AJ1667" s="126"/>
      <c r="AK1667" s="126"/>
      <c r="AL1667" s="126">
        <v>1667</v>
      </c>
    </row>
    <row r="1668" spans="1:38">
      <c r="A1668" s="721" t="s">
        <v>1852</v>
      </c>
      <c r="B1668" s="722">
        <v>16</v>
      </c>
      <c r="C1668" s="722">
        <v>1637</v>
      </c>
      <c r="D1668" s="722">
        <v>163705</v>
      </c>
      <c r="E1668" s="721">
        <v>1637059720</v>
      </c>
      <c r="F1668" s="721" t="s">
        <v>1066</v>
      </c>
      <c r="G1668" s="1127">
        <v>36508829</v>
      </c>
      <c r="H1668" s="1128">
        <v>0</v>
      </c>
      <c r="I1668" s="1128">
        <v>36508829</v>
      </c>
      <c r="J1668" s="1128">
        <v>0</v>
      </c>
      <c r="K1668" s="1128">
        <v>0</v>
      </c>
      <c r="L1668" s="1128">
        <v>0</v>
      </c>
      <c r="M1668" s="1128">
        <v>0</v>
      </c>
      <c r="N1668" s="1129">
        <v>0</v>
      </c>
      <c r="O1668" s="1128">
        <v>0</v>
      </c>
      <c r="P1668" s="1127">
        <v>0</v>
      </c>
      <c r="Q1668" s="1127">
        <v>0</v>
      </c>
      <c r="R1668" s="1127">
        <v>0</v>
      </c>
      <c r="S1668" s="1127">
        <v>0</v>
      </c>
      <c r="T1668" s="1130">
        <v>0</v>
      </c>
      <c r="U1668" s="1130">
        <v>0</v>
      </c>
      <c r="V1668" s="1130">
        <v>0</v>
      </c>
      <c r="W1668" s="1127">
        <v>0</v>
      </c>
      <c r="X1668" s="1130">
        <v>0</v>
      </c>
      <c r="Y1668" s="735">
        <v>0</v>
      </c>
      <c r="Z1668" s="1131">
        <v>0</v>
      </c>
      <c r="AA1668" s="1131">
        <v>0</v>
      </c>
      <c r="AB1668" s="1131">
        <v>0</v>
      </c>
      <c r="AC1668" s="1131">
        <v>0</v>
      </c>
      <c r="AD1668" s="1131">
        <v>0</v>
      </c>
      <c r="AE1668" s="1131">
        <v>0</v>
      </c>
      <c r="AF1668" s="126"/>
      <c r="AG1668" s="126"/>
      <c r="AH1668" s="126"/>
      <c r="AI1668" s="126"/>
      <c r="AJ1668" s="126"/>
      <c r="AK1668" s="126"/>
      <c r="AL1668" s="126">
        <v>1668</v>
      </c>
    </row>
    <row r="1669" spans="1:38">
      <c r="A1669" s="721" t="s">
        <v>1852</v>
      </c>
      <c r="B1669" s="722">
        <v>16</v>
      </c>
      <c r="C1669" s="722">
        <v>1637</v>
      </c>
      <c r="D1669" s="722">
        <v>163705</v>
      </c>
      <c r="E1669" s="721">
        <v>1637059740</v>
      </c>
      <c r="F1669" s="721" t="s">
        <v>1067</v>
      </c>
      <c r="G1669" s="1127">
        <v>368197</v>
      </c>
      <c r="H1669" s="1128">
        <v>0</v>
      </c>
      <c r="I1669" s="1128">
        <v>368197</v>
      </c>
      <c r="J1669" s="1128">
        <v>0</v>
      </c>
      <c r="K1669" s="1128">
        <v>0</v>
      </c>
      <c r="L1669" s="1128">
        <v>0</v>
      </c>
      <c r="M1669" s="1128">
        <v>0</v>
      </c>
      <c r="N1669" s="1129">
        <v>0</v>
      </c>
      <c r="O1669" s="1128">
        <v>0</v>
      </c>
      <c r="P1669" s="1127">
        <v>0</v>
      </c>
      <c r="Q1669" s="1127">
        <v>0</v>
      </c>
      <c r="R1669" s="1127">
        <v>0</v>
      </c>
      <c r="S1669" s="1127">
        <v>0</v>
      </c>
      <c r="T1669" s="1130">
        <v>0</v>
      </c>
      <c r="U1669" s="1130">
        <v>0</v>
      </c>
      <c r="V1669" s="1130">
        <v>0</v>
      </c>
      <c r="W1669" s="1127">
        <v>0</v>
      </c>
      <c r="X1669" s="1130">
        <v>0</v>
      </c>
      <c r="Y1669" s="735">
        <v>0</v>
      </c>
      <c r="Z1669" s="1131">
        <v>0</v>
      </c>
      <c r="AA1669" s="1131">
        <v>0</v>
      </c>
      <c r="AB1669" s="1131">
        <v>0</v>
      </c>
      <c r="AC1669" s="1131">
        <v>0</v>
      </c>
      <c r="AD1669" s="1131">
        <v>0</v>
      </c>
      <c r="AE1669" s="1131">
        <v>0</v>
      </c>
      <c r="AF1669" s="126"/>
      <c r="AG1669" s="126"/>
      <c r="AH1669" s="126"/>
      <c r="AI1669" s="126"/>
      <c r="AJ1669" s="126"/>
      <c r="AK1669" s="126"/>
      <c r="AL1669" s="126">
        <v>1669</v>
      </c>
    </row>
    <row r="1670" spans="1:38">
      <c r="A1670" s="721" t="s">
        <v>1852</v>
      </c>
      <c r="B1670" s="722">
        <v>16</v>
      </c>
      <c r="C1670" s="722">
        <v>1637</v>
      </c>
      <c r="D1670" s="722">
        <v>163705</v>
      </c>
      <c r="E1670" s="721">
        <v>1637059750</v>
      </c>
      <c r="F1670" s="721" t="s">
        <v>1067</v>
      </c>
      <c r="G1670" s="1127">
        <v>4690602</v>
      </c>
      <c r="H1670" s="1128">
        <v>0</v>
      </c>
      <c r="I1670" s="1128">
        <v>4690602</v>
      </c>
      <c r="J1670" s="1128">
        <v>0</v>
      </c>
      <c r="K1670" s="1128">
        <v>0</v>
      </c>
      <c r="L1670" s="1128">
        <v>0</v>
      </c>
      <c r="M1670" s="1128">
        <v>0</v>
      </c>
      <c r="N1670" s="1129">
        <v>0</v>
      </c>
      <c r="O1670" s="1128">
        <v>0</v>
      </c>
      <c r="P1670" s="1127">
        <v>0</v>
      </c>
      <c r="Q1670" s="1127">
        <v>0</v>
      </c>
      <c r="R1670" s="1127">
        <v>0</v>
      </c>
      <c r="S1670" s="1127">
        <v>0</v>
      </c>
      <c r="T1670" s="1130">
        <v>0</v>
      </c>
      <c r="U1670" s="1130">
        <v>0</v>
      </c>
      <c r="V1670" s="1130">
        <v>0</v>
      </c>
      <c r="W1670" s="1127">
        <v>0</v>
      </c>
      <c r="X1670" s="1130">
        <v>0</v>
      </c>
      <c r="Y1670" s="735">
        <v>0</v>
      </c>
      <c r="Z1670" s="1131">
        <v>0</v>
      </c>
      <c r="AA1670" s="1131">
        <v>0</v>
      </c>
      <c r="AB1670" s="1131">
        <v>0</v>
      </c>
      <c r="AC1670" s="1131">
        <v>0</v>
      </c>
      <c r="AD1670" s="1131">
        <v>0</v>
      </c>
      <c r="AE1670" s="1131">
        <v>0</v>
      </c>
      <c r="AF1670" s="126"/>
      <c r="AG1670" s="126"/>
      <c r="AH1670" s="126"/>
      <c r="AI1670" s="126"/>
      <c r="AJ1670" s="126"/>
      <c r="AK1670" s="126"/>
      <c r="AL1670" s="126">
        <v>1670</v>
      </c>
    </row>
    <row r="1671" spans="1:38">
      <c r="A1671" s="721" t="s">
        <v>1852</v>
      </c>
      <c r="B1671" s="722">
        <v>16</v>
      </c>
      <c r="C1671" s="722">
        <v>1637</v>
      </c>
      <c r="D1671" s="722">
        <v>163705</v>
      </c>
      <c r="E1671" s="721">
        <v>1637059800</v>
      </c>
      <c r="F1671" s="721" t="s">
        <v>3202</v>
      </c>
      <c r="G1671" s="1127">
        <v>-1292161693</v>
      </c>
      <c r="H1671" s="1128">
        <v>0</v>
      </c>
      <c r="I1671" s="1128">
        <v>-1292161693.25</v>
      </c>
      <c r="J1671" s="1128">
        <v>-0.25</v>
      </c>
      <c r="K1671" s="1128">
        <v>0</v>
      </c>
      <c r="L1671" s="1128">
        <v>0</v>
      </c>
      <c r="M1671" s="1128">
        <v>-0.25</v>
      </c>
      <c r="N1671" s="1129">
        <v>0</v>
      </c>
      <c r="O1671" s="1128">
        <v>-0.25</v>
      </c>
      <c r="P1671" s="1127">
        <v>-9.2499999999999999E-2</v>
      </c>
      <c r="Q1671" s="1127">
        <v>0</v>
      </c>
      <c r="R1671" s="1127">
        <v>0</v>
      </c>
      <c r="S1671" s="1127">
        <v>0</v>
      </c>
      <c r="T1671" s="1130">
        <v>0</v>
      </c>
      <c r="U1671" s="1130">
        <v>0</v>
      </c>
      <c r="V1671" s="1130">
        <v>0</v>
      </c>
      <c r="W1671" s="1127">
        <v>0</v>
      </c>
      <c r="X1671" s="1130">
        <v>-9.2499999999999999E-2</v>
      </c>
      <c r="Y1671" s="735">
        <v>0.37</v>
      </c>
      <c r="Z1671" s="1131">
        <v>0</v>
      </c>
      <c r="AA1671" s="1131">
        <v>-9.2499999999999999E-2</v>
      </c>
      <c r="AB1671" s="1131">
        <v>0</v>
      </c>
      <c r="AC1671" s="1131">
        <v>0</v>
      </c>
      <c r="AD1671" s="1131">
        <v>0</v>
      </c>
      <c r="AE1671" s="1131">
        <v>-9.2499999999999999E-2</v>
      </c>
      <c r="AF1671" s="126"/>
      <c r="AG1671" s="126"/>
      <c r="AH1671" s="126"/>
      <c r="AI1671" s="126"/>
      <c r="AJ1671" s="126"/>
      <c r="AK1671" s="126"/>
      <c r="AL1671" s="126">
        <v>1671</v>
      </c>
    </row>
    <row r="1672" spans="1:38">
      <c r="A1672" s="721" t="s">
        <v>1852</v>
      </c>
      <c r="B1672" s="722">
        <v>16</v>
      </c>
      <c r="C1672" s="722">
        <v>1637</v>
      </c>
      <c r="D1672" s="722">
        <v>163710</v>
      </c>
      <c r="E1672" s="721">
        <v>1637109001</v>
      </c>
      <c r="F1672" s="721" t="s">
        <v>4217</v>
      </c>
      <c r="G1672" s="1127">
        <v>407563711</v>
      </c>
      <c r="H1672" s="1128">
        <v>0</v>
      </c>
      <c r="I1672" s="1128">
        <v>407563711.02999997</v>
      </c>
      <c r="J1672" s="1128">
        <v>2.9999971389770508E-2</v>
      </c>
      <c r="K1672" s="1128">
        <v>0</v>
      </c>
      <c r="L1672" s="1128">
        <v>2.9999971389770508E-2</v>
      </c>
      <c r="M1672" s="1128">
        <v>0</v>
      </c>
      <c r="N1672" s="1129">
        <v>0</v>
      </c>
      <c r="O1672" s="1128">
        <v>2.9999971389770508E-2</v>
      </c>
      <c r="P1672" s="1127">
        <v>1.1099989414215087E-2</v>
      </c>
      <c r="Q1672" s="1127">
        <v>0</v>
      </c>
      <c r="R1672" s="1127">
        <v>0</v>
      </c>
      <c r="S1672" s="1127">
        <v>0</v>
      </c>
      <c r="T1672" s="1130">
        <v>0</v>
      </c>
      <c r="U1672" s="1130">
        <v>0</v>
      </c>
      <c r="V1672" s="1130">
        <v>0</v>
      </c>
      <c r="W1672" s="1127">
        <v>0</v>
      </c>
      <c r="X1672" s="1130">
        <v>1.1099989414215087E-2</v>
      </c>
      <c r="Y1672" s="735">
        <v>0.36999999999999994</v>
      </c>
      <c r="Z1672" s="1131">
        <v>1.1099989414215087E-2</v>
      </c>
      <c r="AA1672" s="1131">
        <v>0</v>
      </c>
      <c r="AB1672" s="1131">
        <v>0.15910000264644622</v>
      </c>
      <c r="AC1672" s="1131">
        <v>0</v>
      </c>
      <c r="AD1672" s="1131">
        <v>-0.14800001323223114</v>
      </c>
      <c r="AE1672" s="1131">
        <v>0</v>
      </c>
      <c r="AF1672" s="126"/>
      <c r="AG1672" s="126"/>
      <c r="AH1672" s="126"/>
      <c r="AI1672" s="126"/>
      <c r="AJ1672" s="126"/>
      <c r="AK1672" s="126"/>
      <c r="AL1672" s="126">
        <v>1672</v>
      </c>
    </row>
    <row r="1673" spans="1:38">
      <c r="A1673" s="721" t="s">
        <v>1852</v>
      </c>
      <c r="B1673" s="722">
        <v>16</v>
      </c>
      <c r="C1673" s="722">
        <v>1637</v>
      </c>
      <c r="D1673" s="722">
        <v>163710</v>
      </c>
      <c r="E1673" s="721">
        <v>1637109003</v>
      </c>
      <c r="F1673" s="721" t="s">
        <v>4217</v>
      </c>
      <c r="G1673" s="1127">
        <v>0</v>
      </c>
      <c r="H1673" s="1128">
        <v>0</v>
      </c>
      <c r="I1673" s="1128">
        <v>0</v>
      </c>
      <c r="J1673" s="1128">
        <v>0</v>
      </c>
      <c r="K1673" s="1128">
        <v>0</v>
      </c>
      <c r="L1673" s="1128">
        <v>0</v>
      </c>
      <c r="M1673" s="1128">
        <v>0</v>
      </c>
      <c r="N1673" s="1129">
        <v>0</v>
      </c>
      <c r="O1673" s="1128">
        <v>0</v>
      </c>
      <c r="P1673" s="1127">
        <v>0</v>
      </c>
      <c r="Q1673" s="1127">
        <v>0</v>
      </c>
      <c r="R1673" s="1127">
        <v>0</v>
      </c>
      <c r="S1673" s="1127">
        <v>0</v>
      </c>
      <c r="T1673" s="1130">
        <v>0</v>
      </c>
      <c r="U1673" s="1130">
        <v>0</v>
      </c>
      <c r="V1673" s="1130">
        <v>0</v>
      </c>
      <c r="W1673" s="1127">
        <v>0</v>
      </c>
      <c r="X1673" s="1130">
        <v>0</v>
      </c>
      <c r="Y1673" s="735">
        <v>0</v>
      </c>
      <c r="Z1673" s="1131">
        <v>0</v>
      </c>
      <c r="AA1673" s="1131">
        <v>0</v>
      </c>
      <c r="AB1673" s="1131">
        <v>0</v>
      </c>
      <c r="AC1673" s="1131">
        <v>0</v>
      </c>
      <c r="AD1673" s="1131">
        <v>0</v>
      </c>
      <c r="AE1673" s="1131">
        <v>0</v>
      </c>
      <c r="AF1673" s="126"/>
      <c r="AG1673" s="126"/>
      <c r="AH1673" s="126"/>
      <c r="AI1673" s="126"/>
      <c r="AJ1673" s="126"/>
      <c r="AK1673" s="126"/>
      <c r="AL1673" s="126">
        <v>1673</v>
      </c>
    </row>
    <row r="1674" spans="1:38">
      <c r="A1674" s="721" t="s">
        <v>1852</v>
      </c>
      <c r="B1674" s="722">
        <v>16</v>
      </c>
      <c r="C1674" s="722">
        <v>1637</v>
      </c>
      <c r="D1674" s="722">
        <v>163710</v>
      </c>
      <c r="E1674" s="721">
        <v>1637109017</v>
      </c>
      <c r="F1674" s="721" t="s">
        <v>1068</v>
      </c>
      <c r="G1674" s="1127">
        <v>139424751</v>
      </c>
      <c r="H1674" s="1128">
        <v>0</v>
      </c>
      <c r="I1674" s="1128">
        <v>139424751.33000001</v>
      </c>
      <c r="J1674" s="1128">
        <v>0.33000001311302185</v>
      </c>
      <c r="K1674" s="1128">
        <v>0</v>
      </c>
      <c r="L1674" s="1128">
        <v>0.33000001311302185</v>
      </c>
      <c r="M1674" s="1128">
        <v>0</v>
      </c>
      <c r="N1674" s="1129">
        <v>0</v>
      </c>
      <c r="O1674" s="1128">
        <v>0.33000001311302185</v>
      </c>
      <c r="P1674" s="1127">
        <v>0.12210000485181809</v>
      </c>
      <c r="Q1674" s="1127">
        <v>0</v>
      </c>
      <c r="R1674" s="1127">
        <v>0</v>
      </c>
      <c r="S1674" s="1127">
        <v>0</v>
      </c>
      <c r="T1674" s="1130">
        <v>0</v>
      </c>
      <c r="U1674" s="1130">
        <v>0</v>
      </c>
      <c r="V1674" s="1130">
        <v>0</v>
      </c>
      <c r="W1674" s="1127">
        <v>0</v>
      </c>
      <c r="X1674" s="1130">
        <v>0.12210000485181809</v>
      </c>
      <c r="Y1674" s="735">
        <v>0.37</v>
      </c>
      <c r="Z1674" s="1131">
        <v>0.12210000485181809</v>
      </c>
      <c r="AA1674" s="1131">
        <v>0</v>
      </c>
      <c r="AB1674" s="1131">
        <v>0</v>
      </c>
      <c r="AC1674" s="1131">
        <v>-3.6999964714050293E-3</v>
      </c>
      <c r="AD1674" s="1131">
        <v>0.12210000485181809</v>
      </c>
      <c r="AE1674" s="1131">
        <v>3.6999964714050293E-3</v>
      </c>
      <c r="AF1674" s="126"/>
      <c r="AG1674" s="126"/>
      <c r="AH1674" s="126"/>
      <c r="AI1674" s="126"/>
      <c r="AJ1674" s="126"/>
      <c r="AK1674" s="126"/>
      <c r="AL1674" s="126">
        <v>1674</v>
      </c>
    </row>
    <row r="1675" spans="1:38">
      <c r="A1675" s="721" t="s">
        <v>1852</v>
      </c>
      <c r="B1675" s="722">
        <v>16</v>
      </c>
      <c r="C1675" s="722">
        <v>1637</v>
      </c>
      <c r="D1675" s="722">
        <v>163710</v>
      </c>
      <c r="E1675" s="721">
        <v>1637109087</v>
      </c>
      <c r="F1675" s="721" t="s">
        <v>1069</v>
      </c>
      <c r="G1675" s="1127">
        <v>362715</v>
      </c>
      <c r="H1675" s="1128">
        <v>0</v>
      </c>
      <c r="I1675" s="1128">
        <v>362715</v>
      </c>
      <c r="J1675" s="1128">
        <v>0</v>
      </c>
      <c r="K1675" s="1128">
        <v>0</v>
      </c>
      <c r="L1675" s="1128">
        <v>0</v>
      </c>
      <c r="M1675" s="1128">
        <v>0</v>
      </c>
      <c r="N1675" s="1129">
        <v>0</v>
      </c>
      <c r="O1675" s="1128">
        <v>0</v>
      </c>
      <c r="P1675" s="1127">
        <v>0</v>
      </c>
      <c r="Q1675" s="1127">
        <v>0</v>
      </c>
      <c r="R1675" s="1127">
        <v>0</v>
      </c>
      <c r="S1675" s="1127">
        <v>0</v>
      </c>
      <c r="T1675" s="1130">
        <v>0</v>
      </c>
      <c r="U1675" s="1130">
        <v>0</v>
      </c>
      <c r="V1675" s="1130">
        <v>0</v>
      </c>
      <c r="W1675" s="1127">
        <v>0</v>
      </c>
      <c r="X1675" s="1130">
        <v>0</v>
      </c>
      <c r="Y1675" s="735">
        <v>0</v>
      </c>
      <c r="Z1675" s="1131">
        <v>0</v>
      </c>
      <c r="AA1675" s="1131">
        <v>0</v>
      </c>
      <c r="AB1675" s="1131">
        <v>0</v>
      </c>
      <c r="AC1675" s="1131">
        <v>0</v>
      </c>
      <c r="AD1675" s="1131">
        <v>0</v>
      </c>
      <c r="AE1675" s="1131">
        <v>0</v>
      </c>
      <c r="AF1675" s="126"/>
      <c r="AG1675" s="126"/>
      <c r="AH1675" s="126"/>
      <c r="AI1675" s="126"/>
      <c r="AJ1675" s="126"/>
      <c r="AK1675" s="126"/>
      <c r="AL1675" s="126">
        <v>1675</v>
      </c>
    </row>
    <row r="1676" spans="1:38">
      <c r="A1676" s="721" t="s">
        <v>1852</v>
      </c>
      <c r="B1676" s="722">
        <v>16</v>
      </c>
      <c r="C1676" s="722">
        <v>1637</v>
      </c>
      <c r="D1676" s="722">
        <v>163710</v>
      </c>
      <c r="E1676" s="721">
        <v>1637109216</v>
      </c>
      <c r="F1676" s="721" t="s">
        <v>1070</v>
      </c>
      <c r="G1676" s="1127">
        <v>-350032</v>
      </c>
      <c r="H1676" s="1128">
        <v>0</v>
      </c>
      <c r="I1676" s="1128">
        <v>-350032</v>
      </c>
      <c r="J1676" s="1128">
        <v>0</v>
      </c>
      <c r="K1676" s="1128">
        <v>0</v>
      </c>
      <c r="L1676" s="1128">
        <v>0</v>
      </c>
      <c r="M1676" s="1128">
        <v>0</v>
      </c>
      <c r="N1676" s="1129">
        <v>0</v>
      </c>
      <c r="O1676" s="1128">
        <v>0</v>
      </c>
      <c r="P1676" s="1127">
        <v>0</v>
      </c>
      <c r="Q1676" s="1127">
        <v>0</v>
      </c>
      <c r="R1676" s="1127">
        <v>0</v>
      </c>
      <c r="S1676" s="1127">
        <v>0</v>
      </c>
      <c r="T1676" s="1130">
        <v>0</v>
      </c>
      <c r="U1676" s="1130">
        <v>0</v>
      </c>
      <c r="V1676" s="1130">
        <v>0</v>
      </c>
      <c r="W1676" s="1127">
        <v>0</v>
      </c>
      <c r="X1676" s="1130">
        <v>0</v>
      </c>
      <c r="Y1676" s="735">
        <v>0</v>
      </c>
      <c r="Z1676" s="1131">
        <v>0</v>
      </c>
      <c r="AA1676" s="1131">
        <v>0</v>
      </c>
      <c r="AB1676" s="1131">
        <v>0</v>
      </c>
      <c r="AC1676" s="1131">
        <v>0</v>
      </c>
      <c r="AD1676" s="1131">
        <v>0</v>
      </c>
      <c r="AE1676" s="1131">
        <v>0</v>
      </c>
      <c r="AF1676" s="126"/>
      <c r="AG1676" s="126"/>
      <c r="AH1676" s="126"/>
      <c r="AI1676" s="126"/>
      <c r="AJ1676" s="126"/>
      <c r="AK1676" s="126"/>
      <c r="AL1676" s="126">
        <v>1676</v>
      </c>
    </row>
    <row r="1677" spans="1:38">
      <c r="A1677" s="721" t="s">
        <v>1852</v>
      </c>
      <c r="B1677" s="722">
        <v>16</v>
      </c>
      <c r="C1677" s="722">
        <v>1637</v>
      </c>
      <c r="D1677" s="722">
        <v>163710</v>
      </c>
      <c r="E1677" s="721">
        <v>1637109532</v>
      </c>
      <c r="F1677" s="721" t="s">
        <v>4218</v>
      </c>
      <c r="G1677" s="1127">
        <v>728697</v>
      </c>
      <c r="H1677" s="1128">
        <v>0</v>
      </c>
      <c r="I1677" s="1128">
        <v>728697</v>
      </c>
      <c r="J1677" s="1128">
        <v>0</v>
      </c>
      <c r="K1677" s="1128">
        <v>0</v>
      </c>
      <c r="L1677" s="1128">
        <v>0</v>
      </c>
      <c r="M1677" s="1128">
        <v>0</v>
      </c>
      <c r="N1677" s="1129">
        <v>0</v>
      </c>
      <c r="O1677" s="1128">
        <v>0</v>
      </c>
      <c r="P1677" s="1127">
        <v>0</v>
      </c>
      <c r="Q1677" s="1127">
        <v>0</v>
      </c>
      <c r="R1677" s="1127">
        <v>0</v>
      </c>
      <c r="S1677" s="1127">
        <v>0</v>
      </c>
      <c r="T1677" s="1130">
        <v>0</v>
      </c>
      <c r="U1677" s="1130">
        <v>0</v>
      </c>
      <c r="V1677" s="1130">
        <v>0</v>
      </c>
      <c r="W1677" s="1127">
        <v>0</v>
      </c>
      <c r="X1677" s="1130">
        <v>0</v>
      </c>
      <c r="Y1677" s="735">
        <v>0</v>
      </c>
      <c r="Z1677" s="1131">
        <v>0</v>
      </c>
      <c r="AA1677" s="1131">
        <v>0</v>
      </c>
      <c r="AB1677" s="1131">
        <v>0</v>
      </c>
      <c r="AC1677" s="1131">
        <v>0</v>
      </c>
      <c r="AD1677" s="1131">
        <v>0</v>
      </c>
      <c r="AE1677" s="1131">
        <v>0</v>
      </c>
      <c r="AF1677" s="126"/>
      <c r="AG1677" s="126"/>
      <c r="AH1677" s="126"/>
      <c r="AI1677" s="126"/>
      <c r="AJ1677" s="126"/>
      <c r="AK1677" s="126"/>
      <c r="AL1677" s="126">
        <v>1677</v>
      </c>
    </row>
    <row r="1678" spans="1:38">
      <c r="A1678" s="721" t="s">
        <v>1852</v>
      </c>
      <c r="B1678" s="722">
        <v>16</v>
      </c>
      <c r="C1678" s="722">
        <v>1637</v>
      </c>
      <c r="D1678" s="722">
        <v>163710</v>
      </c>
      <c r="E1678" s="721">
        <v>1637109601</v>
      </c>
      <c r="F1678" s="721" t="s">
        <v>4217</v>
      </c>
      <c r="G1678" s="1127">
        <v>1024649160</v>
      </c>
      <c r="H1678" s="1128">
        <v>0</v>
      </c>
      <c r="I1678" s="1128">
        <v>1024649160.03</v>
      </c>
      <c r="J1678" s="1128">
        <v>2.9999971389770508E-2</v>
      </c>
      <c r="K1678" s="1128">
        <v>0</v>
      </c>
      <c r="L1678" s="1128">
        <v>2.9999971389770508E-2</v>
      </c>
      <c r="M1678" s="1128">
        <v>0</v>
      </c>
      <c r="N1678" s="1129">
        <v>0</v>
      </c>
      <c r="O1678" s="1128">
        <v>2.9999971389770508E-2</v>
      </c>
      <c r="P1678" s="1127">
        <v>1.1099989414215087E-2</v>
      </c>
      <c r="Q1678" s="1127">
        <v>0</v>
      </c>
      <c r="R1678" s="1127">
        <v>0</v>
      </c>
      <c r="S1678" s="1127">
        <v>0</v>
      </c>
      <c r="T1678" s="1130">
        <v>0</v>
      </c>
      <c r="U1678" s="1130">
        <v>0</v>
      </c>
      <c r="V1678" s="1130">
        <v>0</v>
      </c>
      <c r="W1678" s="1127">
        <v>0</v>
      </c>
      <c r="X1678" s="1130">
        <v>1.1099989414215087E-2</v>
      </c>
      <c r="Y1678" s="735">
        <v>0.36999999999999994</v>
      </c>
      <c r="Z1678" s="1131">
        <v>1.1099989414215087E-2</v>
      </c>
      <c r="AA1678" s="1131">
        <v>0</v>
      </c>
      <c r="AB1678" s="1131">
        <v>0</v>
      </c>
      <c r="AC1678" s="1131">
        <v>-3.6999964714050293E-3</v>
      </c>
      <c r="AD1678" s="1131">
        <v>1.1099989414215087E-2</v>
      </c>
      <c r="AE1678" s="1131">
        <v>3.6999964714050293E-3</v>
      </c>
      <c r="AF1678" s="126"/>
      <c r="AG1678" s="126"/>
      <c r="AH1678" s="126"/>
      <c r="AI1678" s="126"/>
      <c r="AJ1678" s="126"/>
      <c r="AK1678" s="126"/>
      <c r="AL1678" s="126">
        <v>1678</v>
      </c>
    </row>
    <row r="1679" spans="1:38">
      <c r="A1679" s="721" t="s">
        <v>1852</v>
      </c>
      <c r="B1679" s="722">
        <v>16</v>
      </c>
      <c r="C1679" s="722">
        <v>1637</v>
      </c>
      <c r="D1679" s="722">
        <v>163710</v>
      </c>
      <c r="E1679" s="721">
        <v>1637109720</v>
      </c>
      <c r="F1679" s="721" t="s">
        <v>3408</v>
      </c>
      <c r="G1679" s="1127">
        <v>0</v>
      </c>
      <c r="H1679" s="1128">
        <v>0</v>
      </c>
      <c r="I1679" s="1128">
        <v>0</v>
      </c>
      <c r="J1679" s="1128">
        <v>0</v>
      </c>
      <c r="K1679" s="1128">
        <v>0</v>
      </c>
      <c r="L1679" s="1128">
        <v>0</v>
      </c>
      <c r="M1679" s="1128">
        <v>0</v>
      </c>
      <c r="N1679" s="1129">
        <v>0</v>
      </c>
      <c r="O1679" s="1128">
        <v>0</v>
      </c>
      <c r="P1679" s="1127">
        <v>0</v>
      </c>
      <c r="Q1679" s="1127">
        <v>0</v>
      </c>
      <c r="R1679" s="1127">
        <v>0</v>
      </c>
      <c r="S1679" s="1127">
        <v>0</v>
      </c>
      <c r="T1679" s="1130">
        <v>0</v>
      </c>
      <c r="U1679" s="1130">
        <v>0</v>
      </c>
      <c r="V1679" s="1130">
        <v>0</v>
      </c>
      <c r="W1679" s="1127">
        <v>0</v>
      </c>
      <c r="X1679" s="1130">
        <v>0</v>
      </c>
      <c r="Y1679" s="735">
        <v>0</v>
      </c>
      <c r="Z1679" s="1131">
        <v>0</v>
      </c>
      <c r="AA1679" s="1131">
        <v>0</v>
      </c>
      <c r="AB1679" s="1131">
        <v>0</v>
      </c>
      <c r="AC1679" s="1131">
        <v>0</v>
      </c>
      <c r="AD1679" s="1131">
        <v>0</v>
      </c>
      <c r="AE1679" s="1131">
        <v>0</v>
      </c>
      <c r="AF1679" s="126"/>
      <c r="AG1679" s="126"/>
      <c r="AH1679" s="126"/>
      <c r="AI1679" s="126"/>
      <c r="AJ1679" s="126"/>
      <c r="AK1679" s="126"/>
      <c r="AL1679" s="126">
        <v>1679</v>
      </c>
    </row>
    <row r="1680" spans="1:38">
      <c r="A1680" s="721" t="s">
        <v>1852</v>
      </c>
      <c r="B1680" s="722">
        <v>16</v>
      </c>
      <c r="C1680" s="722">
        <v>1637</v>
      </c>
      <c r="D1680" s="722">
        <v>163710</v>
      </c>
      <c r="E1680" s="721">
        <v>1637109740</v>
      </c>
      <c r="F1680" s="721" t="s">
        <v>1991</v>
      </c>
      <c r="G1680" s="1127">
        <v>661951</v>
      </c>
      <c r="H1680" s="1128">
        <v>0</v>
      </c>
      <c r="I1680" s="1128">
        <v>661951</v>
      </c>
      <c r="J1680" s="1128">
        <v>0</v>
      </c>
      <c r="K1680" s="1128">
        <v>0</v>
      </c>
      <c r="L1680" s="1128">
        <v>0</v>
      </c>
      <c r="M1680" s="1128">
        <v>0</v>
      </c>
      <c r="N1680" s="1129">
        <v>0</v>
      </c>
      <c r="O1680" s="1128">
        <v>0</v>
      </c>
      <c r="P1680" s="1127">
        <v>0</v>
      </c>
      <c r="Q1680" s="1127">
        <v>0</v>
      </c>
      <c r="R1680" s="1127">
        <v>0</v>
      </c>
      <c r="S1680" s="1127">
        <v>0</v>
      </c>
      <c r="T1680" s="1130">
        <v>0</v>
      </c>
      <c r="U1680" s="1130">
        <v>0</v>
      </c>
      <c r="V1680" s="1130">
        <v>0</v>
      </c>
      <c r="W1680" s="1127">
        <v>0</v>
      </c>
      <c r="X1680" s="1130">
        <v>0</v>
      </c>
      <c r="Y1680" s="735">
        <v>0</v>
      </c>
      <c r="Z1680" s="1131">
        <v>0</v>
      </c>
      <c r="AA1680" s="1131">
        <v>0</v>
      </c>
      <c r="AB1680" s="1131">
        <v>0</v>
      </c>
      <c r="AC1680" s="1131">
        <v>0</v>
      </c>
      <c r="AD1680" s="1131">
        <v>0</v>
      </c>
      <c r="AE1680" s="1131">
        <v>0</v>
      </c>
      <c r="AF1680" s="126"/>
      <c r="AG1680" s="126"/>
      <c r="AH1680" s="126"/>
      <c r="AI1680" s="126"/>
      <c r="AJ1680" s="126"/>
      <c r="AK1680" s="126"/>
      <c r="AL1680" s="126">
        <v>1680</v>
      </c>
    </row>
    <row r="1681" spans="1:38">
      <c r="A1681" s="721" t="s">
        <v>1852</v>
      </c>
      <c r="B1681" s="722">
        <v>16</v>
      </c>
      <c r="C1681" s="722">
        <v>1637</v>
      </c>
      <c r="D1681" s="722">
        <v>163710</v>
      </c>
      <c r="E1681" s="721">
        <v>1637109750</v>
      </c>
      <c r="F1681" s="721" t="s">
        <v>3409</v>
      </c>
      <c r="G1681" s="1127">
        <v>0</v>
      </c>
      <c r="H1681" s="1128">
        <v>0</v>
      </c>
      <c r="I1681" s="1128">
        <v>0</v>
      </c>
      <c r="J1681" s="1128">
        <v>0</v>
      </c>
      <c r="K1681" s="1128">
        <v>0</v>
      </c>
      <c r="L1681" s="1128">
        <v>0</v>
      </c>
      <c r="M1681" s="1128">
        <v>0</v>
      </c>
      <c r="N1681" s="1129">
        <v>0</v>
      </c>
      <c r="O1681" s="1128">
        <v>0</v>
      </c>
      <c r="P1681" s="1127">
        <v>0</v>
      </c>
      <c r="Q1681" s="1127">
        <v>0</v>
      </c>
      <c r="R1681" s="1127">
        <v>0</v>
      </c>
      <c r="S1681" s="1127">
        <v>0</v>
      </c>
      <c r="T1681" s="1130">
        <v>0</v>
      </c>
      <c r="U1681" s="1130">
        <v>0</v>
      </c>
      <c r="V1681" s="1130">
        <v>0</v>
      </c>
      <c r="W1681" s="1127">
        <v>0</v>
      </c>
      <c r="X1681" s="1130">
        <v>0</v>
      </c>
      <c r="Y1681" s="735">
        <v>0</v>
      </c>
      <c r="Z1681" s="1131">
        <v>0</v>
      </c>
      <c r="AA1681" s="1131">
        <v>0</v>
      </c>
      <c r="AB1681" s="1131">
        <v>0</v>
      </c>
      <c r="AC1681" s="1131">
        <v>0</v>
      </c>
      <c r="AD1681" s="1131">
        <v>0</v>
      </c>
      <c r="AE1681" s="1131">
        <v>0</v>
      </c>
      <c r="AF1681" s="126"/>
      <c r="AG1681" s="126"/>
      <c r="AH1681" s="126"/>
      <c r="AI1681" s="126"/>
      <c r="AJ1681" s="126"/>
      <c r="AK1681" s="126"/>
      <c r="AL1681" s="126">
        <v>1681</v>
      </c>
    </row>
    <row r="1682" spans="1:38">
      <c r="A1682" s="721" t="s">
        <v>1852</v>
      </c>
      <c r="B1682" s="722">
        <v>16</v>
      </c>
      <c r="C1682" s="722">
        <v>1637</v>
      </c>
      <c r="D1682" s="722">
        <v>163710</v>
      </c>
      <c r="E1682" s="721">
        <v>1637109800</v>
      </c>
      <c r="F1682" s="721" t="s">
        <v>3203</v>
      </c>
      <c r="G1682" s="1127">
        <v>20845550</v>
      </c>
      <c r="H1682" s="1128">
        <v>0</v>
      </c>
      <c r="I1682" s="1128">
        <v>20845549.829999998</v>
      </c>
      <c r="J1682" s="1128">
        <v>-0.17000000178813934</v>
      </c>
      <c r="K1682" s="1128">
        <v>0</v>
      </c>
      <c r="L1682" s="1128">
        <v>0</v>
      </c>
      <c r="M1682" s="1128">
        <v>-0.17000000178813934</v>
      </c>
      <c r="N1682" s="1129">
        <v>0</v>
      </c>
      <c r="O1682" s="1128">
        <v>-0.17000000178813934</v>
      </c>
      <c r="P1682" s="1127">
        <v>-6.2900000661611555E-2</v>
      </c>
      <c r="Q1682" s="1127">
        <v>0</v>
      </c>
      <c r="R1682" s="1127">
        <v>0</v>
      </c>
      <c r="S1682" s="1127">
        <v>0</v>
      </c>
      <c r="T1682" s="1130">
        <v>0</v>
      </c>
      <c r="U1682" s="1130">
        <v>0</v>
      </c>
      <c r="V1682" s="1130">
        <v>0</v>
      </c>
      <c r="W1682" s="1127">
        <v>0</v>
      </c>
      <c r="X1682" s="1130">
        <v>-6.2900000661611555E-2</v>
      </c>
      <c r="Y1682" s="735">
        <v>0.37</v>
      </c>
      <c r="Z1682" s="1131">
        <v>0</v>
      </c>
      <c r="AA1682" s="1131">
        <v>-6.2900000661611555E-2</v>
      </c>
      <c r="AB1682" s="1131">
        <v>0.15170000005513429</v>
      </c>
      <c r="AC1682" s="1131">
        <v>0</v>
      </c>
      <c r="AD1682" s="1131">
        <v>-0.15170000005513429</v>
      </c>
      <c r="AE1682" s="1131">
        <v>-6.2900000661611555E-2</v>
      </c>
      <c r="AF1682" s="126"/>
      <c r="AG1682" s="126"/>
      <c r="AH1682" s="126"/>
      <c r="AI1682" s="126"/>
      <c r="AJ1682" s="126"/>
      <c r="AK1682" s="126"/>
      <c r="AL1682" s="126">
        <v>1682</v>
      </c>
    </row>
    <row r="1683" spans="1:38">
      <c r="A1683" s="721" t="s">
        <v>1852</v>
      </c>
      <c r="B1683" s="722">
        <v>16</v>
      </c>
      <c r="C1683" s="722">
        <v>1637</v>
      </c>
      <c r="D1683" s="722">
        <v>163715</v>
      </c>
      <c r="E1683" s="721">
        <v>1637159001</v>
      </c>
      <c r="F1683" s="721" t="s">
        <v>1071</v>
      </c>
      <c r="G1683" s="1127">
        <v>411842247</v>
      </c>
      <c r="H1683" s="1128">
        <v>0</v>
      </c>
      <c r="I1683" s="1128">
        <v>411842247.19999999</v>
      </c>
      <c r="J1683" s="1128">
        <v>0.19999998807907104</v>
      </c>
      <c r="K1683" s="1128">
        <v>0</v>
      </c>
      <c r="L1683" s="1128">
        <v>0.19999998807907104</v>
      </c>
      <c r="M1683" s="1128">
        <v>0</v>
      </c>
      <c r="N1683" s="1129">
        <v>0</v>
      </c>
      <c r="O1683" s="1128">
        <v>0.19999998807907104</v>
      </c>
      <c r="P1683" s="1127">
        <v>7.3999995589256282E-2</v>
      </c>
      <c r="Q1683" s="1127">
        <v>0</v>
      </c>
      <c r="R1683" s="1127">
        <v>0</v>
      </c>
      <c r="S1683" s="1127">
        <v>0</v>
      </c>
      <c r="T1683" s="1130">
        <v>0</v>
      </c>
      <c r="U1683" s="1130">
        <v>0</v>
      </c>
      <c r="V1683" s="1130">
        <v>0</v>
      </c>
      <c r="W1683" s="1127">
        <v>0</v>
      </c>
      <c r="X1683" s="1130">
        <v>7.3999995589256282E-2</v>
      </c>
      <c r="Y1683" s="735">
        <v>0.37</v>
      </c>
      <c r="Z1683" s="1131">
        <v>7.3999995589256282E-2</v>
      </c>
      <c r="AA1683" s="1131">
        <v>0</v>
      </c>
      <c r="AB1683" s="1131">
        <v>0</v>
      </c>
      <c r="AC1683" s="1131">
        <v>-0.1701999920606613</v>
      </c>
      <c r="AD1683" s="1131">
        <v>7.3999995589256282E-2</v>
      </c>
      <c r="AE1683" s="1131">
        <v>0.1701999920606613</v>
      </c>
      <c r="AF1683" s="126"/>
      <c r="AG1683" s="126"/>
      <c r="AH1683" s="126"/>
      <c r="AI1683" s="126"/>
      <c r="AJ1683" s="126"/>
      <c r="AK1683" s="126"/>
      <c r="AL1683" s="126">
        <v>1683</v>
      </c>
    </row>
    <row r="1684" spans="1:38">
      <c r="A1684" s="721" t="s">
        <v>1852</v>
      </c>
      <c r="B1684" s="722">
        <v>16</v>
      </c>
      <c r="C1684" s="722">
        <v>1637</v>
      </c>
      <c r="D1684" s="722">
        <v>163715</v>
      </c>
      <c r="E1684" s="721">
        <v>1637159003</v>
      </c>
      <c r="F1684" s="721" t="s">
        <v>1071</v>
      </c>
      <c r="G1684" s="1127">
        <v>647223</v>
      </c>
      <c r="H1684" s="1128">
        <v>0</v>
      </c>
      <c r="I1684" s="1128">
        <v>647223</v>
      </c>
      <c r="J1684" s="1128">
        <v>0</v>
      </c>
      <c r="K1684" s="1128">
        <v>0</v>
      </c>
      <c r="L1684" s="1128">
        <v>0</v>
      </c>
      <c r="M1684" s="1128">
        <v>0</v>
      </c>
      <c r="N1684" s="1129">
        <v>0</v>
      </c>
      <c r="O1684" s="1128">
        <v>0</v>
      </c>
      <c r="P1684" s="1127">
        <v>0</v>
      </c>
      <c r="Q1684" s="1127">
        <v>0</v>
      </c>
      <c r="R1684" s="1127">
        <v>0</v>
      </c>
      <c r="S1684" s="1127">
        <v>0</v>
      </c>
      <c r="T1684" s="1130">
        <v>0</v>
      </c>
      <c r="U1684" s="1130">
        <v>0</v>
      </c>
      <c r="V1684" s="1130">
        <v>0</v>
      </c>
      <c r="W1684" s="1127">
        <v>0</v>
      </c>
      <c r="X1684" s="1130">
        <v>0</v>
      </c>
      <c r="Y1684" s="735">
        <v>0</v>
      </c>
      <c r="Z1684" s="1131">
        <v>0</v>
      </c>
      <c r="AA1684" s="1131">
        <v>0</v>
      </c>
      <c r="AB1684" s="1131">
        <v>0</v>
      </c>
      <c r="AC1684" s="1131">
        <v>0</v>
      </c>
      <c r="AD1684" s="1131">
        <v>0</v>
      </c>
      <c r="AE1684" s="1131">
        <v>0</v>
      </c>
      <c r="AF1684" s="126"/>
      <c r="AG1684" s="126"/>
      <c r="AH1684" s="126"/>
      <c r="AI1684" s="126"/>
      <c r="AJ1684" s="126"/>
      <c r="AK1684" s="126"/>
      <c r="AL1684" s="126">
        <v>1684</v>
      </c>
    </row>
    <row r="1685" spans="1:38">
      <c r="A1685" s="721" t="s">
        <v>1852</v>
      </c>
      <c r="B1685" s="722">
        <v>16</v>
      </c>
      <c r="C1685" s="722">
        <v>1637</v>
      </c>
      <c r="D1685" s="722">
        <v>163715</v>
      </c>
      <c r="E1685" s="721">
        <v>1637159017</v>
      </c>
      <c r="F1685" s="721" t="s">
        <v>1072</v>
      </c>
      <c r="G1685" s="1127">
        <v>79810598</v>
      </c>
      <c r="H1685" s="1128">
        <v>0</v>
      </c>
      <c r="I1685" s="1128">
        <v>79810598.209999993</v>
      </c>
      <c r="J1685" s="1128">
        <v>0.20999999344348907</v>
      </c>
      <c r="K1685" s="1128">
        <v>0</v>
      </c>
      <c r="L1685" s="1128">
        <v>0.20999999344348907</v>
      </c>
      <c r="M1685" s="1128">
        <v>0</v>
      </c>
      <c r="N1685" s="1129">
        <v>0</v>
      </c>
      <c r="O1685" s="1128">
        <v>0.20999999344348907</v>
      </c>
      <c r="P1685" s="1127">
        <v>7.7699997574090962E-2</v>
      </c>
      <c r="Q1685" s="1127">
        <v>0</v>
      </c>
      <c r="R1685" s="1127">
        <v>0</v>
      </c>
      <c r="S1685" s="1127">
        <v>0</v>
      </c>
      <c r="T1685" s="1130">
        <v>0</v>
      </c>
      <c r="U1685" s="1130">
        <v>0</v>
      </c>
      <c r="V1685" s="1130">
        <v>0</v>
      </c>
      <c r="W1685" s="1127">
        <v>0</v>
      </c>
      <c r="X1685" s="1130">
        <v>7.7699997574090962E-2</v>
      </c>
      <c r="Y1685" s="735">
        <v>0.37</v>
      </c>
      <c r="Z1685" s="1131">
        <v>7.7699997574090962E-2</v>
      </c>
      <c r="AA1685" s="1131">
        <v>0</v>
      </c>
      <c r="AB1685" s="1131">
        <v>5.1800000220537185E-2</v>
      </c>
      <c r="AC1685" s="1131">
        <v>0</v>
      </c>
      <c r="AD1685" s="1131">
        <v>2.5899997353553778E-2</v>
      </c>
      <c r="AE1685" s="1131">
        <v>0</v>
      </c>
      <c r="AF1685" s="126"/>
      <c r="AG1685" s="126"/>
      <c r="AH1685" s="126"/>
      <c r="AI1685" s="126"/>
      <c r="AJ1685" s="126"/>
      <c r="AK1685" s="126"/>
      <c r="AL1685" s="126">
        <v>1685</v>
      </c>
    </row>
    <row r="1686" spans="1:38">
      <c r="A1686" s="721" t="s">
        <v>1852</v>
      </c>
      <c r="B1686" s="722">
        <v>16</v>
      </c>
      <c r="C1686" s="722">
        <v>1637</v>
      </c>
      <c r="D1686" s="722">
        <v>163715</v>
      </c>
      <c r="E1686" s="721">
        <v>1637159090</v>
      </c>
      <c r="F1686" s="721" t="s">
        <v>1073</v>
      </c>
      <c r="G1686" s="1127">
        <v>10978</v>
      </c>
      <c r="H1686" s="1128">
        <v>0</v>
      </c>
      <c r="I1686" s="1128">
        <v>10978</v>
      </c>
      <c r="J1686" s="1128">
        <v>0</v>
      </c>
      <c r="K1686" s="1128">
        <v>0</v>
      </c>
      <c r="L1686" s="1128">
        <v>0</v>
      </c>
      <c r="M1686" s="1128">
        <v>0</v>
      </c>
      <c r="N1686" s="1129">
        <v>0</v>
      </c>
      <c r="O1686" s="1128">
        <v>0</v>
      </c>
      <c r="P1686" s="1127">
        <v>0</v>
      </c>
      <c r="Q1686" s="1127">
        <v>0</v>
      </c>
      <c r="R1686" s="1127">
        <v>0</v>
      </c>
      <c r="S1686" s="1127">
        <v>0</v>
      </c>
      <c r="T1686" s="1130">
        <v>0</v>
      </c>
      <c r="U1686" s="1130">
        <v>0</v>
      </c>
      <c r="V1686" s="1130">
        <v>0</v>
      </c>
      <c r="W1686" s="1127">
        <v>0</v>
      </c>
      <c r="X1686" s="1130">
        <v>0</v>
      </c>
      <c r="Y1686" s="735">
        <v>0</v>
      </c>
      <c r="Z1686" s="1131">
        <v>0</v>
      </c>
      <c r="AA1686" s="1131">
        <v>0</v>
      </c>
      <c r="AB1686" s="1131">
        <v>0</v>
      </c>
      <c r="AC1686" s="1131">
        <v>0</v>
      </c>
      <c r="AD1686" s="1131">
        <v>0</v>
      </c>
      <c r="AE1686" s="1131">
        <v>0</v>
      </c>
      <c r="AF1686" s="126"/>
      <c r="AG1686" s="126"/>
      <c r="AH1686" s="126"/>
      <c r="AI1686" s="126"/>
      <c r="AJ1686" s="126"/>
      <c r="AK1686" s="126"/>
      <c r="AL1686" s="126">
        <v>1686</v>
      </c>
    </row>
    <row r="1687" spans="1:38">
      <c r="A1687" s="721" t="s">
        <v>1852</v>
      </c>
      <c r="B1687" s="722">
        <v>16</v>
      </c>
      <c r="C1687" s="722">
        <v>1637</v>
      </c>
      <c r="D1687" s="722">
        <v>163715</v>
      </c>
      <c r="E1687" s="721">
        <v>1637159217</v>
      </c>
      <c r="F1687" s="721" t="s">
        <v>1074</v>
      </c>
      <c r="G1687" s="1127">
        <v>-5102</v>
      </c>
      <c r="H1687" s="1128">
        <v>0</v>
      </c>
      <c r="I1687" s="1128">
        <v>-5102</v>
      </c>
      <c r="J1687" s="1128">
        <v>0</v>
      </c>
      <c r="K1687" s="1128">
        <v>0</v>
      </c>
      <c r="L1687" s="1128">
        <v>0</v>
      </c>
      <c r="M1687" s="1128">
        <v>0</v>
      </c>
      <c r="N1687" s="1129">
        <v>0</v>
      </c>
      <c r="O1687" s="1128">
        <v>0</v>
      </c>
      <c r="P1687" s="1127">
        <v>0</v>
      </c>
      <c r="Q1687" s="1127">
        <v>0</v>
      </c>
      <c r="R1687" s="1127">
        <v>0</v>
      </c>
      <c r="S1687" s="1127">
        <v>0</v>
      </c>
      <c r="T1687" s="1130">
        <v>0</v>
      </c>
      <c r="U1687" s="1130">
        <v>0</v>
      </c>
      <c r="V1687" s="1130">
        <v>0</v>
      </c>
      <c r="W1687" s="1127">
        <v>0</v>
      </c>
      <c r="X1687" s="1130">
        <v>0</v>
      </c>
      <c r="Y1687" s="735">
        <v>0</v>
      </c>
      <c r="Z1687" s="1131">
        <v>0</v>
      </c>
      <c r="AA1687" s="1131">
        <v>0</v>
      </c>
      <c r="AB1687" s="1131">
        <v>0</v>
      </c>
      <c r="AC1687" s="1131">
        <v>0</v>
      </c>
      <c r="AD1687" s="1131">
        <v>0</v>
      </c>
      <c r="AE1687" s="1131">
        <v>0</v>
      </c>
      <c r="AF1687" s="126"/>
      <c r="AG1687" s="126"/>
      <c r="AH1687" s="126"/>
      <c r="AI1687" s="126"/>
      <c r="AJ1687" s="126"/>
      <c r="AK1687" s="126"/>
      <c r="AL1687" s="126">
        <v>1687</v>
      </c>
    </row>
    <row r="1688" spans="1:38">
      <c r="A1688" s="721" t="s">
        <v>1852</v>
      </c>
      <c r="B1688" s="722">
        <v>16</v>
      </c>
      <c r="C1688" s="722">
        <v>1637</v>
      </c>
      <c r="D1688" s="722">
        <v>163715</v>
      </c>
      <c r="E1688" s="721">
        <v>1637159532</v>
      </c>
      <c r="F1688" s="721" t="s">
        <v>4219</v>
      </c>
      <c r="G1688" s="1127">
        <v>34299</v>
      </c>
      <c r="H1688" s="1128">
        <v>0</v>
      </c>
      <c r="I1688" s="1128">
        <v>34299</v>
      </c>
      <c r="J1688" s="1128">
        <v>0</v>
      </c>
      <c r="K1688" s="1128">
        <v>0</v>
      </c>
      <c r="L1688" s="1128">
        <v>0</v>
      </c>
      <c r="M1688" s="1128">
        <v>0</v>
      </c>
      <c r="N1688" s="1129">
        <v>0</v>
      </c>
      <c r="O1688" s="1128">
        <v>0</v>
      </c>
      <c r="P1688" s="1127">
        <v>0</v>
      </c>
      <c r="Q1688" s="1127">
        <v>0</v>
      </c>
      <c r="R1688" s="1127">
        <v>0</v>
      </c>
      <c r="S1688" s="1127">
        <v>0</v>
      </c>
      <c r="T1688" s="1130">
        <v>0</v>
      </c>
      <c r="U1688" s="1130">
        <v>0</v>
      </c>
      <c r="V1688" s="1130">
        <v>0</v>
      </c>
      <c r="W1688" s="1127">
        <v>0</v>
      </c>
      <c r="X1688" s="1130">
        <v>0</v>
      </c>
      <c r="Y1688" s="735">
        <v>0</v>
      </c>
      <c r="Z1688" s="1131">
        <v>0</v>
      </c>
      <c r="AA1688" s="1131">
        <v>0</v>
      </c>
      <c r="AB1688" s="1131">
        <v>0</v>
      </c>
      <c r="AC1688" s="1131">
        <v>0</v>
      </c>
      <c r="AD1688" s="1131">
        <v>0</v>
      </c>
      <c r="AE1688" s="1131">
        <v>0</v>
      </c>
      <c r="AF1688" s="126"/>
      <c r="AG1688" s="126"/>
      <c r="AH1688" s="126"/>
      <c r="AI1688" s="126"/>
      <c r="AJ1688" s="126"/>
      <c r="AK1688" s="126"/>
      <c r="AL1688" s="126">
        <v>1688</v>
      </c>
    </row>
    <row r="1689" spans="1:38">
      <c r="A1689" s="721" t="s">
        <v>1852</v>
      </c>
      <c r="B1689" s="722">
        <v>16</v>
      </c>
      <c r="C1689" s="722">
        <v>1637</v>
      </c>
      <c r="D1689" s="722">
        <v>163715</v>
      </c>
      <c r="E1689" s="721">
        <v>1637159601</v>
      </c>
      <c r="F1689" s="721" t="s">
        <v>1071</v>
      </c>
      <c r="G1689" s="1127">
        <v>1050399190</v>
      </c>
      <c r="H1689" s="1128">
        <v>0</v>
      </c>
      <c r="I1689" s="1128">
        <v>1050399189.64</v>
      </c>
      <c r="J1689" s="1128">
        <v>-0.36000001430511475</v>
      </c>
      <c r="K1689" s="1128">
        <v>0</v>
      </c>
      <c r="L1689" s="1128">
        <v>0</v>
      </c>
      <c r="M1689" s="1128">
        <v>-0.36000001430511475</v>
      </c>
      <c r="N1689" s="1129">
        <v>0</v>
      </c>
      <c r="O1689" s="1128">
        <v>-0.36000001430511475</v>
      </c>
      <c r="P1689" s="1127">
        <v>-0.13320000529289244</v>
      </c>
      <c r="Q1689" s="1127">
        <v>0</v>
      </c>
      <c r="R1689" s="1127">
        <v>0</v>
      </c>
      <c r="S1689" s="1127">
        <v>0</v>
      </c>
      <c r="T1689" s="1130">
        <v>0</v>
      </c>
      <c r="U1689" s="1130">
        <v>0</v>
      </c>
      <c r="V1689" s="1130">
        <v>0</v>
      </c>
      <c r="W1689" s="1127">
        <v>0</v>
      </c>
      <c r="X1689" s="1130">
        <v>-0.13320000529289244</v>
      </c>
      <c r="Y1689" s="735">
        <v>0.36999999999999994</v>
      </c>
      <c r="Z1689" s="1131">
        <v>0</v>
      </c>
      <c r="AA1689" s="1131">
        <v>-0.13320000529289244</v>
      </c>
      <c r="AB1689" s="1131">
        <v>0.13319996118545532</v>
      </c>
      <c r="AC1689" s="1131">
        <v>0</v>
      </c>
      <c r="AD1689" s="1131">
        <v>-0.13319996118545532</v>
      </c>
      <c r="AE1689" s="1131">
        <v>-0.13320000529289244</v>
      </c>
      <c r="AF1689" s="126"/>
      <c r="AG1689" s="126"/>
      <c r="AH1689" s="126"/>
      <c r="AI1689" s="126"/>
      <c r="AJ1689" s="126"/>
      <c r="AK1689" s="126"/>
      <c r="AL1689" s="126">
        <v>1689</v>
      </c>
    </row>
    <row r="1690" spans="1:38">
      <c r="A1690" s="721" t="s">
        <v>1852</v>
      </c>
      <c r="B1690" s="722">
        <v>16</v>
      </c>
      <c r="C1690" s="722">
        <v>1637</v>
      </c>
      <c r="D1690" s="722">
        <v>163715</v>
      </c>
      <c r="E1690" s="721">
        <v>1637159722</v>
      </c>
      <c r="F1690" s="721" t="s">
        <v>3630</v>
      </c>
      <c r="G1690" s="1127">
        <v>4680167</v>
      </c>
      <c r="H1690" s="1128">
        <v>0</v>
      </c>
      <c r="I1690" s="1128">
        <v>4680167</v>
      </c>
      <c r="J1690" s="1128">
        <v>0</v>
      </c>
      <c r="K1690" s="1128">
        <v>0</v>
      </c>
      <c r="L1690" s="1128">
        <v>0</v>
      </c>
      <c r="M1690" s="1128">
        <v>0</v>
      </c>
      <c r="N1690" s="1129">
        <v>0</v>
      </c>
      <c r="O1690" s="1128">
        <v>0</v>
      </c>
      <c r="P1690" s="1127">
        <v>0</v>
      </c>
      <c r="Q1690" s="1127">
        <v>0</v>
      </c>
      <c r="R1690" s="1127">
        <v>0</v>
      </c>
      <c r="S1690" s="1127">
        <v>0</v>
      </c>
      <c r="T1690" s="1130">
        <v>0</v>
      </c>
      <c r="U1690" s="1130">
        <v>0</v>
      </c>
      <c r="V1690" s="1130">
        <v>0</v>
      </c>
      <c r="W1690" s="1127">
        <v>0</v>
      </c>
      <c r="X1690" s="1130">
        <v>0</v>
      </c>
      <c r="Y1690" s="735">
        <v>0</v>
      </c>
      <c r="Z1690" s="1131">
        <v>0</v>
      </c>
      <c r="AA1690" s="1131">
        <v>0</v>
      </c>
      <c r="AB1690" s="1131">
        <v>0</v>
      </c>
      <c r="AC1690" s="1131">
        <v>0</v>
      </c>
      <c r="AD1690" s="1131">
        <v>0</v>
      </c>
      <c r="AE1690" s="1131">
        <v>0</v>
      </c>
      <c r="AF1690" s="126"/>
      <c r="AG1690" s="126"/>
      <c r="AH1690" s="126"/>
      <c r="AI1690" s="126"/>
      <c r="AJ1690" s="126"/>
      <c r="AK1690" s="126"/>
      <c r="AL1690" s="126">
        <v>1690</v>
      </c>
    </row>
    <row r="1691" spans="1:38">
      <c r="A1691" s="721" t="s">
        <v>1852</v>
      </c>
      <c r="B1691" s="722">
        <v>16</v>
      </c>
      <c r="C1691" s="722">
        <v>1637</v>
      </c>
      <c r="D1691" s="722">
        <v>163715</v>
      </c>
      <c r="E1691" s="721">
        <v>1637159740</v>
      </c>
      <c r="F1691" s="721" t="s">
        <v>1992</v>
      </c>
      <c r="G1691" s="1127">
        <v>0</v>
      </c>
      <c r="H1691" s="1128">
        <v>0</v>
      </c>
      <c r="I1691" s="1128">
        <v>0</v>
      </c>
      <c r="J1691" s="1128">
        <v>0</v>
      </c>
      <c r="K1691" s="1128">
        <v>0</v>
      </c>
      <c r="L1691" s="1128">
        <v>0</v>
      </c>
      <c r="M1691" s="1128">
        <v>0</v>
      </c>
      <c r="N1691" s="1129">
        <v>0</v>
      </c>
      <c r="O1691" s="1128">
        <v>0</v>
      </c>
      <c r="P1691" s="1127">
        <v>0</v>
      </c>
      <c r="Q1691" s="1127">
        <v>0</v>
      </c>
      <c r="R1691" s="1127">
        <v>0</v>
      </c>
      <c r="S1691" s="1127">
        <v>0</v>
      </c>
      <c r="T1691" s="1130">
        <v>0</v>
      </c>
      <c r="U1691" s="1130">
        <v>0</v>
      </c>
      <c r="V1691" s="1130">
        <v>0</v>
      </c>
      <c r="W1691" s="1127">
        <v>0</v>
      </c>
      <c r="X1691" s="1130">
        <v>0</v>
      </c>
      <c r="Y1691" s="735">
        <v>0</v>
      </c>
      <c r="Z1691" s="1131">
        <v>0</v>
      </c>
      <c r="AA1691" s="1131">
        <v>0</v>
      </c>
      <c r="AB1691" s="1131">
        <v>0</v>
      </c>
      <c r="AC1691" s="1131">
        <v>0</v>
      </c>
      <c r="AD1691" s="1131">
        <v>0</v>
      </c>
      <c r="AE1691" s="1131">
        <v>0</v>
      </c>
      <c r="AF1691" s="126"/>
      <c r="AG1691" s="126"/>
      <c r="AH1691" s="126"/>
      <c r="AI1691" s="126"/>
      <c r="AJ1691" s="126"/>
      <c r="AK1691" s="126"/>
      <c r="AL1691" s="126">
        <v>1691</v>
      </c>
    </row>
    <row r="1692" spans="1:38">
      <c r="A1692" s="721" t="s">
        <v>1852</v>
      </c>
      <c r="B1692" s="722">
        <v>16</v>
      </c>
      <c r="C1692" s="722">
        <v>1637</v>
      </c>
      <c r="D1692" s="722">
        <v>163715</v>
      </c>
      <c r="E1692" s="721">
        <v>1637159800</v>
      </c>
      <c r="F1692" s="721" t="s">
        <v>3204</v>
      </c>
      <c r="G1692" s="1127">
        <v>-26518552</v>
      </c>
      <c r="H1692" s="1128">
        <v>0</v>
      </c>
      <c r="I1692" s="1128">
        <v>-26518552.440000001</v>
      </c>
      <c r="J1692" s="1128">
        <v>-0.44000000134110451</v>
      </c>
      <c r="K1692" s="1128">
        <v>0</v>
      </c>
      <c r="L1692" s="1128">
        <v>0</v>
      </c>
      <c r="M1692" s="1128">
        <v>-0.44000000134110451</v>
      </c>
      <c r="N1692" s="1129">
        <v>0</v>
      </c>
      <c r="O1692" s="1128">
        <v>-0.44000000134110451</v>
      </c>
      <c r="P1692" s="1127">
        <v>-0.16280000049620866</v>
      </c>
      <c r="Q1692" s="1127">
        <v>0</v>
      </c>
      <c r="R1692" s="1127">
        <v>0</v>
      </c>
      <c r="S1692" s="1127">
        <v>0</v>
      </c>
      <c r="T1692" s="1130">
        <v>0</v>
      </c>
      <c r="U1692" s="1130">
        <v>0</v>
      </c>
      <c r="V1692" s="1130">
        <v>0</v>
      </c>
      <c r="W1692" s="1127">
        <v>0</v>
      </c>
      <c r="X1692" s="1130">
        <v>-0.16280000049620866</v>
      </c>
      <c r="Y1692" s="735">
        <v>0.37</v>
      </c>
      <c r="Z1692" s="1131">
        <v>0</v>
      </c>
      <c r="AA1692" s="1131">
        <v>-0.16280000049620866</v>
      </c>
      <c r="AB1692" s="1131">
        <v>0</v>
      </c>
      <c r="AC1692" s="1131">
        <v>-4.8100000992417333E-2</v>
      </c>
      <c r="AD1692" s="1131">
        <v>0</v>
      </c>
      <c r="AE1692" s="1131">
        <v>-0.11469999950379133</v>
      </c>
      <c r="AF1692" s="126"/>
      <c r="AG1692" s="126"/>
      <c r="AH1692" s="126"/>
      <c r="AI1692" s="126"/>
      <c r="AJ1692" s="126"/>
      <c r="AK1692" s="126"/>
      <c r="AL1692" s="126">
        <v>1692</v>
      </c>
    </row>
    <row r="1693" spans="1:38">
      <c r="A1693" s="721" t="s">
        <v>1852</v>
      </c>
      <c r="B1693" s="722">
        <v>16</v>
      </c>
      <c r="C1693" s="722">
        <v>1637</v>
      </c>
      <c r="D1693" s="722">
        <v>163720</v>
      </c>
      <c r="E1693" s="721">
        <v>1637209001</v>
      </c>
      <c r="F1693" s="721" t="s">
        <v>4220</v>
      </c>
      <c r="G1693" s="1127">
        <v>1045843468</v>
      </c>
      <c r="H1693" s="1128">
        <v>0</v>
      </c>
      <c r="I1693" s="1128">
        <v>1045843468.1799999</v>
      </c>
      <c r="J1693" s="1128">
        <v>0.1799999475479126</v>
      </c>
      <c r="K1693" s="1128">
        <v>0</v>
      </c>
      <c r="L1693" s="1128">
        <v>0.1799999475479126</v>
      </c>
      <c r="M1693" s="1128">
        <v>0</v>
      </c>
      <c r="N1693" s="1129">
        <v>0</v>
      </c>
      <c r="O1693" s="1128">
        <v>0.1799999475479126</v>
      </c>
      <c r="P1693" s="1127">
        <v>6.6599980592727662E-2</v>
      </c>
      <c r="Q1693" s="1127">
        <v>0</v>
      </c>
      <c r="R1693" s="1127">
        <v>0</v>
      </c>
      <c r="S1693" s="1127">
        <v>0</v>
      </c>
      <c r="T1693" s="1130">
        <v>0</v>
      </c>
      <c r="U1693" s="1130">
        <v>0</v>
      </c>
      <c r="V1693" s="1130">
        <v>0</v>
      </c>
      <c r="W1693" s="1127">
        <v>0</v>
      </c>
      <c r="X1693" s="1130">
        <v>6.6599980592727662E-2</v>
      </c>
      <c r="Y1693" s="735">
        <v>0.37</v>
      </c>
      <c r="Z1693" s="1131">
        <v>6.6599980592727662E-2</v>
      </c>
      <c r="AA1693" s="1131">
        <v>0</v>
      </c>
      <c r="AB1693" s="1131">
        <v>0.12210001587867737</v>
      </c>
      <c r="AC1693" s="1131">
        <v>0</v>
      </c>
      <c r="AD1693" s="1131">
        <v>-5.5500035285949711E-2</v>
      </c>
      <c r="AE1693" s="1131">
        <v>0</v>
      </c>
      <c r="AF1693" s="126"/>
      <c r="AG1693" s="126"/>
      <c r="AH1693" s="126"/>
      <c r="AI1693" s="126"/>
      <c r="AJ1693" s="126"/>
      <c r="AK1693" s="126"/>
      <c r="AL1693" s="126">
        <v>1693</v>
      </c>
    </row>
    <row r="1694" spans="1:38">
      <c r="A1694" s="721" t="s">
        <v>1852</v>
      </c>
      <c r="B1694" s="722">
        <v>16</v>
      </c>
      <c r="C1694" s="722">
        <v>1637</v>
      </c>
      <c r="D1694" s="722">
        <v>163720</v>
      </c>
      <c r="E1694" s="721">
        <v>1637209003</v>
      </c>
      <c r="F1694" s="721" t="s">
        <v>4220</v>
      </c>
      <c r="G1694" s="1127">
        <v>1296087</v>
      </c>
      <c r="H1694" s="1128">
        <v>0</v>
      </c>
      <c r="I1694" s="1128">
        <v>1296087</v>
      </c>
      <c r="J1694" s="1128">
        <v>0</v>
      </c>
      <c r="K1694" s="1128">
        <v>0</v>
      </c>
      <c r="L1694" s="1128">
        <v>0</v>
      </c>
      <c r="M1694" s="1128">
        <v>0</v>
      </c>
      <c r="N1694" s="1129">
        <v>0</v>
      </c>
      <c r="O1694" s="1128">
        <v>0</v>
      </c>
      <c r="P1694" s="1127">
        <v>0</v>
      </c>
      <c r="Q1694" s="1127">
        <v>0</v>
      </c>
      <c r="R1694" s="1127">
        <v>0</v>
      </c>
      <c r="S1694" s="1127">
        <v>0</v>
      </c>
      <c r="T1694" s="1130">
        <v>0</v>
      </c>
      <c r="U1694" s="1130">
        <v>0</v>
      </c>
      <c r="V1694" s="1130">
        <v>0</v>
      </c>
      <c r="W1694" s="1127">
        <v>0</v>
      </c>
      <c r="X1694" s="1130">
        <v>0</v>
      </c>
      <c r="Y1694" s="735">
        <v>0</v>
      </c>
      <c r="Z1694" s="1131">
        <v>0</v>
      </c>
      <c r="AA1694" s="1131">
        <v>0</v>
      </c>
      <c r="AB1694" s="1131">
        <v>0</v>
      </c>
      <c r="AC1694" s="1131">
        <v>0</v>
      </c>
      <c r="AD1694" s="1131">
        <v>0</v>
      </c>
      <c r="AE1694" s="1131">
        <v>0</v>
      </c>
      <c r="AF1694" s="126"/>
      <c r="AG1694" s="126"/>
      <c r="AH1694" s="126"/>
      <c r="AI1694" s="126"/>
      <c r="AJ1694" s="126"/>
      <c r="AK1694" s="126"/>
      <c r="AL1694" s="126">
        <v>1694</v>
      </c>
    </row>
    <row r="1695" spans="1:38">
      <c r="A1695" s="721" t="s">
        <v>1852</v>
      </c>
      <c r="B1695" s="722">
        <v>16</v>
      </c>
      <c r="C1695" s="722">
        <v>1637</v>
      </c>
      <c r="D1695" s="722">
        <v>163720</v>
      </c>
      <c r="E1695" s="721">
        <v>1637209017</v>
      </c>
      <c r="F1695" s="721" t="s">
        <v>1075</v>
      </c>
      <c r="G1695" s="1127">
        <v>162003846</v>
      </c>
      <c r="H1695" s="1128">
        <v>0</v>
      </c>
      <c r="I1695" s="1128">
        <v>162003845.83000001</v>
      </c>
      <c r="J1695" s="1128">
        <v>-0.16999998688697815</v>
      </c>
      <c r="K1695" s="1128">
        <v>0</v>
      </c>
      <c r="L1695" s="1128">
        <v>0</v>
      </c>
      <c r="M1695" s="1128">
        <v>-0.16999998688697815</v>
      </c>
      <c r="N1695" s="1129">
        <v>0</v>
      </c>
      <c r="O1695" s="1128">
        <v>-0.16999998688697815</v>
      </c>
      <c r="P1695" s="1127">
        <v>-6.2899995148181911E-2</v>
      </c>
      <c r="Q1695" s="1127">
        <v>0</v>
      </c>
      <c r="R1695" s="1127">
        <v>0</v>
      </c>
      <c r="S1695" s="1127">
        <v>0</v>
      </c>
      <c r="T1695" s="1130">
        <v>0</v>
      </c>
      <c r="U1695" s="1130">
        <v>0</v>
      </c>
      <c r="V1695" s="1130">
        <v>0</v>
      </c>
      <c r="W1695" s="1127">
        <v>0</v>
      </c>
      <c r="X1695" s="1130">
        <v>-6.2899995148181911E-2</v>
      </c>
      <c r="Y1695" s="735">
        <v>0.37</v>
      </c>
      <c r="Z1695" s="1131">
        <v>0</v>
      </c>
      <c r="AA1695" s="1131">
        <v>-6.2899995148181911E-2</v>
      </c>
      <c r="AB1695" s="1131">
        <v>0</v>
      </c>
      <c r="AC1695" s="1131">
        <v>-0.11839999735355378</v>
      </c>
      <c r="AD1695" s="1131">
        <v>0</v>
      </c>
      <c r="AE1695" s="1131">
        <v>5.5500002205371865E-2</v>
      </c>
      <c r="AF1695" s="126"/>
      <c r="AG1695" s="126"/>
      <c r="AH1695" s="126"/>
      <c r="AI1695" s="126"/>
      <c r="AJ1695" s="126"/>
      <c r="AK1695" s="126"/>
      <c r="AL1695" s="126">
        <v>1695</v>
      </c>
    </row>
    <row r="1696" spans="1:38">
      <c r="A1696" s="721" t="s">
        <v>1852</v>
      </c>
      <c r="B1696" s="722">
        <v>16</v>
      </c>
      <c r="C1696" s="722">
        <v>1637</v>
      </c>
      <c r="D1696" s="722">
        <v>163720</v>
      </c>
      <c r="E1696" s="721">
        <v>1637209093</v>
      </c>
      <c r="F1696" s="721" t="s">
        <v>1076</v>
      </c>
      <c r="G1696" s="1127">
        <v>3324</v>
      </c>
      <c r="H1696" s="1128">
        <v>0</v>
      </c>
      <c r="I1696" s="1128">
        <v>3324</v>
      </c>
      <c r="J1696" s="1128">
        <v>0</v>
      </c>
      <c r="K1696" s="1128">
        <v>0</v>
      </c>
      <c r="L1696" s="1128">
        <v>0</v>
      </c>
      <c r="M1696" s="1128">
        <v>0</v>
      </c>
      <c r="N1696" s="1129">
        <v>0</v>
      </c>
      <c r="O1696" s="1128">
        <v>0</v>
      </c>
      <c r="P1696" s="1127">
        <v>0</v>
      </c>
      <c r="Q1696" s="1127">
        <v>0</v>
      </c>
      <c r="R1696" s="1127">
        <v>0</v>
      </c>
      <c r="S1696" s="1127">
        <v>0</v>
      </c>
      <c r="T1696" s="1130">
        <v>0</v>
      </c>
      <c r="U1696" s="1130">
        <v>0</v>
      </c>
      <c r="V1696" s="1130">
        <v>0</v>
      </c>
      <c r="W1696" s="1127">
        <v>0</v>
      </c>
      <c r="X1696" s="1130">
        <v>0</v>
      </c>
      <c r="Y1696" s="735">
        <v>0</v>
      </c>
      <c r="Z1696" s="1131">
        <v>0</v>
      </c>
      <c r="AA1696" s="1131">
        <v>0</v>
      </c>
      <c r="AB1696" s="1131">
        <v>0</v>
      </c>
      <c r="AC1696" s="1131">
        <v>0</v>
      </c>
      <c r="AD1696" s="1131">
        <v>0</v>
      </c>
      <c r="AE1696" s="1131">
        <v>0</v>
      </c>
      <c r="AF1696" s="126"/>
      <c r="AG1696" s="126"/>
      <c r="AH1696" s="126"/>
      <c r="AI1696" s="126"/>
      <c r="AJ1696" s="126"/>
      <c r="AK1696" s="126"/>
      <c r="AL1696" s="126">
        <v>1696</v>
      </c>
    </row>
    <row r="1697" spans="1:38">
      <c r="A1697" s="721" t="s">
        <v>1852</v>
      </c>
      <c r="B1697" s="722">
        <v>16</v>
      </c>
      <c r="C1697" s="722">
        <v>1637</v>
      </c>
      <c r="D1697" s="722">
        <v>163720</v>
      </c>
      <c r="E1697" s="721">
        <v>1637209218</v>
      </c>
      <c r="F1697" s="721" t="s">
        <v>1077</v>
      </c>
      <c r="G1697" s="1127">
        <v>11640</v>
      </c>
      <c r="H1697" s="1128">
        <v>0</v>
      </c>
      <c r="I1697" s="1128">
        <v>11640</v>
      </c>
      <c r="J1697" s="1128">
        <v>0</v>
      </c>
      <c r="K1697" s="1128">
        <v>0</v>
      </c>
      <c r="L1697" s="1128">
        <v>0</v>
      </c>
      <c r="M1697" s="1128">
        <v>0</v>
      </c>
      <c r="N1697" s="1129">
        <v>0</v>
      </c>
      <c r="O1697" s="1128">
        <v>0</v>
      </c>
      <c r="P1697" s="1127">
        <v>0</v>
      </c>
      <c r="Q1697" s="1127">
        <v>0</v>
      </c>
      <c r="R1697" s="1127">
        <v>0</v>
      </c>
      <c r="S1697" s="1127">
        <v>0</v>
      </c>
      <c r="T1697" s="1130">
        <v>0</v>
      </c>
      <c r="U1697" s="1130">
        <v>0</v>
      </c>
      <c r="V1697" s="1130">
        <v>0</v>
      </c>
      <c r="W1697" s="1127">
        <v>0</v>
      </c>
      <c r="X1697" s="1130">
        <v>0</v>
      </c>
      <c r="Y1697" s="735">
        <v>0</v>
      </c>
      <c r="Z1697" s="1131">
        <v>0</v>
      </c>
      <c r="AA1697" s="1131">
        <v>0</v>
      </c>
      <c r="AB1697" s="1131">
        <v>0</v>
      </c>
      <c r="AC1697" s="1131">
        <v>0</v>
      </c>
      <c r="AD1697" s="1131">
        <v>0</v>
      </c>
      <c r="AE1697" s="1131">
        <v>0</v>
      </c>
      <c r="AF1697" s="126"/>
      <c r="AG1697" s="126"/>
      <c r="AH1697" s="126"/>
      <c r="AI1697" s="126"/>
      <c r="AJ1697" s="126"/>
      <c r="AK1697" s="126"/>
      <c r="AL1697" s="126">
        <v>1697</v>
      </c>
    </row>
    <row r="1698" spans="1:38">
      <c r="A1698" s="721" t="s">
        <v>1852</v>
      </c>
      <c r="B1698" s="722">
        <v>16</v>
      </c>
      <c r="C1698" s="722">
        <v>1637</v>
      </c>
      <c r="D1698" s="722">
        <v>163720</v>
      </c>
      <c r="E1698" s="721">
        <v>1637209532</v>
      </c>
      <c r="F1698" s="721" t="s">
        <v>4221</v>
      </c>
      <c r="G1698" s="1127">
        <v>359498</v>
      </c>
      <c r="H1698" s="1128">
        <v>0</v>
      </c>
      <c r="I1698" s="1128">
        <v>359498</v>
      </c>
      <c r="J1698" s="1128">
        <v>0</v>
      </c>
      <c r="K1698" s="1128">
        <v>0</v>
      </c>
      <c r="L1698" s="1128">
        <v>0</v>
      </c>
      <c r="M1698" s="1128">
        <v>0</v>
      </c>
      <c r="N1698" s="1129">
        <v>0</v>
      </c>
      <c r="O1698" s="1128">
        <v>0</v>
      </c>
      <c r="P1698" s="1127">
        <v>0</v>
      </c>
      <c r="Q1698" s="1127">
        <v>0</v>
      </c>
      <c r="R1698" s="1127">
        <v>0</v>
      </c>
      <c r="S1698" s="1127">
        <v>0</v>
      </c>
      <c r="T1698" s="1130">
        <v>0</v>
      </c>
      <c r="U1698" s="1130">
        <v>0</v>
      </c>
      <c r="V1698" s="1130">
        <v>0</v>
      </c>
      <c r="W1698" s="1127">
        <v>0</v>
      </c>
      <c r="X1698" s="1130">
        <v>0</v>
      </c>
      <c r="Y1698" s="735">
        <v>0</v>
      </c>
      <c r="Z1698" s="1131">
        <v>0</v>
      </c>
      <c r="AA1698" s="1131">
        <v>0</v>
      </c>
      <c r="AB1698" s="1131">
        <v>0</v>
      </c>
      <c r="AC1698" s="1131">
        <v>0</v>
      </c>
      <c r="AD1698" s="1131">
        <v>0</v>
      </c>
      <c r="AE1698" s="1131">
        <v>0</v>
      </c>
      <c r="AF1698" s="126"/>
      <c r="AG1698" s="126"/>
      <c r="AH1698" s="126"/>
      <c r="AI1698" s="126"/>
      <c r="AJ1698" s="126"/>
      <c r="AK1698" s="126"/>
      <c r="AL1698" s="126">
        <v>1698</v>
      </c>
    </row>
    <row r="1699" spans="1:38">
      <c r="A1699" s="721" t="s">
        <v>1852</v>
      </c>
      <c r="B1699" s="722">
        <v>16</v>
      </c>
      <c r="C1699" s="722">
        <v>1637</v>
      </c>
      <c r="D1699" s="722">
        <v>163720</v>
      </c>
      <c r="E1699" s="721">
        <v>1637209601</v>
      </c>
      <c r="F1699" s="721" t="s">
        <v>4220</v>
      </c>
      <c r="G1699" s="1127">
        <v>1359149153</v>
      </c>
      <c r="H1699" s="1128">
        <v>0</v>
      </c>
      <c r="I1699" s="1128">
        <v>1359149153.4300001</v>
      </c>
      <c r="J1699" s="1128">
        <v>0.43000006675720215</v>
      </c>
      <c r="K1699" s="1128">
        <v>0</v>
      </c>
      <c r="L1699" s="1128">
        <v>0.43000006675720215</v>
      </c>
      <c r="M1699" s="1128">
        <v>0</v>
      </c>
      <c r="N1699" s="1129">
        <v>0</v>
      </c>
      <c r="O1699" s="1128">
        <v>0.43000006675720215</v>
      </c>
      <c r="P1699" s="1127">
        <v>0.15910002470016479</v>
      </c>
      <c r="Q1699" s="1127">
        <v>0</v>
      </c>
      <c r="R1699" s="1127">
        <v>0</v>
      </c>
      <c r="S1699" s="1127">
        <v>0</v>
      </c>
      <c r="T1699" s="1130">
        <v>0</v>
      </c>
      <c r="U1699" s="1130">
        <v>0</v>
      </c>
      <c r="V1699" s="1130">
        <v>0</v>
      </c>
      <c r="W1699" s="1127">
        <v>0</v>
      </c>
      <c r="X1699" s="1130">
        <v>0.15910002470016479</v>
      </c>
      <c r="Y1699" s="735">
        <v>0.37</v>
      </c>
      <c r="Z1699" s="1131">
        <v>0.15910002470016479</v>
      </c>
      <c r="AA1699" s="1131">
        <v>0</v>
      </c>
      <c r="AB1699" s="1131">
        <v>4.0699961185455324E-2</v>
      </c>
      <c r="AC1699" s="1131">
        <v>0</v>
      </c>
      <c r="AD1699" s="1131">
        <v>0.11840006351470947</v>
      </c>
      <c r="AE1699" s="1131">
        <v>0</v>
      </c>
      <c r="AF1699" s="126"/>
      <c r="AG1699" s="126"/>
      <c r="AH1699" s="126"/>
      <c r="AI1699" s="126"/>
      <c r="AJ1699" s="126"/>
      <c r="AK1699" s="126"/>
      <c r="AL1699" s="126">
        <v>1699</v>
      </c>
    </row>
    <row r="1700" spans="1:38">
      <c r="A1700" s="721" t="s">
        <v>1852</v>
      </c>
      <c r="B1700" s="722">
        <v>16</v>
      </c>
      <c r="C1700" s="722">
        <v>1637</v>
      </c>
      <c r="D1700" s="722">
        <v>163720</v>
      </c>
      <c r="E1700" s="721">
        <v>1637209710</v>
      </c>
      <c r="F1700" s="721" t="s">
        <v>1993</v>
      </c>
      <c r="G1700" s="1127">
        <v>0</v>
      </c>
      <c r="H1700" s="1128">
        <v>0</v>
      </c>
      <c r="I1700" s="1128">
        <v>0</v>
      </c>
      <c r="J1700" s="1128">
        <v>0</v>
      </c>
      <c r="K1700" s="1128">
        <v>0</v>
      </c>
      <c r="L1700" s="1128">
        <v>0</v>
      </c>
      <c r="M1700" s="1128">
        <v>0</v>
      </c>
      <c r="N1700" s="1129">
        <v>0</v>
      </c>
      <c r="O1700" s="1128">
        <v>0</v>
      </c>
      <c r="P1700" s="1127">
        <v>0</v>
      </c>
      <c r="Q1700" s="1127">
        <v>0</v>
      </c>
      <c r="R1700" s="1127">
        <v>0</v>
      </c>
      <c r="S1700" s="1127">
        <v>0</v>
      </c>
      <c r="T1700" s="1130">
        <v>0</v>
      </c>
      <c r="U1700" s="1130">
        <v>0</v>
      </c>
      <c r="V1700" s="1130">
        <v>0</v>
      </c>
      <c r="W1700" s="1127">
        <v>0</v>
      </c>
      <c r="X1700" s="1130">
        <v>0</v>
      </c>
      <c r="Y1700" s="735">
        <v>0</v>
      </c>
      <c r="Z1700" s="1131">
        <v>0</v>
      </c>
      <c r="AA1700" s="1131">
        <v>0</v>
      </c>
      <c r="AB1700" s="1131">
        <v>0</v>
      </c>
      <c r="AC1700" s="1131">
        <v>0</v>
      </c>
      <c r="AD1700" s="1131">
        <v>0</v>
      </c>
      <c r="AE1700" s="1131">
        <v>0</v>
      </c>
      <c r="AF1700" s="126"/>
      <c r="AG1700" s="126"/>
      <c r="AH1700" s="126"/>
      <c r="AI1700" s="126"/>
      <c r="AJ1700" s="126"/>
      <c r="AK1700" s="126"/>
      <c r="AL1700" s="126">
        <v>1700</v>
      </c>
    </row>
    <row r="1701" spans="1:38">
      <c r="A1701" s="721" t="s">
        <v>1852</v>
      </c>
      <c r="B1701" s="722">
        <v>16</v>
      </c>
      <c r="C1701" s="722">
        <v>1637</v>
      </c>
      <c r="D1701" s="722">
        <v>163720</v>
      </c>
      <c r="E1701" s="721">
        <v>1637209721</v>
      </c>
      <c r="F1701" s="721" t="s">
        <v>1994</v>
      </c>
      <c r="G1701" s="1127">
        <v>0</v>
      </c>
      <c r="H1701" s="1128">
        <v>0</v>
      </c>
      <c r="I1701" s="1128">
        <v>0</v>
      </c>
      <c r="J1701" s="1128">
        <v>0</v>
      </c>
      <c r="K1701" s="1128">
        <v>0</v>
      </c>
      <c r="L1701" s="1128">
        <v>0</v>
      </c>
      <c r="M1701" s="1128">
        <v>0</v>
      </c>
      <c r="N1701" s="1129">
        <v>0</v>
      </c>
      <c r="O1701" s="1128">
        <v>0</v>
      </c>
      <c r="P1701" s="1127">
        <v>0</v>
      </c>
      <c r="Q1701" s="1127">
        <v>0</v>
      </c>
      <c r="R1701" s="1127">
        <v>0</v>
      </c>
      <c r="S1701" s="1127">
        <v>0</v>
      </c>
      <c r="T1701" s="1130">
        <v>0</v>
      </c>
      <c r="U1701" s="1130">
        <v>0</v>
      </c>
      <c r="V1701" s="1130">
        <v>0</v>
      </c>
      <c r="W1701" s="1127">
        <v>0</v>
      </c>
      <c r="X1701" s="1130">
        <v>0</v>
      </c>
      <c r="Y1701" s="735">
        <v>0</v>
      </c>
      <c r="Z1701" s="1131">
        <v>0</v>
      </c>
      <c r="AA1701" s="1131">
        <v>0</v>
      </c>
      <c r="AB1701" s="1131">
        <v>0</v>
      </c>
      <c r="AC1701" s="1131">
        <v>0</v>
      </c>
      <c r="AD1701" s="1131">
        <v>0</v>
      </c>
      <c r="AE1701" s="1131">
        <v>0</v>
      </c>
      <c r="AF1701" s="126"/>
      <c r="AG1701" s="126"/>
      <c r="AH1701" s="126"/>
      <c r="AI1701" s="126"/>
      <c r="AJ1701" s="126"/>
      <c r="AK1701" s="126"/>
      <c r="AL1701" s="126">
        <v>1701</v>
      </c>
    </row>
    <row r="1702" spans="1:38">
      <c r="A1702" s="721" t="s">
        <v>1852</v>
      </c>
      <c r="B1702" s="722">
        <v>16</v>
      </c>
      <c r="C1702" s="722">
        <v>1637</v>
      </c>
      <c r="D1702" s="722">
        <v>163720</v>
      </c>
      <c r="E1702" s="721">
        <v>1637209740</v>
      </c>
      <c r="F1702" s="721" t="s">
        <v>1078</v>
      </c>
      <c r="G1702" s="1127">
        <v>0</v>
      </c>
      <c r="H1702" s="1128">
        <v>0</v>
      </c>
      <c r="I1702" s="1128">
        <v>0</v>
      </c>
      <c r="J1702" s="1128">
        <v>0</v>
      </c>
      <c r="K1702" s="1128">
        <v>0</v>
      </c>
      <c r="L1702" s="1128">
        <v>0</v>
      </c>
      <c r="M1702" s="1128">
        <v>0</v>
      </c>
      <c r="N1702" s="1129">
        <v>0</v>
      </c>
      <c r="O1702" s="1128">
        <v>0</v>
      </c>
      <c r="P1702" s="1127">
        <v>0</v>
      </c>
      <c r="Q1702" s="1127">
        <v>0</v>
      </c>
      <c r="R1702" s="1127">
        <v>0</v>
      </c>
      <c r="S1702" s="1127">
        <v>0</v>
      </c>
      <c r="T1702" s="1130">
        <v>0</v>
      </c>
      <c r="U1702" s="1130">
        <v>0</v>
      </c>
      <c r="V1702" s="1130">
        <v>0</v>
      </c>
      <c r="W1702" s="1127">
        <v>0</v>
      </c>
      <c r="X1702" s="1130">
        <v>0</v>
      </c>
      <c r="Y1702" s="735">
        <v>0</v>
      </c>
      <c r="Z1702" s="1131">
        <v>0</v>
      </c>
      <c r="AA1702" s="1131">
        <v>0</v>
      </c>
      <c r="AB1702" s="1131">
        <v>0</v>
      </c>
      <c r="AC1702" s="1131">
        <v>0</v>
      </c>
      <c r="AD1702" s="1131">
        <v>0</v>
      </c>
      <c r="AE1702" s="1131">
        <v>0</v>
      </c>
      <c r="AF1702" s="126"/>
      <c r="AG1702" s="126"/>
      <c r="AH1702" s="126"/>
      <c r="AI1702" s="126"/>
      <c r="AJ1702" s="126"/>
      <c r="AK1702" s="126"/>
      <c r="AL1702" s="126">
        <v>1702</v>
      </c>
    </row>
    <row r="1703" spans="1:38">
      <c r="A1703" s="721" t="s">
        <v>1852</v>
      </c>
      <c r="B1703" s="722">
        <v>16</v>
      </c>
      <c r="C1703" s="722">
        <v>1637</v>
      </c>
      <c r="D1703" s="722">
        <v>163720</v>
      </c>
      <c r="E1703" s="721">
        <v>1637209750</v>
      </c>
      <c r="F1703" s="721" t="s">
        <v>1079</v>
      </c>
      <c r="G1703" s="1127">
        <v>0</v>
      </c>
      <c r="H1703" s="1128">
        <v>0</v>
      </c>
      <c r="I1703" s="1128">
        <v>0</v>
      </c>
      <c r="J1703" s="1128">
        <v>0</v>
      </c>
      <c r="K1703" s="1128">
        <v>0</v>
      </c>
      <c r="L1703" s="1128">
        <v>0</v>
      </c>
      <c r="M1703" s="1128">
        <v>0</v>
      </c>
      <c r="N1703" s="1129">
        <v>0</v>
      </c>
      <c r="O1703" s="1128">
        <v>0</v>
      </c>
      <c r="P1703" s="1127">
        <v>0</v>
      </c>
      <c r="Q1703" s="1127">
        <v>0</v>
      </c>
      <c r="R1703" s="1127">
        <v>0</v>
      </c>
      <c r="S1703" s="1127">
        <v>0</v>
      </c>
      <c r="T1703" s="1130">
        <v>0</v>
      </c>
      <c r="U1703" s="1130">
        <v>0</v>
      </c>
      <c r="V1703" s="1130">
        <v>0</v>
      </c>
      <c r="W1703" s="1127">
        <v>0</v>
      </c>
      <c r="X1703" s="1130">
        <v>0</v>
      </c>
      <c r="Y1703" s="735">
        <v>0</v>
      </c>
      <c r="Z1703" s="1131">
        <v>0</v>
      </c>
      <c r="AA1703" s="1131">
        <v>0</v>
      </c>
      <c r="AB1703" s="1131">
        <v>0</v>
      </c>
      <c r="AC1703" s="1131">
        <v>0</v>
      </c>
      <c r="AD1703" s="1131">
        <v>0</v>
      </c>
      <c r="AE1703" s="1131">
        <v>0</v>
      </c>
      <c r="AF1703" s="126"/>
      <c r="AG1703" s="126"/>
      <c r="AH1703" s="126"/>
      <c r="AI1703" s="126"/>
      <c r="AJ1703" s="126"/>
      <c r="AK1703" s="126"/>
      <c r="AL1703" s="126">
        <v>1703</v>
      </c>
    </row>
    <row r="1704" spans="1:38">
      <c r="A1704" s="721" t="s">
        <v>1852</v>
      </c>
      <c r="B1704" s="722">
        <v>16</v>
      </c>
      <c r="C1704" s="722">
        <v>1637</v>
      </c>
      <c r="D1704" s="722">
        <v>163720</v>
      </c>
      <c r="E1704" s="721">
        <v>1637209800</v>
      </c>
      <c r="F1704" s="721" t="s">
        <v>3205</v>
      </c>
      <c r="G1704" s="1127">
        <v>448863247</v>
      </c>
      <c r="H1704" s="1128">
        <v>0</v>
      </c>
      <c r="I1704" s="1128">
        <v>448863247.47000003</v>
      </c>
      <c r="J1704" s="1128">
        <v>0.47000002861022949</v>
      </c>
      <c r="K1704" s="1128">
        <v>0</v>
      </c>
      <c r="L1704" s="1128">
        <v>0.47000002861022949</v>
      </c>
      <c r="M1704" s="1128">
        <v>0</v>
      </c>
      <c r="N1704" s="1129">
        <v>0</v>
      </c>
      <c r="O1704" s="1128">
        <v>0.47000002861022949</v>
      </c>
      <c r="P1704" s="1127">
        <v>0.17390001058578491</v>
      </c>
      <c r="Q1704" s="1127">
        <v>0</v>
      </c>
      <c r="R1704" s="1127">
        <v>0</v>
      </c>
      <c r="S1704" s="1127">
        <v>0</v>
      </c>
      <c r="T1704" s="1130">
        <v>0</v>
      </c>
      <c r="U1704" s="1130">
        <v>0</v>
      </c>
      <c r="V1704" s="1130">
        <v>0</v>
      </c>
      <c r="W1704" s="1127">
        <v>0</v>
      </c>
      <c r="X1704" s="1130">
        <v>0.17390001058578491</v>
      </c>
      <c r="Y1704" s="735">
        <v>0.37</v>
      </c>
      <c r="Z1704" s="1131">
        <v>0.17390001058578491</v>
      </c>
      <c r="AA1704" s="1131">
        <v>0</v>
      </c>
      <c r="AB1704" s="1131">
        <v>1.849999889731407E-2</v>
      </c>
      <c r="AC1704" s="1131">
        <v>0</v>
      </c>
      <c r="AD1704" s="1131">
        <v>0.15540001168847084</v>
      </c>
      <c r="AE1704" s="1131">
        <v>0</v>
      </c>
      <c r="AF1704" s="126"/>
      <c r="AG1704" s="126"/>
      <c r="AH1704" s="126"/>
      <c r="AI1704" s="126"/>
      <c r="AJ1704" s="126"/>
      <c r="AK1704" s="126"/>
      <c r="AL1704" s="126">
        <v>1704</v>
      </c>
    </row>
    <row r="1705" spans="1:38">
      <c r="A1705" s="721" t="s">
        <v>1852</v>
      </c>
      <c r="B1705" s="722">
        <v>16</v>
      </c>
      <c r="C1705" s="722">
        <v>1637</v>
      </c>
      <c r="D1705" s="722">
        <v>163725</v>
      </c>
      <c r="E1705" s="721">
        <v>1637259001</v>
      </c>
      <c r="F1705" s="721" t="s">
        <v>1080</v>
      </c>
      <c r="G1705" s="1127">
        <v>1716642799</v>
      </c>
      <c r="H1705" s="1128">
        <v>0</v>
      </c>
      <c r="I1705" s="1128">
        <v>1716642798.76</v>
      </c>
      <c r="J1705" s="1128">
        <v>-0.24000000953674316</v>
      </c>
      <c r="K1705" s="1128">
        <v>0</v>
      </c>
      <c r="L1705" s="1128">
        <v>0</v>
      </c>
      <c r="M1705" s="1128">
        <v>-0.24000000953674316</v>
      </c>
      <c r="N1705" s="1129">
        <v>0</v>
      </c>
      <c r="O1705" s="1128">
        <v>-0.24000000953674316</v>
      </c>
      <c r="P1705" s="1127">
        <v>-8.8800003528594976E-2</v>
      </c>
      <c r="Q1705" s="1127">
        <v>0</v>
      </c>
      <c r="R1705" s="1127">
        <v>0</v>
      </c>
      <c r="S1705" s="1127">
        <v>0</v>
      </c>
      <c r="T1705" s="1130">
        <v>0</v>
      </c>
      <c r="U1705" s="1130">
        <v>0</v>
      </c>
      <c r="V1705" s="1130">
        <v>0</v>
      </c>
      <c r="W1705" s="1127">
        <v>0</v>
      </c>
      <c r="X1705" s="1130">
        <v>-8.8800003528594976E-2</v>
      </c>
      <c r="Y1705" s="735">
        <v>0.37</v>
      </c>
      <c r="Z1705" s="1131">
        <v>0</v>
      </c>
      <c r="AA1705" s="1131">
        <v>-8.8800003528594976E-2</v>
      </c>
      <c r="AB1705" s="1131">
        <v>1.4799985885620117E-2</v>
      </c>
      <c r="AC1705" s="1131">
        <v>0</v>
      </c>
      <c r="AD1705" s="1131">
        <v>-1.4799985885620117E-2</v>
      </c>
      <c r="AE1705" s="1131">
        <v>-8.8800003528594976E-2</v>
      </c>
      <c r="AF1705" s="126"/>
      <c r="AG1705" s="126"/>
      <c r="AH1705" s="126"/>
      <c r="AI1705" s="126"/>
      <c r="AJ1705" s="126"/>
      <c r="AK1705" s="126"/>
      <c r="AL1705" s="126">
        <v>1705</v>
      </c>
    </row>
    <row r="1706" spans="1:38">
      <c r="A1706" s="721" t="s">
        <v>1852</v>
      </c>
      <c r="B1706" s="722">
        <v>16</v>
      </c>
      <c r="C1706" s="722">
        <v>1637</v>
      </c>
      <c r="D1706" s="722">
        <v>163725</v>
      </c>
      <c r="E1706" s="721">
        <v>1637259003</v>
      </c>
      <c r="F1706" s="721" t="s">
        <v>1081</v>
      </c>
      <c r="G1706" s="1127">
        <v>506465</v>
      </c>
      <c r="H1706" s="1128">
        <v>0</v>
      </c>
      <c r="I1706" s="1128">
        <v>506465</v>
      </c>
      <c r="J1706" s="1128">
        <v>0</v>
      </c>
      <c r="K1706" s="1128">
        <v>0</v>
      </c>
      <c r="L1706" s="1128">
        <v>0</v>
      </c>
      <c r="M1706" s="1128">
        <v>0</v>
      </c>
      <c r="N1706" s="1129">
        <v>0</v>
      </c>
      <c r="O1706" s="1128">
        <v>0</v>
      </c>
      <c r="P1706" s="1127">
        <v>0</v>
      </c>
      <c r="Q1706" s="1127">
        <v>0</v>
      </c>
      <c r="R1706" s="1127">
        <v>0</v>
      </c>
      <c r="S1706" s="1127">
        <v>0</v>
      </c>
      <c r="T1706" s="1130">
        <v>0</v>
      </c>
      <c r="U1706" s="1130">
        <v>0</v>
      </c>
      <c r="V1706" s="1130">
        <v>0</v>
      </c>
      <c r="W1706" s="1127">
        <v>0</v>
      </c>
      <c r="X1706" s="1130">
        <v>0</v>
      </c>
      <c r="Y1706" s="735">
        <v>0</v>
      </c>
      <c r="Z1706" s="1131">
        <v>0</v>
      </c>
      <c r="AA1706" s="1131">
        <v>0</v>
      </c>
      <c r="AB1706" s="1131">
        <v>0</v>
      </c>
      <c r="AC1706" s="1131">
        <v>0</v>
      </c>
      <c r="AD1706" s="1131">
        <v>0</v>
      </c>
      <c r="AE1706" s="1131">
        <v>0</v>
      </c>
      <c r="AF1706" s="126"/>
      <c r="AG1706" s="126"/>
      <c r="AH1706" s="126"/>
      <c r="AI1706" s="126"/>
      <c r="AJ1706" s="126"/>
      <c r="AK1706" s="126"/>
      <c r="AL1706" s="126">
        <v>1706</v>
      </c>
    </row>
    <row r="1707" spans="1:38">
      <c r="A1707" s="721" t="s">
        <v>1852</v>
      </c>
      <c r="B1707" s="722">
        <v>16</v>
      </c>
      <c r="C1707" s="722">
        <v>1637</v>
      </c>
      <c r="D1707" s="722">
        <v>163725</v>
      </c>
      <c r="E1707" s="721">
        <v>1637259017</v>
      </c>
      <c r="F1707" s="721" t="s">
        <v>1082</v>
      </c>
      <c r="G1707" s="1127">
        <v>70478908</v>
      </c>
      <c r="H1707" s="1128">
        <v>0</v>
      </c>
      <c r="I1707" s="1128">
        <v>70478908</v>
      </c>
      <c r="J1707" s="1128">
        <v>0</v>
      </c>
      <c r="K1707" s="1128">
        <v>0</v>
      </c>
      <c r="L1707" s="1128">
        <v>0</v>
      </c>
      <c r="M1707" s="1128">
        <v>0</v>
      </c>
      <c r="N1707" s="1129">
        <v>0</v>
      </c>
      <c r="O1707" s="1128">
        <v>0</v>
      </c>
      <c r="P1707" s="1127">
        <v>0</v>
      </c>
      <c r="Q1707" s="1127">
        <v>0</v>
      </c>
      <c r="R1707" s="1127">
        <v>0</v>
      </c>
      <c r="S1707" s="1127">
        <v>0</v>
      </c>
      <c r="T1707" s="1130">
        <v>0</v>
      </c>
      <c r="U1707" s="1130">
        <v>0</v>
      </c>
      <c r="V1707" s="1130">
        <v>0</v>
      </c>
      <c r="W1707" s="1127">
        <v>0</v>
      </c>
      <c r="X1707" s="1130">
        <v>0</v>
      </c>
      <c r="Y1707" s="735">
        <v>0</v>
      </c>
      <c r="Z1707" s="1131">
        <v>0</v>
      </c>
      <c r="AA1707" s="1131">
        <v>0</v>
      </c>
      <c r="AB1707" s="1131">
        <v>0</v>
      </c>
      <c r="AC1707" s="1131">
        <v>-5.9199998676776888E-2</v>
      </c>
      <c r="AD1707" s="1131">
        <v>0</v>
      </c>
      <c r="AE1707" s="1131">
        <v>5.9199998676776888E-2</v>
      </c>
      <c r="AF1707" s="126"/>
      <c r="AG1707" s="126"/>
      <c r="AH1707" s="126"/>
      <c r="AI1707" s="126"/>
      <c r="AJ1707" s="126"/>
      <c r="AK1707" s="126"/>
      <c r="AL1707" s="126">
        <v>1707</v>
      </c>
    </row>
    <row r="1708" spans="1:38">
      <c r="A1708" s="721" t="s">
        <v>1852</v>
      </c>
      <c r="B1708" s="722">
        <v>16</v>
      </c>
      <c r="C1708" s="722">
        <v>1637</v>
      </c>
      <c r="D1708" s="722">
        <v>163725</v>
      </c>
      <c r="E1708" s="721">
        <v>1637259096</v>
      </c>
      <c r="F1708" s="721" t="s">
        <v>1083</v>
      </c>
      <c r="G1708" s="1127">
        <v>121078</v>
      </c>
      <c r="H1708" s="1128">
        <v>0</v>
      </c>
      <c r="I1708" s="1128">
        <v>121078</v>
      </c>
      <c r="J1708" s="1128">
        <v>0</v>
      </c>
      <c r="K1708" s="1128">
        <v>0</v>
      </c>
      <c r="L1708" s="1128">
        <v>0</v>
      </c>
      <c r="M1708" s="1128">
        <v>0</v>
      </c>
      <c r="N1708" s="1129">
        <v>0</v>
      </c>
      <c r="O1708" s="1128">
        <v>0</v>
      </c>
      <c r="P1708" s="1127">
        <v>0</v>
      </c>
      <c r="Q1708" s="1127">
        <v>0</v>
      </c>
      <c r="R1708" s="1127">
        <v>0</v>
      </c>
      <c r="S1708" s="1127">
        <v>0</v>
      </c>
      <c r="T1708" s="1130">
        <v>0</v>
      </c>
      <c r="U1708" s="1130">
        <v>0</v>
      </c>
      <c r="V1708" s="1130">
        <v>0</v>
      </c>
      <c r="W1708" s="1127">
        <v>0</v>
      </c>
      <c r="X1708" s="1130">
        <v>0</v>
      </c>
      <c r="Y1708" s="735">
        <v>0</v>
      </c>
      <c r="Z1708" s="1131">
        <v>0</v>
      </c>
      <c r="AA1708" s="1131">
        <v>0</v>
      </c>
      <c r="AB1708" s="1131">
        <v>0</v>
      </c>
      <c r="AC1708" s="1131">
        <v>0</v>
      </c>
      <c r="AD1708" s="1131">
        <v>0</v>
      </c>
      <c r="AE1708" s="1131">
        <v>0</v>
      </c>
      <c r="AF1708" s="126"/>
      <c r="AG1708" s="126"/>
      <c r="AH1708" s="126"/>
      <c r="AI1708" s="126"/>
      <c r="AJ1708" s="126"/>
      <c r="AK1708" s="126"/>
      <c r="AL1708" s="126">
        <v>1708</v>
      </c>
    </row>
    <row r="1709" spans="1:38">
      <c r="A1709" s="721" t="s">
        <v>1852</v>
      </c>
      <c r="B1709" s="722">
        <v>16</v>
      </c>
      <c r="C1709" s="722">
        <v>1637</v>
      </c>
      <c r="D1709" s="722">
        <v>163725</v>
      </c>
      <c r="E1709" s="721">
        <v>1637259219</v>
      </c>
      <c r="F1709" s="721" t="s">
        <v>1084</v>
      </c>
      <c r="G1709" s="1127">
        <v>-794</v>
      </c>
      <c r="H1709" s="1128">
        <v>0</v>
      </c>
      <c r="I1709" s="1128">
        <v>-794</v>
      </c>
      <c r="J1709" s="1128">
        <v>0</v>
      </c>
      <c r="K1709" s="1128">
        <v>0</v>
      </c>
      <c r="L1709" s="1128">
        <v>0</v>
      </c>
      <c r="M1709" s="1128">
        <v>0</v>
      </c>
      <c r="N1709" s="1129">
        <v>0</v>
      </c>
      <c r="O1709" s="1128">
        <v>0</v>
      </c>
      <c r="P1709" s="1127">
        <v>0</v>
      </c>
      <c r="Q1709" s="1127">
        <v>0</v>
      </c>
      <c r="R1709" s="1127">
        <v>0</v>
      </c>
      <c r="S1709" s="1127">
        <v>0</v>
      </c>
      <c r="T1709" s="1130">
        <v>0</v>
      </c>
      <c r="U1709" s="1130">
        <v>0</v>
      </c>
      <c r="V1709" s="1130">
        <v>0</v>
      </c>
      <c r="W1709" s="1127">
        <v>0</v>
      </c>
      <c r="X1709" s="1130">
        <v>0</v>
      </c>
      <c r="Y1709" s="735">
        <v>0</v>
      </c>
      <c r="Z1709" s="1131">
        <v>0</v>
      </c>
      <c r="AA1709" s="1131">
        <v>0</v>
      </c>
      <c r="AB1709" s="1131">
        <v>0</v>
      </c>
      <c r="AC1709" s="1131">
        <v>0</v>
      </c>
      <c r="AD1709" s="1131">
        <v>0</v>
      </c>
      <c r="AE1709" s="1131">
        <v>0</v>
      </c>
      <c r="AF1709" s="126"/>
      <c r="AG1709" s="126"/>
      <c r="AH1709" s="126"/>
      <c r="AI1709" s="126"/>
      <c r="AJ1709" s="126"/>
      <c r="AK1709" s="126"/>
      <c r="AL1709" s="126">
        <v>1709</v>
      </c>
    </row>
    <row r="1710" spans="1:38">
      <c r="A1710" s="721" t="s">
        <v>1852</v>
      </c>
      <c r="B1710" s="722">
        <v>16</v>
      </c>
      <c r="C1710" s="722">
        <v>1637</v>
      </c>
      <c r="D1710" s="722">
        <v>163725</v>
      </c>
      <c r="E1710" s="721">
        <v>1637259532</v>
      </c>
      <c r="F1710" s="721" t="s">
        <v>4222</v>
      </c>
      <c r="G1710" s="1127">
        <v>530493</v>
      </c>
      <c r="H1710" s="1128">
        <v>0</v>
      </c>
      <c r="I1710" s="1128">
        <v>530493</v>
      </c>
      <c r="J1710" s="1128">
        <v>0</v>
      </c>
      <c r="K1710" s="1128">
        <v>0</v>
      </c>
      <c r="L1710" s="1128">
        <v>0</v>
      </c>
      <c r="M1710" s="1128">
        <v>0</v>
      </c>
      <c r="N1710" s="1129">
        <v>0</v>
      </c>
      <c r="O1710" s="1128">
        <v>0</v>
      </c>
      <c r="P1710" s="1127">
        <v>0</v>
      </c>
      <c r="Q1710" s="1127">
        <v>0</v>
      </c>
      <c r="R1710" s="1127">
        <v>0</v>
      </c>
      <c r="S1710" s="1127">
        <v>0</v>
      </c>
      <c r="T1710" s="1130">
        <v>0</v>
      </c>
      <c r="U1710" s="1130">
        <v>0</v>
      </c>
      <c r="V1710" s="1130">
        <v>0</v>
      </c>
      <c r="W1710" s="1127">
        <v>0</v>
      </c>
      <c r="X1710" s="1130">
        <v>0</v>
      </c>
      <c r="Y1710" s="735">
        <v>0</v>
      </c>
      <c r="Z1710" s="1131">
        <v>0</v>
      </c>
      <c r="AA1710" s="1131">
        <v>0</v>
      </c>
      <c r="AB1710" s="1131">
        <v>0</v>
      </c>
      <c r="AC1710" s="1131">
        <v>0</v>
      </c>
      <c r="AD1710" s="1131">
        <v>0</v>
      </c>
      <c r="AE1710" s="1131">
        <v>0</v>
      </c>
      <c r="AF1710" s="126"/>
      <c r="AG1710" s="126"/>
      <c r="AH1710" s="126"/>
      <c r="AI1710" s="126"/>
      <c r="AJ1710" s="126"/>
      <c r="AK1710" s="126"/>
      <c r="AL1710" s="126">
        <v>1710</v>
      </c>
    </row>
    <row r="1711" spans="1:38">
      <c r="A1711" s="721" t="s">
        <v>1852</v>
      </c>
      <c r="B1711" s="722">
        <v>16</v>
      </c>
      <c r="C1711" s="722">
        <v>1637</v>
      </c>
      <c r="D1711" s="722">
        <v>163725</v>
      </c>
      <c r="E1711" s="721">
        <v>1637259601</v>
      </c>
      <c r="F1711" s="721" t="s">
        <v>1081</v>
      </c>
      <c r="G1711" s="1127">
        <v>2527479005</v>
      </c>
      <c r="H1711" s="1128">
        <v>0</v>
      </c>
      <c r="I1711" s="1128">
        <v>2527479004.6500001</v>
      </c>
      <c r="J1711" s="1128">
        <v>-0.34999990463256836</v>
      </c>
      <c r="K1711" s="1128">
        <v>0</v>
      </c>
      <c r="L1711" s="1128">
        <v>0</v>
      </c>
      <c r="M1711" s="1128">
        <v>-0.34999990463256836</v>
      </c>
      <c r="N1711" s="1129">
        <v>0</v>
      </c>
      <c r="O1711" s="1128">
        <v>-0.34999990463256836</v>
      </c>
      <c r="P1711" s="1127">
        <v>-0.12949996471405029</v>
      </c>
      <c r="Q1711" s="1127">
        <v>0</v>
      </c>
      <c r="R1711" s="1127">
        <v>0</v>
      </c>
      <c r="S1711" s="1127">
        <v>0</v>
      </c>
      <c r="T1711" s="1130">
        <v>0</v>
      </c>
      <c r="U1711" s="1130">
        <v>0</v>
      </c>
      <c r="V1711" s="1130">
        <v>0</v>
      </c>
      <c r="W1711" s="1127">
        <v>0</v>
      </c>
      <c r="X1711" s="1130">
        <v>-0.12949996471405029</v>
      </c>
      <c r="Y1711" s="735">
        <v>0.37</v>
      </c>
      <c r="Z1711" s="1131">
        <v>0</v>
      </c>
      <c r="AA1711" s="1131">
        <v>-0.12949996471405029</v>
      </c>
      <c r="AB1711" s="1131">
        <v>0.1183999752998352</v>
      </c>
      <c r="AC1711" s="1131">
        <v>0</v>
      </c>
      <c r="AD1711" s="1131">
        <v>-0.1183999752998352</v>
      </c>
      <c r="AE1711" s="1131">
        <v>-0.12949996471405029</v>
      </c>
      <c r="AF1711" s="126"/>
      <c r="AG1711" s="126"/>
      <c r="AH1711" s="126"/>
      <c r="AI1711" s="126"/>
      <c r="AJ1711" s="126"/>
      <c r="AK1711" s="126"/>
      <c r="AL1711" s="126">
        <v>1711</v>
      </c>
    </row>
    <row r="1712" spans="1:38">
      <c r="A1712" s="721" t="s">
        <v>1852</v>
      </c>
      <c r="B1712" s="722">
        <v>16</v>
      </c>
      <c r="C1712" s="722">
        <v>1637</v>
      </c>
      <c r="D1712" s="722">
        <v>163725</v>
      </c>
      <c r="E1712" s="721">
        <v>1637259616</v>
      </c>
      <c r="F1712" s="721" t="s">
        <v>1081</v>
      </c>
      <c r="G1712" s="1127">
        <v>0</v>
      </c>
      <c r="H1712" s="1128">
        <v>0</v>
      </c>
      <c r="I1712" s="1128">
        <v>0</v>
      </c>
      <c r="J1712" s="1128">
        <v>0</v>
      </c>
      <c r="K1712" s="1128">
        <v>0</v>
      </c>
      <c r="L1712" s="1128">
        <v>0</v>
      </c>
      <c r="M1712" s="1128">
        <v>0</v>
      </c>
      <c r="N1712" s="1129">
        <v>0</v>
      </c>
      <c r="O1712" s="1128">
        <v>0</v>
      </c>
      <c r="P1712" s="1127">
        <v>0</v>
      </c>
      <c r="Q1712" s="1127">
        <v>0</v>
      </c>
      <c r="R1712" s="1127">
        <v>0</v>
      </c>
      <c r="S1712" s="1127">
        <v>0</v>
      </c>
      <c r="T1712" s="1130">
        <v>0</v>
      </c>
      <c r="U1712" s="1130">
        <v>0</v>
      </c>
      <c r="V1712" s="1130">
        <v>0</v>
      </c>
      <c r="W1712" s="1127">
        <v>0</v>
      </c>
      <c r="X1712" s="1130">
        <v>0</v>
      </c>
      <c r="Y1712" s="735">
        <v>0</v>
      </c>
      <c r="Z1712" s="1131">
        <v>0</v>
      </c>
      <c r="AA1712" s="1131">
        <v>0</v>
      </c>
      <c r="AB1712" s="1131">
        <v>0</v>
      </c>
      <c r="AC1712" s="1131">
        <v>0</v>
      </c>
      <c r="AD1712" s="1131">
        <v>0</v>
      </c>
      <c r="AE1712" s="1131">
        <v>0</v>
      </c>
      <c r="AF1712" s="126"/>
      <c r="AG1712" s="126"/>
      <c r="AH1712" s="126"/>
      <c r="AI1712" s="126"/>
      <c r="AJ1712" s="126"/>
      <c r="AK1712" s="126"/>
      <c r="AL1712" s="126">
        <v>1712</v>
      </c>
    </row>
    <row r="1713" spans="1:38">
      <c r="A1713" s="721" t="s">
        <v>1852</v>
      </c>
      <c r="B1713" s="722">
        <v>16</v>
      </c>
      <c r="C1713" s="722">
        <v>1637</v>
      </c>
      <c r="D1713" s="722">
        <v>163725</v>
      </c>
      <c r="E1713" s="721">
        <v>1637259711</v>
      </c>
      <c r="F1713" s="721" t="s">
        <v>1085</v>
      </c>
      <c r="G1713" s="1127">
        <v>691058</v>
      </c>
      <c r="H1713" s="1128">
        <v>0</v>
      </c>
      <c r="I1713" s="1128">
        <v>691058</v>
      </c>
      <c r="J1713" s="1128">
        <v>0</v>
      </c>
      <c r="K1713" s="1128">
        <v>0</v>
      </c>
      <c r="L1713" s="1128">
        <v>0</v>
      </c>
      <c r="M1713" s="1128">
        <v>0</v>
      </c>
      <c r="N1713" s="1129">
        <v>0</v>
      </c>
      <c r="O1713" s="1128">
        <v>0</v>
      </c>
      <c r="P1713" s="1127">
        <v>0</v>
      </c>
      <c r="Q1713" s="1127">
        <v>0</v>
      </c>
      <c r="R1713" s="1127">
        <v>0</v>
      </c>
      <c r="S1713" s="1127">
        <v>0</v>
      </c>
      <c r="T1713" s="1130">
        <v>0</v>
      </c>
      <c r="U1713" s="1130">
        <v>0</v>
      </c>
      <c r="V1713" s="1130">
        <v>0</v>
      </c>
      <c r="W1713" s="1127">
        <v>0</v>
      </c>
      <c r="X1713" s="1130">
        <v>0</v>
      </c>
      <c r="Y1713" s="735">
        <v>0</v>
      </c>
      <c r="Z1713" s="1131">
        <v>0</v>
      </c>
      <c r="AA1713" s="1131">
        <v>0</v>
      </c>
      <c r="AB1713" s="1131">
        <v>0</v>
      </c>
      <c r="AC1713" s="1131">
        <v>0</v>
      </c>
      <c r="AD1713" s="1131">
        <v>0</v>
      </c>
      <c r="AE1713" s="1131">
        <v>0</v>
      </c>
      <c r="AF1713" s="126"/>
      <c r="AG1713" s="126"/>
      <c r="AH1713" s="126"/>
      <c r="AI1713" s="126"/>
      <c r="AJ1713" s="126"/>
      <c r="AK1713" s="126"/>
      <c r="AL1713" s="126">
        <v>1713</v>
      </c>
    </row>
    <row r="1714" spans="1:38">
      <c r="A1714" s="721" t="s">
        <v>1852</v>
      </c>
      <c r="B1714" s="722">
        <v>16</v>
      </c>
      <c r="C1714" s="722">
        <v>1637</v>
      </c>
      <c r="D1714" s="722">
        <v>163725</v>
      </c>
      <c r="E1714" s="721">
        <v>1637259720</v>
      </c>
      <c r="F1714" s="721" t="s">
        <v>1086</v>
      </c>
      <c r="G1714" s="1127">
        <v>17728058</v>
      </c>
      <c r="H1714" s="1128">
        <v>0</v>
      </c>
      <c r="I1714" s="1128">
        <v>17728058</v>
      </c>
      <c r="J1714" s="1128">
        <v>0</v>
      </c>
      <c r="K1714" s="1128">
        <v>0</v>
      </c>
      <c r="L1714" s="1128">
        <v>0</v>
      </c>
      <c r="M1714" s="1128">
        <v>0</v>
      </c>
      <c r="N1714" s="1129">
        <v>0</v>
      </c>
      <c r="O1714" s="1128">
        <v>0</v>
      </c>
      <c r="P1714" s="1127">
        <v>0</v>
      </c>
      <c r="Q1714" s="1127">
        <v>0</v>
      </c>
      <c r="R1714" s="1127">
        <v>0</v>
      </c>
      <c r="S1714" s="1127">
        <v>0</v>
      </c>
      <c r="T1714" s="1130">
        <v>0</v>
      </c>
      <c r="U1714" s="1130">
        <v>0</v>
      </c>
      <c r="V1714" s="1130">
        <v>0</v>
      </c>
      <c r="W1714" s="1127">
        <v>0</v>
      </c>
      <c r="X1714" s="1130">
        <v>0</v>
      </c>
      <c r="Y1714" s="735">
        <v>0</v>
      </c>
      <c r="Z1714" s="1131">
        <v>0</v>
      </c>
      <c r="AA1714" s="1131">
        <v>0</v>
      </c>
      <c r="AB1714" s="1131">
        <v>0</v>
      </c>
      <c r="AC1714" s="1131">
        <v>0</v>
      </c>
      <c r="AD1714" s="1131">
        <v>0</v>
      </c>
      <c r="AE1714" s="1131">
        <v>0</v>
      </c>
      <c r="AF1714" s="126"/>
      <c r="AG1714" s="126"/>
      <c r="AH1714" s="126"/>
      <c r="AI1714" s="126"/>
      <c r="AJ1714" s="126"/>
      <c r="AK1714" s="126"/>
      <c r="AL1714" s="126">
        <v>1714</v>
      </c>
    </row>
    <row r="1715" spans="1:38">
      <c r="A1715" s="721" t="s">
        <v>1852</v>
      </c>
      <c r="B1715" s="722">
        <v>16</v>
      </c>
      <c r="C1715" s="722">
        <v>1637</v>
      </c>
      <c r="D1715" s="722">
        <v>163725</v>
      </c>
      <c r="E1715" s="721">
        <v>1637259734</v>
      </c>
      <c r="F1715" s="721" t="s">
        <v>4223</v>
      </c>
      <c r="G1715" s="1127">
        <v>78800</v>
      </c>
      <c r="H1715" s="1128">
        <v>0</v>
      </c>
      <c r="I1715" s="1128">
        <v>78800</v>
      </c>
      <c r="J1715" s="1128">
        <v>0</v>
      </c>
      <c r="K1715" s="1128">
        <v>0</v>
      </c>
      <c r="L1715" s="1128">
        <v>0</v>
      </c>
      <c r="M1715" s="1128">
        <v>0</v>
      </c>
      <c r="N1715" s="1129">
        <v>0</v>
      </c>
      <c r="O1715" s="1128">
        <v>0</v>
      </c>
      <c r="P1715" s="1127">
        <v>0</v>
      </c>
      <c r="Q1715" s="1127">
        <v>0</v>
      </c>
      <c r="R1715" s="1127">
        <v>0</v>
      </c>
      <c r="S1715" s="1127">
        <v>0</v>
      </c>
      <c r="T1715" s="1130">
        <v>0</v>
      </c>
      <c r="U1715" s="1130">
        <v>0</v>
      </c>
      <c r="V1715" s="1130">
        <v>0</v>
      </c>
      <c r="W1715" s="1127">
        <v>0</v>
      </c>
      <c r="X1715" s="1130">
        <v>0</v>
      </c>
      <c r="Y1715" s="735">
        <v>0</v>
      </c>
      <c r="Z1715" s="1131">
        <v>0</v>
      </c>
      <c r="AA1715" s="1131">
        <v>0</v>
      </c>
      <c r="AB1715" s="1131">
        <v>0</v>
      </c>
      <c r="AC1715" s="1131">
        <v>0</v>
      </c>
      <c r="AD1715" s="1131">
        <v>0</v>
      </c>
      <c r="AE1715" s="1131">
        <v>0</v>
      </c>
      <c r="AF1715" s="126"/>
      <c r="AG1715" s="126"/>
      <c r="AH1715" s="126"/>
      <c r="AI1715" s="126"/>
      <c r="AJ1715" s="126"/>
      <c r="AK1715" s="126"/>
      <c r="AL1715" s="126">
        <v>1715</v>
      </c>
    </row>
    <row r="1716" spans="1:38">
      <c r="A1716" s="721" t="s">
        <v>1852</v>
      </c>
      <c r="B1716" s="722">
        <v>16</v>
      </c>
      <c r="C1716" s="722">
        <v>1637</v>
      </c>
      <c r="D1716" s="722">
        <v>163725</v>
      </c>
      <c r="E1716" s="721">
        <v>1637259744</v>
      </c>
      <c r="F1716" s="721" t="s">
        <v>4224</v>
      </c>
      <c r="G1716" s="1127">
        <v>11958975</v>
      </c>
      <c r="H1716" s="1128">
        <v>0</v>
      </c>
      <c r="I1716" s="1128">
        <v>11958975</v>
      </c>
      <c r="J1716" s="1128">
        <v>0</v>
      </c>
      <c r="K1716" s="1128">
        <v>0</v>
      </c>
      <c r="L1716" s="1128">
        <v>0</v>
      </c>
      <c r="M1716" s="1128">
        <v>0</v>
      </c>
      <c r="N1716" s="1129">
        <v>0</v>
      </c>
      <c r="O1716" s="1128">
        <v>0</v>
      </c>
      <c r="P1716" s="1127">
        <v>0</v>
      </c>
      <c r="Q1716" s="1127">
        <v>0</v>
      </c>
      <c r="R1716" s="1127">
        <v>0</v>
      </c>
      <c r="S1716" s="1127">
        <v>0</v>
      </c>
      <c r="T1716" s="1130">
        <v>0</v>
      </c>
      <c r="U1716" s="1130">
        <v>0</v>
      </c>
      <c r="V1716" s="1130">
        <v>0</v>
      </c>
      <c r="W1716" s="1127">
        <v>0</v>
      </c>
      <c r="X1716" s="1130">
        <v>0</v>
      </c>
      <c r="Y1716" s="735">
        <v>0</v>
      </c>
      <c r="Z1716" s="1131">
        <v>0</v>
      </c>
      <c r="AA1716" s="1131">
        <v>0</v>
      </c>
      <c r="AB1716" s="1131">
        <v>0</v>
      </c>
      <c r="AC1716" s="1131">
        <v>0</v>
      </c>
      <c r="AD1716" s="1131">
        <v>0</v>
      </c>
      <c r="AE1716" s="1131">
        <v>0</v>
      </c>
      <c r="AF1716" s="126"/>
      <c r="AG1716" s="126"/>
      <c r="AH1716" s="126"/>
      <c r="AI1716" s="126"/>
      <c r="AJ1716" s="126"/>
      <c r="AK1716" s="126"/>
      <c r="AL1716" s="126">
        <v>1716</v>
      </c>
    </row>
    <row r="1717" spans="1:38">
      <c r="A1717" s="721" t="s">
        <v>1852</v>
      </c>
      <c r="B1717" s="722">
        <v>16</v>
      </c>
      <c r="C1717" s="722">
        <v>1637</v>
      </c>
      <c r="D1717" s="722">
        <v>163725</v>
      </c>
      <c r="E1717" s="721">
        <v>1637259780</v>
      </c>
      <c r="F1717" s="721" t="s">
        <v>1087</v>
      </c>
      <c r="G1717" s="1127">
        <v>55000</v>
      </c>
      <c r="H1717" s="1128">
        <v>0</v>
      </c>
      <c r="I1717" s="1128">
        <v>55000</v>
      </c>
      <c r="J1717" s="1128">
        <v>0</v>
      </c>
      <c r="K1717" s="1128">
        <v>0</v>
      </c>
      <c r="L1717" s="1128">
        <v>0</v>
      </c>
      <c r="M1717" s="1128">
        <v>0</v>
      </c>
      <c r="N1717" s="1129">
        <v>0</v>
      </c>
      <c r="O1717" s="1128">
        <v>0</v>
      </c>
      <c r="P1717" s="1127">
        <v>0</v>
      </c>
      <c r="Q1717" s="1127">
        <v>0</v>
      </c>
      <c r="R1717" s="1127">
        <v>0</v>
      </c>
      <c r="S1717" s="1127">
        <v>0</v>
      </c>
      <c r="T1717" s="1130">
        <v>0</v>
      </c>
      <c r="U1717" s="1130">
        <v>0</v>
      </c>
      <c r="V1717" s="1130">
        <v>0</v>
      </c>
      <c r="W1717" s="1127">
        <v>0</v>
      </c>
      <c r="X1717" s="1130">
        <v>0</v>
      </c>
      <c r="Y1717" s="735">
        <v>0</v>
      </c>
      <c r="Z1717" s="1131">
        <v>0</v>
      </c>
      <c r="AA1717" s="1131">
        <v>0</v>
      </c>
      <c r="AB1717" s="1131">
        <v>0</v>
      </c>
      <c r="AC1717" s="1131">
        <v>0</v>
      </c>
      <c r="AD1717" s="1131">
        <v>0</v>
      </c>
      <c r="AE1717" s="1131">
        <v>0</v>
      </c>
      <c r="AF1717" s="126"/>
      <c r="AG1717" s="126"/>
      <c r="AH1717" s="126"/>
      <c r="AI1717" s="126"/>
      <c r="AJ1717" s="126"/>
      <c r="AK1717" s="126"/>
      <c r="AL1717" s="126">
        <v>1717</v>
      </c>
    </row>
    <row r="1718" spans="1:38">
      <c r="A1718" s="721" t="s">
        <v>1852</v>
      </c>
      <c r="B1718" s="722">
        <v>16</v>
      </c>
      <c r="C1718" s="722">
        <v>1637</v>
      </c>
      <c r="D1718" s="722">
        <v>163725</v>
      </c>
      <c r="E1718" s="721">
        <v>1637259800</v>
      </c>
      <c r="F1718" s="721" t="s">
        <v>4225</v>
      </c>
      <c r="G1718" s="1127">
        <v>850475106</v>
      </c>
      <c r="H1718" s="1128">
        <v>0</v>
      </c>
      <c r="I1718" s="1128">
        <v>850475106.38999999</v>
      </c>
      <c r="J1718" s="1128">
        <v>0.38999998569488525</v>
      </c>
      <c r="K1718" s="1128">
        <v>0</v>
      </c>
      <c r="L1718" s="1128">
        <v>0.38999998569488525</v>
      </c>
      <c r="M1718" s="1128">
        <v>0</v>
      </c>
      <c r="N1718" s="1129">
        <v>0</v>
      </c>
      <c r="O1718" s="1128">
        <v>0.38999998569488525</v>
      </c>
      <c r="P1718" s="1127">
        <v>0.14429999470710755</v>
      </c>
      <c r="Q1718" s="1127">
        <v>0</v>
      </c>
      <c r="R1718" s="1127">
        <v>0</v>
      </c>
      <c r="S1718" s="1127">
        <v>0</v>
      </c>
      <c r="T1718" s="1130">
        <v>0</v>
      </c>
      <c r="U1718" s="1130">
        <v>0</v>
      </c>
      <c r="V1718" s="1130">
        <v>0</v>
      </c>
      <c r="W1718" s="1127">
        <v>0</v>
      </c>
      <c r="X1718" s="1130">
        <v>0.14429999470710755</v>
      </c>
      <c r="Y1718" s="735">
        <v>0.37000000000000005</v>
      </c>
      <c r="Z1718" s="1131">
        <v>0.14429999470710755</v>
      </c>
      <c r="AA1718" s="1131">
        <v>0</v>
      </c>
      <c r="AB1718" s="1131">
        <v>0</v>
      </c>
      <c r="AC1718" s="1131">
        <v>-0.12210001587867737</v>
      </c>
      <c r="AD1718" s="1131">
        <v>0.14429999470710755</v>
      </c>
      <c r="AE1718" s="1131">
        <v>0.12210001587867737</v>
      </c>
      <c r="AF1718" s="126"/>
      <c r="AG1718" s="126"/>
      <c r="AH1718" s="126"/>
      <c r="AI1718" s="126"/>
      <c r="AJ1718" s="126"/>
      <c r="AK1718" s="126"/>
      <c r="AL1718" s="126">
        <v>1718</v>
      </c>
    </row>
    <row r="1719" spans="1:38">
      <c r="A1719" s="721" t="s">
        <v>1852</v>
      </c>
      <c r="B1719" s="722">
        <v>16</v>
      </c>
      <c r="C1719" s="722">
        <v>1638</v>
      </c>
      <c r="D1719" s="722">
        <v>163805</v>
      </c>
      <c r="E1719" s="721">
        <v>1638059001</v>
      </c>
      <c r="F1719" s="721" t="s">
        <v>4226</v>
      </c>
      <c r="G1719" s="1127">
        <v>49294851</v>
      </c>
      <c r="H1719" s="1128">
        <v>0</v>
      </c>
      <c r="I1719" s="1128">
        <v>49294851.409999996</v>
      </c>
      <c r="J1719" s="1128">
        <v>0.40999999642372131</v>
      </c>
      <c r="K1719" s="1128">
        <v>0</v>
      </c>
      <c r="L1719" s="1128">
        <v>0.40999999642372131</v>
      </c>
      <c r="M1719" s="1128">
        <v>0</v>
      </c>
      <c r="N1719" s="1129">
        <v>0</v>
      </c>
      <c r="O1719" s="1128">
        <v>0.40999999642372131</v>
      </c>
      <c r="P1719" s="1127">
        <v>0.15169999867677689</v>
      </c>
      <c r="Q1719" s="1127">
        <v>0</v>
      </c>
      <c r="R1719" s="1127">
        <v>0</v>
      </c>
      <c r="S1719" s="1127">
        <v>0</v>
      </c>
      <c r="T1719" s="1130">
        <v>0</v>
      </c>
      <c r="U1719" s="1130">
        <v>0</v>
      </c>
      <c r="V1719" s="1130">
        <v>0</v>
      </c>
      <c r="W1719" s="1127">
        <v>0</v>
      </c>
      <c r="X1719" s="1130">
        <v>0.15169999867677689</v>
      </c>
      <c r="Y1719" s="735">
        <v>0.37</v>
      </c>
      <c r="Z1719" s="1131">
        <v>0.15169999867677689</v>
      </c>
      <c r="AA1719" s="1131">
        <v>0</v>
      </c>
      <c r="AB1719" s="1131">
        <v>0</v>
      </c>
      <c r="AC1719" s="1131">
        <v>0</v>
      </c>
      <c r="AD1719" s="1131">
        <v>0.15169999867677689</v>
      </c>
      <c r="AE1719" s="1131">
        <v>0</v>
      </c>
      <c r="AF1719" s="126"/>
      <c r="AG1719" s="126"/>
      <c r="AH1719" s="126"/>
      <c r="AI1719" s="126"/>
      <c r="AJ1719" s="126"/>
      <c r="AK1719" s="126"/>
      <c r="AL1719" s="126">
        <v>1719</v>
      </c>
    </row>
    <row r="1720" spans="1:38">
      <c r="A1720" s="721" t="s">
        <v>1852</v>
      </c>
      <c r="B1720" s="722">
        <v>16</v>
      </c>
      <c r="C1720" s="722">
        <v>1638</v>
      </c>
      <c r="D1720" s="722">
        <v>163805</v>
      </c>
      <c r="E1720" s="721">
        <v>1638059007</v>
      </c>
      <c r="F1720" s="721" t="s">
        <v>4226</v>
      </c>
      <c r="G1720" s="1127">
        <v>21969408</v>
      </c>
      <c r="H1720" s="1128">
        <v>0</v>
      </c>
      <c r="I1720" s="1128">
        <v>21969407.600000001</v>
      </c>
      <c r="J1720" s="1128">
        <v>-0.39999999850988388</v>
      </c>
      <c r="K1720" s="1128">
        <v>0</v>
      </c>
      <c r="L1720" s="1128">
        <v>0</v>
      </c>
      <c r="M1720" s="1128">
        <v>-0.39999999850988388</v>
      </c>
      <c r="N1720" s="1129">
        <v>0</v>
      </c>
      <c r="O1720" s="1128">
        <v>-0.39999999850988388</v>
      </c>
      <c r="P1720" s="1127">
        <v>-0.14799999944865702</v>
      </c>
      <c r="Q1720" s="1127">
        <v>0</v>
      </c>
      <c r="R1720" s="1127">
        <v>0</v>
      </c>
      <c r="S1720" s="1127">
        <v>0</v>
      </c>
      <c r="T1720" s="1130">
        <v>0</v>
      </c>
      <c r="U1720" s="1130">
        <v>0</v>
      </c>
      <c r="V1720" s="1130">
        <v>0</v>
      </c>
      <c r="W1720" s="1127">
        <v>0</v>
      </c>
      <c r="X1720" s="1130">
        <v>-0.14799999944865702</v>
      </c>
      <c r="Y1720" s="735">
        <v>0.36999999999999994</v>
      </c>
      <c r="Z1720" s="1131">
        <v>0</v>
      </c>
      <c r="AA1720" s="1131">
        <v>-0.14799999944865702</v>
      </c>
      <c r="AB1720" s="1131">
        <v>0</v>
      </c>
      <c r="AC1720" s="1131">
        <v>-0.14799999944865702</v>
      </c>
      <c r="AD1720" s="1131">
        <v>0</v>
      </c>
      <c r="AE1720" s="1131">
        <v>0</v>
      </c>
      <c r="AF1720" s="126"/>
      <c r="AG1720" s="126"/>
      <c r="AH1720" s="126"/>
      <c r="AI1720" s="126"/>
      <c r="AJ1720" s="126"/>
      <c r="AK1720" s="126"/>
      <c r="AL1720" s="126">
        <v>1720</v>
      </c>
    </row>
    <row r="1721" spans="1:38">
      <c r="A1721" s="721" t="s">
        <v>1852</v>
      </c>
      <c r="B1721" s="722">
        <v>16</v>
      </c>
      <c r="C1721" s="722">
        <v>1638</v>
      </c>
      <c r="D1721" s="722">
        <v>163805</v>
      </c>
      <c r="E1721" s="721">
        <v>1638059008</v>
      </c>
      <c r="F1721" s="721" t="s">
        <v>4226</v>
      </c>
      <c r="G1721" s="1127">
        <v>-16075188</v>
      </c>
      <c r="H1721" s="1128">
        <v>0</v>
      </c>
      <c r="I1721" s="1128">
        <v>-16075187.800000001</v>
      </c>
      <c r="J1721" s="1128">
        <v>0.19999999925494194</v>
      </c>
      <c r="K1721" s="1128">
        <v>0</v>
      </c>
      <c r="L1721" s="1128">
        <v>0.19999999925494194</v>
      </c>
      <c r="M1721" s="1128">
        <v>0</v>
      </c>
      <c r="N1721" s="1129">
        <v>0</v>
      </c>
      <c r="O1721" s="1128">
        <v>0.19999999925494194</v>
      </c>
      <c r="P1721" s="1127">
        <v>7.3999999724328511E-2</v>
      </c>
      <c r="Q1721" s="1127">
        <v>0</v>
      </c>
      <c r="R1721" s="1127">
        <v>0</v>
      </c>
      <c r="S1721" s="1127">
        <v>0</v>
      </c>
      <c r="T1721" s="1130">
        <v>0</v>
      </c>
      <c r="U1721" s="1130">
        <v>0</v>
      </c>
      <c r="V1721" s="1130">
        <v>0</v>
      </c>
      <c r="W1721" s="1127">
        <v>0</v>
      </c>
      <c r="X1721" s="1130">
        <v>7.3999999724328511E-2</v>
      </c>
      <c r="Y1721" s="735">
        <v>0.36999999999999994</v>
      </c>
      <c r="Z1721" s="1131">
        <v>7.3999999724328511E-2</v>
      </c>
      <c r="AA1721" s="1131">
        <v>0</v>
      </c>
      <c r="AB1721" s="1131">
        <v>7.3999999724328511E-2</v>
      </c>
      <c r="AC1721" s="1131">
        <v>0</v>
      </c>
      <c r="AD1721" s="1131">
        <v>0</v>
      </c>
      <c r="AE1721" s="1131">
        <v>0</v>
      </c>
      <c r="AF1721" s="126"/>
      <c r="AG1721" s="126"/>
      <c r="AH1721" s="126"/>
      <c r="AI1721" s="126"/>
      <c r="AJ1721" s="126"/>
      <c r="AK1721" s="126"/>
      <c r="AL1721" s="126">
        <v>1721</v>
      </c>
    </row>
    <row r="1722" spans="1:38">
      <c r="A1722" s="721" t="s">
        <v>1852</v>
      </c>
      <c r="B1722" s="722">
        <v>16</v>
      </c>
      <c r="C1722" s="722">
        <v>1638</v>
      </c>
      <c r="D1722" s="722">
        <v>163805</v>
      </c>
      <c r="E1722" s="721">
        <v>1638059016</v>
      </c>
      <c r="F1722" s="721" t="s">
        <v>4227</v>
      </c>
      <c r="G1722" s="1127">
        <v>837342433</v>
      </c>
      <c r="H1722" s="1128">
        <v>0</v>
      </c>
      <c r="I1722" s="1128">
        <v>837342432.71000004</v>
      </c>
      <c r="J1722" s="1128">
        <v>-0.28999996185302734</v>
      </c>
      <c r="K1722" s="1128">
        <v>0</v>
      </c>
      <c r="L1722" s="1128">
        <v>0</v>
      </c>
      <c r="M1722" s="1128">
        <v>-0.28999996185302734</v>
      </c>
      <c r="N1722" s="1129">
        <v>0</v>
      </c>
      <c r="O1722" s="1128">
        <v>-0.28999996185302734</v>
      </c>
      <c r="P1722" s="1127">
        <v>-0.10729998588562012</v>
      </c>
      <c r="Q1722" s="1127">
        <v>0</v>
      </c>
      <c r="R1722" s="1127">
        <v>0</v>
      </c>
      <c r="S1722" s="1127">
        <v>0</v>
      </c>
      <c r="T1722" s="1130">
        <v>0</v>
      </c>
      <c r="U1722" s="1130">
        <v>0</v>
      </c>
      <c r="V1722" s="1130">
        <v>0</v>
      </c>
      <c r="W1722" s="1127">
        <v>0</v>
      </c>
      <c r="X1722" s="1130">
        <v>-0.10729998588562012</v>
      </c>
      <c r="Y1722" s="735">
        <v>0.37</v>
      </c>
      <c r="Z1722" s="1131">
        <v>0</v>
      </c>
      <c r="AA1722" s="1131">
        <v>-0.10729998588562012</v>
      </c>
      <c r="AB1722" s="1131">
        <v>5.1799994707107541E-2</v>
      </c>
      <c r="AC1722" s="1131">
        <v>0</v>
      </c>
      <c r="AD1722" s="1131">
        <v>-5.1799994707107541E-2</v>
      </c>
      <c r="AE1722" s="1131">
        <v>-0.10729998588562012</v>
      </c>
      <c r="AF1722" s="126"/>
      <c r="AG1722" s="126"/>
      <c r="AH1722" s="126"/>
      <c r="AI1722" s="126"/>
      <c r="AJ1722" s="126"/>
      <c r="AK1722" s="126"/>
      <c r="AL1722" s="126">
        <v>1722</v>
      </c>
    </row>
    <row r="1723" spans="1:38">
      <c r="A1723" s="721" t="s">
        <v>1852</v>
      </c>
      <c r="B1723" s="722">
        <v>16</v>
      </c>
      <c r="C1723" s="722">
        <v>1638</v>
      </c>
      <c r="D1723" s="722">
        <v>163805</v>
      </c>
      <c r="E1723" s="721">
        <v>1638059017</v>
      </c>
      <c r="F1723" s="721" t="s">
        <v>4228</v>
      </c>
      <c r="G1723" s="1127">
        <v>260792</v>
      </c>
      <c r="H1723" s="1128">
        <v>0</v>
      </c>
      <c r="I1723" s="1128">
        <v>260792</v>
      </c>
      <c r="J1723" s="1128">
        <v>0</v>
      </c>
      <c r="K1723" s="1128">
        <v>0</v>
      </c>
      <c r="L1723" s="1128">
        <v>0</v>
      </c>
      <c r="M1723" s="1128">
        <v>0</v>
      </c>
      <c r="N1723" s="1129">
        <v>0</v>
      </c>
      <c r="O1723" s="1128">
        <v>0</v>
      </c>
      <c r="P1723" s="1127">
        <v>0</v>
      </c>
      <c r="Q1723" s="1127">
        <v>0</v>
      </c>
      <c r="R1723" s="1127">
        <v>0</v>
      </c>
      <c r="S1723" s="1127">
        <v>0</v>
      </c>
      <c r="T1723" s="1130">
        <v>0</v>
      </c>
      <c r="U1723" s="1130">
        <v>0</v>
      </c>
      <c r="V1723" s="1130">
        <v>0</v>
      </c>
      <c r="W1723" s="1127">
        <v>0</v>
      </c>
      <c r="X1723" s="1130">
        <v>0</v>
      </c>
      <c r="Y1723" s="735">
        <v>0</v>
      </c>
      <c r="Z1723" s="1131">
        <v>0</v>
      </c>
      <c r="AA1723" s="1131">
        <v>0</v>
      </c>
      <c r="AB1723" s="1131">
        <v>0</v>
      </c>
      <c r="AC1723" s="1131">
        <v>0</v>
      </c>
      <c r="AD1723" s="1131">
        <v>0</v>
      </c>
      <c r="AE1723" s="1131">
        <v>0</v>
      </c>
      <c r="AF1723" s="126"/>
      <c r="AG1723" s="126"/>
      <c r="AH1723" s="126"/>
      <c r="AI1723" s="126"/>
      <c r="AJ1723" s="126"/>
      <c r="AK1723" s="126"/>
      <c r="AL1723" s="126">
        <v>1723</v>
      </c>
    </row>
    <row r="1724" spans="1:38">
      <c r="A1724" s="721" t="s">
        <v>1852</v>
      </c>
      <c r="B1724" s="722">
        <v>16</v>
      </c>
      <c r="C1724" s="722">
        <v>1638</v>
      </c>
      <c r="D1724" s="722">
        <v>163805</v>
      </c>
      <c r="E1724" s="721">
        <v>1638059800</v>
      </c>
      <c r="F1724" s="721" t="s">
        <v>4229</v>
      </c>
      <c r="G1724" s="1127">
        <v>-153329564</v>
      </c>
      <c r="H1724" s="1128">
        <v>0</v>
      </c>
      <c r="I1724" s="1128">
        <v>-153329563.56999999</v>
      </c>
      <c r="J1724" s="1128">
        <v>0.43000000715255737</v>
      </c>
      <c r="K1724" s="1128">
        <v>0</v>
      </c>
      <c r="L1724" s="1128">
        <v>0.43000000715255737</v>
      </c>
      <c r="M1724" s="1128">
        <v>0</v>
      </c>
      <c r="N1724" s="1129">
        <v>0</v>
      </c>
      <c r="O1724" s="1128">
        <v>0.43000000715255737</v>
      </c>
      <c r="P1724" s="1127">
        <v>0.15910000264644622</v>
      </c>
      <c r="Q1724" s="1127">
        <v>0</v>
      </c>
      <c r="R1724" s="1127">
        <v>0</v>
      </c>
      <c r="S1724" s="1127">
        <v>0</v>
      </c>
      <c r="T1724" s="1130">
        <v>0</v>
      </c>
      <c r="U1724" s="1130">
        <v>0</v>
      </c>
      <c r="V1724" s="1130">
        <v>0</v>
      </c>
      <c r="W1724" s="1127">
        <v>0</v>
      </c>
      <c r="X1724" s="1130">
        <v>0.15910000264644622</v>
      </c>
      <c r="Y1724" s="735">
        <v>0.37</v>
      </c>
      <c r="Z1724" s="1131">
        <v>0.15910000264644622</v>
      </c>
      <c r="AA1724" s="1131">
        <v>0</v>
      </c>
      <c r="AB1724" s="1131">
        <v>0.12209999933838844</v>
      </c>
      <c r="AC1724" s="1131">
        <v>0</v>
      </c>
      <c r="AD1724" s="1131">
        <v>3.7000003308057777E-2</v>
      </c>
      <c r="AE1724" s="1131">
        <v>0</v>
      </c>
      <c r="AF1724" s="126"/>
      <c r="AG1724" s="126"/>
      <c r="AH1724" s="126"/>
      <c r="AI1724" s="126"/>
      <c r="AJ1724" s="126"/>
      <c r="AK1724" s="126"/>
      <c r="AL1724" s="126">
        <v>1724</v>
      </c>
    </row>
    <row r="1725" spans="1:38">
      <c r="A1725" s="721" t="s">
        <v>1852</v>
      </c>
      <c r="B1725" s="722">
        <v>16</v>
      </c>
      <c r="C1725" s="722">
        <v>1638</v>
      </c>
      <c r="D1725" s="722">
        <v>163810</v>
      </c>
      <c r="E1725" s="721">
        <v>1638109001</v>
      </c>
      <c r="F1725" s="721" t="s">
        <v>4230</v>
      </c>
      <c r="G1725" s="1127">
        <v>22282250</v>
      </c>
      <c r="H1725" s="1128">
        <v>0</v>
      </c>
      <c r="I1725" s="1128">
        <v>22282249.620000001</v>
      </c>
      <c r="J1725" s="1128">
        <v>-0.37999999895691872</v>
      </c>
      <c r="K1725" s="1128">
        <v>0</v>
      </c>
      <c r="L1725" s="1128">
        <v>0</v>
      </c>
      <c r="M1725" s="1128">
        <v>-0.37999999895691872</v>
      </c>
      <c r="N1725" s="1129">
        <v>0</v>
      </c>
      <c r="O1725" s="1128">
        <v>-0.37999999895691872</v>
      </c>
      <c r="P1725" s="1127">
        <v>-0.14059999961405992</v>
      </c>
      <c r="Q1725" s="1127">
        <v>0</v>
      </c>
      <c r="R1725" s="1127">
        <v>0</v>
      </c>
      <c r="S1725" s="1127">
        <v>0</v>
      </c>
      <c r="T1725" s="1130">
        <v>0</v>
      </c>
      <c r="U1725" s="1130">
        <v>0</v>
      </c>
      <c r="V1725" s="1130">
        <v>0</v>
      </c>
      <c r="W1725" s="1127">
        <v>0</v>
      </c>
      <c r="X1725" s="1130">
        <v>-0.14059999961405992</v>
      </c>
      <c r="Y1725" s="735">
        <v>0.37</v>
      </c>
      <c r="Z1725" s="1131">
        <v>0</v>
      </c>
      <c r="AA1725" s="1131">
        <v>-0.14059999961405992</v>
      </c>
      <c r="AB1725" s="1131">
        <v>8.5100000165402895E-2</v>
      </c>
      <c r="AC1725" s="1131">
        <v>0</v>
      </c>
      <c r="AD1725" s="1131">
        <v>-8.5100000165402895E-2</v>
      </c>
      <c r="AE1725" s="1131">
        <v>-0.14059999961405992</v>
      </c>
      <c r="AF1725" s="126"/>
      <c r="AG1725" s="126"/>
      <c r="AH1725" s="126"/>
      <c r="AI1725" s="126"/>
      <c r="AJ1725" s="126"/>
      <c r="AK1725" s="126"/>
      <c r="AL1725" s="126">
        <v>1725</v>
      </c>
    </row>
    <row r="1726" spans="1:38">
      <c r="A1726" s="721" t="s">
        <v>1852</v>
      </c>
      <c r="B1726" s="722">
        <v>16</v>
      </c>
      <c r="C1726" s="722">
        <v>1638</v>
      </c>
      <c r="D1726" s="722">
        <v>163810</v>
      </c>
      <c r="E1726" s="721">
        <v>1638109007</v>
      </c>
      <c r="F1726" s="721" t="s">
        <v>4230</v>
      </c>
      <c r="G1726" s="1127">
        <v>2182220</v>
      </c>
      <c r="H1726" s="1128">
        <v>0</v>
      </c>
      <c r="I1726" s="1128">
        <v>2182220</v>
      </c>
      <c r="J1726" s="1128">
        <v>0</v>
      </c>
      <c r="K1726" s="1128">
        <v>0</v>
      </c>
      <c r="L1726" s="1128">
        <v>0</v>
      </c>
      <c r="M1726" s="1128">
        <v>0</v>
      </c>
      <c r="N1726" s="1129">
        <v>0</v>
      </c>
      <c r="O1726" s="1128">
        <v>0</v>
      </c>
      <c r="P1726" s="1127">
        <v>0</v>
      </c>
      <c r="Q1726" s="1127">
        <v>0</v>
      </c>
      <c r="R1726" s="1127">
        <v>0</v>
      </c>
      <c r="S1726" s="1127">
        <v>0</v>
      </c>
      <c r="T1726" s="1130">
        <v>0</v>
      </c>
      <c r="U1726" s="1130">
        <v>0</v>
      </c>
      <c r="V1726" s="1130">
        <v>0</v>
      </c>
      <c r="W1726" s="1127">
        <v>0</v>
      </c>
      <c r="X1726" s="1130">
        <v>0</v>
      </c>
      <c r="Y1726" s="735">
        <v>0</v>
      </c>
      <c r="Z1726" s="1131">
        <v>0</v>
      </c>
      <c r="AA1726" s="1131">
        <v>0</v>
      </c>
      <c r="AB1726" s="1131">
        <v>0</v>
      </c>
      <c r="AC1726" s="1131">
        <v>0</v>
      </c>
      <c r="AD1726" s="1131">
        <v>0</v>
      </c>
      <c r="AE1726" s="1131">
        <v>0</v>
      </c>
      <c r="AF1726" s="126"/>
      <c r="AG1726" s="126"/>
      <c r="AH1726" s="126"/>
      <c r="AI1726" s="126"/>
      <c r="AJ1726" s="126"/>
      <c r="AK1726" s="126"/>
      <c r="AL1726" s="126">
        <v>1726</v>
      </c>
    </row>
    <row r="1727" spans="1:38">
      <c r="A1727" s="721" t="s">
        <v>1852</v>
      </c>
      <c r="B1727" s="722">
        <v>16</v>
      </c>
      <c r="C1727" s="722">
        <v>1638</v>
      </c>
      <c r="D1727" s="722">
        <v>163810</v>
      </c>
      <c r="E1727" s="721">
        <v>1638109008</v>
      </c>
      <c r="F1727" s="721" t="s">
        <v>4231</v>
      </c>
      <c r="G1727" s="1127">
        <v>11157092</v>
      </c>
      <c r="H1727" s="1128">
        <v>0</v>
      </c>
      <c r="I1727" s="1128">
        <v>11157092</v>
      </c>
      <c r="J1727" s="1128">
        <v>0</v>
      </c>
      <c r="K1727" s="1128">
        <v>0</v>
      </c>
      <c r="L1727" s="1128">
        <v>0</v>
      </c>
      <c r="M1727" s="1128">
        <v>0</v>
      </c>
      <c r="N1727" s="1129">
        <v>0</v>
      </c>
      <c r="O1727" s="1128">
        <v>0</v>
      </c>
      <c r="P1727" s="1127">
        <v>0</v>
      </c>
      <c r="Q1727" s="1127">
        <v>0</v>
      </c>
      <c r="R1727" s="1127">
        <v>0</v>
      </c>
      <c r="S1727" s="1127">
        <v>0</v>
      </c>
      <c r="T1727" s="1130">
        <v>0</v>
      </c>
      <c r="U1727" s="1130">
        <v>0</v>
      </c>
      <c r="V1727" s="1130">
        <v>0</v>
      </c>
      <c r="W1727" s="1127">
        <v>0</v>
      </c>
      <c r="X1727" s="1130">
        <v>0</v>
      </c>
      <c r="Y1727" s="735">
        <v>0</v>
      </c>
      <c r="Z1727" s="1131">
        <v>0</v>
      </c>
      <c r="AA1727" s="1131">
        <v>0</v>
      </c>
      <c r="AB1727" s="1131">
        <v>0</v>
      </c>
      <c r="AC1727" s="1131">
        <v>0</v>
      </c>
      <c r="AD1727" s="1131">
        <v>0</v>
      </c>
      <c r="AE1727" s="1131">
        <v>0</v>
      </c>
      <c r="AF1727" s="126"/>
      <c r="AG1727" s="126"/>
      <c r="AH1727" s="126"/>
      <c r="AI1727" s="126"/>
      <c r="AJ1727" s="126"/>
      <c r="AK1727" s="126"/>
      <c r="AL1727" s="126">
        <v>1727</v>
      </c>
    </row>
    <row r="1728" spans="1:38">
      <c r="A1728" s="721" t="s">
        <v>1852</v>
      </c>
      <c r="B1728" s="722">
        <v>16</v>
      </c>
      <c r="C1728" s="722">
        <v>1638</v>
      </c>
      <c r="D1728" s="722">
        <v>163810</v>
      </c>
      <c r="E1728" s="721">
        <v>1638109016</v>
      </c>
      <c r="F1728" s="721" t="s">
        <v>4232</v>
      </c>
      <c r="G1728" s="1127">
        <v>60730807</v>
      </c>
      <c r="H1728" s="1128">
        <v>0</v>
      </c>
      <c r="I1728" s="1128">
        <v>60730806.82</v>
      </c>
      <c r="J1728" s="1128">
        <v>-0.17999999970197678</v>
      </c>
      <c r="K1728" s="1128">
        <v>0</v>
      </c>
      <c r="L1728" s="1128">
        <v>0</v>
      </c>
      <c r="M1728" s="1128">
        <v>-0.17999999970197678</v>
      </c>
      <c r="N1728" s="1129">
        <v>0</v>
      </c>
      <c r="O1728" s="1128">
        <v>-0.17999999970197678</v>
      </c>
      <c r="P1728" s="1127">
        <v>-6.6599999889731407E-2</v>
      </c>
      <c r="Q1728" s="1127">
        <v>0</v>
      </c>
      <c r="R1728" s="1127">
        <v>0</v>
      </c>
      <c r="S1728" s="1127">
        <v>0</v>
      </c>
      <c r="T1728" s="1130">
        <v>0</v>
      </c>
      <c r="U1728" s="1130">
        <v>0</v>
      </c>
      <c r="V1728" s="1130">
        <v>0</v>
      </c>
      <c r="W1728" s="1127">
        <v>0</v>
      </c>
      <c r="X1728" s="1130">
        <v>-6.6599999889731407E-2</v>
      </c>
      <c r="Y1728" s="735">
        <v>0.37</v>
      </c>
      <c r="Z1728" s="1131">
        <v>0</v>
      </c>
      <c r="AA1728" s="1131">
        <v>-6.6599999889731407E-2</v>
      </c>
      <c r="AB1728" s="1131">
        <v>7.7700000330805777E-2</v>
      </c>
      <c r="AC1728" s="1131">
        <v>0</v>
      </c>
      <c r="AD1728" s="1131">
        <v>-7.7700000330805777E-2</v>
      </c>
      <c r="AE1728" s="1131">
        <v>-6.6599999889731407E-2</v>
      </c>
      <c r="AF1728" s="126"/>
      <c r="AG1728" s="126"/>
      <c r="AH1728" s="126"/>
      <c r="AI1728" s="126"/>
      <c r="AJ1728" s="126"/>
      <c r="AK1728" s="126"/>
      <c r="AL1728" s="126">
        <v>1728</v>
      </c>
    </row>
    <row r="1729" spans="1:38">
      <c r="A1729" s="721" t="s">
        <v>1852</v>
      </c>
      <c r="B1729" s="722">
        <v>16</v>
      </c>
      <c r="C1729" s="722">
        <v>1638</v>
      </c>
      <c r="D1729" s="722">
        <v>163810</v>
      </c>
      <c r="E1729" s="721">
        <v>1638109800</v>
      </c>
      <c r="F1729" s="721" t="s">
        <v>3206</v>
      </c>
      <c r="G1729" s="1127">
        <v>-9099861</v>
      </c>
      <c r="H1729" s="1128">
        <v>0</v>
      </c>
      <c r="I1729" s="1128">
        <v>-9099861.0399999991</v>
      </c>
      <c r="J1729" s="1128">
        <v>-3.9999999105930328E-2</v>
      </c>
      <c r="K1729" s="1128">
        <v>0</v>
      </c>
      <c r="L1729" s="1128">
        <v>0</v>
      </c>
      <c r="M1729" s="1128">
        <v>-3.9999999105930328E-2</v>
      </c>
      <c r="N1729" s="1129">
        <v>0</v>
      </c>
      <c r="O1729" s="1128">
        <v>-3.9999999105930328E-2</v>
      </c>
      <c r="P1729" s="1127">
        <v>-1.4799999669194222E-2</v>
      </c>
      <c r="Q1729" s="1127">
        <v>0</v>
      </c>
      <c r="R1729" s="1127">
        <v>0</v>
      </c>
      <c r="S1729" s="1127">
        <v>0</v>
      </c>
      <c r="T1729" s="1130">
        <v>0</v>
      </c>
      <c r="U1729" s="1130">
        <v>0</v>
      </c>
      <c r="V1729" s="1130">
        <v>0</v>
      </c>
      <c r="W1729" s="1127">
        <v>0</v>
      </c>
      <c r="X1729" s="1130">
        <v>-1.4799999669194222E-2</v>
      </c>
      <c r="Y1729" s="735">
        <v>0.37</v>
      </c>
      <c r="Z1729" s="1131">
        <v>0</v>
      </c>
      <c r="AA1729" s="1131">
        <v>-1.4799999669194222E-2</v>
      </c>
      <c r="AB1729" s="1131">
        <v>8.5100000165402895E-2</v>
      </c>
      <c r="AC1729" s="1131">
        <v>0</v>
      </c>
      <c r="AD1729" s="1131">
        <v>-8.5100000165402895E-2</v>
      </c>
      <c r="AE1729" s="1131">
        <v>-1.4799999669194222E-2</v>
      </c>
      <c r="AF1729" s="126"/>
      <c r="AG1729" s="126"/>
      <c r="AH1729" s="126"/>
      <c r="AI1729" s="126"/>
      <c r="AJ1729" s="126"/>
      <c r="AK1729" s="126"/>
      <c r="AL1729" s="126">
        <v>1729</v>
      </c>
    </row>
    <row r="1730" spans="1:38">
      <c r="A1730" s="721" t="s">
        <v>1852</v>
      </c>
      <c r="B1730" s="722">
        <v>16</v>
      </c>
      <c r="C1730" s="722">
        <v>1638</v>
      </c>
      <c r="D1730" s="722">
        <v>163815</v>
      </c>
      <c r="E1730" s="721">
        <v>1638159001</v>
      </c>
      <c r="F1730" s="721" t="s">
        <v>1088</v>
      </c>
      <c r="G1730" s="1127">
        <v>28639131</v>
      </c>
      <c r="H1730" s="1128">
        <v>0</v>
      </c>
      <c r="I1730" s="1128">
        <v>28639131.050000001</v>
      </c>
      <c r="J1730" s="1128">
        <v>5.000000074505806E-2</v>
      </c>
      <c r="K1730" s="1128">
        <v>0</v>
      </c>
      <c r="L1730" s="1128">
        <v>5.000000074505806E-2</v>
      </c>
      <c r="M1730" s="1128">
        <v>0</v>
      </c>
      <c r="N1730" s="1129">
        <v>0</v>
      </c>
      <c r="O1730" s="1128">
        <v>5.000000074505806E-2</v>
      </c>
      <c r="P1730" s="1127">
        <v>1.8500000275671481E-2</v>
      </c>
      <c r="Q1730" s="1127">
        <v>0</v>
      </c>
      <c r="R1730" s="1127">
        <v>0</v>
      </c>
      <c r="S1730" s="1127">
        <v>0</v>
      </c>
      <c r="T1730" s="1130">
        <v>0</v>
      </c>
      <c r="U1730" s="1130">
        <v>0</v>
      </c>
      <c r="V1730" s="1130">
        <v>0</v>
      </c>
      <c r="W1730" s="1127">
        <v>0</v>
      </c>
      <c r="X1730" s="1130">
        <v>1.8500000275671481E-2</v>
      </c>
      <c r="Y1730" s="735">
        <v>0.37</v>
      </c>
      <c r="Z1730" s="1131">
        <v>1.8500000275671481E-2</v>
      </c>
      <c r="AA1730" s="1131">
        <v>0</v>
      </c>
      <c r="AB1730" s="1131">
        <v>0.11100000027567149</v>
      </c>
      <c r="AC1730" s="1131">
        <v>0</v>
      </c>
      <c r="AD1730" s="1131">
        <v>-9.2499999999999999E-2</v>
      </c>
      <c r="AE1730" s="1131">
        <v>0</v>
      </c>
      <c r="AF1730" s="126"/>
      <c r="AG1730" s="126"/>
      <c r="AH1730" s="126"/>
      <c r="AI1730" s="126"/>
      <c r="AJ1730" s="126"/>
      <c r="AK1730" s="126"/>
      <c r="AL1730" s="126">
        <v>1730</v>
      </c>
    </row>
    <row r="1731" spans="1:38">
      <c r="A1731" s="721" t="s">
        <v>1852</v>
      </c>
      <c r="B1731" s="722">
        <v>16</v>
      </c>
      <c r="C1731" s="722">
        <v>1638</v>
      </c>
      <c r="D1731" s="722">
        <v>163815</v>
      </c>
      <c r="E1731" s="721">
        <v>1638159007</v>
      </c>
      <c r="F1731" s="721" t="s">
        <v>1088</v>
      </c>
      <c r="G1731" s="1127">
        <v>2213616</v>
      </c>
      <c r="H1731" s="1128">
        <v>0</v>
      </c>
      <c r="I1731" s="1128">
        <v>2213616</v>
      </c>
      <c r="J1731" s="1128">
        <v>0</v>
      </c>
      <c r="K1731" s="1128">
        <v>0</v>
      </c>
      <c r="L1731" s="1128">
        <v>0</v>
      </c>
      <c r="M1731" s="1128">
        <v>0</v>
      </c>
      <c r="N1731" s="1129">
        <v>0</v>
      </c>
      <c r="O1731" s="1128">
        <v>0</v>
      </c>
      <c r="P1731" s="1127">
        <v>0</v>
      </c>
      <c r="Q1731" s="1127">
        <v>0</v>
      </c>
      <c r="R1731" s="1127">
        <v>0</v>
      </c>
      <c r="S1731" s="1127">
        <v>0</v>
      </c>
      <c r="T1731" s="1130">
        <v>0</v>
      </c>
      <c r="U1731" s="1130">
        <v>0</v>
      </c>
      <c r="V1731" s="1130">
        <v>0</v>
      </c>
      <c r="W1731" s="1127">
        <v>0</v>
      </c>
      <c r="X1731" s="1130">
        <v>0</v>
      </c>
      <c r="Y1731" s="735">
        <v>0</v>
      </c>
      <c r="Z1731" s="1131">
        <v>0</v>
      </c>
      <c r="AA1731" s="1131">
        <v>0</v>
      </c>
      <c r="AB1731" s="1131">
        <v>0</v>
      </c>
      <c r="AC1731" s="1131">
        <v>0</v>
      </c>
      <c r="AD1731" s="1131">
        <v>0</v>
      </c>
      <c r="AE1731" s="1131">
        <v>0</v>
      </c>
      <c r="AF1731" s="126"/>
      <c r="AG1731" s="126"/>
      <c r="AH1731" s="126"/>
      <c r="AI1731" s="126"/>
      <c r="AJ1731" s="126"/>
      <c r="AK1731" s="126"/>
      <c r="AL1731" s="126">
        <v>1731</v>
      </c>
    </row>
    <row r="1732" spans="1:38">
      <c r="A1732" s="721" t="s">
        <v>1852</v>
      </c>
      <c r="B1732" s="722">
        <v>16</v>
      </c>
      <c r="C1732" s="722">
        <v>1638</v>
      </c>
      <c r="D1732" s="722">
        <v>163815</v>
      </c>
      <c r="E1732" s="721">
        <v>1638159008</v>
      </c>
      <c r="F1732" s="721" t="s">
        <v>1088</v>
      </c>
      <c r="G1732" s="1127">
        <v>11480017</v>
      </c>
      <c r="H1732" s="1128">
        <v>0</v>
      </c>
      <c r="I1732" s="1128">
        <v>11480017</v>
      </c>
      <c r="J1732" s="1128">
        <v>0</v>
      </c>
      <c r="K1732" s="1128">
        <v>0</v>
      </c>
      <c r="L1732" s="1128">
        <v>0</v>
      </c>
      <c r="M1732" s="1128">
        <v>0</v>
      </c>
      <c r="N1732" s="1129">
        <v>0</v>
      </c>
      <c r="O1732" s="1128">
        <v>0</v>
      </c>
      <c r="P1732" s="1127">
        <v>0</v>
      </c>
      <c r="Q1732" s="1127">
        <v>0</v>
      </c>
      <c r="R1732" s="1127">
        <v>0</v>
      </c>
      <c r="S1732" s="1127">
        <v>0</v>
      </c>
      <c r="T1732" s="1130">
        <v>0</v>
      </c>
      <c r="U1732" s="1130">
        <v>0</v>
      </c>
      <c r="V1732" s="1130">
        <v>0</v>
      </c>
      <c r="W1732" s="1127">
        <v>0</v>
      </c>
      <c r="X1732" s="1130">
        <v>0</v>
      </c>
      <c r="Y1732" s="735">
        <v>0</v>
      </c>
      <c r="Z1732" s="1131">
        <v>0</v>
      </c>
      <c r="AA1732" s="1131">
        <v>0</v>
      </c>
      <c r="AB1732" s="1131">
        <v>0</v>
      </c>
      <c r="AC1732" s="1131">
        <v>0</v>
      </c>
      <c r="AD1732" s="1131">
        <v>0</v>
      </c>
      <c r="AE1732" s="1131">
        <v>0</v>
      </c>
      <c r="AF1732" s="126"/>
      <c r="AG1732" s="126"/>
      <c r="AH1732" s="126"/>
      <c r="AI1732" s="126"/>
      <c r="AJ1732" s="126"/>
      <c r="AK1732" s="126"/>
      <c r="AL1732" s="126">
        <v>1732</v>
      </c>
    </row>
    <row r="1733" spans="1:38">
      <c r="A1733" s="721" t="s">
        <v>1852</v>
      </c>
      <c r="B1733" s="722">
        <v>16</v>
      </c>
      <c r="C1733" s="722">
        <v>1638</v>
      </c>
      <c r="D1733" s="722">
        <v>163815</v>
      </c>
      <c r="E1733" s="721">
        <v>1638159016</v>
      </c>
      <c r="F1733" s="721" t="s">
        <v>4233</v>
      </c>
      <c r="G1733" s="1127">
        <v>57277487</v>
      </c>
      <c r="H1733" s="1128">
        <v>0</v>
      </c>
      <c r="I1733" s="1128">
        <v>57277487</v>
      </c>
      <c r="J1733" s="1128">
        <v>0</v>
      </c>
      <c r="K1733" s="1128">
        <v>0</v>
      </c>
      <c r="L1733" s="1128">
        <v>0</v>
      </c>
      <c r="M1733" s="1128">
        <v>0</v>
      </c>
      <c r="N1733" s="1129">
        <v>0</v>
      </c>
      <c r="O1733" s="1128">
        <v>0</v>
      </c>
      <c r="P1733" s="1127">
        <v>0</v>
      </c>
      <c r="Q1733" s="1127">
        <v>0</v>
      </c>
      <c r="R1733" s="1127">
        <v>0</v>
      </c>
      <c r="S1733" s="1127">
        <v>0</v>
      </c>
      <c r="T1733" s="1130">
        <v>0</v>
      </c>
      <c r="U1733" s="1130">
        <v>0</v>
      </c>
      <c r="V1733" s="1130">
        <v>0</v>
      </c>
      <c r="W1733" s="1127">
        <v>0</v>
      </c>
      <c r="X1733" s="1130">
        <v>0</v>
      </c>
      <c r="Y1733" s="735">
        <v>0</v>
      </c>
      <c r="Z1733" s="1131">
        <v>0</v>
      </c>
      <c r="AA1733" s="1131">
        <v>0</v>
      </c>
      <c r="AB1733" s="1131">
        <v>0</v>
      </c>
      <c r="AC1733" s="1131">
        <v>-0.10729999966919422</v>
      </c>
      <c r="AD1733" s="1131">
        <v>0</v>
      </c>
      <c r="AE1733" s="1131">
        <v>0.10729999966919422</v>
      </c>
      <c r="AF1733" s="126"/>
      <c r="AG1733" s="126"/>
      <c r="AH1733" s="126"/>
      <c r="AI1733" s="126"/>
      <c r="AJ1733" s="126"/>
      <c r="AK1733" s="126"/>
      <c r="AL1733" s="126">
        <v>1733</v>
      </c>
    </row>
    <row r="1734" spans="1:38">
      <c r="A1734" s="721" t="s">
        <v>1852</v>
      </c>
      <c r="B1734" s="722">
        <v>16</v>
      </c>
      <c r="C1734" s="722">
        <v>1638</v>
      </c>
      <c r="D1734" s="722">
        <v>163815</v>
      </c>
      <c r="E1734" s="721">
        <v>1638159800</v>
      </c>
      <c r="F1734" s="721" t="s">
        <v>3207</v>
      </c>
      <c r="G1734" s="1127">
        <v>3190326</v>
      </c>
      <c r="H1734" s="1128">
        <v>0</v>
      </c>
      <c r="I1734" s="1128">
        <v>3190325.74</v>
      </c>
      <c r="J1734" s="1128">
        <v>-0.25999999977648258</v>
      </c>
      <c r="K1734" s="1128">
        <v>0</v>
      </c>
      <c r="L1734" s="1128">
        <v>0</v>
      </c>
      <c r="M1734" s="1128">
        <v>-0.25999999977648258</v>
      </c>
      <c r="N1734" s="1129">
        <v>0</v>
      </c>
      <c r="O1734" s="1128">
        <v>-0.25999999977648258</v>
      </c>
      <c r="P1734" s="1127">
        <v>-9.6199999917298551E-2</v>
      </c>
      <c r="Q1734" s="1127">
        <v>0</v>
      </c>
      <c r="R1734" s="1127">
        <v>0</v>
      </c>
      <c r="S1734" s="1127">
        <v>0</v>
      </c>
      <c r="T1734" s="1130">
        <v>0</v>
      </c>
      <c r="U1734" s="1130">
        <v>0</v>
      </c>
      <c r="V1734" s="1130">
        <v>0</v>
      </c>
      <c r="W1734" s="1127">
        <v>0</v>
      </c>
      <c r="X1734" s="1130">
        <v>-9.6199999917298551E-2</v>
      </c>
      <c r="Y1734" s="735">
        <v>0.37</v>
      </c>
      <c r="Z1734" s="1131">
        <v>0</v>
      </c>
      <c r="AA1734" s="1131">
        <v>-9.6199999917298551E-2</v>
      </c>
      <c r="AB1734" s="1131">
        <v>0</v>
      </c>
      <c r="AC1734" s="1131">
        <v>-9.9899999834597103E-2</v>
      </c>
      <c r="AD1734" s="1131">
        <v>0</v>
      </c>
      <c r="AE1734" s="1131">
        <v>3.699999917298552E-3</v>
      </c>
      <c r="AF1734" s="126"/>
      <c r="AG1734" s="126"/>
      <c r="AH1734" s="126"/>
      <c r="AI1734" s="126"/>
      <c r="AJ1734" s="126"/>
      <c r="AK1734" s="126"/>
      <c r="AL1734" s="126">
        <v>1734</v>
      </c>
    </row>
    <row r="1735" spans="1:38">
      <c r="A1735" s="721" t="s">
        <v>1852</v>
      </c>
      <c r="B1735" s="722">
        <v>16</v>
      </c>
      <c r="C1735" s="722">
        <v>1638</v>
      </c>
      <c r="D1735" s="722">
        <v>163820</v>
      </c>
      <c r="E1735" s="721">
        <v>1638209001</v>
      </c>
      <c r="F1735" s="721" t="s">
        <v>4234</v>
      </c>
      <c r="G1735" s="1127">
        <v>45247557</v>
      </c>
      <c r="H1735" s="1128">
        <v>0</v>
      </c>
      <c r="I1735" s="1128">
        <v>45247556.719999999</v>
      </c>
      <c r="J1735" s="1128">
        <v>-0.2800000011920929</v>
      </c>
      <c r="K1735" s="1128">
        <v>0</v>
      </c>
      <c r="L1735" s="1128">
        <v>0</v>
      </c>
      <c r="M1735" s="1128">
        <v>-0.2800000011920929</v>
      </c>
      <c r="N1735" s="1129">
        <v>0</v>
      </c>
      <c r="O1735" s="1128">
        <v>-0.2800000011920929</v>
      </c>
      <c r="P1735" s="1127">
        <v>-0.10360000044107437</v>
      </c>
      <c r="Q1735" s="1127">
        <v>0</v>
      </c>
      <c r="R1735" s="1127">
        <v>0</v>
      </c>
      <c r="S1735" s="1127">
        <v>0</v>
      </c>
      <c r="T1735" s="1130">
        <v>0</v>
      </c>
      <c r="U1735" s="1130">
        <v>0</v>
      </c>
      <c r="V1735" s="1130">
        <v>0</v>
      </c>
      <c r="W1735" s="1127">
        <v>0</v>
      </c>
      <c r="X1735" s="1130">
        <v>-0.10360000044107437</v>
      </c>
      <c r="Y1735" s="735">
        <v>0.37</v>
      </c>
      <c r="Z1735" s="1131">
        <v>0</v>
      </c>
      <c r="AA1735" s="1131">
        <v>-0.10360000044107437</v>
      </c>
      <c r="AB1735" s="1131">
        <v>0.11840000011026859</v>
      </c>
      <c r="AC1735" s="1131">
        <v>0</v>
      </c>
      <c r="AD1735" s="1131">
        <v>-0.11840000011026859</v>
      </c>
      <c r="AE1735" s="1131">
        <v>-0.10360000044107437</v>
      </c>
      <c r="AF1735" s="126"/>
      <c r="AG1735" s="126"/>
      <c r="AH1735" s="126"/>
      <c r="AI1735" s="126"/>
      <c r="AJ1735" s="126"/>
      <c r="AK1735" s="126"/>
      <c r="AL1735" s="126">
        <v>1735</v>
      </c>
    </row>
    <row r="1736" spans="1:38">
      <c r="A1736" s="721" t="s">
        <v>1852</v>
      </c>
      <c r="B1736" s="722">
        <v>16</v>
      </c>
      <c r="C1736" s="722">
        <v>1638</v>
      </c>
      <c r="D1736" s="722">
        <v>163820</v>
      </c>
      <c r="E1736" s="721">
        <v>1638209007</v>
      </c>
      <c r="F1736" s="721" t="s">
        <v>4234</v>
      </c>
      <c r="G1736" s="1127">
        <v>1998673</v>
      </c>
      <c r="H1736" s="1128">
        <v>0</v>
      </c>
      <c r="I1736" s="1128">
        <v>1998673</v>
      </c>
      <c r="J1736" s="1128">
        <v>0</v>
      </c>
      <c r="K1736" s="1128">
        <v>0</v>
      </c>
      <c r="L1736" s="1128">
        <v>0</v>
      </c>
      <c r="M1736" s="1128">
        <v>0</v>
      </c>
      <c r="N1736" s="1129">
        <v>0</v>
      </c>
      <c r="O1736" s="1128">
        <v>0</v>
      </c>
      <c r="P1736" s="1127">
        <v>0</v>
      </c>
      <c r="Q1736" s="1127">
        <v>0</v>
      </c>
      <c r="R1736" s="1127">
        <v>0</v>
      </c>
      <c r="S1736" s="1127">
        <v>0</v>
      </c>
      <c r="T1736" s="1130">
        <v>0</v>
      </c>
      <c r="U1736" s="1130">
        <v>0</v>
      </c>
      <c r="V1736" s="1130">
        <v>0</v>
      </c>
      <c r="W1736" s="1127">
        <v>0</v>
      </c>
      <c r="X1736" s="1130">
        <v>0</v>
      </c>
      <c r="Y1736" s="735">
        <v>0</v>
      </c>
      <c r="Z1736" s="1131">
        <v>0</v>
      </c>
      <c r="AA1736" s="1131">
        <v>0</v>
      </c>
      <c r="AB1736" s="1131">
        <v>0</v>
      </c>
      <c r="AC1736" s="1131">
        <v>0</v>
      </c>
      <c r="AD1736" s="1131">
        <v>0</v>
      </c>
      <c r="AE1736" s="1131">
        <v>0</v>
      </c>
      <c r="AF1736" s="126"/>
      <c r="AG1736" s="126"/>
      <c r="AH1736" s="126"/>
      <c r="AI1736" s="126"/>
      <c r="AJ1736" s="126"/>
      <c r="AK1736" s="126"/>
      <c r="AL1736" s="126">
        <v>1736</v>
      </c>
    </row>
    <row r="1737" spans="1:38">
      <c r="A1737" s="721" t="s">
        <v>1852</v>
      </c>
      <c r="B1737" s="722">
        <v>16</v>
      </c>
      <c r="C1737" s="722">
        <v>1638</v>
      </c>
      <c r="D1737" s="722">
        <v>163820</v>
      </c>
      <c r="E1737" s="721">
        <v>1638209008</v>
      </c>
      <c r="F1737" s="721" t="s">
        <v>4234</v>
      </c>
      <c r="G1737" s="1127">
        <v>10271118</v>
      </c>
      <c r="H1737" s="1128">
        <v>0</v>
      </c>
      <c r="I1737" s="1128">
        <v>10271117.66</v>
      </c>
      <c r="J1737" s="1128">
        <v>-0.33999999985098839</v>
      </c>
      <c r="K1737" s="1128">
        <v>0</v>
      </c>
      <c r="L1737" s="1128">
        <v>0</v>
      </c>
      <c r="M1737" s="1128">
        <v>-0.33999999985098839</v>
      </c>
      <c r="N1737" s="1129">
        <v>0</v>
      </c>
      <c r="O1737" s="1128">
        <v>-0.33999999985098839</v>
      </c>
      <c r="P1737" s="1127">
        <v>-0.12579999994486571</v>
      </c>
      <c r="Q1737" s="1127">
        <v>0</v>
      </c>
      <c r="R1737" s="1127">
        <v>0</v>
      </c>
      <c r="S1737" s="1127">
        <v>0</v>
      </c>
      <c r="T1737" s="1130">
        <v>0</v>
      </c>
      <c r="U1737" s="1130">
        <v>0</v>
      </c>
      <c r="V1737" s="1130">
        <v>0</v>
      </c>
      <c r="W1737" s="1127">
        <v>0</v>
      </c>
      <c r="X1737" s="1130">
        <v>-0.12579999994486571</v>
      </c>
      <c r="Y1737" s="735">
        <v>0.37</v>
      </c>
      <c r="Z1737" s="1131">
        <v>0</v>
      </c>
      <c r="AA1737" s="1131">
        <v>-0.12579999994486571</v>
      </c>
      <c r="AB1737" s="1131">
        <v>0</v>
      </c>
      <c r="AC1737" s="1131">
        <v>0</v>
      </c>
      <c r="AD1737" s="1131">
        <v>0</v>
      </c>
      <c r="AE1737" s="1131">
        <v>-0.12579999994486571</v>
      </c>
      <c r="AF1737" s="126"/>
      <c r="AG1737" s="126"/>
      <c r="AH1737" s="126"/>
      <c r="AI1737" s="126"/>
      <c r="AJ1737" s="126"/>
      <c r="AK1737" s="126"/>
      <c r="AL1737" s="126">
        <v>1737</v>
      </c>
    </row>
    <row r="1738" spans="1:38">
      <c r="A1738" s="721" t="s">
        <v>1852</v>
      </c>
      <c r="B1738" s="722">
        <v>16</v>
      </c>
      <c r="C1738" s="722">
        <v>1638</v>
      </c>
      <c r="D1738" s="722">
        <v>163820</v>
      </c>
      <c r="E1738" s="721">
        <v>1638209016</v>
      </c>
      <c r="F1738" s="721" t="s">
        <v>4235</v>
      </c>
      <c r="G1738" s="1127">
        <v>59241923</v>
      </c>
      <c r="H1738" s="1128">
        <v>0</v>
      </c>
      <c r="I1738" s="1128">
        <v>59241922.670000002</v>
      </c>
      <c r="J1738" s="1128">
        <v>-0.32999999821186066</v>
      </c>
      <c r="K1738" s="1128">
        <v>0</v>
      </c>
      <c r="L1738" s="1128">
        <v>0</v>
      </c>
      <c r="M1738" s="1128">
        <v>-0.32999999821186066</v>
      </c>
      <c r="N1738" s="1129">
        <v>0</v>
      </c>
      <c r="O1738" s="1128">
        <v>-0.32999999821186066</v>
      </c>
      <c r="P1738" s="1127">
        <v>-0.12209999933838844</v>
      </c>
      <c r="Q1738" s="1127">
        <v>0</v>
      </c>
      <c r="R1738" s="1127">
        <v>0</v>
      </c>
      <c r="S1738" s="1127">
        <v>0</v>
      </c>
      <c r="T1738" s="1130">
        <v>0</v>
      </c>
      <c r="U1738" s="1130">
        <v>0</v>
      </c>
      <c r="V1738" s="1130">
        <v>0</v>
      </c>
      <c r="W1738" s="1127">
        <v>0</v>
      </c>
      <c r="X1738" s="1130">
        <v>-0.12209999933838844</v>
      </c>
      <c r="Y1738" s="735">
        <v>0.37</v>
      </c>
      <c r="Z1738" s="1131">
        <v>0</v>
      </c>
      <c r="AA1738" s="1131">
        <v>-0.12209999933838844</v>
      </c>
      <c r="AB1738" s="1131">
        <v>0</v>
      </c>
      <c r="AC1738" s="1131">
        <v>0</v>
      </c>
      <c r="AD1738" s="1131">
        <v>0</v>
      </c>
      <c r="AE1738" s="1131">
        <v>-0.12209999933838844</v>
      </c>
      <c r="AF1738" s="126"/>
      <c r="AG1738" s="126"/>
      <c r="AH1738" s="126"/>
      <c r="AI1738" s="126"/>
      <c r="AJ1738" s="126"/>
      <c r="AK1738" s="126"/>
      <c r="AL1738" s="126">
        <v>1738</v>
      </c>
    </row>
    <row r="1739" spans="1:38">
      <c r="A1739" s="721" t="s">
        <v>1852</v>
      </c>
      <c r="B1739" s="722">
        <v>16</v>
      </c>
      <c r="C1739" s="722">
        <v>1638</v>
      </c>
      <c r="D1739" s="722">
        <v>163820</v>
      </c>
      <c r="E1739" s="721">
        <v>1638209800</v>
      </c>
      <c r="F1739" s="721" t="s">
        <v>4234</v>
      </c>
      <c r="G1739" s="1127">
        <v>-34562648</v>
      </c>
      <c r="H1739" s="1128">
        <v>0</v>
      </c>
      <c r="I1739" s="1128">
        <v>-34562648.229999997</v>
      </c>
      <c r="J1739" s="1128">
        <v>-0.22999999672174454</v>
      </c>
      <c r="K1739" s="1128">
        <v>0</v>
      </c>
      <c r="L1739" s="1128">
        <v>0</v>
      </c>
      <c r="M1739" s="1128">
        <v>-0.22999999672174454</v>
      </c>
      <c r="N1739" s="1129">
        <v>0</v>
      </c>
      <c r="O1739" s="1128">
        <v>-0.22999999672174454</v>
      </c>
      <c r="P1739" s="1127">
        <v>-8.509999878704548E-2</v>
      </c>
      <c r="Q1739" s="1127">
        <v>0</v>
      </c>
      <c r="R1739" s="1127">
        <v>0</v>
      </c>
      <c r="S1739" s="1127">
        <v>0</v>
      </c>
      <c r="T1739" s="1130">
        <v>0</v>
      </c>
      <c r="U1739" s="1130">
        <v>0</v>
      </c>
      <c r="V1739" s="1130">
        <v>0</v>
      </c>
      <c r="W1739" s="1127">
        <v>0</v>
      </c>
      <c r="X1739" s="1130">
        <v>-8.509999878704548E-2</v>
      </c>
      <c r="Y1739" s="735">
        <v>0.37</v>
      </c>
      <c r="Z1739" s="1131">
        <v>0</v>
      </c>
      <c r="AA1739" s="1131">
        <v>-8.509999878704548E-2</v>
      </c>
      <c r="AB1739" s="1131">
        <v>0</v>
      </c>
      <c r="AC1739" s="1131">
        <v>-0.14430000022053718</v>
      </c>
      <c r="AD1739" s="1131">
        <v>0</v>
      </c>
      <c r="AE1739" s="1131">
        <v>5.9200001433491703E-2</v>
      </c>
      <c r="AF1739" s="126"/>
      <c r="AG1739" s="126"/>
      <c r="AH1739" s="126"/>
      <c r="AI1739" s="126"/>
      <c r="AJ1739" s="126"/>
      <c r="AK1739" s="126"/>
      <c r="AL1739" s="126">
        <v>1739</v>
      </c>
    </row>
    <row r="1740" spans="1:38">
      <c r="A1740" s="721" t="s">
        <v>1852</v>
      </c>
      <c r="B1740" s="722">
        <v>16</v>
      </c>
      <c r="C1740" s="722">
        <v>1638</v>
      </c>
      <c r="D1740" s="722">
        <v>163825</v>
      </c>
      <c r="E1740" s="721">
        <v>1638259001</v>
      </c>
      <c r="F1740" s="721" t="s">
        <v>1089</v>
      </c>
      <c r="G1740" s="1127">
        <v>429164797</v>
      </c>
      <c r="H1740" s="1128">
        <v>0</v>
      </c>
      <c r="I1740" s="1128">
        <v>429164796.56999999</v>
      </c>
      <c r="J1740" s="1128">
        <v>-0.43000000715255737</v>
      </c>
      <c r="K1740" s="1128">
        <v>0</v>
      </c>
      <c r="L1740" s="1128">
        <v>0</v>
      </c>
      <c r="M1740" s="1128">
        <v>-0.43000000715255737</v>
      </c>
      <c r="N1740" s="1129">
        <v>0</v>
      </c>
      <c r="O1740" s="1128">
        <v>-0.43000000715255737</v>
      </c>
      <c r="P1740" s="1127">
        <v>-0.15910000264644622</v>
      </c>
      <c r="Q1740" s="1127">
        <v>0</v>
      </c>
      <c r="R1740" s="1127">
        <v>0</v>
      </c>
      <c r="S1740" s="1127">
        <v>0</v>
      </c>
      <c r="T1740" s="1130">
        <v>0</v>
      </c>
      <c r="U1740" s="1130">
        <v>0</v>
      </c>
      <c r="V1740" s="1130">
        <v>0</v>
      </c>
      <c r="W1740" s="1127">
        <v>0</v>
      </c>
      <c r="X1740" s="1130">
        <v>-0.15910000264644622</v>
      </c>
      <c r="Y1740" s="735">
        <v>0.37</v>
      </c>
      <c r="Z1740" s="1131">
        <v>0</v>
      </c>
      <c r="AA1740" s="1131">
        <v>-0.15910000264644622</v>
      </c>
      <c r="AB1740" s="1131">
        <v>6.6599980592727662E-2</v>
      </c>
      <c r="AC1740" s="1131">
        <v>0</v>
      </c>
      <c r="AD1740" s="1131">
        <v>-6.6599980592727662E-2</v>
      </c>
      <c r="AE1740" s="1131">
        <v>-0.15910000264644622</v>
      </c>
      <c r="AF1740" s="126"/>
      <c r="AG1740" s="126"/>
      <c r="AH1740" s="126"/>
      <c r="AI1740" s="126"/>
      <c r="AJ1740" s="126"/>
      <c r="AK1740" s="126"/>
      <c r="AL1740" s="126">
        <v>1740</v>
      </c>
    </row>
    <row r="1741" spans="1:38">
      <c r="A1741" s="721" t="s">
        <v>1852</v>
      </c>
      <c r="B1741" s="722">
        <v>16</v>
      </c>
      <c r="C1741" s="722">
        <v>1638</v>
      </c>
      <c r="D1741" s="722">
        <v>163825</v>
      </c>
      <c r="E1741" s="721">
        <v>1638259007</v>
      </c>
      <c r="F1741" s="721" t="s">
        <v>1089</v>
      </c>
      <c r="G1741" s="1127">
        <v>9014925</v>
      </c>
      <c r="H1741" s="1128">
        <v>0</v>
      </c>
      <c r="I1741" s="1128">
        <v>9014925</v>
      </c>
      <c r="J1741" s="1128">
        <v>0</v>
      </c>
      <c r="K1741" s="1128">
        <v>0</v>
      </c>
      <c r="L1741" s="1128">
        <v>0</v>
      </c>
      <c r="M1741" s="1128">
        <v>0</v>
      </c>
      <c r="N1741" s="1129">
        <v>0</v>
      </c>
      <c r="O1741" s="1128">
        <v>0</v>
      </c>
      <c r="P1741" s="1127">
        <v>0</v>
      </c>
      <c r="Q1741" s="1127">
        <v>0</v>
      </c>
      <c r="R1741" s="1127">
        <v>0</v>
      </c>
      <c r="S1741" s="1127">
        <v>0</v>
      </c>
      <c r="T1741" s="1130">
        <v>0</v>
      </c>
      <c r="U1741" s="1130">
        <v>0</v>
      </c>
      <c r="V1741" s="1130">
        <v>0</v>
      </c>
      <c r="W1741" s="1127">
        <v>0</v>
      </c>
      <c r="X1741" s="1130">
        <v>0</v>
      </c>
      <c r="Y1741" s="735">
        <v>0</v>
      </c>
      <c r="Z1741" s="1131">
        <v>0</v>
      </c>
      <c r="AA1741" s="1131">
        <v>0</v>
      </c>
      <c r="AB1741" s="1131">
        <v>0</v>
      </c>
      <c r="AC1741" s="1131">
        <v>0</v>
      </c>
      <c r="AD1741" s="1131">
        <v>0</v>
      </c>
      <c r="AE1741" s="1131">
        <v>0</v>
      </c>
      <c r="AF1741" s="126"/>
      <c r="AG1741" s="126"/>
      <c r="AH1741" s="126"/>
      <c r="AI1741" s="126"/>
      <c r="AJ1741" s="126"/>
      <c r="AK1741" s="126"/>
      <c r="AL1741" s="126">
        <v>1741</v>
      </c>
    </row>
    <row r="1742" spans="1:38">
      <c r="A1742" s="721" t="s">
        <v>1852</v>
      </c>
      <c r="B1742" s="722">
        <v>16</v>
      </c>
      <c r="C1742" s="722">
        <v>1638</v>
      </c>
      <c r="D1742" s="722">
        <v>163825</v>
      </c>
      <c r="E1742" s="721">
        <v>1638259008</v>
      </c>
      <c r="F1742" s="721" t="s">
        <v>1089</v>
      </c>
      <c r="G1742" s="1127">
        <v>46276157</v>
      </c>
      <c r="H1742" s="1128">
        <v>0</v>
      </c>
      <c r="I1742" s="1128">
        <v>46276157</v>
      </c>
      <c r="J1742" s="1128">
        <v>0</v>
      </c>
      <c r="K1742" s="1128">
        <v>0</v>
      </c>
      <c r="L1742" s="1128">
        <v>0</v>
      </c>
      <c r="M1742" s="1128">
        <v>0</v>
      </c>
      <c r="N1742" s="1129">
        <v>0</v>
      </c>
      <c r="O1742" s="1128">
        <v>0</v>
      </c>
      <c r="P1742" s="1127">
        <v>0</v>
      </c>
      <c r="Q1742" s="1127">
        <v>0</v>
      </c>
      <c r="R1742" s="1127">
        <v>0</v>
      </c>
      <c r="S1742" s="1127">
        <v>0</v>
      </c>
      <c r="T1742" s="1130">
        <v>0</v>
      </c>
      <c r="U1742" s="1130">
        <v>0</v>
      </c>
      <c r="V1742" s="1130">
        <v>0</v>
      </c>
      <c r="W1742" s="1127">
        <v>0</v>
      </c>
      <c r="X1742" s="1130">
        <v>0</v>
      </c>
      <c r="Y1742" s="735">
        <v>0</v>
      </c>
      <c r="Z1742" s="1131">
        <v>0</v>
      </c>
      <c r="AA1742" s="1131">
        <v>0</v>
      </c>
      <c r="AB1742" s="1131">
        <v>0</v>
      </c>
      <c r="AC1742" s="1131">
        <v>-0.15169999867677689</v>
      </c>
      <c r="AD1742" s="1131">
        <v>0</v>
      </c>
      <c r="AE1742" s="1131">
        <v>0.15169999867677689</v>
      </c>
      <c r="AF1742" s="126"/>
      <c r="AG1742" s="126"/>
      <c r="AH1742" s="126"/>
      <c r="AI1742" s="126"/>
      <c r="AJ1742" s="126"/>
      <c r="AK1742" s="126"/>
      <c r="AL1742" s="126">
        <v>1742</v>
      </c>
    </row>
    <row r="1743" spans="1:38">
      <c r="A1743" s="721" t="s">
        <v>1852</v>
      </c>
      <c r="B1743" s="722">
        <v>16</v>
      </c>
      <c r="C1743" s="722">
        <v>1638</v>
      </c>
      <c r="D1743" s="722">
        <v>163825</v>
      </c>
      <c r="E1743" s="721">
        <v>1638259016</v>
      </c>
      <c r="F1743" s="721" t="s">
        <v>4236</v>
      </c>
      <c r="G1743" s="1127">
        <v>550536589</v>
      </c>
      <c r="H1743" s="1128">
        <v>0</v>
      </c>
      <c r="I1743" s="1128">
        <v>550536588.86000001</v>
      </c>
      <c r="J1743" s="1128">
        <v>-0.13999998569488525</v>
      </c>
      <c r="K1743" s="1128">
        <v>0</v>
      </c>
      <c r="L1743" s="1128">
        <v>0</v>
      </c>
      <c r="M1743" s="1128">
        <v>-0.13999998569488525</v>
      </c>
      <c r="N1743" s="1129">
        <v>0</v>
      </c>
      <c r="O1743" s="1128">
        <v>-0.13999998569488525</v>
      </c>
      <c r="P1743" s="1127">
        <v>-5.1799994707107541E-2</v>
      </c>
      <c r="Q1743" s="1127">
        <v>0</v>
      </c>
      <c r="R1743" s="1127">
        <v>0</v>
      </c>
      <c r="S1743" s="1127">
        <v>0</v>
      </c>
      <c r="T1743" s="1130">
        <v>0</v>
      </c>
      <c r="U1743" s="1130">
        <v>0</v>
      </c>
      <c r="V1743" s="1130">
        <v>0</v>
      </c>
      <c r="W1743" s="1127">
        <v>0</v>
      </c>
      <c r="X1743" s="1130">
        <v>-5.1799994707107541E-2</v>
      </c>
      <c r="Y1743" s="735">
        <v>0.37</v>
      </c>
      <c r="Z1743" s="1131">
        <v>0</v>
      </c>
      <c r="AA1743" s="1131">
        <v>-5.1799994707107541E-2</v>
      </c>
      <c r="AB1743" s="1131">
        <v>0</v>
      </c>
      <c r="AC1743" s="1131">
        <v>0</v>
      </c>
      <c r="AD1743" s="1131">
        <v>0</v>
      </c>
      <c r="AE1743" s="1131">
        <v>-5.1799994707107541E-2</v>
      </c>
      <c r="AF1743" s="126"/>
      <c r="AG1743" s="126"/>
      <c r="AH1743" s="126"/>
      <c r="AI1743" s="126"/>
      <c r="AJ1743" s="126"/>
      <c r="AK1743" s="126"/>
      <c r="AL1743" s="126">
        <v>1743</v>
      </c>
    </row>
    <row r="1744" spans="1:38">
      <c r="A1744" s="721" t="s">
        <v>1852</v>
      </c>
      <c r="B1744" s="722">
        <v>16</v>
      </c>
      <c r="C1744" s="722">
        <v>1638</v>
      </c>
      <c r="D1744" s="722">
        <v>163825</v>
      </c>
      <c r="E1744" s="721">
        <v>1638259017</v>
      </c>
      <c r="F1744" s="721" t="s">
        <v>3631</v>
      </c>
      <c r="G1744" s="1127">
        <v>0</v>
      </c>
      <c r="H1744" s="1128">
        <v>0</v>
      </c>
      <c r="I1744" s="1128">
        <v>0</v>
      </c>
      <c r="J1744" s="1128">
        <v>0</v>
      </c>
      <c r="K1744" s="1128">
        <v>0</v>
      </c>
      <c r="L1744" s="1128">
        <v>0</v>
      </c>
      <c r="M1744" s="1128">
        <v>0</v>
      </c>
      <c r="N1744" s="1129">
        <v>0</v>
      </c>
      <c r="O1744" s="1128">
        <v>0</v>
      </c>
      <c r="P1744" s="1127">
        <v>0</v>
      </c>
      <c r="Q1744" s="1127">
        <v>0</v>
      </c>
      <c r="R1744" s="1127">
        <v>0</v>
      </c>
      <c r="S1744" s="1127">
        <v>0</v>
      </c>
      <c r="T1744" s="1130">
        <v>0</v>
      </c>
      <c r="U1744" s="1130">
        <v>0</v>
      </c>
      <c r="V1744" s="1130">
        <v>0</v>
      </c>
      <c r="W1744" s="1127">
        <v>0</v>
      </c>
      <c r="X1744" s="1130">
        <v>0</v>
      </c>
      <c r="Y1744" s="735">
        <v>0</v>
      </c>
      <c r="Z1744" s="1131">
        <v>0</v>
      </c>
      <c r="AA1744" s="1131">
        <v>0</v>
      </c>
      <c r="AB1744" s="1131">
        <v>0</v>
      </c>
      <c r="AC1744" s="1131">
        <v>0</v>
      </c>
      <c r="AD1744" s="1131">
        <v>0</v>
      </c>
      <c r="AE1744" s="1131">
        <v>0</v>
      </c>
      <c r="AF1744" s="126"/>
      <c r="AG1744" s="126"/>
      <c r="AH1744" s="126"/>
      <c r="AI1744" s="126"/>
      <c r="AJ1744" s="126"/>
      <c r="AK1744" s="126"/>
      <c r="AL1744" s="126">
        <v>1744</v>
      </c>
    </row>
    <row r="1745" spans="1:38">
      <c r="A1745" s="721" t="s">
        <v>1852</v>
      </c>
      <c r="B1745" s="722">
        <v>16</v>
      </c>
      <c r="C1745" s="722">
        <v>1638</v>
      </c>
      <c r="D1745" s="722">
        <v>163825</v>
      </c>
      <c r="E1745" s="721">
        <v>1638259800</v>
      </c>
      <c r="F1745" s="721" t="s">
        <v>1089</v>
      </c>
      <c r="G1745" s="1127">
        <v>193801747</v>
      </c>
      <c r="H1745" s="1128">
        <v>0</v>
      </c>
      <c r="I1745" s="1128">
        <v>193801747.09999999</v>
      </c>
      <c r="J1745" s="1128">
        <v>9.9999994039535522E-2</v>
      </c>
      <c r="K1745" s="1128">
        <v>0</v>
      </c>
      <c r="L1745" s="1128">
        <v>9.9999994039535522E-2</v>
      </c>
      <c r="M1745" s="1128">
        <v>0</v>
      </c>
      <c r="N1745" s="1129">
        <v>0</v>
      </c>
      <c r="O1745" s="1128">
        <v>9.9999994039535522E-2</v>
      </c>
      <c r="P1745" s="1127">
        <v>3.6999997794628141E-2</v>
      </c>
      <c r="Q1745" s="1127">
        <v>0</v>
      </c>
      <c r="R1745" s="1127">
        <v>0</v>
      </c>
      <c r="S1745" s="1127">
        <v>0</v>
      </c>
      <c r="T1745" s="1130">
        <v>0</v>
      </c>
      <c r="U1745" s="1130">
        <v>0</v>
      </c>
      <c r="V1745" s="1130">
        <v>0</v>
      </c>
      <c r="W1745" s="1127">
        <v>0</v>
      </c>
      <c r="X1745" s="1130">
        <v>3.6999997794628141E-2</v>
      </c>
      <c r="Y1745" s="735">
        <v>0.37</v>
      </c>
      <c r="Z1745" s="1131">
        <v>3.6999997794628141E-2</v>
      </c>
      <c r="AA1745" s="1131">
        <v>0</v>
      </c>
      <c r="AB1745" s="1131">
        <v>3.6999997794628141E-2</v>
      </c>
      <c r="AC1745" s="1131">
        <v>0</v>
      </c>
      <c r="AD1745" s="1131">
        <v>0</v>
      </c>
      <c r="AE1745" s="1131">
        <v>0</v>
      </c>
      <c r="AF1745" s="126"/>
      <c r="AG1745" s="126"/>
      <c r="AH1745" s="126"/>
      <c r="AI1745" s="126"/>
      <c r="AJ1745" s="126"/>
      <c r="AK1745" s="126"/>
      <c r="AL1745" s="126">
        <v>1745</v>
      </c>
    </row>
    <row r="1746" spans="1:38">
      <c r="A1746" s="721" t="s">
        <v>1852</v>
      </c>
      <c r="B1746" s="722">
        <v>16</v>
      </c>
      <c r="C1746" s="722">
        <v>1639</v>
      </c>
      <c r="D1746" s="722">
        <v>163905</v>
      </c>
      <c r="E1746" s="721">
        <v>1639052001</v>
      </c>
      <c r="F1746" s="721" t="s">
        <v>3632</v>
      </c>
      <c r="G1746" s="1127">
        <v>496240889</v>
      </c>
      <c r="H1746" s="1128">
        <v>0</v>
      </c>
      <c r="I1746" s="1128">
        <v>496240888.76999998</v>
      </c>
      <c r="J1746" s="1128">
        <v>-0.23000001907348633</v>
      </c>
      <c r="K1746" s="1128">
        <v>0</v>
      </c>
      <c r="L1746" s="1128">
        <v>0</v>
      </c>
      <c r="M1746" s="1128">
        <v>-0.23000001907348633</v>
      </c>
      <c r="N1746" s="1129">
        <v>0</v>
      </c>
      <c r="O1746" s="1128">
        <v>-0.23000001907348633</v>
      </c>
      <c r="P1746" s="1127">
        <v>-8.5100007057189939E-2</v>
      </c>
      <c r="Q1746" s="1127">
        <v>0</v>
      </c>
      <c r="R1746" s="1127">
        <v>0</v>
      </c>
      <c r="S1746" s="1127">
        <v>0</v>
      </c>
      <c r="T1746" s="1130">
        <v>0</v>
      </c>
      <c r="U1746" s="1130">
        <v>0</v>
      </c>
      <c r="V1746" s="1130">
        <v>0</v>
      </c>
      <c r="W1746" s="1127">
        <v>0</v>
      </c>
      <c r="X1746" s="1130">
        <v>-8.5100007057189939E-2</v>
      </c>
      <c r="Y1746" s="735">
        <v>0.37</v>
      </c>
      <c r="Z1746" s="1131">
        <v>0</v>
      </c>
      <c r="AA1746" s="1131">
        <v>-8.5100007057189939E-2</v>
      </c>
      <c r="AB1746" s="1131">
        <v>0</v>
      </c>
      <c r="AC1746" s="1131">
        <v>-0.15170000970363617</v>
      </c>
      <c r="AD1746" s="1131">
        <v>0</v>
      </c>
      <c r="AE1746" s="1131">
        <v>6.6600002646446235E-2</v>
      </c>
      <c r="AF1746" s="126"/>
      <c r="AG1746" s="126"/>
      <c r="AH1746" s="126"/>
      <c r="AI1746" s="126"/>
      <c r="AJ1746" s="126"/>
      <c r="AK1746" s="126"/>
      <c r="AL1746" s="126">
        <v>1746</v>
      </c>
    </row>
    <row r="1747" spans="1:38">
      <c r="A1747" s="721" t="s">
        <v>1852</v>
      </c>
      <c r="B1747" s="722">
        <v>16</v>
      </c>
      <c r="C1747" s="722">
        <v>1639</v>
      </c>
      <c r="D1747" s="722">
        <v>163905</v>
      </c>
      <c r="E1747" s="721">
        <v>1639059001</v>
      </c>
      <c r="F1747" s="721" t="s">
        <v>4237</v>
      </c>
      <c r="G1747" s="1127">
        <v>335269566</v>
      </c>
      <c r="H1747" s="1128">
        <v>0</v>
      </c>
      <c r="I1747" s="1128">
        <v>335269566.37</v>
      </c>
      <c r="J1747" s="1128">
        <v>0.37000000476837158</v>
      </c>
      <c r="K1747" s="1128">
        <v>0</v>
      </c>
      <c r="L1747" s="1128">
        <v>0.37000000476837158</v>
      </c>
      <c r="M1747" s="1128">
        <v>0</v>
      </c>
      <c r="N1747" s="1129">
        <v>0</v>
      </c>
      <c r="O1747" s="1128">
        <v>0.37000000476837158</v>
      </c>
      <c r="P1747" s="1127">
        <v>0.13690000176429748</v>
      </c>
      <c r="Q1747" s="1127">
        <v>0</v>
      </c>
      <c r="R1747" s="1127">
        <v>0</v>
      </c>
      <c r="S1747" s="1127">
        <v>0</v>
      </c>
      <c r="T1747" s="1130">
        <v>0</v>
      </c>
      <c r="U1747" s="1130">
        <v>0</v>
      </c>
      <c r="V1747" s="1130">
        <v>0</v>
      </c>
      <c r="W1747" s="1127">
        <v>0</v>
      </c>
      <c r="X1747" s="1130">
        <v>0.13690000176429748</v>
      </c>
      <c r="Y1747" s="735">
        <v>0.37</v>
      </c>
      <c r="Z1747" s="1131">
        <v>0.13690000176429748</v>
      </c>
      <c r="AA1747" s="1131">
        <v>0</v>
      </c>
      <c r="AB1747" s="1131">
        <v>4.0700005292892458E-2</v>
      </c>
      <c r="AC1747" s="1131">
        <v>0</v>
      </c>
      <c r="AD1747" s="1131">
        <v>9.6199996471405022E-2</v>
      </c>
      <c r="AE1747" s="1131">
        <v>0</v>
      </c>
      <c r="AF1747" s="126"/>
      <c r="AG1747" s="126"/>
      <c r="AH1747" s="126"/>
      <c r="AI1747" s="126"/>
      <c r="AJ1747" s="126"/>
      <c r="AK1747" s="126"/>
      <c r="AL1747" s="126">
        <v>1747</v>
      </c>
    </row>
    <row r="1748" spans="1:38">
      <c r="A1748" s="721" t="s">
        <v>1852</v>
      </c>
      <c r="B1748" s="722">
        <v>16</v>
      </c>
      <c r="C1748" s="722">
        <v>1639</v>
      </c>
      <c r="D1748" s="722">
        <v>163905</v>
      </c>
      <c r="E1748" s="721">
        <v>1639059016</v>
      </c>
      <c r="F1748" s="721" t="s">
        <v>4238</v>
      </c>
      <c r="G1748" s="1127">
        <v>4541876408</v>
      </c>
      <c r="H1748" s="1128">
        <v>0</v>
      </c>
      <c r="I1748" s="1128">
        <v>4541876408</v>
      </c>
      <c r="J1748" s="1128">
        <v>0</v>
      </c>
      <c r="K1748" s="1128">
        <v>0</v>
      </c>
      <c r="L1748" s="1128">
        <v>0</v>
      </c>
      <c r="M1748" s="1128">
        <v>0</v>
      </c>
      <c r="N1748" s="1129">
        <v>0</v>
      </c>
      <c r="O1748" s="1128">
        <v>0</v>
      </c>
      <c r="P1748" s="1127">
        <v>0</v>
      </c>
      <c r="Q1748" s="1127">
        <v>0</v>
      </c>
      <c r="R1748" s="1127">
        <v>0</v>
      </c>
      <c r="S1748" s="1127">
        <v>0</v>
      </c>
      <c r="T1748" s="1130">
        <v>0</v>
      </c>
      <c r="U1748" s="1130">
        <v>0</v>
      </c>
      <c r="V1748" s="1130">
        <v>0</v>
      </c>
      <c r="W1748" s="1127">
        <v>0</v>
      </c>
      <c r="X1748" s="1130">
        <v>0</v>
      </c>
      <c r="Y1748" s="735">
        <v>0</v>
      </c>
      <c r="Z1748" s="1131">
        <v>0</v>
      </c>
      <c r="AA1748" s="1131">
        <v>0</v>
      </c>
      <c r="AB1748" s="1131">
        <v>7.3999929428100589E-2</v>
      </c>
      <c r="AC1748" s="1131">
        <v>0</v>
      </c>
      <c r="AD1748" s="1131">
        <v>-7.3999929428100589E-2</v>
      </c>
      <c r="AE1748" s="1131">
        <v>0</v>
      </c>
      <c r="AF1748" s="126"/>
      <c r="AG1748" s="126"/>
      <c r="AH1748" s="126"/>
      <c r="AI1748" s="126"/>
      <c r="AJ1748" s="126"/>
      <c r="AK1748" s="126"/>
      <c r="AL1748" s="126">
        <v>1748</v>
      </c>
    </row>
    <row r="1749" spans="1:38">
      <c r="A1749" s="721" t="s">
        <v>1852</v>
      </c>
      <c r="B1749" s="722">
        <v>16</v>
      </c>
      <c r="C1749" s="722">
        <v>1639</v>
      </c>
      <c r="D1749" s="722">
        <v>163905</v>
      </c>
      <c r="E1749" s="721">
        <v>1639059402</v>
      </c>
      <c r="F1749" s="721" t="s">
        <v>1090</v>
      </c>
      <c r="G1749" s="1127">
        <v>43193092</v>
      </c>
      <c r="H1749" s="1128">
        <v>0</v>
      </c>
      <c r="I1749" s="1128">
        <v>43193092</v>
      </c>
      <c r="J1749" s="1128">
        <v>0</v>
      </c>
      <c r="K1749" s="1128">
        <v>0</v>
      </c>
      <c r="L1749" s="1128">
        <v>0</v>
      </c>
      <c r="M1749" s="1128">
        <v>0</v>
      </c>
      <c r="N1749" s="1129">
        <v>0</v>
      </c>
      <c r="O1749" s="1128">
        <v>0</v>
      </c>
      <c r="P1749" s="1127">
        <v>0</v>
      </c>
      <c r="Q1749" s="1127">
        <v>0</v>
      </c>
      <c r="R1749" s="1127">
        <v>0</v>
      </c>
      <c r="S1749" s="1127">
        <v>0</v>
      </c>
      <c r="T1749" s="1130">
        <v>0</v>
      </c>
      <c r="U1749" s="1130">
        <v>0</v>
      </c>
      <c r="V1749" s="1130">
        <v>0</v>
      </c>
      <c r="W1749" s="1127">
        <v>0</v>
      </c>
      <c r="X1749" s="1130">
        <v>0</v>
      </c>
      <c r="Y1749" s="735">
        <v>0</v>
      </c>
      <c r="Z1749" s="1131">
        <v>0</v>
      </c>
      <c r="AA1749" s="1131">
        <v>0</v>
      </c>
      <c r="AB1749" s="1131">
        <v>0</v>
      </c>
      <c r="AC1749" s="1131">
        <v>0</v>
      </c>
      <c r="AD1749" s="1131">
        <v>0</v>
      </c>
      <c r="AE1749" s="1131">
        <v>0</v>
      </c>
      <c r="AF1749" s="126"/>
      <c r="AG1749" s="126"/>
      <c r="AH1749" s="126"/>
      <c r="AI1749" s="126"/>
      <c r="AJ1749" s="126"/>
      <c r="AK1749" s="126"/>
      <c r="AL1749" s="126">
        <v>1749</v>
      </c>
    </row>
    <row r="1750" spans="1:38">
      <c r="A1750" s="721" t="s">
        <v>1852</v>
      </c>
      <c r="B1750" s="722">
        <v>16</v>
      </c>
      <c r="C1750" s="722">
        <v>1639</v>
      </c>
      <c r="D1750" s="722">
        <v>163905</v>
      </c>
      <c r="E1750" s="721">
        <v>1639059501</v>
      </c>
      <c r="F1750" s="721" t="s">
        <v>1995</v>
      </c>
      <c r="G1750" s="1127">
        <v>0</v>
      </c>
      <c r="H1750" s="1128">
        <v>0</v>
      </c>
      <c r="I1750" s="1128">
        <v>0</v>
      </c>
      <c r="J1750" s="1128">
        <v>0</v>
      </c>
      <c r="K1750" s="1128">
        <v>0</v>
      </c>
      <c r="L1750" s="1128">
        <v>0</v>
      </c>
      <c r="M1750" s="1128">
        <v>0</v>
      </c>
      <c r="N1750" s="1129">
        <v>0</v>
      </c>
      <c r="O1750" s="1128">
        <v>0</v>
      </c>
      <c r="P1750" s="1127">
        <v>0</v>
      </c>
      <c r="Q1750" s="1127">
        <v>0</v>
      </c>
      <c r="R1750" s="1127">
        <v>0</v>
      </c>
      <c r="S1750" s="1127">
        <v>0</v>
      </c>
      <c r="T1750" s="1130">
        <v>0</v>
      </c>
      <c r="U1750" s="1130">
        <v>0</v>
      </c>
      <c r="V1750" s="1130">
        <v>0</v>
      </c>
      <c r="W1750" s="1127">
        <v>0</v>
      </c>
      <c r="X1750" s="1130">
        <v>0</v>
      </c>
      <c r="Y1750" s="735">
        <v>0</v>
      </c>
      <c r="Z1750" s="1131">
        <v>0</v>
      </c>
      <c r="AA1750" s="1131">
        <v>0</v>
      </c>
      <c r="AB1750" s="1131">
        <v>0</v>
      </c>
      <c r="AC1750" s="1131">
        <v>0</v>
      </c>
      <c r="AD1750" s="1131">
        <v>0</v>
      </c>
      <c r="AE1750" s="1131">
        <v>0</v>
      </c>
      <c r="AF1750" s="126"/>
      <c r="AG1750" s="126"/>
      <c r="AH1750" s="126"/>
      <c r="AI1750" s="126"/>
      <c r="AJ1750" s="126"/>
      <c r="AK1750" s="126"/>
      <c r="AL1750" s="126">
        <v>1750</v>
      </c>
    </row>
    <row r="1751" spans="1:38">
      <c r="A1751" s="721" t="s">
        <v>1852</v>
      </c>
      <c r="B1751" s="722">
        <v>16</v>
      </c>
      <c r="C1751" s="722">
        <v>1639</v>
      </c>
      <c r="D1751" s="722">
        <v>163905</v>
      </c>
      <c r="E1751" s="721">
        <v>1639059532</v>
      </c>
      <c r="F1751" s="721" t="s">
        <v>4239</v>
      </c>
      <c r="G1751" s="1127">
        <v>5141868</v>
      </c>
      <c r="H1751" s="1128">
        <v>0</v>
      </c>
      <c r="I1751" s="1128">
        <v>5141868</v>
      </c>
      <c r="J1751" s="1128">
        <v>0</v>
      </c>
      <c r="K1751" s="1128">
        <v>0</v>
      </c>
      <c r="L1751" s="1128">
        <v>0</v>
      </c>
      <c r="M1751" s="1128">
        <v>0</v>
      </c>
      <c r="N1751" s="1129">
        <v>0</v>
      </c>
      <c r="O1751" s="1128">
        <v>0</v>
      </c>
      <c r="P1751" s="1127">
        <v>0</v>
      </c>
      <c r="Q1751" s="1127">
        <v>0</v>
      </c>
      <c r="R1751" s="1127">
        <v>0</v>
      </c>
      <c r="S1751" s="1127">
        <v>0</v>
      </c>
      <c r="T1751" s="1130">
        <v>0</v>
      </c>
      <c r="U1751" s="1130">
        <v>0</v>
      </c>
      <c r="V1751" s="1130">
        <v>0</v>
      </c>
      <c r="W1751" s="1127">
        <v>0</v>
      </c>
      <c r="X1751" s="1130">
        <v>0</v>
      </c>
      <c r="Y1751" s="735">
        <v>0</v>
      </c>
      <c r="Z1751" s="1131">
        <v>0</v>
      </c>
      <c r="AA1751" s="1131">
        <v>0</v>
      </c>
      <c r="AB1751" s="1131">
        <v>0</v>
      </c>
      <c r="AC1751" s="1131">
        <v>0</v>
      </c>
      <c r="AD1751" s="1131">
        <v>0</v>
      </c>
      <c r="AE1751" s="1131">
        <v>0</v>
      </c>
      <c r="AF1751" s="126"/>
      <c r="AG1751" s="126"/>
      <c r="AH1751" s="126"/>
      <c r="AI1751" s="126"/>
      <c r="AJ1751" s="126"/>
      <c r="AK1751" s="126"/>
      <c r="AL1751" s="126">
        <v>1751</v>
      </c>
    </row>
    <row r="1752" spans="1:38">
      <c r="A1752" s="721" t="s">
        <v>1852</v>
      </c>
      <c r="B1752" s="722">
        <v>16</v>
      </c>
      <c r="C1752" s="722">
        <v>1639</v>
      </c>
      <c r="D1752" s="722">
        <v>163905</v>
      </c>
      <c r="E1752" s="721">
        <v>1639059601</v>
      </c>
      <c r="F1752" s="721" t="s">
        <v>4237</v>
      </c>
      <c r="G1752" s="1127">
        <v>1284639338</v>
      </c>
      <c r="H1752" s="1128">
        <v>0</v>
      </c>
      <c r="I1752" s="1128">
        <v>1284639338.0999999</v>
      </c>
      <c r="J1752" s="1128">
        <v>9.9999904632568359E-2</v>
      </c>
      <c r="K1752" s="1128">
        <v>0</v>
      </c>
      <c r="L1752" s="1128">
        <v>9.9999904632568359E-2</v>
      </c>
      <c r="M1752" s="1128">
        <v>0</v>
      </c>
      <c r="N1752" s="1129">
        <v>0</v>
      </c>
      <c r="O1752" s="1128">
        <v>9.9999904632568359E-2</v>
      </c>
      <c r="P1752" s="1127">
        <v>3.6999964714050294E-2</v>
      </c>
      <c r="Q1752" s="1127">
        <v>0</v>
      </c>
      <c r="R1752" s="1127">
        <v>0</v>
      </c>
      <c r="S1752" s="1127">
        <v>0</v>
      </c>
      <c r="T1752" s="1130">
        <v>0</v>
      </c>
      <c r="U1752" s="1130">
        <v>0</v>
      </c>
      <c r="V1752" s="1130">
        <v>0</v>
      </c>
      <c r="W1752" s="1127">
        <v>0</v>
      </c>
      <c r="X1752" s="1130">
        <v>3.6999964714050294E-2</v>
      </c>
      <c r="Y1752" s="735">
        <v>0.37</v>
      </c>
      <c r="Z1752" s="1131">
        <v>3.6999964714050294E-2</v>
      </c>
      <c r="AA1752" s="1131">
        <v>0</v>
      </c>
      <c r="AB1752" s="1131">
        <v>0</v>
      </c>
      <c r="AC1752" s="1131">
        <v>-7.4000017642974855E-2</v>
      </c>
      <c r="AD1752" s="1131">
        <v>3.6999964714050294E-2</v>
      </c>
      <c r="AE1752" s="1131">
        <v>7.4000017642974855E-2</v>
      </c>
      <c r="AF1752" s="126"/>
      <c r="AG1752" s="126"/>
      <c r="AH1752" s="126"/>
      <c r="AI1752" s="126"/>
      <c r="AJ1752" s="126"/>
      <c r="AK1752" s="126"/>
      <c r="AL1752" s="126">
        <v>1752</v>
      </c>
    </row>
    <row r="1753" spans="1:38">
      <c r="A1753" s="721" t="s">
        <v>1852</v>
      </c>
      <c r="B1753" s="722">
        <v>16</v>
      </c>
      <c r="C1753" s="722">
        <v>1639</v>
      </c>
      <c r="D1753" s="722">
        <v>163905</v>
      </c>
      <c r="E1753" s="721">
        <v>1639059602</v>
      </c>
      <c r="F1753" s="721" t="s">
        <v>1091</v>
      </c>
      <c r="G1753" s="1127">
        <v>397926000</v>
      </c>
      <c r="H1753" s="1128">
        <v>0</v>
      </c>
      <c r="I1753" s="1128">
        <v>397926000</v>
      </c>
      <c r="J1753" s="1128">
        <v>0</v>
      </c>
      <c r="K1753" s="1128">
        <v>0</v>
      </c>
      <c r="L1753" s="1128">
        <v>0</v>
      </c>
      <c r="M1753" s="1128">
        <v>0</v>
      </c>
      <c r="N1753" s="1129">
        <v>0</v>
      </c>
      <c r="O1753" s="1128">
        <v>0</v>
      </c>
      <c r="P1753" s="1127">
        <v>0</v>
      </c>
      <c r="Q1753" s="1127">
        <v>0</v>
      </c>
      <c r="R1753" s="1127">
        <v>0</v>
      </c>
      <c r="S1753" s="1127">
        <v>0</v>
      </c>
      <c r="T1753" s="1130">
        <v>0</v>
      </c>
      <c r="U1753" s="1130">
        <v>0</v>
      </c>
      <c r="V1753" s="1130">
        <v>0</v>
      </c>
      <c r="W1753" s="1127">
        <v>0</v>
      </c>
      <c r="X1753" s="1130">
        <v>0</v>
      </c>
      <c r="Y1753" s="735">
        <v>0</v>
      </c>
      <c r="Z1753" s="1131">
        <v>0</v>
      </c>
      <c r="AA1753" s="1131">
        <v>0</v>
      </c>
      <c r="AB1753" s="1131">
        <v>0</v>
      </c>
      <c r="AC1753" s="1131">
        <v>0</v>
      </c>
      <c r="AD1753" s="1131">
        <v>0</v>
      </c>
      <c r="AE1753" s="1131">
        <v>0</v>
      </c>
      <c r="AF1753" s="126"/>
      <c r="AG1753" s="126"/>
      <c r="AH1753" s="126"/>
      <c r="AI1753" s="126"/>
      <c r="AJ1753" s="126"/>
      <c r="AK1753" s="126"/>
      <c r="AL1753" s="126">
        <v>1753</v>
      </c>
    </row>
    <row r="1754" spans="1:38">
      <c r="A1754" s="721" t="s">
        <v>1852</v>
      </c>
      <c r="B1754" s="722">
        <v>16</v>
      </c>
      <c r="C1754" s="722">
        <v>1639</v>
      </c>
      <c r="D1754" s="722">
        <v>163905</v>
      </c>
      <c r="E1754" s="721">
        <v>1639059603</v>
      </c>
      <c r="F1754" s="721" t="s">
        <v>4237</v>
      </c>
      <c r="G1754" s="1127">
        <v>8951052</v>
      </c>
      <c r="H1754" s="1128">
        <v>0</v>
      </c>
      <c r="I1754" s="1128">
        <v>8951052.2599999998</v>
      </c>
      <c r="J1754" s="1128">
        <v>0.25999999977648258</v>
      </c>
      <c r="K1754" s="1128">
        <v>0</v>
      </c>
      <c r="L1754" s="1128">
        <v>0.25999999977648258</v>
      </c>
      <c r="M1754" s="1128">
        <v>0</v>
      </c>
      <c r="N1754" s="1129">
        <v>0</v>
      </c>
      <c r="O1754" s="1128">
        <v>0.25999999977648258</v>
      </c>
      <c r="P1754" s="1127">
        <v>9.6199999917298551E-2</v>
      </c>
      <c r="Q1754" s="1127">
        <v>0</v>
      </c>
      <c r="R1754" s="1127">
        <v>0</v>
      </c>
      <c r="S1754" s="1127">
        <v>0</v>
      </c>
      <c r="T1754" s="1130">
        <v>0</v>
      </c>
      <c r="U1754" s="1130">
        <v>0</v>
      </c>
      <c r="V1754" s="1130">
        <v>0</v>
      </c>
      <c r="W1754" s="1127">
        <v>0</v>
      </c>
      <c r="X1754" s="1130">
        <v>9.6199999917298551E-2</v>
      </c>
      <c r="Y1754" s="735">
        <v>0.37</v>
      </c>
      <c r="Z1754" s="1131">
        <v>9.6199999917298551E-2</v>
      </c>
      <c r="AA1754" s="1131">
        <v>0</v>
      </c>
      <c r="AB1754" s="1131">
        <v>3.3299999944865703E-2</v>
      </c>
      <c r="AC1754" s="1131">
        <v>0</v>
      </c>
      <c r="AD1754" s="1131">
        <v>6.2899999972432841E-2</v>
      </c>
      <c r="AE1754" s="1131">
        <v>0</v>
      </c>
      <c r="AF1754" s="126"/>
      <c r="AG1754" s="126"/>
      <c r="AH1754" s="126"/>
      <c r="AI1754" s="126"/>
      <c r="AJ1754" s="126"/>
      <c r="AK1754" s="126"/>
      <c r="AL1754" s="126">
        <v>1754</v>
      </c>
    </row>
    <row r="1755" spans="1:38">
      <c r="A1755" s="721" t="s">
        <v>1852</v>
      </c>
      <c r="B1755" s="722">
        <v>16</v>
      </c>
      <c r="C1755" s="722">
        <v>1639</v>
      </c>
      <c r="D1755" s="722">
        <v>163905</v>
      </c>
      <c r="E1755" s="721">
        <v>1639059700</v>
      </c>
      <c r="F1755" s="721" t="s">
        <v>4240</v>
      </c>
      <c r="G1755" s="1127">
        <v>8664128</v>
      </c>
      <c r="H1755" s="1128">
        <v>0</v>
      </c>
      <c r="I1755" s="1128">
        <v>8664128</v>
      </c>
      <c r="J1755" s="1128">
        <v>0</v>
      </c>
      <c r="K1755" s="1128">
        <v>0</v>
      </c>
      <c r="L1755" s="1128">
        <v>0</v>
      </c>
      <c r="M1755" s="1128">
        <v>0</v>
      </c>
      <c r="N1755" s="1129">
        <v>0</v>
      </c>
      <c r="O1755" s="1128">
        <v>0</v>
      </c>
      <c r="P1755" s="1127">
        <v>0</v>
      </c>
      <c r="Q1755" s="1127">
        <v>0</v>
      </c>
      <c r="R1755" s="1127">
        <v>0</v>
      </c>
      <c r="S1755" s="1127">
        <v>0</v>
      </c>
      <c r="T1755" s="1130">
        <v>0</v>
      </c>
      <c r="U1755" s="1130">
        <v>0</v>
      </c>
      <c r="V1755" s="1130">
        <v>0</v>
      </c>
      <c r="W1755" s="1127">
        <v>0</v>
      </c>
      <c r="X1755" s="1130">
        <v>0</v>
      </c>
      <c r="Y1755" s="735">
        <v>0</v>
      </c>
      <c r="Z1755" s="1131">
        <v>0</v>
      </c>
      <c r="AA1755" s="1131">
        <v>0</v>
      </c>
      <c r="AB1755" s="1131">
        <v>0</v>
      </c>
      <c r="AC1755" s="1131">
        <v>0</v>
      </c>
      <c r="AD1755" s="1131">
        <v>0</v>
      </c>
      <c r="AE1755" s="1131">
        <v>0</v>
      </c>
      <c r="AF1755" s="126"/>
      <c r="AG1755" s="126"/>
      <c r="AH1755" s="126"/>
      <c r="AI1755" s="126"/>
      <c r="AJ1755" s="126"/>
      <c r="AK1755" s="126"/>
      <c r="AL1755" s="126">
        <v>1755</v>
      </c>
    </row>
    <row r="1756" spans="1:38">
      <c r="A1756" s="721" t="s">
        <v>1891</v>
      </c>
      <c r="B1756" s="722">
        <v>16</v>
      </c>
      <c r="C1756" s="722">
        <v>1639</v>
      </c>
      <c r="D1756" s="722">
        <v>163905</v>
      </c>
      <c r="E1756" s="721">
        <v>1639059702</v>
      </c>
      <c r="F1756" s="721" t="s">
        <v>3633</v>
      </c>
      <c r="G1756" s="1127">
        <v>56893951013</v>
      </c>
      <c r="H1756" s="1128">
        <v>0</v>
      </c>
      <c r="I1756" s="1128">
        <v>56893951013</v>
      </c>
      <c r="J1756" s="1128">
        <v>0</v>
      </c>
      <c r="K1756" s="1128">
        <v>0</v>
      </c>
      <c r="L1756" s="1128">
        <v>0</v>
      </c>
      <c r="M1756" s="1128">
        <v>0</v>
      </c>
      <c r="N1756" s="1129">
        <v>0</v>
      </c>
      <c r="O1756" s="1128">
        <v>0</v>
      </c>
      <c r="P1756" s="1127">
        <v>0</v>
      </c>
      <c r="Q1756" s="1127">
        <v>0</v>
      </c>
      <c r="R1756" s="1127">
        <v>0</v>
      </c>
      <c r="S1756" s="1127">
        <v>0</v>
      </c>
      <c r="T1756" s="1130">
        <v>0</v>
      </c>
      <c r="U1756" s="1130">
        <v>0</v>
      </c>
      <c r="V1756" s="1130">
        <v>0</v>
      </c>
      <c r="W1756" s="1127">
        <v>0</v>
      </c>
      <c r="X1756" s="1130">
        <v>0</v>
      </c>
      <c r="Y1756" s="735">
        <v>0</v>
      </c>
      <c r="Z1756" s="1131">
        <v>0</v>
      </c>
      <c r="AA1756" s="1131">
        <v>0</v>
      </c>
      <c r="AB1756" s="1131">
        <v>0</v>
      </c>
      <c r="AC1756" s="1131">
        <v>0</v>
      </c>
      <c r="AD1756" s="1131">
        <v>0</v>
      </c>
      <c r="AE1756" s="1131">
        <v>0</v>
      </c>
      <c r="AF1756" s="126"/>
      <c r="AG1756" s="126"/>
      <c r="AH1756" s="126"/>
      <c r="AI1756" s="126"/>
      <c r="AJ1756" s="126"/>
      <c r="AK1756" s="126"/>
      <c r="AL1756" s="126">
        <v>1756</v>
      </c>
    </row>
    <row r="1757" spans="1:38">
      <c r="A1757" s="721" t="s">
        <v>1852</v>
      </c>
      <c r="B1757" s="722">
        <v>16</v>
      </c>
      <c r="C1757" s="722">
        <v>1639</v>
      </c>
      <c r="D1757" s="722">
        <v>163905</v>
      </c>
      <c r="E1757" s="721">
        <v>1639059703</v>
      </c>
      <c r="F1757" s="721" t="s">
        <v>4241</v>
      </c>
      <c r="G1757" s="1127">
        <v>2095452658</v>
      </c>
      <c r="H1757" s="1128">
        <v>0</v>
      </c>
      <c r="I1757" s="1128">
        <v>2095452658</v>
      </c>
      <c r="J1757" s="1128">
        <v>0</v>
      </c>
      <c r="K1757" s="1128">
        <v>0</v>
      </c>
      <c r="L1757" s="1128">
        <v>0</v>
      </c>
      <c r="M1757" s="1128">
        <v>0</v>
      </c>
      <c r="N1757" s="1129">
        <v>0</v>
      </c>
      <c r="O1757" s="1128">
        <v>0</v>
      </c>
      <c r="P1757" s="1127">
        <v>0</v>
      </c>
      <c r="Q1757" s="1127">
        <v>0</v>
      </c>
      <c r="R1757" s="1127">
        <v>0</v>
      </c>
      <c r="S1757" s="1127">
        <v>0</v>
      </c>
      <c r="T1757" s="1130">
        <v>0</v>
      </c>
      <c r="U1757" s="1130">
        <v>0</v>
      </c>
      <c r="V1757" s="1130">
        <v>0</v>
      </c>
      <c r="W1757" s="1127">
        <v>0</v>
      </c>
      <c r="X1757" s="1130">
        <v>0</v>
      </c>
      <c r="Y1757" s="735">
        <v>0</v>
      </c>
      <c r="Z1757" s="1131">
        <v>0</v>
      </c>
      <c r="AA1757" s="1131">
        <v>0</v>
      </c>
      <c r="AB1757" s="1131">
        <v>0</v>
      </c>
      <c r="AC1757" s="1131">
        <v>0</v>
      </c>
      <c r="AD1757" s="1131">
        <v>0</v>
      </c>
      <c r="AE1757" s="1131">
        <v>0</v>
      </c>
      <c r="AF1757" s="126"/>
      <c r="AG1757" s="126"/>
      <c r="AH1757" s="126"/>
      <c r="AI1757" s="126"/>
      <c r="AJ1757" s="126"/>
      <c r="AK1757" s="126"/>
      <c r="AL1757" s="126">
        <v>1757</v>
      </c>
    </row>
    <row r="1758" spans="1:38">
      <c r="A1758" s="721" t="s">
        <v>1852</v>
      </c>
      <c r="B1758" s="722">
        <v>16</v>
      </c>
      <c r="C1758" s="722">
        <v>1639</v>
      </c>
      <c r="D1758" s="722">
        <v>163905</v>
      </c>
      <c r="E1758" s="721">
        <v>1639059705</v>
      </c>
      <c r="F1758" s="721" t="s">
        <v>3634</v>
      </c>
      <c r="G1758" s="1127">
        <v>39309954</v>
      </c>
      <c r="H1758" s="1128">
        <v>0</v>
      </c>
      <c r="I1758" s="1128">
        <v>39309954</v>
      </c>
      <c r="J1758" s="1128">
        <v>0</v>
      </c>
      <c r="K1758" s="1128">
        <v>0</v>
      </c>
      <c r="L1758" s="1128">
        <v>0</v>
      </c>
      <c r="M1758" s="1128">
        <v>0</v>
      </c>
      <c r="N1758" s="1129">
        <v>0</v>
      </c>
      <c r="O1758" s="1128">
        <v>0</v>
      </c>
      <c r="P1758" s="1127">
        <v>0</v>
      </c>
      <c r="Q1758" s="1127">
        <v>0</v>
      </c>
      <c r="R1758" s="1127">
        <v>0</v>
      </c>
      <c r="S1758" s="1127">
        <v>0</v>
      </c>
      <c r="T1758" s="1130">
        <v>0</v>
      </c>
      <c r="U1758" s="1130">
        <v>0</v>
      </c>
      <c r="V1758" s="1130">
        <v>0</v>
      </c>
      <c r="W1758" s="1127">
        <v>0</v>
      </c>
      <c r="X1758" s="1130">
        <v>0</v>
      </c>
      <c r="Y1758" s="735">
        <v>0</v>
      </c>
      <c r="Z1758" s="1131">
        <v>0</v>
      </c>
      <c r="AA1758" s="1131">
        <v>0</v>
      </c>
      <c r="AB1758" s="1131">
        <v>0</v>
      </c>
      <c r="AC1758" s="1131">
        <v>0</v>
      </c>
      <c r="AD1758" s="1131">
        <v>0</v>
      </c>
      <c r="AE1758" s="1131">
        <v>0</v>
      </c>
      <c r="AF1758" s="126"/>
      <c r="AG1758" s="126"/>
      <c r="AH1758" s="126"/>
      <c r="AI1758" s="126"/>
      <c r="AJ1758" s="126"/>
      <c r="AK1758" s="126"/>
      <c r="AL1758" s="126">
        <v>1758</v>
      </c>
    </row>
    <row r="1759" spans="1:38">
      <c r="A1759" s="721" t="s">
        <v>1852</v>
      </c>
      <c r="B1759" s="722">
        <v>16</v>
      </c>
      <c r="C1759" s="722">
        <v>1639</v>
      </c>
      <c r="D1759" s="722">
        <v>163905</v>
      </c>
      <c r="E1759" s="721">
        <v>1639059706</v>
      </c>
      <c r="F1759" s="721" t="s">
        <v>3256</v>
      </c>
      <c r="G1759" s="1127">
        <v>0</v>
      </c>
      <c r="H1759" s="1128">
        <v>0</v>
      </c>
      <c r="I1759" s="1128">
        <v>0</v>
      </c>
      <c r="J1759" s="1128">
        <v>0</v>
      </c>
      <c r="K1759" s="1128">
        <v>0</v>
      </c>
      <c r="L1759" s="1128">
        <v>0</v>
      </c>
      <c r="M1759" s="1128">
        <v>0</v>
      </c>
      <c r="N1759" s="1129">
        <v>0</v>
      </c>
      <c r="O1759" s="1128">
        <v>0</v>
      </c>
      <c r="P1759" s="1127">
        <v>0</v>
      </c>
      <c r="Q1759" s="1127">
        <v>0</v>
      </c>
      <c r="R1759" s="1127">
        <v>0</v>
      </c>
      <c r="S1759" s="1127">
        <v>0</v>
      </c>
      <c r="T1759" s="1130">
        <v>0</v>
      </c>
      <c r="U1759" s="1130">
        <v>0</v>
      </c>
      <c r="V1759" s="1130">
        <v>0</v>
      </c>
      <c r="W1759" s="1127">
        <v>0</v>
      </c>
      <c r="X1759" s="1130">
        <v>0</v>
      </c>
      <c r="Y1759" s="735">
        <v>0</v>
      </c>
      <c r="Z1759" s="1131">
        <v>0</v>
      </c>
      <c r="AA1759" s="1131">
        <v>0</v>
      </c>
      <c r="AB1759" s="1131">
        <v>0</v>
      </c>
      <c r="AC1759" s="1131">
        <v>0</v>
      </c>
      <c r="AD1759" s="1131">
        <v>0</v>
      </c>
      <c r="AE1759" s="1131">
        <v>0</v>
      </c>
      <c r="AF1759" s="126"/>
      <c r="AG1759" s="126"/>
      <c r="AH1759" s="126"/>
      <c r="AI1759" s="126"/>
      <c r="AJ1759" s="126"/>
      <c r="AK1759" s="126"/>
      <c r="AL1759" s="126">
        <v>1759</v>
      </c>
    </row>
    <row r="1760" spans="1:38">
      <c r="A1760" s="721" t="s">
        <v>1852</v>
      </c>
      <c r="B1760" s="722">
        <v>16</v>
      </c>
      <c r="C1760" s="722">
        <v>1639</v>
      </c>
      <c r="D1760" s="722">
        <v>163905</v>
      </c>
      <c r="E1760" s="721">
        <v>1639059707</v>
      </c>
      <c r="F1760" s="721" t="s">
        <v>1997</v>
      </c>
      <c r="G1760" s="1127">
        <v>0</v>
      </c>
      <c r="H1760" s="1128">
        <v>0</v>
      </c>
      <c r="I1760" s="1128">
        <v>0</v>
      </c>
      <c r="J1760" s="1128">
        <v>0</v>
      </c>
      <c r="K1760" s="1128">
        <v>0</v>
      </c>
      <c r="L1760" s="1128">
        <v>0</v>
      </c>
      <c r="M1760" s="1128">
        <v>0</v>
      </c>
      <c r="N1760" s="1129">
        <v>0</v>
      </c>
      <c r="O1760" s="1128">
        <v>0</v>
      </c>
      <c r="P1760" s="1127">
        <v>0</v>
      </c>
      <c r="Q1760" s="1127">
        <v>0</v>
      </c>
      <c r="R1760" s="1127">
        <v>0</v>
      </c>
      <c r="S1760" s="1127">
        <v>0</v>
      </c>
      <c r="T1760" s="1130">
        <v>0</v>
      </c>
      <c r="U1760" s="1130">
        <v>0</v>
      </c>
      <c r="V1760" s="1130">
        <v>0</v>
      </c>
      <c r="W1760" s="1127">
        <v>0</v>
      </c>
      <c r="X1760" s="1130">
        <v>0</v>
      </c>
      <c r="Y1760" s="735">
        <v>0</v>
      </c>
      <c r="Z1760" s="1131">
        <v>0</v>
      </c>
      <c r="AA1760" s="1131">
        <v>0</v>
      </c>
      <c r="AB1760" s="1131">
        <v>0</v>
      </c>
      <c r="AC1760" s="1131">
        <v>0</v>
      </c>
      <c r="AD1760" s="1131">
        <v>0</v>
      </c>
      <c r="AE1760" s="1131">
        <v>0</v>
      </c>
      <c r="AF1760" s="126"/>
      <c r="AG1760" s="126"/>
      <c r="AH1760" s="126"/>
      <c r="AI1760" s="126"/>
      <c r="AJ1760" s="126"/>
      <c r="AK1760" s="126"/>
      <c r="AL1760" s="126">
        <v>1760</v>
      </c>
    </row>
    <row r="1761" spans="1:38">
      <c r="A1761" s="721" t="s">
        <v>1852</v>
      </c>
      <c r="B1761" s="722">
        <v>16</v>
      </c>
      <c r="C1761" s="722">
        <v>1639</v>
      </c>
      <c r="D1761" s="722">
        <v>163905</v>
      </c>
      <c r="E1761" s="721">
        <v>1639059708</v>
      </c>
      <c r="F1761" s="721" t="s">
        <v>1997</v>
      </c>
      <c r="G1761" s="1127">
        <v>45220000</v>
      </c>
      <c r="H1761" s="1128">
        <v>0</v>
      </c>
      <c r="I1761" s="1128">
        <v>45220000</v>
      </c>
      <c r="J1761" s="1128">
        <v>0</v>
      </c>
      <c r="K1761" s="1128">
        <v>0</v>
      </c>
      <c r="L1761" s="1128">
        <v>0</v>
      </c>
      <c r="M1761" s="1128">
        <v>0</v>
      </c>
      <c r="N1761" s="1129">
        <v>0</v>
      </c>
      <c r="O1761" s="1128">
        <v>0</v>
      </c>
      <c r="P1761" s="1127">
        <v>0</v>
      </c>
      <c r="Q1761" s="1127">
        <v>0</v>
      </c>
      <c r="R1761" s="1127">
        <v>0</v>
      </c>
      <c r="S1761" s="1127">
        <v>0</v>
      </c>
      <c r="T1761" s="1130">
        <v>0</v>
      </c>
      <c r="U1761" s="1130">
        <v>0</v>
      </c>
      <c r="V1761" s="1130">
        <v>0</v>
      </c>
      <c r="W1761" s="1127">
        <v>0</v>
      </c>
      <c r="X1761" s="1130">
        <v>0</v>
      </c>
      <c r="Y1761" s="735">
        <v>0</v>
      </c>
      <c r="Z1761" s="1131">
        <v>0</v>
      </c>
      <c r="AA1761" s="1131">
        <v>0</v>
      </c>
      <c r="AB1761" s="1131">
        <v>0</v>
      </c>
      <c r="AC1761" s="1131">
        <v>0</v>
      </c>
      <c r="AD1761" s="1131">
        <v>0</v>
      </c>
      <c r="AE1761" s="1131">
        <v>0</v>
      </c>
      <c r="AF1761" s="126"/>
      <c r="AG1761" s="126"/>
      <c r="AH1761" s="126"/>
      <c r="AI1761" s="126"/>
      <c r="AJ1761" s="126"/>
      <c r="AK1761" s="126"/>
      <c r="AL1761" s="126">
        <v>1761</v>
      </c>
    </row>
    <row r="1762" spans="1:38">
      <c r="A1762" s="721" t="s">
        <v>1891</v>
      </c>
      <c r="B1762" s="722">
        <v>16</v>
      </c>
      <c r="C1762" s="722">
        <v>1639</v>
      </c>
      <c r="D1762" s="722">
        <v>163905</v>
      </c>
      <c r="E1762" s="721">
        <v>1639059709</v>
      </c>
      <c r="F1762" s="721" t="s">
        <v>1092</v>
      </c>
      <c r="G1762" s="1127">
        <v>120255303532</v>
      </c>
      <c r="H1762" s="1128">
        <v>0</v>
      </c>
      <c r="I1762" s="1128">
        <v>120255303532</v>
      </c>
      <c r="J1762" s="1128">
        <v>0</v>
      </c>
      <c r="K1762" s="1128">
        <v>0</v>
      </c>
      <c r="L1762" s="1128">
        <v>0</v>
      </c>
      <c r="M1762" s="1128">
        <v>0</v>
      </c>
      <c r="N1762" s="1129">
        <v>0</v>
      </c>
      <c r="O1762" s="1128">
        <v>0</v>
      </c>
      <c r="P1762" s="1127">
        <v>0</v>
      </c>
      <c r="Q1762" s="1127">
        <v>0</v>
      </c>
      <c r="R1762" s="1127">
        <v>0</v>
      </c>
      <c r="S1762" s="1127">
        <v>0</v>
      </c>
      <c r="T1762" s="1130">
        <v>0</v>
      </c>
      <c r="U1762" s="1130">
        <v>0</v>
      </c>
      <c r="V1762" s="1130">
        <v>0</v>
      </c>
      <c r="W1762" s="1127">
        <v>0</v>
      </c>
      <c r="X1762" s="1130">
        <v>0</v>
      </c>
      <c r="Y1762" s="735">
        <v>0</v>
      </c>
      <c r="Z1762" s="1131">
        <v>0</v>
      </c>
      <c r="AA1762" s="1131">
        <v>0</v>
      </c>
      <c r="AB1762" s="1131">
        <v>0</v>
      </c>
      <c r="AC1762" s="1131">
        <v>0</v>
      </c>
      <c r="AD1762" s="1131">
        <v>0</v>
      </c>
      <c r="AE1762" s="1131">
        <v>0</v>
      </c>
      <c r="AF1762" s="126"/>
      <c r="AG1762" s="126"/>
      <c r="AH1762" s="126"/>
      <c r="AI1762" s="126"/>
      <c r="AJ1762" s="126"/>
      <c r="AK1762" s="126"/>
      <c r="AL1762" s="126">
        <v>1762</v>
      </c>
    </row>
    <row r="1763" spans="1:38">
      <c r="A1763" s="721" t="s">
        <v>1852</v>
      </c>
      <c r="B1763" s="722">
        <v>16</v>
      </c>
      <c r="C1763" s="722">
        <v>1639</v>
      </c>
      <c r="D1763" s="722">
        <v>163905</v>
      </c>
      <c r="E1763" s="721">
        <v>1639059710</v>
      </c>
      <c r="F1763" s="721" t="s">
        <v>1093</v>
      </c>
      <c r="G1763" s="1127">
        <v>170919508</v>
      </c>
      <c r="H1763" s="1128">
        <v>0</v>
      </c>
      <c r="I1763" s="1128">
        <v>170919508</v>
      </c>
      <c r="J1763" s="1128">
        <v>0</v>
      </c>
      <c r="K1763" s="1128">
        <v>0</v>
      </c>
      <c r="L1763" s="1128">
        <v>0</v>
      </c>
      <c r="M1763" s="1128">
        <v>0</v>
      </c>
      <c r="N1763" s="1129">
        <v>0</v>
      </c>
      <c r="O1763" s="1128">
        <v>0</v>
      </c>
      <c r="P1763" s="1127">
        <v>0</v>
      </c>
      <c r="Q1763" s="1127">
        <v>0</v>
      </c>
      <c r="R1763" s="1127">
        <v>0</v>
      </c>
      <c r="S1763" s="1127">
        <v>0</v>
      </c>
      <c r="T1763" s="1130">
        <v>0</v>
      </c>
      <c r="U1763" s="1130">
        <v>0</v>
      </c>
      <c r="V1763" s="1130">
        <v>0</v>
      </c>
      <c r="W1763" s="1127">
        <v>0</v>
      </c>
      <c r="X1763" s="1130">
        <v>0</v>
      </c>
      <c r="Y1763" s="735">
        <v>0</v>
      </c>
      <c r="Z1763" s="1131">
        <v>0</v>
      </c>
      <c r="AA1763" s="1131">
        <v>0</v>
      </c>
      <c r="AB1763" s="1131">
        <v>0</v>
      </c>
      <c r="AC1763" s="1131">
        <v>0</v>
      </c>
      <c r="AD1763" s="1131">
        <v>0</v>
      </c>
      <c r="AE1763" s="1131">
        <v>0</v>
      </c>
      <c r="AF1763" s="126"/>
      <c r="AG1763" s="126"/>
      <c r="AH1763" s="126"/>
      <c r="AI1763" s="126"/>
      <c r="AJ1763" s="126"/>
      <c r="AK1763" s="126"/>
      <c r="AL1763" s="126">
        <v>1763</v>
      </c>
    </row>
    <row r="1764" spans="1:38">
      <c r="A1764" s="721" t="s">
        <v>1891</v>
      </c>
      <c r="B1764" s="722">
        <v>16</v>
      </c>
      <c r="C1764" s="722">
        <v>1639</v>
      </c>
      <c r="D1764" s="722">
        <v>163905</v>
      </c>
      <c r="E1764" s="721">
        <v>1639059712</v>
      </c>
      <c r="F1764" s="721" t="s">
        <v>1094</v>
      </c>
      <c r="G1764" s="1127">
        <v>1221577388766</v>
      </c>
      <c r="H1764" s="1128">
        <v>0</v>
      </c>
      <c r="I1764" s="1128">
        <v>1221577388766</v>
      </c>
      <c r="J1764" s="1128">
        <v>0</v>
      </c>
      <c r="K1764" s="1128">
        <v>0</v>
      </c>
      <c r="L1764" s="1128">
        <v>0</v>
      </c>
      <c r="M1764" s="1128">
        <v>0</v>
      </c>
      <c r="N1764" s="1129">
        <v>0</v>
      </c>
      <c r="O1764" s="1128">
        <v>0</v>
      </c>
      <c r="P1764" s="1127">
        <v>0</v>
      </c>
      <c r="Q1764" s="1127">
        <v>0</v>
      </c>
      <c r="R1764" s="1127">
        <v>0</v>
      </c>
      <c r="S1764" s="1127">
        <v>0</v>
      </c>
      <c r="T1764" s="1130">
        <v>0</v>
      </c>
      <c r="U1764" s="1130">
        <v>0</v>
      </c>
      <c r="V1764" s="1130">
        <v>0</v>
      </c>
      <c r="W1764" s="1127">
        <v>0</v>
      </c>
      <c r="X1764" s="1130">
        <v>0</v>
      </c>
      <c r="Y1764" s="735">
        <v>0</v>
      </c>
      <c r="Z1764" s="1131">
        <v>0</v>
      </c>
      <c r="AA1764" s="1131">
        <v>0</v>
      </c>
      <c r="AB1764" s="1131">
        <v>0</v>
      </c>
      <c r="AC1764" s="1131">
        <v>0</v>
      </c>
      <c r="AD1764" s="1131">
        <v>0</v>
      </c>
      <c r="AE1764" s="1131">
        <v>0</v>
      </c>
      <c r="AF1764" s="126"/>
      <c r="AG1764" s="126"/>
      <c r="AH1764" s="126"/>
      <c r="AI1764" s="126"/>
      <c r="AJ1764" s="126"/>
      <c r="AK1764" s="126"/>
      <c r="AL1764" s="126">
        <v>1764</v>
      </c>
    </row>
    <row r="1765" spans="1:38">
      <c r="A1765" s="721" t="s">
        <v>1891</v>
      </c>
      <c r="B1765" s="722">
        <v>16</v>
      </c>
      <c r="C1765" s="722">
        <v>1639</v>
      </c>
      <c r="D1765" s="722">
        <v>163905</v>
      </c>
      <c r="E1765" s="721">
        <v>1639059716</v>
      </c>
      <c r="F1765" s="721" t="s">
        <v>1338</v>
      </c>
      <c r="G1765" s="1127">
        <v>634383046150</v>
      </c>
      <c r="H1765" s="1128">
        <v>0</v>
      </c>
      <c r="I1765" s="1128">
        <v>634383046150</v>
      </c>
      <c r="J1765" s="1128">
        <v>0</v>
      </c>
      <c r="K1765" s="1128">
        <v>0</v>
      </c>
      <c r="L1765" s="1128">
        <v>0</v>
      </c>
      <c r="M1765" s="1128">
        <v>0</v>
      </c>
      <c r="N1765" s="1129">
        <v>0</v>
      </c>
      <c r="O1765" s="1128">
        <v>0</v>
      </c>
      <c r="P1765" s="1127">
        <v>0</v>
      </c>
      <c r="Q1765" s="1127">
        <v>0</v>
      </c>
      <c r="R1765" s="1127">
        <v>0</v>
      </c>
      <c r="S1765" s="1127">
        <v>0</v>
      </c>
      <c r="T1765" s="1130">
        <v>0</v>
      </c>
      <c r="U1765" s="1130">
        <v>0</v>
      </c>
      <c r="V1765" s="1130">
        <v>0</v>
      </c>
      <c r="W1765" s="1127">
        <v>0</v>
      </c>
      <c r="X1765" s="1130">
        <v>0</v>
      </c>
      <c r="Y1765" s="735">
        <v>0</v>
      </c>
      <c r="Z1765" s="1131">
        <v>0</v>
      </c>
      <c r="AA1765" s="1131">
        <v>0</v>
      </c>
      <c r="AB1765" s="1131">
        <v>0</v>
      </c>
      <c r="AC1765" s="1131">
        <v>0</v>
      </c>
      <c r="AD1765" s="1131">
        <v>0</v>
      </c>
      <c r="AE1765" s="1131">
        <v>0</v>
      </c>
      <c r="AF1765" s="126"/>
      <c r="AG1765" s="126"/>
      <c r="AH1765" s="126"/>
      <c r="AI1765" s="126"/>
      <c r="AJ1765" s="126"/>
      <c r="AK1765" s="126"/>
      <c r="AL1765" s="126">
        <v>1765</v>
      </c>
    </row>
    <row r="1766" spans="1:38">
      <c r="A1766" s="721" t="s">
        <v>1891</v>
      </c>
      <c r="B1766" s="722">
        <v>16</v>
      </c>
      <c r="C1766" s="722">
        <v>1639</v>
      </c>
      <c r="D1766" s="722">
        <v>163905</v>
      </c>
      <c r="E1766" s="721">
        <v>1639059717</v>
      </c>
      <c r="F1766" s="721" t="s">
        <v>1095</v>
      </c>
      <c r="G1766" s="1127">
        <v>3000456538</v>
      </c>
      <c r="H1766" s="1128">
        <v>0</v>
      </c>
      <c r="I1766" s="1128">
        <v>3000456538</v>
      </c>
      <c r="J1766" s="1128">
        <v>0</v>
      </c>
      <c r="K1766" s="1128">
        <v>0</v>
      </c>
      <c r="L1766" s="1128">
        <v>0</v>
      </c>
      <c r="M1766" s="1128">
        <v>0</v>
      </c>
      <c r="N1766" s="1129">
        <v>0</v>
      </c>
      <c r="O1766" s="1128">
        <v>0</v>
      </c>
      <c r="P1766" s="1127">
        <v>0</v>
      </c>
      <c r="Q1766" s="1127">
        <v>0</v>
      </c>
      <c r="R1766" s="1127">
        <v>0</v>
      </c>
      <c r="S1766" s="1127">
        <v>0</v>
      </c>
      <c r="T1766" s="1130">
        <v>0</v>
      </c>
      <c r="U1766" s="1130">
        <v>0</v>
      </c>
      <c r="V1766" s="1130">
        <v>0</v>
      </c>
      <c r="W1766" s="1127">
        <v>0</v>
      </c>
      <c r="X1766" s="1130">
        <v>0</v>
      </c>
      <c r="Y1766" s="735">
        <v>0</v>
      </c>
      <c r="Z1766" s="1131">
        <v>0</v>
      </c>
      <c r="AA1766" s="1131">
        <v>0</v>
      </c>
      <c r="AB1766" s="1131">
        <v>0</v>
      </c>
      <c r="AC1766" s="1131">
        <v>0</v>
      </c>
      <c r="AD1766" s="1131">
        <v>0</v>
      </c>
      <c r="AE1766" s="1131">
        <v>0</v>
      </c>
      <c r="AF1766" s="126"/>
      <c r="AG1766" s="126"/>
      <c r="AH1766" s="126"/>
      <c r="AI1766" s="126"/>
      <c r="AJ1766" s="126"/>
      <c r="AK1766" s="126"/>
      <c r="AL1766" s="126">
        <v>1766</v>
      </c>
    </row>
    <row r="1767" spans="1:38">
      <c r="A1767" s="721" t="s">
        <v>1852</v>
      </c>
      <c r="B1767" s="722">
        <v>16</v>
      </c>
      <c r="C1767" s="722">
        <v>1639</v>
      </c>
      <c r="D1767" s="722">
        <v>163905</v>
      </c>
      <c r="E1767" s="721">
        <v>1639059720</v>
      </c>
      <c r="F1767" s="721" t="s">
        <v>3635</v>
      </c>
      <c r="G1767" s="1127">
        <v>12814972727</v>
      </c>
      <c r="H1767" s="1128">
        <v>0</v>
      </c>
      <c r="I1767" s="1128">
        <v>12814972727</v>
      </c>
      <c r="J1767" s="1128">
        <v>0</v>
      </c>
      <c r="K1767" s="1128">
        <v>0</v>
      </c>
      <c r="L1767" s="1128">
        <v>0</v>
      </c>
      <c r="M1767" s="1128">
        <v>0</v>
      </c>
      <c r="N1767" s="1129">
        <v>0</v>
      </c>
      <c r="O1767" s="1128">
        <v>0</v>
      </c>
      <c r="P1767" s="1127">
        <v>0</v>
      </c>
      <c r="Q1767" s="1127">
        <v>0</v>
      </c>
      <c r="R1767" s="1127">
        <v>0</v>
      </c>
      <c r="S1767" s="1127">
        <v>0</v>
      </c>
      <c r="T1767" s="1130">
        <v>0</v>
      </c>
      <c r="U1767" s="1130">
        <v>0</v>
      </c>
      <c r="V1767" s="1130">
        <v>0</v>
      </c>
      <c r="W1767" s="1127">
        <v>0</v>
      </c>
      <c r="X1767" s="1130">
        <v>0</v>
      </c>
      <c r="Y1767" s="735">
        <v>0</v>
      </c>
      <c r="Z1767" s="1131">
        <v>0</v>
      </c>
      <c r="AA1767" s="1131">
        <v>0</v>
      </c>
      <c r="AB1767" s="1131">
        <v>0</v>
      </c>
      <c r="AC1767" s="1131">
        <v>0</v>
      </c>
      <c r="AD1767" s="1131">
        <v>0</v>
      </c>
      <c r="AE1767" s="1131">
        <v>0</v>
      </c>
      <c r="AF1767" s="126"/>
      <c r="AG1767" s="126"/>
      <c r="AH1767" s="126"/>
      <c r="AI1767" s="126"/>
      <c r="AJ1767" s="126"/>
      <c r="AK1767" s="126"/>
      <c r="AL1767" s="126">
        <v>1767</v>
      </c>
    </row>
    <row r="1768" spans="1:38">
      <c r="A1768" s="721" t="s">
        <v>1852</v>
      </c>
      <c r="B1768" s="722">
        <v>16</v>
      </c>
      <c r="C1768" s="722">
        <v>1639</v>
      </c>
      <c r="D1768" s="722">
        <v>163905</v>
      </c>
      <c r="E1768" s="721">
        <v>1639059721</v>
      </c>
      <c r="F1768" s="721" t="s">
        <v>3636</v>
      </c>
      <c r="G1768" s="1127">
        <v>4195869054</v>
      </c>
      <c r="H1768" s="1128">
        <v>0</v>
      </c>
      <c r="I1768" s="1128">
        <v>4195869054</v>
      </c>
      <c r="J1768" s="1128">
        <v>0</v>
      </c>
      <c r="K1768" s="1128">
        <v>0</v>
      </c>
      <c r="L1768" s="1128">
        <v>0</v>
      </c>
      <c r="M1768" s="1128">
        <v>0</v>
      </c>
      <c r="N1768" s="1129">
        <v>0</v>
      </c>
      <c r="O1768" s="1128">
        <v>0</v>
      </c>
      <c r="P1768" s="1127">
        <v>0</v>
      </c>
      <c r="Q1768" s="1127">
        <v>0</v>
      </c>
      <c r="R1768" s="1127">
        <v>0</v>
      </c>
      <c r="S1768" s="1127">
        <v>0</v>
      </c>
      <c r="T1768" s="1130">
        <v>0</v>
      </c>
      <c r="U1768" s="1130">
        <v>0</v>
      </c>
      <c r="V1768" s="1130">
        <v>0</v>
      </c>
      <c r="W1768" s="1127">
        <v>0</v>
      </c>
      <c r="X1768" s="1130">
        <v>0</v>
      </c>
      <c r="Y1768" s="735">
        <v>0</v>
      </c>
      <c r="Z1768" s="1131">
        <v>0</v>
      </c>
      <c r="AA1768" s="1131">
        <v>0</v>
      </c>
      <c r="AB1768" s="1131">
        <v>0</v>
      </c>
      <c r="AC1768" s="1131">
        <v>0</v>
      </c>
      <c r="AD1768" s="1131">
        <v>0</v>
      </c>
      <c r="AE1768" s="1131">
        <v>0</v>
      </c>
      <c r="AF1768" s="126"/>
      <c r="AG1768" s="126"/>
      <c r="AH1768" s="126"/>
      <c r="AI1768" s="126"/>
      <c r="AJ1768" s="126"/>
      <c r="AK1768" s="126"/>
      <c r="AL1768" s="126">
        <v>1768</v>
      </c>
    </row>
    <row r="1769" spans="1:38">
      <c r="A1769" s="721" t="s">
        <v>1852</v>
      </c>
      <c r="B1769" s="722">
        <v>16</v>
      </c>
      <c r="C1769" s="722">
        <v>1639</v>
      </c>
      <c r="D1769" s="722">
        <v>163905</v>
      </c>
      <c r="E1769" s="721">
        <v>1639059730</v>
      </c>
      <c r="F1769" s="721" t="s">
        <v>3637</v>
      </c>
      <c r="G1769" s="1127">
        <v>1104493688</v>
      </c>
      <c r="H1769" s="1128">
        <v>0</v>
      </c>
      <c r="I1769" s="1128">
        <v>1104493688</v>
      </c>
      <c r="J1769" s="1128">
        <v>0</v>
      </c>
      <c r="K1769" s="1128">
        <v>0</v>
      </c>
      <c r="L1769" s="1128">
        <v>0</v>
      </c>
      <c r="M1769" s="1128">
        <v>0</v>
      </c>
      <c r="N1769" s="1129">
        <v>0</v>
      </c>
      <c r="O1769" s="1128">
        <v>0</v>
      </c>
      <c r="P1769" s="1127">
        <v>0</v>
      </c>
      <c r="Q1769" s="1127">
        <v>0</v>
      </c>
      <c r="R1769" s="1127">
        <v>0</v>
      </c>
      <c r="S1769" s="1127">
        <v>0</v>
      </c>
      <c r="T1769" s="1130">
        <v>0</v>
      </c>
      <c r="U1769" s="1130">
        <v>0</v>
      </c>
      <c r="V1769" s="1130">
        <v>0</v>
      </c>
      <c r="W1769" s="1127">
        <v>0</v>
      </c>
      <c r="X1769" s="1130">
        <v>0</v>
      </c>
      <c r="Y1769" s="735">
        <v>0</v>
      </c>
      <c r="Z1769" s="1131">
        <v>0</v>
      </c>
      <c r="AA1769" s="1131">
        <v>0</v>
      </c>
      <c r="AB1769" s="1131">
        <v>0</v>
      </c>
      <c r="AC1769" s="1131">
        <v>0</v>
      </c>
      <c r="AD1769" s="1131">
        <v>0</v>
      </c>
      <c r="AE1769" s="1131">
        <v>0</v>
      </c>
      <c r="AF1769" s="126"/>
      <c r="AG1769" s="126"/>
      <c r="AH1769" s="126"/>
      <c r="AI1769" s="126"/>
      <c r="AJ1769" s="126"/>
      <c r="AK1769" s="126"/>
      <c r="AL1769" s="126">
        <v>1769</v>
      </c>
    </row>
    <row r="1770" spans="1:38">
      <c r="A1770" s="721" t="s">
        <v>1852</v>
      </c>
      <c r="B1770" s="722">
        <v>16</v>
      </c>
      <c r="C1770" s="722">
        <v>1639</v>
      </c>
      <c r="D1770" s="722">
        <v>163905</v>
      </c>
      <c r="E1770" s="721">
        <v>1639059731</v>
      </c>
      <c r="F1770" s="721" t="s">
        <v>1998</v>
      </c>
      <c r="G1770" s="1127">
        <v>0</v>
      </c>
      <c r="H1770" s="1128">
        <v>0</v>
      </c>
      <c r="I1770" s="1128">
        <v>0</v>
      </c>
      <c r="J1770" s="1128">
        <v>0</v>
      </c>
      <c r="K1770" s="1128">
        <v>0</v>
      </c>
      <c r="L1770" s="1128">
        <v>0</v>
      </c>
      <c r="M1770" s="1128">
        <v>0</v>
      </c>
      <c r="N1770" s="1129">
        <v>0</v>
      </c>
      <c r="O1770" s="1128">
        <v>0</v>
      </c>
      <c r="P1770" s="1127">
        <v>0</v>
      </c>
      <c r="Q1770" s="1127">
        <v>0</v>
      </c>
      <c r="R1770" s="1127">
        <v>0</v>
      </c>
      <c r="S1770" s="1127">
        <v>0</v>
      </c>
      <c r="T1770" s="1130">
        <v>0</v>
      </c>
      <c r="U1770" s="1130">
        <v>0</v>
      </c>
      <c r="V1770" s="1130">
        <v>0</v>
      </c>
      <c r="W1770" s="1127">
        <v>0</v>
      </c>
      <c r="X1770" s="1130">
        <v>0</v>
      </c>
      <c r="Y1770" s="735">
        <v>0</v>
      </c>
      <c r="Z1770" s="1131">
        <v>0</v>
      </c>
      <c r="AA1770" s="1131">
        <v>0</v>
      </c>
      <c r="AB1770" s="1131">
        <v>0</v>
      </c>
      <c r="AC1770" s="1131">
        <v>0</v>
      </c>
      <c r="AD1770" s="1131">
        <v>0</v>
      </c>
      <c r="AE1770" s="1131">
        <v>0</v>
      </c>
      <c r="AF1770" s="126"/>
      <c r="AG1770" s="126"/>
      <c r="AH1770" s="126"/>
      <c r="AI1770" s="126"/>
      <c r="AJ1770" s="126"/>
      <c r="AK1770" s="126"/>
      <c r="AL1770" s="126">
        <v>1770</v>
      </c>
    </row>
    <row r="1771" spans="1:38">
      <c r="A1771" s="721" t="s">
        <v>1891</v>
      </c>
      <c r="B1771" s="722">
        <v>16</v>
      </c>
      <c r="C1771" s="722">
        <v>1639</v>
      </c>
      <c r="D1771" s="722">
        <v>163905</v>
      </c>
      <c r="E1771" s="721">
        <v>1639059732</v>
      </c>
      <c r="F1771" s="721" t="s">
        <v>1096</v>
      </c>
      <c r="G1771" s="1127">
        <v>53474432985</v>
      </c>
      <c r="H1771" s="1128">
        <v>0</v>
      </c>
      <c r="I1771" s="1128">
        <v>53474432985</v>
      </c>
      <c r="J1771" s="1128">
        <v>0</v>
      </c>
      <c r="K1771" s="1128">
        <v>0</v>
      </c>
      <c r="L1771" s="1128">
        <v>0</v>
      </c>
      <c r="M1771" s="1128">
        <v>0</v>
      </c>
      <c r="N1771" s="1129">
        <v>0</v>
      </c>
      <c r="O1771" s="1128">
        <v>0</v>
      </c>
      <c r="P1771" s="1127">
        <v>0</v>
      </c>
      <c r="Q1771" s="1127">
        <v>0</v>
      </c>
      <c r="R1771" s="1127">
        <v>0</v>
      </c>
      <c r="S1771" s="1127">
        <v>0</v>
      </c>
      <c r="T1771" s="1130">
        <v>0</v>
      </c>
      <c r="U1771" s="1130">
        <v>0</v>
      </c>
      <c r="V1771" s="1130">
        <v>0</v>
      </c>
      <c r="W1771" s="1127">
        <v>0</v>
      </c>
      <c r="X1771" s="1130">
        <v>0</v>
      </c>
      <c r="Y1771" s="735">
        <v>0</v>
      </c>
      <c r="Z1771" s="1131">
        <v>0</v>
      </c>
      <c r="AA1771" s="1131">
        <v>0</v>
      </c>
      <c r="AB1771" s="1131">
        <v>0</v>
      </c>
      <c r="AC1771" s="1131">
        <v>0</v>
      </c>
      <c r="AD1771" s="1131">
        <v>0</v>
      </c>
      <c r="AE1771" s="1131">
        <v>0</v>
      </c>
      <c r="AF1771" s="126"/>
      <c r="AG1771" s="126"/>
      <c r="AH1771" s="126"/>
      <c r="AI1771" s="126"/>
      <c r="AJ1771" s="126"/>
      <c r="AK1771" s="126"/>
      <c r="AL1771" s="126">
        <v>1771</v>
      </c>
    </row>
    <row r="1772" spans="1:38">
      <c r="A1772" s="721" t="s">
        <v>1891</v>
      </c>
      <c r="B1772" s="722">
        <v>16</v>
      </c>
      <c r="C1772" s="722">
        <v>1639</v>
      </c>
      <c r="D1772" s="722">
        <v>163905</v>
      </c>
      <c r="E1772" s="721">
        <v>1639059733</v>
      </c>
      <c r="F1772" s="721" t="s">
        <v>1097</v>
      </c>
      <c r="G1772" s="1127">
        <v>20587678874</v>
      </c>
      <c r="H1772" s="1128">
        <v>0</v>
      </c>
      <c r="I1772" s="1128">
        <v>20587678874</v>
      </c>
      <c r="J1772" s="1128">
        <v>0</v>
      </c>
      <c r="K1772" s="1128">
        <v>0</v>
      </c>
      <c r="L1772" s="1128">
        <v>0</v>
      </c>
      <c r="M1772" s="1128">
        <v>0</v>
      </c>
      <c r="N1772" s="1129">
        <v>0</v>
      </c>
      <c r="O1772" s="1128">
        <v>0</v>
      </c>
      <c r="P1772" s="1127">
        <v>0</v>
      </c>
      <c r="Q1772" s="1127">
        <v>0</v>
      </c>
      <c r="R1772" s="1127">
        <v>0</v>
      </c>
      <c r="S1772" s="1127">
        <v>0</v>
      </c>
      <c r="T1772" s="1130">
        <v>0</v>
      </c>
      <c r="U1772" s="1130">
        <v>0</v>
      </c>
      <c r="V1772" s="1130">
        <v>0</v>
      </c>
      <c r="W1772" s="1127">
        <v>0</v>
      </c>
      <c r="X1772" s="1130">
        <v>0</v>
      </c>
      <c r="Y1772" s="735">
        <v>0</v>
      </c>
      <c r="Z1772" s="1131">
        <v>0</v>
      </c>
      <c r="AA1772" s="1131">
        <v>0</v>
      </c>
      <c r="AB1772" s="1131">
        <v>0</v>
      </c>
      <c r="AC1772" s="1131">
        <v>0</v>
      </c>
      <c r="AD1772" s="1131">
        <v>0</v>
      </c>
      <c r="AE1772" s="1131">
        <v>0</v>
      </c>
      <c r="AF1772" s="126"/>
      <c r="AG1772" s="126"/>
      <c r="AH1772" s="126"/>
      <c r="AI1772" s="126"/>
      <c r="AJ1772" s="126"/>
      <c r="AK1772" s="126"/>
      <c r="AL1772" s="126">
        <v>1772</v>
      </c>
    </row>
    <row r="1773" spans="1:38">
      <c r="A1773" s="721" t="s">
        <v>1852</v>
      </c>
      <c r="B1773" s="722">
        <v>16</v>
      </c>
      <c r="C1773" s="722">
        <v>1639</v>
      </c>
      <c r="D1773" s="722">
        <v>163905</v>
      </c>
      <c r="E1773" s="721">
        <v>1639059740</v>
      </c>
      <c r="F1773" s="721" t="s">
        <v>3638</v>
      </c>
      <c r="G1773" s="1127">
        <v>633220087</v>
      </c>
      <c r="H1773" s="1128">
        <v>0</v>
      </c>
      <c r="I1773" s="1128">
        <v>633220087.25</v>
      </c>
      <c r="J1773" s="1128">
        <v>0.25</v>
      </c>
      <c r="K1773" s="1128">
        <v>0</v>
      </c>
      <c r="L1773" s="1128">
        <v>0.25</v>
      </c>
      <c r="M1773" s="1128">
        <v>0</v>
      </c>
      <c r="N1773" s="1129">
        <v>0</v>
      </c>
      <c r="O1773" s="1128">
        <v>0.25</v>
      </c>
      <c r="P1773" s="1127">
        <v>9.2499999999999999E-2</v>
      </c>
      <c r="Q1773" s="1127">
        <v>0</v>
      </c>
      <c r="R1773" s="1127">
        <v>0</v>
      </c>
      <c r="S1773" s="1127">
        <v>0</v>
      </c>
      <c r="T1773" s="1130">
        <v>0</v>
      </c>
      <c r="U1773" s="1130">
        <v>0</v>
      </c>
      <c r="V1773" s="1130">
        <v>0</v>
      </c>
      <c r="W1773" s="1127">
        <v>0</v>
      </c>
      <c r="X1773" s="1130">
        <v>9.2499999999999999E-2</v>
      </c>
      <c r="Y1773" s="735">
        <v>0.37</v>
      </c>
      <c r="Z1773" s="1131">
        <v>9.2499999999999999E-2</v>
      </c>
      <c r="AA1773" s="1131">
        <v>0</v>
      </c>
      <c r="AB1773" s="1131">
        <v>3.3300056457519531E-2</v>
      </c>
      <c r="AC1773" s="1131">
        <v>0</v>
      </c>
      <c r="AD1773" s="1131">
        <v>5.9199943542480468E-2</v>
      </c>
      <c r="AE1773" s="1131">
        <v>0</v>
      </c>
      <c r="AF1773" s="126"/>
      <c r="AG1773" s="126"/>
      <c r="AH1773" s="126"/>
      <c r="AI1773" s="126"/>
      <c r="AJ1773" s="126"/>
      <c r="AK1773" s="126"/>
      <c r="AL1773" s="126">
        <v>1773</v>
      </c>
    </row>
    <row r="1774" spans="1:38">
      <c r="A1774" s="721" t="s">
        <v>1852</v>
      </c>
      <c r="B1774" s="722">
        <v>16</v>
      </c>
      <c r="C1774" s="722">
        <v>1639</v>
      </c>
      <c r="D1774" s="722">
        <v>163905</v>
      </c>
      <c r="E1774" s="721">
        <v>1639059741</v>
      </c>
      <c r="F1774" s="721" t="s">
        <v>4242</v>
      </c>
      <c r="G1774" s="1127">
        <v>444700616</v>
      </c>
      <c r="H1774" s="1128">
        <v>0</v>
      </c>
      <c r="I1774" s="1128">
        <v>444700616</v>
      </c>
      <c r="J1774" s="1128">
        <v>0</v>
      </c>
      <c r="K1774" s="1128">
        <v>0</v>
      </c>
      <c r="L1774" s="1128">
        <v>0</v>
      </c>
      <c r="M1774" s="1128">
        <v>0</v>
      </c>
      <c r="N1774" s="1129">
        <v>0</v>
      </c>
      <c r="O1774" s="1128">
        <v>0</v>
      </c>
      <c r="P1774" s="1127">
        <v>0</v>
      </c>
      <c r="Q1774" s="1127">
        <v>0</v>
      </c>
      <c r="R1774" s="1127">
        <v>0</v>
      </c>
      <c r="S1774" s="1127">
        <v>0</v>
      </c>
      <c r="T1774" s="1130">
        <v>0</v>
      </c>
      <c r="U1774" s="1130">
        <v>0</v>
      </c>
      <c r="V1774" s="1130">
        <v>0</v>
      </c>
      <c r="W1774" s="1127">
        <v>0</v>
      </c>
      <c r="X1774" s="1130">
        <v>0</v>
      </c>
      <c r="Y1774" s="735">
        <v>0</v>
      </c>
      <c r="Z1774" s="1131">
        <v>0</v>
      </c>
      <c r="AA1774" s="1131">
        <v>0</v>
      </c>
      <c r="AB1774" s="1131">
        <v>0</v>
      </c>
      <c r="AC1774" s="1131">
        <v>0</v>
      </c>
      <c r="AD1774" s="1131">
        <v>0</v>
      </c>
      <c r="AE1774" s="1131">
        <v>0</v>
      </c>
      <c r="AF1774" s="126"/>
      <c r="AG1774" s="126"/>
      <c r="AH1774" s="126"/>
      <c r="AI1774" s="126"/>
      <c r="AJ1774" s="126"/>
      <c r="AK1774" s="126"/>
      <c r="AL1774" s="126">
        <v>1774</v>
      </c>
    </row>
    <row r="1775" spans="1:38">
      <c r="A1775" s="721" t="s">
        <v>1891</v>
      </c>
      <c r="B1775" s="722">
        <v>16</v>
      </c>
      <c r="C1775" s="722">
        <v>1639</v>
      </c>
      <c r="D1775" s="722">
        <v>163905</v>
      </c>
      <c r="E1775" s="721">
        <v>1639059742</v>
      </c>
      <c r="F1775" s="721" t="s">
        <v>1098</v>
      </c>
      <c r="G1775" s="1127">
        <v>2287642478</v>
      </c>
      <c r="H1775" s="1128">
        <v>0</v>
      </c>
      <c r="I1775" s="1128">
        <v>2287642478</v>
      </c>
      <c r="J1775" s="1128">
        <v>0</v>
      </c>
      <c r="K1775" s="1128">
        <v>0</v>
      </c>
      <c r="L1775" s="1128">
        <v>0</v>
      </c>
      <c r="M1775" s="1128">
        <v>0</v>
      </c>
      <c r="N1775" s="1129">
        <v>0</v>
      </c>
      <c r="O1775" s="1128">
        <v>0</v>
      </c>
      <c r="P1775" s="1127">
        <v>0</v>
      </c>
      <c r="Q1775" s="1127">
        <v>0</v>
      </c>
      <c r="R1775" s="1127">
        <v>0</v>
      </c>
      <c r="S1775" s="1127">
        <v>0</v>
      </c>
      <c r="T1775" s="1130">
        <v>0</v>
      </c>
      <c r="U1775" s="1130">
        <v>0</v>
      </c>
      <c r="V1775" s="1130">
        <v>0</v>
      </c>
      <c r="W1775" s="1127">
        <v>0</v>
      </c>
      <c r="X1775" s="1130">
        <v>0</v>
      </c>
      <c r="Y1775" s="735">
        <v>0</v>
      </c>
      <c r="Z1775" s="1131">
        <v>0</v>
      </c>
      <c r="AA1775" s="1131">
        <v>0</v>
      </c>
      <c r="AB1775" s="1131">
        <v>0</v>
      </c>
      <c r="AC1775" s="1131">
        <v>0</v>
      </c>
      <c r="AD1775" s="1131">
        <v>0</v>
      </c>
      <c r="AE1775" s="1131">
        <v>0</v>
      </c>
      <c r="AF1775" s="126"/>
      <c r="AG1775" s="126"/>
      <c r="AH1775" s="126"/>
      <c r="AI1775" s="126"/>
      <c r="AJ1775" s="126"/>
      <c r="AK1775" s="126"/>
      <c r="AL1775" s="126">
        <v>1775</v>
      </c>
    </row>
    <row r="1776" spans="1:38">
      <c r="A1776" s="721" t="s">
        <v>1891</v>
      </c>
      <c r="B1776" s="722">
        <v>16</v>
      </c>
      <c r="C1776" s="722">
        <v>1639</v>
      </c>
      <c r="D1776" s="722">
        <v>163905</v>
      </c>
      <c r="E1776" s="721">
        <v>1639059744</v>
      </c>
      <c r="F1776" s="721" t="s">
        <v>1099</v>
      </c>
      <c r="G1776" s="1127">
        <v>45325502231</v>
      </c>
      <c r="H1776" s="1128">
        <v>0</v>
      </c>
      <c r="I1776" s="1128">
        <v>45325502231</v>
      </c>
      <c r="J1776" s="1128">
        <v>0</v>
      </c>
      <c r="K1776" s="1128">
        <v>0</v>
      </c>
      <c r="L1776" s="1128">
        <v>0</v>
      </c>
      <c r="M1776" s="1128">
        <v>0</v>
      </c>
      <c r="N1776" s="1129">
        <v>0</v>
      </c>
      <c r="O1776" s="1128">
        <v>0</v>
      </c>
      <c r="P1776" s="1127">
        <v>0</v>
      </c>
      <c r="Q1776" s="1127">
        <v>0</v>
      </c>
      <c r="R1776" s="1127">
        <v>0</v>
      </c>
      <c r="S1776" s="1127">
        <v>0</v>
      </c>
      <c r="T1776" s="1130">
        <v>0</v>
      </c>
      <c r="U1776" s="1130">
        <v>0</v>
      </c>
      <c r="V1776" s="1130">
        <v>0</v>
      </c>
      <c r="W1776" s="1127">
        <v>0</v>
      </c>
      <c r="X1776" s="1130">
        <v>0</v>
      </c>
      <c r="Y1776" s="735">
        <v>0</v>
      </c>
      <c r="Z1776" s="1131">
        <v>0</v>
      </c>
      <c r="AA1776" s="1131">
        <v>0</v>
      </c>
      <c r="AB1776" s="1131">
        <v>0</v>
      </c>
      <c r="AC1776" s="1131">
        <v>0</v>
      </c>
      <c r="AD1776" s="1131">
        <v>0</v>
      </c>
      <c r="AE1776" s="1131">
        <v>0</v>
      </c>
      <c r="AF1776" s="126"/>
      <c r="AG1776" s="126"/>
      <c r="AH1776" s="126"/>
      <c r="AI1776" s="126"/>
      <c r="AJ1776" s="126"/>
      <c r="AK1776" s="126"/>
      <c r="AL1776" s="126">
        <v>1776</v>
      </c>
    </row>
    <row r="1777" spans="1:38">
      <c r="A1777" s="721" t="s">
        <v>1852</v>
      </c>
      <c r="B1777" s="722">
        <v>16</v>
      </c>
      <c r="C1777" s="722">
        <v>1639</v>
      </c>
      <c r="D1777" s="722">
        <v>163905</v>
      </c>
      <c r="E1777" s="721">
        <v>1639059747</v>
      </c>
      <c r="F1777" s="721" t="s">
        <v>3410</v>
      </c>
      <c r="G1777" s="1127">
        <v>15795345</v>
      </c>
      <c r="H1777" s="1128">
        <v>0</v>
      </c>
      <c r="I1777" s="1128">
        <v>15795345</v>
      </c>
      <c r="J1777" s="1128">
        <v>0</v>
      </c>
      <c r="K1777" s="1128">
        <v>0</v>
      </c>
      <c r="L1777" s="1128">
        <v>0</v>
      </c>
      <c r="M1777" s="1128">
        <v>0</v>
      </c>
      <c r="N1777" s="1129">
        <v>0</v>
      </c>
      <c r="O1777" s="1128">
        <v>0</v>
      </c>
      <c r="P1777" s="1127">
        <v>0</v>
      </c>
      <c r="Q1777" s="1127">
        <v>0</v>
      </c>
      <c r="R1777" s="1127">
        <v>0</v>
      </c>
      <c r="S1777" s="1127">
        <v>0</v>
      </c>
      <c r="T1777" s="1130">
        <v>0</v>
      </c>
      <c r="U1777" s="1130">
        <v>0</v>
      </c>
      <c r="V1777" s="1130">
        <v>0</v>
      </c>
      <c r="W1777" s="1127">
        <v>0</v>
      </c>
      <c r="X1777" s="1130">
        <v>0</v>
      </c>
      <c r="Y1777" s="735">
        <v>0</v>
      </c>
      <c r="Z1777" s="1131">
        <v>0</v>
      </c>
      <c r="AA1777" s="1131">
        <v>0</v>
      </c>
      <c r="AB1777" s="1131">
        <v>0</v>
      </c>
      <c r="AC1777" s="1131">
        <v>0</v>
      </c>
      <c r="AD1777" s="1131">
        <v>0</v>
      </c>
      <c r="AE1777" s="1131">
        <v>0</v>
      </c>
      <c r="AF1777" s="126"/>
      <c r="AG1777" s="126"/>
      <c r="AH1777" s="126"/>
      <c r="AI1777" s="126"/>
      <c r="AJ1777" s="126"/>
      <c r="AK1777" s="126"/>
      <c r="AL1777" s="126">
        <v>1777</v>
      </c>
    </row>
    <row r="1778" spans="1:38">
      <c r="A1778" s="721" t="s">
        <v>1891</v>
      </c>
      <c r="B1778" s="722">
        <v>16</v>
      </c>
      <c r="C1778" s="722">
        <v>1639</v>
      </c>
      <c r="D1778" s="722">
        <v>163905</v>
      </c>
      <c r="E1778" s="721">
        <v>1639059748</v>
      </c>
      <c r="F1778" s="721" t="s">
        <v>1100</v>
      </c>
      <c r="G1778" s="1127">
        <v>17097546340</v>
      </c>
      <c r="H1778" s="1128">
        <v>0</v>
      </c>
      <c r="I1778" s="1128">
        <v>17097546340</v>
      </c>
      <c r="J1778" s="1128">
        <v>0</v>
      </c>
      <c r="K1778" s="1128">
        <v>0</v>
      </c>
      <c r="L1778" s="1128">
        <v>0</v>
      </c>
      <c r="M1778" s="1128">
        <v>0</v>
      </c>
      <c r="N1778" s="1129">
        <v>0</v>
      </c>
      <c r="O1778" s="1128">
        <v>0</v>
      </c>
      <c r="P1778" s="1127">
        <v>0</v>
      </c>
      <c r="Q1778" s="1127">
        <v>0</v>
      </c>
      <c r="R1778" s="1127">
        <v>0</v>
      </c>
      <c r="S1778" s="1127">
        <v>0</v>
      </c>
      <c r="T1778" s="1130">
        <v>0</v>
      </c>
      <c r="U1778" s="1130">
        <v>0</v>
      </c>
      <c r="V1778" s="1130">
        <v>0</v>
      </c>
      <c r="W1778" s="1127">
        <v>0</v>
      </c>
      <c r="X1778" s="1130">
        <v>0</v>
      </c>
      <c r="Y1778" s="735">
        <v>0</v>
      </c>
      <c r="Z1778" s="1131">
        <v>0</v>
      </c>
      <c r="AA1778" s="1131">
        <v>0</v>
      </c>
      <c r="AB1778" s="1131">
        <v>0</v>
      </c>
      <c r="AC1778" s="1131">
        <v>0</v>
      </c>
      <c r="AD1778" s="1131">
        <v>0</v>
      </c>
      <c r="AE1778" s="1131">
        <v>0</v>
      </c>
      <c r="AF1778" s="126"/>
      <c r="AG1778" s="126"/>
      <c r="AH1778" s="126"/>
      <c r="AI1778" s="126"/>
      <c r="AJ1778" s="126"/>
      <c r="AK1778" s="126"/>
      <c r="AL1778" s="126">
        <v>1778</v>
      </c>
    </row>
    <row r="1779" spans="1:38">
      <c r="A1779" s="721" t="s">
        <v>1891</v>
      </c>
      <c r="B1779" s="722">
        <v>16</v>
      </c>
      <c r="C1779" s="722">
        <v>1639</v>
      </c>
      <c r="D1779" s="722">
        <v>163905</v>
      </c>
      <c r="E1779" s="721">
        <v>1639059749</v>
      </c>
      <c r="F1779" s="721" t="s">
        <v>1101</v>
      </c>
      <c r="G1779" s="1127">
        <v>14942631044</v>
      </c>
      <c r="H1779" s="1128">
        <v>0</v>
      </c>
      <c r="I1779" s="1128">
        <v>14942631044</v>
      </c>
      <c r="J1779" s="1128">
        <v>0</v>
      </c>
      <c r="K1779" s="1128">
        <v>0</v>
      </c>
      <c r="L1779" s="1128">
        <v>0</v>
      </c>
      <c r="M1779" s="1128">
        <v>0</v>
      </c>
      <c r="N1779" s="1129">
        <v>0</v>
      </c>
      <c r="O1779" s="1128">
        <v>0</v>
      </c>
      <c r="P1779" s="1127">
        <v>0</v>
      </c>
      <c r="Q1779" s="1127">
        <v>0</v>
      </c>
      <c r="R1779" s="1127">
        <v>0</v>
      </c>
      <c r="S1779" s="1127">
        <v>0</v>
      </c>
      <c r="T1779" s="1130">
        <v>0</v>
      </c>
      <c r="U1779" s="1130">
        <v>0</v>
      </c>
      <c r="V1779" s="1130">
        <v>0</v>
      </c>
      <c r="W1779" s="1127">
        <v>0</v>
      </c>
      <c r="X1779" s="1130">
        <v>0</v>
      </c>
      <c r="Y1779" s="735">
        <v>0</v>
      </c>
      <c r="Z1779" s="1131">
        <v>0</v>
      </c>
      <c r="AA1779" s="1131">
        <v>0</v>
      </c>
      <c r="AB1779" s="1131">
        <v>0</v>
      </c>
      <c r="AC1779" s="1131">
        <v>0</v>
      </c>
      <c r="AD1779" s="1131">
        <v>0</v>
      </c>
      <c r="AE1779" s="1131">
        <v>0</v>
      </c>
      <c r="AF1779" s="126"/>
      <c r="AG1779" s="126"/>
      <c r="AH1779" s="126"/>
      <c r="AI1779" s="126"/>
      <c r="AJ1779" s="126"/>
      <c r="AK1779" s="126"/>
      <c r="AL1779" s="126">
        <v>1779</v>
      </c>
    </row>
    <row r="1780" spans="1:38">
      <c r="A1780" s="721" t="s">
        <v>1852</v>
      </c>
      <c r="B1780" s="722">
        <v>16</v>
      </c>
      <c r="C1780" s="722">
        <v>1639</v>
      </c>
      <c r="D1780" s="722">
        <v>163905</v>
      </c>
      <c r="E1780" s="721">
        <v>1639059750</v>
      </c>
      <c r="F1780" s="721" t="s">
        <v>3639</v>
      </c>
      <c r="G1780" s="1127">
        <v>285690271</v>
      </c>
      <c r="H1780" s="1128">
        <v>0</v>
      </c>
      <c r="I1780" s="1128">
        <v>285690271</v>
      </c>
      <c r="J1780" s="1128">
        <v>0</v>
      </c>
      <c r="K1780" s="1128">
        <v>0</v>
      </c>
      <c r="L1780" s="1128">
        <v>0</v>
      </c>
      <c r="M1780" s="1128">
        <v>0</v>
      </c>
      <c r="N1780" s="1129">
        <v>0</v>
      </c>
      <c r="O1780" s="1128">
        <v>0</v>
      </c>
      <c r="P1780" s="1127">
        <v>0</v>
      </c>
      <c r="Q1780" s="1127">
        <v>0</v>
      </c>
      <c r="R1780" s="1127">
        <v>0</v>
      </c>
      <c r="S1780" s="1127">
        <v>0</v>
      </c>
      <c r="T1780" s="1130">
        <v>0</v>
      </c>
      <c r="U1780" s="1130">
        <v>0</v>
      </c>
      <c r="V1780" s="1130">
        <v>0</v>
      </c>
      <c r="W1780" s="1127">
        <v>0</v>
      </c>
      <c r="X1780" s="1130">
        <v>0</v>
      </c>
      <c r="Y1780" s="735">
        <v>0</v>
      </c>
      <c r="Z1780" s="1131">
        <v>0</v>
      </c>
      <c r="AA1780" s="1131">
        <v>0</v>
      </c>
      <c r="AB1780" s="1131">
        <v>0</v>
      </c>
      <c r="AC1780" s="1131">
        <v>0</v>
      </c>
      <c r="AD1780" s="1131">
        <v>0</v>
      </c>
      <c r="AE1780" s="1131">
        <v>0</v>
      </c>
      <c r="AF1780" s="126"/>
      <c r="AG1780" s="126"/>
      <c r="AH1780" s="126"/>
      <c r="AI1780" s="126"/>
      <c r="AJ1780" s="126"/>
      <c r="AK1780" s="126"/>
      <c r="AL1780" s="126">
        <v>1780</v>
      </c>
    </row>
    <row r="1781" spans="1:38">
      <c r="A1781" s="721" t="s">
        <v>1891</v>
      </c>
      <c r="B1781" s="722">
        <v>16</v>
      </c>
      <c r="C1781" s="722">
        <v>1639</v>
      </c>
      <c r="D1781" s="722">
        <v>163905</v>
      </c>
      <c r="E1781" s="721">
        <v>1639059751</v>
      </c>
      <c r="F1781" s="721" t="s">
        <v>1999</v>
      </c>
      <c r="G1781" s="1127">
        <v>253470</v>
      </c>
      <c r="H1781" s="1128">
        <v>0</v>
      </c>
      <c r="I1781" s="1128">
        <v>253470</v>
      </c>
      <c r="J1781" s="1128">
        <v>0</v>
      </c>
      <c r="K1781" s="1128">
        <v>0</v>
      </c>
      <c r="L1781" s="1128">
        <v>0</v>
      </c>
      <c r="M1781" s="1128">
        <v>0</v>
      </c>
      <c r="N1781" s="1129">
        <v>0</v>
      </c>
      <c r="O1781" s="1128">
        <v>0</v>
      </c>
      <c r="P1781" s="1127">
        <v>0</v>
      </c>
      <c r="Q1781" s="1127">
        <v>0</v>
      </c>
      <c r="R1781" s="1127">
        <v>0</v>
      </c>
      <c r="S1781" s="1127">
        <v>0</v>
      </c>
      <c r="T1781" s="1130">
        <v>0</v>
      </c>
      <c r="U1781" s="1130">
        <v>0</v>
      </c>
      <c r="V1781" s="1130">
        <v>0</v>
      </c>
      <c r="W1781" s="1127">
        <v>0</v>
      </c>
      <c r="X1781" s="1130">
        <v>0</v>
      </c>
      <c r="Y1781" s="735">
        <v>0</v>
      </c>
      <c r="Z1781" s="1131">
        <v>0</v>
      </c>
      <c r="AA1781" s="1131">
        <v>0</v>
      </c>
      <c r="AB1781" s="1131">
        <v>0</v>
      </c>
      <c r="AC1781" s="1131">
        <v>0</v>
      </c>
      <c r="AD1781" s="1131">
        <v>0</v>
      </c>
      <c r="AE1781" s="1131">
        <v>0</v>
      </c>
      <c r="AF1781" s="126"/>
      <c r="AG1781" s="126"/>
      <c r="AH1781" s="126"/>
      <c r="AI1781" s="126"/>
      <c r="AJ1781" s="126"/>
      <c r="AK1781" s="126"/>
      <c r="AL1781" s="126">
        <v>1781</v>
      </c>
    </row>
    <row r="1782" spans="1:38">
      <c r="A1782" s="721" t="s">
        <v>1891</v>
      </c>
      <c r="B1782" s="722">
        <v>16</v>
      </c>
      <c r="C1782" s="722">
        <v>1639</v>
      </c>
      <c r="D1782" s="722">
        <v>163905</v>
      </c>
      <c r="E1782" s="721">
        <v>1639059752</v>
      </c>
      <c r="F1782" s="721" t="s">
        <v>1102</v>
      </c>
      <c r="G1782" s="1127">
        <v>422806872500</v>
      </c>
      <c r="H1782" s="1128">
        <v>0</v>
      </c>
      <c r="I1782" s="1128">
        <v>422806872500</v>
      </c>
      <c r="J1782" s="1128">
        <v>0</v>
      </c>
      <c r="K1782" s="1128">
        <v>0</v>
      </c>
      <c r="L1782" s="1128">
        <v>0</v>
      </c>
      <c r="M1782" s="1128">
        <v>0</v>
      </c>
      <c r="N1782" s="1129">
        <v>0</v>
      </c>
      <c r="O1782" s="1128">
        <v>0</v>
      </c>
      <c r="P1782" s="1127">
        <v>0</v>
      </c>
      <c r="Q1782" s="1127">
        <v>0</v>
      </c>
      <c r="R1782" s="1127">
        <v>0</v>
      </c>
      <c r="S1782" s="1127">
        <v>0</v>
      </c>
      <c r="T1782" s="1130">
        <v>0</v>
      </c>
      <c r="U1782" s="1130">
        <v>0</v>
      </c>
      <c r="V1782" s="1130">
        <v>0</v>
      </c>
      <c r="W1782" s="1127">
        <v>0</v>
      </c>
      <c r="X1782" s="1130">
        <v>0</v>
      </c>
      <c r="Y1782" s="735">
        <v>0</v>
      </c>
      <c r="Z1782" s="1131">
        <v>0</v>
      </c>
      <c r="AA1782" s="1131">
        <v>0</v>
      </c>
      <c r="AB1782" s="1131">
        <v>0</v>
      </c>
      <c r="AC1782" s="1131">
        <v>0</v>
      </c>
      <c r="AD1782" s="1131">
        <v>0</v>
      </c>
      <c r="AE1782" s="1131">
        <v>0</v>
      </c>
      <c r="AF1782" s="126"/>
      <c r="AG1782" s="126"/>
      <c r="AH1782" s="126"/>
      <c r="AI1782" s="126"/>
      <c r="AJ1782" s="126"/>
      <c r="AK1782" s="126"/>
      <c r="AL1782" s="126">
        <v>1782</v>
      </c>
    </row>
    <row r="1783" spans="1:38">
      <c r="A1783" s="721" t="s">
        <v>1852</v>
      </c>
      <c r="B1783" s="722">
        <v>16</v>
      </c>
      <c r="C1783" s="722">
        <v>1639</v>
      </c>
      <c r="D1783" s="722">
        <v>163905</v>
      </c>
      <c r="E1783" s="721">
        <v>1639059755</v>
      </c>
      <c r="F1783" s="721" t="s">
        <v>2000</v>
      </c>
      <c r="G1783" s="1127">
        <v>0</v>
      </c>
      <c r="H1783" s="1128">
        <v>0</v>
      </c>
      <c r="I1783" s="1128">
        <v>0</v>
      </c>
      <c r="J1783" s="1128">
        <v>0</v>
      </c>
      <c r="K1783" s="1128">
        <v>0</v>
      </c>
      <c r="L1783" s="1128">
        <v>0</v>
      </c>
      <c r="M1783" s="1128">
        <v>0</v>
      </c>
      <c r="N1783" s="1129">
        <v>0</v>
      </c>
      <c r="O1783" s="1128">
        <v>0</v>
      </c>
      <c r="P1783" s="1127">
        <v>0</v>
      </c>
      <c r="Q1783" s="1127">
        <v>0</v>
      </c>
      <c r="R1783" s="1127">
        <v>0</v>
      </c>
      <c r="S1783" s="1127">
        <v>0</v>
      </c>
      <c r="T1783" s="1130">
        <v>0</v>
      </c>
      <c r="U1783" s="1130">
        <v>0</v>
      </c>
      <c r="V1783" s="1130">
        <v>0</v>
      </c>
      <c r="W1783" s="1127">
        <v>0</v>
      </c>
      <c r="X1783" s="1130">
        <v>0</v>
      </c>
      <c r="Y1783" s="735">
        <v>0</v>
      </c>
      <c r="Z1783" s="1131">
        <v>0</v>
      </c>
      <c r="AA1783" s="1131">
        <v>0</v>
      </c>
      <c r="AB1783" s="1131">
        <v>0</v>
      </c>
      <c r="AC1783" s="1131">
        <v>0</v>
      </c>
      <c r="AD1783" s="1131">
        <v>0</v>
      </c>
      <c r="AE1783" s="1131">
        <v>0</v>
      </c>
      <c r="AF1783" s="126"/>
      <c r="AG1783" s="126"/>
      <c r="AH1783" s="126"/>
      <c r="AI1783" s="126"/>
      <c r="AJ1783" s="126"/>
      <c r="AK1783" s="126"/>
      <c r="AL1783" s="126">
        <v>1783</v>
      </c>
    </row>
    <row r="1784" spans="1:38">
      <c r="A1784" s="721" t="s">
        <v>1852</v>
      </c>
      <c r="B1784" s="722">
        <v>16</v>
      </c>
      <c r="C1784" s="722">
        <v>1639</v>
      </c>
      <c r="D1784" s="722">
        <v>163905</v>
      </c>
      <c r="E1784" s="721">
        <v>1639059757</v>
      </c>
      <c r="F1784" s="721" t="s">
        <v>4243</v>
      </c>
      <c r="G1784" s="1127">
        <v>16908895091</v>
      </c>
      <c r="H1784" s="1128">
        <v>0</v>
      </c>
      <c r="I1784" s="1128">
        <v>16908895091.25</v>
      </c>
      <c r="J1784" s="1128">
        <v>0.25</v>
      </c>
      <c r="K1784" s="1128">
        <v>0</v>
      </c>
      <c r="L1784" s="1128">
        <v>0.25</v>
      </c>
      <c r="M1784" s="1128">
        <v>0</v>
      </c>
      <c r="N1784" s="1129">
        <v>0</v>
      </c>
      <c r="O1784" s="1128">
        <v>0.25</v>
      </c>
      <c r="P1784" s="1127">
        <v>9.2499999999999999E-2</v>
      </c>
      <c r="Q1784" s="1127">
        <v>0</v>
      </c>
      <c r="R1784" s="1127">
        <v>0</v>
      </c>
      <c r="S1784" s="1127">
        <v>0</v>
      </c>
      <c r="T1784" s="1130">
        <v>0</v>
      </c>
      <c r="U1784" s="1130">
        <v>0</v>
      </c>
      <c r="V1784" s="1130">
        <v>0</v>
      </c>
      <c r="W1784" s="1127">
        <v>0</v>
      </c>
      <c r="X1784" s="1130">
        <v>9.2499999999999999E-2</v>
      </c>
      <c r="Y1784" s="735">
        <v>0.37</v>
      </c>
      <c r="Z1784" s="1131">
        <v>9.2499999999999999E-2</v>
      </c>
      <c r="AA1784" s="1131">
        <v>0</v>
      </c>
      <c r="AB1784" s="1131">
        <v>0.13320022583007812</v>
      </c>
      <c r="AC1784" s="1131">
        <v>0</v>
      </c>
      <c r="AD1784" s="1131">
        <v>-4.0700225830078124E-2</v>
      </c>
      <c r="AE1784" s="1131">
        <v>0</v>
      </c>
      <c r="AF1784" s="126"/>
      <c r="AG1784" s="126"/>
      <c r="AH1784" s="126"/>
      <c r="AI1784" s="126"/>
      <c r="AJ1784" s="126"/>
      <c r="AK1784" s="126"/>
      <c r="AL1784" s="126">
        <v>1784</v>
      </c>
    </row>
    <row r="1785" spans="1:38">
      <c r="A1785" s="721" t="s">
        <v>1852</v>
      </c>
      <c r="B1785" s="722">
        <v>16</v>
      </c>
      <c r="C1785" s="722">
        <v>1639</v>
      </c>
      <c r="D1785" s="722">
        <v>163905</v>
      </c>
      <c r="E1785" s="721">
        <v>1639059760</v>
      </c>
      <c r="F1785" s="721" t="s">
        <v>3640</v>
      </c>
      <c r="G1785" s="1127">
        <v>2003770618</v>
      </c>
      <c r="H1785" s="1128">
        <v>0</v>
      </c>
      <c r="I1785" s="1128">
        <v>2003770618</v>
      </c>
      <c r="J1785" s="1128">
        <v>0</v>
      </c>
      <c r="K1785" s="1128">
        <v>0</v>
      </c>
      <c r="L1785" s="1128">
        <v>0</v>
      </c>
      <c r="M1785" s="1128">
        <v>0</v>
      </c>
      <c r="N1785" s="1129">
        <v>0</v>
      </c>
      <c r="O1785" s="1128">
        <v>0</v>
      </c>
      <c r="P1785" s="1127">
        <v>0</v>
      </c>
      <c r="Q1785" s="1127">
        <v>0</v>
      </c>
      <c r="R1785" s="1127">
        <v>0</v>
      </c>
      <c r="S1785" s="1127">
        <v>0</v>
      </c>
      <c r="T1785" s="1130">
        <v>0</v>
      </c>
      <c r="U1785" s="1130">
        <v>0</v>
      </c>
      <c r="V1785" s="1130">
        <v>0</v>
      </c>
      <c r="W1785" s="1127">
        <v>0</v>
      </c>
      <c r="X1785" s="1130">
        <v>0</v>
      </c>
      <c r="Y1785" s="735">
        <v>0</v>
      </c>
      <c r="Z1785" s="1131">
        <v>0</v>
      </c>
      <c r="AA1785" s="1131">
        <v>0</v>
      </c>
      <c r="AB1785" s="1131">
        <v>0</v>
      </c>
      <c r="AC1785" s="1131">
        <v>0</v>
      </c>
      <c r="AD1785" s="1131">
        <v>0</v>
      </c>
      <c r="AE1785" s="1131">
        <v>0</v>
      </c>
      <c r="AF1785" s="126"/>
      <c r="AG1785" s="126"/>
      <c r="AH1785" s="126"/>
      <c r="AI1785" s="126"/>
      <c r="AJ1785" s="126"/>
      <c r="AK1785" s="126"/>
      <c r="AL1785" s="126">
        <v>1785</v>
      </c>
    </row>
    <row r="1786" spans="1:38">
      <c r="A1786" s="721" t="s">
        <v>1852</v>
      </c>
      <c r="B1786" s="722">
        <v>16</v>
      </c>
      <c r="C1786" s="722">
        <v>1639</v>
      </c>
      <c r="D1786" s="722">
        <v>163905</v>
      </c>
      <c r="E1786" s="721">
        <v>1639059761</v>
      </c>
      <c r="F1786" s="721" t="s">
        <v>3641</v>
      </c>
      <c r="G1786" s="1127">
        <v>393360029</v>
      </c>
      <c r="H1786" s="1128">
        <v>0</v>
      </c>
      <c r="I1786" s="1128">
        <v>393360029</v>
      </c>
      <c r="J1786" s="1128">
        <v>0</v>
      </c>
      <c r="K1786" s="1128">
        <v>0</v>
      </c>
      <c r="L1786" s="1128">
        <v>0</v>
      </c>
      <c r="M1786" s="1128">
        <v>0</v>
      </c>
      <c r="N1786" s="1129">
        <v>0</v>
      </c>
      <c r="O1786" s="1128">
        <v>0</v>
      </c>
      <c r="P1786" s="1127">
        <v>0</v>
      </c>
      <c r="Q1786" s="1127">
        <v>0</v>
      </c>
      <c r="R1786" s="1127">
        <v>0</v>
      </c>
      <c r="S1786" s="1127">
        <v>0</v>
      </c>
      <c r="T1786" s="1130">
        <v>0</v>
      </c>
      <c r="U1786" s="1130">
        <v>0</v>
      </c>
      <c r="V1786" s="1130">
        <v>0</v>
      </c>
      <c r="W1786" s="1127">
        <v>0</v>
      </c>
      <c r="X1786" s="1130">
        <v>0</v>
      </c>
      <c r="Y1786" s="735">
        <v>0</v>
      </c>
      <c r="Z1786" s="1131">
        <v>0</v>
      </c>
      <c r="AA1786" s="1131">
        <v>0</v>
      </c>
      <c r="AB1786" s="1131">
        <v>0</v>
      </c>
      <c r="AC1786" s="1131">
        <v>0</v>
      </c>
      <c r="AD1786" s="1131">
        <v>0</v>
      </c>
      <c r="AE1786" s="1131">
        <v>0</v>
      </c>
      <c r="AF1786" s="126"/>
      <c r="AG1786" s="126"/>
      <c r="AH1786" s="126"/>
      <c r="AI1786" s="126"/>
      <c r="AJ1786" s="126"/>
      <c r="AK1786" s="126"/>
      <c r="AL1786" s="126">
        <v>1786</v>
      </c>
    </row>
    <row r="1787" spans="1:38">
      <c r="A1787" s="721" t="s">
        <v>1852</v>
      </c>
      <c r="B1787" s="722">
        <v>16</v>
      </c>
      <c r="C1787" s="722">
        <v>1639</v>
      </c>
      <c r="D1787" s="722">
        <v>163905</v>
      </c>
      <c r="E1787" s="721">
        <v>1639059771</v>
      </c>
      <c r="F1787" s="721" t="s">
        <v>3642</v>
      </c>
      <c r="G1787" s="1127">
        <v>3229724869</v>
      </c>
      <c r="H1787" s="1128">
        <v>0</v>
      </c>
      <c r="I1787" s="1128">
        <v>3229724869.3899999</v>
      </c>
      <c r="J1787" s="1128">
        <v>0.3899998664855957</v>
      </c>
      <c r="K1787" s="1128">
        <v>0</v>
      </c>
      <c r="L1787" s="1128">
        <v>0.3899998664855957</v>
      </c>
      <c r="M1787" s="1128">
        <v>0</v>
      </c>
      <c r="N1787" s="1129">
        <v>0</v>
      </c>
      <c r="O1787" s="1128">
        <v>0.3899998664855957</v>
      </c>
      <c r="P1787" s="1127">
        <v>0.14429995059967041</v>
      </c>
      <c r="Q1787" s="1127">
        <v>0</v>
      </c>
      <c r="R1787" s="1127">
        <v>0</v>
      </c>
      <c r="S1787" s="1127">
        <v>0</v>
      </c>
      <c r="T1787" s="1130">
        <v>0</v>
      </c>
      <c r="U1787" s="1130">
        <v>0</v>
      </c>
      <c r="V1787" s="1130">
        <v>0</v>
      </c>
      <c r="W1787" s="1127">
        <v>0</v>
      </c>
      <c r="X1787" s="1130">
        <v>0.14429995059967041</v>
      </c>
      <c r="Y1787" s="735">
        <v>0.37</v>
      </c>
      <c r="Z1787" s="1131">
        <v>0.14429995059967041</v>
      </c>
      <c r="AA1787" s="1131">
        <v>0</v>
      </c>
      <c r="AB1787" s="1131">
        <v>0</v>
      </c>
      <c r="AC1787" s="1131">
        <v>0</v>
      </c>
      <c r="AD1787" s="1131">
        <v>0.14429995059967041</v>
      </c>
      <c r="AE1787" s="1131">
        <v>0</v>
      </c>
      <c r="AF1787" s="126"/>
      <c r="AG1787" s="126"/>
      <c r="AH1787" s="126"/>
      <c r="AI1787" s="126"/>
      <c r="AJ1787" s="126"/>
      <c r="AK1787" s="126"/>
      <c r="AL1787" s="126">
        <v>1787</v>
      </c>
    </row>
    <row r="1788" spans="1:38">
      <c r="A1788" s="721" t="s">
        <v>1852</v>
      </c>
      <c r="B1788" s="722">
        <v>16</v>
      </c>
      <c r="C1788" s="722">
        <v>1639</v>
      </c>
      <c r="D1788" s="722">
        <v>163905</v>
      </c>
      <c r="E1788" s="721">
        <v>1639059775</v>
      </c>
      <c r="F1788" s="721" t="s">
        <v>1103</v>
      </c>
      <c r="G1788" s="1127">
        <v>3800683254</v>
      </c>
      <c r="H1788" s="1128">
        <v>0</v>
      </c>
      <c r="I1788" s="1128">
        <v>3800683254</v>
      </c>
      <c r="J1788" s="1128">
        <v>0</v>
      </c>
      <c r="K1788" s="1128">
        <v>0</v>
      </c>
      <c r="L1788" s="1128">
        <v>0</v>
      </c>
      <c r="M1788" s="1128">
        <v>0</v>
      </c>
      <c r="N1788" s="1129">
        <v>0</v>
      </c>
      <c r="O1788" s="1128">
        <v>0</v>
      </c>
      <c r="P1788" s="1127">
        <v>0</v>
      </c>
      <c r="Q1788" s="1127">
        <v>0</v>
      </c>
      <c r="R1788" s="1127">
        <v>0</v>
      </c>
      <c r="S1788" s="1127">
        <v>0</v>
      </c>
      <c r="T1788" s="1130">
        <v>0</v>
      </c>
      <c r="U1788" s="1130">
        <v>0</v>
      </c>
      <c r="V1788" s="1130">
        <v>0</v>
      </c>
      <c r="W1788" s="1127">
        <v>0</v>
      </c>
      <c r="X1788" s="1130">
        <v>0</v>
      </c>
      <c r="Y1788" s="735">
        <v>0</v>
      </c>
      <c r="Z1788" s="1131">
        <v>0</v>
      </c>
      <c r="AA1788" s="1131">
        <v>0</v>
      </c>
      <c r="AB1788" s="1131">
        <v>0</v>
      </c>
      <c r="AC1788" s="1131">
        <v>0</v>
      </c>
      <c r="AD1788" s="1131">
        <v>0</v>
      </c>
      <c r="AE1788" s="1131">
        <v>0</v>
      </c>
      <c r="AF1788" s="126"/>
      <c r="AG1788" s="126"/>
      <c r="AH1788" s="126"/>
      <c r="AI1788" s="126"/>
      <c r="AJ1788" s="126"/>
      <c r="AK1788" s="126"/>
      <c r="AL1788" s="126">
        <v>1788</v>
      </c>
    </row>
    <row r="1789" spans="1:38">
      <c r="A1789" s="721" t="s">
        <v>1852</v>
      </c>
      <c r="B1789" s="722">
        <v>16</v>
      </c>
      <c r="C1789" s="722">
        <v>1639</v>
      </c>
      <c r="D1789" s="722">
        <v>163905</v>
      </c>
      <c r="E1789" s="721">
        <v>1639059788</v>
      </c>
      <c r="F1789" s="721" t="s">
        <v>1104</v>
      </c>
      <c r="G1789" s="1127">
        <v>0</v>
      </c>
      <c r="H1789" s="1128">
        <v>0</v>
      </c>
      <c r="I1789" s="1128">
        <v>0</v>
      </c>
      <c r="J1789" s="1128">
        <v>0</v>
      </c>
      <c r="K1789" s="1128">
        <v>0</v>
      </c>
      <c r="L1789" s="1128">
        <v>0</v>
      </c>
      <c r="M1789" s="1128">
        <v>0</v>
      </c>
      <c r="N1789" s="1129">
        <v>0</v>
      </c>
      <c r="O1789" s="1128">
        <v>0</v>
      </c>
      <c r="P1789" s="1127">
        <v>0</v>
      </c>
      <c r="Q1789" s="1127">
        <v>0</v>
      </c>
      <c r="R1789" s="1127">
        <v>0</v>
      </c>
      <c r="S1789" s="1127">
        <v>0</v>
      </c>
      <c r="T1789" s="1130">
        <v>0</v>
      </c>
      <c r="U1789" s="1130">
        <v>0</v>
      </c>
      <c r="V1789" s="1130">
        <v>0</v>
      </c>
      <c r="W1789" s="1127">
        <v>0</v>
      </c>
      <c r="X1789" s="1130">
        <v>0</v>
      </c>
      <c r="Y1789" s="735">
        <v>0</v>
      </c>
      <c r="Z1789" s="1131">
        <v>0</v>
      </c>
      <c r="AA1789" s="1131">
        <v>0</v>
      </c>
      <c r="AB1789" s="1131">
        <v>0</v>
      </c>
      <c r="AC1789" s="1131">
        <v>0</v>
      </c>
      <c r="AD1789" s="1131">
        <v>0</v>
      </c>
      <c r="AE1789" s="1131">
        <v>0</v>
      </c>
      <c r="AF1789" s="126"/>
      <c r="AG1789" s="126"/>
      <c r="AH1789" s="126"/>
      <c r="AI1789" s="126"/>
      <c r="AJ1789" s="126"/>
      <c r="AK1789" s="126"/>
      <c r="AL1789" s="126">
        <v>1789</v>
      </c>
    </row>
    <row r="1790" spans="1:38">
      <c r="A1790" s="721" t="s">
        <v>1852</v>
      </c>
      <c r="B1790" s="722">
        <v>16</v>
      </c>
      <c r="C1790" s="722">
        <v>1639</v>
      </c>
      <c r="D1790" s="722">
        <v>163905</v>
      </c>
      <c r="E1790" s="721">
        <v>1639059800</v>
      </c>
      <c r="F1790" s="721" t="s">
        <v>4237</v>
      </c>
      <c r="G1790" s="1127">
        <v>-993475257</v>
      </c>
      <c r="H1790" s="1128">
        <v>0</v>
      </c>
      <c r="I1790" s="1128">
        <v>-993475256.88999999</v>
      </c>
      <c r="J1790" s="1128">
        <v>0.11000001430511475</v>
      </c>
      <c r="K1790" s="1128">
        <v>0</v>
      </c>
      <c r="L1790" s="1128">
        <v>0.11000001430511475</v>
      </c>
      <c r="M1790" s="1128">
        <v>0</v>
      </c>
      <c r="N1790" s="1129">
        <v>0</v>
      </c>
      <c r="O1790" s="1128">
        <v>0.11000001430511475</v>
      </c>
      <c r="P1790" s="1127">
        <v>4.0700005292892458E-2</v>
      </c>
      <c r="Q1790" s="1127">
        <v>0</v>
      </c>
      <c r="R1790" s="1127">
        <v>0</v>
      </c>
      <c r="S1790" s="1127">
        <v>0</v>
      </c>
      <c r="T1790" s="1130">
        <v>0</v>
      </c>
      <c r="U1790" s="1130">
        <v>0</v>
      </c>
      <c r="V1790" s="1130">
        <v>0</v>
      </c>
      <c r="W1790" s="1127">
        <v>0</v>
      </c>
      <c r="X1790" s="1130">
        <v>4.0700005292892458E-2</v>
      </c>
      <c r="Y1790" s="735">
        <v>0.37</v>
      </c>
      <c r="Z1790" s="1131">
        <v>4.0700005292892458E-2</v>
      </c>
      <c r="AA1790" s="1131">
        <v>0</v>
      </c>
      <c r="AB1790" s="1131">
        <v>0</v>
      </c>
      <c r="AC1790" s="1131">
        <v>-5.1799994707107541E-2</v>
      </c>
      <c r="AD1790" s="1131">
        <v>4.0700005292892458E-2</v>
      </c>
      <c r="AE1790" s="1131">
        <v>5.1799994707107541E-2</v>
      </c>
      <c r="AF1790" s="126"/>
      <c r="AG1790" s="126"/>
      <c r="AH1790" s="126"/>
      <c r="AI1790" s="126"/>
      <c r="AJ1790" s="126"/>
      <c r="AK1790" s="126"/>
      <c r="AL1790" s="126">
        <v>1790</v>
      </c>
    </row>
    <row r="1791" spans="1:38">
      <c r="A1791" s="721" t="s">
        <v>1852</v>
      </c>
      <c r="B1791" s="722">
        <v>16</v>
      </c>
      <c r="C1791" s="722">
        <v>1639</v>
      </c>
      <c r="D1791" s="722">
        <v>163910</v>
      </c>
      <c r="E1791" s="721">
        <v>1639109001</v>
      </c>
      <c r="F1791" s="721" t="s">
        <v>1105</v>
      </c>
      <c r="G1791" s="1127">
        <v>280261527</v>
      </c>
      <c r="H1791" s="1128">
        <v>0</v>
      </c>
      <c r="I1791" s="1128">
        <v>280261526.75</v>
      </c>
      <c r="J1791" s="1128">
        <v>-0.25</v>
      </c>
      <c r="K1791" s="1128">
        <v>0</v>
      </c>
      <c r="L1791" s="1128">
        <v>0</v>
      </c>
      <c r="M1791" s="1128">
        <v>-0.25</v>
      </c>
      <c r="N1791" s="1129">
        <v>0</v>
      </c>
      <c r="O1791" s="1128">
        <v>-0.25</v>
      </c>
      <c r="P1791" s="1127">
        <v>-9.2499999999999999E-2</v>
      </c>
      <c r="Q1791" s="1127">
        <v>0</v>
      </c>
      <c r="R1791" s="1127">
        <v>0</v>
      </c>
      <c r="S1791" s="1127">
        <v>0</v>
      </c>
      <c r="T1791" s="1130">
        <v>0</v>
      </c>
      <c r="U1791" s="1130">
        <v>0</v>
      </c>
      <c r="V1791" s="1130">
        <v>0</v>
      </c>
      <c r="W1791" s="1127">
        <v>0</v>
      </c>
      <c r="X1791" s="1130">
        <v>-9.2499999999999999E-2</v>
      </c>
      <c r="Y1791" s="735">
        <v>0.37</v>
      </c>
      <c r="Z1791" s="1131">
        <v>0</v>
      </c>
      <c r="AA1791" s="1131">
        <v>-9.2499999999999999E-2</v>
      </c>
      <c r="AB1791" s="1131">
        <v>5.9200009703636168E-2</v>
      </c>
      <c r="AC1791" s="1131">
        <v>0</v>
      </c>
      <c r="AD1791" s="1131">
        <v>-5.9200009703636168E-2</v>
      </c>
      <c r="AE1791" s="1131">
        <v>-9.2499999999999999E-2</v>
      </c>
      <c r="AF1791" s="126"/>
      <c r="AG1791" s="126"/>
      <c r="AH1791" s="126"/>
      <c r="AI1791" s="126"/>
      <c r="AJ1791" s="126"/>
      <c r="AK1791" s="126"/>
      <c r="AL1791" s="126">
        <v>1791</v>
      </c>
    </row>
    <row r="1792" spans="1:38">
      <c r="A1792" s="721" t="s">
        <v>1852</v>
      </c>
      <c r="B1792" s="722">
        <v>16</v>
      </c>
      <c r="C1792" s="722">
        <v>1639</v>
      </c>
      <c r="D1792" s="722">
        <v>163910</v>
      </c>
      <c r="E1792" s="721">
        <v>1639109006</v>
      </c>
      <c r="F1792" s="721" t="s">
        <v>1105</v>
      </c>
      <c r="G1792" s="1127">
        <v>0</v>
      </c>
      <c r="H1792" s="1128">
        <v>0</v>
      </c>
      <c r="I1792" s="1128">
        <v>0</v>
      </c>
      <c r="J1792" s="1128">
        <v>0</v>
      </c>
      <c r="K1792" s="1128">
        <v>0</v>
      </c>
      <c r="L1792" s="1128">
        <v>0</v>
      </c>
      <c r="M1792" s="1128">
        <v>0</v>
      </c>
      <c r="N1792" s="1129">
        <v>0</v>
      </c>
      <c r="O1792" s="1128">
        <v>0</v>
      </c>
      <c r="P1792" s="1127">
        <v>0</v>
      </c>
      <c r="Q1792" s="1127">
        <v>0</v>
      </c>
      <c r="R1792" s="1127">
        <v>0</v>
      </c>
      <c r="S1792" s="1127">
        <v>0</v>
      </c>
      <c r="T1792" s="1130">
        <v>0</v>
      </c>
      <c r="U1792" s="1130">
        <v>0</v>
      </c>
      <c r="V1792" s="1130">
        <v>0</v>
      </c>
      <c r="W1792" s="1127">
        <v>0</v>
      </c>
      <c r="X1792" s="1130">
        <v>0</v>
      </c>
      <c r="Y1792" s="735">
        <v>0</v>
      </c>
      <c r="Z1792" s="1131">
        <v>0</v>
      </c>
      <c r="AA1792" s="1131">
        <v>0</v>
      </c>
      <c r="AB1792" s="1131">
        <v>0</v>
      </c>
      <c r="AC1792" s="1131">
        <v>0</v>
      </c>
      <c r="AD1792" s="1131">
        <v>0</v>
      </c>
      <c r="AE1792" s="1131">
        <v>0</v>
      </c>
      <c r="AF1792" s="126"/>
      <c r="AG1792" s="126"/>
      <c r="AH1792" s="126"/>
      <c r="AI1792" s="126"/>
      <c r="AJ1792" s="126"/>
      <c r="AK1792" s="126"/>
      <c r="AL1792" s="126">
        <v>1792</v>
      </c>
    </row>
    <row r="1793" spans="1:38">
      <c r="A1793" s="721" t="s">
        <v>1852</v>
      </c>
      <c r="B1793" s="722">
        <v>16</v>
      </c>
      <c r="C1793" s="722">
        <v>1639</v>
      </c>
      <c r="D1793" s="722">
        <v>163910</v>
      </c>
      <c r="E1793" s="721">
        <v>1639109016</v>
      </c>
      <c r="F1793" s="721" t="s">
        <v>4244</v>
      </c>
      <c r="G1793" s="1127">
        <v>771918343</v>
      </c>
      <c r="H1793" s="1128">
        <v>0</v>
      </c>
      <c r="I1793" s="1128">
        <v>771918342.50999999</v>
      </c>
      <c r="J1793" s="1128">
        <v>-0.49000000953674316</v>
      </c>
      <c r="K1793" s="1128">
        <v>0</v>
      </c>
      <c r="L1793" s="1128">
        <v>0</v>
      </c>
      <c r="M1793" s="1128">
        <v>-0.49000000953674316</v>
      </c>
      <c r="N1793" s="1129">
        <v>0</v>
      </c>
      <c r="O1793" s="1128">
        <v>-0.49000000953674316</v>
      </c>
      <c r="P1793" s="1127">
        <v>-0.18130000352859496</v>
      </c>
      <c r="Q1793" s="1127">
        <v>0</v>
      </c>
      <c r="R1793" s="1127">
        <v>0</v>
      </c>
      <c r="S1793" s="1127">
        <v>0</v>
      </c>
      <c r="T1793" s="1130">
        <v>0</v>
      </c>
      <c r="U1793" s="1130">
        <v>0</v>
      </c>
      <c r="V1793" s="1130">
        <v>0</v>
      </c>
      <c r="W1793" s="1127">
        <v>0</v>
      </c>
      <c r="X1793" s="1130">
        <v>-0.18130000352859496</v>
      </c>
      <c r="Y1793" s="735">
        <v>0.37</v>
      </c>
      <c r="Z1793" s="1131">
        <v>0</v>
      </c>
      <c r="AA1793" s="1131">
        <v>-0.18130000352859496</v>
      </c>
      <c r="AB1793" s="1131">
        <v>9.6199996471405022E-2</v>
      </c>
      <c r="AC1793" s="1131">
        <v>0</v>
      </c>
      <c r="AD1793" s="1131">
        <v>-9.6199996471405022E-2</v>
      </c>
      <c r="AE1793" s="1131">
        <v>-0.18130000352859496</v>
      </c>
      <c r="AF1793" s="126"/>
      <c r="AG1793" s="126"/>
      <c r="AH1793" s="126"/>
      <c r="AI1793" s="126"/>
      <c r="AJ1793" s="126"/>
      <c r="AK1793" s="126"/>
      <c r="AL1793" s="126">
        <v>1793</v>
      </c>
    </row>
    <row r="1794" spans="1:38">
      <c r="A1794" s="721" t="s">
        <v>1852</v>
      </c>
      <c r="B1794" s="722">
        <v>16</v>
      </c>
      <c r="C1794" s="722">
        <v>1639</v>
      </c>
      <c r="D1794" s="722">
        <v>163910</v>
      </c>
      <c r="E1794" s="721">
        <v>1639109402</v>
      </c>
      <c r="F1794" s="721" t="s">
        <v>1106</v>
      </c>
      <c r="G1794" s="1127">
        <v>109075</v>
      </c>
      <c r="H1794" s="1128">
        <v>0</v>
      </c>
      <c r="I1794" s="1128">
        <v>109075</v>
      </c>
      <c r="J1794" s="1128">
        <v>0</v>
      </c>
      <c r="K1794" s="1128">
        <v>0</v>
      </c>
      <c r="L1794" s="1128">
        <v>0</v>
      </c>
      <c r="M1794" s="1128">
        <v>0</v>
      </c>
      <c r="N1794" s="1129">
        <v>0</v>
      </c>
      <c r="O1794" s="1128">
        <v>0</v>
      </c>
      <c r="P1794" s="1127">
        <v>0</v>
      </c>
      <c r="Q1794" s="1127">
        <v>0</v>
      </c>
      <c r="R1794" s="1127">
        <v>0</v>
      </c>
      <c r="S1794" s="1127">
        <v>0</v>
      </c>
      <c r="T1794" s="1130">
        <v>0</v>
      </c>
      <c r="U1794" s="1130">
        <v>0</v>
      </c>
      <c r="V1794" s="1130">
        <v>0</v>
      </c>
      <c r="W1794" s="1127">
        <v>0</v>
      </c>
      <c r="X1794" s="1130">
        <v>0</v>
      </c>
      <c r="Y1794" s="735">
        <v>0</v>
      </c>
      <c r="Z1794" s="1131">
        <v>0</v>
      </c>
      <c r="AA1794" s="1131">
        <v>0</v>
      </c>
      <c r="AB1794" s="1131">
        <v>0</v>
      </c>
      <c r="AC1794" s="1131">
        <v>0</v>
      </c>
      <c r="AD1794" s="1131">
        <v>0</v>
      </c>
      <c r="AE1794" s="1131">
        <v>0</v>
      </c>
      <c r="AF1794" s="126"/>
      <c r="AG1794" s="126"/>
      <c r="AH1794" s="126"/>
      <c r="AI1794" s="126"/>
      <c r="AJ1794" s="126"/>
      <c r="AK1794" s="126"/>
      <c r="AL1794" s="126">
        <v>1794</v>
      </c>
    </row>
    <row r="1795" spans="1:38">
      <c r="A1795" s="721" t="s">
        <v>1852</v>
      </c>
      <c r="B1795" s="722">
        <v>16</v>
      </c>
      <c r="C1795" s="722">
        <v>1639</v>
      </c>
      <c r="D1795" s="722">
        <v>163910</v>
      </c>
      <c r="E1795" s="721">
        <v>1639109501</v>
      </c>
      <c r="F1795" s="721" t="s">
        <v>2001</v>
      </c>
      <c r="G1795" s="1127">
        <v>0</v>
      </c>
      <c r="H1795" s="1128">
        <v>0</v>
      </c>
      <c r="I1795" s="1128">
        <v>0</v>
      </c>
      <c r="J1795" s="1128">
        <v>0</v>
      </c>
      <c r="K1795" s="1128">
        <v>0</v>
      </c>
      <c r="L1795" s="1128">
        <v>0</v>
      </c>
      <c r="M1795" s="1128">
        <v>0</v>
      </c>
      <c r="N1795" s="1129">
        <v>0</v>
      </c>
      <c r="O1795" s="1128">
        <v>0</v>
      </c>
      <c r="P1795" s="1127">
        <v>0</v>
      </c>
      <c r="Q1795" s="1127">
        <v>0</v>
      </c>
      <c r="R1795" s="1127">
        <v>0</v>
      </c>
      <c r="S1795" s="1127">
        <v>0</v>
      </c>
      <c r="T1795" s="1130">
        <v>0</v>
      </c>
      <c r="U1795" s="1130">
        <v>0</v>
      </c>
      <c r="V1795" s="1130">
        <v>0</v>
      </c>
      <c r="W1795" s="1127">
        <v>0</v>
      </c>
      <c r="X1795" s="1130">
        <v>0</v>
      </c>
      <c r="Y1795" s="735">
        <v>0</v>
      </c>
      <c r="Z1795" s="1131">
        <v>0</v>
      </c>
      <c r="AA1795" s="1131">
        <v>0</v>
      </c>
      <c r="AB1795" s="1131">
        <v>0</v>
      </c>
      <c r="AC1795" s="1131">
        <v>0</v>
      </c>
      <c r="AD1795" s="1131">
        <v>0</v>
      </c>
      <c r="AE1795" s="1131">
        <v>0</v>
      </c>
      <c r="AF1795" s="126"/>
      <c r="AG1795" s="126"/>
      <c r="AH1795" s="126"/>
      <c r="AI1795" s="126"/>
      <c r="AJ1795" s="126"/>
      <c r="AK1795" s="126"/>
      <c r="AL1795" s="126">
        <v>1795</v>
      </c>
    </row>
    <row r="1796" spans="1:38">
      <c r="A1796" s="721" t="s">
        <v>1852</v>
      </c>
      <c r="B1796" s="722">
        <v>16</v>
      </c>
      <c r="C1796" s="722">
        <v>1639</v>
      </c>
      <c r="D1796" s="722">
        <v>163910</v>
      </c>
      <c r="E1796" s="721">
        <v>1639109601</v>
      </c>
      <c r="F1796" s="721" t="s">
        <v>1105</v>
      </c>
      <c r="G1796" s="1127">
        <v>243589887</v>
      </c>
      <c r="H1796" s="1128">
        <v>0</v>
      </c>
      <c r="I1796" s="1128">
        <v>243589886.62</v>
      </c>
      <c r="J1796" s="1128">
        <v>-0.37999999523162842</v>
      </c>
      <c r="K1796" s="1128">
        <v>0</v>
      </c>
      <c r="L1796" s="1128">
        <v>0</v>
      </c>
      <c r="M1796" s="1128">
        <v>-0.37999999523162842</v>
      </c>
      <c r="N1796" s="1129">
        <v>0</v>
      </c>
      <c r="O1796" s="1128">
        <v>-0.37999999523162842</v>
      </c>
      <c r="P1796" s="1127">
        <v>-0.14059999823570252</v>
      </c>
      <c r="Q1796" s="1127">
        <v>0</v>
      </c>
      <c r="R1796" s="1127">
        <v>0</v>
      </c>
      <c r="S1796" s="1127">
        <v>0</v>
      </c>
      <c r="T1796" s="1130">
        <v>0</v>
      </c>
      <c r="U1796" s="1130">
        <v>0</v>
      </c>
      <c r="V1796" s="1130">
        <v>0</v>
      </c>
      <c r="W1796" s="1127">
        <v>0</v>
      </c>
      <c r="X1796" s="1130">
        <v>-0.14059999823570252</v>
      </c>
      <c r="Y1796" s="735">
        <v>0.37</v>
      </c>
      <c r="Z1796" s="1131">
        <v>0</v>
      </c>
      <c r="AA1796" s="1131">
        <v>-0.14059999823570252</v>
      </c>
      <c r="AB1796" s="1131">
        <v>1.1099989414215087E-2</v>
      </c>
      <c r="AC1796" s="1131">
        <v>0</v>
      </c>
      <c r="AD1796" s="1131">
        <v>-1.1099989414215087E-2</v>
      </c>
      <c r="AE1796" s="1131">
        <v>-0.14059999823570252</v>
      </c>
      <c r="AF1796" s="126"/>
      <c r="AG1796" s="126"/>
      <c r="AH1796" s="126"/>
      <c r="AI1796" s="126"/>
      <c r="AJ1796" s="126"/>
      <c r="AK1796" s="126"/>
      <c r="AL1796" s="126">
        <v>1796</v>
      </c>
    </row>
    <row r="1797" spans="1:38">
      <c r="A1797" s="721" t="s">
        <v>1852</v>
      </c>
      <c r="B1797" s="722">
        <v>16</v>
      </c>
      <c r="C1797" s="722">
        <v>1639</v>
      </c>
      <c r="D1797" s="722">
        <v>163910</v>
      </c>
      <c r="E1797" s="721">
        <v>1639109700</v>
      </c>
      <c r="F1797" s="721" t="s">
        <v>3643</v>
      </c>
      <c r="G1797" s="1127">
        <v>568294872</v>
      </c>
      <c r="H1797" s="1128">
        <v>0</v>
      </c>
      <c r="I1797" s="1128">
        <v>568294872</v>
      </c>
      <c r="J1797" s="1128">
        <v>0</v>
      </c>
      <c r="K1797" s="1128">
        <v>0</v>
      </c>
      <c r="L1797" s="1128">
        <v>0</v>
      </c>
      <c r="M1797" s="1128">
        <v>0</v>
      </c>
      <c r="N1797" s="1129">
        <v>0</v>
      </c>
      <c r="O1797" s="1128">
        <v>0</v>
      </c>
      <c r="P1797" s="1127">
        <v>0</v>
      </c>
      <c r="Q1797" s="1127">
        <v>0</v>
      </c>
      <c r="R1797" s="1127">
        <v>0</v>
      </c>
      <c r="S1797" s="1127">
        <v>0</v>
      </c>
      <c r="T1797" s="1130">
        <v>0</v>
      </c>
      <c r="U1797" s="1130">
        <v>0</v>
      </c>
      <c r="V1797" s="1130">
        <v>0</v>
      </c>
      <c r="W1797" s="1127">
        <v>0</v>
      </c>
      <c r="X1797" s="1130">
        <v>0</v>
      </c>
      <c r="Y1797" s="735">
        <v>0</v>
      </c>
      <c r="Z1797" s="1131">
        <v>0</v>
      </c>
      <c r="AA1797" s="1131">
        <v>0</v>
      </c>
      <c r="AB1797" s="1131">
        <v>0</v>
      </c>
      <c r="AC1797" s="1131">
        <v>0</v>
      </c>
      <c r="AD1797" s="1131">
        <v>0</v>
      </c>
      <c r="AE1797" s="1131">
        <v>0</v>
      </c>
      <c r="AF1797" s="126"/>
      <c r="AG1797" s="126"/>
      <c r="AH1797" s="126"/>
      <c r="AI1797" s="126"/>
      <c r="AJ1797" s="126"/>
      <c r="AK1797" s="126"/>
      <c r="AL1797" s="126">
        <v>1797</v>
      </c>
    </row>
    <row r="1798" spans="1:38">
      <c r="A1798" s="721" t="s">
        <v>1852</v>
      </c>
      <c r="B1798" s="722">
        <v>16</v>
      </c>
      <c r="C1798" s="722">
        <v>1639</v>
      </c>
      <c r="D1798" s="722">
        <v>163910</v>
      </c>
      <c r="E1798" s="721">
        <v>1639109703</v>
      </c>
      <c r="F1798" s="721" t="s">
        <v>3644</v>
      </c>
      <c r="G1798" s="1127">
        <v>150216324</v>
      </c>
      <c r="H1798" s="1128">
        <v>0</v>
      </c>
      <c r="I1798" s="1128">
        <v>150216324</v>
      </c>
      <c r="J1798" s="1128">
        <v>0</v>
      </c>
      <c r="K1798" s="1128">
        <v>0</v>
      </c>
      <c r="L1798" s="1128">
        <v>0</v>
      </c>
      <c r="M1798" s="1128">
        <v>0</v>
      </c>
      <c r="N1798" s="1129">
        <v>0</v>
      </c>
      <c r="O1798" s="1128">
        <v>0</v>
      </c>
      <c r="P1798" s="1127">
        <v>0</v>
      </c>
      <c r="Q1798" s="1127">
        <v>0</v>
      </c>
      <c r="R1798" s="1127">
        <v>0</v>
      </c>
      <c r="S1798" s="1127">
        <v>0</v>
      </c>
      <c r="T1798" s="1130">
        <v>0</v>
      </c>
      <c r="U1798" s="1130">
        <v>0</v>
      </c>
      <c r="V1798" s="1130">
        <v>0</v>
      </c>
      <c r="W1798" s="1127">
        <v>0</v>
      </c>
      <c r="X1798" s="1130">
        <v>0</v>
      </c>
      <c r="Y1798" s="735">
        <v>0</v>
      </c>
      <c r="Z1798" s="1131">
        <v>0</v>
      </c>
      <c r="AA1798" s="1131">
        <v>0</v>
      </c>
      <c r="AB1798" s="1131">
        <v>0</v>
      </c>
      <c r="AC1798" s="1131">
        <v>0</v>
      </c>
      <c r="AD1798" s="1131">
        <v>0</v>
      </c>
      <c r="AE1798" s="1131">
        <v>0</v>
      </c>
      <c r="AF1798" s="126"/>
      <c r="AG1798" s="126"/>
      <c r="AH1798" s="126"/>
      <c r="AI1798" s="126"/>
      <c r="AJ1798" s="126"/>
      <c r="AK1798" s="126"/>
      <c r="AL1798" s="126">
        <v>1798</v>
      </c>
    </row>
    <row r="1799" spans="1:38">
      <c r="A1799" s="721" t="s">
        <v>1852</v>
      </c>
      <c r="B1799" s="722">
        <v>16</v>
      </c>
      <c r="C1799" s="722">
        <v>1639</v>
      </c>
      <c r="D1799" s="722">
        <v>163910</v>
      </c>
      <c r="E1799" s="721">
        <v>1639109710</v>
      </c>
      <c r="F1799" s="721" t="s">
        <v>1107</v>
      </c>
      <c r="G1799" s="1127">
        <v>10002795</v>
      </c>
      <c r="H1799" s="1128">
        <v>0</v>
      </c>
      <c r="I1799" s="1128">
        <v>10002795</v>
      </c>
      <c r="J1799" s="1128">
        <v>0</v>
      </c>
      <c r="K1799" s="1128">
        <v>0</v>
      </c>
      <c r="L1799" s="1128">
        <v>0</v>
      </c>
      <c r="M1799" s="1128">
        <v>0</v>
      </c>
      <c r="N1799" s="1129">
        <v>0</v>
      </c>
      <c r="O1799" s="1128">
        <v>0</v>
      </c>
      <c r="P1799" s="1127">
        <v>0</v>
      </c>
      <c r="Q1799" s="1127">
        <v>0</v>
      </c>
      <c r="R1799" s="1127">
        <v>0</v>
      </c>
      <c r="S1799" s="1127">
        <v>0</v>
      </c>
      <c r="T1799" s="1130">
        <v>0</v>
      </c>
      <c r="U1799" s="1130">
        <v>0</v>
      </c>
      <c r="V1799" s="1130">
        <v>0</v>
      </c>
      <c r="W1799" s="1127">
        <v>0</v>
      </c>
      <c r="X1799" s="1130">
        <v>0</v>
      </c>
      <c r="Y1799" s="735">
        <v>0</v>
      </c>
      <c r="Z1799" s="1131">
        <v>0</v>
      </c>
      <c r="AA1799" s="1131">
        <v>0</v>
      </c>
      <c r="AB1799" s="1131">
        <v>0</v>
      </c>
      <c r="AC1799" s="1131">
        <v>0</v>
      </c>
      <c r="AD1799" s="1131">
        <v>0</v>
      </c>
      <c r="AE1799" s="1131">
        <v>0</v>
      </c>
      <c r="AF1799" s="126"/>
      <c r="AG1799" s="126"/>
      <c r="AH1799" s="126"/>
      <c r="AI1799" s="126"/>
      <c r="AJ1799" s="126"/>
      <c r="AK1799" s="126"/>
      <c r="AL1799" s="126">
        <v>1799</v>
      </c>
    </row>
    <row r="1800" spans="1:38">
      <c r="A1800" s="721" t="s">
        <v>1852</v>
      </c>
      <c r="B1800" s="722">
        <v>16</v>
      </c>
      <c r="C1800" s="722">
        <v>1639</v>
      </c>
      <c r="D1800" s="722">
        <v>163910</v>
      </c>
      <c r="E1800" s="721">
        <v>1639109711</v>
      </c>
      <c r="F1800" s="721" t="s">
        <v>4245</v>
      </c>
      <c r="G1800" s="1127">
        <v>78810595</v>
      </c>
      <c r="H1800" s="1128">
        <v>0</v>
      </c>
      <c r="I1800" s="1128">
        <v>78810595</v>
      </c>
      <c r="J1800" s="1128">
        <v>0</v>
      </c>
      <c r="K1800" s="1128">
        <v>0</v>
      </c>
      <c r="L1800" s="1128">
        <v>0</v>
      </c>
      <c r="M1800" s="1128">
        <v>0</v>
      </c>
      <c r="N1800" s="1129">
        <v>0</v>
      </c>
      <c r="O1800" s="1128">
        <v>0</v>
      </c>
      <c r="P1800" s="1127">
        <v>0</v>
      </c>
      <c r="Q1800" s="1127">
        <v>0</v>
      </c>
      <c r="R1800" s="1127">
        <v>0</v>
      </c>
      <c r="S1800" s="1127">
        <v>0</v>
      </c>
      <c r="T1800" s="1130">
        <v>0</v>
      </c>
      <c r="U1800" s="1130">
        <v>0</v>
      </c>
      <c r="V1800" s="1130">
        <v>0</v>
      </c>
      <c r="W1800" s="1127">
        <v>0</v>
      </c>
      <c r="X1800" s="1130">
        <v>0</v>
      </c>
      <c r="Y1800" s="735">
        <v>0</v>
      </c>
      <c r="Z1800" s="1131">
        <v>0</v>
      </c>
      <c r="AA1800" s="1131">
        <v>0</v>
      </c>
      <c r="AB1800" s="1131">
        <v>0</v>
      </c>
      <c r="AC1800" s="1131">
        <v>0</v>
      </c>
      <c r="AD1800" s="1131">
        <v>0</v>
      </c>
      <c r="AE1800" s="1131">
        <v>0</v>
      </c>
      <c r="AF1800" s="126"/>
      <c r="AG1800" s="126"/>
      <c r="AH1800" s="126"/>
      <c r="AI1800" s="126"/>
      <c r="AJ1800" s="126"/>
      <c r="AK1800" s="126"/>
      <c r="AL1800" s="126">
        <v>1800</v>
      </c>
    </row>
    <row r="1801" spans="1:38">
      <c r="A1801" s="721" t="s">
        <v>1852</v>
      </c>
      <c r="B1801" s="722">
        <v>16</v>
      </c>
      <c r="C1801" s="722">
        <v>1639</v>
      </c>
      <c r="D1801" s="722">
        <v>163910</v>
      </c>
      <c r="E1801" s="721">
        <v>1639109720</v>
      </c>
      <c r="F1801" s="721" t="s">
        <v>3645</v>
      </c>
      <c r="G1801" s="1127">
        <v>154880264</v>
      </c>
      <c r="H1801" s="1128">
        <v>0</v>
      </c>
      <c r="I1801" s="1128">
        <v>154880264</v>
      </c>
      <c r="J1801" s="1128">
        <v>0</v>
      </c>
      <c r="K1801" s="1128">
        <v>0</v>
      </c>
      <c r="L1801" s="1128">
        <v>0</v>
      </c>
      <c r="M1801" s="1128">
        <v>0</v>
      </c>
      <c r="N1801" s="1129">
        <v>0</v>
      </c>
      <c r="O1801" s="1128">
        <v>0</v>
      </c>
      <c r="P1801" s="1127">
        <v>0</v>
      </c>
      <c r="Q1801" s="1127">
        <v>0</v>
      </c>
      <c r="R1801" s="1127">
        <v>0</v>
      </c>
      <c r="S1801" s="1127">
        <v>0</v>
      </c>
      <c r="T1801" s="1130">
        <v>0</v>
      </c>
      <c r="U1801" s="1130">
        <v>0</v>
      </c>
      <c r="V1801" s="1130">
        <v>0</v>
      </c>
      <c r="W1801" s="1127">
        <v>0</v>
      </c>
      <c r="X1801" s="1130">
        <v>0</v>
      </c>
      <c r="Y1801" s="735">
        <v>0</v>
      </c>
      <c r="Z1801" s="1131">
        <v>0</v>
      </c>
      <c r="AA1801" s="1131">
        <v>0</v>
      </c>
      <c r="AB1801" s="1131">
        <v>0</v>
      </c>
      <c r="AC1801" s="1131">
        <v>0</v>
      </c>
      <c r="AD1801" s="1131">
        <v>0</v>
      </c>
      <c r="AE1801" s="1131">
        <v>0</v>
      </c>
      <c r="AF1801" s="126"/>
      <c r="AG1801" s="126"/>
      <c r="AH1801" s="126"/>
      <c r="AI1801" s="126"/>
      <c r="AJ1801" s="126"/>
      <c r="AK1801" s="126"/>
      <c r="AL1801" s="126">
        <v>1801</v>
      </c>
    </row>
    <row r="1802" spans="1:38">
      <c r="A1802" s="721" t="s">
        <v>1852</v>
      </c>
      <c r="B1802" s="722">
        <v>16</v>
      </c>
      <c r="C1802" s="722">
        <v>1639</v>
      </c>
      <c r="D1802" s="722">
        <v>163910</v>
      </c>
      <c r="E1802" s="721">
        <v>1639109730</v>
      </c>
      <c r="F1802" s="721" t="s">
        <v>3646</v>
      </c>
      <c r="G1802" s="1127">
        <v>248133835</v>
      </c>
      <c r="H1802" s="1128">
        <v>0</v>
      </c>
      <c r="I1802" s="1128">
        <v>248133835</v>
      </c>
      <c r="J1802" s="1128">
        <v>0</v>
      </c>
      <c r="K1802" s="1128">
        <v>0</v>
      </c>
      <c r="L1802" s="1128">
        <v>0</v>
      </c>
      <c r="M1802" s="1128">
        <v>0</v>
      </c>
      <c r="N1802" s="1129">
        <v>0</v>
      </c>
      <c r="O1802" s="1128">
        <v>0</v>
      </c>
      <c r="P1802" s="1127">
        <v>0</v>
      </c>
      <c r="Q1802" s="1127">
        <v>0</v>
      </c>
      <c r="R1802" s="1127">
        <v>0</v>
      </c>
      <c r="S1802" s="1127">
        <v>0</v>
      </c>
      <c r="T1802" s="1130">
        <v>0</v>
      </c>
      <c r="U1802" s="1130">
        <v>0</v>
      </c>
      <c r="V1802" s="1130">
        <v>0</v>
      </c>
      <c r="W1802" s="1127">
        <v>0</v>
      </c>
      <c r="X1802" s="1130">
        <v>0</v>
      </c>
      <c r="Y1802" s="735">
        <v>0</v>
      </c>
      <c r="Z1802" s="1131">
        <v>0</v>
      </c>
      <c r="AA1802" s="1131">
        <v>0</v>
      </c>
      <c r="AB1802" s="1131">
        <v>0</v>
      </c>
      <c r="AC1802" s="1131">
        <v>0</v>
      </c>
      <c r="AD1802" s="1131">
        <v>0</v>
      </c>
      <c r="AE1802" s="1131">
        <v>0</v>
      </c>
      <c r="AF1802" s="126"/>
      <c r="AG1802" s="126"/>
      <c r="AH1802" s="126"/>
      <c r="AI1802" s="126"/>
      <c r="AJ1802" s="126"/>
      <c r="AK1802" s="126"/>
      <c r="AL1802" s="126">
        <v>1802</v>
      </c>
    </row>
    <row r="1803" spans="1:38">
      <c r="A1803" s="721" t="s">
        <v>1852</v>
      </c>
      <c r="B1803" s="722">
        <v>16</v>
      </c>
      <c r="C1803" s="722">
        <v>1639</v>
      </c>
      <c r="D1803" s="722">
        <v>163910</v>
      </c>
      <c r="E1803" s="721">
        <v>1639109731</v>
      </c>
      <c r="F1803" s="721" t="s">
        <v>3647</v>
      </c>
      <c r="G1803" s="1127">
        <v>0</v>
      </c>
      <c r="H1803" s="1128">
        <v>0</v>
      </c>
      <c r="I1803" s="1128">
        <v>0</v>
      </c>
      <c r="J1803" s="1128">
        <v>0</v>
      </c>
      <c r="K1803" s="1128">
        <v>0</v>
      </c>
      <c r="L1803" s="1128">
        <v>0</v>
      </c>
      <c r="M1803" s="1128">
        <v>0</v>
      </c>
      <c r="N1803" s="1129">
        <v>0</v>
      </c>
      <c r="O1803" s="1128">
        <v>0</v>
      </c>
      <c r="P1803" s="1127">
        <v>0</v>
      </c>
      <c r="Q1803" s="1127">
        <v>0</v>
      </c>
      <c r="R1803" s="1127">
        <v>0</v>
      </c>
      <c r="S1803" s="1127">
        <v>0</v>
      </c>
      <c r="T1803" s="1130">
        <v>0</v>
      </c>
      <c r="U1803" s="1130">
        <v>0</v>
      </c>
      <c r="V1803" s="1130">
        <v>0</v>
      </c>
      <c r="W1803" s="1127">
        <v>0</v>
      </c>
      <c r="X1803" s="1130">
        <v>0</v>
      </c>
      <c r="Y1803" s="735">
        <v>0</v>
      </c>
      <c r="Z1803" s="1131">
        <v>0</v>
      </c>
      <c r="AA1803" s="1131">
        <v>0</v>
      </c>
      <c r="AB1803" s="1131">
        <v>0</v>
      </c>
      <c r="AC1803" s="1131">
        <v>0</v>
      </c>
      <c r="AD1803" s="1131">
        <v>0</v>
      </c>
      <c r="AE1803" s="1131">
        <v>0</v>
      </c>
      <c r="AF1803" s="126"/>
      <c r="AG1803" s="126"/>
      <c r="AH1803" s="126"/>
      <c r="AI1803" s="126"/>
      <c r="AJ1803" s="126"/>
      <c r="AK1803" s="126"/>
      <c r="AL1803" s="126">
        <v>1803</v>
      </c>
    </row>
    <row r="1804" spans="1:38">
      <c r="A1804" s="721" t="s">
        <v>1852</v>
      </c>
      <c r="B1804" s="722">
        <v>16</v>
      </c>
      <c r="C1804" s="722">
        <v>1639</v>
      </c>
      <c r="D1804" s="722">
        <v>163910</v>
      </c>
      <c r="E1804" s="721">
        <v>1639109734</v>
      </c>
      <c r="F1804" s="721" t="s">
        <v>3648</v>
      </c>
      <c r="G1804" s="1127">
        <v>908323168</v>
      </c>
      <c r="H1804" s="1128">
        <v>0</v>
      </c>
      <c r="I1804" s="1128">
        <v>908323168</v>
      </c>
      <c r="J1804" s="1128">
        <v>0</v>
      </c>
      <c r="K1804" s="1128">
        <v>0</v>
      </c>
      <c r="L1804" s="1128">
        <v>0</v>
      </c>
      <c r="M1804" s="1128">
        <v>0</v>
      </c>
      <c r="N1804" s="1129">
        <v>0</v>
      </c>
      <c r="O1804" s="1128">
        <v>0</v>
      </c>
      <c r="P1804" s="1127">
        <v>0</v>
      </c>
      <c r="Q1804" s="1127">
        <v>0</v>
      </c>
      <c r="R1804" s="1127">
        <v>0</v>
      </c>
      <c r="S1804" s="1127">
        <v>0</v>
      </c>
      <c r="T1804" s="1130">
        <v>0</v>
      </c>
      <c r="U1804" s="1130">
        <v>0</v>
      </c>
      <c r="V1804" s="1130">
        <v>0</v>
      </c>
      <c r="W1804" s="1127">
        <v>0</v>
      </c>
      <c r="X1804" s="1130">
        <v>0</v>
      </c>
      <c r="Y1804" s="735">
        <v>0</v>
      </c>
      <c r="Z1804" s="1131">
        <v>0</v>
      </c>
      <c r="AA1804" s="1131">
        <v>0</v>
      </c>
      <c r="AB1804" s="1131">
        <v>0</v>
      </c>
      <c r="AC1804" s="1131">
        <v>0</v>
      </c>
      <c r="AD1804" s="1131">
        <v>0</v>
      </c>
      <c r="AE1804" s="1131">
        <v>0</v>
      </c>
      <c r="AF1804" s="126"/>
      <c r="AG1804" s="126"/>
      <c r="AH1804" s="126"/>
      <c r="AI1804" s="126"/>
      <c r="AJ1804" s="126"/>
      <c r="AK1804" s="126"/>
      <c r="AL1804" s="126">
        <v>1804</v>
      </c>
    </row>
    <row r="1805" spans="1:38">
      <c r="A1805" s="721" t="s">
        <v>1852</v>
      </c>
      <c r="B1805" s="722">
        <v>16</v>
      </c>
      <c r="C1805" s="722">
        <v>1639</v>
      </c>
      <c r="D1805" s="722">
        <v>163910</v>
      </c>
      <c r="E1805" s="721">
        <v>1639109740</v>
      </c>
      <c r="F1805" s="721" t="s">
        <v>2002</v>
      </c>
      <c r="G1805" s="1127">
        <v>330428</v>
      </c>
      <c r="H1805" s="1128">
        <v>0</v>
      </c>
      <c r="I1805" s="1128">
        <v>330428</v>
      </c>
      <c r="J1805" s="1128">
        <v>0</v>
      </c>
      <c r="K1805" s="1128">
        <v>0</v>
      </c>
      <c r="L1805" s="1128">
        <v>0</v>
      </c>
      <c r="M1805" s="1128">
        <v>0</v>
      </c>
      <c r="N1805" s="1129">
        <v>0</v>
      </c>
      <c r="O1805" s="1128">
        <v>0</v>
      </c>
      <c r="P1805" s="1127">
        <v>0</v>
      </c>
      <c r="Q1805" s="1127">
        <v>0</v>
      </c>
      <c r="R1805" s="1127">
        <v>0</v>
      </c>
      <c r="S1805" s="1127">
        <v>0</v>
      </c>
      <c r="T1805" s="1130">
        <v>0</v>
      </c>
      <c r="U1805" s="1130">
        <v>0</v>
      </c>
      <c r="V1805" s="1130">
        <v>0</v>
      </c>
      <c r="W1805" s="1127">
        <v>0</v>
      </c>
      <c r="X1805" s="1130">
        <v>0</v>
      </c>
      <c r="Y1805" s="735">
        <v>0</v>
      </c>
      <c r="Z1805" s="1131">
        <v>0</v>
      </c>
      <c r="AA1805" s="1131">
        <v>0</v>
      </c>
      <c r="AB1805" s="1131">
        <v>0</v>
      </c>
      <c r="AC1805" s="1131">
        <v>0</v>
      </c>
      <c r="AD1805" s="1131">
        <v>0</v>
      </c>
      <c r="AE1805" s="1131">
        <v>0</v>
      </c>
      <c r="AF1805" s="126"/>
      <c r="AG1805" s="126"/>
      <c r="AH1805" s="126"/>
      <c r="AI1805" s="126"/>
      <c r="AJ1805" s="126"/>
      <c r="AK1805" s="126"/>
      <c r="AL1805" s="126">
        <v>1805</v>
      </c>
    </row>
    <row r="1806" spans="1:38">
      <c r="A1806" s="721" t="s">
        <v>1852</v>
      </c>
      <c r="B1806" s="722">
        <v>16</v>
      </c>
      <c r="C1806" s="722">
        <v>1639</v>
      </c>
      <c r="D1806" s="722">
        <v>163910</v>
      </c>
      <c r="E1806" s="721">
        <v>1639109741</v>
      </c>
      <c r="F1806" s="721" t="s">
        <v>3649</v>
      </c>
      <c r="G1806" s="1127">
        <v>365306972</v>
      </c>
      <c r="H1806" s="1128">
        <v>0</v>
      </c>
      <c r="I1806" s="1128">
        <v>365306971.50999999</v>
      </c>
      <c r="J1806" s="1128">
        <v>-0.49000000953674316</v>
      </c>
      <c r="K1806" s="1128">
        <v>0</v>
      </c>
      <c r="L1806" s="1128">
        <v>0</v>
      </c>
      <c r="M1806" s="1128">
        <v>-0.49000000953674316</v>
      </c>
      <c r="N1806" s="1129">
        <v>0</v>
      </c>
      <c r="O1806" s="1128">
        <v>-0.49000000953674316</v>
      </c>
      <c r="P1806" s="1127">
        <v>-0.18130000352859496</v>
      </c>
      <c r="Q1806" s="1127">
        <v>0</v>
      </c>
      <c r="R1806" s="1127">
        <v>0</v>
      </c>
      <c r="S1806" s="1127">
        <v>0</v>
      </c>
      <c r="T1806" s="1130">
        <v>0</v>
      </c>
      <c r="U1806" s="1130">
        <v>0</v>
      </c>
      <c r="V1806" s="1130">
        <v>0</v>
      </c>
      <c r="W1806" s="1127">
        <v>0</v>
      </c>
      <c r="X1806" s="1130">
        <v>-0.18130000352859496</v>
      </c>
      <c r="Y1806" s="735">
        <v>0.37</v>
      </c>
      <c r="Z1806" s="1131">
        <v>0</v>
      </c>
      <c r="AA1806" s="1131">
        <v>-0.18130000352859496</v>
      </c>
      <c r="AB1806" s="1131">
        <v>5.9199987649917601E-2</v>
      </c>
      <c r="AC1806" s="1131">
        <v>0</v>
      </c>
      <c r="AD1806" s="1131">
        <v>-5.9199987649917601E-2</v>
      </c>
      <c r="AE1806" s="1131">
        <v>-0.18130000352859496</v>
      </c>
      <c r="AF1806" s="126"/>
      <c r="AG1806" s="126"/>
      <c r="AH1806" s="126"/>
      <c r="AI1806" s="126"/>
      <c r="AJ1806" s="126"/>
      <c r="AK1806" s="126"/>
      <c r="AL1806" s="126">
        <v>1806</v>
      </c>
    </row>
    <row r="1807" spans="1:38">
      <c r="A1807" s="721" t="s">
        <v>1852</v>
      </c>
      <c r="B1807" s="722">
        <v>16</v>
      </c>
      <c r="C1807" s="722">
        <v>1639</v>
      </c>
      <c r="D1807" s="722">
        <v>163910</v>
      </c>
      <c r="E1807" s="721">
        <v>1639109750</v>
      </c>
      <c r="F1807" s="721" t="s">
        <v>3650</v>
      </c>
      <c r="G1807" s="1127">
        <v>73226073</v>
      </c>
      <c r="H1807" s="1128">
        <v>0</v>
      </c>
      <c r="I1807" s="1128">
        <v>73226073</v>
      </c>
      <c r="J1807" s="1128">
        <v>0</v>
      </c>
      <c r="K1807" s="1128">
        <v>0</v>
      </c>
      <c r="L1807" s="1128">
        <v>0</v>
      </c>
      <c r="M1807" s="1128">
        <v>0</v>
      </c>
      <c r="N1807" s="1129">
        <v>0</v>
      </c>
      <c r="O1807" s="1128">
        <v>0</v>
      </c>
      <c r="P1807" s="1127">
        <v>0</v>
      </c>
      <c r="Q1807" s="1127">
        <v>0</v>
      </c>
      <c r="R1807" s="1127">
        <v>0</v>
      </c>
      <c r="S1807" s="1127">
        <v>0</v>
      </c>
      <c r="T1807" s="1130">
        <v>0</v>
      </c>
      <c r="U1807" s="1130">
        <v>0</v>
      </c>
      <c r="V1807" s="1130">
        <v>0</v>
      </c>
      <c r="W1807" s="1127">
        <v>0</v>
      </c>
      <c r="X1807" s="1130">
        <v>0</v>
      </c>
      <c r="Y1807" s="735">
        <v>0</v>
      </c>
      <c r="Z1807" s="1131">
        <v>0</v>
      </c>
      <c r="AA1807" s="1131">
        <v>0</v>
      </c>
      <c r="AB1807" s="1131">
        <v>0</v>
      </c>
      <c r="AC1807" s="1131">
        <v>0</v>
      </c>
      <c r="AD1807" s="1131">
        <v>0</v>
      </c>
      <c r="AE1807" s="1131">
        <v>0</v>
      </c>
      <c r="AF1807" s="126"/>
      <c r="AG1807" s="126"/>
      <c r="AH1807" s="126"/>
      <c r="AI1807" s="126"/>
      <c r="AJ1807" s="126"/>
      <c r="AK1807" s="126"/>
      <c r="AL1807" s="126">
        <v>1807</v>
      </c>
    </row>
    <row r="1808" spans="1:38">
      <c r="A1808" s="721" t="s">
        <v>1852</v>
      </c>
      <c r="B1808" s="722">
        <v>16</v>
      </c>
      <c r="C1808" s="722">
        <v>1639</v>
      </c>
      <c r="D1808" s="722">
        <v>163910</v>
      </c>
      <c r="E1808" s="721">
        <v>1639109755</v>
      </c>
      <c r="F1808" s="721" t="s">
        <v>2003</v>
      </c>
      <c r="G1808" s="1127">
        <v>0</v>
      </c>
      <c r="H1808" s="1128">
        <v>0</v>
      </c>
      <c r="I1808" s="1128">
        <v>0</v>
      </c>
      <c r="J1808" s="1128">
        <v>0</v>
      </c>
      <c r="K1808" s="1128">
        <v>0</v>
      </c>
      <c r="L1808" s="1128">
        <v>0</v>
      </c>
      <c r="M1808" s="1128">
        <v>0</v>
      </c>
      <c r="N1808" s="1129">
        <v>0</v>
      </c>
      <c r="O1808" s="1128">
        <v>0</v>
      </c>
      <c r="P1808" s="1127">
        <v>0</v>
      </c>
      <c r="Q1808" s="1127">
        <v>0</v>
      </c>
      <c r="R1808" s="1127">
        <v>0</v>
      </c>
      <c r="S1808" s="1127">
        <v>0</v>
      </c>
      <c r="T1808" s="1130">
        <v>0</v>
      </c>
      <c r="U1808" s="1130">
        <v>0</v>
      </c>
      <c r="V1808" s="1130">
        <v>0</v>
      </c>
      <c r="W1808" s="1127">
        <v>0</v>
      </c>
      <c r="X1808" s="1130">
        <v>0</v>
      </c>
      <c r="Y1808" s="735">
        <v>0</v>
      </c>
      <c r="Z1808" s="1131">
        <v>0</v>
      </c>
      <c r="AA1808" s="1131">
        <v>0</v>
      </c>
      <c r="AB1808" s="1131">
        <v>0</v>
      </c>
      <c r="AC1808" s="1131">
        <v>0</v>
      </c>
      <c r="AD1808" s="1131">
        <v>0</v>
      </c>
      <c r="AE1808" s="1131">
        <v>0</v>
      </c>
      <c r="AF1808" s="126"/>
      <c r="AG1808" s="126"/>
      <c r="AH1808" s="126"/>
      <c r="AI1808" s="126"/>
      <c r="AJ1808" s="126"/>
      <c r="AK1808" s="126"/>
      <c r="AL1808" s="126">
        <v>1808</v>
      </c>
    </row>
    <row r="1809" spans="1:38">
      <c r="A1809" s="721" t="s">
        <v>1852</v>
      </c>
      <c r="B1809" s="722">
        <v>16</v>
      </c>
      <c r="C1809" s="722">
        <v>1639</v>
      </c>
      <c r="D1809" s="722">
        <v>163910</v>
      </c>
      <c r="E1809" s="721">
        <v>1639109760</v>
      </c>
      <c r="F1809" s="721" t="s">
        <v>3651</v>
      </c>
      <c r="G1809" s="1127">
        <v>410254</v>
      </c>
      <c r="H1809" s="1128">
        <v>0</v>
      </c>
      <c r="I1809" s="1128">
        <v>410254</v>
      </c>
      <c r="J1809" s="1128">
        <v>0</v>
      </c>
      <c r="K1809" s="1128">
        <v>0</v>
      </c>
      <c r="L1809" s="1128">
        <v>0</v>
      </c>
      <c r="M1809" s="1128">
        <v>0</v>
      </c>
      <c r="N1809" s="1129">
        <v>0</v>
      </c>
      <c r="O1809" s="1128">
        <v>0</v>
      </c>
      <c r="P1809" s="1127">
        <v>0</v>
      </c>
      <c r="Q1809" s="1127">
        <v>0</v>
      </c>
      <c r="R1809" s="1127">
        <v>0</v>
      </c>
      <c r="S1809" s="1127">
        <v>0</v>
      </c>
      <c r="T1809" s="1130">
        <v>0</v>
      </c>
      <c r="U1809" s="1130">
        <v>0</v>
      </c>
      <c r="V1809" s="1130">
        <v>0</v>
      </c>
      <c r="W1809" s="1127">
        <v>0</v>
      </c>
      <c r="X1809" s="1130">
        <v>0</v>
      </c>
      <c r="Y1809" s="735">
        <v>0</v>
      </c>
      <c r="Z1809" s="1131">
        <v>0</v>
      </c>
      <c r="AA1809" s="1131">
        <v>0</v>
      </c>
      <c r="AB1809" s="1131">
        <v>0</v>
      </c>
      <c r="AC1809" s="1131">
        <v>0</v>
      </c>
      <c r="AD1809" s="1131">
        <v>0</v>
      </c>
      <c r="AE1809" s="1131">
        <v>0</v>
      </c>
      <c r="AF1809" s="126"/>
      <c r="AG1809" s="126"/>
      <c r="AH1809" s="126"/>
      <c r="AI1809" s="126"/>
      <c r="AJ1809" s="126"/>
      <c r="AK1809" s="126"/>
      <c r="AL1809" s="126">
        <v>1809</v>
      </c>
    </row>
    <row r="1810" spans="1:38">
      <c r="A1810" s="721" t="s">
        <v>1852</v>
      </c>
      <c r="B1810" s="722">
        <v>16</v>
      </c>
      <c r="C1810" s="722">
        <v>1639</v>
      </c>
      <c r="D1810" s="722">
        <v>163910</v>
      </c>
      <c r="E1810" s="721">
        <v>1639109762</v>
      </c>
      <c r="F1810" s="721" t="s">
        <v>3411</v>
      </c>
      <c r="G1810" s="1127">
        <v>0</v>
      </c>
      <c r="H1810" s="1128">
        <v>0</v>
      </c>
      <c r="I1810" s="1128">
        <v>0</v>
      </c>
      <c r="J1810" s="1128">
        <v>0</v>
      </c>
      <c r="K1810" s="1128">
        <v>0</v>
      </c>
      <c r="L1810" s="1128">
        <v>0</v>
      </c>
      <c r="M1810" s="1128">
        <v>0</v>
      </c>
      <c r="N1810" s="1129">
        <v>0</v>
      </c>
      <c r="O1810" s="1128">
        <v>0</v>
      </c>
      <c r="P1810" s="1127">
        <v>0</v>
      </c>
      <c r="Q1810" s="1127">
        <v>0</v>
      </c>
      <c r="R1810" s="1127">
        <v>0</v>
      </c>
      <c r="S1810" s="1127">
        <v>0</v>
      </c>
      <c r="T1810" s="1130">
        <v>0</v>
      </c>
      <c r="U1810" s="1130">
        <v>0</v>
      </c>
      <c r="V1810" s="1130">
        <v>0</v>
      </c>
      <c r="W1810" s="1127">
        <v>0</v>
      </c>
      <c r="X1810" s="1130">
        <v>0</v>
      </c>
      <c r="Y1810" s="735">
        <v>0</v>
      </c>
      <c r="Z1810" s="1131">
        <v>0</v>
      </c>
      <c r="AA1810" s="1131">
        <v>0</v>
      </c>
      <c r="AB1810" s="1131">
        <v>0</v>
      </c>
      <c r="AC1810" s="1131">
        <v>0</v>
      </c>
      <c r="AD1810" s="1131">
        <v>0</v>
      </c>
      <c r="AE1810" s="1131">
        <v>0</v>
      </c>
      <c r="AF1810" s="126"/>
      <c r="AG1810" s="126"/>
      <c r="AH1810" s="126"/>
      <c r="AI1810" s="126"/>
      <c r="AJ1810" s="126"/>
      <c r="AK1810" s="126"/>
      <c r="AL1810" s="126">
        <v>1810</v>
      </c>
    </row>
    <row r="1811" spans="1:38">
      <c r="A1811" s="721" t="s">
        <v>1852</v>
      </c>
      <c r="B1811" s="722">
        <v>16</v>
      </c>
      <c r="C1811" s="722">
        <v>1639</v>
      </c>
      <c r="D1811" s="722">
        <v>163910</v>
      </c>
      <c r="E1811" s="721">
        <v>1639109764</v>
      </c>
      <c r="F1811" s="721" t="s">
        <v>3652</v>
      </c>
      <c r="G1811" s="1127">
        <v>2859139</v>
      </c>
      <c r="H1811" s="1128">
        <v>0</v>
      </c>
      <c r="I1811" s="1128">
        <v>2859139</v>
      </c>
      <c r="J1811" s="1128">
        <v>0</v>
      </c>
      <c r="K1811" s="1128">
        <v>0</v>
      </c>
      <c r="L1811" s="1128">
        <v>0</v>
      </c>
      <c r="M1811" s="1128">
        <v>0</v>
      </c>
      <c r="N1811" s="1129">
        <v>0</v>
      </c>
      <c r="O1811" s="1128">
        <v>0</v>
      </c>
      <c r="P1811" s="1127">
        <v>0</v>
      </c>
      <c r="Q1811" s="1127">
        <v>0</v>
      </c>
      <c r="R1811" s="1127">
        <v>0</v>
      </c>
      <c r="S1811" s="1127">
        <v>0</v>
      </c>
      <c r="T1811" s="1130">
        <v>0</v>
      </c>
      <c r="U1811" s="1130">
        <v>0</v>
      </c>
      <c r="V1811" s="1130">
        <v>0</v>
      </c>
      <c r="W1811" s="1127">
        <v>0</v>
      </c>
      <c r="X1811" s="1130">
        <v>0</v>
      </c>
      <c r="Y1811" s="735">
        <v>0</v>
      </c>
      <c r="Z1811" s="1131">
        <v>0</v>
      </c>
      <c r="AA1811" s="1131">
        <v>0</v>
      </c>
      <c r="AB1811" s="1131">
        <v>0</v>
      </c>
      <c r="AC1811" s="1131">
        <v>0</v>
      </c>
      <c r="AD1811" s="1131">
        <v>0</v>
      </c>
      <c r="AE1811" s="1131">
        <v>0</v>
      </c>
      <c r="AF1811" s="126"/>
      <c r="AG1811" s="126"/>
      <c r="AH1811" s="126"/>
      <c r="AI1811" s="126"/>
      <c r="AJ1811" s="126"/>
      <c r="AK1811" s="126"/>
      <c r="AL1811" s="126">
        <v>1811</v>
      </c>
    </row>
    <row r="1812" spans="1:38">
      <c r="A1812" s="721" t="s">
        <v>1852</v>
      </c>
      <c r="B1812" s="722">
        <v>16</v>
      </c>
      <c r="C1812" s="722">
        <v>1639</v>
      </c>
      <c r="D1812" s="722">
        <v>163910</v>
      </c>
      <c r="E1812" s="721">
        <v>1639109771</v>
      </c>
      <c r="F1812" s="721" t="s">
        <v>3653</v>
      </c>
      <c r="G1812" s="1127">
        <v>115860585</v>
      </c>
      <c r="H1812" s="1128">
        <v>0</v>
      </c>
      <c r="I1812" s="1128">
        <v>115860585</v>
      </c>
      <c r="J1812" s="1128">
        <v>0</v>
      </c>
      <c r="K1812" s="1128">
        <v>0</v>
      </c>
      <c r="L1812" s="1128">
        <v>0</v>
      </c>
      <c r="M1812" s="1128">
        <v>0</v>
      </c>
      <c r="N1812" s="1129">
        <v>0</v>
      </c>
      <c r="O1812" s="1128">
        <v>0</v>
      </c>
      <c r="P1812" s="1127">
        <v>0</v>
      </c>
      <c r="Q1812" s="1127">
        <v>0</v>
      </c>
      <c r="R1812" s="1127">
        <v>0</v>
      </c>
      <c r="S1812" s="1127">
        <v>0</v>
      </c>
      <c r="T1812" s="1130">
        <v>0</v>
      </c>
      <c r="U1812" s="1130">
        <v>0</v>
      </c>
      <c r="V1812" s="1130">
        <v>0</v>
      </c>
      <c r="W1812" s="1127">
        <v>0</v>
      </c>
      <c r="X1812" s="1130">
        <v>0</v>
      </c>
      <c r="Y1812" s="735">
        <v>0</v>
      </c>
      <c r="Z1812" s="1131">
        <v>0</v>
      </c>
      <c r="AA1812" s="1131">
        <v>0</v>
      </c>
      <c r="AB1812" s="1131">
        <v>0</v>
      </c>
      <c r="AC1812" s="1131">
        <v>0</v>
      </c>
      <c r="AD1812" s="1131">
        <v>0</v>
      </c>
      <c r="AE1812" s="1131">
        <v>0</v>
      </c>
      <c r="AF1812" s="126"/>
      <c r="AG1812" s="126"/>
      <c r="AH1812" s="126"/>
      <c r="AI1812" s="126"/>
      <c r="AJ1812" s="126"/>
      <c r="AK1812" s="126"/>
      <c r="AL1812" s="126">
        <v>1812</v>
      </c>
    </row>
    <row r="1813" spans="1:38">
      <c r="A1813" s="721" t="s">
        <v>1852</v>
      </c>
      <c r="B1813" s="722">
        <v>16</v>
      </c>
      <c r="C1813" s="722">
        <v>1639</v>
      </c>
      <c r="D1813" s="722">
        <v>163910</v>
      </c>
      <c r="E1813" s="721">
        <v>1639109780</v>
      </c>
      <c r="F1813" s="721" t="s">
        <v>2004</v>
      </c>
      <c r="G1813" s="1127">
        <v>0</v>
      </c>
      <c r="H1813" s="1128">
        <v>0</v>
      </c>
      <c r="I1813" s="1128">
        <v>0</v>
      </c>
      <c r="J1813" s="1128">
        <v>0</v>
      </c>
      <c r="K1813" s="1128">
        <v>0</v>
      </c>
      <c r="L1813" s="1128">
        <v>0</v>
      </c>
      <c r="M1813" s="1128">
        <v>0</v>
      </c>
      <c r="N1813" s="1129">
        <v>0</v>
      </c>
      <c r="O1813" s="1128">
        <v>0</v>
      </c>
      <c r="P1813" s="1127">
        <v>0</v>
      </c>
      <c r="Q1813" s="1127">
        <v>0</v>
      </c>
      <c r="R1813" s="1127">
        <v>0</v>
      </c>
      <c r="S1813" s="1127">
        <v>0</v>
      </c>
      <c r="T1813" s="1130">
        <v>0</v>
      </c>
      <c r="U1813" s="1130">
        <v>0</v>
      </c>
      <c r="V1813" s="1130">
        <v>0</v>
      </c>
      <c r="W1813" s="1127">
        <v>0</v>
      </c>
      <c r="X1813" s="1130">
        <v>0</v>
      </c>
      <c r="Y1813" s="735">
        <v>0</v>
      </c>
      <c r="Z1813" s="1131">
        <v>0</v>
      </c>
      <c r="AA1813" s="1131">
        <v>0</v>
      </c>
      <c r="AB1813" s="1131">
        <v>0</v>
      </c>
      <c r="AC1813" s="1131">
        <v>0</v>
      </c>
      <c r="AD1813" s="1131">
        <v>0</v>
      </c>
      <c r="AE1813" s="1131">
        <v>0</v>
      </c>
      <c r="AF1813" s="126"/>
      <c r="AG1813" s="126"/>
      <c r="AH1813" s="126"/>
      <c r="AI1813" s="126"/>
      <c r="AJ1813" s="126"/>
      <c r="AK1813" s="126"/>
      <c r="AL1813" s="126">
        <v>1813</v>
      </c>
    </row>
    <row r="1814" spans="1:38">
      <c r="A1814" s="721" t="s">
        <v>1852</v>
      </c>
      <c r="B1814" s="722">
        <v>16</v>
      </c>
      <c r="C1814" s="722">
        <v>1639</v>
      </c>
      <c r="D1814" s="722">
        <v>163910</v>
      </c>
      <c r="E1814" s="721">
        <v>1639109800</v>
      </c>
      <c r="F1814" s="721" t="s">
        <v>1105</v>
      </c>
      <c r="G1814" s="1127">
        <v>50145028</v>
      </c>
      <c r="H1814" s="1128">
        <v>0</v>
      </c>
      <c r="I1814" s="1128">
        <v>50145028.130000003</v>
      </c>
      <c r="J1814" s="1128">
        <v>0.13000000268220901</v>
      </c>
      <c r="K1814" s="1128">
        <v>0</v>
      </c>
      <c r="L1814" s="1128">
        <v>0.13000000268220901</v>
      </c>
      <c r="M1814" s="1128">
        <v>0</v>
      </c>
      <c r="N1814" s="1129">
        <v>0</v>
      </c>
      <c r="O1814" s="1128">
        <v>0.13000000268220901</v>
      </c>
      <c r="P1814" s="1127">
        <v>4.8100000992417333E-2</v>
      </c>
      <c r="Q1814" s="1127">
        <v>0</v>
      </c>
      <c r="R1814" s="1127">
        <v>0</v>
      </c>
      <c r="S1814" s="1127">
        <v>0</v>
      </c>
      <c r="T1814" s="1130">
        <v>0</v>
      </c>
      <c r="U1814" s="1130">
        <v>0</v>
      </c>
      <c r="V1814" s="1130">
        <v>0</v>
      </c>
      <c r="W1814" s="1127">
        <v>0</v>
      </c>
      <c r="X1814" s="1130">
        <v>4.8100000992417333E-2</v>
      </c>
      <c r="Y1814" s="735">
        <v>0.37</v>
      </c>
      <c r="Z1814" s="1131">
        <v>4.8100000992417333E-2</v>
      </c>
      <c r="AA1814" s="1131">
        <v>0</v>
      </c>
      <c r="AB1814" s="1131">
        <v>0</v>
      </c>
      <c r="AC1814" s="1131">
        <v>-0.15170000005513429</v>
      </c>
      <c r="AD1814" s="1131">
        <v>4.8100000992417333E-2</v>
      </c>
      <c r="AE1814" s="1131">
        <v>0.15170000005513429</v>
      </c>
      <c r="AF1814" s="126"/>
      <c r="AG1814" s="126"/>
      <c r="AH1814" s="126"/>
      <c r="AI1814" s="126"/>
      <c r="AJ1814" s="126"/>
      <c r="AK1814" s="126"/>
      <c r="AL1814" s="126">
        <v>1814</v>
      </c>
    </row>
    <row r="1815" spans="1:38">
      <c r="A1815" s="721" t="s">
        <v>1852</v>
      </c>
      <c r="B1815" s="722">
        <v>16</v>
      </c>
      <c r="C1815" s="722">
        <v>1639</v>
      </c>
      <c r="D1815" s="722">
        <v>163915</v>
      </c>
      <c r="E1815" s="721">
        <v>1639159001</v>
      </c>
      <c r="F1815" s="721" t="s">
        <v>4246</v>
      </c>
      <c r="G1815" s="1127">
        <v>359281128</v>
      </c>
      <c r="H1815" s="1128">
        <v>0</v>
      </c>
      <c r="I1815" s="1128">
        <v>359281128</v>
      </c>
      <c r="J1815" s="1128">
        <v>0</v>
      </c>
      <c r="K1815" s="1128">
        <v>0</v>
      </c>
      <c r="L1815" s="1128">
        <v>0</v>
      </c>
      <c r="M1815" s="1128">
        <v>0</v>
      </c>
      <c r="N1815" s="1129">
        <v>0</v>
      </c>
      <c r="O1815" s="1128">
        <v>0</v>
      </c>
      <c r="P1815" s="1127">
        <v>0</v>
      </c>
      <c r="Q1815" s="1127">
        <v>0</v>
      </c>
      <c r="R1815" s="1127">
        <v>0</v>
      </c>
      <c r="S1815" s="1127">
        <v>0</v>
      </c>
      <c r="T1815" s="1130">
        <v>0</v>
      </c>
      <c r="U1815" s="1130">
        <v>0</v>
      </c>
      <c r="V1815" s="1130">
        <v>0</v>
      </c>
      <c r="W1815" s="1127">
        <v>0</v>
      </c>
      <c r="X1815" s="1130">
        <v>0</v>
      </c>
      <c r="Y1815" s="735">
        <v>0</v>
      </c>
      <c r="Z1815" s="1131">
        <v>0</v>
      </c>
      <c r="AA1815" s="1131">
        <v>0</v>
      </c>
      <c r="AB1815" s="1131">
        <v>7.3999929428100585E-3</v>
      </c>
      <c r="AC1815" s="1131">
        <v>0</v>
      </c>
      <c r="AD1815" s="1131">
        <v>-7.3999929428100585E-3</v>
      </c>
      <c r="AE1815" s="1131">
        <v>0</v>
      </c>
      <c r="AF1815" s="126"/>
      <c r="AG1815" s="126"/>
      <c r="AH1815" s="126"/>
      <c r="AI1815" s="126"/>
      <c r="AJ1815" s="126"/>
      <c r="AK1815" s="126"/>
      <c r="AL1815" s="126">
        <v>1815</v>
      </c>
    </row>
    <row r="1816" spans="1:38">
      <c r="A1816" s="721" t="s">
        <v>1852</v>
      </c>
      <c r="B1816" s="722">
        <v>16</v>
      </c>
      <c r="C1816" s="722">
        <v>1639</v>
      </c>
      <c r="D1816" s="722">
        <v>163915</v>
      </c>
      <c r="E1816" s="721">
        <v>1639159016</v>
      </c>
      <c r="F1816" s="721" t="s">
        <v>4247</v>
      </c>
      <c r="G1816" s="1127">
        <v>659312422</v>
      </c>
      <c r="H1816" s="1128">
        <v>0</v>
      </c>
      <c r="I1816" s="1128">
        <v>659312422</v>
      </c>
      <c r="J1816" s="1128">
        <v>0</v>
      </c>
      <c r="K1816" s="1128">
        <v>0</v>
      </c>
      <c r="L1816" s="1128">
        <v>0</v>
      </c>
      <c r="M1816" s="1128">
        <v>0</v>
      </c>
      <c r="N1816" s="1129">
        <v>0</v>
      </c>
      <c r="O1816" s="1128">
        <v>0</v>
      </c>
      <c r="P1816" s="1127">
        <v>0</v>
      </c>
      <c r="Q1816" s="1127">
        <v>0</v>
      </c>
      <c r="R1816" s="1127">
        <v>0</v>
      </c>
      <c r="S1816" s="1127">
        <v>0</v>
      </c>
      <c r="T1816" s="1130">
        <v>0</v>
      </c>
      <c r="U1816" s="1130">
        <v>0</v>
      </c>
      <c r="V1816" s="1130">
        <v>0</v>
      </c>
      <c r="W1816" s="1127">
        <v>0</v>
      </c>
      <c r="X1816" s="1130">
        <v>0</v>
      </c>
      <c r="Y1816" s="735">
        <v>0</v>
      </c>
      <c r="Z1816" s="1131">
        <v>0</v>
      </c>
      <c r="AA1816" s="1131">
        <v>0</v>
      </c>
      <c r="AB1816" s="1131">
        <v>0</v>
      </c>
      <c r="AC1816" s="1131">
        <v>-0.12950000882148743</v>
      </c>
      <c r="AD1816" s="1131">
        <v>0</v>
      </c>
      <c r="AE1816" s="1131">
        <v>0.12950000882148743</v>
      </c>
      <c r="AF1816" s="126"/>
      <c r="AG1816" s="126"/>
      <c r="AH1816" s="126"/>
      <c r="AI1816" s="126"/>
      <c r="AJ1816" s="126"/>
      <c r="AK1816" s="126"/>
      <c r="AL1816" s="126">
        <v>1816</v>
      </c>
    </row>
    <row r="1817" spans="1:38">
      <c r="A1817" s="721" t="s">
        <v>1852</v>
      </c>
      <c r="B1817" s="722">
        <v>16</v>
      </c>
      <c r="C1817" s="722">
        <v>1639</v>
      </c>
      <c r="D1817" s="722">
        <v>163915</v>
      </c>
      <c r="E1817" s="721">
        <v>1639159501</v>
      </c>
      <c r="F1817" s="721" t="s">
        <v>2001</v>
      </c>
      <c r="G1817" s="1127">
        <v>0</v>
      </c>
      <c r="H1817" s="1128">
        <v>0</v>
      </c>
      <c r="I1817" s="1128">
        <v>0</v>
      </c>
      <c r="J1817" s="1128">
        <v>0</v>
      </c>
      <c r="K1817" s="1128">
        <v>0</v>
      </c>
      <c r="L1817" s="1128">
        <v>0</v>
      </c>
      <c r="M1817" s="1128">
        <v>0</v>
      </c>
      <c r="N1817" s="1129">
        <v>0</v>
      </c>
      <c r="O1817" s="1128">
        <v>0</v>
      </c>
      <c r="P1817" s="1127">
        <v>0</v>
      </c>
      <c r="Q1817" s="1127">
        <v>0</v>
      </c>
      <c r="R1817" s="1127">
        <v>0</v>
      </c>
      <c r="S1817" s="1127">
        <v>0</v>
      </c>
      <c r="T1817" s="1130">
        <v>0</v>
      </c>
      <c r="U1817" s="1130">
        <v>0</v>
      </c>
      <c r="V1817" s="1130">
        <v>0</v>
      </c>
      <c r="W1817" s="1127">
        <v>0</v>
      </c>
      <c r="X1817" s="1130">
        <v>0</v>
      </c>
      <c r="Y1817" s="735">
        <v>0</v>
      </c>
      <c r="Z1817" s="1131">
        <v>0</v>
      </c>
      <c r="AA1817" s="1131">
        <v>0</v>
      </c>
      <c r="AB1817" s="1131">
        <v>0</v>
      </c>
      <c r="AC1817" s="1131">
        <v>0</v>
      </c>
      <c r="AD1817" s="1131">
        <v>0</v>
      </c>
      <c r="AE1817" s="1131">
        <v>0</v>
      </c>
      <c r="AF1817" s="126"/>
      <c r="AG1817" s="126"/>
      <c r="AH1817" s="126"/>
      <c r="AI1817" s="126"/>
      <c r="AJ1817" s="126"/>
      <c r="AK1817" s="126"/>
      <c r="AL1817" s="126">
        <v>1817</v>
      </c>
    </row>
    <row r="1818" spans="1:38">
      <c r="A1818" s="721" t="s">
        <v>1852</v>
      </c>
      <c r="B1818" s="722">
        <v>16</v>
      </c>
      <c r="C1818" s="722">
        <v>1639</v>
      </c>
      <c r="D1818" s="722">
        <v>163915</v>
      </c>
      <c r="E1818" s="721">
        <v>1639159532</v>
      </c>
      <c r="F1818" s="721" t="s">
        <v>4248</v>
      </c>
      <c r="G1818" s="1127">
        <v>0</v>
      </c>
      <c r="H1818" s="1128">
        <v>0</v>
      </c>
      <c r="I1818" s="1128">
        <v>0</v>
      </c>
      <c r="J1818" s="1128">
        <v>0</v>
      </c>
      <c r="K1818" s="1128">
        <v>0</v>
      </c>
      <c r="L1818" s="1128">
        <v>0</v>
      </c>
      <c r="M1818" s="1128">
        <v>0</v>
      </c>
      <c r="N1818" s="1129">
        <v>0</v>
      </c>
      <c r="O1818" s="1128">
        <v>0</v>
      </c>
      <c r="P1818" s="1127">
        <v>0</v>
      </c>
      <c r="Q1818" s="1127">
        <v>0</v>
      </c>
      <c r="R1818" s="1127">
        <v>0</v>
      </c>
      <c r="S1818" s="1127">
        <v>0</v>
      </c>
      <c r="T1818" s="1130">
        <v>0</v>
      </c>
      <c r="U1818" s="1130">
        <v>0</v>
      </c>
      <c r="V1818" s="1130">
        <v>0</v>
      </c>
      <c r="W1818" s="1127">
        <v>0</v>
      </c>
      <c r="X1818" s="1130">
        <v>0</v>
      </c>
      <c r="Y1818" s="735">
        <v>0</v>
      </c>
      <c r="Z1818" s="1131">
        <v>0</v>
      </c>
      <c r="AA1818" s="1131">
        <v>0</v>
      </c>
      <c r="AB1818" s="1131">
        <v>0</v>
      </c>
      <c r="AC1818" s="1131">
        <v>0</v>
      </c>
      <c r="AD1818" s="1131">
        <v>0</v>
      </c>
      <c r="AE1818" s="1131">
        <v>0</v>
      </c>
      <c r="AF1818" s="126"/>
      <c r="AG1818" s="126"/>
      <c r="AH1818" s="126"/>
      <c r="AI1818" s="126"/>
      <c r="AJ1818" s="126"/>
      <c r="AK1818" s="126"/>
      <c r="AL1818" s="126">
        <v>1818</v>
      </c>
    </row>
    <row r="1819" spans="1:38">
      <c r="A1819" s="721" t="s">
        <v>1852</v>
      </c>
      <c r="B1819" s="722">
        <v>16</v>
      </c>
      <c r="C1819" s="722">
        <v>1639</v>
      </c>
      <c r="D1819" s="722">
        <v>163915</v>
      </c>
      <c r="E1819" s="721">
        <v>1639159601</v>
      </c>
      <c r="F1819" s="721" t="s">
        <v>4246</v>
      </c>
      <c r="G1819" s="1127">
        <v>71894327</v>
      </c>
      <c r="H1819" s="1128">
        <v>0</v>
      </c>
      <c r="I1819" s="1128">
        <v>71894326.659999996</v>
      </c>
      <c r="J1819" s="1128">
        <v>-0.34000000357627869</v>
      </c>
      <c r="K1819" s="1128">
        <v>0</v>
      </c>
      <c r="L1819" s="1128">
        <v>0</v>
      </c>
      <c r="M1819" s="1128">
        <v>-0.34000000357627869</v>
      </c>
      <c r="N1819" s="1129">
        <v>0</v>
      </c>
      <c r="O1819" s="1128">
        <v>-0.34000000357627869</v>
      </c>
      <c r="P1819" s="1127">
        <v>-0.12580000132322311</v>
      </c>
      <c r="Q1819" s="1127">
        <v>0</v>
      </c>
      <c r="R1819" s="1127">
        <v>0</v>
      </c>
      <c r="S1819" s="1127">
        <v>0</v>
      </c>
      <c r="T1819" s="1130">
        <v>0</v>
      </c>
      <c r="U1819" s="1130">
        <v>0</v>
      </c>
      <c r="V1819" s="1130">
        <v>0</v>
      </c>
      <c r="W1819" s="1127">
        <v>0</v>
      </c>
      <c r="X1819" s="1130">
        <v>-0.12580000132322311</v>
      </c>
      <c r="Y1819" s="735">
        <v>0.37</v>
      </c>
      <c r="Z1819" s="1131">
        <v>0</v>
      </c>
      <c r="AA1819" s="1131">
        <v>-0.12580000132322311</v>
      </c>
      <c r="AB1819" s="1131">
        <v>0</v>
      </c>
      <c r="AC1819" s="1131">
        <v>-7.3999984562397002E-3</v>
      </c>
      <c r="AD1819" s="1131">
        <v>0</v>
      </c>
      <c r="AE1819" s="1131">
        <v>-0.11840000286698341</v>
      </c>
      <c r="AF1819" s="126"/>
      <c r="AG1819" s="126"/>
      <c r="AH1819" s="126"/>
      <c r="AI1819" s="126"/>
      <c r="AJ1819" s="126"/>
      <c r="AK1819" s="126"/>
      <c r="AL1819" s="126">
        <v>1819</v>
      </c>
    </row>
    <row r="1820" spans="1:38">
      <c r="A1820" s="721" t="s">
        <v>1852</v>
      </c>
      <c r="B1820" s="722">
        <v>16</v>
      </c>
      <c r="C1820" s="722">
        <v>1639</v>
      </c>
      <c r="D1820" s="722">
        <v>163915</v>
      </c>
      <c r="E1820" s="721">
        <v>1639159700</v>
      </c>
      <c r="F1820" s="721" t="s">
        <v>4249</v>
      </c>
      <c r="G1820" s="1127">
        <v>114552745</v>
      </c>
      <c r="H1820" s="1128">
        <v>0</v>
      </c>
      <c r="I1820" s="1128">
        <v>114552745</v>
      </c>
      <c r="J1820" s="1128">
        <v>0</v>
      </c>
      <c r="K1820" s="1128">
        <v>0</v>
      </c>
      <c r="L1820" s="1128">
        <v>0</v>
      </c>
      <c r="M1820" s="1128">
        <v>0</v>
      </c>
      <c r="N1820" s="1129">
        <v>0</v>
      </c>
      <c r="O1820" s="1128">
        <v>0</v>
      </c>
      <c r="P1820" s="1127">
        <v>0</v>
      </c>
      <c r="Q1820" s="1127">
        <v>0</v>
      </c>
      <c r="R1820" s="1127">
        <v>0</v>
      </c>
      <c r="S1820" s="1127">
        <v>0</v>
      </c>
      <c r="T1820" s="1130">
        <v>0</v>
      </c>
      <c r="U1820" s="1130">
        <v>0</v>
      </c>
      <c r="V1820" s="1130">
        <v>0</v>
      </c>
      <c r="W1820" s="1127">
        <v>0</v>
      </c>
      <c r="X1820" s="1130">
        <v>0</v>
      </c>
      <c r="Y1820" s="735">
        <v>0</v>
      </c>
      <c r="Z1820" s="1131">
        <v>0</v>
      </c>
      <c r="AA1820" s="1131">
        <v>0</v>
      </c>
      <c r="AB1820" s="1131">
        <v>0</v>
      </c>
      <c r="AC1820" s="1131">
        <v>0</v>
      </c>
      <c r="AD1820" s="1131">
        <v>0</v>
      </c>
      <c r="AE1820" s="1131">
        <v>0</v>
      </c>
      <c r="AF1820" s="126"/>
      <c r="AG1820" s="126"/>
      <c r="AH1820" s="126"/>
      <c r="AI1820" s="126"/>
      <c r="AJ1820" s="126"/>
      <c r="AK1820" s="126"/>
      <c r="AL1820" s="126">
        <v>1820</v>
      </c>
    </row>
    <row r="1821" spans="1:38">
      <c r="A1821" s="721" t="s">
        <v>1852</v>
      </c>
      <c r="B1821" s="722">
        <v>16</v>
      </c>
      <c r="C1821" s="722">
        <v>1639</v>
      </c>
      <c r="D1821" s="722">
        <v>163915</v>
      </c>
      <c r="E1821" s="721">
        <v>1639159703</v>
      </c>
      <c r="F1821" s="721" t="s">
        <v>4250</v>
      </c>
      <c r="G1821" s="1127">
        <v>20536880</v>
      </c>
      <c r="H1821" s="1128">
        <v>0</v>
      </c>
      <c r="I1821" s="1128">
        <v>20536880</v>
      </c>
      <c r="J1821" s="1128">
        <v>0</v>
      </c>
      <c r="K1821" s="1128">
        <v>0</v>
      </c>
      <c r="L1821" s="1128">
        <v>0</v>
      </c>
      <c r="M1821" s="1128">
        <v>0</v>
      </c>
      <c r="N1821" s="1129">
        <v>0</v>
      </c>
      <c r="O1821" s="1128">
        <v>0</v>
      </c>
      <c r="P1821" s="1127">
        <v>0</v>
      </c>
      <c r="Q1821" s="1127">
        <v>0</v>
      </c>
      <c r="R1821" s="1127">
        <v>0</v>
      </c>
      <c r="S1821" s="1127">
        <v>0</v>
      </c>
      <c r="T1821" s="1130">
        <v>0</v>
      </c>
      <c r="U1821" s="1130">
        <v>0</v>
      </c>
      <c r="V1821" s="1130">
        <v>0</v>
      </c>
      <c r="W1821" s="1127">
        <v>0</v>
      </c>
      <c r="X1821" s="1130">
        <v>0</v>
      </c>
      <c r="Y1821" s="735">
        <v>0</v>
      </c>
      <c r="Z1821" s="1131">
        <v>0</v>
      </c>
      <c r="AA1821" s="1131">
        <v>0</v>
      </c>
      <c r="AB1821" s="1131">
        <v>0</v>
      </c>
      <c r="AC1821" s="1131">
        <v>0</v>
      </c>
      <c r="AD1821" s="1131">
        <v>0</v>
      </c>
      <c r="AE1821" s="1131">
        <v>0</v>
      </c>
      <c r="AF1821" s="126"/>
      <c r="AG1821" s="126"/>
      <c r="AH1821" s="126"/>
      <c r="AI1821" s="126"/>
      <c r="AJ1821" s="126"/>
      <c r="AK1821" s="126"/>
      <c r="AL1821" s="126">
        <v>1821</v>
      </c>
    </row>
    <row r="1822" spans="1:38">
      <c r="A1822" s="721" t="s">
        <v>1852</v>
      </c>
      <c r="B1822" s="722">
        <v>16</v>
      </c>
      <c r="C1822" s="722">
        <v>1639</v>
      </c>
      <c r="D1822" s="722">
        <v>163915</v>
      </c>
      <c r="E1822" s="721">
        <v>1639159709</v>
      </c>
      <c r="F1822" s="721" t="s">
        <v>3654</v>
      </c>
      <c r="G1822" s="1127">
        <v>0</v>
      </c>
      <c r="H1822" s="1128">
        <v>0</v>
      </c>
      <c r="I1822" s="1128">
        <v>0</v>
      </c>
      <c r="J1822" s="1128">
        <v>0</v>
      </c>
      <c r="K1822" s="1128">
        <v>0</v>
      </c>
      <c r="L1822" s="1128">
        <v>0</v>
      </c>
      <c r="M1822" s="1128">
        <v>0</v>
      </c>
      <c r="N1822" s="1129">
        <v>0</v>
      </c>
      <c r="O1822" s="1128">
        <v>0</v>
      </c>
      <c r="P1822" s="1127">
        <v>0</v>
      </c>
      <c r="Q1822" s="1127">
        <v>0</v>
      </c>
      <c r="R1822" s="1127">
        <v>0</v>
      </c>
      <c r="S1822" s="1127">
        <v>0</v>
      </c>
      <c r="T1822" s="1130">
        <v>0</v>
      </c>
      <c r="U1822" s="1130">
        <v>0</v>
      </c>
      <c r="V1822" s="1130">
        <v>0</v>
      </c>
      <c r="W1822" s="1127">
        <v>0</v>
      </c>
      <c r="X1822" s="1130">
        <v>0</v>
      </c>
      <c r="Y1822" s="735">
        <v>0</v>
      </c>
      <c r="Z1822" s="1131">
        <v>0</v>
      </c>
      <c r="AA1822" s="1131">
        <v>0</v>
      </c>
      <c r="AB1822" s="1131">
        <v>0</v>
      </c>
      <c r="AC1822" s="1131">
        <v>0</v>
      </c>
      <c r="AD1822" s="1131">
        <v>0</v>
      </c>
      <c r="AE1822" s="1131">
        <v>0</v>
      </c>
      <c r="AF1822" s="126"/>
      <c r="AG1822" s="126"/>
      <c r="AH1822" s="126"/>
      <c r="AI1822" s="126"/>
      <c r="AJ1822" s="126"/>
      <c r="AK1822" s="126"/>
      <c r="AL1822" s="126">
        <v>1822</v>
      </c>
    </row>
    <row r="1823" spans="1:38">
      <c r="A1823" s="721" t="s">
        <v>1852</v>
      </c>
      <c r="B1823" s="722">
        <v>16</v>
      </c>
      <c r="C1823" s="722">
        <v>1639</v>
      </c>
      <c r="D1823" s="722">
        <v>163915</v>
      </c>
      <c r="E1823" s="721">
        <v>1639159710</v>
      </c>
      <c r="F1823" s="721" t="s">
        <v>1108</v>
      </c>
      <c r="G1823" s="1127">
        <v>6224794</v>
      </c>
      <c r="H1823" s="1128">
        <v>0</v>
      </c>
      <c r="I1823" s="1128">
        <v>6224794</v>
      </c>
      <c r="J1823" s="1128">
        <v>0</v>
      </c>
      <c r="K1823" s="1128">
        <v>0</v>
      </c>
      <c r="L1823" s="1128">
        <v>0</v>
      </c>
      <c r="M1823" s="1128">
        <v>0</v>
      </c>
      <c r="N1823" s="1129">
        <v>0</v>
      </c>
      <c r="O1823" s="1128">
        <v>0</v>
      </c>
      <c r="P1823" s="1127">
        <v>0</v>
      </c>
      <c r="Q1823" s="1127">
        <v>0</v>
      </c>
      <c r="R1823" s="1127">
        <v>0</v>
      </c>
      <c r="S1823" s="1127">
        <v>0</v>
      </c>
      <c r="T1823" s="1130">
        <v>0</v>
      </c>
      <c r="U1823" s="1130">
        <v>0</v>
      </c>
      <c r="V1823" s="1130">
        <v>0</v>
      </c>
      <c r="W1823" s="1127">
        <v>0</v>
      </c>
      <c r="X1823" s="1130">
        <v>0</v>
      </c>
      <c r="Y1823" s="735">
        <v>0</v>
      </c>
      <c r="Z1823" s="1131">
        <v>0</v>
      </c>
      <c r="AA1823" s="1131">
        <v>0</v>
      </c>
      <c r="AB1823" s="1131">
        <v>0</v>
      </c>
      <c r="AC1823" s="1131">
        <v>0</v>
      </c>
      <c r="AD1823" s="1131">
        <v>0</v>
      </c>
      <c r="AE1823" s="1131">
        <v>0</v>
      </c>
      <c r="AF1823" s="126"/>
      <c r="AG1823" s="126"/>
      <c r="AH1823" s="126"/>
      <c r="AI1823" s="126"/>
      <c r="AJ1823" s="126"/>
      <c r="AK1823" s="126"/>
      <c r="AL1823" s="126">
        <v>1823</v>
      </c>
    </row>
    <row r="1824" spans="1:38">
      <c r="A1824" s="721" t="s">
        <v>1852</v>
      </c>
      <c r="B1824" s="722">
        <v>16</v>
      </c>
      <c r="C1824" s="722">
        <v>1639</v>
      </c>
      <c r="D1824" s="722">
        <v>163915</v>
      </c>
      <c r="E1824" s="721">
        <v>1639159711</v>
      </c>
      <c r="F1824" s="721" t="s">
        <v>3655</v>
      </c>
      <c r="G1824" s="1127">
        <v>0</v>
      </c>
      <c r="H1824" s="1128">
        <v>0</v>
      </c>
      <c r="I1824" s="1128">
        <v>0</v>
      </c>
      <c r="J1824" s="1128">
        <v>0</v>
      </c>
      <c r="K1824" s="1128">
        <v>0</v>
      </c>
      <c r="L1824" s="1128">
        <v>0</v>
      </c>
      <c r="M1824" s="1128">
        <v>0</v>
      </c>
      <c r="N1824" s="1129">
        <v>0</v>
      </c>
      <c r="O1824" s="1128">
        <v>0</v>
      </c>
      <c r="P1824" s="1127">
        <v>0</v>
      </c>
      <c r="Q1824" s="1127">
        <v>0</v>
      </c>
      <c r="R1824" s="1127">
        <v>0</v>
      </c>
      <c r="S1824" s="1127">
        <v>0</v>
      </c>
      <c r="T1824" s="1130">
        <v>0</v>
      </c>
      <c r="U1824" s="1130">
        <v>0</v>
      </c>
      <c r="V1824" s="1130">
        <v>0</v>
      </c>
      <c r="W1824" s="1127">
        <v>0</v>
      </c>
      <c r="X1824" s="1130">
        <v>0</v>
      </c>
      <c r="Y1824" s="735">
        <v>0</v>
      </c>
      <c r="Z1824" s="1131">
        <v>0</v>
      </c>
      <c r="AA1824" s="1131">
        <v>0</v>
      </c>
      <c r="AB1824" s="1131">
        <v>0</v>
      </c>
      <c r="AC1824" s="1131">
        <v>0</v>
      </c>
      <c r="AD1824" s="1131">
        <v>0</v>
      </c>
      <c r="AE1824" s="1131">
        <v>0</v>
      </c>
      <c r="AF1824" s="126"/>
      <c r="AG1824" s="126"/>
      <c r="AH1824" s="126"/>
      <c r="AI1824" s="126"/>
      <c r="AJ1824" s="126"/>
      <c r="AK1824" s="126"/>
      <c r="AL1824" s="126">
        <v>1824</v>
      </c>
    </row>
    <row r="1825" spans="1:38">
      <c r="A1825" s="721" t="s">
        <v>1852</v>
      </c>
      <c r="B1825" s="722">
        <v>16</v>
      </c>
      <c r="C1825" s="722">
        <v>1639</v>
      </c>
      <c r="D1825" s="722">
        <v>163915</v>
      </c>
      <c r="E1825" s="721">
        <v>1639159712</v>
      </c>
      <c r="F1825" s="721" t="s">
        <v>4251</v>
      </c>
      <c r="G1825" s="1127">
        <v>0</v>
      </c>
      <c r="H1825" s="1128">
        <v>0</v>
      </c>
      <c r="I1825" s="1128">
        <v>0</v>
      </c>
      <c r="J1825" s="1128">
        <v>0</v>
      </c>
      <c r="K1825" s="1128">
        <v>0</v>
      </c>
      <c r="L1825" s="1128">
        <v>0</v>
      </c>
      <c r="M1825" s="1128">
        <v>0</v>
      </c>
      <c r="N1825" s="1129">
        <v>0</v>
      </c>
      <c r="O1825" s="1128">
        <v>0</v>
      </c>
      <c r="P1825" s="1127">
        <v>0</v>
      </c>
      <c r="Q1825" s="1127">
        <v>0</v>
      </c>
      <c r="R1825" s="1127">
        <v>0</v>
      </c>
      <c r="S1825" s="1127">
        <v>0</v>
      </c>
      <c r="T1825" s="1130">
        <v>0</v>
      </c>
      <c r="U1825" s="1130">
        <v>0</v>
      </c>
      <c r="V1825" s="1130">
        <v>0</v>
      </c>
      <c r="W1825" s="1127">
        <v>0</v>
      </c>
      <c r="X1825" s="1130">
        <v>0</v>
      </c>
      <c r="Y1825" s="735">
        <v>0</v>
      </c>
      <c r="Z1825" s="1131">
        <v>0</v>
      </c>
      <c r="AA1825" s="1131">
        <v>0</v>
      </c>
      <c r="AB1825" s="1131">
        <v>0</v>
      </c>
      <c r="AC1825" s="1131">
        <v>0</v>
      </c>
      <c r="AD1825" s="1131">
        <v>0</v>
      </c>
      <c r="AE1825" s="1131">
        <v>0</v>
      </c>
      <c r="AF1825" s="126"/>
      <c r="AG1825" s="126"/>
      <c r="AH1825" s="126"/>
      <c r="AI1825" s="126"/>
      <c r="AJ1825" s="126"/>
      <c r="AK1825" s="126"/>
      <c r="AL1825" s="126">
        <v>1825</v>
      </c>
    </row>
    <row r="1826" spans="1:38">
      <c r="A1826" s="721" t="s">
        <v>1852</v>
      </c>
      <c r="B1826" s="722">
        <v>16</v>
      </c>
      <c r="C1826" s="722">
        <v>1639</v>
      </c>
      <c r="D1826" s="722">
        <v>163915</v>
      </c>
      <c r="E1826" s="721">
        <v>1639159720</v>
      </c>
      <c r="F1826" s="721" t="s">
        <v>3656</v>
      </c>
      <c r="G1826" s="1127">
        <v>41535283</v>
      </c>
      <c r="H1826" s="1128">
        <v>0</v>
      </c>
      <c r="I1826" s="1128">
        <v>41535283</v>
      </c>
      <c r="J1826" s="1128">
        <v>0</v>
      </c>
      <c r="K1826" s="1128">
        <v>0</v>
      </c>
      <c r="L1826" s="1128">
        <v>0</v>
      </c>
      <c r="M1826" s="1128">
        <v>0</v>
      </c>
      <c r="N1826" s="1129">
        <v>0</v>
      </c>
      <c r="O1826" s="1128">
        <v>0</v>
      </c>
      <c r="P1826" s="1127">
        <v>0</v>
      </c>
      <c r="Q1826" s="1127">
        <v>0</v>
      </c>
      <c r="R1826" s="1127">
        <v>0</v>
      </c>
      <c r="S1826" s="1127">
        <v>0</v>
      </c>
      <c r="T1826" s="1130">
        <v>0</v>
      </c>
      <c r="U1826" s="1130">
        <v>0</v>
      </c>
      <c r="V1826" s="1130">
        <v>0</v>
      </c>
      <c r="W1826" s="1127">
        <v>0</v>
      </c>
      <c r="X1826" s="1130">
        <v>0</v>
      </c>
      <c r="Y1826" s="735">
        <v>0</v>
      </c>
      <c r="Z1826" s="1131">
        <v>0</v>
      </c>
      <c r="AA1826" s="1131">
        <v>0</v>
      </c>
      <c r="AB1826" s="1131">
        <v>0</v>
      </c>
      <c r="AC1826" s="1131">
        <v>0</v>
      </c>
      <c r="AD1826" s="1131">
        <v>0</v>
      </c>
      <c r="AE1826" s="1131">
        <v>0</v>
      </c>
      <c r="AF1826" s="126"/>
      <c r="AG1826" s="126"/>
      <c r="AH1826" s="126"/>
      <c r="AI1826" s="126"/>
      <c r="AJ1826" s="126"/>
      <c r="AK1826" s="126"/>
      <c r="AL1826" s="126">
        <v>1826</v>
      </c>
    </row>
    <row r="1827" spans="1:38">
      <c r="A1827" s="721" t="s">
        <v>1852</v>
      </c>
      <c r="B1827" s="722">
        <v>16</v>
      </c>
      <c r="C1827" s="722">
        <v>1639</v>
      </c>
      <c r="D1827" s="722">
        <v>163915</v>
      </c>
      <c r="E1827" s="721">
        <v>1639159721</v>
      </c>
      <c r="F1827" s="721" t="s">
        <v>3657</v>
      </c>
      <c r="G1827" s="1127">
        <v>3668955</v>
      </c>
      <c r="H1827" s="1128">
        <v>0</v>
      </c>
      <c r="I1827" s="1128">
        <v>3668955</v>
      </c>
      <c r="J1827" s="1128">
        <v>0</v>
      </c>
      <c r="K1827" s="1128">
        <v>0</v>
      </c>
      <c r="L1827" s="1128">
        <v>0</v>
      </c>
      <c r="M1827" s="1128">
        <v>0</v>
      </c>
      <c r="N1827" s="1129">
        <v>0</v>
      </c>
      <c r="O1827" s="1128">
        <v>0</v>
      </c>
      <c r="P1827" s="1127">
        <v>0</v>
      </c>
      <c r="Q1827" s="1127">
        <v>0</v>
      </c>
      <c r="R1827" s="1127">
        <v>0</v>
      </c>
      <c r="S1827" s="1127">
        <v>0</v>
      </c>
      <c r="T1827" s="1130">
        <v>0</v>
      </c>
      <c r="U1827" s="1130">
        <v>0</v>
      </c>
      <c r="V1827" s="1130">
        <v>0</v>
      </c>
      <c r="W1827" s="1127">
        <v>0</v>
      </c>
      <c r="X1827" s="1130">
        <v>0</v>
      </c>
      <c r="Y1827" s="735">
        <v>0</v>
      </c>
      <c r="Z1827" s="1131">
        <v>0</v>
      </c>
      <c r="AA1827" s="1131">
        <v>0</v>
      </c>
      <c r="AB1827" s="1131">
        <v>0</v>
      </c>
      <c r="AC1827" s="1131">
        <v>0</v>
      </c>
      <c r="AD1827" s="1131">
        <v>0</v>
      </c>
      <c r="AE1827" s="1131">
        <v>0</v>
      </c>
      <c r="AF1827" s="126"/>
      <c r="AG1827" s="126"/>
      <c r="AH1827" s="126"/>
      <c r="AI1827" s="126"/>
      <c r="AJ1827" s="126"/>
      <c r="AK1827" s="126"/>
      <c r="AL1827" s="126">
        <v>1827</v>
      </c>
    </row>
    <row r="1828" spans="1:38">
      <c r="A1828" s="721" t="s">
        <v>1852</v>
      </c>
      <c r="B1828" s="722">
        <v>16</v>
      </c>
      <c r="C1828" s="722">
        <v>1639</v>
      </c>
      <c r="D1828" s="722">
        <v>163915</v>
      </c>
      <c r="E1828" s="721">
        <v>1639159730</v>
      </c>
      <c r="F1828" s="721" t="s">
        <v>3658</v>
      </c>
      <c r="G1828" s="1127">
        <v>108527511</v>
      </c>
      <c r="H1828" s="1128">
        <v>0</v>
      </c>
      <c r="I1828" s="1128">
        <v>108527511</v>
      </c>
      <c r="J1828" s="1128">
        <v>0</v>
      </c>
      <c r="K1828" s="1128">
        <v>0</v>
      </c>
      <c r="L1828" s="1128">
        <v>0</v>
      </c>
      <c r="M1828" s="1128">
        <v>0</v>
      </c>
      <c r="N1828" s="1129">
        <v>0</v>
      </c>
      <c r="O1828" s="1128">
        <v>0</v>
      </c>
      <c r="P1828" s="1127">
        <v>0</v>
      </c>
      <c r="Q1828" s="1127">
        <v>0</v>
      </c>
      <c r="R1828" s="1127">
        <v>0</v>
      </c>
      <c r="S1828" s="1127">
        <v>0</v>
      </c>
      <c r="T1828" s="1130">
        <v>0</v>
      </c>
      <c r="U1828" s="1130">
        <v>0</v>
      </c>
      <c r="V1828" s="1130">
        <v>0</v>
      </c>
      <c r="W1828" s="1127">
        <v>0</v>
      </c>
      <c r="X1828" s="1130">
        <v>0</v>
      </c>
      <c r="Y1828" s="735">
        <v>0</v>
      </c>
      <c r="Z1828" s="1131">
        <v>0</v>
      </c>
      <c r="AA1828" s="1131">
        <v>0</v>
      </c>
      <c r="AB1828" s="1131">
        <v>0</v>
      </c>
      <c r="AC1828" s="1131">
        <v>0</v>
      </c>
      <c r="AD1828" s="1131">
        <v>0</v>
      </c>
      <c r="AE1828" s="1131">
        <v>0</v>
      </c>
      <c r="AF1828" s="126"/>
      <c r="AG1828" s="126"/>
      <c r="AH1828" s="126"/>
      <c r="AI1828" s="126"/>
      <c r="AJ1828" s="126"/>
      <c r="AK1828" s="126"/>
      <c r="AL1828" s="126">
        <v>1828</v>
      </c>
    </row>
    <row r="1829" spans="1:38">
      <c r="A1829" s="721" t="s">
        <v>1852</v>
      </c>
      <c r="B1829" s="722">
        <v>16</v>
      </c>
      <c r="C1829" s="722">
        <v>1639</v>
      </c>
      <c r="D1829" s="722">
        <v>163915</v>
      </c>
      <c r="E1829" s="721">
        <v>1639159740</v>
      </c>
      <c r="F1829" s="721" t="s">
        <v>2005</v>
      </c>
      <c r="G1829" s="1127">
        <v>7251309</v>
      </c>
      <c r="H1829" s="1128">
        <v>0</v>
      </c>
      <c r="I1829" s="1128">
        <v>7251309</v>
      </c>
      <c r="J1829" s="1128">
        <v>0</v>
      </c>
      <c r="K1829" s="1128">
        <v>0</v>
      </c>
      <c r="L1829" s="1128">
        <v>0</v>
      </c>
      <c r="M1829" s="1128">
        <v>0</v>
      </c>
      <c r="N1829" s="1129">
        <v>0</v>
      </c>
      <c r="O1829" s="1128">
        <v>0</v>
      </c>
      <c r="P1829" s="1127">
        <v>0</v>
      </c>
      <c r="Q1829" s="1127">
        <v>0</v>
      </c>
      <c r="R1829" s="1127">
        <v>0</v>
      </c>
      <c r="S1829" s="1127">
        <v>0</v>
      </c>
      <c r="T1829" s="1130">
        <v>0</v>
      </c>
      <c r="U1829" s="1130">
        <v>0</v>
      </c>
      <c r="V1829" s="1130">
        <v>0</v>
      </c>
      <c r="W1829" s="1127">
        <v>0</v>
      </c>
      <c r="X1829" s="1130">
        <v>0</v>
      </c>
      <c r="Y1829" s="735">
        <v>0</v>
      </c>
      <c r="Z1829" s="1131">
        <v>0</v>
      </c>
      <c r="AA1829" s="1131">
        <v>0</v>
      </c>
      <c r="AB1829" s="1131">
        <v>0</v>
      </c>
      <c r="AC1829" s="1131">
        <v>0</v>
      </c>
      <c r="AD1829" s="1131">
        <v>0</v>
      </c>
      <c r="AE1829" s="1131">
        <v>0</v>
      </c>
      <c r="AF1829" s="126"/>
      <c r="AG1829" s="126"/>
      <c r="AH1829" s="126"/>
      <c r="AI1829" s="126"/>
      <c r="AJ1829" s="126"/>
      <c r="AK1829" s="126"/>
      <c r="AL1829" s="126">
        <v>1829</v>
      </c>
    </row>
    <row r="1830" spans="1:38">
      <c r="A1830" s="721" t="s">
        <v>1852</v>
      </c>
      <c r="B1830" s="722">
        <v>16</v>
      </c>
      <c r="C1830" s="722">
        <v>1639</v>
      </c>
      <c r="D1830" s="722">
        <v>163915</v>
      </c>
      <c r="E1830" s="721">
        <v>1639159741</v>
      </c>
      <c r="F1830" s="721" t="s">
        <v>4252</v>
      </c>
      <c r="G1830" s="1127">
        <v>3337621</v>
      </c>
      <c r="H1830" s="1128">
        <v>0</v>
      </c>
      <c r="I1830" s="1128">
        <v>3337621</v>
      </c>
      <c r="J1830" s="1128">
        <v>0</v>
      </c>
      <c r="K1830" s="1128">
        <v>0</v>
      </c>
      <c r="L1830" s="1128">
        <v>0</v>
      </c>
      <c r="M1830" s="1128">
        <v>0</v>
      </c>
      <c r="N1830" s="1129">
        <v>0</v>
      </c>
      <c r="O1830" s="1128">
        <v>0</v>
      </c>
      <c r="P1830" s="1127">
        <v>0</v>
      </c>
      <c r="Q1830" s="1127">
        <v>0</v>
      </c>
      <c r="R1830" s="1127">
        <v>0</v>
      </c>
      <c r="S1830" s="1127">
        <v>0</v>
      </c>
      <c r="T1830" s="1130">
        <v>0</v>
      </c>
      <c r="U1830" s="1130">
        <v>0</v>
      </c>
      <c r="V1830" s="1130">
        <v>0</v>
      </c>
      <c r="W1830" s="1127">
        <v>0</v>
      </c>
      <c r="X1830" s="1130">
        <v>0</v>
      </c>
      <c r="Y1830" s="735">
        <v>0</v>
      </c>
      <c r="Z1830" s="1131">
        <v>0</v>
      </c>
      <c r="AA1830" s="1131">
        <v>0</v>
      </c>
      <c r="AB1830" s="1131">
        <v>0</v>
      </c>
      <c r="AC1830" s="1131">
        <v>0</v>
      </c>
      <c r="AD1830" s="1131">
        <v>0</v>
      </c>
      <c r="AE1830" s="1131">
        <v>0</v>
      </c>
      <c r="AF1830" s="126"/>
      <c r="AG1830" s="126"/>
      <c r="AH1830" s="126"/>
      <c r="AI1830" s="126"/>
      <c r="AJ1830" s="126"/>
      <c r="AK1830" s="126"/>
      <c r="AL1830" s="126">
        <v>1830</v>
      </c>
    </row>
    <row r="1831" spans="1:38">
      <c r="A1831" s="721" t="s">
        <v>1852</v>
      </c>
      <c r="B1831" s="722">
        <v>16</v>
      </c>
      <c r="C1831" s="722">
        <v>1639</v>
      </c>
      <c r="D1831" s="722">
        <v>163915</v>
      </c>
      <c r="E1831" s="721">
        <v>1639159742</v>
      </c>
      <c r="F1831" s="721" t="s">
        <v>3659</v>
      </c>
      <c r="G1831" s="1127">
        <v>221935520</v>
      </c>
      <c r="H1831" s="1128">
        <v>0</v>
      </c>
      <c r="I1831" s="1128">
        <v>221935519.99000001</v>
      </c>
      <c r="J1831" s="1128">
        <v>-9.9999904632568359E-3</v>
      </c>
      <c r="K1831" s="1128">
        <v>0</v>
      </c>
      <c r="L1831" s="1128">
        <v>0</v>
      </c>
      <c r="M1831" s="1128">
        <v>-9.9999904632568359E-3</v>
      </c>
      <c r="N1831" s="1129">
        <v>0</v>
      </c>
      <c r="O1831" s="1128">
        <v>-9.9999904632568359E-3</v>
      </c>
      <c r="P1831" s="1127">
        <v>-3.6999964714050293E-3</v>
      </c>
      <c r="Q1831" s="1127">
        <v>0</v>
      </c>
      <c r="R1831" s="1127">
        <v>0</v>
      </c>
      <c r="S1831" s="1127">
        <v>0</v>
      </c>
      <c r="T1831" s="1130">
        <v>0</v>
      </c>
      <c r="U1831" s="1130">
        <v>0</v>
      </c>
      <c r="V1831" s="1130">
        <v>0</v>
      </c>
      <c r="W1831" s="1127">
        <v>0</v>
      </c>
      <c r="X1831" s="1130">
        <v>-3.6999964714050293E-3</v>
      </c>
      <c r="Y1831" s="735">
        <v>0.37</v>
      </c>
      <c r="Z1831" s="1131">
        <v>0</v>
      </c>
      <c r="AA1831" s="1131">
        <v>-3.6999964714050293E-3</v>
      </c>
      <c r="AB1831" s="1131">
        <v>0.17760000705718995</v>
      </c>
      <c r="AC1831" s="1131">
        <v>0</v>
      </c>
      <c r="AD1831" s="1131">
        <v>-0.17760000705718995</v>
      </c>
      <c r="AE1831" s="1131">
        <v>-3.6999964714050293E-3</v>
      </c>
      <c r="AF1831" s="126"/>
      <c r="AG1831" s="126"/>
      <c r="AH1831" s="126"/>
      <c r="AI1831" s="126"/>
      <c r="AJ1831" s="126"/>
      <c r="AK1831" s="126"/>
      <c r="AL1831" s="126">
        <v>1831</v>
      </c>
    </row>
    <row r="1832" spans="1:38">
      <c r="A1832" s="721" t="s">
        <v>1852</v>
      </c>
      <c r="B1832" s="722">
        <v>16</v>
      </c>
      <c r="C1832" s="722">
        <v>1639</v>
      </c>
      <c r="D1832" s="722">
        <v>163915</v>
      </c>
      <c r="E1832" s="721">
        <v>1639159750</v>
      </c>
      <c r="F1832" s="721" t="s">
        <v>3660</v>
      </c>
      <c r="G1832" s="1127">
        <v>23350781</v>
      </c>
      <c r="H1832" s="1128">
        <v>0</v>
      </c>
      <c r="I1832" s="1128">
        <v>23350781</v>
      </c>
      <c r="J1832" s="1128">
        <v>0</v>
      </c>
      <c r="K1832" s="1128">
        <v>0</v>
      </c>
      <c r="L1832" s="1128">
        <v>0</v>
      </c>
      <c r="M1832" s="1128">
        <v>0</v>
      </c>
      <c r="N1832" s="1129">
        <v>0</v>
      </c>
      <c r="O1832" s="1128">
        <v>0</v>
      </c>
      <c r="P1832" s="1127">
        <v>0</v>
      </c>
      <c r="Q1832" s="1127">
        <v>0</v>
      </c>
      <c r="R1832" s="1127">
        <v>0</v>
      </c>
      <c r="S1832" s="1127">
        <v>0</v>
      </c>
      <c r="T1832" s="1130">
        <v>0</v>
      </c>
      <c r="U1832" s="1130">
        <v>0</v>
      </c>
      <c r="V1832" s="1130">
        <v>0</v>
      </c>
      <c r="W1832" s="1127">
        <v>0</v>
      </c>
      <c r="X1832" s="1130">
        <v>0</v>
      </c>
      <c r="Y1832" s="735">
        <v>0</v>
      </c>
      <c r="Z1832" s="1131">
        <v>0</v>
      </c>
      <c r="AA1832" s="1131">
        <v>0</v>
      </c>
      <c r="AB1832" s="1131">
        <v>0</v>
      </c>
      <c r="AC1832" s="1131">
        <v>0</v>
      </c>
      <c r="AD1832" s="1131">
        <v>0</v>
      </c>
      <c r="AE1832" s="1131">
        <v>0</v>
      </c>
      <c r="AF1832" s="126"/>
      <c r="AG1832" s="126"/>
      <c r="AH1832" s="126"/>
      <c r="AI1832" s="126"/>
      <c r="AJ1832" s="126"/>
      <c r="AK1832" s="126"/>
      <c r="AL1832" s="126">
        <v>1832</v>
      </c>
    </row>
    <row r="1833" spans="1:38">
      <c r="A1833" s="721" t="s">
        <v>1891</v>
      </c>
      <c r="B1833" s="722">
        <v>16</v>
      </c>
      <c r="C1833" s="722">
        <v>1639</v>
      </c>
      <c r="D1833" s="722">
        <v>163915</v>
      </c>
      <c r="E1833" s="721">
        <v>1639159755</v>
      </c>
      <c r="F1833" s="721" t="s">
        <v>2006</v>
      </c>
      <c r="G1833" s="1127">
        <v>0</v>
      </c>
      <c r="H1833" s="1128">
        <v>0</v>
      </c>
      <c r="I1833" s="1128">
        <v>0</v>
      </c>
      <c r="J1833" s="1128">
        <v>0</v>
      </c>
      <c r="K1833" s="1128">
        <v>0</v>
      </c>
      <c r="L1833" s="1128">
        <v>0</v>
      </c>
      <c r="M1833" s="1128">
        <v>0</v>
      </c>
      <c r="N1833" s="1129">
        <v>0</v>
      </c>
      <c r="O1833" s="1128">
        <v>0</v>
      </c>
      <c r="P1833" s="1127">
        <v>0</v>
      </c>
      <c r="Q1833" s="1127">
        <v>0</v>
      </c>
      <c r="R1833" s="1127">
        <v>0</v>
      </c>
      <c r="S1833" s="1127">
        <v>0</v>
      </c>
      <c r="T1833" s="1130">
        <v>0</v>
      </c>
      <c r="U1833" s="1130">
        <v>0</v>
      </c>
      <c r="V1833" s="1130">
        <v>0</v>
      </c>
      <c r="W1833" s="1127">
        <v>0</v>
      </c>
      <c r="X1833" s="1130">
        <v>0</v>
      </c>
      <c r="Y1833" s="735">
        <v>0</v>
      </c>
      <c r="Z1833" s="1131">
        <v>0</v>
      </c>
      <c r="AA1833" s="1131">
        <v>0</v>
      </c>
      <c r="AB1833" s="1131">
        <v>0</v>
      </c>
      <c r="AC1833" s="1131">
        <v>0</v>
      </c>
      <c r="AD1833" s="1131">
        <v>0</v>
      </c>
      <c r="AE1833" s="1131">
        <v>0</v>
      </c>
      <c r="AF1833" s="126"/>
      <c r="AG1833" s="126"/>
      <c r="AH1833" s="126"/>
      <c r="AI1833" s="126"/>
      <c r="AJ1833" s="126"/>
      <c r="AK1833" s="126"/>
      <c r="AL1833" s="126">
        <v>1833</v>
      </c>
    </row>
    <row r="1834" spans="1:38">
      <c r="A1834" s="721" t="s">
        <v>1852</v>
      </c>
      <c r="B1834" s="722">
        <v>16</v>
      </c>
      <c r="C1834" s="722">
        <v>1639</v>
      </c>
      <c r="D1834" s="722">
        <v>163915</v>
      </c>
      <c r="E1834" s="721">
        <v>1639159770</v>
      </c>
      <c r="F1834" s="721" t="s">
        <v>3661</v>
      </c>
      <c r="G1834" s="1127">
        <v>8435746067</v>
      </c>
      <c r="H1834" s="1128">
        <v>0</v>
      </c>
      <c r="I1834" s="1128">
        <v>8435746067</v>
      </c>
      <c r="J1834" s="1128">
        <v>0</v>
      </c>
      <c r="K1834" s="1128">
        <v>0</v>
      </c>
      <c r="L1834" s="1128">
        <v>0</v>
      </c>
      <c r="M1834" s="1128">
        <v>0</v>
      </c>
      <c r="N1834" s="1129">
        <v>0</v>
      </c>
      <c r="O1834" s="1128">
        <v>0</v>
      </c>
      <c r="P1834" s="1127">
        <v>0</v>
      </c>
      <c r="Q1834" s="1127">
        <v>0</v>
      </c>
      <c r="R1834" s="1127">
        <v>0</v>
      </c>
      <c r="S1834" s="1127">
        <v>0</v>
      </c>
      <c r="T1834" s="1130">
        <v>0</v>
      </c>
      <c r="U1834" s="1130">
        <v>0</v>
      </c>
      <c r="V1834" s="1130">
        <v>0</v>
      </c>
      <c r="W1834" s="1127">
        <v>0</v>
      </c>
      <c r="X1834" s="1130">
        <v>0</v>
      </c>
      <c r="Y1834" s="735">
        <v>0</v>
      </c>
      <c r="Z1834" s="1131">
        <v>0</v>
      </c>
      <c r="AA1834" s="1131">
        <v>0</v>
      </c>
      <c r="AB1834" s="1131">
        <v>0</v>
      </c>
      <c r="AC1834" s="1131">
        <v>0</v>
      </c>
      <c r="AD1834" s="1131">
        <v>0</v>
      </c>
      <c r="AE1834" s="1131">
        <v>0</v>
      </c>
      <c r="AF1834" s="126"/>
      <c r="AG1834" s="126"/>
      <c r="AH1834" s="126"/>
      <c r="AI1834" s="126"/>
      <c r="AJ1834" s="126"/>
      <c r="AK1834" s="126"/>
      <c r="AL1834" s="126">
        <v>1834</v>
      </c>
    </row>
    <row r="1835" spans="1:38">
      <c r="A1835" s="721" t="s">
        <v>1852</v>
      </c>
      <c r="B1835" s="722">
        <v>16</v>
      </c>
      <c r="C1835" s="722">
        <v>1639</v>
      </c>
      <c r="D1835" s="722">
        <v>163915</v>
      </c>
      <c r="E1835" s="721">
        <v>1639159780</v>
      </c>
      <c r="F1835" s="721" t="s">
        <v>3662</v>
      </c>
      <c r="G1835" s="1127">
        <v>6012280</v>
      </c>
      <c r="H1835" s="1128">
        <v>0</v>
      </c>
      <c r="I1835" s="1128">
        <v>6012280</v>
      </c>
      <c r="J1835" s="1128">
        <v>0</v>
      </c>
      <c r="K1835" s="1128">
        <v>0</v>
      </c>
      <c r="L1835" s="1128">
        <v>0</v>
      </c>
      <c r="M1835" s="1128">
        <v>0</v>
      </c>
      <c r="N1835" s="1129">
        <v>0</v>
      </c>
      <c r="O1835" s="1128">
        <v>0</v>
      </c>
      <c r="P1835" s="1127">
        <v>0</v>
      </c>
      <c r="Q1835" s="1127">
        <v>0</v>
      </c>
      <c r="R1835" s="1127">
        <v>0</v>
      </c>
      <c r="S1835" s="1127">
        <v>0</v>
      </c>
      <c r="T1835" s="1130">
        <v>0</v>
      </c>
      <c r="U1835" s="1130">
        <v>0</v>
      </c>
      <c r="V1835" s="1130">
        <v>0</v>
      </c>
      <c r="W1835" s="1127">
        <v>0</v>
      </c>
      <c r="X1835" s="1130">
        <v>0</v>
      </c>
      <c r="Y1835" s="735">
        <v>0</v>
      </c>
      <c r="Z1835" s="1131">
        <v>0</v>
      </c>
      <c r="AA1835" s="1131">
        <v>0</v>
      </c>
      <c r="AB1835" s="1131">
        <v>0</v>
      </c>
      <c r="AC1835" s="1131">
        <v>0</v>
      </c>
      <c r="AD1835" s="1131">
        <v>0</v>
      </c>
      <c r="AE1835" s="1131">
        <v>0</v>
      </c>
      <c r="AF1835" s="126"/>
      <c r="AG1835" s="126"/>
      <c r="AH1835" s="126"/>
      <c r="AI1835" s="126"/>
      <c r="AJ1835" s="126"/>
      <c r="AK1835" s="126"/>
      <c r="AL1835" s="126">
        <v>1835</v>
      </c>
    </row>
    <row r="1836" spans="1:38">
      <c r="A1836" s="721" t="s">
        <v>1852</v>
      </c>
      <c r="B1836" s="722">
        <v>16</v>
      </c>
      <c r="C1836" s="722">
        <v>1639</v>
      </c>
      <c r="D1836" s="722">
        <v>163915</v>
      </c>
      <c r="E1836" s="721">
        <v>1639159800</v>
      </c>
      <c r="F1836" s="721" t="s">
        <v>4246</v>
      </c>
      <c r="G1836" s="1127">
        <v>-356031279</v>
      </c>
      <c r="H1836" s="1128">
        <v>0</v>
      </c>
      <c r="I1836" s="1128">
        <v>-356031278.63</v>
      </c>
      <c r="J1836" s="1128">
        <v>0.37000000476837158</v>
      </c>
      <c r="K1836" s="1128">
        <v>0</v>
      </c>
      <c r="L1836" s="1128">
        <v>0.37000000476837158</v>
      </c>
      <c r="M1836" s="1128">
        <v>0</v>
      </c>
      <c r="N1836" s="1129">
        <v>0</v>
      </c>
      <c r="O1836" s="1128">
        <v>0.37000000476837158</v>
      </c>
      <c r="P1836" s="1127">
        <v>0.13690000176429748</v>
      </c>
      <c r="Q1836" s="1127">
        <v>0</v>
      </c>
      <c r="R1836" s="1127">
        <v>0</v>
      </c>
      <c r="S1836" s="1127">
        <v>0</v>
      </c>
      <c r="T1836" s="1130">
        <v>0</v>
      </c>
      <c r="U1836" s="1130">
        <v>0</v>
      </c>
      <c r="V1836" s="1130">
        <v>0</v>
      </c>
      <c r="W1836" s="1127">
        <v>0</v>
      </c>
      <c r="X1836" s="1130">
        <v>0.13690000176429748</v>
      </c>
      <c r="Y1836" s="735">
        <v>0.37</v>
      </c>
      <c r="Z1836" s="1131">
        <v>0.13690000176429748</v>
      </c>
      <c r="AA1836" s="1131">
        <v>0</v>
      </c>
      <c r="AB1836" s="1131">
        <v>0</v>
      </c>
      <c r="AC1836" s="1131">
        <v>-0.14800000220537185</v>
      </c>
      <c r="AD1836" s="1131">
        <v>0.13690000176429748</v>
      </c>
      <c r="AE1836" s="1131">
        <v>0.14800000220537185</v>
      </c>
      <c r="AF1836" s="126"/>
      <c r="AG1836" s="126"/>
      <c r="AH1836" s="126"/>
      <c r="AI1836" s="126"/>
      <c r="AJ1836" s="126"/>
      <c r="AK1836" s="126"/>
      <c r="AL1836" s="126">
        <v>1836</v>
      </c>
    </row>
    <row r="1837" spans="1:38">
      <c r="A1837" s="721" t="s">
        <v>1852</v>
      </c>
      <c r="B1837" s="722">
        <v>16</v>
      </c>
      <c r="C1837" s="722">
        <v>1639</v>
      </c>
      <c r="D1837" s="722">
        <v>163920</v>
      </c>
      <c r="E1837" s="721">
        <v>1639209001</v>
      </c>
      <c r="F1837" s="721" t="s">
        <v>4253</v>
      </c>
      <c r="G1837" s="1127">
        <v>3012025868</v>
      </c>
      <c r="H1837" s="1128">
        <v>0</v>
      </c>
      <c r="I1837" s="1128">
        <v>3012025868.0700002</v>
      </c>
      <c r="J1837" s="1128">
        <v>7.0000171661376953E-2</v>
      </c>
      <c r="K1837" s="1128">
        <v>0</v>
      </c>
      <c r="L1837" s="1128">
        <v>7.0000171661376953E-2</v>
      </c>
      <c r="M1837" s="1128">
        <v>0</v>
      </c>
      <c r="N1837" s="1129">
        <v>0</v>
      </c>
      <c r="O1837" s="1128">
        <v>7.0000171661376953E-2</v>
      </c>
      <c r="P1837" s="1127">
        <v>2.5900063514709474E-2</v>
      </c>
      <c r="Q1837" s="1127">
        <v>0</v>
      </c>
      <c r="R1837" s="1127">
        <v>0</v>
      </c>
      <c r="S1837" s="1127">
        <v>0</v>
      </c>
      <c r="T1837" s="1130">
        <v>0</v>
      </c>
      <c r="U1837" s="1130">
        <v>0</v>
      </c>
      <c r="V1837" s="1130">
        <v>0</v>
      </c>
      <c r="W1837" s="1127">
        <v>0</v>
      </c>
      <c r="X1837" s="1130">
        <v>2.5900063514709474E-2</v>
      </c>
      <c r="Y1837" s="735">
        <v>0.37</v>
      </c>
      <c r="Z1837" s="1131">
        <v>2.5900063514709474E-2</v>
      </c>
      <c r="AA1837" s="1131">
        <v>0</v>
      </c>
      <c r="AB1837" s="1131">
        <v>4.8100042343139651E-2</v>
      </c>
      <c r="AC1837" s="1131">
        <v>0</v>
      </c>
      <c r="AD1837" s="1131">
        <v>-2.2199978828430177E-2</v>
      </c>
      <c r="AE1837" s="1131">
        <v>0</v>
      </c>
      <c r="AF1837" s="126"/>
      <c r="AG1837" s="126"/>
      <c r="AH1837" s="126"/>
      <c r="AI1837" s="126"/>
      <c r="AJ1837" s="126"/>
      <c r="AK1837" s="126"/>
      <c r="AL1837" s="126">
        <v>1837</v>
      </c>
    </row>
    <row r="1838" spans="1:38">
      <c r="A1838" s="721" t="s">
        <v>1852</v>
      </c>
      <c r="B1838" s="722">
        <v>16</v>
      </c>
      <c r="C1838" s="722">
        <v>1639</v>
      </c>
      <c r="D1838" s="722">
        <v>163920</v>
      </c>
      <c r="E1838" s="721">
        <v>1639209016</v>
      </c>
      <c r="F1838" s="721" t="s">
        <v>4254</v>
      </c>
      <c r="G1838" s="1127">
        <v>3279951784</v>
      </c>
      <c r="H1838" s="1128">
        <v>0</v>
      </c>
      <c r="I1838" s="1128">
        <v>3279951783.8800001</v>
      </c>
      <c r="J1838" s="1128">
        <v>-0.11999988555908203</v>
      </c>
      <c r="K1838" s="1128">
        <v>0</v>
      </c>
      <c r="L1838" s="1128">
        <v>0</v>
      </c>
      <c r="M1838" s="1128">
        <v>-0.11999988555908203</v>
      </c>
      <c r="N1838" s="1129">
        <v>0</v>
      </c>
      <c r="O1838" s="1128">
        <v>-0.11999988555908203</v>
      </c>
      <c r="P1838" s="1127">
        <v>-4.4399957656860348E-2</v>
      </c>
      <c r="Q1838" s="1127">
        <v>0</v>
      </c>
      <c r="R1838" s="1127">
        <v>0</v>
      </c>
      <c r="S1838" s="1127">
        <v>0</v>
      </c>
      <c r="T1838" s="1130">
        <v>0</v>
      </c>
      <c r="U1838" s="1130">
        <v>0</v>
      </c>
      <c r="V1838" s="1130">
        <v>0</v>
      </c>
      <c r="W1838" s="1127">
        <v>0</v>
      </c>
      <c r="X1838" s="1130">
        <v>-4.4399957656860348E-2</v>
      </c>
      <c r="Y1838" s="735">
        <v>0.36999999999999994</v>
      </c>
      <c r="Z1838" s="1131">
        <v>0</v>
      </c>
      <c r="AA1838" s="1131">
        <v>-4.4399957656860348E-2</v>
      </c>
      <c r="AB1838" s="1131">
        <v>0</v>
      </c>
      <c r="AC1838" s="1131">
        <v>-1.1100077629089355E-2</v>
      </c>
      <c r="AD1838" s="1131">
        <v>0</v>
      </c>
      <c r="AE1838" s="1131">
        <v>-3.3299880027770991E-2</v>
      </c>
      <c r="AF1838" s="126"/>
      <c r="AG1838" s="126"/>
      <c r="AH1838" s="126"/>
      <c r="AI1838" s="126"/>
      <c r="AJ1838" s="126"/>
      <c r="AK1838" s="126"/>
      <c r="AL1838" s="126">
        <v>1838</v>
      </c>
    </row>
    <row r="1839" spans="1:38">
      <c r="A1839" s="721" t="s">
        <v>1852</v>
      </c>
      <c r="B1839" s="722">
        <v>16</v>
      </c>
      <c r="C1839" s="722">
        <v>1639</v>
      </c>
      <c r="D1839" s="722">
        <v>163920</v>
      </c>
      <c r="E1839" s="721">
        <v>1639209360</v>
      </c>
      <c r="F1839" s="721" t="s">
        <v>3663</v>
      </c>
      <c r="G1839" s="1127">
        <v>40682813</v>
      </c>
      <c r="H1839" s="1128">
        <v>0</v>
      </c>
      <c r="I1839" s="1128">
        <v>40682813</v>
      </c>
      <c r="J1839" s="1128">
        <v>0</v>
      </c>
      <c r="K1839" s="1128">
        <v>0</v>
      </c>
      <c r="L1839" s="1128">
        <v>0</v>
      </c>
      <c r="M1839" s="1128">
        <v>0</v>
      </c>
      <c r="N1839" s="1129">
        <v>0</v>
      </c>
      <c r="O1839" s="1128">
        <v>0</v>
      </c>
      <c r="P1839" s="1127">
        <v>0</v>
      </c>
      <c r="Q1839" s="1127">
        <v>0</v>
      </c>
      <c r="R1839" s="1127">
        <v>0</v>
      </c>
      <c r="S1839" s="1127">
        <v>0</v>
      </c>
      <c r="T1839" s="1130">
        <v>0</v>
      </c>
      <c r="U1839" s="1130">
        <v>0</v>
      </c>
      <c r="V1839" s="1130">
        <v>0</v>
      </c>
      <c r="W1839" s="1127">
        <v>0</v>
      </c>
      <c r="X1839" s="1130">
        <v>0</v>
      </c>
      <c r="Y1839" s="735">
        <v>0</v>
      </c>
      <c r="Z1839" s="1131">
        <v>0</v>
      </c>
      <c r="AA1839" s="1131">
        <v>0</v>
      </c>
      <c r="AB1839" s="1131">
        <v>0</v>
      </c>
      <c r="AC1839" s="1131">
        <v>0</v>
      </c>
      <c r="AD1839" s="1131">
        <v>0</v>
      </c>
      <c r="AE1839" s="1131">
        <v>0</v>
      </c>
      <c r="AF1839" s="126"/>
      <c r="AG1839" s="126"/>
      <c r="AH1839" s="126"/>
      <c r="AI1839" s="126"/>
      <c r="AJ1839" s="126"/>
      <c r="AK1839" s="126"/>
      <c r="AL1839" s="126">
        <v>1839</v>
      </c>
    </row>
    <row r="1840" spans="1:38">
      <c r="A1840" s="721" t="s">
        <v>1852</v>
      </c>
      <c r="B1840" s="722">
        <v>16</v>
      </c>
      <c r="C1840" s="722">
        <v>1639</v>
      </c>
      <c r="D1840" s="722">
        <v>163920</v>
      </c>
      <c r="E1840" s="721">
        <v>1639209402</v>
      </c>
      <c r="F1840" s="721" t="s">
        <v>1109</v>
      </c>
      <c r="G1840" s="1127">
        <v>3235989</v>
      </c>
      <c r="H1840" s="1128">
        <v>0</v>
      </c>
      <c r="I1840" s="1128">
        <v>3235989</v>
      </c>
      <c r="J1840" s="1128">
        <v>0</v>
      </c>
      <c r="K1840" s="1128">
        <v>0</v>
      </c>
      <c r="L1840" s="1128">
        <v>0</v>
      </c>
      <c r="M1840" s="1128">
        <v>0</v>
      </c>
      <c r="N1840" s="1129">
        <v>0</v>
      </c>
      <c r="O1840" s="1128">
        <v>0</v>
      </c>
      <c r="P1840" s="1127">
        <v>0</v>
      </c>
      <c r="Q1840" s="1127">
        <v>0</v>
      </c>
      <c r="R1840" s="1127">
        <v>0</v>
      </c>
      <c r="S1840" s="1127">
        <v>0</v>
      </c>
      <c r="T1840" s="1130">
        <v>0</v>
      </c>
      <c r="U1840" s="1130">
        <v>0</v>
      </c>
      <c r="V1840" s="1130">
        <v>0</v>
      </c>
      <c r="W1840" s="1127">
        <v>0</v>
      </c>
      <c r="X1840" s="1130">
        <v>0</v>
      </c>
      <c r="Y1840" s="735">
        <v>0</v>
      </c>
      <c r="Z1840" s="1131">
        <v>0</v>
      </c>
      <c r="AA1840" s="1131">
        <v>0</v>
      </c>
      <c r="AB1840" s="1131">
        <v>0</v>
      </c>
      <c r="AC1840" s="1131">
        <v>0</v>
      </c>
      <c r="AD1840" s="1131">
        <v>0</v>
      </c>
      <c r="AE1840" s="1131">
        <v>0</v>
      </c>
      <c r="AF1840" s="126"/>
      <c r="AG1840" s="126"/>
      <c r="AH1840" s="126"/>
      <c r="AI1840" s="126"/>
      <c r="AJ1840" s="126"/>
      <c r="AK1840" s="126"/>
      <c r="AL1840" s="126">
        <v>1840</v>
      </c>
    </row>
    <row r="1841" spans="1:38">
      <c r="A1841" s="721" t="s">
        <v>1852</v>
      </c>
      <c r="B1841" s="722">
        <v>16</v>
      </c>
      <c r="C1841" s="722">
        <v>1639</v>
      </c>
      <c r="D1841" s="722">
        <v>163920</v>
      </c>
      <c r="E1841" s="721">
        <v>1639209501</v>
      </c>
      <c r="F1841" s="721" t="s">
        <v>2007</v>
      </c>
      <c r="G1841" s="1127">
        <v>0</v>
      </c>
      <c r="H1841" s="1128">
        <v>0</v>
      </c>
      <c r="I1841" s="1128">
        <v>0</v>
      </c>
      <c r="J1841" s="1128">
        <v>0</v>
      </c>
      <c r="K1841" s="1128">
        <v>0</v>
      </c>
      <c r="L1841" s="1128">
        <v>0</v>
      </c>
      <c r="M1841" s="1128">
        <v>0</v>
      </c>
      <c r="N1841" s="1129">
        <v>0</v>
      </c>
      <c r="O1841" s="1128">
        <v>0</v>
      </c>
      <c r="P1841" s="1127">
        <v>0</v>
      </c>
      <c r="Q1841" s="1127">
        <v>0</v>
      </c>
      <c r="R1841" s="1127">
        <v>0</v>
      </c>
      <c r="S1841" s="1127">
        <v>0</v>
      </c>
      <c r="T1841" s="1130">
        <v>0</v>
      </c>
      <c r="U1841" s="1130">
        <v>0</v>
      </c>
      <c r="V1841" s="1130">
        <v>0</v>
      </c>
      <c r="W1841" s="1127">
        <v>0</v>
      </c>
      <c r="X1841" s="1130">
        <v>0</v>
      </c>
      <c r="Y1841" s="735">
        <v>0</v>
      </c>
      <c r="Z1841" s="1131">
        <v>0</v>
      </c>
      <c r="AA1841" s="1131">
        <v>0</v>
      </c>
      <c r="AB1841" s="1131">
        <v>0</v>
      </c>
      <c r="AC1841" s="1131">
        <v>0</v>
      </c>
      <c r="AD1841" s="1131">
        <v>0</v>
      </c>
      <c r="AE1841" s="1131">
        <v>0</v>
      </c>
      <c r="AF1841" s="126"/>
      <c r="AG1841" s="126"/>
      <c r="AH1841" s="126"/>
      <c r="AI1841" s="126"/>
      <c r="AJ1841" s="126"/>
      <c r="AK1841" s="126"/>
      <c r="AL1841" s="126">
        <v>1841</v>
      </c>
    </row>
    <row r="1842" spans="1:38">
      <c r="A1842" s="721" t="s">
        <v>1852</v>
      </c>
      <c r="B1842" s="722">
        <v>16</v>
      </c>
      <c r="C1842" s="722">
        <v>1639</v>
      </c>
      <c r="D1842" s="722">
        <v>163920</v>
      </c>
      <c r="E1842" s="721">
        <v>1639209601</v>
      </c>
      <c r="F1842" s="721" t="s">
        <v>4253</v>
      </c>
      <c r="G1842" s="1127">
        <v>338638893</v>
      </c>
      <c r="H1842" s="1128">
        <v>0</v>
      </c>
      <c r="I1842" s="1128">
        <v>338638893.36000001</v>
      </c>
      <c r="J1842" s="1128">
        <v>0.36000001430511475</v>
      </c>
      <c r="K1842" s="1128">
        <v>0</v>
      </c>
      <c r="L1842" s="1128">
        <v>0.36000001430511475</v>
      </c>
      <c r="M1842" s="1128">
        <v>0</v>
      </c>
      <c r="N1842" s="1129">
        <v>0</v>
      </c>
      <c r="O1842" s="1128">
        <v>0.36000001430511475</v>
      </c>
      <c r="P1842" s="1127">
        <v>0.13320000529289244</v>
      </c>
      <c r="Q1842" s="1127">
        <v>0</v>
      </c>
      <c r="R1842" s="1127">
        <v>0</v>
      </c>
      <c r="S1842" s="1127">
        <v>0</v>
      </c>
      <c r="T1842" s="1130">
        <v>0</v>
      </c>
      <c r="U1842" s="1130">
        <v>0</v>
      </c>
      <c r="V1842" s="1130">
        <v>0</v>
      </c>
      <c r="W1842" s="1127">
        <v>0</v>
      </c>
      <c r="X1842" s="1130">
        <v>0.13320000529289244</v>
      </c>
      <c r="Y1842" s="735">
        <v>0.36999999999999994</v>
      </c>
      <c r="Z1842" s="1131">
        <v>0.13320000529289244</v>
      </c>
      <c r="AA1842" s="1131">
        <v>0</v>
      </c>
      <c r="AB1842" s="1131">
        <v>0</v>
      </c>
      <c r="AC1842" s="1131">
        <v>-0.16279999911785126</v>
      </c>
      <c r="AD1842" s="1131">
        <v>0.13320000529289244</v>
      </c>
      <c r="AE1842" s="1131">
        <v>0.16279999911785126</v>
      </c>
      <c r="AF1842" s="126"/>
      <c r="AG1842" s="126"/>
      <c r="AH1842" s="126"/>
      <c r="AI1842" s="126"/>
      <c r="AJ1842" s="126"/>
      <c r="AK1842" s="126"/>
      <c r="AL1842" s="126">
        <v>1842</v>
      </c>
    </row>
    <row r="1843" spans="1:38">
      <c r="A1843" s="721" t="s">
        <v>1852</v>
      </c>
      <c r="B1843" s="722">
        <v>16</v>
      </c>
      <c r="C1843" s="722">
        <v>1639</v>
      </c>
      <c r="D1843" s="722">
        <v>163920</v>
      </c>
      <c r="E1843" s="721">
        <v>1639209700</v>
      </c>
      <c r="F1843" s="721" t="s">
        <v>4255</v>
      </c>
      <c r="G1843" s="1127">
        <v>1057365240</v>
      </c>
      <c r="H1843" s="1128">
        <v>0</v>
      </c>
      <c r="I1843" s="1128">
        <v>1057365240</v>
      </c>
      <c r="J1843" s="1128">
        <v>0</v>
      </c>
      <c r="K1843" s="1128">
        <v>0</v>
      </c>
      <c r="L1843" s="1128">
        <v>0</v>
      </c>
      <c r="M1843" s="1128">
        <v>0</v>
      </c>
      <c r="N1843" s="1129">
        <v>0</v>
      </c>
      <c r="O1843" s="1128">
        <v>0</v>
      </c>
      <c r="P1843" s="1127">
        <v>0</v>
      </c>
      <c r="Q1843" s="1127">
        <v>0</v>
      </c>
      <c r="R1843" s="1127">
        <v>0</v>
      </c>
      <c r="S1843" s="1127">
        <v>0</v>
      </c>
      <c r="T1843" s="1130">
        <v>0</v>
      </c>
      <c r="U1843" s="1130">
        <v>0</v>
      </c>
      <c r="V1843" s="1130">
        <v>0</v>
      </c>
      <c r="W1843" s="1127">
        <v>0</v>
      </c>
      <c r="X1843" s="1130">
        <v>0</v>
      </c>
      <c r="Y1843" s="735">
        <v>0</v>
      </c>
      <c r="Z1843" s="1131">
        <v>0</v>
      </c>
      <c r="AA1843" s="1131">
        <v>0</v>
      </c>
      <c r="AB1843" s="1131">
        <v>0</v>
      </c>
      <c r="AC1843" s="1131">
        <v>0</v>
      </c>
      <c r="AD1843" s="1131">
        <v>0</v>
      </c>
      <c r="AE1843" s="1131">
        <v>0</v>
      </c>
      <c r="AF1843" s="126"/>
      <c r="AG1843" s="126"/>
      <c r="AH1843" s="126"/>
      <c r="AI1843" s="126"/>
      <c r="AJ1843" s="126"/>
      <c r="AK1843" s="126"/>
      <c r="AL1843" s="126">
        <v>1843</v>
      </c>
    </row>
    <row r="1844" spans="1:38">
      <c r="A1844" s="721" t="s">
        <v>1852</v>
      </c>
      <c r="B1844" s="722">
        <v>16</v>
      </c>
      <c r="C1844" s="722">
        <v>1639</v>
      </c>
      <c r="D1844" s="722">
        <v>163920</v>
      </c>
      <c r="E1844" s="721">
        <v>1639209704</v>
      </c>
      <c r="F1844" s="721" t="s">
        <v>4253</v>
      </c>
      <c r="G1844" s="1127">
        <v>346047321</v>
      </c>
      <c r="H1844" s="1128">
        <v>0</v>
      </c>
      <c r="I1844" s="1128">
        <v>346047321</v>
      </c>
      <c r="J1844" s="1128">
        <v>0</v>
      </c>
      <c r="K1844" s="1128">
        <v>0</v>
      </c>
      <c r="L1844" s="1128">
        <v>0</v>
      </c>
      <c r="M1844" s="1128">
        <v>0</v>
      </c>
      <c r="N1844" s="1129">
        <v>0</v>
      </c>
      <c r="O1844" s="1128">
        <v>0</v>
      </c>
      <c r="P1844" s="1127">
        <v>0</v>
      </c>
      <c r="Q1844" s="1127">
        <v>0</v>
      </c>
      <c r="R1844" s="1127">
        <v>0</v>
      </c>
      <c r="S1844" s="1127">
        <v>0</v>
      </c>
      <c r="T1844" s="1130">
        <v>0</v>
      </c>
      <c r="U1844" s="1130">
        <v>0</v>
      </c>
      <c r="V1844" s="1130">
        <v>0</v>
      </c>
      <c r="W1844" s="1127">
        <v>0</v>
      </c>
      <c r="X1844" s="1130">
        <v>0</v>
      </c>
      <c r="Y1844" s="735">
        <v>0</v>
      </c>
      <c r="Z1844" s="1131">
        <v>0</v>
      </c>
      <c r="AA1844" s="1131">
        <v>0</v>
      </c>
      <c r="AB1844" s="1131">
        <v>0</v>
      </c>
      <c r="AC1844" s="1131">
        <v>0</v>
      </c>
      <c r="AD1844" s="1131">
        <v>0</v>
      </c>
      <c r="AE1844" s="1131">
        <v>0</v>
      </c>
      <c r="AF1844" s="126"/>
      <c r="AG1844" s="126"/>
      <c r="AH1844" s="126"/>
      <c r="AI1844" s="126"/>
      <c r="AJ1844" s="126"/>
      <c r="AK1844" s="126"/>
      <c r="AL1844" s="126">
        <v>1844</v>
      </c>
    </row>
    <row r="1845" spans="1:38">
      <c r="A1845" s="721" t="s">
        <v>1852</v>
      </c>
      <c r="B1845" s="722">
        <v>16</v>
      </c>
      <c r="C1845" s="722">
        <v>1639</v>
      </c>
      <c r="D1845" s="722">
        <v>163920</v>
      </c>
      <c r="E1845" s="721">
        <v>1639209710</v>
      </c>
      <c r="F1845" s="721" t="s">
        <v>1110</v>
      </c>
      <c r="G1845" s="1127">
        <v>118345754</v>
      </c>
      <c r="H1845" s="1128">
        <v>0</v>
      </c>
      <c r="I1845" s="1128">
        <v>118345754</v>
      </c>
      <c r="J1845" s="1128">
        <v>0</v>
      </c>
      <c r="K1845" s="1128">
        <v>0</v>
      </c>
      <c r="L1845" s="1128">
        <v>0</v>
      </c>
      <c r="M1845" s="1128">
        <v>0</v>
      </c>
      <c r="N1845" s="1129">
        <v>0</v>
      </c>
      <c r="O1845" s="1128">
        <v>0</v>
      </c>
      <c r="P1845" s="1127">
        <v>0</v>
      </c>
      <c r="Q1845" s="1127">
        <v>0</v>
      </c>
      <c r="R1845" s="1127">
        <v>0</v>
      </c>
      <c r="S1845" s="1127">
        <v>0</v>
      </c>
      <c r="T1845" s="1130">
        <v>0</v>
      </c>
      <c r="U1845" s="1130">
        <v>0</v>
      </c>
      <c r="V1845" s="1130">
        <v>0</v>
      </c>
      <c r="W1845" s="1127">
        <v>0</v>
      </c>
      <c r="X1845" s="1130">
        <v>0</v>
      </c>
      <c r="Y1845" s="735">
        <v>0</v>
      </c>
      <c r="Z1845" s="1131">
        <v>0</v>
      </c>
      <c r="AA1845" s="1131">
        <v>0</v>
      </c>
      <c r="AB1845" s="1131">
        <v>0</v>
      </c>
      <c r="AC1845" s="1131">
        <v>0</v>
      </c>
      <c r="AD1845" s="1131">
        <v>0</v>
      </c>
      <c r="AE1845" s="1131">
        <v>0</v>
      </c>
      <c r="AF1845" s="126"/>
      <c r="AG1845" s="126"/>
      <c r="AH1845" s="126"/>
      <c r="AI1845" s="126"/>
      <c r="AJ1845" s="126"/>
      <c r="AK1845" s="126"/>
      <c r="AL1845" s="126">
        <v>1845</v>
      </c>
    </row>
    <row r="1846" spans="1:38">
      <c r="A1846" s="721" t="s">
        <v>1852</v>
      </c>
      <c r="B1846" s="722">
        <v>16</v>
      </c>
      <c r="C1846" s="722">
        <v>1639</v>
      </c>
      <c r="D1846" s="722">
        <v>163920</v>
      </c>
      <c r="E1846" s="721">
        <v>1639209711</v>
      </c>
      <c r="F1846" s="721" t="s">
        <v>4256</v>
      </c>
      <c r="G1846" s="1127">
        <v>209962489</v>
      </c>
      <c r="H1846" s="1128">
        <v>0</v>
      </c>
      <c r="I1846" s="1128">
        <v>209962489</v>
      </c>
      <c r="J1846" s="1128">
        <v>0</v>
      </c>
      <c r="K1846" s="1128">
        <v>0</v>
      </c>
      <c r="L1846" s="1128">
        <v>0</v>
      </c>
      <c r="M1846" s="1128">
        <v>0</v>
      </c>
      <c r="N1846" s="1129">
        <v>0</v>
      </c>
      <c r="O1846" s="1128">
        <v>0</v>
      </c>
      <c r="P1846" s="1127">
        <v>0</v>
      </c>
      <c r="Q1846" s="1127">
        <v>0</v>
      </c>
      <c r="R1846" s="1127">
        <v>0</v>
      </c>
      <c r="S1846" s="1127">
        <v>0</v>
      </c>
      <c r="T1846" s="1130">
        <v>0</v>
      </c>
      <c r="U1846" s="1130">
        <v>0</v>
      </c>
      <c r="V1846" s="1130">
        <v>0</v>
      </c>
      <c r="W1846" s="1127">
        <v>0</v>
      </c>
      <c r="X1846" s="1130">
        <v>0</v>
      </c>
      <c r="Y1846" s="735">
        <v>0</v>
      </c>
      <c r="Z1846" s="1131">
        <v>0</v>
      </c>
      <c r="AA1846" s="1131">
        <v>0</v>
      </c>
      <c r="AB1846" s="1131">
        <v>0</v>
      </c>
      <c r="AC1846" s="1131">
        <v>0</v>
      </c>
      <c r="AD1846" s="1131">
        <v>0</v>
      </c>
      <c r="AE1846" s="1131">
        <v>0</v>
      </c>
      <c r="AF1846" s="126"/>
      <c r="AG1846" s="126"/>
      <c r="AH1846" s="126"/>
      <c r="AI1846" s="126"/>
      <c r="AJ1846" s="126"/>
      <c r="AK1846" s="126"/>
      <c r="AL1846" s="126">
        <v>1846</v>
      </c>
    </row>
    <row r="1847" spans="1:38">
      <c r="A1847" s="721" t="s">
        <v>1852</v>
      </c>
      <c r="B1847" s="722">
        <v>16</v>
      </c>
      <c r="C1847" s="722">
        <v>1639</v>
      </c>
      <c r="D1847" s="722">
        <v>163920</v>
      </c>
      <c r="E1847" s="721">
        <v>1639209720</v>
      </c>
      <c r="F1847" s="721" t="s">
        <v>3664</v>
      </c>
      <c r="G1847" s="1127">
        <v>539376671</v>
      </c>
      <c r="H1847" s="1128">
        <v>0</v>
      </c>
      <c r="I1847" s="1128">
        <v>539376671</v>
      </c>
      <c r="J1847" s="1128">
        <v>0</v>
      </c>
      <c r="K1847" s="1128">
        <v>0</v>
      </c>
      <c r="L1847" s="1128">
        <v>0</v>
      </c>
      <c r="M1847" s="1128">
        <v>0</v>
      </c>
      <c r="N1847" s="1129">
        <v>0</v>
      </c>
      <c r="O1847" s="1128">
        <v>0</v>
      </c>
      <c r="P1847" s="1127">
        <v>0</v>
      </c>
      <c r="Q1847" s="1127">
        <v>0</v>
      </c>
      <c r="R1847" s="1127">
        <v>0</v>
      </c>
      <c r="S1847" s="1127">
        <v>0</v>
      </c>
      <c r="T1847" s="1130">
        <v>0</v>
      </c>
      <c r="U1847" s="1130">
        <v>0</v>
      </c>
      <c r="V1847" s="1130">
        <v>0</v>
      </c>
      <c r="W1847" s="1127">
        <v>0</v>
      </c>
      <c r="X1847" s="1130">
        <v>0</v>
      </c>
      <c r="Y1847" s="735">
        <v>0</v>
      </c>
      <c r="Z1847" s="1131">
        <v>0</v>
      </c>
      <c r="AA1847" s="1131">
        <v>0</v>
      </c>
      <c r="AB1847" s="1131">
        <v>0</v>
      </c>
      <c r="AC1847" s="1131">
        <v>0</v>
      </c>
      <c r="AD1847" s="1131">
        <v>0</v>
      </c>
      <c r="AE1847" s="1131">
        <v>0</v>
      </c>
      <c r="AF1847" s="126"/>
      <c r="AG1847" s="126"/>
      <c r="AH1847" s="126"/>
      <c r="AI1847" s="126"/>
      <c r="AJ1847" s="126"/>
      <c r="AK1847" s="126"/>
      <c r="AL1847" s="126">
        <v>1847</v>
      </c>
    </row>
    <row r="1848" spans="1:38">
      <c r="A1848" s="721" t="s">
        <v>1852</v>
      </c>
      <c r="B1848" s="722">
        <v>16</v>
      </c>
      <c r="C1848" s="722">
        <v>1639</v>
      </c>
      <c r="D1848" s="722">
        <v>163920</v>
      </c>
      <c r="E1848" s="721">
        <v>1639209722</v>
      </c>
      <c r="F1848" s="721" t="s">
        <v>3665</v>
      </c>
      <c r="G1848" s="1127">
        <v>1103322578</v>
      </c>
      <c r="H1848" s="1128">
        <v>0</v>
      </c>
      <c r="I1848" s="1128">
        <v>1103322578</v>
      </c>
      <c r="J1848" s="1128">
        <v>0</v>
      </c>
      <c r="K1848" s="1128">
        <v>0</v>
      </c>
      <c r="L1848" s="1128">
        <v>0</v>
      </c>
      <c r="M1848" s="1128">
        <v>0</v>
      </c>
      <c r="N1848" s="1129">
        <v>0</v>
      </c>
      <c r="O1848" s="1128">
        <v>0</v>
      </c>
      <c r="P1848" s="1127">
        <v>0</v>
      </c>
      <c r="Q1848" s="1127">
        <v>0</v>
      </c>
      <c r="R1848" s="1127">
        <v>0</v>
      </c>
      <c r="S1848" s="1127">
        <v>0</v>
      </c>
      <c r="T1848" s="1130">
        <v>0</v>
      </c>
      <c r="U1848" s="1130">
        <v>0</v>
      </c>
      <c r="V1848" s="1130">
        <v>0</v>
      </c>
      <c r="W1848" s="1127">
        <v>0</v>
      </c>
      <c r="X1848" s="1130">
        <v>0</v>
      </c>
      <c r="Y1848" s="735">
        <v>0</v>
      </c>
      <c r="Z1848" s="1131">
        <v>0</v>
      </c>
      <c r="AA1848" s="1131">
        <v>0</v>
      </c>
      <c r="AB1848" s="1131">
        <v>0</v>
      </c>
      <c r="AC1848" s="1131">
        <v>0</v>
      </c>
      <c r="AD1848" s="1131">
        <v>0</v>
      </c>
      <c r="AE1848" s="1131">
        <v>0</v>
      </c>
      <c r="AF1848" s="126"/>
      <c r="AG1848" s="126"/>
      <c r="AH1848" s="126"/>
      <c r="AI1848" s="126"/>
      <c r="AJ1848" s="126"/>
      <c r="AK1848" s="126"/>
      <c r="AL1848" s="126">
        <v>1848</v>
      </c>
    </row>
    <row r="1849" spans="1:38">
      <c r="A1849" s="721" t="s">
        <v>1852</v>
      </c>
      <c r="B1849" s="722">
        <v>16</v>
      </c>
      <c r="C1849" s="722">
        <v>1639</v>
      </c>
      <c r="D1849" s="722">
        <v>163920</v>
      </c>
      <c r="E1849" s="721">
        <v>1639209730</v>
      </c>
      <c r="F1849" s="721" t="s">
        <v>3666</v>
      </c>
      <c r="G1849" s="1127">
        <v>732454206</v>
      </c>
      <c r="H1849" s="1128">
        <v>0</v>
      </c>
      <c r="I1849" s="1128">
        <v>732454206</v>
      </c>
      <c r="J1849" s="1128">
        <v>0</v>
      </c>
      <c r="K1849" s="1128">
        <v>0</v>
      </c>
      <c r="L1849" s="1128">
        <v>0</v>
      </c>
      <c r="M1849" s="1128">
        <v>0</v>
      </c>
      <c r="N1849" s="1129">
        <v>0</v>
      </c>
      <c r="O1849" s="1128">
        <v>0</v>
      </c>
      <c r="P1849" s="1127">
        <v>0</v>
      </c>
      <c r="Q1849" s="1127">
        <v>0</v>
      </c>
      <c r="R1849" s="1127">
        <v>0</v>
      </c>
      <c r="S1849" s="1127">
        <v>0</v>
      </c>
      <c r="T1849" s="1130">
        <v>0</v>
      </c>
      <c r="U1849" s="1130">
        <v>0</v>
      </c>
      <c r="V1849" s="1130">
        <v>0</v>
      </c>
      <c r="W1849" s="1127">
        <v>0</v>
      </c>
      <c r="X1849" s="1130">
        <v>0</v>
      </c>
      <c r="Y1849" s="735">
        <v>0</v>
      </c>
      <c r="Z1849" s="1131">
        <v>0</v>
      </c>
      <c r="AA1849" s="1131">
        <v>0</v>
      </c>
      <c r="AB1849" s="1131">
        <v>0</v>
      </c>
      <c r="AC1849" s="1131">
        <v>0</v>
      </c>
      <c r="AD1849" s="1131">
        <v>0</v>
      </c>
      <c r="AE1849" s="1131">
        <v>0</v>
      </c>
      <c r="AF1849" s="126"/>
      <c r="AG1849" s="126"/>
      <c r="AH1849" s="126"/>
      <c r="AI1849" s="126"/>
      <c r="AJ1849" s="126"/>
      <c r="AK1849" s="126"/>
      <c r="AL1849" s="126">
        <v>1849</v>
      </c>
    </row>
    <row r="1850" spans="1:38">
      <c r="A1850" s="721" t="s">
        <v>1852</v>
      </c>
      <c r="B1850" s="722">
        <v>16</v>
      </c>
      <c r="C1850" s="722">
        <v>1639</v>
      </c>
      <c r="D1850" s="722">
        <v>163920</v>
      </c>
      <c r="E1850" s="721">
        <v>1639209731</v>
      </c>
      <c r="F1850" s="721" t="s">
        <v>3667</v>
      </c>
      <c r="G1850" s="1127">
        <v>8500005</v>
      </c>
      <c r="H1850" s="1128">
        <v>0</v>
      </c>
      <c r="I1850" s="1128">
        <v>8500005</v>
      </c>
      <c r="J1850" s="1128">
        <v>0</v>
      </c>
      <c r="K1850" s="1128">
        <v>0</v>
      </c>
      <c r="L1850" s="1128">
        <v>0</v>
      </c>
      <c r="M1850" s="1128">
        <v>0</v>
      </c>
      <c r="N1850" s="1129">
        <v>0</v>
      </c>
      <c r="O1850" s="1128">
        <v>0</v>
      </c>
      <c r="P1850" s="1127">
        <v>0</v>
      </c>
      <c r="Q1850" s="1127">
        <v>0</v>
      </c>
      <c r="R1850" s="1127">
        <v>0</v>
      </c>
      <c r="S1850" s="1127">
        <v>0</v>
      </c>
      <c r="T1850" s="1130">
        <v>0</v>
      </c>
      <c r="U1850" s="1130">
        <v>0</v>
      </c>
      <c r="V1850" s="1130">
        <v>0</v>
      </c>
      <c r="W1850" s="1127">
        <v>0</v>
      </c>
      <c r="X1850" s="1130">
        <v>0</v>
      </c>
      <c r="Y1850" s="735">
        <v>0</v>
      </c>
      <c r="Z1850" s="1131">
        <v>0</v>
      </c>
      <c r="AA1850" s="1131">
        <v>0</v>
      </c>
      <c r="AB1850" s="1131">
        <v>0</v>
      </c>
      <c r="AC1850" s="1131">
        <v>0</v>
      </c>
      <c r="AD1850" s="1131">
        <v>0</v>
      </c>
      <c r="AE1850" s="1131">
        <v>0</v>
      </c>
      <c r="AF1850" s="126"/>
      <c r="AG1850" s="126"/>
      <c r="AH1850" s="126"/>
      <c r="AI1850" s="126"/>
      <c r="AJ1850" s="126"/>
      <c r="AK1850" s="126"/>
      <c r="AL1850" s="126">
        <v>1850</v>
      </c>
    </row>
    <row r="1851" spans="1:38">
      <c r="A1851" s="721" t="s">
        <v>1852</v>
      </c>
      <c r="B1851" s="722">
        <v>16</v>
      </c>
      <c r="C1851" s="722">
        <v>1639</v>
      </c>
      <c r="D1851" s="722">
        <v>163920</v>
      </c>
      <c r="E1851" s="721">
        <v>1639209740</v>
      </c>
      <c r="F1851" s="721" t="s">
        <v>3668</v>
      </c>
      <c r="G1851" s="1127">
        <v>39953676</v>
      </c>
      <c r="H1851" s="1128">
        <v>0</v>
      </c>
      <c r="I1851" s="1128">
        <v>39953676</v>
      </c>
      <c r="J1851" s="1128">
        <v>0</v>
      </c>
      <c r="K1851" s="1128">
        <v>0</v>
      </c>
      <c r="L1851" s="1128">
        <v>0</v>
      </c>
      <c r="M1851" s="1128">
        <v>0</v>
      </c>
      <c r="N1851" s="1129">
        <v>0</v>
      </c>
      <c r="O1851" s="1128">
        <v>0</v>
      </c>
      <c r="P1851" s="1127">
        <v>0</v>
      </c>
      <c r="Q1851" s="1127">
        <v>0</v>
      </c>
      <c r="R1851" s="1127">
        <v>0</v>
      </c>
      <c r="S1851" s="1127">
        <v>0</v>
      </c>
      <c r="T1851" s="1130">
        <v>0</v>
      </c>
      <c r="U1851" s="1130">
        <v>0</v>
      </c>
      <c r="V1851" s="1130">
        <v>0</v>
      </c>
      <c r="W1851" s="1127">
        <v>0</v>
      </c>
      <c r="X1851" s="1130">
        <v>0</v>
      </c>
      <c r="Y1851" s="735">
        <v>0</v>
      </c>
      <c r="Z1851" s="1131">
        <v>0</v>
      </c>
      <c r="AA1851" s="1131">
        <v>0</v>
      </c>
      <c r="AB1851" s="1131">
        <v>0</v>
      </c>
      <c r="AC1851" s="1131">
        <v>0</v>
      </c>
      <c r="AD1851" s="1131">
        <v>0</v>
      </c>
      <c r="AE1851" s="1131">
        <v>0</v>
      </c>
      <c r="AF1851" s="126"/>
      <c r="AG1851" s="126"/>
      <c r="AH1851" s="126"/>
      <c r="AI1851" s="126"/>
      <c r="AJ1851" s="126"/>
      <c r="AK1851" s="126"/>
      <c r="AL1851" s="126">
        <v>1851</v>
      </c>
    </row>
    <row r="1852" spans="1:38">
      <c r="A1852" s="721" t="s">
        <v>1852</v>
      </c>
      <c r="B1852" s="722">
        <v>16</v>
      </c>
      <c r="C1852" s="722">
        <v>1639</v>
      </c>
      <c r="D1852" s="722">
        <v>163920</v>
      </c>
      <c r="E1852" s="721">
        <v>1639209742</v>
      </c>
      <c r="F1852" s="721" t="s">
        <v>3669</v>
      </c>
      <c r="G1852" s="1127">
        <v>146091063</v>
      </c>
      <c r="H1852" s="1128">
        <v>0</v>
      </c>
      <c r="I1852" s="1128">
        <v>146091063</v>
      </c>
      <c r="J1852" s="1128">
        <v>0</v>
      </c>
      <c r="K1852" s="1128">
        <v>0</v>
      </c>
      <c r="L1852" s="1128">
        <v>0</v>
      </c>
      <c r="M1852" s="1128">
        <v>0</v>
      </c>
      <c r="N1852" s="1129">
        <v>0</v>
      </c>
      <c r="O1852" s="1128">
        <v>0</v>
      </c>
      <c r="P1852" s="1127">
        <v>0</v>
      </c>
      <c r="Q1852" s="1127">
        <v>0</v>
      </c>
      <c r="R1852" s="1127">
        <v>0</v>
      </c>
      <c r="S1852" s="1127">
        <v>0</v>
      </c>
      <c r="T1852" s="1130">
        <v>0</v>
      </c>
      <c r="U1852" s="1130">
        <v>0</v>
      </c>
      <c r="V1852" s="1130">
        <v>0</v>
      </c>
      <c r="W1852" s="1127">
        <v>0</v>
      </c>
      <c r="X1852" s="1130">
        <v>0</v>
      </c>
      <c r="Y1852" s="735">
        <v>0</v>
      </c>
      <c r="Z1852" s="1131">
        <v>0</v>
      </c>
      <c r="AA1852" s="1131">
        <v>0</v>
      </c>
      <c r="AB1852" s="1131">
        <v>0</v>
      </c>
      <c r="AC1852" s="1131">
        <v>0</v>
      </c>
      <c r="AD1852" s="1131">
        <v>0</v>
      </c>
      <c r="AE1852" s="1131">
        <v>0</v>
      </c>
      <c r="AF1852" s="126"/>
      <c r="AG1852" s="126"/>
      <c r="AH1852" s="126"/>
      <c r="AI1852" s="126"/>
      <c r="AJ1852" s="126"/>
      <c r="AK1852" s="126"/>
      <c r="AL1852" s="126">
        <v>1852</v>
      </c>
    </row>
    <row r="1853" spans="1:38">
      <c r="A1853" s="721" t="s">
        <v>1852</v>
      </c>
      <c r="B1853" s="722">
        <v>16</v>
      </c>
      <c r="C1853" s="722">
        <v>1639</v>
      </c>
      <c r="D1853" s="722">
        <v>163920</v>
      </c>
      <c r="E1853" s="721">
        <v>1639209743</v>
      </c>
      <c r="F1853" s="721" t="s">
        <v>3670</v>
      </c>
      <c r="G1853" s="1127">
        <v>3822918906</v>
      </c>
      <c r="H1853" s="1128">
        <v>0</v>
      </c>
      <c r="I1853" s="1128">
        <v>3822918905.6500001</v>
      </c>
      <c r="J1853" s="1128">
        <v>-0.34999990463256836</v>
      </c>
      <c r="K1853" s="1128">
        <v>0</v>
      </c>
      <c r="L1853" s="1128">
        <v>0</v>
      </c>
      <c r="M1853" s="1128">
        <v>-0.34999990463256836</v>
      </c>
      <c r="N1853" s="1129">
        <v>0</v>
      </c>
      <c r="O1853" s="1128">
        <v>-0.34999990463256836</v>
      </c>
      <c r="P1853" s="1127">
        <v>-0.12949996471405029</v>
      </c>
      <c r="Q1853" s="1127">
        <v>0</v>
      </c>
      <c r="R1853" s="1127">
        <v>0</v>
      </c>
      <c r="S1853" s="1127">
        <v>0</v>
      </c>
      <c r="T1853" s="1130">
        <v>0</v>
      </c>
      <c r="U1853" s="1130">
        <v>0</v>
      </c>
      <c r="V1853" s="1130">
        <v>0</v>
      </c>
      <c r="W1853" s="1127">
        <v>0</v>
      </c>
      <c r="X1853" s="1130">
        <v>-0.12949996471405029</v>
      </c>
      <c r="Y1853" s="735">
        <v>0.37</v>
      </c>
      <c r="Z1853" s="1131">
        <v>0</v>
      </c>
      <c r="AA1853" s="1131">
        <v>-0.12949996471405029</v>
      </c>
      <c r="AB1853" s="1131">
        <v>0</v>
      </c>
      <c r="AC1853" s="1131">
        <v>-4.0700049400329591E-2</v>
      </c>
      <c r="AD1853" s="1131">
        <v>0</v>
      </c>
      <c r="AE1853" s="1131">
        <v>-8.8799915313720695E-2</v>
      </c>
      <c r="AF1853" s="126"/>
      <c r="AG1853" s="126"/>
      <c r="AH1853" s="126"/>
      <c r="AI1853" s="126"/>
      <c r="AJ1853" s="126"/>
      <c r="AK1853" s="126"/>
      <c r="AL1853" s="126">
        <v>1853</v>
      </c>
    </row>
    <row r="1854" spans="1:38">
      <c r="A1854" s="721" t="s">
        <v>1852</v>
      </c>
      <c r="B1854" s="722">
        <v>16</v>
      </c>
      <c r="C1854" s="722">
        <v>1639</v>
      </c>
      <c r="D1854" s="722">
        <v>163920</v>
      </c>
      <c r="E1854" s="721">
        <v>1639209750</v>
      </c>
      <c r="F1854" s="721" t="s">
        <v>4253</v>
      </c>
      <c r="G1854" s="1127">
        <v>158172241</v>
      </c>
      <c r="H1854" s="1128">
        <v>0</v>
      </c>
      <c r="I1854" s="1128">
        <v>158172241</v>
      </c>
      <c r="J1854" s="1128">
        <v>0</v>
      </c>
      <c r="K1854" s="1128">
        <v>0</v>
      </c>
      <c r="L1854" s="1128">
        <v>0</v>
      </c>
      <c r="M1854" s="1128">
        <v>0</v>
      </c>
      <c r="N1854" s="1129">
        <v>0</v>
      </c>
      <c r="O1854" s="1128">
        <v>0</v>
      </c>
      <c r="P1854" s="1127">
        <v>0</v>
      </c>
      <c r="Q1854" s="1127">
        <v>0</v>
      </c>
      <c r="R1854" s="1127">
        <v>0</v>
      </c>
      <c r="S1854" s="1127">
        <v>0</v>
      </c>
      <c r="T1854" s="1130">
        <v>0</v>
      </c>
      <c r="U1854" s="1130">
        <v>0</v>
      </c>
      <c r="V1854" s="1130">
        <v>0</v>
      </c>
      <c r="W1854" s="1127">
        <v>0</v>
      </c>
      <c r="X1854" s="1130">
        <v>0</v>
      </c>
      <c r="Y1854" s="735">
        <v>0</v>
      </c>
      <c r="Z1854" s="1131">
        <v>0</v>
      </c>
      <c r="AA1854" s="1131">
        <v>0</v>
      </c>
      <c r="AB1854" s="1131">
        <v>0</v>
      </c>
      <c r="AC1854" s="1131">
        <v>0</v>
      </c>
      <c r="AD1854" s="1131">
        <v>0</v>
      </c>
      <c r="AE1854" s="1131">
        <v>0</v>
      </c>
      <c r="AF1854" s="126"/>
      <c r="AG1854" s="126"/>
      <c r="AH1854" s="126"/>
      <c r="AI1854" s="126"/>
      <c r="AJ1854" s="126"/>
      <c r="AK1854" s="126"/>
      <c r="AL1854" s="126">
        <v>1854</v>
      </c>
    </row>
    <row r="1855" spans="1:38">
      <c r="A1855" s="721" t="s">
        <v>1852</v>
      </c>
      <c r="B1855" s="722">
        <v>16</v>
      </c>
      <c r="C1855" s="722">
        <v>1639</v>
      </c>
      <c r="D1855" s="722">
        <v>163920</v>
      </c>
      <c r="E1855" s="721">
        <v>1639209755</v>
      </c>
      <c r="F1855" s="721" t="s">
        <v>1111</v>
      </c>
      <c r="G1855" s="1127">
        <v>0</v>
      </c>
      <c r="H1855" s="1128">
        <v>0</v>
      </c>
      <c r="I1855" s="1128">
        <v>0</v>
      </c>
      <c r="J1855" s="1128">
        <v>0</v>
      </c>
      <c r="K1855" s="1128">
        <v>0</v>
      </c>
      <c r="L1855" s="1128">
        <v>0</v>
      </c>
      <c r="M1855" s="1128">
        <v>0</v>
      </c>
      <c r="N1855" s="1129">
        <v>0</v>
      </c>
      <c r="O1855" s="1128">
        <v>0</v>
      </c>
      <c r="P1855" s="1127">
        <v>0</v>
      </c>
      <c r="Q1855" s="1127">
        <v>0</v>
      </c>
      <c r="R1855" s="1127">
        <v>0</v>
      </c>
      <c r="S1855" s="1127">
        <v>0</v>
      </c>
      <c r="T1855" s="1130">
        <v>0</v>
      </c>
      <c r="U1855" s="1130">
        <v>0</v>
      </c>
      <c r="V1855" s="1130">
        <v>0</v>
      </c>
      <c r="W1855" s="1127">
        <v>0</v>
      </c>
      <c r="X1855" s="1130">
        <v>0</v>
      </c>
      <c r="Y1855" s="735">
        <v>0</v>
      </c>
      <c r="Z1855" s="1131">
        <v>0</v>
      </c>
      <c r="AA1855" s="1131">
        <v>0</v>
      </c>
      <c r="AB1855" s="1131">
        <v>0</v>
      </c>
      <c r="AC1855" s="1131">
        <v>0</v>
      </c>
      <c r="AD1855" s="1131">
        <v>0</v>
      </c>
      <c r="AE1855" s="1131">
        <v>0</v>
      </c>
      <c r="AF1855" s="126"/>
      <c r="AG1855" s="126"/>
      <c r="AH1855" s="126"/>
      <c r="AI1855" s="126"/>
      <c r="AJ1855" s="126"/>
      <c r="AK1855" s="126"/>
      <c r="AL1855" s="126">
        <v>1855</v>
      </c>
    </row>
    <row r="1856" spans="1:38">
      <c r="A1856" s="721" t="s">
        <v>1852</v>
      </c>
      <c r="B1856" s="722">
        <v>16</v>
      </c>
      <c r="C1856" s="722">
        <v>1639</v>
      </c>
      <c r="D1856" s="722">
        <v>163920</v>
      </c>
      <c r="E1856" s="721">
        <v>1639209760</v>
      </c>
      <c r="F1856" s="721" t="s">
        <v>3671</v>
      </c>
      <c r="G1856" s="1127">
        <v>0</v>
      </c>
      <c r="H1856" s="1128">
        <v>0</v>
      </c>
      <c r="I1856" s="1128">
        <v>0</v>
      </c>
      <c r="J1856" s="1128">
        <v>0</v>
      </c>
      <c r="K1856" s="1128">
        <v>0</v>
      </c>
      <c r="L1856" s="1128">
        <v>0</v>
      </c>
      <c r="M1856" s="1128">
        <v>0</v>
      </c>
      <c r="N1856" s="1129">
        <v>0</v>
      </c>
      <c r="O1856" s="1128">
        <v>0</v>
      </c>
      <c r="P1856" s="1127">
        <v>0</v>
      </c>
      <c r="Q1856" s="1127">
        <v>0</v>
      </c>
      <c r="R1856" s="1127">
        <v>0</v>
      </c>
      <c r="S1856" s="1127">
        <v>0</v>
      </c>
      <c r="T1856" s="1130">
        <v>0</v>
      </c>
      <c r="U1856" s="1130">
        <v>0</v>
      </c>
      <c r="V1856" s="1130">
        <v>0</v>
      </c>
      <c r="W1856" s="1127">
        <v>0</v>
      </c>
      <c r="X1856" s="1130">
        <v>0</v>
      </c>
      <c r="Y1856" s="735">
        <v>0</v>
      </c>
      <c r="Z1856" s="1131">
        <v>0</v>
      </c>
      <c r="AA1856" s="1131">
        <v>0</v>
      </c>
      <c r="AB1856" s="1131">
        <v>0</v>
      </c>
      <c r="AC1856" s="1131">
        <v>0</v>
      </c>
      <c r="AD1856" s="1131">
        <v>0</v>
      </c>
      <c r="AE1856" s="1131">
        <v>0</v>
      </c>
      <c r="AF1856" s="126"/>
      <c r="AG1856" s="126"/>
      <c r="AH1856" s="126"/>
      <c r="AI1856" s="126"/>
      <c r="AJ1856" s="126"/>
      <c r="AK1856" s="126"/>
      <c r="AL1856" s="126">
        <v>1856</v>
      </c>
    </row>
    <row r="1857" spans="1:38">
      <c r="A1857" s="721" t="s">
        <v>1852</v>
      </c>
      <c r="B1857" s="722">
        <v>16</v>
      </c>
      <c r="C1857" s="722">
        <v>1639</v>
      </c>
      <c r="D1857" s="722">
        <v>163920</v>
      </c>
      <c r="E1857" s="721">
        <v>1639209770</v>
      </c>
      <c r="F1857" s="721" t="s">
        <v>3672</v>
      </c>
      <c r="G1857" s="1127">
        <v>2198177254</v>
      </c>
      <c r="H1857" s="1128">
        <v>0</v>
      </c>
      <c r="I1857" s="1128">
        <v>2198177254</v>
      </c>
      <c r="J1857" s="1128">
        <v>0</v>
      </c>
      <c r="K1857" s="1128">
        <v>0</v>
      </c>
      <c r="L1857" s="1128">
        <v>0</v>
      </c>
      <c r="M1857" s="1128">
        <v>0</v>
      </c>
      <c r="N1857" s="1129">
        <v>0</v>
      </c>
      <c r="O1857" s="1128">
        <v>0</v>
      </c>
      <c r="P1857" s="1127">
        <v>0</v>
      </c>
      <c r="Q1857" s="1127">
        <v>0</v>
      </c>
      <c r="R1857" s="1127">
        <v>0</v>
      </c>
      <c r="S1857" s="1127">
        <v>0</v>
      </c>
      <c r="T1857" s="1130">
        <v>0</v>
      </c>
      <c r="U1857" s="1130">
        <v>0</v>
      </c>
      <c r="V1857" s="1130">
        <v>0</v>
      </c>
      <c r="W1857" s="1127">
        <v>0</v>
      </c>
      <c r="X1857" s="1130">
        <v>0</v>
      </c>
      <c r="Y1857" s="735">
        <v>0</v>
      </c>
      <c r="Z1857" s="1131">
        <v>0</v>
      </c>
      <c r="AA1857" s="1131">
        <v>0</v>
      </c>
      <c r="AB1857" s="1131">
        <v>0</v>
      </c>
      <c r="AC1857" s="1131">
        <v>0</v>
      </c>
      <c r="AD1857" s="1131">
        <v>0</v>
      </c>
      <c r="AE1857" s="1131">
        <v>0</v>
      </c>
      <c r="AF1857" s="126"/>
      <c r="AG1857" s="126"/>
      <c r="AH1857" s="126"/>
      <c r="AI1857" s="126"/>
      <c r="AJ1857" s="126"/>
      <c r="AK1857" s="126"/>
      <c r="AL1857" s="126">
        <v>1857</v>
      </c>
    </row>
    <row r="1858" spans="1:38">
      <c r="A1858" s="721" t="s">
        <v>1852</v>
      </c>
      <c r="B1858" s="722">
        <v>16</v>
      </c>
      <c r="C1858" s="722">
        <v>1639</v>
      </c>
      <c r="D1858" s="722">
        <v>163920</v>
      </c>
      <c r="E1858" s="721">
        <v>1639209780</v>
      </c>
      <c r="F1858" s="721" t="s">
        <v>3673</v>
      </c>
      <c r="G1858" s="1127">
        <v>2326960</v>
      </c>
      <c r="H1858" s="1128">
        <v>0</v>
      </c>
      <c r="I1858" s="1128">
        <v>2326960</v>
      </c>
      <c r="J1858" s="1128">
        <v>0</v>
      </c>
      <c r="K1858" s="1128">
        <v>0</v>
      </c>
      <c r="L1858" s="1128">
        <v>0</v>
      </c>
      <c r="M1858" s="1128">
        <v>0</v>
      </c>
      <c r="N1858" s="1129">
        <v>0</v>
      </c>
      <c r="O1858" s="1128">
        <v>0</v>
      </c>
      <c r="P1858" s="1127">
        <v>0</v>
      </c>
      <c r="Q1858" s="1127">
        <v>0</v>
      </c>
      <c r="R1858" s="1127">
        <v>0</v>
      </c>
      <c r="S1858" s="1127">
        <v>0</v>
      </c>
      <c r="T1858" s="1130">
        <v>0</v>
      </c>
      <c r="U1858" s="1130">
        <v>0</v>
      </c>
      <c r="V1858" s="1130">
        <v>0</v>
      </c>
      <c r="W1858" s="1127">
        <v>0</v>
      </c>
      <c r="X1858" s="1130">
        <v>0</v>
      </c>
      <c r="Y1858" s="735">
        <v>0</v>
      </c>
      <c r="Z1858" s="1131">
        <v>0</v>
      </c>
      <c r="AA1858" s="1131">
        <v>0</v>
      </c>
      <c r="AB1858" s="1131">
        <v>0</v>
      </c>
      <c r="AC1858" s="1131">
        <v>0</v>
      </c>
      <c r="AD1858" s="1131">
        <v>0</v>
      </c>
      <c r="AE1858" s="1131">
        <v>0</v>
      </c>
      <c r="AF1858" s="126"/>
      <c r="AG1858" s="126"/>
      <c r="AH1858" s="126"/>
      <c r="AI1858" s="126"/>
      <c r="AJ1858" s="126"/>
      <c r="AK1858" s="126"/>
      <c r="AL1858" s="126">
        <v>1858</v>
      </c>
    </row>
    <row r="1859" spans="1:38">
      <c r="A1859" s="721" t="s">
        <v>1852</v>
      </c>
      <c r="B1859" s="722">
        <v>16</v>
      </c>
      <c r="C1859" s="722">
        <v>1639</v>
      </c>
      <c r="D1859" s="722">
        <v>163920</v>
      </c>
      <c r="E1859" s="721">
        <v>1639209800</v>
      </c>
      <c r="F1859" s="721" t="s">
        <v>4253</v>
      </c>
      <c r="G1859" s="1127">
        <v>911451790</v>
      </c>
      <c r="H1859" s="1128">
        <v>0</v>
      </c>
      <c r="I1859" s="1128">
        <v>911451789.70000005</v>
      </c>
      <c r="J1859" s="1128">
        <v>-0.29999995231628418</v>
      </c>
      <c r="K1859" s="1128">
        <v>0</v>
      </c>
      <c r="L1859" s="1128">
        <v>0</v>
      </c>
      <c r="M1859" s="1128">
        <v>-0.29999995231628418</v>
      </c>
      <c r="N1859" s="1129">
        <v>0</v>
      </c>
      <c r="O1859" s="1128">
        <v>-0.29999995231628418</v>
      </c>
      <c r="P1859" s="1127">
        <v>-0.11099998235702514</v>
      </c>
      <c r="Q1859" s="1127">
        <v>0</v>
      </c>
      <c r="R1859" s="1127">
        <v>0</v>
      </c>
      <c r="S1859" s="1127">
        <v>0</v>
      </c>
      <c r="T1859" s="1130">
        <v>0</v>
      </c>
      <c r="U1859" s="1130">
        <v>0</v>
      </c>
      <c r="V1859" s="1130">
        <v>0</v>
      </c>
      <c r="W1859" s="1127">
        <v>0</v>
      </c>
      <c r="X1859" s="1130">
        <v>-0.11099998235702514</v>
      </c>
      <c r="Y1859" s="735">
        <v>0.37</v>
      </c>
      <c r="Z1859" s="1131">
        <v>0</v>
      </c>
      <c r="AA1859" s="1131">
        <v>-0.11099998235702514</v>
      </c>
      <c r="AB1859" s="1131">
        <v>9.2499999999999999E-2</v>
      </c>
      <c r="AC1859" s="1131">
        <v>0</v>
      </c>
      <c r="AD1859" s="1131">
        <v>-9.2499999999999999E-2</v>
      </c>
      <c r="AE1859" s="1131">
        <v>-0.11099998235702514</v>
      </c>
      <c r="AF1859" s="126"/>
      <c r="AG1859" s="126"/>
      <c r="AH1859" s="126"/>
      <c r="AI1859" s="126"/>
      <c r="AJ1859" s="126"/>
      <c r="AK1859" s="126"/>
      <c r="AL1859" s="126">
        <v>1859</v>
      </c>
    </row>
    <row r="1860" spans="1:38">
      <c r="A1860" s="721" t="s">
        <v>1852</v>
      </c>
      <c r="B1860" s="722">
        <v>16</v>
      </c>
      <c r="C1860" s="722">
        <v>1639</v>
      </c>
      <c r="D1860" s="722">
        <v>163925</v>
      </c>
      <c r="E1860" s="721">
        <v>1639259001</v>
      </c>
      <c r="F1860" s="721" t="s">
        <v>1112</v>
      </c>
      <c r="G1860" s="1127">
        <v>1603240078</v>
      </c>
      <c r="H1860" s="1128">
        <v>0</v>
      </c>
      <c r="I1860" s="1128">
        <v>1603240078.47</v>
      </c>
      <c r="J1860" s="1128">
        <v>0.47000002861022949</v>
      </c>
      <c r="K1860" s="1128">
        <v>0</v>
      </c>
      <c r="L1860" s="1128">
        <v>0.47000002861022949</v>
      </c>
      <c r="M1860" s="1128">
        <v>0</v>
      </c>
      <c r="N1860" s="1129">
        <v>0</v>
      </c>
      <c r="O1860" s="1128">
        <v>0.47000002861022949</v>
      </c>
      <c r="P1860" s="1127">
        <v>0.17390001058578491</v>
      </c>
      <c r="Q1860" s="1127">
        <v>0</v>
      </c>
      <c r="R1860" s="1127">
        <v>0</v>
      </c>
      <c r="S1860" s="1127">
        <v>0</v>
      </c>
      <c r="T1860" s="1130">
        <v>0</v>
      </c>
      <c r="U1860" s="1130">
        <v>0</v>
      </c>
      <c r="V1860" s="1130">
        <v>0</v>
      </c>
      <c r="W1860" s="1127">
        <v>0</v>
      </c>
      <c r="X1860" s="1130">
        <v>0.17390001058578491</v>
      </c>
      <c r="Y1860" s="735">
        <v>0.37</v>
      </c>
      <c r="Z1860" s="1131">
        <v>0.17390001058578491</v>
      </c>
      <c r="AA1860" s="1131">
        <v>0</v>
      </c>
      <c r="AB1860" s="1131">
        <v>0.15540002822875976</v>
      </c>
      <c r="AC1860" s="1131">
        <v>0</v>
      </c>
      <c r="AD1860" s="1131">
        <v>1.8499982357025158E-2</v>
      </c>
      <c r="AE1860" s="1131">
        <v>0</v>
      </c>
      <c r="AF1860" s="126"/>
      <c r="AG1860" s="126"/>
      <c r="AH1860" s="126"/>
      <c r="AI1860" s="126"/>
      <c r="AJ1860" s="126"/>
      <c r="AK1860" s="126"/>
      <c r="AL1860" s="126">
        <v>1860</v>
      </c>
    </row>
    <row r="1861" spans="1:38">
      <c r="A1861" s="721" t="s">
        <v>1852</v>
      </c>
      <c r="B1861" s="722">
        <v>16</v>
      </c>
      <c r="C1861" s="722">
        <v>1639</v>
      </c>
      <c r="D1861" s="722">
        <v>163925</v>
      </c>
      <c r="E1861" s="721">
        <v>1639259007</v>
      </c>
      <c r="F1861" s="721" t="s">
        <v>1112</v>
      </c>
      <c r="G1861" s="1127">
        <v>5568</v>
      </c>
      <c r="H1861" s="1128">
        <v>0</v>
      </c>
      <c r="I1861" s="1128">
        <v>5568</v>
      </c>
      <c r="J1861" s="1128">
        <v>0</v>
      </c>
      <c r="K1861" s="1128">
        <v>0</v>
      </c>
      <c r="L1861" s="1128">
        <v>0</v>
      </c>
      <c r="M1861" s="1128">
        <v>0</v>
      </c>
      <c r="N1861" s="1129">
        <v>0</v>
      </c>
      <c r="O1861" s="1128">
        <v>0</v>
      </c>
      <c r="P1861" s="1127">
        <v>0</v>
      </c>
      <c r="Q1861" s="1127">
        <v>0</v>
      </c>
      <c r="R1861" s="1127">
        <v>0</v>
      </c>
      <c r="S1861" s="1127">
        <v>0</v>
      </c>
      <c r="T1861" s="1130">
        <v>0</v>
      </c>
      <c r="U1861" s="1130">
        <v>0</v>
      </c>
      <c r="V1861" s="1130">
        <v>0</v>
      </c>
      <c r="W1861" s="1127">
        <v>0</v>
      </c>
      <c r="X1861" s="1130">
        <v>0</v>
      </c>
      <c r="Y1861" s="735">
        <v>0</v>
      </c>
      <c r="Z1861" s="1131">
        <v>0</v>
      </c>
      <c r="AA1861" s="1131">
        <v>0</v>
      </c>
      <c r="AB1861" s="1131">
        <v>0</v>
      </c>
      <c r="AC1861" s="1131">
        <v>0</v>
      </c>
      <c r="AD1861" s="1131">
        <v>0</v>
      </c>
      <c r="AE1861" s="1131">
        <v>0</v>
      </c>
      <c r="AF1861" s="126"/>
      <c r="AG1861" s="126"/>
      <c r="AH1861" s="126"/>
      <c r="AI1861" s="126"/>
      <c r="AJ1861" s="126"/>
      <c r="AK1861" s="126"/>
      <c r="AL1861" s="126">
        <v>1861</v>
      </c>
    </row>
    <row r="1862" spans="1:38">
      <c r="A1862" s="721" t="s">
        <v>1852</v>
      </c>
      <c r="B1862" s="722">
        <v>16</v>
      </c>
      <c r="C1862" s="722">
        <v>1639</v>
      </c>
      <c r="D1862" s="722">
        <v>163925</v>
      </c>
      <c r="E1862" s="721">
        <v>1639259008</v>
      </c>
      <c r="F1862" s="721" t="s">
        <v>1112</v>
      </c>
      <c r="G1862" s="1127">
        <v>34803</v>
      </c>
      <c r="H1862" s="1128">
        <v>0</v>
      </c>
      <c r="I1862" s="1128">
        <v>34803</v>
      </c>
      <c r="J1862" s="1128">
        <v>0</v>
      </c>
      <c r="K1862" s="1128">
        <v>0</v>
      </c>
      <c r="L1862" s="1128">
        <v>0</v>
      </c>
      <c r="M1862" s="1128">
        <v>0</v>
      </c>
      <c r="N1862" s="1129">
        <v>0</v>
      </c>
      <c r="O1862" s="1128">
        <v>0</v>
      </c>
      <c r="P1862" s="1127">
        <v>0</v>
      </c>
      <c r="Q1862" s="1127">
        <v>0</v>
      </c>
      <c r="R1862" s="1127">
        <v>0</v>
      </c>
      <c r="S1862" s="1127">
        <v>0</v>
      </c>
      <c r="T1862" s="1130">
        <v>0</v>
      </c>
      <c r="U1862" s="1130">
        <v>0</v>
      </c>
      <c r="V1862" s="1130">
        <v>0</v>
      </c>
      <c r="W1862" s="1127">
        <v>0</v>
      </c>
      <c r="X1862" s="1130">
        <v>0</v>
      </c>
      <c r="Y1862" s="735">
        <v>0</v>
      </c>
      <c r="Z1862" s="1131">
        <v>0</v>
      </c>
      <c r="AA1862" s="1131">
        <v>0</v>
      </c>
      <c r="AB1862" s="1131">
        <v>0</v>
      </c>
      <c r="AC1862" s="1131">
        <v>0</v>
      </c>
      <c r="AD1862" s="1131">
        <v>0</v>
      </c>
      <c r="AE1862" s="1131">
        <v>0</v>
      </c>
      <c r="AF1862" s="126"/>
      <c r="AG1862" s="126"/>
      <c r="AH1862" s="126"/>
      <c r="AI1862" s="126"/>
      <c r="AJ1862" s="126"/>
      <c r="AK1862" s="126"/>
      <c r="AL1862" s="126">
        <v>1862</v>
      </c>
    </row>
    <row r="1863" spans="1:38">
      <c r="A1863" s="721" t="s">
        <v>1852</v>
      </c>
      <c r="B1863" s="722">
        <v>16</v>
      </c>
      <c r="C1863" s="722">
        <v>1639</v>
      </c>
      <c r="D1863" s="722">
        <v>163925</v>
      </c>
      <c r="E1863" s="721">
        <v>1639259016</v>
      </c>
      <c r="F1863" s="721" t="s">
        <v>4257</v>
      </c>
      <c r="G1863" s="1127">
        <v>729417867</v>
      </c>
      <c r="H1863" s="1128">
        <v>0</v>
      </c>
      <c r="I1863" s="1128">
        <v>729417867.39999998</v>
      </c>
      <c r="J1863" s="1128">
        <v>0.39999997615814209</v>
      </c>
      <c r="K1863" s="1128">
        <v>0</v>
      </c>
      <c r="L1863" s="1128">
        <v>0.39999997615814209</v>
      </c>
      <c r="M1863" s="1128">
        <v>0</v>
      </c>
      <c r="N1863" s="1129">
        <v>0</v>
      </c>
      <c r="O1863" s="1128">
        <v>0.39999997615814209</v>
      </c>
      <c r="P1863" s="1127">
        <v>0.14799999117851256</v>
      </c>
      <c r="Q1863" s="1127">
        <v>0</v>
      </c>
      <c r="R1863" s="1127">
        <v>0</v>
      </c>
      <c r="S1863" s="1127">
        <v>0</v>
      </c>
      <c r="T1863" s="1130">
        <v>0</v>
      </c>
      <c r="U1863" s="1130">
        <v>0</v>
      </c>
      <c r="V1863" s="1130">
        <v>0</v>
      </c>
      <c r="W1863" s="1127">
        <v>0</v>
      </c>
      <c r="X1863" s="1130">
        <v>0.14799999117851256</v>
      </c>
      <c r="Y1863" s="735">
        <v>0.37</v>
      </c>
      <c r="Z1863" s="1131">
        <v>0.14799999117851256</v>
      </c>
      <c r="AA1863" s="1131">
        <v>0</v>
      </c>
      <c r="AB1863" s="1131">
        <v>0.11099998235702514</v>
      </c>
      <c r="AC1863" s="1131">
        <v>0</v>
      </c>
      <c r="AD1863" s="1131">
        <v>3.7000008821487421E-2</v>
      </c>
      <c r="AE1863" s="1131">
        <v>0</v>
      </c>
      <c r="AF1863" s="126"/>
      <c r="AG1863" s="126"/>
      <c r="AH1863" s="126"/>
      <c r="AI1863" s="126"/>
      <c r="AJ1863" s="126"/>
      <c r="AK1863" s="126"/>
      <c r="AL1863" s="126">
        <v>1863</v>
      </c>
    </row>
    <row r="1864" spans="1:38">
      <c r="A1864" s="721" t="s">
        <v>1852</v>
      </c>
      <c r="B1864" s="722">
        <v>16</v>
      </c>
      <c r="C1864" s="722">
        <v>1639</v>
      </c>
      <c r="D1864" s="722">
        <v>163925</v>
      </c>
      <c r="E1864" s="721">
        <v>1639259402</v>
      </c>
      <c r="F1864" s="721" t="s">
        <v>3412</v>
      </c>
      <c r="G1864" s="1127">
        <v>0</v>
      </c>
      <c r="H1864" s="1128">
        <v>0</v>
      </c>
      <c r="I1864" s="1128">
        <v>0</v>
      </c>
      <c r="J1864" s="1128">
        <v>0</v>
      </c>
      <c r="K1864" s="1128">
        <v>0</v>
      </c>
      <c r="L1864" s="1128">
        <v>0</v>
      </c>
      <c r="M1864" s="1128">
        <v>0</v>
      </c>
      <c r="N1864" s="1129">
        <v>0</v>
      </c>
      <c r="O1864" s="1128">
        <v>0</v>
      </c>
      <c r="P1864" s="1127">
        <v>0</v>
      </c>
      <c r="Q1864" s="1127">
        <v>0</v>
      </c>
      <c r="R1864" s="1127">
        <v>0</v>
      </c>
      <c r="S1864" s="1127">
        <v>0</v>
      </c>
      <c r="T1864" s="1130">
        <v>0</v>
      </c>
      <c r="U1864" s="1130">
        <v>0</v>
      </c>
      <c r="V1864" s="1130">
        <v>0</v>
      </c>
      <c r="W1864" s="1127">
        <v>0</v>
      </c>
      <c r="X1864" s="1130">
        <v>0</v>
      </c>
      <c r="Y1864" s="735">
        <v>0</v>
      </c>
      <c r="Z1864" s="1131">
        <v>0</v>
      </c>
      <c r="AA1864" s="1131">
        <v>0</v>
      </c>
      <c r="AB1864" s="1131">
        <v>0</v>
      </c>
      <c r="AC1864" s="1131">
        <v>0</v>
      </c>
      <c r="AD1864" s="1131">
        <v>0</v>
      </c>
      <c r="AE1864" s="1131">
        <v>0</v>
      </c>
      <c r="AF1864" s="126"/>
      <c r="AG1864" s="126"/>
      <c r="AH1864" s="126"/>
      <c r="AI1864" s="126"/>
      <c r="AJ1864" s="126"/>
      <c r="AK1864" s="126"/>
      <c r="AL1864" s="126">
        <v>1864</v>
      </c>
    </row>
    <row r="1865" spans="1:38">
      <c r="A1865" s="721" t="s">
        <v>1852</v>
      </c>
      <c r="B1865" s="722">
        <v>16</v>
      </c>
      <c r="C1865" s="722">
        <v>1639</v>
      </c>
      <c r="D1865" s="722">
        <v>163925</v>
      </c>
      <c r="E1865" s="721">
        <v>1639259501</v>
      </c>
      <c r="F1865" s="721" t="s">
        <v>1987</v>
      </c>
      <c r="G1865" s="1127">
        <v>0</v>
      </c>
      <c r="H1865" s="1128">
        <v>0</v>
      </c>
      <c r="I1865" s="1128">
        <v>0</v>
      </c>
      <c r="J1865" s="1128">
        <v>0</v>
      </c>
      <c r="K1865" s="1128">
        <v>0</v>
      </c>
      <c r="L1865" s="1128">
        <v>0</v>
      </c>
      <c r="M1865" s="1128">
        <v>0</v>
      </c>
      <c r="N1865" s="1129">
        <v>0</v>
      </c>
      <c r="O1865" s="1128">
        <v>0</v>
      </c>
      <c r="P1865" s="1127">
        <v>0</v>
      </c>
      <c r="Q1865" s="1127">
        <v>0</v>
      </c>
      <c r="R1865" s="1127">
        <v>0</v>
      </c>
      <c r="S1865" s="1127">
        <v>0</v>
      </c>
      <c r="T1865" s="1130">
        <v>0</v>
      </c>
      <c r="U1865" s="1130">
        <v>0</v>
      </c>
      <c r="V1865" s="1130">
        <v>0</v>
      </c>
      <c r="W1865" s="1127">
        <v>0</v>
      </c>
      <c r="X1865" s="1130">
        <v>0</v>
      </c>
      <c r="Y1865" s="735">
        <v>0</v>
      </c>
      <c r="Z1865" s="1131">
        <v>0</v>
      </c>
      <c r="AA1865" s="1131">
        <v>0</v>
      </c>
      <c r="AB1865" s="1131">
        <v>0</v>
      </c>
      <c r="AC1865" s="1131">
        <v>0</v>
      </c>
      <c r="AD1865" s="1131">
        <v>0</v>
      </c>
      <c r="AE1865" s="1131">
        <v>0</v>
      </c>
      <c r="AF1865" s="126"/>
      <c r="AG1865" s="126"/>
      <c r="AH1865" s="126"/>
      <c r="AI1865" s="126"/>
      <c r="AJ1865" s="126"/>
      <c r="AK1865" s="126"/>
      <c r="AL1865" s="126">
        <v>1865</v>
      </c>
    </row>
    <row r="1866" spans="1:38">
      <c r="A1866" s="721" t="s">
        <v>1852</v>
      </c>
      <c r="B1866" s="722">
        <v>16</v>
      </c>
      <c r="C1866" s="722">
        <v>1639</v>
      </c>
      <c r="D1866" s="722">
        <v>163925</v>
      </c>
      <c r="E1866" s="721">
        <v>1639259601</v>
      </c>
      <c r="F1866" s="721" t="s">
        <v>1112</v>
      </c>
      <c r="G1866" s="1127">
        <v>81677213</v>
      </c>
      <c r="H1866" s="1128">
        <v>0</v>
      </c>
      <c r="I1866" s="1128">
        <v>81677213.359999999</v>
      </c>
      <c r="J1866" s="1128">
        <v>0.35999999940395355</v>
      </c>
      <c r="K1866" s="1128">
        <v>0</v>
      </c>
      <c r="L1866" s="1128">
        <v>0.35999999940395355</v>
      </c>
      <c r="M1866" s="1128">
        <v>0</v>
      </c>
      <c r="N1866" s="1129">
        <v>0</v>
      </c>
      <c r="O1866" s="1128">
        <v>0.35999999940395355</v>
      </c>
      <c r="P1866" s="1127">
        <v>0.13319999977946281</v>
      </c>
      <c r="Q1866" s="1127">
        <v>0</v>
      </c>
      <c r="R1866" s="1127">
        <v>0</v>
      </c>
      <c r="S1866" s="1127">
        <v>0</v>
      </c>
      <c r="T1866" s="1130">
        <v>0</v>
      </c>
      <c r="U1866" s="1130">
        <v>0</v>
      </c>
      <c r="V1866" s="1130">
        <v>0</v>
      </c>
      <c r="W1866" s="1127">
        <v>0</v>
      </c>
      <c r="X1866" s="1130">
        <v>0.13319999977946281</v>
      </c>
      <c r="Y1866" s="735">
        <v>0.37</v>
      </c>
      <c r="Z1866" s="1131">
        <v>0.13319999977946281</v>
      </c>
      <c r="AA1866" s="1131">
        <v>0</v>
      </c>
      <c r="AB1866" s="1131">
        <v>9.6200001984834665E-2</v>
      </c>
      <c r="AC1866" s="1131">
        <v>0</v>
      </c>
      <c r="AD1866" s="1131">
        <v>3.6999997794628148E-2</v>
      </c>
      <c r="AE1866" s="1131">
        <v>0</v>
      </c>
      <c r="AF1866" s="126"/>
      <c r="AG1866" s="126"/>
      <c r="AH1866" s="126"/>
      <c r="AI1866" s="126"/>
      <c r="AJ1866" s="126"/>
      <c r="AK1866" s="126"/>
      <c r="AL1866" s="126">
        <v>1866</v>
      </c>
    </row>
    <row r="1867" spans="1:38">
      <c r="A1867" s="721" t="s">
        <v>1852</v>
      </c>
      <c r="B1867" s="722">
        <v>16</v>
      </c>
      <c r="C1867" s="722">
        <v>1639</v>
      </c>
      <c r="D1867" s="722">
        <v>163925</v>
      </c>
      <c r="E1867" s="721">
        <v>1639259700</v>
      </c>
      <c r="F1867" s="721" t="s">
        <v>1112</v>
      </c>
      <c r="G1867" s="1127">
        <v>366251051</v>
      </c>
      <c r="H1867" s="1128">
        <v>0</v>
      </c>
      <c r="I1867" s="1128">
        <v>366251051</v>
      </c>
      <c r="J1867" s="1128">
        <v>0</v>
      </c>
      <c r="K1867" s="1128">
        <v>0</v>
      </c>
      <c r="L1867" s="1128">
        <v>0</v>
      </c>
      <c r="M1867" s="1128">
        <v>0</v>
      </c>
      <c r="N1867" s="1129">
        <v>0</v>
      </c>
      <c r="O1867" s="1128">
        <v>0</v>
      </c>
      <c r="P1867" s="1127">
        <v>0</v>
      </c>
      <c r="Q1867" s="1127">
        <v>0</v>
      </c>
      <c r="R1867" s="1127">
        <v>0</v>
      </c>
      <c r="S1867" s="1127">
        <v>0</v>
      </c>
      <c r="T1867" s="1130">
        <v>0</v>
      </c>
      <c r="U1867" s="1130">
        <v>0</v>
      </c>
      <c r="V1867" s="1130">
        <v>0</v>
      </c>
      <c r="W1867" s="1127">
        <v>0</v>
      </c>
      <c r="X1867" s="1130">
        <v>0</v>
      </c>
      <c r="Y1867" s="735">
        <v>0</v>
      </c>
      <c r="Z1867" s="1131">
        <v>0</v>
      </c>
      <c r="AA1867" s="1131">
        <v>0</v>
      </c>
      <c r="AB1867" s="1131">
        <v>0</v>
      </c>
      <c r="AC1867" s="1131">
        <v>0</v>
      </c>
      <c r="AD1867" s="1131">
        <v>0</v>
      </c>
      <c r="AE1867" s="1131">
        <v>0</v>
      </c>
      <c r="AF1867" s="126"/>
      <c r="AG1867" s="126"/>
      <c r="AH1867" s="126"/>
      <c r="AI1867" s="126"/>
      <c r="AJ1867" s="126"/>
      <c r="AK1867" s="126"/>
      <c r="AL1867" s="126">
        <v>1867</v>
      </c>
    </row>
    <row r="1868" spans="1:38">
      <c r="A1868" s="721" t="s">
        <v>1852</v>
      </c>
      <c r="B1868" s="722">
        <v>16</v>
      </c>
      <c r="C1868" s="722">
        <v>1639</v>
      </c>
      <c r="D1868" s="722">
        <v>163925</v>
      </c>
      <c r="E1868" s="721">
        <v>1639259703</v>
      </c>
      <c r="F1868" s="721" t="s">
        <v>4258</v>
      </c>
      <c r="G1868" s="1127">
        <v>22328548</v>
      </c>
      <c r="H1868" s="1128">
        <v>0</v>
      </c>
      <c r="I1868" s="1128">
        <v>22328548</v>
      </c>
      <c r="J1868" s="1128">
        <v>0</v>
      </c>
      <c r="K1868" s="1128">
        <v>0</v>
      </c>
      <c r="L1868" s="1128">
        <v>0</v>
      </c>
      <c r="M1868" s="1128">
        <v>0</v>
      </c>
      <c r="N1868" s="1129">
        <v>0</v>
      </c>
      <c r="O1868" s="1128">
        <v>0</v>
      </c>
      <c r="P1868" s="1127">
        <v>0</v>
      </c>
      <c r="Q1868" s="1127">
        <v>0</v>
      </c>
      <c r="R1868" s="1127">
        <v>0</v>
      </c>
      <c r="S1868" s="1127">
        <v>0</v>
      </c>
      <c r="T1868" s="1130">
        <v>0</v>
      </c>
      <c r="U1868" s="1130">
        <v>0</v>
      </c>
      <c r="V1868" s="1130">
        <v>0</v>
      </c>
      <c r="W1868" s="1127">
        <v>0</v>
      </c>
      <c r="X1868" s="1130">
        <v>0</v>
      </c>
      <c r="Y1868" s="735">
        <v>0</v>
      </c>
      <c r="Z1868" s="1131">
        <v>0</v>
      </c>
      <c r="AA1868" s="1131">
        <v>0</v>
      </c>
      <c r="AB1868" s="1131">
        <v>0</v>
      </c>
      <c r="AC1868" s="1131">
        <v>0</v>
      </c>
      <c r="AD1868" s="1131">
        <v>0</v>
      </c>
      <c r="AE1868" s="1131">
        <v>0</v>
      </c>
      <c r="AF1868" s="126"/>
      <c r="AG1868" s="126"/>
      <c r="AH1868" s="126"/>
      <c r="AI1868" s="126"/>
      <c r="AJ1868" s="126"/>
      <c r="AK1868" s="126"/>
      <c r="AL1868" s="126">
        <v>1868</v>
      </c>
    </row>
    <row r="1869" spans="1:38">
      <c r="A1869" s="721" t="s">
        <v>1852</v>
      </c>
      <c r="B1869" s="722">
        <v>16</v>
      </c>
      <c r="C1869" s="722">
        <v>1639</v>
      </c>
      <c r="D1869" s="722">
        <v>163925</v>
      </c>
      <c r="E1869" s="721">
        <v>1639259710</v>
      </c>
      <c r="F1869" s="721" t="s">
        <v>1113</v>
      </c>
      <c r="G1869" s="1127">
        <v>66324864</v>
      </c>
      <c r="H1869" s="1128">
        <v>0</v>
      </c>
      <c r="I1869" s="1128">
        <v>66324864</v>
      </c>
      <c r="J1869" s="1128">
        <v>0</v>
      </c>
      <c r="K1869" s="1128">
        <v>0</v>
      </c>
      <c r="L1869" s="1128">
        <v>0</v>
      </c>
      <c r="M1869" s="1128">
        <v>0</v>
      </c>
      <c r="N1869" s="1129">
        <v>0</v>
      </c>
      <c r="O1869" s="1128">
        <v>0</v>
      </c>
      <c r="P1869" s="1127">
        <v>0</v>
      </c>
      <c r="Q1869" s="1127">
        <v>0</v>
      </c>
      <c r="R1869" s="1127">
        <v>0</v>
      </c>
      <c r="S1869" s="1127">
        <v>0</v>
      </c>
      <c r="T1869" s="1130">
        <v>0</v>
      </c>
      <c r="U1869" s="1130">
        <v>0</v>
      </c>
      <c r="V1869" s="1130">
        <v>0</v>
      </c>
      <c r="W1869" s="1127">
        <v>0</v>
      </c>
      <c r="X1869" s="1130">
        <v>0</v>
      </c>
      <c r="Y1869" s="735">
        <v>0</v>
      </c>
      <c r="Z1869" s="1131">
        <v>0</v>
      </c>
      <c r="AA1869" s="1131">
        <v>0</v>
      </c>
      <c r="AB1869" s="1131">
        <v>0</v>
      </c>
      <c r="AC1869" s="1131">
        <v>0</v>
      </c>
      <c r="AD1869" s="1131">
        <v>0</v>
      </c>
      <c r="AE1869" s="1131">
        <v>0</v>
      </c>
      <c r="AF1869" s="126"/>
      <c r="AG1869" s="126"/>
      <c r="AH1869" s="126"/>
      <c r="AI1869" s="126"/>
      <c r="AJ1869" s="126"/>
      <c r="AK1869" s="126"/>
      <c r="AL1869" s="126">
        <v>1869</v>
      </c>
    </row>
    <row r="1870" spans="1:38">
      <c r="A1870" s="721" t="s">
        <v>1852</v>
      </c>
      <c r="B1870" s="722">
        <v>16</v>
      </c>
      <c r="C1870" s="722">
        <v>1639</v>
      </c>
      <c r="D1870" s="722">
        <v>163925</v>
      </c>
      <c r="E1870" s="721">
        <v>1639259711</v>
      </c>
      <c r="F1870" s="721" t="s">
        <v>4259</v>
      </c>
      <c r="G1870" s="1127">
        <v>628850</v>
      </c>
      <c r="H1870" s="1128">
        <v>0</v>
      </c>
      <c r="I1870" s="1128">
        <v>628850</v>
      </c>
      <c r="J1870" s="1128">
        <v>0</v>
      </c>
      <c r="K1870" s="1128">
        <v>0</v>
      </c>
      <c r="L1870" s="1128">
        <v>0</v>
      </c>
      <c r="M1870" s="1128">
        <v>0</v>
      </c>
      <c r="N1870" s="1129">
        <v>0</v>
      </c>
      <c r="O1870" s="1128">
        <v>0</v>
      </c>
      <c r="P1870" s="1127">
        <v>0</v>
      </c>
      <c r="Q1870" s="1127">
        <v>0</v>
      </c>
      <c r="R1870" s="1127">
        <v>0</v>
      </c>
      <c r="S1870" s="1127">
        <v>0</v>
      </c>
      <c r="T1870" s="1130">
        <v>0</v>
      </c>
      <c r="U1870" s="1130">
        <v>0</v>
      </c>
      <c r="V1870" s="1130">
        <v>0</v>
      </c>
      <c r="W1870" s="1127">
        <v>0</v>
      </c>
      <c r="X1870" s="1130">
        <v>0</v>
      </c>
      <c r="Y1870" s="735">
        <v>0</v>
      </c>
      <c r="Z1870" s="1131">
        <v>0</v>
      </c>
      <c r="AA1870" s="1131">
        <v>0</v>
      </c>
      <c r="AB1870" s="1131">
        <v>0</v>
      </c>
      <c r="AC1870" s="1131">
        <v>0</v>
      </c>
      <c r="AD1870" s="1131">
        <v>0</v>
      </c>
      <c r="AE1870" s="1131">
        <v>0</v>
      </c>
      <c r="AF1870" s="126"/>
      <c r="AG1870" s="126"/>
      <c r="AH1870" s="126"/>
      <c r="AI1870" s="126"/>
      <c r="AJ1870" s="126"/>
      <c r="AK1870" s="126"/>
      <c r="AL1870" s="126">
        <v>1870</v>
      </c>
    </row>
    <row r="1871" spans="1:38">
      <c r="A1871" s="721" t="s">
        <v>1852</v>
      </c>
      <c r="B1871" s="722">
        <v>16</v>
      </c>
      <c r="C1871" s="722">
        <v>1639</v>
      </c>
      <c r="D1871" s="722">
        <v>163925</v>
      </c>
      <c r="E1871" s="721">
        <v>1639259712</v>
      </c>
      <c r="F1871" s="721" t="s">
        <v>3674</v>
      </c>
      <c r="G1871" s="1127">
        <v>81903814</v>
      </c>
      <c r="H1871" s="1128">
        <v>0</v>
      </c>
      <c r="I1871" s="1128">
        <v>81903814</v>
      </c>
      <c r="J1871" s="1128">
        <v>0</v>
      </c>
      <c r="K1871" s="1128">
        <v>0</v>
      </c>
      <c r="L1871" s="1128">
        <v>0</v>
      </c>
      <c r="M1871" s="1128">
        <v>0</v>
      </c>
      <c r="N1871" s="1129">
        <v>0</v>
      </c>
      <c r="O1871" s="1128">
        <v>0</v>
      </c>
      <c r="P1871" s="1127">
        <v>0</v>
      </c>
      <c r="Q1871" s="1127">
        <v>0</v>
      </c>
      <c r="R1871" s="1127">
        <v>0</v>
      </c>
      <c r="S1871" s="1127">
        <v>0</v>
      </c>
      <c r="T1871" s="1130">
        <v>0</v>
      </c>
      <c r="U1871" s="1130">
        <v>0</v>
      </c>
      <c r="V1871" s="1130">
        <v>0</v>
      </c>
      <c r="W1871" s="1127">
        <v>0</v>
      </c>
      <c r="X1871" s="1130">
        <v>0</v>
      </c>
      <c r="Y1871" s="735">
        <v>0</v>
      </c>
      <c r="Z1871" s="1131">
        <v>0</v>
      </c>
      <c r="AA1871" s="1131">
        <v>0</v>
      </c>
      <c r="AB1871" s="1131">
        <v>0</v>
      </c>
      <c r="AC1871" s="1131">
        <v>0</v>
      </c>
      <c r="AD1871" s="1131">
        <v>0</v>
      </c>
      <c r="AE1871" s="1131">
        <v>0</v>
      </c>
      <c r="AF1871" s="126"/>
      <c r="AG1871" s="126"/>
      <c r="AH1871" s="126"/>
      <c r="AI1871" s="126"/>
      <c r="AJ1871" s="126"/>
      <c r="AK1871" s="126"/>
      <c r="AL1871" s="126">
        <v>1871</v>
      </c>
    </row>
    <row r="1872" spans="1:38">
      <c r="A1872" s="721" t="s">
        <v>1852</v>
      </c>
      <c r="B1872" s="722">
        <v>16</v>
      </c>
      <c r="C1872" s="722">
        <v>1639</v>
      </c>
      <c r="D1872" s="722">
        <v>163925</v>
      </c>
      <c r="E1872" s="721">
        <v>1639259713</v>
      </c>
      <c r="F1872" s="721" t="s">
        <v>4260</v>
      </c>
      <c r="G1872" s="1127">
        <v>279369823</v>
      </c>
      <c r="H1872" s="1128">
        <v>0</v>
      </c>
      <c r="I1872" s="1128">
        <v>279369823</v>
      </c>
      <c r="J1872" s="1128">
        <v>0</v>
      </c>
      <c r="K1872" s="1128">
        <v>0</v>
      </c>
      <c r="L1872" s="1128">
        <v>0</v>
      </c>
      <c r="M1872" s="1128">
        <v>0</v>
      </c>
      <c r="N1872" s="1129">
        <v>0</v>
      </c>
      <c r="O1872" s="1128">
        <v>0</v>
      </c>
      <c r="P1872" s="1127">
        <v>0</v>
      </c>
      <c r="Q1872" s="1127">
        <v>0</v>
      </c>
      <c r="R1872" s="1127">
        <v>0</v>
      </c>
      <c r="S1872" s="1127">
        <v>0</v>
      </c>
      <c r="T1872" s="1130">
        <v>0</v>
      </c>
      <c r="U1872" s="1130">
        <v>0</v>
      </c>
      <c r="V1872" s="1130">
        <v>0</v>
      </c>
      <c r="W1872" s="1127">
        <v>0</v>
      </c>
      <c r="X1872" s="1130">
        <v>0</v>
      </c>
      <c r="Y1872" s="735">
        <v>0</v>
      </c>
      <c r="Z1872" s="1131">
        <v>0</v>
      </c>
      <c r="AA1872" s="1131">
        <v>0</v>
      </c>
      <c r="AB1872" s="1131">
        <v>0</v>
      </c>
      <c r="AC1872" s="1131">
        <v>0</v>
      </c>
      <c r="AD1872" s="1131">
        <v>0</v>
      </c>
      <c r="AE1872" s="1131">
        <v>0</v>
      </c>
      <c r="AF1872" s="126"/>
      <c r="AG1872" s="126"/>
      <c r="AH1872" s="126"/>
      <c r="AI1872" s="126"/>
      <c r="AJ1872" s="126"/>
      <c r="AK1872" s="126"/>
      <c r="AL1872" s="126">
        <v>1872</v>
      </c>
    </row>
    <row r="1873" spans="1:38">
      <c r="A1873" s="721" t="s">
        <v>1852</v>
      </c>
      <c r="B1873" s="722">
        <v>16</v>
      </c>
      <c r="C1873" s="722">
        <v>1639</v>
      </c>
      <c r="D1873" s="722">
        <v>163925</v>
      </c>
      <c r="E1873" s="721">
        <v>1639259720</v>
      </c>
      <c r="F1873" s="721" t="s">
        <v>3675</v>
      </c>
      <c r="G1873" s="1127">
        <v>73605550</v>
      </c>
      <c r="H1873" s="1128">
        <v>0</v>
      </c>
      <c r="I1873" s="1128">
        <v>73605550</v>
      </c>
      <c r="J1873" s="1128">
        <v>0</v>
      </c>
      <c r="K1873" s="1128">
        <v>0</v>
      </c>
      <c r="L1873" s="1128">
        <v>0</v>
      </c>
      <c r="M1873" s="1128">
        <v>0</v>
      </c>
      <c r="N1873" s="1129">
        <v>0</v>
      </c>
      <c r="O1873" s="1128">
        <v>0</v>
      </c>
      <c r="P1873" s="1127">
        <v>0</v>
      </c>
      <c r="Q1873" s="1127">
        <v>0</v>
      </c>
      <c r="R1873" s="1127">
        <v>0</v>
      </c>
      <c r="S1873" s="1127">
        <v>0</v>
      </c>
      <c r="T1873" s="1130">
        <v>0</v>
      </c>
      <c r="U1873" s="1130">
        <v>0</v>
      </c>
      <c r="V1873" s="1130">
        <v>0</v>
      </c>
      <c r="W1873" s="1127">
        <v>0</v>
      </c>
      <c r="X1873" s="1130">
        <v>0</v>
      </c>
      <c r="Y1873" s="735">
        <v>0</v>
      </c>
      <c r="Z1873" s="1131">
        <v>0</v>
      </c>
      <c r="AA1873" s="1131">
        <v>0</v>
      </c>
      <c r="AB1873" s="1131">
        <v>0</v>
      </c>
      <c r="AC1873" s="1131">
        <v>0</v>
      </c>
      <c r="AD1873" s="1131">
        <v>0</v>
      </c>
      <c r="AE1873" s="1131">
        <v>0</v>
      </c>
      <c r="AF1873" s="126"/>
      <c r="AG1873" s="126"/>
      <c r="AH1873" s="126"/>
      <c r="AI1873" s="126"/>
      <c r="AJ1873" s="126"/>
      <c r="AK1873" s="126"/>
      <c r="AL1873" s="126">
        <v>1873</v>
      </c>
    </row>
    <row r="1874" spans="1:38">
      <c r="A1874" s="721" t="s">
        <v>1852</v>
      </c>
      <c r="B1874" s="722">
        <v>16</v>
      </c>
      <c r="C1874" s="722">
        <v>1639</v>
      </c>
      <c r="D1874" s="722">
        <v>163925</v>
      </c>
      <c r="E1874" s="721">
        <v>1639259722</v>
      </c>
      <c r="F1874" s="721" t="s">
        <v>3676</v>
      </c>
      <c r="G1874" s="1127">
        <v>698604345</v>
      </c>
      <c r="H1874" s="1128">
        <v>0</v>
      </c>
      <c r="I1874" s="1128">
        <v>698604345</v>
      </c>
      <c r="J1874" s="1128">
        <v>0</v>
      </c>
      <c r="K1874" s="1128">
        <v>0</v>
      </c>
      <c r="L1874" s="1128">
        <v>0</v>
      </c>
      <c r="M1874" s="1128">
        <v>0</v>
      </c>
      <c r="N1874" s="1129">
        <v>0</v>
      </c>
      <c r="O1874" s="1128">
        <v>0</v>
      </c>
      <c r="P1874" s="1127">
        <v>0</v>
      </c>
      <c r="Q1874" s="1127">
        <v>0</v>
      </c>
      <c r="R1874" s="1127">
        <v>0</v>
      </c>
      <c r="S1874" s="1127">
        <v>0</v>
      </c>
      <c r="T1874" s="1130">
        <v>0</v>
      </c>
      <c r="U1874" s="1130">
        <v>0</v>
      </c>
      <c r="V1874" s="1130">
        <v>0</v>
      </c>
      <c r="W1874" s="1127">
        <v>0</v>
      </c>
      <c r="X1874" s="1130">
        <v>0</v>
      </c>
      <c r="Y1874" s="735">
        <v>0</v>
      </c>
      <c r="Z1874" s="1131">
        <v>0</v>
      </c>
      <c r="AA1874" s="1131">
        <v>0</v>
      </c>
      <c r="AB1874" s="1131">
        <v>0</v>
      </c>
      <c r="AC1874" s="1131">
        <v>0</v>
      </c>
      <c r="AD1874" s="1131">
        <v>0</v>
      </c>
      <c r="AE1874" s="1131">
        <v>0</v>
      </c>
      <c r="AF1874" s="126"/>
      <c r="AG1874" s="126"/>
      <c r="AH1874" s="126"/>
      <c r="AI1874" s="126"/>
      <c r="AJ1874" s="126"/>
      <c r="AK1874" s="126"/>
      <c r="AL1874" s="126">
        <v>1874</v>
      </c>
    </row>
    <row r="1875" spans="1:38">
      <c r="A1875" s="721" t="s">
        <v>1852</v>
      </c>
      <c r="B1875" s="722">
        <v>16</v>
      </c>
      <c r="C1875" s="722">
        <v>1639</v>
      </c>
      <c r="D1875" s="722">
        <v>163925</v>
      </c>
      <c r="E1875" s="721">
        <v>1639259730</v>
      </c>
      <c r="F1875" s="721" t="s">
        <v>3677</v>
      </c>
      <c r="G1875" s="1127">
        <v>235527458</v>
      </c>
      <c r="H1875" s="1128">
        <v>0</v>
      </c>
      <c r="I1875" s="1128">
        <v>235527458</v>
      </c>
      <c r="J1875" s="1128">
        <v>0</v>
      </c>
      <c r="K1875" s="1128">
        <v>0</v>
      </c>
      <c r="L1875" s="1128">
        <v>0</v>
      </c>
      <c r="M1875" s="1128">
        <v>0</v>
      </c>
      <c r="N1875" s="1129">
        <v>0</v>
      </c>
      <c r="O1875" s="1128">
        <v>0</v>
      </c>
      <c r="P1875" s="1127">
        <v>0</v>
      </c>
      <c r="Q1875" s="1127">
        <v>0</v>
      </c>
      <c r="R1875" s="1127">
        <v>0</v>
      </c>
      <c r="S1875" s="1127">
        <v>0</v>
      </c>
      <c r="T1875" s="1130">
        <v>0</v>
      </c>
      <c r="U1875" s="1130">
        <v>0</v>
      </c>
      <c r="V1875" s="1130">
        <v>0</v>
      </c>
      <c r="W1875" s="1127">
        <v>0</v>
      </c>
      <c r="X1875" s="1130">
        <v>0</v>
      </c>
      <c r="Y1875" s="735">
        <v>0</v>
      </c>
      <c r="Z1875" s="1131">
        <v>0</v>
      </c>
      <c r="AA1875" s="1131">
        <v>0</v>
      </c>
      <c r="AB1875" s="1131">
        <v>0</v>
      </c>
      <c r="AC1875" s="1131">
        <v>0</v>
      </c>
      <c r="AD1875" s="1131">
        <v>0</v>
      </c>
      <c r="AE1875" s="1131">
        <v>0</v>
      </c>
      <c r="AF1875" s="126"/>
      <c r="AG1875" s="126"/>
      <c r="AH1875" s="126"/>
      <c r="AI1875" s="126"/>
      <c r="AJ1875" s="126"/>
      <c r="AK1875" s="126"/>
      <c r="AL1875" s="126">
        <v>1875</v>
      </c>
    </row>
    <row r="1876" spans="1:38">
      <c r="A1876" s="721" t="s">
        <v>1852</v>
      </c>
      <c r="B1876" s="722">
        <v>16</v>
      </c>
      <c r="C1876" s="722">
        <v>1639</v>
      </c>
      <c r="D1876" s="722">
        <v>163925</v>
      </c>
      <c r="E1876" s="721">
        <v>1639259740</v>
      </c>
      <c r="F1876" s="721" t="s">
        <v>3678</v>
      </c>
      <c r="G1876" s="1127">
        <v>60726067</v>
      </c>
      <c r="H1876" s="1128">
        <v>0</v>
      </c>
      <c r="I1876" s="1128">
        <v>60726067</v>
      </c>
      <c r="J1876" s="1128">
        <v>0</v>
      </c>
      <c r="K1876" s="1128">
        <v>0</v>
      </c>
      <c r="L1876" s="1128">
        <v>0</v>
      </c>
      <c r="M1876" s="1128">
        <v>0</v>
      </c>
      <c r="N1876" s="1129">
        <v>0</v>
      </c>
      <c r="O1876" s="1128">
        <v>0</v>
      </c>
      <c r="P1876" s="1127">
        <v>0</v>
      </c>
      <c r="Q1876" s="1127">
        <v>0</v>
      </c>
      <c r="R1876" s="1127">
        <v>0</v>
      </c>
      <c r="S1876" s="1127">
        <v>0</v>
      </c>
      <c r="T1876" s="1130">
        <v>0</v>
      </c>
      <c r="U1876" s="1130">
        <v>0</v>
      </c>
      <c r="V1876" s="1130">
        <v>0</v>
      </c>
      <c r="W1876" s="1127">
        <v>0</v>
      </c>
      <c r="X1876" s="1130">
        <v>0</v>
      </c>
      <c r="Y1876" s="735">
        <v>0</v>
      </c>
      <c r="Z1876" s="1131">
        <v>0</v>
      </c>
      <c r="AA1876" s="1131">
        <v>0</v>
      </c>
      <c r="AB1876" s="1131">
        <v>0</v>
      </c>
      <c r="AC1876" s="1131">
        <v>0</v>
      </c>
      <c r="AD1876" s="1131">
        <v>0</v>
      </c>
      <c r="AE1876" s="1131">
        <v>0</v>
      </c>
      <c r="AF1876" s="126"/>
      <c r="AG1876" s="126"/>
      <c r="AH1876" s="126"/>
      <c r="AI1876" s="126"/>
      <c r="AJ1876" s="126"/>
      <c r="AK1876" s="126"/>
      <c r="AL1876" s="126">
        <v>1876</v>
      </c>
    </row>
    <row r="1877" spans="1:38">
      <c r="A1877" s="721" t="s">
        <v>1852</v>
      </c>
      <c r="B1877" s="722">
        <v>16</v>
      </c>
      <c r="C1877" s="722">
        <v>1639</v>
      </c>
      <c r="D1877" s="722">
        <v>163925</v>
      </c>
      <c r="E1877" s="721">
        <v>1639259742</v>
      </c>
      <c r="F1877" s="721" t="s">
        <v>3679</v>
      </c>
      <c r="G1877" s="1127">
        <v>3455370664</v>
      </c>
      <c r="H1877" s="1128">
        <v>0</v>
      </c>
      <c r="I1877" s="1128">
        <v>3455370663.8000002</v>
      </c>
      <c r="J1877" s="1128">
        <v>-0.19999980926513672</v>
      </c>
      <c r="K1877" s="1128">
        <v>0</v>
      </c>
      <c r="L1877" s="1128">
        <v>0</v>
      </c>
      <c r="M1877" s="1128">
        <v>-0.19999980926513672</v>
      </c>
      <c r="N1877" s="1129">
        <v>0</v>
      </c>
      <c r="O1877" s="1128">
        <v>-0.19999980926513672</v>
      </c>
      <c r="P1877" s="1127">
        <v>-7.3999929428100589E-2</v>
      </c>
      <c r="Q1877" s="1127">
        <v>0</v>
      </c>
      <c r="R1877" s="1127">
        <v>0</v>
      </c>
      <c r="S1877" s="1127">
        <v>0</v>
      </c>
      <c r="T1877" s="1130">
        <v>0</v>
      </c>
      <c r="U1877" s="1130">
        <v>0</v>
      </c>
      <c r="V1877" s="1130">
        <v>0</v>
      </c>
      <c r="W1877" s="1127">
        <v>0</v>
      </c>
      <c r="X1877" s="1130">
        <v>-7.3999929428100589E-2</v>
      </c>
      <c r="Y1877" s="735">
        <v>0.37</v>
      </c>
      <c r="Z1877" s="1131">
        <v>0</v>
      </c>
      <c r="AA1877" s="1131">
        <v>-7.3999929428100589E-2</v>
      </c>
      <c r="AB1877" s="1131">
        <v>0.15540002822875976</v>
      </c>
      <c r="AC1877" s="1131">
        <v>0</v>
      </c>
      <c r="AD1877" s="1131">
        <v>-0.15540002822875976</v>
      </c>
      <c r="AE1877" s="1131">
        <v>-7.3999929428100589E-2</v>
      </c>
      <c r="AF1877" s="126"/>
      <c r="AG1877" s="126"/>
      <c r="AH1877" s="126"/>
      <c r="AI1877" s="126"/>
      <c r="AJ1877" s="126"/>
      <c r="AK1877" s="126"/>
      <c r="AL1877" s="126">
        <v>1877</v>
      </c>
    </row>
    <row r="1878" spans="1:38">
      <c r="A1878" s="721" t="s">
        <v>1852</v>
      </c>
      <c r="B1878" s="722">
        <v>16</v>
      </c>
      <c r="C1878" s="722">
        <v>1639</v>
      </c>
      <c r="D1878" s="722">
        <v>163925</v>
      </c>
      <c r="E1878" s="721">
        <v>1639259743</v>
      </c>
      <c r="F1878" s="721" t="s">
        <v>3680</v>
      </c>
      <c r="G1878" s="1127">
        <v>104896737</v>
      </c>
      <c r="H1878" s="1128">
        <v>0</v>
      </c>
      <c r="I1878" s="1128">
        <v>104896737</v>
      </c>
      <c r="J1878" s="1128">
        <v>0</v>
      </c>
      <c r="K1878" s="1128">
        <v>0</v>
      </c>
      <c r="L1878" s="1128">
        <v>0</v>
      </c>
      <c r="M1878" s="1128">
        <v>0</v>
      </c>
      <c r="N1878" s="1129">
        <v>0</v>
      </c>
      <c r="O1878" s="1128">
        <v>0</v>
      </c>
      <c r="P1878" s="1127">
        <v>0</v>
      </c>
      <c r="Q1878" s="1127">
        <v>0</v>
      </c>
      <c r="R1878" s="1127">
        <v>0</v>
      </c>
      <c r="S1878" s="1127">
        <v>0</v>
      </c>
      <c r="T1878" s="1130">
        <v>0</v>
      </c>
      <c r="U1878" s="1130">
        <v>0</v>
      </c>
      <c r="V1878" s="1130">
        <v>0</v>
      </c>
      <c r="W1878" s="1127">
        <v>0</v>
      </c>
      <c r="X1878" s="1130">
        <v>0</v>
      </c>
      <c r="Y1878" s="735">
        <v>0</v>
      </c>
      <c r="Z1878" s="1131">
        <v>0</v>
      </c>
      <c r="AA1878" s="1131">
        <v>0</v>
      </c>
      <c r="AB1878" s="1131">
        <v>0</v>
      </c>
      <c r="AC1878" s="1131">
        <v>0</v>
      </c>
      <c r="AD1878" s="1131">
        <v>0</v>
      </c>
      <c r="AE1878" s="1131">
        <v>0</v>
      </c>
      <c r="AF1878" s="126"/>
      <c r="AG1878" s="126"/>
      <c r="AH1878" s="126"/>
      <c r="AI1878" s="126"/>
      <c r="AJ1878" s="126"/>
      <c r="AK1878" s="126"/>
      <c r="AL1878" s="126">
        <v>1878</v>
      </c>
    </row>
    <row r="1879" spans="1:38">
      <c r="A1879" s="721" t="s">
        <v>1852</v>
      </c>
      <c r="B1879" s="722">
        <v>16</v>
      </c>
      <c r="C1879" s="722">
        <v>1639</v>
      </c>
      <c r="D1879" s="722">
        <v>163925</v>
      </c>
      <c r="E1879" s="721">
        <v>1639259750</v>
      </c>
      <c r="F1879" s="721" t="s">
        <v>3681</v>
      </c>
      <c r="G1879" s="1127">
        <v>319704573</v>
      </c>
      <c r="H1879" s="1128">
        <v>0</v>
      </c>
      <c r="I1879" s="1128">
        <v>319704573</v>
      </c>
      <c r="J1879" s="1128">
        <v>0</v>
      </c>
      <c r="K1879" s="1128">
        <v>0</v>
      </c>
      <c r="L1879" s="1128">
        <v>0</v>
      </c>
      <c r="M1879" s="1128">
        <v>0</v>
      </c>
      <c r="N1879" s="1129">
        <v>0</v>
      </c>
      <c r="O1879" s="1128">
        <v>0</v>
      </c>
      <c r="P1879" s="1127">
        <v>0</v>
      </c>
      <c r="Q1879" s="1127">
        <v>0</v>
      </c>
      <c r="R1879" s="1127">
        <v>0</v>
      </c>
      <c r="S1879" s="1127">
        <v>0</v>
      </c>
      <c r="T1879" s="1130">
        <v>0</v>
      </c>
      <c r="U1879" s="1130">
        <v>0</v>
      </c>
      <c r="V1879" s="1130">
        <v>0</v>
      </c>
      <c r="W1879" s="1127">
        <v>0</v>
      </c>
      <c r="X1879" s="1130">
        <v>0</v>
      </c>
      <c r="Y1879" s="735">
        <v>0</v>
      </c>
      <c r="Z1879" s="1131">
        <v>0</v>
      </c>
      <c r="AA1879" s="1131">
        <v>0</v>
      </c>
      <c r="AB1879" s="1131">
        <v>0</v>
      </c>
      <c r="AC1879" s="1131">
        <v>0</v>
      </c>
      <c r="AD1879" s="1131">
        <v>0</v>
      </c>
      <c r="AE1879" s="1131">
        <v>0</v>
      </c>
      <c r="AF1879" s="126"/>
      <c r="AG1879" s="126"/>
      <c r="AH1879" s="126"/>
      <c r="AI1879" s="126"/>
      <c r="AJ1879" s="126"/>
      <c r="AK1879" s="126"/>
      <c r="AL1879" s="126">
        <v>1879</v>
      </c>
    </row>
    <row r="1880" spans="1:38">
      <c r="A1880" s="721" t="s">
        <v>1852</v>
      </c>
      <c r="B1880" s="722">
        <v>16</v>
      </c>
      <c r="C1880" s="722">
        <v>1639</v>
      </c>
      <c r="D1880" s="722">
        <v>163925</v>
      </c>
      <c r="E1880" s="721">
        <v>1639259751</v>
      </c>
      <c r="F1880" s="721" t="s">
        <v>3682</v>
      </c>
      <c r="G1880" s="1127">
        <v>6926530</v>
      </c>
      <c r="H1880" s="1128">
        <v>0</v>
      </c>
      <c r="I1880" s="1128">
        <v>6926530</v>
      </c>
      <c r="J1880" s="1128">
        <v>0</v>
      </c>
      <c r="K1880" s="1128">
        <v>0</v>
      </c>
      <c r="L1880" s="1128">
        <v>0</v>
      </c>
      <c r="M1880" s="1128">
        <v>0</v>
      </c>
      <c r="N1880" s="1129">
        <v>0</v>
      </c>
      <c r="O1880" s="1128">
        <v>0</v>
      </c>
      <c r="P1880" s="1127">
        <v>0</v>
      </c>
      <c r="Q1880" s="1127">
        <v>0</v>
      </c>
      <c r="R1880" s="1127">
        <v>0</v>
      </c>
      <c r="S1880" s="1127">
        <v>0</v>
      </c>
      <c r="T1880" s="1130">
        <v>0</v>
      </c>
      <c r="U1880" s="1130">
        <v>0</v>
      </c>
      <c r="V1880" s="1130">
        <v>0</v>
      </c>
      <c r="W1880" s="1127">
        <v>0</v>
      </c>
      <c r="X1880" s="1130">
        <v>0</v>
      </c>
      <c r="Y1880" s="735">
        <v>0</v>
      </c>
      <c r="Z1880" s="1131">
        <v>0</v>
      </c>
      <c r="AA1880" s="1131">
        <v>0</v>
      </c>
      <c r="AB1880" s="1131">
        <v>0</v>
      </c>
      <c r="AC1880" s="1131">
        <v>0</v>
      </c>
      <c r="AD1880" s="1131">
        <v>0</v>
      </c>
      <c r="AE1880" s="1131">
        <v>0</v>
      </c>
      <c r="AF1880" s="126"/>
      <c r="AG1880" s="126"/>
      <c r="AH1880" s="126"/>
      <c r="AI1880" s="126"/>
      <c r="AJ1880" s="126"/>
      <c r="AK1880" s="126"/>
      <c r="AL1880" s="126">
        <v>1880</v>
      </c>
    </row>
    <row r="1881" spans="1:38">
      <c r="A1881" s="721" t="s">
        <v>1852</v>
      </c>
      <c r="B1881" s="722">
        <v>16</v>
      </c>
      <c r="C1881" s="722">
        <v>1639</v>
      </c>
      <c r="D1881" s="722">
        <v>163925</v>
      </c>
      <c r="E1881" s="721">
        <v>1639259755</v>
      </c>
      <c r="F1881" s="721" t="s">
        <v>2008</v>
      </c>
      <c r="G1881" s="1127">
        <v>0</v>
      </c>
      <c r="H1881" s="1128">
        <v>0</v>
      </c>
      <c r="I1881" s="1128">
        <v>0</v>
      </c>
      <c r="J1881" s="1128">
        <v>0</v>
      </c>
      <c r="K1881" s="1128">
        <v>0</v>
      </c>
      <c r="L1881" s="1128">
        <v>0</v>
      </c>
      <c r="M1881" s="1128">
        <v>0</v>
      </c>
      <c r="N1881" s="1129">
        <v>0</v>
      </c>
      <c r="O1881" s="1128">
        <v>0</v>
      </c>
      <c r="P1881" s="1127">
        <v>0</v>
      </c>
      <c r="Q1881" s="1127">
        <v>0</v>
      </c>
      <c r="R1881" s="1127">
        <v>0</v>
      </c>
      <c r="S1881" s="1127">
        <v>0</v>
      </c>
      <c r="T1881" s="1130">
        <v>0</v>
      </c>
      <c r="U1881" s="1130">
        <v>0</v>
      </c>
      <c r="V1881" s="1130">
        <v>0</v>
      </c>
      <c r="W1881" s="1127">
        <v>0</v>
      </c>
      <c r="X1881" s="1130">
        <v>0</v>
      </c>
      <c r="Y1881" s="735">
        <v>0</v>
      </c>
      <c r="Z1881" s="1131">
        <v>0</v>
      </c>
      <c r="AA1881" s="1131">
        <v>0</v>
      </c>
      <c r="AB1881" s="1131">
        <v>0</v>
      </c>
      <c r="AC1881" s="1131">
        <v>0</v>
      </c>
      <c r="AD1881" s="1131">
        <v>0</v>
      </c>
      <c r="AE1881" s="1131">
        <v>0</v>
      </c>
      <c r="AF1881" s="126"/>
      <c r="AG1881" s="126"/>
      <c r="AH1881" s="126"/>
      <c r="AI1881" s="126"/>
      <c r="AJ1881" s="126"/>
      <c r="AK1881" s="126"/>
      <c r="AL1881" s="126">
        <v>1881</v>
      </c>
    </row>
    <row r="1882" spans="1:38">
      <c r="A1882" s="721" t="s">
        <v>1852</v>
      </c>
      <c r="B1882" s="722">
        <v>16</v>
      </c>
      <c r="C1882" s="722">
        <v>1639</v>
      </c>
      <c r="D1882" s="722">
        <v>163925</v>
      </c>
      <c r="E1882" s="721">
        <v>1639259762</v>
      </c>
      <c r="F1882" s="721" t="s">
        <v>3683</v>
      </c>
      <c r="G1882" s="1127">
        <v>61619211</v>
      </c>
      <c r="H1882" s="1128">
        <v>0</v>
      </c>
      <c r="I1882" s="1128">
        <v>61619211</v>
      </c>
      <c r="J1882" s="1128">
        <v>0</v>
      </c>
      <c r="K1882" s="1128">
        <v>0</v>
      </c>
      <c r="L1882" s="1128">
        <v>0</v>
      </c>
      <c r="M1882" s="1128">
        <v>0</v>
      </c>
      <c r="N1882" s="1129">
        <v>0</v>
      </c>
      <c r="O1882" s="1128">
        <v>0</v>
      </c>
      <c r="P1882" s="1127">
        <v>0</v>
      </c>
      <c r="Q1882" s="1127">
        <v>0</v>
      </c>
      <c r="R1882" s="1127">
        <v>0</v>
      </c>
      <c r="S1882" s="1127">
        <v>0</v>
      </c>
      <c r="T1882" s="1130">
        <v>0</v>
      </c>
      <c r="U1882" s="1130">
        <v>0</v>
      </c>
      <c r="V1882" s="1130">
        <v>0</v>
      </c>
      <c r="W1882" s="1127">
        <v>0</v>
      </c>
      <c r="X1882" s="1130">
        <v>0</v>
      </c>
      <c r="Y1882" s="735">
        <v>0</v>
      </c>
      <c r="Z1882" s="1131">
        <v>0</v>
      </c>
      <c r="AA1882" s="1131">
        <v>0</v>
      </c>
      <c r="AB1882" s="1131">
        <v>0</v>
      </c>
      <c r="AC1882" s="1131">
        <v>0</v>
      </c>
      <c r="AD1882" s="1131">
        <v>0</v>
      </c>
      <c r="AE1882" s="1131">
        <v>0</v>
      </c>
      <c r="AF1882" s="126"/>
      <c r="AG1882" s="126"/>
      <c r="AH1882" s="126"/>
      <c r="AI1882" s="126"/>
      <c r="AJ1882" s="126"/>
      <c r="AK1882" s="126"/>
      <c r="AL1882" s="126">
        <v>1882</v>
      </c>
    </row>
    <row r="1883" spans="1:38">
      <c r="A1883" s="721" t="s">
        <v>1852</v>
      </c>
      <c r="B1883" s="722">
        <v>16</v>
      </c>
      <c r="C1883" s="722">
        <v>1639</v>
      </c>
      <c r="D1883" s="722">
        <v>163925</v>
      </c>
      <c r="E1883" s="721">
        <v>1639259770</v>
      </c>
      <c r="F1883" s="721" t="s">
        <v>3684</v>
      </c>
      <c r="G1883" s="1127">
        <v>1160781367</v>
      </c>
      <c r="H1883" s="1128">
        <v>0</v>
      </c>
      <c r="I1883" s="1128">
        <v>1160781367</v>
      </c>
      <c r="J1883" s="1128">
        <v>0</v>
      </c>
      <c r="K1883" s="1128">
        <v>0</v>
      </c>
      <c r="L1883" s="1128">
        <v>0</v>
      </c>
      <c r="M1883" s="1128">
        <v>0</v>
      </c>
      <c r="N1883" s="1129">
        <v>0</v>
      </c>
      <c r="O1883" s="1128">
        <v>0</v>
      </c>
      <c r="P1883" s="1127">
        <v>0</v>
      </c>
      <c r="Q1883" s="1127">
        <v>0</v>
      </c>
      <c r="R1883" s="1127">
        <v>0</v>
      </c>
      <c r="S1883" s="1127">
        <v>0</v>
      </c>
      <c r="T1883" s="1130">
        <v>0</v>
      </c>
      <c r="U1883" s="1130">
        <v>0</v>
      </c>
      <c r="V1883" s="1130">
        <v>0</v>
      </c>
      <c r="W1883" s="1127">
        <v>0</v>
      </c>
      <c r="X1883" s="1130">
        <v>0</v>
      </c>
      <c r="Y1883" s="735">
        <v>0</v>
      </c>
      <c r="Z1883" s="1131">
        <v>0</v>
      </c>
      <c r="AA1883" s="1131">
        <v>0</v>
      </c>
      <c r="AB1883" s="1131">
        <v>0</v>
      </c>
      <c r="AC1883" s="1131">
        <v>0</v>
      </c>
      <c r="AD1883" s="1131">
        <v>0</v>
      </c>
      <c r="AE1883" s="1131">
        <v>0</v>
      </c>
      <c r="AF1883" s="126"/>
      <c r="AG1883" s="126"/>
      <c r="AH1883" s="126"/>
      <c r="AI1883" s="126"/>
      <c r="AJ1883" s="126"/>
      <c r="AK1883" s="126"/>
      <c r="AL1883" s="126">
        <v>1883</v>
      </c>
    </row>
    <row r="1884" spans="1:38">
      <c r="A1884" s="721" t="s">
        <v>1852</v>
      </c>
      <c r="B1884" s="722">
        <v>16</v>
      </c>
      <c r="C1884" s="722">
        <v>1639</v>
      </c>
      <c r="D1884" s="722">
        <v>163925</v>
      </c>
      <c r="E1884" s="721">
        <v>1639259780</v>
      </c>
      <c r="F1884" s="721" t="s">
        <v>3685</v>
      </c>
      <c r="G1884" s="1127">
        <v>55544750</v>
      </c>
      <c r="H1884" s="1128">
        <v>0</v>
      </c>
      <c r="I1884" s="1128">
        <v>55544750</v>
      </c>
      <c r="J1884" s="1128">
        <v>0</v>
      </c>
      <c r="K1884" s="1128">
        <v>0</v>
      </c>
      <c r="L1884" s="1128">
        <v>0</v>
      </c>
      <c r="M1884" s="1128">
        <v>0</v>
      </c>
      <c r="N1884" s="1129">
        <v>0</v>
      </c>
      <c r="O1884" s="1128">
        <v>0</v>
      </c>
      <c r="P1884" s="1127">
        <v>0</v>
      </c>
      <c r="Q1884" s="1127">
        <v>0</v>
      </c>
      <c r="R1884" s="1127">
        <v>0</v>
      </c>
      <c r="S1884" s="1127">
        <v>0</v>
      </c>
      <c r="T1884" s="1130">
        <v>0</v>
      </c>
      <c r="U1884" s="1130">
        <v>0</v>
      </c>
      <c r="V1884" s="1130">
        <v>0</v>
      </c>
      <c r="W1884" s="1127">
        <v>0</v>
      </c>
      <c r="X1884" s="1130">
        <v>0</v>
      </c>
      <c r="Y1884" s="735">
        <v>0</v>
      </c>
      <c r="Z1884" s="1131">
        <v>0</v>
      </c>
      <c r="AA1884" s="1131">
        <v>0</v>
      </c>
      <c r="AB1884" s="1131">
        <v>0</v>
      </c>
      <c r="AC1884" s="1131">
        <v>0</v>
      </c>
      <c r="AD1884" s="1131">
        <v>0</v>
      </c>
      <c r="AE1884" s="1131">
        <v>0</v>
      </c>
      <c r="AF1884" s="126"/>
      <c r="AG1884" s="126"/>
      <c r="AH1884" s="126"/>
      <c r="AI1884" s="126"/>
      <c r="AJ1884" s="126"/>
      <c r="AK1884" s="126"/>
      <c r="AL1884" s="126">
        <v>1884</v>
      </c>
    </row>
    <row r="1885" spans="1:38">
      <c r="A1885" s="721" t="s">
        <v>1852</v>
      </c>
      <c r="B1885" s="722">
        <v>16</v>
      </c>
      <c r="C1885" s="722">
        <v>1639</v>
      </c>
      <c r="D1885" s="722">
        <v>163925</v>
      </c>
      <c r="E1885" s="721">
        <v>1639259800</v>
      </c>
      <c r="F1885" s="721" t="s">
        <v>1112</v>
      </c>
      <c r="G1885" s="1127">
        <v>386406060</v>
      </c>
      <c r="H1885" s="1128">
        <v>0</v>
      </c>
      <c r="I1885" s="1128">
        <v>386406059.69</v>
      </c>
      <c r="J1885" s="1128">
        <v>-0.31000000238418579</v>
      </c>
      <c r="K1885" s="1128">
        <v>0</v>
      </c>
      <c r="L1885" s="1128">
        <v>0</v>
      </c>
      <c r="M1885" s="1128">
        <v>-0.31000000238418579</v>
      </c>
      <c r="N1885" s="1129">
        <v>0</v>
      </c>
      <c r="O1885" s="1128">
        <v>-0.31000000238418579</v>
      </c>
      <c r="P1885" s="1127">
        <v>-0.11470000088214874</v>
      </c>
      <c r="Q1885" s="1127">
        <v>0</v>
      </c>
      <c r="R1885" s="1127">
        <v>0</v>
      </c>
      <c r="S1885" s="1127">
        <v>0</v>
      </c>
      <c r="T1885" s="1130">
        <v>0</v>
      </c>
      <c r="U1885" s="1130">
        <v>0</v>
      </c>
      <c r="V1885" s="1130">
        <v>0</v>
      </c>
      <c r="W1885" s="1127">
        <v>0</v>
      </c>
      <c r="X1885" s="1130">
        <v>-0.11470000088214874</v>
      </c>
      <c r="Y1885" s="735">
        <v>0.37</v>
      </c>
      <c r="Z1885" s="1131">
        <v>0</v>
      </c>
      <c r="AA1885" s="1131">
        <v>-0.11470000088214874</v>
      </c>
      <c r="AB1885" s="1131">
        <v>0</v>
      </c>
      <c r="AC1885" s="1131">
        <v>-0.11100000441074372</v>
      </c>
      <c r="AD1885" s="1131">
        <v>0</v>
      </c>
      <c r="AE1885" s="1131">
        <v>-3.6999964714050232E-3</v>
      </c>
      <c r="AF1885" s="126"/>
      <c r="AG1885" s="126"/>
      <c r="AH1885" s="126"/>
      <c r="AI1885" s="126"/>
      <c r="AJ1885" s="126"/>
      <c r="AK1885" s="126"/>
      <c r="AL1885" s="126">
        <v>1885</v>
      </c>
    </row>
    <row r="1886" spans="1:38">
      <c r="A1886" s="721" t="s">
        <v>1852</v>
      </c>
      <c r="B1886" s="722">
        <v>16</v>
      </c>
      <c r="C1886" s="722">
        <v>1687</v>
      </c>
      <c r="D1886" s="722">
        <v>168795</v>
      </c>
      <c r="E1886" s="721">
        <v>1687951000</v>
      </c>
      <c r="F1886" s="721" t="s">
        <v>280</v>
      </c>
      <c r="G1886" s="1127">
        <v>0</v>
      </c>
      <c r="H1886" s="1128">
        <v>0</v>
      </c>
      <c r="I1886" s="1128">
        <v>0</v>
      </c>
      <c r="J1886" s="1128">
        <v>0</v>
      </c>
      <c r="K1886" s="1128">
        <v>0</v>
      </c>
      <c r="L1886" s="1128">
        <v>0</v>
      </c>
      <c r="M1886" s="1128">
        <v>0</v>
      </c>
      <c r="N1886" s="1129">
        <v>0</v>
      </c>
      <c r="O1886" s="1128">
        <v>0</v>
      </c>
      <c r="P1886" s="1127">
        <v>0</v>
      </c>
      <c r="Q1886" s="1127">
        <v>0</v>
      </c>
      <c r="R1886" s="1127">
        <v>0</v>
      </c>
      <c r="S1886" s="1127">
        <v>0</v>
      </c>
      <c r="T1886" s="1130">
        <v>0</v>
      </c>
      <c r="U1886" s="1130">
        <v>0</v>
      </c>
      <c r="V1886" s="1130">
        <v>0</v>
      </c>
      <c r="W1886" s="1127">
        <v>0</v>
      </c>
      <c r="X1886" s="1130">
        <v>0</v>
      </c>
      <c r="Y1886" s="735">
        <v>0</v>
      </c>
      <c r="Z1886" s="1131">
        <v>0</v>
      </c>
      <c r="AA1886" s="1131">
        <v>0</v>
      </c>
      <c r="AB1886" s="1131">
        <v>0</v>
      </c>
      <c r="AC1886" s="1131">
        <v>-2.5900000024121253E-2</v>
      </c>
      <c r="AD1886" s="1131">
        <v>0</v>
      </c>
      <c r="AE1886" s="1131">
        <v>2.5900000024121253E-2</v>
      </c>
      <c r="AF1886" s="126"/>
      <c r="AG1886" s="126"/>
      <c r="AH1886" s="126"/>
      <c r="AI1886" s="126"/>
      <c r="AJ1886" s="126"/>
      <c r="AK1886" s="126"/>
      <c r="AL1886" s="126">
        <v>1886</v>
      </c>
    </row>
    <row r="1887" spans="1:38">
      <c r="A1887" s="721" t="s">
        <v>1852</v>
      </c>
      <c r="B1887" s="722">
        <v>16</v>
      </c>
      <c r="C1887" s="722">
        <v>1687</v>
      </c>
      <c r="D1887" s="722">
        <v>168795</v>
      </c>
      <c r="E1887" s="721">
        <v>1687951015</v>
      </c>
      <c r="F1887" s="721" t="s">
        <v>358</v>
      </c>
      <c r="G1887" s="1127">
        <v>0</v>
      </c>
      <c r="H1887" s="1128">
        <v>0</v>
      </c>
      <c r="I1887" s="1128">
        <v>0</v>
      </c>
      <c r="J1887" s="1128">
        <v>0</v>
      </c>
      <c r="K1887" s="1128">
        <v>0</v>
      </c>
      <c r="L1887" s="1128">
        <v>0</v>
      </c>
      <c r="M1887" s="1128">
        <v>0</v>
      </c>
      <c r="N1887" s="1129">
        <v>0</v>
      </c>
      <c r="O1887" s="1128">
        <v>0</v>
      </c>
      <c r="P1887" s="1127">
        <v>0</v>
      </c>
      <c r="Q1887" s="1127">
        <v>0</v>
      </c>
      <c r="R1887" s="1127">
        <v>0</v>
      </c>
      <c r="S1887" s="1127">
        <v>0</v>
      </c>
      <c r="T1887" s="1130">
        <v>0</v>
      </c>
      <c r="U1887" s="1130">
        <v>0</v>
      </c>
      <c r="V1887" s="1130">
        <v>0</v>
      </c>
      <c r="W1887" s="1127">
        <v>0</v>
      </c>
      <c r="X1887" s="1130">
        <v>0</v>
      </c>
      <c r="Y1887" s="735">
        <v>0</v>
      </c>
      <c r="Z1887" s="1131">
        <v>0</v>
      </c>
      <c r="AA1887" s="1131">
        <v>0</v>
      </c>
      <c r="AB1887" s="1131">
        <v>0</v>
      </c>
      <c r="AC1887" s="1131">
        <v>0</v>
      </c>
      <c r="AD1887" s="1131">
        <v>0</v>
      </c>
      <c r="AE1887" s="1131">
        <v>0</v>
      </c>
      <c r="AF1887" s="126"/>
      <c r="AG1887" s="126"/>
      <c r="AH1887" s="126"/>
      <c r="AI1887" s="126"/>
      <c r="AJ1887" s="126"/>
      <c r="AK1887" s="126"/>
      <c r="AL1887" s="126">
        <v>1887</v>
      </c>
    </row>
    <row r="1888" spans="1:38">
      <c r="A1888" s="721" t="s">
        <v>1852</v>
      </c>
      <c r="B1888" s="722">
        <v>16</v>
      </c>
      <c r="C1888" s="722">
        <v>1687</v>
      </c>
      <c r="D1888" s="722">
        <v>168795</v>
      </c>
      <c r="E1888" s="721">
        <v>1687956000</v>
      </c>
      <c r="F1888" s="721" t="s">
        <v>280</v>
      </c>
      <c r="G1888" s="1127">
        <v>0</v>
      </c>
      <c r="H1888" s="1128">
        <v>0</v>
      </c>
      <c r="I1888" s="1128">
        <v>0</v>
      </c>
      <c r="J1888" s="1128">
        <v>0</v>
      </c>
      <c r="K1888" s="1128">
        <v>0</v>
      </c>
      <c r="L1888" s="1128">
        <v>0</v>
      </c>
      <c r="M1888" s="1128">
        <v>0</v>
      </c>
      <c r="N1888" s="1129">
        <v>0</v>
      </c>
      <c r="O1888" s="1128">
        <v>0</v>
      </c>
      <c r="P1888" s="1127">
        <v>0</v>
      </c>
      <c r="Q1888" s="1127">
        <v>0</v>
      </c>
      <c r="R1888" s="1127">
        <v>0</v>
      </c>
      <c r="S1888" s="1127">
        <v>0</v>
      </c>
      <c r="T1888" s="1130">
        <v>0</v>
      </c>
      <c r="U1888" s="1130">
        <v>0</v>
      </c>
      <c r="V1888" s="1130">
        <v>0</v>
      </c>
      <c r="W1888" s="1127">
        <v>0</v>
      </c>
      <c r="X1888" s="1130">
        <v>0</v>
      </c>
      <c r="Y1888" s="735">
        <v>0</v>
      </c>
      <c r="Z1888" s="1131">
        <v>0</v>
      </c>
      <c r="AA1888" s="1131">
        <v>0</v>
      </c>
      <c r="AB1888" s="1131">
        <v>2.5900000024121253E-2</v>
      </c>
      <c r="AC1888" s="1131">
        <v>0</v>
      </c>
      <c r="AD1888" s="1131">
        <v>-2.5900000024121253E-2</v>
      </c>
      <c r="AE1888" s="1131">
        <v>0</v>
      </c>
      <c r="AF1888" s="126"/>
      <c r="AG1888" s="126"/>
      <c r="AH1888" s="126"/>
      <c r="AI1888" s="126"/>
      <c r="AJ1888" s="126"/>
      <c r="AK1888" s="126"/>
      <c r="AL1888" s="126">
        <v>1888</v>
      </c>
    </row>
    <row r="1889" spans="1:38">
      <c r="A1889" s="721" t="s">
        <v>1852</v>
      </c>
      <c r="B1889" s="722">
        <v>16</v>
      </c>
      <c r="C1889" s="722">
        <v>1687</v>
      </c>
      <c r="D1889" s="722">
        <v>168795</v>
      </c>
      <c r="E1889" s="721">
        <v>1687956007</v>
      </c>
      <c r="F1889" s="721" t="s">
        <v>358</v>
      </c>
      <c r="G1889" s="1127">
        <v>0</v>
      </c>
      <c r="H1889" s="1128">
        <v>0</v>
      </c>
      <c r="I1889" s="1128">
        <v>0</v>
      </c>
      <c r="J1889" s="1128">
        <v>0</v>
      </c>
      <c r="K1889" s="1128">
        <v>0</v>
      </c>
      <c r="L1889" s="1128">
        <v>0</v>
      </c>
      <c r="M1889" s="1128">
        <v>0</v>
      </c>
      <c r="N1889" s="1129">
        <v>0</v>
      </c>
      <c r="O1889" s="1128">
        <v>0</v>
      </c>
      <c r="P1889" s="1127">
        <v>0</v>
      </c>
      <c r="Q1889" s="1127">
        <v>0</v>
      </c>
      <c r="R1889" s="1127">
        <v>0</v>
      </c>
      <c r="S1889" s="1127">
        <v>0</v>
      </c>
      <c r="T1889" s="1130">
        <v>0</v>
      </c>
      <c r="U1889" s="1130">
        <v>0</v>
      </c>
      <c r="V1889" s="1130">
        <v>0</v>
      </c>
      <c r="W1889" s="1127">
        <v>0</v>
      </c>
      <c r="X1889" s="1130">
        <v>0</v>
      </c>
      <c r="Y1889" s="735">
        <v>0</v>
      </c>
      <c r="Z1889" s="1131">
        <v>0</v>
      </c>
      <c r="AA1889" s="1131">
        <v>0</v>
      </c>
      <c r="AB1889" s="1131">
        <v>0</v>
      </c>
      <c r="AC1889" s="1131">
        <v>0</v>
      </c>
      <c r="AD1889" s="1131">
        <v>0</v>
      </c>
      <c r="AE1889" s="1131">
        <v>0</v>
      </c>
      <c r="AF1889" s="126"/>
      <c r="AG1889" s="126"/>
      <c r="AH1889" s="126"/>
      <c r="AI1889" s="126"/>
      <c r="AJ1889" s="126"/>
      <c r="AK1889" s="126"/>
      <c r="AL1889" s="126">
        <v>1889</v>
      </c>
    </row>
    <row r="1890" spans="1:38">
      <c r="A1890" s="721" t="s">
        <v>1852</v>
      </c>
      <c r="B1890" s="722">
        <v>16</v>
      </c>
      <c r="C1890" s="722">
        <v>1690</v>
      </c>
      <c r="D1890" s="722">
        <v>169010</v>
      </c>
      <c r="E1890" s="721">
        <v>1690109701</v>
      </c>
      <c r="F1890" s="721" t="s">
        <v>1114</v>
      </c>
      <c r="G1890" s="1127">
        <v>346228349</v>
      </c>
      <c r="H1890" s="1128">
        <v>0</v>
      </c>
      <c r="I1890" s="1128">
        <v>346228349</v>
      </c>
      <c r="J1890" s="1128">
        <v>0</v>
      </c>
      <c r="K1890" s="1128">
        <v>0</v>
      </c>
      <c r="L1890" s="1128">
        <v>0</v>
      </c>
      <c r="M1890" s="1128">
        <v>0</v>
      </c>
      <c r="N1890" s="1129">
        <v>0</v>
      </c>
      <c r="O1890" s="1128">
        <v>0</v>
      </c>
      <c r="P1890" s="1127">
        <v>0</v>
      </c>
      <c r="Q1890" s="1127">
        <v>0</v>
      </c>
      <c r="R1890" s="1127">
        <v>0</v>
      </c>
      <c r="S1890" s="1127">
        <v>0</v>
      </c>
      <c r="T1890" s="1130">
        <v>0</v>
      </c>
      <c r="U1890" s="1130">
        <v>0</v>
      </c>
      <c r="V1890" s="1130">
        <v>0</v>
      </c>
      <c r="W1890" s="1127">
        <v>0</v>
      </c>
      <c r="X1890" s="1130">
        <v>0</v>
      </c>
      <c r="Y1890" s="735">
        <v>0</v>
      </c>
      <c r="Z1890" s="1131">
        <v>0</v>
      </c>
      <c r="AA1890" s="1131">
        <v>0</v>
      </c>
      <c r="AB1890" s="1131">
        <v>0</v>
      </c>
      <c r="AC1890" s="1131">
        <v>0</v>
      </c>
      <c r="AD1890" s="1131">
        <v>0</v>
      </c>
      <c r="AE1890" s="1131">
        <v>0</v>
      </c>
      <c r="AF1890" s="126"/>
      <c r="AG1890" s="126"/>
      <c r="AH1890" s="126"/>
      <c r="AI1890" s="126"/>
      <c r="AJ1890" s="126"/>
      <c r="AK1890" s="126"/>
      <c r="AL1890" s="126">
        <v>1890</v>
      </c>
    </row>
    <row r="1891" spans="1:38">
      <c r="A1891" s="721" t="s">
        <v>1891</v>
      </c>
      <c r="B1891" s="722">
        <v>16</v>
      </c>
      <c r="C1891" s="722">
        <v>1690</v>
      </c>
      <c r="D1891" s="722">
        <v>169095</v>
      </c>
      <c r="E1891" s="721">
        <v>1690950007</v>
      </c>
      <c r="F1891" s="721" t="s">
        <v>2009</v>
      </c>
      <c r="G1891" s="1127">
        <v>0</v>
      </c>
      <c r="H1891" s="1128">
        <v>0</v>
      </c>
      <c r="I1891" s="1128">
        <v>0</v>
      </c>
      <c r="J1891" s="1128">
        <v>0</v>
      </c>
      <c r="K1891" s="1128">
        <v>0</v>
      </c>
      <c r="L1891" s="1128">
        <v>0</v>
      </c>
      <c r="M1891" s="1128">
        <v>0</v>
      </c>
      <c r="N1891" s="1129">
        <v>0</v>
      </c>
      <c r="O1891" s="1128">
        <v>0</v>
      </c>
      <c r="P1891" s="1127">
        <v>0</v>
      </c>
      <c r="Q1891" s="1127">
        <v>0</v>
      </c>
      <c r="R1891" s="1127">
        <v>0</v>
      </c>
      <c r="S1891" s="1127">
        <v>0</v>
      </c>
      <c r="T1891" s="1130">
        <v>0</v>
      </c>
      <c r="U1891" s="1130">
        <v>0</v>
      </c>
      <c r="V1891" s="1130">
        <v>0</v>
      </c>
      <c r="W1891" s="1127">
        <v>0</v>
      </c>
      <c r="X1891" s="1130">
        <v>0</v>
      </c>
      <c r="Y1891" s="735">
        <v>0</v>
      </c>
      <c r="Z1891" s="1131">
        <v>0</v>
      </c>
      <c r="AA1891" s="1131">
        <v>0</v>
      </c>
      <c r="AB1891" s="1131">
        <v>0</v>
      </c>
      <c r="AC1891" s="1131">
        <v>0</v>
      </c>
      <c r="AD1891" s="1131">
        <v>0</v>
      </c>
      <c r="AE1891" s="1131">
        <v>0</v>
      </c>
      <c r="AF1891" s="126"/>
      <c r="AG1891" s="126"/>
      <c r="AH1891" s="126"/>
      <c r="AI1891" s="126"/>
      <c r="AJ1891" s="126"/>
      <c r="AK1891" s="126"/>
      <c r="AL1891" s="126">
        <v>1891</v>
      </c>
    </row>
    <row r="1892" spans="1:38">
      <c r="A1892" s="721" t="s">
        <v>1852</v>
      </c>
      <c r="B1892" s="722">
        <v>16</v>
      </c>
      <c r="C1892" s="722">
        <v>1690</v>
      </c>
      <c r="D1892" s="722">
        <v>169095</v>
      </c>
      <c r="E1892" s="721">
        <v>1690950015</v>
      </c>
      <c r="F1892" s="721" t="s">
        <v>3686</v>
      </c>
      <c r="G1892" s="1127">
        <v>8308059794</v>
      </c>
      <c r="H1892" s="1128">
        <v>0</v>
      </c>
      <c r="I1892" s="1128">
        <v>8308059793.7799997</v>
      </c>
      <c r="J1892" s="1128">
        <v>-0.22000026702880859</v>
      </c>
      <c r="K1892" s="1128">
        <v>0</v>
      </c>
      <c r="L1892" s="1128">
        <v>0</v>
      </c>
      <c r="M1892" s="1128">
        <v>-0.22000026702880859</v>
      </c>
      <c r="N1892" s="1129">
        <v>0</v>
      </c>
      <c r="O1892" s="1128">
        <v>-0.22000026702880859</v>
      </c>
      <c r="P1892" s="1127">
        <v>-8.1400098800659182E-2</v>
      </c>
      <c r="Q1892" s="1127">
        <v>0</v>
      </c>
      <c r="R1892" s="1127">
        <v>0</v>
      </c>
      <c r="S1892" s="1127">
        <v>0</v>
      </c>
      <c r="T1892" s="1130">
        <v>0</v>
      </c>
      <c r="U1892" s="1130">
        <v>0</v>
      </c>
      <c r="V1892" s="1130">
        <v>0</v>
      </c>
      <c r="W1892" s="1127">
        <v>0</v>
      </c>
      <c r="X1892" s="1130">
        <v>-8.1400098800659182E-2</v>
      </c>
      <c r="Y1892" s="735">
        <v>0.37</v>
      </c>
      <c r="Z1892" s="1131">
        <v>0</v>
      </c>
      <c r="AA1892" s="1131">
        <v>-8.1400098800659182E-2</v>
      </c>
      <c r="AB1892" s="1131">
        <v>0.18129991531372069</v>
      </c>
      <c r="AC1892" s="1131">
        <v>0</v>
      </c>
      <c r="AD1892" s="1131">
        <v>-0.18129991531372069</v>
      </c>
      <c r="AE1892" s="1131">
        <v>-8.1400098800659182E-2</v>
      </c>
      <c r="AF1892" s="126"/>
      <c r="AG1892" s="126"/>
      <c r="AH1892" s="126"/>
      <c r="AI1892" s="126"/>
      <c r="AJ1892" s="126"/>
      <c r="AK1892" s="126"/>
      <c r="AL1892" s="126">
        <v>1892</v>
      </c>
    </row>
    <row r="1893" spans="1:38">
      <c r="A1893" s="721" t="s">
        <v>1852</v>
      </c>
      <c r="B1893" s="722">
        <v>16</v>
      </c>
      <c r="C1893" s="722">
        <v>1690</v>
      </c>
      <c r="D1893" s="722">
        <v>169095</v>
      </c>
      <c r="E1893" s="721">
        <v>1690950016</v>
      </c>
      <c r="F1893" s="721" t="s">
        <v>3687</v>
      </c>
      <c r="G1893" s="1127">
        <v>1696342429</v>
      </c>
      <c r="H1893" s="1128">
        <v>0</v>
      </c>
      <c r="I1893" s="1128">
        <v>1696342429.01</v>
      </c>
      <c r="J1893" s="1128">
        <v>9.9999904632568359E-3</v>
      </c>
      <c r="K1893" s="1128">
        <v>0</v>
      </c>
      <c r="L1893" s="1128">
        <v>9.9999904632568359E-3</v>
      </c>
      <c r="M1893" s="1128">
        <v>0</v>
      </c>
      <c r="N1893" s="1129">
        <v>0</v>
      </c>
      <c r="O1893" s="1128">
        <v>9.9999904632568359E-3</v>
      </c>
      <c r="P1893" s="1127">
        <v>3.6999964714050293E-3</v>
      </c>
      <c r="Q1893" s="1127">
        <v>0</v>
      </c>
      <c r="R1893" s="1127">
        <v>0</v>
      </c>
      <c r="S1893" s="1127">
        <v>0</v>
      </c>
      <c r="T1893" s="1130">
        <v>0</v>
      </c>
      <c r="U1893" s="1130">
        <v>0</v>
      </c>
      <c r="V1893" s="1130">
        <v>0</v>
      </c>
      <c r="W1893" s="1127">
        <v>0</v>
      </c>
      <c r="X1893" s="1130">
        <v>3.6999964714050293E-3</v>
      </c>
      <c r="Y1893" s="735">
        <v>0.37</v>
      </c>
      <c r="Z1893" s="1131">
        <v>3.6999964714050293E-3</v>
      </c>
      <c r="AA1893" s="1131">
        <v>0</v>
      </c>
      <c r="AB1893" s="1131">
        <v>0</v>
      </c>
      <c r="AC1893" s="1131">
        <v>-7.4000017642974855E-2</v>
      </c>
      <c r="AD1893" s="1131">
        <v>3.6999964714050293E-3</v>
      </c>
      <c r="AE1893" s="1131">
        <v>7.4000017642974855E-2</v>
      </c>
      <c r="AF1893" s="126"/>
      <c r="AG1893" s="126"/>
      <c r="AH1893" s="126"/>
      <c r="AI1893" s="126"/>
      <c r="AJ1893" s="126"/>
      <c r="AK1893" s="126"/>
      <c r="AL1893" s="126">
        <v>1893</v>
      </c>
    </row>
    <row r="1894" spans="1:38">
      <c r="A1894" s="721" t="s">
        <v>1852</v>
      </c>
      <c r="B1894" s="722">
        <v>16</v>
      </c>
      <c r="C1894" s="722">
        <v>1690</v>
      </c>
      <c r="D1894" s="722">
        <v>169095</v>
      </c>
      <c r="E1894" s="721">
        <v>1690950017</v>
      </c>
      <c r="F1894" s="721" t="s">
        <v>3688</v>
      </c>
      <c r="G1894" s="1127">
        <v>-552858</v>
      </c>
      <c r="H1894" s="1128">
        <v>0</v>
      </c>
      <c r="I1894" s="1128">
        <v>-552858.06000000006</v>
      </c>
      <c r="J1894" s="1128">
        <v>-6.0000000055879354E-2</v>
      </c>
      <c r="K1894" s="1128">
        <v>0</v>
      </c>
      <c r="L1894" s="1128">
        <v>0</v>
      </c>
      <c r="M1894" s="1128">
        <v>-6.0000000055879354E-2</v>
      </c>
      <c r="N1894" s="1129">
        <v>0</v>
      </c>
      <c r="O1894" s="1128">
        <v>-6.0000000055879354E-2</v>
      </c>
      <c r="P1894" s="1127">
        <v>-2.2200000020675362E-2</v>
      </c>
      <c r="Q1894" s="1127">
        <v>0</v>
      </c>
      <c r="R1894" s="1127">
        <v>0</v>
      </c>
      <c r="S1894" s="1127">
        <v>0</v>
      </c>
      <c r="T1894" s="1130">
        <v>0</v>
      </c>
      <c r="U1894" s="1130">
        <v>0</v>
      </c>
      <c r="V1894" s="1130">
        <v>0</v>
      </c>
      <c r="W1894" s="1127">
        <v>0</v>
      </c>
      <c r="X1894" s="1130">
        <v>-2.2200000020675362E-2</v>
      </c>
      <c r="Y1894" s="735">
        <v>0.37</v>
      </c>
      <c r="Z1894" s="1131">
        <v>0</v>
      </c>
      <c r="AA1894" s="1131">
        <v>-2.2200000020675362E-2</v>
      </c>
      <c r="AB1894" s="1131">
        <v>0</v>
      </c>
      <c r="AC1894" s="1131">
        <v>0</v>
      </c>
      <c r="AD1894" s="1131">
        <v>0</v>
      </c>
      <c r="AE1894" s="1131">
        <v>-2.2200000020675362E-2</v>
      </c>
      <c r="AF1894" s="126"/>
      <c r="AG1894" s="126"/>
      <c r="AH1894" s="126"/>
      <c r="AI1894" s="126"/>
      <c r="AJ1894" s="126"/>
      <c r="AK1894" s="126"/>
      <c r="AL1894" s="126">
        <v>1894</v>
      </c>
    </row>
    <row r="1895" spans="1:38">
      <c r="A1895" s="721" t="s">
        <v>1852</v>
      </c>
      <c r="B1895" s="722">
        <v>16</v>
      </c>
      <c r="C1895" s="722">
        <v>1690</v>
      </c>
      <c r="D1895" s="722">
        <v>169095</v>
      </c>
      <c r="E1895" s="721">
        <v>1690950080</v>
      </c>
      <c r="F1895" s="721" t="s">
        <v>3413</v>
      </c>
      <c r="G1895" s="1127">
        <v>0</v>
      </c>
      <c r="H1895" s="1128">
        <v>0</v>
      </c>
      <c r="I1895" s="1128">
        <v>0</v>
      </c>
      <c r="J1895" s="1128">
        <v>0</v>
      </c>
      <c r="K1895" s="1128">
        <v>0</v>
      </c>
      <c r="L1895" s="1128">
        <v>0</v>
      </c>
      <c r="M1895" s="1128">
        <v>0</v>
      </c>
      <c r="N1895" s="1129">
        <v>0</v>
      </c>
      <c r="O1895" s="1128">
        <v>0</v>
      </c>
      <c r="P1895" s="1127">
        <v>0</v>
      </c>
      <c r="Q1895" s="1127">
        <v>0</v>
      </c>
      <c r="R1895" s="1127">
        <v>0</v>
      </c>
      <c r="S1895" s="1127">
        <v>0</v>
      </c>
      <c r="T1895" s="1130">
        <v>0</v>
      </c>
      <c r="U1895" s="1130">
        <v>0</v>
      </c>
      <c r="V1895" s="1130">
        <v>0</v>
      </c>
      <c r="W1895" s="1127">
        <v>0</v>
      </c>
      <c r="X1895" s="1130">
        <v>0</v>
      </c>
      <c r="Y1895" s="735">
        <v>0</v>
      </c>
      <c r="Z1895" s="1131">
        <v>0</v>
      </c>
      <c r="AA1895" s="1131">
        <v>0</v>
      </c>
      <c r="AB1895" s="1131">
        <v>0</v>
      </c>
      <c r="AC1895" s="1131">
        <v>0</v>
      </c>
      <c r="AD1895" s="1131">
        <v>0</v>
      </c>
      <c r="AE1895" s="1131">
        <v>0</v>
      </c>
      <c r="AF1895" s="126"/>
      <c r="AG1895" s="126"/>
      <c r="AH1895" s="126"/>
      <c r="AI1895" s="126"/>
      <c r="AJ1895" s="126"/>
      <c r="AK1895" s="126"/>
      <c r="AL1895" s="126">
        <v>1895</v>
      </c>
    </row>
    <row r="1896" spans="1:38">
      <c r="A1896" s="721" t="s">
        <v>1852</v>
      </c>
      <c r="B1896" s="722">
        <v>16</v>
      </c>
      <c r="C1896" s="722">
        <v>1690</v>
      </c>
      <c r="D1896" s="722">
        <v>169095</v>
      </c>
      <c r="E1896" s="721">
        <v>1690950085</v>
      </c>
      <c r="F1896" s="721" t="s">
        <v>3689</v>
      </c>
      <c r="G1896" s="1127">
        <v>1234060</v>
      </c>
      <c r="H1896" s="1128">
        <v>0</v>
      </c>
      <c r="I1896" s="1128">
        <v>1234060</v>
      </c>
      <c r="J1896" s="1128">
        <v>0</v>
      </c>
      <c r="K1896" s="1128">
        <v>0</v>
      </c>
      <c r="L1896" s="1128">
        <v>0</v>
      </c>
      <c r="M1896" s="1128">
        <v>0</v>
      </c>
      <c r="N1896" s="1129">
        <v>0</v>
      </c>
      <c r="O1896" s="1128">
        <v>0</v>
      </c>
      <c r="P1896" s="1127">
        <v>0</v>
      </c>
      <c r="Q1896" s="1127">
        <v>0</v>
      </c>
      <c r="R1896" s="1127">
        <v>0</v>
      </c>
      <c r="S1896" s="1127">
        <v>0</v>
      </c>
      <c r="T1896" s="1130">
        <v>0</v>
      </c>
      <c r="U1896" s="1130">
        <v>0</v>
      </c>
      <c r="V1896" s="1130">
        <v>0</v>
      </c>
      <c r="W1896" s="1127">
        <v>0</v>
      </c>
      <c r="X1896" s="1130">
        <v>0</v>
      </c>
      <c r="Y1896" s="735">
        <v>0</v>
      </c>
      <c r="Z1896" s="1131">
        <v>0</v>
      </c>
      <c r="AA1896" s="1131">
        <v>0</v>
      </c>
      <c r="AB1896" s="1131">
        <v>0</v>
      </c>
      <c r="AC1896" s="1131">
        <v>0</v>
      </c>
      <c r="AD1896" s="1131">
        <v>0</v>
      </c>
      <c r="AE1896" s="1131">
        <v>0</v>
      </c>
      <c r="AF1896" s="126"/>
      <c r="AG1896" s="126"/>
      <c r="AH1896" s="126"/>
      <c r="AI1896" s="126"/>
      <c r="AJ1896" s="126"/>
      <c r="AK1896" s="126"/>
      <c r="AL1896" s="126">
        <v>1896</v>
      </c>
    </row>
    <row r="1897" spans="1:38">
      <c r="A1897" s="721" t="s">
        <v>1852</v>
      </c>
      <c r="B1897" s="722">
        <v>16</v>
      </c>
      <c r="C1897" s="722">
        <v>1690</v>
      </c>
      <c r="D1897" s="722">
        <v>169095</v>
      </c>
      <c r="E1897" s="721">
        <v>1690951000</v>
      </c>
      <c r="F1897" s="721" t="s">
        <v>280</v>
      </c>
      <c r="G1897" s="1127">
        <v>26499138255</v>
      </c>
      <c r="H1897" s="1128">
        <v>0</v>
      </c>
      <c r="I1897" s="1128">
        <v>26499138254.610001</v>
      </c>
      <c r="J1897" s="1128">
        <v>-0.3899993896484375</v>
      </c>
      <c r="K1897" s="1128">
        <v>0</v>
      </c>
      <c r="L1897" s="1128">
        <v>0</v>
      </c>
      <c r="M1897" s="1128">
        <v>-0.3899993896484375</v>
      </c>
      <c r="N1897" s="1129">
        <v>0</v>
      </c>
      <c r="O1897" s="1128">
        <v>-0.3899993896484375</v>
      </c>
      <c r="P1897" s="1127">
        <v>-0.14429977416992187</v>
      </c>
      <c r="Q1897" s="1127">
        <v>0</v>
      </c>
      <c r="R1897" s="1127">
        <v>0</v>
      </c>
      <c r="S1897" s="1127">
        <v>0</v>
      </c>
      <c r="T1897" s="1130">
        <v>0</v>
      </c>
      <c r="U1897" s="1130">
        <v>0</v>
      </c>
      <c r="V1897" s="1130">
        <v>0</v>
      </c>
      <c r="W1897" s="1127">
        <v>0</v>
      </c>
      <c r="X1897" s="1130">
        <v>-0.14429977416992187</v>
      </c>
      <c r="Y1897" s="735">
        <v>0.37</v>
      </c>
      <c r="Z1897" s="1131">
        <v>0</v>
      </c>
      <c r="AA1897" s="1131">
        <v>-0.14429977416992187</v>
      </c>
      <c r="AB1897" s="1131">
        <v>0</v>
      </c>
      <c r="AC1897" s="1131">
        <v>-4.0700225830078124E-2</v>
      </c>
      <c r="AD1897" s="1131">
        <v>0</v>
      </c>
      <c r="AE1897" s="1131">
        <v>-0.10359954833984375</v>
      </c>
      <c r="AF1897" s="126"/>
      <c r="AG1897" s="126"/>
      <c r="AH1897" s="126"/>
      <c r="AI1897" s="126"/>
      <c r="AJ1897" s="126"/>
      <c r="AK1897" s="126"/>
      <c r="AL1897" s="126">
        <v>1897</v>
      </c>
    </row>
    <row r="1898" spans="1:38">
      <c r="A1898" s="721" t="s">
        <v>1852</v>
      </c>
      <c r="B1898" s="722">
        <v>16</v>
      </c>
      <c r="C1898" s="722">
        <v>1690</v>
      </c>
      <c r="D1898" s="722">
        <v>169095</v>
      </c>
      <c r="E1898" s="721">
        <v>1690951002</v>
      </c>
      <c r="F1898" s="721" t="s">
        <v>4261</v>
      </c>
      <c r="G1898" s="1127">
        <v>8654059</v>
      </c>
      <c r="H1898" s="1128">
        <v>0</v>
      </c>
      <c r="I1898" s="1128">
        <v>8654059</v>
      </c>
      <c r="J1898" s="1128">
        <v>0</v>
      </c>
      <c r="K1898" s="1128">
        <v>0</v>
      </c>
      <c r="L1898" s="1128">
        <v>0</v>
      </c>
      <c r="M1898" s="1128">
        <v>0</v>
      </c>
      <c r="N1898" s="1129">
        <v>0</v>
      </c>
      <c r="O1898" s="1128">
        <v>0</v>
      </c>
      <c r="P1898" s="1127">
        <v>0</v>
      </c>
      <c r="Q1898" s="1127">
        <v>0</v>
      </c>
      <c r="R1898" s="1127">
        <v>0</v>
      </c>
      <c r="S1898" s="1127">
        <v>0</v>
      </c>
      <c r="T1898" s="1130">
        <v>0</v>
      </c>
      <c r="U1898" s="1130">
        <v>0</v>
      </c>
      <c r="V1898" s="1130">
        <v>0</v>
      </c>
      <c r="W1898" s="1127">
        <v>0</v>
      </c>
      <c r="X1898" s="1130">
        <v>0</v>
      </c>
      <c r="Y1898" s="735">
        <v>0</v>
      </c>
      <c r="Z1898" s="1131">
        <v>0</v>
      </c>
      <c r="AA1898" s="1131">
        <v>0</v>
      </c>
      <c r="AB1898" s="1131">
        <v>0</v>
      </c>
      <c r="AC1898" s="1131">
        <v>-4.8100000001722945E-2</v>
      </c>
      <c r="AD1898" s="1131">
        <v>0</v>
      </c>
      <c r="AE1898" s="1131">
        <v>4.8100000001722945E-2</v>
      </c>
      <c r="AF1898" s="126"/>
      <c r="AG1898" s="126"/>
      <c r="AH1898" s="126"/>
      <c r="AI1898" s="126"/>
      <c r="AJ1898" s="126"/>
      <c r="AK1898" s="126"/>
      <c r="AL1898" s="126">
        <v>1898</v>
      </c>
    </row>
    <row r="1899" spans="1:38">
      <c r="A1899" s="721" t="s">
        <v>1852</v>
      </c>
      <c r="B1899" s="722">
        <v>16</v>
      </c>
      <c r="C1899" s="722">
        <v>1690</v>
      </c>
      <c r="D1899" s="722">
        <v>169095</v>
      </c>
      <c r="E1899" s="721">
        <v>1690951004</v>
      </c>
      <c r="F1899" s="721" t="s">
        <v>2010</v>
      </c>
      <c r="G1899" s="1127">
        <v>18086542</v>
      </c>
      <c r="H1899" s="1128">
        <v>0</v>
      </c>
      <c r="I1899" s="1128">
        <v>18082810.856399998</v>
      </c>
      <c r="J1899" s="1128">
        <v>-3731.140000000596</v>
      </c>
      <c r="K1899" s="1128">
        <v>0</v>
      </c>
      <c r="L1899" s="1128">
        <v>0</v>
      </c>
      <c r="M1899" s="1128">
        <v>-3731.140000000596</v>
      </c>
      <c r="N1899" s="1129">
        <v>0</v>
      </c>
      <c r="O1899" s="1128">
        <v>-3731.140000000596</v>
      </c>
      <c r="P1899" s="1127">
        <v>-1380.5218000002205</v>
      </c>
      <c r="Q1899" s="1127">
        <v>0</v>
      </c>
      <c r="R1899" s="1127">
        <v>0</v>
      </c>
      <c r="S1899" s="1127">
        <v>0</v>
      </c>
      <c r="T1899" s="1130">
        <v>0</v>
      </c>
      <c r="U1899" s="1130">
        <v>0</v>
      </c>
      <c r="V1899" s="1130">
        <v>0</v>
      </c>
      <c r="W1899" s="1127">
        <v>0</v>
      </c>
      <c r="X1899" s="1130">
        <v>-1380.5218000002205</v>
      </c>
      <c r="Y1899" s="735">
        <v>0.37</v>
      </c>
      <c r="Z1899" s="1131">
        <v>0</v>
      </c>
      <c r="AA1899" s="1131">
        <v>-1380.5218000002205</v>
      </c>
      <c r="AB1899" s="1131">
        <v>0</v>
      </c>
      <c r="AC1899" s="1131">
        <v>-1380.7956000000017</v>
      </c>
      <c r="AD1899" s="1131">
        <v>0</v>
      </c>
      <c r="AE1899" s="1131">
        <v>0.27379999978120395</v>
      </c>
      <c r="AF1899" s="126"/>
      <c r="AG1899" s="126"/>
      <c r="AH1899" s="126"/>
      <c r="AI1899" s="126"/>
      <c r="AJ1899" s="126"/>
      <c r="AK1899" s="126"/>
      <c r="AL1899" s="126">
        <v>1899</v>
      </c>
    </row>
    <row r="1900" spans="1:38">
      <c r="A1900" s="721" t="s">
        <v>1852</v>
      </c>
      <c r="B1900" s="722">
        <v>16</v>
      </c>
      <c r="C1900" s="722">
        <v>1690</v>
      </c>
      <c r="D1900" s="722">
        <v>169095</v>
      </c>
      <c r="E1900" s="721">
        <v>1690951005</v>
      </c>
      <c r="F1900" s="721" t="s">
        <v>1115</v>
      </c>
      <c r="G1900" s="1127">
        <v>12289586596</v>
      </c>
      <c r="H1900" s="1128">
        <v>0</v>
      </c>
      <c r="I1900" s="1128">
        <v>12289586595.879999</v>
      </c>
      <c r="J1900" s="1128">
        <v>-0.12000083923339844</v>
      </c>
      <c r="K1900" s="1128">
        <v>0</v>
      </c>
      <c r="L1900" s="1128">
        <v>0</v>
      </c>
      <c r="M1900" s="1128">
        <v>-0.12000083923339844</v>
      </c>
      <c r="N1900" s="1129">
        <v>0</v>
      </c>
      <c r="O1900" s="1128">
        <v>-0.12000083923339844</v>
      </c>
      <c r="P1900" s="1127">
        <v>-4.440031051635742E-2</v>
      </c>
      <c r="Q1900" s="1127">
        <v>0</v>
      </c>
      <c r="R1900" s="1127">
        <v>0</v>
      </c>
      <c r="S1900" s="1127">
        <v>0</v>
      </c>
      <c r="T1900" s="1130">
        <v>0</v>
      </c>
      <c r="U1900" s="1130">
        <v>0</v>
      </c>
      <c r="V1900" s="1130">
        <v>0</v>
      </c>
      <c r="W1900" s="1127">
        <v>0</v>
      </c>
      <c r="X1900" s="1130">
        <v>-4.440031051635742E-2</v>
      </c>
      <c r="Y1900" s="735">
        <v>0.37</v>
      </c>
      <c r="Z1900" s="1131">
        <v>0</v>
      </c>
      <c r="AA1900" s="1131">
        <v>-4.440031051635742E-2</v>
      </c>
      <c r="AB1900" s="1131">
        <v>5.5499858856201172E-2</v>
      </c>
      <c r="AC1900" s="1131">
        <v>0</v>
      </c>
      <c r="AD1900" s="1131">
        <v>-5.5499858856201172E-2</v>
      </c>
      <c r="AE1900" s="1131">
        <v>-4.440031051635742E-2</v>
      </c>
      <c r="AF1900" s="126"/>
      <c r="AG1900" s="126"/>
      <c r="AH1900" s="126"/>
      <c r="AI1900" s="126"/>
      <c r="AJ1900" s="126"/>
      <c r="AK1900" s="126"/>
      <c r="AL1900" s="126">
        <v>1900</v>
      </c>
    </row>
    <row r="1901" spans="1:38">
      <c r="A1901" s="721" t="s">
        <v>1852</v>
      </c>
      <c r="B1901" s="722">
        <v>16</v>
      </c>
      <c r="C1901" s="722">
        <v>1690</v>
      </c>
      <c r="D1901" s="722">
        <v>169095</v>
      </c>
      <c r="E1901" s="721">
        <v>1690951015</v>
      </c>
      <c r="F1901" s="721" t="s">
        <v>358</v>
      </c>
      <c r="G1901" s="1127">
        <v>3066386315</v>
      </c>
      <c r="H1901" s="1128">
        <v>0</v>
      </c>
      <c r="I1901" s="1128">
        <v>3066386314.8099999</v>
      </c>
      <c r="J1901" s="1128">
        <v>-0.19000005722045898</v>
      </c>
      <c r="K1901" s="1128">
        <v>-0.19000005722045898</v>
      </c>
      <c r="L1901" s="1128">
        <v>0</v>
      </c>
      <c r="M1901" s="1128">
        <v>0</v>
      </c>
      <c r="N1901" s="1129">
        <v>0</v>
      </c>
      <c r="O1901" s="1128">
        <v>0</v>
      </c>
      <c r="P1901" s="1127">
        <v>0</v>
      </c>
      <c r="Q1901" s="1127">
        <v>0</v>
      </c>
      <c r="R1901" s="1127">
        <v>0</v>
      </c>
      <c r="S1901" s="1127">
        <v>0</v>
      </c>
      <c r="T1901" s="1130">
        <v>0</v>
      </c>
      <c r="U1901" s="1130">
        <v>0</v>
      </c>
      <c r="V1901" s="1130">
        <v>0</v>
      </c>
      <c r="W1901" s="1127">
        <v>0</v>
      </c>
      <c r="X1901" s="1130">
        <v>0</v>
      </c>
      <c r="Y1901" s="735">
        <v>0</v>
      </c>
      <c r="Z1901" s="1131">
        <v>0</v>
      </c>
      <c r="AA1901" s="1131">
        <v>0</v>
      </c>
      <c r="AB1901" s="1131">
        <v>0</v>
      </c>
      <c r="AC1901" s="1131">
        <v>0</v>
      </c>
      <c r="AD1901" s="1131">
        <v>0</v>
      </c>
      <c r="AE1901" s="1131">
        <v>0</v>
      </c>
      <c r="AF1901" s="126"/>
      <c r="AG1901" s="126"/>
      <c r="AH1901" s="126"/>
      <c r="AI1901" s="126"/>
      <c r="AJ1901" s="126"/>
      <c r="AK1901" s="126"/>
      <c r="AL1901" s="126">
        <v>1901</v>
      </c>
    </row>
    <row r="1902" spans="1:38">
      <c r="A1902" s="721" t="s">
        <v>1891</v>
      </c>
      <c r="B1902" s="722">
        <v>16</v>
      </c>
      <c r="C1902" s="722">
        <v>1690</v>
      </c>
      <c r="D1902" s="722">
        <v>169095</v>
      </c>
      <c r="E1902" s="721">
        <v>1690951039</v>
      </c>
      <c r="F1902" s="721" t="s">
        <v>2011</v>
      </c>
      <c r="G1902" s="1127">
        <v>0</v>
      </c>
      <c r="H1902" s="1128">
        <v>0</v>
      </c>
      <c r="I1902" s="1128">
        <v>0</v>
      </c>
      <c r="J1902" s="1128">
        <v>0</v>
      </c>
      <c r="K1902" s="1128">
        <v>0</v>
      </c>
      <c r="L1902" s="1128">
        <v>0</v>
      </c>
      <c r="M1902" s="1128">
        <v>0</v>
      </c>
      <c r="N1902" s="1129">
        <v>0</v>
      </c>
      <c r="O1902" s="1128">
        <v>0</v>
      </c>
      <c r="P1902" s="1127">
        <v>0</v>
      </c>
      <c r="Q1902" s="1127">
        <v>0</v>
      </c>
      <c r="R1902" s="1127">
        <v>0</v>
      </c>
      <c r="S1902" s="1127">
        <v>0</v>
      </c>
      <c r="T1902" s="1130">
        <v>0</v>
      </c>
      <c r="U1902" s="1130">
        <v>0</v>
      </c>
      <c r="V1902" s="1130">
        <v>0</v>
      </c>
      <c r="W1902" s="1127">
        <v>0</v>
      </c>
      <c r="X1902" s="1130">
        <v>0</v>
      </c>
      <c r="Y1902" s="735">
        <v>0</v>
      </c>
      <c r="Z1902" s="1131">
        <v>0</v>
      </c>
      <c r="AA1902" s="1131">
        <v>0</v>
      </c>
      <c r="AB1902" s="1131">
        <v>0</v>
      </c>
      <c r="AC1902" s="1131">
        <v>0</v>
      </c>
      <c r="AD1902" s="1131">
        <v>0</v>
      </c>
      <c r="AE1902" s="1131">
        <v>0</v>
      </c>
      <c r="AF1902" s="126"/>
      <c r="AG1902" s="126"/>
      <c r="AH1902" s="126"/>
      <c r="AI1902" s="126"/>
      <c r="AJ1902" s="126"/>
      <c r="AK1902" s="126"/>
      <c r="AL1902" s="126">
        <v>1902</v>
      </c>
    </row>
    <row r="1903" spans="1:38">
      <c r="A1903" s="721" t="s">
        <v>1852</v>
      </c>
      <c r="B1903" s="722">
        <v>16</v>
      </c>
      <c r="C1903" s="722">
        <v>1690</v>
      </c>
      <c r="D1903" s="722">
        <v>169095</v>
      </c>
      <c r="E1903" s="721">
        <v>1690951140</v>
      </c>
      <c r="F1903" s="721" t="s">
        <v>1116</v>
      </c>
      <c r="G1903" s="1127">
        <v>5390314120</v>
      </c>
      <c r="H1903" s="1128">
        <v>0</v>
      </c>
      <c r="I1903" s="1128">
        <v>5390314120.46</v>
      </c>
      <c r="J1903" s="1128">
        <v>0.46000003814697266</v>
      </c>
      <c r="K1903" s="1128">
        <v>0.46000003814697266</v>
      </c>
      <c r="L1903" s="1128">
        <v>0</v>
      </c>
      <c r="M1903" s="1128">
        <v>0</v>
      </c>
      <c r="N1903" s="1129">
        <v>0</v>
      </c>
      <c r="O1903" s="1128">
        <v>0</v>
      </c>
      <c r="P1903" s="1127">
        <v>0</v>
      </c>
      <c r="Q1903" s="1127">
        <v>0</v>
      </c>
      <c r="R1903" s="1127">
        <v>0</v>
      </c>
      <c r="S1903" s="1127">
        <v>0</v>
      </c>
      <c r="T1903" s="1130">
        <v>0</v>
      </c>
      <c r="U1903" s="1130">
        <v>0</v>
      </c>
      <c r="V1903" s="1130">
        <v>0</v>
      </c>
      <c r="W1903" s="1127">
        <v>0</v>
      </c>
      <c r="X1903" s="1130">
        <v>0</v>
      </c>
      <c r="Y1903" s="735">
        <v>0</v>
      </c>
      <c r="Z1903" s="1131">
        <v>0</v>
      </c>
      <c r="AA1903" s="1131">
        <v>0</v>
      </c>
      <c r="AB1903" s="1131">
        <v>0</v>
      </c>
      <c r="AC1903" s="1131">
        <v>0</v>
      </c>
      <c r="AD1903" s="1131">
        <v>0</v>
      </c>
      <c r="AE1903" s="1131">
        <v>0</v>
      </c>
      <c r="AF1903" s="126"/>
      <c r="AG1903" s="126"/>
      <c r="AH1903" s="126"/>
      <c r="AI1903" s="126"/>
      <c r="AJ1903" s="126"/>
      <c r="AK1903" s="126"/>
      <c r="AL1903" s="126">
        <v>1903</v>
      </c>
    </row>
    <row r="1904" spans="1:38">
      <c r="A1904" s="721" t="s">
        <v>1852</v>
      </c>
      <c r="B1904" s="722">
        <v>16</v>
      </c>
      <c r="C1904" s="722">
        <v>1690</v>
      </c>
      <c r="D1904" s="722">
        <v>169095</v>
      </c>
      <c r="E1904" s="721">
        <v>1690951143</v>
      </c>
      <c r="F1904" s="721" t="s">
        <v>3414</v>
      </c>
      <c r="G1904" s="1127">
        <v>27007643906</v>
      </c>
      <c r="H1904" s="1128">
        <v>0</v>
      </c>
      <c r="I1904" s="1128">
        <v>27007643906.150002</v>
      </c>
      <c r="J1904" s="1128">
        <v>0.15000152587890625</v>
      </c>
      <c r="K1904" s="1128">
        <v>0</v>
      </c>
      <c r="L1904" s="1128">
        <v>0.15000152587890625</v>
      </c>
      <c r="M1904" s="1128">
        <v>0</v>
      </c>
      <c r="N1904" s="1129">
        <v>0</v>
      </c>
      <c r="O1904" s="1128">
        <v>0.15000152587890625</v>
      </c>
      <c r="P1904" s="1127">
        <v>5.550056457519531E-2</v>
      </c>
      <c r="Q1904" s="1127">
        <v>0</v>
      </c>
      <c r="R1904" s="1127">
        <v>0</v>
      </c>
      <c r="S1904" s="1127">
        <v>0</v>
      </c>
      <c r="T1904" s="1130">
        <v>0</v>
      </c>
      <c r="U1904" s="1130">
        <v>0</v>
      </c>
      <c r="V1904" s="1130">
        <v>0</v>
      </c>
      <c r="W1904" s="1127">
        <v>0</v>
      </c>
      <c r="X1904" s="1130">
        <v>5.550056457519531E-2</v>
      </c>
      <c r="Y1904" s="735">
        <v>0.37</v>
      </c>
      <c r="Z1904" s="1131">
        <v>5.550056457519531E-2</v>
      </c>
      <c r="AA1904" s="1131">
        <v>0</v>
      </c>
      <c r="AB1904" s="1131">
        <v>0</v>
      </c>
      <c r="AC1904" s="1131">
        <v>0</v>
      </c>
      <c r="AD1904" s="1131">
        <v>5.550056457519531E-2</v>
      </c>
      <c r="AE1904" s="1131">
        <v>0</v>
      </c>
      <c r="AF1904" s="126"/>
      <c r="AG1904" s="126"/>
      <c r="AH1904" s="126"/>
      <c r="AI1904" s="126"/>
      <c r="AJ1904" s="126"/>
      <c r="AK1904" s="126"/>
      <c r="AL1904" s="126">
        <v>1904</v>
      </c>
    </row>
    <row r="1905" spans="1:38">
      <c r="A1905" s="721" t="s">
        <v>1852</v>
      </c>
      <c r="B1905" s="722">
        <v>16</v>
      </c>
      <c r="C1905" s="722">
        <v>1690</v>
      </c>
      <c r="D1905" s="722">
        <v>169095</v>
      </c>
      <c r="E1905" s="721">
        <v>1690951144</v>
      </c>
      <c r="F1905" s="721" t="s">
        <v>1117</v>
      </c>
      <c r="G1905" s="1127">
        <v>6208472333</v>
      </c>
      <c r="H1905" s="1128">
        <v>0</v>
      </c>
      <c r="I1905" s="1128">
        <v>6208472333.3199997</v>
      </c>
      <c r="J1905" s="1128">
        <v>0.31999969482421875</v>
      </c>
      <c r="K1905" s="1128">
        <v>0</v>
      </c>
      <c r="L1905" s="1128">
        <v>0.31999969482421875</v>
      </c>
      <c r="M1905" s="1128">
        <v>0</v>
      </c>
      <c r="N1905" s="1129">
        <v>0</v>
      </c>
      <c r="O1905" s="1128">
        <v>0.31999969482421875</v>
      </c>
      <c r="P1905" s="1127">
        <v>0.11839988708496094</v>
      </c>
      <c r="Q1905" s="1127">
        <v>0</v>
      </c>
      <c r="R1905" s="1127">
        <v>0</v>
      </c>
      <c r="S1905" s="1127">
        <v>0</v>
      </c>
      <c r="T1905" s="1130">
        <v>0</v>
      </c>
      <c r="U1905" s="1130">
        <v>0</v>
      </c>
      <c r="V1905" s="1130">
        <v>0</v>
      </c>
      <c r="W1905" s="1127">
        <v>0</v>
      </c>
      <c r="X1905" s="1130">
        <v>0.11839988708496094</v>
      </c>
      <c r="Y1905" s="735">
        <v>0.37</v>
      </c>
      <c r="Z1905" s="1131">
        <v>0.11839988708496094</v>
      </c>
      <c r="AA1905" s="1131">
        <v>0</v>
      </c>
      <c r="AB1905" s="1131">
        <v>0</v>
      </c>
      <c r="AC1905" s="1131">
        <v>-0.18129991531372069</v>
      </c>
      <c r="AD1905" s="1131">
        <v>0.11839988708496094</v>
      </c>
      <c r="AE1905" s="1131">
        <v>0.18129991531372069</v>
      </c>
      <c r="AF1905" s="126"/>
      <c r="AG1905" s="126"/>
      <c r="AH1905" s="126"/>
      <c r="AI1905" s="126"/>
      <c r="AJ1905" s="126"/>
      <c r="AK1905" s="126"/>
      <c r="AL1905" s="126">
        <v>1905</v>
      </c>
    </row>
    <row r="1906" spans="1:38">
      <c r="A1906" s="721" t="s">
        <v>1852</v>
      </c>
      <c r="B1906" s="722">
        <v>16</v>
      </c>
      <c r="C1906" s="722">
        <v>1690</v>
      </c>
      <c r="D1906" s="722">
        <v>169095</v>
      </c>
      <c r="E1906" s="721">
        <v>1690951145</v>
      </c>
      <c r="F1906" s="721" t="s">
        <v>3257</v>
      </c>
      <c r="G1906" s="1127">
        <v>1393722885</v>
      </c>
      <c r="H1906" s="1128">
        <v>0</v>
      </c>
      <c r="I1906" s="1128">
        <v>1393722885.47</v>
      </c>
      <c r="J1906" s="1128">
        <v>0.47000002861022949</v>
      </c>
      <c r="K1906" s="1128">
        <v>0</v>
      </c>
      <c r="L1906" s="1128">
        <v>0.47000002861022949</v>
      </c>
      <c r="M1906" s="1128">
        <v>0</v>
      </c>
      <c r="N1906" s="1129">
        <v>0</v>
      </c>
      <c r="O1906" s="1128">
        <v>0.47000002861022949</v>
      </c>
      <c r="P1906" s="1127">
        <v>0.17390001058578491</v>
      </c>
      <c r="Q1906" s="1127">
        <v>0</v>
      </c>
      <c r="R1906" s="1127">
        <v>0</v>
      </c>
      <c r="S1906" s="1127">
        <v>0</v>
      </c>
      <c r="T1906" s="1130">
        <v>0</v>
      </c>
      <c r="U1906" s="1130">
        <v>0</v>
      </c>
      <c r="V1906" s="1130">
        <v>0</v>
      </c>
      <c r="W1906" s="1127">
        <v>0</v>
      </c>
      <c r="X1906" s="1130">
        <v>0.17390001058578491</v>
      </c>
      <c r="Y1906" s="735">
        <v>0.37</v>
      </c>
      <c r="Z1906" s="1131">
        <v>0.17390001058578491</v>
      </c>
      <c r="AA1906" s="1131">
        <v>0</v>
      </c>
      <c r="AB1906" s="1131">
        <v>0</v>
      </c>
      <c r="AC1906" s="1131">
        <v>0</v>
      </c>
      <c r="AD1906" s="1131">
        <v>0.17390001058578491</v>
      </c>
      <c r="AE1906" s="1131">
        <v>0</v>
      </c>
      <c r="AF1906" s="126"/>
      <c r="AG1906" s="126"/>
      <c r="AH1906" s="126"/>
      <c r="AI1906" s="126"/>
      <c r="AJ1906" s="126"/>
      <c r="AK1906" s="126"/>
      <c r="AL1906" s="126">
        <v>1906</v>
      </c>
    </row>
    <row r="1907" spans="1:38">
      <c r="A1907" s="721" t="s">
        <v>1852</v>
      </c>
      <c r="B1907" s="722">
        <v>16</v>
      </c>
      <c r="C1907" s="722">
        <v>1690</v>
      </c>
      <c r="D1907" s="722">
        <v>169095</v>
      </c>
      <c r="E1907" s="721">
        <v>1690951149</v>
      </c>
      <c r="F1907" s="721" t="s">
        <v>4262</v>
      </c>
      <c r="G1907" s="1127">
        <v>0</v>
      </c>
      <c r="H1907" s="1128">
        <v>0</v>
      </c>
      <c r="I1907" s="1128">
        <v>0</v>
      </c>
      <c r="J1907" s="1128">
        <v>0</v>
      </c>
      <c r="K1907" s="1128">
        <v>0</v>
      </c>
      <c r="L1907" s="1128">
        <v>0</v>
      </c>
      <c r="M1907" s="1128">
        <v>0</v>
      </c>
      <c r="N1907" s="1129">
        <v>0</v>
      </c>
      <c r="O1907" s="1128">
        <v>0</v>
      </c>
      <c r="P1907" s="1127">
        <v>0</v>
      </c>
      <c r="Q1907" s="1127">
        <v>0</v>
      </c>
      <c r="R1907" s="1127">
        <v>0</v>
      </c>
      <c r="S1907" s="1127">
        <v>0</v>
      </c>
      <c r="T1907" s="1130">
        <v>0</v>
      </c>
      <c r="U1907" s="1130">
        <v>0</v>
      </c>
      <c r="V1907" s="1130">
        <v>0</v>
      </c>
      <c r="W1907" s="1127">
        <v>0</v>
      </c>
      <c r="X1907" s="1130">
        <v>0</v>
      </c>
      <c r="Y1907" s="735">
        <v>0</v>
      </c>
      <c r="Z1907" s="1131">
        <v>0</v>
      </c>
      <c r="AA1907" s="1131">
        <v>0</v>
      </c>
      <c r="AB1907" s="1131">
        <v>0</v>
      </c>
      <c r="AC1907" s="1131">
        <v>0</v>
      </c>
      <c r="AD1907" s="1131">
        <v>0</v>
      </c>
      <c r="AE1907" s="1131">
        <v>0</v>
      </c>
      <c r="AF1907" s="126"/>
      <c r="AG1907" s="126"/>
      <c r="AH1907" s="126"/>
      <c r="AI1907" s="126"/>
      <c r="AJ1907" s="126"/>
      <c r="AK1907" s="126"/>
      <c r="AL1907" s="126">
        <v>1907</v>
      </c>
    </row>
    <row r="1908" spans="1:38">
      <c r="A1908" s="721" t="s">
        <v>1852</v>
      </c>
      <c r="B1908" s="722">
        <v>16</v>
      </c>
      <c r="C1908" s="722">
        <v>1690</v>
      </c>
      <c r="D1908" s="722">
        <v>169095</v>
      </c>
      <c r="E1908" s="721">
        <v>1690951153</v>
      </c>
      <c r="F1908" s="721" t="s">
        <v>3690</v>
      </c>
      <c r="G1908" s="1127">
        <v>13410308452</v>
      </c>
      <c r="H1908" s="1128">
        <v>0</v>
      </c>
      <c r="I1908" s="1128">
        <v>13410308451.84</v>
      </c>
      <c r="J1908" s="1128">
        <v>-0.15999984741210938</v>
      </c>
      <c r="K1908" s="1128">
        <v>0</v>
      </c>
      <c r="L1908" s="1128">
        <v>0</v>
      </c>
      <c r="M1908" s="1128">
        <v>-0.15999984741210938</v>
      </c>
      <c r="N1908" s="1129">
        <v>0</v>
      </c>
      <c r="O1908" s="1128">
        <v>-0.15999984741210938</v>
      </c>
      <c r="P1908" s="1127">
        <v>-5.9199943542480468E-2</v>
      </c>
      <c r="Q1908" s="1127">
        <v>0</v>
      </c>
      <c r="R1908" s="1127">
        <v>0</v>
      </c>
      <c r="S1908" s="1127">
        <v>0</v>
      </c>
      <c r="T1908" s="1130">
        <v>0</v>
      </c>
      <c r="U1908" s="1130">
        <v>0</v>
      </c>
      <c r="V1908" s="1130">
        <v>0</v>
      </c>
      <c r="W1908" s="1127">
        <v>0</v>
      </c>
      <c r="X1908" s="1130">
        <v>-5.9199943542480468E-2</v>
      </c>
      <c r="Y1908" s="735">
        <v>0.37</v>
      </c>
      <c r="Z1908" s="1131">
        <v>0</v>
      </c>
      <c r="AA1908" s="1131">
        <v>-5.9199943542480468E-2</v>
      </c>
      <c r="AB1908" s="1131">
        <v>0</v>
      </c>
      <c r="AC1908" s="1131">
        <v>0</v>
      </c>
      <c r="AD1908" s="1131">
        <v>0</v>
      </c>
      <c r="AE1908" s="1131">
        <v>-5.9199943542480468E-2</v>
      </c>
      <c r="AF1908" s="126"/>
      <c r="AG1908" s="126"/>
      <c r="AH1908" s="126"/>
      <c r="AI1908" s="126"/>
      <c r="AJ1908" s="126"/>
      <c r="AK1908" s="126"/>
      <c r="AL1908" s="126">
        <v>1908</v>
      </c>
    </row>
    <row r="1909" spans="1:38">
      <c r="A1909" s="721" t="s">
        <v>1891</v>
      </c>
      <c r="B1909" s="722">
        <v>16</v>
      </c>
      <c r="C1909" s="722">
        <v>1690</v>
      </c>
      <c r="D1909" s="722">
        <v>169095</v>
      </c>
      <c r="E1909" s="721">
        <v>1690951197</v>
      </c>
      <c r="F1909" s="721" t="s">
        <v>2012</v>
      </c>
      <c r="G1909" s="1127">
        <v>0</v>
      </c>
      <c r="H1909" s="1128">
        <v>0</v>
      </c>
      <c r="I1909" s="1128">
        <v>0</v>
      </c>
      <c r="J1909" s="1128">
        <v>0</v>
      </c>
      <c r="K1909" s="1128">
        <v>0</v>
      </c>
      <c r="L1909" s="1128">
        <v>0</v>
      </c>
      <c r="M1909" s="1128">
        <v>0</v>
      </c>
      <c r="N1909" s="1129">
        <v>0</v>
      </c>
      <c r="O1909" s="1128">
        <v>0</v>
      </c>
      <c r="P1909" s="1127">
        <v>0</v>
      </c>
      <c r="Q1909" s="1127">
        <v>0</v>
      </c>
      <c r="R1909" s="1127">
        <v>0</v>
      </c>
      <c r="S1909" s="1127">
        <v>0</v>
      </c>
      <c r="T1909" s="1130">
        <v>0</v>
      </c>
      <c r="U1909" s="1130">
        <v>0</v>
      </c>
      <c r="V1909" s="1130">
        <v>0</v>
      </c>
      <c r="W1909" s="1127">
        <v>0</v>
      </c>
      <c r="X1909" s="1130">
        <v>0</v>
      </c>
      <c r="Y1909" s="735">
        <v>0</v>
      </c>
      <c r="Z1909" s="1131">
        <v>0</v>
      </c>
      <c r="AA1909" s="1131">
        <v>0</v>
      </c>
      <c r="AB1909" s="1131">
        <v>0</v>
      </c>
      <c r="AC1909" s="1131">
        <v>0</v>
      </c>
      <c r="AD1909" s="1131">
        <v>0</v>
      </c>
      <c r="AE1909" s="1131">
        <v>0</v>
      </c>
      <c r="AF1909" s="126"/>
      <c r="AG1909" s="126"/>
      <c r="AH1909" s="126"/>
      <c r="AI1909" s="126"/>
      <c r="AJ1909" s="126"/>
      <c r="AK1909" s="126"/>
      <c r="AL1909" s="126">
        <v>1909</v>
      </c>
    </row>
    <row r="1910" spans="1:38">
      <c r="A1910" s="721" t="s">
        <v>1852</v>
      </c>
      <c r="B1910" s="722">
        <v>16</v>
      </c>
      <c r="C1910" s="722">
        <v>1690</v>
      </c>
      <c r="D1910" s="722">
        <v>169095</v>
      </c>
      <c r="E1910" s="721">
        <v>1690951240</v>
      </c>
      <c r="F1910" s="721" t="s">
        <v>359</v>
      </c>
      <c r="G1910" s="1127">
        <v>1096858470</v>
      </c>
      <c r="H1910" s="1128">
        <v>0</v>
      </c>
      <c r="I1910" s="1128">
        <v>1096858469.5699999</v>
      </c>
      <c r="J1910" s="1128">
        <v>-0.43000006675720215</v>
      </c>
      <c r="K1910" s="1128">
        <v>-0.43000006675720215</v>
      </c>
      <c r="L1910" s="1128">
        <v>0</v>
      </c>
      <c r="M1910" s="1128">
        <v>0</v>
      </c>
      <c r="N1910" s="1129">
        <v>0</v>
      </c>
      <c r="O1910" s="1128">
        <v>0</v>
      </c>
      <c r="P1910" s="1127">
        <v>0</v>
      </c>
      <c r="Q1910" s="1127">
        <v>0</v>
      </c>
      <c r="R1910" s="1127">
        <v>0</v>
      </c>
      <c r="S1910" s="1127">
        <v>0</v>
      </c>
      <c r="T1910" s="1130">
        <v>0</v>
      </c>
      <c r="U1910" s="1130">
        <v>0</v>
      </c>
      <c r="V1910" s="1130">
        <v>0</v>
      </c>
      <c r="W1910" s="1127">
        <v>0</v>
      </c>
      <c r="X1910" s="1130">
        <v>0</v>
      </c>
      <c r="Y1910" s="735">
        <v>0</v>
      </c>
      <c r="Z1910" s="1131">
        <v>0</v>
      </c>
      <c r="AA1910" s="1131">
        <v>0</v>
      </c>
      <c r="AB1910" s="1131">
        <v>0</v>
      </c>
      <c r="AC1910" s="1131">
        <v>0</v>
      </c>
      <c r="AD1910" s="1131">
        <v>0</v>
      </c>
      <c r="AE1910" s="1131">
        <v>0</v>
      </c>
      <c r="AF1910" s="126"/>
      <c r="AG1910" s="126"/>
      <c r="AH1910" s="126"/>
      <c r="AI1910" s="126"/>
      <c r="AJ1910" s="126"/>
      <c r="AK1910" s="126"/>
      <c r="AL1910" s="126">
        <v>1910</v>
      </c>
    </row>
    <row r="1911" spans="1:38">
      <c r="A1911" s="721" t="s">
        <v>1852</v>
      </c>
      <c r="B1911" s="722">
        <v>16</v>
      </c>
      <c r="C1911" s="722">
        <v>1690</v>
      </c>
      <c r="D1911" s="722">
        <v>169095</v>
      </c>
      <c r="E1911" s="721">
        <v>1690951241</v>
      </c>
      <c r="F1911" s="721" t="s">
        <v>3258</v>
      </c>
      <c r="G1911" s="1127">
        <v>8468614539</v>
      </c>
      <c r="H1911" s="1128">
        <v>0</v>
      </c>
      <c r="I1911" s="1128">
        <v>8468614539.1400003</v>
      </c>
      <c r="J1911" s="1128">
        <v>0.14000034332275391</v>
      </c>
      <c r="K1911" s="1128">
        <v>0</v>
      </c>
      <c r="L1911" s="1128">
        <v>0.14000034332275391</v>
      </c>
      <c r="M1911" s="1128">
        <v>0</v>
      </c>
      <c r="N1911" s="1129">
        <v>0</v>
      </c>
      <c r="O1911" s="1128">
        <v>0.14000034332275391</v>
      </c>
      <c r="P1911" s="1127">
        <v>5.1800127029418948E-2</v>
      </c>
      <c r="Q1911" s="1127">
        <v>0</v>
      </c>
      <c r="R1911" s="1127">
        <v>0</v>
      </c>
      <c r="S1911" s="1127">
        <v>0</v>
      </c>
      <c r="T1911" s="1130">
        <v>0</v>
      </c>
      <c r="U1911" s="1130">
        <v>0</v>
      </c>
      <c r="V1911" s="1130">
        <v>0</v>
      </c>
      <c r="W1911" s="1127">
        <v>0</v>
      </c>
      <c r="X1911" s="1130">
        <v>5.1800127029418948E-2</v>
      </c>
      <c r="Y1911" s="735">
        <v>0.37</v>
      </c>
      <c r="Z1911" s="1131">
        <v>5.1800127029418948E-2</v>
      </c>
      <c r="AA1911" s="1131">
        <v>0</v>
      </c>
      <c r="AB1911" s="1131">
        <v>0</v>
      </c>
      <c r="AC1911" s="1131">
        <v>-0.14799999944865702</v>
      </c>
      <c r="AD1911" s="1131">
        <v>5.1800127029418948E-2</v>
      </c>
      <c r="AE1911" s="1131">
        <v>0.14799999944865702</v>
      </c>
      <c r="AF1911" s="126"/>
      <c r="AG1911" s="126"/>
      <c r="AH1911" s="126"/>
      <c r="AI1911" s="126"/>
      <c r="AJ1911" s="126"/>
      <c r="AK1911" s="126"/>
      <c r="AL1911" s="126">
        <v>1911</v>
      </c>
    </row>
    <row r="1912" spans="1:38">
      <c r="A1912" s="721" t="s">
        <v>1852</v>
      </c>
      <c r="B1912" s="722">
        <v>16</v>
      </c>
      <c r="C1912" s="722">
        <v>1690</v>
      </c>
      <c r="D1912" s="722">
        <v>169095</v>
      </c>
      <c r="E1912" s="721">
        <v>1690951432</v>
      </c>
      <c r="F1912" s="721" t="s">
        <v>4263</v>
      </c>
      <c r="G1912" s="1127">
        <v>35729172</v>
      </c>
      <c r="H1912" s="1128">
        <v>0</v>
      </c>
      <c r="I1912" s="1128">
        <v>35729172.469999999</v>
      </c>
      <c r="J1912" s="1128">
        <v>0.4699999988079071</v>
      </c>
      <c r="K1912" s="1128">
        <v>0</v>
      </c>
      <c r="L1912" s="1128">
        <v>0.4699999988079071</v>
      </c>
      <c r="M1912" s="1128">
        <v>0</v>
      </c>
      <c r="N1912" s="1129">
        <v>0</v>
      </c>
      <c r="O1912" s="1128">
        <v>0.4699999988079071</v>
      </c>
      <c r="P1912" s="1127">
        <v>0.17389999955892563</v>
      </c>
      <c r="Q1912" s="1127">
        <v>0</v>
      </c>
      <c r="R1912" s="1127">
        <v>0</v>
      </c>
      <c r="S1912" s="1127">
        <v>0</v>
      </c>
      <c r="T1912" s="1130">
        <v>0</v>
      </c>
      <c r="U1912" s="1130">
        <v>0</v>
      </c>
      <c r="V1912" s="1130">
        <v>0</v>
      </c>
      <c r="W1912" s="1127">
        <v>0</v>
      </c>
      <c r="X1912" s="1130">
        <v>0.17389999955892563</v>
      </c>
      <c r="Y1912" s="735">
        <v>0.37</v>
      </c>
      <c r="Z1912" s="1131">
        <v>0.17389999955892563</v>
      </c>
      <c r="AA1912" s="1131">
        <v>0</v>
      </c>
      <c r="AB1912" s="1131">
        <v>0</v>
      </c>
      <c r="AC1912" s="1131">
        <v>-0.13319996118545532</v>
      </c>
      <c r="AD1912" s="1131">
        <v>0.17389999955892563</v>
      </c>
      <c r="AE1912" s="1131">
        <v>0.13319996118545532</v>
      </c>
      <c r="AF1912" s="126"/>
      <c r="AG1912" s="126"/>
      <c r="AH1912" s="126"/>
      <c r="AI1912" s="126"/>
      <c r="AJ1912" s="126"/>
      <c r="AK1912" s="126"/>
      <c r="AL1912" s="126">
        <v>1912</v>
      </c>
    </row>
    <row r="1913" spans="1:38">
      <c r="A1913" s="721" t="s">
        <v>1852</v>
      </c>
      <c r="B1913" s="722">
        <v>16</v>
      </c>
      <c r="C1913" s="722">
        <v>1690</v>
      </c>
      <c r="D1913" s="722">
        <v>169095</v>
      </c>
      <c r="E1913" s="721">
        <v>1690951888</v>
      </c>
      <c r="F1913" s="721" t="s">
        <v>2037</v>
      </c>
      <c r="G1913" s="1127">
        <v>59552152</v>
      </c>
      <c r="H1913" s="1128">
        <v>0</v>
      </c>
      <c r="I1913" s="1128">
        <v>59552151.920000002</v>
      </c>
      <c r="J1913" s="1128">
        <v>-7.9999998211860657E-2</v>
      </c>
      <c r="K1913" s="1128">
        <v>0</v>
      </c>
      <c r="L1913" s="1128">
        <v>0</v>
      </c>
      <c r="M1913" s="1128">
        <v>-7.9999998211860657E-2</v>
      </c>
      <c r="N1913" s="1129">
        <v>0</v>
      </c>
      <c r="O1913" s="1128">
        <v>-7.9999998211860657E-2</v>
      </c>
      <c r="P1913" s="1127">
        <v>-2.9599999338388444E-2</v>
      </c>
      <c r="Q1913" s="1127">
        <v>0</v>
      </c>
      <c r="R1913" s="1127">
        <v>0</v>
      </c>
      <c r="S1913" s="1127">
        <v>0</v>
      </c>
      <c r="T1913" s="1130">
        <v>0</v>
      </c>
      <c r="U1913" s="1130">
        <v>0</v>
      </c>
      <c r="V1913" s="1130">
        <v>0</v>
      </c>
      <c r="W1913" s="1127">
        <v>0</v>
      </c>
      <c r="X1913" s="1130">
        <v>-2.9599999338388444E-2</v>
      </c>
      <c r="Y1913" s="735">
        <v>0.37</v>
      </c>
      <c r="Z1913" s="1131">
        <v>0</v>
      </c>
      <c r="AA1913" s="1131">
        <v>-2.9599999338388444E-2</v>
      </c>
      <c r="AB1913" s="1131">
        <v>0</v>
      </c>
      <c r="AC1913" s="1131">
        <v>-5.9199998676776888E-2</v>
      </c>
      <c r="AD1913" s="1131">
        <v>0</v>
      </c>
      <c r="AE1913" s="1131">
        <v>2.9599999338388444E-2</v>
      </c>
      <c r="AF1913" s="126"/>
      <c r="AG1913" s="126"/>
      <c r="AH1913" s="126"/>
      <c r="AI1913" s="126"/>
      <c r="AJ1913" s="126"/>
      <c r="AK1913" s="126"/>
      <c r="AL1913" s="126">
        <v>1913</v>
      </c>
    </row>
    <row r="1914" spans="1:38">
      <c r="A1914" s="721" t="s">
        <v>1852</v>
      </c>
      <c r="B1914" s="722">
        <v>16</v>
      </c>
      <c r="C1914" s="722">
        <v>1690</v>
      </c>
      <c r="D1914" s="722">
        <v>169095</v>
      </c>
      <c r="E1914" s="721">
        <v>1690951999</v>
      </c>
      <c r="F1914" s="721" t="s">
        <v>2013</v>
      </c>
      <c r="G1914" s="1127">
        <v>365472</v>
      </c>
      <c r="H1914" s="1128">
        <v>0</v>
      </c>
      <c r="I1914" s="1128">
        <v>365471.75</v>
      </c>
      <c r="J1914" s="1128">
        <v>-0.25</v>
      </c>
      <c r="K1914" s="1128">
        <v>0</v>
      </c>
      <c r="L1914" s="1128">
        <v>0</v>
      </c>
      <c r="M1914" s="1128">
        <v>-0.25</v>
      </c>
      <c r="N1914" s="1129">
        <v>0</v>
      </c>
      <c r="O1914" s="1128">
        <v>-0.25</v>
      </c>
      <c r="P1914" s="1127">
        <v>-9.2499999999999999E-2</v>
      </c>
      <c r="Q1914" s="1127">
        <v>0</v>
      </c>
      <c r="R1914" s="1127">
        <v>0</v>
      </c>
      <c r="S1914" s="1127">
        <v>0</v>
      </c>
      <c r="T1914" s="1130">
        <v>0</v>
      </c>
      <c r="U1914" s="1130">
        <v>0</v>
      </c>
      <c r="V1914" s="1130">
        <v>0</v>
      </c>
      <c r="W1914" s="1127">
        <v>0</v>
      </c>
      <c r="X1914" s="1130">
        <v>-9.2499999999999999E-2</v>
      </c>
      <c r="Y1914" s="735">
        <v>0.37</v>
      </c>
      <c r="Z1914" s="1131">
        <v>0</v>
      </c>
      <c r="AA1914" s="1131">
        <v>-9.2499999999999999E-2</v>
      </c>
      <c r="AB1914" s="1131">
        <v>7.0300000000020194E-2</v>
      </c>
      <c r="AC1914" s="1131">
        <v>0</v>
      </c>
      <c r="AD1914" s="1131">
        <v>-7.0300000000020194E-2</v>
      </c>
      <c r="AE1914" s="1131">
        <v>-9.2499999999999999E-2</v>
      </c>
      <c r="AF1914" s="126"/>
      <c r="AG1914" s="126"/>
      <c r="AH1914" s="126"/>
      <c r="AI1914" s="126"/>
      <c r="AJ1914" s="126"/>
      <c r="AK1914" s="126"/>
      <c r="AL1914" s="126">
        <v>1914</v>
      </c>
    </row>
    <row r="1915" spans="1:38">
      <c r="A1915" s="721" t="s">
        <v>1852</v>
      </c>
      <c r="B1915" s="722">
        <v>16</v>
      </c>
      <c r="C1915" s="722">
        <v>1690</v>
      </c>
      <c r="D1915" s="722">
        <v>169095</v>
      </c>
      <c r="E1915" s="721">
        <v>1690954001</v>
      </c>
      <c r="F1915" s="721" t="s">
        <v>280</v>
      </c>
      <c r="G1915" s="1127">
        <v>0</v>
      </c>
      <c r="H1915" s="1128">
        <v>0</v>
      </c>
      <c r="I1915" s="1128">
        <v>0</v>
      </c>
      <c r="J1915" s="1128">
        <v>0</v>
      </c>
      <c r="K1915" s="1128">
        <v>0</v>
      </c>
      <c r="L1915" s="1128">
        <v>0</v>
      </c>
      <c r="M1915" s="1128">
        <v>0</v>
      </c>
      <c r="N1915" s="1129">
        <v>0</v>
      </c>
      <c r="O1915" s="1128">
        <v>0</v>
      </c>
      <c r="P1915" s="1127">
        <v>0</v>
      </c>
      <c r="Q1915" s="1127">
        <v>0</v>
      </c>
      <c r="R1915" s="1127">
        <v>0</v>
      </c>
      <c r="S1915" s="1127">
        <v>0</v>
      </c>
      <c r="T1915" s="1130">
        <v>0</v>
      </c>
      <c r="U1915" s="1130">
        <v>0</v>
      </c>
      <c r="V1915" s="1130">
        <v>0</v>
      </c>
      <c r="W1915" s="1127">
        <v>0</v>
      </c>
      <c r="X1915" s="1130">
        <v>0</v>
      </c>
      <c r="Y1915" s="735">
        <v>0</v>
      </c>
      <c r="Z1915" s="1131">
        <v>0</v>
      </c>
      <c r="AA1915" s="1131">
        <v>0</v>
      </c>
      <c r="AB1915" s="1131">
        <v>0</v>
      </c>
      <c r="AC1915" s="1131">
        <v>-2.5900000024121253E-2</v>
      </c>
      <c r="AD1915" s="1131">
        <v>0</v>
      </c>
      <c r="AE1915" s="1131">
        <v>2.5900000024121253E-2</v>
      </c>
      <c r="AF1915" s="126"/>
      <c r="AG1915" s="126"/>
      <c r="AH1915" s="126"/>
      <c r="AI1915" s="126"/>
      <c r="AJ1915" s="126"/>
      <c r="AK1915" s="126"/>
      <c r="AL1915" s="126">
        <v>1915</v>
      </c>
    </row>
    <row r="1916" spans="1:38">
      <c r="A1916" s="721" t="s">
        <v>1852</v>
      </c>
      <c r="B1916" s="722">
        <v>16</v>
      </c>
      <c r="C1916" s="722">
        <v>1690</v>
      </c>
      <c r="D1916" s="722">
        <v>169095</v>
      </c>
      <c r="E1916" s="721">
        <v>1690954007</v>
      </c>
      <c r="F1916" s="721" t="s">
        <v>358</v>
      </c>
      <c r="G1916" s="1127">
        <v>0</v>
      </c>
      <c r="H1916" s="1128">
        <v>0</v>
      </c>
      <c r="I1916" s="1128">
        <v>0</v>
      </c>
      <c r="J1916" s="1128">
        <v>0</v>
      </c>
      <c r="K1916" s="1128">
        <v>0</v>
      </c>
      <c r="L1916" s="1128">
        <v>0</v>
      </c>
      <c r="M1916" s="1128">
        <v>0</v>
      </c>
      <c r="N1916" s="1129">
        <v>0</v>
      </c>
      <c r="O1916" s="1128">
        <v>0</v>
      </c>
      <c r="P1916" s="1127">
        <v>0</v>
      </c>
      <c r="Q1916" s="1127">
        <v>0</v>
      </c>
      <c r="R1916" s="1127">
        <v>0</v>
      </c>
      <c r="S1916" s="1127">
        <v>0</v>
      </c>
      <c r="T1916" s="1130">
        <v>0</v>
      </c>
      <c r="U1916" s="1130">
        <v>0</v>
      </c>
      <c r="V1916" s="1130">
        <v>0</v>
      </c>
      <c r="W1916" s="1127">
        <v>0</v>
      </c>
      <c r="X1916" s="1130">
        <v>0</v>
      </c>
      <c r="Y1916" s="735">
        <v>0</v>
      </c>
      <c r="Z1916" s="1131">
        <v>0</v>
      </c>
      <c r="AA1916" s="1131">
        <v>0</v>
      </c>
      <c r="AB1916" s="1131">
        <v>0</v>
      </c>
      <c r="AC1916" s="1131">
        <v>0</v>
      </c>
      <c r="AD1916" s="1131">
        <v>0</v>
      </c>
      <c r="AE1916" s="1131">
        <v>0</v>
      </c>
      <c r="AF1916" s="126"/>
      <c r="AG1916" s="126"/>
      <c r="AH1916" s="126"/>
      <c r="AI1916" s="126"/>
      <c r="AJ1916" s="126"/>
      <c r="AK1916" s="126"/>
      <c r="AL1916" s="126">
        <v>1916</v>
      </c>
    </row>
    <row r="1917" spans="1:38">
      <c r="A1917" s="721" t="s">
        <v>1852</v>
      </c>
      <c r="B1917" s="722">
        <v>16</v>
      </c>
      <c r="C1917" s="722">
        <v>1690</v>
      </c>
      <c r="D1917" s="722">
        <v>169095</v>
      </c>
      <c r="E1917" s="721">
        <v>1690959003</v>
      </c>
      <c r="F1917" s="721" t="s">
        <v>3691</v>
      </c>
      <c r="G1917" s="1127">
        <v>443558576</v>
      </c>
      <c r="H1917" s="1128">
        <v>0</v>
      </c>
      <c r="I1917" s="1128">
        <v>443558575.99000001</v>
      </c>
      <c r="J1917" s="1128">
        <v>-9.9999904632568359E-3</v>
      </c>
      <c r="K1917" s="1128">
        <v>-9.9999904632568359E-3</v>
      </c>
      <c r="L1917" s="1128">
        <v>0</v>
      </c>
      <c r="M1917" s="1128">
        <v>0</v>
      </c>
      <c r="N1917" s="1129">
        <v>0</v>
      </c>
      <c r="O1917" s="1128">
        <v>0</v>
      </c>
      <c r="P1917" s="1127">
        <v>0</v>
      </c>
      <c r="Q1917" s="1127">
        <v>0</v>
      </c>
      <c r="R1917" s="1127">
        <v>0</v>
      </c>
      <c r="S1917" s="1127">
        <v>0</v>
      </c>
      <c r="T1917" s="1130">
        <v>0</v>
      </c>
      <c r="U1917" s="1130">
        <v>0</v>
      </c>
      <c r="V1917" s="1130">
        <v>0</v>
      </c>
      <c r="W1917" s="1127">
        <v>0</v>
      </c>
      <c r="X1917" s="1130">
        <v>0</v>
      </c>
      <c r="Y1917" s="735">
        <v>0</v>
      </c>
      <c r="Z1917" s="1131">
        <v>0</v>
      </c>
      <c r="AA1917" s="1131">
        <v>0</v>
      </c>
      <c r="AB1917" s="1131">
        <v>0</v>
      </c>
      <c r="AC1917" s="1131">
        <v>0</v>
      </c>
      <c r="AD1917" s="1131">
        <v>0</v>
      </c>
      <c r="AE1917" s="1131">
        <v>0</v>
      </c>
      <c r="AF1917" s="126"/>
      <c r="AG1917" s="126"/>
      <c r="AH1917" s="126"/>
      <c r="AI1917" s="126"/>
      <c r="AJ1917" s="126"/>
      <c r="AK1917" s="126"/>
      <c r="AL1917" s="126">
        <v>1917</v>
      </c>
    </row>
    <row r="1918" spans="1:38">
      <c r="A1918" s="721" t="s">
        <v>1852</v>
      </c>
      <c r="B1918" s="722">
        <v>16</v>
      </c>
      <c r="C1918" s="722">
        <v>1690</v>
      </c>
      <c r="D1918" s="722">
        <v>169095</v>
      </c>
      <c r="E1918" s="721">
        <v>1690959005</v>
      </c>
      <c r="F1918" s="721" t="s">
        <v>1119</v>
      </c>
      <c r="G1918" s="1127">
        <v>25849979</v>
      </c>
      <c r="H1918" s="1128">
        <v>0</v>
      </c>
      <c r="I1918" s="1128">
        <v>25849979</v>
      </c>
      <c r="J1918" s="1128">
        <v>0</v>
      </c>
      <c r="K1918" s="1128">
        <v>0</v>
      </c>
      <c r="L1918" s="1128">
        <v>0</v>
      </c>
      <c r="M1918" s="1128">
        <v>0</v>
      </c>
      <c r="N1918" s="1129">
        <v>0</v>
      </c>
      <c r="O1918" s="1128">
        <v>0</v>
      </c>
      <c r="P1918" s="1127">
        <v>0</v>
      </c>
      <c r="Q1918" s="1127">
        <v>0</v>
      </c>
      <c r="R1918" s="1127">
        <v>0</v>
      </c>
      <c r="S1918" s="1127">
        <v>0</v>
      </c>
      <c r="T1918" s="1130">
        <v>0</v>
      </c>
      <c r="U1918" s="1130">
        <v>0</v>
      </c>
      <c r="V1918" s="1130">
        <v>0</v>
      </c>
      <c r="W1918" s="1127">
        <v>0</v>
      </c>
      <c r="X1918" s="1130">
        <v>0</v>
      </c>
      <c r="Y1918" s="735">
        <v>0</v>
      </c>
      <c r="Z1918" s="1131">
        <v>0</v>
      </c>
      <c r="AA1918" s="1131">
        <v>0</v>
      </c>
      <c r="AB1918" s="1131">
        <v>0</v>
      </c>
      <c r="AC1918" s="1131">
        <v>0</v>
      </c>
      <c r="AD1918" s="1131">
        <v>0</v>
      </c>
      <c r="AE1918" s="1131">
        <v>0</v>
      </c>
      <c r="AF1918" s="126"/>
      <c r="AG1918" s="126"/>
      <c r="AH1918" s="126"/>
      <c r="AI1918" s="126"/>
      <c r="AJ1918" s="126"/>
      <c r="AK1918" s="126"/>
      <c r="AL1918" s="126">
        <v>1918</v>
      </c>
    </row>
    <row r="1919" spans="1:38">
      <c r="A1919" s="721" t="s">
        <v>1852</v>
      </c>
      <c r="B1919" s="722">
        <v>16</v>
      </c>
      <c r="C1919" s="722">
        <v>1690</v>
      </c>
      <c r="D1919" s="722">
        <v>169095</v>
      </c>
      <c r="E1919" s="721">
        <v>1690959011</v>
      </c>
      <c r="F1919" s="721" t="s">
        <v>1118</v>
      </c>
      <c r="G1919" s="1127">
        <v>130278196</v>
      </c>
      <c r="H1919" s="1128">
        <v>0</v>
      </c>
      <c r="I1919" s="1128">
        <v>130278196</v>
      </c>
      <c r="J1919" s="1128">
        <v>0</v>
      </c>
      <c r="K1919" s="1128">
        <v>0</v>
      </c>
      <c r="L1919" s="1128">
        <v>0</v>
      </c>
      <c r="M1919" s="1128">
        <v>0</v>
      </c>
      <c r="N1919" s="1129">
        <v>0</v>
      </c>
      <c r="O1919" s="1128">
        <v>0</v>
      </c>
      <c r="P1919" s="1127">
        <v>0</v>
      </c>
      <c r="Q1919" s="1127">
        <v>0</v>
      </c>
      <c r="R1919" s="1127">
        <v>0</v>
      </c>
      <c r="S1919" s="1127">
        <v>0</v>
      </c>
      <c r="T1919" s="1130">
        <v>0</v>
      </c>
      <c r="U1919" s="1130">
        <v>0</v>
      </c>
      <c r="V1919" s="1130">
        <v>0</v>
      </c>
      <c r="W1919" s="1127">
        <v>0</v>
      </c>
      <c r="X1919" s="1130">
        <v>0</v>
      </c>
      <c r="Y1919" s="735">
        <v>0</v>
      </c>
      <c r="Z1919" s="1131">
        <v>0</v>
      </c>
      <c r="AA1919" s="1131">
        <v>0</v>
      </c>
      <c r="AB1919" s="1131">
        <v>0</v>
      </c>
      <c r="AC1919" s="1131">
        <v>0</v>
      </c>
      <c r="AD1919" s="1131">
        <v>0</v>
      </c>
      <c r="AE1919" s="1131">
        <v>0</v>
      </c>
      <c r="AF1919" s="126"/>
      <c r="AG1919" s="126"/>
      <c r="AH1919" s="126"/>
      <c r="AI1919" s="126"/>
      <c r="AJ1919" s="126"/>
      <c r="AK1919" s="126"/>
      <c r="AL1919" s="126">
        <v>1919</v>
      </c>
    </row>
    <row r="1920" spans="1:38">
      <c r="A1920" s="721" t="s">
        <v>1852</v>
      </c>
      <c r="B1920" s="722">
        <v>16</v>
      </c>
      <c r="C1920" s="722">
        <v>1690</v>
      </c>
      <c r="D1920" s="722">
        <v>169095</v>
      </c>
      <c r="E1920" s="721">
        <v>1690959014</v>
      </c>
      <c r="F1920" s="721" t="s">
        <v>1118</v>
      </c>
      <c r="G1920" s="1127">
        <v>0</v>
      </c>
      <c r="H1920" s="1128">
        <v>0</v>
      </c>
      <c r="I1920" s="1128">
        <v>0</v>
      </c>
      <c r="J1920" s="1128">
        <v>0</v>
      </c>
      <c r="K1920" s="1128">
        <v>0</v>
      </c>
      <c r="L1920" s="1128">
        <v>0</v>
      </c>
      <c r="M1920" s="1128">
        <v>0</v>
      </c>
      <c r="N1920" s="1129">
        <v>0</v>
      </c>
      <c r="O1920" s="1128">
        <v>0</v>
      </c>
      <c r="P1920" s="1127">
        <v>0</v>
      </c>
      <c r="Q1920" s="1127">
        <v>0</v>
      </c>
      <c r="R1920" s="1127">
        <v>0</v>
      </c>
      <c r="S1920" s="1127">
        <v>0</v>
      </c>
      <c r="T1920" s="1130">
        <v>0</v>
      </c>
      <c r="U1920" s="1130">
        <v>0</v>
      </c>
      <c r="V1920" s="1130">
        <v>0</v>
      </c>
      <c r="W1920" s="1127">
        <v>0</v>
      </c>
      <c r="X1920" s="1130">
        <v>0</v>
      </c>
      <c r="Y1920" s="735">
        <v>0</v>
      </c>
      <c r="Z1920" s="1131">
        <v>0</v>
      </c>
      <c r="AA1920" s="1131">
        <v>0</v>
      </c>
      <c r="AB1920" s="1131">
        <v>6.6600112915039061E-2</v>
      </c>
      <c r="AC1920" s="1131">
        <v>0</v>
      </c>
      <c r="AD1920" s="1131">
        <v>-6.6600112915039061E-2</v>
      </c>
      <c r="AE1920" s="1131">
        <v>0</v>
      </c>
      <c r="AF1920" s="126"/>
      <c r="AG1920" s="126"/>
      <c r="AH1920" s="126"/>
      <c r="AI1920" s="126"/>
      <c r="AJ1920" s="126"/>
      <c r="AK1920" s="126"/>
      <c r="AL1920" s="126">
        <v>1920</v>
      </c>
    </row>
    <row r="1921" spans="1:38">
      <c r="A1921" s="721" t="s">
        <v>1852</v>
      </c>
      <c r="B1921" s="722">
        <v>16</v>
      </c>
      <c r="C1921" s="722">
        <v>1690</v>
      </c>
      <c r="D1921" s="722">
        <v>169095</v>
      </c>
      <c r="E1921" s="721">
        <v>1690959020</v>
      </c>
      <c r="F1921" s="721" t="s">
        <v>1151</v>
      </c>
      <c r="G1921" s="1127">
        <v>0</v>
      </c>
      <c r="H1921" s="1128">
        <v>0</v>
      </c>
      <c r="I1921" s="1128">
        <v>0</v>
      </c>
      <c r="J1921" s="1128">
        <v>0</v>
      </c>
      <c r="K1921" s="1128">
        <v>0</v>
      </c>
      <c r="L1921" s="1128">
        <v>0</v>
      </c>
      <c r="M1921" s="1128">
        <v>0</v>
      </c>
      <c r="N1921" s="1129">
        <v>0</v>
      </c>
      <c r="O1921" s="1128">
        <v>0</v>
      </c>
      <c r="P1921" s="1127">
        <v>0</v>
      </c>
      <c r="Q1921" s="1127">
        <v>0</v>
      </c>
      <c r="R1921" s="1127">
        <v>0</v>
      </c>
      <c r="S1921" s="1127">
        <v>0</v>
      </c>
      <c r="T1921" s="1130">
        <v>0</v>
      </c>
      <c r="U1921" s="1130">
        <v>0</v>
      </c>
      <c r="V1921" s="1130">
        <v>0</v>
      </c>
      <c r="W1921" s="1127">
        <v>0</v>
      </c>
      <c r="X1921" s="1130">
        <v>0</v>
      </c>
      <c r="Y1921" s="735">
        <v>0</v>
      </c>
      <c r="Z1921" s="1131">
        <v>0</v>
      </c>
      <c r="AA1921" s="1131">
        <v>0</v>
      </c>
      <c r="AB1921" s="1131">
        <v>0</v>
      </c>
      <c r="AC1921" s="1131">
        <v>0</v>
      </c>
      <c r="AD1921" s="1131">
        <v>0</v>
      </c>
      <c r="AE1921" s="1131">
        <v>0</v>
      </c>
      <c r="AF1921" s="126"/>
      <c r="AG1921" s="126"/>
      <c r="AH1921" s="126"/>
      <c r="AI1921" s="126"/>
      <c r="AJ1921" s="126"/>
      <c r="AK1921" s="126"/>
      <c r="AL1921" s="126">
        <v>1921</v>
      </c>
    </row>
    <row r="1922" spans="1:38">
      <c r="A1922" s="721" t="s">
        <v>1852</v>
      </c>
      <c r="B1922" s="722">
        <v>16</v>
      </c>
      <c r="C1922" s="722">
        <v>1690</v>
      </c>
      <c r="D1922" s="722">
        <v>169095</v>
      </c>
      <c r="E1922" s="721">
        <v>1690959021</v>
      </c>
      <c r="F1922" s="721" t="s">
        <v>1120</v>
      </c>
      <c r="G1922" s="1127">
        <v>372344631</v>
      </c>
      <c r="H1922" s="1128">
        <v>0</v>
      </c>
      <c r="I1922" s="1128">
        <v>372344630.61000001</v>
      </c>
      <c r="J1922" s="1128">
        <v>-0.38999998569488525</v>
      </c>
      <c r="K1922" s="1128">
        <v>0</v>
      </c>
      <c r="L1922" s="1128">
        <v>0</v>
      </c>
      <c r="M1922" s="1128">
        <v>-0.38999998569488525</v>
      </c>
      <c r="N1922" s="1129">
        <v>0</v>
      </c>
      <c r="O1922" s="1128">
        <v>-0.38999998569488525</v>
      </c>
      <c r="P1922" s="1127">
        <v>-0.14429999470710755</v>
      </c>
      <c r="Q1922" s="1127">
        <v>0</v>
      </c>
      <c r="R1922" s="1127">
        <v>0</v>
      </c>
      <c r="S1922" s="1127">
        <v>0</v>
      </c>
      <c r="T1922" s="1130">
        <v>0</v>
      </c>
      <c r="U1922" s="1130">
        <v>0</v>
      </c>
      <c r="V1922" s="1130">
        <v>0</v>
      </c>
      <c r="W1922" s="1127">
        <v>0</v>
      </c>
      <c r="X1922" s="1130">
        <v>-0.14429999470710755</v>
      </c>
      <c r="Y1922" s="735">
        <v>0.37000000000000005</v>
      </c>
      <c r="Z1922" s="1131">
        <v>0</v>
      </c>
      <c r="AA1922" s="1131">
        <v>-0.14429999470710755</v>
      </c>
      <c r="AB1922" s="1131">
        <v>0.17760000705718995</v>
      </c>
      <c r="AC1922" s="1131">
        <v>0</v>
      </c>
      <c r="AD1922" s="1131">
        <v>-0.17760000705718995</v>
      </c>
      <c r="AE1922" s="1131">
        <v>-0.14429999470710755</v>
      </c>
      <c r="AF1922" s="126"/>
      <c r="AG1922" s="126"/>
      <c r="AH1922" s="126"/>
      <c r="AI1922" s="126"/>
      <c r="AJ1922" s="126"/>
      <c r="AK1922" s="126"/>
      <c r="AL1922" s="126">
        <v>1922</v>
      </c>
    </row>
    <row r="1923" spans="1:38">
      <c r="A1923" s="721" t="s">
        <v>1852</v>
      </c>
      <c r="B1923" s="722">
        <v>16</v>
      </c>
      <c r="C1923" s="722">
        <v>1690</v>
      </c>
      <c r="D1923" s="722">
        <v>169095</v>
      </c>
      <c r="E1923" s="721">
        <v>1690959077</v>
      </c>
      <c r="F1923" s="721" t="s">
        <v>1121</v>
      </c>
      <c r="G1923" s="1127">
        <v>1549544583</v>
      </c>
      <c r="H1923" s="1128">
        <v>0</v>
      </c>
      <c r="I1923" s="1128">
        <v>1549544582.9300001</v>
      </c>
      <c r="J1923" s="1128">
        <v>-6.9999933242797852E-2</v>
      </c>
      <c r="K1923" s="1128">
        <v>-6.9999933242797852E-2</v>
      </c>
      <c r="L1923" s="1128">
        <v>0</v>
      </c>
      <c r="M1923" s="1128">
        <v>0</v>
      </c>
      <c r="N1923" s="1129">
        <v>0</v>
      </c>
      <c r="O1923" s="1128">
        <v>0</v>
      </c>
      <c r="P1923" s="1127">
        <v>0</v>
      </c>
      <c r="Q1923" s="1127">
        <v>0</v>
      </c>
      <c r="R1923" s="1127">
        <v>0</v>
      </c>
      <c r="S1923" s="1127">
        <v>0</v>
      </c>
      <c r="T1923" s="1130">
        <v>0</v>
      </c>
      <c r="U1923" s="1130">
        <v>0</v>
      </c>
      <c r="V1923" s="1130">
        <v>0</v>
      </c>
      <c r="W1923" s="1127">
        <v>0</v>
      </c>
      <c r="X1923" s="1130">
        <v>0</v>
      </c>
      <c r="Y1923" s="735">
        <v>0</v>
      </c>
      <c r="Z1923" s="1131">
        <v>0</v>
      </c>
      <c r="AA1923" s="1131">
        <v>0</v>
      </c>
      <c r="AB1923" s="1131">
        <v>0</v>
      </c>
      <c r="AC1923" s="1131">
        <v>0</v>
      </c>
      <c r="AD1923" s="1131">
        <v>0</v>
      </c>
      <c r="AE1923" s="1131">
        <v>0</v>
      </c>
      <c r="AF1923" s="126"/>
      <c r="AG1923" s="126"/>
      <c r="AH1923" s="126"/>
      <c r="AI1923" s="126"/>
      <c r="AJ1923" s="126"/>
      <c r="AK1923" s="126"/>
      <c r="AL1923" s="126">
        <v>1923</v>
      </c>
    </row>
    <row r="1924" spans="1:38">
      <c r="A1924" s="721" t="s">
        <v>1852</v>
      </c>
      <c r="B1924" s="722">
        <v>16</v>
      </c>
      <c r="C1924" s="722">
        <v>1690</v>
      </c>
      <c r="D1924" s="722">
        <v>169095</v>
      </c>
      <c r="E1924" s="721">
        <v>1690959079</v>
      </c>
      <c r="F1924" s="721" t="s">
        <v>1122</v>
      </c>
      <c r="G1924" s="1127">
        <v>2041916864</v>
      </c>
      <c r="H1924" s="1128">
        <v>0</v>
      </c>
      <c r="I1924" s="1128">
        <v>2041916864.3199999</v>
      </c>
      <c r="J1924" s="1128">
        <v>0.31999993324279785</v>
      </c>
      <c r="K1924" s="1128">
        <v>0</v>
      </c>
      <c r="L1924" s="1128">
        <v>0.31999993324279785</v>
      </c>
      <c r="M1924" s="1128">
        <v>0</v>
      </c>
      <c r="N1924" s="1129">
        <v>0</v>
      </c>
      <c r="O1924" s="1128">
        <v>0.31999993324279785</v>
      </c>
      <c r="P1924" s="1127">
        <v>0.1183999752998352</v>
      </c>
      <c r="Q1924" s="1127">
        <v>0</v>
      </c>
      <c r="R1924" s="1127">
        <v>0</v>
      </c>
      <c r="S1924" s="1127">
        <v>0</v>
      </c>
      <c r="T1924" s="1130">
        <v>0</v>
      </c>
      <c r="U1924" s="1130">
        <v>0</v>
      </c>
      <c r="V1924" s="1130">
        <v>0</v>
      </c>
      <c r="W1924" s="1127">
        <v>0</v>
      </c>
      <c r="X1924" s="1130">
        <v>0.1183999752998352</v>
      </c>
      <c r="Y1924" s="735">
        <v>0.37</v>
      </c>
      <c r="Z1924" s="1131">
        <v>0.1183999752998352</v>
      </c>
      <c r="AA1924" s="1131">
        <v>0</v>
      </c>
      <c r="AB1924" s="1131">
        <v>0.12580005645751954</v>
      </c>
      <c r="AC1924" s="1131">
        <v>0</v>
      </c>
      <c r="AD1924" s="1131">
        <v>-7.4000811576843406E-3</v>
      </c>
      <c r="AE1924" s="1131">
        <v>0</v>
      </c>
      <c r="AF1924" s="126"/>
      <c r="AG1924" s="126"/>
      <c r="AH1924" s="126"/>
      <c r="AI1924" s="126"/>
      <c r="AJ1924" s="126"/>
      <c r="AK1924" s="126"/>
      <c r="AL1924" s="126">
        <v>1924</v>
      </c>
    </row>
    <row r="1925" spans="1:38">
      <c r="A1925" s="721" t="s">
        <v>1852</v>
      </c>
      <c r="B1925" s="722">
        <v>16</v>
      </c>
      <c r="C1925" s="722">
        <v>1690</v>
      </c>
      <c r="D1925" s="722">
        <v>169095</v>
      </c>
      <c r="E1925" s="721">
        <v>1690959080</v>
      </c>
      <c r="F1925" s="721" t="s">
        <v>1123</v>
      </c>
      <c r="G1925" s="1127">
        <v>585556000</v>
      </c>
      <c r="H1925" s="1128">
        <v>0</v>
      </c>
      <c r="I1925" s="1128">
        <v>585556000</v>
      </c>
      <c r="J1925" s="1128">
        <v>0</v>
      </c>
      <c r="K1925" s="1128">
        <v>0</v>
      </c>
      <c r="L1925" s="1128">
        <v>0</v>
      </c>
      <c r="M1925" s="1128">
        <v>0</v>
      </c>
      <c r="N1925" s="1129">
        <v>0</v>
      </c>
      <c r="O1925" s="1128">
        <v>0</v>
      </c>
      <c r="P1925" s="1127">
        <v>0</v>
      </c>
      <c r="Q1925" s="1127">
        <v>0</v>
      </c>
      <c r="R1925" s="1127">
        <v>0</v>
      </c>
      <c r="S1925" s="1127">
        <v>0</v>
      </c>
      <c r="T1925" s="1130">
        <v>0</v>
      </c>
      <c r="U1925" s="1130">
        <v>0</v>
      </c>
      <c r="V1925" s="1130">
        <v>0</v>
      </c>
      <c r="W1925" s="1127">
        <v>0</v>
      </c>
      <c r="X1925" s="1130">
        <v>0</v>
      </c>
      <c r="Y1925" s="735">
        <v>0</v>
      </c>
      <c r="Z1925" s="1131">
        <v>0</v>
      </c>
      <c r="AA1925" s="1131">
        <v>0</v>
      </c>
      <c r="AB1925" s="1131">
        <v>0</v>
      </c>
      <c r="AC1925" s="1131">
        <v>0</v>
      </c>
      <c r="AD1925" s="1131">
        <v>0</v>
      </c>
      <c r="AE1925" s="1131">
        <v>0</v>
      </c>
      <c r="AF1925" s="126"/>
      <c r="AG1925" s="126"/>
      <c r="AH1925" s="126"/>
      <c r="AI1925" s="126"/>
      <c r="AJ1925" s="126"/>
      <c r="AK1925" s="126"/>
      <c r="AL1925" s="126">
        <v>1925</v>
      </c>
    </row>
    <row r="1926" spans="1:38">
      <c r="A1926" s="721" t="s">
        <v>1852</v>
      </c>
      <c r="B1926" s="722">
        <v>16</v>
      </c>
      <c r="C1926" s="722">
        <v>1690</v>
      </c>
      <c r="D1926" s="722">
        <v>169095</v>
      </c>
      <c r="E1926" s="721">
        <v>1690959081</v>
      </c>
      <c r="F1926" s="721" t="s">
        <v>1124</v>
      </c>
      <c r="G1926" s="1127">
        <v>3115356039</v>
      </c>
      <c r="H1926" s="1128">
        <v>0</v>
      </c>
      <c r="I1926" s="1128">
        <v>3115356039.1399999</v>
      </c>
      <c r="J1926" s="1128">
        <v>0.1399998664855957</v>
      </c>
      <c r="K1926" s="1128">
        <v>0</v>
      </c>
      <c r="L1926" s="1128">
        <v>0.1399998664855957</v>
      </c>
      <c r="M1926" s="1128">
        <v>0</v>
      </c>
      <c r="N1926" s="1129">
        <v>0</v>
      </c>
      <c r="O1926" s="1128">
        <v>0.1399998664855957</v>
      </c>
      <c r="P1926" s="1127">
        <v>5.1799950599670408E-2</v>
      </c>
      <c r="Q1926" s="1127">
        <v>0</v>
      </c>
      <c r="R1926" s="1127">
        <v>0</v>
      </c>
      <c r="S1926" s="1127">
        <v>0</v>
      </c>
      <c r="T1926" s="1130">
        <v>0</v>
      </c>
      <c r="U1926" s="1130">
        <v>0</v>
      </c>
      <c r="V1926" s="1130">
        <v>0</v>
      </c>
      <c r="W1926" s="1127">
        <v>0</v>
      </c>
      <c r="X1926" s="1130">
        <v>5.1799950599670408E-2</v>
      </c>
      <c r="Y1926" s="735">
        <v>0.37</v>
      </c>
      <c r="Z1926" s="1131">
        <v>5.1799950599670408E-2</v>
      </c>
      <c r="AA1926" s="1131">
        <v>0</v>
      </c>
      <c r="AB1926" s="1131">
        <v>0</v>
      </c>
      <c r="AC1926" s="1131">
        <v>-0.14429999470710755</v>
      </c>
      <c r="AD1926" s="1131">
        <v>5.1799950599670408E-2</v>
      </c>
      <c r="AE1926" s="1131">
        <v>0.14429999470710755</v>
      </c>
      <c r="AF1926" s="126"/>
      <c r="AG1926" s="126"/>
      <c r="AH1926" s="126"/>
      <c r="AI1926" s="126"/>
      <c r="AJ1926" s="126"/>
      <c r="AK1926" s="126"/>
      <c r="AL1926" s="126">
        <v>1926</v>
      </c>
    </row>
    <row r="1927" spans="1:38">
      <c r="A1927" s="721" t="s">
        <v>1852</v>
      </c>
      <c r="B1927" s="722">
        <v>16</v>
      </c>
      <c r="C1927" s="722">
        <v>1690</v>
      </c>
      <c r="D1927" s="722">
        <v>169095</v>
      </c>
      <c r="E1927" s="721">
        <v>1690959082</v>
      </c>
      <c r="F1927" s="721" t="s">
        <v>1125</v>
      </c>
      <c r="G1927" s="1127">
        <v>73300000</v>
      </c>
      <c r="H1927" s="1128">
        <v>0</v>
      </c>
      <c r="I1927" s="1128">
        <v>73300000</v>
      </c>
      <c r="J1927" s="1128">
        <v>0</v>
      </c>
      <c r="K1927" s="1128">
        <v>0</v>
      </c>
      <c r="L1927" s="1128">
        <v>0</v>
      </c>
      <c r="M1927" s="1128">
        <v>0</v>
      </c>
      <c r="N1927" s="1129">
        <v>0</v>
      </c>
      <c r="O1927" s="1128">
        <v>0</v>
      </c>
      <c r="P1927" s="1127">
        <v>0</v>
      </c>
      <c r="Q1927" s="1127">
        <v>0</v>
      </c>
      <c r="R1927" s="1127">
        <v>0</v>
      </c>
      <c r="S1927" s="1127">
        <v>0</v>
      </c>
      <c r="T1927" s="1130">
        <v>0</v>
      </c>
      <c r="U1927" s="1130">
        <v>0</v>
      </c>
      <c r="V1927" s="1130">
        <v>0</v>
      </c>
      <c r="W1927" s="1127">
        <v>0</v>
      </c>
      <c r="X1927" s="1130">
        <v>0</v>
      </c>
      <c r="Y1927" s="735">
        <v>0</v>
      </c>
      <c r="Z1927" s="1131">
        <v>0</v>
      </c>
      <c r="AA1927" s="1131">
        <v>0</v>
      </c>
      <c r="AB1927" s="1131">
        <v>0</v>
      </c>
      <c r="AC1927" s="1131">
        <v>0</v>
      </c>
      <c r="AD1927" s="1131">
        <v>0</v>
      </c>
      <c r="AE1927" s="1131">
        <v>0</v>
      </c>
      <c r="AF1927" s="126"/>
      <c r="AG1927" s="126"/>
      <c r="AH1927" s="126"/>
      <c r="AI1927" s="126"/>
      <c r="AJ1927" s="126"/>
      <c r="AK1927" s="126"/>
      <c r="AL1927" s="126">
        <v>1927</v>
      </c>
    </row>
    <row r="1928" spans="1:38">
      <c r="A1928" s="721" t="s">
        <v>1852</v>
      </c>
      <c r="B1928" s="722">
        <v>16</v>
      </c>
      <c r="C1928" s="722">
        <v>1690</v>
      </c>
      <c r="D1928" s="722">
        <v>169095</v>
      </c>
      <c r="E1928" s="721">
        <v>1690959083</v>
      </c>
      <c r="F1928" s="721" t="s">
        <v>1126</v>
      </c>
      <c r="G1928" s="1127">
        <v>99994800</v>
      </c>
      <c r="H1928" s="1128">
        <v>0</v>
      </c>
      <c r="I1928" s="1128">
        <v>99994800</v>
      </c>
      <c r="J1928" s="1128">
        <v>0</v>
      </c>
      <c r="K1928" s="1128">
        <v>0</v>
      </c>
      <c r="L1928" s="1128">
        <v>0</v>
      </c>
      <c r="M1928" s="1128">
        <v>0</v>
      </c>
      <c r="N1928" s="1129">
        <v>0</v>
      </c>
      <c r="O1928" s="1128">
        <v>0</v>
      </c>
      <c r="P1928" s="1127">
        <v>0</v>
      </c>
      <c r="Q1928" s="1127">
        <v>0</v>
      </c>
      <c r="R1928" s="1127">
        <v>0</v>
      </c>
      <c r="S1928" s="1127">
        <v>0</v>
      </c>
      <c r="T1928" s="1130">
        <v>0</v>
      </c>
      <c r="U1928" s="1130">
        <v>0</v>
      </c>
      <c r="V1928" s="1130">
        <v>0</v>
      </c>
      <c r="W1928" s="1127">
        <v>0</v>
      </c>
      <c r="X1928" s="1130">
        <v>0</v>
      </c>
      <c r="Y1928" s="735">
        <v>0</v>
      </c>
      <c r="Z1928" s="1131">
        <v>0</v>
      </c>
      <c r="AA1928" s="1131">
        <v>0</v>
      </c>
      <c r="AB1928" s="1131">
        <v>0</v>
      </c>
      <c r="AC1928" s="1131">
        <v>0</v>
      </c>
      <c r="AD1928" s="1131">
        <v>0</v>
      </c>
      <c r="AE1928" s="1131">
        <v>0</v>
      </c>
      <c r="AF1928" s="126"/>
      <c r="AG1928" s="126"/>
      <c r="AH1928" s="126"/>
      <c r="AI1928" s="126"/>
      <c r="AJ1928" s="126"/>
      <c r="AK1928" s="126"/>
      <c r="AL1928" s="126">
        <v>1928</v>
      </c>
    </row>
    <row r="1929" spans="1:38">
      <c r="A1929" s="721" t="s">
        <v>1852</v>
      </c>
      <c r="B1929" s="722">
        <v>16</v>
      </c>
      <c r="C1929" s="722">
        <v>1690</v>
      </c>
      <c r="D1929" s="722">
        <v>169095</v>
      </c>
      <c r="E1929" s="721">
        <v>1690959085</v>
      </c>
      <c r="F1929" s="721" t="s">
        <v>3259</v>
      </c>
      <c r="G1929" s="1127">
        <v>0</v>
      </c>
      <c r="H1929" s="1128">
        <v>0</v>
      </c>
      <c r="I1929" s="1128">
        <v>0</v>
      </c>
      <c r="J1929" s="1128">
        <v>0</v>
      </c>
      <c r="K1929" s="1128">
        <v>0</v>
      </c>
      <c r="L1929" s="1128">
        <v>0</v>
      </c>
      <c r="M1929" s="1128">
        <v>0</v>
      </c>
      <c r="N1929" s="1129">
        <v>0</v>
      </c>
      <c r="O1929" s="1128">
        <v>0</v>
      </c>
      <c r="P1929" s="1127">
        <v>0</v>
      </c>
      <c r="Q1929" s="1127">
        <v>0</v>
      </c>
      <c r="R1929" s="1127">
        <v>0</v>
      </c>
      <c r="S1929" s="1127">
        <v>0</v>
      </c>
      <c r="T1929" s="1130">
        <v>0</v>
      </c>
      <c r="U1929" s="1130">
        <v>0</v>
      </c>
      <c r="V1929" s="1130">
        <v>0</v>
      </c>
      <c r="W1929" s="1127">
        <v>0</v>
      </c>
      <c r="X1929" s="1130">
        <v>0</v>
      </c>
      <c r="Y1929" s="735">
        <v>0</v>
      </c>
      <c r="Z1929" s="1131">
        <v>0</v>
      </c>
      <c r="AA1929" s="1131">
        <v>0</v>
      </c>
      <c r="AB1929" s="1131">
        <v>0</v>
      </c>
      <c r="AC1929" s="1131">
        <v>0</v>
      </c>
      <c r="AD1929" s="1131">
        <v>0</v>
      </c>
      <c r="AE1929" s="1131">
        <v>0</v>
      </c>
      <c r="AF1929" s="126"/>
      <c r="AG1929" s="126"/>
      <c r="AH1929" s="126"/>
      <c r="AI1929" s="126"/>
      <c r="AJ1929" s="126"/>
      <c r="AK1929" s="126"/>
      <c r="AL1929" s="126">
        <v>1929</v>
      </c>
    </row>
    <row r="1930" spans="1:38">
      <c r="A1930" s="721" t="s">
        <v>1852</v>
      </c>
      <c r="B1930" s="722">
        <v>16</v>
      </c>
      <c r="C1930" s="722">
        <v>1690</v>
      </c>
      <c r="D1930" s="722">
        <v>169095</v>
      </c>
      <c r="E1930" s="721">
        <v>1690959091</v>
      </c>
      <c r="F1930" s="721" t="s">
        <v>1127</v>
      </c>
      <c r="G1930" s="1127">
        <v>-1549544583</v>
      </c>
      <c r="H1930" s="1128">
        <v>0</v>
      </c>
      <c r="I1930" s="1128">
        <v>-1549544582.9300001</v>
      </c>
      <c r="J1930" s="1128">
        <v>6.9999933242797852E-2</v>
      </c>
      <c r="K1930" s="1128">
        <v>6.9999933242797852E-2</v>
      </c>
      <c r="L1930" s="1128">
        <v>0</v>
      </c>
      <c r="M1930" s="1128">
        <v>0</v>
      </c>
      <c r="N1930" s="1129">
        <v>0</v>
      </c>
      <c r="O1930" s="1128">
        <v>0</v>
      </c>
      <c r="P1930" s="1127">
        <v>0</v>
      </c>
      <c r="Q1930" s="1127">
        <v>0</v>
      </c>
      <c r="R1930" s="1127">
        <v>0</v>
      </c>
      <c r="S1930" s="1127">
        <v>0</v>
      </c>
      <c r="T1930" s="1130">
        <v>0</v>
      </c>
      <c r="U1930" s="1130">
        <v>0</v>
      </c>
      <c r="V1930" s="1130">
        <v>0</v>
      </c>
      <c r="W1930" s="1127">
        <v>0</v>
      </c>
      <c r="X1930" s="1130">
        <v>0</v>
      </c>
      <c r="Y1930" s="735">
        <v>0</v>
      </c>
      <c r="Z1930" s="1131">
        <v>0</v>
      </c>
      <c r="AA1930" s="1131">
        <v>0</v>
      </c>
      <c r="AB1930" s="1131">
        <v>0</v>
      </c>
      <c r="AC1930" s="1131">
        <v>0</v>
      </c>
      <c r="AD1930" s="1131">
        <v>0</v>
      </c>
      <c r="AE1930" s="1131">
        <v>0</v>
      </c>
      <c r="AF1930" s="126"/>
      <c r="AG1930" s="126"/>
      <c r="AH1930" s="126"/>
      <c r="AI1930" s="126"/>
      <c r="AJ1930" s="126"/>
      <c r="AK1930" s="126"/>
      <c r="AL1930" s="126">
        <v>1930</v>
      </c>
    </row>
    <row r="1931" spans="1:38">
      <c r="A1931" s="721" t="s">
        <v>1852</v>
      </c>
      <c r="B1931" s="722">
        <v>16</v>
      </c>
      <c r="C1931" s="722">
        <v>1690</v>
      </c>
      <c r="D1931" s="722">
        <v>169095</v>
      </c>
      <c r="E1931" s="721">
        <v>1690959092</v>
      </c>
      <c r="F1931" s="721" t="s">
        <v>1128</v>
      </c>
      <c r="G1931" s="1127">
        <v>1234447369</v>
      </c>
      <c r="H1931" s="1128">
        <v>0</v>
      </c>
      <c r="I1931" s="1128">
        <v>1234447369</v>
      </c>
      <c r="J1931" s="1128">
        <v>0</v>
      </c>
      <c r="K1931" s="1128">
        <v>0</v>
      </c>
      <c r="L1931" s="1128">
        <v>0</v>
      </c>
      <c r="M1931" s="1128">
        <v>0</v>
      </c>
      <c r="N1931" s="1129">
        <v>0</v>
      </c>
      <c r="O1931" s="1128">
        <v>0</v>
      </c>
      <c r="P1931" s="1127">
        <v>0</v>
      </c>
      <c r="Q1931" s="1127">
        <v>0</v>
      </c>
      <c r="R1931" s="1127">
        <v>0</v>
      </c>
      <c r="S1931" s="1127">
        <v>0</v>
      </c>
      <c r="T1931" s="1130">
        <v>0</v>
      </c>
      <c r="U1931" s="1130">
        <v>0</v>
      </c>
      <c r="V1931" s="1130">
        <v>0</v>
      </c>
      <c r="W1931" s="1127">
        <v>0</v>
      </c>
      <c r="X1931" s="1130">
        <v>0</v>
      </c>
      <c r="Y1931" s="735">
        <v>0</v>
      </c>
      <c r="Z1931" s="1131">
        <v>0</v>
      </c>
      <c r="AA1931" s="1131">
        <v>0</v>
      </c>
      <c r="AB1931" s="1131">
        <v>0</v>
      </c>
      <c r="AC1931" s="1131">
        <v>0</v>
      </c>
      <c r="AD1931" s="1131">
        <v>0</v>
      </c>
      <c r="AE1931" s="1131">
        <v>0</v>
      </c>
      <c r="AF1931" s="126"/>
      <c r="AG1931" s="126"/>
      <c r="AH1931" s="126"/>
      <c r="AI1931" s="126"/>
      <c r="AJ1931" s="126"/>
      <c r="AK1931" s="126"/>
      <c r="AL1931" s="126">
        <v>1931</v>
      </c>
    </row>
    <row r="1932" spans="1:38">
      <c r="A1932" s="721" t="s">
        <v>1852</v>
      </c>
      <c r="B1932" s="722">
        <v>16</v>
      </c>
      <c r="C1932" s="722">
        <v>1690</v>
      </c>
      <c r="D1932" s="722">
        <v>169095</v>
      </c>
      <c r="E1932" s="721">
        <v>1690959093</v>
      </c>
      <c r="F1932" s="721" t="s">
        <v>3415</v>
      </c>
      <c r="G1932" s="1127">
        <v>293963982</v>
      </c>
      <c r="H1932" s="1128">
        <v>0</v>
      </c>
      <c r="I1932" s="1128">
        <v>293963982</v>
      </c>
      <c r="J1932" s="1128">
        <v>0</v>
      </c>
      <c r="K1932" s="1128">
        <v>0</v>
      </c>
      <c r="L1932" s="1128">
        <v>0</v>
      </c>
      <c r="M1932" s="1128">
        <v>0</v>
      </c>
      <c r="N1932" s="1129">
        <v>0</v>
      </c>
      <c r="O1932" s="1128">
        <v>0</v>
      </c>
      <c r="P1932" s="1127">
        <v>0</v>
      </c>
      <c r="Q1932" s="1127">
        <v>0</v>
      </c>
      <c r="R1932" s="1127">
        <v>0</v>
      </c>
      <c r="S1932" s="1127">
        <v>0</v>
      </c>
      <c r="T1932" s="1130">
        <v>0</v>
      </c>
      <c r="U1932" s="1130">
        <v>0</v>
      </c>
      <c r="V1932" s="1130">
        <v>0</v>
      </c>
      <c r="W1932" s="1127">
        <v>0</v>
      </c>
      <c r="X1932" s="1130">
        <v>0</v>
      </c>
      <c r="Y1932" s="735">
        <v>0</v>
      </c>
      <c r="Z1932" s="1131">
        <v>0</v>
      </c>
      <c r="AA1932" s="1131">
        <v>0</v>
      </c>
      <c r="AB1932" s="1131">
        <v>0.18130000352859496</v>
      </c>
      <c r="AC1932" s="1131">
        <v>0</v>
      </c>
      <c r="AD1932" s="1131">
        <v>-0.18130000352859496</v>
      </c>
      <c r="AE1932" s="1131">
        <v>0</v>
      </c>
      <c r="AF1932" s="126"/>
      <c r="AG1932" s="126"/>
      <c r="AH1932" s="126"/>
      <c r="AI1932" s="126"/>
      <c r="AJ1932" s="126"/>
      <c r="AK1932" s="126"/>
      <c r="AL1932" s="126">
        <v>1932</v>
      </c>
    </row>
    <row r="1933" spans="1:38">
      <c r="A1933" s="721" t="s">
        <v>1852</v>
      </c>
      <c r="B1933" s="722">
        <v>16</v>
      </c>
      <c r="C1933" s="722">
        <v>1690</v>
      </c>
      <c r="D1933" s="722">
        <v>169095</v>
      </c>
      <c r="E1933" s="721">
        <v>1690959099</v>
      </c>
      <c r="F1933" s="721" t="s">
        <v>1118</v>
      </c>
      <c r="G1933" s="1127">
        <v>3532422579</v>
      </c>
      <c r="H1933" s="1128">
        <v>0</v>
      </c>
      <c r="I1933" s="1128">
        <v>3532422578.5599999</v>
      </c>
      <c r="J1933" s="1128">
        <v>-0.44000005722045898</v>
      </c>
      <c r="K1933" s="1128">
        <v>-0.44000005722045898</v>
      </c>
      <c r="L1933" s="1128">
        <v>0</v>
      </c>
      <c r="M1933" s="1128">
        <v>0</v>
      </c>
      <c r="N1933" s="1129">
        <v>0</v>
      </c>
      <c r="O1933" s="1128">
        <v>0</v>
      </c>
      <c r="P1933" s="1127">
        <v>0</v>
      </c>
      <c r="Q1933" s="1127">
        <v>0</v>
      </c>
      <c r="R1933" s="1127">
        <v>0</v>
      </c>
      <c r="S1933" s="1127">
        <v>0</v>
      </c>
      <c r="T1933" s="1130">
        <v>0</v>
      </c>
      <c r="U1933" s="1130">
        <v>0</v>
      </c>
      <c r="V1933" s="1130">
        <v>0</v>
      </c>
      <c r="W1933" s="1127">
        <v>0</v>
      </c>
      <c r="X1933" s="1130">
        <v>0</v>
      </c>
      <c r="Y1933" s="735">
        <v>0</v>
      </c>
      <c r="Z1933" s="1131">
        <v>0</v>
      </c>
      <c r="AA1933" s="1131">
        <v>0</v>
      </c>
      <c r="AB1933" s="1131">
        <v>0</v>
      </c>
      <c r="AC1933" s="1131">
        <v>0</v>
      </c>
      <c r="AD1933" s="1131">
        <v>0</v>
      </c>
      <c r="AE1933" s="1131">
        <v>0</v>
      </c>
      <c r="AF1933" s="126"/>
      <c r="AG1933" s="126"/>
      <c r="AH1933" s="126"/>
      <c r="AI1933" s="126"/>
      <c r="AJ1933" s="126"/>
      <c r="AK1933" s="126"/>
      <c r="AL1933" s="126">
        <v>1933</v>
      </c>
    </row>
    <row r="1934" spans="1:38">
      <c r="A1934" s="721" t="s">
        <v>1852</v>
      </c>
      <c r="B1934" s="722">
        <v>16</v>
      </c>
      <c r="C1934" s="722">
        <v>1690</v>
      </c>
      <c r="D1934" s="722">
        <v>169095</v>
      </c>
      <c r="E1934" s="721">
        <v>1690959100</v>
      </c>
      <c r="F1934" s="721" t="s">
        <v>1129</v>
      </c>
      <c r="G1934" s="1127">
        <v>71370850</v>
      </c>
      <c r="H1934" s="1128">
        <v>0</v>
      </c>
      <c r="I1934" s="1128">
        <v>71370850</v>
      </c>
      <c r="J1934" s="1128">
        <v>0</v>
      </c>
      <c r="K1934" s="1128">
        <v>0</v>
      </c>
      <c r="L1934" s="1128">
        <v>0</v>
      </c>
      <c r="M1934" s="1128">
        <v>0</v>
      </c>
      <c r="N1934" s="1129">
        <v>0</v>
      </c>
      <c r="O1934" s="1128">
        <v>0</v>
      </c>
      <c r="P1934" s="1127">
        <v>0</v>
      </c>
      <c r="Q1934" s="1127">
        <v>0</v>
      </c>
      <c r="R1934" s="1127">
        <v>0</v>
      </c>
      <c r="S1934" s="1127">
        <v>0</v>
      </c>
      <c r="T1934" s="1130">
        <v>0</v>
      </c>
      <c r="U1934" s="1130">
        <v>0</v>
      </c>
      <c r="V1934" s="1130">
        <v>0</v>
      </c>
      <c r="W1934" s="1127">
        <v>0</v>
      </c>
      <c r="X1934" s="1130">
        <v>0</v>
      </c>
      <c r="Y1934" s="735">
        <v>0</v>
      </c>
      <c r="Z1934" s="1131">
        <v>0</v>
      </c>
      <c r="AA1934" s="1131">
        <v>0</v>
      </c>
      <c r="AB1934" s="1131">
        <v>0</v>
      </c>
      <c r="AC1934" s="1131">
        <v>0</v>
      </c>
      <c r="AD1934" s="1131">
        <v>0</v>
      </c>
      <c r="AE1934" s="1131">
        <v>0</v>
      </c>
      <c r="AF1934" s="126"/>
      <c r="AG1934" s="126"/>
      <c r="AH1934" s="126"/>
      <c r="AI1934" s="126"/>
      <c r="AJ1934" s="126"/>
      <c r="AK1934" s="126"/>
      <c r="AL1934" s="126">
        <v>1934</v>
      </c>
    </row>
    <row r="1935" spans="1:38">
      <c r="A1935" s="721" t="s">
        <v>1852</v>
      </c>
      <c r="B1935" s="722">
        <v>16</v>
      </c>
      <c r="C1935" s="722">
        <v>1690</v>
      </c>
      <c r="D1935" s="722">
        <v>169095</v>
      </c>
      <c r="E1935" s="721">
        <v>1690959101</v>
      </c>
      <c r="F1935" s="721" t="s">
        <v>1130</v>
      </c>
      <c r="G1935" s="1127">
        <v>10100010</v>
      </c>
      <c r="H1935" s="1128">
        <v>0</v>
      </c>
      <c r="I1935" s="1128">
        <v>10100010.310000001</v>
      </c>
      <c r="J1935" s="1128">
        <v>0.31000000052154064</v>
      </c>
      <c r="K1935" s="1128">
        <v>0.31000000052154064</v>
      </c>
      <c r="L1935" s="1128">
        <v>0</v>
      </c>
      <c r="M1935" s="1128">
        <v>0</v>
      </c>
      <c r="N1935" s="1129">
        <v>0</v>
      </c>
      <c r="O1935" s="1128">
        <v>0</v>
      </c>
      <c r="P1935" s="1127">
        <v>0</v>
      </c>
      <c r="Q1935" s="1127">
        <v>0</v>
      </c>
      <c r="R1935" s="1127">
        <v>0</v>
      </c>
      <c r="S1935" s="1127">
        <v>0</v>
      </c>
      <c r="T1935" s="1130">
        <v>0</v>
      </c>
      <c r="U1935" s="1130">
        <v>0</v>
      </c>
      <c r="V1935" s="1130">
        <v>0</v>
      </c>
      <c r="W1935" s="1127">
        <v>0</v>
      </c>
      <c r="X1935" s="1130">
        <v>0</v>
      </c>
      <c r="Y1935" s="735">
        <v>0</v>
      </c>
      <c r="Z1935" s="1131">
        <v>0</v>
      </c>
      <c r="AA1935" s="1131">
        <v>0</v>
      </c>
      <c r="AB1935" s="1131">
        <v>0</v>
      </c>
      <c r="AC1935" s="1131">
        <v>0</v>
      </c>
      <c r="AD1935" s="1131">
        <v>0</v>
      </c>
      <c r="AE1935" s="1131">
        <v>0</v>
      </c>
      <c r="AF1935" s="126"/>
      <c r="AG1935" s="126"/>
      <c r="AH1935" s="126"/>
      <c r="AI1935" s="126"/>
      <c r="AJ1935" s="126"/>
      <c r="AK1935" s="126"/>
      <c r="AL1935" s="126">
        <v>1935</v>
      </c>
    </row>
    <row r="1936" spans="1:38">
      <c r="A1936" s="721" t="s">
        <v>1852</v>
      </c>
      <c r="B1936" s="722">
        <v>16</v>
      </c>
      <c r="C1936" s="722">
        <v>1690</v>
      </c>
      <c r="D1936" s="722">
        <v>169095</v>
      </c>
      <c r="E1936" s="721">
        <v>1690959102</v>
      </c>
      <c r="F1936" s="721" t="s">
        <v>1131</v>
      </c>
      <c r="G1936" s="1127">
        <v>27401800</v>
      </c>
      <c r="H1936" s="1128">
        <v>0</v>
      </c>
      <c r="I1936" s="1128">
        <v>27401800</v>
      </c>
      <c r="J1936" s="1128">
        <v>0</v>
      </c>
      <c r="K1936" s="1128">
        <v>0</v>
      </c>
      <c r="L1936" s="1128">
        <v>0</v>
      </c>
      <c r="M1936" s="1128">
        <v>0</v>
      </c>
      <c r="N1936" s="1129">
        <v>0</v>
      </c>
      <c r="O1936" s="1128">
        <v>0</v>
      </c>
      <c r="P1936" s="1127">
        <v>0</v>
      </c>
      <c r="Q1936" s="1127">
        <v>0</v>
      </c>
      <c r="R1936" s="1127">
        <v>0</v>
      </c>
      <c r="S1936" s="1127">
        <v>0</v>
      </c>
      <c r="T1936" s="1130">
        <v>0</v>
      </c>
      <c r="U1936" s="1130">
        <v>0</v>
      </c>
      <c r="V1936" s="1130">
        <v>0</v>
      </c>
      <c r="W1936" s="1127">
        <v>0</v>
      </c>
      <c r="X1936" s="1130">
        <v>0</v>
      </c>
      <c r="Y1936" s="735">
        <v>0</v>
      </c>
      <c r="Z1936" s="1131">
        <v>0</v>
      </c>
      <c r="AA1936" s="1131">
        <v>0</v>
      </c>
      <c r="AB1936" s="1131">
        <v>0</v>
      </c>
      <c r="AC1936" s="1131">
        <v>0</v>
      </c>
      <c r="AD1936" s="1131">
        <v>0</v>
      </c>
      <c r="AE1936" s="1131">
        <v>0</v>
      </c>
      <c r="AF1936" s="126"/>
      <c r="AG1936" s="126"/>
      <c r="AH1936" s="126"/>
      <c r="AI1936" s="126"/>
      <c r="AJ1936" s="126"/>
      <c r="AK1936" s="126"/>
      <c r="AL1936" s="126">
        <v>1936</v>
      </c>
    </row>
    <row r="1937" spans="1:38">
      <c r="A1937" s="721" t="s">
        <v>1852</v>
      </c>
      <c r="B1937" s="722">
        <v>16</v>
      </c>
      <c r="C1937" s="722">
        <v>1690</v>
      </c>
      <c r="D1937" s="722">
        <v>169095</v>
      </c>
      <c r="E1937" s="721">
        <v>1690959103</v>
      </c>
      <c r="F1937" s="721" t="s">
        <v>1132</v>
      </c>
      <c r="G1937" s="1127">
        <v>9046146018</v>
      </c>
      <c r="H1937" s="1128">
        <v>0</v>
      </c>
      <c r="I1937" s="1128">
        <v>9046146018.1399994</v>
      </c>
      <c r="J1937" s="1128">
        <v>0.1399993896484375</v>
      </c>
      <c r="K1937" s="1128">
        <v>0</v>
      </c>
      <c r="L1937" s="1128">
        <v>0.1399993896484375</v>
      </c>
      <c r="M1937" s="1128">
        <v>0</v>
      </c>
      <c r="N1937" s="1129">
        <v>0</v>
      </c>
      <c r="O1937" s="1128">
        <v>0.1399993896484375</v>
      </c>
      <c r="P1937" s="1127">
        <v>5.1799774169921875E-2</v>
      </c>
      <c r="Q1937" s="1127">
        <v>0</v>
      </c>
      <c r="R1937" s="1127">
        <v>0</v>
      </c>
      <c r="S1937" s="1127">
        <v>0</v>
      </c>
      <c r="T1937" s="1130">
        <v>0</v>
      </c>
      <c r="U1937" s="1130">
        <v>0</v>
      </c>
      <c r="V1937" s="1130">
        <v>0</v>
      </c>
      <c r="W1937" s="1127">
        <v>0</v>
      </c>
      <c r="X1937" s="1130">
        <v>5.1799774169921875E-2</v>
      </c>
      <c r="Y1937" s="735">
        <v>0.37</v>
      </c>
      <c r="Z1937" s="1131">
        <v>5.1799774169921875E-2</v>
      </c>
      <c r="AA1937" s="1131">
        <v>0</v>
      </c>
      <c r="AB1937" s="1131">
        <v>0</v>
      </c>
      <c r="AC1937" s="1131">
        <v>0</v>
      </c>
      <c r="AD1937" s="1131">
        <v>5.1799774169921875E-2</v>
      </c>
      <c r="AE1937" s="1131">
        <v>0</v>
      </c>
      <c r="AF1937" s="126"/>
      <c r="AG1937" s="126"/>
      <c r="AH1937" s="126"/>
      <c r="AI1937" s="126"/>
      <c r="AJ1937" s="126"/>
      <c r="AK1937" s="126"/>
      <c r="AL1937" s="126">
        <v>1937</v>
      </c>
    </row>
    <row r="1938" spans="1:38">
      <c r="A1938" s="721" t="s">
        <v>1852</v>
      </c>
      <c r="B1938" s="722">
        <v>16</v>
      </c>
      <c r="C1938" s="722">
        <v>1690</v>
      </c>
      <c r="D1938" s="722">
        <v>169095</v>
      </c>
      <c r="E1938" s="721">
        <v>1690959104</v>
      </c>
      <c r="F1938" s="721" t="s">
        <v>2015</v>
      </c>
      <c r="G1938" s="1127">
        <v>0</v>
      </c>
      <c r="H1938" s="1128">
        <v>0</v>
      </c>
      <c r="I1938" s="1128">
        <v>0</v>
      </c>
      <c r="J1938" s="1128">
        <v>0</v>
      </c>
      <c r="K1938" s="1128">
        <v>0</v>
      </c>
      <c r="L1938" s="1128">
        <v>0</v>
      </c>
      <c r="M1938" s="1128">
        <v>0</v>
      </c>
      <c r="N1938" s="1129">
        <v>0</v>
      </c>
      <c r="O1938" s="1128">
        <v>0</v>
      </c>
      <c r="P1938" s="1127">
        <v>0</v>
      </c>
      <c r="Q1938" s="1127">
        <v>0</v>
      </c>
      <c r="R1938" s="1127">
        <v>0</v>
      </c>
      <c r="S1938" s="1127">
        <v>0</v>
      </c>
      <c r="T1938" s="1130">
        <v>0</v>
      </c>
      <c r="U1938" s="1130">
        <v>0</v>
      </c>
      <c r="V1938" s="1130">
        <v>0</v>
      </c>
      <c r="W1938" s="1127">
        <v>0</v>
      </c>
      <c r="X1938" s="1130">
        <v>0</v>
      </c>
      <c r="Y1938" s="735">
        <v>0</v>
      </c>
      <c r="Z1938" s="1131">
        <v>0</v>
      </c>
      <c r="AA1938" s="1131">
        <v>0</v>
      </c>
      <c r="AB1938" s="1131">
        <v>0</v>
      </c>
      <c r="AC1938" s="1131">
        <v>0</v>
      </c>
      <c r="AD1938" s="1131">
        <v>0</v>
      </c>
      <c r="AE1938" s="1131">
        <v>0</v>
      </c>
      <c r="AF1938" s="126"/>
      <c r="AG1938" s="126"/>
      <c r="AH1938" s="126"/>
      <c r="AI1938" s="126"/>
      <c r="AJ1938" s="126"/>
      <c r="AK1938" s="126"/>
      <c r="AL1938" s="126">
        <v>1938</v>
      </c>
    </row>
    <row r="1939" spans="1:38">
      <c r="A1939" s="721" t="s">
        <v>1852</v>
      </c>
      <c r="B1939" s="722">
        <v>16</v>
      </c>
      <c r="C1939" s="722">
        <v>1690</v>
      </c>
      <c r="D1939" s="722">
        <v>169095</v>
      </c>
      <c r="E1939" s="721">
        <v>1690959122</v>
      </c>
      <c r="F1939" s="721" t="s">
        <v>1133</v>
      </c>
      <c r="G1939" s="1127">
        <v>441264824</v>
      </c>
      <c r="H1939" s="1128">
        <v>0</v>
      </c>
      <c r="I1939" s="1128">
        <v>441264824</v>
      </c>
      <c r="J1939" s="1128">
        <v>0</v>
      </c>
      <c r="K1939" s="1128">
        <v>0</v>
      </c>
      <c r="L1939" s="1128">
        <v>0</v>
      </c>
      <c r="M1939" s="1128">
        <v>0</v>
      </c>
      <c r="N1939" s="1129">
        <v>0</v>
      </c>
      <c r="O1939" s="1128">
        <v>0</v>
      </c>
      <c r="P1939" s="1127">
        <v>0</v>
      </c>
      <c r="Q1939" s="1127">
        <v>0</v>
      </c>
      <c r="R1939" s="1127">
        <v>0</v>
      </c>
      <c r="S1939" s="1127">
        <v>0</v>
      </c>
      <c r="T1939" s="1130">
        <v>0</v>
      </c>
      <c r="U1939" s="1130">
        <v>0</v>
      </c>
      <c r="V1939" s="1130">
        <v>0</v>
      </c>
      <c r="W1939" s="1127">
        <v>0</v>
      </c>
      <c r="X1939" s="1130">
        <v>0</v>
      </c>
      <c r="Y1939" s="735">
        <v>0</v>
      </c>
      <c r="Z1939" s="1131">
        <v>0</v>
      </c>
      <c r="AA1939" s="1131">
        <v>0</v>
      </c>
      <c r="AB1939" s="1131">
        <v>0</v>
      </c>
      <c r="AC1939" s="1131">
        <v>0</v>
      </c>
      <c r="AD1939" s="1131">
        <v>0</v>
      </c>
      <c r="AE1939" s="1131">
        <v>0</v>
      </c>
      <c r="AF1939" s="126"/>
      <c r="AG1939" s="126"/>
      <c r="AH1939" s="126"/>
      <c r="AI1939" s="126"/>
      <c r="AJ1939" s="126"/>
      <c r="AK1939" s="126"/>
      <c r="AL1939" s="126">
        <v>1939</v>
      </c>
    </row>
    <row r="1940" spans="1:38">
      <c r="A1940" s="721" t="s">
        <v>1891</v>
      </c>
      <c r="B1940" s="722">
        <v>16</v>
      </c>
      <c r="C1940" s="722">
        <v>1690</v>
      </c>
      <c r="D1940" s="722">
        <v>169095</v>
      </c>
      <c r="E1940" s="721">
        <v>1690959123</v>
      </c>
      <c r="F1940" s="721" t="s">
        <v>2014</v>
      </c>
      <c r="G1940" s="1127">
        <v>0</v>
      </c>
      <c r="H1940" s="1128">
        <v>0</v>
      </c>
      <c r="I1940" s="1128">
        <v>0</v>
      </c>
      <c r="J1940" s="1128">
        <v>0</v>
      </c>
      <c r="K1940" s="1128">
        <v>0</v>
      </c>
      <c r="L1940" s="1128">
        <v>0</v>
      </c>
      <c r="M1940" s="1128">
        <v>0</v>
      </c>
      <c r="N1940" s="1129">
        <v>0</v>
      </c>
      <c r="O1940" s="1128">
        <v>0</v>
      </c>
      <c r="P1940" s="1127">
        <v>0</v>
      </c>
      <c r="Q1940" s="1127">
        <v>0</v>
      </c>
      <c r="R1940" s="1127">
        <v>0</v>
      </c>
      <c r="S1940" s="1127">
        <v>0</v>
      </c>
      <c r="T1940" s="1130">
        <v>0</v>
      </c>
      <c r="U1940" s="1130">
        <v>0</v>
      </c>
      <c r="V1940" s="1130">
        <v>0</v>
      </c>
      <c r="W1940" s="1127">
        <v>0</v>
      </c>
      <c r="X1940" s="1130">
        <v>0</v>
      </c>
      <c r="Y1940" s="735">
        <v>0</v>
      </c>
      <c r="Z1940" s="1131">
        <v>0</v>
      </c>
      <c r="AA1940" s="1131">
        <v>0</v>
      </c>
      <c r="AB1940" s="1131">
        <v>0</v>
      </c>
      <c r="AC1940" s="1131">
        <v>0</v>
      </c>
      <c r="AD1940" s="1131">
        <v>0</v>
      </c>
      <c r="AE1940" s="1131">
        <v>0</v>
      </c>
      <c r="AF1940" s="126"/>
      <c r="AG1940" s="126"/>
      <c r="AH1940" s="126"/>
      <c r="AI1940" s="126"/>
      <c r="AJ1940" s="126"/>
      <c r="AK1940" s="126"/>
      <c r="AL1940" s="126">
        <v>1940</v>
      </c>
    </row>
    <row r="1941" spans="1:38">
      <c r="A1941" s="721" t="s">
        <v>1852</v>
      </c>
      <c r="B1941" s="722">
        <v>16</v>
      </c>
      <c r="C1941" s="722">
        <v>1690</v>
      </c>
      <c r="D1941" s="722">
        <v>169095</v>
      </c>
      <c r="E1941" s="721">
        <v>1690959135</v>
      </c>
      <c r="F1941" s="721" t="s">
        <v>1134</v>
      </c>
      <c r="G1941" s="1127">
        <v>86012857</v>
      </c>
      <c r="H1941" s="1128">
        <v>0</v>
      </c>
      <c r="I1941" s="1128">
        <v>86012857</v>
      </c>
      <c r="J1941" s="1128">
        <v>0</v>
      </c>
      <c r="K1941" s="1128">
        <v>0</v>
      </c>
      <c r="L1941" s="1128">
        <v>0</v>
      </c>
      <c r="M1941" s="1128">
        <v>0</v>
      </c>
      <c r="N1941" s="1129">
        <v>0</v>
      </c>
      <c r="O1941" s="1128">
        <v>0</v>
      </c>
      <c r="P1941" s="1127">
        <v>0</v>
      </c>
      <c r="Q1941" s="1127">
        <v>0</v>
      </c>
      <c r="R1941" s="1127">
        <v>0</v>
      </c>
      <c r="S1941" s="1127">
        <v>0</v>
      </c>
      <c r="T1941" s="1130">
        <v>0</v>
      </c>
      <c r="U1941" s="1130">
        <v>0</v>
      </c>
      <c r="V1941" s="1130">
        <v>0</v>
      </c>
      <c r="W1941" s="1127">
        <v>0</v>
      </c>
      <c r="X1941" s="1130">
        <v>0</v>
      </c>
      <c r="Y1941" s="735">
        <v>0</v>
      </c>
      <c r="Z1941" s="1131">
        <v>0</v>
      </c>
      <c r="AA1941" s="1131">
        <v>0</v>
      </c>
      <c r="AB1941" s="1131">
        <v>0</v>
      </c>
      <c r="AC1941" s="1131">
        <v>0</v>
      </c>
      <c r="AD1941" s="1131">
        <v>0</v>
      </c>
      <c r="AE1941" s="1131">
        <v>0</v>
      </c>
      <c r="AF1941" s="126"/>
      <c r="AG1941" s="126"/>
      <c r="AH1941" s="126"/>
      <c r="AI1941" s="126"/>
      <c r="AJ1941" s="126"/>
      <c r="AK1941" s="126"/>
      <c r="AL1941" s="126">
        <v>1941</v>
      </c>
    </row>
    <row r="1942" spans="1:38">
      <c r="A1942" s="721" t="s">
        <v>1852</v>
      </c>
      <c r="B1942" s="722">
        <v>16</v>
      </c>
      <c r="C1942" s="722">
        <v>1690</v>
      </c>
      <c r="D1942" s="722">
        <v>169095</v>
      </c>
      <c r="E1942" s="721">
        <v>1690959136</v>
      </c>
      <c r="F1942" s="721" t="s">
        <v>2016</v>
      </c>
      <c r="G1942" s="1127">
        <v>9376412</v>
      </c>
      <c r="H1942" s="1128">
        <v>0</v>
      </c>
      <c r="I1942" s="1128">
        <v>9376412</v>
      </c>
      <c r="J1942" s="1128">
        <v>0</v>
      </c>
      <c r="K1942" s="1128">
        <v>0</v>
      </c>
      <c r="L1942" s="1128">
        <v>0</v>
      </c>
      <c r="M1942" s="1128">
        <v>0</v>
      </c>
      <c r="N1942" s="1129">
        <v>0</v>
      </c>
      <c r="O1942" s="1128">
        <v>0</v>
      </c>
      <c r="P1942" s="1127">
        <v>0</v>
      </c>
      <c r="Q1942" s="1127">
        <v>0</v>
      </c>
      <c r="R1942" s="1127">
        <v>0</v>
      </c>
      <c r="S1942" s="1127">
        <v>0</v>
      </c>
      <c r="T1942" s="1130">
        <v>0</v>
      </c>
      <c r="U1942" s="1130">
        <v>0</v>
      </c>
      <c r="V1942" s="1130">
        <v>0</v>
      </c>
      <c r="W1942" s="1127">
        <v>0</v>
      </c>
      <c r="X1942" s="1130">
        <v>0</v>
      </c>
      <c r="Y1942" s="735">
        <v>0</v>
      </c>
      <c r="Z1942" s="1131">
        <v>0</v>
      </c>
      <c r="AA1942" s="1131">
        <v>0</v>
      </c>
      <c r="AB1942" s="1131">
        <v>0</v>
      </c>
      <c r="AC1942" s="1131">
        <v>0</v>
      </c>
      <c r="AD1942" s="1131">
        <v>0</v>
      </c>
      <c r="AE1942" s="1131">
        <v>0</v>
      </c>
      <c r="AF1942" s="126"/>
      <c r="AG1942" s="126"/>
      <c r="AH1942" s="126"/>
      <c r="AI1942" s="126"/>
      <c r="AJ1942" s="126"/>
      <c r="AK1942" s="126"/>
      <c r="AL1942" s="126">
        <v>1942</v>
      </c>
    </row>
    <row r="1943" spans="1:38">
      <c r="A1943" s="721" t="s">
        <v>1852</v>
      </c>
      <c r="B1943" s="722">
        <v>16</v>
      </c>
      <c r="C1943" s="722">
        <v>1690</v>
      </c>
      <c r="D1943" s="722">
        <v>169095</v>
      </c>
      <c r="E1943" s="721">
        <v>1690959184</v>
      </c>
      <c r="F1943" s="721" t="s">
        <v>1135</v>
      </c>
      <c r="G1943" s="1127">
        <v>8114000</v>
      </c>
      <c r="H1943" s="1128">
        <v>0</v>
      </c>
      <c r="I1943" s="1128">
        <v>8114000</v>
      </c>
      <c r="J1943" s="1128">
        <v>0</v>
      </c>
      <c r="K1943" s="1128">
        <v>0</v>
      </c>
      <c r="L1943" s="1128">
        <v>0</v>
      </c>
      <c r="M1943" s="1128">
        <v>0</v>
      </c>
      <c r="N1943" s="1129">
        <v>0</v>
      </c>
      <c r="O1943" s="1128">
        <v>0</v>
      </c>
      <c r="P1943" s="1127">
        <v>0</v>
      </c>
      <c r="Q1943" s="1127">
        <v>0</v>
      </c>
      <c r="R1943" s="1127">
        <v>0</v>
      </c>
      <c r="S1943" s="1127">
        <v>0</v>
      </c>
      <c r="T1943" s="1130">
        <v>0</v>
      </c>
      <c r="U1943" s="1130">
        <v>0</v>
      </c>
      <c r="V1943" s="1130">
        <v>0</v>
      </c>
      <c r="W1943" s="1127">
        <v>0</v>
      </c>
      <c r="X1943" s="1130">
        <v>0</v>
      </c>
      <c r="Y1943" s="735">
        <v>0</v>
      </c>
      <c r="Z1943" s="1131">
        <v>0</v>
      </c>
      <c r="AA1943" s="1131">
        <v>0</v>
      </c>
      <c r="AB1943" s="1131">
        <v>0</v>
      </c>
      <c r="AC1943" s="1131">
        <v>0</v>
      </c>
      <c r="AD1943" s="1131">
        <v>0</v>
      </c>
      <c r="AE1943" s="1131">
        <v>0</v>
      </c>
      <c r="AF1943" s="126"/>
      <c r="AG1943" s="126"/>
      <c r="AH1943" s="126"/>
      <c r="AI1943" s="126"/>
      <c r="AJ1943" s="126"/>
      <c r="AK1943" s="126"/>
      <c r="AL1943" s="126">
        <v>1943</v>
      </c>
    </row>
    <row r="1944" spans="1:38">
      <c r="A1944" s="721" t="s">
        <v>1852</v>
      </c>
      <c r="B1944" s="722">
        <v>16</v>
      </c>
      <c r="C1944" s="722">
        <v>1690</v>
      </c>
      <c r="D1944" s="722">
        <v>169095</v>
      </c>
      <c r="E1944" s="721">
        <v>1690959201</v>
      </c>
      <c r="F1944" s="721" t="s">
        <v>1136</v>
      </c>
      <c r="G1944" s="1127">
        <v>151665432</v>
      </c>
      <c r="H1944" s="1128">
        <v>0</v>
      </c>
      <c r="I1944" s="1128">
        <v>151665432</v>
      </c>
      <c r="J1944" s="1128">
        <v>0</v>
      </c>
      <c r="K1944" s="1128">
        <v>0</v>
      </c>
      <c r="L1944" s="1128">
        <v>0</v>
      </c>
      <c r="M1944" s="1128">
        <v>0</v>
      </c>
      <c r="N1944" s="1129">
        <v>0</v>
      </c>
      <c r="O1944" s="1128">
        <v>0</v>
      </c>
      <c r="P1944" s="1127">
        <v>0</v>
      </c>
      <c r="Q1944" s="1127">
        <v>0</v>
      </c>
      <c r="R1944" s="1127">
        <v>0</v>
      </c>
      <c r="S1944" s="1127">
        <v>0</v>
      </c>
      <c r="T1944" s="1130">
        <v>0</v>
      </c>
      <c r="U1944" s="1130">
        <v>0</v>
      </c>
      <c r="V1944" s="1130">
        <v>0</v>
      </c>
      <c r="W1944" s="1127">
        <v>0</v>
      </c>
      <c r="X1944" s="1130">
        <v>0</v>
      </c>
      <c r="Y1944" s="735">
        <v>0</v>
      </c>
      <c r="Z1944" s="1131">
        <v>0</v>
      </c>
      <c r="AA1944" s="1131">
        <v>0</v>
      </c>
      <c r="AB1944" s="1131">
        <v>0</v>
      </c>
      <c r="AC1944" s="1131">
        <v>0</v>
      </c>
      <c r="AD1944" s="1131">
        <v>0</v>
      </c>
      <c r="AE1944" s="1131">
        <v>0</v>
      </c>
      <c r="AF1944" s="126"/>
      <c r="AG1944" s="126"/>
      <c r="AH1944" s="126"/>
      <c r="AI1944" s="126"/>
      <c r="AJ1944" s="126"/>
      <c r="AK1944" s="126"/>
      <c r="AL1944" s="126">
        <v>1944</v>
      </c>
    </row>
    <row r="1945" spans="1:38">
      <c r="A1945" s="721" t="s">
        <v>1852</v>
      </c>
      <c r="B1945" s="722">
        <v>16</v>
      </c>
      <c r="C1945" s="722">
        <v>1690</v>
      </c>
      <c r="D1945" s="722">
        <v>169095</v>
      </c>
      <c r="E1945" s="721">
        <v>1690959202</v>
      </c>
      <c r="F1945" s="721" t="s">
        <v>1133</v>
      </c>
      <c r="G1945" s="1127">
        <v>21953062</v>
      </c>
      <c r="H1945" s="1128">
        <v>0</v>
      </c>
      <c r="I1945" s="1128">
        <v>21953061.98</v>
      </c>
      <c r="J1945" s="1128">
        <v>-1.9999999552965164E-2</v>
      </c>
      <c r="K1945" s="1128">
        <v>0</v>
      </c>
      <c r="L1945" s="1128">
        <v>0</v>
      </c>
      <c r="M1945" s="1128">
        <v>-1.9999999552965164E-2</v>
      </c>
      <c r="N1945" s="1129">
        <v>0</v>
      </c>
      <c r="O1945" s="1128">
        <v>-1.9999999552965164E-2</v>
      </c>
      <c r="P1945" s="1127">
        <v>-7.399999834597111E-3</v>
      </c>
      <c r="Q1945" s="1127">
        <v>0</v>
      </c>
      <c r="R1945" s="1127">
        <v>0</v>
      </c>
      <c r="S1945" s="1127">
        <v>0</v>
      </c>
      <c r="T1945" s="1130">
        <v>0</v>
      </c>
      <c r="U1945" s="1130">
        <v>0</v>
      </c>
      <c r="V1945" s="1130">
        <v>0</v>
      </c>
      <c r="W1945" s="1127">
        <v>0</v>
      </c>
      <c r="X1945" s="1130">
        <v>-7.399999834597111E-3</v>
      </c>
      <c r="Y1945" s="735">
        <v>0.37</v>
      </c>
      <c r="Z1945" s="1131">
        <v>0</v>
      </c>
      <c r="AA1945" s="1131">
        <v>-7.399999834597111E-3</v>
      </c>
      <c r="AB1945" s="1131">
        <v>0.11839999993797391</v>
      </c>
      <c r="AC1945" s="1131">
        <v>0</v>
      </c>
      <c r="AD1945" s="1131">
        <v>-0.11839999993797391</v>
      </c>
      <c r="AE1945" s="1131">
        <v>-7.399999834597111E-3</v>
      </c>
      <c r="AF1945" s="126"/>
      <c r="AG1945" s="126"/>
      <c r="AH1945" s="126"/>
      <c r="AI1945" s="126"/>
      <c r="AJ1945" s="126"/>
      <c r="AK1945" s="126"/>
      <c r="AL1945" s="126">
        <v>1945</v>
      </c>
    </row>
    <row r="1946" spans="1:38">
      <c r="A1946" s="721" t="s">
        <v>1852</v>
      </c>
      <c r="B1946" s="722">
        <v>16</v>
      </c>
      <c r="C1946" s="722">
        <v>1690</v>
      </c>
      <c r="D1946" s="722">
        <v>169095</v>
      </c>
      <c r="E1946" s="721">
        <v>1690959203</v>
      </c>
      <c r="F1946" s="721" t="s">
        <v>1137</v>
      </c>
      <c r="G1946" s="1127">
        <v>-151665432</v>
      </c>
      <c r="H1946" s="1128">
        <v>0</v>
      </c>
      <c r="I1946" s="1128">
        <v>-151665432</v>
      </c>
      <c r="J1946" s="1128">
        <v>0</v>
      </c>
      <c r="K1946" s="1128">
        <v>0</v>
      </c>
      <c r="L1946" s="1128">
        <v>0</v>
      </c>
      <c r="M1946" s="1128">
        <v>0</v>
      </c>
      <c r="N1946" s="1129">
        <v>0</v>
      </c>
      <c r="O1946" s="1128">
        <v>0</v>
      </c>
      <c r="P1946" s="1127">
        <v>0</v>
      </c>
      <c r="Q1946" s="1127">
        <v>0</v>
      </c>
      <c r="R1946" s="1127">
        <v>0</v>
      </c>
      <c r="S1946" s="1127">
        <v>0</v>
      </c>
      <c r="T1946" s="1130">
        <v>0</v>
      </c>
      <c r="U1946" s="1130">
        <v>0</v>
      </c>
      <c r="V1946" s="1130">
        <v>0</v>
      </c>
      <c r="W1946" s="1127">
        <v>0</v>
      </c>
      <c r="X1946" s="1130">
        <v>0</v>
      </c>
      <c r="Y1946" s="735">
        <v>0</v>
      </c>
      <c r="Z1946" s="1131">
        <v>0</v>
      </c>
      <c r="AA1946" s="1131">
        <v>0</v>
      </c>
      <c r="AB1946" s="1131">
        <v>0</v>
      </c>
      <c r="AC1946" s="1131">
        <v>0</v>
      </c>
      <c r="AD1946" s="1131">
        <v>0</v>
      </c>
      <c r="AE1946" s="1131">
        <v>0</v>
      </c>
      <c r="AF1946" s="126"/>
      <c r="AG1946" s="126"/>
      <c r="AH1946" s="126"/>
      <c r="AI1946" s="126"/>
      <c r="AJ1946" s="126"/>
      <c r="AK1946" s="126"/>
      <c r="AL1946" s="126">
        <v>1946</v>
      </c>
    </row>
    <row r="1947" spans="1:38">
      <c r="A1947" s="721" t="s">
        <v>1852</v>
      </c>
      <c r="B1947" s="722">
        <v>16</v>
      </c>
      <c r="C1947" s="722">
        <v>1690</v>
      </c>
      <c r="D1947" s="722">
        <v>169095</v>
      </c>
      <c r="E1947" s="721">
        <v>1690959214</v>
      </c>
      <c r="F1947" s="721" t="s">
        <v>3416</v>
      </c>
      <c r="G1947" s="1127">
        <v>0</v>
      </c>
      <c r="H1947" s="1128">
        <v>0</v>
      </c>
      <c r="I1947" s="1128">
        <v>0</v>
      </c>
      <c r="J1947" s="1128">
        <v>0</v>
      </c>
      <c r="K1947" s="1128">
        <v>0</v>
      </c>
      <c r="L1947" s="1128">
        <v>0</v>
      </c>
      <c r="M1947" s="1128">
        <v>0</v>
      </c>
      <c r="N1947" s="1129">
        <v>0</v>
      </c>
      <c r="O1947" s="1128">
        <v>0</v>
      </c>
      <c r="P1947" s="1127">
        <v>0</v>
      </c>
      <c r="Q1947" s="1127">
        <v>0</v>
      </c>
      <c r="R1947" s="1127">
        <v>0</v>
      </c>
      <c r="S1947" s="1127">
        <v>0</v>
      </c>
      <c r="T1947" s="1130">
        <v>0</v>
      </c>
      <c r="U1947" s="1130">
        <v>0</v>
      </c>
      <c r="V1947" s="1130">
        <v>0</v>
      </c>
      <c r="W1947" s="1127">
        <v>0</v>
      </c>
      <c r="X1947" s="1130">
        <v>0</v>
      </c>
      <c r="Y1947" s="735">
        <v>0</v>
      </c>
      <c r="Z1947" s="1131">
        <v>0</v>
      </c>
      <c r="AA1947" s="1131">
        <v>0</v>
      </c>
      <c r="AB1947" s="1131">
        <v>4.4399957656860348E-2</v>
      </c>
      <c r="AC1947" s="1131">
        <v>0</v>
      </c>
      <c r="AD1947" s="1131">
        <v>-4.4399957656860348E-2</v>
      </c>
      <c r="AE1947" s="1131">
        <v>0</v>
      </c>
      <c r="AF1947" s="126"/>
      <c r="AG1947" s="126"/>
      <c r="AH1947" s="126"/>
      <c r="AI1947" s="126"/>
      <c r="AJ1947" s="126"/>
      <c r="AK1947" s="126"/>
      <c r="AL1947" s="126">
        <v>1947</v>
      </c>
    </row>
    <row r="1948" spans="1:38">
      <c r="A1948" s="721" t="s">
        <v>1852</v>
      </c>
      <c r="B1948" s="722">
        <v>16</v>
      </c>
      <c r="C1948" s="722">
        <v>1690</v>
      </c>
      <c r="D1948" s="722">
        <v>169095</v>
      </c>
      <c r="E1948" s="721">
        <v>1690959216</v>
      </c>
      <c r="F1948" s="721" t="s">
        <v>2017</v>
      </c>
      <c r="G1948" s="1127">
        <v>0</v>
      </c>
      <c r="H1948" s="1128">
        <v>0</v>
      </c>
      <c r="I1948" s="1128">
        <v>0</v>
      </c>
      <c r="J1948" s="1128">
        <v>0</v>
      </c>
      <c r="K1948" s="1128">
        <v>0</v>
      </c>
      <c r="L1948" s="1128">
        <v>0</v>
      </c>
      <c r="M1948" s="1128">
        <v>0</v>
      </c>
      <c r="N1948" s="1129">
        <v>0</v>
      </c>
      <c r="O1948" s="1128">
        <v>0</v>
      </c>
      <c r="P1948" s="1127">
        <v>0</v>
      </c>
      <c r="Q1948" s="1127">
        <v>0</v>
      </c>
      <c r="R1948" s="1127">
        <v>0</v>
      </c>
      <c r="S1948" s="1127">
        <v>0</v>
      </c>
      <c r="T1948" s="1130">
        <v>0</v>
      </c>
      <c r="U1948" s="1130">
        <v>0</v>
      </c>
      <c r="V1948" s="1130">
        <v>0</v>
      </c>
      <c r="W1948" s="1127">
        <v>0</v>
      </c>
      <c r="X1948" s="1130">
        <v>0</v>
      </c>
      <c r="Y1948" s="735">
        <v>0</v>
      </c>
      <c r="Z1948" s="1131">
        <v>0</v>
      </c>
      <c r="AA1948" s="1131">
        <v>0</v>
      </c>
      <c r="AB1948" s="1131">
        <v>0</v>
      </c>
      <c r="AC1948" s="1131">
        <v>0</v>
      </c>
      <c r="AD1948" s="1131">
        <v>0</v>
      </c>
      <c r="AE1948" s="1131">
        <v>0</v>
      </c>
      <c r="AF1948" s="126"/>
      <c r="AG1948" s="126"/>
      <c r="AH1948" s="126"/>
      <c r="AI1948" s="126"/>
      <c r="AJ1948" s="126"/>
      <c r="AK1948" s="126"/>
      <c r="AL1948" s="126">
        <v>1948</v>
      </c>
    </row>
    <row r="1949" spans="1:38">
      <c r="A1949" s="721" t="s">
        <v>1852</v>
      </c>
      <c r="B1949" s="722">
        <v>16</v>
      </c>
      <c r="C1949" s="722">
        <v>1690</v>
      </c>
      <c r="D1949" s="722">
        <v>169095</v>
      </c>
      <c r="E1949" s="721">
        <v>1690959281</v>
      </c>
      <c r="F1949" s="721" t="s">
        <v>1138</v>
      </c>
      <c r="G1949" s="1127">
        <v>781242</v>
      </c>
      <c r="H1949" s="1128">
        <v>0</v>
      </c>
      <c r="I1949" s="1128">
        <v>781242</v>
      </c>
      <c r="J1949" s="1128">
        <v>0</v>
      </c>
      <c r="K1949" s="1128">
        <v>0</v>
      </c>
      <c r="L1949" s="1128">
        <v>0</v>
      </c>
      <c r="M1949" s="1128">
        <v>0</v>
      </c>
      <c r="N1949" s="1129">
        <v>0</v>
      </c>
      <c r="O1949" s="1128">
        <v>0</v>
      </c>
      <c r="P1949" s="1127">
        <v>0</v>
      </c>
      <c r="Q1949" s="1127">
        <v>0</v>
      </c>
      <c r="R1949" s="1127">
        <v>0</v>
      </c>
      <c r="S1949" s="1127">
        <v>0</v>
      </c>
      <c r="T1949" s="1130">
        <v>0</v>
      </c>
      <c r="U1949" s="1130">
        <v>0</v>
      </c>
      <c r="V1949" s="1130">
        <v>0</v>
      </c>
      <c r="W1949" s="1127">
        <v>0</v>
      </c>
      <c r="X1949" s="1130">
        <v>0</v>
      </c>
      <c r="Y1949" s="735">
        <v>0</v>
      </c>
      <c r="Z1949" s="1131">
        <v>0</v>
      </c>
      <c r="AA1949" s="1131">
        <v>0</v>
      </c>
      <c r="AB1949" s="1131">
        <v>0</v>
      </c>
      <c r="AC1949" s="1131">
        <v>0</v>
      </c>
      <c r="AD1949" s="1131">
        <v>0</v>
      </c>
      <c r="AE1949" s="1131">
        <v>0</v>
      </c>
      <c r="AF1949" s="126"/>
      <c r="AG1949" s="126"/>
      <c r="AH1949" s="126"/>
      <c r="AI1949" s="126"/>
      <c r="AJ1949" s="126"/>
      <c r="AK1949" s="126"/>
      <c r="AL1949" s="126">
        <v>1949</v>
      </c>
    </row>
    <row r="1950" spans="1:38">
      <c r="A1950" s="721" t="s">
        <v>1852</v>
      </c>
      <c r="B1950" s="722">
        <v>16</v>
      </c>
      <c r="C1950" s="722">
        <v>1690</v>
      </c>
      <c r="D1950" s="722">
        <v>169095</v>
      </c>
      <c r="E1950" s="721">
        <v>1690959327</v>
      </c>
      <c r="F1950" s="721" t="s">
        <v>1139</v>
      </c>
      <c r="G1950" s="1127">
        <v>3373170</v>
      </c>
      <c r="H1950" s="1128">
        <v>0</v>
      </c>
      <c r="I1950" s="1128">
        <v>3373170</v>
      </c>
      <c r="J1950" s="1128">
        <v>0</v>
      </c>
      <c r="K1950" s="1128">
        <v>0</v>
      </c>
      <c r="L1950" s="1128">
        <v>0</v>
      </c>
      <c r="M1950" s="1128">
        <v>0</v>
      </c>
      <c r="N1950" s="1129">
        <v>0</v>
      </c>
      <c r="O1950" s="1128">
        <v>0</v>
      </c>
      <c r="P1950" s="1127">
        <v>0</v>
      </c>
      <c r="Q1950" s="1127">
        <v>0</v>
      </c>
      <c r="R1950" s="1127">
        <v>0</v>
      </c>
      <c r="S1950" s="1127">
        <v>0</v>
      </c>
      <c r="T1950" s="1130">
        <v>0</v>
      </c>
      <c r="U1950" s="1130">
        <v>0</v>
      </c>
      <c r="V1950" s="1130">
        <v>0</v>
      </c>
      <c r="W1950" s="1127">
        <v>0</v>
      </c>
      <c r="X1950" s="1130">
        <v>0</v>
      </c>
      <c r="Y1950" s="735">
        <v>0</v>
      </c>
      <c r="Z1950" s="1131">
        <v>0</v>
      </c>
      <c r="AA1950" s="1131">
        <v>0</v>
      </c>
      <c r="AB1950" s="1131">
        <v>0</v>
      </c>
      <c r="AC1950" s="1131">
        <v>0</v>
      </c>
      <c r="AD1950" s="1131">
        <v>0</v>
      </c>
      <c r="AE1950" s="1131">
        <v>0</v>
      </c>
      <c r="AF1950" s="126"/>
      <c r="AG1950" s="126"/>
      <c r="AH1950" s="126"/>
      <c r="AI1950" s="126"/>
      <c r="AJ1950" s="126"/>
      <c r="AK1950" s="126"/>
      <c r="AL1950" s="126">
        <v>1950</v>
      </c>
    </row>
    <row r="1951" spans="1:38">
      <c r="A1951" s="721" t="s">
        <v>1852</v>
      </c>
      <c r="B1951" s="722">
        <v>16</v>
      </c>
      <c r="C1951" s="722">
        <v>1690</v>
      </c>
      <c r="D1951" s="722">
        <v>169095</v>
      </c>
      <c r="E1951" s="721">
        <v>1690959333</v>
      </c>
      <c r="F1951" s="721" t="s">
        <v>1140</v>
      </c>
      <c r="G1951" s="1127">
        <v>-5006578</v>
      </c>
      <c r="H1951" s="1128">
        <v>0</v>
      </c>
      <c r="I1951" s="1128">
        <v>-5006578</v>
      </c>
      <c r="J1951" s="1128">
        <v>0</v>
      </c>
      <c r="K1951" s="1128">
        <v>0</v>
      </c>
      <c r="L1951" s="1128">
        <v>0</v>
      </c>
      <c r="M1951" s="1128">
        <v>0</v>
      </c>
      <c r="N1951" s="1129">
        <v>0</v>
      </c>
      <c r="O1951" s="1128">
        <v>0</v>
      </c>
      <c r="P1951" s="1127">
        <v>0</v>
      </c>
      <c r="Q1951" s="1127">
        <v>0</v>
      </c>
      <c r="R1951" s="1127">
        <v>0</v>
      </c>
      <c r="S1951" s="1127">
        <v>0</v>
      </c>
      <c r="T1951" s="1130">
        <v>0</v>
      </c>
      <c r="U1951" s="1130">
        <v>0</v>
      </c>
      <c r="V1951" s="1130">
        <v>0</v>
      </c>
      <c r="W1951" s="1127">
        <v>0</v>
      </c>
      <c r="X1951" s="1130">
        <v>0</v>
      </c>
      <c r="Y1951" s="735">
        <v>0</v>
      </c>
      <c r="Z1951" s="1131">
        <v>0</v>
      </c>
      <c r="AA1951" s="1131">
        <v>0</v>
      </c>
      <c r="AB1951" s="1131">
        <v>0</v>
      </c>
      <c r="AC1951" s="1131">
        <v>0</v>
      </c>
      <c r="AD1951" s="1131">
        <v>0</v>
      </c>
      <c r="AE1951" s="1131">
        <v>0</v>
      </c>
      <c r="AF1951" s="126"/>
      <c r="AG1951" s="126"/>
      <c r="AH1951" s="126"/>
      <c r="AI1951" s="126"/>
      <c r="AJ1951" s="126"/>
      <c r="AK1951" s="126"/>
      <c r="AL1951" s="126">
        <v>1951</v>
      </c>
    </row>
    <row r="1952" spans="1:38">
      <c r="A1952" s="721" t="s">
        <v>1852</v>
      </c>
      <c r="B1952" s="722">
        <v>16</v>
      </c>
      <c r="C1952" s="722">
        <v>1690</v>
      </c>
      <c r="D1952" s="722">
        <v>169095</v>
      </c>
      <c r="E1952" s="721">
        <v>1690959401</v>
      </c>
      <c r="F1952" s="721" t="s">
        <v>1141</v>
      </c>
      <c r="G1952" s="1127">
        <v>31431736094</v>
      </c>
      <c r="H1952" s="1128">
        <v>0</v>
      </c>
      <c r="I1952" s="1128">
        <v>31431736093.509998</v>
      </c>
      <c r="J1952" s="1128">
        <v>-0.49000167846679688</v>
      </c>
      <c r="K1952" s="1128">
        <v>0</v>
      </c>
      <c r="L1952" s="1128">
        <v>0</v>
      </c>
      <c r="M1952" s="1128">
        <v>-0.49000167846679688</v>
      </c>
      <c r="N1952" s="1129">
        <v>0</v>
      </c>
      <c r="O1952" s="1128">
        <v>-0.49000167846679688</v>
      </c>
      <c r="P1952" s="1127">
        <v>-0.18130062103271485</v>
      </c>
      <c r="Q1952" s="1127">
        <v>0</v>
      </c>
      <c r="R1952" s="1127">
        <v>0</v>
      </c>
      <c r="S1952" s="1127">
        <v>0</v>
      </c>
      <c r="T1952" s="1130">
        <v>0</v>
      </c>
      <c r="U1952" s="1130">
        <v>0</v>
      </c>
      <c r="V1952" s="1130">
        <v>0</v>
      </c>
      <c r="W1952" s="1127">
        <v>0</v>
      </c>
      <c r="X1952" s="1130">
        <v>-0.18130062103271485</v>
      </c>
      <c r="Y1952" s="735">
        <v>0.37</v>
      </c>
      <c r="Z1952" s="1131">
        <v>0</v>
      </c>
      <c r="AA1952" s="1131">
        <v>-0.18130062103271485</v>
      </c>
      <c r="AB1952" s="1131">
        <v>0</v>
      </c>
      <c r="AC1952" s="1131">
        <v>-2.9600677490234376E-2</v>
      </c>
      <c r="AD1952" s="1131">
        <v>0</v>
      </c>
      <c r="AE1952" s="1131">
        <v>-0.15169994354248048</v>
      </c>
      <c r="AF1952" s="126"/>
      <c r="AG1952" s="126"/>
      <c r="AH1952" s="126"/>
      <c r="AI1952" s="126"/>
      <c r="AJ1952" s="126"/>
      <c r="AK1952" s="126"/>
      <c r="AL1952" s="126">
        <v>1952</v>
      </c>
    </row>
    <row r="1953" spans="1:38">
      <c r="A1953" s="721" t="s">
        <v>1852</v>
      </c>
      <c r="B1953" s="722">
        <v>16</v>
      </c>
      <c r="C1953" s="722">
        <v>1690</v>
      </c>
      <c r="D1953" s="722">
        <v>169095</v>
      </c>
      <c r="E1953" s="721">
        <v>1690959403</v>
      </c>
      <c r="F1953" s="721" t="s">
        <v>2018</v>
      </c>
      <c r="G1953" s="1127">
        <v>2801940</v>
      </c>
      <c r="H1953" s="1128">
        <v>0</v>
      </c>
      <c r="I1953" s="1128">
        <v>2801940.04</v>
      </c>
      <c r="J1953" s="1128">
        <v>4.0000000037252903E-2</v>
      </c>
      <c r="K1953" s="1128">
        <v>0</v>
      </c>
      <c r="L1953" s="1128">
        <v>4.0000000037252903E-2</v>
      </c>
      <c r="M1953" s="1128">
        <v>0</v>
      </c>
      <c r="N1953" s="1129">
        <v>0</v>
      </c>
      <c r="O1953" s="1128">
        <v>4.0000000037252903E-2</v>
      </c>
      <c r="P1953" s="1127">
        <v>1.4800000013783574E-2</v>
      </c>
      <c r="Q1953" s="1127">
        <v>0</v>
      </c>
      <c r="R1953" s="1127">
        <v>0</v>
      </c>
      <c r="S1953" s="1127">
        <v>0</v>
      </c>
      <c r="T1953" s="1130">
        <v>0</v>
      </c>
      <c r="U1953" s="1130">
        <v>0</v>
      </c>
      <c r="V1953" s="1130">
        <v>0</v>
      </c>
      <c r="W1953" s="1127">
        <v>0</v>
      </c>
      <c r="X1953" s="1130">
        <v>1.4800000013783574E-2</v>
      </c>
      <c r="Y1953" s="735">
        <v>0.37</v>
      </c>
      <c r="Z1953" s="1131">
        <v>1.4800000013783574E-2</v>
      </c>
      <c r="AA1953" s="1131">
        <v>0</v>
      </c>
      <c r="AB1953" s="1131">
        <v>0</v>
      </c>
      <c r="AC1953" s="1131">
        <v>0</v>
      </c>
      <c r="AD1953" s="1131">
        <v>1.4800000013783574E-2</v>
      </c>
      <c r="AE1953" s="1131">
        <v>0</v>
      </c>
      <c r="AF1953" s="126"/>
      <c r="AG1953" s="126"/>
      <c r="AH1953" s="126"/>
      <c r="AI1953" s="126"/>
      <c r="AJ1953" s="126"/>
      <c r="AK1953" s="126"/>
      <c r="AL1953" s="126">
        <v>1953</v>
      </c>
    </row>
    <row r="1954" spans="1:38">
      <c r="A1954" s="721" t="s">
        <v>1852</v>
      </c>
      <c r="B1954" s="722">
        <v>16</v>
      </c>
      <c r="C1954" s="722">
        <v>1690</v>
      </c>
      <c r="D1954" s="722">
        <v>169095</v>
      </c>
      <c r="E1954" s="721">
        <v>1690959415</v>
      </c>
      <c r="F1954" s="721" t="s">
        <v>1142</v>
      </c>
      <c r="G1954" s="1127">
        <v>5538048</v>
      </c>
      <c r="H1954" s="1128">
        <v>0</v>
      </c>
      <c r="I1954" s="1128">
        <v>5538048.2699999996</v>
      </c>
      <c r="J1954" s="1128">
        <v>0.26999999955296516</v>
      </c>
      <c r="K1954" s="1128">
        <v>0</v>
      </c>
      <c r="L1954" s="1128">
        <v>0.26999999955296516</v>
      </c>
      <c r="M1954" s="1128">
        <v>0</v>
      </c>
      <c r="N1954" s="1129">
        <v>0</v>
      </c>
      <c r="O1954" s="1128">
        <v>0.26999999955296516</v>
      </c>
      <c r="P1954" s="1127">
        <v>9.9899999834597103E-2</v>
      </c>
      <c r="Q1954" s="1127">
        <v>0</v>
      </c>
      <c r="R1954" s="1127">
        <v>0</v>
      </c>
      <c r="S1954" s="1127">
        <v>0</v>
      </c>
      <c r="T1954" s="1130">
        <v>0</v>
      </c>
      <c r="U1954" s="1130">
        <v>0</v>
      </c>
      <c r="V1954" s="1130">
        <v>0</v>
      </c>
      <c r="W1954" s="1127">
        <v>0</v>
      </c>
      <c r="X1954" s="1130">
        <v>9.9899999834597103E-2</v>
      </c>
      <c r="Y1954" s="735">
        <v>0.37</v>
      </c>
      <c r="Z1954" s="1131">
        <v>9.9899999834597103E-2</v>
      </c>
      <c r="AA1954" s="1131">
        <v>0</v>
      </c>
      <c r="AB1954" s="1131">
        <v>2.2200000020675362E-2</v>
      </c>
      <c r="AC1954" s="1131">
        <v>0</v>
      </c>
      <c r="AD1954" s="1131">
        <v>7.7699999813921741E-2</v>
      </c>
      <c r="AE1954" s="1131">
        <v>0</v>
      </c>
      <c r="AF1954" s="126"/>
      <c r="AG1954" s="126"/>
      <c r="AH1954" s="126"/>
      <c r="AI1954" s="126"/>
      <c r="AJ1954" s="126"/>
      <c r="AK1954" s="126"/>
      <c r="AL1954" s="126">
        <v>1954</v>
      </c>
    </row>
    <row r="1955" spans="1:38">
      <c r="A1955" s="721" t="s">
        <v>1852</v>
      </c>
      <c r="B1955" s="722">
        <v>16</v>
      </c>
      <c r="C1955" s="722">
        <v>1690</v>
      </c>
      <c r="D1955" s="722">
        <v>169095</v>
      </c>
      <c r="E1955" s="721">
        <v>1690959430</v>
      </c>
      <c r="F1955" s="721" t="s">
        <v>4264</v>
      </c>
      <c r="G1955" s="1127">
        <v>0</v>
      </c>
      <c r="H1955" s="1128">
        <v>0</v>
      </c>
      <c r="I1955" s="1128">
        <v>0</v>
      </c>
      <c r="J1955" s="1128">
        <v>0</v>
      </c>
      <c r="K1955" s="1128">
        <v>0</v>
      </c>
      <c r="L1955" s="1128">
        <v>0</v>
      </c>
      <c r="M1955" s="1128">
        <v>0</v>
      </c>
      <c r="N1955" s="1129">
        <v>0</v>
      </c>
      <c r="O1955" s="1128">
        <v>0</v>
      </c>
      <c r="P1955" s="1127">
        <v>0</v>
      </c>
      <c r="Q1955" s="1127">
        <v>0</v>
      </c>
      <c r="R1955" s="1127">
        <v>0</v>
      </c>
      <c r="S1955" s="1127">
        <v>0</v>
      </c>
      <c r="T1955" s="1130">
        <v>0</v>
      </c>
      <c r="U1955" s="1130">
        <v>0</v>
      </c>
      <c r="V1955" s="1130">
        <v>0</v>
      </c>
      <c r="W1955" s="1127">
        <v>0</v>
      </c>
      <c r="X1955" s="1130">
        <v>0</v>
      </c>
      <c r="Y1955" s="735">
        <v>0</v>
      </c>
      <c r="Z1955" s="1131">
        <v>0</v>
      </c>
      <c r="AA1955" s="1131">
        <v>0</v>
      </c>
      <c r="AB1955" s="1131">
        <v>0</v>
      </c>
      <c r="AC1955" s="1131">
        <v>0</v>
      </c>
      <c r="AD1955" s="1131">
        <v>0</v>
      </c>
      <c r="AE1955" s="1131">
        <v>0</v>
      </c>
      <c r="AF1955" s="126"/>
      <c r="AG1955" s="126"/>
      <c r="AH1955" s="126"/>
      <c r="AI1955" s="126"/>
      <c r="AJ1955" s="126"/>
      <c r="AK1955" s="126"/>
      <c r="AL1955" s="126">
        <v>1955</v>
      </c>
    </row>
    <row r="1956" spans="1:38">
      <c r="A1956" s="721" t="s">
        <v>1852</v>
      </c>
      <c r="B1956" s="722">
        <v>16</v>
      </c>
      <c r="C1956" s="722">
        <v>1690</v>
      </c>
      <c r="D1956" s="722">
        <v>169095</v>
      </c>
      <c r="E1956" s="721">
        <v>1690959495</v>
      </c>
      <c r="F1956" s="721" t="s">
        <v>3692</v>
      </c>
      <c r="G1956" s="1127">
        <v>1679</v>
      </c>
      <c r="H1956" s="1128">
        <v>0</v>
      </c>
      <c r="I1956" s="1128">
        <v>1679</v>
      </c>
      <c r="J1956" s="1128">
        <v>0</v>
      </c>
      <c r="K1956" s="1128">
        <v>0</v>
      </c>
      <c r="L1956" s="1128">
        <v>0</v>
      </c>
      <c r="M1956" s="1128">
        <v>0</v>
      </c>
      <c r="N1956" s="1129">
        <v>0</v>
      </c>
      <c r="O1956" s="1128">
        <v>0</v>
      </c>
      <c r="P1956" s="1127">
        <v>0</v>
      </c>
      <c r="Q1956" s="1127">
        <v>0</v>
      </c>
      <c r="R1956" s="1127">
        <v>0</v>
      </c>
      <c r="S1956" s="1127">
        <v>0</v>
      </c>
      <c r="T1956" s="1130">
        <v>0</v>
      </c>
      <c r="U1956" s="1130">
        <v>0</v>
      </c>
      <c r="V1956" s="1130">
        <v>0</v>
      </c>
      <c r="W1956" s="1127">
        <v>0</v>
      </c>
      <c r="X1956" s="1130">
        <v>0</v>
      </c>
      <c r="Y1956" s="735">
        <v>0</v>
      </c>
      <c r="Z1956" s="1131">
        <v>0</v>
      </c>
      <c r="AA1956" s="1131">
        <v>0</v>
      </c>
      <c r="AB1956" s="1131">
        <v>0</v>
      </c>
      <c r="AC1956" s="1131">
        <v>0</v>
      </c>
      <c r="AD1956" s="1131">
        <v>0</v>
      </c>
      <c r="AE1956" s="1131">
        <v>0</v>
      </c>
      <c r="AF1956" s="126"/>
      <c r="AG1956" s="126"/>
      <c r="AH1956" s="126"/>
      <c r="AI1956" s="126"/>
      <c r="AJ1956" s="126"/>
      <c r="AK1956" s="126"/>
      <c r="AL1956" s="126">
        <v>1956</v>
      </c>
    </row>
    <row r="1957" spans="1:38">
      <c r="A1957" s="721" t="s">
        <v>1852</v>
      </c>
      <c r="B1957" s="722">
        <v>16</v>
      </c>
      <c r="C1957" s="722">
        <v>1690</v>
      </c>
      <c r="D1957" s="722">
        <v>169095</v>
      </c>
      <c r="E1957" s="721">
        <v>1690959496</v>
      </c>
      <c r="F1957" s="721" t="s">
        <v>1143</v>
      </c>
      <c r="G1957" s="1127">
        <v>0</v>
      </c>
      <c r="H1957" s="1128">
        <v>0</v>
      </c>
      <c r="I1957" s="1128">
        <v>0</v>
      </c>
      <c r="J1957" s="1128">
        <v>0</v>
      </c>
      <c r="K1957" s="1128">
        <v>0</v>
      </c>
      <c r="L1957" s="1128">
        <v>0</v>
      </c>
      <c r="M1957" s="1128">
        <v>0</v>
      </c>
      <c r="N1957" s="1129">
        <v>0</v>
      </c>
      <c r="O1957" s="1128">
        <v>0</v>
      </c>
      <c r="P1957" s="1127">
        <v>0</v>
      </c>
      <c r="Q1957" s="1127">
        <v>0</v>
      </c>
      <c r="R1957" s="1127">
        <v>0</v>
      </c>
      <c r="S1957" s="1127">
        <v>0</v>
      </c>
      <c r="T1957" s="1130">
        <v>0</v>
      </c>
      <c r="U1957" s="1130">
        <v>0</v>
      </c>
      <c r="V1957" s="1130">
        <v>0</v>
      </c>
      <c r="W1957" s="1127">
        <v>0</v>
      </c>
      <c r="X1957" s="1130">
        <v>0</v>
      </c>
      <c r="Y1957" s="735">
        <v>0</v>
      </c>
      <c r="Z1957" s="1131">
        <v>0</v>
      </c>
      <c r="AA1957" s="1131">
        <v>0</v>
      </c>
      <c r="AB1957" s="1131">
        <v>0</v>
      </c>
      <c r="AC1957" s="1131">
        <v>0</v>
      </c>
      <c r="AD1957" s="1131">
        <v>0</v>
      </c>
      <c r="AE1957" s="1131">
        <v>0</v>
      </c>
      <c r="AF1957" s="126"/>
      <c r="AG1957" s="126"/>
      <c r="AH1957" s="126"/>
      <c r="AI1957" s="126"/>
      <c r="AJ1957" s="126"/>
      <c r="AK1957" s="126"/>
      <c r="AL1957" s="126">
        <v>1957</v>
      </c>
    </row>
    <row r="1958" spans="1:38">
      <c r="A1958" s="721" t="s">
        <v>1852</v>
      </c>
      <c r="B1958" s="722">
        <v>16</v>
      </c>
      <c r="C1958" s="722">
        <v>1690</v>
      </c>
      <c r="D1958" s="722">
        <v>169095</v>
      </c>
      <c r="E1958" s="721">
        <v>1690959498</v>
      </c>
      <c r="F1958" s="721" t="s">
        <v>4265</v>
      </c>
      <c r="G1958" s="1127">
        <v>0</v>
      </c>
      <c r="H1958" s="1128">
        <v>0</v>
      </c>
      <c r="I1958" s="1128">
        <v>0</v>
      </c>
      <c r="J1958" s="1128">
        <v>0</v>
      </c>
      <c r="K1958" s="1128">
        <v>0</v>
      </c>
      <c r="L1958" s="1128">
        <v>0</v>
      </c>
      <c r="M1958" s="1128">
        <v>0</v>
      </c>
      <c r="N1958" s="1129">
        <v>0</v>
      </c>
      <c r="O1958" s="1128">
        <v>0</v>
      </c>
      <c r="P1958" s="1127">
        <v>0</v>
      </c>
      <c r="Q1958" s="1127">
        <v>0</v>
      </c>
      <c r="R1958" s="1127">
        <v>0</v>
      </c>
      <c r="S1958" s="1127">
        <v>0</v>
      </c>
      <c r="T1958" s="1130">
        <v>0</v>
      </c>
      <c r="U1958" s="1130">
        <v>0</v>
      </c>
      <c r="V1958" s="1130">
        <v>0</v>
      </c>
      <c r="W1958" s="1127">
        <v>0</v>
      </c>
      <c r="X1958" s="1130">
        <v>0</v>
      </c>
      <c r="Y1958" s="735">
        <v>0</v>
      </c>
      <c r="Z1958" s="1131">
        <v>0</v>
      </c>
      <c r="AA1958" s="1131">
        <v>0</v>
      </c>
      <c r="AB1958" s="1131">
        <v>0</v>
      </c>
      <c r="AC1958" s="1131">
        <v>0</v>
      </c>
      <c r="AD1958" s="1131">
        <v>0</v>
      </c>
      <c r="AE1958" s="1131">
        <v>0</v>
      </c>
      <c r="AF1958" s="126"/>
      <c r="AG1958" s="126"/>
      <c r="AH1958" s="126"/>
      <c r="AI1958" s="126"/>
      <c r="AJ1958" s="126"/>
      <c r="AK1958" s="126"/>
      <c r="AL1958" s="126">
        <v>1958</v>
      </c>
    </row>
    <row r="1959" spans="1:38">
      <c r="A1959" s="721" t="s">
        <v>1891</v>
      </c>
      <c r="B1959" s="722">
        <v>16</v>
      </c>
      <c r="C1959" s="722">
        <v>1690</v>
      </c>
      <c r="D1959" s="722">
        <v>169095</v>
      </c>
      <c r="E1959" s="721">
        <v>1690959501</v>
      </c>
      <c r="F1959" s="721" t="s">
        <v>2019</v>
      </c>
      <c r="G1959" s="1127">
        <v>0</v>
      </c>
      <c r="H1959" s="1128">
        <v>0</v>
      </c>
      <c r="I1959" s="1128">
        <v>0</v>
      </c>
      <c r="J1959" s="1128">
        <v>0</v>
      </c>
      <c r="K1959" s="1128">
        <v>0</v>
      </c>
      <c r="L1959" s="1128">
        <v>0</v>
      </c>
      <c r="M1959" s="1128">
        <v>0</v>
      </c>
      <c r="N1959" s="1129">
        <v>0</v>
      </c>
      <c r="O1959" s="1128">
        <v>0</v>
      </c>
      <c r="P1959" s="1127">
        <v>0</v>
      </c>
      <c r="Q1959" s="1127">
        <v>0</v>
      </c>
      <c r="R1959" s="1127">
        <v>0</v>
      </c>
      <c r="S1959" s="1127">
        <v>0</v>
      </c>
      <c r="T1959" s="1130">
        <v>0</v>
      </c>
      <c r="U1959" s="1130">
        <v>0</v>
      </c>
      <c r="V1959" s="1130">
        <v>0</v>
      </c>
      <c r="W1959" s="1127">
        <v>0</v>
      </c>
      <c r="X1959" s="1130">
        <v>0</v>
      </c>
      <c r="Y1959" s="735">
        <v>0</v>
      </c>
      <c r="Z1959" s="1131">
        <v>0</v>
      </c>
      <c r="AA1959" s="1131">
        <v>0</v>
      </c>
      <c r="AB1959" s="1131">
        <v>0</v>
      </c>
      <c r="AC1959" s="1131">
        <v>0</v>
      </c>
      <c r="AD1959" s="1131">
        <v>0</v>
      </c>
      <c r="AE1959" s="1131">
        <v>0</v>
      </c>
      <c r="AF1959" s="126"/>
      <c r="AG1959" s="126"/>
      <c r="AH1959" s="126"/>
      <c r="AI1959" s="126"/>
      <c r="AJ1959" s="126"/>
      <c r="AK1959" s="126"/>
      <c r="AL1959" s="126">
        <v>1959</v>
      </c>
    </row>
    <row r="1960" spans="1:38">
      <c r="A1960" s="721" t="s">
        <v>1891</v>
      </c>
      <c r="B1960" s="722">
        <v>16</v>
      </c>
      <c r="C1960" s="722">
        <v>1690</v>
      </c>
      <c r="D1960" s="722">
        <v>169095</v>
      </c>
      <c r="E1960" s="721">
        <v>1690959502</v>
      </c>
      <c r="F1960" s="721" t="s">
        <v>2020</v>
      </c>
      <c r="G1960" s="1127">
        <v>0</v>
      </c>
      <c r="H1960" s="1128">
        <v>0</v>
      </c>
      <c r="I1960" s="1128">
        <v>0</v>
      </c>
      <c r="J1960" s="1128">
        <v>0</v>
      </c>
      <c r="K1960" s="1128">
        <v>0</v>
      </c>
      <c r="L1960" s="1128">
        <v>0</v>
      </c>
      <c r="M1960" s="1128">
        <v>0</v>
      </c>
      <c r="N1960" s="1129">
        <v>0</v>
      </c>
      <c r="O1960" s="1128">
        <v>0</v>
      </c>
      <c r="P1960" s="1127">
        <v>0</v>
      </c>
      <c r="Q1960" s="1127">
        <v>0</v>
      </c>
      <c r="R1960" s="1127">
        <v>0</v>
      </c>
      <c r="S1960" s="1127">
        <v>0</v>
      </c>
      <c r="T1960" s="1130">
        <v>0</v>
      </c>
      <c r="U1960" s="1130">
        <v>0</v>
      </c>
      <c r="V1960" s="1130">
        <v>0</v>
      </c>
      <c r="W1960" s="1127">
        <v>0</v>
      </c>
      <c r="X1960" s="1130">
        <v>0</v>
      </c>
      <c r="Y1960" s="735">
        <v>0</v>
      </c>
      <c r="Z1960" s="1131">
        <v>0</v>
      </c>
      <c r="AA1960" s="1131">
        <v>0</v>
      </c>
      <c r="AB1960" s="1131">
        <v>0</v>
      </c>
      <c r="AC1960" s="1131">
        <v>0</v>
      </c>
      <c r="AD1960" s="1131">
        <v>0</v>
      </c>
      <c r="AE1960" s="1131">
        <v>0</v>
      </c>
      <c r="AF1960" s="126"/>
      <c r="AG1960" s="126"/>
      <c r="AH1960" s="126"/>
      <c r="AI1960" s="126"/>
      <c r="AJ1960" s="126"/>
      <c r="AK1960" s="126"/>
      <c r="AL1960" s="126">
        <v>1960</v>
      </c>
    </row>
    <row r="1961" spans="1:38">
      <c r="A1961" s="721" t="s">
        <v>1891</v>
      </c>
      <c r="B1961" s="722">
        <v>16</v>
      </c>
      <c r="C1961" s="722">
        <v>1690</v>
      </c>
      <c r="D1961" s="722">
        <v>169095</v>
      </c>
      <c r="E1961" s="721">
        <v>1690959505</v>
      </c>
      <c r="F1961" s="721" t="s">
        <v>2021</v>
      </c>
      <c r="G1961" s="1127">
        <v>0</v>
      </c>
      <c r="H1961" s="1128">
        <v>0</v>
      </c>
      <c r="I1961" s="1128">
        <v>0</v>
      </c>
      <c r="J1961" s="1128">
        <v>0</v>
      </c>
      <c r="K1961" s="1128">
        <v>0</v>
      </c>
      <c r="L1961" s="1128">
        <v>0</v>
      </c>
      <c r="M1961" s="1128">
        <v>0</v>
      </c>
      <c r="N1961" s="1129">
        <v>0</v>
      </c>
      <c r="O1961" s="1128">
        <v>0</v>
      </c>
      <c r="P1961" s="1127">
        <v>0</v>
      </c>
      <c r="Q1961" s="1127">
        <v>0</v>
      </c>
      <c r="R1961" s="1127">
        <v>0</v>
      </c>
      <c r="S1961" s="1127">
        <v>0</v>
      </c>
      <c r="T1961" s="1130">
        <v>0</v>
      </c>
      <c r="U1961" s="1130">
        <v>0</v>
      </c>
      <c r="V1961" s="1130">
        <v>0</v>
      </c>
      <c r="W1961" s="1127">
        <v>0</v>
      </c>
      <c r="X1961" s="1130">
        <v>0</v>
      </c>
      <c r="Y1961" s="735">
        <v>0</v>
      </c>
      <c r="Z1961" s="1131">
        <v>0</v>
      </c>
      <c r="AA1961" s="1131">
        <v>0</v>
      </c>
      <c r="AB1961" s="1131">
        <v>0</v>
      </c>
      <c r="AC1961" s="1131">
        <v>0</v>
      </c>
      <c r="AD1961" s="1131">
        <v>0</v>
      </c>
      <c r="AE1961" s="1131">
        <v>0</v>
      </c>
      <c r="AF1961" s="126"/>
      <c r="AG1961" s="126"/>
      <c r="AH1961" s="126"/>
      <c r="AI1961" s="126"/>
      <c r="AJ1961" s="126"/>
      <c r="AK1961" s="126"/>
      <c r="AL1961" s="126">
        <v>1961</v>
      </c>
    </row>
    <row r="1962" spans="1:38">
      <c r="A1962" s="721" t="s">
        <v>1852</v>
      </c>
      <c r="B1962" s="722">
        <v>16</v>
      </c>
      <c r="C1962" s="722">
        <v>1690</v>
      </c>
      <c r="D1962" s="722">
        <v>169095</v>
      </c>
      <c r="E1962" s="721">
        <v>1690959506</v>
      </c>
      <c r="F1962" s="721" t="s">
        <v>3417</v>
      </c>
      <c r="G1962" s="1127">
        <v>0</v>
      </c>
      <c r="H1962" s="1128">
        <v>0</v>
      </c>
      <c r="I1962" s="1128">
        <v>0</v>
      </c>
      <c r="J1962" s="1128">
        <v>0</v>
      </c>
      <c r="K1962" s="1128">
        <v>0</v>
      </c>
      <c r="L1962" s="1128">
        <v>0</v>
      </c>
      <c r="M1962" s="1128">
        <v>0</v>
      </c>
      <c r="N1962" s="1129">
        <v>0</v>
      </c>
      <c r="O1962" s="1128">
        <v>0</v>
      </c>
      <c r="P1962" s="1127">
        <v>0</v>
      </c>
      <c r="Q1962" s="1127">
        <v>0</v>
      </c>
      <c r="R1962" s="1127">
        <v>0</v>
      </c>
      <c r="S1962" s="1127">
        <v>0</v>
      </c>
      <c r="T1962" s="1130">
        <v>0</v>
      </c>
      <c r="U1962" s="1130">
        <v>0</v>
      </c>
      <c r="V1962" s="1130">
        <v>0</v>
      </c>
      <c r="W1962" s="1127">
        <v>0</v>
      </c>
      <c r="X1962" s="1130">
        <v>0</v>
      </c>
      <c r="Y1962" s="735">
        <v>0</v>
      </c>
      <c r="Z1962" s="1131">
        <v>0</v>
      </c>
      <c r="AA1962" s="1131">
        <v>0</v>
      </c>
      <c r="AB1962" s="1131">
        <v>0</v>
      </c>
      <c r="AC1962" s="1131">
        <v>0</v>
      </c>
      <c r="AD1962" s="1131">
        <v>0</v>
      </c>
      <c r="AE1962" s="1131">
        <v>0</v>
      </c>
      <c r="AF1962" s="126"/>
      <c r="AG1962" s="126"/>
      <c r="AH1962" s="126"/>
      <c r="AI1962" s="126"/>
      <c r="AJ1962" s="126"/>
      <c r="AK1962" s="126"/>
      <c r="AL1962" s="126">
        <v>1962</v>
      </c>
    </row>
    <row r="1963" spans="1:38">
      <c r="A1963" s="721" t="s">
        <v>1891</v>
      </c>
      <c r="B1963" s="722">
        <v>16</v>
      </c>
      <c r="C1963" s="722">
        <v>1690</v>
      </c>
      <c r="D1963" s="722">
        <v>169095</v>
      </c>
      <c r="E1963" s="721">
        <v>1690959507</v>
      </c>
      <c r="F1963" s="721" t="s">
        <v>2022</v>
      </c>
      <c r="G1963" s="1127">
        <v>0</v>
      </c>
      <c r="H1963" s="1128">
        <v>0</v>
      </c>
      <c r="I1963" s="1128">
        <v>0</v>
      </c>
      <c r="J1963" s="1128">
        <v>0</v>
      </c>
      <c r="K1963" s="1128">
        <v>0</v>
      </c>
      <c r="L1963" s="1128">
        <v>0</v>
      </c>
      <c r="M1963" s="1128">
        <v>0</v>
      </c>
      <c r="N1963" s="1129">
        <v>0</v>
      </c>
      <c r="O1963" s="1128">
        <v>0</v>
      </c>
      <c r="P1963" s="1127">
        <v>0</v>
      </c>
      <c r="Q1963" s="1127">
        <v>0</v>
      </c>
      <c r="R1963" s="1127">
        <v>0</v>
      </c>
      <c r="S1963" s="1127">
        <v>0</v>
      </c>
      <c r="T1963" s="1130">
        <v>0</v>
      </c>
      <c r="U1963" s="1130">
        <v>0</v>
      </c>
      <c r="V1963" s="1130">
        <v>0</v>
      </c>
      <c r="W1963" s="1127">
        <v>0</v>
      </c>
      <c r="X1963" s="1130">
        <v>0</v>
      </c>
      <c r="Y1963" s="735">
        <v>0</v>
      </c>
      <c r="Z1963" s="1131">
        <v>0</v>
      </c>
      <c r="AA1963" s="1131">
        <v>0</v>
      </c>
      <c r="AB1963" s="1131">
        <v>0</v>
      </c>
      <c r="AC1963" s="1131">
        <v>0</v>
      </c>
      <c r="AD1963" s="1131">
        <v>0</v>
      </c>
      <c r="AE1963" s="1131">
        <v>0</v>
      </c>
      <c r="AF1963" s="126"/>
      <c r="AG1963" s="126"/>
      <c r="AH1963" s="126"/>
      <c r="AI1963" s="126"/>
      <c r="AJ1963" s="126"/>
      <c r="AK1963" s="126"/>
      <c r="AL1963" s="126">
        <v>1963</v>
      </c>
    </row>
    <row r="1964" spans="1:38">
      <c r="A1964" s="721" t="s">
        <v>1891</v>
      </c>
      <c r="B1964" s="722">
        <v>16</v>
      </c>
      <c r="C1964" s="722">
        <v>1690</v>
      </c>
      <c r="D1964" s="722">
        <v>169095</v>
      </c>
      <c r="E1964" s="721">
        <v>1690959513</v>
      </c>
      <c r="F1964" s="721" t="s">
        <v>2021</v>
      </c>
      <c r="G1964" s="1127">
        <v>0</v>
      </c>
      <c r="H1964" s="1128">
        <v>0</v>
      </c>
      <c r="I1964" s="1128">
        <v>0</v>
      </c>
      <c r="J1964" s="1128">
        <v>0</v>
      </c>
      <c r="K1964" s="1128">
        <v>0</v>
      </c>
      <c r="L1964" s="1128">
        <v>0</v>
      </c>
      <c r="M1964" s="1128">
        <v>0</v>
      </c>
      <c r="N1964" s="1129">
        <v>0</v>
      </c>
      <c r="O1964" s="1128">
        <v>0</v>
      </c>
      <c r="P1964" s="1127">
        <v>0</v>
      </c>
      <c r="Q1964" s="1127">
        <v>0</v>
      </c>
      <c r="R1964" s="1127">
        <v>0</v>
      </c>
      <c r="S1964" s="1127">
        <v>0</v>
      </c>
      <c r="T1964" s="1130">
        <v>0</v>
      </c>
      <c r="U1964" s="1130">
        <v>0</v>
      </c>
      <c r="V1964" s="1130">
        <v>0</v>
      </c>
      <c r="W1964" s="1127">
        <v>0</v>
      </c>
      <c r="X1964" s="1130">
        <v>0</v>
      </c>
      <c r="Y1964" s="735">
        <v>0</v>
      </c>
      <c r="Z1964" s="1131">
        <v>0</v>
      </c>
      <c r="AA1964" s="1131">
        <v>0</v>
      </c>
      <c r="AB1964" s="1131">
        <v>0</v>
      </c>
      <c r="AC1964" s="1131">
        <v>0</v>
      </c>
      <c r="AD1964" s="1131">
        <v>0</v>
      </c>
      <c r="AE1964" s="1131">
        <v>0</v>
      </c>
      <c r="AF1964" s="126"/>
      <c r="AG1964" s="126"/>
      <c r="AH1964" s="126"/>
      <c r="AI1964" s="126"/>
      <c r="AJ1964" s="126"/>
      <c r="AK1964" s="126"/>
      <c r="AL1964" s="126">
        <v>1964</v>
      </c>
    </row>
    <row r="1965" spans="1:38">
      <c r="A1965" s="721" t="s">
        <v>1852</v>
      </c>
      <c r="B1965" s="722">
        <v>16</v>
      </c>
      <c r="C1965" s="722">
        <v>1690</v>
      </c>
      <c r="D1965" s="722">
        <v>169095</v>
      </c>
      <c r="E1965" s="721">
        <v>1690959515</v>
      </c>
      <c r="F1965" s="721" t="s">
        <v>2023</v>
      </c>
      <c r="G1965" s="1127">
        <v>0</v>
      </c>
      <c r="H1965" s="1128">
        <v>0</v>
      </c>
      <c r="I1965" s="1128">
        <v>0</v>
      </c>
      <c r="J1965" s="1128">
        <v>0</v>
      </c>
      <c r="K1965" s="1128">
        <v>0</v>
      </c>
      <c r="L1965" s="1128">
        <v>0</v>
      </c>
      <c r="M1965" s="1128">
        <v>0</v>
      </c>
      <c r="N1965" s="1129">
        <v>0</v>
      </c>
      <c r="O1965" s="1128">
        <v>0</v>
      </c>
      <c r="P1965" s="1127">
        <v>0</v>
      </c>
      <c r="Q1965" s="1127">
        <v>0</v>
      </c>
      <c r="R1965" s="1127">
        <v>0</v>
      </c>
      <c r="S1965" s="1127">
        <v>0</v>
      </c>
      <c r="T1965" s="1130">
        <v>0</v>
      </c>
      <c r="U1965" s="1130">
        <v>0</v>
      </c>
      <c r="V1965" s="1130">
        <v>0</v>
      </c>
      <c r="W1965" s="1127">
        <v>0</v>
      </c>
      <c r="X1965" s="1130">
        <v>0</v>
      </c>
      <c r="Y1965" s="735">
        <v>0</v>
      </c>
      <c r="Z1965" s="1131">
        <v>0</v>
      </c>
      <c r="AA1965" s="1131">
        <v>0</v>
      </c>
      <c r="AB1965" s="1131">
        <v>0</v>
      </c>
      <c r="AC1965" s="1131">
        <v>0</v>
      </c>
      <c r="AD1965" s="1131">
        <v>0</v>
      </c>
      <c r="AE1965" s="1131">
        <v>0</v>
      </c>
      <c r="AF1965" s="126"/>
      <c r="AG1965" s="126"/>
      <c r="AH1965" s="126"/>
      <c r="AI1965" s="126"/>
      <c r="AJ1965" s="126"/>
      <c r="AK1965" s="126"/>
      <c r="AL1965" s="126">
        <v>1965</v>
      </c>
    </row>
    <row r="1966" spans="1:38">
      <c r="A1966" s="721" t="s">
        <v>1891</v>
      </c>
      <c r="B1966" s="722">
        <v>16</v>
      </c>
      <c r="C1966" s="722">
        <v>1690</v>
      </c>
      <c r="D1966" s="722">
        <v>169095</v>
      </c>
      <c r="E1966" s="721">
        <v>1690959518</v>
      </c>
      <c r="F1966" s="721" t="s">
        <v>2021</v>
      </c>
      <c r="G1966" s="1127">
        <v>0</v>
      </c>
      <c r="H1966" s="1128">
        <v>0</v>
      </c>
      <c r="I1966" s="1128">
        <v>0</v>
      </c>
      <c r="J1966" s="1128">
        <v>0</v>
      </c>
      <c r="K1966" s="1128">
        <v>0</v>
      </c>
      <c r="L1966" s="1128">
        <v>0</v>
      </c>
      <c r="M1966" s="1128">
        <v>0</v>
      </c>
      <c r="N1966" s="1129">
        <v>0</v>
      </c>
      <c r="O1966" s="1128">
        <v>0</v>
      </c>
      <c r="P1966" s="1127">
        <v>0</v>
      </c>
      <c r="Q1966" s="1127">
        <v>0</v>
      </c>
      <c r="R1966" s="1127">
        <v>0</v>
      </c>
      <c r="S1966" s="1127">
        <v>0</v>
      </c>
      <c r="T1966" s="1130">
        <v>0</v>
      </c>
      <c r="U1966" s="1130">
        <v>0</v>
      </c>
      <c r="V1966" s="1130">
        <v>0</v>
      </c>
      <c r="W1966" s="1127">
        <v>0</v>
      </c>
      <c r="X1966" s="1130">
        <v>0</v>
      </c>
      <c r="Y1966" s="735">
        <v>0</v>
      </c>
      <c r="Z1966" s="1131">
        <v>0</v>
      </c>
      <c r="AA1966" s="1131">
        <v>0</v>
      </c>
      <c r="AB1966" s="1131">
        <v>0</v>
      </c>
      <c r="AC1966" s="1131">
        <v>0</v>
      </c>
      <c r="AD1966" s="1131">
        <v>0</v>
      </c>
      <c r="AE1966" s="1131">
        <v>0</v>
      </c>
      <c r="AF1966" s="126"/>
      <c r="AG1966" s="126"/>
      <c r="AH1966" s="126"/>
      <c r="AI1966" s="126"/>
      <c r="AJ1966" s="126"/>
      <c r="AK1966" s="126"/>
      <c r="AL1966" s="126">
        <v>1966</v>
      </c>
    </row>
    <row r="1967" spans="1:38">
      <c r="A1967" s="721" t="s">
        <v>1852</v>
      </c>
      <c r="B1967" s="722">
        <v>16</v>
      </c>
      <c r="C1967" s="722">
        <v>1690</v>
      </c>
      <c r="D1967" s="722">
        <v>169095</v>
      </c>
      <c r="E1967" s="721">
        <v>1690959519</v>
      </c>
      <c r="F1967" s="721" t="s">
        <v>1144</v>
      </c>
      <c r="G1967" s="1127">
        <v>711424</v>
      </c>
      <c r="H1967" s="1128">
        <v>0</v>
      </c>
      <c r="I1967" s="1128">
        <v>711424</v>
      </c>
      <c r="J1967" s="1128">
        <v>0</v>
      </c>
      <c r="K1967" s="1128">
        <v>0</v>
      </c>
      <c r="L1967" s="1128">
        <v>0</v>
      </c>
      <c r="M1967" s="1128">
        <v>0</v>
      </c>
      <c r="N1967" s="1129">
        <v>0</v>
      </c>
      <c r="O1967" s="1128">
        <v>0</v>
      </c>
      <c r="P1967" s="1127">
        <v>0</v>
      </c>
      <c r="Q1967" s="1127">
        <v>0</v>
      </c>
      <c r="R1967" s="1127">
        <v>0</v>
      </c>
      <c r="S1967" s="1127">
        <v>0</v>
      </c>
      <c r="T1967" s="1130">
        <v>0</v>
      </c>
      <c r="U1967" s="1130">
        <v>0</v>
      </c>
      <c r="V1967" s="1130">
        <v>0</v>
      </c>
      <c r="W1967" s="1127">
        <v>0</v>
      </c>
      <c r="X1967" s="1130">
        <v>0</v>
      </c>
      <c r="Y1967" s="735">
        <v>0</v>
      </c>
      <c r="Z1967" s="1131">
        <v>0</v>
      </c>
      <c r="AA1967" s="1131">
        <v>0</v>
      </c>
      <c r="AB1967" s="1131">
        <v>0</v>
      </c>
      <c r="AC1967" s="1131">
        <v>0</v>
      </c>
      <c r="AD1967" s="1131">
        <v>0</v>
      </c>
      <c r="AE1967" s="1131">
        <v>0</v>
      </c>
      <c r="AF1967" s="126"/>
      <c r="AG1967" s="126"/>
      <c r="AH1967" s="126"/>
      <c r="AI1967" s="126"/>
      <c r="AJ1967" s="126"/>
      <c r="AK1967" s="126"/>
      <c r="AL1967" s="126">
        <v>1967</v>
      </c>
    </row>
    <row r="1968" spans="1:38">
      <c r="A1968" s="721" t="s">
        <v>1891</v>
      </c>
      <c r="B1968" s="722">
        <v>16</v>
      </c>
      <c r="C1968" s="722">
        <v>1690</v>
      </c>
      <c r="D1968" s="722">
        <v>169095</v>
      </c>
      <c r="E1968" s="721">
        <v>1690959520</v>
      </c>
      <c r="F1968" s="721" t="s">
        <v>2021</v>
      </c>
      <c r="G1968" s="1127">
        <v>0</v>
      </c>
      <c r="H1968" s="1128">
        <v>0</v>
      </c>
      <c r="I1968" s="1128">
        <v>0</v>
      </c>
      <c r="J1968" s="1128">
        <v>0</v>
      </c>
      <c r="K1968" s="1128">
        <v>0</v>
      </c>
      <c r="L1968" s="1128">
        <v>0</v>
      </c>
      <c r="M1968" s="1128">
        <v>0</v>
      </c>
      <c r="N1968" s="1129">
        <v>0</v>
      </c>
      <c r="O1968" s="1128">
        <v>0</v>
      </c>
      <c r="P1968" s="1127">
        <v>0</v>
      </c>
      <c r="Q1968" s="1127">
        <v>0</v>
      </c>
      <c r="R1968" s="1127">
        <v>0</v>
      </c>
      <c r="S1968" s="1127">
        <v>0</v>
      </c>
      <c r="T1968" s="1130">
        <v>0</v>
      </c>
      <c r="U1968" s="1130">
        <v>0</v>
      </c>
      <c r="V1968" s="1130">
        <v>0</v>
      </c>
      <c r="W1968" s="1127">
        <v>0</v>
      </c>
      <c r="X1968" s="1130">
        <v>0</v>
      </c>
      <c r="Y1968" s="735">
        <v>0</v>
      </c>
      <c r="Z1968" s="1131">
        <v>0</v>
      </c>
      <c r="AA1968" s="1131">
        <v>0</v>
      </c>
      <c r="AB1968" s="1131">
        <v>0</v>
      </c>
      <c r="AC1968" s="1131">
        <v>0</v>
      </c>
      <c r="AD1968" s="1131">
        <v>0</v>
      </c>
      <c r="AE1968" s="1131">
        <v>0</v>
      </c>
      <c r="AF1968" s="126"/>
      <c r="AG1968" s="126"/>
      <c r="AH1968" s="126"/>
      <c r="AI1968" s="126"/>
      <c r="AJ1968" s="126"/>
      <c r="AK1968" s="126"/>
      <c r="AL1968" s="126">
        <v>1968</v>
      </c>
    </row>
    <row r="1969" spans="1:38">
      <c r="A1969" s="721" t="s">
        <v>1891</v>
      </c>
      <c r="B1969" s="722">
        <v>16</v>
      </c>
      <c r="C1969" s="722">
        <v>1690</v>
      </c>
      <c r="D1969" s="722">
        <v>169095</v>
      </c>
      <c r="E1969" s="721">
        <v>1690959522</v>
      </c>
      <c r="F1969" s="721" t="s">
        <v>2024</v>
      </c>
      <c r="G1969" s="1127">
        <v>0</v>
      </c>
      <c r="H1969" s="1128">
        <v>0</v>
      </c>
      <c r="I1969" s="1128">
        <v>0</v>
      </c>
      <c r="J1969" s="1128">
        <v>0</v>
      </c>
      <c r="K1969" s="1128">
        <v>0</v>
      </c>
      <c r="L1969" s="1128">
        <v>0</v>
      </c>
      <c r="M1969" s="1128">
        <v>0</v>
      </c>
      <c r="N1969" s="1129">
        <v>0</v>
      </c>
      <c r="O1969" s="1128">
        <v>0</v>
      </c>
      <c r="P1969" s="1127">
        <v>0</v>
      </c>
      <c r="Q1969" s="1127">
        <v>0</v>
      </c>
      <c r="R1969" s="1127">
        <v>0</v>
      </c>
      <c r="S1969" s="1127">
        <v>0</v>
      </c>
      <c r="T1969" s="1130">
        <v>0</v>
      </c>
      <c r="U1969" s="1130">
        <v>0</v>
      </c>
      <c r="V1969" s="1130">
        <v>0</v>
      </c>
      <c r="W1969" s="1127">
        <v>0</v>
      </c>
      <c r="X1969" s="1130">
        <v>0</v>
      </c>
      <c r="Y1969" s="735">
        <v>0</v>
      </c>
      <c r="Z1969" s="1131">
        <v>0</v>
      </c>
      <c r="AA1969" s="1131">
        <v>0</v>
      </c>
      <c r="AB1969" s="1131">
        <v>0</v>
      </c>
      <c r="AC1969" s="1131">
        <v>0</v>
      </c>
      <c r="AD1969" s="1131">
        <v>0</v>
      </c>
      <c r="AE1969" s="1131">
        <v>0</v>
      </c>
      <c r="AF1969" s="126"/>
      <c r="AG1969" s="126"/>
      <c r="AH1969" s="126"/>
      <c r="AI1969" s="126"/>
      <c r="AJ1969" s="126"/>
      <c r="AK1969" s="126"/>
      <c r="AL1969" s="126">
        <v>1969</v>
      </c>
    </row>
    <row r="1970" spans="1:38">
      <c r="A1970" s="721" t="s">
        <v>1891</v>
      </c>
      <c r="B1970" s="722">
        <v>16</v>
      </c>
      <c r="C1970" s="722">
        <v>1690</v>
      </c>
      <c r="D1970" s="722">
        <v>169095</v>
      </c>
      <c r="E1970" s="721">
        <v>1690959523</v>
      </c>
      <c r="F1970" s="721" t="s">
        <v>2025</v>
      </c>
      <c r="G1970" s="1127">
        <v>0</v>
      </c>
      <c r="H1970" s="1128">
        <v>0</v>
      </c>
      <c r="I1970" s="1128">
        <v>0</v>
      </c>
      <c r="J1970" s="1128">
        <v>0</v>
      </c>
      <c r="K1970" s="1128">
        <v>0</v>
      </c>
      <c r="L1970" s="1128">
        <v>0</v>
      </c>
      <c r="M1970" s="1128">
        <v>0</v>
      </c>
      <c r="N1970" s="1129">
        <v>0</v>
      </c>
      <c r="O1970" s="1128">
        <v>0</v>
      </c>
      <c r="P1970" s="1127">
        <v>0</v>
      </c>
      <c r="Q1970" s="1127">
        <v>0</v>
      </c>
      <c r="R1970" s="1127">
        <v>0</v>
      </c>
      <c r="S1970" s="1127">
        <v>0</v>
      </c>
      <c r="T1970" s="1130">
        <v>0</v>
      </c>
      <c r="U1970" s="1130">
        <v>0</v>
      </c>
      <c r="V1970" s="1130">
        <v>0</v>
      </c>
      <c r="W1970" s="1127">
        <v>0</v>
      </c>
      <c r="X1970" s="1130">
        <v>0</v>
      </c>
      <c r="Y1970" s="735">
        <v>0</v>
      </c>
      <c r="Z1970" s="1131">
        <v>0</v>
      </c>
      <c r="AA1970" s="1131">
        <v>0</v>
      </c>
      <c r="AB1970" s="1131">
        <v>0</v>
      </c>
      <c r="AC1970" s="1131">
        <v>0</v>
      </c>
      <c r="AD1970" s="1131">
        <v>0</v>
      </c>
      <c r="AE1970" s="1131">
        <v>0</v>
      </c>
      <c r="AF1970" s="126"/>
      <c r="AG1970" s="126"/>
      <c r="AH1970" s="126"/>
      <c r="AI1970" s="126"/>
      <c r="AJ1970" s="126"/>
      <c r="AK1970" s="126"/>
      <c r="AL1970" s="126">
        <v>1970</v>
      </c>
    </row>
    <row r="1971" spans="1:38">
      <c r="A1971" s="721" t="s">
        <v>1891</v>
      </c>
      <c r="B1971" s="722">
        <v>16</v>
      </c>
      <c r="C1971" s="722">
        <v>1690</v>
      </c>
      <c r="D1971" s="722">
        <v>169095</v>
      </c>
      <c r="E1971" s="721">
        <v>1690959526</v>
      </c>
      <c r="F1971" s="721" t="s">
        <v>2021</v>
      </c>
      <c r="G1971" s="1127">
        <v>0</v>
      </c>
      <c r="H1971" s="1128">
        <v>0</v>
      </c>
      <c r="I1971" s="1128">
        <v>0</v>
      </c>
      <c r="J1971" s="1128">
        <v>0</v>
      </c>
      <c r="K1971" s="1128">
        <v>0</v>
      </c>
      <c r="L1971" s="1128">
        <v>0</v>
      </c>
      <c r="M1971" s="1128">
        <v>0</v>
      </c>
      <c r="N1971" s="1129">
        <v>0</v>
      </c>
      <c r="O1971" s="1128">
        <v>0</v>
      </c>
      <c r="P1971" s="1127">
        <v>0</v>
      </c>
      <c r="Q1971" s="1127">
        <v>0</v>
      </c>
      <c r="R1971" s="1127">
        <v>0</v>
      </c>
      <c r="S1971" s="1127">
        <v>0</v>
      </c>
      <c r="T1971" s="1130">
        <v>0</v>
      </c>
      <c r="U1971" s="1130">
        <v>0</v>
      </c>
      <c r="V1971" s="1130">
        <v>0</v>
      </c>
      <c r="W1971" s="1127">
        <v>0</v>
      </c>
      <c r="X1971" s="1130">
        <v>0</v>
      </c>
      <c r="Y1971" s="735">
        <v>0</v>
      </c>
      <c r="Z1971" s="1131">
        <v>0</v>
      </c>
      <c r="AA1971" s="1131">
        <v>0</v>
      </c>
      <c r="AB1971" s="1131">
        <v>0</v>
      </c>
      <c r="AC1971" s="1131">
        <v>0</v>
      </c>
      <c r="AD1971" s="1131">
        <v>0</v>
      </c>
      <c r="AE1971" s="1131">
        <v>0</v>
      </c>
      <c r="AF1971" s="126"/>
      <c r="AG1971" s="126"/>
      <c r="AH1971" s="126"/>
      <c r="AI1971" s="126"/>
      <c r="AJ1971" s="126"/>
      <c r="AK1971" s="126"/>
      <c r="AL1971" s="126">
        <v>1971</v>
      </c>
    </row>
    <row r="1972" spans="1:38">
      <c r="A1972" s="721" t="s">
        <v>1891</v>
      </c>
      <c r="B1972" s="722">
        <v>16</v>
      </c>
      <c r="C1972" s="722">
        <v>1690</v>
      </c>
      <c r="D1972" s="722">
        <v>169095</v>
      </c>
      <c r="E1972" s="721">
        <v>1690959527</v>
      </c>
      <c r="F1972" s="721" t="s">
        <v>2021</v>
      </c>
      <c r="G1972" s="1127">
        <v>0</v>
      </c>
      <c r="H1972" s="1128">
        <v>0</v>
      </c>
      <c r="I1972" s="1128">
        <v>0</v>
      </c>
      <c r="J1972" s="1128">
        <v>0</v>
      </c>
      <c r="K1972" s="1128">
        <v>0</v>
      </c>
      <c r="L1972" s="1128">
        <v>0</v>
      </c>
      <c r="M1972" s="1128">
        <v>0</v>
      </c>
      <c r="N1972" s="1129">
        <v>0</v>
      </c>
      <c r="O1972" s="1128">
        <v>0</v>
      </c>
      <c r="P1972" s="1127">
        <v>0</v>
      </c>
      <c r="Q1972" s="1127">
        <v>0</v>
      </c>
      <c r="R1972" s="1127">
        <v>0</v>
      </c>
      <c r="S1972" s="1127">
        <v>0</v>
      </c>
      <c r="T1972" s="1130">
        <v>0</v>
      </c>
      <c r="U1972" s="1130">
        <v>0</v>
      </c>
      <c r="V1972" s="1130">
        <v>0</v>
      </c>
      <c r="W1972" s="1127">
        <v>0</v>
      </c>
      <c r="X1972" s="1130">
        <v>0</v>
      </c>
      <c r="Y1972" s="735">
        <v>0</v>
      </c>
      <c r="Z1972" s="1131">
        <v>0</v>
      </c>
      <c r="AA1972" s="1131">
        <v>0</v>
      </c>
      <c r="AB1972" s="1131">
        <v>0</v>
      </c>
      <c r="AC1972" s="1131">
        <v>0</v>
      </c>
      <c r="AD1972" s="1131">
        <v>0</v>
      </c>
      <c r="AE1972" s="1131">
        <v>0</v>
      </c>
      <c r="AF1972" s="126"/>
      <c r="AG1972" s="126"/>
      <c r="AH1972" s="126"/>
      <c r="AI1972" s="126"/>
      <c r="AJ1972" s="126"/>
      <c r="AK1972" s="126"/>
      <c r="AL1972" s="126">
        <v>1972</v>
      </c>
    </row>
    <row r="1973" spans="1:38">
      <c r="A1973" s="721" t="s">
        <v>1891</v>
      </c>
      <c r="B1973" s="722">
        <v>16</v>
      </c>
      <c r="C1973" s="722">
        <v>1690</v>
      </c>
      <c r="D1973" s="722">
        <v>169095</v>
      </c>
      <c r="E1973" s="721">
        <v>1690959528</v>
      </c>
      <c r="F1973" s="721" t="s">
        <v>2026</v>
      </c>
      <c r="G1973" s="1127">
        <v>0</v>
      </c>
      <c r="H1973" s="1128">
        <v>0</v>
      </c>
      <c r="I1973" s="1128">
        <v>0</v>
      </c>
      <c r="J1973" s="1128">
        <v>0</v>
      </c>
      <c r="K1973" s="1128">
        <v>0</v>
      </c>
      <c r="L1973" s="1128">
        <v>0</v>
      </c>
      <c r="M1973" s="1128">
        <v>0</v>
      </c>
      <c r="N1973" s="1129">
        <v>0</v>
      </c>
      <c r="O1973" s="1128">
        <v>0</v>
      </c>
      <c r="P1973" s="1127">
        <v>0</v>
      </c>
      <c r="Q1973" s="1127">
        <v>0</v>
      </c>
      <c r="R1973" s="1127">
        <v>0</v>
      </c>
      <c r="S1973" s="1127">
        <v>0</v>
      </c>
      <c r="T1973" s="1130">
        <v>0</v>
      </c>
      <c r="U1973" s="1130">
        <v>0</v>
      </c>
      <c r="V1973" s="1130">
        <v>0</v>
      </c>
      <c r="W1973" s="1127">
        <v>0</v>
      </c>
      <c r="X1973" s="1130">
        <v>0</v>
      </c>
      <c r="Y1973" s="735">
        <v>0</v>
      </c>
      <c r="Z1973" s="1131">
        <v>0</v>
      </c>
      <c r="AA1973" s="1131">
        <v>0</v>
      </c>
      <c r="AB1973" s="1131">
        <v>0</v>
      </c>
      <c r="AC1973" s="1131">
        <v>0</v>
      </c>
      <c r="AD1973" s="1131">
        <v>0</v>
      </c>
      <c r="AE1973" s="1131">
        <v>0</v>
      </c>
      <c r="AF1973" s="126"/>
      <c r="AG1973" s="126"/>
      <c r="AH1973" s="126"/>
      <c r="AI1973" s="126"/>
      <c r="AJ1973" s="126"/>
      <c r="AK1973" s="126"/>
      <c r="AL1973" s="126">
        <v>1973</v>
      </c>
    </row>
    <row r="1974" spans="1:38">
      <c r="A1974" s="721" t="s">
        <v>1891</v>
      </c>
      <c r="B1974" s="722">
        <v>16</v>
      </c>
      <c r="C1974" s="722">
        <v>1690</v>
      </c>
      <c r="D1974" s="722">
        <v>169095</v>
      </c>
      <c r="E1974" s="721">
        <v>1690959531</v>
      </c>
      <c r="F1974" s="721" t="s">
        <v>2027</v>
      </c>
      <c r="G1974" s="1127">
        <v>0</v>
      </c>
      <c r="H1974" s="1128">
        <v>0</v>
      </c>
      <c r="I1974" s="1128">
        <v>0</v>
      </c>
      <c r="J1974" s="1128">
        <v>0</v>
      </c>
      <c r="K1974" s="1128">
        <v>0</v>
      </c>
      <c r="L1974" s="1128">
        <v>0</v>
      </c>
      <c r="M1974" s="1128">
        <v>0</v>
      </c>
      <c r="N1974" s="1129">
        <v>0</v>
      </c>
      <c r="O1974" s="1128">
        <v>0</v>
      </c>
      <c r="P1974" s="1127">
        <v>0</v>
      </c>
      <c r="Q1974" s="1127">
        <v>0</v>
      </c>
      <c r="R1974" s="1127">
        <v>0</v>
      </c>
      <c r="S1974" s="1127">
        <v>0</v>
      </c>
      <c r="T1974" s="1130">
        <v>0</v>
      </c>
      <c r="U1974" s="1130">
        <v>0</v>
      </c>
      <c r="V1974" s="1130">
        <v>0</v>
      </c>
      <c r="W1974" s="1127">
        <v>0</v>
      </c>
      <c r="X1974" s="1130">
        <v>0</v>
      </c>
      <c r="Y1974" s="735">
        <v>0</v>
      </c>
      <c r="Z1974" s="1131">
        <v>0</v>
      </c>
      <c r="AA1974" s="1131">
        <v>0</v>
      </c>
      <c r="AB1974" s="1131">
        <v>0</v>
      </c>
      <c r="AC1974" s="1131">
        <v>0</v>
      </c>
      <c r="AD1974" s="1131">
        <v>0</v>
      </c>
      <c r="AE1974" s="1131">
        <v>0</v>
      </c>
      <c r="AF1974" s="126"/>
      <c r="AG1974" s="126"/>
      <c r="AH1974" s="126"/>
      <c r="AI1974" s="126"/>
      <c r="AJ1974" s="126"/>
      <c r="AK1974" s="126"/>
      <c r="AL1974" s="126">
        <v>1974</v>
      </c>
    </row>
    <row r="1975" spans="1:38">
      <c r="A1975" s="721" t="s">
        <v>1891</v>
      </c>
      <c r="B1975" s="722">
        <v>16</v>
      </c>
      <c r="C1975" s="722">
        <v>1690</v>
      </c>
      <c r="D1975" s="722">
        <v>169095</v>
      </c>
      <c r="E1975" s="721">
        <v>1690959532</v>
      </c>
      <c r="F1975" s="721" t="s">
        <v>2028</v>
      </c>
      <c r="G1975" s="1127">
        <v>0</v>
      </c>
      <c r="H1975" s="1128">
        <v>0</v>
      </c>
      <c r="I1975" s="1128">
        <v>0</v>
      </c>
      <c r="J1975" s="1128">
        <v>0</v>
      </c>
      <c r="K1975" s="1128">
        <v>0</v>
      </c>
      <c r="L1975" s="1128">
        <v>0</v>
      </c>
      <c r="M1975" s="1128">
        <v>0</v>
      </c>
      <c r="N1975" s="1129">
        <v>0</v>
      </c>
      <c r="O1975" s="1128">
        <v>0</v>
      </c>
      <c r="P1975" s="1127">
        <v>0</v>
      </c>
      <c r="Q1975" s="1127">
        <v>0</v>
      </c>
      <c r="R1975" s="1127">
        <v>0</v>
      </c>
      <c r="S1975" s="1127">
        <v>0</v>
      </c>
      <c r="T1975" s="1130">
        <v>0</v>
      </c>
      <c r="U1975" s="1130">
        <v>0</v>
      </c>
      <c r="V1975" s="1130">
        <v>0</v>
      </c>
      <c r="W1975" s="1127">
        <v>0</v>
      </c>
      <c r="X1975" s="1130">
        <v>0</v>
      </c>
      <c r="Y1975" s="735">
        <v>0</v>
      </c>
      <c r="Z1975" s="1131">
        <v>0</v>
      </c>
      <c r="AA1975" s="1131">
        <v>0</v>
      </c>
      <c r="AB1975" s="1131">
        <v>0</v>
      </c>
      <c r="AC1975" s="1131">
        <v>0</v>
      </c>
      <c r="AD1975" s="1131">
        <v>0</v>
      </c>
      <c r="AE1975" s="1131">
        <v>0</v>
      </c>
      <c r="AF1975" s="126"/>
      <c r="AG1975" s="126"/>
      <c r="AH1975" s="126"/>
      <c r="AI1975" s="126"/>
      <c r="AJ1975" s="126"/>
      <c r="AK1975" s="126"/>
      <c r="AL1975" s="126">
        <v>1975</v>
      </c>
    </row>
    <row r="1976" spans="1:38">
      <c r="A1976" s="721" t="s">
        <v>1891</v>
      </c>
      <c r="B1976" s="722">
        <v>16</v>
      </c>
      <c r="C1976" s="722">
        <v>1690</v>
      </c>
      <c r="D1976" s="722">
        <v>169095</v>
      </c>
      <c r="E1976" s="721">
        <v>1690959536</v>
      </c>
      <c r="F1976" s="721" t="s">
        <v>2029</v>
      </c>
      <c r="G1976" s="1127">
        <v>0</v>
      </c>
      <c r="H1976" s="1128">
        <v>0</v>
      </c>
      <c r="I1976" s="1128">
        <v>0</v>
      </c>
      <c r="J1976" s="1128">
        <v>0</v>
      </c>
      <c r="K1976" s="1128">
        <v>0</v>
      </c>
      <c r="L1976" s="1128">
        <v>0</v>
      </c>
      <c r="M1976" s="1128">
        <v>0</v>
      </c>
      <c r="N1976" s="1129">
        <v>0</v>
      </c>
      <c r="O1976" s="1128">
        <v>0</v>
      </c>
      <c r="P1976" s="1127">
        <v>0</v>
      </c>
      <c r="Q1976" s="1127">
        <v>0</v>
      </c>
      <c r="R1976" s="1127">
        <v>0</v>
      </c>
      <c r="S1976" s="1127">
        <v>0</v>
      </c>
      <c r="T1976" s="1130">
        <v>0</v>
      </c>
      <c r="U1976" s="1130">
        <v>0</v>
      </c>
      <c r="V1976" s="1130">
        <v>0</v>
      </c>
      <c r="W1976" s="1127">
        <v>0</v>
      </c>
      <c r="X1976" s="1130">
        <v>0</v>
      </c>
      <c r="Y1976" s="735">
        <v>0</v>
      </c>
      <c r="Z1976" s="1131">
        <v>0</v>
      </c>
      <c r="AA1976" s="1131">
        <v>0</v>
      </c>
      <c r="AB1976" s="1131">
        <v>0</v>
      </c>
      <c r="AC1976" s="1131">
        <v>0</v>
      </c>
      <c r="AD1976" s="1131">
        <v>0</v>
      </c>
      <c r="AE1976" s="1131">
        <v>0</v>
      </c>
      <c r="AF1976" s="126"/>
      <c r="AG1976" s="126"/>
      <c r="AH1976" s="126"/>
      <c r="AI1976" s="126"/>
      <c r="AJ1976" s="126"/>
      <c r="AK1976" s="126"/>
      <c r="AL1976" s="126">
        <v>1976</v>
      </c>
    </row>
    <row r="1977" spans="1:38">
      <c r="A1977" s="721" t="s">
        <v>1891</v>
      </c>
      <c r="B1977" s="722">
        <v>16</v>
      </c>
      <c r="C1977" s="722">
        <v>1690</v>
      </c>
      <c r="D1977" s="722">
        <v>169095</v>
      </c>
      <c r="E1977" s="721">
        <v>1690959537</v>
      </c>
      <c r="F1977" s="721" t="s">
        <v>2030</v>
      </c>
      <c r="G1977" s="1127">
        <v>0</v>
      </c>
      <c r="H1977" s="1128">
        <v>0</v>
      </c>
      <c r="I1977" s="1128">
        <v>0</v>
      </c>
      <c r="J1977" s="1128">
        <v>0</v>
      </c>
      <c r="K1977" s="1128">
        <v>0</v>
      </c>
      <c r="L1977" s="1128">
        <v>0</v>
      </c>
      <c r="M1977" s="1128">
        <v>0</v>
      </c>
      <c r="N1977" s="1129">
        <v>0</v>
      </c>
      <c r="O1977" s="1128">
        <v>0</v>
      </c>
      <c r="P1977" s="1127">
        <v>0</v>
      </c>
      <c r="Q1977" s="1127">
        <v>0</v>
      </c>
      <c r="R1977" s="1127">
        <v>0</v>
      </c>
      <c r="S1977" s="1127">
        <v>0</v>
      </c>
      <c r="T1977" s="1130">
        <v>0</v>
      </c>
      <c r="U1977" s="1130">
        <v>0</v>
      </c>
      <c r="V1977" s="1130">
        <v>0</v>
      </c>
      <c r="W1977" s="1127">
        <v>0</v>
      </c>
      <c r="X1977" s="1130">
        <v>0</v>
      </c>
      <c r="Y1977" s="735">
        <v>0</v>
      </c>
      <c r="Z1977" s="1131">
        <v>0</v>
      </c>
      <c r="AA1977" s="1131">
        <v>0</v>
      </c>
      <c r="AB1977" s="1131">
        <v>0</v>
      </c>
      <c r="AC1977" s="1131">
        <v>0</v>
      </c>
      <c r="AD1977" s="1131">
        <v>0</v>
      </c>
      <c r="AE1977" s="1131">
        <v>0</v>
      </c>
      <c r="AF1977" s="126"/>
      <c r="AG1977" s="126"/>
      <c r="AH1977" s="126"/>
      <c r="AI1977" s="126"/>
      <c r="AJ1977" s="126"/>
      <c r="AK1977" s="126"/>
      <c r="AL1977" s="126">
        <v>1977</v>
      </c>
    </row>
    <row r="1978" spans="1:38">
      <c r="A1978" s="721" t="s">
        <v>1891</v>
      </c>
      <c r="B1978" s="722">
        <v>16</v>
      </c>
      <c r="C1978" s="722">
        <v>1690</v>
      </c>
      <c r="D1978" s="722">
        <v>169095</v>
      </c>
      <c r="E1978" s="721">
        <v>1690959539</v>
      </c>
      <c r="F1978" s="721" t="s">
        <v>2031</v>
      </c>
      <c r="G1978" s="1127">
        <v>0</v>
      </c>
      <c r="H1978" s="1128">
        <v>0</v>
      </c>
      <c r="I1978" s="1128">
        <v>0</v>
      </c>
      <c r="J1978" s="1128">
        <v>0</v>
      </c>
      <c r="K1978" s="1128">
        <v>0</v>
      </c>
      <c r="L1978" s="1128">
        <v>0</v>
      </c>
      <c r="M1978" s="1128">
        <v>0</v>
      </c>
      <c r="N1978" s="1129">
        <v>0</v>
      </c>
      <c r="O1978" s="1128">
        <v>0</v>
      </c>
      <c r="P1978" s="1127">
        <v>0</v>
      </c>
      <c r="Q1978" s="1127">
        <v>0</v>
      </c>
      <c r="R1978" s="1127">
        <v>0</v>
      </c>
      <c r="S1978" s="1127">
        <v>0</v>
      </c>
      <c r="T1978" s="1130">
        <v>0</v>
      </c>
      <c r="U1978" s="1130">
        <v>0</v>
      </c>
      <c r="V1978" s="1130">
        <v>0</v>
      </c>
      <c r="W1978" s="1127">
        <v>0</v>
      </c>
      <c r="X1978" s="1130">
        <v>0</v>
      </c>
      <c r="Y1978" s="735">
        <v>0</v>
      </c>
      <c r="Z1978" s="1131">
        <v>0</v>
      </c>
      <c r="AA1978" s="1131">
        <v>0</v>
      </c>
      <c r="AB1978" s="1131">
        <v>0</v>
      </c>
      <c r="AC1978" s="1131">
        <v>0</v>
      </c>
      <c r="AD1978" s="1131">
        <v>0</v>
      </c>
      <c r="AE1978" s="1131">
        <v>0</v>
      </c>
      <c r="AF1978" s="126"/>
      <c r="AG1978" s="126"/>
      <c r="AH1978" s="126"/>
      <c r="AI1978" s="126"/>
      <c r="AJ1978" s="126"/>
      <c r="AK1978" s="126"/>
      <c r="AL1978" s="126">
        <v>1978</v>
      </c>
    </row>
    <row r="1979" spans="1:38">
      <c r="A1979" s="721" t="s">
        <v>1891</v>
      </c>
      <c r="B1979" s="722">
        <v>16</v>
      </c>
      <c r="C1979" s="722">
        <v>1690</v>
      </c>
      <c r="D1979" s="722">
        <v>169095</v>
      </c>
      <c r="E1979" s="721">
        <v>1690959542</v>
      </c>
      <c r="F1979" s="721" t="s">
        <v>2032</v>
      </c>
      <c r="G1979" s="1127">
        <v>0</v>
      </c>
      <c r="H1979" s="1128">
        <v>0</v>
      </c>
      <c r="I1979" s="1128">
        <v>0</v>
      </c>
      <c r="J1979" s="1128">
        <v>0</v>
      </c>
      <c r="K1979" s="1128">
        <v>0</v>
      </c>
      <c r="L1979" s="1128">
        <v>0</v>
      </c>
      <c r="M1979" s="1128">
        <v>0</v>
      </c>
      <c r="N1979" s="1129">
        <v>0</v>
      </c>
      <c r="O1979" s="1128">
        <v>0</v>
      </c>
      <c r="P1979" s="1127">
        <v>0</v>
      </c>
      <c r="Q1979" s="1127">
        <v>0</v>
      </c>
      <c r="R1979" s="1127">
        <v>0</v>
      </c>
      <c r="S1979" s="1127">
        <v>0</v>
      </c>
      <c r="T1979" s="1130">
        <v>0</v>
      </c>
      <c r="U1979" s="1130">
        <v>0</v>
      </c>
      <c r="V1979" s="1130">
        <v>0</v>
      </c>
      <c r="W1979" s="1127">
        <v>0</v>
      </c>
      <c r="X1979" s="1130">
        <v>0</v>
      </c>
      <c r="Y1979" s="735">
        <v>0</v>
      </c>
      <c r="Z1979" s="1131">
        <v>0</v>
      </c>
      <c r="AA1979" s="1131">
        <v>0</v>
      </c>
      <c r="AB1979" s="1131">
        <v>0</v>
      </c>
      <c r="AC1979" s="1131">
        <v>0</v>
      </c>
      <c r="AD1979" s="1131">
        <v>0</v>
      </c>
      <c r="AE1979" s="1131">
        <v>0</v>
      </c>
      <c r="AF1979" s="126"/>
      <c r="AG1979" s="126"/>
      <c r="AH1979" s="126"/>
      <c r="AI1979" s="126"/>
      <c r="AJ1979" s="126"/>
      <c r="AK1979" s="126"/>
      <c r="AL1979" s="126">
        <v>1979</v>
      </c>
    </row>
    <row r="1980" spans="1:38">
      <c r="A1980" s="721" t="s">
        <v>1891</v>
      </c>
      <c r="B1980" s="722">
        <v>16</v>
      </c>
      <c r="C1980" s="722">
        <v>1690</v>
      </c>
      <c r="D1980" s="722">
        <v>169095</v>
      </c>
      <c r="E1980" s="721">
        <v>1690959544</v>
      </c>
      <c r="F1980" s="721" t="s">
        <v>2033</v>
      </c>
      <c r="G1980" s="1127">
        <v>0</v>
      </c>
      <c r="H1980" s="1128">
        <v>0</v>
      </c>
      <c r="I1980" s="1128">
        <v>0</v>
      </c>
      <c r="J1980" s="1128">
        <v>0</v>
      </c>
      <c r="K1980" s="1128">
        <v>0</v>
      </c>
      <c r="L1980" s="1128">
        <v>0</v>
      </c>
      <c r="M1980" s="1128">
        <v>0</v>
      </c>
      <c r="N1980" s="1129">
        <v>0</v>
      </c>
      <c r="O1980" s="1128">
        <v>0</v>
      </c>
      <c r="P1980" s="1127">
        <v>0</v>
      </c>
      <c r="Q1980" s="1127">
        <v>0</v>
      </c>
      <c r="R1980" s="1127">
        <v>0</v>
      </c>
      <c r="S1980" s="1127">
        <v>0</v>
      </c>
      <c r="T1980" s="1130">
        <v>0</v>
      </c>
      <c r="U1980" s="1130">
        <v>0</v>
      </c>
      <c r="V1980" s="1130">
        <v>0</v>
      </c>
      <c r="W1980" s="1127">
        <v>0</v>
      </c>
      <c r="X1980" s="1130">
        <v>0</v>
      </c>
      <c r="Y1980" s="735">
        <v>0</v>
      </c>
      <c r="Z1980" s="1131">
        <v>0</v>
      </c>
      <c r="AA1980" s="1131">
        <v>0</v>
      </c>
      <c r="AB1980" s="1131">
        <v>0</v>
      </c>
      <c r="AC1980" s="1131">
        <v>0</v>
      </c>
      <c r="AD1980" s="1131">
        <v>0</v>
      </c>
      <c r="AE1980" s="1131">
        <v>0</v>
      </c>
      <c r="AF1980" s="126"/>
      <c r="AG1980" s="126"/>
      <c r="AH1980" s="126"/>
      <c r="AI1980" s="126"/>
      <c r="AJ1980" s="126"/>
      <c r="AK1980" s="126"/>
      <c r="AL1980" s="126">
        <v>1980</v>
      </c>
    </row>
    <row r="1981" spans="1:38">
      <c r="A1981" s="721" t="s">
        <v>1891</v>
      </c>
      <c r="B1981" s="722">
        <v>16</v>
      </c>
      <c r="C1981" s="722">
        <v>1690</v>
      </c>
      <c r="D1981" s="722">
        <v>169095</v>
      </c>
      <c r="E1981" s="721">
        <v>1690959564</v>
      </c>
      <c r="F1981" s="721" t="s">
        <v>2021</v>
      </c>
      <c r="G1981" s="1127">
        <v>0</v>
      </c>
      <c r="H1981" s="1128">
        <v>0</v>
      </c>
      <c r="I1981" s="1128">
        <v>0</v>
      </c>
      <c r="J1981" s="1128">
        <v>0</v>
      </c>
      <c r="K1981" s="1128">
        <v>0</v>
      </c>
      <c r="L1981" s="1128">
        <v>0</v>
      </c>
      <c r="M1981" s="1128">
        <v>0</v>
      </c>
      <c r="N1981" s="1129">
        <v>0</v>
      </c>
      <c r="O1981" s="1128">
        <v>0</v>
      </c>
      <c r="P1981" s="1127">
        <v>0</v>
      </c>
      <c r="Q1981" s="1127">
        <v>0</v>
      </c>
      <c r="R1981" s="1127">
        <v>0</v>
      </c>
      <c r="S1981" s="1127">
        <v>0</v>
      </c>
      <c r="T1981" s="1130">
        <v>0</v>
      </c>
      <c r="U1981" s="1130">
        <v>0</v>
      </c>
      <c r="V1981" s="1130">
        <v>0</v>
      </c>
      <c r="W1981" s="1127">
        <v>0</v>
      </c>
      <c r="X1981" s="1130">
        <v>0</v>
      </c>
      <c r="Y1981" s="735">
        <v>0</v>
      </c>
      <c r="Z1981" s="1131">
        <v>0</v>
      </c>
      <c r="AA1981" s="1131">
        <v>0</v>
      </c>
      <c r="AB1981" s="1131">
        <v>0</v>
      </c>
      <c r="AC1981" s="1131">
        <v>0</v>
      </c>
      <c r="AD1981" s="1131">
        <v>0</v>
      </c>
      <c r="AE1981" s="1131">
        <v>0</v>
      </c>
      <c r="AF1981" s="126"/>
      <c r="AG1981" s="126"/>
      <c r="AH1981" s="126"/>
      <c r="AI1981" s="126"/>
      <c r="AJ1981" s="126"/>
      <c r="AK1981" s="126"/>
      <c r="AL1981" s="126">
        <v>1981</v>
      </c>
    </row>
    <row r="1982" spans="1:38">
      <c r="A1982" s="721" t="s">
        <v>1852</v>
      </c>
      <c r="B1982" s="722">
        <v>16</v>
      </c>
      <c r="C1982" s="722">
        <v>1690</v>
      </c>
      <c r="D1982" s="722">
        <v>169095</v>
      </c>
      <c r="E1982" s="721">
        <v>1690959575</v>
      </c>
      <c r="F1982" s="721" t="s">
        <v>3693</v>
      </c>
      <c r="G1982" s="1127">
        <v>809192141</v>
      </c>
      <c r="H1982" s="1128">
        <v>0</v>
      </c>
      <c r="I1982" s="1128">
        <v>809192141.49000001</v>
      </c>
      <c r="J1982" s="1128">
        <v>0.49000000953674316</v>
      </c>
      <c r="K1982" s="1128">
        <v>0</v>
      </c>
      <c r="L1982" s="1128">
        <v>0.49000000953674316</v>
      </c>
      <c r="M1982" s="1128">
        <v>0</v>
      </c>
      <c r="N1982" s="1129">
        <v>0</v>
      </c>
      <c r="O1982" s="1128">
        <v>0.49000000953674316</v>
      </c>
      <c r="P1982" s="1127">
        <v>0.18130000352859496</v>
      </c>
      <c r="Q1982" s="1127">
        <v>0</v>
      </c>
      <c r="R1982" s="1127">
        <v>0</v>
      </c>
      <c r="S1982" s="1127">
        <v>0</v>
      </c>
      <c r="T1982" s="1130">
        <v>0</v>
      </c>
      <c r="U1982" s="1130">
        <v>0</v>
      </c>
      <c r="V1982" s="1130">
        <v>0</v>
      </c>
      <c r="W1982" s="1127">
        <v>0</v>
      </c>
      <c r="X1982" s="1130">
        <v>0.18130000352859496</v>
      </c>
      <c r="Y1982" s="735">
        <v>0.37</v>
      </c>
      <c r="Z1982" s="1131">
        <v>0.18130000352859496</v>
      </c>
      <c r="AA1982" s="1131">
        <v>0</v>
      </c>
      <c r="AB1982" s="1131">
        <v>1.4799985885620117E-2</v>
      </c>
      <c r="AC1982" s="1131">
        <v>0</v>
      </c>
      <c r="AD1982" s="1131">
        <v>0.16650001764297484</v>
      </c>
      <c r="AE1982" s="1131">
        <v>0</v>
      </c>
      <c r="AF1982" s="126"/>
      <c r="AG1982" s="126"/>
      <c r="AH1982" s="126"/>
      <c r="AI1982" s="126"/>
      <c r="AJ1982" s="126"/>
      <c r="AK1982" s="126"/>
      <c r="AL1982" s="126">
        <v>1982</v>
      </c>
    </row>
    <row r="1983" spans="1:38">
      <c r="A1983" s="721" t="s">
        <v>1891</v>
      </c>
      <c r="B1983" s="722">
        <v>16</v>
      </c>
      <c r="C1983" s="722">
        <v>1690</v>
      </c>
      <c r="D1983" s="722">
        <v>169095</v>
      </c>
      <c r="E1983" s="721">
        <v>1690959576</v>
      </c>
      <c r="F1983" s="721" t="s">
        <v>2034</v>
      </c>
      <c r="G1983" s="1127">
        <v>0</v>
      </c>
      <c r="H1983" s="1128">
        <v>0</v>
      </c>
      <c r="I1983" s="1128">
        <v>0</v>
      </c>
      <c r="J1983" s="1128">
        <v>0</v>
      </c>
      <c r="K1983" s="1128">
        <v>0</v>
      </c>
      <c r="L1983" s="1128">
        <v>0</v>
      </c>
      <c r="M1983" s="1128">
        <v>0</v>
      </c>
      <c r="N1983" s="1129">
        <v>0</v>
      </c>
      <c r="O1983" s="1128">
        <v>0</v>
      </c>
      <c r="P1983" s="1127">
        <v>0</v>
      </c>
      <c r="Q1983" s="1127">
        <v>0</v>
      </c>
      <c r="R1983" s="1127">
        <v>0</v>
      </c>
      <c r="S1983" s="1127">
        <v>0</v>
      </c>
      <c r="T1983" s="1130">
        <v>0</v>
      </c>
      <c r="U1983" s="1130">
        <v>0</v>
      </c>
      <c r="V1983" s="1130">
        <v>0</v>
      </c>
      <c r="W1983" s="1127">
        <v>0</v>
      </c>
      <c r="X1983" s="1130">
        <v>0</v>
      </c>
      <c r="Y1983" s="735">
        <v>0</v>
      </c>
      <c r="Z1983" s="1131">
        <v>0</v>
      </c>
      <c r="AA1983" s="1131">
        <v>0</v>
      </c>
      <c r="AB1983" s="1131">
        <v>0</v>
      </c>
      <c r="AC1983" s="1131">
        <v>0</v>
      </c>
      <c r="AD1983" s="1131">
        <v>0</v>
      </c>
      <c r="AE1983" s="1131">
        <v>0</v>
      </c>
      <c r="AF1983" s="126"/>
      <c r="AG1983" s="126"/>
      <c r="AH1983" s="126"/>
      <c r="AI1983" s="126"/>
      <c r="AJ1983" s="126"/>
      <c r="AK1983" s="126"/>
      <c r="AL1983" s="126">
        <v>1983</v>
      </c>
    </row>
    <row r="1984" spans="1:38">
      <c r="A1984" s="721" t="s">
        <v>1891</v>
      </c>
      <c r="B1984" s="722">
        <v>16</v>
      </c>
      <c r="C1984" s="722">
        <v>1690</v>
      </c>
      <c r="D1984" s="722">
        <v>169095</v>
      </c>
      <c r="E1984" s="721">
        <v>1690959577</v>
      </c>
      <c r="F1984" s="721" t="s">
        <v>2032</v>
      </c>
      <c r="G1984" s="1127">
        <v>0</v>
      </c>
      <c r="H1984" s="1128">
        <v>0</v>
      </c>
      <c r="I1984" s="1128">
        <v>0</v>
      </c>
      <c r="J1984" s="1128">
        <v>0</v>
      </c>
      <c r="K1984" s="1128">
        <v>0</v>
      </c>
      <c r="L1984" s="1128">
        <v>0</v>
      </c>
      <c r="M1984" s="1128">
        <v>0</v>
      </c>
      <c r="N1984" s="1129">
        <v>0</v>
      </c>
      <c r="O1984" s="1128">
        <v>0</v>
      </c>
      <c r="P1984" s="1127">
        <v>0</v>
      </c>
      <c r="Q1984" s="1127">
        <v>0</v>
      </c>
      <c r="R1984" s="1127">
        <v>0</v>
      </c>
      <c r="S1984" s="1127">
        <v>0</v>
      </c>
      <c r="T1984" s="1130">
        <v>0</v>
      </c>
      <c r="U1984" s="1130">
        <v>0</v>
      </c>
      <c r="V1984" s="1130">
        <v>0</v>
      </c>
      <c r="W1984" s="1127">
        <v>0</v>
      </c>
      <c r="X1984" s="1130">
        <v>0</v>
      </c>
      <c r="Y1984" s="735">
        <v>0</v>
      </c>
      <c r="Z1984" s="1131">
        <v>0</v>
      </c>
      <c r="AA1984" s="1131">
        <v>0</v>
      </c>
      <c r="AB1984" s="1131">
        <v>0</v>
      </c>
      <c r="AC1984" s="1131">
        <v>0</v>
      </c>
      <c r="AD1984" s="1131">
        <v>0</v>
      </c>
      <c r="AE1984" s="1131">
        <v>0</v>
      </c>
      <c r="AF1984" s="126"/>
      <c r="AG1984" s="126"/>
      <c r="AH1984" s="126"/>
      <c r="AI1984" s="126"/>
      <c r="AJ1984" s="126"/>
      <c r="AK1984" s="126"/>
      <c r="AL1984" s="126">
        <v>1984</v>
      </c>
    </row>
    <row r="1985" spans="1:38">
      <c r="A1985" s="721" t="s">
        <v>1891</v>
      </c>
      <c r="B1985" s="722">
        <v>16</v>
      </c>
      <c r="C1985" s="722">
        <v>1690</v>
      </c>
      <c r="D1985" s="722">
        <v>169095</v>
      </c>
      <c r="E1985" s="721">
        <v>1690959578</v>
      </c>
      <c r="F1985" s="721" t="s">
        <v>2035</v>
      </c>
      <c r="G1985" s="1127">
        <v>0</v>
      </c>
      <c r="H1985" s="1128">
        <v>0</v>
      </c>
      <c r="I1985" s="1128">
        <v>0</v>
      </c>
      <c r="J1985" s="1128">
        <v>0</v>
      </c>
      <c r="K1985" s="1128">
        <v>0</v>
      </c>
      <c r="L1985" s="1128">
        <v>0</v>
      </c>
      <c r="M1985" s="1128">
        <v>0</v>
      </c>
      <c r="N1985" s="1129">
        <v>0</v>
      </c>
      <c r="O1985" s="1128">
        <v>0</v>
      </c>
      <c r="P1985" s="1127">
        <v>0</v>
      </c>
      <c r="Q1985" s="1127">
        <v>0</v>
      </c>
      <c r="R1985" s="1127">
        <v>0</v>
      </c>
      <c r="S1985" s="1127">
        <v>0</v>
      </c>
      <c r="T1985" s="1130">
        <v>0</v>
      </c>
      <c r="U1985" s="1130">
        <v>0</v>
      </c>
      <c r="V1985" s="1130">
        <v>0</v>
      </c>
      <c r="W1985" s="1127">
        <v>0</v>
      </c>
      <c r="X1985" s="1130">
        <v>0</v>
      </c>
      <c r="Y1985" s="735">
        <v>0</v>
      </c>
      <c r="Z1985" s="1131">
        <v>0</v>
      </c>
      <c r="AA1985" s="1131">
        <v>0</v>
      </c>
      <c r="AB1985" s="1131">
        <v>0</v>
      </c>
      <c r="AC1985" s="1131">
        <v>0</v>
      </c>
      <c r="AD1985" s="1131">
        <v>0</v>
      </c>
      <c r="AE1985" s="1131">
        <v>0</v>
      </c>
      <c r="AF1985" s="126"/>
      <c r="AG1985" s="126"/>
      <c r="AH1985" s="126"/>
      <c r="AI1985" s="126"/>
      <c r="AJ1985" s="126"/>
      <c r="AK1985" s="126"/>
      <c r="AL1985" s="126">
        <v>1985</v>
      </c>
    </row>
    <row r="1986" spans="1:38">
      <c r="A1986" s="721" t="s">
        <v>1891</v>
      </c>
      <c r="B1986" s="722">
        <v>16</v>
      </c>
      <c r="C1986" s="722">
        <v>1690</v>
      </c>
      <c r="D1986" s="722">
        <v>169095</v>
      </c>
      <c r="E1986" s="721">
        <v>1690959579</v>
      </c>
      <c r="F1986" s="721" t="s">
        <v>2021</v>
      </c>
      <c r="G1986" s="1127">
        <v>0</v>
      </c>
      <c r="H1986" s="1128">
        <v>0</v>
      </c>
      <c r="I1986" s="1128">
        <v>0</v>
      </c>
      <c r="J1986" s="1128">
        <v>0</v>
      </c>
      <c r="K1986" s="1128">
        <v>0</v>
      </c>
      <c r="L1986" s="1128">
        <v>0</v>
      </c>
      <c r="M1986" s="1128">
        <v>0</v>
      </c>
      <c r="N1986" s="1129">
        <v>0</v>
      </c>
      <c r="O1986" s="1128">
        <v>0</v>
      </c>
      <c r="P1986" s="1127">
        <v>0</v>
      </c>
      <c r="Q1986" s="1127">
        <v>0</v>
      </c>
      <c r="R1986" s="1127">
        <v>0</v>
      </c>
      <c r="S1986" s="1127">
        <v>0</v>
      </c>
      <c r="T1986" s="1130">
        <v>0</v>
      </c>
      <c r="U1986" s="1130">
        <v>0</v>
      </c>
      <c r="V1986" s="1130">
        <v>0</v>
      </c>
      <c r="W1986" s="1127">
        <v>0</v>
      </c>
      <c r="X1986" s="1130">
        <v>0</v>
      </c>
      <c r="Y1986" s="735">
        <v>0</v>
      </c>
      <c r="Z1986" s="1131">
        <v>0</v>
      </c>
      <c r="AA1986" s="1131">
        <v>0</v>
      </c>
      <c r="AB1986" s="1131">
        <v>0</v>
      </c>
      <c r="AC1986" s="1131">
        <v>0</v>
      </c>
      <c r="AD1986" s="1131">
        <v>0</v>
      </c>
      <c r="AE1986" s="1131">
        <v>0</v>
      </c>
      <c r="AF1986" s="126"/>
      <c r="AG1986" s="126"/>
      <c r="AH1986" s="126"/>
      <c r="AI1986" s="126"/>
      <c r="AJ1986" s="126"/>
      <c r="AK1986" s="126"/>
      <c r="AL1986" s="126">
        <v>1986</v>
      </c>
    </row>
    <row r="1987" spans="1:38">
      <c r="A1987" s="721" t="s">
        <v>1891</v>
      </c>
      <c r="B1987" s="722">
        <v>16</v>
      </c>
      <c r="C1987" s="722">
        <v>1690</v>
      </c>
      <c r="D1987" s="722">
        <v>169095</v>
      </c>
      <c r="E1987" s="721">
        <v>1690959580</v>
      </c>
      <c r="F1987" s="721" t="s">
        <v>2021</v>
      </c>
      <c r="G1987" s="1127">
        <v>0</v>
      </c>
      <c r="H1987" s="1128">
        <v>0</v>
      </c>
      <c r="I1987" s="1128">
        <v>0</v>
      </c>
      <c r="J1987" s="1128">
        <v>0</v>
      </c>
      <c r="K1987" s="1128">
        <v>0</v>
      </c>
      <c r="L1987" s="1128">
        <v>0</v>
      </c>
      <c r="M1987" s="1128">
        <v>0</v>
      </c>
      <c r="N1987" s="1129">
        <v>0</v>
      </c>
      <c r="O1987" s="1128">
        <v>0</v>
      </c>
      <c r="P1987" s="1127">
        <v>0</v>
      </c>
      <c r="Q1987" s="1127">
        <v>0</v>
      </c>
      <c r="R1987" s="1127">
        <v>0</v>
      </c>
      <c r="S1987" s="1127">
        <v>0</v>
      </c>
      <c r="T1987" s="1130">
        <v>0</v>
      </c>
      <c r="U1987" s="1130">
        <v>0</v>
      </c>
      <c r="V1987" s="1130">
        <v>0</v>
      </c>
      <c r="W1987" s="1127">
        <v>0</v>
      </c>
      <c r="X1987" s="1130">
        <v>0</v>
      </c>
      <c r="Y1987" s="735">
        <v>0</v>
      </c>
      <c r="Z1987" s="1131">
        <v>0</v>
      </c>
      <c r="AA1987" s="1131">
        <v>0</v>
      </c>
      <c r="AB1987" s="1131">
        <v>0</v>
      </c>
      <c r="AC1987" s="1131">
        <v>0</v>
      </c>
      <c r="AD1987" s="1131">
        <v>0</v>
      </c>
      <c r="AE1987" s="1131">
        <v>0</v>
      </c>
      <c r="AF1987" s="126"/>
      <c r="AG1987" s="126"/>
      <c r="AH1987" s="126"/>
      <c r="AI1987" s="126"/>
      <c r="AJ1987" s="126"/>
      <c r="AK1987" s="126"/>
      <c r="AL1987" s="126">
        <v>1987</v>
      </c>
    </row>
    <row r="1988" spans="1:38">
      <c r="A1988" s="721" t="s">
        <v>1891</v>
      </c>
      <c r="B1988" s="722">
        <v>16</v>
      </c>
      <c r="C1988" s="722">
        <v>1690</v>
      </c>
      <c r="D1988" s="722">
        <v>169095</v>
      </c>
      <c r="E1988" s="721">
        <v>1690959584</v>
      </c>
      <c r="F1988" s="721" t="s">
        <v>2021</v>
      </c>
      <c r="G1988" s="1127">
        <v>0</v>
      </c>
      <c r="H1988" s="1128">
        <v>0</v>
      </c>
      <c r="I1988" s="1128">
        <v>0</v>
      </c>
      <c r="J1988" s="1128">
        <v>0</v>
      </c>
      <c r="K1988" s="1128">
        <v>0</v>
      </c>
      <c r="L1988" s="1128">
        <v>0</v>
      </c>
      <c r="M1988" s="1128">
        <v>0</v>
      </c>
      <c r="N1988" s="1129">
        <v>0</v>
      </c>
      <c r="O1988" s="1128">
        <v>0</v>
      </c>
      <c r="P1988" s="1127">
        <v>0</v>
      </c>
      <c r="Q1988" s="1127">
        <v>0</v>
      </c>
      <c r="R1988" s="1127">
        <v>0</v>
      </c>
      <c r="S1988" s="1127">
        <v>0</v>
      </c>
      <c r="T1988" s="1130">
        <v>0</v>
      </c>
      <c r="U1988" s="1130">
        <v>0</v>
      </c>
      <c r="V1988" s="1130">
        <v>0</v>
      </c>
      <c r="W1988" s="1127">
        <v>0</v>
      </c>
      <c r="X1988" s="1130">
        <v>0</v>
      </c>
      <c r="Y1988" s="735">
        <v>0</v>
      </c>
      <c r="Z1988" s="1131">
        <v>0</v>
      </c>
      <c r="AA1988" s="1131">
        <v>0</v>
      </c>
      <c r="AB1988" s="1131">
        <v>0</v>
      </c>
      <c r="AC1988" s="1131">
        <v>0</v>
      </c>
      <c r="AD1988" s="1131">
        <v>0</v>
      </c>
      <c r="AE1988" s="1131">
        <v>0</v>
      </c>
      <c r="AF1988" s="126"/>
      <c r="AG1988" s="126"/>
      <c r="AH1988" s="126"/>
      <c r="AI1988" s="126"/>
      <c r="AJ1988" s="126"/>
      <c r="AK1988" s="126"/>
      <c r="AL1988" s="126">
        <v>1988</v>
      </c>
    </row>
    <row r="1989" spans="1:38">
      <c r="A1989" s="721" t="s">
        <v>1891</v>
      </c>
      <c r="B1989" s="722">
        <v>16</v>
      </c>
      <c r="C1989" s="722">
        <v>1690</v>
      </c>
      <c r="D1989" s="722">
        <v>169095</v>
      </c>
      <c r="E1989" s="721">
        <v>1690959596</v>
      </c>
      <c r="F1989" s="721" t="s">
        <v>2036</v>
      </c>
      <c r="G1989" s="1127">
        <v>0</v>
      </c>
      <c r="H1989" s="1128">
        <v>0</v>
      </c>
      <c r="I1989" s="1128">
        <v>0</v>
      </c>
      <c r="J1989" s="1128">
        <v>0</v>
      </c>
      <c r="K1989" s="1128">
        <v>0</v>
      </c>
      <c r="L1989" s="1128">
        <v>0</v>
      </c>
      <c r="M1989" s="1128">
        <v>0</v>
      </c>
      <c r="N1989" s="1129">
        <v>0</v>
      </c>
      <c r="O1989" s="1128">
        <v>0</v>
      </c>
      <c r="P1989" s="1127">
        <v>0</v>
      </c>
      <c r="Q1989" s="1127">
        <v>0</v>
      </c>
      <c r="R1989" s="1127">
        <v>0</v>
      </c>
      <c r="S1989" s="1127">
        <v>0</v>
      </c>
      <c r="T1989" s="1130">
        <v>0</v>
      </c>
      <c r="U1989" s="1130">
        <v>0</v>
      </c>
      <c r="V1989" s="1130">
        <v>0</v>
      </c>
      <c r="W1989" s="1127">
        <v>0</v>
      </c>
      <c r="X1989" s="1130">
        <v>0</v>
      </c>
      <c r="Y1989" s="735">
        <v>0</v>
      </c>
      <c r="Z1989" s="1131">
        <v>0</v>
      </c>
      <c r="AA1989" s="1131">
        <v>0</v>
      </c>
      <c r="AB1989" s="1131">
        <v>0</v>
      </c>
      <c r="AC1989" s="1131">
        <v>0</v>
      </c>
      <c r="AD1989" s="1131">
        <v>0</v>
      </c>
      <c r="AE1989" s="1131">
        <v>0</v>
      </c>
      <c r="AF1989" s="126"/>
      <c r="AG1989" s="126"/>
      <c r="AH1989" s="126"/>
      <c r="AI1989" s="126"/>
      <c r="AJ1989" s="126"/>
      <c r="AK1989" s="126"/>
      <c r="AL1989" s="126">
        <v>1989</v>
      </c>
    </row>
    <row r="1990" spans="1:38">
      <c r="A1990" s="721" t="s">
        <v>1852</v>
      </c>
      <c r="B1990" s="722">
        <v>16</v>
      </c>
      <c r="C1990" s="722">
        <v>1690</v>
      </c>
      <c r="D1990" s="722">
        <v>169095</v>
      </c>
      <c r="E1990" s="721">
        <v>1690959601</v>
      </c>
      <c r="F1990" s="721" t="s">
        <v>3694</v>
      </c>
      <c r="G1990" s="1127">
        <v>2588432</v>
      </c>
      <c r="H1990" s="1128">
        <v>0</v>
      </c>
      <c r="I1990" s="1128">
        <v>2588432</v>
      </c>
      <c r="J1990" s="1128">
        <v>0</v>
      </c>
      <c r="K1990" s="1128">
        <v>0</v>
      </c>
      <c r="L1990" s="1128">
        <v>0</v>
      </c>
      <c r="M1990" s="1128">
        <v>0</v>
      </c>
      <c r="N1990" s="1129">
        <v>0</v>
      </c>
      <c r="O1990" s="1128">
        <v>0</v>
      </c>
      <c r="P1990" s="1127">
        <v>0</v>
      </c>
      <c r="Q1990" s="1127">
        <v>0</v>
      </c>
      <c r="R1990" s="1127">
        <v>0</v>
      </c>
      <c r="S1990" s="1127">
        <v>0</v>
      </c>
      <c r="T1990" s="1130">
        <v>0</v>
      </c>
      <c r="U1990" s="1130">
        <v>0</v>
      </c>
      <c r="V1990" s="1130">
        <v>0</v>
      </c>
      <c r="W1990" s="1127">
        <v>0</v>
      </c>
      <c r="X1990" s="1130">
        <v>0</v>
      </c>
      <c r="Y1990" s="735">
        <v>0</v>
      </c>
      <c r="Z1990" s="1131">
        <v>0</v>
      </c>
      <c r="AA1990" s="1131">
        <v>0</v>
      </c>
      <c r="AB1990" s="1131">
        <v>0</v>
      </c>
      <c r="AC1990" s="1131">
        <v>0</v>
      </c>
      <c r="AD1990" s="1131">
        <v>0</v>
      </c>
      <c r="AE1990" s="1131">
        <v>0</v>
      </c>
      <c r="AF1990" s="126"/>
      <c r="AG1990" s="126"/>
      <c r="AH1990" s="126"/>
      <c r="AI1990" s="126"/>
      <c r="AJ1990" s="126"/>
      <c r="AK1990" s="126"/>
      <c r="AL1990" s="126">
        <v>1990</v>
      </c>
    </row>
    <row r="1991" spans="1:38">
      <c r="A1991" s="721" t="s">
        <v>1852</v>
      </c>
      <c r="B1991" s="722">
        <v>16</v>
      </c>
      <c r="C1991" s="722">
        <v>1690</v>
      </c>
      <c r="D1991" s="722">
        <v>169095</v>
      </c>
      <c r="E1991" s="721">
        <v>1690959610</v>
      </c>
      <c r="F1991" s="721" t="s">
        <v>1133</v>
      </c>
      <c r="G1991" s="1127">
        <v>3718206575</v>
      </c>
      <c r="H1991" s="1128">
        <v>0</v>
      </c>
      <c r="I1991" s="1128">
        <v>3718206574.8400002</v>
      </c>
      <c r="J1991" s="1128">
        <v>-0.15999984741210938</v>
      </c>
      <c r="K1991" s="1128">
        <v>-0.15999984741210938</v>
      </c>
      <c r="L1991" s="1128">
        <v>0</v>
      </c>
      <c r="M1991" s="1128">
        <v>0</v>
      </c>
      <c r="N1991" s="1129">
        <v>0</v>
      </c>
      <c r="O1991" s="1128">
        <v>0</v>
      </c>
      <c r="P1991" s="1127">
        <v>0</v>
      </c>
      <c r="Q1991" s="1127">
        <v>0</v>
      </c>
      <c r="R1991" s="1127">
        <v>0</v>
      </c>
      <c r="S1991" s="1127">
        <v>0</v>
      </c>
      <c r="T1991" s="1130">
        <v>0</v>
      </c>
      <c r="U1991" s="1130">
        <v>0</v>
      </c>
      <c r="V1991" s="1130">
        <v>0</v>
      </c>
      <c r="W1991" s="1127">
        <v>0</v>
      </c>
      <c r="X1991" s="1130">
        <v>0</v>
      </c>
      <c r="Y1991" s="735">
        <v>0</v>
      </c>
      <c r="Z1991" s="1131">
        <v>0</v>
      </c>
      <c r="AA1991" s="1131">
        <v>0</v>
      </c>
      <c r="AB1991" s="1131">
        <v>0</v>
      </c>
      <c r="AC1991" s="1131">
        <v>0</v>
      </c>
      <c r="AD1991" s="1131">
        <v>0</v>
      </c>
      <c r="AE1991" s="1131">
        <v>0</v>
      </c>
      <c r="AF1991" s="126"/>
      <c r="AG1991" s="126"/>
      <c r="AH1991" s="126"/>
      <c r="AI1991" s="126"/>
      <c r="AJ1991" s="126"/>
      <c r="AK1991" s="126"/>
      <c r="AL1991" s="126">
        <v>1991</v>
      </c>
    </row>
    <row r="1992" spans="1:38">
      <c r="A1992" s="721" t="s">
        <v>1852</v>
      </c>
      <c r="B1992" s="722">
        <v>16</v>
      </c>
      <c r="C1992" s="722">
        <v>1690</v>
      </c>
      <c r="D1992" s="722">
        <v>169095</v>
      </c>
      <c r="E1992" s="721">
        <v>1690959630</v>
      </c>
      <c r="F1992" s="721" t="s">
        <v>1145</v>
      </c>
      <c r="G1992" s="1127">
        <v>5191077709</v>
      </c>
      <c r="H1992" s="1128">
        <v>0</v>
      </c>
      <c r="I1992" s="1128">
        <v>5191077709.4300003</v>
      </c>
      <c r="J1992" s="1128">
        <v>0.43000030517578125</v>
      </c>
      <c r="K1992" s="1128">
        <v>0.43000030517578125</v>
      </c>
      <c r="L1992" s="1128">
        <v>0</v>
      </c>
      <c r="M1992" s="1128">
        <v>0</v>
      </c>
      <c r="N1992" s="1129">
        <v>0</v>
      </c>
      <c r="O1992" s="1128">
        <v>0</v>
      </c>
      <c r="P1992" s="1127">
        <v>0</v>
      </c>
      <c r="Q1992" s="1127">
        <v>0</v>
      </c>
      <c r="R1992" s="1127">
        <v>0</v>
      </c>
      <c r="S1992" s="1127">
        <v>0</v>
      </c>
      <c r="T1992" s="1130">
        <v>0</v>
      </c>
      <c r="U1992" s="1130">
        <v>0</v>
      </c>
      <c r="V1992" s="1130">
        <v>0</v>
      </c>
      <c r="W1992" s="1127">
        <v>0</v>
      </c>
      <c r="X1992" s="1130">
        <v>0</v>
      </c>
      <c r="Y1992" s="735">
        <v>0</v>
      </c>
      <c r="Z1992" s="1131">
        <v>0</v>
      </c>
      <c r="AA1992" s="1131">
        <v>0</v>
      </c>
      <c r="AB1992" s="1131">
        <v>0</v>
      </c>
      <c r="AC1992" s="1131">
        <v>0</v>
      </c>
      <c r="AD1992" s="1131">
        <v>0</v>
      </c>
      <c r="AE1992" s="1131">
        <v>0</v>
      </c>
      <c r="AF1992" s="126"/>
      <c r="AG1992" s="126"/>
      <c r="AH1992" s="126"/>
      <c r="AI1992" s="126"/>
      <c r="AJ1992" s="126"/>
      <c r="AK1992" s="126"/>
      <c r="AL1992" s="126">
        <v>1992</v>
      </c>
    </row>
    <row r="1993" spans="1:38">
      <c r="A1993" s="721" t="s">
        <v>1852</v>
      </c>
      <c r="B1993" s="722">
        <v>16</v>
      </c>
      <c r="C1993" s="722">
        <v>1690</v>
      </c>
      <c r="D1993" s="722">
        <v>169095</v>
      </c>
      <c r="E1993" s="721">
        <v>1690959650</v>
      </c>
      <c r="F1993" s="721" t="s">
        <v>1146</v>
      </c>
      <c r="G1993" s="1127">
        <v>63491273</v>
      </c>
      <c r="H1993" s="1128">
        <v>0</v>
      </c>
      <c r="I1993" s="1128">
        <v>63491273</v>
      </c>
      <c r="J1993" s="1128">
        <v>0</v>
      </c>
      <c r="K1993" s="1128">
        <v>0</v>
      </c>
      <c r="L1993" s="1128">
        <v>0</v>
      </c>
      <c r="M1993" s="1128">
        <v>0</v>
      </c>
      <c r="N1993" s="1129">
        <v>0</v>
      </c>
      <c r="O1993" s="1128">
        <v>0</v>
      </c>
      <c r="P1993" s="1127">
        <v>0</v>
      </c>
      <c r="Q1993" s="1127">
        <v>0</v>
      </c>
      <c r="R1993" s="1127">
        <v>0</v>
      </c>
      <c r="S1993" s="1127">
        <v>0</v>
      </c>
      <c r="T1993" s="1130">
        <v>0</v>
      </c>
      <c r="U1993" s="1130">
        <v>0</v>
      </c>
      <c r="V1993" s="1130">
        <v>0</v>
      </c>
      <c r="W1993" s="1127">
        <v>0</v>
      </c>
      <c r="X1993" s="1130">
        <v>0</v>
      </c>
      <c r="Y1993" s="735">
        <v>0</v>
      </c>
      <c r="Z1993" s="1131">
        <v>0</v>
      </c>
      <c r="AA1993" s="1131">
        <v>0</v>
      </c>
      <c r="AB1993" s="1131">
        <v>0</v>
      </c>
      <c r="AC1993" s="1131">
        <v>0</v>
      </c>
      <c r="AD1993" s="1131">
        <v>0</v>
      </c>
      <c r="AE1993" s="1131">
        <v>0</v>
      </c>
      <c r="AF1993" s="126"/>
      <c r="AG1993" s="126"/>
      <c r="AH1993" s="126"/>
      <c r="AI1993" s="126"/>
      <c r="AJ1993" s="126"/>
      <c r="AK1993" s="126"/>
      <c r="AL1993" s="126">
        <v>1993</v>
      </c>
    </row>
    <row r="1994" spans="1:38">
      <c r="A1994" s="721" t="s">
        <v>1891</v>
      </c>
      <c r="B1994" s="722">
        <v>16</v>
      </c>
      <c r="C1994" s="722">
        <v>1690</v>
      </c>
      <c r="D1994" s="722">
        <v>169095</v>
      </c>
      <c r="E1994" s="721">
        <v>1690959703</v>
      </c>
      <c r="F1994" s="721" t="s">
        <v>3695</v>
      </c>
      <c r="G1994" s="1127">
        <v>0</v>
      </c>
      <c r="H1994" s="1128">
        <v>0</v>
      </c>
      <c r="I1994" s="1128">
        <v>0</v>
      </c>
      <c r="J1994" s="1128">
        <v>0</v>
      </c>
      <c r="K1994" s="1128">
        <v>0</v>
      </c>
      <c r="L1994" s="1128">
        <v>0</v>
      </c>
      <c r="M1994" s="1128">
        <v>0</v>
      </c>
      <c r="N1994" s="1129">
        <v>0</v>
      </c>
      <c r="O1994" s="1128">
        <v>0</v>
      </c>
      <c r="P1994" s="1127">
        <v>0</v>
      </c>
      <c r="Q1994" s="1127">
        <v>0</v>
      </c>
      <c r="R1994" s="1127">
        <v>0</v>
      </c>
      <c r="S1994" s="1127">
        <v>0</v>
      </c>
      <c r="T1994" s="1130">
        <v>0</v>
      </c>
      <c r="U1994" s="1130">
        <v>0</v>
      </c>
      <c r="V1994" s="1130">
        <v>0</v>
      </c>
      <c r="W1994" s="1127">
        <v>0</v>
      </c>
      <c r="X1994" s="1130">
        <v>0</v>
      </c>
      <c r="Y1994" s="735">
        <v>0</v>
      </c>
      <c r="Z1994" s="1131">
        <v>0</v>
      </c>
      <c r="AA1994" s="1131">
        <v>0</v>
      </c>
      <c r="AB1994" s="1131">
        <v>0</v>
      </c>
      <c r="AC1994" s="1131">
        <v>0</v>
      </c>
      <c r="AD1994" s="1131">
        <v>0</v>
      </c>
      <c r="AE1994" s="1131">
        <v>0</v>
      </c>
      <c r="AF1994" s="126"/>
      <c r="AG1994" s="126"/>
      <c r="AH1994" s="126"/>
      <c r="AI1994" s="126"/>
      <c r="AJ1994" s="126"/>
      <c r="AK1994" s="126"/>
      <c r="AL1994" s="126">
        <v>1994</v>
      </c>
    </row>
    <row r="1995" spans="1:38">
      <c r="A1995" s="721" t="s">
        <v>1891</v>
      </c>
      <c r="B1995" s="722">
        <v>16</v>
      </c>
      <c r="C1995" s="722">
        <v>1690</v>
      </c>
      <c r="D1995" s="722">
        <v>169095</v>
      </c>
      <c r="E1995" s="721">
        <v>1690959707</v>
      </c>
      <c r="F1995" s="721" t="s">
        <v>3696</v>
      </c>
      <c r="G1995" s="1127">
        <v>288647243</v>
      </c>
      <c r="H1995" s="1128">
        <v>0</v>
      </c>
      <c r="I1995" s="1128">
        <v>288647243</v>
      </c>
      <c r="J1995" s="1128">
        <v>0</v>
      </c>
      <c r="K1995" s="1128">
        <v>0</v>
      </c>
      <c r="L1995" s="1128">
        <v>0</v>
      </c>
      <c r="M1995" s="1128">
        <v>0</v>
      </c>
      <c r="N1995" s="1129">
        <v>0</v>
      </c>
      <c r="O1995" s="1128">
        <v>0</v>
      </c>
      <c r="P1995" s="1127">
        <v>0</v>
      </c>
      <c r="Q1995" s="1127">
        <v>0</v>
      </c>
      <c r="R1995" s="1127">
        <v>0</v>
      </c>
      <c r="S1995" s="1127">
        <v>0</v>
      </c>
      <c r="T1995" s="1130">
        <v>0</v>
      </c>
      <c r="U1995" s="1130">
        <v>0</v>
      </c>
      <c r="V1995" s="1130">
        <v>0</v>
      </c>
      <c r="W1995" s="1127">
        <v>0</v>
      </c>
      <c r="X1995" s="1130">
        <v>0</v>
      </c>
      <c r="Y1995" s="735">
        <v>0</v>
      </c>
      <c r="Z1995" s="1131">
        <v>0</v>
      </c>
      <c r="AA1995" s="1131">
        <v>0</v>
      </c>
      <c r="AB1995" s="1131">
        <v>0</v>
      </c>
      <c r="AC1995" s="1131">
        <v>0</v>
      </c>
      <c r="AD1995" s="1131">
        <v>0</v>
      </c>
      <c r="AE1995" s="1131">
        <v>0</v>
      </c>
      <c r="AF1995" s="126"/>
      <c r="AG1995" s="126"/>
      <c r="AH1995" s="126"/>
      <c r="AI1995" s="126"/>
      <c r="AJ1995" s="126"/>
      <c r="AK1995" s="126"/>
      <c r="AL1995" s="126">
        <v>1995</v>
      </c>
    </row>
    <row r="1996" spans="1:38">
      <c r="A1996" s="721" t="s">
        <v>1891</v>
      </c>
      <c r="B1996" s="722">
        <v>16</v>
      </c>
      <c r="C1996" s="722">
        <v>1690</v>
      </c>
      <c r="D1996" s="722">
        <v>169095</v>
      </c>
      <c r="E1996" s="721">
        <v>1690959708</v>
      </c>
      <c r="F1996" s="721" t="s">
        <v>1147</v>
      </c>
      <c r="G1996" s="1127">
        <v>423376481</v>
      </c>
      <c r="H1996" s="1128">
        <v>0</v>
      </c>
      <c r="I1996" s="1128">
        <v>423376481</v>
      </c>
      <c r="J1996" s="1128">
        <v>0</v>
      </c>
      <c r="K1996" s="1128">
        <v>0</v>
      </c>
      <c r="L1996" s="1128">
        <v>0</v>
      </c>
      <c r="M1996" s="1128">
        <v>0</v>
      </c>
      <c r="N1996" s="1129">
        <v>0</v>
      </c>
      <c r="O1996" s="1128">
        <v>0</v>
      </c>
      <c r="P1996" s="1127">
        <v>0</v>
      </c>
      <c r="Q1996" s="1127">
        <v>0</v>
      </c>
      <c r="R1996" s="1127">
        <v>0</v>
      </c>
      <c r="S1996" s="1127">
        <v>0</v>
      </c>
      <c r="T1996" s="1130">
        <v>0</v>
      </c>
      <c r="U1996" s="1130">
        <v>0</v>
      </c>
      <c r="V1996" s="1130">
        <v>0</v>
      </c>
      <c r="W1996" s="1127">
        <v>0</v>
      </c>
      <c r="X1996" s="1130">
        <v>0</v>
      </c>
      <c r="Y1996" s="735">
        <v>0</v>
      </c>
      <c r="Z1996" s="1131">
        <v>0</v>
      </c>
      <c r="AA1996" s="1131">
        <v>0</v>
      </c>
      <c r="AB1996" s="1131">
        <v>0</v>
      </c>
      <c r="AC1996" s="1131">
        <v>0</v>
      </c>
      <c r="AD1996" s="1131">
        <v>0</v>
      </c>
      <c r="AE1996" s="1131">
        <v>0</v>
      </c>
      <c r="AF1996" s="126"/>
      <c r="AG1996" s="126"/>
      <c r="AH1996" s="126"/>
      <c r="AI1996" s="126"/>
      <c r="AJ1996" s="126"/>
      <c r="AK1996" s="126"/>
      <c r="AL1996" s="126">
        <v>1996</v>
      </c>
    </row>
    <row r="1997" spans="1:38">
      <c r="A1997" s="721" t="s">
        <v>1891</v>
      </c>
      <c r="B1997" s="722">
        <v>16</v>
      </c>
      <c r="C1997" s="722">
        <v>1690</v>
      </c>
      <c r="D1997" s="722">
        <v>169095</v>
      </c>
      <c r="E1997" s="721">
        <v>1690959710</v>
      </c>
      <c r="F1997" s="721" t="s">
        <v>1118</v>
      </c>
      <c r="G1997" s="1127">
        <v>1038436748</v>
      </c>
      <c r="H1997" s="1128">
        <v>0</v>
      </c>
      <c r="I1997" s="1128">
        <v>1038436748</v>
      </c>
      <c r="J1997" s="1128">
        <v>0</v>
      </c>
      <c r="K1997" s="1128">
        <v>0</v>
      </c>
      <c r="L1997" s="1128">
        <v>0</v>
      </c>
      <c r="M1997" s="1128">
        <v>0</v>
      </c>
      <c r="N1997" s="1129">
        <v>0</v>
      </c>
      <c r="O1997" s="1128">
        <v>0</v>
      </c>
      <c r="P1997" s="1127">
        <v>0</v>
      </c>
      <c r="Q1997" s="1127">
        <v>0</v>
      </c>
      <c r="R1997" s="1127">
        <v>0</v>
      </c>
      <c r="S1997" s="1127">
        <v>0</v>
      </c>
      <c r="T1997" s="1130">
        <v>0</v>
      </c>
      <c r="U1997" s="1130">
        <v>0</v>
      </c>
      <c r="V1997" s="1130">
        <v>0</v>
      </c>
      <c r="W1997" s="1127">
        <v>0</v>
      </c>
      <c r="X1997" s="1130">
        <v>0</v>
      </c>
      <c r="Y1997" s="735">
        <v>0</v>
      </c>
      <c r="Z1997" s="1131">
        <v>0</v>
      </c>
      <c r="AA1997" s="1131">
        <v>0</v>
      </c>
      <c r="AB1997" s="1131">
        <v>0</v>
      </c>
      <c r="AC1997" s="1131">
        <v>0</v>
      </c>
      <c r="AD1997" s="1131">
        <v>0</v>
      </c>
      <c r="AE1997" s="1131">
        <v>0</v>
      </c>
      <c r="AF1997" s="126"/>
      <c r="AG1997" s="126"/>
      <c r="AH1997" s="126"/>
      <c r="AI1997" s="126"/>
      <c r="AJ1997" s="126"/>
      <c r="AK1997" s="126"/>
      <c r="AL1997" s="126">
        <v>1997</v>
      </c>
    </row>
    <row r="1998" spans="1:38">
      <c r="A1998" s="721" t="s">
        <v>1891</v>
      </c>
      <c r="B1998" s="722">
        <v>16</v>
      </c>
      <c r="C1998" s="722">
        <v>1690</v>
      </c>
      <c r="D1998" s="722">
        <v>169095</v>
      </c>
      <c r="E1998" s="721">
        <v>1690959711</v>
      </c>
      <c r="F1998" s="721" t="s">
        <v>1148</v>
      </c>
      <c r="G1998" s="1127">
        <v>698919397</v>
      </c>
      <c r="H1998" s="1128">
        <v>0</v>
      </c>
      <c r="I1998" s="1128">
        <v>698919397</v>
      </c>
      <c r="J1998" s="1128">
        <v>0</v>
      </c>
      <c r="K1998" s="1128">
        <v>0</v>
      </c>
      <c r="L1998" s="1128">
        <v>0</v>
      </c>
      <c r="M1998" s="1128">
        <v>0</v>
      </c>
      <c r="N1998" s="1129">
        <v>0</v>
      </c>
      <c r="O1998" s="1128">
        <v>0</v>
      </c>
      <c r="P1998" s="1127">
        <v>0</v>
      </c>
      <c r="Q1998" s="1127">
        <v>0</v>
      </c>
      <c r="R1998" s="1127">
        <v>0</v>
      </c>
      <c r="S1998" s="1127">
        <v>0</v>
      </c>
      <c r="T1998" s="1130">
        <v>0</v>
      </c>
      <c r="U1998" s="1130">
        <v>0</v>
      </c>
      <c r="V1998" s="1130">
        <v>0</v>
      </c>
      <c r="W1998" s="1127">
        <v>0</v>
      </c>
      <c r="X1998" s="1130">
        <v>0</v>
      </c>
      <c r="Y1998" s="735">
        <v>0</v>
      </c>
      <c r="Z1998" s="1131">
        <v>0</v>
      </c>
      <c r="AA1998" s="1131">
        <v>0</v>
      </c>
      <c r="AB1998" s="1131">
        <v>0</v>
      </c>
      <c r="AC1998" s="1131">
        <v>0</v>
      </c>
      <c r="AD1998" s="1131">
        <v>0</v>
      </c>
      <c r="AE1998" s="1131">
        <v>0</v>
      </c>
      <c r="AF1998" s="126"/>
      <c r="AG1998" s="126"/>
      <c r="AH1998" s="126"/>
      <c r="AI1998" s="126"/>
      <c r="AJ1998" s="126"/>
      <c r="AK1998" s="126"/>
      <c r="AL1998" s="126">
        <v>1998</v>
      </c>
    </row>
    <row r="1999" spans="1:38">
      <c r="A1999" s="721" t="s">
        <v>1891</v>
      </c>
      <c r="B1999" s="722">
        <v>16</v>
      </c>
      <c r="C1999" s="722">
        <v>1690</v>
      </c>
      <c r="D1999" s="722">
        <v>169095</v>
      </c>
      <c r="E1999" s="721">
        <v>1690959713</v>
      </c>
      <c r="F1999" s="721" t="s">
        <v>1149</v>
      </c>
      <c r="G1999" s="1127">
        <v>140869022</v>
      </c>
      <c r="H1999" s="1128">
        <v>0</v>
      </c>
      <c r="I1999" s="1128">
        <v>140869022</v>
      </c>
      <c r="J1999" s="1128">
        <v>0</v>
      </c>
      <c r="K1999" s="1128">
        <v>0</v>
      </c>
      <c r="L1999" s="1128">
        <v>0</v>
      </c>
      <c r="M1999" s="1128">
        <v>0</v>
      </c>
      <c r="N1999" s="1129">
        <v>0</v>
      </c>
      <c r="O1999" s="1128">
        <v>0</v>
      </c>
      <c r="P1999" s="1127">
        <v>0</v>
      </c>
      <c r="Q1999" s="1127">
        <v>0</v>
      </c>
      <c r="R1999" s="1127">
        <v>0</v>
      </c>
      <c r="S1999" s="1127">
        <v>0</v>
      </c>
      <c r="T1999" s="1130">
        <v>0</v>
      </c>
      <c r="U1999" s="1130">
        <v>0</v>
      </c>
      <c r="V1999" s="1130">
        <v>0</v>
      </c>
      <c r="W1999" s="1127">
        <v>0</v>
      </c>
      <c r="X1999" s="1130">
        <v>0</v>
      </c>
      <c r="Y1999" s="735">
        <v>0</v>
      </c>
      <c r="Z1999" s="1131">
        <v>0</v>
      </c>
      <c r="AA1999" s="1131">
        <v>0</v>
      </c>
      <c r="AB1999" s="1131">
        <v>0</v>
      </c>
      <c r="AC1999" s="1131">
        <v>0</v>
      </c>
      <c r="AD1999" s="1131">
        <v>0</v>
      </c>
      <c r="AE1999" s="1131">
        <v>0</v>
      </c>
      <c r="AF1999" s="126"/>
      <c r="AG1999" s="126"/>
      <c r="AH1999" s="126"/>
      <c r="AI1999" s="126"/>
      <c r="AJ1999" s="126"/>
      <c r="AK1999" s="126"/>
      <c r="AL1999" s="126">
        <v>1999</v>
      </c>
    </row>
    <row r="2000" spans="1:38">
      <c r="A2000" s="721" t="s">
        <v>1891</v>
      </c>
      <c r="B2000" s="722">
        <v>16</v>
      </c>
      <c r="C2000" s="722">
        <v>1690</v>
      </c>
      <c r="D2000" s="722">
        <v>169095</v>
      </c>
      <c r="E2000" s="721">
        <v>1690959715</v>
      </c>
      <c r="F2000" s="721" t="s">
        <v>1150</v>
      </c>
      <c r="G2000" s="1127">
        <v>2761971873</v>
      </c>
      <c r="H2000" s="1128">
        <v>0</v>
      </c>
      <c r="I2000" s="1128">
        <v>2761971873</v>
      </c>
      <c r="J2000" s="1128">
        <v>0</v>
      </c>
      <c r="K2000" s="1128">
        <v>0</v>
      </c>
      <c r="L2000" s="1128">
        <v>0</v>
      </c>
      <c r="M2000" s="1128">
        <v>0</v>
      </c>
      <c r="N2000" s="1129">
        <v>0</v>
      </c>
      <c r="O2000" s="1128">
        <v>0</v>
      </c>
      <c r="P2000" s="1127">
        <v>0</v>
      </c>
      <c r="Q2000" s="1127">
        <v>0</v>
      </c>
      <c r="R2000" s="1127">
        <v>0</v>
      </c>
      <c r="S2000" s="1127">
        <v>0</v>
      </c>
      <c r="T2000" s="1130">
        <v>0</v>
      </c>
      <c r="U2000" s="1130">
        <v>0</v>
      </c>
      <c r="V2000" s="1130">
        <v>0</v>
      </c>
      <c r="W2000" s="1127">
        <v>0</v>
      </c>
      <c r="X2000" s="1130">
        <v>0</v>
      </c>
      <c r="Y2000" s="735">
        <v>0</v>
      </c>
      <c r="Z2000" s="1131">
        <v>0</v>
      </c>
      <c r="AA2000" s="1131">
        <v>0</v>
      </c>
      <c r="AB2000" s="1131">
        <v>0</v>
      </c>
      <c r="AC2000" s="1131">
        <v>0</v>
      </c>
      <c r="AD2000" s="1131">
        <v>0</v>
      </c>
      <c r="AE2000" s="1131">
        <v>0</v>
      </c>
      <c r="AF2000" s="126"/>
      <c r="AG2000" s="126"/>
      <c r="AH2000" s="126"/>
      <c r="AI2000" s="126"/>
      <c r="AJ2000" s="126"/>
      <c r="AK2000" s="126"/>
      <c r="AL2000" s="126">
        <v>2000</v>
      </c>
    </row>
    <row r="2001" spans="1:38">
      <c r="A2001" s="721" t="s">
        <v>1891</v>
      </c>
      <c r="B2001" s="722">
        <v>16</v>
      </c>
      <c r="C2001" s="722">
        <v>1690</v>
      </c>
      <c r="D2001" s="722">
        <v>169095</v>
      </c>
      <c r="E2001" s="721">
        <v>1690959716</v>
      </c>
      <c r="F2001" s="721" t="s">
        <v>3697</v>
      </c>
      <c r="G2001" s="1127">
        <v>473470528</v>
      </c>
      <c r="H2001" s="1128">
        <v>0</v>
      </c>
      <c r="I2001" s="1128">
        <v>473470528</v>
      </c>
      <c r="J2001" s="1128">
        <v>0</v>
      </c>
      <c r="K2001" s="1128">
        <v>0</v>
      </c>
      <c r="L2001" s="1128">
        <v>0</v>
      </c>
      <c r="M2001" s="1128">
        <v>0</v>
      </c>
      <c r="N2001" s="1129">
        <v>0</v>
      </c>
      <c r="O2001" s="1128">
        <v>0</v>
      </c>
      <c r="P2001" s="1127">
        <v>0</v>
      </c>
      <c r="Q2001" s="1127">
        <v>0</v>
      </c>
      <c r="R2001" s="1127">
        <v>0</v>
      </c>
      <c r="S2001" s="1127">
        <v>0</v>
      </c>
      <c r="T2001" s="1130">
        <v>0</v>
      </c>
      <c r="U2001" s="1130">
        <v>0</v>
      </c>
      <c r="V2001" s="1130">
        <v>0</v>
      </c>
      <c r="W2001" s="1127">
        <v>0</v>
      </c>
      <c r="X2001" s="1130">
        <v>0</v>
      </c>
      <c r="Y2001" s="735">
        <v>0</v>
      </c>
      <c r="Z2001" s="1131">
        <v>0</v>
      </c>
      <c r="AA2001" s="1131">
        <v>0</v>
      </c>
      <c r="AB2001" s="1131">
        <v>0</v>
      </c>
      <c r="AC2001" s="1131">
        <v>0</v>
      </c>
      <c r="AD2001" s="1131">
        <v>0</v>
      </c>
      <c r="AE2001" s="1131">
        <v>0</v>
      </c>
      <c r="AF2001" s="126"/>
      <c r="AG2001" s="126"/>
      <c r="AH2001" s="126"/>
      <c r="AI2001" s="126"/>
      <c r="AJ2001" s="126"/>
      <c r="AK2001" s="126"/>
      <c r="AL2001" s="126">
        <v>2001</v>
      </c>
    </row>
    <row r="2002" spans="1:38">
      <c r="A2002" s="721" t="s">
        <v>1891</v>
      </c>
      <c r="B2002" s="722">
        <v>16</v>
      </c>
      <c r="C2002" s="722">
        <v>1690</v>
      </c>
      <c r="D2002" s="722">
        <v>169095</v>
      </c>
      <c r="E2002" s="721">
        <v>1690959720</v>
      </c>
      <c r="F2002" s="721" t="s">
        <v>1151</v>
      </c>
      <c r="G2002" s="1127">
        <v>62395560</v>
      </c>
      <c r="H2002" s="1128">
        <v>0</v>
      </c>
      <c r="I2002" s="1128">
        <v>62395560</v>
      </c>
      <c r="J2002" s="1128">
        <v>0</v>
      </c>
      <c r="K2002" s="1128">
        <v>0</v>
      </c>
      <c r="L2002" s="1128">
        <v>0</v>
      </c>
      <c r="M2002" s="1128">
        <v>0</v>
      </c>
      <c r="N2002" s="1129">
        <v>0</v>
      </c>
      <c r="O2002" s="1128">
        <v>0</v>
      </c>
      <c r="P2002" s="1127">
        <v>0</v>
      </c>
      <c r="Q2002" s="1127">
        <v>0</v>
      </c>
      <c r="R2002" s="1127">
        <v>0</v>
      </c>
      <c r="S2002" s="1127">
        <v>0</v>
      </c>
      <c r="T2002" s="1130">
        <v>0</v>
      </c>
      <c r="U2002" s="1130">
        <v>0</v>
      </c>
      <c r="V2002" s="1130">
        <v>0</v>
      </c>
      <c r="W2002" s="1127">
        <v>0</v>
      </c>
      <c r="X2002" s="1130">
        <v>0</v>
      </c>
      <c r="Y2002" s="735">
        <v>0</v>
      </c>
      <c r="Z2002" s="1131">
        <v>0</v>
      </c>
      <c r="AA2002" s="1131">
        <v>0</v>
      </c>
      <c r="AB2002" s="1131">
        <v>0</v>
      </c>
      <c r="AC2002" s="1131">
        <v>0</v>
      </c>
      <c r="AD2002" s="1131">
        <v>0</v>
      </c>
      <c r="AE2002" s="1131">
        <v>0</v>
      </c>
      <c r="AF2002" s="126"/>
      <c r="AG2002" s="126"/>
      <c r="AH2002" s="126"/>
      <c r="AI2002" s="126"/>
      <c r="AJ2002" s="126"/>
      <c r="AK2002" s="126"/>
      <c r="AL2002" s="126">
        <v>2002</v>
      </c>
    </row>
    <row r="2003" spans="1:38">
      <c r="A2003" s="721" t="s">
        <v>1891</v>
      </c>
      <c r="B2003" s="722">
        <v>16</v>
      </c>
      <c r="C2003" s="722">
        <v>1690</v>
      </c>
      <c r="D2003" s="722">
        <v>169095</v>
      </c>
      <c r="E2003" s="721">
        <v>1690959730</v>
      </c>
      <c r="F2003" s="721" t="s">
        <v>1152</v>
      </c>
      <c r="G2003" s="1127">
        <v>130546645</v>
      </c>
      <c r="H2003" s="1128">
        <v>0</v>
      </c>
      <c r="I2003" s="1128">
        <v>130546645</v>
      </c>
      <c r="J2003" s="1128">
        <v>0</v>
      </c>
      <c r="K2003" s="1128">
        <v>0</v>
      </c>
      <c r="L2003" s="1128">
        <v>0</v>
      </c>
      <c r="M2003" s="1128">
        <v>0</v>
      </c>
      <c r="N2003" s="1129">
        <v>0</v>
      </c>
      <c r="O2003" s="1128">
        <v>0</v>
      </c>
      <c r="P2003" s="1127">
        <v>0</v>
      </c>
      <c r="Q2003" s="1127">
        <v>0</v>
      </c>
      <c r="R2003" s="1127">
        <v>0</v>
      </c>
      <c r="S2003" s="1127">
        <v>0</v>
      </c>
      <c r="T2003" s="1130">
        <v>0</v>
      </c>
      <c r="U2003" s="1130">
        <v>0</v>
      </c>
      <c r="V2003" s="1130">
        <v>0</v>
      </c>
      <c r="W2003" s="1127">
        <v>0</v>
      </c>
      <c r="X2003" s="1130">
        <v>0</v>
      </c>
      <c r="Y2003" s="735">
        <v>0</v>
      </c>
      <c r="Z2003" s="1131">
        <v>0</v>
      </c>
      <c r="AA2003" s="1131">
        <v>0</v>
      </c>
      <c r="AB2003" s="1131">
        <v>0</v>
      </c>
      <c r="AC2003" s="1131">
        <v>0</v>
      </c>
      <c r="AD2003" s="1131">
        <v>0</v>
      </c>
      <c r="AE2003" s="1131">
        <v>0</v>
      </c>
      <c r="AF2003" s="126"/>
      <c r="AG2003" s="126"/>
      <c r="AH2003" s="126"/>
      <c r="AI2003" s="126"/>
      <c r="AJ2003" s="126"/>
      <c r="AK2003" s="126"/>
      <c r="AL2003" s="126">
        <v>2003</v>
      </c>
    </row>
    <row r="2004" spans="1:38">
      <c r="A2004" s="721" t="s">
        <v>1891</v>
      </c>
      <c r="B2004" s="722">
        <v>16</v>
      </c>
      <c r="C2004" s="722">
        <v>1690</v>
      </c>
      <c r="D2004" s="722">
        <v>169095</v>
      </c>
      <c r="E2004" s="721">
        <v>1690959745</v>
      </c>
      <c r="F2004" s="721" t="s">
        <v>3698</v>
      </c>
      <c r="G2004" s="1127">
        <v>7474414</v>
      </c>
      <c r="H2004" s="1128">
        <v>0</v>
      </c>
      <c r="I2004" s="1128">
        <v>7474414</v>
      </c>
      <c r="J2004" s="1128">
        <v>0</v>
      </c>
      <c r="K2004" s="1128">
        <v>0</v>
      </c>
      <c r="L2004" s="1128">
        <v>0</v>
      </c>
      <c r="M2004" s="1128">
        <v>0</v>
      </c>
      <c r="N2004" s="1129">
        <v>0</v>
      </c>
      <c r="O2004" s="1128">
        <v>0</v>
      </c>
      <c r="P2004" s="1127">
        <v>0</v>
      </c>
      <c r="Q2004" s="1127">
        <v>0</v>
      </c>
      <c r="R2004" s="1127">
        <v>0</v>
      </c>
      <c r="S2004" s="1127">
        <v>0</v>
      </c>
      <c r="T2004" s="1130">
        <v>0</v>
      </c>
      <c r="U2004" s="1130">
        <v>0</v>
      </c>
      <c r="V2004" s="1130">
        <v>0</v>
      </c>
      <c r="W2004" s="1127">
        <v>0</v>
      </c>
      <c r="X2004" s="1130">
        <v>0</v>
      </c>
      <c r="Y2004" s="735">
        <v>0</v>
      </c>
      <c r="Z2004" s="1131">
        <v>0</v>
      </c>
      <c r="AA2004" s="1131">
        <v>0</v>
      </c>
      <c r="AB2004" s="1131">
        <v>0</v>
      </c>
      <c r="AC2004" s="1131">
        <v>0</v>
      </c>
      <c r="AD2004" s="1131">
        <v>0</v>
      </c>
      <c r="AE2004" s="1131">
        <v>0</v>
      </c>
      <c r="AF2004" s="126"/>
      <c r="AG2004" s="126"/>
      <c r="AH2004" s="126"/>
      <c r="AI2004" s="126"/>
      <c r="AJ2004" s="126"/>
      <c r="AK2004" s="126"/>
      <c r="AL2004" s="126">
        <v>2004</v>
      </c>
    </row>
    <row r="2005" spans="1:38">
      <c r="A2005" s="721" t="s">
        <v>1891</v>
      </c>
      <c r="B2005" s="722">
        <v>16</v>
      </c>
      <c r="C2005" s="722">
        <v>1690</v>
      </c>
      <c r="D2005" s="722">
        <v>169095</v>
      </c>
      <c r="E2005" s="721">
        <v>1690959750</v>
      </c>
      <c r="F2005" s="721" t="s">
        <v>1118</v>
      </c>
      <c r="G2005" s="1127">
        <v>232750210</v>
      </c>
      <c r="H2005" s="1128">
        <v>0</v>
      </c>
      <c r="I2005" s="1128">
        <v>232750210</v>
      </c>
      <c r="J2005" s="1128">
        <v>0</v>
      </c>
      <c r="K2005" s="1128">
        <v>0</v>
      </c>
      <c r="L2005" s="1128">
        <v>0</v>
      </c>
      <c r="M2005" s="1128">
        <v>0</v>
      </c>
      <c r="N2005" s="1129">
        <v>0</v>
      </c>
      <c r="O2005" s="1128">
        <v>0</v>
      </c>
      <c r="P2005" s="1127">
        <v>0</v>
      </c>
      <c r="Q2005" s="1127">
        <v>0</v>
      </c>
      <c r="R2005" s="1127">
        <v>0</v>
      </c>
      <c r="S2005" s="1127">
        <v>0</v>
      </c>
      <c r="T2005" s="1130">
        <v>0</v>
      </c>
      <c r="U2005" s="1130">
        <v>0</v>
      </c>
      <c r="V2005" s="1130">
        <v>0</v>
      </c>
      <c r="W2005" s="1127">
        <v>0</v>
      </c>
      <c r="X2005" s="1130">
        <v>0</v>
      </c>
      <c r="Y2005" s="735">
        <v>0</v>
      </c>
      <c r="Z2005" s="1131">
        <v>0</v>
      </c>
      <c r="AA2005" s="1131">
        <v>0</v>
      </c>
      <c r="AB2005" s="1131">
        <v>0</v>
      </c>
      <c r="AC2005" s="1131">
        <v>0</v>
      </c>
      <c r="AD2005" s="1131">
        <v>0</v>
      </c>
      <c r="AE2005" s="1131">
        <v>0</v>
      </c>
      <c r="AF2005" s="126"/>
      <c r="AG2005" s="126"/>
      <c r="AH2005" s="126"/>
      <c r="AI2005" s="126"/>
      <c r="AJ2005" s="126"/>
      <c r="AK2005" s="126"/>
      <c r="AL2005" s="126">
        <v>2005</v>
      </c>
    </row>
    <row r="2006" spans="1:38">
      <c r="A2006" s="721" t="s">
        <v>1891</v>
      </c>
      <c r="B2006" s="722">
        <v>16</v>
      </c>
      <c r="C2006" s="722">
        <v>1690</v>
      </c>
      <c r="D2006" s="722">
        <v>169095</v>
      </c>
      <c r="E2006" s="721">
        <v>1690959751</v>
      </c>
      <c r="F2006" s="721" t="s">
        <v>1153</v>
      </c>
      <c r="G2006" s="1127">
        <v>3171732649</v>
      </c>
      <c r="H2006" s="1128">
        <v>0</v>
      </c>
      <c r="I2006" s="1128">
        <v>3171732649</v>
      </c>
      <c r="J2006" s="1128">
        <v>0</v>
      </c>
      <c r="K2006" s="1128">
        <v>0</v>
      </c>
      <c r="L2006" s="1128">
        <v>0</v>
      </c>
      <c r="M2006" s="1128">
        <v>0</v>
      </c>
      <c r="N2006" s="1129">
        <v>0</v>
      </c>
      <c r="O2006" s="1128">
        <v>0</v>
      </c>
      <c r="P2006" s="1127">
        <v>0</v>
      </c>
      <c r="Q2006" s="1127">
        <v>0</v>
      </c>
      <c r="R2006" s="1127">
        <v>0</v>
      </c>
      <c r="S2006" s="1127">
        <v>0</v>
      </c>
      <c r="T2006" s="1130">
        <v>0</v>
      </c>
      <c r="U2006" s="1130">
        <v>0</v>
      </c>
      <c r="V2006" s="1130">
        <v>0</v>
      </c>
      <c r="W2006" s="1127">
        <v>0</v>
      </c>
      <c r="X2006" s="1130">
        <v>0</v>
      </c>
      <c r="Y2006" s="735">
        <v>0</v>
      </c>
      <c r="Z2006" s="1131">
        <v>0</v>
      </c>
      <c r="AA2006" s="1131">
        <v>0</v>
      </c>
      <c r="AB2006" s="1131">
        <v>0</v>
      </c>
      <c r="AC2006" s="1131">
        <v>0</v>
      </c>
      <c r="AD2006" s="1131">
        <v>0</v>
      </c>
      <c r="AE2006" s="1131">
        <v>0</v>
      </c>
      <c r="AF2006" s="126"/>
      <c r="AG2006" s="126"/>
      <c r="AH2006" s="126"/>
      <c r="AI2006" s="126"/>
      <c r="AJ2006" s="126"/>
      <c r="AK2006" s="126"/>
      <c r="AL2006" s="126">
        <v>2006</v>
      </c>
    </row>
    <row r="2007" spans="1:38">
      <c r="A2007" s="721" t="s">
        <v>1852</v>
      </c>
      <c r="B2007" s="722">
        <v>16</v>
      </c>
      <c r="C2007" s="722">
        <v>1690</v>
      </c>
      <c r="D2007" s="722">
        <v>169095</v>
      </c>
      <c r="E2007" s="721">
        <v>1690959775</v>
      </c>
      <c r="F2007" s="721" t="s">
        <v>3148</v>
      </c>
      <c r="G2007" s="1127">
        <v>0</v>
      </c>
      <c r="H2007" s="1128">
        <v>0</v>
      </c>
      <c r="I2007" s="1128">
        <v>0</v>
      </c>
      <c r="J2007" s="1128">
        <v>0</v>
      </c>
      <c r="K2007" s="1128">
        <v>0</v>
      </c>
      <c r="L2007" s="1128">
        <v>0</v>
      </c>
      <c r="M2007" s="1128">
        <v>0</v>
      </c>
      <c r="N2007" s="1129">
        <v>0</v>
      </c>
      <c r="O2007" s="1128">
        <v>0</v>
      </c>
      <c r="P2007" s="1127">
        <v>0</v>
      </c>
      <c r="Q2007" s="1127">
        <v>0</v>
      </c>
      <c r="R2007" s="1127">
        <v>0</v>
      </c>
      <c r="S2007" s="1127">
        <v>0</v>
      </c>
      <c r="T2007" s="1130">
        <v>0</v>
      </c>
      <c r="U2007" s="1130">
        <v>0</v>
      </c>
      <c r="V2007" s="1130">
        <v>0</v>
      </c>
      <c r="W2007" s="1127">
        <v>0</v>
      </c>
      <c r="X2007" s="1130">
        <v>0</v>
      </c>
      <c r="Y2007" s="735">
        <v>0</v>
      </c>
      <c r="Z2007" s="1131">
        <v>0</v>
      </c>
      <c r="AA2007" s="1131">
        <v>0</v>
      </c>
      <c r="AB2007" s="1131">
        <v>0</v>
      </c>
      <c r="AC2007" s="1131">
        <v>0</v>
      </c>
      <c r="AD2007" s="1131">
        <v>0</v>
      </c>
      <c r="AE2007" s="1131">
        <v>0</v>
      </c>
      <c r="AF2007" s="126"/>
      <c r="AG2007" s="126"/>
      <c r="AH2007" s="126"/>
      <c r="AI2007" s="126"/>
      <c r="AJ2007" s="126"/>
      <c r="AK2007" s="126"/>
      <c r="AL2007" s="126">
        <v>2007</v>
      </c>
    </row>
    <row r="2008" spans="1:38">
      <c r="A2008" s="721" t="s">
        <v>1852</v>
      </c>
      <c r="B2008" s="722">
        <v>16</v>
      </c>
      <c r="C2008" s="722">
        <v>1690</v>
      </c>
      <c r="D2008" s="722">
        <v>169095</v>
      </c>
      <c r="E2008" s="721">
        <v>1690959776</v>
      </c>
      <c r="F2008" s="721" t="s">
        <v>3699</v>
      </c>
      <c r="G2008" s="1127">
        <v>0</v>
      </c>
      <c r="H2008" s="1128">
        <v>0</v>
      </c>
      <c r="I2008" s="1128">
        <v>0</v>
      </c>
      <c r="J2008" s="1128">
        <v>0</v>
      </c>
      <c r="K2008" s="1128">
        <v>0</v>
      </c>
      <c r="L2008" s="1128">
        <v>0</v>
      </c>
      <c r="M2008" s="1128">
        <v>0</v>
      </c>
      <c r="N2008" s="1129">
        <v>0</v>
      </c>
      <c r="O2008" s="1128">
        <v>0</v>
      </c>
      <c r="P2008" s="1127">
        <v>0</v>
      </c>
      <c r="Q2008" s="1127">
        <v>0</v>
      </c>
      <c r="R2008" s="1127">
        <v>0</v>
      </c>
      <c r="S2008" s="1127">
        <v>0</v>
      </c>
      <c r="T2008" s="1130">
        <v>0</v>
      </c>
      <c r="U2008" s="1130">
        <v>0</v>
      </c>
      <c r="V2008" s="1130">
        <v>0</v>
      </c>
      <c r="W2008" s="1127">
        <v>0</v>
      </c>
      <c r="X2008" s="1130">
        <v>0</v>
      </c>
      <c r="Y2008" s="735">
        <v>0</v>
      </c>
      <c r="Z2008" s="1131">
        <v>0</v>
      </c>
      <c r="AA2008" s="1131">
        <v>0</v>
      </c>
      <c r="AB2008" s="1131">
        <v>0</v>
      </c>
      <c r="AC2008" s="1131">
        <v>0</v>
      </c>
      <c r="AD2008" s="1131">
        <v>0</v>
      </c>
      <c r="AE2008" s="1131">
        <v>0</v>
      </c>
      <c r="AF2008" s="126"/>
      <c r="AG2008" s="126"/>
      <c r="AH2008" s="126"/>
      <c r="AI2008" s="126"/>
      <c r="AJ2008" s="126"/>
      <c r="AK2008" s="126"/>
      <c r="AL2008" s="126">
        <v>2008</v>
      </c>
    </row>
    <row r="2009" spans="1:38">
      <c r="A2009" s="721" t="s">
        <v>1852</v>
      </c>
      <c r="B2009" s="722">
        <v>16</v>
      </c>
      <c r="C2009" s="722">
        <v>1690</v>
      </c>
      <c r="D2009" s="722">
        <v>169095</v>
      </c>
      <c r="E2009" s="721">
        <v>1690959778</v>
      </c>
      <c r="F2009" s="721" t="s">
        <v>3149</v>
      </c>
      <c r="G2009" s="1127">
        <v>0</v>
      </c>
      <c r="H2009" s="1128">
        <v>0</v>
      </c>
      <c r="I2009" s="1128">
        <v>0</v>
      </c>
      <c r="J2009" s="1128">
        <v>0</v>
      </c>
      <c r="K2009" s="1128">
        <v>0</v>
      </c>
      <c r="L2009" s="1128">
        <v>0</v>
      </c>
      <c r="M2009" s="1128">
        <v>0</v>
      </c>
      <c r="N2009" s="1129">
        <v>0</v>
      </c>
      <c r="O2009" s="1128">
        <v>0</v>
      </c>
      <c r="P2009" s="1127">
        <v>0</v>
      </c>
      <c r="Q2009" s="1127">
        <v>0</v>
      </c>
      <c r="R2009" s="1127">
        <v>0</v>
      </c>
      <c r="S2009" s="1127">
        <v>0</v>
      </c>
      <c r="T2009" s="1130">
        <v>0</v>
      </c>
      <c r="U2009" s="1130">
        <v>0</v>
      </c>
      <c r="V2009" s="1130">
        <v>0</v>
      </c>
      <c r="W2009" s="1127">
        <v>0</v>
      </c>
      <c r="X2009" s="1130">
        <v>0</v>
      </c>
      <c r="Y2009" s="735">
        <v>0</v>
      </c>
      <c r="Z2009" s="1131">
        <v>0</v>
      </c>
      <c r="AA2009" s="1131">
        <v>0</v>
      </c>
      <c r="AB2009" s="1131">
        <v>0</v>
      </c>
      <c r="AC2009" s="1131">
        <v>0</v>
      </c>
      <c r="AD2009" s="1131">
        <v>0</v>
      </c>
      <c r="AE2009" s="1131">
        <v>0</v>
      </c>
      <c r="AF2009" s="126"/>
      <c r="AG2009" s="126"/>
      <c r="AH2009" s="126"/>
      <c r="AI2009" s="126"/>
      <c r="AJ2009" s="126"/>
      <c r="AK2009" s="126"/>
      <c r="AL2009" s="126">
        <v>2009</v>
      </c>
    </row>
    <row r="2010" spans="1:38">
      <c r="A2010" s="721" t="s">
        <v>1891</v>
      </c>
      <c r="B2010" s="722">
        <v>16</v>
      </c>
      <c r="C2010" s="722">
        <v>1690</v>
      </c>
      <c r="D2010" s="722">
        <v>169095</v>
      </c>
      <c r="E2010" s="721">
        <v>1690959781</v>
      </c>
      <c r="F2010" s="721" t="s">
        <v>3700</v>
      </c>
      <c r="G2010" s="1127">
        <v>130707068</v>
      </c>
      <c r="H2010" s="1128">
        <v>0</v>
      </c>
      <c r="I2010" s="1128">
        <v>130707068</v>
      </c>
      <c r="J2010" s="1128">
        <v>0</v>
      </c>
      <c r="K2010" s="1128">
        <v>0</v>
      </c>
      <c r="L2010" s="1128">
        <v>0</v>
      </c>
      <c r="M2010" s="1128">
        <v>0</v>
      </c>
      <c r="N2010" s="1129">
        <v>0</v>
      </c>
      <c r="O2010" s="1128">
        <v>0</v>
      </c>
      <c r="P2010" s="1127">
        <v>0</v>
      </c>
      <c r="Q2010" s="1127">
        <v>0</v>
      </c>
      <c r="R2010" s="1127">
        <v>0</v>
      </c>
      <c r="S2010" s="1127">
        <v>0</v>
      </c>
      <c r="T2010" s="1130">
        <v>0</v>
      </c>
      <c r="U2010" s="1130">
        <v>0</v>
      </c>
      <c r="V2010" s="1130">
        <v>0</v>
      </c>
      <c r="W2010" s="1127">
        <v>0</v>
      </c>
      <c r="X2010" s="1130">
        <v>0</v>
      </c>
      <c r="Y2010" s="735">
        <v>0</v>
      </c>
      <c r="Z2010" s="1131">
        <v>0</v>
      </c>
      <c r="AA2010" s="1131">
        <v>0</v>
      </c>
      <c r="AB2010" s="1131">
        <v>0</v>
      </c>
      <c r="AC2010" s="1131">
        <v>0</v>
      </c>
      <c r="AD2010" s="1131">
        <v>0</v>
      </c>
      <c r="AE2010" s="1131">
        <v>0</v>
      </c>
      <c r="AF2010" s="126"/>
      <c r="AG2010" s="126"/>
      <c r="AH2010" s="126"/>
      <c r="AI2010" s="126"/>
      <c r="AJ2010" s="126"/>
      <c r="AK2010" s="126"/>
      <c r="AL2010" s="126">
        <v>2010</v>
      </c>
    </row>
    <row r="2011" spans="1:38">
      <c r="A2011" s="721" t="s">
        <v>1891</v>
      </c>
      <c r="B2011" s="722">
        <v>16</v>
      </c>
      <c r="C2011" s="722">
        <v>1690</v>
      </c>
      <c r="D2011" s="722">
        <v>169095</v>
      </c>
      <c r="E2011" s="721">
        <v>1690959786</v>
      </c>
      <c r="F2011" s="721" t="s">
        <v>1118</v>
      </c>
      <c r="G2011" s="1127">
        <v>0</v>
      </c>
      <c r="H2011" s="1128">
        <v>0</v>
      </c>
      <c r="I2011" s="1128">
        <v>0</v>
      </c>
      <c r="J2011" s="1128">
        <v>0</v>
      </c>
      <c r="K2011" s="1128">
        <v>0</v>
      </c>
      <c r="L2011" s="1128">
        <v>0</v>
      </c>
      <c r="M2011" s="1128">
        <v>0</v>
      </c>
      <c r="N2011" s="1129">
        <v>0</v>
      </c>
      <c r="O2011" s="1128">
        <v>0</v>
      </c>
      <c r="P2011" s="1127">
        <v>0</v>
      </c>
      <c r="Q2011" s="1127">
        <v>0</v>
      </c>
      <c r="R2011" s="1127">
        <v>0</v>
      </c>
      <c r="S2011" s="1127">
        <v>0</v>
      </c>
      <c r="T2011" s="1130">
        <v>0</v>
      </c>
      <c r="U2011" s="1130">
        <v>0</v>
      </c>
      <c r="V2011" s="1130">
        <v>0</v>
      </c>
      <c r="W2011" s="1127">
        <v>0</v>
      </c>
      <c r="X2011" s="1130">
        <v>0</v>
      </c>
      <c r="Y2011" s="735">
        <v>0</v>
      </c>
      <c r="Z2011" s="1131">
        <v>0</v>
      </c>
      <c r="AA2011" s="1131">
        <v>0</v>
      </c>
      <c r="AB2011" s="1131">
        <v>0</v>
      </c>
      <c r="AC2011" s="1131">
        <v>0</v>
      </c>
      <c r="AD2011" s="1131">
        <v>0</v>
      </c>
      <c r="AE2011" s="1131">
        <v>0</v>
      </c>
      <c r="AF2011" s="126"/>
      <c r="AG2011" s="126"/>
      <c r="AH2011" s="126"/>
      <c r="AI2011" s="126"/>
      <c r="AJ2011" s="126"/>
      <c r="AK2011" s="126"/>
      <c r="AL2011" s="126">
        <v>2011</v>
      </c>
    </row>
    <row r="2012" spans="1:38">
      <c r="A2012" s="721" t="s">
        <v>1852</v>
      </c>
      <c r="B2012" s="722">
        <v>16</v>
      </c>
      <c r="C2012" s="722">
        <v>1692</v>
      </c>
      <c r="D2012" s="722">
        <v>169205</v>
      </c>
      <c r="E2012" s="721">
        <v>1692059001</v>
      </c>
      <c r="F2012" s="721" t="s">
        <v>1154</v>
      </c>
      <c r="G2012" s="1127">
        <v>-151843738</v>
      </c>
      <c r="H2012" s="1128">
        <v>0</v>
      </c>
      <c r="I2012" s="1128">
        <v>-151843738.09</v>
      </c>
      <c r="J2012" s="1128">
        <v>-9.0000003576278687E-2</v>
      </c>
      <c r="K2012" s="1128">
        <v>0</v>
      </c>
      <c r="L2012" s="1128">
        <v>0</v>
      </c>
      <c r="M2012" s="1128">
        <v>-9.0000003576278687E-2</v>
      </c>
      <c r="N2012" s="1129">
        <v>0</v>
      </c>
      <c r="O2012" s="1128">
        <v>-9.0000003576278687E-2</v>
      </c>
      <c r="P2012" s="1127">
        <v>-3.3300001323223111E-2</v>
      </c>
      <c r="Q2012" s="1127">
        <v>0</v>
      </c>
      <c r="R2012" s="1127">
        <v>0</v>
      </c>
      <c r="S2012" s="1127">
        <v>0</v>
      </c>
      <c r="T2012" s="1130">
        <v>0</v>
      </c>
      <c r="U2012" s="1130">
        <v>0</v>
      </c>
      <c r="V2012" s="1130">
        <v>0</v>
      </c>
      <c r="W2012" s="1127">
        <v>0</v>
      </c>
      <c r="X2012" s="1130">
        <v>-3.3300001323223111E-2</v>
      </c>
      <c r="Y2012" s="735">
        <v>0.36999999999999994</v>
      </c>
      <c r="Z2012" s="1131">
        <v>0</v>
      </c>
      <c r="AA2012" s="1131">
        <v>-3.3300001323223111E-2</v>
      </c>
      <c r="AB2012" s="1131">
        <v>0.16279999911785126</v>
      </c>
      <c r="AC2012" s="1131">
        <v>0</v>
      </c>
      <c r="AD2012" s="1131">
        <v>-0.16279999911785126</v>
      </c>
      <c r="AE2012" s="1131">
        <v>-3.3300001323223111E-2</v>
      </c>
      <c r="AF2012" s="126"/>
      <c r="AG2012" s="126"/>
      <c r="AH2012" s="126"/>
      <c r="AI2012" s="126"/>
      <c r="AJ2012" s="126"/>
      <c r="AK2012" s="126"/>
      <c r="AL2012" s="126">
        <v>2012</v>
      </c>
    </row>
    <row r="2013" spans="1:38">
      <c r="A2013" s="721" t="s">
        <v>1852</v>
      </c>
      <c r="B2013" s="722">
        <v>16</v>
      </c>
      <c r="C2013" s="722">
        <v>1692</v>
      </c>
      <c r="D2013" s="722">
        <v>169210</v>
      </c>
      <c r="E2013" s="721">
        <v>1692109001</v>
      </c>
      <c r="F2013" s="721" t="s">
        <v>1155</v>
      </c>
      <c r="G2013" s="1127">
        <v>-492683665</v>
      </c>
      <c r="H2013" s="1128">
        <v>0</v>
      </c>
      <c r="I2013" s="1128">
        <v>-492683664.93000001</v>
      </c>
      <c r="J2013" s="1128">
        <v>6.9999992847442627E-2</v>
      </c>
      <c r="K2013" s="1128">
        <v>0</v>
      </c>
      <c r="L2013" s="1128">
        <v>6.9999992847442627E-2</v>
      </c>
      <c r="M2013" s="1128">
        <v>0</v>
      </c>
      <c r="N2013" s="1129">
        <v>0</v>
      </c>
      <c r="O2013" s="1128">
        <v>6.9999992847442627E-2</v>
      </c>
      <c r="P2013" s="1127">
        <v>2.5899997353553771E-2</v>
      </c>
      <c r="Q2013" s="1127">
        <v>0</v>
      </c>
      <c r="R2013" s="1127">
        <v>0</v>
      </c>
      <c r="S2013" s="1127">
        <v>0</v>
      </c>
      <c r="T2013" s="1130">
        <v>0</v>
      </c>
      <c r="U2013" s="1130">
        <v>0</v>
      </c>
      <c r="V2013" s="1130">
        <v>0</v>
      </c>
      <c r="W2013" s="1127">
        <v>0</v>
      </c>
      <c r="X2013" s="1130">
        <v>2.5899997353553771E-2</v>
      </c>
      <c r="Y2013" s="735">
        <v>0.37</v>
      </c>
      <c r="Z2013" s="1131">
        <v>2.5899997353553771E-2</v>
      </c>
      <c r="AA2013" s="1131">
        <v>0</v>
      </c>
      <c r="AB2013" s="1131">
        <v>0.14059999823570252</v>
      </c>
      <c r="AC2013" s="1131">
        <v>0</v>
      </c>
      <c r="AD2013" s="1131">
        <v>-0.11470000088214874</v>
      </c>
      <c r="AE2013" s="1131">
        <v>0</v>
      </c>
      <c r="AF2013" s="126"/>
      <c r="AG2013" s="126"/>
      <c r="AH2013" s="126"/>
      <c r="AI2013" s="126"/>
      <c r="AJ2013" s="126"/>
      <c r="AK2013" s="126"/>
      <c r="AL2013" s="126">
        <v>2013</v>
      </c>
    </row>
    <row r="2014" spans="1:38">
      <c r="A2014" s="721" t="s">
        <v>1852</v>
      </c>
      <c r="B2014" s="722">
        <v>16</v>
      </c>
      <c r="C2014" s="722">
        <v>1692</v>
      </c>
      <c r="D2014" s="722">
        <v>169215</v>
      </c>
      <c r="E2014" s="721">
        <v>1692159001</v>
      </c>
      <c r="F2014" s="721" t="s">
        <v>1156</v>
      </c>
      <c r="G2014" s="1127">
        <v>-347241561</v>
      </c>
      <c r="H2014" s="1128">
        <v>0</v>
      </c>
      <c r="I2014" s="1128">
        <v>-347241560.93000001</v>
      </c>
      <c r="J2014" s="1128">
        <v>6.9999992847442627E-2</v>
      </c>
      <c r="K2014" s="1128">
        <v>0</v>
      </c>
      <c r="L2014" s="1128">
        <v>6.9999992847442627E-2</v>
      </c>
      <c r="M2014" s="1128">
        <v>0</v>
      </c>
      <c r="N2014" s="1129">
        <v>0</v>
      </c>
      <c r="O2014" s="1128">
        <v>6.9999992847442627E-2</v>
      </c>
      <c r="P2014" s="1127">
        <v>2.5899997353553771E-2</v>
      </c>
      <c r="Q2014" s="1127">
        <v>0</v>
      </c>
      <c r="R2014" s="1127">
        <v>0</v>
      </c>
      <c r="S2014" s="1127">
        <v>0</v>
      </c>
      <c r="T2014" s="1130">
        <v>0</v>
      </c>
      <c r="U2014" s="1130">
        <v>0</v>
      </c>
      <c r="V2014" s="1130">
        <v>0</v>
      </c>
      <c r="W2014" s="1127">
        <v>0</v>
      </c>
      <c r="X2014" s="1130">
        <v>2.5899997353553771E-2</v>
      </c>
      <c r="Y2014" s="735">
        <v>0.37</v>
      </c>
      <c r="Z2014" s="1131">
        <v>2.5899997353553771E-2</v>
      </c>
      <c r="AA2014" s="1131">
        <v>0</v>
      </c>
      <c r="AB2014" s="1131">
        <v>0.11470000088214874</v>
      </c>
      <c r="AC2014" s="1131">
        <v>0</v>
      </c>
      <c r="AD2014" s="1131">
        <v>-8.8800003528594962E-2</v>
      </c>
      <c r="AE2014" s="1131">
        <v>0</v>
      </c>
      <c r="AF2014" s="126"/>
      <c r="AG2014" s="126"/>
      <c r="AH2014" s="126"/>
      <c r="AI2014" s="126"/>
      <c r="AJ2014" s="126"/>
      <c r="AK2014" s="126"/>
      <c r="AL2014" s="126">
        <v>2014</v>
      </c>
    </row>
    <row r="2015" spans="1:38">
      <c r="A2015" s="721" t="s">
        <v>1852</v>
      </c>
      <c r="B2015" s="722">
        <v>16</v>
      </c>
      <c r="C2015" s="722">
        <v>1692</v>
      </c>
      <c r="D2015" s="722">
        <v>169220</v>
      </c>
      <c r="E2015" s="721">
        <v>1692209001</v>
      </c>
      <c r="F2015" s="721" t="s">
        <v>1157</v>
      </c>
      <c r="G2015" s="1127">
        <v>-247819161</v>
      </c>
      <c r="H2015" s="1128">
        <v>0</v>
      </c>
      <c r="I2015" s="1128">
        <v>-247819160.58000001</v>
      </c>
      <c r="J2015" s="1128">
        <v>0.41999998688697815</v>
      </c>
      <c r="K2015" s="1128">
        <v>0</v>
      </c>
      <c r="L2015" s="1128">
        <v>0.41999998688697815</v>
      </c>
      <c r="M2015" s="1128">
        <v>0</v>
      </c>
      <c r="N2015" s="1129">
        <v>0</v>
      </c>
      <c r="O2015" s="1128">
        <v>0.41999998688697815</v>
      </c>
      <c r="P2015" s="1127">
        <v>0.15539999514818192</v>
      </c>
      <c r="Q2015" s="1127">
        <v>0</v>
      </c>
      <c r="R2015" s="1127">
        <v>0</v>
      </c>
      <c r="S2015" s="1127">
        <v>0</v>
      </c>
      <c r="T2015" s="1130">
        <v>0</v>
      </c>
      <c r="U2015" s="1130">
        <v>0</v>
      </c>
      <c r="V2015" s="1130">
        <v>0</v>
      </c>
      <c r="W2015" s="1127">
        <v>0</v>
      </c>
      <c r="X2015" s="1130">
        <v>0.15539999514818192</v>
      </c>
      <c r="Y2015" s="735">
        <v>0.37</v>
      </c>
      <c r="Z2015" s="1131">
        <v>0.15539999514818192</v>
      </c>
      <c r="AA2015" s="1131">
        <v>0</v>
      </c>
      <c r="AB2015" s="1131">
        <v>0</v>
      </c>
      <c r="AC2015" s="1131">
        <v>-5.9200009703636168E-2</v>
      </c>
      <c r="AD2015" s="1131">
        <v>0.15539999514818192</v>
      </c>
      <c r="AE2015" s="1131">
        <v>5.9200009703636168E-2</v>
      </c>
      <c r="AF2015" s="126"/>
      <c r="AG2015" s="126"/>
      <c r="AH2015" s="126"/>
      <c r="AI2015" s="126"/>
      <c r="AJ2015" s="126"/>
      <c r="AK2015" s="126"/>
      <c r="AL2015" s="126">
        <v>2015</v>
      </c>
    </row>
    <row r="2016" spans="1:38">
      <c r="A2016" s="721" t="s">
        <v>1852</v>
      </c>
      <c r="B2016" s="722">
        <v>16</v>
      </c>
      <c r="C2016" s="722">
        <v>1692</v>
      </c>
      <c r="D2016" s="722">
        <v>169225</v>
      </c>
      <c r="E2016" s="721">
        <v>1692259001</v>
      </c>
      <c r="F2016" s="721" t="s">
        <v>1158</v>
      </c>
      <c r="G2016" s="1127">
        <v>-1998531860</v>
      </c>
      <c r="H2016" s="1128">
        <v>0</v>
      </c>
      <c r="I2016" s="1128">
        <v>-1998531860.46</v>
      </c>
      <c r="J2016" s="1128">
        <v>-0.46000003814697266</v>
      </c>
      <c r="K2016" s="1128">
        <v>0</v>
      </c>
      <c r="L2016" s="1128">
        <v>0</v>
      </c>
      <c r="M2016" s="1128">
        <v>-0.46000003814697266</v>
      </c>
      <c r="N2016" s="1129">
        <v>0</v>
      </c>
      <c r="O2016" s="1128">
        <v>-0.46000003814697266</v>
      </c>
      <c r="P2016" s="1127">
        <v>-0.17020001411437988</v>
      </c>
      <c r="Q2016" s="1127">
        <v>0</v>
      </c>
      <c r="R2016" s="1127">
        <v>0</v>
      </c>
      <c r="S2016" s="1127">
        <v>0</v>
      </c>
      <c r="T2016" s="1130">
        <v>0</v>
      </c>
      <c r="U2016" s="1130">
        <v>0</v>
      </c>
      <c r="V2016" s="1130">
        <v>0</v>
      </c>
      <c r="W2016" s="1127">
        <v>0</v>
      </c>
      <c r="X2016" s="1130">
        <v>-0.17020001411437988</v>
      </c>
      <c r="Y2016" s="735">
        <v>0.37</v>
      </c>
      <c r="Z2016" s="1131">
        <v>0</v>
      </c>
      <c r="AA2016" s="1131">
        <v>-0.17020001411437988</v>
      </c>
      <c r="AB2016" s="1131">
        <v>0</v>
      </c>
      <c r="AC2016" s="1131">
        <v>-0.15909993648529053</v>
      </c>
      <c r="AD2016" s="1131">
        <v>0</v>
      </c>
      <c r="AE2016" s="1131">
        <v>-1.110007762908935E-2</v>
      </c>
      <c r="AF2016" s="126"/>
      <c r="AG2016" s="126"/>
      <c r="AH2016" s="126"/>
      <c r="AI2016" s="126"/>
      <c r="AJ2016" s="126"/>
      <c r="AK2016" s="126"/>
      <c r="AL2016" s="126">
        <v>2016</v>
      </c>
    </row>
    <row r="2017" spans="1:38">
      <c r="A2017" s="721" t="s">
        <v>1852</v>
      </c>
      <c r="B2017" s="722">
        <v>16</v>
      </c>
      <c r="C2017" s="722">
        <v>1692</v>
      </c>
      <c r="D2017" s="722">
        <v>169230</v>
      </c>
      <c r="E2017" s="721">
        <v>1692309001</v>
      </c>
      <c r="F2017" s="721" t="s">
        <v>4266</v>
      </c>
      <c r="G2017" s="1127">
        <v>-33670139</v>
      </c>
      <c r="H2017" s="1128">
        <v>0</v>
      </c>
      <c r="I2017" s="1128">
        <v>-33670138.920000002</v>
      </c>
      <c r="J2017" s="1128">
        <v>7.9999998211860657E-2</v>
      </c>
      <c r="K2017" s="1128">
        <v>0</v>
      </c>
      <c r="L2017" s="1128">
        <v>7.9999998211860657E-2</v>
      </c>
      <c r="M2017" s="1128">
        <v>0</v>
      </c>
      <c r="N2017" s="1129">
        <v>0</v>
      </c>
      <c r="O2017" s="1128">
        <v>7.9999998211860657E-2</v>
      </c>
      <c r="P2017" s="1127">
        <v>2.9599999338388444E-2</v>
      </c>
      <c r="Q2017" s="1127">
        <v>0</v>
      </c>
      <c r="R2017" s="1127">
        <v>0</v>
      </c>
      <c r="S2017" s="1127">
        <v>0</v>
      </c>
      <c r="T2017" s="1130">
        <v>0</v>
      </c>
      <c r="U2017" s="1130">
        <v>0</v>
      </c>
      <c r="V2017" s="1130">
        <v>0</v>
      </c>
      <c r="W2017" s="1127">
        <v>0</v>
      </c>
      <c r="X2017" s="1130">
        <v>2.9599999338388444E-2</v>
      </c>
      <c r="Y2017" s="735">
        <v>0.37</v>
      </c>
      <c r="Z2017" s="1131">
        <v>2.9599999338388444E-2</v>
      </c>
      <c r="AA2017" s="1131">
        <v>0</v>
      </c>
      <c r="AB2017" s="1131">
        <v>1.4799999669194222E-2</v>
      </c>
      <c r="AC2017" s="1131">
        <v>0</v>
      </c>
      <c r="AD2017" s="1131">
        <v>1.4799999669194222E-2</v>
      </c>
      <c r="AE2017" s="1131">
        <v>0</v>
      </c>
      <c r="AF2017" s="126"/>
      <c r="AG2017" s="126"/>
      <c r="AH2017" s="126"/>
      <c r="AI2017" s="126"/>
      <c r="AJ2017" s="126"/>
      <c r="AK2017" s="126"/>
      <c r="AL2017" s="126">
        <v>2017</v>
      </c>
    </row>
    <row r="2018" spans="1:38">
      <c r="A2018" s="721" t="s">
        <v>1852</v>
      </c>
      <c r="B2018" s="722">
        <v>16</v>
      </c>
      <c r="C2018" s="722">
        <v>1692</v>
      </c>
      <c r="D2018" s="722">
        <v>169235</v>
      </c>
      <c r="E2018" s="721">
        <v>1692359001</v>
      </c>
      <c r="F2018" s="721" t="s">
        <v>4267</v>
      </c>
      <c r="G2018" s="1127">
        <v>-87347864</v>
      </c>
      <c r="H2018" s="1128">
        <v>0</v>
      </c>
      <c r="I2018" s="1128">
        <v>-87347864.400000006</v>
      </c>
      <c r="J2018" s="1128">
        <v>-0.40000000596046448</v>
      </c>
      <c r="K2018" s="1128">
        <v>0</v>
      </c>
      <c r="L2018" s="1128">
        <v>0</v>
      </c>
      <c r="M2018" s="1128">
        <v>-0.40000000596046448</v>
      </c>
      <c r="N2018" s="1129">
        <v>0</v>
      </c>
      <c r="O2018" s="1128">
        <v>-0.40000000596046448</v>
      </c>
      <c r="P2018" s="1127">
        <v>-0.14800000220537185</v>
      </c>
      <c r="Q2018" s="1127">
        <v>0</v>
      </c>
      <c r="R2018" s="1127">
        <v>0</v>
      </c>
      <c r="S2018" s="1127">
        <v>0</v>
      </c>
      <c r="T2018" s="1130">
        <v>0</v>
      </c>
      <c r="U2018" s="1130">
        <v>0</v>
      </c>
      <c r="V2018" s="1130">
        <v>0</v>
      </c>
      <c r="W2018" s="1127">
        <v>0</v>
      </c>
      <c r="X2018" s="1130">
        <v>-0.14800000220537185</v>
      </c>
      <c r="Y2018" s="735">
        <v>0.37</v>
      </c>
      <c r="Z2018" s="1131">
        <v>0</v>
      </c>
      <c r="AA2018" s="1131">
        <v>-0.14800000220537185</v>
      </c>
      <c r="AB2018" s="1131">
        <v>0.12209999933838844</v>
      </c>
      <c r="AC2018" s="1131">
        <v>0</v>
      </c>
      <c r="AD2018" s="1131">
        <v>-0.12209999933838844</v>
      </c>
      <c r="AE2018" s="1131">
        <v>-0.14800000220537185</v>
      </c>
      <c r="AF2018" s="126"/>
      <c r="AG2018" s="126"/>
      <c r="AH2018" s="126"/>
      <c r="AI2018" s="126"/>
      <c r="AJ2018" s="126"/>
      <c r="AK2018" s="126"/>
      <c r="AL2018" s="126">
        <v>2018</v>
      </c>
    </row>
    <row r="2019" spans="1:38">
      <c r="A2019" s="721" t="s">
        <v>1852</v>
      </c>
      <c r="B2019" s="722">
        <v>16</v>
      </c>
      <c r="C2019" s="722">
        <v>1692</v>
      </c>
      <c r="D2019" s="722">
        <v>169240</v>
      </c>
      <c r="E2019" s="721">
        <v>1692409001</v>
      </c>
      <c r="F2019" s="721" t="s">
        <v>4268</v>
      </c>
      <c r="G2019" s="1127">
        <v>-102810418</v>
      </c>
      <c r="H2019" s="1128">
        <v>0</v>
      </c>
      <c r="I2019" s="1128">
        <v>-102810417.79000001</v>
      </c>
      <c r="J2019" s="1128">
        <v>0.20999999344348907</v>
      </c>
      <c r="K2019" s="1128">
        <v>0</v>
      </c>
      <c r="L2019" s="1128">
        <v>0.20999999344348907</v>
      </c>
      <c r="M2019" s="1128">
        <v>0</v>
      </c>
      <c r="N2019" s="1129">
        <v>0</v>
      </c>
      <c r="O2019" s="1128">
        <v>0.20999999344348907</v>
      </c>
      <c r="P2019" s="1127">
        <v>7.7699997574090962E-2</v>
      </c>
      <c r="Q2019" s="1127">
        <v>0</v>
      </c>
      <c r="R2019" s="1127">
        <v>0</v>
      </c>
      <c r="S2019" s="1127">
        <v>0</v>
      </c>
      <c r="T2019" s="1130">
        <v>0</v>
      </c>
      <c r="U2019" s="1130">
        <v>0</v>
      </c>
      <c r="V2019" s="1130">
        <v>0</v>
      </c>
      <c r="W2019" s="1127">
        <v>0</v>
      </c>
      <c r="X2019" s="1130">
        <v>7.7699997574090962E-2</v>
      </c>
      <c r="Y2019" s="735">
        <v>0.37</v>
      </c>
      <c r="Z2019" s="1131">
        <v>7.7699997574090962E-2</v>
      </c>
      <c r="AA2019" s="1131">
        <v>0</v>
      </c>
      <c r="AB2019" s="1131">
        <v>9.6200001984834665E-2</v>
      </c>
      <c r="AC2019" s="1131">
        <v>0</v>
      </c>
      <c r="AD2019" s="1131">
        <v>-1.8500004410743703E-2</v>
      </c>
      <c r="AE2019" s="1131">
        <v>0</v>
      </c>
      <c r="AF2019" s="126"/>
      <c r="AG2019" s="126"/>
      <c r="AH2019" s="126"/>
      <c r="AI2019" s="126"/>
      <c r="AJ2019" s="126"/>
      <c r="AK2019" s="126"/>
      <c r="AL2019" s="126">
        <v>2019</v>
      </c>
    </row>
    <row r="2020" spans="1:38">
      <c r="A2020" s="721" t="s">
        <v>1852</v>
      </c>
      <c r="B2020" s="722">
        <v>16</v>
      </c>
      <c r="C2020" s="722">
        <v>1692</v>
      </c>
      <c r="D2020" s="722">
        <v>169245</v>
      </c>
      <c r="E2020" s="721">
        <v>1692459001</v>
      </c>
      <c r="F2020" s="721" t="s">
        <v>1159</v>
      </c>
      <c r="G2020" s="1127">
        <v>-82130384</v>
      </c>
      <c r="H2020" s="1128">
        <v>0</v>
      </c>
      <c r="I2020" s="1128">
        <v>-82130383.819999993</v>
      </c>
      <c r="J2020" s="1128">
        <v>0.18000000715255737</v>
      </c>
      <c r="K2020" s="1128">
        <v>0</v>
      </c>
      <c r="L2020" s="1128">
        <v>0.18000000715255737</v>
      </c>
      <c r="M2020" s="1128">
        <v>0</v>
      </c>
      <c r="N2020" s="1129">
        <v>0</v>
      </c>
      <c r="O2020" s="1128">
        <v>0.18000000715255737</v>
      </c>
      <c r="P2020" s="1127">
        <v>6.6600002646446221E-2</v>
      </c>
      <c r="Q2020" s="1127">
        <v>0</v>
      </c>
      <c r="R2020" s="1127">
        <v>0</v>
      </c>
      <c r="S2020" s="1127">
        <v>0</v>
      </c>
      <c r="T2020" s="1130">
        <v>0</v>
      </c>
      <c r="U2020" s="1130">
        <v>0</v>
      </c>
      <c r="V2020" s="1130">
        <v>0</v>
      </c>
      <c r="W2020" s="1127">
        <v>0</v>
      </c>
      <c r="X2020" s="1130">
        <v>6.6600002646446221E-2</v>
      </c>
      <c r="Y2020" s="735">
        <v>0.36999999999999994</v>
      </c>
      <c r="Z2020" s="1131">
        <v>6.6600002646446221E-2</v>
      </c>
      <c r="AA2020" s="1131">
        <v>0</v>
      </c>
      <c r="AB2020" s="1131">
        <v>2.5899997353553771E-2</v>
      </c>
      <c r="AC2020" s="1131">
        <v>0</v>
      </c>
      <c r="AD2020" s="1131">
        <v>4.0700005292892451E-2</v>
      </c>
      <c r="AE2020" s="1131">
        <v>0</v>
      </c>
      <c r="AF2020" s="126"/>
      <c r="AG2020" s="126"/>
      <c r="AH2020" s="126"/>
      <c r="AI2020" s="126"/>
      <c r="AJ2020" s="126"/>
      <c r="AK2020" s="126"/>
      <c r="AL2020" s="126">
        <v>2020</v>
      </c>
    </row>
    <row r="2021" spans="1:38">
      <c r="A2021" s="721" t="s">
        <v>1852</v>
      </c>
      <c r="B2021" s="722">
        <v>16</v>
      </c>
      <c r="C2021" s="722">
        <v>1692</v>
      </c>
      <c r="D2021" s="722">
        <v>169250</v>
      </c>
      <c r="E2021" s="721">
        <v>1692509001</v>
      </c>
      <c r="F2021" s="721" t="s">
        <v>4269</v>
      </c>
      <c r="G2021" s="1127">
        <v>-1228087940</v>
      </c>
      <c r="H2021" s="1128">
        <v>0</v>
      </c>
      <c r="I2021" s="1128">
        <v>-1228087939.53</v>
      </c>
      <c r="J2021" s="1128">
        <v>0.47000002861022949</v>
      </c>
      <c r="K2021" s="1128">
        <v>0</v>
      </c>
      <c r="L2021" s="1128">
        <v>0.47000002861022949</v>
      </c>
      <c r="M2021" s="1128">
        <v>0</v>
      </c>
      <c r="N2021" s="1129">
        <v>0</v>
      </c>
      <c r="O2021" s="1128">
        <v>0.47000002861022949</v>
      </c>
      <c r="P2021" s="1127">
        <v>0.17390001058578491</v>
      </c>
      <c r="Q2021" s="1127">
        <v>0</v>
      </c>
      <c r="R2021" s="1127">
        <v>0</v>
      </c>
      <c r="S2021" s="1127">
        <v>0</v>
      </c>
      <c r="T2021" s="1130">
        <v>0</v>
      </c>
      <c r="U2021" s="1130">
        <v>0</v>
      </c>
      <c r="V2021" s="1130">
        <v>0</v>
      </c>
      <c r="W2021" s="1127">
        <v>0</v>
      </c>
      <c r="X2021" s="1130">
        <v>0.17390001058578491</v>
      </c>
      <c r="Y2021" s="735">
        <v>0.37</v>
      </c>
      <c r="Z2021" s="1131">
        <v>0.17390001058578491</v>
      </c>
      <c r="AA2021" s="1131">
        <v>0</v>
      </c>
      <c r="AB2021" s="1131">
        <v>4.8100042343139651E-2</v>
      </c>
      <c r="AC2021" s="1131">
        <v>0</v>
      </c>
      <c r="AD2021" s="1131">
        <v>0.12579996824264528</v>
      </c>
      <c r="AE2021" s="1131">
        <v>0</v>
      </c>
      <c r="AF2021" s="126"/>
      <c r="AG2021" s="126"/>
      <c r="AH2021" s="126"/>
      <c r="AI2021" s="126"/>
      <c r="AJ2021" s="126"/>
      <c r="AK2021" s="126"/>
      <c r="AL2021" s="126">
        <v>2021</v>
      </c>
    </row>
    <row r="2022" spans="1:38">
      <c r="A2022" s="721" t="s">
        <v>1852</v>
      </c>
      <c r="B2022" s="722">
        <v>16</v>
      </c>
      <c r="C2022" s="722">
        <v>1694</v>
      </c>
      <c r="D2022" s="722">
        <v>169410</v>
      </c>
      <c r="E2022" s="721">
        <v>1694109001</v>
      </c>
      <c r="F2022" s="721" t="s">
        <v>1160</v>
      </c>
      <c r="G2022" s="1127">
        <v>-3377701358</v>
      </c>
      <c r="H2022" s="1128">
        <v>0</v>
      </c>
      <c r="I2022" s="1128">
        <v>-3377701358.1700001</v>
      </c>
      <c r="J2022" s="1128">
        <v>-0.17000007629394531</v>
      </c>
      <c r="K2022" s="1128">
        <v>0</v>
      </c>
      <c r="L2022" s="1128">
        <v>0</v>
      </c>
      <c r="M2022" s="1128">
        <v>-0.17000007629394531</v>
      </c>
      <c r="N2022" s="1129">
        <v>0</v>
      </c>
      <c r="O2022" s="1128">
        <v>-0.17000007629394531</v>
      </c>
      <c r="P2022" s="1127">
        <v>-6.2900028228759772E-2</v>
      </c>
      <c r="Q2022" s="1127">
        <v>0</v>
      </c>
      <c r="R2022" s="1127">
        <v>0</v>
      </c>
      <c r="S2022" s="1127">
        <v>0</v>
      </c>
      <c r="T2022" s="1130">
        <v>0</v>
      </c>
      <c r="U2022" s="1130">
        <v>0</v>
      </c>
      <c r="V2022" s="1130">
        <v>0</v>
      </c>
      <c r="W2022" s="1127">
        <v>0</v>
      </c>
      <c r="X2022" s="1130">
        <v>-6.2900028228759772E-2</v>
      </c>
      <c r="Y2022" s="735">
        <v>0.37000000000000005</v>
      </c>
      <c r="Z2022" s="1131">
        <v>0</v>
      </c>
      <c r="AA2022" s="1131">
        <v>-6.2900028228759772E-2</v>
      </c>
      <c r="AB2022" s="1131">
        <v>0.16649992942810057</v>
      </c>
      <c r="AC2022" s="1131">
        <v>0</v>
      </c>
      <c r="AD2022" s="1131">
        <v>-0.16649992942810057</v>
      </c>
      <c r="AE2022" s="1131">
        <v>-6.2900028228759772E-2</v>
      </c>
      <c r="AF2022" s="126"/>
      <c r="AG2022" s="126"/>
      <c r="AH2022" s="126"/>
      <c r="AI2022" s="126"/>
      <c r="AJ2022" s="126"/>
      <c r="AK2022" s="126"/>
      <c r="AL2022" s="126">
        <v>2022</v>
      </c>
    </row>
    <row r="2023" spans="1:38">
      <c r="A2023" s="721" t="s">
        <v>1852</v>
      </c>
      <c r="B2023" s="722">
        <v>16</v>
      </c>
      <c r="C2023" s="722">
        <v>1694</v>
      </c>
      <c r="D2023" s="722">
        <v>169430</v>
      </c>
      <c r="E2023" s="721">
        <v>1694309001</v>
      </c>
      <c r="F2023" s="721" t="s">
        <v>1161</v>
      </c>
      <c r="G2023" s="1127">
        <v>-779943905</v>
      </c>
      <c r="H2023" s="1128">
        <v>0</v>
      </c>
      <c r="I2023" s="1128">
        <v>-779943905.05999994</v>
      </c>
      <c r="J2023" s="1128">
        <v>-5.9999942779541016E-2</v>
      </c>
      <c r="K2023" s="1128">
        <v>0</v>
      </c>
      <c r="L2023" s="1128">
        <v>0</v>
      </c>
      <c r="M2023" s="1128">
        <v>-5.9999942779541016E-2</v>
      </c>
      <c r="N2023" s="1129">
        <v>0</v>
      </c>
      <c r="O2023" s="1128">
        <v>-5.9999942779541016E-2</v>
      </c>
      <c r="P2023" s="1127">
        <v>-2.2199978828430174E-2</v>
      </c>
      <c r="Q2023" s="1127">
        <v>0</v>
      </c>
      <c r="R2023" s="1127">
        <v>0</v>
      </c>
      <c r="S2023" s="1127">
        <v>0</v>
      </c>
      <c r="T2023" s="1130">
        <v>0</v>
      </c>
      <c r="U2023" s="1130">
        <v>0</v>
      </c>
      <c r="V2023" s="1130">
        <v>0</v>
      </c>
      <c r="W2023" s="1127">
        <v>0</v>
      </c>
      <c r="X2023" s="1130">
        <v>-2.2199978828430174E-2</v>
      </c>
      <c r="Y2023" s="735">
        <v>0.36999999999999994</v>
      </c>
      <c r="Z2023" s="1131">
        <v>0</v>
      </c>
      <c r="AA2023" s="1131">
        <v>-2.2199978828430174E-2</v>
      </c>
      <c r="AB2023" s="1131">
        <v>3.6999997794628141E-2</v>
      </c>
      <c r="AC2023" s="1131">
        <v>0</v>
      </c>
      <c r="AD2023" s="1131">
        <v>-3.6999997794628141E-2</v>
      </c>
      <c r="AE2023" s="1131">
        <v>-2.2199978828430174E-2</v>
      </c>
      <c r="AF2023" s="126"/>
      <c r="AG2023" s="126"/>
      <c r="AH2023" s="126"/>
      <c r="AI2023" s="126"/>
      <c r="AJ2023" s="126"/>
      <c r="AK2023" s="126"/>
      <c r="AL2023" s="126">
        <v>2023</v>
      </c>
    </row>
    <row r="2024" spans="1:38">
      <c r="A2024" s="721" t="s">
        <v>1852</v>
      </c>
      <c r="B2024" s="722">
        <v>16</v>
      </c>
      <c r="C2024" s="722">
        <v>1694</v>
      </c>
      <c r="D2024" s="722">
        <v>169452</v>
      </c>
      <c r="E2024" s="721">
        <v>1694521888</v>
      </c>
      <c r="F2024" s="721" t="s">
        <v>1162</v>
      </c>
      <c r="G2024" s="1127">
        <v>-76444492</v>
      </c>
      <c r="H2024" s="1128">
        <v>0</v>
      </c>
      <c r="I2024" s="1128">
        <v>-76444491.780000001</v>
      </c>
      <c r="J2024" s="1128">
        <v>0.2199999988079071</v>
      </c>
      <c r="K2024" s="1128">
        <v>0</v>
      </c>
      <c r="L2024" s="1128">
        <v>0.2199999988079071</v>
      </c>
      <c r="M2024" s="1128">
        <v>0</v>
      </c>
      <c r="N2024" s="1129">
        <v>0</v>
      </c>
      <c r="O2024" s="1128">
        <v>0.2199999988079071</v>
      </c>
      <c r="P2024" s="1127">
        <v>8.1399999558925629E-2</v>
      </c>
      <c r="Q2024" s="1127">
        <v>0</v>
      </c>
      <c r="R2024" s="1127">
        <v>0</v>
      </c>
      <c r="S2024" s="1127">
        <v>0</v>
      </c>
      <c r="T2024" s="1130">
        <v>0</v>
      </c>
      <c r="U2024" s="1130">
        <v>0</v>
      </c>
      <c r="V2024" s="1130">
        <v>0</v>
      </c>
      <c r="W2024" s="1127">
        <v>0</v>
      </c>
      <c r="X2024" s="1130">
        <v>8.1399999558925629E-2</v>
      </c>
      <c r="Y2024" s="735">
        <v>0.37</v>
      </c>
      <c r="Z2024" s="1131">
        <v>8.1399999558925629E-2</v>
      </c>
      <c r="AA2024" s="1131">
        <v>0</v>
      </c>
      <c r="AB2024" s="1131">
        <v>0</v>
      </c>
      <c r="AC2024" s="1131">
        <v>-0.17759999878704547</v>
      </c>
      <c r="AD2024" s="1131">
        <v>8.1399999558925629E-2</v>
      </c>
      <c r="AE2024" s="1131">
        <v>0.17759999878704547</v>
      </c>
      <c r="AF2024" s="126"/>
      <c r="AG2024" s="126"/>
      <c r="AH2024" s="126"/>
      <c r="AI2024" s="126"/>
      <c r="AJ2024" s="126"/>
      <c r="AK2024" s="126"/>
      <c r="AL2024" s="126">
        <v>2024</v>
      </c>
    </row>
    <row r="2025" spans="1:38">
      <c r="A2025" s="721" t="s">
        <v>1852</v>
      </c>
      <c r="B2025" s="722">
        <v>16</v>
      </c>
      <c r="C2025" s="722">
        <v>1694</v>
      </c>
      <c r="D2025" s="722">
        <v>169452</v>
      </c>
      <c r="E2025" s="721">
        <v>1694529001</v>
      </c>
      <c r="F2025" s="721" t="s">
        <v>1163</v>
      </c>
      <c r="G2025" s="1127">
        <v>-6470904982</v>
      </c>
      <c r="H2025" s="1128">
        <v>0</v>
      </c>
      <c r="I2025" s="1128">
        <v>-6470904982.0699997</v>
      </c>
      <c r="J2025" s="1128">
        <v>-6.999969482421875E-2</v>
      </c>
      <c r="K2025" s="1128">
        <v>0</v>
      </c>
      <c r="L2025" s="1128">
        <v>0</v>
      </c>
      <c r="M2025" s="1128">
        <v>-6.999969482421875E-2</v>
      </c>
      <c r="N2025" s="1129">
        <v>0</v>
      </c>
      <c r="O2025" s="1128">
        <v>-6.999969482421875E-2</v>
      </c>
      <c r="P2025" s="1127">
        <v>-2.5899887084960938E-2</v>
      </c>
      <c r="Q2025" s="1127">
        <v>0</v>
      </c>
      <c r="R2025" s="1127">
        <v>0</v>
      </c>
      <c r="S2025" s="1127">
        <v>0</v>
      </c>
      <c r="T2025" s="1130">
        <v>0</v>
      </c>
      <c r="U2025" s="1130">
        <v>0</v>
      </c>
      <c r="V2025" s="1130">
        <v>0</v>
      </c>
      <c r="W2025" s="1127">
        <v>0</v>
      </c>
      <c r="X2025" s="1130">
        <v>-2.5899887084960938E-2</v>
      </c>
      <c r="Y2025" s="735">
        <v>0.37</v>
      </c>
      <c r="Z2025" s="1131">
        <v>0</v>
      </c>
      <c r="AA2025" s="1131">
        <v>-2.5899887084960938E-2</v>
      </c>
      <c r="AB2025" s="1131">
        <v>0</v>
      </c>
      <c r="AC2025" s="1131">
        <v>-0.17020001411437988</v>
      </c>
      <c r="AD2025" s="1131">
        <v>0</v>
      </c>
      <c r="AE2025" s="1131">
        <v>0.14430012702941894</v>
      </c>
      <c r="AF2025" s="126"/>
      <c r="AG2025" s="126"/>
      <c r="AH2025" s="126"/>
      <c r="AI2025" s="126"/>
      <c r="AJ2025" s="126"/>
      <c r="AK2025" s="126"/>
      <c r="AL2025" s="126">
        <v>2025</v>
      </c>
    </row>
    <row r="2026" spans="1:38">
      <c r="A2026" s="721" t="s">
        <v>1852</v>
      </c>
      <c r="B2026" s="722">
        <v>16</v>
      </c>
      <c r="C2026" s="722">
        <v>1694</v>
      </c>
      <c r="D2026" s="722">
        <v>169453</v>
      </c>
      <c r="E2026" s="721">
        <v>1694531888</v>
      </c>
      <c r="F2026" s="721" t="s">
        <v>1164</v>
      </c>
      <c r="G2026" s="1127">
        <v>-191693</v>
      </c>
      <c r="H2026" s="1128">
        <v>0</v>
      </c>
      <c r="I2026" s="1128">
        <v>-191692.74</v>
      </c>
      <c r="J2026" s="1128">
        <v>0.26000000000931323</v>
      </c>
      <c r="K2026" s="1128">
        <v>0</v>
      </c>
      <c r="L2026" s="1128">
        <v>0.26000000000931323</v>
      </c>
      <c r="M2026" s="1128">
        <v>0</v>
      </c>
      <c r="N2026" s="1129">
        <v>0</v>
      </c>
      <c r="O2026" s="1128">
        <v>0.26000000000931323</v>
      </c>
      <c r="P2026" s="1127">
        <v>9.620000000344589E-2</v>
      </c>
      <c r="Q2026" s="1127">
        <v>0</v>
      </c>
      <c r="R2026" s="1127">
        <v>0</v>
      </c>
      <c r="S2026" s="1127">
        <v>0</v>
      </c>
      <c r="T2026" s="1130">
        <v>0</v>
      </c>
      <c r="U2026" s="1130">
        <v>0</v>
      </c>
      <c r="V2026" s="1130">
        <v>0</v>
      </c>
      <c r="W2026" s="1127">
        <v>0</v>
      </c>
      <c r="X2026" s="1130">
        <v>9.620000000344589E-2</v>
      </c>
      <c r="Y2026" s="735">
        <v>0.37</v>
      </c>
      <c r="Z2026" s="1131">
        <v>9.620000000344589E-2</v>
      </c>
      <c r="AA2026" s="1131">
        <v>0</v>
      </c>
      <c r="AB2026" s="1131">
        <v>0</v>
      </c>
      <c r="AC2026" s="1131">
        <v>0</v>
      </c>
      <c r="AD2026" s="1131">
        <v>9.620000000344589E-2</v>
      </c>
      <c r="AE2026" s="1131">
        <v>0</v>
      </c>
      <c r="AF2026" s="126"/>
      <c r="AG2026" s="126"/>
      <c r="AH2026" s="126"/>
      <c r="AI2026" s="126"/>
      <c r="AJ2026" s="126"/>
      <c r="AK2026" s="126"/>
      <c r="AL2026" s="126">
        <v>2026</v>
      </c>
    </row>
    <row r="2027" spans="1:38">
      <c r="A2027" s="721" t="s">
        <v>1852</v>
      </c>
      <c r="B2027" s="722">
        <v>16</v>
      </c>
      <c r="C2027" s="722">
        <v>1694</v>
      </c>
      <c r="D2027" s="722">
        <v>169453</v>
      </c>
      <c r="E2027" s="721">
        <v>1694539001</v>
      </c>
      <c r="F2027" s="721" t="s">
        <v>4270</v>
      </c>
      <c r="G2027" s="1127">
        <v>-2150415993</v>
      </c>
      <c r="H2027" s="1128">
        <v>0</v>
      </c>
      <c r="I2027" s="1128">
        <v>-2150415992.52</v>
      </c>
      <c r="J2027" s="1128">
        <v>0.48000001907348633</v>
      </c>
      <c r="K2027" s="1128">
        <v>0</v>
      </c>
      <c r="L2027" s="1128">
        <v>0.48000001907348633</v>
      </c>
      <c r="M2027" s="1128">
        <v>0</v>
      </c>
      <c r="N2027" s="1129">
        <v>0</v>
      </c>
      <c r="O2027" s="1128">
        <v>0.48000001907348633</v>
      </c>
      <c r="P2027" s="1127">
        <v>0.17760000705718995</v>
      </c>
      <c r="Q2027" s="1127">
        <v>0</v>
      </c>
      <c r="R2027" s="1127">
        <v>0</v>
      </c>
      <c r="S2027" s="1127">
        <v>0</v>
      </c>
      <c r="T2027" s="1130">
        <v>0</v>
      </c>
      <c r="U2027" s="1130">
        <v>0</v>
      </c>
      <c r="V2027" s="1130">
        <v>0</v>
      </c>
      <c r="W2027" s="1127">
        <v>0</v>
      </c>
      <c r="X2027" s="1130">
        <v>0.17760000705718995</v>
      </c>
      <c r="Y2027" s="735">
        <v>0.37</v>
      </c>
      <c r="Z2027" s="1131">
        <v>0.17760000705718995</v>
      </c>
      <c r="AA2027" s="1131">
        <v>0</v>
      </c>
      <c r="AB2027" s="1131">
        <v>9.6200084686279302E-2</v>
      </c>
      <c r="AC2027" s="1131">
        <v>0</v>
      </c>
      <c r="AD2027" s="1131">
        <v>8.1399922370910649E-2</v>
      </c>
      <c r="AE2027" s="1131">
        <v>0</v>
      </c>
      <c r="AF2027" s="126"/>
      <c r="AG2027" s="126"/>
      <c r="AH2027" s="126"/>
      <c r="AI2027" s="126"/>
      <c r="AJ2027" s="126"/>
      <c r="AK2027" s="126"/>
      <c r="AL2027" s="126">
        <v>2027</v>
      </c>
    </row>
    <row r="2028" spans="1:38">
      <c r="A2028" s="721" t="s">
        <v>1852</v>
      </c>
      <c r="B2028" s="722">
        <v>16</v>
      </c>
      <c r="C2028" s="722">
        <v>1694</v>
      </c>
      <c r="D2028" s="722">
        <v>169454</v>
      </c>
      <c r="E2028" s="721">
        <v>1694549001</v>
      </c>
      <c r="F2028" s="721" t="s">
        <v>4271</v>
      </c>
      <c r="G2028" s="1127">
        <v>-68099122299</v>
      </c>
      <c r="H2028" s="1128">
        <v>0</v>
      </c>
      <c r="I2028" s="1128">
        <v>-68099122299.480003</v>
      </c>
      <c r="J2028" s="1128">
        <v>-0.48000335693359375</v>
      </c>
      <c r="K2028" s="1128">
        <v>0</v>
      </c>
      <c r="L2028" s="1128">
        <v>0</v>
      </c>
      <c r="M2028" s="1128">
        <v>-0.48000335693359375</v>
      </c>
      <c r="N2028" s="1129">
        <v>0</v>
      </c>
      <c r="O2028" s="1128">
        <v>-0.48000335693359375</v>
      </c>
      <c r="P2028" s="1127">
        <v>-0.17760124206542968</v>
      </c>
      <c r="Q2028" s="1127">
        <v>0</v>
      </c>
      <c r="R2028" s="1127">
        <v>0</v>
      </c>
      <c r="S2028" s="1127">
        <v>0</v>
      </c>
      <c r="T2028" s="1130">
        <v>0</v>
      </c>
      <c r="U2028" s="1130">
        <v>0</v>
      </c>
      <c r="V2028" s="1130">
        <v>0</v>
      </c>
      <c r="W2028" s="1127">
        <v>0</v>
      </c>
      <c r="X2028" s="1130">
        <v>-0.17760124206542968</v>
      </c>
      <c r="Y2028" s="735">
        <v>0.37</v>
      </c>
      <c r="Z2028" s="1131">
        <v>0</v>
      </c>
      <c r="AA2028" s="1131">
        <v>-0.17760124206542968</v>
      </c>
      <c r="AB2028" s="1131">
        <v>9.2499999999999999E-2</v>
      </c>
      <c r="AC2028" s="1131">
        <v>0</v>
      </c>
      <c r="AD2028" s="1131">
        <v>-9.2499999999999999E-2</v>
      </c>
      <c r="AE2028" s="1131">
        <v>-0.17760124206542968</v>
      </c>
      <c r="AF2028" s="126"/>
      <c r="AG2028" s="126"/>
      <c r="AH2028" s="126"/>
      <c r="AI2028" s="126"/>
      <c r="AJ2028" s="126"/>
      <c r="AK2028" s="126"/>
      <c r="AL2028" s="126">
        <v>2028</v>
      </c>
    </row>
    <row r="2029" spans="1:38">
      <c r="A2029" s="721" t="s">
        <v>1852</v>
      </c>
      <c r="B2029" s="722">
        <v>16</v>
      </c>
      <c r="C2029" s="722">
        <v>1694</v>
      </c>
      <c r="D2029" s="722">
        <v>169456</v>
      </c>
      <c r="E2029" s="721">
        <v>1694569001</v>
      </c>
      <c r="F2029" s="721" t="s">
        <v>1165</v>
      </c>
      <c r="G2029" s="1127">
        <v>-34209436559</v>
      </c>
      <c r="H2029" s="1128">
        <v>0</v>
      </c>
      <c r="I2029" s="1128">
        <v>-34209436559.029999</v>
      </c>
      <c r="J2029" s="1128">
        <v>-2.9998779296875E-2</v>
      </c>
      <c r="K2029" s="1128">
        <v>0</v>
      </c>
      <c r="L2029" s="1128">
        <v>0</v>
      </c>
      <c r="M2029" s="1128">
        <v>-2.9998779296875E-2</v>
      </c>
      <c r="N2029" s="1129">
        <v>0</v>
      </c>
      <c r="O2029" s="1128">
        <v>-2.9998779296875E-2</v>
      </c>
      <c r="P2029" s="1127">
        <v>-1.1099548339843749E-2</v>
      </c>
      <c r="Q2029" s="1127">
        <v>0</v>
      </c>
      <c r="R2029" s="1127">
        <v>0</v>
      </c>
      <c r="S2029" s="1127">
        <v>0</v>
      </c>
      <c r="T2029" s="1130">
        <v>0</v>
      </c>
      <c r="U2029" s="1130">
        <v>0</v>
      </c>
      <c r="V2029" s="1130">
        <v>0</v>
      </c>
      <c r="W2029" s="1127">
        <v>0</v>
      </c>
      <c r="X2029" s="1130">
        <v>-1.1099548339843749E-2</v>
      </c>
      <c r="Y2029" s="735">
        <v>0.37</v>
      </c>
      <c r="Z2029" s="1131">
        <v>0</v>
      </c>
      <c r="AA2029" s="1131">
        <v>-1.1099548339843749E-2</v>
      </c>
      <c r="AB2029" s="1131">
        <v>0.12210067749023437</v>
      </c>
      <c r="AC2029" s="1131">
        <v>0</v>
      </c>
      <c r="AD2029" s="1131">
        <v>-0.12210067749023437</v>
      </c>
      <c r="AE2029" s="1131">
        <v>-1.1099548339843749E-2</v>
      </c>
      <c r="AF2029" s="126"/>
      <c r="AG2029" s="126"/>
      <c r="AH2029" s="126"/>
      <c r="AI2029" s="126"/>
      <c r="AJ2029" s="126"/>
      <c r="AK2029" s="126"/>
      <c r="AL2029" s="126">
        <v>2029</v>
      </c>
    </row>
    <row r="2030" spans="1:38">
      <c r="A2030" s="721" t="s">
        <v>1852</v>
      </c>
      <c r="B2030" s="722">
        <v>16</v>
      </c>
      <c r="C2030" s="722">
        <v>1694</v>
      </c>
      <c r="D2030" s="722">
        <v>169457</v>
      </c>
      <c r="E2030" s="721">
        <v>1694571888</v>
      </c>
      <c r="F2030" s="721" t="s">
        <v>4272</v>
      </c>
      <c r="G2030" s="1127">
        <v>0</v>
      </c>
      <c r="H2030" s="1128">
        <v>0</v>
      </c>
      <c r="I2030" s="1128">
        <v>0</v>
      </c>
      <c r="J2030" s="1128">
        <v>0</v>
      </c>
      <c r="K2030" s="1128">
        <v>0</v>
      </c>
      <c r="L2030" s="1128">
        <v>0</v>
      </c>
      <c r="M2030" s="1128">
        <v>0</v>
      </c>
      <c r="N2030" s="1129">
        <v>0</v>
      </c>
      <c r="O2030" s="1128">
        <v>0</v>
      </c>
      <c r="P2030" s="1127">
        <v>0</v>
      </c>
      <c r="Q2030" s="1127">
        <v>0</v>
      </c>
      <c r="R2030" s="1127">
        <v>0</v>
      </c>
      <c r="S2030" s="1127">
        <v>0</v>
      </c>
      <c r="T2030" s="1130">
        <v>0</v>
      </c>
      <c r="U2030" s="1130">
        <v>0</v>
      </c>
      <c r="V2030" s="1130">
        <v>0</v>
      </c>
      <c r="W2030" s="1127">
        <v>0</v>
      </c>
      <c r="X2030" s="1130">
        <v>0</v>
      </c>
      <c r="Y2030" s="735">
        <v>0</v>
      </c>
      <c r="Z2030" s="1131">
        <v>0</v>
      </c>
      <c r="AA2030" s="1131">
        <v>0</v>
      </c>
      <c r="AB2030" s="1131">
        <v>0</v>
      </c>
      <c r="AC2030" s="1131">
        <v>0</v>
      </c>
      <c r="AD2030" s="1131">
        <v>0</v>
      </c>
      <c r="AE2030" s="1131">
        <v>0</v>
      </c>
      <c r="AF2030" s="126"/>
      <c r="AG2030" s="126"/>
      <c r="AH2030" s="126"/>
      <c r="AI2030" s="126"/>
      <c r="AJ2030" s="126"/>
      <c r="AK2030" s="126"/>
      <c r="AL2030" s="126">
        <v>2030</v>
      </c>
    </row>
    <row r="2031" spans="1:38">
      <c r="A2031" s="721" t="s">
        <v>1852</v>
      </c>
      <c r="B2031" s="722">
        <v>16</v>
      </c>
      <c r="C2031" s="722">
        <v>1694</v>
      </c>
      <c r="D2031" s="722">
        <v>169457</v>
      </c>
      <c r="E2031" s="721">
        <v>1694579001</v>
      </c>
      <c r="F2031" s="721" t="s">
        <v>4273</v>
      </c>
      <c r="G2031" s="1127">
        <v>-5553131282</v>
      </c>
      <c r="H2031" s="1128">
        <v>0</v>
      </c>
      <c r="I2031" s="1128">
        <v>-5553131282.04</v>
      </c>
      <c r="J2031" s="1128">
        <v>-3.9999961853027344E-2</v>
      </c>
      <c r="K2031" s="1128">
        <v>0</v>
      </c>
      <c r="L2031" s="1128">
        <v>0</v>
      </c>
      <c r="M2031" s="1128">
        <v>-3.9999961853027344E-2</v>
      </c>
      <c r="N2031" s="1129">
        <v>0</v>
      </c>
      <c r="O2031" s="1128">
        <v>-3.9999961853027344E-2</v>
      </c>
      <c r="P2031" s="1127">
        <v>-1.4799985885620117E-2</v>
      </c>
      <c r="Q2031" s="1127">
        <v>0</v>
      </c>
      <c r="R2031" s="1127">
        <v>0</v>
      </c>
      <c r="S2031" s="1127">
        <v>0</v>
      </c>
      <c r="T2031" s="1130">
        <v>0</v>
      </c>
      <c r="U2031" s="1130">
        <v>0</v>
      </c>
      <c r="V2031" s="1130">
        <v>0</v>
      </c>
      <c r="W2031" s="1127">
        <v>0</v>
      </c>
      <c r="X2031" s="1130">
        <v>-1.4799985885620117E-2</v>
      </c>
      <c r="Y2031" s="735">
        <v>0.37</v>
      </c>
      <c r="Z2031" s="1131">
        <v>0</v>
      </c>
      <c r="AA2031" s="1131">
        <v>-1.4799985885620117E-2</v>
      </c>
      <c r="AB2031" s="1131">
        <v>8.1400098800659182E-2</v>
      </c>
      <c r="AC2031" s="1131">
        <v>0</v>
      </c>
      <c r="AD2031" s="1131">
        <v>-8.1400098800659182E-2</v>
      </c>
      <c r="AE2031" s="1131">
        <v>-1.4799985885620117E-2</v>
      </c>
      <c r="AF2031" s="126"/>
      <c r="AG2031" s="126"/>
      <c r="AH2031" s="126"/>
      <c r="AI2031" s="126"/>
      <c r="AJ2031" s="126"/>
      <c r="AK2031" s="126"/>
      <c r="AL2031" s="126">
        <v>2031</v>
      </c>
    </row>
    <row r="2032" spans="1:38">
      <c r="A2032" s="721" t="s">
        <v>1852</v>
      </c>
      <c r="B2032" s="722">
        <v>16</v>
      </c>
      <c r="C2032" s="722">
        <v>1694</v>
      </c>
      <c r="D2032" s="722">
        <v>169462</v>
      </c>
      <c r="E2032" s="721">
        <v>1694629001</v>
      </c>
      <c r="F2032" s="721" t="s">
        <v>281</v>
      </c>
      <c r="G2032" s="1127">
        <v>-385907102</v>
      </c>
      <c r="H2032" s="1128">
        <v>0</v>
      </c>
      <c r="I2032" s="1128">
        <v>-385907101.92000002</v>
      </c>
      <c r="J2032" s="1128">
        <v>7.9999983310699463E-2</v>
      </c>
      <c r="K2032" s="1128">
        <v>0</v>
      </c>
      <c r="L2032" s="1128">
        <v>7.9999983310699463E-2</v>
      </c>
      <c r="M2032" s="1128">
        <v>0</v>
      </c>
      <c r="N2032" s="1129">
        <v>0</v>
      </c>
      <c r="O2032" s="1128">
        <v>7.9999983310699463E-2</v>
      </c>
      <c r="P2032" s="1127">
        <v>2.9599993824958801E-2</v>
      </c>
      <c r="Q2032" s="1127">
        <v>0</v>
      </c>
      <c r="R2032" s="1127">
        <v>0</v>
      </c>
      <c r="S2032" s="1127">
        <v>0</v>
      </c>
      <c r="T2032" s="1130">
        <v>0</v>
      </c>
      <c r="U2032" s="1130">
        <v>0</v>
      </c>
      <c r="V2032" s="1130">
        <v>0</v>
      </c>
      <c r="W2032" s="1127">
        <v>0</v>
      </c>
      <c r="X2032" s="1130">
        <v>2.9599993824958801E-2</v>
      </c>
      <c r="Y2032" s="735">
        <v>0.37</v>
      </c>
      <c r="Z2032" s="1131">
        <v>2.9599993824958801E-2</v>
      </c>
      <c r="AA2032" s="1131">
        <v>0</v>
      </c>
      <c r="AB2032" s="1131">
        <v>0</v>
      </c>
      <c r="AC2032" s="1131">
        <v>-3.6999964714050293E-3</v>
      </c>
      <c r="AD2032" s="1131">
        <v>2.9599993824958801E-2</v>
      </c>
      <c r="AE2032" s="1131">
        <v>3.6999964714050293E-3</v>
      </c>
      <c r="AF2032" s="126"/>
      <c r="AG2032" s="126"/>
      <c r="AH2032" s="126"/>
      <c r="AI2032" s="126"/>
      <c r="AJ2032" s="126"/>
      <c r="AK2032" s="126"/>
      <c r="AL2032" s="126">
        <v>2032</v>
      </c>
    </row>
    <row r="2033" spans="1:38">
      <c r="A2033" s="721" t="s">
        <v>1891</v>
      </c>
      <c r="B2033" s="722">
        <v>16</v>
      </c>
      <c r="C2033" s="722">
        <v>1694</v>
      </c>
      <c r="D2033" s="722">
        <v>169462</v>
      </c>
      <c r="E2033" s="721">
        <v>1694629701</v>
      </c>
      <c r="F2033" s="721" t="s">
        <v>1166</v>
      </c>
      <c r="G2033" s="1127">
        <v>-369487217</v>
      </c>
      <c r="H2033" s="1128">
        <v>0</v>
      </c>
      <c r="I2033" s="1128">
        <v>-368652494.17000002</v>
      </c>
      <c r="J2033" s="1128">
        <v>834722.82999998331</v>
      </c>
      <c r="K2033" s="1128">
        <v>0</v>
      </c>
      <c r="L2033" s="1128">
        <v>834722.82999998331</v>
      </c>
      <c r="M2033" s="1128">
        <v>0</v>
      </c>
      <c r="N2033" s="1129">
        <v>0</v>
      </c>
      <c r="O2033" s="1128">
        <v>834722.82999998331</v>
      </c>
      <c r="P2033" s="1127">
        <v>308847.44709999382</v>
      </c>
      <c r="Q2033" s="1127">
        <v>0</v>
      </c>
      <c r="R2033" s="1127">
        <v>0</v>
      </c>
      <c r="S2033" s="1127">
        <v>0</v>
      </c>
      <c r="T2033" s="1130">
        <v>0</v>
      </c>
      <c r="U2033" s="1130">
        <v>0</v>
      </c>
      <c r="V2033" s="1130">
        <v>0</v>
      </c>
      <c r="W2033" s="1127">
        <v>0</v>
      </c>
      <c r="X2033" s="1130">
        <v>308847.44709999382</v>
      </c>
      <c r="Y2033" s="735">
        <v>0.37</v>
      </c>
      <c r="Z2033" s="1131">
        <v>308847.44709999382</v>
      </c>
      <c r="AA2033" s="1131">
        <v>0</v>
      </c>
      <c r="AB2033" s="1131">
        <v>78172.52700000882</v>
      </c>
      <c r="AC2033" s="1131">
        <v>0</v>
      </c>
      <c r="AD2033" s="1131">
        <v>230674.920099985</v>
      </c>
      <c r="AE2033" s="1131">
        <v>0</v>
      </c>
      <c r="AF2033" s="126"/>
      <c r="AG2033" s="126"/>
      <c r="AH2033" s="126"/>
      <c r="AI2033" s="126"/>
      <c r="AJ2033" s="126"/>
      <c r="AK2033" s="126"/>
      <c r="AL2033" s="126">
        <v>2033</v>
      </c>
    </row>
    <row r="2034" spans="1:38">
      <c r="A2034" s="721" t="s">
        <v>1891</v>
      </c>
      <c r="B2034" s="722">
        <v>16</v>
      </c>
      <c r="C2034" s="722">
        <v>1694</v>
      </c>
      <c r="D2034" s="722">
        <v>169462</v>
      </c>
      <c r="E2034" s="721">
        <v>1694629702</v>
      </c>
      <c r="F2034" s="721" t="s">
        <v>1167</v>
      </c>
      <c r="G2034" s="1127">
        <v>-9046470230</v>
      </c>
      <c r="H2034" s="1128">
        <v>0</v>
      </c>
      <c r="I2034" s="1128">
        <v>-9046470229.5599995</v>
      </c>
      <c r="J2034" s="1128">
        <v>0.44000053405761719</v>
      </c>
      <c r="K2034" s="1128">
        <v>0</v>
      </c>
      <c r="L2034" s="1128">
        <v>0.44000053405761719</v>
      </c>
      <c r="M2034" s="1128">
        <v>0</v>
      </c>
      <c r="N2034" s="1129">
        <v>0</v>
      </c>
      <c r="O2034" s="1128">
        <v>0.44000053405761719</v>
      </c>
      <c r="P2034" s="1127">
        <v>0.16280019760131836</v>
      </c>
      <c r="Q2034" s="1127">
        <v>0</v>
      </c>
      <c r="R2034" s="1127">
        <v>0</v>
      </c>
      <c r="S2034" s="1127">
        <v>0</v>
      </c>
      <c r="T2034" s="1130">
        <v>0</v>
      </c>
      <c r="U2034" s="1130">
        <v>0</v>
      </c>
      <c r="V2034" s="1130">
        <v>0</v>
      </c>
      <c r="W2034" s="1127">
        <v>0</v>
      </c>
      <c r="X2034" s="1130">
        <v>0.16280019760131836</v>
      </c>
      <c r="Y2034" s="735">
        <v>0.37</v>
      </c>
      <c r="Z2034" s="1131">
        <v>0.16280019760131836</v>
      </c>
      <c r="AA2034" s="1131">
        <v>0</v>
      </c>
      <c r="AB2034" s="1131">
        <v>5.9199987649917601E-2</v>
      </c>
      <c r="AC2034" s="1131">
        <v>0</v>
      </c>
      <c r="AD2034" s="1131">
        <v>0.10360020995140076</v>
      </c>
      <c r="AE2034" s="1131">
        <v>0</v>
      </c>
      <c r="AF2034" s="126"/>
      <c r="AG2034" s="126"/>
      <c r="AH2034" s="126"/>
      <c r="AI2034" s="126"/>
      <c r="AJ2034" s="126"/>
      <c r="AK2034" s="126"/>
      <c r="AL2034" s="126">
        <v>2034</v>
      </c>
    </row>
    <row r="2035" spans="1:38">
      <c r="A2035" s="721" t="s">
        <v>1891</v>
      </c>
      <c r="B2035" s="722">
        <v>16</v>
      </c>
      <c r="C2035" s="722">
        <v>1694</v>
      </c>
      <c r="D2035" s="722">
        <v>169462</v>
      </c>
      <c r="E2035" s="721">
        <v>1694629703</v>
      </c>
      <c r="F2035" s="721" t="s">
        <v>1168</v>
      </c>
      <c r="G2035" s="1127">
        <v>-24440471354</v>
      </c>
      <c r="H2035" s="1128">
        <v>0</v>
      </c>
      <c r="I2035" s="1128">
        <v>-24440471354.099998</v>
      </c>
      <c r="J2035" s="1128">
        <v>-9.999847412109375E-2</v>
      </c>
      <c r="K2035" s="1128">
        <v>-9.999847412109375E-2</v>
      </c>
      <c r="L2035" s="1128">
        <v>0</v>
      </c>
      <c r="M2035" s="1128">
        <v>0</v>
      </c>
      <c r="N2035" s="1129">
        <v>0</v>
      </c>
      <c r="O2035" s="1128">
        <v>0</v>
      </c>
      <c r="P2035" s="1127">
        <v>0</v>
      </c>
      <c r="Q2035" s="1127">
        <v>0</v>
      </c>
      <c r="R2035" s="1127">
        <v>0</v>
      </c>
      <c r="S2035" s="1127">
        <v>0</v>
      </c>
      <c r="T2035" s="1130">
        <v>0</v>
      </c>
      <c r="U2035" s="1130">
        <v>0</v>
      </c>
      <c r="V2035" s="1130">
        <v>0</v>
      </c>
      <c r="W2035" s="1127">
        <v>0</v>
      </c>
      <c r="X2035" s="1130">
        <v>0</v>
      </c>
      <c r="Y2035" s="735">
        <v>0</v>
      </c>
      <c r="Z2035" s="1131">
        <v>0</v>
      </c>
      <c r="AA2035" s="1131">
        <v>0</v>
      </c>
      <c r="AB2035" s="1131">
        <v>0</v>
      </c>
      <c r="AC2035" s="1131">
        <v>0</v>
      </c>
      <c r="AD2035" s="1131">
        <v>0</v>
      </c>
      <c r="AE2035" s="1131">
        <v>0</v>
      </c>
      <c r="AF2035" s="126"/>
      <c r="AG2035" s="126"/>
      <c r="AH2035" s="126"/>
      <c r="AI2035" s="126"/>
      <c r="AJ2035" s="126"/>
      <c r="AK2035" s="126"/>
      <c r="AL2035" s="126">
        <v>2035</v>
      </c>
    </row>
    <row r="2036" spans="1:38">
      <c r="A2036" s="721" t="s">
        <v>1891</v>
      </c>
      <c r="B2036" s="722">
        <v>16</v>
      </c>
      <c r="C2036" s="722">
        <v>1694</v>
      </c>
      <c r="D2036" s="722">
        <v>169462</v>
      </c>
      <c r="E2036" s="721">
        <v>1694629750</v>
      </c>
      <c r="F2036" s="721" t="s">
        <v>1169</v>
      </c>
      <c r="G2036" s="1127">
        <v>-5742167845</v>
      </c>
      <c r="H2036" s="1128">
        <v>0</v>
      </c>
      <c r="I2036" s="1128">
        <v>-5742167844.9899998</v>
      </c>
      <c r="J2036" s="1128">
        <v>1.0000228881835937E-2</v>
      </c>
      <c r="K2036" s="1128">
        <v>1.0000228881835937E-2</v>
      </c>
      <c r="L2036" s="1128">
        <v>0</v>
      </c>
      <c r="M2036" s="1128">
        <v>0</v>
      </c>
      <c r="N2036" s="1129">
        <v>0</v>
      </c>
      <c r="O2036" s="1128">
        <v>0</v>
      </c>
      <c r="P2036" s="1127">
        <v>0</v>
      </c>
      <c r="Q2036" s="1127">
        <v>0</v>
      </c>
      <c r="R2036" s="1127">
        <v>0</v>
      </c>
      <c r="S2036" s="1127">
        <v>0</v>
      </c>
      <c r="T2036" s="1130">
        <v>0</v>
      </c>
      <c r="U2036" s="1130">
        <v>0</v>
      </c>
      <c r="V2036" s="1130">
        <v>0</v>
      </c>
      <c r="W2036" s="1127">
        <v>0</v>
      </c>
      <c r="X2036" s="1130">
        <v>0</v>
      </c>
      <c r="Y2036" s="735">
        <v>0</v>
      </c>
      <c r="Z2036" s="1131">
        <v>0</v>
      </c>
      <c r="AA2036" s="1131">
        <v>0</v>
      </c>
      <c r="AB2036" s="1131">
        <v>0</v>
      </c>
      <c r="AC2036" s="1131">
        <v>0</v>
      </c>
      <c r="AD2036" s="1131">
        <v>0</v>
      </c>
      <c r="AE2036" s="1131">
        <v>0</v>
      </c>
      <c r="AF2036" s="126"/>
      <c r="AG2036" s="126"/>
      <c r="AH2036" s="126"/>
      <c r="AI2036" s="126"/>
      <c r="AJ2036" s="126"/>
      <c r="AK2036" s="126"/>
      <c r="AL2036" s="126">
        <v>2036</v>
      </c>
    </row>
    <row r="2037" spans="1:38">
      <c r="A2037" s="721" t="s">
        <v>1852</v>
      </c>
      <c r="B2037" s="722">
        <v>16</v>
      </c>
      <c r="C2037" s="722">
        <v>1694</v>
      </c>
      <c r="D2037" s="722">
        <v>169463</v>
      </c>
      <c r="E2037" s="721">
        <v>1694639001</v>
      </c>
      <c r="F2037" s="721" t="s">
        <v>1170</v>
      </c>
      <c r="G2037" s="1127">
        <v>-343889444</v>
      </c>
      <c r="H2037" s="1128">
        <v>0</v>
      </c>
      <c r="I2037" s="1128">
        <v>-343889444.16000003</v>
      </c>
      <c r="J2037" s="1128">
        <v>-0.1600000262260437</v>
      </c>
      <c r="K2037" s="1128">
        <v>0</v>
      </c>
      <c r="L2037" s="1128">
        <v>0</v>
      </c>
      <c r="M2037" s="1128">
        <v>-0.1600000262260437</v>
      </c>
      <c r="N2037" s="1129">
        <v>0</v>
      </c>
      <c r="O2037" s="1128">
        <v>-0.1600000262260437</v>
      </c>
      <c r="P2037" s="1127">
        <v>-5.9200009703636168E-2</v>
      </c>
      <c r="Q2037" s="1127">
        <v>0</v>
      </c>
      <c r="R2037" s="1127">
        <v>0</v>
      </c>
      <c r="S2037" s="1127">
        <v>0</v>
      </c>
      <c r="T2037" s="1130">
        <v>0</v>
      </c>
      <c r="U2037" s="1130">
        <v>0</v>
      </c>
      <c r="V2037" s="1130">
        <v>0</v>
      </c>
      <c r="W2037" s="1127">
        <v>0</v>
      </c>
      <c r="X2037" s="1130">
        <v>-5.9200009703636168E-2</v>
      </c>
      <c r="Y2037" s="735">
        <v>0.37</v>
      </c>
      <c r="Z2037" s="1131">
        <v>0</v>
      </c>
      <c r="AA2037" s="1131">
        <v>-5.9200009703636168E-2</v>
      </c>
      <c r="AB2037" s="1131">
        <v>9.2499999999999999E-2</v>
      </c>
      <c r="AC2037" s="1131">
        <v>0</v>
      </c>
      <c r="AD2037" s="1131">
        <v>-9.2499999999999999E-2</v>
      </c>
      <c r="AE2037" s="1131">
        <v>-5.9200009703636168E-2</v>
      </c>
      <c r="AF2037" s="126"/>
      <c r="AG2037" s="126"/>
      <c r="AH2037" s="126"/>
      <c r="AI2037" s="126"/>
      <c r="AJ2037" s="126"/>
      <c r="AK2037" s="126"/>
      <c r="AL2037" s="126">
        <v>2037</v>
      </c>
    </row>
    <row r="2038" spans="1:38">
      <c r="A2038" s="721" t="s">
        <v>1891</v>
      </c>
      <c r="B2038" s="722">
        <v>16</v>
      </c>
      <c r="C2038" s="722">
        <v>1694</v>
      </c>
      <c r="D2038" s="722">
        <v>169463</v>
      </c>
      <c r="E2038" s="721">
        <v>1694639701</v>
      </c>
      <c r="F2038" s="721" t="s">
        <v>1171</v>
      </c>
      <c r="G2038" s="1127">
        <v>-74632872</v>
      </c>
      <c r="H2038" s="1128">
        <v>0</v>
      </c>
      <c r="I2038" s="1128">
        <v>-72437529.340000004</v>
      </c>
      <c r="J2038" s="1128">
        <v>2195342.6599999964</v>
      </c>
      <c r="K2038" s="1128">
        <v>0</v>
      </c>
      <c r="L2038" s="1128">
        <v>2195342.6599999964</v>
      </c>
      <c r="M2038" s="1128">
        <v>0</v>
      </c>
      <c r="N2038" s="1129">
        <v>0</v>
      </c>
      <c r="O2038" s="1128">
        <v>2195342.6599999964</v>
      </c>
      <c r="P2038" s="1127">
        <v>812276.78419999871</v>
      </c>
      <c r="Q2038" s="1127">
        <v>0</v>
      </c>
      <c r="R2038" s="1127">
        <v>0</v>
      </c>
      <c r="S2038" s="1127">
        <v>0</v>
      </c>
      <c r="T2038" s="1130">
        <v>0</v>
      </c>
      <c r="U2038" s="1130">
        <v>0</v>
      </c>
      <c r="V2038" s="1130">
        <v>0</v>
      </c>
      <c r="W2038" s="1127">
        <v>0</v>
      </c>
      <c r="X2038" s="1130">
        <v>812276.78419999871</v>
      </c>
      <c r="Y2038" s="735">
        <v>0.37</v>
      </c>
      <c r="Z2038" s="1131">
        <v>812276.78419999871</v>
      </c>
      <c r="AA2038" s="1131">
        <v>0</v>
      </c>
      <c r="AB2038" s="1131">
        <v>536194.8498999984</v>
      </c>
      <c r="AC2038" s="1131">
        <v>0</v>
      </c>
      <c r="AD2038" s="1131">
        <v>276081.93430000031</v>
      </c>
      <c r="AE2038" s="1131">
        <v>0</v>
      </c>
      <c r="AF2038" s="126"/>
      <c r="AG2038" s="126"/>
      <c r="AH2038" s="126"/>
      <c r="AI2038" s="126"/>
      <c r="AJ2038" s="126"/>
      <c r="AK2038" s="126"/>
      <c r="AL2038" s="126">
        <v>2038</v>
      </c>
    </row>
    <row r="2039" spans="1:38">
      <c r="A2039" s="721" t="s">
        <v>1852</v>
      </c>
      <c r="B2039" s="722">
        <v>16</v>
      </c>
      <c r="C2039" s="722">
        <v>1694</v>
      </c>
      <c r="D2039" s="722">
        <v>169463</v>
      </c>
      <c r="E2039" s="721">
        <v>1694639702</v>
      </c>
      <c r="F2039" s="721" t="s">
        <v>1172</v>
      </c>
      <c r="G2039" s="1127">
        <v>-341517524</v>
      </c>
      <c r="H2039" s="1128">
        <v>0</v>
      </c>
      <c r="I2039" s="1128">
        <v>-341517523.82999998</v>
      </c>
      <c r="J2039" s="1128">
        <v>0.17000001668930054</v>
      </c>
      <c r="K2039" s="1128">
        <v>0</v>
      </c>
      <c r="L2039" s="1128">
        <v>0.17000001668930054</v>
      </c>
      <c r="M2039" s="1128">
        <v>0</v>
      </c>
      <c r="N2039" s="1129">
        <v>0</v>
      </c>
      <c r="O2039" s="1128">
        <v>0.17000001668930054</v>
      </c>
      <c r="P2039" s="1127">
        <v>6.2900006175041198E-2</v>
      </c>
      <c r="Q2039" s="1127">
        <v>0</v>
      </c>
      <c r="R2039" s="1127">
        <v>0</v>
      </c>
      <c r="S2039" s="1127">
        <v>0</v>
      </c>
      <c r="T2039" s="1130">
        <v>0</v>
      </c>
      <c r="U2039" s="1130">
        <v>0</v>
      </c>
      <c r="V2039" s="1130">
        <v>0</v>
      </c>
      <c r="W2039" s="1127">
        <v>0</v>
      </c>
      <c r="X2039" s="1130">
        <v>6.2900006175041198E-2</v>
      </c>
      <c r="Y2039" s="735">
        <v>0.37</v>
      </c>
      <c r="Z2039" s="1131">
        <v>6.2900006175041198E-2</v>
      </c>
      <c r="AA2039" s="1131">
        <v>0</v>
      </c>
      <c r="AB2039" s="1131">
        <v>2.5899997353553771E-2</v>
      </c>
      <c r="AC2039" s="1131">
        <v>0</v>
      </c>
      <c r="AD2039" s="1131">
        <v>3.7000008821487428E-2</v>
      </c>
      <c r="AE2039" s="1131">
        <v>0</v>
      </c>
      <c r="AF2039" s="126"/>
      <c r="AG2039" s="126"/>
      <c r="AH2039" s="126"/>
      <c r="AI2039" s="126"/>
      <c r="AJ2039" s="126"/>
      <c r="AK2039" s="126"/>
      <c r="AL2039" s="126">
        <v>2039</v>
      </c>
    </row>
    <row r="2040" spans="1:38">
      <c r="A2040" s="721" t="s">
        <v>1852</v>
      </c>
      <c r="B2040" s="722">
        <v>16</v>
      </c>
      <c r="C2040" s="722">
        <v>1694</v>
      </c>
      <c r="D2040" s="722">
        <v>169463</v>
      </c>
      <c r="E2040" s="721">
        <v>1694639703</v>
      </c>
      <c r="F2040" s="721" t="s">
        <v>1173</v>
      </c>
      <c r="G2040" s="1127">
        <v>-682547025</v>
      </c>
      <c r="H2040" s="1128">
        <v>0</v>
      </c>
      <c r="I2040" s="1128">
        <v>-682547024.92999995</v>
      </c>
      <c r="J2040" s="1128">
        <v>7.0000052452087402E-2</v>
      </c>
      <c r="K2040" s="1128">
        <v>0</v>
      </c>
      <c r="L2040" s="1128">
        <v>7.0000052452087402E-2</v>
      </c>
      <c r="M2040" s="1128">
        <v>0</v>
      </c>
      <c r="N2040" s="1129">
        <v>0</v>
      </c>
      <c r="O2040" s="1128">
        <v>7.0000052452087402E-2</v>
      </c>
      <c r="P2040" s="1127">
        <v>2.5900019407272337E-2</v>
      </c>
      <c r="Q2040" s="1127">
        <v>0</v>
      </c>
      <c r="R2040" s="1127">
        <v>0</v>
      </c>
      <c r="S2040" s="1127">
        <v>0</v>
      </c>
      <c r="T2040" s="1130">
        <v>0</v>
      </c>
      <c r="U2040" s="1130">
        <v>0</v>
      </c>
      <c r="V2040" s="1130">
        <v>0</v>
      </c>
      <c r="W2040" s="1127">
        <v>0</v>
      </c>
      <c r="X2040" s="1130">
        <v>2.5900019407272337E-2</v>
      </c>
      <c r="Y2040" s="735">
        <v>0.37</v>
      </c>
      <c r="Z2040" s="1131">
        <v>2.5900019407272337E-2</v>
      </c>
      <c r="AA2040" s="1131">
        <v>0</v>
      </c>
      <c r="AB2040" s="1131">
        <v>0</v>
      </c>
      <c r="AC2040" s="1131">
        <v>-0.18130000352859496</v>
      </c>
      <c r="AD2040" s="1131">
        <v>2.5900019407272337E-2</v>
      </c>
      <c r="AE2040" s="1131">
        <v>0.18130000352859496</v>
      </c>
      <c r="AF2040" s="126"/>
      <c r="AG2040" s="126"/>
      <c r="AH2040" s="126"/>
      <c r="AI2040" s="126"/>
      <c r="AJ2040" s="126"/>
      <c r="AK2040" s="126"/>
      <c r="AL2040" s="126">
        <v>2040</v>
      </c>
    </row>
    <row r="2041" spans="1:38">
      <c r="A2041" s="721" t="s">
        <v>1852</v>
      </c>
      <c r="B2041" s="722">
        <v>16</v>
      </c>
      <c r="C2041" s="722">
        <v>1694</v>
      </c>
      <c r="D2041" s="722">
        <v>169463</v>
      </c>
      <c r="E2041" s="721">
        <v>1694639752</v>
      </c>
      <c r="F2041" s="721" t="s">
        <v>1174</v>
      </c>
      <c r="G2041" s="1127">
        <v>-20026562</v>
      </c>
      <c r="H2041" s="1128">
        <v>0</v>
      </c>
      <c r="I2041" s="1128">
        <v>-20026561.5</v>
      </c>
      <c r="J2041" s="1128">
        <v>0.5</v>
      </c>
      <c r="K2041" s="1128">
        <v>0</v>
      </c>
      <c r="L2041" s="1128">
        <v>0.5</v>
      </c>
      <c r="M2041" s="1128">
        <v>0</v>
      </c>
      <c r="N2041" s="1129">
        <v>0</v>
      </c>
      <c r="O2041" s="1128">
        <v>0.5</v>
      </c>
      <c r="P2041" s="1127">
        <v>0.185</v>
      </c>
      <c r="Q2041" s="1127">
        <v>0</v>
      </c>
      <c r="R2041" s="1127">
        <v>0</v>
      </c>
      <c r="S2041" s="1127">
        <v>0</v>
      </c>
      <c r="T2041" s="1130">
        <v>0</v>
      </c>
      <c r="U2041" s="1130">
        <v>0</v>
      </c>
      <c r="V2041" s="1130">
        <v>0</v>
      </c>
      <c r="W2041" s="1127">
        <v>0</v>
      </c>
      <c r="X2041" s="1130">
        <v>0.185</v>
      </c>
      <c r="Y2041" s="735">
        <v>0.37</v>
      </c>
      <c r="Z2041" s="1131">
        <v>0.185</v>
      </c>
      <c r="AA2041" s="1131">
        <v>0</v>
      </c>
      <c r="AB2041" s="1131">
        <v>2.9600004851818084E-2</v>
      </c>
      <c r="AC2041" s="1131">
        <v>0</v>
      </c>
      <c r="AD2041" s="1131">
        <v>0.15539999514818192</v>
      </c>
      <c r="AE2041" s="1131">
        <v>0</v>
      </c>
      <c r="AF2041" s="126"/>
      <c r="AG2041" s="126"/>
      <c r="AH2041" s="126"/>
      <c r="AI2041" s="126"/>
      <c r="AJ2041" s="126"/>
      <c r="AK2041" s="126"/>
      <c r="AL2041" s="126">
        <v>2041</v>
      </c>
    </row>
    <row r="2042" spans="1:38">
      <c r="A2042" s="721" t="s">
        <v>1852</v>
      </c>
      <c r="B2042" s="722">
        <v>16</v>
      </c>
      <c r="C2042" s="722">
        <v>1694</v>
      </c>
      <c r="D2042" s="722">
        <v>169464</v>
      </c>
      <c r="E2042" s="721">
        <v>1694649001</v>
      </c>
      <c r="F2042" s="721" t="s">
        <v>1175</v>
      </c>
      <c r="G2042" s="1127">
        <v>-642121855</v>
      </c>
      <c r="H2042" s="1128">
        <v>0</v>
      </c>
      <c r="I2042" s="1128">
        <v>-642121855.22000003</v>
      </c>
      <c r="J2042" s="1128">
        <v>-0.22000002861022949</v>
      </c>
      <c r="K2042" s="1128">
        <v>0</v>
      </c>
      <c r="L2042" s="1128">
        <v>0</v>
      </c>
      <c r="M2042" s="1128">
        <v>-0.22000002861022949</v>
      </c>
      <c r="N2042" s="1129">
        <v>0</v>
      </c>
      <c r="O2042" s="1128">
        <v>-0.22000002861022949</v>
      </c>
      <c r="P2042" s="1127">
        <v>-8.1400010585784915E-2</v>
      </c>
      <c r="Q2042" s="1127">
        <v>0</v>
      </c>
      <c r="R2042" s="1127">
        <v>0</v>
      </c>
      <c r="S2042" s="1127">
        <v>0</v>
      </c>
      <c r="T2042" s="1130">
        <v>0</v>
      </c>
      <c r="U2042" s="1130">
        <v>0</v>
      </c>
      <c r="V2042" s="1130">
        <v>0</v>
      </c>
      <c r="W2042" s="1127">
        <v>0</v>
      </c>
      <c r="X2042" s="1130">
        <v>-8.1400010585784915E-2</v>
      </c>
      <c r="Y2042" s="735">
        <v>0.37</v>
      </c>
      <c r="Z2042" s="1131">
        <v>0</v>
      </c>
      <c r="AA2042" s="1131">
        <v>-8.1400010585784915E-2</v>
      </c>
      <c r="AB2042" s="1131">
        <v>0</v>
      </c>
      <c r="AC2042" s="1131">
        <v>-0.10729998588562012</v>
      </c>
      <c r="AD2042" s="1131">
        <v>0</v>
      </c>
      <c r="AE2042" s="1131">
        <v>2.5899975299835204E-2</v>
      </c>
      <c r="AF2042" s="126"/>
      <c r="AG2042" s="126"/>
      <c r="AH2042" s="126"/>
      <c r="AI2042" s="126"/>
      <c r="AJ2042" s="126"/>
      <c r="AK2042" s="126"/>
      <c r="AL2042" s="126">
        <v>2042</v>
      </c>
    </row>
    <row r="2043" spans="1:38">
      <c r="A2043" s="721" t="s">
        <v>1852</v>
      </c>
      <c r="B2043" s="722">
        <v>16</v>
      </c>
      <c r="C2043" s="722">
        <v>1694</v>
      </c>
      <c r="D2043" s="722">
        <v>169464</v>
      </c>
      <c r="E2043" s="721">
        <v>1694649701</v>
      </c>
      <c r="F2043" s="721" t="s">
        <v>1176</v>
      </c>
      <c r="G2043" s="1127">
        <v>-6350785696</v>
      </c>
      <c r="H2043" s="1128">
        <v>0</v>
      </c>
      <c r="I2043" s="1128">
        <v>-6312040455.5600004</v>
      </c>
      <c r="J2043" s="1128">
        <v>38745240.43999958</v>
      </c>
      <c r="K2043" s="1128">
        <v>0</v>
      </c>
      <c r="L2043" s="1128">
        <v>38745240.43999958</v>
      </c>
      <c r="M2043" s="1128">
        <v>0</v>
      </c>
      <c r="N2043" s="1129">
        <v>0</v>
      </c>
      <c r="O2043" s="1128">
        <v>38745240.43999958</v>
      </c>
      <c r="P2043" s="1127">
        <v>14335738.962799845</v>
      </c>
      <c r="Q2043" s="1127">
        <v>0</v>
      </c>
      <c r="R2043" s="1127">
        <v>0</v>
      </c>
      <c r="S2043" s="1127">
        <v>0</v>
      </c>
      <c r="T2043" s="1130">
        <v>0</v>
      </c>
      <c r="U2043" s="1130">
        <v>0</v>
      </c>
      <c r="V2043" s="1130">
        <v>0</v>
      </c>
      <c r="W2043" s="1127">
        <v>0</v>
      </c>
      <c r="X2043" s="1130">
        <v>14335738.962799845</v>
      </c>
      <c r="Y2043" s="735">
        <v>0.37</v>
      </c>
      <c r="Z2043" s="1131">
        <v>14335738.962799845</v>
      </c>
      <c r="AA2043" s="1131">
        <v>0</v>
      </c>
      <c r="AB2043" s="1131">
        <v>0</v>
      </c>
      <c r="AC2043" s="1131">
        <v>-1037475.7191001129</v>
      </c>
      <c r="AD2043" s="1131">
        <v>14335738.962799845</v>
      </c>
      <c r="AE2043" s="1131">
        <v>1037475.7191001129</v>
      </c>
      <c r="AF2043" s="126"/>
      <c r="AG2043" s="126"/>
      <c r="AH2043" s="126"/>
      <c r="AI2043" s="126"/>
      <c r="AJ2043" s="126"/>
      <c r="AK2043" s="126"/>
      <c r="AL2043" s="126">
        <v>2043</v>
      </c>
    </row>
    <row r="2044" spans="1:38">
      <c r="A2044" s="721" t="s">
        <v>1852</v>
      </c>
      <c r="B2044" s="722">
        <v>16</v>
      </c>
      <c r="C2044" s="722">
        <v>1694</v>
      </c>
      <c r="D2044" s="722">
        <v>169464</v>
      </c>
      <c r="E2044" s="721">
        <v>1694649703</v>
      </c>
      <c r="F2044" s="721" t="s">
        <v>1177</v>
      </c>
      <c r="G2044" s="1127">
        <v>-5298899182</v>
      </c>
      <c r="H2044" s="1128">
        <v>0</v>
      </c>
      <c r="I2044" s="1128">
        <v>-5298899182.0699997</v>
      </c>
      <c r="J2044" s="1128">
        <v>-6.999969482421875E-2</v>
      </c>
      <c r="K2044" s="1128">
        <v>0</v>
      </c>
      <c r="L2044" s="1128">
        <v>0</v>
      </c>
      <c r="M2044" s="1128">
        <v>-6.999969482421875E-2</v>
      </c>
      <c r="N2044" s="1129">
        <v>0</v>
      </c>
      <c r="O2044" s="1128">
        <v>-6.999969482421875E-2</v>
      </c>
      <c r="P2044" s="1127">
        <v>-2.5899887084960938E-2</v>
      </c>
      <c r="Q2044" s="1127">
        <v>0</v>
      </c>
      <c r="R2044" s="1127">
        <v>0</v>
      </c>
      <c r="S2044" s="1127">
        <v>0</v>
      </c>
      <c r="T2044" s="1130">
        <v>0</v>
      </c>
      <c r="U2044" s="1130">
        <v>0</v>
      </c>
      <c r="V2044" s="1130">
        <v>0</v>
      </c>
      <c r="W2044" s="1127">
        <v>0</v>
      </c>
      <c r="X2044" s="1130">
        <v>-2.5899887084960938E-2</v>
      </c>
      <c r="Y2044" s="735">
        <v>0.37</v>
      </c>
      <c r="Z2044" s="1131">
        <v>0</v>
      </c>
      <c r="AA2044" s="1131">
        <v>-2.5899887084960938E-2</v>
      </c>
      <c r="AB2044" s="1131">
        <v>0</v>
      </c>
      <c r="AC2044" s="1131">
        <v>0</v>
      </c>
      <c r="AD2044" s="1131">
        <v>0</v>
      </c>
      <c r="AE2044" s="1131">
        <v>-2.5899887084960938E-2</v>
      </c>
      <c r="AF2044" s="126"/>
      <c r="AG2044" s="126"/>
      <c r="AH2044" s="126"/>
      <c r="AI2044" s="126"/>
      <c r="AJ2044" s="126"/>
      <c r="AK2044" s="126"/>
      <c r="AL2044" s="126">
        <v>2044</v>
      </c>
    </row>
    <row r="2045" spans="1:38">
      <c r="A2045" s="721" t="s">
        <v>1852</v>
      </c>
      <c r="B2045" s="722">
        <v>16</v>
      </c>
      <c r="C2045" s="722">
        <v>1694</v>
      </c>
      <c r="D2045" s="722">
        <v>169464</v>
      </c>
      <c r="E2045" s="721">
        <v>1694649704</v>
      </c>
      <c r="F2045" s="721" t="s">
        <v>1178</v>
      </c>
      <c r="G2045" s="1127">
        <v>-14993294</v>
      </c>
      <c r="H2045" s="1128">
        <v>0</v>
      </c>
      <c r="I2045" s="1128">
        <v>-14993294.24</v>
      </c>
      <c r="J2045" s="1128">
        <v>-0.24000000022351742</v>
      </c>
      <c r="K2045" s="1128">
        <v>0</v>
      </c>
      <c r="L2045" s="1128">
        <v>0</v>
      </c>
      <c r="M2045" s="1128">
        <v>-0.24000000022351742</v>
      </c>
      <c r="N2045" s="1129">
        <v>0</v>
      </c>
      <c r="O2045" s="1128">
        <v>-0.24000000022351742</v>
      </c>
      <c r="P2045" s="1127">
        <v>-8.8800000082701447E-2</v>
      </c>
      <c r="Q2045" s="1127">
        <v>0</v>
      </c>
      <c r="R2045" s="1127">
        <v>0</v>
      </c>
      <c r="S2045" s="1127">
        <v>0</v>
      </c>
      <c r="T2045" s="1130">
        <v>0</v>
      </c>
      <c r="U2045" s="1130">
        <v>0</v>
      </c>
      <c r="V2045" s="1130">
        <v>0</v>
      </c>
      <c r="W2045" s="1127">
        <v>0</v>
      </c>
      <c r="X2045" s="1130">
        <v>-8.8800000082701447E-2</v>
      </c>
      <c r="Y2045" s="735">
        <v>0.37</v>
      </c>
      <c r="Z2045" s="1131">
        <v>0</v>
      </c>
      <c r="AA2045" s="1131">
        <v>-8.8800000082701447E-2</v>
      </c>
      <c r="AB2045" s="1131">
        <v>0.17020000033080579</v>
      </c>
      <c r="AC2045" s="1131">
        <v>0</v>
      </c>
      <c r="AD2045" s="1131">
        <v>-0.17020000033080579</v>
      </c>
      <c r="AE2045" s="1131">
        <v>-8.8800000082701447E-2</v>
      </c>
      <c r="AF2045" s="126"/>
      <c r="AG2045" s="126"/>
      <c r="AH2045" s="126"/>
      <c r="AI2045" s="126"/>
      <c r="AJ2045" s="126"/>
      <c r="AK2045" s="126"/>
      <c r="AL2045" s="126">
        <v>2045</v>
      </c>
    </row>
    <row r="2046" spans="1:38">
      <c r="A2046" s="721" t="s">
        <v>1852</v>
      </c>
      <c r="B2046" s="722">
        <v>16</v>
      </c>
      <c r="C2046" s="722">
        <v>1694</v>
      </c>
      <c r="D2046" s="722">
        <v>169466</v>
      </c>
      <c r="E2046" s="721">
        <v>1694669001</v>
      </c>
      <c r="F2046" s="721" t="s">
        <v>1179</v>
      </c>
      <c r="G2046" s="1127">
        <v>-7600214350</v>
      </c>
      <c r="H2046" s="1128">
        <v>0</v>
      </c>
      <c r="I2046" s="1128">
        <v>-7600214349.7700005</v>
      </c>
      <c r="J2046" s="1128">
        <v>0.22999954223632813</v>
      </c>
      <c r="K2046" s="1128">
        <v>0</v>
      </c>
      <c r="L2046" s="1128">
        <v>0.22999954223632813</v>
      </c>
      <c r="M2046" s="1128">
        <v>0</v>
      </c>
      <c r="N2046" s="1129">
        <v>0</v>
      </c>
      <c r="O2046" s="1128">
        <v>0.22999954223632813</v>
      </c>
      <c r="P2046" s="1127">
        <v>8.5099830627441406E-2</v>
      </c>
      <c r="Q2046" s="1127">
        <v>0</v>
      </c>
      <c r="R2046" s="1127">
        <v>0</v>
      </c>
      <c r="S2046" s="1127">
        <v>0</v>
      </c>
      <c r="T2046" s="1130">
        <v>0</v>
      </c>
      <c r="U2046" s="1130">
        <v>0</v>
      </c>
      <c r="V2046" s="1130">
        <v>0</v>
      </c>
      <c r="W2046" s="1127">
        <v>0</v>
      </c>
      <c r="X2046" s="1130">
        <v>8.5099830627441406E-2</v>
      </c>
      <c r="Y2046" s="735">
        <v>0.37</v>
      </c>
      <c r="Z2046" s="1131">
        <v>8.5099830627441406E-2</v>
      </c>
      <c r="AA2046" s="1131">
        <v>0</v>
      </c>
      <c r="AB2046" s="1131">
        <v>0.14430012702941894</v>
      </c>
      <c r="AC2046" s="1131">
        <v>0</v>
      </c>
      <c r="AD2046" s="1131">
        <v>-5.9200296401977534E-2</v>
      </c>
      <c r="AE2046" s="1131">
        <v>0</v>
      </c>
      <c r="AF2046" s="126"/>
      <c r="AG2046" s="126"/>
      <c r="AH2046" s="126"/>
      <c r="AI2046" s="126"/>
      <c r="AJ2046" s="126"/>
      <c r="AK2046" s="126"/>
      <c r="AL2046" s="126">
        <v>2046</v>
      </c>
    </row>
    <row r="2047" spans="1:38">
      <c r="A2047" s="721" t="s">
        <v>1852</v>
      </c>
      <c r="B2047" s="722">
        <v>16</v>
      </c>
      <c r="C2047" s="722">
        <v>1694</v>
      </c>
      <c r="D2047" s="722">
        <v>169466</v>
      </c>
      <c r="E2047" s="721">
        <v>1694669701</v>
      </c>
      <c r="F2047" s="721" t="s">
        <v>1180</v>
      </c>
      <c r="G2047" s="1127">
        <v>-12512094852</v>
      </c>
      <c r="H2047" s="1128">
        <v>0</v>
      </c>
      <c r="I2047" s="1128">
        <v>-12519317566.459999</v>
      </c>
      <c r="J2047" s="1128">
        <v>-7222714.4599990845</v>
      </c>
      <c r="K2047" s="1128">
        <v>0</v>
      </c>
      <c r="L2047" s="1128">
        <v>0</v>
      </c>
      <c r="M2047" s="1128">
        <v>-7222714.4599990845</v>
      </c>
      <c r="N2047" s="1129">
        <v>0</v>
      </c>
      <c r="O2047" s="1128">
        <v>-7222714.4599990845</v>
      </c>
      <c r="P2047" s="1127">
        <v>-2672404.3501996612</v>
      </c>
      <c r="Q2047" s="1127">
        <v>0</v>
      </c>
      <c r="R2047" s="1127">
        <v>0</v>
      </c>
      <c r="S2047" s="1127">
        <v>0</v>
      </c>
      <c r="T2047" s="1130">
        <v>0</v>
      </c>
      <c r="U2047" s="1130">
        <v>0</v>
      </c>
      <c r="V2047" s="1130">
        <v>0</v>
      </c>
      <c r="W2047" s="1127">
        <v>0</v>
      </c>
      <c r="X2047" s="1130">
        <v>-2672404.3501996612</v>
      </c>
      <c r="Y2047" s="735">
        <v>0.37</v>
      </c>
      <c r="Z2047" s="1131">
        <v>0</v>
      </c>
      <c r="AA2047" s="1131">
        <v>-2672404.3501996612</v>
      </c>
      <c r="AB2047" s="1131">
        <v>0</v>
      </c>
      <c r="AC2047" s="1131">
        <v>-2617090.4712999151</v>
      </c>
      <c r="AD2047" s="1131">
        <v>0</v>
      </c>
      <c r="AE2047" s="1131">
        <v>-55313.878899746109</v>
      </c>
      <c r="AF2047" s="126"/>
      <c r="AG2047" s="126"/>
      <c r="AH2047" s="126"/>
      <c r="AI2047" s="126"/>
      <c r="AJ2047" s="126"/>
      <c r="AK2047" s="126"/>
      <c r="AL2047" s="126">
        <v>2047</v>
      </c>
    </row>
    <row r="2048" spans="1:38">
      <c r="A2048" s="721" t="s">
        <v>1852</v>
      </c>
      <c r="B2048" s="722">
        <v>16</v>
      </c>
      <c r="C2048" s="722">
        <v>1694</v>
      </c>
      <c r="D2048" s="722">
        <v>169466</v>
      </c>
      <c r="E2048" s="721">
        <v>1694669704</v>
      </c>
      <c r="F2048" s="721" t="s">
        <v>1181</v>
      </c>
      <c r="G2048" s="1127">
        <v>-3096113663</v>
      </c>
      <c r="H2048" s="1128">
        <v>0</v>
      </c>
      <c r="I2048" s="1128">
        <v>-3096113663</v>
      </c>
      <c r="J2048" s="1128">
        <v>0</v>
      </c>
      <c r="K2048" s="1128">
        <v>0</v>
      </c>
      <c r="L2048" s="1128">
        <v>0</v>
      </c>
      <c r="M2048" s="1128">
        <v>0</v>
      </c>
      <c r="N2048" s="1129">
        <v>0</v>
      </c>
      <c r="O2048" s="1128">
        <v>0</v>
      </c>
      <c r="P2048" s="1127">
        <v>0</v>
      </c>
      <c r="Q2048" s="1127">
        <v>0</v>
      </c>
      <c r="R2048" s="1127">
        <v>0</v>
      </c>
      <c r="S2048" s="1127">
        <v>0</v>
      </c>
      <c r="T2048" s="1130">
        <v>0</v>
      </c>
      <c r="U2048" s="1130">
        <v>0</v>
      </c>
      <c r="V2048" s="1130">
        <v>0</v>
      </c>
      <c r="W2048" s="1127">
        <v>0</v>
      </c>
      <c r="X2048" s="1130">
        <v>0</v>
      </c>
      <c r="Y2048" s="735">
        <v>0</v>
      </c>
      <c r="Z2048" s="1131">
        <v>0</v>
      </c>
      <c r="AA2048" s="1131">
        <v>0</v>
      </c>
      <c r="AB2048" s="1131">
        <v>0</v>
      </c>
      <c r="AC2048" s="1131">
        <v>0</v>
      </c>
      <c r="AD2048" s="1131">
        <v>0</v>
      </c>
      <c r="AE2048" s="1131">
        <v>0</v>
      </c>
      <c r="AF2048" s="126"/>
      <c r="AG2048" s="126"/>
      <c r="AH2048" s="126"/>
      <c r="AI2048" s="126"/>
      <c r="AJ2048" s="126"/>
      <c r="AK2048" s="126"/>
      <c r="AL2048" s="126">
        <v>2048</v>
      </c>
    </row>
    <row r="2049" spans="1:38">
      <c r="A2049" s="721" t="s">
        <v>1852</v>
      </c>
      <c r="B2049" s="722">
        <v>16</v>
      </c>
      <c r="C2049" s="722">
        <v>1694</v>
      </c>
      <c r="D2049" s="722">
        <v>169466</v>
      </c>
      <c r="E2049" s="721">
        <v>1694669705</v>
      </c>
      <c r="F2049" s="721" t="s">
        <v>1182</v>
      </c>
      <c r="G2049" s="1127">
        <v>-6896737690</v>
      </c>
      <c r="H2049" s="1128">
        <v>0</v>
      </c>
      <c r="I2049" s="1128">
        <v>-6896737690.1800003</v>
      </c>
      <c r="J2049" s="1128">
        <v>-0.18000030517578125</v>
      </c>
      <c r="K2049" s="1128">
        <v>0</v>
      </c>
      <c r="L2049" s="1128">
        <v>0</v>
      </c>
      <c r="M2049" s="1128">
        <v>-0.18000030517578125</v>
      </c>
      <c r="N2049" s="1129">
        <v>0</v>
      </c>
      <c r="O2049" s="1128">
        <v>-0.18000030517578125</v>
      </c>
      <c r="P2049" s="1127">
        <v>-6.6600112915039061E-2</v>
      </c>
      <c r="Q2049" s="1127">
        <v>0</v>
      </c>
      <c r="R2049" s="1127">
        <v>0</v>
      </c>
      <c r="S2049" s="1127">
        <v>0</v>
      </c>
      <c r="T2049" s="1130">
        <v>0</v>
      </c>
      <c r="U2049" s="1130">
        <v>0</v>
      </c>
      <c r="V2049" s="1130">
        <v>0</v>
      </c>
      <c r="W2049" s="1127">
        <v>0</v>
      </c>
      <c r="X2049" s="1130">
        <v>-6.6600112915039061E-2</v>
      </c>
      <c r="Y2049" s="735">
        <v>0.37</v>
      </c>
      <c r="Z2049" s="1131">
        <v>0</v>
      </c>
      <c r="AA2049" s="1131">
        <v>-6.6600112915039061E-2</v>
      </c>
      <c r="AB2049" s="1131">
        <v>0</v>
      </c>
      <c r="AC2049" s="1131">
        <v>-8.8799915313720695E-2</v>
      </c>
      <c r="AD2049" s="1131">
        <v>0</v>
      </c>
      <c r="AE2049" s="1131">
        <v>2.2199802398681634E-2</v>
      </c>
      <c r="AF2049" s="126"/>
      <c r="AG2049" s="126"/>
      <c r="AH2049" s="126"/>
      <c r="AI2049" s="126"/>
      <c r="AJ2049" s="126"/>
      <c r="AK2049" s="126"/>
      <c r="AL2049" s="126">
        <v>2049</v>
      </c>
    </row>
    <row r="2050" spans="1:38">
      <c r="A2050" s="721" t="s">
        <v>1852</v>
      </c>
      <c r="B2050" s="722">
        <v>16</v>
      </c>
      <c r="C2050" s="722">
        <v>1694</v>
      </c>
      <c r="D2050" s="722">
        <v>169466</v>
      </c>
      <c r="E2050" s="721">
        <v>1694669754</v>
      </c>
      <c r="F2050" s="721" t="s">
        <v>1183</v>
      </c>
      <c r="G2050" s="1127">
        <v>-345197500</v>
      </c>
      <c r="H2050" s="1128">
        <v>0</v>
      </c>
      <c r="I2050" s="1128">
        <v>-345197500</v>
      </c>
      <c r="J2050" s="1128">
        <v>0</v>
      </c>
      <c r="K2050" s="1128">
        <v>0</v>
      </c>
      <c r="L2050" s="1128">
        <v>0</v>
      </c>
      <c r="M2050" s="1128">
        <v>0</v>
      </c>
      <c r="N2050" s="1129">
        <v>0</v>
      </c>
      <c r="O2050" s="1128">
        <v>0</v>
      </c>
      <c r="P2050" s="1127">
        <v>0</v>
      </c>
      <c r="Q2050" s="1127">
        <v>0</v>
      </c>
      <c r="R2050" s="1127">
        <v>0</v>
      </c>
      <c r="S2050" s="1127">
        <v>0</v>
      </c>
      <c r="T2050" s="1130">
        <v>0</v>
      </c>
      <c r="U2050" s="1130">
        <v>0</v>
      </c>
      <c r="V2050" s="1130">
        <v>0</v>
      </c>
      <c r="W2050" s="1127">
        <v>0</v>
      </c>
      <c r="X2050" s="1130">
        <v>0</v>
      </c>
      <c r="Y2050" s="735">
        <v>0</v>
      </c>
      <c r="Z2050" s="1131">
        <v>0</v>
      </c>
      <c r="AA2050" s="1131">
        <v>0</v>
      </c>
      <c r="AB2050" s="1131">
        <v>0</v>
      </c>
      <c r="AC2050" s="1131">
        <v>0</v>
      </c>
      <c r="AD2050" s="1131">
        <v>0</v>
      </c>
      <c r="AE2050" s="1131">
        <v>0</v>
      </c>
      <c r="AF2050" s="126"/>
      <c r="AG2050" s="126"/>
      <c r="AH2050" s="126"/>
      <c r="AI2050" s="126"/>
      <c r="AJ2050" s="126"/>
      <c r="AK2050" s="126"/>
      <c r="AL2050" s="126">
        <v>2050</v>
      </c>
    </row>
    <row r="2051" spans="1:38">
      <c r="A2051" s="721" t="s">
        <v>1852</v>
      </c>
      <c r="B2051" s="722">
        <v>16</v>
      </c>
      <c r="C2051" s="722">
        <v>1694</v>
      </c>
      <c r="D2051" s="722">
        <v>169467</v>
      </c>
      <c r="E2051" s="721">
        <v>1694679001</v>
      </c>
      <c r="F2051" s="721" t="s">
        <v>1184</v>
      </c>
      <c r="G2051" s="1127">
        <v>-2744493080</v>
      </c>
      <c r="H2051" s="1128">
        <v>0</v>
      </c>
      <c r="I2051" s="1128">
        <v>-2744493079.6900001</v>
      </c>
      <c r="J2051" s="1128">
        <v>0.30999994277954102</v>
      </c>
      <c r="K2051" s="1128">
        <v>0</v>
      </c>
      <c r="L2051" s="1128">
        <v>0.30999994277954102</v>
      </c>
      <c r="M2051" s="1128">
        <v>0</v>
      </c>
      <c r="N2051" s="1129">
        <v>0</v>
      </c>
      <c r="O2051" s="1128">
        <v>0.30999994277954102</v>
      </c>
      <c r="P2051" s="1127">
        <v>0.11469997882843018</v>
      </c>
      <c r="Q2051" s="1127">
        <v>0</v>
      </c>
      <c r="R2051" s="1127">
        <v>0</v>
      </c>
      <c r="S2051" s="1127">
        <v>0</v>
      </c>
      <c r="T2051" s="1130">
        <v>0</v>
      </c>
      <c r="U2051" s="1130">
        <v>0</v>
      </c>
      <c r="V2051" s="1130">
        <v>0</v>
      </c>
      <c r="W2051" s="1127">
        <v>0</v>
      </c>
      <c r="X2051" s="1130">
        <v>0.11469997882843018</v>
      </c>
      <c r="Y2051" s="735">
        <v>0.37</v>
      </c>
      <c r="Z2051" s="1131">
        <v>0.11469997882843018</v>
      </c>
      <c r="AA2051" s="1131">
        <v>0</v>
      </c>
      <c r="AB2051" s="1131">
        <v>0</v>
      </c>
      <c r="AC2051" s="1131">
        <v>-9.9899992942810059E-2</v>
      </c>
      <c r="AD2051" s="1131">
        <v>0.11469997882843018</v>
      </c>
      <c r="AE2051" s="1131">
        <v>9.9899992942810059E-2</v>
      </c>
      <c r="AF2051" s="126"/>
      <c r="AG2051" s="126"/>
      <c r="AH2051" s="126"/>
      <c r="AI2051" s="126"/>
      <c r="AJ2051" s="126"/>
      <c r="AK2051" s="126"/>
      <c r="AL2051" s="126">
        <v>2051</v>
      </c>
    </row>
    <row r="2052" spans="1:38">
      <c r="A2052" s="721" t="s">
        <v>1852</v>
      </c>
      <c r="B2052" s="722">
        <v>16</v>
      </c>
      <c r="C2052" s="722">
        <v>1694</v>
      </c>
      <c r="D2052" s="722">
        <v>169467</v>
      </c>
      <c r="E2052" s="721">
        <v>1694679701</v>
      </c>
      <c r="F2052" s="721" t="s">
        <v>1185</v>
      </c>
      <c r="G2052" s="1127">
        <v>-7215700965</v>
      </c>
      <c r="H2052" s="1128">
        <v>0</v>
      </c>
      <c r="I2052" s="1128">
        <v>-7221695377.1599998</v>
      </c>
      <c r="J2052" s="1128">
        <v>-5994412.1599998474</v>
      </c>
      <c r="K2052" s="1128">
        <v>0</v>
      </c>
      <c r="L2052" s="1128">
        <v>0</v>
      </c>
      <c r="M2052" s="1128">
        <v>-5994412.1599998474</v>
      </c>
      <c r="N2052" s="1129">
        <v>0</v>
      </c>
      <c r="O2052" s="1128">
        <v>-5994412.1599998474</v>
      </c>
      <c r="P2052" s="1127">
        <v>-2217932.4991999436</v>
      </c>
      <c r="Q2052" s="1127">
        <v>0</v>
      </c>
      <c r="R2052" s="1127">
        <v>0</v>
      </c>
      <c r="S2052" s="1127">
        <v>0</v>
      </c>
      <c r="T2052" s="1130">
        <v>0</v>
      </c>
      <c r="U2052" s="1130">
        <v>0</v>
      </c>
      <c r="V2052" s="1130">
        <v>0</v>
      </c>
      <c r="W2052" s="1127">
        <v>0</v>
      </c>
      <c r="X2052" s="1130">
        <v>-2217932.4991999436</v>
      </c>
      <c r="Y2052" s="735">
        <v>0.37</v>
      </c>
      <c r="Z2052" s="1131">
        <v>0</v>
      </c>
      <c r="AA2052" s="1131">
        <v>-2217932.4991999436</v>
      </c>
      <c r="AB2052" s="1131">
        <v>0</v>
      </c>
      <c r="AC2052" s="1131">
        <v>-2222236.5649001691</v>
      </c>
      <c r="AD2052" s="1131">
        <v>0</v>
      </c>
      <c r="AE2052" s="1131">
        <v>4304.0657002255321</v>
      </c>
      <c r="AF2052" s="126"/>
      <c r="AG2052" s="126"/>
      <c r="AH2052" s="126"/>
      <c r="AI2052" s="126"/>
      <c r="AJ2052" s="126"/>
      <c r="AK2052" s="126"/>
      <c r="AL2052" s="126">
        <v>2052</v>
      </c>
    </row>
    <row r="2053" spans="1:38">
      <c r="A2053" s="721" t="s">
        <v>1852</v>
      </c>
      <c r="B2053" s="722">
        <v>16</v>
      </c>
      <c r="C2053" s="722">
        <v>1694</v>
      </c>
      <c r="D2053" s="722">
        <v>169467</v>
      </c>
      <c r="E2053" s="721">
        <v>1694679705</v>
      </c>
      <c r="F2053" s="721" t="s">
        <v>4274</v>
      </c>
      <c r="G2053" s="1127">
        <v>-441941797</v>
      </c>
      <c r="H2053" s="1128">
        <v>0</v>
      </c>
      <c r="I2053" s="1128">
        <v>-441941797</v>
      </c>
      <c r="J2053" s="1128">
        <v>0</v>
      </c>
      <c r="K2053" s="1128">
        <v>0</v>
      </c>
      <c r="L2053" s="1128">
        <v>0</v>
      </c>
      <c r="M2053" s="1128">
        <v>0</v>
      </c>
      <c r="N2053" s="1129">
        <v>0</v>
      </c>
      <c r="O2053" s="1128">
        <v>0</v>
      </c>
      <c r="P2053" s="1127">
        <v>0</v>
      </c>
      <c r="Q2053" s="1127">
        <v>0</v>
      </c>
      <c r="R2053" s="1127">
        <v>0</v>
      </c>
      <c r="S2053" s="1127">
        <v>0</v>
      </c>
      <c r="T2053" s="1130">
        <v>0</v>
      </c>
      <c r="U2053" s="1130">
        <v>0</v>
      </c>
      <c r="V2053" s="1130">
        <v>0</v>
      </c>
      <c r="W2053" s="1127">
        <v>0</v>
      </c>
      <c r="X2053" s="1130">
        <v>0</v>
      </c>
      <c r="Y2053" s="735">
        <v>0</v>
      </c>
      <c r="Z2053" s="1131">
        <v>0</v>
      </c>
      <c r="AA2053" s="1131">
        <v>0</v>
      </c>
      <c r="AB2053" s="1131">
        <v>0</v>
      </c>
      <c r="AC2053" s="1131">
        <v>0</v>
      </c>
      <c r="AD2053" s="1131">
        <v>0</v>
      </c>
      <c r="AE2053" s="1131">
        <v>0</v>
      </c>
      <c r="AF2053" s="126"/>
      <c r="AG2053" s="126"/>
      <c r="AH2053" s="126"/>
      <c r="AI2053" s="126"/>
      <c r="AJ2053" s="126"/>
      <c r="AK2053" s="126"/>
      <c r="AL2053" s="126">
        <v>2053</v>
      </c>
    </row>
    <row r="2054" spans="1:38">
      <c r="A2054" s="721" t="s">
        <v>1852</v>
      </c>
      <c r="B2054" s="722">
        <v>16</v>
      </c>
      <c r="C2054" s="722">
        <v>1694</v>
      </c>
      <c r="D2054" s="722">
        <v>169467</v>
      </c>
      <c r="E2054" s="721">
        <v>1694679706</v>
      </c>
      <c r="F2054" s="721" t="s">
        <v>1186</v>
      </c>
      <c r="G2054" s="1127">
        <v>-2045338728</v>
      </c>
      <c r="H2054" s="1128">
        <v>0</v>
      </c>
      <c r="I2054" s="1128">
        <v>-2045338728.03</v>
      </c>
      <c r="J2054" s="1128">
        <v>-2.9999971389770508E-2</v>
      </c>
      <c r="K2054" s="1128">
        <v>0</v>
      </c>
      <c r="L2054" s="1128">
        <v>0</v>
      </c>
      <c r="M2054" s="1128">
        <v>-2.9999971389770508E-2</v>
      </c>
      <c r="N2054" s="1129">
        <v>0</v>
      </c>
      <c r="O2054" s="1128">
        <v>-2.9999971389770508E-2</v>
      </c>
      <c r="P2054" s="1127">
        <v>-1.1099989414215087E-2</v>
      </c>
      <c r="Q2054" s="1127">
        <v>0</v>
      </c>
      <c r="R2054" s="1127">
        <v>0</v>
      </c>
      <c r="S2054" s="1127">
        <v>0</v>
      </c>
      <c r="T2054" s="1130">
        <v>0</v>
      </c>
      <c r="U2054" s="1130">
        <v>0</v>
      </c>
      <c r="V2054" s="1130">
        <v>0</v>
      </c>
      <c r="W2054" s="1127">
        <v>0</v>
      </c>
      <c r="X2054" s="1130">
        <v>-1.1099989414215087E-2</v>
      </c>
      <c r="Y2054" s="735">
        <v>0.36999999999999994</v>
      </c>
      <c r="Z2054" s="1131">
        <v>0</v>
      </c>
      <c r="AA2054" s="1131">
        <v>-1.1099989414215087E-2</v>
      </c>
      <c r="AB2054" s="1131">
        <v>0</v>
      </c>
      <c r="AC2054" s="1131">
        <v>-1.1100077629089355E-2</v>
      </c>
      <c r="AD2054" s="1131">
        <v>0</v>
      </c>
      <c r="AE2054" s="1131">
        <v>8.8214874268202625E-8</v>
      </c>
      <c r="AF2054" s="126"/>
      <c r="AG2054" s="126"/>
      <c r="AH2054" s="126"/>
      <c r="AI2054" s="126"/>
      <c r="AJ2054" s="126"/>
      <c r="AK2054" s="126"/>
      <c r="AL2054" s="126">
        <v>2054</v>
      </c>
    </row>
    <row r="2055" spans="1:38">
      <c r="A2055" s="721" t="s">
        <v>1852</v>
      </c>
      <c r="B2055" s="722">
        <v>16</v>
      </c>
      <c r="C2055" s="722">
        <v>1694</v>
      </c>
      <c r="D2055" s="722">
        <v>169467</v>
      </c>
      <c r="E2055" s="721">
        <v>1694679755</v>
      </c>
      <c r="F2055" s="721" t="s">
        <v>1187</v>
      </c>
      <c r="G2055" s="1127">
        <v>-217156080</v>
      </c>
      <c r="H2055" s="1128">
        <v>0</v>
      </c>
      <c r="I2055" s="1128">
        <v>-217156080</v>
      </c>
      <c r="J2055" s="1128">
        <v>0</v>
      </c>
      <c r="K2055" s="1128">
        <v>0</v>
      </c>
      <c r="L2055" s="1128">
        <v>0</v>
      </c>
      <c r="M2055" s="1128">
        <v>0</v>
      </c>
      <c r="N2055" s="1129">
        <v>0</v>
      </c>
      <c r="O2055" s="1128">
        <v>0</v>
      </c>
      <c r="P2055" s="1127">
        <v>0</v>
      </c>
      <c r="Q2055" s="1127">
        <v>0</v>
      </c>
      <c r="R2055" s="1127">
        <v>0</v>
      </c>
      <c r="S2055" s="1127">
        <v>0</v>
      </c>
      <c r="T2055" s="1130">
        <v>0</v>
      </c>
      <c r="U2055" s="1130">
        <v>0</v>
      </c>
      <c r="V2055" s="1130">
        <v>0</v>
      </c>
      <c r="W2055" s="1127">
        <v>0</v>
      </c>
      <c r="X2055" s="1130">
        <v>0</v>
      </c>
      <c r="Y2055" s="735">
        <v>0</v>
      </c>
      <c r="Z2055" s="1131">
        <v>0</v>
      </c>
      <c r="AA2055" s="1131">
        <v>0</v>
      </c>
      <c r="AB2055" s="1131">
        <v>0</v>
      </c>
      <c r="AC2055" s="1131">
        <v>0</v>
      </c>
      <c r="AD2055" s="1131">
        <v>0</v>
      </c>
      <c r="AE2055" s="1131">
        <v>0</v>
      </c>
      <c r="AF2055" s="126"/>
      <c r="AG2055" s="126"/>
      <c r="AH2055" s="126"/>
      <c r="AI2055" s="126"/>
      <c r="AJ2055" s="126"/>
      <c r="AK2055" s="126"/>
      <c r="AL2055" s="126">
        <v>2055</v>
      </c>
    </row>
    <row r="2056" spans="1:38">
      <c r="A2056" s="721" t="s">
        <v>1891</v>
      </c>
      <c r="B2056" s="722">
        <v>16</v>
      </c>
      <c r="C2056" s="722">
        <v>1694</v>
      </c>
      <c r="D2056" s="722">
        <v>169469</v>
      </c>
      <c r="E2056" s="721">
        <v>1694699701</v>
      </c>
      <c r="F2056" s="721" t="s">
        <v>1188</v>
      </c>
      <c r="G2056" s="1127">
        <v>-21454982</v>
      </c>
      <c r="H2056" s="1128">
        <v>0</v>
      </c>
      <c r="I2056" s="1128">
        <v>-251491690.52000001</v>
      </c>
      <c r="J2056" s="1128">
        <v>-230036708.52000001</v>
      </c>
      <c r="K2056" s="1128">
        <v>0</v>
      </c>
      <c r="L2056" s="1128">
        <v>0</v>
      </c>
      <c r="M2056" s="1128">
        <v>-230036708.52000001</v>
      </c>
      <c r="N2056" s="1129">
        <v>0</v>
      </c>
      <c r="O2056" s="1128">
        <v>-230036708.52000001</v>
      </c>
      <c r="P2056" s="1127">
        <v>-85113582.152400002</v>
      </c>
      <c r="Q2056" s="1127">
        <v>0</v>
      </c>
      <c r="R2056" s="1127">
        <v>0</v>
      </c>
      <c r="S2056" s="1127">
        <v>0</v>
      </c>
      <c r="T2056" s="1130">
        <v>0</v>
      </c>
      <c r="U2056" s="1130">
        <v>0</v>
      </c>
      <c r="V2056" s="1130">
        <v>0</v>
      </c>
      <c r="W2056" s="1127">
        <v>0</v>
      </c>
      <c r="X2056" s="1130">
        <v>-85113582.152400002</v>
      </c>
      <c r="Y2056" s="735">
        <v>0.37</v>
      </c>
      <c r="Z2056" s="1131">
        <v>0</v>
      </c>
      <c r="AA2056" s="1131">
        <v>-85113582.152400002</v>
      </c>
      <c r="AB2056" s="1131">
        <v>0</v>
      </c>
      <c r="AC2056" s="1131">
        <v>-90387061.734799996</v>
      </c>
      <c r="AD2056" s="1131">
        <v>0</v>
      </c>
      <c r="AE2056" s="1131">
        <v>5273479.5823999941</v>
      </c>
      <c r="AF2056" s="126"/>
      <c r="AG2056" s="126"/>
      <c r="AH2056" s="126"/>
      <c r="AI2056" s="126"/>
      <c r="AJ2056" s="126"/>
      <c r="AK2056" s="126"/>
      <c r="AL2056" s="126">
        <v>2056</v>
      </c>
    </row>
    <row r="2057" spans="1:38">
      <c r="A2057" s="721" t="s">
        <v>1891</v>
      </c>
      <c r="B2057" s="722">
        <v>16</v>
      </c>
      <c r="C2057" s="722">
        <v>1694</v>
      </c>
      <c r="D2057" s="722">
        <v>169470</v>
      </c>
      <c r="E2057" s="721">
        <v>1694709701</v>
      </c>
      <c r="F2057" s="721" t="s">
        <v>1189</v>
      </c>
      <c r="G2057" s="1127">
        <v>-68679</v>
      </c>
      <c r="H2057" s="1128">
        <v>0</v>
      </c>
      <c r="I2057" s="1128">
        <v>-61449775.939999998</v>
      </c>
      <c r="J2057" s="1128">
        <v>-61381096.939999998</v>
      </c>
      <c r="K2057" s="1128">
        <v>0</v>
      </c>
      <c r="L2057" s="1128">
        <v>0</v>
      </c>
      <c r="M2057" s="1128">
        <v>-61381096.939999998</v>
      </c>
      <c r="N2057" s="1129">
        <v>0</v>
      </c>
      <c r="O2057" s="1128">
        <v>-61381096.939999998</v>
      </c>
      <c r="P2057" s="1127">
        <v>-22711005.867799997</v>
      </c>
      <c r="Q2057" s="1127">
        <v>0</v>
      </c>
      <c r="R2057" s="1127">
        <v>0</v>
      </c>
      <c r="S2057" s="1127">
        <v>0</v>
      </c>
      <c r="T2057" s="1130">
        <v>0</v>
      </c>
      <c r="U2057" s="1130">
        <v>0</v>
      </c>
      <c r="V2057" s="1130">
        <v>0</v>
      </c>
      <c r="W2057" s="1127">
        <v>0</v>
      </c>
      <c r="X2057" s="1130">
        <v>-22711005.867799997</v>
      </c>
      <c r="Y2057" s="735">
        <v>0.37</v>
      </c>
      <c r="Z2057" s="1131">
        <v>0</v>
      </c>
      <c r="AA2057" s="1131">
        <v>-22711005.867799997</v>
      </c>
      <c r="AB2057" s="1131">
        <v>0</v>
      </c>
      <c r="AC2057" s="1131">
        <v>-10818775.543</v>
      </c>
      <c r="AD2057" s="1131">
        <v>0</v>
      </c>
      <c r="AE2057" s="1131">
        <v>-11892230.324799998</v>
      </c>
      <c r="AF2057" s="126"/>
      <c r="AG2057" s="126"/>
      <c r="AH2057" s="126"/>
      <c r="AI2057" s="126"/>
      <c r="AJ2057" s="126"/>
      <c r="AK2057" s="126"/>
      <c r="AL2057" s="126">
        <v>2057</v>
      </c>
    </row>
    <row r="2058" spans="1:38">
      <c r="A2058" s="721" t="s">
        <v>1891</v>
      </c>
      <c r="B2058" s="722">
        <v>16</v>
      </c>
      <c r="C2058" s="722">
        <v>1694</v>
      </c>
      <c r="D2058" s="722">
        <v>169471</v>
      </c>
      <c r="E2058" s="721">
        <v>1694719701</v>
      </c>
      <c r="F2058" s="721" t="s">
        <v>1190</v>
      </c>
      <c r="G2058" s="1127">
        <v>0</v>
      </c>
      <c r="H2058" s="1128">
        <v>0</v>
      </c>
      <c r="I2058" s="1128">
        <v>-1366233.36</v>
      </c>
      <c r="J2058" s="1128">
        <v>-1366233.36</v>
      </c>
      <c r="K2058" s="1128">
        <v>0</v>
      </c>
      <c r="L2058" s="1128">
        <v>0</v>
      </c>
      <c r="M2058" s="1128">
        <v>-1366233.36</v>
      </c>
      <c r="N2058" s="1129">
        <v>0</v>
      </c>
      <c r="O2058" s="1128">
        <v>-1366233.36</v>
      </c>
      <c r="P2058" s="1127">
        <v>-505506.3432</v>
      </c>
      <c r="Q2058" s="1127">
        <v>0</v>
      </c>
      <c r="R2058" s="1127">
        <v>0</v>
      </c>
      <c r="S2058" s="1127">
        <v>0</v>
      </c>
      <c r="T2058" s="1130">
        <v>0</v>
      </c>
      <c r="U2058" s="1130">
        <v>0</v>
      </c>
      <c r="V2058" s="1130">
        <v>0</v>
      </c>
      <c r="W2058" s="1127">
        <v>0</v>
      </c>
      <c r="X2058" s="1130">
        <v>-505506.3432</v>
      </c>
      <c r="Y2058" s="735">
        <v>0.37</v>
      </c>
      <c r="Z2058" s="1131">
        <v>0</v>
      </c>
      <c r="AA2058" s="1131">
        <v>-505506.3432</v>
      </c>
      <c r="AB2058" s="1131">
        <v>0</v>
      </c>
      <c r="AC2058" s="1131">
        <v>-5795112.4347999999</v>
      </c>
      <c r="AD2058" s="1131">
        <v>0</v>
      </c>
      <c r="AE2058" s="1131">
        <v>5289606.0915999999</v>
      </c>
      <c r="AF2058" s="126"/>
      <c r="AG2058" s="126"/>
      <c r="AH2058" s="126"/>
      <c r="AI2058" s="126"/>
      <c r="AJ2058" s="126"/>
      <c r="AK2058" s="126"/>
      <c r="AL2058" s="126">
        <v>2058</v>
      </c>
    </row>
    <row r="2059" spans="1:38">
      <c r="A2059" s="721" t="s">
        <v>1891</v>
      </c>
      <c r="B2059" s="722">
        <v>16</v>
      </c>
      <c r="C2059" s="722">
        <v>1694</v>
      </c>
      <c r="D2059" s="722">
        <v>169472</v>
      </c>
      <c r="E2059" s="721">
        <v>1694729701</v>
      </c>
      <c r="F2059" s="721" t="s">
        <v>1191</v>
      </c>
      <c r="G2059" s="1127">
        <v>-392375613</v>
      </c>
      <c r="H2059" s="1128">
        <v>0</v>
      </c>
      <c r="I2059" s="1128">
        <v>-446745202.48000002</v>
      </c>
      <c r="J2059" s="1128">
        <v>-54369589.480000019</v>
      </c>
      <c r="K2059" s="1128">
        <v>0</v>
      </c>
      <c r="L2059" s="1128">
        <v>0</v>
      </c>
      <c r="M2059" s="1128">
        <v>-54369589.480000019</v>
      </c>
      <c r="N2059" s="1129">
        <v>0</v>
      </c>
      <c r="O2059" s="1128">
        <v>-54369589.480000019</v>
      </c>
      <c r="P2059" s="1127">
        <v>-20116748.107600007</v>
      </c>
      <c r="Q2059" s="1127">
        <v>0</v>
      </c>
      <c r="R2059" s="1127">
        <v>0</v>
      </c>
      <c r="S2059" s="1127">
        <v>0</v>
      </c>
      <c r="T2059" s="1130">
        <v>0</v>
      </c>
      <c r="U2059" s="1130">
        <v>0</v>
      </c>
      <c r="V2059" s="1130">
        <v>0</v>
      </c>
      <c r="W2059" s="1127">
        <v>0</v>
      </c>
      <c r="X2059" s="1130">
        <v>-20116748.107600007</v>
      </c>
      <c r="Y2059" s="735">
        <v>0.37</v>
      </c>
      <c r="Z2059" s="1131">
        <v>0</v>
      </c>
      <c r="AA2059" s="1131">
        <v>-20116748.107600007</v>
      </c>
      <c r="AB2059" s="1131">
        <v>0</v>
      </c>
      <c r="AC2059" s="1131">
        <v>-48419219.157600008</v>
      </c>
      <c r="AD2059" s="1131">
        <v>0</v>
      </c>
      <c r="AE2059" s="1131">
        <v>28302471.050000001</v>
      </c>
      <c r="AF2059" s="126"/>
      <c r="AG2059" s="126"/>
      <c r="AH2059" s="126"/>
      <c r="AI2059" s="126"/>
      <c r="AJ2059" s="126"/>
      <c r="AK2059" s="126"/>
      <c r="AL2059" s="126">
        <v>2059</v>
      </c>
    </row>
    <row r="2060" spans="1:38">
      <c r="A2060" s="721" t="s">
        <v>1852</v>
      </c>
      <c r="B2060" s="722">
        <v>16</v>
      </c>
      <c r="C2060" s="722">
        <v>1694</v>
      </c>
      <c r="D2060" s="722">
        <v>169473</v>
      </c>
      <c r="E2060" s="721">
        <v>1694739701</v>
      </c>
      <c r="F2060" s="721" t="s">
        <v>1192</v>
      </c>
      <c r="G2060" s="1127">
        <v>-1828777</v>
      </c>
      <c r="H2060" s="1128">
        <v>0</v>
      </c>
      <c r="I2060" s="1128">
        <v>-22987916.370000001</v>
      </c>
      <c r="J2060" s="1128">
        <v>-21159139.370000001</v>
      </c>
      <c r="K2060" s="1128">
        <v>0</v>
      </c>
      <c r="L2060" s="1128">
        <v>0</v>
      </c>
      <c r="M2060" s="1128">
        <v>-21159139.370000001</v>
      </c>
      <c r="N2060" s="1129">
        <v>0</v>
      </c>
      <c r="O2060" s="1128">
        <v>-21159139.370000001</v>
      </c>
      <c r="P2060" s="1127">
        <v>-7828881.5669</v>
      </c>
      <c r="Q2060" s="1127">
        <v>0</v>
      </c>
      <c r="R2060" s="1127">
        <v>0</v>
      </c>
      <c r="S2060" s="1127">
        <v>0</v>
      </c>
      <c r="T2060" s="1130">
        <v>0</v>
      </c>
      <c r="U2060" s="1130">
        <v>0</v>
      </c>
      <c r="V2060" s="1130">
        <v>0</v>
      </c>
      <c r="W2060" s="1127">
        <v>0</v>
      </c>
      <c r="X2060" s="1130">
        <v>-7828881.5669</v>
      </c>
      <c r="Y2060" s="735">
        <v>0.37</v>
      </c>
      <c r="Z2060" s="1131">
        <v>0</v>
      </c>
      <c r="AA2060" s="1131">
        <v>-7828881.5669</v>
      </c>
      <c r="AB2060" s="1131">
        <v>0</v>
      </c>
      <c r="AC2060" s="1131">
        <v>-7779522.8269000007</v>
      </c>
      <c r="AD2060" s="1131">
        <v>0</v>
      </c>
      <c r="AE2060" s="1131">
        <v>-49358.739999999292</v>
      </c>
      <c r="AF2060" s="126"/>
      <c r="AG2060" s="126"/>
      <c r="AH2060" s="126"/>
      <c r="AI2060" s="126"/>
      <c r="AJ2060" s="126"/>
      <c r="AK2060" s="126"/>
      <c r="AL2060" s="126">
        <v>2060</v>
      </c>
    </row>
    <row r="2061" spans="1:38">
      <c r="A2061" s="721" t="s">
        <v>1852</v>
      </c>
      <c r="B2061" s="722">
        <v>16</v>
      </c>
      <c r="C2061" s="722">
        <v>1694</v>
      </c>
      <c r="D2061" s="722">
        <v>169476</v>
      </c>
      <c r="E2061" s="721">
        <v>1694769001</v>
      </c>
      <c r="F2061" s="721" t="s">
        <v>4275</v>
      </c>
      <c r="G2061" s="1127">
        <v>-26931016</v>
      </c>
      <c r="H2061" s="1128">
        <v>0</v>
      </c>
      <c r="I2061" s="1128">
        <v>-26931016.210000001</v>
      </c>
      <c r="J2061" s="1128">
        <v>-0.21000000089406967</v>
      </c>
      <c r="K2061" s="1128">
        <v>0</v>
      </c>
      <c r="L2061" s="1128">
        <v>0</v>
      </c>
      <c r="M2061" s="1128">
        <v>-0.21000000089406967</v>
      </c>
      <c r="N2061" s="1129">
        <v>0</v>
      </c>
      <c r="O2061" s="1128">
        <v>-0.21000000089406967</v>
      </c>
      <c r="P2061" s="1127">
        <v>-7.7700000330805777E-2</v>
      </c>
      <c r="Q2061" s="1127">
        <v>0</v>
      </c>
      <c r="R2061" s="1127">
        <v>0</v>
      </c>
      <c r="S2061" s="1127">
        <v>0</v>
      </c>
      <c r="T2061" s="1130">
        <v>0</v>
      </c>
      <c r="U2061" s="1130">
        <v>0</v>
      </c>
      <c r="V2061" s="1130">
        <v>0</v>
      </c>
      <c r="W2061" s="1127">
        <v>0</v>
      </c>
      <c r="X2061" s="1130">
        <v>-7.7700000330805777E-2</v>
      </c>
      <c r="Y2061" s="735">
        <v>0.37</v>
      </c>
      <c r="Z2061" s="1131">
        <v>0</v>
      </c>
      <c r="AA2061" s="1131">
        <v>-7.7700000330805777E-2</v>
      </c>
      <c r="AB2061" s="1131">
        <v>0</v>
      </c>
      <c r="AC2061" s="1131">
        <v>-0.12950000055134298</v>
      </c>
      <c r="AD2061" s="1131">
        <v>0</v>
      </c>
      <c r="AE2061" s="1131">
        <v>5.1800000220537198E-2</v>
      </c>
      <c r="AF2061" s="126"/>
      <c r="AG2061" s="126"/>
      <c r="AH2061" s="126"/>
      <c r="AI2061" s="126"/>
      <c r="AJ2061" s="126"/>
      <c r="AK2061" s="126"/>
      <c r="AL2061" s="126">
        <v>2061</v>
      </c>
    </row>
    <row r="2062" spans="1:38">
      <c r="A2062" s="721" t="s">
        <v>1891</v>
      </c>
      <c r="B2062" s="722">
        <v>16</v>
      </c>
      <c r="C2062" s="722">
        <v>1694</v>
      </c>
      <c r="D2062" s="722">
        <v>169476</v>
      </c>
      <c r="E2062" s="721">
        <v>1694769701</v>
      </c>
      <c r="F2062" s="721" t="s">
        <v>1193</v>
      </c>
      <c r="G2062" s="1127">
        <v>-861876694</v>
      </c>
      <c r="H2062" s="1128">
        <v>0</v>
      </c>
      <c r="I2062" s="1128">
        <v>-753535949.60000002</v>
      </c>
      <c r="J2062" s="1128">
        <v>108340744.39999998</v>
      </c>
      <c r="K2062" s="1128">
        <v>0</v>
      </c>
      <c r="L2062" s="1128">
        <v>108340744.39999998</v>
      </c>
      <c r="M2062" s="1128">
        <v>0</v>
      </c>
      <c r="N2062" s="1129">
        <v>0</v>
      </c>
      <c r="O2062" s="1128">
        <v>108340744.39999998</v>
      </c>
      <c r="P2062" s="1127">
        <v>40086075.427999988</v>
      </c>
      <c r="Q2062" s="1127">
        <v>0</v>
      </c>
      <c r="R2062" s="1127">
        <v>0</v>
      </c>
      <c r="S2062" s="1127">
        <v>0</v>
      </c>
      <c r="T2062" s="1130">
        <v>0</v>
      </c>
      <c r="U2062" s="1130">
        <v>0</v>
      </c>
      <c r="V2062" s="1130">
        <v>0</v>
      </c>
      <c r="W2062" s="1127">
        <v>0</v>
      </c>
      <c r="X2062" s="1130">
        <v>40086075.427999988</v>
      </c>
      <c r="Y2062" s="735">
        <v>0.37</v>
      </c>
      <c r="Z2062" s="1131">
        <v>40086075.427999988</v>
      </c>
      <c r="AA2062" s="1131">
        <v>0</v>
      </c>
      <c r="AB2062" s="1131">
        <v>41633425.702899985</v>
      </c>
      <c r="AC2062" s="1131">
        <v>0</v>
      </c>
      <c r="AD2062" s="1131">
        <v>-1547350.2748999968</v>
      </c>
      <c r="AE2062" s="1131">
        <v>0</v>
      </c>
      <c r="AF2062" s="126"/>
      <c r="AG2062" s="126"/>
      <c r="AH2062" s="126"/>
      <c r="AI2062" s="126"/>
      <c r="AJ2062" s="126"/>
      <c r="AK2062" s="126"/>
      <c r="AL2062" s="126">
        <v>2062</v>
      </c>
    </row>
    <row r="2063" spans="1:38">
      <c r="A2063" s="721" t="s">
        <v>1891</v>
      </c>
      <c r="B2063" s="722">
        <v>16</v>
      </c>
      <c r="C2063" s="722">
        <v>1694</v>
      </c>
      <c r="D2063" s="722">
        <v>169476</v>
      </c>
      <c r="E2063" s="721">
        <v>1694769702</v>
      </c>
      <c r="F2063" s="721" t="s">
        <v>1194</v>
      </c>
      <c r="G2063" s="1127">
        <v>-348059737</v>
      </c>
      <c r="H2063" s="1128">
        <v>0</v>
      </c>
      <c r="I2063" s="1128">
        <v>-338363586.50999999</v>
      </c>
      <c r="J2063" s="1128">
        <v>9696150.4900000095</v>
      </c>
      <c r="K2063" s="1128">
        <v>0</v>
      </c>
      <c r="L2063" s="1128">
        <v>9696150.4900000095</v>
      </c>
      <c r="M2063" s="1128">
        <v>0</v>
      </c>
      <c r="N2063" s="1129">
        <v>0</v>
      </c>
      <c r="O2063" s="1128">
        <v>9696150.4900000095</v>
      </c>
      <c r="P2063" s="1127">
        <v>3587575.6813000035</v>
      </c>
      <c r="Q2063" s="1127">
        <v>0</v>
      </c>
      <c r="R2063" s="1127">
        <v>0</v>
      </c>
      <c r="S2063" s="1127">
        <v>0</v>
      </c>
      <c r="T2063" s="1130">
        <v>0</v>
      </c>
      <c r="U2063" s="1130">
        <v>0</v>
      </c>
      <c r="V2063" s="1130">
        <v>0</v>
      </c>
      <c r="W2063" s="1127">
        <v>0</v>
      </c>
      <c r="X2063" s="1130">
        <v>3587575.6813000035</v>
      </c>
      <c r="Y2063" s="735">
        <v>0.37</v>
      </c>
      <c r="Z2063" s="1131">
        <v>3587575.6813000035</v>
      </c>
      <c r="AA2063" s="1131">
        <v>0</v>
      </c>
      <c r="AB2063" s="1131">
        <v>5307274.6645999942</v>
      </c>
      <c r="AC2063" s="1131">
        <v>0</v>
      </c>
      <c r="AD2063" s="1131">
        <v>-1719698.9832999907</v>
      </c>
      <c r="AE2063" s="1131">
        <v>0</v>
      </c>
      <c r="AF2063" s="126"/>
      <c r="AG2063" s="126"/>
      <c r="AH2063" s="126"/>
      <c r="AI2063" s="126"/>
      <c r="AJ2063" s="126"/>
      <c r="AK2063" s="126"/>
      <c r="AL2063" s="126">
        <v>2063</v>
      </c>
    </row>
    <row r="2064" spans="1:38">
      <c r="A2064" s="721" t="s">
        <v>1852</v>
      </c>
      <c r="B2064" s="722">
        <v>16</v>
      </c>
      <c r="C2064" s="722">
        <v>1694</v>
      </c>
      <c r="D2064" s="722">
        <v>169478</v>
      </c>
      <c r="E2064" s="721">
        <v>1694789001</v>
      </c>
      <c r="F2064" s="721" t="s">
        <v>1195</v>
      </c>
      <c r="G2064" s="1127">
        <v>-39351751</v>
      </c>
      <c r="H2064" s="1128">
        <v>0</v>
      </c>
      <c r="I2064" s="1128">
        <v>-39351751.310000002</v>
      </c>
      <c r="J2064" s="1128">
        <v>-0.31000000238418579</v>
      </c>
      <c r="K2064" s="1128">
        <v>0</v>
      </c>
      <c r="L2064" s="1128">
        <v>0</v>
      </c>
      <c r="M2064" s="1128">
        <v>-0.31000000238418579</v>
      </c>
      <c r="N2064" s="1129">
        <v>0</v>
      </c>
      <c r="O2064" s="1128">
        <v>-0.31000000238418579</v>
      </c>
      <c r="P2064" s="1127">
        <v>-0.11470000088214874</v>
      </c>
      <c r="Q2064" s="1127">
        <v>0</v>
      </c>
      <c r="R2064" s="1127">
        <v>0</v>
      </c>
      <c r="S2064" s="1127">
        <v>0</v>
      </c>
      <c r="T2064" s="1130">
        <v>0</v>
      </c>
      <c r="U2064" s="1130">
        <v>0</v>
      </c>
      <c r="V2064" s="1130">
        <v>0</v>
      </c>
      <c r="W2064" s="1127">
        <v>0</v>
      </c>
      <c r="X2064" s="1130">
        <v>-0.11470000088214874</v>
      </c>
      <c r="Y2064" s="735">
        <v>0.37</v>
      </c>
      <c r="Z2064" s="1131">
        <v>0</v>
      </c>
      <c r="AA2064" s="1131">
        <v>-0.11470000088214874</v>
      </c>
      <c r="AB2064" s="1131">
        <v>4.8099999614059925E-2</v>
      </c>
      <c r="AC2064" s="1131">
        <v>0</v>
      </c>
      <c r="AD2064" s="1131">
        <v>-4.8099999614059925E-2</v>
      </c>
      <c r="AE2064" s="1131">
        <v>-0.11470000088214874</v>
      </c>
      <c r="AF2064" s="126"/>
      <c r="AG2064" s="126"/>
      <c r="AH2064" s="126"/>
      <c r="AI2064" s="126"/>
      <c r="AJ2064" s="126"/>
      <c r="AK2064" s="126"/>
      <c r="AL2064" s="126">
        <v>2064</v>
      </c>
    </row>
    <row r="2065" spans="1:38">
      <c r="A2065" s="721" t="s">
        <v>1891</v>
      </c>
      <c r="B2065" s="722">
        <v>16</v>
      </c>
      <c r="C2065" s="722">
        <v>1694</v>
      </c>
      <c r="D2065" s="722">
        <v>169478</v>
      </c>
      <c r="E2065" s="721">
        <v>1694789701</v>
      </c>
      <c r="F2065" s="721" t="s">
        <v>1196</v>
      </c>
      <c r="G2065" s="1127">
        <v>-340706236</v>
      </c>
      <c r="H2065" s="1128">
        <v>0</v>
      </c>
      <c r="I2065" s="1128">
        <v>-122005963.7</v>
      </c>
      <c r="J2065" s="1128">
        <v>218700272.30000001</v>
      </c>
      <c r="K2065" s="1128">
        <v>0</v>
      </c>
      <c r="L2065" s="1128">
        <v>218700272.30000001</v>
      </c>
      <c r="M2065" s="1128">
        <v>0</v>
      </c>
      <c r="N2065" s="1129">
        <v>0</v>
      </c>
      <c r="O2065" s="1128">
        <v>218700272.30000001</v>
      </c>
      <c r="P2065" s="1127">
        <v>80919100.751000002</v>
      </c>
      <c r="Q2065" s="1127">
        <v>0</v>
      </c>
      <c r="R2065" s="1127">
        <v>0</v>
      </c>
      <c r="S2065" s="1127">
        <v>0</v>
      </c>
      <c r="T2065" s="1130">
        <v>0</v>
      </c>
      <c r="U2065" s="1130">
        <v>0</v>
      </c>
      <c r="V2065" s="1130">
        <v>0</v>
      </c>
      <c r="W2065" s="1127">
        <v>0</v>
      </c>
      <c r="X2065" s="1130">
        <v>80919100.751000002</v>
      </c>
      <c r="Y2065" s="735">
        <v>0.37</v>
      </c>
      <c r="Z2065" s="1131">
        <v>80919100.751000002</v>
      </c>
      <c r="AA2065" s="1131">
        <v>0</v>
      </c>
      <c r="AB2065" s="1131">
        <v>40168550.940299995</v>
      </c>
      <c r="AC2065" s="1131">
        <v>0</v>
      </c>
      <c r="AD2065" s="1131">
        <v>40750549.810700007</v>
      </c>
      <c r="AE2065" s="1131">
        <v>0</v>
      </c>
      <c r="AF2065" s="126"/>
      <c r="AG2065" s="126"/>
      <c r="AH2065" s="126"/>
      <c r="AI2065" s="126"/>
      <c r="AJ2065" s="126"/>
      <c r="AK2065" s="126"/>
      <c r="AL2065" s="126">
        <v>2065</v>
      </c>
    </row>
    <row r="2066" spans="1:38">
      <c r="A2066" s="721" t="s">
        <v>1891</v>
      </c>
      <c r="B2066" s="722">
        <v>16</v>
      </c>
      <c r="C2066" s="722">
        <v>1694</v>
      </c>
      <c r="D2066" s="722">
        <v>169478</v>
      </c>
      <c r="E2066" s="721">
        <v>1694789702</v>
      </c>
      <c r="F2066" s="721" t="s">
        <v>1197</v>
      </c>
      <c r="G2066" s="1127">
        <v>-132544296</v>
      </c>
      <c r="H2066" s="1128">
        <v>0</v>
      </c>
      <c r="I2066" s="1128">
        <v>-29954538.039999999</v>
      </c>
      <c r="J2066" s="1128">
        <v>102589757.96000001</v>
      </c>
      <c r="K2066" s="1128">
        <v>0</v>
      </c>
      <c r="L2066" s="1128">
        <v>102589757.96000001</v>
      </c>
      <c r="M2066" s="1128">
        <v>0</v>
      </c>
      <c r="N2066" s="1129">
        <v>0</v>
      </c>
      <c r="O2066" s="1128">
        <v>102589757.96000001</v>
      </c>
      <c r="P2066" s="1127">
        <v>37958210.445200004</v>
      </c>
      <c r="Q2066" s="1127">
        <v>0</v>
      </c>
      <c r="R2066" s="1127">
        <v>0</v>
      </c>
      <c r="S2066" s="1127">
        <v>0</v>
      </c>
      <c r="T2066" s="1130">
        <v>0</v>
      </c>
      <c r="U2066" s="1130">
        <v>0</v>
      </c>
      <c r="V2066" s="1130">
        <v>0</v>
      </c>
      <c r="W2066" s="1127">
        <v>0</v>
      </c>
      <c r="X2066" s="1130">
        <v>37958210.445200004</v>
      </c>
      <c r="Y2066" s="735">
        <v>0.37</v>
      </c>
      <c r="Z2066" s="1131">
        <v>37958210.445200004</v>
      </c>
      <c r="AA2066" s="1131">
        <v>0</v>
      </c>
      <c r="AB2066" s="1131">
        <v>26328166.186699998</v>
      </c>
      <c r="AC2066" s="1131">
        <v>0</v>
      </c>
      <c r="AD2066" s="1131">
        <v>11630044.258500006</v>
      </c>
      <c r="AE2066" s="1131">
        <v>0</v>
      </c>
      <c r="AF2066" s="126"/>
      <c r="AG2066" s="126"/>
      <c r="AH2066" s="126"/>
      <c r="AI2066" s="126"/>
      <c r="AJ2066" s="126"/>
      <c r="AK2066" s="126"/>
      <c r="AL2066" s="126">
        <v>2066</v>
      </c>
    </row>
    <row r="2067" spans="1:38">
      <c r="A2067" s="721" t="s">
        <v>1852</v>
      </c>
      <c r="B2067" s="722">
        <v>16</v>
      </c>
      <c r="C2067" s="722">
        <v>1694</v>
      </c>
      <c r="D2067" s="722">
        <v>169480</v>
      </c>
      <c r="E2067" s="721">
        <v>1694809001</v>
      </c>
      <c r="F2067" s="721" t="s">
        <v>1198</v>
      </c>
      <c r="G2067" s="1127">
        <v>-12908040</v>
      </c>
      <c r="H2067" s="1128">
        <v>0</v>
      </c>
      <c r="I2067" s="1128">
        <v>-12908039.640000001</v>
      </c>
      <c r="J2067" s="1128">
        <v>0.35999999940395355</v>
      </c>
      <c r="K2067" s="1128">
        <v>0</v>
      </c>
      <c r="L2067" s="1128">
        <v>0.35999999940395355</v>
      </c>
      <c r="M2067" s="1128">
        <v>0</v>
      </c>
      <c r="N2067" s="1129">
        <v>0</v>
      </c>
      <c r="O2067" s="1128">
        <v>0.35999999940395355</v>
      </c>
      <c r="P2067" s="1127">
        <v>0.13319999977946281</v>
      </c>
      <c r="Q2067" s="1127">
        <v>0</v>
      </c>
      <c r="R2067" s="1127">
        <v>0</v>
      </c>
      <c r="S2067" s="1127">
        <v>0</v>
      </c>
      <c r="T2067" s="1130">
        <v>0</v>
      </c>
      <c r="U2067" s="1130">
        <v>0</v>
      </c>
      <c r="V2067" s="1130">
        <v>0</v>
      </c>
      <c r="W2067" s="1127">
        <v>0</v>
      </c>
      <c r="X2067" s="1130">
        <v>0.13319999977946281</v>
      </c>
      <c r="Y2067" s="735">
        <v>0.37</v>
      </c>
      <c r="Z2067" s="1131">
        <v>0.13319999977946281</v>
      </c>
      <c r="AA2067" s="1131">
        <v>0</v>
      </c>
      <c r="AB2067" s="1131">
        <v>0</v>
      </c>
      <c r="AC2067" s="1131">
        <v>-0.15539999997243284</v>
      </c>
      <c r="AD2067" s="1131">
        <v>0.13319999977946281</v>
      </c>
      <c r="AE2067" s="1131">
        <v>0.15539999997243284</v>
      </c>
      <c r="AF2067" s="126"/>
      <c r="AG2067" s="126"/>
      <c r="AH2067" s="126"/>
      <c r="AI2067" s="126"/>
      <c r="AJ2067" s="126"/>
      <c r="AK2067" s="126"/>
      <c r="AL2067" s="126">
        <v>2067</v>
      </c>
    </row>
    <row r="2068" spans="1:38">
      <c r="A2068" s="721" t="s">
        <v>1891</v>
      </c>
      <c r="B2068" s="722">
        <v>16</v>
      </c>
      <c r="C2068" s="722">
        <v>1694</v>
      </c>
      <c r="D2068" s="722">
        <v>169480</v>
      </c>
      <c r="E2068" s="721">
        <v>1694809701</v>
      </c>
      <c r="F2068" s="721" t="s">
        <v>1199</v>
      </c>
      <c r="G2068" s="1127">
        <v>-4373843572</v>
      </c>
      <c r="H2068" s="1128">
        <v>0</v>
      </c>
      <c r="I2068" s="1128">
        <v>-176129858.16</v>
      </c>
      <c r="J2068" s="1128">
        <v>4197713713.8400002</v>
      </c>
      <c r="K2068" s="1128">
        <v>0</v>
      </c>
      <c r="L2068" s="1128">
        <v>4197713713.8400002</v>
      </c>
      <c r="M2068" s="1128">
        <v>0</v>
      </c>
      <c r="N2068" s="1129">
        <v>0</v>
      </c>
      <c r="O2068" s="1128">
        <v>4197713713.8400002</v>
      </c>
      <c r="P2068" s="1127">
        <v>1553154074.1208</v>
      </c>
      <c r="Q2068" s="1127">
        <v>0</v>
      </c>
      <c r="R2068" s="1127">
        <v>0</v>
      </c>
      <c r="S2068" s="1127">
        <v>0</v>
      </c>
      <c r="T2068" s="1130">
        <v>0</v>
      </c>
      <c r="U2068" s="1130">
        <v>0</v>
      </c>
      <c r="V2068" s="1130">
        <v>0</v>
      </c>
      <c r="W2068" s="1127">
        <v>0</v>
      </c>
      <c r="X2068" s="1130">
        <v>1553154074.1208</v>
      </c>
      <c r="Y2068" s="735">
        <v>0.37</v>
      </c>
      <c r="Z2068" s="1131">
        <v>1553154074.1208</v>
      </c>
      <c r="AA2068" s="1131">
        <v>0</v>
      </c>
      <c r="AB2068" s="1131">
        <v>2655308052.9366002</v>
      </c>
      <c r="AC2068" s="1131">
        <v>0</v>
      </c>
      <c r="AD2068" s="1131">
        <v>-1102153978.8158002</v>
      </c>
      <c r="AE2068" s="1131">
        <v>0</v>
      </c>
      <c r="AF2068" s="126"/>
      <c r="AG2068" s="126"/>
      <c r="AH2068" s="126"/>
      <c r="AI2068" s="126"/>
      <c r="AJ2068" s="126"/>
      <c r="AK2068" s="126"/>
      <c r="AL2068" s="126">
        <v>2068</v>
      </c>
    </row>
    <row r="2069" spans="1:38">
      <c r="A2069" s="721" t="s">
        <v>1891</v>
      </c>
      <c r="B2069" s="722">
        <v>16</v>
      </c>
      <c r="C2069" s="722">
        <v>1694</v>
      </c>
      <c r="D2069" s="722">
        <v>169480</v>
      </c>
      <c r="E2069" s="721">
        <v>1694809702</v>
      </c>
      <c r="F2069" s="721" t="s">
        <v>1200</v>
      </c>
      <c r="G2069" s="1127">
        <v>-571377825</v>
      </c>
      <c r="H2069" s="1128">
        <v>0</v>
      </c>
      <c r="I2069" s="1128">
        <v>-35933652.609999999</v>
      </c>
      <c r="J2069" s="1128">
        <v>535444172.38999999</v>
      </c>
      <c r="K2069" s="1128">
        <v>0</v>
      </c>
      <c r="L2069" s="1128">
        <v>535444172.38999999</v>
      </c>
      <c r="M2069" s="1128">
        <v>0</v>
      </c>
      <c r="N2069" s="1129">
        <v>0</v>
      </c>
      <c r="O2069" s="1128">
        <v>535444172.38999999</v>
      </c>
      <c r="P2069" s="1127">
        <v>198114343.7843</v>
      </c>
      <c r="Q2069" s="1127">
        <v>0</v>
      </c>
      <c r="R2069" s="1127">
        <v>0</v>
      </c>
      <c r="S2069" s="1127">
        <v>0</v>
      </c>
      <c r="T2069" s="1130">
        <v>0</v>
      </c>
      <c r="U2069" s="1130">
        <v>0</v>
      </c>
      <c r="V2069" s="1130">
        <v>0</v>
      </c>
      <c r="W2069" s="1127">
        <v>0</v>
      </c>
      <c r="X2069" s="1130">
        <v>198114343.7843</v>
      </c>
      <c r="Y2069" s="735">
        <v>0.37</v>
      </c>
      <c r="Z2069" s="1131">
        <v>198114343.7843</v>
      </c>
      <c r="AA2069" s="1131">
        <v>0</v>
      </c>
      <c r="AB2069" s="1131">
        <v>224815085.9258</v>
      </c>
      <c r="AC2069" s="1131">
        <v>0</v>
      </c>
      <c r="AD2069" s="1131">
        <v>-26700742.141499996</v>
      </c>
      <c r="AE2069" s="1131">
        <v>0</v>
      </c>
      <c r="AF2069" s="126"/>
      <c r="AG2069" s="126"/>
      <c r="AH2069" s="126"/>
      <c r="AI2069" s="126"/>
      <c r="AJ2069" s="126"/>
      <c r="AK2069" s="126"/>
      <c r="AL2069" s="126">
        <v>2069</v>
      </c>
    </row>
    <row r="2070" spans="1:38">
      <c r="A2070" s="721" t="s">
        <v>1852</v>
      </c>
      <c r="B2070" s="722">
        <v>16</v>
      </c>
      <c r="C2070" s="722">
        <v>1694</v>
      </c>
      <c r="D2070" s="722">
        <v>169482</v>
      </c>
      <c r="E2070" s="721">
        <v>1694829001</v>
      </c>
      <c r="F2070" s="721" t="s">
        <v>1201</v>
      </c>
      <c r="G2070" s="1127">
        <v>-31611116</v>
      </c>
      <c r="H2070" s="1128">
        <v>0</v>
      </c>
      <c r="I2070" s="1128">
        <v>-31611116.379999999</v>
      </c>
      <c r="J2070" s="1128">
        <v>-0.37999999895691872</v>
      </c>
      <c r="K2070" s="1128">
        <v>0</v>
      </c>
      <c r="L2070" s="1128">
        <v>0</v>
      </c>
      <c r="M2070" s="1128">
        <v>-0.37999999895691872</v>
      </c>
      <c r="N2070" s="1129">
        <v>0</v>
      </c>
      <c r="O2070" s="1128">
        <v>-0.37999999895691872</v>
      </c>
      <c r="P2070" s="1127">
        <v>-0.14059999961405992</v>
      </c>
      <c r="Q2070" s="1127">
        <v>0</v>
      </c>
      <c r="R2070" s="1127">
        <v>0</v>
      </c>
      <c r="S2070" s="1127">
        <v>0</v>
      </c>
      <c r="T2070" s="1130">
        <v>0</v>
      </c>
      <c r="U2070" s="1130">
        <v>0</v>
      </c>
      <c r="V2070" s="1130">
        <v>0</v>
      </c>
      <c r="W2070" s="1127">
        <v>0</v>
      </c>
      <c r="X2070" s="1130">
        <v>-0.14059999961405992</v>
      </c>
      <c r="Y2070" s="735">
        <v>0.37</v>
      </c>
      <c r="Z2070" s="1131">
        <v>0</v>
      </c>
      <c r="AA2070" s="1131">
        <v>-0.14059999961405992</v>
      </c>
      <c r="AB2070" s="1131">
        <v>1.849999889731407E-2</v>
      </c>
      <c r="AC2070" s="1131">
        <v>0</v>
      </c>
      <c r="AD2070" s="1131">
        <v>-1.849999889731407E-2</v>
      </c>
      <c r="AE2070" s="1131">
        <v>-0.14059999961405992</v>
      </c>
      <c r="AF2070" s="126"/>
      <c r="AG2070" s="126"/>
      <c r="AH2070" s="126"/>
      <c r="AI2070" s="126"/>
      <c r="AJ2070" s="126"/>
      <c r="AK2070" s="126"/>
      <c r="AL2070" s="126">
        <v>2070</v>
      </c>
    </row>
    <row r="2071" spans="1:38">
      <c r="A2071" s="721" t="s">
        <v>1891</v>
      </c>
      <c r="B2071" s="722">
        <v>16</v>
      </c>
      <c r="C2071" s="722">
        <v>1694</v>
      </c>
      <c r="D2071" s="722">
        <v>169482</v>
      </c>
      <c r="E2071" s="721">
        <v>1694829701</v>
      </c>
      <c r="F2071" s="721" t="s">
        <v>1202</v>
      </c>
      <c r="G2071" s="1127">
        <v>-36154138794</v>
      </c>
      <c r="H2071" s="1128">
        <v>0</v>
      </c>
      <c r="I2071" s="1128">
        <v>-2280541772.5999999</v>
      </c>
      <c r="J2071" s="1128">
        <v>33873597021.400002</v>
      </c>
      <c r="K2071" s="1128">
        <v>0</v>
      </c>
      <c r="L2071" s="1128">
        <v>33873597021.400002</v>
      </c>
      <c r="M2071" s="1128">
        <v>0</v>
      </c>
      <c r="N2071" s="1129">
        <v>0</v>
      </c>
      <c r="O2071" s="1128">
        <v>33873597021.400002</v>
      </c>
      <c r="P2071" s="1127">
        <v>12533230897.918001</v>
      </c>
      <c r="Q2071" s="1127">
        <v>0</v>
      </c>
      <c r="R2071" s="1127">
        <v>0</v>
      </c>
      <c r="S2071" s="1127">
        <v>0</v>
      </c>
      <c r="T2071" s="1130">
        <v>0</v>
      </c>
      <c r="U2071" s="1130">
        <v>0</v>
      </c>
      <c r="V2071" s="1130">
        <v>0</v>
      </c>
      <c r="W2071" s="1127">
        <v>0</v>
      </c>
      <c r="X2071" s="1130">
        <v>12533230897.918001</v>
      </c>
      <c r="Y2071" s="735">
        <v>0.37</v>
      </c>
      <c r="Z2071" s="1131">
        <v>12533230897.918001</v>
      </c>
      <c r="AA2071" s="1131">
        <v>0</v>
      </c>
      <c r="AB2071" s="1131">
        <v>10672922471.322599</v>
      </c>
      <c r="AC2071" s="1131">
        <v>0</v>
      </c>
      <c r="AD2071" s="1131">
        <v>1860308426.5954018</v>
      </c>
      <c r="AE2071" s="1131">
        <v>0</v>
      </c>
      <c r="AF2071" s="126"/>
      <c r="AG2071" s="126"/>
      <c r="AH2071" s="126"/>
      <c r="AI2071" s="126"/>
      <c r="AJ2071" s="126"/>
      <c r="AK2071" s="126"/>
      <c r="AL2071" s="126">
        <v>2071</v>
      </c>
    </row>
    <row r="2072" spans="1:38">
      <c r="A2072" s="721" t="s">
        <v>1891</v>
      </c>
      <c r="B2072" s="722">
        <v>16</v>
      </c>
      <c r="C2072" s="722">
        <v>1694</v>
      </c>
      <c r="D2072" s="722">
        <v>169482</v>
      </c>
      <c r="E2072" s="721">
        <v>1694829702</v>
      </c>
      <c r="F2072" s="721" t="s">
        <v>1203</v>
      </c>
      <c r="G2072" s="1127">
        <v>-7716110537</v>
      </c>
      <c r="H2072" s="1128">
        <v>0</v>
      </c>
      <c r="I2072" s="1128">
        <v>-287431511.24000001</v>
      </c>
      <c r="J2072" s="1128">
        <v>7428679025.7600002</v>
      </c>
      <c r="K2072" s="1128">
        <v>0</v>
      </c>
      <c r="L2072" s="1128">
        <v>7428679025.7600002</v>
      </c>
      <c r="M2072" s="1128">
        <v>0</v>
      </c>
      <c r="N2072" s="1129">
        <v>0</v>
      </c>
      <c r="O2072" s="1128">
        <v>7428679025.7600002</v>
      </c>
      <c r="P2072" s="1127">
        <v>2748611239.5311999</v>
      </c>
      <c r="Q2072" s="1127">
        <v>0</v>
      </c>
      <c r="R2072" s="1127">
        <v>0</v>
      </c>
      <c r="S2072" s="1127">
        <v>0</v>
      </c>
      <c r="T2072" s="1130">
        <v>0</v>
      </c>
      <c r="U2072" s="1130">
        <v>0</v>
      </c>
      <c r="V2072" s="1130">
        <v>0</v>
      </c>
      <c r="W2072" s="1127">
        <v>0</v>
      </c>
      <c r="X2072" s="1130">
        <v>2748611239.5311999</v>
      </c>
      <c r="Y2072" s="735">
        <v>0.37</v>
      </c>
      <c r="Z2072" s="1131">
        <v>2748611239.5311999</v>
      </c>
      <c r="AA2072" s="1131">
        <v>0</v>
      </c>
      <c r="AB2072" s="1131">
        <v>2382047482.0379</v>
      </c>
      <c r="AC2072" s="1131">
        <v>0</v>
      </c>
      <c r="AD2072" s="1131">
        <v>366563757.49329996</v>
      </c>
      <c r="AE2072" s="1131">
        <v>0</v>
      </c>
      <c r="AF2072" s="126"/>
      <c r="AG2072" s="126"/>
      <c r="AH2072" s="126"/>
      <c r="AI2072" s="126"/>
      <c r="AJ2072" s="126"/>
      <c r="AK2072" s="126"/>
      <c r="AL2072" s="126">
        <v>2072</v>
      </c>
    </row>
    <row r="2073" spans="1:38">
      <c r="A2073" s="721" t="s">
        <v>1852</v>
      </c>
      <c r="B2073" s="722">
        <v>16</v>
      </c>
      <c r="C2073" s="722">
        <v>1694</v>
      </c>
      <c r="D2073" s="722">
        <v>169484</v>
      </c>
      <c r="E2073" s="721">
        <v>1694849001</v>
      </c>
      <c r="F2073" s="721" t="s">
        <v>1204</v>
      </c>
      <c r="G2073" s="1127">
        <v>-3477182</v>
      </c>
      <c r="H2073" s="1128">
        <v>0</v>
      </c>
      <c r="I2073" s="1128">
        <v>-3477182.22</v>
      </c>
      <c r="J2073" s="1128">
        <v>-0.22000000020489097</v>
      </c>
      <c r="K2073" s="1128">
        <v>0</v>
      </c>
      <c r="L2073" s="1128">
        <v>0</v>
      </c>
      <c r="M2073" s="1128">
        <v>-0.22000000020489097</v>
      </c>
      <c r="N2073" s="1129">
        <v>0</v>
      </c>
      <c r="O2073" s="1128">
        <v>-0.22000000020489097</v>
      </c>
      <c r="P2073" s="1127">
        <v>-8.140000007580965E-2</v>
      </c>
      <c r="Q2073" s="1127">
        <v>0</v>
      </c>
      <c r="R2073" s="1127">
        <v>0</v>
      </c>
      <c r="S2073" s="1127">
        <v>0</v>
      </c>
      <c r="T2073" s="1130">
        <v>0</v>
      </c>
      <c r="U2073" s="1130">
        <v>0</v>
      </c>
      <c r="V2073" s="1130">
        <v>0</v>
      </c>
      <c r="W2073" s="1127">
        <v>0</v>
      </c>
      <c r="X2073" s="1130">
        <v>-8.140000007580965E-2</v>
      </c>
      <c r="Y2073" s="735">
        <v>0.36999999999999994</v>
      </c>
      <c r="Z2073" s="1131">
        <v>0</v>
      </c>
      <c r="AA2073" s="1131">
        <v>-8.140000007580965E-2</v>
      </c>
      <c r="AB2073" s="1131">
        <v>9.6199999917298551E-2</v>
      </c>
      <c r="AC2073" s="1131">
        <v>0</v>
      </c>
      <c r="AD2073" s="1131">
        <v>-9.6199999917298551E-2</v>
      </c>
      <c r="AE2073" s="1131">
        <v>-8.140000007580965E-2</v>
      </c>
      <c r="AF2073" s="126"/>
      <c r="AG2073" s="126"/>
      <c r="AH2073" s="126"/>
      <c r="AI2073" s="126"/>
      <c r="AJ2073" s="126"/>
      <c r="AK2073" s="126"/>
      <c r="AL2073" s="126">
        <v>2073</v>
      </c>
    </row>
    <row r="2074" spans="1:38">
      <c r="A2074" s="721" t="s">
        <v>1891</v>
      </c>
      <c r="B2074" s="722">
        <v>16</v>
      </c>
      <c r="C2074" s="722">
        <v>1694</v>
      </c>
      <c r="D2074" s="722">
        <v>169484</v>
      </c>
      <c r="E2074" s="721">
        <v>1694849701</v>
      </c>
      <c r="F2074" s="721" t="s">
        <v>1205</v>
      </c>
      <c r="G2074" s="1127">
        <v>-17992237588</v>
      </c>
      <c r="H2074" s="1128">
        <v>0</v>
      </c>
      <c r="I2074" s="1128">
        <v>-410742914.19999999</v>
      </c>
      <c r="J2074" s="1128">
        <v>17581494673.799999</v>
      </c>
      <c r="K2074" s="1128">
        <v>0</v>
      </c>
      <c r="L2074" s="1128">
        <v>17581494673.799999</v>
      </c>
      <c r="M2074" s="1128">
        <v>0</v>
      </c>
      <c r="N2074" s="1129">
        <v>0</v>
      </c>
      <c r="O2074" s="1128">
        <v>17581494673.799999</v>
      </c>
      <c r="P2074" s="1127">
        <v>6505153029.3059998</v>
      </c>
      <c r="Q2074" s="1127">
        <v>0</v>
      </c>
      <c r="R2074" s="1127">
        <v>0</v>
      </c>
      <c r="S2074" s="1127">
        <v>0</v>
      </c>
      <c r="T2074" s="1130">
        <v>0</v>
      </c>
      <c r="U2074" s="1130">
        <v>0</v>
      </c>
      <c r="V2074" s="1130">
        <v>0</v>
      </c>
      <c r="W2074" s="1127">
        <v>0</v>
      </c>
      <c r="X2074" s="1130">
        <v>6505153029.3059998</v>
      </c>
      <c r="Y2074" s="735">
        <v>0.37</v>
      </c>
      <c r="Z2074" s="1131">
        <v>6505153029.3059998</v>
      </c>
      <c r="AA2074" s="1131">
        <v>0</v>
      </c>
      <c r="AB2074" s="1131">
        <v>5603576933.3361006</v>
      </c>
      <c r="AC2074" s="1131">
        <v>0</v>
      </c>
      <c r="AD2074" s="1131">
        <v>901576095.96989918</v>
      </c>
      <c r="AE2074" s="1131">
        <v>0</v>
      </c>
      <c r="AF2074" s="126"/>
      <c r="AG2074" s="126"/>
      <c r="AH2074" s="126"/>
      <c r="AI2074" s="126"/>
      <c r="AJ2074" s="126"/>
      <c r="AK2074" s="126"/>
      <c r="AL2074" s="126">
        <v>2074</v>
      </c>
    </row>
    <row r="2075" spans="1:38">
      <c r="A2075" s="721" t="s">
        <v>1891</v>
      </c>
      <c r="B2075" s="722">
        <v>16</v>
      </c>
      <c r="C2075" s="722">
        <v>1694</v>
      </c>
      <c r="D2075" s="722">
        <v>169484</v>
      </c>
      <c r="E2075" s="721">
        <v>1694849702</v>
      </c>
      <c r="F2075" s="721" t="s">
        <v>1206</v>
      </c>
      <c r="G2075" s="1127">
        <v>-1512388605</v>
      </c>
      <c r="H2075" s="1128">
        <v>0</v>
      </c>
      <c r="I2075" s="1128">
        <v>-24310070.41</v>
      </c>
      <c r="J2075" s="1128">
        <v>1488078534.5899999</v>
      </c>
      <c r="K2075" s="1128">
        <v>0</v>
      </c>
      <c r="L2075" s="1128">
        <v>1488078534.5899999</v>
      </c>
      <c r="M2075" s="1128">
        <v>0</v>
      </c>
      <c r="N2075" s="1129">
        <v>0</v>
      </c>
      <c r="O2075" s="1128">
        <v>1488078534.5899999</v>
      </c>
      <c r="P2075" s="1127">
        <v>550589057.79829991</v>
      </c>
      <c r="Q2075" s="1127">
        <v>0</v>
      </c>
      <c r="R2075" s="1127">
        <v>0</v>
      </c>
      <c r="S2075" s="1127">
        <v>0</v>
      </c>
      <c r="T2075" s="1130">
        <v>0</v>
      </c>
      <c r="U2075" s="1130">
        <v>0</v>
      </c>
      <c r="V2075" s="1130">
        <v>0</v>
      </c>
      <c r="W2075" s="1127">
        <v>0</v>
      </c>
      <c r="X2075" s="1130">
        <v>550589057.79829991</v>
      </c>
      <c r="Y2075" s="735">
        <v>0.36999999999999994</v>
      </c>
      <c r="Z2075" s="1131">
        <v>550589057.79829991</v>
      </c>
      <c r="AA2075" s="1131">
        <v>0</v>
      </c>
      <c r="AB2075" s="1131">
        <v>402056927.15420002</v>
      </c>
      <c r="AC2075" s="1131">
        <v>0</v>
      </c>
      <c r="AD2075" s="1131">
        <v>148532130.64409989</v>
      </c>
      <c r="AE2075" s="1131">
        <v>0</v>
      </c>
      <c r="AF2075" s="126"/>
      <c r="AG2075" s="126"/>
      <c r="AH2075" s="126"/>
      <c r="AI2075" s="126"/>
      <c r="AJ2075" s="126"/>
      <c r="AK2075" s="126"/>
      <c r="AL2075" s="126">
        <v>2075</v>
      </c>
    </row>
    <row r="2076" spans="1:38">
      <c r="A2076" s="721" t="s">
        <v>1891</v>
      </c>
      <c r="B2076" s="722">
        <v>16</v>
      </c>
      <c r="C2076" s="722">
        <v>1694</v>
      </c>
      <c r="D2076" s="722">
        <v>169495</v>
      </c>
      <c r="E2076" s="721">
        <v>1694951000</v>
      </c>
      <c r="F2076" s="721" t="s">
        <v>2038</v>
      </c>
      <c r="G2076" s="1127">
        <v>0</v>
      </c>
      <c r="H2076" s="1128">
        <v>0</v>
      </c>
      <c r="I2076" s="1128">
        <v>0</v>
      </c>
      <c r="J2076" s="1128">
        <v>0</v>
      </c>
      <c r="K2076" s="1128">
        <v>0</v>
      </c>
      <c r="L2076" s="1128">
        <v>0</v>
      </c>
      <c r="M2076" s="1128">
        <v>0</v>
      </c>
      <c r="N2076" s="1129">
        <v>0</v>
      </c>
      <c r="O2076" s="1128">
        <v>0</v>
      </c>
      <c r="P2076" s="1127">
        <v>0</v>
      </c>
      <c r="Q2076" s="1127">
        <v>0</v>
      </c>
      <c r="R2076" s="1127">
        <v>0</v>
      </c>
      <c r="S2076" s="1127">
        <v>0</v>
      </c>
      <c r="T2076" s="1130">
        <v>0</v>
      </c>
      <c r="U2076" s="1130">
        <v>0</v>
      </c>
      <c r="V2076" s="1130">
        <v>0</v>
      </c>
      <c r="W2076" s="1127">
        <v>0</v>
      </c>
      <c r="X2076" s="1130">
        <v>0</v>
      </c>
      <c r="Y2076" s="735">
        <v>0</v>
      </c>
      <c r="Z2076" s="1131">
        <v>0</v>
      </c>
      <c r="AA2076" s="1131">
        <v>0</v>
      </c>
      <c r="AB2076" s="1131">
        <v>0</v>
      </c>
      <c r="AC2076" s="1131">
        <v>0</v>
      </c>
      <c r="AD2076" s="1131">
        <v>0</v>
      </c>
      <c r="AE2076" s="1131">
        <v>0</v>
      </c>
      <c r="AF2076" s="126"/>
      <c r="AG2076" s="126"/>
      <c r="AH2076" s="126"/>
      <c r="AI2076" s="126"/>
      <c r="AJ2076" s="126"/>
      <c r="AK2076" s="126"/>
      <c r="AL2076" s="126">
        <v>2076</v>
      </c>
    </row>
    <row r="2077" spans="1:38">
      <c r="A2077" s="721" t="s">
        <v>1891</v>
      </c>
      <c r="B2077" s="722">
        <v>16</v>
      </c>
      <c r="C2077" s="722">
        <v>1694</v>
      </c>
      <c r="D2077" s="722">
        <v>169495</v>
      </c>
      <c r="E2077" s="721">
        <v>1694959168</v>
      </c>
      <c r="F2077" s="721" t="s">
        <v>1207</v>
      </c>
      <c r="G2077" s="1127">
        <v>-3979260</v>
      </c>
      <c r="H2077" s="1128">
        <v>0</v>
      </c>
      <c r="I2077" s="1128">
        <v>-3979260</v>
      </c>
      <c r="J2077" s="1128">
        <v>0</v>
      </c>
      <c r="K2077" s="1128">
        <v>0</v>
      </c>
      <c r="L2077" s="1128">
        <v>0</v>
      </c>
      <c r="M2077" s="1128">
        <v>0</v>
      </c>
      <c r="N2077" s="1129">
        <v>0</v>
      </c>
      <c r="O2077" s="1128">
        <v>0</v>
      </c>
      <c r="P2077" s="1127">
        <v>0</v>
      </c>
      <c r="Q2077" s="1127">
        <v>0</v>
      </c>
      <c r="R2077" s="1127">
        <v>0</v>
      </c>
      <c r="S2077" s="1127">
        <v>0</v>
      </c>
      <c r="T2077" s="1130">
        <v>0</v>
      </c>
      <c r="U2077" s="1130">
        <v>0</v>
      </c>
      <c r="V2077" s="1130">
        <v>0</v>
      </c>
      <c r="W2077" s="1127">
        <v>0</v>
      </c>
      <c r="X2077" s="1130">
        <v>0</v>
      </c>
      <c r="Y2077" s="735">
        <v>0</v>
      </c>
      <c r="Z2077" s="1131">
        <v>0</v>
      </c>
      <c r="AA2077" s="1131">
        <v>0</v>
      </c>
      <c r="AB2077" s="1131">
        <v>0</v>
      </c>
      <c r="AC2077" s="1131">
        <v>0</v>
      </c>
      <c r="AD2077" s="1131">
        <v>0</v>
      </c>
      <c r="AE2077" s="1131">
        <v>0</v>
      </c>
      <c r="AF2077" s="126"/>
      <c r="AG2077" s="126"/>
      <c r="AH2077" s="126"/>
      <c r="AI2077" s="126"/>
      <c r="AJ2077" s="126"/>
      <c r="AK2077" s="126"/>
      <c r="AL2077" s="126">
        <v>2077</v>
      </c>
    </row>
    <row r="2078" spans="1:38">
      <c r="A2078" s="721" t="s">
        <v>1891</v>
      </c>
      <c r="B2078" s="722">
        <v>16</v>
      </c>
      <c r="C2078" s="722">
        <v>1696</v>
      </c>
      <c r="D2078" s="722">
        <v>169610</v>
      </c>
      <c r="E2078" s="721">
        <v>1696109001</v>
      </c>
      <c r="F2078" s="721" t="s">
        <v>2039</v>
      </c>
      <c r="G2078" s="1127">
        <v>-10592640368</v>
      </c>
      <c r="H2078" s="1128">
        <v>0</v>
      </c>
      <c r="I2078" s="1128">
        <v>-10592640367.610001</v>
      </c>
      <c r="J2078" s="1128">
        <v>0.3899993896484375</v>
      </c>
      <c r="K2078" s="1128">
        <v>0</v>
      </c>
      <c r="L2078" s="1128">
        <v>0.3899993896484375</v>
      </c>
      <c r="M2078" s="1128">
        <v>0</v>
      </c>
      <c r="N2078" s="1129">
        <v>0</v>
      </c>
      <c r="O2078" s="1128">
        <v>0.3899993896484375</v>
      </c>
      <c r="P2078" s="1127">
        <v>0.14429977416992187</v>
      </c>
      <c r="Q2078" s="1127">
        <v>0</v>
      </c>
      <c r="R2078" s="1127">
        <v>0</v>
      </c>
      <c r="S2078" s="1127">
        <v>0</v>
      </c>
      <c r="T2078" s="1130">
        <v>0</v>
      </c>
      <c r="U2078" s="1130">
        <v>0</v>
      </c>
      <c r="V2078" s="1130">
        <v>0</v>
      </c>
      <c r="W2078" s="1127">
        <v>0</v>
      </c>
      <c r="X2078" s="1130">
        <v>0.14429977416992187</v>
      </c>
      <c r="Y2078" s="735">
        <v>0.37</v>
      </c>
      <c r="Z2078" s="1131">
        <v>0.14429977416992187</v>
      </c>
      <c r="AA2078" s="1131">
        <v>0</v>
      </c>
      <c r="AB2078" s="1131">
        <v>0</v>
      </c>
      <c r="AC2078" s="1131">
        <v>0</v>
      </c>
      <c r="AD2078" s="1131">
        <v>0.14429977416992187</v>
      </c>
      <c r="AE2078" s="1131">
        <v>0</v>
      </c>
      <c r="AF2078" s="126"/>
      <c r="AG2078" s="126"/>
      <c r="AH2078" s="126"/>
      <c r="AI2078" s="126"/>
      <c r="AJ2078" s="126"/>
      <c r="AK2078" s="126"/>
      <c r="AL2078" s="126">
        <v>2078</v>
      </c>
    </row>
    <row r="2079" spans="1:38">
      <c r="A2079" s="721" t="s">
        <v>1852</v>
      </c>
      <c r="B2079" s="722">
        <v>16</v>
      </c>
      <c r="C2079" s="722">
        <v>1696</v>
      </c>
      <c r="D2079" s="722">
        <v>169630</v>
      </c>
      <c r="E2079" s="721">
        <v>1696309001</v>
      </c>
      <c r="F2079" s="721" t="s">
        <v>1208</v>
      </c>
      <c r="G2079" s="1127">
        <v>-40166038</v>
      </c>
      <c r="H2079" s="1128">
        <v>0</v>
      </c>
      <c r="I2079" s="1128">
        <v>-40166038.390000001</v>
      </c>
      <c r="J2079" s="1128">
        <v>-0.39000000059604645</v>
      </c>
      <c r="K2079" s="1128">
        <v>0</v>
      </c>
      <c r="L2079" s="1128">
        <v>0</v>
      </c>
      <c r="M2079" s="1128">
        <v>-0.39000000059604645</v>
      </c>
      <c r="N2079" s="1129">
        <v>0</v>
      </c>
      <c r="O2079" s="1128">
        <v>-0.39000000059604645</v>
      </c>
      <c r="P2079" s="1127">
        <v>-0.14430000022053718</v>
      </c>
      <c r="Q2079" s="1127">
        <v>0</v>
      </c>
      <c r="R2079" s="1127">
        <v>0</v>
      </c>
      <c r="S2079" s="1127">
        <v>0</v>
      </c>
      <c r="T2079" s="1130">
        <v>0</v>
      </c>
      <c r="U2079" s="1130">
        <v>0</v>
      </c>
      <c r="V2079" s="1130">
        <v>0</v>
      </c>
      <c r="W2079" s="1127">
        <v>0</v>
      </c>
      <c r="X2079" s="1130">
        <v>-0.14430000022053718</v>
      </c>
      <c r="Y2079" s="735">
        <v>0.37</v>
      </c>
      <c r="Z2079" s="1131">
        <v>0</v>
      </c>
      <c r="AA2079" s="1131">
        <v>-0.14430000022053718</v>
      </c>
      <c r="AB2079" s="1131">
        <v>0</v>
      </c>
      <c r="AC2079" s="1131">
        <v>0</v>
      </c>
      <c r="AD2079" s="1131">
        <v>0</v>
      </c>
      <c r="AE2079" s="1131">
        <v>-0.14430000022053718</v>
      </c>
      <c r="AF2079" s="126"/>
      <c r="AG2079" s="126"/>
      <c r="AH2079" s="126"/>
      <c r="AI2079" s="126"/>
      <c r="AJ2079" s="126"/>
      <c r="AK2079" s="126"/>
      <c r="AL2079" s="126">
        <v>2079</v>
      </c>
    </row>
    <row r="2080" spans="1:38">
      <c r="A2080" s="721" t="s">
        <v>1852</v>
      </c>
      <c r="B2080" s="722">
        <v>16</v>
      </c>
      <c r="C2080" s="722">
        <v>1696</v>
      </c>
      <c r="D2080" s="722">
        <v>169652</v>
      </c>
      <c r="E2080" s="721">
        <v>1696529001</v>
      </c>
      <c r="F2080" s="721" t="s">
        <v>4276</v>
      </c>
      <c r="G2080" s="1127">
        <v>-8294828077</v>
      </c>
      <c r="H2080" s="1128">
        <v>0</v>
      </c>
      <c r="I2080" s="1128">
        <v>-8294828076.6000004</v>
      </c>
      <c r="J2080" s="1128">
        <v>0.39999961853027344</v>
      </c>
      <c r="K2080" s="1128">
        <v>0</v>
      </c>
      <c r="L2080" s="1128">
        <v>0.39999961853027344</v>
      </c>
      <c r="M2080" s="1128">
        <v>0</v>
      </c>
      <c r="N2080" s="1129">
        <v>0</v>
      </c>
      <c r="O2080" s="1128">
        <v>0.39999961853027344</v>
      </c>
      <c r="P2080" s="1127">
        <v>0.14799985885620118</v>
      </c>
      <c r="Q2080" s="1127">
        <v>0</v>
      </c>
      <c r="R2080" s="1127">
        <v>0</v>
      </c>
      <c r="S2080" s="1127">
        <v>0</v>
      </c>
      <c r="T2080" s="1130">
        <v>0</v>
      </c>
      <c r="U2080" s="1130">
        <v>0</v>
      </c>
      <c r="V2080" s="1130">
        <v>0</v>
      </c>
      <c r="W2080" s="1127">
        <v>0</v>
      </c>
      <c r="X2080" s="1130">
        <v>0.14799985885620118</v>
      </c>
      <c r="Y2080" s="735">
        <v>0.37</v>
      </c>
      <c r="Z2080" s="1131">
        <v>0.14799985885620118</v>
      </c>
      <c r="AA2080" s="1131">
        <v>0</v>
      </c>
      <c r="AB2080" s="1131">
        <v>0</v>
      </c>
      <c r="AC2080" s="1131">
        <v>-4.8100042343139651E-2</v>
      </c>
      <c r="AD2080" s="1131">
        <v>0.14799985885620118</v>
      </c>
      <c r="AE2080" s="1131">
        <v>4.8100042343139651E-2</v>
      </c>
      <c r="AF2080" s="126"/>
      <c r="AG2080" s="126"/>
      <c r="AH2080" s="126"/>
      <c r="AI2080" s="126"/>
      <c r="AJ2080" s="126"/>
      <c r="AK2080" s="126"/>
      <c r="AL2080" s="126">
        <v>2080</v>
      </c>
    </row>
    <row r="2081" spans="1:38">
      <c r="A2081" s="721" t="s">
        <v>1852</v>
      </c>
      <c r="B2081" s="722">
        <v>16</v>
      </c>
      <c r="C2081" s="722">
        <v>1696</v>
      </c>
      <c r="D2081" s="722">
        <v>169652</v>
      </c>
      <c r="E2081" s="721">
        <v>1696529033</v>
      </c>
      <c r="F2081" s="721" t="s">
        <v>1209</v>
      </c>
      <c r="G2081" s="1127">
        <v>-4213398</v>
      </c>
      <c r="H2081" s="1128">
        <v>0</v>
      </c>
      <c r="I2081" s="1128">
        <v>-4213397.97</v>
      </c>
      <c r="J2081" s="1128">
        <v>3.0000000260770321E-2</v>
      </c>
      <c r="K2081" s="1128">
        <v>0</v>
      </c>
      <c r="L2081" s="1128">
        <v>3.0000000260770321E-2</v>
      </c>
      <c r="M2081" s="1128">
        <v>0</v>
      </c>
      <c r="N2081" s="1129">
        <v>0</v>
      </c>
      <c r="O2081" s="1128">
        <v>3.0000000260770321E-2</v>
      </c>
      <c r="P2081" s="1127">
        <v>1.1100000096485018E-2</v>
      </c>
      <c r="Q2081" s="1127">
        <v>0</v>
      </c>
      <c r="R2081" s="1127">
        <v>0</v>
      </c>
      <c r="S2081" s="1127">
        <v>0</v>
      </c>
      <c r="T2081" s="1130">
        <v>0</v>
      </c>
      <c r="U2081" s="1130">
        <v>0</v>
      </c>
      <c r="V2081" s="1130">
        <v>0</v>
      </c>
      <c r="W2081" s="1127">
        <v>0</v>
      </c>
      <c r="X2081" s="1130">
        <v>1.1100000096485018E-2</v>
      </c>
      <c r="Y2081" s="735">
        <v>0.37</v>
      </c>
      <c r="Z2081" s="1131">
        <v>1.1100000096485018E-2</v>
      </c>
      <c r="AA2081" s="1131">
        <v>0</v>
      </c>
      <c r="AB2081" s="1131">
        <v>0.10360000009648501</v>
      </c>
      <c r="AC2081" s="1131">
        <v>0</v>
      </c>
      <c r="AD2081" s="1131">
        <v>-9.2499999999999999E-2</v>
      </c>
      <c r="AE2081" s="1131">
        <v>0</v>
      </c>
      <c r="AF2081" s="126"/>
      <c r="AG2081" s="126"/>
      <c r="AH2081" s="126"/>
      <c r="AI2081" s="126"/>
      <c r="AJ2081" s="126"/>
      <c r="AK2081" s="126"/>
      <c r="AL2081" s="126">
        <v>2081</v>
      </c>
    </row>
    <row r="2082" spans="1:38">
      <c r="A2082" s="721" t="s">
        <v>1852</v>
      </c>
      <c r="B2082" s="722">
        <v>16</v>
      </c>
      <c r="C2082" s="722">
        <v>1696</v>
      </c>
      <c r="D2082" s="722">
        <v>169653</v>
      </c>
      <c r="E2082" s="721">
        <v>1696539001</v>
      </c>
      <c r="F2082" s="721" t="s">
        <v>4277</v>
      </c>
      <c r="G2082" s="1127">
        <v>-1864192110</v>
      </c>
      <c r="H2082" s="1128">
        <v>0</v>
      </c>
      <c r="I2082" s="1128">
        <v>-1864192109.97</v>
      </c>
      <c r="J2082" s="1128">
        <v>2.9999971389770508E-2</v>
      </c>
      <c r="K2082" s="1128">
        <v>0</v>
      </c>
      <c r="L2082" s="1128">
        <v>2.9999971389770508E-2</v>
      </c>
      <c r="M2082" s="1128">
        <v>0</v>
      </c>
      <c r="N2082" s="1129">
        <v>0</v>
      </c>
      <c r="O2082" s="1128">
        <v>2.9999971389770508E-2</v>
      </c>
      <c r="P2082" s="1127">
        <v>1.1099989414215087E-2</v>
      </c>
      <c r="Q2082" s="1127">
        <v>0</v>
      </c>
      <c r="R2082" s="1127">
        <v>0</v>
      </c>
      <c r="S2082" s="1127">
        <v>0</v>
      </c>
      <c r="T2082" s="1130">
        <v>0</v>
      </c>
      <c r="U2082" s="1130">
        <v>0</v>
      </c>
      <c r="V2082" s="1130">
        <v>0</v>
      </c>
      <c r="W2082" s="1127">
        <v>0</v>
      </c>
      <c r="X2082" s="1130">
        <v>1.1099989414215087E-2</v>
      </c>
      <c r="Y2082" s="735">
        <v>0.36999999999999994</v>
      </c>
      <c r="Z2082" s="1131">
        <v>1.1099989414215087E-2</v>
      </c>
      <c r="AA2082" s="1131">
        <v>0</v>
      </c>
      <c r="AB2082" s="1131">
        <v>0.13689995765686036</v>
      </c>
      <c r="AC2082" s="1131">
        <v>0</v>
      </c>
      <c r="AD2082" s="1131">
        <v>-0.12579996824264528</v>
      </c>
      <c r="AE2082" s="1131">
        <v>0</v>
      </c>
      <c r="AF2082" s="126"/>
      <c r="AG2082" s="126"/>
      <c r="AH2082" s="126"/>
      <c r="AI2082" s="126"/>
      <c r="AJ2082" s="126"/>
      <c r="AK2082" s="126"/>
      <c r="AL2082" s="126">
        <v>2082</v>
      </c>
    </row>
    <row r="2083" spans="1:38">
      <c r="A2083" s="721" t="s">
        <v>1852</v>
      </c>
      <c r="B2083" s="722">
        <v>16</v>
      </c>
      <c r="C2083" s="722">
        <v>1696</v>
      </c>
      <c r="D2083" s="722">
        <v>169653</v>
      </c>
      <c r="E2083" s="721">
        <v>1696539034</v>
      </c>
      <c r="F2083" s="721" t="s">
        <v>1210</v>
      </c>
      <c r="G2083" s="1127">
        <v>-23444</v>
      </c>
      <c r="H2083" s="1128">
        <v>0</v>
      </c>
      <c r="I2083" s="1128">
        <v>-23444.02</v>
      </c>
      <c r="J2083" s="1128">
        <v>-2.0000000000436557E-2</v>
      </c>
      <c r="K2083" s="1128">
        <v>0</v>
      </c>
      <c r="L2083" s="1128">
        <v>0</v>
      </c>
      <c r="M2083" s="1128">
        <v>-2.0000000000436557E-2</v>
      </c>
      <c r="N2083" s="1129">
        <v>0</v>
      </c>
      <c r="O2083" s="1128">
        <v>-2.0000000000436557E-2</v>
      </c>
      <c r="P2083" s="1127">
        <v>-7.4000000001615265E-3</v>
      </c>
      <c r="Q2083" s="1127">
        <v>0</v>
      </c>
      <c r="R2083" s="1127">
        <v>0</v>
      </c>
      <c r="S2083" s="1127">
        <v>0</v>
      </c>
      <c r="T2083" s="1130">
        <v>0</v>
      </c>
      <c r="U2083" s="1130">
        <v>0</v>
      </c>
      <c r="V2083" s="1130">
        <v>0</v>
      </c>
      <c r="W2083" s="1127">
        <v>0</v>
      </c>
      <c r="X2083" s="1130">
        <v>-7.4000000001615265E-3</v>
      </c>
      <c r="Y2083" s="735">
        <v>0.37</v>
      </c>
      <c r="Z2083" s="1131">
        <v>0</v>
      </c>
      <c r="AA2083" s="1131">
        <v>-7.4000000001615265E-3</v>
      </c>
      <c r="AB2083" s="1131">
        <v>0.17759999999983847</v>
      </c>
      <c r="AC2083" s="1131">
        <v>0</v>
      </c>
      <c r="AD2083" s="1131">
        <v>-0.17759999999983847</v>
      </c>
      <c r="AE2083" s="1131">
        <v>-7.4000000001615265E-3</v>
      </c>
      <c r="AF2083" s="126"/>
      <c r="AG2083" s="126"/>
      <c r="AH2083" s="126"/>
      <c r="AI2083" s="126"/>
      <c r="AJ2083" s="126"/>
      <c r="AK2083" s="126"/>
      <c r="AL2083" s="126">
        <v>2083</v>
      </c>
    </row>
    <row r="2084" spans="1:38">
      <c r="A2084" s="721" t="s">
        <v>1852</v>
      </c>
      <c r="B2084" s="722">
        <v>16</v>
      </c>
      <c r="C2084" s="722">
        <v>1696</v>
      </c>
      <c r="D2084" s="722">
        <v>169654</v>
      </c>
      <c r="E2084" s="721">
        <v>1696549001</v>
      </c>
      <c r="F2084" s="721" t="s">
        <v>1211</v>
      </c>
      <c r="G2084" s="1127">
        <v>-4163058996</v>
      </c>
      <c r="H2084" s="1128">
        <v>0</v>
      </c>
      <c r="I2084" s="1128">
        <v>-4163058996.4499998</v>
      </c>
      <c r="J2084" s="1128">
        <v>-0.44999980926513672</v>
      </c>
      <c r="K2084" s="1128">
        <v>0</v>
      </c>
      <c r="L2084" s="1128">
        <v>0</v>
      </c>
      <c r="M2084" s="1128">
        <v>-0.44999980926513672</v>
      </c>
      <c r="N2084" s="1129">
        <v>0</v>
      </c>
      <c r="O2084" s="1128">
        <v>-0.44999980926513672</v>
      </c>
      <c r="P2084" s="1127">
        <v>-0.16649992942810057</v>
      </c>
      <c r="Q2084" s="1127">
        <v>0</v>
      </c>
      <c r="R2084" s="1127">
        <v>0</v>
      </c>
      <c r="S2084" s="1127">
        <v>0</v>
      </c>
      <c r="T2084" s="1130">
        <v>0</v>
      </c>
      <c r="U2084" s="1130">
        <v>0</v>
      </c>
      <c r="V2084" s="1130">
        <v>0</v>
      </c>
      <c r="W2084" s="1127">
        <v>0</v>
      </c>
      <c r="X2084" s="1130">
        <v>-0.16649992942810057</v>
      </c>
      <c r="Y2084" s="735">
        <v>0.37</v>
      </c>
      <c r="Z2084" s="1131">
        <v>0</v>
      </c>
      <c r="AA2084" s="1131">
        <v>-0.16649992942810057</v>
      </c>
      <c r="AB2084" s="1131">
        <v>0</v>
      </c>
      <c r="AC2084" s="1131">
        <v>-0.17020001411437988</v>
      </c>
      <c r="AD2084" s="1131">
        <v>0</v>
      </c>
      <c r="AE2084" s="1131">
        <v>3.7000846862793035E-3</v>
      </c>
      <c r="AF2084" s="126"/>
      <c r="AG2084" s="126"/>
      <c r="AH2084" s="126"/>
      <c r="AI2084" s="126"/>
      <c r="AJ2084" s="126"/>
      <c r="AK2084" s="126"/>
      <c r="AL2084" s="126">
        <v>2084</v>
      </c>
    </row>
    <row r="2085" spans="1:38">
      <c r="A2085" s="721" t="s">
        <v>1852</v>
      </c>
      <c r="B2085" s="722">
        <v>16</v>
      </c>
      <c r="C2085" s="722">
        <v>1696</v>
      </c>
      <c r="D2085" s="722">
        <v>169654</v>
      </c>
      <c r="E2085" s="721">
        <v>1696549035</v>
      </c>
      <c r="F2085" s="721" t="s">
        <v>1212</v>
      </c>
      <c r="G2085" s="1127">
        <v>-9413</v>
      </c>
      <c r="H2085" s="1128">
        <v>0</v>
      </c>
      <c r="I2085" s="1128">
        <v>-9413.34</v>
      </c>
      <c r="J2085" s="1128">
        <v>-0.34000000000014552</v>
      </c>
      <c r="K2085" s="1128">
        <v>0</v>
      </c>
      <c r="L2085" s="1128">
        <v>0</v>
      </c>
      <c r="M2085" s="1128">
        <v>-0.34000000000014552</v>
      </c>
      <c r="N2085" s="1129">
        <v>0</v>
      </c>
      <c r="O2085" s="1128">
        <v>-0.34000000000014552</v>
      </c>
      <c r="P2085" s="1127">
        <v>-0.12580000000005384</v>
      </c>
      <c r="Q2085" s="1127">
        <v>0</v>
      </c>
      <c r="R2085" s="1127">
        <v>0</v>
      </c>
      <c r="S2085" s="1127">
        <v>0</v>
      </c>
      <c r="T2085" s="1130">
        <v>0</v>
      </c>
      <c r="U2085" s="1130">
        <v>0</v>
      </c>
      <c r="V2085" s="1130">
        <v>0</v>
      </c>
      <c r="W2085" s="1127">
        <v>0</v>
      </c>
      <c r="X2085" s="1130">
        <v>-0.12580000000005384</v>
      </c>
      <c r="Y2085" s="735">
        <v>0.37</v>
      </c>
      <c r="Z2085" s="1131">
        <v>0</v>
      </c>
      <c r="AA2085" s="1131">
        <v>-0.12580000000005384</v>
      </c>
      <c r="AB2085" s="1131">
        <v>8.510000000118452E-2</v>
      </c>
      <c r="AC2085" s="1131">
        <v>0</v>
      </c>
      <c r="AD2085" s="1131">
        <v>-8.510000000118452E-2</v>
      </c>
      <c r="AE2085" s="1131">
        <v>-0.12580000000005384</v>
      </c>
      <c r="AF2085" s="126"/>
      <c r="AG2085" s="126"/>
      <c r="AH2085" s="126"/>
      <c r="AI2085" s="126"/>
      <c r="AJ2085" s="126"/>
      <c r="AK2085" s="126"/>
      <c r="AL2085" s="126">
        <v>2085</v>
      </c>
    </row>
    <row r="2086" spans="1:38">
      <c r="A2086" s="721" t="s">
        <v>1852</v>
      </c>
      <c r="B2086" s="722">
        <v>16</v>
      </c>
      <c r="C2086" s="722">
        <v>1696</v>
      </c>
      <c r="D2086" s="722">
        <v>169656</v>
      </c>
      <c r="E2086" s="721">
        <v>1696569001</v>
      </c>
      <c r="F2086" s="721" t="s">
        <v>1213</v>
      </c>
      <c r="G2086" s="1127">
        <v>-11982299431</v>
      </c>
      <c r="H2086" s="1128">
        <v>0</v>
      </c>
      <c r="I2086" s="1128">
        <v>-11982299430.639999</v>
      </c>
      <c r="J2086" s="1128">
        <v>0.3600006103515625</v>
      </c>
      <c r="K2086" s="1128">
        <v>0</v>
      </c>
      <c r="L2086" s="1128">
        <v>0.3600006103515625</v>
      </c>
      <c r="M2086" s="1128">
        <v>0</v>
      </c>
      <c r="N2086" s="1129">
        <v>0</v>
      </c>
      <c r="O2086" s="1128">
        <v>0.3600006103515625</v>
      </c>
      <c r="P2086" s="1127">
        <v>0.13320022583007812</v>
      </c>
      <c r="Q2086" s="1127">
        <v>0</v>
      </c>
      <c r="R2086" s="1127">
        <v>0</v>
      </c>
      <c r="S2086" s="1127">
        <v>0</v>
      </c>
      <c r="T2086" s="1130">
        <v>0</v>
      </c>
      <c r="U2086" s="1130">
        <v>0</v>
      </c>
      <c r="V2086" s="1130">
        <v>0</v>
      </c>
      <c r="W2086" s="1127">
        <v>0</v>
      </c>
      <c r="X2086" s="1130">
        <v>0.13320022583007812</v>
      </c>
      <c r="Y2086" s="735">
        <v>0.37</v>
      </c>
      <c r="Z2086" s="1131">
        <v>0.13320022583007812</v>
      </c>
      <c r="AA2086" s="1131">
        <v>0</v>
      </c>
      <c r="AB2086" s="1131">
        <v>5.1799774169921875E-2</v>
      </c>
      <c r="AC2086" s="1131">
        <v>0</v>
      </c>
      <c r="AD2086" s="1131">
        <v>8.1400451660156248E-2</v>
      </c>
      <c r="AE2086" s="1131">
        <v>0</v>
      </c>
      <c r="AF2086" s="126"/>
      <c r="AG2086" s="126"/>
      <c r="AH2086" s="126"/>
      <c r="AI2086" s="126"/>
      <c r="AJ2086" s="126"/>
      <c r="AK2086" s="126"/>
      <c r="AL2086" s="126">
        <v>2086</v>
      </c>
    </row>
    <row r="2087" spans="1:38">
      <c r="A2087" s="721" t="s">
        <v>1852</v>
      </c>
      <c r="B2087" s="722">
        <v>16</v>
      </c>
      <c r="C2087" s="722">
        <v>1696</v>
      </c>
      <c r="D2087" s="722">
        <v>169656</v>
      </c>
      <c r="E2087" s="721">
        <v>1696569036</v>
      </c>
      <c r="F2087" s="721" t="s">
        <v>1214</v>
      </c>
      <c r="G2087" s="1127">
        <v>-84666</v>
      </c>
      <c r="H2087" s="1128">
        <v>0</v>
      </c>
      <c r="I2087" s="1128">
        <v>-84666</v>
      </c>
      <c r="J2087" s="1128">
        <v>0</v>
      </c>
      <c r="K2087" s="1128">
        <v>0</v>
      </c>
      <c r="L2087" s="1128">
        <v>0</v>
      </c>
      <c r="M2087" s="1128">
        <v>0</v>
      </c>
      <c r="N2087" s="1129">
        <v>0</v>
      </c>
      <c r="O2087" s="1128">
        <v>0</v>
      </c>
      <c r="P2087" s="1127">
        <v>0</v>
      </c>
      <c r="Q2087" s="1127">
        <v>0</v>
      </c>
      <c r="R2087" s="1127">
        <v>0</v>
      </c>
      <c r="S2087" s="1127">
        <v>0</v>
      </c>
      <c r="T2087" s="1130">
        <v>0</v>
      </c>
      <c r="U2087" s="1130">
        <v>0</v>
      </c>
      <c r="V2087" s="1130">
        <v>0</v>
      </c>
      <c r="W2087" s="1127">
        <v>0</v>
      </c>
      <c r="X2087" s="1130">
        <v>0</v>
      </c>
      <c r="Y2087" s="735">
        <v>0</v>
      </c>
      <c r="Z2087" s="1131">
        <v>0</v>
      </c>
      <c r="AA2087" s="1131">
        <v>0</v>
      </c>
      <c r="AB2087" s="1131">
        <v>0</v>
      </c>
      <c r="AC2087" s="1131">
        <v>0</v>
      </c>
      <c r="AD2087" s="1131">
        <v>0</v>
      </c>
      <c r="AE2087" s="1131">
        <v>0</v>
      </c>
      <c r="AF2087" s="126"/>
      <c r="AG2087" s="126"/>
      <c r="AH2087" s="126"/>
      <c r="AI2087" s="126"/>
      <c r="AJ2087" s="126"/>
      <c r="AK2087" s="126"/>
      <c r="AL2087" s="126">
        <v>2087</v>
      </c>
    </row>
    <row r="2088" spans="1:38">
      <c r="A2088" s="721" t="s">
        <v>1852</v>
      </c>
      <c r="B2088" s="722">
        <v>16</v>
      </c>
      <c r="C2088" s="722">
        <v>1696</v>
      </c>
      <c r="D2088" s="722">
        <v>169657</v>
      </c>
      <c r="E2088" s="721">
        <v>1696579001</v>
      </c>
      <c r="F2088" s="721" t="s">
        <v>1215</v>
      </c>
      <c r="G2088" s="1127">
        <v>-10698920504</v>
      </c>
      <c r="H2088" s="1128">
        <v>0</v>
      </c>
      <c r="I2088" s="1128">
        <v>-10698920503.91</v>
      </c>
      <c r="J2088" s="1128">
        <v>9.0000152587890625E-2</v>
      </c>
      <c r="K2088" s="1128">
        <v>0</v>
      </c>
      <c r="L2088" s="1128">
        <v>9.0000152587890625E-2</v>
      </c>
      <c r="M2088" s="1128">
        <v>0</v>
      </c>
      <c r="N2088" s="1129">
        <v>0</v>
      </c>
      <c r="O2088" s="1128">
        <v>9.0000152587890625E-2</v>
      </c>
      <c r="P2088" s="1127">
        <v>3.3300056457519531E-2</v>
      </c>
      <c r="Q2088" s="1127">
        <v>0</v>
      </c>
      <c r="R2088" s="1127">
        <v>0</v>
      </c>
      <c r="S2088" s="1127">
        <v>0</v>
      </c>
      <c r="T2088" s="1130">
        <v>0</v>
      </c>
      <c r="U2088" s="1130">
        <v>0</v>
      </c>
      <c r="V2088" s="1130">
        <v>0</v>
      </c>
      <c r="W2088" s="1127">
        <v>0</v>
      </c>
      <c r="X2088" s="1130">
        <v>3.3300056457519531E-2</v>
      </c>
      <c r="Y2088" s="735">
        <v>0.37</v>
      </c>
      <c r="Z2088" s="1131">
        <v>3.3300056457519531E-2</v>
      </c>
      <c r="AA2088" s="1131">
        <v>0</v>
      </c>
      <c r="AB2088" s="1131">
        <v>0</v>
      </c>
      <c r="AC2088" s="1131">
        <v>-1.8499717712402344E-2</v>
      </c>
      <c r="AD2088" s="1131">
        <v>3.3300056457519531E-2</v>
      </c>
      <c r="AE2088" s="1131">
        <v>1.8499717712402344E-2</v>
      </c>
      <c r="AF2088" s="126"/>
      <c r="AG2088" s="126"/>
      <c r="AH2088" s="126"/>
      <c r="AI2088" s="126"/>
      <c r="AJ2088" s="126"/>
      <c r="AK2088" s="126"/>
      <c r="AL2088" s="126">
        <v>2088</v>
      </c>
    </row>
    <row r="2089" spans="1:38">
      <c r="A2089" s="721" t="s">
        <v>1852</v>
      </c>
      <c r="B2089" s="722">
        <v>16</v>
      </c>
      <c r="C2089" s="722">
        <v>1696</v>
      </c>
      <c r="D2089" s="722">
        <v>169657</v>
      </c>
      <c r="E2089" s="721">
        <v>1696579037</v>
      </c>
      <c r="F2089" s="721" t="s">
        <v>1216</v>
      </c>
      <c r="G2089" s="1127">
        <v>-885722</v>
      </c>
      <c r="H2089" s="1128">
        <v>0</v>
      </c>
      <c r="I2089" s="1128">
        <v>-885722</v>
      </c>
      <c r="J2089" s="1128">
        <v>0</v>
      </c>
      <c r="K2089" s="1128">
        <v>0</v>
      </c>
      <c r="L2089" s="1128">
        <v>0</v>
      </c>
      <c r="M2089" s="1128">
        <v>0</v>
      </c>
      <c r="N2089" s="1129">
        <v>0</v>
      </c>
      <c r="O2089" s="1128">
        <v>0</v>
      </c>
      <c r="P2089" s="1127">
        <v>0</v>
      </c>
      <c r="Q2089" s="1127">
        <v>0</v>
      </c>
      <c r="R2089" s="1127">
        <v>0</v>
      </c>
      <c r="S2089" s="1127">
        <v>0</v>
      </c>
      <c r="T2089" s="1130">
        <v>0</v>
      </c>
      <c r="U2089" s="1130">
        <v>0</v>
      </c>
      <c r="V2089" s="1130">
        <v>0</v>
      </c>
      <c r="W2089" s="1127">
        <v>0</v>
      </c>
      <c r="X2089" s="1130">
        <v>0</v>
      </c>
      <c r="Y2089" s="735">
        <v>0</v>
      </c>
      <c r="Z2089" s="1131">
        <v>0</v>
      </c>
      <c r="AA2089" s="1131">
        <v>0</v>
      </c>
      <c r="AB2089" s="1131">
        <v>0</v>
      </c>
      <c r="AC2089" s="1131">
        <v>0</v>
      </c>
      <c r="AD2089" s="1131">
        <v>0</v>
      </c>
      <c r="AE2089" s="1131">
        <v>0</v>
      </c>
      <c r="AF2089" s="126"/>
      <c r="AG2089" s="126"/>
      <c r="AH2089" s="126"/>
      <c r="AI2089" s="126"/>
      <c r="AJ2089" s="126"/>
      <c r="AK2089" s="126"/>
      <c r="AL2089" s="126">
        <v>2089</v>
      </c>
    </row>
    <row r="2090" spans="1:38">
      <c r="A2090" s="721" t="s">
        <v>1852</v>
      </c>
      <c r="B2090" s="722">
        <v>16</v>
      </c>
      <c r="C2090" s="722">
        <v>1696</v>
      </c>
      <c r="D2090" s="722">
        <v>169662</v>
      </c>
      <c r="E2090" s="721">
        <v>1696629001</v>
      </c>
      <c r="F2090" s="721" t="s">
        <v>4278</v>
      </c>
      <c r="G2090" s="1127">
        <v>-2700315812</v>
      </c>
      <c r="H2090" s="1128">
        <v>0</v>
      </c>
      <c r="I2090" s="1128">
        <v>-2700315811.6900001</v>
      </c>
      <c r="J2090" s="1128">
        <v>0.30999994277954102</v>
      </c>
      <c r="K2090" s="1128">
        <v>0</v>
      </c>
      <c r="L2090" s="1128">
        <v>0.30999994277954102</v>
      </c>
      <c r="M2090" s="1128">
        <v>0</v>
      </c>
      <c r="N2090" s="1129">
        <v>0</v>
      </c>
      <c r="O2090" s="1128">
        <v>0.30999994277954102</v>
      </c>
      <c r="P2090" s="1127">
        <v>0.11469997882843018</v>
      </c>
      <c r="Q2090" s="1127">
        <v>0</v>
      </c>
      <c r="R2090" s="1127">
        <v>0</v>
      </c>
      <c r="S2090" s="1127">
        <v>0</v>
      </c>
      <c r="T2090" s="1130">
        <v>0</v>
      </c>
      <c r="U2090" s="1130">
        <v>0</v>
      </c>
      <c r="V2090" s="1130">
        <v>0</v>
      </c>
      <c r="W2090" s="1127">
        <v>0</v>
      </c>
      <c r="X2090" s="1130">
        <v>0.11469997882843018</v>
      </c>
      <c r="Y2090" s="735">
        <v>0.37</v>
      </c>
      <c r="Z2090" s="1131">
        <v>0.11469997882843018</v>
      </c>
      <c r="AA2090" s="1131">
        <v>0</v>
      </c>
      <c r="AB2090" s="1131">
        <v>0</v>
      </c>
      <c r="AC2090" s="1131">
        <v>-0.11100007057189941</v>
      </c>
      <c r="AD2090" s="1131">
        <v>0.11469997882843018</v>
      </c>
      <c r="AE2090" s="1131">
        <v>0.11100007057189941</v>
      </c>
      <c r="AF2090" s="126"/>
      <c r="AG2090" s="126"/>
      <c r="AH2090" s="126"/>
      <c r="AI2090" s="126"/>
      <c r="AJ2090" s="126"/>
      <c r="AK2090" s="126"/>
      <c r="AL2090" s="126">
        <v>2090</v>
      </c>
    </row>
    <row r="2091" spans="1:38">
      <c r="A2091" s="721" t="s">
        <v>1852</v>
      </c>
      <c r="B2091" s="722">
        <v>16</v>
      </c>
      <c r="C2091" s="722">
        <v>1696</v>
      </c>
      <c r="D2091" s="722">
        <v>169662</v>
      </c>
      <c r="E2091" s="721">
        <v>1696629038</v>
      </c>
      <c r="F2091" s="721" t="s">
        <v>1217</v>
      </c>
      <c r="G2091" s="1127">
        <v>-420898</v>
      </c>
      <c r="H2091" s="1128">
        <v>0</v>
      </c>
      <c r="I2091" s="1128">
        <v>-420898.22</v>
      </c>
      <c r="J2091" s="1128">
        <v>-0.21999999997206032</v>
      </c>
      <c r="K2091" s="1128">
        <v>0</v>
      </c>
      <c r="L2091" s="1128">
        <v>0</v>
      </c>
      <c r="M2091" s="1128">
        <v>-0.21999999997206032</v>
      </c>
      <c r="N2091" s="1129">
        <v>0</v>
      </c>
      <c r="O2091" s="1128">
        <v>-0.21999999997206032</v>
      </c>
      <c r="P2091" s="1127">
        <v>-8.1399999989662325E-2</v>
      </c>
      <c r="Q2091" s="1127">
        <v>0</v>
      </c>
      <c r="R2091" s="1127">
        <v>0</v>
      </c>
      <c r="S2091" s="1127">
        <v>0</v>
      </c>
      <c r="T2091" s="1130">
        <v>0</v>
      </c>
      <c r="U2091" s="1130">
        <v>0</v>
      </c>
      <c r="V2091" s="1130">
        <v>0</v>
      </c>
      <c r="W2091" s="1127">
        <v>0</v>
      </c>
      <c r="X2091" s="1130">
        <v>-8.1399999989662325E-2</v>
      </c>
      <c r="Y2091" s="735">
        <v>0.37000000000000005</v>
      </c>
      <c r="Z2091" s="1131">
        <v>0</v>
      </c>
      <c r="AA2091" s="1131">
        <v>-8.1399999989662325E-2</v>
      </c>
      <c r="AB2091" s="1131">
        <v>0</v>
      </c>
      <c r="AC2091" s="1131">
        <v>-0.15909999999741559</v>
      </c>
      <c r="AD2091" s="1131">
        <v>0</v>
      </c>
      <c r="AE2091" s="1131">
        <v>7.7700000007753262E-2</v>
      </c>
      <c r="AF2091" s="126"/>
      <c r="AG2091" s="126"/>
      <c r="AH2091" s="126"/>
      <c r="AI2091" s="126"/>
      <c r="AJ2091" s="126"/>
      <c r="AK2091" s="126"/>
      <c r="AL2091" s="126">
        <v>2091</v>
      </c>
    </row>
    <row r="2092" spans="1:38">
      <c r="A2092" s="721" t="s">
        <v>1852</v>
      </c>
      <c r="B2092" s="722">
        <v>16</v>
      </c>
      <c r="C2092" s="722">
        <v>1696</v>
      </c>
      <c r="D2092" s="722">
        <v>169662</v>
      </c>
      <c r="E2092" s="721">
        <v>1696629701</v>
      </c>
      <c r="F2092" s="721" t="s">
        <v>1218</v>
      </c>
      <c r="G2092" s="1127">
        <v>-119246</v>
      </c>
      <c r="H2092" s="1128">
        <v>0</v>
      </c>
      <c r="I2092" s="1128">
        <v>-119246.3</v>
      </c>
      <c r="J2092" s="1128">
        <v>-0.30000000000291038</v>
      </c>
      <c r="K2092" s="1128">
        <v>0</v>
      </c>
      <c r="L2092" s="1128">
        <v>0</v>
      </c>
      <c r="M2092" s="1128">
        <v>-0.30000000000291038</v>
      </c>
      <c r="N2092" s="1129">
        <v>0</v>
      </c>
      <c r="O2092" s="1128">
        <v>-0.30000000000291038</v>
      </c>
      <c r="P2092" s="1127">
        <v>-0.11100000000107683</v>
      </c>
      <c r="Q2092" s="1127">
        <v>0</v>
      </c>
      <c r="R2092" s="1127">
        <v>0</v>
      </c>
      <c r="S2092" s="1127">
        <v>0</v>
      </c>
      <c r="T2092" s="1130">
        <v>0</v>
      </c>
      <c r="U2092" s="1130">
        <v>0</v>
      </c>
      <c r="V2092" s="1130">
        <v>0</v>
      </c>
      <c r="W2092" s="1127">
        <v>0</v>
      </c>
      <c r="X2092" s="1130">
        <v>-0.11100000000107683</v>
      </c>
      <c r="Y2092" s="735">
        <v>0.37</v>
      </c>
      <c r="Z2092" s="1131">
        <v>0</v>
      </c>
      <c r="AA2092" s="1131">
        <v>-0.11100000000107683</v>
      </c>
      <c r="AB2092" s="1131">
        <v>8.1400000000430739E-2</v>
      </c>
      <c r="AC2092" s="1131">
        <v>0</v>
      </c>
      <c r="AD2092" s="1131">
        <v>-8.1400000000430739E-2</v>
      </c>
      <c r="AE2092" s="1131">
        <v>-0.11100000000107683</v>
      </c>
      <c r="AF2092" s="126"/>
      <c r="AG2092" s="126"/>
      <c r="AH2092" s="126"/>
      <c r="AI2092" s="126"/>
      <c r="AJ2092" s="126"/>
      <c r="AK2092" s="126"/>
      <c r="AL2092" s="126">
        <v>2092</v>
      </c>
    </row>
    <row r="2093" spans="1:38">
      <c r="A2093" s="721" t="s">
        <v>1852</v>
      </c>
      <c r="B2093" s="722">
        <v>16</v>
      </c>
      <c r="C2093" s="722">
        <v>1696</v>
      </c>
      <c r="D2093" s="722">
        <v>169663</v>
      </c>
      <c r="E2093" s="721">
        <v>1696639001</v>
      </c>
      <c r="F2093" s="721" t="s">
        <v>4279</v>
      </c>
      <c r="G2093" s="1127">
        <v>-764224172</v>
      </c>
      <c r="H2093" s="1128">
        <v>0</v>
      </c>
      <c r="I2093" s="1128">
        <v>-764224172.26999998</v>
      </c>
      <c r="J2093" s="1128">
        <v>-0.26999998092651367</v>
      </c>
      <c r="K2093" s="1128">
        <v>0</v>
      </c>
      <c r="L2093" s="1128">
        <v>0</v>
      </c>
      <c r="M2093" s="1128">
        <v>-0.26999998092651367</v>
      </c>
      <c r="N2093" s="1129">
        <v>0</v>
      </c>
      <c r="O2093" s="1128">
        <v>-0.26999998092651367</v>
      </c>
      <c r="P2093" s="1127">
        <v>-9.9899992942810059E-2</v>
      </c>
      <c r="Q2093" s="1127">
        <v>0</v>
      </c>
      <c r="R2093" s="1127">
        <v>0</v>
      </c>
      <c r="S2093" s="1127">
        <v>0</v>
      </c>
      <c r="T2093" s="1130">
        <v>0</v>
      </c>
      <c r="U2093" s="1130">
        <v>0</v>
      </c>
      <c r="V2093" s="1130">
        <v>0</v>
      </c>
      <c r="W2093" s="1127">
        <v>0</v>
      </c>
      <c r="X2093" s="1130">
        <v>-9.9899992942810059E-2</v>
      </c>
      <c r="Y2093" s="735">
        <v>0.37</v>
      </c>
      <c r="Z2093" s="1131">
        <v>0</v>
      </c>
      <c r="AA2093" s="1131">
        <v>-9.9899992942810059E-2</v>
      </c>
      <c r="AB2093" s="1131">
        <v>0</v>
      </c>
      <c r="AC2093" s="1131">
        <v>-9.9899992942810059E-2</v>
      </c>
      <c r="AD2093" s="1131">
        <v>0</v>
      </c>
      <c r="AE2093" s="1131">
        <v>0</v>
      </c>
      <c r="AF2093" s="126"/>
      <c r="AG2093" s="126"/>
      <c r="AH2093" s="126"/>
      <c r="AI2093" s="126"/>
      <c r="AJ2093" s="126"/>
      <c r="AK2093" s="126"/>
      <c r="AL2093" s="126">
        <v>2093</v>
      </c>
    </row>
    <row r="2094" spans="1:38">
      <c r="A2094" s="721" t="s">
        <v>1852</v>
      </c>
      <c r="B2094" s="722">
        <v>16</v>
      </c>
      <c r="C2094" s="722">
        <v>1696</v>
      </c>
      <c r="D2094" s="722">
        <v>169663</v>
      </c>
      <c r="E2094" s="721">
        <v>1696639039</v>
      </c>
      <c r="F2094" s="721" t="s">
        <v>1219</v>
      </c>
      <c r="G2094" s="1127">
        <v>-1601</v>
      </c>
      <c r="H2094" s="1128">
        <v>0</v>
      </c>
      <c r="I2094" s="1128">
        <v>-1600.75</v>
      </c>
      <c r="J2094" s="1128">
        <v>0.25</v>
      </c>
      <c r="K2094" s="1128">
        <v>0</v>
      </c>
      <c r="L2094" s="1128">
        <v>0.25</v>
      </c>
      <c r="M2094" s="1128">
        <v>0</v>
      </c>
      <c r="N2094" s="1129">
        <v>0</v>
      </c>
      <c r="O2094" s="1128">
        <v>0.25</v>
      </c>
      <c r="P2094" s="1127">
        <v>9.2499999999999999E-2</v>
      </c>
      <c r="Q2094" s="1127">
        <v>0</v>
      </c>
      <c r="R2094" s="1127">
        <v>0</v>
      </c>
      <c r="S2094" s="1127">
        <v>0</v>
      </c>
      <c r="T2094" s="1130">
        <v>0</v>
      </c>
      <c r="U2094" s="1130">
        <v>0</v>
      </c>
      <c r="V2094" s="1130">
        <v>0</v>
      </c>
      <c r="W2094" s="1127">
        <v>0</v>
      </c>
      <c r="X2094" s="1130">
        <v>9.2499999999999999E-2</v>
      </c>
      <c r="Y2094" s="735">
        <v>0.37</v>
      </c>
      <c r="Z2094" s="1131">
        <v>9.2499999999999999E-2</v>
      </c>
      <c r="AA2094" s="1131">
        <v>0</v>
      </c>
      <c r="AB2094" s="1131">
        <v>0.13319999999996299</v>
      </c>
      <c r="AC2094" s="1131">
        <v>0</v>
      </c>
      <c r="AD2094" s="1131">
        <v>-4.0699999999962988E-2</v>
      </c>
      <c r="AE2094" s="1131">
        <v>0</v>
      </c>
      <c r="AF2094" s="126"/>
      <c r="AG2094" s="126"/>
      <c r="AH2094" s="126"/>
      <c r="AI2094" s="126"/>
      <c r="AJ2094" s="126"/>
      <c r="AK2094" s="126"/>
      <c r="AL2094" s="126">
        <v>2094</v>
      </c>
    </row>
    <row r="2095" spans="1:38">
      <c r="A2095" s="721" t="s">
        <v>1852</v>
      </c>
      <c r="B2095" s="722">
        <v>16</v>
      </c>
      <c r="C2095" s="722">
        <v>1696</v>
      </c>
      <c r="D2095" s="722">
        <v>169663</v>
      </c>
      <c r="E2095" s="721">
        <v>1696639701</v>
      </c>
      <c r="F2095" s="721" t="s">
        <v>1220</v>
      </c>
      <c r="G2095" s="1127">
        <v>0</v>
      </c>
      <c r="H2095" s="1128">
        <v>0</v>
      </c>
      <c r="I2095" s="1128">
        <v>0</v>
      </c>
      <c r="J2095" s="1128">
        <v>0</v>
      </c>
      <c r="K2095" s="1128">
        <v>0</v>
      </c>
      <c r="L2095" s="1128">
        <v>0</v>
      </c>
      <c r="M2095" s="1128">
        <v>0</v>
      </c>
      <c r="N2095" s="1129">
        <v>0</v>
      </c>
      <c r="O2095" s="1128">
        <v>0</v>
      </c>
      <c r="P2095" s="1127">
        <v>0</v>
      </c>
      <c r="Q2095" s="1127">
        <v>0</v>
      </c>
      <c r="R2095" s="1127">
        <v>0</v>
      </c>
      <c r="S2095" s="1127">
        <v>0</v>
      </c>
      <c r="T2095" s="1130">
        <v>0</v>
      </c>
      <c r="U2095" s="1130">
        <v>0</v>
      </c>
      <c r="V2095" s="1130">
        <v>0</v>
      </c>
      <c r="W2095" s="1127">
        <v>0</v>
      </c>
      <c r="X2095" s="1130">
        <v>0</v>
      </c>
      <c r="Y2095" s="735">
        <v>0</v>
      </c>
      <c r="Z2095" s="1131">
        <v>0</v>
      </c>
      <c r="AA2095" s="1131">
        <v>0</v>
      </c>
      <c r="AB2095" s="1131">
        <v>0</v>
      </c>
      <c r="AC2095" s="1131">
        <v>-0.13689999999995961</v>
      </c>
      <c r="AD2095" s="1131">
        <v>0</v>
      </c>
      <c r="AE2095" s="1131">
        <v>0.13689999999995961</v>
      </c>
      <c r="AF2095" s="126"/>
      <c r="AG2095" s="126"/>
      <c r="AH2095" s="126"/>
      <c r="AI2095" s="126"/>
      <c r="AJ2095" s="126"/>
      <c r="AK2095" s="126"/>
      <c r="AL2095" s="126">
        <v>2095</v>
      </c>
    </row>
    <row r="2096" spans="1:38">
      <c r="A2096" s="721" t="s">
        <v>1852</v>
      </c>
      <c r="B2096" s="722">
        <v>16</v>
      </c>
      <c r="C2096" s="722">
        <v>1696</v>
      </c>
      <c r="D2096" s="722">
        <v>169664</v>
      </c>
      <c r="E2096" s="721">
        <v>1696649001</v>
      </c>
      <c r="F2096" s="721" t="s">
        <v>4280</v>
      </c>
      <c r="G2096" s="1127">
        <v>-1301165506</v>
      </c>
      <c r="H2096" s="1128">
        <v>0</v>
      </c>
      <c r="I2096" s="1128">
        <v>-1301165505.6199999</v>
      </c>
      <c r="J2096" s="1128">
        <v>0.38000011444091797</v>
      </c>
      <c r="K2096" s="1128">
        <v>0</v>
      </c>
      <c r="L2096" s="1128">
        <v>0.38000011444091797</v>
      </c>
      <c r="M2096" s="1128">
        <v>0</v>
      </c>
      <c r="N2096" s="1129">
        <v>0</v>
      </c>
      <c r="O2096" s="1128">
        <v>0.38000011444091797</v>
      </c>
      <c r="P2096" s="1127">
        <v>0.14060004234313964</v>
      </c>
      <c r="Q2096" s="1127">
        <v>0</v>
      </c>
      <c r="R2096" s="1127">
        <v>0</v>
      </c>
      <c r="S2096" s="1127">
        <v>0</v>
      </c>
      <c r="T2096" s="1130">
        <v>0</v>
      </c>
      <c r="U2096" s="1130">
        <v>0</v>
      </c>
      <c r="V2096" s="1130">
        <v>0</v>
      </c>
      <c r="W2096" s="1127">
        <v>0</v>
      </c>
      <c r="X2096" s="1130">
        <v>0.14060004234313964</v>
      </c>
      <c r="Y2096" s="735">
        <v>0.37</v>
      </c>
      <c r="Z2096" s="1131">
        <v>0.14060004234313964</v>
      </c>
      <c r="AA2096" s="1131">
        <v>0</v>
      </c>
      <c r="AB2096" s="1131">
        <v>0</v>
      </c>
      <c r="AC2096" s="1131">
        <v>-7.7700014114379878E-2</v>
      </c>
      <c r="AD2096" s="1131">
        <v>0.14060004234313964</v>
      </c>
      <c r="AE2096" s="1131">
        <v>7.7700014114379878E-2</v>
      </c>
      <c r="AF2096" s="126"/>
      <c r="AG2096" s="126"/>
      <c r="AH2096" s="126"/>
      <c r="AI2096" s="126"/>
      <c r="AJ2096" s="126"/>
      <c r="AK2096" s="126"/>
      <c r="AL2096" s="126">
        <v>2096</v>
      </c>
    </row>
    <row r="2097" spans="1:38">
      <c r="A2097" s="721" t="s">
        <v>1852</v>
      </c>
      <c r="B2097" s="722">
        <v>16</v>
      </c>
      <c r="C2097" s="722">
        <v>1696</v>
      </c>
      <c r="D2097" s="722">
        <v>169664</v>
      </c>
      <c r="E2097" s="721">
        <v>1696649040</v>
      </c>
      <c r="F2097" s="721" t="s">
        <v>1221</v>
      </c>
      <c r="G2097" s="1127">
        <v>-2367</v>
      </c>
      <c r="H2097" s="1128">
        <v>0</v>
      </c>
      <c r="I2097" s="1128">
        <v>-2366.83</v>
      </c>
      <c r="J2097" s="1128">
        <v>0.17000000000007276</v>
      </c>
      <c r="K2097" s="1128">
        <v>0</v>
      </c>
      <c r="L2097" s="1128">
        <v>0.17000000000007276</v>
      </c>
      <c r="M2097" s="1128">
        <v>0</v>
      </c>
      <c r="N2097" s="1129">
        <v>0</v>
      </c>
      <c r="O2097" s="1128">
        <v>0.17000000000007276</v>
      </c>
      <c r="P2097" s="1127">
        <v>6.290000000002692E-2</v>
      </c>
      <c r="Q2097" s="1127">
        <v>0</v>
      </c>
      <c r="R2097" s="1127">
        <v>0</v>
      </c>
      <c r="S2097" s="1127">
        <v>0</v>
      </c>
      <c r="T2097" s="1130">
        <v>0</v>
      </c>
      <c r="U2097" s="1130">
        <v>0</v>
      </c>
      <c r="V2097" s="1130">
        <v>0</v>
      </c>
      <c r="W2097" s="1127">
        <v>0</v>
      </c>
      <c r="X2097" s="1130">
        <v>6.290000000002692E-2</v>
      </c>
      <c r="Y2097" s="735">
        <v>0.37</v>
      </c>
      <c r="Z2097" s="1131">
        <v>6.290000000002692E-2</v>
      </c>
      <c r="AA2097" s="1131">
        <v>0</v>
      </c>
      <c r="AB2097" s="1131">
        <v>0</v>
      </c>
      <c r="AC2097" s="1131">
        <v>-0.12950000000013459</v>
      </c>
      <c r="AD2097" s="1131">
        <v>6.290000000002692E-2</v>
      </c>
      <c r="AE2097" s="1131">
        <v>0.12950000000013459</v>
      </c>
      <c r="AF2097" s="126"/>
      <c r="AG2097" s="126"/>
      <c r="AH2097" s="126"/>
      <c r="AI2097" s="126"/>
      <c r="AJ2097" s="126"/>
      <c r="AK2097" s="126"/>
      <c r="AL2097" s="126">
        <v>2097</v>
      </c>
    </row>
    <row r="2098" spans="1:38">
      <c r="A2098" s="721" t="s">
        <v>1852</v>
      </c>
      <c r="B2098" s="722">
        <v>16</v>
      </c>
      <c r="C2098" s="722">
        <v>1696</v>
      </c>
      <c r="D2098" s="722">
        <v>169664</v>
      </c>
      <c r="E2098" s="721">
        <v>1696649701</v>
      </c>
      <c r="F2098" s="721" t="s">
        <v>2040</v>
      </c>
      <c r="G2098" s="1127">
        <v>-523732</v>
      </c>
      <c r="H2098" s="1128">
        <v>0</v>
      </c>
      <c r="I2098" s="1128">
        <v>-523732.37</v>
      </c>
      <c r="J2098" s="1128">
        <v>-0.36999999999534339</v>
      </c>
      <c r="K2098" s="1128">
        <v>0</v>
      </c>
      <c r="L2098" s="1128">
        <v>0</v>
      </c>
      <c r="M2098" s="1128">
        <v>-0.36999999999534339</v>
      </c>
      <c r="N2098" s="1129">
        <v>0</v>
      </c>
      <c r="O2098" s="1128">
        <v>-0.36999999999534339</v>
      </c>
      <c r="P2098" s="1127">
        <v>-0.13689999999827704</v>
      </c>
      <c r="Q2098" s="1127">
        <v>0</v>
      </c>
      <c r="R2098" s="1127">
        <v>0</v>
      </c>
      <c r="S2098" s="1127">
        <v>0</v>
      </c>
      <c r="T2098" s="1130">
        <v>0</v>
      </c>
      <c r="U2098" s="1130">
        <v>0</v>
      </c>
      <c r="V2098" s="1130">
        <v>0</v>
      </c>
      <c r="W2098" s="1127">
        <v>0</v>
      </c>
      <c r="X2098" s="1130">
        <v>-0.13689999999827704</v>
      </c>
      <c r="Y2098" s="735">
        <v>0.36999999999999994</v>
      </c>
      <c r="Z2098" s="1131">
        <v>0</v>
      </c>
      <c r="AA2098" s="1131">
        <v>-0.13689999999827704</v>
      </c>
      <c r="AB2098" s="1131">
        <v>0</v>
      </c>
      <c r="AC2098" s="1131">
        <v>0</v>
      </c>
      <c r="AD2098" s="1131">
        <v>0</v>
      </c>
      <c r="AE2098" s="1131">
        <v>-0.13689999999827704</v>
      </c>
      <c r="AF2098" s="126"/>
      <c r="AG2098" s="126"/>
      <c r="AH2098" s="126"/>
      <c r="AI2098" s="126"/>
      <c r="AJ2098" s="126"/>
      <c r="AK2098" s="126"/>
      <c r="AL2098" s="126">
        <v>2098</v>
      </c>
    </row>
    <row r="2099" spans="1:38">
      <c r="A2099" s="721" t="s">
        <v>1852</v>
      </c>
      <c r="B2099" s="722">
        <v>16</v>
      </c>
      <c r="C2099" s="722">
        <v>1696</v>
      </c>
      <c r="D2099" s="722">
        <v>169666</v>
      </c>
      <c r="E2099" s="721">
        <v>1696669001</v>
      </c>
      <c r="F2099" s="721" t="s">
        <v>1222</v>
      </c>
      <c r="G2099" s="1127">
        <v>-3028679904</v>
      </c>
      <c r="H2099" s="1128">
        <v>0</v>
      </c>
      <c r="I2099" s="1128">
        <v>-3028679903.5500002</v>
      </c>
      <c r="J2099" s="1128">
        <v>0.44999980926513672</v>
      </c>
      <c r="K2099" s="1128">
        <v>0</v>
      </c>
      <c r="L2099" s="1128">
        <v>0.44999980926513672</v>
      </c>
      <c r="M2099" s="1128">
        <v>0</v>
      </c>
      <c r="N2099" s="1129">
        <v>0</v>
      </c>
      <c r="O2099" s="1128">
        <v>0.44999980926513672</v>
      </c>
      <c r="P2099" s="1127">
        <v>0.16649992942810057</v>
      </c>
      <c r="Q2099" s="1127">
        <v>0</v>
      </c>
      <c r="R2099" s="1127">
        <v>0</v>
      </c>
      <c r="S2099" s="1127">
        <v>0</v>
      </c>
      <c r="T2099" s="1130">
        <v>0</v>
      </c>
      <c r="U2099" s="1130">
        <v>0</v>
      </c>
      <c r="V2099" s="1130">
        <v>0</v>
      </c>
      <c r="W2099" s="1127">
        <v>0</v>
      </c>
      <c r="X2099" s="1130">
        <v>0.16649992942810057</v>
      </c>
      <c r="Y2099" s="735">
        <v>0.37</v>
      </c>
      <c r="Z2099" s="1131">
        <v>0.16649992942810057</v>
      </c>
      <c r="AA2099" s="1131">
        <v>0</v>
      </c>
      <c r="AB2099" s="1131">
        <v>7.0300021171569818E-2</v>
      </c>
      <c r="AC2099" s="1131">
        <v>0</v>
      </c>
      <c r="AD2099" s="1131">
        <v>9.6199908256530756E-2</v>
      </c>
      <c r="AE2099" s="1131">
        <v>0</v>
      </c>
      <c r="AF2099" s="126"/>
      <c r="AG2099" s="126"/>
      <c r="AH2099" s="126"/>
      <c r="AI2099" s="126"/>
      <c r="AJ2099" s="126"/>
      <c r="AK2099" s="126"/>
      <c r="AL2099" s="126">
        <v>2099</v>
      </c>
    </row>
    <row r="2100" spans="1:38">
      <c r="A2100" s="721" t="s">
        <v>1852</v>
      </c>
      <c r="B2100" s="722">
        <v>16</v>
      </c>
      <c r="C2100" s="722">
        <v>1696</v>
      </c>
      <c r="D2100" s="722">
        <v>169666</v>
      </c>
      <c r="E2100" s="721">
        <v>1696669041</v>
      </c>
      <c r="F2100" s="721" t="s">
        <v>1223</v>
      </c>
      <c r="G2100" s="1127">
        <v>-15595</v>
      </c>
      <c r="H2100" s="1128">
        <v>0</v>
      </c>
      <c r="I2100" s="1128">
        <v>-15595</v>
      </c>
      <c r="J2100" s="1128">
        <v>0</v>
      </c>
      <c r="K2100" s="1128">
        <v>0</v>
      </c>
      <c r="L2100" s="1128">
        <v>0</v>
      </c>
      <c r="M2100" s="1128">
        <v>0</v>
      </c>
      <c r="N2100" s="1129">
        <v>0</v>
      </c>
      <c r="O2100" s="1128">
        <v>0</v>
      </c>
      <c r="P2100" s="1127">
        <v>0</v>
      </c>
      <c r="Q2100" s="1127">
        <v>0</v>
      </c>
      <c r="R2100" s="1127">
        <v>0</v>
      </c>
      <c r="S2100" s="1127">
        <v>0</v>
      </c>
      <c r="T2100" s="1130">
        <v>0</v>
      </c>
      <c r="U2100" s="1130">
        <v>0</v>
      </c>
      <c r="V2100" s="1130">
        <v>0</v>
      </c>
      <c r="W2100" s="1127">
        <v>0</v>
      </c>
      <c r="X2100" s="1130">
        <v>0</v>
      </c>
      <c r="Y2100" s="735">
        <v>0</v>
      </c>
      <c r="Z2100" s="1131">
        <v>0</v>
      </c>
      <c r="AA2100" s="1131">
        <v>0</v>
      </c>
      <c r="AB2100" s="1131">
        <v>0</v>
      </c>
      <c r="AC2100" s="1131">
        <v>0</v>
      </c>
      <c r="AD2100" s="1131">
        <v>0</v>
      </c>
      <c r="AE2100" s="1131">
        <v>0</v>
      </c>
      <c r="AF2100" s="126"/>
      <c r="AG2100" s="126"/>
      <c r="AH2100" s="126"/>
      <c r="AI2100" s="126"/>
      <c r="AJ2100" s="126"/>
      <c r="AK2100" s="126"/>
      <c r="AL2100" s="126">
        <v>2100</v>
      </c>
    </row>
    <row r="2101" spans="1:38">
      <c r="A2101" s="721" t="s">
        <v>1852</v>
      </c>
      <c r="B2101" s="722">
        <v>16</v>
      </c>
      <c r="C2101" s="722">
        <v>1696</v>
      </c>
      <c r="D2101" s="722">
        <v>169666</v>
      </c>
      <c r="E2101" s="721">
        <v>1696669701</v>
      </c>
      <c r="F2101" s="721" t="s">
        <v>1224</v>
      </c>
      <c r="G2101" s="1127">
        <v>0</v>
      </c>
      <c r="H2101" s="1128">
        <v>0</v>
      </c>
      <c r="I2101" s="1128">
        <v>0</v>
      </c>
      <c r="J2101" s="1128">
        <v>0</v>
      </c>
      <c r="K2101" s="1128">
        <v>0</v>
      </c>
      <c r="L2101" s="1128">
        <v>0</v>
      </c>
      <c r="M2101" s="1128">
        <v>0</v>
      </c>
      <c r="N2101" s="1129">
        <v>0</v>
      </c>
      <c r="O2101" s="1128">
        <v>0</v>
      </c>
      <c r="P2101" s="1127">
        <v>0</v>
      </c>
      <c r="Q2101" s="1127">
        <v>0</v>
      </c>
      <c r="R2101" s="1127">
        <v>0</v>
      </c>
      <c r="S2101" s="1127">
        <v>0</v>
      </c>
      <c r="T2101" s="1130">
        <v>0</v>
      </c>
      <c r="U2101" s="1130">
        <v>0</v>
      </c>
      <c r="V2101" s="1130">
        <v>0</v>
      </c>
      <c r="W2101" s="1127">
        <v>0</v>
      </c>
      <c r="X2101" s="1130">
        <v>0</v>
      </c>
      <c r="Y2101" s="735">
        <v>0</v>
      </c>
      <c r="Z2101" s="1131">
        <v>0</v>
      </c>
      <c r="AA2101" s="1131">
        <v>0</v>
      </c>
      <c r="AB2101" s="1131">
        <v>0</v>
      </c>
      <c r="AC2101" s="1131">
        <v>0</v>
      </c>
      <c r="AD2101" s="1131">
        <v>0</v>
      </c>
      <c r="AE2101" s="1131">
        <v>0</v>
      </c>
      <c r="AF2101" s="126"/>
      <c r="AG2101" s="126"/>
      <c r="AH2101" s="126"/>
      <c r="AI2101" s="126"/>
      <c r="AJ2101" s="126"/>
      <c r="AK2101" s="126"/>
      <c r="AL2101" s="126">
        <v>2101</v>
      </c>
    </row>
    <row r="2102" spans="1:38">
      <c r="A2102" s="721" t="s">
        <v>1852</v>
      </c>
      <c r="B2102" s="722">
        <v>16</v>
      </c>
      <c r="C2102" s="722">
        <v>1696</v>
      </c>
      <c r="D2102" s="722">
        <v>169667</v>
      </c>
      <c r="E2102" s="721">
        <v>1696679001</v>
      </c>
      <c r="F2102" s="721" t="s">
        <v>1225</v>
      </c>
      <c r="G2102" s="1127">
        <v>-5244890491</v>
      </c>
      <c r="H2102" s="1128">
        <v>0</v>
      </c>
      <c r="I2102" s="1128">
        <v>-5244890491.2399998</v>
      </c>
      <c r="J2102" s="1128">
        <v>-0.23999977111816406</v>
      </c>
      <c r="K2102" s="1128">
        <v>0</v>
      </c>
      <c r="L2102" s="1128">
        <v>0</v>
      </c>
      <c r="M2102" s="1128">
        <v>-0.23999977111816406</v>
      </c>
      <c r="N2102" s="1129">
        <v>0</v>
      </c>
      <c r="O2102" s="1128">
        <v>-0.23999977111816406</v>
      </c>
      <c r="P2102" s="1127">
        <v>-8.8799915313720695E-2</v>
      </c>
      <c r="Q2102" s="1127">
        <v>0</v>
      </c>
      <c r="R2102" s="1127">
        <v>0</v>
      </c>
      <c r="S2102" s="1127">
        <v>0</v>
      </c>
      <c r="T2102" s="1130">
        <v>0</v>
      </c>
      <c r="U2102" s="1130">
        <v>0</v>
      </c>
      <c r="V2102" s="1130">
        <v>0</v>
      </c>
      <c r="W2102" s="1127">
        <v>0</v>
      </c>
      <c r="X2102" s="1130">
        <v>-8.8799915313720695E-2</v>
      </c>
      <c r="Y2102" s="735">
        <v>0.36999999999999994</v>
      </c>
      <c r="Z2102" s="1131">
        <v>0</v>
      </c>
      <c r="AA2102" s="1131">
        <v>-8.8799915313720695E-2</v>
      </c>
      <c r="AB2102" s="1131">
        <v>0.17020001411437988</v>
      </c>
      <c r="AC2102" s="1131">
        <v>0</v>
      </c>
      <c r="AD2102" s="1131">
        <v>-0.17020001411437988</v>
      </c>
      <c r="AE2102" s="1131">
        <v>-8.8799915313720695E-2</v>
      </c>
      <c r="AF2102" s="126"/>
      <c r="AG2102" s="126"/>
      <c r="AH2102" s="126"/>
      <c r="AI2102" s="126"/>
      <c r="AJ2102" s="126"/>
      <c r="AK2102" s="126"/>
      <c r="AL2102" s="126">
        <v>2102</v>
      </c>
    </row>
    <row r="2103" spans="1:38">
      <c r="A2103" s="721" t="s">
        <v>1852</v>
      </c>
      <c r="B2103" s="722">
        <v>16</v>
      </c>
      <c r="C2103" s="722">
        <v>1696</v>
      </c>
      <c r="D2103" s="722">
        <v>169667</v>
      </c>
      <c r="E2103" s="721">
        <v>1696679042</v>
      </c>
      <c r="F2103" s="721" t="s">
        <v>1226</v>
      </c>
      <c r="G2103" s="1127">
        <v>-118441</v>
      </c>
      <c r="H2103" s="1128">
        <v>0</v>
      </c>
      <c r="I2103" s="1128">
        <v>-118441</v>
      </c>
      <c r="J2103" s="1128">
        <v>0</v>
      </c>
      <c r="K2103" s="1128">
        <v>0</v>
      </c>
      <c r="L2103" s="1128">
        <v>0</v>
      </c>
      <c r="M2103" s="1128">
        <v>0</v>
      </c>
      <c r="N2103" s="1129">
        <v>0</v>
      </c>
      <c r="O2103" s="1128">
        <v>0</v>
      </c>
      <c r="P2103" s="1127">
        <v>0</v>
      </c>
      <c r="Q2103" s="1127">
        <v>0</v>
      </c>
      <c r="R2103" s="1127">
        <v>0</v>
      </c>
      <c r="S2103" s="1127">
        <v>0</v>
      </c>
      <c r="T2103" s="1130">
        <v>0</v>
      </c>
      <c r="U2103" s="1130">
        <v>0</v>
      </c>
      <c r="V2103" s="1130">
        <v>0</v>
      </c>
      <c r="W2103" s="1127">
        <v>0</v>
      </c>
      <c r="X2103" s="1130">
        <v>0</v>
      </c>
      <c r="Y2103" s="735">
        <v>0</v>
      </c>
      <c r="Z2103" s="1131">
        <v>0</v>
      </c>
      <c r="AA2103" s="1131">
        <v>0</v>
      </c>
      <c r="AB2103" s="1131">
        <v>0</v>
      </c>
      <c r="AC2103" s="1131">
        <v>0</v>
      </c>
      <c r="AD2103" s="1131">
        <v>0</v>
      </c>
      <c r="AE2103" s="1131">
        <v>0</v>
      </c>
      <c r="AF2103" s="126"/>
      <c r="AG2103" s="126"/>
      <c r="AH2103" s="126"/>
      <c r="AI2103" s="126"/>
      <c r="AJ2103" s="126"/>
      <c r="AK2103" s="126"/>
      <c r="AL2103" s="126">
        <v>2103</v>
      </c>
    </row>
    <row r="2104" spans="1:38">
      <c r="A2104" s="721" t="s">
        <v>1891</v>
      </c>
      <c r="B2104" s="722">
        <v>16</v>
      </c>
      <c r="C2104" s="722">
        <v>1696</v>
      </c>
      <c r="D2104" s="722">
        <v>169667</v>
      </c>
      <c r="E2104" s="721">
        <v>1696679701</v>
      </c>
      <c r="F2104" s="721" t="s">
        <v>1227</v>
      </c>
      <c r="G2104" s="1127">
        <v>-12834642</v>
      </c>
      <c r="H2104" s="1128">
        <v>0</v>
      </c>
      <c r="I2104" s="1128">
        <v>-12834642</v>
      </c>
      <c r="J2104" s="1128">
        <v>0</v>
      </c>
      <c r="K2104" s="1128">
        <v>0</v>
      </c>
      <c r="L2104" s="1128">
        <v>0</v>
      </c>
      <c r="M2104" s="1128">
        <v>0</v>
      </c>
      <c r="N2104" s="1129">
        <v>0</v>
      </c>
      <c r="O2104" s="1128">
        <v>0</v>
      </c>
      <c r="P2104" s="1127">
        <v>0</v>
      </c>
      <c r="Q2104" s="1127">
        <v>0</v>
      </c>
      <c r="R2104" s="1127">
        <v>0</v>
      </c>
      <c r="S2104" s="1127">
        <v>0</v>
      </c>
      <c r="T2104" s="1130">
        <v>0</v>
      </c>
      <c r="U2104" s="1130">
        <v>0</v>
      </c>
      <c r="V2104" s="1130">
        <v>0</v>
      </c>
      <c r="W2104" s="1127">
        <v>0</v>
      </c>
      <c r="X2104" s="1130">
        <v>0</v>
      </c>
      <c r="Y2104" s="735">
        <v>0</v>
      </c>
      <c r="Z2104" s="1131">
        <v>0</v>
      </c>
      <c r="AA2104" s="1131">
        <v>0</v>
      </c>
      <c r="AB2104" s="1131">
        <v>0</v>
      </c>
      <c r="AC2104" s="1131">
        <v>0</v>
      </c>
      <c r="AD2104" s="1131">
        <v>0</v>
      </c>
      <c r="AE2104" s="1131">
        <v>0</v>
      </c>
      <c r="AF2104" s="126"/>
      <c r="AG2104" s="126"/>
      <c r="AH2104" s="126"/>
      <c r="AI2104" s="126"/>
      <c r="AJ2104" s="126"/>
      <c r="AK2104" s="126"/>
      <c r="AL2104" s="126">
        <v>2104</v>
      </c>
    </row>
    <row r="2105" spans="1:38">
      <c r="A2105" s="721" t="s">
        <v>1852</v>
      </c>
      <c r="B2105" s="722">
        <v>16</v>
      </c>
      <c r="C2105" s="722">
        <v>1696</v>
      </c>
      <c r="D2105" s="722">
        <v>169676</v>
      </c>
      <c r="E2105" s="721">
        <v>1696769001</v>
      </c>
      <c r="F2105" s="721" t="s">
        <v>1228</v>
      </c>
      <c r="G2105" s="1127">
        <v>-73443395</v>
      </c>
      <c r="H2105" s="1128">
        <v>0</v>
      </c>
      <c r="I2105" s="1128">
        <v>-73443394.650000006</v>
      </c>
      <c r="J2105" s="1128">
        <v>0.34999999403953552</v>
      </c>
      <c r="K2105" s="1128">
        <v>0</v>
      </c>
      <c r="L2105" s="1128">
        <v>0.34999999403953552</v>
      </c>
      <c r="M2105" s="1128">
        <v>0</v>
      </c>
      <c r="N2105" s="1129">
        <v>0</v>
      </c>
      <c r="O2105" s="1128">
        <v>0.34999999403953552</v>
      </c>
      <c r="P2105" s="1127">
        <v>0.12949999779462815</v>
      </c>
      <c r="Q2105" s="1127">
        <v>0</v>
      </c>
      <c r="R2105" s="1127">
        <v>0</v>
      </c>
      <c r="S2105" s="1127">
        <v>0</v>
      </c>
      <c r="T2105" s="1130">
        <v>0</v>
      </c>
      <c r="U2105" s="1130">
        <v>0</v>
      </c>
      <c r="V2105" s="1130">
        <v>0</v>
      </c>
      <c r="W2105" s="1127">
        <v>0</v>
      </c>
      <c r="X2105" s="1130">
        <v>0.12949999779462815</v>
      </c>
      <c r="Y2105" s="735">
        <v>0.37</v>
      </c>
      <c r="Z2105" s="1131">
        <v>0.12949999779462815</v>
      </c>
      <c r="AA2105" s="1131">
        <v>0</v>
      </c>
      <c r="AB2105" s="1131">
        <v>7.4000001102685925E-2</v>
      </c>
      <c r="AC2105" s="1131">
        <v>0</v>
      </c>
      <c r="AD2105" s="1131">
        <v>5.5499996691942222E-2</v>
      </c>
      <c r="AE2105" s="1131">
        <v>0</v>
      </c>
      <c r="AF2105" s="126"/>
      <c r="AG2105" s="126"/>
      <c r="AH2105" s="126"/>
      <c r="AI2105" s="126"/>
      <c r="AJ2105" s="126"/>
      <c r="AK2105" s="126"/>
      <c r="AL2105" s="126">
        <v>2105</v>
      </c>
    </row>
    <row r="2106" spans="1:38">
      <c r="A2106" s="721" t="s">
        <v>1852</v>
      </c>
      <c r="B2106" s="722">
        <v>16</v>
      </c>
      <c r="C2106" s="722">
        <v>1696</v>
      </c>
      <c r="D2106" s="722">
        <v>169676</v>
      </c>
      <c r="E2106" s="721">
        <v>1696769701</v>
      </c>
      <c r="F2106" s="721" t="s">
        <v>1229</v>
      </c>
      <c r="G2106" s="1127">
        <v>-28892</v>
      </c>
      <c r="H2106" s="1128">
        <v>0</v>
      </c>
      <c r="I2106" s="1128">
        <v>-28892.240000000002</v>
      </c>
      <c r="J2106" s="1128">
        <v>-0.24000000000160071</v>
      </c>
      <c r="K2106" s="1128">
        <v>0</v>
      </c>
      <c r="L2106" s="1128">
        <v>0</v>
      </c>
      <c r="M2106" s="1128">
        <v>-0.24000000000160071</v>
      </c>
      <c r="N2106" s="1129">
        <v>0</v>
      </c>
      <c r="O2106" s="1128">
        <v>-0.24000000000160071</v>
      </c>
      <c r="P2106" s="1127">
        <v>-8.8800000000592266E-2</v>
      </c>
      <c r="Q2106" s="1127">
        <v>0</v>
      </c>
      <c r="R2106" s="1127">
        <v>0</v>
      </c>
      <c r="S2106" s="1127">
        <v>0</v>
      </c>
      <c r="T2106" s="1130">
        <v>0</v>
      </c>
      <c r="U2106" s="1130">
        <v>0</v>
      </c>
      <c r="V2106" s="1130">
        <v>0</v>
      </c>
      <c r="W2106" s="1127">
        <v>0</v>
      </c>
      <c r="X2106" s="1130">
        <v>-8.8800000000592266E-2</v>
      </c>
      <c r="Y2106" s="735">
        <v>0.37</v>
      </c>
      <c r="Z2106" s="1131">
        <v>0</v>
      </c>
      <c r="AA2106" s="1131">
        <v>-8.8800000000592266E-2</v>
      </c>
      <c r="AB2106" s="1131">
        <v>959.04</v>
      </c>
      <c r="AC2106" s="1131">
        <v>0</v>
      </c>
      <c r="AD2106" s="1131">
        <v>-959.04</v>
      </c>
      <c r="AE2106" s="1131">
        <v>-8.8800000000592266E-2</v>
      </c>
      <c r="AF2106" s="126"/>
      <c r="AG2106" s="126"/>
      <c r="AH2106" s="126"/>
      <c r="AI2106" s="126"/>
      <c r="AJ2106" s="126"/>
      <c r="AK2106" s="126"/>
      <c r="AL2106" s="126">
        <v>2106</v>
      </c>
    </row>
    <row r="2107" spans="1:38">
      <c r="A2107" s="721" t="s">
        <v>1852</v>
      </c>
      <c r="B2107" s="722">
        <v>16</v>
      </c>
      <c r="C2107" s="722">
        <v>1696</v>
      </c>
      <c r="D2107" s="722">
        <v>169678</v>
      </c>
      <c r="E2107" s="721">
        <v>1696789001</v>
      </c>
      <c r="F2107" s="721" t="s">
        <v>1230</v>
      </c>
      <c r="G2107" s="1127">
        <v>-19536423</v>
      </c>
      <c r="H2107" s="1128">
        <v>0</v>
      </c>
      <c r="I2107" s="1128">
        <v>-19536423.129999999</v>
      </c>
      <c r="J2107" s="1128">
        <v>-0.12999999895691872</v>
      </c>
      <c r="K2107" s="1128">
        <v>0</v>
      </c>
      <c r="L2107" s="1128">
        <v>0</v>
      </c>
      <c r="M2107" s="1128">
        <v>-0.12999999895691872</v>
      </c>
      <c r="N2107" s="1129">
        <v>0</v>
      </c>
      <c r="O2107" s="1128">
        <v>-0.12999999895691872</v>
      </c>
      <c r="P2107" s="1127">
        <v>-4.8099999614059925E-2</v>
      </c>
      <c r="Q2107" s="1127">
        <v>0</v>
      </c>
      <c r="R2107" s="1127">
        <v>0</v>
      </c>
      <c r="S2107" s="1127">
        <v>0</v>
      </c>
      <c r="T2107" s="1130">
        <v>0</v>
      </c>
      <c r="U2107" s="1130">
        <v>0</v>
      </c>
      <c r="V2107" s="1130">
        <v>0</v>
      </c>
      <c r="W2107" s="1127">
        <v>0</v>
      </c>
      <c r="X2107" s="1130">
        <v>-4.8099999614059925E-2</v>
      </c>
      <c r="Y2107" s="735">
        <v>0.37</v>
      </c>
      <c r="Z2107" s="1131">
        <v>0</v>
      </c>
      <c r="AA2107" s="1131">
        <v>-4.8099999614059925E-2</v>
      </c>
      <c r="AB2107" s="1131">
        <v>0</v>
      </c>
      <c r="AC2107" s="1131">
        <v>-3.6999999172985555E-3</v>
      </c>
      <c r="AD2107" s="1131">
        <v>0</v>
      </c>
      <c r="AE2107" s="1131">
        <v>-4.4399999696761366E-2</v>
      </c>
      <c r="AF2107" s="126"/>
      <c r="AG2107" s="126"/>
      <c r="AH2107" s="126"/>
      <c r="AI2107" s="126"/>
      <c r="AJ2107" s="126"/>
      <c r="AK2107" s="126"/>
      <c r="AL2107" s="126">
        <v>2107</v>
      </c>
    </row>
    <row r="2108" spans="1:38">
      <c r="A2108" s="721" t="s">
        <v>1852</v>
      </c>
      <c r="B2108" s="722">
        <v>16</v>
      </c>
      <c r="C2108" s="722">
        <v>1696</v>
      </c>
      <c r="D2108" s="722">
        <v>169680</v>
      </c>
      <c r="E2108" s="721">
        <v>1696809001</v>
      </c>
      <c r="F2108" s="721" t="s">
        <v>1231</v>
      </c>
      <c r="G2108" s="1127">
        <v>-24245717</v>
      </c>
      <c r="H2108" s="1128">
        <v>0</v>
      </c>
      <c r="I2108" s="1128">
        <v>-24245716.579999998</v>
      </c>
      <c r="J2108" s="1128">
        <v>0.42000000178813934</v>
      </c>
      <c r="K2108" s="1128">
        <v>0</v>
      </c>
      <c r="L2108" s="1128">
        <v>0.42000000178813934</v>
      </c>
      <c r="M2108" s="1128">
        <v>0</v>
      </c>
      <c r="N2108" s="1129">
        <v>0</v>
      </c>
      <c r="O2108" s="1128">
        <v>0.42000000178813934</v>
      </c>
      <c r="P2108" s="1127">
        <v>0.15540000066161155</v>
      </c>
      <c r="Q2108" s="1127">
        <v>0</v>
      </c>
      <c r="R2108" s="1127">
        <v>0</v>
      </c>
      <c r="S2108" s="1127">
        <v>0</v>
      </c>
      <c r="T2108" s="1130">
        <v>0</v>
      </c>
      <c r="U2108" s="1130">
        <v>0</v>
      </c>
      <c r="V2108" s="1130">
        <v>0</v>
      </c>
      <c r="W2108" s="1127">
        <v>0</v>
      </c>
      <c r="X2108" s="1130">
        <v>0.15540000066161155</v>
      </c>
      <c r="Y2108" s="735">
        <v>0.37</v>
      </c>
      <c r="Z2108" s="1131">
        <v>0.15540000066161155</v>
      </c>
      <c r="AA2108" s="1131">
        <v>0</v>
      </c>
      <c r="AB2108" s="1131">
        <v>3.7000000551342963E-2</v>
      </c>
      <c r="AC2108" s="1131">
        <v>0</v>
      </c>
      <c r="AD2108" s="1131">
        <v>0.11840000011026859</v>
      </c>
      <c r="AE2108" s="1131">
        <v>0</v>
      </c>
      <c r="AF2108" s="126"/>
      <c r="AG2108" s="126"/>
      <c r="AH2108" s="126"/>
      <c r="AI2108" s="126"/>
      <c r="AJ2108" s="126"/>
      <c r="AK2108" s="126"/>
      <c r="AL2108" s="126">
        <v>2108</v>
      </c>
    </row>
    <row r="2109" spans="1:38">
      <c r="A2109" s="721" t="s">
        <v>1852</v>
      </c>
      <c r="B2109" s="722">
        <v>16</v>
      </c>
      <c r="C2109" s="722">
        <v>1696</v>
      </c>
      <c r="D2109" s="722">
        <v>169682</v>
      </c>
      <c r="E2109" s="721">
        <v>1696829001</v>
      </c>
      <c r="F2109" s="721" t="s">
        <v>1232</v>
      </c>
      <c r="G2109" s="1127">
        <v>-26726807</v>
      </c>
      <c r="H2109" s="1128">
        <v>0</v>
      </c>
      <c r="I2109" s="1128">
        <v>-26726807.32</v>
      </c>
      <c r="J2109" s="1128">
        <v>-0.32000000029802322</v>
      </c>
      <c r="K2109" s="1128">
        <v>0</v>
      </c>
      <c r="L2109" s="1128">
        <v>0</v>
      </c>
      <c r="M2109" s="1128">
        <v>-0.32000000029802322</v>
      </c>
      <c r="N2109" s="1129">
        <v>0</v>
      </c>
      <c r="O2109" s="1128">
        <v>-0.32000000029802322</v>
      </c>
      <c r="P2109" s="1127">
        <v>-0.11840000011026859</v>
      </c>
      <c r="Q2109" s="1127">
        <v>0</v>
      </c>
      <c r="R2109" s="1127">
        <v>0</v>
      </c>
      <c r="S2109" s="1127">
        <v>0</v>
      </c>
      <c r="T2109" s="1130">
        <v>0</v>
      </c>
      <c r="U2109" s="1130">
        <v>0</v>
      </c>
      <c r="V2109" s="1130">
        <v>0</v>
      </c>
      <c r="W2109" s="1127">
        <v>0</v>
      </c>
      <c r="X2109" s="1130">
        <v>-0.11840000011026859</v>
      </c>
      <c r="Y2109" s="735">
        <v>0.37</v>
      </c>
      <c r="Z2109" s="1131">
        <v>0</v>
      </c>
      <c r="AA2109" s="1131">
        <v>-0.11840000011026859</v>
      </c>
      <c r="AB2109" s="1131">
        <v>7.3999999724328511E-2</v>
      </c>
      <c r="AC2109" s="1131">
        <v>0</v>
      </c>
      <c r="AD2109" s="1131">
        <v>-7.3999999724328511E-2</v>
      </c>
      <c r="AE2109" s="1131">
        <v>-0.11840000011026859</v>
      </c>
      <c r="AF2109" s="126"/>
      <c r="AG2109" s="126"/>
      <c r="AH2109" s="126"/>
      <c r="AI2109" s="126"/>
      <c r="AJ2109" s="126"/>
      <c r="AK2109" s="126"/>
      <c r="AL2109" s="126">
        <v>2109</v>
      </c>
    </row>
    <row r="2110" spans="1:38">
      <c r="A2110" s="721" t="s">
        <v>1891</v>
      </c>
      <c r="B2110" s="722">
        <v>16</v>
      </c>
      <c r="C2110" s="722">
        <v>1696</v>
      </c>
      <c r="D2110" s="722">
        <v>169682</v>
      </c>
      <c r="E2110" s="721">
        <v>1696829701</v>
      </c>
      <c r="F2110" s="721" t="s">
        <v>1233</v>
      </c>
      <c r="G2110" s="1127">
        <v>-799013</v>
      </c>
      <c r="H2110" s="1128">
        <v>0</v>
      </c>
      <c r="I2110" s="1128">
        <v>-298889.99</v>
      </c>
      <c r="J2110" s="1128">
        <v>500123.01</v>
      </c>
      <c r="K2110" s="1128">
        <v>0</v>
      </c>
      <c r="L2110" s="1128">
        <v>500123.01</v>
      </c>
      <c r="M2110" s="1128">
        <v>0</v>
      </c>
      <c r="N2110" s="1129">
        <v>0</v>
      </c>
      <c r="O2110" s="1128">
        <v>500123.01</v>
      </c>
      <c r="P2110" s="1127">
        <v>185045.51370000001</v>
      </c>
      <c r="Q2110" s="1127">
        <v>0</v>
      </c>
      <c r="R2110" s="1127">
        <v>0</v>
      </c>
      <c r="S2110" s="1127">
        <v>0</v>
      </c>
      <c r="T2110" s="1130">
        <v>0</v>
      </c>
      <c r="U2110" s="1130">
        <v>0</v>
      </c>
      <c r="V2110" s="1130">
        <v>0</v>
      </c>
      <c r="W2110" s="1127">
        <v>0</v>
      </c>
      <c r="X2110" s="1130">
        <v>185045.51370000001</v>
      </c>
      <c r="Y2110" s="735">
        <v>0.37</v>
      </c>
      <c r="Z2110" s="1131">
        <v>185045.51370000001</v>
      </c>
      <c r="AA2110" s="1131">
        <v>0</v>
      </c>
      <c r="AB2110" s="1131">
        <v>2136825.85</v>
      </c>
      <c r="AC2110" s="1131">
        <v>0</v>
      </c>
      <c r="AD2110" s="1131">
        <v>-1951780.3363000001</v>
      </c>
      <c r="AE2110" s="1131">
        <v>0</v>
      </c>
      <c r="AF2110" s="126"/>
      <c r="AG2110" s="126"/>
      <c r="AH2110" s="126"/>
      <c r="AI2110" s="126"/>
      <c r="AJ2110" s="126"/>
      <c r="AK2110" s="126"/>
      <c r="AL2110" s="126">
        <v>2110</v>
      </c>
    </row>
    <row r="2111" spans="1:38">
      <c r="A2111" s="721" t="s">
        <v>1852</v>
      </c>
      <c r="B2111" s="722">
        <v>16</v>
      </c>
      <c r="C2111" s="722">
        <v>1696</v>
      </c>
      <c r="D2111" s="722">
        <v>169684</v>
      </c>
      <c r="E2111" s="721">
        <v>1696849001</v>
      </c>
      <c r="F2111" s="721" t="s">
        <v>1234</v>
      </c>
      <c r="G2111" s="1127">
        <v>-22660550</v>
      </c>
      <c r="H2111" s="1128">
        <v>0</v>
      </c>
      <c r="I2111" s="1128">
        <v>-22660550.43</v>
      </c>
      <c r="J2111" s="1128">
        <v>-0.42999999970197678</v>
      </c>
      <c r="K2111" s="1128">
        <v>0</v>
      </c>
      <c r="L2111" s="1128">
        <v>0</v>
      </c>
      <c r="M2111" s="1128">
        <v>-0.42999999970197678</v>
      </c>
      <c r="N2111" s="1129">
        <v>0</v>
      </c>
      <c r="O2111" s="1128">
        <v>-0.42999999970197678</v>
      </c>
      <c r="P2111" s="1127">
        <v>-0.15909999988973139</v>
      </c>
      <c r="Q2111" s="1127">
        <v>0</v>
      </c>
      <c r="R2111" s="1127">
        <v>0</v>
      </c>
      <c r="S2111" s="1127">
        <v>0</v>
      </c>
      <c r="T2111" s="1130">
        <v>0</v>
      </c>
      <c r="U2111" s="1130">
        <v>0</v>
      </c>
      <c r="V2111" s="1130">
        <v>0</v>
      </c>
      <c r="W2111" s="1127">
        <v>0</v>
      </c>
      <c r="X2111" s="1130">
        <v>-0.15909999988973139</v>
      </c>
      <c r="Y2111" s="735">
        <v>0.36999999999999994</v>
      </c>
      <c r="Z2111" s="1131">
        <v>0</v>
      </c>
      <c r="AA2111" s="1131">
        <v>-0.15909999988973139</v>
      </c>
      <c r="AB2111" s="1131">
        <v>0</v>
      </c>
      <c r="AC2111" s="1131">
        <v>-1.8500000275671481E-2</v>
      </c>
      <c r="AD2111" s="1131">
        <v>0</v>
      </c>
      <c r="AE2111" s="1131">
        <v>-0.14059999961405992</v>
      </c>
      <c r="AF2111" s="126"/>
      <c r="AG2111" s="126"/>
      <c r="AH2111" s="126"/>
      <c r="AI2111" s="126"/>
      <c r="AJ2111" s="126"/>
      <c r="AK2111" s="126"/>
      <c r="AL2111" s="126">
        <v>2111</v>
      </c>
    </row>
    <row r="2112" spans="1:38">
      <c r="A2112" s="721" t="s">
        <v>1891</v>
      </c>
      <c r="B2112" s="722">
        <v>16</v>
      </c>
      <c r="C2112" s="722">
        <v>1696</v>
      </c>
      <c r="D2112" s="722">
        <v>169684</v>
      </c>
      <c r="E2112" s="721">
        <v>1696849701</v>
      </c>
      <c r="F2112" s="721" t="s">
        <v>1235</v>
      </c>
      <c r="G2112" s="1127">
        <v>-26990033</v>
      </c>
      <c r="H2112" s="1128">
        <v>0</v>
      </c>
      <c r="I2112" s="1128">
        <v>-0.01</v>
      </c>
      <c r="J2112" s="1128">
        <v>26990032.989999998</v>
      </c>
      <c r="K2112" s="1128">
        <v>0</v>
      </c>
      <c r="L2112" s="1128">
        <v>26990032.989999998</v>
      </c>
      <c r="M2112" s="1128">
        <v>0</v>
      </c>
      <c r="N2112" s="1129">
        <v>0</v>
      </c>
      <c r="O2112" s="1128">
        <v>26990032.989999998</v>
      </c>
      <c r="P2112" s="1127">
        <v>9986312.2062999997</v>
      </c>
      <c r="Q2112" s="1127">
        <v>0</v>
      </c>
      <c r="R2112" s="1127">
        <v>0</v>
      </c>
      <c r="S2112" s="1127">
        <v>0</v>
      </c>
      <c r="T2112" s="1130">
        <v>0</v>
      </c>
      <c r="U2112" s="1130">
        <v>0</v>
      </c>
      <c r="V2112" s="1130">
        <v>0</v>
      </c>
      <c r="W2112" s="1127">
        <v>0</v>
      </c>
      <c r="X2112" s="1130">
        <v>9986312.2062999997</v>
      </c>
      <c r="Y2112" s="735">
        <v>0.37</v>
      </c>
      <c r="Z2112" s="1131">
        <v>9986312.2062999997</v>
      </c>
      <c r="AA2112" s="1131">
        <v>0</v>
      </c>
      <c r="AB2112" s="1131">
        <v>8001094.5999999996</v>
      </c>
      <c r="AC2112" s="1131">
        <v>0</v>
      </c>
      <c r="AD2112" s="1131">
        <v>1985217.6063000001</v>
      </c>
      <c r="AE2112" s="1131">
        <v>0</v>
      </c>
      <c r="AF2112" s="126"/>
      <c r="AG2112" s="126"/>
      <c r="AH2112" s="126"/>
      <c r="AI2112" s="126"/>
      <c r="AJ2112" s="126"/>
      <c r="AK2112" s="126"/>
      <c r="AL2112" s="126">
        <v>2112</v>
      </c>
    </row>
    <row r="2113" spans="1:38">
      <c r="A2113" s="721" t="s">
        <v>1852</v>
      </c>
      <c r="B2113" s="722">
        <v>16</v>
      </c>
      <c r="C2113" s="722">
        <v>1697</v>
      </c>
      <c r="D2113" s="722">
        <v>169705</v>
      </c>
      <c r="E2113" s="721">
        <v>1697059001</v>
      </c>
      <c r="F2113" s="721" t="s">
        <v>4281</v>
      </c>
      <c r="G2113" s="1127">
        <v>-474302429</v>
      </c>
      <c r="H2113" s="1128">
        <v>0</v>
      </c>
      <c r="I2113" s="1128">
        <v>-474302429.43000001</v>
      </c>
      <c r="J2113" s="1128">
        <v>-0.43000000715255737</v>
      </c>
      <c r="K2113" s="1128">
        <v>0</v>
      </c>
      <c r="L2113" s="1128">
        <v>0</v>
      </c>
      <c r="M2113" s="1128">
        <v>-0.43000000715255737</v>
      </c>
      <c r="N2113" s="1129">
        <v>0</v>
      </c>
      <c r="O2113" s="1128">
        <v>-0.43000000715255737</v>
      </c>
      <c r="P2113" s="1127">
        <v>-0.15910000264644622</v>
      </c>
      <c r="Q2113" s="1127">
        <v>0</v>
      </c>
      <c r="R2113" s="1127">
        <v>0</v>
      </c>
      <c r="S2113" s="1127">
        <v>0</v>
      </c>
      <c r="T2113" s="1130">
        <v>0</v>
      </c>
      <c r="U2113" s="1130">
        <v>0</v>
      </c>
      <c r="V2113" s="1130">
        <v>0</v>
      </c>
      <c r="W2113" s="1127">
        <v>0</v>
      </c>
      <c r="X2113" s="1130">
        <v>-0.15910000264644622</v>
      </c>
      <c r="Y2113" s="735">
        <v>0.37</v>
      </c>
      <c r="Z2113" s="1131">
        <v>0</v>
      </c>
      <c r="AA2113" s="1131">
        <v>-0.15910000264644622</v>
      </c>
      <c r="AB2113" s="1131">
        <v>8.5100007057189939E-2</v>
      </c>
      <c r="AC2113" s="1131">
        <v>0</v>
      </c>
      <c r="AD2113" s="1131">
        <v>-8.5100007057189939E-2</v>
      </c>
      <c r="AE2113" s="1131">
        <v>-0.15910000264644622</v>
      </c>
      <c r="AF2113" s="126"/>
      <c r="AG2113" s="126"/>
      <c r="AH2113" s="126"/>
      <c r="AI2113" s="126"/>
      <c r="AJ2113" s="126"/>
      <c r="AK2113" s="126"/>
      <c r="AL2113" s="126">
        <v>2113</v>
      </c>
    </row>
    <row r="2114" spans="1:38">
      <c r="A2114" s="721" t="s">
        <v>1852</v>
      </c>
      <c r="B2114" s="722">
        <v>16</v>
      </c>
      <c r="C2114" s="722">
        <v>1697</v>
      </c>
      <c r="D2114" s="722">
        <v>169705</v>
      </c>
      <c r="E2114" s="721">
        <v>1697059043</v>
      </c>
      <c r="F2114" s="721" t="s">
        <v>1236</v>
      </c>
      <c r="G2114" s="1127">
        <v>-2870438</v>
      </c>
      <c r="H2114" s="1128">
        <v>0</v>
      </c>
      <c r="I2114" s="1128">
        <v>-2870437.93</v>
      </c>
      <c r="J2114" s="1128">
        <v>6.9999999832361937E-2</v>
      </c>
      <c r="K2114" s="1128">
        <v>0</v>
      </c>
      <c r="L2114" s="1128">
        <v>6.9999999832361937E-2</v>
      </c>
      <c r="M2114" s="1128">
        <v>0</v>
      </c>
      <c r="N2114" s="1129">
        <v>0</v>
      </c>
      <c r="O2114" s="1128">
        <v>6.9999999832361937E-2</v>
      </c>
      <c r="P2114" s="1127">
        <v>2.5899999937973917E-2</v>
      </c>
      <c r="Q2114" s="1127">
        <v>0</v>
      </c>
      <c r="R2114" s="1127">
        <v>0</v>
      </c>
      <c r="S2114" s="1127">
        <v>0</v>
      </c>
      <c r="T2114" s="1130">
        <v>0</v>
      </c>
      <c r="U2114" s="1130">
        <v>0</v>
      </c>
      <c r="V2114" s="1130">
        <v>0</v>
      </c>
      <c r="W2114" s="1127">
        <v>0</v>
      </c>
      <c r="X2114" s="1130">
        <v>2.5899999937973917E-2</v>
      </c>
      <c r="Y2114" s="735">
        <v>0.37</v>
      </c>
      <c r="Z2114" s="1131">
        <v>2.5899999937973917E-2</v>
      </c>
      <c r="AA2114" s="1131">
        <v>0</v>
      </c>
      <c r="AB2114" s="1131">
        <v>7.769999998621642E-2</v>
      </c>
      <c r="AC2114" s="1131">
        <v>0</v>
      </c>
      <c r="AD2114" s="1131">
        <v>-5.1800000048242506E-2</v>
      </c>
      <c r="AE2114" s="1131">
        <v>0</v>
      </c>
      <c r="AF2114" s="126"/>
      <c r="AG2114" s="126"/>
      <c r="AH2114" s="126"/>
      <c r="AI2114" s="126"/>
      <c r="AJ2114" s="126"/>
      <c r="AK2114" s="126"/>
      <c r="AL2114" s="126">
        <v>2114</v>
      </c>
    </row>
    <row r="2115" spans="1:38">
      <c r="A2115" s="721" t="s">
        <v>1852</v>
      </c>
      <c r="B2115" s="722">
        <v>16</v>
      </c>
      <c r="C2115" s="722">
        <v>1697</v>
      </c>
      <c r="D2115" s="722">
        <v>169710</v>
      </c>
      <c r="E2115" s="721">
        <v>1697109001</v>
      </c>
      <c r="F2115" s="721" t="s">
        <v>4282</v>
      </c>
      <c r="G2115" s="1127">
        <v>-244138681</v>
      </c>
      <c r="H2115" s="1128">
        <v>0</v>
      </c>
      <c r="I2115" s="1128">
        <v>-244138681.21000001</v>
      </c>
      <c r="J2115" s="1128">
        <v>-0.21000000834465027</v>
      </c>
      <c r="K2115" s="1128">
        <v>0</v>
      </c>
      <c r="L2115" s="1128">
        <v>0</v>
      </c>
      <c r="M2115" s="1128">
        <v>-0.21000000834465027</v>
      </c>
      <c r="N2115" s="1129">
        <v>0</v>
      </c>
      <c r="O2115" s="1128">
        <v>-0.21000000834465027</v>
      </c>
      <c r="P2115" s="1127">
        <v>-7.7700003087520592E-2</v>
      </c>
      <c r="Q2115" s="1127">
        <v>0</v>
      </c>
      <c r="R2115" s="1127">
        <v>0</v>
      </c>
      <c r="S2115" s="1127">
        <v>0</v>
      </c>
      <c r="T2115" s="1130">
        <v>0</v>
      </c>
      <c r="U2115" s="1130">
        <v>0</v>
      </c>
      <c r="V2115" s="1130">
        <v>0</v>
      </c>
      <c r="W2115" s="1127">
        <v>0</v>
      </c>
      <c r="X2115" s="1130">
        <v>-7.7700003087520592E-2</v>
      </c>
      <c r="Y2115" s="735">
        <v>0.36999999999999994</v>
      </c>
      <c r="Z2115" s="1131">
        <v>0</v>
      </c>
      <c r="AA2115" s="1131">
        <v>-7.7700003087520592E-2</v>
      </c>
      <c r="AB2115" s="1131">
        <v>0</v>
      </c>
      <c r="AC2115" s="1131">
        <v>-0.11470000088214874</v>
      </c>
      <c r="AD2115" s="1131">
        <v>0</v>
      </c>
      <c r="AE2115" s="1131">
        <v>3.6999997794628148E-2</v>
      </c>
      <c r="AF2115" s="126"/>
      <c r="AG2115" s="126"/>
      <c r="AH2115" s="126"/>
      <c r="AI2115" s="126"/>
      <c r="AJ2115" s="126"/>
      <c r="AK2115" s="126"/>
      <c r="AL2115" s="126">
        <v>2115</v>
      </c>
    </row>
    <row r="2116" spans="1:38">
      <c r="A2116" s="721" t="s">
        <v>1852</v>
      </c>
      <c r="B2116" s="722">
        <v>16</v>
      </c>
      <c r="C2116" s="722">
        <v>1697</v>
      </c>
      <c r="D2116" s="722">
        <v>169710</v>
      </c>
      <c r="E2116" s="721">
        <v>1697109044</v>
      </c>
      <c r="F2116" s="721" t="s">
        <v>3208</v>
      </c>
      <c r="G2116" s="1127">
        <v>-524608</v>
      </c>
      <c r="H2116" s="1128">
        <v>0</v>
      </c>
      <c r="I2116" s="1128">
        <v>-524608</v>
      </c>
      <c r="J2116" s="1128">
        <v>0</v>
      </c>
      <c r="K2116" s="1128">
        <v>0</v>
      </c>
      <c r="L2116" s="1128">
        <v>0</v>
      </c>
      <c r="M2116" s="1128">
        <v>0</v>
      </c>
      <c r="N2116" s="1129">
        <v>0</v>
      </c>
      <c r="O2116" s="1128">
        <v>0</v>
      </c>
      <c r="P2116" s="1127">
        <v>0</v>
      </c>
      <c r="Q2116" s="1127">
        <v>0</v>
      </c>
      <c r="R2116" s="1127">
        <v>0</v>
      </c>
      <c r="S2116" s="1127">
        <v>0</v>
      </c>
      <c r="T2116" s="1130">
        <v>0</v>
      </c>
      <c r="U2116" s="1130">
        <v>0</v>
      </c>
      <c r="V2116" s="1130">
        <v>0</v>
      </c>
      <c r="W2116" s="1127">
        <v>0</v>
      </c>
      <c r="X2116" s="1130">
        <v>0</v>
      </c>
      <c r="Y2116" s="735">
        <v>0</v>
      </c>
      <c r="Z2116" s="1131">
        <v>0</v>
      </c>
      <c r="AA2116" s="1131">
        <v>0</v>
      </c>
      <c r="AB2116" s="1131">
        <v>0</v>
      </c>
      <c r="AC2116" s="1131">
        <v>0</v>
      </c>
      <c r="AD2116" s="1131">
        <v>0</v>
      </c>
      <c r="AE2116" s="1131">
        <v>0</v>
      </c>
      <c r="AF2116" s="126"/>
      <c r="AG2116" s="126"/>
      <c r="AH2116" s="126"/>
      <c r="AI2116" s="126"/>
      <c r="AJ2116" s="126"/>
      <c r="AK2116" s="126"/>
      <c r="AL2116" s="126">
        <v>2116</v>
      </c>
    </row>
    <row r="2117" spans="1:38">
      <c r="A2117" s="721" t="s">
        <v>1852</v>
      </c>
      <c r="B2117" s="722">
        <v>16</v>
      </c>
      <c r="C2117" s="722">
        <v>1697</v>
      </c>
      <c r="D2117" s="722">
        <v>169715</v>
      </c>
      <c r="E2117" s="721">
        <v>1697159001</v>
      </c>
      <c r="F2117" s="721" t="s">
        <v>4283</v>
      </c>
      <c r="G2117" s="1127">
        <v>-440459289</v>
      </c>
      <c r="H2117" s="1128">
        <v>0</v>
      </c>
      <c r="I2117" s="1128">
        <v>-440459288.87</v>
      </c>
      <c r="J2117" s="1128">
        <v>0.12999999523162842</v>
      </c>
      <c r="K2117" s="1128">
        <v>0</v>
      </c>
      <c r="L2117" s="1128">
        <v>0.12999999523162842</v>
      </c>
      <c r="M2117" s="1128">
        <v>0</v>
      </c>
      <c r="N2117" s="1129">
        <v>0</v>
      </c>
      <c r="O2117" s="1128">
        <v>0.12999999523162842</v>
      </c>
      <c r="P2117" s="1127">
        <v>4.8099998235702511E-2</v>
      </c>
      <c r="Q2117" s="1127">
        <v>0</v>
      </c>
      <c r="R2117" s="1127">
        <v>0</v>
      </c>
      <c r="S2117" s="1127">
        <v>0</v>
      </c>
      <c r="T2117" s="1130">
        <v>0</v>
      </c>
      <c r="U2117" s="1130">
        <v>0</v>
      </c>
      <c r="V2117" s="1130">
        <v>0</v>
      </c>
      <c r="W2117" s="1127">
        <v>0</v>
      </c>
      <c r="X2117" s="1130">
        <v>4.8099998235702511E-2</v>
      </c>
      <c r="Y2117" s="735">
        <v>0.37</v>
      </c>
      <c r="Z2117" s="1131">
        <v>4.8099998235702511E-2</v>
      </c>
      <c r="AA2117" s="1131">
        <v>0</v>
      </c>
      <c r="AB2117" s="1131">
        <v>0</v>
      </c>
      <c r="AC2117" s="1131">
        <v>-7.7699992060661319E-2</v>
      </c>
      <c r="AD2117" s="1131">
        <v>4.8099998235702511E-2</v>
      </c>
      <c r="AE2117" s="1131">
        <v>7.7699992060661319E-2</v>
      </c>
      <c r="AF2117" s="126"/>
      <c r="AG2117" s="126"/>
      <c r="AH2117" s="126"/>
      <c r="AI2117" s="126"/>
      <c r="AJ2117" s="126"/>
      <c r="AK2117" s="126"/>
      <c r="AL2117" s="126">
        <v>2117</v>
      </c>
    </row>
    <row r="2118" spans="1:38">
      <c r="A2118" s="721" t="s">
        <v>1852</v>
      </c>
      <c r="B2118" s="722">
        <v>16</v>
      </c>
      <c r="C2118" s="722">
        <v>1697</v>
      </c>
      <c r="D2118" s="722">
        <v>169715</v>
      </c>
      <c r="E2118" s="721">
        <v>1697159045</v>
      </c>
      <c r="F2118" s="721" t="s">
        <v>2041</v>
      </c>
      <c r="G2118" s="1127">
        <v>0</v>
      </c>
      <c r="H2118" s="1128">
        <v>0</v>
      </c>
      <c r="I2118" s="1128">
        <v>0</v>
      </c>
      <c r="J2118" s="1128">
        <v>0</v>
      </c>
      <c r="K2118" s="1128">
        <v>0</v>
      </c>
      <c r="L2118" s="1128">
        <v>0</v>
      </c>
      <c r="M2118" s="1128">
        <v>0</v>
      </c>
      <c r="N2118" s="1129">
        <v>0</v>
      </c>
      <c r="O2118" s="1128">
        <v>0</v>
      </c>
      <c r="P2118" s="1127">
        <v>0</v>
      </c>
      <c r="Q2118" s="1127">
        <v>0</v>
      </c>
      <c r="R2118" s="1127">
        <v>0</v>
      </c>
      <c r="S2118" s="1127">
        <v>0</v>
      </c>
      <c r="T2118" s="1130">
        <v>0</v>
      </c>
      <c r="U2118" s="1130">
        <v>0</v>
      </c>
      <c r="V2118" s="1130">
        <v>0</v>
      </c>
      <c r="W2118" s="1127">
        <v>0</v>
      </c>
      <c r="X2118" s="1130">
        <v>0</v>
      </c>
      <c r="Y2118" s="735">
        <v>0</v>
      </c>
      <c r="Z2118" s="1131">
        <v>0</v>
      </c>
      <c r="AA2118" s="1131">
        <v>0</v>
      </c>
      <c r="AB2118" s="1131">
        <v>0</v>
      </c>
      <c r="AC2118" s="1131">
        <v>0</v>
      </c>
      <c r="AD2118" s="1131">
        <v>0</v>
      </c>
      <c r="AE2118" s="1131">
        <v>0</v>
      </c>
      <c r="AF2118" s="126"/>
      <c r="AG2118" s="126"/>
      <c r="AH2118" s="126"/>
      <c r="AI2118" s="126"/>
      <c r="AJ2118" s="126"/>
      <c r="AK2118" s="126"/>
      <c r="AL2118" s="126">
        <v>2118</v>
      </c>
    </row>
    <row r="2119" spans="1:38">
      <c r="A2119" s="721" t="s">
        <v>1852</v>
      </c>
      <c r="B2119" s="722">
        <v>16</v>
      </c>
      <c r="C2119" s="722">
        <v>1697</v>
      </c>
      <c r="D2119" s="722">
        <v>169720</v>
      </c>
      <c r="E2119" s="721">
        <v>1697209001</v>
      </c>
      <c r="F2119" s="721" t="s">
        <v>4284</v>
      </c>
      <c r="G2119" s="1127">
        <v>-361199569</v>
      </c>
      <c r="H2119" s="1128">
        <v>0</v>
      </c>
      <c r="I2119" s="1128">
        <v>-361199569.01999998</v>
      </c>
      <c r="J2119" s="1128">
        <v>-1.9999980926513672E-2</v>
      </c>
      <c r="K2119" s="1128">
        <v>0</v>
      </c>
      <c r="L2119" s="1128">
        <v>0</v>
      </c>
      <c r="M2119" s="1128">
        <v>-1.9999980926513672E-2</v>
      </c>
      <c r="N2119" s="1129">
        <v>0</v>
      </c>
      <c r="O2119" s="1128">
        <v>-1.9999980926513672E-2</v>
      </c>
      <c r="P2119" s="1127">
        <v>-7.3999929428100585E-3</v>
      </c>
      <c r="Q2119" s="1127">
        <v>0</v>
      </c>
      <c r="R2119" s="1127">
        <v>0</v>
      </c>
      <c r="S2119" s="1127">
        <v>0</v>
      </c>
      <c r="T2119" s="1130">
        <v>0</v>
      </c>
      <c r="U2119" s="1130">
        <v>0</v>
      </c>
      <c r="V2119" s="1130">
        <v>0</v>
      </c>
      <c r="W2119" s="1127">
        <v>0</v>
      </c>
      <c r="X2119" s="1130">
        <v>-7.3999929428100585E-3</v>
      </c>
      <c r="Y2119" s="735">
        <v>0.37</v>
      </c>
      <c r="Z2119" s="1131">
        <v>0</v>
      </c>
      <c r="AA2119" s="1131">
        <v>-7.3999929428100585E-3</v>
      </c>
      <c r="AB2119" s="1131">
        <v>0</v>
      </c>
      <c r="AC2119" s="1131">
        <v>-0.15910000264644622</v>
      </c>
      <c r="AD2119" s="1131">
        <v>0</v>
      </c>
      <c r="AE2119" s="1131">
        <v>0.15170000970363617</v>
      </c>
      <c r="AF2119" s="126"/>
      <c r="AG2119" s="126"/>
      <c r="AH2119" s="126"/>
      <c r="AI2119" s="126"/>
      <c r="AJ2119" s="126"/>
      <c r="AK2119" s="126"/>
      <c r="AL2119" s="126">
        <v>2119</v>
      </c>
    </row>
    <row r="2120" spans="1:38">
      <c r="A2120" s="721" t="s">
        <v>1852</v>
      </c>
      <c r="B2120" s="722">
        <v>16</v>
      </c>
      <c r="C2120" s="722">
        <v>1697</v>
      </c>
      <c r="D2120" s="722">
        <v>169720</v>
      </c>
      <c r="E2120" s="721">
        <v>1697209045</v>
      </c>
      <c r="F2120" s="721" t="s">
        <v>3209</v>
      </c>
      <c r="G2120" s="1127">
        <v>0</v>
      </c>
      <c r="H2120" s="1128">
        <v>0</v>
      </c>
      <c r="I2120" s="1128">
        <v>0</v>
      </c>
      <c r="J2120" s="1128">
        <v>0</v>
      </c>
      <c r="K2120" s="1128">
        <v>0</v>
      </c>
      <c r="L2120" s="1128">
        <v>0</v>
      </c>
      <c r="M2120" s="1128">
        <v>0</v>
      </c>
      <c r="N2120" s="1129">
        <v>0</v>
      </c>
      <c r="O2120" s="1128">
        <v>0</v>
      </c>
      <c r="P2120" s="1127">
        <v>0</v>
      </c>
      <c r="Q2120" s="1127">
        <v>0</v>
      </c>
      <c r="R2120" s="1127">
        <v>0</v>
      </c>
      <c r="S2120" s="1127">
        <v>0</v>
      </c>
      <c r="T2120" s="1130">
        <v>0</v>
      </c>
      <c r="U2120" s="1130">
        <v>0</v>
      </c>
      <c r="V2120" s="1130">
        <v>0</v>
      </c>
      <c r="W2120" s="1127">
        <v>0</v>
      </c>
      <c r="X2120" s="1130">
        <v>0</v>
      </c>
      <c r="Y2120" s="735">
        <v>0</v>
      </c>
      <c r="Z2120" s="1131">
        <v>0</v>
      </c>
      <c r="AA2120" s="1131">
        <v>0</v>
      </c>
      <c r="AB2120" s="1131">
        <v>0</v>
      </c>
      <c r="AC2120" s="1131">
        <v>0</v>
      </c>
      <c r="AD2120" s="1131">
        <v>0</v>
      </c>
      <c r="AE2120" s="1131">
        <v>0</v>
      </c>
      <c r="AF2120" s="126"/>
      <c r="AG2120" s="126"/>
      <c r="AH2120" s="126"/>
      <c r="AI2120" s="126"/>
      <c r="AJ2120" s="126"/>
      <c r="AK2120" s="126"/>
      <c r="AL2120" s="126">
        <v>2120</v>
      </c>
    </row>
    <row r="2121" spans="1:38">
      <c r="A2121" s="721" t="s">
        <v>1852</v>
      </c>
      <c r="B2121" s="722">
        <v>16</v>
      </c>
      <c r="C2121" s="722">
        <v>1697</v>
      </c>
      <c r="D2121" s="722">
        <v>169725</v>
      </c>
      <c r="E2121" s="721">
        <v>1697259001</v>
      </c>
      <c r="F2121" s="721" t="s">
        <v>4285</v>
      </c>
      <c r="G2121" s="1127">
        <v>-993496840</v>
      </c>
      <c r="H2121" s="1128">
        <v>0</v>
      </c>
      <c r="I2121" s="1128">
        <v>-993496839.66999996</v>
      </c>
      <c r="J2121" s="1128">
        <v>0.33000004291534424</v>
      </c>
      <c r="K2121" s="1128">
        <v>0</v>
      </c>
      <c r="L2121" s="1128">
        <v>0.33000004291534424</v>
      </c>
      <c r="M2121" s="1128">
        <v>0</v>
      </c>
      <c r="N2121" s="1129">
        <v>0</v>
      </c>
      <c r="O2121" s="1128">
        <v>0.33000004291534424</v>
      </c>
      <c r="P2121" s="1127">
        <v>0.12210001587867737</v>
      </c>
      <c r="Q2121" s="1127">
        <v>0</v>
      </c>
      <c r="R2121" s="1127">
        <v>0</v>
      </c>
      <c r="S2121" s="1127">
        <v>0</v>
      </c>
      <c r="T2121" s="1130">
        <v>0</v>
      </c>
      <c r="U2121" s="1130">
        <v>0</v>
      </c>
      <c r="V2121" s="1130">
        <v>0</v>
      </c>
      <c r="W2121" s="1127">
        <v>0</v>
      </c>
      <c r="X2121" s="1130">
        <v>0.12210001587867737</v>
      </c>
      <c r="Y2121" s="735">
        <v>0.37</v>
      </c>
      <c r="Z2121" s="1131">
        <v>0.12210001587867737</v>
      </c>
      <c r="AA2121" s="1131">
        <v>0</v>
      </c>
      <c r="AB2121" s="1131">
        <v>0.14059999823570252</v>
      </c>
      <c r="AC2121" s="1131">
        <v>0</v>
      </c>
      <c r="AD2121" s="1131">
        <v>-1.8499982357025144E-2</v>
      </c>
      <c r="AE2121" s="1131">
        <v>0</v>
      </c>
      <c r="AF2121" s="126"/>
      <c r="AG2121" s="126"/>
      <c r="AH2121" s="126"/>
      <c r="AI2121" s="126"/>
      <c r="AJ2121" s="126"/>
      <c r="AK2121" s="126"/>
      <c r="AL2121" s="126">
        <v>2121</v>
      </c>
    </row>
    <row r="2122" spans="1:38">
      <c r="A2122" s="721" t="s">
        <v>1852</v>
      </c>
      <c r="B2122" s="722">
        <v>16</v>
      </c>
      <c r="C2122" s="722">
        <v>1697</v>
      </c>
      <c r="D2122" s="722">
        <v>169730</v>
      </c>
      <c r="E2122" s="721">
        <v>1697309001</v>
      </c>
      <c r="F2122" s="721" t="s">
        <v>1237</v>
      </c>
      <c r="G2122" s="1127">
        <v>-10685425</v>
      </c>
      <c r="H2122" s="1128">
        <v>0</v>
      </c>
      <c r="I2122" s="1128">
        <v>-10685424.970000001</v>
      </c>
      <c r="J2122" s="1128">
        <v>2.9999999329447746E-2</v>
      </c>
      <c r="K2122" s="1128">
        <v>0</v>
      </c>
      <c r="L2122" s="1128">
        <v>2.9999999329447746E-2</v>
      </c>
      <c r="M2122" s="1128">
        <v>0</v>
      </c>
      <c r="N2122" s="1129">
        <v>0</v>
      </c>
      <c r="O2122" s="1128">
        <v>2.9999999329447746E-2</v>
      </c>
      <c r="P2122" s="1127">
        <v>1.1099999751895667E-2</v>
      </c>
      <c r="Q2122" s="1127">
        <v>0</v>
      </c>
      <c r="R2122" s="1127">
        <v>0</v>
      </c>
      <c r="S2122" s="1127">
        <v>0</v>
      </c>
      <c r="T2122" s="1130">
        <v>0</v>
      </c>
      <c r="U2122" s="1130">
        <v>0</v>
      </c>
      <c r="V2122" s="1130">
        <v>0</v>
      </c>
      <c r="W2122" s="1127">
        <v>0</v>
      </c>
      <c r="X2122" s="1130">
        <v>1.1099999751895667E-2</v>
      </c>
      <c r="Y2122" s="735">
        <v>0.37</v>
      </c>
      <c r="Z2122" s="1131">
        <v>1.1099999751895667E-2</v>
      </c>
      <c r="AA2122" s="1131">
        <v>0</v>
      </c>
      <c r="AB2122" s="1131">
        <v>1.1100000441074372E-2</v>
      </c>
      <c r="AC2122" s="1131">
        <v>0</v>
      </c>
      <c r="AD2122" s="1131">
        <v>-6.8917870542362092E-10</v>
      </c>
      <c r="AE2122" s="1131">
        <v>0</v>
      </c>
      <c r="AF2122" s="126"/>
      <c r="AG2122" s="126"/>
      <c r="AH2122" s="126"/>
      <c r="AI2122" s="126"/>
      <c r="AJ2122" s="126"/>
      <c r="AK2122" s="126"/>
      <c r="AL2122" s="126">
        <v>2122</v>
      </c>
    </row>
    <row r="2123" spans="1:38">
      <c r="A2123" s="721" t="s">
        <v>1852</v>
      </c>
      <c r="B2123" s="722">
        <v>16</v>
      </c>
      <c r="C2123" s="722">
        <v>1697</v>
      </c>
      <c r="D2123" s="722">
        <v>169735</v>
      </c>
      <c r="E2123" s="721">
        <v>1697359001</v>
      </c>
      <c r="F2123" s="721" t="s">
        <v>1238</v>
      </c>
      <c r="G2123" s="1127">
        <v>-686548630</v>
      </c>
      <c r="H2123" s="1128">
        <v>0</v>
      </c>
      <c r="I2123" s="1128">
        <v>-686548630.40999997</v>
      </c>
      <c r="J2123" s="1128">
        <v>-0.40999996662139893</v>
      </c>
      <c r="K2123" s="1128">
        <v>0</v>
      </c>
      <c r="L2123" s="1128">
        <v>0</v>
      </c>
      <c r="M2123" s="1128">
        <v>-0.40999996662139893</v>
      </c>
      <c r="N2123" s="1129">
        <v>0</v>
      </c>
      <c r="O2123" s="1128">
        <v>-0.40999996662139893</v>
      </c>
      <c r="P2123" s="1127">
        <v>-0.1516999876499176</v>
      </c>
      <c r="Q2123" s="1127">
        <v>0</v>
      </c>
      <c r="R2123" s="1127">
        <v>0</v>
      </c>
      <c r="S2123" s="1127">
        <v>0</v>
      </c>
      <c r="T2123" s="1130">
        <v>0</v>
      </c>
      <c r="U2123" s="1130">
        <v>0</v>
      </c>
      <c r="V2123" s="1130">
        <v>0</v>
      </c>
      <c r="W2123" s="1127">
        <v>0</v>
      </c>
      <c r="X2123" s="1130">
        <v>-0.1516999876499176</v>
      </c>
      <c r="Y2123" s="735">
        <v>0.37</v>
      </c>
      <c r="Z2123" s="1131">
        <v>0</v>
      </c>
      <c r="AA2123" s="1131">
        <v>-0.1516999876499176</v>
      </c>
      <c r="AB2123" s="1131">
        <v>0.16280002117156983</v>
      </c>
      <c r="AC2123" s="1131">
        <v>0</v>
      </c>
      <c r="AD2123" s="1131">
        <v>-0.16280002117156983</v>
      </c>
      <c r="AE2123" s="1131">
        <v>-0.1516999876499176</v>
      </c>
      <c r="AF2123" s="126"/>
      <c r="AG2123" s="126"/>
      <c r="AH2123" s="126"/>
      <c r="AI2123" s="126"/>
      <c r="AJ2123" s="126"/>
      <c r="AK2123" s="126"/>
      <c r="AL2123" s="126">
        <v>2123</v>
      </c>
    </row>
    <row r="2124" spans="1:38">
      <c r="A2124" s="721" t="s">
        <v>1852</v>
      </c>
      <c r="B2124" s="722">
        <v>16</v>
      </c>
      <c r="C2124" s="722">
        <v>1697</v>
      </c>
      <c r="D2124" s="722">
        <v>169740</v>
      </c>
      <c r="E2124" s="721">
        <v>1697409001</v>
      </c>
      <c r="F2124" s="721" t="s">
        <v>1239</v>
      </c>
      <c r="G2124" s="1127">
        <v>-1386243311</v>
      </c>
      <c r="H2124" s="1128">
        <v>0</v>
      </c>
      <c r="I2124" s="1128">
        <v>-1386243311.0999999</v>
      </c>
      <c r="J2124" s="1128">
        <v>-9.9999904632568359E-2</v>
      </c>
      <c r="K2124" s="1128">
        <v>0</v>
      </c>
      <c r="L2124" s="1128">
        <v>0</v>
      </c>
      <c r="M2124" s="1128">
        <v>-9.9999904632568359E-2</v>
      </c>
      <c r="N2124" s="1129">
        <v>0</v>
      </c>
      <c r="O2124" s="1128">
        <v>-9.9999904632568359E-2</v>
      </c>
      <c r="P2124" s="1127">
        <v>-3.6999964714050294E-2</v>
      </c>
      <c r="Q2124" s="1127">
        <v>0</v>
      </c>
      <c r="R2124" s="1127">
        <v>0</v>
      </c>
      <c r="S2124" s="1127">
        <v>0</v>
      </c>
      <c r="T2124" s="1130">
        <v>0</v>
      </c>
      <c r="U2124" s="1130">
        <v>0</v>
      </c>
      <c r="V2124" s="1130">
        <v>0</v>
      </c>
      <c r="W2124" s="1127">
        <v>0</v>
      </c>
      <c r="X2124" s="1130">
        <v>-3.6999964714050294E-2</v>
      </c>
      <c r="Y2124" s="735">
        <v>0.37</v>
      </c>
      <c r="Z2124" s="1131">
        <v>0</v>
      </c>
      <c r="AA2124" s="1131">
        <v>-3.6999964714050294E-2</v>
      </c>
      <c r="AB2124" s="1131">
        <v>0</v>
      </c>
      <c r="AC2124" s="1131">
        <v>-0.10359998941421508</v>
      </c>
      <c r="AD2124" s="1131">
        <v>0</v>
      </c>
      <c r="AE2124" s="1131">
        <v>6.6600024700164795E-2</v>
      </c>
      <c r="AF2124" s="126"/>
      <c r="AG2124" s="126"/>
      <c r="AH2124" s="126"/>
      <c r="AI2124" s="126"/>
      <c r="AJ2124" s="126"/>
      <c r="AK2124" s="126"/>
      <c r="AL2124" s="126">
        <v>2124</v>
      </c>
    </row>
    <row r="2125" spans="1:38">
      <c r="A2125" s="721" t="s">
        <v>1852</v>
      </c>
      <c r="B2125" s="722">
        <v>16</v>
      </c>
      <c r="C2125" s="722">
        <v>1697</v>
      </c>
      <c r="D2125" s="722">
        <v>169745</v>
      </c>
      <c r="E2125" s="721">
        <v>1697459001</v>
      </c>
      <c r="F2125" s="721" t="s">
        <v>1240</v>
      </c>
      <c r="G2125" s="1127">
        <v>-1338757537</v>
      </c>
      <c r="H2125" s="1128">
        <v>0</v>
      </c>
      <c r="I2125" s="1128">
        <v>-1338757537.1400001</v>
      </c>
      <c r="J2125" s="1128">
        <v>-0.1400001049041748</v>
      </c>
      <c r="K2125" s="1128">
        <v>0</v>
      </c>
      <c r="L2125" s="1128">
        <v>0</v>
      </c>
      <c r="M2125" s="1128">
        <v>-0.1400001049041748</v>
      </c>
      <c r="N2125" s="1129">
        <v>0</v>
      </c>
      <c r="O2125" s="1128">
        <v>-0.1400001049041748</v>
      </c>
      <c r="P2125" s="1127">
        <v>-5.1800038814544674E-2</v>
      </c>
      <c r="Q2125" s="1127">
        <v>0</v>
      </c>
      <c r="R2125" s="1127">
        <v>0</v>
      </c>
      <c r="S2125" s="1127">
        <v>0</v>
      </c>
      <c r="T2125" s="1130">
        <v>0</v>
      </c>
      <c r="U2125" s="1130">
        <v>0</v>
      </c>
      <c r="V2125" s="1130">
        <v>0</v>
      </c>
      <c r="W2125" s="1127">
        <v>0</v>
      </c>
      <c r="X2125" s="1130">
        <v>-5.1800038814544674E-2</v>
      </c>
      <c r="Y2125" s="735">
        <v>0.37</v>
      </c>
      <c r="Z2125" s="1131">
        <v>0</v>
      </c>
      <c r="AA2125" s="1131">
        <v>-5.1800038814544674E-2</v>
      </c>
      <c r="AB2125" s="1131">
        <v>9.6199996471405022E-2</v>
      </c>
      <c r="AC2125" s="1131">
        <v>0</v>
      </c>
      <c r="AD2125" s="1131">
        <v>-9.6199996471405022E-2</v>
      </c>
      <c r="AE2125" s="1131">
        <v>-5.1800038814544674E-2</v>
      </c>
      <c r="AF2125" s="126"/>
      <c r="AG2125" s="126"/>
      <c r="AH2125" s="126"/>
      <c r="AI2125" s="126"/>
      <c r="AJ2125" s="126"/>
      <c r="AK2125" s="126"/>
      <c r="AL2125" s="126">
        <v>2125</v>
      </c>
    </row>
    <row r="2126" spans="1:38">
      <c r="A2126" s="721" t="s">
        <v>1852</v>
      </c>
      <c r="B2126" s="722">
        <v>16</v>
      </c>
      <c r="C2126" s="722">
        <v>1697</v>
      </c>
      <c r="D2126" s="722">
        <v>169750</v>
      </c>
      <c r="E2126" s="721">
        <v>1697509001</v>
      </c>
      <c r="F2126" s="721" t="s">
        <v>1241</v>
      </c>
      <c r="G2126" s="1127">
        <v>-7268871759</v>
      </c>
      <c r="H2126" s="1128">
        <v>0</v>
      </c>
      <c r="I2126" s="1128">
        <v>-7268871759.0100002</v>
      </c>
      <c r="J2126" s="1128">
        <v>-1.0000228881835937E-2</v>
      </c>
      <c r="K2126" s="1128">
        <v>0</v>
      </c>
      <c r="L2126" s="1128">
        <v>0</v>
      </c>
      <c r="M2126" s="1128">
        <v>-1.0000228881835937E-2</v>
      </c>
      <c r="N2126" s="1129">
        <v>0</v>
      </c>
      <c r="O2126" s="1128">
        <v>-1.0000228881835937E-2</v>
      </c>
      <c r="P2126" s="1127">
        <v>-3.700084686279297E-3</v>
      </c>
      <c r="Q2126" s="1127">
        <v>0</v>
      </c>
      <c r="R2126" s="1127">
        <v>0</v>
      </c>
      <c r="S2126" s="1127">
        <v>0</v>
      </c>
      <c r="T2126" s="1130">
        <v>0</v>
      </c>
      <c r="U2126" s="1130">
        <v>0</v>
      </c>
      <c r="V2126" s="1130">
        <v>0</v>
      </c>
      <c r="W2126" s="1127">
        <v>0</v>
      </c>
      <c r="X2126" s="1130">
        <v>-3.700084686279297E-3</v>
      </c>
      <c r="Y2126" s="735">
        <v>0.37</v>
      </c>
      <c r="Z2126" s="1131">
        <v>0</v>
      </c>
      <c r="AA2126" s="1131">
        <v>-3.700084686279297E-3</v>
      </c>
      <c r="AB2126" s="1131">
        <v>0</v>
      </c>
      <c r="AC2126" s="1131">
        <v>-3.3300056457519531E-2</v>
      </c>
      <c r="AD2126" s="1131">
        <v>0</v>
      </c>
      <c r="AE2126" s="1131">
        <v>2.9599971771240234E-2</v>
      </c>
      <c r="AF2126" s="126"/>
      <c r="AG2126" s="126"/>
      <c r="AH2126" s="126"/>
      <c r="AI2126" s="126"/>
      <c r="AJ2126" s="126"/>
      <c r="AK2126" s="126"/>
      <c r="AL2126" s="126">
        <v>2126</v>
      </c>
    </row>
    <row r="2127" spans="1:38">
      <c r="A2127" s="721" t="s">
        <v>1852</v>
      </c>
      <c r="B2127" s="722">
        <v>16</v>
      </c>
      <c r="C2127" s="722">
        <v>1698</v>
      </c>
      <c r="D2127" s="722">
        <v>169895</v>
      </c>
      <c r="E2127" s="721">
        <v>1698959308</v>
      </c>
      <c r="F2127" s="721" t="s">
        <v>282</v>
      </c>
      <c r="G2127" s="1127">
        <v>-2083654360</v>
      </c>
      <c r="H2127" s="1128">
        <v>0</v>
      </c>
      <c r="I2127" s="1128">
        <v>-2083654360.1099999</v>
      </c>
      <c r="J2127" s="1128">
        <v>-0.1099998950958252</v>
      </c>
      <c r="K2127" s="1128">
        <v>0</v>
      </c>
      <c r="L2127" s="1128">
        <v>0</v>
      </c>
      <c r="M2127" s="1128">
        <v>-0.1099998950958252</v>
      </c>
      <c r="N2127" s="1129">
        <v>0</v>
      </c>
      <c r="O2127" s="1128">
        <v>-0.1099998950958252</v>
      </c>
      <c r="P2127" s="1127">
        <v>-4.0699961185455324E-2</v>
      </c>
      <c r="Q2127" s="1127">
        <v>0</v>
      </c>
      <c r="R2127" s="1127">
        <v>0</v>
      </c>
      <c r="S2127" s="1127">
        <v>0</v>
      </c>
      <c r="T2127" s="1130">
        <v>0</v>
      </c>
      <c r="U2127" s="1130">
        <v>0</v>
      </c>
      <c r="V2127" s="1130">
        <v>0</v>
      </c>
      <c r="W2127" s="1127">
        <v>0</v>
      </c>
      <c r="X2127" s="1130">
        <v>-4.0699961185455324E-2</v>
      </c>
      <c r="Y2127" s="735">
        <v>0.37</v>
      </c>
      <c r="Z2127" s="1131">
        <v>0</v>
      </c>
      <c r="AA2127" s="1131">
        <v>-4.0699961185455324E-2</v>
      </c>
      <c r="AB2127" s="1131">
        <v>8.1400010585784915E-2</v>
      </c>
      <c r="AC2127" s="1131">
        <v>0</v>
      </c>
      <c r="AD2127" s="1131">
        <v>-8.1400010585784915E-2</v>
      </c>
      <c r="AE2127" s="1131">
        <v>-4.0699961185455324E-2</v>
      </c>
      <c r="AF2127" s="126"/>
      <c r="AG2127" s="126"/>
      <c r="AH2127" s="126"/>
      <c r="AI2127" s="126"/>
      <c r="AJ2127" s="126"/>
      <c r="AK2127" s="126"/>
      <c r="AL2127" s="126">
        <v>2127</v>
      </c>
    </row>
    <row r="2128" spans="1:38">
      <c r="A2128" s="721" t="s">
        <v>1852</v>
      </c>
      <c r="B2128" s="722">
        <v>16</v>
      </c>
      <c r="C2128" s="722">
        <v>1698</v>
      </c>
      <c r="D2128" s="722">
        <v>169895</v>
      </c>
      <c r="E2128" s="721">
        <v>1698959318</v>
      </c>
      <c r="F2128" s="721" t="s">
        <v>282</v>
      </c>
      <c r="G2128" s="1127">
        <v>-516868104</v>
      </c>
      <c r="H2128" s="1128">
        <v>0</v>
      </c>
      <c r="I2128" s="1128">
        <v>-516868104.37</v>
      </c>
      <c r="J2128" s="1128">
        <v>-0.37000000476837158</v>
      </c>
      <c r="K2128" s="1128">
        <v>0</v>
      </c>
      <c r="L2128" s="1128">
        <v>0</v>
      </c>
      <c r="M2128" s="1128">
        <v>-0.37000000476837158</v>
      </c>
      <c r="N2128" s="1129">
        <v>0</v>
      </c>
      <c r="O2128" s="1128">
        <v>-0.37000000476837158</v>
      </c>
      <c r="P2128" s="1127">
        <v>-0.13690000176429748</v>
      </c>
      <c r="Q2128" s="1127">
        <v>0</v>
      </c>
      <c r="R2128" s="1127">
        <v>0</v>
      </c>
      <c r="S2128" s="1127">
        <v>0</v>
      </c>
      <c r="T2128" s="1130">
        <v>0</v>
      </c>
      <c r="U2128" s="1130">
        <v>0</v>
      </c>
      <c r="V2128" s="1130">
        <v>0</v>
      </c>
      <c r="W2128" s="1127">
        <v>0</v>
      </c>
      <c r="X2128" s="1130">
        <v>-0.13690000176429748</v>
      </c>
      <c r="Y2128" s="735">
        <v>0.37</v>
      </c>
      <c r="Z2128" s="1131">
        <v>0</v>
      </c>
      <c r="AA2128" s="1131">
        <v>-0.13690000176429748</v>
      </c>
      <c r="AB2128" s="1131">
        <v>7.4001693725585941E-3</v>
      </c>
      <c r="AC2128" s="1131">
        <v>0</v>
      </c>
      <c r="AD2128" s="1131">
        <v>-7.4001693725585941E-3</v>
      </c>
      <c r="AE2128" s="1131">
        <v>-0.13690000176429748</v>
      </c>
      <c r="AF2128" s="126"/>
      <c r="AG2128" s="126"/>
      <c r="AH2128" s="126"/>
      <c r="AI2128" s="126"/>
      <c r="AJ2128" s="126"/>
      <c r="AK2128" s="126"/>
      <c r="AL2128" s="126">
        <v>2128</v>
      </c>
    </row>
    <row r="2129" spans="1:38">
      <c r="A2129" s="721" t="s">
        <v>1852</v>
      </c>
      <c r="B2129" s="722">
        <v>16</v>
      </c>
      <c r="C2129" s="722">
        <v>1698</v>
      </c>
      <c r="D2129" s="722">
        <v>169895</v>
      </c>
      <c r="E2129" s="721">
        <v>1698959408</v>
      </c>
      <c r="F2129" s="721" t="s">
        <v>282</v>
      </c>
      <c r="G2129" s="1127">
        <v>-14090964</v>
      </c>
      <c r="H2129" s="1128">
        <v>0</v>
      </c>
      <c r="I2129" s="1128">
        <v>-14090963.76</v>
      </c>
      <c r="J2129" s="1128">
        <v>0.24000000022351742</v>
      </c>
      <c r="K2129" s="1128">
        <v>0</v>
      </c>
      <c r="L2129" s="1128">
        <v>0.24000000022351742</v>
      </c>
      <c r="M2129" s="1128">
        <v>0</v>
      </c>
      <c r="N2129" s="1129">
        <v>0</v>
      </c>
      <c r="O2129" s="1128">
        <v>0.24000000022351742</v>
      </c>
      <c r="P2129" s="1127">
        <v>8.8800000082701447E-2</v>
      </c>
      <c r="Q2129" s="1127">
        <v>0</v>
      </c>
      <c r="R2129" s="1127">
        <v>0</v>
      </c>
      <c r="S2129" s="1127">
        <v>0</v>
      </c>
      <c r="T2129" s="1130">
        <v>0</v>
      </c>
      <c r="U2129" s="1130">
        <v>0</v>
      </c>
      <c r="V2129" s="1130">
        <v>0</v>
      </c>
      <c r="W2129" s="1127">
        <v>0</v>
      </c>
      <c r="X2129" s="1130">
        <v>8.8800000082701447E-2</v>
      </c>
      <c r="Y2129" s="735">
        <v>0.37</v>
      </c>
      <c r="Z2129" s="1131">
        <v>8.8800000082701447E-2</v>
      </c>
      <c r="AA2129" s="1131">
        <v>0</v>
      </c>
      <c r="AB2129" s="1131">
        <v>6.2899999972432855E-2</v>
      </c>
      <c r="AC2129" s="1131">
        <v>0</v>
      </c>
      <c r="AD2129" s="1131">
        <v>2.5900000110268592E-2</v>
      </c>
      <c r="AE2129" s="1131">
        <v>0</v>
      </c>
      <c r="AF2129" s="126"/>
      <c r="AG2129" s="126"/>
      <c r="AH2129" s="126"/>
      <c r="AI2129" s="126"/>
      <c r="AJ2129" s="126"/>
      <c r="AK2129" s="126"/>
      <c r="AL2129" s="126">
        <v>2129</v>
      </c>
    </row>
    <row r="2130" spans="1:38">
      <c r="A2130" s="721" t="s">
        <v>1852</v>
      </c>
      <c r="B2130" s="722">
        <v>16</v>
      </c>
      <c r="C2130" s="722">
        <v>1698</v>
      </c>
      <c r="D2130" s="722">
        <v>169895</v>
      </c>
      <c r="E2130" s="721">
        <v>1698959806</v>
      </c>
      <c r="F2130" s="721" t="s">
        <v>282</v>
      </c>
      <c r="G2130" s="1127">
        <v>-1679773250</v>
      </c>
      <c r="H2130" s="1128">
        <v>0</v>
      </c>
      <c r="I2130" s="1128">
        <v>-1679773249.5899999</v>
      </c>
      <c r="J2130" s="1128">
        <v>0.41000008583068848</v>
      </c>
      <c r="K2130" s="1128">
        <v>0</v>
      </c>
      <c r="L2130" s="1128">
        <v>0.41000008583068848</v>
      </c>
      <c r="M2130" s="1128">
        <v>0</v>
      </c>
      <c r="N2130" s="1129">
        <v>0</v>
      </c>
      <c r="O2130" s="1128">
        <v>0.41000008583068848</v>
      </c>
      <c r="P2130" s="1127">
        <v>0.15170003175735475</v>
      </c>
      <c r="Q2130" s="1127">
        <v>0</v>
      </c>
      <c r="R2130" s="1127">
        <v>0</v>
      </c>
      <c r="S2130" s="1127">
        <v>0</v>
      </c>
      <c r="T2130" s="1130">
        <v>0</v>
      </c>
      <c r="U2130" s="1130">
        <v>0</v>
      </c>
      <c r="V2130" s="1130">
        <v>0</v>
      </c>
      <c r="W2130" s="1127">
        <v>0</v>
      </c>
      <c r="X2130" s="1130">
        <v>0.15170003175735475</v>
      </c>
      <c r="Y2130" s="735">
        <v>0.37000000000000005</v>
      </c>
      <c r="Z2130" s="1131">
        <v>0.15170003175735475</v>
      </c>
      <c r="AA2130" s="1131">
        <v>0</v>
      </c>
      <c r="AB2130" s="1131">
        <v>0</v>
      </c>
      <c r="AC2130" s="1131">
        <v>-0.11469997882843018</v>
      </c>
      <c r="AD2130" s="1131">
        <v>0.15170003175735475</v>
      </c>
      <c r="AE2130" s="1131">
        <v>0.11469997882843018</v>
      </c>
      <c r="AF2130" s="126"/>
      <c r="AG2130" s="126"/>
      <c r="AH2130" s="126"/>
      <c r="AI2130" s="126"/>
      <c r="AJ2130" s="126"/>
      <c r="AK2130" s="126"/>
      <c r="AL2130" s="126">
        <v>2130</v>
      </c>
    </row>
    <row r="2131" spans="1:38">
      <c r="A2131" s="721" t="s">
        <v>1852</v>
      </c>
      <c r="B2131" s="722">
        <v>16</v>
      </c>
      <c r="C2131" s="722">
        <v>1698</v>
      </c>
      <c r="D2131" s="722">
        <v>169895</v>
      </c>
      <c r="E2131" s="721">
        <v>1698959808</v>
      </c>
      <c r="F2131" s="721" t="s">
        <v>282</v>
      </c>
      <c r="G2131" s="1127">
        <v>-8447794261</v>
      </c>
      <c r="H2131" s="1128">
        <v>0</v>
      </c>
      <c r="I2131" s="1128">
        <v>-8447794260.7399998</v>
      </c>
      <c r="J2131" s="1128">
        <v>0.26000022888183594</v>
      </c>
      <c r="K2131" s="1128">
        <v>0</v>
      </c>
      <c r="L2131" s="1128">
        <v>0.26000022888183594</v>
      </c>
      <c r="M2131" s="1128">
        <v>0</v>
      </c>
      <c r="N2131" s="1129">
        <v>0</v>
      </c>
      <c r="O2131" s="1128">
        <v>0.26000022888183594</v>
      </c>
      <c r="P2131" s="1127">
        <v>9.6200084686279302E-2</v>
      </c>
      <c r="Q2131" s="1127">
        <v>0</v>
      </c>
      <c r="R2131" s="1127">
        <v>0</v>
      </c>
      <c r="S2131" s="1127">
        <v>0</v>
      </c>
      <c r="T2131" s="1130">
        <v>0</v>
      </c>
      <c r="U2131" s="1130">
        <v>0</v>
      </c>
      <c r="V2131" s="1130">
        <v>0</v>
      </c>
      <c r="W2131" s="1127">
        <v>0</v>
      </c>
      <c r="X2131" s="1130">
        <v>9.6200084686279302E-2</v>
      </c>
      <c r="Y2131" s="735">
        <v>0.37</v>
      </c>
      <c r="Z2131" s="1131">
        <v>9.6200084686279302E-2</v>
      </c>
      <c r="AA2131" s="1131">
        <v>0</v>
      </c>
      <c r="AB2131" s="1131">
        <v>0</v>
      </c>
      <c r="AC2131" s="1131">
        <v>-0.1036002540588379</v>
      </c>
      <c r="AD2131" s="1131">
        <v>9.6200084686279302E-2</v>
      </c>
      <c r="AE2131" s="1131">
        <v>0.1036002540588379</v>
      </c>
      <c r="AF2131" s="126"/>
      <c r="AG2131" s="126"/>
      <c r="AH2131" s="126"/>
      <c r="AI2131" s="126"/>
      <c r="AJ2131" s="126"/>
      <c r="AK2131" s="126"/>
      <c r="AL2131" s="126">
        <v>2131</v>
      </c>
    </row>
    <row r="2132" spans="1:38">
      <c r="A2132" s="721" t="s">
        <v>1852</v>
      </c>
      <c r="B2132" s="722">
        <v>16</v>
      </c>
      <c r="C2132" s="722">
        <v>1698</v>
      </c>
      <c r="D2132" s="722">
        <v>169895</v>
      </c>
      <c r="E2132" s="721">
        <v>1698959818</v>
      </c>
      <c r="F2132" s="721" t="s">
        <v>282</v>
      </c>
      <c r="G2132" s="1127">
        <v>-12579952094</v>
      </c>
      <c r="H2132" s="1128">
        <v>0</v>
      </c>
      <c r="I2132" s="1128">
        <v>-12579952093.91</v>
      </c>
      <c r="J2132" s="1128">
        <v>9.0000152587890625E-2</v>
      </c>
      <c r="K2132" s="1128">
        <v>0</v>
      </c>
      <c r="L2132" s="1128">
        <v>9.0000152587890625E-2</v>
      </c>
      <c r="M2132" s="1128">
        <v>0</v>
      </c>
      <c r="N2132" s="1129">
        <v>0</v>
      </c>
      <c r="O2132" s="1128">
        <v>9.0000152587890625E-2</v>
      </c>
      <c r="P2132" s="1127">
        <v>3.3300056457519531E-2</v>
      </c>
      <c r="Q2132" s="1127">
        <v>0</v>
      </c>
      <c r="R2132" s="1127">
        <v>0</v>
      </c>
      <c r="S2132" s="1127">
        <v>0</v>
      </c>
      <c r="T2132" s="1130">
        <v>0</v>
      </c>
      <c r="U2132" s="1130">
        <v>0</v>
      </c>
      <c r="V2132" s="1130">
        <v>0</v>
      </c>
      <c r="W2132" s="1127">
        <v>0</v>
      </c>
      <c r="X2132" s="1130">
        <v>3.3300056457519531E-2</v>
      </c>
      <c r="Y2132" s="735">
        <v>0.37</v>
      </c>
      <c r="Z2132" s="1131">
        <v>3.3300056457519531E-2</v>
      </c>
      <c r="AA2132" s="1131">
        <v>0</v>
      </c>
      <c r="AB2132" s="1131">
        <v>0</v>
      </c>
      <c r="AC2132" s="1131">
        <v>-2.9600677490234376E-2</v>
      </c>
      <c r="AD2132" s="1131">
        <v>3.3300056457519531E-2</v>
      </c>
      <c r="AE2132" s="1131">
        <v>2.9600677490234376E-2</v>
      </c>
      <c r="AF2132" s="126"/>
      <c r="AG2132" s="126"/>
      <c r="AH2132" s="126"/>
      <c r="AI2132" s="126"/>
      <c r="AJ2132" s="126"/>
      <c r="AK2132" s="126"/>
      <c r="AL2132" s="126">
        <v>2132</v>
      </c>
    </row>
    <row r="2133" spans="1:38">
      <c r="A2133" s="721" t="s">
        <v>1852</v>
      </c>
      <c r="B2133" s="722">
        <v>16</v>
      </c>
      <c r="C2133" s="722">
        <v>1699</v>
      </c>
      <c r="D2133" s="722">
        <v>169905</v>
      </c>
      <c r="E2133" s="721">
        <v>1699059001</v>
      </c>
      <c r="F2133" s="721" t="s">
        <v>4286</v>
      </c>
      <c r="G2133" s="1127">
        <v>-2422135883</v>
      </c>
      <c r="H2133" s="1128">
        <v>0</v>
      </c>
      <c r="I2133" s="1128">
        <v>-2422135882.8600001</v>
      </c>
      <c r="J2133" s="1128">
        <v>0.1399998664855957</v>
      </c>
      <c r="K2133" s="1128">
        <v>0</v>
      </c>
      <c r="L2133" s="1128">
        <v>0.1399998664855957</v>
      </c>
      <c r="M2133" s="1128">
        <v>0</v>
      </c>
      <c r="N2133" s="1129">
        <v>0</v>
      </c>
      <c r="O2133" s="1128">
        <v>0.1399998664855957</v>
      </c>
      <c r="P2133" s="1127">
        <v>5.1799950599670408E-2</v>
      </c>
      <c r="Q2133" s="1127">
        <v>0</v>
      </c>
      <c r="R2133" s="1127">
        <v>0</v>
      </c>
      <c r="S2133" s="1127">
        <v>0</v>
      </c>
      <c r="T2133" s="1130">
        <v>0</v>
      </c>
      <c r="U2133" s="1130">
        <v>0</v>
      </c>
      <c r="V2133" s="1130">
        <v>0</v>
      </c>
      <c r="W2133" s="1127">
        <v>0</v>
      </c>
      <c r="X2133" s="1130">
        <v>5.1799950599670408E-2</v>
      </c>
      <c r="Y2133" s="735">
        <v>0.37</v>
      </c>
      <c r="Z2133" s="1131">
        <v>5.1799950599670408E-2</v>
      </c>
      <c r="AA2133" s="1131">
        <v>0</v>
      </c>
      <c r="AB2133" s="1131">
        <v>0</v>
      </c>
      <c r="AC2133" s="1131">
        <v>-0.17020001411437988</v>
      </c>
      <c r="AD2133" s="1131">
        <v>5.1799950599670408E-2</v>
      </c>
      <c r="AE2133" s="1131">
        <v>0.17020001411437988</v>
      </c>
      <c r="AF2133" s="126"/>
      <c r="AG2133" s="126"/>
      <c r="AH2133" s="126"/>
      <c r="AI2133" s="126"/>
      <c r="AJ2133" s="126"/>
      <c r="AK2133" s="126"/>
      <c r="AL2133" s="126">
        <v>2133</v>
      </c>
    </row>
    <row r="2134" spans="1:38">
      <c r="A2134" s="721" t="s">
        <v>1852</v>
      </c>
      <c r="B2134" s="722">
        <v>16</v>
      </c>
      <c r="C2134" s="722">
        <v>1699</v>
      </c>
      <c r="D2134" s="722">
        <v>169905</v>
      </c>
      <c r="E2134" s="721">
        <v>1699059002</v>
      </c>
      <c r="F2134" s="721" t="s">
        <v>4286</v>
      </c>
      <c r="G2134" s="1127">
        <v>-270647849</v>
      </c>
      <c r="H2134" s="1128">
        <v>0</v>
      </c>
      <c r="I2134" s="1128">
        <v>-270647849.45999998</v>
      </c>
      <c r="J2134" s="1128">
        <v>-0.45999997854232788</v>
      </c>
      <c r="K2134" s="1128">
        <v>0</v>
      </c>
      <c r="L2134" s="1128">
        <v>0</v>
      </c>
      <c r="M2134" s="1128">
        <v>-0.45999997854232788</v>
      </c>
      <c r="N2134" s="1129">
        <v>0</v>
      </c>
      <c r="O2134" s="1128">
        <v>-0.45999997854232788</v>
      </c>
      <c r="P2134" s="1127">
        <v>-0.1701999920606613</v>
      </c>
      <c r="Q2134" s="1127">
        <v>0</v>
      </c>
      <c r="R2134" s="1127">
        <v>0</v>
      </c>
      <c r="S2134" s="1127">
        <v>0</v>
      </c>
      <c r="T2134" s="1130">
        <v>0</v>
      </c>
      <c r="U2134" s="1130">
        <v>0</v>
      </c>
      <c r="V2134" s="1130">
        <v>0</v>
      </c>
      <c r="W2134" s="1127">
        <v>0</v>
      </c>
      <c r="X2134" s="1130">
        <v>-0.1701999920606613</v>
      </c>
      <c r="Y2134" s="735">
        <v>0.37</v>
      </c>
      <c r="Z2134" s="1131">
        <v>0</v>
      </c>
      <c r="AA2134" s="1131">
        <v>-0.1701999920606613</v>
      </c>
      <c r="AB2134" s="1131">
        <v>0.13690000176429748</v>
      </c>
      <c r="AC2134" s="1131">
        <v>0</v>
      </c>
      <c r="AD2134" s="1131">
        <v>-0.13690000176429748</v>
      </c>
      <c r="AE2134" s="1131">
        <v>-0.1701999920606613</v>
      </c>
      <c r="AF2134" s="126"/>
      <c r="AG2134" s="126"/>
      <c r="AH2134" s="126"/>
      <c r="AI2134" s="126"/>
      <c r="AJ2134" s="126"/>
      <c r="AK2134" s="126"/>
      <c r="AL2134" s="126">
        <v>2134</v>
      </c>
    </row>
    <row r="2135" spans="1:38">
      <c r="A2135" s="721" t="s">
        <v>1852</v>
      </c>
      <c r="B2135" s="722">
        <v>16</v>
      </c>
      <c r="C2135" s="722">
        <v>1699</v>
      </c>
      <c r="D2135" s="722">
        <v>169905</v>
      </c>
      <c r="E2135" s="721">
        <v>1699059003</v>
      </c>
      <c r="F2135" s="721" t="s">
        <v>4286</v>
      </c>
      <c r="G2135" s="1127">
        <v>-116032016</v>
      </c>
      <c r="H2135" s="1128">
        <v>0</v>
      </c>
      <c r="I2135" s="1128">
        <v>-116032015.92</v>
      </c>
      <c r="J2135" s="1128">
        <v>7.9999998211860657E-2</v>
      </c>
      <c r="K2135" s="1128">
        <v>0</v>
      </c>
      <c r="L2135" s="1128">
        <v>7.9999998211860657E-2</v>
      </c>
      <c r="M2135" s="1128">
        <v>0</v>
      </c>
      <c r="N2135" s="1129">
        <v>0</v>
      </c>
      <c r="O2135" s="1128">
        <v>7.9999998211860657E-2</v>
      </c>
      <c r="P2135" s="1127">
        <v>2.9599999338388444E-2</v>
      </c>
      <c r="Q2135" s="1127">
        <v>0</v>
      </c>
      <c r="R2135" s="1127">
        <v>0</v>
      </c>
      <c r="S2135" s="1127">
        <v>0</v>
      </c>
      <c r="T2135" s="1130">
        <v>0</v>
      </c>
      <c r="U2135" s="1130">
        <v>0</v>
      </c>
      <c r="V2135" s="1130">
        <v>0</v>
      </c>
      <c r="W2135" s="1127">
        <v>0</v>
      </c>
      <c r="X2135" s="1130">
        <v>2.9599999338388444E-2</v>
      </c>
      <c r="Y2135" s="735">
        <v>0.37</v>
      </c>
      <c r="Z2135" s="1131">
        <v>2.9599999338388444E-2</v>
      </c>
      <c r="AA2135" s="1131">
        <v>0</v>
      </c>
      <c r="AB2135" s="1131">
        <v>0.17760000154376029</v>
      </c>
      <c r="AC2135" s="1131">
        <v>0</v>
      </c>
      <c r="AD2135" s="1131">
        <v>-0.14800000220537185</v>
      </c>
      <c r="AE2135" s="1131">
        <v>0</v>
      </c>
      <c r="AF2135" s="126"/>
      <c r="AG2135" s="126"/>
      <c r="AH2135" s="126"/>
      <c r="AI2135" s="126"/>
      <c r="AJ2135" s="126"/>
      <c r="AK2135" s="126"/>
      <c r="AL2135" s="126">
        <v>2135</v>
      </c>
    </row>
    <row r="2136" spans="1:38">
      <c r="A2136" s="721" t="s">
        <v>1852</v>
      </c>
      <c r="B2136" s="722">
        <v>16</v>
      </c>
      <c r="C2136" s="722">
        <v>1699</v>
      </c>
      <c r="D2136" s="722">
        <v>169905</v>
      </c>
      <c r="E2136" s="721">
        <v>1699059006</v>
      </c>
      <c r="F2136" s="721" t="s">
        <v>4286</v>
      </c>
      <c r="G2136" s="1127">
        <v>-343070689</v>
      </c>
      <c r="H2136" s="1128">
        <v>0</v>
      </c>
      <c r="I2136" s="1128">
        <v>-343070689.42000002</v>
      </c>
      <c r="J2136" s="1128">
        <v>-0.42000001668930054</v>
      </c>
      <c r="K2136" s="1128">
        <v>0</v>
      </c>
      <c r="L2136" s="1128">
        <v>0</v>
      </c>
      <c r="M2136" s="1128">
        <v>-0.42000001668930054</v>
      </c>
      <c r="N2136" s="1129">
        <v>0</v>
      </c>
      <c r="O2136" s="1128">
        <v>-0.42000001668930054</v>
      </c>
      <c r="P2136" s="1127">
        <v>-0.15540000617504118</v>
      </c>
      <c r="Q2136" s="1127">
        <v>0</v>
      </c>
      <c r="R2136" s="1127">
        <v>0</v>
      </c>
      <c r="S2136" s="1127">
        <v>0</v>
      </c>
      <c r="T2136" s="1130">
        <v>0</v>
      </c>
      <c r="U2136" s="1130">
        <v>0</v>
      </c>
      <c r="V2136" s="1130">
        <v>0</v>
      </c>
      <c r="W2136" s="1127">
        <v>0</v>
      </c>
      <c r="X2136" s="1130">
        <v>-0.15540000617504118</v>
      </c>
      <c r="Y2136" s="735">
        <v>0.36999999999999994</v>
      </c>
      <c r="Z2136" s="1131">
        <v>0</v>
      </c>
      <c r="AA2136" s="1131">
        <v>-0.15540000617504118</v>
      </c>
      <c r="AB2136" s="1131">
        <v>0</v>
      </c>
      <c r="AC2136" s="1131">
        <v>-4.0700005292892458E-2</v>
      </c>
      <c r="AD2136" s="1131">
        <v>0</v>
      </c>
      <c r="AE2136" s="1131">
        <v>-0.11470000088214873</v>
      </c>
      <c r="AF2136" s="126"/>
      <c r="AG2136" s="126"/>
      <c r="AH2136" s="126"/>
      <c r="AI2136" s="126"/>
      <c r="AJ2136" s="126"/>
      <c r="AK2136" s="126"/>
      <c r="AL2136" s="126">
        <v>2136</v>
      </c>
    </row>
    <row r="2137" spans="1:38">
      <c r="A2137" s="721" t="s">
        <v>1852</v>
      </c>
      <c r="B2137" s="722">
        <v>16</v>
      </c>
      <c r="C2137" s="722">
        <v>1699</v>
      </c>
      <c r="D2137" s="722">
        <v>169905</v>
      </c>
      <c r="E2137" s="721">
        <v>1699059007</v>
      </c>
      <c r="F2137" s="721" t="s">
        <v>4286</v>
      </c>
      <c r="G2137" s="1127">
        <v>-33236254</v>
      </c>
      <c r="H2137" s="1128">
        <v>0</v>
      </c>
      <c r="I2137" s="1128">
        <v>-33236254.43</v>
      </c>
      <c r="J2137" s="1128">
        <v>-0.42999999970197678</v>
      </c>
      <c r="K2137" s="1128">
        <v>0</v>
      </c>
      <c r="L2137" s="1128">
        <v>0</v>
      </c>
      <c r="M2137" s="1128">
        <v>-0.42999999970197678</v>
      </c>
      <c r="N2137" s="1129">
        <v>0</v>
      </c>
      <c r="O2137" s="1128">
        <v>-0.42999999970197678</v>
      </c>
      <c r="P2137" s="1127">
        <v>-0.15909999988973139</v>
      </c>
      <c r="Q2137" s="1127">
        <v>0</v>
      </c>
      <c r="R2137" s="1127">
        <v>0</v>
      </c>
      <c r="S2137" s="1127">
        <v>0</v>
      </c>
      <c r="T2137" s="1130">
        <v>0</v>
      </c>
      <c r="U2137" s="1130">
        <v>0</v>
      </c>
      <c r="V2137" s="1130">
        <v>0</v>
      </c>
      <c r="W2137" s="1127">
        <v>0</v>
      </c>
      <c r="X2137" s="1130">
        <v>-0.15909999988973139</v>
      </c>
      <c r="Y2137" s="735">
        <v>0.36999999999999994</v>
      </c>
      <c r="Z2137" s="1131">
        <v>0</v>
      </c>
      <c r="AA2137" s="1131">
        <v>-0.15909999988973139</v>
      </c>
      <c r="AB2137" s="1131">
        <v>0.15909999988973139</v>
      </c>
      <c r="AC2137" s="1131">
        <v>0</v>
      </c>
      <c r="AD2137" s="1131">
        <v>-0.15909999988973139</v>
      </c>
      <c r="AE2137" s="1131">
        <v>-0.15909999988973139</v>
      </c>
      <c r="AF2137" s="126"/>
      <c r="AG2137" s="126"/>
      <c r="AH2137" s="126"/>
      <c r="AI2137" s="126"/>
      <c r="AJ2137" s="126"/>
      <c r="AK2137" s="126"/>
      <c r="AL2137" s="126">
        <v>2137</v>
      </c>
    </row>
    <row r="2138" spans="1:38">
      <c r="A2138" s="721" t="s">
        <v>1852</v>
      </c>
      <c r="B2138" s="722">
        <v>16</v>
      </c>
      <c r="C2138" s="722">
        <v>1699</v>
      </c>
      <c r="D2138" s="722">
        <v>169905</v>
      </c>
      <c r="E2138" s="721">
        <v>1699059008</v>
      </c>
      <c r="F2138" s="721" t="s">
        <v>4286</v>
      </c>
      <c r="G2138" s="1127">
        <v>-17490289</v>
      </c>
      <c r="H2138" s="1128">
        <v>0</v>
      </c>
      <c r="I2138" s="1128">
        <v>-17490288.73</v>
      </c>
      <c r="J2138" s="1128">
        <v>0.26999999955296516</v>
      </c>
      <c r="K2138" s="1128">
        <v>0</v>
      </c>
      <c r="L2138" s="1128">
        <v>0.26999999955296516</v>
      </c>
      <c r="M2138" s="1128">
        <v>0</v>
      </c>
      <c r="N2138" s="1129">
        <v>0</v>
      </c>
      <c r="O2138" s="1128">
        <v>0.26999999955296516</v>
      </c>
      <c r="P2138" s="1127">
        <v>9.9899999834597103E-2</v>
      </c>
      <c r="Q2138" s="1127">
        <v>0</v>
      </c>
      <c r="R2138" s="1127">
        <v>0</v>
      </c>
      <c r="S2138" s="1127">
        <v>0</v>
      </c>
      <c r="T2138" s="1130">
        <v>0</v>
      </c>
      <c r="U2138" s="1130">
        <v>0</v>
      </c>
      <c r="V2138" s="1130">
        <v>0</v>
      </c>
      <c r="W2138" s="1127">
        <v>0</v>
      </c>
      <c r="X2138" s="1130">
        <v>9.9899999834597103E-2</v>
      </c>
      <c r="Y2138" s="735">
        <v>0.37</v>
      </c>
      <c r="Z2138" s="1131">
        <v>9.9899999834597103E-2</v>
      </c>
      <c r="AA2138" s="1131">
        <v>0</v>
      </c>
      <c r="AB2138" s="1131">
        <v>0</v>
      </c>
      <c r="AC2138" s="1131">
        <v>-2.5900000110268592E-2</v>
      </c>
      <c r="AD2138" s="1131">
        <v>9.9899999834597103E-2</v>
      </c>
      <c r="AE2138" s="1131">
        <v>2.5900000110268592E-2</v>
      </c>
      <c r="AF2138" s="126"/>
      <c r="AG2138" s="126"/>
      <c r="AH2138" s="126"/>
      <c r="AI2138" s="126"/>
      <c r="AJ2138" s="126"/>
      <c r="AK2138" s="126"/>
      <c r="AL2138" s="126">
        <v>2138</v>
      </c>
    </row>
    <row r="2139" spans="1:38">
      <c r="A2139" s="721" t="s">
        <v>1852</v>
      </c>
      <c r="B2139" s="722">
        <v>16</v>
      </c>
      <c r="C2139" s="722">
        <v>1699</v>
      </c>
      <c r="D2139" s="722">
        <v>169905</v>
      </c>
      <c r="E2139" s="721">
        <v>1699059011</v>
      </c>
      <c r="F2139" s="721" t="s">
        <v>4286</v>
      </c>
      <c r="G2139" s="1127">
        <v>-762388982</v>
      </c>
      <c r="H2139" s="1128">
        <v>0</v>
      </c>
      <c r="I2139" s="1128">
        <v>-762388981.69000006</v>
      </c>
      <c r="J2139" s="1128">
        <v>0.30999994277954102</v>
      </c>
      <c r="K2139" s="1128">
        <v>0</v>
      </c>
      <c r="L2139" s="1128">
        <v>0.30999994277954102</v>
      </c>
      <c r="M2139" s="1128">
        <v>0</v>
      </c>
      <c r="N2139" s="1129">
        <v>0</v>
      </c>
      <c r="O2139" s="1128">
        <v>0.30999994277954102</v>
      </c>
      <c r="P2139" s="1127">
        <v>0.11469997882843018</v>
      </c>
      <c r="Q2139" s="1127">
        <v>0</v>
      </c>
      <c r="R2139" s="1127">
        <v>0</v>
      </c>
      <c r="S2139" s="1127">
        <v>0</v>
      </c>
      <c r="T2139" s="1130">
        <v>0</v>
      </c>
      <c r="U2139" s="1130">
        <v>0</v>
      </c>
      <c r="V2139" s="1130">
        <v>0</v>
      </c>
      <c r="W2139" s="1127">
        <v>0</v>
      </c>
      <c r="X2139" s="1130">
        <v>0.11469997882843018</v>
      </c>
      <c r="Y2139" s="735">
        <v>0.37</v>
      </c>
      <c r="Z2139" s="1131">
        <v>0.11469997882843018</v>
      </c>
      <c r="AA2139" s="1131">
        <v>0</v>
      </c>
      <c r="AB2139" s="1131">
        <v>9.9899999834597103E-2</v>
      </c>
      <c r="AC2139" s="1131">
        <v>0</v>
      </c>
      <c r="AD2139" s="1131">
        <v>1.4799978993833077E-2</v>
      </c>
      <c r="AE2139" s="1131">
        <v>0</v>
      </c>
      <c r="AF2139" s="126"/>
      <c r="AG2139" s="126"/>
      <c r="AH2139" s="126"/>
      <c r="AI2139" s="126"/>
      <c r="AJ2139" s="126"/>
      <c r="AK2139" s="126"/>
      <c r="AL2139" s="126">
        <v>2139</v>
      </c>
    </row>
    <row r="2140" spans="1:38">
      <c r="A2140" s="721" t="s">
        <v>1852</v>
      </c>
      <c r="B2140" s="722">
        <v>16</v>
      </c>
      <c r="C2140" s="722">
        <v>1699</v>
      </c>
      <c r="D2140" s="722">
        <v>169905</v>
      </c>
      <c r="E2140" s="721">
        <v>1699059012</v>
      </c>
      <c r="F2140" s="721" t="s">
        <v>4286</v>
      </c>
      <c r="G2140" s="1127">
        <v>-32277367</v>
      </c>
      <c r="H2140" s="1128">
        <v>0</v>
      </c>
      <c r="I2140" s="1128">
        <v>-32277367.210000001</v>
      </c>
      <c r="J2140" s="1128">
        <v>-0.21000000089406967</v>
      </c>
      <c r="K2140" s="1128">
        <v>0</v>
      </c>
      <c r="L2140" s="1128">
        <v>0</v>
      </c>
      <c r="M2140" s="1128">
        <v>-0.21000000089406967</v>
      </c>
      <c r="N2140" s="1129">
        <v>0</v>
      </c>
      <c r="O2140" s="1128">
        <v>-0.21000000089406967</v>
      </c>
      <c r="P2140" s="1127">
        <v>-7.7700000330805777E-2</v>
      </c>
      <c r="Q2140" s="1127">
        <v>0</v>
      </c>
      <c r="R2140" s="1127">
        <v>0</v>
      </c>
      <c r="S2140" s="1127">
        <v>0</v>
      </c>
      <c r="T2140" s="1130">
        <v>0</v>
      </c>
      <c r="U2140" s="1130">
        <v>0</v>
      </c>
      <c r="V2140" s="1130">
        <v>0</v>
      </c>
      <c r="W2140" s="1127">
        <v>0</v>
      </c>
      <c r="X2140" s="1130">
        <v>-7.7700000330805777E-2</v>
      </c>
      <c r="Y2140" s="735">
        <v>0.37</v>
      </c>
      <c r="Z2140" s="1131">
        <v>0</v>
      </c>
      <c r="AA2140" s="1131">
        <v>-7.7700000330805777E-2</v>
      </c>
      <c r="AB2140" s="1131">
        <v>0</v>
      </c>
      <c r="AC2140" s="1131">
        <v>-0.13690000004135072</v>
      </c>
      <c r="AD2140" s="1131">
        <v>0</v>
      </c>
      <c r="AE2140" s="1131">
        <v>5.9199999710544945E-2</v>
      </c>
      <c r="AF2140" s="126"/>
      <c r="AG2140" s="126"/>
      <c r="AH2140" s="126"/>
      <c r="AI2140" s="126"/>
      <c r="AJ2140" s="126"/>
      <c r="AK2140" s="126"/>
      <c r="AL2140" s="126">
        <v>2140</v>
      </c>
    </row>
    <row r="2141" spans="1:38">
      <c r="A2141" s="721" t="s">
        <v>1852</v>
      </c>
      <c r="B2141" s="722">
        <v>16</v>
      </c>
      <c r="C2141" s="722">
        <v>1699</v>
      </c>
      <c r="D2141" s="722">
        <v>169905</v>
      </c>
      <c r="E2141" s="721">
        <v>1699059713</v>
      </c>
      <c r="F2141" s="721" t="s">
        <v>1242</v>
      </c>
      <c r="G2141" s="1127">
        <v>-48937</v>
      </c>
      <c r="H2141" s="1128">
        <v>0</v>
      </c>
      <c r="I2141" s="1128">
        <v>-48937.14</v>
      </c>
      <c r="J2141" s="1128">
        <v>-0.13999999999941792</v>
      </c>
      <c r="K2141" s="1128">
        <v>0</v>
      </c>
      <c r="L2141" s="1128">
        <v>0</v>
      </c>
      <c r="M2141" s="1128">
        <v>-0.13999999999941792</v>
      </c>
      <c r="N2141" s="1129">
        <v>0</v>
      </c>
      <c r="O2141" s="1128">
        <v>-0.13999999999941792</v>
      </c>
      <c r="P2141" s="1127">
        <v>-5.1799999999784629E-2</v>
      </c>
      <c r="Q2141" s="1127">
        <v>0</v>
      </c>
      <c r="R2141" s="1127">
        <v>0</v>
      </c>
      <c r="S2141" s="1127">
        <v>0</v>
      </c>
      <c r="T2141" s="1130">
        <v>0</v>
      </c>
      <c r="U2141" s="1130">
        <v>0</v>
      </c>
      <c r="V2141" s="1130">
        <v>0</v>
      </c>
      <c r="W2141" s="1127">
        <v>0</v>
      </c>
      <c r="X2141" s="1130">
        <v>-5.1799999999784629E-2</v>
      </c>
      <c r="Y2141" s="735">
        <v>0.37</v>
      </c>
      <c r="Z2141" s="1131">
        <v>0</v>
      </c>
      <c r="AA2141" s="1131">
        <v>-5.1799999999784629E-2</v>
      </c>
      <c r="AB2141" s="1131">
        <v>1760.1676999999997</v>
      </c>
      <c r="AC2141" s="1131">
        <v>0</v>
      </c>
      <c r="AD2141" s="1131">
        <v>-1760.1676999999997</v>
      </c>
      <c r="AE2141" s="1131">
        <v>-5.1799999999784629E-2</v>
      </c>
      <c r="AF2141" s="126"/>
      <c r="AG2141" s="126"/>
      <c r="AH2141" s="126"/>
      <c r="AI2141" s="126"/>
      <c r="AJ2141" s="126"/>
      <c r="AK2141" s="126"/>
      <c r="AL2141" s="126">
        <v>2141</v>
      </c>
    </row>
    <row r="2142" spans="1:38">
      <c r="A2142" s="721" t="s">
        <v>1852</v>
      </c>
      <c r="B2142" s="722">
        <v>16</v>
      </c>
      <c r="C2142" s="722">
        <v>1699</v>
      </c>
      <c r="D2142" s="722">
        <v>169905</v>
      </c>
      <c r="E2142" s="721">
        <v>1699059718</v>
      </c>
      <c r="F2142" s="721" t="s">
        <v>1243</v>
      </c>
      <c r="G2142" s="1127">
        <v>-104596</v>
      </c>
      <c r="H2142" s="1128">
        <v>0</v>
      </c>
      <c r="I2142" s="1128">
        <v>-104596.43</v>
      </c>
      <c r="J2142" s="1128">
        <v>-0.42999999999301508</v>
      </c>
      <c r="K2142" s="1128">
        <v>0</v>
      </c>
      <c r="L2142" s="1128">
        <v>0</v>
      </c>
      <c r="M2142" s="1128">
        <v>-0.42999999999301508</v>
      </c>
      <c r="N2142" s="1129">
        <v>0</v>
      </c>
      <c r="O2142" s="1128">
        <v>-0.42999999999301508</v>
      </c>
      <c r="P2142" s="1127">
        <v>-0.15909999999741559</v>
      </c>
      <c r="Q2142" s="1127">
        <v>0</v>
      </c>
      <c r="R2142" s="1127">
        <v>0</v>
      </c>
      <c r="S2142" s="1127">
        <v>0</v>
      </c>
      <c r="T2142" s="1130">
        <v>0</v>
      </c>
      <c r="U2142" s="1130">
        <v>0</v>
      </c>
      <c r="V2142" s="1130">
        <v>0</v>
      </c>
      <c r="W2142" s="1127">
        <v>0</v>
      </c>
      <c r="X2142" s="1130">
        <v>-0.15909999999741559</v>
      </c>
      <c r="Y2142" s="735">
        <v>0.37</v>
      </c>
      <c r="Z2142" s="1131">
        <v>0</v>
      </c>
      <c r="AA2142" s="1131">
        <v>-0.15909999999741559</v>
      </c>
      <c r="AB2142" s="1131">
        <v>4109297.5852999999</v>
      </c>
      <c r="AC2142" s="1131">
        <v>0</v>
      </c>
      <c r="AD2142" s="1131">
        <v>-4109297.5852999999</v>
      </c>
      <c r="AE2142" s="1131">
        <v>-0.15909999999741559</v>
      </c>
      <c r="AF2142" s="126"/>
      <c r="AG2142" s="126"/>
      <c r="AH2142" s="126"/>
      <c r="AI2142" s="126"/>
      <c r="AJ2142" s="126"/>
      <c r="AK2142" s="126"/>
      <c r="AL2142" s="126">
        <v>2142</v>
      </c>
    </row>
    <row r="2143" spans="1:38">
      <c r="A2143" s="721" t="s">
        <v>1852</v>
      </c>
      <c r="B2143" s="722">
        <v>16</v>
      </c>
      <c r="C2143" s="722">
        <v>1699</v>
      </c>
      <c r="D2143" s="722">
        <v>169905</v>
      </c>
      <c r="E2143" s="721">
        <v>1699059719</v>
      </c>
      <c r="F2143" s="721" t="s">
        <v>1244</v>
      </c>
      <c r="G2143" s="1127">
        <v>0</v>
      </c>
      <c r="H2143" s="1128">
        <v>0</v>
      </c>
      <c r="I2143" s="1128">
        <v>1799046.17</v>
      </c>
      <c r="J2143" s="1128">
        <v>1799046.17</v>
      </c>
      <c r="K2143" s="1128">
        <v>0</v>
      </c>
      <c r="L2143" s="1128">
        <v>1799046.17</v>
      </c>
      <c r="M2143" s="1128">
        <v>0</v>
      </c>
      <c r="N2143" s="1129">
        <v>0</v>
      </c>
      <c r="O2143" s="1128">
        <v>1799046.17</v>
      </c>
      <c r="P2143" s="1127">
        <v>665647.08289999992</v>
      </c>
      <c r="Q2143" s="1127">
        <v>0</v>
      </c>
      <c r="R2143" s="1127">
        <v>0</v>
      </c>
      <c r="S2143" s="1127">
        <v>0</v>
      </c>
      <c r="T2143" s="1130">
        <v>0</v>
      </c>
      <c r="U2143" s="1130">
        <v>0</v>
      </c>
      <c r="V2143" s="1130">
        <v>0</v>
      </c>
      <c r="W2143" s="1127">
        <v>0</v>
      </c>
      <c r="X2143" s="1130">
        <v>665647.08289999992</v>
      </c>
      <c r="Y2143" s="735">
        <v>0.37</v>
      </c>
      <c r="Z2143" s="1131">
        <v>665647.08289999992</v>
      </c>
      <c r="AA2143" s="1131">
        <v>0</v>
      </c>
      <c r="AB2143" s="1131">
        <v>253234.40839999999</v>
      </c>
      <c r="AC2143" s="1131">
        <v>0</v>
      </c>
      <c r="AD2143" s="1131">
        <v>412412.67449999996</v>
      </c>
      <c r="AE2143" s="1131">
        <v>0</v>
      </c>
      <c r="AF2143" s="126"/>
      <c r="AG2143" s="126"/>
      <c r="AH2143" s="126"/>
      <c r="AI2143" s="126"/>
      <c r="AJ2143" s="126"/>
      <c r="AK2143" s="126"/>
      <c r="AL2143" s="126">
        <v>2143</v>
      </c>
    </row>
    <row r="2144" spans="1:38">
      <c r="A2144" s="721" t="s">
        <v>1852</v>
      </c>
      <c r="B2144" s="722">
        <v>16</v>
      </c>
      <c r="C2144" s="722">
        <v>1699</v>
      </c>
      <c r="D2144" s="722">
        <v>169905</v>
      </c>
      <c r="E2144" s="721">
        <v>1699059720</v>
      </c>
      <c r="F2144" s="721" t="s">
        <v>3418</v>
      </c>
      <c r="G2144" s="1127">
        <v>-10627</v>
      </c>
      <c r="H2144" s="1128">
        <v>0</v>
      </c>
      <c r="I2144" s="1128">
        <v>-134148.78</v>
      </c>
      <c r="J2144" s="1128">
        <v>-123521.78</v>
      </c>
      <c r="K2144" s="1128">
        <v>0</v>
      </c>
      <c r="L2144" s="1128">
        <v>0</v>
      </c>
      <c r="M2144" s="1128">
        <v>-123521.78</v>
      </c>
      <c r="N2144" s="1129">
        <v>0</v>
      </c>
      <c r="O2144" s="1128">
        <v>-123521.78</v>
      </c>
      <c r="P2144" s="1127">
        <v>-45703.058599999997</v>
      </c>
      <c r="Q2144" s="1127">
        <v>0</v>
      </c>
      <c r="R2144" s="1127">
        <v>0</v>
      </c>
      <c r="S2144" s="1127">
        <v>0</v>
      </c>
      <c r="T2144" s="1130">
        <v>0</v>
      </c>
      <c r="U2144" s="1130">
        <v>0</v>
      </c>
      <c r="V2144" s="1130">
        <v>0</v>
      </c>
      <c r="W2144" s="1127">
        <v>0</v>
      </c>
      <c r="X2144" s="1130">
        <v>-45703.058599999997</v>
      </c>
      <c r="Y2144" s="735">
        <v>0.37</v>
      </c>
      <c r="Z2144" s="1131">
        <v>0</v>
      </c>
      <c r="AA2144" s="1131">
        <v>-45703.058599999997</v>
      </c>
      <c r="AB2144" s="1131">
        <v>0</v>
      </c>
      <c r="AC2144" s="1131">
        <v>-45702.917999999998</v>
      </c>
      <c r="AD2144" s="1131">
        <v>0</v>
      </c>
      <c r="AE2144" s="1131">
        <v>-0.14059999999881256</v>
      </c>
      <c r="AF2144" s="126"/>
      <c r="AG2144" s="126"/>
      <c r="AH2144" s="126"/>
      <c r="AI2144" s="126"/>
      <c r="AJ2144" s="126"/>
      <c r="AK2144" s="126"/>
      <c r="AL2144" s="126">
        <v>2144</v>
      </c>
    </row>
    <row r="2145" spans="1:38">
      <c r="A2145" s="721" t="s">
        <v>1852</v>
      </c>
      <c r="B2145" s="722">
        <v>16</v>
      </c>
      <c r="C2145" s="722">
        <v>1699</v>
      </c>
      <c r="D2145" s="722">
        <v>169915</v>
      </c>
      <c r="E2145" s="721">
        <v>1699151888</v>
      </c>
      <c r="F2145" s="721" t="s">
        <v>809</v>
      </c>
      <c r="G2145" s="1127">
        <v>-33087314</v>
      </c>
      <c r="H2145" s="1128">
        <v>0</v>
      </c>
      <c r="I2145" s="1128">
        <v>-33087313.789999999</v>
      </c>
      <c r="J2145" s="1128">
        <v>0.21000000089406967</v>
      </c>
      <c r="K2145" s="1128">
        <v>0</v>
      </c>
      <c r="L2145" s="1128">
        <v>0.21000000089406967</v>
      </c>
      <c r="M2145" s="1128">
        <v>0</v>
      </c>
      <c r="N2145" s="1129">
        <v>0</v>
      </c>
      <c r="O2145" s="1128">
        <v>0.21000000089406967</v>
      </c>
      <c r="P2145" s="1127">
        <v>7.7700000330805777E-2</v>
      </c>
      <c r="Q2145" s="1127">
        <v>0</v>
      </c>
      <c r="R2145" s="1127">
        <v>0</v>
      </c>
      <c r="S2145" s="1127">
        <v>0</v>
      </c>
      <c r="T2145" s="1130">
        <v>0</v>
      </c>
      <c r="U2145" s="1130">
        <v>0</v>
      </c>
      <c r="V2145" s="1130">
        <v>0</v>
      </c>
      <c r="W2145" s="1127">
        <v>0</v>
      </c>
      <c r="X2145" s="1130">
        <v>7.7700000330805777E-2</v>
      </c>
      <c r="Y2145" s="735">
        <v>0.37</v>
      </c>
      <c r="Z2145" s="1131">
        <v>7.7700000330805777E-2</v>
      </c>
      <c r="AA2145" s="1131">
        <v>0</v>
      </c>
      <c r="AB2145" s="1131">
        <v>0.10359999975189567</v>
      </c>
      <c r="AC2145" s="1131">
        <v>0</v>
      </c>
      <c r="AD2145" s="1131">
        <v>-2.5899999421089892E-2</v>
      </c>
      <c r="AE2145" s="1131">
        <v>0</v>
      </c>
      <c r="AF2145" s="126"/>
      <c r="AG2145" s="126"/>
      <c r="AH2145" s="126"/>
      <c r="AI2145" s="126"/>
      <c r="AJ2145" s="126"/>
      <c r="AK2145" s="126"/>
      <c r="AL2145" s="126">
        <v>2145</v>
      </c>
    </row>
    <row r="2146" spans="1:38">
      <c r="A2146" s="721" t="s">
        <v>1891</v>
      </c>
      <c r="B2146" s="722">
        <v>16</v>
      </c>
      <c r="C2146" s="722">
        <v>1699</v>
      </c>
      <c r="D2146" s="722">
        <v>169915</v>
      </c>
      <c r="E2146" s="721">
        <v>1699159001</v>
      </c>
      <c r="F2146" s="721" t="s">
        <v>4287</v>
      </c>
      <c r="G2146" s="1127">
        <v>-3501846260</v>
      </c>
      <c r="H2146" s="1128">
        <v>0</v>
      </c>
      <c r="I2146" s="1128">
        <v>-3501846259.8200002</v>
      </c>
      <c r="J2146" s="1128">
        <v>0.17999982833862305</v>
      </c>
      <c r="K2146" s="1128">
        <v>0</v>
      </c>
      <c r="L2146" s="1128">
        <v>0.17999982833862305</v>
      </c>
      <c r="M2146" s="1128">
        <v>0</v>
      </c>
      <c r="N2146" s="1129">
        <v>0</v>
      </c>
      <c r="O2146" s="1128">
        <v>0.17999982833862305</v>
      </c>
      <c r="P2146" s="1127">
        <v>6.6599936485290528E-2</v>
      </c>
      <c r="Q2146" s="1127">
        <v>0</v>
      </c>
      <c r="R2146" s="1127">
        <v>0</v>
      </c>
      <c r="S2146" s="1127">
        <v>0</v>
      </c>
      <c r="T2146" s="1130">
        <v>0</v>
      </c>
      <c r="U2146" s="1130">
        <v>0</v>
      </c>
      <c r="V2146" s="1130">
        <v>0</v>
      </c>
      <c r="W2146" s="1127">
        <v>0</v>
      </c>
      <c r="X2146" s="1130">
        <v>6.6599936485290528E-2</v>
      </c>
      <c r="Y2146" s="735">
        <v>0.37</v>
      </c>
      <c r="Z2146" s="1131">
        <v>6.6599936485290528E-2</v>
      </c>
      <c r="AA2146" s="1131">
        <v>0</v>
      </c>
      <c r="AB2146" s="1131">
        <v>0.12580005645751954</v>
      </c>
      <c r="AC2146" s="1131">
        <v>0</v>
      </c>
      <c r="AD2146" s="1131">
        <v>-5.9200119972229015E-2</v>
      </c>
      <c r="AE2146" s="1131">
        <v>0</v>
      </c>
      <c r="AF2146" s="126"/>
      <c r="AG2146" s="126"/>
      <c r="AH2146" s="126"/>
      <c r="AI2146" s="126"/>
      <c r="AJ2146" s="126"/>
      <c r="AK2146" s="126"/>
      <c r="AL2146" s="126">
        <v>2146</v>
      </c>
    </row>
    <row r="2147" spans="1:38">
      <c r="A2147" s="721" t="s">
        <v>1891</v>
      </c>
      <c r="B2147" s="722">
        <v>16</v>
      </c>
      <c r="C2147" s="722">
        <v>1699</v>
      </c>
      <c r="D2147" s="722">
        <v>169915</v>
      </c>
      <c r="E2147" s="721">
        <v>1699159002</v>
      </c>
      <c r="F2147" s="721" t="s">
        <v>4287</v>
      </c>
      <c r="G2147" s="1127">
        <v>-565811061</v>
      </c>
      <c r="H2147" s="1128">
        <v>0</v>
      </c>
      <c r="I2147" s="1128">
        <v>-565811060.77999997</v>
      </c>
      <c r="J2147" s="1128">
        <v>0.22000002861022949</v>
      </c>
      <c r="K2147" s="1128">
        <v>0</v>
      </c>
      <c r="L2147" s="1128">
        <v>0.22000002861022949</v>
      </c>
      <c r="M2147" s="1128">
        <v>0</v>
      </c>
      <c r="N2147" s="1129">
        <v>0</v>
      </c>
      <c r="O2147" s="1128">
        <v>0.22000002861022949</v>
      </c>
      <c r="P2147" s="1127">
        <v>8.1400010585784915E-2</v>
      </c>
      <c r="Q2147" s="1127">
        <v>0</v>
      </c>
      <c r="R2147" s="1127">
        <v>0</v>
      </c>
      <c r="S2147" s="1127">
        <v>0</v>
      </c>
      <c r="T2147" s="1130">
        <v>0</v>
      </c>
      <c r="U2147" s="1130">
        <v>0</v>
      </c>
      <c r="V2147" s="1130">
        <v>0</v>
      </c>
      <c r="W2147" s="1127">
        <v>0</v>
      </c>
      <c r="X2147" s="1130">
        <v>8.1400010585784915E-2</v>
      </c>
      <c r="Y2147" s="735">
        <v>0.37</v>
      </c>
      <c r="Z2147" s="1131">
        <v>8.1400010585784915E-2</v>
      </c>
      <c r="AA2147" s="1131">
        <v>0</v>
      </c>
      <c r="AB2147" s="1131">
        <v>0</v>
      </c>
      <c r="AC2147" s="1131">
        <v>-3.3300012350082397E-2</v>
      </c>
      <c r="AD2147" s="1131">
        <v>8.1400010585784915E-2</v>
      </c>
      <c r="AE2147" s="1131">
        <v>3.3300012350082397E-2</v>
      </c>
      <c r="AF2147" s="126"/>
      <c r="AG2147" s="126"/>
      <c r="AH2147" s="126"/>
      <c r="AI2147" s="126"/>
      <c r="AJ2147" s="126"/>
      <c r="AK2147" s="126"/>
      <c r="AL2147" s="126">
        <v>2147</v>
      </c>
    </row>
    <row r="2148" spans="1:38">
      <c r="A2148" s="721" t="s">
        <v>1891</v>
      </c>
      <c r="B2148" s="722">
        <v>16</v>
      </c>
      <c r="C2148" s="722">
        <v>1699</v>
      </c>
      <c r="D2148" s="722">
        <v>169915</v>
      </c>
      <c r="E2148" s="721">
        <v>1699159003</v>
      </c>
      <c r="F2148" s="721" t="s">
        <v>4287</v>
      </c>
      <c r="G2148" s="1127">
        <v>-61164240</v>
      </c>
      <c r="H2148" s="1128">
        <v>0</v>
      </c>
      <c r="I2148" s="1128">
        <v>-61164240.07</v>
      </c>
      <c r="J2148" s="1128">
        <v>-7.0000000298023224E-2</v>
      </c>
      <c r="K2148" s="1128">
        <v>0</v>
      </c>
      <c r="L2148" s="1128">
        <v>0</v>
      </c>
      <c r="M2148" s="1128">
        <v>-7.0000000298023224E-2</v>
      </c>
      <c r="N2148" s="1129">
        <v>0</v>
      </c>
      <c r="O2148" s="1128">
        <v>-7.0000000298023224E-2</v>
      </c>
      <c r="P2148" s="1127">
        <v>-2.5900000110268592E-2</v>
      </c>
      <c r="Q2148" s="1127">
        <v>0</v>
      </c>
      <c r="R2148" s="1127">
        <v>0</v>
      </c>
      <c r="S2148" s="1127">
        <v>0</v>
      </c>
      <c r="T2148" s="1130">
        <v>0</v>
      </c>
      <c r="U2148" s="1130">
        <v>0</v>
      </c>
      <c r="V2148" s="1130">
        <v>0</v>
      </c>
      <c r="W2148" s="1127">
        <v>0</v>
      </c>
      <c r="X2148" s="1130">
        <v>-2.5900000110268592E-2</v>
      </c>
      <c r="Y2148" s="735">
        <v>0.37</v>
      </c>
      <c r="Z2148" s="1131">
        <v>0</v>
      </c>
      <c r="AA2148" s="1131">
        <v>-2.5900000110268592E-2</v>
      </c>
      <c r="AB2148" s="1131">
        <v>0</v>
      </c>
      <c r="AC2148" s="1131">
        <v>-7.4000001102685925E-2</v>
      </c>
      <c r="AD2148" s="1131">
        <v>0</v>
      </c>
      <c r="AE2148" s="1131">
        <v>4.8100000992417333E-2</v>
      </c>
      <c r="AF2148" s="126"/>
      <c r="AG2148" s="126"/>
      <c r="AH2148" s="126"/>
      <c r="AI2148" s="126"/>
      <c r="AJ2148" s="126"/>
      <c r="AK2148" s="126"/>
      <c r="AL2148" s="126">
        <v>2148</v>
      </c>
    </row>
    <row r="2149" spans="1:38">
      <c r="A2149" s="721" t="s">
        <v>1891</v>
      </c>
      <c r="B2149" s="722">
        <v>16</v>
      </c>
      <c r="C2149" s="722">
        <v>1699</v>
      </c>
      <c r="D2149" s="722">
        <v>169915</v>
      </c>
      <c r="E2149" s="721">
        <v>1699159006</v>
      </c>
      <c r="F2149" s="721" t="s">
        <v>4287</v>
      </c>
      <c r="G2149" s="1127">
        <v>-120680678</v>
      </c>
      <c r="H2149" s="1128">
        <v>0</v>
      </c>
      <c r="I2149" s="1128">
        <v>-120680678.40000001</v>
      </c>
      <c r="J2149" s="1128">
        <v>-0.40000000596046448</v>
      </c>
      <c r="K2149" s="1128">
        <v>0</v>
      </c>
      <c r="L2149" s="1128">
        <v>0</v>
      </c>
      <c r="M2149" s="1128">
        <v>-0.40000000596046448</v>
      </c>
      <c r="N2149" s="1129">
        <v>0</v>
      </c>
      <c r="O2149" s="1128">
        <v>-0.40000000596046448</v>
      </c>
      <c r="P2149" s="1127">
        <v>-0.14800000220537185</v>
      </c>
      <c r="Q2149" s="1127">
        <v>0</v>
      </c>
      <c r="R2149" s="1127">
        <v>0</v>
      </c>
      <c r="S2149" s="1127">
        <v>0</v>
      </c>
      <c r="T2149" s="1130">
        <v>0</v>
      </c>
      <c r="U2149" s="1130">
        <v>0</v>
      </c>
      <c r="V2149" s="1130">
        <v>0</v>
      </c>
      <c r="W2149" s="1127">
        <v>0</v>
      </c>
      <c r="X2149" s="1130">
        <v>-0.14800000220537185</v>
      </c>
      <c r="Y2149" s="735">
        <v>0.37</v>
      </c>
      <c r="Z2149" s="1131">
        <v>0</v>
      </c>
      <c r="AA2149" s="1131">
        <v>-0.14800000220537185</v>
      </c>
      <c r="AB2149" s="1131">
        <v>0</v>
      </c>
      <c r="AC2149" s="1131">
        <v>-3.7000000000000002E-3</v>
      </c>
      <c r="AD2149" s="1131">
        <v>0</v>
      </c>
      <c r="AE2149" s="1131">
        <v>-0.14430000220537184</v>
      </c>
      <c r="AF2149" s="126"/>
      <c r="AG2149" s="126"/>
      <c r="AH2149" s="126"/>
      <c r="AI2149" s="126"/>
      <c r="AJ2149" s="126"/>
      <c r="AK2149" s="126"/>
      <c r="AL2149" s="126">
        <v>2149</v>
      </c>
    </row>
    <row r="2150" spans="1:38">
      <c r="A2150" s="721" t="s">
        <v>1891</v>
      </c>
      <c r="B2150" s="722">
        <v>16</v>
      </c>
      <c r="C2150" s="722">
        <v>1699</v>
      </c>
      <c r="D2150" s="722">
        <v>169915</v>
      </c>
      <c r="E2150" s="721">
        <v>1699159007</v>
      </c>
      <c r="F2150" s="721" t="s">
        <v>4287</v>
      </c>
      <c r="G2150" s="1127">
        <v>-23766889</v>
      </c>
      <c r="H2150" s="1128">
        <v>0</v>
      </c>
      <c r="I2150" s="1128">
        <v>-23766888.82</v>
      </c>
      <c r="J2150" s="1128">
        <v>0.17999999970197678</v>
      </c>
      <c r="K2150" s="1128">
        <v>0</v>
      </c>
      <c r="L2150" s="1128">
        <v>0.17999999970197678</v>
      </c>
      <c r="M2150" s="1128">
        <v>0</v>
      </c>
      <c r="N2150" s="1129">
        <v>0</v>
      </c>
      <c r="O2150" s="1128">
        <v>0.17999999970197678</v>
      </c>
      <c r="P2150" s="1127">
        <v>6.6599999889731407E-2</v>
      </c>
      <c r="Q2150" s="1127">
        <v>0</v>
      </c>
      <c r="R2150" s="1127">
        <v>0</v>
      </c>
      <c r="S2150" s="1127">
        <v>0</v>
      </c>
      <c r="T2150" s="1130">
        <v>0</v>
      </c>
      <c r="U2150" s="1130">
        <v>0</v>
      </c>
      <c r="V2150" s="1130">
        <v>0</v>
      </c>
      <c r="W2150" s="1127">
        <v>0</v>
      </c>
      <c r="X2150" s="1130">
        <v>6.6599999889731407E-2</v>
      </c>
      <c r="Y2150" s="735">
        <v>0.37</v>
      </c>
      <c r="Z2150" s="1131">
        <v>6.6599999889731407E-2</v>
      </c>
      <c r="AA2150" s="1131">
        <v>0</v>
      </c>
      <c r="AB2150" s="1131">
        <v>0.18129999939352273</v>
      </c>
      <c r="AC2150" s="1131">
        <v>0</v>
      </c>
      <c r="AD2150" s="1131">
        <v>-0.11469999950379133</v>
      </c>
      <c r="AE2150" s="1131">
        <v>0</v>
      </c>
      <c r="AF2150" s="126"/>
      <c r="AG2150" s="126"/>
      <c r="AH2150" s="126"/>
      <c r="AI2150" s="126"/>
      <c r="AJ2150" s="126"/>
      <c r="AK2150" s="126"/>
      <c r="AL2150" s="126">
        <v>2150</v>
      </c>
    </row>
    <row r="2151" spans="1:38">
      <c r="A2151" s="721" t="s">
        <v>1891</v>
      </c>
      <c r="B2151" s="722">
        <v>16</v>
      </c>
      <c r="C2151" s="722">
        <v>1699</v>
      </c>
      <c r="D2151" s="722">
        <v>169915</v>
      </c>
      <c r="E2151" s="721">
        <v>1699159008</v>
      </c>
      <c r="F2151" s="721" t="s">
        <v>4287</v>
      </c>
      <c r="G2151" s="1127">
        <v>-2948043</v>
      </c>
      <c r="H2151" s="1128">
        <v>0</v>
      </c>
      <c r="I2151" s="1128">
        <v>-2948042.57</v>
      </c>
      <c r="J2151" s="1128">
        <v>0.43000000016763806</v>
      </c>
      <c r="K2151" s="1128">
        <v>0</v>
      </c>
      <c r="L2151" s="1128">
        <v>0.43000000016763806</v>
      </c>
      <c r="M2151" s="1128">
        <v>0</v>
      </c>
      <c r="N2151" s="1129">
        <v>0</v>
      </c>
      <c r="O2151" s="1128">
        <v>0.43000000016763806</v>
      </c>
      <c r="P2151" s="1127">
        <v>0.15910000006202607</v>
      </c>
      <c r="Q2151" s="1127">
        <v>0</v>
      </c>
      <c r="R2151" s="1127">
        <v>0</v>
      </c>
      <c r="S2151" s="1127">
        <v>0</v>
      </c>
      <c r="T2151" s="1130">
        <v>0</v>
      </c>
      <c r="U2151" s="1130">
        <v>0</v>
      </c>
      <c r="V2151" s="1130">
        <v>0</v>
      </c>
      <c r="W2151" s="1127">
        <v>0</v>
      </c>
      <c r="X2151" s="1130">
        <v>0.15910000006202607</v>
      </c>
      <c r="Y2151" s="735">
        <v>0.37</v>
      </c>
      <c r="Z2151" s="1131">
        <v>0.15910000006202607</v>
      </c>
      <c r="AA2151" s="1131">
        <v>0</v>
      </c>
      <c r="AB2151" s="1131">
        <v>7.4000000068917868E-2</v>
      </c>
      <c r="AC2151" s="1131">
        <v>0</v>
      </c>
      <c r="AD2151" s="1131">
        <v>8.5099999993108202E-2</v>
      </c>
      <c r="AE2151" s="1131">
        <v>0</v>
      </c>
      <c r="AF2151" s="126"/>
      <c r="AG2151" s="126"/>
      <c r="AH2151" s="126"/>
      <c r="AI2151" s="126"/>
      <c r="AJ2151" s="126"/>
      <c r="AK2151" s="126"/>
      <c r="AL2151" s="126">
        <v>2151</v>
      </c>
    </row>
    <row r="2152" spans="1:38">
      <c r="A2152" s="721" t="s">
        <v>1891</v>
      </c>
      <c r="B2152" s="722">
        <v>16</v>
      </c>
      <c r="C2152" s="722">
        <v>1699</v>
      </c>
      <c r="D2152" s="722">
        <v>169915</v>
      </c>
      <c r="E2152" s="721">
        <v>1699159011</v>
      </c>
      <c r="F2152" s="721" t="s">
        <v>4287</v>
      </c>
      <c r="G2152" s="1127">
        <v>-110003064</v>
      </c>
      <c r="H2152" s="1128">
        <v>0</v>
      </c>
      <c r="I2152" s="1128">
        <v>-110003064.11</v>
      </c>
      <c r="J2152" s="1128">
        <v>-0.10999999940395355</v>
      </c>
      <c r="K2152" s="1128">
        <v>0</v>
      </c>
      <c r="L2152" s="1128">
        <v>0</v>
      </c>
      <c r="M2152" s="1128">
        <v>-0.10999999940395355</v>
      </c>
      <c r="N2152" s="1129">
        <v>0</v>
      </c>
      <c r="O2152" s="1128">
        <v>-0.10999999940395355</v>
      </c>
      <c r="P2152" s="1127">
        <v>-4.0699999779462814E-2</v>
      </c>
      <c r="Q2152" s="1127">
        <v>0</v>
      </c>
      <c r="R2152" s="1127">
        <v>0</v>
      </c>
      <c r="S2152" s="1127">
        <v>0</v>
      </c>
      <c r="T2152" s="1130">
        <v>0</v>
      </c>
      <c r="U2152" s="1130">
        <v>0</v>
      </c>
      <c r="V2152" s="1130">
        <v>0</v>
      </c>
      <c r="W2152" s="1127">
        <v>0</v>
      </c>
      <c r="X2152" s="1130">
        <v>-4.0699999779462814E-2</v>
      </c>
      <c r="Y2152" s="735">
        <v>0.37</v>
      </c>
      <c r="Z2152" s="1131">
        <v>0</v>
      </c>
      <c r="AA2152" s="1131">
        <v>-4.0699999779462814E-2</v>
      </c>
      <c r="AB2152" s="1131">
        <v>0</v>
      </c>
      <c r="AC2152" s="1131">
        <v>-0.16279999911785126</v>
      </c>
      <c r="AD2152" s="1131">
        <v>0</v>
      </c>
      <c r="AE2152" s="1131">
        <v>0.12209999933838844</v>
      </c>
      <c r="AF2152" s="126"/>
      <c r="AG2152" s="126"/>
      <c r="AH2152" s="126"/>
      <c r="AI2152" s="126"/>
      <c r="AJ2152" s="126"/>
      <c r="AK2152" s="126"/>
      <c r="AL2152" s="126">
        <v>2152</v>
      </c>
    </row>
    <row r="2153" spans="1:38">
      <c r="A2153" s="721" t="s">
        <v>1891</v>
      </c>
      <c r="B2153" s="722">
        <v>16</v>
      </c>
      <c r="C2153" s="722">
        <v>1699</v>
      </c>
      <c r="D2153" s="722">
        <v>169915</v>
      </c>
      <c r="E2153" s="721">
        <v>1699159012</v>
      </c>
      <c r="F2153" s="721" t="s">
        <v>4287</v>
      </c>
      <c r="G2153" s="1127">
        <v>-26191538</v>
      </c>
      <c r="H2153" s="1128">
        <v>0</v>
      </c>
      <c r="I2153" s="1128">
        <v>-26191538.460000001</v>
      </c>
      <c r="J2153" s="1128">
        <v>-0.46000000089406967</v>
      </c>
      <c r="K2153" s="1128">
        <v>0</v>
      </c>
      <c r="L2153" s="1128">
        <v>0</v>
      </c>
      <c r="M2153" s="1128">
        <v>-0.46000000089406967</v>
      </c>
      <c r="N2153" s="1129">
        <v>0</v>
      </c>
      <c r="O2153" s="1128">
        <v>-0.46000000089406967</v>
      </c>
      <c r="P2153" s="1127">
        <v>-0.17020000033080579</v>
      </c>
      <c r="Q2153" s="1127">
        <v>0</v>
      </c>
      <c r="R2153" s="1127">
        <v>0</v>
      </c>
      <c r="S2153" s="1127">
        <v>0</v>
      </c>
      <c r="T2153" s="1130">
        <v>0</v>
      </c>
      <c r="U2153" s="1130">
        <v>0</v>
      </c>
      <c r="V2153" s="1130">
        <v>0</v>
      </c>
      <c r="W2153" s="1127">
        <v>0</v>
      </c>
      <c r="X2153" s="1130">
        <v>-0.17020000033080579</v>
      </c>
      <c r="Y2153" s="735">
        <v>0.37000000000000005</v>
      </c>
      <c r="Z2153" s="1131">
        <v>0</v>
      </c>
      <c r="AA2153" s="1131">
        <v>-0.17020000033080579</v>
      </c>
      <c r="AB2153" s="1131">
        <v>0</v>
      </c>
      <c r="AC2153" s="1131">
        <v>-0.11100000441074372</v>
      </c>
      <c r="AD2153" s="1131">
        <v>0</v>
      </c>
      <c r="AE2153" s="1131">
        <v>-5.9199995920062073E-2</v>
      </c>
      <c r="AF2153" s="126"/>
      <c r="AG2153" s="126"/>
      <c r="AH2153" s="126"/>
      <c r="AI2153" s="126"/>
      <c r="AJ2153" s="126"/>
      <c r="AK2153" s="126"/>
      <c r="AL2153" s="126">
        <v>2153</v>
      </c>
    </row>
    <row r="2154" spans="1:38">
      <c r="A2154" s="721" t="s">
        <v>1891</v>
      </c>
      <c r="B2154" s="722">
        <v>16</v>
      </c>
      <c r="C2154" s="722">
        <v>1699</v>
      </c>
      <c r="D2154" s="722">
        <v>169915</v>
      </c>
      <c r="E2154" s="721">
        <v>1699159704</v>
      </c>
      <c r="F2154" s="721" t="s">
        <v>1245</v>
      </c>
      <c r="G2154" s="1127">
        <v>-194521539</v>
      </c>
      <c r="H2154" s="1128">
        <v>0</v>
      </c>
      <c r="I2154" s="1128">
        <v>-188830541.52000001</v>
      </c>
      <c r="J2154" s="1128">
        <v>5690997.4799999893</v>
      </c>
      <c r="K2154" s="1128">
        <v>0</v>
      </c>
      <c r="L2154" s="1128">
        <v>5690997.4799999893</v>
      </c>
      <c r="M2154" s="1128">
        <v>0</v>
      </c>
      <c r="N2154" s="1129">
        <v>0</v>
      </c>
      <c r="O2154" s="1128">
        <v>5690997.4799999893</v>
      </c>
      <c r="P2154" s="1127">
        <v>2105669.067599996</v>
      </c>
      <c r="Q2154" s="1127">
        <v>0</v>
      </c>
      <c r="R2154" s="1127">
        <v>0</v>
      </c>
      <c r="S2154" s="1127">
        <v>0</v>
      </c>
      <c r="T2154" s="1130">
        <v>0</v>
      </c>
      <c r="U2154" s="1130">
        <v>0</v>
      </c>
      <c r="V2154" s="1130">
        <v>0</v>
      </c>
      <c r="W2154" s="1127">
        <v>0</v>
      </c>
      <c r="X2154" s="1130">
        <v>2105669.067599996</v>
      </c>
      <c r="Y2154" s="735">
        <v>0.37</v>
      </c>
      <c r="Z2154" s="1131">
        <v>2105669.067599996</v>
      </c>
      <c r="AA2154" s="1131">
        <v>0</v>
      </c>
      <c r="AB2154" s="1131">
        <v>2046542.6791000026</v>
      </c>
      <c r="AC2154" s="1131">
        <v>0</v>
      </c>
      <c r="AD2154" s="1131">
        <v>59126.388499993365</v>
      </c>
      <c r="AE2154" s="1131">
        <v>0</v>
      </c>
      <c r="AF2154" s="126"/>
      <c r="AG2154" s="126"/>
      <c r="AH2154" s="126"/>
      <c r="AI2154" s="126"/>
      <c r="AJ2154" s="126"/>
      <c r="AK2154" s="126"/>
      <c r="AL2154" s="126">
        <v>2154</v>
      </c>
    </row>
    <row r="2155" spans="1:38">
      <c r="A2155" s="721" t="s">
        <v>1891</v>
      </c>
      <c r="B2155" s="722">
        <v>16</v>
      </c>
      <c r="C2155" s="722">
        <v>1699</v>
      </c>
      <c r="D2155" s="722">
        <v>169915</v>
      </c>
      <c r="E2155" s="721">
        <v>1699159706</v>
      </c>
      <c r="F2155" s="721" t="s">
        <v>1246</v>
      </c>
      <c r="G2155" s="1127">
        <v>-36964304</v>
      </c>
      <c r="H2155" s="1128">
        <v>0</v>
      </c>
      <c r="I2155" s="1128">
        <v>-10410739.49</v>
      </c>
      <c r="J2155" s="1128">
        <v>26553564.509999998</v>
      </c>
      <c r="K2155" s="1128">
        <v>0</v>
      </c>
      <c r="L2155" s="1128">
        <v>26553564.509999998</v>
      </c>
      <c r="M2155" s="1128">
        <v>0</v>
      </c>
      <c r="N2155" s="1129">
        <v>0</v>
      </c>
      <c r="O2155" s="1128">
        <v>26553564.509999998</v>
      </c>
      <c r="P2155" s="1127">
        <v>9824818.8686999995</v>
      </c>
      <c r="Q2155" s="1127">
        <v>0</v>
      </c>
      <c r="R2155" s="1127">
        <v>0</v>
      </c>
      <c r="S2155" s="1127">
        <v>0</v>
      </c>
      <c r="T2155" s="1130">
        <v>0</v>
      </c>
      <c r="U2155" s="1130">
        <v>0</v>
      </c>
      <c r="V2155" s="1130">
        <v>0</v>
      </c>
      <c r="W2155" s="1127">
        <v>0</v>
      </c>
      <c r="X2155" s="1130">
        <v>9824818.8686999995</v>
      </c>
      <c r="Y2155" s="735">
        <v>0.37</v>
      </c>
      <c r="Z2155" s="1131">
        <v>9824818.8686999995</v>
      </c>
      <c r="AA2155" s="1131">
        <v>0</v>
      </c>
      <c r="AB2155" s="1131">
        <v>6971507.0367000001</v>
      </c>
      <c r="AC2155" s="1131">
        <v>0</v>
      </c>
      <c r="AD2155" s="1131">
        <v>2853311.8319999995</v>
      </c>
      <c r="AE2155" s="1131">
        <v>0</v>
      </c>
      <c r="AF2155" s="126"/>
      <c r="AG2155" s="126"/>
      <c r="AH2155" s="126"/>
      <c r="AI2155" s="126"/>
      <c r="AJ2155" s="126"/>
      <c r="AK2155" s="126"/>
      <c r="AL2155" s="126">
        <v>2155</v>
      </c>
    </row>
    <row r="2156" spans="1:38">
      <c r="A2156" s="721" t="s">
        <v>1891</v>
      </c>
      <c r="B2156" s="722">
        <v>16</v>
      </c>
      <c r="C2156" s="722">
        <v>1699</v>
      </c>
      <c r="D2156" s="722">
        <v>169915</v>
      </c>
      <c r="E2156" s="721">
        <v>1699159707</v>
      </c>
      <c r="F2156" s="721" t="s">
        <v>1247</v>
      </c>
      <c r="G2156" s="1127">
        <v>-3486920</v>
      </c>
      <c r="H2156" s="1128">
        <v>0</v>
      </c>
      <c r="I2156" s="1128">
        <v>-28437.29</v>
      </c>
      <c r="J2156" s="1128">
        <v>3458482.71</v>
      </c>
      <c r="K2156" s="1128">
        <v>0</v>
      </c>
      <c r="L2156" s="1128">
        <v>3458482.71</v>
      </c>
      <c r="M2156" s="1128">
        <v>0</v>
      </c>
      <c r="N2156" s="1129">
        <v>0</v>
      </c>
      <c r="O2156" s="1128">
        <v>3458482.71</v>
      </c>
      <c r="P2156" s="1127">
        <v>1279638.6026999999</v>
      </c>
      <c r="Q2156" s="1127">
        <v>0</v>
      </c>
      <c r="R2156" s="1127">
        <v>0</v>
      </c>
      <c r="S2156" s="1127">
        <v>0</v>
      </c>
      <c r="T2156" s="1130">
        <v>0</v>
      </c>
      <c r="U2156" s="1130">
        <v>0</v>
      </c>
      <c r="V2156" s="1130">
        <v>0</v>
      </c>
      <c r="W2156" s="1127">
        <v>0</v>
      </c>
      <c r="X2156" s="1130">
        <v>1279638.6026999999</v>
      </c>
      <c r="Y2156" s="735">
        <v>0.37</v>
      </c>
      <c r="Z2156" s="1131">
        <v>1279638.6026999999</v>
      </c>
      <c r="AA2156" s="1131">
        <v>0</v>
      </c>
      <c r="AB2156" s="1131">
        <v>2030176.6577999997</v>
      </c>
      <c r="AC2156" s="1131">
        <v>0</v>
      </c>
      <c r="AD2156" s="1131">
        <v>-750538.05509999976</v>
      </c>
      <c r="AE2156" s="1131">
        <v>0</v>
      </c>
      <c r="AF2156" s="126"/>
      <c r="AG2156" s="126"/>
      <c r="AH2156" s="126"/>
      <c r="AI2156" s="126"/>
      <c r="AJ2156" s="126"/>
      <c r="AK2156" s="126"/>
      <c r="AL2156" s="126">
        <v>2156</v>
      </c>
    </row>
    <row r="2157" spans="1:38">
      <c r="A2157" s="721" t="s">
        <v>1891</v>
      </c>
      <c r="B2157" s="722">
        <v>16</v>
      </c>
      <c r="C2157" s="722">
        <v>1699</v>
      </c>
      <c r="D2157" s="722">
        <v>169915</v>
      </c>
      <c r="E2157" s="721">
        <v>1699159713</v>
      </c>
      <c r="F2157" s="721" t="s">
        <v>1248</v>
      </c>
      <c r="G2157" s="1127">
        <v>-566208606</v>
      </c>
      <c r="H2157" s="1128">
        <v>0</v>
      </c>
      <c r="I2157" s="1128">
        <v>-506999611.83999997</v>
      </c>
      <c r="J2157" s="1128">
        <v>59208994.160000026</v>
      </c>
      <c r="K2157" s="1128">
        <v>0</v>
      </c>
      <c r="L2157" s="1128">
        <v>59208994.160000026</v>
      </c>
      <c r="M2157" s="1128">
        <v>0</v>
      </c>
      <c r="N2157" s="1129">
        <v>0</v>
      </c>
      <c r="O2157" s="1128">
        <v>59208994.160000026</v>
      </c>
      <c r="P2157" s="1127">
        <v>21907327.839200009</v>
      </c>
      <c r="Q2157" s="1127">
        <v>0</v>
      </c>
      <c r="R2157" s="1127">
        <v>0</v>
      </c>
      <c r="S2157" s="1127">
        <v>0</v>
      </c>
      <c r="T2157" s="1130">
        <v>0</v>
      </c>
      <c r="U2157" s="1130">
        <v>0</v>
      </c>
      <c r="V2157" s="1130">
        <v>0</v>
      </c>
      <c r="W2157" s="1127">
        <v>0</v>
      </c>
      <c r="X2157" s="1130">
        <v>21907327.839200009</v>
      </c>
      <c r="Y2157" s="735">
        <v>0.37</v>
      </c>
      <c r="Z2157" s="1131">
        <v>21907327.839200009</v>
      </c>
      <c r="AA2157" s="1131">
        <v>0</v>
      </c>
      <c r="AB2157" s="1131">
        <v>23183112.666199997</v>
      </c>
      <c r="AC2157" s="1131">
        <v>0</v>
      </c>
      <c r="AD2157" s="1131">
        <v>-1275784.8269999884</v>
      </c>
      <c r="AE2157" s="1131">
        <v>0</v>
      </c>
      <c r="AF2157" s="126"/>
      <c r="AG2157" s="126"/>
      <c r="AH2157" s="126"/>
      <c r="AI2157" s="126"/>
      <c r="AJ2157" s="126"/>
      <c r="AK2157" s="126"/>
      <c r="AL2157" s="126">
        <v>2157</v>
      </c>
    </row>
    <row r="2158" spans="1:38">
      <c r="A2158" s="721" t="s">
        <v>1891</v>
      </c>
      <c r="B2158" s="722">
        <v>16</v>
      </c>
      <c r="C2158" s="722">
        <v>1699</v>
      </c>
      <c r="D2158" s="722">
        <v>169915</v>
      </c>
      <c r="E2158" s="721">
        <v>1699159714</v>
      </c>
      <c r="F2158" s="721" t="s">
        <v>1249</v>
      </c>
      <c r="G2158" s="1127">
        <v>-123570317</v>
      </c>
      <c r="H2158" s="1128">
        <v>0</v>
      </c>
      <c r="I2158" s="1128">
        <v>-56643117.700000003</v>
      </c>
      <c r="J2158" s="1128">
        <v>66927199.299999997</v>
      </c>
      <c r="K2158" s="1128">
        <v>0</v>
      </c>
      <c r="L2158" s="1128">
        <v>66927199.299999997</v>
      </c>
      <c r="M2158" s="1128">
        <v>0</v>
      </c>
      <c r="N2158" s="1129">
        <v>0</v>
      </c>
      <c r="O2158" s="1128">
        <v>66927199.299999997</v>
      </c>
      <c r="P2158" s="1127">
        <v>24763063.741</v>
      </c>
      <c r="Q2158" s="1127">
        <v>0</v>
      </c>
      <c r="R2158" s="1127">
        <v>0</v>
      </c>
      <c r="S2158" s="1127">
        <v>0</v>
      </c>
      <c r="T2158" s="1130">
        <v>0</v>
      </c>
      <c r="U2158" s="1130">
        <v>0</v>
      </c>
      <c r="V2158" s="1130">
        <v>0</v>
      </c>
      <c r="W2158" s="1127">
        <v>0</v>
      </c>
      <c r="X2158" s="1130">
        <v>24763063.741</v>
      </c>
      <c r="Y2158" s="735">
        <v>0.37</v>
      </c>
      <c r="Z2158" s="1131">
        <v>24763063.741</v>
      </c>
      <c r="AA2158" s="1131">
        <v>0</v>
      </c>
      <c r="AB2158" s="1131">
        <v>17087373.096500002</v>
      </c>
      <c r="AC2158" s="1131">
        <v>0</v>
      </c>
      <c r="AD2158" s="1131">
        <v>7675690.6444999985</v>
      </c>
      <c r="AE2158" s="1131">
        <v>0</v>
      </c>
      <c r="AF2158" s="126"/>
      <c r="AG2158" s="126"/>
      <c r="AH2158" s="126"/>
      <c r="AI2158" s="126"/>
      <c r="AJ2158" s="126"/>
      <c r="AK2158" s="126"/>
      <c r="AL2158" s="126">
        <v>2158</v>
      </c>
    </row>
    <row r="2159" spans="1:38">
      <c r="A2159" s="721" t="s">
        <v>1891</v>
      </c>
      <c r="B2159" s="722">
        <v>16</v>
      </c>
      <c r="C2159" s="722">
        <v>1699</v>
      </c>
      <c r="D2159" s="722">
        <v>169915</v>
      </c>
      <c r="E2159" s="721">
        <v>1699159715</v>
      </c>
      <c r="F2159" s="721" t="s">
        <v>1250</v>
      </c>
      <c r="G2159" s="1127">
        <v>-16065048</v>
      </c>
      <c r="H2159" s="1128">
        <v>0</v>
      </c>
      <c r="I2159" s="1128">
        <v>-6489345.9299999997</v>
      </c>
      <c r="J2159" s="1128">
        <v>9575702.0700000003</v>
      </c>
      <c r="K2159" s="1128">
        <v>0</v>
      </c>
      <c r="L2159" s="1128">
        <v>9575702.0700000003</v>
      </c>
      <c r="M2159" s="1128">
        <v>0</v>
      </c>
      <c r="N2159" s="1129">
        <v>0</v>
      </c>
      <c r="O2159" s="1128">
        <v>9575702.0700000003</v>
      </c>
      <c r="P2159" s="1127">
        <v>3543009.7659</v>
      </c>
      <c r="Q2159" s="1127">
        <v>0</v>
      </c>
      <c r="R2159" s="1127">
        <v>0</v>
      </c>
      <c r="S2159" s="1127">
        <v>0</v>
      </c>
      <c r="T2159" s="1130">
        <v>0</v>
      </c>
      <c r="U2159" s="1130">
        <v>0</v>
      </c>
      <c r="V2159" s="1130">
        <v>0</v>
      </c>
      <c r="W2159" s="1127">
        <v>0</v>
      </c>
      <c r="X2159" s="1130">
        <v>3543009.7659</v>
      </c>
      <c r="Y2159" s="735">
        <v>0.37</v>
      </c>
      <c r="Z2159" s="1131">
        <v>3543009.7659</v>
      </c>
      <c r="AA2159" s="1131">
        <v>0</v>
      </c>
      <c r="AB2159" s="1131">
        <v>5751144.8352999995</v>
      </c>
      <c r="AC2159" s="1131">
        <v>0</v>
      </c>
      <c r="AD2159" s="1131">
        <v>-2208135.0693999995</v>
      </c>
      <c r="AE2159" s="1131">
        <v>0</v>
      </c>
      <c r="AF2159" s="126"/>
      <c r="AG2159" s="126"/>
      <c r="AH2159" s="126"/>
      <c r="AI2159" s="126"/>
      <c r="AJ2159" s="126"/>
      <c r="AK2159" s="126"/>
      <c r="AL2159" s="126">
        <v>2159</v>
      </c>
    </row>
    <row r="2160" spans="1:38">
      <c r="A2160" s="721" t="s">
        <v>1891</v>
      </c>
      <c r="B2160" s="722">
        <v>16</v>
      </c>
      <c r="C2160" s="722">
        <v>1699</v>
      </c>
      <c r="D2160" s="722">
        <v>169915</v>
      </c>
      <c r="E2160" s="721">
        <v>1699159718</v>
      </c>
      <c r="F2160" s="721" t="s">
        <v>1251</v>
      </c>
      <c r="G2160" s="1127">
        <v>-195921376</v>
      </c>
      <c r="H2160" s="1128">
        <v>0</v>
      </c>
      <c r="I2160" s="1128">
        <v>-195561299.88999999</v>
      </c>
      <c r="J2160" s="1128">
        <v>360076.11000001431</v>
      </c>
      <c r="K2160" s="1128">
        <v>0</v>
      </c>
      <c r="L2160" s="1128">
        <v>360076.11000001431</v>
      </c>
      <c r="M2160" s="1128">
        <v>0</v>
      </c>
      <c r="N2160" s="1129">
        <v>0</v>
      </c>
      <c r="O2160" s="1128">
        <v>360076.11000001431</v>
      </c>
      <c r="P2160" s="1127">
        <v>133228.1607000053</v>
      </c>
      <c r="Q2160" s="1127">
        <v>0</v>
      </c>
      <c r="R2160" s="1127">
        <v>0</v>
      </c>
      <c r="S2160" s="1127">
        <v>0</v>
      </c>
      <c r="T2160" s="1130">
        <v>0</v>
      </c>
      <c r="U2160" s="1130">
        <v>0</v>
      </c>
      <c r="V2160" s="1130">
        <v>0</v>
      </c>
      <c r="W2160" s="1127">
        <v>0</v>
      </c>
      <c r="X2160" s="1130">
        <v>133228.1607000053</v>
      </c>
      <c r="Y2160" s="735">
        <v>0.37000000000000005</v>
      </c>
      <c r="Z2160" s="1131">
        <v>133228.1607000053</v>
      </c>
      <c r="AA2160" s="1131">
        <v>0</v>
      </c>
      <c r="AB2160" s="1131">
        <v>0</v>
      </c>
      <c r="AC2160" s="1131">
        <v>-3779620.8069000016</v>
      </c>
      <c r="AD2160" s="1131">
        <v>133228.1607000053</v>
      </c>
      <c r="AE2160" s="1131">
        <v>3779620.8069000016</v>
      </c>
      <c r="AF2160" s="126"/>
      <c r="AG2160" s="126"/>
      <c r="AH2160" s="126"/>
      <c r="AI2160" s="126"/>
      <c r="AJ2160" s="126"/>
      <c r="AK2160" s="126"/>
      <c r="AL2160" s="126">
        <v>2160</v>
      </c>
    </row>
    <row r="2161" spans="1:38">
      <c r="A2161" s="721" t="s">
        <v>1891</v>
      </c>
      <c r="B2161" s="722">
        <v>16</v>
      </c>
      <c r="C2161" s="722">
        <v>1699</v>
      </c>
      <c r="D2161" s="722">
        <v>169915</v>
      </c>
      <c r="E2161" s="721">
        <v>1699159719</v>
      </c>
      <c r="F2161" s="721" t="s">
        <v>1252</v>
      </c>
      <c r="G2161" s="1127">
        <v>-26218716</v>
      </c>
      <c r="H2161" s="1128">
        <v>0</v>
      </c>
      <c r="I2161" s="1128">
        <v>-30880182.440000001</v>
      </c>
      <c r="J2161" s="1128">
        <v>-4661466.4400000013</v>
      </c>
      <c r="K2161" s="1128">
        <v>0</v>
      </c>
      <c r="L2161" s="1128">
        <v>0</v>
      </c>
      <c r="M2161" s="1128">
        <v>-4661466.4400000013</v>
      </c>
      <c r="N2161" s="1129">
        <v>0</v>
      </c>
      <c r="O2161" s="1128">
        <v>-4661466.4400000013</v>
      </c>
      <c r="P2161" s="1127">
        <v>-1724742.5828000004</v>
      </c>
      <c r="Q2161" s="1127">
        <v>0</v>
      </c>
      <c r="R2161" s="1127">
        <v>0</v>
      </c>
      <c r="S2161" s="1127">
        <v>0</v>
      </c>
      <c r="T2161" s="1130">
        <v>0</v>
      </c>
      <c r="U2161" s="1130">
        <v>0</v>
      </c>
      <c r="V2161" s="1130">
        <v>0</v>
      </c>
      <c r="W2161" s="1127">
        <v>0</v>
      </c>
      <c r="X2161" s="1130">
        <v>-1724742.5828000004</v>
      </c>
      <c r="Y2161" s="735">
        <v>0.37</v>
      </c>
      <c r="Z2161" s="1131">
        <v>0</v>
      </c>
      <c r="AA2161" s="1131">
        <v>-1724742.5828000004</v>
      </c>
      <c r="AB2161" s="1131">
        <v>0</v>
      </c>
      <c r="AC2161" s="1131">
        <v>-1036247.5818000002</v>
      </c>
      <c r="AD2161" s="1131">
        <v>0</v>
      </c>
      <c r="AE2161" s="1131">
        <v>-688495.00100000028</v>
      </c>
      <c r="AF2161" s="126"/>
      <c r="AG2161" s="126"/>
      <c r="AH2161" s="126"/>
      <c r="AI2161" s="126"/>
      <c r="AJ2161" s="126"/>
      <c r="AK2161" s="126"/>
      <c r="AL2161" s="126">
        <v>2161</v>
      </c>
    </row>
    <row r="2162" spans="1:38">
      <c r="A2162" s="721" t="s">
        <v>1891</v>
      </c>
      <c r="B2162" s="722">
        <v>16</v>
      </c>
      <c r="C2162" s="722">
        <v>1699</v>
      </c>
      <c r="D2162" s="722">
        <v>169915</v>
      </c>
      <c r="E2162" s="721">
        <v>1699159720</v>
      </c>
      <c r="F2162" s="721" t="s">
        <v>1253</v>
      </c>
      <c r="G2162" s="1127">
        <v>-20821778</v>
      </c>
      <c r="H2162" s="1128">
        <v>0</v>
      </c>
      <c r="I2162" s="1128">
        <v>-59417521.159999996</v>
      </c>
      <c r="J2162" s="1128">
        <v>-38595743.159999996</v>
      </c>
      <c r="K2162" s="1128">
        <v>0</v>
      </c>
      <c r="L2162" s="1128">
        <v>0</v>
      </c>
      <c r="M2162" s="1128">
        <v>-38595743.159999996</v>
      </c>
      <c r="N2162" s="1129">
        <v>0</v>
      </c>
      <c r="O2162" s="1128">
        <v>-38595743.159999996</v>
      </c>
      <c r="P2162" s="1127">
        <v>-14280424.969199998</v>
      </c>
      <c r="Q2162" s="1127">
        <v>0</v>
      </c>
      <c r="R2162" s="1127">
        <v>0</v>
      </c>
      <c r="S2162" s="1127">
        <v>0</v>
      </c>
      <c r="T2162" s="1130">
        <v>0</v>
      </c>
      <c r="U2162" s="1130">
        <v>0</v>
      </c>
      <c r="V2162" s="1130">
        <v>0</v>
      </c>
      <c r="W2162" s="1127">
        <v>0</v>
      </c>
      <c r="X2162" s="1130">
        <v>-14280424.969199998</v>
      </c>
      <c r="Y2162" s="735">
        <v>0.37</v>
      </c>
      <c r="Z2162" s="1131">
        <v>0</v>
      </c>
      <c r="AA2162" s="1131">
        <v>-14280424.969199998</v>
      </c>
      <c r="AB2162" s="1131">
        <v>1037475.7116999987</v>
      </c>
      <c r="AC2162" s="1131">
        <v>0</v>
      </c>
      <c r="AD2162" s="1131">
        <v>-1037475.7116999987</v>
      </c>
      <c r="AE2162" s="1131">
        <v>-14280424.969199998</v>
      </c>
      <c r="AF2162" s="126"/>
      <c r="AG2162" s="126"/>
      <c r="AH2162" s="126"/>
      <c r="AI2162" s="126"/>
      <c r="AJ2162" s="126"/>
      <c r="AK2162" s="126"/>
      <c r="AL2162" s="126">
        <v>2162</v>
      </c>
    </row>
    <row r="2163" spans="1:38">
      <c r="A2163" s="721" t="s">
        <v>1891</v>
      </c>
      <c r="B2163" s="722">
        <v>16</v>
      </c>
      <c r="C2163" s="722">
        <v>1699</v>
      </c>
      <c r="D2163" s="722">
        <v>169915</v>
      </c>
      <c r="E2163" s="721">
        <v>1699159729</v>
      </c>
      <c r="F2163" s="721" t="s">
        <v>4288</v>
      </c>
      <c r="G2163" s="1127">
        <v>-20412635</v>
      </c>
      <c r="H2163" s="1128">
        <v>0</v>
      </c>
      <c r="I2163" s="1128">
        <v>-20412634.609999999</v>
      </c>
      <c r="J2163" s="1128">
        <v>0.39000000059604645</v>
      </c>
      <c r="K2163" s="1128">
        <v>0</v>
      </c>
      <c r="L2163" s="1128">
        <v>0.39000000059604645</v>
      </c>
      <c r="M2163" s="1128">
        <v>0</v>
      </c>
      <c r="N2163" s="1129">
        <v>0</v>
      </c>
      <c r="O2163" s="1128">
        <v>0.39000000059604645</v>
      </c>
      <c r="P2163" s="1127">
        <v>0.14430000022053718</v>
      </c>
      <c r="Q2163" s="1127">
        <v>0</v>
      </c>
      <c r="R2163" s="1127">
        <v>0</v>
      </c>
      <c r="S2163" s="1127">
        <v>0</v>
      </c>
      <c r="T2163" s="1130">
        <v>0</v>
      </c>
      <c r="U2163" s="1130">
        <v>0</v>
      </c>
      <c r="V2163" s="1130">
        <v>0</v>
      </c>
      <c r="W2163" s="1127">
        <v>0</v>
      </c>
      <c r="X2163" s="1130">
        <v>0.14430000022053718</v>
      </c>
      <c r="Y2163" s="735">
        <v>0.37</v>
      </c>
      <c r="Z2163" s="1131">
        <v>0.14430000022053718</v>
      </c>
      <c r="AA2163" s="1131">
        <v>0</v>
      </c>
      <c r="AB2163" s="1131">
        <v>12006.333499998897</v>
      </c>
      <c r="AC2163" s="1131">
        <v>0</v>
      </c>
      <c r="AD2163" s="1131">
        <v>-12006.189199998676</v>
      </c>
      <c r="AE2163" s="1131">
        <v>0</v>
      </c>
      <c r="AF2163" s="126"/>
      <c r="AG2163" s="126"/>
      <c r="AH2163" s="126"/>
      <c r="AI2163" s="126"/>
      <c r="AJ2163" s="126"/>
      <c r="AK2163" s="126"/>
      <c r="AL2163" s="126">
        <v>2163</v>
      </c>
    </row>
    <row r="2164" spans="1:38">
      <c r="A2164" s="721" t="s">
        <v>1891</v>
      </c>
      <c r="B2164" s="722">
        <v>16</v>
      </c>
      <c r="C2164" s="722">
        <v>1699</v>
      </c>
      <c r="D2164" s="722">
        <v>169915</v>
      </c>
      <c r="E2164" s="721">
        <v>1699159731</v>
      </c>
      <c r="F2164" s="721" t="s">
        <v>4288</v>
      </c>
      <c r="G2164" s="1127">
        <v>-4362005</v>
      </c>
      <c r="H2164" s="1128">
        <v>0</v>
      </c>
      <c r="I2164" s="1128">
        <v>-4362004.92</v>
      </c>
      <c r="J2164" s="1128">
        <v>8.0000000074505806E-2</v>
      </c>
      <c r="K2164" s="1128">
        <v>0</v>
      </c>
      <c r="L2164" s="1128">
        <v>8.0000000074505806E-2</v>
      </c>
      <c r="M2164" s="1128">
        <v>0</v>
      </c>
      <c r="N2164" s="1129">
        <v>0</v>
      </c>
      <c r="O2164" s="1128">
        <v>8.0000000074505806E-2</v>
      </c>
      <c r="P2164" s="1127">
        <v>2.9600000027567148E-2</v>
      </c>
      <c r="Q2164" s="1127">
        <v>0</v>
      </c>
      <c r="R2164" s="1127">
        <v>0</v>
      </c>
      <c r="S2164" s="1127">
        <v>0</v>
      </c>
      <c r="T2164" s="1130">
        <v>0</v>
      </c>
      <c r="U2164" s="1130">
        <v>0</v>
      </c>
      <c r="V2164" s="1130">
        <v>0</v>
      </c>
      <c r="W2164" s="1127">
        <v>0</v>
      </c>
      <c r="X2164" s="1130">
        <v>2.9600000027567148E-2</v>
      </c>
      <c r="Y2164" s="735">
        <v>0.37</v>
      </c>
      <c r="Z2164" s="1131">
        <v>2.9600000027567148E-2</v>
      </c>
      <c r="AA2164" s="1131">
        <v>0</v>
      </c>
      <c r="AB2164" s="1131">
        <v>0</v>
      </c>
      <c r="AC2164" s="1131">
        <v>-0.16279999997932465</v>
      </c>
      <c r="AD2164" s="1131">
        <v>2.9600000027567148E-2</v>
      </c>
      <c r="AE2164" s="1131">
        <v>0.16279999997932465</v>
      </c>
      <c r="AF2164" s="126"/>
      <c r="AG2164" s="126"/>
      <c r="AH2164" s="126"/>
      <c r="AI2164" s="126"/>
      <c r="AJ2164" s="126"/>
      <c r="AK2164" s="126"/>
      <c r="AL2164" s="126">
        <v>2164</v>
      </c>
    </row>
    <row r="2165" spans="1:38">
      <c r="A2165" s="721" t="s">
        <v>1891</v>
      </c>
      <c r="B2165" s="722">
        <v>16</v>
      </c>
      <c r="C2165" s="722">
        <v>1699</v>
      </c>
      <c r="D2165" s="722">
        <v>169915</v>
      </c>
      <c r="E2165" s="721">
        <v>1699159732</v>
      </c>
      <c r="F2165" s="721" t="s">
        <v>4288</v>
      </c>
      <c r="G2165" s="1127">
        <v>-5045546</v>
      </c>
      <c r="H2165" s="1128">
        <v>0</v>
      </c>
      <c r="I2165" s="1128">
        <v>-5045546.33</v>
      </c>
      <c r="J2165" s="1128">
        <v>-0.33000000007450581</v>
      </c>
      <c r="K2165" s="1128">
        <v>0</v>
      </c>
      <c r="L2165" s="1128">
        <v>0</v>
      </c>
      <c r="M2165" s="1128">
        <v>-0.33000000007450581</v>
      </c>
      <c r="N2165" s="1129">
        <v>0</v>
      </c>
      <c r="O2165" s="1128">
        <v>-0.33000000007450581</v>
      </c>
      <c r="P2165" s="1127">
        <v>-0.12210000002756714</v>
      </c>
      <c r="Q2165" s="1127">
        <v>0</v>
      </c>
      <c r="R2165" s="1127">
        <v>0</v>
      </c>
      <c r="S2165" s="1127">
        <v>0</v>
      </c>
      <c r="T2165" s="1130">
        <v>0</v>
      </c>
      <c r="U2165" s="1130">
        <v>0</v>
      </c>
      <c r="V2165" s="1130">
        <v>0</v>
      </c>
      <c r="W2165" s="1127">
        <v>0</v>
      </c>
      <c r="X2165" s="1130">
        <v>-0.12210000002756714</v>
      </c>
      <c r="Y2165" s="735">
        <v>0.37</v>
      </c>
      <c r="Z2165" s="1131">
        <v>0</v>
      </c>
      <c r="AA2165" s="1131">
        <v>-0.12210000002756714</v>
      </c>
      <c r="AB2165" s="1131">
        <v>8.5099999993108216E-2</v>
      </c>
      <c r="AC2165" s="1131">
        <v>0</v>
      </c>
      <c r="AD2165" s="1131">
        <v>-8.5099999993108216E-2</v>
      </c>
      <c r="AE2165" s="1131">
        <v>-0.12210000002756714</v>
      </c>
      <c r="AF2165" s="126"/>
      <c r="AG2165" s="126"/>
      <c r="AH2165" s="126"/>
      <c r="AI2165" s="126"/>
      <c r="AJ2165" s="126"/>
      <c r="AK2165" s="126"/>
      <c r="AL2165" s="126">
        <v>2165</v>
      </c>
    </row>
    <row r="2166" spans="1:38">
      <c r="A2166" s="721" t="s">
        <v>1891</v>
      </c>
      <c r="B2166" s="722">
        <v>16</v>
      </c>
      <c r="C2166" s="722">
        <v>1699</v>
      </c>
      <c r="D2166" s="722">
        <v>169920</v>
      </c>
      <c r="E2166" s="721">
        <v>1699209701</v>
      </c>
      <c r="F2166" s="721" t="s">
        <v>1254</v>
      </c>
      <c r="G2166" s="1127">
        <v>-9904058</v>
      </c>
      <c r="H2166" s="1128">
        <v>0</v>
      </c>
      <c r="I2166" s="1128">
        <v>-145224180.5</v>
      </c>
      <c r="J2166" s="1128">
        <v>-135320122.5</v>
      </c>
      <c r="K2166" s="1128">
        <v>0</v>
      </c>
      <c r="L2166" s="1128">
        <v>0</v>
      </c>
      <c r="M2166" s="1128">
        <v>-135320122.5</v>
      </c>
      <c r="N2166" s="1129">
        <v>0</v>
      </c>
      <c r="O2166" s="1128">
        <v>-135320122.5</v>
      </c>
      <c r="P2166" s="1127">
        <v>-50068445.325000003</v>
      </c>
      <c r="Q2166" s="1127">
        <v>0</v>
      </c>
      <c r="R2166" s="1127">
        <v>0</v>
      </c>
      <c r="S2166" s="1127">
        <v>0</v>
      </c>
      <c r="T2166" s="1130">
        <v>0</v>
      </c>
      <c r="U2166" s="1130">
        <v>0</v>
      </c>
      <c r="V2166" s="1130">
        <v>0</v>
      </c>
      <c r="W2166" s="1127">
        <v>0</v>
      </c>
      <c r="X2166" s="1130">
        <v>-50068445.325000003</v>
      </c>
      <c r="Y2166" s="735">
        <v>0.37</v>
      </c>
      <c r="Z2166" s="1131">
        <v>0</v>
      </c>
      <c r="AA2166" s="1131">
        <v>-50068445.325000003</v>
      </c>
      <c r="AB2166" s="1131">
        <v>0</v>
      </c>
      <c r="AC2166" s="1131">
        <v>-53523239.528099999</v>
      </c>
      <c r="AD2166" s="1131">
        <v>0</v>
      </c>
      <c r="AE2166" s="1131">
        <v>3454794.2030999959</v>
      </c>
      <c r="AF2166" s="126"/>
      <c r="AG2166" s="126"/>
      <c r="AH2166" s="126"/>
      <c r="AI2166" s="126"/>
      <c r="AJ2166" s="126"/>
      <c r="AK2166" s="126"/>
      <c r="AL2166" s="126">
        <v>2166</v>
      </c>
    </row>
    <row r="2167" spans="1:38">
      <c r="A2167" s="721" t="s">
        <v>1891</v>
      </c>
      <c r="B2167" s="722">
        <v>16</v>
      </c>
      <c r="C2167" s="722">
        <v>1699</v>
      </c>
      <c r="D2167" s="722">
        <v>169920</v>
      </c>
      <c r="E2167" s="721">
        <v>1699209702</v>
      </c>
      <c r="F2167" s="721" t="s">
        <v>1255</v>
      </c>
      <c r="G2167" s="1127">
        <v>-32937</v>
      </c>
      <c r="H2167" s="1128">
        <v>0</v>
      </c>
      <c r="I2167" s="1128">
        <v>-32036640.239999998</v>
      </c>
      <c r="J2167" s="1128">
        <v>-32003703.239999998</v>
      </c>
      <c r="K2167" s="1128">
        <v>0</v>
      </c>
      <c r="L2167" s="1128">
        <v>0</v>
      </c>
      <c r="M2167" s="1128">
        <v>-32003703.239999998</v>
      </c>
      <c r="N2167" s="1129">
        <v>0</v>
      </c>
      <c r="O2167" s="1128">
        <v>-32003703.239999998</v>
      </c>
      <c r="P2167" s="1127">
        <v>-11841370.198799999</v>
      </c>
      <c r="Q2167" s="1127">
        <v>0</v>
      </c>
      <c r="R2167" s="1127">
        <v>0</v>
      </c>
      <c r="S2167" s="1127">
        <v>0</v>
      </c>
      <c r="T2167" s="1130">
        <v>0</v>
      </c>
      <c r="U2167" s="1130">
        <v>0</v>
      </c>
      <c r="V2167" s="1130">
        <v>0</v>
      </c>
      <c r="W2167" s="1127">
        <v>0</v>
      </c>
      <c r="X2167" s="1130">
        <v>-11841370.198799999</v>
      </c>
      <c r="Y2167" s="735">
        <v>0.37</v>
      </c>
      <c r="Z2167" s="1131">
        <v>0</v>
      </c>
      <c r="AA2167" s="1131">
        <v>-11841370.198799999</v>
      </c>
      <c r="AB2167" s="1131">
        <v>0</v>
      </c>
      <c r="AC2167" s="1131">
        <v>-5587298.1127000004</v>
      </c>
      <c r="AD2167" s="1131">
        <v>0</v>
      </c>
      <c r="AE2167" s="1131">
        <v>-6254072.086099999</v>
      </c>
      <c r="AF2167" s="126"/>
      <c r="AG2167" s="126"/>
      <c r="AH2167" s="126"/>
      <c r="AI2167" s="126"/>
      <c r="AJ2167" s="126"/>
      <c r="AK2167" s="126"/>
      <c r="AL2167" s="126">
        <v>2167</v>
      </c>
    </row>
    <row r="2168" spans="1:38">
      <c r="A2168" s="721" t="s">
        <v>1891</v>
      </c>
      <c r="B2168" s="722">
        <v>16</v>
      </c>
      <c r="C2168" s="722">
        <v>1699</v>
      </c>
      <c r="D2168" s="722">
        <v>169920</v>
      </c>
      <c r="E2168" s="721">
        <v>1699209703</v>
      </c>
      <c r="F2168" s="721" t="s">
        <v>1256</v>
      </c>
      <c r="G2168" s="1127">
        <v>0</v>
      </c>
      <c r="H2168" s="1128">
        <v>0</v>
      </c>
      <c r="I2168" s="1128">
        <v>-524829.43999999994</v>
      </c>
      <c r="J2168" s="1128">
        <v>-524829.43999999994</v>
      </c>
      <c r="K2168" s="1128">
        <v>0</v>
      </c>
      <c r="L2168" s="1128">
        <v>0</v>
      </c>
      <c r="M2168" s="1128">
        <v>-524829.43999999994</v>
      </c>
      <c r="N2168" s="1129">
        <v>0</v>
      </c>
      <c r="O2168" s="1128">
        <v>-524829.43999999994</v>
      </c>
      <c r="P2168" s="1127">
        <v>-194186.89279999997</v>
      </c>
      <c r="Q2168" s="1127">
        <v>0</v>
      </c>
      <c r="R2168" s="1127">
        <v>0</v>
      </c>
      <c r="S2168" s="1127">
        <v>0</v>
      </c>
      <c r="T2168" s="1130">
        <v>0</v>
      </c>
      <c r="U2168" s="1130">
        <v>0</v>
      </c>
      <c r="V2168" s="1130">
        <v>0</v>
      </c>
      <c r="W2168" s="1127">
        <v>0</v>
      </c>
      <c r="X2168" s="1130">
        <v>-194186.89279999997</v>
      </c>
      <c r="Y2168" s="735">
        <v>0.37</v>
      </c>
      <c r="Z2168" s="1131">
        <v>0</v>
      </c>
      <c r="AA2168" s="1131">
        <v>-194186.89279999997</v>
      </c>
      <c r="AB2168" s="1131">
        <v>0</v>
      </c>
      <c r="AC2168" s="1131">
        <v>-1130047.3954999999</v>
      </c>
      <c r="AD2168" s="1131">
        <v>0</v>
      </c>
      <c r="AE2168" s="1131">
        <v>935860.50269999984</v>
      </c>
      <c r="AF2168" s="126"/>
      <c r="AG2168" s="126"/>
      <c r="AH2168" s="126"/>
      <c r="AI2168" s="126"/>
      <c r="AJ2168" s="126"/>
      <c r="AK2168" s="126"/>
      <c r="AL2168" s="126">
        <v>2168</v>
      </c>
    </row>
    <row r="2169" spans="1:38">
      <c r="A2169" s="721" t="s">
        <v>2042</v>
      </c>
      <c r="B2169" s="722">
        <v>17</v>
      </c>
      <c r="C2169" s="722">
        <v>1701</v>
      </c>
      <c r="D2169" s="722">
        <v>170105</v>
      </c>
      <c r="E2169" s="721">
        <v>1701051000</v>
      </c>
      <c r="F2169" s="721" t="s">
        <v>1257</v>
      </c>
      <c r="G2169" s="1127">
        <v>7750984512</v>
      </c>
      <c r="H2169" s="1128">
        <v>0</v>
      </c>
      <c r="I2169" s="1128">
        <v>1707821971.3722916</v>
      </c>
      <c r="J2169" s="1128">
        <v>-6043162540.6300001</v>
      </c>
      <c r="K2169" s="1128">
        <v>0</v>
      </c>
      <c r="L2169" s="1128">
        <v>0</v>
      </c>
      <c r="M2169" s="1128">
        <v>-6043162540.6300001</v>
      </c>
      <c r="N2169" s="1129">
        <v>0</v>
      </c>
      <c r="O2169" s="1128">
        <v>-6043162540.6300001</v>
      </c>
      <c r="P2169" s="1127">
        <v>-2235970140.0331001</v>
      </c>
      <c r="Q2169" s="1127">
        <v>0</v>
      </c>
      <c r="R2169" s="1127">
        <v>0</v>
      </c>
      <c r="S2169" s="1127">
        <v>0</v>
      </c>
      <c r="T2169" s="1130">
        <v>0</v>
      </c>
      <c r="U2169" s="1130">
        <v>0</v>
      </c>
      <c r="V2169" s="1130">
        <v>0</v>
      </c>
      <c r="W2169" s="1127">
        <v>0</v>
      </c>
      <c r="X2169" s="1130">
        <v>-2235970140.0331001</v>
      </c>
      <c r="Y2169" s="735">
        <v>0.37</v>
      </c>
      <c r="Z2169" s="1131">
        <v>0</v>
      </c>
      <c r="AA2169" s="1131">
        <v>-2235970140.0331001</v>
      </c>
      <c r="AB2169" s="1131">
        <v>0</v>
      </c>
      <c r="AC2169" s="1131">
        <v>-2636132495.2631001</v>
      </c>
      <c r="AD2169" s="1131">
        <v>0</v>
      </c>
      <c r="AE2169" s="1131">
        <v>400162355.23000002</v>
      </c>
      <c r="AF2169" s="126"/>
      <c r="AG2169" s="126"/>
      <c r="AH2169" s="126"/>
      <c r="AI2169" s="126"/>
      <c r="AJ2169" s="126"/>
      <c r="AK2169" s="126"/>
      <c r="AL2169" s="126">
        <v>2169</v>
      </c>
    </row>
    <row r="2170" spans="1:38">
      <c r="A2170" s="721" t="s">
        <v>2043</v>
      </c>
      <c r="B2170" s="722">
        <v>17</v>
      </c>
      <c r="C2170" s="722">
        <v>1701</v>
      </c>
      <c r="D2170" s="722">
        <v>170105</v>
      </c>
      <c r="E2170" s="721">
        <v>1701051004</v>
      </c>
      <c r="F2170" s="721" t="s">
        <v>1258</v>
      </c>
      <c r="G2170" s="1127">
        <v>0</v>
      </c>
      <c r="H2170" s="1128">
        <v>0</v>
      </c>
      <c r="I2170" s="1128">
        <v>0</v>
      </c>
      <c r="J2170" s="1128">
        <v>0</v>
      </c>
      <c r="K2170" s="1128">
        <v>0</v>
      </c>
      <c r="L2170" s="1128">
        <v>0</v>
      </c>
      <c r="M2170" s="1128">
        <v>0</v>
      </c>
      <c r="N2170" s="1129">
        <v>0</v>
      </c>
      <c r="O2170" s="1128">
        <v>0</v>
      </c>
      <c r="P2170" s="1127">
        <v>0</v>
      </c>
      <c r="Q2170" s="1127">
        <v>0</v>
      </c>
      <c r="R2170" s="1127">
        <v>0</v>
      </c>
      <c r="S2170" s="1127">
        <v>0</v>
      </c>
      <c r="T2170" s="1130">
        <v>0</v>
      </c>
      <c r="U2170" s="1130">
        <v>0</v>
      </c>
      <c r="V2170" s="1130">
        <v>0</v>
      </c>
      <c r="W2170" s="1127">
        <v>0</v>
      </c>
      <c r="X2170" s="1130">
        <v>0</v>
      </c>
      <c r="Y2170" s="735">
        <v>0</v>
      </c>
      <c r="Z2170" s="1131">
        <v>0</v>
      </c>
      <c r="AA2170" s="1131">
        <v>0</v>
      </c>
      <c r="AB2170" s="1131">
        <v>0</v>
      </c>
      <c r="AC2170" s="1131">
        <v>0</v>
      </c>
      <c r="AD2170" s="1131">
        <v>0</v>
      </c>
      <c r="AE2170" s="1131">
        <v>0</v>
      </c>
      <c r="AF2170" s="126"/>
      <c r="AG2170" s="126"/>
      <c r="AH2170" s="126"/>
      <c r="AI2170" s="126"/>
      <c r="AJ2170" s="126"/>
      <c r="AK2170" s="126"/>
      <c r="AL2170" s="126">
        <v>2170</v>
      </c>
    </row>
    <row r="2171" spans="1:38">
      <c r="A2171" s="721" t="s">
        <v>2042</v>
      </c>
      <c r="B2171" s="722">
        <v>17</v>
      </c>
      <c r="C2171" s="722">
        <v>1701</v>
      </c>
      <c r="D2171" s="722">
        <v>170110</v>
      </c>
      <c r="E2171" s="721">
        <v>1701101000</v>
      </c>
      <c r="F2171" s="721" t="s">
        <v>1259</v>
      </c>
      <c r="G2171" s="1127">
        <v>16262216696</v>
      </c>
      <c r="H2171" s="1128">
        <v>0</v>
      </c>
      <c r="I2171" s="1128">
        <v>0</v>
      </c>
      <c r="J2171" s="1128">
        <v>-16262216696</v>
      </c>
      <c r="K2171" s="1128">
        <v>0</v>
      </c>
      <c r="L2171" s="1128">
        <v>0</v>
      </c>
      <c r="M2171" s="1128">
        <v>-16262216696</v>
      </c>
      <c r="N2171" s="1129">
        <v>0</v>
      </c>
      <c r="O2171" s="1128">
        <v>-16262216696</v>
      </c>
      <c r="P2171" s="1127">
        <v>-6017020177.5199995</v>
      </c>
      <c r="Q2171" s="1127">
        <v>0</v>
      </c>
      <c r="R2171" s="1127">
        <v>0</v>
      </c>
      <c r="S2171" s="1127">
        <v>0</v>
      </c>
      <c r="T2171" s="1130">
        <v>0</v>
      </c>
      <c r="U2171" s="1130">
        <v>0</v>
      </c>
      <c r="V2171" s="1130">
        <v>0</v>
      </c>
      <c r="W2171" s="1127">
        <v>0</v>
      </c>
      <c r="X2171" s="1130">
        <v>-6017020177.5199995</v>
      </c>
      <c r="Y2171" s="735">
        <v>0.37</v>
      </c>
      <c r="Z2171" s="1131">
        <v>0</v>
      </c>
      <c r="AA2171" s="1131">
        <v>-6017020177.5199995</v>
      </c>
      <c r="AB2171" s="1131">
        <v>0</v>
      </c>
      <c r="AC2171" s="1131">
        <v>-3119492629.1999998</v>
      </c>
      <c r="AD2171" s="1131">
        <v>0</v>
      </c>
      <c r="AE2171" s="1131">
        <v>-2897527548.3199997</v>
      </c>
      <c r="AF2171" s="126"/>
      <c r="AG2171" s="126"/>
      <c r="AH2171" s="126"/>
      <c r="AI2171" s="126"/>
      <c r="AJ2171" s="126"/>
      <c r="AK2171" s="126"/>
      <c r="AL2171" s="126">
        <v>2171</v>
      </c>
    </row>
    <row r="2172" spans="1:38">
      <c r="A2172" s="721" t="s">
        <v>2042</v>
      </c>
      <c r="B2172" s="722">
        <v>17</v>
      </c>
      <c r="C2172" s="722">
        <v>1701</v>
      </c>
      <c r="D2172" s="722">
        <v>170115</v>
      </c>
      <c r="E2172" s="721">
        <v>1701151000</v>
      </c>
      <c r="F2172" s="721" t="s">
        <v>1260</v>
      </c>
      <c r="G2172" s="1127">
        <v>0</v>
      </c>
      <c r="H2172" s="1128">
        <v>0</v>
      </c>
      <c r="I2172" s="1128">
        <v>0</v>
      </c>
      <c r="J2172" s="1128">
        <v>0</v>
      </c>
      <c r="K2172" s="1128">
        <v>0</v>
      </c>
      <c r="L2172" s="1128">
        <v>0</v>
      </c>
      <c r="M2172" s="1128">
        <v>0</v>
      </c>
      <c r="N2172" s="1129">
        <v>0</v>
      </c>
      <c r="O2172" s="1128">
        <v>0</v>
      </c>
      <c r="P2172" s="1127">
        <v>0</v>
      </c>
      <c r="Q2172" s="1127">
        <v>0</v>
      </c>
      <c r="R2172" s="1127">
        <v>0</v>
      </c>
      <c r="S2172" s="1127">
        <v>0</v>
      </c>
      <c r="T2172" s="1130">
        <v>0</v>
      </c>
      <c r="U2172" s="1130">
        <v>0</v>
      </c>
      <c r="V2172" s="1130">
        <v>0</v>
      </c>
      <c r="W2172" s="1127">
        <v>0</v>
      </c>
      <c r="X2172" s="1130">
        <v>0</v>
      </c>
      <c r="Y2172" s="735">
        <v>0</v>
      </c>
      <c r="Z2172" s="1131">
        <v>0</v>
      </c>
      <c r="AA2172" s="1131">
        <v>0</v>
      </c>
      <c r="AB2172" s="1131">
        <v>0</v>
      </c>
      <c r="AC2172" s="1131">
        <v>-109106340</v>
      </c>
      <c r="AD2172" s="1131">
        <v>0</v>
      </c>
      <c r="AE2172" s="1131">
        <v>109106340</v>
      </c>
      <c r="AF2172" s="126"/>
      <c r="AG2172" s="126"/>
      <c r="AH2172" s="126"/>
      <c r="AI2172" s="126"/>
      <c r="AJ2172" s="126"/>
      <c r="AK2172" s="126"/>
      <c r="AL2172" s="126">
        <v>2172</v>
      </c>
    </row>
    <row r="2173" spans="1:38">
      <c r="A2173" s="721" t="s">
        <v>2043</v>
      </c>
      <c r="B2173" s="722">
        <v>17</v>
      </c>
      <c r="C2173" s="722">
        <v>1702</v>
      </c>
      <c r="D2173" s="722">
        <v>170205</v>
      </c>
      <c r="E2173" s="721">
        <v>1702051000</v>
      </c>
      <c r="F2173" s="721" t="s">
        <v>1261</v>
      </c>
      <c r="G2173" s="1127">
        <v>18062679697</v>
      </c>
      <c r="H2173" s="1128">
        <v>0</v>
      </c>
      <c r="I2173" s="1128">
        <v>18062679696.59</v>
      </c>
      <c r="J2173" s="1128">
        <v>-0.40999984741210938</v>
      </c>
      <c r="K2173" s="1128">
        <v>0</v>
      </c>
      <c r="L2173" s="1128">
        <v>0</v>
      </c>
      <c r="M2173" s="1128">
        <v>-0.40999984741210938</v>
      </c>
      <c r="N2173" s="1129">
        <v>0</v>
      </c>
      <c r="O2173" s="1128">
        <v>-0.40999984741210938</v>
      </c>
      <c r="P2173" s="1127">
        <v>-0.15169994354248045</v>
      </c>
      <c r="Q2173" s="1127">
        <v>0</v>
      </c>
      <c r="R2173" s="1127">
        <v>0</v>
      </c>
      <c r="S2173" s="1127">
        <v>0</v>
      </c>
      <c r="T2173" s="1130">
        <v>0</v>
      </c>
      <c r="U2173" s="1130">
        <v>0</v>
      </c>
      <c r="V2173" s="1130">
        <v>0</v>
      </c>
      <c r="W2173" s="1127">
        <v>0</v>
      </c>
      <c r="X2173" s="1130">
        <v>-0.15169994354248045</v>
      </c>
      <c r="Y2173" s="735">
        <v>0.36999999999999994</v>
      </c>
      <c r="Z2173" s="1131">
        <v>0</v>
      </c>
      <c r="AA2173" s="1131">
        <v>-0.15169994354248045</v>
      </c>
      <c r="AB2173" s="1131">
        <v>0</v>
      </c>
      <c r="AC2173" s="1131">
        <v>-9.6200084686279302E-2</v>
      </c>
      <c r="AD2173" s="1131">
        <v>0</v>
      </c>
      <c r="AE2173" s="1131">
        <v>-5.5499858856201151E-2</v>
      </c>
      <c r="AF2173" s="126"/>
      <c r="AG2173" s="126"/>
      <c r="AH2173" s="126"/>
      <c r="AI2173" s="126"/>
      <c r="AJ2173" s="126"/>
      <c r="AK2173" s="126"/>
      <c r="AL2173" s="126">
        <v>2173</v>
      </c>
    </row>
    <row r="2174" spans="1:38">
      <c r="A2174" s="721" t="s">
        <v>2043</v>
      </c>
      <c r="B2174" s="722">
        <v>17</v>
      </c>
      <c r="C2174" s="722">
        <v>1702</v>
      </c>
      <c r="D2174" s="722">
        <v>170205</v>
      </c>
      <c r="E2174" s="721">
        <v>1702051100</v>
      </c>
      <c r="F2174" s="721" t="s">
        <v>2044</v>
      </c>
      <c r="G2174" s="1127">
        <v>0</v>
      </c>
      <c r="H2174" s="1128">
        <v>0</v>
      </c>
      <c r="I2174" s="1128">
        <v>0</v>
      </c>
      <c r="J2174" s="1128">
        <v>0</v>
      </c>
      <c r="K2174" s="1128">
        <v>0</v>
      </c>
      <c r="L2174" s="1128">
        <v>0</v>
      </c>
      <c r="M2174" s="1128">
        <v>0</v>
      </c>
      <c r="N2174" s="1129">
        <v>0</v>
      </c>
      <c r="O2174" s="1128">
        <v>0</v>
      </c>
      <c r="P2174" s="1127">
        <v>0</v>
      </c>
      <c r="Q2174" s="1127">
        <v>0</v>
      </c>
      <c r="R2174" s="1127">
        <v>0</v>
      </c>
      <c r="S2174" s="1127">
        <v>0</v>
      </c>
      <c r="T2174" s="1130">
        <v>0</v>
      </c>
      <c r="U2174" s="1130">
        <v>0</v>
      </c>
      <c r="V2174" s="1130">
        <v>0</v>
      </c>
      <c r="W2174" s="1127">
        <v>0</v>
      </c>
      <c r="X2174" s="1130">
        <v>0</v>
      </c>
      <c r="Y2174" s="735">
        <v>0</v>
      </c>
      <c r="Z2174" s="1131">
        <v>0</v>
      </c>
      <c r="AA2174" s="1131">
        <v>0</v>
      </c>
      <c r="AB2174" s="1131">
        <v>0</v>
      </c>
      <c r="AC2174" s="1131">
        <v>0</v>
      </c>
      <c r="AD2174" s="1131">
        <v>0</v>
      </c>
      <c r="AE2174" s="1131">
        <v>0</v>
      </c>
      <c r="AF2174" s="126"/>
      <c r="AG2174" s="126"/>
      <c r="AH2174" s="126"/>
      <c r="AI2174" s="126"/>
      <c r="AJ2174" s="126"/>
      <c r="AK2174" s="126"/>
      <c r="AL2174" s="126">
        <v>2174</v>
      </c>
    </row>
    <row r="2175" spans="1:38">
      <c r="A2175" s="721" t="s">
        <v>2043</v>
      </c>
      <c r="B2175" s="722">
        <v>17</v>
      </c>
      <c r="C2175" s="722">
        <v>1702</v>
      </c>
      <c r="D2175" s="722">
        <v>170205</v>
      </c>
      <c r="E2175" s="721">
        <v>1702059740</v>
      </c>
      <c r="F2175" s="721" t="s">
        <v>1262</v>
      </c>
      <c r="G2175" s="1127">
        <v>0</v>
      </c>
      <c r="H2175" s="1128">
        <v>0</v>
      </c>
      <c r="I2175" s="1128">
        <v>28964579</v>
      </c>
      <c r="J2175" s="1128">
        <v>28964579</v>
      </c>
      <c r="K2175" s="1128">
        <v>0</v>
      </c>
      <c r="L2175" s="1128">
        <v>28964579</v>
      </c>
      <c r="M2175" s="1128">
        <v>0</v>
      </c>
      <c r="N2175" s="1129">
        <v>0</v>
      </c>
      <c r="O2175" s="1128">
        <v>28964579</v>
      </c>
      <c r="P2175" s="1127">
        <v>10716894.23</v>
      </c>
      <c r="Q2175" s="1127">
        <v>0</v>
      </c>
      <c r="R2175" s="1127">
        <v>0</v>
      </c>
      <c r="S2175" s="1127">
        <v>0</v>
      </c>
      <c r="T2175" s="1130">
        <v>0</v>
      </c>
      <c r="U2175" s="1130">
        <v>0</v>
      </c>
      <c r="V2175" s="1130">
        <v>0</v>
      </c>
      <c r="W2175" s="1127">
        <v>0</v>
      </c>
      <c r="X2175" s="1130">
        <v>10716894.23</v>
      </c>
      <c r="Y2175" s="735">
        <v>0.37</v>
      </c>
      <c r="Z2175" s="1131">
        <v>10716894.23</v>
      </c>
      <c r="AA2175" s="1131">
        <v>0</v>
      </c>
      <c r="AB2175" s="1131">
        <v>10716894.23</v>
      </c>
      <c r="AC2175" s="1131">
        <v>0</v>
      </c>
      <c r="AD2175" s="1131">
        <v>0</v>
      </c>
      <c r="AE2175" s="1131">
        <v>0</v>
      </c>
      <c r="AF2175" s="126"/>
      <c r="AG2175" s="126"/>
      <c r="AH2175" s="126"/>
      <c r="AI2175" s="126"/>
      <c r="AJ2175" s="126"/>
      <c r="AK2175" s="126"/>
      <c r="AL2175" s="126">
        <v>2175</v>
      </c>
    </row>
    <row r="2176" spans="1:38">
      <c r="A2176" s="721" t="s">
        <v>2043</v>
      </c>
      <c r="B2176" s="722">
        <v>17</v>
      </c>
      <c r="C2176" s="722">
        <v>1702</v>
      </c>
      <c r="D2176" s="722">
        <v>170205</v>
      </c>
      <c r="E2176" s="721">
        <v>1702059780</v>
      </c>
      <c r="F2176" s="721" t="s">
        <v>2045</v>
      </c>
      <c r="G2176" s="1127">
        <v>0</v>
      </c>
      <c r="H2176" s="1128">
        <v>0</v>
      </c>
      <c r="I2176" s="1128">
        <v>0</v>
      </c>
      <c r="J2176" s="1128">
        <v>0</v>
      </c>
      <c r="K2176" s="1128">
        <v>0</v>
      </c>
      <c r="L2176" s="1128">
        <v>0</v>
      </c>
      <c r="M2176" s="1128">
        <v>0</v>
      </c>
      <c r="N2176" s="1129">
        <v>0</v>
      </c>
      <c r="O2176" s="1128">
        <v>0</v>
      </c>
      <c r="P2176" s="1127">
        <v>0</v>
      </c>
      <c r="Q2176" s="1127">
        <v>0</v>
      </c>
      <c r="R2176" s="1127">
        <v>0</v>
      </c>
      <c r="S2176" s="1127">
        <v>0</v>
      </c>
      <c r="T2176" s="1130">
        <v>0</v>
      </c>
      <c r="U2176" s="1130">
        <v>0</v>
      </c>
      <c r="V2176" s="1130">
        <v>0</v>
      </c>
      <c r="W2176" s="1127">
        <v>0</v>
      </c>
      <c r="X2176" s="1130">
        <v>0</v>
      </c>
      <c r="Y2176" s="735">
        <v>0</v>
      </c>
      <c r="Z2176" s="1131">
        <v>0</v>
      </c>
      <c r="AA2176" s="1131">
        <v>0</v>
      </c>
      <c r="AB2176" s="1131">
        <v>171086255.07999998</v>
      </c>
      <c r="AC2176" s="1131">
        <v>0</v>
      </c>
      <c r="AD2176" s="1131">
        <v>-171086255.07999998</v>
      </c>
      <c r="AE2176" s="1131">
        <v>0</v>
      </c>
      <c r="AF2176" s="126"/>
      <c r="AG2176" s="126"/>
      <c r="AH2176" s="126"/>
      <c r="AI2176" s="126"/>
      <c r="AJ2176" s="126"/>
      <c r="AK2176" s="126"/>
      <c r="AL2176" s="126">
        <v>2176</v>
      </c>
    </row>
    <row r="2177" spans="1:38">
      <c r="A2177" s="721" t="s">
        <v>2043</v>
      </c>
      <c r="B2177" s="722">
        <v>17</v>
      </c>
      <c r="C2177" s="722">
        <v>1702</v>
      </c>
      <c r="D2177" s="722">
        <v>170205</v>
      </c>
      <c r="E2177" s="721">
        <v>1702059781</v>
      </c>
      <c r="F2177" s="721" t="s">
        <v>2046</v>
      </c>
      <c r="G2177" s="1127">
        <v>0</v>
      </c>
      <c r="H2177" s="1128">
        <v>0</v>
      </c>
      <c r="I2177" s="1128">
        <v>-10023274742.83</v>
      </c>
      <c r="J2177" s="1128">
        <v>-10023274742.83</v>
      </c>
      <c r="K2177" s="1128">
        <v>0</v>
      </c>
      <c r="L2177" s="1128">
        <v>0</v>
      </c>
      <c r="M2177" s="1128">
        <v>-10023274742.83</v>
      </c>
      <c r="N2177" s="1129">
        <v>0</v>
      </c>
      <c r="O2177" s="1128">
        <v>-10023274742.83</v>
      </c>
      <c r="P2177" s="1127">
        <v>-3708611654.8470998</v>
      </c>
      <c r="Q2177" s="1127">
        <v>0</v>
      </c>
      <c r="R2177" s="1127">
        <v>0</v>
      </c>
      <c r="S2177" s="1127">
        <v>0</v>
      </c>
      <c r="T2177" s="1130">
        <v>0</v>
      </c>
      <c r="U2177" s="1130">
        <v>0</v>
      </c>
      <c r="V2177" s="1130">
        <v>0</v>
      </c>
      <c r="W2177" s="1127">
        <v>0</v>
      </c>
      <c r="X2177" s="1130">
        <v>-3708611654.8470998</v>
      </c>
      <c r="Y2177" s="735">
        <v>0.37</v>
      </c>
      <c r="Z2177" s="1131">
        <v>0</v>
      </c>
      <c r="AA2177" s="1131">
        <v>-3708611654.8470998</v>
      </c>
      <c r="AB2177" s="1131">
        <v>0</v>
      </c>
      <c r="AC2177" s="1131">
        <v>-5480510579.2945004</v>
      </c>
      <c r="AD2177" s="1131">
        <v>0</v>
      </c>
      <c r="AE2177" s="1131">
        <v>1771898924.4474006</v>
      </c>
      <c r="AF2177" s="126"/>
      <c r="AG2177" s="126"/>
      <c r="AH2177" s="126"/>
      <c r="AI2177" s="126"/>
      <c r="AJ2177" s="126"/>
      <c r="AK2177" s="126"/>
      <c r="AL2177" s="126">
        <v>2177</v>
      </c>
    </row>
    <row r="2178" spans="1:38">
      <c r="A2178" s="721" t="s">
        <v>2043</v>
      </c>
      <c r="B2178" s="722">
        <v>17</v>
      </c>
      <c r="C2178" s="722">
        <v>1702</v>
      </c>
      <c r="D2178" s="722">
        <v>170210</v>
      </c>
      <c r="E2178" s="721">
        <v>1702101100</v>
      </c>
      <c r="F2178" s="721" t="s">
        <v>1258</v>
      </c>
      <c r="G2178" s="1127">
        <v>349039044</v>
      </c>
      <c r="H2178" s="1128">
        <v>0</v>
      </c>
      <c r="I2178" s="1128">
        <v>0</v>
      </c>
      <c r="J2178" s="1128">
        <v>-349039044</v>
      </c>
      <c r="K2178" s="1128">
        <v>0</v>
      </c>
      <c r="L2178" s="1128">
        <v>0</v>
      </c>
      <c r="M2178" s="1128">
        <v>-349039044</v>
      </c>
      <c r="N2178" s="1129">
        <v>0</v>
      </c>
      <c r="O2178" s="1128">
        <v>-349039044</v>
      </c>
      <c r="P2178" s="1127">
        <v>-129144446.28</v>
      </c>
      <c r="Q2178" s="1127">
        <v>0</v>
      </c>
      <c r="R2178" s="1127">
        <v>0</v>
      </c>
      <c r="S2178" s="1127">
        <v>0</v>
      </c>
      <c r="T2178" s="1130">
        <v>0</v>
      </c>
      <c r="U2178" s="1130">
        <v>0</v>
      </c>
      <c r="V2178" s="1130">
        <v>0</v>
      </c>
      <c r="W2178" s="1127">
        <v>0</v>
      </c>
      <c r="X2178" s="1130">
        <v>-129144446.28</v>
      </c>
      <c r="Y2178" s="735">
        <v>0.37</v>
      </c>
      <c r="Z2178" s="1131">
        <v>0</v>
      </c>
      <c r="AA2178" s="1131">
        <v>-129144446.28</v>
      </c>
      <c r="AB2178" s="1131">
        <v>0</v>
      </c>
      <c r="AC2178" s="1131">
        <v>-170238376.40000001</v>
      </c>
      <c r="AD2178" s="1131">
        <v>0</v>
      </c>
      <c r="AE2178" s="1131">
        <v>41093930.120000005</v>
      </c>
      <c r="AF2178" s="126"/>
      <c r="AG2178" s="126"/>
      <c r="AH2178" s="126"/>
      <c r="AI2178" s="126"/>
      <c r="AJ2178" s="126"/>
      <c r="AK2178" s="126"/>
      <c r="AL2178" s="126">
        <v>2178</v>
      </c>
    </row>
    <row r="2179" spans="1:38">
      <c r="A2179" s="721" t="s">
        <v>2043</v>
      </c>
      <c r="B2179" s="722">
        <v>17</v>
      </c>
      <c r="C2179" s="722">
        <v>1702</v>
      </c>
      <c r="D2179" s="722">
        <v>170210</v>
      </c>
      <c r="E2179" s="721">
        <v>1702109740</v>
      </c>
      <c r="F2179" s="721" t="s">
        <v>1263</v>
      </c>
      <c r="G2179" s="1127">
        <v>0</v>
      </c>
      <c r="H2179" s="1128">
        <v>0</v>
      </c>
      <c r="I2179" s="1128">
        <v>0</v>
      </c>
      <c r="J2179" s="1128">
        <v>0</v>
      </c>
      <c r="K2179" s="1128">
        <v>0</v>
      </c>
      <c r="L2179" s="1128">
        <v>0</v>
      </c>
      <c r="M2179" s="1128">
        <v>0</v>
      </c>
      <c r="N2179" s="1129">
        <v>0</v>
      </c>
      <c r="O2179" s="1128">
        <v>0</v>
      </c>
      <c r="P2179" s="1127">
        <v>0</v>
      </c>
      <c r="Q2179" s="1127">
        <v>0</v>
      </c>
      <c r="R2179" s="1127">
        <v>0</v>
      </c>
      <c r="S2179" s="1127">
        <v>0</v>
      </c>
      <c r="T2179" s="1130">
        <v>0</v>
      </c>
      <c r="U2179" s="1130">
        <v>0</v>
      </c>
      <c r="V2179" s="1130">
        <v>0</v>
      </c>
      <c r="W2179" s="1127">
        <v>0</v>
      </c>
      <c r="X2179" s="1130">
        <v>0</v>
      </c>
      <c r="Y2179" s="735">
        <v>0</v>
      </c>
      <c r="Z2179" s="1131">
        <v>0</v>
      </c>
      <c r="AA2179" s="1131">
        <v>0</v>
      </c>
      <c r="AB2179" s="1131">
        <v>0</v>
      </c>
      <c r="AC2179" s="1131">
        <v>0</v>
      </c>
      <c r="AD2179" s="1131">
        <v>0</v>
      </c>
      <c r="AE2179" s="1131">
        <v>0</v>
      </c>
      <c r="AF2179" s="126"/>
      <c r="AG2179" s="126"/>
      <c r="AH2179" s="126"/>
      <c r="AI2179" s="126"/>
      <c r="AJ2179" s="126"/>
      <c r="AK2179" s="126"/>
      <c r="AL2179" s="126">
        <v>2179</v>
      </c>
    </row>
    <row r="2180" spans="1:38">
      <c r="A2180" s="721" t="s">
        <v>2043</v>
      </c>
      <c r="B2180" s="722">
        <v>17</v>
      </c>
      <c r="C2180" s="722">
        <v>1702</v>
      </c>
      <c r="D2180" s="722">
        <v>170210</v>
      </c>
      <c r="E2180" s="721">
        <v>1702109780</v>
      </c>
      <c r="F2180" s="721" t="s">
        <v>4289</v>
      </c>
      <c r="G2180" s="1127">
        <v>0</v>
      </c>
      <c r="H2180" s="1128">
        <v>0</v>
      </c>
      <c r="I2180" s="1128">
        <v>1777855931</v>
      </c>
      <c r="J2180" s="1128">
        <v>1777855931</v>
      </c>
      <c r="K2180" s="1128">
        <v>0</v>
      </c>
      <c r="L2180" s="1128">
        <v>1777855931</v>
      </c>
      <c r="M2180" s="1128">
        <v>0</v>
      </c>
      <c r="N2180" s="1129">
        <v>0</v>
      </c>
      <c r="O2180" s="1128">
        <v>1777855931</v>
      </c>
      <c r="P2180" s="1127">
        <v>657806694.47000003</v>
      </c>
      <c r="Q2180" s="1127">
        <v>0</v>
      </c>
      <c r="R2180" s="1127">
        <v>0</v>
      </c>
      <c r="S2180" s="1127">
        <v>0</v>
      </c>
      <c r="T2180" s="1130">
        <v>0</v>
      </c>
      <c r="U2180" s="1130">
        <v>0</v>
      </c>
      <c r="V2180" s="1130">
        <v>0</v>
      </c>
      <c r="W2180" s="1127">
        <v>0</v>
      </c>
      <c r="X2180" s="1130">
        <v>657806694.47000003</v>
      </c>
      <c r="Y2180" s="735">
        <v>0.37</v>
      </c>
      <c r="Z2180" s="1131">
        <v>657806694.47000003</v>
      </c>
      <c r="AA2180" s="1131">
        <v>0</v>
      </c>
      <c r="AB2180" s="1131">
        <v>646246658.29999995</v>
      </c>
      <c r="AC2180" s="1131">
        <v>0</v>
      </c>
      <c r="AD2180" s="1131">
        <v>11560036.170000076</v>
      </c>
      <c r="AE2180" s="1131">
        <v>0</v>
      </c>
      <c r="AF2180" s="126"/>
      <c r="AG2180" s="126"/>
      <c r="AH2180" s="126"/>
      <c r="AI2180" s="126"/>
      <c r="AJ2180" s="126"/>
      <c r="AK2180" s="126"/>
      <c r="AL2180" s="126">
        <v>2180</v>
      </c>
    </row>
    <row r="2181" spans="1:38">
      <c r="A2181" s="721" t="s">
        <v>2043</v>
      </c>
      <c r="B2181" s="722">
        <v>17</v>
      </c>
      <c r="C2181" s="722">
        <v>1702</v>
      </c>
      <c r="D2181" s="722">
        <v>170210</v>
      </c>
      <c r="E2181" s="721">
        <v>1702109781</v>
      </c>
      <c r="F2181" s="721" t="s">
        <v>4290</v>
      </c>
      <c r="G2181" s="1127">
        <v>0</v>
      </c>
      <c r="H2181" s="1128">
        <v>0</v>
      </c>
      <c r="I2181" s="1128">
        <v>-1646975645.23</v>
      </c>
      <c r="J2181" s="1128">
        <v>-1646975645.23</v>
      </c>
      <c r="K2181" s="1128">
        <v>0</v>
      </c>
      <c r="L2181" s="1128">
        <v>0</v>
      </c>
      <c r="M2181" s="1128">
        <v>-1646975645.23</v>
      </c>
      <c r="N2181" s="1129">
        <v>0</v>
      </c>
      <c r="O2181" s="1128">
        <v>-1646975645.23</v>
      </c>
      <c r="P2181" s="1127">
        <v>-609380988.73510003</v>
      </c>
      <c r="Q2181" s="1127">
        <v>0</v>
      </c>
      <c r="R2181" s="1127">
        <v>0</v>
      </c>
      <c r="S2181" s="1127">
        <v>0</v>
      </c>
      <c r="T2181" s="1130">
        <v>0</v>
      </c>
      <c r="U2181" s="1130">
        <v>0</v>
      </c>
      <c r="V2181" s="1130">
        <v>0</v>
      </c>
      <c r="W2181" s="1127">
        <v>0</v>
      </c>
      <c r="X2181" s="1130">
        <v>-609380988.73510003</v>
      </c>
      <c r="Y2181" s="735">
        <v>0.37</v>
      </c>
      <c r="Z2181" s="1131">
        <v>0</v>
      </c>
      <c r="AA2181" s="1131">
        <v>-609380988.73510003</v>
      </c>
      <c r="AB2181" s="1131">
        <v>0</v>
      </c>
      <c r="AC2181" s="1131">
        <v>-581845332.54709995</v>
      </c>
      <c r="AD2181" s="1131">
        <v>0</v>
      </c>
      <c r="AE2181" s="1131">
        <v>-27535656.188000083</v>
      </c>
      <c r="AF2181" s="126"/>
      <c r="AG2181" s="126"/>
      <c r="AH2181" s="126"/>
      <c r="AI2181" s="126"/>
      <c r="AJ2181" s="126"/>
      <c r="AK2181" s="126"/>
      <c r="AL2181" s="126">
        <v>2181</v>
      </c>
    </row>
    <row r="2182" spans="1:38">
      <c r="A2182" s="721" t="s">
        <v>2043</v>
      </c>
      <c r="B2182" s="722">
        <v>17</v>
      </c>
      <c r="C2182" s="722">
        <v>1702</v>
      </c>
      <c r="D2182" s="722">
        <v>170215</v>
      </c>
      <c r="E2182" s="721">
        <v>1702151000</v>
      </c>
      <c r="F2182" s="721" t="s">
        <v>4291</v>
      </c>
      <c r="G2182" s="1127">
        <v>2523000</v>
      </c>
      <c r="H2182" s="1128">
        <v>0</v>
      </c>
      <c r="I2182" s="1128">
        <v>2523000</v>
      </c>
      <c r="J2182" s="1128">
        <v>0</v>
      </c>
      <c r="K2182" s="1128">
        <v>0</v>
      </c>
      <c r="L2182" s="1128">
        <v>0</v>
      </c>
      <c r="M2182" s="1128">
        <v>0</v>
      </c>
      <c r="N2182" s="1129">
        <v>0</v>
      </c>
      <c r="O2182" s="1128">
        <v>0</v>
      </c>
      <c r="P2182" s="1127">
        <v>0</v>
      </c>
      <c r="Q2182" s="1127">
        <v>0</v>
      </c>
      <c r="R2182" s="1127">
        <v>0</v>
      </c>
      <c r="S2182" s="1127">
        <v>0</v>
      </c>
      <c r="T2182" s="1130">
        <v>0</v>
      </c>
      <c r="U2182" s="1130">
        <v>0</v>
      </c>
      <c r="V2182" s="1130">
        <v>0</v>
      </c>
      <c r="W2182" s="1127">
        <v>0</v>
      </c>
      <c r="X2182" s="1130">
        <v>0</v>
      </c>
      <c r="Y2182" s="735">
        <v>0</v>
      </c>
      <c r="Z2182" s="1131">
        <v>0</v>
      </c>
      <c r="AA2182" s="1131">
        <v>0</v>
      </c>
      <c r="AB2182" s="1131">
        <v>0</v>
      </c>
      <c r="AC2182" s="1131">
        <v>0</v>
      </c>
      <c r="AD2182" s="1131">
        <v>0</v>
      </c>
      <c r="AE2182" s="1131">
        <v>0</v>
      </c>
      <c r="AF2182" s="126"/>
      <c r="AG2182" s="126"/>
      <c r="AH2182" s="126"/>
      <c r="AI2182" s="126"/>
      <c r="AJ2182" s="126"/>
      <c r="AK2182" s="126"/>
      <c r="AL2182" s="126">
        <v>2182</v>
      </c>
    </row>
    <row r="2183" spans="1:38">
      <c r="A2183" s="721" t="s">
        <v>2043</v>
      </c>
      <c r="B2183" s="722">
        <v>17</v>
      </c>
      <c r="C2183" s="722">
        <v>1702</v>
      </c>
      <c r="D2183" s="722">
        <v>170225</v>
      </c>
      <c r="E2183" s="721">
        <v>1702251000</v>
      </c>
      <c r="F2183" s="721" t="s">
        <v>1264</v>
      </c>
      <c r="G2183" s="1127">
        <v>515554000</v>
      </c>
      <c r="H2183" s="1128">
        <v>0</v>
      </c>
      <c r="I2183" s="1128">
        <v>515554000</v>
      </c>
      <c r="J2183" s="1128">
        <v>0</v>
      </c>
      <c r="K2183" s="1128">
        <v>0</v>
      </c>
      <c r="L2183" s="1128">
        <v>0</v>
      </c>
      <c r="M2183" s="1128">
        <v>0</v>
      </c>
      <c r="N2183" s="1129">
        <v>0</v>
      </c>
      <c r="O2183" s="1128">
        <v>0</v>
      </c>
      <c r="P2183" s="1127">
        <v>0</v>
      </c>
      <c r="Q2183" s="1127">
        <v>0</v>
      </c>
      <c r="R2183" s="1127">
        <v>0</v>
      </c>
      <c r="S2183" s="1127">
        <v>0</v>
      </c>
      <c r="T2183" s="1130">
        <v>0</v>
      </c>
      <c r="U2183" s="1130">
        <v>0</v>
      </c>
      <c r="V2183" s="1130">
        <v>0</v>
      </c>
      <c r="W2183" s="1127">
        <v>0</v>
      </c>
      <c r="X2183" s="1130">
        <v>0</v>
      </c>
      <c r="Y2183" s="735">
        <v>0</v>
      </c>
      <c r="Z2183" s="1131">
        <v>0</v>
      </c>
      <c r="AA2183" s="1131">
        <v>0</v>
      </c>
      <c r="AB2183" s="1131">
        <v>0</v>
      </c>
      <c r="AC2183" s="1131">
        <v>0</v>
      </c>
      <c r="AD2183" s="1131">
        <v>0</v>
      </c>
      <c r="AE2183" s="1131">
        <v>0</v>
      </c>
      <c r="AF2183" s="126"/>
      <c r="AG2183" s="126"/>
      <c r="AH2183" s="126"/>
      <c r="AI2183" s="126"/>
      <c r="AJ2183" s="126"/>
      <c r="AK2183" s="126"/>
      <c r="AL2183" s="126">
        <v>2183</v>
      </c>
    </row>
    <row r="2184" spans="1:38">
      <c r="A2184" s="721" t="s">
        <v>2043</v>
      </c>
      <c r="B2184" s="722">
        <v>17</v>
      </c>
      <c r="C2184" s="722">
        <v>1702</v>
      </c>
      <c r="D2184" s="722">
        <v>170225</v>
      </c>
      <c r="E2184" s="721">
        <v>1702251100</v>
      </c>
      <c r="F2184" s="721" t="s">
        <v>1264</v>
      </c>
      <c r="G2184" s="1127">
        <v>97855125</v>
      </c>
      <c r="H2184" s="1128">
        <v>0</v>
      </c>
      <c r="I2184" s="1128">
        <v>0</v>
      </c>
      <c r="J2184" s="1128">
        <v>-97855125</v>
      </c>
      <c r="K2184" s="1128">
        <v>0</v>
      </c>
      <c r="L2184" s="1128">
        <v>0</v>
      </c>
      <c r="M2184" s="1128">
        <v>-97855125</v>
      </c>
      <c r="N2184" s="1129">
        <v>0</v>
      </c>
      <c r="O2184" s="1128">
        <v>-97855125</v>
      </c>
      <c r="P2184" s="1127">
        <v>-36206396.25</v>
      </c>
      <c r="Q2184" s="1127">
        <v>0</v>
      </c>
      <c r="R2184" s="1127">
        <v>0</v>
      </c>
      <c r="S2184" s="1127">
        <v>0</v>
      </c>
      <c r="T2184" s="1130">
        <v>0</v>
      </c>
      <c r="U2184" s="1130">
        <v>0</v>
      </c>
      <c r="V2184" s="1130">
        <v>0</v>
      </c>
      <c r="W2184" s="1127">
        <v>0</v>
      </c>
      <c r="X2184" s="1130">
        <v>-36206396.25</v>
      </c>
      <c r="Y2184" s="735">
        <v>0.37</v>
      </c>
      <c r="Z2184" s="1131">
        <v>0</v>
      </c>
      <c r="AA2184" s="1131">
        <v>-36206396.25</v>
      </c>
      <c r="AB2184" s="1131">
        <v>0</v>
      </c>
      <c r="AC2184" s="1131">
        <v>-144413822.72999999</v>
      </c>
      <c r="AD2184" s="1131">
        <v>0</v>
      </c>
      <c r="AE2184" s="1131">
        <v>108207426.47999999</v>
      </c>
      <c r="AF2184" s="126"/>
      <c r="AG2184" s="126"/>
      <c r="AH2184" s="126"/>
      <c r="AI2184" s="126"/>
      <c r="AJ2184" s="126"/>
      <c r="AK2184" s="126"/>
      <c r="AL2184" s="126">
        <v>2184</v>
      </c>
    </row>
    <row r="2185" spans="1:38">
      <c r="A2185" s="721" t="s">
        <v>2043</v>
      </c>
      <c r="B2185" s="722">
        <v>17</v>
      </c>
      <c r="C2185" s="722">
        <v>1702</v>
      </c>
      <c r="D2185" s="722">
        <v>170225</v>
      </c>
      <c r="E2185" s="721">
        <v>1702259740</v>
      </c>
      <c r="F2185" s="721" t="s">
        <v>1265</v>
      </c>
      <c r="G2185" s="1127">
        <v>0</v>
      </c>
      <c r="H2185" s="1128">
        <v>0</v>
      </c>
      <c r="I2185" s="1128">
        <v>0</v>
      </c>
      <c r="J2185" s="1128">
        <v>0</v>
      </c>
      <c r="K2185" s="1128">
        <v>0</v>
      </c>
      <c r="L2185" s="1128">
        <v>0</v>
      </c>
      <c r="M2185" s="1128">
        <v>0</v>
      </c>
      <c r="N2185" s="1129">
        <v>0</v>
      </c>
      <c r="O2185" s="1128">
        <v>0</v>
      </c>
      <c r="P2185" s="1127">
        <v>0</v>
      </c>
      <c r="Q2185" s="1127">
        <v>0</v>
      </c>
      <c r="R2185" s="1127">
        <v>0</v>
      </c>
      <c r="S2185" s="1127">
        <v>0</v>
      </c>
      <c r="T2185" s="1130">
        <v>0</v>
      </c>
      <c r="U2185" s="1130">
        <v>0</v>
      </c>
      <c r="V2185" s="1130">
        <v>0</v>
      </c>
      <c r="W2185" s="1127">
        <v>0</v>
      </c>
      <c r="X2185" s="1130">
        <v>0</v>
      </c>
      <c r="Y2185" s="735">
        <v>0</v>
      </c>
      <c r="Z2185" s="1131">
        <v>0</v>
      </c>
      <c r="AA2185" s="1131">
        <v>0</v>
      </c>
      <c r="AB2185" s="1131">
        <v>0</v>
      </c>
      <c r="AC2185" s="1131">
        <v>0</v>
      </c>
      <c r="AD2185" s="1131">
        <v>0</v>
      </c>
      <c r="AE2185" s="1131">
        <v>0</v>
      </c>
      <c r="AF2185" s="126"/>
      <c r="AG2185" s="126"/>
      <c r="AH2185" s="126"/>
      <c r="AI2185" s="126"/>
      <c r="AJ2185" s="126"/>
      <c r="AK2185" s="126"/>
      <c r="AL2185" s="126">
        <v>2185</v>
      </c>
    </row>
    <row r="2186" spans="1:38">
      <c r="A2186" s="721" t="s">
        <v>2043</v>
      </c>
      <c r="B2186" s="722">
        <v>17</v>
      </c>
      <c r="C2186" s="722">
        <v>1702</v>
      </c>
      <c r="D2186" s="722">
        <v>170225</v>
      </c>
      <c r="E2186" s="721">
        <v>1702259780</v>
      </c>
      <c r="F2186" s="721" t="s">
        <v>4292</v>
      </c>
      <c r="G2186" s="1127">
        <v>0</v>
      </c>
      <c r="H2186" s="1128">
        <v>0</v>
      </c>
      <c r="I2186" s="1128">
        <v>27289507497.59</v>
      </c>
      <c r="J2186" s="1128">
        <v>27289507497.59</v>
      </c>
      <c r="K2186" s="1128">
        <v>0</v>
      </c>
      <c r="L2186" s="1128">
        <v>27289507497.59</v>
      </c>
      <c r="M2186" s="1128">
        <v>0</v>
      </c>
      <c r="N2186" s="1129">
        <v>0</v>
      </c>
      <c r="O2186" s="1128">
        <v>27289507497.59</v>
      </c>
      <c r="P2186" s="1127">
        <v>10097117774.108299</v>
      </c>
      <c r="Q2186" s="1127">
        <v>0</v>
      </c>
      <c r="R2186" s="1127">
        <v>0</v>
      </c>
      <c r="S2186" s="1127">
        <v>0</v>
      </c>
      <c r="T2186" s="1130">
        <v>0</v>
      </c>
      <c r="U2186" s="1130">
        <v>0</v>
      </c>
      <c r="V2186" s="1130">
        <v>0</v>
      </c>
      <c r="W2186" s="1127">
        <v>0</v>
      </c>
      <c r="X2186" s="1130">
        <v>10097117774.108299</v>
      </c>
      <c r="Y2186" s="735">
        <v>0.37</v>
      </c>
      <c r="Z2186" s="1131">
        <v>10097117774.108299</v>
      </c>
      <c r="AA2186" s="1131">
        <v>0</v>
      </c>
      <c r="AB2186" s="1131">
        <v>16238096782.048298</v>
      </c>
      <c r="AC2186" s="1131">
        <v>0</v>
      </c>
      <c r="AD2186" s="1131">
        <v>-6140979007.9399986</v>
      </c>
      <c r="AE2186" s="1131">
        <v>0</v>
      </c>
      <c r="AF2186" s="126"/>
      <c r="AG2186" s="126"/>
      <c r="AH2186" s="126"/>
      <c r="AI2186" s="126"/>
      <c r="AJ2186" s="126"/>
      <c r="AK2186" s="126"/>
      <c r="AL2186" s="126">
        <v>2186</v>
      </c>
    </row>
    <row r="2187" spans="1:38">
      <c r="A2187" s="721" t="s">
        <v>2043</v>
      </c>
      <c r="B2187" s="722">
        <v>17</v>
      </c>
      <c r="C2187" s="722">
        <v>1702</v>
      </c>
      <c r="D2187" s="722">
        <v>170225</v>
      </c>
      <c r="E2187" s="721">
        <v>1702259781</v>
      </c>
      <c r="F2187" s="721" t="s">
        <v>4293</v>
      </c>
      <c r="G2187" s="1127">
        <v>0</v>
      </c>
      <c r="H2187" s="1128">
        <v>0</v>
      </c>
      <c r="I2187" s="1128">
        <v>-23708080185.080002</v>
      </c>
      <c r="J2187" s="1128">
        <v>-23708080185.080002</v>
      </c>
      <c r="K2187" s="1128">
        <v>0</v>
      </c>
      <c r="L2187" s="1128">
        <v>0</v>
      </c>
      <c r="M2187" s="1128">
        <v>-23708080185.080002</v>
      </c>
      <c r="N2187" s="1129">
        <v>0</v>
      </c>
      <c r="O2187" s="1128">
        <v>-23708080185.080002</v>
      </c>
      <c r="P2187" s="1127">
        <v>-8771989668.4796009</v>
      </c>
      <c r="Q2187" s="1127">
        <v>0</v>
      </c>
      <c r="R2187" s="1127">
        <v>0</v>
      </c>
      <c r="S2187" s="1127">
        <v>0</v>
      </c>
      <c r="T2187" s="1130">
        <v>0</v>
      </c>
      <c r="U2187" s="1130">
        <v>0</v>
      </c>
      <c r="V2187" s="1130">
        <v>0</v>
      </c>
      <c r="W2187" s="1127">
        <v>0</v>
      </c>
      <c r="X2187" s="1130">
        <v>-8771989668.4796009</v>
      </c>
      <c r="Y2187" s="735">
        <v>0.37</v>
      </c>
      <c r="Z2187" s="1131">
        <v>0</v>
      </c>
      <c r="AA2187" s="1131">
        <v>-8771989668.4796009</v>
      </c>
      <c r="AB2187" s="1131">
        <v>0</v>
      </c>
      <c r="AC2187" s="1131">
        <v>-14424068340.104898</v>
      </c>
      <c r="AD2187" s="1131">
        <v>0</v>
      </c>
      <c r="AE2187" s="1131">
        <v>5652078671.6252975</v>
      </c>
      <c r="AF2187" s="126"/>
      <c r="AG2187" s="126"/>
      <c r="AH2187" s="126"/>
      <c r="AI2187" s="126"/>
      <c r="AJ2187" s="126"/>
      <c r="AK2187" s="126"/>
      <c r="AL2187" s="126">
        <v>2187</v>
      </c>
    </row>
    <row r="2188" spans="1:38">
      <c r="A2188" s="721" t="s">
        <v>2043</v>
      </c>
      <c r="B2188" s="722">
        <v>17</v>
      </c>
      <c r="C2188" s="722">
        <v>1702</v>
      </c>
      <c r="D2188" s="722">
        <v>170230</v>
      </c>
      <c r="E2188" s="721">
        <v>1702301000</v>
      </c>
      <c r="F2188" s="721" t="s">
        <v>4294</v>
      </c>
      <c r="G2188" s="1127">
        <v>104409969344</v>
      </c>
      <c r="H2188" s="1128">
        <v>0</v>
      </c>
      <c r="I2188" s="1128">
        <v>104409969344.03999</v>
      </c>
      <c r="J2188" s="1128">
        <v>3.99932861328125E-2</v>
      </c>
      <c r="K2188" s="1128">
        <v>0</v>
      </c>
      <c r="L2188" s="1128">
        <v>3.99932861328125E-2</v>
      </c>
      <c r="M2188" s="1128">
        <v>0</v>
      </c>
      <c r="N2188" s="1129">
        <v>0</v>
      </c>
      <c r="O2188" s="1128">
        <v>3.99932861328125E-2</v>
      </c>
      <c r="P2188" s="1127">
        <v>1.4797515869140625E-2</v>
      </c>
      <c r="Q2188" s="1127">
        <v>0</v>
      </c>
      <c r="R2188" s="1127">
        <v>0</v>
      </c>
      <c r="S2188" s="1127">
        <v>0</v>
      </c>
      <c r="T2188" s="1130">
        <v>0</v>
      </c>
      <c r="U2188" s="1130">
        <v>0</v>
      </c>
      <c r="V2188" s="1130">
        <v>0</v>
      </c>
      <c r="W2188" s="1127">
        <v>0</v>
      </c>
      <c r="X2188" s="1130">
        <v>1.4797515869140625E-2</v>
      </c>
      <c r="Y2188" s="735">
        <v>0.37</v>
      </c>
      <c r="Z2188" s="1131">
        <v>1.4797515869140625E-2</v>
      </c>
      <c r="AA2188" s="1131">
        <v>0</v>
      </c>
      <c r="AB2188" s="1131">
        <v>5.1799774169921875E-2</v>
      </c>
      <c r="AC2188" s="1131">
        <v>0</v>
      </c>
      <c r="AD2188" s="1131">
        <v>-3.700225830078125E-2</v>
      </c>
      <c r="AE2188" s="1131">
        <v>0</v>
      </c>
      <c r="AF2188" s="126"/>
      <c r="AG2188" s="126"/>
      <c r="AH2188" s="126"/>
      <c r="AI2188" s="126"/>
      <c r="AJ2188" s="126"/>
      <c r="AK2188" s="126"/>
      <c r="AL2188" s="126">
        <v>2188</v>
      </c>
    </row>
    <row r="2189" spans="1:38">
      <c r="A2189" s="721" t="s">
        <v>2043</v>
      </c>
      <c r="B2189" s="722">
        <v>17</v>
      </c>
      <c r="C2189" s="722">
        <v>1702</v>
      </c>
      <c r="D2189" s="722">
        <v>170230</v>
      </c>
      <c r="E2189" s="721">
        <v>1702301001</v>
      </c>
      <c r="F2189" s="721" t="s">
        <v>2047</v>
      </c>
      <c r="G2189" s="1127">
        <v>0</v>
      </c>
      <c r="H2189" s="1128">
        <v>0</v>
      </c>
      <c r="I2189" s="1128">
        <v>0</v>
      </c>
      <c r="J2189" s="1128">
        <v>0</v>
      </c>
      <c r="K2189" s="1128">
        <v>0</v>
      </c>
      <c r="L2189" s="1128">
        <v>0</v>
      </c>
      <c r="M2189" s="1128">
        <v>0</v>
      </c>
      <c r="N2189" s="1129">
        <v>0</v>
      </c>
      <c r="O2189" s="1128">
        <v>0</v>
      </c>
      <c r="P2189" s="1127">
        <v>0</v>
      </c>
      <c r="Q2189" s="1127">
        <v>0</v>
      </c>
      <c r="R2189" s="1127">
        <v>0</v>
      </c>
      <c r="S2189" s="1127">
        <v>0</v>
      </c>
      <c r="T2189" s="1130">
        <v>0</v>
      </c>
      <c r="U2189" s="1130">
        <v>0</v>
      </c>
      <c r="V2189" s="1130">
        <v>0</v>
      </c>
      <c r="W2189" s="1127">
        <v>0</v>
      </c>
      <c r="X2189" s="1130">
        <v>0</v>
      </c>
      <c r="Y2189" s="735">
        <v>0</v>
      </c>
      <c r="Z2189" s="1131">
        <v>0</v>
      </c>
      <c r="AA2189" s="1131">
        <v>0</v>
      </c>
      <c r="AB2189" s="1131">
        <v>0</v>
      </c>
      <c r="AC2189" s="1131">
        <v>0</v>
      </c>
      <c r="AD2189" s="1131">
        <v>0</v>
      </c>
      <c r="AE2189" s="1131">
        <v>0</v>
      </c>
      <c r="AF2189" s="126"/>
      <c r="AG2189" s="126"/>
      <c r="AH2189" s="126"/>
      <c r="AI2189" s="126"/>
      <c r="AJ2189" s="126"/>
      <c r="AK2189" s="126"/>
      <c r="AL2189" s="126">
        <v>2189</v>
      </c>
    </row>
    <row r="2190" spans="1:38">
      <c r="A2190" s="721" t="s">
        <v>2043</v>
      </c>
      <c r="B2190" s="722">
        <v>17</v>
      </c>
      <c r="C2190" s="722">
        <v>1702</v>
      </c>
      <c r="D2190" s="722">
        <v>170235</v>
      </c>
      <c r="E2190" s="721">
        <v>1702351000</v>
      </c>
      <c r="F2190" s="721" t="s">
        <v>4295</v>
      </c>
      <c r="G2190" s="1127">
        <v>24885194141</v>
      </c>
      <c r="H2190" s="1128">
        <v>0</v>
      </c>
      <c r="I2190" s="1128">
        <v>24885194140.599998</v>
      </c>
      <c r="J2190" s="1128">
        <v>-0.40000152587890625</v>
      </c>
      <c r="K2190" s="1128">
        <v>0</v>
      </c>
      <c r="L2190" s="1128">
        <v>0</v>
      </c>
      <c r="M2190" s="1128">
        <v>-0.40000152587890625</v>
      </c>
      <c r="N2190" s="1129">
        <v>0</v>
      </c>
      <c r="O2190" s="1128">
        <v>-0.40000152587890625</v>
      </c>
      <c r="P2190" s="1127">
        <v>-0.14800056457519531</v>
      </c>
      <c r="Q2190" s="1127">
        <v>0</v>
      </c>
      <c r="R2190" s="1127">
        <v>0</v>
      </c>
      <c r="S2190" s="1127">
        <v>0</v>
      </c>
      <c r="T2190" s="1130">
        <v>0</v>
      </c>
      <c r="U2190" s="1130">
        <v>0</v>
      </c>
      <c r="V2190" s="1130">
        <v>0</v>
      </c>
      <c r="W2190" s="1127">
        <v>0</v>
      </c>
      <c r="X2190" s="1130">
        <v>-0.14800056457519531</v>
      </c>
      <c r="Y2190" s="735">
        <v>0.37</v>
      </c>
      <c r="Z2190" s="1131">
        <v>0</v>
      </c>
      <c r="AA2190" s="1131">
        <v>-0.14800056457519531</v>
      </c>
      <c r="AB2190" s="1131">
        <v>0</v>
      </c>
      <c r="AC2190" s="1131">
        <v>-0.14800056457519531</v>
      </c>
      <c r="AD2190" s="1131">
        <v>0</v>
      </c>
      <c r="AE2190" s="1131">
        <v>0</v>
      </c>
      <c r="AF2190" s="126"/>
      <c r="AG2190" s="126"/>
      <c r="AH2190" s="126"/>
      <c r="AI2190" s="126"/>
      <c r="AJ2190" s="126"/>
      <c r="AK2190" s="126"/>
      <c r="AL2190" s="126">
        <v>2190</v>
      </c>
    </row>
    <row r="2191" spans="1:38">
      <c r="A2191" s="721" t="s">
        <v>2043</v>
      </c>
      <c r="B2191" s="722">
        <v>17</v>
      </c>
      <c r="C2191" s="722">
        <v>1702</v>
      </c>
      <c r="D2191" s="722">
        <v>170295</v>
      </c>
      <c r="E2191" s="721">
        <v>1702951000</v>
      </c>
      <c r="F2191" s="721" t="s">
        <v>1266</v>
      </c>
      <c r="G2191" s="1127">
        <v>4174746743</v>
      </c>
      <c r="H2191" s="1128">
        <v>0</v>
      </c>
      <c r="I2191" s="1128">
        <v>4174746743</v>
      </c>
      <c r="J2191" s="1128">
        <v>0</v>
      </c>
      <c r="K2191" s="1128">
        <v>0</v>
      </c>
      <c r="L2191" s="1128">
        <v>0</v>
      </c>
      <c r="M2191" s="1128">
        <v>0</v>
      </c>
      <c r="N2191" s="1129">
        <v>0</v>
      </c>
      <c r="O2191" s="1128">
        <v>0</v>
      </c>
      <c r="P2191" s="1127">
        <v>0</v>
      </c>
      <c r="Q2191" s="1127">
        <v>0</v>
      </c>
      <c r="R2191" s="1127">
        <v>0</v>
      </c>
      <c r="S2191" s="1127">
        <v>0</v>
      </c>
      <c r="T2191" s="1130">
        <v>0</v>
      </c>
      <c r="U2191" s="1130">
        <v>0</v>
      </c>
      <c r="V2191" s="1130">
        <v>0</v>
      </c>
      <c r="W2191" s="1127">
        <v>0</v>
      </c>
      <c r="X2191" s="1130">
        <v>0</v>
      </c>
      <c r="Y2191" s="735">
        <v>0</v>
      </c>
      <c r="Z2191" s="1131">
        <v>0</v>
      </c>
      <c r="AA2191" s="1131">
        <v>0</v>
      </c>
      <c r="AB2191" s="1131">
        <v>0</v>
      </c>
      <c r="AC2191" s="1131">
        <v>0</v>
      </c>
      <c r="AD2191" s="1131">
        <v>0</v>
      </c>
      <c r="AE2191" s="1131">
        <v>0</v>
      </c>
      <c r="AF2191" s="126"/>
      <c r="AG2191" s="126"/>
      <c r="AH2191" s="126"/>
      <c r="AI2191" s="126"/>
      <c r="AJ2191" s="126"/>
      <c r="AK2191" s="126"/>
      <c r="AL2191" s="126">
        <v>2191</v>
      </c>
    </row>
    <row r="2192" spans="1:38">
      <c r="A2192" s="721" t="s">
        <v>2043</v>
      </c>
      <c r="B2192" s="722">
        <v>17</v>
      </c>
      <c r="C2192" s="722">
        <v>1705</v>
      </c>
      <c r="D2192" s="722">
        <v>170595</v>
      </c>
      <c r="E2192" s="721">
        <v>1705959704</v>
      </c>
      <c r="F2192" s="721" t="s">
        <v>2048</v>
      </c>
      <c r="G2192" s="1127">
        <v>0</v>
      </c>
      <c r="H2192" s="1128">
        <v>0</v>
      </c>
      <c r="I2192" s="1128">
        <v>0</v>
      </c>
      <c r="J2192" s="1128">
        <v>0</v>
      </c>
      <c r="K2192" s="1128">
        <v>0</v>
      </c>
      <c r="L2192" s="1128">
        <v>0</v>
      </c>
      <c r="M2192" s="1128">
        <v>0</v>
      </c>
      <c r="N2192" s="1129">
        <v>0</v>
      </c>
      <c r="O2192" s="1128">
        <v>0</v>
      </c>
      <c r="P2192" s="1127">
        <v>0</v>
      </c>
      <c r="Q2192" s="1127">
        <v>0</v>
      </c>
      <c r="R2192" s="1127">
        <v>0</v>
      </c>
      <c r="S2192" s="1127">
        <v>0</v>
      </c>
      <c r="T2192" s="1130">
        <v>0</v>
      </c>
      <c r="U2192" s="1130">
        <v>0</v>
      </c>
      <c r="V2192" s="1130">
        <v>0</v>
      </c>
      <c r="W2192" s="1127">
        <v>0</v>
      </c>
      <c r="X2192" s="1130">
        <v>0</v>
      </c>
      <c r="Y2192" s="735">
        <v>0</v>
      </c>
      <c r="Z2192" s="1131">
        <v>0</v>
      </c>
      <c r="AA2192" s="1131">
        <v>0</v>
      </c>
      <c r="AB2192" s="1131">
        <v>0</v>
      </c>
      <c r="AC2192" s="1131">
        <v>0</v>
      </c>
      <c r="AD2192" s="1131">
        <v>0</v>
      </c>
      <c r="AE2192" s="1131">
        <v>0</v>
      </c>
      <c r="AF2192" s="126"/>
      <c r="AG2192" s="126"/>
      <c r="AH2192" s="126"/>
      <c r="AI2192" s="126"/>
      <c r="AJ2192" s="126"/>
      <c r="AK2192" s="126"/>
      <c r="AL2192" s="126">
        <v>2192</v>
      </c>
    </row>
    <row r="2193" spans="1:38">
      <c r="A2193" s="721" t="s">
        <v>2042</v>
      </c>
      <c r="B2193" s="722">
        <v>17</v>
      </c>
      <c r="C2193" s="722">
        <v>1775</v>
      </c>
      <c r="D2193" s="722">
        <v>177505</v>
      </c>
      <c r="E2193" s="721">
        <v>1775051000</v>
      </c>
      <c r="F2193" s="721" t="s">
        <v>4296</v>
      </c>
      <c r="G2193" s="1127">
        <v>-3499533752</v>
      </c>
      <c r="H2193" s="1128">
        <v>0</v>
      </c>
      <c r="I2193" s="1128">
        <v>0</v>
      </c>
      <c r="J2193" s="1128">
        <v>3499533752</v>
      </c>
      <c r="K2193" s="1128">
        <v>0</v>
      </c>
      <c r="L2193" s="1128">
        <v>3499533752</v>
      </c>
      <c r="M2193" s="1128">
        <v>0</v>
      </c>
      <c r="N2193" s="1129">
        <v>0</v>
      </c>
      <c r="O2193" s="1128">
        <v>3499533752</v>
      </c>
      <c r="P2193" s="1127">
        <v>1294827488.24</v>
      </c>
      <c r="Q2193" s="1127">
        <v>0</v>
      </c>
      <c r="R2193" s="1127">
        <v>0</v>
      </c>
      <c r="S2193" s="1127">
        <v>0</v>
      </c>
      <c r="T2193" s="1130">
        <v>0</v>
      </c>
      <c r="U2193" s="1130">
        <v>0</v>
      </c>
      <c r="V2193" s="1130">
        <v>0</v>
      </c>
      <c r="W2193" s="1127">
        <v>0</v>
      </c>
      <c r="X2193" s="1130">
        <v>1294827488.24</v>
      </c>
      <c r="Y2193" s="735">
        <v>0.37</v>
      </c>
      <c r="Z2193" s="1131">
        <v>1294827488.24</v>
      </c>
      <c r="AA2193" s="1131">
        <v>0</v>
      </c>
      <c r="AB2193" s="1131">
        <v>602597292.84000003</v>
      </c>
      <c r="AC2193" s="1131">
        <v>0</v>
      </c>
      <c r="AD2193" s="1131">
        <v>692230195.39999998</v>
      </c>
      <c r="AE2193" s="1131">
        <v>0</v>
      </c>
      <c r="AF2193" s="126"/>
      <c r="AG2193" s="126"/>
      <c r="AH2193" s="126"/>
      <c r="AI2193" s="126"/>
      <c r="AJ2193" s="126"/>
      <c r="AK2193" s="126"/>
      <c r="AL2193" s="126">
        <v>2193</v>
      </c>
    </row>
    <row r="2194" spans="1:38">
      <c r="A2194" s="721" t="s">
        <v>2042</v>
      </c>
      <c r="B2194" s="722">
        <v>17</v>
      </c>
      <c r="C2194" s="722">
        <v>1775</v>
      </c>
      <c r="D2194" s="722">
        <v>177505</v>
      </c>
      <c r="E2194" s="721">
        <v>1775051001</v>
      </c>
      <c r="F2194" s="721" t="s">
        <v>1267</v>
      </c>
      <c r="G2194" s="1127">
        <v>-1102258029</v>
      </c>
      <c r="H2194" s="1128">
        <v>0</v>
      </c>
      <c r="I2194" s="1128">
        <v>0</v>
      </c>
      <c r="J2194" s="1128">
        <v>1102258029</v>
      </c>
      <c r="K2194" s="1128">
        <v>0</v>
      </c>
      <c r="L2194" s="1128">
        <v>1102258029</v>
      </c>
      <c r="M2194" s="1128">
        <v>0</v>
      </c>
      <c r="N2194" s="1129">
        <v>0</v>
      </c>
      <c r="O2194" s="1128">
        <v>1102258029</v>
      </c>
      <c r="P2194" s="1127">
        <v>407835470.73000002</v>
      </c>
      <c r="Q2194" s="1127">
        <v>0</v>
      </c>
      <c r="R2194" s="1127">
        <v>0</v>
      </c>
      <c r="S2194" s="1127">
        <v>0</v>
      </c>
      <c r="T2194" s="1130">
        <v>0</v>
      </c>
      <c r="U2194" s="1130">
        <v>0</v>
      </c>
      <c r="V2194" s="1130">
        <v>0</v>
      </c>
      <c r="W2194" s="1127">
        <v>0</v>
      </c>
      <c r="X2194" s="1130">
        <v>407835470.73000002</v>
      </c>
      <c r="Y2194" s="735">
        <v>0.37</v>
      </c>
      <c r="Z2194" s="1131">
        <v>407835470.73000002</v>
      </c>
      <c r="AA2194" s="1131">
        <v>0</v>
      </c>
      <c r="AB2194" s="1131">
        <v>591083481.50999999</v>
      </c>
      <c r="AC2194" s="1131">
        <v>0</v>
      </c>
      <c r="AD2194" s="1131">
        <v>-183248010.77999997</v>
      </c>
      <c r="AE2194" s="1131">
        <v>0</v>
      </c>
      <c r="AF2194" s="126"/>
      <c r="AG2194" s="126"/>
      <c r="AH2194" s="126"/>
      <c r="AI2194" s="126"/>
      <c r="AJ2194" s="126"/>
      <c r="AK2194" s="126"/>
      <c r="AL2194" s="126">
        <v>2194</v>
      </c>
    </row>
    <row r="2195" spans="1:38">
      <c r="A2195" s="721" t="s">
        <v>2043</v>
      </c>
      <c r="B2195" s="722">
        <v>17</v>
      </c>
      <c r="C2195" s="722">
        <v>1775</v>
      </c>
      <c r="D2195" s="722">
        <v>177505</v>
      </c>
      <c r="E2195" s="721">
        <v>1775051002</v>
      </c>
      <c r="F2195" s="721" t="s">
        <v>1268</v>
      </c>
      <c r="G2195" s="1127">
        <v>-101822272725</v>
      </c>
      <c r="H2195" s="1128">
        <v>0</v>
      </c>
      <c r="I2195" s="1128">
        <v>-26654960728.899963</v>
      </c>
      <c r="J2195" s="1128">
        <v>75167311996.100006</v>
      </c>
      <c r="K2195" s="1128">
        <v>0</v>
      </c>
      <c r="L2195" s="1128">
        <v>75167311996.100006</v>
      </c>
      <c r="M2195" s="1128">
        <v>0</v>
      </c>
      <c r="N2195" s="1129">
        <v>0</v>
      </c>
      <c r="O2195" s="1128">
        <v>75167311996.100006</v>
      </c>
      <c r="P2195" s="1127">
        <v>27811905438.557003</v>
      </c>
      <c r="Q2195" s="1127">
        <v>0</v>
      </c>
      <c r="R2195" s="1127">
        <v>0</v>
      </c>
      <c r="S2195" s="1127">
        <v>0</v>
      </c>
      <c r="T2195" s="1130">
        <v>0</v>
      </c>
      <c r="U2195" s="1130">
        <v>0</v>
      </c>
      <c r="V2195" s="1130">
        <v>0</v>
      </c>
      <c r="W2195" s="1127">
        <v>0</v>
      </c>
      <c r="X2195" s="1130">
        <v>27811905438.557003</v>
      </c>
      <c r="Y2195" s="735">
        <v>0.37</v>
      </c>
      <c r="Z2195" s="1131">
        <v>27811905438.557003</v>
      </c>
      <c r="AA2195" s="1131">
        <v>0</v>
      </c>
      <c r="AB2195" s="1131">
        <v>20076144864.6535</v>
      </c>
      <c r="AC2195" s="1131">
        <v>0</v>
      </c>
      <c r="AD2195" s="1131">
        <v>7735760573.9035034</v>
      </c>
      <c r="AE2195" s="1131">
        <v>0</v>
      </c>
      <c r="AF2195" s="126"/>
      <c r="AG2195" s="126"/>
      <c r="AH2195" s="126"/>
      <c r="AI2195" s="126"/>
      <c r="AJ2195" s="126"/>
      <c r="AK2195" s="126"/>
      <c r="AL2195" s="126">
        <v>2195</v>
      </c>
    </row>
    <row r="2196" spans="1:38">
      <c r="A2196" s="721" t="s">
        <v>2043</v>
      </c>
      <c r="B2196" s="722">
        <v>17</v>
      </c>
      <c r="C2196" s="722">
        <v>1775</v>
      </c>
      <c r="D2196" s="722">
        <v>177505</v>
      </c>
      <c r="E2196" s="721">
        <v>1775051005</v>
      </c>
      <c r="F2196" s="721" t="s">
        <v>3701</v>
      </c>
      <c r="G2196" s="1127">
        <v>0</v>
      </c>
      <c r="H2196" s="1128">
        <v>0</v>
      </c>
      <c r="I2196" s="1128">
        <v>0</v>
      </c>
      <c r="J2196" s="1128">
        <v>0</v>
      </c>
      <c r="K2196" s="1128">
        <v>0</v>
      </c>
      <c r="L2196" s="1128">
        <v>0</v>
      </c>
      <c r="M2196" s="1128">
        <v>0</v>
      </c>
      <c r="N2196" s="1129">
        <v>0</v>
      </c>
      <c r="O2196" s="1128">
        <v>0</v>
      </c>
      <c r="P2196" s="1127">
        <v>0</v>
      </c>
      <c r="Q2196" s="1127">
        <v>0</v>
      </c>
      <c r="R2196" s="1127">
        <v>0</v>
      </c>
      <c r="S2196" s="1127">
        <v>0</v>
      </c>
      <c r="T2196" s="1130">
        <v>0</v>
      </c>
      <c r="U2196" s="1130">
        <v>0</v>
      </c>
      <c r="V2196" s="1130">
        <v>0</v>
      </c>
      <c r="W2196" s="1127">
        <v>0</v>
      </c>
      <c r="X2196" s="1130">
        <v>0</v>
      </c>
      <c r="Y2196" s="735">
        <v>0</v>
      </c>
      <c r="Z2196" s="1131">
        <v>0</v>
      </c>
      <c r="AA2196" s="1131">
        <v>0</v>
      </c>
      <c r="AB2196" s="1131">
        <v>0</v>
      </c>
      <c r="AC2196" s="1131">
        <v>0</v>
      </c>
      <c r="AD2196" s="1131">
        <v>0</v>
      </c>
      <c r="AE2196" s="1131">
        <v>0</v>
      </c>
      <c r="AF2196" s="126"/>
      <c r="AG2196" s="126"/>
      <c r="AH2196" s="126"/>
      <c r="AI2196" s="126"/>
      <c r="AJ2196" s="126"/>
      <c r="AK2196" s="126"/>
      <c r="AL2196" s="126">
        <v>2196</v>
      </c>
    </row>
    <row r="2197" spans="1:38">
      <c r="A2197" s="721" t="s">
        <v>2043</v>
      </c>
      <c r="B2197" s="722">
        <v>17</v>
      </c>
      <c r="C2197" s="722">
        <v>1775</v>
      </c>
      <c r="D2197" s="722">
        <v>177505</v>
      </c>
      <c r="E2197" s="721">
        <v>1775051006</v>
      </c>
      <c r="F2197" s="721" t="s">
        <v>3702</v>
      </c>
      <c r="G2197" s="1127">
        <v>0</v>
      </c>
      <c r="H2197" s="1128">
        <v>0</v>
      </c>
      <c r="I2197" s="1128">
        <v>0</v>
      </c>
      <c r="J2197" s="1128">
        <v>0</v>
      </c>
      <c r="K2197" s="1128">
        <v>0</v>
      </c>
      <c r="L2197" s="1128">
        <v>0</v>
      </c>
      <c r="M2197" s="1128">
        <v>0</v>
      </c>
      <c r="N2197" s="1129">
        <v>0</v>
      </c>
      <c r="O2197" s="1128">
        <v>0</v>
      </c>
      <c r="P2197" s="1127">
        <v>0</v>
      </c>
      <c r="Q2197" s="1127">
        <v>0</v>
      </c>
      <c r="R2197" s="1127">
        <v>0</v>
      </c>
      <c r="S2197" s="1127">
        <v>0</v>
      </c>
      <c r="T2197" s="1130">
        <v>0</v>
      </c>
      <c r="U2197" s="1130">
        <v>0</v>
      </c>
      <c r="V2197" s="1130">
        <v>0</v>
      </c>
      <c r="W2197" s="1127">
        <v>0</v>
      </c>
      <c r="X2197" s="1130">
        <v>0</v>
      </c>
      <c r="Y2197" s="735">
        <v>0</v>
      </c>
      <c r="Z2197" s="1131">
        <v>0</v>
      </c>
      <c r="AA2197" s="1131">
        <v>0</v>
      </c>
      <c r="AB2197" s="1131">
        <v>0</v>
      </c>
      <c r="AC2197" s="1131">
        <v>0</v>
      </c>
      <c r="AD2197" s="1131">
        <v>0</v>
      </c>
      <c r="AE2197" s="1131">
        <v>0</v>
      </c>
      <c r="AF2197" s="126"/>
      <c r="AG2197" s="126"/>
      <c r="AH2197" s="126"/>
      <c r="AI2197" s="126"/>
      <c r="AJ2197" s="126"/>
      <c r="AK2197" s="126"/>
      <c r="AL2197" s="126">
        <v>2197</v>
      </c>
    </row>
    <row r="2198" spans="1:38">
      <c r="A2198" s="721" t="s">
        <v>2043</v>
      </c>
      <c r="B2198" s="722">
        <v>17</v>
      </c>
      <c r="C2198" s="722">
        <v>1775</v>
      </c>
      <c r="D2198" s="722">
        <v>177505</v>
      </c>
      <c r="E2198" s="721">
        <v>1775051008</v>
      </c>
      <c r="F2198" s="721" t="s">
        <v>3703</v>
      </c>
      <c r="G2198" s="1127">
        <v>0</v>
      </c>
      <c r="H2198" s="1128">
        <v>0</v>
      </c>
      <c r="I2198" s="1128">
        <v>0</v>
      </c>
      <c r="J2198" s="1128">
        <v>0</v>
      </c>
      <c r="K2198" s="1128">
        <v>0</v>
      </c>
      <c r="L2198" s="1128">
        <v>0</v>
      </c>
      <c r="M2198" s="1128">
        <v>0</v>
      </c>
      <c r="N2198" s="1129">
        <v>0</v>
      </c>
      <c r="O2198" s="1128">
        <v>0</v>
      </c>
      <c r="P2198" s="1127">
        <v>0</v>
      </c>
      <c r="Q2198" s="1127">
        <v>0</v>
      </c>
      <c r="R2198" s="1127">
        <v>0</v>
      </c>
      <c r="S2198" s="1127">
        <v>0</v>
      </c>
      <c r="T2198" s="1130">
        <v>0</v>
      </c>
      <c r="U2198" s="1130">
        <v>0</v>
      </c>
      <c r="V2198" s="1130">
        <v>0</v>
      </c>
      <c r="W2198" s="1127">
        <v>0</v>
      </c>
      <c r="X2198" s="1130">
        <v>0</v>
      </c>
      <c r="Y2198" s="735">
        <v>0</v>
      </c>
      <c r="Z2198" s="1131">
        <v>0</v>
      </c>
      <c r="AA2198" s="1131">
        <v>0</v>
      </c>
      <c r="AB2198" s="1131">
        <v>0</v>
      </c>
      <c r="AC2198" s="1131">
        <v>0</v>
      </c>
      <c r="AD2198" s="1131">
        <v>0</v>
      </c>
      <c r="AE2198" s="1131">
        <v>0</v>
      </c>
      <c r="AF2198" s="126"/>
      <c r="AG2198" s="126"/>
      <c r="AH2198" s="126"/>
      <c r="AI2198" s="126"/>
      <c r="AJ2198" s="126"/>
      <c r="AK2198" s="126"/>
      <c r="AL2198" s="126">
        <v>2198</v>
      </c>
    </row>
    <row r="2199" spans="1:38">
      <c r="A2199" s="721" t="s">
        <v>2043</v>
      </c>
      <c r="B2199" s="722">
        <v>17</v>
      </c>
      <c r="C2199" s="722">
        <v>1775</v>
      </c>
      <c r="D2199" s="722">
        <v>177510</v>
      </c>
      <c r="E2199" s="721">
        <v>1775101002</v>
      </c>
      <c r="F2199" s="721" t="s">
        <v>1269</v>
      </c>
      <c r="G2199" s="1127">
        <v>-25074640</v>
      </c>
      <c r="H2199" s="1128">
        <v>0</v>
      </c>
      <c r="I2199" s="1128">
        <v>-25074639.800000001</v>
      </c>
      <c r="J2199" s="1128">
        <v>0.19999999925494194</v>
      </c>
      <c r="K2199" s="1128">
        <v>0.19999999925494194</v>
      </c>
      <c r="L2199" s="1128">
        <v>0</v>
      </c>
      <c r="M2199" s="1128">
        <v>0</v>
      </c>
      <c r="N2199" s="1129">
        <v>0</v>
      </c>
      <c r="O2199" s="1128">
        <v>0</v>
      </c>
      <c r="P2199" s="1127">
        <v>0</v>
      </c>
      <c r="Q2199" s="1127">
        <v>0</v>
      </c>
      <c r="R2199" s="1127">
        <v>0</v>
      </c>
      <c r="S2199" s="1127">
        <v>0</v>
      </c>
      <c r="T2199" s="1130">
        <v>0</v>
      </c>
      <c r="U2199" s="1130">
        <v>0</v>
      </c>
      <c r="V2199" s="1130">
        <v>0</v>
      </c>
      <c r="W2199" s="1127">
        <v>0</v>
      </c>
      <c r="X2199" s="1130">
        <v>0</v>
      </c>
      <c r="Y2199" s="735">
        <v>0</v>
      </c>
      <c r="Z2199" s="1131">
        <v>0</v>
      </c>
      <c r="AA2199" s="1131">
        <v>0</v>
      </c>
      <c r="AB2199" s="1131">
        <v>0</v>
      </c>
      <c r="AC2199" s="1131">
        <v>0</v>
      </c>
      <c r="AD2199" s="1131">
        <v>0</v>
      </c>
      <c r="AE2199" s="1131">
        <v>0</v>
      </c>
      <c r="AF2199" s="126"/>
      <c r="AG2199" s="126"/>
      <c r="AH2199" s="126"/>
      <c r="AI2199" s="126"/>
      <c r="AJ2199" s="126"/>
      <c r="AK2199" s="126"/>
      <c r="AL2199" s="126">
        <v>2199</v>
      </c>
    </row>
    <row r="2200" spans="1:38">
      <c r="A2200" s="721" t="s">
        <v>2049</v>
      </c>
      <c r="B2200" s="722">
        <v>18</v>
      </c>
      <c r="C2200" s="722">
        <v>1801</v>
      </c>
      <c r="D2200" s="722">
        <v>180102</v>
      </c>
      <c r="E2200" s="721">
        <v>1801021000</v>
      </c>
      <c r="F2200" s="721" t="s">
        <v>1270</v>
      </c>
      <c r="G2200" s="1127">
        <v>95360221029</v>
      </c>
      <c r="H2200" s="1128">
        <v>0</v>
      </c>
      <c r="I2200" s="1128">
        <v>110634174305.17456</v>
      </c>
      <c r="J2200" s="1128">
        <v>15273953276.179993</v>
      </c>
      <c r="K2200" s="1128">
        <v>0</v>
      </c>
      <c r="L2200" s="1128">
        <v>15273953276.179993</v>
      </c>
      <c r="M2200" s="1128">
        <v>0</v>
      </c>
      <c r="N2200" s="1129">
        <v>0</v>
      </c>
      <c r="O2200" s="1128">
        <v>15273953276.179993</v>
      </c>
      <c r="P2200" s="1127">
        <v>1527395327.6179993</v>
      </c>
      <c r="Q2200" s="1127">
        <v>0</v>
      </c>
      <c r="R2200" s="1127">
        <v>0</v>
      </c>
      <c r="S2200" s="1127">
        <v>0</v>
      </c>
      <c r="T2200" s="1130">
        <v>0</v>
      </c>
      <c r="U2200" s="1130">
        <v>0</v>
      </c>
      <c r="V2200" s="1130">
        <v>0</v>
      </c>
      <c r="W2200" s="1127">
        <v>0</v>
      </c>
      <c r="X2200" s="1130">
        <v>1527395327.6179993</v>
      </c>
      <c r="Y2200" s="735">
        <v>0.1</v>
      </c>
      <c r="Z2200" s="1131">
        <v>1527395327.6179993</v>
      </c>
      <c r="AA2200" s="1131">
        <v>0</v>
      </c>
      <c r="AB2200" s="1131">
        <v>1660670610.8240006</v>
      </c>
      <c r="AC2200" s="1131">
        <v>0</v>
      </c>
      <c r="AD2200" s="1131">
        <v>-133275283.20600128</v>
      </c>
      <c r="AE2200" s="1131">
        <v>0</v>
      </c>
      <c r="AF2200" s="126"/>
      <c r="AG2200" s="126"/>
      <c r="AH2200" s="126"/>
      <c r="AI2200" s="126"/>
      <c r="AJ2200" s="126"/>
      <c r="AK2200" s="126"/>
      <c r="AL2200" s="126">
        <v>2200</v>
      </c>
    </row>
    <row r="2201" spans="1:38">
      <c r="A2201" s="721" t="s">
        <v>2049</v>
      </c>
      <c r="B2201" s="722">
        <v>18</v>
      </c>
      <c r="C2201" s="722">
        <v>1801</v>
      </c>
      <c r="D2201" s="722">
        <v>180102</v>
      </c>
      <c r="E2201" s="721">
        <v>1801021001</v>
      </c>
      <c r="F2201" s="721" t="s">
        <v>4297</v>
      </c>
      <c r="G2201" s="1127">
        <v>3725555314</v>
      </c>
      <c r="H2201" s="1128">
        <v>0</v>
      </c>
      <c r="I2201" s="1128">
        <v>0</v>
      </c>
      <c r="J2201" s="1128">
        <v>-3725555314</v>
      </c>
      <c r="K2201" s="1128">
        <v>0</v>
      </c>
      <c r="L2201" s="1128">
        <v>0</v>
      </c>
      <c r="M2201" s="1128">
        <v>-3725555314</v>
      </c>
      <c r="N2201" s="1129">
        <v>0</v>
      </c>
      <c r="O2201" s="1128">
        <v>-3725555314</v>
      </c>
      <c r="P2201" s="1127">
        <v>-1378455466.1800001</v>
      </c>
      <c r="Q2201" s="1127">
        <v>0</v>
      </c>
      <c r="R2201" s="1127">
        <v>0</v>
      </c>
      <c r="S2201" s="1127">
        <v>0</v>
      </c>
      <c r="T2201" s="1130">
        <v>0</v>
      </c>
      <c r="U2201" s="1130">
        <v>0</v>
      </c>
      <c r="V2201" s="1130">
        <v>0</v>
      </c>
      <c r="W2201" s="1127">
        <v>0</v>
      </c>
      <c r="X2201" s="1130">
        <v>-1378455466.1800001</v>
      </c>
      <c r="Y2201" s="735">
        <v>0.37</v>
      </c>
      <c r="Z2201" s="1131">
        <v>0</v>
      </c>
      <c r="AA2201" s="1131">
        <v>-1378455466.1800001</v>
      </c>
      <c r="AB2201" s="1131">
        <v>0</v>
      </c>
      <c r="AC2201" s="1131">
        <v>-1557806342.4400001</v>
      </c>
      <c r="AD2201" s="1131">
        <v>0</v>
      </c>
      <c r="AE2201" s="1131">
        <v>179350876.25999999</v>
      </c>
      <c r="AF2201" s="126"/>
      <c r="AG2201" s="126"/>
      <c r="AH2201" s="126"/>
      <c r="AI2201" s="126"/>
      <c r="AJ2201" s="126"/>
      <c r="AK2201" s="126"/>
      <c r="AL2201" s="126">
        <v>2201</v>
      </c>
    </row>
    <row r="2202" spans="1:38">
      <c r="A2202" s="721" t="s">
        <v>2049</v>
      </c>
      <c r="B2202" s="722">
        <v>18</v>
      </c>
      <c r="C2202" s="722">
        <v>1801</v>
      </c>
      <c r="D2202" s="722">
        <v>180102</v>
      </c>
      <c r="E2202" s="721">
        <v>1801021003</v>
      </c>
      <c r="F2202" s="721" t="s">
        <v>1271</v>
      </c>
      <c r="G2202" s="1127">
        <v>70850109939</v>
      </c>
      <c r="H2202" s="1128">
        <v>0</v>
      </c>
      <c r="I2202" s="1128">
        <v>0</v>
      </c>
      <c r="J2202" s="1128">
        <v>-70850109939</v>
      </c>
      <c r="K2202" s="1128">
        <v>0</v>
      </c>
      <c r="L2202" s="1128">
        <v>0</v>
      </c>
      <c r="M2202" s="1128">
        <v>-70850109939</v>
      </c>
      <c r="N2202" s="1129">
        <v>0</v>
      </c>
      <c r="O2202" s="1128">
        <v>-70850109939</v>
      </c>
      <c r="P2202" s="1127">
        <v>-7085010993.9000006</v>
      </c>
      <c r="Q2202" s="1127">
        <v>0</v>
      </c>
      <c r="R2202" s="1127">
        <v>0</v>
      </c>
      <c r="S2202" s="1127">
        <v>0</v>
      </c>
      <c r="T2202" s="1130">
        <v>0</v>
      </c>
      <c r="U2202" s="1130">
        <v>0</v>
      </c>
      <c r="V2202" s="1130">
        <v>0</v>
      </c>
      <c r="W2202" s="1127">
        <v>0</v>
      </c>
      <c r="X2202" s="1130">
        <v>-7085010993.9000006</v>
      </c>
      <c r="Y2202" s="735">
        <v>0.1</v>
      </c>
      <c r="Z2202" s="1131">
        <v>0</v>
      </c>
      <c r="AA2202" s="1131">
        <v>-7085010993.9000006</v>
      </c>
      <c r="AB2202" s="1131">
        <v>0</v>
      </c>
      <c r="AC2202" s="1131">
        <v>-7433262297.9000006</v>
      </c>
      <c r="AD2202" s="1131">
        <v>0</v>
      </c>
      <c r="AE2202" s="1131">
        <v>348251304</v>
      </c>
      <c r="AF2202" s="126"/>
      <c r="AG2202" s="126"/>
      <c r="AH2202" s="126"/>
      <c r="AI2202" s="126"/>
      <c r="AJ2202" s="126"/>
      <c r="AK2202" s="126"/>
      <c r="AL2202" s="126">
        <v>2202</v>
      </c>
    </row>
    <row r="2203" spans="1:38">
      <c r="A2203" s="721" t="s">
        <v>2049</v>
      </c>
      <c r="B2203" s="722">
        <v>18</v>
      </c>
      <c r="C2203" s="722">
        <v>1801</v>
      </c>
      <c r="D2203" s="722">
        <v>180102</v>
      </c>
      <c r="E2203" s="721">
        <v>1801021006</v>
      </c>
      <c r="F2203" s="721" t="s">
        <v>1272</v>
      </c>
      <c r="G2203" s="1127">
        <v>-3725555314</v>
      </c>
      <c r="H2203" s="1128">
        <v>0</v>
      </c>
      <c r="I2203" s="1128">
        <v>0</v>
      </c>
      <c r="J2203" s="1128">
        <v>3725555314</v>
      </c>
      <c r="K2203" s="1128">
        <v>0</v>
      </c>
      <c r="L2203" s="1128">
        <v>3725555314</v>
      </c>
      <c r="M2203" s="1128">
        <v>0</v>
      </c>
      <c r="N2203" s="1129">
        <v>0</v>
      </c>
      <c r="O2203" s="1128">
        <v>3725555314</v>
      </c>
      <c r="P2203" s="1127">
        <v>372555531.40000004</v>
      </c>
      <c r="Q2203" s="1127">
        <v>0</v>
      </c>
      <c r="R2203" s="1127">
        <v>0</v>
      </c>
      <c r="S2203" s="1127">
        <v>0</v>
      </c>
      <c r="T2203" s="1130">
        <v>0</v>
      </c>
      <c r="U2203" s="1130">
        <v>0</v>
      </c>
      <c r="V2203" s="1130">
        <v>0</v>
      </c>
      <c r="W2203" s="1127">
        <v>0</v>
      </c>
      <c r="X2203" s="1130">
        <v>372555531.40000004</v>
      </c>
      <c r="Y2203" s="735">
        <v>0.1</v>
      </c>
      <c r="Z2203" s="1131">
        <v>372555531.40000004</v>
      </c>
      <c r="AA2203" s="1131">
        <v>0</v>
      </c>
      <c r="AB2203" s="1131">
        <v>421028741.20000005</v>
      </c>
      <c r="AC2203" s="1131">
        <v>0</v>
      </c>
      <c r="AD2203" s="1131">
        <v>-48473209.800000012</v>
      </c>
      <c r="AE2203" s="1131">
        <v>0</v>
      </c>
      <c r="AF2203" s="126"/>
      <c r="AG2203" s="126"/>
      <c r="AH2203" s="126"/>
      <c r="AI2203" s="126"/>
      <c r="AJ2203" s="126"/>
      <c r="AK2203" s="126"/>
      <c r="AL2203" s="126">
        <v>2203</v>
      </c>
    </row>
    <row r="2204" spans="1:38">
      <c r="A2204" s="721" t="s">
        <v>2049</v>
      </c>
      <c r="B2204" s="722">
        <v>18</v>
      </c>
      <c r="C2204" s="722">
        <v>1801</v>
      </c>
      <c r="D2204" s="722">
        <v>180104</v>
      </c>
      <c r="E2204" s="721">
        <v>1801041000</v>
      </c>
      <c r="F2204" s="721" t="s">
        <v>1273</v>
      </c>
      <c r="G2204" s="1127">
        <v>657062728729</v>
      </c>
      <c r="H2204" s="1128">
        <v>0</v>
      </c>
      <c r="I2204" s="1128">
        <v>736857355466.44275</v>
      </c>
      <c r="J2204" s="1128">
        <v>79794626737.439941</v>
      </c>
      <c r="K2204" s="1128">
        <v>0</v>
      </c>
      <c r="L2204" s="1128">
        <v>79794626737.439941</v>
      </c>
      <c r="M2204" s="1128">
        <v>0</v>
      </c>
      <c r="N2204" s="1129">
        <v>0</v>
      </c>
      <c r="O2204" s="1128">
        <v>79794626737.439941</v>
      </c>
      <c r="P2204" s="1127">
        <v>29524011892.852779</v>
      </c>
      <c r="Q2204" s="1127">
        <v>0</v>
      </c>
      <c r="R2204" s="1127">
        <v>0</v>
      </c>
      <c r="S2204" s="1127">
        <v>0</v>
      </c>
      <c r="T2204" s="1130">
        <v>0</v>
      </c>
      <c r="U2204" s="1130">
        <v>0</v>
      </c>
      <c r="V2204" s="1130">
        <v>0</v>
      </c>
      <c r="W2204" s="1127">
        <v>0</v>
      </c>
      <c r="X2204" s="1130">
        <v>29524011892.852779</v>
      </c>
      <c r="Y2204" s="735">
        <v>0.37</v>
      </c>
      <c r="Z2204" s="1131">
        <v>29524011892.852779</v>
      </c>
      <c r="AA2204" s="1131">
        <v>0</v>
      </c>
      <c r="AB2204" s="1131">
        <v>31713193851.979584</v>
      </c>
      <c r="AC2204" s="1131">
        <v>0</v>
      </c>
      <c r="AD2204" s="1131">
        <v>-2189181959.1268044</v>
      </c>
      <c r="AE2204" s="1131">
        <v>0</v>
      </c>
      <c r="AF2204" s="126"/>
      <c r="AG2204" s="126"/>
      <c r="AH2204" s="126"/>
      <c r="AI2204" s="126"/>
      <c r="AJ2204" s="126"/>
      <c r="AK2204" s="126"/>
      <c r="AL2204" s="126">
        <v>2204</v>
      </c>
    </row>
    <row r="2205" spans="1:38">
      <c r="A2205" s="721" t="s">
        <v>2049</v>
      </c>
      <c r="B2205" s="722">
        <v>18</v>
      </c>
      <c r="C2205" s="722">
        <v>1801</v>
      </c>
      <c r="D2205" s="722">
        <v>180104</v>
      </c>
      <c r="E2205" s="721">
        <v>1801041001</v>
      </c>
      <c r="F2205" s="721" t="s">
        <v>1274</v>
      </c>
      <c r="G2205" s="1127">
        <v>26398707030</v>
      </c>
      <c r="H2205" s="1128">
        <v>0</v>
      </c>
      <c r="I2205" s="1128">
        <v>0</v>
      </c>
      <c r="J2205" s="1128">
        <v>-26398707030</v>
      </c>
      <c r="K2205" s="1128">
        <v>0</v>
      </c>
      <c r="L2205" s="1128">
        <v>0</v>
      </c>
      <c r="M2205" s="1128">
        <v>-26398707030</v>
      </c>
      <c r="N2205" s="1129">
        <v>0</v>
      </c>
      <c r="O2205" s="1128">
        <v>-26398707030</v>
      </c>
      <c r="P2205" s="1127">
        <v>-9767521601.1000004</v>
      </c>
      <c r="Q2205" s="1127">
        <v>0</v>
      </c>
      <c r="R2205" s="1127">
        <v>0</v>
      </c>
      <c r="S2205" s="1127">
        <v>0</v>
      </c>
      <c r="T2205" s="1130">
        <v>0</v>
      </c>
      <c r="U2205" s="1130">
        <v>0</v>
      </c>
      <c r="V2205" s="1130">
        <v>0</v>
      </c>
      <c r="W2205" s="1127">
        <v>0</v>
      </c>
      <c r="X2205" s="1130">
        <v>-9767521601.1000004</v>
      </c>
      <c r="Y2205" s="735">
        <v>0.37</v>
      </c>
      <c r="Z2205" s="1131">
        <v>0</v>
      </c>
      <c r="AA2205" s="1131">
        <v>-9767521601.1000004</v>
      </c>
      <c r="AB2205" s="1131">
        <v>0</v>
      </c>
      <c r="AC2205" s="1131">
        <v>-10616172308.67</v>
      </c>
      <c r="AD2205" s="1131">
        <v>0</v>
      </c>
      <c r="AE2205" s="1131">
        <v>848650707.56999969</v>
      </c>
      <c r="AF2205" s="126"/>
      <c r="AG2205" s="126"/>
      <c r="AH2205" s="126"/>
      <c r="AI2205" s="126"/>
      <c r="AJ2205" s="126"/>
      <c r="AK2205" s="126"/>
      <c r="AL2205" s="126">
        <v>2205</v>
      </c>
    </row>
    <row r="2206" spans="1:38">
      <c r="A2206" s="721" t="s">
        <v>2049</v>
      </c>
      <c r="B2206" s="722">
        <v>18</v>
      </c>
      <c r="C2206" s="722">
        <v>1801</v>
      </c>
      <c r="D2206" s="722">
        <v>180104</v>
      </c>
      <c r="E2206" s="721">
        <v>1801041006</v>
      </c>
      <c r="F2206" s="721" t="s">
        <v>1275</v>
      </c>
      <c r="G2206" s="1127">
        <v>132418204952</v>
      </c>
      <c r="H2206" s="1128">
        <v>0</v>
      </c>
      <c r="I2206" s="1128">
        <v>0</v>
      </c>
      <c r="J2206" s="1128">
        <v>-132418204952</v>
      </c>
      <c r="K2206" s="1128">
        <v>0</v>
      </c>
      <c r="L2206" s="1128">
        <v>0</v>
      </c>
      <c r="M2206" s="1128">
        <v>-132418204952</v>
      </c>
      <c r="N2206" s="1129">
        <v>0</v>
      </c>
      <c r="O2206" s="1128">
        <v>-132418204952</v>
      </c>
      <c r="P2206" s="1127">
        <v>-48994735832.239998</v>
      </c>
      <c r="Q2206" s="1127">
        <v>0</v>
      </c>
      <c r="R2206" s="1127">
        <v>0</v>
      </c>
      <c r="S2206" s="1127">
        <v>0</v>
      </c>
      <c r="T2206" s="1130">
        <v>0</v>
      </c>
      <c r="U2206" s="1130">
        <v>0</v>
      </c>
      <c r="V2206" s="1130">
        <v>0</v>
      </c>
      <c r="W2206" s="1127">
        <v>0</v>
      </c>
      <c r="X2206" s="1130">
        <v>-48994735832.239998</v>
      </c>
      <c r="Y2206" s="735">
        <v>0.37</v>
      </c>
      <c r="Z2206" s="1131">
        <v>0</v>
      </c>
      <c r="AA2206" s="1131">
        <v>-48994735832.239998</v>
      </c>
      <c r="AB2206" s="1131">
        <v>0</v>
      </c>
      <c r="AC2206" s="1131">
        <v>-50481615609.279999</v>
      </c>
      <c r="AD2206" s="1131">
        <v>0</v>
      </c>
      <c r="AE2206" s="1131">
        <v>1486879777.0400009</v>
      </c>
      <c r="AF2206" s="126"/>
      <c r="AG2206" s="126"/>
      <c r="AH2206" s="126"/>
      <c r="AI2206" s="126"/>
      <c r="AJ2206" s="126"/>
      <c r="AK2206" s="126"/>
      <c r="AL2206" s="126">
        <v>2206</v>
      </c>
    </row>
    <row r="2207" spans="1:38">
      <c r="A2207" s="721" t="s">
        <v>2049</v>
      </c>
      <c r="B2207" s="722">
        <v>18</v>
      </c>
      <c r="C2207" s="722">
        <v>1801</v>
      </c>
      <c r="D2207" s="722">
        <v>180104</v>
      </c>
      <c r="E2207" s="721">
        <v>1801041007</v>
      </c>
      <c r="F2207" s="721" t="s">
        <v>1276</v>
      </c>
      <c r="G2207" s="1127">
        <v>-26398707030</v>
      </c>
      <c r="H2207" s="1128">
        <v>0</v>
      </c>
      <c r="I2207" s="1128">
        <v>0</v>
      </c>
      <c r="J2207" s="1128">
        <v>26398707030</v>
      </c>
      <c r="K2207" s="1128">
        <v>0</v>
      </c>
      <c r="L2207" s="1128">
        <v>26398707030</v>
      </c>
      <c r="M2207" s="1128">
        <v>0</v>
      </c>
      <c r="N2207" s="1129">
        <v>0</v>
      </c>
      <c r="O2207" s="1128">
        <v>26398707030</v>
      </c>
      <c r="P2207" s="1127">
        <v>9767521601.1000004</v>
      </c>
      <c r="Q2207" s="1127">
        <v>0</v>
      </c>
      <c r="R2207" s="1127">
        <v>0</v>
      </c>
      <c r="S2207" s="1127">
        <v>0</v>
      </c>
      <c r="T2207" s="1130">
        <v>0</v>
      </c>
      <c r="U2207" s="1130">
        <v>0</v>
      </c>
      <c r="V2207" s="1130">
        <v>0</v>
      </c>
      <c r="W2207" s="1127">
        <v>0</v>
      </c>
      <c r="X2207" s="1130">
        <v>9767521601.1000004</v>
      </c>
      <c r="Y2207" s="735">
        <v>0.37</v>
      </c>
      <c r="Z2207" s="1131">
        <v>9767521601.1000004</v>
      </c>
      <c r="AA2207" s="1131">
        <v>0</v>
      </c>
      <c r="AB2207" s="1131">
        <v>10616172308.67</v>
      </c>
      <c r="AC2207" s="1131">
        <v>0</v>
      </c>
      <c r="AD2207" s="1131">
        <v>-848650707.56999969</v>
      </c>
      <c r="AE2207" s="1131">
        <v>0</v>
      </c>
      <c r="AF2207" s="126"/>
      <c r="AG2207" s="126"/>
      <c r="AH2207" s="126"/>
      <c r="AI2207" s="126"/>
      <c r="AJ2207" s="126"/>
      <c r="AK2207" s="126"/>
      <c r="AL2207" s="126">
        <v>2207</v>
      </c>
    </row>
    <row r="2208" spans="1:38">
      <c r="A2208" s="721" t="s">
        <v>2049</v>
      </c>
      <c r="B2208" s="722">
        <v>18</v>
      </c>
      <c r="C2208" s="722">
        <v>1801</v>
      </c>
      <c r="D2208" s="722">
        <v>180104</v>
      </c>
      <c r="E2208" s="721">
        <v>1801049744</v>
      </c>
      <c r="F2208" s="721" t="s">
        <v>1277</v>
      </c>
      <c r="G2208" s="1127">
        <v>32633681491</v>
      </c>
      <c r="H2208" s="1128">
        <v>0</v>
      </c>
      <c r="I2208" s="1128">
        <v>32633681491</v>
      </c>
      <c r="J2208" s="1128">
        <v>0</v>
      </c>
      <c r="K2208" s="1128">
        <v>0</v>
      </c>
      <c r="L2208" s="1128">
        <v>0</v>
      </c>
      <c r="M2208" s="1128">
        <v>0</v>
      </c>
      <c r="N2208" s="1129">
        <v>0</v>
      </c>
      <c r="O2208" s="1128">
        <v>0</v>
      </c>
      <c r="P2208" s="1127">
        <v>0</v>
      </c>
      <c r="Q2208" s="1127">
        <v>0</v>
      </c>
      <c r="R2208" s="1127">
        <v>0</v>
      </c>
      <c r="S2208" s="1127">
        <v>0</v>
      </c>
      <c r="T2208" s="1130">
        <v>0</v>
      </c>
      <c r="U2208" s="1130">
        <v>0</v>
      </c>
      <c r="V2208" s="1130">
        <v>0</v>
      </c>
      <c r="W2208" s="1127">
        <v>0</v>
      </c>
      <c r="X2208" s="1130">
        <v>0</v>
      </c>
      <c r="Y2208" s="735">
        <v>0</v>
      </c>
      <c r="Z2208" s="1131">
        <v>0</v>
      </c>
      <c r="AA2208" s="1131">
        <v>0</v>
      </c>
      <c r="AB2208" s="1131">
        <v>0</v>
      </c>
      <c r="AC2208" s="1131">
        <v>0</v>
      </c>
      <c r="AD2208" s="1131">
        <v>0</v>
      </c>
      <c r="AE2208" s="1131">
        <v>0</v>
      </c>
      <c r="AF2208" s="126"/>
      <c r="AG2208" s="126"/>
      <c r="AH2208" s="126"/>
      <c r="AI2208" s="126"/>
      <c r="AJ2208" s="126"/>
      <c r="AK2208" s="126"/>
      <c r="AL2208" s="126">
        <v>2208</v>
      </c>
    </row>
    <row r="2209" spans="1:38">
      <c r="A2209" s="721" t="s">
        <v>2049</v>
      </c>
      <c r="B2209" s="722">
        <v>18</v>
      </c>
      <c r="C2209" s="722">
        <v>1801</v>
      </c>
      <c r="D2209" s="722">
        <v>180110</v>
      </c>
      <c r="E2209" s="721">
        <v>1801101000</v>
      </c>
      <c r="F2209" s="721" t="s">
        <v>1278</v>
      </c>
      <c r="G2209" s="1127">
        <v>1013977328</v>
      </c>
      <c r="H2209" s="1128">
        <v>0</v>
      </c>
      <c r="I2209" s="1128">
        <v>1013977328.3200001</v>
      </c>
      <c r="J2209" s="1128">
        <v>0.3200000524520874</v>
      </c>
      <c r="K2209" s="1128">
        <v>0</v>
      </c>
      <c r="L2209" s="1128">
        <v>0.3200000524520874</v>
      </c>
      <c r="M2209" s="1128">
        <v>0</v>
      </c>
      <c r="N2209" s="1129">
        <v>0</v>
      </c>
      <c r="O2209" s="1128">
        <v>0.3200000524520874</v>
      </c>
      <c r="P2209" s="1127">
        <v>0.11840001940727234</v>
      </c>
      <c r="Q2209" s="1127">
        <v>0</v>
      </c>
      <c r="R2209" s="1127">
        <v>0</v>
      </c>
      <c r="S2209" s="1127">
        <v>0</v>
      </c>
      <c r="T2209" s="1130">
        <v>0</v>
      </c>
      <c r="U2209" s="1130">
        <v>0</v>
      </c>
      <c r="V2209" s="1130">
        <v>0</v>
      </c>
      <c r="W2209" s="1127">
        <v>0</v>
      </c>
      <c r="X2209" s="1130">
        <v>0.11840001940727234</v>
      </c>
      <c r="Y2209" s="735">
        <v>0.37</v>
      </c>
      <c r="Z2209" s="1131">
        <v>0.11840001940727234</v>
      </c>
      <c r="AA2209" s="1131">
        <v>0</v>
      </c>
      <c r="AB2209" s="1131">
        <v>0.11840001940727234</v>
      </c>
      <c r="AC2209" s="1131">
        <v>0</v>
      </c>
      <c r="AD2209" s="1131">
        <v>0</v>
      </c>
      <c r="AE2209" s="1131">
        <v>0</v>
      </c>
      <c r="AF2209" s="126"/>
      <c r="AG2209" s="126"/>
      <c r="AH2209" s="126"/>
      <c r="AI2209" s="126"/>
      <c r="AJ2209" s="126"/>
      <c r="AK2209" s="126"/>
      <c r="AL2209" s="126">
        <v>2209</v>
      </c>
    </row>
    <row r="2210" spans="1:38">
      <c r="A2210" s="721" t="s">
        <v>2049</v>
      </c>
      <c r="B2210" s="722">
        <v>18</v>
      </c>
      <c r="C2210" s="722">
        <v>1801</v>
      </c>
      <c r="D2210" s="722">
        <v>180110</v>
      </c>
      <c r="E2210" s="721">
        <v>1801109744</v>
      </c>
      <c r="F2210" s="721" t="s">
        <v>1279</v>
      </c>
      <c r="G2210" s="1127">
        <v>113054846683</v>
      </c>
      <c r="H2210" s="1128">
        <v>0</v>
      </c>
      <c r="I2210" s="1128">
        <v>112422590975</v>
      </c>
      <c r="J2210" s="1128">
        <v>-632255708</v>
      </c>
      <c r="K2210" s="1128">
        <v>0</v>
      </c>
      <c r="L2210" s="1128">
        <v>0</v>
      </c>
      <c r="M2210" s="1128">
        <v>-632255708</v>
      </c>
      <c r="N2210" s="1129">
        <v>0</v>
      </c>
      <c r="O2210" s="1128">
        <v>-632255708</v>
      </c>
      <c r="P2210" s="1127">
        <v>-233934611.96000001</v>
      </c>
      <c r="Q2210" s="1127">
        <v>0</v>
      </c>
      <c r="R2210" s="1127">
        <v>0</v>
      </c>
      <c r="S2210" s="1127">
        <v>0</v>
      </c>
      <c r="T2210" s="1130">
        <v>0</v>
      </c>
      <c r="U2210" s="1130">
        <v>0</v>
      </c>
      <c r="V2210" s="1130">
        <v>0</v>
      </c>
      <c r="W2210" s="1127">
        <v>0</v>
      </c>
      <c r="X2210" s="1130">
        <v>-233934611.96000001</v>
      </c>
      <c r="Y2210" s="735">
        <v>0.37</v>
      </c>
      <c r="Z2210" s="1131">
        <v>0</v>
      </c>
      <c r="AA2210" s="1131">
        <v>-233934611.96000001</v>
      </c>
      <c r="AB2210" s="1131">
        <v>0</v>
      </c>
      <c r="AC2210" s="1131">
        <v>-233934611.96000001</v>
      </c>
      <c r="AD2210" s="1131">
        <v>0</v>
      </c>
      <c r="AE2210" s="1131">
        <v>0</v>
      </c>
      <c r="AF2210" s="126"/>
      <c r="AG2210" s="126"/>
      <c r="AH2210" s="126"/>
      <c r="AI2210" s="126"/>
      <c r="AJ2210" s="126"/>
      <c r="AK2210" s="126"/>
      <c r="AL2210" s="126">
        <v>2210</v>
      </c>
    </row>
    <row r="2211" spans="1:38">
      <c r="A2211" s="721" t="s">
        <v>2049</v>
      </c>
      <c r="B2211" s="722">
        <v>18</v>
      </c>
      <c r="C2211" s="722">
        <v>1801</v>
      </c>
      <c r="D2211" s="722">
        <v>180112</v>
      </c>
      <c r="E2211" s="721">
        <v>1801121000</v>
      </c>
      <c r="F2211" s="721" t="s">
        <v>185</v>
      </c>
      <c r="G2211" s="1127">
        <v>6311760933</v>
      </c>
      <c r="H2211" s="1128">
        <v>0</v>
      </c>
      <c r="I2211" s="1128">
        <v>6311760932.7999983</v>
      </c>
      <c r="J2211" s="1128">
        <v>-0.19999980926513672</v>
      </c>
      <c r="K2211" s="1128">
        <v>0</v>
      </c>
      <c r="L2211" s="1128">
        <v>0</v>
      </c>
      <c r="M2211" s="1128">
        <v>-0.19999980926513672</v>
      </c>
      <c r="N2211" s="1129">
        <v>0</v>
      </c>
      <c r="O2211" s="1128">
        <v>-0.19999980926513672</v>
      </c>
      <c r="P2211" s="1127">
        <v>-7.3999929428100589E-2</v>
      </c>
      <c r="Q2211" s="1127">
        <v>0</v>
      </c>
      <c r="R2211" s="1127">
        <v>0</v>
      </c>
      <c r="S2211" s="1127">
        <v>0</v>
      </c>
      <c r="T2211" s="1130">
        <v>0</v>
      </c>
      <c r="U2211" s="1130">
        <v>0</v>
      </c>
      <c r="V2211" s="1130">
        <v>0</v>
      </c>
      <c r="W2211" s="1127">
        <v>0</v>
      </c>
      <c r="X2211" s="1130">
        <v>-7.3999929428100589E-2</v>
      </c>
      <c r="Y2211" s="735">
        <v>0.37</v>
      </c>
      <c r="Z2211" s="1131">
        <v>0</v>
      </c>
      <c r="AA2211" s="1131">
        <v>-7.3999929428100589E-2</v>
      </c>
      <c r="AB2211" s="1131">
        <v>6365680.0552998446</v>
      </c>
      <c r="AC2211" s="1131">
        <v>0</v>
      </c>
      <c r="AD2211" s="1131">
        <v>-6365680.0552998446</v>
      </c>
      <c r="AE2211" s="1131">
        <v>-7.3999929428100589E-2</v>
      </c>
      <c r="AF2211" s="126"/>
      <c r="AG2211" s="126"/>
      <c r="AH2211" s="126"/>
      <c r="AI2211" s="126"/>
      <c r="AJ2211" s="126"/>
      <c r="AK2211" s="126"/>
      <c r="AL2211" s="126">
        <v>2211</v>
      </c>
    </row>
    <row r="2212" spans="1:38">
      <c r="A2212" s="721" t="s">
        <v>2049</v>
      </c>
      <c r="B2212" s="722">
        <v>18</v>
      </c>
      <c r="C2212" s="722">
        <v>1801</v>
      </c>
      <c r="D2212" s="722">
        <v>180112</v>
      </c>
      <c r="E2212" s="721">
        <v>1801121006</v>
      </c>
      <c r="F2212" s="721" t="s">
        <v>1280</v>
      </c>
      <c r="G2212" s="1127">
        <v>-198168200</v>
      </c>
      <c r="H2212" s="1128">
        <v>0</v>
      </c>
      <c r="I2212" s="1128">
        <v>0</v>
      </c>
      <c r="J2212" s="1128">
        <v>198168200</v>
      </c>
      <c r="K2212" s="1128">
        <v>0</v>
      </c>
      <c r="L2212" s="1128">
        <v>198168200</v>
      </c>
      <c r="M2212" s="1128">
        <v>0</v>
      </c>
      <c r="N2212" s="1129">
        <v>0</v>
      </c>
      <c r="O2212" s="1128">
        <v>198168200</v>
      </c>
      <c r="P2212" s="1127">
        <v>73322234</v>
      </c>
      <c r="Q2212" s="1127">
        <v>0</v>
      </c>
      <c r="R2212" s="1127">
        <v>0</v>
      </c>
      <c r="S2212" s="1127">
        <v>0</v>
      </c>
      <c r="T2212" s="1130">
        <v>0</v>
      </c>
      <c r="U2212" s="1130">
        <v>0</v>
      </c>
      <c r="V2212" s="1130">
        <v>0</v>
      </c>
      <c r="W2212" s="1127">
        <v>0</v>
      </c>
      <c r="X2212" s="1130">
        <v>73322234</v>
      </c>
      <c r="Y2212" s="735">
        <v>0.37</v>
      </c>
      <c r="Z2212" s="1131">
        <v>73322234</v>
      </c>
      <c r="AA2212" s="1131">
        <v>0</v>
      </c>
      <c r="AB2212" s="1131">
        <v>156032473.19</v>
      </c>
      <c r="AC2212" s="1131">
        <v>0</v>
      </c>
      <c r="AD2212" s="1131">
        <v>-82710239.189999998</v>
      </c>
      <c r="AE2212" s="1131">
        <v>0</v>
      </c>
      <c r="AF2212" s="126"/>
      <c r="AG2212" s="126"/>
      <c r="AH2212" s="126"/>
      <c r="AI2212" s="126"/>
      <c r="AJ2212" s="126"/>
      <c r="AK2212" s="126"/>
      <c r="AL2212" s="126">
        <v>2212</v>
      </c>
    </row>
    <row r="2213" spans="1:38">
      <c r="A2213" s="721" t="s">
        <v>2049</v>
      </c>
      <c r="B2213" s="722">
        <v>18</v>
      </c>
      <c r="C2213" s="722">
        <v>1801</v>
      </c>
      <c r="D2213" s="722">
        <v>180112</v>
      </c>
      <c r="E2213" s="721">
        <v>1801129744</v>
      </c>
      <c r="F2213" s="721" t="s">
        <v>1281</v>
      </c>
      <c r="G2213" s="1127">
        <v>4856527167</v>
      </c>
      <c r="H2213" s="1128">
        <v>0</v>
      </c>
      <c r="I2213" s="1128">
        <v>4603430552.999999</v>
      </c>
      <c r="J2213" s="1128">
        <v>-253096614</v>
      </c>
      <c r="K2213" s="1128">
        <v>0</v>
      </c>
      <c r="L2213" s="1128">
        <v>0</v>
      </c>
      <c r="M2213" s="1128">
        <v>-253096614</v>
      </c>
      <c r="N2213" s="1129">
        <v>0</v>
      </c>
      <c r="O2213" s="1128">
        <v>-253096614</v>
      </c>
      <c r="P2213" s="1127">
        <v>-93645747.179999992</v>
      </c>
      <c r="Q2213" s="1127">
        <v>0</v>
      </c>
      <c r="R2213" s="1127">
        <v>0</v>
      </c>
      <c r="S2213" s="1127">
        <v>0</v>
      </c>
      <c r="T2213" s="1130">
        <v>0</v>
      </c>
      <c r="U2213" s="1130">
        <v>0</v>
      </c>
      <c r="V2213" s="1130">
        <v>0</v>
      </c>
      <c r="W2213" s="1127">
        <v>0</v>
      </c>
      <c r="X2213" s="1130">
        <v>-93645747.179999992</v>
      </c>
      <c r="Y2213" s="735">
        <v>0.37</v>
      </c>
      <c r="Z2213" s="1131">
        <v>0</v>
      </c>
      <c r="AA2213" s="1131">
        <v>-93645747.179999992</v>
      </c>
      <c r="AB2213" s="1131">
        <v>0</v>
      </c>
      <c r="AC2213" s="1131">
        <v>-93645747.179999992</v>
      </c>
      <c r="AD2213" s="1131">
        <v>0</v>
      </c>
      <c r="AE2213" s="1131">
        <v>0</v>
      </c>
      <c r="AF2213" s="126"/>
      <c r="AG2213" s="126"/>
      <c r="AH2213" s="126"/>
      <c r="AI2213" s="126"/>
      <c r="AJ2213" s="126"/>
      <c r="AK2213" s="126"/>
      <c r="AL2213" s="126">
        <v>2213</v>
      </c>
    </row>
    <row r="2214" spans="1:38">
      <c r="A2214" s="721" t="s">
        <v>2049</v>
      </c>
      <c r="B2214" s="722">
        <v>18</v>
      </c>
      <c r="C2214" s="722">
        <v>1801</v>
      </c>
      <c r="D2214" s="722">
        <v>180120</v>
      </c>
      <c r="E2214" s="721">
        <v>1801201000</v>
      </c>
      <c r="F2214" s="721" t="s">
        <v>283</v>
      </c>
      <c r="G2214" s="1127">
        <v>205289681412</v>
      </c>
      <c r="H2214" s="1128">
        <v>0</v>
      </c>
      <c r="I2214" s="1128">
        <v>216078785002.36115</v>
      </c>
      <c r="J2214" s="1128">
        <v>10789103590.359985</v>
      </c>
      <c r="K2214" s="1128">
        <v>0</v>
      </c>
      <c r="L2214" s="1128">
        <v>10789103590.359985</v>
      </c>
      <c r="M2214" s="1128">
        <v>0</v>
      </c>
      <c r="N2214" s="1129">
        <v>0</v>
      </c>
      <c r="O2214" s="1128">
        <v>10789103590.359985</v>
      </c>
      <c r="P2214" s="1127">
        <v>3991968328.4331946</v>
      </c>
      <c r="Q2214" s="1127">
        <v>0</v>
      </c>
      <c r="R2214" s="1127">
        <v>0</v>
      </c>
      <c r="S2214" s="1127">
        <v>0</v>
      </c>
      <c r="T2214" s="1130">
        <v>0</v>
      </c>
      <c r="U2214" s="1130">
        <v>0</v>
      </c>
      <c r="V2214" s="1130">
        <v>0</v>
      </c>
      <c r="W2214" s="1127">
        <v>0</v>
      </c>
      <c r="X2214" s="1130">
        <v>3991968328.4331946</v>
      </c>
      <c r="Y2214" s="735">
        <v>0.37</v>
      </c>
      <c r="Z2214" s="1131">
        <v>3991968328.4331946</v>
      </c>
      <c r="AA2214" s="1131">
        <v>0</v>
      </c>
      <c r="AB2214" s="1131">
        <v>3993251595.7146993</v>
      </c>
      <c r="AC2214" s="1131">
        <v>0</v>
      </c>
      <c r="AD2214" s="1131">
        <v>-1283267.281504631</v>
      </c>
      <c r="AE2214" s="1131">
        <v>0</v>
      </c>
      <c r="AF2214" s="126"/>
      <c r="AG2214" s="126"/>
      <c r="AH2214" s="126"/>
      <c r="AI2214" s="126"/>
      <c r="AJ2214" s="126"/>
      <c r="AK2214" s="126"/>
      <c r="AL2214" s="126">
        <v>2214</v>
      </c>
    </row>
    <row r="2215" spans="1:38">
      <c r="A2215" s="721" t="s">
        <v>2049</v>
      </c>
      <c r="B2215" s="722">
        <v>18</v>
      </c>
      <c r="C2215" s="722">
        <v>1801</v>
      </c>
      <c r="D2215" s="722">
        <v>180120</v>
      </c>
      <c r="E2215" s="721">
        <v>1801201001</v>
      </c>
      <c r="F2215" s="721" t="s">
        <v>4298</v>
      </c>
      <c r="G2215" s="1127">
        <v>2512938693</v>
      </c>
      <c r="H2215" s="1128">
        <v>0</v>
      </c>
      <c r="I2215" s="1128">
        <v>0</v>
      </c>
      <c r="J2215" s="1128">
        <v>-2512938693</v>
      </c>
      <c r="K2215" s="1128">
        <v>0</v>
      </c>
      <c r="L2215" s="1128">
        <v>0</v>
      </c>
      <c r="M2215" s="1128">
        <v>-2512938693</v>
      </c>
      <c r="N2215" s="1129">
        <v>0</v>
      </c>
      <c r="O2215" s="1128">
        <v>-2512938693</v>
      </c>
      <c r="P2215" s="1127">
        <v>-929787316.40999997</v>
      </c>
      <c r="Q2215" s="1127">
        <v>0</v>
      </c>
      <c r="R2215" s="1127">
        <v>0</v>
      </c>
      <c r="S2215" s="1127">
        <v>0</v>
      </c>
      <c r="T2215" s="1130">
        <v>0</v>
      </c>
      <c r="U2215" s="1130">
        <v>0</v>
      </c>
      <c r="V2215" s="1130">
        <v>0</v>
      </c>
      <c r="W2215" s="1127">
        <v>0</v>
      </c>
      <c r="X2215" s="1130">
        <v>-929787316.40999997</v>
      </c>
      <c r="Y2215" s="735">
        <v>0.37</v>
      </c>
      <c r="Z2215" s="1131">
        <v>0</v>
      </c>
      <c r="AA2215" s="1131">
        <v>-929787316.40999997</v>
      </c>
      <c r="AB2215" s="1131">
        <v>0</v>
      </c>
      <c r="AC2215" s="1131">
        <v>-929787316.40999997</v>
      </c>
      <c r="AD2215" s="1131">
        <v>0</v>
      </c>
      <c r="AE2215" s="1131">
        <v>0</v>
      </c>
      <c r="AF2215" s="126"/>
      <c r="AG2215" s="126"/>
      <c r="AH2215" s="126"/>
      <c r="AI2215" s="126"/>
      <c r="AJ2215" s="126"/>
      <c r="AK2215" s="126"/>
      <c r="AL2215" s="126">
        <v>2215</v>
      </c>
    </row>
    <row r="2216" spans="1:38">
      <c r="A2216" s="721" t="s">
        <v>2049</v>
      </c>
      <c r="B2216" s="722">
        <v>18</v>
      </c>
      <c r="C2216" s="722">
        <v>1801</v>
      </c>
      <c r="D2216" s="722">
        <v>180120</v>
      </c>
      <c r="E2216" s="721">
        <v>1801201004</v>
      </c>
      <c r="F2216" s="721" t="s">
        <v>284</v>
      </c>
      <c r="G2216" s="1127">
        <v>-5500036121</v>
      </c>
      <c r="H2216" s="1128">
        <v>0</v>
      </c>
      <c r="I2216" s="1128">
        <v>0</v>
      </c>
      <c r="J2216" s="1128">
        <v>5500036121</v>
      </c>
      <c r="K2216" s="1128">
        <v>0</v>
      </c>
      <c r="L2216" s="1128">
        <v>5500036121</v>
      </c>
      <c r="M2216" s="1128">
        <v>0</v>
      </c>
      <c r="N2216" s="1129">
        <v>0</v>
      </c>
      <c r="O2216" s="1128">
        <v>5500036121</v>
      </c>
      <c r="P2216" s="1127">
        <v>2035013364.77</v>
      </c>
      <c r="Q2216" s="1127">
        <v>0</v>
      </c>
      <c r="R2216" s="1127">
        <v>0</v>
      </c>
      <c r="S2216" s="1127">
        <v>0</v>
      </c>
      <c r="T2216" s="1130">
        <v>0</v>
      </c>
      <c r="U2216" s="1130">
        <v>0</v>
      </c>
      <c r="V2216" s="1130">
        <v>0</v>
      </c>
      <c r="W2216" s="1127">
        <v>0</v>
      </c>
      <c r="X2216" s="1130">
        <v>2035013364.77</v>
      </c>
      <c r="Y2216" s="735">
        <v>0.37</v>
      </c>
      <c r="Z2216" s="1131">
        <v>2035013364.77</v>
      </c>
      <c r="AA2216" s="1131">
        <v>0</v>
      </c>
      <c r="AB2216" s="1131">
        <v>2048348013.0699999</v>
      </c>
      <c r="AC2216" s="1131">
        <v>0</v>
      </c>
      <c r="AD2216" s="1131">
        <v>-13334648.299999952</v>
      </c>
      <c r="AE2216" s="1131">
        <v>0</v>
      </c>
      <c r="AF2216" s="126"/>
      <c r="AG2216" s="126"/>
      <c r="AH2216" s="126"/>
      <c r="AI2216" s="126"/>
      <c r="AJ2216" s="126"/>
      <c r="AK2216" s="126"/>
      <c r="AL2216" s="126">
        <v>2216</v>
      </c>
    </row>
    <row r="2217" spans="1:38">
      <c r="A2217" s="721" t="s">
        <v>2049</v>
      </c>
      <c r="B2217" s="722">
        <v>18</v>
      </c>
      <c r="C2217" s="722">
        <v>1801</v>
      </c>
      <c r="D2217" s="722">
        <v>180120</v>
      </c>
      <c r="E2217" s="721">
        <v>1801201006</v>
      </c>
      <c r="F2217" s="721" t="s">
        <v>285</v>
      </c>
      <c r="G2217" s="1127">
        <v>-2512938693</v>
      </c>
      <c r="H2217" s="1128">
        <v>0</v>
      </c>
      <c r="I2217" s="1128">
        <v>0</v>
      </c>
      <c r="J2217" s="1128">
        <v>2512938693</v>
      </c>
      <c r="K2217" s="1128">
        <v>0</v>
      </c>
      <c r="L2217" s="1128">
        <v>2512938693</v>
      </c>
      <c r="M2217" s="1128">
        <v>0</v>
      </c>
      <c r="N2217" s="1129">
        <v>0</v>
      </c>
      <c r="O2217" s="1128">
        <v>2512938693</v>
      </c>
      <c r="P2217" s="1127">
        <v>929787316.40999997</v>
      </c>
      <c r="Q2217" s="1127">
        <v>0</v>
      </c>
      <c r="R2217" s="1127">
        <v>0</v>
      </c>
      <c r="S2217" s="1127">
        <v>0</v>
      </c>
      <c r="T2217" s="1130">
        <v>0</v>
      </c>
      <c r="U2217" s="1130">
        <v>0</v>
      </c>
      <c r="V2217" s="1130">
        <v>0</v>
      </c>
      <c r="W2217" s="1127">
        <v>0</v>
      </c>
      <c r="X2217" s="1130">
        <v>929787316.40999997</v>
      </c>
      <c r="Y2217" s="735">
        <v>0.37</v>
      </c>
      <c r="Z2217" s="1131">
        <v>929787316.40999997</v>
      </c>
      <c r="AA2217" s="1131">
        <v>0</v>
      </c>
      <c r="AB2217" s="1131">
        <v>929787316.40999997</v>
      </c>
      <c r="AC2217" s="1131">
        <v>0</v>
      </c>
      <c r="AD2217" s="1131">
        <v>0</v>
      </c>
      <c r="AE2217" s="1131">
        <v>0</v>
      </c>
      <c r="AF2217" s="126"/>
      <c r="AG2217" s="126"/>
      <c r="AH2217" s="126"/>
      <c r="AI2217" s="126"/>
      <c r="AJ2217" s="126"/>
      <c r="AK2217" s="126"/>
      <c r="AL2217" s="126">
        <v>2217</v>
      </c>
    </row>
    <row r="2218" spans="1:38">
      <c r="A2218" s="721" t="s">
        <v>2049</v>
      </c>
      <c r="B2218" s="722">
        <v>18</v>
      </c>
      <c r="C2218" s="722">
        <v>1801</v>
      </c>
      <c r="D2218" s="722">
        <v>180122</v>
      </c>
      <c r="E2218" s="721">
        <v>1801229744</v>
      </c>
      <c r="F2218" s="721" t="s">
        <v>1282</v>
      </c>
      <c r="G2218" s="1127">
        <v>48756976645</v>
      </c>
      <c r="H2218" s="1128">
        <v>0</v>
      </c>
      <c r="I2218" s="1128">
        <v>51948130747.639999</v>
      </c>
      <c r="J2218" s="1128">
        <v>3191154102.6399994</v>
      </c>
      <c r="K2218" s="1128">
        <v>0</v>
      </c>
      <c r="L2218" s="1128">
        <v>3191154102.6399994</v>
      </c>
      <c r="M2218" s="1128">
        <v>0</v>
      </c>
      <c r="N2218" s="1129">
        <v>0</v>
      </c>
      <c r="O2218" s="1128">
        <v>3191154102.6399994</v>
      </c>
      <c r="P2218" s="1127">
        <v>1180727017.9767997</v>
      </c>
      <c r="Q2218" s="1127">
        <v>0</v>
      </c>
      <c r="R2218" s="1127">
        <v>0</v>
      </c>
      <c r="S2218" s="1127">
        <v>0</v>
      </c>
      <c r="T2218" s="1130">
        <v>0</v>
      </c>
      <c r="U2218" s="1130">
        <v>0</v>
      </c>
      <c r="V2218" s="1130">
        <v>0</v>
      </c>
      <c r="W2218" s="1127">
        <v>0</v>
      </c>
      <c r="X2218" s="1130">
        <v>1180727017.9767997</v>
      </c>
      <c r="Y2218" s="735">
        <v>0.37</v>
      </c>
      <c r="Z2218" s="1131">
        <v>1180727017.9767997</v>
      </c>
      <c r="AA2218" s="1131">
        <v>0</v>
      </c>
      <c r="AB2218" s="1131">
        <v>1180727017.9767997</v>
      </c>
      <c r="AC2218" s="1131">
        <v>0</v>
      </c>
      <c r="AD2218" s="1131">
        <v>0</v>
      </c>
      <c r="AE2218" s="1131">
        <v>0</v>
      </c>
      <c r="AF2218" s="126"/>
      <c r="AG2218" s="126"/>
      <c r="AH2218" s="126"/>
      <c r="AI2218" s="126"/>
      <c r="AJ2218" s="126"/>
      <c r="AK2218" s="126"/>
      <c r="AL2218" s="126">
        <v>2218</v>
      </c>
    </row>
    <row r="2219" spans="1:38">
      <c r="A2219" s="721" t="s">
        <v>2049</v>
      </c>
      <c r="B2219" s="722">
        <v>18</v>
      </c>
      <c r="C2219" s="722">
        <v>1801</v>
      </c>
      <c r="D2219" s="722">
        <v>180124</v>
      </c>
      <c r="E2219" s="721">
        <v>1801241000</v>
      </c>
      <c r="F2219" s="721" t="s">
        <v>286</v>
      </c>
      <c r="G2219" s="1127">
        <v>223096334252</v>
      </c>
      <c r="H2219" s="1128">
        <v>0</v>
      </c>
      <c r="I2219" s="1128">
        <v>225257290807.06787</v>
      </c>
      <c r="J2219" s="1128">
        <v>2160956555.0700073</v>
      </c>
      <c r="K2219" s="1128">
        <v>0</v>
      </c>
      <c r="L2219" s="1128">
        <v>2160956555.0700073</v>
      </c>
      <c r="M2219" s="1128">
        <v>0</v>
      </c>
      <c r="N2219" s="1129">
        <v>0</v>
      </c>
      <c r="O2219" s="1128">
        <v>2160956555.0700073</v>
      </c>
      <c r="P2219" s="1127">
        <v>799553925.37590265</v>
      </c>
      <c r="Q2219" s="1127">
        <v>0</v>
      </c>
      <c r="R2219" s="1127">
        <v>0</v>
      </c>
      <c r="S2219" s="1127">
        <v>0</v>
      </c>
      <c r="T2219" s="1130">
        <v>0</v>
      </c>
      <c r="U2219" s="1130">
        <v>0</v>
      </c>
      <c r="V2219" s="1130">
        <v>0</v>
      </c>
      <c r="W2219" s="1127">
        <v>0</v>
      </c>
      <c r="X2219" s="1130">
        <v>799553925.37590265</v>
      </c>
      <c r="Y2219" s="735">
        <v>0.37</v>
      </c>
      <c r="Z2219" s="1131">
        <v>799553925.37590265</v>
      </c>
      <c r="AA2219" s="1131">
        <v>0</v>
      </c>
      <c r="AB2219" s="1131">
        <v>800498784.4081018</v>
      </c>
      <c r="AC2219" s="1131">
        <v>0</v>
      </c>
      <c r="AD2219" s="1131">
        <v>-944859.03219914436</v>
      </c>
      <c r="AE2219" s="1131">
        <v>0</v>
      </c>
      <c r="AF2219" s="126"/>
      <c r="AG2219" s="126"/>
      <c r="AH2219" s="126"/>
      <c r="AI2219" s="126"/>
      <c r="AJ2219" s="126"/>
      <c r="AK2219" s="126"/>
      <c r="AL2219" s="126">
        <v>2219</v>
      </c>
    </row>
    <row r="2220" spans="1:38">
      <c r="A2220" s="721" t="s">
        <v>2049</v>
      </c>
      <c r="B2220" s="722">
        <v>18</v>
      </c>
      <c r="C2220" s="722">
        <v>1801</v>
      </c>
      <c r="D2220" s="722">
        <v>180124</v>
      </c>
      <c r="E2220" s="721">
        <v>1801241001</v>
      </c>
      <c r="F2220" s="721" t="s">
        <v>360</v>
      </c>
      <c r="G2220" s="1127">
        <v>84189799</v>
      </c>
      <c r="H2220" s="1128">
        <v>0</v>
      </c>
      <c r="I2220" s="1128">
        <v>0</v>
      </c>
      <c r="J2220" s="1128">
        <v>-84189799</v>
      </c>
      <c r="K2220" s="1128">
        <v>0</v>
      </c>
      <c r="L2220" s="1128">
        <v>0</v>
      </c>
      <c r="M2220" s="1128">
        <v>-84189799</v>
      </c>
      <c r="N2220" s="1129">
        <v>0</v>
      </c>
      <c r="O2220" s="1128">
        <v>-84189799</v>
      </c>
      <c r="P2220" s="1127">
        <v>-31150225.629999999</v>
      </c>
      <c r="Q2220" s="1127">
        <v>0</v>
      </c>
      <c r="R2220" s="1127">
        <v>0</v>
      </c>
      <c r="S2220" s="1127">
        <v>0</v>
      </c>
      <c r="T2220" s="1130">
        <v>0</v>
      </c>
      <c r="U2220" s="1130">
        <v>0</v>
      </c>
      <c r="V2220" s="1130">
        <v>0</v>
      </c>
      <c r="W2220" s="1127">
        <v>0</v>
      </c>
      <c r="X2220" s="1130">
        <v>-31150225.629999999</v>
      </c>
      <c r="Y2220" s="735">
        <v>0.37</v>
      </c>
      <c r="Z2220" s="1131">
        <v>0</v>
      </c>
      <c r="AA2220" s="1131">
        <v>-31150225.629999999</v>
      </c>
      <c r="AB2220" s="1131">
        <v>0</v>
      </c>
      <c r="AC2220" s="1131">
        <v>-31150225.629999999</v>
      </c>
      <c r="AD2220" s="1131">
        <v>0</v>
      </c>
      <c r="AE2220" s="1131">
        <v>0</v>
      </c>
      <c r="AF2220" s="126"/>
      <c r="AG2220" s="126"/>
      <c r="AH2220" s="126"/>
      <c r="AI2220" s="126"/>
      <c r="AJ2220" s="126"/>
      <c r="AK2220" s="126"/>
      <c r="AL2220" s="126">
        <v>2220</v>
      </c>
    </row>
    <row r="2221" spans="1:38">
      <c r="A2221" s="721" t="s">
        <v>2049</v>
      </c>
      <c r="B2221" s="722">
        <v>18</v>
      </c>
      <c r="C2221" s="722">
        <v>1801</v>
      </c>
      <c r="D2221" s="722">
        <v>180124</v>
      </c>
      <c r="E2221" s="721">
        <v>1801241002</v>
      </c>
      <c r="F2221" s="721" t="s">
        <v>1283</v>
      </c>
      <c r="G2221" s="1127">
        <v>188464126</v>
      </c>
      <c r="H2221" s="1128">
        <v>0</v>
      </c>
      <c r="I2221" s="1128">
        <v>0</v>
      </c>
      <c r="J2221" s="1128">
        <v>-188464126</v>
      </c>
      <c r="K2221" s="1128">
        <v>0</v>
      </c>
      <c r="L2221" s="1128">
        <v>0</v>
      </c>
      <c r="M2221" s="1128">
        <v>-188464126</v>
      </c>
      <c r="N2221" s="1129">
        <v>0</v>
      </c>
      <c r="O2221" s="1128">
        <v>-188464126</v>
      </c>
      <c r="P2221" s="1127">
        <v>-69731726.620000005</v>
      </c>
      <c r="Q2221" s="1127">
        <v>0</v>
      </c>
      <c r="R2221" s="1127">
        <v>0</v>
      </c>
      <c r="S2221" s="1127">
        <v>0</v>
      </c>
      <c r="T2221" s="1130">
        <v>0</v>
      </c>
      <c r="U2221" s="1130">
        <v>0</v>
      </c>
      <c r="V2221" s="1130">
        <v>0</v>
      </c>
      <c r="W2221" s="1127">
        <v>0</v>
      </c>
      <c r="X2221" s="1130">
        <v>-69731726.620000005</v>
      </c>
      <c r="Y2221" s="735">
        <v>0.37000000000000005</v>
      </c>
      <c r="Z2221" s="1131">
        <v>0</v>
      </c>
      <c r="AA2221" s="1131">
        <v>-69731726.620000005</v>
      </c>
      <c r="AB2221" s="1131">
        <v>0</v>
      </c>
      <c r="AC2221" s="1131">
        <v>-69731726.620000005</v>
      </c>
      <c r="AD2221" s="1131">
        <v>0</v>
      </c>
      <c r="AE2221" s="1131">
        <v>0</v>
      </c>
      <c r="AF2221" s="126"/>
      <c r="AG2221" s="126"/>
      <c r="AH2221" s="126"/>
      <c r="AI2221" s="126"/>
      <c r="AJ2221" s="126"/>
      <c r="AK2221" s="126"/>
      <c r="AL2221" s="126">
        <v>2221</v>
      </c>
    </row>
    <row r="2222" spans="1:38">
      <c r="A2222" s="721" t="s">
        <v>2049</v>
      </c>
      <c r="B2222" s="722">
        <v>18</v>
      </c>
      <c r="C2222" s="722">
        <v>1801</v>
      </c>
      <c r="D2222" s="722">
        <v>180124</v>
      </c>
      <c r="E2222" s="721">
        <v>1801241005</v>
      </c>
      <c r="F2222" s="721" t="s">
        <v>1284</v>
      </c>
      <c r="G2222" s="1127">
        <v>-84189799</v>
      </c>
      <c r="H2222" s="1128">
        <v>0</v>
      </c>
      <c r="I2222" s="1128">
        <v>0</v>
      </c>
      <c r="J2222" s="1128">
        <v>84189799</v>
      </c>
      <c r="K2222" s="1128">
        <v>0</v>
      </c>
      <c r="L2222" s="1128">
        <v>84189799</v>
      </c>
      <c r="M2222" s="1128">
        <v>0</v>
      </c>
      <c r="N2222" s="1129">
        <v>0</v>
      </c>
      <c r="O2222" s="1128">
        <v>84189799</v>
      </c>
      <c r="P2222" s="1127">
        <v>31150225.629999999</v>
      </c>
      <c r="Q2222" s="1127">
        <v>0</v>
      </c>
      <c r="R2222" s="1127">
        <v>0</v>
      </c>
      <c r="S2222" s="1127">
        <v>0</v>
      </c>
      <c r="T2222" s="1130">
        <v>0</v>
      </c>
      <c r="U2222" s="1130">
        <v>0</v>
      </c>
      <c r="V2222" s="1130">
        <v>0</v>
      </c>
      <c r="W2222" s="1127">
        <v>0</v>
      </c>
      <c r="X2222" s="1130">
        <v>31150225.629999999</v>
      </c>
      <c r="Y2222" s="735">
        <v>0.37</v>
      </c>
      <c r="Z2222" s="1131">
        <v>31150225.629999999</v>
      </c>
      <c r="AA2222" s="1131">
        <v>0</v>
      </c>
      <c r="AB2222" s="1131">
        <v>31150225.629999999</v>
      </c>
      <c r="AC2222" s="1131">
        <v>0</v>
      </c>
      <c r="AD2222" s="1131">
        <v>0</v>
      </c>
      <c r="AE2222" s="1131">
        <v>0</v>
      </c>
      <c r="AF2222" s="126"/>
      <c r="AG2222" s="126"/>
      <c r="AH2222" s="126"/>
      <c r="AI2222" s="126"/>
      <c r="AJ2222" s="126"/>
      <c r="AK2222" s="126"/>
      <c r="AL2222" s="126">
        <v>2222</v>
      </c>
    </row>
    <row r="2223" spans="1:38">
      <c r="A2223" s="721" t="s">
        <v>2049</v>
      </c>
      <c r="B2223" s="722">
        <v>18</v>
      </c>
      <c r="C2223" s="722">
        <v>1801</v>
      </c>
      <c r="D2223" s="722">
        <v>180124</v>
      </c>
      <c r="E2223" s="721">
        <v>1801241007</v>
      </c>
      <c r="F2223" s="721" t="s">
        <v>287</v>
      </c>
      <c r="G2223" s="1127">
        <v>-8766643238</v>
      </c>
      <c r="H2223" s="1128">
        <v>0</v>
      </c>
      <c r="I2223" s="1128">
        <v>0</v>
      </c>
      <c r="J2223" s="1128">
        <v>8766643238</v>
      </c>
      <c r="K2223" s="1128">
        <v>0</v>
      </c>
      <c r="L2223" s="1128">
        <v>8766643238</v>
      </c>
      <c r="M2223" s="1128">
        <v>0</v>
      </c>
      <c r="N2223" s="1129">
        <v>0</v>
      </c>
      <c r="O2223" s="1128">
        <v>8766643238</v>
      </c>
      <c r="P2223" s="1127">
        <v>3243657998.0599999</v>
      </c>
      <c r="Q2223" s="1127">
        <v>0</v>
      </c>
      <c r="R2223" s="1127">
        <v>0</v>
      </c>
      <c r="S2223" s="1127">
        <v>0</v>
      </c>
      <c r="T2223" s="1130">
        <v>0</v>
      </c>
      <c r="U2223" s="1130">
        <v>0</v>
      </c>
      <c r="V2223" s="1130">
        <v>0</v>
      </c>
      <c r="W2223" s="1127">
        <v>0</v>
      </c>
      <c r="X2223" s="1130">
        <v>3243657998.0599999</v>
      </c>
      <c r="Y2223" s="735">
        <v>0.37</v>
      </c>
      <c r="Z2223" s="1131">
        <v>3243657998.0599999</v>
      </c>
      <c r="AA2223" s="1131">
        <v>0</v>
      </c>
      <c r="AB2223" s="1131">
        <v>3255374961.5900002</v>
      </c>
      <c r="AC2223" s="1131">
        <v>0</v>
      </c>
      <c r="AD2223" s="1131">
        <v>-11716963.53000021</v>
      </c>
      <c r="AE2223" s="1131">
        <v>0</v>
      </c>
      <c r="AF2223" s="126"/>
      <c r="AG2223" s="126"/>
      <c r="AH2223" s="126"/>
      <c r="AI2223" s="126"/>
      <c r="AJ2223" s="126"/>
      <c r="AK2223" s="126"/>
      <c r="AL2223" s="126">
        <v>2223</v>
      </c>
    </row>
    <row r="2224" spans="1:38">
      <c r="A2224" s="721" t="s">
        <v>2049</v>
      </c>
      <c r="B2224" s="722">
        <v>18</v>
      </c>
      <c r="C2224" s="722">
        <v>1801</v>
      </c>
      <c r="D2224" s="722">
        <v>180124</v>
      </c>
      <c r="E2224" s="721">
        <v>1801241888</v>
      </c>
      <c r="F2224" s="721" t="s">
        <v>1285</v>
      </c>
      <c r="G2224" s="1127">
        <v>18702266</v>
      </c>
      <c r="H2224" s="1128">
        <v>0</v>
      </c>
      <c r="I2224" s="1128">
        <v>18702265.539999999</v>
      </c>
      <c r="J2224" s="1128">
        <v>-0.46000000089406967</v>
      </c>
      <c r="K2224" s="1128">
        <v>0</v>
      </c>
      <c r="L2224" s="1128">
        <v>0</v>
      </c>
      <c r="M2224" s="1128">
        <v>-0.46000000089406967</v>
      </c>
      <c r="N2224" s="1129">
        <v>0</v>
      </c>
      <c r="O2224" s="1128">
        <v>-0.46000000089406967</v>
      </c>
      <c r="P2224" s="1127">
        <v>-0.17020000033080579</v>
      </c>
      <c r="Q2224" s="1127">
        <v>0</v>
      </c>
      <c r="R2224" s="1127">
        <v>0</v>
      </c>
      <c r="S2224" s="1127">
        <v>0</v>
      </c>
      <c r="T2224" s="1130">
        <v>0</v>
      </c>
      <c r="U2224" s="1130">
        <v>0</v>
      </c>
      <c r="V2224" s="1130">
        <v>0</v>
      </c>
      <c r="W2224" s="1127">
        <v>0</v>
      </c>
      <c r="X2224" s="1130">
        <v>-0.17020000033080579</v>
      </c>
      <c r="Y2224" s="735">
        <v>0.37000000000000005</v>
      </c>
      <c r="Z2224" s="1131">
        <v>0</v>
      </c>
      <c r="AA2224" s="1131">
        <v>-0.17020000033080579</v>
      </c>
      <c r="AB2224" s="1131">
        <v>7.3999999724328511E-2</v>
      </c>
      <c r="AC2224" s="1131">
        <v>0</v>
      </c>
      <c r="AD2224" s="1131">
        <v>-7.3999999724328511E-2</v>
      </c>
      <c r="AE2224" s="1131">
        <v>-0.17020000033080579</v>
      </c>
      <c r="AF2224" s="126"/>
      <c r="AG2224" s="126"/>
      <c r="AH2224" s="126"/>
      <c r="AI2224" s="126"/>
      <c r="AJ2224" s="126"/>
      <c r="AK2224" s="126"/>
      <c r="AL2224" s="126">
        <v>2224</v>
      </c>
    </row>
    <row r="2225" spans="1:38">
      <c r="A2225" s="721" t="s">
        <v>2049</v>
      </c>
      <c r="B2225" s="722">
        <v>18</v>
      </c>
      <c r="C2225" s="722">
        <v>1801</v>
      </c>
      <c r="D2225" s="722">
        <v>180124</v>
      </c>
      <c r="E2225" s="721">
        <v>1801249744</v>
      </c>
      <c r="F2225" s="721" t="s">
        <v>1286</v>
      </c>
      <c r="G2225" s="1127">
        <v>203522430840</v>
      </c>
      <c r="H2225" s="1128">
        <v>0</v>
      </c>
      <c r="I2225" s="1128">
        <v>176472159060.00003</v>
      </c>
      <c r="J2225" s="1128">
        <v>-27050271780</v>
      </c>
      <c r="K2225" s="1128">
        <v>0</v>
      </c>
      <c r="L2225" s="1128">
        <v>0</v>
      </c>
      <c r="M2225" s="1128">
        <v>-27050271780</v>
      </c>
      <c r="N2225" s="1129">
        <v>0</v>
      </c>
      <c r="O2225" s="1128">
        <v>-27050271780</v>
      </c>
      <c r="P2225" s="1127">
        <v>-10008600558.6</v>
      </c>
      <c r="Q2225" s="1127">
        <v>0</v>
      </c>
      <c r="R2225" s="1127">
        <v>0</v>
      </c>
      <c r="S2225" s="1127">
        <v>0</v>
      </c>
      <c r="T2225" s="1130">
        <v>0</v>
      </c>
      <c r="U2225" s="1130">
        <v>0</v>
      </c>
      <c r="V2225" s="1130">
        <v>0</v>
      </c>
      <c r="W2225" s="1127">
        <v>0</v>
      </c>
      <c r="X2225" s="1130">
        <v>-10008600558.6</v>
      </c>
      <c r="Y2225" s="735">
        <v>0.37</v>
      </c>
      <c r="Z2225" s="1131">
        <v>0</v>
      </c>
      <c r="AA2225" s="1131">
        <v>-10008600558.6</v>
      </c>
      <c r="AB2225" s="1131">
        <v>0</v>
      </c>
      <c r="AC2225" s="1131">
        <v>-10008600558.6</v>
      </c>
      <c r="AD2225" s="1131">
        <v>0</v>
      </c>
      <c r="AE2225" s="1131">
        <v>0</v>
      </c>
      <c r="AF2225" s="126"/>
      <c r="AG2225" s="126"/>
      <c r="AH2225" s="126"/>
      <c r="AI2225" s="126"/>
      <c r="AJ2225" s="126"/>
      <c r="AK2225" s="126"/>
      <c r="AL2225" s="126">
        <v>2225</v>
      </c>
    </row>
    <row r="2226" spans="1:38">
      <c r="A2226" s="721" t="s">
        <v>2049</v>
      </c>
      <c r="B2226" s="722">
        <v>18</v>
      </c>
      <c r="C2226" s="722">
        <v>1801</v>
      </c>
      <c r="D2226" s="722">
        <v>180162</v>
      </c>
      <c r="E2226" s="721">
        <v>1801621000</v>
      </c>
      <c r="F2226" s="721" t="s">
        <v>1287</v>
      </c>
      <c r="G2226" s="1127">
        <v>-293558892200</v>
      </c>
      <c r="H2226" s="1128">
        <v>0</v>
      </c>
      <c r="I2226" s="1128">
        <v>0</v>
      </c>
      <c r="J2226" s="1128">
        <v>293558892200</v>
      </c>
      <c r="K2226" s="1128">
        <v>0</v>
      </c>
      <c r="L2226" s="1128">
        <v>293558892200</v>
      </c>
      <c r="M2226" s="1128">
        <v>0</v>
      </c>
      <c r="N2226" s="1129">
        <v>0</v>
      </c>
      <c r="O2226" s="1128">
        <v>293558892200</v>
      </c>
      <c r="P2226" s="1127">
        <v>108616790114</v>
      </c>
      <c r="Q2226" s="1127">
        <v>0</v>
      </c>
      <c r="R2226" s="1127">
        <v>0</v>
      </c>
      <c r="S2226" s="1127">
        <v>0</v>
      </c>
      <c r="T2226" s="1130">
        <v>0</v>
      </c>
      <c r="U2226" s="1130">
        <v>0</v>
      </c>
      <c r="V2226" s="1130">
        <v>0</v>
      </c>
      <c r="W2226" s="1127">
        <v>0</v>
      </c>
      <c r="X2226" s="1130">
        <v>108616790114</v>
      </c>
      <c r="Y2226" s="735">
        <v>0.37</v>
      </c>
      <c r="Z2226" s="1131">
        <v>108616790114</v>
      </c>
      <c r="AA2226" s="1131">
        <v>0</v>
      </c>
      <c r="AB2226" s="1131">
        <v>106621207830.16</v>
      </c>
      <c r="AC2226" s="1131">
        <v>0</v>
      </c>
      <c r="AD2226" s="1131">
        <v>1995582283.8399963</v>
      </c>
      <c r="AE2226" s="1131">
        <v>0</v>
      </c>
      <c r="AF2226" s="126"/>
      <c r="AG2226" s="126"/>
      <c r="AH2226" s="126"/>
      <c r="AI2226" s="126"/>
      <c r="AJ2226" s="126"/>
      <c r="AK2226" s="126"/>
      <c r="AL2226" s="126">
        <v>2226</v>
      </c>
    </row>
    <row r="2227" spans="1:38">
      <c r="A2227" s="721" t="s">
        <v>2049</v>
      </c>
      <c r="B2227" s="722">
        <v>18</v>
      </c>
      <c r="C2227" s="722">
        <v>1801</v>
      </c>
      <c r="D2227" s="722">
        <v>180162</v>
      </c>
      <c r="E2227" s="721">
        <v>1801621001</v>
      </c>
      <c r="F2227" s="721" t="s">
        <v>288</v>
      </c>
      <c r="G2227" s="1127">
        <v>-146969284262</v>
      </c>
      <c r="H2227" s="1128">
        <v>0</v>
      </c>
      <c r="I2227" s="1128">
        <v>0</v>
      </c>
      <c r="J2227" s="1128">
        <v>146969284262</v>
      </c>
      <c r="K2227" s="1128">
        <v>0</v>
      </c>
      <c r="L2227" s="1128">
        <v>146969284262</v>
      </c>
      <c r="M2227" s="1128">
        <v>0</v>
      </c>
      <c r="N2227" s="1129">
        <v>0</v>
      </c>
      <c r="O2227" s="1128">
        <v>146969284262</v>
      </c>
      <c r="P2227" s="1127">
        <v>54378635176.940002</v>
      </c>
      <c r="Q2227" s="1127">
        <v>0</v>
      </c>
      <c r="R2227" s="1127">
        <v>0</v>
      </c>
      <c r="S2227" s="1127">
        <v>0</v>
      </c>
      <c r="T2227" s="1130">
        <v>0</v>
      </c>
      <c r="U2227" s="1130">
        <v>0</v>
      </c>
      <c r="V2227" s="1130">
        <v>0</v>
      </c>
      <c r="W2227" s="1127">
        <v>0</v>
      </c>
      <c r="X2227" s="1130">
        <v>54378635176.940002</v>
      </c>
      <c r="Y2227" s="735">
        <v>0.37</v>
      </c>
      <c r="Z2227" s="1131">
        <v>54378635176.940002</v>
      </c>
      <c r="AA2227" s="1131">
        <v>0</v>
      </c>
      <c r="AB2227" s="1131">
        <v>52700625510.370003</v>
      </c>
      <c r="AC2227" s="1131">
        <v>0</v>
      </c>
      <c r="AD2227" s="1131">
        <v>1678009666.5699997</v>
      </c>
      <c r="AE2227" s="1131">
        <v>0</v>
      </c>
      <c r="AF2227" s="126"/>
      <c r="AG2227" s="126"/>
      <c r="AH2227" s="126"/>
      <c r="AI2227" s="126"/>
      <c r="AJ2227" s="126"/>
      <c r="AK2227" s="126"/>
      <c r="AL2227" s="126">
        <v>2227</v>
      </c>
    </row>
    <row r="2228" spans="1:38">
      <c r="A2228" s="721" t="s">
        <v>2049</v>
      </c>
      <c r="B2228" s="722">
        <v>18</v>
      </c>
      <c r="C2228" s="722">
        <v>1801</v>
      </c>
      <c r="D2228" s="722">
        <v>180162</v>
      </c>
      <c r="E2228" s="721">
        <v>1801621002</v>
      </c>
      <c r="F2228" s="721" t="s">
        <v>289</v>
      </c>
      <c r="G2228" s="1127">
        <v>-131230139122</v>
      </c>
      <c r="H2228" s="1128">
        <v>0</v>
      </c>
      <c r="I2228" s="1128">
        <v>0</v>
      </c>
      <c r="J2228" s="1128">
        <v>131230139122</v>
      </c>
      <c r="K2228" s="1128">
        <v>0</v>
      </c>
      <c r="L2228" s="1128">
        <v>131230139122</v>
      </c>
      <c r="M2228" s="1128">
        <v>0</v>
      </c>
      <c r="N2228" s="1129">
        <v>0</v>
      </c>
      <c r="O2228" s="1128">
        <v>131230139122</v>
      </c>
      <c r="P2228" s="1127">
        <v>48555151475.139999</v>
      </c>
      <c r="Q2228" s="1127">
        <v>0</v>
      </c>
      <c r="R2228" s="1127">
        <v>0</v>
      </c>
      <c r="S2228" s="1127">
        <v>0</v>
      </c>
      <c r="T2228" s="1130">
        <v>0</v>
      </c>
      <c r="U2228" s="1130">
        <v>0</v>
      </c>
      <c r="V2228" s="1130">
        <v>0</v>
      </c>
      <c r="W2228" s="1127">
        <v>0</v>
      </c>
      <c r="X2228" s="1130">
        <v>48555151475.139999</v>
      </c>
      <c r="Y2228" s="735">
        <v>0.37</v>
      </c>
      <c r="Z2228" s="1131">
        <v>48555151475.139999</v>
      </c>
      <c r="AA2228" s="1131">
        <v>0</v>
      </c>
      <c r="AB2228" s="1131">
        <v>44850251199.949997</v>
      </c>
      <c r="AC2228" s="1131">
        <v>0</v>
      </c>
      <c r="AD2228" s="1131">
        <v>3704900275.1900024</v>
      </c>
      <c r="AE2228" s="1131">
        <v>0</v>
      </c>
      <c r="AF2228" s="126"/>
      <c r="AG2228" s="126"/>
      <c r="AH2228" s="126"/>
      <c r="AI2228" s="126"/>
      <c r="AJ2228" s="126"/>
      <c r="AK2228" s="126"/>
      <c r="AL2228" s="126">
        <v>2228</v>
      </c>
    </row>
    <row r="2229" spans="1:38">
      <c r="A2229" s="721" t="s">
        <v>2049</v>
      </c>
      <c r="B2229" s="722">
        <v>18</v>
      </c>
      <c r="C2229" s="722">
        <v>1801</v>
      </c>
      <c r="D2229" s="722">
        <v>180162</v>
      </c>
      <c r="E2229" s="721">
        <v>1801621003</v>
      </c>
      <c r="F2229" s="721" t="s">
        <v>290</v>
      </c>
      <c r="G2229" s="1127">
        <v>-2375870884</v>
      </c>
      <c r="H2229" s="1128">
        <v>0</v>
      </c>
      <c r="I2229" s="1128">
        <v>-2143055511.5100002</v>
      </c>
      <c r="J2229" s="1128">
        <v>232815372.49000001</v>
      </c>
      <c r="K2229" s="1128">
        <v>0</v>
      </c>
      <c r="L2229" s="1128">
        <v>232815372.49000001</v>
      </c>
      <c r="M2229" s="1128">
        <v>0</v>
      </c>
      <c r="N2229" s="1129">
        <v>0</v>
      </c>
      <c r="O2229" s="1128">
        <v>232815372.49000001</v>
      </c>
      <c r="P2229" s="1127">
        <v>86141687.8213</v>
      </c>
      <c r="Q2229" s="1127">
        <v>0</v>
      </c>
      <c r="R2229" s="1127">
        <v>0</v>
      </c>
      <c r="S2229" s="1127">
        <v>0</v>
      </c>
      <c r="T2229" s="1130">
        <v>0</v>
      </c>
      <c r="U2229" s="1130">
        <v>0</v>
      </c>
      <c r="V2229" s="1130">
        <v>0</v>
      </c>
      <c r="W2229" s="1127">
        <v>0</v>
      </c>
      <c r="X2229" s="1130">
        <v>86141687.8213</v>
      </c>
      <c r="Y2229" s="735">
        <v>0.37</v>
      </c>
      <c r="Z2229" s="1131">
        <v>86141687.8213</v>
      </c>
      <c r="AA2229" s="1131">
        <v>0</v>
      </c>
      <c r="AB2229" s="1131">
        <v>43923809.060200013</v>
      </c>
      <c r="AC2229" s="1131">
        <v>0</v>
      </c>
      <c r="AD2229" s="1131">
        <v>42217878.761099987</v>
      </c>
      <c r="AE2229" s="1131">
        <v>0</v>
      </c>
      <c r="AF2229" s="126"/>
      <c r="AG2229" s="126"/>
      <c r="AH2229" s="126"/>
      <c r="AI2229" s="126"/>
      <c r="AJ2229" s="126"/>
      <c r="AK2229" s="126"/>
      <c r="AL2229" s="126">
        <v>2229</v>
      </c>
    </row>
    <row r="2230" spans="1:38">
      <c r="A2230" s="721" t="s">
        <v>2049</v>
      </c>
      <c r="B2230" s="722">
        <v>18</v>
      </c>
      <c r="C2230" s="722">
        <v>1801</v>
      </c>
      <c r="D2230" s="722">
        <v>180162</v>
      </c>
      <c r="E2230" s="721">
        <v>1801621004</v>
      </c>
      <c r="F2230" s="721" t="s">
        <v>1288</v>
      </c>
      <c r="G2230" s="1127">
        <v>7337622823</v>
      </c>
      <c r="H2230" s="1128">
        <v>0</v>
      </c>
      <c r="I2230" s="1128">
        <v>0</v>
      </c>
      <c r="J2230" s="1128">
        <v>-7337622823</v>
      </c>
      <c r="K2230" s="1128">
        <v>0</v>
      </c>
      <c r="L2230" s="1128">
        <v>0</v>
      </c>
      <c r="M2230" s="1128">
        <v>-7337622823</v>
      </c>
      <c r="N2230" s="1129">
        <v>0</v>
      </c>
      <c r="O2230" s="1128">
        <v>-7337622823</v>
      </c>
      <c r="P2230" s="1127">
        <v>-2714920444.5099998</v>
      </c>
      <c r="Q2230" s="1127">
        <v>0</v>
      </c>
      <c r="R2230" s="1127">
        <v>0</v>
      </c>
      <c r="S2230" s="1127">
        <v>0</v>
      </c>
      <c r="T2230" s="1130">
        <v>0</v>
      </c>
      <c r="U2230" s="1130">
        <v>0</v>
      </c>
      <c r="V2230" s="1130">
        <v>0</v>
      </c>
      <c r="W2230" s="1127">
        <v>0</v>
      </c>
      <c r="X2230" s="1130">
        <v>-2714920444.5099998</v>
      </c>
      <c r="Y2230" s="735">
        <v>0.36999999999999994</v>
      </c>
      <c r="Z2230" s="1131">
        <v>0</v>
      </c>
      <c r="AA2230" s="1131">
        <v>-2714920444.5099998</v>
      </c>
      <c r="AB2230" s="1131">
        <v>0</v>
      </c>
      <c r="AC2230" s="1131">
        <v>-3078336078.8000002</v>
      </c>
      <c r="AD2230" s="1131">
        <v>0</v>
      </c>
      <c r="AE2230" s="1131">
        <v>363415634.29000044</v>
      </c>
      <c r="AF2230" s="126"/>
      <c r="AG2230" s="126"/>
      <c r="AH2230" s="126"/>
      <c r="AI2230" s="126"/>
      <c r="AJ2230" s="126"/>
      <c r="AK2230" s="126"/>
      <c r="AL2230" s="126">
        <v>2230</v>
      </c>
    </row>
    <row r="2231" spans="1:38">
      <c r="A2231" s="721" t="s">
        <v>2049</v>
      </c>
      <c r="B2231" s="722">
        <v>18</v>
      </c>
      <c r="C2231" s="722">
        <v>1801</v>
      </c>
      <c r="D2231" s="722">
        <v>180162</v>
      </c>
      <c r="E2231" s="721">
        <v>1801621005</v>
      </c>
      <c r="F2231" s="721" t="s">
        <v>1289</v>
      </c>
      <c r="G2231" s="1127">
        <v>-6470936074</v>
      </c>
      <c r="H2231" s="1128">
        <v>0</v>
      </c>
      <c r="I2231" s="1128">
        <v>-327753998889.47998</v>
      </c>
      <c r="J2231" s="1128">
        <v>-321283062815.47998</v>
      </c>
      <c r="K2231" s="1128">
        <v>0</v>
      </c>
      <c r="L2231" s="1128">
        <v>0</v>
      </c>
      <c r="M2231" s="1128">
        <v>-321283062815.47998</v>
      </c>
      <c r="N2231" s="1129">
        <v>0</v>
      </c>
      <c r="O2231" s="1128">
        <v>-321283062815.47998</v>
      </c>
      <c r="P2231" s="1127">
        <v>-118874733241.72758</v>
      </c>
      <c r="Q2231" s="1127">
        <v>0</v>
      </c>
      <c r="R2231" s="1127">
        <v>0</v>
      </c>
      <c r="S2231" s="1127">
        <v>0</v>
      </c>
      <c r="T2231" s="1130">
        <v>0</v>
      </c>
      <c r="U2231" s="1130">
        <v>0</v>
      </c>
      <c r="V2231" s="1130">
        <v>0</v>
      </c>
      <c r="W2231" s="1127">
        <v>0</v>
      </c>
      <c r="X2231" s="1130">
        <v>-118874733241.72758</v>
      </c>
      <c r="Y2231" s="735">
        <v>0.37</v>
      </c>
      <c r="Z2231" s="1131">
        <v>0</v>
      </c>
      <c r="AA2231" s="1131">
        <v>-118874733241.72758</v>
      </c>
      <c r="AB2231" s="1131">
        <v>0</v>
      </c>
      <c r="AC2231" s="1131">
        <v>-118265395419.18311</v>
      </c>
      <c r="AD2231" s="1131">
        <v>0</v>
      </c>
      <c r="AE2231" s="1131">
        <v>-609337822.54447937</v>
      </c>
      <c r="AF2231" s="126"/>
      <c r="AG2231" s="126"/>
      <c r="AH2231" s="126"/>
      <c r="AI2231" s="126"/>
      <c r="AJ2231" s="126"/>
      <c r="AK2231" s="126"/>
      <c r="AL2231" s="126">
        <v>2231</v>
      </c>
    </row>
    <row r="2232" spans="1:38">
      <c r="A2232" s="721" t="s">
        <v>2049</v>
      </c>
      <c r="B2232" s="722">
        <v>18</v>
      </c>
      <c r="C2232" s="722">
        <v>1801</v>
      </c>
      <c r="D2232" s="722">
        <v>180162</v>
      </c>
      <c r="E2232" s="721">
        <v>1801621006</v>
      </c>
      <c r="F2232" s="721" t="s">
        <v>4299</v>
      </c>
      <c r="G2232" s="1127">
        <v>-853729869</v>
      </c>
      <c r="H2232" s="1128">
        <v>0</v>
      </c>
      <c r="I2232" s="1128">
        <v>0</v>
      </c>
      <c r="J2232" s="1128">
        <v>853729869</v>
      </c>
      <c r="K2232" s="1128">
        <v>0</v>
      </c>
      <c r="L2232" s="1128">
        <v>853729869</v>
      </c>
      <c r="M2232" s="1128">
        <v>0</v>
      </c>
      <c r="N2232" s="1129">
        <v>0</v>
      </c>
      <c r="O2232" s="1128">
        <v>853729869</v>
      </c>
      <c r="P2232" s="1127">
        <v>315880051.52999997</v>
      </c>
      <c r="Q2232" s="1127">
        <v>0</v>
      </c>
      <c r="R2232" s="1127">
        <v>0</v>
      </c>
      <c r="S2232" s="1127">
        <v>0</v>
      </c>
      <c r="T2232" s="1130">
        <v>0</v>
      </c>
      <c r="U2232" s="1130">
        <v>0</v>
      </c>
      <c r="V2232" s="1130">
        <v>0</v>
      </c>
      <c r="W2232" s="1127">
        <v>0</v>
      </c>
      <c r="X2232" s="1130">
        <v>315880051.52999997</v>
      </c>
      <c r="Y2232" s="735">
        <v>0.36999999999999994</v>
      </c>
      <c r="Z2232" s="1131">
        <v>315880051.52999997</v>
      </c>
      <c r="AA2232" s="1131">
        <v>0</v>
      </c>
      <c r="AB2232" s="1131">
        <v>315880051.52999997</v>
      </c>
      <c r="AC2232" s="1131">
        <v>0</v>
      </c>
      <c r="AD2232" s="1131">
        <v>0</v>
      </c>
      <c r="AE2232" s="1131">
        <v>0</v>
      </c>
      <c r="AF2232" s="126"/>
      <c r="AG2232" s="126"/>
      <c r="AH2232" s="126"/>
      <c r="AI2232" s="126"/>
      <c r="AJ2232" s="126"/>
      <c r="AK2232" s="126"/>
      <c r="AL2232" s="126">
        <v>2232</v>
      </c>
    </row>
    <row r="2233" spans="1:38">
      <c r="A2233" s="721" t="s">
        <v>2049</v>
      </c>
      <c r="B2233" s="722">
        <v>18</v>
      </c>
      <c r="C2233" s="722">
        <v>1801</v>
      </c>
      <c r="D2233" s="722">
        <v>180162</v>
      </c>
      <c r="E2233" s="721">
        <v>1801621007</v>
      </c>
      <c r="F2233" s="721" t="s">
        <v>1290</v>
      </c>
      <c r="G2233" s="1127">
        <v>221356124435</v>
      </c>
      <c r="H2233" s="1128">
        <v>0</v>
      </c>
      <c r="I2233" s="1128">
        <v>0</v>
      </c>
      <c r="J2233" s="1128">
        <v>-221356124435</v>
      </c>
      <c r="K2233" s="1128">
        <v>0</v>
      </c>
      <c r="L2233" s="1128">
        <v>0</v>
      </c>
      <c r="M2233" s="1128">
        <v>-221356124435</v>
      </c>
      <c r="N2233" s="1129">
        <v>0</v>
      </c>
      <c r="O2233" s="1128">
        <v>-221356124435</v>
      </c>
      <c r="P2233" s="1127">
        <v>-81901766040.949997</v>
      </c>
      <c r="Q2233" s="1127">
        <v>0</v>
      </c>
      <c r="R2233" s="1127">
        <v>0</v>
      </c>
      <c r="S2233" s="1127">
        <v>0</v>
      </c>
      <c r="T2233" s="1130">
        <v>0</v>
      </c>
      <c r="U2233" s="1130">
        <v>0</v>
      </c>
      <c r="V2233" s="1130">
        <v>0</v>
      </c>
      <c r="W2233" s="1127">
        <v>0</v>
      </c>
      <c r="X2233" s="1130">
        <v>-81901766040.949997</v>
      </c>
      <c r="Y2233" s="735">
        <v>0.37</v>
      </c>
      <c r="Z2233" s="1131">
        <v>0</v>
      </c>
      <c r="AA2233" s="1131">
        <v>-81901766040.949997</v>
      </c>
      <c r="AB2233" s="1131">
        <v>0</v>
      </c>
      <c r="AC2233" s="1131">
        <v>-81321960859.110001</v>
      </c>
      <c r="AD2233" s="1131">
        <v>0</v>
      </c>
      <c r="AE2233" s="1131">
        <v>-579805181.83999634</v>
      </c>
      <c r="AF2233" s="126"/>
      <c r="AG2233" s="126"/>
      <c r="AH2233" s="126"/>
      <c r="AI2233" s="126"/>
      <c r="AJ2233" s="126"/>
      <c r="AK2233" s="126"/>
      <c r="AL2233" s="126">
        <v>2233</v>
      </c>
    </row>
    <row r="2234" spans="1:38">
      <c r="A2234" s="721" t="s">
        <v>1891</v>
      </c>
      <c r="B2234" s="722">
        <v>18</v>
      </c>
      <c r="C2234" s="722">
        <v>1801</v>
      </c>
      <c r="D2234" s="722">
        <v>180162</v>
      </c>
      <c r="E2234" s="721">
        <v>1801621012</v>
      </c>
      <c r="F2234" s="721" t="s">
        <v>1291</v>
      </c>
      <c r="G2234" s="1127">
        <v>-188464126</v>
      </c>
      <c r="H2234" s="1128">
        <v>0</v>
      </c>
      <c r="I2234" s="1128">
        <v>-130688538020.231</v>
      </c>
      <c r="J2234" s="1128">
        <v>-130500073894.23</v>
      </c>
      <c r="K2234" s="1128">
        <v>0</v>
      </c>
      <c r="L2234" s="1128">
        <v>0</v>
      </c>
      <c r="M2234" s="1128">
        <v>-130500073894.23</v>
      </c>
      <c r="N2234" s="1129">
        <v>0</v>
      </c>
      <c r="O2234" s="1128">
        <v>-130500073894.23</v>
      </c>
      <c r="P2234" s="1127">
        <v>-48285027340.865097</v>
      </c>
      <c r="Q2234" s="1127">
        <v>0</v>
      </c>
      <c r="R2234" s="1127">
        <v>0</v>
      </c>
      <c r="S2234" s="1127">
        <v>0</v>
      </c>
      <c r="T2234" s="1130">
        <v>0</v>
      </c>
      <c r="U2234" s="1130">
        <v>0</v>
      </c>
      <c r="V2234" s="1130">
        <v>0</v>
      </c>
      <c r="W2234" s="1127">
        <v>0</v>
      </c>
      <c r="X2234" s="1130">
        <v>-48285027340.865097</v>
      </c>
      <c r="Y2234" s="735">
        <v>0.37</v>
      </c>
      <c r="Z2234" s="1131">
        <v>0</v>
      </c>
      <c r="AA2234" s="1131">
        <v>-48285027340.865097</v>
      </c>
      <c r="AB2234" s="1131">
        <v>0</v>
      </c>
      <c r="AC2234" s="1131">
        <v>-45009733981.281799</v>
      </c>
      <c r="AD2234" s="1131">
        <v>0</v>
      </c>
      <c r="AE2234" s="1131">
        <v>-3275293359.5832977</v>
      </c>
      <c r="AF2234" s="126"/>
      <c r="AG2234" s="126"/>
      <c r="AH2234" s="126"/>
      <c r="AI2234" s="126"/>
      <c r="AJ2234" s="126"/>
      <c r="AK2234" s="126"/>
      <c r="AL2234" s="126">
        <v>2234</v>
      </c>
    </row>
    <row r="2235" spans="1:38">
      <c r="A2235" s="721" t="s">
        <v>2049</v>
      </c>
      <c r="B2235" s="722">
        <v>18</v>
      </c>
      <c r="C2235" s="722">
        <v>1801</v>
      </c>
      <c r="D2235" s="722">
        <v>180162</v>
      </c>
      <c r="E2235" s="721">
        <v>1801621018</v>
      </c>
      <c r="F2235" s="721" t="s">
        <v>4300</v>
      </c>
      <c r="G2235" s="1127">
        <v>140290396</v>
      </c>
      <c r="H2235" s="1128">
        <v>0</v>
      </c>
      <c r="I2235" s="1128">
        <v>-184187231.69</v>
      </c>
      <c r="J2235" s="1128">
        <v>-324477627.69</v>
      </c>
      <c r="K2235" s="1128">
        <v>0</v>
      </c>
      <c r="L2235" s="1128">
        <v>0</v>
      </c>
      <c r="M2235" s="1128">
        <v>-324477627.69</v>
      </c>
      <c r="N2235" s="1129">
        <v>0</v>
      </c>
      <c r="O2235" s="1128">
        <v>-324477627.69</v>
      </c>
      <c r="P2235" s="1127">
        <v>-120056722.24529999</v>
      </c>
      <c r="Q2235" s="1127">
        <v>0</v>
      </c>
      <c r="R2235" s="1127">
        <v>0</v>
      </c>
      <c r="S2235" s="1127">
        <v>0</v>
      </c>
      <c r="T2235" s="1130">
        <v>0</v>
      </c>
      <c r="U2235" s="1130">
        <v>0</v>
      </c>
      <c r="V2235" s="1130">
        <v>0</v>
      </c>
      <c r="W2235" s="1127">
        <v>0</v>
      </c>
      <c r="X2235" s="1130">
        <v>-120056722.24529999</v>
      </c>
      <c r="Y2235" s="735">
        <v>0.37</v>
      </c>
      <c r="Z2235" s="1131">
        <v>0</v>
      </c>
      <c r="AA2235" s="1131">
        <v>-120056722.24529999</v>
      </c>
      <c r="AB2235" s="1131">
        <v>0</v>
      </c>
      <c r="AC2235" s="1131">
        <v>-98993307.100500003</v>
      </c>
      <c r="AD2235" s="1131">
        <v>0</v>
      </c>
      <c r="AE2235" s="1131">
        <v>-21063415.144799992</v>
      </c>
      <c r="AF2235" s="126"/>
      <c r="AG2235" s="126"/>
      <c r="AH2235" s="126"/>
      <c r="AI2235" s="126"/>
      <c r="AJ2235" s="126"/>
      <c r="AK2235" s="126"/>
      <c r="AL2235" s="126">
        <v>2235</v>
      </c>
    </row>
    <row r="2236" spans="1:38">
      <c r="A2236" s="721" t="s">
        <v>2049</v>
      </c>
      <c r="B2236" s="722">
        <v>18</v>
      </c>
      <c r="C2236" s="722">
        <v>1801</v>
      </c>
      <c r="D2236" s="722">
        <v>180162</v>
      </c>
      <c r="E2236" s="721">
        <v>1801621019</v>
      </c>
      <c r="F2236" s="721" t="s">
        <v>1292</v>
      </c>
      <c r="G2236" s="1127">
        <v>-186962892</v>
      </c>
      <c r="H2236" s="1128">
        <v>0</v>
      </c>
      <c r="I2236" s="1128">
        <v>0</v>
      </c>
      <c r="J2236" s="1128">
        <v>186962892</v>
      </c>
      <c r="K2236" s="1128">
        <v>0</v>
      </c>
      <c r="L2236" s="1128">
        <v>186962892</v>
      </c>
      <c r="M2236" s="1128">
        <v>0</v>
      </c>
      <c r="N2236" s="1129">
        <v>0</v>
      </c>
      <c r="O2236" s="1128">
        <v>186962892</v>
      </c>
      <c r="P2236" s="1127">
        <v>69176270.040000007</v>
      </c>
      <c r="Q2236" s="1127">
        <v>0</v>
      </c>
      <c r="R2236" s="1127">
        <v>0</v>
      </c>
      <c r="S2236" s="1127">
        <v>0</v>
      </c>
      <c r="T2236" s="1130">
        <v>0</v>
      </c>
      <c r="U2236" s="1130">
        <v>0</v>
      </c>
      <c r="V2236" s="1130">
        <v>0</v>
      </c>
      <c r="W2236" s="1127">
        <v>0</v>
      </c>
      <c r="X2236" s="1130">
        <v>69176270.040000007</v>
      </c>
      <c r="Y2236" s="735">
        <v>0.37000000000000005</v>
      </c>
      <c r="Z2236" s="1131">
        <v>69176270.040000007</v>
      </c>
      <c r="AA2236" s="1131">
        <v>0</v>
      </c>
      <c r="AB2236" s="1131">
        <v>56670549.759999998</v>
      </c>
      <c r="AC2236" s="1131">
        <v>0</v>
      </c>
      <c r="AD2236" s="1131">
        <v>12505720.280000009</v>
      </c>
      <c r="AE2236" s="1131">
        <v>0</v>
      </c>
      <c r="AF2236" s="126"/>
      <c r="AG2236" s="126"/>
      <c r="AH2236" s="126"/>
      <c r="AI2236" s="126"/>
      <c r="AJ2236" s="126"/>
      <c r="AK2236" s="126"/>
      <c r="AL2236" s="126">
        <v>2236</v>
      </c>
    </row>
    <row r="2237" spans="1:38">
      <c r="A2237" s="721" t="s">
        <v>2049</v>
      </c>
      <c r="B2237" s="722">
        <v>18</v>
      </c>
      <c r="C2237" s="722">
        <v>1801</v>
      </c>
      <c r="D2237" s="722">
        <v>180162</v>
      </c>
      <c r="E2237" s="721">
        <v>1801621020</v>
      </c>
      <c r="F2237" s="721" t="s">
        <v>186</v>
      </c>
      <c r="G2237" s="1127">
        <v>57634512671</v>
      </c>
      <c r="H2237" s="1128">
        <v>0</v>
      </c>
      <c r="I2237" s="1128">
        <v>-155675507458.06512</v>
      </c>
      <c r="J2237" s="1128">
        <v>-213310020129.07001</v>
      </c>
      <c r="K2237" s="1128">
        <v>0</v>
      </c>
      <c r="L2237" s="1128">
        <v>0</v>
      </c>
      <c r="M2237" s="1128">
        <v>-213310020129.07001</v>
      </c>
      <c r="N2237" s="1129">
        <v>0</v>
      </c>
      <c r="O2237" s="1128">
        <v>-213310020129.07001</v>
      </c>
      <c r="P2237" s="1127">
        <v>-78924707447.755905</v>
      </c>
      <c r="Q2237" s="1127">
        <v>0</v>
      </c>
      <c r="R2237" s="1127">
        <v>0</v>
      </c>
      <c r="S2237" s="1127">
        <v>0</v>
      </c>
      <c r="T2237" s="1130">
        <v>0</v>
      </c>
      <c r="U2237" s="1130">
        <v>0</v>
      </c>
      <c r="V2237" s="1130">
        <v>0</v>
      </c>
      <c r="W2237" s="1127">
        <v>0</v>
      </c>
      <c r="X2237" s="1130">
        <v>-78924707447.755905</v>
      </c>
      <c r="Y2237" s="735">
        <v>0.37</v>
      </c>
      <c r="Z2237" s="1131">
        <v>0</v>
      </c>
      <c r="AA2237" s="1131">
        <v>-78924707447.755905</v>
      </c>
      <c r="AB2237" s="1131">
        <v>0</v>
      </c>
      <c r="AC2237" s="1131">
        <v>-76939884115.723999</v>
      </c>
      <c r="AD2237" s="1131">
        <v>0</v>
      </c>
      <c r="AE2237" s="1131">
        <v>-1984823332.0319061</v>
      </c>
      <c r="AF2237" s="126"/>
      <c r="AG2237" s="126"/>
      <c r="AH2237" s="126"/>
      <c r="AI2237" s="126"/>
      <c r="AJ2237" s="126"/>
      <c r="AK2237" s="126"/>
      <c r="AL2237" s="126">
        <v>2237</v>
      </c>
    </row>
    <row r="2238" spans="1:38">
      <c r="A2238" s="721" t="s">
        <v>2049</v>
      </c>
      <c r="B2238" s="722">
        <v>18</v>
      </c>
      <c r="C2238" s="722">
        <v>1801</v>
      </c>
      <c r="D2238" s="722">
        <v>180162</v>
      </c>
      <c r="E2238" s="721">
        <v>1801621022</v>
      </c>
      <c r="F2238" s="721" t="s">
        <v>1293</v>
      </c>
      <c r="G2238" s="1127">
        <v>-12956880</v>
      </c>
      <c r="H2238" s="1128">
        <v>0</v>
      </c>
      <c r="I2238" s="1128">
        <v>0</v>
      </c>
      <c r="J2238" s="1128">
        <v>12956880</v>
      </c>
      <c r="K2238" s="1128">
        <v>0</v>
      </c>
      <c r="L2238" s="1128">
        <v>12956880</v>
      </c>
      <c r="M2238" s="1128">
        <v>0</v>
      </c>
      <c r="N2238" s="1129">
        <v>0</v>
      </c>
      <c r="O2238" s="1128">
        <v>12956880</v>
      </c>
      <c r="P2238" s="1127">
        <v>4794045.5999999996</v>
      </c>
      <c r="Q2238" s="1127">
        <v>0</v>
      </c>
      <c r="R2238" s="1127">
        <v>0</v>
      </c>
      <c r="S2238" s="1127">
        <v>0</v>
      </c>
      <c r="T2238" s="1130">
        <v>0</v>
      </c>
      <c r="U2238" s="1130">
        <v>0</v>
      </c>
      <c r="V2238" s="1130">
        <v>0</v>
      </c>
      <c r="W2238" s="1127">
        <v>0</v>
      </c>
      <c r="X2238" s="1130">
        <v>4794045.5999999996</v>
      </c>
      <c r="Y2238" s="735">
        <v>0.37</v>
      </c>
      <c r="Z2238" s="1131">
        <v>4794045.5999999996</v>
      </c>
      <c r="AA2238" s="1131">
        <v>0</v>
      </c>
      <c r="AB2238" s="1131">
        <v>4794045.5999999996</v>
      </c>
      <c r="AC2238" s="1131">
        <v>0</v>
      </c>
      <c r="AD2238" s="1131">
        <v>0</v>
      </c>
      <c r="AE2238" s="1131">
        <v>0</v>
      </c>
      <c r="AF2238" s="126"/>
      <c r="AG2238" s="126"/>
      <c r="AH2238" s="126"/>
      <c r="AI2238" s="126"/>
      <c r="AJ2238" s="126"/>
      <c r="AK2238" s="126"/>
      <c r="AL2238" s="126">
        <v>2238</v>
      </c>
    </row>
    <row r="2239" spans="1:38">
      <c r="A2239" s="721" t="s">
        <v>2049</v>
      </c>
      <c r="B2239" s="722">
        <v>18</v>
      </c>
      <c r="C2239" s="722">
        <v>1801</v>
      </c>
      <c r="D2239" s="722">
        <v>180162</v>
      </c>
      <c r="E2239" s="721">
        <v>1801621025</v>
      </c>
      <c r="F2239" s="721" t="s">
        <v>187</v>
      </c>
      <c r="G2239" s="1127">
        <v>28846233103</v>
      </c>
      <c r="H2239" s="1128">
        <v>0</v>
      </c>
      <c r="I2239" s="1128">
        <v>0</v>
      </c>
      <c r="J2239" s="1128">
        <v>-28846233103</v>
      </c>
      <c r="K2239" s="1128">
        <v>0</v>
      </c>
      <c r="L2239" s="1128">
        <v>0</v>
      </c>
      <c r="M2239" s="1128">
        <v>-28846233103</v>
      </c>
      <c r="N2239" s="1129">
        <v>0</v>
      </c>
      <c r="O2239" s="1128">
        <v>-28846233103</v>
      </c>
      <c r="P2239" s="1127">
        <v>-10673106248.110001</v>
      </c>
      <c r="Q2239" s="1127">
        <v>0</v>
      </c>
      <c r="R2239" s="1127">
        <v>0</v>
      </c>
      <c r="S2239" s="1127">
        <v>0</v>
      </c>
      <c r="T2239" s="1130">
        <v>0</v>
      </c>
      <c r="U2239" s="1130">
        <v>0</v>
      </c>
      <c r="V2239" s="1130">
        <v>0</v>
      </c>
      <c r="W2239" s="1127">
        <v>0</v>
      </c>
      <c r="X2239" s="1130">
        <v>-10673106248.110001</v>
      </c>
      <c r="Y2239" s="735">
        <v>0.37</v>
      </c>
      <c r="Z2239" s="1131">
        <v>0</v>
      </c>
      <c r="AA2239" s="1131">
        <v>-10673106248.110001</v>
      </c>
      <c r="AB2239" s="1131">
        <v>0</v>
      </c>
      <c r="AC2239" s="1131">
        <v>-10060443893</v>
      </c>
      <c r="AD2239" s="1131">
        <v>0</v>
      </c>
      <c r="AE2239" s="1131">
        <v>-612662355.11000061</v>
      </c>
      <c r="AF2239" s="126"/>
      <c r="AG2239" s="126"/>
      <c r="AH2239" s="126"/>
      <c r="AI2239" s="126"/>
      <c r="AJ2239" s="126"/>
      <c r="AK2239" s="126"/>
      <c r="AL2239" s="126">
        <v>2239</v>
      </c>
    </row>
    <row r="2240" spans="1:38">
      <c r="A2240" s="721" t="s">
        <v>2049</v>
      </c>
      <c r="B2240" s="722">
        <v>18</v>
      </c>
      <c r="C2240" s="722">
        <v>1801</v>
      </c>
      <c r="D2240" s="722">
        <v>180162</v>
      </c>
      <c r="E2240" s="721">
        <v>1801621026</v>
      </c>
      <c r="F2240" s="721" t="s">
        <v>291</v>
      </c>
      <c r="G2240" s="1127">
        <v>453070580</v>
      </c>
      <c r="H2240" s="1128">
        <v>0</v>
      </c>
      <c r="I2240" s="1128">
        <v>0</v>
      </c>
      <c r="J2240" s="1128">
        <v>-453070580</v>
      </c>
      <c r="K2240" s="1128">
        <v>0</v>
      </c>
      <c r="L2240" s="1128">
        <v>0</v>
      </c>
      <c r="M2240" s="1128">
        <v>-453070580</v>
      </c>
      <c r="N2240" s="1129">
        <v>0</v>
      </c>
      <c r="O2240" s="1128">
        <v>-453070580</v>
      </c>
      <c r="P2240" s="1127">
        <v>-167636114.59999999</v>
      </c>
      <c r="Q2240" s="1127">
        <v>0</v>
      </c>
      <c r="R2240" s="1127">
        <v>0</v>
      </c>
      <c r="S2240" s="1127">
        <v>0</v>
      </c>
      <c r="T2240" s="1130">
        <v>0</v>
      </c>
      <c r="U2240" s="1130">
        <v>0</v>
      </c>
      <c r="V2240" s="1130">
        <v>0</v>
      </c>
      <c r="W2240" s="1127">
        <v>0</v>
      </c>
      <c r="X2240" s="1130">
        <v>-167636114.59999999</v>
      </c>
      <c r="Y2240" s="735">
        <v>0.37</v>
      </c>
      <c r="Z2240" s="1131">
        <v>0</v>
      </c>
      <c r="AA2240" s="1131">
        <v>-167636114.59999999</v>
      </c>
      <c r="AB2240" s="1131">
        <v>0</v>
      </c>
      <c r="AC2240" s="1131">
        <v>-229067946.46000001</v>
      </c>
      <c r="AD2240" s="1131">
        <v>0</v>
      </c>
      <c r="AE2240" s="1131">
        <v>61431831.860000014</v>
      </c>
      <c r="AF2240" s="126"/>
      <c r="AG2240" s="126"/>
      <c r="AH2240" s="126"/>
      <c r="AI2240" s="126"/>
      <c r="AJ2240" s="126"/>
      <c r="AK2240" s="126"/>
      <c r="AL2240" s="126">
        <v>2240</v>
      </c>
    </row>
    <row r="2241" spans="1:38">
      <c r="A2241" s="721" t="s">
        <v>2049</v>
      </c>
      <c r="B2241" s="722">
        <v>18</v>
      </c>
      <c r="C2241" s="722">
        <v>1801</v>
      </c>
      <c r="D2241" s="722">
        <v>180162</v>
      </c>
      <c r="E2241" s="721">
        <v>1801621889</v>
      </c>
      <c r="F2241" s="721" t="s">
        <v>1285</v>
      </c>
      <c r="G2241" s="1127">
        <v>-15373124</v>
      </c>
      <c r="H2241" s="1128">
        <v>0</v>
      </c>
      <c r="I2241" s="1128">
        <v>-15373123.75</v>
      </c>
      <c r="J2241" s="1128">
        <v>0.25</v>
      </c>
      <c r="K2241" s="1128">
        <v>0</v>
      </c>
      <c r="L2241" s="1128">
        <v>0.25</v>
      </c>
      <c r="M2241" s="1128">
        <v>0</v>
      </c>
      <c r="N2241" s="1129">
        <v>0</v>
      </c>
      <c r="O2241" s="1128">
        <v>0.25</v>
      </c>
      <c r="P2241" s="1127">
        <v>9.2499999999999999E-2</v>
      </c>
      <c r="Q2241" s="1127">
        <v>0</v>
      </c>
      <c r="R2241" s="1127">
        <v>0</v>
      </c>
      <c r="S2241" s="1127">
        <v>0</v>
      </c>
      <c r="T2241" s="1130">
        <v>0</v>
      </c>
      <c r="U2241" s="1130">
        <v>0</v>
      </c>
      <c r="V2241" s="1130">
        <v>0</v>
      </c>
      <c r="W2241" s="1127">
        <v>0</v>
      </c>
      <c r="X2241" s="1130">
        <v>9.2499999999999999E-2</v>
      </c>
      <c r="Y2241" s="735">
        <v>0.37</v>
      </c>
      <c r="Z2241" s="1131">
        <v>9.2499999999999999E-2</v>
      </c>
      <c r="AA2241" s="1131">
        <v>0</v>
      </c>
      <c r="AB2241" s="1131">
        <v>0</v>
      </c>
      <c r="AC2241" s="1131">
        <v>-0.14060000030323863</v>
      </c>
      <c r="AD2241" s="1131">
        <v>9.2499999999999999E-2</v>
      </c>
      <c r="AE2241" s="1131">
        <v>0.14060000030323863</v>
      </c>
      <c r="AF2241" s="126"/>
      <c r="AG2241" s="126"/>
      <c r="AH2241" s="126"/>
      <c r="AI2241" s="126"/>
      <c r="AJ2241" s="126"/>
      <c r="AK2241" s="126"/>
      <c r="AL2241" s="126">
        <v>2241</v>
      </c>
    </row>
    <row r="2242" spans="1:38">
      <c r="A2242" s="721" t="s">
        <v>2049</v>
      </c>
      <c r="B2242" s="722">
        <v>18</v>
      </c>
      <c r="C2242" s="722">
        <v>1801</v>
      </c>
      <c r="D2242" s="722">
        <v>180162</v>
      </c>
      <c r="E2242" s="721">
        <v>1801629744</v>
      </c>
      <c r="F2242" s="721" t="s">
        <v>1294</v>
      </c>
      <c r="G2242" s="1127">
        <v>-64947368991</v>
      </c>
      <c r="H2242" s="1128">
        <v>0</v>
      </c>
      <c r="I2242" s="1128">
        <v>-68316935717.160004</v>
      </c>
      <c r="J2242" s="1128">
        <v>-3369566726.1600037</v>
      </c>
      <c r="K2242" s="1128">
        <v>0</v>
      </c>
      <c r="L2242" s="1128">
        <v>0</v>
      </c>
      <c r="M2242" s="1128">
        <v>-3369566726.1600037</v>
      </c>
      <c r="N2242" s="1129">
        <v>0</v>
      </c>
      <c r="O2242" s="1128">
        <v>-3369566726.1600037</v>
      </c>
      <c r="P2242" s="1127">
        <v>-1246739688.6792014</v>
      </c>
      <c r="Q2242" s="1127">
        <v>0</v>
      </c>
      <c r="R2242" s="1127">
        <v>0</v>
      </c>
      <c r="S2242" s="1127">
        <v>0</v>
      </c>
      <c r="T2242" s="1130">
        <v>0</v>
      </c>
      <c r="U2242" s="1130">
        <v>0</v>
      </c>
      <c r="V2242" s="1130">
        <v>0</v>
      </c>
      <c r="W2242" s="1127">
        <v>0</v>
      </c>
      <c r="X2242" s="1130">
        <v>-1246739688.6792014</v>
      </c>
      <c r="Y2242" s="735">
        <v>0.37</v>
      </c>
      <c r="Z2242" s="1131">
        <v>0</v>
      </c>
      <c r="AA2242" s="1131">
        <v>-1246739688.6792014</v>
      </c>
      <c r="AB2242" s="1131">
        <v>0</v>
      </c>
      <c r="AC2242" s="1131">
        <v>-677703581.50320017</v>
      </c>
      <c r="AD2242" s="1131">
        <v>0</v>
      </c>
      <c r="AE2242" s="1131">
        <v>-569036107.17600119</v>
      </c>
      <c r="AF2242" s="126"/>
      <c r="AG2242" s="126"/>
      <c r="AH2242" s="126"/>
      <c r="AI2242" s="126"/>
      <c r="AJ2242" s="126"/>
      <c r="AK2242" s="126"/>
      <c r="AL2242" s="126">
        <v>2242</v>
      </c>
    </row>
    <row r="2243" spans="1:38">
      <c r="A2243" s="721" t="s">
        <v>2049</v>
      </c>
      <c r="B2243" s="722">
        <v>18</v>
      </c>
      <c r="C2243" s="722">
        <v>1801</v>
      </c>
      <c r="D2243" s="722">
        <v>180162</v>
      </c>
      <c r="E2243" s="721">
        <v>1801629745</v>
      </c>
      <c r="F2243" s="721" t="s">
        <v>1295</v>
      </c>
      <c r="G2243" s="1127">
        <v>-4110970199</v>
      </c>
      <c r="H2243" s="1128">
        <v>0</v>
      </c>
      <c r="I2243" s="1128">
        <v>-3774918949.0599999</v>
      </c>
      <c r="J2243" s="1128">
        <v>336051249.94000006</v>
      </c>
      <c r="K2243" s="1128">
        <v>0</v>
      </c>
      <c r="L2243" s="1128">
        <v>336051249.94000006</v>
      </c>
      <c r="M2243" s="1128">
        <v>0</v>
      </c>
      <c r="N2243" s="1129">
        <v>0</v>
      </c>
      <c r="O2243" s="1128">
        <v>336051249.94000006</v>
      </c>
      <c r="P2243" s="1127">
        <v>124338962.47780003</v>
      </c>
      <c r="Q2243" s="1127">
        <v>0</v>
      </c>
      <c r="R2243" s="1127">
        <v>0</v>
      </c>
      <c r="S2243" s="1127">
        <v>0</v>
      </c>
      <c r="T2243" s="1130">
        <v>0</v>
      </c>
      <c r="U2243" s="1130">
        <v>0</v>
      </c>
      <c r="V2243" s="1130">
        <v>0</v>
      </c>
      <c r="W2243" s="1127">
        <v>0</v>
      </c>
      <c r="X2243" s="1130">
        <v>124338962.47780003</v>
      </c>
      <c r="Y2243" s="735">
        <v>0.37</v>
      </c>
      <c r="Z2243" s="1131">
        <v>124338962.47780003</v>
      </c>
      <c r="AA2243" s="1131">
        <v>0</v>
      </c>
      <c r="AB2243" s="1131">
        <v>131204533.205</v>
      </c>
      <c r="AC2243" s="1131">
        <v>0</v>
      </c>
      <c r="AD2243" s="1131">
        <v>-6865570.7271999717</v>
      </c>
      <c r="AE2243" s="1131">
        <v>0</v>
      </c>
      <c r="AF2243" s="126"/>
      <c r="AG2243" s="126"/>
      <c r="AH2243" s="126"/>
      <c r="AI2243" s="126"/>
      <c r="AJ2243" s="126"/>
      <c r="AK2243" s="126"/>
      <c r="AL2243" s="126">
        <v>2243</v>
      </c>
    </row>
    <row r="2244" spans="1:38">
      <c r="A2244" s="721" t="s">
        <v>2049</v>
      </c>
      <c r="B2244" s="722">
        <v>18</v>
      </c>
      <c r="C2244" s="722">
        <v>1801</v>
      </c>
      <c r="D2244" s="722">
        <v>180162</v>
      </c>
      <c r="E2244" s="721">
        <v>1801629746</v>
      </c>
      <c r="F2244" s="721" t="s">
        <v>1296</v>
      </c>
      <c r="G2244" s="1127">
        <v>-20733769714</v>
      </c>
      <c r="H2244" s="1128">
        <v>0</v>
      </c>
      <c r="I2244" s="1128">
        <v>-27588594014.279999</v>
      </c>
      <c r="J2244" s="1128">
        <v>-6854824300.2799988</v>
      </c>
      <c r="K2244" s="1128">
        <v>0</v>
      </c>
      <c r="L2244" s="1128">
        <v>0</v>
      </c>
      <c r="M2244" s="1128">
        <v>-6854824300.2799988</v>
      </c>
      <c r="N2244" s="1129">
        <v>0</v>
      </c>
      <c r="O2244" s="1128">
        <v>-6854824300.2799988</v>
      </c>
      <c r="P2244" s="1127">
        <v>-2536284991.1035995</v>
      </c>
      <c r="Q2244" s="1127">
        <v>0</v>
      </c>
      <c r="R2244" s="1127">
        <v>0</v>
      </c>
      <c r="S2244" s="1127">
        <v>0</v>
      </c>
      <c r="T2244" s="1130">
        <v>0</v>
      </c>
      <c r="U2244" s="1130">
        <v>0</v>
      </c>
      <c r="V2244" s="1130">
        <v>0</v>
      </c>
      <c r="W2244" s="1127">
        <v>0</v>
      </c>
      <c r="X2244" s="1130">
        <v>-2536284991.1035995</v>
      </c>
      <c r="Y2244" s="735">
        <v>0.37</v>
      </c>
      <c r="Z2244" s="1131">
        <v>0</v>
      </c>
      <c r="AA2244" s="1131">
        <v>-2536284991.1035995</v>
      </c>
      <c r="AB2244" s="1131">
        <v>0</v>
      </c>
      <c r="AC2244" s="1131">
        <v>-2190959474.5580006</v>
      </c>
      <c r="AD2244" s="1131">
        <v>0</v>
      </c>
      <c r="AE2244" s="1131">
        <v>-345325516.54559898</v>
      </c>
      <c r="AF2244" s="126"/>
      <c r="AG2244" s="126"/>
      <c r="AH2244" s="126"/>
      <c r="AI2244" s="126"/>
      <c r="AJ2244" s="126"/>
      <c r="AK2244" s="126"/>
      <c r="AL2244" s="126">
        <v>2244</v>
      </c>
    </row>
    <row r="2245" spans="1:38">
      <c r="A2245" s="721" t="s">
        <v>2049</v>
      </c>
      <c r="B2245" s="722">
        <v>18</v>
      </c>
      <c r="C2245" s="722">
        <v>1801</v>
      </c>
      <c r="D2245" s="722">
        <v>180162</v>
      </c>
      <c r="E2245" s="721">
        <v>1801629747</v>
      </c>
      <c r="F2245" s="721" t="s">
        <v>1297</v>
      </c>
      <c r="G2245" s="1127">
        <v>-153991758690</v>
      </c>
      <c r="H2245" s="1128">
        <v>0</v>
      </c>
      <c r="I2245" s="1128">
        <v>-147365422596.35999</v>
      </c>
      <c r="J2245" s="1128">
        <v>6626336093.6400146</v>
      </c>
      <c r="K2245" s="1128">
        <v>0</v>
      </c>
      <c r="L2245" s="1128">
        <v>6626336093.6400146</v>
      </c>
      <c r="M2245" s="1128">
        <v>0</v>
      </c>
      <c r="N2245" s="1129">
        <v>0</v>
      </c>
      <c r="O2245" s="1128">
        <v>6626336093.6400146</v>
      </c>
      <c r="P2245" s="1127">
        <v>2451744354.6468053</v>
      </c>
      <c r="Q2245" s="1127">
        <v>0</v>
      </c>
      <c r="R2245" s="1127">
        <v>0</v>
      </c>
      <c r="S2245" s="1127">
        <v>0</v>
      </c>
      <c r="T2245" s="1130">
        <v>0</v>
      </c>
      <c r="U2245" s="1130">
        <v>0</v>
      </c>
      <c r="V2245" s="1130">
        <v>0</v>
      </c>
      <c r="W2245" s="1127">
        <v>0</v>
      </c>
      <c r="X2245" s="1130">
        <v>2451744354.6468053</v>
      </c>
      <c r="Y2245" s="735">
        <v>0.37</v>
      </c>
      <c r="Z2245" s="1131">
        <v>2451744354.6468053</v>
      </c>
      <c r="AA2245" s="1131">
        <v>0</v>
      </c>
      <c r="AB2245" s="1131">
        <v>2846623232.9240046</v>
      </c>
      <c r="AC2245" s="1131">
        <v>0</v>
      </c>
      <c r="AD2245" s="1131">
        <v>-394878878.27719927</v>
      </c>
      <c r="AE2245" s="1131">
        <v>0</v>
      </c>
      <c r="AF2245" s="126"/>
      <c r="AG2245" s="126"/>
      <c r="AH2245" s="126"/>
      <c r="AI2245" s="126"/>
      <c r="AJ2245" s="126"/>
      <c r="AK2245" s="126"/>
      <c r="AL2245" s="126">
        <v>2245</v>
      </c>
    </row>
    <row r="2246" spans="1:38">
      <c r="A2246" s="721" t="s">
        <v>2049</v>
      </c>
      <c r="B2246" s="722">
        <v>18</v>
      </c>
      <c r="C2246" s="722">
        <v>1801</v>
      </c>
      <c r="D2246" s="722">
        <v>180162</v>
      </c>
      <c r="E2246" s="721">
        <v>1801629748</v>
      </c>
      <c r="F2246" s="721" t="s">
        <v>1298</v>
      </c>
      <c r="G2246" s="1127">
        <v>-1104191304</v>
      </c>
      <c r="H2246" s="1128">
        <v>0</v>
      </c>
      <c r="I2246" s="1128">
        <v>-6980033239.8599997</v>
      </c>
      <c r="J2246" s="1128">
        <v>-5875841935.8599997</v>
      </c>
      <c r="K2246" s="1128">
        <v>0</v>
      </c>
      <c r="L2246" s="1128">
        <v>0</v>
      </c>
      <c r="M2246" s="1128">
        <v>-5875841935.8599997</v>
      </c>
      <c r="N2246" s="1129">
        <v>0</v>
      </c>
      <c r="O2246" s="1128">
        <v>-5875841935.8599997</v>
      </c>
      <c r="P2246" s="1127">
        <v>-2174061516.2681999</v>
      </c>
      <c r="Q2246" s="1127">
        <v>0</v>
      </c>
      <c r="R2246" s="1127">
        <v>0</v>
      </c>
      <c r="S2246" s="1127">
        <v>0</v>
      </c>
      <c r="T2246" s="1130">
        <v>0</v>
      </c>
      <c r="U2246" s="1130">
        <v>0</v>
      </c>
      <c r="V2246" s="1130">
        <v>0</v>
      </c>
      <c r="W2246" s="1127">
        <v>0</v>
      </c>
      <c r="X2246" s="1130">
        <v>-2174061516.2681999</v>
      </c>
      <c r="Y2246" s="735">
        <v>0.37</v>
      </c>
      <c r="Z2246" s="1131">
        <v>0</v>
      </c>
      <c r="AA2246" s="1131">
        <v>-2174061516.2681999</v>
      </c>
      <c r="AB2246" s="1131">
        <v>0</v>
      </c>
      <c r="AC2246" s="1131">
        <v>-2083232734.059</v>
      </c>
      <c r="AD2246" s="1131">
        <v>0</v>
      </c>
      <c r="AE2246" s="1131">
        <v>-90828782.209199905</v>
      </c>
      <c r="AF2246" s="126"/>
      <c r="AG2246" s="126"/>
      <c r="AH2246" s="126"/>
      <c r="AI2246" s="126"/>
      <c r="AJ2246" s="126"/>
      <c r="AK2246" s="126"/>
      <c r="AL2246" s="126">
        <v>2246</v>
      </c>
    </row>
    <row r="2247" spans="1:38">
      <c r="A2247" s="721" t="s">
        <v>2049</v>
      </c>
      <c r="B2247" s="722">
        <v>18</v>
      </c>
      <c r="C2247" s="722">
        <v>1801</v>
      </c>
      <c r="D2247" s="722">
        <v>180164</v>
      </c>
      <c r="E2247" s="721">
        <v>1801641000</v>
      </c>
      <c r="F2247" s="721" t="s">
        <v>1299</v>
      </c>
      <c r="G2247" s="1127">
        <v>0</v>
      </c>
      <c r="H2247" s="1128">
        <v>0</v>
      </c>
      <c r="I2247" s="1128">
        <v>0</v>
      </c>
      <c r="J2247" s="1128">
        <v>0</v>
      </c>
      <c r="K2247" s="1128">
        <v>0</v>
      </c>
      <c r="L2247" s="1128">
        <v>0</v>
      </c>
      <c r="M2247" s="1128">
        <v>0</v>
      </c>
      <c r="N2247" s="1129">
        <v>0</v>
      </c>
      <c r="O2247" s="1128">
        <v>0</v>
      </c>
      <c r="P2247" s="1127">
        <v>0</v>
      </c>
      <c r="Q2247" s="1127">
        <v>0</v>
      </c>
      <c r="R2247" s="1127">
        <v>0</v>
      </c>
      <c r="S2247" s="1127">
        <v>0</v>
      </c>
      <c r="T2247" s="1130">
        <v>0</v>
      </c>
      <c r="U2247" s="1130">
        <v>0</v>
      </c>
      <c r="V2247" s="1130">
        <v>0</v>
      </c>
      <c r="W2247" s="1127">
        <v>0</v>
      </c>
      <c r="X2247" s="1130">
        <v>0</v>
      </c>
      <c r="Y2247" s="735">
        <v>0</v>
      </c>
      <c r="Z2247" s="1131">
        <v>0</v>
      </c>
      <c r="AA2247" s="1131">
        <v>0</v>
      </c>
      <c r="AB2247" s="1131">
        <v>0</v>
      </c>
      <c r="AC2247" s="1131">
        <v>0</v>
      </c>
      <c r="AD2247" s="1131">
        <v>0</v>
      </c>
      <c r="AE2247" s="1131">
        <v>0</v>
      </c>
      <c r="AF2247" s="126"/>
      <c r="AG2247" s="126"/>
      <c r="AH2247" s="126"/>
      <c r="AI2247" s="126"/>
      <c r="AJ2247" s="126"/>
      <c r="AK2247" s="126"/>
      <c r="AL2247" s="126">
        <v>2247</v>
      </c>
    </row>
    <row r="2248" spans="1:38">
      <c r="A2248" s="721" t="s">
        <v>2042</v>
      </c>
      <c r="B2248" s="722">
        <v>18</v>
      </c>
      <c r="C2248" s="722">
        <v>1801</v>
      </c>
      <c r="D2248" s="722">
        <v>180164</v>
      </c>
      <c r="E2248" s="721">
        <v>1801641003</v>
      </c>
      <c r="F2248" s="721" t="s">
        <v>2050</v>
      </c>
      <c r="G2248" s="1127">
        <v>0</v>
      </c>
      <c r="H2248" s="1128">
        <v>0</v>
      </c>
      <c r="I2248" s="1128">
        <v>0</v>
      </c>
      <c r="J2248" s="1128">
        <v>0</v>
      </c>
      <c r="K2248" s="1128">
        <v>0</v>
      </c>
      <c r="L2248" s="1128">
        <v>0</v>
      </c>
      <c r="M2248" s="1128">
        <v>0</v>
      </c>
      <c r="N2248" s="1129">
        <v>0</v>
      </c>
      <c r="O2248" s="1128">
        <v>0</v>
      </c>
      <c r="P2248" s="1127">
        <v>0</v>
      </c>
      <c r="Q2248" s="1127">
        <v>0</v>
      </c>
      <c r="R2248" s="1127">
        <v>0</v>
      </c>
      <c r="S2248" s="1127">
        <v>0</v>
      </c>
      <c r="T2248" s="1130">
        <v>0</v>
      </c>
      <c r="U2248" s="1130">
        <v>0</v>
      </c>
      <c r="V2248" s="1130">
        <v>0</v>
      </c>
      <c r="W2248" s="1127">
        <v>0</v>
      </c>
      <c r="X2248" s="1130">
        <v>0</v>
      </c>
      <c r="Y2248" s="735">
        <v>0</v>
      </c>
      <c r="Z2248" s="1131">
        <v>0</v>
      </c>
      <c r="AA2248" s="1131">
        <v>0</v>
      </c>
      <c r="AB2248" s="1131">
        <v>0</v>
      </c>
      <c r="AC2248" s="1131">
        <v>0</v>
      </c>
      <c r="AD2248" s="1131">
        <v>0</v>
      </c>
      <c r="AE2248" s="1131">
        <v>0</v>
      </c>
      <c r="AF2248" s="126"/>
      <c r="AG2248" s="126"/>
      <c r="AH2248" s="126"/>
      <c r="AI2248" s="126"/>
      <c r="AJ2248" s="126"/>
      <c r="AK2248" s="126"/>
      <c r="AL2248" s="126">
        <v>2248</v>
      </c>
    </row>
    <row r="2249" spans="1:38">
      <c r="A2249" s="721" t="s">
        <v>2042</v>
      </c>
      <c r="B2249" s="722">
        <v>18</v>
      </c>
      <c r="C2249" s="722">
        <v>1801</v>
      </c>
      <c r="D2249" s="722">
        <v>180164</v>
      </c>
      <c r="E2249" s="721">
        <v>1801641004</v>
      </c>
      <c r="F2249" s="721" t="s">
        <v>2051</v>
      </c>
      <c r="G2249" s="1127">
        <v>0</v>
      </c>
      <c r="H2249" s="1128">
        <v>0</v>
      </c>
      <c r="I2249" s="1128">
        <v>0</v>
      </c>
      <c r="J2249" s="1128">
        <v>0</v>
      </c>
      <c r="K2249" s="1128">
        <v>0</v>
      </c>
      <c r="L2249" s="1128">
        <v>0</v>
      </c>
      <c r="M2249" s="1128">
        <v>0</v>
      </c>
      <c r="N2249" s="1129">
        <v>0</v>
      </c>
      <c r="O2249" s="1128">
        <v>0</v>
      </c>
      <c r="P2249" s="1127">
        <v>0</v>
      </c>
      <c r="Q2249" s="1127">
        <v>0</v>
      </c>
      <c r="R2249" s="1127">
        <v>0</v>
      </c>
      <c r="S2249" s="1127">
        <v>0</v>
      </c>
      <c r="T2249" s="1130">
        <v>0</v>
      </c>
      <c r="U2249" s="1130">
        <v>0</v>
      </c>
      <c r="V2249" s="1130">
        <v>0</v>
      </c>
      <c r="W2249" s="1127">
        <v>0</v>
      </c>
      <c r="X2249" s="1130">
        <v>0</v>
      </c>
      <c r="Y2249" s="735">
        <v>0</v>
      </c>
      <c r="Z2249" s="1131">
        <v>0</v>
      </c>
      <c r="AA2249" s="1131">
        <v>0</v>
      </c>
      <c r="AB2249" s="1131">
        <v>0</v>
      </c>
      <c r="AC2249" s="1131">
        <v>0</v>
      </c>
      <c r="AD2249" s="1131">
        <v>0</v>
      </c>
      <c r="AE2249" s="1131">
        <v>0</v>
      </c>
      <c r="AF2249" s="126"/>
      <c r="AG2249" s="126"/>
      <c r="AH2249" s="126"/>
      <c r="AI2249" s="126"/>
      <c r="AJ2249" s="126"/>
      <c r="AK2249" s="126"/>
      <c r="AL2249" s="126">
        <v>2249</v>
      </c>
    </row>
    <row r="2250" spans="1:38">
      <c r="A2250" s="721" t="s">
        <v>2042</v>
      </c>
      <c r="B2250" s="722">
        <v>18</v>
      </c>
      <c r="C2250" s="722">
        <v>1801</v>
      </c>
      <c r="D2250" s="722">
        <v>180164</v>
      </c>
      <c r="E2250" s="721">
        <v>1801641006</v>
      </c>
      <c r="F2250" s="721" t="s">
        <v>2052</v>
      </c>
      <c r="G2250" s="1127">
        <v>0</v>
      </c>
      <c r="H2250" s="1128">
        <v>0</v>
      </c>
      <c r="I2250" s="1128">
        <v>0</v>
      </c>
      <c r="J2250" s="1128">
        <v>0</v>
      </c>
      <c r="K2250" s="1128">
        <v>0</v>
      </c>
      <c r="L2250" s="1128">
        <v>0</v>
      </c>
      <c r="M2250" s="1128">
        <v>0</v>
      </c>
      <c r="N2250" s="1129">
        <v>0</v>
      </c>
      <c r="O2250" s="1128">
        <v>0</v>
      </c>
      <c r="P2250" s="1127">
        <v>0</v>
      </c>
      <c r="Q2250" s="1127">
        <v>0</v>
      </c>
      <c r="R2250" s="1127">
        <v>0</v>
      </c>
      <c r="S2250" s="1127">
        <v>0</v>
      </c>
      <c r="T2250" s="1130">
        <v>0</v>
      </c>
      <c r="U2250" s="1130">
        <v>0</v>
      </c>
      <c r="V2250" s="1130">
        <v>0</v>
      </c>
      <c r="W2250" s="1127">
        <v>0</v>
      </c>
      <c r="X2250" s="1130">
        <v>0</v>
      </c>
      <c r="Y2250" s="735">
        <v>0</v>
      </c>
      <c r="Z2250" s="1131">
        <v>0</v>
      </c>
      <c r="AA2250" s="1131">
        <v>0</v>
      </c>
      <c r="AB2250" s="1131">
        <v>0</v>
      </c>
      <c r="AC2250" s="1131">
        <v>0</v>
      </c>
      <c r="AD2250" s="1131">
        <v>0</v>
      </c>
      <c r="AE2250" s="1131">
        <v>0</v>
      </c>
      <c r="AF2250" s="126"/>
      <c r="AG2250" s="126"/>
      <c r="AH2250" s="126"/>
      <c r="AI2250" s="126"/>
      <c r="AJ2250" s="126"/>
      <c r="AK2250" s="126"/>
      <c r="AL2250" s="126">
        <v>2250</v>
      </c>
    </row>
    <row r="2251" spans="1:38">
      <c r="A2251" s="721" t="s">
        <v>2042</v>
      </c>
      <c r="B2251" s="722">
        <v>18</v>
      </c>
      <c r="C2251" s="722">
        <v>1801</v>
      </c>
      <c r="D2251" s="722">
        <v>180164</v>
      </c>
      <c r="E2251" s="721">
        <v>1801641007</v>
      </c>
      <c r="F2251" s="721" t="s">
        <v>2053</v>
      </c>
      <c r="G2251" s="1127">
        <v>0</v>
      </c>
      <c r="H2251" s="1128">
        <v>0</v>
      </c>
      <c r="I2251" s="1128">
        <v>0</v>
      </c>
      <c r="J2251" s="1128">
        <v>0</v>
      </c>
      <c r="K2251" s="1128">
        <v>0</v>
      </c>
      <c r="L2251" s="1128">
        <v>0</v>
      </c>
      <c r="M2251" s="1128">
        <v>0</v>
      </c>
      <c r="N2251" s="1129">
        <v>0</v>
      </c>
      <c r="O2251" s="1128">
        <v>0</v>
      </c>
      <c r="P2251" s="1127">
        <v>0</v>
      </c>
      <c r="Q2251" s="1127">
        <v>0</v>
      </c>
      <c r="R2251" s="1127">
        <v>0</v>
      </c>
      <c r="S2251" s="1127">
        <v>0</v>
      </c>
      <c r="T2251" s="1130">
        <v>0</v>
      </c>
      <c r="U2251" s="1130">
        <v>0</v>
      </c>
      <c r="V2251" s="1130">
        <v>0</v>
      </c>
      <c r="W2251" s="1127">
        <v>0</v>
      </c>
      <c r="X2251" s="1130">
        <v>0</v>
      </c>
      <c r="Y2251" s="735">
        <v>0</v>
      </c>
      <c r="Z2251" s="1131">
        <v>0</v>
      </c>
      <c r="AA2251" s="1131">
        <v>0</v>
      </c>
      <c r="AB2251" s="1131">
        <v>0</v>
      </c>
      <c r="AC2251" s="1131">
        <v>0</v>
      </c>
      <c r="AD2251" s="1131">
        <v>0</v>
      </c>
      <c r="AE2251" s="1131">
        <v>0</v>
      </c>
      <c r="AF2251" s="126"/>
      <c r="AG2251" s="126"/>
      <c r="AH2251" s="126"/>
      <c r="AI2251" s="126"/>
      <c r="AJ2251" s="126"/>
      <c r="AK2251" s="126"/>
      <c r="AL2251" s="126">
        <v>2251</v>
      </c>
    </row>
    <row r="2252" spans="1:38">
      <c r="A2252" s="721" t="s">
        <v>2042</v>
      </c>
      <c r="B2252" s="722">
        <v>18</v>
      </c>
      <c r="C2252" s="722">
        <v>1801</v>
      </c>
      <c r="D2252" s="722">
        <v>180164</v>
      </c>
      <c r="E2252" s="721">
        <v>1801641009</v>
      </c>
      <c r="F2252" s="721" t="s">
        <v>2054</v>
      </c>
      <c r="G2252" s="1127">
        <v>0</v>
      </c>
      <c r="H2252" s="1128">
        <v>0</v>
      </c>
      <c r="I2252" s="1128">
        <v>0</v>
      </c>
      <c r="J2252" s="1128">
        <v>0</v>
      </c>
      <c r="K2252" s="1128">
        <v>0</v>
      </c>
      <c r="L2252" s="1128">
        <v>0</v>
      </c>
      <c r="M2252" s="1128">
        <v>0</v>
      </c>
      <c r="N2252" s="1129">
        <v>0</v>
      </c>
      <c r="O2252" s="1128">
        <v>0</v>
      </c>
      <c r="P2252" s="1127">
        <v>0</v>
      </c>
      <c r="Q2252" s="1127">
        <v>0</v>
      </c>
      <c r="R2252" s="1127">
        <v>0</v>
      </c>
      <c r="S2252" s="1127">
        <v>0</v>
      </c>
      <c r="T2252" s="1130">
        <v>0</v>
      </c>
      <c r="U2252" s="1130">
        <v>0</v>
      </c>
      <c r="V2252" s="1130">
        <v>0</v>
      </c>
      <c r="W2252" s="1127">
        <v>0</v>
      </c>
      <c r="X2252" s="1130">
        <v>0</v>
      </c>
      <c r="Y2252" s="735">
        <v>0</v>
      </c>
      <c r="Z2252" s="1131">
        <v>0</v>
      </c>
      <c r="AA2252" s="1131">
        <v>0</v>
      </c>
      <c r="AB2252" s="1131">
        <v>0</v>
      </c>
      <c r="AC2252" s="1131">
        <v>0</v>
      </c>
      <c r="AD2252" s="1131">
        <v>0</v>
      </c>
      <c r="AE2252" s="1131">
        <v>0</v>
      </c>
      <c r="AF2252" s="126"/>
      <c r="AG2252" s="126"/>
      <c r="AH2252" s="126"/>
      <c r="AI2252" s="126"/>
      <c r="AJ2252" s="126"/>
      <c r="AK2252" s="126"/>
      <c r="AL2252" s="126">
        <v>2252</v>
      </c>
    </row>
    <row r="2253" spans="1:38">
      <c r="A2253" s="721" t="s">
        <v>2042</v>
      </c>
      <c r="B2253" s="722">
        <v>18</v>
      </c>
      <c r="C2253" s="722">
        <v>1801</v>
      </c>
      <c r="D2253" s="722">
        <v>180164</v>
      </c>
      <c r="E2253" s="721">
        <v>1801641010</v>
      </c>
      <c r="F2253" s="721" t="s">
        <v>2054</v>
      </c>
      <c r="G2253" s="1127">
        <v>0</v>
      </c>
      <c r="H2253" s="1128">
        <v>0</v>
      </c>
      <c r="I2253" s="1128">
        <v>0</v>
      </c>
      <c r="J2253" s="1128">
        <v>0</v>
      </c>
      <c r="K2253" s="1128">
        <v>0</v>
      </c>
      <c r="L2253" s="1128">
        <v>0</v>
      </c>
      <c r="M2253" s="1128">
        <v>0</v>
      </c>
      <c r="N2253" s="1129">
        <v>0</v>
      </c>
      <c r="O2253" s="1128">
        <v>0</v>
      </c>
      <c r="P2253" s="1127">
        <v>0</v>
      </c>
      <c r="Q2253" s="1127">
        <v>0</v>
      </c>
      <c r="R2253" s="1127">
        <v>0</v>
      </c>
      <c r="S2253" s="1127">
        <v>0</v>
      </c>
      <c r="T2253" s="1130">
        <v>0</v>
      </c>
      <c r="U2253" s="1130">
        <v>0</v>
      </c>
      <c r="V2253" s="1130">
        <v>0</v>
      </c>
      <c r="W2253" s="1127">
        <v>0</v>
      </c>
      <c r="X2253" s="1130">
        <v>0</v>
      </c>
      <c r="Y2253" s="735">
        <v>0</v>
      </c>
      <c r="Z2253" s="1131">
        <v>0</v>
      </c>
      <c r="AA2253" s="1131">
        <v>0</v>
      </c>
      <c r="AB2253" s="1131">
        <v>0</v>
      </c>
      <c r="AC2253" s="1131">
        <v>0</v>
      </c>
      <c r="AD2253" s="1131">
        <v>0</v>
      </c>
      <c r="AE2253" s="1131">
        <v>0</v>
      </c>
      <c r="AF2253" s="126"/>
      <c r="AG2253" s="126"/>
      <c r="AH2253" s="126"/>
      <c r="AI2253" s="126"/>
      <c r="AJ2253" s="126"/>
      <c r="AK2253" s="126"/>
      <c r="AL2253" s="126">
        <v>2253</v>
      </c>
    </row>
    <row r="2254" spans="1:38">
      <c r="A2254" s="721" t="s">
        <v>2049</v>
      </c>
      <c r="B2254" s="722">
        <v>18</v>
      </c>
      <c r="C2254" s="722">
        <v>1801</v>
      </c>
      <c r="D2254" s="722">
        <v>180164</v>
      </c>
      <c r="E2254" s="721">
        <v>1801649744</v>
      </c>
      <c r="F2254" s="721" t="s">
        <v>1304</v>
      </c>
      <c r="G2254" s="1127">
        <v>0</v>
      </c>
      <c r="H2254" s="1128">
        <v>0</v>
      </c>
      <c r="I2254" s="1128">
        <v>0</v>
      </c>
      <c r="J2254" s="1128">
        <v>0</v>
      </c>
      <c r="K2254" s="1128">
        <v>0</v>
      </c>
      <c r="L2254" s="1128">
        <v>0</v>
      </c>
      <c r="M2254" s="1128">
        <v>0</v>
      </c>
      <c r="N2254" s="1129">
        <v>0</v>
      </c>
      <c r="O2254" s="1128">
        <v>0</v>
      </c>
      <c r="P2254" s="1127">
        <v>0</v>
      </c>
      <c r="Q2254" s="1127">
        <v>0</v>
      </c>
      <c r="R2254" s="1127">
        <v>0</v>
      </c>
      <c r="S2254" s="1127">
        <v>0</v>
      </c>
      <c r="T2254" s="1130">
        <v>0</v>
      </c>
      <c r="U2254" s="1130">
        <v>0</v>
      </c>
      <c r="V2254" s="1130">
        <v>0</v>
      </c>
      <c r="W2254" s="1127">
        <v>0</v>
      </c>
      <c r="X2254" s="1130">
        <v>0</v>
      </c>
      <c r="Y2254" s="735">
        <v>0</v>
      </c>
      <c r="Z2254" s="1131">
        <v>0</v>
      </c>
      <c r="AA2254" s="1131">
        <v>0</v>
      </c>
      <c r="AB2254" s="1131">
        <v>0</v>
      </c>
      <c r="AC2254" s="1131">
        <v>0</v>
      </c>
      <c r="AD2254" s="1131">
        <v>0</v>
      </c>
      <c r="AE2254" s="1131">
        <v>0</v>
      </c>
      <c r="AF2254" s="126"/>
      <c r="AG2254" s="126"/>
      <c r="AH2254" s="126"/>
      <c r="AI2254" s="126"/>
      <c r="AJ2254" s="126"/>
      <c r="AK2254" s="126"/>
      <c r="AL2254" s="126">
        <v>2254</v>
      </c>
    </row>
    <row r="2255" spans="1:38">
      <c r="A2255" s="721" t="s">
        <v>2049</v>
      </c>
      <c r="B2255" s="722">
        <v>18</v>
      </c>
      <c r="C2255" s="722">
        <v>1801</v>
      </c>
      <c r="D2255" s="722">
        <v>180164</v>
      </c>
      <c r="E2255" s="721">
        <v>1801649745</v>
      </c>
      <c r="F2255" s="721" t="s">
        <v>1305</v>
      </c>
      <c r="G2255" s="1127">
        <v>0</v>
      </c>
      <c r="H2255" s="1128">
        <v>0</v>
      </c>
      <c r="I2255" s="1128">
        <v>0</v>
      </c>
      <c r="J2255" s="1128">
        <v>0</v>
      </c>
      <c r="K2255" s="1128">
        <v>0</v>
      </c>
      <c r="L2255" s="1128">
        <v>0</v>
      </c>
      <c r="M2255" s="1128">
        <v>0</v>
      </c>
      <c r="N2255" s="1129">
        <v>0</v>
      </c>
      <c r="O2255" s="1128">
        <v>0</v>
      </c>
      <c r="P2255" s="1127">
        <v>0</v>
      </c>
      <c r="Q2255" s="1127">
        <v>0</v>
      </c>
      <c r="R2255" s="1127">
        <v>0</v>
      </c>
      <c r="S2255" s="1127">
        <v>0</v>
      </c>
      <c r="T2255" s="1130">
        <v>0</v>
      </c>
      <c r="U2255" s="1130">
        <v>0</v>
      </c>
      <c r="V2255" s="1130">
        <v>0</v>
      </c>
      <c r="W2255" s="1127">
        <v>0</v>
      </c>
      <c r="X2255" s="1130">
        <v>0</v>
      </c>
      <c r="Y2255" s="735">
        <v>0</v>
      </c>
      <c r="Z2255" s="1131">
        <v>0</v>
      </c>
      <c r="AA2255" s="1131">
        <v>0</v>
      </c>
      <c r="AB2255" s="1131">
        <v>0</v>
      </c>
      <c r="AC2255" s="1131">
        <v>0</v>
      </c>
      <c r="AD2255" s="1131">
        <v>0</v>
      </c>
      <c r="AE2255" s="1131">
        <v>0</v>
      </c>
      <c r="AF2255" s="126"/>
      <c r="AG2255" s="126"/>
      <c r="AH2255" s="126"/>
      <c r="AI2255" s="126"/>
      <c r="AJ2255" s="126"/>
      <c r="AK2255" s="126"/>
      <c r="AL2255" s="126">
        <v>2255</v>
      </c>
    </row>
    <row r="2256" spans="1:38">
      <c r="A2256" s="721" t="s">
        <v>2049</v>
      </c>
      <c r="B2256" s="722">
        <v>18</v>
      </c>
      <c r="C2256" s="722">
        <v>1801</v>
      </c>
      <c r="D2256" s="722">
        <v>180164</v>
      </c>
      <c r="E2256" s="721">
        <v>1801649746</v>
      </c>
      <c r="F2256" s="721" t="s">
        <v>1306</v>
      </c>
      <c r="G2256" s="1127">
        <v>0</v>
      </c>
      <c r="H2256" s="1128">
        <v>0</v>
      </c>
      <c r="I2256" s="1128">
        <v>0</v>
      </c>
      <c r="J2256" s="1128">
        <v>0</v>
      </c>
      <c r="K2256" s="1128">
        <v>0</v>
      </c>
      <c r="L2256" s="1128">
        <v>0</v>
      </c>
      <c r="M2256" s="1128">
        <v>0</v>
      </c>
      <c r="N2256" s="1129">
        <v>0</v>
      </c>
      <c r="O2256" s="1128">
        <v>0</v>
      </c>
      <c r="P2256" s="1127">
        <v>0</v>
      </c>
      <c r="Q2256" s="1127">
        <v>0</v>
      </c>
      <c r="R2256" s="1127">
        <v>0</v>
      </c>
      <c r="S2256" s="1127">
        <v>0</v>
      </c>
      <c r="T2256" s="1130">
        <v>0</v>
      </c>
      <c r="U2256" s="1130">
        <v>0</v>
      </c>
      <c r="V2256" s="1130">
        <v>0</v>
      </c>
      <c r="W2256" s="1127">
        <v>0</v>
      </c>
      <c r="X2256" s="1130">
        <v>0</v>
      </c>
      <c r="Y2256" s="735">
        <v>0</v>
      </c>
      <c r="Z2256" s="1131">
        <v>0</v>
      </c>
      <c r="AA2256" s="1131">
        <v>0</v>
      </c>
      <c r="AB2256" s="1131">
        <v>0</v>
      </c>
      <c r="AC2256" s="1131">
        <v>0</v>
      </c>
      <c r="AD2256" s="1131">
        <v>0</v>
      </c>
      <c r="AE2256" s="1131">
        <v>0</v>
      </c>
      <c r="AF2256" s="126"/>
      <c r="AG2256" s="126"/>
      <c r="AH2256" s="126"/>
      <c r="AI2256" s="126"/>
      <c r="AJ2256" s="126"/>
      <c r="AK2256" s="126"/>
      <c r="AL2256" s="126">
        <v>2256</v>
      </c>
    </row>
    <row r="2257" spans="1:38">
      <c r="A2257" s="721" t="s">
        <v>2049</v>
      </c>
      <c r="B2257" s="722">
        <v>18</v>
      </c>
      <c r="C2257" s="722">
        <v>1801</v>
      </c>
      <c r="D2257" s="722">
        <v>180164</v>
      </c>
      <c r="E2257" s="721">
        <v>1801649747</v>
      </c>
      <c r="F2257" s="721" t="s">
        <v>1307</v>
      </c>
      <c r="G2257" s="1127">
        <v>0</v>
      </c>
      <c r="H2257" s="1128">
        <v>0</v>
      </c>
      <c r="I2257" s="1128">
        <v>0</v>
      </c>
      <c r="J2257" s="1128">
        <v>0</v>
      </c>
      <c r="K2257" s="1128">
        <v>0</v>
      </c>
      <c r="L2257" s="1128">
        <v>0</v>
      </c>
      <c r="M2257" s="1128">
        <v>0</v>
      </c>
      <c r="N2257" s="1129">
        <v>0</v>
      </c>
      <c r="O2257" s="1128">
        <v>0</v>
      </c>
      <c r="P2257" s="1127">
        <v>0</v>
      </c>
      <c r="Q2257" s="1127">
        <v>0</v>
      </c>
      <c r="R2257" s="1127">
        <v>0</v>
      </c>
      <c r="S2257" s="1127">
        <v>0</v>
      </c>
      <c r="T2257" s="1130">
        <v>0</v>
      </c>
      <c r="U2257" s="1130">
        <v>0</v>
      </c>
      <c r="V2257" s="1130">
        <v>0</v>
      </c>
      <c r="W2257" s="1127">
        <v>0</v>
      </c>
      <c r="X2257" s="1130">
        <v>0</v>
      </c>
      <c r="Y2257" s="735">
        <v>0</v>
      </c>
      <c r="Z2257" s="1131">
        <v>0</v>
      </c>
      <c r="AA2257" s="1131">
        <v>0</v>
      </c>
      <c r="AB2257" s="1131">
        <v>0</v>
      </c>
      <c r="AC2257" s="1131">
        <v>0</v>
      </c>
      <c r="AD2257" s="1131">
        <v>0</v>
      </c>
      <c r="AE2257" s="1131">
        <v>0</v>
      </c>
      <c r="AF2257" s="126"/>
      <c r="AG2257" s="126"/>
      <c r="AH2257" s="126"/>
      <c r="AI2257" s="126"/>
      <c r="AJ2257" s="126"/>
      <c r="AK2257" s="126"/>
      <c r="AL2257" s="126">
        <v>2257</v>
      </c>
    </row>
    <row r="2258" spans="1:38">
      <c r="A2258" s="721" t="s">
        <v>2049</v>
      </c>
      <c r="B2258" s="722">
        <v>18</v>
      </c>
      <c r="C2258" s="722">
        <v>1801</v>
      </c>
      <c r="D2258" s="722">
        <v>180164</v>
      </c>
      <c r="E2258" s="721">
        <v>1801649748</v>
      </c>
      <c r="F2258" s="721" t="s">
        <v>1308</v>
      </c>
      <c r="G2258" s="1127">
        <v>0</v>
      </c>
      <c r="H2258" s="1128">
        <v>0</v>
      </c>
      <c r="I2258" s="1128">
        <v>0</v>
      </c>
      <c r="J2258" s="1128">
        <v>0</v>
      </c>
      <c r="K2258" s="1128">
        <v>0</v>
      </c>
      <c r="L2258" s="1128">
        <v>0</v>
      </c>
      <c r="M2258" s="1128">
        <v>0</v>
      </c>
      <c r="N2258" s="1129">
        <v>0</v>
      </c>
      <c r="O2258" s="1128">
        <v>0</v>
      </c>
      <c r="P2258" s="1127">
        <v>0</v>
      </c>
      <c r="Q2258" s="1127">
        <v>0</v>
      </c>
      <c r="R2258" s="1127">
        <v>0</v>
      </c>
      <c r="S2258" s="1127">
        <v>0</v>
      </c>
      <c r="T2258" s="1130">
        <v>0</v>
      </c>
      <c r="U2258" s="1130">
        <v>0</v>
      </c>
      <c r="V2258" s="1130">
        <v>0</v>
      </c>
      <c r="W2258" s="1127">
        <v>0</v>
      </c>
      <c r="X2258" s="1130">
        <v>0</v>
      </c>
      <c r="Y2258" s="735">
        <v>0</v>
      </c>
      <c r="Z2258" s="1131">
        <v>0</v>
      </c>
      <c r="AA2258" s="1131">
        <v>0</v>
      </c>
      <c r="AB2258" s="1131">
        <v>0</v>
      </c>
      <c r="AC2258" s="1131">
        <v>0</v>
      </c>
      <c r="AD2258" s="1131">
        <v>0</v>
      </c>
      <c r="AE2258" s="1131">
        <v>0</v>
      </c>
      <c r="AF2258" s="126"/>
      <c r="AG2258" s="126"/>
      <c r="AH2258" s="126"/>
      <c r="AI2258" s="126"/>
      <c r="AJ2258" s="126"/>
      <c r="AK2258" s="126"/>
      <c r="AL2258" s="126">
        <v>2258</v>
      </c>
    </row>
    <row r="2259" spans="1:38">
      <c r="A2259" s="721" t="s">
        <v>2049</v>
      </c>
      <c r="B2259" s="722">
        <v>18</v>
      </c>
      <c r="C2259" s="722">
        <v>1801</v>
      </c>
      <c r="D2259" s="722">
        <v>180195</v>
      </c>
      <c r="E2259" s="721">
        <v>1801951000</v>
      </c>
      <c r="F2259" s="721" t="s">
        <v>1309</v>
      </c>
      <c r="G2259" s="1127">
        <v>2706767347</v>
      </c>
      <c r="H2259" s="1128">
        <v>0</v>
      </c>
      <c r="I2259" s="1128">
        <v>2706767347</v>
      </c>
      <c r="J2259" s="1128">
        <v>0</v>
      </c>
      <c r="K2259" s="1128">
        <v>0</v>
      </c>
      <c r="L2259" s="1128">
        <v>0</v>
      </c>
      <c r="M2259" s="1128">
        <v>0</v>
      </c>
      <c r="N2259" s="1129">
        <v>0</v>
      </c>
      <c r="O2259" s="1128">
        <v>0</v>
      </c>
      <c r="P2259" s="1127">
        <v>0</v>
      </c>
      <c r="Q2259" s="1127">
        <v>0</v>
      </c>
      <c r="R2259" s="1127">
        <v>0</v>
      </c>
      <c r="S2259" s="1127">
        <v>0</v>
      </c>
      <c r="T2259" s="1130">
        <v>0</v>
      </c>
      <c r="U2259" s="1130">
        <v>0</v>
      </c>
      <c r="V2259" s="1130">
        <v>0</v>
      </c>
      <c r="W2259" s="1127">
        <v>0</v>
      </c>
      <c r="X2259" s="1130">
        <v>0</v>
      </c>
      <c r="Y2259" s="735">
        <v>0</v>
      </c>
      <c r="Z2259" s="1131">
        <v>0</v>
      </c>
      <c r="AA2259" s="1131">
        <v>0</v>
      </c>
      <c r="AB2259" s="1131">
        <v>0</v>
      </c>
      <c r="AC2259" s="1131">
        <v>0</v>
      </c>
      <c r="AD2259" s="1131">
        <v>0</v>
      </c>
      <c r="AE2259" s="1131">
        <v>0</v>
      </c>
      <c r="AF2259" s="126"/>
      <c r="AG2259" s="126"/>
      <c r="AH2259" s="126"/>
      <c r="AI2259" s="126"/>
      <c r="AJ2259" s="126"/>
      <c r="AK2259" s="126"/>
      <c r="AL2259" s="126">
        <v>2259</v>
      </c>
    </row>
    <row r="2260" spans="1:38">
      <c r="A2260" s="721" t="s">
        <v>2042</v>
      </c>
      <c r="B2260" s="722">
        <v>18</v>
      </c>
      <c r="C2260" s="722">
        <v>1801</v>
      </c>
      <c r="D2260" s="722">
        <v>180195</v>
      </c>
      <c r="E2260" s="721">
        <v>1801951003</v>
      </c>
      <c r="F2260" s="721" t="s">
        <v>2055</v>
      </c>
      <c r="G2260" s="1127">
        <v>0</v>
      </c>
      <c r="H2260" s="1128">
        <v>0</v>
      </c>
      <c r="I2260" s="1128">
        <v>0</v>
      </c>
      <c r="J2260" s="1128">
        <v>0</v>
      </c>
      <c r="K2260" s="1128">
        <v>0</v>
      </c>
      <c r="L2260" s="1128">
        <v>0</v>
      </c>
      <c r="M2260" s="1128">
        <v>0</v>
      </c>
      <c r="N2260" s="1129">
        <v>0</v>
      </c>
      <c r="O2260" s="1128">
        <v>0</v>
      </c>
      <c r="P2260" s="1127">
        <v>0</v>
      </c>
      <c r="Q2260" s="1127">
        <v>0</v>
      </c>
      <c r="R2260" s="1127">
        <v>0</v>
      </c>
      <c r="S2260" s="1127">
        <v>0</v>
      </c>
      <c r="T2260" s="1130">
        <v>0</v>
      </c>
      <c r="U2260" s="1130">
        <v>0</v>
      </c>
      <c r="V2260" s="1130">
        <v>0</v>
      </c>
      <c r="W2260" s="1127">
        <v>0</v>
      </c>
      <c r="X2260" s="1130">
        <v>0</v>
      </c>
      <c r="Y2260" s="735">
        <v>0</v>
      </c>
      <c r="Z2260" s="1131">
        <v>0</v>
      </c>
      <c r="AA2260" s="1131">
        <v>0</v>
      </c>
      <c r="AB2260" s="1131">
        <v>0</v>
      </c>
      <c r="AC2260" s="1131">
        <v>0</v>
      </c>
      <c r="AD2260" s="1131">
        <v>0</v>
      </c>
      <c r="AE2260" s="1131">
        <v>0</v>
      </c>
      <c r="AF2260" s="126"/>
      <c r="AG2260" s="126"/>
      <c r="AH2260" s="126"/>
      <c r="AI2260" s="126"/>
      <c r="AJ2260" s="126"/>
      <c r="AK2260" s="126"/>
      <c r="AL2260" s="126">
        <v>2260</v>
      </c>
    </row>
    <row r="2261" spans="1:38">
      <c r="A2261" s="721" t="s">
        <v>2049</v>
      </c>
      <c r="B2261" s="722">
        <v>18</v>
      </c>
      <c r="C2261" s="722">
        <v>1801</v>
      </c>
      <c r="D2261" s="722">
        <v>180195</v>
      </c>
      <c r="E2261" s="721">
        <v>1801951006</v>
      </c>
      <c r="F2261" s="721" t="s">
        <v>2056</v>
      </c>
      <c r="G2261" s="1127">
        <v>0</v>
      </c>
      <c r="H2261" s="1128">
        <v>0</v>
      </c>
      <c r="I2261" s="1128">
        <v>0</v>
      </c>
      <c r="J2261" s="1128">
        <v>0</v>
      </c>
      <c r="K2261" s="1128">
        <v>0</v>
      </c>
      <c r="L2261" s="1128">
        <v>0</v>
      </c>
      <c r="M2261" s="1128">
        <v>0</v>
      </c>
      <c r="N2261" s="1129">
        <v>0</v>
      </c>
      <c r="O2261" s="1128">
        <v>0</v>
      </c>
      <c r="P2261" s="1127">
        <v>0</v>
      </c>
      <c r="Q2261" s="1127">
        <v>0</v>
      </c>
      <c r="R2261" s="1127">
        <v>0</v>
      </c>
      <c r="S2261" s="1127">
        <v>0</v>
      </c>
      <c r="T2261" s="1130">
        <v>0</v>
      </c>
      <c r="U2261" s="1130">
        <v>0</v>
      </c>
      <c r="V2261" s="1130">
        <v>0</v>
      </c>
      <c r="W2261" s="1127">
        <v>0</v>
      </c>
      <c r="X2261" s="1130">
        <v>0</v>
      </c>
      <c r="Y2261" s="735">
        <v>0</v>
      </c>
      <c r="Z2261" s="1131">
        <v>0</v>
      </c>
      <c r="AA2261" s="1131">
        <v>0</v>
      </c>
      <c r="AB2261" s="1131">
        <v>0</v>
      </c>
      <c r="AC2261" s="1131">
        <v>0</v>
      </c>
      <c r="AD2261" s="1131">
        <v>0</v>
      </c>
      <c r="AE2261" s="1131">
        <v>0</v>
      </c>
      <c r="AF2261" s="126"/>
      <c r="AG2261" s="126"/>
      <c r="AH2261" s="126"/>
      <c r="AI2261" s="126"/>
      <c r="AJ2261" s="126"/>
      <c r="AK2261" s="126"/>
      <c r="AL2261" s="126">
        <v>2261</v>
      </c>
    </row>
    <row r="2262" spans="1:38">
      <c r="A2262" s="721" t="s">
        <v>2049</v>
      </c>
      <c r="B2262" s="722">
        <v>18</v>
      </c>
      <c r="C2262" s="722">
        <v>1801</v>
      </c>
      <c r="D2262" s="722">
        <v>180195</v>
      </c>
      <c r="E2262" s="721">
        <v>1801951007</v>
      </c>
      <c r="F2262" s="721" t="s">
        <v>2057</v>
      </c>
      <c r="G2262" s="1127">
        <v>0</v>
      </c>
      <c r="H2262" s="1128">
        <v>0</v>
      </c>
      <c r="I2262" s="1128">
        <v>0</v>
      </c>
      <c r="J2262" s="1128">
        <v>0</v>
      </c>
      <c r="K2262" s="1128">
        <v>0</v>
      </c>
      <c r="L2262" s="1128">
        <v>0</v>
      </c>
      <c r="M2262" s="1128">
        <v>0</v>
      </c>
      <c r="N2262" s="1129">
        <v>0</v>
      </c>
      <c r="O2262" s="1128">
        <v>0</v>
      </c>
      <c r="P2262" s="1127">
        <v>0</v>
      </c>
      <c r="Q2262" s="1127">
        <v>0</v>
      </c>
      <c r="R2262" s="1127">
        <v>0</v>
      </c>
      <c r="S2262" s="1127">
        <v>0</v>
      </c>
      <c r="T2262" s="1130">
        <v>0</v>
      </c>
      <c r="U2262" s="1130">
        <v>0</v>
      </c>
      <c r="V2262" s="1130">
        <v>0</v>
      </c>
      <c r="W2262" s="1127">
        <v>0</v>
      </c>
      <c r="X2262" s="1130">
        <v>0</v>
      </c>
      <c r="Y2262" s="735">
        <v>0</v>
      </c>
      <c r="Z2262" s="1131">
        <v>0</v>
      </c>
      <c r="AA2262" s="1131">
        <v>0</v>
      </c>
      <c r="AB2262" s="1131">
        <v>0</v>
      </c>
      <c r="AC2262" s="1131">
        <v>0</v>
      </c>
      <c r="AD2262" s="1131">
        <v>0</v>
      </c>
      <c r="AE2262" s="1131">
        <v>0</v>
      </c>
      <c r="AF2262" s="126"/>
      <c r="AG2262" s="126"/>
      <c r="AH2262" s="126"/>
      <c r="AI2262" s="126"/>
      <c r="AJ2262" s="126"/>
      <c r="AK2262" s="126"/>
      <c r="AL2262" s="126">
        <v>2262</v>
      </c>
    </row>
    <row r="2263" spans="1:38">
      <c r="A2263" s="721" t="s">
        <v>2049</v>
      </c>
      <c r="B2263" s="722">
        <v>18</v>
      </c>
      <c r="C2263" s="722">
        <v>1801</v>
      </c>
      <c r="D2263" s="722">
        <v>180195</v>
      </c>
      <c r="E2263" s="721">
        <v>1801951008</v>
      </c>
      <c r="F2263" s="721" t="s">
        <v>2058</v>
      </c>
      <c r="G2263" s="1127">
        <v>0</v>
      </c>
      <c r="H2263" s="1128">
        <v>0</v>
      </c>
      <c r="I2263" s="1128">
        <v>0</v>
      </c>
      <c r="J2263" s="1128">
        <v>0</v>
      </c>
      <c r="K2263" s="1128">
        <v>0</v>
      </c>
      <c r="L2263" s="1128">
        <v>0</v>
      </c>
      <c r="M2263" s="1128">
        <v>0</v>
      </c>
      <c r="N2263" s="1129">
        <v>0</v>
      </c>
      <c r="O2263" s="1128">
        <v>0</v>
      </c>
      <c r="P2263" s="1127">
        <v>0</v>
      </c>
      <c r="Q2263" s="1127">
        <v>0</v>
      </c>
      <c r="R2263" s="1127">
        <v>0</v>
      </c>
      <c r="S2263" s="1127">
        <v>0</v>
      </c>
      <c r="T2263" s="1130">
        <v>0</v>
      </c>
      <c r="U2263" s="1130">
        <v>0</v>
      </c>
      <c r="V2263" s="1130">
        <v>0</v>
      </c>
      <c r="W2263" s="1127">
        <v>0</v>
      </c>
      <c r="X2263" s="1130">
        <v>0</v>
      </c>
      <c r="Y2263" s="735">
        <v>0</v>
      </c>
      <c r="Z2263" s="1131">
        <v>0</v>
      </c>
      <c r="AA2263" s="1131">
        <v>0</v>
      </c>
      <c r="AB2263" s="1131">
        <v>0</v>
      </c>
      <c r="AC2263" s="1131">
        <v>0</v>
      </c>
      <c r="AD2263" s="1131">
        <v>0</v>
      </c>
      <c r="AE2263" s="1131">
        <v>0</v>
      </c>
      <c r="AF2263" s="126"/>
      <c r="AG2263" s="126"/>
      <c r="AH2263" s="126"/>
      <c r="AI2263" s="126"/>
      <c r="AJ2263" s="126"/>
      <c r="AK2263" s="126"/>
      <c r="AL2263" s="126">
        <v>2263</v>
      </c>
    </row>
    <row r="2264" spans="1:38">
      <c r="A2264" s="721" t="s">
        <v>2049</v>
      </c>
      <c r="B2264" s="722">
        <v>18</v>
      </c>
      <c r="C2264" s="722">
        <v>1801</v>
      </c>
      <c r="D2264" s="722">
        <v>180195</v>
      </c>
      <c r="E2264" s="721">
        <v>1801951014</v>
      </c>
      <c r="F2264" s="721" t="s">
        <v>2059</v>
      </c>
      <c r="G2264" s="1127">
        <v>0</v>
      </c>
      <c r="H2264" s="1128">
        <v>0</v>
      </c>
      <c r="I2264" s="1128">
        <v>0</v>
      </c>
      <c r="J2264" s="1128">
        <v>0</v>
      </c>
      <c r="K2264" s="1128">
        <v>0</v>
      </c>
      <c r="L2264" s="1128">
        <v>0</v>
      </c>
      <c r="M2264" s="1128">
        <v>0</v>
      </c>
      <c r="N2264" s="1129">
        <v>0</v>
      </c>
      <c r="O2264" s="1128">
        <v>0</v>
      </c>
      <c r="P2264" s="1127">
        <v>0</v>
      </c>
      <c r="Q2264" s="1127">
        <v>0</v>
      </c>
      <c r="R2264" s="1127">
        <v>0</v>
      </c>
      <c r="S2264" s="1127">
        <v>0</v>
      </c>
      <c r="T2264" s="1130">
        <v>0</v>
      </c>
      <c r="U2264" s="1130">
        <v>0</v>
      </c>
      <c r="V2264" s="1130">
        <v>0</v>
      </c>
      <c r="W2264" s="1127">
        <v>0</v>
      </c>
      <c r="X2264" s="1130">
        <v>0</v>
      </c>
      <c r="Y2264" s="735">
        <v>0</v>
      </c>
      <c r="Z2264" s="1131">
        <v>0</v>
      </c>
      <c r="AA2264" s="1131">
        <v>0</v>
      </c>
      <c r="AB2264" s="1131">
        <v>0</v>
      </c>
      <c r="AC2264" s="1131">
        <v>0</v>
      </c>
      <c r="AD2264" s="1131">
        <v>0</v>
      </c>
      <c r="AE2264" s="1131">
        <v>0</v>
      </c>
      <c r="AF2264" s="126"/>
      <c r="AG2264" s="126"/>
      <c r="AH2264" s="126"/>
      <c r="AI2264" s="126"/>
      <c r="AJ2264" s="126"/>
      <c r="AK2264" s="126"/>
      <c r="AL2264" s="126">
        <v>2264</v>
      </c>
    </row>
    <row r="2265" spans="1:38">
      <c r="A2265" s="721" t="s">
        <v>2049</v>
      </c>
      <c r="B2265" s="722">
        <v>18</v>
      </c>
      <c r="C2265" s="722">
        <v>1801</v>
      </c>
      <c r="D2265" s="722">
        <v>180195</v>
      </c>
      <c r="E2265" s="721">
        <v>1801951018</v>
      </c>
      <c r="F2265" s="721" t="s">
        <v>2059</v>
      </c>
      <c r="G2265" s="1127">
        <v>0</v>
      </c>
      <c r="H2265" s="1128">
        <v>0</v>
      </c>
      <c r="I2265" s="1128">
        <v>0</v>
      </c>
      <c r="J2265" s="1128">
        <v>0</v>
      </c>
      <c r="K2265" s="1128">
        <v>0</v>
      </c>
      <c r="L2265" s="1128">
        <v>0</v>
      </c>
      <c r="M2265" s="1128">
        <v>0</v>
      </c>
      <c r="N2265" s="1129">
        <v>0</v>
      </c>
      <c r="O2265" s="1128">
        <v>0</v>
      </c>
      <c r="P2265" s="1127">
        <v>0</v>
      </c>
      <c r="Q2265" s="1127">
        <v>0</v>
      </c>
      <c r="R2265" s="1127">
        <v>0</v>
      </c>
      <c r="S2265" s="1127">
        <v>0</v>
      </c>
      <c r="T2265" s="1130">
        <v>0</v>
      </c>
      <c r="U2265" s="1130">
        <v>0</v>
      </c>
      <c r="V2265" s="1130">
        <v>0</v>
      </c>
      <c r="W2265" s="1127">
        <v>0</v>
      </c>
      <c r="X2265" s="1130">
        <v>0</v>
      </c>
      <c r="Y2265" s="735">
        <v>0</v>
      </c>
      <c r="Z2265" s="1131">
        <v>0</v>
      </c>
      <c r="AA2265" s="1131">
        <v>0</v>
      </c>
      <c r="AB2265" s="1131">
        <v>0</v>
      </c>
      <c r="AC2265" s="1131">
        <v>0</v>
      </c>
      <c r="AD2265" s="1131">
        <v>0</v>
      </c>
      <c r="AE2265" s="1131">
        <v>0</v>
      </c>
      <c r="AF2265" s="126"/>
      <c r="AG2265" s="126"/>
      <c r="AH2265" s="126"/>
      <c r="AI2265" s="126"/>
      <c r="AJ2265" s="126"/>
      <c r="AK2265" s="126"/>
      <c r="AL2265" s="126">
        <v>2265</v>
      </c>
    </row>
    <row r="2266" spans="1:38">
      <c r="A2266" s="721" t="s">
        <v>1891</v>
      </c>
      <c r="B2266" s="722">
        <v>18</v>
      </c>
      <c r="C2266" s="722">
        <v>1816</v>
      </c>
      <c r="D2266" s="722">
        <v>181605</v>
      </c>
      <c r="E2266" s="721">
        <v>1816059740</v>
      </c>
      <c r="F2266" s="721" t="s">
        <v>4301</v>
      </c>
      <c r="G2266" s="1127">
        <v>207936124</v>
      </c>
      <c r="H2266" s="1128">
        <v>0</v>
      </c>
      <c r="I2266" s="1128">
        <v>893856029256</v>
      </c>
      <c r="J2266" s="1128">
        <v>893648093132</v>
      </c>
      <c r="K2266" s="1128">
        <v>0</v>
      </c>
      <c r="L2266" s="1128">
        <v>893648093132</v>
      </c>
      <c r="M2266" s="1128">
        <v>0</v>
      </c>
      <c r="N2266" s="1129">
        <v>0</v>
      </c>
      <c r="O2266" s="1128">
        <v>893648093132</v>
      </c>
      <c r="P2266" s="1127">
        <v>330649794458.83997</v>
      </c>
      <c r="Q2266" s="1127">
        <v>0</v>
      </c>
      <c r="R2266" s="1127">
        <v>0</v>
      </c>
      <c r="S2266" s="1127">
        <v>0</v>
      </c>
      <c r="T2266" s="1130">
        <v>0</v>
      </c>
      <c r="U2266" s="1130">
        <v>0</v>
      </c>
      <c r="V2266" s="1130">
        <v>0</v>
      </c>
      <c r="W2266" s="1127">
        <v>0</v>
      </c>
      <c r="X2266" s="1130">
        <v>330649794458.83997</v>
      </c>
      <c r="Y2266" s="735">
        <v>0.36999999999999994</v>
      </c>
      <c r="Z2266" s="1131">
        <v>330649794458.83997</v>
      </c>
      <c r="AA2266" s="1131">
        <v>0</v>
      </c>
      <c r="AB2266" s="1131">
        <v>347245499418.59998</v>
      </c>
      <c r="AC2266" s="1131">
        <v>0</v>
      </c>
      <c r="AD2266" s="1131">
        <v>-16595704959.76001</v>
      </c>
      <c r="AE2266" s="1131">
        <v>0</v>
      </c>
      <c r="AF2266" s="126"/>
      <c r="AG2266" s="126"/>
      <c r="AH2266" s="126"/>
      <c r="AI2266" s="126"/>
      <c r="AJ2266" s="126"/>
      <c r="AK2266" s="126"/>
      <c r="AL2266" s="126">
        <v>2266</v>
      </c>
    </row>
    <row r="2267" spans="1:38">
      <c r="A2267" s="721" t="s">
        <v>1891</v>
      </c>
      <c r="B2267" s="722">
        <v>18</v>
      </c>
      <c r="C2267" s="722">
        <v>1816</v>
      </c>
      <c r="D2267" s="722">
        <v>181610</v>
      </c>
      <c r="E2267" s="721">
        <v>1816109740</v>
      </c>
      <c r="F2267" s="721" t="s">
        <v>1312</v>
      </c>
      <c r="G2267" s="1127">
        <v>126139830038</v>
      </c>
      <c r="H2267" s="1128">
        <v>0</v>
      </c>
      <c r="I2267" s="1128">
        <v>407299908899</v>
      </c>
      <c r="J2267" s="1128">
        <v>281160078861</v>
      </c>
      <c r="K2267" s="1128">
        <v>0</v>
      </c>
      <c r="L2267" s="1128">
        <v>281160078861</v>
      </c>
      <c r="M2267" s="1128">
        <v>0</v>
      </c>
      <c r="N2267" s="1129">
        <v>0</v>
      </c>
      <c r="O2267" s="1128">
        <v>281160078861</v>
      </c>
      <c r="P2267" s="1127">
        <v>104029229178.56999</v>
      </c>
      <c r="Q2267" s="1127">
        <v>0</v>
      </c>
      <c r="R2267" s="1127">
        <v>0</v>
      </c>
      <c r="S2267" s="1127">
        <v>0</v>
      </c>
      <c r="T2267" s="1130">
        <v>0</v>
      </c>
      <c r="U2267" s="1130">
        <v>0</v>
      </c>
      <c r="V2267" s="1130">
        <v>0</v>
      </c>
      <c r="W2267" s="1127">
        <v>0</v>
      </c>
      <c r="X2267" s="1130">
        <v>104029229178.56999</v>
      </c>
      <c r="Y2267" s="735">
        <v>0.37</v>
      </c>
      <c r="Z2267" s="1131">
        <v>104029229178.56999</v>
      </c>
      <c r="AA2267" s="1131">
        <v>0</v>
      </c>
      <c r="AB2267" s="1131">
        <v>130861371393.28</v>
      </c>
      <c r="AC2267" s="1131">
        <v>0</v>
      </c>
      <c r="AD2267" s="1131">
        <v>-26832142214.710007</v>
      </c>
      <c r="AE2267" s="1131">
        <v>0</v>
      </c>
      <c r="AF2267" s="126"/>
      <c r="AG2267" s="126"/>
      <c r="AH2267" s="126"/>
      <c r="AI2267" s="126"/>
      <c r="AJ2267" s="126"/>
      <c r="AK2267" s="126"/>
      <c r="AL2267" s="126">
        <v>2267</v>
      </c>
    </row>
    <row r="2268" spans="1:38">
      <c r="A2268" s="721" t="s">
        <v>1891</v>
      </c>
      <c r="B2268" s="722">
        <v>18</v>
      </c>
      <c r="C2268" s="722">
        <v>1816</v>
      </c>
      <c r="D2268" s="722">
        <v>181615</v>
      </c>
      <c r="E2268" s="721">
        <v>1816159740</v>
      </c>
      <c r="F2268" s="721" t="s">
        <v>1313</v>
      </c>
      <c r="G2268" s="1127">
        <v>0</v>
      </c>
      <c r="H2268" s="1128">
        <v>0</v>
      </c>
      <c r="I2268" s="1128">
        <v>11317355847</v>
      </c>
      <c r="J2268" s="1128">
        <v>11317355847</v>
      </c>
      <c r="K2268" s="1128">
        <v>0</v>
      </c>
      <c r="L2268" s="1128">
        <v>11317355847</v>
      </c>
      <c r="M2268" s="1128">
        <v>0</v>
      </c>
      <c r="N2268" s="1129">
        <v>0</v>
      </c>
      <c r="O2268" s="1128">
        <v>11317355847</v>
      </c>
      <c r="P2268" s="1127">
        <v>4187421663.3899999</v>
      </c>
      <c r="Q2268" s="1127">
        <v>0</v>
      </c>
      <c r="R2268" s="1127">
        <v>0</v>
      </c>
      <c r="S2268" s="1127">
        <v>0</v>
      </c>
      <c r="T2268" s="1130">
        <v>0</v>
      </c>
      <c r="U2268" s="1130">
        <v>0</v>
      </c>
      <c r="V2268" s="1130">
        <v>0</v>
      </c>
      <c r="W2268" s="1127">
        <v>0</v>
      </c>
      <c r="X2268" s="1130">
        <v>4187421663.3899999</v>
      </c>
      <c r="Y2268" s="735">
        <v>0.37</v>
      </c>
      <c r="Z2268" s="1131">
        <v>4187421663.3899999</v>
      </c>
      <c r="AA2268" s="1131">
        <v>0</v>
      </c>
      <c r="AB2268" s="1131">
        <v>4187421663.3899999</v>
      </c>
      <c r="AC2268" s="1131">
        <v>0</v>
      </c>
      <c r="AD2268" s="1131">
        <v>0</v>
      </c>
      <c r="AE2268" s="1131">
        <v>0</v>
      </c>
      <c r="AF2268" s="126"/>
      <c r="AG2268" s="126"/>
      <c r="AH2268" s="126"/>
      <c r="AI2268" s="126"/>
      <c r="AJ2268" s="126"/>
      <c r="AK2268" s="126"/>
      <c r="AL2268" s="126">
        <v>2268</v>
      </c>
    </row>
    <row r="2269" spans="1:38">
      <c r="A2269" s="721" t="s">
        <v>1891</v>
      </c>
      <c r="B2269" s="722">
        <v>18</v>
      </c>
      <c r="C2269" s="722">
        <v>1816</v>
      </c>
      <c r="D2269" s="722">
        <v>181625</v>
      </c>
      <c r="E2269" s="721">
        <v>1816259740</v>
      </c>
      <c r="F2269" s="721" t="s">
        <v>4302</v>
      </c>
      <c r="G2269" s="1127">
        <v>32355110793</v>
      </c>
      <c r="H2269" s="1128">
        <v>0</v>
      </c>
      <c r="I2269" s="1128">
        <v>567865099558.66003</v>
      </c>
      <c r="J2269" s="1128">
        <v>535509988765.66003</v>
      </c>
      <c r="K2269" s="1128">
        <v>0</v>
      </c>
      <c r="L2269" s="1128">
        <v>535509988765.66003</v>
      </c>
      <c r="M2269" s="1128">
        <v>0</v>
      </c>
      <c r="N2269" s="1129">
        <v>0</v>
      </c>
      <c r="O2269" s="1128">
        <v>535509988765.66003</v>
      </c>
      <c r="P2269" s="1127">
        <v>198138695843.29422</v>
      </c>
      <c r="Q2269" s="1127">
        <v>0</v>
      </c>
      <c r="R2269" s="1127">
        <v>0</v>
      </c>
      <c r="S2269" s="1127">
        <v>0</v>
      </c>
      <c r="T2269" s="1130">
        <v>0</v>
      </c>
      <c r="U2269" s="1130">
        <v>0</v>
      </c>
      <c r="V2269" s="1130">
        <v>0</v>
      </c>
      <c r="W2269" s="1127">
        <v>0</v>
      </c>
      <c r="X2269" s="1130">
        <v>198138695843.29422</v>
      </c>
      <c r="Y2269" s="735">
        <v>0.37</v>
      </c>
      <c r="Z2269" s="1131">
        <v>198138695843.29422</v>
      </c>
      <c r="AA2269" s="1131">
        <v>0</v>
      </c>
      <c r="AB2269" s="1131">
        <v>193741474088.15421</v>
      </c>
      <c r="AC2269" s="1131">
        <v>0</v>
      </c>
      <c r="AD2269" s="1131">
        <v>4397221755.1400146</v>
      </c>
      <c r="AE2269" s="1131">
        <v>0</v>
      </c>
      <c r="AF2269" s="126"/>
      <c r="AG2269" s="126"/>
      <c r="AH2269" s="126"/>
      <c r="AI2269" s="126"/>
      <c r="AJ2269" s="126"/>
      <c r="AK2269" s="126"/>
      <c r="AL2269" s="126">
        <v>2269</v>
      </c>
    </row>
    <row r="2270" spans="1:38">
      <c r="A2270" s="721" t="s">
        <v>1891</v>
      </c>
      <c r="B2270" s="722">
        <v>18</v>
      </c>
      <c r="C2270" s="722">
        <v>1816</v>
      </c>
      <c r="D2270" s="722">
        <v>181630</v>
      </c>
      <c r="E2270" s="721">
        <v>1816309703</v>
      </c>
      <c r="F2270" s="721" t="s">
        <v>4303</v>
      </c>
      <c r="G2270" s="1127">
        <v>2875878256</v>
      </c>
      <c r="H2270" s="1128">
        <v>0</v>
      </c>
      <c r="I2270" s="1128">
        <v>23219159434</v>
      </c>
      <c r="J2270" s="1128">
        <v>20343281178</v>
      </c>
      <c r="K2270" s="1128">
        <v>0</v>
      </c>
      <c r="L2270" s="1128">
        <v>20343281178</v>
      </c>
      <c r="M2270" s="1128">
        <v>0</v>
      </c>
      <c r="N2270" s="1129">
        <v>0</v>
      </c>
      <c r="O2270" s="1128">
        <v>20343281178</v>
      </c>
      <c r="P2270" s="1127">
        <v>7527014035.8599997</v>
      </c>
      <c r="Q2270" s="1127">
        <v>0</v>
      </c>
      <c r="R2270" s="1127">
        <v>0</v>
      </c>
      <c r="S2270" s="1127">
        <v>0</v>
      </c>
      <c r="T2270" s="1130">
        <v>0</v>
      </c>
      <c r="U2270" s="1130">
        <v>0</v>
      </c>
      <c r="V2270" s="1130">
        <v>0</v>
      </c>
      <c r="W2270" s="1127">
        <v>0</v>
      </c>
      <c r="X2270" s="1130">
        <v>7527014035.8599997</v>
      </c>
      <c r="Y2270" s="735">
        <v>0.37</v>
      </c>
      <c r="Z2270" s="1131">
        <v>7527014035.8599997</v>
      </c>
      <c r="AA2270" s="1131">
        <v>0</v>
      </c>
      <c r="AB2270" s="1131">
        <v>12754746591.82</v>
      </c>
      <c r="AC2270" s="1131">
        <v>0</v>
      </c>
      <c r="AD2270" s="1131">
        <v>-5227732555.96</v>
      </c>
      <c r="AE2270" s="1131">
        <v>0</v>
      </c>
      <c r="AF2270" s="126"/>
      <c r="AG2270" s="126"/>
      <c r="AH2270" s="126"/>
      <c r="AI2270" s="126"/>
      <c r="AJ2270" s="126"/>
      <c r="AK2270" s="126"/>
      <c r="AL2270" s="126">
        <v>2270</v>
      </c>
    </row>
    <row r="2271" spans="1:38">
      <c r="A2271" s="721" t="s">
        <v>1891</v>
      </c>
      <c r="B2271" s="722">
        <v>18</v>
      </c>
      <c r="C2271" s="722">
        <v>1816</v>
      </c>
      <c r="D2271" s="722">
        <v>181630</v>
      </c>
      <c r="E2271" s="721">
        <v>1816309740</v>
      </c>
      <c r="F2271" s="721" t="s">
        <v>4303</v>
      </c>
      <c r="G2271" s="1127">
        <v>0</v>
      </c>
      <c r="H2271" s="1128">
        <v>0</v>
      </c>
      <c r="I2271" s="1128">
        <v>1601400347308</v>
      </c>
      <c r="J2271" s="1128">
        <v>1601400347308</v>
      </c>
      <c r="K2271" s="1128">
        <v>0</v>
      </c>
      <c r="L2271" s="1128">
        <v>1601400347308</v>
      </c>
      <c r="M2271" s="1128">
        <v>0</v>
      </c>
      <c r="N2271" s="1129">
        <v>0</v>
      </c>
      <c r="O2271" s="1128">
        <v>1601400347308</v>
      </c>
      <c r="P2271" s="1127">
        <v>592518128503.95996</v>
      </c>
      <c r="Q2271" s="1127">
        <v>0</v>
      </c>
      <c r="R2271" s="1127">
        <v>0</v>
      </c>
      <c r="S2271" s="1127">
        <v>0</v>
      </c>
      <c r="T2271" s="1130">
        <v>0</v>
      </c>
      <c r="U2271" s="1130">
        <v>0</v>
      </c>
      <c r="V2271" s="1130">
        <v>0</v>
      </c>
      <c r="W2271" s="1127">
        <v>0</v>
      </c>
      <c r="X2271" s="1130">
        <v>592518128503.95996</v>
      </c>
      <c r="Y2271" s="735">
        <v>0.37</v>
      </c>
      <c r="Z2271" s="1131">
        <v>592518128503.95996</v>
      </c>
      <c r="AA2271" s="1131">
        <v>0</v>
      </c>
      <c r="AB2271" s="1131">
        <v>600572406690.46997</v>
      </c>
      <c r="AC2271" s="1131">
        <v>0</v>
      </c>
      <c r="AD2271" s="1131">
        <v>-8054278186.5100098</v>
      </c>
      <c r="AE2271" s="1131">
        <v>0</v>
      </c>
      <c r="AF2271" s="126"/>
      <c r="AG2271" s="126"/>
      <c r="AH2271" s="126"/>
      <c r="AI2271" s="126"/>
      <c r="AJ2271" s="126"/>
      <c r="AK2271" s="126"/>
      <c r="AL2271" s="126">
        <v>2271</v>
      </c>
    </row>
    <row r="2272" spans="1:38">
      <c r="A2272" s="721" t="s">
        <v>1891</v>
      </c>
      <c r="B2272" s="722">
        <v>18</v>
      </c>
      <c r="C2272" s="722">
        <v>1816</v>
      </c>
      <c r="D2272" s="722">
        <v>181697</v>
      </c>
      <c r="E2272" s="721">
        <v>1816979704</v>
      </c>
      <c r="F2272" s="721" t="s">
        <v>1314</v>
      </c>
      <c r="G2272" s="1127">
        <v>0</v>
      </c>
      <c r="H2272" s="1128">
        <v>0</v>
      </c>
      <c r="I2272" s="1128">
        <v>-280277080213.91003</v>
      </c>
      <c r="J2272" s="1128">
        <v>-280277080213.90997</v>
      </c>
      <c r="K2272" s="1128">
        <v>0</v>
      </c>
      <c r="L2272" s="1128">
        <v>0</v>
      </c>
      <c r="M2272" s="1128">
        <v>-280277080213.90997</v>
      </c>
      <c r="N2272" s="1129">
        <v>0</v>
      </c>
      <c r="O2272" s="1128">
        <v>-280277080213.90997</v>
      </c>
      <c r="P2272" s="1127">
        <v>-103702519679.14668</v>
      </c>
      <c r="Q2272" s="1127">
        <v>0</v>
      </c>
      <c r="R2272" s="1127">
        <v>0</v>
      </c>
      <c r="S2272" s="1127">
        <v>0</v>
      </c>
      <c r="T2272" s="1130">
        <v>0</v>
      </c>
      <c r="U2272" s="1130">
        <v>0</v>
      </c>
      <c r="V2272" s="1130">
        <v>0</v>
      </c>
      <c r="W2272" s="1127">
        <v>0</v>
      </c>
      <c r="X2272" s="1130">
        <v>-103702519679.14668</v>
      </c>
      <c r="Y2272" s="735">
        <v>0.37</v>
      </c>
      <c r="Z2272" s="1131">
        <v>0</v>
      </c>
      <c r="AA2272" s="1131">
        <v>-103702519679.14668</v>
      </c>
      <c r="AB2272" s="1131">
        <v>0</v>
      </c>
      <c r="AC2272" s="1131">
        <v>-97332152600.565399</v>
      </c>
      <c r="AD2272" s="1131">
        <v>0</v>
      </c>
      <c r="AE2272" s="1131">
        <v>-6370367078.5812836</v>
      </c>
      <c r="AF2272" s="126"/>
      <c r="AG2272" s="126"/>
      <c r="AH2272" s="126"/>
      <c r="AI2272" s="126"/>
      <c r="AJ2272" s="126"/>
      <c r="AK2272" s="126"/>
      <c r="AL2272" s="126">
        <v>2272</v>
      </c>
    </row>
    <row r="2273" spans="1:38">
      <c r="A2273" s="721" t="s">
        <v>1891</v>
      </c>
      <c r="B2273" s="722">
        <v>18</v>
      </c>
      <c r="C2273" s="722">
        <v>1816</v>
      </c>
      <c r="D2273" s="722">
        <v>181697</v>
      </c>
      <c r="E2273" s="721">
        <v>1816979740</v>
      </c>
      <c r="F2273" s="721" t="s">
        <v>4304</v>
      </c>
      <c r="G2273" s="1127">
        <v>-123092199</v>
      </c>
      <c r="H2273" s="1128">
        <v>0</v>
      </c>
      <c r="I2273" s="1128">
        <v>0</v>
      </c>
      <c r="J2273" s="1128">
        <v>123092199</v>
      </c>
      <c r="K2273" s="1128">
        <v>0</v>
      </c>
      <c r="L2273" s="1128">
        <v>123092199</v>
      </c>
      <c r="M2273" s="1128">
        <v>0</v>
      </c>
      <c r="N2273" s="1129">
        <v>0</v>
      </c>
      <c r="O2273" s="1128">
        <v>123092199</v>
      </c>
      <c r="P2273" s="1127">
        <v>45544113.630000003</v>
      </c>
      <c r="Q2273" s="1127">
        <v>0</v>
      </c>
      <c r="R2273" s="1127">
        <v>0</v>
      </c>
      <c r="S2273" s="1127">
        <v>0</v>
      </c>
      <c r="T2273" s="1130">
        <v>0</v>
      </c>
      <c r="U2273" s="1130">
        <v>0</v>
      </c>
      <c r="V2273" s="1130">
        <v>0</v>
      </c>
      <c r="W2273" s="1127">
        <v>0</v>
      </c>
      <c r="X2273" s="1130">
        <v>45544113.630000003</v>
      </c>
      <c r="Y2273" s="735">
        <v>0.37</v>
      </c>
      <c r="Z2273" s="1131">
        <v>45544113.630000003</v>
      </c>
      <c r="AA2273" s="1131">
        <v>0</v>
      </c>
      <c r="AB2273" s="1131">
        <v>0</v>
      </c>
      <c r="AC2273" s="1131">
        <v>-26396016.583200004</v>
      </c>
      <c r="AD2273" s="1131">
        <v>45544113.630000003</v>
      </c>
      <c r="AE2273" s="1131">
        <v>26396016.583200004</v>
      </c>
      <c r="AF2273" s="126"/>
      <c r="AG2273" s="126"/>
      <c r="AH2273" s="126"/>
      <c r="AI2273" s="126"/>
      <c r="AJ2273" s="126"/>
      <c r="AK2273" s="126"/>
      <c r="AL2273" s="126">
        <v>2273</v>
      </c>
    </row>
    <row r="2274" spans="1:38">
      <c r="A2274" s="721" t="s">
        <v>1891</v>
      </c>
      <c r="B2274" s="722">
        <v>18</v>
      </c>
      <c r="C2274" s="722">
        <v>1816</v>
      </c>
      <c r="D2274" s="722">
        <v>181697</v>
      </c>
      <c r="E2274" s="721">
        <v>1816979741</v>
      </c>
      <c r="F2274" s="721" t="s">
        <v>4305</v>
      </c>
      <c r="G2274" s="1127">
        <v>-26005470379</v>
      </c>
      <c r="H2274" s="1128">
        <v>0</v>
      </c>
      <c r="I2274" s="1128">
        <v>-266510262547.60001</v>
      </c>
      <c r="J2274" s="1128">
        <v>-240504792168.60001</v>
      </c>
      <c r="K2274" s="1128">
        <v>0</v>
      </c>
      <c r="L2274" s="1128">
        <v>0</v>
      </c>
      <c r="M2274" s="1128">
        <v>-240504792168.60001</v>
      </c>
      <c r="N2274" s="1129">
        <v>0</v>
      </c>
      <c r="O2274" s="1128">
        <v>-240504792168.60001</v>
      </c>
      <c r="P2274" s="1127">
        <v>-88986773102.382004</v>
      </c>
      <c r="Q2274" s="1127">
        <v>0</v>
      </c>
      <c r="R2274" s="1127">
        <v>0</v>
      </c>
      <c r="S2274" s="1127">
        <v>0</v>
      </c>
      <c r="T2274" s="1130">
        <v>0</v>
      </c>
      <c r="U2274" s="1130">
        <v>0</v>
      </c>
      <c r="V2274" s="1130">
        <v>0</v>
      </c>
      <c r="W2274" s="1127">
        <v>0</v>
      </c>
      <c r="X2274" s="1130">
        <v>-88986773102.382004</v>
      </c>
      <c r="Y2274" s="735">
        <v>0.37</v>
      </c>
      <c r="Z2274" s="1131">
        <v>0</v>
      </c>
      <c r="AA2274" s="1131">
        <v>-88986773102.382004</v>
      </c>
      <c r="AB2274" s="1131">
        <v>0</v>
      </c>
      <c r="AC2274" s="1131">
        <v>-108412521582.57478</v>
      </c>
      <c r="AD2274" s="1131">
        <v>0</v>
      </c>
      <c r="AE2274" s="1131">
        <v>19425748480.19278</v>
      </c>
      <c r="AF2274" s="126"/>
      <c r="AG2274" s="126"/>
      <c r="AH2274" s="126"/>
      <c r="AI2274" s="126"/>
      <c r="AJ2274" s="126"/>
      <c r="AK2274" s="126"/>
      <c r="AL2274" s="126">
        <v>2274</v>
      </c>
    </row>
    <row r="2275" spans="1:38">
      <c r="A2275" s="721" t="s">
        <v>1891</v>
      </c>
      <c r="B2275" s="722">
        <v>18</v>
      </c>
      <c r="C2275" s="722">
        <v>1816</v>
      </c>
      <c r="D2275" s="722">
        <v>181697</v>
      </c>
      <c r="E2275" s="721">
        <v>1816979742</v>
      </c>
      <c r="F2275" s="721" t="s">
        <v>1315</v>
      </c>
      <c r="G2275" s="1127">
        <v>0</v>
      </c>
      <c r="H2275" s="1128">
        <v>0</v>
      </c>
      <c r="I2275" s="1128">
        <v>-6712066186.6599998</v>
      </c>
      <c r="J2275" s="1128">
        <v>-6712066186.6599998</v>
      </c>
      <c r="K2275" s="1128">
        <v>0</v>
      </c>
      <c r="L2275" s="1128">
        <v>0</v>
      </c>
      <c r="M2275" s="1128">
        <v>-6712066186.6599998</v>
      </c>
      <c r="N2275" s="1129">
        <v>0</v>
      </c>
      <c r="O2275" s="1128">
        <v>-6712066186.6599998</v>
      </c>
      <c r="P2275" s="1127">
        <v>-2483464489.0641999</v>
      </c>
      <c r="Q2275" s="1127">
        <v>0</v>
      </c>
      <c r="R2275" s="1127">
        <v>0</v>
      </c>
      <c r="S2275" s="1127">
        <v>0</v>
      </c>
      <c r="T2275" s="1130">
        <v>0</v>
      </c>
      <c r="U2275" s="1130">
        <v>0</v>
      </c>
      <c r="V2275" s="1130">
        <v>0</v>
      </c>
      <c r="W2275" s="1127">
        <v>0</v>
      </c>
      <c r="X2275" s="1130">
        <v>-2483464489.0641999</v>
      </c>
      <c r="Y2275" s="735">
        <v>0.37</v>
      </c>
      <c r="Z2275" s="1131">
        <v>0</v>
      </c>
      <c r="AA2275" s="1131">
        <v>-2483464489.0641999</v>
      </c>
      <c r="AB2275" s="1131">
        <v>0</v>
      </c>
      <c r="AC2275" s="1131">
        <v>-2345483249.7414002</v>
      </c>
      <c r="AD2275" s="1131">
        <v>0</v>
      </c>
      <c r="AE2275" s="1131">
        <v>-137981239.32279968</v>
      </c>
      <c r="AF2275" s="126"/>
      <c r="AG2275" s="126"/>
      <c r="AH2275" s="126"/>
      <c r="AI2275" s="126"/>
      <c r="AJ2275" s="126"/>
      <c r="AK2275" s="126"/>
      <c r="AL2275" s="126">
        <v>2275</v>
      </c>
    </row>
    <row r="2276" spans="1:38">
      <c r="A2276" s="721" t="s">
        <v>1891</v>
      </c>
      <c r="B2276" s="722">
        <v>18</v>
      </c>
      <c r="C2276" s="722">
        <v>1816</v>
      </c>
      <c r="D2276" s="722">
        <v>181697</v>
      </c>
      <c r="E2276" s="721">
        <v>1816979743</v>
      </c>
      <c r="F2276" s="721" t="s">
        <v>1316</v>
      </c>
      <c r="G2276" s="1127">
        <v>-20103788676</v>
      </c>
      <c r="H2276" s="1128">
        <v>0</v>
      </c>
      <c r="I2276" s="1128">
        <v>-317134066161.17999</v>
      </c>
      <c r="J2276" s="1128">
        <v>-297030277485.17999</v>
      </c>
      <c r="K2276" s="1128">
        <v>0</v>
      </c>
      <c r="L2276" s="1128">
        <v>0</v>
      </c>
      <c r="M2276" s="1128">
        <v>-297030277485.17999</v>
      </c>
      <c r="N2276" s="1129">
        <v>0</v>
      </c>
      <c r="O2276" s="1128">
        <v>-297030277485.17999</v>
      </c>
      <c r="P2276" s="1127">
        <v>-109901202669.5166</v>
      </c>
      <c r="Q2276" s="1127">
        <v>0</v>
      </c>
      <c r="R2276" s="1127">
        <v>0</v>
      </c>
      <c r="S2276" s="1127">
        <v>0</v>
      </c>
      <c r="T2276" s="1130">
        <v>0</v>
      </c>
      <c r="U2276" s="1130">
        <v>0</v>
      </c>
      <c r="V2276" s="1130">
        <v>0</v>
      </c>
      <c r="W2276" s="1127">
        <v>0</v>
      </c>
      <c r="X2276" s="1130">
        <v>-109901202669.5166</v>
      </c>
      <c r="Y2276" s="735">
        <v>0.37</v>
      </c>
      <c r="Z2276" s="1131">
        <v>0</v>
      </c>
      <c r="AA2276" s="1131">
        <v>-109901202669.5166</v>
      </c>
      <c r="AB2276" s="1131">
        <v>0</v>
      </c>
      <c r="AC2276" s="1131">
        <v>-102354972624.88211</v>
      </c>
      <c r="AD2276" s="1131">
        <v>0</v>
      </c>
      <c r="AE2276" s="1131">
        <v>-7546230044.634491</v>
      </c>
      <c r="AF2276" s="126"/>
      <c r="AG2276" s="126"/>
      <c r="AH2276" s="126"/>
      <c r="AI2276" s="126"/>
      <c r="AJ2276" s="126"/>
      <c r="AK2276" s="126"/>
      <c r="AL2276" s="126">
        <v>2276</v>
      </c>
    </row>
    <row r="2277" spans="1:38">
      <c r="A2277" s="721" t="s">
        <v>1891</v>
      </c>
      <c r="B2277" s="722">
        <v>18</v>
      </c>
      <c r="C2277" s="722">
        <v>1816</v>
      </c>
      <c r="D2277" s="722">
        <v>181697</v>
      </c>
      <c r="E2277" s="721">
        <v>1816979745</v>
      </c>
      <c r="F2277" s="721" t="s">
        <v>1314</v>
      </c>
      <c r="G2277" s="1127">
        <v>0</v>
      </c>
      <c r="H2277" s="1128">
        <v>0</v>
      </c>
      <c r="I2277" s="1128">
        <v>0</v>
      </c>
      <c r="J2277" s="1128">
        <v>0</v>
      </c>
      <c r="K2277" s="1128">
        <v>0</v>
      </c>
      <c r="L2277" s="1128">
        <v>0</v>
      </c>
      <c r="M2277" s="1128">
        <v>0</v>
      </c>
      <c r="N2277" s="1129">
        <v>0</v>
      </c>
      <c r="O2277" s="1128">
        <v>0</v>
      </c>
      <c r="P2277" s="1127">
        <v>0</v>
      </c>
      <c r="Q2277" s="1127">
        <v>0</v>
      </c>
      <c r="R2277" s="1127">
        <v>0</v>
      </c>
      <c r="S2277" s="1127">
        <v>0</v>
      </c>
      <c r="T2277" s="1130">
        <v>0</v>
      </c>
      <c r="U2277" s="1130">
        <v>0</v>
      </c>
      <c r="V2277" s="1130">
        <v>0</v>
      </c>
      <c r="W2277" s="1127">
        <v>0</v>
      </c>
      <c r="X2277" s="1130">
        <v>0</v>
      </c>
      <c r="Y2277" s="735">
        <v>0</v>
      </c>
      <c r="Z2277" s="1131">
        <v>0</v>
      </c>
      <c r="AA2277" s="1131">
        <v>0</v>
      </c>
      <c r="AB2277" s="1131">
        <v>0</v>
      </c>
      <c r="AC2277" s="1131">
        <v>0</v>
      </c>
      <c r="AD2277" s="1131">
        <v>0</v>
      </c>
      <c r="AE2277" s="1131">
        <v>0</v>
      </c>
      <c r="AF2277" s="126"/>
      <c r="AG2277" s="126"/>
      <c r="AH2277" s="126"/>
      <c r="AI2277" s="126"/>
      <c r="AJ2277" s="126"/>
      <c r="AK2277" s="126"/>
      <c r="AL2277" s="126">
        <v>2277</v>
      </c>
    </row>
    <row r="2278" spans="1:38">
      <c r="A2278" s="721" t="s">
        <v>1852</v>
      </c>
      <c r="B2278" s="722">
        <v>18</v>
      </c>
      <c r="C2278" s="722">
        <v>1816</v>
      </c>
      <c r="D2278" s="722">
        <v>181698</v>
      </c>
      <c r="E2278" s="721">
        <v>1816989701</v>
      </c>
      <c r="F2278" s="721" t="s">
        <v>1317</v>
      </c>
      <c r="G2278" s="1127">
        <v>0</v>
      </c>
      <c r="H2278" s="1128">
        <v>0</v>
      </c>
      <c r="I2278" s="1128">
        <v>0</v>
      </c>
      <c r="J2278" s="1128">
        <v>0</v>
      </c>
      <c r="K2278" s="1128">
        <v>0</v>
      </c>
      <c r="L2278" s="1128">
        <v>0</v>
      </c>
      <c r="M2278" s="1128">
        <v>0</v>
      </c>
      <c r="N2278" s="1129">
        <v>0</v>
      </c>
      <c r="O2278" s="1128">
        <v>0</v>
      </c>
      <c r="P2278" s="1127">
        <v>0</v>
      </c>
      <c r="Q2278" s="1127">
        <v>0</v>
      </c>
      <c r="R2278" s="1127">
        <v>0</v>
      </c>
      <c r="S2278" s="1127">
        <v>0</v>
      </c>
      <c r="T2278" s="1130">
        <v>0</v>
      </c>
      <c r="U2278" s="1130">
        <v>0</v>
      </c>
      <c r="V2278" s="1130">
        <v>0</v>
      </c>
      <c r="W2278" s="1127">
        <v>0</v>
      </c>
      <c r="X2278" s="1130">
        <v>0</v>
      </c>
      <c r="Y2278" s="735">
        <v>0</v>
      </c>
      <c r="Z2278" s="1131">
        <v>0</v>
      </c>
      <c r="AA2278" s="1131">
        <v>0</v>
      </c>
      <c r="AB2278" s="1131">
        <v>0</v>
      </c>
      <c r="AC2278" s="1131">
        <v>0</v>
      </c>
      <c r="AD2278" s="1131">
        <v>0</v>
      </c>
      <c r="AE2278" s="1131">
        <v>0</v>
      </c>
      <c r="AF2278" s="126"/>
      <c r="AG2278" s="126"/>
      <c r="AH2278" s="126"/>
      <c r="AI2278" s="126"/>
      <c r="AJ2278" s="126"/>
      <c r="AK2278" s="126"/>
      <c r="AL2278" s="126">
        <v>2278</v>
      </c>
    </row>
    <row r="2279" spans="1:38">
      <c r="A2279" s="721" t="s">
        <v>1852</v>
      </c>
      <c r="B2279" s="722">
        <v>18</v>
      </c>
      <c r="C2279" s="722">
        <v>1816</v>
      </c>
      <c r="D2279" s="722">
        <v>181698</v>
      </c>
      <c r="E2279" s="721">
        <v>1816989704</v>
      </c>
      <c r="F2279" s="721" t="s">
        <v>1318</v>
      </c>
      <c r="G2279" s="1127">
        <v>0</v>
      </c>
      <c r="H2279" s="1128">
        <v>0</v>
      </c>
      <c r="I2279" s="1128">
        <v>0</v>
      </c>
      <c r="J2279" s="1128">
        <v>0</v>
      </c>
      <c r="K2279" s="1128">
        <v>0</v>
      </c>
      <c r="L2279" s="1128">
        <v>0</v>
      </c>
      <c r="M2279" s="1128">
        <v>0</v>
      </c>
      <c r="N2279" s="1129">
        <v>0</v>
      </c>
      <c r="O2279" s="1128">
        <v>0</v>
      </c>
      <c r="P2279" s="1127">
        <v>0</v>
      </c>
      <c r="Q2279" s="1127">
        <v>0</v>
      </c>
      <c r="R2279" s="1127">
        <v>0</v>
      </c>
      <c r="S2279" s="1127">
        <v>0</v>
      </c>
      <c r="T2279" s="1130">
        <v>0</v>
      </c>
      <c r="U2279" s="1130">
        <v>0</v>
      </c>
      <c r="V2279" s="1130">
        <v>0</v>
      </c>
      <c r="W2279" s="1127">
        <v>0</v>
      </c>
      <c r="X2279" s="1130">
        <v>0</v>
      </c>
      <c r="Y2279" s="735">
        <v>0</v>
      </c>
      <c r="Z2279" s="1131">
        <v>0</v>
      </c>
      <c r="AA2279" s="1131">
        <v>0</v>
      </c>
      <c r="AB2279" s="1131">
        <v>0</v>
      </c>
      <c r="AC2279" s="1131">
        <v>0</v>
      </c>
      <c r="AD2279" s="1131">
        <v>0</v>
      </c>
      <c r="AE2279" s="1131">
        <v>0</v>
      </c>
      <c r="AF2279" s="126"/>
      <c r="AG2279" s="126"/>
      <c r="AH2279" s="126"/>
      <c r="AI2279" s="126"/>
      <c r="AJ2279" s="126"/>
      <c r="AK2279" s="126"/>
      <c r="AL2279" s="126">
        <v>2279</v>
      </c>
    </row>
    <row r="2280" spans="1:38">
      <c r="A2280" s="721" t="s">
        <v>1852</v>
      </c>
      <c r="B2280" s="722">
        <v>18</v>
      </c>
      <c r="C2280" s="722">
        <v>1816</v>
      </c>
      <c r="D2280" s="722">
        <v>181698</v>
      </c>
      <c r="E2280" s="721">
        <v>1816989705</v>
      </c>
      <c r="F2280" s="721" t="s">
        <v>1319</v>
      </c>
      <c r="G2280" s="1127">
        <v>0</v>
      </c>
      <c r="H2280" s="1128">
        <v>0</v>
      </c>
      <c r="I2280" s="1128">
        <v>0</v>
      </c>
      <c r="J2280" s="1128">
        <v>0</v>
      </c>
      <c r="K2280" s="1128">
        <v>0</v>
      </c>
      <c r="L2280" s="1128">
        <v>0</v>
      </c>
      <c r="M2280" s="1128">
        <v>0</v>
      </c>
      <c r="N2280" s="1129">
        <v>0</v>
      </c>
      <c r="O2280" s="1128">
        <v>0</v>
      </c>
      <c r="P2280" s="1127">
        <v>0</v>
      </c>
      <c r="Q2280" s="1127">
        <v>0</v>
      </c>
      <c r="R2280" s="1127">
        <v>0</v>
      </c>
      <c r="S2280" s="1127">
        <v>0</v>
      </c>
      <c r="T2280" s="1130">
        <v>0</v>
      </c>
      <c r="U2280" s="1130">
        <v>0</v>
      </c>
      <c r="V2280" s="1130">
        <v>0</v>
      </c>
      <c r="W2280" s="1127">
        <v>0</v>
      </c>
      <c r="X2280" s="1130">
        <v>0</v>
      </c>
      <c r="Y2280" s="735">
        <v>0</v>
      </c>
      <c r="Z2280" s="1131">
        <v>0</v>
      </c>
      <c r="AA2280" s="1131">
        <v>0</v>
      </c>
      <c r="AB2280" s="1131">
        <v>0</v>
      </c>
      <c r="AC2280" s="1131">
        <v>0</v>
      </c>
      <c r="AD2280" s="1131">
        <v>0</v>
      </c>
      <c r="AE2280" s="1131">
        <v>0</v>
      </c>
      <c r="AF2280" s="126"/>
      <c r="AG2280" s="126"/>
      <c r="AH2280" s="126"/>
      <c r="AI2280" s="126"/>
      <c r="AJ2280" s="126"/>
      <c r="AK2280" s="126"/>
      <c r="AL2280" s="126">
        <v>2280</v>
      </c>
    </row>
    <row r="2281" spans="1:38">
      <c r="A2281" s="721" t="s">
        <v>1852</v>
      </c>
      <c r="B2281" s="722">
        <v>18</v>
      </c>
      <c r="C2281" s="722">
        <v>1816</v>
      </c>
      <c r="D2281" s="722">
        <v>181698</v>
      </c>
      <c r="E2281" s="721">
        <v>1816989706</v>
      </c>
      <c r="F2281" s="721" t="s">
        <v>1320</v>
      </c>
      <c r="G2281" s="1127">
        <v>0</v>
      </c>
      <c r="H2281" s="1128">
        <v>0</v>
      </c>
      <c r="I2281" s="1128">
        <v>0</v>
      </c>
      <c r="J2281" s="1128">
        <v>0</v>
      </c>
      <c r="K2281" s="1128">
        <v>0</v>
      </c>
      <c r="L2281" s="1128">
        <v>0</v>
      </c>
      <c r="M2281" s="1128">
        <v>0</v>
      </c>
      <c r="N2281" s="1129">
        <v>0</v>
      </c>
      <c r="O2281" s="1128">
        <v>0</v>
      </c>
      <c r="P2281" s="1127">
        <v>0</v>
      </c>
      <c r="Q2281" s="1127">
        <v>0</v>
      </c>
      <c r="R2281" s="1127">
        <v>0</v>
      </c>
      <c r="S2281" s="1127">
        <v>0</v>
      </c>
      <c r="T2281" s="1130">
        <v>0</v>
      </c>
      <c r="U2281" s="1130">
        <v>0</v>
      </c>
      <c r="V2281" s="1130">
        <v>0</v>
      </c>
      <c r="W2281" s="1127">
        <v>0</v>
      </c>
      <c r="X2281" s="1130">
        <v>0</v>
      </c>
      <c r="Y2281" s="735">
        <v>0</v>
      </c>
      <c r="Z2281" s="1131">
        <v>0</v>
      </c>
      <c r="AA2281" s="1131">
        <v>0</v>
      </c>
      <c r="AB2281" s="1131">
        <v>0</v>
      </c>
      <c r="AC2281" s="1131">
        <v>0</v>
      </c>
      <c r="AD2281" s="1131">
        <v>0</v>
      </c>
      <c r="AE2281" s="1131">
        <v>0</v>
      </c>
      <c r="AF2281" s="126"/>
      <c r="AG2281" s="126"/>
      <c r="AH2281" s="126"/>
      <c r="AI2281" s="126"/>
      <c r="AJ2281" s="126"/>
      <c r="AK2281" s="126"/>
      <c r="AL2281" s="126">
        <v>2281</v>
      </c>
    </row>
    <row r="2282" spans="1:38">
      <c r="A2282" s="721" t="s">
        <v>1852</v>
      </c>
      <c r="B2282" s="722">
        <v>18</v>
      </c>
      <c r="C2282" s="722">
        <v>1816</v>
      </c>
      <c r="D2282" s="722">
        <v>181698</v>
      </c>
      <c r="E2282" s="721">
        <v>1816989707</v>
      </c>
      <c r="F2282" s="721" t="s">
        <v>1321</v>
      </c>
      <c r="G2282" s="1127">
        <v>0</v>
      </c>
      <c r="H2282" s="1128">
        <v>0</v>
      </c>
      <c r="I2282" s="1128">
        <v>0</v>
      </c>
      <c r="J2282" s="1128">
        <v>0</v>
      </c>
      <c r="K2282" s="1128">
        <v>0</v>
      </c>
      <c r="L2282" s="1128">
        <v>0</v>
      </c>
      <c r="M2282" s="1128">
        <v>0</v>
      </c>
      <c r="N2282" s="1129">
        <v>0</v>
      </c>
      <c r="O2282" s="1128">
        <v>0</v>
      </c>
      <c r="P2282" s="1127">
        <v>0</v>
      </c>
      <c r="Q2282" s="1127">
        <v>0</v>
      </c>
      <c r="R2282" s="1127">
        <v>0</v>
      </c>
      <c r="S2282" s="1127">
        <v>0</v>
      </c>
      <c r="T2282" s="1130">
        <v>0</v>
      </c>
      <c r="U2282" s="1130">
        <v>0</v>
      </c>
      <c r="V2282" s="1130">
        <v>0</v>
      </c>
      <c r="W2282" s="1127">
        <v>0</v>
      </c>
      <c r="X2282" s="1130">
        <v>0</v>
      </c>
      <c r="Y2282" s="735">
        <v>0</v>
      </c>
      <c r="Z2282" s="1131">
        <v>0</v>
      </c>
      <c r="AA2282" s="1131">
        <v>0</v>
      </c>
      <c r="AB2282" s="1131">
        <v>0</v>
      </c>
      <c r="AC2282" s="1131">
        <v>0</v>
      </c>
      <c r="AD2282" s="1131">
        <v>0</v>
      </c>
      <c r="AE2282" s="1131">
        <v>0</v>
      </c>
      <c r="AF2282" s="126"/>
      <c r="AG2282" s="126"/>
      <c r="AH2282" s="126"/>
      <c r="AI2282" s="126"/>
      <c r="AJ2282" s="126"/>
      <c r="AK2282" s="126"/>
      <c r="AL2282" s="126">
        <v>2282</v>
      </c>
    </row>
    <row r="2283" spans="1:38">
      <c r="A2283" s="721" t="s">
        <v>2049</v>
      </c>
      <c r="B2283" s="722">
        <v>18</v>
      </c>
      <c r="C2283" s="722">
        <v>1818</v>
      </c>
      <c r="D2283" s="722">
        <v>181805</v>
      </c>
      <c r="E2283" s="721">
        <v>1818051000</v>
      </c>
      <c r="F2283" s="721" t="s">
        <v>1322</v>
      </c>
      <c r="G2283" s="1127">
        <v>37646497819</v>
      </c>
      <c r="H2283" s="1128">
        <v>0</v>
      </c>
      <c r="I2283" s="1128">
        <v>37646497818.769997</v>
      </c>
      <c r="J2283" s="1128">
        <v>-0.23000335693359375</v>
      </c>
      <c r="K2283" s="1128">
        <v>0</v>
      </c>
      <c r="L2283" s="1128">
        <v>0</v>
      </c>
      <c r="M2283" s="1128">
        <v>-0.23000335693359375</v>
      </c>
      <c r="N2283" s="1129">
        <v>0</v>
      </c>
      <c r="O2283" s="1128">
        <v>-0.23000335693359375</v>
      </c>
      <c r="P2283" s="1127">
        <v>-8.5101242065429683E-2</v>
      </c>
      <c r="Q2283" s="1127">
        <v>0</v>
      </c>
      <c r="R2283" s="1127">
        <v>0</v>
      </c>
      <c r="S2283" s="1127">
        <v>0</v>
      </c>
      <c r="T2283" s="1130">
        <v>0</v>
      </c>
      <c r="U2283" s="1130">
        <v>0</v>
      </c>
      <c r="V2283" s="1130">
        <v>0</v>
      </c>
      <c r="W2283" s="1127">
        <v>0</v>
      </c>
      <c r="X2283" s="1130">
        <v>-8.5101242065429683E-2</v>
      </c>
      <c r="Y2283" s="735">
        <v>0.37</v>
      </c>
      <c r="Z2283" s="1131">
        <v>0</v>
      </c>
      <c r="AA2283" s="1131">
        <v>-8.5101242065429683E-2</v>
      </c>
      <c r="AB2283" s="1131">
        <v>0</v>
      </c>
      <c r="AC2283" s="1131">
        <v>-9.2499999999999999E-2</v>
      </c>
      <c r="AD2283" s="1131">
        <v>0</v>
      </c>
      <c r="AE2283" s="1131">
        <v>7.3987579345703158E-3</v>
      </c>
      <c r="AF2283" s="126"/>
      <c r="AG2283" s="126"/>
      <c r="AH2283" s="126"/>
      <c r="AI2283" s="126"/>
      <c r="AJ2283" s="126"/>
      <c r="AK2283" s="126"/>
      <c r="AL2283" s="126">
        <v>2283</v>
      </c>
    </row>
    <row r="2284" spans="1:38">
      <c r="A2284" s="721" t="s">
        <v>2049</v>
      </c>
      <c r="B2284" s="722">
        <v>18</v>
      </c>
      <c r="C2284" s="722">
        <v>1818</v>
      </c>
      <c r="D2284" s="722">
        <v>181805</v>
      </c>
      <c r="E2284" s="721">
        <v>1818051004</v>
      </c>
      <c r="F2284" s="721" t="s">
        <v>1323</v>
      </c>
      <c r="G2284" s="1127">
        <v>50574810781</v>
      </c>
      <c r="H2284" s="1128">
        <v>0</v>
      </c>
      <c r="I2284" s="1128">
        <v>50574810780.790001</v>
      </c>
      <c r="J2284" s="1128">
        <v>-0.20999908447265625</v>
      </c>
      <c r="K2284" s="1128">
        <v>0</v>
      </c>
      <c r="L2284" s="1128">
        <v>0</v>
      </c>
      <c r="M2284" s="1128">
        <v>-0.20999908447265625</v>
      </c>
      <c r="N2284" s="1129">
        <v>0</v>
      </c>
      <c r="O2284" s="1128">
        <v>-0.20999908447265625</v>
      </c>
      <c r="P2284" s="1127">
        <v>-7.7699661254882813E-2</v>
      </c>
      <c r="Q2284" s="1127">
        <v>0</v>
      </c>
      <c r="R2284" s="1127">
        <v>0</v>
      </c>
      <c r="S2284" s="1127">
        <v>0</v>
      </c>
      <c r="T2284" s="1130">
        <v>0</v>
      </c>
      <c r="U2284" s="1130">
        <v>0</v>
      </c>
      <c r="V2284" s="1130">
        <v>0</v>
      </c>
      <c r="W2284" s="1127">
        <v>0</v>
      </c>
      <c r="X2284" s="1130">
        <v>-7.7699661254882813E-2</v>
      </c>
      <c r="Y2284" s="735">
        <v>0.37</v>
      </c>
      <c r="Z2284" s="1131">
        <v>0</v>
      </c>
      <c r="AA2284" s="1131">
        <v>-7.7699661254882813E-2</v>
      </c>
      <c r="AB2284" s="1131">
        <v>0</v>
      </c>
      <c r="AC2284" s="1131">
        <v>-7.7699661254882813E-2</v>
      </c>
      <c r="AD2284" s="1131">
        <v>0</v>
      </c>
      <c r="AE2284" s="1131">
        <v>0</v>
      </c>
      <c r="AF2284" s="126"/>
      <c r="AG2284" s="126"/>
      <c r="AH2284" s="126"/>
      <c r="AI2284" s="126"/>
      <c r="AJ2284" s="126"/>
      <c r="AK2284" s="126"/>
      <c r="AL2284" s="126">
        <v>2284</v>
      </c>
    </row>
    <row r="2285" spans="1:38">
      <c r="A2285" s="721" t="s">
        <v>2049</v>
      </c>
      <c r="B2285" s="722">
        <v>18</v>
      </c>
      <c r="C2285" s="722">
        <v>1818</v>
      </c>
      <c r="D2285" s="722">
        <v>181897</v>
      </c>
      <c r="E2285" s="721">
        <v>1818971001</v>
      </c>
      <c r="F2285" s="721" t="s">
        <v>1324</v>
      </c>
      <c r="G2285" s="1127">
        <v>-16013452811</v>
      </c>
      <c r="H2285" s="1128">
        <v>0</v>
      </c>
      <c r="I2285" s="1128">
        <v>-16013452810.9</v>
      </c>
      <c r="J2285" s="1128">
        <v>0.10000038146972656</v>
      </c>
      <c r="K2285" s="1128">
        <v>0</v>
      </c>
      <c r="L2285" s="1128">
        <v>0.10000038146972656</v>
      </c>
      <c r="M2285" s="1128">
        <v>0</v>
      </c>
      <c r="N2285" s="1129">
        <v>0</v>
      </c>
      <c r="O2285" s="1128">
        <v>0.10000038146972656</v>
      </c>
      <c r="P2285" s="1127">
        <v>3.7000141143798827E-2</v>
      </c>
      <c r="Q2285" s="1127">
        <v>0</v>
      </c>
      <c r="R2285" s="1127">
        <v>0</v>
      </c>
      <c r="S2285" s="1127">
        <v>0</v>
      </c>
      <c r="T2285" s="1130">
        <v>0</v>
      </c>
      <c r="U2285" s="1130">
        <v>0</v>
      </c>
      <c r="V2285" s="1130">
        <v>0</v>
      </c>
      <c r="W2285" s="1127">
        <v>0</v>
      </c>
      <c r="X2285" s="1130">
        <v>3.7000141143798827E-2</v>
      </c>
      <c r="Y2285" s="735">
        <v>0.37</v>
      </c>
      <c r="Z2285" s="1131">
        <v>3.7000141143798827E-2</v>
      </c>
      <c r="AA2285" s="1131">
        <v>0</v>
      </c>
      <c r="AB2285" s="1131">
        <v>0.16650028228759767</v>
      </c>
      <c r="AC2285" s="1131">
        <v>0</v>
      </c>
      <c r="AD2285" s="1131">
        <v>-0.12950014114379885</v>
      </c>
      <c r="AE2285" s="1131">
        <v>0</v>
      </c>
      <c r="AF2285" s="126"/>
      <c r="AG2285" s="126"/>
      <c r="AH2285" s="126"/>
      <c r="AI2285" s="126"/>
      <c r="AJ2285" s="126"/>
      <c r="AK2285" s="126"/>
      <c r="AL2285" s="126">
        <v>2285</v>
      </c>
    </row>
    <row r="2286" spans="1:38">
      <c r="A2286" s="721" t="s">
        <v>2049</v>
      </c>
      <c r="B2286" s="722">
        <v>18</v>
      </c>
      <c r="C2286" s="722">
        <v>1818</v>
      </c>
      <c r="D2286" s="722">
        <v>181897</v>
      </c>
      <c r="E2286" s="721">
        <v>1818971003</v>
      </c>
      <c r="F2286" s="721" t="s">
        <v>1325</v>
      </c>
      <c r="G2286" s="1127">
        <v>-46590110326</v>
      </c>
      <c r="H2286" s="1128">
        <v>0</v>
      </c>
      <c r="I2286" s="1128">
        <v>-46590110326.059998</v>
      </c>
      <c r="J2286" s="1128">
        <v>-5.999755859375E-2</v>
      </c>
      <c r="K2286" s="1128">
        <v>0</v>
      </c>
      <c r="L2286" s="1128">
        <v>0</v>
      </c>
      <c r="M2286" s="1128">
        <v>-5.999755859375E-2</v>
      </c>
      <c r="N2286" s="1129">
        <v>0</v>
      </c>
      <c r="O2286" s="1128">
        <v>-5.999755859375E-2</v>
      </c>
      <c r="P2286" s="1127">
        <v>-2.2199096679687499E-2</v>
      </c>
      <c r="Q2286" s="1127">
        <v>0</v>
      </c>
      <c r="R2286" s="1127">
        <v>0</v>
      </c>
      <c r="S2286" s="1127">
        <v>0</v>
      </c>
      <c r="T2286" s="1130">
        <v>0</v>
      </c>
      <c r="U2286" s="1130">
        <v>0</v>
      </c>
      <c r="V2286" s="1130">
        <v>0</v>
      </c>
      <c r="W2286" s="1127">
        <v>0</v>
      </c>
      <c r="X2286" s="1130">
        <v>-2.2199096679687499E-2</v>
      </c>
      <c r="Y2286" s="735">
        <v>0.37</v>
      </c>
      <c r="Z2286" s="1131">
        <v>0</v>
      </c>
      <c r="AA2286" s="1131">
        <v>-2.2199096679687499E-2</v>
      </c>
      <c r="AB2286" s="1131">
        <v>0</v>
      </c>
      <c r="AC2286" s="1131">
        <v>-5.9201354980468752E-2</v>
      </c>
      <c r="AD2286" s="1131">
        <v>0</v>
      </c>
      <c r="AE2286" s="1131">
        <v>3.7002258300781257E-2</v>
      </c>
      <c r="AF2286" s="126"/>
      <c r="AG2286" s="126"/>
      <c r="AH2286" s="126"/>
      <c r="AI2286" s="126"/>
      <c r="AJ2286" s="126"/>
      <c r="AK2286" s="126"/>
      <c r="AL2286" s="126">
        <v>2286</v>
      </c>
    </row>
    <row r="2287" spans="1:38">
      <c r="A2287" s="721" t="s">
        <v>2049</v>
      </c>
      <c r="B2287" s="722">
        <v>18</v>
      </c>
      <c r="C2287" s="722">
        <v>1818</v>
      </c>
      <c r="D2287" s="722">
        <v>181897</v>
      </c>
      <c r="E2287" s="721">
        <v>1818971005</v>
      </c>
      <c r="F2287" s="721" t="s">
        <v>1326</v>
      </c>
      <c r="G2287" s="1127">
        <v>16013452811</v>
      </c>
      <c r="H2287" s="1128">
        <v>0</v>
      </c>
      <c r="I2287" s="1128">
        <v>16013452811.08</v>
      </c>
      <c r="J2287" s="1128">
        <v>7.9999923706054688E-2</v>
      </c>
      <c r="K2287" s="1128">
        <v>0</v>
      </c>
      <c r="L2287" s="1128">
        <v>7.9999923706054688E-2</v>
      </c>
      <c r="M2287" s="1128">
        <v>0</v>
      </c>
      <c r="N2287" s="1129">
        <v>0</v>
      </c>
      <c r="O2287" s="1128">
        <v>7.9999923706054688E-2</v>
      </c>
      <c r="P2287" s="1127">
        <v>2.9599971771240234E-2</v>
      </c>
      <c r="Q2287" s="1127">
        <v>0</v>
      </c>
      <c r="R2287" s="1127">
        <v>0</v>
      </c>
      <c r="S2287" s="1127">
        <v>0</v>
      </c>
      <c r="T2287" s="1130">
        <v>0</v>
      </c>
      <c r="U2287" s="1130">
        <v>0</v>
      </c>
      <c r="V2287" s="1130">
        <v>0</v>
      </c>
      <c r="W2287" s="1127">
        <v>0</v>
      </c>
      <c r="X2287" s="1130">
        <v>2.9599971771240234E-2</v>
      </c>
      <c r="Y2287" s="735">
        <v>0.37</v>
      </c>
      <c r="Z2287" s="1131">
        <v>2.9599971771240234E-2</v>
      </c>
      <c r="AA2287" s="1131">
        <v>0</v>
      </c>
      <c r="AB2287" s="1131">
        <v>0</v>
      </c>
      <c r="AC2287" s="1131">
        <v>-4506503437.7699995</v>
      </c>
      <c r="AD2287" s="1131">
        <v>2.9599971771240234E-2</v>
      </c>
      <c r="AE2287" s="1131">
        <v>4506503437.7699995</v>
      </c>
      <c r="AF2287" s="126"/>
      <c r="AG2287" s="126"/>
      <c r="AH2287" s="126"/>
      <c r="AI2287" s="126"/>
      <c r="AJ2287" s="126"/>
      <c r="AK2287" s="126"/>
      <c r="AL2287" s="126">
        <v>2287</v>
      </c>
    </row>
    <row r="2288" spans="1:38">
      <c r="A2288" s="721" t="s">
        <v>2049</v>
      </c>
      <c r="B2288" s="722">
        <v>18</v>
      </c>
      <c r="C2288" s="722">
        <v>1823</v>
      </c>
      <c r="D2288" s="722">
        <v>182315</v>
      </c>
      <c r="E2288" s="721">
        <v>1823151000</v>
      </c>
      <c r="F2288" s="721" t="s">
        <v>1327</v>
      </c>
      <c r="G2288" s="1127">
        <v>2048479066</v>
      </c>
      <c r="H2288" s="1128">
        <v>0</v>
      </c>
      <c r="I2288" s="1128">
        <v>2048479065.78</v>
      </c>
      <c r="J2288" s="1128">
        <v>-0.22000002861022949</v>
      </c>
      <c r="K2288" s="1128">
        <v>0</v>
      </c>
      <c r="L2288" s="1128">
        <v>0</v>
      </c>
      <c r="M2288" s="1128">
        <v>-0.22000002861022949</v>
      </c>
      <c r="N2288" s="1129">
        <v>0</v>
      </c>
      <c r="O2288" s="1128">
        <v>-0.22000002861022949</v>
      </c>
      <c r="P2288" s="1127">
        <v>-8.1400010585784915E-2</v>
      </c>
      <c r="Q2288" s="1127">
        <v>0</v>
      </c>
      <c r="R2288" s="1127">
        <v>0</v>
      </c>
      <c r="S2288" s="1127">
        <v>0</v>
      </c>
      <c r="T2288" s="1130">
        <v>0</v>
      </c>
      <c r="U2288" s="1130">
        <v>0</v>
      </c>
      <c r="V2288" s="1130">
        <v>0</v>
      </c>
      <c r="W2288" s="1127">
        <v>0</v>
      </c>
      <c r="X2288" s="1130">
        <v>-8.1400010585784915E-2</v>
      </c>
      <c r="Y2288" s="735">
        <v>0.37</v>
      </c>
      <c r="Z2288" s="1131">
        <v>0</v>
      </c>
      <c r="AA2288" s="1131">
        <v>-8.1400010585784915E-2</v>
      </c>
      <c r="AB2288" s="1131">
        <v>0.12209997177124023</v>
      </c>
      <c r="AC2288" s="1131">
        <v>0</v>
      </c>
      <c r="AD2288" s="1131">
        <v>-0.12209997177124023</v>
      </c>
      <c r="AE2288" s="1131">
        <v>-8.1400010585784915E-2</v>
      </c>
      <c r="AF2288" s="126"/>
      <c r="AG2288" s="126"/>
      <c r="AH2288" s="126"/>
      <c r="AI2288" s="126"/>
      <c r="AJ2288" s="126"/>
      <c r="AK2288" s="126"/>
      <c r="AL2288" s="126">
        <v>2288</v>
      </c>
    </row>
    <row r="2289" spans="1:38">
      <c r="A2289" s="721" t="s">
        <v>1996</v>
      </c>
      <c r="B2289" s="722">
        <v>19</v>
      </c>
      <c r="C2289" s="722">
        <v>1904</v>
      </c>
      <c r="D2289" s="722">
        <v>190405</v>
      </c>
      <c r="E2289" s="721">
        <v>1904059099</v>
      </c>
      <c r="F2289" s="721" t="s">
        <v>4306</v>
      </c>
      <c r="G2289" s="1127">
        <v>0</v>
      </c>
      <c r="H2289" s="1128">
        <v>0</v>
      </c>
      <c r="I2289" s="1128">
        <v>0</v>
      </c>
      <c r="J2289" s="1128">
        <v>0</v>
      </c>
      <c r="K2289" s="1128">
        <v>0</v>
      </c>
      <c r="L2289" s="1128">
        <v>0</v>
      </c>
      <c r="M2289" s="1128">
        <v>0</v>
      </c>
      <c r="N2289" s="1129">
        <v>0</v>
      </c>
      <c r="O2289" s="1128">
        <v>0</v>
      </c>
      <c r="P2289" s="1127">
        <v>0</v>
      </c>
      <c r="Q2289" s="1127">
        <v>0</v>
      </c>
      <c r="R2289" s="1127">
        <v>0</v>
      </c>
      <c r="S2289" s="1127">
        <v>0</v>
      </c>
      <c r="T2289" s="1130">
        <v>0</v>
      </c>
      <c r="U2289" s="1130">
        <v>0</v>
      </c>
      <c r="V2289" s="1130">
        <v>0</v>
      </c>
      <c r="W2289" s="1127">
        <v>0</v>
      </c>
      <c r="X2289" s="1130">
        <v>0</v>
      </c>
      <c r="Y2289" s="735">
        <v>0</v>
      </c>
      <c r="Z2289" s="1131">
        <v>0</v>
      </c>
      <c r="AA2289" s="1131">
        <v>0</v>
      </c>
      <c r="AB2289" s="1131">
        <v>0</v>
      </c>
      <c r="AC2289" s="1131">
        <v>0</v>
      </c>
      <c r="AD2289" s="1131">
        <v>0</v>
      </c>
      <c r="AE2289" s="1131">
        <v>0</v>
      </c>
      <c r="AF2289" s="126"/>
      <c r="AG2289" s="126"/>
      <c r="AH2289" s="126"/>
      <c r="AI2289" s="126"/>
      <c r="AJ2289" s="126"/>
      <c r="AK2289" s="126"/>
      <c r="AL2289" s="126">
        <v>2289</v>
      </c>
    </row>
    <row r="2290" spans="1:38">
      <c r="A2290" s="721" t="s">
        <v>1996</v>
      </c>
      <c r="B2290" s="722">
        <v>19</v>
      </c>
      <c r="C2290" s="722">
        <v>1904</v>
      </c>
      <c r="D2290" s="722">
        <v>190495</v>
      </c>
      <c r="E2290" s="721">
        <v>1904951000</v>
      </c>
      <c r="F2290" s="721" t="s">
        <v>361</v>
      </c>
      <c r="G2290" s="1127">
        <v>3031192</v>
      </c>
      <c r="H2290" s="1128">
        <v>0</v>
      </c>
      <c r="I2290" s="1128">
        <v>3031191.83</v>
      </c>
      <c r="J2290" s="1128">
        <v>-0.16999999992549419</v>
      </c>
      <c r="K2290" s="1128">
        <v>0</v>
      </c>
      <c r="L2290" s="1128">
        <v>0</v>
      </c>
      <c r="M2290" s="1128">
        <v>-0.16999999992549419</v>
      </c>
      <c r="N2290" s="1129">
        <v>0</v>
      </c>
      <c r="O2290" s="1128">
        <v>-0.16999999992549419</v>
      </c>
      <c r="P2290" s="1127">
        <v>-6.2899999972432855E-2</v>
      </c>
      <c r="Q2290" s="1127">
        <v>0</v>
      </c>
      <c r="R2290" s="1127">
        <v>0</v>
      </c>
      <c r="S2290" s="1127">
        <v>0</v>
      </c>
      <c r="T2290" s="1130">
        <v>0</v>
      </c>
      <c r="U2290" s="1130">
        <v>0</v>
      </c>
      <c r="V2290" s="1130">
        <v>0</v>
      </c>
      <c r="W2290" s="1127">
        <v>0</v>
      </c>
      <c r="X2290" s="1130">
        <v>-6.2899999972432855E-2</v>
      </c>
      <c r="Y2290" s="735">
        <v>0.37</v>
      </c>
      <c r="Z2290" s="1131">
        <v>0</v>
      </c>
      <c r="AA2290" s="1131">
        <v>-6.2899999972432855E-2</v>
      </c>
      <c r="AB2290" s="1131">
        <v>0</v>
      </c>
      <c r="AC2290" s="1131">
        <v>-6.2899999972432855E-2</v>
      </c>
      <c r="AD2290" s="1131">
        <v>0</v>
      </c>
      <c r="AE2290" s="1131">
        <v>0</v>
      </c>
      <c r="AF2290" s="126"/>
      <c r="AG2290" s="126"/>
      <c r="AH2290" s="126"/>
      <c r="AI2290" s="126"/>
      <c r="AJ2290" s="126"/>
      <c r="AK2290" s="126"/>
      <c r="AL2290" s="126">
        <v>2290</v>
      </c>
    </row>
    <row r="2291" spans="1:38">
      <c r="A2291" s="721" t="s">
        <v>1996</v>
      </c>
      <c r="B2291" s="722">
        <v>19</v>
      </c>
      <c r="C2291" s="722">
        <v>1904</v>
      </c>
      <c r="D2291" s="722">
        <v>190495</v>
      </c>
      <c r="E2291" s="721">
        <v>1904951099</v>
      </c>
      <c r="F2291" s="721" t="s">
        <v>1328</v>
      </c>
      <c r="G2291" s="1127">
        <v>-3031194</v>
      </c>
      <c r="H2291" s="1128">
        <v>0</v>
      </c>
      <c r="I2291" s="1128">
        <v>-3031194.2</v>
      </c>
      <c r="J2291" s="1128">
        <v>-0.20000000018626451</v>
      </c>
      <c r="K2291" s="1128">
        <v>0</v>
      </c>
      <c r="L2291" s="1128">
        <v>0</v>
      </c>
      <c r="M2291" s="1128">
        <v>-0.20000000018626451</v>
      </c>
      <c r="N2291" s="1129">
        <v>0</v>
      </c>
      <c r="O2291" s="1128">
        <v>-0.20000000018626451</v>
      </c>
      <c r="P2291" s="1127">
        <v>-7.4000000068917868E-2</v>
      </c>
      <c r="Q2291" s="1127">
        <v>0</v>
      </c>
      <c r="R2291" s="1127">
        <v>0</v>
      </c>
      <c r="S2291" s="1127">
        <v>0</v>
      </c>
      <c r="T2291" s="1130">
        <v>0</v>
      </c>
      <c r="U2291" s="1130">
        <v>0</v>
      </c>
      <c r="V2291" s="1130">
        <v>0</v>
      </c>
      <c r="W2291" s="1127">
        <v>0</v>
      </c>
      <c r="X2291" s="1130">
        <v>-7.4000000068917868E-2</v>
      </c>
      <c r="Y2291" s="735">
        <v>0.37</v>
      </c>
      <c r="Z2291" s="1131">
        <v>0</v>
      </c>
      <c r="AA2291" s="1131">
        <v>-7.4000000068917868E-2</v>
      </c>
      <c r="AB2291" s="1131">
        <v>0</v>
      </c>
      <c r="AC2291" s="1131">
        <v>-7.4000000068917868E-2</v>
      </c>
      <c r="AD2291" s="1131">
        <v>0</v>
      </c>
      <c r="AE2291" s="1131">
        <v>0</v>
      </c>
      <c r="AF2291" s="126"/>
      <c r="AG2291" s="126"/>
      <c r="AH2291" s="126"/>
      <c r="AI2291" s="126"/>
      <c r="AJ2291" s="126"/>
      <c r="AK2291" s="126"/>
      <c r="AL2291" s="126">
        <v>2291</v>
      </c>
    </row>
    <row r="2292" spans="1:38">
      <c r="A2292" s="721" t="s">
        <v>1996</v>
      </c>
      <c r="B2292" s="722">
        <v>19</v>
      </c>
      <c r="C2292" s="722">
        <v>1904</v>
      </c>
      <c r="D2292" s="722">
        <v>190495</v>
      </c>
      <c r="E2292" s="721">
        <v>1904959100</v>
      </c>
      <c r="F2292" s="721" t="s">
        <v>4307</v>
      </c>
      <c r="G2292" s="1127">
        <v>0</v>
      </c>
      <c r="H2292" s="1128">
        <v>0</v>
      </c>
      <c r="I2292" s="1128">
        <v>0</v>
      </c>
      <c r="J2292" s="1128">
        <v>0</v>
      </c>
      <c r="K2292" s="1128">
        <v>0</v>
      </c>
      <c r="L2292" s="1128">
        <v>0</v>
      </c>
      <c r="M2292" s="1128">
        <v>0</v>
      </c>
      <c r="N2292" s="1129">
        <v>0</v>
      </c>
      <c r="O2292" s="1128">
        <v>0</v>
      </c>
      <c r="P2292" s="1127">
        <v>0</v>
      </c>
      <c r="Q2292" s="1127">
        <v>0</v>
      </c>
      <c r="R2292" s="1127">
        <v>0</v>
      </c>
      <c r="S2292" s="1127">
        <v>0</v>
      </c>
      <c r="T2292" s="1130">
        <v>0</v>
      </c>
      <c r="U2292" s="1130">
        <v>0</v>
      </c>
      <c r="V2292" s="1130">
        <v>0</v>
      </c>
      <c r="W2292" s="1127">
        <v>0</v>
      </c>
      <c r="X2292" s="1130">
        <v>0</v>
      </c>
      <c r="Y2292" s="735">
        <v>0</v>
      </c>
      <c r="Z2292" s="1131">
        <v>0</v>
      </c>
      <c r="AA2292" s="1131">
        <v>0</v>
      </c>
      <c r="AB2292" s="1131">
        <v>0</v>
      </c>
      <c r="AC2292" s="1131">
        <v>0</v>
      </c>
      <c r="AD2292" s="1131">
        <v>0</v>
      </c>
      <c r="AE2292" s="1131">
        <v>0</v>
      </c>
      <c r="AF2292" s="126"/>
      <c r="AG2292" s="126"/>
      <c r="AH2292" s="126"/>
      <c r="AI2292" s="126"/>
      <c r="AJ2292" s="126"/>
      <c r="AK2292" s="126"/>
      <c r="AL2292" s="126">
        <v>2292</v>
      </c>
    </row>
    <row r="2293" spans="1:38">
      <c r="A2293" s="721" t="s">
        <v>1996</v>
      </c>
      <c r="B2293" s="722">
        <v>19</v>
      </c>
      <c r="C2293" s="722">
        <v>1905</v>
      </c>
      <c r="D2293" s="722">
        <v>190500</v>
      </c>
      <c r="E2293" s="721">
        <v>1905001000</v>
      </c>
      <c r="F2293" s="721" t="s">
        <v>2060</v>
      </c>
      <c r="G2293" s="1127">
        <v>4907823449</v>
      </c>
      <c r="H2293" s="1128">
        <v>0</v>
      </c>
      <c r="I2293" s="1128">
        <v>4907823448.7600002</v>
      </c>
      <c r="J2293" s="1128">
        <v>-0.23999977111816406</v>
      </c>
      <c r="K2293" s="1128">
        <v>0</v>
      </c>
      <c r="L2293" s="1128">
        <v>0</v>
      </c>
      <c r="M2293" s="1128">
        <v>-0.23999977111816406</v>
      </c>
      <c r="N2293" s="1129">
        <v>0</v>
      </c>
      <c r="O2293" s="1128">
        <v>-0.23999977111816406</v>
      </c>
      <c r="P2293" s="1127">
        <v>-8.8799915313720695E-2</v>
      </c>
      <c r="Q2293" s="1127">
        <v>0</v>
      </c>
      <c r="R2293" s="1127">
        <v>0</v>
      </c>
      <c r="S2293" s="1127">
        <v>0</v>
      </c>
      <c r="T2293" s="1130">
        <v>0</v>
      </c>
      <c r="U2293" s="1130">
        <v>0</v>
      </c>
      <c r="V2293" s="1130">
        <v>0</v>
      </c>
      <c r="W2293" s="1127">
        <v>0</v>
      </c>
      <c r="X2293" s="1130">
        <v>-8.8799915313720695E-2</v>
      </c>
      <c r="Y2293" s="735">
        <v>0.36999999999999994</v>
      </c>
      <c r="Z2293" s="1131">
        <v>0</v>
      </c>
      <c r="AA2293" s="1131">
        <v>-8.8799915313720695E-2</v>
      </c>
      <c r="AB2293" s="1131">
        <v>0</v>
      </c>
      <c r="AC2293" s="1131">
        <v>0</v>
      </c>
      <c r="AD2293" s="1131">
        <v>0</v>
      </c>
      <c r="AE2293" s="1131">
        <v>-8.8799915313720695E-2</v>
      </c>
      <c r="AF2293" s="126"/>
      <c r="AG2293" s="126"/>
      <c r="AH2293" s="126"/>
      <c r="AI2293" s="126"/>
      <c r="AJ2293" s="126"/>
      <c r="AK2293" s="126"/>
      <c r="AL2293" s="126">
        <v>2293</v>
      </c>
    </row>
    <row r="2294" spans="1:38">
      <c r="A2294" s="721" t="s">
        <v>1996</v>
      </c>
      <c r="B2294" s="722">
        <v>19</v>
      </c>
      <c r="C2294" s="722">
        <v>1910</v>
      </c>
      <c r="D2294" s="722">
        <v>191000</v>
      </c>
      <c r="E2294" s="721">
        <v>1910001000</v>
      </c>
      <c r="F2294" s="721" t="s">
        <v>362</v>
      </c>
      <c r="G2294" s="1127">
        <v>334950817104</v>
      </c>
      <c r="H2294" s="1128">
        <v>0</v>
      </c>
      <c r="I2294" s="1128">
        <v>334950817104.09003</v>
      </c>
      <c r="J2294" s="1128">
        <v>9.002685546875E-2</v>
      </c>
      <c r="K2294" s="1128">
        <v>9.002685546875E-2</v>
      </c>
      <c r="L2294" s="1128">
        <v>0</v>
      </c>
      <c r="M2294" s="1128">
        <v>0</v>
      </c>
      <c r="N2294" s="1129">
        <v>0</v>
      </c>
      <c r="O2294" s="1128">
        <v>0</v>
      </c>
      <c r="P2294" s="1127">
        <v>0</v>
      </c>
      <c r="Q2294" s="1127">
        <v>0</v>
      </c>
      <c r="R2294" s="1127">
        <v>0</v>
      </c>
      <c r="S2294" s="1127">
        <v>0</v>
      </c>
      <c r="T2294" s="1130">
        <v>0</v>
      </c>
      <c r="U2294" s="1130">
        <v>0</v>
      </c>
      <c r="V2294" s="1130">
        <v>0</v>
      </c>
      <c r="W2294" s="1127">
        <v>0</v>
      </c>
      <c r="X2294" s="1130">
        <v>0</v>
      </c>
      <c r="Y2294" s="735">
        <v>0</v>
      </c>
      <c r="Z2294" s="1131">
        <v>0</v>
      </c>
      <c r="AA2294" s="1131">
        <v>0</v>
      </c>
      <c r="AB2294" s="1131">
        <v>0</v>
      </c>
      <c r="AC2294" s="1131">
        <v>0</v>
      </c>
      <c r="AD2294" s="1131">
        <v>0</v>
      </c>
      <c r="AE2294" s="1131">
        <v>0</v>
      </c>
      <c r="AF2294" s="126"/>
      <c r="AG2294" s="126"/>
      <c r="AH2294" s="126"/>
      <c r="AI2294" s="126"/>
      <c r="AJ2294" s="126"/>
      <c r="AK2294" s="126"/>
      <c r="AL2294" s="126">
        <v>2294</v>
      </c>
    </row>
    <row r="2295" spans="1:38">
      <c r="A2295" s="721" t="s">
        <v>1996</v>
      </c>
      <c r="B2295" s="722">
        <v>19</v>
      </c>
      <c r="C2295" s="722">
        <v>1910</v>
      </c>
      <c r="D2295" s="722">
        <v>191000</v>
      </c>
      <c r="E2295" s="721">
        <v>1910001001</v>
      </c>
      <c r="F2295" s="721" t="s">
        <v>292</v>
      </c>
      <c r="G2295" s="1127">
        <v>0</v>
      </c>
      <c r="H2295" s="1128">
        <v>0</v>
      </c>
      <c r="I2295" s="1128">
        <v>0</v>
      </c>
      <c r="J2295" s="1128">
        <v>0</v>
      </c>
      <c r="K2295" s="1128">
        <v>0</v>
      </c>
      <c r="L2295" s="1128">
        <v>0</v>
      </c>
      <c r="M2295" s="1128">
        <v>0</v>
      </c>
      <c r="N2295" s="1129">
        <v>0</v>
      </c>
      <c r="O2295" s="1128">
        <v>0</v>
      </c>
      <c r="P2295" s="1127">
        <v>0</v>
      </c>
      <c r="Q2295" s="1127">
        <v>0</v>
      </c>
      <c r="R2295" s="1127">
        <v>0</v>
      </c>
      <c r="S2295" s="1127">
        <v>0</v>
      </c>
      <c r="T2295" s="1130">
        <v>0</v>
      </c>
      <c r="U2295" s="1130">
        <v>0</v>
      </c>
      <c r="V2295" s="1130">
        <v>0</v>
      </c>
      <c r="W2295" s="1127">
        <v>0</v>
      </c>
      <c r="X2295" s="1130">
        <v>0</v>
      </c>
      <c r="Y2295" s="735">
        <v>0</v>
      </c>
      <c r="Z2295" s="1131">
        <v>0</v>
      </c>
      <c r="AA2295" s="1131">
        <v>0</v>
      </c>
      <c r="AB2295" s="1131">
        <v>0</v>
      </c>
      <c r="AC2295" s="1131">
        <v>0</v>
      </c>
      <c r="AD2295" s="1131">
        <v>0</v>
      </c>
      <c r="AE2295" s="1131">
        <v>0</v>
      </c>
      <c r="AF2295" s="126"/>
      <c r="AG2295" s="126"/>
      <c r="AH2295" s="126"/>
      <c r="AI2295" s="126"/>
      <c r="AJ2295" s="126"/>
      <c r="AK2295" s="126"/>
      <c r="AL2295" s="126">
        <v>2295</v>
      </c>
    </row>
    <row r="2296" spans="1:38">
      <c r="A2296" s="721" t="s">
        <v>1996</v>
      </c>
      <c r="B2296" s="722">
        <v>19</v>
      </c>
      <c r="C2296" s="722">
        <v>1910</v>
      </c>
      <c r="D2296" s="722">
        <v>191000</v>
      </c>
      <c r="E2296" s="721">
        <v>1910001888</v>
      </c>
      <c r="F2296" s="721" t="s">
        <v>2061</v>
      </c>
      <c r="G2296" s="1127">
        <v>0</v>
      </c>
      <c r="H2296" s="1128">
        <v>0</v>
      </c>
      <c r="I2296" s="1128">
        <v>0</v>
      </c>
      <c r="J2296" s="1128">
        <v>0</v>
      </c>
      <c r="K2296" s="1128">
        <v>0</v>
      </c>
      <c r="L2296" s="1128">
        <v>0</v>
      </c>
      <c r="M2296" s="1128">
        <v>0</v>
      </c>
      <c r="N2296" s="1129">
        <v>0</v>
      </c>
      <c r="O2296" s="1128">
        <v>0</v>
      </c>
      <c r="P2296" s="1127">
        <v>0</v>
      </c>
      <c r="Q2296" s="1127">
        <v>0</v>
      </c>
      <c r="R2296" s="1127">
        <v>0</v>
      </c>
      <c r="S2296" s="1127">
        <v>0</v>
      </c>
      <c r="T2296" s="1130">
        <v>0</v>
      </c>
      <c r="U2296" s="1130">
        <v>0</v>
      </c>
      <c r="V2296" s="1130">
        <v>0</v>
      </c>
      <c r="W2296" s="1127">
        <v>0</v>
      </c>
      <c r="X2296" s="1130">
        <v>0</v>
      </c>
      <c r="Y2296" s="735">
        <v>0</v>
      </c>
      <c r="Z2296" s="1131">
        <v>0</v>
      </c>
      <c r="AA2296" s="1131">
        <v>0</v>
      </c>
      <c r="AB2296" s="1131">
        <v>0</v>
      </c>
      <c r="AC2296" s="1131">
        <v>0</v>
      </c>
      <c r="AD2296" s="1131">
        <v>0</v>
      </c>
      <c r="AE2296" s="1131">
        <v>0</v>
      </c>
      <c r="AF2296" s="126"/>
      <c r="AG2296" s="126"/>
      <c r="AH2296" s="126"/>
      <c r="AI2296" s="126"/>
      <c r="AJ2296" s="126"/>
      <c r="AK2296" s="126"/>
      <c r="AL2296" s="126">
        <v>2296</v>
      </c>
    </row>
    <row r="2297" spans="1:38">
      <c r="A2297" s="721" t="s">
        <v>1996</v>
      </c>
      <c r="B2297" s="722">
        <v>19</v>
      </c>
      <c r="C2297" s="722">
        <v>1911</v>
      </c>
      <c r="D2297" s="722">
        <v>191135</v>
      </c>
      <c r="E2297" s="721">
        <v>1911351000</v>
      </c>
      <c r="F2297" s="721" t="s">
        <v>293</v>
      </c>
      <c r="G2297" s="1127">
        <v>167905604206</v>
      </c>
      <c r="H2297" s="1128">
        <v>0</v>
      </c>
      <c r="I2297" s="1128">
        <v>181942794452.27353</v>
      </c>
      <c r="J2297" s="1128">
        <v>14037190246.269989</v>
      </c>
      <c r="K2297" s="1128">
        <v>0</v>
      </c>
      <c r="L2297" s="1128">
        <v>14037190246.269989</v>
      </c>
      <c r="M2297" s="1128">
        <v>0</v>
      </c>
      <c r="N2297" s="1129">
        <v>0</v>
      </c>
      <c r="O2297" s="1128">
        <v>14037190246.269989</v>
      </c>
      <c r="P2297" s="1127">
        <v>5193760391.1198959</v>
      </c>
      <c r="Q2297" s="1127">
        <v>0</v>
      </c>
      <c r="R2297" s="1127">
        <v>0</v>
      </c>
      <c r="S2297" s="1127">
        <v>0</v>
      </c>
      <c r="T2297" s="1130">
        <v>0</v>
      </c>
      <c r="U2297" s="1130">
        <v>0</v>
      </c>
      <c r="V2297" s="1130">
        <v>0</v>
      </c>
      <c r="W2297" s="1127">
        <v>0</v>
      </c>
      <c r="X2297" s="1130">
        <v>5193760391.1198959</v>
      </c>
      <c r="Y2297" s="735">
        <v>0.37</v>
      </c>
      <c r="Z2297" s="1131">
        <v>5193760391.1198959</v>
      </c>
      <c r="AA2297" s="1131">
        <v>0</v>
      </c>
      <c r="AB2297" s="1131">
        <v>3323115032.1856017</v>
      </c>
      <c r="AC2297" s="1131">
        <v>0</v>
      </c>
      <c r="AD2297" s="1131">
        <v>1870645358.9342942</v>
      </c>
      <c r="AE2297" s="1131">
        <v>0</v>
      </c>
      <c r="AF2297" s="126"/>
      <c r="AG2297" s="126"/>
      <c r="AH2297" s="126"/>
      <c r="AI2297" s="126"/>
      <c r="AJ2297" s="126"/>
      <c r="AK2297" s="126"/>
      <c r="AL2297" s="126">
        <v>2297</v>
      </c>
    </row>
    <row r="2298" spans="1:38">
      <c r="A2298" s="721" t="s">
        <v>1996</v>
      </c>
      <c r="B2298" s="722">
        <v>19</v>
      </c>
      <c r="C2298" s="722">
        <v>1911</v>
      </c>
      <c r="D2298" s="722">
        <v>191135</v>
      </c>
      <c r="E2298" s="721">
        <v>1911351001</v>
      </c>
      <c r="F2298" s="721" t="s">
        <v>294</v>
      </c>
      <c r="G2298" s="1127">
        <v>-124278530731</v>
      </c>
      <c r="H2298" s="1128">
        <v>0</v>
      </c>
      <c r="I2298" s="1128">
        <v>0</v>
      </c>
      <c r="J2298" s="1128">
        <v>124278530731</v>
      </c>
      <c r="K2298" s="1128">
        <v>0</v>
      </c>
      <c r="L2298" s="1128">
        <v>124278530731</v>
      </c>
      <c r="M2298" s="1128">
        <v>0</v>
      </c>
      <c r="N2298" s="1129">
        <v>0</v>
      </c>
      <c r="O2298" s="1128">
        <v>124278530731</v>
      </c>
      <c r="P2298" s="1127">
        <v>45983056370.470001</v>
      </c>
      <c r="Q2298" s="1127">
        <v>0</v>
      </c>
      <c r="R2298" s="1127">
        <v>0</v>
      </c>
      <c r="S2298" s="1127">
        <v>0</v>
      </c>
      <c r="T2298" s="1130">
        <v>0</v>
      </c>
      <c r="U2298" s="1130">
        <v>0</v>
      </c>
      <c r="V2298" s="1130">
        <v>0</v>
      </c>
      <c r="W2298" s="1127">
        <v>0</v>
      </c>
      <c r="X2298" s="1130">
        <v>45983056370.470001</v>
      </c>
      <c r="Y2298" s="735">
        <v>0.37</v>
      </c>
      <c r="Z2298" s="1131">
        <v>45983056370.470001</v>
      </c>
      <c r="AA2298" s="1131">
        <v>0</v>
      </c>
      <c r="AB2298" s="1131">
        <v>40997586440.489998</v>
      </c>
      <c r="AC2298" s="1131">
        <v>0</v>
      </c>
      <c r="AD2298" s="1131">
        <v>4985469929.9800034</v>
      </c>
      <c r="AE2298" s="1131">
        <v>0</v>
      </c>
      <c r="AF2298" s="126"/>
      <c r="AG2298" s="126"/>
      <c r="AH2298" s="126"/>
      <c r="AI2298" s="126"/>
      <c r="AJ2298" s="126"/>
      <c r="AK2298" s="126"/>
      <c r="AL2298" s="126">
        <v>2298</v>
      </c>
    </row>
    <row r="2299" spans="1:38">
      <c r="A2299" s="721" t="s">
        <v>1996</v>
      </c>
      <c r="B2299" s="722">
        <v>19</v>
      </c>
      <c r="C2299" s="722">
        <v>1911</v>
      </c>
      <c r="D2299" s="722">
        <v>191135</v>
      </c>
      <c r="E2299" s="721">
        <v>1911351002</v>
      </c>
      <c r="F2299" s="721" t="s">
        <v>1329</v>
      </c>
      <c r="G2299" s="1127">
        <v>116374109841</v>
      </c>
      <c r="H2299" s="1128">
        <v>0</v>
      </c>
      <c r="I2299" s="1128">
        <v>0</v>
      </c>
      <c r="J2299" s="1128">
        <v>-116374109841</v>
      </c>
      <c r="K2299" s="1128">
        <v>0</v>
      </c>
      <c r="L2299" s="1128">
        <v>0</v>
      </c>
      <c r="M2299" s="1128">
        <v>-116374109841</v>
      </c>
      <c r="N2299" s="1129">
        <v>0</v>
      </c>
      <c r="O2299" s="1128">
        <v>-116374109841</v>
      </c>
      <c r="P2299" s="1127">
        <v>-43058420641.169998</v>
      </c>
      <c r="Q2299" s="1127">
        <v>0</v>
      </c>
      <c r="R2299" s="1127">
        <v>0</v>
      </c>
      <c r="S2299" s="1127">
        <v>0</v>
      </c>
      <c r="T2299" s="1130">
        <v>0</v>
      </c>
      <c r="U2299" s="1130">
        <v>0</v>
      </c>
      <c r="V2299" s="1130">
        <v>0</v>
      </c>
      <c r="W2299" s="1127">
        <v>0</v>
      </c>
      <c r="X2299" s="1130">
        <v>-43058420641.169998</v>
      </c>
      <c r="Y2299" s="735">
        <v>0.37</v>
      </c>
      <c r="Z2299" s="1131">
        <v>0</v>
      </c>
      <c r="AA2299" s="1131">
        <v>-43058420641.169998</v>
      </c>
      <c r="AB2299" s="1131">
        <v>0</v>
      </c>
      <c r="AC2299" s="1131">
        <v>-40857979115.339996</v>
      </c>
      <c r="AD2299" s="1131">
        <v>0</v>
      </c>
      <c r="AE2299" s="1131">
        <v>-2200441525.8300018</v>
      </c>
      <c r="AF2299" s="126"/>
      <c r="AG2299" s="126"/>
      <c r="AH2299" s="126"/>
      <c r="AI2299" s="126"/>
      <c r="AJ2299" s="126"/>
      <c r="AK2299" s="126"/>
      <c r="AL2299" s="126">
        <v>2299</v>
      </c>
    </row>
    <row r="2300" spans="1:38">
      <c r="A2300" s="721" t="s">
        <v>1996</v>
      </c>
      <c r="B2300" s="722">
        <v>19</v>
      </c>
      <c r="C2300" s="722">
        <v>1911</v>
      </c>
      <c r="D2300" s="722">
        <v>191135</v>
      </c>
      <c r="E2300" s="721">
        <v>1911351007</v>
      </c>
      <c r="F2300" s="721" t="s">
        <v>295</v>
      </c>
      <c r="G2300" s="1127">
        <v>104076122045</v>
      </c>
      <c r="H2300" s="1128">
        <v>0</v>
      </c>
      <c r="I2300" s="1128">
        <v>0</v>
      </c>
      <c r="J2300" s="1128">
        <v>-104076122045</v>
      </c>
      <c r="K2300" s="1128">
        <v>0</v>
      </c>
      <c r="L2300" s="1128">
        <v>0</v>
      </c>
      <c r="M2300" s="1128">
        <v>-104076122045</v>
      </c>
      <c r="N2300" s="1129">
        <v>0</v>
      </c>
      <c r="O2300" s="1128">
        <v>-104076122045</v>
      </c>
      <c r="P2300" s="1127">
        <v>-38508165156.650002</v>
      </c>
      <c r="Q2300" s="1127">
        <v>0</v>
      </c>
      <c r="R2300" s="1127">
        <v>0</v>
      </c>
      <c r="S2300" s="1127">
        <v>0</v>
      </c>
      <c r="T2300" s="1130">
        <v>0</v>
      </c>
      <c r="U2300" s="1130">
        <v>0</v>
      </c>
      <c r="V2300" s="1130">
        <v>0</v>
      </c>
      <c r="W2300" s="1127">
        <v>0</v>
      </c>
      <c r="X2300" s="1130">
        <v>-38508165156.650002</v>
      </c>
      <c r="Y2300" s="735">
        <v>0.37</v>
      </c>
      <c r="Z2300" s="1131">
        <v>0</v>
      </c>
      <c r="AA2300" s="1131">
        <v>-38508165156.650002</v>
      </c>
      <c r="AB2300" s="1131">
        <v>0</v>
      </c>
      <c r="AC2300" s="1131">
        <v>-33493647153.450001</v>
      </c>
      <c r="AD2300" s="1131">
        <v>0</v>
      </c>
      <c r="AE2300" s="1131">
        <v>-5014518003.2000008</v>
      </c>
      <c r="AF2300" s="126"/>
      <c r="AG2300" s="126"/>
      <c r="AH2300" s="126"/>
      <c r="AI2300" s="126"/>
      <c r="AJ2300" s="126"/>
      <c r="AK2300" s="126"/>
      <c r="AL2300" s="126">
        <v>2300</v>
      </c>
    </row>
    <row r="2301" spans="1:38">
      <c r="A2301" s="721" t="s">
        <v>1996</v>
      </c>
      <c r="B2301" s="722">
        <v>19</v>
      </c>
      <c r="C2301" s="722">
        <v>1911</v>
      </c>
      <c r="D2301" s="722">
        <v>191135</v>
      </c>
      <c r="E2301" s="721">
        <v>1911351008</v>
      </c>
      <c r="F2301" s="721" t="s">
        <v>1330</v>
      </c>
      <c r="G2301" s="1127">
        <v>-29133198057</v>
      </c>
      <c r="H2301" s="1128">
        <v>0</v>
      </c>
      <c r="I2301" s="1128">
        <v>2848877985.8000002</v>
      </c>
      <c r="J2301" s="1128">
        <v>31982076042.799999</v>
      </c>
      <c r="K2301" s="1128">
        <v>0</v>
      </c>
      <c r="L2301" s="1128">
        <v>31982076042.799999</v>
      </c>
      <c r="M2301" s="1128">
        <v>0</v>
      </c>
      <c r="N2301" s="1129">
        <v>0</v>
      </c>
      <c r="O2301" s="1128">
        <v>31982076042.799999</v>
      </c>
      <c r="P2301" s="1127">
        <v>11833368135.836</v>
      </c>
      <c r="Q2301" s="1127">
        <v>0</v>
      </c>
      <c r="R2301" s="1127">
        <v>0</v>
      </c>
      <c r="S2301" s="1127">
        <v>0</v>
      </c>
      <c r="T2301" s="1130">
        <v>0</v>
      </c>
      <c r="U2301" s="1130">
        <v>0</v>
      </c>
      <c r="V2301" s="1130">
        <v>0</v>
      </c>
      <c r="W2301" s="1127">
        <v>0</v>
      </c>
      <c r="X2301" s="1130">
        <v>11833368135.836</v>
      </c>
      <c r="Y2301" s="735">
        <v>0.37</v>
      </c>
      <c r="Z2301" s="1131">
        <v>11833368135.836</v>
      </c>
      <c r="AA2301" s="1131">
        <v>0</v>
      </c>
      <c r="AB2301" s="1131">
        <v>7702794119.8199997</v>
      </c>
      <c r="AC2301" s="1131">
        <v>0</v>
      </c>
      <c r="AD2301" s="1131">
        <v>4130574016.0160007</v>
      </c>
      <c r="AE2301" s="1131">
        <v>0</v>
      </c>
      <c r="AF2301" s="126"/>
      <c r="AG2301" s="126"/>
      <c r="AH2301" s="126"/>
      <c r="AI2301" s="126"/>
      <c r="AJ2301" s="126"/>
      <c r="AK2301" s="126"/>
      <c r="AL2301" s="126">
        <v>2301</v>
      </c>
    </row>
    <row r="2302" spans="1:38">
      <c r="A2302" s="721" t="s">
        <v>1996</v>
      </c>
      <c r="B2302" s="722">
        <v>19</v>
      </c>
      <c r="C2302" s="722">
        <v>1912</v>
      </c>
      <c r="D2302" s="722">
        <v>191210</v>
      </c>
      <c r="E2302" s="721">
        <v>1912101002</v>
      </c>
      <c r="F2302" s="721" t="s">
        <v>1331</v>
      </c>
      <c r="G2302" s="1127">
        <v>-326637692</v>
      </c>
      <c r="H2302" s="1128">
        <v>0</v>
      </c>
      <c r="I2302" s="1128">
        <v>0</v>
      </c>
      <c r="J2302" s="1128">
        <v>326637692</v>
      </c>
      <c r="K2302" s="1128">
        <v>326637692</v>
      </c>
      <c r="L2302" s="1128">
        <v>0</v>
      </c>
      <c r="M2302" s="1128">
        <v>0</v>
      </c>
      <c r="N2302" s="1129">
        <v>0</v>
      </c>
      <c r="O2302" s="1128">
        <v>0</v>
      </c>
      <c r="P2302" s="1127">
        <v>0</v>
      </c>
      <c r="Q2302" s="1127">
        <v>0</v>
      </c>
      <c r="R2302" s="1127">
        <v>0</v>
      </c>
      <c r="S2302" s="1127">
        <v>0</v>
      </c>
      <c r="T2302" s="1130">
        <v>0</v>
      </c>
      <c r="U2302" s="1130">
        <v>0</v>
      </c>
      <c r="V2302" s="1130">
        <v>0</v>
      </c>
      <c r="W2302" s="1127">
        <v>0</v>
      </c>
      <c r="X2302" s="1130">
        <v>0</v>
      </c>
      <c r="Y2302" s="735">
        <v>0</v>
      </c>
      <c r="Z2302" s="1131">
        <v>0</v>
      </c>
      <c r="AA2302" s="1131">
        <v>0</v>
      </c>
      <c r="AB2302" s="1131">
        <v>0</v>
      </c>
      <c r="AC2302" s="1131">
        <v>0</v>
      </c>
      <c r="AD2302" s="1131">
        <v>0</v>
      </c>
      <c r="AE2302" s="1131">
        <v>0</v>
      </c>
      <c r="AF2302" s="126"/>
      <c r="AG2302" s="126"/>
      <c r="AH2302" s="126"/>
      <c r="AI2302" s="126"/>
      <c r="AJ2302" s="126"/>
      <c r="AK2302" s="126"/>
      <c r="AL2302" s="126">
        <v>2302</v>
      </c>
    </row>
    <row r="2303" spans="1:38">
      <c r="A2303" s="721" t="s">
        <v>1996</v>
      </c>
      <c r="B2303" s="722">
        <v>19</v>
      </c>
      <c r="C2303" s="722">
        <v>1912</v>
      </c>
      <c r="D2303" s="722">
        <v>191210</v>
      </c>
      <c r="E2303" s="721">
        <v>1912109701</v>
      </c>
      <c r="F2303" s="721" t="s">
        <v>1332</v>
      </c>
      <c r="G2303" s="1127">
        <v>30000000</v>
      </c>
      <c r="H2303" s="1128">
        <v>0</v>
      </c>
      <c r="I2303" s="1128">
        <v>30000000</v>
      </c>
      <c r="J2303" s="1128">
        <v>0</v>
      </c>
      <c r="K2303" s="1128">
        <v>0</v>
      </c>
      <c r="L2303" s="1128">
        <v>0</v>
      </c>
      <c r="M2303" s="1128">
        <v>0</v>
      </c>
      <c r="N2303" s="1129">
        <v>0</v>
      </c>
      <c r="O2303" s="1128">
        <v>0</v>
      </c>
      <c r="P2303" s="1127">
        <v>0</v>
      </c>
      <c r="Q2303" s="1127">
        <v>0</v>
      </c>
      <c r="R2303" s="1127">
        <v>0</v>
      </c>
      <c r="S2303" s="1127">
        <v>0</v>
      </c>
      <c r="T2303" s="1130">
        <v>0</v>
      </c>
      <c r="U2303" s="1130">
        <v>0</v>
      </c>
      <c r="V2303" s="1130">
        <v>0</v>
      </c>
      <c r="W2303" s="1127">
        <v>0</v>
      </c>
      <c r="X2303" s="1130">
        <v>0</v>
      </c>
      <c r="Y2303" s="735">
        <v>0</v>
      </c>
      <c r="Z2303" s="1131">
        <v>0</v>
      </c>
      <c r="AA2303" s="1131">
        <v>0</v>
      </c>
      <c r="AB2303" s="1131">
        <v>0</v>
      </c>
      <c r="AC2303" s="1131">
        <v>0</v>
      </c>
      <c r="AD2303" s="1131">
        <v>0</v>
      </c>
      <c r="AE2303" s="1131">
        <v>0</v>
      </c>
      <c r="AF2303" s="126"/>
      <c r="AG2303" s="126"/>
      <c r="AH2303" s="126"/>
      <c r="AI2303" s="126"/>
      <c r="AJ2303" s="126"/>
      <c r="AK2303" s="126"/>
      <c r="AL2303" s="126">
        <v>2303</v>
      </c>
    </row>
    <row r="2304" spans="1:38">
      <c r="A2304" s="721" t="s">
        <v>1996</v>
      </c>
      <c r="B2304" s="722">
        <v>19</v>
      </c>
      <c r="C2304" s="722">
        <v>1912</v>
      </c>
      <c r="D2304" s="722">
        <v>191210</v>
      </c>
      <c r="E2304" s="721">
        <v>1912109900</v>
      </c>
      <c r="F2304" s="721" t="s">
        <v>1333</v>
      </c>
      <c r="G2304" s="1127">
        <v>141975589</v>
      </c>
      <c r="H2304" s="1128">
        <v>0</v>
      </c>
      <c r="I2304" s="1128">
        <v>432715054.40290999</v>
      </c>
      <c r="J2304" s="1128">
        <v>290739465.39999998</v>
      </c>
      <c r="K2304" s="1128">
        <v>290739465.39999998</v>
      </c>
      <c r="L2304" s="1128">
        <v>0</v>
      </c>
      <c r="M2304" s="1128">
        <v>0</v>
      </c>
      <c r="N2304" s="1129">
        <v>0</v>
      </c>
      <c r="O2304" s="1128">
        <v>0</v>
      </c>
      <c r="P2304" s="1127">
        <v>0</v>
      </c>
      <c r="Q2304" s="1127">
        <v>0</v>
      </c>
      <c r="R2304" s="1127">
        <v>0</v>
      </c>
      <c r="S2304" s="1127">
        <v>0</v>
      </c>
      <c r="T2304" s="1130">
        <v>0</v>
      </c>
      <c r="U2304" s="1130">
        <v>0</v>
      </c>
      <c r="V2304" s="1130">
        <v>0</v>
      </c>
      <c r="W2304" s="1127">
        <v>0</v>
      </c>
      <c r="X2304" s="1130">
        <v>0</v>
      </c>
      <c r="Y2304" s="735">
        <v>0</v>
      </c>
      <c r="Z2304" s="1131">
        <v>0</v>
      </c>
      <c r="AA2304" s="1131">
        <v>0</v>
      </c>
      <c r="AB2304" s="1131">
        <v>0</v>
      </c>
      <c r="AC2304" s="1131">
        <v>0</v>
      </c>
      <c r="AD2304" s="1131">
        <v>0</v>
      </c>
      <c r="AE2304" s="1131">
        <v>0</v>
      </c>
      <c r="AF2304" s="126"/>
      <c r="AG2304" s="126"/>
      <c r="AH2304" s="126"/>
      <c r="AI2304" s="126"/>
      <c r="AJ2304" s="126"/>
      <c r="AK2304" s="126"/>
      <c r="AL2304" s="126">
        <v>2304</v>
      </c>
    </row>
    <row r="2305" spans="1:38">
      <c r="A2305" s="721" t="s">
        <v>1996</v>
      </c>
      <c r="B2305" s="722">
        <v>19</v>
      </c>
      <c r="C2305" s="722">
        <v>1912</v>
      </c>
      <c r="D2305" s="722">
        <v>191210</v>
      </c>
      <c r="E2305" s="721">
        <v>1912109901</v>
      </c>
      <c r="F2305" s="721" t="s">
        <v>1334</v>
      </c>
      <c r="G2305" s="1127">
        <v>154662104</v>
      </c>
      <c r="H2305" s="1128">
        <v>0</v>
      </c>
      <c r="I2305" s="1128">
        <v>0</v>
      </c>
      <c r="J2305" s="1128">
        <v>-154662104</v>
      </c>
      <c r="K2305" s="1128">
        <v>-154662104</v>
      </c>
      <c r="L2305" s="1128">
        <v>0</v>
      </c>
      <c r="M2305" s="1128">
        <v>0</v>
      </c>
      <c r="N2305" s="1129">
        <v>0</v>
      </c>
      <c r="O2305" s="1128">
        <v>0</v>
      </c>
      <c r="P2305" s="1127">
        <v>0</v>
      </c>
      <c r="Q2305" s="1127">
        <v>0</v>
      </c>
      <c r="R2305" s="1127">
        <v>0</v>
      </c>
      <c r="S2305" s="1127">
        <v>0</v>
      </c>
      <c r="T2305" s="1130">
        <v>0</v>
      </c>
      <c r="U2305" s="1130">
        <v>0</v>
      </c>
      <c r="V2305" s="1130">
        <v>0</v>
      </c>
      <c r="W2305" s="1127">
        <v>0</v>
      </c>
      <c r="X2305" s="1130">
        <v>0</v>
      </c>
      <c r="Y2305" s="735">
        <v>0</v>
      </c>
      <c r="Z2305" s="1131">
        <v>0</v>
      </c>
      <c r="AA2305" s="1131">
        <v>0</v>
      </c>
      <c r="AB2305" s="1131">
        <v>0</v>
      </c>
      <c r="AC2305" s="1131">
        <v>0</v>
      </c>
      <c r="AD2305" s="1131">
        <v>0</v>
      </c>
      <c r="AE2305" s="1131">
        <v>0</v>
      </c>
      <c r="AF2305" s="126"/>
      <c r="AG2305" s="126"/>
      <c r="AH2305" s="126"/>
      <c r="AI2305" s="126"/>
      <c r="AJ2305" s="126"/>
      <c r="AK2305" s="126"/>
      <c r="AL2305" s="126">
        <v>2305</v>
      </c>
    </row>
    <row r="2306" spans="1:38">
      <c r="A2306" s="721" t="s">
        <v>1996</v>
      </c>
      <c r="B2306" s="722">
        <v>19</v>
      </c>
      <c r="C2306" s="722">
        <v>1920</v>
      </c>
      <c r="D2306" s="722">
        <v>192015</v>
      </c>
      <c r="E2306" s="721">
        <v>1920151000</v>
      </c>
      <c r="F2306" s="721" t="s">
        <v>2062</v>
      </c>
      <c r="G2306" s="1127">
        <v>0</v>
      </c>
      <c r="H2306" s="1128">
        <v>0</v>
      </c>
      <c r="I2306" s="1128">
        <v>0</v>
      </c>
      <c r="J2306" s="1128">
        <v>0</v>
      </c>
      <c r="K2306" s="1128">
        <v>0</v>
      </c>
      <c r="L2306" s="1128">
        <v>0</v>
      </c>
      <c r="M2306" s="1128">
        <v>0</v>
      </c>
      <c r="N2306" s="1129">
        <v>0</v>
      </c>
      <c r="O2306" s="1128">
        <v>0</v>
      </c>
      <c r="P2306" s="1127">
        <v>0</v>
      </c>
      <c r="Q2306" s="1127">
        <v>0</v>
      </c>
      <c r="R2306" s="1127">
        <v>0</v>
      </c>
      <c r="S2306" s="1127">
        <v>0</v>
      </c>
      <c r="T2306" s="1130">
        <v>0</v>
      </c>
      <c r="U2306" s="1130">
        <v>0</v>
      </c>
      <c r="V2306" s="1130">
        <v>0</v>
      </c>
      <c r="W2306" s="1127">
        <v>0</v>
      </c>
      <c r="X2306" s="1130">
        <v>0</v>
      </c>
      <c r="Y2306" s="735">
        <v>0</v>
      </c>
      <c r="Z2306" s="1131">
        <v>0</v>
      </c>
      <c r="AA2306" s="1131">
        <v>0</v>
      </c>
      <c r="AB2306" s="1131">
        <v>0</v>
      </c>
      <c r="AC2306" s="1131">
        <v>0</v>
      </c>
      <c r="AD2306" s="1131">
        <v>0</v>
      </c>
      <c r="AE2306" s="1131">
        <v>0</v>
      </c>
      <c r="AF2306" s="126"/>
      <c r="AG2306" s="126"/>
      <c r="AH2306" s="126"/>
      <c r="AI2306" s="126"/>
      <c r="AJ2306" s="126"/>
      <c r="AK2306" s="126"/>
      <c r="AL2306" s="126">
        <v>2306</v>
      </c>
    </row>
    <row r="2307" spans="1:38">
      <c r="A2307" s="721" t="s">
        <v>1996</v>
      </c>
      <c r="B2307" s="722">
        <v>19</v>
      </c>
      <c r="C2307" s="722">
        <v>1920</v>
      </c>
      <c r="D2307" s="722">
        <v>192015</v>
      </c>
      <c r="E2307" s="721">
        <v>1920151001</v>
      </c>
      <c r="F2307" s="721" t="s">
        <v>2063</v>
      </c>
      <c r="G2307" s="1127">
        <v>0</v>
      </c>
      <c r="H2307" s="1128">
        <v>0</v>
      </c>
      <c r="I2307" s="1128">
        <v>0</v>
      </c>
      <c r="J2307" s="1128">
        <v>0</v>
      </c>
      <c r="K2307" s="1128">
        <v>0</v>
      </c>
      <c r="L2307" s="1128">
        <v>0</v>
      </c>
      <c r="M2307" s="1128">
        <v>0</v>
      </c>
      <c r="N2307" s="1129">
        <v>0</v>
      </c>
      <c r="O2307" s="1128">
        <v>0</v>
      </c>
      <c r="P2307" s="1127">
        <v>0</v>
      </c>
      <c r="Q2307" s="1127">
        <v>0</v>
      </c>
      <c r="R2307" s="1127">
        <v>0</v>
      </c>
      <c r="S2307" s="1127">
        <v>0</v>
      </c>
      <c r="T2307" s="1130">
        <v>0</v>
      </c>
      <c r="U2307" s="1130">
        <v>0</v>
      </c>
      <c r="V2307" s="1130">
        <v>0</v>
      </c>
      <c r="W2307" s="1127">
        <v>0</v>
      </c>
      <c r="X2307" s="1130">
        <v>0</v>
      </c>
      <c r="Y2307" s="735">
        <v>0</v>
      </c>
      <c r="Z2307" s="1131">
        <v>0</v>
      </c>
      <c r="AA2307" s="1131">
        <v>0</v>
      </c>
      <c r="AB2307" s="1131">
        <v>0</v>
      </c>
      <c r="AC2307" s="1131">
        <v>0</v>
      </c>
      <c r="AD2307" s="1131">
        <v>0</v>
      </c>
      <c r="AE2307" s="1131">
        <v>0</v>
      </c>
      <c r="AF2307" s="126"/>
      <c r="AG2307" s="126"/>
      <c r="AH2307" s="126"/>
      <c r="AI2307" s="126"/>
      <c r="AJ2307" s="126"/>
      <c r="AK2307" s="126"/>
      <c r="AL2307" s="126">
        <v>2307</v>
      </c>
    </row>
    <row r="2308" spans="1:38">
      <c r="A2308" s="721" t="s">
        <v>1996</v>
      </c>
      <c r="B2308" s="722">
        <v>19</v>
      </c>
      <c r="C2308" s="722">
        <v>1920</v>
      </c>
      <c r="D2308" s="722">
        <v>192015</v>
      </c>
      <c r="E2308" s="721">
        <v>1920151002</v>
      </c>
      <c r="F2308" s="721" t="s">
        <v>2064</v>
      </c>
      <c r="G2308" s="1127">
        <v>0</v>
      </c>
      <c r="H2308" s="1128">
        <v>0</v>
      </c>
      <c r="I2308" s="1128">
        <v>0</v>
      </c>
      <c r="J2308" s="1128">
        <v>0</v>
      </c>
      <c r="K2308" s="1128">
        <v>0</v>
      </c>
      <c r="L2308" s="1128">
        <v>0</v>
      </c>
      <c r="M2308" s="1128">
        <v>0</v>
      </c>
      <c r="N2308" s="1129">
        <v>0</v>
      </c>
      <c r="O2308" s="1128">
        <v>0</v>
      </c>
      <c r="P2308" s="1127">
        <v>0</v>
      </c>
      <c r="Q2308" s="1127">
        <v>0</v>
      </c>
      <c r="R2308" s="1127">
        <v>0</v>
      </c>
      <c r="S2308" s="1127">
        <v>0</v>
      </c>
      <c r="T2308" s="1130">
        <v>0</v>
      </c>
      <c r="U2308" s="1130">
        <v>0</v>
      </c>
      <c r="V2308" s="1130">
        <v>0</v>
      </c>
      <c r="W2308" s="1127">
        <v>0</v>
      </c>
      <c r="X2308" s="1130">
        <v>0</v>
      </c>
      <c r="Y2308" s="735">
        <v>0</v>
      </c>
      <c r="Z2308" s="1131">
        <v>0</v>
      </c>
      <c r="AA2308" s="1131">
        <v>0</v>
      </c>
      <c r="AB2308" s="1131">
        <v>0</v>
      </c>
      <c r="AC2308" s="1131">
        <v>0</v>
      </c>
      <c r="AD2308" s="1131">
        <v>0</v>
      </c>
      <c r="AE2308" s="1131">
        <v>0</v>
      </c>
      <c r="AF2308" s="126"/>
      <c r="AG2308" s="126"/>
      <c r="AH2308" s="126"/>
      <c r="AI2308" s="126"/>
      <c r="AJ2308" s="126"/>
      <c r="AK2308" s="126"/>
      <c r="AL2308" s="126">
        <v>2308</v>
      </c>
    </row>
    <row r="2309" spans="1:38">
      <c r="A2309" s="721" t="s">
        <v>1996</v>
      </c>
      <c r="B2309" s="722">
        <v>19</v>
      </c>
      <c r="C2309" s="722">
        <v>1920</v>
      </c>
      <c r="D2309" s="722">
        <v>192015</v>
      </c>
      <c r="E2309" s="721">
        <v>1920151003</v>
      </c>
      <c r="F2309" s="721" t="s">
        <v>2065</v>
      </c>
      <c r="G2309" s="1127">
        <v>0</v>
      </c>
      <c r="H2309" s="1128">
        <v>0</v>
      </c>
      <c r="I2309" s="1128">
        <v>0</v>
      </c>
      <c r="J2309" s="1128">
        <v>0</v>
      </c>
      <c r="K2309" s="1128">
        <v>0</v>
      </c>
      <c r="L2309" s="1128">
        <v>0</v>
      </c>
      <c r="M2309" s="1128">
        <v>0</v>
      </c>
      <c r="N2309" s="1129">
        <v>0</v>
      </c>
      <c r="O2309" s="1128">
        <v>0</v>
      </c>
      <c r="P2309" s="1127">
        <v>0</v>
      </c>
      <c r="Q2309" s="1127">
        <v>0</v>
      </c>
      <c r="R2309" s="1127">
        <v>0</v>
      </c>
      <c r="S2309" s="1127">
        <v>0</v>
      </c>
      <c r="T2309" s="1130">
        <v>0</v>
      </c>
      <c r="U2309" s="1130">
        <v>0</v>
      </c>
      <c r="V2309" s="1130">
        <v>0</v>
      </c>
      <c r="W2309" s="1127">
        <v>0</v>
      </c>
      <c r="X2309" s="1130">
        <v>0</v>
      </c>
      <c r="Y2309" s="735">
        <v>0</v>
      </c>
      <c r="Z2309" s="1131">
        <v>0</v>
      </c>
      <c r="AA2309" s="1131">
        <v>0</v>
      </c>
      <c r="AB2309" s="1131">
        <v>0</v>
      </c>
      <c r="AC2309" s="1131">
        <v>0</v>
      </c>
      <c r="AD2309" s="1131">
        <v>0</v>
      </c>
      <c r="AE2309" s="1131">
        <v>0</v>
      </c>
      <c r="AF2309" s="126"/>
      <c r="AG2309" s="126"/>
      <c r="AH2309" s="126"/>
      <c r="AI2309" s="126"/>
      <c r="AJ2309" s="126"/>
      <c r="AK2309" s="126"/>
      <c r="AL2309" s="126">
        <v>2309</v>
      </c>
    </row>
    <row r="2310" spans="1:38">
      <c r="A2310" s="721" t="s">
        <v>1996</v>
      </c>
      <c r="B2310" s="722">
        <v>19</v>
      </c>
      <c r="C2310" s="722">
        <v>1925</v>
      </c>
      <c r="D2310" s="722">
        <v>192505</v>
      </c>
      <c r="E2310" s="721">
        <v>1925051009</v>
      </c>
      <c r="F2310" s="721" t="s">
        <v>296</v>
      </c>
      <c r="G2310" s="1127">
        <v>20172745219</v>
      </c>
      <c r="H2310" s="1128">
        <v>0</v>
      </c>
      <c r="I2310" s="1128">
        <v>20172745219.310001</v>
      </c>
      <c r="J2310" s="1128">
        <v>0.31000137329101563</v>
      </c>
      <c r="K2310" s="1128">
        <v>0</v>
      </c>
      <c r="L2310" s="1128">
        <v>0.31000137329101563</v>
      </c>
      <c r="M2310" s="1128">
        <v>0</v>
      </c>
      <c r="N2310" s="1129">
        <v>0</v>
      </c>
      <c r="O2310" s="1128">
        <v>0.31000137329101563</v>
      </c>
      <c r="P2310" s="1127">
        <v>0.11470050811767578</v>
      </c>
      <c r="Q2310" s="1127">
        <v>0</v>
      </c>
      <c r="R2310" s="1127">
        <v>0</v>
      </c>
      <c r="S2310" s="1127">
        <v>0</v>
      </c>
      <c r="T2310" s="1130">
        <v>0</v>
      </c>
      <c r="U2310" s="1130">
        <v>0</v>
      </c>
      <c r="V2310" s="1130">
        <v>0</v>
      </c>
      <c r="W2310" s="1127">
        <v>0</v>
      </c>
      <c r="X2310" s="1130">
        <v>0.11470050811767578</v>
      </c>
      <c r="Y2310" s="735">
        <v>0.37</v>
      </c>
      <c r="Z2310" s="1131">
        <v>0.11470050811767578</v>
      </c>
      <c r="AA2310" s="1131">
        <v>0</v>
      </c>
      <c r="AB2310" s="1131">
        <v>0</v>
      </c>
      <c r="AC2310" s="1131">
        <v>-4.0700225830078124E-2</v>
      </c>
      <c r="AD2310" s="1131">
        <v>0.11470050811767578</v>
      </c>
      <c r="AE2310" s="1131">
        <v>4.0700225830078124E-2</v>
      </c>
      <c r="AF2310" s="126"/>
      <c r="AG2310" s="126"/>
      <c r="AH2310" s="126"/>
      <c r="AI2310" s="126"/>
      <c r="AJ2310" s="126"/>
      <c r="AK2310" s="126"/>
      <c r="AL2310" s="126">
        <v>2310</v>
      </c>
    </row>
    <row r="2311" spans="1:38">
      <c r="A2311" s="721" t="s">
        <v>1996</v>
      </c>
      <c r="B2311" s="722">
        <v>19</v>
      </c>
      <c r="C2311" s="722">
        <v>1925</v>
      </c>
      <c r="D2311" s="722">
        <v>192505</v>
      </c>
      <c r="E2311" s="721">
        <v>1925051010</v>
      </c>
      <c r="F2311" s="721" t="s">
        <v>297</v>
      </c>
      <c r="G2311" s="1127">
        <v>-13015553481</v>
      </c>
      <c r="H2311" s="1128">
        <v>0</v>
      </c>
      <c r="I2311" s="1128">
        <v>-13015553481.15</v>
      </c>
      <c r="J2311" s="1128">
        <v>-0.14999961853027344</v>
      </c>
      <c r="K2311" s="1128">
        <v>0</v>
      </c>
      <c r="L2311" s="1128">
        <v>0</v>
      </c>
      <c r="M2311" s="1128">
        <v>-0.14999961853027344</v>
      </c>
      <c r="N2311" s="1129">
        <v>0</v>
      </c>
      <c r="O2311" s="1128">
        <v>-0.14999961853027344</v>
      </c>
      <c r="P2311" s="1127">
        <v>-5.5499858856201172E-2</v>
      </c>
      <c r="Q2311" s="1127">
        <v>0</v>
      </c>
      <c r="R2311" s="1127">
        <v>0</v>
      </c>
      <c r="S2311" s="1127">
        <v>0</v>
      </c>
      <c r="T2311" s="1130">
        <v>0</v>
      </c>
      <c r="U2311" s="1130">
        <v>0</v>
      </c>
      <c r="V2311" s="1130">
        <v>0</v>
      </c>
      <c r="W2311" s="1127">
        <v>0</v>
      </c>
      <c r="X2311" s="1130">
        <v>-5.5499858856201172E-2</v>
      </c>
      <c r="Y2311" s="735">
        <v>0.37</v>
      </c>
      <c r="Z2311" s="1131">
        <v>0</v>
      </c>
      <c r="AA2311" s="1131">
        <v>-5.5499858856201172E-2</v>
      </c>
      <c r="AB2311" s="1131">
        <v>0.14799985885620118</v>
      </c>
      <c r="AC2311" s="1131">
        <v>0</v>
      </c>
      <c r="AD2311" s="1131">
        <v>-0.14799985885620118</v>
      </c>
      <c r="AE2311" s="1131">
        <v>-5.5499858856201172E-2</v>
      </c>
      <c r="AF2311" s="126"/>
      <c r="AG2311" s="126"/>
      <c r="AH2311" s="126"/>
      <c r="AI2311" s="126"/>
      <c r="AJ2311" s="126"/>
      <c r="AK2311" s="126"/>
      <c r="AL2311" s="126">
        <v>2311</v>
      </c>
    </row>
    <row r="2312" spans="1:38">
      <c r="A2312" s="721" t="s">
        <v>1996</v>
      </c>
      <c r="B2312" s="722">
        <v>19</v>
      </c>
      <c r="C2312" s="722">
        <v>1925</v>
      </c>
      <c r="D2312" s="722">
        <v>192595</v>
      </c>
      <c r="E2312" s="721">
        <v>1925951000</v>
      </c>
      <c r="F2312" s="721" t="s">
        <v>310</v>
      </c>
      <c r="G2312" s="1127">
        <v>600598423</v>
      </c>
      <c r="H2312" s="1128">
        <v>0</v>
      </c>
      <c r="I2312" s="1128">
        <v>600598423</v>
      </c>
      <c r="J2312" s="1128">
        <v>0</v>
      </c>
      <c r="K2312" s="1128">
        <v>0</v>
      </c>
      <c r="L2312" s="1128">
        <v>0</v>
      </c>
      <c r="M2312" s="1128">
        <v>0</v>
      </c>
      <c r="N2312" s="1129">
        <v>0</v>
      </c>
      <c r="O2312" s="1128">
        <v>0</v>
      </c>
      <c r="P2312" s="1127">
        <v>0</v>
      </c>
      <c r="Q2312" s="1127">
        <v>0</v>
      </c>
      <c r="R2312" s="1127">
        <v>0</v>
      </c>
      <c r="S2312" s="1127">
        <v>0</v>
      </c>
      <c r="T2312" s="1130">
        <v>0</v>
      </c>
      <c r="U2312" s="1130">
        <v>0</v>
      </c>
      <c r="V2312" s="1130">
        <v>0</v>
      </c>
      <c r="W2312" s="1127">
        <v>0</v>
      </c>
      <c r="X2312" s="1130">
        <v>0</v>
      </c>
      <c r="Y2312" s="735">
        <v>0</v>
      </c>
      <c r="Z2312" s="1131">
        <v>0</v>
      </c>
      <c r="AA2312" s="1131">
        <v>0</v>
      </c>
      <c r="AB2312" s="1131">
        <v>0</v>
      </c>
      <c r="AC2312" s="1131">
        <v>0</v>
      </c>
      <c r="AD2312" s="1131">
        <v>0</v>
      </c>
      <c r="AE2312" s="1131">
        <v>0</v>
      </c>
      <c r="AF2312" s="126"/>
      <c r="AG2312" s="126"/>
      <c r="AH2312" s="126"/>
      <c r="AI2312" s="126"/>
      <c r="AJ2312" s="126"/>
      <c r="AK2312" s="126"/>
      <c r="AL2312" s="126">
        <v>2312</v>
      </c>
    </row>
    <row r="2313" spans="1:38">
      <c r="A2313" s="721" t="s">
        <v>1996</v>
      </c>
      <c r="B2313" s="722">
        <v>19</v>
      </c>
      <c r="C2313" s="722">
        <v>1925</v>
      </c>
      <c r="D2313" s="722">
        <v>192595</v>
      </c>
      <c r="E2313" s="721">
        <v>1925951005</v>
      </c>
      <c r="F2313" s="721" t="s">
        <v>2066</v>
      </c>
      <c r="G2313" s="1127">
        <v>0</v>
      </c>
      <c r="H2313" s="1128">
        <v>0</v>
      </c>
      <c r="I2313" s="1128">
        <v>0</v>
      </c>
      <c r="J2313" s="1128">
        <v>0</v>
      </c>
      <c r="K2313" s="1128">
        <v>0</v>
      </c>
      <c r="L2313" s="1128">
        <v>0</v>
      </c>
      <c r="M2313" s="1128">
        <v>0</v>
      </c>
      <c r="N2313" s="1129">
        <v>0</v>
      </c>
      <c r="O2313" s="1128">
        <v>0</v>
      </c>
      <c r="P2313" s="1127">
        <v>0</v>
      </c>
      <c r="Q2313" s="1127">
        <v>0</v>
      </c>
      <c r="R2313" s="1127">
        <v>0</v>
      </c>
      <c r="S2313" s="1127">
        <v>0</v>
      </c>
      <c r="T2313" s="1130">
        <v>0</v>
      </c>
      <c r="U2313" s="1130">
        <v>0</v>
      </c>
      <c r="V2313" s="1130">
        <v>0</v>
      </c>
      <c r="W2313" s="1127">
        <v>0</v>
      </c>
      <c r="X2313" s="1130">
        <v>0</v>
      </c>
      <c r="Y2313" s="735">
        <v>0</v>
      </c>
      <c r="Z2313" s="1131">
        <v>0</v>
      </c>
      <c r="AA2313" s="1131">
        <v>0</v>
      </c>
      <c r="AB2313" s="1131">
        <v>0</v>
      </c>
      <c r="AC2313" s="1131">
        <v>0</v>
      </c>
      <c r="AD2313" s="1131">
        <v>0</v>
      </c>
      <c r="AE2313" s="1131">
        <v>0</v>
      </c>
      <c r="AF2313" s="126"/>
      <c r="AG2313" s="126"/>
      <c r="AH2313" s="126"/>
      <c r="AI2313" s="126"/>
      <c r="AJ2313" s="126"/>
      <c r="AK2313" s="126"/>
      <c r="AL2313" s="126">
        <v>2313</v>
      </c>
    </row>
    <row r="2314" spans="1:38">
      <c r="A2314" s="721" t="s">
        <v>1996</v>
      </c>
      <c r="B2314" s="722">
        <v>19</v>
      </c>
      <c r="C2314" s="722">
        <v>1925</v>
      </c>
      <c r="D2314" s="722">
        <v>192595</v>
      </c>
      <c r="E2314" s="721">
        <v>1925951006</v>
      </c>
      <c r="F2314" s="721" t="s">
        <v>298</v>
      </c>
      <c r="G2314" s="1127">
        <v>14533036660</v>
      </c>
      <c r="H2314" s="1128">
        <v>0</v>
      </c>
      <c r="I2314" s="1128">
        <v>14533036660</v>
      </c>
      <c r="J2314" s="1128">
        <v>0</v>
      </c>
      <c r="K2314" s="1128">
        <v>0</v>
      </c>
      <c r="L2314" s="1128">
        <v>0</v>
      </c>
      <c r="M2314" s="1128">
        <v>0</v>
      </c>
      <c r="N2314" s="1129">
        <v>0</v>
      </c>
      <c r="O2314" s="1128">
        <v>0</v>
      </c>
      <c r="P2314" s="1127">
        <v>0</v>
      </c>
      <c r="Q2314" s="1127">
        <v>0</v>
      </c>
      <c r="R2314" s="1127">
        <v>0</v>
      </c>
      <c r="S2314" s="1127">
        <v>0</v>
      </c>
      <c r="T2314" s="1130">
        <v>0</v>
      </c>
      <c r="U2314" s="1130">
        <v>0</v>
      </c>
      <c r="V2314" s="1130">
        <v>0</v>
      </c>
      <c r="W2314" s="1127">
        <v>0</v>
      </c>
      <c r="X2314" s="1130">
        <v>0</v>
      </c>
      <c r="Y2314" s="735">
        <v>0</v>
      </c>
      <c r="Z2314" s="1131">
        <v>0</v>
      </c>
      <c r="AA2314" s="1131">
        <v>0</v>
      </c>
      <c r="AB2314" s="1131">
        <v>0</v>
      </c>
      <c r="AC2314" s="1131">
        <v>0</v>
      </c>
      <c r="AD2314" s="1131">
        <v>0</v>
      </c>
      <c r="AE2314" s="1131">
        <v>0</v>
      </c>
      <c r="AF2314" s="126"/>
      <c r="AG2314" s="126"/>
      <c r="AH2314" s="126"/>
      <c r="AI2314" s="126"/>
      <c r="AJ2314" s="126"/>
      <c r="AK2314" s="126"/>
      <c r="AL2314" s="126">
        <v>2314</v>
      </c>
    </row>
    <row r="2315" spans="1:38">
      <c r="A2315" s="721" t="s">
        <v>1996</v>
      </c>
      <c r="B2315" s="722">
        <v>19</v>
      </c>
      <c r="C2315" s="722">
        <v>1925</v>
      </c>
      <c r="D2315" s="722">
        <v>192595</v>
      </c>
      <c r="E2315" s="721">
        <v>1925951007</v>
      </c>
      <c r="F2315" s="721" t="s">
        <v>1335</v>
      </c>
      <c r="G2315" s="1127">
        <v>29440683074</v>
      </c>
      <c r="H2315" s="1128">
        <v>0</v>
      </c>
      <c r="I2315" s="1128">
        <v>29440683074.48</v>
      </c>
      <c r="J2315" s="1128">
        <v>0.47999954223632813</v>
      </c>
      <c r="K2315" s="1128">
        <v>0</v>
      </c>
      <c r="L2315" s="1128">
        <v>0.47999954223632813</v>
      </c>
      <c r="M2315" s="1128">
        <v>0</v>
      </c>
      <c r="N2315" s="1129">
        <v>0</v>
      </c>
      <c r="O2315" s="1128">
        <v>0.47999954223632813</v>
      </c>
      <c r="P2315" s="1127">
        <v>0.17759983062744139</v>
      </c>
      <c r="Q2315" s="1127">
        <v>0</v>
      </c>
      <c r="R2315" s="1127">
        <v>0</v>
      </c>
      <c r="S2315" s="1127">
        <v>0</v>
      </c>
      <c r="T2315" s="1130">
        <v>0</v>
      </c>
      <c r="U2315" s="1130">
        <v>0</v>
      </c>
      <c r="V2315" s="1130">
        <v>0</v>
      </c>
      <c r="W2315" s="1127">
        <v>0</v>
      </c>
      <c r="X2315" s="1130">
        <v>0.17759983062744139</v>
      </c>
      <c r="Y2315" s="735">
        <v>0.36999999999999994</v>
      </c>
      <c r="Z2315" s="1131">
        <v>0.17759983062744139</v>
      </c>
      <c r="AA2315" s="1131">
        <v>0</v>
      </c>
      <c r="AB2315" s="1131">
        <v>3.3300056457519531E-2</v>
      </c>
      <c r="AC2315" s="1131">
        <v>0</v>
      </c>
      <c r="AD2315" s="1131">
        <v>0.14429977416992185</v>
      </c>
      <c r="AE2315" s="1131">
        <v>0</v>
      </c>
      <c r="AF2315" s="126"/>
      <c r="AG2315" s="126"/>
      <c r="AH2315" s="126"/>
      <c r="AI2315" s="126"/>
      <c r="AJ2315" s="126"/>
      <c r="AK2315" s="126"/>
      <c r="AL2315" s="126">
        <v>2315</v>
      </c>
    </row>
    <row r="2316" spans="1:38">
      <c r="A2316" s="721" t="s">
        <v>1996</v>
      </c>
      <c r="B2316" s="722">
        <v>19</v>
      </c>
      <c r="C2316" s="722">
        <v>1925</v>
      </c>
      <c r="D2316" s="722">
        <v>192595</v>
      </c>
      <c r="E2316" s="721">
        <v>1925951009</v>
      </c>
      <c r="F2316" s="721" t="s">
        <v>1336</v>
      </c>
      <c r="G2316" s="1127">
        <v>4766921261</v>
      </c>
      <c r="H2316" s="1128">
        <v>0</v>
      </c>
      <c r="I2316" s="1128">
        <v>4766921260.5200005</v>
      </c>
      <c r="J2316" s="1128">
        <v>-0.47999954223632813</v>
      </c>
      <c r="K2316" s="1128">
        <v>0</v>
      </c>
      <c r="L2316" s="1128">
        <v>0</v>
      </c>
      <c r="M2316" s="1128">
        <v>-0.47999954223632813</v>
      </c>
      <c r="N2316" s="1129">
        <v>0</v>
      </c>
      <c r="O2316" s="1128">
        <v>-0.47999954223632813</v>
      </c>
      <c r="P2316" s="1127">
        <v>-0.17759983062744139</v>
      </c>
      <c r="Q2316" s="1127">
        <v>0</v>
      </c>
      <c r="R2316" s="1127">
        <v>0</v>
      </c>
      <c r="S2316" s="1127">
        <v>0</v>
      </c>
      <c r="T2316" s="1130">
        <v>0</v>
      </c>
      <c r="U2316" s="1130">
        <v>0</v>
      </c>
      <c r="V2316" s="1130">
        <v>0</v>
      </c>
      <c r="W2316" s="1127">
        <v>0</v>
      </c>
      <c r="X2316" s="1130">
        <v>-0.17759983062744139</v>
      </c>
      <c r="Y2316" s="735">
        <v>0.36999999999999994</v>
      </c>
      <c r="Z2316" s="1131">
        <v>0</v>
      </c>
      <c r="AA2316" s="1131">
        <v>-0.17759983062744139</v>
      </c>
      <c r="AB2316" s="1131">
        <v>0.11100007057189941</v>
      </c>
      <c r="AC2316" s="1131">
        <v>0</v>
      </c>
      <c r="AD2316" s="1131">
        <v>-0.11100007057189941</v>
      </c>
      <c r="AE2316" s="1131">
        <v>-0.17759983062744139</v>
      </c>
      <c r="AF2316" s="126"/>
      <c r="AG2316" s="126"/>
      <c r="AH2316" s="126"/>
      <c r="AI2316" s="126"/>
      <c r="AJ2316" s="126"/>
      <c r="AK2316" s="126"/>
      <c r="AL2316" s="126">
        <v>2316</v>
      </c>
    </row>
    <row r="2317" spans="1:38">
      <c r="A2317" s="721" t="s">
        <v>1996</v>
      </c>
      <c r="B2317" s="722">
        <v>19</v>
      </c>
      <c r="C2317" s="722">
        <v>1925</v>
      </c>
      <c r="D2317" s="722">
        <v>192595</v>
      </c>
      <c r="E2317" s="721">
        <v>1925951012</v>
      </c>
      <c r="F2317" s="721" t="s">
        <v>299</v>
      </c>
      <c r="G2317" s="1127">
        <v>-9688691107</v>
      </c>
      <c r="H2317" s="1128">
        <v>0</v>
      </c>
      <c r="I2317" s="1128">
        <v>-9688691106.6700001</v>
      </c>
      <c r="J2317" s="1128">
        <v>0.32999992370605469</v>
      </c>
      <c r="K2317" s="1128">
        <v>0</v>
      </c>
      <c r="L2317" s="1128">
        <v>0.32999992370605469</v>
      </c>
      <c r="M2317" s="1128">
        <v>0</v>
      </c>
      <c r="N2317" s="1129">
        <v>0</v>
      </c>
      <c r="O2317" s="1128">
        <v>0.32999992370605469</v>
      </c>
      <c r="P2317" s="1127">
        <v>0.12209997177124023</v>
      </c>
      <c r="Q2317" s="1127">
        <v>0</v>
      </c>
      <c r="R2317" s="1127">
        <v>0</v>
      </c>
      <c r="S2317" s="1127">
        <v>0</v>
      </c>
      <c r="T2317" s="1130">
        <v>0</v>
      </c>
      <c r="U2317" s="1130">
        <v>0</v>
      </c>
      <c r="V2317" s="1130">
        <v>0</v>
      </c>
      <c r="W2317" s="1127">
        <v>0</v>
      </c>
      <c r="X2317" s="1130">
        <v>0.12209997177124023</v>
      </c>
      <c r="Y2317" s="735">
        <v>0.37</v>
      </c>
      <c r="Z2317" s="1131">
        <v>0.12209997177124023</v>
      </c>
      <c r="AA2317" s="1131">
        <v>0</v>
      </c>
      <c r="AB2317" s="1131">
        <v>0</v>
      </c>
      <c r="AC2317" s="1131">
        <v>0</v>
      </c>
      <c r="AD2317" s="1131">
        <v>0.12209997177124023</v>
      </c>
      <c r="AE2317" s="1131">
        <v>0</v>
      </c>
      <c r="AF2317" s="126"/>
      <c r="AG2317" s="126"/>
      <c r="AH2317" s="126"/>
      <c r="AI2317" s="126"/>
      <c r="AJ2317" s="126"/>
      <c r="AK2317" s="126"/>
      <c r="AL2317" s="126">
        <v>2317</v>
      </c>
    </row>
    <row r="2318" spans="1:38">
      <c r="A2318" s="721" t="s">
        <v>1996</v>
      </c>
      <c r="B2318" s="722">
        <v>19</v>
      </c>
      <c r="C2318" s="722">
        <v>1925</v>
      </c>
      <c r="D2318" s="722">
        <v>192595</v>
      </c>
      <c r="E2318" s="721">
        <v>1925951013</v>
      </c>
      <c r="F2318" s="721" t="s">
        <v>2067</v>
      </c>
      <c r="G2318" s="1127">
        <v>0</v>
      </c>
      <c r="H2318" s="1128">
        <v>0</v>
      </c>
      <c r="I2318" s="1128">
        <v>0</v>
      </c>
      <c r="J2318" s="1128">
        <v>0</v>
      </c>
      <c r="K2318" s="1128">
        <v>0</v>
      </c>
      <c r="L2318" s="1128">
        <v>0</v>
      </c>
      <c r="M2318" s="1128">
        <v>0</v>
      </c>
      <c r="N2318" s="1129">
        <v>0</v>
      </c>
      <c r="O2318" s="1128">
        <v>0</v>
      </c>
      <c r="P2318" s="1127">
        <v>0</v>
      </c>
      <c r="Q2318" s="1127">
        <v>0</v>
      </c>
      <c r="R2318" s="1127">
        <v>0</v>
      </c>
      <c r="S2318" s="1127">
        <v>0</v>
      </c>
      <c r="T2318" s="1130">
        <v>0</v>
      </c>
      <c r="U2318" s="1130">
        <v>0</v>
      </c>
      <c r="V2318" s="1130">
        <v>0</v>
      </c>
      <c r="W2318" s="1127">
        <v>0</v>
      </c>
      <c r="X2318" s="1130">
        <v>0</v>
      </c>
      <c r="Y2318" s="735">
        <v>0</v>
      </c>
      <c r="Z2318" s="1131">
        <v>0</v>
      </c>
      <c r="AA2318" s="1131">
        <v>0</v>
      </c>
      <c r="AB2318" s="1131">
        <v>0</v>
      </c>
      <c r="AC2318" s="1131">
        <v>0</v>
      </c>
      <c r="AD2318" s="1131">
        <v>0</v>
      </c>
      <c r="AE2318" s="1131">
        <v>0</v>
      </c>
      <c r="AF2318" s="126"/>
      <c r="AG2318" s="126"/>
      <c r="AH2318" s="126"/>
      <c r="AI2318" s="126"/>
      <c r="AJ2318" s="126"/>
      <c r="AK2318" s="126"/>
      <c r="AL2318" s="126">
        <v>2318</v>
      </c>
    </row>
    <row r="2319" spans="1:38">
      <c r="A2319" s="721" t="s">
        <v>1996</v>
      </c>
      <c r="B2319" s="722">
        <v>19</v>
      </c>
      <c r="C2319" s="722">
        <v>1925</v>
      </c>
      <c r="D2319" s="722">
        <v>192595</v>
      </c>
      <c r="E2319" s="721">
        <v>1925951016</v>
      </c>
      <c r="F2319" s="721" t="s">
        <v>1337</v>
      </c>
      <c r="G2319" s="1127">
        <v>-7011549172</v>
      </c>
      <c r="H2319" s="1128">
        <v>0</v>
      </c>
      <c r="I2319" s="1128">
        <v>-6658768694.7353249</v>
      </c>
      <c r="J2319" s="1128">
        <v>352780477.26000023</v>
      </c>
      <c r="K2319" s="1128">
        <v>0</v>
      </c>
      <c r="L2319" s="1128">
        <v>352780477.26000023</v>
      </c>
      <c r="M2319" s="1128">
        <v>0</v>
      </c>
      <c r="N2319" s="1129">
        <v>0</v>
      </c>
      <c r="O2319" s="1128">
        <v>352780477.26000023</v>
      </c>
      <c r="P2319" s="1127">
        <v>130528776.58620009</v>
      </c>
      <c r="Q2319" s="1127">
        <v>0</v>
      </c>
      <c r="R2319" s="1127">
        <v>0</v>
      </c>
      <c r="S2319" s="1127">
        <v>0</v>
      </c>
      <c r="T2319" s="1130">
        <v>0</v>
      </c>
      <c r="U2319" s="1130">
        <v>0</v>
      </c>
      <c r="V2319" s="1130">
        <v>0</v>
      </c>
      <c r="W2319" s="1127">
        <v>0</v>
      </c>
      <c r="X2319" s="1130">
        <v>130528776.58620009</v>
      </c>
      <c r="Y2319" s="735">
        <v>0.37</v>
      </c>
      <c r="Z2319" s="1131">
        <v>130528776.58620009</v>
      </c>
      <c r="AA2319" s="1131">
        <v>0</v>
      </c>
      <c r="AB2319" s="1131">
        <v>2247381970.6199999</v>
      </c>
      <c r="AC2319" s="1131">
        <v>0</v>
      </c>
      <c r="AD2319" s="1131">
        <v>-2116853194.0337999</v>
      </c>
      <c r="AE2319" s="1131">
        <v>0</v>
      </c>
      <c r="AF2319" s="126"/>
      <c r="AG2319" s="126"/>
      <c r="AH2319" s="126"/>
      <c r="AI2319" s="126"/>
      <c r="AJ2319" s="126"/>
      <c r="AK2319" s="126"/>
      <c r="AL2319" s="126">
        <v>2319</v>
      </c>
    </row>
    <row r="2320" spans="1:38">
      <c r="A2320" s="721" t="s">
        <v>1996</v>
      </c>
      <c r="B2320" s="722">
        <v>19</v>
      </c>
      <c r="C2320" s="722">
        <v>1925</v>
      </c>
      <c r="D2320" s="722">
        <v>192595</v>
      </c>
      <c r="E2320" s="721">
        <v>1925951026</v>
      </c>
      <c r="F2320" s="721" t="s">
        <v>300</v>
      </c>
      <c r="G2320" s="1127">
        <v>77300378006</v>
      </c>
      <c r="H2320" s="1128">
        <v>0</v>
      </c>
      <c r="I2320" s="1128">
        <v>77300378005.539993</v>
      </c>
      <c r="J2320" s="1128">
        <v>-0.4600067138671875</v>
      </c>
      <c r="K2320" s="1128">
        <v>0</v>
      </c>
      <c r="L2320" s="1128">
        <v>0</v>
      </c>
      <c r="M2320" s="1128">
        <v>-0.4600067138671875</v>
      </c>
      <c r="N2320" s="1129">
        <v>0</v>
      </c>
      <c r="O2320" s="1128">
        <v>-0.4600067138671875</v>
      </c>
      <c r="P2320" s="1127">
        <v>-0.17020248413085937</v>
      </c>
      <c r="Q2320" s="1127">
        <v>0</v>
      </c>
      <c r="R2320" s="1127">
        <v>0</v>
      </c>
      <c r="S2320" s="1127">
        <v>0</v>
      </c>
      <c r="T2320" s="1130">
        <v>0</v>
      </c>
      <c r="U2320" s="1130">
        <v>0</v>
      </c>
      <c r="V2320" s="1130">
        <v>0</v>
      </c>
      <c r="W2320" s="1127">
        <v>0</v>
      </c>
      <c r="X2320" s="1130">
        <v>-0.17020248413085937</v>
      </c>
      <c r="Y2320" s="735">
        <v>0.37</v>
      </c>
      <c r="Z2320" s="1131">
        <v>0</v>
      </c>
      <c r="AA2320" s="1131">
        <v>-0.17020248413085937</v>
      </c>
      <c r="AB2320" s="1131">
        <v>0.14799774169921875</v>
      </c>
      <c r="AC2320" s="1131">
        <v>0</v>
      </c>
      <c r="AD2320" s="1131">
        <v>-0.14799774169921875</v>
      </c>
      <c r="AE2320" s="1131">
        <v>-0.17020248413085937</v>
      </c>
      <c r="AF2320" s="126"/>
      <c r="AG2320" s="126"/>
      <c r="AH2320" s="126"/>
      <c r="AI2320" s="126"/>
      <c r="AJ2320" s="126"/>
      <c r="AK2320" s="126"/>
      <c r="AL2320" s="126">
        <v>2320</v>
      </c>
    </row>
    <row r="2321" spans="1:38">
      <c r="A2321" s="721" t="s">
        <v>1996</v>
      </c>
      <c r="B2321" s="722">
        <v>19</v>
      </c>
      <c r="C2321" s="722">
        <v>1925</v>
      </c>
      <c r="D2321" s="722">
        <v>192595</v>
      </c>
      <c r="E2321" s="721">
        <v>1925951027</v>
      </c>
      <c r="F2321" s="721" t="s">
        <v>301</v>
      </c>
      <c r="G2321" s="1127">
        <v>-41360421027</v>
      </c>
      <c r="H2321" s="1128">
        <v>0</v>
      </c>
      <c r="I2321" s="1128">
        <v>-41360421027.360001</v>
      </c>
      <c r="J2321" s="1128">
        <v>-0.3600006103515625</v>
      </c>
      <c r="K2321" s="1128">
        <v>0</v>
      </c>
      <c r="L2321" s="1128">
        <v>0</v>
      </c>
      <c r="M2321" s="1128">
        <v>-0.3600006103515625</v>
      </c>
      <c r="N2321" s="1129">
        <v>0</v>
      </c>
      <c r="O2321" s="1128">
        <v>-0.3600006103515625</v>
      </c>
      <c r="P2321" s="1127">
        <v>-0.13320022583007812</v>
      </c>
      <c r="Q2321" s="1127">
        <v>0</v>
      </c>
      <c r="R2321" s="1127">
        <v>0</v>
      </c>
      <c r="S2321" s="1127">
        <v>0</v>
      </c>
      <c r="T2321" s="1130">
        <v>0</v>
      </c>
      <c r="U2321" s="1130">
        <v>0</v>
      </c>
      <c r="V2321" s="1130">
        <v>0</v>
      </c>
      <c r="W2321" s="1127">
        <v>0</v>
      </c>
      <c r="X2321" s="1130">
        <v>-0.13320022583007812</v>
      </c>
      <c r="Y2321" s="735">
        <v>0.37</v>
      </c>
      <c r="Z2321" s="1131">
        <v>0</v>
      </c>
      <c r="AA2321" s="1131">
        <v>-0.13320022583007812</v>
      </c>
      <c r="AB2321" s="1131">
        <v>0</v>
      </c>
      <c r="AC2321" s="1131">
        <v>-0.1628009033203125</v>
      </c>
      <c r="AD2321" s="1131">
        <v>0</v>
      </c>
      <c r="AE2321" s="1131">
        <v>2.9600677490234373E-2</v>
      </c>
      <c r="AF2321" s="126"/>
      <c r="AG2321" s="126"/>
      <c r="AH2321" s="126"/>
      <c r="AI2321" s="126"/>
      <c r="AJ2321" s="126"/>
      <c r="AK2321" s="126"/>
      <c r="AL2321" s="126">
        <v>2321</v>
      </c>
    </row>
    <row r="2322" spans="1:38">
      <c r="A2322" s="721" t="s">
        <v>1996</v>
      </c>
      <c r="B2322" s="722">
        <v>19</v>
      </c>
      <c r="C2322" s="722">
        <v>1925</v>
      </c>
      <c r="D2322" s="722">
        <v>192595</v>
      </c>
      <c r="E2322" s="721">
        <v>1925951031</v>
      </c>
      <c r="F2322" s="721" t="s">
        <v>2068</v>
      </c>
      <c r="G2322" s="1127">
        <v>0</v>
      </c>
      <c r="H2322" s="1128">
        <v>0</v>
      </c>
      <c r="I2322" s="1128">
        <v>0</v>
      </c>
      <c r="J2322" s="1128">
        <v>0</v>
      </c>
      <c r="K2322" s="1128">
        <v>0</v>
      </c>
      <c r="L2322" s="1128">
        <v>0</v>
      </c>
      <c r="M2322" s="1128">
        <v>0</v>
      </c>
      <c r="N2322" s="1129">
        <v>0</v>
      </c>
      <c r="O2322" s="1128">
        <v>0</v>
      </c>
      <c r="P2322" s="1127">
        <v>0</v>
      </c>
      <c r="Q2322" s="1127">
        <v>0</v>
      </c>
      <c r="R2322" s="1127">
        <v>0</v>
      </c>
      <c r="S2322" s="1127">
        <v>0</v>
      </c>
      <c r="T2322" s="1130">
        <v>0</v>
      </c>
      <c r="U2322" s="1130">
        <v>0</v>
      </c>
      <c r="V2322" s="1130">
        <v>0</v>
      </c>
      <c r="W2322" s="1127">
        <v>0</v>
      </c>
      <c r="X2322" s="1130">
        <v>0</v>
      </c>
      <c r="Y2322" s="735">
        <v>0</v>
      </c>
      <c r="Z2322" s="1131">
        <v>0</v>
      </c>
      <c r="AA2322" s="1131">
        <v>0</v>
      </c>
      <c r="AB2322" s="1131">
        <v>0</v>
      </c>
      <c r="AC2322" s="1131">
        <v>0</v>
      </c>
      <c r="AD2322" s="1131">
        <v>0</v>
      </c>
      <c r="AE2322" s="1131">
        <v>0</v>
      </c>
      <c r="AF2322" s="126"/>
      <c r="AG2322" s="126"/>
      <c r="AH2322" s="126"/>
      <c r="AI2322" s="126"/>
      <c r="AJ2322" s="126"/>
      <c r="AK2322" s="126"/>
      <c r="AL2322" s="126">
        <v>2322</v>
      </c>
    </row>
    <row r="2323" spans="1:38">
      <c r="A2323" s="721" t="s">
        <v>1996</v>
      </c>
      <c r="B2323" s="722">
        <v>19</v>
      </c>
      <c r="C2323" s="722">
        <v>1925</v>
      </c>
      <c r="D2323" s="722">
        <v>192595</v>
      </c>
      <c r="E2323" s="721">
        <v>1925951032</v>
      </c>
      <c r="F2323" s="721" t="s">
        <v>302</v>
      </c>
      <c r="G2323" s="1127">
        <v>-2290863795</v>
      </c>
      <c r="H2323" s="1128">
        <v>0</v>
      </c>
      <c r="I2323" s="1128">
        <v>-2290863794.9000001</v>
      </c>
      <c r="J2323" s="1128">
        <v>9.9999904632568359E-2</v>
      </c>
      <c r="K2323" s="1128">
        <v>0</v>
      </c>
      <c r="L2323" s="1128">
        <v>9.9999904632568359E-2</v>
      </c>
      <c r="M2323" s="1128">
        <v>0</v>
      </c>
      <c r="N2323" s="1129">
        <v>0</v>
      </c>
      <c r="O2323" s="1128">
        <v>9.9999904632568359E-2</v>
      </c>
      <c r="P2323" s="1127">
        <v>3.6999964714050294E-2</v>
      </c>
      <c r="Q2323" s="1127">
        <v>0</v>
      </c>
      <c r="R2323" s="1127">
        <v>0</v>
      </c>
      <c r="S2323" s="1127">
        <v>0</v>
      </c>
      <c r="T2323" s="1130">
        <v>0</v>
      </c>
      <c r="U2323" s="1130">
        <v>0</v>
      </c>
      <c r="V2323" s="1130">
        <v>0</v>
      </c>
      <c r="W2323" s="1127">
        <v>0</v>
      </c>
      <c r="X2323" s="1130">
        <v>3.6999964714050294E-2</v>
      </c>
      <c r="Y2323" s="735">
        <v>0.37</v>
      </c>
      <c r="Z2323" s="1131">
        <v>3.6999964714050294E-2</v>
      </c>
      <c r="AA2323" s="1131">
        <v>0</v>
      </c>
      <c r="AB2323" s="1131">
        <v>0</v>
      </c>
      <c r="AC2323" s="1131">
        <v>-8.1399922370910649E-2</v>
      </c>
      <c r="AD2323" s="1131">
        <v>3.6999964714050294E-2</v>
      </c>
      <c r="AE2323" s="1131">
        <v>8.1399922370910649E-2</v>
      </c>
      <c r="AF2323" s="126"/>
      <c r="AG2323" s="126"/>
      <c r="AH2323" s="126"/>
      <c r="AI2323" s="126"/>
      <c r="AJ2323" s="126"/>
      <c r="AK2323" s="126"/>
      <c r="AL2323" s="126">
        <v>2323</v>
      </c>
    </row>
    <row r="2324" spans="1:38">
      <c r="A2324" s="721" t="s">
        <v>1996</v>
      </c>
      <c r="B2324" s="722">
        <v>19</v>
      </c>
      <c r="C2324" s="722">
        <v>1925</v>
      </c>
      <c r="D2324" s="722">
        <v>192595</v>
      </c>
      <c r="E2324" s="721">
        <v>1925951100</v>
      </c>
      <c r="F2324" s="721" t="s">
        <v>1335</v>
      </c>
      <c r="G2324" s="1127">
        <v>-29440683074</v>
      </c>
      <c r="H2324" s="1128">
        <v>0</v>
      </c>
      <c r="I2324" s="1128">
        <v>0</v>
      </c>
      <c r="J2324" s="1128">
        <v>29440683074</v>
      </c>
      <c r="K2324" s="1128">
        <v>0</v>
      </c>
      <c r="L2324" s="1128">
        <v>29440683074</v>
      </c>
      <c r="M2324" s="1128">
        <v>0</v>
      </c>
      <c r="N2324" s="1129">
        <v>0</v>
      </c>
      <c r="O2324" s="1128">
        <v>29440683074</v>
      </c>
      <c r="P2324" s="1127">
        <v>10893052737.379999</v>
      </c>
      <c r="Q2324" s="1127">
        <v>0</v>
      </c>
      <c r="R2324" s="1127">
        <v>0</v>
      </c>
      <c r="S2324" s="1127">
        <v>0</v>
      </c>
      <c r="T2324" s="1130">
        <v>0</v>
      </c>
      <c r="U2324" s="1130">
        <v>0</v>
      </c>
      <c r="V2324" s="1130">
        <v>0</v>
      </c>
      <c r="W2324" s="1127">
        <v>0</v>
      </c>
      <c r="X2324" s="1130">
        <v>10893052737.379999</v>
      </c>
      <c r="Y2324" s="735">
        <v>0.37</v>
      </c>
      <c r="Z2324" s="1131">
        <v>10893052737.379999</v>
      </c>
      <c r="AA2324" s="1131">
        <v>0</v>
      </c>
      <c r="AB2324" s="1131">
        <v>9995833522.4899998</v>
      </c>
      <c r="AC2324" s="1131">
        <v>0</v>
      </c>
      <c r="AD2324" s="1131">
        <v>897219214.88999939</v>
      </c>
      <c r="AE2324" s="1131">
        <v>0</v>
      </c>
      <c r="AF2324" s="126"/>
      <c r="AG2324" s="126"/>
      <c r="AH2324" s="126"/>
      <c r="AI2324" s="126"/>
      <c r="AJ2324" s="126"/>
      <c r="AK2324" s="126"/>
      <c r="AL2324" s="126">
        <v>2324</v>
      </c>
    </row>
    <row r="2325" spans="1:38">
      <c r="A2325" s="721" t="s">
        <v>1996</v>
      </c>
      <c r="B2325" s="722">
        <v>19</v>
      </c>
      <c r="C2325" s="722">
        <v>1925</v>
      </c>
      <c r="D2325" s="722">
        <v>192595</v>
      </c>
      <c r="E2325" s="721">
        <v>1925951101</v>
      </c>
      <c r="F2325" s="721" t="s">
        <v>1337</v>
      </c>
      <c r="G2325" s="1127">
        <v>7011549172</v>
      </c>
      <c r="H2325" s="1128">
        <v>0</v>
      </c>
      <c r="I2325" s="1128">
        <v>0</v>
      </c>
      <c r="J2325" s="1128">
        <v>-7011549172</v>
      </c>
      <c r="K2325" s="1128">
        <v>0</v>
      </c>
      <c r="L2325" s="1128">
        <v>0</v>
      </c>
      <c r="M2325" s="1128">
        <v>-7011549172</v>
      </c>
      <c r="N2325" s="1129">
        <v>0</v>
      </c>
      <c r="O2325" s="1128">
        <v>-7011549172</v>
      </c>
      <c r="P2325" s="1127">
        <v>-2594273193.6399999</v>
      </c>
      <c r="Q2325" s="1127">
        <v>0</v>
      </c>
      <c r="R2325" s="1127">
        <v>0</v>
      </c>
      <c r="S2325" s="1127">
        <v>0</v>
      </c>
      <c r="T2325" s="1130">
        <v>0</v>
      </c>
      <c r="U2325" s="1130">
        <v>0</v>
      </c>
      <c r="V2325" s="1130">
        <v>0</v>
      </c>
      <c r="W2325" s="1127">
        <v>0</v>
      </c>
      <c r="X2325" s="1130">
        <v>-2594273193.6399999</v>
      </c>
      <c r="Y2325" s="735">
        <v>0.37</v>
      </c>
      <c r="Z2325" s="1131">
        <v>0</v>
      </c>
      <c r="AA2325" s="1131">
        <v>-2594273193.6399999</v>
      </c>
      <c r="AB2325" s="1131">
        <v>0</v>
      </c>
      <c r="AC2325" s="1131">
        <v>-2247381970.6199999</v>
      </c>
      <c r="AD2325" s="1131">
        <v>0</v>
      </c>
      <c r="AE2325" s="1131">
        <v>-346891223.01999998</v>
      </c>
      <c r="AF2325" s="126"/>
      <c r="AG2325" s="126"/>
      <c r="AH2325" s="126"/>
      <c r="AI2325" s="126"/>
      <c r="AJ2325" s="126"/>
      <c r="AK2325" s="126"/>
      <c r="AL2325" s="126">
        <v>2325</v>
      </c>
    </row>
    <row r="2326" spans="1:38">
      <c r="A2326" s="721" t="s">
        <v>1996</v>
      </c>
      <c r="B2326" s="722">
        <v>19</v>
      </c>
      <c r="C2326" s="722">
        <v>1925</v>
      </c>
      <c r="D2326" s="722">
        <v>192595</v>
      </c>
      <c r="E2326" s="721">
        <v>1925951889</v>
      </c>
      <c r="F2326" s="721" t="s">
        <v>1335</v>
      </c>
      <c r="G2326" s="1127">
        <v>1011571200</v>
      </c>
      <c r="H2326" s="1128">
        <v>0</v>
      </c>
      <c r="I2326" s="1128">
        <v>1011571200</v>
      </c>
      <c r="J2326" s="1128">
        <v>0</v>
      </c>
      <c r="K2326" s="1128">
        <v>0</v>
      </c>
      <c r="L2326" s="1128">
        <v>0</v>
      </c>
      <c r="M2326" s="1128">
        <v>0</v>
      </c>
      <c r="N2326" s="1129">
        <v>0</v>
      </c>
      <c r="O2326" s="1128">
        <v>0</v>
      </c>
      <c r="P2326" s="1127">
        <v>0</v>
      </c>
      <c r="Q2326" s="1127">
        <v>0</v>
      </c>
      <c r="R2326" s="1127">
        <v>0</v>
      </c>
      <c r="S2326" s="1127">
        <v>0</v>
      </c>
      <c r="T2326" s="1130">
        <v>0</v>
      </c>
      <c r="U2326" s="1130">
        <v>0</v>
      </c>
      <c r="V2326" s="1130">
        <v>0</v>
      </c>
      <c r="W2326" s="1127">
        <v>0</v>
      </c>
      <c r="X2326" s="1130">
        <v>0</v>
      </c>
      <c r="Y2326" s="735">
        <v>0</v>
      </c>
      <c r="Z2326" s="1131">
        <v>0</v>
      </c>
      <c r="AA2326" s="1131">
        <v>0</v>
      </c>
      <c r="AB2326" s="1131">
        <v>0</v>
      </c>
      <c r="AC2326" s="1131">
        <v>0</v>
      </c>
      <c r="AD2326" s="1131">
        <v>0</v>
      </c>
      <c r="AE2326" s="1131">
        <v>0</v>
      </c>
      <c r="AF2326" s="126"/>
      <c r="AG2326" s="126"/>
      <c r="AH2326" s="126"/>
      <c r="AI2326" s="126"/>
      <c r="AJ2326" s="126"/>
      <c r="AK2326" s="126"/>
      <c r="AL2326" s="126">
        <v>2326</v>
      </c>
    </row>
    <row r="2327" spans="1:38">
      <c r="A2327" s="721" t="s">
        <v>1996</v>
      </c>
      <c r="B2327" s="722">
        <v>19</v>
      </c>
      <c r="C2327" s="722">
        <v>1925</v>
      </c>
      <c r="D2327" s="722">
        <v>192595</v>
      </c>
      <c r="E2327" s="721">
        <v>1925951998</v>
      </c>
      <c r="F2327" s="721" t="s">
        <v>2069</v>
      </c>
      <c r="G2327" s="1127">
        <v>0</v>
      </c>
      <c r="H2327" s="1128">
        <v>0</v>
      </c>
      <c r="I2327" s="1128">
        <v>0</v>
      </c>
      <c r="J2327" s="1128">
        <v>0</v>
      </c>
      <c r="K2327" s="1128">
        <v>0</v>
      </c>
      <c r="L2327" s="1128">
        <v>0</v>
      </c>
      <c r="M2327" s="1128">
        <v>0</v>
      </c>
      <c r="N2327" s="1129">
        <v>0</v>
      </c>
      <c r="O2327" s="1128">
        <v>0</v>
      </c>
      <c r="P2327" s="1127">
        <v>0</v>
      </c>
      <c r="Q2327" s="1127">
        <v>0</v>
      </c>
      <c r="R2327" s="1127">
        <v>0</v>
      </c>
      <c r="S2327" s="1127">
        <v>0</v>
      </c>
      <c r="T2327" s="1130">
        <v>0</v>
      </c>
      <c r="U2327" s="1130">
        <v>0</v>
      </c>
      <c r="V2327" s="1130">
        <v>0</v>
      </c>
      <c r="W2327" s="1127">
        <v>0</v>
      </c>
      <c r="X2327" s="1130">
        <v>0</v>
      </c>
      <c r="Y2327" s="735">
        <v>0</v>
      </c>
      <c r="Z2327" s="1131">
        <v>0</v>
      </c>
      <c r="AA2327" s="1131">
        <v>0</v>
      </c>
      <c r="AB2327" s="1131">
        <v>0</v>
      </c>
      <c r="AC2327" s="1131">
        <v>0</v>
      </c>
      <c r="AD2327" s="1131">
        <v>0</v>
      </c>
      <c r="AE2327" s="1131">
        <v>0</v>
      </c>
      <c r="AF2327" s="126"/>
      <c r="AG2327" s="126"/>
      <c r="AH2327" s="126"/>
      <c r="AI2327" s="126"/>
      <c r="AJ2327" s="126"/>
      <c r="AK2327" s="126"/>
      <c r="AL2327" s="126">
        <v>2327</v>
      </c>
    </row>
    <row r="2328" spans="1:38">
      <c r="A2328" s="721" t="s">
        <v>1996</v>
      </c>
      <c r="B2328" s="722">
        <v>19</v>
      </c>
      <c r="C2328" s="722">
        <v>1925</v>
      </c>
      <c r="D2328" s="722">
        <v>192595</v>
      </c>
      <c r="E2328" s="721">
        <v>1925957001</v>
      </c>
      <c r="F2328" s="721" t="s">
        <v>3704</v>
      </c>
      <c r="G2328" s="1127">
        <v>0</v>
      </c>
      <c r="H2328" s="1128">
        <v>0</v>
      </c>
      <c r="I2328" s="1128">
        <v>0</v>
      </c>
      <c r="J2328" s="1128">
        <v>0</v>
      </c>
      <c r="K2328" s="1128">
        <v>0</v>
      </c>
      <c r="L2328" s="1128">
        <v>0</v>
      </c>
      <c r="M2328" s="1128">
        <v>0</v>
      </c>
      <c r="N2328" s="1129">
        <v>0</v>
      </c>
      <c r="O2328" s="1128">
        <v>0</v>
      </c>
      <c r="P2328" s="1127">
        <v>0</v>
      </c>
      <c r="Q2328" s="1127">
        <v>0</v>
      </c>
      <c r="R2328" s="1127">
        <v>0</v>
      </c>
      <c r="S2328" s="1127">
        <v>0</v>
      </c>
      <c r="T2328" s="1130">
        <v>0</v>
      </c>
      <c r="U2328" s="1130">
        <v>0</v>
      </c>
      <c r="V2328" s="1130">
        <v>0</v>
      </c>
      <c r="W2328" s="1127">
        <v>0</v>
      </c>
      <c r="X2328" s="1130">
        <v>0</v>
      </c>
      <c r="Y2328" s="735">
        <v>0</v>
      </c>
      <c r="Z2328" s="1131">
        <v>0</v>
      </c>
      <c r="AA2328" s="1131">
        <v>0</v>
      </c>
      <c r="AB2328" s="1131">
        <v>0</v>
      </c>
      <c r="AC2328" s="1131">
        <v>0</v>
      </c>
      <c r="AD2328" s="1131">
        <v>0</v>
      </c>
      <c r="AE2328" s="1131">
        <v>0</v>
      </c>
      <c r="AF2328" s="126"/>
      <c r="AG2328" s="126"/>
      <c r="AH2328" s="126"/>
      <c r="AI2328" s="126"/>
      <c r="AJ2328" s="126"/>
      <c r="AK2328" s="126"/>
      <c r="AL2328" s="126">
        <v>2328</v>
      </c>
    </row>
    <row r="2329" spans="1:38">
      <c r="A2329" s="721" t="s">
        <v>1996</v>
      </c>
      <c r="B2329" s="722">
        <v>19</v>
      </c>
      <c r="C2329" s="722">
        <v>1925</v>
      </c>
      <c r="D2329" s="722">
        <v>192595</v>
      </c>
      <c r="E2329" s="721">
        <v>1925957101</v>
      </c>
      <c r="F2329" s="721" t="s">
        <v>3705</v>
      </c>
      <c r="G2329" s="1127">
        <v>0</v>
      </c>
      <c r="H2329" s="1128">
        <v>0</v>
      </c>
      <c r="I2329" s="1128">
        <v>0</v>
      </c>
      <c r="J2329" s="1128">
        <v>0</v>
      </c>
      <c r="K2329" s="1128">
        <v>0</v>
      </c>
      <c r="L2329" s="1128">
        <v>0</v>
      </c>
      <c r="M2329" s="1128">
        <v>0</v>
      </c>
      <c r="N2329" s="1129">
        <v>0</v>
      </c>
      <c r="O2329" s="1128">
        <v>0</v>
      </c>
      <c r="P2329" s="1127">
        <v>0</v>
      </c>
      <c r="Q2329" s="1127">
        <v>0</v>
      </c>
      <c r="R2329" s="1127">
        <v>0</v>
      </c>
      <c r="S2329" s="1127">
        <v>0</v>
      </c>
      <c r="T2329" s="1130">
        <v>0</v>
      </c>
      <c r="U2329" s="1130">
        <v>0</v>
      </c>
      <c r="V2329" s="1130">
        <v>0</v>
      </c>
      <c r="W2329" s="1127">
        <v>0</v>
      </c>
      <c r="X2329" s="1130">
        <v>0</v>
      </c>
      <c r="Y2329" s="735">
        <v>0</v>
      </c>
      <c r="Z2329" s="1131">
        <v>0</v>
      </c>
      <c r="AA2329" s="1131">
        <v>0</v>
      </c>
      <c r="AB2329" s="1131">
        <v>0</v>
      </c>
      <c r="AC2329" s="1131">
        <v>0</v>
      </c>
      <c r="AD2329" s="1131">
        <v>0</v>
      </c>
      <c r="AE2329" s="1131">
        <v>0</v>
      </c>
      <c r="AF2329" s="126"/>
      <c r="AG2329" s="126"/>
      <c r="AH2329" s="126"/>
      <c r="AI2329" s="126"/>
      <c r="AJ2329" s="126"/>
      <c r="AK2329" s="126"/>
      <c r="AL2329" s="126">
        <v>2329</v>
      </c>
    </row>
    <row r="2330" spans="1:38">
      <c r="A2330" s="721" t="s">
        <v>1996</v>
      </c>
      <c r="B2330" s="722">
        <v>19</v>
      </c>
      <c r="C2330" s="722">
        <v>1925</v>
      </c>
      <c r="D2330" s="722">
        <v>192595</v>
      </c>
      <c r="E2330" s="721">
        <v>1925957102</v>
      </c>
      <c r="F2330" s="721" t="s">
        <v>3706</v>
      </c>
      <c r="G2330" s="1127">
        <v>0</v>
      </c>
      <c r="H2330" s="1128">
        <v>0</v>
      </c>
      <c r="I2330" s="1128">
        <v>0</v>
      </c>
      <c r="J2330" s="1128">
        <v>0</v>
      </c>
      <c r="K2330" s="1128">
        <v>0</v>
      </c>
      <c r="L2330" s="1128">
        <v>0</v>
      </c>
      <c r="M2330" s="1128">
        <v>0</v>
      </c>
      <c r="N2330" s="1129">
        <v>0</v>
      </c>
      <c r="O2330" s="1128">
        <v>0</v>
      </c>
      <c r="P2330" s="1127">
        <v>0</v>
      </c>
      <c r="Q2330" s="1127">
        <v>0</v>
      </c>
      <c r="R2330" s="1127">
        <v>0</v>
      </c>
      <c r="S2330" s="1127">
        <v>0</v>
      </c>
      <c r="T2330" s="1130">
        <v>0</v>
      </c>
      <c r="U2330" s="1130">
        <v>0</v>
      </c>
      <c r="V2330" s="1130">
        <v>0</v>
      </c>
      <c r="W2330" s="1127">
        <v>0</v>
      </c>
      <c r="X2330" s="1130">
        <v>0</v>
      </c>
      <c r="Y2330" s="735">
        <v>0</v>
      </c>
      <c r="Z2330" s="1131">
        <v>0</v>
      </c>
      <c r="AA2330" s="1131">
        <v>0</v>
      </c>
      <c r="AB2330" s="1131">
        <v>0</v>
      </c>
      <c r="AC2330" s="1131">
        <v>0</v>
      </c>
      <c r="AD2330" s="1131">
        <v>0</v>
      </c>
      <c r="AE2330" s="1131">
        <v>0</v>
      </c>
      <c r="AF2330" s="126"/>
      <c r="AG2330" s="126"/>
      <c r="AH2330" s="126"/>
      <c r="AI2330" s="126"/>
      <c r="AJ2330" s="126"/>
      <c r="AK2330" s="126"/>
      <c r="AL2330" s="126">
        <v>2330</v>
      </c>
    </row>
    <row r="2331" spans="1:38">
      <c r="A2331" s="721" t="s">
        <v>1996</v>
      </c>
      <c r="B2331" s="722">
        <v>19</v>
      </c>
      <c r="C2331" s="722">
        <v>1925</v>
      </c>
      <c r="D2331" s="722">
        <v>192595</v>
      </c>
      <c r="E2331" s="721">
        <v>1925959020</v>
      </c>
      <c r="F2331" s="721" t="s">
        <v>2070</v>
      </c>
      <c r="G2331" s="1127">
        <v>0</v>
      </c>
      <c r="H2331" s="1128">
        <v>0</v>
      </c>
      <c r="I2331" s="1128">
        <v>0</v>
      </c>
      <c r="J2331" s="1128">
        <v>0</v>
      </c>
      <c r="K2331" s="1128">
        <v>0</v>
      </c>
      <c r="L2331" s="1128">
        <v>0</v>
      </c>
      <c r="M2331" s="1128">
        <v>0</v>
      </c>
      <c r="N2331" s="1129">
        <v>0</v>
      </c>
      <c r="O2331" s="1128">
        <v>0</v>
      </c>
      <c r="P2331" s="1127">
        <v>0</v>
      </c>
      <c r="Q2331" s="1127">
        <v>0</v>
      </c>
      <c r="R2331" s="1127">
        <v>0</v>
      </c>
      <c r="S2331" s="1127">
        <v>0</v>
      </c>
      <c r="T2331" s="1130">
        <v>0</v>
      </c>
      <c r="U2331" s="1130">
        <v>0</v>
      </c>
      <c r="V2331" s="1130">
        <v>0</v>
      </c>
      <c r="W2331" s="1127">
        <v>0</v>
      </c>
      <c r="X2331" s="1130">
        <v>0</v>
      </c>
      <c r="Y2331" s="735">
        <v>0</v>
      </c>
      <c r="Z2331" s="1131">
        <v>0</v>
      </c>
      <c r="AA2331" s="1131">
        <v>0</v>
      </c>
      <c r="AB2331" s="1131">
        <v>0</v>
      </c>
      <c r="AC2331" s="1131">
        <v>0</v>
      </c>
      <c r="AD2331" s="1131">
        <v>0</v>
      </c>
      <c r="AE2331" s="1131">
        <v>0</v>
      </c>
      <c r="AF2331" s="126"/>
      <c r="AG2331" s="126"/>
      <c r="AH2331" s="126"/>
      <c r="AI2331" s="126"/>
      <c r="AJ2331" s="126"/>
      <c r="AK2331" s="126"/>
      <c r="AL2331" s="126">
        <v>2331</v>
      </c>
    </row>
    <row r="2332" spans="1:38">
      <c r="A2332" s="721" t="s">
        <v>1996</v>
      </c>
      <c r="B2332" s="722">
        <v>19</v>
      </c>
      <c r="C2332" s="722">
        <v>1925</v>
      </c>
      <c r="D2332" s="722">
        <v>192595</v>
      </c>
      <c r="E2332" s="721">
        <v>1925959162</v>
      </c>
      <c r="F2332" s="721" t="s">
        <v>4308</v>
      </c>
      <c r="G2332" s="1127">
        <v>222293675</v>
      </c>
      <c r="H2332" s="1128">
        <v>0</v>
      </c>
      <c r="I2332" s="1128">
        <v>222293674.72</v>
      </c>
      <c r="J2332" s="1128">
        <v>-0.2800000011920929</v>
      </c>
      <c r="K2332" s="1128">
        <v>0</v>
      </c>
      <c r="L2332" s="1128">
        <v>0</v>
      </c>
      <c r="M2332" s="1128">
        <v>-0.2800000011920929</v>
      </c>
      <c r="N2332" s="1129">
        <v>0</v>
      </c>
      <c r="O2332" s="1128">
        <v>-0.2800000011920929</v>
      </c>
      <c r="P2332" s="1127">
        <v>-0.10360000044107437</v>
      </c>
      <c r="Q2332" s="1127">
        <v>0</v>
      </c>
      <c r="R2332" s="1127">
        <v>0</v>
      </c>
      <c r="S2332" s="1127">
        <v>0</v>
      </c>
      <c r="T2332" s="1130">
        <v>0</v>
      </c>
      <c r="U2332" s="1130">
        <v>0</v>
      </c>
      <c r="V2332" s="1130">
        <v>0</v>
      </c>
      <c r="W2332" s="1127">
        <v>0</v>
      </c>
      <c r="X2332" s="1130">
        <v>-0.10360000044107437</v>
      </c>
      <c r="Y2332" s="735">
        <v>0.37</v>
      </c>
      <c r="Z2332" s="1131">
        <v>0</v>
      </c>
      <c r="AA2332" s="1131">
        <v>-0.10360000044107437</v>
      </c>
      <c r="AB2332" s="1131">
        <v>0.14800000220537185</v>
      </c>
      <c r="AC2332" s="1131">
        <v>0</v>
      </c>
      <c r="AD2332" s="1131">
        <v>-0.14800000220537185</v>
      </c>
      <c r="AE2332" s="1131">
        <v>-0.10360000044107437</v>
      </c>
      <c r="AF2332" s="126"/>
      <c r="AG2332" s="126"/>
      <c r="AH2332" s="126"/>
      <c r="AI2332" s="126"/>
      <c r="AJ2332" s="126"/>
      <c r="AK2332" s="126"/>
      <c r="AL2332" s="126">
        <v>2332</v>
      </c>
    </row>
    <row r="2333" spans="1:38">
      <c r="A2333" s="721" t="s">
        <v>1996</v>
      </c>
      <c r="B2333" s="722">
        <v>19</v>
      </c>
      <c r="C2333" s="722">
        <v>1925</v>
      </c>
      <c r="D2333" s="722">
        <v>192595</v>
      </c>
      <c r="E2333" s="721">
        <v>1925959262</v>
      </c>
      <c r="F2333" s="721" t="s">
        <v>4308</v>
      </c>
      <c r="G2333" s="1127">
        <v>153723817</v>
      </c>
      <c r="H2333" s="1128">
        <v>0</v>
      </c>
      <c r="I2333" s="1128">
        <v>153723817.22</v>
      </c>
      <c r="J2333" s="1128">
        <v>0.2199999988079071</v>
      </c>
      <c r="K2333" s="1128">
        <v>0</v>
      </c>
      <c r="L2333" s="1128">
        <v>0.2199999988079071</v>
      </c>
      <c r="M2333" s="1128">
        <v>0</v>
      </c>
      <c r="N2333" s="1129">
        <v>0</v>
      </c>
      <c r="O2333" s="1128">
        <v>0.2199999988079071</v>
      </c>
      <c r="P2333" s="1127">
        <v>8.1399999558925629E-2</v>
      </c>
      <c r="Q2333" s="1127">
        <v>0</v>
      </c>
      <c r="R2333" s="1127">
        <v>0</v>
      </c>
      <c r="S2333" s="1127">
        <v>0</v>
      </c>
      <c r="T2333" s="1130">
        <v>0</v>
      </c>
      <c r="U2333" s="1130">
        <v>0</v>
      </c>
      <c r="V2333" s="1130">
        <v>0</v>
      </c>
      <c r="W2333" s="1127">
        <v>0</v>
      </c>
      <c r="X2333" s="1130">
        <v>8.1399999558925629E-2</v>
      </c>
      <c r="Y2333" s="735">
        <v>0.37</v>
      </c>
      <c r="Z2333" s="1131">
        <v>8.1399999558925629E-2</v>
      </c>
      <c r="AA2333" s="1131">
        <v>0</v>
      </c>
      <c r="AB2333" s="1131">
        <v>2.5900000110268592E-2</v>
      </c>
      <c r="AC2333" s="1131">
        <v>0</v>
      </c>
      <c r="AD2333" s="1131">
        <v>5.5499999448657036E-2</v>
      </c>
      <c r="AE2333" s="1131">
        <v>0</v>
      </c>
      <c r="AF2333" s="126"/>
      <c r="AG2333" s="126"/>
      <c r="AH2333" s="126"/>
      <c r="AI2333" s="126"/>
      <c r="AJ2333" s="126"/>
      <c r="AK2333" s="126"/>
      <c r="AL2333" s="126">
        <v>2333</v>
      </c>
    </row>
    <row r="2334" spans="1:38">
      <c r="A2334" s="721" t="s">
        <v>1996</v>
      </c>
      <c r="B2334" s="722">
        <v>19</v>
      </c>
      <c r="C2334" s="722">
        <v>1925</v>
      </c>
      <c r="D2334" s="722">
        <v>192595</v>
      </c>
      <c r="E2334" s="721">
        <v>1925959601</v>
      </c>
      <c r="F2334" s="721" t="s">
        <v>1338</v>
      </c>
      <c r="G2334" s="1127">
        <v>230000000</v>
      </c>
      <c r="H2334" s="1128">
        <v>0</v>
      </c>
      <c r="I2334" s="1128">
        <v>230000000</v>
      </c>
      <c r="J2334" s="1128">
        <v>0</v>
      </c>
      <c r="K2334" s="1128">
        <v>0</v>
      </c>
      <c r="L2334" s="1128">
        <v>0</v>
      </c>
      <c r="M2334" s="1128">
        <v>0</v>
      </c>
      <c r="N2334" s="1129">
        <v>0</v>
      </c>
      <c r="O2334" s="1128">
        <v>0</v>
      </c>
      <c r="P2334" s="1127">
        <v>0</v>
      </c>
      <c r="Q2334" s="1127">
        <v>0</v>
      </c>
      <c r="R2334" s="1127">
        <v>0</v>
      </c>
      <c r="S2334" s="1127">
        <v>0</v>
      </c>
      <c r="T2334" s="1130">
        <v>0</v>
      </c>
      <c r="U2334" s="1130">
        <v>0</v>
      </c>
      <c r="V2334" s="1130">
        <v>0</v>
      </c>
      <c r="W2334" s="1127">
        <v>0</v>
      </c>
      <c r="X2334" s="1130">
        <v>0</v>
      </c>
      <c r="Y2334" s="735">
        <v>0</v>
      </c>
      <c r="Z2334" s="1131">
        <v>0</v>
      </c>
      <c r="AA2334" s="1131">
        <v>0</v>
      </c>
      <c r="AB2334" s="1131">
        <v>0</v>
      </c>
      <c r="AC2334" s="1131">
        <v>0</v>
      </c>
      <c r="AD2334" s="1131">
        <v>0</v>
      </c>
      <c r="AE2334" s="1131">
        <v>0</v>
      </c>
      <c r="AF2334" s="126"/>
      <c r="AG2334" s="126"/>
      <c r="AH2334" s="126"/>
      <c r="AI2334" s="126"/>
      <c r="AJ2334" s="126"/>
      <c r="AK2334" s="126"/>
      <c r="AL2334" s="126">
        <v>2334</v>
      </c>
    </row>
    <row r="2335" spans="1:38">
      <c r="A2335" s="721" t="s">
        <v>1996</v>
      </c>
      <c r="B2335" s="722">
        <v>19</v>
      </c>
      <c r="C2335" s="722">
        <v>1925</v>
      </c>
      <c r="D2335" s="722">
        <v>192595</v>
      </c>
      <c r="E2335" s="721">
        <v>1925959701</v>
      </c>
      <c r="F2335" s="721" t="s">
        <v>1339</v>
      </c>
      <c r="G2335" s="1127">
        <v>239243550</v>
      </c>
      <c r="H2335" s="1128">
        <v>0</v>
      </c>
      <c r="I2335" s="1128">
        <v>239243550</v>
      </c>
      <c r="J2335" s="1128">
        <v>0</v>
      </c>
      <c r="K2335" s="1128">
        <v>0</v>
      </c>
      <c r="L2335" s="1128">
        <v>0</v>
      </c>
      <c r="M2335" s="1128">
        <v>0</v>
      </c>
      <c r="N2335" s="1129">
        <v>0</v>
      </c>
      <c r="O2335" s="1128">
        <v>0</v>
      </c>
      <c r="P2335" s="1127">
        <v>0</v>
      </c>
      <c r="Q2335" s="1127">
        <v>0</v>
      </c>
      <c r="R2335" s="1127">
        <v>0</v>
      </c>
      <c r="S2335" s="1127">
        <v>0</v>
      </c>
      <c r="T2335" s="1130">
        <v>0</v>
      </c>
      <c r="U2335" s="1130">
        <v>0</v>
      </c>
      <c r="V2335" s="1130">
        <v>0</v>
      </c>
      <c r="W2335" s="1127">
        <v>0</v>
      </c>
      <c r="X2335" s="1130">
        <v>0</v>
      </c>
      <c r="Y2335" s="735">
        <v>0</v>
      </c>
      <c r="Z2335" s="1131">
        <v>0</v>
      </c>
      <c r="AA2335" s="1131">
        <v>0</v>
      </c>
      <c r="AB2335" s="1131">
        <v>0</v>
      </c>
      <c r="AC2335" s="1131">
        <v>0</v>
      </c>
      <c r="AD2335" s="1131">
        <v>0</v>
      </c>
      <c r="AE2335" s="1131">
        <v>0</v>
      </c>
      <c r="AF2335" s="126"/>
      <c r="AG2335" s="126"/>
      <c r="AH2335" s="126"/>
      <c r="AI2335" s="126"/>
      <c r="AJ2335" s="126"/>
      <c r="AK2335" s="126"/>
      <c r="AL2335" s="126">
        <v>2335</v>
      </c>
    </row>
    <row r="2336" spans="1:38">
      <c r="A2336" s="721" t="s">
        <v>1996</v>
      </c>
      <c r="B2336" s="722">
        <v>19</v>
      </c>
      <c r="C2336" s="722">
        <v>1940</v>
      </c>
      <c r="D2336" s="722">
        <v>194005</v>
      </c>
      <c r="E2336" s="721">
        <v>1940051000</v>
      </c>
      <c r="F2336" s="721" t="s">
        <v>1340</v>
      </c>
      <c r="G2336" s="1127">
        <v>8897711232</v>
      </c>
      <c r="H2336" s="1128">
        <v>0</v>
      </c>
      <c r="I2336" s="1128">
        <v>14612212421.02</v>
      </c>
      <c r="J2336" s="1128">
        <v>5714501189.0200005</v>
      </c>
      <c r="K2336" s="1128">
        <v>0</v>
      </c>
      <c r="L2336" s="1128">
        <v>5714501189.0200005</v>
      </c>
      <c r="M2336" s="1128">
        <v>0</v>
      </c>
      <c r="N2336" s="1129">
        <v>0</v>
      </c>
      <c r="O2336" s="1128">
        <v>5714501189.0200005</v>
      </c>
      <c r="P2336" s="1127">
        <v>2114365439.9374001</v>
      </c>
      <c r="Q2336" s="1127">
        <v>0</v>
      </c>
      <c r="R2336" s="1127">
        <v>0</v>
      </c>
      <c r="S2336" s="1127">
        <v>0</v>
      </c>
      <c r="T2336" s="1130">
        <v>0</v>
      </c>
      <c r="U2336" s="1130">
        <v>0</v>
      </c>
      <c r="V2336" s="1130">
        <v>0</v>
      </c>
      <c r="W2336" s="1127">
        <v>0</v>
      </c>
      <c r="X2336" s="1130">
        <v>2114365439.9374001</v>
      </c>
      <c r="Y2336" s="735">
        <v>0.37</v>
      </c>
      <c r="Z2336" s="1131">
        <v>2114365439.9374001</v>
      </c>
      <c r="AA2336" s="1131">
        <v>0</v>
      </c>
      <c r="AB2336" s="1131">
        <v>2114365439.9374001</v>
      </c>
      <c r="AC2336" s="1131">
        <v>0</v>
      </c>
      <c r="AD2336" s="1131">
        <v>0</v>
      </c>
      <c r="AE2336" s="1131">
        <v>0</v>
      </c>
      <c r="AF2336" s="126"/>
      <c r="AG2336" s="126"/>
      <c r="AH2336" s="126"/>
      <c r="AI2336" s="126"/>
      <c r="AJ2336" s="126"/>
      <c r="AK2336" s="126"/>
      <c r="AL2336" s="126">
        <v>2336</v>
      </c>
    </row>
    <row r="2337" spans="1:38">
      <c r="A2337" s="721" t="s">
        <v>1996</v>
      </c>
      <c r="B2337" s="722">
        <v>19</v>
      </c>
      <c r="C2337" s="722">
        <v>1940</v>
      </c>
      <c r="D2337" s="722">
        <v>194005</v>
      </c>
      <c r="E2337" s="721">
        <v>1940051001</v>
      </c>
      <c r="F2337" s="721" t="s">
        <v>1341</v>
      </c>
      <c r="G2337" s="1127">
        <v>2150121838</v>
      </c>
      <c r="H2337" s="1128">
        <v>0</v>
      </c>
      <c r="I2337" s="1128">
        <v>2150121837.5599999</v>
      </c>
      <c r="J2337" s="1128">
        <v>-0.44000005722045898</v>
      </c>
      <c r="K2337" s="1128">
        <v>-0.44000005722045898</v>
      </c>
      <c r="L2337" s="1128">
        <v>0</v>
      </c>
      <c r="M2337" s="1128">
        <v>0</v>
      </c>
      <c r="N2337" s="1129">
        <v>0</v>
      </c>
      <c r="O2337" s="1128">
        <v>0</v>
      </c>
      <c r="P2337" s="1127">
        <v>0</v>
      </c>
      <c r="Q2337" s="1127">
        <v>0</v>
      </c>
      <c r="R2337" s="1127">
        <v>0</v>
      </c>
      <c r="S2337" s="1127">
        <v>0</v>
      </c>
      <c r="T2337" s="1130">
        <v>0</v>
      </c>
      <c r="U2337" s="1130">
        <v>0</v>
      </c>
      <c r="V2337" s="1130">
        <v>0</v>
      </c>
      <c r="W2337" s="1127">
        <v>0</v>
      </c>
      <c r="X2337" s="1130">
        <v>0</v>
      </c>
      <c r="Y2337" s="735">
        <v>0</v>
      </c>
      <c r="Z2337" s="1131">
        <v>0</v>
      </c>
      <c r="AA2337" s="1131">
        <v>0</v>
      </c>
      <c r="AB2337" s="1131">
        <v>0</v>
      </c>
      <c r="AC2337" s="1131">
        <v>0</v>
      </c>
      <c r="AD2337" s="1131">
        <v>0</v>
      </c>
      <c r="AE2337" s="1131">
        <v>0</v>
      </c>
      <c r="AF2337" s="126"/>
      <c r="AG2337" s="126"/>
      <c r="AH2337" s="126"/>
      <c r="AI2337" s="126"/>
      <c r="AJ2337" s="126"/>
      <c r="AK2337" s="126"/>
      <c r="AL2337" s="126">
        <v>2337</v>
      </c>
    </row>
    <row r="2338" spans="1:38">
      <c r="A2338" s="721" t="s">
        <v>1996</v>
      </c>
      <c r="B2338" s="722">
        <v>19</v>
      </c>
      <c r="C2338" s="722">
        <v>1940</v>
      </c>
      <c r="D2338" s="722">
        <v>194005</v>
      </c>
      <c r="E2338" s="721">
        <v>1940051002</v>
      </c>
      <c r="F2338" s="721" t="s">
        <v>1342</v>
      </c>
      <c r="G2338" s="1127">
        <v>-2150121838</v>
      </c>
      <c r="H2338" s="1128">
        <v>0</v>
      </c>
      <c r="I2338" s="1128">
        <v>-2150121837.5599999</v>
      </c>
      <c r="J2338" s="1128">
        <v>0.44000005722045898</v>
      </c>
      <c r="K2338" s="1128">
        <v>0.44000005722045898</v>
      </c>
      <c r="L2338" s="1128">
        <v>0</v>
      </c>
      <c r="M2338" s="1128">
        <v>0</v>
      </c>
      <c r="N2338" s="1129">
        <v>0</v>
      </c>
      <c r="O2338" s="1128">
        <v>0</v>
      </c>
      <c r="P2338" s="1127">
        <v>0</v>
      </c>
      <c r="Q2338" s="1127">
        <v>0</v>
      </c>
      <c r="R2338" s="1127">
        <v>0</v>
      </c>
      <c r="S2338" s="1127">
        <v>0</v>
      </c>
      <c r="T2338" s="1130">
        <v>0</v>
      </c>
      <c r="U2338" s="1130">
        <v>0</v>
      </c>
      <c r="V2338" s="1130">
        <v>0</v>
      </c>
      <c r="W2338" s="1127">
        <v>0</v>
      </c>
      <c r="X2338" s="1130">
        <v>0</v>
      </c>
      <c r="Y2338" s="735">
        <v>0</v>
      </c>
      <c r="Z2338" s="1131">
        <v>0</v>
      </c>
      <c r="AA2338" s="1131">
        <v>0</v>
      </c>
      <c r="AB2338" s="1131">
        <v>0</v>
      </c>
      <c r="AC2338" s="1131">
        <v>0</v>
      </c>
      <c r="AD2338" s="1131">
        <v>0</v>
      </c>
      <c r="AE2338" s="1131">
        <v>0</v>
      </c>
      <c r="AF2338" s="126"/>
      <c r="AG2338" s="126"/>
      <c r="AH2338" s="126"/>
      <c r="AI2338" s="126"/>
      <c r="AJ2338" s="126"/>
      <c r="AK2338" s="126"/>
      <c r="AL2338" s="126">
        <v>2338</v>
      </c>
    </row>
    <row r="2339" spans="1:38">
      <c r="A2339" s="721" t="s">
        <v>1996</v>
      </c>
      <c r="B2339" s="722">
        <v>19</v>
      </c>
      <c r="C2339" s="722">
        <v>1960</v>
      </c>
      <c r="D2339" s="722">
        <v>196005</v>
      </c>
      <c r="E2339" s="721">
        <v>1960051200</v>
      </c>
      <c r="F2339" s="721" t="s">
        <v>1343</v>
      </c>
      <c r="G2339" s="1127">
        <v>118016640000</v>
      </c>
      <c r="H2339" s="1128">
        <v>0</v>
      </c>
      <c r="I2339" s="1128">
        <v>118016640000</v>
      </c>
      <c r="J2339" s="1128">
        <v>0</v>
      </c>
      <c r="K2339" s="1128">
        <v>0</v>
      </c>
      <c r="L2339" s="1128">
        <v>0</v>
      </c>
      <c r="M2339" s="1128">
        <v>0</v>
      </c>
      <c r="N2339" s="1129">
        <v>0</v>
      </c>
      <c r="O2339" s="1128">
        <v>0</v>
      </c>
      <c r="P2339" s="1127">
        <v>0</v>
      </c>
      <c r="Q2339" s="1127">
        <v>0</v>
      </c>
      <c r="R2339" s="1127">
        <v>0</v>
      </c>
      <c r="S2339" s="1127">
        <v>0</v>
      </c>
      <c r="T2339" s="1130">
        <v>0</v>
      </c>
      <c r="U2339" s="1130">
        <v>0</v>
      </c>
      <c r="V2339" s="1130">
        <v>0</v>
      </c>
      <c r="W2339" s="1127">
        <v>0</v>
      </c>
      <c r="X2339" s="1130">
        <v>0</v>
      </c>
      <c r="Y2339" s="735">
        <v>0</v>
      </c>
      <c r="Z2339" s="1131">
        <v>0</v>
      </c>
      <c r="AA2339" s="1131">
        <v>0</v>
      </c>
      <c r="AB2339" s="1131">
        <v>0</v>
      </c>
      <c r="AC2339" s="1131">
        <v>0</v>
      </c>
      <c r="AD2339" s="1131">
        <v>0</v>
      </c>
      <c r="AE2339" s="1131">
        <v>0</v>
      </c>
      <c r="AF2339" s="126"/>
      <c r="AG2339" s="126"/>
      <c r="AH2339" s="126"/>
      <c r="AI2339" s="126"/>
      <c r="AJ2339" s="126"/>
      <c r="AK2339" s="126"/>
      <c r="AL2339" s="126">
        <v>2339</v>
      </c>
    </row>
    <row r="2340" spans="1:38">
      <c r="A2340" s="721" t="s">
        <v>1996</v>
      </c>
      <c r="B2340" s="722">
        <v>19</v>
      </c>
      <c r="C2340" s="722">
        <v>1960</v>
      </c>
      <c r="D2340" s="722">
        <v>196005</v>
      </c>
      <c r="E2340" s="721">
        <v>1960051204</v>
      </c>
      <c r="F2340" s="721" t="s">
        <v>1344</v>
      </c>
      <c r="G2340" s="1127">
        <v>-118016640000</v>
      </c>
      <c r="H2340" s="1128">
        <v>0</v>
      </c>
      <c r="I2340" s="1128">
        <v>-118016640000</v>
      </c>
      <c r="J2340" s="1128">
        <v>0</v>
      </c>
      <c r="K2340" s="1128">
        <v>0</v>
      </c>
      <c r="L2340" s="1128">
        <v>0</v>
      </c>
      <c r="M2340" s="1128">
        <v>0</v>
      </c>
      <c r="N2340" s="1129">
        <v>0</v>
      </c>
      <c r="O2340" s="1128">
        <v>0</v>
      </c>
      <c r="P2340" s="1127">
        <v>0</v>
      </c>
      <c r="Q2340" s="1127">
        <v>0</v>
      </c>
      <c r="R2340" s="1127">
        <v>0</v>
      </c>
      <c r="S2340" s="1127">
        <v>0</v>
      </c>
      <c r="T2340" s="1130">
        <v>0</v>
      </c>
      <c r="U2340" s="1130">
        <v>0</v>
      </c>
      <c r="V2340" s="1130">
        <v>0</v>
      </c>
      <c r="W2340" s="1127">
        <v>0</v>
      </c>
      <c r="X2340" s="1130">
        <v>0</v>
      </c>
      <c r="Y2340" s="735">
        <v>0</v>
      </c>
      <c r="Z2340" s="1131">
        <v>0</v>
      </c>
      <c r="AA2340" s="1131">
        <v>0</v>
      </c>
      <c r="AB2340" s="1131">
        <v>0</v>
      </c>
      <c r="AC2340" s="1131">
        <v>0</v>
      </c>
      <c r="AD2340" s="1131">
        <v>0</v>
      </c>
      <c r="AE2340" s="1131">
        <v>0</v>
      </c>
      <c r="AF2340" s="126"/>
      <c r="AG2340" s="126"/>
      <c r="AH2340" s="126"/>
      <c r="AI2340" s="126"/>
      <c r="AJ2340" s="126"/>
      <c r="AK2340" s="126"/>
      <c r="AL2340" s="126">
        <v>2340</v>
      </c>
    </row>
    <row r="2341" spans="1:38">
      <c r="A2341" s="721" t="s">
        <v>1996</v>
      </c>
      <c r="B2341" s="722">
        <v>19</v>
      </c>
      <c r="C2341" s="722">
        <v>1960</v>
      </c>
      <c r="D2341" s="722">
        <v>196095</v>
      </c>
      <c r="E2341" s="721">
        <v>1960950012</v>
      </c>
      <c r="F2341" s="721" t="s">
        <v>4309</v>
      </c>
      <c r="G2341" s="1127">
        <v>-8022</v>
      </c>
      <c r="H2341" s="1128">
        <v>0</v>
      </c>
      <c r="I2341" s="1128">
        <v>-8021.99</v>
      </c>
      <c r="J2341" s="1128">
        <v>1.0000000000218279E-2</v>
      </c>
      <c r="K2341" s="1128">
        <v>0</v>
      </c>
      <c r="L2341" s="1128">
        <v>1.0000000000218279E-2</v>
      </c>
      <c r="M2341" s="1128">
        <v>0</v>
      </c>
      <c r="N2341" s="1129">
        <v>0</v>
      </c>
      <c r="O2341" s="1128">
        <v>1.0000000000218279E-2</v>
      </c>
      <c r="P2341" s="1127">
        <v>3.7000000000807633E-3</v>
      </c>
      <c r="Q2341" s="1127">
        <v>0</v>
      </c>
      <c r="R2341" s="1127">
        <v>0</v>
      </c>
      <c r="S2341" s="1127">
        <v>0</v>
      </c>
      <c r="T2341" s="1130">
        <v>0</v>
      </c>
      <c r="U2341" s="1130">
        <v>0</v>
      </c>
      <c r="V2341" s="1130">
        <v>0</v>
      </c>
      <c r="W2341" s="1127">
        <v>0</v>
      </c>
      <c r="X2341" s="1130">
        <v>3.7000000000807633E-3</v>
      </c>
      <c r="Y2341" s="735">
        <v>0.37</v>
      </c>
      <c r="Z2341" s="1131">
        <v>3.7000000000807633E-3</v>
      </c>
      <c r="AA2341" s="1131">
        <v>0</v>
      </c>
      <c r="AB2341" s="1131">
        <v>0</v>
      </c>
      <c r="AC2341" s="1131">
        <v>0</v>
      </c>
      <c r="AD2341" s="1131">
        <v>3.7000000000807633E-3</v>
      </c>
      <c r="AE2341" s="1131">
        <v>0</v>
      </c>
      <c r="AF2341" s="126"/>
      <c r="AG2341" s="126"/>
      <c r="AH2341" s="126"/>
      <c r="AI2341" s="126"/>
      <c r="AJ2341" s="126"/>
      <c r="AK2341" s="126"/>
      <c r="AL2341" s="126">
        <v>2341</v>
      </c>
    </row>
    <row r="2342" spans="1:38">
      <c r="A2342" s="721" t="s">
        <v>1996</v>
      </c>
      <c r="B2342" s="722">
        <v>19</v>
      </c>
      <c r="C2342" s="722">
        <v>1960</v>
      </c>
      <c r="D2342" s="722">
        <v>196095</v>
      </c>
      <c r="E2342" s="721">
        <v>1960950016</v>
      </c>
      <c r="F2342" s="721" t="s">
        <v>3707</v>
      </c>
      <c r="G2342" s="1127">
        <v>0</v>
      </c>
      <c r="H2342" s="1128">
        <v>0</v>
      </c>
      <c r="I2342" s="1128">
        <v>0</v>
      </c>
      <c r="J2342" s="1128">
        <v>0</v>
      </c>
      <c r="K2342" s="1128">
        <v>0</v>
      </c>
      <c r="L2342" s="1128">
        <v>0</v>
      </c>
      <c r="M2342" s="1128">
        <v>0</v>
      </c>
      <c r="N2342" s="1129">
        <v>0</v>
      </c>
      <c r="O2342" s="1128">
        <v>0</v>
      </c>
      <c r="P2342" s="1127">
        <v>0</v>
      </c>
      <c r="Q2342" s="1127">
        <v>0</v>
      </c>
      <c r="R2342" s="1127">
        <v>0</v>
      </c>
      <c r="S2342" s="1127">
        <v>0</v>
      </c>
      <c r="T2342" s="1130">
        <v>0</v>
      </c>
      <c r="U2342" s="1130">
        <v>0</v>
      </c>
      <c r="V2342" s="1130">
        <v>0</v>
      </c>
      <c r="W2342" s="1127">
        <v>0</v>
      </c>
      <c r="X2342" s="1130">
        <v>0</v>
      </c>
      <c r="Y2342" s="735">
        <v>0</v>
      </c>
      <c r="Z2342" s="1131">
        <v>0</v>
      </c>
      <c r="AA2342" s="1131">
        <v>0</v>
      </c>
      <c r="AB2342" s="1131">
        <v>0</v>
      </c>
      <c r="AC2342" s="1131">
        <v>0</v>
      </c>
      <c r="AD2342" s="1131">
        <v>0</v>
      </c>
      <c r="AE2342" s="1131">
        <v>0</v>
      </c>
      <c r="AF2342" s="126"/>
      <c r="AG2342" s="126"/>
      <c r="AH2342" s="126"/>
      <c r="AI2342" s="126"/>
      <c r="AJ2342" s="126"/>
      <c r="AK2342" s="126"/>
      <c r="AL2342" s="126">
        <v>2342</v>
      </c>
    </row>
    <row r="2343" spans="1:38">
      <c r="A2343" s="721" t="s">
        <v>1996</v>
      </c>
      <c r="B2343" s="722">
        <v>19</v>
      </c>
      <c r="C2343" s="722">
        <v>1960</v>
      </c>
      <c r="D2343" s="722">
        <v>196095</v>
      </c>
      <c r="E2343" s="721">
        <v>1960950058</v>
      </c>
      <c r="F2343" s="721" t="s">
        <v>3150</v>
      </c>
      <c r="G2343" s="1127">
        <v>7233245</v>
      </c>
      <c r="H2343" s="1128">
        <v>0</v>
      </c>
      <c r="I2343" s="1128">
        <v>7233244.8600000003</v>
      </c>
      <c r="J2343" s="1128">
        <v>-0.13999999966472387</v>
      </c>
      <c r="K2343" s="1128">
        <v>0</v>
      </c>
      <c r="L2343" s="1128">
        <v>0</v>
      </c>
      <c r="M2343" s="1128">
        <v>-0.13999999966472387</v>
      </c>
      <c r="N2343" s="1129">
        <v>0</v>
      </c>
      <c r="O2343" s="1128">
        <v>-0.13999999966472387</v>
      </c>
      <c r="P2343" s="1127">
        <v>-5.1799999875947834E-2</v>
      </c>
      <c r="Q2343" s="1127">
        <v>0</v>
      </c>
      <c r="R2343" s="1127">
        <v>0</v>
      </c>
      <c r="S2343" s="1127">
        <v>0</v>
      </c>
      <c r="T2343" s="1130">
        <v>0</v>
      </c>
      <c r="U2343" s="1130">
        <v>0</v>
      </c>
      <c r="V2343" s="1130">
        <v>0</v>
      </c>
      <c r="W2343" s="1127">
        <v>0</v>
      </c>
      <c r="X2343" s="1130">
        <v>-5.1799999875947834E-2</v>
      </c>
      <c r="Y2343" s="735">
        <v>0.37</v>
      </c>
      <c r="Z2343" s="1131">
        <v>0</v>
      </c>
      <c r="AA2343" s="1131">
        <v>-5.1799999875947834E-2</v>
      </c>
      <c r="AB2343" s="1131">
        <v>6.2899999972432855E-2</v>
      </c>
      <c r="AC2343" s="1131">
        <v>0</v>
      </c>
      <c r="AD2343" s="1131">
        <v>-6.2899999972432855E-2</v>
      </c>
      <c r="AE2343" s="1131">
        <v>-5.1799999875947834E-2</v>
      </c>
      <c r="AF2343" s="126"/>
      <c r="AG2343" s="126"/>
      <c r="AH2343" s="126"/>
      <c r="AI2343" s="126"/>
      <c r="AJ2343" s="126"/>
      <c r="AK2343" s="126"/>
      <c r="AL2343" s="126">
        <v>2343</v>
      </c>
    </row>
    <row r="2344" spans="1:38">
      <c r="A2344" s="721" t="s">
        <v>1996</v>
      </c>
      <c r="B2344" s="722">
        <v>19</v>
      </c>
      <c r="C2344" s="722">
        <v>1960</v>
      </c>
      <c r="D2344" s="722">
        <v>196095</v>
      </c>
      <c r="E2344" s="721">
        <v>1960950258</v>
      </c>
      <c r="F2344" s="721" t="s">
        <v>3419</v>
      </c>
      <c r="G2344" s="1127">
        <v>2111622</v>
      </c>
      <c r="H2344" s="1128">
        <v>0</v>
      </c>
      <c r="I2344" s="1128">
        <v>2111621.61</v>
      </c>
      <c r="J2344" s="1128">
        <v>-0.39000000013038516</v>
      </c>
      <c r="K2344" s="1128">
        <v>0</v>
      </c>
      <c r="L2344" s="1128">
        <v>0</v>
      </c>
      <c r="M2344" s="1128">
        <v>-0.39000000013038516</v>
      </c>
      <c r="N2344" s="1129">
        <v>0</v>
      </c>
      <c r="O2344" s="1128">
        <v>-0.39000000013038516</v>
      </c>
      <c r="P2344" s="1127">
        <v>-0.1443000000482425</v>
      </c>
      <c r="Q2344" s="1127">
        <v>0</v>
      </c>
      <c r="R2344" s="1127">
        <v>0</v>
      </c>
      <c r="S2344" s="1127">
        <v>0</v>
      </c>
      <c r="T2344" s="1130">
        <v>0</v>
      </c>
      <c r="U2344" s="1130">
        <v>0</v>
      </c>
      <c r="V2344" s="1130">
        <v>0</v>
      </c>
      <c r="W2344" s="1127">
        <v>0</v>
      </c>
      <c r="X2344" s="1130">
        <v>-0.1443000000482425</v>
      </c>
      <c r="Y2344" s="735">
        <v>0.37</v>
      </c>
      <c r="Z2344" s="1131">
        <v>0</v>
      </c>
      <c r="AA2344" s="1131">
        <v>-0.1443000000482425</v>
      </c>
      <c r="AB2344" s="1131">
        <v>0</v>
      </c>
      <c r="AC2344" s="1131">
        <v>-2.5900000110268592E-2</v>
      </c>
      <c r="AD2344" s="1131">
        <v>0</v>
      </c>
      <c r="AE2344" s="1131">
        <v>-0.11839999993797391</v>
      </c>
      <c r="AF2344" s="126"/>
      <c r="AG2344" s="126"/>
      <c r="AH2344" s="126"/>
      <c r="AI2344" s="126"/>
      <c r="AJ2344" s="126"/>
      <c r="AK2344" s="126"/>
      <c r="AL2344" s="126">
        <v>2344</v>
      </c>
    </row>
    <row r="2345" spans="1:38">
      <c r="A2345" s="721" t="s">
        <v>2042</v>
      </c>
      <c r="B2345" s="722">
        <v>19</v>
      </c>
      <c r="C2345" s="722">
        <v>1960</v>
      </c>
      <c r="D2345" s="722">
        <v>196095</v>
      </c>
      <c r="E2345" s="721">
        <v>1960951005</v>
      </c>
      <c r="F2345" s="721" t="s">
        <v>4310</v>
      </c>
      <c r="G2345" s="1127">
        <v>666670782</v>
      </c>
      <c r="H2345" s="1128">
        <v>0</v>
      </c>
      <c r="I2345" s="1128">
        <v>0</v>
      </c>
      <c r="J2345" s="1128">
        <v>-666670782</v>
      </c>
      <c r="K2345" s="1128">
        <v>0</v>
      </c>
      <c r="L2345" s="1128">
        <v>0</v>
      </c>
      <c r="M2345" s="1128">
        <v>-666670782</v>
      </c>
      <c r="N2345" s="1129">
        <v>0</v>
      </c>
      <c r="O2345" s="1128">
        <v>-666670782</v>
      </c>
      <c r="P2345" s="1127">
        <v>-246668189.34</v>
      </c>
      <c r="Q2345" s="1127">
        <v>0</v>
      </c>
      <c r="R2345" s="1127">
        <v>0</v>
      </c>
      <c r="S2345" s="1127">
        <v>0</v>
      </c>
      <c r="T2345" s="1130">
        <v>0</v>
      </c>
      <c r="U2345" s="1130">
        <v>0</v>
      </c>
      <c r="V2345" s="1130">
        <v>0</v>
      </c>
      <c r="W2345" s="1127">
        <v>0</v>
      </c>
      <c r="X2345" s="1130">
        <v>-246668189.34</v>
      </c>
      <c r="Y2345" s="735">
        <v>0.37</v>
      </c>
      <c r="Z2345" s="1131">
        <v>0</v>
      </c>
      <c r="AA2345" s="1131">
        <v>-246668189.34</v>
      </c>
      <c r="AB2345" s="1131">
        <v>0</v>
      </c>
      <c r="AC2345" s="1131">
        <v>-279288869.33999997</v>
      </c>
      <c r="AD2345" s="1131">
        <v>0</v>
      </c>
      <c r="AE2345" s="1131">
        <v>32620679.99999997</v>
      </c>
      <c r="AF2345" s="126"/>
      <c r="AG2345" s="126"/>
      <c r="AH2345" s="126"/>
      <c r="AI2345" s="126"/>
      <c r="AJ2345" s="126"/>
      <c r="AK2345" s="126"/>
      <c r="AL2345" s="126">
        <v>2345</v>
      </c>
    </row>
    <row r="2346" spans="1:38">
      <c r="A2346" s="721" t="s">
        <v>1996</v>
      </c>
      <c r="B2346" s="722">
        <v>19</v>
      </c>
      <c r="C2346" s="722">
        <v>1960</v>
      </c>
      <c r="D2346" s="722">
        <v>196095</v>
      </c>
      <c r="E2346" s="721">
        <v>1960951012</v>
      </c>
      <c r="F2346" s="721" t="s">
        <v>1346</v>
      </c>
      <c r="G2346" s="1127">
        <v>258760980</v>
      </c>
      <c r="H2346" s="1128">
        <v>0</v>
      </c>
      <c r="I2346" s="1128">
        <v>258760980</v>
      </c>
      <c r="J2346" s="1128">
        <v>0</v>
      </c>
      <c r="K2346" s="1128">
        <v>0</v>
      </c>
      <c r="L2346" s="1128">
        <v>0</v>
      </c>
      <c r="M2346" s="1128">
        <v>0</v>
      </c>
      <c r="N2346" s="1129">
        <v>0</v>
      </c>
      <c r="O2346" s="1128">
        <v>0</v>
      </c>
      <c r="P2346" s="1127">
        <v>0</v>
      </c>
      <c r="Q2346" s="1127">
        <v>0</v>
      </c>
      <c r="R2346" s="1127">
        <v>0</v>
      </c>
      <c r="S2346" s="1127">
        <v>0</v>
      </c>
      <c r="T2346" s="1130">
        <v>0</v>
      </c>
      <c r="U2346" s="1130">
        <v>0</v>
      </c>
      <c r="V2346" s="1130">
        <v>0</v>
      </c>
      <c r="W2346" s="1127">
        <v>0</v>
      </c>
      <c r="X2346" s="1130">
        <v>0</v>
      </c>
      <c r="Y2346" s="735">
        <v>0</v>
      </c>
      <c r="Z2346" s="1131">
        <v>0</v>
      </c>
      <c r="AA2346" s="1131">
        <v>0</v>
      </c>
      <c r="AB2346" s="1131">
        <v>0</v>
      </c>
      <c r="AC2346" s="1131">
        <v>0</v>
      </c>
      <c r="AD2346" s="1131">
        <v>0</v>
      </c>
      <c r="AE2346" s="1131">
        <v>0</v>
      </c>
      <c r="AF2346" s="126"/>
      <c r="AG2346" s="126"/>
      <c r="AH2346" s="126"/>
      <c r="AI2346" s="126"/>
      <c r="AJ2346" s="126"/>
      <c r="AK2346" s="126"/>
      <c r="AL2346" s="126">
        <v>2346</v>
      </c>
    </row>
    <row r="2347" spans="1:38">
      <c r="A2347" s="721" t="s">
        <v>1996</v>
      </c>
      <c r="B2347" s="722">
        <v>19</v>
      </c>
      <c r="C2347" s="722">
        <v>1960</v>
      </c>
      <c r="D2347" s="722">
        <v>196095</v>
      </c>
      <c r="E2347" s="721">
        <v>1960951015</v>
      </c>
      <c r="F2347" s="721" t="s">
        <v>1347</v>
      </c>
      <c r="G2347" s="1127">
        <v>3001115321</v>
      </c>
      <c r="H2347" s="1128">
        <v>0</v>
      </c>
      <c r="I2347" s="1128">
        <v>3001115321.1700001</v>
      </c>
      <c r="J2347" s="1128">
        <v>0.17000007629394531</v>
      </c>
      <c r="K2347" s="1128">
        <v>0.17000007629394531</v>
      </c>
      <c r="L2347" s="1128">
        <v>0</v>
      </c>
      <c r="M2347" s="1128">
        <v>0</v>
      </c>
      <c r="N2347" s="1129">
        <v>0</v>
      </c>
      <c r="O2347" s="1128">
        <v>0</v>
      </c>
      <c r="P2347" s="1127">
        <v>0</v>
      </c>
      <c r="Q2347" s="1127">
        <v>0</v>
      </c>
      <c r="R2347" s="1127">
        <v>0</v>
      </c>
      <c r="S2347" s="1127">
        <v>0</v>
      </c>
      <c r="T2347" s="1130">
        <v>0</v>
      </c>
      <c r="U2347" s="1130">
        <v>0</v>
      </c>
      <c r="V2347" s="1130">
        <v>0</v>
      </c>
      <c r="W2347" s="1127">
        <v>0</v>
      </c>
      <c r="X2347" s="1130">
        <v>0</v>
      </c>
      <c r="Y2347" s="735">
        <v>0</v>
      </c>
      <c r="Z2347" s="1131">
        <v>0</v>
      </c>
      <c r="AA2347" s="1131">
        <v>0</v>
      </c>
      <c r="AB2347" s="1131">
        <v>0</v>
      </c>
      <c r="AC2347" s="1131">
        <v>0</v>
      </c>
      <c r="AD2347" s="1131">
        <v>0</v>
      </c>
      <c r="AE2347" s="1131">
        <v>0</v>
      </c>
      <c r="AF2347" s="126"/>
      <c r="AG2347" s="126"/>
      <c r="AH2347" s="126"/>
      <c r="AI2347" s="126"/>
      <c r="AJ2347" s="126"/>
      <c r="AK2347" s="126"/>
      <c r="AL2347" s="126">
        <v>2347</v>
      </c>
    </row>
    <row r="2348" spans="1:38">
      <c r="A2348" s="721" t="s">
        <v>1996</v>
      </c>
      <c r="B2348" s="722">
        <v>19</v>
      </c>
      <c r="C2348" s="722">
        <v>1960</v>
      </c>
      <c r="D2348" s="722">
        <v>196095</v>
      </c>
      <c r="E2348" s="721">
        <v>1960951016</v>
      </c>
      <c r="F2348" s="721" t="s">
        <v>1348</v>
      </c>
      <c r="G2348" s="1127">
        <v>1003660095</v>
      </c>
      <c r="H2348" s="1128">
        <v>0</v>
      </c>
      <c r="I2348" s="1128">
        <v>1003660095.03</v>
      </c>
      <c r="J2348" s="1128">
        <v>2.9999971389770508E-2</v>
      </c>
      <c r="K2348" s="1128">
        <v>0</v>
      </c>
      <c r="L2348" s="1128">
        <v>2.9999971389770508E-2</v>
      </c>
      <c r="M2348" s="1128">
        <v>0</v>
      </c>
      <c r="N2348" s="1129">
        <v>0</v>
      </c>
      <c r="O2348" s="1128">
        <v>2.9999971389770508E-2</v>
      </c>
      <c r="P2348" s="1127">
        <v>1.1099989414215087E-2</v>
      </c>
      <c r="Q2348" s="1127">
        <v>0</v>
      </c>
      <c r="R2348" s="1127">
        <v>0</v>
      </c>
      <c r="S2348" s="1127">
        <v>0</v>
      </c>
      <c r="T2348" s="1130">
        <v>0</v>
      </c>
      <c r="U2348" s="1130">
        <v>0</v>
      </c>
      <c r="V2348" s="1130">
        <v>0</v>
      </c>
      <c r="W2348" s="1127">
        <v>0</v>
      </c>
      <c r="X2348" s="1130">
        <v>1.1099989414215087E-2</v>
      </c>
      <c r="Y2348" s="735">
        <v>0.36999999999999994</v>
      </c>
      <c r="Z2348" s="1131">
        <v>1.1099989414215087E-2</v>
      </c>
      <c r="AA2348" s="1131">
        <v>0</v>
      </c>
      <c r="AB2348" s="1131">
        <v>0</v>
      </c>
      <c r="AC2348" s="1131">
        <v>-0.17759999878704547</v>
      </c>
      <c r="AD2348" s="1131">
        <v>1.1099989414215087E-2</v>
      </c>
      <c r="AE2348" s="1131">
        <v>0.17759999878704547</v>
      </c>
      <c r="AF2348" s="126"/>
      <c r="AG2348" s="126"/>
      <c r="AH2348" s="126"/>
      <c r="AI2348" s="126"/>
      <c r="AJ2348" s="126"/>
      <c r="AK2348" s="126"/>
      <c r="AL2348" s="126">
        <v>2348</v>
      </c>
    </row>
    <row r="2349" spans="1:38">
      <c r="A2349" s="721" t="s">
        <v>2042</v>
      </c>
      <c r="B2349" s="722">
        <v>19</v>
      </c>
      <c r="C2349" s="722">
        <v>1960</v>
      </c>
      <c r="D2349" s="722">
        <v>196095</v>
      </c>
      <c r="E2349" s="721">
        <v>1960951017</v>
      </c>
      <c r="F2349" s="721" t="s">
        <v>4311</v>
      </c>
      <c r="G2349" s="1127">
        <v>0</v>
      </c>
      <c r="H2349" s="1128">
        <v>0</v>
      </c>
      <c r="I2349" s="1128">
        <v>0</v>
      </c>
      <c r="J2349" s="1128">
        <v>0</v>
      </c>
      <c r="K2349" s="1128">
        <v>0</v>
      </c>
      <c r="L2349" s="1128">
        <v>0</v>
      </c>
      <c r="M2349" s="1128">
        <v>0</v>
      </c>
      <c r="N2349" s="1129">
        <v>0</v>
      </c>
      <c r="O2349" s="1128">
        <v>0</v>
      </c>
      <c r="P2349" s="1127">
        <v>0</v>
      </c>
      <c r="Q2349" s="1127">
        <v>0</v>
      </c>
      <c r="R2349" s="1127">
        <v>0</v>
      </c>
      <c r="S2349" s="1127">
        <v>0</v>
      </c>
      <c r="T2349" s="1130">
        <v>0</v>
      </c>
      <c r="U2349" s="1130">
        <v>0</v>
      </c>
      <c r="V2349" s="1130">
        <v>0</v>
      </c>
      <c r="W2349" s="1127">
        <v>0</v>
      </c>
      <c r="X2349" s="1130">
        <v>0</v>
      </c>
      <c r="Y2349" s="735">
        <v>0</v>
      </c>
      <c r="Z2349" s="1131">
        <v>0</v>
      </c>
      <c r="AA2349" s="1131">
        <v>0</v>
      </c>
      <c r="AB2349" s="1131">
        <v>0</v>
      </c>
      <c r="AC2349" s="1131">
        <v>0</v>
      </c>
      <c r="AD2349" s="1131">
        <v>0</v>
      </c>
      <c r="AE2349" s="1131">
        <v>0</v>
      </c>
      <c r="AF2349" s="126"/>
      <c r="AG2349" s="126"/>
      <c r="AH2349" s="126"/>
      <c r="AI2349" s="126"/>
      <c r="AJ2349" s="126"/>
      <c r="AK2349" s="126"/>
      <c r="AL2349" s="126">
        <v>2349</v>
      </c>
    </row>
    <row r="2350" spans="1:38">
      <c r="A2350" s="721" t="s">
        <v>1996</v>
      </c>
      <c r="B2350" s="722">
        <v>19</v>
      </c>
      <c r="C2350" s="722">
        <v>1960</v>
      </c>
      <c r="D2350" s="722">
        <v>196095</v>
      </c>
      <c r="E2350" s="721">
        <v>1960951025</v>
      </c>
      <c r="F2350" s="721" t="s">
        <v>2071</v>
      </c>
      <c r="G2350" s="1127">
        <v>0</v>
      </c>
      <c r="H2350" s="1128">
        <v>0</v>
      </c>
      <c r="I2350" s="1128">
        <v>0</v>
      </c>
      <c r="J2350" s="1128">
        <v>0</v>
      </c>
      <c r="K2350" s="1128">
        <v>0</v>
      </c>
      <c r="L2350" s="1128">
        <v>0</v>
      </c>
      <c r="M2350" s="1128">
        <v>0</v>
      </c>
      <c r="N2350" s="1129">
        <v>0</v>
      </c>
      <c r="O2350" s="1128">
        <v>0</v>
      </c>
      <c r="P2350" s="1127">
        <v>0</v>
      </c>
      <c r="Q2350" s="1127">
        <v>0</v>
      </c>
      <c r="R2350" s="1127">
        <v>0</v>
      </c>
      <c r="S2350" s="1127">
        <v>0</v>
      </c>
      <c r="T2350" s="1130">
        <v>0</v>
      </c>
      <c r="U2350" s="1130">
        <v>0</v>
      </c>
      <c r="V2350" s="1130">
        <v>0</v>
      </c>
      <c r="W2350" s="1127">
        <v>0</v>
      </c>
      <c r="X2350" s="1130">
        <v>0</v>
      </c>
      <c r="Y2350" s="735">
        <v>0</v>
      </c>
      <c r="Z2350" s="1131">
        <v>0</v>
      </c>
      <c r="AA2350" s="1131">
        <v>0</v>
      </c>
      <c r="AB2350" s="1131">
        <v>0</v>
      </c>
      <c r="AC2350" s="1131">
        <v>0</v>
      </c>
      <c r="AD2350" s="1131">
        <v>0</v>
      </c>
      <c r="AE2350" s="1131">
        <v>0</v>
      </c>
      <c r="AF2350" s="126"/>
      <c r="AG2350" s="126"/>
      <c r="AH2350" s="126"/>
      <c r="AI2350" s="126"/>
      <c r="AJ2350" s="126"/>
      <c r="AK2350" s="126"/>
      <c r="AL2350" s="126">
        <v>2350</v>
      </c>
    </row>
    <row r="2351" spans="1:38">
      <c r="A2351" s="721" t="s">
        <v>1996</v>
      </c>
      <c r="B2351" s="722">
        <v>19</v>
      </c>
      <c r="C2351" s="722">
        <v>1960</v>
      </c>
      <c r="D2351" s="722">
        <v>196095</v>
      </c>
      <c r="E2351" s="721">
        <v>1960951026</v>
      </c>
      <c r="F2351" s="721" t="s">
        <v>2072</v>
      </c>
      <c r="G2351" s="1127">
        <v>0</v>
      </c>
      <c r="H2351" s="1128">
        <v>0</v>
      </c>
      <c r="I2351" s="1128">
        <v>0</v>
      </c>
      <c r="J2351" s="1128">
        <v>0</v>
      </c>
      <c r="K2351" s="1128">
        <v>0</v>
      </c>
      <c r="L2351" s="1128">
        <v>0</v>
      </c>
      <c r="M2351" s="1128">
        <v>0</v>
      </c>
      <c r="N2351" s="1129">
        <v>0</v>
      </c>
      <c r="O2351" s="1128">
        <v>0</v>
      </c>
      <c r="P2351" s="1127">
        <v>0</v>
      </c>
      <c r="Q2351" s="1127">
        <v>0</v>
      </c>
      <c r="R2351" s="1127">
        <v>0</v>
      </c>
      <c r="S2351" s="1127">
        <v>0</v>
      </c>
      <c r="T2351" s="1130">
        <v>0</v>
      </c>
      <c r="U2351" s="1130">
        <v>0</v>
      </c>
      <c r="V2351" s="1130">
        <v>0</v>
      </c>
      <c r="W2351" s="1127">
        <v>0</v>
      </c>
      <c r="X2351" s="1130">
        <v>0</v>
      </c>
      <c r="Y2351" s="735">
        <v>0</v>
      </c>
      <c r="Z2351" s="1131">
        <v>0</v>
      </c>
      <c r="AA2351" s="1131">
        <v>0</v>
      </c>
      <c r="AB2351" s="1131">
        <v>0.12949996471405029</v>
      </c>
      <c r="AC2351" s="1131">
        <v>0</v>
      </c>
      <c r="AD2351" s="1131">
        <v>-0.12949996471405029</v>
      </c>
      <c r="AE2351" s="1131">
        <v>0</v>
      </c>
      <c r="AF2351" s="126"/>
      <c r="AG2351" s="126"/>
      <c r="AH2351" s="126"/>
      <c r="AI2351" s="126"/>
      <c r="AJ2351" s="126"/>
      <c r="AK2351" s="126"/>
      <c r="AL2351" s="126">
        <v>2351</v>
      </c>
    </row>
    <row r="2352" spans="1:38">
      <c r="A2352" s="721" t="s">
        <v>2042</v>
      </c>
      <c r="B2352" s="722">
        <v>19</v>
      </c>
      <c r="C2352" s="722">
        <v>1960</v>
      </c>
      <c r="D2352" s="722">
        <v>196095</v>
      </c>
      <c r="E2352" s="721">
        <v>1960951027</v>
      </c>
      <c r="F2352" s="721" t="s">
        <v>1310</v>
      </c>
      <c r="G2352" s="1127">
        <v>150498031086</v>
      </c>
      <c r="H2352" s="1128">
        <v>0</v>
      </c>
      <c r="I2352" s="1128">
        <v>210222980542.86945</v>
      </c>
      <c r="J2352" s="1128">
        <v>59724949456.869995</v>
      </c>
      <c r="K2352" s="1128">
        <v>0</v>
      </c>
      <c r="L2352" s="1128">
        <v>59724949456.869995</v>
      </c>
      <c r="M2352" s="1128">
        <v>0</v>
      </c>
      <c r="N2352" s="1129">
        <v>0</v>
      </c>
      <c r="O2352" s="1128">
        <v>59724949456.869995</v>
      </c>
      <c r="P2352" s="1127">
        <v>22098231299.041897</v>
      </c>
      <c r="Q2352" s="1127">
        <v>0</v>
      </c>
      <c r="R2352" s="1127">
        <v>0</v>
      </c>
      <c r="S2352" s="1127">
        <v>0</v>
      </c>
      <c r="T2352" s="1130">
        <v>0</v>
      </c>
      <c r="U2352" s="1130">
        <v>0</v>
      </c>
      <c r="V2352" s="1130">
        <v>0</v>
      </c>
      <c r="W2352" s="1127">
        <v>0</v>
      </c>
      <c r="X2352" s="1130">
        <v>22098231299.041897</v>
      </c>
      <c r="Y2352" s="735">
        <v>0.37</v>
      </c>
      <c r="Z2352" s="1131">
        <v>22098231299.041897</v>
      </c>
      <c r="AA2352" s="1131">
        <v>0</v>
      </c>
      <c r="AB2352" s="1131">
        <v>24305562357.942394</v>
      </c>
      <c r="AC2352" s="1131">
        <v>0</v>
      </c>
      <c r="AD2352" s="1131">
        <v>-2207331058.9004974</v>
      </c>
      <c r="AE2352" s="1131">
        <v>0</v>
      </c>
      <c r="AF2352" s="126"/>
      <c r="AG2352" s="126"/>
      <c r="AH2352" s="126"/>
      <c r="AI2352" s="126"/>
      <c r="AJ2352" s="126"/>
      <c r="AK2352" s="126"/>
      <c r="AL2352" s="126">
        <v>2352</v>
      </c>
    </row>
    <row r="2353" spans="1:38">
      <c r="A2353" s="721" t="s">
        <v>1996</v>
      </c>
      <c r="B2353" s="722">
        <v>19</v>
      </c>
      <c r="C2353" s="722">
        <v>1960</v>
      </c>
      <c r="D2353" s="722">
        <v>196095</v>
      </c>
      <c r="E2353" s="721">
        <v>1960951029</v>
      </c>
      <c r="F2353" s="721" t="s">
        <v>2073</v>
      </c>
      <c r="G2353" s="1127">
        <v>0</v>
      </c>
      <c r="H2353" s="1128">
        <v>0</v>
      </c>
      <c r="I2353" s="1128">
        <v>0</v>
      </c>
      <c r="J2353" s="1128">
        <v>0</v>
      </c>
      <c r="K2353" s="1128">
        <v>0</v>
      </c>
      <c r="L2353" s="1128">
        <v>0</v>
      </c>
      <c r="M2353" s="1128">
        <v>0</v>
      </c>
      <c r="N2353" s="1129">
        <v>0</v>
      </c>
      <c r="O2353" s="1128">
        <v>0</v>
      </c>
      <c r="P2353" s="1127">
        <v>0</v>
      </c>
      <c r="Q2353" s="1127">
        <v>0</v>
      </c>
      <c r="R2353" s="1127">
        <v>0</v>
      </c>
      <c r="S2353" s="1127">
        <v>0</v>
      </c>
      <c r="T2353" s="1130">
        <v>0</v>
      </c>
      <c r="U2353" s="1130">
        <v>0</v>
      </c>
      <c r="V2353" s="1130">
        <v>0</v>
      </c>
      <c r="W2353" s="1127">
        <v>0</v>
      </c>
      <c r="X2353" s="1130">
        <v>0</v>
      </c>
      <c r="Y2353" s="735">
        <v>0</v>
      </c>
      <c r="Z2353" s="1131">
        <v>0</v>
      </c>
      <c r="AA2353" s="1131">
        <v>0</v>
      </c>
      <c r="AB2353" s="1131">
        <v>0</v>
      </c>
      <c r="AC2353" s="1131">
        <v>0</v>
      </c>
      <c r="AD2353" s="1131">
        <v>0</v>
      </c>
      <c r="AE2353" s="1131">
        <v>0</v>
      </c>
      <c r="AF2353" s="126"/>
      <c r="AG2353" s="126"/>
      <c r="AH2353" s="126"/>
      <c r="AI2353" s="126"/>
      <c r="AJ2353" s="126"/>
      <c r="AK2353" s="126"/>
      <c r="AL2353" s="126">
        <v>2353</v>
      </c>
    </row>
    <row r="2354" spans="1:38">
      <c r="A2354" s="721" t="s">
        <v>2042</v>
      </c>
      <c r="B2354" s="722">
        <v>19</v>
      </c>
      <c r="C2354" s="722">
        <v>1960</v>
      </c>
      <c r="D2354" s="722">
        <v>196095</v>
      </c>
      <c r="E2354" s="721">
        <v>1960951030</v>
      </c>
      <c r="F2354" s="721" t="s">
        <v>1311</v>
      </c>
      <c r="G2354" s="1127">
        <v>21155422115</v>
      </c>
      <c r="H2354" s="1128">
        <v>0</v>
      </c>
      <c r="I2354" s="1128">
        <v>0</v>
      </c>
      <c r="J2354" s="1128">
        <v>-21155422115</v>
      </c>
      <c r="K2354" s="1128">
        <v>0</v>
      </c>
      <c r="L2354" s="1128">
        <v>0</v>
      </c>
      <c r="M2354" s="1128">
        <v>-21155422115</v>
      </c>
      <c r="N2354" s="1129">
        <v>0</v>
      </c>
      <c r="O2354" s="1128">
        <v>-21155422115</v>
      </c>
      <c r="P2354" s="1127">
        <v>-7827506182.5500002</v>
      </c>
      <c r="Q2354" s="1127">
        <v>0</v>
      </c>
      <c r="R2354" s="1127">
        <v>0</v>
      </c>
      <c r="S2354" s="1127">
        <v>0</v>
      </c>
      <c r="T2354" s="1130">
        <v>0</v>
      </c>
      <c r="U2354" s="1130">
        <v>0</v>
      </c>
      <c r="V2354" s="1130">
        <v>0</v>
      </c>
      <c r="W2354" s="1127">
        <v>0</v>
      </c>
      <c r="X2354" s="1130">
        <v>-7827506182.5500002</v>
      </c>
      <c r="Y2354" s="735">
        <v>0.37</v>
      </c>
      <c r="Z2354" s="1131">
        <v>0</v>
      </c>
      <c r="AA2354" s="1131">
        <v>-7827506182.5500002</v>
      </c>
      <c r="AB2354" s="1131">
        <v>0</v>
      </c>
      <c r="AC2354" s="1131">
        <v>-7853558573.3400002</v>
      </c>
      <c r="AD2354" s="1131">
        <v>0</v>
      </c>
      <c r="AE2354" s="1131">
        <v>26052390.789999962</v>
      </c>
      <c r="AF2354" s="126"/>
      <c r="AG2354" s="126"/>
      <c r="AH2354" s="126"/>
      <c r="AI2354" s="126"/>
      <c r="AJ2354" s="126"/>
      <c r="AK2354" s="126"/>
      <c r="AL2354" s="126">
        <v>2354</v>
      </c>
    </row>
    <row r="2355" spans="1:38">
      <c r="A2355" s="721" t="s">
        <v>2042</v>
      </c>
      <c r="B2355" s="722">
        <v>19</v>
      </c>
      <c r="C2355" s="722">
        <v>1960</v>
      </c>
      <c r="D2355" s="722">
        <v>196095</v>
      </c>
      <c r="E2355" s="721">
        <v>1960951040</v>
      </c>
      <c r="F2355" s="721" t="s">
        <v>4312</v>
      </c>
      <c r="G2355" s="1127">
        <v>1313667256</v>
      </c>
      <c r="H2355" s="1128">
        <v>0</v>
      </c>
      <c r="I2355" s="1128">
        <v>0</v>
      </c>
      <c r="J2355" s="1128">
        <v>-1313667256</v>
      </c>
      <c r="K2355" s="1128">
        <v>0</v>
      </c>
      <c r="L2355" s="1128">
        <v>0</v>
      </c>
      <c r="M2355" s="1128">
        <v>-1313667256</v>
      </c>
      <c r="N2355" s="1129">
        <v>0</v>
      </c>
      <c r="O2355" s="1128">
        <v>-1313667256</v>
      </c>
      <c r="P2355" s="1127">
        <v>-486056884.71999997</v>
      </c>
      <c r="Q2355" s="1127">
        <v>0</v>
      </c>
      <c r="R2355" s="1127">
        <v>0</v>
      </c>
      <c r="S2355" s="1127">
        <v>0</v>
      </c>
      <c r="T2355" s="1130">
        <v>0</v>
      </c>
      <c r="U2355" s="1130">
        <v>0</v>
      </c>
      <c r="V2355" s="1130">
        <v>0</v>
      </c>
      <c r="W2355" s="1127">
        <v>0</v>
      </c>
      <c r="X2355" s="1130">
        <v>-486056884.71999997</v>
      </c>
      <c r="Y2355" s="735">
        <v>0.37</v>
      </c>
      <c r="Z2355" s="1131">
        <v>0</v>
      </c>
      <c r="AA2355" s="1131">
        <v>-486056884.71999997</v>
      </c>
      <c r="AB2355" s="1131">
        <v>0</v>
      </c>
      <c r="AC2355" s="1131">
        <v>-486056884.71999997</v>
      </c>
      <c r="AD2355" s="1131">
        <v>0</v>
      </c>
      <c r="AE2355" s="1131">
        <v>0</v>
      </c>
      <c r="AF2355" s="126"/>
      <c r="AG2355" s="126"/>
      <c r="AH2355" s="126"/>
      <c r="AI2355" s="126"/>
      <c r="AJ2355" s="126"/>
      <c r="AK2355" s="126"/>
      <c r="AL2355" s="126">
        <v>2355</v>
      </c>
    </row>
    <row r="2356" spans="1:38">
      <c r="A2356" s="721" t="s">
        <v>2042</v>
      </c>
      <c r="B2356" s="722">
        <v>19</v>
      </c>
      <c r="C2356" s="722">
        <v>1960</v>
      </c>
      <c r="D2356" s="722">
        <v>196095</v>
      </c>
      <c r="E2356" s="721">
        <v>1960951041</v>
      </c>
      <c r="F2356" s="721" t="s">
        <v>4313</v>
      </c>
      <c r="G2356" s="1127">
        <v>-1313667256</v>
      </c>
      <c r="H2356" s="1128">
        <v>0</v>
      </c>
      <c r="I2356" s="1128">
        <v>0</v>
      </c>
      <c r="J2356" s="1128">
        <v>1313667256</v>
      </c>
      <c r="K2356" s="1128">
        <v>0</v>
      </c>
      <c r="L2356" s="1128">
        <v>1313667256</v>
      </c>
      <c r="M2356" s="1128">
        <v>0</v>
      </c>
      <c r="N2356" s="1129">
        <v>0</v>
      </c>
      <c r="O2356" s="1128">
        <v>1313667256</v>
      </c>
      <c r="P2356" s="1127">
        <v>486056884.71999997</v>
      </c>
      <c r="Q2356" s="1127">
        <v>0</v>
      </c>
      <c r="R2356" s="1127">
        <v>0</v>
      </c>
      <c r="S2356" s="1127">
        <v>0</v>
      </c>
      <c r="T2356" s="1130">
        <v>0</v>
      </c>
      <c r="U2356" s="1130">
        <v>0</v>
      </c>
      <c r="V2356" s="1130">
        <v>0</v>
      </c>
      <c r="W2356" s="1127">
        <v>0</v>
      </c>
      <c r="X2356" s="1130">
        <v>486056884.71999997</v>
      </c>
      <c r="Y2356" s="735">
        <v>0.37</v>
      </c>
      <c r="Z2356" s="1131">
        <v>486056884.71999997</v>
      </c>
      <c r="AA2356" s="1131">
        <v>0</v>
      </c>
      <c r="AB2356" s="1131">
        <v>486056884.71999997</v>
      </c>
      <c r="AC2356" s="1131">
        <v>0</v>
      </c>
      <c r="AD2356" s="1131">
        <v>0</v>
      </c>
      <c r="AE2356" s="1131">
        <v>0</v>
      </c>
      <c r="AF2356" s="126"/>
      <c r="AG2356" s="126"/>
      <c r="AH2356" s="126"/>
      <c r="AI2356" s="126"/>
      <c r="AJ2356" s="126"/>
      <c r="AK2356" s="126"/>
      <c r="AL2356" s="126">
        <v>2356</v>
      </c>
    </row>
    <row r="2357" spans="1:38">
      <c r="A2357" s="721" t="s">
        <v>2042</v>
      </c>
      <c r="B2357" s="722">
        <v>19</v>
      </c>
      <c r="C2357" s="722">
        <v>1960</v>
      </c>
      <c r="D2357" s="722">
        <v>196095</v>
      </c>
      <c r="E2357" s="721">
        <v>1960951045</v>
      </c>
      <c r="F2357" s="721" t="s">
        <v>4314</v>
      </c>
      <c r="G2357" s="1127">
        <v>67589265548</v>
      </c>
      <c r="H2357" s="1128">
        <v>0</v>
      </c>
      <c r="I2357" s="1128">
        <v>89587684997.710144</v>
      </c>
      <c r="J2357" s="1128">
        <v>21998419449.710007</v>
      </c>
      <c r="K2357" s="1128">
        <v>0</v>
      </c>
      <c r="L2357" s="1128">
        <v>21998419449.710007</v>
      </c>
      <c r="M2357" s="1128">
        <v>0</v>
      </c>
      <c r="N2357" s="1129">
        <v>0</v>
      </c>
      <c r="O2357" s="1128">
        <v>21998419449.710007</v>
      </c>
      <c r="P2357" s="1127">
        <v>8139415196.3927021</v>
      </c>
      <c r="Q2357" s="1127">
        <v>0</v>
      </c>
      <c r="R2357" s="1127">
        <v>0</v>
      </c>
      <c r="S2357" s="1127">
        <v>0</v>
      </c>
      <c r="T2357" s="1130">
        <v>0</v>
      </c>
      <c r="U2357" s="1130">
        <v>0</v>
      </c>
      <c r="V2357" s="1130">
        <v>0</v>
      </c>
      <c r="W2357" s="1127">
        <v>0</v>
      </c>
      <c r="X2357" s="1130">
        <v>8139415196.3927021</v>
      </c>
      <c r="Y2357" s="735">
        <v>0.37</v>
      </c>
      <c r="Z2357" s="1131">
        <v>8139415196.3927021</v>
      </c>
      <c r="AA2357" s="1131">
        <v>0</v>
      </c>
      <c r="AB2357" s="1131">
        <v>3738983488.8627024</v>
      </c>
      <c r="AC2357" s="1131">
        <v>0</v>
      </c>
      <c r="AD2357" s="1131">
        <v>4400431707.5299997</v>
      </c>
      <c r="AE2357" s="1131">
        <v>0</v>
      </c>
      <c r="AF2357" s="126"/>
      <c r="AG2357" s="126"/>
      <c r="AH2357" s="126"/>
      <c r="AI2357" s="126"/>
      <c r="AJ2357" s="126"/>
      <c r="AK2357" s="126"/>
      <c r="AL2357" s="126">
        <v>2357</v>
      </c>
    </row>
    <row r="2358" spans="1:38">
      <c r="A2358" s="721" t="s">
        <v>2042</v>
      </c>
      <c r="B2358" s="722">
        <v>19</v>
      </c>
      <c r="C2358" s="722">
        <v>1960</v>
      </c>
      <c r="D2358" s="722">
        <v>196095</v>
      </c>
      <c r="E2358" s="721">
        <v>1960951046</v>
      </c>
      <c r="F2358" s="721" t="s">
        <v>4315</v>
      </c>
      <c r="G2358" s="1127">
        <v>12390511210</v>
      </c>
      <c r="H2358" s="1128">
        <v>0</v>
      </c>
      <c r="I2358" s="1128">
        <v>1187699369.4977741</v>
      </c>
      <c r="J2358" s="1128">
        <v>-11202811840.5</v>
      </c>
      <c r="K2358" s="1128">
        <v>0</v>
      </c>
      <c r="L2358" s="1128">
        <v>0</v>
      </c>
      <c r="M2358" s="1128">
        <v>-11202811840.5</v>
      </c>
      <c r="N2358" s="1129">
        <v>0</v>
      </c>
      <c r="O2358" s="1128">
        <v>-11202811840.5</v>
      </c>
      <c r="P2358" s="1127">
        <v>-4145040380.9850001</v>
      </c>
      <c r="Q2358" s="1127">
        <v>0</v>
      </c>
      <c r="R2358" s="1127">
        <v>0</v>
      </c>
      <c r="S2358" s="1127">
        <v>0</v>
      </c>
      <c r="T2358" s="1130">
        <v>0</v>
      </c>
      <c r="U2358" s="1130">
        <v>0</v>
      </c>
      <c r="V2358" s="1130">
        <v>0</v>
      </c>
      <c r="W2358" s="1127">
        <v>0</v>
      </c>
      <c r="X2358" s="1130">
        <v>-4145040380.9850001</v>
      </c>
      <c r="Y2358" s="735">
        <v>0.37</v>
      </c>
      <c r="Z2358" s="1131">
        <v>0</v>
      </c>
      <c r="AA2358" s="1131">
        <v>-4145040380.9850001</v>
      </c>
      <c r="AB2358" s="1131">
        <v>0</v>
      </c>
      <c r="AC2358" s="1131">
        <v>-4190579663.9246001</v>
      </c>
      <c r="AD2358" s="1131">
        <v>0</v>
      </c>
      <c r="AE2358" s="1131">
        <v>45539282.939599991</v>
      </c>
      <c r="AF2358" s="126"/>
      <c r="AG2358" s="126"/>
      <c r="AH2358" s="126"/>
      <c r="AI2358" s="126"/>
      <c r="AJ2358" s="126"/>
      <c r="AK2358" s="126"/>
      <c r="AL2358" s="126">
        <v>2358</v>
      </c>
    </row>
    <row r="2359" spans="1:38">
      <c r="A2359" s="721" t="s">
        <v>2042</v>
      </c>
      <c r="B2359" s="722">
        <v>19</v>
      </c>
      <c r="C2359" s="722">
        <v>1960</v>
      </c>
      <c r="D2359" s="722">
        <v>196095</v>
      </c>
      <c r="E2359" s="721">
        <v>1960951047</v>
      </c>
      <c r="F2359" s="721" t="s">
        <v>4316</v>
      </c>
      <c r="G2359" s="1127">
        <v>123079143</v>
      </c>
      <c r="H2359" s="1128">
        <v>0</v>
      </c>
      <c r="I2359" s="1128">
        <v>0</v>
      </c>
      <c r="J2359" s="1128">
        <v>-123079143</v>
      </c>
      <c r="K2359" s="1128">
        <v>0</v>
      </c>
      <c r="L2359" s="1128">
        <v>0</v>
      </c>
      <c r="M2359" s="1128">
        <v>-123079143</v>
      </c>
      <c r="N2359" s="1129">
        <v>0</v>
      </c>
      <c r="O2359" s="1128">
        <v>-123079143</v>
      </c>
      <c r="P2359" s="1127">
        <v>-45539282.909999996</v>
      </c>
      <c r="Q2359" s="1127">
        <v>0</v>
      </c>
      <c r="R2359" s="1127">
        <v>0</v>
      </c>
      <c r="S2359" s="1127">
        <v>0</v>
      </c>
      <c r="T2359" s="1130">
        <v>0</v>
      </c>
      <c r="U2359" s="1130">
        <v>0</v>
      </c>
      <c r="V2359" s="1130">
        <v>0</v>
      </c>
      <c r="W2359" s="1127">
        <v>0</v>
      </c>
      <c r="X2359" s="1130">
        <v>-45539282.909999996</v>
      </c>
      <c r="Y2359" s="735">
        <v>0.37</v>
      </c>
      <c r="Z2359" s="1131">
        <v>0</v>
      </c>
      <c r="AA2359" s="1131">
        <v>-45539282.909999996</v>
      </c>
      <c r="AB2359" s="1131">
        <v>0</v>
      </c>
      <c r="AC2359" s="1131">
        <v>-45539282.909999996</v>
      </c>
      <c r="AD2359" s="1131">
        <v>0</v>
      </c>
      <c r="AE2359" s="1131">
        <v>0</v>
      </c>
      <c r="AF2359" s="126"/>
      <c r="AG2359" s="126"/>
      <c r="AH2359" s="126"/>
      <c r="AI2359" s="126"/>
      <c r="AJ2359" s="126"/>
      <c r="AK2359" s="126"/>
      <c r="AL2359" s="126">
        <v>2359</v>
      </c>
    </row>
    <row r="2360" spans="1:38">
      <c r="A2360" s="721" t="s">
        <v>1996</v>
      </c>
      <c r="B2360" s="722">
        <v>19</v>
      </c>
      <c r="C2360" s="722">
        <v>1960</v>
      </c>
      <c r="D2360" s="722">
        <v>196095</v>
      </c>
      <c r="E2360" s="721">
        <v>1960951060</v>
      </c>
      <c r="F2360" s="721" t="s">
        <v>1345</v>
      </c>
      <c r="G2360" s="1127">
        <v>45012384</v>
      </c>
      <c r="H2360" s="1128">
        <v>0</v>
      </c>
      <c r="I2360" s="1128">
        <v>45012383.5</v>
      </c>
      <c r="J2360" s="1128">
        <v>-0.5</v>
      </c>
      <c r="K2360" s="1128">
        <v>0</v>
      </c>
      <c r="L2360" s="1128">
        <v>0</v>
      </c>
      <c r="M2360" s="1128">
        <v>-0.5</v>
      </c>
      <c r="N2360" s="1129">
        <v>0</v>
      </c>
      <c r="O2360" s="1128">
        <v>-0.5</v>
      </c>
      <c r="P2360" s="1127">
        <v>-0.185</v>
      </c>
      <c r="Q2360" s="1127">
        <v>0</v>
      </c>
      <c r="R2360" s="1127">
        <v>0</v>
      </c>
      <c r="S2360" s="1127">
        <v>0</v>
      </c>
      <c r="T2360" s="1130">
        <v>0</v>
      </c>
      <c r="U2360" s="1130">
        <v>0</v>
      </c>
      <c r="V2360" s="1130">
        <v>0</v>
      </c>
      <c r="W2360" s="1127">
        <v>0</v>
      </c>
      <c r="X2360" s="1130">
        <v>-0.185</v>
      </c>
      <c r="Y2360" s="735">
        <v>0.37</v>
      </c>
      <c r="Z2360" s="1131">
        <v>0</v>
      </c>
      <c r="AA2360" s="1131">
        <v>-0.185</v>
      </c>
      <c r="AB2360" s="1131">
        <v>0</v>
      </c>
      <c r="AC2360" s="1131">
        <v>-0.185</v>
      </c>
      <c r="AD2360" s="1131">
        <v>0</v>
      </c>
      <c r="AE2360" s="1131">
        <v>0</v>
      </c>
      <c r="AF2360" s="126"/>
      <c r="AG2360" s="126"/>
      <c r="AH2360" s="126"/>
      <c r="AI2360" s="126"/>
      <c r="AJ2360" s="126"/>
      <c r="AK2360" s="126"/>
      <c r="AL2360" s="126">
        <v>2360</v>
      </c>
    </row>
    <row r="2361" spans="1:38">
      <c r="A2361" s="721" t="s">
        <v>1996</v>
      </c>
      <c r="B2361" s="722">
        <v>19</v>
      </c>
      <c r="C2361" s="722">
        <v>1960</v>
      </c>
      <c r="D2361" s="722">
        <v>196095</v>
      </c>
      <c r="E2361" s="721">
        <v>1960951099</v>
      </c>
      <c r="F2361" s="721" t="s">
        <v>1328</v>
      </c>
      <c r="G2361" s="1127">
        <v>3031194</v>
      </c>
      <c r="H2361" s="1128">
        <v>0</v>
      </c>
      <c r="I2361" s="1128">
        <v>3031194.2</v>
      </c>
      <c r="J2361" s="1128">
        <v>0.20000000018626451</v>
      </c>
      <c r="K2361" s="1128">
        <v>0</v>
      </c>
      <c r="L2361" s="1128">
        <v>0.20000000018626451</v>
      </c>
      <c r="M2361" s="1128">
        <v>0</v>
      </c>
      <c r="N2361" s="1129">
        <v>0</v>
      </c>
      <c r="O2361" s="1128">
        <v>0.20000000018626451</v>
      </c>
      <c r="P2361" s="1127">
        <v>7.4000000068917868E-2</v>
      </c>
      <c r="Q2361" s="1127">
        <v>0</v>
      </c>
      <c r="R2361" s="1127">
        <v>0</v>
      </c>
      <c r="S2361" s="1127">
        <v>0</v>
      </c>
      <c r="T2361" s="1130">
        <v>0</v>
      </c>
      <c r="U2361" s="1130">
        <v>0</v>
      </c>
      <c r="V2361" s="1130">
        <v>0</v>
      </c>
      <c r="W2361" s="1127">
        <v>0</v>
      </c>
      <c r="X2361" s="1130">
        <v>7.4000000068917868E-2</v>
      </c>
      <c r="Y2361" s="735">
        <v>0.37</v>
      </c>
      <c r="Z2361" s="1131">
        <v>7.4000000068917868E-2</v>
      </c>
      <c r="AA2361" s="1131">
        <v>0</v>
      </c>
      <c r="AB2361" s="1131">
        <v>7.4000000068917868E-2</v>
      </c>
      <c r="AC2361" s="1131">
        <v>0</v>
      </c>
      <c r="AD2361" s="1131">
        <v>0</v>
      </c>
      <c r="AE2361" s="1131">
        <v>0</v>
      </c>
      <c r="AF2361" s="126"/>
      <c r="AG2361" s="126"/>
      <c r="AH2361" s="126"/>
      <c r="AI2361" s="126"/>
      <c r="AJ2361" s="126"/>
      <c r="AK2361" s="126"/>
      <c r="AL2361" s="126">
        <v>2361</v>
      </c>
    </row>
    <row r="2362" spans="1:38">
      <c r="A2362" s="721" t="s">
        <v>1996</v>
      </c>
      <c r="B2362" s="722">
        <v>19</v>
      </c>
      <c r="C2362" s="722">
        <v>1960</v>
      </c>
      <c r="D2362" s="722">
        <v>196095</v>
      </c>
      <c r="E2362" s="721">
        <v>1960951202</v>
      </c>
      <c r="F2362" s="721" t="s">
        <v>4317</v>
      </c>
      <c r="G2362" s="1127">
        <v>665537488</v>
      </c>
      <c r="H2362" s="1128">
        <v>0</v>
      </c>
      <c r="I2362" s="1128">
        <v>665537488.46000004</v>
      </c>
      <c r="J2362" s="1128">
        <v>0.46000003814697266</v>
      </c>
      <c r="K2362" s="1128">
        <v>0.46000003814697266</v>
      </c>
      <c r="L2362" s="1128">
        <v>0</v>
      </c>
      <c r="M2362" s="1128">
        <v>0</v>
      </c>
      <c r="N2362" s="1129">
        <v>0</v>
      </c>
      <c r="O2362" s="1128">
        <v>0</v>
      </c>
      <c r="P2362" s="1127">
        <v>0</v>
      </c>
      <c r="Q2362" s="1127">
        <v>0</v>
      </c>
      <c r="R2362" s="1127">
        <v>0</v>
      </c>
      <c r="S2362" s="1127">
        <v>0</v>
      </c>
      <c r="T2362" s="1130">
        <v>0</v>
      </c>
      <c r="U2362" s="1130">
        <v>0</v>
      </c>
      <c r="V2362" s="1130">
        <v>0</v>
      </c>
      <c r="W2362" s="1127">
        <v>0</v>
      </c>
      <c r="X2362" s="1130">
        <v>0</v>
      </c>
      <c r="Y2362" s="735">
        <v>0</v>
      </c>
      <c r="Z2362" s="1131">
        <v>0</v>
      </c>
      <c r="AA2362" s="1131">
        <v>0</v>
      </c>
      <c r="AB2362" s="1131">
        <v>0</v>
      </c>
      <c r="AC2362" s="1131">
        <v>0</v>
      </c>
      <c r="AD2362" s="1131">
        <v>0</v>
      </c>
      <c r="AE2362" s="1131">
        <v>0</v>
      </c>
      <c r="AF2362" s="126"/>
      <c r="AG2362" s="126"/>
      <c r="AH2362" s="126"/>
      <c r="AI2362" s="126"/>
      <c r="AJ2362" s="126"/>
      <c r="AK2362" s="126"/>
      <c r="AL2362" s="126">
        <v>2362</v>
      </c>
    </row>
    <row r="2363" spans="1:38">
      <c r="A2363" s="721" t="s">
        <v>1996</v>
      </c>
      <c r="B2363" s="722">
        <v>19</v>
      </c>
      <c r="C2363" s="722">
        <v>1960</v>
      </c>
      <c r="D2363" s="722">
        <v>196095</v>
      </c>
      <c r="E2363" s="721">
        <v>1960951600</v>
      </c>
      <c r="F2363" s="721" t="s">
        <v>363</v>
      </c>
      <c r="G2363" s="1127">
        <v>300000</v>
      </c>
      <c r="H2363" s="1128">
        <v>0</v>
      </c>
      <c r="I2363" s="1128">
        <v>300000</v>
      </c>
      <c r="J2363" s="1128">
        <v>0</v>
      </c>
      <c r="K2363" s="1128">
        <v>0</v>
      </c>
      <c r="L2363" s="1128">
        <v>0</v>
      </c>
      <c r="M2363" s="1128">
        <v>0</v>
      </c>
      <c r="N2363" s="1129">
        <v>0</v>
      </c>
      <c r="O2363" s="1128">
        <v>0</v>
      </c>
      <c r="P2363" s="1127">
        <v>0</v>
      </c>
      <c r="Q2363" s="1127">
        <v>0</v>
      </c>
      <c r="R2363" s="1127">
        <v>0</v>
      </c>
      <c r="S2363" s="1127">
        <v>0</v>
      </c>
      <c r="T2363" s="1130">
        <v>0</v>
      </c>
      <c r="U2363" s="1130">
        <v>0</v>
      </c>
      <c r="V2363" s="1130">
        <v>0</v>
      </c>
      <c r="W2363" s="1127">
        <v>0</v>
      </c>
      <c r="X2363" s="1130">
        <v>0</v>
      </c>
      <c r="Y2363" s="735">
        <v>0</v>
      </c>
      <c r="Z2363" s="1131">
        <v>0</v>
      </c>
      <c r="AA2363" s="1131">
        <v>0</v>
      </c>
      <c r="AB2363" s="1131">
        <v>0</v>
      </c>
      <c r="AC2363" s="1131">
        <v>0</v>
      </c>
      <c r="AD2363" s="1131">
        <v>0</v>
      </c>
      <c r="AE2363" s="1131">
        <v>0</v>
      </c>
      <c r="AF2363" s="126"/>
      <c r="AG2363" s="126"/>
      <c r="AH2363" s="126"/>
      <c r="AI2363" s="126"/>
      <c r="AJ2363" s="126"/>
      <c r="AK2363" s="126"/>
      <c r="AL2363" s="126">
        <v>2363</v>
      </c>
    </row>
    <row r="2364" spans="1:38">
      <c r="A2364" s="721" t="s">
        <v>1996</v>
      </c>
      <c r="B2364" s="722">
        <v>19</v>
      </c>
      <c r="C2364" s="722">
        <v>1960</v>
      </c>
      <c r="D2364" s="722">
        <v>196095</v>
      </c>
      <c r="E2364" s="721">
        <v>1960951889</v>
      </c>
      <c r="F2364" s="721" t="s">
        <v>1335</v>
      </c>
      <c r="G2364" s="1127">
        <v>2593556</v>
      </c>
      <c r="H2364" s="1128">
        <v>0</v>
      </c>
      <c r="I2364" s="1128">
        <v>2593556.16</v>
      </c>
      <c r="J2364" s="1128">
        <v>0.16000000014901161</v>
      </c>
      <c r="K2364" s="1128">
        <v>0</v>
      </c>
      <c r="L2364" s="1128">
        <v>0.16000000014901161</v>
      </c>
      <c r="M2364" s="1128">
        <v>0</v>
      </c>
      <c r="N2364" s="1129">
        <v>0</v>
      </c>
      <c r="O2364" s="1128">
        <v>0.16000000014901161</v>
      </c>
      <c r="P2364" s="1127">
        <v>5.9200000055134296E-2</v>
      </c>
      <c r="Q2364" s="1127">
        <v>0</v>
      </c>
      <c r="R2364" s="1127">
        <v>0</v>
      </c>
      <c r="S2364" s="1127">
        <v>0</v>
      </c>
      <c r="T2364" s="1130">
        <v>0</v>
      </c>
      <c r="U2364" s="1130">
        <v>0</v>
      </c>
      <c r="V2364" s="1130">
        <v>0</v>
      </c>
      <c r="W2364" s="1127">
        <v>0</v>
      </c>
      <c r="X2364" s="1130">
        <v>5.9200000055134296E-2</v>
      </c>
      <c r="Y2364" s="735">
        <v>0.37</v>
      </c>
      <c r="Z2364" s="1131">
        <v>5.9200000055134296E-2</v>
      </c>
      <c r="AA2364" s="1131">
        <v>0</v>
      </c>
      <c r="AB2364" s="1131">
        <v>0</v>
      </c>
      <c r="AC2364" s="1131">
        <v>0</v>
      </c>
      <c r="AD2364" s="1131">
        <v>5.9200000055134296E-2</v>
      </c>
      <c r="AE2364" s="1131">
        <v>0</v>
      </c>
      <c r="AF2364" s="126"/>
      <c r="AG2364" s="126"/>
      <c r="AH2364" s="126"/>
      <c r="AI2364" s="126"/>
      <c r="AJ2364" s="126"/>
      <c r="AK2364" s="126"/>
      <c r="AL2364" s="126">
        <v>2364</v>
      </c>
    </row>
    <row r="2365" spans="1:38">
      <c r="A2365" s="721" t="s">
        <v>1849</v>
      </c>
      <c r="B2365" s="722">
        <v>19</v>
      </c>
      <c r="C2365" s="722">
        <v>1960</v>
      </c>
      <c r="D2365" s="722">
        <v>196095</v>
      </c>
      <c r="E2365" s="721">
        <v>1960957001</v>
      </c>
      <c r="F2365" s="721" t="s">
        <v>1349</v>
      </c>
      <c r="G2365" s="1127">
        <v>55384644</v>
      </c>
      <c r="H2365" s="1128">
        <v>0</v>
      </c>
      <c r="I2365" s="1128">
        <v>0</v>
      </c>
      <c r="J2365" s="1128">
        <v>-55384644</v>
      </c>
      <c r="K2365" s="1128">
        <v>0</v>
      </c>
      <c r="L2365" s="1128">
        <v>0</v>
      </c>
      <c r="M2365" s="1128">
        <v>-55384644</v>
      </c>
      <c r="N2365" s="1129">
        <v>0</v>
      </c>
      <c r="O2365" s="1128">
        <v>-55384644</v>
      </c>
      <c r="P2365" s="1127">
        <v>-20492318.280000001</v>
      </c>
      <c r="Q2365" s="1127">
        <v>0</v>
      </c>
      <c r="R2365" s="1127">
        <v>0</v>
      </c>
      <c r="S2365" s="1127">
        <v>0</v>
      </c>
      <c r="T2365" s="1130">
        <v>0</v>
      </c>
      <c r="U2365" s="1130">
        <v>0</v>
      </c>
      <c r="V2365" s="1130">
        <v>0</v>
      </c>
      <c r="W2365" s="1127">
        <v>0</v>
      </c>
      <c r="X2365" s="1130">
        <v>-20492318.280000001</v>
      </c>
      <c r="Y2365" s="735">
        <v>0.37</v>
      </c>
      <c r="Z2365" s="1131">
        <v>0</v>
      </c>
      <c r="AA2365" s="1131">
        <v>-20492318.280000001</v>
      </c>
      <c r="AB2365" s="1131">
        <v>0</v>
      </c>
      <c r="AC2365" s="1131">
        <v>-21268734.050000001</v>
      </c>
      <c r="AD2365" s="1131">
        <v>0</v>
      </c>
      <c r="AE2365" s="1131">
        <v>776415.76999999955</v>
      </c>
      <c r="AF2365" s="126"/>
      <c r="AG2365" s="126"/>
      <c r="AH2365" s="126"/>
      <c r="AI2365" s="126"/>
      <c r="AJ2365" s="126"/>
      <c r="AK2365" s="126"/>
      <c r="AL2365" s="126">
        <v>2365</v>
      </c>
    </row>
    <row r="2366" spans="1:38">
      <c r="A2366" s="721" t="s">
        <v>1849</v>
      </c>
      <c r="B2366" s="722">
        <v>19</v>
      </c>
      <c r="C2366" s="722">
        <v>1960</v>
      </c>
      <c r="D2366" s="722">
        <v>196095</v>
      </c>
      <c r="E2366" s="721">
        <v>1960957002</v>
      </c>
      <c r="F2366" s="721" t="s">
        <v>4318</v>
      </c>
      <c r="G2366" s="1127">
        <v>1201581587</v>
      </c>
      <c r="H2366" s="1128">
        <v>0</v>
      </c>
      <c r="I2366" s="1128">
        <v>0</v>
      </c>
      <c r="J2366" s="1128">
        <v>-1201581587</v>
      </c>
      <c r="K2366" s="1128">
        <v>0</v>
      </c>
      <c r="L2366" s="1128">
        <v>0</v>
      </c>
      <c r="M2366" s="1128">
        <v>-1201581587</v>
      </c>
      <c r="N2366" s="1129">
        <v>0</v>
      </c>
      <c r="O2366" s="1128">
        <v>-1201581587</v>
      </c>
      <c r="P2366" s="1127">
        <v>-444585187.19</v>
      </c>
      <c r="Q2366" s="1127">
        <v>0</v>
      </c>
      <c r="R2366" s="1127">
        <v>0</v>
      </c>
      <c r="S2366" s="1127">
        <v>0</v>
      </c>
      <c r="T2366" s="1130">
        <v>0</v>
      </c>
      <c r="U2366" s="1130">
        <v>0</v>
      </c>
      <c r="V2366" s="1130">
        <v>0</v>
      </c>
      <c r="W2366" s="1127">
        <v>0</v>
      </c>
      <c r="X2366" s="1130">
        <v>-444585187.19</v>
      </c>
      <c r="Y2366" s="735">
        <v>0.37</v>
      </c>
      <c r="Z2366" s="1131">
        <v>0</v>
      </c>
      <c r="AA2366" s="1131">
        <v>-444585187.19</v>
      </c>
      <c r="AB2366" s="1131">
        <v>0</v>
      </c>
      <c r="AC2366" s="1131">
        <v>-69089703.730000004</v>
      </c>
      <c r="AD2366" s="1131">
        <v>0</v>
      </c>
      <c r="AE2366" s="1131">
        <v>-375495483.45999998</v>
      </c>
      <c r="AF2366" s="126"/>
      <c r="AG2366" s="126"/>
      <c r="AH2366" s="126"/>
      <c r="AI2366" s="126"/>
      <c r="AJ2366" s="126"/>
      <c r="AK2366" s="126"/>
      <c r="AL2366" s="126">
        <v>2366</v>
      </c>
    </row>
    <row r="2367" spans="1:38">
      <c r="A2367" s="721" t="s">
        <v>1849</v>
      </c>
      <c r="B2367" s="722">
        <v>19</v>
      </c>
      <c r="C2367" s="722">
        <v>1960</v>
      </c>
      <c r="D2367" s="722">
        <v>196095</v>
      </c>
      <c r="E2367" s="721">
        <v>1960957004</v>
      </c>
      <c r="F2367" s="721" t="s">
        <v>4319</v>
      </c>
      <c r="G2367" s="1127">
        <v>0</v>
      </c>
      <c r="H2367" s="1128">
        <v>0</v>
      </c>
      <c r="I2367" s="1128">
        <v>0</v>
      </c>
      <c r="J2367" s="1128">
        <v>0</v>
      </c>
      <c r="K2367" s="1128">
        <v>0</v>
      </c>
      <c r="L2367" s="1128">
        <v>0</v>
      </c>
      <c r="M2367" s="1128">
        <v>0</v>
      </c>
      <c r="N2367" s="1129">
        <v>0</v>
      </c>
      <c r="O2367" s="1128">
        <v>0</v>
      </c>
      <c r="P2367" s="1127">
        <v>0</v>
      </c>
      <c r="Q2367" s="1127">
        <v>0</v>
      </c>
      <c r="R2367" s="1127">
        <v>0</v>
      </c>
      <c r="S2367" s="1127">
        <v>0</v>
      </c>
      <c r="T2367" s="1130">
        <v>0</v>
      </c>
      <c r="U2367" s="1130">
        <v>0</v>
      </c>
      <c r="V2367" s="1130">
        <v>0</v>
      </c>
      <c r="W2367" s="1127">
        <v>0</v>
      </c>
      <c r="X2367" s="1130">
        <v>0</v>
      </c>
      <c r="Y2367" s="735">
        <v>0</v>
      </c>
      <c r="Z2367" s="1131">
        <v>0</v>
      </c>
      <c r="AA2367" s="1131">
        <v>0</v>
      </c>
      <c r="AB2367" s="1131">
        <v>0</v>
      </c>
      <c r="AC2367" s="1131">
        <v>0</v>
      </c>
      <c r="AD2367" s="1131">
        <v>0</v>
      </c>
      <c r="AE2367" s="1131">
        <v>0</v>
      </c>
      <c r="AF2367" s="126"/>
      <c r="AG2367" s="126"/>
      <c r="AH2367" s="126"/>
      <c r="AI2367" s="126"/>
      <c r="AJ2367" s="126"/>
      <c r="AK2367" s="126"/>
      <c r="AL2367" s="126">
        <v>2367</v>
      </c>
    </row>
    <row r="2368" spans="1:38">
      <c r="A2368" s="721" t="s">
        <v>1849</v>
      </c>
      <c r="B2368" s="722">
        <v>19</v>
      </c>
      <c r="C2368" s="722">
        <v>1960</v>
      </c>
      <c r="D2368" s="722">
        <v>196095</v>
      </c>
      <c r="E2368" s="721">
        <v>1960957011</v>
      </c>
      <c r="F2368" s="721" t="s">
        <v>1351</v>
      </c>
      <c r="G2368" s="1127">
        <v>1488649105</v>
      </c>
      <c r="H2368" s="1128">
        <v>0</v>
      </c>
      <c r="I2368" s="1128">
        <v>0</v>
      </c>
      <c r="J2368" s="1128">
        <v>-1488649105</v>
      </c>
      <c r="K2368" s="1128">
        <v>0</v>
      </c>
      <c r="L2368" s="1128">
        <v>0</v>
      </c>
      <c r="M2368" s="1128">
        <v>-1488649105</v>
      </c>
      <c r="N2368" s="1129">
        <v>0</v>
      </c>
      <c r="O2368" s="1128">
        <v>-1488649105</v>
      </c>
      <c r="P2368" s="1127">
        <v>-550800168.85000002</v>
      </c>
      <c r="Q2368" s="1127">
        <v>0</v>
      </c>
      <c r="R2368" s="1127">
        <v>0</v>
      </c>
      <c r="S2368" s="1127">
        <v>0</v>
      </c>
      <c r="T2368" s="1130">
        <v>0</v>
      </c>
      <c r="U2368" s="1130">
        <v>0</v>
      </c>
      <c r="V2368" s="1130">
        <v>0</v>
      </c>
      <c r="W2368" s="1127">
        <v>0</v>
      </c>
      <c r="X2368" s="1130">
        <v>-550800168.85000002</v>
      </c>
      <c r="Y2368" s="735">
        <v>0.37</v>
      </c>
      <c r="Z2368" s="1131">
        <v>0</v>
      </c>
      <c r="AA2368" s="1131">
        <v>-550800168.85000002</v>
      </c>
      <c r="AB2368" s="1131">
        <v>0</v>
      </c>
      <c r="AC2368" s="1131">
        <v>-661961369.34000003</v>
      </c>
      <c r="AD2368" s="1131">
        <v>0</v>
      </c>
      <c r="AE2368" s="1131">
        <v>111161200.49000001</v>
      </c>
      <c r="AF2368" s="126"/>
      <c r="AG2368" s="126"/>
      <c r="AH2368" s="126"/>
      <c r="AI2368" s="126"/>
      <c r="AJ2368" s="126"/>
      <c r="AK2368" s="126"/>
      <c r="AL2368" s="126">
        <v>2368</v>
      </c>
    </row>
    <row r="2369" spans="1:38">
      <c r="A2369" s="721" t="s">
        <v>1849</v>
      </c>
      <c r="B2369" s="722">
        <v>19</v>
      </c>
      <c r="C2369" s="722">
        <v>1960</v>
      </c>
      <c r="D2369" s="722">
        <v>196095</v>
      </c>
      <c r="E2369" s="721">
        <v>1960957012</v>
      </c>
      <c r="F2369" s="721" t="s">
        <v>4320</v>
      </c>
      <c r="G2369" s="1127">
        <v>152054041</v>
      </c>
      <c r="H2369" s="1128">
        <v>0</v>
      </c>
      <c r="I2369" s="1128">
        <v>0</v>
      </c>
      <c r="J2369" s="1128">
        <v>-152054041</v>
      </c>
      <c r="K2369" s="1128">
        <v>0</v>
      </c>
      <c r="L2369" s="1128">
        <v>0</v>
      </c>
      <c r="M2369" s="1128">
        <v>-152054041</v>
      </c>
      <c r="N2369" s="1129">
        <v>0</v>
      </c>
      <c r="O2369" s="1128">
        <v>-152054041</v>
      </c>
      <c r="P2369" s="1127">
        <v>-56259995.170000002</v>
      </c>
      <c r="Q2369" s="1127">
        <v>0</v>
      </c>
      <c r="R2369" s="1127">
        <v>0</v>
      </c>
      <c r="S2369" s="1127">
        <v>0</v>
      </c>
      <c r="T2369" s="1130">
        <v>0</v>
      </c>
      <c r="U2369" s="1130">
        <v>0</v>
      </c>
      <c r="V2369" s="1130">
        <v>0</v>
      </c>
      <c r="W2369" s="1127">
        <v>0</v>
      </c>
      <c r="X2369" s="1130">
        <v>-56259995.170000002</v>
      </c>
      <c r="Y2369" s="735">
        <v>0.37</v>
      </c>
      <c r="Z2369" s="1131">
        <v>0</v>
      </c>
      <c r="AA2369" s="1131">
        <v>-56259995.170000002</v>
      </c>
      <c r="AB2369" s="1131">
        <v>0</v>
      </c>
      <c r="AC2369" s="1131">
        <v>-16657706.73</v>
      </c>
      <c r="AD2369" s="1131">
        <v>0</v>
      </c>
      <c r="AE2369" s="1131">
        <v>-39602288.439999998</v>
      </c>
      <c r="AF2369" s="126"/>
      <c r="AG2369" s="126"/>
      <c r="AH2369" s="126"/>
      <c r="AI2369" s="126"/>
      <c r="AJ2369" s="126"/>
      <c r="AK2369" s="126"/>
      <c r="AL2369" s="126">
        <v>2369</v>
      </c>
    </row>
    <row r="2370" spans="1:38">
      <c r="A2370" s="721" t="s">
        <v>1996</v>
      </c>
      <c r="B2370" s="722">
        <v>19</v>
      </c>
      <c r="C2370" s="722">
        <v>1960</v>
      </c>
      <c r="D2370" s="722">
        <v>196095</v>
      </c>
      <c r="E2370" s="721">
        <v>1960959004</v>
      </c>
      <c r="F2370" s="721" t="s">
        <v>3708</v>
      </c>
      <c r="G2370" s="1127">
        <v>0</v>
      </c>
      <c r="H2370" s="1128">
        <v>0</v>
      </c>
      <c r="I2370" s="1128">
        <v>0</v>
      </c>
      <c r="J2370" s="1128">
        <v>0</v>
      </c>
      <c r="K2370" s="1128">
        <v>0</v>
      </c>
      <c r="L2370" s="1128">
        <v>0</v>
      </c>
      <c r="M2370" s="1128">
        <v>0</v>
      </c>
      <c r="N2370" s="1129">
        <v>0</v>
      </c>
      <c r="O2370" s="1128">
        <v>0</v>
      </c>
      <c r="P2370" s="1127">
        <v>0</v>
      </c>
      <c r="Q2370" s="1127">
        <v>0</v>
      </c>
      <c r="R2370" s="1127">
        <v>0</v>
      </c>
      <c r="S2370" s="1127">
        <v>0</v>
      </c>
      <c r="T2370" s="1130">
        <v>0</v>
      </c>
      <c r="U2370" s="1130">
        <v>0</v>
      </c>
      <c r="V2370" s="1130">
        <v>0</v>
      </c>
      <c r="W2370" s="1127">
        <v>0</v>
      </c>
      <c r="X2370" s="1130">
        <v>0</v>
      </c>
      <c r="Y2370" s="735">
        <v>0</v>
      </c>
      <c r="Z2370" s="1131">
        <v>0</v>
      </c>
      <c r="AA2370" s="1131">
        <v>0</v>
      </c>
      <c r="AB2370" s="1131">
        <v>0</v>
      </c>
      <c r="AC2370" s="1131">
        <v>0</v>
      </c>
      <c r="AD2370" s="1131">
        <v>0</v>
      </c>
      <c r="AE2370" s="1131">
        <v>0</v>
      </c>
      <c r="AF2370" s="126"/>
      <c r="AG2370" s="126"/>
      <c r="AH2370" s="126"/>
      <c r="AI2370" s="126"/>
      <c r="AJ2370" s="126"/>
      <c r="AK2370" s="126"/>
      <c r="AL2370" s="126">
        <v>2370</v>
      </c>
    </row>
    <row r="2371" spans="1:38">
      <c r="A2371" s="721" t="s">
        <v>1996</v>
      </c>
      <c r="B2371" s="722">
        <v>19</v>
      </c>
      <c r="C2371" s="722">
        <v>1960</v>
      </c>
      <c r="D2371" s="722">
        <v>196095</v>
      </c>
      <c r="E2371" s="721">
        <v>1960959005</v>
      </c>
      <c r="F2371" s="721" t="s">
        <v>4321</v>
      </c>
      <c r="G2371" s="1127">
        <v>5370610000</v>
      </c>
      <c r="H2371" s="1128">
        <v>0</v>
      </c>
      <c r="I2371" s="1128">
        <v>5370610000</v>
      </c>
      <c r="J2371" s="1128">
        <v>0</v>
      </c>
      <c r="K2371" s="1128">
        <v>0</v>
      </c>
      <c r="L2371" s="1128">
        <v>0</v>
      </c>
      <c r="M2371" s="1128">
        <v>0</v>
      </c>
      <c r="N2371" s="1129">
        <v>0</v>
      </c>
      <c r="O2371" s="1128">
        <v>0</v>
      </c>
      <c r="P2371" s="1127">
        <v>0</v>
      </c>
      <c r="Q2371" s="1127">
        <v>0</v>
      </c>
      <c r="R2371" s="1127">
        <v>0</v>
      </c>
      <c r="S2371" s="1127">
        <v>0</v>
      </c>
      <c r="T2371" s="1130">
        <v>0</v>
      </c>
      <c r="U2371" s="1130">
        <v>0</v>
      </c>
      <c r="V2371" s="1130">
        <v>0</v>
      </c>
      <c r="W2371" s="1127">
        <v>0</v>
      </c>
      <c r="X2371" s="1130">
        <v>0</v>
      </c>
      <c r="Y2371" s="735">
        <v>0</v>
      </c>
      <c r="Z2371" s="1131">
        <v>0</v>
      </c>
      <c r="AA2371" s="1131">
        <v>0</v>
      </c>
      <c r="AB2371" s="1131">
        <v>0</v>
      </c>
      <c r="AC2371" s="1131">
        <v>0</v>
      </c>
      <c r="AD2371" s="1131">
        <v>0</v>
      </c>
      <c r="AE2371" s="1131">
        <v>0</v>
      </c>
      <c r="AF2371" s="126"/>
      <c r="AG2371" s="126"/>
      <c r="AH2371" s="126"/>
      <c r="AI2371" s="126"/>
      <c r="AJ2371" s="126"/>
      <c r="AK2371" s="126"/>
      <c r="AL2371" s="126">
        <v>2371</v>
      </c>
    </row>
    <row r="2372" spans="1:38">
      <c r="A2372" s="721" t="s">
        <v>1996</v>
      </c>
      <c r="B2372" s="722">
        <v>19</v>
      </c>
      <c r="C2372" s="722">
        <v>1960</v>
      </c>
      <c r="D2372" s="722">
        <v>196095</v>
      </c>
      <c r="E2372" s="721">
        <v>1960959007</v>
      </c>
      <c r="F2372" s="721" t="s">
        <v>4322</v>
      </c>
      <c r="G2372" s="1127">
        <v>8752064000</v>
      </c>
      <c r="H2372" s="1128">
        <v>0</v>
      </c>
      <c r="I2372" s="1128">
        <v>8752064000</v>
      </c>
      <c r="J2372" s="1128">
        <v>0</v>
      </c>
      <c r="K2372" s="1128">
        <v>0</v>
      </c>
      <c r="L2372" s="1128">
        <v>0</v>
      </c>
      <c r="M2372" s="1128">
        <v>0</v>
      </c>
      <c r="N2372" s="1129">
        <v>0</v>
      </c>
      <c r="O2372" s="1128">
        <v>0</v>
      </c>
      <c r="P2372" s="1127">
        <v>0</v>
      </c>
      <c r="Q2372" s="1127">
        <v>0</v>
      </c>
      <c r="R2372" s="1127">
        <v>0</v>
      </c>
      <c r="S2372" s="1127">
        <v>0</v>
      </c>
      <c r="T2372" s="1130">
        <v>0</v>
      </c>
      <c r="U2372" s="1130">
        <v>0</v>
      </c>
      <c r="V2372" s="1130">
        <v>0</v>
      </c>
      <c r="W2372" s="1127">
        <v>0</v>
      </c>
      <c r="X2372" s="1130">
        <v>0</v>
      </c>
      <c r="Y2372" s="735">
        <v>0</v>
      </c>
      <c r="Z2372" s="1131">
        <v>0</v>
      </c>
      <c r="AA2372" s="1131">
        <v>0</v>
      </c>
      <c r="AB2372" s="1131">
        <v>0</v>
      </c>
      <c r="AC2372" s="1131">
        <v>0</v>
      </c>
      <c r="AD2372" s="1131">
        <v>0</v>
      </c>
      <c r="AE2372" s="1131">
        <v>0</v>
      </c>
      <c r="AF2372" s="126"/>
      <c r="AG2372" s="126"/>
      <c r="AH2372" s="126"/>
      <c r="AI2372" s="126"/>
      <c r="AJ2372" s="126"/>
      <c r="AK2372" s="126"/>
      <c r="AL2372" s="126">
        <v>2372</v>
      </c>
    </row>
    <row r="2373" spans="1:38">
      <c r="A2373" s="721" t="s">
        <v>1996</v>
      </c>
      <c r="B2373" s="722">
        <v>19</v>
      </c>
      <c r="C2373" s="722">
        <v>1960</v>
      </c>
      <c r="D2373" s="722">
        <v>196095</v>
      </c>
      <c r="E2373" s="721">
        <v>1960959008</v>
      </c>
      <c r="F2373" s="721" t="s">
        <v>2074</v>
      </c>
      <c r="G2373" s="1127">
        <v>3125044</v>
      </c>
      <c r="H2373" s="1128">
        <v>0</v>
      </c>
      <c r="I2373" s="1128">
        <v>3125044</v>
      </c>
      <c r="J2373" s="1128">
        <v>0</v>
      </c>
      <c r="K2373" s="1128">
        <v>0</v>
      </c>
      <c r="L2373" s="1128">
        <v>0</v>
      </c>
      <c r="M2373" s="1128">
        <v>0</v>
      </c>
      <c r="N2373" s="1129">
        <v>0</v>
      </c>
      <c r="O2373" s="1128">
        <v>0</v>
      </c>
      <c r="P2373" s="1127">
        <v>0</v>
      </c>
      <c r="Q2373" s="1127">
        <v>0</v>
      </c>
      <c r="R2373" s="1127">
        <v>0</v>
      </c>
      <c r="S2373" s="1127">
        <v>0</v>
      </c>
      <c r="T2373" s="1130">
        <v>0</v>
      </c>
      <c r="U2373" s="1130">
        <v>0</v>
      </c>
      <c r="V2373" s="1130">
        <v>0</v>
      </c>
      <c r="W2373" s="1127">
        <v>0</v>
      </c>
      <c r="X2373" s="1130">
        <v>0</v>
      </c>
      <c r="Y2373" s="735">
        <v>0</v>
      </c>
      <c r="Z2373" s="1131">
        <v>0</v>
      </c>
      <c r="AA2373" s="1131">
        <v>0</v>
      </c>
      <c r="AB2373" s="1131">
        <v>0</v>
      </c>
      <c r="AC2373" s="1131">
        <v>0</v>
      </c>
      <c r="AD2373" s="1131">
        <v>0</v>
      </c>
      <c r="AE2373" s="1131">
        <v>0</v>
      </c>
      <c r="AF2373" s="126"/>
      <c r="AG2373" s="126"/>
      <c r="AH2373" s="126"/>
      <c r="AI2373" s="126"/>
      <c r="AJ2373" s="126"/>
      <c r="AK2373" s="126"/>
      <c r="AL2373" s="126">
        <v>2373</v>
      </c>
    </row>
    <row r="2374" spans="1:38">
      <c r="A2374" s="721" t="s">
        <v>1996</v>
      </c>
      <c r="B2374" s="722">
        <v>19</v>
      </c>
      <c r="C2374" s="722">
        <v>1960</v>
      </c>
      <c r="D2374" s="722">
        <v>196095</v>
      </c>
      <c r="E2374" s="721">
        <v>1960959014</v>
      </c>
      <c r="F2374" s="721" t="s">
        <v>4323</v>
      </c>
      <c r="G2374" s="1127">
        <v>-20734631</v>
      </c>
      <c r="H2374" s="1128">
        <v>0</v>
      </c>
      <c r="I2374" s="1128">
        <v>-20734631.16</v>
      </c>
      <c r="J2374" s="1128">
        <v>-0.16000000014901161</v>
      </c>
      <c r="K2374" s="1128">
        <v>-0.16000000014901161</v>
      </c>
      <c r="L2374" s="1128">
        <v>0</v>
      </c>
      <c r="M2374" s="1128">
        <v>0</v>
      </c>
      <c r="N2374" s="1129">
        <v>0</v>
      </c>
      <c r="O2374" s="1128">
        <v>0</v>
      </c>
      <c r="P2374" s="1127">
        <v>0</v>
      </c>
      <c r="Q2374" s="1127">
        <v>0</v>
      </c>
      <c r="R2374" s="1127">
        <v>0</v>
      </c>
      <c r="S2374" s="1127">
        <v>0</v>
      </c>
      <c r="T2374" s="1130">
        <v>0</v>
      </c>
      <c r="U2374" s="1130">
        <v>0</v>
      </c>
      <c r="V2374" s="1130">
        <v>0</v>
      </c>
      <c r="W2374" s="1127">
        <v>0</v>
      </c>
      <c r="X2374" s="1130">
        <v>0</v>
      </c>
      <c r="Y2374" s="735">
        <v>0</v>
      </c>
      <c r="Z2374" s="1131">
        <v>0</v>
      </c>
      <c r="AA2374" s="1131">
        <v>0</v>
      </c>
      <c r="AB2374" s="1131">
        <v>0</v>
      </c>
      <c r="AC2374" s="1131">
        <v>0</v>
      </c>
      <c r="AD2374" s="1131">
        <v>0</v>
      </c>
      <c r="AE2374" s="1131">
        <v>0</v>
      </c>
      <c r="AF2374" s="126"/>
      <c r="AG2374" s="126"/>
      <c r="AH2374" s="126"/>
      <c r="AI2374" s="126"/>
      <c r="AJ2374" s="126"/>
      <c r="AK2374" s="126"/>
      <c r="AL2374" s="126">
        <v>2374</v>
      </c>
    </row>
    <row r="2375" spans="1:38">
      <c r="A2375" s="721" t="s">
        <v>1996</v>
      </c>
      <c r="B2375" s="722">
        <v>19</v>
      </c>
      <c r="C2375" s="722">
        <v>1960</v>
      </c>
      <c r="D2375" s="722">
        <v>196095</v>
      </c>
      <c r="E2375" s="721">
        <v>1960959023</v>
      </c>
      <c r="F2375" s="721" t="s">
        <v>3421</v>
      </c>
      <c r="G2375" s="1127">
        <v>-414030000</v>
      </c>
      <c r="H2375" s="1128">
        <v>0</v>
      </c>
      <c r="I2375" s="1128">
        <v>-414030000</v>
      </c>
      <c r="J2375" s="1128">
        <v>0</v>
      </c>
      <c r="K2375" s="1128">
        <v>0</v>
      </c>
      <c r="L2375" s="1128">
        <v>0</v>
      </c>
      <c r="M2375" s="1128">
        <v>0</v>
      </c>
      <c r="N2375" s="1129">
        <v>0</v>
      </c>
      <c r="O2375" s="1128">
        <v>0</v>
      </c>
      <c r="P2375" s="1127">
        <v>0</v>
      </c>
      <c r="Q2375" s="1127">
        <v>0</v>
      </c>
      <c r="R2375" s="1127">
        <v>0</v>
      </c>
      <c r="S2375" s="1127">
        <v>0</v>
      </c>
      <c r="T2375" s="1130">
        <v>0</v>
      </c>
      <c r="U2375" s="1130">
        <v>0</v>
      </c>
      <c r="V2375" s="1130">
        <v>0</v>
      </c>
      <c r="W2375" s="1127">
        <v>0</v>
      </c>
      <c r="X2375" s="1130">
        <v>0</v>
      </c>
      <c r="Y2375" s="735">
        <v>0</v>
      </c>
      <c r="Z2375" s="1131">
        <v>0</v>
      </c>
      <c r="AA2375" s="1131">
        <v>0</v>
      </c>
      <c r="AB2375" s="1131">
        <v>0</v>
      </c>
      <c r="AC2375" s="1131">
        <v>-5.5500000137835744E-2</v>
      </c>
      <c r="AD2375" s="1131">
        <v>0</v>
      </c>
      <c r="AE2375" s="1131">
        <v>5.5500000137835744E-2</v>
      </c>
      <c r="AF2375" s="126"/>
      <c r="AG2375" s="126"/>
      <c r="AH2375" s="126"/>
      <c r="AI2375" s="126"/>
      <c r="AJ2375" s="126"/>
      <c r="AK2375" s="126"/>
      <c r="AL2375" s="126">
        <v>2375</v>
      </c>
    </row>
    <row r="2376" spans="1:38">
      <c r="A2376" s="721" t="s">
        <v>1996</v>
      </c>
      <c r="B2376" s="722">
        <v>19</v>
      </c>
      <c r="C2376" s="722">
        <v>1960</v>
      </c>
      <c r="D2376" s="722">
        <v>196095</v>
      </c>
      <c r="E2376" s="721">
        <v>1960959034</v>
      </c>
      <c r="F2376" s="721" t="s">
        <v>4324</v>
      </c>
      <c r="G2376" s="1127">
        <v>6702027561</v>
      </c>
      <c r="H2376" s="1128">
        <v>0</v>
      </c>
      <c r="I2376" s="1128">
        <v>6702027560.7200003</v>
      </c>
      <c r="J2376" s="1128">
        <v>-0.27999973297119141</v>
      </c>
      <c r="K2376" s="1128">
        <v>-0.27999973297119141</v>
      </c>
      <c r="L2376" s="1128">
        <v>0</v>
      </c>
      <c r="M2376" s="1128">
        <v>0</v>
      </c>
      <c r="N2376" s="1129">
        <v>0</v>
      </c>
      <c r="O2376" s="1128">
        <v>0</v>
      </c>
      <c r="P2376" s="1127">
        <v>0</v>
      </c>
      <c r="Q2376" s="1127">
        <v>0</v>
      </c>
      <c r="R2376" s="1127">
        <v>0</v>
      </c>
      <c r="S2376" s="1127">
        <v>0</v>
      </c>
      <c r="T2376" s="1130">
        <v>0</v>
      </c>
      <c r="U2376" s="1130">
        <v>0</v>
      </c>
      <c r="V2376" s="1130">
        <v>0</v>
      </c>
      <c r="W2376" s="1127">
        <v>0</v>
      </c>
      <c r="X2376" s="1130">
        <v>0</v>
      </c>
      <c r="Y2376" s="735">
        <v>0</v>
      </c>
      <c r="Z2376" s="1131">
        <v>0</v>
      </c>
      <c r="AA2376" s="1131">
        <v>0</v>
      </c>
      <c r="AB2376" s="1131">
        <v>0</v>
      </c>
      <c r="AC2376" s="1131">
        <v>0</v>
      </c>
      <c r="AD2376" s="1131">
        <v>0</v>
      </c>
      <c r="AE2376" s="1131">
        <v>0</v>
      </c>
      <c r="AF2376" s="126"/>
      <c r="AG2376" s="126"/>
      <c r="AH2376" s="126"/>
      <c r="AI2376" s="126"/>
      <c r="AJ2376" s="126"/>
      <c r="AK2376" s="126"/>
      <c r="AL2376" s="126">
        <v>2376</v>
      </c>
    </row>
    <row r="2377" spans="1:38">
      <c r="A2377" s="721" t="s">
        <v>1996</v>
      </c>
      <c r="B2377" s="722">
        <v>19</v>
      </c>
      <c r="C2377" s="722">
        <v>1960</v>
      </c>
      <c r="D2377" s="722">
        <v>196095</v>
      </c>
      <c r="E2377" s="721">
        <v>1960959044</v>
      </c>
      <c r="F2377" s="721" t="s">
        <v>4325</v>
      </c>
      <c r="G2377" s="1127">
        <v>260395</v>
      </c>
      <c r="H2377" s="1128">
        <v>0</v>
      </c>
      <c r="I2377" s="1128">
        <v>260395</v>
      </c>
      <c r="J2377" s="1128">
        <v>0</v>
      </c>
      <c r="K2377" s="1128">
        <v>0</v>
      </c>
      <c r="L2377" s="1128">
        <v>0</v>
      </c>
      <c r="M2377" s="1128">
        <v>0</v>
      </c>
      <c r="N2377" s="1129">
        <v>0</v>
      </c>
      <c r="O2377" s="1128">
        <v>0</v>
      </c>
      <c r="P2377" s="1127">
        <v>0</v>
      </c>
      <c r="Q2377" s="1127">
        <v>0</v>
      </c>
      <c r="R2377" s="1127">
        <v>0</v>
      </c>
      <c r="S2377" s="1127">
        <v>0</v>
      </c>
      <c r="T2377" s="1130">
        <v>0</v>
      </c>
      <c r="U2377" s="1130">
        <v>0</v>
      </c>
      <c r="V2377" s="1130">
        <v>0</v>
      </c>
      <c r="W2377" s="1127">
        <v>0</v>
      </c>
      <c r="X2377" s="1130">
        <v>0</v>
      </c>
      <c r="Y2377" s="735">
        <v>0</v>
      </c>
      <c r="Z2377" s="1131">
        <v>0</v>
      </c>
      <c r="AA2377" s="1131">
        <v>0</v>
      </c>
      <c r="AB2377" s="1131">
        <v>0</v>
      </c>
      <c r="AC2377" s="1131">
        <v>0</v>
      </c>
      <c r="AD2377" s="1131">
        <v>0</v>
      </c>
      <c r="AE2377" s="1131">
        <v>0</v>
      </c>
      <c r="AF2377" s="126"/>
      <c r="AG2377" s="126"/>
      <c r="AH2377" s="126"/>
      <c r="AI2377" s="126"/>
      <c r="AJ2377" s="126"/>
      <c r="AK2377" s="126"/>
      <c r="AL2377" s="126">
        <v>2377</v>
      </c>
    </row>
    <row r="2378" spans="1:38">
      <c r="A2378" s="721" t="s">
        <v>1996</v>
      </c>
      <c r="B2378" s="722">
        <v>19</v>
      </c>
      <c r="C2378" s="722">
        <v>1960</v>
      </c>
      <c r="D2378" s="722">
        <v>196095</v>
      </c>
      <c r="E2378" s="721">
        <v>1960959058</v>
      </c>
      <c r="F2378" s="721" t="s">
        <v>1353</v>
      </c>
      <c r="G2378" s="1127">
        <v>1469310776</v>
      </c>
      <c r="H2378" s="1128">
        <v>0</v>
      </c>
      <c r="I2378" s="1128">
        <v>1469310775.5599999</v>
      </c>
      <c r="J2378" s="1128">
        <v>-0.44000005722045898</v>
      </c>
      <c r="K2378" s="1128">
        <v>-0.44000005722045898</v>
      </c>
      <c r="L2378" s="1128">
        <v>0</v>
      </c>
      <c r="M2378" s="1128">
        <v>0</v>
      </c>
      <c r="N2378" s="1129">
        <v>0</v>
      </c>
      <c r="O2378" s="1128">
        <v>0</v>
      </c>
      <c r="P2378" s="1127">
        <v>0</v>
      </c>
      <c r="Q2378" s="1127">
        <v>0</v>
      </c>
      <c r="R2378" s="1127">
        <v>0</v>
      </c>
      <c r="S2378" s="1127">
        <v>0</v>
      </c>
      <c r="T2378" s="1130">
        <v>0</v>
      </c>
      <c r="U2378" s="1130">
        <v>0</v>
      </c>
      <c r="V2378" s="1130">
        <v>0</v>
      </c>
      <c r="W2378" s="1127">
        <v>0</v>
      </c>
      <c r="X2378" s="1130">
        <v>0</v>
      </c>
      <c r="Y2378" s="735">
        <v>0</v>
      </c>
      <c r="Z2378" s="1131">
        <v>0</v>
      </c>
      <c r="AA2378" s="1131">
        <v>0</v>
      </c>
      <c r="AB2378" s="1131">
        <v>0</v>
      </c>
      <c r="AC2378" s="1131">
        <v>0</v>
      </c>
      <c r="AD2378" s="1131">
        <v>0</v>
      </c>
      <c r="AE2378" s="1131">
        <v>0</v>
      </c>
      <c r="AF2378" s="126"/>
      <c r="AG2378" s="126"/>
      <c r="AH2378" s="126"/>
      <c r="AI2378" s="126"/>
      <c r="AJ2378" s="126"/>
      <c r="AK2378" s="126"/>
      <c r="AL2378" s="126">
        <v>2378</v>
      </c>
    </row>
    <row r="2379" spans="1:38">
      <c r="A2379" s="721" t="s">
        <v>1996</v>
      </c>
      <c r="B2379" s="722">
        <v>19</v>
      </c>
      <c r="C2379" s="722">
        <v>1960</v>
      </c>
      <c r="D2379" s="722">
        <v>196095</v>
      </c>
      <c r="E2379" s="721">
        <v>1960959062</v>
      </c>
      <c r="F2379" s="721" t="s">
        <v>1354</v>
      </c>
      <c r="G2379" s="1127">
        <v>5000000000</v>
      </c>
      <c r="H2379" s="1128">
        <v>0</v>
      </c>
      <c r="I2379" s="1128">
        <v>5000000000</v>
      </c>
      <c r="J2379" s="1128">
        <v>0</v>
      </c>
      <c r="K2379" s="1128">
        <v>0</v>
      </c>
      <c r="L2379" s="1128">
        <v>0</v>
      </c>
      <c r="M2379" s="1128">
        <v>0</v>
      </c>
      <c r="N2379" s="1129">
        <v>0</v>
      </c>
      <c r="O2379" s="1128">
        <v>0</v>
      </c>
      <c r="P2379" s="1127">
        <v>0</v>
      </c>
      <c r="Q2379" s="1127">
        <v>0</v>
      </c>
      <c r="R2379" s="1127">
        <v>0</v>
      </c>
      <c r="S2379" s="1127">
        <v>0</v>
      </c>
      <c r="T2379" s="1130">
        <v>0</v>
      </c>
      <c r="U2379" s="1130">
        <v>0</v>
      </c>
      <c r="V2379" s="1130">
        <v>0</v>
      </c>
      <c r="W2379" s="1127">
        <v>0</v>
      </c>
      <c r="X2379" s="1130">
        <v>0</v>
      </c>
      <c r="Y2379" s="735">
        <v>0</v>
      </c>
      <c r="Z2379" s="1131">
        <v>0</v>
      </c>
      <c r="AA2379" s="1131">
        <v>0</v>
      </c>
      <c r="AB2379" s="1131">
        <v>0</v>
      </c>
      <c r="AC2379" s="1131">
        <v>0</v>
      </c>
      <c r="AD2379" s="1131">
        <v>0</v>
      </c>
      <c r="AE2379" s="1131">
        <v>0</v>
      </c>
      <c r="AF2379" s="126"/>
      <c r="AG2379" s="126"/>
      <c r="AH2379" s="126"/>
      <c r="AI2379" s="126"/>
      <c r="AJ2379" s="126"/>
      <c r="AK2379" s="126"/>
      <c r="AL2379" s="126">
        <v>2379</v>
      </c>
    </row>
    <row r="2380" spans="1:38">
      <c r="A2380" s="721" t="s">
        <v>1996</v>
      </c>
      <c r="B2380" s="722">
        <v>19</v>
      </c>
      <c r="C2380" s="722">
        <v>1960</v>
      </c>
      <c r="D2380" s="722">
        <v>196095</v>
      </c>
      <c r="E2380" s="721">
        <v>1960959064</v>
      </c>
      <c r="F2380" s="721" t="s">
        <v>3709</v>
      </c>
      <c r="G2380" s="1127">
        <v>967244030</v>
      </c>
      <c r="H2380" s="1128">
        <v>0</v>
      </c>
      <c r="I2380" s="1128">
        <v>967244029.83000004</v>
      </c>
      <c r="J2380" s="1128">
        <v>-0.16999995708465576</v>
      </c>
      <c r="K2380" s="1128">
        <v>0</v>
      </c>
      <c r="L2380" s="1128">
        <v>0</v>
      </c>
      <c r="M2380" s="1128">
        <v>-0.16999995708465576</v>
      </c>
      <c r="N2380" s="1129">
        <v>0</v>
      </c>
      <c r="O2380" s="1128">
        <v>-0.16999995708465576</v>
      </c>
      <c r="P2380" s="1127">
        <v>-6.2899984121322625E-2</v>
      </c>
      <c r="Q2380" s="1127">
        <v>0</v>
      </c>
      <c r="R2380" s="1127">
        <v>0</v>
      </c>
      <c r="S2380" s="1127">
        <v>0</v>
      </c>
      <c r="T2380" s="1130">
        <v>0</v>
      </c>
      <c r="U2380" s="1130">
        <v>0</v>
      </c>
      <c r="V2380" s="1130">
        <v>0</v>
      </c>
      <c r="W2380" s="1127">
        <v>0</v>
      </c>
      <c r="X2380" s="1130">
        <v>-6.2899984121322625E-2</v>
      </c>
      <c r="Y2380" s="735">
        <v>0.36999999999999994</v>
      </c>
      <c r="Z2380" s="1131">
        <v>0</v>
      </c>
      <c r="AA2380" s="1131">
        <v>-6.2899984121322625E-2</v>
      </c>
      <c r="AB2380" s="1131">
        <v>3.3300012350082397E-2</v>
      </c>
      <c r="AC2380" s="1131">
        <v>0</v>
      </c>
      <c r="AD2380" s="1131">
        <v>-3.3300012350082397E-2</v>
      </c>
      <c r="AE2380" s="1131">
        <v>-6.2899984121322625E-2</v>
      </c>
      <c r="AF2380" s="126"/>
      <c r="AG2380" s="126"/>
      <c r="AH2380" s="126"/>
      <c r="AI2380" s="126"/>
      <c r="AJ2380" s="126"/>
      <c r="AK2380" s="126"/>
      <c r="AL2380" s="126">
        <v>2380</v>
      </c>
    </row>
    <row r="2381" spans="1:38">
      <c r="A2381" s="721" t="s">
        <v>1996</v>
      </c>
      <c r="B2381" s="722">
        <v>19</v>
      </c>
      <c r="C2381" s="722">
        <v>1960</v>
      </c>
      <c r="D2381" s="722">
        <v>196095</v>
      </c>
      <c r="E2381" s="721">
        <v>1960959067</v>
      </c>
      <c r="F2381" s="721" t="s">
        <v>1355</v>
      </c>
      <c r="G2381" s="1127">
        <v>1055095138</v>
      </c>
      <c r="H2381" s="1128">
        <v>0</v>
      </c>
      <c r="I2381" s="1128">
        <v>1055095138.37</v>
      </c>
      <c r="J2381" s="1128">
        <v>0.37000000476837158</v>
      </c>
      <c r="K2381" s="1128">
        <v>0.37000000476837158</v>
      </c>
      <c r="L2381" s="1128">
        <v>0</v>
      </c>
      <c r="M2381" s="1128">
        <v>0</v>
      </c>
      <c r="N2381" s="1129">
        <v>0</v>
      </c>
      <c r="O2381" s="1128">
        <v>0</v>
      </c>
      <c r="P2381" s="1127">
        <v>0</v>
      </c>
      <c r="Q2381" s="1127">
        <v>0</v>
      </c>
      <c r="R2381" s="1127">
        <v>0</v>
      </c>
      <c r="S2381" s="1127">
        <v>0</v>
      </c>
      <c r="T2381" s="1130">
        <v>0</v>
      </c>
      <c r="U2381" s="1130">
        <v>0</v>
      </c>
      <c r="V2381" s="1130">
        <v>0</v>
      </c>
      <c r="W2381" s="1127">
        <v>0</v>
      </c>
      <c r="X2381" s="1130">
        <v>0</v>
      </c>
      <c r="Y2381" s="735">
        <v>0</v>
      </c>
      <c r="Z2381" s="1131">
        <v>0</v>
      </c>
      <c r="AA2381" s="1131">
        <v>0</v>
      </c>
      <c r="AB2381" s="1131">
        <v>0</v>
      </c>
      <c r="AC2381" s="1131">
        <v>0</v>
      </c>
      <c r="AD2381" s="1131">
        <v>0</v>
      </c>
      <c r="AE2381" s="1131">
        <v>0</v>
      </c>
      <c r="AF2381" s="126"/>
      <c r="AG2381" s="126"/>
      <c r="AH2381" s="126"/>
      <c r="AI2381" s="126"/>
      <c r="AJ2381" s="126"/>
      <c r="AK2381" s="126"/>
      <c r="AL2381" s="126">
        <v>2381</v>
      </c>
    </row>
    <row r="2382" spans="1:38">
      <c r="A2382" s="721" t="s">
        <v>1996</v>
      </c>
      <c r="B2382" s="722">
        <v>19</v>
      </c>
      <c r="C2382" s="722">
        <v>1960</v>
      </c>
      <c r="D2382" s="722">
        <v>196095</v>
      </c>
      <c r="E2382" s="721">
        <v>1960959068</v>
      </c>
      <c r="F2382" s="721" t="s">
        <v>1356</v>
      </c>
      <c r="G2382" s="1127">
        <v>7414286</v>
      </c>
      <c r="H2382" s="1128">
        <v>0</v>
      </c>
      <c r="I2382" s="1128">
        <v>7414286.2400000002</v>
      </c>
      <c r="J2382" s="1128">
        <v>0.24000000022351742</v>
      </c>
      <c r="K2382" s="1128">
        <v>0.24000000022351742</v>
      </c>
      <c r="L2382" s="1128">
        <v>0</v>
      </c>
      <c r="M2382" s="1128">
        <v>0</v>
      </c>
      <c r="N2382" s="1129">
        <v>0</v>
      </c>
      <c r="O2382" s="1128">
        <v>0</v>
      </c>
      <c r="P2382" s="1127">
        <v>0</v>
      </c>
      <c r="Q2382" s="1127">
        <v>0</v>
      </c>
      <c r="R2382" s="1127">
        <v>0</v>
      </c>
      <c r="S2382" s="1127">
        <v>0</v>
      </c>
      <c r="T2382" s="1130">
        <v>0</v>
      </c>
      <c r="U2382" s="1130">
        <v>0</v>
      </c>
      <c r="V2382" s="1130">
        <v>0</v>
      </c>
      <c r="W2382" s="1127">
        <v>0</v>
      </c>
      <c r="X2382" s="1130">
        <v>0</v>
      </c>
      <c r="Y2382" s="735">
        <v>0</v>
      </c>
      <c r="Z2382" s="1131">
        <v>0</v>
      </c>
      <c r="AA2382" s="1131">
        <v>0</v>
      </c>
      <c r="AB2382" s="1131">
        <v>0</v>
      </c>
      <c r="AC2382" s="1131">
        <v>0</v>
      </c>
      <c r="AD2382" s="1131">
        <v>0</v>
      </c>
      <c r="AE2382" s="1131">
        <v>0</v>
      </c>
      <c r="AF2382" s="126"/>
      <c r="AG2382" s="126"/>
      <c r="AH2382" s="126"/>
      <c r="AI2382" s="126"/>
      <c r="AJ2382" s="126"/>
      <c r="AK2382" s="126"/>
      <c r="AL2382" s="126">
        <v>2382</v>
      </c>
    </row>
    <row r="2383" spans="1:38">
      <c r="A2383" s="721" t="s">
        <v>1996</v>
      </c>
      <c r="B2383" s="722">
        <v>19</v>
      </c>
      <c r="C2383" s="722">
        <v>1960</v>
      </c>
      <c r="D2383" s="722">
        <v>196095</v>
      </c>
      <c r="E2383" s="721">
        <v>1960959075</v>
      </c>
      <c r="F2383" s="721" t="s">
        <v>3151</v>
      </c>
      <c r="G2383" s="1127">
        <v>388650</v>
      </c>
      <c r="H2383" s="1128">
        <v>0</v>
      </c>
      <c r="I2383" s="1128">
        <v>388650</v>
      </c>
      <c r="J2383" s="1128">
        <v>0</v>
      </c>
      <c r="K2383" s="1128">
        <v>0</v>
      </c>
      <c r="L2383" s="1128">
        <v>0</v>
      </c>
      <c r="M2383" s="1128">
        <v>0</v>
      </c>
      <c r="N2383" s="1129">
        <v>0</v>
      </c>
      <c r="O2383" s="1128">
        <v>0</v>
      </c>
      <c r="P2383" s="1127">
        <v>0</v>
      </c>
      <c r="Q2383" s="1127">
        <v>0</v>
      </c>
      <c r="R2383" s="1127">
        <v>0</v>
      </c>
      <c r="S2383" s="1127">
        <v>0</v>
      </c>
      <c r="T2383" s="1130">
        <v>0</v>
      </c>
      <c r="U2383" s="1130">
        <v>0</v>
      </c>
      <c r="V2383" s="1130">
        <v>0</v>
      </c>
      <c r="W2383" s="1127">
        <v>0</v>
      </c>
      <c r="X2383" s="1130">
        <v>0</v>
      </c>
      <c r="Y2383" s="735">
        <v>0</v>
      </c>
      <c r="Z2383" s="1131">
        <v>0</v>
      </c>
      <c r="AA2383" s="1131">
        <v>0</v>
      </c>
      <c r="AB2383" s="1131">
        <v>0</v>
      </c>
      <c r="AC2383" s="1131">
        <v>0</v>
      </c>
      <c r="AD2383" s="1131">
        <v>0</v>
      </c>
      <c r="AE2383" s="1131">
        <v>0</v>
      </c>
      <c r="AF2383" s="126"/>
      <c r="AG2383" s="126"/>
      <c r="AH2383" s="126"/>
      <c r="AI2383" s="126"/>
      <c r="AJ2383" s="126"/>
      <c r="AK2383" s="126"/>
      <c r="AL2383" s="126">
        <v>2383</v>
      </c>
    </row>
    <row r="2384" spans="1:38">
      <c r="A2384" s="721" t="s">
        <v>1996</v>
      </c>
      <c r="B2384" s="722">
        <v>19</v>
      </c>
      <c r="C2384" s="722">
        <v>1960</v>
      </c>
      <c r="D2384" s="722">
        <v>196095</v>
      </c>
      <c r="E2384" s="721">
        <v>1960959082</v>
      </c>
      <c r="F2384" s="721" t="s">
        <v>4326</v>
      </c>
      <c r="G2384" s="1127">
        <v>358698653</v>
      </c>
      <c r="H2384" s="1128">
        <v>0</v>
      </c>
      <c r="I2384" s="1128">
        <v>358698653.38</v>
      </c>
      <c r="J2384" s="1128">
        <v>0.37999999523162842</v>
      </c>
      <c r="K2384" s="1128">
        <v>0</v>
      </c>
      <c r="L2384" s="1128">
        <v>0.37999999523162842</v>
      </c>
      <c r="M2384" s="1128">
        <v>0</v>
      </c>
      <c r="N2384" s="1129">
        <v>0</v>
      </c>
      <c r="O2384" s="1128">
        <v>0.37999999523162842</v>
      </c>
      <c r="P2384" s="1127">
        <v>0.14059999823570252</v>
      </c>
      <c r="Q2384" s="1127">
        <v>0</v>
      </c>
      <c r="R2384" s="1127">
        <v>0</v>
      </c>
      <c r="S2384" s="1127">
        <v>0</v>
      </c>
      <c r="T2384" s="1130">
        <v>0</v>
      </c>
      <c r="U2384" s="1130">
        <v>0</v>
      </c>
      <c r="V2384" s="1130">
        <v>0</v>
      </c>
      <c r="W2384" s="1127">
        <v>0</v>
      </c>
      <c r="X2384" s="1130">
        <v>0.14059999823570252</v>
      </c>
      <c r="Y2384" s="735">
        <v>0.37</v>
      </c>
      <c r="Z2384" s="1131">
        <v>0.14059999823570252</v>
      </c>
      <c r="AA2384" s="1131">
        <v>0</v>
      </c>
      <c r="AB2384" s="1131">
        <v>0</v>
      </c>
      <c r="AC2384" s="1131">
        <v>0</v>
      </c>
      <c r="AD2384" s="1131">
        <v>0.14059999823570252</v>
      </c>
      <c r="AE2384" s="1131">
        <v>0</v>
      </c>
      <c r="AF2384" s="126"/>
      <c r="AG2384" s="126"/>
      <c r="AH2384" s="126"/>
      <c r="AI2384" s="126"/>
      <c r="AJ2384" s="126"/>
      <c r="AK2384" s="126"/>
      <c r="AL2384" s="126">
        <v>2384</v>
      </c>
    </row>
    <row r="2385" spans="1:38">
      <c r="A2385" s="721" t="s">
        <v>1996</v>
      </c>
      <c r="B2385" s="722">
        <v>19</v>
      </c>
      <c r="C2385" s="722">
        <v>1960</v>
      </c>
      <c r="D2385" s="722">
        <v>196095</v>
      </c>
      <c r="E2385" s="721">
        <v>1960959096</v>
      </c>
      <c r="F2385" s="721" t="s">
        <v>1357</v>
      </c>
      <c r="G2385" s="1127">
        <v>561656473</v>
      </c>
      <c r="H2385" s="1128">
        <v>0</v>
      </c>
      <c r="I2385" s="1128">
        <v>561656473</v>
      </c>
      <c r="J2385" s="1128">
        <v>0</v>
      </c>
      <c r="K2385" s="1128">
        <v>0</v>
      </c>
      <c r="L2385" s="1128">
        <v>0</v>
      </c>
      <c r="M2385" s="1128">
        <v>0</v>
      </c>
      <c r="N2385" s="1129">
        <v>0</v>
      </c>
      <c r="O2385" s="1128">
        <v>0</v>
      </c>
      <c r="P2385" s="1127">
        <v>0</v>
      </c>
      <c r="Q2385" s="1127">
        <v>0</v>
      </c>
      <c r="R2385" s="1127">
        <v>0</v>
      </c>
      <c r="S2385" s="1127">
        <v>0</v>
      </c>
      <c r="T2385" s="1130">
        <v>0</v>
      </c>
      <c r="U2385" s="1130">
        <v>0</v>
      </c>
      <c r="V2385" s="1130">
        <v>0</v>
      </c>
      <c r="W2385" s="1127">
        <v>0</v>
      </c>
      <c r="X2385" s="1130">
        <v>0</v>
      </c>
      <c r="Y2385" s="735">
        <v>0</v>
      </c>
      <c r="Z2385" s="1131">
        <v>0</v>
      </c>
      <c r="AA2385" s="1131">
        <v>0</v>
      </c>
      <c r="AB2385" s="1131">
        <v>0</v>
      </c>
      <c r="AC2385" s="1131">
        <v>0</v>
      </c>
      <c r="AD2385" s="1131">
        <v>0</v>
      </c>
      <c r="AE2385" s="1131">
        <v>0</v>
      </c>
      <c r="AF2385" s="126"/>
      <c r="AG2385" s="126"/>
      <c r="AH2385" s="126"/>
      <c r="AI2385" s="126"/>
      <c r="AJ2385" s="126"/>
      <c r="AK2385" s="126"/>
      <c r="AL2385" s="126">
        <v>2385</v>
      </c>
    </row>
    <row r="2386" spans="1:38">
      <c r="A2386" s="721" t="s">
        <v>1996</v>
      </c>
      <c r="B2386" s="722">
        <v>19</v>
      </c>
      <c r="C2386" s="722">
        <v>1960</v>
      </c>
      <c r="D2386" s="722">
        <v>196095</v>
      </c>
      <c r="E2386" s="721">
        <v>1960959101</v>
      </c>
      <c r="F2386" s="721" t="s">
        <v>1358</v>
      </c>
      <c r="G2386" s="1127">
        <v>623864493</v>
      </c>
      <c r="H2386" s="1128">
        <v>0</v>
      </c>
      <c r="I2386" s="1128">
        <v>623864493.16999996</v>
      </c>
      <c r="J2386" s="1128">
        <v>0.16999995708465576</v>
      </c>
      <c r="K2386" s="1128">
        <v>0</v>
      </c>
      <c r="L2386" s="1128">
        <v>0.16999995708465576</v>
      </c>
      <c r="M2386" s="1128">
        <v>0</v>
      </c>
      <c r="N2386" s="1129">
        <v>0</v>
      </c>
      <c r="O2386" s="1128">
        <v>0.16999995708465576</v>
      </c>
      <c r="P2386" s="1127">
        <v>6.2899984121322625E-2</v>
      </c>
      <c r="Q2386" s="1127">
        <v>0</v>
      </c>
      <c r="R2386" s="1127">
        <v>0</v>
      </c>
      <c r="S2386" s="1127">
        <v>0</v>
      </c>
      <c r="T2386" s="1130">
        <v>0</v>
      </c>
      <c r="U2386" s="1130">
        <v>0</v>
      </c>
      <c r="V2386" s="1130">
        <v>0</v>
      </c>
      <c r="W2386" s="1127">
        <v>0</v>
      </c>
      <c r="X2386" s="1130">
        <v>6.2899984121322625E-2</v>
      </c>
      <c r="Y2386" s="735">
        <v>0.36999999999999994</v>
      </c>
      <c r="Z2386" s="1131">
        <v>6.2899984121322625E-2</v>
      </c>
      <c r="AA2386" s="1131">
        <v>0</v>
      </c>
      <c r="AB2386" s="1131">
        <v>6.2899984121322625E-2</v>
      </c>
      <c r="AC2386" s="1131">
        <v>0</v>
      </c>
      <c r="AD2386" s="1131">
        <v>0</v>
      </c>
      <c r="AE2386" s="1131">
        <v>0</v>
      </c>
      <c r="AF2386" s="126"/>
      <c r="AG2386" s="126"/>
      <c r="AH2386" s="126"/>
      <c r="AI2386" s="126"/>
      <c r="AJ2386" s="126"/>
      <c r="AK2386" s="126"/>
      <c r="AL2386" s="126">
        <v>2386</v>
      </c>
    </row>
    <row r="2387" spans="1:38">
      <c r="A2387" s="721" t="s">
        <v>1996</v>
      </c>
      <c r="B2387" s="722">
        <v>19</v>
      </c>
      <c r="C2387" s="722">
        <v>1960</v>
      </c>
      <c r="D2387" s="722">
        <v>196095</v>
      </c>
      <c r="E2387" s="721">
        <v>1960959109</v>
      </c>
      <c r="F2387" s="721" t="s">
        <v>4327</v>
      </c>
      <c r="G2387" s="1127">
        <v>287611832</v>
      </c>
      <c r="H2387" s="1128">
        <v>0</v>
      </c>
      <c r="I2387" s="1128">
        <v>287611832</v>
      </c>
      <c r="J2387" s="1128">
        <v>0</v>
      </c>
      <c r="K2387" s="1128">
        <v>0</v>
      </c>
      <c r="L2387" s="1128">
        <v>0</v>
      </c>
      <c r="M2387" s="1128">
        <v>0</v>
      </c>
      <c r="N2387" s="1129">
        <v>0</v>
      </c>
      <c r="O2387" s="1128">
        <v>0</v>
      </c>
      <c r="P2387" s="1127">
        <v>0</v>
      </c>
      <c r="Q2387" s="1127">
        <v>0</v>
      </c>
      <c r="R2387" s="1127">
        <v>0</v>
      </c>
      <c r="S2387" s="1127">
        <v>0</v>
      </c>
      <c r="T2387" s="1130">
        <v>0</v>
      </c>
      <c r="U2387" s="1130">
        <v>0</v>
      </c>
      <c r="V2387" s="1130">
        <v>0</v>
      </c>
      <c r="W2387" s="1127">
        <v>0</v>
      </c>
      <c r="X2387" s="1130">
        <v>0</v>
      </c>
      <c r="Y2387" s="735">
        <v>0</v>
      </c>
      <c r="Z2387" s="1131">
        <v>0</v>
      </c>
      <c r="AA2387" s="1131">
        <v>0</v>
      </c>
      <c r="AB2387" s="1131">
        <v>0</v>
      </c>
      <c r="AC2387" s="1131">
        <v>0</v>
      </c>
      <c r="AD2387" s="1131">
        <v>0</v>
      </c>
      <c r="AE2387" s="1131">
        <v>0</v>
      </c>
      <c r="AF2387" s="126"/>
      <c r="AG2387" s="126"/>
      <c r="AH2387" s="126"/>
      <c r="AI2387" s="126"/>
      <c r="AJ2387" s="126"/>
      <c r="AK2387" s="126"/>
      <c r="AL2387" s="126">
        <v>2387</v>
      </c>
    </row>
    <row r="2388" spans="1:38">
      <c r="A2388" s="721" t="s">
        <v>1996</v>
      </c>
      <c r="B2388" s="722">
        <v>19</v>
      </c>
      <c r="C2388" s="722">
        <v>1960</v>
      </c>
      <c r="D2388" s="722">
        <v>196095</v>
      </c>
      <c r="E2388" s="721">
        <v>1960959110</v>
      </c>
      <c r="F2388" s="721" t="s">
        <v>1359</v>
      </c>
      <c r="G2388" s="1127">
        <v>84000000</v>
      </c>
      <c r="H2388" s="1128">
        <v>0</v>
      </c>
      <c r="I2388" s="1128">
        <v>84000000</v>
      </c>
      <c r="J2388" s="1128">
        <v>0</v>
      </c>
      <c r="K2388" s="1128">
        <v>0</v>
      </c>
      <c r="L2388" s="1128">
        <v>0</v>
      </c>
      <c r="M2388" s="1128">
        <v>0</v>
      </c>
      <c r="N2388" s="1129">
        <v>0</v>
      </c>
      <c r="O2388" s="1128">
        <v>0</v>
      </c>
      <c r="P2388" s="1127">
        <v>0</v>
      </c>
      <c r="Q2388" s="1127">
        <v>0</v>
      </c>
      <c r="R2388" s="1127">
        <v>0</v>
      </c>
      <c r="S2388" s="1127">
        <v>0</v>
      </c>
      <c r="T2388" s="1130">
        <v>0</v>
      </c>
      <c r="U2388" s="1130">
        <v>0</v>
      </c>
      <c r="V2388" s="1130">
        <v>0</v>
      </c>
      <c r="W2388" s="1127">
        <v>0</v>
      </c>
      <c r="X2388" s="1130">
        <v>0</v>
      </c>
      <c r="Y2388" s="735">
        <v>0</v>
      </c>
      <c r="Z2388" s="1131">
        <v>0</v>
      </c>
      <c r="AA2388" s="1131">
        <v>0</v>
      </c>
      <c r="AB2388" s="1131">
        <v>0</v>
      </c>
      <c r="AC2388" s="1131">
        <v>0</v>
      </c>
      <c r="AD2388" s="1131">
        <v>0</v>
      </c>
      <c r="AE2388" s="1131">
        <v>0</v>
      </c>
      <c r="AF2388" s="126"/>
      <c r="AG2388" s="126"/>
      <c r="AH2388" s="126"/>
      <c r="AI2388" s="126"/>
      <c r="AJ2388" s="126"/>
      <c r="AK2388" s="126"/>
      <c r="AL2388" s="126">
        <v>2388</v>
      </c>
    </row>
    <row r="2389" spans="1:38">
      <c r="A2389" s="721" t="s">
        <v>1996</v>
      </c>
      <c r="B2389" s="722">
        <v>19</v>
      </c>
      <c r="C2389" s="722">
        <v>1960</v>
      </c>
      <c r="D2389" s="722">
        <v>196095</v>
      </c>
      <c r="E2389" s="721">
        <v>1960959111</v>
      </c>
      <c r="F2389" s="721" t="s">
        <v>4328</v>
      </c>
      <c r="G2389" s="1127">
        <v>-15486257</v>
      </c>
      <c r="H2389" s="1128">
        <v>0</v>
      </c>
      <c r="I2389" s="1128">
        <v>-15486257.039999999</v>
      </c>
      <c r="J2389" s="1128">
        <v>-3.9999999105930328E-2</v>
      </c>
      <c r="K2389" s="1128">
        <v>-3.9999999105930328E-2</v>
      </c>
      <c r="L2389" s="1128">
        <v>0</v>
      </c>
      <c r="M2389" s="1128">
        <v>0</v>
      </c>
      <c r="N2389" s="1129">
        <v>0</v>
      </c>
      <c r="O2389" s="1128">
        <v>0</v>
      </c>
      <c r="P2389" s="1127">
        <v>0</v>
      </c>
      <c r="Q2389" s="1127">
        <v>0</v>
      </c>
      <c r="R2389" s="1127">
        <v>0</v>
      </c>
      <c r="S2389" s="1127">
        <v>0</v>
      </c>
      <c r="T2389" s="1130">
        <v>0</v>
      </c>
      <c r="U2389" s="1130">
        <v>0</v>
      </c>
      <c r="V2389" s="1130">
        <v>0</v>
      </c>
      <c r="W2389" s="1127">
        <v>0</v>
      </c>
      <c r="X2389" s="1130">
        <v>0</v>
      </c>
      <c r="Y2389" s="735">
        <v>0</v>
      </c>
      <c r="Z2389" s="1131">
        <v>0</v>
      </c>
      <c r="AA2389" s="1131">
        <v>0</v>
      </c>
      <c r="AB2389" s="1131">
        <v>0</v>
      </c>
      <c r="AC2389" s="1131">
        <v>0</v>
      </c>
      <c r="AD2389" s="1131">
        <v>0</v>
      </c>
      <c r="AE2389" s="1131">
        <v>0</v>
      </c>
      <c r="AF2389" s="126"/>
      <c r="AG2389" s="126"/>
      <c r="AH2389" s="126"/>
      <c r="AI2389" s="126"/>
      <c r="AJ2389" s="126"/>
      <c r="AK2389" s="126"/>
      <c r="AL2389" s="126">
        <v>2389</v>
      </c>
    </row>
    <row r="2390" spans="1:38">
      <c r="A2390" s="721" t="s">
        <v>1996</v>
      </c>
      <c r="B2390" s="722">
        <v>19</v>
      </c>
      <c r="C2390" s="722">
        <v>1960</v>
      </c>
      <c r="D2390" s="722">
        <v>196095</v>
      </c>
      <c r="E2390" s="721">
        <v>1960959115</v>
      </c>
      <c r="F2390" s="721" t="s">
        <v>1360</v>
      </c>
      <c r="G2390" s="1127">
        <v>234840425</v>
      </c>
      <c r="H2390" s="1128">
        <v>0</v>
      </c>
      <c r="I2390" s="1128">
        <v>234840425</v>
      </c>
      <c r="J2390" s="1128">
        <v>0</v>
      </c>
      <c r="K2390" s="1128">
        <v>0</v>
      </c>
      <c r="L2390" s="1128">
        <v>0</v>
      </c>
      <c r="M2390" s="1128">
        <v>0</v>
      </c>
      <c r="N2390" s="1129">
        <v>0</v>
      </c>
      <c r="O2390" s="1128">
        <v>0</v>
      </c>
      <c r="P2390" s="1127">
        <v>0</v>
      </c>
      <c r="Q2390" s="1127">
        <v>0</v>
      </c>
      <c r="R2390" s="1127">
        <v>0</v>
      </c>
      <c r="S2390" s="1127">
        <v>0</v>
      </c>
      <c r="T2390" s="1130">
        <v>0</v>
      </c>
      <c r="U2390" s="1130">
        <v>0</v>
      </c>
      <c r="V2390" s="1130">
        <v>0</v>
      </c>
      <c r="W2390" s="1127">
        <v>0</v>
      </c>
      <c r="X2390" s="1130">
        <v>0</v>
      </c>
      <c r="Y2390" s="735">
        <v>0</v>
      </c>
      <c r="Z2390" s="1131">
        <v>0</v>
      </c>
      <c r="AA2390" s="1131">
        <v>0</v>
      </c>
      <c r="AB2390" s="1131">
        <v>0</v>
      </c>
      <c r="AC2390" s="1131">
        <v>0</v>
      </c>
      <c r="AD2390" s="1131">
        <v>0</v>
      </c>
      <c r="AE2390" s="1131">
        <v>0</v>
      </c>
      <c r="AF2390" s="126"/>
      <c r="AG2390" s="126"/>
      <c r="AH2390" s="126"/>
      <c r="AI2390" s="126"/>
      <c r="AJ2390" s="126"/>
      <c r="AK2390" s="126"/>
      <c r="AL2390" s="126">
        <v>2390</v>
      </c>
    </row>
    <row r="2391" spans="1:38">
      <c r="A2391" s="721" t="s">
        <v>1996</v>
      </c>
      <c r="B2391" s="722">
        <v>19</v>
      </c>
      <c r="C2391" s="722">
        <v>1960</v>
      </c>
      <c r="D2391" s="722">
        <v>196095</v>
      </c>
      <c r="E2391" s="721">
        <v>1960959123</v>
      </c>
      <c r="F2391" s="721" t="s">
        <v>4329</v>
      </c>
      <c r="G2391" s="1127">
        <v>103708000</v>
      </c>
      <c r="H2391" s="1128">
        <v>0</v>
      </c>
      <c r="I2391" s="1128">
        <v>103708000</v>
      </c>
      <c r="J2391" s="1128">
        <v>0</v>
      </c>
      <c r="K2391" s="1128">
        <v>0</v>
      </c>
      <c r="L2391" s="1128">
        <v>0</v>
      </c>
      <c r="M2391" s="1128">
        <v>0</v>
      </c>
      <c r="N2391" s="1129">
        <v>0</v>
      </c>
      <c r="O2391" s="1128">
        <v>0</v>
      </c>
      <c r="P2391" s="1127">
        <v>0</v>
      </c>
      <c r="Q2391" s="1127">
        <v>0</v>
      </c>
      <c r="R2391" s="1127">
        <v>0</v>
      </c>
      <c r="S2391" s="1127">
        <v>0</v>
      </c>
      <c r="T2391" s="1130">
        <v>0</v>
      </c>
      <c r="U2391" s="1130">
        <v>0</v>
      </c>
      <c r="V2391" s="1130">
        <v>0</v>
      </c>
      <c r="W2391" s="1127">
        <v>0</v>
      </c>
      <c r="X2391" s="1130">
        <v>0</v>
      </c>
      <c r="Y2391" s="735">
        <v>0</v>
      </c>
      <c r="Z2391" s="1131">
        <v>0</v>
      </c>
      <c r="AA2391" s="1131">
        <v>0</v>
      </c>
      <c r="AB2391" s="1131">
        <v>0</v>
      </c>
      <c r="AC2391" s="1131">
        <v>0</v>
      </c>
      <c r="AD2391" s="1131">
        <v>0</v>
      </c>
      <c r="AE2391" s="1131">
        <v>0</v>
      </c>
      <c r="AF2391" s="126"/>
      <c r="AG2391" s="126"/>
      <c r="AH2391" s="126"/>
      <c r="AI2391" s="126"/>
      <c r="AJ2391" s="126"/>
      <c r="AK2391" s="126"/>
      <c r="AL2391" s="126">
        <v>2391</v>
      </c>
    </row>
    <row r="2392" spans="1:38">
      <c r="A2392" s="721" t="s">
        <v>1996</v>
      </c>
      <c r="B2392" s="722">
        <v>19</v>
      </c>
      <c r="C2392" s="722">
        <v>1960</v>
      </c>
      <c r="D2392" s="722">
        <v>196095</v>
      </c>
      <c r="E2392" s="721">
        <v>1960959124</v>
      </c>
      <c r="F2392" s="721" t="s">
        <v>4330</v>
      </c>
      <c r="G2392" s="1127">
        <v>8663821513</v>
      </c>
      <c r="H2392" s="1128">
        <v>0</v>
      </c>
      <c r="I2392" s="1128">
        <v>8663821512.8799992</v>
      </c>
      <c r="J2392" s="1128">
        <v>-0.12000083923339844</v>
      </c>
      <c r="K2392" s="1128">
        <v>-0.12000083923339844</v>
      </c>
      <c r="L2392" s="1128">
        <v>0</v>
      </c>
      <c r="M2392" s="1128">
        <v>0</v>
      </c>
      <c r="N2392" s="1129">
        <v>0</v>
      </c>
      <c r="O2392" s="1128">
        <v>0</v>
      </c>
      <c r="P2392" s="1127">
        <v>0</v>
      </c>
      <c r="Q2392" s="1127">
        <v>0</v>
      </c>
      <c r="R2392" s="1127">
        <v>0</v>
      </c>
      <c r="S2392" s="1127">
        <v>0</v>
      </c>
      <c r="T2392" s="1130">
        <v>0</v>
      </c>
      <c r="U2392" s="1130">
        <v>0</v>
      </c>
      <c r="V2392" s="1130">
        <v>0</v>
      </c>
      <c r="W2392" s="1127">
        <v>0</v>
      </c>
      <c r="X2392" s="1130">
        <v>0</v>
      </c>
      <c r="Y2392" s="735">
        <v>0</v>
      </c>
      <c r="Z2392" s="1131">
        <v>0</v>
      </c>
      <c r="AA2392" s="1131">
        <v>0</v>
      </c>
      <c r="AB2392" s="1131">
        <v>0</v>
      </c>
      <c r="AC2392" s="1131">
        <v>0</v>
      </c>
      <c r="AD2392" s="1131">
        <v>0</v>
      </c>
      <c r="AE2392" s="1131">
        <v>0</v>
      </c>
      <c r="AF2392" s="126"/>
      <c r="AG2392" s="126"/>
      <c r="AH2392" s="126"/>
      <c r="AI2392" s="126"/>
      <c r="AJ2392" s="126"/>
      <c r="AK2392" s="126"/>
      <c r="AL2392" s="126">
        <v>2392</v>
      </c>
    </row>
    <row r="2393" spans="1:38">
      <c r="A2393" s="721" t="s">
        <v>1996</v>
      </c>
      <c r="B2393" s="722">
        <v>19</v>
      </c>
      <c r="C2393" s="722">
        <v>1960</v>
      </c>
      <c r="D2393" s="722">
        <v>196095</v>
      </c>
      <c r="E2393" s="721">
        <v>1960959128</v>
      </c>
      <c r="F2393" s="721" t="s">
        <v>4331</v>
      </c>
      <c r="G2393" s="1127">
        <v>847891959</v>
      </c>
      <c r="H2393" s="1128">
        <v>0</v>
      </c>
      <c r="I2393" s="1128">
        <v>847891959.27999997</v>
      </c>
      <c r="J2393" s="1128">
        <v>0.27999997138977051</v>
      </c>
      <c r="K2393" s="1128">
        <v>0.27999997138977051</v>
      </c>
      <c r="L2393" s="1128">
        <v>0</v>
      </c>
      <c r="M2393" s="1128">
        <v>0</v>
      </c>
      <c r="N2393" s="1129">
        <v>0</v>
      </c>
      <c r="O2393" s="1128">
        <v>0</v>
      </c>
      <c r="P2393" s="1127">
        <v>0</v>
      </c>
      <c r="Q2393" s="1127">
        <v>0</v>
      </c>
      <c r="R2393" s="1127">
        <v>0</v>
      </c>
      <c r="S2393" s="1127">
        <v>0</v>
      </c>
      <c r="T2393" s="1130">
        <v>0</v>
      </c>
      <c r="U2393" s="1130">
        <v>0</v>
      </c>
      <c r="V2393" s="1130">
        <v>0</v>
      </c>
      <c r="W2393" s="1127">
        <v>0</v>
      </c>
      <c r="X2393" s="1130">
        <v>0</v>
      </c>
      <c r="Y2393" s="735">
        <v>0</v>
      </c>
      <c r="Z2393" s="1131">
        <v>0</v>
      </c>
      <c r="AA2393" s="1131">
        <v>0</v>
      </c>
      <c r="AB2393" s="1131">
        <v>0</v>
      </c>
      <c r="AC2393" s="1131">
        <v>0</v>
      </c>
      <c r="AD2393" s="1131">
        <v>0</v>
      </c>
      <c r="AE2393" s="1131">
        <v>0</v>
      </c>
      <c r="AF2393" s="126"/>
      <c r="AG2393" s="126"/>
      <c r="AH2393" s="126"/>
      <c r="AI2393" s="126"/>
      <c r="AJ2393" s="126"/>
      <c r="AK2393" s="126"/>
      <c r="AL2393" s="126">
        <v>2393</v>
      </c>
    </row>
    <row r="2394" spans="1:38">
      <c r="A2394" s="721" t="s">
        <v>1996</v>
      </c>
      <c r="B2394" s="722">
        <v>19</v>
      </c>
      <c r="C2394" s="722">
        <v>1960</v>
      </c>
      <c r="D2394" s="722">
        <v>196095</v>
      </c>
      <c r="E2394" s="721">
        <v>1960959139</v>
      </c>
      <c r="F2394" s="721" t="s">
        <v>4332</v>
      </c>
      <c r="G2394" s="1127">
        <v>-29102973</v>
      </c>
      <c r="H2394" s="1128">
        <v>0</v>
      </c>
      <c r="I2394" s="1128">
        <v>-29102973</v>
      </c>
      <c r="J2394" s="1128">
        <v>0</v>
      </c>
      <c r="K2394" s="1128">
        <v>0</v>
      </c>
      <c r="L2394" s="1128">
        <v>0</v>
      </c>
      <c r="M2394" s="1128">
        <v>0</v>
      </c>
      <c r="N2394" s="1129">
        <v>0</v>
      </c>
      <c r="O2394" s="1128">
        <v>0</v>
      </c>
      <c r="P2394" s="1127">
        <v>0</v>
      </c>
      <c r="Q2394" s="1127">
        <v>0</v>
      </c>
      <c r="R2394" s="1127">
        <v>0</v>
      </c>
      <c r="S2394" s="1127">
        <v>0</v>
      </c>
      <c r="T2394" s="1130">
        <v>0</v>
      </c>
      <c r="U2394" s="1130">
        <v>0</v>
      </c>
      <c r="V2394" s="1130">
        <v>0</v>
      </c>
      <c r="W2394" s="1127">
        <v>0</v>
      </c>
      <c r="X2394" s="1130">
        <v>0</v>
      </c>
      <c r="Y2394" s="735">
        <v>0</v>
      </c>
      <c r="Z2394" s="1131">
        <v>0</v>
      </c>
      <c r="AA2394" s="1131">
        <v>0</v>
      </c>
      <c r="AB2394" s="1131">
        <v>0</v>
      </c>
      <c r="AC2394" s="1131">
        <v>0</v>
      </c>
      <c r="AD2394" s="1131">
        <v>0</v>
      </c>
      <c r="AE2394" s="1131">
        <v>0</v>
      </c>
      <c r="AF2394" s="126"/>
      <c r="AG2394" s="126"/>
      <c r="AH2394" s="126"/>
      <c r="AI2394" s="126"/>
      <c r="AJ2394" s="126"/>
      <c r="AK2394" s="126"/>
      <c r="AL2394" s="126">
        <v>2394</v>
      </c>
    </row>
    <row r="2395" spans="1:38">
      <c r="A2395" s="721" t="s">
        <v>1996</v>
      </c>
      <c r="B2395" s="722">
        <v>19</v>
      </c>
      <c r="C2395" s="722">
        <v>1960</v>
      </c>
      <c r="D2395" s="722">
        <v>196095</v>
      </c>
      <c r="E2395" s="721">
        <v>1960959144</v>
      </c>
      <c r="F2395" s="721" t="s">
        <v>1361</v>
      </c>
      <c r="G2395" s="1127">
        <v>976022735</v>
      </c>
      <c r="H2395" s="1128">
        <v>0</v>
      </c>
      <c r="I2395" s="1128">
        <v>976022735</v>
      </c>
      <c r="J2395" s="1128">
        <v>0</v>
      </c>
      <c r="K2395" s="1128">
        <v>0</v>
      </c>
      <c r="L2395" s="1128">
        <v>0</v>
      </c>
      <c r="M2395" s="1128">
        <v>0</v>
      </c>
      <c r="N2395" s="1129">
        <v>0</v>
      </c>
      <c r="O2395" s="1128">
        <v>0</v>
      </c>
      <c r="P2395" s="1127">
        <v>0</v>
      </c>
      <c r="Q2395" s="1127">
        <v>0</v>
      </c>
      <c r="R2395" s="1127">
        <v>0</v>
      </c>
      <c r="S2395" s="1127">
        <v>0</v>
      </c>
      <c r="T2395" s="1130">
        <v>0</v>
      </c>
      <c r="U2395" s="1130">
        <v>0</v>
      </c>
      <c r="V2395" s="1130">
        <v>0</v>
      </c>
      <c r="W2395" s="1127">
        <v>0</v>
      </c>
      <c r="X2395" s="1130">
        <v>0</v>
      </c>
      <c r="Y2395" s="735">
        <v>0</v>
      </c>
      <c r="Z2395" s="1131">
        <v>0</v>
      </c>
      <c r="AA2395" s="1131">
        <v>0</v>
      </c>
      <c r="AB2395" s="1131">
        <v>0</v>
      </c>
      <c r="AC2395" s="1131">
        <v>0</v>
      </c>
      <c r="AD2395" s="1131">
        <v>0</v>
      </c>
      <c r="AE2395" s="1131">
        <v>0</v>
      </c>
      <c r="AF2395" s="126"/>
      <c r="AG2395" s="126"/>
      <c r="AH2395" s="126"/>
      <c r="AI2395" s="126"/>
      <c r="AJ2395" s="126"/>
      <c r="AK2395" s="126"/>
      <c r="AL2395" s="126">
        <v>2395</v>
      </c>
    </row>
    <row r="2396" spans="1:38">
      <c r="A2396" s="721" t="s">
        <v>1996</v>
      </c>
      <c r="B2396" s="722">
        <v>19</v>
      </c>
      <c r="C2396" s="722">
        <v>1960</v>
      </c>
      <c r="D2396" s="722">
        <v>196095</v>
      </c>
      <c r="E2396" s="721">
        <v>1960959150</v>
      </c>
      <c r="F2396" s="721" t="s">
        <v>1362</v>
      </c>
      <c r="G2396" s="1127">
        <v>639744295</v>
      </c>
      <c r="H2396" s="1128">
        <v>0</v>
      </c>
      <c r="I2396" s="1128">
        <v>639744295</v>
      </c>
      <c r="J2396" s="1128">
        <v>0</v>
      </c>
      <c r="K2396" s="1128">
        <v>0</v>
      </c>
      <c r="L2396" s="1128">
        <v>0</v>
      </c>
      <c r="M2396" s="1128">
        <v>0</v>
      </c>
      <c r="N2396" s="1129">
        <v>0</v>
      </c>
      <c r="O2396" s="1128">
        <v>0</v>
      </c>
      <c r="P2396" s="1127">
        <v>0</v>
      </c>
      <c r="Q2396" s="1127">
        <v>0</v>
      </c>
      <c r="R2396" s="1127">
        <v>0</v>
      </c>
      <c r="S2396" s="1127">
        <v>0</v>
      </c>
      <c r="T2396" s="1130">
        <v>0</v>
      </c>
      <c r="U2396" s="1130">
        <v>0</v>
      </c>
      <c r="V2396" s="1130">
        <v>0</v>
      </c>
      <c r="W2396" s="1127">
        <v>0</v>
      </c>
      <c r="X2396" s="1130">
        <v>0</v>
      </c>
      <c r="Y2396" s="735">
        <v>0</v>
      </c>
      <c r="Z2396" s="1131">
        <v>0</v>
      </c>
      <c r="AA2396" s="1131">
        <v>0</v>
      </c>
      <c r="AB2396" s="1131">
        <v>0</v>
      </c>
      <c r="AC2396" s="1131">
        <v>0</v>
      </c>
      <c r="AD2396" s="1131">
        <v>0</v>
      </c>
      <c r="AE2396" s="1131">
        <v>0</v>
      </c>
      <c r="AF2396" s="126"/>
      <c r="AG2396" s="126"/>
      <c r="AH2396" s="126"/>
      <c r="AI2396" s="126"/>
      <c r="AJ2396" s="126"/>
      <c r="AK2396" s="126"/>
      <c r="AL2396" s="126">
        <v>2396</v>
      </c>
    </row>
    <row r="2397" spans="1:38">
      <c r="A2397" s="721" t="s">
        <v>1996</v>
      </c>
      <c r="B2397" s="722">
        <v>19</v>
      </c>
      <c r="C2397" s="722">
        <v>1960</v>
      </c>
      <c r="D2397" s="722">
        <v>196095</v>
      </c>
      <c r="E2397" s="721">
        <v>1960959176</v>
      </c>
      <c r="F2397" s="721" t="s">
        <v>4333</v>
      </c>
      <c r="G2397" s="1127">
        <v>1816458874</v>
      </c>
      <c r="H2397" s="1128">
        <v>0</v>
      </c>
      <c r="I2397" s="1128">
        <v>1816458874</v>
      </c>
      <c r="J2397" s="1128">
        <v>0</v>
      </c>
      <c r="K2397" s="1128">
        <v>0</v>
      </c>
      <c r="L2397" s="1128">
        <v>0</v>
      </c>
      <c r="M2397" s="1128">
        <v>0</v>
      </c>
      <c r="N2397" s="1129">
        <v>0</v>
      </c>
      <c r="O2397" s="1128">
        <v>0</v>
      </c>
      <c r="P2397" s="1127">
        <v>0</v>
      </c>
      <c r="Q2397" s="1127">
        <v>0</v>
      </c>
      <c r="R2397" s="1127">
        <v>0</v>
      </c>
      <c r="S2397" s="1127">
        <v>0</v>
      </c>
      <c r="T2397" s="1130">
        <v>0</v>
      </c>
      <c r="U2397" s="1130">
        <v>0</v>
      </c>
      <c r="V2397" s="1130">
        <v>0</v>
      </c>
      <c r="W2397" s="1127">
        <v>0</v>
      </c>
      <c r="X2397" s="1130">
        <v>0</v>
      </c>
      <c r="Y2397" s="735">
        <v>0</v>
      </c>
      <c r="Z2397" s="1131">
        <v>0</v>
      </c>
      <c r="AA2397" s="1131">
        <v>0</v>
      </c>
      <c r="AB2397" s="1131">
        <v>0</v>
      </c>
      <c r="AC2397" s="1131">
        <v>0</v>
      </c>
      <c r="AD2397" s="1131">
        <v>0</v>
      </c>
      <c r="AE2397" s="1131">
        <v>0</v>
      </c>
      <c r="AF2397" s="126"/>
      <c r="AG2397" s="126"/>
      <c r="AH2397" s="126"/>
      <c r="AI2397" s="126"/>
      <c r="AJ2397" s="126"/>
      <c r="AK2397" s="126"/>
      <c r="AL2397" s="126">
        <v>2397</v>
      </c>
    </row>
    <row r="2398" spans="1:38">
      <c r="A2398" s="721" t="s">
        <v>1996</v>
      </c>
      <c r="B2398" s="722">
        <v>19</v>
      </c>
      <c r="C2398" s="722">
        <v>1960</v>
      </c>
      <c r="D2398" s="722">
        <v>196095</v>
      </c>
      <c r="E2398" s="721">
        <v>1960959177</v>
      </c>
      <c r="F2398" s="721" t="s">
        <v>4334</v>
      </c>
      <c r="G2398" s="1127">
        <v>463020000</v>
      </c>
      <c r="H2398" s="1128">
        <v>0</v>
      </c>
      <c r="I2398" s="1128">
        <v>463020000</v>
      </c>
      <c r="J2398" s="1128">
        <v>0</v>
      </c>
      <c r="K2398" s="1128">
        <v>0</v>
      </c>
      <c r="L2398" s="1128">
        <v>0</v>
      </c>
      <c r="M2398" s="1128">
        <v>0</v>
      </c>
      <c r="N2398" s="1129">
        <v>0</v>
      </c>
      <c r="O2398" s="1128">
        <v>0</v>
      </c>
      <c r="P2398" s="1127">
        <v>0</v>
      </c>
      <c r="Q2398" s="1127">
        <v>0</v>
      </c>
      <c r="R2398" s="1127">
        <v>0</v>
      </c>
      <c r="S2398" s="1127">
        <v>0</v>
      </c>
      <c r="T2398" s="1130">
        <v>0</v>
      </c>
      <c r="U2398" s="1130">
        <v>0</v>
      </c>
      <c r="V2398" s="1130">
        <v>0</v>
      </c>
      <c r="W2398" s="1127">
        <v>0</v>
      </c>
      <c r="X2398" s="1130">
        <v>0</v>
      </c>
      <c r="Y2398" s="735">
        <v>0</v>
      </c>
      <c r="Z2398" s="1131">
        <v>0</v>
      </c>
      <c r="AA2398" s="1131">
        <v>0</v>
      </c>
      <c r="AB2398" s="1131">
        <v>0</v>
      </c>
      <c r="AC2398" s="1131">
        <v>0</v>
      </c>
      <c r="AD2398" s="1131">
        <v>0</v>
      </c>
      <c r="AE2398" s="1131">
        <v>0</v>
      </c>
      <c r="AF2398" s="126"/>
      <c r="AG2398" s="126"/>
      <c r="AH2398" s="126"/>
      <c r="AI2398" s="126"/>
      <c r="AJ2398" s="126"/>
      <c r="AK2398" s="126"/>
      <c r="AL2398" s="126">
        <v>2398</v>
      </c>
    </row>
    <row r="2399" spans="1:38">
      <c r="A2399" s="721" t="s">
        <v>1996</v>
      </c>
      <c r="B2399" s="722">
        <v>19</v>
      </c>
      <c r="C2399" s="722">
        <v>1960</v>
      </c>
      <c r="D2399" s="722">
        <v>196095</v>
      </c>
      <c r="E2399" s="721">
        <v>1960959190</v>
      </c>
      <c r="F2399" s="721" t="s">
        <v>4335</v>
      </c>
      <c r="G2399" s="1127">
        <v>52501455</v>
      </c>
      <c r="H2399" s="1128">
        <v>0</v>
      </c>
      <c r="I2399" s="1128">
        <v>52501454.909999996</v>
      </c>
      <c r="J2399" s="1128">
        <v>-9.0000003576278687E-2</v>
      </c>
      <c r="K2399" s="1128">
        <v>-9.0000003576278687E-2</v>
      </c>
      <c r="L2399" s="1128">
        <v>0</v>
      </c>
      <c r="M2399" s="1128">
        <v>0</v>
      </c>
      <c r="N2399" s="1129">
        <v>0</v>
      </c>
      <c r="O2399" s="1128">
        <v>0</v>
      </c>
      <c r="P2399" s="1127">
        <v>0</v>
      </c>
      <c r="Q2399" s="1127">
        <v>0</v>
      </c>
      <c r="R2399" s="1127">
        <v>0</v>
      </c>
      <c r="S2399" s="1127">
        <v>0</v>
      </c>
      <c r="T2399" s="1130">
        <v>0</v>
      </c>
      <c r="U2399" s="1130">
        <v>0</v>
      </c>
      <c r="V2399" s="1130">
        <v>0</v>
      </c>
      <c r="W2399" s="1127">
        <v>0</v>
      </c>
      <c r="X2399" s="1130">
        <v>0</v>
      </c>
      <c r="Y2399" s="735">
        <v>0</v>
      </c>
      <c r="Z2399" s="1131">
        <v>0</v>
      </c>
      <c r="AA2399" s="1131">
        <v>0</v>
      </c>
      <c r="AB2399" s="1131">
        <v>0</v>
      </c>
      <c r="AC2399" s="1131">
        <v>0</v>
      </c>
      <c r="AD2399" s="1131">
        <v>0</v>
      </c>
      <c r="AE2399" s="1131">
        <v>0</v>
      </c>
      <c r="AF2399" s="126"/>
      <c r="AG2399" s="126"/>
      <c r="AH2399" s="126"/>
      <c r="AI2399" s="126"/>
      <c r="AJ2399" s="126"/>
      <c r="AK2399" s="126"/>
      <c r="AL2399" s="126">
        <v>2399</v>
      </c>
    </row>
    <row r="2400" spans="1:38">
      <c r="A2400" s="721" t="s">
        <v>1996</v>
      </c>
      <c r="B2400" s="722">
        <v>19</v>
      </c>
      <c r="C2400" s="722">
        <v>1960</v>
      </c>
      <c r="D2400" s="722">
        <v>196095</v>
      </c>
      <c r="E2400" s="721">
        <v>1960959235</v>
      </c>
      <c r="F2400" s="721" t="s">
        <v>4336</v>
      </c>
      <c r="G2400" s="1127">
        <v>55980463</v>
      </c>
      <c r="H2400" s="1128">
        <v>0</v>
      </c>
      <c r="I2400" s="1128">
        <v>55980462.619999997</v>
      </c>
      <c r="J2400" s="1128">
        <v>-0.38000000268220901</v>
      </c>
      <c r="K2400" s="1128">
        <v>0</v>
      </c>
      <c r="L2400" s="1128">
        <v>0</v>
      </c>
      <c r="M2400" s="1128">
        <v>-0.38000000268220901</v>
      </c>
      <c r="N2400" s="1129">
        <v>0</v>
      </c>
      <c r="O2400" s="1128">
        <v>-0.38000000268220901</v>
      </c>
      <c r="P2400" s="1127">
        <v>-0.14060000099241735</v>
      </c>
      <c r="Q2400" s="1127">
        <v>0</v>
      </c>
      <c r="R2400" s="1127">
        <v>0</v>
      </c>
      <c r="S2400" s="1127">
        <v>0</v>
      </c>
      <c r="T2400" s="1130">
        <v>0</v>
      </c>
      <c r="U2400" s="1130">
        <v>0</v>
      </c>
      <c r="V2400" s="1130">
        <v>0</v>
      </c>
      <c r="W2400" s="1127">
        <v>0</v>
      </c>
      <c r="X2400" s="1130">
        <v>-0.14060000099241735</v>
      </c>
      <c r="Y2400" s="735">
        <v>0.37000000000000005</v>
      </c>
      <c r="Z2400" s="1131">
        <v>0</v>
      </c>
      <c r="AA2400" s="1131">
        <v>-0.14060000099241735</v>
      </c>
      <c r="AB2400" s="1131">
        <v>0</v>
      </c>
      <c r="AC2400" s="1131">
        <v>0</v>
      </c>
      <c r="AD2400" s="1131">
        <v>0</v>
      </c>
      <c r="AE2400" s="1131">
        <v>-0.14060000099241735</v>
      </c>
      <c r="AF2400" s="126"/>
      <c r="AG2400" s="126"/>
      <c r="AH2400" s="126"/>
      <c r="AI2400" s="126"/>
      <c r="AJ2400" s="126"/>
      <c r="AK2400" s="126"/>
      <c r="AL2400" s="126">
        <v>2400</v>
      </c>
    </row>
    <row r="2401" spans="1:38">
      <c r="A2401" s="721" t="s">
        <v>1996</v>
      </c>
      <c r="B2401" s="722">
        <v>19</v>
      </c>
      <c r="C2401" s="722">
        <v>1960</v>
      </c>
      <c r="D2401" s="722">
        <v>196095</v>
      </c>
      <c r="E2401" s="721">
        <v>1960959250</v>
      </c>
      <c r="F2401" s="721" t="s">
        <v>3710</v>
      </c>
      <c r="G2401" s="1127">
        <v>0</v>
      </c>
      <c r="H2401" s="1128">
        <v>0</v>
      </c>
      <c r="I2401" s="1128">
        <v>0</v>
      </c>
      <c r="J2401" s="1128">
        <v>0</v>
      </c>
      <c r="K2401" s="1128">
        <v>0</v>
      </c>
      <c r="L2401" s="1128">
        <v>0</v>
      </c>
      <c r="M2401" s="1128">
        <v>0</v>
      </c>
      <c r="N2401" s="1129">
        <v>0</v>
      </c>
      <c r="O2401" s="1128">
        <v>0</v>
      </c>
      <c r="P2401" s="1127">
        <v>0</v>
      </c>
      <c r="Q2401" s="1127">
        <v>0</v>
      </c>
      <c r="R2401" s="1127">
        <v>0</v>
      </c>
      <c r="S2401" s="1127">
        <v>0</v>
      </c>
      <c r="T2401" s="1130">
        <v>0</v>
      </c>
      <c r="U2401" s="1130">
        <v>0</v>
      </c>
      <c r="V2401" s="1130">
        <v>0</v>
      </c>
      <c r="W2401" s="1127">
        <v>0</v>
      </c>
      <c r="X2401" s="1130">
        <v>0</v>
      </c>
      <c r="Y2401" s="735">
        <v>0</v>
      </c>
      <c r="Z2401" s="1131">
        <v>0</v>
      </c>
      <c r="AA2401" s="1131">
        <v>0</v>
      </c>
      <c r="AB2401" s="1131">
        <v>0</v>
      </c>
      <c r="AC2401" s="1131">
        <v>0</v>
      </c>
      <c r="AD2401" s="1131">
        <v>0</v>
      </c>
      <c r="AE2401" s="1131">
        <v>0</v>
      </c>
      <c r="AF2401" s="126"/>
      <c r="AG2401" s="126"/>
      <c r="AH2401" s="126"/>
      <c r="AI2401" s="126"/>
      <c r="AJ2401" s="126"/>
      <c r="AK2401" s="126"/>
      <c r="AL2401" s="126">
        <v>2401</v>
      </c>
    </row>
    <row r="2402" spans="1:38">
      <c r="A2402" s="721" t="s">
        <v>1996</v>
      </c>
      <c r="B2402" s="722">
        <v>19</v>
      </c>
      <c r="C2402" s="722">
        <v>1960</v>
      </c>
      <c r="D2402" s="722">
        <v>196095</v>
      </c>
      <c r="E2402" s="721">
        <v>1960959258</v>
      </c>
      <c r="F2402" s="721" t="s">
        <v>3711</v>
      </c>
      <c r="G2402" s="1127">
        <v>967377332</v>
      </c>
      <c r="H2402" s="1128">
        <v>0</v>
      </c>
      <c r="I2402" s="1128">
        <v>967377332.47000003</v>
      </c>
      <c r="J2402" s="1128">
        <v>0.47000002861022949</v>
      </c>
      <c r="K2402" s="1128">
        <v>0</v>
      </c>
      <c r="L2402" s="1128">
        <v>0.47000002861022949</v>
      </c>
      <c r="M2402" s="1128">
        <v>0</v>
      </c>
      <c r="N2402" s="1129">
        <v>0</v>
      </c>
      <c r="O2402" s="1128">
        <v>0.47000002861022949</v>
      </c>
      <c r="P2402" s="1127">
        <v>0.17390001058578491</v>
      </c>
      <c r="Q2402" s="1127">
        <v>0</v>
      </c>
      <c r="R2402" s="1127">
        <v>0</v>
      </c>
      <c r="S2402" s="1127">
        <v>0</v>
      </c>
      <c r="T2402" s="1130">
        <v>0</v>
      </c>
      <c r="U2402" s="1130">
        <v>0</v>
      </c>
      <c r="V2402" s="1130">
        <v>0</v>
      </c>
      <c r="W2402" s="1127">
        <v>0</v>
      </c>
      <c r="X2402" s="1130">
        <v>0.17390001058578491</v>
      </c>
      <c r="Y2402" s="735">
        <v>0.37</v>
      </c>
      <c r="Z2402" s="1131">
        <v>0.17390001058578491</v>
      </c>
      <c r="AA2402" s="1131">
        <v>0</v>
      </c>
      <c r="AB2402" s="1131">
        <v>5.1800038814544674E-2</v>
      </c>
      <c r="AC2402" s="1131">
        <v>0</v>
      </c>
      <c r="AD2402" s="1131">
        <v>0.12209997177124024</v>
      </c>
      <c r="AE2402" s="1131">
        <v>0</v>
      </c>
      <c r="AF2402" s="126"/>
      <c r="AG2402" s="126"/>
      <c r="AH2402" s="126"/>
      <c r="AI2402" s="126"/>
      <c r="AJ2402" s="126"/>
      <c r="AK2402" s="126"/>
      <c r="AL2402" s="126">
        <v>2402</v>
      </c>
    </row>
    <row r="2403" spans="1:38">
      <c r="A2403" s="721" t="s">
        <v>1996</v>
      </c>
      <c r="B2403" s="722">
        <v>19</v>
      </c>
      <c r="C2403" s="722">
        <v>1960</v>
      </c>
      <c r="D2403" s="722">
        <v>196095</v>
      </c>
      <c r="E2403" s="721">
        <v>1960959271</v>
      </c>
      <c r="F2403" s="721" t="s">
        <v>4337</v>
      </c>
      <c r="G2403" s="1127">
        <v>-1453325046</v>
      </c>
      <c r="H2403" s="1128">
        <v>0</v>
      </c>
      <c r="I2403" s="1128">
        <v>-1453325045.53</v>
      </c>
      <c r="J2403" s="1128">
        <v>0.47000002861022949</v>
      </c>
      <c r="K2403" s="1128">
        <v>0</v>
      </c>
      <c r="L2403" s="1128">
        <v>0.47000002861022949</v>
      </c>
      <c r="M2403" s="1128">
        <v>0</v>
      </c>
      <c r="N2403" s="1129">
        <v>0</v>
      </c>
      <c r="O2403" s="1128">
        <v>0.47000002861022949</v>
      </c>
      <c r="P2403" s="1127">
        <v>0.17390001058578491</v>
      </c>
      <c r="Q2403" s="1127">
        <v>0</v>
      </c>
      <c r="R2403" s="1127">
        <v>0</v>
      </c>
      <c r="S2403" s="1127">
        <v>0</v>
      </c>
      <c r="T2403" s="1130">
        <v>0</v>
      </c>
      <c r="U2403" s="1130">
        <v>0</v>
      </c>
      <c r="V2403" s="1130">
        <v>0</v>
      </c>
      <c r="W2403" s="1127">
        <v>0</v>
      </c>
      <c r="X2403" s="1130">
        <v>0.17390001058578491</v>
      </c>
      <c r="Y2403" s="735">
        <v>0.37</v>
      </c>
      <c r="Z2403" s="1131">
        <v>0.17390001058578491</v>
      </c>
      <c r="AA2403" s="1131">
        <v>0</v>
      </c>
      <c r="AB2403" s="1131">
        <v>0</v>
      </c>
      <c r="AC2403" s="1131">
        <v>0</v>
      </c>
      <c r="AD2403" s="1131">
        <v>0.17390001058578491</v>
      </c>
      <c r="AE2403" s="1131">
        <v>0</v>
      </c>
      <c r="AF2403" s="126"/>
      <c r="AG2403" s="126"/>
      <c r="AH2403" s="126"/>
      <c r="AI2403" s="126"/>
      <c r="AJ2403" s="126"/>
      <c r="AK2403" s="126"/>
      <c r="AL2403" s="126">
        <v>2403</v>
      </c>
    </row>
    <row r="2404" spans="1:38">
      <c r="A2404" s="721" t="s">
        <v>1996</v>
      </c>
      <c r="B2404" s="722">
        <v>19</v>
      </c>
      <c r="C2404" s="722">
        <v>1960</v>
      </c>
      <c r="D2404" s="722">
        <v>196095</v>
      </c>
      <c r="E2404" s="721">
        <v>1960959326</v>
      </c>
      <c r="F2404" s="721" t="s">
        <v>4338</v>
      </c>
      <c r="G2404" s="1127">
        <v>319214511</v>
      </c>
      <c r="H2404" s="1128">
        <v>0</v>
      </c>
      <c r="I2404" s="1128">
        <v>319214511.01999998</v>
      </c>
      <c r="J2404" s="1128">
        <v>1.9999980926513672E-2</v>
      </c>
      <c r="K2404" s="1128">
        <v>1.9999980926513672E-2</v>
      </c>
      <c r="L2404" s="1128">
        <v>0</v>
      </c>
      <c r="M2404" s="1128">
        <v>0</v>
      </c>
      <c r="N2404" s="1129">
        <v>0</v>
      </c>
      <c r="O2404" s="1128">
        <v>0</v>
      </c>
      <c r="P2404" s="1127">
        <v>0</v>
      </c>
      <c r="Q2404" s="1127">
        <v>0</v>
      </c>
      <c r="R2404" s="1127">
        <v>0</v>
      </c>
      <c r="S2404" s="1127">
        <v>0</v>
      </c>
      <c r="T2404" s="1130">
        <v>0</v>
      </c>
      <c r="U2404" s="1130">
        <v>0</v>
      </c>
      <c r="V2404" s="1130">
        <v>0</v>
      </c>
      <c r="W2404" s="1127">
        <v>0</v>
      </c>
      <c r="X2404" s="1130">
        <v>0</v>
      </c>
      <c r="Y2404" s="735">
        <v>0</v>
      </c>
      <c r="Z2404" s="1131">
        <v>0</v>
      </c>
      <c r="AA2404" s="1131">
        <v>0</v>
      </c>
      <c r="AB2404" s="1131">
        <v>0</v>
      </c>
      <c r="AC2404" s="1131">
        <v>0</v>
      </c>
      <c r="AD2404" s="1131">
        <v>0</v>
      </c>
      <c r="AE2404" s="1131">
        <v>0</v>
      </c>
      <c r="AF2404" s="126"/>
      <c r="AG2404" s="126"/>
      <c r="AH2404" s="126"/>
      <c r="AI2404" s="126"/>
      <c r="AJ2404" s="126"/>
      <c r="AK2404" s="126"/>
      <c r="AL2404" s="126">
        <v>2404</v>
      </c>
    </row>
    <row r="2405" spans="1:38">
      <c r="A2405" s="721" t="s">
        <v>1996</v>
      </c>
      <c r="B2405" s="722">
        <v>19</v>
      </c>
      <c r="C2405" s="722">
        <v>1960</v>
      </c>
      <c r="D2405" s="722">
        <v>196095</v>
      </c>
      <c r="E2405" s="721">
        <v>1960959327</v>
      </c>
      <c r="F2405" s="721" t="s">
        <v>4339</v>
      </c>
      <c r="G2405" s="1127">
        <v>-166465700</v>
      </c>
      <c r="H2405" s="1128">
        <v>0</v>
      </c>
      <c r="I2405" s="1128">
        <v>-166465700</v>
      </c>
      <c r="J2405" s="1128">
        <v>0</v>
      </c>
      <c r="K2405" s="1128">
        <v>0</v>
      </c>
      <c r="L2405" s="1128">
        <v>0</v>
      </c>
      <c r="M2405" s="1128">
        <v>0</v>
      </c>
      <c r="N2405" s="1129">
        <v>0</v>
      </c>
      <c r="O2405" s="1128">
        <v>0</v>
      </c>
      <c r="P2405" s="1127">
        <v>0</v>
      </c>
      <c r="Q2405" s="1127">
        <v>0</v>
      </c>
      <c r="R2405" s="1127">
        <v>0</v>
      </c>
      <c r="S2405" s="1127">
        <v>0</v>
      </c>
      <c r="T2405" s="1130">
        <v>0</v>
      </c>
      <c r="U2405" s="1130">
        <v>0</v>
      </c>
      <c r="V2405" s="1130">
        <v>0</v>
      </c>
      <c r="W2405" s="1127">
        <v>0</v>
      </c>
      <c r="X2405" s="1130">
        <v>0</v>
      </c>
      <c r="Y2405" s="735">
        <v>0</v>
      </c>
      <c r="Z2405" s="1131">
        <v>0</v>
      </c>
      <c r="AA2405" s="1131">
        <v>0</v>
      </c>
      <c r="AB2405" s="1131">
        <v>0</v>
      </c>
      <c r="AC2405" s="1131">
        <v>0</v>
      </c>
      <c r="AD2405" s="1131">
        <v>0</v>
      </c>
      <c r="AE2405" s="1131">
        <v>0</v>
      </c>
      <c r="AF2405" s="126"/>
      <c r="AG2405" s="126"/>
      <c r="AH2405" s="126"/>
      <c r="AI2405" s="126"/>
      <c r="AJ2405" s="126"/>
      <c r="AK2405" s="126"/>
      <c r="AL2405" s="126">
        <v>2405</v>
      </c>
    </row>
    <row r="2406" spans="1:38">
      <c r="A2406" s="721" t="s">
        <v>1996</v>
      </c>
      <c r="B2406" s="722">
        <v>19</v>
      </c>
      <c r="C2406" s="722">
        <v>1960</v>
      </c>
      <c r="D2406" s="722">
        <v>196095</v>
      </c>
      <c r="E2406" s="721">
        <v>1960959342</v>
      </c>
      <c r="F2406" s="721" t="s">
        <v>4340</v>
      </c>
      <c r="G2406" s="1127">
        <v>23578682</v>
      </c>
      <c r="H2406" s="1128">
        <v>0</v>
      </c>
      <c r="I2406" s="1128">
        <v>23578682</v>
      </c>
      <c r="J2406" s="1128">
        <v>0</v>
      </c>
      <c r="K2406" s="1128">
        <v>0</v>
      </c>
      <c r="L2406" s="1128">
        <v>0</v>
      </c>
      <c r="M2406" s="1128">
        <v>0</v>
      </c>
      <c r="N2406" s="1129">
        <v>0</v>
      </c>
      <c r="O2406" s="1128">
        <v>0</v>
      </c>
      <c r="P2406" s="1127">
        <v>0</v>
      </c>
      <c r="Q2406" s="1127">
        <v>0</v>
      </c>
      <c r="R2406" s="1127">
        <v>0</v>
      </c>
      <c r="S2406" s="1127">
        <v>0</v>
      </c>
      <c r="T2406" s="1130">
        <v>0</v>
      </c>
      <c r="U2406" s="1130">
        <v>0</v>
      </c>
      <c r="V2406" s="1130">
        <v>0</v>
      </c>
      <c r="W2406" s="1127">
        <v>0</v>
      </c>
      <c r="X2406" s="1130">
        <v>0</v>
      </c>
      <c r="Y2406" s="735">
        <v>0</v>
      </c>
      <c r="Z2406" s="1131">
        <v>0</v>
      </c>
      <c r="AA2406" s="1131">
        <v>0</v>
      </c>
      <c r="AB2406" s="1131">
        <v>0</v>
      </c>
      <c r="AC2406" s="1131">
        <v>0</v>
      </c>
      <c r="AD2406" s="1131">
        <v>0</v>
      </c>
      <c r="AE2406" s="1131">
        <v>0</v>
      </c>
      <c r="AF2406" s="126"/>
      <c r="AG2406" s="126"/>
      <c r="AH2406" s="126"/>
      <c r="AI2406" s="126"/>
      <c r="AJ2406" s="126"/>
      <c r="AK2406" s="126"/>
      <c r="AL2406" s="126">
        <v>2406</v>
      </c>
    </row>
    <row r="2407" spans="1:38">
      <c r="A2407" s="721" t="s">
        <v>1996</v>
      </c>
      <c r="B2407" s="722">
        <v>19</v>
      </c>
      <c r="C2407" s="722">
        <v>1960</v>
      </c>
      <c r="D2407" s="722">
        <v>196095</v>
      </c>
      <c r="E2407" s="721">
        <v>1960959348</v>
      </c>
      <c r="F2407" s="721" t="s">
        <v>4341</v>
      </c>
      <c r="G2407" s="1127">
        <v>-337449899</v>
      </c>
      <c r="H2407" s="1128">
        <v>0</v>
      </c>
      <c r="I2407" s="1128">
        <v>-337449899.00999999</v>
      </c>
      <c r="J2407" s="1128">
        <v>-9.9999904632568359E-3</v>
      </c>
      <c r="K2407" s="1128">
        <v>-9.9999904632568359E-3</v>
      </c>
      <c r="L2407" s="1128">
        <v>0</v>
      </c>
      <c r="M2407" s="1128">
        <v>0</v>
      </c>
      <c r="N2407" s="1129">
        <v>0</v>
      </c>
      <c r="O2407" s="1128">
        <v>0</v>
      </c>
      <c r="P2407" s="1127">
        <v>0</v>
      </c>
      <c r="Q2407" s="1127">
        <v>0</v>
      </c>
      <c r="R2407" s="1127">
        <v>0</v>
      </c>
      <c r="S2407" s="1127">
        <v>0</v>
      </c>
      <c r="T2407" s="1130">
        <v>0</v>
      </c>
      <c r="U2407" s="1130">
        <v>0</v>
      </c>
      <c r="V2407" s="1130">
        <v>0</v>
      </c>
      <c r="W2407" s="1127">
        <v>0</v>
      </c>
      <c r="X2407" s="1130">
        <v>0</v>
      </c>
      <c r="Y2407" s="735">
        <v>0</v>
      </c>
      <c r="Z2407" s="1131">
        <v>0</v>
      </c>
      <c r="AA2407" s="1131">
        <v>0</v>
      </c>
      <c r="AB2407" s="1131">
        <v>0</v>
      </c>
      <c r="AC2407" s="1131">
        <v>0</v>
      </c>
      <c r="AD2407" s="1131">
        <v>0</v>
      </c>
      <c r="AE2407" s="1131">
        <v>0</v>
      </c>
      <c r="AF2407" s="126"/>
      <c r="AG2407" s="126"/>
      <c r="AH2407" s="126"/>
      <c r="AI2407" s="126"/>
      <c r="AJ2407" s="126"/>
      <c r="AK2407" s="126"/>
      <c r="AL2407" s="126">
        <v>2407</v>
      </c>
    </row>
    <row r="2408" spans="1:38">
      <c r="A2408" s="721" t="s">
        <v>1996</v>
      </c>
      <c r="B2408" s="722">
        <v>19</v>
      </c>
      <c r="C2408" s="722">
        <v>1960</v>
      </c>
      <c r="D2408" s="722">
        <v>196095</v>
      </c>
      <c r="E2408" s="721">
        <v>1960959349</v>
      </c>
      <c r="F2408" s="721" t="s">
        <v>4342</v>
      </c>
      <c r="G2408" s="1127">
        <v>34100766</v>
      </c>
      <c r="H2408" s="1128">
        <v>0</v>
      </c>
      <c r="I2408" s="1128">
        <v>34100765.560000002</v>
      </c>
      <c r="J2408" s="1128">
        <v>-0.43999999761581421</v>
      </c>
      <c r="K2408" s="1128">
        <v>-0.43999999761581421</v>
      </c>
      <c r="L2408" s="1128">
        <v>0</v>
      </c>
      <c r="M2408" s="1128">
        <v>0</v>
      </c>
      <c r="N2408" s="1129">
        <v>0</v>
      </c>
      <c r="O2408" s="1128">
        <v>0</v>
      </c>
      <c r="P2408" s="1127">
        <v>0</v>
      </c>
      <c r="Q2408" s="1127">
        <v>0</v>
      </c>
      <c r="R2408" s="1127">
        <v>0</v>
      </c>
      <c r="S2408" s="1127">
        <v>0</v>
      </c>
      <c r="T2408" s="1130">
        <v>0</v>
      </c>
      <c r="U2408" s="1130">
        <v>0</v>
      </c>
      <c r="V2408" s="1130">
        <v>0</v>
      </c>
      <c r="W2408" s="1127">
        <v>0</v>
      </c>
      <c r="X2408" s="1130">
        <v>0</v>
      </c>
      <c r="Y2408" s="735">
        <v>0</v>
      </c>
      <c r="Z2408" s="1131">
        <v>0</v>
      </c>
      <c r="AA2408" s="1131">
        <v>0</v>
      </c>
      <c r="AB2408" s="1131">
        <v>0</v>
      </c>
      <c r="AC2408" s="1131">
        <v>0</v>
      </c>
      <c r="AD2408" s="1131">
        <v>0</v>
      </c>
      <c r="AE2408" s="1131">
        <v>0</v>
      </c>
      <c r="AF2408" s="126"/>
      <c r="AG2408" s="126"/>
      <c r="AH2408" s="126"/>
      <c r="AI2408" s="126"/>
      <c r="AJ2408" s="126"/>
      <c r="AK2408" s="126"/>
      <c r="AL2408" s="126">
        <v>2408</v>
      </c>
    </row>
    <row r="2409" spans="1:38">
      <c r="A2409" s="721" t="s">
        <v>1996</v>
      </c>
      <c r="B2409" s="722">
        <v>19</v>
      </c>
      <c r="C2409" s="722">
        <v>1960</v>
      </c>
      <c r="D2409" s="722">
        <v>196095</v>
      </c>
      <c r="E2409" s="721">
        <v>1960959353</v>
      </c>
      <c r="F2409" s="721" t="s">
        <v>4343</v>
      </c>
      <c r="G2409" s="1127">
        <v>-246879919</v>
      </c>
      <c r="H2409" s="1128">
        <v>0</v>
      </c>
      <c r="I2409" s="1128">
        <v>-246879919</v>
      </c>
      <c r="J2409" s="1128">
        <v>0</v>
      </c>
      <c r="K2409" s="1128">
        <v>0</v>
      </c>
      <c r="L2409" s="1128">
        <v>0</v>
      </c>
      <c r="M2409" s="1128">
        <v>0</v>
      </c>
      <c r="N2409" s="1129">
        <v>0</v>
      </c>
      <c r="O2409" s="1128">
        <v>0</v>
      </c>
      <c r="P2409" s="1127">
        <v>0</v>
      </c>
      <c r="Q2409" s="1127">
        <v>0</v>
      </c>
      <c r="R2409" s="1127">
        <v>0</v>
      </c>
      <c r="S2409" s="1127">
        <v>0</v>
      </c>
      <c r="T2409" s="1130">
        <v>0</v>
      </c>
      <c r="U2409" s="1130">
        <v>0</v>
      </c>
      <c r="V2409" s="1130">
        <v>0</v>
      </c>
      <c r="W2409" s="1127">
        <v>0</v>
      </c>
      <c r="X2409" s="1130">
        <v>0</v>
      </c>
      <c r="Y2409" s="735">
        <v>0</v>
      </c>
      <c r="Z2409" s="1131">
        <v>0</v>
      </c>
      <c r="AA2409" s="1131">
        <v>0</v>
      </c>
      <c r="AB2409" s="1131">
        <v>0</v>
      </c>
      <c r="AC2409" s="1131">
        <v>0</v>
      </c>
      <c r="AD2409" s="1131">
        <v>0</v>
      </c>
      <c r="AE2409" s="1131">
        <v>0</v>
      </c>
      <c r="AF2409" s="126"/>
      <c r="AG2409" s="126"/>
      <c r="AH2409" s="126"/>
      <c r="AI2409" s="126"/>
      <c r="AJ2409" s="126"/>
      <c r="AK2409" s="126"/>
      <c r="AL2409" s="126">
        <v>2409</v>
      </c>
    </row>
    <row r="2410" spans="1:38">
      <c r="A2410" s="721" t="s">
        <v>1996</v>
      </c>
      <c r="B2410" s="722">
        <v>19</v>
      </c>
      <c r="C2410" s="722">
        <v>1960</v>
      </c>
      <c r="D2410" s="722">
        <v>196095</v>
      </c>
      <c r="E2410" s="721">
        <v>1960959359</v>
      </c>
      <c r="F2410" s="721" t="s">
        <v>4344</v>
      </c>
      <c r="G2410" s="1127">
        <v>2511602411</v>
      </c>
      <c r="H2410" s="1128">
        <v>0</v>
      </c>
      <c r="I2410" s="1128">
        <v>2511602410.9299998</v>
      </c>
      <c r="J2410" s="1128">
        <v>-7.0000171661376953E-2</v>
      </c>
      <c r="K2410" s="1128">
        <v>-7.0000171661376953E-2</v>
      </c>
      <c r="L2410" s="1128">
        <v>0</v>
      </c>
      <c r="M2410" s="1128">
        <v>0</v>
      </c>
      <c r="N2410" s="1129">
        <v>0</v>
      </c>
      <c r="O2410" s="1128">
        <v>0</v>
      </c>
      <c r="P2410" s="1127">
        <v>0</v>
      </c>
      <c r="Q2410" s="1127">
        <v>0</v>
      </c>
      <c r="R2410" s="1127">
        <v>0</v>
      </c>
      <c r="S2410" s="1127">
        <v>0</v>
      </c>
      <c r="T2410" s="1130">
        <v>0</v>
      </c>
      <c r="U2410" s="1130">
        <v>0</v>
      </c>
      <c r="V2410" s="1130">
        <v>0</v>
      </c>
      <c r="W2410" s="1127">
        <v>0</v>
      </c>
      <c r="X2410" s="1130">
        <v>0</v>
      </c>
      <c r="Y2410" s="735">
        <v>0</v>
      </c>
      <c r="Z2410" s="1131">
        <v>0</v>
      </c>
      <c r="AA2410" s="1131">
        <v>0</v>
      </c>
      <c r="AB2410" s="1131">
        <v>0</v>
      </c>
      <c r="AC2410" s="1131">
        <v>0</v>
      </c>
      <c r="AD2410" s="1131">
        <v>0</v>
      </c>
      <c r="AE2410" s="1131">
        <v>0</v>
      </c>
      <c r="AF2410" s="126"/>
      <c r="AG2410" s="126"/>
      <c r="AH2410" s="126"/>
      <c r="AI2410" s="126"/>
      <c r="AJ2410" s="126"/>
      <c r="AK2410" s="126"/>
      <c r="AL2410" s="126">
        <v>2410</v>
      </c>
    </row>
    <row r="2411" spans="1:38">
      <c r="A2411" s="721" t="s">
        <v>1996</v>
      </c>
      <c r="B2411" s="722">
        <v>19</v>
      </c>
      <c r="C2411" s="722">
        <v>1960</v>
      </c>
      <c r="D2411" s="722">
        <v>196095</v>
      </c>
      <c r="E2411" s="721">
        <v>1960959377</v>
      </c>
      <c r="F2411" s="721" t="s">
        <v>4345</v>
      </c>
      <c r="G2411" s="1127">
        <v>-4793126</v>
      </c>
      <c r="H2411" s="1128">
        <v>0</v>
      </c>
      <c r="I2411" s="1128">
        <v>-4793126.24</v>
      </c>
      <c r="J2411" s="1128">
        <v>-0.24000000022351742</v>
      </c>
      <c r="K2411" s="1128">
        <v>0</v>
      </c>
      <c r="L2411" s="1128">
        <v>0</v>
      </c>
      <c r="M2411" s="1128">
        <v>-0.24000000022351742</v>
      </c>
      <c r="N2411" s="1129">
        <v>0</v>
      </c>
      <c r="O2411" s="1128">
        <v>-0.24000000022351742</v>
      </c>
      <c r="P2411" s="1127">
        <v>-8.8800000082701447E-2</v>
      </c>
      <c r="Q2411" s="1127">
        <v>0</v>
      </c>
      <c r="R2411" s="1127">
        <v>0</v>
      </c>
      <c r="S2411" s="1127">
        <v>0</v>
      </c>
      <c r="T2411" s="1130">
        <v>0</v>
      </c>
      <c r="U2411" s="1130">
        <v>0</v>
      </c>
      <c r="V2411" s="1130">
        <v>0</v>
      </c>
      <c r="W2411" s="1127">
        <v>0</v>
      </c>
      <c r="X2411" s="1130">
        <v>-8.8800000082701447E-2</v>
      </c>
      <c r="Y2411" s="735">
        <v>0.37</v>
      </c>
      <c r="Z2411" s="1131">
        <v>0</v>
      </c>
      <c r="AA2411" s="1131">
        <v>-8.8800000082701447E-2</v>
      </c>
      <c r="AB2411" s="1131">
        <v>0</v>
      </c>
      <c r="AC2411" s="1131">
        <v>0</v>
      </c>
      <c r="AD2411" s="1131">
        <v>0</v>
      </c>
      <c r="AE2411" s="1131">
        <v>-8.8800000082701447E-2</v>
      </c>
      <c r="AF2411" s="126"/>
      <c r="AG2411" s="126"/>
      <c r="AH2411" s="126"/>
      <c r="AI2411" s="126"/>
      <c r="AJ2411" s="126"/>
      <c r="AK2411" s="126"/>
      <c r="AL2411" s="126">
        <v>2411</v>
      </c>
    </row>
    <row r="2412" spans="1:38">
      <c r="A2412" s="721" t="s">
        <v>1996</v>
      </c>
      <c r="B2412" s="722">
        <v>19</v>
      </c>
      <c r="C2412" s="722">
        <v>1960</v>
      </c>
      <c r="D2412" s="722">
        <v>196095</v>
      </c>
      <c r="E2412" s="721">
        <v>1960959506</v>
      </c>
      <c r="F2412" s="721" t="s">
        <v>4346</v>
      </c>
      <c r="G2412" s="1127">
        <v>2484746</v>
      </c>
      <c r="H2412" s="1128">
        <v>0</v>
      </c>
      <c r="I2412" s="1128">
        <v>2484746</v>
      </c>
      <c r="J2412" s="1128">
        <v>0</v>
      </c>
      <c r="K2412" s="1128">
        <v>0</v>
      </c>
      <c r="L2412" s="1128">
        <v>0</v>
      </c>
      <c r="M2412" s="1128">
        <v>0</v>
      </c>
      <c r="N2412" s="1129">
        <v>0</v>
      </c>
      <c r="O2412" s="1128">
        <v>0</v>
      </c>
      <c r="P2412" s="1127">
        <v>0</v>
      </c>
      <c r="Q2412" s="1127">
        <v>0</v>
      </c>
      <c r="R2412" s="1127">
        <v>0</v>
      </c>
      <c r="S2412" s="1127">
        <v>0</v>
      </c>
      <c r="T2412" s="1130">
        <v>0</v>
      </c>
      <c r="U2412" s="1130">
        <v>0</v>
      </c>
      <c r="V2412" s="1130">
        <v>0</v>
      </c>
      <c r="W2412" s="1127">
        <v>0</v>
      </c>
      <c r="X2412" s="1130">
        <v>0</v>
      </c>
      <c r="Y2412" s="735">
        <v>0</v>
      </c>
      <c r="Z2412" s="1131">
        <v>0</v>
      </c>
      <c r="AA2412" s="1131">
        <v>0</v>
      </c>
      <c r="AB2412" s="1131">
        <v>0</v>
      </c>
      <c r="AC2412" s="1131">
        <v>0</v>
      </c>
      <c r="AD2412" s="1131">
        <v>0</v>
      </c>
      <c r="AE2412" s="1131">
        <v>0</v>
      </c>
      <c r="AF2412" s="126"/>
      <c r="AG2412" s="126"/>
      <c r="AH2412" s="126"/>
      <c r="AI2412" s="126"/>
      <c r="AJ2412" s="126"/>
      <c r="AK2412" s="126"/>
      <c r="AL2412" s="126">
        <v>2412</v>
      </c>
    </row>
    <row r="2413" spans="1:38">
      <c r="A2413" s="721" t="s">
        <v>1996</v>
      </c>
      <c r="B2413" s="722">
        <v>19</v>
      </c>
      <c r="C2413" s="722">
        <v>1960</v>
      </c>
      <c r="D2413" s="722">
        <v>196095</v>
      </c>
      <c r="E2413" s="721">
        <v>1960959614</v>
      </c>
      <c r="F2413" s="721" t="s">
        <v>1363</v>
      </c>
      <c r="G2413" s="1127">
        <v>64851920</v>
      </c>
      <c r="H2413" s="1128">
        <v>0</v>
      </c>
      <c r="I2413" s="1128">
        <v>64851920</v>
      </c>
      <c r="J2413" s="1128">
        <v>0</v>
      </c>
      <c r="K2413" s="1128">
        <v>0</v>
      </c>
      <c r="L2413" s="1128">
        <v>0</v>
      </c>
      <c r="M2413" s="1128">
        <v>0</v>
      </c>
      <c r="N2413" s="1129">
        <v>0</v>
      </c>
      <c r="O2413" s="1128">
        <v>0</v>
      </c>
      <c r="P2413" s="1127">
        <v>0</v>
      </c>
      <c r="Q2413" s="1127">
        <v>0</v>
      </c>
      <c r="R2413" s="1127">
        <v>0</v>
      </c>
      <c r="S2413" s="1127">
        <v>0</v>
      </c>
      <c r="T2413" s="1130">
        <v>0</v>
      </c>
      <c r="U2413" s="1130">
        <v>0</v>
      </c>
      <c r="V2413" s="1130">
        <v>0</v>
      </c>
      <c r="W2413" s="1127">
        <v>0</v>
      </c>
      <c r="X2413" s="1130">
        <v>0</v>
      </c>
      <c r="Y2413" s="735">
        <v>0</v>
      </c>
      <c r="Z2413" s="1131">
        <v>0</v>
      </c>
      <c r="AA2413" s="1131">
        <v>0</v>
      </c>
      <c r="AB2413" s="1131">
        <v>0</v>
      </c>
      <c r="AC2413" s="1131">
        <v>0</v>
      </c>
      <c r="AD2413" s="1131">
        <v>0</v>
      </c>
      <c r="AE2413" s="1131">
        <v>0</v>
      </c>
      <c r="AF2413" s="126"/>
      <c r="AG2413" s="126"/>
      <c r="AH2413" s="126"/>
      <c r="AI2413" s="126"/>
      <c r="AJ2413" s="126"/>
      <c r="AK2413" s="126"/>
      <c r="AL2413" s="126">
        <v>2413</v>
      </c>
    </row>
    <row r="2414" spans="1:38">
      <c r="A2414" s="721" t="s">
        <v>1996</v>
      </c>
      <c r="B2414" s="722">
        <v>19</v>
      </c>
      <c r="C2414" s="722">
        <v>1960</v>
      </c>
      <c r="D2414" s="722">
        <v>196095</v>
      </c>
      <c r="E2414" s="721">
        <v>1960959615</v>
      </c>
      <c r="F2414" s="721" t="s">
        <v>2075</v>
      </c>
      <c r="G2414" s="1127">
        <v>47084000</v>
      </c>
      <c r="H2414" s="1128">
        <v>0</v>
      </c>
      <c r="I2414" s="1128">
        <v>47084000</v>
      </c>
      <c r="J2414" s="1128">
        <v>0</v>
      </c>
      <c r="K2414" s="1128">
        <v>0</v>
      </c>
      <c r="L2414" s="1128">
        <v>0</v>
      </c>
      <c r="M2414" s="1128">
        <v>0</v>
      </c>
      <c r="N2414" s="1129">
        <v>0</v>
      </c>
      <c r="O2414" s="1128">
        <v>0</v>
      </c>
      <c r="P2414" s="1127">
        <v>0</v>
      </c>
      <c r="Q2414" s="1127">
        <v>0</v>
      </c>
      <c r="R2414" s="1127">
        <v>0</v>
      </c>
      <c r="S2414" s="1127">
        <v>0</v>
      </c>
      <c r="T2414" s="1130">
        <v>0</v>
      </c>
      <c r="U2414" s="1130">
        <v>0</v>
      </c>
      <c r="V2414" s="1130">
        <v>0</v>
      </c>
      <c r="W2414" s="1127">
        <v>0</v>
      </c>
      <c r="X2414" s="1130">
        <v>0</v>
      </c>
      <c r="Y2414" s="735">
        <v>0</v>
      </c>
      <c r="Z2414" s="1131">
        <v>0</v>
      </c>
      <c r="AA2414" s="1131">
        <v>0</v>
      </c>
      <c r="AB2414" s="1131">
        <v>0</v>
      </c>
      <c r="AC2414" s="1131">
        <v>0</v>
      </c>
      <c r="AD2414" s="1131">
        <v>0</v>
      </c>
      <c r="AE2414" s="1131">
        <v>0</v>
      </c>
      <c r="AF2414" s="126"/>
      <c r="AG2414" s="126"/>
      <c r="AH2414" s="126"/>
      <c r="AI2414" s="126"/>
      <c r="AJ2414" s="126"/>
      <c r="AK2414" s="126"/>
      <c r="AL2414" s="126">
        <v>2414</v>
      </c>
    </row>
    <row r="2415" spans="1:38">
      <c r="A2415" s="721" t="s">
        <v>1996</v>
      </c>
      <c r="B2415" s="722">
        <v>19</v>
      </c>
      <c r="C2415" s="722">
        <v>1960</v>
      </c>
      <c r="D2415" s="722">
        <v>196095</v>
      </c>
      <c r="E2415" s="721">
        <v>1960959619</v>
      </c>
      <c r="F2415" s="721" t="s">
        <v>3422</v>
      </c>
      <c r="G2415" s="1127">
        <v>0</v>
      </c>
      <c r="H2415" s="1128">
        <v>0</v>
      </c>
      <c r="I2415" s="1128">
        <v>0</v>
      </c>
      <c r="J2415" s="1128">
        <v>0</v>
      </c>
      <c r="K2415" s="1128">
        <v>0</v>
      </c>
      <c r="L2415" s="1128">
        <v>0</v>
      </c>
      <c r="M2415" s="1128">
        <v>0</v>
      </c>
      <c r="N2415" s="1129">
        <v>0</v>
      </c>
      <c r="O2415" s="1128">
        <v>0</v>
      </c>
      <c r="P2415" s="1127">
        <v>0</v>
      </c>
      <c r="Q2415" s="1127">
        <v>0</v>
      </c>
      <c r="R2415" s="1127">
        <v>0</v>
      </c>
      <c r="S2415" s="1127">
        <v>0</v>
      </c>
      <c r="T2415" s="1130">
        <v>0</v>
      </c>
      <c r="U2415" s="1130">
        <v>0</v>
      </c>
      <c r="V2415" s="1130">
        <v>0</v>
      </c>
      <c r="W2415" s="1127">
        <v>0</v>
      </c>
      <c r="X2415" s="1130">
        <v>0</v>
      </c>
      <c r="Y2415" s="735">
        <v>0</v>
      </c>
      <c r="Z2415" s="1131">
        <v>0</v>
      </c>
      <c r="AA2415" s="1131">
        <v>0</v>
      </c>
      <c r="AB2415" s="1131">
        <v>0</v>
      </c>
      <c r="AC2415" s="1131">
        <v>-6.6599999889731407E-2</v>
      </c>
      <c r="AD2415" s="1131">
        <v>0</v>
      </c>
      <c r="AE2415" s="1131">
        <v>6.6599999889731407E-2</v>
      </c>
      <c r="AF2415" s="126"/>
      <c r="AG2415" s="126"/>
      <c r="AH2415" s="126"/>
      <c r="AI2415" s="126"/>
      <c r="AJ2415" s="126"/>
      <c r="AK2415" s="126"/>
      <c r="AL2415" s="126">
        <v>2415</v>
      </c>
    </row>
    <row r="2416" spans="1:38">
      <c r="A2416" s="721" t="s">
        <v>1996</v>
      </c>
      <c r="B2416" s="722">
        <v>19</v>
      </c>
      <c r="C2416" s="722">
        <v>1960</v>
      </c>
      <c r="D2416" s="722">
        <v>196095</v>
      </c>
      <c r="E2416" s="721">
        <v>1960959699</v>
      </c>
      <c r="F2416" s="721" t="s">
        <v>3152</v>
      </c>
      <c r="G2416" s="1127">
        <v>0</v>
      </c>
      <c r="H2416" s="1128">
        <v>0</v>
      </c>
      <c r="I2416" s="1128">
        <v>0</v>
      </c>
      <c r="J2416" s="1128">
        <v>0</v>
      </c>
      <c r="K2416" s="1128">
        <v>0</v>
      </c>
      <c r="L2416" s="1128">
        <v>0</v>
      </c>
      <c r="M2416" s="1128">
        <v>0</v>
      </c>
      <c r="N2416" s="1129">
        <v>0</v>
      </c>
      <c r="O2416" s="1128">
        <v>0</v>
      </c>
      <c r="P2416" s="1127">
        <v>0</v>
      </c>
      <c r="Q2416" s="1127">
        <v>0</v>
      </c>
      <c r="R2416" s="1127">
        <v>0</v>
      </c>
      <c r="S2416" s="1127">
        <v>0</v>
      </c>
      <c r="T2416" s="1130">
        <v>0</v>
      </c>
      <c r="U2416" s="1130">
        <v>0</v>
      </c>
      <c r="V2416" s="1130">
        <v>0</v>
      </c>
      <c r="W2416" s="1127">
        <v>0</v>
      </c>
      <c r="X2416" s="1130">
        <v>0</v>
      </c>
      <c r="Y2416" s="735">
        <v>0</v>
      </c>
      <c r="Z2416" s="1131">
        <v>0</v>
      </c>
      <c r="AA2416" s="1131">
        <v>0</v>
      </c>
      <c r="AB2416" s="1131">
        <v>0</v>
      </c>
      <c r="AC2416" s="1131">
        <v>0</v>
      </c>
      <c r="AD2416" s="1131">
        <v>0</v>
      </c>
      <c r="AE2416" s="1131">
        <v>0</v>
      </c>
      <c r="AF2416" s="126"/>
      <c r="AG2416" s="126"/>
      <c r="AH2416" s="126"/>
      <c r="AI2416" s="126"/>
      <c r="AJ2416" s="126"/>
      <c r="AK2416" s="126"/>
      <c r="AL2416" s="126">
        <v>2416</v>
      </c>
    </row>
    <row r="2417" spans="1:38">
      <c r="A2417" s="721" t="s">
        <v>1996</v>
      </c>
      <c r="B2417" s="722">
        <v>19</v>
      </c>
      <c r="C2417" s="722">
        <v>1960</v>
      </c>
      <c r="D2417" s="722">
        <v>196095</v>
      </c>
      <c r="E2417" s="721">
        <v>1960959701</v>
      </c>
      <c r="F2417" s="721" t="s">
        <v>1364</v>
      </c>
      <c r="G2417" s="1127">
        <v>1412069890</v>
      </c>
      <c r="H2417" s="1128">
        <v>0</v>
      </c>
      <c r="I2417" s="1128">
        <v>1412069890</v>
      </c>
      <c r="J2417" s="1128">
        <v>0</v>
      </c>
      <c r="K2417" s="1128">
        <v>0</v>
      </c>
      <c r="L2417" s="1128">
        <v>0</v>
      </c>
      <c r="M2417" s="1128">
        <v>0</v>
      </c>
      <c r="N2417" s="1129">
        <v>0</v>
      </c>
      <c r="O2417" s="1128">
        <v>0</v>
      </c>
      <c r="P2417" s="1127">
        <v>0</v>
      </c>
      <c r="Q2417" s="1127">
        <v>0</v>
      </c>
      <c r="R2417" s="1127">
        <v>0</v>
      </c>
      <c r="S2417" s="1127">
        <v>0</v>
      </c>
      <c r="T2417" s="1130">
        <v>0</v>
      </c>
      <c r="U2417" s="1130">
        <v>0</v>
      </c>
      <c r="V2417" s="1130">
        <v>0</v>
      </c>
      <c r="W2417" s="1127">
        <v>0</v>
      </c>
      <c r="X2417" s="1130">
        <v>0</v>
      </c>
      <c r="Y2417" s="735">
        <v>0</v>
      </c>
      <c r="Z2417" s="1131">
        <v>0</v>
      </c>
      <c r="AA2417" s="1131">
        <v>0</v>
      </c>
      <c r="AB2417" s="1131">
        <v>0</v>
      </c>
      <c r="AC2417" s="1131">
        <v>0</v>
      </c>
      <c r="AD2417" s="1131">
        <v>0</v>
      </c>
      <c r="AE2417" s="1131">
        <v>0</v>
      </c>
      <c r="AF2417" s="126"/>
      <c r="AG2417" s="126"/>
      <c r="AH2417" s="126"/>
      <c r="AI2417" s="126"/>
      <c r="AJ2417" s="126"/>
      <c r="AK2417" s="126"/>
      <c r="AL2417" s="126">
        <v>2417</v>
      </c>
    </row>
    <row r="2418" spans="1:38">
      <c r="A2418" s="721" t="s">
        <v>1996</v>
      </c>
      <c r="B2418" s="722">
        <v>19</v>
      </c>
      <c r="C2418" s="722">
        <v>1960</v>
      </c>
      <c r="D2418" s="722">
        <v>196095</v>
      </c>
      <c r="E2418" s="721">
        <v>1960959702</v>
      </c>
      <c r="F2418" s="721" t="s">
        <v>1365</v>
      </c>
      <c r="G2418" s="1127">
        <v>1000000</v>
      </c>
      <c r="H2418" s="1128">
        <v>0</v>
      </c>
      <c r="I2418" s="1128">
        <v>1000000</v>
      </c>
      <c r="J2418" s="1128">
        <v>0</v>
      </c>
      <c r="K2418" s="1128">
        <v>0</v>
      </c>
      <c r="L2418" s="1128">
        <v>0</v>
      </c>
      <c r="M2418" s="1128">
        <v>0</v>
      </c>
      <c r="N2418" s="1129">
        <v>0</v>
      </c>
      <c r="O2418" s="1128">
        <v>0</v>
      </c>
      <c r="P2418" s="1127">
        <v>0</v>
      </c>
      <c r="Q2418" s="1127">
        <v>0</v>
      </c>
      <c r="R2418" s="1127">
        <v>0</v>
      </c>
      <c r="S2418" s="1127">
        <v>0</v>
      </c>
      <c r="T2418" s="1130">
        <v>0</v>
      </c>
      <c r="U2418" s="1130">
        <v>0</v>
      </c>
      <c r="V2418" s="1130">
        <v>0</v>
      </c>
      <c r="W2418" s="1127">
        <v>0</v>
      </c>
      <c r="X2418" s="1130">
        <v>0</v>
      </c>
      <c r="Y2418" s="735">
        <v>0</v>
      </c>
      <c r="Z2418" s="1131">
        <v>0</v>
      </c>
      <c r="AA2418" s="1131">
        <v>0</v>
      </c>
      <c r="AB2418" s="1131">
        <v>0</v>
      </c>
      <c r="AC2418" s="1131">
        <v>0</v>
      </c>
      <c r="AD2418" s="1131">
        <v>0</v>
      </c>
      <c r="AE2418" s="1131">
        <v>0</v>
      </c>
      <c r="AF2418" s="126"/>
      <c r="AG2418" s="126"/>
      <c r="AH2418" s="126"/>
      <c r="AI2418" s="126"/>
      <c r="AJ2418" s="126"/>
      <c r="AK2418" s="126"/>
      <c r="AL2418" s="126">
        <v>2418</v>
      </c>
    </row>
    <row r="2419" spans="1:38">
      <c r="A2419" s="721" t="s">
        <v>1996</v>
      </c>
      <c r="B2419" s="722">
        <v>19</v>
      </c>
      <c r="C2419" s="722">
        <v>1960</v>
      </c>
      <c r="D2419" s="722">
        <v>196095</v>
      </c>
      <c r="E2419" s="721">
        <v>1960959750</v>
      </c>
      <c r="F2419" s="721" t="s">
        <v>1366</v>
      </c>
      <c r="G2419" s="1127">
        <v>1679328306</v>
      </c>
      <c r="H2419" s="1128">
        <v>0</v>
      </c>
      <c r="I2419" s="1128">
        <v>1679328306</v>
      </c>
      <c r="J2419" s="1128">
        <v>0</v>
      </c>
      <c r="K2419" s="1128">
        <v>0</v>
      </c>
      <c r="L2419" s="1128">
        <v>0</v>
      </c>
      <c r="M2419" s="1128">
        <v>0</v>
      </c>
      <c r="N2419" s="1129">
        <v>0</v>
      </c>
      <c r="O2419" s="1128">
        <v>0</v>
      </c>
      <c r="P2419" s="1127">
        <v>0</v>
      </c>
      <c r="Q2419" s="1127">
        <v>0</v>
      </c>
      <c r="R2419" s="1127">
        <v>0</v>
      </c>
      <c r="S2419" s="1127">
        <v>0</v>
      </c>
      <c r="T2419" s="1130">
        <v>0</v>
      </c>
      <c r="U2419" s="1130">
        <v>0</v>
      </c>
      <c r="V2419" s="1130">
        <v>0</v>
      </c>
      <c r="W2419" s="1127">
        <v>0</v>
      </c>
      <c r="X2419" s="1130">
        <v>0</v>
      </c>
      <c r="Y2419" s="735">
        <v>0</v>
      </c>
      <c r="Z2419" s="1131">
        <v>0</v>
      </c>
      <c r="AA2419" s="1131">
        <v>0</v>
      </c>
      <c r="AB2419" s="1131">
        <v>0</v>
      </c>
      <c r="AC2419" s="1131">
        <v>0</v>
      </c>
      <c r="AD2419" s="1131">
        <v>0</v>
      </c>
      <c r="AE2419" s="1131">
        <v>0</v>
      </c>
      <c r="AF2419" s="126"/>
      <c r="AG2419" s="126"/>
      <c r="AH2419" s="126"/>
      <c r="AI2419" s="126"/>
      <c r="AJ2419" s="126"/>
      <c r="AK2419" s="126"/>
      <c r="AL2419" s="126">
        <v>2419</v>
      </c>
    </row>
    <row r="2420" spans="1:38">
      <c r="A2420" s="721" t="s">
        <v>1996</v>
      </c>
      <c r="B2420" s="722">
        <v>19</v>
      </c>
      <c r="C2420" s="722">
        <v>1960</v>
      </c>
      <c r="D2420" s="722">
        <v>196095</v>
      </c>
      <c r="E2420" s="721">
        <v>1960959751</v>
      </c>
      <c r="F2420" s="721" t="s">
        <v>1346</v>
      </c>
      <c r="G2420" s="1127">
        <v>-710385</v>
      </c>
      <c r="H2420" s="1128">
        <v>0</v>
      </c>
      <c r="I2420" s="1128">
        <v>-710385.17</v>
      </c>
      <c r="J2420" s="1128">
        <v>-0.17000000004190952</v>
      </c>
      <c r="K2420" s="1128">
        <v>-0.17000000004190952</v>
      </c>
      <c r="L2420" s="1128">
        <v>0</v>
      </c>
      <c r="M2420" s="1128">
        <v>0</v>
      </c>
      <c r="N2420" s="1129">
        <v>0</v>
      </c>
      <c r="O2420" s="1128">
        <v>0</v>
      </c>
      <c r="P2420" s="1127">
        <v>0</v>
      </c>
      <c r="Q2420" s="1127">
        <v>0</v>
      </c>
      <c r="R2420" s="1127">
        <v>0</v>
      </c>
      <c r="S2420" s="1127">
        <v>0</v>
      </c>
      <c r="T2420" s="1130">
        <v>0</v>
      </c>
      <c r="U2420" s="1130">
        <v>0</v>
      </c>
      <c r="V2420" s="1130">
        <v>0</v>
      </c>
      <c r="W2420" s="1127">
        <v>0</v>
      </c>
      <c r="X2420" s="1130">
        <v>0</v>
      </c>
      <c r="Y2420" s="735">
        <v>0</v>
      </c>
      <c r="Z2420" s="1131">
        <v>0</v>
      </c>
      <c r="AA2420" s="1131">
        <v>0</v>
      </c>
      <c r="AB2420" s="1131">
        <v>0</v>
      </c>
      <c r="AC2420" s="1131">
        <v>0</v>
      </c>
      <c r="AD2420" s="1131">
        <v>0</v>
      </c>
      <c r="AE2420" s="1131">
        <v>0</v>
      </c>
      <c r="AF2420" s="126"/>
      <c r="AG2420" s="126"/>
      <c r="AH2420" s="126"/>
      <c r="AI2420" s="126"/>
      <c r="AJ2420" s="126"/>
      <c r="AK2420" s="126"/>
      <c r="AL2420" s="126">
        <v>2420</v>
      </c>
    </row>
    <row r="2421" spans="1:38">
      <c r="A2421" s="721" t="s">
        <v>1996</v>
      </c>
      <c r="B2421" s="722">
        <v>19</v>
      </c>
      <c r="C2421" s="722">
        <v>1960</v>
      </c>
      <c r="D2421" s="722">
        <v>196095</v>
      </c>
      <c r="E2421" s="721">
        <v>1960959760</v>
      </c>
      <c r="F2421" s="721" t="s">
        <v>4347</v>
      </c>
      <c r="G2421" s="1127">
        <v>0</v>
      </c>
      <c r="H2421" s="1128">
        <v>0</v>
      </c>
      <c r="I2421" s="1128">
        <v>0</v>
      </c>
      <c r="J2421" s="1128">
        <v>0</v>
      </c>
      <c r="K2421" s="1128">
        <v>0</v>
      </c>
      <c r="L2421" s="1128">
        <v>0</v>
      </c>
      <c r="M2421" s="1128">
        <v>0</v>
      </c>
      <c r="N2421" s="1129">
        <v>0</v>
      </c>
      <c r="O2421" s="1128">
        <v>0</v>
      </c>
      <c r="P2421" s="1127">
        <v>0</v>
      </c>
      <c r="Q2421" s="1127">
        <v>0</v>
      </c>
      <c r="R2421" s="1127">
        <v>0</v>
      </c>
      <c r="S2421" s="1127">
        <v>0</v>
      </c>
      <c r="T2421" s="1130">
        <v>0</v>
      </c>
      <c r="U2421" s="1130">
        <v>0</v>
      </c>
      <c r="V2421" s="1130">
        <v>0</v>
      </c>
      <c r="W2421" s="1127">
        <v>0</v>
      </c>
      <c r="X2421" s="1130">
        <v>0</v>
      </c>
      <c r="Y2421" s="735">
        <v>0</v>
      </c>
      <c r="Z2421" s="1131">
        <v>0</v>
      </c>
      <c r="AA2421" s="1131">
        <v>0</v>
      </c>
      <c r="AB2421" s="1131">
        <v>0</v>
      </c>
      <c r="AC2421" s="1131">
        <v>0</v>
      </c>
      <c r="AD2421" s="1131">
        <v>0</v>
      </c>
      <c r="AE2421" s="1131">
        <v>0</v>
      </c>
      <c r="AF2421" s="126"/>
      <c r="AG2421" s="126"/>
      <c r="AH2421" s="126"/>
      <c r="AI2421" s="126"/>
      <c r="AJ2421" s="126"/>
      <c r="AK2421" s="126"/>
      <c r="AL2421" s="126">
        <v>2421</v>
      </c>
    </row>
    <row r="2422" spans="1:38">
      <c r="A2422" s="721" t="s">
        <v>1996</v>
      </c>
      <c r="B2422" s="722">
        <v>19</v>
      </c>
      <c r="C2422" s="722">
        <v>1960</v>
      </c>
      <c r="D2422" s="722">
        <v>196095</v>
      </c>
      <c r="E2422" s="721">
        <v>1960959880</v>
      </c>
      <c r="F2422" s="721" t="s">
        <v>4348</v>
      </c>
      <c r="G2422" s="1127">
        <v>974910455</v>
      </c>
      <c r="H2422" s="1128">
        <v>0</v>
      </c>
      <c r="I2422" s="1128">
        <v>974910455.13</v>
      </c>
      <c r="J2422" s="1128">
        <v>0.12999999523162842</v>
      </c>
      <c r="K2422" s="1128">
        <v>0.12999999523162842</v>
      </c>
      <c r="L2422" s="1128">
        <v>0</v>
      </c>
      <c r="M2422" s="1128">
        <v>0</v>
      </c>
      <c r="N2422" s="1129">
        <v>0</v>
      </c>
      <c r="O2422" s="1128">
        <v>0</v>
      </c>
      <c r="P2422" s="1127">
        <v>0</v>
      </c>
      <c r="Q2422" s="1127">
        <v>0</v>
      </c>
      <c r="R2422" s="1127">
        <v>0</v>
      </c>
      <c r="S2422" s="1127">
        <v>0</v>
      </c>
      <c r="T2422" s="1130">
        <v>0</v>
      </c>
      <c r="U2422" s="1130">
        <v>0</v>
      </c>
      <c r="V2422" s="1130">
        <v>0</v>
      </c>
      <c r="W2422" s="1127">
        <v>0</v>
      </c>
      <c r="X2422" s="1130">
        <v>0</v>
      </c>
      <c r="Y2422" s="735">
        <v>0</v>
      </c>
      <c r="Z2422" s="1131">
        <v>0</v>
      </c>
      <c r="AA2422" s="1131">
        <v>0</v>
      </c>
      <c r="AB2422" s="1131">
        <v>0</v>
      </c>
      <c r="AC2422" s="1131">
        <v>0</v>
      </c>
      <c r="AD2422" s="1131">
        <v>0</v>
      </c>
      <c r="AE2422" s="1131">
        <v>0</v>
      </c>
      <c r="AF2422" s="126"/>
      <c r="AG2422" s="126"/>
      <c r="AH2422" s="126"/>
      <c r="AI2422" s="126"/>
      <c r="AJ2422" s="126"/>
      <c r="AK2422" s="126"/>
      <c r="AL2422" s="126">
        <v>2422</v>
      </c>
    </row>
    <row r="2423" spans="1:38">
      <c r="A2423" s="721" t="s">
        <v>1996</v>
      </c>
      <c r="B2423" s="722">
        <v>19</v>
      </c>
      <c r="C2423" s="722">
        <v>1960</v>
      </c>
      <c r="D2423" s="722">
        <v>196095</v>
      </c>
      <c r="E2423" s="721">
        <v>1960959960</v>
      </c>
      <c r="F2423" s="721" t="s">
        <v>4349</v>
      </c>
      <c r="G2423" s="1127">
        <v>0</v>
      </c>
      <c r="H2423" s="1128">
        <v>0</v>
      </c>
      <c r="I2423" s="1128">
        <v>0</v>
      </c>
      <c r="J2423" s="1128">
        <v>0</v>
      </c>
      <c r="K2423" s="1128">
        <v>0</v>
      </c>
      <c r="L2423" s="1128">
        <v>0</v>
      </c>
      <c r="M2423" s="1128">
        <v>0</v>
      </c>
      <c r="N2423" s="1129">
        <v>0</v>
      </c>
      <c r="O2423" s="1128">
        <v>0</v>
      </c>
      <c r="P2423" s="1127">
        <v>0</v>
      </c>
      <c r="Q2423" s="1127">
        <v>0</v>
      </c>
      <c r="R2423" s="1127">
        <v>0</v>
      </c>
      <c r="S2423" s="1127">
        <v>0</v>
      </c>
      <c r="T2423" s="1130">
        <v>0</v>
      </c>
      <c r="U2423" s="1130">
        <v>0</v>
      </c>
      <c r="V2423" s="1130">
        <v>0</v>
      </c>
      <c r="W2423" s="1127">
        <v>0</v>
      </c>
      <c r="X2423" s="1130">
        <v>0</v>
      </c>
      <c r="Y2423" s="735">
        <v>0</v>
      </c>
      <c r="Z2423" s="1131">
        <v>0</v>
      </c>
      <c r="AA2423" s="1131">
        <v>0</v>
      </c>
      <c r="AB2423" s="1131">
        <v>0</v>
      </c>
      <c r="AC2423" s="1131">
        <v>0</v>
      </c>
      <c r="AD2423" s="1131">
        <v>0</v>
      </c>
      <c r="AE2423" s="1131">
        <v>0</v>
      </c>
      <c r="AF2423" s="126"/>
      <c r="AG2423" s="126"/>
      <c r="AH2423" s="126"/>
      <c r="AI2423" s="126"/>
      <c r="AJ2423" s="126"/>
      <c r="AK2423" s="126"/>
      <c r="AL2423" s="126">
        <v>2423</v>
      </c>
    </row>
    <row r="2424" spans="1:38">
      <c r="A2424" s="721" t="s">
        <v>1996</v>
      </c>
      <c r="B2424" s="722">
        <v>19</v>
      </c>
      <c r="C2424" s="722">
        <v>1960</v>
      </c>
      <c r="D2424" s="722">
        <v>196095</v>
      </c>
      <c r="E2424" s="721">
        <v>1960959976</v>
      </c>
      <c r="F2424" s="721" t="s">
        <v>4350</v>
      </c>
      <c r="G2424" s="1127">
        <v>7170045</v>
      </c>
      <c r="H2424" s="1128">
        <v>0</v>
      </c>
      <c r="I2424" s="1128">
        <v>7170045.4000000004</v>
      </c>
      <c r="J2424" s="1128">
        <v>0.40000000037252903</v>
      </c>
      <c r="K2424" s="1128">
        <v>0.40000000037252903</v>
      </c>
      <c r="L2424" s="1128">
        <v>0</v>
      </c>
      <c r="M2424" s="1128">
        <v>0</v>
      </c>
      <c r="N2424" s="1129">
        <v>0</v>
      </c>
      <c r="O2424" s="1128">
        <v>0</v>
      </c>
      <c r="P2424" s="1127">
        <v>0</v>
      </c>
      <c r="Q2424" s="1127">
        <v>0</v>
      </c>
      <c r="R2424" s="1127">
        <v>0</v>
      </c>
      <c r="S2424" s="1127">
        <v>0</v>
      </c>
      <c r="T2424" s="1130">
        <v>0</v>
      </c>
      <c r="U2424" s="1130">
        <v>0</v>
      </c>
      <c r="V2424" s="1130">
        <v>0</v>
      </c>
      <c r="W2424" s="1127">
        <v>0</v>
      </c>
      <c r="X2424" s="1130">
        <v>0</v>
      </c>
      <c r="Y2424" s="735">
        <v>0</v>
      </c>
      <c r="Z2424" s="1131">
        <v>0</v>
      </c>
      <c r="AA2424" s="1131">
        <v>0</v>
      </c>
      <c r="AB2424" s="1131">
        <v>0</v>
      </c>
      <c r="AC2424" s="1131">
        <v>0</v>
      </c>
      <c r="AD2424" s="1131">
        <v>0</v>
      </c>
      <c r="AE2424" s="1131">
        <v>0</v>
      </c>
      <c r="AF2424" s="126"/>
      <c r="AG2424" s="126"/>
      <c r="AH2424" s="126"/>
      <c r="AI2424" s="126"/>
      <c r="AJ2424" s="126"/>
      <c r="AK2424" s="126"/>
      <c r="AL2424" s="126">
        <v>2424</v>
      </c>
    </row>
    <row r="2425" spans="1:38">
      <c r="A2425" s="721" t="s">
        <v>1996</v>
      </c>
      <c r="B2425" s="722">
        <v>19</v>
      </c>
      <c r="C2425" s="722">
        <v>1960</v>
      </c>
      <c r="D2425" s="722">
        <v>196095</v>
      </c>
      <c r="E2425" s="721">
        <v>1960959990</v>
      </c>
      <c r="F2425" s="721" t="s">
        <v>3423</v>
      </c>
      <c r="G2425" s="1127">
        <v>2035100</v>
      </c>
      <c r="H2425" s="1128">
        <v>0</v>
      </c>
      <c r="I2425" s="1128">
        <v>2035100</v>
      </c>
      <c r="J2425" s="1128">
        <v>0</v>
      </c>
      <c r="K2425" s="1128">
        <v>0</v>
      </c>
      <c r="L2425" s="1128">
        <v>0</v>
      </c>
      <c r="M2425" s="1128">
        <v>0</v>
      </c>
      <c r="N2425" s="1129">
        <v>0</v>
      </c>
      <c r="O2425" s="1128">
        <v>0</v>
      </c>
      <c r="P2425" s="1127">
        <v>0</v>
      </c>
      <c r="Q2425" s="1127">
        <v>0</v>
      </c>
      <c r="R2425" s="1127">
        <v>0</v>
      </c>
      <c r="S2425" s="1127">
        <v>0</v>
      </c>
      <c r="T2425" s="1130">
        <v>0</v>
      </c>
      <c r="U2425" s="1130">
        <v>0</v>
      </c>
      <c r="V2425" s="1130">
        <v>0</v>
      </c>
      <c r="W2425" s="1127">
        <v>0</v>
      </c>
      <c r="X2425" s="1130">
        <v>0</v>
      </c>
      <c r="Y2425" s="735">
        <v>0</v>
      </c>
      <c r="Z2425" s="1131">
        <v>0</v>
      </c>
      <c r="AA2425" s="1131">
        <v>0</v>
      </c>
      <c r="AB2425" s="1131">
        <v>0</v>
      </c>
      <c r="AC2425" s="1131">
        <v>0</v>
      </c>
      <c r="AD2425" s="1131">
        <v>0</v>
      </c>
      <c r="AE2425" s="1131">
        <v>0</v>
      </c>
      <c r="AF2425" s="126"/>
      <c r="AG2425" s="126"/>
      <c r="AH2425" s="126"/>
      <c r="AI2425" s="126"/>
      <c r="AJ2425" s="126"/>
      <c r="AK2425" s="126"/>
      <c r="AL2425" s="126">
        <v>2425</v>
      </c>
    </row>
    <row r="2426" spans="1:38">
      <c r="A2426" s="721" t="s">
        <v>1996</v>
      </c>
      <c r="B2426" s="722">
        <v>19</v>
      </c>
      <c r="C2426" s="722">
        <v>1960</v>
      </c>
      <c r="D2426" s="722">
        <v>196095</v>
      </c>
      <c r="E2426" s="721">
        <v>1960959997</v>
      </c>
      <c r="F2426" s="721" t="s">
        <v>4351</v>
      </c>
      <c r="G2426" s="1127">
        <v>0</v>
      </c>
      <c r="H2426" s="1128">
        <v>0</v>
      </c>
      <c r="I2426" s="1128">
        <v>0</v>
      </c>
      <c r="J2426" s="1128">
        <v>0</v>
      </c>
      <c r="K2426" s="1128">
        <v>0</v>
      </c>
      <c r="L2426" s="1128">
        <v>0</v>
      </c>
      <c r="M2426" s="1128">
        <v>0</v>
      </c>
      <c r="N2426" s="1129">
        <v>0</v>
      </c>
      <c r="O2426" s="1128">
        <v>0</v>
      </c>
      <c r="P2426" s="1127">
        <v>0</v>
      </c>
      <c r="Q2426" s="1127">
        <v>0</v>
      </c>
      <c r="R2426" s="1127">
        <v>0</v>
      </c>
      <c r="S2426" s="1127">
        <v>0</v>
      </c>
      <c r="T2426" s="1130">
        <v>0</v>
      </c>
      <c r="U2426" s="1130">
        <v>0</v>
      </c>
      <c r="V2426" s="1130">
        <v>0</v>
      </c>
      <c r="W2426" s="1127">
        <v>0</v>
      </c>
      <c r="X2426" s="1130">
        <v>0</v>
      </c>
      <c r="Y2426" s="735">
        <v>0</v>
      </c>
      <c r="Z2426" s="1131">
        <v>0</v>
      </c>
      <c r="AA2426" s="1131">
        <v>0</v>
      </c>
      <c r="AB2426" s="1131">
        <v>0</v>
      </c>
      <c r="AC2426" s="1131">
        <v>0</v>
      </c>
      <c r="AD2426" s="1131">
        <v>0</v>
      </c>
      <c r="AE2426" s="1131">
        <v>0</v>
      </c>
      <c r="AF2426" s="126"/>
      <c r="AG2426" s="126"/>
      <c r="AH2426" s="126"/>
      <c r="AI2426" s="126"/>
      <c r="AJ2426" s="126"/>
      <c r="AK2426" s="126"/>
      <c r="AL2426" s="126">
        <v>2426</v>
      </c>
    </row>
    <row r="2427" spans="1:38">
      <c r="A2427" s="721" t="s">
        <v>1996</v>
      </c>
      <c r="B2427" s="722">
        <v>19</v>
      </c>
      <c r="C2427" s="722">
        <v>1995</v>
      </c>
      <c r="D2427" s="722">
        <v>199500</v>
      </c>
      <c r="E2427" s="721">
        <v>1995001000</v>
      </c>
      <c r="F2427" s="721" t="s">
        <v>1368</v>
      </c>
      <c r="G2427" s="1127">
        <v>-514072671</v>
      </c>
      <c r="H2427" s="1128">
        <v>0</v>
      </c>
      <c r="I2427" s="1128">
        <v>-514072670.88999999</v>
      </c>
      <c r="J2427" s="1128">
        <v>0.11000001430511475</v>
      </c>
      <c r="K2427" s="1128">
        <v>0.11000001430511475</v>
      </c>
      <c r="L2427" s="1128">
        <v>0</v>
      </c>
      <c r="M2427" s="1128">
        <v>0</v>
      </c>
      <c r="N2427" s="1129">
        <v>0</v>
      </c>
      <c r="O2427" s="1128">
        <v>0</v>
      </c>
      <c r="P2427" s="1127">
        <v>0</v>
      </c>
      <c r="Q2427" s="1127">
        <v>0</v>
      </c>
      <c r="R2427" s="1127">
        <v>0</v>
      </c>
      <c r="S2427" s="1127">
        <v>0</v>
      </c>
      <c r="T2427" s="1130">
        <v>0</v>
      </c>
      <c r="U2427" s="1130">
        <v>0</v>
      </c>
      <c r="V2427" s="1130">
        <v>0</v>
      </c>
      <c r="W2427" s="1127">
        <v>0</v>
      </c>
      <c r="X2427" s="1130">
        <v>0</v>
      </c>
      <c r="Y2427" s="735">
        <v>0</v>
      </c>
      <c r="Z2427" s="1131">
        <v>0</v>
      </c>
      <c r="AA2427" s="1131">
        <v>0</v>
      </c>
      <c r="AB2427" s="1131">
        <v>0</v>
      </c>
      <c r="AC2427" s="1131">
        <v>0</v>
      </c>
      <c r="AD2427" s="1131">
        <v>0</v>
      </c>
      <c r="AE2427" s="1131">
        <v>0</v>
      </c>
      <c r="AF2427" s="126"/>
      <c r="AG2427" s="126"/>
      <c r="AH2427" s="126"/>
      <c r="AI2427" s="126"/>
      <c r="AJ2427" s="126"/>
      <c r="AK2427" s="126"/>
      <c r="AL2427" s="126">
        <v>2427</v>
      </c>
    </row>
    <row r="2428" spans="1:38">
      <c r="A2428" s="721" t="s">
        <v>2042</v>
      </c>
      <c r="B2428" s="722">
        <v>19</v>
      </c>
      <c r="C2428" s="722">
        <v>1995</v>
      </c>
      <c r="D2428" s="722">
        <v>199500</v>
      </c>
      <c r="E2428" s="721">
        <v>1995001002</v>
      </c>
      <c r="F2428" s="721" t="s">
        <v>4352</v>
      </c>
      <c r="G2428" s="1127">
        <v>0</v>
      </c>
      <c r="H2428" s="1128">
        <v>0</v>
      </c>
      <c r="I2428" s="1128">
        <v>0</v>
      </c>
      <c r="J2428" s="1128">
        <v>0</v>
      </c>
      <c r="K2428" s="1128">
        <v>0</v>
      </c>
      <c r="L2428" s="1128">
        <v>0</v>
      </c>
      <c r="M2428" s="1128">
        <v>0</v>
      </c>
      <c r="N2428" s="1129">
        <v>0</v>
      </c>
      <c r="O2428" s="1128">
        <v>0</v>
      </c>
      <c r="P2428" s="1127">
        <v>0</v>
      </c>
      <c r="Q2428" s="1127">
        <v>0</v>
      </c>
      <c r="R2428" s="1127">
        <v>0</v>
      </c>
      <c r="S2428" s="1127">
        <v>0</v>
      </c>
      <c r="T2428" s="1130">
        <v>0</v>
      </c>
      <c r="U2428" s="1130">
        <v>0</v>
      </c>
      <c r="V2428" s="1130">
        <v>0</v>
      </c>
      <c r="W2428" s="1127">
        <v>0</v>
      </c>
      <c r="X2428" s="1130">
        <v>0</v>
      </c>
      <c r="Y2428" s="735">
        <v>0</v>
      </c>
      <c r="Z2428" s="1131">
        <v>0</v>
      </c>
      <c r="AA2428" s="1131">
        <v>0</v>
      </c>
      <c r="AB2428" s="1131">
        <v>0</v>
      </c>
      <c r="AC2428" s="1131">
        <v>0</v>
      </c>
      <c r="AD2428" s="1131">
        <v>0</v>
      </c>
      <c r="AE2428" s="1131">
        <v>0</v>
      </c>
      <c r="AF2428" s="126"/>
      <c r="AG2428" s="126"/>
      <c r="AH2428" s="126"/>
      <c r="AI2428" s="126"/>
      <c r="AJ2428" s="126"/>
      <c r="AK2428" s="126"/>
      <c r="AL2428" s="126">
        <v>2428</v>
      </c>
    </row>
    <row r="2429" spans="1:38">
      <c r="A2429" s="721" t="s">
        <v>2042</v>
      </c>
      <c r="B2429" s="722">
        <v>19</v>
      </c>
      <c r="C2429" s="722">
        <v>1995</v>
      </c>
      <c r="D2429" s="722">
        <v>199500</v>
      </c>
      <c r="E2429" s="721">
        <v>1995001003</v>
      </c>
      <c r="F2429" s="721" t="s">
        <v>1300</v>
      </c>
      <c r="G2429" s="1127">
        <v>-99596170620</v>
      </c>
      <c r="H2429" s="1128">
        <v>0</v>
      </c>
      <c r="I2429" s="1128">
        <v>-99596170620.490005</v>
      </c>
      <c r="J2429" s="1128">
        <v>-0.4900054931640625</v>
      </c>
      <c r="K2429" s="1128">
        <v>0</v>
      </c>
      <c r="L2429" s="1128">
        <v>0</v>
      </c>
      <c r="M2429" s="1128">
        <v>-0.4900054931640625</v>
      </c>
      <c r="N2429" s="1129">
        <v>0</v>
      </c>
      <c r="O2429" s="1128">
        <v>-0.4900054931640625</v>
      </c>
      <c r="P2429" s="1127">
        <v>-0.18130203247070312</v>
      </c>
      <c r="Q2429" s="1127">
        <v>0</v>
      </c>
      <c r="R2429" s="1127">
        <v>0</v>
      </c>
      <c r="S2429" s="1127">
        <v>0</v>
      </c>
      <c r="T2429" s="1130">
        <v>0</v>
      </c>
      <c r="U2429" s="1130">
        <v>0</v>
      </c>
      <c r="V2429" s="1130">
        <v>0</v>
      </c>
      <c r="W2429" s="1127">
        <v>0</v>
      </c>
      <c r="X2429" s="1130">
        <v>-0.18130203247070312</v>
      </c>
      <c r="Y2429" s="735">
        <v>0.37</v>
      </c>
      <c r="Z2429" s="1131">
        <v>0</v>
      </c>
      <c r="AA2429" s="1131">
        <v>-0.18130203247070312</v>
      </c>
      <c r="AB2429" s="1131">
        <v>0</v>
      </c>
      <c r="AC2429" s="1131">
        <v>-0.15170135498046874</v>
      </c>
      <c r="AD2429" s="1131">
        <v>0</v>
      </c>
      <c r="AE2429" s="1131">
        <v>-2.9600677490234373E-2</v>
      </c>
      <c r="AF2429" s="126"/>
      <c r="AG2429" s="126"/>
      <c r="AH2429" s="126"/>
      <c r="AI2429" s="126"/>
      <c r="AJ2429" s="126"/>
      <c r="AK2429" s="126"/>
      <c r="AL2429" s="126">
        <v>2429</v>
      </c>
    </row>
    <row r="2430" spans="1:38">
      <c r="A2430" s="721" t="s">
        <v>2042</v>
      </c>
      <c r="B2430" s="722">
        <v>19</v>
      </c>
      <c r="C2430" s="722">
        <v>1995</v>
      </c>
      <c r="D2430" s="722">
        <v>199500</v>
      </c>
      <c r="E2430" s="721">
        <v>1995001004</v>
      </c>
      <c r="F2430" s="721" t="s">
        <v>3712</v>
      </c>
      <c r="G2430" s="1127">
        <v>0</v>
      </c>
      <c r="H2430" s="1128">
        <v>0</v>
      </c>
      <c r="I2430" s="1128">
        <v>0</v>
      </c>
      <c r="J2430" s="1128">
        <v>0</v>
      </c>
      <c r="K2430" s="1128">
        <v>0</v>
      </c>
      <c r="L2430" s="1128">
        <v>0</v>
      </c>
      <c r="M2430" s="1128">
        <v>0</v>
      </c>
      <c r="N2430" s="1129">
        <v>0</v>
      </c>
      <c r="O2430" s="1128">
        <v>0</v>
      </c>
      <c r="P2430" s="1127">
        <v>0</v>
      </c>
      <c r="Q2430" s="1127">
        <v>0</v>
      </c>
      <c r="R2430" s="1127">
        <v>0</v>
      </c>
      <c r="S2430" s="1127">
        <v>0</v>
      </c>
      <c r="T2430" s="1130">
        <v>0</v>
      </c>
      <c r="U2430" s="1130">
        <v>0</v>
      </c>
      <c r="V2430" s="1130">
        <v>0</v>
      </c>
      <c r="W2430" s="1127">
        <v>0</v>
      </c>
      <c r="X2430" s="1130">
        <v>0</v>
      </c>
      <c r="Y2430" s="735">
        <v>0</v>
      </c>
      <c r="Z2430" s="1131">
        <v>0</v>
      </c>
      <c r="AA2430" s="1131">
        <v>0</v>
      </c>
      <c r="AB2430" s="1131">
        <v>0</v>
      </c>
      <c r="AC2430" s="1131">
        <v>0</v>
      </c>
      <c r="AD2430" s="1131">
        <v>0</v>
      </c>
      <c r="AE2430" s="1131">
        <v>0</v>
      </c>
      <c r="AF2430" s="126"/>
      <c r="AG2430" s="126"/>
      <c r="AH2430" s="126"/>
      <c r="AI2430" s="126"/>
      <c r="AJ2430" s="126"/>
      <c r="AK2430" s="126"/>
      <c r="AL2430" s="126">
        <v>2430</v>
      </c>
    </row>
    <row r="2431" spans="1:38">
      <c r="A2431" s="721" t="s">
        <v>2042</v>
      </c>
      <c r="B2431" s="722">
        <v>19</v>
      </c>
      <c r="C2431" s="722">
        <v>1995</v>
      </c>
      <c r="D2431" s="722">
        <v>199500</v>
      </c>
      <c r="E2431" s="721">
        <v>1995001006</v>
      </c>
      <c r="F2431" s="721" t="s">
        <v>1301</v>
      </c>
      <c r="G2431" s="1127">
        <v>-22122399055</v>
      </c>
      <c r="H2431" s="1128">
        <v>0</v>
      </c>
      <c r="I2431" s="1128">
        <v>-22122399055.41</v>
      </c>
      <c r="J2431" s="1128">
        <v>-0.40999984741210938</v>
      </c>
      <c r="K2431" s="1128">
        <v>0</v>
      </c>
      <c r="L2431" s="1128">
        <v>0</v>
      </c>
      <c r="M2431" s="1128">
        <v>-0.40999984741210938</v>
      </c>
      <c r="N2431" s="1129">
        <v>0</v>
      </c>
      <c r="O2431" s="1128">
        <v>-0.40999984741210938</v>
      </c>
      <c r="P2431" s="1127">
        <v>-0.15169994354248045</v>
      </c>
      <c r="Q2431" s="1127">
        <v>0</v>
      </c>
      <c r="R2431" s="1127">
        <v>0</v>
      </c>
      <c r="S2431" s="1127">
        <v>0</v>
      </c>
      <c r="T2431" s="1130">
        <v>0</v>
      </c>
      <c r="U2431" s="1130">
        <v>0</v>
      </c>
      <c r="V2431" s="1130">
        <v>0</v>
      </c>
      <c r="W2431" s="1127">
        <v>0</v>
      </c>
      <c r="X2431" s="1130">
        <v>-0.15169994354248045</v>
      </c>
      <c r="Y2431" s="735">
        <v>0.36999999999999994</v>
      </c>
      <c r="Z2431" s="1131">
        <v>0</v>
      </c>
      <c r="AA2431" s="1131">
        <v>-0.15169994354248045</v>
      </c>
      <c r="AB2431" s="1131">
        <v>0</v>
      </c>
      <c r="AC2431" s="1131">
        <v>-0.15169994354248045</v>
      </c>
      <c r="AD2431" s="1131">
        <v>0</v>
      </c>
      <c r="AE2431" s="1131">
        <v>0</v>
      </c>
      <c r="AF2431" s="126"/>
      <c r="AG2431" s="126"/>
      <c r="AH2431" s="126"/>
      <c r="AI2431" s="126"/>
      <c r="AJ2431" s="126"/>
      <c r="AK2431" s="126"/>
      <c r="AL2431" s="126">
        <v>2431</v>
      </c>
    </row>
    <row r="2432" spans="1:38">
      <c r="A2432" s="721" t="s">
        <v>2042</v>
      </c>
      <c r="B2432" s="722">
        <v>19</v>
      </c>
      <c r="C2432" s="722">
        <v>1995</v>
      </c>
      <c r="D2432" s="722">
        <v>199500</v>
      </c>
      <c r="E2432" s="721">
        <v>1995001007</v>
      </c>
      <c r="F2432" s="721" t="s">
        <v>1302</v>
      </c>
      <c r="G2432" s="1127">
        <v>966976940</v>
      </c>
      <c r="H2432" s="1128">
        <v>0</v>
      </c>
      <c r="I2432" s="1128">
        <v>966976940.17999995</v>
      </c>
      <c r="J2432" s="1128">
        <v>0.1799999475479126</v>
      </c>
      <c r="K2432" s="1128">
        <v>0</v>
      </c>
      <c r="L2432" s="1128">
        <v>0.1799999475479126</v>
      </c>
      <c r="M2432" s="1128">
        <v>0</v>
      </c>
      <c r="N2432" s="1129">
        <v>0</v>
      </c>
      <c r="O2432" s="1128">
        <v>0.1799999475479126</v>
      </c>
      <c r="P2432" s="1127">
        <v>6.6599980592727662E-2</v>
      </c>
      <c r="Q2432" s="1127">
        <v>0</v>
      </c>
      <c r="R2432" s="1127">
        <v>0</v>
      </c>
      <c r="S2432" s="1127">
        <v>0</v>
      </c>
      <c r="T2432" s="1130">
        <v>0</v>
      </c>
      <c r="U2432" s="1130">
        <v>0</v>
      </c>
      <c r="V2432" s="1130">
        <v>0</v>
      </c>
      <c r="W2432" s="1127">
        <v>0</v>
      </c>
      <c r="X2432" s="1130">
        <v>6.6599980592727662E-2</v>
      </c>
      <c r="Y2432" s="735">
        <v>0.37</v>
      </c>
      <c r="Z2432" s="1131">
        <v>6.6599980592727662E-2</v>
      </c>
      <c r="AA2432" s="1131">
        <v>0</v>
      </c>
      <c r="AB2432" s="1131">
        <v>6.6599980592727662E-2</v>
      </c>
      <c r="AC2432" s="1131">
        <v>0</v>
      </c>
      <c r="AD2432" s="1131">
        <v>0</v>
      </c>
      <c r="AE2432" s="1131">
        <v>0</v>
      </c>
      <c r="AF2432" s="126"/>
      <c r="AG2432" s="126"/>
      <c r="AH2432" s="126"/>
      <c r="AI2432" s="126"/>
      <c r="AJ2432" s="126"/>
      <c r="AK2432" s="126"/>
      <c r="AL2432" s="126">
        <v>2432</v>
      </c>
    </row>
    <row r="2433" spans="1:38">
      <c r="A2433" s="721" t="s">
        <v>2042</v>
      </c>
      <c r="B2433" s="722">
        <v>19</v>
      </c>
      <c r="C2433" s="722">
        <v>1995</v>
      </c>
      <c r="D2433" s="722">
        <v>199500</v>
      </c>
      <c r="E2433" s="721">
        <v>1995001010</v>
      </c>
      <c r="F2433" s="721" t="s">
        <v>1303</v>
      </c>
      <c r="G2433" s="1127">
        <v>346690316</v>
      </c>
      <c r="H2433" s="1128">
        <v>0</v>
      </c>
      <c r="I2433" s="1128">
        <v>346690316.19999999</v>
      </c>
      <c r="J2433" s="1128">
        <v>0.19999998807907104</v>
      </c>
      <c r="K2433" s="1128">
        <v>0</v>
      </c>
      <c r="L2433" s="1128">
        <v>0.19999998807907104</v>
      </c>
      <c r="M2433" s="1128">
        <v>0</v>
      </c>
      <c r="N2433" s="1129">
        <v>0</v>
      </c>
      <c r="O2433" s="1128">
        <v>0.19999998807907104</v>
      </c>
      <c r="P2433" s="1127">
        <v>7.3999995589256282E-2</v>
      </c>
      <c r="Q2433" s="1127">
        <v>0</v>
      </c>
      <c r="R2433" s="1127">
        <v>0</v>
      </c>
      <c r="S2433" s="1127">
        <v>0</v>
      </c>
      <c r="T2433" s="1130">
        <v>0</v>
      </c>
      <c r="U2433" s="1130">
        <v>0</v>
      </c>
      <c r="V2433" s="1130">
        <v>0</v>
      </c>
      <c r="W2433" s="1127">
        <v>0</v>
      </c>
      <c r="X2433" s="1130">
        <v>7.3999995589256282E-2</v>
      </c>
      <c r="Y2433" s="735">
        <v>0.37</v>
      </c>
      <c r="Z2433" s="1131">
        <v>7.3999995589256282E-2</v>
      </c>
      <c r="AA2433" s="1131">
        <v>0</v>
      </c>
      <c r="AB2433" s="1131">
        <v>7.3999995589256282E-2</v>
      </c>
      <c r="AC2433" s="1131">
        <v>0</v>
      </c>
      <c r="AD2433" s="1131">
        <v>0</v>
      </c>
      <c r="AE2433" s="1131">
        <v>0</v>
      </c>
      <c r="AF2433" s="126"/>
      <c r="AG2433" s="126"/>
      <c r="AH2433" s="126"/>
      <c r="AI2433" s="126"/>
      <c r="AJ2433" s="126"/>
      <c r="AK2433" s="126"/>
      <c r="AL2433" s="126">
        <v>2433</v>
      </c>
    </row>
    <row r="2434" spans="1:38">
      <c r="A2434" s="721" t="s">
        <v>2042</v>
      </c>
      <c r="B2434" s="722">
        <v>19</v>
      </c>
      <c r="C2434" s="722">
        <v>1995</v>
      </c>
      <c r="D2434" s="722">
        <v>199500</v>
      </c>
      <c r="E2434" s="721">
        <v>1995001011</v>
      </c>
      <c r="F2434" s="721" t="s">
        <v>1369</v>
      </c>
      <c r="G2434" s="1127">
        <v>-346690316</v>
      </c>
      <c r="H2434" s="1128">
        <v>0</v>
      </c>
      <c r="I2434" s="1128">
        <v>0</v>
      </c>
      <c r="J2434" s="1128">
        <v>346690316</v>
      </c>
      <c r="K2434" s="1128">
        <v>0</v>
      </c>
      <c r="L2434" s="1128">
        <v>346690316</v>
      </c>
      <c r="M2434" s="1128">
        <v>0</v>
      </c>
      <c r="N2434" s="1129">
        <v>0</v>
      </c>
      <c r="O2434" s="1128">
        <v>346690316</v>
      </c>
      <c r="P2434" s="1127">
        <v>128275416.92</v>
      </c>
      <c r="Q2434" s="1127">
        <v>0</v>
      </c>
      <c r="R2434" s="1127">
        <v>0</v>
      </c>
      <c r="S2434" s="1127">
        <v>0</v>
      </c>
      <c r="T2434" s="1130">
        <v>0</v>
      </c>
      <c r="U2434" s="1130">
        <v>0</v>
      </c>
      <c r="V2434" s="1130">
        <v>0</v>
      </c>
      <c r="W2434" s="1127">
        <v>0</v>
      </c>
      <c r="X2434" s="1130">
        <v>128275416.92</v>
      </c>
      <c r="Y2434" s="735">
        <v>0.37</v>
      </c>
      <c r="Z2434" s="1131">
        <v>128275416.92</v>
      </c>
      <c r="AA2434" s="1131">
        <v>0</v>
      </c>
      <c r="AB2434" s="1131">
        <v>128275416.92</v>
      </c>
      <c r="AC2434" s="1131">
        <v>0</v>
      </c>
      <c r="AD2434" s="1131">
        <v>0</v>
      </c>
      <c r="AE2434" s="1131">
        <v>0</v>
      </c>
      <c r="AF2434" s="126"/>
      <c r="AG2434" s="126"/>
      <c r="AH2434" s="126"/>
      <c r="AI2434" s="126"/>
      <c r="AJ2434" s="126"/>
      <c r="AK2434" s="126"/>
      <c r="AL2434" s="126">
        <v>2434</v>
      </c>
    </row>
    <row r="2435" spans="1:38">
      <c r="A2435" s="721" t="s">
        <v>2042</v>
      </c>
      <c r="B2435" s="722">
        <v>19</v>
      </c>
      <c r="C2435" s="722">
        <v>1995</v>
      </c>
      <c r="D2435" s="722">
        <v>199500</v>
      </c>
      <c r="E2435" s="721">
        <v>1995001012</v>
      </c>
      <c r="F2435" s="721" t="s">
        <v>4353</v>
      </c>
      <c r="G2435" s="1127">
        <v>-45893965842</v>
      </c>
      <c r="H2435" s="1128">
        <v>0</v>
      </c>
      <c r="I2435" s="1128">
        <v>-45893965842.309998</v>
      </c>
      <c r="J2435" s="1128">
        <v>-0.30999755859375</v>
      </c>
      <c r="K2435" s="1128">
        <v>0</v>
      </c>
      <c r="L2435" s="1128">
        <v>0</v>
      </c>
      <c r="M2435" s="1128">
        <v>-0.30999755859375</v>
      </c>
      <c r="N2435" s="1129">
        <v>0</v>
      </c>
      <c r="O2435" s="1128">
        <v>-0.30999755859375</v>
      </c>
      <c r="P2435" s="1127">
        <v>-0.1146990966796875</v>
      </c>
      <c r="Q2435" s="1127">
        <v>0</v>
      </c>
      <c r="R2435" s="1127">
        <v>0</v>
      </c>
      <c r="S2435" s="1127">
        <v>0</v>
      </c>
      <c r="T2435" s="1130">
        <v>0</v>
      </c>
      <c r="U2435" s="1130">
        <v>0</v>
      </c>
      <c r="V2435" s="1130">
        <v>0</v>
      </c>
      <c r="W2435" s="1127">
        <v>0</v>
      </c>
      <c r="X2435" s="1130">
        <v>-0.1146990966796875</v>
      </c>
      <c r="Y2435" s="735">
        <v>0.37</v>
      </c>
      <c r="Z2435" s="1131">
        <v>0</v>
      </c>
      <c r="AA2435" s="1131">
        <v>-0.1146990966796875</v>
      </c>
      <c r="AB2435" s="1131">
        <v>8.5101242065429683E-2</v>
      </c>
      <c r="AC2435" s="1131">
        <v>0</v>
      </c>
      <c r="AD2435" s="1131">
        <v>-8.5101242065429683E-2</v>
      </c>
      <c r="AE2435" s="1131">
        <v>-0.1146990966796875</v>
      </c>
      <c r="AF2435" s="126"/>
      <c r="AG2435" s="126"/>
      <c r="AH2435" s="126"/>
      <c r="AI2435" s="126"/>
      <c r="AJ2435" s="126"/>
      <c r="AK2435" s="126"/>
      <c r="AL2435" s="126">
        <v>2435</v>
      </c>
    </row>
    <row r="2436" spans="1:38">
      <c r="A2436" s="721" t="s">
        <v>2042</v>
      </c>
      <c r="B2436" s="722">
        <v>19</v>
      </c>
      <c r="C2436" s="722">
        <v>1995</v>
      </c>
      <c r="D2436" s="722">
        <v>199500</v>
      </c>
      <c r="E2436" s="721">
        <v>1995001013</v>
      </c>
      <c r="F2436" s="721" t="s">
        <v>4354</v>
      </c>
      <c r="G2436" s="1127">
        <v>-12513590353</v>
      </c>
      <c r="H2436" s="1128">
        <v>0</v>
      </c>
      <c r="I2436" s="1128">
        <v>-12513590352.75</v>
      </c>
      <c r="J2436" s="1128">
        <v>0.25</v>
      </c>
      <c r="K2436" s="1128">
        <v>0</v>
      </c>
      <c r="L2436" s="1128">
        <v>0.25</v>
      </c>
      <c r="M2436" s="1128">
        <v>0</v>
      </c>
      <c r="N2436" s="1129">
        <v>0</v>
      </c>
      <c r="O2436" s="1128">
        <v>0.25</v>
      </c>
      <c r="P2436" s="1127">
        <v>9.2499999999999999E-2</v>
      </c>
      <c r="Q2436" s="1127">
        <v>0</v>
      </c>
      <c r="R2436" s="1127">
        <v>0</v>
      </c>
      <c r="S2436" s="1127">
        <v>0</v>
      </c>
      <c r="T2436" s="1130">
        <v>0</v>
      </c>
      <c r="U2436" s="1130">
        <v>0</v>
      </c>
      <c r="V2436" s="1130">
        <v>0</v>
      </c>
      <c r="W2436" s="1127">
        <v>0</v>
      </c>
      <c r="X2436" s="1130">
        <v>9.2499999999999999E-2</v>
      </c>
      <c r="Y2436" s="735">
        <v>0.37</v>
      </c>
      <c r="Z2436" s="1131">
        <v>9.2499999999999999E-2</v>
      </c>
      <c r="AA2436" s="1131">
        <v>0</v>
      </c>
      <c r="AB2436" s="1131">
        <v>9.2499999999999999E-2</v>
      </c>
      <c r="AC2436" s="1131">
        <v>0</v>
      </c>
      <c r="AD2436" s="1131">
        <v>0</v>
      </c>
      <c r="AE2436" s="1131">
        <v>0</v>
      </c>
      <c r="AF2436" s="126"/>
      <c r="AG2436" s="126"/>
      <c r="AH2436" s="126"/>
      <c r="AI2436" s="126"/>
      <c r="AJ2436" s="126"/>
      <c r="AK2436" s="126"/>
      <c r="AL2436" s="126">
        <v>2436</v>
      </c>
    </row>
    <row r="2437" spans="1:38">
      <c r="A2437" s="721" t="s">
        <v>1996</v>
      </c>
      <c r="B2437" s="722">
        <v>19</v>
      </c>
      <c r="C2437" s="722">
        <v>1995</v>
      </c>
      <c r="D2437" s="722">
        <v>199500</v>
      </c>
      <c r="E2437" s="721">
        <v>1995009020</v>
      </c>
      <c r="F2437" s="721" t="s">
        <v>1370</v>
      </c>
      <c r="G2437" s="1127">
        <v>-167403836</v>
      </c>
      <c r="H2437" s="1128">
        <v>0</v>
      </c>
      <c r="I2437" s="1128">
        <v>-167403836.06999999</v>
      </c>
      <c r="J2437" s="1128">
        <v>-6.9999992847442627E-2</v>
      </c>
      <c r="K2437" s="1128">
        <v>-6.9999992847442627E-2</v>
      </c>
      <c r="L2437" s="1128">
        <v>0</v>
      </c>
      <c r="M2437" s="1128">
        <v>0</v>
      </c>
      <c r="N2437" s="1129">
        <v>0</v>
      </c>
      <c r="O2437" s="1128">
        <v>0</v>
      </c>
      <c r="P2437" s="1127">
        <v>0</v>
      </c>
      <c r="Q2437" s="1127">
        <v>0</v>
      </c>
      <c r="R2437" s="1127">
        <v>0</v>
      </c>
      <c r="S2437" s="1127">
        <v>0</v>
      </c>
      <c r="T2437" s="1130">
        <v>0</v>
      </c>
      <c r="U2437" s="1130">
        <v>0</v>
      </c>
      <c r="V2437" s="1130">
        <v>0</v>
      </c>
      <c r="W2437" s="1127">
        <v>0</v>
      </c>
      <c r="X2437" s="1130">
        <v>0</v>
      </c>
      <c r="Y2437" s="735">
        <v>0</v>
      </c>
      <c r="Z2437" s="1131">
        <v>0</v>
      </c>
      <c r="AA2437" s="1131">
        <v>0</v>
      </c>
      <c r="AB2437" s="1131">
        <v>0</v>
      </c>
      <c r="AC2437" s="1131">
        <v>0</v>
      </c>
      <c r="AD2437" s="1131">
        <v>0</v>
      </c>
      <c r="AE2437" s="1131">
        <v>0</v>
      </c>
      <c r="AF2437" s="126"/>
      <c r="AG2437" s="126"/>
      <c r="AH2437" s="126"/>
      <c r="AI2437" s="126"/>
      <c r="AJ2437" s="126"/>
      <c r="AK2437" s="126"/>
      <c r="AL2437" s="126">
        <v>2437</v>
      </c>
    </row>
    <row r="2438" spans="1:38">
      <c r="A2438" s="721" t="s">
        <v>1996</v>
      </c>
      <c r="B2438" s="722">
        <v>19</v>
      </c>
      <c r="C2438" s="722">
        <v>1995</v>
      </c>
      <c r="D2438" s="722">
        <v>199510</v>
      </c>
      <c r="E2438" s="721">
        <v>1995101000</v>
      </c>
      <c r="F2438" s="721" t="s">
        <v>1371</v>
      </c>
      <c r="G2438" s="1127">
        <v>0</v>
      </c>
      <c r="H2438" s="1128">
        <v>0</v>
      </c>
      <c r="I2438" s="1128">
        <v>0</v>
      </c>
      <c r="J2438" s="1128">
        <v>0</v>
      </c>
      <c r="K2438" s="1128">
        <v>0</v>
      </c>
      <c r="L2438" s="1128">
        <v>0</v>
      </c>
      <c r="M2438" s="1128">
        <v>0</v>
      </c>
      <c r="N2438" s="1129">
        <v>0</v>
      </c>
      <c r="O2438" s="1128">
        <v>0</v>
      </c>
      <c r="P2438" s="1127">
        <v>0</v>
      </c>
      <c r="Q2438" s="1127">
        <v>0</v>
      </c>
      <c r="R2438" s="1127">
        <v>0</v>
      </c>
      <c r="S2438" s="1127">
        <v>0</v>
      </c>
      <c r="T2438" s="1130">
        <v>0</v>
      </c>
      <c r="U2438" s="1130">
        <v>0</v>
      </c>
      <c r="V2438" s="1130">
        <v>0</v>
      </c>
      <c r="W2438" s="1127">
        <v>0</v>
      </c>
      <c r="X2438" s="1130">
        <v>0</v>
      </c>
      <c r="Y2438" s="735">
        <v>0</v>
      </c>
      <c r="Z2438" s="1131">
        <v>0</v>
      </c>
      <c r="AA2438" s="1131">
        <v>0</v>
      </c>
      <c r="AB2438" s="1131">
        <v>0</v>
      </c>
      <c r="AC2438" s="1131">
        <v>0</v>
      </c>
      <c r="AD2438" s="1131">
        <v>0</v>
      </c>
      <c r="AE2438" s="1131">
        <v>0</v>
      </c>
      <c r="AF2438" s="126"/>
      <c r="AG2438" s="126"/>
      <c r="AH2438" s="126"/>
      <c r="AI2438" s="126"/>
      <c r="AJ2438" s="126"/>
      <c r="AK2438" s="126"/>
      <c r="AL2438" s="126">
        <v>2438</v>
      </c>
    </row>
    <row r="2439" spans="1:38">
      <c r="A2439" s="721" t="s">
        <v>1996</v>
      </c>
      <c r="B2439" s="722">
        <v>19</v>
      </c>
      <c r="C2439" s="722">
        <v>1995</v>
      </c>
      <c r="D2439" s="722">
        <v>199580</v>
      </c>
      <c r="E2439" s="721">
        <v>1995801000</v>
      </c>
      <c r="F2439" s="721" t="s">
        <v>1372</v>
      </c>
      <c r="G2439" s="1127">
        <v>0</v>
      </c>
      <c r="H2439" s="1128">
        <v>0</v>
      </c>
      <c r="I2439" s="1128">
        <v>0</v>
      </c>
      <c r="J2439" s="1128">
        <v>0</v>
      </c>
      <c r="K2439" s="1128">
        <v>0</v>
      </c>
      <c r="L2439" s="1128">
        <v>0</v>
      </c>
      <c r="M2439" s="1128">
        <v>0</v>
      </c>
      <c r="N2439" s="1129">
        <v>0</v>
      </c>
      <c r="O2439" s="1128">
        <v>0</v>
      </c>
      <c r="P2439" s="1127">
        <v>0</v>
      </c>
      <c r="Q2439" s="1127">
        <v>0</v>
      </c>
      <c r="R2439" s="1127">
        <v>0</v>
      </c>
      <c r="S2439" s="1127">
        <v>0</v>
      </c>
      <c r="T2439" s="1130">
        <v>0</v>
      </c>
      <c r="U2439" s="1130">
        <v>0</v>
      </c>
      <c r="V2439" s="1130">
        <v>0</v>
      </c>
      <c r="W2439" s="1127">
        <v>0</v>
      </c>
      <c r="X2439" s="1130">
        <v>0</v>
      </c>
      <c r="Y2439" s="735">
        <v>0</v>
      </c>
      <c r="Z2439" s="1131">
        <v>0</v>
      </c>
      <c r="AA2439" s="1131">
        <v>0</v>
      </c>
      <c r="AB2439" s="1131">
        <v>0</v>
      </c>
      <c r="AC2439" s="1131">
        <v>0</v>
      </c>
      <c r="AD2439" s="1131">
        <v>0</v>
      </c>
      <c r="AE2439" s="1131">
        <v>0</v>
      </c>
      <c r="AF2439" s="126"/>
      <c r="AG2439" s="126"/>
      <c r="AH2439" s="126"/>
      <c r="AI2439" s="126"/>
      <c r="AJ2439" s="126"/>
      <c r="AK2439" s="126"/>
      <c r="AL2439" s="126">
        <v>2439</v>
      </c>
    </row>
    <row r="2440" spans="1:38">
      <c r="A2440" s="721" t="s">
        <v>1385</v>
      </c>
      <c r="B2440" s="722">
        <v>21</v>
      </c>
      <c r="C2440" s="722">
        <v>2105</v>
      </c>
      <c r="D2440" s="722">
        <v>210505</v>
      </c>
      <c r="E2440" s="721">
        <v>2105059010</v>
      </c>
      <c r="F2440" s="721" t="s">
        <v>1373</v>
      </c>
      <c r="G2440" s="1127">
        <v>-8768023722319</v>
      </c>
      <c r="H2440" s="1128">
        <v>0</v>
      </c>
      <c r="I2440" s="1128">
        <v>-8768023722319.3203</v>
      </c>
      <c r="J2440" s="1128">
        <v>-0.3203125</v>
      </c>
      <c r="K2440" s="1128">
        <v>0</v>
      </c>
      <c r="L2440" s="1128">
        <v>0</v>
      </c>
      <c r="M2440" s="1128">
        <v>-0.3203125</v>
      </c>
      <c r="N2440" s="1129">
        <v>0</v>
      </c>
      <c r="O2440" s="1128">
        <v>-0.3203125</v>
      </c>
      <c r="P2440" s="1127">
        <v>-0.118515625</v>
      </c>
      <c r="Q2440" s="1127">
        <v>0</v>
      </c>
      <c r="R2440" s="1127">
        <v>0</v>
      </c>
      <c r="S2440" s="1127">
        <v>0</v>
      </c>
      <c r="T2440" s="1130">
        <v>0</v>
      </c>
      <c r="U2440" s="1130">
        <v>0</v>
      </c>
      <c r="V2440" s="1130">
        <v>0</v>
      </c>
      <c r="W2440" s="1127">
        <v>0</v>
      </c>
      <c r="X2440" s="1130">
        <v>-0.118515625</v>
      </c>
      <c r="Y2440" s="735">
        <v>0.37</v>
      </c>
      <c r="Z2440" s="1131">
        <v>0</v>
      </c>
      <c r="AA2440" s="1131">
        <v>-0.118515625</v>
      </c>
      <c r="AB2440" s="1131">
        <v>0</v>
      </c>
      <c r="AC2440" s="1131">
        <v>-7.3710937500000004E-2</v>
      </c>
      <c r="AD2440" s="1131">
        <v>0</v>
      </c>
      <c r="AE2440" s="1131">
        <v>-4.4804687499999996E-2</v>
      </c>
      <c r="AF2440" s="126"/>
      <c r="AG2440" s="126"/>
      <c r="AH2440" s="126"/>
      <c r="AI2440" s="126"/>
      <c r="AJ2440" s="126"/>
      <c r="AK2440" s="126"/>
      <c r="AL2440" s="126">
        <v>2440</v>
      </c>
    </row>
    <row r="2441" spans="1:38">
      <c r="A2441" s="721" t="s">
        <v>1385</v>
      </c>
      <c r="B2441" s="722">
        <v>21</v>
      </c>
      <c r="C2441" s="722">
        <v>2105</v>
      </c>
      <c r="D2441" s="722">
        <v>210505</v>
      </c>
      <c r="E2441" s="721">
        <v>2105059131</v>
      </c>
      <c r="F2441" s="721" t="s">
        <v>3424</v>
      </c>
      <c r="G2441" s="1127">
        <v>58878463</v>
      </c>
      <c r="H2441" s="1128">
        <v>0</v>
      </c>
      <c r="I2441" s="1128">
        <v>58878462.789999999</v>
      </c>
      <c r="J2441" s="1128">
        <v>-0.21000000089406967</v>
      </c>
      <c r="K2441" s="1128">
        <v>0</v>
      </c>
      <c r="L2441" s="1128">
        <v>0</v>
      </c>
      <c r="M2441" s="1128">
        <v>-0.21000000089406967</v>
      </c>
      <c r="N2441" s="1129">
        <v>0</v>
      </c>
      <c r="O2441" s="1128">
        <v>-0.21000000089406967</v>
      </c>
      <c r="P2441" s="1127">
        <v>-7.7700000330805777E-2</v>
      </c>
      <c r="Q2441" s="1127">
        <v>0</v>
      </c>
      <c r="R2441" s="1127">
        <v>0</v>
      </c>
      <c r="S2441" s="1127">
        <v>0</v>
      </c>
      <c r="T2441" s="1130">
        <v>0</v>
      </c>
      <c r="U2441" s="1130">
        <v>0</v>
      </c>
      <c r="V2441" s="1130">
        <v>0</v>
      </c>
      <c r="W2441" s="1127">
        <v>0</v>
      </c>
      <c r="X2441" s="1130">
        <v>-7.7700000330805777E-2</v>
      </c>
      <c r="Y2441" s="735">
        <v>0.37</v>
      </c>
      <c r="Z2441" s="1131">
        <v>0</v>
      </c>
      <c r="AA2441" s="1131">
        <v>-7.7700000330805777E-2</v>
      </c>
      <c r="AB2441" s="1131">
        <v>0</v>
      </c>
      <c r="AC2441" s="1131">
        <v>-0.17390000007580966</v>
      </c>
      <c r="AD2441" s="1131">
        <v>0</v>
      </c>
      <c r="AE2441" s="1131">
        <v>9.6199999745003886E-2</v>
      </c>
      <c r="AF2441" s="126"/>
      <c r="AG2441" s="126"/>
      <c r="AH2441" s="126"/>
      <c r="AI2441" s="126"/>
      <c r="AJ2441" s="126"/>
      <c r="AK2441" s="126"/>
      <c r="AL2441" s="126">
        <v>2441</v>
      </c>
    </row>
    <row r="2442" spans="1:38">
      <c r="A2442" s="721" t="s">
        <v>1385</v>
      </c>
      <c r="B2442" s="722">
        <v>21</v>
      </c>
      <c r="C2442" s="722">
        <v>2105</v>
      </c>
      <c r="D2442" s="722">
        <v>210505</v>
      </c>
      <c r="E2442" s="721">
        <v>2105059134</v>
      </c>
      <c r="F2442" s="721" t="s">
        <v>4355</v>
      </c>
      <c r="G2442" s="1127">
        <v>714092</v>
      </c>
      <c r="H2442" s="1128">
        <v>0</v>
      </c>
      <c r="I2442" s="1128">
        <v>714091.97</v>
      </c>
      <c r="J2442" s="1128">
        <v>-3.0000000027939677E-2</v>
      </c>
      <c r="K2442" s="1128">
        <v>0</v>
      </c>
      <c r="L2442" s="1128">
        <v>0</v>
      </c>
      <c r="M2442" s="1128">
        <v>-3.0000000027939677E-2</v>
      </c>
      <c r="N2442" s="1129">
        <v>0</v>
      </c>
      <c r="O2442" s="1128">
        <v>-3.0000000027939677E-2</v>
      </c>
      <c r="P2442" s="1127">
        <v>-1.1100000010337681E-2</v>
      </c>
      <c r="Q2442" s="1127">
        <v>0</v>
      </c>
      <c r="R2442" s="1127">
        <v>0</v>
      </c>
      <c r="S2442" s="1127">
        <v>0</v>
      </c>
      <c r="T2442" s="1130">
        <v>0</v>
      </c>
      <c r="U2442" s="1130">
        <v>0</v>
      </c>
      <c r="V2442" s="1130">
        <v>0</v>
      </c>
      <c r="W2442" s="1127">
        <v>0</v>
      </c>
      <c r="X2442" s="1130">
        <v>-1.1100000010337681E-2</v>
      </c>
      <c r="Y2442" s="735">
        <v>0.37</v>
      </c>
      <c r="Z2442" s="1131">
        <v>0</v>
      </c>
      <c r="AA2442" s="1131">
        <v>-1.1100000010337681E-2</v>
      </c>
      <c r="AB2442" s="1131">
        <v>0</v>
      </c>
      <c r="AC2442" s="1131">
        <v>0</v>
      </c>
      <c r="AD2442" s="1131">
        <v>0</v>
      </c>
      <c r="AE2442" s="1131">
        <v>-1.1100000010337681E-2</v>
      </c>
      <c r="AF2442" s="126"/>
      <c r="AG2442" s="126"/>
      <c r="AH2442" s="126"/>
      <c r="AI2442" s="126"/>
      <c r="AJ2442" s="126"/>
      <c r="AK2442" s="126"/>
      <c r="AL2442" s="126">
        <v>2442</v>
      </c>
    </row>
    <row r="2443" spans="1:38">
      <c r="A2443" s="721" t="s">
        <v>1385</v>
      </c>
      <c r="B2443" s="722">
        <v>21</v>
      </c>
      <c r="C2443" s="722">
        <v>2105</v>
      </c>
      <c r="D2443" s="722">
        <v>210505</v>
      </c>
      <c r="E2443" s="721">
        <v>2105059347</v>
      </c>
      <c r="F2443" s="721" t="s">
        <v>4356</v>
      </c>
      <c r="G2443" s="1127">
        <v>0</v>
      </c>
      <c r="H2443" s="1128">
        <v>0</v>
      </c>
      <c r="I2443" s="1128">
        <v>0</v>
      </c>
      <c r="J2443" s="1128">
        <v>0</v>
      </c>
      <c r="K2443" s="1128">
        <v>0</v>
      </c>
      <c r="L2443" s="1128">
        <v>0</v>
      </c>
      <c r="M2443" s="1128">
        <v>0</v>
      </c>
      <c r="N2443" s="1129">
        <v>0</v>
      </c>
      <c r="O2443" s="1128">
        <v>0</v>
      </c>
      <c r="P2443" s="1127">
        <v>0</v>
      </c>
      <c r="Q2443" s="1127">
        <v>0</v>
      </c>
      <c r="R2443" s="1127">
        <v>0</v>
      </c>
      <c r="S2443" s="1127">
        <v>0</v>
      </c>
      <c r="T2443" s="1130">
        <v>0</v>
      </c>
      <c r="U2443" s="1130">
        <v>0</v>
      </c>
      <c r="V2443" s="1130">
        <v>0</v>
      </c>
      <c r="W2443" s="1127">
        <v>0</v>
      </c>
      <c r="X2443" s="1130">
        <v>0</v>
      </c>
      <c r="Y2443" s="735">
        <v>0</v>
      </c>
      <c r="Z2443" s="1131">
        <v>0</v>
      </c>
      <c r="AA2443" s="1131">
        <v>0</v>
      </c>
      <c r="AB2443" s="1131">
        <v>0</v>
      </c>
      <c r="AC2443" s="1131">
        <v>0</v>
      </c>
      <c r="AD2443" s="1131">
        <v>0</v>
      </c>
      <c r="AE2443" s="1131">
        <v>0</v>
      </c>
      <c r="AF2443" s="126"/>
      <c r="AG2443" s="126"/>
      <c r="AH2443" s="126"/>
      <c r="AI2443" s="126"/>
      <c r="AJ2443" s="126"/>
      <c r="AK2443" s="126"/>
      <c r="AL2443" s="126">
        <v>2443</v>
      </c>
    </row>
    <row r="2444" spans="1:38">
      <c r="A2444" s="721" t="s">
        <v>1385</v>
      </c>
      <c r="B2444" s="722">
        <v>21</v>
      </c>
      <c r="C2444" s="722">
        <v>2105</v>
      </c>
      <c r="D2444" s="722">
        <v>210505</v>
      </c>
      <c r="E2444" s="721">
        <v>2105059348</v>
      </c>
      <c r="F2444" s="721" t="s">
        <v>4357</v>
      </c>
      <c r="G2444" s="1127">
        <v>64699746</v>
      </c>
      <c r="H2444" s="1128">
        <v>0</v>
      </c>
      <c r="I2444" s="1128">
        <v>64699745.890000001</v>
      </c>
      <c r="J2444" s="1128">
        <v>-0.10999999940395355</v>
      </c>
      <c r="K2444" s="1128">
        <v>0</v>
      </c>
      <c r="L2444" s="1128">
        <v>0</v>
      </c>
      <c r="M2444" s="1128">
        <v>-0.10999999940395355</v>
      </c>
      <c r="N2444" s="1129">
        <v>0</v>
      </c>
      <c r="O2444" s="1128">
        <v>-0.10999999940395355</v>
      </c>
      <c r="P2444" s="1127">
        <v>-4.0699999779462814E-2</v>
      </c>
      <c r="Q2444" s="1127">
        <v>0</v>
      </c>
      <c r="R2444" s="1127">
        <v>0</v>
      </c>
      <c r="S2444" s="1127">
        <v>0</v>
      </c>
      <c r="T2444" s="1130">
        <v>0</v>
      </c>
      <c r="U2444" s="1130">
        <v>0</v>
      </c>
      <c r="V2444" s="1130">
        <v>0</v>
      </c>
      <c r="W2444" s="1127">
        <v>0</v>
      </c>
      <c r="X2444" s="1130">
        <v>-4.0699999779462814E-2</v>
      </c>
      <c r="Y2444" s="735">
        <v>0.37</v>
      </c>
      <c r="Z2444" s="1131">
        <v>0</v>
      </c>
      <c r="AA2444" s="1131">
        <v>-4.0699999779462814E-2</v>
      </c>
      <c r="AB2444" s="1131">
        <v>0</v>
      </c>
      <c r="AC2444" s="1131">
        <v>0</v>
      </c>
      <c r="AD2444" s="1131">
        <v>0</v>
      </c>
      <c r="AE2444" s="1131">
        <v>-4.0699999779462814E-2</v>
      </c>
      <c r="AF2444" s="126"/>
      <c r="AG2444" s="126"/>
      <c r="AH2444" s="126"/>
      <c r="AI2444" s="126"/>
      <c r="AJ2444" s="126"/>
      <c r="AK2444" s="126"/>
      <c r="AL2444" s="126">
        <v>2444</v>
      </c>
    </row>
    <row r="2445" spans="1:38">
      <c r="A2445" s="721" t="s">
        <v>1385</v>
      </c>
      <c r="B2445" s="722">
        <v>21</v>
      </c>
      <c r="C2445" s="722">
        <v>2105</v>
      </c>
      <c r="D2445" s="722">
        <v>210510</v>
      </c>
      <c r="E2445" s="721">
        <v>2105109010</v>
      </c>
      <c r="F2445" s="721" t="s">
        <v>1374</v>
      </c>
      <c r="G2445" s="1127">
        <v>-59076706073</v>
      </c>
      <c r="H2445" s="1128">
        <v>0</v>
      </c>
      <c r="I2445" s="1128">
        <v>-59076706072.839996</v>
      </c>
      <c r="J2445" s="1128">
        <v>0.160003662109375</v>
      </c>
      <c r="K2445" s="1128">
        <v>0</v>
      </c>
      <c r="L2445" s="1128">
        <v>0.160003662109375</v>
      </c>
      <c r="M2445" s="1128">
        <v>0</v>
      </c>
      <c r="N2445" s="1129">
        <v>0</v>
      </c>
      <c r="O2445" s="1128">
        <v>0.160003662109375</v>
      </c>
      <c r="P2445" s="1127">
        <v>5.9201354980468752E-2</v>
      </c>
      <c r="Q2445" s="1127">
        <v>0</v>
      </c>
      <c r="R2445" s="1127">
        <v>0</v>
      </c>
      <c r="S2445" s="1127">
        <v>0</v>
      </c>
      <c r="T2445" s="1130">
        <v>0</v>
      </c>
      <c r="U2445" s="1130">
        <v>0</v>
      </c>
      <c r="V2445" s="1130">
        <v>0</v>
      </c>
      <c r="W2445" s="1127">
        <v>0</v>
      </c>
      <c r="X2445" s="1130">
        <v>5.9201354980468752E-2</v>
      </c>
      <c r="Y2445" s="735">
        <v>0.37</v>
      </c>
      <c r="Z2445" s="1131">
        <v>5.9201354980468752E-2</v>
      </c>
      <c r="AA2445" s="1131">
        <v>0</v>
      </c>
      <c r="AB2445" s="1131">
        <v>0</v>
      </c>
      <c r="AC2445" s="1131">
        <v>-1.4800338745117188E-2</v>
      </c>
      <c r="AD2445" s="1131">
        <v>5.9201354980468752E-2</v>
      </c>
      <c r="AE2445" s="1131">
        <v>1.4800338745117188E-2</v>
      </c>
      <c r="AF2445" s="126"/>
      <c r="AG2445" s="126"/>
      <c r="AH2445" s="126"/>
      <c r="AI2445" s="126"/>
      <c r="AJ2445" s="126"/>
      <c r="AK2445" s="126"/>
      <c r="AL2445" s="126">
        <v>2445</v>
      </c>
    </row>
    <row r="2446" spans="1:38">
      <c r="A2446" s="721" t="s">
        <v>1385</v>
      </c>
      <c r="B2446" s="722">
        <v>21</v>
      </c>
      <c r="C2446" s="722">
        <v>2105</v>
      </c>
      <c r="D2446" s="722">
        <v>210515</v>
      </c>
      <c r="E2446" s="721">
        <v>2105159011</v>
      </c>
      <c r="F2446" s="721" t="s">
        <v>1375</v>
      </c>
      <c r="G2446" s="1127">
        <v>-1280012765013</v>
      </c>
      <c r="H2446" s="1128">
        <v>0</v>
      </c>
      <c r="I2446" s="1128">
        <v>-1280012765013.48</v>
      </c>
      <c r="J2446" s="1128">
        <v>-0.47998046875</v>
      </c>
      <c r="K2446" s="1128">
        <v>0</v>
      </c>
      <c r="L2446" s="1128">
        <v>0</v>
      </c>
      <c r="M2446" s="1128">
        <v>-0.47998046875</v>
      </c>
      <c r="N2446" s="1129">
        <v>0</v>
      </c>
      <c r="O2446" s="1128">
        <v>-0.47998046875</v>
      </c>
      <c r="P2446" s="1127">
        <v>-0.17759277343749999</v>
      </c>
      <c r="Q2446" s="1127">
        <v>0</v>
      </c>
      <c r="R2446" s="1127">
        <v>0</v>
      </c>
      <c r="S2446" s="1127">
        <v>0</v>
      </c>
      <c r="T2446" s="1130">
        <v>0</v>
      </c>
      <c r="U2446" s="1130">
        <v>0</v>
      </c>
      <c r="V2446" s="1130">
        <v>0</v>
      </c>
      <c r="W2446" s="1127">
        <v>0</v>
      </c>
      <c r="X2446" s="1130">
        <v>-0.17759277343749999</v>
      </c>
      <c r="Y2446" s="735">
        <v>0.37</v>
      </c>
      <c r="Z2446" s="1131">
        <v>0</v>
      </c>
      <c r="AA2446" s="1131">
        <v>-0.17759277343749999</v>
      </c>
      <c r="AB2446" s="1131">
        <v>0.17018554687500001</v>
      </c>
      <c r="AC2446" s="1131">
        <v>0</v>
      </c>
      <c r="AD2446" s="1131">
        <v>-0.17018554687500001</v>
      </c>
      <c r="AE2446" s="1131">
        <v>-0.17759277343749999</v>
      </c>
      <c r="AF2446" s="126"/>
      <c r="AG2446" s="126"/>
      <c r="AH2446" s="126"/>
      <c r="AI2446" s="126"/>
      <c r="AJ2446" s="126"/>
      <c r="AK2446" s="126"/>
      <c r="AL2446" s="126">
        <v>2446</v>
      </c>
    </row>
    <row r="2447" spans="1:38">
      <c r="A2447" s="721" t="s">
        <v>1385</v>
      </c>
      <c r="B2447" s="722">
        <v>21</v>
      </c>
      <c r="C2447" s="722">
        <v>2105</v>
      </c>
      <c r="D2447" s="722">
        <v>210530</v>
      </c>
      <c r="E2447" s="721">
        <v>2105309010</v>
      </c>
      <c r="F2447" s="721" t="s">
        <v>1376</v>
      </c>
      <c r="G2447" s="1127">
        <v>-51065165175</v>
      </c>
      <c r="H2447" s="1128">
        <v>0</v>
      </c>
      <c r="I2447" s="1128">
        <v>-51065165174.580002</v>
      </c>
      <c r="J2447" s="1128">
        <v>0.4199981689453125</v>
      </c>
      <c r="K2447" s="1128">
        <v>0</v>
      </c>
      <c r="L2447" s="1128">
        <v>0.4199981689453125</v>
      </c>
      <c r="M2447" s="1128">
        <v>0</v>
      </c>
      <c r="N2447" s="1129">
        <v>0</v>
      </c>
      <c r="O2447" s="1128">
        <v>0.4199981689453125</v>
      </c>
      <c r="P2447" s="1127">
        <v>0.15539932250976563</v>
      </c>
      <c r="Q2447" s="1127">
        <v>0</v>
      </c>
      <c r="R2447" s="1127">
        <v>0</v>
      </c>
      <c r="S2447" s="1127">
        <v>0</v>
      </c>
      <c r="T2447" s="1130">
        <v>0</v>
      </c>
      <c r="U2447" s="1130">
        <v>0</v>
      </c>
      <c r="V2447" s="1130">
        <v>0</v>
      </c>
      <c r="W2447" s="1127">
        <v>0</v>
      </c>
      <c r="X2447" s="1130">
        <v>0.15539932250976563</v>
      </c>
      <c r="Y2447" s="735">
        <v>0.37</v>
      </c>
      <c r="Z2447" s="1131">
        <v>0.15539932250976563</v>
      </c>
      <c r="AA2447" s="1131">
        <v>0</v>
      </c>
      <c r="AB2447" s="1131">
        <v>0</v>
      </c>
      <c r="AC2447" s="1131">
        <v>-4.0700225830078124E-2</v>
      </c>
      <c r="AD2447" s="1131">
        <v>0.15539932250976563</v>
      </c>
      <c r="AE2447" s="1131">
        <v>4.0700225830078124E-2</v>
      </c>
      <c r="AF2447" s="126"/>
      <c r="AG2447" s="126"/>
      <c r="AH2447" s="126"/>
      <c r="AI2447" s="126"/>
      <c r="AJ2447" s="126"/>
      <c r="AK2447" s="126"/>
      <c r="AL2447" s="126">
        <v>2447</v>
      </c>
    </row>
    <row r="2448" spans="1:38">
      <c r="A2448" s="721" t="s">
        <v>1385</v>
      </c>
      <c r="B2448" s="722">
        <v>21</v>
      </c>
      <c r="C2448" s="722">
        <v>2105</v>
      </c>
      <c r="D2448" s="722">
        <v>210535</v>
      </c>
      <c r="E2448" s="721">
        <v>2105359011</v>
      </c>
      <c r="F2448" s="721" t="s">
        <v>1377</v>
      </c>
      <c r="G2448" s="1127">
        <v>-22314122271</v>
      </c>
      <c r="H2448" s="1128">
        <v>0</v>
      </c>
      <c r="I2448" s="1128">
        <v>-22314122270.599998</v>
      </c>
      <c r="J2448" s="1128">
        <v>0.40000152587890625</v>
      </c>
      <c r="K2448" s="1128">
        <v>0</v>
      </c>
      <c r="L2448" s="1128">
        <v>0.40000152587890625</v>
      </c>
      <c r="M2448" s="1128">
        <v>0</v>
      </c>
      <c r="N2448" s="1129">
        <v>0</v>
      </c>
      <c r="O2448" s="1128">
        <v>0.40000152587890625</v>
      </c>
      <c r="P2448" s="1127">
        <v>0.14800056457519531</v>
      </c>
      <c r="Q2448" s="1127">
        <v>0</v>
      </c>
      <c r="R2448" s="1127">
        <v>0</v>
      </c>
      <c r="S2448" s="1127">
        <v>0</v>
      </c>
      <c r="T2448" s="1130">
        <v>0</v>
      </c>
      <c r="U2448" s="1130">
        <v>0</v>
      </c>
      <c r="V2448" s="1130">
        <v>0</v>
      </c>
      <c r="W2448" s="1127">
        <v>0</v>
      </c>
      <c r="X2448" s="1130">
        <v>0.14800056457519531</v>
      </c>
      <c r="Y2448" s="735">
        <v>0.37</v>
      </c>
      <c r="Z2448" s="1131">
        <v>0.14800056457519531</v>
      </c>
      <c r="AA2448" s="1131">
        <v>0</v>
      </c>
      <c r="AB2448" s="1131">
        <v>0</v>
      </c>
      <c r="AC2448" s="1131">
        <v>-0.14429977416992187</v>
      </c>
      <c r="AD2448" s="1131">
        <v>0.14800056457519531</v>
      </c>
      <c r="AE2448" s="1131">
        <v>0.14429977416992187</v>
      </c>
      <c r="AF2448" s="126"/>
      <c r="AG2448" s="126"/>
      <c r="AH2448" s="126"/>
      <c r="AI2448" s="126"/>
      <c r="AJ2448" s="126"/>
      <c r="AK2448" s="126"/>
      <c r="AL2448" s="126">
        <v>2448</v>
      </c>
    </row>
    <row r="2449" spans="1:38">
      <c r="A2449" s="721" t="s">
        <v>1385</v>
      </c>
      <c r="B2449" s="722">
        <v>21</v>
      </c>
      <c r="C2449" s="722">
        <v>2105</v>
      </c>
      <c r="D2449" s="722">
        <v>210540</v>
      </c>
      <c r="E2449" s="721">
        <v>2105409011</v>
      </c>
      <c r="F2449" s="721" t="s">
        <v>1378</v>
      </c>
      <c r="G2449" s="1127">
        <v>-6638430680</v>
      </c>
      <c r="H2449" s="1128">
        <v>0</v>
      </c>
      <c r="I2449" s="1128">
        <v>-6638430679.9499998</v>
      </c>
      <c r="J2449" s="1128">
        <v>5.0000190734863281E-2</v>
      </c>
      <c r="K2449" s="1128">
        <v>0</v>
      </c>
      <c r="L2449" s="1128">
        <v>5.0000190734863281E-2</v>
      </c>
      <c r="M2449" s="1128">
        <v>0</v>
      </c>
      <c r="N2449" s="1129">
        <v>0</v>
      </c>
      <c r="O2449" s="1128">
        <v>5.0000190734863281E-2</v>
      </c>
      <c r="P2449" s="1127">
        <v>1.8500070571899414E-2</v>
      </c>
      <c r="Q2449" s="1127">
        <v>0</v>
      </c>
      <c r="R2449" s="1127">
        <v>0</v>
      </c>
      <c r="S2449" s="1127">
        <v>0</v>
      </c>
      <c r="T2449" s="1130">
        <v>0</v>
      </c>
      <c r="U2449" s="1130">
        <v>0</v>
      </c>
      <c r="V2449" s="1130">
        <v>0</v>
      </c>
      <c r="W2449" s="1127">
        <v>0</v>
      </c>
      <c r="X2449" s="1130">
        <v>1.8500070571899414E-2</v>
      </c>
      <c r="Y2449" s="735">
        <v>0.37</v>
      </c>
      <c r="Z2449" s="1131">
        <v>1.8500070571899414E-2</v>
      </c>
      <c r="AA2449" s="1131">
        <v>0</v>
      </c>
      <c r="AB2449" s="1131">
        <v>4.0699872970581051E-2</v>
      </c>
      <c r="AC2449" s="1131">
        <v>0</v>
      </c>
      <c r="AD2449" s="1131">
        <v>-2.2199802398681637E-2</v>
      </c>
      <c r="AE2449" s="1131">
        <v>0</v>
      </c>
      <c r="AF2449" s="126"/>
      <c r="AG2449" s="126"/>
      <c r="AH2449" s="126"/>
      <c r="AI2449" s="126"/>
      <c r="AJ2449" s="126"/>
      <c r="AK2449" s="126"/>
      <c r="AL2449" s="126">
        <v>2449</v>
      </c>
    </row>
    <row r="2450" spans="1:38">
      <c r="A2450" s="721" t="s">
        <v>1385</v>
      </c>
      <c r="B2450" s="722">
        <v>21</v>
      </c>
      <c r="C2450" s="722">
        <v>2107</v>
      </c>
      <c r="D2450" s="722">
        <v>210705</v>
      </c>
      <c r="E2450" s="721">
        <v>2107050000</v>
      </c>
      <c r="F2450" s="721" t="s">
        <v>3425</v>
      </c>
      <c r="G2450" s="1127">
        <v>-3051839057692</v>
      </c>
      <c r="H2450" s="1128">
        <v>0</v>
      </c>
      <c r="I2450" s="1128">
        <v>-3051839057692.04</v>
      </c>
      <c r="J2450" s="1128">
        <v>-4.00390625E-2</v>
      </c>
      <c r="K2450" s="1128">
        <v>0</v>
      </c>
      <c r="L2450" s="1128">
        <v>0</v>
      </c>
      <c r="M2450" s="1128">
        <v>-4.00390625E-2</v>
      </c>
      <c r="N2450" s="1129">
        <v>0</v>
      </c>
      <c r="O2450" s="1128">
        <v>-4.00390625E-2</v>
      </c>
      <c r="P2450" s="1127">
        <v>-1.4814453125E-2</v>
      </c>
      <c r="Q2450" s="1127">
        <v>0</v>
      </c>
      <c r="R2450" s="1127">
        <v>0</v>
      </c>
      <c r="S2450" s="1127">
        <v>0</v>
      </c>
      <c r="T2450" s="1130">
        <v>0</v>
      </c>
      <c r="U2450" s="1130">
        <v>0</v>
      </c>
      <c r="V2450" s="1130">
        <v>0</v>
      </c>
      <c r="W2450" s="1127">
        <v>0</v>
      </c>
      <c r="X2450" s="1130">
        <v>-1.4814453125E-2</v>
      </c>
      <c r="Y2450" s="735">
        <v>0.37</v>
      </c>
      <c r="Z2450" s="1131">
        <v>0</v>
      </c>
      <c r="AA2450" s="1131">
        <v>-1.4814453125E-2</v>
      </c>
      <c r="AB2450" s="1131">
        <v>9.6113281250000002E-2</v>
      </c>
      <c r="AC2450" s="1131">
        <v>0</v>
      </c>
      <c r="AD2450" s="1131">
        <v>-9.6113281250000002E-2</v>
      </c>
      <c r="AE2450" s="1131">
        <v>-1.4814453125E-2</v>
      </c>
      <c r="AF2450" s="126"/>
      <c r="AG2450" s="126"/>
      <c r="AH2450" s="126"/>
      <c r="AI2450" s="126"/>
      <c r="AJ2450" s="126"/>
      <c r="AK2450" s="126"/>
      <c r="AL2450" s="126">
        <v>2450</v>
      </c>
    </row>
    <row r="2451" spans="1:38">
      <c r="A2451" s="721" t="s">
        <v>1385</v>
      </c>
      <c r="B2451" s="722">
        <v>21</v>
      </c>
      <c r="C2451" s="722">
        <v>2107</v>
      </c>
      <c r="D2451" s="722">
        <v>210705</v>
      </c>
      <c r="E2451" s="721">
        <v>2107050001</v>
      </c>
      <c r="F2451" s="721" t="s">
        <v>3426</v>
      </c>
      <c r="G2451" s="1127">
        <v>-30184537169</v>
      </c>
      <c r="H2451" s="1128">
        <v>0</v>
      </c>
      <c r="I2451" s="1128">
        <v>-30184537169</v>
      </c>
      <c r="J2451" s="1128">
        <v>0</v>
      </c>
      <c r="K2451" s="1128">
        <v>0</v>
      </c>
      <c r="L2451" s="1128">
        <v>0</v>
      </c>
      <c r="M2451" s="1128">
        <v>0</v>
      </c>
      <c r="N2451" s="1129">
        <v>0</v>
      </c>
      <c r="O2451" s="1128">
        <v>0</v>
      </c>
      <c r="P2451" s="1127">
        <v>0</v>
      </c>
      <c r="Q2451" s="1127">
        <v>0</v>
      </c>
      <c r="R2451" s="1127">
        <v>0</v>
      </c>
      <c r="S2451" s="1127">
        <v>0</v>
      </c>
      <c r="T2451" s="1130">
        <v>0</v>
      </c>
      <c r="U2451" s="1130">
        <v>0</v>
      </c>
      <c r="V2451" s="1130">
        <v>0</v>
      </c>
      <c r="W2451" s="1127">
        <v>0</v>
      </c>
      <c r="X2451" s="1130">
        <v>0</v>
      </c>
      <c r="Y2451" s="735">
        <v>0</v>
      </c>
      <c r="Z2451" s="1131">
        <v>0</v>
      </c>
      <c r="AA2451" s="1131">
        <v>0</v>
      </c>
      <c r="AB2451" s="1131">
        <v>0</v>
      </c>
      <c r="AC2451" s="1131">
        <v>0</v>
      </c>
      <c r="AD2451" s="1131">
        <v>0</v>
      </c>
      <c r="AE2451" s="1131">
        <v>0</v>
      </c>
      <c r="AF2451" s="126"/>
      <c r="AG2451" s="126"/>
      <c r="AH2451" s="126"/>
      <c r="AI2451" s="126"/>
      <c r="AJ2451" s="126"/>
      <c r="AK2451" s="126"/>
      <c r="AL2451" s="126">
        <v>2451</v>
      </c>
    </row>
    <row r="2452" spans="1:38">
      <c r="A2452" s="721" t="s">
        <v>1385</v>
      </c>
      <c r="B2452" s="722">
        <v>21</v>
      </c>
      <c r="C2452" s="722">
        <v>2107</v>
      </c>
      <c r="D2452" s="722">
        <v>210705</v>
      </c>
      <c r="E2452" s="721">
        <v>2107050014</v>
      </c>
      <c r="F2452" s="721" t="s">
        <v>3427</v>
      </c>
      <c r="G2452" s="1127">
        <v>-153693065</v>
      </c>
      <c r="H2452" s="1128">
        <v>0</v>
      </c>
      <c r="I2452" s="1128">
        <v>-153693065.19999999</v>
      </c>
      <c r="J2452" s="1128">
        <v>-0.19999998807907104</v>
      </c>
      <c r="K2452" s="1128">
        <v>0</v>
      </c>
      <c r="L2452" s="1128">
        <v>0</v>
      </c>
      <c r="M2452" s="1128">
        <v>-0.19999998807907104</v>
      </c>
      <c r="N2452" s="1129">
        <v>0</v>
      </c>
      <c r="O2452" s="1128">
        <v>-0.19999998807907104</v>
      </c>
      <c r="P2452" s="1127">
        <v>-7.3999995589256282E-2</v>
      </c>
      <c r="Q2452" s="1127">
        <v>0</v>
      </c>
      <c r="R2452" s="1127">
        <v>0</v>
      </c>
      <c r="S2452" s="1127">
        <v>0</v>
      </c>
      <c r="T2452" s="1130">
        <v>0</v>
      </c>
      <c r="U2452" s="1130">
        <v>0</v>
      </c>
      <c r="V2452" s="1130">
        <v>0</v>
      </c>
      <c r="W2452" s="1127">
        <v>0</v>
      </c>
      <c r="X2452" s="1130">
        <v>-7.3999995589256282E-2</v>
      </c>
      <c r="Y2452" s="735">
        <v>0.37</v>
      </c>
      <c r="Z2452" s="1131">
        <v>0</v>
      </c>
      <c r="AA2452" s="1131">
        <v>-7.3999995589256282E-2</v>
      </c>
      <c r="AB2452" s="1131">
        <v>0</v>
      </c>
      <c r="AC2452" s="1131">
        <v>-5.9199998676776888E-2</v>
      </c>
      <c r="AD2452" s="1131">
        <v>0</v>
      </c>
      <c r="AE2452" s="1131">
        <v>-1.4799996912479393E-2</v>
      </c>
      <c r="AF2452" s="126"/>
      <c r="AG2452" s="126"/>
      <c r="AH2452" s="126"/>
      <c r="AI2452" s="126"/>
      <c r="AJ2452" s="126"/>
      <c r="AK2452" s="126"/>
      <c r="AL2452" s="126">
        <v>2452</v>
      </c>
    </row>
    <row r="2453" spans="1:38">
      <c r="A2453" s="721" t="s">
        <v>1385</v>
      </c>
      <c r="B2453" s="722">
        <v>21</v>
      </c>
      <c r="C2453" s="722">
        <v>2107</v>
      </c>
      <c r="D2453" s="722">
        <v>210705</v>
      </c>
      <c r="E2453" s="721">
        <v>2107050020</v>
      </c>
      <c r="F2453" s="721" t="s">
        <v>3428</v>
      </c>
      <c r="G2453" s="1127">
        <v>-19238829167</v>
      </c>
      <c r="H2453" s="1128">
        <v>0</v>
      </c>
      <c r="I2453" s="1128">
        <v>-19238829166.810001</v>
      </c>
      <c r="J2453" s="1128">
        <v>0.18999862670898438</v>
      </c>
      <c r="K2453" s="1128">
        <v>0</v>
      </c>
      <c r="L2453" s="1128">
        <v>0.18999862670898438</v>
      </c>
      <c r="M2453" s="1128">
        <v>0</v>
      </c>
      <c r="N2453" s="1129">
        <v>0</v>
      </c>
      <c r="O2453" s="1128">
        <v>0.18999862670898438</v>
      </c>
      <c r="P2453" s="1127">
        <v>7.0299491882324219E-2</v>
      </c>
      <c r="Q2453" s="1127">
        <v>0</v>
      </c>
      <c r="R2453" s="1127">
        <v>0</v>
      </c>
      <c r="S2453" s="1127">
        <v>0</v>
      </c>
      <c r="T2453" s="1130">
        <v>0</v>
      </c>
      <c r="U2453" s="1130">
        <v>0</v>
      </c>
      <c r="V2453" s="1130">
        <v>0</v>
      </c>
      <c r="W2453" s="1127">
        <v>0</v>
      </c>
      <c r="X2453" s="1130">
        <v>7.0299491882324219E-2</v>
      </c>
      <c r="Y2453" s="735">
        <v>0.37</v>
      </c>
      <c r="Z2453" s="1131">
        <v>7.0299491882324219E-2</v>
      </c>
      <c r="AA2453" s="1131">
        <v>0</v>
      </c>
      <c r="AB2453" s="1131">
        <v>0.15539932250976563</v>
      </c>
      <c r="AC2453" s="1131">
        <v>0</v>
      </c>
      <c r="AD2453" s="1131">
        <v>-8.5099830627441406E-2</v>
      </c>
      <c r="AE2453" s="1131">
        <v>0</v>
      </c>
      <c r="AF2453" s="126"/>
      <c r="AG2453" s="126"/>
      <c r="AH2453" s="126"/>
      <c r="AI2453" s="126"/>
      <c r="AJ2453" s="126"/>
      <c r="AK2453" s="126"/>
      <c r="AL2453" s="126">
        <v>2453</v>
      </c>
    </row>
    <row r="2454" spans="1:38">
      <c r="A2454" s="721" t="s">
        <v>1385</v>
      </c>
      <c r="B2454" s="722">
        <v>21</v>
      </c>
      <c r="C2454" s="722">
        <v>2107</v>
      </c>
      <c r="D2454" s="722">
        <v>210705</v>
      </c>
      <c r="E2454" s="721">
        <v>2107050051</v>
      </c>
      <c r="F2454" s="721" t="s">
        <v>3429</v>
      </c>
      <c r="G2454" s="1127">
        <v>-10980942148</v>
      </c>
      <c r="H2454" s="1128">
        <v>0</v>
      </c>
      <c r="I2454" s="1128">
        <v>-10980942147.719999</v>
      </c>
      <c r="J2454" s="1128">
        <v>0.28000068664550781</v>
      </c>
      <c r="K2454" s="1128">
        <v>0</v>
      </c>
      <c r="L2454" s="1128">
        <v>0.28000068664550781</v>
      </c>
      <c r="M2454" s="1128">
        <v>0</v>
      </c>
      <c r="N2454" s="1129">
        <v>0</v>
      </c>
      <c r="O2454" s="1128">
        <v>0.28000068664550781</v>
      </c>
      <c r="P2454" s="1127">
        <v>0.1036002540588379</v>
      </c>
      <c r="Q2454" s="1127">
        <v>0</v>
      </c>
      <c r="R2454" s="1127">
        <v>0</v>
      </c>
      <c r="S2454" s="1127">
        <v>0</v>
      </c>
      <c r="T2454" s="1130">
        <v>0</v>
      </c>
      <c r="U2454" s="1130">
        <v>0</v>
      </c>
      <c r="V2454" s="1130">
        <v>0</v>
      </c>
      <c r="W2454" s="1127">
        <v>0</v>
      </c>
      <c r="X2454" s="1130">
        <v>0.1036002540588379</v>
      </c>
      <c r="Y2454" s="735">
        <v>0.37</v>
      </c>
      <c r="Z2454" s="1131">
        <v>0.1036002540588379</v>
      </c>
      <c r="AA2454" s="1131">
        <v>0</v>
      </c>
      <c r="AB2454" s="1131">
        <v>0.17759983062744139</v>
      </c>
      <c r="AC2454" s="1131">
        <v>0</v>
      </c>
      <c r="AD2454" s="1131">
        <v>-7.3999576568603495E-2</v>
      </c>
      <c r="AE2454" s="1131">
        <v>0</v>
      </c>
      <c r="AF2454" s="126"/>
      <c r="AG2454" s="126"/>
      <c r="AH2454" s="126"/>
      <c r="AI2454" s="126"/>
      <c r="AJ2454" s="126"/>
      <c r="AK2454" s="126"/>
      <c r="AL2454" s="126">
        <v>2454</v>
      </c>
    </row>
    <row r="2455" spans="1:38">
      <c r="A2455" s="721" t="s">
        <v>1385</v>
      </c>
      <c r="B2455" s="722">
        <v>21</v>
      </c>
      <c r="C2455" s="722">
        <v>2107</v>
      </c>
      <c r="D2455" s="722">
        <v>210705</v>
      </c>
      <c r="E2455" s="721">
        <v>2107050055</v>
      </c>
      <c r="F2455" s="721" t="s">
        <v>3430</v>
      </c>
      <c r="G2455" s="1127">
        <v>-1607243465027</v>
      </c>
      <c r="H2455" s="1128">
        <v>0</v>
      </c>
      <c r="I2455" s="1128">
        <v>-1607243465027</v>
      </c>
      <c r="J2455" s="1128">
        <v>0</v>
      </c>
      <c r="K2455" s="1128">
        <v>0</v>
      </c>
      <c r="L2455" s="1128">
        <v>0</v>
      </c>
      <c r="M2455" s="1128">
        <v>0</v>
      </c>
      <c r="N2455" s="1129">
        <v>0</v>
      </c>
      <c r="O2455" s="1128">
        <v>0</v>
      </c>
      <c r="P2455" s="1127">
        <v>0</v>
      </c>
      <c r="Q2455" s="1127">
        <v>0</v>
      </c>
      <c r="R2455" s="1127">
        <v>0</v>
      </c>
      <c r="S2455" s="1127">
        <v>0</v>
      </c>
      <c r="T2455" s="1130">
        <v>0</v>
      </c>
      <c r="U2455" s="1130">
        <v>0</v>
      </c>
      <c r="V2455" s="1130">
        <v>0</v>
      </c>
      <c r="W2455" s="1127">
        <v>0</v>
      </c>
      <c r="X2455" s="1130">
        <v>0</v>
      </c>
      <c r="Y2455" s="735">
        <v>0</v>
      </c>
      <c r="Z2455" s="1131">
        <v>0</v>
      </c>
      <c r="AA2455" s="1131">
        <v>0</v>
      </c>
      <c r="AB2455" s="1131">
        <v>0</v>
      </c>
      <c r="AC2455" s="1131">
        <v>0</v>
      </c>
      <c r="AD2455" s="1131">
        <v>0</v>
      </c>
      <c r="AE2455" s="1131">
        <v>0</v>
      </c>
      <c r="AF2455" s="126"/>
      <c r="AG2455" s="126"/>
      <c r="AH2455" s="126"/>
      <c r="AI2455" s="126"/>
      <c r="AJ2455" s="126"/>
      <c r="AK2455" s="126"/>
      <c r="AL2455" s="126">
        <v>2455</v>
      </c>
    </row>
    <row r="2456" spans="1:38">
      <c r="A2456" s="721" t="s">
        <v>1385</v>
      </c>
      <c r="B2456" s="722">
        <v>21</v>
      </c>
      <c r="C2456" s="722">
        <v>2107</v>
      </c>
      <c r="D2456" s="722">
        <v>210705</v>
      </c>
      <c r="E2456" s="721">
        <v>2107051888</v>
      </c>
      <c r="F2456" s="721" t="s">
        <v>1379</v>
      </c>
      <c r="G2456" s="1127">
        <v>-90913065185</v>
      </c>
      <c r="H2456" s="1128">
        <v>0</v>
      </c>
      <c r="I2456" s="1128">
        <v>-90913065184.990005</v>
      </c>
      <c r="J2456" s="1128">
        <v>9.9945068359375E-3</v>
      </c>
      <c r="K2456" s="1128">
        <v>0</v>
      </c>
      <c r="L2456" s="1128">
        <v>9.9945068359375E-3</v>
      </c>
      <c r="M2456" s="1128">
        <v>0</v>
      </c>
      <c r="N2456" s="1129">
        <v>0</v>
      </c>
      <c r="O2456" s="1128">
        <v>9.9945068359375E-3</v>
      </c>
      <c r="P2456" s="1127">
        <v>3.6979675292968749E-3</v>
      </c>
      <c r="Q2456" s="1127">
        <v>0</v>
      </c>
      <c r="R2456" s="1127">
        <v>0</v>
      </c>
      <c r="S2456" s="1127">
        <v>0</v>
      </c>
      <c r="T2456" s="1130">
        <v>0</v>
      </c>
      <c r="U2456" s="1130">
        <v>0</v>
      </c>
      <c r="V2456" s="1130">
        <v>0</v>
      </c>
      <c r="W2456" s="1127">
        <v>0</v>
      </c>
      <c r="X2456" s="1130">
        <v>3.6979675292968749E-3</v>
      </c>
      <c r="Y2456" s="735">
        <v>0.37</v>
      </c>
      <c r="Z2456" s="1131">
        <v>3.6979675292968749E-3</v>
      </c>
      <c r="AA2456" s="1131">
        <v>0</v>
      </c>
      <c r="AB2456" s="1131">
        <v>0.1628009033203125</v>
      </c>
      <c r="AC2456" s="1131">
        <v>0</v>
      </c>
      <c r="AD2456" s="1131">
        <v>-0.15910293579101562</v>
      </c>
      <c r="AE2456" s="1131">
        <v>0</v>
      </c>
      <c r="AF2456" s="126"/>
      <c r="AG2456" s="126"/>
      <c r="AH2456" s="126"/>
      <c r="AI2456" s="126"/>
      <c r="AJ2456" s="126"/>
      <c r="AK2456" s="126"/>
      <c r="AL2456" s="126">
        <v>2456</v>
      </c>
    </row>
    <row r="2457" spans="1:38">
      <c r="A2457" s="721" t="s">
        <v>1385</v>
      </c>
      <c r="B2457" s="722">
        <v>21</v>
      </c>
      <c r="C2457" s="722">
        <v>2107</v>
      </c>
      <c r="D2457" s="722">
        <v>210705</v>
      </c>
      <c r="E2457" s="721">
        <v>2107059010</v>
      </c>
      <c r="F2457" s="721" t="s">
        <v>2076</v>
      </c>
      <c r="G2457" s="1127">
        <v>0</v>
      </c>
      <c r="H2457" s="1128">
        <v>0</v>
      </c>
      <c r="I2457" s="1128">
        <v>0</v>
      </c>
      <c r="J2457" s="1128">
        <v>0</v>
      </c>
      <c r="K2457" s="1128">
        <v>0</v>
      </c>
      <c r="L2457" s="1128">
        <v>0</v>
      </c>
      <c r="M2457" s="1128">
        <v>0</v>
      </c>
      <c r="N2457" s="1129">
        <v>0</v>
      </c>
      <c r="O2457" s="1128">
        <v>0</v>
      </c>
      <c r="P2457" s="1127">
        <v>0</v>
      </c>
      <c r="Q2457" s="1127">
        <v>0</v>
      </c>
      <c r="R2457" s="1127">
        <v>0</v>
      </c>
      <c r="S2457" s="1127">
        <v>0</v>
      </c>
      <c r="T2457" s="1130">
        <v>0</v>
      </c>
      <c r="U2457" s="1130">
        <v>0</v>
      </c>
      <c r="V2457" s="1130">
        <v>0</v>
      </c>
      <c r="W2457" s="1127">
        <v>0</v>
      </c>
      <c r="X2457" s="1130">
        <v>0</v>
      </c>
      <c r="Y2457" s="735">
        <v>0</v>
      </c>
      <c r="Z2457" s="1131">
        <v>0</v>
      </c>
      <c r="AA2457" s="1131">
        <v>0</v>
      </c>
      <c r="AB2457" s="1131">
        <v>0</v>
      </c>
      <c r="AC2457" s="1131">
        <v>0</v>
      </c>
      <c r="AD2457" s="1131">
        <v>0</v>
      </c>
      <c r="AE2457" s="1131">
        <v>0</v>
      </c>
      <c r="AF2457" s="126"/>
      <c r="AG2457" s="126"/>
      <c r="AH2457" s="126"/>
      <c r="AI2457" s="126"/>
      <c r="AJ2457" s="126"/>
      <c r="AK2457" s="126"/>
      <c r="AL2457" s="126">
        <v>2457</v>
      </c>
    </row>
    <row r="2458" spans="1:38">
      <c r="A2458" s="721" t="s">
        <v>1385</v>
      </c>
      <c r="B2458" s="722">
        <v>21</v>
      </c>
      <c r="C2458" s="722">
        <v>2107</v>
      </c>
      <c r="D2458" s="722">
        <v>210705</v>
      </c>
      <c r="E2458" s="721">
        <v>2107059824</v>
      </c>
      <c r="F2458" s="721" t="s">
        <v>1380</v>
      </c>
      <c r="G2458" s="1127">
        <v>-34935799</v>
      </c>
      <c r="H2458" s="1128">
        <v>0</v>
      </c>
      <c r="I2458" s="1128">
        <v>-34935799.409999996</v>
      </c>
      <c r="J2458" s="1128">
        <v>-0.40999999642372131</v>
      </c>
      <c r="K2458" s="1128">
        <v>0</v>
      </c>
      <c r="L2458" s="1128">
        <v>0</v>
      </c>
      <c r="M2458" s="1128">
        <v>-0.40999999642372131</v>
      </c>
      <c r="N2458" s="1129">
        <v>0</v>
      </c>
      <c r="O2458" s="1128">
        <v>-0.40999999642372131</v>
      </c>
      <c r="P2458" s="1127">
        <v>-0.15169999867677689</v>
      </c>
      <c r="Q2458" s="1127">
        <v>0</v>
      </c>
      <c r="R2458" s="1127">
        <v>0</v>
      </c>
      <c r="S2458" s="1127">
        <v>0</v>
      </c>
      <c r="T2458" s="1130">
        <v>0</v>
      </c>
      <c r="U2458" s="1130">
        <v>0</v>
      </c>
      <c r="V2458" s="1130">
        <v>0</v>
      </c>
      <c r="W2458" s="1127">
        <v>0</v>
      </c>
      <c r="X2458" s="1130">
        <v>-0.15169999867677689</v>
      </c>
      <c r="Y2458" s="735">
        <v>0.37</v>
      </c>
      <c r="Z2458" s="1131">
        <v>0</v>
      </c>
      <c r="AA2458" s="1131">
        <v>-0.15169999867677689</v>
      </c>
      <c r="AB2458" s="1131">
        <v>0</v>
      </c>
      <c r="AC2458" s="1131">
        <v>-4.8099998235702511E-2</v>
      </c>
      <c r="AD2458" s="1131">
        <v>0</v>
      </c>
      <c r="AE2458" s="1131">
        <v>-0.10360000044107437</v>
      </c>
      <c r="AF2458" s="126"/>
      <c r="AG2458" s="126"/>
      <c r="AH2458" s="126"/>
      <c r="AI2458" s="126"/>
      <c r="AJ2458" s="126"/>
      <c r="AK2458" s="126"/>
      <c r="AL2458" s="126">
        <v>2458</v>
      </c>
    </row>
    <row r="2459" spans="1:38">
      <c r="A2459" s="721" t="s">
        <v>1385</v>
      </c>
      <c r="B2459" s="722">
        <v>21</v>
      </c>
      <c r="C2459" s="722">
        <v>2107</v>
      </c>
      <c r="D2459" s="722">
        <v>210710</v>
      </c>
      <c r="E2459" s="721">
        <v>2107100000</v>
      </c>
      <c r="F2459" s="721" t="s">
        <v>3431</v>
      </c>
      <c r="G2459" s="1127">
        <v>-3574803548783</v>
      </c>
      <c r="H2459" s="1128">
        <v>0</v>
      </c>
      <c r="I2459" s="1128">
        <v>-3574803548782.8398</v>
      </c>
      <c r="J2459" s="1128">
        <v>0.16015625</v>
      </c>
      <c r="K2459" s="1128">
        <v>0</v>
      </c>
      <c r="L2459" s="1128">
        <v>0.16015625</v>
      </c>
      <c r="M2459" s="1128">
        <v>0</v>
      </c>
      <c r="N2459" s="1129">
        <v>0</v>
      </c>
      <c r="O2459" s="1128">
        <v>0.16015625</v>
      </c>
      <c r="P2459" s="1127">
        <v>5.92578125E-2</v>
      </c>
      <c r="Q2459" s="1127">
        <v>0</v>
      </c>
      <c r="R2459" s="1127">
        <v>0</v>
      </c>
      <c r="S2459" s="1127">
        <v>0</v>
      </c>
      <c r="T2459" s="1130">
        <v>0</v>
      </c>
      <c r="U2459" s="1130">
        <v>0</v>
      </c>
      <c r="V2459" s="1130">
        <v>0</v>
      </c>
      <c r="W2459" s="1127">
        <v>0</v>
      </c>
      <c r="X2459" s="1130">
        <v>5.92578125E-2</v>
      </c>
      <c r="Y2459" s="735">
        <v>0.37</v>
      </c>
      <c r="Z2459" s="1131">
        <v>5.92578125E-2</v>
      </c>
      <c r="AA2459" s="1131">
        <v>0</v>
      </c>
      <c r="AB2459" s="1131">
        <v>0</v>
      </c>
      <c r="AC2459" s="1131">
        <v>-0.1443505859375</v>
      </c>
      <c r="AD2459" s="1131">
        <v>5.92578125E-2</v>
      </c>
      <c r="AE2459" s="1131">
        <v>0.1443505859375</v>
      </c>
      <c r="AF2459" s="126"/>
      <c r="AG2459" s="126"/>
      <c r="AH2459" s="126"/>
      <c r="AI2459" s="126"/>
      <c r="AJ2459" s="126"/>
      <c r="AK2459" s="126"/>
      <c r="AL2459" s="126">
        <v>2459</v>
      </c>
    </row>
    <row r="2460" spans="1:38">
      <c r="A2460" s="721" t="s">
        <v>1385</v>
      </c>
      <c r="B2460" s="722">
        <v>21</v>
      </c>
      <c r="C2460" s="722">
        <v>2107</v>
      </c>
      <c r="D2460" s="722">
        <v>210710</v>
      </c>
      <c r="E2460" s="721">
        <v>2107100002</v>
      </c>
      <c r="F2460" s="721" t="s">
        <v>3432</v>
      </c>
      <c r="G2460" s="1127">
        <v>-34857207123</v>
      </c>
      <c r="H2460" s="1128">
        <v>0</v>
      </c>
      <c r="I2460" s="1128">
        <v>-34857207123</v>
      </c>
      <c r="J2460" s="1128">
        <v>0</v>
      </c>
      <c r="K2460" s="1128">
        <v>0</v>
      </c>
      <c r="L2460" s="1128">
        <v>0</v>
      </c>
      <c r="M2460" s="1128">
        <v>0</v>
      </c>
      <c r="N2460" s="1129">
        <v>0</v>
      </c>
      <c r="O2460" s="1128">
        <v>0</v>
      </c>
      <c r="P2460" s="1127">
        <v>0</v>
      </c>
      <c r="Q2460" s="1127">
        <v>0</v>
      </c>
      <c r="R2460" s="1127">
        <v>0</v>
      </c>
      <c r="S2460" s="1127">
        <v>0</v>
      </c>
      <c r="T2460" s="1130">
        <v>0</v>
      </c>
      <c r="U2460" s="1130">
        <v>0</v>
      </c>
      <c r="V2460" s="1130">
        <v>0</v>
      </c>
      <c r="W2460" s="1127">
        <v>0</v>
      </c>
      <c r="X2460" s="1130">
        <v>0</v>
      </c>
      <c r="Y2460" s="735">
        <v>0</v>
      </c>
      <c r="Z2460" s="1131">
        <v>0</v>
      </c>
      <c r="AA2460" s="1131">
        <v>0</v>
      </c>
      <c r="AB2460" s="1131">
        <v>0</v>
      </c>
      <c r="AC2460" s="1131">
        <v>0</v>
      </c>
      <c r="AD2460" s="1131">
        <v>0</v>
      </c>
      <c r="AE2460" s="1131">
        <v>0</v>
      </c>
      <c r="AF2460" s="126"/>
      <c r="AG2460" s="126"/>
      <c r="AH2460" s="126"/>
      <c r="AI2460" s="126"/>
      <c r="AJ2460" s="126"/>
      <c r="AK2460" s="126"/>
      <c r="AL2460" s="126">
        <v>2460</v>
      </c>
    </row>
    <row r="2461" spans="1:38">
      <c r="A2461" s="721" t="s">
        <v>1385</v>
      </c>
      <c r="B2461" s="722">
        <v>21</v>
      </c>
      <c r="C2461" s="722">
        <v>2107</v>
      </c>
      <c r="D2461" s="722">
        <v>210710</v>
      </c>
      <c r="E2461" s="721">
        <v>2107100011</v>
      </c>
      <c r="F2461" s="721" t="s">
        <v>3433</v>
      </c>
      <c r="G2461" s="1127">
        <v>-44489022604</v>
      </c>
      <c r="H2461" s="1128">
        <v>0</v>
      </c>
      <c r="I2461" s="1128">
        <v>-44489022604.169998</v>
      </c>
      <c r="J2461" s="1128">
        <v>-0.1699981689453125</v>
      </c>
      <c r="K2461" s="1128">
        <v>0</v>
      </c>
      <c r="L2461" s="1128">
        <v>0</v>
      </c>
      <c r="M2461" s="1128">
        <v>-0.1699981689453125</v>
      </c>
      <c r="N2461" s="1129">
        <v>0</v>
      </c>
      <c r="O2461" s="1128">
        <v>-0.1699981689453125</v>
      </c>
      <c r="P2461" s="1127">
        <v>-6.2899322509765626E-2</v>
      </c>
      <c r="Q2461" s="1127">
        <v>0</v>
      </c>
      <c r="R2461" s="1127">
        <v>0</v>
      </c>
      <c r="S2461" s="1127">
        <v>0</v>
      </c>
      <c r="T2461" s="1130">
        <v>0</v>
      </c>
      <c r="U2461" s="1130">
        <v>0</v>
      </c>
      <c r="V2461" s="1130">
        <v>0</v>
      </c>
      <c r="W2461" s="1127">
        <v>0</v>
      </c>
      <c r="X2461" s="1130">
        <v>-6.2899322509765626E-2</v>
      </c>
      <c r="Y2461" s="735">
        <v>0.37</v>
      </c>
      <c r="Z2461" s="1131">
        <v>0</v>
      </c>
      <c r="AA2461" s="1131">
        <v>-6.2899322509765626E-2</v>
      </c>
      <c r="AB2461" s="1131">
        <v>0</v>
      </c>
      <c r="AC2461" s="1131">
        <v>-8.8799209594726564E-2</v>
      </c>
      <c r="AD2461" s="1131">
        <v>0</v>
      </c>
      <c r="AE2461" s="1131">
        <v>2.5899887084960938E-2</v>
      </c>
      <c r="AF2461" s="126"/>
      <c r="AG2461" s="126"/>
      <c r="AH2461" s="126"/>
      <c r="AI2461" s="126"/>
      <c r="AJ2461" s="126"/>
      <c r="AK2461" s="126"/>
      <c r="AL2461" s="126">
        <v>2461</v>
      </c>
    </row>
    <row r="2462" spans="1:38">
      <c r="A2462" s="721" t="s">
        <v>1385</v>
      </c>
      <c r="B2462" s="722">
        <v>21</v>
      </c>
      <c r="C2462" s="722">
        <v>2107</v>
      </c>
      <c r="D2462" s="722">
        <v>210710</v>
      </c>
      <c r="E2462" s="721">
        <v>2107100015</v>
      </c>
      <c r="F2462" s="721" t="s">
        <v>3434</v>
      </c>
      <c r="G2462" s="1127">
        <v>-344706959</v>
      </c>
      <c r="H2462" s="1128">
        <v>0</v>
      </c>
      <c r="I2462" s="1128">
        <v>-344706958.58999997</v>
      </c>
      <c r="J2462" s="1128">
        <v>0.4100000262260437</v>
      </c>
      <c r="K2462" s="1128">
        <v>0</v>
      </c>
      <c r="L2462" s="1128">
        <v>0.4100000262260437</v>
      </c>
      <c r="M2462" s="1128">
        <v>0</v>
      </c>
      <c r="N2462" s="1129">
        <v>0</v>
      </c>
      <c r="O2462" s="1128">
        <v>0.4100000262260437</v>
      </c>
      <c r="P2462" s="1127">
        <v>0.15170000970363617</v>
      </c>
      <c r="Q2462" s="1127">
        <v>0</v>
      </c>
      <c r="R2462" s="1127">
        <v>0</v>
      </c>
      <c r="S2462" s="1127">
        <v>0</v>
      </c>
      <c r="T2462" s="1130">
        <v>0</v>
      </c>
      <c r="U2462" s="1130">
        <v>0</v>
      </c>
      <c r="V2462" s="1130">
        <v>0</v>
      </c>
      <c r="W2462" s="1127">
        <v>0</v>
      </c>
      <c r="X2462" s="1130">
        <v>0.15170000970363617</v>
      </c>
      <c r="Y2462" s="735">
        <v>0.37</v>
      </c>
      <c r="Z2462" s="1131">
        <v>0.15170000970363617</v>
      </c>
      <c r="AA2462" s="1131">
        <v>0</v>
      </c>
      <c r="AB2462" s="1131">
        <v>0</v>
      </c>
      <c r="AC2462" s="1131">
        <v>-3.3300001323223111E-2</v>
      </c>
      <c r="AD2462" s="1131">
        <v>0.15170000970363617</v>
      </c>
      <c r="AE2462" s="1131">
        <v>3.3300001323223111E-2</v>
      </c>
      <c r="AF2462" s="126"/>
      <c r="AG2462" s="126"/>
      <c r="AH2462" s="126"/>
      <c r="AI2462" s="126"/>
      <c r="AJ2462" s="126"/>
      <c r="AK2462" s="126"/>
      <c r="AL2462" s="126">
        <v>2462</v>
      </c>
    </row>
    <row r="2463" spans="1:38">
      <c r="A2463" s="721" t="s">
        <v>1385</v>
      </c>
      <c r="B2463" s="722">
        <v>21</v>
      </c>
      <c r="C2463" s="722">
        <v>2107</v>
      </c>
      <c r="D2463" s="722">
        <v>210710</v>
      </c>
      <c r="E2463" s="721">
        <v>2107100050</v>
      </c>
      <c r="F2463" s="721" t="s">
        <v>3435</v>
      </c>
      <c r="G2463" s="1127">
        <v>-1975434100041</v>
      </c>
      <c r="H2463" s="1128">
        <v>0</v>
      </c>
      <c r="I2463" s="1128">
        <v>-1975434100041</v>
      </c>
      <c r="J2463" s="1128">
        <v>0</v>
      </c>
      <c r="K2463" s="1128">
        <v>0</v>
      </c>
      <c r="L2463" s="1128">
        <v>0</v>
      </c>
      <c r="M2463" s="1128">
        <v>0</v>
      </c>
      <c r="N2463" s="1129">
        <v>0</v>
      </c>
      <c r="O2463" s="1128">
        <v>0</v>
      </c>
      <c r="P2463" s="1127">
        <v>0</v>
      </c>
      <c r="Q2463" s="1127">
        <v>0</v>
      </c>
      <c r="R2463" s="1127">
        <v>0</v>
      </c>
      <c r="S2463" s="1127">
        <v>0</v>
      </c>
      <c r="T2463" s="1130">
        <v>0</v>
      </c>
      <c r="U2463" s="1130">
        <v>0</v>
      </c>
      <c r="V2463" s="1130">
        <v>0</v>
      </c>
      <c r="W2463" s="1127">
        <v>0</v>
      </c>
      <c r="X2463" s="1130">
        <v>0</v>
      </c>
      <c r="Y2463" s="735">
        <v>0</v>
      </c>
      <c r="Z2463" s="1131">
        <v>0</v>
      </c>
      <c r="AA2463" s="1131">
        <v>0</v>
      </c>
      <c r="AB2463" s="1131">
        <v>0</v>
      </c>
      <c r="AC2463" s="1131">
        <v>0</v>
      </c>
      <c r="AD2463" s="1131">
        <v>0</v>
      </c>
      <c r="AE2463" s="1131">
        <v>0</v>
      </c>
      <c r="AF2463" s="126"/>
      <c r="AG2463" s="126"/>
      <c r="AH2463" s="126"/>
      <c r="AI2463" s="126"/>
      <c r="AJ2463" s="126"/>
      <c r="AK2463" s="126"/>
      <c r="AL2463" s="126">
        <v>2463</v>
      </c>
    </row>
    <row r="2464" spans="1:38">
      <c r="A2464" s="721" t="s">
        <v>1385</v>
      </c>
      <c r="B2464" s="722">
        <v>21</v>
      </c>
      <c r="C2464" s="722">
        <v>2107</v>
      </c>
      <c r="D2464" s="722">
        <v>210710</v>
      </c>
      <c r="E2464" s="721">
        <v>2107100052</v>
      </c>
      <c r="F2464" s="721" t="s">
        <v>3433</v>
      </c>
      <c r="G2464" s="1127">
        <v>-24473396251</v>
      </c>
      <c r="H2464" s="1128">
        <v>0</v>
      </c>
      <c r="I2464" s="1128">
        <v>-24473396251.349998</v>
      </c>
      <c r="J2464" s="1128">
        <v>-0.34999847412109375</v>
      </c>
      <c r="K2464" s="1128">
        <v>0</v>
      </c>
      <c r="L2464" s="1128">
        <v>0</v>
      </c>
      <c r="M2464" s="1128">
        <v>-0.34999847412109375</v>
      </c>
      <c r="N2464" s="1129">
        <v>0</v>
      </c>
      <c r="O2464" s="1128">
        <v>-0.34999847412109375</v>
      </c>
      <c r="P2464" s="1127">
        <v>-0.12949943542480469</v>
      </c>
      <c r="Q2464" s="1127">
        <v>0</v>
      </c>
      <c r="R2464" s="1127">
        <v>0</v>
      </c>
      <c r="S2464" s="1127">
        <v>0</v>
      </c>
      <c r="T2464" s="1130">
        <v>0</v>
      </c>
      <c r="U2464" s="1130">
        <v>0</v>
      </c>
      <c r="V2464" s="1130">
        <v>0</v>
      </c>
      <c r="W2464" s="1127">
        <v>0</v>
      </c>
      <c r="X2464" s="1130">
        <v>-0.12949943542480469</v>
      </c>
      <c r="Y2464" s="735">
        <v>0.37</v>
      </c>
      <c r="Z2464" s="1131">
        <v>0</v>
      </c>
      <c r="AA2464" s="1131">
        <v>-0.12949943542480469</v>
      </c>
      <c r="AB2464" s="1131">
        <v>8.5099830627441406E-2</v>
      </c>
      <c r="AC2464" s="1131">
        <v>0</v>
      </c>
      <c r="AD2464" s="1131">
        <v>-8.5099830627441406E-2</v>
      </c>
      <c r="AE2464" s="1131">
        <v>-0.12949943542480469</v>
      </c>
      <c r="AF2464" s="126"/>
      <c r="AG2464" s="126"/>
      <c r="AH2464" s="126"/>
      <c r="AI2464" s="126"/>
      <c r="AJ2464" s="126"/>
      <c r="AK2464" s="126"/>
      <c r="AL2464" s="126">
        <v>2464</v>
      </c>
    </row>
    <row r="2465" spans="1:38">
      <c r="A2465" s="721" t="s">
        <v>1385</v>
      </c>
      <c r="B2465" s="722">
        <v>21</v>
      </c>
      <c r="C2465" s="722">
        <v>2107</v>
      </c>
      <c r="D2465" s="722">
        <v>210710</v>
      </c>
      <c r="E2465" s="721">
        <v>2107101204</v>
      </c>
      <c r="F2465" s="721" t="s">
        <v>2077</v>
      </c>
      <c r="G2465" s="1127">
        <v>0</v>
      </c>
      <c r="H2465" s="1128">
        <v>0</v>
      </c>
      <c r="I2465" s="1128">
        <v>0</v>
      </c>
      <c r="J2465" s="1128">
        <v>0</v>
      </c>
      <c r="K2465" s="1128">
        <v>0</v>
      </c>
      <c r="L2465" s="1128">
        <v>0</v>
      </c>
      <c r="M2465" s="1128">
        <v>0</v>
      </c>
      <c r="N2465" s="1129">
        <v>0</v>
      </c>
      <c r="O2465" s="1128">
        <v>0</v>
      </c>
      <c r="P2465" s="1127">
        <v>0</v>
      </c>
      <c r="Q2465" s="1127">
        <v>0</v>
      </c>
      <c r="R2465" s="1127">
        <v>0</v>
      </c>
      <c r="S2465" s="1127">
        <v>0</v>
      </c>
      <c r="T2465" s="1130">
        <v>0</v>
      </c>
      <c r="U2465" s="1130">
        <v>0</v>
      </c>
      <c r="V2465" s="1130">
        <v>0</v>
      </c>
      <c r="W2465" s="1127">
        <v>0</v>
      </c>
      <c r="X2465" s="1130">
        <v>0</v>
      </c>
      <c r="Y2465" s="735">
        <v>0</v>
      </c>
      <c r="Z2465" s="1131">
        <v>0</v>
      </c>
      <c r="AA2465" s="1131">
        <v>0</v>
      </c>
      <c r="AB2465" s="1131">
        <v>0</v>
      </c>
      <c r="AC2465" s="1131">
        <v>0</v>
      </c>
      <c r="AD2465" s="1131">
        <v>0</v>
      </c>
      <c r="AE2465" s="1131">
        <v>0</v>
      </c>
      <c r="AF2465" s="126"/>
      <c r="AG2465" s="126"/>
      <c r="AH2465" s="126"/>
      <c r="AI2465" s="126"/>
      <c r="AJ2465" s="126"/>
      <c r="AK2465" s="126"/>
      <c r="AL2465" s="126">
        <v>2465</v>
      </c>
    </row>
    <row r="2466" spans="1:38">
      <c r="A2466" s="721" t="s">
        <v>1385</v>
      </c>
      <c r="B2466" s="722">
        <v>21</v>
      </c>
      <c r="C2466" s="722">
        <v>2107</v>
      </c>
      <c r="D2466" s="722">
        <v>210710</v>
      </c>
      <c r="E2466" s="721">
        <v>2107101888</v>
      </c>
      <c r="F2466" s="721" t="s">
        <v>1381</v>
      </c>
      <c r="G2466" s="1127">
        <v>-323227676404</v>
      </c>
      <c r="H2466" s="1128">
        <v>0</v>
      </c>
      <c r="I2466" s="1128">
        <v>-323227676404.08002</v>
      </c>
      <c r="J2466" s="1128">
        <v>-8.001708984375E-2</v>
      </c>
      <c r="K2466" s="1128">
        <v>0</v>
      </c>
      <c r="L2466" s="1128">
        <v>0</v>
      </c>
      <c r="M2466" s="1128">
        <v>-8.001708984375E-2</v>
      </c>
      <c r="N2466" s="1129">
        <v>0</v>
      </c>
      <c r="O2466" s="1128">
        <v>-8.001708984375E-2</v>
      </c>
      <c r="P2466" s="1127">
        <v>-2.96063232421875E-2</v>
      </c>
      <c r="Q2466" s="1127">
        <v>0</v>
      </c>
      <c r="R2466" s="1127">
        <v>0</v>
      </c>
      <c r="S2466" s="1127">
        <v>0</v>
      </c>
      <c r="T2466" s="1130">
        <v>0</v>
      </c>
      <c r="U2466" s="1130">
        <v>0</v>
      </c>
      <c r="V2466" s="1130">
        <v>0</v>
      </c>
      <c r="W2466" s="1127">
        <v>0</v>
      </c>
      <c r="X2466" s="1130">
        <v>-2.96063232421875E-2</v>
      </c>
      <c r="Y2466" s="735">
        <v>0.37</v>
      </c>
      <c r="Z2466" s="1131">
        <v>0</v>
      </c>
      <c r="AA2466" s="1131">
        <v>-2.96063232421875E-2</v>
      </c>
      <c r="AB2466" s="1131">
        <v>0</v>
      </c>
      <c r="AC2466" s="1131">
        <v>-0.13319458007812499</v>
      </c>
      <c r="AD2466" s="1131">
        <v>0</v>
      </c>
      <c r="AE2466" s="1131">
        <v>0.10358825683593749</v>
      </c>
      <c r="AF2466" s="126"/>
      <c r="AG2466" s="126"/>
      <c r="AH2466" s="126"/>
      <c r="AI2466" s="126"/>
      <c r="AJ2466" s="126"/>
      <c r="AK2466" s="126"/>
      <c r="AL2466" s="126">
        <v>2466</v>
      </c>
    </row>
    <row r="2467" spans="1:38">
      <c r="A2467" s="721" t="s">
        <v>1385</v>
      </c>
      <c r="B2467" s="722">
        <v>21</v>
      </c>
      <c r="C2467" s="722">
        <v>2107</v>
      </c>
      <c r="D2467" s="722">
        <v>210710</v>
      </c>
      <c r="E2467" s="721">
        <v>2107109010</v>
      </c>
      <c r="F2467" s="721" t="s">
        <v>2078</v>
      </c>
      <c r="G2467" s="1127">
        <v>0</v>
      </c>
      <c r="H2467" s="1128">
        <v>0</v>
      </c>
      <c r="I2467" s="1128">
        <v>0</v>
      </c>
      <c r="J2467" s="1128">
        <v>0</v>
      </c>
      <c r="K2467" s="1128">
        <v>0</v>
      </c>
      <c r="L2467" s="1128">
        <v>0</v>
      </c>
      <c r="M2467" s="1128">
        <v>0</v>
      </c>
      <c r="N2467" s="1129">
        <v>0</v>
      </c>
      <c r="O2467" s="1128">
        <v>0</v>
      </c>
      <c r="P2467" s="1127">
        <v>0</v>
      </c>
      <c r="Q2467" s="1127">
        <v>0</v>
      </c>
      <c r="R2467" s="1127">
        <v>0</v>
      </c>
      <c r="S2467" s="1127">
        <v>0</v>
      </c>
      <c r="T2467" s="1130">
        <v>0</v>
      </c>
      <c r="U2467" s="1130">
        <v>0</v>
      </c>
      <c r="V2467" s="1130">
        <v>0</v>
      </c>
      <c r="W2467" s="1127">
        <v>0</v>
      </c>
      <c r="X2467" s="1130">
        <v>0</v>
      </c>
      <c r="Y2467" s="735">
        <v>0</v>
      </c>
      <c r="Z2467" s="1131">
        <v>0</v>
      </c>
      <c r="AA2467" s="1131">
        <v>0</v>
      </c>
      <c r="AB2467" s="1131">
        <v>0</v>
      </c>
      <c r="AC2467" s="1131">
        <v>0</v>
      </c>
      <c r="AD2467" s="1131">
        <v>0</v>
      </c>
      <c r="AE2467" s="1131">
        <v>0</v>
      </c>
      <c r="AF2467" s="126"/>
      <c r="AG2467" s="126"/>
      <c r="AH2467" s="126"/>
      <c r="AI2467" s="126"/>
      <c r="AJ2467" s="126"/>
      <c r="AK2467" s="126"/>
      <c r="AL2467" s="126">
        <v>2467</v>
      </c>
    </row>
    <row r="2468" spans="1:38">
      <c r="A2468" s="721" t="s">
        <v>1385</v>
      </c>
      <c r="B2468" s="722">
        <v>21</v>
      </c>
      <c r="C2468" s="722">
        <v>2107</v>
      </c>
      <c r="D2468" s="722">
        <v>210715</v>
      </c>
      <c r="E2468" s="721">
        <v>2107150000</v>
      </c>
      <c r="F2468" s="721" t="s">
        <v>3436</v>
      </c>
      <c r="G2468" s="1127">
        <v>-1550522112377</v>
      </c>
      <c r="H2468" s="1128">
        <v>0</v>
      </c>
      <c r="I2468" s="1128">
        <v>-1550522112376.5801</v>
      </c>
      <c r="J2468" s="1128">
        <v>0.419921875</v>
      </c>
      <c r="K2468" s="1128">
        <v>0</v>
      </c>
      <c r="L2468" s="1128">
        <v>0.419921875</v>
      </c>
      <c r="M2468" s="1128">
        <v>0</v>
      </c>
      <c r="N2468" s="1129">
        <v>0</v>
      </c>
      <c r="O2468" s="1128">
        <v>0.419921875</v>
      </c>
      <c r="P2468" s="1127">
        <v>0.15537109374999999</v>
      </c>
      <c r="Q2468" s="1127">
        <v>0</v>
      </c>
      <c r="R2468" s="1127">
        <v>0</v>
      </c>
      <c r="S2468" s="1127">
        <v>0</v>
      </c>
      <c r="T2468" s="1130">
        <v>0</v>
      </c>
      <c r="U2468" s="1130">
        <v>0</v>
      </c>
      <c r="V2468" s="1130">
        <v>0</v>
      </c>
      <c r="W2468" s="1127">
        <v>0</v>
      </c>
      <c r="X2468" s="1130">
        <v>0.15537109374999999</v>
      </c>
      <c r="Y2468" s="735">
        <v>0.37</v>
      </c>
      <c r="Z2468" s="1131">
        <v>0.15537109374999999</v>
      </c>
      <c r="AA2468" s="1131">
        <v>0</v>
      </c>
      <c r="AB2468" s="1131">
        <v>0.11842529296875</v>
      </c>
      <c r="AC2468" s="1131">
        <v>0</v>
      </c>
      <c r="AD2468" s="1131">
        <v>3.6945800781249996E-2</v>
      </c>
      <c r="AE2468" s="1131">
        <v>0</v>
      </c>
      <c r="AF2468" s="126"/>
      <c r="AG2468" s="126"/>
      <c r="AH2468" s="126"/>
      <c r="AI2468" s="126"/>
      <c r="AJ2468" s="126"/>
      <c r="AK2468" s="126"/>
      <c r="AL2468" s="126">
        <v>2468</v>
      </c>
    </row>
    <row r="2469" spans="1:38">
      <c r="A2469" s="721" t="s">
        <v>1385</v>
      </c>
      <c r="B2469" s="722">
        <v>21</v>
      </c>
      <c r="C2469" s="722">
        <v>2107</v>
      </c>
      <c r="D2469" s="722">
        <v>210715</v>
      </c>
      <c r="E2469" s="721">
        <v>2107150003</v>
      </c>
      <c r="F2469" s="721" t="s">
        <v>3437</v>
      </c>
      <c r="G2469" s="1127">
        <v>-26324827832</v>
      </c>
      <c r="H2469" s="1128">
        <v>0</v>
      </c>
      <c r="I2469" s="1128">
        <v>-26324827831.810001</v>
      </c>
      <c r="J2469" s="1128">
        <v>0.18999862670898438</v>
      </c>
      <c r="K2469" s="1128">
        <v>0</v>
      </c>
      <c r="L2469" s="1128">
        <v>0.18999862670898438</v>
      </c>
      <c r="M2469" s="1128">
        <v>0</v>
      </c>
      <c r="N2469" s="1129">
        <v>0</v>
      </c>
      <c r="O2469" s="1128">
        <v>0.18999862670898438</v>
      </c>
      <c r="P2469" s="1127">
        <v>7.0299491882324219E-2</v>
      </c>
      <c r="Q2469" s="1127">
        <v>0</v>
      </c>
      <c r="R2469" s="1127">
        <v>0</v>
      </c>
      <c r="S2469" s="1127">
        <v>0</v>
      </c>
      <c r="T2469" s="1130">
        <v>0</v>
      </c>
      <c r="U2469" s="1130">
        <v>0</v>
      </c>
      <c r="V2469" s="1130">
        <v>0</v>
      </c>
      <c r="W2469" s="1127">
        <v>0</v>
      </c>
      <c r="X2469" s="1130">
        <v>7.0299491882324219E-2</v>
      </c>
      <c r="Y2469" s="735">
        <v>0.37</v>
      </c>
      <c r="Z2469" s="1131">
        <v>7.0299491882324219E-2</v>
      </c>
      <c r="AA2469" s="1131">
        <v>0</v>
      </c>
      <c r="AB2469" s="1131">
        <v>0</v>
      </c>
      <c r="AC2469" s="1131">
        <v>0</v>
      </c>
      <c r="AD2469" s="1131">
        <v>7.0299491882324219E-2</v>
      </c>
      <c r="AE2469" s="1131">
        <v>0</v>
      </c>
      <c r="AF2469" s="126"/>
      <c r="AG2469" s="126"/>
      <c r="AH2469" s="126"/>
      <c r="AI2469" s="126"/>
      <c r="AJ2469" s="126"/>
      <c r="AK2469" s="126"/>
      <c r="AL2469" s="126">
        <v>2469</v>
      </c>
    </row>
    <row r="2470" spans="1:38">
      <c r="A2470" s="721" t="s">
        <v>1385</v>
      </c>
      <c r="B2470" s="722">
        <v>21</v>
      </c>
      <c r="C2470" s="722">
        <v>2107</v>
      </c>
      <c r="D2470" s="722">
        <v>210715</v>
      </c>
      <c r="E2470" s="721">
        <v>2107150012</v>
      </c>
      <c r="F2470" s="721" t="s">
        <v>3438</v>
      </c>
      <c r="G2470" s="1127">
        <v>-36638357326</v>
      </c>
      <c r="H2470" s="1128">
        <v>0</v>
      </c>
      <c r="I2470" s="1128">
        <v>-36638357326.349998</v>
      </c>
      <c r="J2470" s="1128">
        <v>-0.34999847412109375</v>
      </c>
      <c r="K2470" s="1128">
        <v>0</v>
      </c>
      <c r="L2470" s="1128">
        <v>0</v>
      </c>
      <c r="M2470" s="1128">
        <v>-0.34999847412109375</v>
      </c>
      <c r="N2470" s="1129">
        <v>0</v>
      </c>
      <c r="O2470" s="1128">
        <v>-0.34999847412109375</v>
      </c>
      <c r="P2470" s="1127">
        <v>-0.12949943542480469</v>
      </c>
      <c r="Q2470" s="1127">
        <v>0</v>
      </c>
      <c r="R2470" s="1127">
        <v>0</v>
      </c>
      <c r="S2470" s="1127">
        <v>0</v>
      </c>
      <c r="T2470" s="1130">
        <v>0</v>
      </c>
      <c r="U2470" s="1130">
        <v>0</v>
      </c>
      <c r="V2470" s="1130">
        <v>0</v>
      </c>
      <c r="W2470" s="1127">
        <v>0</v>
      </c>
      <c r="X2470" s="1130">
        <v>-0.12949943542480469</v>
      </c>
      <c r="Y2470" s="735">
        <v>0.37</v>
      </c>
      <c r="Z2470" s="1131">
        <v>0</v>
      </c>
      <c r="AA2470" s="1131">
        <v>-0.12949943542480469</v>
      </c>
      <c r="AB2470" s="1131">
        <v>0</v>
      </c>
      <c r="AC2470" s="1131">
        <v>-5.1799774169921875E-2</v>
      </c>
      <c r="AD2470" s="1131">
        <v>0</v>
      </c>
      <c r="AE2470" s="1131">
        <v>-7.7699661254882813E-2</v>
      </c>
      <c r="AF2470" s="126"/>
      <c r="AG2470" s="126"/>
      <c r="AH2470" s="126"/>
      <c r="AI2470" s="126"/>
      <c r="AJ2470" s="126"/>
      <c r="AK2470" s="126"/>
      <c r="AL2470" s="126">
        <v>2470</v>
      </c>
    </row>
    <row r="2471" spans="1:38">
      <c r="A2471" s="721" t="s">
        <v>1385</v>
      </c>
      <c r="B2471" s="722">
        <v>21</v>
      </c>
      <c r="C2471" s="722">
        <v>2107</v>
      </c>
      <c r="D2471" s="722">
        <v>210715</v>
      </c>
      <c r="E2471" s="721">
        <v>2107150016</v>
      </c>
      <c r="F2471" s="721" t="s">
        <v>3439</v>
      </c>
      <c r="G2471" s="1127">
        <v>-413074961</v>
      </c>
      <c r="H2471" s="1128">
        <v>0</v>
      </c>
      <c r="I2471" s="1128">
        <v>-413074961.37</v>
      </c>
      <c r="J2471" s="1128">
        <v>-0.37000000476837158</v>
      </c>
      <c r="K2471" s="1128">
        <v>0</v>
      </c>
      <c r="L2471" s="1128">
        <v>0</v>
      </c>
      <c r="M2471" s="1128">
        <v>-0.37000000476837158</v>
      </c>
      <c r="N2471" s="1129">
        <v>0</v>
      </c>
      <c r="O2471" s="1128">
        <v>-0.37000000476837158</v>
      </c>
      <c r="P2471" s="1127">
        <v>-0.13690000176429748</v>
      </c>
      <c r="Q2471" s="1127">
        <v>0</v>
      </c>
      <c r="R2471" s="1127">
        <v>0</v>
      </c>
      <c r="S2471" s="1127">
        <v>0</v>
      </c>
      <c r="T2471" s="1130">
        <v>0</v>
      </c>
      <c r="U2471" s="1130">
        <v>0</v>
      </c>
      <c r="V2471" s="1130">
        <v>0</v>
      </c>
      <c r="W2471" s="1127">
        <v>0</v>
      </c>
      <c r="X2471" s="1130">
        <v>-0.13690000176429748</v>
      </c>
      <c r="Y2471" s="735">
        <v>0.37</v>
      </c>
      <c r="Z2471" s="1131">
        <v>0</v>
      </c>
      <c r="AA2471" s="1131">
        <v>-0.13690000176429748</v>
      </c>
      <c r="AB2471" s="1131">
        <v>0</v>
      </c>
      <c r="AC2471" s="1131">
        <v>-0.14429999470710755</v>
      </c>
      <c r="AD2471" s="1131">
        <v>0</v>
      </c>
      <c r="AE2471" s="1131">
        <v>7.3999929428100741E-3</v>
      </c>
      <c r="AF2471" s="126"/>
      <c r="AG2471" s="126"/>
      <c r="AH2471" s="126"/>
      <c r="AI2471" s="126"/>
      <c r="AJ2471" s="126"/>
      <c r="AK2471" s="126"/>
      <c r="AL2471" s="126">
        <v>2471</v>
      </c>
    </row>
    <row r="2472" spans="1:38">
      <c r="A2472" s="721" t="s">
        <v>1385</v>
      </c>
      <c r="B2472" s="722">
        <v>21</v>
      </c>
      <c r="C2472" s="722">
        <v>2107</v>
      </c>
      <c r="D2472" s="722">
        <v>210715</v>
      </c>
      <c r="E2472" s="721">
        <v>2107150050</v>
      </c>
      <c r="F2472" s="721" t="s">
        <v>3436</v>
      </c>
      <c r="G2472" s="1127">
        <v>-2733398663649</v>
      </c>
      <c r="H2472" s="1128">
        <v>0</v>
      </c>
      <c r="I2472" s="1128">
        <v>-2733398663649</v>
      </c>
      <c r="J2472" s="1128">
        <v>0</v>
      </c>
      <c r="K2472" s="1128">
        <v>0</v>
      </c>
      <c r="L2472" s="1128">
        <v>0</v>
      </c>
      <c r="M2472" s="1128">
        <v>0</v>
      </c>
      <c r="N2472" s="1129">
        <v>0</v>
      </c>
      <c r="O2472" s="1128">
        <v>0</v>
      </c>
      <c r="P2472" s="1127">
        <v>0</v>
      </c>
      <c r="Q2472" s="1127">
        <v>0</v>
      </c>
      <c r="R2472" s="1127">
        <v>0</v>
      </c>
      <c r="S2472" s="1127">
        <v>0</v>
      </c>
      <c r="T2472" s="1130">
        <v>0</v>
      </c>
      <c r="U2472" s="1130">
        <v>0</v>
      </c>
      <c r="V2472" s="1130">
        <v>0</v>
      </c>
      <c r="W2472" s="1127">
        <v>0</v>
      </c>
      <c r="X2472" s="1130">
        <v>0</v>
      </c>
      <c r="Y2472" s="735">
        <v>0</v>
      </c>
      <c r="Z2472" s="1131">
        <v>0</v>
      </c>
      <c r="AA2472" s="1131">
        <v>0</v>
      </c>
      <c r="AB2472" s="1131">
        <v>0</v>
      </c>
      <c r="AC2472" s="1131">
        <v>0</v>
      </c>
      <c r="AD2472" s="1131">
        <v>0</v>
      </c>
      <c r="AE2472" s="1131">
        <v>0</v>
      </c>
      <c r="AF2472" s="126"/>
      <c r="AG2472" s="126"/>
      <c r="AH2472" s="126"/>
      <c r="AI2472" s="126"/>
      <c r="AJ2472" s="126"/>
      <c r="AK2472" s="126"/>
      <c r="AL2472" s="126">
        <v>2472</v>
      </c>
    </row>
    <row r="2473" spans="1:38">
      <c r="A2473" s="721" t="s">
        <v>1385</v>
      </c>
      <c r="B2473" s="722">
        <v>21</v>
      </c>
      <c r="C2473" s="722">
        <v>2107</v>
      </c>
      <c r="D2473" s="722">
        <v>210715</v>
      </c>
      <c r="E2473" s="721">
        <v>2107150053</v>
      </c>
      <c r="F2473" s="721" t="s">
        <v>3440</v>
      </c>
      <c r="G2473" s="1127">
        <v>-60433715565</v>
      </c>
      <c r="H2473" s="1128">
        <v>0</v>
      </c>
      <c r="I2473" s="1128">
        <v>-60433715564.599998</v>
      </c>
      <c r="J2473" s="1128">
        <v>0.40000152587890625</v>
      </c>
      <c r="K2473" s="1128">
        <v>0</v>
      </c>
      <c r="L2473" s="1128">
        <v>0.40000152587890625</v>
      </c>
      <c r="M2473" s="1128">
        <v>0</v>
      </c>
      <c r="N2473" s="1129">
        <v>0</v>
      </c>
      <c r="O2473" s="1128">
        <v>0.40000152587890625</v>
      </c>
      <c r="P2473" s="1127">
        <v>0.14800056457519531</v>
      </c>
      <c r="Q2473" s="1127">
        <v>0</v>
      </c>
      <c r="R2473" s="1127">
        <v>0</v>
      </c>
      <c r="S2473" s="1127">
        <v>0</v>
      </c>
      <c r="T2473" s="1130">
        <v>0</v>
      </c>
      <c r="U2473" s="1130">
        <v>0</v>
      </c>
      <c r="V2473" s="1130">
        <v>0</v>
      </c>
      <c r="W2473" s="1127">
        <v>0</v>
      </c>
      <c r="X2473" s="1130">
        <v>0.14800056457519531</v>
      </c>
      <c r="Y2473" s="735">
        <v>0.37</v>
      </c>
      <c r="Z2473" s="1131">
        <v>0.14800056457519531</v>
      </c>
      <c r="AA2473" s="1131">
        <v>0</v>
      </c>
      <c r="AB2473" s="1131">
        <v>0.15539932250976563</v>
      </c>
      <c r="AC2473" s="1131">
        <v>0</v>
      </c>
      <c r="AD2473" s="1131">
        <v>-7.3987579345703158E-3</v>
      </c>
      <c r="AE2473" s="1131">
        <v>0</v>
      </c>
      <c r="AF2473" s="126"/>
      <c r="AG2473" s="126"/>
      <c r="AH2473" s="126"/>
      <c r="AI2473" s="126"/>
      <c r="AJ2473" s="126"/>
      <c r="AK2473" s="126"/>
      <c r="AL2473" s="126">
        <v>2473</v>
      </c>
    </row>
    <row r="2474" spans="1:38">
      <c r="A2474" s="721" t="s">
        <v>1385</v>
      </c>
      <c r="B2474" s="722">
        <v>21</v>
      </c>
      <c r="C2474" s="722">
        <v>2107</v>
      </c>
      <c r="D2474" s="722">
        <v>210715</v>
      </c>
      <c r="E2474" s="721">
        <v>2107151888</v>
      </c>
      <c r="F2474" s="721" t="s">
        <v>1382</v>
      </c>
      <c r="G2474" s="1127">
        <v>-136513979026</v>
      </c>
      <c r="H2474" s="1128">
        <v>0</v>
      </c>
      <c r="I2474" s="1128">
        <v>-136513979025.77</v>
      </c>
      <c r="J2474" s="1128">
        <v>0.2299957275390625</v>
      </c>
      <c r="K2474" s="1128">
        <v>0</v>
      </c>
      <c r="L2474" s="1128">
        <v>0.2299957275390625</v>
      </c>
      <c r="M2474" s="1128">
        <v>0</v>
      </c>
      <c r="N2474" s="1129">
        <v>0</v>
      </c>
      <c r="O2474" s="1128">
        <v>0.2299957275390625</v>
      </c>
      <c r="P2474" s="1127">
        <v>8.5098419189453128E-2</v>
      </c>
      <c r="Q2474" s="1127">
        <v>0</v>
      </c>
      <c r="R2474" s="1127">
        <v>0</v>
      </c>
      <c r="S2474" s="1127">
        <v>0</v>
      </c>
      <c r="T2474" s="1130">
        <v>0</v>
      </c>
      <c r="U2474" s="1130">
        <v>0</v>
      </c>
      <c r="V2474" s="1130">
        <v>0</v>
      </c>
      <c r="W2474" s="1127">
        <v>0</v>
      </c>
      <c r="X2474" s="1130">
        <v>8.5098419189453128E-2</v>
      </c>
      <c r="Y2474" s="735">
        <v>0.37</v>
      </c>
      <c r="Z2474" s="1131">
        <v>8.5098419189453128E-2</v>
      </c>
      <c r="AA2474" s="1131">
        <v>0</v>
      </c>
      <c r="AB2474" s="1131">
        <v>0.1628009033203125</v>
      </c>
      <c r="AC2474" s="1131">
        <v>0</v>
      </c>
      <c r="AD2474" s="1131">
        <v>-7.7702484130859367E-2</v>
      </c>
      <c r="AE2474" s="1131">
        <v>0</v>
      </c>
      <c r="AF2474" s="126"/>
      <c r="AG2474" s="126"/>
      <c r="AH2474" s="126"/>
      <c r="AI2474" s="126"/>
      <c r="AJ2474" s="126"/>
      <c r="AK2474" s="126"/>
      <c r="AL2474" s="126">
        <v>2474</v>
      </c>
    </row>
    <row r="2475" spans="1:38">
      <c r="A2475" s="721" t="s">
        <v>1385</v>
      </c>
      <c r="B2475" s="722">
        <v>21</v>
      </c>
      <c r="C2475" s="722">
        <v>2107</v>
      </c>
      <c r="D2475" s="722">
        <v>210715</v>
      </c>
      <c r="E2475" s="721">
        <v>2107159010</v>
      </c>
      <c r="F2475" s="721" t="s">
        <v>2079</v>
      </c>
      <c r="G2475" s="1127">
        <v>0</v>
      </c>
      <c r="H2475" s="1128">
        <v>0</v>
      </c>
      <c r="I2475" s="1128">
        <v>0</v>
      </c>
      <c r="J2475" s="1128">
        <v>0</v>
      </c>
      <c r="K2475" s="1128">
        <v>0</v>
      </c>
      <c r="L2475" s="1128">
        <v>0</v>
      </c>
      <c r="M2475" s="1128">
        <v>0</v>
      </c>
      <c r="N2475" s="1129">
        <v>0</v>
      </c>
      <c r="O2475" s="1128">
        <v>0</v>
      </c>
      <c r="P2475" s="1127">
        <v>0</v>
      </c>
      <c r="Q2475" s="1127">
        <v>0</v>
      </c>
      <c r="R2475" s="1127">
        <v>0</v>
      </c>
      <c r="S2475" s="1127">
        <v>0</v>
      </c>
      <c r="T2475" s="1130">
        <v>0</v>
      </c>
      <c r="U2475" s="1130">
        <v>0</v>
      </c>
      <c r="V2475" s="1130">
        <v>0</v>
      </c>
      <c r="W2475" s="1127">
        <v>0</v>
      </c>
      <c r="X2475" s="1130">
        <v>0</v>
      </c>
      <c r="Y2475" s="735">
        <v>0</v>
      </c>
      <c r="Z2475" s="1131">
        <v>0</v>
      </c>
      <c r="AA2475" s="1131">
        <v>0</v>
      </c>
      <c r="AB2475" s="1131">
        <v>0</v>
      </c>
      <c r="AC2475" s="1131">
        <v>0</v>
      </c>
      <c r="AD2475" s="1131">
        <v>0</v>
      </c>
      <c r="AE2475" s="1131">
        <v>0</v>
      </c>
      <c r="AF2475" s="126"/>
      <c r="AG2475" s="126"/>
      <c r="AH2475" s="126"/>
      <c r="AI2475" s="126"/>
      <c r="AJ2475" s="126"/>
      <c r="AK2475" s="126"/>
      <c r="AL2475" s="126">
        <v>2475</v>
      </c>
    </row>
    <row r="2476" spans="1:38">
      <c r="A2476" s="721" t="s">
        <v>1385</v>
      </c>
      <c r="B2476" s="722">
        <v>21</v>
      </c>
      <c r="C2476" s="722">
        <v>2107</v>
      </c>
      <c r="D2476" s="722">
        <v>210715</v>
      </c>
      <c r="E2476" s="721">
        <v>2107159050</v>
      </c>
      <c r="F2476" s="721" t="s">
        <v>2080</v>
      </c>
      <c r="G2476" s="1127">
        <v>0</v>
      </c>
      <c r="H2476" s="1128">
        <v>0</v>
      </c>
      <c r="I2476" s="1128">
        <v>0</v>
      </c>
      <c r="J2476" s="1128">
        <v>0</v>
      </c>
      <c r="K2476" s="1128">
        <v>0</v>
      </c>
      <c r="L2476" s="1128">
        <v>0</v>
      </c>
      <c r="M2476" s="1128">
        <v>0</v>
      </c>
      <c r="N2476" s="1129">
        <v>0</v>
      </c>
      <c r="O2476" s="1128">
        <v>0</v>
      </c>
      <c r="P2476" s="1127">
        <v>0</v>
      </c>
      <c r="Q2476" s="1127">
        <v>0</v>
      </c>
      <c r="R2476" s="1127">
        <v>0</v>
      </c>
      <c r="S2476" s="1127">
        <v>0</v>
      </c>
      <c r="T2476" s="1130">
        <v>0</v>
      </c>
      <c r="U2476" s="1130">
        <v>0</v>
      </c>
      <c r="V2476" s="1130">
        <v>0</v>
      </c>
      <c r="W2476" s="1127">
        <v>0</v>
      </c>
      <c r="X2476" s="1130">
        <v>0</v>
      </c>
      <c r="Y2476" s="735">
        <v>0</v>
      </c>
      <c r="Z2476" s="1131">
        <v>0</v>
      </c>
      <c r="AA2476" s="1131">
        <v>0</v>
      </c>
      <c r="AB2476" s="1131">
        <v>0</v>
      </c>
      <c r="AC2476" s="1131">
        <v>0</v>
      </c>
      <c r="AD2476" s="1131">
        <v>0</v>
      </c>
      <c r="AE2476" s="1131">
        <v>0</v>
      </c>
      <c r="AF2476" s="126"/>
      <c r="AG2476" s="126"/>
      <c r="AH2476" s="126"/>
      <c r="AI2476" s="126"/>
      <c r="AJ2476" s="126"/>
      <c r="AK2476" s="126"/>
      <c r="AL2476" s="126">
        <v>2476</v>
      </c>
    </row>
    <row r="2477" spans="1:38">
      <c r="A2477" s="721" t="s">
        <v>1385</v>
      </c>
      <c r="B2477" s="722">
        <v>21</v>
      </c>
      <c r="C2477" s="722">
        <v>2107</v>
      </c>
      <c r="D2477" s="722">
        <v>210720</v>
      </c>
      <c r="E2477" s="721">
        <v>2107200000</v>
      </c>
      <c r="F2477" s="721" t="s">
        <v>3441</v>
      </c>
      <c r="G2477" s="1127">
        <v>-219116853236</v>
      </c>
      <c r="H2477" s="1128">
        <v>0</v>
      </c>
      <c r="I2477" s="1128">
        <v>-219116853236.29001</v>
      </c>
      <c r="J2477" s="1128">
        <v>-0.290008544921875</v>
      </c>
      <c r="K2477" s="1128">
        <v>0</v>
      </c>
      <c r="L2477" s="1128">
        <v>0</v>
      </c>
      <c r="M2477" s="1128">
        <v>-0.290008544921875</v>
      </c>
      <c r="N2477" s="1129">
        <v>0</v>
      </c>
      <c r="O2477" s="1128">
        <v>-0.290008544921875</v>
      </c>
      <c r="P2477" s="1127">
        <v>-0.10730316162109375</v>
      </c>
      <c r="Q2477" s="1127">
        <v>0</v>
      </c>
      <c r="R2477" s="1127">
        <v>0</v>
      </c>
      <c r="S2477" s="1127">
        <v>0</v>
      </c>
      <c r="T2477" s="1130">
        <v>0</v>
      </c>
      <c r="U2477" s="1130">
        <v>0</v>
      </c>
      <c r="V2477" s="1130">
        <v>0</v>
      </c>
      <c r="W2477" s="1127">
        <v>0</v>
      </c>
      <c r="X2477" s="1130">
        <v>-0.10730316162109375</v>
      </c>
      <c r="Y2477" s="735">
        <v>0.37</v>
      </c>
      <c r="Z2477" s="1131">
        <v>0</v>
      </c>
      <c r="AA2477" s="1131">
        <v>-0.10730316162109375</v>
      </c>
      <c r="AB2477" s="1131">
        <v>0</v>
      </c>
      <c r="AC2477" s="1131">
        <v>-1.480316162109375E-2</v>
      </c>
      <c r="AD2477" s="1131">
        <v>0</v>
      </c>
      <c r="AE2477" s="1131">
        <v>-9.2499999999999999E-2</v>
      </c>
      <c r="AF2477" s="126"/>
      <c r="AG2477" s="126"/>
      <c r="AH2477" s="126"/>
      <c r="AI2477" s="126"/>
      <c r="AJ2477" s="126"/>
      <c r="AK2477" s="126"/>
      <c r="AL2477" s="126">
        <v>2477</v>
      </c>
    </row>
    <row r="2478" spans="1:38">
      <c r="A2478" s="721" t="s">
        <v>1385</v>
      </c>
      <c r="B2478" s="722">
        <v>21</v>
      </c>
      <c r="C2478" s="722">
        <v>2107</v>
      </c>
      <c r="D2478" s="722">
        <v>210720</v>
      </c>
      <c r="E2478" s="721">
        <v>2107200013</v>
      </c>
      <c r="F2478" s="721" t="s">
        <v>3442</v>
      </c>
      <c r="G2478" s="1127">
        <v>-7224935721</v>
      </c>
      <c r="H2478" s="1128">
        <v>0</v>
      </c>
      <c r="I2478" s="1128">
        <v>-7224935720.6199999</v>
      </c>
      <c r="J2478" s="1128">
        <v>0.38000011444091797</v>
      </c>
      <c r="K2478" s="1128">
        <v>0</v>
      </c>
      <c r="L2478" s="1128">
        <v>0.38000011444091797</v>
      </c>
      <c r="M2478" s="1128">
        <v>0</v>
      </c>
      <c r="N2478" s="1129">
        <v>0</v>
      </c>
      <c r="O2478" s="1128">
        <v>0.38000011444091797</v>
      </c>
      <c r="P2478" s="1127">
        <v>0.14060004234313964</v>
      </c>
      <c r="Q2478" s="1127">
        <v>0</v>
      </c>
      <c r="R2478" s="1127">
        <v>0</v>
      </c>
      <c r="S2478" s="1127">
        <v>0</v>
      </c>
      <c r="T2478" s="1130">
        <v>0</v>
      </c>
      <c r="U2478" s="1130">
        <v>0</v>
      </c>
      <c r="V2478" s="1130">
        <v>0</v>
      </c>
      <c r="W2478" s="1127">
        <v>0</v>
      </c>
      <c r="X2478" s="1130">
        <v>0.14060004234313964</v>
      </c>
      <c r="Y2478" s="735">
        <v>0.37</v>
      </c>
      <c r="Z2478" s="1131">
        <v>0.14060004234313964</v>
      </c>
      <c r="AA2478" s="1131">
        <v>0</v>
      </c>
      <c r="AB2478" s="1131">
        <v>0</v>
      </c>
      <c r="AC2478" s="1131">
        <v>-0.12950014114379882</v>
      </c>
      <c r="AD2478" s="1131">
        <v>0.14060004234313964</v>
      </c>
      <c r="AE2478" s="1131">
        <v>0.12950014114379882</v>
      </c>
      <c r="AF2478" s="126"/>
      <c r="AG2478" s="126"/>
      <c r="AH2478" s="126"/>
      <c r="AI2478" s="126"/>
      <c r="AJ2478" s="126"/>
      <c r="AK2478" s="126"/>
      <c r="AL2478" s="126">
        <v>2478</v>
      </c>
    </row>
    <row r="2479" spans="1:38">
      <c r="A2479" s="721" t="s">
        <v>1385</v>
      </c>
      <c r="B2479" s="722">
        <v>21</v>
      </c>
      <c r="C2479" s="722">
        <v>2107</v>
      </c>
      <c r="D2479" s="722">
        <v>210720</v>
      </c>
      <c r="E2479" s="721">
        <v>2107200050</v>
      </c>
      <c r="F2479" s="721" t="s">
        <v>3441</v>
      </c>
      <c r="G2479" s="1127">
        <v>-16985549921016</v>
      </c>
      <c r="H2479" s="1128">
        <v>0</v>
      </c>
      <c r="I2479" s="1128">
        <v>-16985549921016</v>
      </c>
      <c r="J2479" s="1128">
        <v>0</v>
      </c>
      <c r="K2479" s="1128">
        <v>0</v>
      </c>
      <c r="L2479" s="1128">
        <v>0</v>
      </c>
      <c r="M2479" s="1128">
        <v>0</v>
      </c>
      <c r="N2479" s="1129">
        <v>0</v>
      </c>
      <c r="O2479" s="1128">
        <v>0</v>
      </c>
      <c r="P2479" s="1127">
        <v>0</v>
      </c>
      <c r="Q2479" s="1127">
        <v>0</v>
      </c>
      <c r="R2479" s="1127">
        <v>0</v>
      </c>
      <c r="S2479" s="1127">
        <v>0</v>
      </c>
      <c r="T2479" s="1130">
        <v>0</v>
      </c>
      <c r="U2479" s="1130">
        <v>0</v>
      </c>
      <c r="V2479" s="1130">
        <v>0</v>
      </c>
      <c r="W2479" s="1127">
        <v>0</v>
      </c>
      <c r="X2479" s="1130">
        <v>0</v>
      </c>
      <c r="Y2479" s="735">
        <v>0</v>
      </c>
      <c r="Z2479" s="1131">
        <v>0</v>
      </c>
      <c r="AA2479" s="1131">
        <v>0</v>
      </c>
      <c r="AB2479" s="1131">
        <v>0</v>
      </c>
      <c r="AC2479" s="1131">
        <v>0</v>
      </c>
      <c r="AD2479" s="1131">
        <v>0</v>
      </c>
      <c r="AE2479" s="1131">
        <v>0</v>
      </c>
      <c r="AF2479" s="126"/>
      <c r="AG2479" s="126"/>
      <c r="AH2479" s="126"/>
      <c r="AI2479" s="126"/>
      <c r="AJ2479" s="126"/>
      <c r="AK2479" s="126"/>
      <c r="AL2479" s="126">
        <v>2479</v>
      </c>
    </row>
    <row r="2480" spans="1:38">
      <c r="A2480" s="721" t="s">
        <v>1385</v>
      </c>
      <c r="B2480" s="722">
        <v>21</v>
      </c>
      <c r="C2480" s="722">
        <v>2107</v>
      </c>
      <c r="D2480" s="722">
        <v>210720</v>
      </c>
      <c r="E2480" s="721">
        <v>2107200054</v>
      </c>
      <c r="F2480" s="721" t="s">
        <v>3443</v>
      </c>
      <c r="G2480" s="1127">
        <v>-187893117547</v>
      </c>
      <c r="H2480" s="1128">
        <v>0</v>
      </c>
      <c r="I2480" s="1128">
        <v>-187893117547.38</v>
      </c>
      <c r="J2480" s="1128">
        <v>-0.3800048828125</v>
      </c>
      <c r="K2480" s="1128">
        <v>0</v>
      </c>
      <c r="L2480" s="1128">
        <v>0</v>
      </c>
      <c r="M2480" s="1128">
        <v>-0.3800048828125</v>
      </c>
      <c r="N2480" s="1129">
        <v>0</v>
      </c>
      <c r="O2480" s="1128">
        <v>-0.3800048828125</v>
      </c>
      <c r="P2480" s="1127">
        <v>-0.14060180664062499</v>
      </c>
      <c r="Q2480" s="1127">
        <v>0</v>
      </c>
      <c r="R2480" s="1127">
        <v>0</v>
      </c>
      <c r="S2480" s="1127">
        <v>0</v>
      </c>
      <c r="T2480" s="1130">
        <v>0</v>
      </c>
      <c r="U2480" s="1130">
        <v>0</v>
      </c>
      <c r="V2480" s="1130">
        <v>0</v>
      </c>
      <c r="W2480" s="1127">
        <v>0</v>
      </c>
      <c r="X2480" s="1130">
        <v>-0.14060180664062499</v>
      </c>
      <c r="Y2480" s="735">
        <v>0.37</v>
      </c>
      <c r="Z2480" s="1131">
        <v>0</v>
      </c>
      <c r="AA2480" s="1131">
        <v>-0.14060180664062499</v>
      </c>
      <c r="AB2480" s="1131">
        <v>0</v>
      </c>
      <c r="AC2480" s="1131">
        <v>-4.0694580078125001E-2</v>
      </c>
      <c r="AD2480" s="1131">
        <v>0</v>
      </c>
      <c r="AE2480" s="1131">
        <v>-9.9907226562499993E-2</v>
      </c>
      <c r="AF2480" s="126"/>
      <c r="AG2480" s="126"/>
      <c r="AH2480" s="126"/>
      <c r="AI2480" s="126"/>
      <c r="AJ2480" s="126"/>
      <c r="AK2480" s="126"/>
      <c r="AL2480" s="126">
        <v>2480</v>
      </c>
    </row>
    <row r="2481" spans="1:38">
      <c r="A2481" s="721" t="s">
        <v>1385</v>
      </c>
      <c r="B2481" s="722">
        <v>21</v>
      </c>
      <c r="C2481" s="722">
        <v>2107</v>
      </c>
      <c r="D2481" s="722">
        <v>210720</v>
      </c>
      <c r="E2481" s="721">
        <v>2107201205</v>
      </c>
      <c r="F2481" s="721" t="s">
        <v>1383</v>
      </c>
      <c r="G2481" s="1127">
        <v>1742</v>
      </c>
      <c r="H2481" s="1128">
        <v>0</v>
      </c>
      <c r="I2481" s="1128">
        <v>1742.15</v>
      </c>
      <c r="J2481" s="1128">
        <v>0.15000000000009095</v>
      </c>
      <c r="K2481" s="1128">
        <v>0</v>
      </c>
      <c r="L2481" s="1128">
        <v>0.15000000000009095</v>
      </c>
      <c r="M2481" s="1128">
        <v>0</v>
      </c>
      <c r="N2481" s="1129">
        <v>0</v>
      </c>
      <c r="O2481" s="1128">
        <v>0.15000000000009095</v>
      </c>
      <c r="P2481" s="1127">
        <v>5.5500000000033647E-2</v>
      </c>
      <c r="Q2481" s="1127">
        <v>0</v>
      </c>
      <c r="R2481" s="1127">
        <v>0</v>
      </c>
      <c r="S2481" s="1127">
        <v>0</v>
      </c>
      <c r="T2481" s="1130">
        <v>0</v>
      </c>
      <c r="U2481" s="1130">
        <v>0</v>
      </c>
      <c r="V2481" s="1130">
        <v>0</v>
      </c>
      <c r="W2481" s="1127">
        <v>0</v>
      </c>
      <c r="X2481" s="1130">
        <v>5.5500000000033647E-2</v>
      </c>
      <c r="Y2481" s="735">
        <v>0.37</v>
      </c>
      <c r="Z2481" s="1131">
        <v>5.5500000000033647E-2</v>
      </c>
      <c r="AA2481" s="1131">
        <v>0</v>
      </c>
      <c r="AB2481" s="1131">
        <v>2.9599999338388444E-2</v>
      </c>
      <c r="AC2481" s="1131">
        <v>0</v>
      </c>
      <c r="AD2481" s="1131">
        <v>2.5900000661645203E-2</v>
      </c>
      <c r="AE2481" s="1131">
        <v>0</v>
      </c>
      <c r="AF2481" s="126"/>
      <c r="AG2481" s="126"/>
      <c r="AH2481" s="126"/>
      <c r="AI2481" s="126"/>
      <c r="AJ2481" s="126"/>
      <c r="AK2481" s="126"/>
      <c r="AL2481" s="126">
        <v>2481</v>
      </c>
    </row>
    <row r="2482" spans="1:38">
      <c r="A2482" s="721" t="s">
        <v>1385</v>
      </c>
      <c r="B2482" s="722">
        <v>21</v>
      </c>
      <c r="C2482" s="722">
        <v>2107</v>
      </c>
      <c r="D2482" s="722">
        <v>210720</v>
      </c>
      <c r="E2482" s="721">
        <v>2107201888</v>
      </c>
      <c r="F2482" s="721" t="s">
        <v>1384</v>
      </c>
      <c r="G2482" s="1127">
        <v>-92556035356</v>
      </c>
      <c r="H2482" s="1128">
        <v>0</v>
      </c>
      <c r="I2482" s="1128">
        <v>-92556035356.110001</v>
      </c>
      <c r="J2482" s="1128">
        <v>-0.1100006103515625</v>
      </c>
      <c r="K2482" s="1128">
        <v>0</v>
      </c>
      <c r="L2482" s="1128">
        <v>0</v>
      </c>
      <c r="M2482" s="1128">
        <v>-0.1100006103515625</v>
      </c>
      <c r="N2482" s="1129">
        <v>0</v>
      </c>
      <c r="O2482" s="1128">
        <v>-0.1100006103515625</v>
      </c>
      <c r="P2482" s="1127">
        <v>-4.0700225830078124E-2</v>
      </c>
      <c r="Q2482" s="1127">
        <v>0</v>
      </c>
      <c r="R2482" s="1127">
        <v>0</v>
      </c>
      <c r="S2482" s="1127">
        <v>0</v>
      </c>
      <c r="T2482" s="1130">
        <v>0</v>
      </c>
      <c r="U2482" s="1130">
        <v>0</v>
      </c>
      <c r="V2482" s="1130">
        <v>0</v>
      </c>
      <c r="W2482" s="1127">
        <v>0</v>
      </c>
      <c r="X2482" s="1130">
        <v>-4.0700225830078124E-2</v>
      </c>
      <c r="Y2482" s="735">
        <v>0.37</v>
      </c>
      <c r="Z2482" s="1131">
        <v>0</v>
      </c>
      <c r="AA2482" s="1131">
        <v>-4.0700225830078124E-2</v>
      </c>
      <c r="AB2482" s="1131">
        <v>7.3998870849609377E-2</v>
      </c>
      <c r="AC2482" s="1131">
        <v>0</v>
      </c>
      <c r="AD2482" s="1131">
        <v>-7.3998870849609377E-2</v>
      </c>
      <c r="AE2482" s="1131">
        <v>-4.0700225830078124E-2</v>
      </c>
      <c r="AF2482" s="126"/>
      <c r="AG2482" s="126"/>
      <c r="AH2482" s="126"/>
      <c r="AI2482" s="126"/>
      <c r="AJ2482" s="126"/>
      <c r="AK2482" s="126"/>
      <c r="AL2482" s="126">
        <v>2482</v>
      </c>
    </row>
    <row r="2483" spans="1:38">
      <c r="A2483" s="721" t="s">
        <v>1385</v>
      </c>
      <c r="B2483" s="722">
        <v>21</v>
      </c>
      <c r="C2483" s="722">
        <v>2107</v>
      </c>
      <c r="D2483" s="722">
        <v>210720</v>
      </c>
      <c r="E2483" s="721">
        <v>2107201889</v>
      </c>
      <c r="F2483" s="721" t="s">
        <v>1385</v>
      </c>
      <c r="G2483" s="1127">
        <v>-12318504472</v>
      </c>
      <c r="H2483" s="1128">
        <v>0</v>
      </c>
      <c r="I2483" s="1128">
        <v>-12318504471.559999</v>
      </c>
      <c r="J2483" s="1128">
        <v>0.44000053405761719</v>
      </c>
      <c r="K2483" s="1128">
        <v>0</v>
      </c>
      <c r="L2483" s="1128">
        <v>0.44000053405761719</v>
      </c>
      <c r="M2483" s="1128">
        <v>0</v>
      </c>
      <c r="N2483" s="1129">
        <v>0</v>
      </c>
      <c r="O2483" s="1128">
        <v>0.44000053405761719</v>
      </c>
      <c r="P2483" s="1127">
        <v>0.16280019760131836</v>
      </c>
      <c r="Q2483" s="1127">
        <v>0</v>
      </c>
      <c r="R2483" s="1127">
        <v>0</v>
      </c>
      <c r="S2483" s="1127">
        <v>0</v>
      </c>
      <c r="T2483" s="1130">
        <v>0</v>
      </c>
      <c r="U2483" s="1130">
        <v>0</v>
      </c>
      <c r="V2483" s="1130">
        <v>0</v>
      </c>
      <c r="W2483" s="1127">
        <v>0</v>
      </c>
      <c r="X2483" s="1130">
        <v>0.16280019760131836</v>
      </c>
      <c r="Y2483" s="735">
        <v>0.37</v>
      </c>
      <c r="Z2483" s="1131">
        <v>0.16280019760131836</v>
      </c>
      <c r="AA2483" s="1131">
        <v>0</v>
      </c>
      <c r="AB2483" s="1131">
        <v>0</v>
      </c>
      <c r="AC2483" s="1131">
        <v>-5.9199943542480468E-2</v>
      </c>
      <c r="AD2483" s="1131">
        <v>0.16280019760131836</v>
      </c>
      <c r="AE2483" s="1131">
        <v>5.9199943542480468E-2</v>
      </c>
      <c r="AF2483" s="126"/>
      <c r="AG2483" s="126"/>
      <c r="AH2483" s="126"/>
      <c r="AI2483" s="126"/>
      <c r="AJ2483" s="126"/>
      <c r="AK2483" s="126"/>
      <c r="AL2483" s="126">
        <v>2483</v>
      </c>
    </row>
    <row r="2484" spans="1:38">
      <c r="A2484" s="721" t="s">
        <v>1858</v>
      </c>
      <c r="B2484" s="722">
        <v>21</v>
      </c>
      <c r="C2484" s="722">
        <v>2107</v>
      </c>
      <c r="D2484" s="722">
        <v>210720</v>
      </c>
      <c r="E2484" s="721">
        <v>2107207000</v>
      </c>
      <c r="F2484" s="721" t="s">
        <v>1386</v>
      </c>
      <c r="G2484" s="1127">
        <v>6000000000</v>
      </c>
      <c r="H2484" s="1128">
        <v>0</v>
      </c>
      <c r="I2484" s="1128">
        <v>0</v>
      </c>
      <c r="J2484" s="1128">
        <v>-6000000000</v>
      </c>
      <c r="K2484" s="1128">
        <v>0</v>
      </c>
      <c r="L2484" s="1128">
        <v>0</v>
      </c>
      <c r="M2484" s="1128">
        <v>-6000000000</v>
      </c>
      <c r="N2484" s="1129">
        <v>0</v>
      </c>
      <c r="O2484" s="1128">
        <v>-6000000000</v>
      </c>
      <c r="P2484" s="1127">
        <v>-2220000000</v>
      </c>
      <c r="Q2484" s="1127">
        <v>0</v>
      </c>
      <c r="R2484" s="1127">
        <v>0</v>
      </c>
      <c r="S2484" s="1127">
        <v>0</v>
      </c>
      <c r="T2484" s="1130">
        <v>0</v>
      </c>
      <c r="U2484" s="1130">
        <v>0</v>
      </c>
      <c r="V2484" s="1130">
        <v>0</v>
      </c>
      <c r="W2484" s="1127">
        <v>0</v>
      </c>
      <c r="X2484" s="1130">
        <v>-2220000000</v>
      </c>
      <c r="Y2484" s="735">
        <v>0.37</v>
      </c>
      <c r="Z2484" s="1131">
        <v>0</v>
      </c>
      <c r="AA2484" s="1131">
        <v>-2220000000</v>
      </c>
      <c r="AB2484" s="1131">
        <v>0</v>
      </c>
      <c r="AC2484" s="1131">
        <v>-30953972990.200001</v>
      </c>
      <c r="AD2484" s="1131">
        <v>0</v>
      </c>
      <c r="AE2484" s="1131">
        <v>28733972990.200001</v>
      </c>
      <c r="AF2484" s="126"/>
      <c r="AG2484" s="126"/>
      <c r="AH2484" s="126"/>
      <c r="AI2484" s="126"/>
      <c r="AJ2484" s="126"/>
      <c r="AK2484" s="126"/>
      <c r="AL2484" s="126">
        <v>2484</v>
      </c>
    </row>
    <row r="2485" spans="1:38">
      <c r="A2485" s="721" t="s">
        <v>1858</v>
      </c>
      <c r="B2485" s="722">
        <v>21</v>
      </c>
      <c r="C2485" s="722">
        <v>2107</v>
      </c>
      <c r="D2485" s="722">
        <v>210720</v>
      </c>
      <c r="E2485" s="721">
        <v>2107207001</v>
      </c>
      <c r="F2485" s="721" t="s">
        <v>1387</v>
      </c>
      <c r="G2485" s="1127">
        <v>109843333</v>
      </c>
      <c r="H2485" s="1128">
        <v>0</v>
      </c>
      <c r="I2485" s="1128">
        <v>0</v>
      </c>
      <c r="J2485" s="1128">
        <v>-109843333</v>
      </c>
      <c r="K2485" s="1128">
        <v>0</v>
      </c>
      <c r="L2485" s="1128">
        <v>0</v>
      </c>
      <c r="M2485" s="1128">
        <v>-109843333</v>
      </c>
      <c r="N2485" s="1129">
        <v>0</v>
      </c>
      <c r="O2485" s="1128">
        <v>-109843333</v>
      </c>
      <c r="P2485" s="1127">
        <v>-40642033.210000001</v>
      </c>
      <c r="Q2485" s="1127">
        <v>0</v>
      </c>
      <c r="R2485" s="1127">
        <v>0</v>
      </c>
      <c r="S2485" s="1127">
        <v>0</v>
      </c>
      <c r="T2485" s="1130">
        <v>0</v>
      </c>
      <c r="U2485" s="1130">
        <v>0</v>
      </c>
      <c r="V2485" s="1130">
        <v>0</v>
      </c>
      <c r="W2485" s="1127">
        <v>0</v>
      </c>
      <c r="X2485" s="1130">
        <v>-40642033.210000001</v>
      </c>
      <c r="Y2485" s="735">
        <v>0.37</v>
      </c>
      <c r="Z2485" s="1131">
        <v>0</v>
      </c>
      <c r="AA2485" s="1131">
        <v>-40642033.210000001</v>
      </c>
      <c r="AB2485" s="1131">
        <v>0</v>
      </c>
      <c r="AC2485" s="1131">
        <v>-1763585562.79</v>
      </c>
      <c r="AD2485" s="1131">
        <v>0</v>
      </c>
      <c r="AE2485" s="1131">
        <v>1722943529.5799999</v>
      </c>
      <c r="AF2485" s="126"/>
      <c r="AG2485" s="126"/>
      <c r="AH2485" s="126"/>
      <c r="AI2485" s="126"/>
      <c r="AJ2485" s="126"/>
      <c r="AK2485" s="126"/>
      <c r="AL2485" s="126">
        <v>2485</v>
      </c>
    </row>
    <row r="2486" spans="1:38">
      <c r="A2486" s="721" t="s">
        <v>1385</v>
      </c>
      <c r="B2486" s="722">
        <v>21</v>
      </c>
      <c r="C2486" s="722">
        <v>2107</v>
      </c>
      <c r="D2486" s="722">
        <v>210720</v>
      </c>
      <c r="E2486" s="721">
        <v>2107209010</v>
      </c>
      <c r="F2486" s="721" t="s">
        <v>2081</v>
      </c>
      <c r="G2486" s="1127">
        <v>0</v>
      </c>
      <c r="H2486" s="1128">
        <v>0</v>
      </c>
      <c r="I2486" s="1128">
        <v>0</v>
      </c>
      <c r="J2486" s="1128">
        <v>0</v>
      </c>
      <c r="K2486" s="1128">
        <v>0</v>
      </c>
      <c r="L2486" s="1128">
        <v>0</v>
      </c>
      <c r="M2486" s="1128">
        <v>0</v>
      </c>
      <c r="N2486" s="1129">
        <v>0</v>
      </c>
      <c r="O2486" s="1128">
        <v>0</v>
      </c>
      <c r="P2486" s="1127">
        <v>0</v>
      </c>
      <c r="Q2486" s="1127">
        <v>0</v>
      </c>
      <c r="R2486" s="1127">
        <v>0</v>
      </c>
      <c r="S2486" s="1127">
        <v>0</v>
      </c>
      <c r="T2486" s="1130">
        <v>0</v>
      </c>
      <c r="U2486" s="1130">
        <v>0</v>
      </c>
      <c r="V2486" s="1130">
        <v>0</v>
      </c>
      <c r="W2486" s="1127">
        <v>0</v>
      </c>
      <c r="X2486" s="1130">
        <v>0</v>
      </c>
      <c r="Y2486" s="735">
        <v>0</v>
      </c>
      <c r="Z2486" s="1131">
        <v>0</v>
      </c>
      <c r="AA2486" s="1131">
        <v>0</v>
      </c>
      <c r="AB2486" s="1131">
        <v>0</v>
      </c>
      <c r="AC2486" s="1131">
        <v>0</v>
      </c>
      <c r="AD2486" s="1131">
        <v>0</v>
      </c>
      <c r="AE2486" s="1131">
        <v>0</v>
      </c>
      <c r="AF2486" s="126"/>
      <c r="AG2486" s="126"/>
      <c r="AH2486" s="126"/>
      <c r="AI2486" s="126"/>
      <c r="AJ2486" s="126"/>
      <c r="AK2486" s="126"/>
      <c r="AL2486" s="126">
        <v>2486</v>
      </c>
    </row>
    <row r="2487" spans="1:38">
      <c r="A2487" s="721" t="s">
        <v>1385</v>
      </c>
      <c r="B2487" s="722">
        <v>21</v>
      </c>
      <c r="C2487" s="722">
        <v>2107</v>
      </c>
      <c r="D2487" s="722">
        <v>210720</v>
      </c>
      <c r="E2487" s="721">
        <v>2107209020</v>
      </c>
      <c r="F2487" s="721" t="s">
        <v>2082</v>
      </c>
      <c r="G2487" s="1127">
        <v>0</v>
      </c>
      <c r="H2487" s="1128">
        <v>0</v>
      </c>
      <c r="I2487" s="1128">
        <v>0</v>
      </c>
      <c r="J2487" s="1128">
        <v>0</v>
      </c>
      <c r="K2487" s="1128">
        <v>0</v>
      </c>
      <c r="L2487" s="1128">
        <v>0</v>
      </c>
      <c r="M2487" s="1128">
        <v>0</v>
      </c>
      <c r="N2487" s="1129">
        <v>0</v>
      </c>
      <c r="O2487" s="1128">
        <v>0</v>
      </c>
      <c r="P2487" s="1127">
        <v>0</v>
      </c>
      <c r="Q2487" s="1127">
        <v>0</v>
      </c>
      <c r="R2487" s="1127">
        <v>0</v>
      </c>
      <c r="S2487" s="1127">
        <v>0</v>
      </c>
      <c r="T2487" s="1130">
        <v>0</v>
      </c>
      <c r="U2487" s="1130">
        <v>0</v>
      </c>
      <c r="V2487" s="1130">
        <v>0</v>
      </c>
      <c r="W2487" s="1127">
        <v>0</v>
      </c>
      <c r="X2487" s="1130">
        <v>0</v>
      </c>
      <c r="Y2487" s="735">
        <v>0</v>
      </c>
      <c r="Z2487" s="1131">
        <v>0</v>
      </c>
      <c r="AA2487" s="1131">
        <v>0</v>
      </c>
      <c r="AB2487" s="1131">
        <v>0</v>
      </c>
      <c r="AC2487" s="1131">
        <v>0</v>
      </c>
      <c r="AD2487" s="1131">
        <v>0</v>
      </c>
      <c r="AE2487" s="1131">
        <v>0</v>
      </c>
      <c r="AF2487" s="126"/>
      <c r="AG2487" s="126"/>
      <c r="AH2487" s="126"/>
      <c r="AI2487" s="126"/>
      <c r="AJ2487" s="126"/>
      <c r="AK2487" s="126"/>
      <c r="AL2487" s="126">
        <v>2487</v>
      </c>
    </row>
    <row r="2488" spans="1:38">
      <c r="A2488" s="721" t="s">
        <v>1385</v>
      </c>
      <c r="B2488" s="722">
        <v>21</v>
      </c>
      <c r="C2488" s="722">
        <v>2107</v>
      </c>
      <c r="D2488" s="722">
        <v>210720</v>
      </c>
      <c r="E2488" s="721">
        <v>2107209025</v>
      </c>
      <c r="F2488" s="721" t="s">
        <v>2083</v>
      </c>
      <c r="G2488" s="1127">
        <v>0</v>
      </c>
      <c r="H2488" s="1128">
        <v>0</v>
      </c>
      <c r="I2488" s="1128">
        <v>0</v>
      </c>
      <c r="J2488" s="1128">
        <v>0</v>
      </c>
      <c r="K2488" s="1128">
        <v>0</v>
      </c>
      <c r="L2488" s="1128">
        <v>0</v>
      </c>
      <c r="M2488" s="1128">
        <v>0</v>
      </c>
      <c r="N2488" s="1129">
        <v>0</v>
      </c>
      <c r="O2488" s="1128">
        <v>0</v>
      </c>
      <c r="P2488" s="1127">
        <v>0</v>
      </c>
      <c r="Q2488" s="1127">
        <v>0</v>
      </c>
      <c r="R2488" s="1127">
        <v>0</v>
      </c>
      <c r="S2488" s="1127">
        <v>0</v>
      </c>
      <c r="T2488" s="1130">
        <v>0</v>
      </c>
      <c r="U2488" s="1130">
        <v>0</v>
      </c>
      <c r="V2488" s="1130">
        <v>0</v>
      </c>
      <c r="W2488" s="1127">
        <v>0</v>
      </c>
      <c r="X2488" s="1130">
        <v>0</v>
      </c>
      <c r="Y2488" s="735">
        <v>0</v>
      </c>
      <c r="Z2488" s="1131">
        <v>0</v>
      </c>
      <c r="AA2488" s="1131">
        <v>0</v>
      </c>
      <c r="AB2488" s="1131">
        <v>0</v>
      </c>
      <c r="AC2488" s="1131">
        <v>0</v>
      </c>
      <c r="AD2488" s="1131">
        <v>0</v>
      </c>
      <c r="AE2488" s="1131">
        <v>0</v>
      </c>
      <c r="AF2488" s="126"/>
      <c r="AG2488" s="126"/>
      <c r="AH2488" s="126"/>
      <c r="AI2488" s="126"/>
      <c r="AJ2488" s="126"/>
      <c r="AK2488" s="126"/>
      <c r="AL2488" s="126">
        <v>2488</v>
      </c>
    </row>
    <row r="2489" spans="1:38">
      <c r="A2489" s="721" t="s">
        <v>1385</v>
      </c>
      <c r="B2489" s="722">
        <v>21</v>
      </c>
      <c r="C2489" s="722">
        <v>2107</v>
      </c>
      <c r="D2489" s="722">
        <v>210720</v>
      </c>
      <c r="E2489" s="721">
        <v>2107209026</v>
      </c>
      <c r="F2489" s="721" t="s">
        <v>2084</v>
      </c>
      <c r="G2489" s="1127">
        <v>0</v>
      </c>
      <c r="H2489" s="1128">
        <v>0</v>
      </c>
      <c r="I2489" s="1128">
        <v>0</v>
      </c>
      <c r="J2489" s="1128">
        <v>0</v>
      </c>
      <c r="K2489" s="1128">
        <v>0</v>
      </c>
      <c r="L2489" s="1128">
        <v>0</v>
      </c>
      <c r="M2489" s="1128">
        <v>0</v>
      </c>
      <c r="N2489" s="1129">
        <v>0</v>
      </c>
      <c r="O2489" s="1128">
        <v>0</v>
      </c>
      <c r="P2489" s="1127">
        <v>0</v>
      </c>
      <c r="Q2489" s="1127">
        <v>0</v>
      </c>
      <c r="R2489" s="1127">
        <v>0</v>
      </c>
      <c r="S2489" s="1127">
        <v>0</v>
      </c>
      <c r="T2489" s="1130">
        <v>0</v>
      </c>
      <c r="U2489" s="1130">
        <v>0</v>
      </c>
      <c r="V2489" s="1130">
        <v>0</v>
      </c>
      <c r="W2489" s="1127">
        <v>0</v>
      </c>
      <c r="X2489" s="1130">
        <v>0</v>
      </c>
      <c r="Y2489" s="735">
        <v>0</v>
      </c>
      <c r="Z2489" s="1131">
        <v>0</v>
      </c>
      <c r="AA2489" s="1131">
        <v>0</v>
      </c>
      <c r="AB2489" s="1131">
        <v>0</v>
      </c>
      <c r="AC2489" s="1131">
        <v>0</v>
      </c>
      <c r="AD2489" s="1131">
        <v>0</v>
      </c>
      <c r="AE2489" s="1131">
        <v>0</v>
      </c>
      <c r="AF2489" s="126"/>
      <c r="AG2489" s="126"/>
      <c r="AH2489" s="126"/>
      <c r="AI2489" s="126"/>
      <c r="AJ2489" s="126"/>
      <c r="AK2489" s="126"/>
      <c r="AL2489" s="126">
        <v>2489</v>
      </c>
    </row>
    <row r="2490" spans="1:38">
      <c r="A2490" s="721" t="s">
        <v>1385</v>
      </c>
      <c r="B2490" s="722">
        <v>21</v>
      </c>
      <c r="C2490" s="722">
        <v>2107</v>
      </c>
      <c r="D2490" s="722">
        <v>210720</v>
      </c>
      <c r="E2490" s="721">
        <v>2107209050</v>
      </c>
      <c r="F2490" s="721" t="s">
        <v>2085</v>
      </c>
      <c r="G2490" s="1127">
        <v>0</v>
      </c>
      <c r="H2490" s="1128">
        <v>0</v>
      </c>
      <c r="I2490" s="1128">
        <v>0</v>
      </c>
      <c r="J2490" s="1128">
        <v>0</v>
      </c>
      <c r="K2490" s="1128">
        <v>0</v>
      </c>
      <c r="L2490" s="1128">
        <v>0</v>
      </c>
      <c r="M2490" s="1128">
        <v>0</v>
      </c>
      <c r="N2490" s="1129">
        <v>0</v>
      </c>
      <c r="O2490" s="1128">
        <v>0</v>
      </c>
      <c r="P2490" s="1127">
        <v>0</v>
      </c>
      <c r="Q2490" s="1127">
        <v>0</v>
      </c>
      <c r="R2490" s="1127">
        <v>0</v>
      </c>
      <c r="S2490" s="1127">
        <v>0</v>
      </c>
      <c r="T2490" s="1130">
        <v>0</v>
      </c>
      <c r="U2490" s="1130">
        <v>0</v>
      </c>
      <c r="V2490" s="1130">
        <v>0</v>
      </c>
      <c r="W2490" s="1127">
        <v>0</v>
      </c>
      <c r="X2490" s="1130">
        <v>0</v>
      </c>
      <c r="Y2490" s="735">
        <v>0</v>
      </c>
      <c r="Z2490" s="1131">
        <v>0</v>
      </c>
      <c r="AA2490" s="1131">
        <v>0</v>
      </c>
      <c r="AB2490" s="1131">
        <v>0</v>
      </c>
      <c r="AC2490" s="1131">
        <v>0</v>
      </c>
      <c r="AD2490" s="1131">
        <v>0</v>
      </c>
      <c r="AE2490" s="1131">
        <v>0</v>
      </c>
      <c r="AF2490" s="126"/>
      <c r="AG2490" s="126"/>
      <c r="AH2490" s="126"/>
      <c r="AI2490" s="126"/>
      <c r="AJ2490" s="126"/>
      <c r="AK2490" s="126"/>
      <c r="AL2490" s="126">
        <v>2490</v>
      </c>
    </row>
    <row r="2491" spans="1:38">
      <c r="A2491" s="721" t="s">
        <v>1385</v>
      </c>
      <c r="B2491" s="722">
        <v>21</v>
      </c>
      <c r="C2491" s="722">
        <v>2107</v>
      </c>
      <c r="D2491" s="722">
        <v>210720</v>
      </c>
      <c r="E2491" s="721">
        <v>2107209101</v>
      </c>
      <c r="F2491" s="721" t="s">
        <v>2086</v>
      </c>
      <c r="G2491" s="1127">
        <v>0</v>
      </c>
      <c r="H2491" s="1128">
        <v>0</v>
      </c>
      <c r="I2491" s="1128">
        <v>0</v>
      </c>
      <c r="J2491" s="1128">
        <v>0</v>
      </c>
      <c r="K2491" s="1128">
        <v>0</v>
      </c>
      <c r="L2491" s="1128">
        <v>0</v>
      </c>
      <c r="M2491" s="1128">
        <v>0</v>
      </c>
      <c r="N2491" s="1129">
        <v>0</v>
      </c>
      <c r="O2491" s="1128">
        <v>0</v>
      </c>
      <c r="P2491" s="1127">
        <v>0</v>
      </c>
      <c r="Q2491" s="1127">
        <v>0</v>
      </c>
      <c r="R2491" s="1127">
        <v>0</v>
      </c>
      <c r="S2491" s="1127">
        <v>0</v>
      </c>
      <c r="T2491" s="1130">
        <v>0</v>
      </c>
      <c r="U2491" s="1130">
        <v>0</v>
      </c>
      <c r="V2491" s="1130">
        <v>0</v>
      </c>
      <c r="W2491" s="1127">
        <v>0</v>
      </c>
      <c r="X2491" s="1130">
        <v>0</v>
      </c>
      <c r="Y2491" s="735">
        <v>0</v>
      </c>
      <c r="Z2491" s="1131">
        <v>0</v>
      </c>
      <c r="AA2491" s="1131">
        <v>0</v>
      </c>
      <c r="AB2491" s="1131">
        <v>0</v>
      </c>
      <c r="AC2491" s="1131">
        <v>0</v>
      </c>
      <c r="AD2491" s="1131">
        <v>0</v>
      </c>
      <c r="AE2491" s="1131">
        <v>0</v>
      </c>
      <c r="AF2491" s="126"/>
      <c r="AG2491" s="126"/>
      <c r="AH2491" s="126"/>
      <c r="AI2491" s="126"/>
      <c r="AJ2491" s="126"/>
      <c r="AK2491" s="126"/>
      <c r="AL2491" s="126">
        <v>2491</v>
      </c>
    </row>
    <row r="2492" spans="1:38">
      <c r="A2492" s="721" t="s">
        <v>1385</v>
      </c>
      <c r="B2492" s="722">
        <v>21</v>
      </c>
      <c r="C2492" s="722">
        <v>2108</v>
      </c>
      <c r="D2492" s="722">
        <v>210805</v>
      </c>
      <c r="E2492" s="721">
        <v>2108050010</v>
      </c>
      <c r="F2492" s="721" t="s">
        <v>1388</v>
      </c>
      <c r="G2492" s="1127">
        <v>-14132466187</v>
      </c>
      <c r="H2492" s="1128">
        <v>0</v>
      </c>
      <c r="I2492" s="1128">
        <v>-14132466186.940001</v>
      </c>
      <c r="J2492" s="1128">
        <v>5.9999465942382813E-2</v>
      </c>
      <c r="K2492" s="1128">
        <v>0</v>
      </c>
      <c r="L2492" s="1128">
        <v>5.9999465942382813E-2</v>
      </c>
      <c r="M2492" s="1128">
        <v>0</v>
      </c>
      <c r="N2492" s="1129">
        <v>0</v>
      </c>
      <c r="O2492" s="1128">
        <v>5.9999465942382813E-2</v>
      </c>
      <c r="P2492" s="1127">
        <v>2.2199802398681641E-2</v>
      </c>
      <c r="Q2492" s="1127">
        <v>0</v>
      </c>
      <c r="R2492" s="1127">
        <v>0</v>
      </c>
      <c r="S2492" s="1127">
        <v>0</v>
      </c>
      <c r="T2492" s="1130">
        <v>0</v>
      </c>
      <c r="U2492" s="1130">
        <v>0</v>
      </c>
      <c r="V2492" s="1130">
        <v>0</v>
      </c>
      <c r="W2492" s="1127">
        <v>0</v>
      </c>
      <c r="X2492" s="1130">
        <v>2.2199802398681641E-2</v>
      </c>
      <c r="Y2492" s="735">
        <v>0.37</v>
      </c>
      <c r="Z2492" s="1131">
        <v>2.2199802398681641E-2</v>
      </c>
      <c r="AA2492" s="1131">
        <v>0</v>
      </c>
      <c r="AB2492" s="1131">
        <v>0</v>
      </c>
      <c r="AC2492" s="1131">
        <v>-3.700084686279297E-3</v>
      </c>
      <c r="AD2492" s="1131">
        <v>2.2199802398681641E-2</v>
      </c>
      <c r="AE2492" s="1131">
        <v>3.700084686279297E-3</v>
      </c>
      <c r="AF2492" s="126"/>
      <c r="AG2492" s="126"/>
      <c r="AH2492" s="126"/>
      <c r="AI2492" s="126"/>
      <c r="AJ2492" s="126"/>
      <c r="AK2492" s="126"/>
      <c r="AL2492" s="126">
        <v>2492</v>
      </c>
    </row>
    <row r="2493" spans="1:38">
      <c r="A2493" s="721" t="s">
        <v>1385</v>
      </c>
      <c r="B2493" s="722">
        <v>21</v>
      </c>
      <c r="C2493" s="722">
        <v>2108</v>
      </c>
      <c r="D2493" s="722">
        <v>210805</v>
      </c>
      <c r="E2493" s="721">
        <v>2108050014</v>
      </c>
      <c r="F2493" s="721" t="s">
        <v>3260</v>
      </c>
      <c r="G2493" s="1127">
        <v>-16479</v>
      </c>
      <c r="H2493" s="1128">
        <v>0</v>
      </c>
      <c r="I2493" s="1128">
        <v>-16478.8</v>
      </c>
      <c r="J2493" s="1128">
        <v>0.2000000000007276</v>
      </c>
      <c r="K2493" s="1128">
        <v>0</v>
      </c>
      <c r="L2493" s="1128">
        <v>0.2000000000007276</v>
      </c>
      <c r="M2493" s="1128">
        <v>0</v>
      </c>
      <c r="N2493" s="1129">
        <v>0</v>
      </c>
      <c r="O2493" s="1128">
        <v>0.2000000000007276</v>
      </c>
      <c r="P2493" s="1127">
        <v>7.4000000000269212E-2</v>
      </c>
      <c r="Q2493" s="1127">
        <v>0</v>
      </c>
      <c r="R2493" s="1127">
        <v>0</v>
      </c>
      <c r="S2493" s="1127">
        <v>0</v>
      </c>
      <c r="T2493" s="1130">
        <v>0</v>
      </c>
      <c r="U2493" s="1130">
        <v>0</v>
      </c>
      <c r="V2493" s="1130">
        <v>0</v>
      </c>
      <c r="W2493" s="1127">
        <v>0</v>
      </c>
      <c r="X2493" s="1130">
        <v>7.4000000000269212E-2</v>
      </c>
      <c r="Y2493" s="735">
        <v>0.37</v>
      </c>
      <c r="Z2493" s="1131">
        <v>7.4000000000269212E-2</v>
      </c>
      <c r="AA2493" s="1131">
        <v>0</v>
      </c>
      <c r="AB2493" s="1131">
        <v>0</v>
      </c>
      <c r="AC2493" s="1131">
        <v>-5.1799999999784629E-2</v>
      </c>
      <c r="AD2493" s="1131">
        <v>7.4000000000269212E-2</v>
      </c>
      <c r="AE2493" s="1131">
        <v>5.1799999999784629E-2</v>
      </c>
      <c r="AF2493" s="126"/>
      <c r="AG2493" s="126"/>
      <c r="AH2493" s="126"/>
      <c r="AI2493" s="126"/>
      <c r="AJ2493" s="126"/>
      <c r="AK2493" s="126"/>
      <c r="AL2493" s="126">
        <v>2493</v>
      </c>
    </row>
    <row r="2494" spans="1:38">
      <c r="A2494" s="721" t="s">
        <v>1385</v>
      </c>
      <c r="B2494" s="722">
        <v>21</v>
      </c>
      <c r="C2494" s="722">
        <v>2108</v>
      </c>
      <c r="D2494" s="722">
        <v>210805</v>
      </c>
      <c r="E2494" s="721">
        <v>2108050080</v>
      </c>
      <c r="F2494" s="721" t="s">
        <v>3713</v>
      </c>
      <c r="G2494" s="1127">
        <v>27383755</v>
      </c>
      <c r="H2494" s="1128">
        <v>0</v>
      </c>
      <c r="I2494" s="1128">
        <v>27383755</v>
      </c>
      <c r="J2494" s="1128">
        <v>0</v>
      </c>
      <c r="K2494" s="1128">
        <v>0</v>
      </c>
      <c r="L2494" s="1128">
        <v>0</v>
      </c>
      <c r="M2494" s="1128">
        <v>0</v>
      </c>
      <c r="N2494" s="1129">
        <v>0</v>
      </c>
      <c r="O2494" s="1128">
        <v>0</v>
      </c>
      <c r="P2494" s="1127">
        <v>0</v>
      </c>
      <c r="Q2494" s="1127">
        <v>0</v>
      </c>
      <c r="R2494" s="1127">
        <v>0</v>
      </c>
      <c r="S2494" s="1127">
        <v>0</v>
      </c>
      <c r="T2494" s="1130">
        <v>0</v>
      </c>
      <c r="U2494" s="1130">
        <v>0</v>
      </c>
      <c r="V2494" s="1130">
        <v>0</v>
      </c>
      <c r="W2494" s="1127">
        <v>0</v>
      </c>
      <c r="X2494" s="1130">
        <v>0</v>
      </c>
      <c r="Y2494" s="735">
        <v>0</v>
      </c>
      <c r="Z2494" s="1131">
        <v>0</v>
      </c>
      <c r="AA2494" s="1131">
        <v>0</v>
      </c>
      <c r="AB2494" s="1131">
        <v>0</v>
      </c>
      <c r="AC2494" s="1131">
        <v>0</v>
      </c>
      <c r="AD2494" s="1131">
        <v>0</v>
      </c>
      <c r="AE2494" s="1131">
        <v>0</v>
      </c>
      <c r="AF2494" s="126"/>
      <c r="AG2494" s="126"/>
      <c r="AH2494" s="126"/>
      <c r="AI2494" s="126"/>
      <c r="AJ2494" s="126"/>
      <c r="AK2494" s="126"/>
      <c r="AL2494" s="126">
        <v>2494</v>
      </c>
    </row>
    <row r="2495" spans="1:38">
      <c r="A2495" s="721" t="s">
        <v>1385</v>
      </c>
      <c r="B2495" s="722">
        <v>21</v>
      </c>
      <c r="C2495" s="722">
        <v>2108</v>
      </c>
      <c r="D2495" s="722">
        <v>210805</v>
      </c>
      <c r="E2495" s="721">
        <v>2108059020</v>
      </c>
      <c r="F2495" s="721" t="s">
        <v>1389</v>
      </c>
      <c r="G2495" s="1127">
        <v>-259799</v>
      </c>
      <c r="H2495" s="1128">
        <v>0</v>
      </c>
      <c r="I2495" s="1128">
        <v>-259799.27</v>
      </c>
      <c r="J2495" s="1128">
        <v>-0.26999999998952262</v>
      </c>
      <c r="K2495" s="1128">
        <v>0</v>
      </c>
      <c r="L2495" s="1128">
        <v>0</v>
      </c>
      <c r="M2495" s="1128">
        <v>-0.26999999998952262</v>
      </c>
      <c r="N2495" s="1129">
        <v>0</v>
      </c>
      <c r="O2495" s="1128">
        <v>-0.26999999998952262</v>
      </c>
      <c r="P2495" s="1127">
        <v>-9.9899999996123368E-2</v>
      </c>
      <c r="Q2495" s="1127">
        <v>0</v>
      </c>
      <c r="R2495" s="1127">
        <v>0</v>
      </c>
      <c r="S2495" s="1127">
        <v>0</v>
      </c>
      <c r="T2495" s="1130">
        <v>0</v>
      </c>
      <c r="U2495" s="1130">
        <v>0</v>
      </c>
      <c r="V2495" s="1130">
        <v>0</v>
      </c>
      <c r="W2495" s="1127">
        <v>0</v>
      </c>
      <c r="X2495" s="1130">
        <v>-9.9899999996123368E-2</v>
      </c>
      <c r="Y2495" s="735">
        <v>0.37</v>
      </c>
      <c r="Z2495" s="1131">
        <v>0</v>
      </c>
      <c r="AA2495" s="1131">
        <v>-9.9899999996123368E-2</v>
      </c>
      <c r="AB2495" s="1131">
        <v>0.17390000000043074</v>
      </c>
      <c r="AC2495" s="1131">
        <v>0</v>
      </c>
      <c r="AD2495" s="1131">
        <v>-0.17390000000043074</v>
      </c>
      <c r="AE2495" s="1131">
        <v>-9.9899999996123368E-2</v>
      </c>
      <c r="AF2495" s="126"/>
      <c r="AG2495" s="126"/>
      <c r="AH2495" s="126"/>
      <c r="AI2495" s="126"/>
      <c r="AJ2495" s="126"/>
      <c r="AK2495" s="126"/>
      <c r="AL2495" s="126">
        <v>2495</v>
      </c>
    </row>
    <row r="2496" spans="1:38">
      <c r="A2496" s="721" t="s">
        <v>1385</v>
      </c>
      <c r="B2496" s="722">
        <v>21</v>
      </c>
      <c r="C2496" s="722">
        <v>2108</v>
      </c>
      <c r="D2496" s="722">
        <v>210805</v>
      </c>
      <c r="E2496" s="721">
        <v>2108059060</v>
      </c>
      <c r="F2496" s="721" t="s">
        <v>1390</v>
      </c>
      <c r="G2496" s="1127">
        <v>-37168715919948</v>
      </c>
      <c r="H2496" s="1128">
        <v>0</v>
      </c>
      <c r="I2496" s="1128">
        <v>-37168715919948.297</v>
      </c>
      <c r="J2496" s="1128">
        <v>-0.296875</v>
      </c>
      <c r="K2496" s="1128">
        <v>0</v>
      </c>
      <c r="L2496" s="1128">
        <v>0</v>
      </c>
      <c r="M2496" s="1128">
        <v>-0.296875</v>
      </c>
      <c r="N2496" s="1129">
        <v>0</v>
      </c>
      <c r="O2496" s="1128">
        <v>-0.296875</v>
      </c>
      <c r="P2496" s="1127">
        <v>-0.10984375</v>
      </c>
      <c r="Q2496" s="1127">
        <v>0</v>
      </c>
      <c r="R2496" s="1127">
        <v>0</v>
      </c>
      <c r="S2496" s="1127">
        <v>0</v>
      </c>
      <c r="T2496" s="1130">
        <v>0</v>
      </c>
      <c r="U2496" s="1130">
        <v>0</v>
      </c>
      <c r="V2496" s="1130">
        <v>0</v>
      </c>
      <c r="W2496" s="1127">
        <v>0</v>
      </c>
      <c r="X2496" s="1130">
        <v>-0.10984375</v>
      </c>
      <c r="Y2496" s="735">
        <v>0.37</v>
      </c>
      <c r="Z2496" s="1131">
        <v>0</v>
      </c>
      <c r="AA2496" s="1131">
        <v>-0.10984375</v>
      </c>
      <c r="AB2496" s="1131">
        <v>0.185</v>
      </c>
      <c r="AC2496" s="1131">
        <v>0</v>
      </c>
      <c r="AD2496" s="1131">
        <v>-0.185</v>
      </c>
      <c r="AE2496" s="1131">
        <v>-0.10984375</v>
      </c>
      <c r="AF2496" s="126"/>
      <c r="AG2496" s="126"/>
      <c r="AH2496" s="126"/>
      <c r="AI2496" s="126"/>
      <c r="AJ2496" s="126"/>
      <c r="AK2496" s="126"/>
      <c r="AL2496" s="126">
        <v>2496</v>
      </c>
    </row>
    <row r="2497" spans="1:38">
      <c r="A2497" s="721" t="s">
        <v>1385</v>
      </c>
      <c r="B2497" s="722">
        <v>21</v>
      </c>
      <c r="C2497" s="722">
        <v>2108</v>
      </c>
      <c r="D2497" s="722">
        <v>210805</v>
      </c>
      <c r="E2497" s="721">
        <v>2108059063</v>
      </c>
      <c r="F2497" s="721" t="s">
        <v>4358</v>
      </c>
      <c r="G2497" s="1127">
        <v>-52980199</v>
      </c>
      <c r="H2497" s="1128">
        <v>0</v>
      </c>
      <c r="I2497" s="1128">
        <v>-52980199</v>
      </c>
      <c r="J2497" s="1128">
        <v>0</v>
      </c>
      <c r="K2497" s="1128">
        <v>0</v>
      </c>
      <c r="L2497" s="1128">
        <v>0</v>
      </c>
      <c r="M2497" s="1128">
        <v>0</v>
      </c>
      <c r="N2497" s="1129">
        <v>0</v>
      </c>
      <c r="O2497" s="1128">
        <v>0</v>
      </c>
      <c r="P2497" s="1127">
        <v>0</v>
      </c>
      <c r="Q2497" s="1127">
        <v>0</v>
      </c>
      <c r="R2497" s="1127">
        <v>0</v>
      </c>
      <c r="S2497" s="1127">
        <v>0</v>
      </c>
      <c r="T2497" s="1130">
        <v>0</v>
      </c>
      <c r="U2497" s="1130">
        <v>0</v>
      </c>
      <c r="V2497" s="1130">
        <v>0</v>
      </c>
      <c r="W2497" s="1127">
        <v>0</v>
      </c>
      <c r="X2497" s="1130">
        <v>0</v>
      </c>
      <c r="Y2497" s="735">
        <v>0</v>
      </c>
      <c r="Z2497" s="1131">
        <v>0</v>
      </c>
      <c r="AA2497" s="1131">
        <v>0</v>
      </c>
      <c r="AB2497" s="1131">
        <v>0</v>
      </c>
      <c r="AC2497" s="1131">
        <v>0</v>
      </c>
      <c r="AD2497" s="1131">
        <v>0</v>
      </c>
      <c r="AE2497" s="1131">
        <v>0</v>
      </c>
      <c r="AF2497" s="126"/>
      <c r="AG2497" s="126"/>
      <c r="AH2497" s="126"/>
      <c r="AI2497" s="126"/>
      <c r="AJ2497" s="126"/>
      <c r="AK2497" s="126"/>
      <c r="AL2497" s="126">
        <v>2497</v>
      </c>
    </row>
    <row r="2498" spans="1:38">
      <c r="A2498" s="721" t="s">
        <v>1385</v>
      </c>
      <c r="B2498" s="722">
        <v>21</v>
      </c>
      <c r="C2498" s="722">
        <v>2108</v>
      </c>
      <c r="D2498" s="722">
        <v>210805</v>
      </c>
      <c r="E2498" s="721">
        <v>2108059070</v>
      </c>
      <c r="F2498" s="721" t="s">
        <v>1391</v>
      </c>
      <c r="G2498" s="1127">
        <v>-3997542014551</v>
      </c>
      <c r="H2498" s="1128">
        <v>0</v>
      </c>
      <c r="I2498" s="1128">
        <v>-3997542014551.1201</v>
      </c>
      <c r="J2498" s="1128">
        <v>-0.1201171875</v>
      </c>
      <c r="K2498" s="1128">
        <v>0</v>
      </c>
      <c r="L2498" s="1128">
        <v>0</v>
      </c>
      <c r="M2498" s="1128">
        <v>-0.1201171875</v>
      </c>
      <c r="N2498" s="1129">
        <v>0</v>
      </c>
      <c r="O2498" s="1128">
        <v>-0.1201171875</v>
      </c>
      <c r="P2498" s="1127">
        <v>-4.4443359374999998E-2</v>
      </c>
      <c r="Q2498" s="1127">
        <v>0</v>
      </c>
      <c r="R2498" s="1127">
        <v>0</v>
      </c>
      <c r="S2498" s="1127">
        <v>0</v>
      </c>
      <c r="T2498" s="1130">
        <v>0</v>
      </c>
      <c r="U2498" s="1130">
        <v>0</v>
      </c>
      <c r="V2498" s="1130">
        <v>0</v>
      </c>
      <c r="W2498" s="1127">
        <v>0</v>
      </c>
      <c r="X2498" s="1130">
        <v>-4.4443359374999998E-2</v>
      </c>
      <c r="Y2498" s="735">
        <v>0.37</v>
      </c>
      <c r="Z2498" s="1131">
        <v>0</v>
      </c>
      <c r="AA2498" s="1131">
        <v>-4.4443359374999998E-2</v>
      </c>
      <c r="AB2498" s="1131">
        <v>7.7685546874999997E-2</v>
      </c>
      <c r="AC2498" s="1131">
        <v>0</v>
      </c>
      <c r="AD2498" s="1131">
        <v>-7.7685546874999997E-2</v>
      </c>
      <c r="AE2498" s="1131">
        <v>-4.4443359374999998E-2</v>
      </c>
      <c r="AF2498" s="126"/>
      <c r="AG2498" s="126"/>
      <c r="AH2498" s="126"/>
      <c r="AI2498" s="126"/>
      <c r="AJ2498" s="126"/>
      <c r="AK2498" s="126"/>
      <c r="AL2498" s="126">
        <v>2498</v>
      </c>
    </row>
    <row r="2499" spans="1:38">
      <c r="A2499" s="721" t="s">
        <v>1385</v>
      </c>
      <c r="B2499" s="722">
        <v>21</v>
      </c>
      <c r="C2499" s="722">
        <v>2108</v>
      </c>
      <c r="D2499" s="722">
        <v>210805</v>
      </c>
      <c r="E2499" s="721">
        <v>2108059091</v>
      </c>
      <c r="F2499" s="721" t="s">
        <v>4359</v>
      </c>
      <c r="G2499" s="1127">
        <v>130141737</v>
      </c>
      <c r="H2499" s="1128">
        <v>0</v>
      </c>
      <c r="I2499" s="1128">
        <v>130141737</v>
      </c>
      <c r="J2499" s="1128">
        <v>0</v>
      </c>
      <c r="K2499" s="1128">
        <v>0</v>
      </c>
      <c r="L2499" s="1128">
        <v>0</v>
      </c>
      <c r="M2499" s="1128">
        <v>0</v>
      </c>
      <c r="N2499" s="1129">
        <v>0</v>
      </c>
      <c r="O2499" s="1128">
        <v>0</v>
      </c>
      <c r="P2499" s="1127">
        <v>0</v>
      </c>
      <c r="Q2499" s="1127">
        <v>0</v>
      </c>
      <c r="R2499" s="1127">
        <v>0</v>
      </c>
      <c r="S2499" s="1127">
        <v>0</v>
      </c>
      <c r="T2499" s="1130">
        <v>0</v>
      </c>
      <c r="U2499" s="1130">
        <v>0</v>
      </c>
      <c r="V2499" s="1130">
        <v>0</v>
      </c>
      <c r="W2499" s="1127">
        <v>0</v>
      </c>
      <c r="X2499" s="1130">
        <v>0</v>
      </c>
      <c r="Y2499" s="735">
        <v>0</v>
      </c>
      <c r="Z2499" s="1131">
        <v>0</v>
      </c>
      <c r="AA2499" s="1131">
        <v>0</v>
      </c>
      <c r="AB2499" s="1131">
        <v>0</v>
      </c>
      <c r="AC2499" s="1131">
        <v>0</v>
      </c>
      <c r="AD2499" s="1131">
        <v>0</v>
      </c>
      <c r="AE2499" s="1131">
        <v>0</v>
      </c>
      <c r="AF2499" s="126"/>
      <c r="AG2499" s="126"/>
      <c r="AH2499" s="126"/>
      <c r="AI2499" s="126"/>
      <c r="AJ2499" s="126"/>
      <c r="AK2499" s="126"/>
      <c r="AL2499" s="126">
        <v>2499</v>
      </c>
    </row>
    <row r="2500" spans="1:38">
      <c r="A2500" s="721" t="s">
        <v>1385</v>
      </c>
      <c r="B2500" s="722">
        <v>21</v>
      </c>
      <c r="C2500" s="722">
        <v>2108</v>
      </c>
      <c r="D2500" s="722">
        <v>210805</v>
      </c>
      <c r="E2500" s="721">
        <v>2108059137</v>
      </c>
      <c r="F2500" s="721" t="s">
        <v>4360</v>
      </c>
      <c r="G2500" s="1127">
        <v>0</v>
      </c>
      <c r="H2500" s="1128">
        <v>0</v>
      </c>
      <c r="I2500" s="1128">
        <v>0</v>
      </c>
      <c r="J2500" s="1128">
        <v>0</v>
      </c>
      <c r="K2500" s="1128">
        <v>0</v>
      </c>
      <c r="L2500" s="1128">
        <v>0</v>
      </c>
      <c r="M2500" s="1128">
        <v>0</v>
      </c>
      <c r="N2500" s="1129">
        <v>0</v>
      </c>
      <c r="O2500" s="1128">
        <v>0</v>
      </c>
      <c r="P2500" s="1127">
        <v>0</v>
      </c>
      <c r="Q2500" s="1127">
        <v>0</v>
      </c>
      <c r="R2500" s="1127">
        <v>0</v>
      </c>
      <c r="S2500" s="1127">
        <v>0</v>
      </c>
      <c r="T2500" s="1130">
        <v>0</v>
      </c>
      <c r="U2500" s="1130">
        <v>0</v>
      </c>
      <c r="V2500" s="1130">
        <v>0</v>
      </c>
      <c r="W2500" s="1127">
        <v>0</v>
      </c>
      <c r="X2500" s="1130">
        <v>0</v>
      </c>
      <c r="Y2500" s="735">
        <v>0</v>
      </c>
      <c r="Z2500" s="1131">
        <v>0</v>
      </c>
      <c r="AA2500" s="1131">
        <v>0</v>
      </c>
      <c r="AB2500" s="1131">
        <v>0</v>
      </c>
      <c r="AC2500" s="1131">
        <v>0</v>
      </c>
      <c r="AD2500" s="1131">
        <v>0</v>
      </c>
      <c r="AE2500" s="1131">
        <v>0</v>
      </c>
      <c r="AF2500" s="126"/>
      <c r="AG2500" s="126"/>
      <c r="AH2500" s="126"/>
      <c r="AI2500" s="126"/>
      <c r="AJ2500" s="126"/>
      <c r="AK2500" s="126"/>
      <c r="AL2500" s="126">
        <v>2500</v>
      </c>
    </row>
    <row r="2501" spans="1:38">
      <c r="A2501" s="721" t="s">
        <v>1385</v>
      </c>
      <c r="B2501" s="722">
        <v>21</v>
      </c>
      <c r="C2501" s="722">
        <v>2108</v>
      </c>
      <c r="D2501" s="722">
        <v>210810</v>
      </c>
      <c r="E2501" s="721">
        <v>2108100010</v>
      </c>
      <c r="F2501" s="721" t="s">
        <v>1392</v>
      </c>
      <c r="G2501" s="1127">
        <v>-389176597</v>
      </c>
      <c r="H2501" s="1128">
        <v>0</v>
      </c>
      <c r="I2501" s="1128">
        <v>-389176597.06</v>
      </c>
      <c r="J2501" s="1128">
        <v>-6.0000002384185791E-2</v>
      </c>
      <c r="K2501" s="1128">
        <v>0</v>
      </c>
      <c r="L2501" s="1128">
        <v>0</v>
      </c>
      <c r="M2501" s="1128">
        <v>-6.0000002384185791E-2</v>
      </c>
      <c r="N2501" s="1129">
        <v>0</v>
      </c>
      <c r="O2501" s="1128">
        <v>-6.0000002384185791E-2</v>
      </c>
      <c r="P2501" s="1127">
        <v>-2.2200000882148744E-2</v>
      </c>
      <c r="Q2501" s="1127">
        <v>0</v>
      </c>
      <c r="R2501" s="1127">
        <v>0</v>
      </c>
      <c r="S2501" s="1127">
        <v>0</v>
      </c>
      <c r="T2501" s="1130">
        <v>0</v>
      </c>
      <c r="U2501" s="1130">
        <v>0</v>
      </c>
      <c r="V2501" s="1130">
        <v>0</v>
      </c>
      <c r="W2501" s="1127">
        <v>0</v>
      </c>
      <c r="X2501" s="1130">
        <v>-2.2200000882148744E-2</v>
      </c>
      <c r="Y2501" s="735">
        <v>0.37</v>
      </c>
      <c r="Z2501" s="1131">
        <v>0</v>
      </c>
      <c r="AA2501" s="1131">
        <v>-2.2200000882148744E-2</v>
      </c>
      <c r="AB2501" s="1131">
        <v>7.7700003087520592E-2</v>
      </c>
      <c r="AC2501" s="1131">
        <v>0</v>
      </c>
      <c r="AD2501" s="1131">
        <v>-7.7700003087520592E-2</v>
      </c>
      <c r="AE2501" s="1131">
        <v>-2.2200000882148744E-2</v>
      </c>
      <c r="AF2501" s="126"/>
      <c r="AG2501" s="126"/>
      <c r="AH2501" s="126"/>
      <c r="AI2501" s="126"/>
      <c r="AJ2501" s="126"/>
      <c r="AK2501" s="126"/>
      <c r="AL2501" s="126">
        <v>2501</v>
      </c>
    </row>
    <row r="2502" spans="1:38">
      <c r="A2502" s="721" t="s">
        <v>1385</v>
      </c>
      <c r="B2502" s="722">
        <v>21</v>
      </c>
      <c r="C2502" s="722">
        <v>2108</v>
      </c>
      <c r="D2502" s="722">
        <v>210810</v>
      </c>
      <c r="E2502" s="721">
        <v>2108109010</v>
      </c>
      <c r="F2502" s="721" t="s">
        <v>1393</v>
      </c>
      <c r="G2502" s="1127">
        <v>-1669615635418</v>
      </c>
      <c r="H2502" s="1128">
        <v>0</v>
      </c>
      <c r="I2502" s="1128">
        <v>-1669615635418.21</v>
      </c>
      <c r="J2502" s="1128">
        <v>-0.2099609375</v>
      </c>
      <c r="K2502" s="1128">
        <v>0</v>
      </c>
      <c r="L2502" s="1128">
        <v>0</v>
      </c>
      <c r="M2502" s="1128">
        <v>-0.2099609375</v>
      </c>
      <c r="N2502" s="1129">
        <v>0</v>
      </c>
      <c r="O2502" s="1128">
        <v>-0.2099609375</v>
      </c>
      <c r="P2502" s="1127">
        <v>-7.7685546874999997E-2</v>
      </c>
      <c r="Q2502" s="1127">
        <v>0</v>
      </c>
      <c r="R2502" s="1127">
        <v>0</v>
      </c>
      <c r="S2502" s="1127">
        <v>0</v>
      </c>
      <c r="T2502" s="1130">
        <v>0</v>
      </c>
      <c r="U2502" s="1130">
        <v>0</v>
      </c>
      <c r="V2502" s="1130">
        <v>0</v>
      </c>
      <c r="W2502" s="1127">
        <v>0</v>
      </c>
      <c r="X2502" s="1130">
        <v>-7.7685546874999997E-2</v>
      </c>
      <c r="Y2502" s="735">
        <v>0.37</v>
      </c>
      <c r="Z2502" s="1131">
        <v>0</v>
      </c>
      <c r="AA2502" s="1131">
        <v>-7.7685546874999997E-2</v>
      </c>
      <c r="AB2502" s="1131">
        <v>1.8518066406249999E-2</v>
      </c>
      <c r="AC2502" s="1131">
        <v>0</v>
      </c>
      <c r="AD2502" s="1131">
        <v>-1.8518066406249999E-2</v>
      </c>
      <c r="AE2502" s="1131">
        <v>-7.7685546874999997E-2</v>
      </c>
      <c r="AF2502" s="126"/>
      <c r="AG2502" s="126"/>
      <c r="AH2502" s="126"/>
      <c r="AI2502" s="126"/>
      <c r="AJ2502" s="126"/>
      <c r="AK2502" s="126"/>
      <c r="AL2502" s="126">
        <v>2502</v>
      </c>
    </row>
    <row r="2503" spans="1:38">
      <c r="A2503" s="721" t="s">
        <v>1385</v>
      </c>
      <c r="B2503" s="722">
        <v>21</v>
      </c>
      <c r="C2503" s="722">
        <v>2108</v>
      </c>
      <c r="D2503" s="722">
        <v>210810</v>
      </c>
      <c r="E2503" s="721">
        <v>2108109020</v>
      </c>
      <c r="F2503" s="721" t="s">
        <v>1394</v>
      </c>
      <c r="G2503" s="1127">
        <v>-120590600564</v>
      </c>
      <c r="H2503" s="1128">
        <v>0</v>
      </c>
      <c r="I2503" s="1128">
        <v>-120590600564.41</v>
      </c>
      <c r="J2503" s="1128">
        <v>-0.410003662109375</v>
      </c>
      <c r="K2503" s="1128">
        <v>0</v>
      </c>
      <c r="L2503" s="1128">
        <v>0</v>
      </c>
      <c r="M2503" s="1128">
        <v>-0.410003662109375</v>
      </c>
      <c r="N2503" s="1129">
        <v>0</v>
      </c>
      <c r="O2503" s="1128">
        <v>-0.410003662109375</v>
      </c>
      <c r="P2503" s="1127">
        <v>-0.15170135498046874</v>
      </c>
      <c r="Q2503" s="1127">
        <v>0</v>
      </c>
      <c r="R2503" s="1127">
        <v>0</v>
      </c>
      <c r="S2503" s="1127">
        <v>0</v>
      </c>
      <c r="T2503" s="1130">
        <v>0</v>
      </c>
      <c r="U2503" s="1130">
        <v>0</v>
      </c>
      <c r="V2503" s="1130">
        <v>0</v>
      </c>
      <c r="W2503" s="1127">
        <v>0</v>
      </c>
      <c r="X2503" s="1130">
        <v>-0.15170135498046874</v>
      </c>
      <c r="Y2503" s="735">
        <v>0.37</v>
      </c>
      <c r="Z2503" s="1131">
        <v>0</v>
      </c>
      <c r="AA2503" s="1131">
        <v>-0.15170135498046874</v>
      </c>
      <c r="AB2503" s="1131">
        <v>0</v>
      </c>
      <c r="AC2503" s="1131">
        <v>-6.6597290039062493E-2</v>
      </c>
      <c r="AD2503" s="1131">
        <v>0</v>
      </c>
      <c r="AE2503" s="1131">
        <v>-8.5104064941406252E-2</v>
      </c>
      <c r="AF2503" s="126"/>
      <c r="AG2503" s="126"/>
      <c r="AH2503" s="126"/>
      <c r="AI2503" s="126"/>
      <c r="AJ2503" s="126"/>
      <c r="AK2503" s="126"/>
      <c r="AL2503" s="126">
        <v>2503</v>
      </c>
    </row>
    <row r="2504" spans="1:38">
      <c r="A2504" s="721" t="s">
        <v>1385</v>
      </c>
      <c r="B2504" s="722">
        <v>21</v>
      </c>
      <c r="C2504" s="722">
        <v>2108</v>
      </c>
      <c r="D2504" s="722">
        <v>210815</v>
      </c>
      <c r="E2504" s="721">
        <v>2108159005</v>
      </c>
      <c r="F2504" s="721" t="s">
        <v>2087</v>
      </c>
      <c r="G2504" s="1127">
        <v>0</v>
      </c>
      <c r="H2504" s="1128">
        <v>0</v>
      </c>
      <c r="I2504" s="1128">
        <v>0</v>
      </c>
      <c r="J2504" s="1128">
        <v>0</v>
      </c>
      <c r="K2504" s="1128">
        <v>0</v>
      </c>
      <c r="L2504" s="1128">
        <v>0</v>
      </c>
      <c r="M2504" s="1128">
        <v>0</v>
      </c>
      <c r="N2504" s="1129">
        <v>0</v>
      </c>
      <c r="O2504" s="1128">
        <v>0</v>
      </c>
      <c r="P2504" s="1127">
        <v>0</v>
      </c>
      <c r="Q2504" s="1127">
        <v>0</v>
      </c>
      <c r="R2504" s="1127">
        <v>0</v>
      </c>
      <c r="S2504" s="1127">
        <v>0</v>
      </c>
      <c r="T2504" s="1130">
        <v>0</v>
      </c>
      <c r="U2504" s="1130">
        <v>0</v>
      </c>
      <c r="V2504" s="1130">
        <v>0</v>
      </c>
      <c r="W2504" s="1127">
        <v>0</v>
      </c>
      <c r="X2504" s="1130">
        <v>0</v>
      </c>
      <c r="Y2504" s="735">
        <v>0</v>
      </c>
      <c r="Z2504" s="1131">
        <v>0</v>
      </c>
      <c r="AA2504" s="1131">
        <v>0</v>
      </c>
      <c r="AB2504" s="1131">
        <v>0</v>
      </c>
      <c r="AC2504" s="1131">
        <v>0</v>
      </c>
      <c r="AD2504" s="1131">
        <v>0</v>
      </c>
      <c r="AE2504" s="1131">
        <v>0</v>
      </c>
      <c r="AF2504" s="126"/>
      <c r="AG2504" s="126"/>
      <c r="AH2504" s="126"/>
      <c r="AI2504" s="126"/>
      <c r="AJ2504" s="126"/>
      <c r="AK2504" s="126"/>
      <c r="AL2504" s="126">
        <v>2504</v>
      </c>
    </row>
    <row r="2505" spans="1:38">
      <c r="A2505" s="721" t="s">
        <v>1385</v>
      </c>
      <c r="B2505" s="722">
        <v>21</v>
      </c>
      <c r="C2505" s="722">
        <v>2108</v>
      </c>
      <c r="D2505" s="722">
        <v>210815</v>
      </c>
      <c r="E2505" s="721">
        <v>2108159010</v>
      </c>
      <c r="F2505" s="721" t="s">
        <v>2088</v>
      </c>
      <c r="G2505" s="1127">
        <v>0</v>
      </c>
      <c r="H2505" s="1128">
        <v>0</v>
      </c>
      <c r="I2505" s="1128">
        <v>0</v>
      </c>
      <c r="J2505" s="1128">
        <v>0</v>
      </c>
      <c r="K2505" s="1128">
        <v>0</v>
      </c>
      <c r="L2505" s="1128">
        <v>0</v>
      </c>
      <c r="M2505" s="1128">
        <v>0</v>
      </c>
      <c r="N2505" s="1129">
        <v>0</v>
      </c>
      <c r="O2505" s="1128">
        <v>0</v>
      </c>
      <c r="P2505" s="1127">
        <v>0</v>
      </c>
      <c r="Q2505" s="1127">
        <v>0</v>
      </c>
      <c r="R2505" s="1127">
        <v>0</v>
      </c>
      <c r="S2505" s="1127">
        <v>0</v>
      </c>
      <c r="T2505" s="1130">
        <v>0</v>
      </c>
      <c r="U2505" s="1130">
        <v>0</v>
      </c>
      <c r="V2505" s="1130">
        <v>0</v>
      </c>
      <c r="W2505" s="1127">
        <v>0</v>
      </c>
      <c r="X2505" s="1130">
        <v>0</v>
      </c>
      <c r="Y2505" s="735">
        <v>0</v>
      </c>
      <c r="Z2505" s="1131">
        <v>0</v>
      </c>
      <c r="AA2505" s="1131">
        <v>0</v>
      </c>
      <c r="AB2505" s="1131">
        <v>0</v>
      </c>
      <c r="AC2505" s="1131">
        <v>0</v>
      </c>
      <c r="AD2505" s="1131">
        <v>0</v>
      </c>
      <c r="AE2505" s="1131">
        <v>0</v>
      </c>
      <c r="AF2505" s="126"/>
      <c r="AG2505" s="126"/>
      <c r="AH2505" s="126"/>
      <c r="AI2505" s="126"/>
      <c r="AJ2505" s="126"/>
      <c r="AK2505" s="126"/>
      <c r="AL2505" s="126">
        <v>2505</v>
      </c>
    </row>
    <row r="2506" spans="1:38">
      <c r="A2506" s="721" t="s">
        <v>1385</v>
      </c>
      <c r="B2506" s="722">
        <v>21</v>
      </c>
      <c r="C2506" s="722">
        <v>2108</v>
      </c>
      <c r="D2506" s="722">
        <v>210815</v>
      </c>
      <c r="E2506" s="721">
        <v>2108159011</v>
      </c>
      <c r="F2506" s="721" t="s">
        <v>2082</v>
      </c>
      <c r="G2506" s="1127">
        <v>0</v>
      </c>
      <c r="H2506" s="1128">
        <v>0</v>
      </c>
      <c r="I2506" s="1128">
        <v>0</v>
      </c>
      <c r="J2506" s="1128">
        <v>0</v>
      </c>
      <c r="K2506" s="1128">
        <v>0</v>
      </c>
      <c r="L2506" s="1128">
        <v>0</v>
      </c>
      <c r="M2506" s="1128">
        <v>0</v>
      </c>
      <c r="N2506" s="1129">
        <v>0</v>
      </c>
      <c r="O2506" s="1128">
        <v>0</v>
      </c>
      <c r="P2506" s="1127">
        <v>0</v>
      </c>
      <c r="Q2506" s="1127">
        <v>0</v>
      </c>
      <c r="R2506" s="1127">
        <v>0</v>
      </c>
      <c r="S2506" s="1127">
        <v>0</v>
      </c>
      <c r="T2506" s="1130">
        <v>0</v>
      </c>
      <c r="U2506" s="1130">
        <v>0</v>
      </c>
      <c r="V2506" s="1130">
        <v>0</v>
      </c>
      <c r="W2506" s="1127">
        <v>0</v>
      </c>
      <c r="X2506" s="1130">
        <v>0</v>
      </c>
      <c r="Y2506" s="735">
        <v>0</v>
      </c>
      <c r="Z2506" s="1131">
        <v>0</v>
      </c>
      <c r="AA2506" s="1131">
        <v>0</v>
      </c>
      <c r="AB2506" s="1131">
        <v>0</v>
      </c>
      <c r="AC2506" s="1131">
        <v>0</v>
      </c>
      <c r="AD2506" s="1131">
        <v>0</v>
      </c>
      <c r="AE2506" s="1131">
        <v>0</v>
      </c>
      <c r="AF2506" s="126"/>
      <c r="AG2506" s="126"/>
      <c r="AH2506" s="126"/>
      <c r="AI2506" s="126"/>
      <c r="AJ2506" s="126"/>
      <c r="AK2506" s="126"/>
      <c r="AL2506" s="126">
        <v>2506</v>
      </c>
    </row>
    <row r="2507" spans="1:38">
      <c r="A2507" s="721" t="s">
        <v>1385</v>
      </c>
      <c r="B2507" s="722">
        <v>21</v>
      </c>
      <c r="C2507" s="722">
        <v>2108</v>
      </c>
      <c r="D2507" s="722">
        <v>210815</v>
      </c>
      <c r="E2507" s="721">
        <v>2108159012</v>
      </c>
      <c r="F2507" s="721" t="s">
        <v>2082</v>
      </c>
      <c r="G2507" s="1127">
        <v>0</v>
      </c>
      <c r="H2507" s="1128">
        <v>0</v>
      </c>
      <c r="I2507" s="1128">
        <v>0</v>
      </c>
      <c r="J2507" s="1128">
        <v>0</v>
      </c>
      <c r="K2507" s="1128">
        <v>0</v>
      </c>
      <c r="L2507" s="1128">
        <v>0</v>
      </c>
      <c r="M2507" s="1128">
        <v>0</v>
      </c>
      <c r="N2507" s="1129">
        <v>0</v>
      </c>
      <c r="O2507" s="1128">
        <v>0</v>
      </c>
      <c r="P2507" s="1127">
        <v>0</v>
      </c>
      <c r="Q2507" s="1127">
        <v>0</v>
      </c>
      <c r="R2507" s="1127">
        <v>0</v>
      </c>
      <c r="S2507" s="1127">
        <v>0</v>
      </c>
      <c r="T2507" s="1130">
        <v>0</v>
      </c>
      <c r="U2507" s="1130">
        <v>0</v>
      </c>
      <c r="V2507" s="1130">
        <v>0</v>
      </c>
      <c r="W2507" s="1127">
        <v>0</v>
      </c>
      <c r="X2507" s="1130">
        <v>0</v>
      </c>
      <c r="Y2507" s="735">
        <v>0</v>
      </c>
      <c r="Z2507" s="1131">
        <v>0</v>
      </c>
      <c r="AA2507" s="1131">
        <v>0</v>
      </c>
      <c r="AB2507" s="1131">
        <v>0</v>
      </c>
      <c r="AC2507" s="1131">
        <v>0</v>
      </c>
      <c r="AD2507" s="1131">
        <v>0</v>
      </c>
      <c r="AE2507" s="1131">
        <v>0</v>
      </c>
      <c r="AF2507" s="126"/>
      <c r="AG2507" s="126"/>
      <c r="AH2507" s="126"/>
      <c r="AI2507" s="126"/>
      <c r="AJ2507" s="126"/>
      <c r="AK2507" s="126"/>
      <c r="AL2507" s="126">
        <v>2507</v>
      </c>
    </row>
    <row r="2508" spans="1:38">
      <c r="A2508" s="721" t="s">
        <v>1385</v>
      </c>
      <c r="B2508" s="722">
        <v>21</v>
      </c>
      <c r="C2508" s="722">
        <v>2108</v>
      </c>
      <c r="D2508" s="722">
        <v>210815</v>
      </c>
      <c r="E2508" s="721">
        <v>2108159131</v>
      </c>
      <c r="F2508" s="721" t="s">
        <v>4361</v>
      </c>
      <c r="G2508" s="1127">
        <v>0</v>
      </c>
      <c r="H2508" s="1128">
        <v>0</v>
      </c>
      <c r="I2508" s="1128">
        <v>0</v>
      </c>
      <c r="J2508" s="1128">
        <v>0</v>
      </c>
      <c r="K2508" s="1128">
        <v>0</v>
      </c>
      <c r="L2508" s="1128">
        <v>0</v>
      </c>
      <c r="M2508" s="1128">
        <v>0</v>
      </c>
      <c r="N2508" s="1129">
        <v>0</v>
      </c>
      <c r="O2508" s="1128">
        <v>0</v>
      </c>
      <c r="P2508" s="1127">
        <v>0</v>
      </c>
      <c r="Q2508" s="1127">
        <v>0</v>
      </c>
      <c r="R2508" s="1127">
        <v>0</v>
      </c>
      <c r="S2508" s="1127">
        <v>0</v>
      </c>
      <c r="T2508" s="1130">
        <v>0</v>
      </c>
      <c r="U2508" s="1130">
        <v>0</v>
      </c>
      <c r="V2508" s="1130">
        <v>0</v>
      </c>
      <c r="W2508" s="1127">
        <v>0</v>
      </c>
      <c r="X2508" s="1130">
        <v>0</v>
      </c>
      <c r="Y2508" s="735">
        <v>0</v>
      </c>
      <c r="Z2508" s="1131">
        <v>0</v>
      </c>
      <c r="AA2508" s="1131">
        <v>0</v>
      </c>
      <c r="AB2508" s="1131">
        <v>1.1099999751895667E-2</v>
      </c>
      <c r="AC2508" s="1131">
        <v>0</v>
      </c>
      <c r="AD2508" s="1131">
        <v>-1.1099999751895667E-2</v>
      </c>
      <c r="AE2508" s="1131">
        <v>0</v>
      </c>
      <c r="AF2508" s="126"/>
      <c r="AG2508" s="126"/>
      <c r="AH2508" s="126"/>
      <c r="AI2508" s="126"/>
      <c r="AJ2508" s="126"/>
      <c r="AK2508" s="126"/>
      <c r="AL2508" s="126">
        <v>2508</v>
      </c>
    </row>
    <row r="2509" spans="1:38">
      <c r="A2509" s="721" t="s">
        <v>1385</v>
      </c>
      <c r="B2509" s="722">
        <v>21</v>
      </c>
      <c r="C2509" s="722">
        <v>2108</v>
      </c>
      <c r="D2509" s="722">
        <v>210820</v>
      </c>
      <c r="E2509" s="721">
        <v>2108209011</v>
      </c>
      <c r="F2509" s="721" t="s">
        <v>1395</v>
      </c>
      <c r="G2509" s="1127">
        <v>-122684493552</v>
      </c>
      <c r="H2509" s="1128">
        <v>0</v>
      </c>
      <c r="I2509" s="1128">
        <v>-122684493552.06</v>
      </c>
      <c r="J2509" s="1128">
        <v>-5.999755859375E-2</v>
      </c>
      <c r="K2509" s="1128">
        <v>0</v>
      </c>
      <c r="L2509" s="1128">
        <v>0</v>
      </c>
      <c r="M2509" s="1128">
        <v>-5.999755859375E-2</v>
      </c>
      <c r="N2509" s="1129">
        <v>0</v>
      </c>
      <c r="O2509" s="1128">
        <v>-5.999755859375E-2</v>
      </c>
      <c r="P2509" s="1127">
        <v>-2.2199096679687499E-2</v>
      </c>
      <c r="Q2509" s="1127">
        <v>0</v>
      </c>
      <c r="R2509" s="1127">
        <v>0</v>
      </c>
      <c r="S2509" s="1127">
        <v>0</v>
      </c>
      <c r="T2509" s="1130">
        <v>0</v>
      </c>
      <c r="U2509" s="1130">
        <v>0</v>
      </c>
      <c r="V2509" s="1130">
        <v>0</v>
      </c>
      <c r="W2509" s="1127">
        <v>0</v>
      </c>
      <c r="X2509" s="1130">
        <v>-2.2199096679687499E-2</v>
      </c>
      <c r="Y2509" s="735">
        <v>0.37</v>
      </c>
      <c r="Z2509" s="1131">
        <v>0</v>
      </c>
      <c r="AA2509" s="1131">
        <v>-2.2199096679687499E-2</v>
      </c>
      <c r="AB2509" s="1131">
        <v>0.14799774169921875</v>
      </c>
      <c r="AC2509" s="1131">
        <v>0</v>
      </c>
      <c r="AD2509" s="1131">
        <v>-0.14799774169921875</v>
      </c>
      <c r="AE2509" s="1131">
        <v>-2.2199096679687499E-2</v>
      </c>
      <c r="AF2509" s="126"/>
      <c r="AG2509" s="126"/>
      <c r="AH2509" s="126"/>
      <c r="AI2509" s="126"/>
      <c r="AJ2509" s="126"/>
      <c r="AK2509" s="126"/>
      <c r="AL2509" s="126">
        <v>2509</v>
      </c>
    </row>
    <row r="2510" spans="1:38">
      <c r="A2510" s="721" t="s">
        <v>1385</v>
      </c>
      <c r="B2510" s="722">
        <v>21</v>
      </c>
      <c r="C2510" s="722">
        <v>2109</v>
      </c>
      <c r="D2510" s="722">
        <v>210910</v>
      </c>
      <c r="E2510" s="721">
        <v>2109109010</v>
      </c>
      <c r="F2510" s="721" t="s">
        <v>1396</v>
      </c>
      <c r="G2510" s="1127">
        <v>-27875212261</v>
      </c>
      <c r="H2510" s="1128">
        <v>0</v>
      </c>
      <c r="I2510" s="1128">
        <v>-27875212261.450001</v>
      </c>
      <c r="J2510" s="1128">
        <v>-0.45000076293945313</v>
      </c>
      <c r="K2510" s="1128">
        <v>0</v>
      </c>
      <c r="L2510" s="1128">
        <v>0</v>
      </c>
      <c r="M2510" s="1128">
        <v>-0.45000076293945313</v>
      </c>
      <c r="N2510" s="1129">
        <v>0</v>
      </c>
      <c r="O2510" s="1128">
        <v>-0.45000076293945313</v>
      </c>
      <c r="P2510" s="1127">
        <v>-0.16650028228759767</v>
      </c>
      <c r="Q2510" s="1127">
        <v>0</v>
      </c>
      <c r="R2510" s="1127">
        <v>0</v>
      </c>
      <c r="S2510" s="1127">
        <v>0</v>
      </c>
      <c r="T2510" s="1130">
        <v>0</v>
      </c>
      <c r="U2510" s="1130">
        <v>0</v>
      </c>
      <c r="V2510" s="1130">
        <v>0</v>
      </c>
      <c r="W2510" s="1127">
        <v>0</v>
      </c>
      <c r="X2510" s="1130">
        <v>-0.16650028228759767</v>
      </c>
      <c r="Y2510" s="735">
        <v>0.37000000000000005</v>
      </c>
      <c r="Z2510" s="1131">
        <v>0</v>
      </c>
      <c r="AA2510" s="1131">
        <v>-0.16650028228759767</v>
      </c>
      <c r="AB2510" s="1131">
        <v>0</v>
      </c>
      <c r="AC2510" s="1131">
        <v>-9.9900169372558592E-2</v>
      </c>
      <c r="AD2510" s="1131">
        <v>0</v>
      </c>
      <c r="AE2510" s="1131">
        <v>-6.6600112915039075E-2</v>
      </c>
      <c r="AF2510" s="126"/>
      <c r="AG2510" s="126"/>
      <c r="AH2510" s="126"/>
      <c r="AI2510" s="126"/>
      <c r="AJ2510" s="126"/>
      <c r="AK2510" s="126"/>
      <c r="AL2510" s="126">
        <v>2510</v>
      </c>
    </row>
    <row r="2511" spans="1:38">
      <c r="A2511" s="721" t="s">
        <v>1385</v>
      </c>
      <c r="B2511" s="722">
        <v>21</v>
      </c>
      <c r="C2511" s="722">
        <v>2109</v>
      </c>
      <c r="D2511" s="722">
        <v>210910</v>
      </c>
      <c r="E2511" s="721">
        <v>2109109015</v>
      </c>
      <c r="F2511" s="721" t="s">
        <v>1397</v>
      </c>
      <c r="G2511" s="1127">
        <v>-37606254899</v>
      </c>
      <c r="H2511" s="1128">
        <v>0</v>
      </c>
      <c r="I2511" s="1128">
        <v>-37606254898.93</v>
      </c>
      <c r="J2511" s="1128">
        <v>6.999969482421875E-2</v>
      </c>
      <c r="K2511" s="1128">
        <v>0</v>
      </c>
      <c r="L2511" s="1128">
        <v>6.999969482421875E-2</v>
      </c>
      <c r="M2511" s="1128">
        <v>0</v>
      </c>
      <c r="N2511" s="1129">
        <v>0</v>
      </c>
      <c r="O2511" s="1128">
        <v>6.999969482421875E-2</v>
      </c>
      <c r="P2511" s="1127">
        <v>2.5899887084960938E-2</v>
      </c>
      <c r="Q2511" s="1127">
        <v>0</v>
      </c>
      <c r="R2511" s="1127">
        <v>0</v>
      </c>
      <c r="S2511" s="1127">
        <v>0</v>
      </c>
      <c r="T2511" s="1130">
        <v>0</v>
      </c>
      <c r="U2511" s="1130">
        <v>0</v>
      </c>
      <c r="V2511" s="1130">
        <v>0</v>
      </c>
      <c r="W2511" s="1127">
        <v>0</v>
      </c>
      <c r="X2511" s="1130">
        <v>2.5899887084960938E-2</v>
      </c>
      <c r="Y2511" s="735">
        <v>0.37</v>
      </c>
      <c r="Z2511" s="1131">
        <v>2.5899887084960938E-2</v>
      </c>
      <c r="AA2511" s="1131">
        <v>0</v>
      </c>
      <c r="AB2511" s="1131">
        <v>2.5899887084960938E-2</v>
      </c>
      <c r="AC2511" s="1131">
        <v>0</v>
      </c>
      <c r="AD2511" s="1131">
        <v>0</v>
      </c>
      <c r="AE2511" s="1131">
        <v>0</v>
      </c>
      <c r="AF2511" s="126"/>
      <c r="AG2511" s="126"/>
      <c r="AH2511" s="126"/>
      <c r="AI2511" s="126"/>
      <c r="AJ2511" s="126"/>
      <c r="AK2511" s="126"/>
      <c r="AL2511" s="126">
        <v>2511</v>
      </c>
    </row>
    <row r="2512" spans="1:38">
      <c r="A2512" s="721" t="s">
        <v>1385</v>
      </c>
      <c r="B2512" s="722">
        <v>21</v>
      </c>
      <c r="C2512" s="722">
        <v>2109</v>
      </c>
      <c r="D2512" s="722">
        <v>210910</v>
      </c>
      <c r="E2512" s="721">
        <v>2109109020</v>
      </c>
      <c r="F2512" s="721" t="s">
        <v>1398</v>
      </c>
      <c r="G2512" s="1127">
        <v>-362740275419</v>
      </c>
      <c r="H2512" s="1128">
        <v>0</v>
      </c>
      <c r="I2512" s="1128">
        <v>-362740275418.52002</v>
      </c>
      <c r="J2512" s="1128">
        <v>0.47998046875</v>
      </c>
      <c r="K2512" s="1128">
        <v>0</v>
      </c>
      <c r="L2512" s="1128">
        <v>0.47998046875</v>
      </c>
      <c r="M2512" s="1128">
        <v>0</v>
      </c>
      <c r="N2512" s="1129">
        <v>0</v>
      </c>
      <c r="O2512" s="1128">
        <v>0.47998046875</v>
      </c>
      <c r="P2512" s="1127">
        <v>0.17759277343749999</v>
      </c>
      <c r="Q2512" s="1127">
        <v>0</v>
      </c>
      <c r="R2512" s="1127">
        <v>0</v>
      </c>
      <c r="S2512" s="1127">
        <v>0</v>
      </c>
      <c r="T2512" s="1130">
        <v>0</v>
      </c>
      <c r="U2512" s="1130">
        <v>0</v>
      </c>
      <c r="V2512" s="1130">
        <v>0</v>
      </c>
      <c r="W2512" s="1127">
        <v>0</v>
      </c>
      <c r="X2512" s="1130">
        <v>0.17759277343749999</v>
      </c>
      <c r="Y2512" s="735">
        <v>0.37</v>
      </c>
      <c r="Z2512" s="1131">
        <v>0.17759277343749999</v>
      </c>
      <c r="AA2512" s="1131">
        <v>0</v>
      </c>
      <c r="AB2512" s="1131">
        <v>0.1184027099609375</v>
      </c>
      <c r="AC2512" s="1131">
        <v>0</v>
      </c>
      <c r="AD2512" s="1131">
        <v>5.9190063476562485E-2</v>
      </c>
      <c r="AE2512" s="1131">
        <v>0</v>
      </c>
      <c r="AF2512" s="126"/>
      <c r="AG2512" s="126"/>
      <c r="AH2512" s="126"/>
      <c r="AI2512" s="126"/>
      <c r="AJ2512" s="126"/>
      <c r="AK2512" s="126"/>
      <c r="AL2512" s="126">
        <v>2512</v>
      </c>
    </row>
    <row r="2513" spans="1:38">
      <c r="A2513" s="721" t="s">
        <v>1385</v>
      </c>
      <c r="B2513" s="722">
        <v>21</v>
      </c>
      <c r="C2513" s="722">
        <v>2109</v>
      </c>
      <c r="D2513" s="722">
        <v>210910</v>
      </c>
      <c r="E2513" s="721">
        <v>2109109021</v>
      </c>
      <c r="F2513" s="721" t="s">
        <v>1399</v>
      </c>
      <c r="G2513" s="1127">
        <v>-9519735630</v>
      </c>
      <c r="H2513" s="1128">
        <v>0</v>
      </c>
      <c r="I2513" s="1128">
        <v>-9519735630.3400002</v>
      </c>
      <c r="J2513" s="1128">
        <v>-0.34000015258789063</v>
      </c>
      <c r="K2513" s="1128">
        <v>0</v>
      </c>
      <c r="L2513" s="1128">
        <v>0</v>
      </c>
      <c r="M2513" s="1128">
        <v>-0.34000015258789063</v>
      </c>
      <c r="N2513" s="1129">
        <v>0</v>
      </c>
      <c r="O2513" s="1128">
        <v>-0.34000015258789063</v>
      </c>
      <c r="P2513" s="1127">
        <v>-0.12580005645751954</v>
      </c>
      <c r="Q2513" s="1127">
        <v>0</v>
      </c>
      <c r="R2513" s="1127">
        <v>0</v>
      </c>
      <c r="S2513" s="1127">
        <v>0</v>
      </c>
      <c r="T2513" s="1130">
        <v>0</v>
      </c>
      <c r="U2513" s="1130">
        <v>0</v>
      </c>
      <c r="V2513" s="1130">
        <v>0</v>
      </c>
      <c r="W2513" s="1127">
        <v>0</v>
      </c>
      <c r="X2513" s="1130">
        <v>-0.12580005645751954</v>
      </c>
      <c r="Y2513" s="735">
        <v>0.37000000000000005</v>
      </c>
      <c r="Z2513" s="1131">
        <v>0</v>
      </c>
      <c r="AA2513" s="1131">
        <v>-0.12580005645751954</v>
      </c>
      <c r="AB2513" s="1131">
        <v>9.6200084686279302E-2</v>
      </c>
      <c r="AC2513" s="1131">
        <v>0</v>
      </c>
      <c r="AD2513" s="1131">
        <v>-9.6200084686279302E-2</v>
      </c>
      <c r="AE2513" s="1131">
        <v>-0.12580005645751954</v>
      </c>
      <c r="AF2513" s="126"/>
      <c r="AG2513" s="126"/>
      <c r="AH2513" s="126"/>
      <c r="AI2513" s="126"/>
      <c r="AJ2513" s="126"/>
      <c r="AK2513" s="126"/>
      <c r="AL2513" s="126">
        <v>2513</v>
      </c>
    </row>
    <row r="2514" spans="1:38">
      <c r="A2514" s="721" t="s">
        <v>1385</v>
      </c>
      <c r="B2514" s="722">
        <v>21</v>
      </c>
      <c r="C2514" s="722">
        <v>2109</v>
      </c>
      <c r="D2514" s="722">
        <v>210910</v>
      </c>
      <c r="E2514" s="721">
        <v>2109109022</v>
      </c>
      <c r="F2514" s="721" t="s">
        <v>1400</v>
      </c>
      <c r="G2514" s="1127">
        <v>-266661472</v>
      </c>
      <c r="H2514" s="1128">
        <v>0</v>
      </c>
      <c r="I2514" s="1128">
        <v>-266661471.66999999</v>
      </c>
      <c r="J2514" s="1128">
        <v>0.33000001311302185</v>
      </c>
      <c r="K2514" s="1128">
        <v>0</v>
      </c>
      <c r="L2514" s="1128">
        <v>0.33000001311302185</v>
      </c>
      <c r="M2514" s="1128">
        <v>0</v>
      </c>
      <c r="N2514" s="1129">
        <v>0</v>
      </c>
      <c r="O2514" s="1128">
        <v>0.33000001311302185</v>
      </c>
      <c r="P2514" s="1127">
        <v>0.12210000485181809</v>
      </c>
      <c r="Q2514" s="1127">
        <v>0</v>
      </c>
      <c r="R2514" s="1127">
        <v>0</v>
      </c>
      <c r="S2514" s="1127">
        <v>0</v>
      </c>
      <c r="T2514" s="1130">
        <v>0</v>
      </c>
      <c r="U2514" s="1130">
        <v>0</v>
      </c>
      <c r="V2514" s="1130">
        <v>0</v>
      </c>
      <c r="W2514" s="1127">
        <v>0</v>
      </c>
      <c r="X2514" s="1130">
        <v>0.12210000485181809</v>
      </c>
      <c r="Y2514" s="735">
        <v>0.37</v>
      </c>
      <c r="Z2514" s="1131">
        <v>0.12210000485181809</v>
      </c>
      <c r="AA2514" s="1131">
        <v>0</v>
      </c>
      <c r="AB2514" s="1131">
        <v>0</v>
      </c>
      <c r="AC2514" s="1131">
        <v>0</v>
      </c>
      <c r="AD2514" s="1131">
        <v>0.12210000485181809</v>
      </c>
      <c r="AE2514" s="1131">
        <v>0</v>
      </c>
      <c r="AF2514" s="126"/>
      <c r="AG2514" s="126"/>
      <c r="AH2514" s="126"/>
      <c r="AI2514" s="126"/>
      <c r="AJ2514" s="126"/>
      <c r="AK2514" s="126"/>
      <c r="AL2514" s="126">
        <v>2514</v>
      </c>
    </row>
    <row r="2515" spans="1:38">
      <c r="A2515" s="721" t="s">
        <v>1385</v>
      </c>
      <c r="B2515" s="722">
        <v>21</v>
      </c>
      <c r="C2515" s="722">
        <v>2109</v>
      </c>
      <c r="D2515" s="722">
        <v>210910</v>
      </c>
      <c r="E2515" s="721">
        <v>2109109025</v>
      </c>
      <c r="F2515" s="721" t="s">
        <v>1401</v>
      </c>
      <c r="G2515" s="1127">
        <v>-47828639540</v>
      </c>
      <c r="H2515" s="1128">
        <v>0</v>
      </c>
      <c r="I2515" s="1128">
        <v>-47828639539.5</v>
      </c>
      <c r="J2515" s="1128">
        <v>0.5</v>
      </c>
      <c r="K2515" s="1128">
        <v>0</v>
      </c>
      <c r="L2515" s="1128">
        <v>0.5</v>
      </c>
      <c r="M2515" s="1128">
        <v>0</v>
      </c>
      <c r="N2515" s="1129">
        <v>0</v>
      </c>
      <c r="O2515" s="1128">
        <v>0.5</v>
      </c>
      <c r="P2515" s="1127">
        <v>0.185</v>
      </c>
      <c r="Q2515" s="1127">
        <v>0</v>
      </c>
      <c r="R2515" s="1127">
        <v>0</v>
      </c>
      <c r="S2515" s="1127">
        <v>0</v>
      </c>
      <c r="T2515" s="1130">
        <v>0</v>
      </c>
      <c r="U2515" s="1130">
        <v>0</v>
      </c>
      <c r="V2515" s="1130">
        <v>0</v>
      </c>
      <c r="W2515" s="1127">
        <v>0</v>
      </c>
      <c r="X2515" s="1130">
        <v>0.185</v>
      </c>
      <c r="Y2515" s="735">
        <v>0.37</v>
      </c>
      <c r="Z2515" s="1131">
        <v>0.185</v>
      </c>
      <c r="AA2515" s="1131">
        <v>0</v>
      </c>
      <c r="AB2515" s="1131">
        <v>0.14800056457519531</v>
      </c>
      <c r="AC2515" s="1131">
        <v>0</v>
      </c>
      <c r="AD2515" s="1131">
        <v>3.6999435424804689E-2</v>
      </c>
      <c r="AE2515" s="1131">
        <v>0</v>
      </c>
      <c r="AF2515" s="126"/>
      <c r="AG2515" s="126"/>
      <c r="AH2515" s="126"/>
      <c r="AI2515" s="126"/>
      <c r="AJ2515" s="126"/>
      <c r="AK2515" s="126"/>
      <c r="AL2515" s="126">
        <v>2515</v>
      </c>
    </row>
    <row r="2516" spans="1:38">
      <c r="A2516" s="721" t="s">
        <v>1385</v>
      </c>
      <c r="B2516" s="722">
        <v>21</v>
      </c>
      <c r="C2516" s="722">
        <v>2115</v>
      </c>
      <c r="D2516" s="722">
        <v>211510</v>
      </c>
      <c r="E2516" s="721">
        <v>2115109035</v>
      </c>
      <c r="F2516" s="721" t="s">
        <v>1402</v>
      </c>
      <c r="G2516" s="1127">
        <v>-4701390</v>
      </c>
      <c r="H2516" s="1128">
        <v>0</v>
      </c>
      <c r="I2516" s="1128">
        <v>-4701390</v>
      </c>
      <c r="J2516" s="1128">
        <v>0</v>
      </c>
      <c r="K2516" s="1128">
        <v>0</v>
      </c>
      <c r="L2516" s="1128">
        <v>0</v>
      </c>
      <c r="M2516" s="1128">
        <v>0</v>
      </c>
      <c r="N2516" s="1129">
        <v>0</v>
      </c>
      <c r="O2516" s="1128">
        <v>0</v>
      </c>
      <c r="P2516" s="1127">
        <v>0</v>
      </c>
      <c r="Q2516" s="1127">
        <v>0</v>
      </c>
      <c r="R2516" s="1127">
        <v>0</v>
      </c>
      <c r="S2516" s="1127">
        <v>0</v>
      </c>
      <c r="T2516" s="1130">
        <v>0</v>
      </c>
      <c r="U2516" s="1130">
        <v>0</v>
      </c>
      <c r="V2516" s="1130">
        <v>0</v>
      </c>
      <c r="W2516" s="1127">
        <v>0</v>
      </c>
      <c r="X2516" s="1130">
        <v>0</v>
      </c>
      <c r="Y2516" s="735">
        <v>0</v>
      </c>
      <c r="Z2516" s="1131">
        <v>0</v>
      </c>
      <c r="AA2516" s="1131">
        <v>0</v>
      </c>
      <c r="AB2516" s="1131">
        <v>0</v>
      </c>
      <c r="AC2516" s="1131">
        <v>0</v>
      </c>
      <c r="AD2516" s="1131">
        <v>0</v>
      </c>
      <c r="AE2516" s="1131">
        <v>0</v>
      </c>
      <c r="AF2516" s="126"/>
      <c r="AG2516" s="126"/>
      <c r="AH2516" s="126"/>
      <c r="AI2516" s="126"/>
      <c r="AJ2516" s="126"/>
      <c r="AK2516" s="126"/>
      <c r="AL2516" s="126">
        <v>2516</v>
      </c>
    </row>
    <row r="2517" spans="1:38">
      <c r="A2517" s="721" t="s">
        <v>1385</v>
      </c>
      <c r="B2517" s="722">
        <v>21</v>
      </c>
      <c r="C2517" s="722">
        <v>2115</v>
      </c>
      <c r="D2517" s="722">
        <v>211510</v>
      </c>
      <c r="E2517" s="721">
        <v>2115109040</v>
      </c>
      <c r="F2517" s="721" t="s">
        <v>1403</v>
      </c>
      <c r="G2517" s="1127">
        <v>-6080239180</v>
      </c>
      <c r="H2517" s="1128">
        <v>0</v>
      </c>
      <c r="I2517" s="1128">
        <v>-6080239180.1499996</v>
      </c>
      <c r="J2517" s="1128">
        <v>-0.14999961853027344</v>
      </c>
      <c r="K2517" s="1128">
        <v>0</v>
      </c>
      <c r="L2517" s="1128">
        <v>0</v>
      </c>
      <c r="M2517" s="1128">
        <v>-0.14999961853027344</v>
      </c>
      <c r="N2517" s="1129">
        <v>0</v>
      </c>
      <c r="O2517" s="1128">
        <v>-0.14999961853027344</v>
      </c>
      <c r="P2517" s="1127">
        <v>-5.5499858856201172E-2</v>
      </c>
      <c r="Q2517" s="1127">
        <v>0</v>
      </c>
      <c r="R2517" s="1127">
        <v>0</v>
      </c>
      <c r="S2517" s="1127">
        <v>0</v>
      </c>
      <c r="T2517" s="1130">
        <v>0</v>
      </c>
      <c r="U2517" s="1130">
        <v>0</v>
      </c>
      <c r="V2517" s="1130">
        <v>0</v>
      </c>
      <c r="W2517" s="1127">
        <v>0</v>
      </c>
      <c r="X2517" s="1130">
        <v>-5.5499858856201172E-2</v>
      </c>
      <c r="Y2517" s="735">
        <v>0.37</v>
      </c>
      <c r="Z2517" s="1131">
        <v>0</v>
      </c>
      <c r="AA2517" s="1131">
        <v>-5.5499858856201172E-2</v>
      </c>
      <c r="AB2517" s="1131">
        <v>0</v>
      </c>
      <c r="AC2517" s="1131">
        <v>-7.4001693725585941E-3</v>
      </c>
      <c r="AD2517" s="1131">
        <v>0</v>
      </c>
      <c r="AE2517" s="1131">
        <v>-4.8099689483642578E-2</v>
      </c>
      <c r="AF2517" s="126"/>
      <c r="AG2517" s="126"/>
      <c r="AH2517" s="126"/>
      <c r="AI2517" s="126"/>
      <c r="AJ2517" s="126"/>
      <c r="AK2517" s="126"/>
      <c r="AL2517" s="126">
        <v>2517</v>
      </c>
    </row>
    <row r="2518" spans="1:38">
      <c r="A2518" s="721" t="s">
        <v>1385</v>
      </c>
      <c r="B2518" s="722">
        <v>21</v>
      </c>
      <c r="C2518" s="722">
        <v>2115</v>
      </c>
      <c r="D2518" s="722">
        <v>211510</v>
      </c>
      <c r="E2518" s="721">
        <v>2115109201</v>
      </c>
      <c r="F2518" s="721" t="s">
        <v>1404</v>
      </c>
      <c r="G2518" s="1127">
        <v>-3403038</v>
      </c>
      <c r="H2518" s="1128">
        <v>0</v>
      </c>
      <c r="I2518" s="1128">
        <v>-3403037.98</v>
      </c>
      <c r="J2518" s="1128">
        <v>2.0000000018626451E-2</v>
      </c>
      <c r="K2518" s="1128">
        <v>0</v>
      </c>
      <c r="L2518" s="1128">
        <v>2.0000000018626451E-2</v>
      </c>
      <c r="M2518" s="1128">
        <v>0</v>
      </c>
      <c r="N2518" s="1129">
        <v>0</v>
      </c>
      <c r="O2518" s="1128">
        <v>2.0000000018626451E-2</v>
      </c>
      <c r="P2518" s="1127">
        <v>7.4000000068917869E-3</v>
      </c>
      <c r="Q2518" s="1127">
        <v>0</v>
      </c>
      <c r="R2518" s="1127">
        <v>0</v>
      </c>
      <c r="S2518" s="1127">
        <v>0</v>
      </c>
      <c r="T2518" s="1130">
        <v>0</v>
      </c>
      <c r="U2518" s="1130">
        <v>0</v>
      </c>
      <c r="V2518" s="1130">
        <v>0</v>
      </c>
      <c r="W2518" s="1127">
        <v>0</v>
      </c>
      <c r="X2518" s="1130">
        <v>7.4000000068917869E-3</v>
      </c>
      <c r="Y2518" s="735">
        <v>0.37</v>
      </c>
      <c r="Z2518" s="1131">
        <v>7.4000000068917869E-3</v>
      </c>
      <c r="AA2518" s="1131">
        <v>0</v>
      </c>
      <c r="AB2518" s="1131">
        <v>0.15910000006202607</v>
      </c>
      <c r="AC2518" s="1131">
        <v>0</v>
      </c>
      <c r="AD2518" s="1131">
        <v>-0.15170000005513429</v>
      </c>
      <c r="AE2518" s="1131">
        <v>0</v>
      </c>
      <c r="AF2518" s="126"/>
      <c r="AG2518" s="126"/>
      <c r="AH2518" s="126"/>
      <c r="AI2518" s="126"/>
      <c r="AJ2518" s="126"/>
      <c r="AK2518" s="126"/>
      <c r="AL2518" s="126">
        <v>2518</v>
      </c>
    </row>
    <row r="2519" spans="1:38">
      <c r="A2519" s="721" t="s">
        <v>1385</v>
      </c>
      <c r="B2519" s="722">
        <v>21</v>
      </c>
      <c r="C2519" s="722">
        <v>2115</v>
      </c>
      <c r="D2519" s="722">
        <v>211510</v>
      </c>
      <c r="E2519" s="721">
        <v>2115109221</v>
      </c>
      <c r="F2519" s="721" t="s">
        <v>1405</v>
      </c>
      <c r="G2519" s="1127">
        <v>-3734279067</v>
      </c>
      <c r="H2519" s="1128">
        <v>0</v>
      </c>
      <c r="I2519" s="1128">
        <v>-3734279066.6700001</v>
      </c>
      <c r="J2519" s="1128">
        <v>0.32999992370605469</v>
      </c>
      <c r="K2519" s="1128">
        <v>0</v>
      </c>
      <c r="L2519" s="1128">
        <v>0.32999992370605469</v>
      </c>
      <c r="M2519" s="1128">
        <v>0</v>
      </c>
      <c r="N2519" s="1129">
        <v>0</v>
      </c>
      <c r="O2519" s="1128">
        <v>0.32999992370605469</v>
      </c>
      <c r="P2519" s="1127">
        <v>0.12209997177124023</v>
      </c>
      <c r="Q2519" s="1127">
        <v>0</v>
      </c>
      <c r="R2519" s="1127">
        <v>0</v>
      </c>
      <c r="S2519" s="1127">
        <v>0</v>
      </c>
      <c r="T2519" s="1130">
        <v>0</v>
      </c>
      <c r="U2519" s="1130">
        <v>0</v>
      </c>
      <c r="V2519" s="1130">
        <v>0</v>
      </c>
      <c r="W2519" s="1127">
        <v>0</v>
      </c>
      <c r="X2519" s="1130">
        <v>0.12209997177124023</v>
      </c>
      <c r="Y2519" s="735">
        <v>0.37</v>
      </c>
      <c r="Z2519" s="1131">
        <v>0.12209997177124023</v>
      </c>
      <c r="AA2519" s="1131">
        <v>0</v>
      </c>
      <c r="AB2519" s="1131">
        <v>1.4800338745117188E-2</v>
      </c>
      <c r="AC2519" s="1131">
        <v>0</v>
      </c>
      <c r="AD2519" s="1131">
        <v>0.10729963302612304</v>
      </c>
      <c r="AE2519" s="1131">
        <v>0</v>
      </c>
      <c r="AF2519" s="126"/>
      <c r="AG2519" s="126"/>
      <c r="AH2519" s="126"/>
      <c r="AI2519" s="126"/>
      <c r="AJ2519" s="126"/>
      <c r="AK2519" s="126"/>
      <c r="AL2519" s="126">
        <v>2519</v>
      </c>
    </row>
    <row r="2520" spans="1:38">
      <c r="A2520" s="721" t="s">
        <v>1385</v>
      </c>
      <c r="B2520" s="722">
        <v>21</v>
      </c>
      <c r="C2520" s="722">
        <v>2115</v>
      </c>
      <c r="D2520" s="722">
        <v>211510</v>
      </c>
      <c r="E2520" s="721">
        <v>2115109223</v>
      </c>
      <c r="F2520" s="721" t="s">
        <v>3714</v>
      </c>
      <c r="G2520" s="1127">
        <v>-19717324432</v>
      </c>
      <c r="H2520" s="1128">
        <v>0</v>
      </c>
      <c r="I2520" s="1128">
        <v>-19717324432.139999</v>
      </c>
      <c r="J2520" s="1128">
        <v>-0.1399993896484375</v>
      </c>
      <c r="K2520" s="1128">
        <v>0</v>
      </c>
      <c r="L2520" s="1128">
        <v>0</v>
      </c>
      <c r="M2520" s="1128">
        <v>-0.1399993896484375</v>
      </c>
      <c r="N2520" s="1129">
        <v>0</v>
      </c>
      <c r="O2520" s="1128">
        <v>-0.1399993896484375</v>
      </c>
      <c r="P2520" s="1127">
        <v>-5.1799774169921875E-2</v>
      </c>
      <c r="Q2520" s="1127">
        <v>0</v>
      </c>
      <c r="R2520" s="1127">
        <v>0</v>
      </c>
      <c r="S2520" s="1127">
        <v>0</v>
      </c>
      <c r="T2520" s="1130">
        <v>0</v>
      </c>
      <c r="U2520" s="1130">
        <v>0</v>
      </c>
      <c r="V2520" s="1130">
        <v>0</v>
      </c>
      <c r="W2520" s="1127">
        <v>0</v>
      </c>
      <c r="X2520" s="1130">
        <v>-5.1799774169921875E-2</v>
      </c>
      <c r="Y2520" s="735">
        <v>0.37</v>
      </c>
      <c r="Z2520" s="1131">
        <v>0</v>
      </c>
      <c r="AA2520" s="1131">
        <v>-5.1799774169921875E-2</v>
      </c>
      <c r="AB2520" s="1131">
        <v>0</v>
      </c>
      <c r="AC2520" s="1131">
        <v>0</v>
      </c>
      <c r="AD2520" s="1131">
        <v>0</v>
      </c>
      <c r="AE2520" s="1131">
        <v>-5.1799774169921875E-2</v>
      </c>
      <c r="AF2520" s="126"/>
      <c r="AG2520" s="126"/>
      <c r="AH2520" s="126"/>
      <c r="AI2520" s="126"/>
      <c r="AJ2520" s="126"/>
      <c r="AK2520" s="126"/>
      <c r="AL2520" s="126">
        <v>2520</v>
      </c>
    </row>
    <row r="2521" spans="1:38">
      <c r="A2521" s="721" t="s">
        <v>1385</v>
      </c>
      <c r="B2521" s="722">
        <v>21</v>
      </c>
      <c r="C2521" s="722">
        <v>2115</v>
      </c>
      <c r="D2521" s="722">
        <v>211510</v>
      </c>
      <c r="E2521" s="721">
        <v>2115109236</v>
      </c>
      <c r="F2521" s="721" t="s">
        <v>3715</v>
      </c>
      <c r="G2521" s="1127">
        <v>-4912663910</v>
      </c>
      <c r="H2521" s="1128">
        <v>0</v>
      </c>
      <c r="I2521" s="1128">
        <v>-4912663909.75</v>
      </c>
      <c r="J2521" s="1128">
        <v>0.25</v>
      </c>
      <c r="K2521" s="1128">
        <v>0</v>
      </c>
      <c r="L2521" s="1128">
        <v>0.25</v>
      </c>
      <c r="M2521" s="1128">
        <v>0</v>
      </c>
      <c r="N2521" s="1129">
        <v>0</v>
      </c>
      <c r="O2521" s="1128">
        <v>0.25</v>
      </c>
      <c r="P2521" s="1127">
        <v>9.2499999999999999E-2</v>
      </c>
      <c r="Q2521" s="1127">
        <v>0</v>
      </c>
      <c r="R2521" s="1127">
        <v>0</v>
      </c>
      <c r="S2521" s="1127">
        <v>0</v>
      </c>
      <c r="T2521" s="1130">
        <v>0</v>
      </c>
      <c r="U2521" s="1130">
        <v>0</v>
      </c>
      <c r="V2521" s="1130">
        <v>0</v>
      </c>
      <c r="W2521" s="1127">
        <v>0</v>
      </c>
      <c r="X2521" s="1130">
        <v>9.2499999999999999E-2</v>
      </c>
      <c r="Y2521" s="735">
        <v>0.37</v>
      </c>
      <c r="Z2521" s="1131">
        <v>9.2499999999999999E-2</v>
      </c>
      <c r="AA2521" s="1131">
        <v>0</v>
      </c>
      <c r="AB2521" s="1131">
        <v>0</v>
      </c>
      <c r="AC2521" s="1131">
        <v>0</v>
      </c>
      <c r="AD2521" s="1131">
        <v>9.2499999999999999E-2</v>
      </c>
      <c r="AE2521" s="1131">
        <v>0</v>
      </c>
      <c r="AF2521" s="126"/>
      <c r="AG2521" s="126"/>
      <c r="AH2521" s="126"/>
      <c r="AI2521" s="126"/>
      <c r="AJ2521" s="126"/>
      <c r="AK2521" s="126"/>
      <c r="AL2521" s="126">
        <v>2521</v>
      </c>
    </row>
    <row r="2522" spans="1:38">
      <c r="A2522" s="721" t="s">
        <v>1385</v>
      </c>
      <c r="B2522" s="722">
        <v>21</v>
      </c>
      <c r="C2522" s="722">
        <v>2115</v>
      </c>
      <c r="D2522" s="722">
        <v>211510</v>
      </c>
      <c r="E2522" s="721">
        <v>2115109499</v>
      </c>
      <c r="F2522" s="721" t="s">
        <v>1406</v>
      </c>
      <c r="G2522" s="1127">
        <v>-9558861443</v>
      </c>
      <c r="H2522" s="1128">
        <v>0</v>
      </c>
      <c r="I2522" s="1128">
        <v>-9558861442.7800007</v>
      </c>
      <c r="J2522" s="1128">
        <v>0.21999931335449219</v>
      </c>
      <c r="K2522" s="1128">
        <v>0</v>
      </c>
      <c r="L2522" s="1128">
        <v>0.21999931335449219</v>
      </c>
      <c r="M2522" s="1128">
        <v>0</v>
      </c>
      <c r="N2522" s="1129">
        <v>0</v>
      </c>
      <c r="O2522" s="1128">
        <v>0.21999931335449219</v>
      </c>
      <c r="P2522" s="1127">
        <v>8.1399745941162102E-2</v>
      </c>
      <c r="Q2522" s="1127">
        <v>0</v>
      </c>
      <c r="R2522" s="1127">
        <v>0</v>
      </c>
      <c r="S2522" s="1127">
        <v>0</v>
      </c>
      <c r="T2522" s="1130">
        <v>0</v>
      </c>
      <c r="U2522" s="1130">
        <v>0</v>
      </c>
      <c r="V2522" s="1130">
        <v>0</v>
      </c>
      <c r="W2522" s="1127">
        <v>0</v>
      </c>
      <c r="X2522" s="1130">
        <v>8.1399745941162102E-2</v>
      </c>
      <c r="Y2522" s="735">
        <v>0.36999999999999994</v>
      </c>
      <c r="Z2522" s="1131">
        <v>8.1399745941162102E-2</v>
      </c>
      <c r="AA2522" s="1131">
        <v>0</v>
      </c>
      <c r="AB2522" s="1131">
        <v>0</v>
      </c>
      <c r="AC2522" s="1131">
        <v>-0.11469980239868163</v>
      </c>
      <c r="AD2522" s="1131">
        <v>8.1399745941162102E-2</v>
      </c>
      <c r="AE2522" s="1131">
        <v>0.11469980239868163</v>
      </c>
      <c r="AF2522" s="126"/>
      <c r="AG2522" s="126"/>
      <c r="AH2522" s="126"/>
      <c r="AI2522" s="126"/>
      <c r="AJ2522" s="126"/>
      <c r="AK2522" s="126"/>
      <c r="AL2522" s="126">
        <v>2522</v>
      </c>
    </row>
    <row r="2523" spans="1:38">
      <c r="A2523" s="721" t="s">
        <v>1385</v>
      </c>
      <c r="B2523" s="722">
        <v>21</v>
      </c>
      <c r="C2523" s="722">
        <v>2116</v>
      </c>
      <c r="D2523" s="722">
        <v>211615</v>
      </c>
      <c r="E2523" s="721">
        <v>2116159200</v>
      </c>
      <c r="F2523" s="721" t="s">
        <v>1032</v>
      </c>
      <c r="G2523" s="1127">
        <v>-134623267200</v>
      </c>
      <c r="H2523" s="1128">
        <v>0</v>
      </c>
      <c r="I2523" s="1128">
        <v>-134623267200</v>
      </c>
      <c r="J2523" s="1128">
        <v>0</v>
      </c>
      <c r="K2523" s="1128">
        <v>0</v>
      </c>
      <c r="L2523" s="1128">
        <v>0</v>
      </c>
      <c r="M2523" s="1128">
        <v>0</v>
      </c>
      <c r="N2523" s="1129">
        <v>0</v>
      </c>
      <c r="O2523" s="1128">
        <v>0</v>
      </c>
      <c r="P2523" s="1127">
        <v>0</v>
      </c>
      <c r="Q2523" s="1127">
        <v>0</v>
      </c>
      <c r="R2523" s="1127">
        <v>0</v>
      </c>
      <c r="S2523" s="1127">
        <v>0</v>
      </c>
      <c r="T2523" s="1130">
        <v>0</v>
      </c>
      <c r="U2523" s="1130">
        <v>0</v>
      </c>
      <c r="V2523" s="1130">
        <v>0</v>
      </c>
      <c r="W2523" s="1127">
        <v>0</v>
      </c>
      <c r="X2523" s="1130">
        <v>0</v>
      </c>
      <c r="Y2523" s="735">
        <v>0</v>
      </c>
      <c r="Z2523" s="1131">
        <v>0</v>
      </c>
      <c r="AA2523" s="1131">
        <v>0</v>
      </c>
      <c r="AB2523" s="1131">
        <v>0</v>
      </c>
      <c r="AC2523" s="1131">
        <v>-0.17760406494140624</v>
      </c>
      <c r="AD2523" s="1131">
        <v>0</v>
      </c>
      <c r="AE2523" s="1131">
        <v>0.17760406494140624</v>
      </c>
      <c r="AF2523" s="126"/>
      <c r="AG2523" s="126"/>
      <c r="AH2523" s="126"/>
      <c r="AI2523" s="126"/>
      <c r="AJ2523" s="126"/>
      <c r="AK2523" s="126"/>
      <c r="AL2523" s="126">
        <v>2523</v>
      </c>
    </row>
    <row r="2524" spans="1:38">
      <c r="A2524" s="721" t="s">
        <v>1385</v>
      </c>
      <c r="B2524" s="722">
        <v>21</v>
      </c>
      <c r="C2524" s="722">
        <v>2117</v>
      </c>
      <c r="D2524" s="722">
        <v>211705</v>
      </c>
      <c r="E2524" s="721">
        <v>2117059201</v>
      </c>
      <c r="F2524" s="721" t="s">
        <v>1407</v>
      </c>
      <c r="G2524" s="1127">
        <v>-325225150719</v>
      </c>
      <c r="H2524" s="1128">
        <v>0</v>
      </c>
      <c r="I2524" s="1128">
        <v>-325225150718.77002</v>
      </c>
      <c r="J2524" s="1128">
        <v>0.22998046875</v>
      </c>
      <c r="K2524" s="1128">
        <v>0</v>
      </c>
      <c r="L2524" s="1128">
        <v>0.22998046875</v>
      </c>
      <c r="M2524" s="1128">
        <v>0</v>
      </c>
      <c r="N2524" s="1129">
        <v>0</v>
      </c>
      <c r="O2524" s="1128">
        <v>0.22998046875</v>
      </c>
      <c r="P2524" s="1127">
        <v>8.5092773437500005E-2</v>
      </c>
      <c r="Q2524" s="1127">
        <v>0</v>
      </c>
      <c r="R2524" s="1127">
        <v>0</v>
      </c>
      <c r="S2524" s="1127">
        <v>0</v>
      </c>
      <c r="T2524" s="1130">
        <v>0</v>
      </c>
      <c r="U2524" s="1130">
        <v>0</v>
      </c>
      <c r="V2524" s="1130">
        <v>0</v>
      </c>
      <c r="W2524" s="1127">
        <v>0</v>
      </c>
      <c r="X2524" s="1130">
        <v>8.5092773437500005E-2</v>
      </c>
      <c r="Y2524" s="735">
        <v>0.37</v>
      </c>
      <c r="Z2524" s="1131">
        <v>8.5092773437500005E-2</v>
      </c>
      <c r="AA2524" s="1131">
        <v>0</v>
      </c>
      <c r="AB2524" s="1131">
        <v>0</v>
      </c>
      <c r="AC2524" s="1131">
        <v>-0.13319458007812499</v>
      </c>
      <c r="AD2524" s="1131">
        <v>8.5092773437500005E-2</v>
      </c>
      <c r="AE2524" s="1131">
        <v>0.13319458007812499</v>
      </c>
      <c r="AF2524" s="126"/>
      <c r="AG2524" s="126"/>
      <c r="AH2524" s="126"/>
      <c r="AI2524" s="126"/>
      <c r="AJ2524" s="126"/>
      <c r="AK2524" s="126"/>
      <c r="AL2524" s="126">
        <v>2524</v>
      </c>
    </row>
    <row r="2525" spans="1:38">
      <c r="A2525" s="721" t="s">
        <v>1385</v>
      </c>
      <c r="B2525" s="722">
        <v>21</v>
      </c>
      <c r="C2525" s="722">
        <v>2117</v>
      </c>
      <c r="D2525" s="722">
        <v>211705</v>
      </c>
      <c r="E2525" s="721">
        <v>2117059203</v>
      </c>
      <c r="F2525" s="721" t="s">
        <v>1408</v>
      </c>
      <c r="G2525" s="1127">
        <v>-1143789803</v>
      </c>
      <c r="H2525" s="1128">
        <v>0</v>
      </c>
      <c r="I2525" s="1128">
        <v>-1143789802.8599999</v>
      </c>
      <c r="J2525" s="1128">
        <v>0.1400001049041748</v>
      </c>
      <c r="K2525" s="1128">
        <v>0</v>
      </c>
      <c r="L2525" s="1128">
        <v>0.1400001049041748</v>
      </c>
      <c r="M2525" s="1128">
        <v>0</v>
      </c>
      <c r="N2525" s="1129">
        <v>0</v>
      </c>
      <c r="O2525" s="1128">
        <v>0.1400001049041748</v>
      </c>
      <c r="P2525" s="1127">
        <v>5.1800038814544674E-2</v>
      </c>
      <c r="Q2525" s="1127">
        <v>0</v>
      </c>
      <c r="R2525" s="1127">
        <v>0</v>
      </c>
      <c r="S2525" s="1127">
        <v>0</v>
      </c>
      <c r="T2525" s="1130">
        <v>0</v>
      </c>
      <c r="U2525" s="1130">
        <v>0</v>
      </c>
      <c r="V2525" s="1130">
        <v>0</v>
      </c>
      <c r="W2525" s="1127">
        <v>0</v>
      </c>
      <c r="X2525" s="1130">
        <v>5.1800038814544674E-2</v>
      </c>
      <c r="Y2525" s="735">
        <v>0.37</v>
      </c>
      <c r="Z2525" s="1131">
        <v>5.1800038814544674E-2</v>
      </c>
      <c r="AA2525" s="1131">
        <v>0</v>
      </c>
      <c r="AB2525" s="1131">
        <v>0</v>
      </c>
      <c r="AC2525" s="1131">
        <v>-0.13689995765686036</v>
      </c>
      <c r="AD2525" s="1131">
        <v>5.1800038814544674E-2</v>
      </c>
      <c r="AE2525" s="1131">
        <v>0.13689995765686036</v>
      </c>
      <c r="AF2525" s="126"/>
      <c r="AG2525" s="126"/>
      <c r="AH2525" s="126"/>
      <c r="AI2525" s="126"/>
      <c r="AJ2525" s="126"/>
      <c r="AK2525" s="126"/>
      <c r="AL2525" s="126">
        <v>2525</v>
      </c>
    </row>
    <row r="2526" spans="1:38">
      <c r="A2526" s="721" t="s">
        <v>1385</v>
      </c>
      <c r="B2526" s="722">
        <v>21</v>
      </c>
      <c r="C2526" s="722">
        <v>2117</v>
      </c>
      <c r="D2526" s="722">
        <v>211705</v>
      </c>
      <c r="E2526" s="721">
        <v>2117059205</v>
      </c>
      <c r="F2526" s="721" t="s">
        <v>1409</v>
      </c>
      <c r="G2526" s="1127">
        <v>-301762146</v>
      </c>
      <c r="H2526" s="1128">
        <v>0</v>
      </c>
      <c r="I2526" s="1128">
        <v>-301762146.04000002</v>
      </c>
      <c r="J2526" s="1128">
        <v>-4.0000021457672119E-2</v>
      </c>
      <c r="K2526" s="1128">
        <v>0</v>
      </c>
      <c r="L2526" s="1128">
        <v>0</v>
      </c>
      <c r="M2526" s="1128">
        <v>-4.0000021457672119E-2</v>
      </c>
      <c r="N2526" s="1129">
        <v>0</v>
      </c>
      <c r="O2526" s="1128">
        <v>-4.0000021457672119E-2</v>
      </c>
      <c r="P2526" s="1127">
        <v>-1.4800007939338684E-2</v>
      </c>
      <c r="Q2526" s="1127">
        <v>0</v>
      </c>
      <c r="R2526" s="1127">
        <v>0</v>
      </c>
      <c r="S2526" s="1127">
        <v>0</v>
      </c>
      <c r="T2526" s="1130">
        <v>0</v>
      </c>
      <c r="U2526" s="1130">
        <v>0</v>
      </c>
      <c r="V2526" s="1130">
        <v>0</v>
      </c>
      <c r="W2526" s="1127">
        <v>0</v>
      </c>
      <c r="X2526" s="1130">
        <v>-1.4800007939338684E-2</v>
      </c>
      <c r="Y2526" s="735">
        <v>0.37</v>
      </c>
      <c r="Z2526" s="1131">
        <v>0</v>
      </c>
      <c r="AA2526" s="1131">
        <v>-1.4800007939338684E-2</v>
      </c>
      <c r="AB2526" s="1131">
        <v>0</v>
      </c>
      <c r="AC2526" s="1131">
        <v>-0.15910000264644622</v>
      </c>
      <c r="AD2526" s="1131">
        <v>0</v>
      </c>
      <c r="AE2526" s="1131">
        <v>0.14429999470710753</v>
      </c>
      <c r="AF2526" s="126"/>
      <c r="AG2526" s="126"/>
      <c r="AH2526" s="126"/>
      <c r="AI2526" s="126"/>
      <c r="AJ2526" s="126"/>
      <c r="AK2526" s="126"/>
      <c r="AL2526" s="126">
        <v>2526</v>
      </c>
    </row>
    <row r="2527" spans="1:38">
      <c r="A2527" s="721" t="s">
        <v>1385</v>
      </c>
      <c r="B2527" s="722">
        <v>21</v>
      </c>
      <c r="C2527" s="722">
        <v>2117</v>
      </c>
      <c r="D2527" s="722">
        <v>211705</v>
      </c>
      <c r="E2527" s="721">
        <v>2117059207</v>
      </c>
      <c r="F2527" s="721" t="s">
        <v>1410</v>
      </c>
      <c r="G2527" s="1127">
        <v>-45896929</v>
      </c>
      <c r="H2527" s="1128">
        <v>0</v>
      </c>
      <c r="I2527" s="1128">
        <v>-45896929.109999999</v>
      </c>
      <c r="J2527" s="1128">
        <v>-0.10999999940395355</v>
      </c>
      <c r="K2527" s="1128">
        <v>0</v>
      </c>
      <c r="L2527" s="1128">
        <v>0</v>
      </c>
      <c r="M2527" s="1128">
        <v>-0.10999999940395355</v>
      </c>
      <c r="N2527" s="1129">
        <v>0</v>
      </c>
      <c r="O2527" s="1128">
        <v>-0.10999999940395355</v>
      </c>
      <c r="P2527" s="1127">
        <v>-4.0699999779462814E-2</v>
      </c>
      <c r="Q2527" s="1127">
        <v>0</v>
      </c>
      <c r="R2527" s="1127">
        <v>0</v>
      </c>
      <c r="S2527" s="1127">
        <v>0</v>
      </c>
      <c r="T2527" s="1130">
        <v>0</v>
      </c>
      <c r="U2527" s="1130">
        <v>0</v>
      </c>
      <c r="V2527" s="1130">
        <v>0</v>
      </c>
      <c r="W2527" s="1127">
        <v>0</v>
      </c>
      <c r="X2527" s="1130">
        <v>-4.0699999779462814E-2</v>
      </c>
      <c r="Y2527" s="735">
        <v>0.37</v>
      </c>
      <c r="Z2527" s="1131">
        <v>0</v>
      </c>
      <c r="AA2527" s="1131">
        <v>-4.0699999779462814E-2</v>
      </c>
      <c r="AB2527" s="1131">
        <v>0.16649999998277054</v>
      </c>
      <c r="AC2527" s="1131">
        <v>0</v>
      </c>
      <c r="AD2527" s="1131">
        <v>-0.16649999998277054</v>
      </c>
      <c r="AE2527" s="1131">
        <v>-4.0699999779462814E-2</v>
      </c>
      <c r="AF2527" s="126"/>
      <c r="AG2527" s="126"/>
      <c r="AH2527" s="126"/>
      <c r="AI2527" s="126"/>
      <c r="AJ2527" s="126"/>
      <c r="AK2527" s="126"/>
      <c r="AL2527" s="126">
        <v>2527</v>
      </c>
    </row>
    <row r="2528" spans="1:38">
      <c r="A2528" s="721" t="s">
        <v>1385</v>
      </c>
      <c r="B2528" s="722">
        <v>21</v>
      </c>
      <c r="C2528" s="722">
        <v>2117</v>
      </c>
      <c r="D2528" s="722">
        <v>211705</v>
      </c>
      <c r="E2528" s="721">
        <v>2117059208</v>
      </c>
      <c r="F2528" s="721" t="s">
        <v>4362</v>
      </c>
      <c r="G2528" s="1127">
        <v>-847547</v>
      </c>
      <c r="H2528" s="1128">
        <v>0</v>
      </c>
      <c r="I2528" s="1128">
        <v>-847547.46</v>
      </c>
      <c r="J2528" s="1128">
        <v>-0.4599999999627471</v>
      </c>
      <c r="K2528" s="1128">
        <v>0</v>
      </c>
      <c r="L2528" s="1128">
        <v>0</v>
      </c>
      <c r="M2528" s="1128">
        <v>-0.4599999999627471</v>
      </c>
      <c r="N2528" s="1129">
        <v>0</v>
      </c>
      <c r="O2528" s="1128">
        <v>-0.4599999999627471</v>
      </c>
      <c r="P2528" s="1127">
        <v>-0.17019999998621643</v>
      </c>
      <c r="Q2528" s="1127">
        <v>0</v>
      </c>
      <c r="R2528" s="1127">
        <v>0</v>
      </c>
      <c r="S2528" s="1127">
        <v>0</v>
      </c>
      <c r="T2528" s="1130">
        <v>0</v>
      </c>
      <c r="U2528" s="1130">
        <v>0</v>
      </c>
      <c r="V2528" s="1130">
        <v>0</v>
      </c>
      <c r="W2528" s="1127">
        <v>0</v>
      </c>
      <c r="X2528" s="1130">
        <v>-0.17019999998621643</v>
      </c>
      <c r="Y2528" s="735">
        <v>0.37</v>
      </c>
      <c r="Z2528" s="1131">
        <v>0</v>
      </c>
      <c r="AA2528" s="1131">
        <v>-0.17019999998621643</v>
      </c>
      <c r="AB2528" s="1131">
        <v>0</v>
      </c>
      <c r="AC2528" s="1131">
        <v>-7.4000001102685925E-2</v>
      </c>
      <c r="AD2528" s="1131">
        <v>0</v>
      </c>
      <c r="AE2528" s="1131">
        <v>-9.6199998883530508E-2</v>
      </c>
      <c r="AF2528" s="126"/>
      <c r="AG2528" s="126"/>
      <c r="AH2528" s="126"/>
      <c r="AI2528" s="126"/>
      <c r="AJ2528" s="126"/>
      <c r="AK2528" s="126"/>
      <c r="AL2528" s="126">
        <v>2528</v>
      </c>
    </row>
    <row r="2529" spans="1:38">
      <c r="A2529" s="721" t="s">
        <v>1385</v>
      </c>
      <c r="B2529" s="722">
        <v>21</v>
      </c>
      <c r="C2529" s="722">
        <v>2117</v>
      </c>
      <c r="D2529" s="722">
        <v>211705</v>
      </c>
      <c r="E2529" s="721">
        <v>2117059211</v>
      </c>
      <c r="F2529" s="721" t="s">
        <v>1411</v>
      </c>
      <c r="G2529" s="1127">
        <v>0</v>
      </c>
      <c r="H2529" s="1128">
        <v>0</v>
      </c>
      <c r="I2529" s="1128">
        <v>0</v>
      </c>
      <c r="J2529" s="1128">
        <v>0</v>
      </c>
      <c r="K2529" s="1128">
        <v>0</v>
      </c>
      <c r="L2529" s="1128">
        <v>0</v>
      </c>
      <c r="M2529" s="1128">
        <v>0</v>
      </c>
      <c r="N2529" s="1129">
        <v>0</v>
      </c>
      <c r="O2529" s="1128">
        <v>0</v>
      </c>
      <c r="P2529" s="1127">
        <v>0</v>
      </c>
      <c r="Q2529" s="1127">
        <v>0</v>
      </c>
      <c r="R2529" s="1127">
        <v>0</v>
      </c>
      <c r="S2529" s="1127">
        <v>0</v>
      </c>
      <c r="T2529" s="1130">
        <v>0</v>
      </c>
      <c r="U2529" s="1130">
        <v>0</v>
      </c>
      <c r="V2529" s="1130">
        <v>0</v>
      </c>
      <c r="W2529" s="1127">
        <v>0</v>
      </c>
      <c r="X2529" s="1130">
        <v>0</v>
      </c>
      <c r="Y2529" s="735">
        <v>0</v>
      </c>
      <c r="Z2529" s="1131">
        <v>0</v>
      </c>
      <c r="AA2529" s="1131">
        <v>0</v>
      </c>
      <c r="AB2529" s="1131">
        <v>0</v>
      </c>
      <c r="AC2529" s="1131">
        <v>0</v>
      </c>
      <c r="AD2529" s="1131">
        <v>0</v>
      </c>
      <c r="AE2529" s="1131">
        <v>0</v>
      </c>
      <c r="AF2529" s="126"/>
      <c r="AG2529" s="126"/>
      <c r="AH2529" s="126"/>
      <c r="AI2529" s="126"/>
      <c r="AJ2529" s="126"/>
      <c r="AK2529" s="126"/>
      <c r="AL2529" s="126">
        <v>2529</v>
      </c>
    </row>
    <row r="2530" spans="1:38">
      <c r="A2530" s="721" t="s">
        <v>1385</v>
      </c>
      <c r="B2530" s="722">
        <v>21</v>
      </c>
      <c r="C2530" s="722">
        <v>2117</v>
      </c>
      <c r="D2530" s="722">
        <v>211705</v>
      </c>
      <c r="E2530" s="721">
        <v>2117059215</v>
      </c>
      <c r="F2530" s="721" t="s">
        <v>1412</v>
      </c>
      <c r="G2530" s="1127">
        <v>-1077138761</v>
      </c>
      <c r="H2530" s="1128">
        <v>0</v>
      </c>
      <c r="I2530" s="1128">
        <v>-1077138761.0799999</v>
      </c>
      <c r="J2530" s="1128">
        <v>-7.9999923706054688E-2</v>
      </c>
      <c r="K2530" s="1128">
        <v>0</v>
      </c>
      <c r="L2530" s="1128">
        <v>0</v>
      </c>
      <c r="M2530" s="1128">
        <v>-7.9999923706054688E-2</v>
      </c>
      <c r="N2530" s="1129">
        <v>0</v>
      </c>
      <c r="O2530" s="1128">
        <v>-7.9999923706054688E-2</v>
      </c>
      <c r="P2530" s="1127">
        <v>-2.9599971771240234E-2</v>
      </c>
      <c r="Q2530" s="1127">
        <v>0</v>
      </c>
      <c r="R2530" s="1127">
        <v>0</v>
      </c>
      <c r="S2530" s="1127">
        <v>0</v>
      </c>
      <c r="T2530" s="1130">
        <v>0</v>
      </c>
      <c r="U2530" s="1130">
        <v>0</v>
      </c>
      <c r="V2530" s="1130">
        <v>0</v>
      </c>
      <c r="W2530" s="1127">
        <v>0</v>
      </c>
      <c r="X2530" s="1130">
        <v>-2.9599971771240234E-2</v>
      </c>
      <c r="Y2530" s="735">
        <v>0.37</v>
      </c>
      <c r="Z2530" s="1131">
        <v>0</v>
      </c>
      <c r="AA2530" s="1131">
        <v>-2.9599971771240234E-2</v>
      </c>
      <c r="AB2530" s="1131">
        <v>7.4000017642974855E-2</v>
      </c>
      <c r="AC2530" s="1131">
        <v>0</v>
      </c>
      <c r="AD2530" s="1131">
        <v>-7.4000017642974855E-2</v>
      </c>
      <c r="AE2530" s="1131">
        <v>-2.9599971771240234E-2</v>
      </c>
      <c r="AF2530" s="126"/>
      <c r="AG2530" s="126"/>
      <c r="AH2530" s="126"/>
      <c r="AI2530" s="126"/>
      <c r="AJ2530" s="126"/>
      <c r="AK2530" s="126"/>
      <c r="AL2530" s="126">
        <v>2530</v>
      </c>
    </row>
    <row r="2531" spans="1:38">
      <c r="A2531" s="721" t="s">
        <v>1385</v>
      </c>
      <c r="B2531" s="722">
        <v>21</v>
      </c>
      <c r="C2531" s="722">
        <v>2117</v>
      </c>
      <c r="D2531" s="722">
        <v>211705</v>
      </c>
      <c r="E2531" s="721">
        <v>2117059216</v>
      </c>
      <c r="F2531" s="721" t="s">
        <v>1413</v>
      </c>
      <c r="G2531" s="1127">
        <v>-29109809033</v>
      </c>
      <c r="H2531" s="1128">
        <v>0</v>
      </c>
      <c r="I2531" s="1128">
        <v>-29109809033.189999</v>
      </c>
      <c r="J2531" s="1128">
        <v>-0.18999862670898438</v>
      </c>
      <c r="K2531" s="1128">
        <v>0</v>
      </c>
      <c r="L2531" s="1128">
        <v>0</v>
      </c>
      <c r="M2531" s="1128">
        <v>-0.18999862670898438</v>
      </c>
      <c r="N2531" s="1129">
        <v>0</v>
      </c>
      <c r="O2531" s="1128">
        <v>-0.18999862670898438</v>
      </c>
      <c r="P2531" s="1127">
        <v>-7.0299491882324219E-2</v>
      </c>
      <c r="Q2531" s="1127">
        <v>0</v>
      </c>
      <c r="R2531" s="1127">
        <v>0</v>
      </c>
      <c r="S2531" s="1127">
        <v>0</v>
      </c>
      <c r="T2531" s="1130">
        <v>0</v>
      </c>
      <c r="U2531" s="1130">
        <v>0</v>
      </c>
      <c r="V2531" s="1130">
        <v>0</v>
      </c>
      <c r="W2531" s="1127">
        <v>0</v>
      </c>
      <c r="X2531" s="1130">
        <v>-7.0299491882324219E-2</v>
      </c>
      <c r="Y2531" s="735">
        <v>0.37</v>
      </c>
      <c r="Z2531" s="1131">
        <v>0</v>
      </c>
      <c r="AA2531" s="1131">
        <v>-7.0299491882324219E-2</v>
      </c>
      <c r="AB2531" s="1131">
        <v>0</v>
      </c>
      <c r="AC2531" s="1131">
        <v>-0.14800056457519531</v>
      </c>
      <c r="AD2531" s="1131">
        <v>0</v>
      </c>
      <c r="AE2531" s="1131">
        <v>7.770107269287109E-2</v>
      </c>
      <c r="AF2531" s="126"/>
      <c r="AG2531" s="126"/>
      <c r="AH2531" s="126"/>
      <c r="AI2531" s="126"/>
      <c r="AJ2531" s="126"/>
      <c r="AK2531" s="126"/>
      <c r="AL2531" s="126">
        <v>2531</v>
      </c>
    </row>
    <row r="2532" spans="1:38">
      <c r="A2532" s="721" t="s">
        <v>1385</v>
      </c>
      <c r="B2532" s="722">
        <v>21</v>
      </c>
      <c r="C2532" s="722">
        <v>2117</v>
      </c>
      <c r="D2532" s="722">
        <v>211705</v>
      </c>
      <c r="E2532" s="721">
        <v>2117059219</v>
      </c>
      <c r="F2532" s="721" t="s">
        <v>1414</v>
      </c>
      <c r="G2532" s="1127">
        <v>-32535851</v>
      </c>
      <c r="H2532" s="1128">
        <v>0</v>
      </c>
      <c r="I2532" s="1128">
        <v>-32535851.329999998</v>
      </c>
      <c r="J2532" s="1128">
        <v>-0.32999999821186066</v>
      </c>
      <c r="K2532" s="1128">
        <v>0</v>
      </c>
      <c r="L2532" s="1128">
        <v>0</v>
      </c>
      <c r="M2532" s="1128">
        <v>-0.32999999821186066</v>
      </c>
      <c r="N2532" s="1129">
        <v>0</v>
      </c>
      <c r="O2532" s="1128">
        <v>-0.32999999821186066</v>
      </c>
      <c r="P2532" s="1127">
        <v>-0.12209999933838844</v>
      </c>
      <c r="Q2532" s="1127">
        <v>0</v>
      </c>
      <c r="R2532" s="1127">
        <v>0</v>
      </c>
      <c r="S2532" s="1127">
        <v>0</v>
      </c>
      <c r="T2532" s="1130">
        <v>0</v>
      </c>
      <c r="U2532" s="1130">
        <v>0</v>
      </c>
      <c r="V2532" s="1130">
        <v>0</v>
      </c>
      <c r="W2532" s="1127">
        <v>0</v>
      </c>
      <c r="X2532" s="1130">
        <v>-0.12209999933838844</v>
      </c>
      <c r="Y2532" s="735">
        <v>0.37</v>
      </c>
      <c r="Z2532" s="1131">
        <v>0</v>
      </c>
      <c r="AA2532" s="1131">
        <v>-0.12209999933838844</v>
      </c>
      <c r="AB2532" s="1131">
        <v>0</v>
      </c>
      <c r="AC2532" s="1131">
        <v>-1.4799999669194222E-2</v>
      </c>
      <c r="AD2532" s="1131">
        <v>0</v>
      </c>
      <c r="AE2532" s="1131">
        <v>-0.10729999966919422</v>
      </c>
      <c r="AF2532" s="126"/>
      <c r="AG2532" s="126"/>
      <c r="AH2532" s="126"/>
      <c r="AI2532" s="126"/>
      <c r="AJ2532" s="126"/>
      <c r="AK2532" s="126"/>
      <c r="AL2532" s="126">
        <v>2532</v>
      </c>
    </row>
    <row r="2533" spans="1:38">
      <c r="A2533" s="721" t="s">
        <v>1385</v>
      </c>
      <c r="B2533" s="722">
        <v>21</v>
      </c>
      <c r="C2533" s="722">
        <v>2117</v>
      </c>
      <c r="D2533" s="722">
        <v>211710</v>
      </c>
      <c r="E2533" s="721">
        <v>2117109010</v>
      </c>
      <c r="F2533" s="721" t="s">
        <v>1415</v>
      </c>
      <c r="G2533" s="1127">
        <v>-15260953</v>
      </c>
      <c r="H2533" s="1128">
        <v>0</v>
      </c>
      <c r="I2533" s="1128">
        <v>-15260953</v>
      </c>
      <c r="J2533" s="1128">
        <v>0</v>
      </c>
      <c r="K2533" s="1128">
        <v>0</v>
      </c>
      <c r="L2533" s="1128">
        <v>0</v>
      </c>
      <c r="M2533" s="1128">
        <v>0</v>
      </c>
      <c r="N2533" s="1129">
        <v>0</v>
      </c>
      <c r="O2533" s="1128">
        <v>0</v>
      </c>
      <c r="P2533" s="1127">
        <v>0</v>
      </c>
      <c r="Q2533" s="1127">
        <v>0</v>
      </c>
      <c r="R2533" s="1127">
        <v>0</v>
      </c>
      <c r="S2533" s="1127">
        <v>0</v>
      </c>
      <c r="T2533" s="1130">
        <v>0</v>
      </c>
      <c r="U2533" s="1130">
        <v>0</v>
      </c>
      <c r="V2533" s="1130">
        <v>0</v>
      </c>
      <c r="W2533" s="1127">
        <v>0</v>
      </c>
      <c r="X2533" s="1130">
        <v>0</v>
      </c>
      <c r="Y2533" s="735">
        <v>0</v>
      </c>
      <c r="Z2533" s="1131">
        <v>0</v>
      </c>
      <c r="AA2533" s="1131">
        <v>0</v>
      </c>
      <c r="AB2533" s="1131">
        <v>0</v>
      </c>
      <c r="AC2533" s="1131">
        <v>0</v>
      </c>
      <c r="AD2533" s="1131">
        <v>0</v>
      </c>
      <c r="AE2533" s="1131">
        <v>0</v>
      </c>
      <c r="AF2533" s="126"/>
      <c r="AG2533" s="126"/>
      <c r="AH2533" s="126"/>
      <c r="AI2533" s="126"/>
      <c r="AJ2533" s="126"/>
      <c r="AK2533" s="126"/>
      <c r="AL2533" s="126">
        <v>2533</v>
      </c>
    </row>
    <row r="2534" spans="1:38">
      <c r="A2534" s="721" t="s">
        <v>1385</v>
      </c>
      <c r="B2534" s="722">
        <v>21</v>
      </c>
      <c r="C2534" s="722">
        <v>2117</v>
      </c>
      <c r="D2534" s="722">
        <v>211720</v>
      </c>
      <c r="E2534" s="721">
        <v>2117209050</v>
      </c>
      <c r="F2534" s="721" t="s">
        <v>1416</v>
      </c>
      <c r="G2534" s="1127">
        <v>-219250676549</v>
      </c>
      <c r="H2534" s="1128">
        <v>0</v>
      </c>
      <c r="I2534" s="1128">
        <v>-219250676548.76999</v>
      </c>
      <c r="J2534" s="1128">
        <v>0.230010986328125</v>
      </c>
      <c r="K2534" s="1128">
        <v>0</v>
      </c>
      <c r="L2534" s="1128">
        <v>0.230010986328125</v>
      </c>
      <c r="M2534" s="1128">
        <v>0</v>
      </c>
      <c r="N2534" s="1129">
        <v>0</v>
      </c>
      <c r="O2534" s="1128">
        <v>0.230010986328125</v>
      </c>
      <c r="P2534" s="1127">
        <v>8.5104064941406252E-2</v>
      </c>
      <c r="Q2534" s="1127">
        <v>0</v>
      </c>
      <c r="R2534" s="1127">
        <v>0</v>
      </c>
      <c r="S2534" s="1127">
        <v>0</v>
      </c>
      <c r="T2534" s="1130">
        <v>0</v>
      </c>
      <c r="U2534" s="1130">
        <v>0</v>
      </c>
      <c r="V2534" s="1130">
        <v>0</v>
      </c>
      <c r="W2534" s="1127">
        <v>0</v>
      </c>
      <c r="X2534" s="1130">
        <v>8.5104064941406252E-2</v>
      </c>
      <c r="Y2534" s="735">
        <v>0.37</v>
      </c>
      <c r="Z2534" s="1131">
        <v>8.5104064941406252E-2</v>
      </c>
      <c r="AA2534" s="1131">
        <v>0</v>
      </c>
      <c r="AB2534" s="1131">
        <v>0</v>
      </c>
      <c r="AC2534" s="1131">
        <v>-4.0694580078125001E-2</v>
      </c>
      <c r="AD2534" s="1131">
        <v>8.5104064941406252E-2</v>
      </c>
      <c r="AE2534" s="1131">
        <v>4.0694580078125001E-2</v>
      </c>
      <c r="AF2534" s="126"/>
      <c r="AG2534" s="126"/>
      <c r="AH2534" s="126"/>
      <c r="AI2534" s="126"/>
      <c r="AJ2534" s="126"/>
      <c r="AK2534" s="126"/>
      <c r="AL2534" s="126">
        <v>2534</v>
      </c>
    </row>
    <row r="2535" spans="1:38">
      <c r="A2535" s="721" t="s">
        <v>1385</v>
      </c>
      <c r="B2535" s="722">
        <v>21</v>
      </c>
      <c r="C2535" s="722">
        <v>2117</v>
      </c>
      <c r="D2535" s="722">
        <v>211720</v>
      </c>
      <c r="E2535" s="721">
        <v>2117209099</v>
      </c>
      <c r="F2535" s="721" t="s">
        <v>4363</v>
      </c>
      <c r="G2535" s="1127">
        <v>0</v>
      </c>
      <c r="H2535" s="1128">
        <v>0</v>
      </c>
      <c r="I2535" s="1128">
        <v>0</v>
      </c>
      <c r="J2535" s="1128">
        <v>0</v>
      </c>
      <c r="K2535" s="1128">
        <v>0</v>
      </c>
      <c r="L2535" s="1128">
        <v>0</v>
      </c>
      <c r="M2535" s="1128">
        <v>0</v>
      </c>
      <c r="N2535" s="1129">
        <v>0</v>
      </c>
      <c r="O2535" s="1128">
        <v>0</v>
      </c>
      <c r="P2535" s="1127">
        <v>0</v>
      </c>
      <c r="Q2535" s="1127">
        <v>0</v>
      </c>
      <c r="R2535" s="1127">
        <v>0</v>
      </c>
      <c r="S2535" s="1127">
        <v>0</v>
      </c>
      <c r="T2535" s="1130">
        <v>0</v>
      </c>
      <c r="U2535" s="1130">
        <v>0</v>
      </c>
      <c r="V2535" s="1130">
        <v>0</v>
      </c>
      <c r="W2535" s="1127">
        <v>0</v>
      </c>
      <c r="X2535" s="1130">
        <v>0</v>
      </c>
      <c r="Y2535" s="735">
        <v>0</v>
      </c>
      <c r="Z2535" s="1131">
        <v>0</v>
      </c>
      <c r="AA2535" s="1131">
        <v>0</v>
      </c>
      <c r="AB2535" s="1131">
        <v>0</v>
      </c>
      <c r="AC2535" s="1131">
        <v>0</v>
      </c>
      <c r="AD2535" s="1131">
        <v>0</v>
      </c>
      <c r="AE2535" s="1131">
        <v>0</v>
      </c>
      <c r="AF2535" s="126"/>
      <c r="AG2535" s="126"/>
      <c r="AH2535" s="126"/>
      <c r="AI2535" s="126"/>
      <c r="AJ2535" s="126"/>
      <c r="AK2535" s="126"/>
      <c r="AL2535" s="126">
        <v>2535</v>
      </c>
    </row>
    <row r="2536" spans="1:38">
      <c r="A2536" s="721" t="s">
        <v>1385</v>
      </c>
      <c r="B2536" s="722">
        <v>21</v>
      </c>
      <c r="C2536" s="722">
        <v>2117</v>
      </c>
      <c r="D2536" s="722">
        <v>211720</v>
      </c>
      <c r="E2536" s="721">
        <v>2117209103</v>
      </c>
      <c r="F2536" s="721" t="s">
        <v>4364</v>
      </c>
      <c r="G2536" s="1127">
        <v>274520189</v>
      </c>
      <c r="H2536" s="1128">
        <v>0</v>
      </c>
      <c r="I2536" s="1128">
        <v>274520188.55000001</v>
      </c>
      <c r="J2536" s="1128">
        <v>-0.44999998807907104</v>
      </c>
      <c r="K2536" s="1128">
        <v>0</v>
      </c>
      <c r="L2536" s="1128">
        <v>0</v>
      </c>
      <c r="M2536" s="1128">
        <v>-0.44999998807907104</v>
      </c>
      <c r="N2536" s="1129">
        <v>0</v>
      </c>
      <c r="O2536" s="1128">
        <v>-0.44999998807907104</v>
      </c>
      <c r="P2536" s="1127">
        <v>-0.16649999558925629</v>
      </c>
      <c r="Q2536" s="1127">
        <v>0</v>
      </c>
      <c r="R2536" s="1127">
        <v>0</v>
      </c>
      <c r="S2536" s="1127">
        <v>0</v>
      </c>
      <c r="T2536" s="1130">
        <v>0</v>
      </c>
      <c r="U2536" s="1130">
        <v>0</v>
      </c>
      <c r="V2536" s="1130">
        <v>0</v>
      </c>
      <c r="W2536" s="1127">
        <v>0</v>
      </c>
      <c r="X2536" s="1130">
        <v>-0.16649999558925629</v>
      </c>
      <c r="Y2536" s="735">
        <v>0.37</v>
      </c>
      <c r="Z2536" s="1131">
        <v>0</v>
      </c>
      <c r="AA2536" s="1131">
        <v>-0.16649999558925629</v>
      </c>
      <c r="AB2536" s="1131">
        <v>0</v>
      </c>
      <c r="AC2536" s="1131">
        <v>0</v>
      </c>
      <c r="AD2536" s="1131">
        <v>0</v>
      </c>
      <c r="AE2536" s="1131">
        <v>-0.16649999558925629</v>
      </c>
      <c r="AF2536" s="126"/>
      <c r="AG2536" s="126"/>
      <c r="AH2536" s="126"/>
      <c r="AI2536" s="126"/>
      <c r="AJ2536" s="126"/>
      <c r="AK2536" s="126"/>
      <c r="AL2536" s="126">
        <v>2536</v>
      </c>
    </row>
    <row r="2537" spans="1:38">
      <c r="A2537" s="721" t="s">
        <v>1385</v>
      </c>
      <c r="B2537" s="722">
        <v>21</v>
      </c>
      <c r="C2537" s="722">
        <v>2117</v>
      </c>
      <c r="D2537" s="722">
        <v>211720</v>
      </c>
      <c r="E2537" s="721">
        <v>2117209125</v>
      </c>
      <c r="F2537" s="721" t="s">
        <v>1417</v>
      </c>
      <c r="G2537" s="1127">
        <v>-6075937846</v>
      </c>
      <c r="H2537" s="1128">
        <v>0</v>
      </c>
      <c r="I2537" s="1128">
        <v>-6075937846.3500004</v>
      </c>
      <c r="J2537" s="1128">
        <v>-0.35000038146972656</v>
      </c>
      <c r="K2537" s="1128">
        <v>0</v>
      </c>
      <c r="L2537" s="1128">
        <v>0</v>
      </c>
      <c r="M2537" s="1128">
        <v>-0.35000038146972656</v>
      </c>
      <c r="N2537" s="1129">
        <v>0</v>
      </c>
      <c r="O2537" s="1128">
        <v>-0.35000038146972656</v>
      </c>
      <c r="P2537" s="1127">
        <v>-0.12950014114379882</v>
      </c>
      <c r="Q2537" s="1127">
        <v>0</v>
      </c>
      <c r="R2537" s="1127">
        <v>0</v>
      </c>
      <c r="S2537" s="1127">
        <v>0</v>
      </c>
      <c r="T2537" s="1130">
        <v>0</v>
      </c>
      <c r="U2537" s="1130">
        <v>0</v>
      </c>
      <c r="V2537" s="1130">
        <v>0</v>
      </c>
      <c r="W2537" s="1127">
        <v>0</v>
      </c>
      <c r="X2537" s="1130">
        <v>-0.12950014114379882</v>
      </c>
      <c r="Y2537" s="735">
        <v>0.37</v>
      </c>
      <c r="Z2537" s="1131">
        <v>0</v>
      </c>
      <c r="AA2537" s="1131">
        <v>-0.12950014114379882</v>
      </c>
      <c r="AB2537" s="1131">
        <v>0</v>
      </c>
      <c r="AC2537" s="1131">
        <v>-0.15910011291503906</v>
      </c>
      <c r="AD2537" s="1131">
        <v>0</v>
      </c>
      <c r="AE2537" s="1131">
        <v>2.9599971771240241E-2</v>
      </c>
      <c r="AF2537" s="126"/>
      <c r="AG2537" s="126"/>
      <c r="AH2537" s="126"/>
      <c r="AI2537" s="126"/>
      <c r="AJ2537" s="126"/>
      <c r="AK2537" s="126"/>
      <c r="AL2537" s="126">
        <v>2537</v>
      </c>
    </row>
    <row r="2538" spans="1:38">
      <c r="A2538" s="721" t="s">
        <v>1385</v>
      </c>
      <c r="B2538" s="722">
        <v>21</v>
      </c>
      <c r="C2538" s="722">
        <v>2118</v>
      </c>
      <c r="D2538" s="722">
        <v>211800</v>
      </c>
      <c r="E2538" s="721">
        <v>2118009105</v>
      </c>
      <c r="F2538" s="721" t="s">
        <v>1418</v>
      </c>
      <c r="G2538" s="1127">
        <v>-37986103000</v>
      </c>
      <c r="H2538" s="1128">
        <v>0</v>
      </c>
      <c r="I2538" s="1128">
        <v>-37986103000</v>
      </c>
      <c r="J2538" s="1128">
        <v>0</v>
      </c>
      <c r="K2538" s="1128">
        <v>0</v>
      </c>
      <c r="L2538" s="1128">
        <v>0</v>
      </c>
      <c r="M2538" s="1128">
        <v>0</v>
      </c>
      <c r="N2538" s="1129">
        <v>0</v>
      </c>
      <c r="O2538" s="1128">
        <v>0</v>
      </c>
      <c r="P2538" s="1127">
        <v>0</v>
      </c>
      <c r="Q2538" s="1127">
        <v>0</v>
      </c>
      <c r="R2538" s="1127">
        <v>0</v>
      </c>
      <c r="S2538" s="1127">
        <v>0</v>
      </c>
      <c r="T2538" s="1130">
        <v>0</v>
      </c>
      <c r="U2538" s="1130">
        <v>0</v>
      </c>
      <c r="V2538" s="1130">
        <v>0</v>
      </c>
      <c r="W2538" s="1127">
        <v>0</v>
      </c>
      <c r="X2538" s="1130">
        <v>0</v>
      </c>
      <c r="Y2538" s="735">
        <v>0</v>
      </c>
      <c r="Z2538" s="1131">
        <v>0</v>
      </c>
      <c r="AA2538" s="1131">
        <v>0</v>
      </c>
      <c r="AB2538" s="1131">
        <v>0</v>
      </c>
      <c r="AC2538" s="1131">
        <v>0</v>
      </c>
      <c r="AD2538" s="1131">
        <v>0</v>
      </c>
      <c r="AE2538" s="1131">
        <v>0</v>
      </c>
      <c r="AF2538" s="126"/>
      <c r="AG2538" s="126"/>
      <c r="AH2538" s="126"/>
      <c r="AI2538" s="126"/>
      <c r="AJ2538" s="126"/>
      <c r="AK2538" s="126"/>
      <c r="AL2538" s="126">
        <v>2538</v>
      </c>
    </row>
    <row r="2539" spans="1:38">
      <c r="A2539" s="721" t="s">
        <v>1385</v>
      </c>
      <c r="B2539" s="722">
        <v>21</v>
      </c>
      <c r="C2539" s="722">
        <v>2118</v>
      </c>
      <c r="D2539" s="722">
        <v>211800</v>
      </c>
      <c r="E2539" s="721">
        <v>2118009107</v>
      </c>
      <c r="F2539" s="721" t="s">
        <v>1419</v>
      </c>
      <c r="G2539" s="1127">
        <v>-887867000</v>
      </c>
      <c r="H2539" s="1128">
        <v>0</v>
      </c>
      <c r="I2539" s="1128">
        <v>-887867000</v>
      </c>
      <c r="J2539" s="1128">
        <v>0</v>
      </c>
      <c r="K2539" s="1128">
        <v>0</v>
      </c>
      <c r="L2539" s="1128">
        <v>0</v>
      </c>
      <c r="M2539" s="1128">
        <v>0</v>
      </c>
      <c r="N2539" s="1129">
        <v>0</v>
      </c>
      <c r="O2539" s="1128">
        <v>0</v>
      </c>
      <c r="P2539" s="1127">
        <v>0</v>
      </c>
      <c r="Q2539" s="1127">
        <v>0</v>
      </c>
      <c r="R2539" s="1127">
        <v>0</v>
      </c>
      <c r="S2539" s="1127">
        <v>0</v>
      </c>
      <c r="T2539" s="1130">
        <v>0</v>
      </c>
      <c r="U2539" s="1130">
        <v>0</v>
      </c>
      <c r="V2539" s="1130">
        <v>0</v>
      </c>
      <c r="W2539" s="1127">
        <v>0</v>
      </c>
      <c r="X2539" s="1130">
        <v>0</v>
      </c>
      <c r="Y2539" s="735">
        <v>0</v>
      </c>
      <c r="Z2539" s="1131">
        <v>0</v>
      </c>
      <c r="AA2539" s="1131">
        <v>0</v>
      </c>
      <c r="AB2539" s="1131">
        <v>0</v>
      </c>
      <c r="AC2539" s="1131">
        <v>0</v>
      </c>
      <c r="AD2539" s="1131">
        <v>0</v>
      </c>
      <c r="AE2539" s="1131">
        <v>0</v>
      </c>
      <c r="AF2539" s="126"/>
      <c r="AG2539" s="126"/>
      <c r="AH2539" s="126"/>
      <c r="AI2539" s="126"/>
      <c r="AJ2539" s="126"/>
      <c r="AK2539" s="126"/>
      <c r="AL2539" s="126">
        <v>2539</v>
      </c>
    </row>
    <row r="2540" spans="1:38">
      <c r="A2540" s="721" t="s">
        <v>1385</v>
      </c>
      <c r="B2540" s="722">
        <v>21</v>
      </c>
      <c r="C2540" s="722">
        <v>2118</v>
      </c>
      <c r="D2540" s="722">
        <v>211800</v>
      </c>
      <c r="E2540" s="721">
        <v>2118009108</v>
      </c>
      <c r="F2540" s="721" t="s">
        <v>2089</v>
      </c>
      <c r="G2540" s="1127">
        <v>0</v>
      </c>
      <c r="H2540" s="1128">
        <v>0</v>
      </c>
      <c r="I2540" s="1128">
        <v>0</v>
      </c>
      <c r="J2540" s="1128">
        <v>0</v>
      </c>
      <c r="K2540" s="1128">
        <v>0</v>
      </c>
      <c r="L2540" s="1128">
        <v>0</v>
      </c>
      <c r="M2540" s="1128">
        <v>0</v>
      </c>
      <c r="N2540" s="1129">
        <v>0</v>
      </c>
      <c r="O2540" s="1128">
        <v>0</v>
      </c>
      <c r="P2540" s="1127">
        <v>0</v>
      </c>
      <c r="Q2540" s="1127">
        <v>0</v>
      </c>
      <c r="R2540" s="1127">
        <v>0</v>
      </c>
      <c r="S2540" s="1127">
        <v>0</v>
      </c>
      <c r="T2540" s="1130">
        <v>0</v>
      </c>
      <c r="U2540" s="1130">
        <v>0</v>
      </c>
      <c r="V2540" s="1130">
        <v>0</v>
      </c>
      <c r="W2540" s="1127">
        <v>0</v>
      </c>
      <c r="X2540" s="1130">
        <v>0</v>
      </c>
      <c r="Y2540" s="735">
        <v>0</v>
      </c>
      <c r="Z2540" s="1131">
        <v>0</v>
      </c>
      <c r="AA2540" s="1131">
        <v>0</v>
      </c>
      <c r="AB2540" s="1131">
        <v>0</v>
      </c>
      <c r="AC2540" s="1131">
        <v>0</v>
      </c>
      <c r="AD2540" s="1131">
        <v>0</v>
      </c>
      <c r="AE2540" s="1131">
        <v>0</v>
      </c>
      <c r="AF2540" s="126"/>
      <c r="AG2540" s="126"/>
      <c r="AH2540" s="126"/>
      <c r="AI2540" s="126"/>
      <c r="AJ2540" s="126"/>
      <c r="AK2540" s="126"/>
      <c r="AL2540" s="126">
        <v>2540</v>
      </c>
    </row>
    <row r="2541" spans="1:38">
      <c r="A2541" s="721" t="s">
        <v>1385</v>
      </c>
      <c r="B2541" s="722">
        <v>21</v>
      </c>
      <c r="C2541" s="722">
        <v>2118</v>
      </c>
      <c r="D2541" s="722">
        <v>211800</v>
      </c>
      <c r="E2541" s="721">
        <v>2118009109</v>
      </c>
      <c r="F2541" s="721" t="s">
        <v>1420</v>
      </c>
      <c r="G2541" s="1127">
        <v>-83515000</v>
      </c>
      <c r="H2541" s="1128">
        <v>0</v>
      </c>
      <c r="I2541" s="1128">
        <v>-83515000</v>
      </c>
      <c r="J2541" s="1128">
        <v>0</v>
      </c>
      <c r="K2541" s="1128">
        <v>0</v>
      </c>
      <c r="L2541" s="1128">
        <v>0</v>
      </c>
      <c r="M2541" s="1128">
        <v>0</v>
      </c>
      <c r="N2541" s="1129">
        <v>0</v>
      </c>
      <c r="O2541" s="1128">
        <v>0</v>
      </c>
      <c r="P2541" s="1127">
        <v>0</v>
      </c>
      <c r="Q2541" s="1127">
        <v>0</v>
      </c>
      <c r="R2541" s="1127">
        <v>0</v>
      </c>
      <c r="S2541" s="1127">
        <v>0</v>
      </c>
      <c r="T2541" s="1130">
        <v>0</v>
      </c>
      <c r="U2541" s="1130">
        <v>0</v>
      </c>
      <c r="V2541" s="1130">
        <v>0</v>
      </c>
      <c r="W2541" s="1127">
        <v>0</v>
      </c>
      <c r="X2541" s="1130">
        <v>0</v>
      </c>
      <c r="Y2541" s="735">
        <v>0</v>
      </c>
      <c r="Z2541" s="1131">
        <v>0</v>
      </c>
      <c r="AA2541" s="1131">
        <v>0</v>
      </c>
      <c r="AB2541" s="1131">
        <v>0</v>
      </c>
      <c r="AC2541" s="1131">
        <v>0</v>
      </c>
      <c r="AD2541" s="1131">
        <v>0</v>
      </c>
      <c r="AE2541" s="1131">
        <v>0</v>
      </c>
      <c r="AF2541" s="126"/>
      <c r="AG2541" s="126"/>
      <c r="AH2541" s="126"/>
      <c r="AI2541" s="126"/>
      <c r="AJ2541" s="126"/>
      <c r="AK2541" s="126"/>
      <c r="AL2541" s="126">
        <v>2541</v>
      </c>
    </row>
    <row r="2542" spans="1:38">
      <c r="A2542" s="721" t="s">
        <v>1385</v>
      </c>
      <c r="B2542" s="722">
        <v>21</v>
      </c>
      <c r="C2542" s="722">
        <v>2118</v>
      </c>
      <c r="D2542" s="722">
        <v>211800</v>
      </c>
      <c r="E2542" s="721">
        <v>2118009110</v>
      </c>
      <c r="F2542" s="721" t="s">
        <v>1421</v>
      </c>
      <c r="G2542" s="1127">
        <v>-42872000</v>
      </c>
      <c r="H2542" s="1128">
        <v>0</v>
      </c>
      <c r="I2542" s="1128">
        <v>-42872000</v>
      </c>
      <c r="J2542" s="1128">
        <v>0</v>
      </c>
      <c r="K2542" s="1128">
        <v>0</v>
      </c>
      <c r="L2542" s="1128">
        <v>0</v>
      </c>
      <c r="M2542" s="1128">
        <v>0</v>
      </c>
      <c r="N2542" s="1129">
        <v>0</v>
      </c>
      <c r="O2542" s="1128">
        <v>0</v>
      </c>
      <c r="P2542" s="1127">
        <v>0</v>
      </c>
      <c r="Q2542" s="1127">
        <v>0</v>
      </c>
      <c r="R2542" s="1127">
        <v>0</v>
      </c>
      <c r="S2542" s="1127">
        <v>0</v>
      </c>
      <c r="T2542" s="1130">
        <v>0</v>
      </c>
      <c r="U2542" s="1130">
        <v>0</v>
      </c>
      <c r="V2542" s="1130">
        <v>0</v>
      </c>
      <c r="W2542" s="1127">
        <v>0</v>
      </c>
      <c r="X2542" s="1130">
        <v>0</v>
      </c>
      <c r="Y2542" s="735">
        <v>0</v>
      </c>
      <c r="Z2542" s="1131">
        <v>0</v>
      </c>
      <c r="AA2542" s="1131">
        <v>0</v>
      </c>
      <c r="AB2542" s="1131">
        <v>0</v>
      </c>
      <c r="AC2542" s="1131">
        <v>0</v>
      </c>
      <c r="AD2542" s="1131">
        <v>0</v>
      </c>
      <c r="AE2542" s="1131">
        <v>0</v>
      </c>
      <c r="AF2542" s="126"/>
      <c r="AG2542" s="126"/>
      <c r="AH2542" s="126"/>
      <c r="AI2542" s="126"/>
      <c r="AJ2542" s="126"/>
      <c r="AK2542" s="126"/>
      <c r="AL2542" s="126">
        <v>2542</v>
      </c>
    </row>
    <row r="2543" spans="1:38">
      <c r="A2543" s="721" t="s">
        <v>1385</v>
      </c>
      <c r="B2543" s="722">
        <v>21</v>
      </c>
      <c r="C2543" s="722">
        <v>2118</v>
      </c>
      <c r="D2543" s="722">
        <v>211800</v>
      </c>
      <c r="E2543" s="721">
        <v>2118009111</v>
      </c>
      <c r="F2543" s="721" t="s">
        <v>1422</v>
      </c>
      <c r="G2543" s="1127">
        <v>0</v>
      </c>
      <c r="H2543" s="1128">
        <v>0</v>
      </c>
      <c r="I2543" s="1128">
        <v>0</v>
      </c>
      <c r="J2543" s="1128">
        <v>0</v>
      </c>
      <c r="K2543" s="1128">
        <v>0</v>
      </c>
      <c r="L2543" s="1128">
        <v>0</v>
      </c>
      <c r="M2543" s="1128">
        <v>0</v>
      </c>
      <c r="N2543" s="1129">
        <v>0</v>
      </c>
      <c r="O2543" s="1128">
        <v>0</v>
      </c>
      <c r="P2543" s="1127">
        <v>0</v>
      </c>
      <c r="Q2543" s="1127">
        <v>0</v>
      </c>
      <c r="R2543" s="1127">
        <v>0</v>
      </c>
      <c r="S2543" s="1127">
        <v>0</v>
      </c>
      <c r="T2543" s="1130">
        <v>0</v>
      </c>
      <c r="U2543" s="1130">
        <v>0</v>
      </c>
      <c r="V2543" s="1130">
        <v>0</v>
      </c>
      <c r="W2543" s="1127">
        <v>0</v>
      </c>
      <c r="X2543" s="1130">
        <v>0</v>
      </c>
      <c r="Y2543" s="735">
        <v>0</v>
      </c>
      <c r="Z2543" s="1131">
        <v>0</v>
      </c>
      <c r="AA2543" s="1131">
        <v>0</v>
      </c>
      <c r="AB2543" s="1131">
        <v>0</v>
      </c>
      <c r="AC2543" s="1131">
        <v>0</v>
      </c>
      <c r="AD2543" s="1131">
        <v>0</v>
      </c>
      <c r="AE2543" s="1131">
        <v>0</v>
      </c>
      <c r="AF2543" s="126"/>
      <c r="AG2543" s="126"/>
      <c r="AH2543" s="126"/>
      <c r="AI2543" s="126"/>
      <c r="AJ2543" s="126"/>
      <c r="AK2543" s="126"/>
      <c r="AL2543" s="126">
        <v>2543</v>
      </c>
    </row>
    <row r="2544" spans="1:38">
      <c r="A2544" s="721" t="s">
        <v>1385</v>
      </c>
      <c r="B2544" s="722">
        <v>21</v>
      </c>
      <c r="C2544" s="722">
        <v>2118</v>
      </c>
      <c r="D2544" s="722">
        <v>211800</v>
      </c>
      <c r="E2544" s="721">
        <v>2118009112</v>
      </c>
      <c r="F2544" s="721" t="s">
        <v>1423</v>
      </c>
      <c r="G2544" s="1127">
        <v>-13971000</v>
      </c>
      <c r="H2544" s="1128">
        <v>0</v>
      </c>
      <c r="I2544" s="1128">
        <v>-13971000</v>
      </c>
      <c r="J2544" s="1128">
        <v>0</v>
      </c>
      <c r="K2544" s="1128">
        <v>0</v>
      </c>
      <c r="L2544" s="1128">
        <v>0</v>
      </c>
      <c r="M2544" s="1128">
        <v>0</v>
      </c>
      <c r="N2544" s="1129">
        <v>0</v>
      </c>
      <c r="O2544" s="1128">
        <v>0</v>
      </c>
      <c r="P2544" s="1127">
        <v>0</v>
      </c>
      <c r="Q2544" s="1127">
        <v>0</v>
      </c>
      <c r="R2544" s="1127">
        <v>0</v>
      </c>
      <c r="S2544" s="1127">
        <v>0</v>
      </c>
      <c r="T2544" s="1130">
        <v>0</v>
      </c>
      <c r="U2544" s="1130">
        <v>0</v>
      </c>
      <c r="V2544" s="1130">
        <v>0</v>
      </c>
      <c r="W2544" s="1127">
        <v>0</v>
      </c>
      <c r="X2544" s="1130">
        <v>0</v>
      </c>
      <c r="Y2544" s="735">
        <v>0</v>
      </c>
      <c r="Z2544" s="1131">
        <v>0</v>
      </c>
      <c r="AA2544" s="1131">
        <v>0</v>
      </c>
      <c r="AB2544" s="1131">
        <v>0</v>
      </c>
      <c r="AC2544" s="1131">
        <v>0</v>
      </c>
      <c r="AD2544" s="1131">
        <v>0</v>
      </c>
      <c r="AE2544" s="1131">
        <v>0</v>
      </c>
      <c r="AF2544" s="126"/>
      <c r="AG2544" s="126"/>
      <c r="AH2544" s="126"/>
      <c r="AI2544" s="126"/>
      <c r="AJ2544" s="126"/>
      <c r="AK2544" s="126"/>
      <c r="AL2544" s="126">
        <v>2544</v>
      </c>
    </row>
    <row r="2545" spans="1:38">
      <c r="A2545" s="721" t="s">
        <v>1385</v>
      </c>
      <c r="B2545" s="722">
        <v>21</v>
      </c>
      <c r="C2545" s="722">
        <v>2118</v>
      </c>
      <c r="D2545" s="722">
        <v>211800</v>
      </c>
      <c r="E2545" s="721">
        <v>2118009113</v>
      </c>
      <c r="F2545" s="721" t="s">
        <v>1424</v>
      </c>
      <c r="G2545" s="1127">
        <v>-4495000</v>
      </c>
      <c r="H2545" s="1128">
        <v>0</v>
      </c>
      <c r="I2545" s="1128">
        <v>-4495000</v>
      </c>
      <c r="J2545" s="1128">
        <v>0</v>
      </c>
      <c r="K2545" s="1128">
        <v>0</v>
      </c>
      <c r="L2545" s="1128">
        <v>0</v>
      </c>
      <c r="M2545" s="1128">
        <v>0</v>
      </c>
      <c r="N2545" s="1129">
        <v>0</v>
      </c>
      <c r="O2545" s="1128">
        <v>0</v>
      </c>
      <c r="P2545" s="1127">
        <v>0</v>
      </c>
      <c r="Q2545" s="1127">
        <v>0</v>
      </c>
      <c r="R2545" s="1127">
        <v>0</v>
      </c>
      <c r="S2545" s="1127">
        <v>0</v>
      </c>
      <c r="T2545" s="1130">
        <v>0</v>
      </c>
      <c r="U2545" s="1130">
        <v>0</v>
      </c>
      <c r="V2545" s="1130">
        <v>0</v>
      </c>
      <c r="W2545" s="1127">
        <v>0</v>
      </c>
      <c r="X2545" s="1130">
        <v>0</v>
      </c>
      <c r="Y2545" s="735">
        <v>0</v>
      </c>
      <c r="Z2545" s="1131">
        <v>0</v>
      </c>
      <c r="AA2545" s="1131">
        <v>0</v>
      </c>
      <c r="AB2545" s="1131">
        <v>0</v>
      </c>
      <c r="AC2545" s="1131">
        <v>0</v>
      </c>
      <c r="AD2545" s="1131">
        <v>0</v>
      </c>
      <c r="AE2545" s="1131">
        <v>0</v>
      </c>
      <c r="AF2545" s="126"/>
      <c r="AG2545" s="126"/>
      <c r="AH2545" s="126"/>
      <c r="AI2545" s="126"/>
      <c r="AJ2545" s="126"/>
      <c r="AK2545" s="126"/>
      <c r="AL2545" s="126">
        <v>2545</v>
      </c>
    </row>
    <row r="2546" spans="1:38">
      <c r="A2546" s="721" t="s">
        <v>1385</v>
      </c>
      <c r="B2546" s="722">
        <v>21</v>
      </c>
      <c r="C2546" s="722">
        <v>2118</v>
      </c>
      <c r="D2546" s="722">
        <v>211800</v>
      </c>
      <c r="E2546" s="721">
        <v>2118009114</v>
      </c>
      <c r="F2546" s="721" t="s">
        <v>4365</v>
      </c>
      <c r="G2546" s="1127">
        <v>-1565808000</v>
      </c>
      <c r="H2546" s="1128">
        <v>0</v>
      </c>
      <c r="I2546" s="1128">
        <v>-1565808000</v>
      </c>
      <c r="J2546" s="1128">
        <v>0</v>
      </c>
      <c r="K2546" s="1128">
        <v>0</v>
      </c>
      <c r="L2546" s="1128">
        <v>0</v>
      </c>
      <c r="M2546" s="1128">
        <v>0</v>
      </c>
      <c r="N2546" s="1129">
        <v>0</v>
      </c>
      <c r="O2546" s="1128">
        <v>0</v>
      </c>
      <c r="P2546" s="1127">
        <v>0</v>
      </c>
      <c r="Q2546" s="1127">
        <v>0</v>
      </c>
      <c r="R2546" s="1127">
        <v>0</v>
      </c>
      <c r="S2546" s="1127">
        <v>0</v>
      </c>
      <c r="T2546" s="1130">
        <v>0</v>
      </c>
      <c r="U2546" s="1130">
        <v>0</v>
      </c>
      <c r="V2546" s="1130">
        <v>0</v>
      </c>
      <c r="W2546" s="1127">
        <v>0</v>
      </c>
      <c r="X2546" s="1130">
        <v>0</v>
      </c>
      <c r="Y2546" s="735">
        <v>0</v>
      </c>
      <c r="Z2546" s="1131">
        <v>0</v>
      </c>
      <c r="AA2546" s="1131">
        <v>0</v>
      </c>
      <c r="AB2546" s="1131">
        <v>0</v>
      </c>
      <c r="AC2546" s="1131">
        <v>0</v>
      </c>
      <c r="AD2546" s="1131">
        <v>0</v>
      </c>
      <c r="AE2546" s="1131">
        <v>0</v>
      </c>
      <c r="AF2546" s="126"/>
      <c r="AG2546" s="126"/>
      <c r="AH2546" s="126"/>
      <c r="AI2546" s="126"/>
      <c r="AJ2546" s="126"/>
      <c r="AK2546" s="126"/>
      <c r="AL2546" s="126">
        <v>2546</v>
      </c>
    </row>
    <row r="2547" spans="1:38">
      <c r="A2547" s="721" t="s">
        <v>1385</v>
      </c>
      <c r="B2547" s="722">
        <v>21</v>
      </c>
      <c r="C2547" s="722">
        <v>2118</v>
      </c>
      <c r="D2547" s="722">
        <v>211800</v>
      </c>
      <c r="E2547" s="721">
        <v>2118009115</v>
      </c>
      <c r="F2547" s="721" t="s">
        <v>1425</v>
      </c>
      <c r="G2547" s="1127">
        <v>-4169000</v>
      </c>
      <c r="H2547" s="1128">
        <v>0</v>
      </c>
      <c r="I2547" s="1128">
        <v>-4169000</v>
      </c>
      <c r="J2547" s="1128">
        <v>0</v>
      </c>
      <c r="K2547" s="1128">
        <v>0</v>
      </c>
      <c r="L2547" s="1128">
        <v>0</v>
      </c>
      <c r="M2547" s="1128">
        <v>0</v>
      </c>
      <c r="N2547" s="1129">
        <v>0</v>
      </c>
      <c r="O2547" s="1128">
        <v>0</v>
      </c>
      <c r="P2547" s="1127">
        <v>0</v>
      </c>
      <c r="Q2547" s="1127">
        <v>0</v>
      </c>
      <c r="R2547" s="1127">
        <v>0</v>
      </c>
      <c r="S2547" s="1127">
        <v>0</v>
      </c>
      <c r="T2547" s="1130">
        <v>0</v>
      </c>
      <c r="U2547" s="1130">
        <v>0</v>
      </c>
      <c r="V2547" s="1130">
        <v>0</v>
      </c>
      <c r="W2547" s="1127">
        <v>0</v>
      </c>
      <c r="X2547" s="1130">
        <v>0</v>
      </c>
      <c r="Y2547" s="735">
        <v>0</v>
      </c>
      <c r="Z2547" s="1131">
        <v>0</v>
      </c>
      <c r="AA2547" s="1131">
        <v>0</v>
      </c>
      <c r="AB2547" s="1131">
        <v>0</v>
      </c>
      <c r="AC2547" s="1131">
        <v>0</v>
      </c>
      <c r="AD2547" s="1131">
        <v>0</v>
      </c>
      <c r="AE2547" s="1131">
        <v>0</v>
      </c>
      <c r="AF2547" s="126"/>
      <c r="AG2547" s="126"/>
      <c r="AH2547" s="126"/>
      <c r="AI2547" s="126"/>
      <c r="AJ2547" s="126"/>
      <c r="AK2547" s="126"/>
      <c r="AL2547" s="126">
        <v>2547</v>
      </c>
    </row>
    <row r="2548" spans="1:38">
      <c r="A2548" s="721" t="s">
        <v>1385</v>
      </c>
      <c r="B2548" s="722">
        <v>21</v>
      </c>
      <c r="C2548" s="722">
        <v>2118</v>
      </c>
      <c r="D2548" s="722">
        <v>211800</v>
      </c>
      <c r="E2548" s="721">
        <v>2118009116</v>
      </c>
      <c r="F2548" s="721" t="s">
        <v>1426</v>
      </c>
      <c r="G2548" s="1127">
        <v>-225312000</v>
      </c>
      <c r="H2548" s="1128">
        <v>0</v>
      </c>
      <c r="I2548" s="1128">
        <v>-225312000</v>
      </c>
      <c r="J2548" s="1128">
        <v>0</v>
      </c>
      <c r="K2548" s="1128">
        <v>0</v>
      </c>
      <c r="L2548" s="1128">
        <v>0</v>
      </c>
      <c r="M2548" s="1128">
        <v>0</v>
      </c>
      <c r="N2548" s="1129">
        <v>0</v>
      </c>
      <c r="O2548" s="1128">
        <v>0</v>
      </c>
      <c r="P2548" s="1127">
        <v>0</v>
      </c>
      <c r="Q2548" s="1127">
        <v>0</v>
      </c>
      <c r="R2548" s="1127">
        <v>0</v>
      </c>
      <c r="S2548" s="1127">
        <v>0</v>
      </c>
      <c r="T2548" s="1130">
        <v>0</v>
      </c>
      <c r="U2548" s="1130">
        <v>0</v>
      </c>
      <c r="V2548" s="1130">
        <v>0</v>
      </c>
      <c r="W2548" s="1127">
        <v>0</v>
      </c>
      <c r="X2548" s="1130">
        <v>0</v>
      </c>
      <c r="Y2548" s="735">
        <v>0</v>
      </c>
      <c r="Z2548" s="1131">
        <v>0</v>
      </c>
      <c r="AA2548" s="1131">
        <v>0</v>
      </c>
      <c r="AB2548" s="1131">
        <v>0</v>
      </c>
      <c r="AC2548" s="1131">
        <v>0</v>
      </c>
      <c r="AD2548" s="1131">
        <v>0</v>
      </c>
      <c r="AE2548" s="1131">
        <v>0</v>
      </c>
      <c r="AF2548" s="126"/>
      <c r="AG2548" s="126"/>
      <c r="AH2548" s="126"/>
      <c r="AI2548" s="126"/>
      <c r="AJ2548" s="126"/>
      <c r="AK2548" s="126"/>
      <c r="AL2548" s="126">
        <v>2548</v>
      </c>
    </row>
    <row r="2549" spans="1:38">
      <c r="A2549" s="721" t="s">
        <v>1385</v>
      </c>
      <c r="B2549" s="722">
        <v>21</v>
      </c>
      <c r="C2549" s="722">
        <v>2118</v>
      </c>
      <c r="D2549" s="722">
        <v>211800</v>
      </c>
      <c r="E2549" s="721">
        <v>2118009125</v>
      </c>
      <c r="F2549" s="721" t="s">
        <v>3716</v>
      </c>
      <c r="G2549" s="1127">
        <v>0</v>
      </c>
      <c r="H2549" s="1128">
        <v>0</v>
      </c>
      <c r="I2549" s="1128">
        <v>0</v>
      </c>
      <c r="J2549" s="1128">
        <v>0</v>
      </c>
      <c r="K2549" s="1128">
        <v>0</v>
      </c>
      <c r="L2549" s="1128">
        <v>0</v>
      </c>
      <c r="M2549" s="1128">
        <v>0</v>
      </c>
      <c r="N2549" s="1129">
        <v>0</v>
      </c>
      <c r="O2549" s="1128">
        <v>0</v>
      </c>
      <c r="P2549" s="1127">
        <v>0</v>
      </c>
      <c r="Q2549" s="1127">
        <v>0</v>
      </c>
      <c r="R2549" s="1127">
        <v>0</v>
      </c>
      <c r="S2549" s="1127">
        <v>0</v>
      </c>
      <c r="T2549" s="1130">
        <v>0</v>
      </c>
      <c r="U2549" s="1130">
        <v>0</v>
      </c>
      <c r="V2549" s="1130">
        <v>0</v>
      </c>
      <c r="W2549" s="1127">
        <v>0</v>
      </c>
      <c r="X2549" s="1130">
        <v>0</v>
      </c>
      <c r="Y2549" s="735">
        <v>0</v>
      </c>
      <c r="Z2549" s="1131">
        <v>0</v>
      </c>
      <c r="AA2549" s="1131">
        <v>0</v>
      </c>
      <c r="AB2549" s="1131">
        <v>0</v>
      </c>
      <c r="AC2549" s="1131">
        <v>0</v>
      </c>
      <c r="AD2549" s="1131">
        <v>0</v>
      </c>
      <c r="AE2549" s="1131">
        <v>0</v>
      </c>
      <c r="AF2549" s="126"/>
      <c r="AG2549" s="126"/>
      <c r="AH2549" s="126"/>
      <c r="AI2549" s="126"/>
      <c r="AJ2549" s="126"/>
      <c r="AK2549" s="126"/>
      <c r="AL2549" s="126">
        <v>2549</v>
      </c>
    </row>
    <row r="2550" spans="1:38">
      <c r="A2550" s="721" t="s">
        <v>1385</v>
      </c>
      <c r="B2550" s="722">
        <v>21</v>
      </c>
      <c r="C2550" s="722">
        <v>2118</v>
      </c>
      <c r="D2550" s="722">
        <v>211800</v>
      </c>
      <c r="E2550" s="721">
        <v>2118009126</v>
      </c>
      <c r="F2550" s="721" t="s">
        <v>1427</v>
      </c>
      <c r="G2550" s="1127">
        <v>-182601622000</v>
      </c>
      <c r="H2550" s="1128">
        <v>0</v>
      </c>
      <c r="I2550" s="1128">
        <v>-182601622000</v>
      </c>
      <c r="J2550" s="1128">
        <v>0</v>
      </c>
      <c r="K2550" s="1128">
        <v>0</v>
      </c>
      <c r="L2550" s="1128">
        <v>0</v>
      </c>
      <c r="M2550" s="1128">
        <v>0</v>
      </c>
      <c r="N2550" s="1129">
        <v>0</v>
      </c>
      <c r="O2550" s="1128">
        <v>0</v>
      </c>
      <c r="P2550" s="1127">
        <v>0</v>
      </c>
      <c r="Q2550" s="1127">
        <v>0</v>
      </c>
      <c r="R2550" s="1127">
        <v>0</v>
      </c>
      <c r="S2550" s="1127">
        <v>0</v>
      </c>
      <c r="T2550" s="1130">
        <v>0</v>
      </c>
      <c r="U2550" s="1130">
        <v>0</v>
      </c>
      <c r="V2550" s="1130">
        <v>0</v>
      </c>
      <c r="W2550" s="1127">
        <v>0</v>
      </c>
      <c r="X2550" s="1130">
        <v>0</v>
      </c>
      <c r="Y2550" s="735">
        <v>0</v>
      </c>
      <c r="Z2550" s="1131">
        <v>0</v>
      </c>
      <c r="AA2550" s="1131">
        <v>0</v>
      </c>
      <c r="AB2550" s="1131">
        <v>0</v>
      </c>
      <c r="AC2550" s="1131">
        <v>0</v>
      </c>
      <c r="AD2550" s="1131">
        <v>0</v>
      </c>
      <c r="AE2550" s="1131">
        <v>0</v>
      </c>
      <c r="AF2550" s="126"/>
      <c r="AG2550" s="126"/>
      <c r="AH2550" s="126"/>
      <c r="AI2550" s="126"/>
      <c r="AJ2550" s="126"/>
      <c r="AK2550" s="126"/>
      <c r="AL2550" s="126">
        <v>2550</v>
      </c>
    </row>
    <row r="2551" spans="1:38">
      <c r="A2551" s="721" t="s">
        <v>1385</v>
      </c>
      <c r="B2551" s="722">
        <v>21</v>
      </c>
      <c r="C2551" s="722">
        <v>2118</v>
      </c>
      <c r="D2551" s="722">
        <v>211800</v>
      </c>
      <c r="E2551" s="721">
        <v>2118009127</v>
      </c>
      <c r="F2551" s="721" t="s">
        <v>1428</v>
      </c>
      <c r="G2551" s="1127">
        <v>-3027000</v>
      </c>
      <c r="H2551" s="1128">
        <v>0</v>
      </c>
      <c r="I2551" s="1128">
        <v>-3027000</v>
      </c>
      <c r="J2551" s="1128">
        <v>0</v>
      </c>
      <c r="K2551" s="1128">
        <v>0</v>
      </c>
      <c r="L2551" s="1128">
        <v>0</v>
      </c>
      <c r="M2551" s="1128">
        <v>0</v>
      </c>
      <c r="N2551" s="1129">
        <v>0</v>
      </c>
      <c r="O2551" s="1128">
        <v>0</v>
      </c>
      <c r="P2551" s="1127">
        <v>0</v>
      </c>
      <c r="Q2551" s="1127">
        <v>0</v>
      </c>
      <c r="R2551" s="1127">
        <v>0</v>
      </c>
      <c r="S2551" s="1127">
        <v>0</v>
      </c>
      <c r="T2551" s="1130">
        <v>0</v>
      </c>
      <c r="U2551" s="1130">
        <v>0</v>
      </c>
      <c r="V2551" s="1130">
        <v>0</v>
      </c>
      <c r="W2551" s="1127">
        <v>0</v>
      </c>
      <c r="X2551" s="1130">
        <v>0</v>
      </c>
      <c r="Y2551" s="735">
        <v>0</v>
      </c>
      <c r="Z2551" s="1131">
        <v>0</v>
      </c>
      <c r="AA2551" s="1131">
        <v>0</v>
      </c>
      <c r="AB2551" s="1131">
        <v>0</v>
      </c>
      <c r="AC2551" s="1131">
        <v>0</v>
      </c>
      <c r="AD2551" s="1131">
        <v>0</v>
      </c>
      <c r="AE2551" s="1131">
        <v>0</v>
      </c>
      <c r="AF2551" s="126"/>
      <c r="AG2551" s="126"/>
      <c r="AH2551" s="126"/>
      <c r="AI2551" s="126"/>
      <c r="AJ2551" s="126"/>
      <c r="AK2551" s="126"/>
      <c r="AL2551" s="126">
        <v>2551</v>
      </c>
    </row>
    <row r="2552" spans="1:38">
      <c r="A2552" s="721" t="s">
        <v>1385</v>
      </c>
      <c r="B2552" s="722">
        <v>21</v>
      </c>
      <c r="C2552" s="722">
        <v>2118</v>
      </c>
      <c r="D2552" s="722">
        <v>211800</v>
      </c>
      <c r="E2552" s="721">
        <v>2118009128</v>
      </c>
      <c r="F2552" s="721" t="s">
        <v>4366</v>
      </c>
      <c r="G2552" s="1127">
        <v>-63882000</v>
      </c>
      <c r="H2552" s="1128">
        <v>0</v>
      </c>
      <c r="I2552" s="1128">
        <v>-63882000</v>
      </c>
      <c r="J2552" s="1128">
        <v>0</v>
      </c>
      <c r="K2552" s="1128">
        <v>0</v>
      </c>
      <c r="L2552" s="1128">
        <v>0</v>
      </c>
      <c r="M2552" s="1128">
        <v>0</v>
      </c>
      <c r="N2552" s="1129">
        <v>0</v>
      </c>
      <c r="O2552" s="1128">
        <v>0</v>
      </c>
      <c r="P2552" s="1127">
        <v>0</v>
      </c>
      <c r="Q2552" s="1127">
        <v>0</v>
      </c>
      <c r="R2552" s="1127">
        <v>0</v>
      </c>
      <c r="S2552" s="1127">
        <v>0</v>
      </c>
      <c r="T2552" s="1130">
        <v>0</v>
      </c>
      <c r="U2552" s="1130">
        <v>0</v>
      </c>
      <c r="V2552" s="1130">
        <v>0</v>
      </c>
      <c r="W2552" s="1127">
        <v>0</v>
      </c>
      <c r="X2552" s="1130">
        <v>0</v>
      </c>
      <c r="Y2552" s="735">
        <v>0</v>
      </c>
      <c r="Z2552" s="1131">
        <v>0</v>
      </c>
      <c r="AA2552" s="1131">
        <v>0</v>
      </c>
      <c r="AB2552" s="1131">
        <v>0</v>
      </c>
      <c r="AC2552" s="1131">
        <v>0</v>
      </c>
      <c r="AD2552" s="1131">
        <v>0</v>
      </c>
      <c r="AE2552" s="1131">
        <v>0</v>
      </c>
      <c r="AF2552" s="126"/>
      <c r="AG2552" s="126"/>
      <c r="AH2552" s="126"/>
      <c r="AI2552" s="126"/>
      <c r="AJ2552" s="126"/>
      <c r="AK2552" s="126"/>
      <c r="AL2552" s="126">
        <v>2552</v>
      </c>
    </row>
    <row r="2553" spans="1:38">
      <c r="A2553" s="721" t="s">
        <v>1385</v>
      </c>
      <c r="B2553" s="722">
        <v>21</v>
      </c>
      <c r="C2553" s="722">
        <v>2118</v>
      </c>
      <c r="D2553" s="722">
        <v>211800</v>
      </c>
      <c r="E2553" s="721">
        <v>2118009129</v>
      </c>
      <c r="F2553" s="721" t="s">
        <v>1429</v>
      </c>
      <c r="G2553" s="1127">
        <v>-46909000</v>
      </c>
      <c r="H2553" s="1128">
        <v>0</v>
      </c>
      <c r="I2553" s="1128">
        <v>-46909000</v>
      </c>
      <c r="J2553" s="1128">
        <v>0</v>
      </c>
      <c r="K2553" s="1128">
        <v>0</v>
      </c>
      <c r="L2553" s="1128">
        <v>0</v>
      </c>
      <c r="M2553" s="1128">
        <v>0</v>
      </c>
      <c r="N2553" s="1129">
        <v>0</v>
      </c>
      <c r="O2553" s="1128">
        <v>0</v>
      </c>
      <c r="P2553" s="1127">
        <v>0</v>
      </c>
      <c r="Q2553" s="1127">
        <v>0</v>
      </c>
      <c r="R2553" s="1127">
        <v>0</v>
      </c>
      <c r="S2553" s="1127">
        <v>0</v>
      </c>
      <c r="T2553" s="1130">
        <v>0</v>
      </c>
      <c r="U2553" s="1130">
        <v>0</v>
      </c>
      <c r="V2553" s="1130">
        <v>0</v>
      </c>
      <c r="W2553" s="1127">
        <v>0</v>
      </c>
      <c r="X2553" s="1130">
        <v>0</v>
      </c>
      <c r="Y2553" s="735">
        <v>0</v>
      </c>
      <c r="Z2553" s="1131">
        <v>0</v>
      </c>
      <c r="AA2553" s="1131">
        <v>0</v>
      </c>
      <c r="AB2553" s="1131">
        <v>0</v>
      </c>
      <c r="AC2553" s="1131">
        <v>0</v>
      </c>
      <c r="AD2553" s="1131">
        <v>0</v>
      </c>
      <c r="AE2553" s="1131">
        <v>0</v>
      </c>
      <c r="AF2553" s="126"/>
      <c r="AG2553" s="126"/>
      <c r="AH2553" s="126"/>
      <c r="AI2553" s="126"/>
      <c r="AJ2553" s="126"/>
      <c r="AK2553" s="126"/>
      <c r="AL2553" s="126">
        <v>2553</v>
      </c>
    </row>
    <row r="2554" spans="1:38">
      <c r="A2554" s="721" t="s">
        <v>1385</v>
      </c>
      <c r="B2554" s="722">
        <v>21</v>
      </c>
      <c r="C2554" s="722">
        <v>2118</v>
      </c>
      <c r="D2554" s="722">
        <v>211800</v>
      </c>
      <c r="E2554" s="721">
        <v>2118009130</v>
      </c>
      <c r="F2554" s="721" t="s">
        <v>1430</v>
      </c>
      <c r="G2554" s="1127">
        <v>-1201196000</v>
      </c>
      <c r="H2554" s="1128">
        <v>0</v>
      </c>
      <c r="I2554" s="1128">
        <v>-1201196000</v>
      </c>
      <c r="J2554" s="1128">
        <v>0</v>
      </c>
      <c r="K2554" s="1128">
        <v>0</v>
      </c>
      <c r="L2554" s="1128">
        <v>0</v>
      </c>
      <c r="M2554" s="1128">
        <v>0</v>
      </c>
      <c r="N2554" s="1129">
        <v>0</v>
      </c>
      <c r="O2554" s="1128">
        <v>0</v>
      </c>
      <c r="P2554" s="1127">
        <v>0</v>
      </c>
      <c r="Q2554" s="1127">
        <v>0</v>
      </c>
      <c r="R2554" s="1127">
        <v>0</v>
      </c>
      <c r="S2554" s="1127">
        <v>0</v>
      </c>
      <c r="T2554" s="1130">
        <v>0</v>
      </c>
      <c r="U2554" s="1130">
        <v>0</v>
      </c>
      <c r="V2554" s="1130">
        <v>0</v>
      </c>
      <c r="W2554" s="1127">
        <v>0</v>
      </c>
      <c r="X2554" s="1130">
        <v>0</v>
      </c>
      <c r="Y2554" s="735">
        <v>0</v>
      </c>
      <c r="Z2554" s="1131">
        <v>0</v>
      </c>
      <c r="AA2554" s="1131">
        <v>0</v>
      </c>
      <c r="AB2554" s="1131">
        <v>0</v>
      </c>
      <c r="AC2554" s="1131">
        <v>0</v>
      </c>
      <c r="AD2554" s="1131">
        <v>0</v>
      </c>
      <c r="AE2554" s="1131">
        <v>0</v>
      </c>
      <c r="AF2554" s="126"/>
      <c r="AG2554" s="126"/>
      <c r="AH2554" s="126"/>
      <c r="AI2554" s="126"/>
      <c r="AJ2554" s="126"/>
      <c r="AK2554" s="126"/>
      <c r="AL2554" s="126">
        <v>2554</v>
      </c>
    </row>
    <row r="2555" spans="1:38">
      <c r="A2555" s="721" t="s">
        <v>1385</v>
      </c>
      <c r="B2555" s="722">
        <v>21</v>
      </c>
      <c r="C2555" s="722">
        <v>2118</v>
      </c>
      <c r="D2555" s="722">
        <v>211800</v>
      </c>
      <c r="E2555" s="721">
        <v>2118009131</v>
      </c>
      <c r="F2555" s="721" t="s">
        <v>1431</v>
      </c>
      <c r="G2555" s="1127">
        <v>-8604687000</v>
      </c>
      <c r="H2555" s="1128">
        <v>0</v>
      </c>
      <c r="I2555" s="1128">
        <v>-8604687000</v>
      </c>
      <c r="J2555" s="1128">
        <v>0</v>
      </c>
      <c r="K2555" s="1128">
        <v>0</v>
      </c>
      <c r="L2555" s="1128">
        <v>0</v>
      </c>
      <c r="M2555" s="1128">
        <v>0</v>
      </c>
      <c r="N2555" s="1129">
        <v>0</v>
      </c>
      <c r="O2555" s="1128">
        <v>0</v>
      </c>
      <c r="P2555" s="1127">
        <v>0</v>
      </c>
      <c r="Q2555" s="1127">
        <v>0</v>
      </c>
      <c r="R2555" s="1127">
        <v>0</v>
      </c>
      <c r="S2555" s="1127">
        <v>0</v>
      </c>
      <c r="T2555" s="1130">
        <v>0</v>
      </c>
      <c r="U2555" s="1130">
        <v>0</v>
      </c>
      <c r="V2555" s="1130">
        <v>0</v>
      </c>
      <c r="W2555" s="1127">
        <v>0</v>
      </c>
      <c r="X2555" s="1130">
        <v>0</v>
      </c>
      <c r="Y2555" s="735">
        <v>0</v>
      </c>
      <c r="Z2555" s="1131">
        <v>0</v>
      </c>
      <c r="AA2555" s="1131">
        <v>0</v>
      </c>
      <c r="AB2555" s="1131">
        <v>0</v>
      </c>
      <c r="AC2555" s="1131">
        <v>0</v>
      </c>
      <c r="AD2555" s="1131">
        <v>0</v>
      </c>
      <c r="AE2555" s="1131">
        <v>0</v>
      </c>
      <c r="AF2555" s="126"/>
      <c r="AG2555" s="126"/>
      <c r="AH2555" s="126"/>
      <c r="AI2555" s="126"/>
      <c r="AJ2555" s="126"/>
      <c r="AK2555" s="126"/>
      <c r="AL2555" s="126">
        <v>2555</v>
      </c>
    </row>
    <row r="2556" spans="1:38">
      <c r="A2556" s="721" t="s">
        <v>1385</v>
      </c>
      <c r="B2556" s="722">
        <v>21</v>
      </c>
      <c r="C2556" s="722">
        <v>2118</v>
      </c>
      <c r="D2556" s="722">
        <v>211800</v>
      </c>
      <c r="E2556" s="721">
        <v>2118009132</v>
      </c>
      <c r="F2556" s="721" t="s">
        <v>1432</v>
      </c>
      <c r="G2556" s="1127">
        <v>-84619400713</v>
      </c>
      <c r="H2556" s="1128">
        <v>0</v>
      </c>
      <c r="I2556" s="1128">
        <v>-84619400713</v>
      </c>
      <c r="J2556" s="1128">
        <v>0</v>
      </c>
      <c r="K2556" s="1128">
        <v>0</v>
      </c>
      <c r="L2556" s="1128">
        <v>0</v>
      </c>
      <c r="M2556" s="1128">
        <v>0</v>
      </c>
      <c r="N2556" s="1129">
        <v>0</v>
      </c>
      <c r="O2556" s="1128">
        <v>0</v>
      </c>
      <c r="P2556" s="1127">
        <v>0</v>
      </c>
      <c r="Q2556" s="1127">
        <v>0</v>
      </c>
      <c r="R2556" s="1127">
        <v>0</v>
      </c>
      <c r="S2556" s="1127">
        <v>0</v>
      </c>
      <c r="T2556" s="1130">
        <v>0</v>
      </c>
      <c r="U2556" s="1130">
        <v>0</v>
      </c>
      <c r="V2556" s="1130">
        <v>0</v>
      </c>
      <c r="W2556" s="1127">
        <v>0</v>
      </c>
      <c r="X2556" s="1130">
        <v>0</v>
      </c>
      <c r="Y2556" s="735">
        <v>0</v>
      </c>
      <c r="Z2556" s="1131">
        <v>0</v>
      </c>
      <c r="AA2556" s="1131">
        <v>0</v>
      </c>
      <c r="AB2556" s="1131">
        <v>0</v>
      </c>
      <c r="AC2556" s="1131">
        <v>0</v>
      </c>
      <c r="AD2556" s="1131">
        <v>0</v>
      </c>
      <c r="AE2556" s="1131">
        <v>0</v>
      </c>
      <c r="AF2556" s="126"/>
      <c r="AG2556" s="126"/>
      <c r="AH2556" s="126"/>
      <c r="AI2556" s="126"/>
      <c r="AJ2556" s="126"/>
      <c r="AK2556" s="126"/>
      <c r="AL2556" s="126">
        <v>2556</v>
      </c>
    </row>
    <row r="2557" spans="1:38">
      <c r="A2557" s="721" t="s">
        <v>1385</v>
      </c>
      <c r="B2557" s="722">
        <v>21</v>
      </c>
      <c r="C2557" s="722">
        <v>2118</v>
      </c>
      <c r="D2557" s="722">
        <v>211800</v>
      </c>
      <c r="E2557" s="721">
        <v>2118009133</v>
      </c>
      <c r="F2557" s="721" t="s">
        <v>3261</v>
      </c>
      <c r="G2557" s="1127">
        <v>-1148000</v>
      </c>
      <c r="H2557" s="1128">
        <v>0</v>
      </c>
      <c r="I2557" s="1128">
        <v>-1148000</v>
      </c>
      <c r="J2557" s="1128">
        <v>0</v>
      </c>
      <c r="K2557" s="1128">
        <v>0</v>
      </c>
      <c r="L2557" s="1128">
        <v>0</v>
      </c>
      <c r="M2557" s="1128">
        <v>0</v>
      </c>
      <c r="N2557" s="1129">
        <v>0</v>
      </c>
      <c r="O2557" s="1128">
        <v>0</v>
      </c>
      <c r="P2557" s="1127">
        <v>0</v>
      </c>
      <c r="Q2557" s="1127">
        <v>0</v>
      </c>
      <c r="R2557" s="1127">
        <v>0</v>
      </c>
      <c r="S2557" s="1127">
        <v>0</v>
      </c>
      <c r="T2557" s="1130">
        <v>0</v>
      </c>
      <c r="U2557" s="1130">
        <v>0</v>
      </c>
      <c r="V2557" s="1130">
        <v>0</v>
      </c>
      <c r="W2557" s="1127">
        <v>0</v>
      </c>
      <c r="X2557" s="1130">
        <v>0</v>
      </c>
      <c r="Y2557" s="735">
        <v>0</v>
      </c>
      <c r="Z2557" s="1131">
        <v>0</v>
      </c>
      <c r="AA2557" s="1131">
        <v>0</v>
      </c>
      <c r="AB2557" s="1131">
        <v>0</v>
      </c>
      <c r="AC2557" s="1131">
        <v>0</v>
      </c>
      <c r="AD2557" s="1131">
        <v>0</v>
      </c>
      <c r="AE2557" s="1131">
        <v>0</v>
      </c>
      <c r="AF2557" s="126"/>
      <c r="AG2557" s="126"/>
      <c r="AH2557" s="126"/>
      <c r="AI2557" s="126"/>
      <c r="AJ2557" s="126"/>
      <c r="AK2557" s="126"/>
      <c r="AL2557" s="126">
        <v>2557</v>
      </c>
    </row>
    <row r="2558" spans="1:38">
      <c r="A2558" s="721" t="s">
        <v>1385</v>
      </c>
      <c r="B2558" s="722">
        <v>21</v>
      </c>
      <c r="C2558" s="722">
        <v>2118</v>
      </c>
      <c r="D2558" s="722">
        <v>211800</v>
      </c>
      <c r="E2558" s="721">
        <v>2118009135</v>
      </c>
      <c r="F2558" s="721" t="s">
        <v>1433</v>
      </c>
      <c r="G2558" s="1127">
        <v>-191774158000</v>
      </c>
      <c r="H2558" s="1128">
        <v>0</v>
      </c>
      <c r="I2558" s="1128">
        <v>-191774158000</v>
      </c>
      <c r="J2558" s="1128">
        <v>0</v>
      </c>
      <c r="K2558" s="1128">
        <v>0</v>
      </c>
      <c r="L2558" s="1128">
        <v>0</v>
      </c>
      <c r="M2558" s="1128">
        <v>0</v>
      </c>
      <c r="N2558" s="1129">
        <v>0</v>
      </c>
      <c r="O2558" s="1128">
        <v>0</v>
      </c>
      <c r="P2558" s="1127">
        <v>0</v>
      </c>
      <c r="Q2558" s="1127">
        <v>0</v>
      </c>
      <c r="R2558" s="1127">
        <v>0</v>
      </c>
      <c r="S2558" s="1127">
        <v>0</v>
      </c>
      <c r="T2558" s="1130">
        <v>0</v>
      </c>
      <c r="U2558" s="1130">
        <v>0</v>
      </c>
      <c r="V2558" s="1130">
        <v>0</v>
      </c>
      <c r="W2558" s="1127">
        <v>0</v>
      </c>
      <c r="X2558" s="1130">
        <v>0</v>
      </c>
      <c r="Y2558" s="735">
        <v>0</v>
      </c>
      <c r="Z2558" s="1131">
        <v>0</v>
      </c>
      <c r="AA2558" s="1131">
        <v>0</v>
      </c>
      <c r="AB2558" s="1131">
        <v>0</v>
      </c>
      <c r="AC2558" s="1131">
        <v>0</v>
      </c>
      <c r="AD2558" s="1131">
        <v>0</v>
      </c>
      <c r="AE2558" s="1131">
        <v>0</v>
      </c>
      <c r="AF2558" s="126"/>
      <c r="AG2558" s="126"/>
      <c r="AH2558" s="126"/>
      <c r="AI2558" s="126"/>
      <c r="AJ2558" s="126"/>
      <c r="AK2558" s="126"/>
      <c r="AL2558" s="126">
        <v>2558</v>
      </c>
    </row>
    <row r="2559" spans="1:38">
      <c r="A2559" s="721" t="s">
        <v>1385</v>
      </c>
      <c r="B2559" s="722">
        <v>21</v>
      </c>
      <c r="C2559" s="722">
        <v>2118</v>
      </c>
      <c r="D2559" s="722">
        <v>211800</v>
      </c>
      <c r="E2559" s="721">
        <v>2118009140</v>
      </c>
      <c r="F2559" s="721" t="s">
        <v>1434</v>
      </c>
      <c r="G2559" s="1127">
        <v>-2591011000</v>
      </c>
      <c r="H2559" s="1128">
        <v>0</v>
      </c>
      <c r="I2559" s="1128">
        <v>-2591011000</v>
      </c>
      <c r="J2559" s="1128">
        <v>0</v>
      </c>
      <c r="K2559" s="1128">
        <v>0</v>
      </c>
      <c r="L2559" s="1128">
        <v>0</v>
      </c>
      <c r="M2559" s="1128">
        <v>0</v>
      </c>
      <c r="N2559" s="1129">
        <v>0</v>
      </c>
      <c r="O2559" s="1128">
        <v>0</v>
      </c>
      <c r="P2559" s="1127">
        <v>0</v>
      </c>
      <c r="Q2559" s="1127">
        <v>0</v>
      </c>
      <c r="R2559" s="1127">
        <v>0</v>
      </c>
      <c r="S2559" s="1127">
        <v>0</v>
      </c>
      <c r="T2559" s="1130">
        <v>0</v>
      </c>
      <c r="U2559" s="1130">
        <v>0</v>
      </c>
      <c r="V2559" s="1130">
        <v>0</v>
      </c>
      <c r="W2559" s="1127">
        <v>0</v>
      </c>
      <c r="X2559" s="1130">
        <v>0</v>
      </c>
      <c r="Y2559" s="735">
        <v>0</v>
      </c>
      <c r="Z2559" s="1131">
        <v>0</v>
      </c>
      <c r="AA2559" s="1131">
        <v>0</v>
      </c>
      <c r="AB2559" s="1131">
        <v>0</v>
      </c>
      <c r="AC2559" s="1131">
        <v>0</v>
      </c>
      <c r="AD2559" s="1131">
        <v>0</v>
      </c>
      <c r="AE2559" s="1131">
        <v>0</v>
      </c>
      <c r="AF2559" s="126"/>
      <c r="AG2559" s="126"/>
      <c r="AH2559" s="126"/>
      <c r="AI2559" s="126"/>
      <c r="AJ2559" s="126"/>
      <c r="AK2559" s="126"/>
      <c r="AL2559" s="126">
        <v>2559</v>
      </c>
    </row>
    <row r="2560" spans="1:38">
      <c r="A2560" s="721" t="s">
        <v>1385</v>
      </c>
      <c r="B2560" s="722">
        <v>21</v>
      </c>
      <c r="C2560" s="722">
        <v>2118</v>
      </c>
      <c r="D2560" s="722">
        <v>211800</v>
      </c>
      <c r="E2560" s="721">
        <v>2118009141</v>
      </c>
      <c r="F2560" s="721" t="s">
        <v>4367</v>
      </c>
      <c r="G2560" s="1127">
        <v>-138191000</v>
      </c>
      <c r="H2560" s="1128">
        <v>0</v>
      </c>
      <c r="I2560" s="1128">
        <v>-138191000</v>
      </c>
      <c r="J2560" s="1128">
        <v>0</v>
      </c>
      <c r="K2560" s="1128">
        <v>0</v>
      </c>
      <c r="L2560" s="1128">
        <v>0</v>
      </c>
      <c r="M2560" s="1128">
        <v>0</v>
      </c>
      <c r="N2560" s="1129">
        <v>0</v>
      </c>
      <c r="O2560" s="1128">
        <v>0</v>
      </c>
      <c r="P2560" s="1127">
        <v>0</v>
      </c>
      <c r="Q2560" s="1127">
        <v>0</v>
      </c>
      <c r="R2560" s="1127">
        <v>0</v>
      </c>
      <c r="S2560" s="1127">
        <v>0</v>
      </c>
      <c r="T2560" s="1130">
        <v>0</v>
      </c>
      <c r="U2560" s="1130">
        <v>0</v>
      </c>
      <c r="V2560" s="1130">
        <v>0</v>
      </c>
      <c r="W2560" s="1127">
        <v>0</v>
      </c>
      <c r="X2560" s="1130">
        <v>0</v>
      </c>
      <c r="Y2560" s="735">
        <v>0</v>
      </c>
      <c r="Z2560" s="1131">
        <v>0</v>
      </c>
      <c r="AA2560" s="1131">
        <v>0</v>
      </c>
      <c r="AB2560" s="1131">
        <v>0</v>
      </c>
      <c r="AC2560" s="1131">
        <v>0</v>
      </c>
      <c r="AD2560" s="1131">
        <v>0</v>
      </c>
      <c r="AE2560" s="1131">
        <v>0</v>
      </c>
      <c r="AF2560" s="126"/>
      <c r="AG2560" s="126"/>
      <c r="AH2560" s="126"/>
      <c r="AI2560" s="126"/>
      <c r="AJ2560" s="126"/>
      <c r="AK2560" s="126"/>
      <c r="AL2560" s="126">
        <v>2560</v>
      </c>
    </row>
    <row r="2561" spans="1:38">
      <c r="A2561" s="721" t="s">
        <v>1385</v>
      </c>
      <c r="B2561" s="722">
        <v>21</v>
      </c>
      <c r="C2561" s="722">
        <v>2118</v>
      </c>
      <c r="D2561" s="722">
        <v>211800</v>
      </c>
      <c r="E2561" s="721">
        <v>2118009142</v>
      </c>
      <c r="F2561" s="721" t="s">
        <v>1435</v>
      </c>
      <c r="G2561" s="1127">
        <v>-26501849</v>
      </c>
      <c r="H2561" s="1128">
        <v>0</v>
      </c>
      <c r="I2561" s="1128">
        <v>-26501849</v>
      </c>
      <c r="J2561" s="1128">
        <v>0</v>
      </c>
      <c r="K2561" s="1128">
        <v>0</v>
      </c>
      <c r="L2561" s="1128">
        <v>0</v>
      </c>
      <c r="M2561" s="1128">
        <v>0</v>
      </c>
      <c r="N2561" s="1129">
        <v>0</v>
      </c>
      <c r="O2561" s="1128">
        <v>0</v>
      </c>
      <c r="P2561" s="1127">
        <v>0</v>
      </c>
      <c r="Q2561" s="1127">
        <v>0</v>
      </c>
      <c r="R2561" s="1127">
        <v>0</v>
      </c>
      <c r="S2561" s="1127">
        <v>0</v>
      </c>
      <c r="T2561" s="1130">
        <v>0</v>
      </c>
      <c r="U2561" s="1130">
        <v>0</v>
      </c>
      <c r="V2561" s="1130">
        <v>0</v>
      </c>
      <c r="W2561" s="1127">
        <v>0</v>
      </c>
      <c r="X2561" s="1130">
        <v>0</v>
      </c>
      <c r="Y2561" s="735">
        <v>0</v>
      </c>
      <c r="Z2561" s="1131">
        <v>0</v>
      </c>
      <c r="AA2561" s="1131">
        <v>0</v>
      </c>
      <c r="AB2561" s="1131">
        <v>0</v>
      </c>
      <c r="AC2561" s="1131">
        <v>0</v>
      </c>
      <c r="AD2561" s="1131">
        <v>0</v>
      </c>
      <c r="AE2561" s="1131">
        <v>0</v>
      </c>
      <c r="AF2561" s="126"/>
      <c r="AG2561" s="126"/>
      <c r="AH2561" s="126"/>
      <c r="AI2561" s="126"/>
      <c r="AJ2561" s="126"/>
      <c r="AK2561" s="126"/>
      <c r="AL2561" s="126">
        <v>2561</v>
      </c>
    </row>
    <row r="2562" spans="1:38">
      <c r="A2562" s="721" t="s">
        <v>1385</v>
      </c>
      <c r="B2562" s="722">
        <v>21</v>
      </c>
      <c r="C2562" s="722">
        <v>2118</v>
      </c>
      <c r="D2562" s="722">
        <v>211800</v>
      </c>
      <c r="E2562" s="721">
        <v>2118009145</v>
      </c>
      <c r="F2562" s="721" t="s">
        <v>1436</v>
      </c>
      <c r="G2562" s="1127">
        <v>-406079000</v>
      </c>
      <c r="H2562" s="1128">
        <v>0</v>
      </c>
      <c r="I2562" s="1128">
        <v>-406079000</v>
      </c>
      <c r="J2562" s="1128">
        <v>0</v>
      </c>
      <c r="K2562" s="1128">
        <v>0</v>
      </c>
      <c r="L2562" s="1128">
        <v>0</v>
      </c>
      <c r="M2562" s="1128">
        <v>0</v>
      </c>
      <c r="N2562" s="1129">
        <v>0</v>
      </c>
      <c r="O2562" s="1128">
        <v>0</v>
      </c>
      <c r="P2562" s="1127">
        <v>0</v>
      </c>
      <c r="Q2562" s="1127">
        <v>0</v>
      </c>
      <c r="R2562" s="1127">
        <v>0</v>
      </c>
      <c r="S2562" s="1127">
        <v>0</v>
      </c>
      <c r="T2562" s="1130">
        <v>0</v>
      </c>
      <c r="U2562" s="1130">
        <v>0</v>
      </c>
      <c r="V2562" s="1130">
        <v>0</v>
      </c>
      <c r="W2562" s="1127">
        <v>0</v>
      </c>
      <c r="X2562" s="1130">
        <v>0</v>
      </c>
      <c r="Y2562" s="735">
        <v>0</v>
      </c>
      <c r="Z2562" s="1131">
        <v>0</v>
      </c>
      <c r="AA2562" s="1131">
        <v>0</v>
      </c>
      <c r="AB2562" s="1131">
        <v>0</v>
      </c>
      <c r="AC2562" s="1131">
        <v>0</v>
      </c>
      <c r="AD2562" s="1131">
        <v>0</v>
      </c>
      <c r="AE2562" s="1131">
        <v>0</v>
      </c>
      <c r="AF2562" s="126"/>
      <c r="AG2562" s="126"/>
      <c r="AH2562" s="126"/>
      <c r="AI2562" s="126"/>
      <c r="AJ2562" s="126"/>
      <c r="AK2562" s="126"/>
      <c r="AL2562" s="126">
        <v>2562</v>
      </c>
    </row>
    <row r="2563" spans="1:38">
      <c r="A2563" s="721" t="s">
        <v>1385</v>
      </c>
      <c r="B2563" s="722">
        <v>21</v>
      </c>
      <c r="C2563" s="722">
        <v>2118</v>
      </c>
      <c r="D2563" s="722">
        <v>211800</v>
      </c>
      <c r="E2563" s="721">
        <v>2118009146</v>
      </c>
      <c r="F2563" s="721" t="s">
        <v>1437</v>
      </c>
      <c r="G2563" s="1127">
        <v>-6298000</v>
      </c>
      <c r="H2563" s="1128">
        <v>0</v>
      </c>
      <c r="I2563" s="1128">
        <v>-6298000</v>
      </c>
      <c r="J2563" s="1128">
        <v>0</v>
      </c>
      <c r="K2563" s="1128">
        <v>0</v>
      </c>
      <c r="L2563" s="1128">
        <v>0</v>
      </c>
      <c r="M2563" s="1128">
        <v>0</v>
      </c>
      <c r="N2563" s="1129">
        <v>0</v>
      </c>
      <c r="O2563" s="1128">
        <v>0</v>
      </c>
      <c r="P2563" s="1127">
        <v>0</v>
      </c>
      <c r="Q2563" s="1127">
        <v>0</v>
      </c>
      <c r="R2563" s="1127">
        <v>0</v>
      </c>
      <c r="S2563" s="1127">
        <v>0</v>
      </c>
      <c r="T2563" s="1130">
        <v>0</v>
      </c>
      <c r="U2563" s="1130">
        <v>0</v>
      </c>
      <c r="V2563" s="1130">
        <v>0</v>
      </c>
      <c r="W2563" s="1127">
        <v>0</v>
      </c>
      <c r="X2563" s="1130">
        <v>0</v>
      </c>
      <c r="Y2563" s="735">
        <v>0</v>
      </c>
      <c r="Z2563" s="1131">
        <v>0</v>
      </c>
      <c r="AA2563" s="1131">
        <v>0</v>
      </c>
      <c r="AB2563" s="1131">
        <v>0</v>
      </c>
      <c r="AC2563" s="1131">
        <v>0</v>
      </c>
      <c r="AD2563" s="1131">
        <v>0</v>
      </c>
      <c r="AE2563" s="1131">
        <v>0</v>
      </c>
      <c r="AF2563" s="126"/>
      <c r="AG2563" s="126"/>
      <c r="AH2563" s="126"/>
      <c r="AI2563" s="126"/>
      <c r="AJ2563" s="126"/>
      <c r="AK2563" s="126"/>
      <c r="AL2563" s="126">
        <v>2563</v>
      </c>
    </row>
    <row r="2564" spans="1:38">
      <c r="A2564" s="721" t="s">
        <v>1385</v>
      </c>
      <c r="B2564" s="722">
        <v>21</v>
      </c>
      <c r="C2564" s="722">
        <v>2118</v>
      </c>
      <c r="D2564" s="722">
        <v>211800</v>
      </c>
      <c r="E2564" s="721">
        <v>2118009150</v>
      </c>
      <c r="F2564" s="721" t="s">
        <v>1438</v>
      </c>
      <c r="G2564" s="1127">
        <v>-12808495000</v>
      </c>
      <c r="H2564" s="1128">
        <v>0</v>
      </c>
      <c r="I2564" s="1128">
        <v>-12808495000</v>
      </c>
      <c r="J2564" s="1128">
        <v>0</v>
      </c>
      <c r="K2564" s="1128">
        <v>0</v>
      </c>
      <c r="L2564" s="1128">
        <v>0</v>
      </c>
      <c r="M2564" s="1128">
        <v>0</v>
      </c>
      <c r="N2564" s="1129">
        <v>0</v>
      </c>
      <c r="O2564" s="1128">
        <v>0</v>
      </c>
      <c r="P2564" s="1127">
        <v>0</v>
      </c>
      <c r="Q2564" s="1127">
        <v>0</v>
      </c>
      <c r="R2564" s="1127">
        <v>0</v>
      </c>
      <c r="S2564" s="1127">
        <v>0</v>
      </c>
      <c r="T2564" s="1130">
        <v>0</v>
      </c>
      <c r="U2564" s="1130">
        <v>0</v>
      </c>
      <c r="V2564" s="1130">
        <v>0</v>
      </c>
      <c r="W2564" s="1127">
        <v>0</v>
      </c>
      <c r="X2564" s="1130">
        <v>0</v>
      </c>
      <c r="Y2564" s="735">
        <v>0</v>
      </c>
      <c r="Z2564" s="1131">
        <v>0</v>
      </c>
      <c r="AA2564" s="1131">
        <v>0</v>
      </c>
      <c r="AB2564" s="1131">
        <v>0</v>
      </c>
      <c r="AC2564" s="1131">
        <v>0</v>
      </c>
      <c r="AD2564" s="1131">
        <v>0</v>
      </c>
      <c r="AE2564" s="1131">
        <v>0</v>
      </c>
      <c r="AF2564" s="126"/>
      <c r="AG2564" s="126"/>
      <c r="AH2564" s="126"/>
      <c r="AI2564" s="126"/>
      <c r="AJ2564" s="126"/>
      <c r="AK2564" s="126"/>
      <c r="AL2564" s="126">
        <v>2564</v>
      </c>
    </row>
    <row r="2565" spans="1:38">
      <c r="A2565" s="721" t="s">
        <v>1385</v>
      </c>
      <c r="B2565" s="722">
        <v>21</v>
      </c>
      <c r="C2565" s="722">
        <v>2118</v>
      </c>
      <c r="D2565" s="722">
        <v>211800</v>
      </c>
      <c r="E2565" s="721">
        <v>2118009151</v>
      </c>
      <c r="F2565" s="721" t="s">
        <v>4368</v>
      </c>
      <c r="G2565" s="1127">
        <v>0</v>
      </c>
      <c r="H2565" s="1128">
        <v>0</v>
      </c>
      <c r="I2565" s="1128">
        <v>0</v>
      </c>
      <c r="J2565" s="1128">
        <v>0</v>
      </c>
      <c r="K2565" s="1128">
        <v>0</v>
      </c>
      <c r="L2565" s="1128">
        <v>0</v>
      </c>
      <c r="M2565" s="1128">
        <v>0</v>
      </c>
      <c r="N2565" s="1129">
        <v>0</v>
      </c>
      <c r="O2565" s="1128">
        <v>0</v>
      </c>
      <c r="P2565" s="1127">
        <v>0</v>
      </c>
      <c r="Q2565" s="1127">
        <v>0</v>
      </c>
      <c r="R2565" s="1127">
        <v>0</v>
      </c>
      <c r="S2565" s="1127">
        <v>0</v>
      </c>
      <c r="T2565" s="1130">
        <v>0</v>
      </c>
      <c r="U2565" s="1130">
        <v>0</v>
      </c>
      <c r="V2565" s="1130">
        <v>0</v>
      </c>
      <c r="W2565" s="1127">
        <v>0</v>
      </c>
      <c r="X2565" s="1130">
        <v>0</v>
      </c>
      <c r="Y2565" s="735">
        <v>0</v>
      </c>
      <c r="Z2565" s="1131">
        <v>0</v>
      </c>
      <c r="AA2565" s="1131">
        <v>0</v>
      </c>
      <c r="AB2565" s="1131">
        <v>0</v>
      </c>
      <c r="AC2565" s="1131">
        <v>0</v>
      </c>
      <c r="AD2565" s="1131">
        <v>0</v>
      </c>
      <c r="AE2565" s="1131">
        <v>0</v>
      </c>
      <c r="AF2565" s="126"/>
      <c r="AG2565" s="126"/>
      <c r="AH2565" s="126"/>
      <c r="AI2565" s="126"/>
      <c r="AJ2565" s="126"/>
      <c r="AK2565" s="126"/>
      <c r="AL2565" s="126">
        <v>2565</v>
      </c>
    </row>
    <row r="2566" spans="1:38">
      <c r="A2566" s="721" t="s">
        <v>1385</v>
      </c>
      <c r="B2566" s="722">
        <v>21</v>
      </c>
      <c r="C2566" s="722">
        <v>2118</v>
      </c>
      <c r="D2566" s="722">
        <v>211800</v>
      </c>
      <c r="E2566" s="721">
        <v>2118009152</v>
      </c>
      <c r="F2566" s="721" t="s">
        <v>1439</v>
      </c>
      <c r="G2566" s="1127">
        <v>-54616432000</v>
      </c>
      <c r="H2566" s="1128">
        <v>0</v>
      </c>
      <c r="I2566" s="1128">
        <v>-54616432000</v>
      </c>
      <c r="J2566" s="1128">
        <v>0</v>
      </c>
      <c r="K2566" s="1128">
        <v>0</v>
      </c>
      <c r="L2566" s="1128">
        <v>0</v>
      </c>
      <c r="M2566" s="1128">
        <v>0</v>
      </c>
      <c r="N2566" s="1129">
        <v>0</v>
      </c>
      <c r="O2566" s="1128">
        <v>0</v>
      </c>
      <c r="P2566" s="1127">
        <v>0</v>
      </c>
      <c r="Q2566" s="1127">
        <v>0</v>
      </c>
      <c r="R2566" s="1127">
        <v>0</v>
      </c>
      <c r="S2566" s="1127">
        <v>0</v>
      </c>
      <c r="T2566" s="1130">
        <v>0</v>
      </c>
      <c r="U2566" s="1130">
        <v>0</v>
      </c>
      <c r="V2566" s="1130">
        <v>0</v>
      </c>
      <c r="W2566" s="1127">
        <v>0</v>
      </c>
      <c r="X2566" s="1130">
        <v>0</v>
      </c>
      <c r="Y2566" s="735">
        <v>0</v>
      </c>
      <c r="Z2566" s="1131">
        <v>0</v>
      </c>
      <c r="AA2566" s="1131">
        <v>0</v>
      </c>
      <c r="AB2566" s="1131">
        <v>0</v>
      </c>
      <c r="AC2566" s="1131">
        <v>0</v>
      </c>
      <c r="AD2566" s="1131">
        <v>0</v>
      </c>
      <c r="AE2566" s="1131">
        <v>0</v>
      </c>
      <c r="AF2566" s="126"/>
      <c r="AG2566" s="126"/>
      <c r="AH2566" s="126"/>
      <c r="AI2566" s="126"/>
      <c r="AJ2566" s="126"/>
      <c r="AK2566" s="126"/>
      <c r="AL2566" s="126">
        <v>2566</v>
      </c>
    </row>
    <row r="2567" spans="1:38">
      <c r="A2567" s="721" t="s">
        <v>1385</v>
      </c>
      <c r="B2567" s="722">
        <v>21</v>
      </c>
      <c r="C2567" s="722">
        <v>2118</v>
      </c>
      <c r="D2567" s="722">
        <v>211800</v>
      </c>
      <c r="E2567" s="721">
        <v>2118009155</v>
      </c>
      <c r="F2567" s="721" t="s">
        <v>1440</v>
      </c>
      <c r="G2567" s="1127">
        <v>-47632000</v>
      </c>
      <c r="H2567" s="1128">
        <v>0</v>
      </c>
      <c r="I2567" s="1128">
        <v>-47632000</v>
      </c>
      <c r="J2567" s="1128">
        <v>0</v>
      </c>
      <c r="K2567" s="1128">
        <v>0</v>
      </c>
      <c r="L2567" s="1128">
        <v>0</v>
      </c>
      <c r="M2567" s="1128">
        <v>0</v>
      </c>
      <c r="N2567" s="1129">
        <v>0</v>
      </c>
      <c r="O2567" s="1128">
        <v>0</v>
      </c>
      <c r="P2567" s="1127">
        <v>0</v>
      </c>
      <c r="Q2567" s="1127">
        <v>0</v>
      </c>
      <c r="R2567" s="1127">
        <v>0</v>
      </c>
      <c r="S2567" s="1127">
        <v>0</v>
      </c>
      <c r="T2567" s="1130">
        <v>0</v>
      </c>
      <c r="U2567" s="1130">
        <v>0</v>
      </c>
      <c r="V2567" s="1130">
        <v>0</v>
      </c>
      <c r="W2567" s="1127">
        <v>0</v>
      </c>
      <c r="X2567" s="1130">
        <v>0</v>
      </c>
      <c r="Y2567" s="735">
        <v>0</v>
      </c>
      <c r="Z2567" s="1131">
        <v>0</v>
      </c>
      <c r="AA2567" s="1131">
        <v>0</v>
      </c>
      <c r="AB2567" s="1131">
        <v>0</v>
      </c>
      <c r="AC2567" s="1131">
        <v>0</v>
      </c>
      <c r="AD2567" s="1131">
        <v>0</v>
      </c>
      <c r="AE2567" s="1131">
        <v>0</v>
      </c>
      <c r="AF2567" s="126"/>
      <c r="AG2567" s="126"/>
      <c r="AH2567" s="126"/>
      <c r="AI2567" s="126"/>
      <c r="AJ2567" s="126"/>
      <c r="AK2567" s="126"/>
      <c r="AL2567" s="126">
        <v>2567</v>
      </c>
    </row>
    <row r="2568" spans="1:38">
      <c r="A2568" s="721" t="s">
        <v>1385</v>
      </c>
      <c r="B2568" s="722">
        <v>21</v>
      </c>
      <c r="C2568" s="722">
        <v>2118</v>
      </c>
      <c r="D2568" s="722">
        <v>211800</v>
      </c>
      <c r="E2568" s="721">
        <v>2118009160</v>
      </c>
      <c r="F2568" s="721" t="s">
        <v>2090</v>
      </c>
      <c r="G2568" s="1127">
        <v>0</v>
      </c>
      <c r="H2568" s="1128">
        <v>0</v>
      </c>
      <c r="I2568" s="1128">
        <v>0</v>
      </c>
      <c r="J2568" s="1128">
        <v>0</v>
      </c>
      <c r="K2568" s="1128">
        <v>0</v>
      </c>
      <c r="L2568" s="1128">
        <v>0</v>
      </c>
      <c r="M2568" s="1128">
        <v>0</v>
      </c>
      <c r="N2568" s="1129">
        <v>0</v>
      </c>
      <c r="O2568" s="1128">
        <v>0</v>
      </c>
      <c r="P2568" s="1127">
        <v>0</v>
      </c>
      <c r="Q2568" s="1127">
        <v>0</v>
      </c>
      <c r="R2568" s="1127">
        <v>0</v>
      </c>
      <c r="S2568" s="1127">
        <v>0</v>
      </c>
      <c r="T2568" s="1130">
        <v>0</v>
      </c>
      <c r="U2568" s="1130">
        <v>0</v>
      </c>
      <c r="V2568" s="1130">
        <v>0</v>
      </c>
      <c r="W2568" s="1127">
        <v>0</v>
      </c>
      <c r="X2568" s="1130">
        <v>0</v>
      </c>
      <c r="Y2568" s="735">
        <v>0</v>
      </c>
      <c r="Z2568" s="1131">
        <v>0</v>
      </c>
      <c r="AA2568" s="1131">
        <v>0</v>
      </c>
      <c r="AB2568" s="1131">
        <v>0</v>
      </c>
      <c r="AC2568" s="1131">
        <v>0</v>
      </c>
      <c r="AD2568" s="1131">
        <v>0</v>
      </c>
      <c r="AE2568" s="1131">
        <v>0</v>
      </c>
      <c r="AF2568" s="126"/>
      <c r="AG2568" s="126"/>
      <c r="AH2568" s="126"/>
      <c r="AI2568" s="126"/>
      <c r="AJ2568" s="126"/>
      <c r="AK2568" s="126"/>
      <c r="AL2568" s="126">
        <v>2568</v>
      </c>
    </row>
    <row r="2569" spans="1:38">
      <c r="A2569" s="721" t="s">
        <v>1385</v>
      </c>
      <c r="B2569" s="722">
        <v>21</v>
      </c>
      <c r="C2569" s="722">
        <v>2118</v>
      </c>
      <c r="D2569" s="722">
        <v>211800</v>
      </c>
      <c r="E2569" s="721">
        <v>2118009165</v>
      </c>
      <c r="F2569" s="721" t="s">
        <v>4369</v>
      </c>
      <c r="G2569" s="1127">
        <v>-554178000</v>
      </c>
      <c r="H2569" s="1128">
        <v>0</v>
      </c>
      <c r="I2569" s="1128">
        <v>-554178000</v>
      </c>
      <c r="J2569" s="1128">
        <v>0</v>
      </c>
      <c r="K2569" s="1128">
        <v>0</v>
      </c>
      <c r="L2569" s="1128">
        <v>0</v>
      </c>
      <c r="M2569" s="1128">
        <v>0</v>
      </c>
      <c r="N2569" s="1129">
        <v>0</v>
      </c>
      <c r="O2569" s="1128">
        <v>0</v>
      </c>
      <c r="P2569" s="1127">
        <v>0</v>
      </c>
      <c r="Q2569" s="1127">
        <v>0</v>
      </c>
      <c r="R2569" s="1127">
        <v>0</v>
      </c>
      <c r="S2569" s="1127">
        <v>0</v>
      </c>
      <c r="T2569" s="1130">
        <v>0</v>
      </c>
      <c r="U2569" s="1130">
        <v>0</v>
      </c>
      <c r="V2569" s="1130">
        <v>0</v>
      </c>
      <c r="W2569" s="1127">
        <v>0</v>
      </c>
      <c r="X2569" s="1130">
        <v>0</v>
      </c>
      <c r="Y2569" s="735">
        <v>0</v>
      </c>
      <c r="Z2569" s="1131">
        <v>0</v>
      </c>
      <c r="AA2569" s="1131">
        <v>0</v>
      </c>
      <c r="AB2569" s="1131">
        <v>0</v>
      </c>
      <c r="AC2569" s="1131">
        <v>0</v>
      </c>
      <c r="AD2569" s="1131">
        <v>0</v>
      </c>
      <c r="AE2569" s="1131">
        <v>0</v>
      </c>
      <c r="AF2569" s="126"/>
      <c r="AG2569" s="126"/>
      <c r="AH2569" s="126"/>
      <c r="AI2569" s="126"/>
      <c r="AJ2569" s="126"/>
      <c r="AK2569" s="126"/>
      <c r="AL2569" s="126">
        <v>2569</v>
      </c>
    </row>
    <row r="2570" spans="1:38">
      <c r="A2570" s="721" t="s">
        <v>1385</v>
      </c>
      <c r="B2570" s="722">
        <v>21</v>
      </c>
      <c r="C2570" s="722">
        <v>2118</v>
      </c>
      <c r="D2570" s="722">
        <v>211800</v>
      </c>
      <c r="E2570" s="721">
        <v>2118009166</v>
      </c>
      <c r="F2570" s="721" t="s">
        <v>4370</v>
      </c>
      <c r="G2570" s="1127">
        <v>-970900</v>
      </c>
      <c r="H2570" s="1128">
        <v>0</v>
      </c>
      <c r="I2570" s="1128">
        <v>-970900</v>
      </c>
      <c r="J2570" s="1128">
        <v>0</v>
      </c>
      <c r="K2570" s="1128">
        <v>0</v>
      </c>
      <c r="L2570" s="1128">
        <v>0</v>
      </c>
      <c r="M2570" s="1128">
        <v>0</v>
      </c>
      <c r="N2570" s="1129">
        <v>0</v>
      </c>
      <c r="O2570" s="1128">
        <v>0</v>
      </c>
      <c r="P2570" s="1127">
        <v>0</v>
      </c>
      <c r="Q2570" s="1127">
        <v>0</v>
      </c>
      <c r="R2570" s="1127">
        <v>0</v>
      </c>
      <c r="S2570" s="1127">
        <v>0</v>
      </c>
      <c r="T2570" s="1130">
        <v>0</v>
      </c>
      <c r="U2570" s="1130">
        <v>0</v>
      </c>
      <c r="V2570" s="1130">
        <v>0</v>
      </c>
      <c r="W2570" s="1127">
        <v>0</v>
      </c>
      <c r="X2570" s="1130">
        <v>0</v>
      </c>
      <c r="Y2570" s="735">
        <v>0</v>
      </c>
      <c r="Z2570" s="1131">
        <v>0</v>
      </c>
      <c r="AA2570" s="1131">
        <v>0</v>
      </c>
      <c r="AB2570" s="1131">
        <v>0</v>
      </c>
      <c r="AC2570" s="1131">
        <v>0</v>
      </c>
      <c r="AD2570" s="1131">
        <v>0</v>
      </c>
      <c r="AE2570" s="1131">
        <v>0</v>
      </c>
      <c r="AF2570" s="126"/>
      <c r="AG2570" s="126"/>
      <c r="AH2570" s="126"/>
      <c r="AI2570" s="126"/>
      <c r="AJ2570" s="126"/>
      <c r="AK2570" s="126"/>
      <c r="AL2570" s="126">
        <v>2570</v>
      </c>
    </row>
    <row r="2571" spans="1:38">
      <c r="A2571" s="721" t="s">
        <v>1385</v>
      </c>
      <c r="B2571" s="722">
        <v>21</v>
      </c>
      <c r="C2571" s="722">
        <v>2118</v>
      </c>
      <c r="D2571" s="722">
        <v>211800</v>
      </c>
      <c r="E2571" s="721">
        <v>2118009170</v>
      </c>
      <c r="F2571" s="721" t="s">
        <v>1441</v>
      </c>
      <c r="G2571" s="1127">
        <v>-216883584</v>
      </c>
      <c r="H2571" s="1128">
        <v>0</v>
      </c>
      <c r="I2571" s="1128">
        <v>-216883584</v>
      </c>
      <c r="J2571" s="1128">
        <v>0</v>
      </c>
      <c r="K2571" s="1128">
        <v>0</v>
      </c>
      <c r="L2571" s="1128">
        <v>0</v>
      </c>
      <c r="M2571" s="1128">
        <v>0</v>
      </c>
      <c r="N2571" s="1129">
        <v>0</v>
      </c>
      <c r="O2571" s="1128">
        <v>0</v>
      </c>
      <c r="P2571" s="1127">
        <v>0</v>
      </c>
      <c r="Q2571" s="1127">
        <v>0</v>
      </c>
      <c r="R2571" s="1127">
        <v>0</v>
      </c>
      <c r="S2571" s="1127">
        <v>0</v>
      </c>
      <c r="T2571" s="1130">
        <v>0</v>
      </c>
      <c r="U2571" s="1130">
        <v>0</v>
      </c>
      <c r="V2571" s="1130">
        <v>0</v>
      </c>
      <c r="W2571" s="1127">
        <v>0</v>
      </c>
      <c r="X2571" s="1130">
        <v>0</v>
      </c>
      <c r="Y2571" s="735">
        <v>0</v>
      </c>
      <c r="Z2571" s="1131">
        <v>0</v>
      </c>
      <c r="AA2571" s="1131">
        <v>0</v>
      </c>
      <c r="AB2571" s="1131">
        <v>0</v>
      </c>
      <c r="AC2571" s="1131">
        <v>0</v>
      </c>
      <c r="AD2571" s="1131">
        <v>0</v>
      </c>
      <c r="AE2571" s="1131">
        <v>0</v>
      </c>
      <c r="AF2571" s="126"/>
      <c r="AG2571" s="126"/>
      <c r="AH2571" s="126"/>
      <c r="AI2571" s="126"/>
      <c r="AJ2571" s="126"/>
      <c r="AK2571" s="126"/>
      <c r="AL2571" s="126">
        <v>2571</v>
      </c>
    </row>
    <row r="2572" spans="1:38">
      <c r="A2572" s="721" t="s">
        <v>1385</v>
      </c>
      <c r="B2572" s="722">
        <v>21</v>
      </c>
      <c r="C2572" s="722">
        <v>2118</v>
      </c>
      <c r="D2572" s="722">
        <v>211800</v>
      </c>
      <c r="E2572" s="721">
        <v>2118009171</v>
      </c>
      <c r="F2572" s="721" t="s">
        <v>1442</v>
      </c>
      <c r="G2572" s="1127">
        <v>-173601488</v>
      </c>
      <c r="H2572" s="1128">
        <v>0</v>
      </c>
      <c r="I2572" s="1128">
        <v>-173601488</v>
      </c>
      <c r="J2572" s="1128">
        <v>0</v>
      </c>
      <c r="K2572" s="1128">
        <v>0</v>
      </c>
      <c r="L2572" s="1128">
        <v>0</v>
      </c>
      <c r="M2572" s="1128">
        <v>0</v>
      </c>
      <c r="N2572" s="1129">
        <v>0</v>
      </c>
      <c r="O2572" s="1128">
        <v>0</v>
      </c>
      <c r="P2572" s="1127">
        <v>0</v>
      </c>
      <c r="Q2572" s="1127">
        <v>0</v>
      </c>
      <c r="R2572" s="1127">
        <v>0</v>
      </c>
      <c r="S2572" s="1127">
        <v>0</v>
      </c>
      <c r="T2572" s="1130">
        <v>0</v>
      </c>
      <c r="U2572" s="1130">
        <v>0</v>
      </c>
      <c r="V2572" s="1130">
        <v>0</v>
      </c>
      <c r="W2572" s="1127">
        <v>0</v>
      </c>
      <c r="X2572" s="1130">
        <v>0</v>
      </c>
      <c r="Y2572" s="735">
        <v>0</v>
      </c>
      <c r="Z2572" s="1131">
        <v>0</v>
      </c>
      <c r="AA2572" s="1131">
        <v>0</v>
      </c>
      <c r="AB2572" s="1131">
        <v>0</v>
      </c>
      <c r="AC2572" s="1131">
        <v>0</v>
      </c>
      <c r="AD2572" s="1131">
        <v>0</v>
      </c>
      <c r="AE2572" s="1131">
        <v>0</v>
      </c>
      <c r="AF2572" s="126"/>
      <c r="AG2572" s="126"/>
      <c r="AH2572" s="126"/>
      <c r="AI2572" s="126"/>
      <c r="AJ2572" s="126"/>
      <c r="AK2572" s="126"/>
      <c r="AL2572" s="126">
        <v>2572</v>
      </c>
    </row>
    <row r="2573" spans="1:38">
      <c r="A2573" s="721" t="s">
        <v>1385</v>
      </c>
      <c r="B2573" s="722">
        <v>21</v>
      </c>
      <c r="C2573" s="722">
        <v>2118</v>
      </c>
      <c r="D2573" s="722">
        <v>211800</v>
      </c>
      <c r="E2573" s="721">
        <v>2118009172</v>
      </c>
      <c r="F2573" s="721" t="s">
        <v>1443</v>
      </c>
      <c r="G2573" s="1127">
        <v>0</v>
      </c>
      <c r="H2573" s="1128">
        <v>0</v>
      </c>
      <c r="I2573" s="1128">
        <v>0</v>
      </c>
      <c r="J2573" s="1128">
        <v>0</v>
      </c>
      <c r="K2573" s="1128">
        <v>0</v>
      </c>
      <c r="L2573" s="1128">
        <v>0</v>
      </c>
      <c r="M2573" s="1128">
        <v>0</v>
      </c>
      <c r="N2573" s="1129">
        <v>0</v>
      </c>
      <c r="O2573" s="1128">
        <v>0</v>
      </c>
      <c r="P2573" s="1127">
        <v>0</v>
      </c>
      <c r="Q2573" s="1127">
        <v>0</v>
      </c>
      <c r="R2573" s="1127">
        <v>0</v>
      </c>
      <c r="S2573" s="1127">
        <v>0</v>
      </c>
      <c r="T2573" s="1130">
        <v>0</v>
      </c>
      <c r="U2573" s="1130">
        <v>0</v>
      </c>
      <c r="V2573" s="1130">
        <v>0</v>
      </c>
      <c r="W2573" s="1127">
        <v>0</v>
      </c>
      <c r="X2573" s="1130">
        <v>0</v>
      </c>
      <c r="Y2573" s="735">
        <v>0</v>
      </c>
      <c r="Z2573" s="1131">
        <v>0</v>
      </c>
      <c r="AA2573" s="1131">
        <v>0</v>
      </c>
      <c r="AB2573" s="1131">
        <v>0</v>
      </c>
      <c r="AC2573" s="1131">
        <v>0</v>
      </c>
      <c r="AD2573" s="1131">
        <v>0</v>
      </c>
      <c r="AE2573" s="1131">
        <v>0</v>
      </c>
      <c r="AF2573" s="126"/>
      <c r="AG2573" s="126"/>
      <c r="AH2573" s="126"/>
      <c r="AI2573" s="126"/>
      <c r="AJ2573" s="126"/>
      <c r="AK2573" s="126"/>
      <c r="AL2573" s="126">
        <v>2573</v>
      </c>
    </row>
    <row r="2574" spans="1:38">
      <c r="A2574" s="721" t="s">
        <v>1385</v>
      </c>
      <c r="B2574" s="722">
        <v>21</v>
      </c>
      <c r="C2574" s="722">
        <v>2118</v>
      </c>
      <c r="D2574" s="722">
        <v>211800</v>
      </c>
      <c r="E2574" s="721">
        <v>2118009174</v>
      </c>
      <c r="F2574" s="721" t="s">
        <v>3444</v>
      </c>
      <c r="G2574" s="1127">
        <v>-204126000</v>
      </c>
      <c r="H2574" s="1128">
        <v>0</v>
      </c>
      <c r="I2574" s="1128">
        <v>-204126000</v>
      </c>
      <c r="J2574" s="1128">
        <v>0</v>
      </c>
      <c r="K2574" s="1128">
        <v>0</v>
      </c>
      <c r="L2574" s="1128">
        <v>0</v>
      </c>
      <c r="M2574" s="1128">
        <v>0</v>
      </c>
      <c r="N2574" s="1129">
        <v>0</v>
      </c>
      <c r="O2574" s="1128">
        <v>0</v>
      </c>
      <c r="P2574" s="1127">
        <v>0</v>
      </c>
      <c r="Q2574" s="1127">
        <v>0</v>
      </c>
      <c r="R2574" s="1127">
        <v>0</v>
      </c>
      <c r="S2574" s="1127">
        <v>0</v>
      </c>
      <c r="T2574" s="1130">
        <v>0</v>
      </c>
      <c r="U2574" s="1130">
        <v>0</v>
      </c>
      <c r="V2574" s="1130">
        <v>0</v>
      </c>
      <c r="W2574" s="1127">
        <v>0</v>
      </c>
      <c r="X2574" s="1130">
        <v>0</v>
      </c>
      <c r="Y2574" s="735">
        <v>0</v>
      </c>
      <c r="Z2574" s="1131">
        <v>0</v>
      </c>
      <c r="AA2574" s="1131">
        <v>0</v>
      </c>
      <c r="AB2574" s="1131">
        <v>0</v>
      </c>
      <c r="AC2574" s="1131">
        <v>0</v>
      </c>
      <c r="AD2574" s="1131">
        <v>0</v>
      </c>
      <c r="AE2574" s="1131">
        <v>0</v>
      </c>
      <c r="AF2574" s="126"/>
      <c r="AG2574" s="126"/>
      <c r="AH2574" s="126"/>
      <c r="AI2574" s="126"/>
      <c r="AJ2574" s="126"/>
      <c r="AK2574" s="126"/>
      <c r="AL2574" s="126">
        <v>2574</v>
      </c>
    </row>
    <row r="2575" spans="1:38">
      <c r="A2575" s="721" t="s">
        <v>1385</v>
      </c>
      <c r="B2575" s="722">
        <v>21</v>
      </c>
      <c r="C2575" s="722">
        <v>2118</v>
      </c>
      <c r="D2575" s="722">
        <v>211800</v>
      </c>
      <c r="E2575" s="721">
        <v>2118009176</v>
      </c>
      <c r="F2575" s="721" t="s">
        <v>3160</v>
      </c>
      <c r="G2575" s="1127">
        <v>-53045000</v>
      </c>
      <c r="H2575" s="1128">
        <v>0</v>
      </c>
      <c r="I2575" s="1128">
        <v>-53045000</v>
      </c>
      <c r="J2575" s="1128">
        <v>0</v>
      </c>
      <c r="K2575" s="1128">
        <v>0</v>
      </c>
      <c r="L2575" s="1128">
        <v>0</v>
      </c>
      <c r="M2575" s="1128">
        <v>0</v>
      </c>
      <c r="N2575" s="1129">
        <v>0</v>
      </c>
      <c r="O2575" s="1128">
        <v>0</v>
      </c>
      <c r="P2575" s="1127">
        <v>0</v>
      </c>
      <c r="Q2575" s="1127">
        <v>0</v>
      </c>
      <c r="R2575" s="1127">
        <v>0</v>
      </c>
      <c r="S2575" s="1127">
        <v>0</v>
      </c>
      <c r="T2575" s="1130">
        <v>0</v>
      </c>
      <c r="U2575" s="1130">
        <v>0</v>
      </c>
      <c r="V2575" s="1130">
        <v>0</v>
      </c>
      <c r="W2575" s="1127">
        <v>0</v>
      </c>
      <c r="X2575" s="1130">
        <v>0</v>
      </c>
      <c r="Y2575" s="735">
        <v>0</v>
      </c>
      <c r="Z2575" s="1131">
        <v>0</v>
      </c>
      <c r="AA2575" s="1131">
        <v>0</v>
      </c>
      <c r="AB2575" s="1131">
        <v>0</v>
      </c>
      <c r="AC2575" s="1131">
        <v>0</v>
      </c>
      <c r="AD2575" s="1131">
        <v>0</v>
      </c>
      <c r="AE2575" s="1131">
        <v>0</v>
      </c>
      <c r="AF2575" s="126"/>
      <c r="AG2575" s="126"/>
      <c r="AH2575" s="126"/>
      <c r="AI2575" s="126"/>
      <c r="AJ2575" s="126"/>
      <c r="AK2575" s="126"/>
      <c r="AL2575" s="126">
        <v>2575</v>
      </c>
    </row>
    <row r="2576" spans="1:38">
      <c r="A2576" s="721" t="s">
        <v>1385</v>
      </c>
      <c r="B2576" s="722">
        <v>21</v>
      </c>
      <c r="C2576" s="722">
        <v>2118</v>
      </c>
      <c r="D2576" s="722">
        <v>211800</v>
      </c>
      <c r="E2576" s="721">
        <v>2118009178</v>
      </c>
      <c r="F2576" s="721" t="s">
        <v>3717</v>
      </c>
      <c r="G2576" s="1127">
        <v>-17173000</v>
      </c>
      <c r="H2576" s="1128">
        <v>0</v>
      </c>
      <c r="I2576" s="1128">
        <v>-17173000</v>
      </c>
      <c r="J2576" s="1128">
        <v>0</v>
      </c>
      <c r="K2576" s="1128">
        <v>0</v>
      </c>
      <c r="L2576" s="1128">
        <v>0</v>
      </c>
      <c r="M2576" s="1128">
        <v>0</v>
      </c>
      <c r="N2576" s="1129">
        <v>0</v>
      </c>
      <c r="O2576" s="1128">
        <v>0</v>
      </c>
      <c r="P2576" s="1127">
        <v>0</v>
      </c>
      <c r="Q2576" s="1127">
        <v>0</v>
      </c>
      <c r="R2576" s="1127">
        <v>0</v>
      </c>
      <c r="S2576" s="1127">
        <v>0</v>
      </c>
      <c r="T2576" s="1130">
        <v>0</v>
      </c>
      <c r="U2576" s="1130">
        <v>0</v>
      </c>
      <c r="V2576" s="1130">
        <v>0</v>
      </c>
      <c r="W2576" s="1127">
        <v>0</v>
      </c>
      <c r="X2576" s="1130">
        <v>0</v>
      </c>
      <c r="Y2576" s="735">
        <v>0</v>
      </c>
      <c r="Z2576" s="1131">
        <v>0</v>
      </c>
      <c r="AA2576" s="1131">
        <v>0</v>
      </c>
      <c r="AB2576" s="1131">
        <v>0</v>
      </c>
      <c r="AC2576" s="1131">
        <v>0</v>
      </c>
      <c r="AD2576" s="1131">
        <v>0</v>
      </c>
      <c r="AE2576" s="1131">
        <v>0</v>
      </c>
      <c r="AF2576" s="126"/>
      <c r="AG2576" s="126"/>
      <c r="AH2576" s="126"/>
      <c r="AI2576" s="126"/>
      <c r="AJ2576" s="126"/>
      <c r="AK2576" s="126"/>
      <c r="AL2576" s="126">
        <v>2576</v>
      </c>
    </row>
    <row r="2577" spans="1:38">
      <c r="A2577" s="721" t="s">
        <v>1385</v>
      </c>
      <c r="B2577" s="722">
        <v>21</v>
      </c>
      <c r="C2577" s="722">
        <v>2118</v>
      </c>
      <c r="D2577" s="722">
        <v>211800</v>
      </c>
      <c r="E2577" s="721">
        <v>2118009179</v>
      </c>
      <c r="F2577" s="721" t="s">
        <v>3718</v>
      </c>
      <c r="G2577" s="1127">
        <v>-24145335000</v>
      </c>
      <c r="H2577" s="1128">
        <v>0</v>
      </c>
      <c r="I2577" s="1128">
        <v>-24145335000</v>
      </c>
      <c r="J2577" s="1128">
        <v>0</v>
      </c>
      <c r="K2577" s="1128">
        <v>0</v>
      </c>
      <c r="L2577" s="1128">
        <v>0</v>
      </c>
      <c r="M2577" s="1128">
        <v>0</v>
      </c>
      <c r="N2577" s="1129">
        <v>0</v>
      </c>
      <c r="O2577" s="1128">
        <v>0</v>
      </c>
      <c r="P2577" s="1127">
        <v>0</v>
      </c>
      <c r="Q2577" s="1127">
        <v>0</v>
      </c>
      <c r="R2577" s="1127">
        <v>0</v>
      </c>
      <c r="S2577" s="1127">
        <v>0</v>
      </c>
      <c r="T2577" s="1130">
        <v>0</v>
      </c>
      <c r="U2577" s="1130">
        <v>0</v>
      </c>
      <c r="V2577" s="1130">
        <v>0</v>
      </c>
      <c r="W2577" s="1127">
        <v>0</v>
      </c>
      <c r="X2577" s="1130">
        <v>0</v>
      </c>
      <c r="Y2577" s="735">
        <v>0</v>
      </c>
      <c r="Z2577" s="1131">
        <v>0</v>
      </c>
      <c r="AA2577" s="1131">
        <v>0</v>
      </c>
      <c r="AB2577" s="1131">
        <v>0</v>
      </c>
      <c r="AC2577" s="1131">
        <v>0</v>
      </c>
      <c r="AD2577" s="1131">
        <v>0</v>
      </c>
      <c r="AE2577" s="1131">
        <v>0</v>
      </c>
      <c r="AF2577" s="126"/>
      <c r="AG2577" s="126"/>
      <c r="AH2577" s="126"/>
      <c r="AI2577" s="126"/>
      <c r="AJ2577" s="126"/>
      <c r="AK2577" s="126"/>
      <c r="AL2577" s="126">
        <v>2577</v>
      </c>
    </row>
    <row r="2578" spans="1:38">
      <c r="A2578" s="721" t="s">
        <v>1857</v>
      </c>
      <c r="B2578" s="722">
        <v>21</v>
      </c>
      <c r="C2578" s="722">
        <v>2122</v>
      </c>
      <c r="D2578" s="722">
        <v>212205</v>
      </c>
      <c r="E2578" s="721">
        <v>2122050500</v>
      </c>
      <c r="F2578" s="721" t="s">
        <v>1444</v>
      </c>
      <c r="G2578" s="1127">
        <v>-210023992500</v>
      </c>
      <c r="H2578" s="1128">
        <v>0</v>
      </c>
      <c r="I2578" s="1128">
        <v>-210023992500</v>
      </c>
      <c r="J2578" s="1128">
        <v>0</v>
      </c>
      <c r="K2578" s="1128">
        <v>0</v>
      </c>
      <c r="L2578" s="1128">
        <v>0</v>
      </c>
      <c r="M2578" s="1128">
        <v>0</v>
      </c>
      <c r="N2578" s="1129">
        <v>0</v>
      </c>
      <c r="O2578" s="1128">
        <v>0</v>
      </c>
      <c r="P2578" s="1127">
        <v>0</v>
      </c>
      <c r="Q2578" s="1127">
        <v>0</v>
      </c>
      <c r="R2578" s="1127">
        <v>0</v>
      </c>
      <c r="S2578" s="1127">
        <v>0</v>
      </c>
      <c r="T2578" s="1130">
        <v>0</v>
      </c>
      <c r="U2578" s="1130">
        <v>0</v>
      </c>
      <c r="V2578" s="1130">
        <v>0</v>
      </c>
      <c r="W2578" s="1127">
        <v>0</v>
      </c>
      <c r="X2578" s="1130">
        <v>0</v>
      </c>
      <c r="Y2578" s="735">
        <v>0</v>
      </c>
      <c r="Z2578" s="1131">
        <v>0</v>
      </c>
      <c r="AA2578" s="1131">
        <v>0</v>
      </c>
      <c r="AB2578" s="1131">
        <v>8.8802032470703118E-2</v>
      </c>
      <c r="AC2578" s="1131">
        <v>0</v>
      </c>
      <c r="AD2578" s="1131">
        <v>-8.8802032470703118E-2</v>
      </c>
      <c r="AE2578" s="1131">
        <v>0</v>
      </c>
      <c r="AF2578" s="126"/>
      <c r="AG2578" s="126"/>
      <c r="AH2578" s="126"/>
      <c r="AI2578" s="126"/>
      <c r="AJ2578" s="126"/>
      <c r="AK2578" s="126"/>
      <c r="AL2578" s="126">
        <v>2578</v>
      </c>
    </row>
    <row r="2579" spans="1:38">
      <c r="A2579" s="721" t="s">
        <v>1857</v>
      </c>
      <c r="B2579" s="722">
        <v>21</v>
      </c>
      <c r="C2579" s="722">
        <v>2122</v>
      </c>
      <c r="D2579" s="722">
        <v>212205</v>
      </c>
      <c r="E2579" s="721">
        <v>2122050501</v>
      </c>
      <c r="F2579" s="721" t="s">
        <v>4371</v>
      </c>
      <c r="G2579" s="1127">
        <v>-418791027291</v>
      </c>
      <c r="H2579" s="1128">
        <v>0</v>
      </c>
      <c r="I2579" s="1128">
        <v>-418791027291.42999</v>
      </c>
      <c r="J2579" s="1128">
        <v>-0.42999267578125</v>
      </c>
      <c r="K2579" s="1128">
        <v>0</v>
      </c>
      <c r="L2579" s="1128">
        <v>0</v>
      </c>
      <c r="M2579" s="1128">
        <v>-0.42999267578125</v>
      </c>
      <c r="N2579" s="1129">
        <v>0</v>
      </c>
      <c r="O2579" s="1128">
        <v>-0.42999267578125</v>
      </c>
      <c r="P2579" s="1127">
        <v>-0.15909729003906251</v>
      </c>
      <c r="Q2579" s="1127">
        <v>0</v>
      </c>
      <c r="R2579" s="1127">
        <v>0</v>
      </c>
      <c r="S2579" s="1127">
        <v>0</v>
      </c>
      <c r="T2579" s="1130">
        <v>0</v>
      </c>
      <c r="U2579" s="1130">
        <v>0</v>
      </c>
      <c r="V2579" s="1130">
        <v>0</v>
      </c>
      <c r="W2579" s="1127">
        <v>0</v>
      </c>
      <c r="X2579" s="1130">
        <v>-0.15909729003906251</v>
      </c>
      <c r="Y2579" s="735">
        <v>0.37</v>
      </c>
      <c r="Z2579" s="1131">
        <v>0</v>
      </c>
      <c r="AA2579" s="1131">
        <v>-0.15909729003906251</v>
      </c>
      <c r="AB2579" s="1131">
        <v>0</v>
      </c>
      <c r="AC2579" s="1131">
        <v>0</v>
      </c>
      <c r="AD2579" s="1131">
        <v>0</v>
      </c>
      <c r="AE2579" s="1131">
        <v>-0.15909729003906251</v>
      </c>
      <c r="AF2579" s="126"/>
      <c r="AG2579" s="126"/>
      <c r="AH2579" s="126"/>
      <c r="AI2579" s="126"/>
      <c r="AJ2579" s="126"/>
      <c r="AK2579" s="126"/>
      <c r="AL2579" s="126">
        <v>2579</v>
      </c>
    </row>
    <row r="2580" spans="1:38">
      <c r="A2580" s="721" t="s">
        <v>1857</v>
      </c>
      <c r="B2580" s="722">
        <v>21</v>
      </c>
      <c r="C2580" s="722">
        <v>2122</v>
      </c>
      <c r="D2580" s="722">
        <v>212230</v>
      </c>
      <c r="E2580" s="721">
        <v>2122303500</v>
      </c>
      <c r="F2580" s="721" t="s">
        <v>4372</v>
      </c>
      <c r="G2580" s="1127">
        <v>0</v>
      </c>
      <c r="H2580" s="1128">
        <v>0</v>
      </c>
      <c r="I2580" s="1128">
        <v>0</v>
      </c>
      <c r="J2580" s="1128">
        <v>0</v>
      </c>
      <c r="K2580" s="1128">
        <v>0</v>
      </c>
      <c r="L2580" s="1128">
        <v>0</v>
      </c>
      <c r="M2580" s="1128">
        <v>0</v>
      </c>
      <c r="N2580" s="1129">
        <v>0</v>
      </c>
      <c r="O2580" s="1128">
        <v>0</v>
      </c>
      <c r="P2580" s="1127">
        <v>0</v>
      </c>
      <c r="Q2580" s="1127">
        <v>0</v>
      </c>
      <c r="R2580" s="1127">
        <v>0</v>
      </c>
      <c r="S2580" s="1127">
        <v>0</v>
      </c>
      <c r="T2580" s="1130">
        <v>0</v>
      </c>
      <c r="U2580" s="1130">
        <v>0</v>
      </c>
      <c r="V2580" s="1130">
        <v>0</v>
      </c>
      <c r="W2580" s="1127">
        <v>0</v>
      </c>
      <c r="X2580" s="1130">
        <v>0</v>
      </c>
      <c r="Y2580" s="735">
        <v>0</v>
      </c>
      <c r="Z2580" s="1131">
        <v>0</v>
      </c>
      <c r="AA2580" s="1131">
        <v>0</v>
      </c>
      <c r="AB2580" s="1131">
        <v>0</v>
      </c>
      <c r="AC2580" s="1131">
        <v>0</v>
      </c>
      <c r="AD2580" s="1131">
        <v>0</v>
      </c>
      <c r="AE2580" s="1131">
        <v>0</v>
      </c>
      <c r="AF2580" s="126"/>
      <c r="AG2580" s="126"/>
      <c r="AH2580" s="126"/>
      <c r="AI2580" s="126"/>
      <c r="AJ2580" s="126"/>
      <c r="AK2580" s="126"/>
      <c r="AL2580" s="126">
        <v>2580</v>
      </c>
    </row>
    <row r="2581" spans="1:38">
      <c r="A2581" s="721" t="s">
        <v>1385</v>
      </c>
      <c r="B2581" s="722">
        <v>21</v>
      </c>
      <c r="C2581" s="722">
        <v>2122</v>
      </c>
      <c r="D2581" s="722">
        <v>212295</v>
      </c>
      <c r="E2581" s="721">
        <v>2122950195</v>
      </c>
      <c r="F2581" s="721" t="s">
        <v>4373</v>
      </c>
      <c r="G2581" s="1127">
        <v>0</v>
      </c>
      <c r="H2581" s="1128">
        <v>0</v>
      </c>
      <c r="I2581" s="1128">
        <v>0</v>
      </c>
      <c r="J2581" s="1128">
        <v>0</v>
      </c>
      <c r="K2581" s="1128">
        <v>0</v>
      </c>
      <c r="L2581" s="1128">
        <v>0</v>
      </c>
      <c r="M2581" s="1128">
        <v>0</v>
      </c>
      <c r="N2581" s="1129">
        <v>0</v>
      </c>
      <c r="O2581" s="1128">
        <v>0</v>
      </c>
      <c r="P2581" s="1127">
        <v>0</v>
      </c>
      <c r="Q2581" s="1127">
        <v>0</v>
      </c>
      <c r="R2581" s="1127">
        <v>0</v>
      </c>
      <c r="S2581" s="1127">
        <v>0</v>
      </c>
      <c r="T2581" s="1130">
        <v>0</v>
      </c>
      <c r="U2581" s="1130">
        <v>0</v>
      </c>
      <c r="V2581" s="1130">
        <v>0</v>
      </c>
      <c r="W2581" s="1127">
        <v>0</v>
      </c>
      <c r="X2581" s="1130">
        <v>0</v>
      </c>
      <c r="Y2581" s="735">
        <v>0</v>
      </c>
      <c r="Z2581" s="1131">
        <v>0</v>
      </c>
      <c r="AA2581" s="1131">
        <v>0</v>
      </c>
      <c r="AB2581" s="1131">
        <v>0</v>
      </c>
      <c r="AC2581" s="1131">
        <v>0</v>
      </c>
      <c r="AD2581" s="1131">
        <v>0</v>
      </c>
      <c r="AE2581" s="1131">
        <v>0</v>
      </c>
      <c r="AF2581" s="126"/>
      <c r="AG2581" s="126"/>
      <c r="AH2581" s="126"/>
      <c r="AI2581" s="126"/>
      <c r="AJ2581" s="126"/>
      <c r="AK2581" s="126"/>
      <c r="AL2581" s="126">
        <v>2581</v>
      </c>
    </row>
    <row r="2582" spans="1:38">
      <c r="A2582" s="721" t="s">
        <v>1857</v>
      </c>
      <c r="B2582" s="722">
        <v>21</v>
      </c>
      <c r="C2582" s="722">
        <v>2124</v>
      </c>
      <c r="D2582" s="722">
        <v>212410</v>
      </c>
      <c r="E2582" s="721">
        <v>2124103000</v>
      </c>
      <c r="F2582" s="721" t="s">
        <v>3445</v>
      </c>
      <c r="G2582" s="1127">
        <v>0</v>
      </c>
      <c r="H2582" s="1128">
        <v>0</v>
      </c>
      <c r="I2582" s="1128">
        <v>0</v>
      </c>
      <c r="J2582" s="1128">
        <v>0</v>
      </c>
      <c r="K2582" s="1128">
        <v>0</v>
      </c>
      <c r="L2582" s="1128">
        <v>0</v>
      </c>
      <c r="M2582" s="1128">
        <v>0</v>
      </c>
      <c r="N2582" s="1129">
        <v>0</v>
      </c>
      <c r="O2582" s="1128">
        <v>0</v>
      </c>
      <c r="P2582" s="1127">
        <v>0</v>
      </c>
      <c r="Q2582" s="1127">
        <v>0</v>
      </c>
      <c r="R2582" s="1127">
        <v>0</v>
      </c>
      <c r="S2582" s="1127">
        <v>0</v>
      </c>
      <c r="T2582" s="1130">
        <v>0</v>
      </c>
      <c r="U2582" s="1130">
        <v>0</v>
      </c>
      <c r="V2582" s="1130">
        <v>0</v>
      </c>
      <c r="W2582" s="1127">
        <v>0</v>
      </c>
      <c r="X2582" s="1130">
        <v>0</v>
      </c>
      <c r="Y2582" s="735">
        <v>0</v>
      </c>
      <c r="Z2582" s="1131">
        <v>0</v>
      </c>
      <c r="AA2582" s="1131">
        <v>0</v>
      </c>
      <c r="AB2582" s="1131">
        <v>0</v>
      </c>
      <c r="AC2582" s="1131">
        <v>0</v>
      </c>
      <c r="AD2582" s="1131">
        <v>0</v>
      </c>
      <c r="AE2582" s="1131">
        <v>0</v>
      </c>
      <c r="AF2582" s="126"/>
      <c r="AG2582" s="126"/>
      <c r="AH2582" s="126"/>
      <c r="AI2582" s="126"/>
      <c r="AJ2582" s="126"/>
      <c r="AK2582" s="126"/>
      <c r="AL2582" s="126">
        <v>2582</v>
      </c>
    </row>
    <row r="2583" spans="1:38">
      <c r="A2583" s="721" t="s">
        <v>1857</v>
      </c>
      <c r="B2583" s="722">
        <v>21</v>
      </c>
      <c r="C2583" s="722">
        <v>2125</v>
      </c>
      <c r="D2583" s="722">
        <v>212505</v>
      </c>
      <c r="E2583" s="721">
        <v>2125056000</v>
      </c>
      <c r="F2583" s="721" t="s">
        <v>1445</v>
      </c>
      <c r="G2583" s="1127">
        <v>0</v>
      </c>
      <c r="H2583" s="1128">
        <v>0</v>
      </c>
      <c r="I2583" s="1128">
        <v>0</v>
      </c>
      <c r="J2583" s="1128">
        <v>0</v>
      </c>
      <c r="K2583" s="1128">
        <v>0</v>
      </c>
      <c r="L2583" s="1128">
        <v>0</v>
      </c>
      <c r="M2583" s="1128">
        <v>0</v>
      </c>
      <c r="N2583" s="1129">
        <v>0</v>
      </c>
      <c r="O2583" s="1128">
        <v>0</v>
      </c>
      <c r="P2583" s="1127">
        <v>0</v>
      </c>
      <c r="Q2583" s="1127">
        <v>0</v>
      </c>
      <c r="R2583" s="1127">
        <v>0</v>
      </c>
      <c r="S2583" s="1127">
        <v>0</v>
      </c>
      <c r="T2583" s="1130">
        <v>0</v>
      </c>
      <c r="U2583" s="1130">
        <v>0</v>
      </c>
      <c r="V2583" s="1130">
        <v>0</v>
      </c>
      <c r="W2583" s="1127">
        <v>0</v>
      </c>
      <c r="X2583" s="1130">
        <v>0</v>
      </c>
      <c r="Y2583" s="735">
        <v>0</v>
      </c>
      <c r="Z2583" s="1131">
        <v>0</v>
      </c>
      <c r="AA2583" s="1131">
        <v>0</v>
      </c>
      <c r="AB2583" s="1131">
        <v>693774385.22000003</v>
      </c>
      <c r="AC2583" s="1131">
        <v>0</v>
      </c>
      <c r="AD2583" s="1131">
        <v>-693774385.22000003</v>
      </c>
      <c r="AE2583" s="1131">
        <v>0</v>
      </c>
      <c r="AF2583" s="126"/>
      <c r="AG2583" s="126"/>
      <c r="AH2583" s="126"/>
      <c r="AI2583" s="126"/>
      <c r="AJ2583" s="126"/>
      <c r="AK2583" s="126"/>
      <c r="AL2583" s="126">
        <v>2583</v>
      </c>
    </row>
    <row r="2584" spans="1:38">
      <c r="A2584" s="721" t="s">
        <v>1857</v>
      </c>
      <c r="B2584" s="722">
        <v>21</v>
      </c>
      <c r="C2584" s="722">
        <v>2125</v>
      </c>
      <c r="D2584" s="722">
        <v>212505</v>
      </c>
      <c r="E2584" s="721">
        <v>2125057500</v>
      </c>
      <c r="F2584" s="721" t="s">
        <v>4374</v>
      </c>
      <c r="G2584" s="1127">
        <v>0</v>
      </c>
      <c r="H2584" s="1128">
        <v>0</v>
      </c>
      <c r="I2584" s="1128">
        <v>0</v>
      </c>
      <c r="J2584" s="1128">
        <v>0</v>
      </c>
      <c r="K2584" s="1128">
        <v>0</v>
      </c>
      <c r="L2584" s="1128">
        <v>0</v>
      </c>
      <c r="M2584" s="1128">
        <v>0</v>
      </c>
      <c r="N2584" s="1129">
        <v>0</v>
      </c>
      <c r="O2584" s="1128">
        <v>0</v>
      </c>
      <c r="P2584" s="1127">
        <v>0</v>
      </c>
      <c r="Q2584" s="1127">
        <v>0</v>
      </c>
      <c r="R2584" s="1127">
        <v>0</v>
      </c>
      <c r="S2584" s="1127">
        <v>0</v>
      </c>
      <c r="T2584" s="1130">
        <v>0</v>
      </c>
      <c r="U2584" s="1130">
        <v>0</v>
      </c>
      <c r="V2584" s="1130">
        <v>0</v>
      </c>
      <c r="W2584" s="1127">
        <v>0</v>
      </c>
      <c r="X2584" s="1130">
        <v>0</v>
      </c>
      <c r="Y2584" s="735">
        <v>0</v>
      </c>
      <c r="Z2584" s="1131">
        <v>0</v>
      </c>
      <c r="AA2584" s="1131">
        <v>0</v>
      </c>
      <c r="AB2584" s="1131">
        <v>0</v>
      </c>
      <c r="AC2584" s="1131">
        <v>0</v>
      </c>
      <c r="AD2584" s="1131">
        <v>0</v>
      </c>
      <c r="AE2584" s="1131">
        <v>0</v>
      </c>
      <c r="AF2584" s="126"/>
      <c r="AG2584" s="126"/>
      <c r="AH2584" s="126"/>
      <c r="AI2584" s="126"/>
      <c r="AJ2584" s="126"/>
      <c r="AK2584" s="126"/>
      <c r="AL2584" s="126">
        <v>2584</v>
      </c>
    </row>
    <row r="2585" spans="1:38">
      <c r="A2585" s="721" t="s">
        <v>1857</v>
      </c>
      <c r="B2585" s="722">
        <v>21</v>
      </c>
      <c r="C2585" s="722">
        <v>2129</v>
      </c>
      <c r="D2585" s="722">
        <v>212905</v>
      </c>
      <c r="E2585" s="721">
        <v>2129050501</v>
      </c>
      <c r="F2585" s="721" t="s">
        <v>1446</v>
      </c>
      <c r="G2585" s="1127">
        <v>-5711218598</v>
      </c>
      <c r="H2585" s="1128">
        <v>0</v>
      </c>
      <c r="I2585" s="1128">
        <v>-5711218598.3999996</v>
      </c>
      <c r="J2585" s="1128">
        <v>-0.39999961853027344</v>
      </c>
      <c r="K2585" s="1128">
        <v>0</v>
      </c>
      <c r="L2585" s="1128">
        <v>0</v>
      </c>
      <c r="M2585" s="1128">
        <v>-0.39999961853027344</v>
      </c>
      <c r="N2585" s="1129">
        <v>0</v>
      </c>
      <c r="O2585" s="1128">
        <v>-0.39999961853027344</v>
      </c>
      <c r="P2585" s="1127">
        <v>-0.14799985885620118</v>
      </c>
      <c r="Q2585" s="1127">
        <v>0</v>
      </c>
      <c r="R2585" s="1127">
        <v>0</v>
      </c>
      <c r="S2585" s="1127">
        <v>0</v>
      </c>
      <c r="T2585" s="1130">
        <v>0</v>
      </c>
      <c r="U2585" s="1130">
        <v>0</v>
      </c>
      <c r="V2585" s="1130">
        <v>0</v>
      </c>
      <c r="W2585" s="1127">
        <v>0</v>
      </c>
      <c r="X2585" s="1130">
        <v>-0.14799985885620118</v>
      </c>
      <c r="Y2585" s="735">
        <v>0.37</v>
      </c>
      <c r="Z2585" s="1131">
        <v>0</v>
      </c>
      <c r="AA2585" s="1131">
        <v>-0.14799985885620118</v>
      </c>
      <c r="AB2585" s="1131">
        <v>0</v>
      </c>
      <c r="AC2585" s="1131">
        <v>0</v>
      </c>
      <c r="AD2585" s="1131">
        <v>0</v>
      </c>
      <c r="AE2585" s="1131">
        <v>-0.14799985885620118</v>
      </c>
      <c r="AF2585" s="126"/>
      <c r="AG2585" s="126"/>
      <c r="AH2585" s="126"/>
      <c r="AI2585" s="126"/>
      <c r="AJ2585" s="126"/>
      <c r="AK2585" s="126"/>
      <c r="AL2585" s="126">
        <v>2585</v>
      </c>
    </row>
    <row r="2586" spans="1:38">
      <c r="A2586" s="721" t="s">
        <v>1857</v>
      </c>
      <c r="B2586" s="722">
        <v>21</v>
      </c>
      <c r="C2586" s="722">
        <v>2129</v>
      </c>
      <c r="D2586" s="722">
        <v>212910</v>
      </c>
      <c r="E2586" s="721">
        <v>2129102500</v>
      </c>
      <c r="F2586" s="721" t="s">
        <v>4375</v>
      </c>
      <c r="G2586" s="1127">
        <v>-1537213276119</v>
      </c>
      <c r="H2586" s="1128">
        <v>0</v>
      </c>
      <c r="I2586" s="1128">
        <v>-1537213276119.0601</v>
      </c>
      <c r="J2586" s="1128">
        <v>-6.005859375E-2</v>
      </c>
      <c r="K2586" s="1128">
        <v>0</v>
      </c>
      <c r="L2586" s="1128">
        <v>0</v>
      </c>
      <c r="M2586" s="1128">
        <v>-6.005859375E-2</v>
      </c>
      <c r="N2586" s="1129">
        <v>0</v>
      </c>
      <c r="O2586" s="1128">
        <v>-6.005859375E-2</v>
      </c>
      <c r="P2586" s="1127">
        <v>-2.2221679687499999E-2</v>
      </c>
      <c r="Q2586" s="1127">
        <v>0</v>
      </c>
      <c r="R2586" s="1127">
        <v>0</v>
      </c>
      <c r="S2586" s="1127">
        <v>0</v>
      </c>
      <c r="T2586" s="1130">
        <v>0</v>
      </c>
      <c r="U2586" s="1130">
        <v>0</v>
      </c>
      <c r="V2586" s="1130">
        <v>0</v>
      </c>
      <c r="W2586" s="1127">
        <v>0</v>
      </c>
      <c r="X2586" s="1130">
        <v>-2.2221679687499999E-2</v>
      </c>
      <c r="Y2586" s="735">
        <v>0.37</v>
      </c>
      <c r="Z2586" s="1131">
        <v>0</v>
      </c>
      <c r="AA2586" s="1131">
        <v>-2.2221679687499999E-2</v>
      </c>
      <c r="AB2586" s="1131">
        <v>0</v>
      </c>
      <c r="AC2586" s="1131">
        <v>0</v>
      </c>
      <c r="AD2586" s="1131">
        <v>0</v>
      </c>
      <c r="AE2586" s="1131">
        <v>-2.2221679687499999E-2</v>
      </c>
      <c r="AF2586" s="126"/>
      <c r="AG2586" s="126"/>
      <c r="AH2586" s="126"/>
      <c r="AI2586" s="126"/>
      <c r="AJ2586" s="126"/>
      <c r="AK2586" s="126"/>
      <c r="AL2586" s="126">
        <v>2586</v>
      </c>
    </row>
    <row r="2587" spans="1:38">
      <c r="A2587" s="721" t="s">
        <v>1857</v>
      </c>
      <c r="B2587" s="722">
        <v>21</v>
      </c>
      <c r="C2587" s="722">
        <v>2129</v>
      </c>
      <c r="D2587" s="722">
        <v>212910</v>
      </c>
      <c r="E2587" s="721">
        <v>2129105000</v>
      </c>
      <c r="F2587" s="721" t="s">
        <v>2091</v>
      </c>
      <c r="G2587" s="1127">
        <v>0</v>
      </c>
      <c r="H2587" s="1128">
        <v>0</v>
      </c>
      <c r="I2587" s="1128">
        <v>0</v>
      </c>
      <c r="J2587" s="1128">
        <v>0</v>
      </c>
      <c r="K2587" s="1128">
        <v>0</v>
      </c>
      <c r="L2587" s="1128">
        <v>0</v>
      </c>
      <c r="M2587" s="1128">
        <v>0</v>
      </c>
      <c r="N2587" s="1129">
        <v>0</v>
      </c>
      <c r="O2587" s="1128">
        <v>0</v>
      </c>
      <c r="P2587" s="1127">
        <v>0</v>
      </c>
      <c r="Q2587" s="1127">
        <v>0</v>
      </c>
      <c r="R2587" s="1127">
        <v>0</v>
      </c>
      <c r="S2587" s="1127">
        <v>0</v>
      </c>
      <c r="T2587" s="1130">
        <v>0</v>
      </c>
      <c r="U2587" s="1130">
        <v>0</v>
      </c>
      <c r="V2587" s="1130">
        <v>0</v>
      </c>
      <c r="W2587" s="1127">
        <v>0</v>
      </c>
      <c r="X2587" s="1130">
        <v>0</v>
      </c>
      <c r="Y2587" s="735">
        <v>0</v>
      </c>
      <c r="Z2587" s="1131">
        <v>0</v>
      </c>
      <c r="AA2587" s="1131">
        <v>0</v>
      </c>
      <c r="AB2587" s="1131">
        <v>0</v>
      </c>
      <c r="AC2587" s="1131">
        <v>0</v>
      </c>
      <c r="AD2587" s="1131">
        <v>0</v>
      </c>
      <c r="AE2587" s="1131">
        <v>0</v>
      </c>
      <c r="AF2587" s="126"/>
      <c r="AG2587" s="126"/>
      <c r="AH2587" s="126"/>
      <c r="AI2587" s="126"/>
      <c r="AJ2587" s="126"/>
      <c r="AK2587" s="126"/>
      <c r="AL2587" s="126">
        <v>2587</v>
      </c>
    </row>
    <row r="2588" spans="1:38">
      <c r="A2588" s="721" t="s">
        <v>1857</v>
      </c>
      <c r="B2588" s="722">
        <v>21</v>
      </c>
      <c r="C2588" s="722">
        <v>2129</v>
      </c>
      <c r="D2588" s="722">
        <v>212910</v>
      </c>
      <c r="E2588" s="721">
        <v>2129106000</v>
      </c>
      <c r="F2588" s="721" t="s">
        <v>1447</v>
      </c>
      <c r="G2588" s="1127">
        <v>0</v>
      </c>
      <c r="H2588" s="1128">
        <v>0</v>
      </c>
      <c r="I2588" s="1128">
        <v>0</v>
      </c>
      <c r="J2588" s="1128">
        <v>0</v>
      </c>
      <c r="K2588" s="1128">
        <v>0</v>
      </c>
      <c r="L2588" s="1128">
        <v>0</v>
      </c>
      <c r="M2588" s="1128">
        <v>0</v>
      </c>
      <c r="N2588" s="1129">
        <v>0</v>
      </c>
      <c r="O2588" s="1128">
        <v>0</v>
      </c>
      <c r="P2588" s="1127">
        <v>0</v>
      </c>
      <c r="Q2588" s="1127">
        <v>0</v>
      </c>
      <c r="R2588" s="1127">
        <v>0</v>
      </c>
      <c r="S2588" s="1127">
        <v>0</v>
      </c>
      <c r="T2588" s="1130">
        <v>0</v>
      </c>
      <c r="U2588" s="1130">
        <v>0</v>
      </c>
      <c r="V2588" s="1130">
        <v>0</v>
      </c>
      <c r="W2588" s="1127">
        <v>0</v>
      </c>
      <c r="X2588" s="1130">
        <v>0</v>
      </c>
      <c r="Y2588" s="735">
        <v>0</v>
      </c>
      <c r="Z2588" s="1131">
        <v>0</v>
      </c>
      <c r="AA2588" s="1131">
        <v>0</v>
      </c>
      <c r="AB2588" s="1131">
        <v>0.185</v>
      </c>
      <c r="AC2588" s="1131">
        <v>0</v>
      </c>
      <c r="AD2588" s="1131">
        <v>-0.185</v>
      </c>
      <c r="AE2588" s="1131">
        <v>0</v>
      </c>
      <c r="AF2588" s="126"/>
      <c r="AG2588" s="126"/>
      <c r="AH2588" s="126"/>
      <c r="AI2588" s="126"/>
      <c r="AJ2588" s="126"/>
      <c r="AK2588" s="126"/>
      <c r="AL2588" s="126">
        <v>2588</v>
      </c>
    </row>
    <row r="2589" spans="1:38">
      <c r="A2589" s="721" t="s">
        <v>1857</v>
      </c>
      <c r="B2589" s="722">
        <v>21</v>
      </c>
      <c r="C2589" s="722">
        <v>2129</v>
      </c>
      <c r="D2589" s="722">
        <v>212910</v>
      </c>
      <c r="E2589" s="721">
        <v>2129107500</v>
      </c>
      <c r="F2589" s="721" t="s">
        <v>3262</v>
      </c>
      <c r="G2589" s="1127">
        <v>-4038192147</v>
      </c>
      <c r="H2589" s="1128">
        <v>0</v>
      </c>
      <c r="I2589" s="1128">
        <v>-4038192146.6799998</v>
      </c>
      <c r="J2589" s="1128">
        <v>0.32000017166137695</v>
      </c>
      <c r="K2589" s="1128">
        <v>0</v>
      </c>
      <c r="L2589" s="1128">
        <v>0.32000017166137695</v>
      </c>
      <c r="M2589" s="1128">
        <v>0</v>
      </c>
      <c r="N2589" s="1129">
        <v>0</v>
      </c>
      <c r="O2589" s="1128">
        <v>0.32000017166137695</v>
      </c>
      <c r="P2589" s="1127">
        <v>0.11840006351470947</v>
      </c>
      <c r="Q2589" s="1127">
        <v>0</v>
      </c>
      <c r="R2589" s="1127">
        <v>0</v>
      </c>
      <c r="S2589" s="1127">
        <v>0</v>
      </c>
      <c r="T2589" s="1130">
        <v>0</v>
      </c>
      <c r="U2589" s="1130">
        <v>0</v>
      </c>
      <c r="V2589" s="1130">
        <v>0</v>
      </c>
      <c r="W2589" s="1127">
        <v>0</v>
      </c>
      <c r="X2589" s="1130">
        <v>0.11840006351470947</v>
      </c>
      <c r="Y2589" s="735">
        <v>0.37</v>
      </c>
      <c r="Z2589" s="1131">
        <v>0.11840006351470947</v>
      </c>
      <c r="AA2589" s="1131">
        <v>0</v>
      </c>
      <c r="AB2589" s="1131">
        <v>0</v>
      </c>
      <c r="AC2589" s="1131">
        <v>0</v>
      </c>
      <c r="AD2589" s="1131">
        <v>0.11840006351470947</v>
      </c>
      <c r="AE2589" s="1131">
        <v>0</v>
      </c>
      <c r="AF2589" s="126"/>
      <c r="AG2589" s="126"/>
      <c r="AH2589" s="126"/>
      <c r="AI2589" s="126"/>
      <c r="AJ2589" s="126"/>
      <c r="AK2589" s="126"/>
      <c r="AL2589" s="126">
        <v>2589</v>
      </c>
    </row>
    <row r="2590" spans="1:38">
      <c r="A2590" s="721" t="s">
        <v>1385</v>
      </c>
      <c r="B2590" s="722">
        <v>21</v>
      </c>
      <c r="C2590" s="722">
        <v>2129</v>
      </c>
      <c r="D2590" s="722">
        <v>212915</v>
      </c>
      <c r="E2590" s="721">
        <v>2129155500</v>
      </c>
      <c r="F2590" s="721" t="s">
        <v>3263</v>
      </c>
      <c r="G2590" s="1127">
        <v>0</v>
      </c>
      <c r="H2590" s="1128">
        <v>0</v>
      </c>
      <c r="I2590" s="1128">
        <v>0</v>
      </c>
      <c r="J2590" s="1128">
        <v>0</v>
      </c>
      <c r="K2590" s="1128">
        <v>0</v>
      </c>
      <c r="L2590" s="1128">
        <v>0</v>
      </c>
      <c r="M2590" s="1128">
        <v>0</v>
      </c>
      <c r="N2590" s="1129">
        <v>0</v>
      </c>
      <c r="O2590" s="1128">
        <v>0</v>
      </c>
      <c r="P2590" s="1127">
        <v>0</v>
      </c>
      <c r="Q2590" s="1127">
        <v>0</v>
      </c>
      <c r="R2590" s="1127">
        <v>0</v>
      </c>
      <c r="S2590" s="1127">
        <v>0</v>
      </c>
      <c r="T2590" s="1130">
        <v>0</v>
      </c>
      <c r="U2590" s="1130">
        <v>0</v>
      </c>
      <c r="V2590" s="1130">
        <v>0</v>
      </c>
      <c r="W2590" s="1127">
        <v>0</v>
      </c>
      <c r="X2590" s="1130">
        <v>0</v>
      </c>
      <c r="Y2590" s="735">
        <v>0</v>
      </c>
      <c r="Z2590" s="1131">
        <v>0</v>
      </c>
      <c r="AA2590" s="1131">
        <v>0</v>
      </c>
      <c r="AB2590" s="1131">
        <v>0</v>
      </c>
      <c r="AC2590" s="1131">
        <v>0</v>
      </c>
      <c r="AD2590" s="1131">
        <v>0</v>
      </c>
      <c r="AE2590" s="1131">
        <v>0</v>
      </c>
      <c r="AF2590" s="126"/>
      <c r="AG2590" s="126"/>
      <c r="AH2590" s="126"/>
      <c r="AI2590" s="126"/>
      <c r="AJ2590" s="126"/>
      <c r="AK2590" s="126"/>
      <c r="AL2590" s="126">
        <v>2590</v>
      </c>
    </row>
    <row r="2591" spans="1:38">
      <c r="A2591" s="721" t="s">
        <v>1385</v>
      </c>
      <c r="B2591" s="722">
        <v>21</v>
      </c>
      <c r="C2591" s="722">
        <v>2130</v>
      </c>
      <c r="D2591" s="722">
        <v>213006</v>
      </c>
      <c r="E2591" s="721">
        <v>2130061888</v>
      </c>
      <c r="F2591" s="721" t="s">
        <v>1448</v>
      </c>
      <c r="G2591" s="1127">
        <v>-212806481280</v>
      </c>
      <c r="H2591" s="1128">
        <v>0</v>
      </c>
      <c r="I2591" s="1128">
        <v>-212806481280</v>
      </c>
      <c r="J2591" s="1128">
        <v>0</v>
      </c>
      <c r="K2591" s="1128">
        <v>0</v>
      </c>
      <c r="L2591" s="1128">
        <v>0</v>
      </c>
      <c r="M2591" s="1128">
        <v>0</v>
      </c>
      <c r="N2591" s="1129">
        <v>0</v>
      </c>
      <c r="O2591" s="1128">
        <v>0</v>
      </c>
      <c r="P2591" s="1127">
        <v>0</v>
      </c>
      <c r="Q2591" s="1127">
        <v>0</v>
      </c>
      <c r="R2591" s="1127">
        <v>0</v>
      </c>
      <c r="S2591" s="1127">
        <v>0</v>
      </c>
      <c r="T2591" s="1130">
        <v>0</v>
      </c>
      <c r="U2591" s="1130">
        <v>0</v>
      </c>
      <c r="V2591" s="1130">
        <v>0</v>
      </c>
      <c r="W2591" s="1127">
        <v>0</v>
      </c>
      <c r="X2591" s="1130">
        <v>0</v>
      </c>
      <c r="Y2591" s="735">
        <v>0</v>
      </c>
      <c r="Z2591" s="1131">
        <v>0</v>
      </c>
      <c r="AA2591" s="1131">
        <v>0</v>
      </c>
      <c r="AB2591" s="1131">
        <v>0</v>
      </c>
      <c r="AC2591" s="1131">
        <v>0</v>
      </c>
      <c r="AD2591" s="1131">
        <v>0</v>
      </c>
      <c r="AE2591" s="1131">
        <v>0</v>
      </c>
      <c r="AF2591" s="126"/>
      <c r="AG2591" s="126"/>
      <c r="AH2591" s="126"/>
      <c r="AI2591" s="126"/>
      <c r="AJ2591" s="126"/>
      <c r="AK2591" s="126"/>
      <c r="AL2591" s="126">
        <v>2591</v>
      </c>
    </row>
    <row r="2592" spans="1:38">
      <c r="A2592" s="721" t="s">
        <v>2092</v>
      </c>
      <c r="B2592" s="722">
        <v>21</v>
      </c>
      <c r="C2592" s="722">
        <v>2130</v>
      </c>
      <c r="D2592" s="722">
        <v>213007</v>
      </c>
      <c r="E2592" s="721">
        <v>2130079001</v>
      </c>
      <c r="F2592" s="721" t="s">
        <v>2093</v>
      </c>
      <c r="G2592" s="1127">
        <v>0</v>
      </c>
      <c r="H2592" s="1128">
        <v>0</v>
      </c>
      <c r="I2592" s="1128">
        <v>0</v>
      </c>
      <c r="J2592" s="1128">
        <v>0</v>
      </c>
      <c r="K2592" s="1128">
        <v>0</v>
      </c>
      <c r="L2592" s="1128">
        <v>0</v>
      </c>
      <c r="M2592" s="1128">
        <v>0</v>
      </c>
      <c r="N2592" s="1129">
        <v>0</v>
      </c>
      <c r="O2592" s="1128">
        <v>0</v>
      </c>
      <c r="P2592" s="1127">
        <v>0</v>
      </c>
      <c r="Q2592" s="1127">
        <v>0</v>
      </c>
      <c r="R2592" s="1127">
        <v>0</v>
      </c>
      <c r="S2592" s="1127">
        <v>0</v>
      </c>
      <c r="T2592" s="1130">
        <v>0</v>
      </c>
      <c r="U2592" s="1130">
        <v>0</v>
      </c>
      <c r="V2592" s="1130">
        <v>0</v>
      </c>
      <c r="W2592" s="1127">
        <v>0</v>
      </c>
      <c r="X2592" s="1130">
        <v>0</v>
      </c>
      <c r="Y2592" s="735">
        <v>0</v>
      </c>
      <c r="Z2592" s="1131">
        <v>0</v>
      </c>
      <c r="AA2592" s="1131">
        <v>0</v>
      </c>
      <c r="AB2592" s="1131">
        <v>0</v>
      </c>
      <c r="AC2592" s="1131">
        <v>0</v>
      </c>
      <c r="AD2592" s="1131">
        <v>0</v>
      </c>
      <c r="AE2592" s="1131">
        <v>0</v>
      </c>
      <c r="AF2592" s="126"/>
      <c r="AG2592" s="126"/>
      <c r="AH2592" s="126"/>
      <c r="AI2592" s="126"/>
      <c r="AJ2592" s="126"/>
      <c r="AK2592" s="126"/>
      <c r="AL2592" s="126">
        <v>2592</v>
      </c>
    </row>
    <row r="2593" spans="1:38">
      <c r="A2593" s="721" t="s">
        <v>2092</v>
      </c>
      <c r="B2593" s="722">
        <v>21</v>
      </c>
      <c r="C2593" s="722">
        <v>2130</v>
      </c>
      <c r="D2593" s="722">
        <v>213010</v>
      </c>
      <c r="E2593" s="721">
        <v>2130100000</v>
      </c>
      <c r="F2593" s="721" t="s">
        <v>3446</v>
      </c>
      <c r="G2593" s="1127">
        <v>-3043404000000</v>
      </c>
      <c r="H2593" s="1128">
        <v>0</v>
      </c>
      <c r="I2593" s="1128">
        <v>-3043404000000</v>
      </c>
      <c r="J2593" s="1128">
        <v>0</v>
      </c>
      <c r="K2593" s="1128">
        <v>0</v>
      </c>
      <c r="L2593" s="1128">
        <v>0</v>
      </c>
      <c r="M2593" s="1128">
        <v>0</v>
      </c>
      <c r="N2593" s="1129">
        <v>0</v>
      </c>
      <c r="O2593" s="1128">
        <v>0</v>
      </c>
      <c r="P2593" s="1127">
        <v>0</v>
      </c>
      <c r="Q2593" s="1127">
        <v>0</v>
      </c>
      <c r="R2593" s="1127">
        <v>0</v>
      </c>
      <c r="S2593" s="1127">
        <v>0</v>
      </c>
      <c r="T2593" s="1130">
        <v>0</v>
      </c>
      <c r="U2593" s="1130">
        <v>0</v>
      </c>
      <c r="V2593" s="1130">
        <v>0</v>
      </c>
      <c r="W2593" s="1127">
        <v>0</v>
      </c>
      <c r="X2593" s="1130">
        <v>0</v>
      </c>
      <c r="Y2593" s="735">
        <v>0</v>
      </c>
      <c r="Z2593" s="1131">
        <v>0</v>
      </c>
      <c r="AA2593" s="1131">
        <v>0</v>
      </c>
      <c r="AB2593" s="1131">
        <v>0</v>
      </c>
      <c r="AC2593" s="1131">
        <v>0</v>
      </c>
      <c r="AD2593" s="1131">
        <v>0</v>
      </c>
      <c r="AE2593" s="1131">
        <v>0</v>
      </c>
      <c r="AF2593" s="126"/>
      <c r="AG2593" s="126"/>
      <c r="AH2593" s="126"/>
      <c r="AI2593" s="126"/>
      <c r="AJ2593" s="126"/>
      <c r="AK2593" s="126"/>
      <c r="AL2593" s="126">
        <v>2593</v>
      </c>
    </row>
    <row r="2594" spans="1:38">
      <c r="A2594" s="721" t="s">
        <v>2092</v>
      </c>
      <c r="B2594" s="722">
        <v>21</v>
      </c>
      <c r="C2594" s="722">
        <v>2130</v>
      </c>
      <c r="D2594" s="722">
        <v>213010</v>
      </c>
      <c r="E2594" s="721">
        <v>2130100010</v>
      </c>
      <c r="F2594" s="721" t="s">
        <v>3447</v>
      </c>
      <c r="G2594" s="1127">
        <v>-315592000000</v>
      </c>
      <c r="H2594" s="1128">
        <v>0</v>
      </c>
      <c r="I2594" s="1128">
        <v>-315592000000</v>
      </c>
      <c r="J2594" s="1128">
        <v>0</v>
      </c>
      <c r="K2594" s="1128">
        <v>0</v>
      </c>
      <c r="L2594" s="1128">
        <v>0</v>
      </c>
      <c r="M2594" s="1128">
        <v>0</v>
      </c>
      <c r="N2594" s="1129">
        <v>0</v>
      </c>
      <c r="O2594" s="1128">
        <v>0</v>
      </c>
      <c r="P2594" s="1127">
        <v>0</v>
      </c>
      <c r="Q2594" s="1127">
        <v>0</v>
      </c>
      <c r="R2594" s="1127">
        <v>0</v>
      </c>
      <c r="S2594" s="1127">
        <v>0</v>
      </c>
      <c r="T2594" s="1130">
        <v>0</v>
      </c>
      <c r="U2594" s="1130">
        <v>0</v>
      </c>
      <c r="V2594" s="1130">
        <v>0</v>
      </c>
      <c r="W2594" s="1127">
        <v>0</v>
      </c>
      <c r="X2594" s="1130">
        <v>0</v>
      </c>
      <c r="Y2594" s="735">
        <v>0</v>
      </c>
      <c r="Z2594" s="1131">
        <v>0</v>
      </c>
      <c r="AA2594" s="1131">
        <v>0</v>
      </c>
      <c r="AB2594" s="1131">
        <v>0</v>
      </c>
      <c r="AC2594" s="1131">
        <v>0</v>
      </c>
      <c r="AD2594" s="1131">
        <v>0</v>
      </c>
      <c r="AE2594" s="1131">
        <v>0</v>
      </c>
      <c r="AF2594" s="126"/>
      <c r="AG2594" s="126"/>
      <c r="AH2594" s="126"/>
      <c r="AI2594" s="126"/>
      <c r="AJ2594" s="126"/>
      <c r="AK2594" s="126"/>
      <c r="AL2594" s="126">
        <v>2594</v>
      </c>
    </row>
    <row r="2595" spans="1:38">
      <c r="A2595" s="721" t="s">
        <v>2092</v>
      </c>
      <c r="B2595" s="722">
        <v>21</v>
      </c>
      <c r="C2595" s="722">
        <v>2130</v>
      </c>
      <c r="D2595" s="722">
        <v>213010</v>
      </c>
      <c r="E2595" s="721">
        <v>2130100030</v>
      </c>
      <c r="F2595" s="721" t="s">
        <v>3448</v>
      </c>
      <c r="G2595" s="1127">
        <v>-31621075092</v>
      </c>
      <c r="H2595" s="1128">
        <v>0</v>
      </c>
      <c r="I2595" s="1128">
        <v>-31621075092</v>
      </c>
      <c r="J2595" s="1128">
        <v>0</v>
      </c>
      <c r="K2595" s="1128">
        <v>0</v>
      </c>
      <c r="L2595" s="1128">
        <v>0</v>
      </c>
      <c r="M2595" s="1128">
        <v>0</v>
      </c>
      <c r="N2595" s="1129">
        <v>0</v>
      </c>
      <c r="O2595" s="1128">
        <v>0</v>
      </c>
      <c r="P2595" s="1127">
        <v>0</v>
      </c>
      <c r="Q2595" s="1127">
        <v>0</v>
      </c>
      <c r="R2595" s="1127">
        <v>0</v>
      </c>
      <c r="S2595" s="1127">
        <v>0</v>
      </c>
      <c r="T2595" s="1130">
        <v>0</v>
      </c>
      <c r="U2595" s="1130">
        <v>0</v>
      </c>
      <c r="V2595" s="1130">
        <v>0</v>
      </c>
      <c r="W2595" s="1127">
        <v>0</v>
      </c>
      <c r="X2595" s="1130">
        <v>0</v>
      </c>
      <c r="Y2595" s="735">
        <v>0</v>
      </c>
      <c r="Z2595" s="1131">
        <v>0</v>
      </c>
      <c r="AA2595" s="1131">
        <v>0</v>
      </c>
      <c r="AB2595" s="1131">
        <v>0</v>
      </c>
      <c r="AC2595" s="1131">
        <v>-0.17760124206542968</v>
      </c>
      <c r="AD2595" s="1131">
        <v>0</v>
      </c>
      <c r="AE2595" s="1131">
        <v>0.17760124206542968</v>
      </c>
      <c r="AF2595" s="126"/>
      <c r="AG2595" s="126"/>
      <c r="AH2595" s="126"/>
      <c r="AI2595" s="126"/>
      <c r="AJ2595" s="126"/>
      <c r="AK2595" s="126"/>
      <c r="AL2595" s="126">
        <v>2595</v>
      </c>
    </row>
    <row r="2596" spans="1:38">
      <c r="A2596" s="721" t="s">
        <v>2092</v>
      </c>
      <c r="B2596" s="722">
        <v>21</v>
      </c>
      <c r="C2596" s="722">
        <v>2130</v>
      </c>
      <c r="D2596" s="722">
        <v>213010</v>
      </c>
      <c r="E2596" s="721">
        <v>2130107000</v>
      </c>
      <c r="F2596" s="721" t="s">
        <v>1449</v>
      </c>
      <c r="G2596" s="1127">
        <v>187292403067</v>
      </c>
      <c r="H2596" s="1128">
        <v>0</v>
      </c>
      <c r="I2596" s="1128">
        <v>181274288373.16745</v>
      </c>
      <c r="J2596" s="1128">
        <v>-6018114693.8299866</v>
      </c>
      <c r="K2596" s="1128">
        <v>-6018114693.8299866</v>
      </c>
      <c r="L2596" s="1128">
        <v>0</v>
      </c>
      <c r="M2596" s="1128">
        <v>0</v>
      </c>
      <c r="N2596" s="1129">
        <v>0</v>
      </c>
      <c r="O2596" s="1128">
        <v>0</v>
      </c>
      <c r="P2596" s="1127">
        <v>0</v>
      </c>
      <c r="Q2596" s="1127">
        <v>0</v>
      </c>
      <c r="R2596" s="1127">
        <v>0</v>
      </c>
      <c r="S2596" s="1127">
        <v>0</v>
      </c>
      <c r="T2596" s="1130">
        <v>0</v>
      </c>
      <c r="U2596" s="1130">
        <v>0</v>
      </c>
      <c r="V2596" s="1130">
        <v>0</v>
      </c>
      <c r="W2596" s="1127">
        <v>0</v>
      </c>
      <c r="X2596" s="1130">
        <v>0</v>
      </c>
      <c r="Y2596" s="735">
        <v>0</v>
      </c>
      <c r="Z2596" s="1131">
        <v>0</v>
      </c>
      <c r="AA2596" s="1131">
        <v>0</v>
      </c>
      <c r="AB2596" s="1131">
        <v>0</v>
      </c>
      <c r="AC2596" s="1131">
        <v>0</v>
      </c>
      <c r="AD2596" s="1131">
        <v>0</v>
      </c>
      <c r="AE2596" s="1131">
        <v>0</v>
      </c>
      <c r="AF2596" s="126"/>
      <c r="AG2596" s="126"/>
      <c r="AH2596" s="126"/>
      <c r="AI2596" s="126"/>
      <c r="AJ2596" s="126"/>
      <c r="AK2596" s="126"/>
      <c r="AL2596" s="126">
        <v>2596</v>
      </c>
    </row>
    <row r="2597" spans="1:38">
      <c r="A2597" s="721" t="s">
        <v>2092</v>
      </c>
      <c r="B2597" s="722">
        <v>21</v>
      </c>
      <c r="C2597" s="722">
        <v>2130</v>
      </c>
      <c r="D2597" s="722">
        <v>213010</v>
      </c>
      <c r="E2597" s="721">
        <v>2130109030</v>
      </c>
      <c r="F2597" s="721" t="s">
        <v>2094</v>
      </c>
      <c r="G2597" s="1127">
        <v>0</v>
      </c>
      <c r="H2597" s="1128">
        <v>0</v>
      </c>
      <c r="I2597" s="1128">
        <v>0</v>
      </c>
      <c r="J2597" s="1128">
        <v>0</v>
      </c>
      <c r="K2597" s="1128">
        <v>0</v>
      </c>
      <c r="L2597" s="1128">
        <v>0</v>
      </c>
      <c r="M2597" s="1128">
        <v>0</v>
      </c>
      <c r="N2597" s="1129">
        <v>0</v>
      </c>
      <c r="O2597" s="1128">
        <v>0</v>
      </c>
      <c r="P2597" s="1127">
        <v>0</v>
      </c>
      <c r="Q2597" s="1127">
        <v>0</v>
      </c>
      <c r="R2597" s="1127">
        <v>0</v>
      </c>
      <c r="S2597" s="1127">
        <v>0</v>
      </c>
      <c r="T2597" s="1130">
        <v>0</v>
      </c>
      <c r="U2597" s="1130">
        <v>0</v>
      </c>
      <c r="V2597" s="1130">
        <v>0</v>
      </c>
      <c r="W2597" s="1127">
        <v>0</v>
      </c>
      <c r="X2597" s="1130">
        <v>0</v>
      </c>
      <c r="Y2597" s="735">
        <v>0</v>
      </c>
      <c r="Z2597" s="1131">
        <v>0</v>
      </c>
      <c r="AA2597" s="1131">
        <v>0</v>
      </c>
      <c r="AB2597" s="1131">
        <v>0</v>
      </c>
      <c r="AC2597" s="1131">
        <v>0</v>
      </c>
      <c r="AD2597" s="1131">
        <v>0</v>
      </c>
      <c r="AE2597" s="1131">
        <v>0</v>
      </c>
      <c r="AF2597" s="126"/>
      <c r="AG2597" s="126"/>
      <c r="AH2597" s="126"/>
      <c r="AI2597" s="126"/>
      <c r="AJ2597" s="126"/>
      <c r="AK2597" s="126"/>
      <c r="AL2597" s="126">
        <v>2597</v>
      </c>
    </row>
    <row r="2598" spans="1:38">
      <c r="A2598" s="721" t="s">
        <v>2092</v>
      </c>
      <c r="B2598" s="722">
        <v>21</v>
      </c>
      <c r="C2598" s="722">
        <v>2130</v>
      </c>
      <c r="D2598" s="722">
        <v>213010</v>
      </c>
      <c r="E2598" s="721">
        <v>2130109060</v>
      </c>
      <c r="F2598" s="721" t="s">
        <v>2095</v>
      </c>
      <c r="G2598" s="1127">
        <v>0</v>
      </c>
      <c r="H2598" s="1128">
        <v>0</v>
      </c>
      <c r="I2598" s="1128">
        <v>0</v>
      </c>
      <c r="J2598" s="1128">
        <v>0</v>
      </c>
      <c r="K2598" s="1128">
        <v>0</v>
      </c>
      <c r="L2598" s="1128">
        <v>0</v>
      </c>
      <c r="M2598" s="1128">
        <v>0</v>
      </c>
      <c r="N2598" s="1129">
        <v>0</v>
      </c>
      <c r="O2598" s="1128">
        <v>0</v>
      </c>
      <c r="P2598" s="1127">
        <v>0</v>
      </c>
      <c r="Q2598" s="1127">
        <v>0</v>
      </c>
      <c r="R2598" s="1127">
        <v>0</v>
      </c>
      <c r="S2598" s="1127">
        <v>0</v>
      </c>
      <c r="T2598" s="1130">
        <v>0</v>
      </c>
      <c r="U2598" s="1130">
        <v>0</v>
      </c>
      <c r="V2598" s="1130">
        <v>0</v>
      </c>
      <c r="W2598" s="1127">
        <v>0</v>
      </c>
      <c r="X2598" s="1130">
        <v>0</v>
      </c>
      <c r="Y2598" s="735">
        <v>0</v>
      </c>
      <c r="Z2598" s="1131">
        <v>0</v>
      </c>
      <c r="AA2598" s="1131">
        <v>0</v>
      </c>
      <c r="AB2598" s="1131">
        <v>0</v>
      </c>
      <c r="AC2598" s="1131">
        <v>0</v>
      </c>
      <c r="AD2598" s="1131">
        <v>0</v>
      </c>
      <c r="AE2598" s="1131">
        <v>0</v>
      </c>
      <c r="AF2598" s="126"/>
      <c r="AG2598" s="126"/>
      <c r="AH2598" s="126"/>
      <c r="AI2598" s="126"/>
      <c r="AJ2598" s="126"/>
      <c r="AK2598" s="126"/>
      <c r="AL2598" s="126">
        <v>2598</v>
      </c>
    </row>
    <row r="2599" spans="1:38">
      <c r="A2599" s="721" t="s">
        <v>2092</v>
      </c>
      <c r="B2599" s="722">
        <v>21</v>
      </c>
      <c r="C2599" s="722">
        <v>2130</v>
      </c>
      <c r="D2599" s="722">
        <v>213010</v>
      </c>
      <c r="E2599" s="721">
        <v>2130109100</v>
      </c>
      <c r="F2599" s="721" t="s">
        <v>2096</v>
      </c>
      <c r="G2599" s="1127">
        <v>0</v>
      </c>
      <c r="H2599" s="1128">
        <v>0</v>
      </c>
      <c r="I2599" s="1128">
        <v>0</v>
      </c>
      <c r="J2599" s="1128">
        <v>0</v>
      </c>
      <c r="K2599" s="1128">
        <v>0</v>
      </c>
      <c r="L2599" s="1128">
        <v>0</v>
      </c>
      <c r="M2599" s="1128">
        <v>0</v>
      </c>
      <c r="N2599" s="1129">
        <v>0</v>
      </c>
      <c r="O2599" s="1128">
        <v>0</v>
      </c>
      <c r="P2599" s="1127">
        <v>0</v>
      </c>
      <c r="Q2599" s="1127">
        <v>0</v>
      </c>
      <c r="R2599" s="1127">
        <v>0</v>
      </c>
      <c r="S2599" s="1127">
        <v>0</v>
      </c>
      <c r="T2599" s="1130">
        <v>0</v>
      </c>
      <c r="U2599" s="1130">
        <v>0</v>
      </c>
      <c r="V2599" s="1130">
        <v>0</v>
      </c>
      <c r="W2599" s="1127">
        <v>0</v>
      </c>
      <c r="X2599" s="1130">
        <v>0</v>
      </c>
      <c r="Y2599" s="735">
        <v>0</v>
      </c>
      <c r="Z2599" s="1131">
        <v>0</v>
      </c>
      <c r="AA2599" s="1131">
        <v>0</v>
      </c>
      <c r="AB2599" s="1131">
        <v>0</v>
      </c>
      <c r="AC2599" s="1131">
        <v>0</v>
      </c>
      <c r="AD2599" s="1131">
        <v>0</v>
      </c>
      <c r="AE2599" s="1131">
        <v>0</v>
      </c>
      <c r="AF2599" s="126"/>
      <c r="AG2599" s="126"/>
      <c r="AH2599" s="126"/>
      <c r="AI2599" s="126"/>
      <c r="AJ2599" s="126"/>
      <c r="AK2599" s="126"/>
      <c r="AL2599" s="126">
        <v>2599</v>
      </c>
    </row>
    <row r="2600" spans="1:38">
      <c r="A2600" s="721" t="s">
        <v>2092</v>
      </c>
      <c r="B2600" s="722">
        <v>21</v>
      </c>
      <c r="C2600" s="722">
        <v>2130</v>
      </c>
      <c r="D2600" s="722">
        <v>213010</v>
      </c>
      <c r="E2600" s="721">
        <v>2130109200</v>
      </c>
      <c r="F2600" s="721" t="s">
        <v>2097</v>
      </c>
      <c r="G2600" s="1127">
        <v>0</v>
      </c>
      <c r="H2600" s="1128">
        <v>0</v>
      </c>
      <c r="I2600" s="1128">
        <v>0</v>
      </c>
      <c r="J2600" s="1128">
        <v>0</v>
      </c>
      <c r="K2600" s="1128">
        <v>0</v>
      </c>
      <c r="L2600" s="1128">
        <v>0</v>
      </c>
      <c r="M2600" s="1128">
        <v>0</v>
      </c>
      <c r="N2600" s="1129">
        <v>0</v>
      </c>
      <c r="O2600" s="1128">
        <v>0</v>
      </c>
      <c r="P2600" s="1127">
        <v>0</v>
      </c>
      <c r="Q2600" s="1127">
        <v>0</v>
      </c>
      <c r="R2600" s="1127">
        <v>0</v>
      </c>
      <c r="S2600" s="1127">
        <v>0</v>
      </c>
      <c r="T2600" s="1130">
        <v>0</v>
      </c>
      <c r="U2600" s="1130">
        <v>0</v>
      </c>
      <c r="V2600" s="1130">
        <v>0</v>
      </c>
      <c r="W2600" s="1127">
        <v>0</v>
      </c>
      <c r="X2600" s="1130">
        <v>0</v>
      </c>
      <c r="Y2600" s="735">
        <v>0</v>
      </c>
      <c r="Z2600" s="1131">
        <v>0</v>
      </c>
      <c r="AA2600" s="1131">
        <v>0</v>
      </c>
      <c r="AB2600" s="1131">
        <v>0</v>
      </c>
      <c r="AC2600" s="1131">
        <v>0</v>
      </c>
      <c r="AD2600" s="1131">
        <v>0</v>
      </c>
      <c r="AE2600" s="1131">
        <v>0</v>
      </c>
      <c r="AF2600" s="126"/>
      <c r="AG2600" s="126"/>
      <c r="AH2600" s="126"/>
      <c r="AI2600" s="126"/>
      <c r="AJ2600" s="126"/>
      <c r="AK2600" s="126"/>
      <c r="AL2600" s="126">
        <v>2600</v>
      </c>
    </row>
    <row r="2601" spans="1:38">
      <c r="A2601" s="721" t="s">
        <v>2092</v>
      </c>
      <c r="B2601" s="722">
        <v>21</v>
      </c>
      <c r="C2601" s="722">
        <v>2130</v>
      </c>
      <c r="D2601" s="722">
        <v>213010</v>
      </c>
      <c r="E2601" s="721">
        <v>2130109203</v>
      </c>
      <c r="F2601" s="721" t="s">
        <v>2098</v>
      </c>
      <c r="G2601" s="1127">
        <v>0</v>
      </c>
      <c r="H2601" s="1128">
        <v>0</v>
      </c>
      <c r="I2601" s="1128">
        <v>0</v>
      </c>
      <c r="J2601" s="1128">
        <v>0</v>
      </c>
      <c r="K2601" s="1128">
        <v>0</v>
      </c>
      <c r="L2601" s="1128">
        <v>0</v>
      </c>
      <c r="M2601" s="1128">
        <v>0</v>
      </c>
      <c r="N2601" s="1129">
        <v>0</v>
      </c>
      <c r="O2601" s="1128">
        <v>0</v>
      </c>
      <c r="P2601" s="1127">
        <v>0</v>
      </c>
      <c r="Q2601" s="1127">
        <v>0</v>
      </c>
      <c r="R2601" s="1127">
        <v>0</v>
      </c>
      <c r="S2601" s="1127">
        <v>0</v>
      </c>
      <c r="T2601" s="1130">
        <v>0</v>
      </c>
      <c r="U2601" s="1130">
        <v>0</v>
      </c>
      <c r="V2601" s="1130">
        <v>0</v>
      </c>
      <c r="W2601" s="1127">
        <v>0</v>
      </c>
      <c r="X2601" s="1130">
        <v>0</v>
      </c>
      <c r="Y2601" s="735">
        <v>0</v>
      </c>
      <c r="Z2601" s="1131">
        <v>0</v>
      </c>
      <c r="AA2601" s="1131">
        <v>0</v>
      </c>
      <c r="AB2601" s="1131">
        <v>0</v>
      </c>
      <c r="AC2601" s="1131">
        <v>0</v>
      </c>
      <c r="AD2601" s="1131">
        <v>0</v>
      </c>
      <c r="AE2601" s="1131">
        <v>0</v>
      </c>
      <c r="AF2601" s="126"/>
      <c r="AG2601" s="126"/>
      <c r="AH2601" s="126"/>
      <c r="AI2601" s="126"/>
      <c r="AJ2601" s="126"/>
      <c r="AK2601" s="126"/>
      <c r="AL2601" s="126">
        <v>2601</v>
      </c>
    </row>
    <row r="2602" spans="1:38">
      <c r="A2602" s="721" t="s">
        <v>2092</v>
      </c>
      <c r="B2602" s="722">
        <v>21</v>
      </c>
      <c r="C2602" s="722">
        <v>2130</v>
      </c>
      <c r="D2602" s="722">
        <v>213012</v>
      </c>
      <c r="E2602" s="721">
        <v>2130120000</v>
      </c>
      <c r="F2602" s="721" t="s">
        <v>3483</v>
      </c>
      <c r="G2602" s="1127">
        <v>-1323152000000</v>
      </c>
      <c r="H2602" s="1128">
        <v>0</v>
      </c>
      <c r="I2602" s="1128">
        <v>-1323152000000</v>
      </c>
      <c r="J2602" s="1128">
        <v>0</v>
      </c>
      <c r="K2602" s="1128">
        <v>0</v>
      </c>
      <c r="L2602" s="1128">
        <v>0</v>
      </c>
      <c r="M2602" s="1128">
        <v>0</v>
      </c>
      <c r="N2602" s="1129">
        <v>0</v>
      </c>
      <c r="O2602" s="1128">
        <v>0</v>
      </c>
      <c r="P2602" s="1127">
        <v>0</v>
      </c>
      <c r="Q2602" s="1127">
        <v>0</v>
      </c>
      <c r="R2602" s="1127">
        <v>0</v>
      </c>
      <c r="S2602" s="1127">
        <v>0</v>
      </c>
      <c r="T2602" s="1130">
        <v>0</v>
      </c>
      <c r="U2602" s="1130">
        <v>0</v>
      </c>
      <c r="V2602" s="1130">
        <v>0</v>
      </c>
      <c r="W2602" s="1127">
        <v>0</v>
      </c>
      <c r="X2602" s="1130">
        <v>0</v>
      </c>
      <c r="Y2602" s="735">
        <v>0</v>
      </c>
      <c r="Z2602" s="1131">
        <v>0</v>
      </c>
      <c r="AA2602" s="1131">
        <v>0</v>
      </c>
      <c r="AB2602" s="1131">
        <v>0</v>
      </c>
      <c r="AC2602" s="1131">
        <v>0</v>
      </c>
      <c r="AD2602" s="1131">
        <v>0</v>
      </c>
      <c r="AE2602" s="1131">
        <v>0</v>
      </c>
      <c r="AF2602" s="126"/>
      <c r="AG2602" s="126"/>
      <c r="AH2602" s="126"/>
      <c r="AI2602" s="126"/>
      <c r="AJ2602" s="126"/>
      <c r="AK2602" s="126"/>
      <c r="AL2602" s="126">
        <v>2602</v>
      </c>
    </row>
    <row r="2603" spans="1:38">
      <c r="A2603" s="721" t="s">
        <v>2092</v>
      </c>
      <c r="B2603" s="722">
        <v>21</v>
      </c>
      <c r="C2603" s="722">
        <v>2130</v>
      </c>
      <c r="D2603" s="722">
        <v>213012</v>
      </c>
      <c r="E2603" s="721">
        <v>2130120010</v>
      </c>
      <c r="F2603" s="721" t="s">
        <v>3449</v>
      </c>
      <c r="G2603" s="1127">
        <v>-65100000000</v>
      </c>
      <c r="H2603" s="1128">
        <v>0</v>
      </c>
      <c r="I2603" s="1128">
        <v>-65100000000</v>
      </c>
      <c r="J2603" s="1128">
        <v>0</v>
      </c>
      <c r="K2603" s="1128">
        <v>0</v>
      </c>
      <c r="L2603" s="1128">
        <v>0</v>
      </c>
      <c r="M2603" s="1128">
        <v>0</v>
      </c>
      <c r="N2603" s="1129">
        <v>0</v>
      </c>
      <c r="O2603" s="1128">
        <v>0</v>
      </c>
      <c r="P2603" s="1127">
        <v>0</v>
      </c>
      <c r="Q2603" s="1127">
        <v>0</v>
      </c>
      <c r="R2603" s="1127">
        <v>0</v>
      </c>
      <c r="S2603" s="1127">
        <v>0</v>
      </c>
      <c r="T2603" s="1130">
        <v>0</v>
      </c>
      <c r="U2603" s="1130">
        <v>0</v>
      </c>
      <c r="V2603" s="1130">
        <v>0</v>
      </c>
      <c r="W2603" s="1127">
        <v>0</v>
      </c>
      <c r="X2603" s="1130">
        <v>0</v>
      </c>
      <c r="Y2603" s="735">
        <v>0</v>
      </c>
      <c r="Z2603" s="1131">
        <v>0</v>
      </c>
      <c r="AA2603" s="1131">
        <v>0</v>
      </c>
      <c r="AB2603" s="1131">
        <v>0</v>
      </c>
      <c r="AC2603" s="1131">
        <v>0</v>
      </c>
      <c r="AD2603" s="1131">
        <v>0</v>
      </c>
      <c r="AE2603" s="1131">
        <v>0</v>
      </c>
      <c r="AF2603" s="126"/>
      <c r="AG2603" s="126"/>
      <c r="AH2603" s="126"/>
      <c r="AI2603" s="126"/>
      <c r="AJ2603" s="126"/>
      <c r="AK2603" s="126"/>
      <c r="AL2603" s="126">
        <v>2603</v>
      </c>
    </row>
    <row r="2604" spans="1:38">
      <c r="A2604" s="721" t="s">
        <v>2092</v>
      </c>
      <c r="B2604" s="722">
        <v>21</v>
      </c>
      <c r="C2604" s="722">
        <v>2130</v>
      </c>
      <c r="D2604" s="722">
        <v>213012</v>
      </c>
      <c r="E2604" s="721">
        <v>2130120020</v>
      </c>
      <c r="F2604" s="721" t="s">
        <v>3450</v>
      </c>
      <c r="G2604" s="1127">
        <v>-5944087908480</v>
      </c>
      <c r="H2604" s="1128">
        <v>0</v>
      </c>
      <c r="I2604" s="1128">
        <v>-5935097034195.4199</v>
      </c>
      <c r="J2604" s="1128">
        <v>8990874284.5800781</v>
      </c>
      <c r="K2604" s="1128">
        <v>0</v>
      </c>
      <c r="L2604" s="1128">
        <v>8990874284.5800781</v>
      </c>
      <c r="M2604" s="1128">
        <v>0</v>
      </c>
      <c r="N2604" s="1129">
        <v>0</v>
      </c>
      <c r="O2604" s="1128">
        <v>8990874284.5800781</v>
      </c>
      <c r="P2604" s="1127">
        <v>3326623485.2946291</v>
      </c>
      <c r="Q2604" s="1127">
        <v>0</v>
      </c>
      <c r="R2604" s="1127">
        <v>0</v>
      </c>
      <c r="S2604" s="1127">
        <v>0</v>
      </c>
      <c r="T2604" s="1130">
        <v>0</v>
      </c>
      <c r="U2604" s="1130">
        <v>0</v>
      </c>
      <c r="V2604" s="1130">
        <v>0</v>
      </c>
      <c r="W2604" s="1127">
        <v>0</v>
      </c>
      <c r="X2604" s="1130">
        <v>3326623485.2946291</v>
      </c>
      <c r="Y2604" s="735">
        <v>0.37</v>
      </c>
      <c r="Z2604" s="1131">
        <v>3326623485.2946291</v>
      </c>
      <c r="AA2604" s="1131">
        <v>0</v>
      </c>
      <c r="AB2604" s="1131">
        <v>3326623485.2946291</v>
      </c>
      <c r="AC2604" s="1131">
        <v>0</v>
      </c>
      <c r="AD2604" s="1131">
        <v>0</v>
      </c>
      <c r="AE2604" s="1131">
        <v>0</v>
      </c>
      <c r="AF2604" s="126"/>
      <c r="AG2604" s="126"/>
      <c r="AH2604" s="126"/>
      <c r="AI2604" s="126"/>
      <c r="AJ2604" s="126"/>
      <c r="AK2604" s="126"/>
      <c r="AL2604" s="126">
        <v>2604</v>
      </c>
    </row>
    <row r="2605" spans="1:38">
      <c r="A2605" s="721" t="s">
        <v>2092</v>
      </c>
      <c r="B2605" s="722">
        <v>21</v>
      </c>
      <c r="C2605" s="722">
        <v>2130</v>
      </c>
      <c r="D2605" s="722">
        <v>213012</v>
      </c>
      <c r="E2605" s="721">
        <v>2130120030</v>
      </c>
      <c r="F2605" s="721" t="s">
        <v>3451</v>
      </c>
      <c r="G2605" s="1127">
        <v>-52452938038</v>
      </c>
      <c r="H2605" s="1128">
        <v>0</v>
      </c>
      <c r="I2605" s="1128">
        <v>-52452938038.379997</v>
      </c>
      <c r="J2605" s="1128">
        <v>-0.37999725341796875</v>
      </c>
      <c r="K2605" s="1128">
        <v>0</v>
      </c>
      <c r="L2605" s="1128">
        <v>0</v>
      </c>
      <c r="M2605" s="1128">
        <v>-0.37999725341796875</v>
      </c>
      <c r="N2605" s="1129">
        <v>0</v>
      </c>
      <c r="O2605" s="1128">
        <v>-0.37999725341796875</v>
      </c>
      <c r="P2605" s="1127">
        <v>-0.14059898376464844</v>
      </c>
      <c r="Q2605" s="1127">
        <v>0</v>
      </c>
      <c r="R2605" s="1127">
        <v>0</v>
      </c>
      <c r="S2605" s="1127">
        <v>0</v>
      </c>
      <c r="T2605" s="1130">
        <v>0</v>
      </c>
      <c r="U2605" s="1130">
        <v>0</v>
      </c>
      <c r="V2605" s="1130">
        <v>0</v>
      </c>
      <c r="W2605" s="1127">
        <v>0</v>
      </c>
      <c r="X2605" s="1130">
        <v>-0.14059898376464844</v>
      </c>
      <c r="Y2605" s="735">
        <v>0.37</v>
      </c>
      <c r="Z2605" s="1131">
        <v>0</v>
      </c>
      <c r="AA2605" s="1131">
        <v>-0.14059898376464844</v>
      </c>
      <c r="AB2605" s="1131">
        <v>0</v>
      </c>
      <c r="AC2605" s="1131">
        <v>-8.5098419189453128E-2</v>
      </c>
      <c r="AD2605" s="1131">
        <v>0</v>
      </c>
      <c r="AE2605" s="1131">
        <v>-5.550056457519531E-2</v>
      </c>
      <c r="AF2605" s="126"/>
      <c r="AG2605" s="126"/>
      <c r="AH2605" s="126"/>
      <c r="AI2605" s="126"/>
      <c r="AJ2605" s="126"/>
      <c r="AK2605" s="126"/>
      <c r="AL2605" s="126">
        <v>2605</v>
      </c>
    </row>
    <row r="2606" spans="1:38">
      <c r="A2606" s="721" t="s">
        <v>2092</v>
      </c>
      <c r="B2606" s="722">
        <v>21</v>
      </c>
      <c r="C2606" s="722">
        <v>2130</v>
      </c>
      <c r="D2606" s="722">
        <v>213012</v>
      </c>
      <c r="E2606" s="721">
        <v>2130120070</v>
      </c>
      <c r="F2606" s="721" t="s">
        <v>3452</v>
      </c>
      <c r="G2606" s="1127">
        <v>0</v>
      </c>
      <c r="H2606" s="1128">
        <v>0</v>
      </c>
      <c r="I2606" s="1128">
        <v>0</v>
      </c>
      <c r="J2606" s="1128">
        <v>0</v>
      </c>
      <c r="K2606" s="1128">
        <v>0</v>
      </c>
      <c r="L2606" s="1128">
        <v>0</v>
      </c>
      <c r="M2606" s="1128">
        <v>0</v>
      </c>
      <c r="N2606" s="1129">
        <v>0</v>
      </c>
      <c r="O2606" s="1128">
        <v>0</v>
      </c>
      <c r="P2606" s="1127">
        <v>0</v>
      </c>
      <c r="Q2606" s="1127">
        <v>0</v>
      </c>
      <c r="R2606" s="1127">
        <v>0</v>
      </c>
      <c r="S2606" s="1127">
        <v>0</v>
      </c>
      <c r="T2606" s="1130">
        <v>0</v>
      </c>
      <c r="U2606" s="1130">
        <v>0</v>
      </c>
      <c r="V2606" s="1130">
        <v>0</v>
      </c>
      <c r="W2606" s="1127">
        <v>0</v>
      </c>
      <c r="X2606" s="1130">
        <v>0</v>
      </c>
      <c r="Y2606" s="735">
        <v>0</v>
      </c>
      <c r="Z2606" s="1131">
        <v>0</v>
      </c>
      <c r="AA2606" s="1131">
        <v>0</v>
      </c>
      <c r="AB2606" s="1131">
        <v>0</v>
      </c>
      <c r="AC2606" s="1131">
        <v>0</v>
      </c>
      <c r="AD2606" s="1131">
        <v>0</v>
      </c>
      <c r="AE2606" s="1131">
        <v>0</v>
      </c>
      <c r="AF2606" s="126"/>
      <c r="AG2606" s="126"/>
      <c r="AH2606" s="126"/>
      <c r="AI2606" s="126"/>
      <c r="AJ2606" s="126"/>
      <c r="AK2606" s="126"/>
      <c r="AL2606" s="126">
        <v>2606</v>
      </c>
    </row>
    <row r="2607" spans="1:38">
      <c r="A2607" s="721" t="s">
        <v>2092</v>
      </c>
      <c r="B2607" s="722">
        <v>21</v>
      </c>
      <c r="C2607" s="722">
        <v>2130</v>
      </c>
      <c r="D2607" s="722">
        <v>213012</v>
      </c>
      <c r="E2607" s="721">
        <v>2130129050</v>
      </c>
      <c r="F2607" s="721" t="s">
        <v>2099</v>
      </c>
      <c r="G2607" s="1127">
        <v>0</v>
      </c>
      <c r="H2607" s="1128">
        <v>0</v>
      </c>
      <c r="I2607" s="1128">
        <v>0</v>
      </c>
      <c r="J2607" s="1128">
        <v>0</v>
      </c>
      <c r="K2607" s="1128">
        <v>0</v>
      </c>
      <c r="L2607" s="1128">
        <v>0</v>
      </c>
      <c r="M2607" s="1128">
        <v>0</v>
      </c>
      <c r="N2607" s="1129">
        <v>0</v>
      </c>
      <c r="O2607" s="1128">
        <v>0</v>
      </c>
      <c r="P2607" s="1127">
        <v>0</v>
      </c>
      <c r="Q2607" s="1127">
        <v>0</v>
      </c>
      <c r="R2607" s="1127">
        <v>0</v>
      </c>
      <c r="S2607" s="1127">
        <v>0</v>
      </c>
      <c r="T2607" s="1130">
        <v>0</v>
      </c>
      <c r="U2607" s="1130">
        <v>0</v>
      </c>
      <c r="V2607" s="1130">
        <v>0</v>
      </c>
      <c r="W2607" s="1127">
        <v>0</v>
      </c>
      <c r="X2607" s="1130">
        <v>0</v>
      </c>
      <c r="Y2607" s="735">
        <v>0</v>
      </c>
      <c r="Z2607" s="1131">
        <v>0</v>
      </c>
      <c r="AA2607" s="1131">
        <v>0</v>
      </c>
      <c r="AB2607" s="1131">
        <v>0</v>
      </c>
      <c r="AC2607" s="1131">
        <v>0</v>
      </c>
      <c r="AD2607" s="1131">
        <v>0</v>
      </c>
      <c r="AE2607" s="1131">
        <v>0</v>
      </c>
      <c r="AF2607" s="126"/>
      <c r="AG2607" s="126"/>
      <c r="AH2607" s="126"/>
      <c r="AI2607" s="126"/>
      <c r="AJ2607" s="126"/>
      <c r="AK2607" s="126"/>
      <c r="AL2607" s="126">
        <v>2607</v>
      </c>
    </row>
    <row r="2608" spans="1:38">
      <c r="A2608" s="721" t="s">
        <v>2092</v>
      </c>
      <c r="B2608" s="722">
        <v>21</v>
      </c>
      <c r="C2608" s="722">
        <v>2130</v>
      </c>
      <c r="D2608" s="722">
        <v>213012</v>
      </c>
      <c r="E2608" s="721">
        <v>2130129201</v>
      </c>
      <c r="F2608" s="721" t="s">
        <v>2100</v>
      </c>
      <c r="G2608" s="1127">
        <v>0</v>
      </c>
      <c r="H2608" s="1128">
        <v>0</v>
      </c>
      <c r="I2608" s="1128">
        <v>0</v>
      </c>
      <c r="J2608" s="1128">
        <v>0</v>
      </c>
      <c r="K2608" s="1128">
        <v>0</v>
      </c>
      <c r="L2608" s="1128">
        <v>0</v>
      </c>
      <c r="M2608" s="1128">
        <v>0</v>
      </c>
      <c r="N2608" s="1129">
        <v>0</v>
      </c>
      <c r="O2608" s="1128">
        <v>0</v>
      </c>
      <c r="P2608" s="1127">
        <v>0</v>
      </c>
      <c r="Q2608" s="1127">
        <v>0</v>
      </c>
      <c r="R2608" s="1127">
        <v>0</v>
      </c>
      <c r="S2608" s="1127">
        <v>0</v>
      </c>
      <c r="T2608" s="1130">
        <v>0</v>
      </c>
      <c r="U2608" s="1130">
        <v>0</v>
      </c>
      <c r="V2608" s="1130">
        <v>0</v>
      </c>
      <c r="W2608" s="1127">
        <v>0</v>
      </c>
      <c r="X2608" s="1130">
        <v>0</v>
      </c>
      <c r="Y2608" s="735">
        <v>0</v>
      </c>
      <c r="Z2608" s="1131">
        <v>0</v>
      </c>
      <c r="AA2608" s="1131">
        <v>0</v>
      </c>
      <c r="AB2608" s="1131">
        <v>0</v>
      </c>
      <c r="AC2608" s="1131">
        <v>0</v>
      </c>
      <c r="AD2608" s="1131">
        <v>0</v>
      </c>
      <c r="AE2608" s="1131">
        <v>0</v>
      </c>
      <c r="AF2608" s="126"/>
      <c r="AG2608" s="126"/>
      <c r="AH2608" s="126"/>
      <c r="AI2608" s="126"/>
      <c r="AJ2608" s="126"/>
      <c r="AK2608" s="126"/>
      <c r="AL2608" s="126">
        <v>2608</v>
      </c>
    </row>
    <row r="2609" spans="1:38">
      <c r="A2609" s="721" t="s">
        <v>2092</v>
      </c>
      <c r="B2609" s="722">
        <v>21</v>
      </c>
      <c r="C2609" s="722">
        <v>2130</v>
      </c>
      <c r="D2609" s="722">
        <v>213012</v>
      </c>
      <c r="E2609" s="721">
        <v>2130129202</v>
      </c>
      <c r="F2609" s="721" t="s">
        <v>2101</v>
      </c>
      <c r="G2609" s="1127">
        <v>0</v>
      </c>
      <c r="H2609" s="1128">
        <v>0</v>
      </c>
      <c r="I2609" s="1128">
        <v>0</v>
      </c>
      <c r="J2609" s="1128">
        <v>0</v>
      </c>
      <c r="K2609" s="1128">
        <v>0</v>
      </c>
      <c r="L2609" s="1128">
        <v>0</v>
      </c>
      <c r="M2609" s="1128">
        <v>0</v>
      </c>
      <c r="N2609" s="1129">
        <v>0</v>
      </c>
      <c r="O2609" s="1128">
        <v>0</v>
      </c>
      <c r="P2609" s="1127">
        <v>0</v>
      </c>
      <c r="Q2609" s="1127">
        <v>0</v>
      </c>
      <c r="R2609" s="1127">
        <v>0</v>
      </c>
      <c r="S2609" s="1127">
        <v>0</v>
      </c>
      <c r="T2609" s="1130">
        <v>0</v>
      </c>
      <c r="U2609" s="1130">
        <v>0</v>
      </c>
      <c r="V2609" s="1130">
        <v>0</v>
      </c>
      <c r="W2609" s="1127">
        <v>0</v>
      </c>
      <c r="X2609" s="1130">
        <v>0</v>
      </c>
      <c r="Y2609" s="735">
        <v>0</v>
      </c>
      <c r="Z2609" s="1131">
        <v>0</v>
      </c>
      <c r="AA2609" s="1131">
        <v>0</v>
      </c>
      <c r="AB2609" s="1131">
        <v>0</v>
      </c>
      <c r="AC2609" s="1131">
        <v>0</v>
      </c>
      <c r="AD2609" s="1131">
        <v>0</v>
      </c>
      <c r="AE2609" s="1131">
        <v>0</v>
      </c>
      <c r="AF2609" s="126"/>
      <c r="AG2609" s="126"/>
      <c r="AH2609" s="126"/>
      <c r="AI2609" s="126"/>
      <c r="AJ2609" s="126"/>
      <c r="AK2609" s="126"/>
      <c r="AL2609" s="126">
        <v>2609</v>
      </c>
    </row>
    <row r="2610" spans="1:38">
      <c r="A2610" s="721" t="s">
        <v>2092</v>
      </c>
      <c r="B2610" s="722">
        <v>21</v>
      </c>
      <c r="C2610" s="722">
        <v>2130</v>
      </c>
      <c r="D2610" s="722">
        <v>213012</v>
      </c>
      <c r="E2610" s="721">
        <v>2130129204</v>
      </c>
      <c r="F2610" s="721" t="s">
        <v>2102</v>
      </c>
      <c r="G2610" s="1127">
        <v>0</v>
      </c>
      <c r="H2610" s="1128">
        <v>0</v>
      </c>
      <c r="I2610" s="1128">
        <v>0</v>
      </c>
      <c r="J2610" s="1128">
        <v>0</v>
      </c>
      <c r="K2610" s="1128">
        <v>0</v>
      </c>
      <c r="L2610" s="1128">
        <v>0</v>
      </c>
      <c r="M2610" s="1128">
        <v>0</v>
      </c>
      <c r="N2610" s="1129">
        <v>0</v>
      </c>
      <c r="O2610" s="1128">
        <v>0</v>
      </c>
      <c r="P2610" s="1127">
        <v>0</v>
      </c>
      <c r="Q2610" s="1127">
        <v>0</v>
      </c>
      <c r="R2610" s="1127">
        <v>0</v>
      </c>
      <c r="S2610" s="1127">
        <v>0</v>
      </c>
      <c r="T2610" s="1130">
        <v>0</v>
      </c>
      <c r="U2610" s="1130">
        <v>0</v>
      </c>
      <c r="V2610" s="1130">
        <v>0</v>
      </c>
      <c r="W2610" s="1127">
        <v>0</v>
      </c>
      <c r="X2610" s="1130">
        <v>0</v>
      </c>
      <c r="Y2610" s="735">
        <v>0</v>
      </c>
      <c r="Z2610" s="1131">
        <v>0</v>
      </c>
      <c r="AA2610" s="1131">
        <v>0</v>
      </c>
      <c r="AB2610" s="1131">
        <v>0</v>
      </c>
      <c r="AC2610" s="1131">
        <v>0</v>
      </c>
      <c r="AD2610" s="1131">
        <v>0</v>
      </c>
      <c r="AE2610" s="1131">
        <v>0</v>
      </c>
      <c r="AF2610" s="126"/>
      <c r="AG2610" s="126"/>
      <c r="AH2610" s="126"/>
      <c r="AI2610" s="126"/>
      <c r="AJ2610" s="126"/>
      <c r="AK2610" s="126"/>
      <c r="AL2610" s="126">
        <v>2610</v>
      </c>
    </row>
    <row r="2611" spans="1:38">
      <c r="A2611" s="721" t="s">
        <v>2092</v>
      </c>
      <c r="B2611" s="722">
        <v>21</v>
      </c>
      <c r="C2611" s="722">
        <v>2130</v>
      </c>
      <c r="D2611" s="722">
        <v>213012</v>
      </c>
      <c r="E2611" s="721">
        <v>2130129290</v>
      </c>
      <c r="F2611" s="721" t="s">
        <v>4376</v>
      </c>
      <c r="G2611" s="1127">
        <v>-1</v>
      </c>
      <c r="H2611" s="1128">
        <v>0</v>
      </c>
      <c r="I2611" s="1128">
        <v>-1.43</v>
      </c>
      <c r="J2611" s="1128">
        <v>-0.42999999999999994</v>
      </c>
      <c r="K2611" s="1128">
        <v>0</v>
      </c>
      <c r="L2611" s="1128">
        <v>0</v>
      </c>
      <c r="M2611" s="1128">
        <v>-0.42999999999999994</v>
      </c>
      <c r="N2611" s="1129">
        <v>0</v>
      </c>
      <c r="O2611" s="1128">
        <v>-0.42999999999999994</v>
      </c>
      <c r="P2611" s="1127">
        <v>-0.15909999999999996</v>
      </c>
      <c r="Q2611" s="1127">
        <v>0</v>
      </c>
      <c r="R2611" s="1127">
        <v>0</v>
      </c>
      <c r="S2611" s="1127">
        <v>0</v>
      </c>
      <c r="T2611" s="1130">
        <v>0</v>
      </c>
      <c r="U2611" s="1130">
        <v>0</v>
      </c>
      <c r="V2611" s="1130">
        <v>0</v>
      </c>
      <c r="W2611" s="1127">
        <v>0</v>
      </c>
      <c r="X2611" s="1130">
        <v>-0.15909999999999996</v>
      </c>
      <c r="Y2611" s="735">
        <v>0.37</v>
      </c>
      <c r="Z2611" s="1131">
        <v>0</v>
      </c>
      <c r="AA2611" s="1131">
        <v>-0.15909999999999996</v>
      </c>
      <c r="AB2611" s="1131">
        <v>0</v>
      </c>
      <c r="AC2611" s="1131">
        <v>0</v>
      </c>
      <c r="AD2611" s="1131">
        <v>0</v>
      </c>
      <c r="AE2611" s="1131">
        <v>-0.15909999999999996</v>
      </c>
      <c r="AF2611" s="126"/>
      <c r="AG2611" s="126"/>
      <c r="AH2611" s="126"/>
      <c r="AI2611" s="126"/>
      <c r="AJ2611" s="126"/>
      <c r="AK2611" s="126"/>
      <c r="AL2611" s="126">
        <v>2611</v>
      </c>
    </row>
    <row r="2612" spans="1:38">
      <c r="A2612" s="721" t="s">
        <v>2092</v>
      </c>
      <c r="B2612" s="722">
        <v>21</v>
      </c>
      <c r="C2612" s="722">
        <v>2130</v>
      </c>
      <c r="D2612" s="722">
        <v>213012</v>
      </c>
      <c r="E2612" s="721">
        <v>2130129400</v>
      </c>
      <c r="F2612" s="721" t="s">
        <v>2103</v>
      </c>
      <c r="G2612" s="1127">
        <v>0</v>
      </c>
      <c r="H2612" s="1128">
        <v>0</v>
      </c>
      <c r="I2612" s="1128">
        <v>0</v>
      </c>
      <c r="J2612" s="1128">
        <v>0</v>
      </c>
      <c r="K2612" s="1128">
        <v>0</v>
      </c>
      <c r="L2612" s="1128">
        <v>0</v>
      </c>
      <c r="M2612" s="1128">
        <v>0</v>
      </c>
      <c r="N2612" s="1129">
        <v>0</v>
      </c>
      <c r="O2612" s="1128">
        <v>0</v>
      </c>
      <c r="P2612" s="1127">
        <v>0</v>
      </c>
      <c r="Q2612" s="1127">
        <v>0</v>
      </c>
      <c r="R2612" s="1127">
        <v>0</v>
      </c>
      <c r="S2612" s="1127">
        <v>0</v>
      </c>
      <c r="T2612" s="1130">
        <v>0</v>
      </c>
      <c r="U2612" s="1130">
        <v>0</v>
      </c>
      <c r="V2612" s="1130">
        <v>0</v>
      </c>
      <c r="W2612" s="1127">
        <v>0</v>
      </c>
      <c r="X2612" s="1130">
        <v>0</v>
      </c>
      <c r="Y2612" s="735">
        <v>0</v>
      </c>
      <c r="Z2612" s="1131">
        <v>0</v>
      </c>
      <c r="AA2612" s="1131">
        <v>0</v>
      </c>
      <c r="AB2612" s="1131">
        <v>0</v>
      </c>
      <c r="AC2612" s="1131">
        <v>0</v>
      </c>
      <c r="AD2612" s="1131">
        <v>0</v>
      </c>
      <c r="AE2612" s="1131">
        <v>0</v>
      </c>
      <c r="AF2612" s="126"/>
      <c r="AG2612" s="126"/>
      <c r="AH2612" s="126"/>
      <c r="AI2612" s="126"/>
      <c r="AJ2612" s="126"/>
      <c r="AK2612" s="126"/>
      <c r="AL2612" s="126">
        <v>2612</v>
      </c>
    </row>
    <row r="2613" spans="1:38">
      <c r="A2613" s="721" t="s">
        <v>2092</v>
      </c>
      <c r="B2613" s="722">
        <v>21</v>
      </c>
      <c r="C2613" s="722">
        <v>2130</v>
      </c>
      <c r="D2613" s="722">
        <v>213012</v>
      </c>
      <c r="E2613" s="721">
        <v>2130129401</v>
      </c>
      <c r="F2613" s="721" t="s">
        <v>2104</v>
      </c>
      <c r="G2613" s="1127">
        <v>0</v>
      </c>
      <c r="H2613" s="1128">
        <v>0</v>
      </c>
      <c r="I2613" s="1128">
        <v>0</v>
      </c>
      <c r="J2613" s="1128">
        <v>0</v>
      </c>
      <c r="K2613" s="1128">
        <v>0</v>
      </c>
      <c r="L2613" s="1128">
        <v>0</v>
      </c>
      <c r="M2613" s="1128">
        <v>0</v>
      </c>
      <c r="N2613" s="1129">
        <v>0</v>
      </c>
      <c r="O2613" s="1128">
        <v>0</v>
      </c>
      <c r="P2613" s="1127">
        <v>0</v>
      </c>
      <c r="Q2613" s="1127">
        <v>0</v>
      </c>
      <c r="R2613" s="1127">
        <v>0</v>
      </c>
      <c r="S2613" s="1127">
        <v>0</v>
      </c>
      <c r="T2613" s="1130">
        <v>0</v>
      </c>
      <c r="U2613" s="1130">
        <v>0</v>
      </c>
      <c r="V2613" s="1130">
        <v>0</v>
      </c>
      <c r="W2613" s="1127">
        <v>0</v>
      </c>
      <c r="X2613" s="1130">
        <v>0</v>
      </c>
      <c r="Y2613" s="735">
        <v>0</v>
      </c>
      <c r="Z2613" s="1131">
        <v>0</v>
      </c>
      <c r="AA2613" s="1131">
        <v>0</v>
      </c>
      <c r="AB2613" s="1131">
        <v>0</v>
      </c>
      <c r="AC2613" s="1131">
        <v>0</v>
      </c>
      <c r="AD2613" s="1131">
        <v>0</v>
      </c>
      <c r="AE2613" s="1131">
        <v>0</v>
      </c>
      <c r="AF2613" s="126"/>
      <c r="AG2613" s="126"/>
      <c r="AH2613" s="126"/>
      <c r="AI2613" s="126"/>
      <c r="AJ2613" s="126"/>
      <c r="AK2613" s="126"/>
      <c r="AL2613" s="126">
        <v>2613</v>
      </c>
    </row>
    <row r="2614" spans="1:38">
      <c r="A2614" s="721" t="s">
        <v>1385</v>
      </c>
      <c r="B2614" s="722">
        <v>21</v>
      </c>
      <c r="C2614" s="722">
        <v>2130</v>
      </c>
      <c r="D2614" s="722">
        <v>213013</v>
      </c>
      <c r="E2614" s="721">
        <v>2130130000</v>
      </c>
      <c r="F2614" s="721" t="s">
        <v>3453</v>
      </c>
      <c r="G2614" s="1127">
        <v>-2809920000000</v>
      </c>
      <c r="H2614" s="1128">
        <v>0</v>
      </c>
      <c r="I2614" s="1128">
        <v>-2809920000000</v>
      </c>
      <c r="J2614" s="1128">
        <v>0</v>
      </c>
      <c r="K2614" s="1128">
        <v>0</v>
      </c>
      <c r="L2614" s="1128">
        <v>0</v>
      </c>
      <c r="M2614" s="1128">
        <v>0</v>
      </c>
      <c r="N2614" s="1129">
        <v>0</v>
      </c>
      <c r="O2614" s="1128">
        <v>0</v>
      </c>
      <c r="P2614" s="1127">
        <v>0</v>
      </c>
      <c r="Q2614" s="1127">
        <v>0</v>
      </c>
      <c r="R2614" s="1127">
        <v>0</v>
      </c>
      <c r="S2614" s="1127">
        <v>0</v>
      </c>
      <c r="T2614" s="1130">
        <v>0</v>
      </c>
      <c r="U2614" s="1130">
        <v>0</v>
      </c>
      <c r="V2614" s="1130">
        <v>0</v>
      </c>
      <c r="W2614" s="1127">
        <v>0</v>
      </c>
      <c r="X2614" s="1130">
        <v>0</v>
      </c>
      <c r="Y2614" s="735">
        <v>0</v>
      </c>
      <c r="Z2614" s="1131">
        <v>0</v>
      </c>
      <c r="AA2614" s="1131">
        <v>0</v>
      </c>
      <c r="AB2614" s="1131">
        <v>0</v>
      </c>
      <c r="AC2614" s="1131">
        <v>0</v>
      </c>
      <c r="AD2614" s="1131">
        <v>0</v>
      </c>
      <c r="AE2614" s="1131">
        <v>0</v>
      </c>
      <c r="AF2614" s="126"/>
      <c r="AG2614" s="126"/>
      <c r="AH2614" s="126"/>
      <c r="AI2614" s="126"/>
      <c r="AJ2614" s="126"/>
      <c r="AK2614" s="126"/>
      <c r="AL2614" s="126">
        <v>2614</v>
      </c>
    </row>
    <row r="2615" spans="1:38">
      <c r="A2615" s="721" t="s">
        <v>1385</v>
      </c>
      <c r="B2615" s="722">
        <v>21</v>
      </c>
      <c r="C2615" s="722">
        <v>2130</v>
      </c>
      <c r="D2615" s="722">
        <v>213013</v>
      </c>
      <c r="E2615" s="721">
        <v>2130130010</v>
      </c>
      <c r="F2615" s="721" t="s">
        <v>3454</v>
      </c>
      <c r="G2615" s="1127">
        <v>-68733765330</v>
      </c>
      <c r="H2615" s="1128">
        <v>0</v>
      </c>
      <c r="I2615" s="1128">
        <v>-68733765330.210007</v>
      </c>
      <c r="J2615" s="1128">
        <v>-0.2100067138671875</v>
      </c>
      <c r="K2615" s="1128">
        <v>0</v>
      </c>
      <c r="L2615" s="1128">
        <v>0</v>
      </c>
      <c r="M2615" s="1128">
        <v>-0.2100067138671875</v>
      </c>
      <c r="N2615" s="1129">
        <v>0</v>
      </c>
      <c r="O2615" s="1128">
        <v>-0.2100067138671875</v>
      </c>
      <c r="P2615" s="1127">
        <v>-7.7702484130859367E-2</v>
      </c>
      <c r="Q2615" s="1127">
        <v>0</v>
      </c>
      <c r="R2615" s="1127">
        <v>0</v>
      </c>
      <c r="S2615" s="1127">
        <v>0</v>
      </c>
      <c r="T2615" s="1130">
        <v>0</v>
      </c>
      <c r="U2615" s="1130">
        <v>0</v>
      </c>
      <c r="V2615" s="1130">
        <v>0</v>
      </c>
      <c r="W2615" s="1127">
        <v>0</v>
      </c>
      <c r="X2615" s="1130">
        <v>-7.7702484130859367E-2</v>
      </c>
      <c r="Y2615" s="735">
        <v>0.36999999999999994</v>
      </c>
      <c r="Z2615" s="1131">
        <v>0</v>
      </c>
      <c r="AA2615" s="1131">
        <v>-7.7702484130859367E-2</v>
      </c>
      <c r="AB2615" s="1131">
        <v>0.17759983062744139</v>
      </c>
      <c r="AC2615" s="1131">
        <v>0</v>
      </c>
      <c r="AD2615" s="1131">
        <v>-0.17759983062744139</v>
      </c>
      <c r="AE2615" s="1131">
        <v>-7.7702484130859367E-2</v>
      </c>
      <c r="AF2615" s="126"/>
      <c r="AG2615" s="126"/>
      <c r="AH2615" s="126"/>
      <c r="AI2615" s="126"/>
      <c r="AJ2615" s="126"/>
      <c r="AK2615" s="126"/>
      <c r="AL2615" s="126">
        <v>2615</v>
      </c>
    </row>
    <row r="2616" spans="1:38">
      <c r="A2616" s="721" t="s">
        <v>2092</v>
      </c>
      <c r="B2616" s="722">
        <v>21</v>
      </c>
      <c r="C2616" s="722">
        <v>2130</v>
      </c>
      <c r="D2616" s="722">
        <v>213013</v>
      </c>
      <c r="E2616" s="721">
        <v>2130130020</v>
      </c>
      <c r="F2616" s="721" t="s">
        <v>3455</v>
      </c>
      <c r="G2616" s="1127">
        <v>0</v>
      </c>
      <c r="H2616" s="1128">
        <v>0</v>
      </c>
      <c r="I2616" s="1128">
        <v>0</v>
      </c>
      <c r="J2616" s="1128">
        <v>0</v>
      </c>
      <c r="K2616" s="1128">
        <v>0</v>
      </c>
      <c r="L2616" s="1128">
        <v>0</v>
      </c>
      <c r="M2616" s="1128">
        <v>0</v>
      </c>
      <c r="N2616" s="1129">
        <v>0</v>
      </c>
      <c r="O2616" s="1128">
        <v>0</v>
      </c>
      <c r="P2616" s="1127">
        <v>0</v>
      </c>
      <c r="Q2616" s="1127">
        <v>0</v>
      </c>
      <c r="R2616" s="1127">
        <v>0</v>
      </c>
      <c r="S2616" s="1127">
        <v>0</v>
      </c>
      <c r="T2616" s="1130">
        <v>0</v>
      </c>
      <c r="U2616" s="1130">
        <v>0</v>
      </c>
      <c r="V2616" s="1130">
        <v>0</v>
      </c>
      <c r="W2616" s="1127">
        <v>0</v>
      </c>
      <c r="X2616" s="1130">
        <v>0</v>
      </c>
      <c r="Y2616" s="735">
        <v>0</v>
      </c>
      <c r="Z2616" s="1131">
        <v>0</v>
      </c>
      <c r="AA2616" s="1131">
        <v>0</v>
      </c>
      <c r="AB2616" s="1131">
        <v>0</v>
      </c>
      <c r="AC2616" s="1131">
        <v>0</v>
      </c>
      <c r="AD2616" s="1131">
        <v>0</v>
      </c>
      <c r="AE2616" s="1131">
        <v>0</v>
      </c>
      <c r="AF2616" s="126"/>
      <c r="AG2616" s="126"/>
      <c r="AH2616" s="126"/>
      <c r="AI2616" s="126"/>
      <c r="AJ2616" s="126"/>
      <c r="AK2616" s="126"/>
      <c r="AL2616" s="126">
        <v>2616</v>
      </c>
    </row>
    <row r="2617" spans="1:38">
      <c r="A2617" s="721" t="s">
        <v>1385</v>
      </c>
      <c r="B2617" s="722">
        <v>21</v>
      </c>
      <c r="C2617" s="722">
        <v>2130</v>
      </c>
      <c r="D2617" s="722">
        <v>213013</v>
      </c>
      <c r="E2617" s="721">
        <v>2130131888</v>
      </c>
      <c r="F2617" s="721" t="s">
        <v>1450</v>
      </c>
      <c r="G2617" s="1127">
        <v>-4663743027</v>
      </c>
      <c r="H2617" s="1128">
        <v>0</v>
      </c>
      <c r="I2617" s="1128">
        <v>-4663743027.4200001</v>
      </c>
      <c r="J2617" s="1128">
        <v>-0.42000007629394531</v>
      </c>
      <c r="K2617" s="1128">
        <v>0</v>
      </c>
      <c r="L2617" s="1128">
        <v>0</v>
      </c>
      <c r="M2617" s="1128">
        <v>-0.42000007629394531</v>
      </c>
      <c r="N2617" s="1129">
        <v>0</v>
      </c>
      <c r="O2617" s="1128">
        <v>-0.42000007629394531</v>
      </c>
      <c r="P2617" s="1127">
        <v>-0.15540002822875976</v>
      </c>
      <c r="Q2617" s="1127">
        <v>0</v>
      </c>
      <c r="R2617" s="1127">
        <v>0</v>
      </c>
      <c r="S2617" s="1127">
        <v>0</v>
      </c>
      <c r="T2617" s="1130">
        <v>0</v>
      </c>
      <c r="U2617" s="1130">
        <v>0</v>
      </c>
      <c r="V2617" s="1130">
        <v>0</v>
      </c>
      <c r="W2617" s="1127">
        <v>0</v>
      </c>
      <c r="X2617" s="1130">
        <v>-0.15540002822875976</v>
      </c>
      <c r="Y2617" s="735">
        <v>0.37</v>
      </c>
      <c r="Z2617" s="1131">
        <v>0</v>
      </c>
      <c r="AA2617" s="1131">
        <v>-0.15540002822875976</v>
      </c>
      <c r="AB2617" s="1131">
        <v>8.8799915313720695E-2</v>
      </c>
      <c r="AC2617" s="1131">
        <v>0</v>
      </c>
      <c r="AD2617" s="1131">
        <v>-8.8799915313720695E-2</v>
      </c>
      <c r="AE2617" s="1131">
        <v>-0.15540002822875976</v>
      </c>
      <c r="AF2617" s="126"/>
      <c r="AG2617" s="126"/>
      <c r="AH2617" s="126"/>
      <c r="AI2617" s="126"/>
      <c r="AJ2617" s="126"/>
      <c r="AK2617" s="126"/>
      <c r="AL2617" s="126">
        <v>2617</v>
      </c>
    </row>
    <row r="2618" spans="1:38">
      <c r="A2618" s="721" t="s">
        <v>1385</v>
      </c>
      <c r="B2618" s="722">
        <v>21</v>
      </c>
      <c r="C2618" s="722">
        <v>2130</v>
      </c>
      <c r="D2618" s="722">
        <v>213027</v>
      </c>
      <c r="E2618" s="721">
        <v>2130277000</v>
      </c>
      <c r="F2618" s="721" t="s">
        <v>1451</v>
      </c>
      <c r="G2618" s="1127">
        <v>-544990838465</v>
      </c>
      <c r="H2618" s="1128">
        <v>0</v>
      </c>
      <c r="I2618" s="1128">
        <v>-544990838464.91998</v>
      </c>
      <c r="J2618" s="1128">
        <v>8.001708984375E-2</v>
      </c>
      <c r="K2618" s="1128">
        <v>8.001708984375E-2</v>
      </c>
      <c r="L2618" s="1128">
        <v>0</v>
      </c>
      <c r="M2618" s="1128">
        <v>0</v>
      </c>
      <c r="N2618" s="1129">
        <v>0</v>
      </c>
      <c r="O2618" s="1128">
        <v>0</v>
      </c>
      <c r="P2618" s="1127">
        <v>0</v>
      </c>
      <c r="Q2618" s="1127">
        <v>0</v>
      </c>
      <c r="R2618" s="1127">
        <v>0</v>
      </c>
      <c r="S2618" s="1127">
        <v>0</v>
      </c>
      <c r="T2618" s="1130">
        <v>0</v>
      </c>
      <c r="U2618" s="1130">
        <v>0</v>
      </c>
      <c r="V2618" s="1130">
        <v>0</v>
      </c>
      <c r="W2618" s="1127">
        <v>0</v>
      </c>
      <c r="X2618" s="1130">
        <v>0</v>
      </c>
      <c r="Y2618" s="735">
        <v>0</v>
      </c>
      <c r="Z2618" s="1131">
        <v>0</v>
      </c>
      <c r="AA2618" s="1131">
        <v>0</v>
      </c>
      <c r="AB2618" s="1131">
        <v>0</v>
      </c>
      <c r="AC2618" s="1131">
        <v>0</v>
      </c>
      <c r="AD2618" s="1131">
        <v>0</v>
      </c>
      <c r="AE2618" s="1131">
        <v>0</v>
      </c>
      <c r="AF2618" s="126"/>
      <c r="AG2618" s="126"/>
      <c r="AH2618" s="126"/>
      <c r="AI2618" s="126"/>
      <c r="AJ2618" s="126"/>
      <c r="AK2618" s="126"/>
      <c r="AL2618" s="126">
        <v>2618</v>
      </c>
    </row>
    <row r="2619" spans="1:38">
      <c r="A2619" s="721" t="s">
        <v>1385</v>
      </c>
      <c r="B2619" s="722">
        <v>21</v>
      </c>
      <c r="C2619" s="722">
        <v>2156</v>
      </c>
      <c r="D2619" s="722">
        <v>215605</v>
      </c>
      <c r="E2619" s="721">
        <v>2156059020</v>
      </c>
      <c r="F2619" s="721" t="s">
        <v>1452</v>
      </c>
      <c r="G2619" s="1127">
        <v>-868803395</v>
      </c>
      <c r="H2619" s="1128">
        <v>0</v>
      </c>
      <c r="I2619" s="1128">
        <v>-868803395.15999997</v>
      </c>
      <c r="J2619" s="1128">
        <v>-0.15999996662139893</v>
      </c>
      <c r="K2619" s="1128">
        <v>0</v>
      </c>
      <c r="L2619" s="1128">
        <v>0</v>
      </c>
      <c r="M2619" s="1128">
        <v>-0.15999996662139893</v>
      </c>
      <c r="N2619" s="1129">
        <v>0</v>
      </c>
      <c r="O2619" s="1128">
        <v>-0.15999996662139893</v>
      </c>
      <c r="P2619" s="1127">
        <v>-5.9199987649917601E-2</v>
      </c>
      <c r="Q2619" s="1127">
        <v>0</v>
      </c>
      <c r="R2619" s="1127">
        <v>0</v>
      </c>
      <c r="S2619" s="1127">
        <v>0</v>
      </c>
      <c r="T2619" s="1130">
        <v>0</v>
      </c>
      <c r="U2619" s="1130">
        <v>0</v>
      </c>
      <c r="V2619" s="1130">
        <v>0</v>
      </c>
      <c r="W2619" s="1127">
        <v>0</v>
      </c>
      <c r="X2619" s="1130">
        <v>-5.9199987649917601E-2</v>
      </c>
      <c r="Y2619" s="735">
        <v>0.37</v>
      </c>
      <c r="Z2619" s="1131">
        <v>0</v>
      </c>
      <c r="AA2619" s="1131">
        <v>-5.9199987649917601E-2</v>
      </c>
      <c r="AB2619" s="1131">
        <v>0</v>
      </c>
      <c r="AC2619" s="1131">
        <v>-0.10729998588562012</v>
      </c>
      <c r="AD2619" s="1131">
        <v>0</v>
      </c>
      <c r="AE2619" s="1131">
        <v>4.8099998235702518E-2</v>
      </c>
      <c r="AF2619" s="126"/>
      <c r="AG2619" s="126"/>
      <c r="AH2619" s="126"/>
      <c r="AI2619" s="126"/>
      <c r="AJ2619" s="126"/>
      <c r="AK2619" s="126"/>
      <c r="AL2619" s="126">
        <v>2619</v>
      </c>
    </row>
    <row r="2620" spans="1:38">
      <c r="A2620" s="721" t="s">
        <v>1385</v>
      </c>
      <c r="B2620" s="722">
        <v>21</v>
      </c>
      <c r="C2620" s="722">
        <v>2156</v>
      </c>
      <c r="D2620" s="722">
        <v>215610</v>
      </c>
      <c r="E2620" s="721">
        <v>2156109020</v>
      </c>
      <c r="F2620" s="721" t="s">
        <v>1453</v>
      </c>
      <c r="G2620" s="1127">
        <v>-5021457929</v>
      </c>
      <c r="H2620" s="1128">
        <v>0</v>
      </c>
      <c r="I2620" s="1128">
        <v>-5021457929.0900002</v>
      </c>
      <c r="J2620" s="1128">
        <v>-9.0000152587890625E-2</v>
      </c>
      <c r="K2620" s="1128">
        <v>0</v>
      </c>
      <c r="L2620" s="1128">
        <v>0</v>
      </c>
      <c r="M2620" s="1128">
        <v>-9.0000152587890625E-2</v>
      </c>
      <c r="N2620" s="1129">
        <v>0</v>
      </c>
      <c r="O2620" s="1128">
        <v>-9.0000152587890625E-2</v>
      </c>
      <c r="P2620" s="1127">
        <v>-3.3300056457519531E-2</v>
      </c>
      <c r="Q2620" s="1127">
        <v>0</v>
      </c>
      <c r="R2620" s="1127">
        <v>0</v>
      </c>
      <c r="S2620" s="1127">
        <v>0</v>
      </c>
      <c r="T2620" s="1130">
        <v>0</v>
      </c>
      <c r="U2620" s="1130">
        <v>0</v>
      </c>
      <c r="V2620" s="1130">
        <v>0</v>
      </c>
      <c r="W2620" s="1127">
        <v>0</v>
      </c>
      <c r="X2620" s="1130">
        <v>-3.3300056457519531E-2</v>
      </c>
      <c r="Y2620" s="735">
        <v>0.37</v>
      </c>
      <c r="Z2620" s="1131">
        <v>0</v>
      </c>
      <c r="AA2620" s="1131">
        <v>-3.3300056457519531E-2</v>
      </c>
      <c r="AB2620" s="1131">
        <v>0.185</v>
      </c>
      <c r="AC2620" s="1131">
        <v>0</v>
      </c>
      <c r="AD2620" s="1131">
        <v>-0.185</v>
      </c>
      <c r="AE2620" s="1131">
        <v>-3.3300056457519531E-2</v>
      </c>
      <c r="AF2620" s="126"/>
      <c r="AG2620" s="126"/>
      <c r="AH2620" s="126"/>
      <c r="AI2620" s="126"/>
      <c r="AJ2620" s="126"/>
      <c r="AK2620" s="126"/>
      <c r="AL2620" s="126">
        <v>2620</v>
      </c>
    </row>
    <row r="2621" spans="1:38">
      <c r="A2621" s="721" t="s">
        <v>1849</v>
      </c>
      <c r="B2621" s="722">
        <v>22</v>
      </c>
      <c r="C2621" s="722">
        <v>2205</v>
      </c>
      <c r="D2621" s="722">
        <v>220505</v>
      </c>
      <c r="E2621" s="721">
        <v>2205050501</v>
      </c>
      <c r="F2621" s="721" t="s">
        <v>4377</v>
      </c>
      <c r="G2621" s="1127">
        <v>4916717902623</v>
      </c>
      <c r="H2621" s="1128">
        <v>0</v>
      </c>
      <c r="I2621" s="1128">
        <v>0</v>
      </c>
      <c r="J2621" s="1128">
        <v>-4916717902623</v>
      </c>
      <c r="K2621" s="1128">
        <v>0</v>
      </c>
      <c r="L2621" s="1128">
        <v>0</v>
      </c>
      <c r="M2621" s="1128">
        <v>-4916717902623</v>
      </c>
      <c r="N2621" s="1129">
        <v>0</v>
      </c>
      <c r="O2621" s="1128">
        <v>-4916717902623</v>
      </c>
      <c r="P2621" s="1127">
        <v>-1819185623970.51</v>
      </c>
      <c r="Q2621" s="1127">
        <v>0</v>
      </c>
      <c r="R2621" s="1127">
        <v>0</v>
      </c>
      <c r="S2621" s="1127">
        <v>0</v>
      </c>
      <c r="T2621" s="1130">
        <v>0</v>
      </c>
      <c r="U2621" s="1130">
        <v>0</v>
      </c>
      <c r="V2621" s="1130">
        <v>0</v>
      </c>
      <c r="W2621" s="1127">
        <v>0</v>
      </c>
      <c r="X2621" s="1130">
        <v>-1819185623970.51</v>
      </c>
      <c r="Y2621" s="735">
        <v>0.37</v>
      </c>
      <c r="Z2621" s="1131">
        <v>0</v>
      </c>
      <c r="AA2621" s="1131">
        <v>-1819185623970.51</v>
      </c>
      <c r="AB2621" s="1131">
        <v>0</v>
      </c>
      <c r="AC2621" s="1131">
        <v>-2772568782591.7998</v>
      </c>
      <c r="AD2621" s="1131">
        <v>0</v>
      </c>
      <c r="AE2621" s="1131">
        <v>953383158621.28979</v>
      </c>
      <c r="AF2621" s="126"/>
      <c r="AG2621" s="126"/>
      <c r="AH2621" s="126"/>
      <c r="AI2621" s="126"/>
      <c r="AJ2621" s="126"/>
      <c r="AK2621" s="126"/>
      <c r="AL2621" s="126">
        <v>2621</v>
      </c>
    </row>
    <row r="2622" spans="1:38">
      <c r="A2622" s="721" t="s">
        <v>1849</v>
      </c>
      <c r="B2622" s="722">
        <v>22</v>
      </c>
      <c r="C2622" s="722">
        <v>2205</v>
      </c>
      <c r="D2622" s="722">
        <v>220505</v>
      </c>
      <c r="E2622" s="721">
        <v>2205050600</v>
      </c>
      <c r="F2622" s="721" t="s">
        <v>1454</v>
      </c>
      <c r="G2622" s="1127">
        <v>7365378565143</v>
      </c>
      <c r="H2622" s="1128">
        <v>0</v>
      </c>
      <c r="I2622" s="1128">
        <v>0</v>
      </c>
      <c r="J2622" s="1128">
        <v>-7365378565143</v>
      </c>
      <c r="K2622" s="1128">
        <v>0</v>
      </c>
      <c r="L2622" s="1128">
        <v>0</v>
      </c>
      <c r="M2622" s="1128">
        <v>-7365378565143</v>
      </c>
      <c r="N2622" s="1129">
        <v>0</v>
      </c>
      <c r="O2622" s="1128">
        <v>-7365378565143</v>
      </c>
      <c r="P2622" s="1127">
        <v>-2725190069102.9102</v>
      </c>
      <c r="Q2622" s="1127">
        <v>0</v>
      </c>
      <c r="R2622" s="1127">
        <v>0</v>
      </c>
      <c r="S2622" s="1127">
        <v>0</v>
      </c>
      <c r="T2622" s="1130">
        <v>0</v>
      </c>
      <c r="U2622" s="1130">
        <v>0</v>
      </c>
      <c r="V2622" s="1130">
        <v>0</v>
      </c>
      <c r="W2622" s="1127">
        <v>0</v>
      </c>
      <c r="X2622" s="1130">
        <v>-2725190069102.9102</v>
      </c>
      <c r="Y2622" s="735">
        <v>0.37</v>
      </c>
      <c r="Z2622" s="1131">
        <v>0</v>
      </c>
      <c r="AA2622" s="1131">
        <v>-2725190069102.9102</v>
      </c>
      <c r="AB2622" s="1131">
        <v>0</v>
      </c>
      <c r="AC2622" s="1131">
        <v>-888258651347.15002</v>
      </c>
      <c r="AD2622" s="1131">
        <v>0</v>
      </c>
      <c r="AE2622" s="1131">
        <v>-1836931417755.7603</v>
      </c>
      <c r="AF2622" s="126"/>
      <c r="AG2622" s="126"/>
      <c r="AH2622" s="126"/>
      <c r="AI2622" s="126"/>
      <c r="AJ2622" s="126"/>
      <c r="AK2622" s="126"/>
      <c r="AL2622" s="126">
        <v>2622</v>
      </c>
    </row>
    <row r="2623" spans="1:38">
      <c r="A2623" s="721" t="s">
        <v>1849</v>
      </c>
      <c r="B2623" s="722">
        <v>22</v>
      </c>
      <c r="C2623" s="722">
        <v>2205</v>
      </c>
      <c r="D2623" s="722">
        <v>220505</v>
      </c>
      <c r="E2623" s="721">
        <v>2205052500</v>
      </c>
      <c r="F2623" s="721" t="s">
        <v>1455</v>
      </c>
      <c r="G2623" s="1127">
        <v>-5072362608199</v>
      </c>
      <c r="H2623" s="1128">
        <v>0</v>
      </c>
      <c r="I2623" s="1128">
        <v>0</v>
      </c>
      <c r="J2623" s="1128">
        <v>5072362608199</v>
      </c>
      <c r="K2623" s="1128">
        <v>0</v>
      </c>
      <c r="L2623" s="1128">
        <v>5072362608199</v>
      </c>
      <c r="M2623" s="1128">
        <v>0</v>
      </c>
      <c r="N2623" s="1129">
        <v>0</v>
      </c>
      <c r="O2623" s="1128">
        <v>5072362608199</v>
      </c>
      <c r="P2623" s="1127">
        <v>1876774165033.6299</v>
      </c>
      <c r="Q2623" s="1127">
        <v>0</v>
      </c>
      <c r="R2623" s="1127">
        <v>0</v>
      </c>
      <c r="S2623" s="1127">
        <v>0</v>
      </c>
      <c r="T2623" s="1130">
        <v>0</v>
      </c>
      <c r="U2623" s="1130">
        <v>0</v>
      </c>
      <c r="V2623" s="1130">
        <v>0</v>
      </c>
      <c r="W2623" s="1127">
        <v>0</v>
      </c>
      <c r="X2623" s="1130">
        <v>1876774165033.6299</v>
      </c>
      <c r="Y2623" s="735">
        <v>0.37</v>
      </c>
      <c r="Z2623" s="1131">
        <v>1876774165033.6299</v>
      </c>
      <c r="AA2623" s="1131">
        <v>0</v>
      </c>
      <c r="AB2623" s="1131">
        <v>2816658729226.6401</v>
      </c>
      <c r="AC2623" s="1131">
        <v>0</v>
      </c>
      <c r="AD2623" s="1131">
        <v>-939884564193.01025</v>
      </c>
      <c r="AE2623" s="1131">
        <v>0</v>
      </c>
      <c r="AF2623" s="126"/>
      <c r="AG2623" s="126"/>
      <c r="AH2623" s="126"/>
      <c r="AI2623" s="126"/>
      <c r="AJ2623" s="126"/>
      <c r="AK2623" s="126"/>
      <c r="AL2623" s="126">
        <v>2623</v>
      </c>
    </row>
    <row r="2624" spans="1:38">
      <c r="A2624" s="721" t="s">
        <v>1849</v>
      </c>
      <c r="B2624" s="722">
        <v>22</v>
      </c>
      <c r="C2624" s="722">
        <v>2205</v>
      </c>
      <c r="D2624" s="722">
        <v>220505</v>
      </c>
      <c r="E2624" s="721">
        <v>2205052601</v>
      </c>
      <c r="F2624" s="721" t="s">
        <v>1456</v>
      </c>
      <c r="G2624" s="1127">
        <v>-7487392852193</v>
      </c>
      <c r="H2624" s="1128">
        <v>0</v>
      </c>
      <c r="I2624" s="1128">
        <v>0</v>
      </c>
      <c r="J2624" s="1128">
        <v>7487392852193</v>
      </c>
      <c r="K2624" s="1128">
        <v>0</v>
      </c>
      <c r="L2624" s="1128">
        <v>7487392852193</v>
      </c>
      <c r="M2624" s="1128">
        <v>0</v>
      </c>
      <c r="N2624" s="1129">
        <v>0</v>
      </c>
      <c r="O2624" s="1128">
        <v>7487392852193</v>
      </c>
      <c r="P2624" s="1127">
        <v>2770335355311.4102</v>
      </c>
      <c r="Q2624" s="1127">
        <v>0</v>
      </c>
      <c r="R2624" s="1127">
        <v>0</v>
      </c>
      <c r="S2624" s="1127">
        <v>0</v>
      </c>
      <c r="T2624" s="1130">
        <v>0</v>
      </c>
      <c r="U2624" s="1130">
        <v>0</v>
      </c>
      <c r="V2624" s="1130">
        <v>0</v>
      </c>
      <c r="W2624" s="1127">
        <v>0</v>
      </c>
      <c r="X2624" s="1130">
        <v>2770335355311.4102</v>
      </c>
      <c r="Y2624" s="735">
        <v>0.37</v>
      </c>
      <c r="Z2624" s="1131">
        <v>2770335355311.4102</v>
      </c>
      <c r="AA2624" s="1131">
        <v>0</v>
      </c>
      <c r="AB2624" s="1131">
        <v>891960139675.10999</v>
      </c>
      <c r="AC2624" s="1131">
        <v>0</v>
      </c>
      <c r="AD2624" s="1131">
        <v>1878375215636.3003</v>
      </c>
      <c r="AE2624" s="1131">
        <v>0</v>
      </c>
      <c r="AF2624" s="126"/>
      <c r="AG2624" s="126"/>
      <c r="AH2624" s="126"/>
      <c r="AI2624" s="126"/>
      <c r="AJ2624" s="126"/>
      <c r="AK2624" s="126"/>
      <c r="AL2624" s="126">
        <v>2624</v>
      </c>
    </row>
    <row r="2625" spans="1:38">
      <c r="A2625" s="721" t="s">
        <v>1849</v>
      </c>
      <c r="B2625" s="722">
        <v>22</v>
      </c>
      <c r="C2625" s="722">
        <v>2205</v>
      </c>
      <c r="D2625" s="722">
        <v>220510</v>
      </c>
      <c r="E2625" s="721">
        <v>2205100703</v>
      </c>
      <c r="F2625" s="721" t="s">
        <v>3264</v>
      </c>
      <c r="G2625" s="1127">
        <v>9862679702</v>
      </c>
      <c r="H2625" s="1128">
        <v>0</v>
      </c>
      <c r="I2625" s="1128">
        <v>0</v>
      </c>
      <c r="J2625" s="1128">
        <v>-9862679702</v>
      </c>
      <c r="K2625" s="1128">
        <v>0</v>
      </c>
      <c r="L2625" s="1128">
        <v>0</v>
      </c>
      <c r="M2625" s="1128">
        <v>-9862679702</v>
      </c>
      <c r="N2625" s="1129">
        <v>0</v>
      </c>
      <c r="O2625" s="1128">
        <v>-9862679702</v>
      </c>
      <c r="P2625" s="1127">
        <v>-3649191489.7399998</v>
      </c>
      <c r="Q2625" s="1127">
        <v>0</v>
      </c>
      <c r="R2625" s="1127">
        <v>0</v>
      </c>
      <c r="S2625" s="1127">
        <v>0</v>
      </c>
      <c r="T2625" s="1130">
        <v>0</v>
      </c>
      <c r="U2625" s="1130">
        <v>0</v>
      </c>
      <c r="V2625" s="1130">
        <v>0</v>
      </c>
      <c r="W2625" s="1127">
        <v>0</v>
      </c>
      <c r="X2625" s="1130">
        <v>-3649191489.7399998</v>
      </c>
      <c r="Y2625" s="735">
        <v>0.37</v>
      </c>
      <c r="Z2625" s="1131">
        <v>0</v>
      </c>
      <c r="AA2625" s="1131">
        <v>-3649191489.7399998</v>
      </c>
      <c r="AB2625" s="1131">
        <v>0</v>
      </c>
      <c r="AC2625" s="1131">
        <v>0</v>
      </c>
      <c r="AD2625" s="1131">
        <v>0</v>
      </c>
      <c r="AE2625" s="1131">
        <v>-3649191489.7399998</v>
      </c>
      <c r="AF2625" s="126"/>
      <c r="AG2625" s="126"/>
      <c r="AH2625" s="126"/>
      <c r="AI2625" s="126"/>
      <c r="AJ2625" s="126"/>
      <c r="AK2625" s="126"/>
      <c r="AL2625" s="126">
        <v>2625</v>
      </c>
    </row>
    <row r="2626" spans="1:38">
      <c r="A2626" s="721" t="s">
        <v>1849</v>
      </c>
      <c r="B2626" s="722">
        <v>22</v>
      </c>
      <c r="C2626" s="722">
        <v>2205</v>
      </c>
      <c r="D2626" s="722">
        <v>220510</v>
      </c>
      <c r="E2626" s="721">
        <v>2205100705</v>
      </c>
      <c r="F2626" s="721" t="s">
        <v>3719</v>
      </c>
      <c r="G2626" s="1127">
        <v>0</v>
      </c>
      <c r="H2626" s="1128">
        <v>0</v>
      </c>
      <c r="I2626" s="1128">
        <v>0</v>
      </c>
      <c r="J2626" s="1128">
        <v>0</v>
      </c>
      <c r="K2626" s="1128">
        <v>0</v>
      </c>
      <c r="L2626" s="1128">
        <v>0</v>
      </c>
      <c r="M2626" s="1128">
        <v>0</v>
      </c>
      <c r="N2626" s="1129">
        <v>0</v>
      </c>
      <c r="O2626" s="1128">
        <v>0</v>
      </c>
      <c r="P2626" s="1127">
        <v>0</v>
      </c>
      <c r="Q2626" s="1127">
        <v>0</v>
      </c>
      <c r="R2626" s="1127">
        <v>0</v>
      </c>
      <c r="S2626" s="1127">
        <v>0</v>
      </c>
      <c r="T2626" s="1130">
        <v>0</v>
      </c>
      <c r="U2626" s="1130">
        <v>0</v>
      </c>
      <c r="V2626" s="1130">
        <v>0</v>
      </c>
      <c r="W2626" s="1127">
        <v>0</v>
      </c>
      <c r="X2626" s="1130">
        <v>0</v>
      </c>
      <c r="Y2626" s="735">
        <v>0</v>
      </c>
      <c r="Z2626" s="1131">
        <v>0</v>
      </c>
      <c r="AA2626" s="1131">
        <v>0</v>
      </c>
      <c r="AB2626" s="1131">
        <v>0</v>
      </c>
      <c r="AC2626" s="1131">
        <v>0</v>
      </c>
      <c r="AD2626" s="1131">
        <v>0</v>
      </c>
      <c r="AE2626" s="1131">
        <v>0</v>
      </c>
      <c r="AF2626" s="126"/>
      <c r="AG2626" s="126"/>
      <c r="AH2626" s="126"/>
      <c r="AI2626" s="126"/>
      <c r="AJ2626" s="126"/>
      <c r="AK2626" s="126"/>
      <c r="AL2626" s="126">
        <v>2626</v>
      </c>
    </row>
    <row r="2627" spans="1:38">
      <c r="A2627" s="721" t="s">
        <v>1849</v>
      </c>
      <c r="B2627" s="722">
        <v>22</v>
      </c>
      <c r="C2627" s="722">
        <v>2205</v>
      </c>
      <c r="D2627" s="722">
        <v>220510</v>
      </c>
      <c r="E2627" s="721">
        <v>2205100711</v>
      </c>
      <c r="F2627" s="721" t="s">
        <v>3153</v>
      </c>
      <c r="G2627" s="1127">
        <v>1780583114</v>
      </c>
      <c r="H2627" s="1128">
        <v>0</v>
      </c>
      <c r="I2627" s="1128">
        <v>0</v>
      </c>
      <c r="J2627" s="1128">
        <v>-1780583114</v>
      </c>
      <c r="K2627" s="1128">
        <v>0</v>
      </c>
      <c r="L2627" s="1128">
        <v>0</v>
      </c>
      <c r="M2627" s="1128">
        <v>-1780583114</v>
      </c>
      <c r="N2627" s="1129">
        <v>0</v>
      </c>
      <c r="O2627" s="1128">
        <v>-1780583114</v>
      </c>
      <c r="P2627" s="1127">
        <v>-658815752.17999995</v>
      </c>
      <c r="Q2627" s="1127">
        <v>0</v>
      </c>
      <c r="R2627" s="1127">
        <v>0</v>
      </c>
      <c r="S2627" s="1127">
        <v>0</v>
      </c>
      <c r="T2627" s="1130">
        <v>0</v>
      </c>
      <c r="U2627" s="1130">
        <v>0</v>
      </c>
      <c r="V2627" s="1130">
        <v>0</v>
      </c>
      <c r="W2627" s="1127">
        <v>0</v>
      </c>
      <c r="X2627" s="1130">
        <v>-658815752.17999995</v>
      </c>
      <c r="Y2627" s="735">
        <v>0.37</v>
      </c>
      <c r="Z2627" s="1131">
        <v>0</v>
      </c>
      <c r="AA2627" s="1131">
        <v>-658815752.17999995</v>
      </c>
      <c r="AB2627" s="1131">
        <v>0</v>
      </c>
      <c r="AC2627" s="1131">
        <v>-3068309520.9499998</v>
      </c>
      <c r="AD2627" s="1131">
        <v>0</v>
      </c>
      <c r="AE2627" s="1131">
        <v>2409493768.77</v>
      </c>
      <c r="AF2627" s="126"/>
      <c r="AG2627" s="126"/>
      <c r="AH2627" s="126"/>
      <c r="AI2627" s="126"/>
      <c r="AJ2627" s="126"/>
      <c r="AK2627" s="126"/>
      <c r="AL2627" s="126">
        <v>2627</v>
      </c>
    </row>
    <row r="2628" spans="1:38">
      <c r="A2628" s="721" t="s">
        <v>1849</v>
      </c>
      <c r="B2628" s="722">
        <v>22</v>
      </c>
      <c r="C2628" s="722">
        <v>2205</v>
      </c>
      <c r="D2628" s="722">
        <v>220510</v>
      </c>
      <c r="E2628" s="721">
        <v>2205100715</v>
      </c>
      <c r="F2628" s="721" t="s">
        <v>1457</v>
      </c>
      <c r="G2628" s="1127">
        <v>28558947838</v>
      </c>
      <c r="H2628" s="1128">
        <v>0</v>
      </c>
      <c r="I2628" s="1128">
        <v>0</v>
      </c>
      <c r="J2628" s="1128">
        <v>-28558947838</v>
      </c>
      <c r="K2628" s="1128">
        <v>0</v>
      </c>
      <c r="L2628" s="1128">
        <v>0</v>
      </c>
      <c r="M2628" s="1128">
        <v>-28558947838</v>
      </c>
      <c r="N2628" s="1129">
        <v>0</v>
      </c>
      <c r="O2628" s="1128">
        <v>-28558947838</v>
      </c>
      <c r="P2628" s="1127">
        <v>-10566810700.059999</v>
      </c>
      <c r="Q2628" s="1127">
        <v>0</v>
      </c>
      <c r="R2628" s="1127">
        <v>0</v>
      </c>
      <c r="S2628" s="1127">
        <v>0</v>
      </c>
      <c r="T2628" s="1130">
        <v>0</v>
      </c>
      <c r="U2628" s="1130">
        <v>0</v>
      </c>
      <c r="V2628" s="1130">
        <v>0</v>
      </c>
      <c r="W2628" s="1127">
        <v>0</v>
      </c>
      <c r="X2628" s="1130">
        <v>-10566810700.059999</v>
      </c>
      <c r="Y2628" s="735">
        <v>0.37</v>
      </c>
      <c r="Z2628" s="1131">
        <v>0</v>
      </c>
      <c r="AA2628" s="1131">
        <v>-10566810700.059999</v>
      </c>
      <c r="AB2628" s="1131">
        <v>0</v>
      </c>
      <c r="AC2628" s="1131">
        <v>-2992385697.4400001</v>
      </c>
      <c r="AD2628" s="1131">
        <v>0</v>
      </c>
      <c r="AE2628" s="1131">
        <v>-7574425002.6199989</v>
      </c>
      <c r="AF2628" s="126"/>
      <c r="AG2628" s="126"/>
      <c r="AH2628" s="126"/>
      <c r="AI2628" s="126"/>
      <c r="AJ2628" s="126"/>
      <c r="AK2628" s="126"/>
      <c r="AL2628" s="126">
        <v>2628</v>
      </c>
    </row>
    <row r="2629" spans="1:38">
      <c r="A2629" s="721" t="s">
        <v>1849</v>
      </c>
      <c r="B2629" s="722">
        <v>22</v>
      </c>
      <c r="C2629" s="722">
        <v>2205</v>
      </c>
      <c r="D2629" s="722">
        <v>220510</v>
      </c>
      <c r="E2629" s="721">
        <v>2205100716</v>
      </c>
      <c r="F2629" s="721" t="s">
        <v>1458</v>
      </c>
      <c r="G2629" s="1127">
        <v>235769504832</v>
      </c>
      <c r="H2629" s="1128">
        <v>0</v>
      </c>
      <c r="I2629" s="1128">
        <v>0</v>
      </c>
      <c r="J2629" s="1128">
        <v>-235769504832</v>
      </c>
      <c r="K2629" s="1128">
        <v>0</v>
      </c>
      <c r="L2629" s="1128">
        <v>0</v>
      </c>
      <c r="M2629" s="1128">
        <v>-235769504832</v>
      </c>
      <c r="N2629" s="1129">
        <v>0</v>
      </c>
      <c r="O2629" s="1128">
        <v>-235769504832</v>
      </c>
      <c r="P2629" s="1127">
        <v>-87234716787.839996</v>
      </c>
      <c r="Q2629" s="1127">
        <v>0</v>
      </c>
      <c r="R2629" s="1127">
        <v>0</v>
      </c>
      <c r="S2629" s="1127">
        <v>0</v>
      </c>
      <c r="T2629" s="1130">
        <v>0</v>
      </c>
      <c r="U2629" s="1130">
        <v>0</v>
      </c>
      <c r="V2629" s="1130">
        <v>0</v>
      </c>
      <c r="W2629" s="1127">
        <v>0</v>
      </c>
      <c r="X2629" s="1130">
        <v>-87234716787.839996</v>
      </c>
      <c r="Y2629" s="735">
        <v>0.37</v>
      </c>
      <c r="Z2629" s="1131">
        <v>0</v>
      </c>
      <c r="AA2629" s="1131">
        <v>-87234716787.839996</v>
      </c>
      <c r="AB2629" s="1131">
        <v>0</v>
      </c>
      <c r="AC2629" s="1131">
        <v>-2946893076.71</v>
      </c>
      <c r="AD2629" s="1131">
        <v>0</v>
      </c>
      <c r="AE2629" s="1131">
        <v>-84287823711.12999</v>
      </c>
      <c r="AF2629" s="126"/>
      <c r="AG2629" s="126"/>
      <c r="AH2629" s="126"/>
      <c r="AI2629" s="126"/>
      <c r="AJ2629" s="126"/>
      <c r="AK2629" s="126"/>
      <c r="AL2629" s="126">
        <v>2629</v>
      </c>
    </row>
    <row r="2630" spans="1:38">
      <c r="A2630" s="721" t="s">
        <v>1849</v>
      </c>
      <c r="B2630" s="722">
        <v>22</v>
      </c>
      <c r="C2630" s="722">
        <v>2205</v>
      </c>
      <c r="D2630" s="722">
        <v>220510</v>
      </c>
      <c r="E2630" s="721">
        <v>2205100719</v>
      </c>
      <c r="F2630" s="721" t="s">
        <v>3456</v>
      </c>
      <c r="G2630" s="1127">
        <v>40269500274</v>
      </c>
      <c r="H2630" s="1128">
        <v>0</v>
      </c>
      <c r="I2630" s="1128">
        <v>0</v>
      </c>
      <c r="J2630" s="1128">
        <v>-40269500274</v>
      </c>
      <c r="K2630" s="1128">
        <v>0</v>
      </c>
      <c r="L2630" s="1128">
        <v>0</v>
      </c>
      <c r="M2630" s="1128">
        <v>-40269500274</v>
      </c>
      <c r="N2630" s="1129">
        <v>0</v>
      </c>
      <c r="O2630" s="1128">
        <v>-40269500274</v>
      </c>
      <c r="P2630" s="1127">
        <v>-14899715101.379999</v>
      </c>
      <c r="Q2630" s="1127">
        <v>0</v>
      </c>
      <c r="R2630" s="1127">
        <v>0</v>
      </c>
      <c r="S2630" s="1127">
        <v>0</v>
      </c>
      <c r="T2630" s="1130">
        <v>0</v>
      </c>
      <c r="U2630" s="1130">
        <v>0</v>
      </c>
      <c r="V2630" s="1130">
        <v>0</v>
      </c>
      <c r="W2630" s="1127">
        <v>0</v>
      </c>
      <c r="X2630" s="1130">
        <v>-14899715101.379999</v>
      </c>
      <c r="Y2630" s="735">
        <v>0.37</v>
      </c>
      <c r="Z2630" s="1131">
        <v>0</v>
      </c>
      <c r="AA2630" s="1131">
        <v>-14899715101.379999</v>
      </c>
      <c r="AB2630" s="1131">
        <v>0</v>
      </c>
      <c r="AC2630" s="1131">
        <v>-114368384.17</v>
      </c>
      <c r="AD2630" s="1131">
        <v>0</v>
      </c>
      <c r="AE2630" s="1131">
        <v>-14785346717.209999</v>
      </c>
      <c r="AF2630" s="126"/>
      <c r="AG2630" s="126"/>
      <c r="AH2630" s="126"/>
      <c r="AI2630" s="126"/>
      <c r="AJ2630" s="126"/>
      <c r="AK2630" s="126"/>
      <c r="AL2630" s="126">
        <v>2630</v>
      </c>
    </row>
    <row r="2631" spans="1:38">
      <c r="A2631" s="721" t="s">
        <v>1849</v>
      </c>
      <c r="B2631" s="722">
        <v>22</v>
      </c>
      <c r="C2631" s="722">
        <v>2205</v>
      </c>
      <c r="D2631" s="722">
        <v>220510</v>
      </c>
      <c r="E2631" s="721">
        <v>2205100742</v>
      </c>
      <c r="F2631" s="721" t="s">
        <v>4378</v>
      </c>
      <c r="G2631" s="1127">
        <v>44281439482</v>
      </c>
      <c r="H2631" s="1128">
        <v>0</v>
      </c>
      <c r="I2631" s="1128">
        <v>0</v>
      </c>
      <c r="J2631" s="1128">
        <v>-44281439482</v>
      </c>
      <c r="K2631" s="1128">
        <v>0</v>
      </c>
      <c r="L2631" s="1128">
        <v>0</v>
      </c>
      <c r="M2631" s="1128">
        <v>-44281439482</v>
      </c>
      <c r="N2631" s="1129">
        <v>0</v>
      </c>
      <c r="O2631" s="1128">
        <v>-44281439482</v>
      </c>
      <c r="P2631" s="1127">
        <v>-16384132608.34</v>
      </c>
      <c r="Q2631" s="1127">
        <v>0</v>
      </c>
      <c r="R2631" s="1127">
        <v>0</v>
      </c>
      <c r="S2631" s="1127">
        <v>0</v>
      </c>
      <c r="T2631" s="1130">
        <v>0</v>
      </c>
      <c r="U2631" s="1130">
        <v>0</v>
      </c>
      <c r="V2631" s="1130">
        <v>0</v>
      </c>
      <c r="W2631" s="1127">
        <v>0</v>
      </c>
      <c r="X2631" s="1130">
        <v>-16384132608.34</v>
      </c>
      <c r="Y2631" s="735">
        <v>0.37</v>
      </c>
      <c r="Z2631" s="1131">
        <v>0</v>
      </c>
      <c r="AA2631" s="1131">
        <v>-16384132608.34</v>
      </c>
      <c r="AB2631" s="1131">
        <v>0</v>
      </c>
      <c r="AC2631" s="1131">
        <v>0</v>
      </c>
      <c r="AD2631" s="1131">
        <v>0</v>
      </c>
      <c r="AE2631" s="1131">
        <v>-16384132608.34</v>
      </c>
      <c r="AF2631" s="126"/>
      <c r="AG2631" s="126"/>
      <c r="AH2631" s="126"/>
      <c r="AI2631" s="126"/>
      <c r="AJ2631" s="126"/>
      <c r="AK2631" s="126"/>
      <c r="AL2631" s="126">
        <v>2631</v>
      </c>
    </row>
    <row r="2632" spans="1:38">
      <c r="A2632" s="721" t="s">
        <v>1849</v>
      </c>
      <c r="B2632" s="722">
        <v>22</v>
      </c>
      <c r="C2632" s="722">
        <v>2205</v>
      </c>
      <c r="D2632" s="722">
        <v>220510</v>
      </c>
      <c r="E2632" s="721">
        <v>2205100801</v>
      </c>
      <c r="F2632" s="721" t="s">
        <v>1459</v>
      </c>
      <c r="G2632" s="1127">
        <v>163455589697</v>
      </c>
      <c r="H2632" s="1128">
        <v>0</v>
      </c>
      <c r="I2632" s="1128">
        <v>0</v>
      </c>
      <c r="J2632" s="1128">
        <v>-163455589697</v>
      </c>
      <c r="K2632" s="1128">
        <v>0</v>
      </c>
      <c r="L2632" s="1128">
        <v>0</v>
      </c>
      <c r="M2632" s="1128">
        <v>-163455589697</v>
      </c>
      <c r="N2632" s="1129">
        <v>0</v>
      </c>
      <c r="O2632" s="1128">
        <v>-163455589697</v>
      </c>
      <c r="P2632" s="1127">
        <v>-60478568187.889999</v>
      </c>
      <c r="Q2632" s="1127">
        <v>0</v>
      </c>
      <c r="R2632" s="1127">
        <v>0</v>
      </c>
      <c r="S2632" s="1127">
        <v>0</v>
      </c>
      <c r="T2632" s="1130">
        <v>0</v>
      </c>
      <c r="U2632" s="1130">
        <v>0</v>
      </c>
      <c r="V2632" s="1130">
        <v>0</v>
      </c>
      <c r="W2632" s="1127">
        <v>0</v>
      </c>
      <c r="X2632" s="1130">
        <v>-60478568187.889999</v>
      </c>
      <c r="Y2632" s="735">
        <v>0.37</v>
      </c>
      <c r="Z2632" s="1131">
        <v>0</v>
      </c>
      <c r="AA2632" s="1131">
        <v>-60478568187.889999</v>
      </c>
      <c r="AB2632" s="1131">
        <v>0</v>
      </c>
      <c r="AC2632" s="1131">
        <v>-72080004186.990005</v>
      </c>
      <c r="AD2632" s="1131">
        <v>0</v>
      </c>
      <c r="AE2632" s="1131">
        <v>11601435999.100006</v>
      </c>
      <c r="AF2632" s="126"/>
      <c r="AG2632" s="126"/>
      <c r="AH2632" s="126"/>
      <c r="AI2632" s="126"/>
      <c r="AJ2632" s="126"/>
      <c r="AK2632" s="126"/>
      <c r="AL2632" s="126">
        <v>2632</v>
      </c>
    </row>
    <row r="2633" spans="1:38">
      <c r="A2633" s="721" t="s">
        <v>1849</v>
      </c>
      <c r="B2633" s="722">
        <v>22</v>
      </c>
      <c r="C2633" s="722">
        <v>2205</v>
      </c>
      <c r="D2633" s="722">
        <v>220510</v>
      </c>
      <c r="E2633" s="721">
        <v>2205102701</v>
      </c>
      <c r="F2633" s="721" t="s">
        <v>1460</v>
      </c>
      <c r="G2633" s="1127">
        <v>-363914903199</v>
      </c>
      <c r="H2633" s="1128">
        <v>0</v>
      </c>
      <c r="I2633" s="1128">
        <v>0</v>
      </c>
      <c r="J2633" s="1128">
        <v>363914903199</v>
      </c>
      <c r="K2633" s="1128">
        <v>0</v>
      </c>
      <c r="L2633" s="1128">
        <v>363914903199</v>
      </c>
      <c r="M2633" s="1128">
        <v>0</v>
      </c>
      <c r="N2633" s="1129">
        <v>0</v>
      </c>
      <c r="O2633" s="1128">
        <v>363914903199</v>
      </c>
      <c r="P2633" s="1127">
        <v>134648514183.63</v>
      </c>
      <c r="Q2633" s="1127">
        <v>0</v>
      </c>
      <c r="R2633" s="1127">
        <v>0</v>
      </c>
      <c r="S2633" s="1127">
        <v>0</v>
      </c>
      <c r="T2633" s="1130">
        <v>0</v>
      </c>
      <c r="U2633" s="1130">
        <v>0</v>
      </c>
      <c r="V2633" s="1130">
        <v>0</v>
      </c>
      <c r="W2633" s="1127">
        <v>0</v>
      </c>
      <c r="X2633" s="1130">
        <v>134648514183.63</v>
      </c>
      <c r="Y2633" s="735">
        <v>0.37</v>
      </c>
      <c r="Z2633" s="1131">
        <v>134648514183.63</v>
      </c>
      <c r="AA2633" s="1131">
        <v>0</v>
      </c>
      <c r="AB2633" s="1131">
        <v>9167266731.2700005</v>
      </c>
      <c r="AC2633" s="1131">
        <v>0</v>
      </c>
      <c r="AD2633" s="1131">
        <v>125481247452.36</v>
      </c>
      <c r="AE2633" s="1131">
        <v>0</v>
      </c>
      <c r="AF2633" s="126"/>
      <c r="AG2633" s="126"/>
      <c r="AH2633" s="126"/>
      <c r="AI2633" s="126"/>
      <c r="AJ2633" s="126"/>
      <c r="AK2633" s="126"/>
      <c r="AL2633" s="126">
        <v>2633</v>
      </c>
    </row>
    <row r="2634" spans="1:38">
      <c r="A2634" s="721" t="s">
        <v>1849</v>
      </c>
      <c r="B2634" s="722">
        <v>22</v>
      </c>
      <c r="C2634" s="722">
        <v>2205</v>
      </c>
      <c r="D2634" s="722">
        <v>220510</v>
      </c>
      <c r="E2634" s="721">
        <v>2205102803</v>
      </c>
      <c r="F2634" s="721" t="s">
        <v>1461</v>
      </c>
      <c r="G2634" s="1127">
        <v>-67463834</v>
      </c>
      <c r="H2634" s="1128">
        <v>0</v>
      </c>
      <c r="I2634" s="1128">
        <v>0</v>
      </c>
      <c r="J2634" s="1128">
        <v>67463834</v>
      </c>
      <c r="K2634" s="1128">
        <v>0</v>
      </c>
      <c r="L2634" s="1128">
        <v>67463834</v>
      </c>
      <c r="M2634" s="1128">
        <v>0</v>
      </c>
      <c r="N2634" s="1129">
        <v>0</v>
      </c>
      <c r="O2634" s="1128">
        <v>67463834</v>
      </c>
      <c r="P2634" s="1127">
        <v>24961618.579999998</v>
      </c>
      <c r="Q2634" s="1127">
        <v>0</v>
      </c>
      <c r="R2634" s="1127">
        <v>0</v>
      </c>
      <c r="S2634" s="1127">
        <v>0</v>
      </c>
      <c r="T2634" s="1130">
        <v>0</v>
      </c>
      <c r="U2634" s="1130">
        <v>0</v>
      </c>
      <c r="V2634" s="1130">
        <v>0</v>
      </c>
      <c r="W2634" s="1127">
        <v>0</v>
      </c>
      <c r="X2634" s="1130">
        <v>24961618.579999998</v>
      </c>
      <c r="Y2634" s="735">
        <v>0.37</v>
      </c>
      <c r="Z2634" s="1131">
        <v>24961618.579999998</v>
      </c>
      <c r="AA2634" s="1131">
        <v>0</v>
      </c>
      <c r="AB2634" s="1131">
        <v>6110803187.3000002</v>
      </c>
      <c r="AC2634" s="1131">
        <v>0</v>
      </c>
      <c r="AD2634" s="1131">
        <v>-6085841568.7200003</v>
      </c>
      <c r="AE2634" s="1131">
        <v>0</v>
      </c>
      <c r="AF2634" s="126"/>
      <c r="AG2634" s="126"/>
      <c r="AH2634" s="126"/>
      <c r="AI2634" s="126"/>
      <c r="AJ2634" s="126"/>
      <c r="AK2634" s="126"/>
      <c r="AL2634" s="126">
        <v>2634</v>
      </c>
    </row>
    <row r="2635" spans="1:38">
      <c r="A2635" s="721" t="s">
        <v>1849</v>
      </c>
      <c r="B2635" s="722">
        <v>22</v>
      </c>
      <c r="C2635" s="722">
        <v>2205</v>
      </c>
      <c r="D2635" s="722">
        <v>220510</v>
      </c>
      <c r="E2635" s="721">
        <v>2205102811</v>
      </c>
      <c r="F2635" s="721" t="s">
        <v>1462</v>
      </c>
      <c r="G2635" s="1127">
        <v>-278408030</v>
      </c>
      <c r="H2635" s="1128">
        <v>0</v>
      </c>
      <c r="I2635" s="1128">
        <v>0</v>
      </c>
      <c r="J2635" s="1128">
        <v>278408030</v>
      </c>
      <c r="K2635" s="1128">
        <v>0</v>
      </c>
      <c r="L2635" s="1128">
        <v>278408030</v>
      </c>
      <c r="M2635" s="1128">
        <v>0</v>
      </c>
      <c r="N2635" s="1129">
        <v>0</v>
      </c>
      <c r="O2635" s="1128">
        <v>278408030</v>
      </c>
      <c r="P2635" s="1127">
        <v>103010971.09999999</v>
      </c>
      <c r="Q2635" s="1127">
        <v>0</v>
      </c>
      <c r="R2635" s="1127">
        <v>0</v>
      </c>
      <c r="S2635" s="1127">
        <v>0</v>
      </c>
      <c r="T2635" s="1130">
        <v>0</v>
      </c>
      <c r="U2635" s="1130">
        <v>0</v>
      </c>
      <c r="V2635" s="1130">
        <v>0</v>
      </c>
      <c r="W2635" s="1127">
        <v>0</v>
      </c>
      <c r="X2635" s="1130">
        <v>103010971.09999999</v>
      </c>
      <c r="Y2635" s="735">
        <v>0.37</v>
      </c>
      <c r="Z2635" s="1131">
        <v>103010971.09999999</v>
      </c>
      <c r="AA2635" s="1131">
        <v>0</v>
      </c>
      <c r="AB2635" s="1131">
        <v>231151505.25999999</v>
      </c>
      <c r="AC2635" s="1131">
        <v>0</v>
      </c>
      <c r="AD2635" s="1131">
        <v>-128140534.16</v>
      </c>
      <c r="AE2635" s="1131">
        <v>0</v>
      </c>
      <c r="AF2635" s="126"/>
      <c r="AG2635" s="126"/>
      <c r="AH2635" s="126"/>
      <c r="AI2635" s="126"/>
      <c r="AJ2635" s="126"/>
      <c r="AK2635" s="126"/>
      <c r="AL2635" s="126">
        <v>2635</v>
      </c>
    </row>
    <row r="2636" spans="1:38">
      <c r="A2636" s="721" t="s">
        <v>1849</v>
      </c>
      <c r="B2636" s="722">
        <v>22</v>
      </c>
      <c r="C2636" s="722">
        <v>2205</v>
      </c>
      <c r="D2636" s="722">
        <v>220510</v>
      </c>
      <c r="E2636" s="721">
        <v>2205102816</v>
      </c>
      <c r="F2636" s="721" t="s">
        <v>1463</v>
      </c>
      <c r="G2636" s="1127">
        <v>-81497358326</v>
      </c>
      <c r="H2636" s="1128">
        <v>0</v>
      </c>
      <c r="I2636" s="1128">
        <v>0</v>
      </c>
      <c r="J2636" s="1128">
        <v>81497358326</v>
      </c>
      <c r="K2636" s="1128">
        <v>0</v>
      </c>
      <c r="L2636" s="1128">
        <v>81497358326</v>
      </c>
      <c r="M2636" s="1128">
        <v>0</v>
      </c>
      <c r="N2636" s="1129">
        <v>0</v>
      </c>
      <c r="O2636" s="1128">
        <v>81497358326</v>
      </c>
      <c r="P2636" s="1127">
        <v>30154022580.619999</v>
      </c>
      <c r="Q2636" s="1127">
        <v>0</v>
      </c>
      <c r="R2636" s="1127">
        <v>0</v>
      </c>
      <c r="S2636" s="1127">
        <v>0</v>
      </c>
      <c r="T2636" s="1130">
        <v>0</v>
      </c>
      <c r="U2636" s="1130">
        <v>0</v>
      </c>
      <c r="V2636" s="1130">
        <v>0</v>
      </c>
      <c r="W2636" s="1127">
        <v>0</v>
      </c>
      <c r="X2636" s="1130">
        <v>30154022580.619999</v>
      </c>
      <c r="Y2636" s="735">
        <v>0.37</v>
      </c>
      <c r="Z2636" s="1131">
        <v>30154022580.619999</v>
      </c>
      <c r="AA2636" s="1131">
        <v>0</v>
      </c>
      <c r="AB2636" s="1131">
        <v>58456041011.839996</v>
      </c>
      <c r="AC2636" s="1131">
        <v>0</v>
      </c>
      <c r="AD2636" s="1131">
        <v>-28302018431.219997</v>
      </c>
      <c r="AE2636" s="1131">
        <v>0</v>
      </c>
      <c r="AF2636" s="126"/>
      <c r="AG2636" s="126"/>
      <c r="AH2636" s="126"/>
      <c r="AI2636" s="126"/>
      <c r="AJ2636" s="126"/>
      <c r="AK2636" s="126"/>
      <c r="AL2636" s="126">
        <v>2636</v>
      </c>
    </row>
    <row r="2637" spans="1:38">
      <c r="A2637" s="721" t="s">
        <v>1849</v>
      </c>
      <c r="B2637" s="722">
        <v>22</v>
      </c>
      <c r="C2637" s="722">
        <v>2205</v>
      </c>
      <c r="D2637" s="722">
        <v>220510</v>
      </c>
      <c r="E2637" s="721">
        <v>2205102819</v>
      </c>
      <c r="F2637" s="721" t="s">
        <v>1464</v>
      </c>
      <c r="G2637" s="1127">
        <v>-4513690465</v>
      </c>
      <c r="H2637" s="1128">
        <v>0</v>
      </c>
      <c r="I2637" s="1128">
        <v>0</v>
      </c>
      <c r="J2637" s="1128">
        <v>4513690465</v>
      </c>
      <c r="K2637" s="1128">
        <v>0</v>
      </c>
      <c r="L2637" s="1128">
        <v>4513690465</v>
      </c>
      <c r="M2637" s="1128">
        <v>0</v>
      </c>
      <c r="N2637" s="1129">
        <v>0</v>
      </c>
      <c r="O2637" s="1128">
        <v>4513690465</v>
      </c>
      <c r="P2637" s="1127">
        <v>1670065472.05</v>
      </c>
      <c r="Q2637" s="1127">
        <v>0</v>
      </c>
      <c r="R2637" s="1127">
        <v>0</v>
      </c>
      <c r="S2637" s="1127">
        <v>0</v>
      </c>
      <c r="T2637" s="1130">
        <v>0</v>
      </c>
      <c r="U2637" s="1130">
        <v>0</v>
      </c>
      <c r="V2637" s="1130">
        <v>0</v>
      </c>
      <c r="W2637" s="1127">
        <v>0</v>
      </c>
      <c r="X2637" s="1130">
        <v>1670065472.05</v>
      </c>
      <c r="Y2637" s="735">
        <v>0.37</v>
      </c>
      <c r="Z2637" s="1131">
        <v>1670065472.05</v>
      </c>
      <c r="AA2637" s="1131">
        <v>0</v>
      </c>
      <c r="AB2637" s="1131">
        <v>2209068683.7399998</v>
      </c>
      <c r="AC2637" s="1131">
        <v>0</v>
      </c>
      <c r="AD2637" s="1131">
        <v>-539003211.68999982</v>
      </c>
      <c r="AE2637" s="1131">
        <v>0</v>
      </c>
      <c r="AF2637" s="126"/>
      <c r="AG2637" s="126"/>
      <c r="AH2637" s="126"/>
      <c r="AI2637" s="126"/>
      <c r="AJ2637" s="126"/>
      <c r="AK2637" s="126"/>
      <c r="AL2637" s="126">
        <v>2637</v>
      </c>
    </row>
    <row r="2638" spans="1:38">
      <c r="A2638" s="721" t="s">
        <v>1849</v>
      </c>
      <c r="B2638" s="722">
        <v>22</v>
      </c>
      <c r="C2638" s="722">
        <v>2205</v>
      </c>
      <c r="D2638" s="722">
        <v>220520</v>
      </c>
      <c r="E2638" s="721">
        <v>2205200109</v>
      </c>
      <c r="F2638" s="721" t="s">
        <v>3457</v>
      </c>
      <c r="G2638" s="1127">
        <v>200556842219</v>
      </c>
      <c r="H2638" s="1128">
        <v>0</v>
      </c>
      <c r="I2638" s="1128">
        <v>0</v>
      </c>
      <c r="J2638" s="1128">
        <v>-200556842219</v>
      </c>
      <c r="K2638" s="1128">
        <v>0</v>
      </c>
      <c r="L2638" s="1128">
        <v>0</v>
      </c>
      <c r="M2638" s="1128">
        <v>-200556842219</v>
      </c>
      <c r="N2638" s="1129">
        <v>0</v>
      </c>
      <c r="O2638" s="1128">
        <v>-200556842219</v>
      </c>
      <c r="P2638" s="1127">
        <v>-74206031621.029999</v>
      </c>
      <c r="Q2638" s="1127">
        <v>0</v>
      </c>
      <c r="R2638" s="1127">
        <v>0</v>
      </c>
      <c r="S2638" s="1127">
        <v>0</v>
      </c>
      <c r="T2638" s="1130">
        <v>0</v>
      </c>
      <c r="U2638" s="1130">
        <v>0</v>
      </c>
      <c r="V2638" s="1130">
        <v>0</v>
      </c>
      <c r="W2638" s="1127">
        <v>0</v>
      </c>
      <c r="X2638" s="1130">
        <v>-74206031621.029999</v>
      </c>
      <c r="Y2638" s="735">
        <v>0.37</v>
      </c>
      <c r="Z2638" s="1131">
        <v>0</v>
      </c>
      <c r="AA2638" s="1131">
        <v>-74206031621.029999</v>
      </c>
      <c r="AB2638" s="1131">
        <v>0</v>
      </c>
      <c r="AC2638" s="1131">
        <v>-42988602819.620003</v>
      </c>
      <c r="AD2638" s="1131">
        <v>0</v>
      </c>
      <c r="AE2638" s="1131">
        <v>-31217428801.409996</v>
      </c>
      <c r="AF2638" s="126"/>
      <c r="AG2638" s="126"/>
      <c r="AH2638" s="126"/>
      <c r="AI2638" s="126"/>
      <c r="AJ2638" s="126"/>
      <c r="AK2638" s="126"/>
      <c r="AL2638" s="126">
        <v>2638</v>
      </c>
    </row>
    <row r="2639" spans="1:38">
      <c r="A2639" s="721" t="s">
        <v>1849</v>
      </c>
      <c r="B2639" s="722">
        <v>22</v>
      </c>
      <c r="C2639" s="722">
        <v>2205</v>
      </c>
      <c r="D2639" s="722">
        <v>220520</v>
      </c>
      <c r="E2639" s="721">
        <v>2205200136</v>
      </c>
      <c r="F2639" s="721" t="s">
        <v>1465</v>
      </c>
      <c r="G2639" s="1127">
        <v>2416956828945</v>
      </c>
      <c r="H2639" s="1128">
        <v>0</v>
      </c>
      <c r="I2639" s="1128">
        <v>0</v>
      </c>
      <c r="J2639" s="1128">
        <v>-2416956828945</v>
      </c>
      <c r="K2639" s="1128">
        <v>0</v>
      </c>
      <c r="L2639" s="1128">
        <v>0</v>
      </c>
      <c r="M2639" s="1128">
        <v>-2416956828945</v>
      </c>
      <c r="N2639" s="1129">
        <v>0</v>
      </c>
      <c r="O2639" s="1128">
        <v>-2416956828945</v>
      </c>
      <c r="P2639" s="1127">
        <v>-894274026709.65002</v>
      </c>
      <c r="Q2639" s="1127">
        <v>0</v>
      </c>
      <c r="R2639" s="1127">
        <v>0</v>
      </c>
      <c r="S2639" s="1127">
        <v>0</v>
      </c>
      <c r="T2639" s="1130">
        <v>0</v>
      </c>
      <c r="U2639" s="1130">
        <v>0</v>
      </c>
      <c r="V2639" s="1130">
        <v>0</v>
      </c>
      <c r="W2639" s="1127">
        <v>0</v>
      </c>
      <c r="X2639" s="1130">
        <v>-894274026709.65002</v>
      </c>
      <c r="Y2639" s="735">
        <v>0.37</v>
      </c>
      <c r="Z2639" s="1131">
        <v>0</v>
      </c>
      <c r="AA2639" s="1131">
        <v>-894274026709.65002</v>
      </c>
      <c r="AB2639" s="1131">
        <v>0</v>
      </c>
      <c r="AC2639" s="1131">
        <v>-667925392879.42993</v>
      </c>
      <c r="AD2639" s="1131">
        <v>0</v>
      </c>
      <c r="AE2639" s="1131">
        <v>-226348633830.22009</v>
      </c>
      <c r="AF2639" s="126"/>
      <c r="AG2639" s="126"/>
      <c r="AH2639" s="126"/>
      <c r="AI2639" s="126"/>
      <c r="AJ2639" s="126"/>
      <c r="AK2639" s="126"/>
      <c r="AL2639" s="126">
        <v>2639</v>
      </c>
    </row>
    <row r="2640" spans="1:38">
      <c r="A2640" s="721" t="s">
        <v>1849</v>
      </c>
      <c r="B2640" s="722">
        <v>22</v>
      </c>
      <c r="C2640" s="722">
        <v>2205</v>
      </c>
      <c r="D2640" s="722">
        <v>220520</v>
      </c>
      <c r="E2640" s="721">
        <v>2205200158</v>
      </c>
      <c r="F2640" s="721" t="s">
        <v>3458</v>
      </c>
      <c r="G2640" s="1127">
        <v>-200750681868</v>
      </c>
      <c r="H2640" s="1128">
        <v>0</v>
      </c>
      <c r="I2640" s="1128">
        <v>0</v>
      </c>
      <c r="J2640" s="1128">
        <v>200750681868</v>
      </c>
      <c r="K2640" s="1128">
        <v>0</v>
      </c>
      <c r="L2640" s="1128">
        <v>200750681868</v>
      </c>
      <c r="M2640" s="1128">
        <v>0</v>
      </c>
      <c r="N2640" s="1129">
        <v>0</v>
      </c>
      <c r="O2640" s="1128">
        <v>200750681868</v>
      </c>
      <c r="P2640" s="1127">
        <v>74277752291.160004</v>
      </c>
      <c r="Q2640" s="1127">
        <v>0</v>
      </c>
      <c r="R2640" s="1127">
        <v>0</v>
      </c>
      <c r="S2640" s="1127">
        <v>0</v>
      </c>
      <c r="T2640" s="1130">
        <v>0</v>
      </c>
      <c r="U2640" s="1130">
        <v>0</v>
      </c>
      <c r="V2640" s="1130">
        <v>0</v>
      </c>
      <c r="W2640" s="1127">
        <v>0</v>
      </c>
      <c r="X2640" s="1130">
        <v>74277752291.160004</v>
      </c>
      <c r="Y2640" s="735">
        <v>0.37</v>
      </c>
      <c r="Z2640" s="1131">
        <v>74277752291.160004</v>
      </c>
      <c r="AA2640" s="1131">
        <v>0</v>
      </c>
      <c r="AB2640" s="1131">
        <v>43059022470.589996</v>
      </c>
      <c r="AC2640" s="1131">
        <v>0</v>
      </c>
      <c r="AD2640" s="1131">
        <v>31218729820.570007</v>
      </c>
      <c r="AE2640" s="1131">
        <v>0</v>
      </c>
      <c r="AF2640" s="126"/>
      <c r="AG2640" s="126"/>
      <c r="AH2640" s="126"/>
      <c r="AI2640" s="126"/>
      <c r="AJ2640" s="126"/>
      <c r="AK2640" s="126"/>
      <c r="AL2640" s="126">
        <v>2640</v>
      </c>
    </row>
    <row r="2641" spans="1:38">
      <c r="A2641" s="721" t="s">
        <v>1849</v>
      </c>
      <c r="B2641" s="722">
        <v>22</v>
      </c>
      <c r="C2641" s="722">
        <v>2205</v>
      </c>
      <c r="D2641" s="722">
        <v>220520</v>
      </c>
      <c r="E2641" s="721">
        <v>2205200173</v>
      </c>
      <c r="F2641" s="721" t="s">
        <v>1466</v>
      </c>
      <c r="G2641" s="1127">
        <v>-2426074603107</v>
      </c>
      <c r="H2641" s="1128">
        <v>0</v>
      </c>
      <c r="I2641" s="1128">
        <v>0</v>
      </c>
      <c r="J2641" s="1128">
        <v>2426074603107</v>
      </c>
      <c r="K2641" s="1128">
        <v>0</v>
      </c>
      <c r="L2641" s="1128">
        <v>2426074603107</v>
      </c>
      <c r="M2641" s="1128">
        <v>0</v>
      </c>
      <c r="N2641" s="1129">
        <v>0</v>
      </c>
      <c r="O2641" s="1128">
        <v>2426074603107</v>
      </c>
      <c r="P2641" s="1127">
        <v>897647603149.58997</v>
      </c>
      <c r="Q2641" s="1127">
        <v>0</v>
      </c>
      <c r="R2641" s="1127">
        <v>0</v>
      </c>
      <c r="S2641" s="1127">
        <v>0</v>
      </c>
      <c r="T2641" s="1130">
        <v>0</v>
      </c>
      <c r="U2641" s="1130">
        <v>0</v>
      </c>
      <c r="V2641" s="1130">
        <v>0</v>
      </c>
      <c r="W2641" s="1127">
        <v>0</v>
      </c>
      <c r="X2641" s="1130">
        <v>897647603149.58997</v>
      </c>
      <c r="Y2641" s="735">
        <v>0.37</v>
      </c>
      <c r="Z2641" s="1131">
        <v>897647603149.58997</v>
      </c>
      <c r="AA2641" s="1131">
        <v>0</v>
      </c>
      <c r="AB2641" s="1131">
        <v>669486381703.23999</v>
      </c>
      <c r="AC2641" s="1131">
        <v>0</v>
      </c>
      <c r="AD2641" s="1131">
        <v>228161221446.34998</v>
      </c>
      <c r="AE2641" s="1131">
        <v>0</v>
      </c>
      <c r="AF2641" s="126"/>
      <c r="AG2641" s="126"/>
      <c r="AH2641" s="126"/>
      <c r="AI2641" s="126"/>
      <c r="AJ2641" s="126"/>
      <c r="AK2641" s="126"/>
      <c r="AL2641" s="126">
        <v>2641</v>
      </c>
    </row>
    <row r="2642" spans="1:38">
      <c r="A2642" s="721" t="s">
        <v>1849</v>
      </c>
      <c r="B2642" s="722">
        <v>22</v>
      </c>
      <c r="C2642" s="722">
        <v>2205</v>
      </c>
      <c r="D2642" s="722">
        <v>220520</v>
      </c>
      <c r="E2642" s="721">
        <v>2205201545</v>
      </c>
      <c r="F2642" s="721" t="s">
        <v>4379</v>
      </c>
      <c r="G2642" s="1127">
        <v>28888530886</v>
      </c>
      <c r="H2642" s="1128">
        <v>0</v>
      </c>
      <c r="I2642" s="1128">
        <v>0</v>
      </c>
      <c r="J2642" s="1128">
        <v>-28888530886</v>
      </c>
      <c r="K2642" s="1128">
        <v>0</v>
      </c>
      <c r="L2642" s="1128">
        <v>0</v>
      </c>
      <c r="M2642" s="1128">
        <v>-28888530886</v>
      </c>
      <c r="N2642" s="1129">
        <v>0</v>
      </c>
      <c r="O2642" s="1128">
        <v>-28888530886</v>
      </c>
      <c r="P2642" s="1127">
        <v>-10688756427.82</v>
      </c>
      <c r="Q2642" s="1127">
        <v>0</v>
      </c>
      <c r="R2642" s="1127">
        <v>0</v>
      </c>
      <c r="S2642" s="1127">
        <v>0</v>
      </c>
      <c r="T2642" s="1130">
        <v>0</v>
      </c>
      <c r="U2642" s="1130">
        <v>0</v>
      </c>
      <c r="V2642" s="1130">
        <v>0</v>
      </c>
      <c r="W2642" s="1127">
        <v>0</v>
      </c>
      <c r="X2642" s="1130">
        <v>-10688756427.82</v>
      </c>
      <c r="Y2642" s="735">
        <v>0.37</v>
      </c>
      <c r="Z2642" s="1131">
        <v>0</v>
      </c>
      <c r="AA2642" s="1131">
        <v>-10688756427.82</v>
      </c>
      <c r="AB2642" s="1131">
        <v>0</v>
      </c>
      <c r="AC2642" s="1131">
        <v>-1093682918.23</v>
      </c>
      <c r="AD2642" s="1131">
        <v>0</v>
      </c>
      <c r="AE2642" s="1131">
        <v>-9595073509.5900002</v>
      </c>
      <c r="AF2642" s="126"/>
      <c r="AG2642" s="126"/>
      <c r="AH2642" s="126"/>
      <c r="AI2642" s="126"/>
      <c r="AJ2642" s="126"/>
      <c r="AK2642" s="126"/>
      <c r="AL2642" s="126">
        <v>2642</v>
      </c>
    </row>
    <row r="2643" spans="1:38">
      <c r="A2643" s="721" t="s">
        <v>1849</v>
      </c>
      <c r="B2643" s="722">
        <v>22</v>
      </c>
      <c r="C2643" s="722">
        <v>2205</v>
      </c>
      <c r="D2643" s="722">
        <v>220520</v>
      </c>
      <c r="E2643" s="721">
        <v>2205201580</v>
      </c>
      <c r="F2643" s="721" t="s">
        <v>4380</v>
      </c>
      <c r="G2643" s="1127">
        <v>-28949037825</v>
      </c>
      <c r="H2643" s="1128">
        <v>0</v>
      </c>
      <c r="I2643" s="1128">
        <v>0</v>
      </c>
      <c r="J2643" s="1128">
        <v>28949037825</v>
      </c>
      <c r="K2643" s="1128">
        <v>0</v>
      </c>
      <c r="L2643" s="1128">
        <v>28949037825</v>
      </c>
      <c r="M2643" s="1128">
        <v>0</v>
      </c>
      <c r="N2643" s="1129">
        <v>0</v>
      </c>
      <c r="O2643" s="1128">
        <v>28949037825</v>
      </c>
      <c r="P2643" s="1127">
        <v>10711143995.25</v>
      </c>
      <c r="Q2643" s="1127">
        <v>0</v>
      </c>
      <c r="R2643" s="1127">
        <v>0</v>
      </c>
      <c r="S2643" s="1127">
        <v>0</v>
      </c>
      <c r="T2643" s="1130">
        <v>0</v>
      </c>
      <c r="U2643" s="1130">
        <v>0</v>
      </c>
      <c r="V2643" s="1130">
        <v>0</v>
      </c>
      <c r="W2643" s="1127">
        <v>0</v>
      </c>
      <c r="X2643" s="1130">
        <v>10711143995.25</v>
      </c>
      <c r="Y2643" s="735">
        <v>0.37</v>
      </c>
      <c r="Z2643" s="1131">
        <v>10711143995.25</v>
      </c>
      <c r="AA2643" s="1131">
        <v>0</v>
      </c>
      <c r="AB2643" s="1131">
        <v>1096163746.4000001</v>
      </c>
      <c r="AC2643" s="1131">
        <v>0</v>
      </c>
      <c r="AD2643" s="1131">
        <v>9614980248.8500004</v>
      </c>
      <c r="AE2643" s="1131">
        <v>0</v>
      </c>
      <c r="AF2643" s="126"/>
      <c r="AG2643" s="126"/>
      <c r="AH2643" s="126"/>
      <c r="AI2643" s="126"/>
      <c r="AJ2643" s="126"/>
      <c r="AK2643" s="126"/>
      <c r="AL2643" s="126">
        <v>2643</v>
      </c>
    </row>
    <row r="2644" spans="1:38">
      <c r="A2644" s="721" t="s">
        <v>1849</v>
      </c>
      <c r="B2644" s="722">
        <v>22</v>
      </c>
      <c r="C2644" s="722">
        <v>2210</v>
      </c>
      <c r="D2644" s="722">
        <v>221005</v>
      </c>
      <c r="E2644" s="721">
        <v>2210050501</v>
      </c>
      <c r="F2644" s="721" t="s">
        <v>4381</v>
      </c>
      <c r="G2644" s="1127">
        <v>39348680000</v>
      </c>
      <c r="H2644" s="1128">
        <v>0</v>
      </c>
      <c r="I2644" s="1128">
        <v>0</v>
      </c>
      <c r="J2644" s="1128">
        <v>-39348680000</v>
      </c>
      <c r="K2644" s="1128">
        <v>0</v>
      </c>
      <c r="L2644" s="1128">
        <v>0</v>
      </c>
      <c r="M2644" s="1128">
        <v>-39348680000</v>
      </c>
      <c r="N2644" s="1129">
        <v>0</v>
      </c>
      <c r="O2644" s="1128">
        <v>-39348680000</v>
      </c>
      <c r="P2644" s="1127">
        <v>-14559011600</v>
      </c>
      <c r="Q2644" s="1127">
        <v>0</v>
      </c>
      <c r="R2644" s="1127">
        <v>0</v>
      </c>
      <c r="S2644" s="1127">
        <v>0</v>
      </c>
      <c r="T2644" s="1130">
        <v>0</v>
      </c>
      <c r="U2644" s="1130">
        <v>0</v>
      </c>
      <c r="V2644" s="1130">
        <v>0</v>
      </c>
      <c r="W2644" s="1127">
        <v>0</v>
      </c>
      <c r="X2644" s="1130">
        <v>-14559011600</v>
      </c>
      <c r="Y2644" s="735">
        <v>0.37</v>
      </c>
      <c r="Z2644" s="1131">
        <v>0</v>
      </c>
      <c r="AA2644" s="1131">
        <v>-14559011600</v>
      </c>
      <c r="AB2644" s="1131">
        <v>0</v>
      </c>
      <c r="AC2644" s="1131">
        <v>0</v>
      </c>
      <c r="AD2644" s="1131">
        <v>0</v>
      </c>
      <c r="AE2644" s="1131">
        <v>-14559011600</v>
      </c>
      <c r="AF2644" s="126"/>
      <c r="AG2644" s="126"/>
      <c r="AH2644" s="126"/>
      <c r="AI2644" s="126"/>
      <c r="AJ2644" s="126"/>
      <c r="AK2644" s="126"/>
      <c r="AL2644" s="126">
        <v>2644</v>
      </c>
    </row>
    <row r="2645" spans="1:38">
      <c r="A2645" s="721" t="s">
        <v>1849</v>
      </c>
      <c r="B2645" s="722">
        <v>22</v>
      </c>
      <c r="C2645" s="722">
        <v>2210</v>
      </c>
      <c r="D2645" s="722">
        <v>221005</v>
      </c>
      <c r="E2645" s="721">
        <v>2210050600</v>
      </c>
      <c r="F2645" s="721" t="s">
        <v>4382</v>
      </c>
      <c r="G2645" s="1127">
        <v>1541091498708</v>
      </c>
      <c r="H2645" s="1128">
        <v>0</v>
      </c>
      <c r="I2645" s="1128">
        <v>0</v>
      </c>
      <c r="J2645" s="1128">
        <v>-1541091498708</v>
      </c>
      <c r="K2645" s="1128">
        <v>0</v>
      </c>
      <c r="L2645" s="1128">
        <v>0</v>
      </c>
      <c r="M2645" s="1128">
        <v>-1541091498708</v>
      </c>
      <c r="N2645" s="1129">
        <v>0</v>
      </c>
      <c r="O2645" s="1128">
        <v>-1541091498708</v>
      </c>
      <c r="P2645" s="1127">
        <v>-570203854521.95996</v>
      </c>
      <c r="Q2645" s="1127">
        <v>0</v>
      </c>
      <c r="R2645" s="1127">
        <v>0</v>
      </c>
      <c r="S2645" s="1127">
        <v>0</v>
      </c>
      <c r="T2645" s="1130">
        <v>0</v>
      </c>
      <c r="U2645" s="1130">
        <v>0</v>
      </c>
      <c r="V2645" s="1130">
        <v>0</v>
      </c>
      <c r="W2645" s="1127">
        <v>0</v>
      </c>
      <c r="X2645" s="1130">
        <v>-570203854521.95996</v>
      </c>
      <c r="Y2645" s="735">
        <v>0.37</v>
      </c>
      <c r="Z2645" s="1131">
        <v>0</v>
      </c>
      <c r="AA2645" s="1131">
        <v>-570203854521.95996</v>
      </c>
      <c r="AB2645" s="1131">
        <v>0</v>
      </c>
      <c r="AC2645" s="1131">
        <v>0</v>
      </c>
      <c r="AD2645" s="1131">
        <v>0</v>
      </c>
      <c r="AE2645" s="1131">
        <v>-570203854521.95996</v>
      </c>
      <c r="AF2645" s="126"/>
      <c r="AG2645" s="126"/>
      <c r="AH2645" s="126"/>
      <c r="AI2645" s="126"/>
      <c r="AJ2645" s="126"/>
      <c r="AK2645" s="126"/>
      <c r="AL2645" s="126">
        <v>2645</v>
      </c>
    </row>
    <row r="2646" spans="1:38">
      <c r="A2646" s="721" t="s">
        <v>1849</v>
      </c>
      <c r="B2646" s="722">
        <v>22</v>
      </c>
      <c r="C2646" s="722">
        <v>2210</v>
      </c>
      <c r="D2646" s="722">
        <v>221005</v>
      </c>
      <c r="E2646" s="721">
        <v>2210052500</v>
      </c>
      <c r="F2646" s="721" t="s">
        <v>4383</v>
      </c>
      <c r="G2646" s="1127">
        <v>-39348680000</v>
      </c>
      <c r="H2646" s="1128">
        <v>0</v>
      </c>
      <c r="I2646" s="1128">
        <v>0</v>
      </c>
      <c r="J2646" s="1128">
        <v>39348680000</v>
      </c>
      <c r="K2646" s="1128">
        <v>0</v>
      </c>
      <c r="L2646" s="1128">
        <v>39348680000</v>
      </c>
      <c r="M2646" s="1128">
        <v>0</v>
      </c>
      <c r="N2646" s="1129">
        <v>0</v>
      </c>
      <c r="O2646" s="1128">
        <v>39348680000</v>
      </c>
      <c r="P2646" s="1127">
        <v>14559011600</v>
      </c>
      <c r="Q2646" s="1127">
        <v>0</v>
      </c>
      <c r="R2646" s="1127">
        <v>0</v>
      </c>
      <c r="S2646" s="1127">
        <v>0</v>
      </c>
      <c r="T2646" s="1130">
        <v>0</v>
      </c>
      <c r="U2646" s="1130">
        <v>0</v>
      </c>
      <c r="V2646" s="1130">
        <v>0</v>
      </c>
      <c r="W2646" s="1127">
        <v>0</v>
      </c>
      <c r="X2646" s="1130">
        <v>14559011600</v>
      </c>
      <c r="Y2646" s="735">
        <v>0.37</v>
      </c>
      <c r="Z2646" s="1131">
        <v>14559011600</v>
      </c>
      <c r="AA2646" s="1131">
        <v>0</v>
      </c>
      <c r="AB2646" s="1131">
        <v>0</v>
      </c>
      <c r="AC2646" s="1131">
        <v>0</v>
      </c>
      <c r="AD2646" s="1131">
        <v>14559011600</v>
      </c>
      <c r="AE2646" s="1131">
        <v>0</v>
      </c>
      <c r="AF2646" s="126"/>
      <c r="AG2646" s="126"/>
      <c r="AH2646" s="126"/>
      <c r="AI2646" s="126"/>
      <c r="AJ2646" s="126"/>
      <c r="AK2646" s="126"/>
      <c r="AL2646" s="126">
        <v>2646</v>
      </c>
    </row>
    <row r="2647" spans="1:38">
      <c r="A2647" s="721" t="s">
        <v>1849</v>
      </c>
      <c r="B2647" s="722">
        <v>22</v>
      </c>
      <c r="C2647" s="722">
        <v>2210</v>
      </c>
      <c r="D2647" s="722">
        <v>221005</v>
      </c>
      <c r="E2647" s="721">
        <v>2210052601</v>
      </c>
      <c r="F2647" s="721" t="s">
        <v>4384</v>
      </c>
      <c r="G2647" s="1127">
        <v>-1541091498708</v>
      </c>
      <c r="H2647" s="1128">
        <v>0</v>
      </c>
      <c r="I2647" s="1128">
        <v>0</v>
      </c>
      <c r="J2647" s="1128">
        <v>1541091498708</v>
      </c>
      <c r="K2647" s="1128">
        <v>0</v>
      </c>
      <c r="L2647" s="1128">
        <v>1541091498708</v>
      </c>
      <c r="M2647" s="1128">
        <v>0</v>
      </c>
      <c r="N2647" s="1129">
        <v>0</v>
      </c>
      <c r="O2647" s="1128">
        <v>1541091498708</v>
      </c>
      <c r="P2647" s="1127">
        <v>570203854521.95996</v>
      </c>
      <c r="Q2647" s="1127">
        <v>0</v>
      </c>
      <c r="R2647" s="1127">
        <v>0</v>
      </c>
      <c r="S2647" s="1127">
        <v>0</v>
      </c>
      <c r="T2647" s="1130">
        <v>0</v>
      </c>
      <c r="U2647" s="1130">
        <v>0</v>
      </c>
      <c r="V2647" s="1130">
        <v>0</v>
      </c>
      <c r="W2647" s="1127">
        <v>0</v>
      </c>
      <c r="X2647" s="1130">
        <v>570203854521.95996</v>
      </c>
      <c r="Y2647" s="735">
        <v>0.37</v>
      </c>
      <c r="Z2647" s="1131">
        <v>570203854521.95996</v>
      </c>
      <c r="AA2647" s="1131">
        <v>0</v>
      </c>
      <c r="AB2647" s="1131">
        <v>0</v>
      </c>
      <c r="AC2647" s="1131">
        <v>0</v>
      </c>
      <c r="AD2647" s="1131">
        <v>570203854521.95996</v>
      </c>
      <c r="AE2647" s="1131">
        <v>0</v>
      </c>
      <c r="AF2647" s="126"/>
      <c r="AG2647" s="126"/>
      <c r="AH2647" s="126"/>
      <c r="AI2647" s="126"/>
      <c r="AJ2647" s="126"/>
      <c r="AK2647" s="126"/>
      <c r="AL2647" s="126">
        <v>2647</v>
      </c>
    </row>
    <row r="2648" spans="1:38">
      <c r="A2648" s="721" t="s">
        <v>1849</v>
      </c>
      <c r="B2648" s="722">
        <v>22</v>
      </c>
      <c r="C2648" s="722">
        <v>2210</v>
      </c>
      <c r="D2648" s="722">
        <v>221015</v>
      </c>
      <c r="E2648" s="721">
        <v>2210151500</v>
      </c>
      <c r="F2648" s="721" t="s">
        <v>4385</v>
      </c>
      <c r="G2648" s="1127">
        <v>8239600000</v>
      </c>
      <c r="H2648" s="1128">
        <v>0</v>
      </c>
      <c r="I2648" s="1128">
        <v>0</v>
      </c>
      <c r="J2648" s="1128">
        <v>-8239600000</v>
      </c>
      <c r="K2648" s="1128">
        <v>0</v>
      </c>
      <c r="L2648" s="1128">
        <v>0</v>
      </c>
      <c r="M2648" s="1128">
        <v>-8239600000</v>
      </c>
      <c r="N2648" s="1129">
        <v>0</v>
      </c>
      <c r="O2648" s="1128">
        <v>-8239600000</v>
      </c>
      <c r="P2648" s="1127">
        <v>-3048652000</v>
      </c>
      <c r="Q2648" s="1127">
        <v>0</v>
      </c>
      <c r="R2648" s="1127">
        <v>0</v>
      </c>
      <c r="S2648" s="1127">
        <v>0</v>
      </c>
      <c r="T2648" s="1130">
        <v>0</v>
      </c>
      <c r="U2648" s="1130">
        <v>0</v>
      </c>
      <c r="V2648" s="1130">
        <v>0</v>
      </c>
      <c r="W2648" s="1127">
        <v>0</v>
      </c>
      <c r="X2648" s="1130">
        <v>-3048652000</v>
      </c>
      <c r="Y2648" s="735">
        <v>0.37</v>
      </c>
      <c r="Z2648" s="1131">
        <v>0</v>
      </c>
      <c r="AA2648" s="1131">
        <v>-3048652000</v>
      </c>
      <c r="AB2648" s="1131">
        <v>0</v>
      </c>
      <c r="AC2648" s="1131">
        <v>0</v>
      </c>
      <c r="AD2648" s="1131">
        <v>0</v>
      </c>
      <c r="AE2648" s="1131">
        <v>-3048652000</v>
      </c>
      <c r="AF2648" s="126"/>
      <c r="AG2648" s="126"/>
      <c r="AH2648" s="126"/>
      <c r="AI2648" s="126"/>
      <c r="AJ2648" s="126"/>
      <c r="AK2648" s="126"/>
      <c r="AL2648" s="126">
        <v>2648</v>
      </c>
    </row>
    <row r="2649" spans="1:38">
      <c r="A2649" s="721" t="s">
        <v>1849</v>
      </c>
      <c r="B2649" s="722">
        <v>22</v>
      </c>
      <c r="C2649" s="722">
        <v>2210</v>
      </c>
      <c r="D2649" s="722">
        <v>221015</v>
      </c>
      <c r="E2649" s="721">
        <v>2210151600</v>
      </c>
      <c r="F2649" s="721" t="s">
        <v>4386</v>
      </c>
      <c r="G2649" s="1127">
        <v>65277940000</v>
      </c>
      <c r="H2649" s="1128">
        <v>0</v>
      </c>
      <c r="I2649" s="1128">
        <v>0</v>
      </c>
      <c r="J2649" s="1128">
        <v>-65277940000</v>
      </c>
      <c r="K2649" s="1128">
        <v>0</v>
      </c>
      <c r="L2649" s="1128">
        <v>0</v>
      </c>
      <c r="M2649" s="1128">
        <v>-65277940000</v>
      </c>
      <c r="N2649" s="1129">
        <v>0</v>
      </c>
      <c r="O2649" s="1128">
        <v>-65277940000</v>
      </c>
      <c r="P2649" s="1127">
        <v>-24152837800</v>
      </c>
      <c r="Q2649" s="1127">
        <v>0</v>
      </c>
      <c r="R2649" s="1127">
        <v>0</v>
      </c>
      <c r="S2649" s="1127">
        <v>0</v>
      </c>
      <c r="T2649" s="1130">
        <v>0</v>
      </c>
      <c r="U2649" s="1130">
        <v>0</v>
      </c>
      <c r="V2649" s="1130">
        <v>0</v>
      </c>
      <c r="W2649" s="1127">
        <v>0</v>
      </c>
      <c r="X2649" s="1130">
        <v>-24152837800</v>
      </c>
      <c r="Y2649" s="735">
        <v>0.37</v>
      </c>
      <c r="Z2649" s="1131">
        <v>0</v>
      </c>
      <c r="AA2649" s="1131">
        <v>-24152837800</v>
      </c>
      <c r="AB2649" s="1131">
        <v>0</v>
      </c>
      <c r="AC2649" s="1131">
        <v>0</v>
      </c>
      <c r="AD2649" s="1131">
        <v>0</v>
      </c>
      <c r="AE2649" s="1131">
        <v>-24152837800</v>
      </c>
      <c r="AF2649" s="126"/>
      <c r="AG2649" s="126"/>
      <c r="AH2649" s="126"/>
      <c r="AI2649" s="126"/>
      <c r="AJ2649" s="126"/>
      <c r="AK2649" s="126"/>
      <c r="AL2649" s="126">
        <v>2649</v>
      </c>
    </row>
    <row r="2650" spans="1:38">
      <c r="A2650" s="721" t="s">
        <v>1849</v>
      </c>
      <c r="B2650" s="722">
        <v>22</v>
      </c>
      <c r="C2650" s="722">
        <v>2210</v>
      </c>
      <c r="D2650" s="722">
        <v>221015</v>
      </c>
      <c r="E2650" s="721">
        <v>2210153500</v>
      </c>
      <c r="F2650" s="721" t="s">
        <v>4387</v>
      </c>
      <c r="G2650" s="1127">
        <v>-8239600000</v>
      </c>
      <c r="H2650" s="1128">
        <v>0</v>
      </c>
      <c r="I2650" s="1128">
        <v>0</v>
      </c>
      <c r="J2650" s="1128">
        <v>8239600000</v>
      </c>
      <c r="K2650" s="1128">
        <v>0</v>
      </c>
      <c r="L2650" s="1128">
        <v>8239600000</v>
      </c>
      <c r="M2650" s="1128">
        <v>0</v>
      </c>
      <c r="N2650" s="1129">
        <v>0</v>
      </c>
      <c r="O2650" s="1128">
        <v>8239600000</v>
      </c>
      <c r="P2650" s="1127">
        <v>3048652000</v>
      </c>
      <c r="Q2650" s="1127">
        <v>0</v>
      </c>
      <c r="R2650" s="1127">
        <v>0</v>
      </c>
      <c r="S2650" s="1127">
        <v>0</v>
      </c>
      <c r="T2650" s="1130">
        <v>0</v>
      </c>
      <c r="U2650" s="1130">
        <v>0</v>
      </c>
      <c r="V2650" s="1130">
        <v>0</v>
      </c>
      <c r="W2650" s="1127">
        <v>0</v>
      </c>
      <c r="X2650" s="1130">
        <v>3048652000</v>
      </c>
      <c r="Y2650" s="735">
        <v>0.37</v>
      </c>
      <c r="Z2650" s="1131">
        <v>3048652000</v>
      </c>
      <c r="AA2650" s="1131">
        <v>0</v>
      </c>
      <c r="AB2650" s="1131">
        <v>0</v>
      </c>
      <c r="AC2650" s="1131">
        <v>0</v>
      </c>
      <c r="AD2650" s="1131">
        <v>3048652000</v>
      </c>
      <c r="AE2650" s="1131">
        <v>0</v>
      </c>
      <c r="AF2650" s="126"/>
      <c r="AG2650" s="126"/>
      <c r="AH2650" s="126"/>
      <c r="AI2650" s="126"/>
      <c r="AJ2650" s="126"/>
      <c r="AK2650" s="126"/>
      <c r="AL2650" s="126">
        <v>2650</v>
      </c>
    </row>
    <row r="2651" spans="1:38">
      <c r="A2651" s="721" t="s">
        <v>1849</v>
      </c>
      <c r="B2651" s="722">
        <v>22</v>
      </c>
      <c r="C2651" s="722">
        <v>2210</v>
      </c>
      <c r="D2651" s="722">
        <v>221015</v>
      </c>
      <c r="E2651" s="721">
        <v>2210153600</v>
      </c>
      <c r="F2651" s="721" t="s">
        <v>4388</v>
      </c>
      <c r="G2651" s="1127">
        <v>-65277940000</v>
      </c>
      <c r="H2651" s="1128">
        <v>0</v>
      </c>
      <c r="I2651" s="1128">
        <v>0</v>
      </c>
      <c r="J2651" s="1128">
        <v>65277940000</v>
      </c>
      <c r="K2651" s="1128">
        <v>0</v>
      </c>
      <c r="L2651" s="1128">
        <v>65277940000</v>
      </c>
      <c r="M2651" s="1128">
        <v>0</v>
      </c>
      <c r="N2651" s="1129">
        <v>0</v>
      </c>
      <c r="O2651" s="1128">
        <v>65277940000</v>
      </c>
      <c r="P2651" s="1127">
        <v>24152837800</v>
      </c>
      <c r="Q2651" s="1127">
        <v>0</v>
      </c>
      <c r="R2651" s="1127">
        <v>0</v>
      </c>
      <c r="S2651" s="1127">
        <v>0</v>
      </c>
      <c r="T2651" s="1130">
        <v>0</v>
      </c>
      <c r="U2651" s="1130">
        <v>0</v>
      </c>
      <c r="V2651" s="1130">
        <v>0</v>
      </c>
      <c r="W2651" s="1127">
        <v>0</v>
      </c>
      <c r="X2651" s="1130">
        <v>24152837800</v>
      </c>
      <c r="Y2651" s="735">
        <v>0.37</v>
      </c>
      <c r="Z2651" s="1131">
        <v>24152837800</v>
      </c>
      <c r="AA2651" s="1131">
        <v>0</v>
      </c>
      <c r="AB2651" s="1131">
        <v>0</v>
      </c>
      <c r="AC2651" s="1131">
        <v>0</v>
      </c>
      <c r="AD2651" s="1131">
        <v>24152837800</v>
      </c>
      <c r="AE2651" s="1131">
        <v>0</v>
      </c>
      <c r="AF2651" s="126"/>
      <c r="AG2651" s="126"/>
      <c r="AH2651" s="126"/>
      <c r="AI2651" s="126"/>
      <c r="AJ2651" s="126"/>
      <c r="AK2651" s="126"/>
      <c r="AL2651" s="126">
        <v>2651</v>
      </c>
    </row>
    <row r="2652" spans="1:38">
      <c r="A2652" s="721" t="s">
        <v>1849</v>
      </c>
      <c r="B2652" s="722">
        <v>22</v>
      </c>
      <c r="C2652" s="722">
        <v>2215</v>
      </c>
      <c r="D2652" s="722">
        <v>221505</v>
      </c>
      <c r="E2652" s="721">
        <v>2215050500</v>
      </c>
      <c r="F2652" s="721" t="s">
        <v>1467</v>
      </c>
      <c r="G2652" s="1127">
        <v>1360873343075</v>
      </c>
      <c r="H2652" s="1128">
        <v>0</v>
      </c>
      <c r="I2652" s="1128">
        <v>0</v>
      </c>
      <c r="J2652" s="1128">
        <v>-1360873343075</v>
      </c>
      <c r="K2652" s="1128">
        <v>0</v>
      </c>
      <c r="L2652" s="1128">
        <v>0</v>
      </c>
      <c r="M2652" s="1128">
        <v>-1360873343075</v>
      </c>
      <c r="N2652" s="1129">
        <v>0</v>
      </c>
      <c r="O2652" s="1128">
        <v>-1360873343075</v>
      </c>
      <c r="P2652" s="1127">
        <v>-503523136937.75</v>
      </c>
      <c r="Q2652" s="1127">
        <v>0</v>
      </c>
      <c r="R2652" s="1127">
        <v>0</v>
      </c>
      <c r="S2652" s="1127">
        <v>0</v>
      </c>
      <c r="T2652" s="1130">
        <v>0</v>
      </c>
      <c r="U2652" s="1130">
        <v>0</v>
      </c>
      <c r="V2652" s="1130">
        <v>0</v>
      </c>
      <c r="W2652" s="1127">
        <v>0</v>
      </c>
      <c r="X2652" s="1130">
        <v>-503523136937.75</v>
      </c>
      <c r="Y2652" s="735">
        <v>0.37</v>
      </c>
      <c r="Z2652" s="1131">
        <v>0</v>
      </c>
      <c r="AA2652" s="1131">
        <v>-503523136937.75</v>
      </c>
      <c r="AB2652" s="1131">
        <v>0</v>
      </c>
      <c r="AC2652" s="1131">
        <v>-750714427533.60999</v>
      </c>
      <c r="AD2652" s="1131">
        <v>0</v>
      </c>
      <c r="AE2652" s="1131">
        <v>247191290595.85999</v>
      </c>
      <c r="AF2652" s="126"/>
      <c r="AG2652" s="126"/>
      <c r="AH2652" s="126"/>
      <c r="AI2652" s="126"/>
      <c r="AJ2652" s="126"/>
      <c r="AK2652" s="126"/>
      <c r="AL2652" s="126">
        <v>2652</v>
      </c>
    </row>
    <row r="2653" spans="1:38">
      <c r="A2653" s="721" t="s">
        <v>1849</v>
      </c>
      <c r="B2653" s="722">
        <v>22</v>
      </c>
      <c r="C2653" s="722">
        <v>2215</v>
      </c>
      <c r="D2653" s="722">
        <v>221505</v>
      </c>
      <c r="E2653" s="721">
        <v>2215050501</v>
      </c>
      <c r="F2653" s="721" t="s">
        <v>1468</v>
      </c>
      <c r="G2653" s="1127">
        <v>5443440440206</v>
      </c>
      <c r="H2653" s="1128">
        <v>0</v>
      </c>
      <c r="I2653" s="1128">
        <v>0</v>
      </c>
      <c r="J2653" s="1128">
        <v>-5443440440206</v>
      </c>
      <c r="K2653" s="1128">
        <v>0</v>
      </c>
      <c r="L2653" s="1128">
        <v>0</v>
      </c>
      <c r="M2653" s="1128">
        <v>-5443440440206</v>
      </c>
      <c r="N2653" s="1129">
        <v>0</v>
      </c>
      <c r="O2653" s="1128">
        <v>-5443440440206</v>
      </c>
      <c r="P2653" s="1127">
        <v>-2014072962876.22</v>
      </c>
      <c r="Q2653" s="1127">
        <v>0</v>
      </c>
      <c r="R2653" s="1127">
        <v>0</v>
      </c>
      <c r="S2653" s="1127">
        <v>0</v>
      </c>
      <c r="T2653" s="1130">
        <v>0</v>
      </c>
      <c r="U2653" s="1130">
        <v>0</v>
      </c>
      <c r="V2653" s="1130">
        <v>0</v>
      </c>
      <c r="W2653" s="1127">
        <v>0</v>
      </c>
      <c r="X2653" s="1130">
        <v>-2014072962876.22</v>
      </c>
      <c r="Y2653" s="735">
        <v>0.37</v>
      </c>
      <c r="Z2653" s="1131">
        <v>0</v>
      </c>
      <c r="AA2653" s="1131">
        <v>-2014072962876.22</v>
      </c>
      <c r="AB2653" s="1131">
        <v>0</v>
      </c>
      <c r="AC2653" s="1131">
        <v>-785854069001.03003</v>
      </c>
      <c r="AD2653" s="1131">
        <v>0</v>
      </c>
      <c r="AE2653" s="1131">
        <v>-1228218893875.1899</v>
      </c>
      <c r="AF2653" s="126"/>
      <c r="AG2653" s="126"/>
      <c r="AH2653" s="126"/>
      <c r="AI2653" s="126"/>
      <c r="AJ2653" s="126"/>
      <c r="AK2653" s="126"/>
      <c r="AL2653" s="126">
        <v>2653</v>
      </c>
    </row>
    <row r="2654" spans="1:38">
      <c r="A2654" s="721" t="s">
        <v>1849</v>
      </c>
      <c r="B2654" s="722">
        <v>22</v>
      </c>
      <c r="C2654" s="722">
        <v>2215</v>
      </c>
      <c r="D2654" s="722">
        <v>221505</v>
      </c>
      <c r="E2654" s="721">
        <v>2215050503</v>
      </c>
      <c r="F2654" s="721" t="s">
        <v>3459</v>
      </c>
      <c r="G2654" s="1127">
        <v>0</v>
      </c>
      <c r="H2654" s="1128">
        <v>0</v>
      </c>
      <c r="I2654" s="1128">
        <v>0</v>
      </c>
      <c r="J2654" s="1128">
        <v>0</v>
      </c>
      <c r="K2654" s="1128">
        <v>0</v>
      </c>
      <c r="L2654" s="1128">
        <v>0</v>
      </c>
      <c r="M2654" s="1128">
        <v>0</v>
      </c>
      <c r="N2654" s="1129">
        <v>0</v>
      </c>
      <c r="O2654" s="1128">
        <v>0</v>
      </c>
      <c r="P2654" s="1127">
        <v>0</v>
      </c>
      <c r="Q2654" s="1127">
        <v>0</v>
      </c>
      <c r="R2654" s="1127">
        <v>0</v>
      </c>
      <c r="S2654" s="1127">
        <v>0</v>
      </c>
      <c r="T2654" s="1130">
        <v>0</v>
      </c>
      <c r="U2654" s="1130">
        <v>0</v>
      </c>
      <c r="V2654" s="1130">
        <v>0</v>
      </c>
      <c r="W2654" s="1127">
        <v>0</v>
      </c>
      <c r="X2654" s="1130">
        <v>0</v>
      </c>
      <c r="Y2654" s="735">
        <v>0</v>
      </c>
      <c r="Z2654" s="1131">
        <v>0</v>
      </c>
      <c r="AA2654" s="1131">
        <v>0</v>
      </c>
      <c r="AB2654" s="1131">
        <v>0</v>
      </c>
      <c r="AC2654" s="1131">
        <v>-42695305079.839996</v>
      </c>
      <c r="AD2654" s="1131">
        <v>0</v>
      </c>
      <c r="AE2654" s="1131">
        <v>42695305079.839996</v>
      </c>
      <c r="AF2654" s="126"/>
      <c r="AG2654" s="126"/>
      <c r="AH2654" s="126"/>
      <c r="AI2654" s="126"/>
      <c r="AJ2654" s="126"/>
      <c r="AK2654" s="126"/>
      <c r="AL2654" s="126">
        <v>2654</v>
      </c>
    </row>
    <row r="2655" spans="1:38">
      <c r="A2655" s="721" t="s">
        <v>1849</v>
      </c>
      <c r="B2655" s="722">
        <v>22</v>
      </c>
      <c r="C2655" s="722">
        <v>2215</v>
      </c>
      <c r="D2655" s="722">
        <v>221505</v>
      </c>
      <c r="E2655" s="721">
        <v>2215052020</v>
      </c>
      <c r="F2655" s="721" t="s">
        <v>1469</v>
      </c>
      <c r="G2655" s="1127">
        <v>-5748310118761</v>
      </c>
      <c r="H2655" s="1128">
        <v>0</v>
      </c>
      <c r="I2655" s="1128">
        <v>0</v>
      </c>
      <c r="J2655" s="1128">
        <v>5748310118761</v>
      </c>
      <c r="K2655" s="1128">
        <v>0</v>
      </c>
      <c r="L2655" s="1128">
        <v>5748310118761</v>
      </c>
      <c r="M2655" s="1128">
        <v>0</v>
      </c>
      <c r="N2655" s="1129">
        <v>0</v>
      </c>
      <c r="O2655" s="1128">
        <v>5748310118761</v>
      </c>
      <c r="P2655" s="1127">
        <v>2126874743941.5701</v>
      </c>
      <c r="Q2655" s="1127">
        <v>0</v>
      </c>
      <c r="R2655" s="1127">
        <v>0</v>
      </c>
      <c r="S2655" s="1127">
        <v>0</v>
      </c>
      <c r="T2655" s="1130">
        <v>0</v>
      </c>
      <c r="U2655" s="1130">
        <v>0</v>
      </c>
      <c r="V2655" s="1130">
        <v>0</v>
      </c>
      <c r="W2655" s="1127">
        <v>0</v>
      </c>
      <c r="X2655" s="1130">
        <v>2126874743941.5701</v>
      </c>
      <c r="Y2655" s="735">
        <v>0.37</v>
      </c>
      <c r="Z2655" s="1131">
        <v>2126874743941.5701</v>
      </c>
      <c r="AA2655" s="1131">
        <v>0</v>
      </c>
      <c r="AB2655" s="1131">
        <v>862047418292.12</v>
      </c>
      <c r="AC2655" s="1131">
        <v>0</v>
      </c>
      <c r="AD2655" s="1131">
        <v>1264827325649.4502</v>
      </c>
      <c r="AE2655" s="1131">
        <v>0</v>
      </c>
      <c r="AF2655" s="126"/>
      <c r="AG2655" s="126"/>
      <c r="AH2655" s="126"/>
      <c r="AI2655" s="126"/>
      <c r="AJ2655" s="126"/>
      <c r="AK2655" s="126"/>
      <c r="AL2655" s="126">
        <v>2655</v>
      </c>
    </row>
    <row r="2656" spans="1:38">
      <c r="A2656" s="721" t="s">
        <v>1849</v>
      </c>
      <c r="B2656" s="722">
        <v>22</v>
      </c>
      <c r="C2656" s="722">
        <v>2215</v>
      </c>
      <c r="D2656" s="722">
        <v>221505</v>
      </c>
      <c r="E2656" s="721">
        <v>2215052021</v>
      </c>
      <c r="F2656" s="721" t="s">
        <v>1470</v>
      </c>
      <c r="G2656" s="1127">
        <v>-1156645095472</v>
      </c>
      <c r="H2656" s="1128">
        <v>0</v>
      </c>
      <c r="I2656" s="1128">
        <v>0</v>
      </c>
      <c r="J2656" s="1128">
        <v>1156645095472</v>
      </c>
      <c r="K2656" s="1128">
        <v>0</v>
      </c>
      <c r="L2656" s="1128">
        <v>1156645095472</v>
      </c>
      <c r="M2656" s="1128">
        <v>0</v>
      </c>
      <c r="N2656" s="1129">
        <v>0</v>
      </c>
      <c r="O2656" s="1128">
        <v>1156645095472</v>
      </c>
      <c r="P2656" s="1127">
        <v>427958685324.64001</v>
      </c>
      <c r="Q2656" s="1127">
        <v>0</v>
      </c>
      <c r="R2656" s="1127">
        <v>0</v>
      </c>
      <c r="S2656" s="1127">
        <v>0</v>
      </c>
      <c r="T2656" s="1130">
        <v>0</v>
      </c>
      <c r="U2656" s="1130">
        <v>0</v>
      </c>
      <c r="V2656" s="1130">
        <v>0</v>
      </c>
      <c r="W2656" s="1127">
        <v>0</v>
      </c>
      <c r="X2656" s="1130">
        <v>427958685324.64001</v>
      </c>
      <c r="Y2656" s="735">
        <v>0.37</v>
      </c>
      <c r="Z2656" s="1131">
        <v>427958685324.64001</v>
      </c>
      <c r="AA2656" s="1131">
        <v>0</v>
      </c>
      <c r="AB2656" s="1131">
        <v>804773963783.70996</v>
      </c>
      <c r="AC2656" s="1131">
        <v>0</v>
      </c>
      <c r="AD2656" s="1131">
        <v>-376815278459.06995</v>
      </c>
      <c r="AE2656" s="1131">
        <v>0</v>
      </c>
      <c r="AF2656" s="126"/>
      <c r="AG2656" s="126"/>
      <c r="AH2656" s="126"/>
      <c r="AI2656" s="126"/>
      <c r="AJ2656" s="126"/>
      <c r="AK2656" s="126"/>
      <c r="AL2656" s="126">
        <v>2656</v>
      </c>
    </row>
    <row r="2657" spans="1:38">
      <c r="A2657" s="721" t="s">
        <v>1849</v>
      </c>
      <c r="B2657" s="722">
        <v>22</v>
      </c>
      <c r="C2657" s="722">
        <v>2215</v>
      </c>
      <c r="D2657" s="722">
        <v>221505</v>
      </c>
      <c r="E2657" s="721">
        <v>2215052023</v>
      </c>
      <c r="F2657" s="721" t="s">
        <v>1471</v>
      </c>
      <c r="G2657" s="1127">
        <v>-578992829619</v>
      </c>
      <c r="H2657" s="1128">
        <v>0</v>
      </c>
      <c r="I2657" s="1128">
        <v>0</v>
      </c>
      <c r="J2657" s="1128">
        <v>578992829619</v>
      </c>
      <c r="K2657" s="1128">
        <v>0</v>
      </c>
      <c r="L2657" s="1128">
        <v>578992829619</v>
      </c>
      <c r="M2657" s="1128">
        <v>0</v>
      </c>
      <c r="N2657" s="1129">
        <v>0</v>
      </c>
      <c r="O2657" s="1128">
        <v>578992829619</v>
      </c>
      <c r="P2657" s="1127">
        <v>214227346959.03</v>
      </c>
      <c r="Q2657" s="1127">
        <v>0</v>
      </c>
      <c r="R2657" s="1127">
        <v>0</v>
      </c>
      <c r="S2657" s="1127">
        <v>0</v>
      </c>
      <c r="T2657" s="1130">
        <v>0</v>
      </c>
      <c r="U2657" s="1130">
        <v>0</v>
      </c>
      <c r="V2657" s="1130">
        <v>0</v>
      </c>
      <c r="W2657" s="1127">
        <v>0</v>
      </c>
      <c r="X2657" s="1130">
        <v>214227346959.03</v>
      </c>
      <c r="Y2657" s="735">
        <v>0.37</v>
      </c>
      <c r="Z2657" s="1131">
        <v>214227346959.03</v>
      </c>
      <c r="AA2657" s="1131">
        <v>0</v>
      </c>
      <c r="AB2657" s="1131">
        <v>100958001897.56</v>
      </c>
      <c r="AC2657" s="1131">
        <v>0</v>
      </c>
      <c r="AD2657" s="1131">
        <v>113269345061.47</v>
      </c>
      <c r="AE2657" s="1131">
        <v>0</v>
      </c>
      <c r="AF2657" s="126"/>
      <c r="AG2657" s="126"/>
      <c r="AH2657" s="126"/>
      <c r="AI2657" s="126"/>
      <c r="AJ2657" s="126"/>
      <c r="AK2657" s="126"/>
      <c r="AL2657" s="126">
        <v>2657</v>
      </c>
    </row>
    <row r="2658" spans="1:38">
      <c r="A2658" s="721" t="s">
        <v>1849</v>
      </c>
      <c r="B2658" s="722">
        <v>22</v>
      </c>
      <c r="C2658" s="722">
        <v>2215</v>
      </c>
      <c r="D2658" s="722">
        <v>221510</v>
      </c>
      <c r="E2658" s="721">
        <v>2215101010</v>
      </c>
      <c r="F2658" s="721" t="s">
        <v>1472</v>
      </c>
      <c r="G2658" s="1127">
        <v>1700590983394</v>
      </c>
      <c r="H2658" s="1128">
        <v>0</v>
      </c>
      <c r="I2658" s="1128">
        <v>0</v>
      </c>
      <c r="J2658" s="1128">
        <v>-1700590983394</v>
      </c>
      <c r="K2658" s="1128">
        <v>0</v>
      </c>
      <c r="L2658" s="1128">
        <v>0</v>
      </c>
      <c r="M2658" s="1128">
        <v>-1700590983394</v>
      </c>
      <c r="N2658" s="1129">
        <v>0</v>
      </c>
      <c r="O2658" s="1128">
        <v>-1700590983394</v>
      </c>
      <c r="P2658" s="1127">
        <v>-629218663855.78003</v>
      </c>
      <c r="Q2658" s="1127">
        <v>0</v>
      </c>
      <c r="R2658" s="1127">
        <v>0</v>
      </c>
      <c r="S2658" s="1127">
        <v>0</v>
      </c>
      <c r="T2658" s="1130">
        <v>0</v>
      </c>
      <c r="U2658" s="1130">
        <v>0</v>
      </c>
      <c r="V2658" s="1130">
        <v>0</v>
      </c>
      <c r="W2658" s="1127">
        <v>0</v>
      </c>
      <c r="X2658" s="1130">
        <v>-629218663855.78003</v>
      </c>
      <c r="Y2658" s="735">
        <v>0.37</v>
      </c>
      <c r="Z2658" s="1131">
        <v>0</v>
      </c>
      <c r="AA2658" s="1131">
        <v>-629218663855.78003</v>
      </c>
      <c r="AB2658" s="1131">
        <v>0</v>
      </c>
      <c r="AC2658" s="1131">
        <v>-604892967728.25</v>
      </c>
      <c r="AD2658" s="1131">
        <v>0</v>
      </c>
      <c r="AE2658" s="1131">
        <v>-24325696127.530029</v>
      </c>
      <c r="AF2658" s="126"/>
      <c r="AG2658" s="126"/>
      <c r="AH2658" s="126"/>
      <c r="AI2658" s="126"/>
      <c r="AJ2658" s="126"/>
      <c r="AK2658" s="126"/>
      <c r="AL2658" s="126">
        <v>2658</v>
      </c>
    </row>
    <row r="2659" spans="1:38">
      <c r="A2659" s="721" t="s">
        <v>1849</v>
      </c>
      <c r="B2659" s="722">
        <v>22</v>
      </c>
      <c r="C2659" s="722">
        <v>2215</v>
      </c>
      <c r="D2659" s="722">
        <v>221510</v>
      </c>
      <c r="E2659" s="721">
        <v>2215101017</v>
      </c>
      <c r="F2659" s="721" t="s">
        <v>1473</v>
      </c>
      <c r="G2659" s="1127">
        <v>166727346197</v>
      </c>
      <c r="H2659" s="1128">
        <v>0</v>
      </c>
      <c r="I2659" s="1128">
        <v>0</v>
      </c>
      <c r="J2659" s="1128">
        <v>-166727346197</v>
      </c>
      <c r="K2659" s="1128">
        <v>0</v>
      </c>
      <c r="L2659" s="1128">
        <v>0</v>
      </c>
      <c r="M2659" s="1128">
        <v>-166727346197</v>
      </c>
      <c r="N2659" s="1129">
        <v>0</v>
      </c>
      <c r="O2659" s="1128">
        <v>-166727346197</v>
      </c>
      <c r="P2659" s="1127">
        <v>-61689118092.889999</v>
      </c>
      <c r="Q2659" s="1127">
        <v>0</v>
      </c>
      <c r="R2659" s="1127">
        <v>0</v>
      </c>
      <c r="S2659" s="1127">
        <v>0</v>
      </c>
      <c r="T2659" s="1130">
        <v>0</v>
      </c>
      <c r="U2659" s="1130">
        <v>0</v>
      </c>
      <c r="V2659" s="1130">
        <v>0</v>
      </c>
      <c r="W2659" s="1127">
        <v>0</v>
      </c>
      <c r="X2659" s="1130">
        <v>-61689118092.889999</v>
      </c>
      <c r="Y2659" s="735">
        <v>0.37</v>
      </c>
      <c r="Z2659" s="1131">
        <v>0</v>
      </c>
      <c r="AA2659" s="1131">
        <v>-61689118092.889999</v>
      </c>
      <c r="AB2659" s="1131">
        <v>0</v>
      </c>
      <c r="AC2659" s="1131">
        <v>-22967355266.239998</v>
      </c>
      <c r="AD2659" s="1131">
        <v>0</v>
      </c>
      <c r="AE2659" s="1131">
        <v>-38721762826.650002</v>
      </c>
      <c r="AF2659" s="126"/>
      <c r="AG2659" s="126"/>
      <c r="AH2659" s="126"/>
      <c r="AI2659" s="126"/>
      <c r="AJ2659" s="126"/>
      <c r="AK2659" s="126"/>
      <c r="AL2659" s="126">
        <v>2659</v>
      </c>
    </row>
    <row r="2660" spans="1:38">
      <c r="A2660" s="721" t="s">
        <v>1849</v>
      </c>
      <c r="B2660" s="722">
        <v>22</v>
      </c>
      <c r="C2660" s="722">
        <v>2215</v>
      </c>
      <c r="D2660" s="722">
        <v>221510</v>
      </c>
      <c r="E2660" s="721">
        <v>2215101111</v>
      </c>
      <c r="F2660" s="721" t="s">
        <v>4389</v>
      </c>
      <c r="G2660" s="1127">
        <v>147389448946</v>
      </c>
      <c r="H2660" s="1128">
        <v>0</v>
      </c>
      <c r="I2660" s="1128">
        <v>0</v>
      </c>
      <c r="J2660" s="1128">
        <v>-147389448946</v>
      </c>
      <c r="K2660" s="1128">
        <v>0</v>
      </c>
      <c r="L2660" s="1128">
        <v>0</v>
      </c>
      <c r="M2660" s="1128">
        <v>-147389448946</v>
      </c>
      <c r="N2660" s="1129">
        <v>0</v>
      </c>
      <c r="O2660" s="1128">
        <v>-147389448946</v>
      </c>
      <c r="P2660" s="1127">
        <v>-54534096110.019997</v>
      </c>
      <c r="Q2660" s="1127">
        <v>0</v>
      </c>
      <c r="R2660" s="1127">
        <v>0</v>
      </c>
      <c r="S2660" s="1127">
        <v>0</v>
      </c>
      <c r="T2660" s="1130">
        <v>0</v>
      </c>
      <c r="U2660" s="1130">
        <v>0</v>
      </c>
      <c r="V2660" s="1130">
        <v>0</v>
      </c>
      <c r="W2660" s="1127">
        <v>0</v>
      </c>
      <c r="X2660" s="1130">
        <v>-54534096110.019997</v>
      </c>
      <c r="Y2660" s="735">
        <v>0.37</v>
      </c>
      <c r="Z2660" s="1131">
        <v>0</v>
      </c>
      <c r="AA2660" s="1131">
        <v>-54534096110.019997</v>
      </c>
      <c r="AB2660" s="1131">
        <v>0</v>
      </c>
      <c r="AC2660" s="1131">
        <v>0</v>
      </c>
      <c r="AD2660" s="1131">
        <v>0</v>
      </c>
      <c r="AE2660" s="1131">
        <v>-54534096110.019997</v>
      </c>
      <c r="AF2660" s="126"/>
      <c r="AG2660" s="126"/>
      <c r="AH2660" s="126"/>
      <c r="AI2660" s="126"/>
      <c r="AJ2660" s="126"/>
      <c r="AK2660" s="126"/>
      <c r="AL2660" s="126">
        <v>2660</v>
      </c>
    </row>
    <row r="2661" spans="1:38">
      <c r="A2661" s="721" t="s">
        <v>1849</v>
      </c>
      <c r="B2661" s="722">
        <v>22</v>
      </c>
      <c r="C2661" s="722">
        <v>2215</v>
      </c>
      <c r="D2661" s="722">
        <v>221510</v>
      </c>
      <c r="E2661" s="721">
        <v>2215101221</v>
      </c>
      <c r="F2661" s="721" t="s">
        <v>4390</v>
      </c>
      <c r="G2661" s="1127">
        <v>-147389448946</v>
      </c>
      <c r="H2661" s="1128">
        <v>0</v>
      </c>
      <c r="I2661" s="1128">
        <v>0</v>
      </c>
      <c r="J2661" s="1128">
        <v>147389448946</v>
      </c>
      <c r="K2661" s="1128">
        <v>0</v>
      </c>
      <c r="L2661" s="1128">
        <v>147389448946</v>
      </c>
      <c r="M2661" s="1128">
        <v>0</v>
      </c>
      <c r="N2661" s="1129">
        <v>0</v>
      </c>
      <c r="O2661" s="1128">
        <v>147389448946</v>
      </c>
      <c r="P2661" s="1127">
        <v>54534096110.019997</v>
      </c>
      <c r="Q2661" s="1127">
        <v>0</v>
      </c>
      <c r="R2661" s="1127">
        <v>0</v>
      </c>
      <c r="S2661" s="1127">
        <v>0</v>
      </c>
      <c r="T2661" s="1130">
        <v>0</v>
      </c>
      <c r="U2661" s="1130">
        <v>0</v>
      </c>
      <c r="V2661" s="1130">
        <v>0</v>
      </c>
      <c r="W2661" s="1127">
        <v>0</v>
      </c>
      <c r="X2661" s="1130">
        <v>54534096110.019997</v>
      </c>
      <c r="Y2661" s="735">
        <v>0.37</v>
      </c>
      <c r="Z2661" s="1131">
        <v>54534096110.019997</v>
      </c>
      <c r="AA2661" s="1131">
        <v>0</v>
      </c>
      <c r="AB2661" s="1131">
        <v>0</v>
      </c>
      <c r="AC2661" s="1131">
        <v>0</v>
      </c>
      <c r="AD2661" s="1131">
        <v>54534096110.019997</v>
      </c>
      <c r="AE2661" s="1131">
        <v>0</v>
      </c>
      <c r="AF2661" s="126"/>
      <c r="AG2661" s="126"/>
      <c r="AH2661" s="126"/>
      <c r="AI2661" s="126"/>
      <c r="AJ2661" s="126"/>
      <c r="AK2661" s="126"/>
      <c r="AL2661" s="126">
        <v>2661</v>
      </c>
    </row>
    <row r="2662" spans="1:38">
      <c r="A2662" s="721" t="s">
        <v>1849</v>
      </c>
      <c r="B2662" s="722">
        <v>22</v>
      </c>
      <c r="C2662" s="722">
        <v>2215</v>
      </c>
      <c r="D2662" s="722">
        <v>221510</v>
      </c>
      <c r="E2662" s="721">
        <v>2215102520</v>
      </c>
      <c r="F2662" s="721" t="s">
        <v>1474</v>
      </c>
      <c r="G2662" s="1127">
        <v>-1983467311292</v>
      </c>
      <c r="H2662" s="1128">
        <v>0</v>
      </c>
      <c r="I2662" s="1128">
        <v>0</v>
      </c>
      <c r="J2662" s="1128">
        <v>1983467311292</v>
      </c>
      <c r="K2662" s="1128">
        <v>0</v>
      </c>
      <c r="L2662" s="1128">
        <v>1983467311292</v>
      </c>
      <c r="M2662" s="1128">
        <v>0</v>
      </c>
      <c r="N2662" s="1129">
        <v>0</v>
      </c>
      <c r="O2662" s="1128">
        <v>1983467311292</v>
      </c>
      <c r="P2662" s="1127">
        <v>733882905178.04004</v>
      </c>
      <c r="Q2662" s="1127">
        <v>0</v>
      </c>
      <c r="R2662" s="1127">
        <v>0</v>
      </c>
      <c r="S2662" s="1127">
        <v>0</v>
      </c>
      <c r="T2662" s="1130">
        <v>0</v>
      </c>
      <c r="U2662" s="1130">
        <v>0</v>
      </c>
      <c r="V2662" s="1130">
        <v>0</v>
      </c>
      <c r="W2662" s="1127">
        <v>0</v>
      </c>
      <c r="X2662" s="1130">
        <v>733882905178.04004</v>
      </c>
      <c r="Y2662" s="735">
        <v>0.37</v>
      </c>
      <c r="Z2662" s="1131">
        <v>733882905178.04004</v>
      </c>
      <c r="AA2662" s="1131">
        <v>0</v>
      </c>
      <c r="AB2662" s="1131">
        <v>694884286582.06995</v>
      </c>
      <c r="AC2662" s="1131">
        <v>0</v>
      </c>
      <c r="AD2662" s="1131">
        <v>38998618595.970093</v>
      </c>
      <c r="AE2662" s="1131">
        <v>0</v>
      </c>
      <c r="AF2662" s="126"/>
      <c r="AG2662" s="126"/>
      <c r="AH2662" s="126"/>
      <c r="AI2662" s="126"/>
      <c r="AJ2662" s="126"/>
      <c r="AK2662" s="126"/>
      <c r="AL2662" s="126">
        <v>2662</v>
      </c>
    </row>
    <row r="2663" spans="1:38">
      <c r="A2663" s="721" t="s">
        <v>1849</v>
      </c>
      <c r="B2663" s="722">
        <v>22</v>
      </c>
      <c r="C2663" s="722">
        <v>2215</v>
      </c>
      <c r="D2663" s="722">
        <v>221510</v>
      </c>
      <c r="E2663" s="721">
        <v>2215102521</v>
      </c>
      <c r="F2663" s="721" t="s">
        <v>1475</v>
      </c>
      <c r="G2663" s="1127">
        <v>-191724690540</v>
      </c>
      <c r="H2663" s="1128">
        <v>0</v>
      </c>
      <c r="I2663" s="1128">
        <v>0</v>
      </c>
      <c r="J2663" s="1128">
        <v>191724690540</v>
      </c>
      <c r="K2663" s="1128">
        <v>0</v>
      </c>
      <c r="L2663" s="1128">
        <v>191724690540</v>
      </c>
      <c r="M2663" s="1128">
        <v>0</v>
      </c>
      <c r="N2663" s="1129">
        <v>0</v>
      </c>
      <c r="O2663" s="1128">
        <v>191724690540</v>
      </c>
      <c r="P2663" s="1127">
        <v>70938135499.800003</v>
      </c>
      <c r="Q2663" s="1127">
        <v>0</v>
      </c>
      <c r="R2663" s="1127">
        <v>0</v>
      </c>
      <c r="S2663" s="1127">
        <v>0</v>
      </c>
      <c r="T2663" s="1130">
        <v>0</v>
      </c>
      <c r="U2663" s="1130">
        <v>0</v>
      </c>
      <c r="V2663" s="1130">
        <v>0</v>
      </c>
      <c r="W2663" s="1127">
        <v>0</v>
      </c>
      <c r="X2663" s="1130">
        <v>70938135499.800003</v>
      </c>
      <c r="Y2663" s="735">
        <v>0.37</v>
      </c>
      <c r="Z2663" s="1131">
        <v>70938135499.800003</v>
      </c>
      <c r="AA2663" s="1131">
        <v>0</v>
      </c>
      <c r="AB2663" s="1131">
        <v>28451478832.32</v>
      </c>
      <c r="AC2663" s="1131">
        <v>0</v>
      </c>
      <c r="AD2663" s="1131">
        <v>42486656667.480003</v>
      </c>
      <c r="AE2663" s="1131">
        <v>0</v>
      </c>
      <c r="AF2663" s="126"/>
      <c r="AG2663" s="126"/>
      <c r="AH2663" s="126"/>
      <c r="AI2663" s="126"/>
      <c r="AJ2663" s="126"/>
      <c r="AK2663" s="126"/>
      <c r="AL2663" s="126">
        <v>2663</v>
      </c>
    </row>
    <row r="2664" spans="1:38">
      <c r="A2664" s="721" t="s">
        <v>1849</v>
      </c>
      <c r="B2664" s="722">
        <v>22</v>
      </c>
      <c r="C2664" s="722">
        <v>2220</v>
      </c>
      <c r="D2664" s="722">
        <v>222005</v>
      </c>
      <c r="E2664" s="721">
        <v>2220050621</v>
      </c>
      <c r="F2664" s="721" t="s">
        <v>4391</v>
      </c>
      <c r="G2664" s="1127">
        <v>-1394552381</v>
      </c>
      <c r="H2664" s="1128">
        <v>0</v>
      </c>
      <c r="I2664" s="1128">
        <v>0</v>
      </c>
      <c r="J2664" s="1128">
        <v>1394552381</v>
      </c>
      <c r="K2664" s="1128">
        <v>0</v>
      </c>
      <c r="L2664" s="1128">
        <v>1394552381</v>
      </c>
      <c r="M2664" s="1128">
        <v>0</v>
      </c>
      <c r="N2664" s="1129">
        <v>0</v>
      </c>
      <c r="O2664" s="1128">
        <v>1394552381</v>
      </c>
      <c r="P2664" s="1127">
        <v>515984380.96999997</v>
      </c>
      <c r="Q2664" s="1127">
        <v>0</v>
      </c>
      <c r="R2664" s="1127">
        <v>0</v>
      </c>
      <c r="S2664" s="1127">
        <v>0</v>
      </c>
      <c r="T2664" s="1130">
        <v>0</v>
      </c>
      <c r="U2664" s="1130">
        <v>0</v>
      </c>
      <c r="V2664" s="1130">
        <v>0</v>
      </c>
      <c r="W2664" s="1127">
        <v>0</v>
      </c>
      <c r="X2664" s="1130">
        <v>515984380.96999997</v>
      </c>
      <c r="Y2664" s="735">
        <v>0.37</v>
      </c>
      <c r="Z2664" s="1131">
        <v>515984380.96999997</v>
      </c>
      <c r="AA2664" s="1131">
        <v>0</v>
      </c>
      <c r="AB2664" s="1131">
        <v>616253888.87</v>
      </c>
      <c r="AC2664" s="1131">
        <v>0</v>
      </c>
      <c r="AD2664" s="1131">
        <v>-100269507.90000004</v>
      </c>
      <c r="AE2664" s="1131">
        <v>0</v>
      </c>
      <c r="AF2664" s="126"/>
      <c r="AG2664" s="126"/>
      <c r="AH2664" s="126"/>
      <c r="AI2664" s="126"/>
      <c r="AJ2664" s="126"/>
      <c r="AK2664" s="126"/>
      <c r="AL2664" s="126">
        <v>2664</v>
      </c>
    </row>
    <row r="2665" spans="1:38">
      <c r="A2665" s="721" t="s">
        <v>1849</v>
      </c>
      <c r="B2665" s="722">
        <v>22</v>
      </c>
      <c r="C2665" s="722">
        <v>2220</v>
      </c>
      <c r="D2665" s="722">
        <v>222005</v>
      </c>
      <c r="E2665" s="721">
        <v>2220050622</v>
      </c>
      <c r="F2665" s="721" t="s">
        <v>1476</v>
      </c>
      <c r="G2665" s="1127">
        <v>-702424896</v>
      </c>
      <c r="H2665" s="1128">
        <v>0</v>
      </c>
      <c r="I2665" s="1128">
        <v>0</v>
      </c>
      <c r="J2665" s="1128">
        <v>702424896</v>
      </c>
      <c r="K2665" s="1128">
        <v>0</v>
      </c>
      <c r="L2665" s="1128">
        <v>702424896</v>
      </c>
      <c r="M2665" s="1128">
        <v>0</v>
      </c>
      <c r="N2665" s="1129">
        <v>0</v>
      </c>
      <c r="O2665" s="1128">
        <v>702424896</v>
      </c>
      <c r="P2665" s="1127">
        <v>259897211.52000001</v>
      </c>
      <c r="Q2665" s="1127">
        <v>0</v>
      </c>
      <c r="R2665" s="1127">
        <v>0</v>
      </c>
      <c r="S2665" s="1127">
        <v>0</v>
      </c>
      <c r="T2665" s="1130">
        <v>0</v>
      </c>
      <c r="U2665" s="1130">
        <v>0</v>
      </c>
      <c r="V2665" s="1130">
        <v>0</v>
      </c>
      <c r="W2665" s="1127">
        <v>0</v>
      </c>
      <c r="X2665" s="1130">
        <v>259897211.52000001</v>
      </c>
      <c r="Y2665" s="735">
        <v>0.37</v>
      </c>
      <c r="Z2665" s="1131">
        <v>259897211.52000001</v>
      </c>
      <c r="AA2665" s="1131">
        <v>0</v>
      </c>
      <c r="AB2665" s="1131">
        <v>256846693.97999999</v>
      </c>
      <c r="AC2665" s="1131">
        <v>0</v>
      </c>
      <c r="AD2665" s="1131">
        <v>3050517.5400000215</v>
      </c>
      <c r="AE2665" s="1131">
        <v>0</v>
      </c>
      <c r="AF2665" s="126"/>
      <c r="AG2665" s="126"/>
      <c r="AH2665" s="126"/>
      <c r="AI2665" s="126"/>
      <c r="AJ2665" s="126"/>
      <c r="AK2665" s="126"/>
      <c r="AL2665" s="126">
        <v>2665</v>
      </c>
    </row>
    <row r="2666" spans="1:38">
      <c r="A2666" s="721" t="s">
        <v>1849</v>
      </c>
      <c r="B2666" s="722">
        <v>22</v>
      </c>
      <c r="C2666" s="722">
        <v>2220</v>
      </c>
      <c r="D2666" s="722">
        <v>222030</v>
      </c>
      <c r="E2666" s="721">
        <v>2220302621</v>
      </c>
      <c r="F2666" s="721" t="s">
        <v>4392</v>
      </c>
      <c r="G2666" s="1127">
        <v>-25180987321</v>
      </c>
      <c r="H2666" s="1128">
        <v>0</v>
      </c>
      <c r="I2666" s="1128">
        <v>0</v>
      </c>
      <c r="J2666" s="1128">
        <v>25180987321</v>
      </c>
      <c r="K2666" s="1128">
        <v>0</v>
      </c>
      <c r="L2666" s="1128">
        <v>25180987321</v>
      </c>
      <c r="M2666" s="1128">
        <v>0</v>
      </c>
      <c r="N2666" s="1129">
        <v>0</v>
      </c>
      <c r="O2666" s="1128">
        <v>25180987321</v>
      </c>
      <c r="P2666" s="1127">
        <v>9316965308.7700005</v>
      </c>
      <c r="Q2666" s="1127">
        <v>0</v>
      </c>
      <c r="R2666" s="1127">
        <v>0</v>
      </c>
      <c r="S2666" s="1127">
        <v>0</v>
      </c>
      <c r="T2666" s="1130">
        <v>0</v>
      </c>
      <c r="U2666" s="1130">
        <v>0</v>
      </c>
      <c r="V2666" s="1130">
        <v>0</v>
      </c>
      <c r="W2666" s="1127">
        <v>0</v>
      </c>
      <c r="X2666" s="1130">
        <v>9316965308.7700005</v>
      </c>
      <c r="Y2666" s="735">
        <v>0.37</v>
      </c>
      <c r="Z2666" s="1131">
        <v>9316965308.7700005</v>
      </c>
      <c r="AA2666" s="1131">
        <v>0</v>
      </c>
      <c r="AB2666" s="1131">
        <v>5129497237.0199995</v>
      </c>
      <c r="AC2666" s="1131">
        <v>0</v>
      </c>
      <c r="AD2666" s="1131">
        <v>4187468071.750001</v>
      </c>
      <c r="AE2666" s="1131">
        <v>0</v>
      </c>
      <c r="AF2666" s="126"/>
      <c r="AG2666" s="126"/>
      <c r="AH2666" s="126"/>
      <c r="AI2666" s="126"/>
      <c r="AJ2666" s="126"/>
      <c r="AK2666" s="126"/>
      <c r="AL2666" s="126">
        <v>2666</v>
      </c>
    </row>
    <row r="2667" spans="1:38">
      <c r="A2667" s="721" t="s">
        <v>1849</v>
      </c>
      <c r="B2667" s="722">
        <v>22</v>
      </c>
      <c r="C2667" s="722">
        <v>2220</v>
      </c>
      <c r="D2667" s="722">
        <v>222030</v>
      </c>
      <c r="E2667" s="721">
        <v>2220302622</v>
      </c>
      <c r="F2667" s="721" t="s">
        <v>1477</v>
      </c>
      <c r="G2667" s="1127">
        <v>-1147048905</v>
      </c>
      <c r="H2667" s="1128">
        <v>0</v>
      </c>
      <c r="I2667" s="1128">
        <v>0</v>
      </c>
      <c r="J2667" s="1128">
        <v>1147048905</v>
      </c>
      <c r="K2667" s="1128">
        <v>0</v>
      </c>
      <c r="L2667" s="1128">
        <v>1147048905</v>
      </c>
      <c r="M2667" s="1128">
        <v>0</v>
      </c>
      <c r="N2667" s="1129">
        <v>0</v>
      </c>
      <c r="O2667" s="1128">
        <v>1147048905</v>
      </c>
      <c r="P2667" s="1127">
        <v>424408094.85000002</v>
      </c>
      <c r="Q2667" s="1127">
        <v>0</v>
      </c>
      <c r="R2667" s="1127">
        <v>0</v>
      </c>
      <c r="S2667" s="1127">
        <v>0</v>
      </c>
      <c r="T2667" s="1130">
        <v>0</v>
      </c>
      <c r="U2667" s="1130">
        <v>0</v>
      </c>
      <c r="V2667" s="1130">
        <v>0</v>
      </c>
      <c r="W2667" s="1127">
        <v>0</v>
      </c>
      <c r="X2667" s="1130">
        <v>424408094.85000002</v>
      </c>
      <c r="Y2667" s="735">
        <v>0.37</v>
      </c>
      <c r="Z2667" s="1131">
        <v>424408094.85000002</v>
      </c>
      <c r="AA2667" s="1131">
        <v>0</v>
      </c>
      <c r="AB2667" s="1131">
        <v>166910254.15000001</v>
      </c>
      <c r="AC2667" s="1131">
        <v>0</v>
      </c>
      <c r="AD2667" s="1131">
        <v>257497840.70000002</v>
      </c>
      <c r="AE2667" s="1131">
        <v>0</v>
      </c>
      <c r="AF2667" s="126"/>
      <c r="AG2667" s="126"/>
      <c r="AH2667" s="126"/>
      <c r="AI2667" s="126"/>
      <c r="AJ2667" s="126"/>
      <c r="AK2667" s="126"/>
      <c r="AL2667" s="126">
        <v>2667</v>
      </c>
    </row>
    <row r="2668" spans="1:38">
      <c r="A2668" s="721" t="s">
        <v>1849</v>
      </c>
      <c r="B2668" s="722">
        <v>22</v>
      </c>
      <c r="C2668" s="722">
        <v>2250</v>
      </c>
      <c r="D2668" s="722">
        <v>225005</v>
      </c>
      <c r="E2668" s="721">
        <v>2250051102</v>
      </c>
      <c r="F2668" s="721" t="s">
        <v>1478</v>
      </c>
      <c r="G2668" s="1127">
        <v>325807910</v>
      </c>
      <c r="H2668" s="1128">
        <v>0</v>
      </c>
      <c r="I2668" s="1128">
        <v>0</v>
      </c>
      <c r="J2668" s="1128">
        <v>-325807910</v>
      </c>
      <c r="K2668" s="1128">
        <v>0</v>
      </c>
      <c r="L2668" s="1128">
        <v>0</v>
      </c>
      <c r="M2668" s="1128">
        <v>-325807910</v>
      </c>
      <c r="N2668" s="1129">
        <v>0</v>
      </c>
      <c r="O2668" s="1128">
        <v>-325807910</v>
      </c>
      <c r="P2668" s="1127">
        <v>-120548926.7</v>
      </c>
      <c r="Q2668" s="1127">
        <v>0</v>
      </c>
      <c r="R2668" s="1127">
        <v>0</v>
      </c>
      <c r="S2668" s="1127">
        <v>0</v>
      </c>
      <c r="T2668" s="1130">
        <v>0</v>
      </c>
      <c r="U2668" s="1130">
        <v>0</v>
      </c>
      <c r="V2668" s="1130">
        <v>0</v>
      </c>
      <c r="W2668" s="1127">
        <v>0</v>
      </c>
      <c r="X2668" s="1130">
        <v>-120548926.7</v>
      </c>
      <c r="Y2668" s="735">
        <v>0.37</v>
      </c>
      <c r="Z2668" s="1131">
        <v>0</v>
      </c>
      <c r="AA2668" s="1131">
        <v>-120548926.7</v>
      </c>
      <c r="AB2668" s="1131">
        <v>0</v>
      </c>
      <c r="AC2668" s="1131">
        <v>-8280014998.9200001</v>
      </c>
      <c r="AD2668" s="1131">
        <v>0</v>
      </c>
      <c r="AE2668" s="1131">
        <v>8159466072.2200003</v>
      </c>
      <c r="AF2668" s="126"/>
      <c r="AG2668" s="126"/>
      <c r="AH2668" s="126"/>
      <c r="AI2668" s="126"/>
      <c r="AJ2668" s="126"/>
      <c r="AK2668" s="126"/>
      <c r="AL2668" s="126">
        <v>2668</v>
      </c>
    </row>
    <row r="2669" spans="1:38">
      <c r="A2669" s="721" t="s">
        <v>1849</v>
      </c>
      <c r="B2669" s="722">
        <v>22</v>
      </c>
      <c r="C2669" s="722">
        <v>2250</v>
      </c>
      <c r="D2669" s="722">
        <v>225005</v>
      </c>
      <c r="E2669" s="721">
        <v>2250051103</v>
      </c>
      <c r="F2669" s="721" t="s">
        <v>3265</v>
      </c>
      <c r="G2669" s="1127">
        <v>57865642</v>
      </c>
      <c r="H2669" s="1128">
        <v>0</v>
      </c>
      <c r="I2669" s="1128">
        <v>0</v>
      </c>
      <c r="J2669" s="1128">
        <v>-57865642</v>
      </c>
      <c r="K2669" s="1128">
        <v>0</v>
      </c>
      <c r="L2669" s="1128">
        <v>0</v>
      </c>
      <c r="M2669" s="1128">
        <v>-57865642</v>
      </c>
      <c r="N2669" s="1129">
        <v>0</v>
      </c>
      <c r="O2669" s="1128">
        <v>-57865642</v>
      </c>
      <c r="P2669" s="1127">
        <v>-21410287.539999999</v>
      </c>
      <c r="Q2669" s="1127">
        <v>0</v>
      </c>
      <c r="R2669" s="1127">
        <v>0</v>
      </c>
      <c r="S2669" s="1127">
        <v>0</v>
      </c>
      <c r="T2669" s="1130">
        <v>0</v>
      </c>
      <c r="U2669" s="1130">
        <v>0</v>
      </c>
      <c r="V2669" s="1130">
        <v>0</v>
      </c>
      <c r="W2669" s="1127">
        <v>0</v>
      </c>
      <c r="X2669" s="1130">
        <v>-21410287.539999999</v>
      </c>
      <c r="Y2669" s="735">
        <v>0.37</v>
      </c>
      <c r="Z2669" s="1131">
        <v>0</v>
      </c>
      <c r="AA2669" s="1131">
        <v>-21410287.539999999</v>
      </c>
      <c r="AB2669" s="1131">
        <v>0</v>
      </c>
      <c r="AC2669" s="1131">
        <v>0</v>
      </c>
      <c r="AD2669" s="1131">
        <v>0</v>
      </c>
      <c r="AE2669" s="1131">
        <v>-21410287.539999999</v>
      </c>
      <c r="AF2669" s="126"/>
      <c r="AG2669" s="126"/>
      <c r="AH2669" s="126"/>
      <c r="AI2669" s="126"/>
      <c r="AJ2669" s="126"/>
      <c r="AK2669" s="126"/>
      <c r="AL2669" s="126">
        <v>2669</v>
      </c>
    </row>
    <row r="2670" spans="1:38">
      <c r="A2670" s="721" t="s">
        <v>1849</v>
      </c>
      <c r="B2670" s="722">
        <v>22</v>
      </c>
      <c r="C2670" s="722">
        <v>2250</v>
      </c>
      <c r="D2670" s="722">
        <v>225005</v>
      </c>
      <c r="E2670" s="721">
        <v>2250051105</v>
      </c>
      <c r="F2670" s="721" t="s">
        <v>2105</v>
      </c>
      <c r="G2670" s="1127">
        <v>0</v>
      </c>
      <c r="H2670" s="1128">
        <v>0</v>
      </c>
      <c r="I2670" s="1128">
        <v>0</v>
      </c>
      <c r="J2670" s="1128">
        <v>0</v>
      </c>
      <c r="K2670" s="1128">
        <v>0</v>
      </c>
      <c r="L2670" s="1128">
        <v>0</v>
      </c>
      <c r="M2670" s="1128">
        <v>0</v>
      </c>
      <c r="N2670" s="1129">
        <v>0</v>
      </c>
      <c r="O2670" s="1128">
        <v>0</v>
      </c>
      <c r="P2670" s="1127">
        <v>0</v>
      </c>
      <c r="Q2670" s="1127">
        <v>0</v>
      </c>
      <c r="R2670" s="1127">
        <v>0</v>
      </c>
      <c r="S2670" s="1127">
        <v>0</v>
      </c>
      <c r="T2670" s="1130">
        <v>0</v>
      </c>
      <c r="U2670" s="1130">
        <v>0</v>
      </c>
      <c r="V2670" s="1130">
        <v>0</v>
      </c>
      <c r="W2670" s="1127">
        <v>0</v>
      </c>
      <c r="X2670" s="1130">
        <v>0</v>
      </c>
      <c r="Y2670" s="735">
        <v>0</v>
      </c>
      <c r="Z2670" s="1131">
        <v>0</v>
      </c>
      <c r="AA2670" s="1131">
        <v>0</v>
      </c>
      <c r="AB2670" s="1131">
        <v>0</v>
      </c>
      <c r="AC2670" s="1131">
        <v>0</v>
      </c>
      <c r="AD2670" s="1131">
        <v>0</v>
      </c>
      <c r="AE2670" s="1131">
        <v>0</v>
      </c>
      <c r="AF2670" s="126"/>
      <c r="AG2670" s="126"/>
      <c r="AH2670" s="126"/>
      <c r="AI2670" s="126"/>
      <c r="AJ2670" s="126"/>
      <c r="AK2670" s="126"/>
      <c r="AL2670" s="126">
        <v>2670</v>
      </c>
    </row>
    <row r="2671" spans="1:38">
      <c r="A2671" s="721" t="s">
        <v>1849</v>
      </c>
      <c r="B2671" s="722">
        <v>22</v>
      </c>
      <c r="C2671" s="722">
        <v>2250</v>
      </c>
      <c r="D2671" s="722">
        <v>225005</v>
      </c>
      <c r="E2671" s="721">
        <v>2250051117</v>
      </c>
      <c r="F2671" s="721" t="s">
        <v>1479</v>
      </c>
      <c r="G2671" s="1127">
        <v>15391174149</v>
      </c>
      <c r="H2671" s="1128">
        <v>0</v>
      </c>
      <c r="I2671" s="1128">
        <v>0</v>
      </c>
      <c r="J2671" s="1128">
        <v>-15391174149</v>
      </c>
      <c r="K2671" s="1128">
        <v>0</v>
      </c>
      <c r="L2671" s="1128">
        <v>0</v>
      </c>
      <c r="M2671" s="1128">
        <v>-15391174149</v>
      </c>
      <c r="N2671" s="1129">
        <v>0</v>
      </c>
      <c r="O2671" s="1128">
        <v>-15391174149</v>
      </c>
      <c r="P2671" s="1127">
        <v>-5694734435.1300001</v>
      </c>
      <c r="Q2671" s="1127">
        <v>0</v>
      </c>
      <c r="R2671" s="1127">
        <v>0</v>
      </c>
      <c r="S2671" s="1127">
        <v>0</v>
      </c>
      <c r="T2671" s="1130">
        <v>0</v>
      </c>
      <c r="U2671" s="1130">
        <v>0</v>
      </c>
      <c r="V2671" s="1130">
        <v>0</v>
      </c>
      <c r="W2671" s="1127">
        <v>0</v>
      </c>
      <c r="X2671" s="1130">
        <v>-5694734435.1300001</v>
      </c>
      <c r="Y2671" s="735">
        <v>0.37</v>
      </c>
      <c r="Z2671" s="1131">
        <v>0</v>
      </c>
      <c r="AA2671" s="1131">
        <v>-5694734435.1300001</v>
      </c>
      <c r="AB2671" s="1131">
        <v>0</v>
      </c>
      <c r="AC2671" s="1131">
        <v>-1975575925.04</v>
      </c>
      <c r="AD2671" s="1131">
        <v>0</v>
      </c>
      <c r="AE2671" s="1131">
        <v>-3719158510.0900002</v>
      </c>
      <c r="AF2671" s="126"/>
      <c r="AG2671" s="126"/>
      <c r="AH2671" s="126"/>
      <c r="AI2671" s="126"/>
      <c r="AJ2671" s="126"/>
      <c r="AK2671" s="126"/>
      <c r="AL2671" s="126">
        <v>2671</v>
      </c>
    </row>
    <row r="2672" spans="1:38">
      <c r="A2672" s="721" t="s">
        <v>1849</v>
      </c>
      <c r="B2672" s="722">
        <v>22</v>
      </c>
      <c r="C2672" s="722">
        <v>2250</v>
      </c>
      <c r="D2672" s="722">
        <v>225010</v>
      </c>
      <c r="E2672" s="721">
        <v>2250101200</v>
      </c>
      <c r="F2672" s="721" t="s">
        <v>2106</v>
      </c>
      <c r="G2672" s="1127">
        <v>28624859</v>
      </c>
      <c r="H2672" s="1128">
        <v>0</v>
      </c>
      <c r="I2672" s="1128">
        <v>0</v>
      </c>
      <c r="J2672" s="1128">
        <v>-28624859</v>
      </c>
      <c r="K2672" s="1128">
        <v>0</v>
      </c>
      <c r="L2672" s="1128">
        <v>0</v>
      </c>
      <c r="M2672" s="1128">
        <v>-28624859</v>
      </c>
      <c r="N2672" s="1129">
        <v>0</v>
      </c>
      <c r="O2672" s="1128">
        <v>-28624859</v>
      </c>
      <c r="P2672" s="1127">
        <v>-10591197.83</v>
      </c>
      <c r="Q2672" s="1127">
        <v>0</v>
      </c>
      <c r="R2672" s="1127">
        <v>0</v>
      </c>
      <c r="S2672" s="1127">
        <v>0</v>
      </c>
      <c r="T2672" s="1130">
        <v>0</v>
      </c>
      <c r="U2672" s="1130">
        <v>0</v>
      </c>
      <c r="V2672" s="1130">
        <v>0</v>
      </c>
      <c r="W2672" s="1127">
        <v>0</v>
      </c>
      <c r="X2672" s="1130">
        <v>-10591197.83</v>
      </c>
      <c r="Y2672" s="735">
        <v>0.37</v>
      </c>
      <c r="Z2672" s="1131">
        <v>0</v>
      </c>
      <c r="AA2672" s="1131">
        <v>-10591197.83</v>
      </c>
      <c r="AB2672" s="1131">
        <v>0</v>
      </c>
      <c r="AC2672" s="1131">
        <v>0</v>
      </c>
      <c r="AD2672" s="1131">
        <v>0</v>
      </c>
      <c r="AE2672" s="1131">
        <v>-10591197.83</v>
      </c>
      <c r="AF2672" s="126"/>
      <c r="AG2672" s="126"/>
      <c r="AH2672" s="126"/>
      <c r="AI2672" s="126"/>
      <c r="AJ2672" s="126"/>
      <c r="AK2672" s="126"/>
      <c r="AL2672" s="126">
        <v>2672</v>
      </c>
    </row>
    <row r="2673" spans="1:38">
      <c r="A2673" s="721" t="s">
        <v>1849</v>
      </c>
      <c r="B2673" s="722">
        <v>22</v>
      </c>
      <c r="C2673" s="722">
        <v>2250</v>
      </c>
      <c r="D2673" s="722">
        <v>225010</v>
      </c>
      <c r="E2673" s="721">
        <v>2250101201</v>
      </c>
      <c r="F2673" s="721" t="s">
        <v>1480</v>
      </c>
      <c r="G2673" s="1127">
        <v>0</v>
      </c>
      <c r="H2673" s="1128">
        <v>0</v>
      </c>
      <c r="I2673" s="1128">
        <v>0</v>
      </c>
      <c r="J2673" s="1128">
        <v>0</v>
      </c>
      <c r="K2673" s="1128">
        <v>0</v>
      </c>
      <c r="L2673" s="1128">
        <v>0</v>
      </c>
      <c r="M2673" s="1128">
        <v>0</v>
      </c>
      <c r="N2673" s="1129">
        <v>0</v>
      </c>
      <c r="O2673" s="1128">
        <v>0</v>
      </c>
      <c r="P2673" s="1127">
        <v>0</v>
      </c>
      <c r="Q2673" s="1127">
        <v>0</v>
      </c>
      <c r="R2673" s="1127">
        <v>0</v>
      </c>
      <c r="S2673" s="1127">
        <v>0</v>
      </c>
      <c r="T2673" s="1130">
        <v>0</v>
      </c>
      <c r="U2673" s="1130">
        <v>0</v>
      </c>
      <c r="V2673" s="1130">
        <v>0</v>
      </c>
      <c r="W2673" s="1127">
        <v>0</v>
      </c>
      <c r="X2673" s="1130">
        <v>0</v>
      </c>
      <c r="Y2673" s="735">
        <v>0</v>
      </c>
      <c r="Z2673" s="1131">
        <v>0</v>
      </c>
      <c r="AA2673" s="1131">
        <v>0</v>
      </c>
      <c r="AB2673" s="1131">
        <v>0</v>
      </c>
      <c r="AC2673" s="1131">
        <v>0</v>
      </c>
      <c r="AD2673" s="1131">
        <v>0</v>
      </c>
      <c r="AE2673" s="1131">
        <v>0</v>
      </c>
      <c r="AF2673" s="126"/>
      <c r="AG2673" s="126"/>
      <c r="AH2673" s="126"/>
      <c r="AI2673" s="126"/>
      <c r="AJ2673" s="126"/>
      <c r="AK2673" s="126"/>
      <c r="AL2673" s="126">
        <v>2673</v>
      </c>
    </row>
    <row r="2674" spans="1:38">
      <c r="A2674" s="721" t="s">
        <v>1849</v>
      </c>
      <c r="B2674" s="722">
        <v>22</v>
      </c>
      <c r="C2674" s="722">
        <v>2250</v>
      </c>
      <c r="D2674" s="722">
        <v>225015</v>
      </c>
      <c r="E2674" s="721">
        <v>2250157004</v>
      </c>
      <c r="F2674" s="721" t="s">
        <v>4393</v>
      </c>
      <c r="G2674" s="1127">
        <v>22712809095</v>
      </c>
      <c r="H2674" s="1128">
        <v>0</v>
      </c>
      <c r="I2674" s="1128">
        <v>0</v>
      </c>
      <c r="J2674" s="1128">
        <v>-22712809095</v>
      </c>
      <c r="K2674" s="1128">
        <v>0</v>
      </c>
      <c r="L2674" s="1128">
        <v>0</v>
      </c>
      <c r="M2674" s="1128">
        <v>-22712809095</v>
      </c>
      <c r="N2674" s="1129">
        <v>0</v>
      </c>
      <c r="O2674" s="1128">
        <v>-22712809095</v>
      </c>
      <c r="P2674" s="1127">
        <v>-8403739365.1499996</v>
      </c>
      <c r="Q2674" s="1127">
        <v>0</v>
      </c>
      <c r="R2674" s="1127">
        <v>0</v>
      </c>
      <c r="S2674" s="1127">
        <v>0</v>
      </c>
      <c r="T2674" s="1130">
        <v>0</v>
      </c>
      <c r="U2674" s="1130">
        <v>0</v>
      </c>
      <c r="V2674" s="1130">
        <v>0</v>
      </c>
      <c r="W2674" s="1127">
        <v>0</v>
      </c>
      <c r="X2674" s="1130">
        <v>-8403739365.1499996</v>
      </c>
      <c r="Y2674" s="735">
        <v>0.37</v>
      </c>
      <c r="Z2674" s="1131">
        <v>0</v>
      </c>
      <c r="AA2674" s="1131">
        <v>-8403739365.1499996</v>
      </c>
      <c r="AB2674" s="1131">
        <v>0</v>
      </c>
      <c r="AC2674" s="1131">
        <v>0</v>
      </c>
      <c r="AD2674" s="1131">
        <v>0</v>
      </c>
      <c r="AE2674" s="1131">
        <v>-8403739365.1499996</v>
      </c>
      <c r="AF2674" s="126"/>
      <c r="AG2674" s="126"/>
      <c r="AH2674" s="126"/>
      <c r="AI2674" s="126"/>
      <c r="AJ2674" s="126"/>
      <c r="AK2674" s="126"/>
      <c r="AL2674" s="126">
        <v>2674</v>
      </c>
    </row>
    <row r="2675" spans="1:38">
      <c r="A2675" s="721" t="s">
        <v>1849</v>
      </c>
      <c r="B2675" s="722">
        <v>22</v>
      </c>
      <c r="C2675" s="722">
        <v>2250</v>
      </c>
      <c r="D2675" s="722">
        <v>225020</v>
      </c>
      <c r="E2675" s="721">
        <v>2250207006</v>
      </c>
      <c r="F2675" s="721" t="s">
        <v>4394</v>
      </c>
      <c r="G2675" s="1127">
        <v>13098151984</v>
      </c>
      <c r="H2675" s="1128">
        <v>0</v>
      </c>
      <c r="I2675" s="1128">
        <v>0</v>
      </c>
      <c r="J2675" s="1128">
        <v>-13098151984</v>
      </c>
      <c r="K2675" s="1128">
        <v>0</v>
      </c>
      <c r="L2675" s="1128">
        <v>0</v>
      </c>
      <c r="M2675" s="1128">
        <v>-13098151984</v>
      </c>
      <c r="N2675" s="1129">
        <v>0</v>
      </c>
      <c r="O2675" s="1128">
        <v>-13098151984</v>
      </c>
      <c r="P2675" s="1127">
        <v>-4846316234.0799999</v>
      </c>
      <c r="Q2675" s="1127">
        <v>0</v>
      </c>
      <c r="R2675" s="1127">
        <v>0</v>
      </c>
      <c r="S2675" s="1127">
        <v>0</v>
      </c>
      <c r="T2675" s="1130">
        <v>0</v>
      </c>
      <c r="U2675" s="1130">
        <v>0</v>
      </c>
      <c r="V2675" s="1130">
        <v>0</v>
      </c>
      <c r="W2675" s="1127">
        <v>0</v>
      </c>
      <c r="X2675" s="1130">
        <v>-4846316234.0799999</v>
      </c>
      <c r="Y2675" s="735">
        <v>0.37</v>
      </c>
      <c r="Z2675" s="1131">
        <v>0</v>
      </c>
      <c r="AA2675" s="1131">
        <v>-4846316234.0799999</v>
      </c>
      <c r="AB2675" s="1131">
        <v>0</v>
      </c>
      <c r="AC2675" s="1131">
        <v>0</v>
      </c>
      <c r="AD2675" s="1131">
        <v>0</v>
      </c>
      <c r="AE2675" s="1131">
        <v>-4846316234.0799999</v>
      </c>
      <c r="AF2675" s="126"/>
      <c r="AG2675" s="126"/>
      <c r="AH2675" s="126"/>
      <c r="AI2675" s="126"/>
      <c r="AJ2675" s="126"/>
      <c r="AK2675" s="126"/>
      <c r="AL2675" s="126">
        <v>2675</v>
      </c>
    </row>
    <row r="2676" spans="1:38">
      <c r="A2676" s="721" t="s">
        <v>1849</v>
      </c>
      <c r="B2676" s="722">
        <v>22</v>
      </c>
      <c r="C2676" s="722">
        <v>2250</v>
      </c>
      <c r="D2676" s="722">
        <v>225030</v>
      </c>
      <c r="E2676" s="721">
        <v>2250302100</v>
      </c>
      <c r="F2676" s="721" t="s">
        <v>1481</v>
      </c>
      <c r="G2676" s="1127">
        <v>-326044388</v>
      </c>
      <c r="H2676" s="1128">
        <v>0</v>
      </c>
      <c r="I2676" s="1128">
        <v>0</v>
      </c>
      <c r="J2676" s="1128">
        <v>326044388</v>
      </c>
      <c r="K2676" s="1128">
        <v>0</v>
      </c>
      <c r="L2676" s="1128">
        <v>326044388</v>
      </c>
      <c r="M2676" s="1128">
        <v>0</v>
      </c>
      <c r="N2676" s="1129">
        <v>0</v>
      </c>
      <c r="O2676" s="1128">
        <v>326044388</v>
      </c>
      <c r="P2676" s="1127">
        <v>120636423.56</v>
      </c>
      <c r="Q2676" s="1127">
        <v>0</v>
      </c>
      <c r="R2676" s="1127">
        <v>0</v>
      </c>
      <c r="S2676" s="1127">
        <v>0</v>
      </c>
      <c r="T2676" s="1130">
        <v>0</v>
      </c>
      <c r="U2676" s="1130">
        <v>0</v>
      </c>
      <c r="V2676" s="1130">
        <v>0</v>
      </c>
      <c r="W2676" s="1127">
        <v>0</v>
      </c>
      <c r="X2676" s="1130">
        <v>120636423.56</v>
      </c>
      <c r="Y2676" s="735">
        <v>0.37</v>
      </c>
      <c r="Z2676" s="1131">
        <v>120636423.56</v>
      </c>
      <c r="AA2676" s="1131">
        <v>0</v>
      </c>
      <c r="AB2676" s="1131">
        <v>8289331261.4799995</v>
      </c>
      <c r="AC2676" s="1131">
        <v>0</v>
      </c>
      <c r="AD2676" s="1131">
        <v>-8168694837.9199991</v>
      </c>
      <c r="AE2676" s="1131">
        <v>0</v>
      </c>
      <c r="AF2676" s="126"/>
      <c r="AG2676" s="126"/>
      <c r="AH2676" s="126"/>
      <c r="AI2676" s="126"/>
      <c r="AJ2676" s="126"/>
      <c r="AK2676" s="126"/>
      <c r="AL2676" s="126">
        <v>2676</v>
      </c>
    </row>
    <row r="2677" spans="1:38">
      <c r="A2677" s="721" t="s">
        <v>1849</v>
      </c>
      <c r="B2677" s="722">
        <v>22</v>
      </c>
      <c r="C2677" s="722">
        <v>2250</v>
      </c>
      <c r="D2677" s="722">
        <v>225030</v>
      </c>
      <c r="E2677" s="721">
        <v>2250302101</v>
      </c>
      <c r="F2677" s="721" t="s">
        <v>1482</v>
      </c>
      <c r="G2677" s="1127">
        <v>-16453220508</v>
      </c>
      <c r="H2677" s="1128">
        <v>0</v>
      </c>
      <c r="I2677" s="1128">
        <v>0</v>
      </c>
      <c r="J2677" s="1128">
        <v>16453220508</v>
      </c>
      <c r="K2677" s="1128">
        <v>0</v>
      </c>
      <c r="L2677" s="1128">
        <v>16453220508</v>
      </c>
      <c r="M2677" s="1128">
        <v>0</v>
      </c>
      <c r="N2677" s="1129">
        <v>0</v>
      </c>
      <c r="O2677" s="1128">
        <v>16453220508</v>
      </c>
      <c r="P2677" s="1127">
        <v>6087691587.96</v>
      </c>
      <c r="Q2677" s="1127">
        <v>0</v>
      </c>
      <c r="R2677" s="1127">
        <v>0</v>
      </c>
      <c r="S2677" s="1127">
        <v>0</v>
      </c>
      <c r="T2677" s="1130">
        <v>0</v>
      </c>
      <c r="U2677" s="1130">
        <v>0</v>
      </c>
      <c r="V2677" s="1130">
        <v>0</v>
      </c>
      <c r="W2677" s="1127">
        <v>0</v>
      </c>
      <c r="X2677" s="1130">
        <v>6087691587.96</v>
      </c>
      <c r="Y2677" s="735">
        <v>0.37</v>
      </c>
      <c r="Z2677" s="1131">
        <v>6087691587.96</v>
      </c>
      <c r="AA2677" s="1131">
        <v>0</v>
      </c>
      <c r="AB2677" s="1131">
        <v>1978112380.49</v>
      </c>
      <c r="AC2677" s="1131">
        <v>0</v>
      </c>
      <c r="AD2677" s="1131">
        <v>4109579207.4700003</v>
      </c>
      <c r="AE2677" s="1131">
        <v>0</v>
      </c>
      <c r="AF2677" s="126"/>
      <c r="AG2677" s="126"/>
      <c r="AH2677" s="126"/>
      <c r="AI2677" s="126"/>
      <c r="AJ2677" s="126"/>
      <c r="AK2677" s="126"/>
      <c r="AL2677" s="126">
        <v>2677</v>
      </c>
    </row>
    <row r="2678" spans="1:38">
      <c r="A2678" s="721" t="s">
        <v>1849</v>
      </c>
      <c r="B2678" s="722">
        <v>22</v>
      </c>
      <c r="C2678" s="722">
        <v>2250</v>
      </c>
      <c r="D2678" s="722">
        <v>225035</v>
      </c>
      <c r="E2678" s="721">
        <v>2250352201</v>
      </c>
      <c r="F2678" s="721" t="s">
        <v>2107</v>
      </c>
      <c r="G2678" s="1127">
        <v>-28655049</v>
      </c>
      <c r="H2678" s="1128">
        <v>0</v>
      </c>
      <c r="I2678" s="1128">
        <v>0</v>
      </c>
      <c r="J2678" s="1128">
        <v>28655049</v>
      </c>
      <c r="K2678" s="1128">
        <v>0</v>
      </c>
      <c r="L2678" s="1128">
        <v>28655049</v>
      </c>
      <c r="M2678" s="1128">
        <v>0</v>
      </c>
      <c r="N2678" s="1129">
        <v>0</v>
      </c>
      <c r="O2678" s="1128">
        <v>28655049</v>
      </c>
      <c r="P2678" s="1127">
        <v>10602368.129999999</v>
      </c>
      <c r="Q2678" s="1127">
        <v>0</v>
      </c>
      <c r="R2678" s="1127">
        <v>0</v>
      </c>
      <c r="S2678" s="1127">
        <v>0</v>
      </c>
      <c r="T2678" s="1130">
        <v>0</v>
      </c>
      <c r="U2678" s="1130">
        <v>0</v>
      </c>
      <c r="V2678" s="1130">
        <v>0</v>
      </c>
      <c r="W2678" s="1127">
        <v>0</v>
      </c>
      <c r="X2678" s="1130">
        <v>10602368.129999999</v>
      </c>
      <c r="Y2678" s="735">
        <v>0.36999999999999994</v>
      </c>
      <c r="Z2678" s="1131">
        <v>10602368.129999999</v>
      </c>
      <c r="AA2678" s="1131">
        <v>0</v>
      </c>
      <c r="AB2678" s="1131">
        <v>0</v>
      </c>
      <c r="AC2678" s="1131">
        <v>0</v>
      </c>
      <c r="AD2678" s="1131">
        <v>10602368.129999999</v>
      </c>
      <c r="AE2678" s="1131">
        <v>0</v>
      </c>
      <c r="AF2678" s="126"/>
      <c r="AG2678" s="126"/>
      <c r="AH2678" s="126"/>
      <c r="AI2678" s="126"/>
      <c r="AJ2678" s="126"/>
      <c r="AK2678" s="126"/>
      <c r="AL2678" s="126">
        <v>2678</v>
      </c>
    </row>
    <row r="2679" spans="1:38">
      <c r="A2679" s="721" t="s">
        <v>1849</v>
      </c>
      <c r="B2679" s="722">
        <v>22</v>
      </c>
      <c r="C2679" s="722">
        <v>2250</v>
      </c>
      <c r="D2679" s="722">
        <v>225035</v>
      </c>
      <c r="E2679" s="721">
        <v>2250352203</v>
      </c>
      <c r="F2679" s="721" t="s">
        <v>3154</v>
      </c>
      <c r="G2679" s="1127">
        <v>0</v>
      </c>
      <c r="H2679" s="1128">
        <v>0</v>
      </c>
      <c r="I2679" s="1128">
        <v>0</v>
      </c>
      <c r="J2679" s="1128">
        <v>0</v>
      </c>
      <c r="K2679" s="1128">
        <v>0</v>
      </c>
      <c r="L2679" s="1128">
        <v>0</v>
      </c>
      <c r="M2679" s="1128">
        <v>0</v>
      </c>
      <c r="N2679" s="1129">
        <v>0</v>
      </c>
      <c r="O2679" s="1128">
        <v>0</v>
      </c>
      <c r="P2679" s="1127">
        <v>0</v>
      </c>
      <c r="Q2679" s="1127">
        <v>0</v>
      </c>
      <c r="R2679" s="1127">
        <v>0</v>
      </c>
      <c r="S2679" s="1127">
        <v>0</v>
      </c>
      <c r="T2679" s="1130">
        <v>0</v>
      </c>
      <c r="U2679" s="1130">
        <v>0</v>
      </c>
      <c r="V2679" s="1130">
        <v>0</v>
      </c>
      <c r="W2679" s="1127">
        <v>0</v>
      </c>
      <c r="X2679" s="1130">
        <v>0</v>
      </c>
      <c r="Y2679" s="735">
        <v>0</v>
      </c>
      <c r="Z2679" s="1131">
        <v>0</v>
      </c>
      <c r="AA2679" s="1131">
        <v>0</v>
      </c>
      <c r="AB2679" s="1131">
        <v>0</v>
      </c>
      <c r="AC2679" s="1131">
        <v>0</v>
      </c>
      <c r="AD2679" s="1131">
        <v>0</v>
      </c>
      <c r="AE2679" s="1131">
        <v>0</v>
      </c>
      <c r="AF2679" s="126"/>
      <c r="AG2679" s="126"/>
      <c r="AH2679" s="126"/>
      <c r="AI2679" s="126"/>
      <c r="AJ2679" s="126"/>
      <c r="AK2679" s="126"/>
      <c r="AL2679" s="126">
        <v>2679</v>
      </c>
    </row>
    <row r="2680" spans="1:38">
      <c r="A2680" s="721" t="s">
        <v>1849</v>
      </c>
      <c r="B2680" s="722">
        <v>22</v>
      </c>
      <c r="C2680" s="722">
        <v>2250</v>
      </c>
      <c r="D2680" s="722">
        <v>225035</v>
      </c>
      <c r="E2680" s="721">
        <v>2250352211</v>
      </c>
      <c r="F2680" s="721" t="s">
        <v>3460</v>
      </c>
      <c r="G2680" s="1127">
        <v>0</v>
      </c>
      <c r="H2680" s="1128">
        <v>0</v>
      </c>
      <c r="I2680" s="1128">
        <v>0</v>
      </c>
      <c r="J2680" s="1128">
        <v>0</v>
      </c>
      <c r="K2680" s="1128">
        <v>0</v>
      </c>
      <c r="L2680" s="1128">
        <v>0</v>
      </c>
      <c r="M2680" s="1128">
        <v>0</v>
      </c>
      <c r="N2680" s="1129">
        <v>0</v>
      </c>
      <c r="O2680" s="1128">
        <v>0</v>
      </c>
      <c r="P2680" s="1127">
        <v>0</v>
      </c>
      <c r="Q2680" s="1127">
        <v>0</v>
      </c>
      <c r="R2680" s="1127">
        <v>0</v>
      </c>
      <c r="S2680" s="1127">
        <v>0</v>
      </c>
      <c r="T2680" s="1130">
        <v>0</v>
      </c>
      <c r="U2680" s="1130">
        <v>0</v>
      </c>
      <c r="V2680" s="1130">
        <v>0</v>
      </c>
      <c r="W2680" s="1127">
        <v>0</v>
      </c>
      <c r="X2680" s="1130">
        <v>0</v>
      </c>
      <c r="Y2680" s="735">
        <v>0</v>
      </c>
      <c r="Z2680" s="1131">
        <v>0</v>
      </c>
      <c r="AA2680" s="1131">
        <v>0</v>
      </c>
      <c r="AB2680" s="1131">
        <v>0</v>
      </c>
      <c r="AC2680" s="1131">
        <v>0</v>
      </c>
      <c r="AD2680" s="1131">
        <v>0</v>
      </c>
      <c r="AE2680" s="1131">
        <v>0</v>
      </c>
      <c r="AF2680" s="126"/>
      <c r="AG2680" s="126"/>
      <c r="AH2680" s="126"/>
      <c r="AI2680" s="126"/>
      <c r="AJ2680" s="126"/>
      <c r="AK2680" s="126"/>
      <c r="AL2680" s="126">
        <v>2680</v>
      </c>
    </row>
    <row r="2681" spans="1:38">
      <c r="A2681" s="721" t="s">
        <v>1849</v>
      </c>
      <c r="B2681" s="722">
        <v>22</v>
      </c>
      <c r="C2681" s="722">
        <v>2250</v>
      </c>
      <c r="D2681" s="722">
        <v>225035</v>
      </c>
      <c r="E2681" s="721">
        <v>2250352215</v>
      </c>
      <c r="F2681" s="721" t="s">
        <v>3720</v>
      </c>
      <c r="G2681" s="1127">
        <v>0</v>
      </c>
      <c r="H2681" s="1128">
        <v>0</v>
      </c>
      <c r="I2681" s="1128">
        <v>0</v>
      </c>
      <c r="J2681" s="1128">
        <v>0</v>
      </c>
      <c r="K2681" s="1128">
        <v>0</v>
      </c>
      <c r="L2681" s="1128">
        <v>0</v>
      </c>
      <c r="M2681" s="1128">
        <v>0</v>
      </c>
      <c r="N2681" s="1129">
        <v>0</v>
      </c>
      <c r="O2681" s="1128">
        <v>0</v>
      </c>
      <c r="P2681" s="1127">
        <v>0</v>
      </c>
      <c r="Q2681" s="1127">
        <v>0</v>
      </c>
      <c r="R2681" s="1127">
        <v>0</v>
      </c>
      <c r="S2681" s="1127">
        <v>0</v>
      </c>
      <c r="T2681" s="1130">
        <v>0</v>
      </c>
      <c r="U2681" s="1130">
        <v>0</v>
      </c>
      <c r="V2681" s="1130">
        <v>0</v>
      </c>
      <c r="W2681" s="1127">
        <v>0</v>
      </c>
      <c r="X2681" s="1130">
        <v>0</v>
      </c>
      <c r="Y2681" s="735">
        <v>0</v>
      </c>
      <c r="Z2681" s="1131">
        <v>0</v>
      </c>
      <c r="AA2681" s="1131">
        <v>0</v>
      </c>
      <c r="AB2681" s="1131">
        <v>0</v>
      </c>
      <c r="AC2681" s="1131">
        <v>0</v>
      </c>
      <c r="AD2681" s="1131">
        <v>0</v>
      </c>
      <c r="AE2681" s="1131">
        <v>0</v>
      </c>
      <c r="AF2681" s="126"/>
      <c r="AG2681" s="126"/>
      <c r="AH2681" s="126"/>
      <c r="AI2681" s="126"/>
      <c r="AJ2681" s="126"/>
      <c r="AK2681" s="126"/>
      <c r="AL2681" s="126">
        <v>2681</v>
      </c>
    </row>
    <row r="2682" spans="1:38">
      <c r="A2682" s="721" t="s">
        <v>1849</v>
      </c>
      <c r="B2682" s="722">
        <v>22</v>
      </c>
      <c r="C2682" s="722">
        <v>2250</v>
      </c>
      <c r="D2682" s="722">
        <v>225035</v>
      </c>
      <c r="E2682" s="721">
        <v>2250352216</v>
      </c>
      <c r="F2682" s="721" t="s">
        <v>1483</v>
      </c>
      <c r="G2682" s="1127">
        <v>0</v>
      </c>
      <c r="H2682" s="1128">
        <v>0</v>
      </c>
      <c r="I2682" s="1128">
        <v>0</v>
      </c>
      <c r="J2682" s="1128">
        <v>0</v>
      </c>
      <c r="K2682" s="1128">
        <v>0</v>
      </c>
      <c r="L2682" s="1128">
        <v>0</v>
      </c>
      <c r="M2682" s="1128">
        <v>0</v>
      </c>
      <c r="N2682" s="1129">
        <v>0</v>
      </c>
      <c r="O2682" s="1128">
        <v>0</v>
      </c>
      <c r="P2682" s="1127">
        <v>0</v>
      </c>
      <c r="Q2682" s="1127">
        <v>0</v>
      </c>
      <c r="R2682" s="1127">
        <v>0</v>
      </c>
      <c r="S2682" s="1127">
        <v>0</v>
      </c>
      <c r="T2682" s="1130">
        <v>0</v>
      </c>
      <c r="U2682" s="1130">
        <v>0</v>
      </c>
      <c r="V2682" s="1130">
        <v>0</v>
      </c>
      <c r="W2682" s="1127">
        <v>0</v>
      </c>
      <c r="X2682" s="1130">
        <v>0</v>
      </c>
      <c r="Y2682" s="735">
        <v>0</v>
      </c>
      <c r="Z2682" s="1131">
        <v>0</v>
      </c>
      <c r="AA2682" s="1131">
        <v>0</v>
      </c>
      <c r="AB2682" s="1131">
        <v>0</v>
      </c>
      <c r="AC2682" s="1131">
        <v>0</v>
      </c>
      <c r="AD2682" s="1131">
        <v>0</v>
      </c>
      <c r="AE2682" s="1131">
        <v>0</v>
      </c>
      <c r="AF2682" s="126"/>
      <c r="AG2682" s="126"/>
      <c r="AH2682" s="126"/>
      <c r="AI2682" s="126"/>
      <c r="AJ2682" s="126"/>
      <c r="AK2682" s="126"/>
      <c r="AL2682" s="126">
        <v>2682</v>
      </c>
    </row>
    <row r="2683" spans="1:38">
      <c r="A2683" s="721" t="s">
        <v>1849</v>
      </c>
      <c r="B2683" s="722">
        <v>22</v>
      </c>
      <c r="C2683" s="722">
        <v>2250</v>
      </c>
      <c r="D2683" s="722">
        <v>225035</v>
      </c>
      <c r="E2683" s="721">
        <v>2250352219</v>
      </c>
      <c r="F2683" s="721" t="s">
        <v>4395</v>
      </c>
      <c r="G2683" s="1127">
        <v>0</v>
      </c>
      <c r="H2683" s="1128">
        <v>0</v>
      </c>
      <c r="I2683" s="1128">
        <v>0</v>
      </c>
      <c r="J2683" s="1128">
        <v>0</v>
      </c>
      <c r="K2683" s="1128">
        <v>0</v>
      </c>
      <c r="L2683" s="1128">
        <v>0</v>
      </c>
      <c r="M2683" s="1128">
        <v>0</v>
      </c>
      <c r="N2683" s="1129">
        <v>0</v>
      </c>
      <c r="O2683" s="1128">
        <v>0</v>
      </c>
      <c r="P2683" s="1127">
        <v>0</v>
      </c>
      <c r="Q2683" s="1127">
        <v>0</v>
      </c>
      <c r="R2683" s="1127">
        <v>0</v>
      </c>
      <c r="S2683" s="1127">
        <v>0</v>
      </c>
      <c r="T2683" s="1130">
        <v>0</v>
      </c>
      <c r="U2683" s="1130">
        <v>0</v>
      </c>
      <c r="V2683" s="1130">
        <v>0</v>
      </c>
      <c r="W2683" s="1127">
        <v>0</v>
      </c>
      <c r="X2683" s="1130">
        <v>0</v>
      </c>
      <c r="Y2683" s="735">
        <v>0</v>
      </c>
      <c r="Z2683" s="1131">
        <v>0</v>
      </c>
      <c r="AA2683" s="1131">
        <v>0</v>
      </c>
      <c r="AB2683" s="1131">
        <v>0</v>
      </c>
      <c r="AC2683" s="1131">
        <v>0</v>
      </c>
      <c r="AD2683" s="1131">
        <v>0</v>
      </c>
      <c r="AE2683" s="1131">
        <v>0</v>
      </c>
      <c r="AF2683" s="126"/>
      <c r="AG2683" s="126"/>
      <c r="AH2683" s="126"/>
      <c r="AI2683" s="126"/>
      <c r="AJ2683" s="126"/>
      <c r="AK2683" s="126"/>
      <c r="AL2683" s="126">
        <v>2683</v>
      </c>
    </row>
    <row r="2684" spans="1:38">
      <c r="A2684" s="721" t="s">
        <v>1849</v>
      </c>
      <c r="B2684" s="722">
        <v>22</v>
      </c>
      <c r="C2684" s="722">
        <v>2250</v>
      </c>
      <c r="D2684" s="722">
        <v>225040</v>
      </c>
      <c r="E2684" s="721">
        <v>2250407008</v>
      </c>
      <c r="F2684" s="721" t="s">
        <v>1484</v>
      </c>
      <c r="G2684" s="1127">
        <v>-22761538468</v>
      </c>
      <c r="H2684" s="1128">
        <v>0</v>
      </c>
      <c r="I2684" s="1128">
        <v>0</v>
      </c>
      <c r="J2684" s="1128">
        <v>22761538468</v>
      </c>
      <c r="K2684" s="1128">
        <v>0</v>
      </c>
      <c r="L2684" s="1128">
        <v>22761538468</v>
      </c>
      <c r="M2684" s="1128">
        <v>0</v>
      </c>
      <c r="N2684" s="1129">
        <v>0</v>
      </c>
      <c r="O2684" s="1128">
        <v>22761538468</v>
      </c>
      <c r="P2684" s="1127">
        <v>8421769233.1599998</v>
      </c>
      <c r="Q2684" s="1127">
        <v>0</v>
      </c>
      <c r="R2684" s="1127">
        <v>0</v>
      </c>
      <c r="S2684" s="1127">
        <v>0</v>
      </c>
      <c r="T2684" s="1130">
        <v>0</v>
      </c>
      <c r="U2684" s="1130">
        <v>0</v>
      </c>
      <c r="V2684" s="1130">
        <v>0</v>
      </c>
      <c r="W2684" s="1127">
        <v>0</v>
      </c>
      <c r="X2684" s="1130">
        <v>8421769233.1599998</v>
      </c>
      <c r="Y2684" s="735">
        <v>0.37</v>
      </c>
      <c r="Z2684" s="1131">
        <v>8421769233.1599998</v>
      </c>
      <c r="AA2684" s="1131">
        <v>0</v>
      </c>
      <c r="AB2684" s="1131">
        <v>0</v>
      </c>
      <c r="AC2684" s="1131">
        <v>0</v>
      </c>
      <c r="AD2684" s="1131">
        <v>8421769233.1599998</v>
      </c>
      <c r="AE2684" s="1131">
        <v>0</v>
      </c>
      <c r="AF2684" s="126"/>
      <c r="AG2684" s="126"/>
      <c r="AH2684" s="126"/>
      <c r="AI2684" s="126"/>
      <c r="AJ2684" s="126"/>
      <c r="AK2684" s="126"/>
      <c r="AL2684" s="126">
        <v>2684</v>
      </c>
    </row>
    <row r="2685" spans="1:38">
      <c r="A2685" s="721" t="s">
        <v>1849</v>
      </c>
      <c r="B2685" s="722">
        <v>22</v>
      </c>
      <c r="C2685" s="722">
        <v>2250</v>
      </c>
      <c r="D2685" s="722">
        <v>225045</v>
      </c>
      <c r="E2685" s="721">
        <v>2250457009</v>
      </c>
      <c r="F2685" s="721" t="s">
        <v>1485</v>
      </c>
      <c r="G2685" s="1127">
        <v>-13250368834</v>
      </c>
      <c r="H2685" s="1128">
        <v>0</v>
      </c>
      <c r="I2685" s="1128">
        <v>0</v>
      </c>
      <c r="J2685" s="1128">
        <v>13250368834</v>
      </c>
      <c r="K2685" s="1128">
        <v>0</v>
      </c>
      <c r="L2685" s="1128">
        <v>13250368834</v>
      </c>
      <c r="M2685" s="1128">
        <v>0</v>
      </c>
      <c r="N2685" s="1129">
        <v>0</v>
      </c>
      <c r="O2685" s="1128">
        <v>13250368834</v>
      </c>
      <c r="P2685" s="1127">
        <v>4902636468.5799999</v>
      </c>
      <c r="Q2685" s="1127">
        <v>0</v>
      </c>
      <c r="R2685" s="1127">
        <v>0</v>
      </c>
      <c r="S2685" s="1127">
        <v>0</v>
      </c>
      <c r="T2685" s="1130">
        <v>0</v>
      </c>
      <c r="U2685" s="1130">
        <v>0</v>
      </c>
      <c r="V2685" s="1130">
        <v>0</v>
      </c>
      <c r="W2685" s="1127">
        <v>0</v>
      </c>
      <c r="X2685" s="1130">
        <v>4902636468.5799999</v>
      </c>
      <c r="Y2685" s="735">
        <v>0.37</v>
      </c>
      <c r="Z2685" s="1131">
        <v>4902636468.5799999</v>
      </c>
      <c r="AA2685" s="1131">
        <v>0</v>
      </c>
      <c r="AB2685" s="1131">
        <v>0</v>
      </c>
      <c r="AC2685" s="1131">
        <v>0</v>
      </c>
      <c r="AD2685" s="1131">
        <v>4902636468.5799999</v>
      </c>
      <c r="AE2685" s="1131">
        <v>0</v>
      </c>
      <c r="AF2685" s="126"/>
      <c r="AG2685" s="126"/>
      <c r="AH2685" s="126"/>
      <c r="AI2685" s="126"/>
      <c r="AJ2685" s="126"/>
      <c r="AK2685" s="126"/>
      <c r="AL2685" s="126">
        <v>2685</v>
      </c>
    </row>
    <row r="2686" spans="1:38">
      <c r="A2686" s="721" t="s">
        <v>2108</v>
      </c>
      <c r="B2686" s="722">
        <v>24</v>
      </c>
      <c r="C2686" s="722">
        <v>2410</v>
      </c>
      <c r="D2686" s="722">
        <v>241010</v>
      </c>
      <c r="E2686" s="721">
        <v>2410109010</v>
      </c>
      <c r="F2686" s="721" t="s">
        <v>1486</v>
      </c>
      <c r="G2686" s="1127">
        <v>-262375077443</v>
      </c>
      <c r="H2686" s="1128">
        <v>0</v>
      </c>
      <c r="I2686" s="1128">
        <v>-262375077443</v>
      </c>
      <c r="J2686" s="1128">
        <v>0</v>
      </c>
      <c r="K2686" s="1128">
        <v>0</v>
      </c>
      <c r="L2686" s="1128">
        <v>0</v>
      </c>
      <c r="M2686" s="1128">
        <v>0</v>
      </c>
      <c r="N2686" s="1129">
        <v>0</v>
      </c>
      <c r="O2686" s="1128">
        <v>0</v>
      </c>
      <c r="P2686" s="1127">
        <v>0</v>
      </c>
      <c r="Q2686" s="1127">
        <v>0</v>
      </c>
      <c r="R2686" s="1127">
        <v>0</v>
      </c>
      <c r="S2686" s="1127">
        <v>0</v>
      </c>
      <c r="T2686" s="1130">
        <v>0</v>
      </c>
      <c r="U2686" s="1130">
        <v>0</v>
      </c>
      <c r="V2686" s="1130">
        <v>0</v>
      </c>
      <c r="W2686" s="1127">
        <v>0</v>
      </c>
      <c r="X2686" s="1130">
        <v>0</v>
      </c>
      <c r="Y2686" s="735">
        <v>0</v>
      </c>
      <c r="Z2686" s="1131">
        <v>0</v>
      </c>
      <c r="AA2686" s="1131">
        <v>0</v>
      </c>
      <c r="AB2686" s="1131">
        <v>0</v>
      </c>
      <c r="AC2686" s="1131">
        <v>0</v>
      </c>
      <c r="AD2686" s="1131">
        <v>0</v>
      </c>
      <c r="AE2686" s="1131">
        <v>0</v>
      </c>
      <c r="AF2686" s="126"/>
      <c r="AG2686" s="126"/>
      <c r="AH2686" s="126"/>
      <c r="AI2686" s="126"/>
      <c r="AJ2686" s="126"/>
      <c r="AK2686" s="126"/>
      <c r="AL2686" s="126">
        <v>2686</v>
      </c>
    </row>
    <row r="2687" spans="1:38">
      <c r="A2687" s="721" t="s">
        <v>2108</v>
      </c>
      <c r="B2687" s="722">
        <v>24</v>
      </c>
      <c r="C2687" s="722">
        <v>2410</v>
      </c>
      <c r="D2687" s="722">
        <v>241010</v>
      </c>
      <c r="E2687" s="721">
        <v>2410109020</v>
      </c>
      <c r="F2687" s="721" t="s">
        <v>1487</v>
      </c>
      <c r="G2687" s="1127">
        <v>-499455789</v>
      </c>
      <c r="H2687" s="1128">
        <v>0</v>
      </c>
      <c r="I2687" s="1128">
        <v>-499455789</v>
      </c>
      <c r="J2687" s="1128">
        <v>0</v>
      </c>
      <c r="K2687" s="1128">
        <v>0</v>
      </c>
      <c r="L2687" s="1128">
        <v>0</v>
      </c>
      <c r="M2687" s="1128">
        <v>0</v>
      </c>
      <c r="N2687" s="1129">
        <v>0</v>
      </c>
      <c r="O2687" s="1128">
        <v>0</v>
      </c>
      <c r="P2687" s="1127">
        <v>0</v>
      </c>
      <c r="Q2687" s="1127">
        <v>0</v>
      </c>
      <c r="R2687" s="1127">
        <v>0</v>
      </c>
      <c r="S2687" s="1127">
        <v>0</v>
      </c>
      <c r="T2687" s="1130">
        <v>0</v>
      </c>
      <c r="U2687" s="1130">
        <v>0</v>
      </c>
      <c r="V2687" s="1130">
        <v>0</v>
      </c>
      <c r="W2687" s="1127">
        <v>0</v>
      </c>
      <c r="X2687" s="1130">
        <v>0</v>
      </c>
      <c r="Y2687" s="735">
        <v>0</v>
      </c>
      <c r="Z2687" s="1131">
        <v>0</v>
      </c>
      <c r="AA2687" s="1131">
        <v>0</v>
      </c>
      <c r="AB2687" s="1131">
        <v>0</v>
      </c>
      <c r="AC2687" s="1131">
        <v>0</v>
      </c>
      <c r="AD2687" s="1131">
        <v>0</v>
      </c>
      <c r="AE2687" s="1131">
        <v>0</v>
      </c>
      <c r="AF2687" s="126"/>
      <c r="AG2687" s="126"/>
      <c r="AH2687" s="126"/>
      <c r="AI2687" s="126"/>
      <c r="AJ2687" s="126"/>
      <c r="AK2687" s="126"/>
      <c r="AL2687" s="126">
        <v>2687</v>
      </c>
    </row>
    <row r="2688" spans="1:38">
      <c r="A2688" s="721" t="s">
        <v>2108</v>
      </c>
      <c r="B2688" s="722">
        <v>24</v>
      </c>
      <c r="C2688" s="722">
        <v>2410</v>
      </c>
      <c r="D2688" s="722">
        <v>241010</v>
      </c>
      <c r="E2688" s="721">
        <v>2410109301</v>
      </c>
      <c r="F2688" s="721" t="s">
        <v>1488</v>
      </c>
      <c r="G2688" s="1127">
        <v>-343136485846</v>
      </c>
      <c r="H2688" s="1128">
        <v>0</v>
      </c>
      <c r="I2688" s="1128">
        <v>-343136485845.89001</v>
      </c>
      <c r="J2688" s="1128">
        <v>0.1099853515625</v>
      </c>
      <c r="K2688" s="1128">
        <v>0</v>
      </c>
      <c r="L2688" s="1128">
        <v>0.1099853515625</v>
      </c>
      <c r="M2688" s="1128">
        <v>0</v>
      </c>
      <c r="N2688" s="1129">
        <v>0</v>
      </c>
      <c r="O2688" s="1128">
        <v>0.1099853515625</v>
      </c>
      <c r="P2688" s="1127">
        <v>4.0694580078125001E-2</v>
      </c>
      <c r="Q2688" s="1127">
        <v>0</v>
      </c>
      <c r="R2688" s="1127">
        <v>0</v>
      </c>
      <c r="S2688" s="1127">
        <v>0</v>
      </c>
      <c r="T2688" s="1130">
        <v>0</v>
      </c>
      <c r="U2688" s="1130">
        <v>0</v>
      </c>
      <c r="V2688" s="1130">
        <v>0</v>
      </c>
      <c r="W2688" s="1127">
        <v>0</v>
      </c>
      <c r="X2688" s="1130">
        <v>4.0694580078125001E-2</v>
      </c>
      <c r="Y2688" s="735">
        <v>0.37</v>
      </c>
      <c r="Z2688" s="1131">
        <v>4.0694580078125001E-2</v>
      </c>
      <c r="AA2688" s="1131">
        <v>0</v>
      </c>
      <c r="AB2688" s="1131">
        <v>0.13319458007812499</v>
      </c>
      <c r="AC2688" s="1131">
        <v>0</v>
      </c>
      <c r="AD2688" s="1131">
        <v>-9.2499999999999985E-2</v>
      </c>
      <c r="AE2688" s="1131">
        <v>0</v>
      </c>
      <c r="AF2688" s="126"/>
      <c r="AG2688" s="126"/>
      <c r="AH2688" s="126"/>
      <c r="AI2688" s="126"/>
      <c r="AJ2688" s="126"/>
      <c r="AK2688" s="126"/>
      <c r="AL2688" s="126">
        <v>2688</v>
      </c>
    </row>
    <row r="2689" spans="1:38">
      <c r="A2689" s="721" t="s">
        <v>2108</v>
      </c>
      <c r="B2689" s="722">
        <v>24</v>
      </c>
      <c r="C2689" s="722">
        <v>2410</v>
      </c>
      <c r="D2689" s="722">
        <v>241010</v>
      </c>
      <c r="E2689" s="721">
        <v>2410109701</v>
      </c>
      <c r="F2689" s="721" t="s">
        <v>3721</v>
      </c>
      <c r="G2689" s="1127">
        <v>-644450423378</v>
      </c>
      <c r="H2689" s="1128">
        <v>0</v>
      </c>
      <c r="I2689" s="1128">
        <v>-644450423378</v>
      </c>
      <c r="J2689" s="1128">
        <v>0</v>
      </c>
      <c r="K2689" s="1128">
        <v>0</v>
      </c>
      <c r="L2689" s="1128">
        <v>0</v>
      </c>
      <c r="M2689" s="1128">
        <v>0</v>
      </c>
      <c r="N2689" s="1129">
        <v>0</v>
      </c>
      <c r="O2689" s="1128">
        <v>0</v>
      </c>
      <c r="P2689" s="1127">
        <v>0</v>
      </c>
      <c r="Q2689" s="1127">
        <v>0</v>
      </c>
      <c r="R2689" s="1127">
        <v>0</v>
      </c>
      <c r="S2689" s="1127">
        <v>0</v>
      </c>
      <c r="T2689" s="1130">
        <v>0</v>
      </c>
      <c r="U2689" s="1130">
        <v>0</v>
      </c>
      <c r="V2689" s="1130">
        <v>0</v>
      </c>
      <c r="W2689" s="1127">
        <v>0</v>
      </c>
      <c r="X2689" s="1130">
        <v>0</v>
      </c>
      <c r="Y2689" s="735">
        <v>0</v>
      </c>
      <c r="Z2689" s="1131">
        <v>0</v>
      </c>
      <c r="AA2689" s="1131">
        <v>0</v>
      </c>
      <c r="AB2689" s="1131">
        <v>0</v>
      </c>
      <c r="AC2689" s="1131">
        <v>0</v>
      </c>
      <c r="AD2689" s="1131">
        <v>0</v>
      </c>
      <c r="AE2689" s="1131">
        <v>0</v>
      </c>
      <c r="AF2689" s="126"/>
      <c r="AG2689" s="126"/>
      <c r="AH2689" s="126"/>
      <c r="AI2689" s="126"/>
      <c r="AJ2689" s="126"/>
      <c r="AK2689" s="126"/>
      <c r="AL2689" s="126">
        <v>2689</v>
      </c>
    </row>
    <row r="2690" spans="1:38">
      <c r="A2690" s="721" t="s">
        <v>2108</v>
      </c>
      <c r="B2690" s="722">
        <v>24</v>
      </c>
      <c r="C2690" s="722">
        <v>2420</v>
      </c>
      <c r="D2690" s="722">
        <v>242000</v>
      </c>
      <c r="E2690" s="721">
        <v>2420009010</v>
      </c>
      <c r="F2690" s="721" t="s">
        <v>1489</v>
      </c>
      <c r="G2690" s="1127">
        <v>-423398601180</v>
      </c>
      <c r="H2690" s="1128">
        <v>0</v>
      </c>
      <c r="I2690" s="1128">
        <v>-423398601180.15997</v>
      </c>
      <c r="J2690" s="1128">
        <v>-0.15997314453125</v>
      </c>
      <c r="K2690" s="1128">
        <v>0</v>
      </c>
      <c r="L2690" s="1128">
        <v>0</v>
      </c>
      <c r="M2690" s="1128">
        <v>-0.15997314453125</v>
      </c>
      <c r="N2690" s="1129">
        <v>0</v>
      </c>
      <c r="O2690" s="1128">
        <v>-0.15997314453125</v>
      </c>
      <c r="P2690" s="1127">
        <v>-5.9190063476562499E-2</v>
      </c>
      <c r="Q2690" s="1127">
        <v>0</v>
      </c>
      <c r="R2690" s="1127">
        <v>0</v>
      </c>
      <c r="S2690" s="1127">
        <v>0</v>
      </c>
      <c r="T2690" s="1130">
        <v>0</v>
      </c>
      <c r="U2690" s="1130">
        <v>0</v>
      </c>
      <c r="V2690" s="1130">
        <v>0</v>
      </c>
      <c r="W2690" s="1127">
        <v>0</v>
      </c>
      <c r="X2690" s="1130">
        <v>-5.9190063476562499E-2</v>
      </c>
      <c r="Y2690" s="735">
        <v>0.37</v>
      </c>
      <c r="Z2690" s="1131">
        <v>0</v>
      </c>
      <c r="AA2690" s="1131">
        <v>-5.9190063476562499E-2</v>
      </c>
      <c r="AB2690" s="1131">
        <v>0</v>
      </c>
      <c r="AC2690" s="1131">
        <v>0</v>
      </c>
      <c r="AD2690" s="1131">
        <v>0</v>
      </c>
      <c r="AE2690" s="1131">
        <v>-5.9190063476562499E-2</v>
      </c>
      <c r="AF2690" s="126"/>
      <c r="AG2690" s="126"/>
      <c r="AH2690" s="126"/>
      <c r="AI2690" s="126"/>
      <c r="AJ2690" s="126"/>
      <c r="AK2690" s="126"/>
      <c r="AL2690" s="126">
        <v>2690</v>
      </c>
    </row>
    <row r="2691" spans="1:38">
      <c r="A2691" s="721" t="s">
        <v>2108</v>
      </c>
      <c r="B2691" s="722">
        <v>24</v>
      </c>
      <c r="C2691" s="722">
        <v>2420</v>
      </c>
      <c r="D2691" s="722">
        <v>242000</v>
      </c>
      <c r="E2691" s="721">
        <v>2420009020</v>
      </c>
      <c r="F2691" s="721" t="s">
        <v>1490</v>
      </c>
      <c r="G2691" s="1127">
        <v>-297011644</v>
      </c>
      <c r="H2691" s="1128">
        <v>0</v>
      </c>
      <c r="I2691" s="1128">
        <v>-297011644</v>
      </c>
      <c r="J2691" s="1128">
        <v>0</v>
      </c>
      <c r="K2691" s="1128">
        <v>0</v>
      </c>
      <c r="L2691" s="1128">
        <v>0</v>
      </c>
      <c r="M2691" s="1128">
        <v>0</v>
      </c>
      <c r="N2691" s="1129">
        <v>0</v>
      </c>
      <c r="O2691" s="1128">
        <v>0</v>
      </c>
      <c r="P2691" s="1127">
        <v>0</v>
      </c>
      <c r="Q2691" s="1127">
        <v>0</v>
      </c>
      <c r="R2691" s="1127">
        <v>0</v>
      </c>
      <c r="S2691" s="1127">
        <v>0</v>
      </c>
      <c r="T2691" s="1130">
        <v>0</v>
      </c>
      <c r="U2691" s="1130">
        <v>0</v>
      </c>
      <c r="V2691" s="1130">
        <v>0</v>
      </c>
      <c r="W2691" s="1127">
        <v>0</v>
      </c>
      <c r="X2691" s="1130">
        <v>0</v>
      </c>
      <c r="Y2691" s="735">
        <v>0</v>
      </c>
      <c r="Z2691" s="1131">
        <v>0</v>
      </c>
      <c r="AA2691" s="1131">
        <v>0</v>
      </c>
      <c r="AB2691" s="1131">
        <v>0</v>
      </c>
      <c r="AC2691" s="1131">
        <v>0</v>
      </c>
      <c r="AD2691" s="1131">
        <v>0</v>
      </c>
      <c r="AE2691" s="1131">
        <v>0</v>
      </c>
      <c r="AF2691" s="126"/>
      <c r="AG2691" s="126"/>
      <c r="AH2691" s="126"/>
      <c r="AI2691" s="126"/>
      <c r="AJ2691" s="126"/>
      <c r="AK2691" s="126"/>
      <c r="AL2691" s="126">
        <v>2691</v>
      </c>
    </row>
    <row r="2692" spans="1:38">
      <c r="A2692" s="721" t="s">
        <v>2108</v>
      </c>
      <c r="B2692" s="722">
        <v>24</v>
      </c>
      <c r="C2692" s="722">
        <v>2420</v>
      </c>
      <c r="D2692" s="722">
        <v>242000</v>
      </c>
      <c r="E2692" s="721">
        <v>2420009701</v>
      </c>
      <c r="F2692" s="721" t="s">
        <v>1491</v>
      </c>
      <c r="G2692" s="1127">
        <v>-310876152346</v>
      </c>
      <c r="H2692" s="1128">
        <v>0</v>
      </c>
      <c r="I2692" s="1128">
        <v>-310876152346</v>
      </c>
      <c r="J2692" s="1128">
        <v>0</v>
      </c>
      <c r="K2692" s="1128">
        <v>0</v>
      </c>
      <c r="L2692" s="1128">
        <v>0</v>
      </c>
      <c r="M2692" s="1128">
        <v>0</v>
      </c>
      <c r="N2692" s="1129">
        <v>0</v>
      </c>
      <c r="O2692" s="1128">
        <v>0</v>
      </c>
      <c r="P2692" s="1127">
        <v>0</v>
      </c>
      <c r="Q2692" s="1127">
        <v>0</v>
      </c>
      <c r="R2692" s="1127">
        <v>0</v>
      </c>
      <c r="S2692" s="1127">
        <v>0</v>
      </c>
      <c r="T2692" s="1130">
        <v>0</v>
      </c>
      <c r="U2692" s="1130">
        <v>0</v>
      </c>
      <c r="V2692" s="1130">
        <v>0</v>
      </c>
      <c r="W2692" s="1127">
        <v>0</v>
      </c>
      <c r="X2692" s="1130">
        <v>0</v>
      </c>
      <c r="Y2692" s="735">
        <v>0</v>
      </c>
      <c r="Z2692" s="1131">
        <v>0</v>
      </c>
      <c r="AA2692" s="1131">
        <v>0</v>
      </c>
      <c r="AB2692" s="1131">
        <v>0</v>
      </c>
      <c r="AC2692" s="1131">
        <v>0</v>
      </c>
      <c r="AD2692" s="1131">
        <v>0</v>
      </c>
      <c r="AE2692" s="1131">
        <v>0</v>
      </c>
      <c r="AF2692" s="126"/>
      <c r="AG2692" s="126"/>
      <c r="AH2692" s="126"/>
      <c r="AI2692" s="126"/>
      <c r="AJ2692" s="126"/>
      <c r="AK2692" s="126"/>
      <c r="AL2692" s="126">
        <v>2692</v>
      </c>
    </row>
    <row r="2693" spans="1:38">
      <c r="A2693" s="721" t="s">
        <v>2108</v>
      </c>
      <c r="B2693" s="722">
        <v>24</v>
      </c>
      <c r="C2693" s="722">
        <v>2425</v>
      </c>
      <c r="D2693" s="722">
        <v>242500</v>
      </c>
      <c r="E2693" s="721">
        <v>2425009010</v>
      </c>
      <c r="F2693" s="721" t="s">
        <v>1492</v>
      </c>
      <c r="G2693" s="1127">
        <v>-1467000063302</v>
      </c>
      <c r="H2693" s="1128">
        <v>0</v>
      </c>
      <c r="I2693" s="1128">
        <v>-1467000063301.6499</v>
      </c>
      <c r="J2693" s="1128">
        <v>0.35009765625</v>
      </c>
      <c r="K2693" s="1128">
        <v>0</v>
      </c>
      <c r="L2693" s="1128">
        <v>0.35009765625</v>
      </c>
      <c r="M2693" s="1128">
        <v>0</v>
      </c>
      <c r="N2693" s="1129">
        <v>0</v>
      </c>
      <c r="O2693" s="1128">
        <v>0.35009765625</v>
      </c>
      <c r="P2693" s="1127">
        <v>0.12953613281250001</v>
      </c>
      <c r="Q2693" s="1127">
        <v>0</v>
      </c>
      <c r="R2693" s="1127">
        <v>0</v>
      </c>
      <c r="S2693" s="1127">
        <v>0</v>
      </c>
      <c r="T2693" s="1130">
        <v>0</v>
      </c>
      <c r="U2693" s="1130">
        <v>0</v>
      </c>
      <c r="V2693" s="1130">
        <v>0</v>
      </c>
      <c r="W2693" s="1127">
        <v>0</v>
      </c>
      <c r="X2693" s="1130">
        <v>0.12953613281250001</v>
      </c>
      <c r="Y2693" s="735">
        <v>0.37000000000000005</v>
      </c>
      <c r="Z2693" s="1131">
        <v>0.12953613281250001</v>
      </c>
      <c r="AA2693" s="1131">
        <v>0</v>
      </c>
      <c r="AB2693" s="1131">
        <v>0.12953613281250001</v>
      </c>
      <c r="AC2693" s="1131">
        <v>0</v>
      </c>
      <c r="AD2693" s="1131">
        <v>0</v>
      </c>
      <c r="AE2693" s="1131">
        <v>0</v>
      </c>
      <c r="AF2693" s="126"/>
      <c r="AG2693" s="126"/>
      <c r="AH2693" s="126"/>
      <c r="AI2693" s="126"/>
      <c r="AJ2693" s="126"/>
      <c r="AK2693" s="126"/>
      <c r="AL2693" s="126">
        <v>2693</v>
      </c>
    </row>
    <row r="2694" spans="1:38">
      <c r="A2694" s="721" t="s">
        <v>2108</v>
      </c>
      <c r="B2694" s="722">
        <v>24</v>
      </c>
      <c r="C2694" s="722">
        <v>2425</v>
      </c>
      <c r="D2694" s="722">
        <v>242500</v>
      </c>
      <c r="E2694" s="721">
        <v>2425009015</v>
      </c>
      <c r="F2694" s="721" t="s">
        <v>1493</v>
      </c>
      <c r="G2694" s="1127">
        <v>-14791558702</v>
      </c>
      <c r="H2694" s="1128">
        <v>0</v>
      </c>
      <c r="I2694" s="1128">
        <v>-14791558702</v>
      </c>
      <c r="J2694" s="1128">
        <v>0</v>
      </c>
      <c r="K2694" s="1128">
        <v>0</v>
      </c>
      <c r="L2694" s="1128">
        <v>0</v>
      </c>
      <c r="M2694" s="1128">
        <v>0</v>
      </c>
      <c r="N2694" s="1129">
        <v>0</v>
      </c>
      <c r="O2694" s="1128">
        <v>0</v>
      </c>
      <c r="P2694" s="1127">
        <v>0</v>
      </c>
      <c r="Q2694" s="1127">
        <v>0</v>
      </c>
      <c r="R2694" s="1127">
        <v>0</v>
      </c>
      <c r="S2694" s="1127">
        <v>0</v>
      </c>
      <c r="T2694" s="1130">
        <v>0</v>
      </c>
      <c r="U2694" s="1130">
        <v>0</v>
      </c>
      <c r="V2694" s="1130">
        <v>0</v>
      </c>
      <c r="W2694" s="1127">
        <v>0</v>
      </c>
      <c r="X2694" s="1130">
        <v>0</v>
      </c>
      <c r="Y2694" s="735">
        <v>0</v>
      </c>
      <c r="Z2694" s="1131">
        <v>0</v>
      </c>
      <c r="AA2694" s="1131">
        <v>0</v>
      </c>
      <c r="AB2694" s="1131">
        <v>0</v>
      </c>
      <c r="AC2694" s="1131">
        <v>0</v>
      </c>
      <c r="AD2694" s="1131">
        <v>0</v>
      </c>
      <c r="AE2694" s="1131">
        <v>0</v>
      </c>
      <c r="AF2694" s="126"/>
      <c r="AG2694" s="126"/>
      <c r="AH2694" s="126"/>
      <c r="AI2694" s="126"/>
      <c r="AJ2694" s="126"/>
      <c r="AK2694" s="126"/>
      <c r="AL2694" s="126">
        <v>2694</v>
      </c>
    </row>
    <row r="2695" spans="1:38">
      <c r="A2695" s="721" t="s">
        <v>2108</v>
      </c>
      <c r="B2695" s="722">
        <v>24</v>
      </c>
      <c r="C2695" s="722">
        <v>2425</v>
      </c>
      <c r="D2695" s="722">
        <v>242500</v>
      </c>
      <c r="E2695" s="721">
        <v>2425009020</v>
      </c>
      <c r="F2695" s="721" t="s">
        <v>3461</v>
      </c>
      <c r="G2695" s="1127">
        <v>14614475</v>
      </c>
      <c r="H2695" s="1128">
        <v>0</v>
      </c>
      <c r="I2695" s="1128">
        <v>14614475</v>
      </c>
      <c r="J2695" s="1128">
        <v>0</v>
      </c>
      <c r="K2695" s="1128">
        <v>0</v>
      </c>
      <c r="L2695" s="1128">
        <v>0</v>
      </c>
      <c r="M2695" s="1128">
        <v>0</v>
      </c>
      <c r="N2695" s="1129">
        <v>0</v>
      </c>
      <c r="O2695" s="1128">
        <v>0</v>
      </c>
      <c r="P2695" s="1127">
        <v>0</v>
      </c>
      <c r="Q2695" s="1127">
        <v>0</v>
      </c>
      <c r="R2695" s="1127">
        <v>0</v>
      </c>
      <c r="S2695" s="1127">
        <v>0</v>
      </c>
      <c r="T2695" s="1130">
        <v>0</v>
      </c>
      <c r="U2695" s="1130">
        <v>0</v>
      </c>
      <c r="V2695" s="1130">
        <v>0</v>
      </c>
      <c r="W2695" s="1127">
        <v>0</v>
      </c>
      <c r="X2695" s="1130">
        <v>0</v>
      </c>
      <c r="Y2695" s="735">
        <v>0</v>
      </c>
      <c r="Z2695" s="1131">
        <v>0</v>
      </c>
      <c r="AA2695" s="1131">
        <v>0</v>
      </c>
      <c r="AB2695" s="1131">
        <v>0</v>
      </c>
      <c r="AC2695" s="1131">
        <v>0</v>
      </c>
      <c r="AD2695" s="1131">
        <v>0</v>
      </c>
      <c r="AE2695" s="1131">
        <v>0</v>
      </c>
      <c r="AF2695" s="126"/>
      <c r="AG2695" s="126"/>
      <c r="AH2695" s="126"/>
      <c r="AI2695" s="126"/>
      <c r="AJ2695" s="126"/>
      <c r="AK2695" s="126"/>
      <c r="AL2695" s="126">
        <v>2695</v>
      </c>
    </row>
    <row r="2696" spans="1:38">
      <c r="A2696" s="721" t="s">
        <v>2108</v>
      </c>
      <c r="B2696" s="722">
        <v>24</v>
      </c>
      <c r="C2696" s="722">
        <v>2425</v>
      </c>
      <c r="D2696" s="722">
        <v>242500</v>
      </c>
      <c r="E2696" s="721">
        <v>2425009302</v>
      </c>
      <c r="F2696" s="721" t="s">
        <v>1492</v>
      </c>
      <c r="G2696" s="1127">
        <v>-70597188758</v>
      </c>
      <c r="H2696" s="1128">
        <v>0</v>
      </c>
      <c r="I2696" s="1128">
        <v>-70597188758.399994</v>
      </c>
      <c r="J2696" s="1128">
        <v>-0.399993896484375</v>
      </c>
      <c r="K2696" s="1128">
        <v>0</v>
      </c>
      <c r="L2696" s="1128">
        <v>0</v>
      </c>
      <c r="M2696" s="1128">
        <v>-0.399993896484375</v>
      </c>
      <c r="N2696" s="1129">
        <v>0</v>
      </c>
      <c r="O2696" s="1128">
        <v>-0.399993896484375</v>
      </c>
      <c r="P2696" s="1127">
        <v>-0.14799774169921875</v>
      </c>
      <c r="Q2696" s="1127">
        <v>0</v>
      </c>
      <c r="R2696" s="1127">
        <v>0</v>
      </c>
      <c r="S2696" s="1127">
        <v>0</v>
      </c>
      <c r="T2696" s="1130">
        <v>0</v>
      </c>
      <c r="U2696" s="1130">
        <v>0</v>
      </c>
      <c r="V2696" s="1130">
        <v>0</v>
      </c>
      <c r="W2696" s="1127">
        <v>0</v>
      </c>
      <c r="X2696" s="1130">
        <v>-0.14799774169921875</v>
      </c>
      <c r="Y2696" s="735">
        <v>0.37</v>
      </c>
      <c r="Z2696" s="1131">
        <v>0</v>
      </c>
      <c r="AA2696" s="1131">
        <v>-0.14799774169921875</v>
      </c>
      <c r="AB2696" s="1131">
        <v>0</v>
      </c>
      <c r="AC2696" s="1131">
        <v>0</v>
      </c>
      <c r="AD2696" s="1131">
        <v>0</v>
      </c>
      <c r="AE2696" s="1131">
        <v>-0.14799774169921875</v>
      </c>
      <c r="AF2696" s="126"/>
      <c r="AG2696" s="126"/>
      <c r="AH2696" s="126"/>
      <c r="AI2696" s="126"/>
      <c r="AJ2696" s="126"/>
      <c r="AK2696" s="126"/>
      <c r="AL2696" s="126">
        <v>2696</v>
      </c>
    </row>
    <row r="2697" spans="1:38">
      <c r="A2697" s="721" t="s">
        <v>2108</v>
      </c>
      <c r="B2697" s="722">
        <v>24</v>
      </c>
      <c r="C2697" s="722">
        <v>2425</v>
      </c>
      <c r="D2697" s="722">
        <v>242500</v>
      </c>
      <c r="E2697" s="721">
        <v>2425009303</v>
      </c>
      <c r="F2697" s="721" t="s">
        <v>4396</v>
      </c>
      <c r="G2697" s="1127">
        <v>-135043912</v>
      </c>
      <c r="H2697" s="1128">
        <v>0</v>
      </c>
      <c r="I2697" s="1128">
        <v>-135043912.22</v>
      </c>
      <c r="J2697" s="1128">
        <v>-0.2199999988079071</v>
      </c>
      <c r="K2697" s="1128">
        <v>0</v>
      </c>
      <c r="L2697" s="1128">
        <v>0</v>
      </c>
      <c r="M2697" s="1128">
        <v>-0.2199999988079071</v>
      </c>
      <c r="N2697" s="1129">
        <v>0</v>
      </c>
      <c r="O2697" s="1128">
        <v>-0.2199999988079071</v>
      </c>
      <c r="P2697" s="1127">
        <v>-8.1399999558925629E-2</v>
      </c>
      <c r="Q2697" s="1127">
        <v>0</v>
      </c>
      <c r="R2697" s="1127">
        <v>0</v>
      </c>
      <c r="S2697" s="1127">
        <v>0</v>
      </c>
      <c r="T2697" s="1130">
        <v>0</v>
      </c>
      <c r="U2697" s="1130">
        <v>0</v>
      </c>
      <c r="V2697" s="1130">
        <v>0</v>
      </c>
      <c r="W2697" s="1127">
        <v>0</v>
      </c>
      <c r="X2697" s="1130">
        <v>-8.1399999558925629E-2</v>
      </c>
      <c r="Y2697" s="735">
        <v>0.37</v>
      </c>
      <c r="Z2697" s="1131">
        <v>0</v>
      </c>
      <c r="AA2697" s="1131">
        <v>-8.1399999558925629E-2</v>
      </c>
      <c r="AB2697" s="1131">
        <v>0</v>
      </c>
      <c r="AC2697" s="1131">
        <v>0</v>
      </c>
      <c r="AD2697" s="1131">
        <v>0</v>
      </c>
      <c r="AE2697" s="1131">
        <v>-8.1399999558925629E-2</v>
      </c>
      <c r="AF2697" s="126"/>
      <c r="AG2697" s="126"/>
      <c r="AH2697" s="126"/>
      <c r="AI2697" s="126"/>
      <c r="AJ2697" s="126"/>
      <c r="AK2697" s="126"/>
      <c r="AL2697" s="126">
        <v>2697</v>
      </c>
    </row>
    <row r="2698" spans="1:38">
      <c r="A2698" s="721" t="s">
        <v>2108</v>
      </c>
      <c r="B2698" s="722">
        <v>24</v>
      </c>
      <c r="C2698" s="722">
        <v>2425</v>
      </c>
      <c r="D2698" s="722">
        <v>242500</v>
      </c>
      <c r="E2698" s="721">
        <v>2425009701</v>
      </c>
      <c r="F2698" s="721" t="s">
        <v>1494</v>
      </c>
      <c r="G2698" s="1127">
        <v>-988296847105</v>
      </c>
      <c r="H2698" s="1128">
        <v>0</v>
      </c>
      <c r="I2698" s="1128">
        <v>-988296847105</v>
      </c>
      <c r="J2698" s="1128">
        <v>0</v>
      </c>
      <c r="K2698" s="1128">
        <v>0</v>
      </c>
      <c r="L2698" s="1128">
        <v>0</v>
      </c>
      <c r="M2698" s="1128">
        <v>0</v>
      </c>
      <c r="N2698" s="1129">
        <v>0</v>
      </c>
      <c r="O2698" s="1128">
        <v>0</v>
      </c>
      <c r="P2698" s="1127">
        <v>0</v>
      </c>
      <c r="Q2698" s="1127">
        <v>0</v>
      </c>
      <c r="R2698" s="1127">
        <v>0</v>
      </c>
      <c r="S2698" s="1127">
        <v>0</v>
      </c>
      <c r="T2698" s="1130">
        <v>0</v>
      </c>
      <c r="U2698" s="1130">
        <v>0</v>
      </c>
      <c r="V2698" s="1130">
        <v>0</v>
      </c>
      <c r="W2698" s="1127">
        <v>0</v>
      </c>
      <c r="X2698" s="1130">
        <v>0</v>
      </c>
      <c r="Y2698" s="735">
        <v>0</v>
      </c>
      <c r="Z2698" s="1131">
        <v>0</v>
      </c>
      <c r="AA2698" s="1131">
        <v>0</v>
      </c>
      <c r="AB2698" s="1131">
        <v>0</v>
      </c>
      <c r="AC2698" s="1131">
        <v>0</v>
      </c>
      <c r="AD2698" s="1131">
        <v>0</v>
      </c>
      <c r="AE2698" s="1131">
        <v>0</v>
      </c>
      <c r="AF2698" s="126"/>
      <c r="AG2698" s="126"/>
      <c r="AH2698" s="126"/>
      <c r="AI2698" s="126"/>
      <c r="AJ2698" s="126"/>
      <c r="AK2698" s="126"/>
      <c r="AL2698" s="126">
        <v>2698</v>
      </c>
    </row>
    <row r="2699" spans="1:38">
      <c r="A2699" s="721" t="s">
        <v>2108</v>
      </c>
      <c r="B2699" s="722">
        <v>24</v>
      </c>
      <c r="C2699" s="722">
        <v>2435</v>
      </c>
      <c r="D2699" s="722">
        <v>243505</v>
      </c>
      <c r="E2699" s="721">
        <v>2435059301</v>
      </c>
      <c r="F2699" s="721" t="s">
        <v>1495</v>
      </c>
      <c r="G2699" s="1127">
        <v>-2355244681</v>
      </c>
      <c r="H2699" s="1128">
        <v>0</v>
      </c>
      <c r="I2699" s="1128">
        <v>-2355244681.1399999</v>
      </c>
      <c r="J2699" s="1128">
        <v>-0.1399998664855957</v>
      </c>
      <c r="K2699" s="1128">
        <v>0</v>
      </c>
      <c r="L2699" s="1128">
        <v>0</v>
      </c>
      <c r="M2699" s="1128">
        <v>-0.1399998664855957</v>
      </c>
      <c r="N2699" s="1129">
        <v>0</v>
      </c>
      <c r="O2699" s="1128">
        <v>-0.1399998664855957</v>
      </c>
      <c r="P2699" s="1127">
        <v>-5.1799950599670408E-2</v>
      </c>
      <c r="Q2699" s="1127">
        <v>0</v>
      </c>
      <c r="R2699" s="1127">
        <v>0</v>
      </c>
      <c r="S2699" s="1127">
        <v>0</v>
      </c>
      <c r="T2699" s="1130">
        <v>0</v>
      </c>
      <c r="U2699" s="1130">
        <v>0</v>
      </c>
      <c r="V2699" s="1130">
        <v>0</v>
      </c>
      <c r="W2699" s="1127">
        <v>0</v>
      </c>
      <c r="X2699" s="1130">
        <v>-5.1799950599670408E-2</v>
      </c>
      <c r="Y2699" s="735">
        <v>0.37</v>
      </c>
      <c r="Z2699" s="1131">
        <v>0</v>
      </c>
      <c r="AA2699" s="1131">
        <v>-5.1799950599670408E-2</v>
      </c>
      <c r="AB2699" s="1131">
        <v>8.8799915313720695E-2</v>
      </c>
      <c r="AC2699" s="1131">
        <v>0</v>
      </c>
      <c r="AD2699" s="1131">
        <v>-8.8799915313720695E-2</v>
      </c>
      <c r="AE2699" s="1131">
        <v>-5.1799950599670408E-2</v>
      </c>
      <c r="AF2699" s="126"/>
      <c r="AG2699" s="126"/>
      <c r="AH2699" s="126"/>
      <c r="AI2699" s="126"/>
      <c r="AJ2699" s="126"/>
      <c r="AK2699" s="126"/>
      <c r="AL2699" s="126">
        <v>2699</v>
      </c>
    </row>
    <row r="2700" spans="1:38">
      <c r="A2700" s="721" t="s">
        <v>2108</v>
      </c>
      <c r="B2700" s="722">
        <v>24</v>
      </c>
      <c r="C2700" s="722">
        <v>2435</v>
      </c>
      <c r="D2700" s="722">
        <v>243505</v>
      </c>
      <c r="E2700" s="721">
        <v>2435059703</v>
      </c>
      <c r="F2700" s="721" t="s">
        <v>1496</v>
      </c>
      <c r="G2700" s="1127">
        <v>-13869141126</v>
      </c>
      <c r="H2700" s="1128">
        <v>0</v>
      </c>
      <c r="I2700" s="1128">
        <v>-13869141126</v>
      </c>
      <c r="J2700" s="1128">
        <v>0</v>
      </c>
      <c r="K2700" s="1128">
        <v>0</v>
      </c>
      <c r="L2700" s="1128">
        <v>0</v>
      </c>
      <c r="M2700" s="1128">
        <v>0</v>
      </c>
      <c r="N2700" s="1129">
        <v>0</v>
      </c>
      <c r="O2700" s="1128">
        <v>0</v>
      </c>
      <c r="P2700" s="1127">
        <v>0</v>
      </c>
      <c r="Q2700" s="1127">
        <v>0</v>
      </c>
      <c r="R2700" s="1127">
        <v>0</v>
      </c>
      <c r="S2700" s="1127">
        <v>0</v>
      </c>
      <c r="T2700" s="1130">
        <v>0</v>
      </c>
      <c r="U2700" s="1130">
        <v>0</v>
      </c>
      <c r="V2700" s="1130">
        <v>0</v>
      </c>
      <c r="W2700" s="1127">
        <v>0</v>
      </c>
      <c r="X2700" s="1130">
        <v>0</v>
      </c>
      <c r="Y2700" s="735">
        <v>0</v>
      </c>
      <c r="Z2700" s="1131">
        <v>0</v>
      </c>
      <c r="AA2700" s="1131">
        <v>0</v>
      </c>
      <c r="AB2700" s="1131">
        <v>0</v>
      </c>
      <c r="AC2700" s="1131">
        <v>0</v>
      </c>
      <c r="AD2700" s="1131">
        <v>0</v>
      </c>
      <c r="AE2700" s="1131">
        <v>0</v>
      </c>
      <c r="AF2700" s="126"/>
      <c r="AG2700" s="126"/>
      <c r="AH2700" s="126"/>
      <c r="AI2700" s="126"/>
      <c r="AJ2700" s="126"/>
      <c r="AK2700" s="126"/>
      <c r="AL2700" s="126">
        <v>2700</v>
      </c>
    </row>
    <row r="2701" spans="1:38">
      <c r="A2701" s="721" t="s">
        <v>2108</v>
      </c>
      <c r="B2701" s="722">
        <v>24</v>
      </c>
      <c r="C2701" s="722">
        <v>2440</v>
      </c>
      <c r="D2701" s="722">
        <v>244005</v>
      </c>
      <c r="E2701" s="721">
        <v>2440051888</v>
      </c>
      <c r="F2701" s="721" t="s">
        <v>1497</v>
      </c>
      <c r="G2701" s="1127">
        <v>-393388800000</v>
      </c>
      <c r="H2701" s="1128">
        <v>0</v>
      </c>
      <c r="I2701" s="1128">
        <v>-393388800000</v>
      </c>
      <c r="J2701" s="1128">
        <v>0</v>
      </c>
      <c r="K2701" s="1128">
        <v>0</v>
      </c>
      <c r="L2701" s="1128">
        <v>0</v>
      </c>
      <c r="M2701" s="1128">
        <v>0</v>
      </c>
      <c r="N2701" s="1129">
        <v>0</v>
      </c>
      <c r="O2701" s="1128">
        <v>0</v>
      </c>
      <c r="P2701" s="1127">
        <v>0</v>
      </c>
      <c r="Q2701" s="1127">
        <v>0</v>
      </c>
      <c r="R2701" s="1127">
        <v>0</v>
      </c>
      <c r="S2701" s="1127">
        <v>0</v>
      </c>
      <c r="T2701" s="1130">
        <v>0</v>
      </c>
      <c r="U2701" s="1130">
        <v>0</v>
      </c>
      <c r="V2701" s="1130">
        <v>0</v>
      </c>
      <c r="W2701" s="1127">
        <v>0</v>
      </c>
      <c r="X2701" s="1130">
        <v>0</v>
      </c>
      <c r="Y2701" s="735">
        <v>0</v>
      </c>
      <c r="Z2701" s="1131">
        <v>0</v>
      </c>
      <c r="AA2701" s="1131">
        <v>0</v>
      </c>
      <c r="AB2701" s="1131">
        <v>0</v>
      </c>
      <c r="AC2701" s="1131">
        <v>0</v>
      </c>
      <c r="AD2701" s="1131">
        <v>0</v>
      </c>
      <c r="AE2701" s="1131">
        <v>0</v>
      </c>
      <c r="AF2701" s="126"/>
      <c r="AG2701" s="126"/>
      <c r="AH2701" s="126"/>
      <c r="AI2701" s="126"/>
      <c r="AJ2701" s="126"/>
      <c r="AK2701" s="126"/>
      <c r="AL2701" s="126">
        <v>2701</v>
      </c>
    </row>
    <row r="2702" spans="1:38">
      <c r="A2702" s="721" t="s">
        <v>2108</v>
      </c>
      <c r="B2702" s="722">
        <v>24</v>
      </c>
      <c r="C2702" s="722">
        <v>2440</v>
      </c>
      <c r="D2702" s="722">
        <v>244005</v>
      </c>
      <c r="E2702" s="721">
        <v>2440051889</v>
      </c>
      <c r="F2702" s="721" t="s">
        <v>1498</v>
      </c>
      <c r="G2702" s="1127">
        <v>-1375042810</v>
      </c>
      <c r="H2702" s="1128">
        <v>0</v>
      </c>
      <c r="I2702" s="1128">
        <v>-1375042809.8599999</v>
      </c>
      <c r="J2702" s="1128">
        <v>0.1400001049041748</v>
      </c>
      <c r="K2702" s="1128">
        <v>0</v>
      </c>
      <c r="L2702" s="1128">
        <v>0.1400001049041748</v>
      </c>
      <c r="M2702" s="1128">
        <v>0</v>
      </c>
      <c r="N2702" s="1129">
        <v>0</v>
      </c>
      <c r="O2702" s="1128">
        <v>0.1400001049041748</v>
      </c>
      <c r="P2702" s="1127">
        <v>5.1800038814544674E-2</v>
      </c>
      <c r="Q2702" s="1127">
        <v>0</v>
      </c>
      <c r="R2702" s="1127">
        <v>0</v>
      </c>
      <c r="S2702" s="1127">
        <v>0</v>
      </c>
      <c r="T2702" s="1130">
        <v>0</v>
      </c>
      <c r="U2702" s="1130">
        <v>0</v>
      </c>
      <c r="V2702" s="1130">
        <v>0</v>
      </c>
      <c r="W2702" s="1127">
        <v>0</v>
      </c>
      <c r="X2702" s="1130">
        <v>5.1800038814544674E-2</v>
      </c>
      <c r="Y2702" s="735">
        <v>0.37</v>
      </c>
      <c r="Z2702" s="1131">
        <v>5.1800038814544674E-2</v>
      </c>
      <c r="AA2702" s="1131">
        <v>0</v>
      </c>
      <c r="AB2702" s="1131">
        <v>0.17760000705718995</v>
      </c>
      <c r="AC2702" s="1131">
        <v>0</v>
      </c>
      <c r="AD2702" s="1131">
        <v>-0.12579996824264528</v>
      </c>
      <c r="AE2702" s="1131">
        <v>0</v>
      </c>
      <c r="AF2702" s="126"/>
      <c r="AG2702" s="126"/>
      <c r="AH2702" s="126"/>
      <c r="AI2702" s="126"/>
      <c r="AJ2702" s="126"/>
      <c r="AK2702" s="126"/>
      <c r="AL2702" s="126">
        <v>2702</v>
      </c>
    </row>
    <row r="2703" spans="1:38">
      <c r="A2703" s="721" t="s">
        <v>2108</v>
      </c>
      <c r="B2703" s="722">
        <v>24</v>
      </c>
      <c r="C2703" s="722">
        <v>2440</v>
      </c>
      <c r="D2703" s="722">
        <v>244005</v>
      </c>
      <c r="E2703" s="721">
        <v>2440057150</v>
      </c>
      <c r="F2703" s="721" t="s">
        <v>1499</v>
      </c>
      <c r="G2703" s="1127">
        <v>324479024</v>
      </c>
      <c r="H2703" s="1128">
        <v>0</v>
      </c>
      <c r="I2703" s="1128">
        <v>324479024.39999998</v>
      </c>
      <c r="J2703" s="1128">
        <v>0.39999997615814209</v>
      </c>
      <c r="K2703" s="1128">
        <v>0</v>
      </c>
      <c r="L2703" s="1128">
        <v>0.39999997615814209</v>
      </c>
      <c r="M2703" s="1128">
        <v>0</v>
      </c>
      <c r="N2703" s="1129">
        <v>0</v>
      </c>
      <c r="O2703" s="1128">
        <v>0.39999997615814209</v>
      </c>
      <c r="P2703" s="1127">
        <v>0.14799999117851256</v>
      </c>
      <c r="Q2703" s="1127">
        <v>0</v>
      </c>
      <c r="R2703" s="1127">
        <v>0</v>
      </c>
      <c r="S2703" s="1127">
        <v>0</v>
      </c>
      <c r="T2703" s="1130">
        <v>0</v>
      </c>
      <c r="U2703" s="1130">
        <v>0</v>
      </c>
      <c r="V2703" s="1130">
        <v>0</v>
      </c>
      <c r="W2703" s="1127">
        <v>0</v>
      </c>
      <c r="X2703" s="1130">
        <v>0.14799999117851256</v>
      </c>
      <c r="Y2703" s="735">
        <v>0.37</v>
      </c>
      <c r="Z2703" s="1131">
        <v>0.14799999117851256</v>
      </c>
      <c r="AA2703" s="1131">
        <v>0</v>
      </c>
      <c r="AB2703" s="1131">
        <v>0</v>
      </c>
      <c r="AC2703" s="1131">
        <v>-24539827.911400009</v>
      </c>
      <c r="AD2703" s="1131">
        <v>0.14799999117851256</v>
      </c>
      <c r="AE2703" s="1131">
        <v>24539827.911400009</v>
      </c>
      <c r="AF2703" s="126"/>
      <c r="AG2703" s="126"/>
      <c r="AH2703" s="126"/>
      <c r="AI2703" s="126"/>
      <c r="AJ2703" s="126"/>
      <c r="AK2703" s="126"/>
      <c r="AL2703" s="126">
        <v>2703</v>
      </c>
    </row>
    <row r="2704" spans="1:38">
      <c r="A2704" s="721" t="s">
        <v>2108</v>
      </c>
      <c r="B2704" s="722">
        <v>24</v>
      </c>
      <c r="C2704" s="722">
        <v>2440</v>
      </c>
      <c r="D2704" s="722">
        <v>244005</v>
      </c>
      <c r="E2704" s="721">
        <v>2440059201</v>
      </c>
      <c r="F2704" s="721" t="s">
        <v>1500</v>
      </c>
      <c r="G2704" s="1127">
        <v>-813810753</v>
      </c>
      <c r="H2704" s="1128">
        <v>0</v>
      </c>
      <c r="I2704" s="1128">
        <v>-779573029.97517681</v>
      </c>
      <c r="J2704" s="1128">
        <v>34237723.019999981</v>
      </c>
      <c r="K2704" s="1128">
        <v>0</v>
      </c>
      <c r="L2704" s="1128">
        <v>34237723.019999981</v>
      </c>
      <c r="M2704" s="1128">
        <v>0</v>
      </c>
      <c r="N2704" s="1129">
        <v>0</v>
      </c>
      <c r="O2704" s="1128">
        <v>34237723.019999981</v>
      </c>
      <c r="P2704" s="1127">
        <v>12667957.517399993</v>
      </c>
      <c r="Q2704" s="1127">
        <v>0</v>
      </c>
      <c r="R2704" s="1127">
        <v>0</v>
      </c>
      <c r="S2704" s="1127">
        <v>0</v>
      </c>
      <c r="T2704" s="1130">
        <v>0</v>
      </c>
      <c r="U2704" s="1130">
        <v>0</v>
      </c>
      <c r="V2704" s="1130">
        <v>0</v>
      </c>
      <c r="W2704" s="1127">
        <v>0</v>
      </c>
      <c r="X2704" s="1130">
        <v>12667957.517399993</v>
      </c>
      <c r="Y2704" s="735">
        <v>0.37</v>
      </c>
      <c r="Z2704" s="1131">
        <v>12667957.517399993</v>
      </c>
      <c r="AA2704" s="1131">
        <v>0</v>
      </c>
      <c r="AB2704" s="1131">
        <v>12667957.650600042</v>
      </c>
      <c r="AC2704" s="1131">
        <v>0</v>
      </c>
      <c r="AD2704" s="1131">
        <v>-0.13320004940032959</v>
      </c>
      <c r="AE2704" s="1131">
        <v>0</v>
      </c>
      <c r="AF2704" s="126"/>
      <c r="AG2704" s="126"/>
      <c r="AH2704" s="126"/>
      <c r="AI2704" s="126"/>
      <c r="AJ2704" s="126"/>
      <c r="AK2704" s="126"/>
      <c r="AL2704" s="126">
        <v>2704</v>
      </c>
    </row>
    <row r="2705" spans="1:38">
      <c r="A2705" s="721" t="s">
        <v>2108</v>
      </c>
      <c r="B2705" s="722">
        <v>24</v>
      </c>
      <c r="C2705" s="722">
        <v>2440</v>
      </c>
      <c r="D2705" s="722">
        <v>244005</v>
      </c>
      <c r="E2705" s="721">
        <v>2440059221</v>
      </c>
      <c r="F2705" s="721" t="s">
        <v>1501</v>
      </c>
      <c r="G2705" s="1127">
        <v>-224999999</v>
      </c>
      <c r="H2705" s="1128">
        <v>0</v>
      </c>
      <c r="I2705" s="1128">
        <v>-224999999.44</v>
      </c>
      <c r="J2705" s="1128">
        <v>-0.43999999761581421</v>
      </c>
      <c r="K2705" s="1128">
        <v>0</v>
      </c>
      <c r="L2705" s="1128">
        <v>0</v>
      </c>
      <c r="M2705" s="1128">
        <v>-0.43999999761581421</v>
      </c>
      <c r="N2705" s="1129">
        <v>0</v>
      </c>
      <c r="O2705" s="1128">
        <v>-0.43999999761581421</v>
      </c>
      <c r="P2705" s="1127">
        <v>-0.16279999911785126</v>
      </c>
      <c r="Q2705" s="1127">
        <v>0</v>
      </c>
      <c r="R2705" s="1127">
        <v>0</v>
      </c>
      <c r="S2705" s="1127">
        <v>0</v>
      </c>
      <c r="T2705" s="1130">
        <v>0</v>
      </c>
      <c r="U2705" s="1130">
        <v>0</v>
      </c>
      <c r="V2705" s="1130">
        <v>0</v>
      </c>
      <c r="W2705" s="1127">
        <v>0</v>
      </c>
      <c r="X2705" s="1130">
        <v>-0.16279999911785126</v>
      </c>
      <c r="Y2705" s="735">
        <v>0.37</v>
      </c>
      <c r="Z2705" s="1131">
        <v>0</v>
      </c>
      <c r="AA2705" s="1131">
        <v>-0.16279999911785126</v>
      </c>
      <c r="AB2705" s="1131">
        <v>0</v>
      </c>
      <c r="AC2705" s="1131">
        <v>-0.11099999889731407</v>
      </c>
      <c r="AD2705" s="1131">
        <v>0</v>
      </c>
      <c r="AE2705" s="1131">
        <v>-5.1800000220537185E-2</v>
      </c>
      <c r="AF2705" s="126"/>
      <c r="AG2705" s="126"/>
      <c r="AH2705" s="126"/>
      <c r="AI2705" s="126"/>
      <c r="AJ2705" s="126"/>
      <c r="AK2705" s="126"/>
      <c r="AL2705" s="126">
        <v>2705</v>
      </c>
    </row>
    <row r="2706" spans="1:38">
      <c r="A2706" s="721" t="s">
        <v>2108</v>
      </c>
      <c r="B2706" s="722">
        <v>24</v>
      </c>
      <c r="C2706" s="722">
        <v>2440</v>
      </c>
      <c r="D2706" s="722">
        <v>244005</v>
      </c>
      <c r="E2706" s="721">
        <v>2440059251</v>
      </c>
      <c r="F2706" s="721" t="s">
        <v>2109</v>
      </c>
      <c r="G2706" s="1127">
        <v>0</v>
      </c>
      <c r="H2706" s="1128">
        <v>0</v>
      </c>
      <c r="I2706" s="1128">
        <v>0</v>
      </c>
      <c r="J2706" s="1128">
        <v>0</v>
      </c>
      <c r="K2706" s="1128">
        <v>0</v>
      </c>
      <c r="L2706" s="1128">
        <v>0</v>
      </c>
      <c r="M2706" s="1128">
        <v>0</v>
      </c>
      <c r="N2706" s="1129">
        <v>0</v>
      </c>
      <c r="O2706" s="1128">
        <v>0</v>
      </c>
      <c r="P2706" s="1127">
        <v>0</v>
      </c>
      <c r="Q2706" s="1127">
        <v>0</v>
      </c>
      <c r="R2706" s="1127">
        <v>0</v>
      </c>
      <c r="S2706" s="1127">
        <v>0</v>
      </c>
      <c r="T2706" s="1130">
        <v>0</v>
      </c>
      <c r="U2706" s="1130">
        <v>0</v>
      </c>
      <c r="V2706" s="1130">
        <v>0</v>
      </c>
      <c r="W2706" s="1127">
        <v>0</v>
      </c>
      <c r="X2706" s="1130">
        <v>0</v>
      </c>
      <c r="Y2706" s="735">
        <v>0</v>
      </c>
      <c r="Z2706" s="1131">
        <v>0</v>
      </c>
      <c r="AA2706" s="1131">
        <v>0</v>
      </c>
      <c r="AB2706" s="1131">
        <v>0</v>
      </c>
      <c r="AC2706" s="1131">
        <v>0</v>
      </c>
      <c r="AD2706" s="1131">
        <v>0</v>
      </c>
      <c r="AE2706" s="1131">
        <v>0</v>
      </c>
      <c r="AF2706" s="126"/>
      <c r="AG2706" s="126"/>
      <c r="AH2706" s="126"/>
      <c r="AI2706" s="126"/>
      <c r="AJ2706" s="126"/>
      <c r="AK2706" s="126"/>
      <c r="AL2706" s="126">
        <v>2706</v>
      </c>
    </row>
    <row r="2707" spans="1:38">
      <c r="A2707" s="721" t="s">
        <v>2108</v>
      </c>
      <c r="B2707" s="722">
        <v>24</v>
      </c>
      <c r="C2707" s="722">
        <v>2440</v>
      </c>
      <c r="D2707" s="722">
        <v>244005</v>
      </c>
      <c r="E2707" s="721">
        <v>2440059252</v>
      </c>
      <c r="F2707" s="721" t="s">
        <v>2110</v>
      </c>
      <c r="G2707" s="1127">
        <v>0</v>
      </c>
      <c r="H2707" s="1128">
        <v>0</v>
      </c>
      <c r="I2707" s="1128">
        <v>0</v>
      </c>
      <c r="J2707" s="1128">
        <v>0</v>
      </c>
      <c r="K2707" s="1128">
        <v>0</v>
      </c>
      <c r="L2707" s="1128">
        <v>0</v>
      </c>
      <c r="M2707" s="1128">
        <v>0</v>
      </c>
      <c r="N2707" s="1129">
        <v>0</v>
      </c>
      <c r="O2707" s="1128">
        <v>0</v>
      </c>
      <c r="P2707" s="1127">
        <v>0</v>
      </c>
      <c r="Q2707" s="1127">
        <v>0</v>
      </c>
      <c r="R2707" s="1127">
        <v>0</v>
      </c>
      <c r="S2707" s="1127">
        <v>0</v>
      </c>
      <c r="T2707" s="1130">
        <v>0</v>
      </c>
      <c r="U2707" s="1130">
        <v>0</v>
      </c>
      <c r="V2707" s="1130">
        <v>0</v>
      </c>
      <c r="W2707" s="1127">
        <v>0</v>
      </c>
      <c r="X2707" s="1130">
        <v>0</v>
      </c>
      <c r="Y2707" s="735">
        <v>0</v>
      </c>
      <c r="Z2707" s="1131">
        <v>0</v>
      </c>
      <c r="AA2707" s="1131">
        <v>0</v>
      </c>
      <c r="AB2707" s="1131">
        <v>0</v>
      </c>
      <c r="AC2707" s="1131">
        <v>0</v>
      </c>
      <c r="AD2707" s="1131">
        <v>0</v>
      </c>
      <c r="AE2707" s="1131">
        <v>0</v>
      </c>
      <c r="AF2707" s="126"/>
      <c r="AG2707" s="126"/>
      <c r="AH2707" s="126"/>
      <c r="AI2707" s="126"/>
      <c r="AJ2707" s="126"/>
      <c r="AK2707" s="126"/>
      <c r="AL2707" s="126">
        <v>2707</v>
      </c>
    </row>
    <row r="2708" spans="1:38">
      <c r="A2708" s="721" t="s">
        <v>2108</v>
      </c>
      <c r="B2708" s="722">
        <v>24</v>
      </c>
      <c r="C2708" s="722">
        <v>2440</v>
      </c>
      <c r="D2708" s="722">
        <v>244005</v>
      </c>
      <c r="E2708" s="721">
        <v>2440059311</v>
      </c>
      <c r="F2708" s="721" t="s">
        <v>4397</v>
      </c>
      <c r="G2708" s="1127">
        <v>-5315320</v>
      </c>
      <c r="H2708" s="1128">
        <v>0</v>
      </c>
      <c r="I2708" s="1128">
        <v>-5315319.59</v>
      </c>
      <c r="J2708" s="1128">
        <v>0.41000000014901161</v>
      </c>
      <c r="K2708" s="1128">
        <v>0</v>
      </c>
      <c r="L2708" s="1128">
        <v>0.41000000014901161</v>
      </c>
      <c r="M2708" s="1128">
        <v>0</v>
      </c>
      <c r="N2708" s="1129">
        <v>0</v>
      </c>
      <c r="O2708" s="1128">
        <v>0.41000000014901161</v>
      </c>
      <c r="P2708" s="1127">
        <v>0.15170000005513429</v>
      </c>
      <c r="Q2708" s="1127">
        <v>0</v>
      </c>
      <c r="R2708" s="1127">
        <v>0</v>
      </c>
      <c r="S2708" s="1127">
        <v>0</v>
      </c>
      <c r="T2708" s="1130">
        <v>0</v>
      </c>
      <c r="U2708" s="1130">
        <v>0</v>
      </c>
      <c r="V2708" s="1130">
        <v>0</v>
      </c>
      <c r="W2708" s="1127">
        <v>0</v>
      </c>
      <c r="X2708" s="1130">
        <v>0.15170000005513429</v>
      </c>
      <c r="Y2708" s="735">
        <v>0.37</v>
      </c>
      <c r="Z2708" s="1131">
        <v>0.15170000005513429</v>
      </c>
      <c r="AA2708" s="1131">
        <v>0</v>
      </c>
      <c r="AB2708" s="1131">
        <v>0</v>
      </c>
      <c r="AC2708" s="1131">
        <v>-5.9199999968986956E-2</v>
      </c>
      <c r="AD2708" s="1131">
        <v>0.15170000005513429</v>
      </c>
      <c r="AE2708" s="1131">
        <v>5.9199999968986956E-2</v>
      </c>
      <c r="AF2708" s="126"/>
      <c r="AG2708" s="126"/>
      <c r="AH2708" s="126"/>
      <c r="AI2708" s="126"/>
      <c r="AJ2708" s="126"/>
      <c r="AK2708" s="126"/>
      <c r="AL2708" s="126">
        <v>2708</v>
      </c>
    </row>
    <row r="2709" spans="1:38">
      <c r="A2709" s="721" t="s">
        <v>2108</v>
      </c>
      <c r="B2709" s="722">
        <v>24</v>
      </c>
      <c r="C2709" s="722">
        <v>2440</v>
      </c>
      <c r="D2709" s="722">
        <v>244005</v>
      </c>
      <c r="E2709" s="721">
        <v>2440059331</v>
      </c>
      <c r="F2709" s="721" t="s">
        <v>1502</v>
      </c>
      <c r="G2709" s="1127">
        <v>-4908333</v>
      </c>
      <c r="H2709" s="1128">
        <v>0</v>
      </c>
      <c r="I2709" s="1128">
        <v>-4908333.33</v>
      </c>
      <c r="J2709" s="1128">
        <v>-0.33000000007450581</v>
      </c>
      <c r="K2709" s="1128">
        <v>0</v>
      </c>
      <c r="L2709" s="1128">
        <v>0</v>
      </c>
      <c r="M2709" s="1128">
        <v>-0.33000000007450581</v>
      </c>
      <c r="N2709" s="1129">
        <v>0</v>
      </c>
      <c r="O2709" s="1128">
        <v>-0.33000000007450581</v>
      </c>
      <c r="P2709" s="1127">
        <v>-0.12210000002756714</v>
      </c>
      <c r="Q2709" s="1127">
        <v>0</v>
      </c>
      <c r="R2709" s="1127">
        <v>0</v>
      </c>
      <c r="S2709" s="1127">
        <v>0</v>
      </c>
      <c r="T2709" s="1130">
        <v>0</v>
      </c>
      <c r="U2709" s="1130">
        <v>0</v>
      </c>
      <c r="V2709" s="1130">
        <v>0</v>
      </c>
      <c r="W2709" s="1127">
        <v>0</v>
      </c>
      <c r="X2709" s="1130">
        <v>-0.12210000002756714</v>
      </c>
      <c r="Y2709" s="735">
        <v>0.37</v>
      </c>
      <c r="Z2709" s="1131">
        <v>0</v>
      </c>
      <c r="AA2709" s="1131">
        <v>-0.12210000002756714</v>
      </c>
      <c r="AB2709" s="1131">
        <v>0</v>
      </c>
      <c r="AC2709" s="1131">
        <v>0</v>
      </c>
      <c r="AD2709" s="1131">
        <v>0</v>
      </c>
      <c r="AE2709" s="1131">
        <v>-0.12210000002756714</v>
      </c>
      <c r="AF2709" s="126"/>
      <c r="AG2709" s="126"/>
      <c r="AH2709" s="126"/>
      <c r="AI2709" s="126"/>
      <c r="AJ2709" s="126"/>
      <c r="AK2709" s="126"/>
      <c r="AL2709" s="126">
        <v>2709</v>
      </c>
    </row>
    <row r="2710" spans="1:38">
      <c r="A2710" s="721" t="s">
        <v>2108</v>
      </c>
      <c r="B2710" s="722">
        <v>24</v>
      </c>
      <c r="C2710" s="722">
        <v>2440</v>
      </c>
      <c r="D2710" s="722">
        <v>244005</v>
      </c>
      <c r="E2710" s="721">
        <v>2440059332</v>
      </c>
      <c r="F2710" s="721" t="s">
        <v>1503</v>
      </c>
      <c r="G2710" s="1127">
        <v>-6179343</v>
      </c>
      <c r="H2710" s="1128">
        <v>0</v>
      </c>
      <c r="I2710" s="1128">
        <v>-6179343.2300000004</v>
      </c>
      <c r="J2710" s="1128">
        <v>-0.23000000044703484</v>
      </c>
      <c r="K2710" s="1128">
        <v>0</v>
      </c>
      <c r="L2710" s="1128">
        <v>0</v>
      </c>
      <c r="M2710" s="1128">
        <v>-0.23000000044703484</v>
      </c>
      <c r="N2710" s="1129">
        <v>0</v>
      </c>
      <c r="O2710" s="1128">
        <v>-0.23000000044703484</v>
      </c>
      <c r="P2710" s="1127">
        <v>-8.5100000165402895E-2</v>
      </c>
      <c r="Q2710" s="1127">
        <v>0</v>
      </c>
      <c r="R2710" s="1127">
        <v>0</v>
      </c>
      <c r="S2710" s="1127">
        <v>0</v>
      </c>
      <c r="T2710" s="1130">
        <v>0</v>
      </c>
      <c r="U2710" s="1130">
        <v>0</v>
      </c>
      <c r="V2710" s="1130">
        <v>0</v>
      </c>
      <c r="W2710" s="1127">
        <v>0</v>
      </c>
      <c r="X2710" s="1130">
        <v>-8.5100000165402895E-2</v>
      </c>
      <c r="Y2710" s="735">
        <v>0.37000000000000005</v>
      </c>
      <c r="Z2710" s="1131">
        <v>0</v>
      </c>
      <c r="AA2710" s="1131">
        <v>-8.5100000165402895E-2</v>
      </c>
      <c r="AB2710" s="1131">
        <v>8.1399999903514986E-2</v>
      </c>
      <c r="AC2710" s="1131">
        <v>0</v>
      </c>
      <c r="AD2710" s="1131">
        <v>-8.1399999903514986E-2</v>
      </c>
      <c r="AE2710" s="1131">
        <v>-8.5100000165402895E-2</v>
      </c>
      <c r="AF2710" s="126"/>
      <c r="AG2710" s="126"/>
      <c r="AH2710" s="126"/>
      <c r="AI2710" s="126"/>
      <c r="AJ2710" s="126"/>
      <c r="AK2710" s="126"/>
      <c r="AL2710" s="126">
        <v>2710</v>
      </c>
    </row>
    <row r="2711" spans="1:38">
      <c r="A2711" s="721" t="s">
        <v>2108</v>
      </c>
      <c r="B2711" s="722">
        <v>24</v>
      </c>
      <c r="C2711" s="722">
        <v>2440</v>
      </c>
      <c r="D2711" s="722">
        <v>244005</v>
      </c>
      <c r="E2711" s="721">
        <v>2440059341</v>
      </c>
      <c r="F2711" s="721" t="s">
        <v>1504</v>
      </c>
      <c r="G2711" s="1127">
        <v>-815134</v>
      </c>
      <c r="H2711" s="1128">
        <v>0</v>
      </c>
      <c r="I2711" s="1128">
        <v>-815134.43</v>
      </c>
      <c r="J2711" s="1128">
        <v>-0.43000000005122274</v>
      </c>
      <c r="K2711" s="1128">
        <v>0</v>
      </c>
      <c r="L2711" s="1128">
        <v>0</v>
      </c>
      <c r="M2711" s="1128">
        <v>-0.43000000005122274</v>
      </c>
      <c r="N2711" s="1129">
        <v>0</v>
      </c>
      <c r="O2711" s="1128">
        <v>-0.43000000005122274</v>
      </c>
      <c r="P2711" s="1127">
        <v>-0.15910000001895241</v>
      </c>
      <c r="Q2711" s="1127">
        <v>0</v>
      </c>
      <c r="R2711" s="1127">
        <v>0</v>
      </c>
      <c r="S2711" s="1127">
        <v>0</v>
      </c>
      <c r="T2711" s="1130">
        <v>0</v>
      </c>
      <c r="U2711" s="1130">
        <v>0</v>
      </c>
      <c r="V2711" s="1130">
        <v>0</v>
      </c>
      <c r="W2711" s="1127">
        <v>0</v>
      </c>
      <c r="X2711" s="1130">
        <v>-0.15910000001895241</v>
      </c>
      <c r="Y2711" s="735">
        <v>0.37</v>
      </c>
      <c r="Z2711" s="1131">
        <v>0</v>
      </c>
      <c r="AA2711" s="1131">
        <v>-0.15910000001895241</v>
      </c>
      <c r="AB2711" s="1131">
        <v>0.12949999986216426</v>
      </c>
      <c r="AC2711" s="1131">
        <v>0</v>
      </c>
      <c r="AD2711" s="1131">
        <v>-0.12949999986216426</v>
      </c>
      <c r="AE2711" s="1131">
        <v>-0.15910000001895241</v>
      </c>
      <c r="AF2711" s="126"/>
      <c r="AG2711" s="126"/>
      <c r="AH2711" s="126"/>
      <c r="AI2711" s="126"/>
      <c r="AJ2711" s="126"/>
      <c r="AK2711" s="126"/>
      <c r="AL2711" s="126">
        <v>2711</v>
      </c>
    </row>
    <row r="2712" spans="1:38">
      <c r="A2712" s="721" t="s">
        <v>2108</v>
      </c>
      <c r="B2712" s="722">
        <v>24</v>
      </c>
      <c r="C2712" s="722">
        <v>2440</v>
      </c>
      <c r="D2712" s="722">
        <v>244005</v>
      </c>
      <c r="E2712" s="721">
        <v>2440059351</v>
      </c>
      <c r="F2712" s="721" t="s">
        <v>4398</v>
      </c>
      <c r="G2712" s="1127">
        <v>-1192500000</v>
      </c>
      <c r="H2712" s="1128">
        <v>0</v>
      </c>
      <c r="I2712" s="1128">
        <v>-1192500000</v>
      </c>
      <c r="J2712" s="1128">
        <v>0</v>
      </c>
      <c r="K2712" s="1128">
        <v>0</v>
      </c>
      <c r="L2712" s="1128">
        <v>0</v>
      </c>
      <c r="M2712" s="1128">
        <v>0</v>
      </c>
      <c r="N2712" s="1129">
        <v>0</v>
      </c>
      <c r="O2712" s="1128">
        <v>0</v>
      </c>
      <c r="P2712" s="1127">
        <v>0</v>
      </c>
      <c r="Q2712" s="1127">
        <v>0</v>
      </c>
      <c r="R2712" s="1127">
        <v>0</v>
      </c>
      <c r="S2712" s="1127">
        <v>0</v>
      </c>
      <c r="T2712" s="1130">
        <v>0</v>
      </c>
      <c r="U2712" s="1130">
        <v>0</v>
      </c>
      <c r="V2712" s="1130">
        <v>0</v>
      </c>
      <c r="W2712" s="1127">
        <v>0</v>
      </c>
      <c r="X2712" s="1130">
        <v>0</v>
      </c>
      <c r="Y2712" s="735">
        <v>0</v>
      </c>
      <c r="Z2712" s="1131">
        <v>0</v>
      </c>
      <c r="AA2712" s="1131">
        <v>0</v>
      </c>
      <c r="AB2712" s="1131">
        <v>0</v>
      </c>
      <c r="AC2712" s="1131">
        <v>0</v>
      </c>
      <c r="AD2712" s="1131">
        <v>0</v>
      </c>
      <c r="AE2712" s="1131">
        <v>0</v>
      </c>
      <c r="AF2712" s="126"/>
      <c r="AG2712" s="126"/>
      <c r="AH2712" s="126"/>
      <c r="AI2712" s="126"/>
      <c r="AJ2712" s="126"/>
      <c r="AK2712" s="126"/>
      <c r="AL2712" s="126">
        <v>2712</v>
      </c>
    </row>
    <row r="2713" spans="1:38">
      <c r="A2713" s="721" t="s">
        <v>2108</v>
      </c>
      <c r="B2713" s="722">
        <v>24</v>
      </c>
      <c r="C2713" s="722">
        <v>2440</v>
      </c>
      <c r="D2713" s="722">
        <v>244005</v>
      </c>
      <c r="E2713" s="721">
        <v>2440059499</v>
      </c>
      <c r="F2713" s="721" t="s">
        <v>1505</v>
      </c>
      <c r="G2713" s="1127">
        <v>-6281360515412</v>
      </c>
      <c r="H2713" s="1128">
        <v>0</v>
      </c>
      <c r="I2713" s="1128">
        <v>-6256550644262.3984</v>
      </c>
      <c r="J2713" s="1128">
        <v>24809871149.599609</v>
      </c>
      <c r="K2713" s="1128">
        <v>0</v>
      </c>
      <c r="L2713" s="1128">
        <v>24809871149.599609</v>
      </c>
      <c r="M2713" s="1128">
        <v>0</v>
      </c>
      <c r="N2713" s="1129">
        <v>0</v>
      </c>
      <c r="O2713" s="1128">
        <v>24809871149.599609</v>
      </c>
      <c r="P2713" s="1127">
        <v>9179652325.3518562</v>
      </c>
      <c r="Q2713" s="1127">
        <v>0</v>
      </c>
      <c r="R2713" s="1127">
        <v>0</v>
      </c>
      <c r="S2713" s="1127">
        <v>0</v>
      </c>
      <c r="T2713" s="1130">
        <v>0</v>
      </c>
      <c r="U2713" s="1130">
        <v>0</v>
      </c>
      <c r="V2713" s="1130">
        <v>0</v>
      </c>
      <c r="W2713" s="1127">
        <v>0</v>
      </c>
      <c r="X2713" s="1130">
        <v>9179652325.3518562</v>
      </c>
      <c r="Y2713" s="735">
        <v>0.37000000000000005</v>
      </c>
      <c r="Z2713" s="1131">
        <v>9179652325.3518562</v>
      </c>
      <c r="AA2713" s="1131">
        <v>0</v>
      </c>
      <c r="AB2713" s="1131">
        <v>9179652325.4887981</v>
      </c>
      <c r="AC2713" s="1131">
        <v>0</v>
      </c>
      <c r="AD2713" s="1131">
        <v>-0.13694190979003906</v>
      </c>
      <c r="AE2713" s="1131">
        <v>0</v>
      </c>
      <c r="AF2713" s="126"/>
      <c r="AG2713" s="126"/>
      <c r="AH2713" s="126"/>
      <c r="AI2713" s="126"/>
      <c r="AJ2713" s="126"/>
      <c r="AK2713" s="126"/>
      <c r="AL2713" s="126">
        <v>2713</v>
      </c>
    </row>
    <row r="2714" spans="1:38">
      <c r="A2714" s="721" t="s">
        <v>2108</v>
      </c>
      <c r="B2714" s="722">
        <v>24</v>
      </c>
      <c r="C2714" s="722">
        <v>2440</v>
      </c>
      <c r="D2714" s="722">
        <v>244005</v>
      </c>
      <c r="E2714" s="721">
        <v>2440059500</v>
      </c>
      <c r="F2714" s="721" t="s">
        <v>4399</v>
      </c>
      <c r="G2714" s="1127">
        <v>-34577235691</v>
      </c>
      <c r="H2714" s="1128">
        <v>0</v>
      </c>
      <c r="I2714" s="1128">
        <v>-34577235691.470001</v>
      </c>
      <c r="J2714" s="1128">
        <v>-0.470001220703125</v>
      </c>
      <c r="K2714" s="1128">
        <v>0</v>
      </c>
      <c r="L2714" s="1128">
        <v>0</v>
      </c>
      <c r="M2714" s="1128">
        <v>-0.470001220703125</v>
      </c>
      <c r="N2714" s="1129">
        <v>0</v>
      </c>
      <c r="O2714" s="1128">
        <v>-0.470001220703125</v>
      </c>
      <c r="P2714" s="1127">
        <v>-0.17390045166015625</v>
      </c>
      <c r="Q2714" s="1127">
        <v>0</v>
      </c>
      <c r="R2714" s="1127">
        <v>0</v>
      </c>
      <c r="S2714" s="1127">
        <v>0</v>
      </c>
      <c r="T2714" s="1130">
        <v>0</v>
      </c>
      <c r="U2714" s="1130">
        <v>0</v>
      </c>
      <c r="V2714" s="1130">
        <v>0</v>
      </c>
      <c r="W2714" s="1127">
        <v>0</v>
      </c>
      <c r="X2714" s="1130">
        <v>-0.17390045166015625</v>
      </c>
      <c r="Y2714" s="735">
        <v>0.37</v>
      </c>
      <c r="Z2714" s="1131">
        <v>0</v>
      </c>
      <c r="AA2714" s="1131">
        <v>-0.17390045166015625</v>
      </c>
      <c r="AB2714" s="1131">
        <v>1.1099548339843749E-2</v>
      </c>
      <c r="AC2714" s="1131">
        <v>0</v>
      </c>
      <c r="AD2714" s="1131">
        <v>-1.1099548339843749E-2</v>
      </c>
      <c r="AE2714" s="1131">
        <v>-0.17390045166015625</v>
      </c>
      <c r="AF2714" s="126"/>
      <c r="AG2714" s="126"/>
      <c r="AH2714" s="126"/>
      <c r="AI2714" s="126"/>
      <c r="AJ2714" s="126"/>
      <c r="AK2714" s="126"/>
      <c r="AL2714" s="126">
        <v>2714</v>
      </c>
    </row>
    <row r="2715" spans="1:38">
      <c r="A2715" s="721" t="s">
        <v>1849</v>
      </c>
      <c r="B2715" s="722">
        <v>24</v>
      </c>
      <c r="C2715" s="722">
        <v>2440</v>
      </c>
      <c r="D2715" s="722">
        <v>244025</v>
      </c>
      <c r="E2715" s="721">
        <v>2440250013</v>
      </c>
      <c r="F2715" s="721" t="s">
        <v>1506</v>
      </c>
      <c r="G2715" s="1127">
        <v>-78542867037</v>
      </c>
      <c r="H2715" s="1128">
        <v>0</v>
      </c>
      <c r="I2715" s="1128">
        <v>-78542867037.089996</v>
      </c>
      <c r="J2715" s="1128">
        <v>-8.9996337890625E-2</v>
      </c>
      <c r="K2715" s="1128">
        <v>0</v>
      </c>
      <c r="L2715" s="1128">
        <v>0</v>
      </c>
      <c r="M2715" s="1128">
        <v>-8.9996337890625E-2</v>
      </c>
      <c r="N2715" s="1129">
        <v>0</v>
      </c>
      <c r="O2715" s="1128">
        <v>-8.9996337890625E-2</v>
      </c>
      <c r="P2715" s="1127">
        <v>-3.3298645019531246E-2</v>
      </c>
      <c r="Q2715" s="1127">
        <v>0</v>
      </c>
      <c r="R2715" s="1127">
        <v>0</v>
      </c>
      <c r="S2715" s="1127">
        <v>0</v>
      </c>
      <c r="T2715" s="1130">
        <v>0</v>
      </c>
      <c r="U2715" s="1130">
        <v>0</v>
      </c>
      <c r="V2715" s="1130">
        <v>0</v>
      </c>
      <c r="W2715" s="1127">
        <v>0</v>
      </c>
      <c r="X2715" s="1130">
        <v>-3.3298645019531246E-2</v>
      </c>
      <c r="Y2715" s="735">
        <v>0.36999999999999994</v>
      </c>
      <c r="Z2715" s="1131">
        <v>0</v>
      </c>
      <c r="AA2715" s="1131">
        <v>-3.3298645019531246E-2</v>
      </c>
      <c r="AB2715" s="1131">
        <v>0.14059898376464844</v>
      </c>
      <c r="AC2715" s="1131">
        <v>0</v>
      </c>
      <c r="AD2715" s="1131">
        <v>-0.14059898376464844</v>
      </c>
      <c r="AE2715" s="1131">
        <v>-3.3298645019531246E-2</v>
      </c>
      <c r="AF2715" s="126"/>
      <c r="AG2715" s="126"/>
      <c r="AH2715" s="126"/>
      <c r="AI2715" s="126"/>
      <c r="AJ2715" s="126"/>
      <c r="AK2715" s="126"/>
      <c r="AL2715" s="126">
        <v>2715</v>
      </c>
    </row>
    <row r="2716" spans="1:38">
      <c r="A2716" s="721" t="s">
        <v>1849</v>
      </c>
      <c r="B2716" s="722">
        <v>24</v>
      </c>
      <c r="C2716" s="722">
        <v>2440</v>
      </c>
      <c r="D2716" s="722">
        <v>244025</v>
      </c>
      <c r="E2716" s="721">
        <v>2440250016</v>
      </c>
      <c r="F2716" s="721" t="s">
        <v>1507</v>
      </c>
      <c r="G2716" s="1127">
        <v>-3675884062</v>
      </c>
      <c r="H2716" s="1128">
        <v>0</v>
      </c>
      <c r="I2716" s="1128">
        <v>-3675884061.9499998</v>
      </c>
      <c r="J2716" s="1128">
        <v>5.0000190734863281E-2</v>
      </c>
      <c r="K2716" s="1128">
        <v>0</v>
      </c>
      <c r="L2716" s="1128">
        <v>5.0000190734863281E-2</v>
      </c>
      <c r="M2716" s="1128">
        <v>0</v>
      </c>
      <c r="N2716" s="1129">
        <v>0</v>
      </c>
      <c r="O2716" s="1128">
        <v>5.0000190734863281E-2</v>
      </c>
      <c r="P2716" s="1127">
        <v>1.8500070571899414E-2</v>
      </c>
      <c r="Q2716" s="1127">
        <v>0</v>
      </c>
      <c r="R2716" s="1127">
        <v>0</v>
      </c>
      <c r="S2716" s="1127">
        <v>0</v>
      </c>
      <c r="T2716" s="1130">
        <v>0</v>
      </c>
      <c r="U2716" s="1130">
        <v>0</v>
      </c>
      <c r="V2716" s="1130">
        <v>0</v>
      </c>
      <c r="W2716" s="1127">
        <v>0</v>
      </c>
      <c r="X2716" s="1130">
        <v>1.8500070571899414E-2</v>
      </c>
      <c r="Y2716" s="735">
        <v>0.37</v>
      </c>
      <c r="Z2716" s="1131">
        <v>1.8500070571899414E-2</v>
      </c>
      <c r="AA2716" s="1131">
        <v>0</v>
      </c>
      <c r="AB2716" s="1131">
        <v>0</v>
      </c>
      <c r="AC2716" s="1131">
        <v>-0.13319996118545532</v>
      </c>
      <c r="AD2716" s="1131">
        <v>1.8500070571899414E-2</v>
      </c>
      <c r="AE2716" s="1131">
        <v>0.13319996118545532</v>
      </c>
      <c r="AF2716" s="126"/>
      <c r="AG2716" s="126"/>
      <c r="AH2716" s="126"/>
      <c r="AI2716" s="126"/>
      <c r="AJ2716" s="126"/>
      <c r="AK2716" s="126"/>
      <c r="AL2716" s="126">
        <v>2716</v>
      </c>
    </row>
    <row r="2717" spans="1:38">
      <c r="A2717" s="721" t="s">
        <v>2111</v>
      </c>
      <c r="B2717" s="722">
        <v>25</v>
      </c>
      <c r="C2717" s="722">
        <v>2501</v>
      </c>
      <c r="D2717" s="722">
        <v>250105</v>
      </c>
      <c r="E2717" s="721">
        <v>2501051000</v>
      </c>
      <c r="F2717" s="721" t="s">
        <v>303</v>
      </c>
      <c r="G2717" s="1127">
        <v>-33915692323</v>
      </c>
      <c r="H2717" s="1128">
        <v>0</v>
      </c>
      <c r="I2717" s="1128">
        <v>-33915692322.540001</v>
      </c>
      <c r="J2717" s="1128">
        <v>0.45999908447265625</v>
      </c>
      <c r="K2717" s="1128">
        <v>0</v>
      </c>
      <c r="L2717" s="1128">
        <v>0.45999908447265625</v>
      </c>
      <c r="M2717" s="1128">
        <v>0</v>
      </c>
      <c r="N2717" s="1129">
        <v>0</v>
      </c>
      <c r="O2717" s="1128">
        <v>0.45999908447265625</v>
      </c>
      <c r="P2717" s="1127">
        <v>0.17019966125488281</v>
      </c>
      <c r="Q2717" s="1127">
        <v>0</v>
      </c>
      <c r="R2717" s="1127">
        <v>0</v>
      </c>
      <c r="S2717" s="1127">
        <v>0</v>
      </c>
      <c r="T2717" s="1130">
        <v>0</v>
      </c>
      <c r="U2717" s="1130">
        <v>0</v>
      </c>
      <c r="V2717" s="1130">
        <v>0</v>
      </c>
      <c r="W2717" s="1127">
        <v>0</v>
      </c>
      <c r="X2717" s="1130">
        <v>0.17019966125488281</v>
      </c>
      <c r="Y2717" s="735">
        <v>0.37</v>
      </c>
      <c r="Z2717" s="1131">
        <v>0.17019966125488281</v>
      </c>
      <c r="AA2717" s="1131">
        <v>0</v>
      </c>
      <c r="AB2717" s="1131">
        <v>0</v>
      </c>
      <c r="AC2717" s="1131">
        <v>-0.15910011291503906</v>
      </c>
      <c r="AD2717" s="1131">
        <v>0.17019966125488281</v>
      </c>
      <c r="AE2717" s="1131">
        <v>0.15910011291503906</v>
      </c>
      <c r="AF2717" s="126"/>
      <c r="AG2717" s="126"/>
      <c r="AH2717" s="126"/>
      <c r="AI2717" s="126"/>
      <c r="AJ2717" s="126"/>
      <c r="AK2717" s="126"/>
      <c r="AL2717" s="126">
        <v>2717</v>
      </c>
    </row>
    <row r="2718" spans="1:38">
      <c r="A2718" s="721" t="s">
        <v>2111</v>
      </c>
      <c r="B2718" s="722">
        <v>25</v>
      </c>
      <c r="C2718" s="722">
        <v>2501</v>
      </c>
      <c r="D2718" s="722">
        <v>250105</v>
      </c>
      <c r="E2718" s="721">
        <v>2501051001</v>
      </c>
      <c r="F2718" s="721" t="s">
        <v>188</v>
      </c>
      <c r="G2718" s="1127">
        <v>-1597329965</v>
      </c>
      <c r="H2718" s="1128">
        <v>0</v>
      </c>
      <c r="I2718" s="1128">
        <v>-1597329965.29</v>
      </c>
      <c r="J2718" s="1128">
        <v>-0.28999996185302734</v>
      </c>
      <c r="K2718" s="1128">
        <v>0</v>
      </c>
      <c r="L2718" s="1128">
        <v>0</v>
      </c>
      <c r="M2718" s="1128">
        <v>-0.28999996185302734</v>
      </c>
      <c r="N2718" s="1129">
        <v>0</v>
      </c>
      <c r="O2718" s="1128">
        <v>-0.28999996185302734</v>
      </c>
      <c r="P2718" s="1127">
        <v>-0.10729998588562012</v>
      </c>
      <c r="Q2718" s="1127">
        <v>0</v>
      </c>
      <c r="R2718" s="1127">
        <v>0</v>
      </c>
      <c r="S2718" s="1127">
        <v>0</v>
      </c>
      <c r="T2718" s="1130">
        <v>0</v>
      </c>
      <c r="U2718" s="1130">
        <v>0</v>
      </c>
      <c r="V2718" s="1130">
        <v>0</v>
      </c>
      <c r="W2718" s="1127">
        <v>0</v>
      </c>
      <c r="X2718" s="1130">
        <v>-0.10729998588562012</v>
      </c>
      <c r="Y2718" s="735">
        <v>0.37</v>
      </c>
      <c r="Z2718" s="1131">
        <v>0</v>
      </c>
      <c r="AA2718" s="1131">
        <v>-0.10729998588562012</v>
      </c>
      <c r="AB2718" s="1131">
        <v>1.1100077629089355E-2</v>
      </c>
      <c r="AC2718" s="1131">
        <v>0</v>
      </c>
      <c r="AD2718" s="1131">
        <v>-1.1100077629089355E-2</v>
      </c>
      <c r="AE2718" s="1131">
        <v>-0.10729998588562012</v>
      </c>
      <c r="AF2718" s="126"/>
      <c r="AG2718" s="126"/>
      <c r="AH2718" s="126"/>
      <c r="AI2718" s="126"/>
      <c r="AJ2718" s="126"/>
      <c r="AK2718" s="126"/>
      <c r="AL2718" s="126">
        <v>2718</v>
      </c>
    </row>
    <row r="2719" spans="1:38">
      <c r="A2719" s="721" t="s">
        <v>2111</v>
      </c>
      <c r="B2719" s="722">
        <v>25</v>
      </c>
      <c r="C2719" s="722">
        <v>2501</v>
      </c>
      <c r="D2719" s="722">
        <v>250105</v>
      </c>
      <c r="E2719" s="721">
        <v>2501051002</v>
      </c>
      <c r="F2719" s="721" t="s">
        <v>304</v>
      </c>
      <c r="G2719" s="1127">
        <v>-3300607981</v>
      </c>
      <c r="H2719" s="1128">
        <v>0</v>
      </c>
      <c r="I2719" s="1128">
        <v>-3300607981.4200001</v>
      </c>
      <c r="J2719" s="1128">
        <v>-0.42000007629394531</v>
      </c>
      <c r="K2719" s="1128">
        <v>0</v>
      </c>
      <c r="L2719" s="1128">
        <v>0</v>
      </c>
      <c r="M2719" s="1128">
        <v>-0.42000007629394531</v>
      </c>
      <c r="N2719" s="1129">
        <v>0</v>
      </c>
      <c r="O2719" s="1128">
        <v>-0.42000007629394531</v>
      </c>
      <c r="P2719" s="1127">
        <v>-0.15540002822875976</v>
      </c>
      <c r="Q2719" s="1127">
        <v>0</v>
      </c>
      <c r="R2719" s="1127">
        <v>0</v>
      </c>
      <c r="S2719" s="1127">
        <v>0</v>
      </c>
      <c r="T2719" s="1130">
        <v>0</v>
      </c>
      <c r="U2719" s="1130">
        <v>0</v>
      </c>
      <c r="V2719" s="1130">
        <v>0</v>
      </c>
      <c r="W2719" s="1127">
        <v>0</v>
      </c>
      <c r="X2719" s="1130">
        <v>-0.15540002822875976</v>
      </c>
      <c r="Y2719" s="735">
        <v>0.37</v>
      </c>
      <c r="Z2719" s="1131">
        <v>0</v>
      </c>
      <c r="AA2719" s="1131">
        <v>-0.15540002822875976</v>
      </c>
      <c r="AB2719" s="1131">
        <v>0.12949943542480469</v>
      </c>
      <c r="AC2719" s="1131">
        <v>0</v>
      </c>
      <c r="AD2719" s="1131">
        <v>-0.12949943542480469</v>
      </c>
      <c r="AE2719" s="1131">
        <v>-0.15540002822875976</v>
      </c>
      <c r="AF2719" s="126"/>
      <c r="AG2719" s="126"/>
      <c r="AH2719" s="126"/>
      <c r="AI2719" s="126"/>
      <c r="AJ2719" s="126"/>
      <c r="AK2719" s="126"/>
      <c r="AL2719" s="126">
        <v>2719</v>
      </c>
    </row>
    <row r="2720" spans="1:38">
      <c r="A2720" s="721" t="s">
        <v>2111</v>
      </c>
      <c r="B2720" s="722">
        <v>25</v>
      </c>
      <c r="C2720" s="722">
        <v>2501</v>
      </c>
      <c r="D2720" s="722">
        <v>250105</v>
      </c>
      <c r="E2720" s="721">
        <v>2501051888</v>
      </c>
      <c r="F2720" s="721" t="s">
        <v>1508</v>
      </c>
      <c r="G2720" s="1127">
        <v>-10620711</v>
      </c>
      <c r="H2720" s="1128">
        <v>0</v>
      </c>
      <c r="I2720" s="1128">
        <v>-10620710.82</v>
      </c>
      <c r="J2720" s="1128">
        <v>0.17999999970197678</v>
      </c>
      <c r="K2720" s="1128">
        <v>0</v>
      </c>
      <c r="L2720" s="1128">
        <v>0.17999999970197678</v>
      </c>
      <c r="M2720" s="1128">
        <v>0</v>
      </c>
      <c r="N2720" s="1129">
        <v>0</v>
      </c>
      <c r="O2720" s="1128">
        <v>0.17999999970197678</v>
      </c>
      <c r="P2720" s="1127">
        <v>6.6599999889731407E-2</v>
      </c>
      <c r="Q2720" s="1127">
        <v>0</v>
      </c>
      <c r="R2720" s="1127">
        <v>0</v>
      </c>
      <c r="S2720" s="1127">
        <v>0</v>
      </c>
      <c r="T2720" s="1130">
        <v>0</v>
      </c>
      <c r="U2720" s="1130">
        <v>0</v>
      </c>
      <c r="V2720" s="1130">
        <v>0</v>
      </c>
      <c r="W2720" s="1127">
        <v>0</v>
      </c>
      <c r="X2720" s="1130">
        <v>6.6599999889731407E-2</v>
      </c>
      <c r="Y2720" s="735">
        <v>0.37</v>
      </c>
      <c r="Z2720" s="1131">
        <v>6.6599999889731407E-2</v>
      </c>
      <c r="AA2720" s="1131">
        <v>0</v>
      </c>
      <c r="AB2720" s="1131">
        <v>5.9199998676776888E-2</v>
      </c>
      <c r="AC2720" s="1131">
        <v>0</v>
      </c>
      <c r="AD2720" s="1131">
        <v>7.4000012129545184E-3</v>
      </c>
      <c r="AE2720" s="1131">
        <v>0</v>
      </c>
      <c r="AF2720" s="126"/>
      <c r="AG2720" s="126"/>
      <c r="AH2720" s="126"/>
      <c r="AI2720" s="126"/>
      <c r="AJ2720" s="126"/>
      <c r="AK2720" s="126"/>
      <c r="AL2720" s="126">
        <v>2720</v>
      </c>
    </row>
    <row r="2721" spans="1:38">
      <c r="A2721" s="721" t="s">
        <v>2111</v>
      </c>
      <c r="B2721" s="722">
        <v>25</v>
      </c>
      <c r="C2721" s="722">
        <v>2501</v>
      </c>
      <c r="D2721" s="722">
        <v>250105</v>
      </c>
      <c r="E2721" s="721">
        <v>2501051998</v>
      </c>
      <c r="F2721" s="721" t="s">
        <v>354</v>
      </c>
      <c r="G2721" s="1127">
        <v>-65487015</v>
      </c>
      <c r="H2721" s="1128">
        <v>0</v>
      </c>
      <c r="I2721" s="1128">
        <v>-65487014.780000001</v>
      </c>
      <c r="J2721" s="1128">
        <v>0.2199999988079071</v>
      </c>
      <c r="K2721" s="1128">
        <v>0</v>
      </c>
      <c r="L2721" s="1128">
        <v>0.2199999988079071</v>
      </c>
      <c r="M2721" s="1128">
        <v>0</v>
      </c>
      <c r="N2721" s="1129">
        <v>0</v>
      </c>
      <c r="O2721" s="1128">
        <v>0.2199999988079071</v>
      </c>
      <c r="P2721" s="1127">
        <v>8.1399999558925629E-2</v>
      </c>
      <c r="Q2721" s="1127">
        <v>0</v>
      </c>
      <c r="R2721" s="1127">
        <v>0</v>
      </c>
      <c r="S2721" s="1127">
        <v>0</v>
      </c>
      <c r="T2721" s="1130">
        <v>0</v>
      </c>
      <c r="U2721" s="1130">
        <v>0</v>
      </c>
      <c r="V2721" s="1130">
        <v>0</v>
      </c>
      <c r="W2721" s="1127">
        <v>0</v>
      </c>
      <c r="X2721" s="1130">
        <v>8.1399999558925629E-2</v>
      </c>
      <c r="Y2721" s="735">
        <v>0.37</v>
      </c>
      <c r="Z2721" s="1131">
        <v>8.1399999558925629E-2</v>
      </c>
      <c r="AA2721" s="1131">
        <v>0</v>
      </c>
      <c r="AB2721" s="1131">
        <v>0.10730000242590904</v>
      </c>
      <c r="AC2721" s="1131">
        <v>0</v>
      </c>
      <c r="AD2721" s="1131">
        <v>-2.5900002866983407E-2</v>
      </c>
      <c r="AE2721" s="1131">
        <v>0</v>
      </c>
      <c r="AF2721" s="126"/>
      <c r="AG2721" s="126"/>
      <c r="AH2721" s="126"/>
      <c r="AI2721" s="126"/>
      <c r="AJ2721" s="126"/>
      <c r="AK2721" s="126"/>
      <c r="AL2721" s="126">
        <v>2721</v>
      </c>
    </row>
    <row r="2722" spans="1:38">
      <c r="A2722" s="721" t="s">
        <v>2111</v>
      </c>
      <c r="B2722" s="722">
        <v>25</v>
      </c>
      <c r="C2722" s="722">
        <v>2501</v>
      </c>
      <c r="D2722" s="722">
        <v>250105</v>
      </c>
      <c r="E2722" s="721">
        <v>2501051999</v>
      </c>
      <c r="F2722" s="721" t="s">
        <v>189</v>
      </c>
      <c r="G2722" s="1127">
        <v>-12347824</v>
      </c>
      <c r="H2722" s="1128">
        <v>0</v>
      </c>
      <c r="I2722" s="1128">
        <v>-12347824.08</v>
      </c>
      <c r="J2722" s="1128">
        <v>-8.0000000074505806E-2</v>
      </c>
      <c r="K2722" s="1128">
        <v>0</v>
      </c>
      <c r="L2722" s="1128">
        <v>0</v>
      </c>
      <c r="M2722" s="1128">
        <v>-8.0000000074505806E-2</v>
      </c>
      <c r="N2722" s="1129">
        <v>0</v>
      </c>
      <c r="O2722" s="1128">
        <v>-8.0000000074505806E-2</v>
      </c>
      <c r="P2722" s="1127">
        <v>-2.9600000027567148E-2</v>
      </c>
      <c r="Q2722" s="1127">
        <v>0</v>
      </c>
      <c r="R2722" s="1127">
        <v>0</v>
      </c>
      <c r="S2722" s="1127">
        <v>0</v>
      </c>
      <c r="T2722" s="1130">
        <v>0</v>
      </c>
      <c r="U2722" s="1130">
        <v>0</v>
      </c>
      <c r="V2722" s="1130">
        <v>0</v>
      </c>
      <c r="W2722" s="1127">
        <v>0</v>
      </c>
      <c r="X2722" s="1130">
        <v>-2.9600000027567148E-2</v>
      </c>
      <c r="Y2722" s="735">
        <v>0.37</v>
      </c>
      <c r="Z2722" s="1131">
        <v>0</v>
      </c>
      <c r="AA2722" s="1131">
        <v>-2.9600000027567148E-2</v>
      </c>
      <c r="AB2722" s="1131">
        <v>4.8099999958649275E-2</v>
      </c>
      <c r="AC2722" s="1131">
        <v>0</v>
      </c>
      <c r="AD2722" s="1131">
        <v>-4.8099999958649275E-2</v>
      </c>
      <c r="AE2722" s="1131">
        <v>-2.9600000027567148E-2</v>
      </c>
      <c r="AF2722" s="126"/>
      <c r="AG2722" s="126"/>
      <c r="AH2722" s="126"/>
      <c r="AI2722" s="126"/>
      <c r="AJ2722" s="126"/>
      <c r="AK2722" s="126"/>
      <c r="AL2722" s="126">
        <v>2722</v>
      </c>
    </row>
    <row r="2723" spans="1:38">
      <c r="A2723" s="721" t="s">
        <v>2111</v>
      </c>
      <c r="B2723" s="722">
        <v>25</v>
      </c>
      <c r="C2723" s="722">
        <v>2501</v>
      </c>
      <c r="D2723" s="722">
        <v>250110</v>
      </c>
      <c r="E2723" s="721">
        <v>2501101000</v>
      </c>
      <c r="F2723" s="721" t="s">
        <v>364</v>
      </c>
      <c r="G2723" s="1127">
        <v>-1787243338</v>
      </c>
      <c r="H2723" s="1128">
        <v>0</v>
      </c>
      <c r="I2723" s="1128">
        <v>-1787243338.3699999</v>
      </c>
      <c r="J2723" s="1128">
        <v>-0.36999988555908203</v>
      </c>
      <c r="K2723" s="1128">
        <v>0</v>
      </c>
      <c r="L2723" s="1128">
        <v>0</v>
      </c>
      <c r="M2723" s="1128">
        <v>-0.36999988555908203</v>
      </c>
      <c r="N2723" s="1129">
        <v>0</v>
      </c>
      <c r="O2723" s="1128">
        <v>-0.36999988555908203</v>
      </c>
      <c r="P2723" s="1127">
        <v>-0.13689995765686036</v>
      </c>
      <c r="Q2723" s="1127">
        <v>0</v>
      </c>
      <c r="R2723" s="1127">
        <v>0</v>
      </c>
      <c r="S2723" s="1127">
        <v>0</v>
      </c>
      <c r="T2723" s="1130">
        <v>0</v>
      </c>
      <c r="U2723" s="1130">
        <v>0</v>
      </c>
      <c r="V2723" s="1130">
        <v>0</v>
      </c>
      <c r="W2723" s="1127">
        <v>0</v>
      </c>
      <c r="X2723" s="1130">
        <v>-0.13689995765686036</v>
      </c>
      <c r="Y2723" s="735">
        <v>0.37000000000000005</v>
      </c>
      <c r="Z2723" s="1131">
        <v>0</v>
      </c>
      <c r="AA2723" s="1131">
        <v>-0.13689995765686036</v>
      </c>
      <c r="AB2723" s="1131">
        <v>3.3300056457519531E-2</v>
      </c>
      <c r="AC2723" s="1131">
        <v>0</v>
      </c>
      <c r="AD2723" s="1131">
        <v>-3.3300056457519531E-2</v>
      </c>
      <c r="AE2723" s="1131">
        <v>-0.13689995765686036</v>
      </c>
      <c r="AF2723" s="126"/>
      <c r="AG2723" s="126"/>
      <c r="AH2723" s="126"/>
      <c r="AI2723" s="126"/>
      <c r="AJ2723" s="126"/>
      <c r="AK2723" s="126"/>
      <c r="AL2723" s="126">
        <v>2723</v>
      </c>
    </row>
    <row r="2724" spans="1:38">
      <c r="A2724" s="721" t="s">
        <v>2111</v>
      </c>
      <c r="B2724" s="722">
        <v>25</v>
      </c>
      <c r="C2724" s="722">
        <v>2501</v>
      </c>
      <c r="D2724" s="722">
        <v>250110</v>
      </c>
      <c r="E2724" s="721">
        <v>2501101001</v>
      </c>
      <c r="F2724" s="721" t="s">
        <v>67</v>
      </c>
      <c r="G2724" s="1127">
        <v>-2555537785</v>
      </c>
      <c r="H2724" s="1128">
        <v>0</v>
      </c>
      <c r="I2724" s="1128">
        <v>-2555537784.5100002</v>
      </c>
      <c r="J2724" s="1128">
        <v>0.48999977111816406</v>
      </c>
      <c r="K2724" s="1128">
        <v>0</v>
      </c>
      <c r="L2724" s="1128">
        <v>0.48999977111816406</v>
      </c>
      <c r="M2724" s="1128">
        <v>0</v>
      </c>
      <c r="N2724" s="1129">
        <v>0</v>
      </c>
      <c r="O2724" s="1128">
        <v>0.48999977111816406</v>
      </c>
      <c r="P2724" s="1127">
        <v>0.18129991531372069</v>
      </c>
      <c r="Q2724" s="1127">
        <v>0</v>
      </c>
      <c r="R2724" s="1127">
        <v>0</v>
      </c>
      <c r="S2724" s="1127">
        <v>0</v>
      </c>
      <c r="T2724" s="1130">
        <v>0</v>
      </c>
      <c r="U2724" s="1130">
        <v>0</v>
      </c>
      <c r="V2724" s="1130">
        <v>0</v>
      </c>
      <c r="W2724" s="1127">
        <v>0</v>
      </c>
      <c r="X2724" s="1130">
        <v>0.18129991531372069</v>
      </c>
      <c r="Y2724" s="735">
        <v>0.37</v>
      </c>
      <c r="Z2724" s="1131">
        <v>0.18129991531372069</v>
      </c>
      <c r="AA2724" s="1131">
        <v>0</v>
      </c>
      <c r="AB2724" s="1131">
        <v>0.17019966125488281</v>
      </c>
      <c r="AC2724" s="1131">
        <v>0</v>
      </c>
      <c r="AD2724" s="1131">
        <v>1.1100254058837883E-2</v>
      </c>
      <c r="AE2724" s="1131">
        <v>0</v>
      </c>
      <c r="AF2724" s="126"/>
      <c r="AG2724" s="126"/>
      <c r="AH2724" s="126"/>
      <c r="AI2724" s="126"/>
      <c r="AJ2724" s="126"/>
      <c r="AK2724" s="126"/>
      <c r="AL2724" s="126">
        <v>2724</v>
      </c>
    </row>
    <row r="2725" spans="1:38">
      <c r="A2725" s="721" t="s">
        <v>2111</v>
      </c>
      <c r="B2725" s="722">
        <v>25</v>
      </c>
      <c r="C2725" s="722">
        <v>2501</v>
      </c>
      <c r="D2725" s="722">
        <v>250110</v>
      </c>
      <c r="E2725" s="721">
        <v>2501101999</v>
      </c>
      <c r="F2725" s="721" t="s">
        <v>365</v>
      </c>
      <c r="G2725" s="1127">
        <v>-47026810</v>
      </c>
      <c r="H2725" s="1128">
        <v>0</v>
      </c>
      <c r="I2725" s="1128">
        <v>-47026810.399999999</v>
      </c>
      <c r="J2725" s="1128">
        <v>-0.39999999850988388</v>
      </c>
      <c r="K2725" s="1128">
        <v>0</v>
      </c>
      <c r="L2725" s="1128">
        <v>0</v>
      </c>
      <c r="M2725" s="1128">
        <v>-0.39999999850988388</v>
      </c>
      <c r="N2725" s="1129">
        <v>0</v>
      </c>
      <c r="O2725" s="1128">
        <v>-0.39999999850988388</v>
      </c>
      <c r="P2725" s="1127">
        <v>-0.14799999944865702</v>
      </c>
      <c r="Q2725" s="1127">
        <v>0</v>
      </c>
      <c r="R2725" s="1127">
        <v>0</v>
      </c>
      <c r="S2725" s="1127">
        <v>0</v>
      </c>
      <c r="T2725" s="1130">
        <v>0</v>
      </c>
      <c r="U2725" s="1130">
        <v>0</v>
      </c>
      <c r="V2725" s="1130">
        <v>0</v>
      </c>
      <c r="W2725" s="1127">
        <v>0</v>
      </c>
      <c r="X2725" s="1130">
        <v>-0.14799999944865702</v>
      </c>
      <c r="Y2725" s="735">
        <v>0.36999999999999994</v>
      </c>
      <c r="Z2725" s="1131">
        <v>0</v>
      </c>
      <c r="AA2725" s="1131">
        <v>-0.14799999944865702</v>
      </c>
      <c r="AB2725" s="1131">
        <v>0</v>
      </c>
      <c r="AC2725" s="1131">
        <v>-2.2199999503791333E-2</v>
      </c>
      <c r="AD2725" s="1131">
        <v>0</v>
      </c>
      <c r="AE2725" s="1131">
        <v>-0.12579999994486568</v>
      </c>
      <c r="AF2725" s="126"/>
      <c r="AG2725" s="126"/>
      <c r="AH2725" s="126"/>
      <c r="AI2725" s="126"/>
      <c r="AJ2725" s="126"/>
      <c r="AK2725" s="126"/>
      <c r="AL2725" s="126">
        <v>2725</v>
      </c>
    </row>
    <row r="2726" spans="1:38">
      <c r="A2726" s="721" t="s">
        <v>2111</v>
      </c>
      <c r="B2726" s="722">
        <v>25</v>
      </c>
      <c r="C2726" s="722">
        <v>2501</v>
      </c>
      <c r="D2726" s="722">
        <v>250110</v>
      </c>
      <c r="E2726" s="721">
        <v>2501109010</v>
      </c>
      <c r="F2726" s="721" t="s">
        <v>1509</v>
      </c>
      <c r="G2726" s="1127">
        <v>-8174660875</v>
      </c>
      <c r="H2726" s="1128">
        <v>0</v>
      </c>
      <c r="I2726" s="1128">
        <v>-8174660874.9300003</v>
      </c>
      <c r="J2726" s="1128">
        <v>6.999969482421875E-2</v>
      </c>
      <c r="K2726" s="1128">
        <v>0</v>
      </c>
      <c r="L2726" s="1128">
        <v>6.999969482421875E-2</v>
      </c>
      <c r="M2726" s="1128">
        <v>0</v>
      </c>
      <c r="N2726" s="1129">
        <v>0</v>
      </c>
      <c r="O2726" s="1128">
        <v>6.999969482421875E-2</v>
      </c>
      <c r="P2726" s="1127">
        <v>2.5899887084960938E-2</v>
      </c>
      <c r="Q2726" s="1127">
        <v>0</v>
      </c>
      <c r="R2726" s="1127">
        <v>0</v>
      </c>
      <c r="S2726" s="1127">
        <v>0</v>
      </c>
      <c r="T2726" s="1130">
        <v>0</v>
      </c>
      <c r="U2726" s="1130">
        <v>0</v>
      </c>
      <c r="V2726" s="1130">
        <v>0</v>
      </c>
      <c r="W2726" s="1127">
        <v>0</v>
      </c>
      <c r="X2726" s="1130">
        <v>2.5899887084960938E-2</v>
      </c>
      <c r="Y2726" s="735">
        <v>0.37</v>
      </c>
      <c r="Z2726" s="1131">
        <v>2.5899887084960938E-2</v>
      </c>
      <c r="AA2726" s="1131">
        <v>0</v>
      </c>
      <c r="AB2726" s="1131">
        <v>0</v>
      </c>
      <c r="AC2726" s="1131">
        <v>-0.14800003528594971</v>
      </c>
      <c r="AD2726" s="1131">
        <v>2.5899887084960938E-2</v>
      </c>
      <c r="AE2726" s="1131">
        <v>0.14800003528594971</v>
      </c>
      <c r="AF2726" s="126"/>
      <c r="AG2726" s="126"/>
      <c r="AH2726" s="126"/>
      <c r="AI2726" s="126"/>
      <c r="AJ2726" s="126"/>
      <c r="AK2726" s="126"/>
      <c r="AL2726" s="126">
        <v>2726</v>
      </c>
    </row>
    <row r="2727" spans="1:38">
      <c r="A2727" s="721" t="s">
        <v>2111</v>
      </c>
      <c r="B2727" s="722">
        <v>25</v>
      </c>
      <c r="C2727" s="722">
        <v>2501</v>
      </c>
      <c r="D2727" s="722">
        <v>250110</v>
      </c>
      <c r="E2727" s="721">
        <v>2501109041</v>
      </c>
      <c r="F2727" s="721" t="s">
        <v>4400</v>
      </c>
      <c r="G2727" s="1127">
        <v>-135473558</v>
      </c>
      <c r="H2727" s="1128">
        <v>0</v>
      </c>
      <c r="I2727" s="1128">
        <v>-135473558</v>
      </c>
      <c r="J2727" s="1128">
        <v>0</v>
      </c>
      <c r="K2727" s="1128">
        <v>0</v>
      </c>
      <c r="L2727" s="1128">
        <v>0</v>
      </c>
      <c r="M2727" s="1128">
        <v>0</v>
      </c>
      <c r="N2727" s="1129">
        <v>0</v>
      </c>
      <c r="O2727" s="1128">
        <v>0</v>
      </c>
      <c r="P2727" s="1127">
        <v>0</v>
      </c>
      <c r="Q2727" s="1127">
        <v>0</v>
      </c>
      <c r="R2727" s="1127">
        <v>0</v>
      </c>
      <c r="S2727" s="1127">
        <v>0</v>
      </c>
      <c r="T2727" s="1130">
        <v>0</v>
      </c>
      <c r="U2727" s="1130">
        <v>0</v>
      </c>
      <c r="V2727" s="1130">
        <v>0</v>
      </c>
      <c r="W2727" s="1127">
        <v>0</v>
      </c>
      <c r="X2727" s="1130">
        <v>0</v>
      </c>
      <c r="Y2727" s="735">
        <v>0</v>
      </c>
      <c r="Z2727" s="1131">
        <v>0</v>
      </c>
      <c r="AA2727" s="1131">
        <v>0</v>
      </c>
      <c r="AB2727" s="1131">
        <v>0</v>
      </c>
      <c r="AC2727" s="1131">
        <v>0</v>
      </c>
      <c r="AD2727" s="1131">
        <v>0</v>
      </c>
      <c r="AE2727" s="1131">
        <v>0</v>
      </c>
      <c r="AF2727" s="126"/>
      <c r="AG2727" s="126"/>
      <c r="AH2727" s="126"/>
      <c r="AI2727" s="126"/>
      <c r="AJ2727" s="126"/>
      <c r="AK2727" s="126"/>
      <c r="AL2727" s="126">
        <v>2727</v>
      </c>
    </row>
    <row r="2728" spans="1:38">
      <c r="A2728" s="721" t="s">
        <v>2111</v>
      </c>
      <c r="B2728" s="722">
        <v>25</v>
      </c>
      <c r="C2728" s="722">
        <v>2501</v>
      </c>
      <c r="D2728" s="722">
        <v>250110</v>
      </c>
      <c r="E2728" s="721">
        <v>2501109042</v>
      </c>
      <c r="F2728" s="721" t="s">
        <v>4401</v>
      </c>
      <c r="G2728" s="1127">
        <v>-116520</v>
      </c>
      <c r="H2728" s="1128">
        <v>0</v>
      </c>
      <c r="I2728" s="1128">
        <v>-116520</v>
      </c>
      <c r="J2728" s="1128">
        <v>0</v>
      </c>
      <c r="K2728" s="1128">
        <v>0</v>
      </c>
      <c r="L2728" s="1128">
        <v>0</v>
      </c>
      <c r="M2728" s="1128">
        <v>0</v>
      </c>
      <c r="N2728" s="1129">
        <v>0</v>
      </c>
      <c r="O2728" s="1128">
        <v>0</v>
      </c>
      <c r="P2728" s="1127">
        <v>0</v>
      </c>
      <c r="Q2728" s="1127">
        <v>0</v>
      </c>
      <c r="R2728" s="1127">
        <v>0</v>
      </c>
      <c r="S2728" s="1127">
        <v>0</v>
      </c>
      <c r="T2728" s="1130">
        <v>0</v>
      </c>
      <c r="U2728" s="1130">
        <v>0</v>
      </c>
      <c r="V2728" s="1130">
        <v>0</v>
      </c>
      <c r="W2728" s="1127">
        <v>0</v>
      </c>
      <c r="X2728" s="1130">
        <v>0</v>
      </c>
      <c r="Y2728" s="735">
        <v>0</v>
      </c>
      <c r="Z2728" s="1131">
        <v>0</v>
      </c>
      <c r="AA2728" s="1131">
        <v>0</v>
      </c>
      <c r="AB2728" s="1131">
        <v>0</v>
      </c>
      <c r="AC2728" s="1131">
        <v>0</v>
      </c>
      <c r="AD2728" s="1131">
        <v>0</v>
      </c>
      <c r="AE2728" s="1131">
        <v>0</v>
      </c>
      <c r="AF2728" s="126"/>
      <c r="AG2728" s="126"/>
      <c r="AH2728" s="126"/>
      <c r="AI2728" s="126"/>
      <c r="AJ2728" s="126"/>
      <c r="AK2728" s="126"/>
      <c r="AL2728" s="126">
        <v>2728</v>
      </c>
    </row>
    <row r="2729" spans="1:38">
      <c r="A2729" s="721" t="s">
        <v>2111</v>
      </c>
      <c r="B2729" s="722">
        <v>25</v>
      </c>
      <c r="C2729" s="722">
        <v>2501</v>
      </c>
      <c r="D2729" s="722">
        <v>250110</v>
      </c>
      <c r="E2729" s="721">
        <v>2501109045</v>
      </c>
      <c r="F2729" s="721" t="s">
        <v>4402</v>
      </c>
      <c r="G2729" s="1127">
        <v>-8230994601</v>
      </c>
      <c r="H2729" s="1128">
        <v>0</v>
      </c>
      <c r="I2729" s="1128">
        <v>-8230994601.0799999</v>
      </c>
      <c r="J2729" s="1128">
        <v>-7.9999923706054688E-2</v>
      </c>
      <c r="K2729" s="1128">
        <v>0</v>
      </c>
      <c r="L2729" s="1128">
        <v>0</v>
      </c>
      <c r="M2729" s="1128">
        <v>-7.9999923706054688E-2</v>
      </c>
      <c r="N2729" s="1129">
        <v>0</v>
      </c>
      <c r="O2729" s="1128">
        <v>-7.9999923706054688E-2</v>
      </c>
      <c r="P2729" s="1127">
        <v>-2.9599971771240234E-2</v>
      </c>
      <c r="Q2729" s="1127">
        <v>0</v>
      </c>
      <c r="R2729" s="1127">
        <v>0</v>
      </c>
      <c r="S2729" s="1127">
        <v>0</v>
      </c>
      <c r="T2729" s="1130">
        <v>0</v>
      </c>
      <c r="U2729" s="1130">
        <v>0</v>
      </c>
      <c r="V2729" s="1130">
        <v>0</v>
      </c>
      <c r="W2729" s="1127">
        <v>0</v>
      </c>
      <c r="X2729" s="1130">
        <v>-2.9599971771240234E-2</v>
      </c>
      <c r="Y2729" s="735">
        <v>0.37</v>
      </c>
      <c r="Z2729" s="1131">
        <v>0</v>
      </c>
      <c r="AA2729" s="1131">
        <v>-2.9599971771240234E-2</v>
      </c>
      <c r="AB2729" s="1131">
        <v>0</v>
      </c>
      <c r="AC2729" s="1131">
        <v>0</v>
      </c>
      <c r="AD2729" s="1131">
        <v>0</v>
      </c>
      <c r="AE2729" s="1131">
        <v>-2.9599971771240234E-2</v>
      </c>
      <c r="AF2729" s="126"/>
      <c r="AG2729" s="126"/>
      <c r="AH2729" s="126"/>
      <c r="AI2729" s="126"/>
      <c r="AJ2729" s="126"/>
      <c r="AK2729" s="126"/>
      <c r="AL2729" s="126">
        <v>2729</v>
      </c>
    </row>
    <row r="2730" spans="1:38">
      <c r="A2730" s="721" t="s">
        <v>2111</v>
      </c>
      <c r="B2730" s="722">
        <v>25</v>
      </c>
      <c r="C2730" s="722">
        <v>2501</v>
      </c>
      <c r="D2730" s="722">
        <v>250110</v>
      </c>
      <c r="E2730" s="721">
        <v>2501109046</v>
      </c>
      <c r="F2730" s="721" t="s">
        <v>4403</v>
      </c>
      <c r="G2730" s="1127">
        <v>-33899298</v>
      </c>
      <c r="H2730" s="1128">
        <v>0</v>
      </c>
      <c r="I2730" s="1128">
        <v>-33899298</v>
      </c>
      <c r="J2730" s="1128">
        <v>0</v>
      </c>
      <c r="K2730" s="1128">
        <v>0</v>
      </c>
      <c r="L2730" s="1128">
        <v>0</v>
      </c>
      <c r="M2730" s="1128">
        <v>0</v>
      </c>
      <c r="N2730" s="1129">
        <v>0</v>
      </c>
      <c r="O2730" s="1128">
        <v>0</v>
      </c>
      <c r="P2730" s="1127">
        <v>0</v>
      </c>
      <c r="Q2730" s="1127">
        <v>0</v>
      </c>
      <c r="R2730" s="1127">
        <v>0</v>
      </c>
      <c r="S2730" s="1127">
        <v>0</v>
      </c>
      <c r="T2730" s="1130">
        <v>0</v>
      </c>
      <c r="U2730" s="1130">
        <v>0</v>
      </c>
      <c r="V2730" s="1130">
        <v>0</v>
      </c>
      <c r="W2730" s="1127">
        <v>0</v>
      </c>
      <c r="X2730" s="1130">
        <v>0</v>
      </c>
      <c r="Y2730" s="735">
        <v>0</v>
      </c>
      <c r="Z2730" s="1131">
        <v>0</v>
      </c>
      <c r="AA2730" s="1131">
        <v>0</v>
      </c>
      <c r="AB2730" s="1131">
        <v>0</v>
      </c>
      <c r="AC2730" s="1131">
        <v>0</v>
      </c>
      <c r="AD2730" s="1131">
        <v>0</v>
      </c>
      <c r="AE2730" s="1131">
        <v>0</v>
      </c>
      <c r="AF2730" s="126"/>
      <c r="AG2730" s="126"/>
      <c r="AH2730" s="126"/>
      <c r="AI2730" s="126"/>
      <c r="AJ2730" s="126"/>
      <c r="AK2730" s="126"/>
      <c r="AL2730" s="126">
        <v>2730</v>
      </c>
    </row>
    <row r="2731" spans="1:38">
      <c r="A2731" s="721" t="s">
        <v>2111</v>
      </c>
      <c r="B2731" s="722">
        <v>25</v>
      </c>
      <c r="C2731" s="722">
        <v>2501</v>
      </c>
      <c r="D2731" s="722">
        <v>250110</v>
      </c>
      <c r="E2731" s="721">
        <v>2501109047</v>
      </c>
      <c r="F2731" s="721" t="s">
        <v>4404</v>
      </c>
      <c r="G2731" s="1127">
        <v>-4426451748</v>
      </c>
      <c r="H2731" s="1128">
        <v>0</v>
      </c>
      <c r="I2731" s="1128">
        <v>-4426451748</v>
      </c>
      <c r="J2731" s="1128">
        <v>0</v>
      </c>
      <c r="K2731" s="1128">
        <v>0</v>
      </c>
      <c r="L2731" s="1128">
        <v>0</v>
      </c>
      <c r="M2731" s="1128">
        <v>0</v>
      </c>
      <c r="N2731" s="1129">
        <v>0</v>
      </c>
      <c r="O2731" s="1128">
        <v>0</v>
      </c>
      <c r="P2731" s="1127">
        <v>0</v>
      </c>
      <c r="Q2731" s="1127">
        <v>0</v>
      </c>
      <c r="R2731" s="1127">
        <v>0</v>
      </c>
      <c r="S2731" s="1127">
        <v>0</v>
      </c>
      <c r="T2731" s="1130">
        <v>0</v>
      </c>
      <c r="U2731" s="1130">
        <v>0</v>
      </c>
      <c r="V2731" s="1130">
        <v>0</v>
      </c>
      <c r="W2731" s="1127">
        <v>0</v>
      </c>
      <c r="X2731" s="1130">
        <v>0</v>
      </c>
      <c r="Y2731" s="735">
        <v>0</v>
      </c>
      <c r="Z2731" s="1131">
        <v>0</v>
      </c>
      <c r="AA2731" s="1131">
        <v>0</v>
      </c>
      <c r="AB2731" s="1131">
        <v>0</v>
      </c>
      <c r="AC2731" s="1131">
        <v>0</v>
      </c>
      <c r="AD2731" s="1131">
        <v>0</v>
      </c>
      <c r="AE2731" s="1131">
        <v>0</v>
      </c>
      <c r="AF2731" s="126"/>
      <c r="AG2731" s="126"/>
      <c r="AH2731" s="126"/>
      <c r="AI2731" s="126"/>
      <c r="AJ2731" s="126"/>
      <c r="AK2731" s="126"/>
      <c r="AL2731" s="126">
        <v>2731</v>
      </c>
    </row>
    <row r="2732" spans="1:38">
      <c r="A2732" s="721" t="s">
        <v>2111</v>
      </c>
      <c r="B2732" s="722">
        <v>25</v>
      </c>
      <c r="C2732" s="722">
        <v>2501</v>
      </c>
      <c r="D2732" s="722">
        <v>250110</v>
      </c>
      <c r="E2732" s="721">
        <v>2501109050</v>
      </c>
      <c r="F2732" s="721" t="s">
        <v>4405</v>
      </c>
      <c r="G2732" s="1127">
        <v>-59837881266</v>
      </c>
      <c r="H2732" s="1128">
        <v>0</v>
      </c>
      <c r="I2732" s="1128">
        <v>-59837881266.220001</v>
      </c>
      <c r="J2732" s="1128">
        <v>-0.220001220703125</v>
      </c>
      <c r="K2732" s="1128">
        <v>0</v>
      </c>
      <c r="L2732" s="1128">
        <v>0</v>
      </c>
      <c r="M2732" s="1128">
        <v>-0.220001220703125</v>
      </c>
      <c r="N2732" s="1129">
        <v>0</v>
      </c>
      <c r="O2732" s="1128">
        <v>-0.220001220703125</v>
      </c>
      <c r="P2732" s="1127">
        <v>-8.1400451660156248E-2</v>
      </c>
      <c r="Q2732" s="1127">
        <v>0</v>
      </c>
      <c r="R2732" s="1127">
        <v>0</v>
      </c>
      <c r="S2732" s="1127">
        <v>0</v>
      </c>
      <c r="T2732" s="1130">
        <v>0</v>
      </c>
      <c r="U2732" s="1130">
        <v>0</v>
      </c>
      <c r="V2732" s="1130">
        <v>0</v>
      </c>
      <c r="W2732" s="1127">
        <v>0</v>
      </c>
      <c r="X2732" s="1130">
        <v>-8.1400451660156248E-2</v>
      </c>
      <c r="Y2732" s="735">
        <v>0.37</v>
      </c>
      <c r="Z2732" s="1131">
        <v>0</v>
      </c>
      <c r="AA2732" s="1131">
        <v>-8.1400451660156248E-2</v>
      </c>
      <c r="AB2732" s="1131">
        <v>0</v>
      </c>
      <c r="AC2732" s="1131">
        <v>0</v>
      </c>
      <c r="AD2732" s="1131">
        <v>0</v>
      </c>
      <c r="AE2732" s="1131">
        <v>-8.1400451660156248E-2</v>
      </c>
      <c r="AF2732" s="126"/>
      <c r="AG2732" s="126"/>
      <c r="AH2732" s="126"/>
      <c r="AI2732" s="126"/>
      <c r="AJ2732" s="126"/>
      <c r="AK2732" s="126"/>
      <c r="AL2732" s="126">
        <v>2732</v>
      </c>
    </row>
    <row r="2733" spans="1:38">
      <c r="A2733" s="721" t="s">
        <v>2111</v>
      </c>
      <c r="B2733" s="722">
        <v>25</v>
      </c>
      <c r="C2733" s="722">
        <v>2501</v>
      </c>
      <c r="D2733" s="722">
        <v>250110</v>
      </c>
      <c r="E2733" s="721">
        <v>2501109062</v>
      </c>
      <c r="F2733" s="721" t="s">
        <v>4406</v>
      </c>
      <c r="G2733" s="1127">
        <v>-3672008596</v>
      </c>
      <c r="H2733" s="1128">
        <v>0</v>
      </c>
      <c r="I2733" s="1128">
        <v>-3672008596</v>
      </c>
      <c r="J2733" s="1128">
        <v>0</v>
      </c>
      <c r="K2733" s="1128">
        <v>0</v>
      </c>
      <c r="L2733" s="1128">
        <v>0</v>
      </c>
      <c r="M2733" s="1128">
        <v>0</v>
      </c>
      <c r="N2733" s="1129">
        <v>0</v>
      </c>
      <c r="O2733" s="1128">
        <v>0</v>
      </c>
      <c r="P2733" s="1127">
        <v>0</v>
      </c>
      <c r="Q2733" s="1127">
        <v>0</v>
      </c>
      <c r="R2733" s="1127">
        <v>0</v>
      </c>
      <c r="S2733" s="1127">
        <v>0</v>
      </c>
      <c r="T2733" s="1130">
        <v>0</v>
      </c>
      <c r="U2733" s="1130">
        <v>0</v>
      </c>
      <c r="V2733" s="1130">
        <v>0</v>
      </c>
      <c r="W2733" s="1127">
        <v>0</v>
      </c>
      <c r="X2733" s="1130">
        <v>0</v>
      </c>
      <c r="Y2733" s="735">
        <v>0</v>
      </c>
      <c r="Z2733" s="1131">
        <v>0</v>
      </c>
      <c r="AA2733" s="1131">
        <v>0</v>
      </c>
      <c r="AB2733" s="1131">
        <v>0</v>
      </c>
      <c r="AC2733" s="1131">
        <v>0</v>
      </c>
      <c r="AD2733" s="1131">
        <v>0</v>
      </c>
      <c r="AE2733" s="1131">
        <v>0</v>
      </c>
      <c r="AF2733" s="126"/>
      <c r="AG2733" s="126"/>
      <c r="AH2733" s="126"/>
      <c r="AI2733" s="126"/>
      <c r="AJ2733" s="126"/>
      <c r="AK2733" s="126"/>
      <c r="AL2733" s="126">
        <v>2733</v>
      </c>
    </row>
    <row r="2734" spans="1:38">
      <c r="A2734" s="721" t="s">
        <v>2111</v>
      </c>
      <c r="B2734" s="722">
        <v>25</v>
      </c>
      <c r="C2734" s="722">
        <v>2501</v>
      </c>
      <c r="D2734" s="722">
        <v>250110</v>
      </c>
      <c r="E2734" s="721">
        <v>2501109074</v>
      </c>
      <c r="F2734" s="721" t="s">
        <v>4407</v>
      </c>
      <c r="G2734" s="1127">
        <v>-6205088</v>
      </c>
      <c r="H2734" s="1128">
        <v>0</v>
      </c>
      <c r="I2734" s="1128">
        <v>-6205088</v>
      </c>
      <c r="J2734" s="1128">
        <v>0</v>
      </c>
      <c r="K2734" s="1128">
        <v>0</v>
      </c>
      <c r="L2734" s="1128">
        <v>0</v>
      </c>
      <c r="M2734" s="1128">
        <v>0</v>
      </c>
      <c r="N2734" s="1129">
        <v>0</v>
      </c>
      <c r="O2734" s="1128">
        <v>0</v>
      </c>
      <c r="P2734" s="1127">
        <v>0</v>
      </c>
      <c r="Q2734" s="1127">
        <v>0</v>
      </c>
      <c r="R2734" s="1127">
        <v>0</v>
      </c>
      <c r="S2734" s="1127">
        <v>0</v>
      </c>
      <c r="T2734" s="1130">
        <v>0</v>
      </c>
      <c r="U2734" s="1130">
        <v>0</v>
      </c>
      <c r="V2734" s="1130">
        <v>0</v>
      </c>
      <c r="W2734" s="1127">
        <v>0</v>
      </c>
      <c r="X2734" s="1130">
        <v>0</v>
      </c>
      <c r="Y2734" s="735">
        <v>0</v>
      </c>
      <c r="Z2734" s="1131">
        <v>0</v>
      </c>
      <c r="AA2734" s="1131">
        <v>0</v>
      </c>
      <c r="AB2734" s="1131">
        <v>0</v>
      </c>
      <c r="AC2734" s="1131">
        <v>0</v>
      </c>
      <c r="AD2734" s="1131">
        <v>0</v>
      </c>
      <c r="AE2734" s="1131">
        <v>0</v>
      </c>
      <c r="AF2734" s="126"/>
      <c r="AG2734" s="126"/>
      <c r="AH2734" s="126"/>
      <c r="AI2734" s="126"/>
      <c r="AJ2734" s="126"/>
      <c r="AK2734" s="126"/>
      <c r="AL2734" s="126">
        <v>2734</v>
      </c>
    </row>
    <row r="2735" spans="1:38">
      <c r="A2735" s="721" t="s">
        <v>2111</v>
      </c>
      <c r="B2735" s="722">
        <v>25</v>
      </c>
      <c r="C2735" s="722">
        <v>2501</v>
      </c>
      <c r="D2735" s="722">
        <v>250110</v>
      </c>
      <c r="E2735" s="721">
        <v>2501109601</v>
      </c>
      <c r="F2735" s="721" t="s">
        <v>1510</v>
      </c>
      <c r="G2735" s="1127">
        <v>-189403390</v>
      </c>
      <c r="H2735" s="1128">
        <v>0</v>
      </c>
      <c r="I2735" s="1128">
        <v>-189403389.93000001</v>
      </c>
      <c r="J2735" s="1128">
        <v>6.9999992847442627E-2</v>
      </c>
      <c r="K2735" s="1128">
        <v>0</v>
      </c>
      <c r="L2735" s="1128">
        <v>6.9999992847442627E-2</v>
      </c>
      <c r="M2735" s="1128">
        <v>0</v>
      </c>
      <c r="N2735" s="1129">
        <v>0</v>
      </c>
      <c r="O2735" s="1128">
        <v>6.9999992847442627E-2</v>
      </c>
      <c r="P2735" s="1127">
        <v>2.5899997353553771E-2</v>
      </c>
      <c r="Q2735" s="1127">
        <v>0</v>
      </c>
      <c r="R2735" s="1127">
        <v>0</v>
      </c>
      <c r="S2735" s="1127">
        <v>0</v>
      </c>
      <c r="T2735" s="1130">
        <v>0</v>
      </c>
      <c r="U2735" s="1130">
        <v>0</v>
      </c>
      <c r="V2735" s="1130">
        <v>0</v>
      </c>
      <c r="W2735" s="1127">
        <v>0</v>
      </c>
      <c r="X2735" s="1130">
        <v>2.5899997353553771E-2</v>
      </c>
      <c r="Y2735" s="735">
        <v>0.37</v>
      </c>
      <c r="Z2735" s="1131">
        <v>2.5899997353553771E-2</v>
      </c>
      <c r="AA2735" s="1131">
        <v>0</v>
      </c>
      <c r="AB2735" s="1131">
        <v>0</v>
      </c>
      <c r="AC2735" s="1131">
        <v>-0.15539999514818192</v>
      </c>
      <c r="AD2735" s="1131">
        <v>2.5899997353553771E-2</v>
      </c>
      <c r="AE2735" s="1131">
        <v>0.15539999514818192</v>
      </c>
      <c r="AF2735" s="126"/>
      <c r="AG2735" s="126"/>
      <c r="AH2735" s="126"/>
      <c r="AI2735" s="126"/>
      <c r="AJ2735" s="126"/>
      <c r="AK2735" s="126"/>
      <c r="AL2735" s="126">
        <v>2735</v>
      </c>
    </row>
    <row r="2736" spans="1:38">
      <c r="A2736" s="721" t="s">
        <v>2111</v>
      </c>
      <c r="B2736" s="722">
        <v>25</v>
      </c>
      <c r="C2736" s="722">
        <v>2502</v>
      </c>
      <c r="D2736" s="722">
        <v>250225</v>
      </c>
      <c r="E2736" s="721">
        <v>2502259010</v>
      </c>
      <c r="F2736" s="721" t="s">
        <v>1511</v>
      </c>
      <c r="G2736" s="1127">
        <v>0</v>
      </c>
      <c r="H2736" s="1128">
        <v>0</v>
      </c>
      <c r="I2736" s="1128">
        <v>0</v>
      </c>
      <c r="J2736" s="1128">
        <v>0</v>
      </c>
      <c r="K2736" s="1128">
        <v>0</v>
      </c>
      <c r="L2736" s="1128">
        <v>0</v>
      </c>
      <c r="M2736" s="1128">
        <v>0</v>
      </c>
      <c r="N2736" s="1129">
        <v>0</v>
      </c>
      <c r="O2736" s="1128">
        <v>0</v>
      </c>
      <c r="P2736" s="1127">
        <v>0</v>
      </c>
      <c r="Q2736" s="1127">
        <v>0</v>
      </c>
      <c r="R2736" s="1127">
        <v>0</v>
      </c>
      <c r="S2736" s="1127">
        <v>0</v>
      </c>
      <c r="T2736" s="1130">
        <v>0</v>
      </c>
      <c r="U2736" s="1130">
        <v>0</v>
      </c>
      <c r="V2736" s="1130">
        <v>0</v>
      </c>
      <c r="W2736" s="1127">
        <v>0</v>
      </c>
      <c r="X2736" s="1130">
        <v>0</v>
      </c>
      <c r="Y2736" s="735">
        <v>0</v>
      </c>
      <c r="Z2736" s="1131">
        <v>0</v>
      </c>
      <c r="AA2736" s="1131">
        <v>0</v>
      </c>
      <c r="AB2736" s="1131">
        <v>2.5899887084960938E-2</v>
      </c>
      <c r="AC2736" s="1131">
        <v>0</v>
      </c>
      <c r="AD2736" s="1131">
        <v>-2.5899887084960938E-2</v>
      </c>
      <c r="AE2736" s="1131">
        <v>0</v>
      </c>
      <c r="AF2736" s="126"/>
      <c r="AG2736" s="126"/>
      <c r="AH2736" s="126"/>
      <c r="AI2736" s="126"/>
      <c r="AJ2736" s="126"/>
      <c r="AK2736" s="126"/>
      <c r="AL2736" s="126">
        <v>2736</v>
      </c>
    </row>
    <row r="2737" spans="1:38">
      <c r="A2737" s="721" t="s">
        <v>2111</v>
      </c>
      <c r="B2737" s="722">
        <v>25</v>
      </c>
      <c r="C2737" s="722">
        <v>2502</v>
      </c>
      <c r="D2737" s="722">
        <v>250225</v>
      </c>
      <c r="E2737" s="721">
        <v>2502259021</v>
      </c>
      <c r="F2737" s="721" t="s">
        <v>1512</v>
      </c>
      <c r="G2737" s="1127">
        <v>0</v>
      </c>
      <c r="H2737" s="1128">
        <v>0</v>
      </c>
      <c r="I2737" s="1128">
        <v>0</v>
      </c>
      <c r="J2737" s="1128">
        <v>0</v>
      </c>
      <c r="K2737" s="1128">
        <v>0</v>
      </c>
      <c r="L2737" s="1128">
        <v>0</v>
      </c>
      <c r="M2737" s="1128">
        <v>0</v>
      </c>
      <c r="N2737" s="1129">
        <v>0</v>
      </c>
      <c r="O2737" s="1128">
        <v>0</v>
      </c>
      <c r="P2737" s="1127">
        <v>0</v>
      </c>
      <c r="Q2737" s="1127">
        <v>0</v>
      </c>
      <c r="R2737" s="1127">
        <v>0</v>
      </c>
      <c r="S2737" s="1127">
        <v>0</v>
      </c>
      <c r="T2737" s="1130">
        <v>0</v>
      </c>
      <c r="U2737" s="1130">
        <v>0</v>
      </c>
      <c r="V2737" s="1130">
        <v>0</v>
      </c>
      <c r="W2737" s="1127">
        <v>0</v>
      </c>
      <c r="X2737" s="1130">
        <v>0</v>
      </c>
      <c r="Y2737" s="735">
        <v>0</v>
      </c>
      <c r="Z2737" s="1131">
        <v>0</v>
      </c>
      <c r="AA2737" s="1131">
        <v>0</v>
      </c>
      <c r="AB2737" s="1131">
        <v>0</v>
      </c>
      <c r="AC2737" s="1131">
        <v>0</v>
      </c>
      <c r="AD2737" s="1131">
        <v>0</v>
      </c>
      <c r="AE2737" s="1131">
        <v>0</v>
      </c>
      <c r="AF2737" s="126"/>
      <c r="AG2737" s="126"/>
      <c r="AH2737" s="126"/>
      <c r="AI2737" s="126"/>
      <c r="AJ2737" s="126"/>
      <c r="AK2737" s="126"/>
      <c r="AL2737" s="126">
        <v>2737</v>
      </c>
    </row>
    <row r="2738" spans="1:38">
      <c r="A2738" s="721" t="s">
        <v>2111</v>
      </c>
      <c r="B2738" s="722">
        <v>25</v>
      </c>
      <c r="C2738" s="722">
        <v>2503</v>
      </c>
      <c r="D2738" s="722">
        <v>250305</v>
      </c>
      <c r="E2738" s="721">
        <v>2503051201</v>
      </c>
      <c r="F2738" s="721" t="s">
        <v>305</v>
      </c>
      <c r="G2738" s="1127">
        <v>-339144353235</v>
      </c>
      <c r="H2738" s="1128">
        <v>0</v>
      </c>
      <c r="I2738" s="1128">
        <v>-339144353235</v>
      </c>
      <c r="J2738" s="1128">
        <v>0</v>
      </c>
      <c r="K2738" s="1128">
        <v>0</v>
      </c>
      <c r="L2738" s="1128">
        <v>0</v>
      </c>
      <c r="M2738" s="1128">
        <v>0</v>
      </c>
      <c r="N2738" s="1129">
        <v>0</v>
      </c>
      <c r="O2738" s="1128">
        <v>0</v>
      </c>
      <c r="P2738" s="1127">
        <v>0</v>
      </c>
      <c r="Q2738" s="1127">
        <v>0</v>
      </c>
      <c r="R2738" s="1127">
        <v>0</v>
      </c>
      <c r="S2738" s="1127">
        <v>0</v>
      </c>
      <c r="T2738" s="1130">
        <v>0</v>
      </c>
      <c r="U2738" s="1130">
        <v>0</v>
      </c>
      <c r="V2738" s="1130">
        <v>0</v>
      </c>
      <c r="W2738" s="1127">
        <v>0</v>
      </c>
      <c r="X2738" s="1130">
        <v>0</v>
      </c>
      <c r="Y2738" s="735">
        <v>0</v>
      </c>
      <c r="Z2738" s="1131">
        <v>0</v>
      </c>
      <c r="AA2738" s="1131">
        <v>0</v>
      </c>
      <c r="AB2738" s="1131">
        <v>0</v>
      </c>
      <c r="AC2738" s="1131">
        <v>0</v>
      </c>
      <c r="AD2738" s="1131">
        <v>0</v>
      </c>
      <c r="AE2738" s="1131">
        <v>0</v>
      </c>
      <c r="AF2738" s="126"/>
      <c r="AG2738" s="126"/>
      <c r="AH2738" s="126"/>
      <c r="AI2738" s="126"/>
      <c r="AJ2738" s="126"/>
      <c r="AK2738" s="126"/>
      <c r="AL2738" s="126">
        <v>2738</v>
      </c>
    </row>
    <row r="2739" spans="1:38">
      <c r="A2739" s="721" t="s">
        <v>2111</v>
      </c>
      <c r="B2739" s="722">
        <v>25</v>
      </c>
      <c r="C2739" s="722">
        <v>2503</v>
      </c>
      <c r="D2739" s="722">
        <v>250305</v>
      </c>
      <c r="E2739" s="721">
        <v>2503051888</v>
      </c>
      <c r="F2739" s="721" t="s">
        <v>2112</v>
      </c>
      <c r="G2739" s="1127">
        <v>0</v>
      </c>
      <c r="H2739" s="1128">
        <v>0</v>
      </c>
      <c r="I2739" s="1128">
        <v>0</v>
      </c>
      <c r="J2739" s="1128">
        <v>0</v>
      </c>
      <c r="K2739" s="1128">
        <v>0</v>
      </c>
      <c r="L2739" s="1128">
        <v>0</v>
      </c>
      <c r="M2739" s="1128">
        <v>0</v>
      </c>
      <c r="N2739" s="1129">
        <v>0</v>
      </c>
      <c r="O2739" s="1128">
        <v>0</v>
      </c>
      <c r="P2739" s="1127">
        <v>0</v>
      </c>
      <c r="Q2739" s="1127">
        <v>0</v>
      </c>
      <c r="R2739" s="1127">
        <v>0</v>
      </c>
      <c r="S2739" s="1127">
        <v>0</v>
      </c>
      <c r="T2739" s="1130">
        <v>0</v>
      </c>
      <c r="U2739" s="1130">
        <v>0</v>
      </c>
      <c r="V2739" s="1130">
        <v>0</v>
      </c>
      <c r="W2739" s="1127">
        <v>0</v>
      </c>
      <c r="X2739" s="1130">
        <v>0</v>
      </c>
      <c r="Y2739" s="735">
        <v>0</v>
      </c>
      <c r="Z2739" s="1131">
        <v>0</v>
      </c>
      <c r="AA2739" s="1131">
        <v>0</v>
      </c>
      <c r="AB2739" s="1131">
        <v>0</v>
      </c>
      <c r="AC2739" s="1131">
        <v>-0.14799999117851256</v>
      </c>
      <c r="AD2739" s="1131">
        <v>0</v>
      </c>
      <c r="AE2739" s="1131">
        <v>0.14799999117851256</v>
      </c>
      <c r="AF2739" s="126"/>
      <c r="AG2739" s="126"/>
      <c r="AH2739" s="126"/>
      <c r="AI2739" s="126"/>
      <c r="AJ2739" s="126"/>
      <c r="AK2739" s="126"/>
      <c r="AL2739" s="126">
        <v>2739</v>
      </c>
    </row>
    <row r="2740" spans="1:38">
      <c r="A2740" s="721" t="s">
        <v>2111</v>
      </c>
      <c r="B2740" s="722">
        <v>25</v>
      </c>
      <c r="C2740" s="722">
        <v>2503</v>
      </c>
      <c r="D2740" s="722">
        <v>250305</v>
      </c>
      <c r="E2740" s="721">
        <v>2503051889</v>
      </c>
      <c r="F2740" s="721" t="s">
        <v>305</v>
      </c>
      <c r="G2740" s="1127">
        <v>-399614627</v>
      </c>
      <c r="H2740" s="1128">
        <v>0</v>
      </c>
      <c r="I2740" s="1128">
        <v>-399614627.33999997</v>
      </c>
      <c r="J2740" s="1128">
        <v>-0.3399999737739563</v>
      </c>
      <c r="K2740" s="1128">
        <v>0</v>
      </c>
      <c r="L2740" s="1128">
        <v>0</v>
      </c>
      <c r="M2740" s="1128">
        <v>-0.3399999737739563</v>
      </c>
      <c r="N2740" s="1129">
        <v>0</v>
      </c>
      <c r="O2740" s="1128">
        <v>-0.3399999737739563</v>
      </c>
      <c r="P2740" s="1127">
        <v>-0.12579999029636382</v>
      </c>
      <c r="Q2740" s="1127">
        <v>0</v>
      </c>
      <c r="R2740" s="1127">
        <v>0</v>
      </c>
      <c r="S2740" s="1127">
        <v>0</v>
      </c>
      <c r="T2740" s="1130">
        <v>0</v>
      </c>
      <c r="U2740" s="1130">
        <v>0</v>
      </c>
      <c r="V2740" s="1130">
        <v>0</v>
      </c>
      <c r="W2740" s="1127">
        <v>0</v>
      </c>
      <c r="X2740" s="1130">
        <v>-0.12579999029636382</v>
      </c>
      <c r="Y2740" s="735">
        <v>0.37</v>
      </c>
      <c r="Z2740" s="1131">
        <v>0</v>
      </c>
      <c r="AA2740" s="1131">
        <v>-0.12579999029636382</v>
      </c>
      <c r="AB2740" s="1131">
        <v>0</v>
      </c>
      <c r="AC2740" s="1131">
        <v>0</v>
      </c>
      <c r="AD2740" s="1131">
        <v>0</v>
      </c>
      <c r="AE2740" s="1131">
        <v>-0.12579999029636382</v>
      </c>
      <c r="AF2740" s="126"/>
      <c r="AG2740" s="126"/>
      <c r="AH2740" s="126"/>
      <c r="AI2740" s="126"/>
      <c r="AJ2740" s="126"/>
      <c r="AK2740" s="126"/>
      <c r="AL2740" s="126">
        <v>2740</v>
      </c>
    </row>
    <row r="2741" spans="1:38">
      <c r="A2741" s="721" t="s">
        <v>2111</v>
      </c>
      <c r="B2741" s="722">
        <v>25</v>
      </c>
      <c r="C2741" s="722">
        <v>2503</v>
      </c>
      <c r="D2741" s="722">
        <v>250310</v>
      </c>
      <c r="E2741" s="721">
        <v>2503101002</v>
      </c>
      <c r="F2741" s="721" t="s">
        <v>1513</v>
      </c>
      <c r="G2741" s="1127">
        <v>-333730</v>
      </c>
      <c r="H2741" s="1128">
        <v>0</v>
      </c>
      <c r="I2741" s="1128">
        <v>-333730.40000000002</v>
      </c>
      <c r="J2741" s="1128">
        <v>-0.40000000002328306</v>
      </c>
      <c r="K2741" s="1128">
        <v>0</v>
      </c>
      <c r="L2741" s="1128">
        <v>0</v>
      </c>
      <c r="M2741" s="1128">
        <v>-0.40000000002328306</v>
      </c>
      <c r="N2741" s="1129">
        <v>0</v>
      </c>
      <c r="O2741" s="1128">
        <v>-0.40000000002328306</v>
      </c>
      <c r="P2741" s="1127">
        <v>-0.14800000000861474</v>
      </c>
      <c r="Q2741" s="1127">
        <v>0</v>
      </c>
      <c r="R2741" s="1127">
        <v>0</v>
      </c>
      <c r="S2741" s="1127">
        <v>0</v>
      </c>
      <c r="T2741" s="1130">
        <v>0</v>
      </c>
      <c r="U2741" s="1130">
        <v>0</v>
      </c>
      <c r="V2741" s="1130">
        <v>0</v>
      </c>
      <c r="W2741" s="1127">
        <v>0</v>
      </c>
      <c r="X2741" s="1130">
        <v>-0.14800000000861474</v>
      </c>
      <c r="Y2741" s="735">
        <v>0.37</v>
      </c>
      <c r="Z2741" s="1131">
        <v>0</v>
      </c>
      <c r="AA2741" s="1131">
        <v>-0.14800000000861474</v>
      </c>
      <c r="AB2741" s="1131">
        <v>0</v>
      </c>
      <c r="AC2741" s="1131">
        <v>-1.4800000003015156E-2</v>
      </c>
      <c r="AD2741" s="1131">
        <v>0</v>
      </c>
      <c r="AE2741" s="1131">
        <v>-0.13320000000559959</v>
      </c>
      <c r="AF2741" s="126"/>
      <c r="AG2741" s="126"/>
      <c r="AH2741" s="126"/>
      <c r="AI2741" s="126"/>
      <c r="AJ2741" s="126"/>
      <c r="AK2741" s="126"/>
      <c r="AL2741" s="126">
        <v>2741</v>
      </c>
    </row>
    <row r="2742" spans="1:38">
      <c r="A2742" s="721" t="s">
        <v>2111</v>
      </c>
      <c r="B2742" s="722">
        <v>25</v>
      </c>
      <c r="C2742" s="722">
        <v>2503</v>
      </c>
      <c r="D2742" s="722">
        <v>250310</v>
      </c>
      <c r="E2742" s="721">
        <v>2503101201</v>
      </c>
      <c r="F2742" s="721" t="s">
        <v>366</v>
      </c>
      <c r="G2742" s="1127">
        <v>-28127161</v>
      </c>
      <c r="H2742" s="1128">
        <v>0</v>
      </c>
      <c r="I2742" s="1128">
        <v>-28127160.960000001</v>
      </c>
      <c r="J2742" s="1128">
        <v>3.9999999105930328E-2</v>
      </c>
      <c r="K2742" s="1128">
        <v>0</v>
      </c>
      <c r="L2742" s="1128">
        <v>3.9999999105930328E-2</v>
      </c>
      <c r="M2742" s="1128">
        <v>0</v>
      </c>
      <c r="N2742" s="1129">
        <v>0</v>
      </c>
      <c r="O2742" s="1128">
        <v>3.9999999105930328E-2</v>
      </c>
      <c r="P2742" s="1127">
        <v>1.4799999669194222E-2</v>
      </c>
      <c r="Q2742" s="1127">
        <v>0</v>
      </c>
      <c r="R2742" s="1127">
        <v>0</v>
      </c>
      <c r="S2742" s="1127">
        <v>0</v>
      </c>
      <c r="T2742" s="1130">
        <v>0</v>
      </c>
      <c r="U2742" s="1130">
        <v>0</v>
      </c>
      <c r="V2742" s="1130">
        <v>0</v>
      </c>
      <c r="W2742" s="1127">
        <v>0</v>
      </c>
      <c r="X2742" s="1130">
        <v>1.4799999669194222E-2</v>
      </c>
      <c r="Y2742" s="735">
        <v>0.37</v>
      </c>
      <c r="Z2742" s="1131">
        <v>1.4799999669194222E-2</v>
      </c>
      <c r="AA2742" s="1131">
        <v>0</v>
      </c>
      <c r="AB2742" s="1131">
        <v>9.9899998456239703E-2</v>
      </c>
      <c r="AC2742" s="1131">
        <v>0</v>
      </c>
      <c r="AD2742" s="1131">
        <v>-8.509999878704548E-2</v>
      </c>
      <c r="AE2742" s="1131">
        <v>0</v>
      </c>
      <c r="AF2742" s="126"/>
      <c r="AG2742" s="126"/>
      <c r="AH2742" s="126"/>
      <c r="AI2742" s="126"/>
      <c r="AJ2742" s="126"/>
      <c r="AK2742" s="126"/>
      <c r="AL2742" s="126">
        <v>2742</v>
      </c>
    </row>
    <row r="2743" spans="1:38">
      <c r="A2743" s="721" t="s">
        <v>2111</v>
      </c>
      <c r="B2743" s="722">
        <v>25</v>
      </c>
      <c r="C2743" s="722">
        <v>2503</v>
      </c>
      <c r="D2743" s="722">
        <v>250310</v>
      </c>
      <c r="E2743" s="721">
        <v>2503101202</v>
      </c>
      <c r="F2743" s="721" t="s">
        <v>367</v>
      </c>
      <c r="G2743" s="1127">
        <v>-486870249</v>
      </c>
      <c r="H2743" s="1128">
        <v>0</v>
      </c>
      <c r="I2743" s="1128">
        <v>-486870248.66000003</v>
      </c>
      <c r="J2743" s="1128">
        <v>0.3399999737739563</v>
      </c>
      <c r="K2743" s="1128">
        <v>0</v>
      </c>
      <c r="L2743" s="1128">
        <v>0.3399999737739563</v>
      </c>
      <c r="M2743" s="1128">
        <v>0</v>
      </c>
      <c r="N2743" s="1129">
        <v>0</v>
      </c>
      <c r="O2743" s="1128">
        <v>0.3399999737739563</v>
      </c>
      <c r="P2743" s="1127">
        <v>0.12579999029636382</v>
      </c>
      <c r="Q2743" s="1127">
        <v>0</v>
      </c>
      <c r="R2743" s="1127">
        <v>0</v>
      </c>
      <c r="S2743" s="1127">
        <v>0</v>
      </c>
      <c r="T2743" s="1130">
        <v>0</v>
      </c>
      <c r="U2743" s="1130">
        <v>0</v>
      </c>
      <c r="V2743" s="1130">
        <v>0</v>
      </c>
      <c r="W2743" s="1127">
        <v>0</v>
      </c>
      <c r="X2743" s="1130">
        <v>0.12579999029636382</v>
      </c>
      <c r="Y2743" s="735">
        <v>0.37</v>
      </c>
      <c r="Z2743" s="1131">
        <v>0.12579999029636382</v>
      </c>
      <c r="AA2743" s="1131">
        <v>0</v>
      </c>
      <c r="AB2743" s="1131">
        <v>0.17390001058578491</v>
      </c>
      <c r="AC2743" s="1131">
        <v>0</v>
      </c>
      <c r="AD2743" s="1131">
        <v>-4.8100020289421092E-2</v>
      </c>
      <c r="AE2743" s="1131">
        <v>0</v>
      </c>
      <c r="AF2743" s="126"/>
      <c r="AG2743" s="126"/>
      <c r="AH2743" s="126"/>
      <c r="AI2743" s="126"/>
      <c r="AJ2743" s="126"/>
      <c r="AK2743" s="126"/>
      <c r="AL2743" s="126">
        <v>2743</v>
      </c>
    </row>
    <row r="2744" spans="1:38">
      <c r="A2744" s="721" t="s">
        <v>2111</v>
      </c>
      <c r="B2744" s="722">
        <v>25</v>
      </c>
      <c r="C2744" s="722">
        <v>2503</v>
      </c>
      <c r="D2744" s="722">
        <v>250310</v>
      </c>
      <c r="E2744" s="721">
        <v>2503101205</v>
      </c>
      <c r="F2744" s="721" t="s">
        <v>368</v>
      </c>
      <c r="G2744" s="1127">
        <v>54310</v>
      </c>
      <c r="H2744" s="1128">
        <v>0</v>
      </c>
      <c r="I2744" s="1128">
        <v>54310.13</v>
      </c>
      <c r="J2744" s="1128">
        <v>0.12999999999738066</v>
      </c>
      <c r="K2744" s="1128">
        <v>0</v>
      </c>
      <c r="L2744" s="1128">
        <v>0.12999999999738066</v>
      </c>
      <c r="M2744" s="1128">
        <v>0</v>
      </c>
      <c r="N2744" s="1129">
        <v>0</v>
      </c>
      <c r="O2744" s="1128">
        <v>0.12999999999738066</v>
      </c>
      <c r="P2744" s="1127">
        <v>4.8099999999030842E-2</v>
      </c>
      <c r="Q2744" s="1127">
        <v>0</v>
      </c>
      <c r="R2744" s="1127">
        <v>0</v>
      </c>
      <c r="S2744" s="1127">
        <v>0</v>
      </c>
      <c r="T2744" s="1130">
        <v>0</v>
      </c>
      <c r="U2744" s="1130">
        <v>0</v>
      </c>
      <c r="V2744" s="1130">
        <v>0</v>
      </c>
      <c r="W2744" s="1127">
        <v>0</v>
      </c>
      <c r="X2744" s="1130">
        <v>4.8099999999030842E-2</v>
      </c>
      <c r="Y2744" s="735">
        <v>0.37</v>
      </c>
      <c r="Z2744" s="1131">
        <v>4.8099999999030842E-2</v>
      </c>
      <c r="AA2744" s="1131">
        <v>0</v>
      </c>
      <c r="AB2744" s="1131">
        <v>5.9200000055134296E-2</v>
      </c>
      <c r="AC2744" s="1131">
        <v>0</v>
      </c>
      <c r="AD2744" s="1131">
        <v>-1.1100000056103454E-2</v>
      </c>
      <c r="AE2744" s="1131">
        <v>0</v>
      </c>
      <c r="AF2744" s="126"/>
      <c r="AG2744" s="126"/>
      <c r="AH2744" s="126"/>
      <c r="AI2744" s="126"/>
      <c r="AJ2744" s="126"/>
      <c r="AK2744" s="126"/>
      <c r="AL2744" s="126">
        <v>2744</v>
      </c>
    </row>
    <row r="2745" spans="1:38">
      <c r="A2745" s="721" t="s">
        <v>96</v>
      </c>
      <c r="B2745" s="722">
        <v>25</v>
      </c>
      <c r="C2745" s="722">
        <v>2503</v>
      </c>
      <c r="D2745" s="722">
        <v>250310</v>
      </c>
      <c r="E2745" s="721">
        <v>2503101403</v>
      </c>
      <c r="F2745" s="721" t="s">
        <v>307</v>
      </c>
      <c r="G2745" s="1127">
        <v>28883858304</v>
      </c>
      <c r="H2745" s="1128">
        <v>0</v>
      </c>
      <c r="I2745" s="1128">
        <v>28883858304.380001</v>
      </c>
      <c r="J2745" s="1128">
        <v>0.38000106811523438</v>
      </c>
      <c r="K2745" s="1128">
        <v>0</v>
      </c>
      <c r="L2745" s="1128">
        <v>0.38000106811523438</v>
      </c>
      <c r="M2745" s="1128">
        <v>0</v>
      </c>
      <c r="N2745" s="1129">
        <v>0</v>
      </c>
      <c r="O2745" s="1128">
        <v>0.38000106811523438</v>
      </c>
      <c r="P2745" s="1127">
        <v>0.14060039520263673</v>
      </c>
      <c r="Q2745" s="1127">
        <v>0</v>
      </c>
      <c r="R2745" s="1127">
        <v>0</v>
      </c>
      <c r="S2745" s="1127">
        <v>0</v>
      </c>
      <c r="T2745" s="1130">
        <v>0</v>
      </c>
      <c r="U2745" s="1130">
        <v>0</v>
      </c>
      <c r="V2745" s="1130">
        <v>0</v>
      </c>
      <c r="W2745" s="1127">
        <v>0</v>
      </c>
      <c r="X2745" s="1130">
        <v>0.14060039520263673</v>
      </c>
      <c r="Y2745" s="735">
        <v>0.37000000000000005</v>
      </c>
      <c r="Z2745" s="1131">
        <v>0.14060039520263673</v>
      </c>
      <c r="AA2745" s="1131">
        <v>0</v>
      </c>
      <c r="AB2745" s="1131">
        <v>0</v>
      </c>
      <c r="AC2745" s="1131">
        <v>0</v>
      </c>
      <c r="AD2745" s="1131">
        <v>0.14060039520263673</v>
      </c>
      <c r="AE2745" s="1131">
        <v>0</v>
      </c>
      <c r="AF2745" s="126"/>
      <c r="AG2745" s="126"/>
      <c r="AH2745" s="126"/>
      <c r="AI2745" s="126"/>
      <c r="AJ2745" s="126"/>
      <c r="AK2745" s="126"/>
      <c r="AL2745" s="126">
        <v>2745</v>
      </c>
    </row>
    <row r="2746" spans="1:38">
      <c r="A2746" s="721" t="s">
        <v>96</v>
      </c>
      <c r="B2746" s="722">
        <v>25</v>
      </c>
      <c r="C2746" s="722">
        <v>2503</v>
      </c>
      <c r="D2746" s="722">
        <v>250310</v>
      </c>
      <c r="E2746" s="721">
        <v>2503109013</v>
      </c>
      <c r="F2746" s="721" t="s">
        <v>1514</v>
      </c>
      <c r="G2746" s="1127">
        <v>-45314844287</v>
      </c>
      <c r="H2746" s="1128">
        <v>0</v>
      </c>
      <c r="I2746" s="1128">
        <v>-45314844287.330002</v>
      </c>
      <c r="J2746" s="1128">
        <v>-0.3300018310546875</v>
      </c>
      <c r="K2746" s="1128">
        <v>0</v>
      </c>
      <c r="L2746" s="1128">
        <v>0</v>
      </c>
      <c r="M2746" s="1128">
        <v>-0.3300018310546875</v>
      </c>
      <c r="N2746" s="1129">
        <v>0</v>
      </c>
      <c r="O2746" s="1128">
        <v>-0.3300018310546875</v>
      </c>
      <c r="P2746" s="1127">
        <v>-0.12210067749023437</v>
      </c>
      <c r="Q2746" s="1127">
        <v>0</v>
      </c>
      <c r="R2746" s="1127">
        <v>0</v>
      </c>
      <c r="S2746" s="1127">
        <v>0</v>
      </c>
      <c r="T2746" s="1130">
        <v>0</v>
      </c>
      <c r="U2746" s="1130">
        <v>0</v>
      </c>
      <c r="V2746" s="1130">
        <v>0</v>
      </c>
      <c r="W2746" s="1127">
        <v>0</v>
      </c>
      <c r="X2746" s="1130">
        <v>-0.12210067749023437</v>
      </c>
      <c r="Y2746" s="735">
        <v>0.37</v>
      </c>
      <c r="Z2746" s="1131">
        <v>0</v>
      </c>
      <c r="AA2746" s="1131">
        <v>-0.12210067749023437</v>
      </c>
      <c r="AB2746" s="1131">
        <v>0</v>
      </c>
      <c r="AC2746" s="1131">
        <v>0</v>
      </c>
      <c r="AD2746" s="1131">
        <v>0</v>
      </c>
      <c r="AE2746" s="1131">
        <v>-0.12210067749023437</v>
      </c>
      <c r="AF2746" s="126"/>
      <c r="AG2746" s="126"/>
      <c r="AH2746" s="126"/>
      <c r="AI2746" s="126"/>
      <c r="AJ2746" s="126"/>
      <c r="AK2746" s="126"/>
      <c r="AL2746" s="126">
        <v>2746</v>
      </c>
    </row>
    <row r="2747" spans="1:38">
      <c r="A2747" s="721" t="s">
        <v>2111</v>
      </c>
      <c r="B2747" s="722">
        <v>25</v>
      </c>
      <c r="C2747" s="722">
        <v>2503</v>
      </c>
      <c r="D2747" s="722">
        <v>250310</v>
      </c>
      <c r="E2747" s="721">
        <v>2503109050</v>
      </c>
      <c r="F2747" s="721" t="s">
        <v>2113</v>
      </c>
      <c r="G2747" s="1127">
        <v>0</v>
      </c>
      <c r="H2747" s="1128">
        <v>0</v>
      </c>
      <c r="I2747" s="1128">
        <v>0</v>
      </c>
      <c r="J2747" s="1128">
        <v>0</v>
      </c>
      <c r="K2747" s="1128">
        <v>0</v>
      </c>
      <c r="L2747" s="1128">
        <v>0</v>
      </c>
      <c r="M2747" s="1128">
        <v>0</v>
      </c>
      <c r="N2747" s="1129">
        <v>0</v>
      </c>
      <c r="O2747" s="1128">
        <v>0</v>
      </c>
      <c r="P2747" s="1127">
        <v>0</v>
      </c>
      <c r="Q2747" s="1127">
        <v>0</v>
      </c>
      <c r="R2747" s="1127">
        <v>0</v>
      </c>
      <c r="S2747" s="1127">
        <v>0</v>
      </c>
      <c r="T2747" s="1130">
        <v>0</v>
      </c>
      <c r="U2747" s="1130">
        <v>0</v>
      </c>
      <c r="V2747" s="1130">
        <v>0</v>
      </c>
      <c r="W2747" s="1127">
        <v>0</v>
      </c>
      <c r="X2747" s="1130">
        <v>0</v>
      </c>
      <c r="Y2747" s="735">
        <v>0</v>
      </c>
      <c r="Z2747" s="1131">
        <v>0</v>
      </c>
      <c r="AA2747" s="1131">
        <v>0</v>
      </c>
      <c r="AB2747" s="1131">
        <v>0</v>
      </c>
      <c r="AC2747" s="1131">
        <v>0</v>
      </c>
      <c r="AD2747" s="1131">
        <v>0</v>
      </c>
      <c r="AE2747" s="1131">
        <v>0</v>
      </c>
      <c r="AF2747" s="126"/>
      <c r="AG2747" s="126"/>
      <c r="AH2747" s="126"/>
      <c r="AI2747" s="126"/>
      <c r="AJ2747" s="126"/>
      <c r="AK2747" s="126"/>
      <c r="AL2747" s="126">
        <v>2747</v>
      </c>
    </row>
    <row r="2748" spans="1:38">
      <c r="A2748" s="721" t="s">
        <v>2111</v>
      </c>
      <c r="B2748" s="722">
        <v>25</v>
      </c>
      <c r="C2748" s="722">
        <v>2503</v>
      </c>
      <c r="D2748" s="722">
        <v>250310</v>
      </c>
      <c r="E2748" s="721">
        <v>2503109056</v>
      </c>
      <c r="F2748" s="721" t="s">
        <v>1515</v>
      </c>
      <c r="G2748" s="1127">
        <v>-147264509</v>
      </c>
      <c r="H2748" s="1128">
        <v>0</v>
      </c>
      <c r="I2748" s="1128">
        <v>-147264509.33000001</v>
      </c>
      <c r="J2748" s="1128">
        <v>-0.33000001311302185</v>
      </c>
      <c r="K2748" s="1128">
        <v>0</v>
      </c>
      <c r="L2748" s="1128">
        <v>0</v>
      </c>
      <c r="M2748" s="1128">
        <v>-0.33000001311302185</v>
      </c>
      <c r="N2748" s="1129">
        <v>0</v>
      </c>
      <c r="O2748" s="1128">
        <v>-0.33000001311302185</v>
      </c>
      <c r="P2748" s="1127">
        <v>-0.12210000485181809</v>
      </c>
      <c r="Q2748" s="1127">
        <v>0</v>
      </c>
      <c r="R2748" s="1127">
        <v>0</v>
      </c>
      <c r="S2748" s="1127">
        <v>0</v>
      </c>
      <c r="T2748" s="1130">
        <v>0</v>
      </c>
      <c r="U2748" s="1130">
        <v>0</v>
      </c>
      <c r="V2748" s="1130">
        <v>0</v>
      </c>
      <c r="W2748" s="1127">
        <v>0</v>
      </c>
      <c r="X2748" s="1130">
        <v>-0.12210000485181809</v>
      </c>
      <c r="Y2748" s="735">
        <v>0.37</v>
      </c>
      <c r="Z2748" s="1131">
        <v>0</v>
      </c>
      <c r="AA2748" s="1131">
        <v>-0.12210000485181809</v>
      </c>
      <c r="AB2748" s="1131">
        <v>0</v>
      </c>
      <c r="AC2748" s="1131">
        <v>-0.16279999911785126</v>
      </c>
      <c r="AD2748" s="1131">
        <v>0</v>
      </c>
      <c r="AE2748" s="1131">
        <v>4.0699994266033171E-2</v>
      </c>
      <c r="AF2748" s="126"/>
      <c r="AG2748" s="126"/>
      <c r="AH2748" s="126"/>
      <c r="AI2748" s="126"/>
      <c r="AJ2748" s="126"/>
      <c r="AK2748" s="126"/>
      <c r="AL2748" s="126">
        <v>2748</v>
      </c>
    </row>
    <row r="2749" spans="1:38">
      <c r="A2749" s="721" t="s">
        <v>2111</v>
      </c>
      <c r="B2749" s="722">
        <v>25</v>
      </c>
      <c r="C2749" s="722">
        <v>2503</v>
      </c>
      <c r="D2749" s="722">
        <v>250310</v>
      </c>
      <c r="E2749" s="721">
        <v>2503109103</v>
      </c>
      <c r="F2749" s="721" t="s">
        <v>4408</v>
      </c>
      <c r="G2749" s="1127">
        <v>-25596</v>
      </c>
      <c r="H2749" s="1128">
        <v>0</v>
      </c>
      <c r="I2749" s="1128">
        <v>-25595.7</v>
      </c>
      <c r="J2749" s="1128">
        <v>0.2999999999992724</v>
      </c>
      <c r="K2749" s="1128">
        <v>0</v>
      </c>
      <c r="L2749" s="1128">
        <v>0.2999999999992724</v>
      </c>
      <c r="M2749" s="1128">
        <v>0</v>
      </c>
      <c r="N2749" s="1129">
        <v>0</v>
      </c>
      <c r="O2749" s="1128">
        <v>0.2999999999992724</v>
      </c>
      <c r="P2749" s="1127">
        <v>0.11099999999973079</v>
      </c>
      <c r="Q2749" s="1127">
        <v>0</v>
      </c>
      <c r="R2749" s="1127">
        <v>0</v>
      </c>
      <c r="S2749" s="1127">
        <v>0</v>
      </c>
      <c r="T2749" s="1130">
        <v>0</v>
      </c>
      <c r="U2749" s="1130">
        <v>0</v>
      </c>
      <c r="V2749" s="1130">
        <v>0</v>
      </c>
      <c r="W2749" s="1127">
        <v>0</v>
      </c>
      <c r="X2749" s="1130">
        <v>0.11099999999973079</v>
      </c>
      <c r="Y2749" s="735">
        <v>0.37</v>
      </c>
      <c r="Z2749" s="1131">
        <v>0.11099999999973079</v>
      </c>
      <c r="AA2749" s="1131">
        <v>0</v>
      </c>
      <c r="AB2749" s="1131">
        <v>0</v>
      </c>
      <c r="AC2749" s="1131">
        <v>0</v>
      </c>
      <c r="AD2749" s="1131">
        <v>0.11099999999973079</v>
      </c>
      <c r="AE2749" s="1131">
        <v>0</v>
      </c>
      <c r="AF2749" s="126"/>
      <c r="AG2749" s="126"/>
      <c r="AH2749" s="126"/>
      <c r="AI2749" s="126"/>
      <c r="AJ2749" s="126"/>
      <c r="AK2749" s="126"/>
      <c r="AL2749" s="126">
        <v>2749</v>
      </c>
    </row>
    <row r="2750" spans="1:38">
      <c r="A2750" s="721" t="s">
        <v>2111</v>
      </c>
      <c r="B2750" s="722">
        <v>25</v>
      </c>
      <c r="C2750" s="722">
        <v>2503</v>
      </c>
      <c r="D2750" s="722">
        <v>250310</v>
      </c>
      <c r="E2750" s="721">
        <v>2503109143</v>
      </c>
      <c r="F2750" s="721" t="s">
        <v>4409</v>
      </c>
      <c r="G2750" s="1127">
        <v>0</v>
      </c>
      <c r="H2750" s="1128">
        <v>0</v>
      </c>
      <c r="I2750" s="1128">
        <v>0</v>
      </c>
      <c r="J2750" s="1128">
        <v>0</v>
      </c>
      <c r="K2750" s="1128">
        <v>0</v>
      </c>
      <c r="L2750" s="1128">
        <v>0</v>
      </c>
      <c r="M2750" s="1128">
        <v>0</v>
      </c>
      <c r="N2750" s="1129">
        <v>0</v>
      </c>
      <c r="O2750" s="1128">
        <v>0</v>
      </c>
      <c r="P2750" s="1127">
        <v>0</v>
      </c>
      <c r="Q2750" s="1127">
        <v>0</v>
      </c>
      <c r="R2750" s="1127">
        <v>0</v>
      </c>
      <c r="S2750" s="1127">
        <v>0</v>
      </c>
      <c r="T2750" s="1130">
        <v>0</v>
      </c>
      <c r="U2750" s="1130">
        <v>0</v>
      </c>
      <c r="V2750" s="1130">
        <v>0</v>
      </c>
      <c r="W2750" s="1127">
        <v>0</v>
      </c>
      <c r="X2750" s="1130">
        <v>0</v>
      </c>
      <c r="Y2750" s="735">
        <v>0</v>
      </c>
      <c r="Z2750" s="1131">
        <v>0</v>
      </c>
      <c r="AA2750" s="1131">
        <v>0</v>
      </c>
      <c r="AB2750" s="1131">
        <v>0</v>
      </c>
      <c r="AC2750" s="1131">
        <v>0</v>
      </c>
      <c r="AD2750" s="1131">
        <v>0</v>
      </c>
      <c r="AE2750" s="1131">
        <v>0</v>
      </c>
      <c r="AF2750" s="126"/>
      <c r="AG2750" s="126"/>
      <c r="AH2750" s="126"/>
      <c r="AI2750" s="126"/>
      <c r="AJ2750" s="126"/>
      <c r="AK2750" s="126"/>
      <c r="AL2750" s="126">
        <v>2750</v>
      </c>
    </row>
    <row r="2751" spans="1:38">
      <c r="A2751" s="721" t="s">
        <v>2111</v>
      </c>
      <c r="B2751" s="722">
        <v>25</v>
      </c>
      <c r="C2751" s="722">
        <v>2503</v>
      </c>
      <c r="D2751" s="722">
        <v>250310</v>
      </c>
      <c r="E2751" s="721">
        <v>2503109148</v>
      </c>
      <c r="F2751" s="721" t="s">
        <v>1516</v>
      </c>
      <c r="G2751" s="1127">
        <v>-36699651</v>
      </c>
      <c r="H2751" s="1128">
        <v>0</v>
      </c>
      <c r="I2751" s="1128">
        <v>-36699651</v>
      </c>
      <c r="J2751" s="1128">
        <v>0</v>
      </c>
      <c r="K2751" s="1128">
        <v>0</v>
      </c>
      <c r="L2751" s="1128">
        <v>0</v>
      </c>
      <c r="M2751" s="1128">
        <v>0</v>
      </c>
      <c r="N2751" s="1129">
        <v>0</v>
      </c>
      <c r="O2751" s="1128">
        <v>0</v>
      </c>
      <c r="P2751" s="1127">
        <v>0</v>
      </c>
      <c r="Q2751" s="1127">
        <v>0</v>
      </c>
      <c r="R2751" s="1127">
        <v>0</v>
      </c>
      <c r="S2751" s="1127">
        <v>0</v>
      </c>
      <c r="T2751" s="1130">
        <v>0</v>
      </c>
      <c r="U2751" s="1130">
        <v>0</v>
      </c>
      <c r="V2751" s="1130">
        <v>0</v>
      </c>
      <c r="W2751" s="1127">
        <v>0</v>
      </c>
      <c r="X2751" s="1130">
        <v>0</v>
      </c>
      <c r="Y2751" s="735">
        <v>0</v>
      </c>
      <c r="Z2751" s="1131">
        <v>0</v>
      </c>
      <c r="AA2751" s="1131">
        <v>0</v>
      </c>
      <c r="AB2751" s="1131">
        <v>5.5499999448657036E-2</v>
      </c>
      <c r="AC2751" s="1131">
        <v>0</v>
      </c>
      <c r="AD2751" s="1131">
        <v>-5.5499999448657036E-2</v>
      </c>
      <c r="AE2751" s="1131">
        <v>0</v>
      </c>
      <c r="AF2751" s="126"/>
      <c r="AG2751" s="126"/>
      <c r="AH2751" s="126"/>
      <c r="AI2751" s="126"/>
      <c r="AJ2751" s="126"/>
      <c r="AK2751" s="126"/>
      <c r="AL2751" s="126">
        <v>2751</v>
      </c>
    </row>
    <row r="2752" spans="1:38">
      <c r="A2752" s="721" t="s">
        <v>2111</v>
      </c>
      <c r="B2752" s="722">
        <v>25</v>
      </c>
      <c r="C2752" s="722">
        <v>2503</v>
      </c>
      <c r="D2752" s="722">
        <v>250310</v>
      </c>
      <c r="E2752" s="721">
        <v>2503109151</v>
      </c>
      <c r="F2752" s="721" t="s">
        <v>1517</v>
      </c>
      <c r="G2752" s="1127">
        <v>-19423032</v>
      </c>
      <c r="H2752" s="1128">
        <v>0</v>
      </c>
      <c r="I2752" s="1128">
        <v>-19423032</v>
      </c>
      <c r="J2752" s="1128">
        <v>0</v>
      </c>
      <c r="K2752" s="1128">
        <v>0</v>
      </c>
      <c r="L2752" s="1128">
        <v>0</v>
      </c>
      <c r="M2752" s="1128">
        <v>0</v>
      </c>
      <c r="N2752" s="1129">
        <v>0</v>
      </c>
      <c r="O2752" s="1128">
        <v>0</v>
      </c>
      <c r="P2752" s="1127">
        <v>0</v>
      </c>
      <c r="Q2752" s="1127">
        <v>0</v>
      </c>
      <c r="R2752" s="1127">
        <v>0</v>
      </c>
      <c r="S2752" s="1127">
        <v>0</v>
      </c>
      <c r="T2752" s="1130">
        <v>0</v>
      </c>
      <c r="U2752" s="1130">
        <v>0</v>
      </c>
      <c r="V2752" s="1130">
        <v>0</v>
      </c>
      <c r="W2752" s="1127">
        <v>0</v>
      </c>
      <c r="X2752" s="1130">
        <v>0</v>
      </c>
      <c r="Y2752" s="735">
        <v>0</v>
      </c>
      <c r="Z2752" s="1131">
        <v>0</v>
      </c>
      <c r="AA2752" s="1131">
        <v>0</v>
      </c>
      <c r="AB2752" s="1131">
        <v>0</v>
      </c>
      <c r="AC2752" s="1131">
        <v>0</v>
      </c>
      <c r="AD2752" s="1131">
        <v>0</v>
      </c>
      <c r="AE2752" s="1131">
        <v>0</v>
      </c>
      <c r="AF2752" s="126"/>
      <c r="AG2752" s="126"/>
      <c r="AH2752" s="126"/>
      <c r="AI2752" s="126"/>
      <c r="AJ2752" s="126"/>
      <c r="AK2752" s="126"/>
      <c r="AL2752" s="126">
        <v>2752</v>
      </c>
    </row>
    <row r="2753" spans="1:38">
      <c r="A2753" s="721" t="s">
        <v>2111</v>
      </c>
      <c r="B2753" s="722">
        <v>25</v>
      </c>
      <c r="C2753" s="722">
        <v>2503</v>
      </c>
      <c r="D2753" s="722">
        <v>250310</v>
      </c>
      <c r="E2753" s="721">
        <v>2503109152</v>
      </c>
      <c r="F2753" s="721" t="s">
        <v>1518</v>
      </c>
      <c r="G2753" s="1127">
        <v>-4460386</v>
      </c>
      <c r="H2753" s="1128">
        <v>0</v>
      </c>
      <c r="I2753" s="1128">
        <v>-4460386</v>
      </c>
      <c r="J2753" s="1128">
        <v>0</v>
      </c>
      <c r="K2753" s="1128">
        <v>0</v>
      </c>
      <c r="L2753" s="1128">
        <v>0</v>
      </c>
      <c r="M2753" s="1128">
        <v>0</v>
      </c>
      <c r="N2753" s="1129">
        <v>0</v>
      </c>
      <c r="O2753" s="1128">
        <v>0</v>
      </c>
      <c r="P2753" s="1127">
        <v>0</v>
      </c>
      <c r="Q2753" s="1127">
        <v>0</v>
      </c>
      <c r="R2753" s="1127">
        <v>0</v>
      </c>
      <c r="S2753" s="1127">
        <v>0</v>
      </c>
      <c r="T2753" s="1130">
        <v>0</v>
      </c>
      <c r="U2753" s="1130">
        <v>0</v>
      </c>
      <c r="V2753" s="1130">
        <v>0</v>
      </c>
      <c r="W2753" s="1127">
        <v>0</v>
      </c>
      <c r="X2753" s="1130">
        <v>0</v>
      </c>
      <c r="Y2753" s="735">
        <v>0</v>
      </c>
      <c r="Z2753" s="1131">
        <v>0</v>
      </c>
      <c r="AA2753" s="1131">
        <v>0</v>
      </c>
      <c r="AB2753" s="1131">
        <v>0</v>
      </c>
      <c r="AC2753" s="1131">
        <v>0</v>
      </c>
      <c r="AD2753" s="1131">
        <v>0</v>
      </c>
      <c r="AE2753" s="1131">
        <v>0</v>
      </c>
      <c r="AF2753" s="126"/>
      <c r="AG2753" s="126"/>
      <c r="AH2753" s="126"/>
      <c r="AI2753" s="126"/>
      <c r="AJ2753" s="126"/>
      <c r="AK2753" s="126"/>
      <c r="AL2753" s="126">
        <v>2753</v>
      </c>
    </row>
    <row r="2754" spans="1:38">
      <c r="A2754" s="721" t="s">
        <v>2111</v>
      </c>
      <c r="B2754" s="722">
        <v>25</v>
      </c>
      <c r="C2754" s="722">
        <v>2503</v>
      </c>
      <c r="D2754" s="722">
        <v>250310</v>
      </c>
      <c r="E2754" s="721">
        <v>2503109154</v>
      </c>
      <c r="F2754" s="721" t="s">
        <v>1519</v>
      </c>
      <c r="G2754" s="1127">
        <v>-291881</v>
      </c>
      <c r="H2754" s="1128">
        <v>0</v>
      </c>
      <c r="I2754" s="1128">
        <v>-291881</v>
      </c>
      <c r="J2754" s="1128">
        <v>0</v>
      </c>
      <c r="K2754" s="1128">
        <v>0</v>
      </c>
      <c r="L2754" s="1128">
        <v>0</v>
      </c>
      <c r="M2754" s="1128">
        <v>0</v>
      </c>
      <c r="N2754" s="1129">
        <v>0</v>
      </c>
      <c r="O2754" s="1128">
        <v>0</v>
      </c>
      <c r="P2754" s="1127">
        <v>0</v>
      </c>
      <c r="Q2754" s="1127">
        <v>0</v>
      </c>
      <c r="R2754" s="1127">
        <v>0</v>
      </c>
      <c r="S2754" s="1127">
        <v>0</v>
      </c>
      <c r="T2754" s="1130">
        <v>0</v>
      </c>
      <c r="U2754" s="1130">
        <v>0</v>
      </c>
      <c r="V2754" s="1130">
        <v>0</v>
      </c>
      <c r="W2754" s="1127">
        <v>0</v>
      </c>
      <c r="X2754" s="1130">
        <v>0</v>
      </c>
      <c r="Y2754" s="735">
        <v>0</v>
      </c>
      <c r="Z2754" s="1131">
        <v>0</v>
      </c>
      <c r="AA2754" s="1131">
        <v>0</v>
      </c>
      <c r="AB2754" s="1131">
        <v>0</v>
      </c>
      <c r="AC2754" s="1131">
        <v>0</v>
      </c>
      <c r="AD2754" s="1131">
        <v>0</v>
      </c>
      <c r="AE2754" s="1131">
        <v>0</v>
      </c>
      <c r="AF2754" s="126"/>
      <c r="AG2754" s="126"/>
      <c r="AH2754" s="126"/>
      <c r="AI2754" s="126"/>
      <c r="AJ2754" s="126"/>
      <c r="AK2754" s="126"/>
      <c r="AL2754" s="126">
        <v>2754</v>
      </c>
    </row>
    <row r="2755" spans="1:38">
      <c r="A2755" s="721" t="s">
        <v>2111</v>
      </c>
      <c r="B2755" s="722">
        <v>25</v>
      </c>
      <c r="C2755" s="722">
        <v>2503</v>
      </c>
      <c r="D2755" s="722">
        <v>250310</v>
      </c>
      <c r="E2755" s="721">
        <v>2503109156</v>
      </c>
      <c r="F2755" s="721" t="s">
        <v>1520</v>
      </c>
      <c r="G2755" s="1127">
        <v>-2248901</v>
      </c>
      <c r="H2755" s="1128">
        <v>0</v>
      </c>
      <c r="I2755" s="1128">
        <v>-2248901</v>
      </c>
      <c r="J2755" s="1128">
        <v>0</v>
      </c>
      <c r="K2755" s="1128">
        <v>0</v>
      </c>
      <c r="L2755" s="1128">
        <v>0</v>
      </c>
      <c r="M2755" s="1128">
        <v>0</v>
      </c>
      <c r="N2755" s="1129">
        <v>0</v>
      </c>
      <c r="O2755" s="1128">
        <v>0</v>
      </c>
      <c r="P2755" s="1127">
        <v>0</v>
      </c>
      <c r="Q2755" s="1127">
        <v>0</v>
      </c>
      <c r="R2755" s="1127">
        <v>0</v>
      </c>
      <c r="S2755" s="1127">
        <v>0</v>
      </c>
      <c r="T2755" s="1130">
        <v>0</v>
      </c>
      <c r="U2755" s="1130">
        <v>0</v>
      </c>
      <c r="V2755" s="1130">
        <v>0</v>
      </c>
      <c r="W2755" s="1127">
        <v>0</v>
      </c>
      <c r="X2755" s="1130">
        <v>0</v>
      </c>
      <c r="Y2755" s="735">
        <v>0</v>
      </c>
      <c r="Z2755" s="1131">
        <v>0</v>
      </c>
      <c r="AA2755" s="1131">
        <v>0</v>
      </c>
      <c r="AB2755" s="1131">
        <v>0</v>
      </c>
      <c r="AC2755" s="1131">
        <v>0</v>
      </c>
      <c r="AD2755" s="1131">
        <v>0</v>
      </c>
      <c r="AE2755" s="1131">
        <v>0</v>
      </c>
      <c r="AF2755" s="126"/>
      <c r="AG2755" s="126"/>
      <c r="AH2755" s="126"/>
      <c r="AI2755" s="126"/>
      <c r="AJ2755" s="126"/>
      <c r="AK2755" s="126"/>
      <c r="AL2755" s="126">
        <v>2755</v>
      </c>
    </row>
    <row r="2756" spans="1:38">
      <c r="A2756" s="721" t="s">
        <v>2111</v>
      </c>
      <c r="B2756" s="722">
        <v>25</v>
      </c>
      <c r="C2756" s="722">
        <v>2503</v>
      </c>
      <c r="D2756" s="722">
        <v>250310</v>
      </c>
      <c r="E2756" s="721">
        <v>2503109158</v>
      </c>
      <c r="F2756" s="721" t="s">
        <v>1521</v>
      </c>
      <c r="G2756" s="1127">
        <v>-164664017</v>
      </c>
      <c r="H2756" s="1128">
        <v>0</v>
      </c>
      <c r="I2756" s="1128">
        <v>-164664017</v>
      </c>
      <c r="J2756" s="1128">
        <v>0</v>
      </c>
      <c r="K2756" s="1128">
        <v>0</v>
      </c>
      <c r="L2756" s="1128">
        <v>0</v>
      </c>
      <c r="M2756" s="1128">
        <v>0</v>
      </c>
      <c r="N2756" s="1129">
        <v>0</v>
      </c>
      <c r="O2756" s="1128">
        <v>0</v>
      </c>
      <c r="P2756" s="1127">
        <v>0</v>
      </c>
      <c r="Q2756" s="1127">
        <v>0</v>
      </c>
      <c r="R2756" s="1127">
        <v>0</v>
      </c>
      <c r="S2756" s="1127">
        <v>0</v>
      </c>
      <c r="T2756" s="1130">
        <v>0</v>
      </c>
      <c r="U2756" s="1130">
        <v>0</v>
      </c>
      <c r="V2756" s="1130">
        <v>0</v>
      </c>
      <c r="W2756" s="1127">
        <v>0</v>
      </c>
      <c r="X2756" s="1130">
        <v>0</v>
      </c>
      <c r="Y2756" s="735">
        <v>0</v>
      </c>
      <c r="Z2756" s="1131">
        <v>0</v>
      </c>
      <c r="AA2756" s="1131">
        <v>0</v>
      </c>
      <c r="AB2756" s="1131">
        <v>0</v>
      </c>
      <c r="AC2756" s="1131">
        <v>0</v>
      </c>
      <c r="AD2756" s="1131">
        <v>0</v>
      </c>
      <c r="AE2756" s="1131">
        <v>0</v>
      </c>
      <c r="AF2756" s="126"/>
      <c r="AG2756" s="126"/>
      <c r="AH2756" s="126"/>
      <c r="AI2756" s="126"/>
      <c r="AJ2756" s="126"/>
      <c r="AK2756" s="126"/>
      <c r="AL2756" s="126">
        <v>2756</v>
      </c>
    </row>
    <row r="2757" spans="1:38">
      <c r="A2757" s="721" t="s">
        <v>2111</v>
      </c>
      <c r="B2757" s="722">
        <v>25</v>
      </c>
      <c r="C2757" s="722">
        <v>2503</v>
      </c>
      <c r="D2757" s="722">
        <v>250310</v>
      </c>
      <c r="E2757" s="721">
        <v>2503109161</v>
      </c>
      <c r="F2757" s="721" t="s">
        <v>1522</v>
      </c>
      <c r="G2757" s="1127">
        <v>-36199256</v>
      </c>
      <c r="H2757" s="1128">
        <v>0</v>
      </c>
      <c r="I2757" s="1128">
        <v>-36199255.719999999</v>
      </c>
      <c r="J2757" s="1128">
        <v>0.2800000011920929</v>
      </c>
      <c r="K2757" s="1128">
        <v>0</v>
      </c>
      <c r="L2757" s="1128">
        <v>0.2800000011920929</v>
      </c>
      <c r="M2757" s="1128">
        <v>0</v>
      </c>
      <c r="N2757" s="1129">
        <v>0</v>
      </c>
      <c r="O2757" s="1128">
        <v>0.2800000011920929</v>
      </c>
      <c r="P2757" s="1127">
        <v>0.10360000044107437</v>
      </c>
      <c r="Q2757" s="1127">
        <v>0</v>
      </c>
      <c r="R2757" s="1127">
        <v>0</v>
      </c>
      <c r="S2757" s="1127">
        <v>0</v>
      </c>
      <c r="T2757" s="1130">
        <v>0</v>
      </c>
      <c r="U2757" s="1130">
        <v>0</v>
      </c>
      <c r="V2757" s="1130">
        <v>0</v>
      </c>
      <c r="W2757" s="1127">
        <v>0</v>
      </c>
      <c r="X2757" s="1130">
        <v>0.10360000044107437</v>
      </c>
      <c r="Y2757" s="735">
        <v>0.37</v>
      </c>
      <c r="Z2757" s="1131">
        <v>0.10360000044107437</v>
      </c>
      <c r="AA2757" s="1131">
        <v>0</v>
      </c>
      <c r="AB2757" s="1131">
        <v>0</v>
      </c>
      <c r="AC2757" s="1131">
        <v>0</v>
      </c>
      <c r="AD2757" s="1131">
        <v>0.10360000044107437</v>
      </c>
      <c r="AE2757" s="1131">
        <v>0</v>
      </c>
      <c r="AF2757" s="126"/>
      <c r="AG2757" s="126"/>
      <c r="AH2757" s="126"/>
      <c r="AI2757" s="126"/>
      <c r="AJ2757" s="126"/>
      <c r="AK2757" s="126"/>
      <c r="AL2757" s="126">
        <v>2757</v>
      </c>
    </row>
    <row r="2758" spans="1:38">
      <c r="A2758" s="721" t="s">
        <v>2111</v>
      </c>
      <c r="B2758" s="722">
        <v>25</v>
      </c>
      <c r="C2758" s="722">
        <v>2503</v>
      </c>
      <c r="D2758" s="722">
        <v>250310</v>
      </c>
      <c r="E2758" s="721">
        <v>2503109162</v>
      </c>
      <c r="F2758" s="721" t="s">
        <v>2114</v>
      </c>
      <c r="G2758" s="1127">
        <v>0</v>
      </c>
      <c r="H2758" s="1128">
        <v>0</v>
      </c>
      <c r="I2758" s="1128">
        <v>0</v>
      </c>
      <c r="J2758" s="1128">
        <v>0</v>
      </c>
      <c r="K2758" s="1128">
        <v>0</v>
      </c>
      <c r="L2758" s="1128">
        <v>0</v>
      </c>
      <c r="M2758" s="1128">
        <v>0</v>
      </c>
      <c r="N2758" s="1129">
        <v>0</v>
      </c>
      <c r="O2758" s="1128">
        <v>0</v>
      </c>
      <c r="P2758" s="1127">
        <v>0</v>
      </c>
      <c r="Q2758" s="1127">
        <v>0</v>
      </c>
      <c r="R2758" s="1127">
        <v>0</v>
      </c>
      <c r="S2758" s="1127">
        <v>0</v>
      </c>
      <c r="T2758" s="1130">
        <v>0</v>
      </c>
      <c r="U2758" s="1130">
        <v>0</v>
      </c>
      <c r="V2758" s="1130">
        <v>0</v>
      </c>
      <c r="W2758" s="1127">
        <v>0</v>
      </c>
      <c r="X2758" s="1130">
        <v>0</v>
      </c>
      <c r="Y2758" s="735">
        <v>0</v>
      </c>
      <c r="Z2758" s="1131">
        <v>0</v>
      </c>
      <c r="AA2758" s="1131">
        <v>0</v>
      </c>
      <c r="AB2758" s="1131">
        <v>0</v>
      </c>
      <c r="AC2758" s="1131">
        <v>0</v>
      </c>
      <c r="AD2758" s="1131">
        <v>0</v>
      </c>
      <c r="AE2758" s="1131">
        <v>0</v>
      </c>
      <c r="AF2758" s="126"/>
      <c r="AG2758" s="126"/>
      <c r="AH2758" s="126"/>
      <c r="AI2758" s="126"/>
      <c r="AJ2758" s="126"/>
      <c r="AK2758" s="126"/>
      <c r="AL2758" s="126">
        <v>2758</v>
      </c>
    </row>
    <row r="2759" spans="1:38">
      <c r="A2759" s="721" t="s">
        <v>2111</v>
      </c>
      <c r="B2759" s="722">
        <v>25</v>
      </c>
      <c r="C2759" s="722">
        <v>2503</v>
      </c>
      <c r="D2759" s="722">
        <v>250310</v>
      </c>
      <c r="E2759" s="721">
        <v>2503109163</v>
      </c>
      <c r="F2759" s="721" t="s">
        <v>1523</v>
      </c>
      <c r="G2759" s="1127">
        <v>-251382</v>
      </c>
      <c r="H2759" s="1128">
        <v>0</v>
      </c>
      <c r="I2759" s="1128">
        <v>-251382</v>
      </c>
      <c r="J2759" s="1128">
        <v>0</v>
      </c>
      <c r="K2759" s="1128">
        <v>0</v>
      </c>
      <c r="L2759" s="1128">
        <v>0</v>
      </c>
      <c r="M2759" s="1128">
        <v>0</v>
      </c>
      <c r="N2759" s="1129">
        <v>0</v>
      </c>
      <c r="O2759" s="1128">
        <v>0</v>
      </c>
      <c r="P2759" s="1127">
        <v>0</v>
      </c>
      <c r="Q2759" s="1127">
        <v>0</v>
      </c>
      <c r="R2759" s="1127">
        <v>0</v>
      </c>
      <c r="S2759" s="1127">
        <v>0</v>
      </c>
      <c r="T2759" s="1130">
        <v>0</v>
      </c>
      <c r="U2759" s="1130">
        <v>0</v>
      </c>
      <c r="V2759" s="1130">
        <v>0</v>
      </c>
      <c r="W2759" s="1127">
        <v>0</v>
      </c>
      <c r="X2759" s="1130">
        <v>0</v>
      </c>
      <c r="Y2759" s="735">
        <v>0</v>
      </c>
      <c r="Z2759" s="1131">
        <v>0</v>
      </c>
      <c r="AA2759" s="1131">
        <v>0</v>
      </c>
      <c r="AB2759" s="1131">
        <v>0</v>
      </c>
      <c r="AC2759" s="1131">
        <v>0</v>
      </c>
      <c r="AD2759" s="1131">
        <v>0</v>
      </c>
      <c r="AE2759" s="1131">
        <v>0</v>
      </c>
      <c r="AF2759" s="126"/>
      <c r="AG2759" s="126"/>
      <c r="AH2759" s="126"/>
      <c r="AI2759" s="126"/>
      <c r="AJ2759" s="126"/>
      <c r="AK2759" s="126"/>
      <c r="AL2759" s="126">
        <v>2759</v>
      </c>
    </row>
    <row r="2760" spans="1:38">
      <c r="A2760" s="721" t="s">
        <v>2111</v>
      </c>
      <c r="B2760" s="722">
        <v>25</v>
      </c>
      <c r="C2760" s="722">
        <v>2503</v>
      </c>
      <c r="D2760" s="722">
        <v>250310</v>
      </c>
      <c r="E2760" s="721">
        <v>2503109166</v>
      </c>
      <c r="F2760" s="721" t="s">
        <v>1524</v>
      </c>
      <c r="G2760" s="1127">
        <v>-12806778</v>
      </c>
      <c r="H2760" s="1128">
        <v>0</v>
      </c>
      <c r="I2760" s="1128">
        <v>-12806778</v>
      </c>
      <c r="J2760" s="1128">
        <v>0</v>
      </c>
      <c r="K2760" s="1128">
        <v>0</v>
      </c>
      <c r="L2760" s="1128">
        <v>0</v>
      </c>
      <c r="M2760" s="1128">
        <v>0</v>
      </c>
      <c r="N2760" s="1129">
        <v>0</v>
      </c>
      <c r="O2760" s="1128">
        <v>0</v>
      </c>
      <c r="P2760" s="1127">
        <v>0</v>
      </c>
      <c r="Q2760" s="1127">
        <v>0</v>
      </c>
      <c r="R2760" s="1127">
        <v>0</v>
      </c>
      <c r="S2760" s="1127">
        <v>0</v>
      </c>
      <c r="T2760" s="1130">
        <v>0</v>
      </c>
      <c r="U2760" s="1130">
        <v>0</v>
      </c>
      <c r="V2760" s="1130">
        <v>0</v>
      </c>
      <c r="W2760" s="1127">
        <v>0</v>
      </c>
      <c r="X2760" s="1130">
        <v>0</v>
      </c>
      <c r="Y2760" s="735">
        <v>0</v>
      </c>
      <c r="Z2760" s="1131">
        <v>0</v>
      </c>
      <c r="AA2760" s="1131">
        <v>0</v>
      </c>
      <c r="AB2760" s="1131">
        <v>0</v>
      </c>
      <c r="AC2760" s="1131">
        <v>-0.10360000044107437</v>
      </c>
      <c r="AD2760" s="1131">
        <v>0</v>
      </c>
      <c r="AE2760" s="1131">
        <v>0.10360000044107437</v>
      </c>
      <c r="AF2760" s="126"/>
      <c r="AG2760" s="126"/>
      <c r="AH2760" s="126"/>
      <c r="AI2760" s="126"/>
      <c r="AJ2760" s="126"/>
      <c r="AK2760" s="126"/>
      <c r="AL2760" s="126">
        <v>2760</v>
      </c>
    </row>
    <row r="2761" spans="1:38">
      <c r="A2761" s="721" t="s">
        <v>2111</v>
      </c>
      <c r="B2761" s="722">
        <v>25</v>
      </c>
      <c r="C2761" s="722">
        <v>2503</v>
      </c>
      <c r="D2761" s="722">
        <v>250310</v>
      </c>
      <c r="E2761" s="721">
        <v>2503109168</v>
      </c>
      <c r="F2761" s="721" t="s">
        <v>1525</v>
      </c>
      <c r="G2761" s="1127">
        <v>-17694224</v>
      </c>
      <c r="H2761" s="1128">
        <v>0</v>
      </c>
      <c r="I2761" s="1128">
        <v>-17694224.420000002</v>
      </c>
      <c r="J2761" s="1128">
        <v>-0.42000000178813934</v>
      </c>
      <c r="K2761" s="1128">
        <v>0</v>
      </c>
      <c r="L2761" s="1128">
        <v>0</v>
      </c>
      <c r="M2761" s="1128">
        <v>-0.42000000178813934</v>
      </c>
      <c r="N2761" s="1129">
        <v>0</v>
      </c>
      <c r="O2761" s="1128">
        <v>-0.42000000178813934</v>
      </c>
      <c r="P2761" s="1127">
        <v>-0.15540000066161155</v>
      </c>
      <c r="Q2761" s="1127">
        <v>0</v>
      </c>
      <c r="R2761" s="1127">
        <v>0</v>
      </c>
      <c r="S2761" s="1127">
        <v>0</v>
      </c>
      <c r="T2761" s="1130">
        <v>0</v>
      </c>
      <c r="U2761" s="1130">
        <v>0</v>
      </c>
      <c r="V2761" s="1130">
        <v>0</v>
      </c>
      <c r="W2761" s="1127">
        <v>0</v>
      </c>
      <c r="X2761" s="1130">
        <v>-0.15540000066161155</v>
      </c>
      <c r="Y2761" s="735">
        <v>0.37</v>
      </c>
      <c r="Z2761" s="1131">
        <v>0</v>
      </c>
      <c r="AA2761" s="1131">
        <v>-0.15540000066161155</v>
      </c>
      <c r="AB2761" s="1131">
        <v>0</v>
      </c>
      <c r="AC2761" s="1131">
        <v>0</v>
      </c>
      <c r="AD2761" s="1131">
        <v>0</v>
      </c>
      <c r="AE2761" s="1131">
        <v>-0.15540000066161155</v>
      </c>
      <c r="AF2761" s="126"/>
      <c r="AG2761" s="126"/>
      <c r="AH2761" s="126"/>
      <c r="AI2761" s="126"/>
      <c r="AJ2761" s="126"/>
      <c r="AK2761" s="126"/>
      <c r="AL2761" s="126">
        <v>2761</v>
      </c>
    </row>
    <row r="2762" spans="1:38">
      <c r="A2762" s="721" t="s">
        <v>2111</v>
      </c>
      <c r="B2762" s="722">
        <v>25</v>
      </c>
      <c r="C2762" s="722">
        <v>2503</v>
      </c>
      <c r="D2762" s="722">
        <v>250310</v>
      </c>
      <c r="E2762" s="721">
        <v>2503109171</v>
      </c>
      <c r="F2762" s="721" t="s">
        <v>1526</v>
      </c>
      <c r="G2762" s="1127">
        <v>-86706021</v>
      </c>
      <c r="H2762" s="1128">
        <v>0</v>
      </c>
      <c r="I2762" s="1128">
        <v>-86706021</v>
      </c>
      <c r="J2762" s="1128">
        <v>0</v>
      </c>
      <c r="K2762" s="1128">
        <v>0</v>
      </c>
      <c r="L2762" s="1128">
        <v>0</v>
      </c>
      <c r="M2762" s="1128">
        <v>0</v>
      </c>
      <c r="N2762" s="1129">
        <v>0</v>
      </c>
      <c r="O2762" s="1128">
        <v>0</v>
      </c>
      <c r="P2762" s="1127">
        <v>0</v>
      </c>
      <c r="Q2762" s="1127">
        <v>0</v>
      </c>
      <c r="R2762" s="1127">
        <v>0</v>
      </c>
      <c r="S2762" s="1127">
        <v>0</v>
      </c>
      <c r="T2762" s="1130">
        <v>0</v>
      </c>
      <c r="U2762" s="1130">
        <v>0</v>
      </c>
      <c r="V2762" s="1130">
        <v>0</v>
      </c>
      <c r="W2762" s="1127">
        <v>0</v>
      </c>
      <c r="X2762" s="1130">
        <v>0</v>
      </c>
      <c r="Y2762" s="735">
        <v>0</v>
      </c>
      <c r="Z2762" s="1131">
        <v>0</v>
      </c>
      <c r="AA2762" s="1131">
        <v>0</v>
      </c>
      <c r="AB2762" s="1131">
        <v>0</v>
      </c>
      <c r="AC2762" s="1131">
        <v>0</v>
      </c>
      <c r="AD2762" s="1131">
        <v>0</v>
      </c>
      <c r="AE2762" s="1131">
        <v>0</v>
      </c>
      <c r="AF2762" s="126"/>
      <c r="AG2762" s="126"/>
      <c r="AH2762" s="126"/>
      <c r="AI2762" s="126"/>
      <c r="AJ2762" s="126"/>
      <c r="AK2762" s="126"/>
      <c r="AL2762" s="126">
        <v>2762</v>
      </c>
    </row>
    <row r="2763" spans="1:38">
      <c r="A2763" s="721" t="s">
        <v>2111</v>
      </c>
      <c r="B2763" s="722">
        <v>25</v>
      </c>
      <c r="C2763" s="722">
        <v>2503</v>
      </c>
      <c r="D2763" s="722">
        <v>250310</v>
      </c>
      <c r="E2763" s="721">
        <v>2503109172</v>
      </c>
      <c r="F2763" s="721" t="s">
        <v>2115</v>
      </c>
      <c r="G2763" s="1127">
        <v>0</v>
      </c>
      <c r="H2763" s="1128">
        <v>0</v>
      </c>
      <c r="I2763" s="1128">
        <v>0</v>
      </c>
      <c r="J2763" s="1128">
        <v>0</v>
      </c>
      <c r="K2763" s="1128">
        <v>0</v>
      </c>
      <c r="L2763" s="1128">
        <v>0</v>
      </c>
      <c r="M2763" s="1128">
        <v>0</v>
      </c>
      <c r="N2763" s="1129">
        <v>0</v>
      </c>
      <c r="O2763" s="1128">
        <v>0</v>
      </c>
      <c r="P2763" s="1127">
        <v>0</v>
      </c>
      <c r="Q2763" s="1127">
        <v>0</v>
      </c>
      <c r="R2763" s="1127">
        <v>0</v>
      </c>
      <c r="S2763" s="1127">
        <v>0</v>
      </c>
      <c r="T2763" s="1130">
        <v>0</v>
      </c>
      <c r="U2763" s="1130">
        <v>0</v>
      </c>
      <c r="V2763" s="1130">
        <v>0</v>
      </c>
      <c r="W2763" s="1127">
        <v>0</v>
      </c>
      <c r="X2763" s="1130">
        <v>0</v>
      </c>
      <c r="Y2763" s="735">
        <v>0</v>
      </c>
      <c r="Z2763" s="1131">
        <v>0</v>
      </c>
      <c r="AA2763" s="1131">
        <v>0</v>
      </c>
      <c r="AB2763" s="1131">
        <v>0</v>
      </c>
      <c r="AC2763" s="1131">
        <v>0</v>
      </c>
      <c r="AD2763" s="1131">
        <v>0</v>
      </c>
      <c r="AE2763" s="1131">
        <v>0</v>
      </c>
      <c r="AF2763" s="126"/>
      <c r="AG2763" s="126"/>
      <c r="AH2763" s="126"/>
      <c r="AI2763" s="126"/>
      <c r="AJ2763" s="126"/>
      <c r="AK2763" s="126"/>
      <c r="AL2763" s="126">
        <v>2763</v>
      </c>
    </row>
    <row r="2764" spans="1:38">
      <c r="A2764" s="721" t="s">
        <v>2111</v>
      </c>
      <c r="B2764" s="722">
        <v>25</v>
      </c>
      <c r="C2764" s="722">
        <v>2503</v>
      </c>
      <c r="D2764" s="722">
        <v>250310</v>
      </c>
      <c r="E2764" s="721">
        <v>2503109173</v>
      </c>
      <c r="F2764" s="721" t="s">
        <v>1527</v>
      </c>
      <c r="G2764" s="1127">
        <v>-52090843</v>
      </c>
      <c r="H2764" s="1128">
        <v>0</v>
      </c>
      <c r="I2764" s="1128">
        <v>-52090842.700000003</v>
      </c>
      <c r="J2764" s="1128">
        <v>0.29999999701976776</v>
      </c>
      <c r="K2764" s="1128">
        <v>0</v>
      </c>
      <c r="L2764" s="1128">
        <v>0.29999999701976776</v>
      </c>
      <c r="M2764" s="1128">
        <v>0</v>
      </c>
      <c r="N2764" s="1129">
        <v>0</v>
      </c>
      <c r="O2764" s="1128">
        <v>0.29999999701976776</v>
      </c>
      <c r="P2764" s="1127">
        <v>0.11099999889731407</v>
      </c>
      <c r="Q2764" s="1127">
        <v>0</v>
      </c>
      <c r="R2764" s="1127">
        <v>0</v>
      </c>
      <c r="S2764" s="1127">
        <v>0</v>
      </c>
      <c r="T2764" s="1130">
        <v>0</v>
      </c>
      <c r="U2764" s="1130">
        <v>0</v>
      </c>
      <c r="V2764" s="1130">
        <v>0</v>
      </c>
      <c r="W2764" s="1127">
        <v>0</v>
      </c>
      <c r="X2764" s="1130">
        <v>0.11099999889731407</v>
      </c>
      <c r="Y2764" s="735">
        <v>0.37</v>
      </c>
      <c r="Z2764" s="1131">
        <v>0.11099999889731407</v>
      </c>
      <c r="AA2764" s="1131">
        <v>0</v>
      </c>
      <c r="AB2764" s="1131">
        <v>0</v>
      </c>
      <c r="AC2764" s="1131">
        <v>0</v>
      </c>
      <c r="AD2764" s="1131">
        <v>0.11099999889731407</v>
      </c>
      <c r="AE2764" s="1131">
        <v>0</v>
      </c>
      <c r="AF2764" s="126"/>
      <c r="AG2764" s="126"/>
      <c r="AH2764" s="126"/>
      <c r="AI2764" s="126"/>
      <c r="AJ2764" s="126"/>
      <c r="AK2764" s="126"/>
      <c r="AL2764" s="126">
        <v>2764</v>
      </c>
    </row>
    <row r="2765" spans="1:38">
      <c r="A2765" s="721" t="s">
        <v>2111</v>
      </c>
      <c r="B2765" s="722">
        <v>25</v>
      </c>
      <c r="C2765" s="722">
        <v>2503</v>
      </c>
      <c r="D2765" s="722">
        <v>250310</v>
      </c>
      <c r="E2765" s="721">
        <v>2503109176</v>
      </c>
      <c r="F2765" s="721" t="s">
        <v>1528</v>
      </c>
      <c r="G2765" s="1127">
        <v>-1825208</v>
      </c>
      <c r="H2765" s="1128">
        <v>0</v>
      </c>
      <c r="I2765" s="1128">
        <v>-1825208</v>
      </c>
      <c r="J2765" s="1128">
        <v>0</v>
      </c>
      <c r="K2765" s="1128">
        <v>0</v>
      </c>
      <c r="L2765" s="1128">
        <v>0</v>
      </c>
      <c r="M2765" s="1128">
        <v>0</v>
      </c>
      <c r="N2765" s="1129">
        <v>0</v>
      </c>
      <c r="O2765" s="1128">
        <v>0</v>
      </c>
      <c r="P2765" s="1127">
        <v>0</v>
      </c>
      <c r="Q2765" s="1127">
        <v>0</v>
      </c>
      <c r="R2765" s="1127">
        <v>0</v>
      </c>
      <c r="S2765" s="1127">
        <v>0</v>
      </c>
      <c r="T2765" s="1130">
        <v>0</v>
      </c>
      <c r="U2765" s="1130">
        <v>0</v>
      </c>
      <c r="V2765" s="1130">
        <v>0</v>
      </c>
      <c r="W2765" s="1127">
        <v>0</v>
      </c>
      <c r="X2765" s="1130">
        <v>0</v>
      </c>
      <c r="Y2765" s="735">
        <v>0</v>
      </c>
      <c r="Z2765" s="1131">
        <v>0</v>
      </c>
      <c r="AA2765" s="1131">
        <v>0</v>
      </c>
      <c r="AB2765" s="1131">
        <v>0</v>
      </c>
      <c r="AC2765" s="1131">
        <v>0</v>
      </c>
      <c r="AD2765" s="1131">
        <v>0</v>
      </c>
      <c r="AE2765" s="1131">
        <v>0</v>
      </c>
      <c r="AF2765" s="126"/>
      <c r="AG2765" s="126"/>
      <c r="AH2765" s="126"/>
      <c r="AI2765" s="126"/>
      <c r="AJ2765" s="126"/>
      <c r="AK2765" s="126"/>
      <c r="AL2765" s="126">
        <v>2765</v>
      </c>
    </row>
    <row r="2766" spans="1:38">
      <c r="A2766" s="721" t="s">
        <v>2111</v>
      </c>
      <c r="B2766" s="722">
        <v>25</v>
      </c>
      <c r="C2766" s="722">
        <v>2503</v>
      </c>
      <c r="D2766" s="722">
        <v>250310</v>
      </c>
      <c r="E2766" s="721">
        <v>2503109178</v>
      </c>
      <c r="F2766" s="721" t="s">
        <v>1529</v>
      </c>
      <c r="G2766" s="1127">
        <v>-1918667</v>
      </c>
      <c r="H2766" s="1128">
        <v>0</v>
      </c>
      <c r="I2766" s="1128">
        <v>-1918667</v>
      </c>
      <c r="J2766" s="1128">
        <v>0</v>
      </c>
      <c r="K2766" s="1128">
        <v>0</v>
      </c>
      <c r="L2766" s="1128">
        <v>0</v>
      </c>
      <c r="M2766" s="1128">
        <v>0</v>
      </c>
      <c r="N2766" s="1129">
        <v>0</v>
      </c>
      <c r="O2766" s="1128">
        <v>0</v>
      </c>
      <c r="P2766" s="1127">
        <v>0</v>
      </c>
      <c r="Q2766" s="1127">
        <v>0</v>
      </c>
      <c r="R2766" s="1127">
        <v>0</v>
      </c>
      <c r="S2766" s="1127">
        <v>0</v>
      </c>
      <c r="T2766" s="1130">
        <v>0</v>
      </c>
      <c r="U2766" s="1130">
        <v>0</v>
      </c>
      <c r="V2766" s="1130">
        <v>0</v>
      </c>
      <c r="W2766" s="1127">
        <v>0</v>
      </c>
      <c r="X2766" s="1130">
        <v>0</v>
      </c>
      <c r="Y2766" s="735">
        <v>0</v>
      </c>
      <c r="Z2766" s="1131">
        <v>0</v>
      </c>
      <c r="AA2766" s="1131">
        <v>0</v>
      </c>
      <c r="AB2766" s="1131">
        <v>0</v>
      </c>
      <c r="AC2766" s="1131">
        <v>0</v>
      </c>
      <c r="AD2766" s="1131">
        <v>0</v>
      </c>
      <c r="AE2766" s="1131">
        <v>0</v>
      </c>
      <c r="AF2766" s="126"/>
      <c r="AG2766" s="126"/>
      <c r="AH2766" s="126"/>
      <c r="AI2766" s="126"/>
      <c r="AJ2766" s="126"/>
      <c r="AK2766" s="126"/>
      <c r="AL2766" s="126">
        <v>2766</v>
      </c>
    </row>
    <row r="2767" spans="1:38">
      <c r="A2767" s="721" t="s">
        <v>2111</v>
      </c>
      <c r="B2767" s="722">
        <v>25</v>
      </c>
      <c r="C2767" s="722">
        <v>2503</v>
      </c>
      <c r="D2767" s="722">
        <v>250310</v>
      </c>
      <c r="E2767" s="721">
        <v>2503109181</v>
      </c>
      <c r="F2767" s="721" t="s">
        <v>1530</v>
      </c>
      <c r="G2767" s="1127">
        <v>-1228665</v>
      </c>
      <c r="H2767" s="1128">
        <v>0</v>
      </c>
      <c r="I2767" s="1128">
        <v>-1228665</v>
      </c>
      <c r="J2767" s="1128">
        <v>0</v>
      </c>
      <c r="K2767" s="1128">
        <v>0</v>
      </c>
      <c r="L2767" s="1128">
        <v>0</v>
      </c>
      <c r="M2767" s="1128">
        <v>0</v>
      </c>
      <c r="N2767" s="1129">
        <v>0</v>
      </c>
      <c r="O2767" s="1128">
        <v>0</v>
      </c>
      <c r="P2767" s="1127">
        <v>0</v>
      </c>
      <c r="Q2767" s="1127">
        <v>0</v>
      </c>
      <c r="R2767" s="1127">
        <v>0</v>
      </c>
      <c r="S2767" s="1127">
        <v>0</v>
      </c>
      <c r="T2767" s="1130">
        <v>0</v>
      </c>
      <c r="U2767" s="1130">
        <v>0</v>
      </c>
      <c r="V2767" s="1130">
        <v>0</v>
      </c>
      <c r="W2767" s="1127">
        <v>0</v>
      </c>
      <c r="X2767" s="1130">
        <v>0</v>
      </c>
      <c r="Y2767" s="735">
        <v>0</v>
      </c>
      <c r="Z2767" s="1131">
        <v>0</v>
      </c>
      <c r="AA2767" s="1131">
        <v>0</v>
      </c>
      <c r="AB2767" s="1131">
        <v>0</v>
      </c>
      <c r="AC2767" s="1131">
        <v>0</v>
      </c>
      <c r="AD2767" s="1131">
        <v>0</v>
      </c>
      <c r="AE2767" s="1131">
        <v>0</v>
      </c>
      <c r="AF2767" s="126"/>
      <c r="AG2767" s="126"/>
      <c r="AH2767" s="126"/>
      <c r="AI2767" s="126"/>
      <c r="AJ2767" s="126"/>
      <c r="AK2767" s="126"/>
      <c r="AL2767" s="126">
        <v>2767</v>
      </c>
    </row>
    <row r="2768" spans="1:38">
      <c r="A2768" s="721" t="s">
        <v>2111</v>
      </c>
      <c r="B2768" s="722">
        <v>25</v>
      </c>
      <c r="C2768" s="722">
        <v>2503</v>
      </c>
      <c r="D2768" s="722">
        <v>250310</v>
      </c>
      <c r="E2768" s="721">
        <v>2503109183</v>
      </c>
      <c r="F2768" s="721" t="s">
        <v>1531</v>
      </c>
      <c r="G2768" s="1127">
        <v>-17819026</v>
      </c>
      <c r="H2768" s="1128">
        <v>0</v>
      </c>
      <c r="I2768" s="1128">
        <v>-17819026</v>
      </c>
      <c r="J2768" s="1128">
        <v>0</v>
      </c>
      <c r="K2768" s="1128">
        <v>0</v>
      </c>
      <c r="L2768" s="1128">
        <v>0</v>
      </c>
      <c r="M2768" s="1128">
        <v>0</v>
      </c>
      <c r="N2768" s="1129">
        <v>0</v>
      </c>
      <c r="O2768" s="1128">
        <v>0</v>
      </c>
      <c r="P2768" s="1127">
        <v>0</v>
      </c>
      <c r="Q2768" s="1127">
        <v>0</v>
      </c>
      <c r="R2768" s="1127">
        <v>0</v>
      </c>
      <c r="S2768" s="1127">
        <v>0</v>
      </c>
      <c r="T2768" s="1130">
        <v>0</v>
      </c>
      <c r="U2768" s="1130">
        <v>0</v>
      </c>
      <c r="V2768" s="1130">
        <v>0</v>
      </c>
      <c r="W2768" s="1127">
        <v>0</v>
      </c>
      <c r="X2768" s="1130">
        <v>0</v>
      </c>
      <c r="Y2768" s="735">
        <v>0</v>
      </c>
      <c r="Z2768" s="1131">
        <v>0</v>
      </c>
      <c r="AA2768" s="1131">
        <v>0</v>
      </c>
      <c r="AB2768" s="1131">
        <v>0</v>
      </c>
      <c r="AC2768" s="1131">
        <v>0</v>
      </c>
      <c r="AD2768" s="1131">
        <v>0</v>
      </c>
      <c r="AE2768" s="1131">
        <v>0</v>
      </c>
      <c r="AF2768" s="126"/>
      <c r="AG2768" s="126"/>
      <c r="AH2768" s="126"/>
      <c r="AI2768" s="126"/>
      <c r="AJ2768" s="126"/>
      <c r="AK2768" s="126"/>
      <c r="AL2768" s="126">
        <v>2768</v>
      </c>
    </row>
    <row r="2769" spans="1:38">
      <c r="A2769" s="721" t="s">
        <v>2111</v>
      </c>
      <c r="B2769" s="722">
        <v>25</v>
      </c>
      <c r="C2769" s="722">
        <v>2503</v>
      </c>
      <c r="D2769" s="722">
        <v>250310</v>
      </c>
      <c r="E2769" s="721">
        <v>2503109186</v>
      </c>
      <c r="F2769" s="721" t="s">
        <v>3159</v>
      </c>
      <c r="G2769" s="1127">
        <v>-111118</v>
      </c>
      <c r="H2769" s="1128">
        <v>0</v>
      </c>
      <c r="I2769" s="1128">
        <v>-111118</v>
      </c>
      <c r="J2769" s="1128">
        <v>0</v>
      </c>
      <c r="K2769" s="1128">
        <v>0</v>
      </c>
      <c r="L2769" s="1128">
        <v>0</v>
      </c>
      <c r="M2769" s="1128">
        <v>0</v>
      </c>
      <c r="N2769" s="1129">
        <v>0</v>
      </c>
      <c r="O2769" s="1128">
        <v>0</v>
      </c>
      <c r="P2769" s="1127">
        <v>0</v>
      </c>
      <c r="Q2769" s="1127">
        <v>0</v>
      </c>
      <c r="R2769" s="1127">
        <v>0</v>
      </c>
      <c r="S2769" s="1127">
        <v>0</v>
      </c>
      <c r="T2769" s="1130">
        <v>0</v>
      </c>
      <c r="U2769" s="1130">
        <v>0</v>
      </c>
      <c r="V2769" s="1130">
        <v>0</v>
      </c>
      <c r="W2769" s="1127">
        <v>0</v>
      </c>
      <c r="X2769" s="1130">
        <v>0</v>
      </c>
      <c r="Y2769" s="735">
        <v>0</v>
      </c>
      <c r="Z2769" s="1131">
        <v>0</v>
      </c>
      <c r="AA2769" s="1131">
        <v>0</v>
      </c>
      <c r="AB2769" s="1131">
        <v>0</v>
      </c>
      <c r="AC2769" s="1131">
        <v>0</v>
      </c>
      <c r="AD2769" s="1131">
        <v>0</v>
      </c>
      <c r="AE2769" s="1131">
        <v>0</v>
      </c>
      <c r="AF2769" s="126"/>
      <c r="AG2769" s="126"/>
      <c r="AH2769" s="126"/>
      <c r="AI2769" s="126"/>
      <c r="AJ2769" s="126"/>
      <c r="AK2769" s="126"/>
      <c r="AL2769" s="126">
        <v>2769</v>
      </c>
    </row>
    <row r="2770" spans="1:38">
      <c r="A2770" s="721" t="s">
        <v>2111</v>
      </c>
      <c r="B2770" s="722">
        <v>25</v>
      </c>
      <c r="C2770" s="722">
        <v>2503</v>
      </c>
      <c r="D2770" s="722">
        <v>250310</v>
      </c>
      <c r="E2770" s="721">
        <v>2503109188</v>
      </c>
      <c r="F2770" s="721" t="s">
        <v>1532</v>
      </c>
      <c r="G2770" s="1127">
        <v>-17710176</v>
      </c>
      <c r="H2770" s="1128">
        <v>0</v>
      </c>
      <c r="I2770" s="1128">
        <v>-17710176</v>
      </c>
      <c r="J2770" s="1128">
        <v>0</v>
      </c>
      <c r="K2770" s="1128">
        <v>0</v>
      </c>
      <c r="L2770" s="1128">
        <v>0</v>
      </c>
      <c r="M2770" s="1128">
        <v>0</v>
      </c>
      <c r="N2770" s="1129">
        <v>0</v>
      </c>
      <c r="O2770" s="1128">
        <v>0</v>
      </c>
      <c r="P2770" s="1127">
        <v>0</v>
      </c>
      <c r="Q2770" s="1127">
        <v>0</v>
      </c>
      <c r="R2770" s="1127">
        <v>0</v>
      </c>
      <c r="S2770" s="1127">
        <v>0</v>
      </c>
      <c r="T2770" s="1130">
        <v>0</v>
      </c>
      <c r="U2770" s="1130">
        <v>0</v>
      </c>
      <c r="V2770" s="1130">
        <v>0</v>
      </c>
      <c r="W2770" s="1127">
        <v>0</v>
      </c>
      <c r="X2770" s="1130">
        <v>0</v>
      </c>
      <c r="Y2770" s="735">
        <v>0</v>
      </c>
      <c r="Z2770" s="1131">
        <v>0</v>
      </c>
      <c r="AA2770" s="1131">
        <v>0</v>
      </c>
      <c r="AB2770" s="1131">
        <v>0</v>
      </c>
      <c r="AC2770" s="1131">
        <v>0</v>
      </c>
      <c r="AD2770" s="1131">
        <v>0</v>
      </c>
      <c r="AE2770" s="1131">
        <v>0</v>
      </c>
      <c r="AF2770" s="126"/>
      <c r="AG2770" s="126"/>
      <c r="AH2770" s="126"/>
      <c r="AI2770" s="126"/>
      <c r="AJ2770" s="126"/>
      <c r="AK2770" s="126"/>
      <c r="AL2770" s="126">
        <v>2770</v>
      </c>
    </row>
    <row r="2771" spans="1:38">
      <c r="A2771" s="721" t="s">
        <v>2111</v>
      </c>
      <c r="B2771" s="722">
        <v>25</v>
      </c>
      <c r="C2771" s="722">
        <v>2503</v>
      </c>
      <c r="D2771" s="722">
        <v>250310</v>
      </c>
      <c r="E2771" s="721">
        <v>2503109192</v>
      </c>
      <c r="F2771" s="721" t="s">
        <v>1533</v>
      </c>
      <c r="G2771" s="1127">
        <v>-2404094</v>
      </c>
      <c r="H2771" s="1128">
        <v>0</v>
      </c>
      <c r="I2771" s="1128">
        <v>-2404094</v>
      </c>
      <c r="J2771" s="1128">
        <v>0</v>
      </c>
      <c r="K2771" s="1128">
        <v>0</v>
      </c>
      <c r="L2771" s="1128">
        <v>0</v>
      </c>
      <c r="M2771" s="1128">
        <v>0</v>
      </c>
      <c r="N2771" s="1129">
        <v>0</v>
      </c>
      <c r="O2771" s="1128">
        <v>0</v>
      </c>
      <c r="P2771" s="1127">
        <v>0</v>
      </c>
      <c r="Q2771" s="1127">
        <v>0</v>
      </c>
      <c r="R2771" s="1127">
        <v>0</v>
      </c>
      <c r="S2771" s="1127">
        <v>0</v>
      </c>
      <c r="T2771" s="1130">
        <v>0</v>
      </c>
      <c r="U2771" s="1130">
        <v>0</v>
      </c>
      <c r="V2771" s="1130">
        <v>0</v>
      </c>
      <c r="W2771" s="1127">
        <v>0</v>
      </c>
      <c r="X2771" s="1130">
        <v>0</v>
      </c>
      <c r="Y2771" s="735">
        <v>0</v>
      </c>
      <c r="Z2771" s="1131">
        <v>0</v>
      </c>
      <c r="AA2771" s="1131">
        <v>0</v>
      </c>
      <c r="AB2771" s="1131">
        <v>0</v>
      </c>
      <c r="AC2771" s="1131">
        <v>0</v>
      </c>
      <c r="AD2771" s="1131">
        <v>0</v>
      </c>
      <c r="AE2771" s="1131">
        <v>0</v>
      </c>
      <c r="AF2771" s="126"/>
      <c r="AG2771" s="126"/>
      <c r="AH2771" s="126"/>
      <c r="AI2771" s="126"/>
      <c r="AJ2771" s="126"/>
      <c r="AK2771" s="126"/>
      <c r="AL2771" s="126">
        <v>2771</v>
      </c>
    </row>
    <row r="2772" spans="1:38">
      <c r="A2772" s="721" t="s">
        <v>2111</v>
      </c>
      <c r="B2772" s="722">
        <v>25</v>
      </c>
      <c r="C2772" s="722">
        <v>2503</v>
      </c>
      <c r="D2772" s="722">
        <v>250310</v>
      </c>
      <c r="E2772" s="721">
        <v>2503109201</v>
      </c>
      <c r="F2772" s="721" t="s">
        <v>4410</v>
      </c>
      <c r="G2772" s="1127">
        <v>-1156352</v>
      </c>
      <c r="H2772" s="1128">
        <v>0</v>
      </c>
      <c r="I2772" s="1128">
        <v>-1156352</v>
      </c>
      <c r="J2772" s="1128">
        <v>0</v>
      </c>
      <c r="K2772" s="1128">
        <v>0</v>
      </c>
      <c r="L2772" s="1128">
        <v>0</v>
      </c>
      <c r="M2772" s="1128">
        <v>0</v>
      </c>
      <c r="N2772" s="1129">
        <v>0</v>
      </c>
      <c r="O2772" s="1128">
        <v>0</v>
      </c>
      <c r="P2772" s="1127">
        <v>0</v>
      </c>
      <c r="Q2772" s="1127">
        <v>0</v>
      </c>
      <c r="R2772" s="1127">
        <v>0</v>
      </c>
      <c r="S2772" s="1127">
        <v>0</v>
      </c>
      <c r="T2772" s="1130">
        <v>0</v>
      </c>
      <c r="U2772" s="1130">
        <v>0</v>
      </c>
      <c r="V2772" s="1130">
        <v>0</v>
      </c>
      <c r="W2772" s="1127">
        <v>0</v>
      </c>
      <c r="X2772" s="1130">
        <v>0</v>
      </c>
      <c r="Y2772" s="735">
        <v>0</v>
      </c>
      <c r="Z2772" s="1131">
        <v>0</v>
      </c>
      <c r="AA2772" s="1131">
        <v>0</v>
      </c>
      <c r="AB2772" s="1131">
        <v>0</v>
      </c>
      <c r="AC2772" s="1131">
        <v>0</v>
      </c>
      <c r="AD2772" s="1131">
        <v>0</v>
      </c>
      <c r="AE2772" s="1131">
        <v>0</v>
      </c>
      <c r="AF2772" s="126"/>
      <c r="AG2772" s="126"/>
      <c r="AH2772" s="126"/>
      <c r="AI2772" s="126"/>
      <c r="AJ2772" s="126"/>
      <c r="AK2772" s="126"/>
      <c r="AL2772" s="126">
        <v>2772</v>
      </c>
    </row>
    <row r="2773" spans="1:38">
      <c r="A2773" s="721" t="s">
        <v>2111</v>
      </c>
      <c r="B2773" s="722">
        <v>25</v>
      </c>
      <c r="C2773" s="722">
        <v>2503</v>
      </c>
      <c r="D2773" s="722">
        <v>250310</v>
      </c>
      <c r="E2773" s="721">
        <v>2503109203</v>
      </c>
      <c r="F2773" s="721" t="s">
        <v>3722</v>
      </c>
      <c r="G2773" s="1127">
        <v>-1161423</v>
      </c>
      <c r="H2773" s="1128">
        <v>0</v>
      </c>
      <c r="I2773" s="1128">
        <v>-1161423</v>
      </c>
      <c r="J2773" s="1128">
        <v>0</v>
      </c>
      <c r="K2773" s="1128">
        <v>0</v>
      </c>
      <c r="L2773" s="1128">
        <v>0</v>
      </c>
      <c r="M2773" s="1128">
        <v>0</v>
      </c>
      <c r="N2773" s="1129">
        <v>0</v>
      </c>
      <c r="O2773" s="1128">
        <v>0</v>
      </c>
      <c r="P2773" s="1127">
        <v>0</v>
      </c>
      <c r="Q2773" s="1127">
        <v>0</v>
      </c>
      <c r="R2773" s="1127">
        <v>0</v>
      </c>
      <c r="S2773" s="1127">
        <v>0</v>
      </c>
      <c r="T2773" s="1130">
        <v>0</v>
      </c>
      <c r="U2773" s="1130">
        <v>0</v>
      </c>
      <c r="V2773" s="1130">
        <v>0</v>
      </c>
      <c r="W2773" s="1127">
        <v>0</v>
      </c>
      <c r="X2773" s="1130">
        <v>0</v>
      </c>
      <c r="Y2773" s="735">
        <v>0</v>
      </c>
      <c r="Z2773" s="1131">
        <v>0</v>
      </c>
      <c r="AA2773" s="1131">
        <v>0</v>
      </c>
      <c r="AB2773" s="1131">
        <v>0</v>
      </c>
      <c r="AC2773" s="1131">
        <v>0</v>
      </c>
      <c r="AD2773" s="1131">
        <v>0</v>
      </c>
      <c r="AE2773" s="1131">
        <v>0</v>
      </c>
      <c r="AF2773" s="126"/>
      <c r="AG2773" s="126"/>
      <c r="AH2773" s="126"/>
      <c r="AI2773" s="126"/>
      <c r="AJ2773" s="126"/>
      <c r="AK2773" s="126"/>
      <c r="AL2773" s="126">
        <v>2773</v>
      </c>
    </row>
    <row r="2774" spans="1:38">
      <c r="A2774" s="721" t="s">
        <v>2111</v>
      </c>
      <c r="B2774" s="722">
        <v>25</v>
      </c>
      <c r="C2774" s="722">
        <v>2503</v>
      </c>
      <c r="D2774" s="722">
        <v>250310</v>
      </c>
      <c r="E2774" s="721">
        <v>2503109205</v>
      </c>
      <c r="F2774" s="721" t="s">
        <v>4411</v>
      </c>
      <c r="G2774" s="1127">
        <v>-846136</v>
      </c>
      <c r="H2774" s="1128">
        <v>0</v>
      </c>
      <c r="I2774" s="1128">
        <v>-846136</v>
      </c>
      <c r="J2774" s="1128">
        <v>0</v>
      </c>
      <c r="K2774" s="1128">
        <v>0</v>
      </c>
      <c r="L2774" s="1128">
        <v>0</v>
      </c>
      <c r="M2774" s="1128">
        <v>0</v>
      </c>
      <c r="N2774" s="1129">
        <v>0</v>
      </c>
      <c r="O2774" s="1128">
        <v>0</v>
      </c>
      <c r="P2774" s="1127">
        <v>0</v>
      </c>
      <c r="Q2774" s="1127">
        <v>0</v>
      </c>
      <c r="R2774" s="1127">
        <v>0</v>
      </c>
      <c r="S2774" s="1127">
        <v>0</v>
      </c>
      <c r="T2774" s="1130">
        <v>0</v>
      </c>
      <c r="U2774" s="1130">
        <v>0</v>
      </c>
      <c r="V2774" s="1130">
        <v>0</v>
      </c>
      <c r="W2774" s="1127">
        <v>0</v>
      </c>
      <c r="X2774" s="1130">
        <v>0</v>
      </c>
      <c r="Y2774" s="735">
        <v>0</v>
      </c>
      <c r="Z2774" s="1131">
        <v>0</v>
      </c>
      <c r="AA2774" s="1131">
        <v>0</v>
      </c>
      <c r="AB2774" s="1131">
        <v>0</v>
      </c>
      <c r="AC2774" s="1131">
        <v>0</v>
      </c>
      <c r="AD2774" s="1131">
        <v>0</v>
      </c>
      <c r="AE2774" s="1131">
        <v>0</v>
      </c>
      <c r="AF2774" s="126"/>
      <c r="AG2774" s="126"/>
      <c r="AH2774" s="126"/>
      <c r="AI2774" s="126"/>
      <c r="AJ2774" s="126"/>
      <c r="AK2774" s="126"/>
      <c r="AL2774" s="126">
        <v>2774</v>
      </c>
    </row>
    <row r="2775" spans="1:38">
      <c r="A2775" s="721" t="s">
        <v>2111</v>
      </c>
      <c r="B2775" s="722">
        <v>25</v>
      </c>
      <c r="C2775" s="722">
        <v>2503</v>
      </c>
      <c r="D2775" s="722">
        <v>250310</v>
      </c>
      <c r="E2775" s="721">
        <v>2503109207</v>
      </c>
      <c r="F2775" s="721" t="s">
        <v>4412</v>
      </c>
      <c r="G2775" s="1127">
        <v>-899828</v>
      </c>
      <c r="H2775" s="1128">
        <v>0</v>
      </c>
      <c r="I2775" s="1128">
        <v>-899828</v>
      </c>
      <c r="J2775" s="1128">
        <v>0</v>
      </c>
      <c r="K2775" s="1128">
        <v>0</v>
      </c>
      <c r="L2775" s="1128">
        <v>0</v>
      </c>
      <c r="M2775" s="1128">
        <v>0</v>
      </c>
      <c r="N2775" s="1129">
        <v>0</v>
      </c>
      <c r="O2775" s="1128">
        <v>0</v>
      </c>
      <c r="P2775" s="1127">
        <v>0</v>
      </c>
      <c r="Q2775" s="1127">
        <v>0</v>
      </c>
      <c r="R2775" s="1127">
        <v>0</v>
      </c>
      <c r="S2775" s="1127">
        <v>0</v>
      </c>
      <c r="T2775" s="1130">
        <v>0</v>
      </c>
      <c r="U2775" s="1130">
        <v>0</v>
      </c>
      <c r="V2775" s="1130">
        <v>0</v>
      </c>
      <c r="W2775" s="1127">
        <v>0</v>
      </c>
      <c r="X2775" s="1130">
        <v>0</v>
      </c>
      <c r="Y2775" s="735">
        <v>0</v>
      </c>
      <c r="Z2775" s="1131">
        <v>0</v>
      </c>
      <c r="AA2775" s="1131">
        <v>0</v>
      </c>
      <c r="AB2775" s="1131">
        <v>0</v>
      </c>
      <c r="AC2775" s="1131">
        <v>0</v>
      </c>
      <c r="AD2775" s="1131">
        <v>0</v>
      </c>
      <c r="AE2775" s="1131">
        <v>0</v>
      </c>
      <c r="AF2775" s="126"/>
      <c r="AG2775" s="126"/>
      <c r="AH2775" s="126"/>
      <c r="AI2775" s="126"/>
      <c r="AJ2775" s="126"/>
      <c r="AK2775" s="126"/>
      <c r="AL2775" s="126">
        <v>2775</v>
      </c>
    </row>
    <row r="2776" spans="1:38">
      <c r="A2776" s="721" t="s">
        <v>2111</v>
      </c>
      <c r="B2776" s="722">
        <v>25</v>
      </c>
      <c r="C2776" s="722">
        <v>2503</v>
      </c>
      <c r="D2776" s="722">
        <v>250310</v>
      </c>
      <c r="E2776" s="721">
        <v>2503109209</v>
      </c>
      <c r="F2776" s="721" t="s">
        <v>3723</v>
      </c>
      <c r="G2776" s="1127">
        <v>-967847</v>
      </c>
      <c r="H2776" s="1128">
        <v>0</v>
      </c>
      <c r="I2776" s="1128">
        <v>-967847</v>
      </c>
      <c r="J2776" s="1128">
        <v>0</v>
      </c>
      <c r="K2776" s="1128">
        <v>0</v>
      </c>
      <c r="L2776" s="1128">
        <v>0</v>
      </c>
      <c r="M2776" s="1128">
        <v>0</v>
      </c>
      <c r="N2776" s="1129">
        <v>0</v>
      </c>
      <c r="O2776" s="1128">
        <v>0</v>
      </c>
      <c r="P2776" s="1127">
        <v>0</v>
      </c>
      <c r="Q2776" s="1127">
        <v>0</v>
      </c>
      <c r="R2776" s="1127">
        <v>0</v>
      </c>
      <c r="S2776" s="1127">
        <v>0</v>
      </c>
      <c r="T2776" s="1130">
        <v>0</v>
      </c>
      <c r="U2776" s="1130">
        <v>0</v>
      </c>
      <c r="V2776" s="1130">
        <v>0</v>
      </c>
      <c r="W2776" s="1127">
        <v>0</v>
      </c>
      <c r="X2776" s="1130">
        <v>0</v>
      </c>
      <c r="Y2776" s="735">
        <v>0</v>
      </c>
      <c r="Z2776" s="1131">
        <v>0</v>
      </c>
      <c r="AA2776" s="1131">
        <v>0</v>
      </c>
      <c r="AB2776" s="1131">
        <v>0</v>
      </c>
      <c r="AC2776" s="1131">
        <v>0</v>
      </c>
      <c r="AD2776" s="1131">
        <v>0</v>
      </c>
      <c r="AE2776" s="1131">
        <v>0</v>
      </c>
      <c r="AF2776" s="126"/>
      <c r="AG2776" s="126"/>
      <c r="AH2776" s="126"/>
      <c r="AI2776" s="126"/>
      <c r="AJ2776" s="126"/>
      <c r="AK2776" s="126"/>
      <c r="AL2776" s="126">
        <v>2776</v>
      </c>
    </row>
    <row r="2777" spans="1:38">
      <c r="A2777" s="721" t="s">
        <v>2111</v>
      </c>
      <c r="B2777" s="722">
        <v>25</v>
      </c>
      <c r="C2777" s="722">
        <v>2503</v>
      </c>
      <c r="D2777" s="722">
        <v>250310</v>
      </c>
      <c r="E2777" s="721">
        <v>2503109211</v>
      </c>
      <c r="F2777" s="721" t="s">
        <v>3724</v>
      </c>
      <c r="G2777" s="1127">
        <v>-4976535</v>
      </c>
      <c r="H2777" s="1128">
        <v>0</v>
      </c>
      <c r="I2777" s="1128">
        <v>-4976535</v>
      </c>
      <c r="J2777" s="1128">
        <v>0</v>
      </c>
      <c r="K2777" s="1128">
        <v>0</v>
      </c>
      <c r="L2777" s="1128">
        <v>0</v>
      </c>
      <c r="M2777" s="1128">
        <v>0</v>
      </c>
      <c r="N2777" s="1129">
        <v>0</v>
      </c>
      <c r="O2777" s="1128">
        <v>0</v>
      </c>
      <c r="P2777" s="1127">
        <v>0</v>
      </c>
      <c r="Q2777" s="1127">
        <v>0</v>
      </c>
      <c r="R2777" s="1127">
        <v>0</v>
      </c>
      <c r="S2777" s="1127">
        <v>0</v>
      </c>
      <c r="T2777" s="1130">
        <v>0</v>
      </c>
      <c r="U2777" s="1130">
        <v>0</v>
      </c>
      <c r="V2777" s="1130">
        <v>0</v>
      </c>
      <c r="W2777" s="1127">
        <v>0</v>
      </c>
      <c r="X2777" s="1130">
        <v>0</v>
      </c>
      <c r="Y2777" s="735">
        <v>0</v>
      </c>
      <c r="Z2777" s="1131">
        <v>0</v>
      </c>
      <c r="AA2777" s="1131">
        <v>0</v>
      </c>
      <c r="AB2777" s="1131">
        <v>0</v>
      </c>
      <c r="AC2777" s="1131">
        <v>0</v>
      </c>
      <c r="AD2777" s="1131">
        <v>0</v>
      </c>
      <c r="AE2777" s="1131">
        <v>0</v>
      </c>
      <c r="AF2777" s="126"/>
      <c r="AG2777" s="126"/>
      <c r="AH2777" s="126"/>
      <c r="AI2777" s="126"/>
      <c r="AJ2777" s="126"/>
      <c r="AK2777" s="126"/>
      <c r="AL2777" s="126">
        <v>2777</v>
      </c>
    </row>
    <row r="2778" spans="1:38">
      <c r="A2778" s="721" t="s">
        <v>2111</v>
      </c>
      <c r="B2778" s="722">
        <v>25</v>
      </c>
      <c r="C2778" s="722">
        <v>2503</v>
      </c>
      <c r="D2778" s="722">
        <v>250310</v>
      </c>
      <c r="E2778" s="721">
        <v>2503109213</v>
      </c>
      <c r="F2778" s="721" t="s">
        <v>3725</v>
      </c>
      <c r="G2778" s="1127">
        <v>-172641292</v>
      </c>
      <c r="H2778" s="1128">
        <v>0</v>
      </c>
      <c r="I2778" s="1128">
        <v>-172641292</v>
      </c>
      <c r="J2778" s="1128">
        <v>0</v>
      </c>
      <c r="K2778" s="1128">
        <v>0</v>
      </c>
      <c r="L2778" s="1128">
        <v>0</v>
      </c>
      <c r="M2778" s="1128">
        <v>0</v>
      </c>
      <c r="N2778" s="1129">
        <v>0</v>
      </c>
      <c r="O2778" s="1128">
        <v>0</v>
      </c>
      <c r="P2778" s="1127">
        <v>0</v>
      </c>
      <c r="Q2778" s="1127">
        <v>0</v>
      </c>
      <c r="R2778" s="1127">
        <v>0</v>
      </c>
      <c r="S2778" s="1127">
        <v>0</v>
      </c>
      <c r="T2778" s="1130">
        <v>0</v>
      </c>
      <c r="U2778" s="1130">
        <v>0</v>
      </c>
      <c r="V2778" s="1130">
        <v>0</v>
      </c>
      <c r="W2778" s="1127">
        <v>0</v>
      </c>
      <c r="X2778" s="1130">
        <v>0</v>
      </c>
      <c r="Y2778" s="735">
        <v>0</v>
      </c>
      <c r="Z2778" s="1131">
        <v>0</v>
      </c>
      <c r="AA2778" s="1131">
        <v>0</v>
      </c>
      <c r="AB2778" s="1131">
        <v>0</v>
      </c>
      <c r="AC2778" s="1131">
        <v>0</v>
      </c>
      <c r="AD2778" s="1131">
        <v>0</v>
      </c>
      <c r="AE2778" s="1131">
        <v>0</v>
      </c>
      <c r="AF2778" s="126"/>
      <c r="AG2778" s="126"/>
      <c r="AH2778" s="126"/>
      <c r="AI2778" s="126"/>
      <c r="AJ2778" s="126"/>
      <c r="AK2778" s="126"/>
      <c r="AL2778" s="126">
        <v>2778</v>
      </c>
    </row>
    <row r="2779" spans="1:38">
      <c r="A2779" s="721" t="s">
        <v>2111</v>
      </c>
      <c r="B2779" s="722">
        <v>25</v>
      </c>
      <c r="C2779" s="722">
        <v>2503</v>
      </c>
      <c r="D2779" s="722">
        <v>250310</v>
      </c>
      <c r="E2779" s="721">
        <v>2503109603</v>
      </c>
      <c r="F2779" s="721" t="s">
        <v>1534</v>
      </c>
      <c r="G2779" s="1127">
        <v>-4575241</v>
      </c>
      <c r="H2779" s="1128">
        <v>0</v>
      </c>
      <c r="I2779" s="1128">
        <v>-4575241</v>
      </c>
      <c r="J2779" s="1128">
        <v>0</v>
      </c>
      <c r="K2779" s="1128">
        <v>0</v>
      </c>
      <c r="L2779" s="1128">
        <v>0</v>
      </c>
      <c r="M2779" s="1128">
        <v>0</v>
      </c>
      <c r="N2779" s="1129">
        <v>0</v>
      </c>
      <c r="O2779" s="1128">
        <v>0</v>
      </c>
      <c r="P2779" s="1127">
        <v>0</v>
      </c>
      <c r="Q2779" s="1127">
        <v>0</v>
      </c>
      <c r="R2779" s="1127">
        <v>0</v>
      </c>
      <c r="S2779" s="1127">
        <v>0</v>
      </c>
      <c r="T2779" s="1130">
        <v>0</v>
      </c>
      <c r="U2779" s="1130">
        <v>0</v>
      </c>
      <c r="V2779" s="1130">
        <v>0</v>
      </c>
      <c r="W2779" s="1127">
        <v>0</v>
      </c>
      <c r="X2779" s="1130">
        <v>0</v>
      </c>
      <c r="Y2779" s="735">
        <v>0</v>
      </c>
      <c r="Z2779" s="1131">
        <v>0</v>
      </c>
      <c r="AA2779" s="1131">
        <v>0</v>
      </c>
      <c r="AB2779" s="1131">
        <v>0</v>
      </c>
      <c r="AC2779" s="1131">
        <v>0</v>
      </c>
      <c r="AD2779" s="1131">
        <v>0</v>
      </c>
      <c r="AE2779" s="1131">
        <v>0</v>
      </c>
      <c r="AF2779" s="126"/>
      <c r="AG2779" s="126"/>
      <c r="AH2779" s="126"/>
      <c r="AI2779" s="126"/>
      <c r="AJ2779" s="126"/>
      <c r="AK2779" s="126"/>
      <c r="AL2779" s="126">
        <v>2779</v>
      </c>
    </row>
    <row r="2780" spans="1:38">
      <c r="A2780" s="721" t="s">
        <v>2111</v>
      </c>
      <c r="B2780" s="722">
        <v>25</v>
      </c>
      <c r="C2780" s="722">
        <v>2503</v>
      </c>
      <c r="D2780" s="722">
        <v>250310</v>
      </c>
      <c r="E2780" s="721">
        <v>2503109607</v>
      </c>
      <c r="F2780" s="721" t="s">
        <v>1535</v>
      </c>
      <c r="G2780" s="1127">
        <v>-922512</v>
      </c>
      <c r="H2780" s="1128">
        <v>0</v>
      </c>
      <c r="I2780" s="1128">
        <v>-922512</v>
      </c>
      <c r="J2780" s="1128">
        <v>0</v>
      </c>
      <c r="K2780" s="1128">
        <v>0</v>
      </c>
      <c r="L2780" s="1128">
        <v>0</v>
      </c>
      <c r="M2780" s="1128">
        <v>0</v>
      </c>
      <c r="N2780" s="1129">
        <v>0</v>
      </c>
      <c r="O2780" s="1128">
        <v>0</v>
      </c>
      <c r="P2780" s="1127">
        <v>0</v>
      </c>
      <c r="Q2780" s="1127">
        <v>0</v>
      </c>
      <c r="R2780" s="1127">
        <v>0</v>
      </c>
      <c r="S2780" s="1127">
        <v>0</v>
      </c>
      <c r="T2780" s="1130">
        <v>0</v>
      </c>
      <c r="U2780" s="1130">
        <v>0</v>
      </c>
      <c r="V2780" s="1130">
        <v>0</v>
      </c>
      <c r="W2780" s="1127">
        <v>0</v>
      </c>
      <c r="X2780" s="1130">
        <v>0</v>
      </c>
      <c r="Y2780" s="735">
        <v>0</v>
      </c>
      <c r="Z2780" s="1131">
        <v>0</v>
      </c>
      <c r="AA2780" s="1131">
        <v>0</v>
      </c>
      <c r="AB2780" s="1131">
        <v>0</v>
      </c>
      <c r="AC2780" s="1131">
        <v>0</v>
      </c>
      <c r="AD2780" s="1131">
        <v>0</v>
      </c>
      <c r="AE2780" s="1131">
        <v>0</v>
      </c>
      <c r="AF2780" s="126"/>
      <c r="AG2780" s="126"/>
      <c r="AH2780" s="126"/>
      <c r="AI2780" s="126"/>
      <c r="AJ2780" s="126"/>
      <c r="AK2780" s="126"/>
      <c r="AL2780" s="126">
        <v>2780</v>
      </c>
    </row>
    <row r="2781" spans="1:38">
      <c r="A2781" s="721" t="s">
        <v>2111</v>
      </c>
      <c r="B2781" s="722">
        <v>25</v>
      </c>
      <c r="C2781" s="722">
        <v>2503</v>
      </c>
      <c r="D2781" s="722">
        <v>250310</v>
      </c>
      <c r="E2781" s="721">
        <v>2503109608</v>
      </c>
      <c r="F2781" s="721" t="s">
        <v>1536</v>
      </c>
      <c r="G2781" s="1127">
        <v>-966628</v>
      </c>
      <c r="H2781" s="1128">
        <v>0</v>
      </c>
      <c r="I2781" s="1128">
        <v>-966628</v>
      </c>
      <c r="J2781" s="1128">
        <v>0</v>
      </c>
      <c r="K2781" s="1128">
        <v>0</v>
      </c>
      <c r="L2781" s="1128">
        <v>0</v>
      </c>
      <c r="M2781" s="1128">
        <v>0</v>
      </c>
      <c r="N2781" s="1129">
        <v>0</v>
      </c>
      <c r="O2781" s="1128">
        <v>0</v>
      </c>
      <c r="P2781" s="1127">
        <v>0</v>
      </c>
      <c r="Q2781" s="1127">
        <v>0</v>
      </c>
      <c r="R2781" s="1127">
        <v>0</v>
      </c>
      <c r="S2781" s="1127">
        <v>0</v>
      </c>
      <c r="T2781" s="1130">
        <v>0</v>
      </c>
      <c r="U2781" s="1130">
        <v>0</v>
      </c>
      <c r="V2781" s="1130">
        <v>0</v>
      </c>
      <c r="W2781" s="1127">
        <v>0</v>
      </c>
      <c r="X2781" s="1130">
        <v>0</v>
      </c>
      <c r="Y2781" s="735">
        <v>0</v>
      </c>
      <c r="Z2781" s="1131">
        <v>0</v>
      </c>
      <c r="AA2781" s="1131">
        <v>0</v>
      </c>
      <c r="AB2781" s="1131">
        <v>0</v>
      </c>
      <c r="AC2781" s="1131">
        <v>0</v>
      </c>
      <c r="AD2781" s="1131">
        <v>0</v>
      </c>
      <c r="AE2781" s="1131">
        <v>0</v>
      </c>
      <c r="AF2781" s="126"/>
      <c r="AG2781" s="126"/>
      <c r="AH2781" s="126"/>
      <c r="AI2781" s="126"/>
      <c r="AJ2781" s="126"/>
      <c r="AK2781" s="126"/>
      <c r="AL2781" s="126">
        <v>2781</v>
      </c>
    </row>
    <row r="2782" spans="1:38">
      <c r="A2782" s="721" t="s">
        <v>2111</v>
      </c>
      <c r="B2782" s="722">
        <v>25</v>
      </c>
      <c r="C2782" s="722">
        <v>2503</v>
      </c>
      <c r="D2782" s="722">
        <v>250310</v>
      </c>
      <c r="E2782" s="721">
        <v>2503109701</v>
      </c>
      <c r="F2782" s="721" t="s">
        <v>306</v>
      </c>
      <c r="G2782" s="1127">
        <v>2175860</v>
      </c>
      <c r="H2782" s="1128">
        <v>0</v>
      </c>
      <c r="I2782" s="1128">
        <v>2175860</v>
      </c>
      <c r="J2782" s="1128">
        <v>0</v>
      </c>
      <c r="K2782" s="1128">
        <v>0</v>
      </c>
      <c r="L2782" s="1128">
        <v>0</v>
      </c>
      <c r="M2782" s="1128">
        <v>0</v>
      </c>
      <c r="N2782" s="1129">
        <v>0</v>
      </c>
      <c r="O2782" s="1128">
        <v>0</v>
      </c>
      <c r="P2782" s="1127">
        <v>0</v>
      </c>
      <c r="Q2782" s="1127">
        <v>0</v>
      </c>
      <c r="R2782" s="1127">
        <v>0</v>
      </c>
      <c r="S2782" s="1127">
        <v>0</v>
      </c>
      <c r="T2782" s="1130">
        <v>0</v>
      </c>
      <c r="U2782" s="1130">
        <v>0</v>
      </c>
      <c r="V2782" s="1130">
        <v>0</v>
      </c>
      <c r="W2782" s="1127">
        <v>0</v>
      </c>
      <c r="X2782" s="1130">
        <v>0</v>
      </c>
      <c r="Y2782" s="735">
        <v>0</v>
      </c>
      <c r="Z2782" s="1131">
        <v>0</v>
      </c>
      <c r="AA2782" s="1131">
        <v>0</v>
      </c>
      <c r="AB2782" s="1131">
        <v>0</v>
      </c>
      <c r="AC2782" s="1131">
        <v>0</v>
      </c>
      <c r="AD2782" s="1131">
        <v>0</v>
      </c>
      <c r="AE2782" s="1131">
        <v>0</v>
      </c>
      <c r="AF2782" s="126"/>
      <c r="AG2782" s="126"/>
      <c r="AH2782" s="126"/>
      <c r="AI2782" s="126"/>
      <c r="AJ2782" s="126"/>
      <c r="AK2782" s="126"/>
      <c r="AL2782" s="126">
        <v>2782</v>
      </c>
    </row>
    <row r="2783" spans="1:38">
      <c r="A2783" s="721" t="s">
        <v>2111</v>
      </c>
      <c r="B2783" s="722">
        <v>25</v>
      </c>
      <c r="C2783" s="722">
        <v>2503</v>
      </c>
      <c r="D2783" s="722">
        <v>250310</v>
      </c>
      <c r="E2783" s="721">
        <v>2503109703</v>
      </c>
      <c r="F2783" s="721" t="s">
        <v>1537</v>
      </c>
      <c r="G2783" s="1127">
        <v>0</v>
      </c>
      <c r="H2783" s="1128">
        <v>0</v>
      </c>
      <c r="I2783" s="1128">
        <v>0</v>
      </c>
      <c r="J2783" s="1128">
        <v>0</v>
      </c>
      <c r="K2783" s="1128">
        <v>0</v>
      </c>
      <c r="L2783" s="1128">
        <v>0</v>
      </c>
      <c r="M2783" s="1128">
        <v>0</v>
      </c>
      <c r="N2783" s="1129">
        <v>0</v>
      </c>
      <c r="O2783" s="1128">
        <v>0</v>
      </c>
      <c r="P2783" s="1127">
        <v>0</v>
      </c>
      <c r="Q2783" s="1127">
        <v>0</v>
      </c>
      <c r="R2783" s="1127">
        <v>0</v>
      </c>
      <c r="S2783" s="1127">
        <v>0</v>
      </c>
      <c r="T2783" s="1130">
        <v>0</v>
      </c>
      <c r="U2783" s="1130">
        <v>0</v>
      </c>
      <c r="V2783" s="1130">
        <v>0</v>
      </c>
      <c r="W2783" s="1127">
        <v>0</v>
      </c>
      <c r="X2783" s="1130">
        <v>0</v>
      </c>
      <c r="Y2783" s="735">
        <v>0</v>
      </c>
      <c r="Z2783" s="1131">
        <v>0</v>
      </c>
      <c r="AA2783" s="1131">
        <v>0</v>
      </c>
      <c r="AB2783" s="1131">
        <v>0</v>
      </c>
      <c r="AC2783" s="1131">
        <v>0</v>
      </c>
      <c r="AD2783" s="1131">
        <v>0</v>
      </c>
      <c r="AE2783" s="1131">
        <v>0</v>
      </c>
      <c r="AF2783" s="126"/>
      <c r="AG2783" s="126"/>
      <c r="AH2783" s="126"/>
      <c r="AI2783" s="126"/>
      <c r="AJ2783" s="126"/>
      <c r="AK2783" s="126"/>
      <c r="AL2783" s="126">
        <v>2783</v>
      </c>
    </row>
    <row r="2784" spans="1:38">
      <c r="A2784" s="721" t="s">
        <v>2111</v>
      </c>
      <c r="B2784" s="722">
        <v>25</v>
      </c>
      <c r="C2784" s="722">
        <v>2503</v>
      </c>
      <c r="D2784" s="722">
        <v>250310</v>
      </c>
      <c r="E2784" s="721">
        <v>2503109704</v>
      </c>
      <c r="F2784" s="721" t="s">
        <v>2116</v>
      </c>
      <c r="G2784" s="1127">
        <v>0</v>
      </c>
      <c r="H2784" s="1128">
        <v>0</v>
      </c>
      <c r="I2784" s="1128">
        <v>0</v>
      </c>
      <c r="J2784" s="1128">
        <v>0</v>
      </c>
      <c r="K2784" s="1128">
        <v>0</v>
      </c>
      <c r="L2784" s="1128">
        <v>0</v>
      </c>
      <c r="M2784" s="1128">
        <v>0</v>
      </c>
      <c r="N2784" s="1129">
        <v>0</v>
      </c>
      <c r="O2784" s="1128">
        <v>0</v>
      </c>
      <c r="P2784" s="1127">
        <v>0</v>
      </c>
      <c r="Q2784" s="1127">
        <v>0</v>
      </c>
      <c r="R2784" s="1127">
        <v>0</v>
      </c>
      <c r="S2784" s="1127">
        <v>0</v>
      </c>
      <c r="T2784" s="1130">
        <v>0</v>
      </c>
      <c r="U2784" s="1130">
        <v>0</v>
      </c>
      <c r="V2784" s="1130">
        <v>0</v>
      </c>
      <c r="W2784" s="1127">
        <v>0</v>
      </c>
      <c r="X2784" s="1130">
        <v>0</v>
      </c>
      <c r="Y2784" s="735">
        <v>0</v>
      </c>
      <c r="Z2784" s="1131">
        <v>0</v>
      </c>
      <c r="AA2784" s="1131">
        <v>0</v>
      </c>
      <c r="AB2784" s="1131">
        <v>0</v>
      </c>
      <c r="AC2784" s="1131">
        <v>0</v>
      </c>
      <c r="AD2784" s="1131">
        <v>0</v>
      </c>
      <c r="AE2784" s="1131">
        <v>0</v>
      </c>
      <c r="AF2784" s="126"/>
      <c r="AG2784" s="126"/>
      <c r="AH2784" s="126"/>
      <c r="AI2784" s="126"/>
      <c r="AJ2784" s="126"/>
      <c r="AK2784" s="126"/>
      <c r="AL2784" s="126">
        <v>2784</v>
      </c>
    </row>
    <row r="2785" spans="1:38">
      <c r="A2785" s="721" t="s">
        <v>2111</v>
      </c>
      <c r="B2785" s="722">
        <v>25</v>
      </c>
      <c r="C2785" s="722">
        <v>2503</v>
      </c>
      <c r="D2785" s="722">
        <v>250310</v>
      </c>
      <c r="E2785" s="721">
        <v>2503109707</v>
      </c>
      <c r="F2785" s="721" t="s">
        <v>2117</v>
      </c>
      <c r="G2785" s="1127">
        <v>0</v>
      </c>
      <c r="H2785" s="1128">
        <v>0</v>
      </c>
      <c r="I2785" s="1128">
        <v>0</v>
      </c>
      <c r="J2785" s="1128">
        <v>0</v>
      </c>
      <c r="K2785" s="1128">
        <v>0</v>
      </c>
      <c r="L2785" s="1128">
        <v>0</v>
      </c>
      <c r="M2785" s="1128">
        <v>0</v>
      </c>
      <c r="N2785" s="1129">
        <v>0</v>
      </c>
      <c r="O2785" s="1128">
        <v>0</v>
      </c>
      <c r="P2785" s="1127">
        <v>0</v>
      </c>
      <c r="Q2785" s="1127">
        <v>0</v>
      </c>
      <c r="R2785" s="1127">
        <v>0</v>
      </c>
      <c r="S2785" s="1127">
        <v>0</v>
      </c>
      <c r="T2785" s="1130">
        <v>0</v>
      </c>
      <c r="U2785" s="1130">
        <v>0</v>
      </c>
      <c r="V2785" s="1130">
        <v>0</v>
      </c>
      <c r="W2785" s="1127">
        <v>0</v>
      </c>
      <c r="X2785" s="1130">
        <v>0</v>
      </c>
      <c r="Y2785" s="735">
        <v>0</v>
      </c>
      <c r="Z2785" s="1131">
        <v>0</v>
      </c>
      <c r="AA2785" s="1131">
        <v>0</v>
      </c>
      <c r="AB2785" s="1131">
        <v>0</v>
      </c>
      <c r="AC2785" s="1131">
        <v>0</v>
      </c>
      <c r="AD2785" s="1131">
        <v>0</v>
      </c>
      <c r="AE2785" s="1131">
        <v>0</v>
      </c>
      <c r="AF2785" s="126"/>
      <c r="AG2785" s="126"/>
      <c r="AH2785" s="126"/>
      <c r="AI2785" s="126"/>
      <c r="AJ2785" s="126"/>
      <c r="AK2785" s="126"/>
      <c r="AL2785" s="126">
        <v>2785</v>
      </c>
    </row>
    <row r="2786" spans="1:38">
      <c r="A2786" s="721" t="s">
        <v>2111</v>
      </c>
      <c r="B2786" s="722">
        <v>25</v>
      </c>
      <c r="C2786" s="722">
        <v>2503</v>
      </c>
      <c r="D2786" s="722">
        <v>250310</v>
      </c>
      <c r="E2786" s="721">
        <v>2503109708</v>
      </c>
      <c r="F2786" s="721" t="s">
        <v>2118</v>
      </c>
      <c r="G2786" s="1127">
        <v>0</v>
      </c>
      <c r="H2786" s="1128">
        <v>0</v>
      </c>
      <c r="I2786" s="1128">
        <v>0</v>
      </c>
      <c r="J2786" s="1128">
        <v>0</v>
      </c>
      <c r="K2786" s="1128">
        <v>0</v>
      </c>
      <c r="L2786" s="1128">
        <v>0</v>
      </c>
      <c r="M2786" s="1128">
        <v>0</v>
      </c>
      <c r="N2786" s="1129">
        <v>0</v>
      </c>
      <c r="O2786" s="1128">
        <v>0</v>
      </c>
      <c r="P2786" s="1127">
        <v>0</v>
      </c>
      <c r="Q2786" s="1127">
        <v>0</v>
      </c>
      <c r="R2786" s="1127">
        <v>0</v>
      </c>
      <c r="S2786" s="1127">
        <v>0</v>
      </c>
      <c r="T2786" s="1130">
        <v>0</v>
      </c>
      <c r="U2786" s="1130">
        <v>0</v>
      </c>
      <c r="V2786" s="1130">
        <v>0</v>
      </c>
      <c r="W2786" s="1127">
        <v>0</v>
      </c>
      <c r="X2786" s="1130">
        <v>0</v>
      </c>
      <c r="Y2786" s="735">
        <v>0</v>
      </c>
      <c r="Z2786" s="1131">
        <v>0</v>
      </c>
      <c r="AA2786" s="1131">
        <v>0</v>
      </c>
      <c r="AB2786" s="1131">
        <v>0</v>
      </c>
      <c r="AC2786" s="1131">
        <v>0</v>
      </c>
      <c r="AD2786" s="1131">
        <v>0</v>
      </c>
      <c r="AE2786" s="1131">
        <v>0</v>
      </c>
      <c r="AF2786" s="126"/>
      <c r="AG2786" s="126"/>
      <c r="AH2786" s="126"/>
      <c r="AI2786" s="126"/>
      <c r="AJ2786" s="126"/>
      <c r="AK2786" s="126"/>
      <c r="AL2786" s="126">
        <v>2786</v>
      </c>
    </row>
    <row r="2787" spans="1:38">
      <c r="A2787" s="721" t="s">
        <v>2111</v>
      </c>
      <c r="B2787" s="722">
        <v>25</v>
      </c>
      <c r="C2787" s="722">
        <v>2503</v>
      </c>
      <c r="D2787" s="722">
        <v>250310</v>
      </c>
      <c r="E2787" s="721">
        <v>2503109710</v>
      </c>
      <c r="F2787" s="721" t="s">
        <v>2119</v>
      </c>
      <c r="G2787" s="1127">
        <v>0</v>
      </c>
      <c r="H2787" s="1128">
        <v>0</v>
      </c>
      <c r="I2787" s="1128">
        <v>0</v>
      </c>
      <c r="J2787" s="1128">
        <v>0</v>
      </c>
      <c r="K2787" s="1128">
        <v>0</v>
      </c>
      <c r="L2787" s="1128">
        <v>0</v>
      </c>
      <c r="M2787" s="1128">
        <v>0</v>
      </c>
      <c r="N2787" s="1129">
        <v>0</v>
      </c>
      <c r="O2787" s="1128">
        <v>0</v>
      </c>
      <c r="P2787" s="1127">
        <v>0</v>
      </c>
      <c r="Q2787" s="1127">
        <v>0</v>
      </c>
      <c r="R2787" s="1127">
        <v>0</v>
      </c>
      <c r="S2787" s="1127">
        <v>0</v>
      </c>
      <c r="T2787" s="1130">
        <v>0</v>
      </c>
      <c r="U2787" s="1130">
        <v>0</v>
      </c>
      <c r="V2787" s="1130">
        <v>0</v>
      </c>
      <c r="W2787" s="1127">
        <v>0</v>
      </c>
      <c r="X2787" s="1130">
        <v>0</v>
      </c>
      <c r="Y2787" s="735">
        <v>0</v>
      </c>
      <c r="Z2787" s="1131">
        <v>0</v>
      </c>
      <c r="AA2787" s="1131">
        <v>0</v>
      </c>
      <c r="AB2787" s="1131">
        <v>0</v>
      </c>
      <c r="AC2787" s="1131">
        <v>0</v>
      </c>
      <c r="AD2787" s="1131">
        <v>0</v>
      </c>
      <c r="AE2787" s="1131">
        <v>0</v>
      </c>
      <c r="AF2787" s="126"/>
      <c r="AG2787" s="126"/>
      <c r="AH2787" s="126"/>
      <c r="AI2787" s="126"/>
      <c r="AJ2787" s="126"/>
      <c r="AK2787" s="126"/>
      <c r="AL2787" s="126">
        <v>2787</v>
      </c>
    </row>
    <row r="2788" spans="1:38">
      <c r="A2788" s="721" t="s">
        <v>2111</v>
      </c>
      <c r="B2788" s="722">
        <v>25</v>
      </c>
      <c r="C2788" s="722">
        <v>2503</v>
      </c>
      <c r="D2788" s="722">
        <v>250310</v>
      </c>
      <c r="E2788" s="721">
        <v>2503109717</v>
      </c>
      <c r="F2788" s="721" t="s">
        <v>1538</v>
      </c>
      <c r="G2788" s="1127">
        <v>-414298202</v>
      </c>
      <c r="H2788" s="1128">
        <v>0</v>
      </c>
      <c r="I2788" s="1128">
        <v>-414298202</v>
      </c>
      <c r="J2788" s="1128">
        <v>0</v>
      </c>
      <c r="K2788" s="1128">
        <v>0</v>
      </c>
      <c r="L2788" s="1128">
        <v>0</v>
      </c>
      <c r="M2788" s="1128">
        <v>0</v>
      </c>
      <c r="N2788" s="1129">
        <v>0</v>
      </c>
      <c r="O2788" s="1128">
        <v>0</v>
      </c>
      <c r="P2788" s="1127">
        <v>0</v>
      </c>
      <c r="Q2788" s="1127">
        <v>0</v>
      </c>
      <c r="R2788" s="1127">
        <v>0</v>
      </c>
      <c r="S2788" s="1127">
        <v>0</v>
      </c>
      <c r="T2788" s="1130">
        <v>0</v>
      </c>
      <c r="U2788" s="1130">
        <v>0</v>
      </c>
      <c r="V2788" s="1130">
        <v>0</v>
      </c>
      <c r="W2788" s="1127">
        <v>0</v>
      </c>
      <c r="X2788" s="1130">
        <v>0</v>
      </c>
      <c r="Y2788" s="735">
        <v>0</v>
      </c>
      <c r="Z2788" s="1131">
        <v>0</v>
      </c>
      <c r="AA2788" s="1131">
        <v>0</v>
      </c>
      <c r="AB2788" s="1131">
        <v>0</v>
      </c>
      <c r="AC2788" s="1131">
        <v>0</v>
      </c>
      <c r="AD2788" s="1131">
        <v>0</v>
      </c>
      <c r="AE2788" s="1131">
        <v>0</v>
      </c>
      <c r="AF2788" s="126"/>
      <c r="AG2788" s="126"/>
      <c r="AH2788" s="126"/>
      <c r="AI2788" s="126"/>
      <c r="AJ2788" s="126"/>
      <c r="AK2788" s="126"/>
      <c r="AL2788" s="126">
        <v>2788</v>
      </c>
    </row>
    <row r="2789" spans="1:38">
      <c r="A2789" s="721" t="s">
        <v>2111</v>
      </c>
      <c r="B2789" s="722">
        <v>25</v>
      </c>
      <c r="C2789" s="722">
        <v>2503</v>
      </c>
      <c r="D2789" s="722">
        <v>250310</v>
      </c>
      <c r="E2789" s="721">
        <v>2503109718</v>
      </c>
      <c r="F2789" s="721" t="s">
        <v>1539</v>
      </c>
      <c r="G2789" s="1127">
        <v>-385728553</v>
      </c>
      <c r="H2789" s="1128">
        <v>0</v>
      </c>
      <c r="I2789" s="1128">
        <v>-385728553</v>
      </c>
      <c r="J2789" s="1128">
        <v>0</v>
      </c>
      <c r="K2789" s="1128">
        <v>0</v>
      </c>
      <c r="L2789" s="1128">
        <v>0</v>
      </c>
      <c r="M2789" s="1128">
        <v>0</v>
      </c>
      <c r="N2789" s="1129">
        <v>0</v>
      </c>
      <c r="O2789" s="1128">
        <v>0</v>
      </c>
      <c r="P2789" s="1127">
        <v>0</v>
      </c>
      <c r="Q2789" s="1127">
        <v>0</v>
      </c>
      <c r="R2789" s="1127">
        <v>0</v>
      </c>
      <c r="S2789" s="1127">
        <v>0</v>
      </c>
      <c r="T2789" s="1130">
        <v>0</v>
      </c>
      <c r="U2789" s="1130">
        <v>0</v>
      </c>
      <c r="V2789" s="1130">
        <v>0</v>
      </c>
      <c r="W2789" s="1127">
        <v>0</v>
      </c>
      <c r="X2789" s="1130">
        <v>0</v>
      </c>
      <c r="Y2789" s="735">
        <v>0</v>
      </c>
      <c r="Z2789" s="1131">
        <v>0</v>
      </c>
      <c r="AA2789" s="1131">
        <v>0</v>
      </c>
      <c r="AB2789" s="1131">
        <v>9.9899992942810059E-2</v>
      </c>
      <c r="AC2789" s="1131">
        <v>0</v>
      </c>
      <c r="AD2789" s="1131">
        <v>-9.9899992942810059E-2</v>
      </c>
      <c r="AE2789" s="1131">
        <v>0</v>
      </c>
      <c r="AF2789" s="126"/>
      <c r="AG2789" s="126"/>
      <c r="AH2789" s="126"/>
      <c r="AI2789" s="126"/>
      <c r="AJ2789" s="126"/>
      <c r="AK2789" s="126"/>
      <c r="AL2789" s="126">
        <v>2789</v>
      </c>
    </row>
    <row r="2790" spans="1:38">
      <c r="A2790" s="721" t="s">
        <v>2111</v>
      </c>
      <c r="B2790" s="722">
        <v>25</v>
      </c>
      <c r="C2790" s="722">
        <v>2503</v>
      </c>
      <c r="D2790" s="722">
        <v>250310</v>
      </c>
      <c r="E2790" s="721">
        <v>2503109719</v>
      </c>
      <c r="F2790" s="721" t="s">
        <v>1540</v>
      </c>
      <c r="G2790" s="1127">
        <v>-44209369</v>
      </c>
      <c r="H2790" s="1128">
        <v>0</v>
      </c>
      <c r="I2790" s="1128">
        <v>-44209369</v>
      </c>
      <c r="J2790" s="1128">
        <v>0</v>
      </c>
      <c r="K2790" s="1128">
        <v>0</v>
      </c>
      <c r="L2790" s="1128">
        <v>0</v>
      </c>
      <c r="M2790" s="1128">
        <v>0</v>
      </c>
      <c r="N2790" s="1129">
        <v>0</v>
      </c>
      <c r="O2790" s="1128">
        <v>0</v>
      </c>
      <c r="P2790" s="1127">
        <v>0</v>
      </c>
      <c r="Q2790" s="1127">
        <v>0</v>
      </c>
      <c r="R2790" s="1127">
        <v>0</v>
      </c>
      <c r="S2790" s="1127">
        <v>0</v>
      </c>
      <c r="T2790" s="1130">
        <v>0</v>
      </c>
      <c r="U2790" s="1130">
        <v>0</v>
      </c>
      <c r="V2790" s="1130">
        <v>0</v>
      </c>
      <c r="W2790" s="1127">
        <v>0</v>
      </c>
      <c r="X2790" s="1130">
        <v>0</v>
      </c>
      <c r="Y2790" s="735">
        <v>0</v>
      </c>
      <c r="Z2790" s="1131">
        <v>0</v>
      </c>
      <c r="AA2790" s="1131">
        <v>0</v>
      </c>
      <c r="AB2790" s="1131">
        <v>0</v>
      </c>
      <c r="AC2790" s="1131">
        <v>0</v>
      </c>
      <c r="AD2790" s="1131">
        <v>0</v>
      </c>
      <c r="AE2790" s="1131">
        <v>0</v>
      </c>
      <c r="AF2790" s="126"/>
      <c r="AG2790" s="126"/>
      <c r="AH2790" s="126"/>
      <c r="AI2790" s="126"/>
      <c r="AJ2790" s="126"/>
      <c r="AK2790" s="126"/>
      <c r="AL2790" s="126">
        <v>2790</v>
      </c>
    </row>
    <row r="2791" spans="1:38">
      <c r="A2791" s="721" t="s">
        <v>2111</v>
      </c>
      <c r="B2791" s="722">
        <v>25</v>
      </c>
      <c r="C2791" s="722">
        <v>2503</v>
      </c>
      <c r="D2791" s="722">
        <v>250310</v>
      </c>
      <c r="E2791" s="721">
        <v>2503109720</v>
      </c>
      <c r="F2791" s="721" t="s">
        <v>1541</v>
      </c>
      <c r="G2791" s="1127">
        <v>-2672544</v>
      </c>
      <c r="H2791" s="1128">
        <v>0</v>
      </c>
      <c r="I2791" s="1128">
        <v>-2672544</v>
      </c>
      <c r="J2791" s="1128">
        <v>0</v>
      </c>
      <c r="K2791" s="1128">
        <v>0</v>
      </c>
      <c r="L2791" s="1128">
        <v>0</v>
      </c>
      <c r="M2791" s="1128">
        <v>0</v>
      </c>
      <c r="N2791" s="1129">
        <v>0</v>
      </c>
      <c r="O2791" s="1128">
        <v>0</v>
      </c>
      <c r="P2791" s="1127">
        <v>0</v>
      </c>
      <c r="Q2791" s="1127">
        <v>0</v>
      </c>
      <c r="R2791" s="1127">
        <v>0</v>
      </c>
      <c r="S2791" s="1127">
        <v>0</v>
      </c>
      <c r="T2791" s="1130">
        <v>0</v>
      </c>
      <c r="U2791" s="1130">
        <v>0</v>
      </c>
      <c r="V2791" s="1130">
        <v>0</v>
      </c>
      <c r="W2791" s="1127">
        <v>0</v>
      </c>
      <c r="X2791" s="1130">
        <v>0</v>
      </c>
      <c r="Y2791" s="735">
        <v>0</v>
      </c>
      <c r="Z2791" s="1131">
        <v>0</v>
      </c>
      <c r="AA2791" s="1131">
        <v>0</v>
      </c>
      <c r="AB2791" s="1131">
        <v>0</v>
      </c>
      <c r="AC2791" s="1131">
        <v>0</v>
      </c>
      <c r="AD2791" s="1131">
        <v>0</v>
      </c>
      <c r="AE2791" s="1131">
        <v>0</v>
      </c>
      <c r="AF2791" s="126"/>
      <c r="AG2791" s="126"/>
      <c r="AH2791" s="126"/>
      <c r="AI2791" s="126"/>
      <c r="AJ2791" s="126"/>
      <c r="AK2791" s="126"/>
      <c r="AL2791" s="126">
        <v>2791</v>
      </c>
    </row>
    <row r="2792" spans="1:38">
      <c r="A2792" s="721" t="s">
        <v>2111</v>
      </c>
      <c r="B2792" s="722">
        <v>25</v>
      </c>
      <c r="C2792" s="722">
        <v>2503</v>
      </c>
      <c r="D2792" s="722">
        <v>250310</v>
      </c>
      <c r="E2792" s="721">
        <v>2503109722</v>
      </c>
      <c r="F2792" s="721" t="s">
        <v>2118</v>
      </c>
      <c r="G2792" s="1127">
        <v>0</v>
      </c>
      <c r="H2792" s="1128">
        <v>0</v>
      </c>
      <c r="I2792" s="1128">
        <v>0</v>
      </c>
      <c r="J2792" s="1128">
        <v>0</v>
      </c>
      <c r="K2792" s="1128">
        <v>0</v>
      </c>
      <c r="L2792" s="1128">
        <v>0</v>
      </c>
      <c r="M2792" s="1128">
        <v>0</v>
      </c>
      <c r="N2792" s="1129">
        <v>0</v>
      </c>
      <c r="O2792" s="1128">
        <v>0</v>
      </c>
      <c r="P2792" s="1127">
        <v>0</v>
      </c>
      <c r="Q2792" s="1127">
        <v>0</v>
      </c>
      <c r="R2792" s="1127">
        <v>0</v>
      </c>
      <c r="S2792" s="1127">
        <v>0</v>
      </c>
      <c r="T2792" s="1130">
        <v>0</v>
      </c>
      <c r="U2792" s="1130">
        <v>0</v>
      </c>
      <c r="V2792" s="1130">
        <v>0</v>
      </c>
      <c r="W2792" s="1127">
        <v>0</v>
      </c>
      <c r="X2792" s="1130">
        <v>0</v>
      </c>
      <c r="Y2792" s="735">
        <v>0</v>
      </c>
      <c r="Z2792" s="1131">
        <v>0</v>
      </c>
      <c r="AA2792" s="1131">
        <v>0</v>
      </c>
      <c r="AB2792" s="1131">
        <v>0</v>
      </c>
      <c r="AC2792" s="1131">
        <v>0</v>
      </c>
      <c r="AD2792" s="1131">
        <v>0</v>
      </c>
      <c r="AE2792" s="1131">
        <v>0</v>
      </c>
      <c r="AF2792" s="126"/>
      <c r="AG2792" s="126"/>
      <c r="AH2792" s="126"/>
      <c r="AI2792" s="126"/>
      <c r="AJ2792" s="126"/>
      <c r="AK2792" s="126"/>
      <c r="AL2792" s="126">
        <v>2792</v>
      </c>
    </row>
    <row r="2793" spans="1:38">
      <c r="A2793" s="721" t="s">
        <v>2111</v>
      </c>
      <c r="B2793" s="722">
        <v>25</v>
      </c>
      <c r="C2793" s="722">
        <v>2503</v>
      </c>
      <c r="D2793" s="722">
        <v>250310</v>
      </c>
      <c r="E2793" s="721">
        <v>2503109730</v>
      </c>
      <c r="F2793" s="721" t="s">
        <v>2118</v>
      </c>
      <c r="G2793" s="1127">
        <v>0</v>
      </c>
      <c r="H2793" s="1128">
        <v>0</v>
      </c>
      <c r="I2793" s="1128">
        <v>0</v>
      </c>
      <c r="J2793" s="1128">
        <v>0</v>
      </c>
      <c r="K2793" s="1128">
        <v>0</v>
      </c>
      <c r="L2793" s="1128">
        <v>0</v>
      </c>
      <c r="M2793" s="1128">
        <v>0</v>
      </c>
      <c r="N2793" s="1129">
        <v>0</v>
      </c>
      <c r="O2793" s="1128">
        <v>0</v>
      </c>
      <c r="P2793" s="1127">
        <v>0</v>
      </c>
      <c r="Q2793" s="1127">
        <v>0</v>
      </c>
      <c r="R2793" s="1127">
        <v>0</v>
      </c>
      <c r="S2793" s="1127">
        <v>0</v>
      </c>
      <c r="T2793" s="1130">
        <v>0</v>
      </c>
      <c r="U2793" s="1130">
        <v>0</v>
      </c>
      <c r="V2793" s="1130">
        <v>0</v>
      </c>
      <c r="W2793" s="1127">
        <v>0</v>
      </c>
      <c r="X2793" s="1130">
        <v>0</v>
      </c>
      <c r="Y2793" s="735">
        <v>0</v>
      </c>
      <c r="Z2793" s="1131">
        <v>0</v>
      </c>
      <c r="AA2793" s="1131">
        <v>0</v>
      </c>
      <c r="AB2793" s="1131">
        <v>0</v>
      </c>
      <c r="AC2793" s="1131">
        <v>0</v>
      </c>
      <c r="AD2793" s="1131">
        <v>0</v>
      </c>
      <c r="AE2793" s="1131">
        <v>0</v>
      </c>
      <c r="AF2793" s="126"/>
      <c r="AG2793" s="126"/>
      <c r="AH2793" s="126"/>
      <c r="AI2793" s="126"/>
      <c r="AJ2793" s="126"/>
      <c r="AK2793" s="126"/>
      <c r="AL2793" s="126">
        <v>2793</v>
      </c>
    </row>
    <row r="2794" spans="1:38">
      <c r="A2794" s="721" t="s">
        <v>96</v>
      </c>
      <c r="B2794" s="722">
        <v>25</v>
      </c>
      <c r="C2794" s="722">
        <v>2503</v>
      </c>
      <c r="D2794" s="722">
        <v>250310</v>
      </c>
      <c r="E2794" s="721">
        <v>2503109735</v>
      </c>
      <c r="F2794" s="721" t="s">
        <v>3266</v>
      </c>
      <c r="G2794" s="1127">
        <v>0</v>
      </c>
      <c r="H2794" s="1128">
        <v>0</v>
      </c>
      <c r="I2794" s="1128">
        <v>0</v>
      </c>
      <c r="J2794" s="1128">
        <v>0</v>
      </c>
      <c r="K2794" s="1128">
        <v>0</v>
      </c>
      <c r="L2794" s="1128">
        <v>0</v>
      </c>
      <c r="M2794" s="1128">
        <v>0</v>
      </c>
      <c r="N2794" s="1129">
        <v>0</v>
      </c>
      <c r="O2794" s="1128">
        <v>0</v>
      </c>
      <c r="P2794" s="1127">
        <v>0</v>
      </c>
      <c r="Q2794" s="1127">
        <v>0</v>
      </c>
      <c r="R2794" s="1127">
        <v>0</v>
      </c>
      <c r="S2794" s="1127">
        <v>0</v>
      </c>
      <c r="T2794" s="1130">
        <v>0</v>
      </c>
      <c r="U2794" s="1130">
        <v>0</v>
      </c>
      <c r="V2794" s="1130">
        <v>0</v>
      </c>
      <c r="W2794" s="1127">
        <v>0</v>
      </c>
      <c r="X2794" s="1130">
        <v>0</v>
      </c>
      <c r="Y2794" s="735">
        <v>0</v>
      </c>
      <c r="Z2794" s="1131">
        <v>0</v>
      </c>
      <c r="AA2794" s="1131">
        <v>0</v>
      </c>
      <c r="AB2794" s="1131">
        <v>0</v>
      </c>
      <c r="AC2794" s="1131">
        <v>0</v>
      </c>
      <c r="AD2794" s="1131">
        <v>0</v>
      </c>
      <c r="AE2794" s="1131">
        <v>0</v>
      </c>
      <c r="AF2794" s="126"/>
      <c r="AG2794" s="126"/>
      <c r="AH2794" s="126"/>
      <c r="AI2794" s="126"/>
      <c r="AJ2794" s="126"/>
      <c r="AK2794" s="126"/>
      <c r="AL2794" s="126">
        <v>2794</v>
      </c>
    </row>
    <row r="2795" spans="1:38">
      <c r="A2795" s="721" t="s">
        <v>2111</v>
      </c>
      <c r="B2795" s="722">
        <v>25</v>
      </c>
      <c r="C2795" s="722">
        <v>2503</v>
      </c>
      <c r="D2795" s="722">
        <v>250310</v>
      </c>
      <c r="E2795" s="721">
        <v>2503109740</v>
      </c>
      <c r="F2795" s="721" t="s">
        <v>2118</v>
      </c>
      <c r="G2795" s="1127">
        <v>0</v>
      </c>
      <c r="H2795" s="1128">
        <v>0</v>
      </c>
      <c r="I2795" s="1128">
        <v>0</v>
      </c>
      <c r="J2795" s="1128">
        <v>0</v>
      </c>
      <c r="K2795" s="1128">
        <v>0</v>
      </c>
      <c r="L2795" s="1128">
        <v>0</v>
      </c>
      <c r="M2795" s="1128">
        <v>0</v>
      </c>
      <c r="N2795" s="1129">
        <v>0</v>
      </c>
      <c r="O2795" s="1128">
        <v>0</v>
      </c>
      <c r="P2795" s="1127">
        <v>0</v>
      </c>
      <c r="Q2795" s="1127">
        <v>0</v>
      </c>
      <c r="R2795" s="1127">
        <v>0</v>
      </c>
      <c r="S2795" s="1127">
        <v>0</v>
      </c>
      <c r="T2795" s="1130">
        <v>0</v>
      </c>
      <c r="U2795" s="1130">
        <v>0</v>
      </c>
      <c r="V2795" s="1130">
        <v>0</v>
      </c>
      <c r="W2795" s="1127">
        <v>0</v>
      </c>
      <c r="X2795" s="1130">
        <v>0</v>
      </c>
      <c r="Y2795" s="735">
        <v>0</v>
      </c>
      <c r="Z2795" s="1131">
        <v>0</v>
      </c>
      <c r="AA2795" s="1131">
        <v>0</v>
      </c>
      <c r="AB2795" s="1131">
        <v>0</v>
      </c>
      <c r="AC2795" s="1131">
        <v>0</v>
      </c>
      <c r="AD2795" s="1131">
        <v>0</v>
      </c>
      <c r="AE2795" s="1131">
        <v>0</v>
      </c>
      <c r="AF2795" s="126"/>
      <c r="AG2795" s="126"/>
      <c r="AH2795" s="126"/>
      <c r="AI2795" s="126"/>
      <c r="AJ2795" s="126"/>
      <c r="AK2795" s="126"/>
      <c r="AL2795" s="126">
        <v>2795</v>
      </c>
    </row>
    <row r="2796" spans="1:38">
      <c r="A2796" s="721" t="s">
        <v>2111</v>
      </c>
      <c r="B2796" s="722">
        <v>25</v>
      </c>
      <c r="C2796" s="722">
        <v>2503</v>
      </c>
      <c r="D2796" s="722">
        <v>250310</v>
      </c>
      <c r="E2796" s="721">
        <v>2503109819</v>
      </c>
      <c r="F2796" s="721" t="s">
        <v>1515</v>
      </c>
      <c r="G2796" s="1127">
        <v>-132622188</v>
      </c>
      <c r="H2796" s="1128">
        <v>0</v>
      </c>
      <c r="I2796" s="1128">
        <v>-132622188</v>
      </c>
      <c r="J2796" s="1128">
        <v>0</v>
      </c>
      <c r="K2796" s="1128">
        <v>0</v>
      </c>
      <c r="L2796" s="1128">
        <v>0</v>
      </c>
      <c r="M2796" s="1128">
        <v>0</v>
      </c>
      <c r="N2796" s="1129">
        <v>0</v>
      </c>
      <c r="O2796" s="1128">
        <v>0</v>
      </c>
      <c r="P2796" s="1127">
        <v>0</v>
      </c>
      <c r="Q2796" s="1127">
        <v>0</v>
      </c>
      <c r="R2796" s="1127">
        <v>0</v>
      </c>
      <c r="S2796" s="1127">
        <v>0</v>
      </c>
      <c r="T2796" s="1130">
        <v>0</v>
      </c>
      <c r="U2796" s="1130">
        <v>0</v>
      </c>
      <c r="V2796" s="1130">
        <v>0</v>
      </c>
      <c r="W2796" s="1127">
        <v>0</v>
      </c>
      <c r="X2796" s="1130">
        <v>0</v>
      </c>
      <c r="Y2796" s="735">
        <v>0</v>
      </c>
      <c r="Z2796" s="1131">
        <v>0</v>
      </c>
      <c r="AA2796" s="1131">
        <v>0</v>
      </c>
      <c r="AB2796" s="1131">
        <v>0</v>
      </c>
      <c r="AC2796" s="1131">
        <v>-0.12210000485181809</v>
      </c>
      <c r="AD2796" s="1131">
        <v>0</v>
      </c>
      <c r="AE2796" s="1131">
        <v>0.12210000485181809</v>
      </c>
      <c r="AF2796" s="126"/>
      <c r="AG2796" s="126"/>
      <c r="AH2796" s="126"/>
      <c r="AI2796" s="126"/>
      <c r="AJ2796" s="126"/>
      <c r="AK2796" s="126"/>
      <c r="AL2796" s="126">
        <v>2796</v>
      </c>
    </row>
    <row r="2797" spans="1:38">
      <c r="A2797" s="721" t="s">
        <v>2111</v>
      </c>
      <c r="B2797" s="722">
        <v>25</v>
      </c>
      <c r="C2797" s="722">
        <v>2503</v>
      </c>
      <c r="D2797" s="722">
        <v>250310</v>
      </c>
      <c r="E2797" s="721">
        <v>2503109820</v>
      </c>
      <c r="F2797" s="721" t="s">
        <v>4413</v>
      </c>
      <c r="G2797" s="1127">
        <v>-6350</v>
      </c>
      <c r="H2797" s="1128">
        <v>0</v>
      </c>
      <c r="I2797" s="1128">
        <v>-6350</v>
      </c>
      <c r="J2797" s="1128">
        <v>0</v>
      </c>
      <c r="K2797" s="1128">
        <v>0</v>
      </c>
      <c r="L2797" s="1128">
        <v>0</v>
      </c>
      <c r="M2797" s="1128">
        <v>0</v>
      </c>
      <c r="N2797" s="1129">
        <v>0</v>
      </c>
      <c r="O2797" s="1128">
        <v>0</v>
      </c>
      <c r="P2797" s="1127">
        <v>0</v>
      </c>
      <c r="Q2797" s="1127">
        <v>0</v>
      </c>
      <c r="R2797" s="1127">
        <v>0</v>
      </c>
      <c r="S2797" s="1127">
        <v>0</v>
      </c>
      <c r="T2797" s="1130">
        <v>0</v>
      </c>
      <c r="U2797" s="1130">
        <v>0</v>
      </c>
      <c r="V2797" s="1130">
        <v>0</v>
      </c>
      <c r="W2797" s="1127">
        <v>0</v>
      </c>
      <c r="X2797" s="1130">
        <v>0</v>
      </c>
      <c r="Y2797" s="735">
        <v>0</v>
      </c>
      <c r="Z2797" s="1131">
        <v>0</v>
      </c>
      <c r="AA2797" s="1131">
        <v>0</v>
      </c>
      <c r="AB2797" s="1131">
        <v>0</v>
      </c>
      <c r="AC2797" s="1131">
        <v>0</v>
      </c>
      <c r="AD2797" s="1131">
        <v>0</v>
      </c>
      <c r="AE2797" s="1131">
        <v>0</v>
      </c>
      <c r="AF2797" s="126"/>
      <c r="AG2797" s="126"/>
      <c r="AH2797" s="126"/>
      <c r="AI2797" s="126"/>
      <c r="AJ2797" s="126"/>
      <c r="AK2797" s="126"/>
      <c r="AL2797" s="126">
        <v>2797</v>
      </c>
    </row>
    <row r="2798" spans="1:38">
      <c r="A2798" s="721" t="s">
        <v>2111</v>
      </c>
      <c r="B2798" s="722">
        <v>25</v>
      </c>
      <c r="C2798" s="722">
        <v>2503</v>
      </c>
      <c r="D2798" s="722">
        <v>250310</v>
      </c>
      <c r="E2798" s="721">
        <v>2503109821</v>
      </c>
      <c r="F2798" s="721" t="s">
        <v>1542</v>
      </c>
      <c r="G2798" s="1127">
        <v>-12335479</v>
      </c>
      <c r="H2798" s="1128">
        <v>0</v>
      </c>
      <c r="I2798" s="1128">
        <v>-12335479</v>
      </c>
      <c r="J2798" s="1128">
        <v>0</v>
      </c>
      <c r="K2798" s="1128">
        <v>0</v>
      </c>
      <c r="L2798" s="1128">
        <v>0</v>
      </c>
      <c r="M2798" s="1128">
        <v>0</v>
      </c>
      <c r="N2798" s="1129">
        <v>0</v>
      </c>
      <c r="O2798" s="1128">
        <v>0</v>
      </c>
      <c r="P2798" s="1127">
        <v>0</v>
      </c>
      <c r="Q2798" s="1127">
        <v>0</v>
      </c>
      <c r="R2798" s="1127">
        <v>0</v>
      </c>
      <c r="S2798" s="1127">
        <v>0</v>
      </c>
      <c r="T2798" s="1130">
        <v>0</v>
      </c>
      <c r="U2798" s="1130">
        <v>0</v>
      </c>
      <c r="V2798" s="1130">
        <v>0</v>
      </c>
      <c r="W2798" s="1127">
        <v>0</v>
      </c>
      <c r="X2798" s="1130">
        <v>0</v>
      </c>
      <c r="Y2798" s="735">
        <v>0</v>
      </c>
      <c r="Z2798" s="1131">
        <v>0</v>
      </c>
      <c r="AA2798" s="1131">
        <v>0</v>
      </c>
      <c r="AB2798" s="1131">
        <v>0</v>
      </c>
      <c r="AC2798" s="1131">
        <v>0</v>
      </c>
      <c r="AD2798" s="1131">
        <v>0</v>
      </c>
      <c r="AE2798" s="1131">
        <v>0</v>
      </c>
      <c r="AF2798" s="126"/>
      <c r="AG2798" s="126"/>
      <c r="AH2798" s="126"/>
      <c r="AI2798" s="126"/>
      <c r="AJ2798" s="126"/>
      <c r="AK2798" s="126"/>
      <c r="AL2798" s="126">
        <v>2798</v>
      </c>
    </row>
    <row r="2799" spans="1:38">
      <c r="A2799" s="721" t="s">
        <v>2111</v>
      </c>
      <c r="B2799" s="722">
        <v>25</v>
      </c>
      <c r="C2799" s="722">
        <v>2503</v>
      </c>
      <c r="D2799" s="722">
        <v>250310</v>
      </c>
      <c r="E2799" s="721">
        <v>2503109870</v>
      </c>
      <c r="F2799" s="721" t="s">
        <v>1543</v>
      </c>
      <c r="G2799" s="1127">
        <v>-18704404</v>
      </c>
      <c r="H2799" s="1128">
        <v>0</v>
      </c>
      <c r="I2799" s="1128">
        <v>-18704404.25</v>
      </c>
      <c r="J2799" s="1128">
        <v>-0.25</v>
      </c>
      <c r="K2799" s="1128">
        <v>0</v>
      </c>
      <c r="L2799" s="1128">
        <v>0</v>
      </c>
      <c r="M2799" s="1128">
        <v>-0.25</v>
      </c>
      <c r="N2799" s="1129">
        <v>0</v>
      </c>
      <c r="O2799" s="1128">
        <v>-0.25</v>
      </c>
      <c r="P2799" s="1127">
        <v>-9.2499999999999999E-2</v>
      </c>
      <c r="Q2799" s="1127">
        <v>0</v>
      </c>
      <c r="R2799" s="1127">
        <v>0</v>
      </c>
      <c r="S2799" s="1127">
        <v>0</v>
      </c>
      <c r="T2799" s="1130">
        <v>0</v>
      </c>
      <c r="U2799" s="1130">
        <v>0</v>
      </c>
      <c r="V2799" s="1130">
        <v>0</v>
      </c>
      <c r="W2799" s="1127">
        <v>0</v>
      </c>
      <c r="X2799" s="1130">
        <v>-9.2499999999999999E-2</v>
      </c>
      <c r="Y2799" s="735">
        <v>0.37</v>
      </c>
      <c r="Z2799" s="1131">
        <v>0</v>
      </c>
      <c r="AA2799" s="1131">
        <v>-9.2499999999999999E-2</v>
      </c>
      <c r="AB2799" s="1131">
        <v>0</v>
      </c>
      <c r="AC2799" s="1131">
        <v>0</v>
      </c>
      <c r="AD2799" s="1131">
        <v>0</v>
      </c>
      <c r="AE2799" s="1131">
        <v>-9.2499999999999999E-2</v>
      </c>
      <c r="AF2799" s="126"/>
      <c r="AG2799" s="126"/>
      <c r="AH2799" s="126"/>
      <c r="AI2799" s="126"/>
      <c r="AJ2799" s="126"/>
      <c r="AK2799" s="126"/>
      <c r="AL2799" s="126">
        <v>2799</v>
      </c>
    </row>
    <row r="2800" spans="1:38">
      <c r="A2800" s="721" t="s">
        <v>2111</v>
      </c>
      <c r="B2800" s="722">
        <v>25</v>
      </c>
      <c r="C2800" s="722">
        <v>2503</v>
      </c>
      <c r="D2800" s="722">
        <v>250310</v>
      </c>
      <c r="E2800" s="721">
        <v>2503109871</v>
      </c>
      <c r="F2800" s="721" t="s">
        <v>4414</v>
      </c>
      <c r="G2800" s="1127">
        <v>0</v>
      </c>
      <c r="H2800" s="1128">
        <v>0</v>
      </c>
      <c r="I2800" s="1128">
        <v>0</v>
      </c>
      <c r="J2800" s="1128">
        <v>0</v>
      </c>
      <c r="K2800" s="1128">
        <v>0</v>
      </c>
      <c r="L2800" s="1128">
        <v>0</v>
      </c>
      <c r="M2800" s="1128">
        <v>0</v>
      </c>
      <c r="N2800" s="1129">
        <v>0</v>
      </c>
      <c r="O2800" s="1128">
        <v>0</v>
      </c>
      <c r="P2800" s="1127">
        <v>0</v>
      </c>
      <c r="Q2800" s="1127">
        <v>0</v>
      </c>
      <c r="R2800" s="1127">
        <v>0</v>
      </c>
      <c r="S2800" s="1127">
        <v>0</v>
      </c>
      <c r="T2800" s="1130">
        <v>0</v>
      </c>
      <c r="U2800" s="1130">
        <v>0</v>
      </c>
      <c r="V2800" s="1130">
        <v>0</v>
      </c>
      <c r="W2800" s="1127">
        <v>0</v>
      </c>
      <c r="X2800" s="1130">
        <v>0</v>
      </c>
      <c r="Y2800" s="735">
        <v>0</v>
      </c>
      <c r="Z2800" s="1131">
        <v>0</v>
      </c>
      <c r="AA2800" s="1131">
        <v>0</v>
      </c>
      <c r="AB2800" s="1131">
        <v>0</v>
      </c>
      <c r="AC2800" s="1131">
        <v>0</v>
      </c>
      <c r="AD2800" s="1131">
        <v>0</v>
      </c>
      <c r="AE2800" s="1131">
        <v>0</v>
      </c>
      <c r="AF2800" s="126"/>
      <c r="AG2800" s="126"/>
      <c r="AH2800" s="126"/>
      <c r="AI2800" s="126"/>
      <c r="AJ2800" s="126"/>
      <c r="AK2800" s="126"/>
      <c r="AL2800" s="126">
        <v>2800</v>
      </c>
    </row>
    <row r="2801" spans="1:38">
      <c r="A2801" s="721" t="s">
        <v>2111</v>
      </c>
      <c r="B2801" s="722">
        <v>25</v>
      </c>
      <c r="C2801" s="722">
        <v>2503</v>
      </c>
      <c r="D2801" s="722">
        <v>250310</v>
      </c>
      <c r="E2801" s="721">
        <v>2503109880</v>
      </c>
      <c r="F2801" s="721" t="s">
        <v>1515</v>
      </c>
      <c r="G2801" s="1127">
        <v>-5032107342</v>
      </c>
      <c r="H2801" s="1128">
        <v>0</v>
      </c>
      <c r="I2801" s="1128">
        <v>-5032107342.0699997</v>
      </c>
      <c r="J2801" s="1128">
        <v>-6.999969482421875E-2</v>
      </c>
      <c r="K2801" s="1128">
        <v>0</v>
      </c>
      <c r="L2801" s="1128">
        <v>0</v>
      </c>
      <c r="M2801" s="1128">
        <v>-6.999969482421875E-2</v>
      </c>
      <c r="N2801" s="1129">
        <v>0</v>
      </c>
      <c r="O2801" s="1128">
        <v>-6.999969482421875E-2</v>
      </c>
      <c r="P2801" s="1127">
        <v>-2.5899887084960938E-2</v>
      </c>
      <c r="Q2801" s="1127">
        <v>0</v>
      </c>
      <c r="R2801" s="1127">
        <v>0</v>
      </c>
      <c r="S2801" s="1127">
        <v>0</v>
      </c>
      <c r="T2801" s="1130">
        <v>0</v>
      </c>
      <c r="U2801" s="1130">
        <v>0</v>
      </c>
      <c r="V2801" s="1130">
        <v>0</v>
      </c>
      <c r="W2801" s="1127">
        <v>0</v>
      </c>
      <c r="X2801" s="1130">
        <v>-2.5899887084960938E-2</v>
      </c>
      <c r="Y2801" s="735">
        <v>0.37</v>
      </c>
      <c r="Z2801" s="1131">
        <v>0</v>
      </c>
      <c r="AA2801" s="1131">
        <v>-2.5899887084960938E-2</v>
      </c>
      <c r="AB2801" s="1131">
        <v>3.7000141143798827E-2</v>
      </c>
      <c r="AC2801" s="1131">
        <v>0</v>
      </c>
      <c r="AD2801" s="1131">
        <v>-3.7000141143798827E-2</v>
      </c>
      <c r="AE2801" s="1131">
        <v>-2.5899887084960938E-2</v>
      </c>
      <c r="AF2801" s="126"/>
      <c r="AG2801" s="126"/>
      <c r="AH2801" s="126"/>
      <c r="AI2801" s="126"/>
      <c r="AJ2801" s="126"/>
      <c r="AK2801" s="126"/>
      <c r="AL2801" s="126">
        <v>2801</v>
      </c>
    </row>
    <row r="2802" spans="1:38">
      <c r="A2802" s="721" t="s">
        <v>2111</v>
      </c>
      <c r="B2802" s="722">
        <v>25</v>
      </c>
      <c r="C2802" s="722">
        <v>2503</v>
      </c>
      <c r="D2802" s="722">
        <v>250310</v>
      </c>
      <c r="E2802" s="721">
        <v>2503109882</v>
      </c>
      <c r="F2802" s="721" t="s">
        <v>1515</v>
      </c>
      <c r="G2802" s="1127">
        <v>-284723741</v>
      </c>
      <c r="H2802" s="1128">
        <v>0</v>
      </c>
      <c r="I2802" s="1128">
        <v>-284723741.37</v>
      </c>
      <c r="J2802" s="1128">
        <v>-0.37000000476837158</v>
      </c>
      <c r="K2802" s="1128">
        <v>0</v>
      </c>
      <c r="L2802" s="1128">
        <v>0</v>
      </c>
      <c r="M2802" s="1128">
        <v>-0.37000000476837158</v>
      </c>
      <c r="N2802" s="1129">
        <v>0</v>
      </c>
      <c r="O2802" s="1128">
        <v>-0.37000000476837158</v>
      </c>
      <c r="P2802" s="1127">
        <v>-0.13690000176429748</v>
      </c>
      <c r="Q2802" s="1127">
        <v>0</v>
      </c>
      <c r="R2802" s="1127">
        <v>0</v>
      </c>
      <c r="S2802" s="1127">
        <v>0</v>
      </c>
      <c r="T2802" s="1130">
        <v>0</v>
      </c>
      <c r="U2802" s="1130">
        <v>0</v>
      </c>
      <c r="V2802" s="1130">
        <v>0</v>
      </c>
      <c r="W2802" s="1127">
        <v>0</v>
      </c>
      <c r="X2802" s="1130">
        <v>-0.13690000176429748</v>
      </c>
      <c r="Y2802" s="735">
        <v>0.37</v>
      </c>
      <c r="Z2802" s="1131">
        <v>0</v>
      </c>
      <c r="AA2802" s="1131">
        <v>-0.13690000176429748</v>
      </c>
      <c r="AB2802" s="1131">
        <v>0</v>
      </c>
      <c r="AC2802" s="1131">
        <v>-0.14429999470710755</v>
      </c>
      <c r="AD2802" s="1131">
        <v>0</v>
      </c>
      <c r="AE2802" s="1131">
        <v>7.3999929428100741E-3</v>
      </c>
      <c r="AF2802" s="126"/>
      <c r="AG2802" s="126"/>
      <c r="AH2802" s="126"/>
      <c r="AI2802" s="126"/>
      <c r="AJ2802" s="126"/>
      <c r="AK2802" s="126"/>
      <c r="AL2802" s="126">
        <v>2802</v>
      </c>
    </row>
    <row r="2803" spans="1:38">
      <c r="A2803" s="721" t="s">
        <v>2111</v>
      </c>
      <c r="B2803" s="722">
        <v>25</v>
      </c>
      <c r="C2803" s="722">
        <v>2503</v>
      </c>
      <c r="D2803" s="722">
        <v>250310</v>
      </c>
      <c r="E2803" s="721">
        <v>2503109886</v>
      </c>
      <c r="F2803" s="721" t="s">
        <v>1515</v>
      </c>
      <c r="G2803" s="1127">
        <v>-35008817</v>
      </c>
      <c r="H2803" s="1128">
        <v>0</v>
      </c>
      <c r="I2803" s="1128">
        <v>-35008817.439999998</v>
      </c>
      <c r="J2803" s="1128">
        <v>-0.43999999761581421</v>
      </c>
      <c r="K2803" s="1128">
        <v>0</v>
      </c>
      <c r="L2803" s="1128">
        <v>0</v>
      </c>
      <c r="M2803" s="1128">
        <v>-0.43999999761581421</v>
      </c>
      <c r="N2803" s="1129">
        <v>0</v>
      </c>
      <c r="O2803" s="1128">
        <v>-0.43999999761581421</v>
      </c>
      <c r="P2803" s="1127">
        <v>-0.16279999911785126</v>
      </c>
      <c r="Q2803" s="1127">
        <v>0</v>
      </c>
      <c r="R2803" s="1127">
        <v>0</v>
      </c>
      <c r="S2803" s="1127">
        <v>0</v>
      </c>
      <c r="T2803" s="1130">
        <v>0</v>
      </c>
      <c r="U2803" s="1130">
        <v>0</v>
      </c>
      <c r="V2803" s="1130">
        <v>0</v>
      </c>
      <c r="W2803" s="1127">
        <v>0</v>
      </c>
      <c r="X2803" s="1130">
        <v>-0.16279999911785126</v>
      </c>
      <c r="Y2803" s="735">
        <v>0.37</v>
      </c>
      <c r="Z2803" s="1131">
        <v>0</v>
      </c>
      <c r="AA2803" s="1131">
        <v>-0.16279999911785126</v>
      </c>
      <c r="AB2803" s="1131">
        <v>0</v>
      </c>
      <c r="AC2803" s="1131">
        <v>0</v>
      </c>
      <c r="AD2803" s="1131">
        <v>0</v>
      </c>
      <c r="AE2803" s="1131">
        <v>-0.16279999911785126</v>
      </c>
      <c r="AF2803" s="126"/>
      <c r="AG2803" s="126"/>
      <c r="AH2803" s="126"/>
      <c r="AI2803" s="126"/>
      <c r="AJ2803" s="126"/>
      <c r="AK2803" s="126"/>
      <c r="AL2803" s="126">
        <v>2803</v>
      </c>
    </row>
    <row r="2804" spans="1:38">
      <c r="A2804" s="721" t="s">
        <v>2111</v>
      </c>
      <c r="B2804" s="722">
        <v>25</v>
      </c>
      <c r="C2804" s="722">
        <v>2503</v>
      </c>
      <c r="D2804" s="722">
        <v>250310</v>
      </c>
      <c r="E2804" s="721">
        <v>2503109887</v>
      </c>
      <c r="F2804" s="721" t="s">
        <v>1515</v>
      </c>
      <c r="G2804" s="1127">
        <v>-495666</v>
      </c>
      <c r="H2804" s="1128">
        <v>0</v>
      </c>
      <c r="I2804" s="1128">
        <v>-495666.02</v>
      </c>
      <c r="J2804" s="1128">
        <v>-2.0000000018626451E-2</v>
      </c>
      <c r="K2804" s="1128">
        <v>0</v>
      </c>
      <c r="L2804" s="1128">
        <v>0</v>
      </c>
      <c r="M2804" s="1128">
        <v>-2.0000000018626451E-2</v>
      </c>
      <c r="N2804" s="1129">
        <v>0</v>
      </c>
      <c r="O2804" s="1128">
        <v>-2.0000000018626451E-2</v>
      </c>
      <c r="P2804" s="1127">
        <v>-7.4000000068917869E-3</v>
      </c>
      <c r="Q2804" s="1127">
        <v>0</v>
      </c>
      <c r="R2804" s="1127">
        <v>0</v>
      </c>
      <c r="S2804" s="1127">
        <v>0</v>
      </c>
      <c r="T2804" s="1130">
        <v>0</v>
      </c>
      <c r="U2804" s="1130">
        <v>0</v>
      </c>
      <c r="V2804" s="1130">
        <v>0</v>
      </c>
      <c r="W2804" s="1127">
        <v>0</v>
      </c>
      <c r="X2804" s="1130">
        <v>-7.4000000068917869E-3</v>
      </c>
      <c r="Y2804" s="735">
        <v>0.37</v>
      </c>
      <c r="Z2804" s="1131">
        <v>0</v>
      </c>
      <c r="AA2804" s="1131">
        <v>-7.4000000068917869E-3</v>
      </c>
      <c r="AB2804" s="1131">
        <v>0</v>
      </c>
      <c r="AC2804" s="1131">
        <v>0</v>
      </c>
      <c r="AD2804" s="1131">
        <v>0</v>
      </c>
      <c r="AE2804" s="1131">
        <v>-7.4000000068917869E-3</v>
      </c>
      <c r="AF2804" s="126"/>
      <c r="AG2804" s="126"/>
      <c r="AH2804" s="126"/>
      <c r="AI2804" s="126"/>
      <c r="AJ2804" s="126"/>
      <c r="AK2804" s="126"/>
      <c r="AL2804" s="126">
        <v>2804</v>
      </c>
    </row>
    <row r="2805" spans="1:38">
      <c r="A2805" s="721" t="s">
        <v>2111</v>
      </c>
      <c r="B2805" s="722">
        <v>25</v>
      </c>
      <c r="C2805" s="722">
        <v>2503</v>
      </c>
      <c r="D2805" s="722">
        <v>250310</v>
      </c>
      <c r="E2805" s="721">
        <v>2503109942</v>
      </c>
      <c r="F2805" s="721" t="s">
        <v>1544</v>
      </c>
      <c r="G2805" s="1127">
        <v>-385399</v>
      </c>
      <c r="H2805" s="1128">
        <v>0</v>
      </c>
      <c r="I2805" s="1128">
        <v>-385399</v>
      </c>
      <c r="J2805" s="1128">
        <v>0</v>
      </c>
      <c r="K2805" s="1128">
        <v>0</v>
      </c>
      <c r="L2805" s="1128">
        <v>0</v>
      </c>
      <c r="M2805" s="1128">
        <v>0</v>
      </c>
      <c r="N2805" s="1129">
        <v>0</v>
      </c>
      <c r="O2805" s="1128">
        <v>0</v>
      </c>
      <c r="P2805" s="1127">
        <v>0</v>
      </c>
      <c r="Q2805" s="1127">
        <v>0</v>
      </c>
      <c r="R2805" s="1127">
        <v>0</v>
      </c>
      <c r="S2805" s="1127">
        <v>0</v>
      </c>
      <c r="T2805" s="1130">
        <v>0</v>
      </c>
      <c r="U2805" s="1130">
        <v>0</v>
      </c>
      <c r="V2805" s="1130">
        <v>0</v>
      </c>
      <c r="W2805" s="1127">
        <v>0</v>
      </c>
      <c r="X2805" s="1130">
        <v>0</v>
      </c>
      <c r="Y2805" s="735">
        <v>0</v>
      </c>
      <c r="Z2805" s="1131">
        <v>0</v>
      </c>
      <c r="AA2805" s="1131">
        <v>0</v>
      </c>
      <c r="AB2805" s="1131">
        <v>0</v>
      </c>
      <c r="AC2805" s="1131">
        <v>0</v>
      </c>
      <c r="AD2805" s="1131">
        <v>0</v>
      </c>
      <c r="AE2805" s="1131">
        <v>0</v>
      </c>
      <c r="AF2805" s="126"/>
      <c r="AG2805" s="126"/>
      <c r="AH2805" s="126"/>
      <c r="AI2805" s="126"/>
      <c r="AJ2805" s="126"/>
      <c r="AK2805" s="126"/>
      <c r="AL2805" s="126">
        <v>2805</v>
      </c>
    </row>
    <row r="2806" spans="1:38">
      <c r="A2806" s="721" t="s">
        <v>2111</v>
      </c>
      <c r="B2806" s="722">
        <v>25</v>
      </c>
      <c r="C2806" s="722">
        <v>2503</v>
      </c>
      <c r="D2806" s="722">
        <v>250320</v>
      </c>
      <c r="E2806" s="721">
        <v>2503200001</v>
      </c>
      <c r="F2806" s="721" t="s">
        <v>1545</v>
      </c>
      <c r="G2806" s="1127">
        <v>-3816717</v>
      </c>
      <c r="H2806" s="1128">
        <v>0</v>
      </c>
      <c r="I2806" s="1128">
        <v>-3816717.06</v>
      </c>
      <c r="J2806" s="1128">
        <v>-6.0000000055879354E-2</v>
      </c>
      <c r="K2806" s="1128">
        <v>0</v>
      </c>
      <c r="L2806" s="1128">
        <v>0</v>
      </c>
      <c r="M2806" s="1128">
        <v>-6.0000000055879354E-2</v>
      </c>
      <c r="N2806" s="1129">
        <v>0</v>
      </c>
      <c r="O2806" s="1128">
        <v>-6.0000000055879354E-2</v>
      </c>
      <c r="P2806" s="1127">
        <v>-2.2200000020675362E-2</v>
      </c>
      <c r="Q2806" s="1127">
        <v>0</v>
      </c>
      <c r="R2806" s="1127">
        <v>0</v>
      </c>
      <c r="S2806" s="1127">
        <v>0</v>
      </c>
      <c r="T2806" s="1130">
        <v>0</v>
      </c>
      <c r="U2806" s="1130">
        <v>0</v>
      </c>
      <c r="V2806" s="1130">
        <v>0</v>
      </c>
      <c r="W2806" s="1127">
        <v>0</v>
      </c>
      <c r="X2806" s="1130">
        <v>-2.2200000020675362E-2</v>
      </c>
      <c r="Y2806" s="735">
        <v>0.37</v>
      </c>
      <c r="Z2806" s="1131">
        <v>0</v>
      </c>
      <c r="AA2806" s="1131">
        <v>-2.2200000020675362E-2</v>
      </c>
      <c r="AB2806" s="1131">
        <v>0</v>
      </c>
      <c r="AC2806" s="1131">
        <v>0</v>
      </c>
      <c r="AD2806" s="1131">
        <v>0</v>
      </c>
      <c r="AE2806" s="1131">
        <v>-2.2200000020675362E-2</v>
      </c>
      <c r="AF2806" s="126"/>
      <c r="AG2806" s="126"/>
      <c r="AH2806" s="126"/>
      <c r="AI2806" s="126"/>
      <c r="AJ2806" s="126"/>
      <c r="AK2806" s="126"/>
      <c r="AL2806" s="126">
        <v>2806</v>
      </c>
    </row>
    <row r="2807" spans="1:38">
      <c r="A2807" s="721" t="s">
        <v>2111</v>
      </c>
      <c r="B2807" s="722">
        <v>25</v>
      </c>
      <c r="C2807" s="722">
        <v>2503</v>
      </c>
      <c r="D2807" s="722">
        <v>250320</v>
      </c>
      <c r="E2807" s="721">
        <v>2503209220</v>
      </c>
      <c r="F2807" s="721" t="s">
        <v>1546</v>
      </c>
      <c r="G2807" s="1127">
        <v>-267620</v>
      </c>
      <c r="H2807" s="1128">
        <v>0</v>
      </c>
      <c r="I2807" s="1128">
        <v>-267620</v>
      </c>
      <c r="J2807" s="1128">
        <v>0</v>
      </c>
      <c r="K2807" s="1128">
        <v>0</v>
      </c>
      <c r="L2807" s="1128">
        <v>0</v>
      </c>
      <c r="M2807" s="1128">
        <v>0</v>
      </c>
      <c r="N2807" s="1129">
        <v>0</v>
      </c>
      <c r="O2807" s="1128">
        <v>0</v>
      </c>
      <c r="P2807" s="1127">
        <v>0</v>
      </c>
      <c r="Q2807" s="1127">
        <v>0</v>
      </c>
      <c r="R2807" s="1127">
        <v>0</v>
      </c>
      <c r="S2807" s="1127">
        <v>0</v>
      </c>
      <c r="T2807" s="1130">
        <v>0</v>
      </c>
      <c r="U2807" s="1130">
        <v>0</v>
      </c>
      <c r="V2807" s="1130">
        <v>0</v>
      </c>
      <c r="W2807" s="1127">
        <v>0</v>
      </c>
      <c r="X2807" s="1130">
        <v>0</v>
      </c>
      <c r="Y2807" s="735">
        <v>0</v>
      </c>
      <c r="Z2807" s="1131">
        <v>0</v>
      </c>
      <c r="AA2807" s="1131">
        <v>0</v>
      </c>
      <c r="AB2807" s="1131">
        <v>0</v>
      </c>
      <c r="AC2807" s="1131">
        <v>0</v>
      </c>
      <c r="AD2807" s="1131">
        <v>0</v>
      </c>
      <c r="AE2807" s="1131">
        <v>0</v>
      </c>
      <c r="AF2807" s="126"/>
      <c r="AG2807" s="126"/>
      <c r="AH2807" s="126"/>
      <c r="AI2807" s="126"/>
      <c r="AJ2807" s="126"/>
      <c r="AK2807" s="126"/>
      <c r="AL2807" s="126">
        <v>2807</v>
      </c>
    </row>
    <row r="2808" spans="1:38">
      <c r="A2808" s="721" t="s">
        <v>2111</v>
      </c>
      <c r="B2808" s="722">
        <v>25</v>
      </c>
      <c r="C2808" s="722">
        <v>2503</v>
      </c>
      <c r="D2808" s="722">
        <v>250320</v>
      </c>
      <c r="E2808" s="721">
        <v>2503209221</v>
      </c>
      <c r="F2808" s="721" t="s">
        <v>1547</v>
      </c>
      <c r="G2808" s="1127">
        <v>-8545617</v>
      </c>
      <c r="H2808" s="1128">
        <v>0</v>
      </c>
      <c r="I2808" s="1128">
        <v>-8545617.1999999993</v>
      </c>
      <c r="J2808" s="1128">
        <v>-0.19999999925494194</v>
      </c>
      <c r="K2808" s="1128">
        <v>0</v>
      </c>
      <c r="L2808" s="1128">
        <v>0</v>
      </c>
      <c r="M2808" s="1128">
        <v>-0.19999999925494194</v>
      </c>
      <c r="N2808" s="1129">
        <v>0</v>
      </c>
      <c r="O2808" s="1128">
        <v>-0.19999999925494194</v>
      </c>
      <c r="P2808" s="1127">
        <v>-7.3999999724328511E-2</v>
      </c>
      <c r="Q2808" s="1127">
        <v>0</v>
      </c>
      <c r="R2808" s="1127">
        <v>0</v>
      </c>
      <c r="S2808" s="1127">
        <v>0</v>
      </c>
      <c r="T2808" s="1130">
        <v>0</v>
      </c>
      <c r="U2808" s="1130">
        <v>0</v>
      </c>
      <c r="V2808" s="1130">
        <v>0</v>
      </c>
      <c r="W2808" s="1127">
        <v>0</v>
      </c>
      <c r="X2808" s="1130">
        <v>-7.3999999724328511E-2</v>
      </c>
      <c r="Y2808" s="735">
        <v>0.36999999999999994</v>
      </c>
      <c r="Z2808" s="1131">
        <v>0</v>
      </c>
      <c r="AA2808" s="1131">
        <v>-7.3999999724328511E-2</v>
      </c>
      <c r="AB2808" s="1131">
        <v>0</v>
      </c>
      <c r="AC2808" s="1131">
        <v>0</v>
      </c>
      <c r="AD2808" s="1131">
        <v>0</v>
      </c>
      <c r="AE2808" s="1131">
        <v>-7.3999999724328511E-2</v>
      </c>
      <c r="AF2808" s="126"/>
      <c r="AG2808" s="126"/>
      <c r="AH2808" s="126"/>
      <c r="AI2808" s="126"/>
      <c r="AJ2808" s="126"/>
      <c r="AK2808" s="126"/>
      <c r="AL2808" s="126">
        <v>2808</v>
      </c>
    </row>
    <row r="2809" spans="1:38">
      <c r="A2809" s="721" t="s">
        <v>2111</v>
      </c>
      <c r="B2809" s="722">
        <v>25</v>
      </c>
      <c r="C2809" s="722">
        <v>2503</v>
      </c>
      <c r="D2809" s="722">
        <v>250320</v>
      </c>
      <c r="E2809" s="721">
        <v>2503209812</v>
      </c>
      <c r="F2809" s="721" t="s">
        <v>1548</v>
      </c>
      <c r="G2809" s="1127">
        <v>213925</v>
      </c>
      <c r="H2809" s="1128">
        <v>0</v>
      </c>
      <c r="I2809" s="1128">
        <v>213925</v>
      </c>
      <c r="J2809" s="1128">
        <v>0</v>
      </c>
      <c r="K2809" s="1128">
        <v>0</v>
      </c>
      <c r="L2809" s="1128">
        <v>0</v>
      </c>
      <c r="M2809" s="1128">
        <v>0</v>
      </c>
      <c r="N2809" s="1129">
        <v>0</v>
      </c>
      <c r="O2809" s="1128">
        <v>0</v>
      </c>
      <c r="P2809" s="1127">
        <v>0</v>
      </c>
      <c r="Q2809" s="1127">
        <v>0</v>
      </c>
      <c r="R2809" s="1127">
        <v>0</v>
      </c>
      <c r="S2809" s="1127">
        <v>0</v>
      </c>
      <c r="T2809" s="1130">
        <v>0</v>
      </c>
      <c r="U2809" s="1130">
        <v>0</v>
      </c>
      <c r="V2809" s="1130">
        <v>0</v>
      </c>
      <c r="W2809" s="1127">
        <v>0</v>
      </c>
      <c r="X2809" s="1130">
        <v>0</v>
      </c>
      <c r="Y2809" s="735">
        <v>0</v>
      </c>
      <c r="Z2809" s="1131">
        <v>0</v>
      </c>
      <c r="AA2809" s="1131">
        <v>0</v>
      </c>
      <c r="AB2809" s="1131">
        <v>0</v>
      </c>
      <c r="AC2809" s="1131">
        <v>0</v>
      </c>
      <c r="AD2809" s="1131">
        <v>0</v>
      </c>
      <c r="AE2809" s="1131">
        <v>0</v>
      </c>
      <c r="AF2809" s="126"/>
      <c r="AG2809" s="126"/>
      <c r="AH2809" s="126"/>
      <c r="AI2809" s="126"/>
      <c r="AJ2809" s="126"/>
      <c r="AK2809" s="126"/>
      <c r="AL2809" s="126">
        <v>2809</v>
      </c>
    </row>
    <row r="2810" spans="1:38">
      <c r="A2810" s="721" t="s">
        <v>2111</v>
      </c>
      <c r="B2810" s="722">
        <v>25</v>
      </c>
      <c r="C2810" s="722">
        <v>2503</v>
      </c>
      <c r="D2810" s="722">
        <v>250340</v>
      </c>
      <c r="E2810" s="721">
        <v>2503400001</v>
      </c>
      <c r="F2810" s="721" t="s">
        <v>1549</v>
      </c>
      <c r="G2810" s="1127">
        <v>-1118005586</v>
      </c>
      <c r="H2810" s="1128">
        <v>0</v>
      </c>
      <c r="I2810" s="1128">
        <v>-1118005586.0699999</v>
      </c>
      <c r="J2810" s="1128">
        <v>-6.9999933242797852E-2</v>
      </c>
      <c r="K2810" s="1128">
        <v>0</v>
      </c>
      <c r="L2810" s="1128">
        <v>0</v>
      </c>
      <c r="M2810" s="1128">
        <v>-6.9999933242797852E-2</v>
      </c>
      <c r="N2810" s="1129">
        <v>0</v>
      </c>
      <c r="O2810" s="1128">
        <v>-6.9999933242797852E-2</v>
      </c>
      <c r="P2810" s="1127">
        <v>-2.5899975299835204E-2</v>
      </c>
      <c r="Q2810" s="1127">
        <v>0</v>
      </c>
      <c r="R2810" s="1127">
        <v>0</v>
      </c>
      <c r="S2810" s="1127">
        <v>0</v>
      </c>
      <c r="T2810" s="1130">
        <v>0</v>
      </c>
      <c r="U2810" s="1130">
        <v>0</v>
      </c>
      <c r="V2810" s="1130">
        <v>0</v>
      </c>
      <c r="W2810" s="1127">
        <v>0</v>
      </c>
      <c r="X2810" s="1130">
        <v>-2.5899975299835204E-2</v>
      </c>
      <c r="Y2810" s="735">
        <v>0.37</v>
      </c>
      <c r="Z2810" s="1131">
        <v>0</v>
      </c>
      <c r="AA2810" s="1131">
        <v>-2.5899975299835204E-2</v>
      </c>
      <c r="AB2810" s="1131">
        <v>0</v>
      </c>
      <c r="AC2810" s="1131">
        <v>0</v>
      </c>
      <c r="AD2810" s="1131">
        <v>0</v>
      </c>
      <c r="AE2810" s="1131">
        <v>-2.5899975299835204E-2</v>
      </c>
      <c r="AF2810" s="126"/>
      <c r="AG2810" s="126"/>
      <c r="AH2810" s="126"/>
      <c r="AI2810" s="126"/>
      <c r="AJ2810" s="126"/>
      <c r="AK2810" s="126"/>
      <c r="AL2810" s="126">
        <v>2810</v>
      </c>
    </row>
    <row r="2811" spans="1:38">
      <c r="A2811" s="721" t="s">
        <v>2111</v>
      </c>
      <c r="B2811" s="722">
        <v>25</v>
      </c>
      <c r="C2811" s="722">
        <v>2503</v>
      </c>
      <c r="D2811" s="722">
        <v>250340</v>
      </c>
      <c r="E2811" s="721">
        <v>2503400010</v>
      </c>
      <c r="F2811" s="721" t="s">
        <v>1550</v>
      </c>
      <c r="G2811" s="1127">
        <v>-7733895</v>
      </c>
      <c r="H2811" s="1128">
        <v>0</v>
      </c>
      <c r="I2811" s="1128">
        <v>-7733895</v>
      </c>
      <c r="J2811" s="1128">
        <v>0</v>
      </c>
      <c r="K2811" s="1128">
        <v>0</v>
      </c>
      <c r="L2811" s="1128">
        <v>0</v>
      </c>
      <c r="M2811" s="1128">
        <v>0</v>
      </c>
      <c r="N2811" s="1129">
        <v>0</v>
      </c>
      <c r="O2811" s="1128">
        <v>0</v>
      </c>
      <c r="P2811" s="1127">
        <v>0</v>
      </c>
      <c r="Q2811" s="1127">
        <v>0</v>
      </c>
      <c r="R2811" s="1127">
        <v>0</v>
      </c>
      <c r="S2811" s="1127">
        <v>0</v>
      </c>
      <c r="T2811" s="1130">
        <v>0</v>
      </c>
      <c r="U2811" s="1130">
        <v>0</v>
      </c>
      <c r="V2811" s="1130">
        <v>0</v>
      </c>
      <c r="W2811" s="1127">
        <v>0</v>
      </c>
      <c r="X2811" s="1130">
        <v>0</v>
      </c>
      <c r="Y2811" s="735">
        <v>0</v>
      </c>
      <c r="Z2811" s="1131">
        <v>0</v>
      </c>
      <c r="AA2811" s="1131">
        <v>0</v>
      </c>
      <c r="AB2811" s="1131">
        <v>0</v>
      </c>
      <c r="AC2811" s="1131">
        <v>0</v>
      </c>
      <c r="AD2811" s="1131">
        <v>0</v>
      </c>
      <c r="AE2811" s="1131">
        <v>0</v>
      </c>
      <c r="AF2811" s="126"/>
      <c r="AG2811" s="126"/>
      <c r="AH2811" s="126"/>
      <c r="AI2811" s="126"/>
      <c r="AJ2811" s="126"/>
      <c r="AK2811" s="126"/>
      <c r="AL2811" s="126">
        <v>2811</v>
      </c>
    </row>
    <row r="2812" spans="1:38">
      <c r="A2812" s="721" t="s">
        <v>2111</v>
      </c>
      <c r="B2812" s="722">
        <v>25</v>
      </c>
      <c r="C2812" s="722">
        <v>2503</v>
      </c>
      <c r="D2812" s="722">
        <v>250340</v>
      </c>
      <c r="E2812" s="721">
        <v>2503401200</v>
      </c>
      <c r="F2812" s="721" t="s">
        <v>1551</v>
      </c>
      <c r="G2812" s="1127">
        <v>-4969196179</v>
      </c>
      <c r="H2812" s="1128">
        <v>0</v>
      </c>
      <c r="I2812" s="1128">
        <v>-4969196179.2700005</v>
      </c>
      <c r="J2812" s="1128">
        <v>-0.27000045776367188</v>
      </c>
      <c r="K2812" s="1128">
        <v>0</v>
      </c>
      <c r="L2812" s="1128">
        <v>0</v>
      </c>
      <c r="M2812" s="1128">
        <v>-0.27000045776367188</v>
      </c>
      <c r="N2812" s="1129">
        <v>0</v>
      </c>
      <c r="O2812" s="1128">
        <v>-0.27000045776367188</v>
      </c>
      <c r="P2812" s="1127">
        <v>-9.9900169372558592E-2</v>
      </c>
      <c r="Q2812" s="1127">
        <v>0</v>
      </c>
      <c r="R2812" s="1127">
        <v>0</v>
      </c>
      <c r="S2812" s="1127">
        <v>0</v>
      </c>
      <c r="T2812" s="1130">
        <v>0</v>
      </c>
      <c r="U2812" s="1130">
        <v>0</v>
      </c>
      <c r="V2812" s="1130">
        <v>0</v>
      </c>
      <c r="W2812" s="1127">
        <v>0</v>
      </c>
      <c r="X2812" s="1130">
        <v>-9.9900169372558592E-2</v>
      </c>
      <c r="Y2812" s="735">
        <v>0.37</v>
      </c>
      <c r="Z2812" s="1131">
        <v>0</v>
      </c>
      <c r="AA2812" s="1131">
        <v>-9.9900169372558592E-2</v>
      </c>
      <c r="AB2812" s="1131">
        <v>0</v>
      </c>
      <c r="AC2812" s="1131">
        <v>0</v>
      </c>
      <c r="AD2812" s="1131">
        <v>0</v>
      </c>
      <c r="AE2812" s="1131">
        <v>-9.9900169372558592E-2</v>
      </c>
      <c r="AF2812" s="126"/>
      <c r="AG2812" s="126"/>
      <c r="AH2812" s="126"/>
      <c r="AI2812" s="126"/>
      <c r="AJ2812" s="126"/>
      <c r="AK2812" s="126"/>
      <c r="AL2812" s="126">
        <v>2812</v>
      </c>
    </row>
    <row r="2813" spans="1:38">
      <c r="A2813" s="721" t="s">
        <v>2111</v>
      </c>
      <c r="B2813" s="722">
        <v>25</v>
      </c>
      <c r="C2813" s="722">
        <v>2503</v>
      </c>
      <c r="D2813" s="722">
        <v>250340</v>
      </c>
      <c r="E2813" s="721">
        <v>2503401201</v>
      </c>
      <c r="F2813" s="721" t="s">
        <v>3267</v>
      </c>
      <c r="G2813" s="1127">
        <v>-75928166</v>
      </c>
      <c r="H2813" s="1128">
        <v>0</v>
      </c>
      <c r="I2813" s="1128">
        <v>-75928166</v>
      </c>
      <c r="J2813" s="1128">
        <v>0</v>
      </c>
      <c r="K2813" s="1128">
        <v>0</v>
      </c>
      <c r="L2813" s="1128">
        <v>0</v>
      </c>
      <c r="M2813" s="1128">
        <v>0</v>
      </c>
      <c r="N2813" s="1129">
        <v>0</v>
      </c>
      <c r="O2813" s="1128">
        <v>0</v>
      </c>
      <c r="P2813" s="1127">
        <v>0</v>
      </c>
      <c r="Q2813" s="1127">
        <v>0</v>
      </c>
      <c r="R2813" s="1127">
        <v>0</v>
      </c>
      <c r="S2813" s="1127">
        <v>0</v>
      </c>
      <c r="T2813" s="1130">
        <v>0</v>
      </c>
      <c r="U2813" s="1130">
        <v>0</v>
      </c>
      <c r="V2813" s="1130">
        <v>0</v>
      </c>
      <c r="W2813" s="1127">
        <v>0</v>
      </c>
      <c r="X2813" s="1130">
        <v>0</v>
      </c>
      <c r="Y2813" s="735">
        <v>0</v>
      </c>
      <c r="Z2813" s="1131">
        <v>0</v>
      </c>
      <c r="AA2813" s="1131">
        <v>0</v>
      </c>
      <c r="AB2813" s="1131">
        <v>0</v>
      </c>
      <c r="AC2813" s="1131">
        <v>0</v>
      </c>
      <c r="AD2813" s="1131">
        <v>0</v>
      </c>
      <c r="AE2813" s="1131">
        <v>0</v>
      </c>
      <c r="AF2813" s="126"/>
      <c r="AG2813" s="126"/>
      <c r="AH2813" s="126"/>
      <c r="AI2813" s="126"/>
      <c r="AJ2813" s="126"/>
      <c r="AK2813" s="126"/>
      <c r="AL2813" s="126">
        <v>2813</v>
      </c>
    </row>
    <row r="2814" spans="1:38">
      <c r="A2814" s="721" t="s">
        <v>2111</v>
      </c>
      <c r="B2814" s="722">
        <v>25</v>
      </c>
      <c r="C2814" s="722">
        <v>2503</v>
      </c>
      <c r="D2814" s="722">
        <v>250340</v>
      </c>
      <c r="E2814" s="721">
        <v>2503401218</v>
      </c>
      <c r="F2814" s="721" t="s">
        <v>308</v>
      </c>
      <c r="G2814" s="1127">
        <v>24121443983</v>
      </c>
      <c r="H2814" s="1128">
        <v>0</v>
      </c>
      <c r="I2814" s="1128">
        <v>24121443983.200001</v>
      </c>
      <c r="J2814" s="1128">
        <v>0.20000076293945313</v>
      </c>
      <c r="K2814" s="1128">
        <v>0</v>
      </c>
      <c r="L2814" s="1128">
        <v>0.20000076293945313</v>
      </c>
      <c r="M2814" s="1128">
        <v>0</v>
      </c>
      <c r="N2814" s="1129">
        <v>0</v>
      </c>
      <c r="O2814" s="1128">
        <v>0.20000076293945313</v>
      </c>
      <c r="P2814" s="1127">
        <v>7.4000282287597655E-2</v>
      </c>
      <c r="Q2814" s="1127">
        <v>0</v>
      </c>
      <c r="R2814" s="1127">
        <v>0</v>
      </c>
      <c r="S2814" s="1127">
        <v>0</v>
      </c>
      <c r="T2814" s="1130">
        <v>0</v>
      </c>
      <c r="U2814" s="1130">
        <v>0</v>
      </c>
      <c r="V2814" s="1130">
        <v>0</v>
      </c>
      <c r="W2814" s="1127">
        <v>0</v>
      </c>
      <c r="X2814" s="1130">
        <v>7.4000282287597655E-2</v>
      </c>
      <c r="Y2814" s="735">
        <v>0.37</v>
      </c>
      <c r="Z2814" s="1131">
        <v>7.4000282287597655E-2</v>
      </c>
      <c r="AA2814" s="1131">
        <v>0</v>
      </c>
      <c r="AB2814" s="1131">
        <v>0</v>
      </c>
      <c r="AC2814" s="1131">
        <v>0</v>
      </c>
      <c r="AD2814" s="1131">
        <v>7.4000282287597655E-2</v>
      </c>
      <c r="AE2814" s="1131">
        <v>0</v>
      </c>
      <c r="AF2814" s="126"/>
      <c r="AG2814" s="126"/>
      <c r="AH2814" s="126"/>
      <c r="AI2814" s="126"/>
      <c r="AJ2814" s="126"/>
      <c r="AK2814" s="126"/>
      <c r="AL2814" s="126">
        <v>2814</v>
      </c>
    </row>
    <row r="2815" spans="1:38">
      <c r="A2815" s="721" t="s">
        <v>2111</v>
      </c>
      <c r="B2815" s="722">
        <v>25</v>
      </c>
      <c r="C2815" s="722">
        <v>2503</v>
      </c>
      <c r="D2815" s="722">
        <v>250340</v>
      </c>
      <c r="E2815" s="721">
        <v>2503401219</v>
      </c>
      <c r="F2815" s="721" t="s">
        <v>1552</v>
      </c>
      <c r="G2815" s="1127">
        <v>558736576</v>
      </c>
      <c r="H2815" s="1128">
        <v>0</v>
      </c>
      <c r="I2815" s="1128">
        <v>558736576.22000003</v>
      </c>
      <c r="J2815" s="1128">
        <v>0.22000002861022949</v>
      </c>
      <c r="K2815" s="1128">
        <v>0</v>
      </c>
      <c r="L2815" s="1128">
        <v>0.22000002861022949</v>
      </c>
      <c r="M2815" s="1128">
        <v>0</v>
      </c>
      <c r="N2815" s="1129">
        <v>0</v>
      </c>
      <c r="O2815" s="1128">
        <v>0.22000002861022949</v>
      </c>
      <c r="P2815" s="1127">
        <v>8.1400010585784915E-2</v>
      </c>
      <c r="Q2815" s="1127">
        <v>0</v>
      </c>
      <c r="R2815" s="1127">
        <v>0</v>
      </c>
      <c r="S2815" s="1127">
        <v>0</v>
      </c>
      <c r="T2815" s="1130">
        <v>0</v>
      </c>
      <c r="U2815" s="1130">
        <v>0</v>
      </c>
      <c r="V2815" s="1130">
        <v>0</v>
      </c>
      <c r="W2815" s="1127">
        <v>0</v>
      </c>
      <c r="X2815" s="1130">
        <v>8.1400010585784915E-2</v>
      </c>
      <c r="Y2815" s="735">
        <v>0.37</v>
      </c>
      <c r="Z2815" s="1131">
        <v>8.1400010585784915E-2</v>
      </c>
      <c r="AA2815" s="1131">
        <v>0</v>
      </c>
      <c r="AB2815" s="1131">
        <v>0</v>
      </c>
      <c r="AC2815" s="1131">
        <v>0</v>
      </c>
      <c r="AD2815" s="1131">
        <v>8.1400010585784915E-2</v>
      </c>
      <c r="AE2815" s="1131">
        <v>0</v>
      </c>
      <c r="AF2815" s="126"/>
      <c r="AG2815" s="126"/>
      <c r="AH2815" s="126"/>
      <c r="AI2815" s="126"/>
      <c r="AJ2815" s="126"/>
      <c r="AK2815" s="126"/>
      <c r="AL2815" s="126">
        <v>2815</v>
      </c>
    </row>
    <row r="2816" spans="1:38">
      <c r="A2816" s="721" t="s">
        <v>2111</v>
      </c>
      <c r="B2816" s="722">
        <v>25</v>
      </c>
      <c r="C2816" s="722">
        <v>2503</v>
      </c>
      <c r="D2816" s="722">
        <v>250340</v>
      </c>
      <c r="E2816" s="721">
        <v>2503401220</v>
      </c>
      <c r="F2816" s="721" t="s">
        <v>1553</v>
      </c>
      <c r="G2816" s="1127">
        <v>2327951865</v>
      </c>
      <c r="H2816" s="1128">
        <v>0</v>
      </c>
      <c r="I2816" s="1128">
        <v>2327951864.6399999</v>
      </c>
      <c r="J2816" s="1128">
        <v>-0.3600001335144043</v>
      </c>
      <c r="K2816" s="1128">
        <v>0</v>
      </c>
      <c r="L2816" s="1128">
        <v>0</v>
      </c>
      <c r="M2816" s="1128">
        <v>-0.3600001335144043</v>
      </c>
      <c r="N2816" s="1129">
        <v>0</v>
      </c>
      <c r="O2816" s="1128">
        <v>-0.3600001335144043</v>
      </c>
      <c r="P2816" s="1127">
        <v>-0.13320004940032959</v>
      </c>
      <c r="Q2816" s="1127">
        <v>0</v>
      </c>
      <c r="R2816" s="1127">
        <v>0</v>
      </c>
      <c r="S2816" s="1127">
        <v>0</v>
      </c>
      <c r="T2816" s="1130">
        <v>0</v>
      </c>
      <c r="U2816" s="1130">
        <v>0</v>
      </c>
      <c r="V2816" s="1130">
        <v>0</v>
      </c>
      <c r="W2816" s="1127">
        <v>0</v>
      </c>
      <c r="X2816" s="1130">
        <v>-0.13320004940032959</v>
      </c>
      <c r="Y2816" s="735">
        <v>0.37</v>
      </c>
      <c r="Z2816" s="1131">
        <v>0</v>
      </c>
      <c r="AA2816" s="1131">
        <v>-0.13320004940032959</v>
      </c>
      <c r="AB2816" s="1131">
        <v>0</v>
      </c>
      <c r="AC2816" s="1131">
        <v>0</v>
      </c>
      <c r="AD2816" s="1131">
        <v>0</v>
      </c>
      <c r="AE2816" s="1131">
        <v>-0.13320004940032959</v>
      </c>
      <c r="AF2816" s="126"/>
      <c r="AG2816" s="126"/>
      <c r="AH2816" s="126"/>
      <c r="AI2816" s="126"/>
      <c r="AJ2816" s="126"/>
      <c r="AK2816" s="126"/>
      <c r="AL2816" s="126">
        <v>2816</v>
      </c>
    </row>
    <row r="2817" spans="1:38">
      <c r="A2817" s="721" t="s">
        <v>2111</v>
      </c>
      <c r="B2817" s="722">
        <v>25</v>
      </c>
      <c r="C2817" s="722">
        <v>2503</v>
      </c>
      <c r="D2817" s="722">
        <v>250340</v>
      </c>
      <c r="E2817" s="721">
        <v>2503401222</v>
      </c>
      <c r="F2817" s="721" t="s">
        <v>4415</v>
      </c>
      <c r="G2817" s="1127">
        <v>43094</v>
      </c>
      <c r="H2817" s="1128">
        <v>0</v>
      </c>
      <c r="I2817" s="1128">
        <v>43094</v>
      </c>
      <c r="J2817" s="1128">
        <v>0</v>
      </c>
      <c r="K2817" s="1128">
        <v>0</v>
      </c>
      <c r="L2817" s="1128">
        <v>0</v>
      </c>
      <c r="M2817" s="1128">
        <v>0</v>
      </c>
      <c r="N2817" s="1129">
        <v>0</v>
      </c>
      <c r="O2817" s="1128">
        <v>0</v>
      </c>
      <c r="P2817" s="1127">
        <v>0</v>
      </c>
      <c r="Q2817" s="1127">
        <v>0</v>
      </c>
      <c r="R2817" s="1127">
        <v>0</v>
      </c>
      <c r="S2817" s="1127">
        <v>0</v>
      </c>
      <c r="T2817" s="1130">
        <v>0</v>
      </c>
      <c r="U2817" s="1130">
        <v>0</v>
      </c>
      <c r="V2817" s="1130">
        <v>0</v>
      </c>
      <c r="W2817" s="1127">
        <v>0</v>
      </c>
      <c r="X2817" s="1130">
        <v>0</v>
      </c>
      <c r="Y2817" s="735">
        <v>0</v>
      </c>
      <c r="Z2817" s="1131">
        <v>0</v>
      </c>
      <c r="AA2817" s="1131">
        <v>0</v>
      </c>
      <c r="AB2817" s="1131">
        <v>0</v>
      </c>
      <c r="AC2817" s="1131">
        <v>0</v>
      </c>
      <c r="AD2817" s="1131">
        <v>0</v>
      </c>
      <c r="AE2817" s="1131">
        <v>0</v>
      </c>
      <c r="AF2817" s="126"/>
      <c r="AG2817" s="126"/>
      <c r="AH2817" s="126"/>
      <c r="AI2817" s="126"/>
      <c r="AJ2817" s="126"/>
      <c r="AK2817" s="126"/>
      <c r="AL2817" s="126">
        <v>2817</v>
      </c>
    </row>
    <row r="2818" spans="1:38">
      <c r="A2818" s="721" t="s">
        <v>2111</v>
      </c>
      <c r="B2818" s="722">
        <v>25</v>
      </c>
      <c r="C2818" s="722">
        <v>2503</v>
      </c>
      <c r="D2818" s="722">
        <v>250340</v>
      </c>
      <c r="E2818" s="721">
        <v>2503401298</v>
      </c>
      <c r="F2818" s="721" t="s">
        <v>2120</v>
      </c>
      <c r="G2818" s="1127">
        <v>0</v>
      </c>
      <c r="H2818" s="1128">
        <v>0</v>
      </c>
      <c r="I2818" s="1128">
        <v>0</v>
      </c>
      <c r="J2818" s="1128">
        <v>0</v>
      </c>
      <c r="K2818" s="1128">
        <v>0</v>
      </c>
      <c r="L2818" s="1128">
        <v>0</v>
      </c>
      <c r="M2818" s="1128">
        <v>0</v>
      </c>
      <c r="N2818" s="1129">
        <v>0</v>
      </c>
      <c r="O2818" s="1128">
        <v>0</v>
      </c>
      <c r="P2818" s="1127">
        <v>0</v>
      </c>
      <c r="Q2818" s="1127">
        <v>0</v>
      </c>
      <c r="R2818" s="1127">
        <v>0</v>
      </c>
      <c r="S2818" s="1127">
        <v>0</v>
      </c>
      <c r="T2818" s="1130">
        <v>0</v>
      </c>
      <c r="U2818" s="1130">
        <v>0</v>
      </c>
      <c r="V2818" s="1130">
        <v>0</v>
      </c>
      <c r="W2818" s="1127">
        <v>0</v>
      </c>
      <c r="X2818" s="1130">
        <v>0</v>
      </c>
      <c r="Y2818" s="735">
        <v>0</v>
      </c>
      <c r="Z2818" s="1131">
        <v>0</v>
      </c>
      <c r="AA2818" s="1131">
        <v>0</v>
      </c>
      <c r="AB2818" s="1131">
        <v>0.17019966125488281</v>
      </c>
      <c r="AC2818" s="1131">
        <v>0</v>
      </c>
      <c r="AD2818" s="1131">
        <v>-0.17019966125488281</v>
      </c>
      <c r="AE2818" s="1131">
        <v>0</v>
      </c>
      <c r="AF2818" s="126"/>
      <c r="AG2818" s="126"/>
      <c r="AH2818" s="126"/>
      <c r="AI2818" s="126"/>
      <c r="AJ2818" s="126"/>
      <c r="AK2818" s="126"/>
      <c r="AL2818" s="126">
        <v>2818</v>
      </c>
    </row>
    <row r="2819" spans="1:38">
      <c r="A2819" s="721" t="s">
        <v>2111</v>
      </c>
      <c r="B2819" s="722">
        <v>25</v>
      </c>
      <c r="C2819" s="722">
        <v>2503</v>
      </c>
      <c r="D2819" s="722">
        <v>250340</v>
      </c>
      <c r="E2819" s="721">
        <v>2503401300</v>
      </c>
      <c r="F2819" s="721" t="s">
        <v>1554</v>
      </c>
      <c r="G2819" s="1127">
        <v>-129345589</v>
      </c>
      <c r="H2819" s="1128">
        <v>0</v>
      </c>
      <c r="I2819" s="1128">
        <v>-129345589.25</v>
      </c>
      <c r="J2819" s="1128">
        <v>-0.25</v>
      </c>
      <c r="K2819" s="1128">
        <v>0</v>
      </c>
      <c r="L2819" s="1128">
        <v>0</v>
      </c>
      <c r="M2819" s="1128">
        <v>-0.25</v>
      </c>
      <c r="N2819" s="1129">
        <v>0</v>
      </c>
      <c r="O2819" s="1128">
        <v>-0.25</v>
      </c>
      <c r="P2819" s="1127">
        <v>-9.2499999999999999E-2</v>
      </c>
      <c r="Q2819" s="1127">
        <v>0</v>
      </c>
      <c r="R2819" s="1127">
        <v>0</v>
      </c>
      <c r="S2819" s="1127">
        <v>0</v>
      </c>
      <c r="T2819" s="1130">
        <v>0</v>
      </c>
      <c r="U2819" s="1130">
        <v>0</v>
      </c>
      <c r="V2819" s="1130">
        <v>0</v>
      </c>
      <c r="W2819" s="1127">
        <v>0</v>
      </c>
      <c r="X2819" s="1130">
        <v>-9.2499999999999999E-2</v>
      </c>
      <c r="Y2819" s="735">
        <v>0.37</v>
      </c>
      <c r="Z2819" s="1131">
        <v>0</v>
      </c>
      <c r="AA2819" s="1131">
        <v>-9.2499999999999999E-2</v>
      </c>
      <c r="AB2819" s="1131">
        <v>0</v>
      </c>
      <c r="AC2819" s="1131">
        <v>0</v>
      </c>
      <c r="AD2819" s="1131">
        <v>0</v>
      </c>
      <c r="AE2819" s="1131">
        <v>-9.2499999999999999E-2</v>
      </c>
      <c r="AF2819" s="126"/>
      <c r="AG2819" s="126"/>
      <c r="AH2819" s="126"/>
      <c r="AI2819" s="126"/>
      <c r="AJ2819" s="126"/>
      <c r="AK2819" s="126"/>
      <c r="AL2819" s="126">
        <v>2819</v>
      </c>
    </row>
    <row r="2820" spans="1:38">
      <c r="A2820" s="721" t="s">
        <v>2111</v>
      </c>
      <c r="B2820" s="722">
        <v>25</v>
      </c>
      <c r="C2820" s="722">
        <v>2503</v>
      </c>
      <c r="D2820" s="722">
        <v>250340</v>
      </c>
      <c r="E2820" s="721">
        <v>2503401888</v>
      </c>
      <c r="F2820" s="721" t="s">
        <v>1555</v>
      </c>
      <c r="G2820" s="1127">
        <v>0</v>
      </c>
      <c r="H2820" s="1128">
        <v>0</v>
      </c>
      <c r="I2820" s="1128">
        <v>0</v>
      </c>
      <c r="J2820" s="1128">
        <v>0</v>
      </c>
      <c r="K2820" s="1128">
        <v>0</v>
      </c>
      <c r="L2820" s="1128">
        <v>0</v>
      </c>
      <c r="M2820" s="1128">
        <v>0</v>
      </c>
      <c r="N2820" s="1129">
        <v>0</v>
      </c>
      <c r="O2820" s="1128">
        <v>0</v>
      </c>
      <c r="P2820" s="1127">
        <v>0</v>
      </c>
      <c r="Q2820" s="1127">
        <v>0</v>
      </c>
      <c r="R2820" s="1127">
        <v>0</v>
      </c>
      <c r="S2820" s="1127">
        <v>0</v>
      </c>
      <c r="T2820" s="1130">
        <v>0</v>
      </c>
      <c r="U2820" s="1130">
        <v>0</v>
      </c>
      <c r="V2820" s="1130">
        <v>0</v>
      </c>
      <c r="W2820" s="1127">
        <v>0</v>
      </c>
      <c r="X2820" s="1130">
        <v>0</v>
      </c>
      <c r="Y2820" s="735">
        <v>0</v>
      </c>
      <c r="Z2820" s="1131">
        <v>0</v>
      </c>
      <c r="AA2820" s="1131">
        <v>0</v>
      </c>
      <c r="AB2820" s="1131">
        <v>0</v>
      </c>
      <c r="AC2820" s="1131">
        <v>0</v>
      </c>
      <c r="AD2820" s="1131">
        <v>0</v>
      </c>
      <c r="AE2820" s="1131">
        <v>0</v>
      </c>
      <c r="AF2820" s="126"/>
      <c r="AG2820" s="126"/>
      <c r="AH2820" s="126"/>
      <c r="AI2820" s="126"/>
      <c r="AJ2820" s="126"/>
      <c r="AK2820" s="126"/>
      <c r="AL2820" s="126">
        <v>2820</v>
      </c>
    </row>
    <row r="2821" spans="1:38">
      <c r="A2821" s="721" t="s">
        <v>2111</v>
      </c>
      <c r="B2821" s="722">
        <v>25</v>
      </c>
      <c r="C2821" s="722">
        <v>2503</v>
      </c>
      <c r="D2821" s="722">
        <v>250340</v>
      </c>
      <c r="E2821" s="721">
        <v>2503409012</v>
      </c>
      <c r="F2821" s="721" t="s">
        <v>1556</v>
      </c>
      <c r="G2821" s="1127">
        <v>-85411609</v>
      </c>
      <c r="H2821" s="1128">
        <v>0</v>
      </c>
      <c r="I2821" s="1128">
        <v>-85411609</v>
      </c>
      <c r="J2821" s="1128">
        <v>0</v>
      </c>
      <c r="K2821" s="1128">
        <v>0</v>
      </c>
      <c r="L2821" s="1128">
        <v>0</v>
      </c>
      <c r="M2821" s="1128">
        <v>0</v>
      </c>
      <c r="N2821" s="1129">
        <v>0</v>
      </c>
      <c r="O2821" s="1128">
        <v>0</v>
      </c>
      <c r="P2821" s="1127">
        <v>0</v>
      </c>
      <c r="Q2821" s="1127">
        <v>0</v>
      </c>
      <c r="R2821" s="1127">
        <v>0</v>
      </c>
      <c r="S2821" s="1127">
        <v>0</v>
      </c>
      <c r="T2821" s="1130">
        <v>0</v>
      </c>
      <c r="U2821" s="1130">
        <v>0</v>
      </c>
      <c r="V2821" s="1130">
        <v>0</v>
      </c>
      <c r="W2821" s="1127">
        <v>0</v>
      </c>
      <c r="X2821" s="1130">
        <v>0</v>
      </c>
      <c r="Y2821" s="735">
        <v>0</v>
      </c>
      <c r="Z2821" s="1131">
        <v>0</v>
      </c>
      <c r="AA2821" s="1131">
        <v>0</v>
      </c>
      <c r="AB2821" s="1131">
        <v>0</v>
      </c>
      <c r="AC2821" s="1131">
        <v>0</v>
      </c>
      <c r="AD2821" s="1131">
        <v>0</v>
      </c>
      <c r="AE2821" s="1131">
        <v>0</v>
      </c>
      <c r="AF2821" s="126"/>
      <c r="AG2821" s="126"/>
      <c r="AH2821" s="126"/>
      <c r="AI2821" s="126"/>
      <c r="AJ2821" s="126"/>
      <c r="AK2821" s="126"/>
      <c r="AL2821" s="126">
        <v>2821</v>
      </c>
    </row>
    <row r="2822" spans="1:38">
      <c r="A2822" s="721" t="s">
        <v>2111</v>
      </c>
      <c r="B2822" s="722">
        <v>25</v>
      </c>
      <c r="C2822" s="722">
        <v>2503</v>
      </c>
      <c r="D2822" s="722">
        <v>250340</v>
      </c>
      <c r="E2822" s="721">
        <v>2503409013</v>
      </c>
      <c r="F2822" s="721" t="s">
        <v>1557</v>
      </c>
      <c r="G2822" s="1127">
        <v>-10104911333</v>
      </c>
      <c r="H2822" s="1128">
        <v>0</v>
      </c>
      <c r="I2822" s="1128">
        <v>-10104911333.09</v>
      </c>
      <c r="J2822" s="1128">
        <v>-9.0000152587890625E-2</v>
      </c>
      <c r="K2822" s="1128">
        <v>0</v>
      </c>
      <c r="L2822" s="1128">
        <v>0</v>
      </c>
      <c r="M2822" s="1128">
        <v>-9.0000152587890625E-2</v>
      </c>
      <c r="N2822" s="1129">
        <v>0</v>
      </c>
      <c r="O2822" s="1128">
        <v>-9.0000152587890625E-2</v>
      </c>
      <c r="P2822" s="1127">
        <v>-3.3300056457519531E-2</v>
      </c>
      <c r="Q2822" s="1127">
        <v>0</v>
      </c>
      <c r="R2822" s="1127">
        <v>0</v>
      </c>
      <c r="S2822" s="1127">
        <v>0</v>
      </c>
      <c r="T2822" s="1130">
        <v>0</v>
      </c>
      <c r="U2822" s="1130">
        <v>0</v>
      </c>
      <c r="V2822" s="1130">
        <v>0</v>
      </c>
      <c r="W2822" s="1127">
        <v>0</v>
      </c>
      <c r="X2822" s="1130">
        <v>-3.3300056457519531E-2</v>
      </c>
      <c r="Y2822" s="735">
        <v>0.37</v>
      </c>
      <c r="Z2822" s="1131">
        <v>0</v>
      </c>
      <c r="AA2822" s="1131">
        <v>-3.3300056457519531E-2</v>
      </c>
      <c r="AB2822" s="1131">
        <v>0</v>
      </c>
      <c r="AC2822" s="1131">
        <v>0</v>
      </c>
      <c r="AD2822" s="1131">
        <v>0</v>
      </c>
      <c r="AE2822" s="1131">
        <v>-3.3300056457519531E-2</v>
      </c>
      <c r="AF2822" s="126"/>
      <c r="AG2822" s="126"/>
      <c r="AH2822" s="126"/>
      <c r="AI2822" s="126"/>
      <c r="AJ2822" s="126"/>
      <c r="AK2822" s="126"/>
      <c r="AL2822" s="126">
        <v>2822</v>
      </c>
    </row>
    <row r="2823" spans="1:38">
      <c r="A2823" s="721" t="s">
        <v>2111</v>
      </c>
      <c r="B2823" s="722">
        <v>25</v>
      </c>
      <c r="C2823" s="722">
        <v>2503</v>
      </c>
      <c r="D2823" s="722">
        <v>250340</v>
      </c>
      <c r="E2823" s="721">
        <v>2503409014</v>
      </c>
      <c r="F2823" s="721" t="s">
        <v>1558</v>
      </c>
      <c r="G2823" s="1127">
        <v>-4308276892</v>
      </c>
      <c r="H2823" s="1128">
        <v>0</v>
      </c>
      <c r="I2823" s="1128">
        <v>-4308276891.8800001</v>
      </c>
      <c r="J2823" s="1128">
        <v>0.11999988555908203</v>
      </c>
      <c r="K2823" s="1128">
        <v>0</v>
      </c>
      <c r="L2823" s="1128">
        <v>0.11999988555908203</v>
      </c>
      <c r="M2823" s="1128">
        <v>0</v>
      </c>
      <c r="N2823" s="1129">
        <v>0</v>
      </c>
      <c r="O2823" s="1128">
        <v>0.11999988555908203</v>
      </c>
      <c r="P2823" s="1127">
        <v>4.4399957656860348E-2</v>
      </c>
      <c r="Q2823" s="1127">
        <v>0</v>
      </c>
      <c r="R2823" s="1127">
        <v>0</v>
      </c>
      <c r="S2823" s="1127">
        <v>0</v>
      </c>
      <c r="T2823" s="1130">
        <v>0</v>
      </c>
      <c r="U2823" s="1130">
        <v>0</v>
      </c>
      <c r="V2823" s="1130">
        <v>0</v>
      </c>
      <c r="W2823" s="1127">
        <v>0</v>
      </c>
      <c r="X2823" s="1130">
        <v>4.4399957656860348E-2</v>
      </c>
      <c r="Y2823" s="735">
        <v>0.36999999999999994</v>
      </c>
      <c r="Z2823" s="1131">
        <v>4.4399957656860348E-2</v>
      </c>
      <c r="AA2823" s="1131">
        <v>0</v>
      </c>
      <c r="AB2823" s="1131">
        <v>0</v>
      </c>
      <c r="AC2823" s="1131">
        <v>0</v>
      </c>
      <c r="AD2823" s="1131">
        <v>4.4399957656860348E-2</v>
      </c>
      <c r="AE2823" s="1131">
        <v>0</v>
      </c>
      <c r="AF2823" s="126"/>
      <c r="AG2823" s="126"/>
      <c r="AH2823" s="126"/>
      <c r="AI2823" s="126"/>
      <c r="AJ2823" s="126"/>
      <c r="AK2823" s="126"/>
      <c r="AL2823" s="126">
        <v>2823</v>
      </c>
    </row>
    <row r="2824" spans="1:38">
      <c r="A2824" s="721" t="s">
        <v>2111</v>
      </c>
      <c r="B2824" s="722">
        <v>25</v>
      </c>
      <c r="C2824" s="722">
        <v>2503</v>
      </c>
      <c r="D2824" s="722">
        <v>250340</v>
      </c>
      <c r="E2824" s="721">
        <v>2503409017</v>
      </c>
      <c r="F2824" s="721" t="s">
        <v>3726</v>
      </c>
      <c r="G2824" s="1127">
        <v>7895</v>
      </c>
      <c r="H2824" s="1128">
        <v>0</v>
      </c>
      <c r="I2824" s="1128">
        <v>7895</v>
      </c>
      <c r="J2824" s="1128">
        <v>0</v>
      </c>
      <c r="K2824" s="1128">
        <v>0</v>
      </c>
      <c r="L2824" s="1128">
        <v>0</v>
      </c>
      <c r="M2824" s="1128">
        <v>0</v>
      </c>
      <c r="N2824" s="1129">
        <v>0</v>
      </c>
      <c r="O2824" s="1128">
        <v>0</v>
      </c>
      <c r="P2824" s="1127">
        <v>0</v>
      </c>
      <c r="Q2824" s="1127">
        <v>0</v>
      </c>
      <c r="R2824" s="1127">
        <v>0</v>
      </c>
      <c r="S2824" s="1127">
        <v>0</v>
      </c>
      <c r="T2824" s="1130">
        <v>0</v>
      </c>
      <c r="U2824" s="1130">
        <v>0</v>
      </c>
      <c r="V2824" s="1130">
        <v>0</v>
      </c>
      <c r="W2824" s="1127">
        <v>0</v>
      </c>
      <c r="X2824" s="1130">
        <v>0</v>
      </c>
      <c r="Y2824" s="735">
        <v>0</v>
      </c>
      <c r="Z2824" s="1131">
        <v>0</v>
      </c>
      <c r="AA2824" s="1131">
        <v>0</v>
      </c>
      <c r="AB2824" s="1131">
        <v>0</v>
      </c>
      <c r="AC2824" s="1131">
        <v>0</v>
      </c>
      <c r="AD2824" s="1131">
        <v>0</v>
      </c>
      <c r="AE2824" s="1131">
        <v>0</v>
      </c>
      <c r="AF2824" s="126"/>
      <c r="AG2824" s="126"/>
      <c r="AH2824" s="126"/>
      <c r="AI2824" s="126"/>
      <c r="AJ2824" s="126"/>
      <c r="AK2824" s="126"/>
      <c r="AL2824" s="126">
        <v>2824</v>
      </c>
    </row>
    <row r="2825" spans="1:38">
      <c r="A2825" s="721" t="s">
        <v>2111</v>
      </c>
      <c r="B2825" s="722">
        <v>25</v>
      </c>
      <c r="C2825" s="722">
        <v>2503</v>
      </c>
      <c r="D2825" s="722">
        <v>250340</v>
      </c>
      <c r="E2825" s="721">
        <v>2503409046</v>
      </c>
      <c r="F2825" s="721" t="s">
        <v>1559</v>
      </c>
      <c r="G2825" s="1127">
        <v>7235228</v>
      </c>
      <c r="H2825" s="1128">
        <v>0</v>
      </c>
      <c r="I2825" s="1128">
        <v>7235228</v>
      </c>
      <c r="J2825" s="1128">
        <v>0</v>
      </c>
      <c r="K2825" s="1128">
        <v>0</v>
      </c>
      <c r="L2825" s="1128">
        <v>0</v>
      </c>
      <c r="M2825" s="1128">
        <v>0</v>
      </c>
      <c r="N2825" s="1129">
        <v>0</v>
      </c>
      <c r="O2825" s="1128">
        <v>0</v>
      </c>
      <c r="P2825" s="1127">
        <v>0</v>
      </c>
      <c r="Q2825" s="1127">
        <v>0</v>
      </c>
      <c r="R2825" s="1127">
        <v>0</v>
      </c>
      <c r="S2825" s="1127">
        <v>0</v>
      </c>
      <c r="T2825" s="1130">
        <v>0</v>
      </c>
      <c r="U2825" s="1130">
        <v>0</v>
      </c>
      <c r="V2825" s="1130">
        <v>0</v>
      </c>
      <c r="W2825" s="1127">
        <v>0</v>
      </c>
      <c r="X2825" s="1130">
        <v>0</v>
      </c>
      <c r="Y2825" s="735">
        <v>0</v>
      </c>
      <c r="Z2825" s="1131">
        <v>0</v>
      </c>
      <c r="AA2825" s="1131">
        <v>0</v>
      </c>
      <c r="AB2825" s="1131">
        <v>0</v>
      </c>
      <c r="AC2825" s="1131">
        <v>0</v>
      </c>
      <c r="AD2825" s="1131">
        <v>0</v>
      </c>
      <c r="AE2825" s="1131">
        <v>0</v>
      </c>
      <c r="AF2825" s="126"/>
      <c r="AG2825" s="126"/>
      <c r="AH2825" s="126"/>
      <c r="AI2825" s="126"/>
      <c r="AJ2825" s="126"/>
      <c r="AK2825" s="126"/>
      <c r="AL2825" s="126">
        <v>2825</v>
      </c>
    </row>
    <row r="2826" spans="1:38">
      <c r="A2826" s="721" t="s">
        <v>2111</v>
      </c>
      <c r="B2826" s="722">
        <v>25</v>
      </c>
      <c r="C2826" s="722">
        <v>2503</v>
      </c>
      <c r="D2826" s="722">
        <v>250340</v>
      </c>
      <c r="E2826" s="721">
        <v>2503409047</v>
      </c>
      <c r="F2826" s="721" t="s">
        <v>1560</v>
      </c>
      <c r="G2826" s="1127">
        <v>0</v>
      </c>
      <c r="H2826" s="1128">
        <v>0</v>
      </c>
      <c r="I2826" s="1128">
        <v>0</v>
      </c>
      <c r="J2826" s="1128">
        <v>0</v>
      </c>
      <c r="K2826" s="1128">
        <v>0</v>
      </c>
      <c r="L2826" s="1128">
        <v>0</v>
      </c>
      <c r="M2826" s="1128">
        <v>0</v>
      </c>
      <c r="N2826" s="1129">
        <v>0</v>
      </c>
      <c r="O2826" s="1128">
        <v>0</v>
      </c>
      <c r="P2826" s="1127">
        <v>0</v>
      </c>
      <c r="Q2826" s="1127">
        <v>0</v>
      </c>
      <c r="R2826" s="1127">
        <v>0</v>
      </c>
      <c r="S2826" s="1127">
        <v>0</v>
      </c>
      <c r="T2826" s="1130">
        <v>0</v>
      </c>
      <c r="U2826" s="1130">
        <v>0</v>
      </c>
      <c r="V2826" s="1130">
        <v>0</v>
      </c>
      <c r="W2826" s="1127">
        <v>0</v>
      </c>
      <c r="X2826" s="1130">
        <v>0</v>
      </c>
      <c r="Y2826" s="735">
        <v>0</v>
      </c>
      <c r="Z2826" s="1131">
        <v>0</v>
      </c>
      <c r="AA2826" s="1131">
        <v>0</v>
      </c>
      <c r="AB2826" s="1131">
        <v>0</v>
      </c>
      <c r="AC2826" s="1131">
        <v>0</v>
      </c>
      <c r="AD2826" s="1131">
        <v>0</v>
      </c>
      <c r="AE2826" s="1131">
        <v>0</v>
      </c>
      <c r="AF2826" s="126"/>
      <c r="AG2826" s="126"/>
      <c r="AH2826" s="126"/>
      <c r="AI2826" s="126"/>
      <c r="AJ2826" s="126"/>
      <c r="AK2826" s="126"/>
      <c r="AL2826" s="126">
        <v>2826</v>
      </c>
    </row>
    <row r="2827" spans="1:38">
      <c r="A2827" s="721" t="s">
        <v>2111</v>
      </c>
      <c r="B2827" s="722">
        <v>25</v>
      </c>
      <c r="C2827" s="722">
        <v>2503</v>
      </c>
      <c r="D2827" s="722">
        <v>250340</v>
      </c>
      <c r="E2827" s="721">
        <v>2503409062</v>
      </c>
      <c r="F2827" s="721" t="s">
        <v>4416</v>
      </c>
      <c r="G2827" s="1127">
        <v>-504033160</v>
      </c>
      <c r="H2827" s="1128">
        <v>0</v>
      </c>
      <c r="I2827" s="1128">
        <v>-504033160</v>
      </c>
      <c r="J2827" s="1128">
        <v>0</v>
      </c>
      <c r="K2827" s="1128">
        <v>0</v>
      </c>
      <c r="L2827" s="1128">
        <v>0</v>
      </c>
      <c r="M2827" s="1128">
        <v>0</v>
      </c>
      <c r="N2827" s="1129">
        <v>0</v>
      </c>
      <c r="O2827" s="1128">
        <v>0</v>
      </c>
      <c r="P2827" s="1127">
        <v>0</v>
      </c>
      <c r="Q2827" s="1127">
        <v>0</v>
      </c>
      <c r="R2827" s="1127">
        <v>0</v>
      </c>
      <c r="S2827" s="1127">
        <v>0</v>
      </c>
      <c r="T2827" s="1130">
        <v>0</v>
      </c>
      <c r="U2827" s="1130">
        <v>0</v>
      </c>
      <c r="V2827" s="1130">
        <v>0</v>
      </c>
      <c r="W2827" s="1127">
        <v>0</v>
      </c>
      <c r="X2827" s="1130">
        <v>0</v>
      </c>
      <c r="Y2827" s="735">
        <v>0</v>
      </c>
      <c r="Z2827" s="1131">
        <v>0</v>
      </c>
      <c r="AA2827" s="1131">
        <v>0</v>
      </c>
      <c r="AB2827" s="1131">
        <v>0</v>
      </c>
      <c r="AC2827" s="1131">
        <v>0</v>
      </c>
      <c r="AD2827" s="1131">
        <v>0</v>
      </c>
      <c r="AE2827" s="1131">
        <v>0</v>
      </c>
      <c r="AF2827" s="126"/>
      <c r="AG2827" s="126"/>
      <c r="AH2827" s="126"/>
      <c r="AI2827" s="126"/>
      <c r="AJ2827" s="126"/>
      <c r="AK2827" s="126"/>
      <c r="AL2827" s="126">
        <v>2827</v>
      </c>
    </row>
    <row r="2828" spans="1:38">
      <c r="A2828" s="721" t="s">
        <v>2111</v>
      </c>
      <c r="B2828" s="722">
        <v>25</v>
      </c>
      <c r="C2828" s="722">
        <v>2503</v>
      </c>
      <c r="D2828" s="722">
        <v>250340</v>
      </c>
      <c r="E2828" s="721">
        <v>2503409063</v>
      </c>
      <c r="F2828" s="721" t="s">
        <v>4417</v>
      </c>
      <c r="G2828" s="1127">
        <v>504033160</v>
      </c>
      <c r="H2828" s="1128">
        <v>0</v>
      </c>
      <c r="I2828" s="1128">
        <v>504033160</v>
      </c>
      <c r="J2828" s="1128">
        <v>0</v>
      </c>
      <c r="K2828" s="1128">
        <v>0</v>
      </c>
      <c r="L2828" s="1128">
        <v>0</v>
      </c>
      <c r="M2828" s="1128">
        <v>0</v>
      </c>
      <c r="N2828" s="1129">
        <v>0</v>
      </c>
      <c r="O2828" s="1128">
        <v>0</v>
      </c>
      <c r="P2828" s="1127">
        <v>0</v>
      </c>
      <c r="Q2828" s="1127">
        <v>0</v>
      </c>
      <c r="R2828" s="1127">
        <v>0</v>
      </c>
      <c r="S2828" s="1127">
        <v>0</v>
      </c>
      <c r="T2828" s="1130">
        <v>0</v>
      </c>
      <c r="U2828" s="1130">
        <v>0</v>
      </c>
      <c r="V2828" s="1130">
        <v>0</v>
      </c>
      <c r="W2828" s="1127">
        <v>0</v>
      </c>
      <c r="X2828" s="1130">
        <v>0</v>
      </c>
      <c r="Y2828" s="735">
        <v>0</v>
      </c>
      <c r="Z2828" s="1131">
        <v>0</v>
      </c>
      <c r="AA2828" s="1131">
        <v>0</v>
      </c>
      <c r="AB2828" s="1131">
        <v>0</v>
      </c>
      <c r="AC2828" s="1131">
        <v>0</v>
      </c>
      <c r="AD2828" s="1131">
        <v>0</v>
      </c>
      <c r="AE2828" s="1131">
        <v>0</v>
      </c>
      <c r="AF2828" s="126"/>
      <c r="AG2828" s="126"/>
      <c r="AH2828" s="126"/>
      <c r="AI2828" s="126"/>
      <c r="AJ2828" s="126"/>
      <c r="AK2828" s="126"/>
      <c r="AL2828" s="126">
        <v>2828</v>
      </c>
    </row>
    <row r="2829" spans="1:38">
      <c r="A2829" s="721" t="s">
        <v>2111</v>
      </c>
      <c r="B2829" s="722">
        <v>25</v>
      </c>
      <c r="C2829" s="722">
        <v>2503</v>
      </c>
      <c r="D2829" s="722">
        <v>250340</v>
      </c>
      <c r="E2829" s="721">
        <v>2503409090</v>
      </c>
      <c r="F2829" s="721" t="s">
        <v>1561</v>
      </c>
      <c r="G2829" s="1127">
        <v>23404103</v>
      </c>
      <c r="H2829" s="1128">
        <v>0</v>
      </c>
      <c r="I2829" s="1128">
        <v>23404102.960000001</v>
      </c>
      <c r="J2829" s="1128">
        <v>-3.9999999105930328E-2</v>
      </c>
      <c r="K2829" s="1128">
        <v>0</v>
      </c>
      <c r="L2829" s="1128">
        <v>0</v>
      </c>
      <c r="M2829" s="1128">
        <v>-3.9999999105930328E-2</v>
      </c>
      <c r="N2829" s="1129">
        <v>0</v>
      </c>
      <c r="O2829" s="1128">
        <v>-3.9999999105930328E-2</v>
      </c>
      <c r="P2829" s="1127">
        <v>-1.4799999669194222E-2</v>
      </c>
      <c r="Q2829" s="1127">
        <v>0</v>
      </c>
      <c r="R2829" s="1127">
        <v>0</v>
      </c>
      <c r="S2829" s="1127">
        <v>0</v>
      </c>
      <c r="T2829" s="1130">
        <v>0</v>
      </c>
      <c r="U2829" s="1130">
        <v>0</v>
      </c>
      <c r="V2829" s="1130">
        <v>0</v>
      </c>
      <c r="W2829" s="1127">
        <v>0</v>
      </c>
      <c r="X2829" s="1130">
        <v>-1.4799999669194222E-2</v>
      </c>
      <c r="Y2829" s="735">
        <v>0.37</v>
      </c>
      <c r="Z2829" s="1131">
        <v>0</v>
      </c>
      <c r="AA2829" s="1131">
        <v>-1.4799999669194222E-2</v>
      </c>
      <c r="AB2829" s="1131">
        <v>0</v>
      </c>
      <c r="AC2829" s="1131">
        <v>0</v>
      </c>
      <c r="AD2829" s="1131">
        <v>0</v>
      </c>
      <c r="AE2829" s="1131">
        <v>-1.4799999669194222E-2</v>
      </c>
      <c r="AF2829" s="126"/>
      <c r="AG2829" s="126"/>
      <c r="AH2829" s="126"/>
      <c r="AI2829" s="126"/>
      <c r="AJ2829" s="126"/>
      <c r="AK2829" s="126"/>
      <c r="AL2829" s="126">
        <v>2829</v>
      </c>
    </row>
    <row r="2830" spans="1:38">
      <c r="A2830" s="721" t="s">
        <v>2111</v>
      </c>
      <c r="B2830" s="722">
        <v>25</v>
      </c>
      <c r="C2830" s="722">
        <v>2503</v>
      </c>
      <c r="D2830" s="722">
        <v>250340</v>
      </c>
      <c r="E2830" s="721">
        <v>2503409163</v>
      </c>
      <c r="F2830" s="721" t="s">
        <v>4418</v>
      </c>
      <c r="G2830" s="1127">
        <v>-48066</v>
      </c>
      <c r="H2830" s="1128">
        <v>0</v>
      </c>
      <c r="I2830" s="1128">
        <v>-48066</v>
      </c>
      <c r="J2830" s="1128">
        <v>0</v>
      </c>
      <c r="K2830" s="1128">
        <v>0</v>
      </c>
      <c r="L2830" s="1128">
        <v>0</v>
      </c>
      <c r="M2830" s="1128">
        <v>0</v>
      </c>
      <c r="N2830" s="1129">
        <v>0</v>
      </c>
      <c r="O2830" s="1128">
        <v>0</v>
      </c>
      <c r="P2830" s="1127">
        <v>0</v>
      </c>
      <c r="Q2830" s="1127">
        <v>0</v>
      </c>
      <c r="R2830" s="1127">
        <v>0</v>
      </c>
      <c r="S2830" s="1127">
        <v>0</v>
      </c>
      <c r="T2830" s="1130">
        <v>0</v>
      </c>
      <c r="U2830" s="1130">
        <v>0</v>
      </c>
      <c r="V2830" s="1130">
        <v>0</v>
      </c>
      <c r="W2830" s="1127">
        <v>0</v>
      </c>
      <c r="X2830" s="1130">
        <v>0</v>
      </c>
      <c r="Y2830" s="735">
        <v>0</v>
      </c>
      <c r="Z2830" s="1131">
        <v>0</v>
      </c>
      <c r="AA2830" s="1131">
        <v>0</v>
      </c>
      <c r="AB2830" s="1131">
        <v>0</v>
      </c>
      <c r="AC2830" s="1131">
        <v>0</v>
      </c>
      <c r="AD2830" s="1131">
        <v>0</v>
      </c>
      <c r="AE2830" s="1131">
        <v>0</v>
      </c>
      <c r="AF2830" s="126"/>
      <c r="AG2830" s="126"/>
      <c r="AH2830" s="126"/>
      <c r="AI2830" s="126"/>
      <c r="AJ2830" s="126"/>
      <c r="AK2830" s="126"/>
      <c r="AL2830" s="126">
        <v>2830</v>
      </c>
    </row>
    <row r="2831" spans="1:38">
      <c r="A2831" s="721" t="s">
        <v>2111</v>
      </c>
      <c r="B2831" s="722">
        <v>25</v>
      </c>
      <c r="C2831" s="722">
        <v>2503</v>
      </c>
      <c r="D2831" s="722">
        <v>250340</v>
      </c>
      <c r="E2831" s="721">
        <v>2503409203</v>
      </c>
      <c r="F2831" s="721" t="s">
        <v>1556</v>
      </c>
      <c r="G2831" s="1127">
        <v>-683177712</v>
      </c>
      <c r="H2831" s="1128">
        <v>0</v>
      </c>
      <c r="I2831" s="1128">
        <v>-683177712.14999998</v>
      </c>
      <c r="J2831" s="1128">
        <v>-0.14999997615814209</v>
      </c>
      <c r="K2831" s="1128">
        <v>0</v>
      </c>
      <c r="L2831" s="1128">
        <v>0</v>
      </c>
      <c r="M2831" s="1128">
        <v>-0.14999997615814209</v>
      </c>
      <c r="N2831" s="1129">
        <v>0</v>
      </c>
      <c r="O2831" s="1128">
        <v>-0.14999997615814209</v>
      </c>
      <c r="P2831" s="1127">
        <v>-5.5499991178512571E-2</v>
      </c>
      <c r="Q2831" s="1127">
        <v>0</v>
      </c>
      <c r="R2831" s="1127">
        <v>0</v>
      </c>
      <c r="S2831" s="1127">
        <v>0</v>
      </c>
      <c r="T2831" s="1130">
        <v>0</v>
      </c>
      <c r="U2831" s="1130">
        <v>0</v>
      </c>
      <c r="V2831" s="1130">
        <v>0</v>
      </c>
      <c r="W2831" s="1127">
        <v>0</v>
      </c>
      <c r="X2831" s="1130">
        <v>-5.5499991178512571E-2</v>
      </c>
      <c r="Y2831" s="735">
        <v>0.37</v>
      </c>
      <c r="Z2831" s="1131">
        <v>0</v>
      </c>
      <c r="AA2831" s="1131">
        <v>-5.5499991178512571E-2</v>
      </c>
      <c r="AB2831" s="1131">
        <v>0</v>
      </c>
      <c r="AC2831" s="1131">
        <v>0</v>
      </c>
      <c r="AD2831" s="1131">
        <v>0</v>
      </c>
      <c r="AE2831" s="1131">
        <v>-5.5499991178512571E-2</v>
      </c>
      <c r="AF2831" s="126"/>
      <c r="AG2831" s="126"/>
      <c r="AH2831" s="126"/>
      <c r="AI2831" s="126"/>
      <c r="AJ2831" s="126"/>
      <c r="AK2831" s="126"/>
      <c r="AL2831" s="126">
        <v>2831</v>
      </c>
    </row>
    <row r="2832" spans="1:38">
      <c r="A2832" s="721" t="s">
        <v>2111</v>
      </c>
      <c r="B2832" s="722">
        <v>25</v>
      </c>
      <c r="C2832" s="722">
        <v>2503</v>
      </c>
      <c r="D2832" s="722">
        <v>250340</v>
      </c>
      <c r="E2832" s="721">
        <v>2503409250</v>
      </c>
      <c r="F2832" s="721" t="s">
        <v>1562</v>
      </c>
      <c r="G2832" s="1127">
        <v>43348356</v>
      </c>
      <c r="H2832" s="1128">
        <v>0</v>
      </c>
      <c r="I2832" s="1128">
        <v>43348355.579999998</v>
      </c>
      <c r="J2832" s="1128">
        <v>-0.42000000178813934</v>
      </c>
      <c r="K2832" s="1128">
        <v>0</v>
      </c>
      <c r="L2832" s="1128">
        <v>0</v>
      </c>
      <c r="M2832" s="1128">
        <v>-0.42000000178813934</v>
      </c>
      <c r="N2832" s="1129">
        <v>0</v>
      </c>
      <c r="O2832" s="1128">
        <v>-0.42000000178813934</v>
      </c>
      <c r="P2832" s="1127">
        <v>-0.15540000066161155</v>
      </c>
      <c r="Q2832" s="1127">
        <v>0</v>
      </c>
      <c r="R2832" s="1127">
        <v>0</v>
      </c>
      <c r="S2832" s="1127">
        <v>0</v>
      </c>
      <c r="T2832" s="1130">
        <v>0</v>
      </c>
      <c r="U2832" s="1130">
        <v>0</v>
      </c>
      <c r="V2832" s="1130">
        <v>0</v>
      </c>
      <c r="W2832" s="1127">
        <v>0</v>
      </c>
      <c r="X2832" s="1130">
        <v>-0.15540000066161155</v>
      </c>
      <c r="Y2832" s="735">
        <v>0.37</v>
      </c>
      <c r="Z2832" s="1131">
        <v>0</v>
      </c>
      <c r="AA2832" s="1131">
        <v>-0.15540000066161155</v>
      </c>
      <c r="AB2832" s="1131">
        <v>0</v>
      </c>
      <c r="AC2832" s="1131">
        <v>0</v>
      </c>
      <c r="AD2832" s="1131">
        <v>0</v>
      </c>
      <c r="AE2832" s="1131">
        <v>-0.15540000066161155</v>
      </c>
      <c r="AF2832" s="126"/>
      <c r="AG2832" s="126"/>
      <c r="AH2832" s="126"/>
      <c r="AI2832" s="126"/>
      <c r="AJ2832" s="126"/>
      <c r="AK2832" s="126"/>
      <c r="AL2832" s="126">
        <v>2832</v>
      </c>
    </row>
    <row r="2833" spans="1:38">
      <c r="A2833" s="721" t="s">
        <v>2111</v>
      </c>
      <c r="B2833" s="722">
        <v>25</v>
      </c>
      <c r="C2833" s="722">
        <v>2503</v>
      </c>
      <c r="D2833" s="722">
        <v>250340</v>
      </c>
      <c r="E2833" s="721">
        <v>2503409251</v>
      </c>
      <c r="F2833" s="721" t="s">
        <v>1563</v>
      </c>
      <c r="G2833" s="1127">
        <v>757376415</v>
      </c>
      <c r="H2833" s="1128">
        <v>0</v>
      </c>
      <c r="I2833" s="1128">
        <v>757376415.27999997</v>
      </c>
      <c r="J2833" s="1128">
        <v>0.27999997138977051</v>
      </c>
      <c r="K2833" s="1128">
        <v>0</v>
      </c>
      <c r="L2833" s="1128">
        <v>0.27999997138977051</v>
      </c>
      <c r="M2833" s="1128">
        <v>0</v>
      </c>
      <c r="N2833" s="1129">
        <v>0</v>
      </c>
      <c r="O2833" s="1128">
        <v>0.27999997138977051</v>
      </c>
      <c r="P2833" s="1127">
        <v>0.10359998941421508</v>
      </c>
      <c r="Q2833" s="1127">
        <v>0</v>
      </c>
      <c r="R2833" s="1127">
        <v>0</v>
      </c>
      <c r="S2833" s="1127">
        <v>0</v>
      </c>
      <c r="T2833" s="1130">
        <v>0</v>
      </c>
      <c r="U2833" s="1130">
        <v>0</v>
      </c>
      <c r="V2833" s="1130">
        <v>0</v>
      </c>
      <c r="W2833" s="1127">
        <v>0</v>
      </c>
      <c r="X2833" s="1130">
        <v>0.10359998941421508</v>
      </c>
      <c r="Y2833" s="735">
        <v>0.37</v>
      </c>
      <c r="Z2833" s="1131">
        <v>0.10359998941421508</v>
      </c>
      <c r="AA2833" s="1131">
        <v>0</v>
      </c>
      <c r="AB2833" s="1131">
        <v>0</v>
      </c>
      <c r="AC2833" s="1131">
        <v>0</v>
      </c>
      <c r="AD2833" s="1131">
        <v>0.10359998941421508</v>
      </c>
      <c r="AE2833" s="1131">
        <v>0</v>
      </c>
      <c r="AF2833" s="126"/>
      <c r="AG2833" s="126"/>
      <c r="AH2833" s="126"/>
      <c r="AI2833" s="126"/>
      <c r="AJ2833" s="126"/>
      <c r="AK2833" s="126"/>
      <c r="AL2833" s="126">
        <v>2833</v>
      </c>
    </row>
    <row r="2834" spans="1:38">
      <c r="A2834" s="721" t="s">
        <v>2111</v>
      </c>
      <c r="B2834" s="722">
        <v>25</v>
      </c>
      <c r="C2834" s="722">
        <v>2503</v>
      </c>
      <c r="D2834" s="722">
        <v>250340</v>
      </c>
      <c r="E2834" s="721">
        <v>2503409321</v>
      </c>
      <c r="F2834" s="721" t="s">
        <v>1556</v>
      </c>
      <c r="G2834" s="1127">
        <v>1994517663</v>
      </c>
      <c r="H2834" s="1128">
        <v>0</v>
      </c>
      <c r="I2834" s="1128">
        <v>1994517662.5999999</v>
      </c>
      <c r="J2834" s="1128">
        <v>-0.40000009536743164</v>
      </c>
      <c r="K2834" s="1128">
        <v>0</v>
      </c>
      <c r="L2834" s="1128">
        <v>0</v>
      </c>
      <c r="M2834" s="1128">
        <v>-0.40000009536743164</v>
      </c>
      <c r="N2834" s="1129">
        <v>0</v>
      </c>
      <c r="O2834" s="1128">
        <v>-0.40000009536743164</v>
      </c>
      <c r="P2834" s="1127">
        <v>-0.14800003528594971</v>
      </c>
      <c r="Q2834" s="1127">
        <v>0</v>
      </c>
      <c r="R2834" s="1127">
        <v>0</v>
      </c>
      <c r="S2834" s="1127">
        <v>0</v>
      </c>
      <c r="T2834" s="1130">
        <v>0</v>
      </c>
      <c r="U2834" s="1130">
        <v>0</v>
      </c>
      <c r="V2834" s="1130">
        <v>0</v>
      </c>
      <c r="W2834" s="1127">
        <v>0</v>
      </c>
      <c r="X2834" s="1130">
        <v>-0.14800003528594971</v>
      </c>
      <c r="Y2834" s="735">
        <v>0.37</v>
      </c>
      <c r="Z2834" s="1131">
        <v>0</v>
      </c>
      <c r="AA2834" s="1131">
        <v>-0.14800003528594971</v>
      </c>
      <c r="AB2834" s="1131">
        <v>0</v>
      </c>
      <c r="AC2834" s="1131">
        <v>0</v>
      </c>
      <c r="AD2834" s="1131">
        <v>0</v>
      </c>
      <c r="AE2834" s="1131">
        <v>-0.14800003528594971</v>
      </c>
      <c r="AF2834" s="126"/>
      <c r="AG2834" s="126"/>
      <c r="AH2834" s="126"/>
      <c r="AI2834" s="126"/>
      <c r="AJ2834" s="126"/>
      <c r="AK2834" s="126"/>
      <c r="AL2834" s="126">
        <v>2834</v>
      </c>
    </row>
    <row r="2835" spans="1:38">
      <c r="A2835" s="721" t="s">
        <v>2111</v>
      </c>
      <c r="B2835" s="722">
        <v>25</v>
      </c>
      <c r="C2835" s="722">
        <v>2503</v>
      </c>
      <c r="D2835" s="722">
        <v>250340</v>
      </c>
      <c r="E2835" s="721">
        <v>2503409333</v>
      </c>
      <c r="F2835" s="721" t="s">
        <v>1564</v>
      </c>
      <c r="G2835" s="1127">
        <v>-64704256</v>
      </c>
      <c r="H2835" s="1128">
        <v>0</v>
      </c>
      <c r="I2835" s="1128">
        <v>-64704256.399999999</v>
      </c>
      <c r="J2835" s="1128">
        <v>-0.39999999850988388</v>
      </c>
      <c r="K2835" s="1128">
        <v>0</v>
      </c>
      <c r="L2835" s="1128">
        <v>0</v>
      </c>
      <c r="M2835" s="1128">
        <v>-0.39999999850988388</v>
      </c>
      <c r="N2835" s="1129">
        <v>0</v>
      </c>
      <c r="O2835" s="1128">
        <v>-0.39999999850988388</v>
      </c>
      <c r="P2835" s="1127">
        <v>-0.14799999944865702</v>
      </c>
      <c r="Q2835" s="1127">
        <v>0</v>
      </c>
      <c r="R2835" s="1127">
        <v>0</v>
      </c>
      <c r="S2835" s="1127">
        <v>0</v>
      </c>
      <c r="T2835" s="1130">
        <v>0</v>
      </c>
      <c r="U2835" s="1130">
        <v>0</v>
      </c>
      <c r="V2835" s="1130">
        <v>0</v>
      </c>
      <c r="W2835" s="1127">
        <v>0</v>
      </c>
      <c r="X2835" s="1130">
        <v>-0.14799999944865702</v>
      </c>
      <c r="Y2835" s="735">
        <v>0.36999999999999994</v>
      </c>
      <c r="Z2835" s="1131">
        <v>0</v>
      </c>
      <c r="AA2835" s="1131">
        <v>-0.14799999944865702</v>
      </c>
      <c r="AB2835" s="1131">
        <v>0</v>
      </c>
      <c r="AC2835" s="1131">
        <v>0</v>
      </c>
      <c r="AD2835" s="1131">
        <v>0</v>
      </c>
      <c r="AE2835" s="1131">
        <v>-0.14799999944865702</v>
      </c>
      <c r="AF2835" s="126"/>
      <c r="AG2835" s="126"/>
      <c r="AH2835" s="126"/>
      <c r="AI2835" s="126"/>
      <c r="AJ2835" s="126"/>
      <c r="AK2835" s="126"/>
      <c r="AL2835" s="126">
        <v>2835</v>
      </c>
    </row>
    <row r="2836" spans="1:38">
      <c r="A2836" s="721" t="s">
        <v>2111</v>
      </c>
      <c r="B2836" s="722">
        <v>25</v>
      </c>
      <c r="C2836" s="722">
        <v>2503</v>
      </c>
      <c r="D2836" s="722">
        <v>250340</v>
      </c>
      <c r="E2836" s="721">
        <v>2503409409</v>
      </c>
      <c r="F2836" s="721" t="s">
        <v>1565</v>
      </c>
      <c r="G2836" s="1127">
        <v>-3116698</v>
      </c>
      <c r="H2836" s="1128">
        <v>0</v>
      </c>
      <c r="I2836" s="1128">
        <v>-3116698</v>
      </c>
      <c r="J2836" s="1128">
        <v>0</v>
      </c>
      <c r="K2836" s="1128">
        <v>0</v>
      </c>
      <c r="L2836" s="1128">
        <v>0</v>
      </c>
      <c r="M2836" s="1128">
        <v>0</v>
      </c>
      <c r="N2836" s="1129">
        <v>0</v>
      </c>
      <c r="O2836" s="1128">
        <v>0</v>
      </c>
      <c r="P2836" s="1127">
        <v>0</v>
      </c>
      <c r="Q2836" s="1127">
        <v>0</v>
      </c>
      <c r="R2836" s="1127">
        <v>0</v>
      </c>
      <c r="S2836" s="1127">
        <v>0</v>
      </c>
      <c r="T2836" s="1130">
        <v>0</v>
      </c>
      <c r="U2836" s="1130">
        <v>0</v>
      </c>
      <c r="V2836" s="1130">
        <v>0</v>
      </c>
      <c r="W2836" s="1127">
        <v>0</v>
      </c>
      <c r="X2836" s="1130">
        <v>0</v>
      </c>
      <c r="Y2836" s="735">
        <v>0</v>
      </c>
      <c r="Z2836" s="1131">
        <v>0</v>
      </c>
      <c r="AA2836" s="1131">
        <v>0</v>
      </c>
      <c r="AB2836" s="1131">
        <v>0</v>
      </c>
      <c r="AC2836" s="1131">
        <v>0</v>
      </c>
      <c r="AD2836" s="1131">
        <v>0</v>
      </c>
      <c r="AE2836" s="1131">
        <v>0</v>
      </c>
      <c r="AF2836" s="126"/>
      <c r="AG2836" s="126"/>
      <c r="AH2836" s="126"/>
      <c r="AI2836" s="126"/>
      <c r="AJ2836" s="126"/>
      <c r="AK2836" s="126"/>
      <c r="AL2836" s="126">
        <v>2836</v>
      </c>
    </row>
    <row r="2837" spans="1:38">
      <c r="A2837" s="721" t="s">
        <v>2111</v>
      </c>
      <c r="B2837" s="722">
        <v>25</v>
      </c>
      <c r="C2837" s="722">
        <v>2503</v>
      </c>
      <c r="D2837" s="722">
        <v>250340</v>
      </c>
      <c r="E2837" s="721">
        <v>2503409545</v>
      </c>
      <c r="F2837" s="721" t="s">
        <v>1555</v>
      </c>
      <c r="G2837" s="1127">
        <v>-14990764</v>
      </c>
      <c r="H2837" s="1128">
        <v>0</v>
      </c>
      <c r="I2837" s="1128">
        <v>-14990763.640000001</v>
      </c>
      <c r="J2837" s="1128">
        <v>0.35999999940395355</v>
      </c>
      <c r="K2837" s="1128">
        <v>0</v>
      </c>
      <c r="L2837" s="1128">
        <v>0.35999999940395355</v>
      </c>
      <c r="M2837" s="1128">
        <v>0</v>
      </c>
      <c r="N2837" s="1129">
        <v>0</v>
      </c>
      <c r="O2837" s="1128">
        <v>0.35999999940395355</v>
      </c>
      <c r="P2837" s="1127">
        <v>0.13319999977946281</v>
      </c>
      <c r="Q2837" s="1127">
        <v>0</v>
      </c>
      <c r="R2837" s="1127">
        <v>0</v>
      </c>
      <c r="S2837" s="1127">
        <v>0</v>
      </c>
      <c r="T2837" s="1130">
        <v>0</v>
      </c>
      <c r="U2837" s="1130">
        <v>0</v>
      </c>
      <c r="V2837" s="1130">
        <v>0</v>
      </c>
      <c r="W2837" s="1127">
        <v>0</v>
      </c>
      <c r="X2837" s="1130">
        <v>0.13319999977946281</v>
      </c>
      <c r="Y2837" s="735">
        <v>0.37</v>
      </c>
      <c r="Z2837" s="1131">
        <v>0.13319999977946281</v>
      </c>
      <c r="AA2837" s="1131">
        <v>0</v>
      </c>
      <c r="AB2837" s="1131">
        <v>0</v>
      </c>
      <c r="AC2837" s="1131">
        <v>0</v>
      </c>
      <c r="AD2837" s="1131">
        <v>0.13319999977946281</v>
      </c>
      <c r="AE2837" s="1131">
        <v>0</v>
      </c>
      <c r="AF2837" s="126"/>
      <c r="AG2837" s="126"/>
      <c r="AH2837" s="126"/>
      <c r="AI2837" s="126"/>
      <c r="AJ2837" s="126"/>
      <c r="AK2837" s="126"/>
      <c r="AL2837" s="126">
        <v>2837</v>
      </c>
    </row>
    <row r="2838" spans="1:38">
      <c r="A2838" s="721" t="s">
        <v>2111</v>
      </c>
      <c r="B2838" s="722">
        <v>25</v>
      </c>
      <c r="C2838" s="722">
        <v>2503</v>
      </c>
      <c r="D2838" s="722">
        <v>250340</v>
      </c>
      <c r="E2838" s="721">
        <v>2503409603</v>
      </c>
      <c r="F2838" s="721" t="s">
        <v>1566</v>
      </c>
      <c r="G2838" s="1127">
        <v>-4871343</v>
      </c>
      <c r="H2838" s="1128">
        <v>0</v>
      </c>
      <c r="I2838" s="1128">
        <v>-4871343</v>
      </c>
      <c r="J2838" s="1128">
        <v>0</v>
      </c>
      <c r="K2838" s="1128">
        <v>0</v>
      </c>
      <c r="L2838" s="1128">
        <v>0</v>
      </c>
      <c r="M2838" s="1128">
        <v>0</v>
      </c>
      <c r="N2838" s="1129">
        <v>0</v>
      </c>
      <c r="O2838" s="1128">
        <v>0</v>
      </c>
      <c r="P2838" s="1127">
        <v>0</v>
      </c>
      <c r="Q2838" s="1127">
        <v>0</v>
      </c>
      <c r="R2838" s="1127">
        <v>0</v>
      </c>
      <c r="S2838" s="1127">
        <v>0</v>
      </c>
      <c r="T2838" s="1130">
        <v>0</v>
      </c>
      <c r="U2838" s="1130">
        <v>0</v>
      </c>
      <c r="V2838" s="1130">
        <v>0</v>
      </c>
      <c r="W2838" s="1127">
        <v>0</v>
      </c>
      <c r="X2838" s="1130">
        <v>0</v>
      </c>
      <c r="Y2838" s="735">
        <v>0</v>
      </c>
      <c r="Z2838" s="1131">
        <v>0</v>
      </c>
      <c r="AA2838" s="1131">
        <v>0</v>
      </c>
      <c r="AB2838" s="1131">
        <v>0</v>
      </c>
      <c r="AC2838" s="1131">
        <v>0</v>
      </c>
      <c r="AD2838" s="1131">
        <v>0</v>
      </c>
      <c r="AE2838" s="1131">
        <v>0</v>
      </c>
      <c r="AF2838" s="126"/>
      <c r="AG2838" s="126"/>
      <c r="AH2838" s="126"/>
      <c r="AI2838" s="126"/>
      <c r="AJ2838" s="126"/>
      <c r="AK2838" s="126"/>
      <c r="AL2838" s="126">
        <v>2838</v>
      </c>
    </row>
    <row r="2839" spans="1:38">
      <c r="A2839" s="721" t="s">
        <v>2111</v>
      </c>
      <c r="B2839" s="722">
        <v>25</v>
      </c>
      <c r="C2839" s="722">
        <v>2503</v>
      </c>
      <c r="D2839" s="722">
        <v>250340</v>
      </c>
      <c r="E2839" s="721">
        <v>2503409606</v>
      </c>
      <c r="F2839" s="721" t="s">
        <v>1567</v>
      </c>
      <c r="G2839" s="1127">
        <v>-1056793367</v>
      </c>
      <c r="H2839" s="1128">
        <v>0</v>
      </c>
      <c r="I2839" s="1128">
        <v>-1056793366.89</v>
      </c>
      <c r="J2839" s="1128">
        <v>0.11000001430511475</v>
      </c>
      <c r="K2839" s="1128">
        <v>0</v>
      </c>
      <c r="L2839" s="1128">
        <v>0.11000001430511475</v>
      </c>
      <c r="M2839" s="1128">
        <v>0</v>
      </c>
      <c r="N2839" s="1129">
        <v>0</v>
      </c>
      <c r="O2839" s="1128">
        <v>0.11000001430511475</v>
      </c>
      <c r="P2839" s="1127">
        <v>4.0700005292892458E-2</v>
      </c>
      <c r="Q2839" s="1127">
        <v>0</v>
      </c>
      <c r="R2839" s="1127">
        <v>0</v>
      </c>
      <c r="S2839" s="1127">
        <v>0</v>
      </c>
      <c r="T2839" s="1130">
        <v>0</v>
      </c>
      <c r="U2839" s="1130">
        <v>0</v>
      </c>
      <c r="V2839" s="1130">
        <v>0</v>
      </c>
      <c r="W2839" s="1127">
        <v>0</v>
      </c>
      <c r="X2839" s="1130">
        <v>4.0700005292892458E-2</v>
      </c>
      <c r="Y2839" s="735">
        <v>0.37</v>
      </c>
      <c r="Z2839" s="1131">
        <v>4.0700005292892458E-2</v>
      </c>
      <c r="AA2839" s="1131">
        <v>0</v>
      </c>
      <c r="AB2839" s="1131">
        <v>0</v>
      </c>
      <c r="AC2839" s="1131">
        <v>0</v>
      </c>
      <c r="AD2839" s="1131">
        <v>4.0700005292892458E-2</v>
      </c>
      <c r="AE2839" s="1131">
        <v>0</v>
      </c>
      <c r="AF2839" s="126"/>
      <c r="AG2839" s="126"/>
      <c r="AH2839" s="126"/>
      <c r="AI2839" s="126"/>
      <c r="AJ2839" s="126"/>
      <c r="AK2839" s="126"/>
      <c r="AL2839" s="126">
        <v>2839</v>
      </c>
    </row>
    <row r="2840" spans="1:38">
      <c r="A2840" s="721" t="s">
        <v>2111</v>
      </c>
      <c r="B2840" s="722">
        <v>25</v>
      </c>
      <c r="C2840" s="722">
        <v>2503</v>
      </c>
      <c r="D2840" s="722">
        <v>250340</v>
      </c>
      <c r="E2840" s="721">
        <v>2503409607</v>
      </c>
      <c r="F2840" s="721" t="s">
        <v>1568</v>
      </c>
      <c r="G2840" s="1127">
        <v>-91418245</v>
      </c>
      <c r="H2840" s="1128">
        <v>0</v>
      </c>
      <c r="I2840" s="1128">
        <v>-91418245</v>
      </c>
      <c r="J2840" s="1128">
        <v>0</v>
      </c>
      <c r="K2840" s="1128">
        <v>0</v>
      </c>
      <c r="L2840" s="1128">
        <v>0</v>
      </c>
      <c r="M2840" s="1128">
        <v>0</v>
      </c>
      <c r="N2840" s="1129">
        <v>0</v>
      </c>
      <c r="O2840" s="1128">
        <v>0</v>
      </c>
      <c r="P2840" s="1127">
        <v>0</v>
      </c>
      <c r="Q2840" s="1127">
        <v>0</v>
      </c>
      <c r="R2840" s="1127">
        <v>0</v>
      </c>
      <c r="S2840" s="1127">
        <v>0</v>
      </c>
      <c r="T2840" s="1130">
        <v>0</v>
      </c>
      <c r="U2840" s="1130">
        <v>0</v>
      </c>
      <c r="V2840" s="1130">
        <v>0</v>
      </c>
      <c r="W2840" s="1127">
        <v>0</v>
      </c>
      <c r="X2840" s="1130">
        <v>0</v>
      </c>
      <c r="Y2840" s="735">
        <v>0</v>
      </c>
      <c r="Z2840" s="1131">
        <v>0</v>
      </c>
      <c r="AA2840" s="1131">
        <v>0</v>
      </c>
      <c r="AB2840" s="1131">
        <v>0</v>
      </c>
      <c r="AC2840" s="1131">
        <v>0</v>
      </c>
      <c r="AD2840" s="1131">
        <v>0</v>
      </c>
      <c r="AE2840" s="1131">
        <v>0</v>
      </c>
      <c r="AF2840" s="126"/>
      <c r="AG2840" s="126"/>
      <c r="AH2840" s="126"/>
      <c r="AI2840" s="126"/>
      <c r="AJ2840" s="126"/>
      <c r="AK2840" s="126"/>
      <c r="AL2840" s="126">
        <v>2840</v>
      </c>
    </row>
    <row r="2841" spans="1:38">
      <c r="A2841" s="721" t="s">
        <v>2111</v>
      </c>
      <c r="B2841" s="722">
        <v>25</v>
      </c>
      <c r="C2841" s="722">
        <v>2503</v>
      </c>
      <c r="D2841" s="722">
        <v>250340</v>
      </c>
      <c r="E2841" s="721">
        <v>2503409608</v>
      </c>
      <c r="F2841" s="721" t="s">
        <v>1569</v>
      </c>
      <c r="G2841" s="1127">
        <v>-429571</v>
      </c>
      <c r="H2841" s="1128">
        <v>0</v>
      </c>
      <c r="I2841" s="1128">
        <v>-429571.33</v>
      </c>
      <c r="J2841" s="1128">
        <v>-0.33000000001629815</v>
      </c>
      <c r="K2841" s="1128">
        <v>0</v>
      </c>
      <c r="L2841" s="1128">
        <v>0</v>
      </c>
      <c r="M2841" s="1128">
        <v>-0.33000000001629815</v>
      </c>
      <c r="N2841" s="1129">
        <v>0</v>
      </c>
      <c r="O2841" s="1128">
        <v>-0.33000000001629815</v>
      </c>
      <c r="P2841" s="1127">
        <v>-0.12210000000603032</v>
      </c>
      <c r="Q2841" s="1127">
        <v>0</v>
      </c>
      <c r="R2841" s="1127">
        <v>0</v>
      </c>
      <c r="S2841" s="1127">
        <v>0</v>
      </c>
      <c r="T2841" s="1130">
        <v>0</v>
      </c>
      <c r="U2841" s="1130">
        <v>0</v>
      </c>
      <c r="V2841" s="1130">
        <v>0</v>
      </c>
      <c r="W2841" s="1127">
        <v>0</v>
      </c>
      <c r="X2841" s="1130">
        <v>-0.12210000000603032</v>
      </c>
      <c r="Y2841" s="735">
        <v>0.37</v>
      </c>
      <c r="Z2841" s="1131">
        <v>0</v>
      </c>
      <c r="AA2841" s="1131">
        <v>-0.12210000000603032</v>
      </c>
      <c r="AB2841" s="1131">
        <v>0</v>
      </c>
      <c r="AC2841" s="1131">
        <v>0</v>
      </c>
      <c r="AD2841" s="1131">
        <v>0</v>
      </c>
      <c r="AE2841" s="1131">
        <v>-0.12210000000603032</v>
      </c>
      <c r="AF2841" s="126"/>
      <c r="AG2841" s="126"/>
      <c r="AH2841" s="126"/>
      <c r="AI2841" s="126"/>
      <c r="AJ2841" s="126"/>
      <c r="AK2841" s="126"/>
      <c r="AL2841" s="126">
        <v>2841</v>
      </c>
    </row>
    <row r="2842" spans="1:38">
      <c r="A2842" s="721" t="s">
        <v>2111</v>
      </c>
      <c r="B2842" s="722">
        <v>25</v>
      </c>
      <c r="C2842" s="722">
        <v>2503</v>
      </c>
      <c r="D2842" s="722">
        <v>250340</v>
      </c>
      <c r="E2842" s="721">
        <v>2503409700</v>
      </c>
      <c r="F2842" s="721" t="s">
        <v>3727</v>
      </c>
      <c r="G2842" s="1127">
        <v>-7266773001</v>
      </c>
      <c r="H2842" s="1128">
        <v>0</v>
      </c>
      <c r="I2842" s="1128">
        <v>-7266773001</v>
      </c>
      <c r="J2842" s="1128">
        <v>0</v>
      </c>
      <c r="K2842" s="1128">
        <v>0</v>
      </c>
      <c r="L2842" s="1128">
        <v>0</v>
      </c>
      <c r="M2842" s="1128">
        <v>0</v>
      </c>
      <c r="N2842" s="1129">
        <v>0</v>
      </c>
      <c r="O2842" s="1128">
        <v>0</v>
      </c>
      <c r="P2842" s="1127">
        <v>0</v>
      </c>
      <c r="Q2842" s="1127">
        <v>0</v>
      </c>
      <c r="R2842" s="1127">
        <v>0</v>
      </c>
      <c r="S2842" s="1127">
        <v>0</v>
      </c>
      <c r="T2842" s="1130">
        <v>0</v>
      </c>
      <c r="U2842" s="1130">
        <v>0</v>
      </c>
      <c r="V2842" s="1130">
        <v>0</v>
      </c>
      <c r="W2842" s="1127">
        <v>0</v>
      </c>
      <c r="X2842" s="1130">
        <v>0</v>
      </c>
      <c r="Y2842" s="735">
        <v>0</v>
      </c>
      <c r="Z2842" s="1131">
        <v>0</v>
      </c>
      <c r="AA2842" s="1131">
        <v>0</v>
      </c>
      <c r="AB2842" s="1131">
        <v>0</v>
      </c>
      <c r="AC2842" s="1131">
        <v>0</v>
      </c>
      <c r="AD2842" s="1131">
        <v>0</v>
      </c>
      <c r="AE2842" s="1131">
        <v>0</v>
      </c>
      <c r="AF2842" s="126"/>
      <c r="AG2842" s="126"/>
      <c r="AH2842" s="126"/>
      <c r="AI2842" s="126"/>
      <c r="AJ2842" s="126"/>
      <c r="AK2842" s="126"/>
      <c r="AL2842" s="126">
        <v>2842</v>
      </c>
    </row>
    <row r="2843" spans="1:38">
      <c r="A2843" s="721" t="s">
        <v>2111</v>
      </c>
      <c r="B2843" s="722">
        <v>25</v>
      </c>
      <c r="C2843" s="722">
        <v>2503</v>
      </c>
      <c r="D2843" s="722">
        <v>250340</v>
      </c>
      <c r="E2843" s="721">
        <v>2503409701</v>
      </c>
      <c r="F2843" s="721" t="s">
        <v>1570</v>
      </c>
      <c r="G2843" s="1127">
        <v>-6591218</v>
      </c>
      <c r="H2843" s="1128">
        <v>0</v>
      </c>
      <c r="I2843" s="1128">
        <v>-6591218</v>
      </c>
      <c r="J2843" s="1128">
        <v>0</v>
      </c>
      <c r="K2843" s="1128">
        <v>0</v>
      </c>
      <c r="L2843" s="1128">
        <v>0</v>
      </c>
      <c r="M2843" s="1128">
        <v>0</v>
      </c>
      <c r="N2843" s="1129">
        <v>0</v>
      </c>
      <c r="O2843" s="1128">
        <v>0</v>
      </c>
      <c r="P2843" s="1127">
        <v>0</v>
      </c>
      <c r="Q2843" s="1127">
        <v>0</v>
      </c>
      <c r="R2843" s="1127">
        <v>0</v>
      </c>
      <c r="S2843" s="1127">
        <v>0</v>
      </c>
      <c r="T2843" s="1130">
        <v>0</v>
      </c>
      <c r="U2843" s="1130">
        <v>0</v>
      </c>
      <c r="V2843" s="1130">
        <v>0</v>
      </c>
      <c r="W2843" s="1127">
        <v>0</v>
      </c>
      <c r="X2843" s="1130">
        <v>0</v>
      </c>
      <c r="Y2843" s="735">
        <v>0</v>
      </c>
      <c r="Z2843" s="1131">
        <v>0</v>
      </c>
      <c r="AA2843" s="1131">
        <v>0</v>
      </c>
      <c r="AB2843" s="1131">
        <v>0</v>
      </c>
      <c r="AC2843" s="1131">
        <v>0</v>
      </c>
      <c r="AD2843" s="1131">
        <v>0</v>
      </c>
      <c r="AE2843" s="1131">
        <v>0</v>
      </c>
      <c r="AF2843" s="126"/>
      <c r="AG2843" s="126"/>
      <c r="AH2843" s="126"/>
      <c r="AI2843" s="126"/>
      <c r="AJ2843" s="126"/>
      <c r="AK2843" s="126"/>
      <c r="AL2843" s="126">
        <v>2843</v>
      </c>
    </row>
    <row r="2844" spans="1:38">
      <c r="A2844" s="721" t="s">
        <v>2111</v>
      </c>
      <c r="B2844" s="722">
        <v>25</v>
      </c>
      <c r="C2844" s="722">
        <v>2503</v>
      </c>
      <c r="D2844" s="722">
        <v>250340</v>
      </c>
      <c r="E2844" s="721">
        <v>2503409703</v>
      </c>
      <c r="F2844" s="721" t="s">
        <v>3728</v>
      </c>
      <c r="G2844" s="1127">
        <v>-98612320</v>
      </c>
      <c r="H2844" s="1128">
        <v>0</v>
      </c>
      <c r="I2844" s="1128">
        <v>-98612320</v>
      </c>
      <c r="J2844" s="1128">
        <v>0</v>
      </c>
      <c r="K2844" s="1128">
        <v>0</v>
      </c>
      <c r="L2844" s="1128">
        <v>0</v>
      </c>
      <c r="M2844" s="1128">
        <v>0</v>
      </c>
      <c r="N2844" s="1129">
        <v>0</v>
      </c>
      <c r="O2844" s="1128">
        <v>0</v>
      </c>
      <c r="P2844" s="1127">
        <v>0</v>
      </c>
      <c r="Q2844" s="1127">
        <v>0</v>
      </c>
      <c r="R2844" s="1127">
        <v>0</v>
      </c>
      <c r="S2844" s="1127">
        <v>0</v>
      </c>
      <c r="T2844" s="1130">
        <v>0</v>
      </c>
      <c r="U2844" s="1130">
        <v>0</v>
      </c>
      <c r="V2844" s="1130">
        <v>0</v>
      </c>
      <c r="W2844" s="1127">
        <v>0</v>
      </c>
      <c r="X2844" s="1130">
        <v>0</v>
      </c>
      <c r="Y2844" s="735">
        <v>0</v>
      </c>
      <c r="Z2844" s="1131">
        <v>0</v>
      </c>
      <c r="AA2844" s="1131">
        <v>0</v>
      </c>
      <c r="AB2844" s="1131">
        <v>0</v>
      </c>
      <c r="AC2844" s="1131">
        <v>0</v>
      </c>
      <c r="AD2844" s="1131">
        <v>0</v>
      </c>
      <c r="AE2844" s="1131">
        <v>0</v>
      </c>
      <c r="AF2844" s="126"/>
      <c r="AG2844" s="126"/>
      <c r="AH2844" s="126"/>
      <c r="AI2844" s="126"/>
      <c r="AJ2844" s="126"/>
      <c r="AK2844" s="126"/>
      <c r="AL2844" s="126">
        <v>2844</v>
      </c>
    </row>
    <row r="2845" spans="1:38">
      <c r="A2845" s="721" t="s">
        <v>2111</v>
      </c>
      <c r="B2845" s="722">
        <v>25</v>
      </c>
      <c r="C2845" s="722">
        <v>2503</v>
      </c>
      <c r="D2845" s="722">
        <v>250340</v>
      </c>
      <c r="E2845" s="721">
        <v>2503409704</v>
      </c>
      <c r="F2845" s="721" t="s">
        <v>1571</v>
      </c>
      <c r="G2845" s="1127">
        <v>-537605239</v>
      </c>
      <c r="H2845" s="1128">
        <v>0</v>
      </c>
      <c r="I2845" s="1128">
        <v>-537605239</v>
      </c>
      <c r="J2845" s="1128">
        <v>0</v>
      </c>
      <c r="K2845" s="1128">
        <v>0</v>
      </c>
      <c r="L2845" s="1128">
        <v>0</v>
      </c>
      <c r="M2845" s="1128">
        <v>0</v>
      </c>
      <c r="N2845" s="1129">
        <v>0</v>
      </c>
      <c r="O2845" s="1128">
        <v>0</v>
      </c>
      <c r="P2845" s="1127">
        <v>0</v>
      </c>
      <c r="Q2845" s="1127">
        <v>0</v>
      </c>
      <c r="R2845" s="1127">
        <v>0</v>
      </c>
      <c r="S2845" s="1127">
        <v>0</v>
      </c>
      <c r="T2845" s="1130">
        <v>0</v>
      </c>
      <c r="U2845" s="1130">
        <v>0</v>
      </c>
      <c r="V2845" s="1130">
        <v>0</v>
      </c>
      <c r="W2845" s="1127">
        <v>0</v>
      </c>
      <c r="X2845" s="1130">
        <v>0</v>
      </c>
      <c r="Y2845" s="735">
        <v>0</v>
      </c>
      <c r="Z2845" s="1131">
        <v>0</v>
      </c>
      <c r="AA2845" s="1131">
        <v>0</v>
      </c>
      <c r="AB2845" s="1131">
        <v>0</v>
      </c>
      <c r="AC2845" s="1131">
        <v>0</v>
      </c>
      <c r="AD2845" s="1131">
        <v>0</v>
      </c>
      <c r="AE2845" s="1131">
        <v>0</v>
      </c>
      <c r="AF2845" s="126"/>
      <c r="AG2845" s="126"/>
      <c r="AH2845" s="126"/>
      <c r="AI2845" s="126"/>
      <c r="AJ2845" s="126"/>
      <c r="AK2845" s="126"/>
      <c r="AL2845" s="126">
        <v>2845</v>
      </c>
    </row>
    <row r="2846" spans="1:38">
      <c r="A2846" s="721" t="s">
        <v>2111</v>
      </c>
      <c r="B2846" s="722">
        <v>25</v>
      </c>
      <c r="C2846" s="722">
        <v>2503</v>
      </c>
      <c r="D2846" s="722">
        <v>250340</v>
      </c>
      <c r="E2846" s="721">
        <v>2503409705</v>
      </c>
      <c r="F2846" s="721" t="s">
        <v>3729</v>
      </c>
      <c r="G2846" s="1127">
        <v>-284633680</v>
      </c>
      <c r="H2846" s="1128">
        <v>0</v>
      </c>
      <c r="I2846" s="1128">
        <v>-284633680</v>
      </c>
      <c r="J2846" s="1128">
        <v>0</v>
      </c>
      <c r="K2846" s="1128">
        <v>0</v>
      </c>
      <c r="L2846" s="1128">
        <v>0</v>
      </c>
      <c r="M2846" s="1128">
        <v>0</v>
      </c>
      <c r="N2846" s="1129">
        <v>0</v>
      </c>
      <c r="O2846" s="1128">
        <v>0</v>
      </c>
      <c r="P2846" s="1127">
        <v>0</v>
      </c>
      <c r="Q2846" s="1127">
        <v>0</v>
      </c>
      <c r="R2846" s="1127">
        <v>0</v>
      </c>
      <c r="S2846" s="1127">
        <v>0</v>
      </c>
      <c r="T2846" s="1130">
        <v>0</v>
      </c>
      <c r="U2846" s="1130">
        <v>0</v>
      </c>
      <c r="V2846" s="1130">
        <v>0</v>
      </c>
      <c r="W2846" s="1127">
        <v>0</v>
      </c>
      <c r="X2846" s="1130">
        <v>0</v>
      </c>
      <c r="Y2846" s="735">
        <v>0</v>
      </c>
      <c r="Z2846" s="1131">
        <v>0</v>
      </c>
      <c r="AA2846" s="1131">
        <v>0</v>
      </c>
      <c r="AB2846" s="1131">
        <v>0</v>
      </c>
      <c r="AC2846" s="1131">
        <v>0</v>
      </c>
      <c r="AD2846" s="1131">
        <v>0</v>
      </c>
      <c r="AE2846" s="1131">
        <v>0</v>
      </c>
      <c r="AF2846" s="126"/>
      <c r="AG2846" s="126"/>
      <c r="AH2846" s="126"/>
      <c r="AI2846" s="126"/>
      <c r="AJ2846" s="126"/>
      <c r="AK2846" s="126"/>
      <c r="AL2846" s="126">
        <v>2846</v>
      </c>
    </row>
    <row r="2847" spans="1:38">
      <c r="A2847" s="721" t="s">
        <v>2111</v>
      </c>
      <c r="B2847" s="722">
        <v>25</v>
      </c>
      <c r="C2847" s="722">
        <v>2503</v>
      </c>
      <c r="D2847" s="722">
        <v>250340</v>
      </c>
      <c r="E2847" s="721">
        <v>2503409753</v>
      </c>
      <c r="F2847" s="721" t="s">
        <v>3730</v>
      </c>
      <c r="G2847" s="1127">
        <v>43298073</v>
      </c>
      <c r="H2847" s="1128">
        <v>0</v>
      </c>
      <c r="I2847" s="1128">
        <v>43298073</v>
      </c>
      <c r="J2847" s="1128">
        <v>0</v>
      </c>
      <c r="K2847" s="1128">
        <v>0</v>
      </c>
      <c r="L2847" s="1128">
        <v>0</v>
      </c>
      <c r="M2847" s="1128">
        <v>0</v>
      </c>
      <c r="N2847" s="1129">
        <v>0</v>
      </c>
      <c r="O2847" s="1128">
        <v>0</v>
      </c>
      <c r="P2847" s="1127">
        <v>0</v>
      </c>
      <c r="Q2847" s="1127">
        <v>0</v>
      </c>
      <c r="R2847" s="1127">
        <v>0</v>
      </c>
      <c r="S2847" s="1127">
        <v>0</v>
      </c>
      <c r="T2847" s="1130">
        <v>0</v>
      </c>
      <c r="U2847" s="1130">
        <v>0</v>
      </c>
      <c r="V2847" s="1130">
        <v>0</v>
      </c>
      <c r="W2847" s="1127">
        <v>0</v>
      </c>
      <c r="X2847" s="1130">
        <v>0</v>
      </c>
      <c r="Y2847" s="735">
        <v>0</v>
      </c>
      <c r="Z2847" s="1131">
        <v>0</v>
      </c>
      <c r="AA2847" s="1131">
        <v>0</v>
      </c>
      <c r="AB2847" s="1131">
        <v>0</v>
      </c>
      <c r="AC2847" s="1131">
        <v>0</v>
      </c>
      <c r="AD2847" s="1131">
        <v>0</v>
      </c>
      <c r="AE2847" s="1131">
        <v>0</v>
      </c>
      <c r="AF2847" s="126"/>
      <c r="AG2847" s="126"/>
      <c r="AH2847" s="126"/>
      <c r="AI2847" s="126"/>
      <c r="AJ2847" s="126"/>
      <c r="AK2847" s="126"/>
      <c r="AL2847" s="126">
        <v>2847</v>
      </c>
    </row>
    <row r="2848" spans="1:38">
      <c r="A2848" s="721" t="s">
        <v>2111</v>
      </c>
      <c r="B2848" s="722">
        <v>25</v>
      </c>
      <c r="C2848" s="722">
        <v>2503</v>
      </c>
      <c r="D2848" s="722">
        <v>250340</v>
      </c>
      <c r="E2848" s="721">
        <v>2503409760</v>
      </c>
      <c r="F2848" s="721" t="s">
        <v>1572</v>
      </c>
      <c r="G2848" s="1127">
        <v>-25940435</v>
      </c>
      <c r="H2848" s="1128">
        <v>0</v>
      </c>
      <c r="I2848" s="1128">
        <v>-25940435</v>
      </c>
      <c r="J2848" s="1128">
        <v>0</v>
      </c>
      <c r="K2848" s="1128">
        <v>0</v>
      </c>
      <c r="L2848" s="1128">
        <v>0</v>
      </c>
      <c r="M2848" s="1128">
        <v>0</v>
      </c>
      <c r="N2848" s="1129">
        <v>0</v>
      </c>
      <c r="O2848" s="1128">
        <v>0</v>
      </c>
      <c r="P2848" s="1127">
        <v>0</v>
      </c>
      <c r="Q2848" s="1127">
        <v>0</v>
      </c>
      <c r="R2848" s="1127">
        <v>0</v>
      </c>
      <c r="S2848" s="1127">
        <v>0</v>
      </c>
      <c r="T2848" s="1130">
        <v>0</v>
      </c>
      <c r="U2848" s="1130">
        <v>0</v>
      </c>
      <c r="V2848" s="1130">
        <v>0</v>
      </c>
      <c r="W2848" s="1127">
        <v>0</v>
      </c>
      <c r="X2848" s="1130">
        <v>0</v>
      </c>
      <c r="Y2848" s="735">
        <v>0</v>
      </c>
      <c r="Z2848" s="1131">
        <v>0</v>
      </c>
      <c r="AA2848" s="1131">
        <v>0</v>
      </c>
      <c r="AB2848" s="1131">
        <v>0</v>
      </c>
      <c r="AC2848" s="1131">
        <v>0</v>
      </c>
      <c r="AD2848" s="1131">
        <v>0</v>
      </c>
      <c r="AE2848" s="1131">
        <v>0</v>
      </c>
      <c r="AF2848" s="126"/>
      <c r="AG2848" s="126"/>
      <c r="AH2848" s="126"/>
      <c r="AI2848" s="126"/>
      <c r="AJ2848" s="126"/>
      <c r="AK2848" s="126"/>
      <c r="AL2848" s="126">
        <v>2848</v>
      </c>
    </row>
    <row r="2849" spans="1:38">
      <c r="A2849" s="721" t="s">
        <v>2111</v>
      </c>
      <c r="B2849" s="722">
        <v>25</v>
      </c>
      <c r="C2849" s="722">
        <v>2503</v>
      </c>
      <c r="D2849" s="722">
        <v>250340</v>
      </c>
      <c r="E2849" s="721">
        <v>2503409800</v>
      </c>
      <c r="F2849" s="721" t="s">
        <v>1573</v>
      </c>
      <c r="G2849" s="1127">
        <v>-1284668264</v>
      </c>
      <c r="H2849" s="1128">
        <v>0</v>
      </c>
      <c r="I2849" s="1128">
        <v>-1284668264.4100001</v>
      </c>
      <c r="J2849" s="1128">
        <v>-0.41000008583068848</v>
      </c>
      <c r="K2849" s="1128">
        <v>0</v>
      </c>
      <c r="L2849" s="1128">
        <v>0</v>
      </c>
      <c r="M2849" s="1128">
        <v>-0.41000008583068848</v>
      </c>
      <c r="N2849" s="1129">
        <v>0</v>
      </c>
      <c r="O2849" s="1128">
        <v>-0.41000008583068848</v>
      </c>
      <c r="P2849" s="1127">
        <v>-0.15170003175735475</v>
      </c>
      <c r="Q2849" s="1127">
        <v>0</v>
      </c>
      <c r="R2849" s="1127">
        <v>0</v>
      </c>
      <c r="S2849" s="1127">
        <v>0</v>
      </c>
      <c r="T2849" s="1130">
        <v>0</v>
      </c>
      <c r="U2849" s="1130">
        <v>0</v>
      </c>
      <c r="V2849" s="1130">
        <v>0</v>
      </c>
      <c r="W2849" s="1127">
        <v>0</v>
      </c>
      <c r="X2849" s="1130">
        <v>-0.15170003175735475</v>
      </c>
      <c r="Y2849" s="735">
        <v>0.37000000000000005</v>
      </c>
      <c r="Z2849" s="1131">
        <v>0</v>
      </c>
      <c r="AA2849" s="1131">
        <v>-0.15170003175735475</v>
      </c>
      <c r="AB2849" s="1131">
        <v>0</v>
      </c>
      <c r="AC2849" s="1131">
        <v>0</v>
      </c>
      <c r="AD2849" s="1131">
        <v>0</v>
      </c>
      <c r="AE2849" s="1131">
        <v>-0.15170003175735475</v>
      </c>
      <c r="AF2849" s="126"/>
      <c r="AG2849" s="126"/>
      <c r="AH2849" s="126"/>
      <c r="AI2849" s="126"/>
      <c r="AJ2849" s="126"/>
      <c r="AK2849" s="126"/>
      <c r="AL2849" s="126">
        <v>2849</v>
      </c>
    </row>
    <row r="2850" spans="1:38">
      <c r="A2850" s="721" t="s">
        <v>2111</v>
      </c>
      <c r="B2850" s="722">
        <v>25</v>
      </c>
      <c r="C2850" s="722">
        <v>2503</v>
      </c>
      <c r="D2850" s="722">
        <v>250340</v>
      </c>
      <c r="E2850" s="721">
        <v>2503409804</v>
      </c>
      <c r="F2850" s="721" t="s">
        <v>1574</v>
      </c>
      <c r="G2850" s="1127">
        <v>-1377441061</v>
      </c>
      <c r="H2850" s="1128">
        <v>0</v>
      </c>
      <c r="I2850" s="1128">
        <v>-1377441061.28</v>
      </c>
      <c r="J2850" s="1128">
        <v>-0.27999997138977051</v>
      </c>
      <c r="K2850" s="1128">
        <v>0</v>
      </c>
      <c r="L2850" s="1128">
        <v>0</v>
      </c>
      <c r="M2850" s="1128">
        <v>-0.27999997138977051</v>
      </c>
      <c r="N2850" s="1129">
        <v>0</v>
      </c>
      <c r="O2850" s="1128">
        <v>-0.27999997138977051</v>
      </c>
      <c r="P2850" s="1127">
        <v>-0.10359998941421508</v>
      </c>
      <c r="Q2850" s="1127">
        <v>0</v>
      </c>
      <c r="R2850" s="1127">
        <v>0</v>
      </c>
      <c r="S2850" s="1127">
        <v>0</v>
      </c>
      <c r="T2850" s="1130">
        <v>0</v>
      </c>
      <c r="U2850" s="1130">
        <v>0</v>
      </c>
      <c r="V2850" s="1130">
        <v>0</v>
      </c>
      <c r="W2850" s="1127">
        <v>0</v>
      </c>
      <c r="X2850" s="1130">
        <v>-0.10359998941421508</v>
      </c>
      <c r="Y2850" s="735">
        <v>0.37</v>
      </c>
      <c r="Z2850" s="1131">
        <v>0</v>
      </c>
      <c r="AA2850" s="1131">
        <v>-0.10359998941421508</v>
      </c>
      <c r="AB2850" s="1131">
        <v>0</v>
      </c>
      <c r="AC2850" s="1131">
        <v>0</v>
      </c>
      <c r="AD2850" s="1131">
        <v>0</v>
      </c>
      <c r="AE2850" s="1131">
        <v>-0.10359998941421508</v>
      </c>
      <c r="AF2850" s="126"/>
      <c r="AG2850" s="126"/>
      <c r="AH2850" s="126"/>
      <c r="AI2850" s="126"/>
      <c r="AJ2850" s="126"/>
      <c r="AK2850" s="126"/>
      <c r="AL2850" s="126">
        <v>2850</v>
      </c>
    </row>
    <row r="2851" spans="1:38">
      <c r="A2851" s="721" t="s">
        <v>2111</v>
      </c>
      <c r="B2851" s="722">
        <v>25</v>
      </c>
      <c r="C2851" s="722">
        <v>2503</v>
      </c>
      <c r="D2851" s="722">
        <v>250340</v>
      </c>
      <c r="E2851" s="721">
        <v>2503409806</v>
      </c>
      <c r="F2851" s="721" t="s">
        <v>1575</v>
      </c>
      <c r="G2851" s="1127">
        <v>-1348638873</v>
      </c>
      <c r="H2851" s="1128">
        <v>0</v>
      </c>
      <c r="I2851" s="1128">
        <v>-1348638873.29</v>
      </c>
      <c r="J2851" s="1128">
        <v>-0.28999996185302734</v>
      </c>
      <c r="K2851" s="1128">
        <v>0</v>
      </c>
      <c r="L2851" s="1128">
        <v>0</v>
      </c>
      <c r="M2851" s="1128">
        <v>-0.28999996185302734</v>
      </c>
      <c r="N2851" s="1129">
        <v>0</v>
      </c>
      <c r="O2851" s="1128">
        <v>-0.28999996185302734</v>
      </c>
      <c r="P2851" s="1127">
        <v>-0.10729998588562012</v>
      </c>
      <c r="Q2851" s="1127">
        <v>0</v>
      </c>
      <c r="R2851" s="1127">
        <v>0</v>
      </c>
      <c r="S2851" s="1127">
        <v>0</v>
      </c>
      <c r="T2851" s="1130">
        <v>0</v>
      </c>
      <c r="U2851" s="1130">
        <v>0</v>
      </c>
      <c r="V2851" s="1130">
        <v>0</v>
      </c>
      <c r="W2851" s="1127">
        <v>0</v>
      </c>
      <c r="X2851" s="1130">
        <v>-0.10729998588562012</v>
      </c>
      <c r="Y2851" s="735">
        <v>0.37</v>
      </c>
      <c r="Z2851" s="1131">
        <v>0</v>
      </c>
      <c r="AA2851" s="1131">
        <v>-0.10729998588562012</v>
      </c>
      <c r="AB2851" s="1131">
        <v>0</v>
      </c>
      <c r="AC2851" s="1131">
        <v>0</v>
      </c>
      <c r="AD2851" s="1131">
        <v>0</v>
      </c>
      <c r="AE2851" s="1131">
        <v>-0.10729998588562012</v>
      </c>
      <c r="AF2851" s="126"/>
      <c r="AG2851" s="126"/>
      <c r="AH2851" s="126"/>
      <c r="AI2851" s="126"/>
      <c r="AJ2851" s="126"/>
      <c r="AK2851" s="126"/>
      <c r="AL2851" s="126">
        <v>2851</v>
      </c>
    </row>
    <row r="2852" spans="1:38">
      <c r="A2852" s="721" t="s">
        <v>2111</v>
      </c>
      <c r="B2852" s="722">
        <v>25</v>
      </c>
      <c r="C2852" s="722">
        <v>2503</v>
      </c>
      <c r="D2852" s="722">
        <v>250340</v>
      </c>
      <c r="E2852" s="721">
        <v>2503409815</v>
      </c>
      <c r="F2852" s="721" t="s">
        <v>1576</v>
      </c>
      <c r="G2852" s="1127">
        <v>-2832825503</v>
      </c>
      <c r="H2852" s="1128">
        <v>0</v>
      </c>
      <c r="I2852" s="1128">
        <v>-2832825502.9899998</v>
      </c>
      <c r="J2852" s="1128">
        <v>1.0000228881835937E-2</v>
      </c>
      <c r="K2852" s="1128">
        <v>0</v>
      </c>
      <c r="L2852" s="1128">
        <v>1.0000228881835937E-2</v>
      </c>
      <c r="M2852" s="1128">
        <v>0</v>
      </c>
      <c r="N2852" s="1129">
        <v>0</v>
      </c>
      <c r="O2852" s="1128">
        <v>1.0000228881835937E-2</v>
      </c>
      <c r="P2852" s="1127">
        <v>3.700084686279297E-3</v>
      </c>
      <c r="Q2852" s="1127">
        <v>0</v>
      </c>
      <c r="R2852" s="1127">
        <v>0</v>
      </c>
      <c r="S2852" s="1127">
        <v>0</v>
      </c>
      <c r="T2852" s="1130">
        <v>0</v>
      </c>
      <c r="U2852" s="1130">
        <v>0</v>
      </c>
      <c r="V2852" s="1130">
        <v>0</v>
      </c>
      <c r="W2852" s="1127">
        <v>0</v>
      </c>
      <c r="X2852" s="1130">
        <v>3.700084686279297E-3</v>
      </c>
      <c r="Y2852" s="735">
        <v>0.37</v>
      </c>
      <c r="Z2852" s="1131">
        <v>3.700084686279297E-3</v>
      </c>
      <c r="AA2852" s="1131">
        <v>0</v>
      </c>
      <c r="AB2852" s="1131">
        <v>0</v>
      </c>
      <c r="AC2852" s="1131">
        <v>0</v>
      </c>
      <c r="AD2852" s="1131">
        <v>3.700084686279297E-3</v>
      </c>
      <c r="AE2852" s="1131">
        <v>0</v>
      </c>
      <c r="AF2852" s="126"/>
      <c r="AG2852" s="126"/>
      <c r="AH2852" s="126"/>
      <c r="AI2852" s="126"/>
      <c r="AJ2852" s="126"/>
      <c r="AK2852" s="126"/>
      <c r="AL2852" s="126">
        <v>2852</v>
      </c>
    </row>
    <row r="2853" spans="1:38">
      <c r="A2853" s="721" t="s">
        <v>2111</v>
      </c>
      <c r="B2853" s="722">
        <v>25</v>
      </c>
      <c r="C2853" s="722">
        <v>2503</v>
      </c>
      <c r="D2853" s="722">
        <v>250340</v>
      </c>
      <c r="E2853" s="721">
        <v>2503409818</v>
      </c>
      <c r="F2853" s="721" t="s">
        <v>1577</v>
      </c>
      <c r="G2853" s="1127">
        <v>-651529791</v>
      </c>
      <c r="H2853" s="1128">
        <v>0</v>
      </c>
      <c r="I2853" s="1128">
        <v>-651529791.44000006</v>
      </c>
      <c r="J2853" s="1128">
        <v>-0.44000005722045898</v>
      </c>
      <c r="K2853" s="1128">
        <v>0</v>
      </c>
      <c r="L2853" s="1128">
        <v>0</v>
      </c>
      <c r="M2853" s="1128">
        <v>-0.44000005722045898</v>
      </c>
      <c r="N2853" s="1129">
        <v>0</v>
      </c>
      <c r="O2853" s="1128">
        <v>-0.44000005722045898</v>
      </c>
      <c r="P2853" s="1127">
        <v>-0.16280002117156983</v>
      </c>
      <c r="Q2853" s="1127">
        <v>0</v>
      </c>
      <c r="R2853" s="1127">
        <v>0</v>
      </c>
      <c r="S2853" s="1127">
        <v>0</v>
      </c>
      <c r="T2853" s="1130">
        <v>0</v>
      </c>
      <c r="U2853" s="1130">
        <v>0</v>
      </c>
      <c r="V2853" s="1130">
        <v>0</v>
      </c>
      <c r="W2853" s="1127">
        <v>0</v>
      </c>
      <c r="X2853" s="1130">
        <v>-0.16280002117156983</v>
      </c>
      <c r="Y2853" s="735">
        <v>0.37</v>
      </c>
      <c r="Z2853" s="1131">
        <v>0</v>
      </c>
      <c r="AA2853" s="1131">
        <v>-0.16280002117156983</v>
      </c>
      <c r="AB2853" s="1131">
        <v>0</v>
      </c>
      <c r="AC2853" s="1131">
        <v>0</v>
      </c>
      <c r="AD2853" s="1131">
        <v>0</v>
      </c>
      <c r="AE2853" s="1131">
        <v>-0.16280002117156983</v>
      </c>
      <c r="AF2853" s="126"/>
      <c r="AG2853" s="126"/>
      <c r="AH2853" s="126"/>
      <c r="AI2853" s="126"/>
      <c r="AJ2853" s="126"/>
      <c r="AK2853" s="126"/>
      <c r="AL2853" s="126">
        <v>2853</v>
      </c>
    </row>
    <row r="2854" spans="1:38">
      <c r="A2854" s="721" t="s">
        <v>2111</v>
      </c>
      <c r="B2854" s="722">
        <v>25</v>
      </c>
      <c r="C2854" s="722">
        <v>2503</v>
      </c>
      <c r="D2854" s="722">
        <v>250340</v>
      </c>
      <c r="E2854" s="721">
        <v>2503409820</v>
      </c>
      <c r="F2854" s="721" t="s">
        <v>1578</v>
      </c>
      <c r="G2854" s="1127">
        <v>-1699505953</v>
      </c>
      <c r="H2854" s="1128">
        <v>0</v>
      </c>
      <c r="I2854" s="1128">
        <v>-1699505952.9400001</v>
      </c>
      <c r="J2854" s="1128">
        <v>5.9999942779541016E-2</v>
      </c>
      <c r="K2854" s="1128">
        <v>0</v>
      </c>
      <c r="L2854" s="1128">
        <v>5.9999942779541016E-2</v>
      </c>
      <c r="M2854" s="1128">
        <v>0</v>
      </c>
      <c r="N2854" s="1129">
        <v>0</v>
      </c>
      <c r="O2854" s="1128">
        <v>5.9999942779541016E-2</v>
      </c>
      <c r="P2854" s="1127">
        <v>2.2199978828430174E-2</v>
      </c>
      <c r="Q2854" s="1127">
        <v>0</v>
      </c>
      <c r="R2854" s="1127">
        <v>0</v>
      </c>
      <c r="S2854" s="1127">
        <v>0</v>
      </c>
      <c r="T2854" s="1130">
        <v>0</v>
      </c>
      <c r="U2854" s="1130">
        <v>0</v>
      </c>
      <c r="V2854" s="1130">
        <v>0</v>
      </c>
      <c r="W2854" s="1127">
        <v>0</v>
      </c>
      <c r="X2854" s="1130">
        <v>2.2199978828430174E-2</v>
      </c>
      <c r="Y2854" s="735">
        <v>0.36999999999999994</v>
      </c>
      <c r="Z2854" s="1131">
        <v>2.2199978828430174E-2</v>
      </c>
      <c r="AA2854" s="1131">
        <v>0</v>
      </c>
      <c r="AB2854" s="1131">
        <v>0</v>
      </c>
      <c r="AC2854" s="1131">
        <v>0</v>
      </c>
      <c r="AD2854" s="1131">
        <v>2.2199978828430174E-2</v>
      </c>
      <c r="AE2854" s="1131">
        <v>0</v>
      </c>
      <c r="AF2854" s="126"/>
      <c r="AG2854" s="126"/>
      <c r="AH2854" s="126"/>
      <c r="AI2854" s="126"/>
      <c r="AJ2854" s="126"/>
      <c r="AK2854" s="126"/>
      <c r="AL2854" s="126">
        <v>2854</v>
      </c>
    </row>
    <row r="2855" spans="1:38">
      <c r="A2855" s="721" t="s">
        <v>2111</v>
      </c>
      <c r="B2855" s="722">
        <v>25</v>
      </c>
      <c r="C2855" s="722">
        <v>2503</v>
      </c>
      <c r="D2855" s="722">
        <v>250340</v>
      </c>
      <c r="E2855" s="721">
        <v>2503409826</v>
      </c>
      <c r="F2855" s="721" t="s">
        <v>1579</v>
      </c>
      <c r="G2855" s="1127">
        <v>-10591302</v>
      </c>
      <c r="H2855" s="1128">
        <v>0</v>
      </c>
      <c r="I2855" s="1128">
        <v>-10591302.130000001</v>
      </c>
      <c r="J2855" s="1128">
        <v>-0.13000000081956387</v>
      </c>
      <c r="K2855" s="1128">
        <v>0</v>
      </c>
      <c r="L2855" s="1128">
        <v>0</v>
      </c>
      <c r="M2855" s="1128">
        <v>-0.13000000081956387</v>
      </c>
      <c r="N2855" s="1129">
        <v>0</v>
      </c>
      <c r="O2855" s="1128">
        <v>-0.13000000081956387</v>
      </c>
      <c r="P2855" s="1127">
        <v>-4.8100000303238633E-2</v>
      </c>
      <c r="Q2855" s="1127">
        <v>0</v>
      </c>
      <c r="R2855" s="1127">
        <v>0</v>
      </c>
      <c r="S2855" s="1127">
        <v>0</v>
      </c>
      <c r="T2855" s="1130">
        <v>0</v>
      </c>
      <c r="U2855" s="1130">
        <v>0</v>
      </c>
      <c r="V2855" s="1130">
        <v>0</v>
      </c>
      <c r="W2855" s="1127">
        <v>0</v>
      </c>
      <c r="X2855" s="1130">
        <v>-4.8100000303238633E-2</v>
      </c>
      <c r="Y2855" s="735">
        <v>0.37</v>
      </c>
      <c r="Z2855" s="1131">
        <v>0</v>
      </c>
      <c r="AA2855" s="1131">
        <v>-4.8100000303238633E-2</v>
      </c>
      <c r="AB2855" s="1131">
        <v>0</v>
      </c>
      <c r="AC2855" s="1131">
        <v>0</v>
      </c>
      <c r="AD2855" s="1131">
        <v>0</v>
      </c>
      <c r="AE2855" s="1131">
        <v>-4.8100000303238633E-2</v>
      </c>
      <c r="AF2855" s="126"/>
      <c r="AG2855" s="126"/>
      <c r="AH2855" s="126"/>
      <c r="AI2855" s="126"/>
      <c r="AJ2855" s="126"/>
      <c r="AK2855" s="126"/>
      <c r="AL2855" s="126">
        <v>2855</v>
      </c>
    </row>
    <row r="2856" spans="1:38">
      <c r="A2856" s="721" t="s">
        <v>2111</v>
      </c>
      <c r="B2856" s="722">
        <v>25</v>
      </c>
      <c r="C2856" s="722">
        <v>2503</v>
      </c>
      <c r="D2856" s="722">
        <v>250340</v>
      </c>
      <c r="E2856" s="721">
        <v>2503409833</v>
      </c>
      <c r="F2856" s="721" t="s">
        <v>1580</v>
      </c>
      <c r="G2856" s="1127">
        <v>10609957</v>
      </c>
      <c r="H2856" s="1128">
        <v>0</v>
      </c>
      <c r="I2856" s="1128">
        <v>10609956.800000001</v>
      </c>
      <c r="J2856" s="1128">
        <v>-0.19999999925494194</v>
      </c>
      <c r="K2856" s="1128">
        <v>0</v>
      </c>
      <c r="L2856" s="1128">
        <v>0</v>
      </c>
      <c r="M2856" s="1128">
        <v>-0.19999999925494194</v>
      </c>
      <c r="N2856" s="1129">
        <v>0</v>
      </c>
      <c r="O2856" s="1128">
        <v>-0.19999999925494194</v>
      </c>
      <c r="P2856" s="1127">
        <v>-7.3999999724328511E-2</v>
      </c>
      <c r="Q2856" s="1127">
        <v>0</v>
      </c>
      <c r="R2856" s="1127">
        <v>0</v>
      </c>
      <c r="S2856" s="1127">
        <v>0</v>
      </c>
      <c r="T2856" s="1130">
        <v>0</v>
      </c>
      <c r="U2856" s="1130">
        <v>0</v>
      </c>
      <c r="V2856" s="1130">
        <v>0</v>
      </c>
      <c r="W2856" s="1127">
        <v>0</v>
      </c>
      <c r="X2856" s="1130">
        <v>-7.3999999724328511E-2</v>
      </c>
      <c r="Y2856" s="735">
        <v>0.36999999999999994</v>
      </c>
      <c r="Z2856" s="1131">
        <v>0</v>
      </c>
      <c r="AA2856" s="1131">
        <v>-7.3999999724328511E-2</v>
      </c>
      <c r="AB2856" s="1131">
        <v>0</v>
      </c>
      <c r="AC2856" s="1131">
        <v>0</v>
      </c>
      <c r="AD2856" s="1131">
        <v>0</v>
      </c>
      <c r="AE2856" s="1131">
        <v>-7.3999999724328511E-2</v>
      </c>
      <c r="AF2856" s="126"/>
      <c r="AG2856" s="126"/>
      <c r="AH2856" s="126"/>
      <c r="AI2856" s="126"/>
      <c r="AJ2856" s="126"/>
      <c r="AK2856" s="126"/>
      <c r="AL2856" s="126">
        <v>2856</v>
      </c>
    </row>
    <row r="2857" spans="1:38">
      <c r="A2857" s="721" t="s">
        <v>2111</v>
      </c>
      <c r="B2857" s="722">
        <v>25</v>
      </c>
      <c r="C2857" s="722">
        <v>2503</v>
      </c>
      <c r="D2857" s="722">
        <v>250340</v>
      </c>
      <c r="E2857" s="721">
        <v>2503409853</v>
      </c>
      <c r="F2857" s="721" t="s">
        <v>1556</v>
      </c>
      <c r="G2857" s="1127">
        <v>-951084565</v>
      </c>
      <c r="H2857" s="1128">
        <v>0</v>
      </c>
      <c r="I2857" s="1128">
        <v>-951084564.89999998</v>
      </c>
      <c r="J2857" s="1128">
        <v>0.10000002384185791</v>
      </c>
      <c r="K2857" s="1128">
        <v>0</v>
      </c>
      <c r="L2857" s="1128">
        <v>0.10000002384185791</v>
      </c>
      <c r="M2857" s="1128">
        <v>0</v>
      </c>
      <c r="N2857" s="1129">
        <v>0</v>
      </c>
      <c r="O2857" s="1128">
        <v>0.10000002384185791</v>
      </c>
      <c r="P2857" s="1127">
        <v>3.7000008821487428E-2</v>
      </c>
      <c r="Q2857" s="1127">
        <v>0</v>
      </c>
      <c r="R2857" s="1127">
        <v>0</v>
      </c>
      <c r="S2857" s="1127">
        <v>0</v>
      </c>
      <c r="T2857" s="1130">
        <v>0</v>
      </c>
      <c r="U2857" s="1130">
        <v>0</v>
      </c>
      <c r="V2857" s="1130">
        <v>0</v>
      </c>
      <c r="W2857" s="1127">
        <v>0</v>
      </c>
      <c r="X2857" s="1130">
        <v>3.7000008821487428E-2</v>
      </c>
      <c r="Y2857" s="735">
        <v>0.37</v>
      </c>
      <c r="Z2857" s="1131">
        <v>3.7000008821487428E-2</v>
      </c>
      <c r="AA2857" s="1131">
        <v>0</v>
      </c>
      <c r="AB2857" s="1131">
        <v>0</v>
      </c>
      <c r="AC2857" s="1131">
        <v>0</v>
      </c>
      <c r="AD2857" s="1131">
        <v>3.7000008821487428E-2</v>
      </c>
      <c r="AE2857" s="1131">
        <v>0</v>
      </c>
      <c r="AF2857" s="126"/>
      <c r="AG2857" s="126"/>
      <c r="AH2857" s="126"/>
      <c r="AI2857" s="126"/>
      <c r="AJ2857" s="126"/>
      <c r="AK2857" s="126"/>
      <c r="AL2857" s="126">
        <v>2857</v>
      </c>
    </row>
    <row r="2858" spans="1:38">
      <c r="A2858" s="721" t="s">
        <v>2111</v>
      </c>
      <c r="B2858" s="722">
        <v>25</v>
      </c>
      <c r="C2858" s="722">
        <v>2503</v>
      </c>
      <c r="D2858" s="722">
        <v>250340</v>
      </c>
      <c r="E2858" s="721">
        <v>2503409878</v>
      </c>
      <c r="F2858" s="721" t="s">
        <v>1581</v>
      </c>
      <c r="G2858" s="1127">
        <v>10373158</v>
      </c>
      <c r="H2858" s="1128">
        <v>0</v>
      </c>
      <c r="I2858" s="1128">
        <v>10373158</v>
      </c>
      <c r="J2858" s="1128">
        <v>0</v>
      </c>
      <c r="K2858" s="1128">
        <v>0</v>
      </c>
      <c r="L2858" s="1128">
        <v>0</v>
      </c>
      <c r="M2858" s="1128">
        <v>0</v>
      </c>
      <c r="N2858" s="1129">
        <v>0</v>
      </c>
      <c r="O2858" s="1128">
        <v>0</v>
      </c>
      <c r="P2858" s="1127">
        <v>0</v>
      </c>
      <c r="Q2858" s="1127">
        <v>0</v>
      </c>
      <c r="R2858" s="1127">
        <v>0</v>
      </c>
      <c r="S2858" s="1127">
        <v>0</v>
      </c>
      <c r="T2858" s="1130">
        <v>0</v>
      </c>
      <c r="U2858" s="1130">
        <v>0</v>
      </c>
      <c r="V2858" s="1130">
        <v>0</v>
      </c>
      <c r="W2858" s="1127">
        <v>0</v>
      </c>
      <c r="X2858" s="1130">
        <v>0</v>
      </c>
      <c r="Y2858" s="735">
        <v>0</v>
      </c>
      <c r="Z2858" s="1131">
        <v>0</v>
      </c>
      <c r="AA2858" s="1131">
        <v>0</v>
      </c>
      <c r="AB2858" s="1131">
        <v>0</v>
      </c>
      <c r="AC2858" s="1131">
        <v>0</v>
      </c>
      <c r="AD2858" s="1131">
        <v>0</v>
      </c>
      <c r="AE2858" s="1131">
        <v>0</v>
      </c>
      <c r="AF2858" s="126"/>
      <c r="AG2858" s="126"/>
      <c r="AH2858" s="126"/>
      <c r="AI2858" s="126"/>
      <c r="AJ2858" s="126"/>
      <c r="AK2858" s="126"/>
      <c r="AL2858" s="126">
        <v>2858</v>
      </c>
    </row>
    <row r="2859" spans="1:38">
      <c r="A2859" s="721" t="s">
        <v>2111</v>
      </c>
      <c r="B2859" s="722">
        <v>25</v>
      </c>
      <c r="C2859" s="722">
        <v>2503</v>
      </c>
      <c r="D2859" s="722">
        <v>250345</v>
      </c>
      <c r="E2859" s="721">
        <v>2503451002</v>
      </c>
      <c r="F2859" s="721" t="s">
        <v>1335</v>
      </c>
      <c r="G2859" s="1127">
        <v>-62858695023</v>
      </c>
      <c r="H2859" s="1128">
        <v>0</v>
      </c>
      <c r="I2859" s="1128">
        <v>-62858695022.919998</v>
      </c>
      <c r="J2859" s="1128">
        <v>8.00018310546875E-2</v>
      </c>
      <c r="K2859" s="1128">
        <v>0</v>
      </c>
      <c r="L2859" s="1128">
        <v>8.00018310546875E-2</v>
      </c>
      <c r="M2859" s="1128">
        <v>0</v>
      </c>
      <c r="N2859" s="1129">
        <v>0</v>
      </c>
      <c r="O2859" s="1128">
        <v>8.00018310546875E-2</v>
      </c>
      <c r="P2859" s="1127">
        <v>2.9600677490234376E-2</v>
      </c>
      <c r="Q2859" s="1127">
        <v>0</v>
      </c>
      <c r="R2859" s="1127">
        <v>0</v>
      </c>
      <c r="S2859" s="1127">
        <v>0</v>
      </c>
      <c r="T2859" s="1130">
        <v>0</v>
      </c>
      <c r="U2859" s="1130">
        <v>0</v>
      </c>
      <c r="V2859" s="1130">
        <v>0</v>
      </c>
      <c r="W2859" s="1127">
        <v>0</v>
      </c>
      <c r="X2859" s="1130">
        <v>2.9600677490234376E-2</v>
      </c>
      <c r="Y2859" s="735">
        <v>0.37</v>
      </c>
      <c r="Z2859" s="1131">
        <v>2.9600677490234376E-2</v>
      </c>
      <c r="AA2859" s="1131">
        <v>0</v>
      </c>
      <c r="AB2859" s="1131">
        <v>0</v>
      </c>
      <c r="AC2859" s="1131">
        <v>0</v>
      </c>
      <c r="AD2859" s="1131">
        <v>2.9600677490234376E-2</v>
      </c>
      <c r="AE2859" s="1131">
        <v>0</v>
      </c>
      <c r="AF2859" s="126"/>
      <c r="AG2859" s="126"/>
      <c r="AH2859" s="126"/>
      <c r="AI2859" s="126"/>
      <c r="AJ2859" s="126"/>
      <c r="AK2859" s="126"/>
      <c r="AL2859" s="126">
        <v>2859</v>
      </c>
    </row>
    <row r="2860" spans="1:38">
      <c r="A2860" s="721" t="s">
        <v>2111</v>
      </c>
      <c r="B2860" s="722">
        <v>25</v>
      </c>
      <c r="C2860" s="722">
        <v>2503</v>
      </c>
      <c r="D2860" s="722">
        <v>250345</v>
      </c>
      <c r="E2860" s="721">
        <v>2503451888</v>
      </c>
      <c r="F2860" s="721" t="s">
        <v>3462</v>
      </c>
      <c r="G2860" s="1127">
        <v>-70160274</v>
      </c>
      <c r="H2860" s="1128">
        <v>0</v>
      </c>
      <c r="I2860" s="1128">
        <v>-70160274.299999997</v>
      </c>
      <c r="J2860" s="1128">
        <v>-0.29999999701976776</v>
      </c>
      <c r="K2860" s="1128">
        <v>0</v>
      </c>
      <c r="L2860" s="1128">
        <v>0</v>
      </c>
      <c r="M2860" s="1128">
        <v>-0.29999999701976776</v>
      </c>
      <c r="N2860" s="1129">
        <v>0</v>
      </c>
      <c r="O2860" s="1128">
        <v>-0.29999999701976776</v>
      </c>
      <c r="P2860" s="1127">
        <v>-0.11099999889731407</v>
      </c>
      <c r="Q2860" s="1127">
        <v>0</v>
      </c>
      <c r="R2860" s="1127">
        <v>0</v>
      </c>
      <c r="S2860" s="1127">
        <v>0</v>
      </c>
      <c r="T2860" s="1130">
        <v>0</v>
      </c>
      <c r="U2860" s="1130">
        <v>0</v>
      </c>
      <c r="V2860" s="1130">
        <v>0</v>
      </c>
      <c r="W2860" s="1127">
        <v>0</v>
      </c>
      <c r="X2860" s="1130">
        <v>-0.11099999889731407</v>
      </c>
      <c r="Y2860" s="735">
        <v>0.37</v>
      </c>
      <c r="Z2860" s="1131">
        <v>0</v>
      </c>
      <c r="AA2860" s="1131">
        <v>-0.11099999889731407</v>
      </c>
      <c r="AB2860" s="1131">
        <v>2.9599999338388444E-2</v>
      </c>
      <c r="AC2860" s="1131">
        <v>0</v>
      </c>
      <c r="AD2860" s="1131">
        <v>-2.9599999338388444E-2</v>
      </c>
      <c r="AE2860" s="1131">
        <v>-0.11099999889731407</v>
      </c>
      <c r="AF2860" s="126"/>
      <c r="AG2860" s="126"/>
      <c r="AH2860" s="126"/>
      <c r="AI2860" s="126"/>
      <c r="AJ2860" s="126"/>
      <c r="AK2860" s="126"/>
      <c r="AL2860" s="126">
        <v>2860</v>
      </c>
    </row>
    <row r="2861" spans="1:38">
      <c r="A2861" s="721" t="s">
        <v>2111</v>
      </c>
      <c r="B2861" s="722">
        <v>25</v>
      </c>
      <c r="C2861" s="722">
        <v>2503</v>
      </c>
      <c r="D2861" s="722">
        <v>250345</v>
      </c>
      <c r="E2861" s="721">
        <v>2503459000</v>
      </c>
      <c r="F2861" s="721" t="s">
        <v>2121</v>
      </c>
      <c r="G2861" s="1127">
        <v>0</v>
      </c>
      <c r="H2861" s="1128">
        <v>0</v>
      </c>
      <c r="I2861" s="1128">
        <v>0</v>
      </c>
      <c r="J2861" s="1128">
        <v>0</v>
      </c>
      <c r="K2861" s="1128">
        <v>0</v>
      </c>
      <c r="L2861" s="1128">
        <v>0</v>
      </c>
      <c r="M2861" s="1128">
        <v>0</v>
      </c>
      <c r="N2861" s="1129">
        <v>0</v>
      </c>
      <c r="O2861" s="1128">
        <v>0</v>
      </c>
      <c r="P2861" s="1127">
        <v>0</v>
      </c>
      <c r="Q2861" s="1127">
        <v>0</v>
      </c>
      <c r="R2861" s="1127">
        <v>0</v>
      </c>
      <c r="S2861" s="1127">
        <v>0</v>
      </c>
      <c r="T2861" s="1130">
        <v>0</v>
      </c>
      <c r="U2861" s="1130">
        <v>0</v>
      </c>
      <c r="V2861" s="1130">
        <v>0</v>
      </c>
      <c r="W2861" s="1127">
        <v>0</v>
      </c>
      <c r="X2861" s="1130">
        <v>0</v>
      </c>
      <c r="Y2861" s="735">
        <v>0</v>
      </c>
      <c r="Z2861" s="1131">
        <v>0</v>
      </c>
      <c r="AA2861" s="1131">
        <v>0</v>
      </c>
      <c r="AB2861" s="1131">
        <v>7.7699661254882813E-2</v>
      </c>
      <c r="AC2861" s="1131">
        <v>0</v>
      </c>
      <c r="AD2861" s="1131">
        <v>-7.7699661254882813E-2</v>
      </c>
      <c r="AE2861" s="1131">
        <v>0</v>
      </c>
      <c r="AF2861" s="126"/>
      <c r="AG2861" s="126"/>
      <c r="AH2861" s="126"/>
      <c r="AI2861" s="126"/>
      <c r="AJ2861" s="126"/>
      <c r="AK2861" s="126"/>
      <c r="AL2861" s="126">
        <v>2861</v>
      </c>
    </row>
    <row r="2862" spans="1:38">
      <c r="A2862" s="721" t="s">
        <v>2111</v>
      </c>
      <c r="B2862" s="722">
        <v>25</v>
      </c>
      <c r="C2862" s="722">
        <v>2504</v>
      </c>
      <c r="D2862" s="722">
        <v>250405</v>
      </c>
      <c r="E2862" s="721">
        <v>2504051000</v>
      </c>
      <c r="F2862" s="721" t="s">
        <v>1582</v>
      </c>
      <c r="G2862" s="1127">
        <v>-735797655727</v>
      </c>
      <c r="H2862" s="1128">
        <v>0</v>
      </c>
      <c r="I2862" s="1128">
        <v>-735797655727.26001</v>
      </c>
      <c r="J2862" s="1128">
        <v>-0.260009765625</v>
      </c>
      <c r="K2862" s="1128">
        <v>0</v>
      </c>
      <c r="L2862" s="1128">
        <v>0</v>
      </c>
      <c r="M2862" s="1128">
        <v>-0.260009765625</v>
      </c>
      <c r="N2862" s="1129">
        <v>0</v>
      </c>
      <c r="O2862" s="1128">
        <v>-0.260009765625</v>
      </c>
      <c r="P2862" s="1127">
        <v>-9.6203613281250003E-2</v>
      </c>
      <c r="Q2862" s="1127">
        <v>0</v>
      </c>
      <c r="R2862" s="1127">
        <v>0</v>
      </c>
      <c r="S2862" s="1127">
        <v>0</v>
      </c>
      <c r="T2862" s="1130">
        <v>0</v>
      </c>
      <c r="U2862" s="1130">
        <v>0</v>
      </c>
      <c r="V2862" s="1130">
        <v>0</v>
      </c>
      <c r="W2862" s="1127">
        <v>0</v>
      </c>
      <c r="X2862" s="1130">
        <v>-9.6203613281250003E-2</v>
      </c>
      <c r="Y2862" s="735">
        <v>0.37</v>
      </c>
      <c r="Z2862" s="1131">
        <v>0</v>
      </c>
      <c r="AA2862" s="1131">
        <v>-9.6203613281250003E-2</v>
      </c>
      <c r="AB2862" s="1131">
        <v>0</v>
      </c>
      <c r="AC2862" s="1131">
        <v>-9.6199999999996635E-2</v>
      </c>
      <c r="AD2862" s="1131">
        <v>0</v>
      </c>
      <c r="AE2862" s="1131">
        <v>-3.6132812533673508E-6</v>
      </c>
      <c r="AF2862" s="126"/>
      <c r="AG2862" s="126"/>
      <c r="AH2862" s="126"/>
      <c r="AI2862" s="126"/>
      <c r="AJ2862" s="126"/>
      <c r="AK2862" s="126"/>
      <c r="AL2862" s="126">
        <v>2862</v>
      </c>
    </row>
    <row r="2863" spans="1:38">
      <c r="A2863" s="721" t="s">
        <v>2111</v>
      </c>
      <c r="B2863" s="722">
        <v>25</v>
      </c>
      <c r="C2863" s="722">
        <v>2504</v>
      </c>
      <c r="D2863" s="722">
        <v>250405</v>
      </c>
      <c r="E2863" s="721">
        <v>2504059013</v>
      </c>
      <c r="F2863" s="721" t="s">
        <v>1583</v>
      </c>
      <c r="G2863" s="1127">
        <v>-6696338</v>
      </c>
      <c r="H2863" s="1128">
        <v>0</v>
      </c>
      <c r="I2863" s="1128">
        <v>-6696338.29</v>
      </c>
      <c r="J2863" s="1128">
        <v>-0.2900000000372529</v>
      </c>
      <c r="K2863" s="1128">
        <v>0</v>
      </c>
      <c r="L2863" s="1128">
        <v>0</v>
      </c>
      <c r="M2863" s="1128">
        <v>-0.2900000000372529</v>
      </c>
      <c r="N2863" s="1129">
        <v>0</v>
      </c>
      <c r="O2863" s="1128">
        <v>-0.2900000000372529</v>
      </c>
      <c r="P2863" s="1127">
        <v>-0.10730000001378358</v>
      </c>
      <c r="Q2863" s="1127">
        <v>0</v>
      </c>
      <c r="R2863" s="1127">
        <v>0</v>
      </c>
      <c r="S2863" s="1127">
        <v>0</v>
      </c>
      <c r="T2863" s="1130">
        <v>0</v>
      </c>
      <c r="U2863" s="1130">
        <v>0</v>
      </c>
      <c r="V2863" s="1130">
        <v>0</v>
      </c>
      <c r="W2863" s="1127">
        <v>0</v>
      </c>
      <c r="X2863" s="1130">
        <v>-0.10730000001378358</v>
      </c>
      <c r="Y2863" s="735">
        <v>0.37</v>
      </c>
      <c r="Z2863" s="1131">
        <v>0</v>
      </c>
      <c r="AA2863" s="1131">
        <v>-0.10730000001378358</v>
      </c>
      <c r="AB2863" s="1131">
        <v>0.17389999990351498</v>
      </c>
      <c r="AC2863" s="1131">
        <v>0</v>
      </c>
      <c r="AD2863" s="1131">
        <v>-0.17389999990351498</v>
      </c>
      <c r="AE2863" s="1131">
        <v>-0.10730000001378358</v>
      </c>
      <c r="AF2863" s="126"/>
      <c r="AG2863" s="126"/>
      <c r="AH2863" s="126"/>
      <c r="AI2863" s="126"/>
      <c r="AJ2863" s="126"/>
      <c r="AK2863" s="126"/>
      <c r="AL2863" s="126">
        <v>2863</v>
      </c>
    </row>
    <row r="2864" spans="1:38">
      <c r="A2864" s="721" t="s">
        <v>2111</v>
      </c>
      <c r="B2864" s="722">
        <v>25</v>
      </c>
      <c r="C2864" s="722">
        <v>2504</v>
      </c>
      <c r="D2864" s="722">
        <v>250405</v>
      </c>
      <c r="E2864" s="721">
        <v>2504059050</v>
      </c>
      <c r="F2864" s="721" t="s">
        <v>3731</v>
      </c>
      <c r="G2864" s="1127">
        <v>-13386230141</v>
      </c>
      <c r="H2864" s="1128">
        <v>0</v>
      </c>
      <c r="I2864" s="1128">
        <v>-13386230141.139999</v>
      </c>
      <c r="J2864" s="1128">
        <v>-0.1399993896484375</v>
      </c>
      <c r="K2864" s="1128">
        <v>0</v>
      </c>
      <c r="L2864" s="1128">
        <v>0</v>
      </c>
      <c r="M2864" s="1128">
        <v>-0.1399993896484375</v>
      </c>
      <c r="N2864" s="1129">
        <v>0</v>
      </c>
      <c r="O2864" s="1128">
        <v>-0.1399993896484375</v>
      </c>
      <c r="P2864" s="1127">
        <v>-5.1799774169921875E-2</v>
      </c>
      <c r="Q2864" s="1127">
        <v>0</v>
      </c>
      <c r="R2864" s="1127">
        <v>0</v>
      </c>
      <c r="S2864" s="1127">
        <v>0</v>
      </c>
      <c r="T2864" s="1130">
        <v>0</v>
      </c>
      <c r="U2864" s="1130">
        <v>0</v>
      </c>
      <c r="V2864" s="1130">
        <v>0</v>
      </c>
      <c r="W2864" s="1127">
        <v>0</v>
      </c>
      <c r="X2864" s="1130">
        <v>-5.1799774169921875E-2</v>
      </c>
      <c r="Y2864" s="735">
        <v>0.37</v>
      </c>
      <c r="Z2864" s="1131">
        <v>0</v>
      </c>
      <c r="AA2864" s="1131">
        <v>-5.1799774169921875E-2</v>
      </c>
      <c r="AB2864" s="1131">
        <v>0.1036002540588379</v>
      </c>
      <c r="AC2864" s="1131">
        <v>0</v>
      </c>
      <c r="AD2864" s="1131">
        <v>-0.1036002540588379</v>
      </c>
      <c r="AE2864" s="1131">
        <v>-5.1799774169921875E-2</v>
      </c>
      <c r="AF2864" s="126"/>
      <c r="AG2864" s="126"/>
      <c r="AH2864" s="126"/>
      <c r="AI2864" s="126"/>
      <c r="AJ2864" s="126"/>
      <c r="AK2864" s="126"/>
      <c r="AL2864" s="126">
        <v>2864</v>
      </c>
    </row>
    <row r="2865" spans="1:38">
      <c r="A2865" s="721" t="s">
        <v>2111</v>
      </c>
      <c r="B2865" s="722">
        <v>25</v>
      </c>
      <c r="C2865" s="722">
        <v>2504</v>
      </c>
      <c r="D2865" s="722">
        <v>250405</v>
      </c>
      <c r="E2865" s="721">
        <v>2504059100</v>
      </c>
      <c r="F2865" s="721" t="s">
        <v>1584</v>
      </c>
      <c r="G2865" s="1127">
        <v>-1156675334</v>
      </c>
      <c r="H2865" s="1128">
        <v>0</v>
      </c>
      <c r="I2865" s="1128">
        <v>-1156675334.4200001</v>
      </c>
      <c r="J2865" s="1128">
        <v>-0.42000007629394531</v>
      </c>
      <c r="K2865" s="1128">
        <v>0</v>
      </c>
      <c r="L2865" s="1128">
        <v>0</v>
      </c>
      <c r="M2865" s="1128">
        <v>-0.42000007629394531</v>
      </c>
      <c r="N2865" s="1129">
        <v>0</v>
      </c>
      <c r="O2865" s="1128">
        <v>-0.42000007629394531</v>
      </c>
      <c r="P2865" s="1127">
        <v>-0.15540002822875976</v>
      </c>
      <c r="Q2865" s="1127">
        <v>0</v>
      </c>
      <c r="R2865" s="1127">
        <v>0</v>
      </c>
      <c r="S2865" s="1127">
        <v>0</v>
      </c>
      <c r="T2865" s="1130">
        <v>0</v>
      </c>
      <c r="U2865" s="1130">
        <v>0</v>
      </c>
      <c r="V2865" s="1130">
        <v>0</v>
      </c>
      <c r="W2865" s="1127">
        <v>0</v>
      </c>
      <c r="X2865" s="1130">
        <v>-0.15540002822875976</v>
      </c>
      <c r="Y2865" s="735">
        <v>0.37</v>
      </c>
      <c r="Z2865" s="1131">
        <v>0</v>
      </c>
      <c r="AA2865" s="1131">
        <v>-0.15540002822875976</v>
      </c>
      <c r="AB2865" s="1131">
        <v>0</v>
      </c>
      <c r="AC2865" s="1131">
        <v>-0.15540002822875976</v>
      </c>
      <c r="AD2865" s="1131">
        <v>0</v>
      </c>
      <c r="AE2865" s="1131">
        <v>0</v>
      </c>
      <c r="AF2865" s="126"/>
      <c r="AG2865" s="126"/>
      <c r="AH2865" s="126"/>
      <c r="AI2865" s="126"/>
      <c r="AJ2865" s="126"/>
      <c r="AK2865" s="126"/>
      <c r="AL2865" s="126">
        <v>2865</v>
      </c>
    </row>
    <row r="2866" spans="1:38">
      <c r="A2866" s="721" t="s">
        <v>2111</v>
      </c>
      <c r="B2866" s="722">
        <v>25</v>
      </c>
      <c r="C2866" s="722">
        <v>2505</v>
      </c>
      <c r="D2866" s="722">
        <v>250500</v>
      </c>
      <c r="E2866" s="721">
        <v>2505001000</v>
      </c>
      <c r="F2866" s="721" t="s">
        <v>190</v>
      </c>
      <c r="G2866" s="1127">
        <v>-1352357112</v>
      </c>
      <c r="H2866" s="1128">
        <v>0</v>
      </c>
      <c r="I2866" s="1128">
        <v>-1352357112.27</v>
      </c>
      <c r="J2866" s="1128">
        <v>-0.26999998092651367</v>
      </c>
      <c r="K2866" s="1128">
        <v>0</v>
      </c>
      <c r="L2866" s="1128">
        <v>0</v>
      </c>
      <c r="M2866" s="1128">
        <v>-0.26999998092651367</v>
      </c>
      <c r="N2866" s="1129">
        <v>0</v>
      </c>
      <c r="O2866" s="1128">
        <v>-0.26999998092651367</v>
      </c>
      <c r="P2866" s="1127">
        <v>-9.9899992942810059E-2</v>
      </c>
      <c r="Q2866" s="1127">
        <v>0</v>
      </c>
      <c r="R2866" s="1127">
        <v>0</v>
      </c>
      <c r="S2866" s="1127">
        <v>0</v>
      </c>
      <c r="T2866" s="1130">
        <v>0</v>
      </c>
      <c r="U2866" s="1130">
        <v>0</v>
      </c>
      <c r="V2866" s="1130">
        <v>0</v>
      </c>
      <c r="W2866" s="1127">
        <v>0</v>
      </c>
      <c r="X2866" s="1130">
        <v>-9.9899992942810059E-2</v>
      </c>
      <c r="Y2866" s="735">
        <v>0.37</v>
      </c>
      <c r="Z2866" s="1131">
        <v>0</v>
      </c>
      <c r="AA2866" s="1131">
        <v>-9.9899992942810059E-2</v>
      </c>
      <c r="AB2866" s="1131">
        <v>0</v>
      </c>
      <c r="AC2866" s="1131">
        <v>-0.10360007762908935</v>
      </c>
      <c r="AD2866" s="1131">
        <v>0</v>
      </c>
      <c r="AE2866" s="1131">
        <v>3.7000846862792897E-3</v>
      </c>
      <c r="AF2866" s="126"/>
      <c r="AG2866" s="126"/>
      <c r="AH2866" s="126"/>
      <c r="AI2866" s="126"/>
      <c r="AJ2866" s="126"/>
      <c r="AK2866" s="126"/>
      <c r="AL2866" s="126">
        <v>2866</v>
      </c>
    </row>
    <row r="2867" spans="1:38">
      <c r="A2867" s="721" t="s">
        <v>2111</v>
      </c>
      <c r="B2867" s="722">
        <v>25</v>
      </c>
      <c r="C2867" s="722">
        <v>2505</v>
      </c>
      <c r="D2867" s="722">
        <v>250500</v>
      </c>
      <c r="E2867" s="721">
        <v>2505004000</v>
      </c>
      <c r="F2867" s="721" t="s">
        <v>190</v>
      </c>
      <c r="G2867" s="1127">
        <v>-70303029</v>
      </c>
      <c r="H2867" s="1128">
        <v>0</v>
      </c>
      <c r="I2867" s="1128">
        <v>-70303029.239999995</v>
      </c>
      <c r="J2867" s="1128">
        <v>-0.23999999463558197</v>
      </c>
      <c r="K2867" s="1128">
        <v>0</v>
      </c>
      <c r="L2867" s="1128">
        <v>0</v>
      </c>
      <c r="M2867" s="1128">
        <v>-0.23999999463558197</v>
      </c>
      <c r="N2867" s="1129">
        <v>0</v>
      </c>
      <c r="O2867" s="1128">
        <v>-0.23999999463558197</v>
      </c>
      <c r="P2867" s="1127">
        <v>-8.8799998015165332E-2</v>
      </c>
      <c r="Q2867" s="1127">
        <v>0</v>
      </c>
      <c r="R2867" s="1127">
        <v>0</v>
      </c>
      <c r="S2867" s="1127">
        <v>0</v>
      </c>
      <c r="T2867" s="1130">
        <v>0</v>
      </c>
      <c r="U2867" s="1130">
        <v>0</v>
      </c>
      <c r="V2867" s="1130">
        <v>0</v>
      </c>
      <c r="W2867" s="1127">
        <v>0</v>
      </c>
      <c r="X2867" s="1130">
        <v>-8.8799998015165332E-2</v>
      </c>
      <c r="Y2867" s="735">
        <v>0.37</v>
      </c>
      <c r="Z2867" s="1131">
        <v>0</v>
      </c>
      <c r="AA2867" s="1131">
        <v>-8.8799998015165332E-2</v>
      </c>
      <c r="AB2867" s="1131">
        <v>0</v>
      </c>
      <c r="AC2867" s="1131">
        <v>-8.8799998015165332E-2</v>
      </c>
      <c r="AD2867" s="1131">
        <v>0</v>
      </c>
      <c r="AE2867" s="1131">
        <v>0</v>
      </c>
      <c r="AF2867" s="126"/>
      <c r="AG2867" s="126"/>
      <c r="AH2867" s="126"/>
      <c r="AI2867" s="126"/>
      <c r="AJ2867" s="126"/>
      <c r="AK2867" s="126"/>
      <c r="AL2867" s="126">
        <v>2867</v>
      </c>
    </row>
    <row r="2868" spans="1:38">
      <c r="A2868" s="721" t="s">
        <v>2111</v>
      </c>
      <c r="B2868" s="722">
        <v>25</v>
      </c>
      <c r="C2868" s="722">
        <v>2506</v>
      </c>
      <c r="D2868" s="722">
        <v>250605</v>
      </c>
      <c r="E2868" s="721">
        <v>2506059010</v>
      </c>
      <c r="F2868" s="721" t="s">
        <v>1585</v>
      </c>
      <c r="G2868" s="1127">
        <v>-46850740963</v>
      </c>
      <c r="H2868" s="1128">
        <v>0</v>
      </c>
      <c r="I2868" s="1128">
        <v>-46850740963.199997</v>
      </c>
      <c r="J2868" s="1128">
        <v>-0.1999969482421875</v>
      </c>
      <c r="K2868" s="1128">
        <v>0</v>
      </c>
      <c r="L2868" s="1128">
        <v>0</v>
      </c>
      <c r="M2868" s="1128">
        <v>-0.1999969482421875</v>
      </c>
      <c r="N2868" s="1129">
        <v>0</v>
      </c>
      <c r="O2868" s="1128">
        <v>-0.1999969482421875</v>
      </c>
      <c r="P2868" s="1127">
        <v>-7.3998870849609377E-2</v>
      </c>
      <c r="Q2868" s="1127">
        <v>0</v>
      </c>
      <c r="R2868" s="1127">
        <v>0</v>
      </c>
      <c r="S2868" s="1127">
        <v>0</v>
      </c>
      <c r="T2868" s="1130">
        <v>0</v>
      </c>
      <c r="U2868" s="1130">
        <v>0</v>
      </c>
      <c r="V2868" s="1130">
        <v>0</v>
      </c>
      <c r="W2868" s="1127">
        <v>0</v>
      </c>
      <c r="X2868" s="1130">
        <v>-7.3998870849609377E-2</v>
      </c>
      <c r="Y2868" s="735">
        <v>0.37</v>
      </c>
      <c r="Z2868" s="1131">
        <v>0</v>
      </c>
      <c r="AA2868" s="1131">
        <v>-7.3998870849609377E-2</v>
      </c>
      <c r="AB2868" s="1131">
        <v>0.12210067749023437</v>
      </c>
      <c r="AC2868" s="1131">
        <v>0</v>
      </c>
      <c r="AD2868" s="1131">
        <v>-0.12210067749023437</v>
      </c>
      <c r="AE2868" s="1131">
        <v>-7.3998870849609377E-2</v>
      </c>
      <c r="AF2868" s="126"/>
      <c r="AG2868" s="126"/>
      <c r="AH2868" s="126"/>
      <c r="AI2868" s="126"/>
      <c r="AJ2868" s="126"/>
      <c r="AK2868" s="126"/>
      <c r="AL2868" s="126">
        <v>2868</v>
      </c>
    </row>
    <row r="2869" spans="1:38">
      <c r="A2869" s="721" t="s">
        <v>2111</v>
      </c>
      <c r="B2869" s="722">
        <v>25</v>
      </c>
      <c r="C2869" s="722">
        <v>2506</v>
      </c>
      <c r="D2869" s="722">
        <v>250610</v>
      </c>
      <c r="E2869" s="721">
        <v>2506109010</v>
      </c>
      <c r="F2869" s="721" t="s">
        <v>1586</v>
      </c>
      <c r="G2869" s="1127">
        <v>-24716188427</v>
      </c>
      <c r="H2869" s="1128">
        <v>0</v>
      </c>
      <c r="I2869" s="1128">
        <v>-24716188426.66</v>
      </c>
      <c r="J2869" s="1128">
        <v>0.34000015258789063</v>
      </c>
      <c r="K2869" s="1128">
        <v>0</v>
      </c>
      <c r="L2869" s="1128">
        <v>0.34000015258789063</v>
      </c>
      <c r="M2869" s="1128">
        <v>0</v>
      </c>
      <c r="N2869" s="1129">
        <v>0</v>
      </c>
      <c r="O2869" s="1128">
        <v>0.34000015258789063</v>
      </c>
      <c r="P2869" s="1127">
        <v>0.12580005645751954</v>
      </c>
      <c r="Q2869" s="1127">
        <v>0</v>
      </c>
      <c r="R2869" s="1127">
        <v>0</v>
      </c>
      <c r="S2869" s="1127">
        <v>0</v>
      </c>
      <c r="T2869" s="1130">
        <v>0</v>
      </c>
      <c r="U2869" s="1130">
        <v>0</v>
      </c>
      <c r="V2869" s="1130">
        <v>0</v>
      </c>
      <c r="W2869" s="1127">
        <v>0</v>
      </c>
      <c r="X2869" s="1130">
        <v>0.12580005645751954</v>
      </c>
      <c r="Y2869" s="735">
        <v>0.37000000000000005</v>
      </c>
      <c r="Z2869" s="1131">
        <v>0.12580005645751954</v>
      </c>
      <c r="AA2869" s="1131">
        <v>0</v>
      </c>
      <c r="AB2869" s="1131">
        <v>0</v>
      </c>
      <c r="AC2869" s="1131">
        <v>-4.0700225830078124E-2</v>
      </c>
      <c r="AD2869" s="1131">
        <v>0.12580005645751954</v>
      </c>
      <c r="AE2869" s="1131">
        <v>4.0700225830078124E-2</v>
      </c>
      <c r="AF2869" s="126"/>
      <c r="AG2869" s="126"/>
      <c r="AH2869" s="126"/>
      <c r="AI2869" s="126"/>
      <c r="AJ2869" s="126"/>
      <c r="AK2869" s="126"/>
      <c r="AL2869" s="126">
        <v>2869</v>
      </c>
    </row>
    <row r="2870" spans="1:38">
      <c r="A2870" s="721" t="s">
        <v>2111</v>
      </c>
      <c r="B2870" s="722">
        <v>25</v>
      </c>
      <c r="C2870" s="722">
        <v>2506</v>
      </c>
      <c r="D2870" s="722">
        <v>250615</v>
      </c>
      <c r="E2870" s="721">
        <v>2506159010</v>
      </c>
      <c r="F2870" s="721" t="s">
        <v>1587</v>
      </c>
      <c r="G2870" s="1127">
        <v>-2477912</v>
      </c>
      <c r="H2870" s="1128">
        <v>0</v>
      </c>
      <c r="I2870" s="1128">
        <v>-2477912.46</v>
      </c>
      <c r="J2870" s="1128">
        <v>-0.4599999999627471</v>
      </c>
      <c r="K2870" s="1128">
        <v>0</v>
      </c>
      <c r="L2870" s="1128">
        <v>0</v>
      </c>
      <c r="M2870" s="1128">
        <v>-0.4599999999627471</v>
      </c>
      <c r="N2870" s="1129">
        <v>0</v>
      </c>
      <c r="O2870" s="1128">
        <v>-0.4599999999627471</v>
      </c>
      <c r="P2870" s="1127">
        <v>-0.17019999998621643</v>
      </c>
      <c r="Q2870" s="1127">
        <v>0</v>
      </c>
      <c r="R2870" s="1127">
        <v>0</v>
      </c>
      <c r="S2870" s="1127">
        <v>0</v>
      </c>
      <c r="T2870" s="1130">
        <v>0</v>
      </c>
      <c r="U2870" s="1130">
        <v>0</v>
      </c>
      <c r="V2870" s="1130">
        <v>0</v>
      </c>
      <c r="W2870" s="1127">
        <v>0</v>
      </c>
      <c r="X2870" s="1130">
        <v>-0.17019999998621643</v>
      </c>
      <c r="Y2870" s="735">
        <v>0.37</v>
      </c>
      <c r="Z2870" s="1131">
        <v>0</v>
      </c>
      <c r="AA2870" s="1131">
        <v>-0.17019999998621643</v>
      </c>
      <c r="AB2870" s="1131">
        <v>9.620000000344589E-2</v>
      </c>
      <c r="AC2870" s="1131">
        <v>0</v>
      </c>
      <c r="AD2870" s="1131">
        <v>-9.620000000344589E-2</v>
      </c>
      <c r="AE2870" s="1131">
        <v>-0.17019999998621643</v>
      </c>
      <c r="AF2870" s="126"/>
      <c r="AG2870" s="126"/>
      <c r="AH2870" s="126"/>
      <c r="AI2870" s="126"/>
      <c r="AJ2870" s="126"/>
      <c r="AK2870" s="126"/>
      <c r="AL2870" s="126">
        <v>2870</v>
      </c>
    </row>
    <row r="2871" spans="1:38">
      <c r="A2871" s="721" t="s">
        <v>2111</v>
      </c>
      <c r="B2871" s="722">
        <v>25</v>
      </c>
      <c r="C2871" s="722">
        <v>2506</v>
      </c>
      <c r="D2871" s="722">
        <v>250615</v>
      </c>
      <c r="E2871" s="721">
        <v>2506159011</v>
      </c>
      <c r="F2871" s="721" t="s">
        <v>1588</v>
      </c>
      <c r="G2871" s="1127">
        <v>-171042870</v>
      </c>
      <c r="H2871" s="1128">
        <v>0</v>
      </c>
      <c r="I2871" s="1128">
        <v>-171042869.69999999</v>
      </c>
      <c r="J2871" s="1128">
        <v>0.30000001192092896</v>
      </c>
      <c r="K2871" s="1128">
        <v>0</v>
      </c>
      <c r="L2871" s="1128">
        <v>0.30000001192092896</v>
      </c>
      <c r="M2871" s="1128">
        <v>0</v>
      </c>
      <c r="N2871" s="1129">
        <v>0</v>
      </c>
      <c r="O2871" s="1128">
        <v>0.30000001192092896</v>
      </c>
      <c r="P2871" s="1127">
        <v>0.11100000441074372</v>
      </c>
      <c r="Q2871" s="1127">
        <v>0</v>
      </c>
      <c r="R2871" s="1127">
        <v>0</v>
      </c>
      <c r="S2871" s="1127">
        <v>0</v>
      </c>
      <c r="T2871" s="1130">
        <v>0</v>
      </c>
      <c r="U2871" s="1130">
        <v>0</v>
      </c>
      <c r="V2871" s="1130">
        <v>0</v>
      </c>
      <c r="W2871" s="1127">
        <v>0</v>
      </c>
      <c r="X2871" s="1130">
        <v>0.11100000441074372</v>
      </c>
      <c r="Y2871" s="735">
        <v>0.37</v>
      </c>
      <c r="Z2871" s="1131">
        <v>0.11100000441074372</v>
      </c>
      <c r="AA2871" s="1131">
        <v>0</v>
      </c>
      <c r="AB2871" s="1131">
        <v>9.9900003969669346E-2</v>
      </c>
      <c r="AC2871" s="1131">
        <v>0</v>
      </c>
      <c r="AD2871" s="1131">
        <v>1.110000044107437E-2</v>
      </c>
      <c r="AE2871" s="1131">
        <v>0</v>
      </c>
      <c r="AF2871" s="126"/>
      <c r="AG2871" s="126"/>
      <c r="AH2871" s="126"/>
      <c r="AI2871" s="126"/>
      <c r="AJ2871" s="126"/>
      <c r="AK2871" s="126"/>
      <c r="AL2871" s="126">
        <v>2871</v>
      </c>
    </row>
    <row r="2872" spans="1:38">
      <c r="A2872" s="721" t="s">
        <v>2111</v>
      </c>
      <c r="B2872" s="722">
        <v>25</v>
      </c>
      <c r="C2872" s="722">
        <v>2506</v>
      </c>
      <c r="D2872" s="722">
        <v>250615</v>
      </c>
      <c r="E2872" s="721">
        <v>2506159504</v>
      </c>
      <c r="F2872" s="721" t="s">
        <v>1589</v>
      </c>
      <c r="G2872" s="1127">
        <v>-7664</v>
      </c>
      <c r="H2872" s="1128">
        <v>0</v>
      </c>
      <c r="I2872" s="1128">
        <v>-7664</v>
      </c>
      <c r="J2872" s="1128">
        <v>0</v>
      </c>
      <c r="K2872" s="1128">
        <v>0</v>
      </c>
      <c r="L2872" s="1128">
        <v>0</v>
      </c>
      <c r="M2872" s="1128">
        <v>0</v>
      </c>
      <c r="N2872" s="1129">
        <v>0</v>
      </c>
      <c r="O2872" s="1128">
        <v>0</v>
      </c>
      <c r="P2872" s="1127">
        <v>0</v>
      </c>
      <c r="Q2872" s="1127">
        <v>0</v>
      </c>
      <c r="R2872" s="1127">
        <v>0</v>
      </c>
      <c r="S2872" s="1127">
        <v>0</v>
      </c>
      <c r="T2872" s="1130">
        <v>0</v>
      </c>
      <c r="U2872" s="1130">
        <v>0</v>
      </c>
      <c r="V2872" s="1130">
        <v>0</v>
      </c>
      <c r="W2872" s="1127">
        <v>0</v>
      </c>
      <c r="X2872" s="1130">
        <v>0</v>
      </c>
      <c r="Y2872" s="735">
        <v>0</v>
      </c>
      <c r="Z2872" s="1131">
        <v>0</v>
      </c>
      <c r="AA2872" s="1131">
        <v>0</v>
      </c>
      <c r="AB2872" s="1131">
        <v>0</v>
      </c>
      <c r="AC2872" s="1131">
        <v>0</v>
      </c>
      <c r="AD2872" s="1131">
        <v>0</v>
      </c>
      <c r="AE2872" s="1131">
        <v>0</v>
      </c>
      <c r="AF2872" s="126"/>
      <c r="AG2872" s="126"/>
      <c r="AH2872" s="126"/>
      <c r="AI2872" s="126"/>
      <c r="AJ2872" s="126"/>
      <c r="AK2872" s="126"/>
      <c r="AL2872" s="126">
        <v>2872</v>
      </c>
    </row>
    <row r="2873" spans="1:38">
      <c r="A2873" s="721" t="s">
        <v>2111</v>
      </c>
      <c r="B2873" s="722">
        <v>25</v>
      </c>
      <c r="C2873" s="722">
        <v>2506</v>
      </c>
      <c r="D2873" s="722">
        <v>250640</v>
      </c>
      <c r="E2873" s="721">
        <v>2506401301</v>
      </c>
      <c r="F2873" s="721" t="s">
        <v>1590</v>
      </c>
      <c r="G2873" s="1127">
        <v>-267328462</v>
      </c>
      <c r="H2873" s="1128">
        <v>0</v>
      </c>
      <c r="I2873" s="1128">
        <v>-267328461.75999999</v>
      </c>
      <c r="J2873" s="1128">
        <v>0.24000000953674316</v>
      </c>
      <c r="K2873" s="1128">
        <v>0</v>
      </c>
      <c r="L2873" s="1128">
        <v>0.24000000953674316</v>
      </c>
      <c r="M2873" s="1128">
        <v>0</v>
      </c>
      <c r="N2873" s="1129">
        <v>0</v>
      </c>
      <c r="O2873" s="1128">
        <v>0.24000000953674316</v>
      </c>
      <c r="P2873" s="1127">
        <v>8.8800003528594976E-2</v>
      </c>
      <c r="Q2873" s="1127">
        <v>0</v>
      </c>
      <c r="R2873" s="1127">
        <v>0</v>
      </c>
      <c r="S2873" s="1127">
        <v>0</v>
      </c>
      <c r="T2873" s="1130">
        <v>0</v>
      </c>
      <c r="U2873" s="1130">
        <v>0</v>
      </c>
      <c r="V2873" s="1130">
        <v>0</v>
      </c>
      <c r="W2873" s="1127">
        <v>0</v>
      </c>
      <c r="X2873" s="1130">
        <v>8.8800003528594976E-2</v>
      </c>
      <c r="Y2873" s="735">
        <v>0.37</v>
      </c>
      <c r="Z2873" s="1131">
        <v>8.8800003528594976E-2</v>
      </c>
      <c r="AA2873" s="1131">
        <v>0</v>
      </c>
      <c r="AB2873" s="1131">
        <v>0</v>
      </c>
      <c r="AC2873" s="1131">
        <v>-0.17389999955892563</v>
      </c>
      <c r="AD2873" s="1131">
        <v>8.8800003528594976E-2</v>
      </c>
      <c r="AE2873" s="1131">
        <v>0.17389999955892563</v>
      </c>
      <c r="AF2873" s="126"/>
      <c r="AG2873" s="126"/>
      <c r="AH2873" s="126"/>
      <c r="AI2873" s="126"/>
      <c r="AJ2873" s="126"/>
      <c r="AK2873" s="126"/>
      <c r="AL2873" s="126">
        <v>2873</v>
      </c>
    </row>
    <row r="2874" spans="1:38">
      <c r="A2874" s="721" t="s">
        <v>2111</v>
      </c>
      <c r="B2874" s="722">
        <v>25</v>
      </c>
      <c r="C2874" s="722">
        <v>2506</v>
      </c>
      <c r="D2874" s="722">
        <v>250640</v>
      </c>
      <c r="E2874" s="721">
        <v>2506401302</v>
      </c>
      <c r="F2874" s="721" t="s">
        <v>1591</v>
      </c>
      <c r="G2874" s="1127">
        <v>-22546302</v>
      </c>
      <c r="H2874" s="1128">
        <v>0</v>
      </c>
      <c r="I2874" s="1128">
        <v>-22546301.59</v>
      </c>
      <c r="J2874" s="1128">
        <v>0.41000000014901161</v>
      </c>
      <c r="K2874" s="1128">
        <v>0</v>
      </c>
      <c r="L2874" s="1128">
        <v>0.41000000014901161</v>
      </c>
      <c r="M2874" s="1128">
        <v>0</v>
      </c>
      <c r="N2874" s="1129">
        <v>0</v>
      </c>
      <c r="O2874" s="1128">
        <v>0.41000000014901161</v>
      </c>
      <c r="P2874" s="1127">
        <v>0.15170000005513429</v>
      </c>
      <c r="Q2874" s="1127">
        <v>0</v>
      </c>
      <c r="R2874" s="1127">
        <v>0</v>
      </c>
      <c r="S2874" s="1127">
        <v>0</v>
      </c>
      <c r="T2874" s="1130">
        <v>0</v>
      </c>
      <c r="U2874" s="1130">
        <v>0</v>
      </c>
      <c r="V2874" s="1130">
        <v>0</v>
      </c>
      <c r="W2874" s="1127">
        <v>0</v>
      </c>
      <c r="X2874" s="1130">
        <v>0.15170000005513429</v>
      </c>
      <c r="Y2874" s="735">
        <v>0.37</v>
      </c>
      <c r="Z2874" s="1131">
        <v>0.15170000005513429</v>
      </c>
      <c r="AA2874" s="1131">
        <v>0</v>
      </c>
      <c r="AB2874" s="1131">
        <v>0.10730000001378358</v>
      </c>
      <c r="AC2874" s="1131">
        <v>0</v>
      </c>
      <c r="AD2874" s="1131">
        <v>4.440000004135071E-2</v>
      </c>
      <c r="AE2874" s="1131">
        <v>0</v>
      </c>
      <c r="AF2874" s="126"/>
      <c r="AG2874" s="126"/>
      <c r="AH2874" s="126"/>
      <c r="AI2874" s="126"/>
      <c r="AJ2874" s="126"/>
      <c r="AK2874" s="126"/>
      <c r="AL2874" s="126">
        <v>2874</v>
      </c>
    </row>
    <row r="2875" spans="1:38">
      <c r="A2875" s="721" t="s">
        <v>2111</v>
      </c>
      <c r="B2875" s="722">
        <v>25</v>
      </c>
      <c r="C2875" s="722">
        <v>2506</v>
      </c>
      <c r="D2875" s="722">
        <v>250640</v>
      </c>
      <c r="E2875" s="721">
        <v>2506409025</v>
      </c>
      <c r="F2875" s="721" t="s">
        <v>1592</v>
      </c>
      <c r="G2875" s="1127">
        <v>172315764</v>
      </c>
      <c r="H2875" s="1128">
        <v>0</v>
      </c>
      <c r="I2875" s="1128">
        <v>172315764.19</v>
      </c>
      <c r="J2875" s="1128">
        <v>0.18999999761581421</v>
      </c>
      <c r="K2875" s="1128">
        <v>0</v>
      </c>
      <c r="L2875" s="1128">
        <v>0.18999999761581421</v>
      </c>
      <c r="M2875" s="1128">
        <v>0</v>
      </c>
      <c r="N2875" s="1129">
        <v>0</v>
      </c>
      <c r="O2875" s="1128">
        <v>0.18999999761581421</v>
      </c>
      <c r="P2875" s="1127">
        <v>7.0299999117851258E-2</v>
      </c>
      <c r="Q2875" s="1127">
        <v>0</v>
      </c>
      <c r="R2875" s="1127">
        <v>0</v>
      </c>
      <c r="S2875" s="1127">
        <v>0</v>
      </c>
      <c r="T2875" s="1130">
        <v>0</v>
      </c>
      <c r="U2875" s="1130">
        <v>0</v>
      </c>
      <c r="V2875" s="1130">
        <v>0</v>
      </c>
      <c r="W2875" s="1127">
        <v>0</v>
      </c>
      <c r="X2875" s="1130">
        <v>7.0299999117851258E-2</v>
      </c>
      <c r="Y2875" s="735">
        <v>0.37</v>
      </c>
      <c r="Z2875" s="1131">
        <v>7.0299999117851258E-2</v>
      </c>
      <c r="AA2875" s="1131">
        <v>0</v>
      </c>
      <c r="AB2875" s="1131">
        <v>8.5100007057189939E-2</v>
      </c>
      <c r="AC2875" s="1131">
        <v>0</v>
      </c>
      <c r="AD2875" s="1131">
        <v>-1.480000793933868E-2</v>
      </c>
      <c r="AE2875" s="1131">
        <v>0</v>
      </c>
      <c r="AF2875" s="126"/>
      <c r="AG2875" s="126"/>
      <c r="AH2875" s="126"/>
      <c r="AI2875" s="126"/>
      <c r="AJ2875" s="126"/>
      <c r="AK2875" s="126"/>
      <c r="AL2875" s="126">
        <v>2875</v>
      </c>
    </row>
    <row r="2876" spans="1:38">
      <c r="A2876" s="721" t="s">
        <v>2111</v>
      </c>
      <c r="B2876" s="722">
        <v>25</v>
      </c>
      <c r="C2876" s="722">
        <v>2506</v>
      </c>
      <c r="D2876" s="722">
        <v>250640</v>
      </c>
      <c r="E2876" s="721">
        <v>2506409026</v>
      </c>
      <c r="F2876" s="721" t="s">
        <v>1593</v>
      </c>
      <c r="G2876" s="1127">
        <v>739989282</v>
      </c>
      <c r="H2876" s="1128">
        <v>0</v>
      </c>
      <c r="I2876" s="1128">
        <v>739989282.39999998</v>
      </c>
      <c r="J2876" s="1128">
        <v>0.39999997615814209</v>
      </c>
      <c r="K2876" s="1128">
        <v>0</v>
      </c>
      <c r="L2876" s="1128">
        <v>0.39999997615814209</v>
      </c>
      <c r="M2876" s="1128">
        <v>0</v>
      </c>
      <c r="N2876" s="1129">
        <v>0</v>
      </c>
      <c r="O2876" s="1128">
        <v>0.39999997615814209</v>
      </c>
      <c r="P2876" s="1127">
        <v>0.14799999117851256</v>
      </c>
      <c r="Q2876" s="1127">
        <v>0</v>
      </c>
      <c r="R2876" s="1127">
        <v>0</v>
      </c>
      <c r="S2876" s="1127">
        <v>0</v>
      </c>
      <c r="T2876" s="1130">
        <v>0</v>
      </c>
      <c r="U2876" s="1130">
        <v>0</v>
      </c>
      <c r="V2876" s="1130">
        <v>0</v>
      </c>
      <c r="W2876" s="1127">
        <v>0</v>
      </c>
      <c r="X2876" s="1130">
        <v>0.14799999117851256</v>
      </c>
      <c r="Y2876" s="735">
        <v>0.37</v>
      </c>
      <c r="Z2876" s="1131">
        <v>0.14799999117851256</v>
      </c>
      <c r="AA2876" s="1131">
        <v>0</v>
      </c>
      <c r="AB2876" s="1131">
        <v>0</v>
      </c>
      <c r="AC2876" s="1131">
        <v>-7.4000017642974855E-2</v>
      </c>
      <c r="AD2876" s="1131">
        <v>0.14799999117851256</v>
      </c>
      <c r="AE2876" s="1131">
        <v>7.4000017642974855E-2</v>
      </c>
      <c r="AF2876" s="126"/>
      <c r="AG2876" s="126"/>
      <c r="AH2876" s="126"/>
      <c r="AI2876" s="126"/>
      <c r="AJ2876" s="126"/>
      <c r="AK2876" s="126"/>
      <c r="AL2876" s="126">
        <v>2876</v>
      </c>
    </row>
    <row r="2877" spans="1:38">
      <c r="A2877" s="721" t="s">
        <v>2111</v>
      </c>
      <c r="B2877" s="722">
        <v>25</v>
      </c>
      <c r="C2877" s="722">
        <v>2506</v>
      </c>
      <c r="D2877" s="722">
        <v>250645</v>
      </c>
      <c r="E2877" s="721">
        <v>2506450001</v>
      </c>
      <c r="F2877" s="721" t="s">
        <v>1594</v>
      </c>
      <c r="G2877" s="1127">
        <v>-2123939</v>
      </c>
      <c r="H2877" s="1128">
        <v>0</v>
      </c>
      <c r="I2877" s="1128">
        <v>-2123938.7200000002</v>
      </c>
      <c r="J2877" s="1128">
        <v>0.27999999979510903</v>
      </c>
      <c r="K2877" s="1128">
        <v>0</v>
      </c>
      <c r="L2877" s="1128">
        <v>0.27999999979510903</v>
      </c>
      <c r="M2877" s="1128">
        <v>0</v>
      </c>
      <c r="N2877" s="1129">
        <v>0</v>
      </c>
      <c r="O2877" s="1128">
        <v>0.27999999979510903</v>
      </c>
      <c r="P2877" s="1127">
        <v>0.10359999992419035</v>
      </c>
      <c r="Q2877" s="1127">
        <v>0</v>
      </c>
      <c r="R2877" s="1127">
        <v>0</v>
      </c>
      <c r="S2877" s="1127">
        <v>0</v>
      </c>
      <c r="T2877" s="1130">
        <v>0</v>
      </c>
      <c r="U2877" s="1130">
        <v>0</v>
      </c>
      <c r="V2877" s="1130">
        <v>0</v>
      </c>
      <c r="W2877" s="1127">
        <v>0</v>
      </c>
      <c r="X2877" s="1130">
        <v>0.10359999992419035</v>
      </c>
      <c r="Y2877" s="735">
        <v>0.37</v>
      </c>
      <c r="Z2877" s="1131">
        <v>0.10359999992419035</v>
      </c>
      <c r="AA2877" s="1131">
        <v>0</v>
      </c>
      <c r="AB2877" s="1131">
        <v>0</v>
      </c>
      <c r="AC2877" s="1131">
        <v>0</v>
      </c>
      <c r="AD2877" s="1131">
        <v>0.10359999992419035</v>
      </c>
      <c r="AE2877" s="1131">
        <v>0</v>
      </c>
      <c r="AF2877" s="126"/>
      <c r="AG2877" s="126"/>
      <c r="AH2877" s="126"/>
      <c r="AI2877" s="126"/>
      <c r="AJ2877" s="126"/>
      <c r="AK2877" s="126"/>
      <c r="AL2877" s="126">
        <v>2877</v>
      </c>
    </row>
    <row r="2878" spans="1:38">
      <c r="A2878" s="721" t="s">
        <v>2111</v>
      </c>
      <c r="B2878" s="722">
        <v>25</v>
      </c>
      <c r="C2878" s="722">
        <v>2506</v>
      </c>
      <c r="D2878" s="722">
        <v>250645</v>
      </c>
      <c r="E2878" s="721">
        <v>2506450010</v>
      </c>
      <c r="F2878" s="721" t="s">
        <v>3463</v>
      </c>
      <c r="G2878" s="1127">
        <v>-23383257</v>
      </c>
      <c r="H2878" s="1128">
        <v>0</v>
      </c>
      <c r="I2878" s="1128">
        <v>-23383257.350000001</v>
      </c>
      <c r="J2878" s="1128">
        <v>-0.35000000149011612</v>
      </c>
      <c r="K2878" s="1128">
        <v>0</v>
      </c>
      <c r="L2878" s="1128">
        <v>0</v>
      </c>
      <c r="M2878" s="1128">
        <v>-0.35000000149011612</v>
      </c>
      <c r="N2878" s="1129">
        <v>0</v>
      </c>
      <c r="O2878" s="1128">
        <v>-0.35000000149011612</v>
      </c>
      <c r="P2878" s="1127">
        <v>-0.12950000055134298</v>
      </c>
      <c r="Q2878" s="1127">
        <v>0</v>
      </c>
      <c r="R2878" s="1127">
        <v>0</v>
      </c>
      <c r="S2878" s="1127">
        <v>0</v>
      </c>
      <c r="T2878" s="1130">
        <v>0</v>
      </c>
      <c r="U2878" s="1130">
        <v>0</v>
      </c>
      <c r="V2878" s="1130">
        <v>0</v>
      </c>
      <c r="W2878" s="1127">
        <v>0</v>
      </c>
      <c r="X2878" s="1130">
        <v>-0.12950000055134298</v>
      </c>
      <c r="Y2878" s="735">
        <v>0.37000000000000005</v>
      </c>
      <c r="Z2878" s="1131">
        <v>0</v>
      </c>
      <c r="AA2878" s="1131">
        <v>-0.12950000055134298</v>
      </c>
      <c r="AB2878" s="1131">
        <v>0.12950000055134298</v>
      </c>
      <c r="AC2878" s="1131">
        <v>0</v>
      </c>
      <c r="AD2878" s="1131">
        <v>-0.12950000055134298</v>
      </c>
      <c r="AE2878" s="1131">
        <v>-0.12950000055134298</v>
      </c>
      <c r="AF2878" s="126"/>
      <c r="AG2878" s="126"/>
      <c r="AH2878" s="126"/>
      <c r="AI2878" s="126"/>
      <c r="AJ2878" s="126"/>
      <c r="AK2878" s="126"/>
      <c r="AL2878" s="126">
        <v>2878</v>
      </c>
    </row>
    <row r="2879" spans="1:38">
      <c r="A2879" s="721" t="s">
        <v>2111</v>
      </c>
      <c r="B2879" s="722">
        <v>25</v>
      </c>
      <c r="C2879" s="722">
        <v>2506</v>
      </c>
      <c r="D2879" s="722">
        <v>250645</v>
      </c>
      <c r="E2879" s="721">
        <v>2506450020</v>
      </c>
      <c r="F2879" s="721" t="s">
        <v>3464</v>
      </c>
      <c r="G2879" s="1127">
        <v>-325909455</v>
      </c>
      <c r="H2879" s="1128">
        <v>0</v>
      </c>
      <c r="I2879" s="1128">
        <v>-325909455.44999999</v>
      </c>
      <c r="J2879" s="1128">
        <v>-0.44999998807907104</v>
      </c>
      <c r="K2879" s="1128">
        <v>0</v>
      </c>
      <c r="L2879" s="1128">
        <v>0</v>
      </c>
      <c r="M2879" s="1128">
        <v>-0.44999998807907104</v>
      </c>
      <c r="N2879" s="1129">
        <v>0</v>
      </c>
      <c r="O2879" s="1128">
        <v>-0.44999998807907104</v>
      </c>
      <c r="P2879" s="1127">
        <v>-0.16649999558925629</v>
      </c>
      <c r="Q2879" s="1127">
        <v>0</v>
      </c>
      <c r="R2879" s="1127">
        <v>0</v>
      </c>
      <c r="S2879" s="1127">
        <v>0</v>
      </c>
      <c r="T2879" s="1130">
        <v>0</v>
      </c>
      <c r="U2879" s="1130">
        <v>0</v>
      </c>
      <c r="V2879" s="1130">
        <v>0</v>
      </c>
      <c r="W2879" s="1127">
        <v>0</v>
      </c>
      <c r="X2879" s="1130">
        <v>-0.16649999558925629</v>
      </c>
      <c r="Y2879" s="735">
        <v>0.37</v>
      </c>
      <c r="Z2879" s="1131">
        <v>0</v>
      </c>
      <c r="AA2879" s="1131">
        <v>-0.16649999558925629</v>
      </c>
      <c r="AB2879" s="1131">
        <v>0</v>
      </c>
      <c r="AC2879" s="1131">
        <v>0</v>
      </c>
      <c r="AD2879" s="1131">
        <v>0</v>
      </c>
      <c r="AE2879" s="1131">
        <v>-0.16649999558925629</v>
      </c>
      <c r="AF2879" s="126"/>
      <c r="AG2879" s="126"/>
      <c r="AH2879" s="126"/>
      <c r="AI2879" s="126"/>
      <c r="AJ2879" s="126"/>
      <c r="AK2879" s="126"/>
      <c r="AL2879" s="126">
        <v>2879</v>
      </c>
    </row>
    <row r="2880" spans="1:38">
      <c r="A2880" s="721" t="s">
        <v>2111</v>
      </c>
      <c r="B2880" s="722">
        <v>25</v>
      </c>
      <c r="C2880" s="722">
        <v>2506</v>
      </c>
      <c r="D2880" s="722">
        <v>250645</v>
      </c>
      <c r="E2880" s="721">
        <v>2506450130</v>
      </c>
      <c r="F2880" s="721" t="s">
        <v>1595</v>
      </c>
      <c r="G2880" s="1127">
        <v>-51378765</v>
      </c>
      <c r="H2880" s="1128">
        <v>0</v>
      </c>
      <c r="I2880" s="1128">
        <v>-51378764.829999998</v>
      </c>
      <c r="J2880" s="1128">
        <v>0.17000000178813934</v>
      </c>
      <c r="K2880" s="1128">
        <v>0</v>
      </c>
      <c r="L2880" s="1128">
        <v>0.17000000178813934</v>
      </c>
      <c r="M2880" s="1128">
        <v>0</v>
      </c>
      <c r="N2880" s="1129">
        <v>0</v>
      </c>
      <c r="O2880" s="1128">
        <v>0.17000000178813934</v>
      </c>
      <c r="P2880" s="1127">
        <v>6.2900000661611555E-2</v>
      </c>
      <c r="Q2880" s="1127">
        <v>0</v>
      </c>
      <c r="R2880" s="1127">
        <v>0</v>
      </c>
      <c r="S2880" s="1127">
        <v>0</v>
      </c>
      <c r="T2880" s="1130">
        <v>0</v>
      </c>
      <c r="U2880" s="1130">
        <v>0</v>
      </c>
      <c r="V2880" s="1130">
        <v>0</v>
      </c>
      <c r="W2880" s="1127">
        <v>0</v>
      </c>
      <c r="X2880" s="1130">
        <v>6.2900000661611555E-2</v>
      </c>
      <c r="Y2880" s="735">
        <v>0.37</v>
      </c>
      <c r="Z2880" s="1131">
        <v>6.2900000661611555E-2</v>
      </c>
      <c r="AA2880" s="1131">
        <v>0</v>
      </c>
      <c r="AB2880" s="1131">
        <v>1.4800000013783574E-2</v>
      </c>
      <c r="AC2880" s="1131">
        <v>0</v>
      </c>
      <c r="AD2880" s="1131">
        <v>4.8100000647827983E-2</v>
      </c>
      <c r="AE2880" s="1131">
        <v>0</v>
      </c>
      <c r="AF2880" s="126"/>
      <c r="AG2880" s="126"/>
      <c r="AH2880" s="126"/>
      <c r="AI2880" s="126"/>
      <c r="AJ2880" s="126"/>
      <c r="AK2880" s="126"/>
      <c r="AL2880" s="126">
        <v>2880</v>
      </c>
    </row>
    <row r="2881" spans="1:38">
      <c r="A2881" s="721" t="s">
        <v>2111</v>
      </c>
      <c r="B2881" s="722">
        <v>25</v>
      </c>
      <c r="C2881" s="722">
        <v>2506</v>
      </c>
      <c r="D2881" s="722">
        <v>250645</v>
      </c>
      <c r="E2881" s="721">
        <v>2506451230</v>
      </c>
      <c r="F2881" s="721" t="s">
        <v>1596</v>
      </c>
      <c r="G2881" s="1127">
        <v>-1118391914</v>
      </c>
      <c r="H2881" s="1128">
        <v>0</v>
      </c>
      <c r="I2881" s="1128">
        <v>-1118391913.5599999</v>
      </c>
      <c r="J2881" s="1128">
        <v>0.44000005722045898</v>
      </c>
      <c r="K2881" s="1128">
        <v>0</v>
      </c>
      <c r="L2881" s="1128">
        <v>0.44000005722045898</v>
      </c>
      <c r="M2881" s="1128">
        <v>0</v>
      </c>
      <c r="N2881" s="1129">
        <v>0</v>
      </c>
      <c r="O2881" s="1128">
        <v>0.44000005722045898</v>
      </c>
      <c r="P2881" s="1127">
        <v>0.16280002117156983</v>
      </c>
      <c r="Q2881" s="1127">
        <v>0</v>
      </c>
      <c r="R2881" s="1127">
        <v>0</v>
      </c>
      <c r="S2881" s="1127">
        <v>0</v>
      </c>
      <c r="T2881" s="1130">
        <v>0</v>
      </c>
      <c r="U2881" s="1130">
        <v>0</v>
      </c>
      <c r="V2881" s="1130">
        <v>0</v>
      </c>
      <c r="W2881" s="1127">
        <v>0</v>
      </c>
      <c r="X2881" s="1130">
        <v>0.16280002117156983</v>
      </c>
      <c r="Y2881" s="735">
        <v>0.37</v>
      </c>
      <c r="Z2881" s="1131">
        <v>0.16280002117156983</v>
      </c>
      <c r="AA2881" s="1131">
        <v>0</v>
      </c>
      <c r="AB2881" s="1131">
        <v>0</v>
      </c>
      <c r="AC2881" s="1131">
        <v>-0.17020001411437988</v>
      </c>
      <c r="AD2881" s="1131">
        <v>0.16280002117156983</v>
      </c>
      <c r="AE2881" s="1131">
        <v>0.17020001411437988</v>
      </c>
      <c r="AF2881" s="126"/>
      <c r="AG2881" s="126"/>
      <c r="AH2881" s="126"/>
      <c r="AI2881" s="126"/>
      <c r="AJ2881" s="126"/>
      <c r="AK2881" s="126"/>
      <c r="AL2881" s="126">
        <v>2881</v>
      </c>
    </row>
    <row r="2882" spans="1:38">
      <c r="A2882" s="721" t="s">
        <v>2111</v>
      </c>
      <c r="B2882" s="722">
        <v>25</v>
      </c>
      <c r="C2882" s="722">
        <v>2506</v>
      </c>
      <c r="D2882" s="722">
        <v>250645</v>
      </c>
      <c r="E2882" s="721">
        <v>2506452001</v>
      </c>
      <c r="F2882" s="721" t="s">
        <v>4419</v>
      </c>
      <c r="G2882" s="1127">
        <v>-51453319</v>
      </c>
      <c r="H2882" s="1128">
        <v>0</v>
      </c>
      <c r="I2882" s="1128">
        <v>-51453318.75</v>
      </c>
      <c r="J2882" s="1128">
        <v>0.25</v>
      </c>
      <c r="K2882" s="1128">
        <v>0</v>
      </c>
      <c r="L2882" s="1128">
        <v>0.25</v>
      </c>
      <c r="M2882" s="1128">
        <v>0</v>
      </c>
      <c r="N2882" s="1129">
        <v>0</v>
      </c>
      <c r="O2882" s="1128">
        <v>0.25</v>
      </c>
      <c r="P2882" s="1127">
        <v>9.2499999999999999E-2</v>
      </c>
      <c r="Q2882" s="1127">
        <v>0</v>
      </c>
      <c r="R2882" s="1127">
        <v>0</v>
      </c>
      <c r="S2882" s="1127">
        <v>0</v>
      </c>
      <c r="T2882" s="1130">
        <v>0</v>
      </c>
      <c r="U2882" s="1130">
        <v>0</v>
      </c>
      <c r="V2882" s="1130">
        <v>0</v>
      </c>
      <c r="W2882" s="1127">
        <v>0</v>
      </c>
      <c r="X2882" s="1130">
        <v>9.2499999999999999E-2</v>
      </c>
      <c r="Y2882" s="735">
        <v>0.37</v>
      </c>
      <c r="Z2882" s="1131">
        <v>9.2499999999999999E-2</v>
      </c>
      <c r="AA2882" s="1131">
        <v>0</v>
      </c>
      <c r="AB2882" s="1131">
        <v>0.11470000088214874</v>
      </c>
      <c r="AC2882" s="1131">
        <v>0</v>
      </c>
      <c r="AD2882" s="1131">
        <v>-2.220000088214874E-2</v>
      </c>
      <c r="AE2882" s="1131">
        <v>0</v>
      </c>
      <c r="AF2882" s="126"/>
      <c r="AG2882" s="126"/>
      <c r="AH2882" s="126"/>
      <c r="AI2882" s="126"/>
      <c r="AJ2882" s="126"/>
      <c r="AK2882" s="126"/>
      <c r="AL2882" s="126">
        <v>2882</v>
      </c>
    </row>
    <row r="2883" spans="1:38">
      <c r="A2883" s="721" t="s">
        <v>2111</v>
      </c>
      <c r="B2883" s="722">
        <v>25</v>
      </c>
      <c r="C2883" s="722">
        <v>2506</v>
      </c>
      <c r="D2883" s="722">
        <v>250645</v>
      </c>
      <c r="E2883" s="721">
        <v>2506459009</v>
      </c>
      <c r="F2883" s="721" t="s">
        <v>1597</v>
      </c>
      <c r="G2883" s="1127">
        <v>-110486</v>
      </c>
      <c r="H2883" s="1128">
        <v>0</v>
      </c>
      <c r="I2883" s="1128">
        <v>-110486.11</v>
      </c>
      <c r="J2883" s="1128">
        <v>-0.11000000000058208</v>
      </c>
      <c r="K2883" s="1128">
        <v>0</v>
      </c>
      <c r="L2883" s="1128">
        <v>0</v>
      </c>
      <c r="M2883" s="1128">
        <v>-0.11000000000058208</v>
      </c>
      <c r="N2883" s="1129">
        <v>0</v>
      </c>
      <c r="O2883" s="1128">
        <v>-0.11000000000058208</v>
      </c>
      <c r="P2883" s="1127">
        <v>-4.0700000000215369E-2</v>
      </c>
      <c r="Q2883" s="1127">
        <v>0</v>
      </c>
      <c r="R2883" s="1127">
        <v>0</v>
      </c>
      <c r="S2883" s="1127">
        <v>0</v>
      </c>
      <c r="T2883" s="1130">
        <v>0</v>
      </c>
      <c r="U2883" s="1130">
        <v>0</v>
      </c>
      <c r="V2883" s="1130">
        <v>0</v>
      </c>
      <c r="W2883" s="1127">
        <v>0</v>
      </c>
      <c r="X2883" s="1130">
        <v>-4.0700000000215369E-2</v>
      </c>
      <c r="Y2883" s="735">
        <v>0.37</v>
      </c>
      <c r="Z2883" s="1131">
        <v>0</v>
      </c>
      <c r="AA2883" s="1131">
        <v>-4.0700000000215369E-2</v>
      </c>
      <c r="AB2883" s="1131">
        <v>0</v>
      </c>
      <c r="AC2883" s="1131">
        <v>-0.17759999999849241</v>
      </c>
      <c r="AD2883" s="1131">
        <v>0</v>
      </c>
      <c r="AE2883" s="1131">
        <v>0.13689999999827704</v>
      </c>
      <c r="AF2883" s="126"/>
      <c r="AG2883" s="126"/>
      <c r="AH2883" s="126"/>
      <c r="AI2883" s="126"/>
      <c r="AJ2883" s="126"/>
      <c r="AK2883" s="126"/>
      <c r="AL2883" s="126">
        <v>2883</v>
      </c>
    </row>
    <row r="2884" spans="1:38">
      <c r="A2884" s="721" t="s">
        <v>2111</v>
      </c>
      <c r="B2884" s="722">
        <v>25</v>
      </c>
      <c r="C2884" s="722">
        <v>2506</v>
      </c>
      <c r="D2884" s="722">
        <v>250645</v>
      </c>
      <c r="E2884" s="721">
        <v>2506459012</v>
      </c>
      <c r="F2884" s="721" t="s">
        <v>1598</v>
      </c>
      <c r="G2884" s="1127">
        <v>-12253771</v>
      </c>
      <c r="H2884" s="1128">
        <v>0</v>
      </c>
      <c r="I2884" s="1128">
        <v>-12253770.9</v>
      </c>
      <c r="J2884" s="1128">
        <v>9.999999962747097E-2</v>
      </c>
      <c r="K2884" s="1128">
        <v>0</v>
      </c>
      <c r="L2884" s="1128">
        <v>9.999999962747097E-2</v>
      </c>
      <c r="M2884" s="1128">
        <v>0</v>
      </c>
      <c r="N2884" s="1129">
        <v>0</v>
      </c>
      <c r="O2884" s="1128">
        <v>9.999999962747097E-2</v>
      </c>
      <c r="P2884" s="1127">
        <v>3.6999999862164255E-2</v>
      </c>
      <c r="Q2884" s="1127">
        <v>0</v>
      </c>
      <c r="R2884" s="1127">
        <v>0</v>
      </c>
      <c r="S2884" s="1127">
        <v>0</v>
      </c>
      <c r="T2884" s="1130">
        <v>0</v>
      </c>
      <c r="U2884" s="1130">
        <v>0</v>
      </c>
      <c r="V2884" s="1130">
        <v>0</v>
      </c>
      <c r="W2884" s="1127">
        <v>0</v>
      </c>
      <c r="X2884" s="1130">
        <v>3.6999999862164255E-2</v>
      </c>
      <c r="Y2884" s="735">
        <v>0.36999999999999994</v>
      </c>
      <c r="Z2884" s="1131">
        <v>3.6999999862164255E-2</v>
      </c>
      <c r="AA2884" s="1131">
        <v>0</v>
      </c>
      <c r="AB2884" s="1131">
        <v>6.6599999889731407E-2</v>
      </c>
      <c r="AC2884" s="1131">
        <v>0</v>
      </c>
      <c r="AD2884" s="1131">
        <v>-2.9600000027567151E-2</v>
      </c>
      <c r="AE2884" s="1131">
        <v>0</v>
      </c>
      <c r="AF2884" s="126"/>
      <c r="AG2884" s="126"/>
      <c r="AH2884" s="126"/>
      <c r="AI2884" s="126"/>
      <c r="AJ2884" s="126"/>
      <c r="AK2884" s="126"/>
      <c r="AL2884" s="126">
        <v>2884</v>
      </c>
    </row>
    <row r="2885" spans="1:38">
      <c r="A2885" s="721" t="s">
        <v>2111</v>
      </c>
      <c r="B2885" s="722">
        <v>25</v>
      </c>
      <c r="C2885" s="722">
        <v>2506</v>
      </c>
      <c r="D2885" s="722">
        <v>250645</v>
      </c>
      <c r="E2885" s="721">
        <v>2506459022</v>
      </c>
      <c r="F2885" s="721" t="s">
        <v>1599</v>
      </c>
      <c r="G2885" s="1127">
        <v>-232871594</v>
      </c>
      <c r="H2885" s="1128">
        <v>0</v>
      </c>
      <c r="I2885" s="1128">
        <v>-232871594.02000001</v>
      </c>
      <c r="J2885" s="1128">
        <v>-2.000001072883606E-2</v>
      </c>
      <c r="K2885" s="1128">
        <v>0</v>
      </c>
      <c r="L2885" s="1128">
        <v>0</v>
      </c>
      <c r="M2885" s="1128">
        <v>-2.000001072883606E-2</v>
      </c>
      <c r="N2885" s="1129">
        <v>0</v>
      </c>
      <c r="O2885" s="1128">
        <v>-2.000001072883606E-2</v>
      </c>
      <c r="P2885" s="1127">
        <v>-7.4000039696693418E-3</v>
      </c>
      <c r="Q2885" s="1127">
        <v>0</v>
      </c>
      <c r="R2885" s="1127">
        <v>0</v>
      </c>
      <c r="S2885" s="1127">
        <v>0</v>
      </c>
      <c r="T2885" s="1130">
        <v>0</v>
      </c>
      <c r="U2885" s="1130">
        <v>0</v>
      </c>
      <c r="V2885" s="1130">
        <v>0</v>
      </c>
      <c r="W2885" s="1127">
        <v>0</v>
      </c>
      <c r="X2885" s="1130">
        <v>-7.4000039696693418E-3</v>
      </c>
      <c r="Y2885" s="735">
        <v>0.37</v>
      </c>
      <c r="Z2885" s="1131">
        <v>0</v>
      </c>
      <c r="AA2885" s="1131">
        <v>-7.4000039696693418E-3</v>
      </c>
      <c r="AB2885" s="1131">
        <v>0.16279999911785126</v>
      </c>
      <c r="AC2885" s="1131">
        <v>0</v>
      </c>
      <c r="AD2885" s="1131">
        <v>-0.16279999911785126</v>
      </c>
      <c r="AE2885" s="1131">
        <v>-7.4000039696693418E-3</v>
      </c>
      <c r="AF2885" s="126"/>
      <c r="AG2885" s="126"/>
      <c r="AH2885" s="126"/>
      <c r="AI2885" s="126"/>
      <c r="AJ2885" s="126"/>
      <c r="AK2885" s="126"/>
      <c r="AL2885" s="126">
        <v>2885</v>
      </c>
    </row>
    <row r="2886" spans="1:38">
      <c r="A2886" s="721" t="s">
        <v>2111</v>
      </c>
      <c r="B2886" s="722">
        <v>25</v>
      </c>
      <c r="C2886" s="722">
        <v>2506</v>
      </c>
      <c r="D2886" s="722">
        <v>250645</v>
      </c>
      <c r="E2886" s="721">
        <v>2506459023</v>
      </c>
      <c r="F2886" s="721" t="s">
        <v>1600</v>
      </c>
      <c r="G2886" s="1127">
        <v>-77127209</v>
      </c>
      <c r="H2886" s="1128">
        <v>0</v>
      </c>
      <c r="I2886" s="1128">
        <v>-77127209.319999993</v>
      </c>
      <c r="J2886" s="1128">
        <v>-0.31999999284744263</v>
      </c>
      <c r="K2886" s="1128">
        <v>0</v>
      </c>
      <c r="L2886" s="1128">
        <v>0</v>
      </c>
      <c r="M2886" s="1128">
        <v>-0.31999999284744263</v>
      </c>
      <c r="N2886" s="1129">
        <v>0</v>
      </c>
      <c r="O2886" s="1128">
        <v>-0.31999999284744263</v>
      </c>
      <c r="P2886" s="1127">
        <v>-0.11839999735355378</v>
      </c>
      <c r="Q2886" s="1127">
        <v>0</v>
      </c>
      <c r="R2886" s="1127">
        <v>0</v>
      </c>
      <c r="S2886" s="1127">
        <v>0</v>
      </c>
      <c r="T2886" s="1130">
        <v>0</v>
      </c>
      <c r="U2886" s="1130">
        <v>0</v>
      </c>
      <c r="V2886" s="1130">
        <v>0</v>
      </c>
      <c r="W2886" s="1127">
        <v>0</v>
      </c>
      <c r="X2886" s="1130">
        <v>-0.11839999735355378</v>
      </c>
      <c r="Y2886" s="735">
        <v>0.37</v>
      </c>
      <c r="Z2886" s="1131">
        <v>0</v>
      </c>
      <c r="AA2886" s="1131">
        <v>-0.11839999735355378</v>
      </c>
      <c r="AB2886" s="1131">
        <v>0</v>
      </c>
      <c r="AC2886" s="1131">
        <v>-0.16279999911785126</v>
      </c>
      <c r="AD2886" s="1131">
        <v>0</v>
      </c>
      <c r="AE2886" s="1131">
        <v>4.4400001764297481E-2</v>
      </c>
      <c r="AF2886" s="126"/>
      <c r="AG2886" s="126"/>
      <c r="AH2886" s="126"/>
      <c r="AI2886" s="126"/>
      <c r="AJ2886" s="126"/>
      <c r="AK2886" s="126"/>
      <c r="AL2886" s="126">
        <v>2886</v>
      </c>
    </row>
    <row r="2887" spans="1:38">
      <c r="A2887" s="721" t="s">
        <v>2111</v>
      </c>
      <c r="B2887" s="722">
        <v>25</v>
      </c>
      <c r="C2887" s="722">
        <v>2506</v>
      </c>
      <c r="D2887" s="722">
        <v>250645</v>
      </c>
      <c r="E2887" s="721">
        <v>2506459025</v>
      </c>
      <c r="F2887" s="721" t="s">
        <v>2122</v>
      </c>
      <c r="G2887" s="1127">
        <v>0</v>
      </c>
      <c r="H2887" s="1128">
        <v>0</v>
      </c>
      <c r="I2887" s="1128">
        <v>0</v>
      </c>
      <c r="J2887" s="1128">
        <v>0</v>
      </c>
      <c r="K2887" s="1128">
        <v>0</v>
      </c>
      <c r="L2887" s="1128">
        <v>0</v>
      </c>
      <c r="M2887" s="1128">
        <v>0</v>
      </c>
      <c r="N2887" s="1129">
        <v>0</v>
      </c>
      <c r="O2887" s="1128">
        <v>0</v>
      </c>
      <c r="P2887" s="1127">
        <v>0</v>
      </c>
      <c r="Q2887" s="1127">
        <v>0</v>
      </c>
      <c r="R2887" s="1127">
        <v>0</v>
      </c>
      <c r="S2887" s="1127">
        <v>0</v>
      </c>
      <c r="T2887" s="1130">
        <v>0</v>
      </c>
      <c r="U2887" s="1130">
        <v>0</v>
      </c>
      <c r="V2887" s="1130">
        <v>0</v>
      </c>
      <c r="W2887" s="1127">
        <v>0</v>
      </c>
      <c r="X2887" s="1130">
        <v>0</v>
      </c>
      <c r="Y2887" s="735">
        <v>0</v>
      </c>
      <c r="Z2887" s="1131">
        <v>0</v>
      </c>
      <c r="AA2887" s="1131">
        <v>0</v>
      </c>
      <c r="AB2887" s="1131">
        <v>0</v>
      </c>
      <c r="AC2887" s="1131">
        <v>0</v>
      </c>
      <c r="AD2887" s="1131">
        <v>0</v>
      </c>
      <c r="AE2887" s="1131">
        <v>0</v>
      </c>
      <c r="AF2887" s="126"/>
      <c r="AG2887" s="126"/>
      <c r="AH2887" s="126"/>
      <c r="AI2887" s="126"/>
      <c r="AJ2887" s="126"/>
      <c r="AK2887" s="126"/>
      <c r="AL2887" s="126">
        <v>2887</v>
      </c>
    </row>
    <row r="2888" spans="1:38">
      <c r="A2888" s="721" t="s">
        <v>2111</v>
      </c>
      <c r="B2888" s="722">
        <v>25</v>
      </c>
      <c r="C2888" s="722">
        <v>2506</v>
      </c>
      <c r="D2888" s="722">
        <v>250645</v>
      </c>
      <c r="E2888" s="721">
        <v>2506459026</v>
      </c>
      <c r="F2888" s="721" t="s">
        <v>2123</v>
      </c>
      <c r="G2888" s="1127">
        <v>0</v>
      </c>
      <c r="H2888" s="1128">
        <v>0</v>
      </c>
      <c r="I2888" s="1128">
        <v>0</v>
      </c>
      <c r="J2888" s="1128">
        <v>0</v>
      </c>
      <c r="K2888" s="1128">
        <v>0</v>
      </c>
      <c r="L2888" s="1128">
        <v>0</v>
      </c>
      <c r="M2888" s="1128">
        <v>0</v>
      </c>
      <c r="N2888" s="1129">
        <v>0</v>
      </c>
      <c r="O2888" s="1128">
        <v>0</v>
      </c>
      <c r="P2888" s="1127">
        <v>0</v>
      </c>
      <c r="Q2888" s="1127">
        <v>0</v>
      </c>
      <c r="R2888" s="1127">
        <v>0</v>
      </c>
      <c r="S2888" s="1127">
        <v>0</v>
      </c>
      <c r="T2888" s="1130">
        <v>0</v>
      </c>
      <c r="U2888" s="1130">
        <v>0</v>
      </c>
      <c r="V2888" s="1130">
        <v>0</v>
      </c>
      <c r="W2888" s="1127">
        <v>0</v>
      </c>
      <c r="X2888" s="1130">
        <v>0</v>
      </c>
      <c r="Y2888" s="735">
        <v>0</v>
      </c>
      <c r="Z2888" s="1131">
        <v>0</v>
      </c>
      <c r="AA2888" s="1131">
        <v>0</v>
      </c>
      <c r="AB2888" s="1131">
        <v>0</v>
      </c>
      <c r="AC2888" s="1131">
        <v>0</v>
      </c>
      <c r="AD2888" s="1131">
        <v>0</v>
      </c>
      <c r="AE2888" s="1131">
        <v>0</v>
      </c>
      <c r="AF2888" s="126"/>
      <c r="AG2888" s="126"/>
      <c r="AH2888" s="126"/>
      <c r="AI2888" s="126"/>
      <c r="AJ2888" s="126"/>
      <c r="AK2888" s="126"/>
      <c r="AL2888" s="126">
        <v>2888</v>
      </c>
    </row>
    <row r="2889" spans="1:38">
      <c r="A2889" s="721" t="s">
        <v>2111</v>
      </c>
      <c r="B2889" s="722">
        <v>25</v>
      </c>
      <c r="C2889" s="722">
        <v>2506</v>
      </c>
      <c r="D2889" s="722">
        <v>250645</v>
      </c>
      <c r="E2889" s="721">
        <v>2506459027</v>
      </c>
      <c r="F2889" s="721" t="s">
        <v>2124</v>
      </c>
      <c r="G2889" s="1127">
        <v>0</v>
      </c>
      <c r="H2889" s="1128">
        <v>0</v>
      </c>
      <c r="I2889" s="1128">
        <v>0</v>
      </c>
      <c r="J2889" s="1128">
        <v>0</v>
      </c>
      <c r="K2889" s="1128">
        <v>0</v>
      </c>
      <c r="L2889" s="1128">
        <v>0</v>
      </c>
      <c r="M2889" s="1128">
        <v>0</v>
      </c>
      <c r="N2889" s="1129">
        <v>0</v>
      </c>
      <c r="O2889" s="1128">
        <v>0</v>
      </c>
      <c r="P2889" s="1127">
        <v>0</v>
      </c>
      <c r="Q2889" s="1127">
        <v>0</v>
      </c>
      <c r="R2889" s="1127">
        <v>0</v>
      </c>
      <c r="S2889" s="1127">
        <v>0</v>
      </c>
      <c r="T2889" s="1130">
        <v>0</v>
      </c>
      <c r="U2889" s="1130">
        <v>0</v>
      </c>
      <c r="V2889" s="1130">
        <v>0</v>
      </c>
      <c r="W2889" s="1127">
        <v>0</v>
      </c>
      <c r="X2889" s="1130">
        <v>0</v>
      </c>
      <c r="Y2889" s="735">
        <v>0</v>
      </c>
      <c r="Z2889" s="1131">
        <v>0</v>
      </c>
      <c r="AA2889" s="1131">
        <v>0</v>
      </c>
      <c r="AB2889" s="1131">
        <v>0</v>
      </c>
      <c r="AC2889" s="1131">
        <v>0</v>
      </c>
      <c r="AD2889" s="1131">
        <v>0</v>
      </c>
      <c r="AE2889" s="1131">
        <v>0</v>
      </c>
      <c r="AF2889" s="126"/>
      <c r="AG2889" s="126"/>
      <c r="AH2889" s="126"/>
      <c r="AI2889" s="126"/>
      <c r="AJ2889" s="126"/>
      <c r="AK2889" s="126"/>
      <c r="AL2889" s="126">
        <v>2889</v>
      </c>
    </row>
    <row r="2890" spans="1:38">
      <c r="A2890" s="721" t="s">
        <v>2111</v>
      </c>
      <c r="B2890" s="722">
        <v>25</v>
      </c>
      <c r="C2890" s="722">
        <v>2506</v>
      </c>
      <c r="D2890" s="722">
        <v>250645</v>
      </c>
      <c r="E2890" s="721">
        <v>2506459043</v>
      </c>
      <c r="F2890" s="721" t="s">
        <v>3155</v>
      </c>
      <c r="G2890" s="1127">
        <v>-3621844</v>
      </c>
      <c r="H2890" s="1128">
        <v>0</v>
      </c>
      <c r="I2890" s="1128">
        <v>-3621844</v>
      </c>
      <c r="J2890" s="1128">
        <v>0</v>
      </c>
      <c r="K2890" s="1128">
        <v>0</v>
      </c>
      <c r="L2890" s="1128">
        <v>0</v>
      </c>
      <c r="M2890" s="1128">
        <v>0</v>
      </c>
      <c r="N2890" s="1129">
        <v>0</v>
      </c>
      <c r="O2890" s="1128">
        <v>0</v>
      </c>
      <c r="P2890" s="1127">
        <v>0</v>
      </c>
      <c r="Q2890" s="1127">
        <v>0</v>
      </c>
      <c r="R2890" s="1127">
        <v>0</v>
      </c>
      <c r="S2890" s="1127">
        <v>0</v>
      </c>
      <c r="T2890" s="1130">
        <v>0</v>
      </c>
      <c r="U2890" s="1130">
        <v>0</v>
      </c>
      <c r="V2890" s="1130">
        <v>0</v>
      </c>
      <c r="W2890" s="1127">
        <v>0</v>
      </c>
      <c r="X2890" s="1130">
        <v>0</v>
      </c>
      <c r="Y2890" s="735">
        <v>0</v>
      </c>
      <c r="Z2890" s="1131">
        <v>0</v>
      </c>
      <c r="AA2890" s="1131">
        <v>0</v>
      </c>
      <c r="AB2890" s="1131">
        <v>0</v>
      </c>
      <c r="AC2890" s="1131">
        <v>0</v>
      </c>
      <c r="AD2890" s="1131">
        <v>0</v>
      </c>
      <c r="AE2890" s="1131">
        <v>0</v>
      </c>
      <c r="AF2890" s="126"/>
      <c r="AG2890" s="126"/>
      <c r="AH2890" s="126"/>
      <c r="AI2890" s="126"/>
      <c r="AJ2890" s="126"/>
      <c r="AK2890" s="126"/>
      <c r="AL2890" s="126">
        <v>2890</v>
      </c>
    </row>
    <row r="2891" spans="1:38">
      <c r="A2891" s="721" t="s">
        <v>2111</v>
      </c>
      <c r="B2891" s="722">
        <v>25</v>
      </c>
      <c r="C2891" s="722">
        <v>2506</v>
      </c>
      <c r="D2891" s="722">
        <v>250645</v>
      </c>
      <c r="E2891" s="721">
        <v>2506459050</v>
      </c>
      <c r="F2891" s="721" t="s">
        <v>1601</v>
      </c>
      <c r="G2891" s="1127">
        <v>-10076097</v>
      </c>
      <c r="H2891" s="1128">
        <v>0</v>
      </c>
      <c r="I2891" s="1128">
        <v>-10076096.85</v>
      </c>
      <c r="J2891" s="1128">
        <v>0.15000000037252903</v>
      </c>
      <c r="K2891" s="1128">
        <v>0</v>
      </c>
      <c r="L2891" s="1128">
        <v>0.15000000037252903</v>
      </c>
      <c r="M2891" s="1128">
        <v>0</v>
      </c>
      <c r="N2891" s="1129">
        <v>0</v>
      </c>
      <c r="O2891" s="1128">
        <v>0.15000000037252903</v>
      </c>
      <c r="P2891" s="1127">
        <v>5.5500000137835744E-2</v>
      </c>
      <c r="Q2891" s="1127">
        <v>0</v>
      </c>
      <c r="R2891" s="1127">
        <v>0</v>
      </c>
      <c r="S2891" s="1127">
        <v>0</v>
      </c>
      <c r="T2891" s="1130">
        <v>0</v>
      </c>
      <c r="U2891" s="1130">
        <v>0</v>
      </c>
      <c r="V2891" s="1130">
        <v>0</v>
      </c>
      <c r="W2891" s="1127">
        <v>0</v>
      </c>
      <c r="X2891" s="1130">
        <v>5.5500000137835744E-2</v>
      </c>
      <c r="Y2891" s="735">
        <v>0.37</v>
      </c>
      <c r="Z2891" s="1131">
        <v>5.5500000137835744E-2</v>
      </c>
      <c r="AA2891" s="1131">
        <v>0</v>
      </c>
      <c r="AB2891" s="1131">
        <v>0</v>
      </c>
      <c r="AC2891" s="1131">
        <v>-8.1399999558925629E-2</v>
      </c>
      <c r="AD2891" s="1131">
        <v>5.5500000137835744E-2</v>
      </c>
      <c r="AE2891" s="1131">
        <v>8.1399999558925629E-2</v>
      </c>
      <c r="AF2891" s="126"/>
      <c r="AG2891" s="126"/>
      <c r="AH2891" s="126"/>
      <c r="AI2891" s="126"/>
      <c r="AJ2891" s="126"/>
      <c r="AK2891" s="126"/>
      <c r="AL2891" s="126">
        <v>2891</v>
      </c>
    </row>
    <row r="2892" spans="1:38">
      <c r="A2892" s="721" t="s">
        <v>2111</v>
      </c>
      <c r="B2892" s="722">
        <v>25</v>
      </c>
      <c r="C2892" s="722">
        <v>2506</v>
      </c>
      <c r="D2892" s="722">
        <v>250645</v>
      </c>
      <c r="E2892" s="721">
        <v>2506459055</v>
      </c>
      <c r="F2892" s="721" t="s">
        <v>2125</v>
      </c>
      <c r="G2892" s="1127">
        <v>-191790</v>
      </c>
      <c r="H2892" s="1128">
        <v>0</v>
      </c>
      <c r="I2892" s="1128">
        <v>-191790</v>
      </c>
      <c r="J2892" s="1128">
        <v>0</v>
      </c>
      <c r="K2892" s="1128">
        <v>0</v>
      </c>
      <c r="L2892" s="1128">
        <v>0</v>
      </c>
      <c r="M2892" s="1128">
        <v>0</v>
      </c>
      <c r="N2892" s="1129">
        <v>0</v>
      </c>
      <c r="O2892" s="1128">
        <v>0</v>
      </c>
      <c r="P2892" s="1127">
        <v>0</v>
      </c>
      <c r="Q2892" s="1127">
        <v>0</v>
      </c>
      <c r="R2892" s="1127">
        <v>0</v>
      </c>
      <c r="S2892" s="1127">
        <v>0</v>
      </c>
      <c r="T2892" s="1130">
        <v>0</v>
      </c>
      <c r="U2892" s="1130">
        <v>0</v>
      </c>
      <c r="V2892" s="1130">
        <v>0</v>
      </c>
      <c r="W2892" s="1127">
        <v>0</v>
      </c>
      <c r="X2892" s="1130">
        <v>0</v>
      </c>
      <c r="Y2892" s="735">
        <v>0</v>
      </c>
      <c r="Z2892" s="1131">
        <v>0</v>
      </c>
      <c r="AA2892" s="1131">
        <v>0</v>
      </c>
      <c r="AB2892" s="1131">
        <v>0.15539998412132264</v>
      </c>
      <c r="AC2892" s="1131">
        <v>0</v>
      </c>
      <c r="AD2892" s="1131">
        <v>-0.15539998412132264</v>
      </c>
      <c r="AE2892" s="1131">
        <v>0</v>
      </c>
      <c r="AF2892" s="126"/>
      <c r="AG2892" s="126"/>
      <c r="AH2892" s="126"/>
      <c r="AI2892" s="126"/>
      <c r="AJ2892" s="126"/>
      <c r="AK2892" s="126"/>
      <c r="AL2892" s="126">
        <v>2892</v>
      </c>
    </row>
    <row r="2893" spans="1:38">
      <c r="A2893" s="721" t="s">
        <v>2111</v>
      </c>
      <c r="B2893" s="722">
        <v>25</v>
      </c>
      <c r="C2893" s="722">
        <v>2506</v>
      </c>
      <c r="D2893" s="722">
        <v>250645</v>
      </c>
      <c r="E2893" s="721">
        <v>2506459202</v>
      </c>
      <c r="F2893" s="721" t="s">
        <v>4420</v>
      </c>
      <c r="G2893" s="1127">
        <v>-62110659</v>
      </c>
      <c r="H2893" s="1128">
        <v>0</v>
      </c>
      <c r="I2893" s="1128">
        <v>-62110659</v>
      </c>
      <c r="J2893" s="1128">
        <v>0</v>
      </c>
      <c r="K2893" s="1128">
        <v>0</v>
      </c>
      <c r="L2893" s="1128">
        <v>0</v>
      </c>
      <c r="M2893" s="1128">
        <v>0</v>
      </c>
      <c r="N2893" s="1129">
        <v>0</v>
      </c>
      <c r="O2893" s="1128">
        <v>0</v>
      </c>
      <c r="P2893" s="1127">
        <v>0</v>
      </c>
      <c r="Q2893" s="1127">
        <v>0</v>
      </c>
      <c r="R2893" s="1127">
        <v>0</v>
      </c>
      <c r="S2893" s="1127">
        <v>0</v>
      </c>
      <c r="T2893" s="1130">
        <v>0</v>
      </c>
      <c r="U2893" s="1130">
        <v>0</v>
      </c>
      <c r="V2893" s="1130">
        <v>0</v>
      </c>
      <c r="W2893" s="1127">
        <v>0</v>
      </c>
      <c r="X2893" s="1130">
        <v>0</v>
      </c>
      <c r="Y2893" s="735">
        <v>0</v>
      </c>
      <c r="Z2893" s="1131">
        <v>0</v>
      </c>
      <c r="AA2893" s="1131">
        <v>0</v>
      </c>
      <c r="AB2893" s="1131">
        <v>0</v>
      </c>
      <c r="AC2893" s="1131">
        <v>0</v>
      </c>
      <c r="AD2893" s="1131">
        <v>0</v>
      </c>
      <c r="AE2893" s="1131">
        <v>0</v>
      </c>
      <c r="AF2893" s="126"/>
      <c r="AG2893" s="126"/>
      <c r="AH2893" s="126"/>
      <c r="AI2893" s="126"/>
      <c r="AJ2893" s="126"/>
      <c r="AK2893" s="126"/>
      <c r="AL2893" s="126">
        <v>2893</v>
      </c>
    </row>
    <row r="2894" spans="1:38">
      <c r="A2894" s="721" t="s">
        <v>2111</v>
      </c>
      <c r="B2894" s="722">
        <v>25</v>
      </c>
      <c r="C2894" s="722">
        <v>2506</v>
      </c>
      <c r="D2894" s="722">
        <v>250645</v>
      </c>
      <c r="E2894" s="721">
        <v>2506459403</v>
      </c>
      <c r="F2894" s="721" t="s">
        <v>1602</v>
      </c>
      <c r="G2894" s="1127">
        <v>-5169588</v>
      </c>
      <c r="H2894" s="1128">
        <v>0</v>
      </c>
      <c r="I2894" s="1128">
        <v>-5169588</v>
      </c>
      <c r="J2894" s="1128">
        <v>0</v>
      </c>
      <c r="K2894" s="1128">
        <v>0</v>
      </c>
      <c r="L2894" s="1128">
        <v>0</v>
      </c>
      <c r="M2894" s="1128">
        <v>0</v>
      </c>
      <c r="N2894" s="1129">
        <v>0</v>
      </c>
      <c r="O2894" s="1128">
        <v>0</v>
      </c>
      <c r="P2894" s="1127">
        <v>0</v>
      </c>
      <c r="Q2894" s="1127">
        <v>0</v>
      </c>
      <c r="R2894" s="1127">
        <v>0</v>
      </c>
      <c r="S2894" s="1127">
        <v>0</v>
      </c>
      <c r="T2894" s="1130">
        <v>0</v>
      </c>
      <c r="U2894" s="1130">
        <v>0</v>
      </c>
      <c r="V2894" s="1130">
        <v>0</v>
      </c>
      <c r="W2894" s="1127">
        <v>0</v>
      </c>
      <c r="X2894" s="1130">
        <v>0</v>
      </c>
      <c r="Y2894" s="735">
        <v>0</v>
      </c>
      <c r="Z2894" s="1131">
        <v>0</v>
      </c>
      <c r="AA2894" s="1131">
        <v>0</v>
      </c>
      <c r="AB2894" s="1131">
        <v>0</v>
      </c>
      <c r="AC2894" s="1131">
        <v>0</v>
      </c>
      <c r="AD2894" s="1131">
        <v>0</v>
      </c>
      <c r="AE2894" s="1131">
        <v>0</v>
      </c>
      <c r="AF2894" s="126"/>
      <c r="AG2894" s="126"/>
      <c r="AH2894" s="126"/>
      <c r="AI2894" s="126"/>
      <c r="AJ2894" s="126"/>
      <c r="AK2894" s="126"/>
      <c r="AL2894" s="126">
        <v>2894</v>
      </c>
    </row>
    <row r="2895" spans="1:38">
      <c r="A2895" s="721" t="s">
        <v>2111</v>
      </c>
      <c r="B2895" s="722">
        <v>25</v>
      </c>
      <c r="C2895" s="722">
        <v>2506</v>
      </c>
      <c r="D2895" s="722">
        <v>250645</v>
      </c>
      <c r="E2895" s="721">
        <v>2506459501</v>
      </c>
      <c r="F2895" s="721" t="s">
        <v>2126</v>
      </c>
      <c r="G2895" s="1127">
        <v>0</v>
      </c>
      <c r="H2895" s="1128">
        <v>0</v>
      </c>
      <c r="I2895" s="1128">
        <v>0</v>
      </c>
      <c r="J2895" s="1128">
        <v>0</v>
      </c>
      <c r="K2895" s="1128">
        <v>0</v>
      </c>
      <c r="L2895" s="1128">
        <v>0</v>
      </c>
      <c r="M2895" s="1128">
        <v>0</v>
      </c>
      <c r="N2895" s="1129">
        <v>0</v>
      </c>
      <c r="O2895" s="1128">
        <v>0</v>
      </c>
      <c r="P2895" s="1127">
        <v>0</v>
      </c>
      <c r="Q2895" s="1127">
        <v>0</v>
      </c>
      <c r="R2895" s="1127">
        <v>0</v>
      </c>
      <c r="S2895" s="1127">
        <v>0</v>
      </c>
      <c r="T2895" s="1130">
        <v>0</v>
      </c>
      <c r="U2895" s="1130">
        <v>0</v>
      </c>
      <c r="V2895" s="1130">
        <v>0</v>
      </c>
      <c r="W2895" s="1127">
        <v>0</v>
      </c>
      <c r="X2895" s="1130">
        <v>0</v>
      </c>
      <c r="Y2895" s="735">
        <v>0</v>
      </c>
      <c r="Z2895" s="1131">
        <v>0</v>
      </c>
      <c r="AA2895" s="1131">
        <v>0</v>
      </c>
      <c r="AB2895" s="1131">
        <v>0</v>
      </c>
      <c r="AC2895" s="1131">
        <v>0</v>
      </c>
      <c r="AD2895" s="1131">
        <v>0</v>
      </c>
      <c r="AE2895" s="1131">
        <v>0</v>
      </c>
      <c r="AF2895" s="126"/>
      <c r="AG2895" s="126"/>
      <c r="AH2895" s="126"/>
      <c r="AI2895" s="126"/>
      <c r="AJ2895" s="126"/>
      <c r="AK2895" s="126"/>
      <c r="AL2895" s="126">
        <v>2895</v>
      </c>
    </row>
    <row r="2896" spans="1:38">
      <c r="A2896" s="721" t="s">
        <v>2111</v>
      </c>
      <c r="B2896" s="722">
        <v>25</v>
      </c>
      <c r="C2896" s="722">
        <v>2506</v>
      </c>
      <c r="D2896" s="722">
        <v>250645</v>
      </c>
      <c r="E2896" s="721">
        <v>2506459502</v>
      </c>
      <c r="F2896" s="721" t="s">
        <v>1603</v>
      </c>
      <c r="G2896" s="1127">
        <v>-68282342</v>
      </c>
      <c r="H2896" s="1128">
        <v>0</v>
      </c>
      <c r="I2896" s="1128">
        <v>-68282342.150000006</v>
      </c>
      <c r="J2896" s="1128">
        <v>-0.15000000596046448</v>
      </c>
      <c r="K2896" s="1128">
        <v>0</v>
      </c>
      <c r="L2896" s="1128">
        <v>0</v>
      </c>
      <c r="M2896" s="1128">
        <v>-0.15000000596046448</v>
      </c>
      <c r="N2896" s="1129">
        <v>0</v>
      </c>
      <c r="O2896" s="1128">
        <v>-0.15000000596046448</v>
      </c>
      <c r="P2896" s="1127">
        <v>-5.5500002205371858E-2</v>
      </c>
      <c r="Q2896" s="1127">
        <v>0</v>
      </c>
      <c r="R2896" s="1127">
        <v>0</v>
      </c>
      <c r="S2896" s="1127">
        <v>0</v>
      </c>
      <c r="T2896" s="1130">
        <v>0</v>
      </c>
      <c r="U2896" s="1130">
        <v>0</v>
      </c>
      <c r="V2896" s="1130">
        <v>0</v>
      </c>
      <c r="W2896" s="1127">
        <v>0</v>
      </c>
      <c r="X2896" s="1130">
        <v>-5.5500002205371858E-2</v>
      </c>
      <c r="Y2896" s="735">
        <v>0.37</v>
      </c>
      <c r="Z2896" s="1131">
        <v>0</v>
      </c>
      <c r="AA2896" s="1131">
        <v>-5.5500002205371858E-2</v>
      </c>
      <c r="AB2896" s="1131">
        <v>2.2199999503791333E-2</v>
      </c>
      <c r="AC2896" s="1131">
        <v>0</v>
      </c>
      <c r="AD2896" s="1131">
        <v>-2.2199999503791333E-2</v>
      </c>
      <c r="AE2896" s="1131">
        <v>-5.5500002205371858E-2</v>
      </c>
      <c r="AF2896" s="126"/>
      <c r="AG2896" s="126"/>
      <c r="AH2896" s="126"/>
      <c r="AI2896" s="126"/>
      <c r="AJ2896" s="126"/>
      <c r="AK2896" s="126"/>
      <c r="AL2896" s="126">
        <v>2896</v>
      </c>
    </row>
    <row r="2897" spans="1:38">
      <c r="A2897" s="721" t="s">
        <v>2111</v>
      </c>
      <c r="B2897" s="722">
        <v>25</v>
      </c>
      <c r="C2897" s="722">
        <v>2506</v>
      </c>
      <c r="D2897" s="722">
        <v>250645</v>
      </c>
      <c r="E2897" s="721">
        <v>2506459601</v>
      </c>
      <c r="F2897" s="721" t="s">
        <v>1604</v>
      </c>
      <c r="G2897" s="1127">
        <v>-4975247</v>
      </c>
      <c r="H2897" s="1128">
        <v>0</v>
      </c>
      <c r="I2897" s="1128">
        <v>-4975247</v>
      </c>
      <c r="J2897" s="1128">
        <v>0</v>
      </c>
      <c r="K2897" s="1128">
        <v>0</v>
      </c>
      <c r="L2897" s="1128">
        <v>0</v>
      </c>
      <c r="M2897" s="1128">
        <v>0</v>
      </c>
      <c r="N2897" s="1129">
        <v>0</v>
      </c>
      <c r="O2897" s="1128">
        <v>0</v>
      </c>
      <c r="P2897" s="1127">
        <v>0</v>
      </c>
      <c r="Q2897" s="1127">
        <v>0</v>
      </c>
      <c r="R2897" s="1127">
        <v>0</v>
      </c>
      <c r="S2897" s="1127">
        <v>0</v>
      </c>
      <c r="T2897" s="1130">
        <v>0</v>
      </c>
      <c r="U2897" s="1130">
        <v>0</v>
      </c>
      <c r="V2897" s="1130">
        <v>0</v>
      </c>
      <c r="W2897" s="1127">
        <v>0</v>
      </c>
      <c r="X2897" s="1130">
        <v>0</v>
      </c>
      <c r="Y2897" s="735">
        <v>0</v>
      </c>
      <c r="Z2897" s="1131">
        <v>0</v>
      </c>
      <c r="AA2897" s="1131">
        <v>0</v>
      </c>
      <c r="AB2897" s="1131">
        <v>0</v>
      </c>
      <c r="AC2897" s="1131">
        <v>0</v>
      </c>
      <c r="AD2897" s="1131">
        <v>0</v>
      </c>
      <c r="AE2897" s="1131">
        <v>0</v>
      </c>
      <c r="AF2897" s="126"/>
      <c r="AG2897" s="126"/>
      <c r="AH2897" s="126"/>
      <c r="AI2897" s="126"/>
      <c r="AJ2897" s="126"/>
      <c r="AK2897" s="126"/>
      <c r="AL2897" s="126">
        <v>2897</v>
      </c>
    </row>
    <row r="2898" spans="1:38">
      <c r="A2898" s="721" t="s">
        <v>2111</v>
      </c>
      <c r="B2898" s="722">
        <v>25</v>
      </c>
      <c r="C2898" s="722">
        <v>2506</v>
      </c>
      <c r="D2898" s="722">
        <v>250645</v>
      </c>
      <c r="E2898" s="721">
        <v>2506459602</v>
      </c>
      <c r="F2898" s="721" t="s">
        <v>1605</v>
      </c>
      <c r="G2898" s="1127">
        <v>-41985997</v>
      </c>
      <c r="H2898" s="1128">
        <v>0</v>
      </c>
      <c r="I2898" s="1128">
        <v>-41985997.390000001</v>
      </c>
      <c r="J2898" s="1128">
        <v>-0.39000000059604645</v>
      </c>
      <c r="K2898" s="1128">
        <v>0</v>
      </c>
      <c r="L2898" s="1128">
        <v>0</v>
      </c>
      <c r="M2898" s="1128">
        <v>-0.39000000059604645</v>
      </c>
      <c r="N2898" s="1129">
        <v>0</v>
      </c>
      <c r="O2898" s="1128">
        <v>-0.39000000059604645</v>
      </c>
      <c r="P2898" s="1127">
        <v>-0.14430000022053718</v>
      </c>
      <c r="Q2898" s="1127">
        <v>0</v>
      </c>
      <c r="R2898" s="1127">
        <v>0</v>
      </c>
      <c r="S2898" s="1127">
        <v>0</v>
      </c>
      <c r="T2898" s="1130">
        <v>0</v>
      </c>
      <c r="U2898" s="1130">
        <v>0</v>
      </c>
      <c r="V2898" s="1130">
        <v>0</v>
      </c>
      <c r="W2898" s="1127">
        <v>0</v>
      </c>
      <c r="X2898" s="1130">
        <v>-0.14430000022053718</v>
      </c>
      <c r="Y2898" s="735">
        <v>0.37</v>
      </c>
      <c r="Z2898" s="1131">
        <v>0</v>
      </c>
      <c r="AA2898" s="1131">
        <v>-0.14430000022053718</v>
      </c>
      <c r="AB2898" s="1131">
        <v>3.3300001323223111E-2</v>
      </c>
      <c r="AC2898" s="1131">
        <v>0</v>
      </c>
      <c r="AD2898" s="1131">
        <v>-3.3300001323223111E-2</v>
      </c>
      <c r="AE2898" s="1131">
        <v>-0.14430000022053718</v>
      </c>
      <c r="AF2898" s="126"/>
      <c r="AG2898" s="126"/>
      <c r="AH2898" s="126"/>
      <c r="AI2898" s="126"/>
      <c r="AJ2898" s="126"/>
      <c r="AK2898" s="126"/>
      <c r="AL2898" s="126">
        <v>2898</v>
      </c>
    </row>
    <row r="2899" spans="1:38">
      <c r="A2899" s="721" t="s">
        <v>2111</v>
      </c>
      <c r="B2899" s="722">
        <v>25</v>
      </c>
      <c r="C2899" s="722">
        <v>2506</v>
      </c>
      <c r="D2899" s="722">
        <v>250645</v>
      </c>
      <c r="E2899" s="721">
        <v>2506459603</v>
      </c>
      <c r="F2899" s="721" t="s">
        <v>1606</v>
      </c>
      <c r="G2899" s="1127">
        <v>-50309990</v>
      </c>
      <c r="H2899" s="1128">
        <v>0</v>
      </c>
      <c r="I2899" s="1128">
        <v>-50309990</v>
      </c>
      <c r="J2899" s="1128">
        <v>0</v>
      </c>
      <c r="K2899" s="1128">
        <v>0</v>
      </c>
      <c r="L2899" s="1128">
        <v>0</v>
      </c>
      <c r="M2899" s="1128">
        <v>0</v>
      </c>
      <c r="N2899" s="1129">
        <v>0</v>
      </c>
      <c r="O2899" s="1128">
        <v>0</v>
      </c>
      <c r="P2899" s="1127">
        <v>0</v>
      </c>
      <c r="Q2899" s="1127">
        <v>0</v>
      </c>
      <c r="R2899" s="1127">
        <v>0</v>
      </c>
      <c r="S2899" s="1127">
        <v>0</v>
      </c>
      <c r="T2899" s="1130">
        <v>0</v>
      </c>
      <c r="U2899" s="1130">
        <v>0</v>
      </c>
      <c r="V2899" s="1130">
        <v>0</v>
      </c>
      <c r="W2899" s="1127">
        <v>0</v>
      </c>
      <c r="X2899" s="1130">
        <v>0</v>
      </c>
      <c r="Y2899" s="735">
        <v>0</v>
      </c>
      <c r="Z2899" s="1131">
        <v>0</v>
      </c>
      <c r="AA2899" s="1131">
        <v>0</v>
      </c>
      <c r="AB2899" s="1131">
        <v>0</v>
      </c>
      <c r="AC2899" s="1131">
        <v>-7.4000000068917869E-3</v>
      </c>
      <c r="AD2899" s="1131">
        <v>0</v>
      </c>
      <c r="AE2899" s="1131">
        <v>7.4000000068917869E-3</v>
      </c>
      <c r="AF2899" s="126"/>
      <c r="AG2899" s="126"/>
      <c r="AH2899" s="126"/>
      <c r="AI2899" s="126"/>
      <c r="AJ2899" s="126"/>
      <c r="AK2899" s="126"/>
      <c r="AL2899" s="126">
        <v>2899</v>
      </c>
    </row>
    <row r="2900" spans="1:38">
      <c r="A2900" s="721" t="s">
        <v>2111</v>
      </c>
      <c r="B2900" s="722">
        <v>25</v>
      </c>
      <c r="C2900" s="722">
        <v>2506</v>
      </c>
      <c r="D2900" s="722">
        <v>250645</v>
      </c>
      <c r="E2900" s="721">
        <v>2506459760</v>
      </c>
      <c r="F2900" s="721" t="s">
        <v>1607</v>
      </c>
      <c r="G2900" s="1127">
        <v>-223420598</v>
      </c>
      <c r="H2900" s="1128">
        <v>0</v>
      </c>
      <c r="I2900" s="1128">
        <v>-223420598</v>
      </c>
      <c r="J2900" s="1128">
        <v>0</v>
      </c>
      <c r="K2900" s="1128">
        <v>0</v>
      </c>
      <c r="L2900" s="1128">
        <v>0</v>
      </c>
      <c r="M2900" s="1128">
        <v>0</v>
      </c>
      <c r="N2900" s="1129">
        <v>0</v>
      </c>
      <c r="O2900" s="1128">
        <v>0</v>
      </c>
      <c r="P2900" s="1127">
        <v>0</v>
      </c>
      <c r="Q2900" s="1127">
        <v>0</v>
      </c>
      <c r="R2900" s="1127">
        <v>0</v>
      </c>
      <c r="S2900" s="1127">
        <v>0</v>
      </c>
      <c r="T2900" s="1130">
        <v>0</v>
      </c>
      <c r="U2900" s="1130">
        <v>0</v>
      </c>
      <c r="V2900" s="1130">
        <v>0</v>
      </c>
      <c r="W2900" s="1127">
        <v>0</v>
      </c>
      <c r="X2900" s="1130">
        <v>0</v>
      </c>
      <c r="Y2900" s="735">
        <v>0</v>
      </c>
      <c r="Z2900" s="1131">
        <v>0</v>
      </c>
      <c r="AA2900" s="1131">
        <v>0</v>
      </c>
      <c r="AB2900" s="1131">
        <v>0</v>
      </c>
      <c r="AC2900" s="1131">
        <v>0</v>
      </c>
      <c r="AD2900" s="1131">
        <v>0</v>
      </c>
      <c r="AE2900" s="1131">
        <v>0</v>
      </c>
      <c r="AF2900" s="126"/>
      <c r="AG2900" s="126"/>
      <c r="AH2900" s="126"/>
      <c r="AI2900" s="126"/>
      <c r="AJ2900" s="126"/>
      <c r="AK2900" s="126"/>
      <c r="AL2900" s="126">
        <v>2900</v>
      </c>
    </row>
    <row r="2901" spans="1:38">
      <c r="A2901" s="721" t="s">
        <v>2111</v>
      </c>
      <c r="B2901" s="722">
        <v>25</v>
      </c>
      <c r="C2901" s="722">
        <v>2506</v>
      </c>
      <c r="D2901" s="722">
        <v>250645</v>
      </c>
      <c r="E2901" s="721">
        <v>2506459761</v>
      </c>
      <c r="F2901" s="721" t="s">
        <v>1608</v>
      </c>
      <c r="G2901" s="1127">
        <v>-20927865</v>
      </c>
      <c r="H2901" s="1128">
        <v>0</v>
      </c>
      <c r="I2901" s="1128">
        <v>-20927865</v>
      </c>
      <c r="J2901" s="1128">
        <v>0</v>
      </c>
      <c r="K2901" s="1128">
        <v>0</v>
      </c>
      <c r="L2901" s="1128">
        <v>0</v>
      </c>
      <c r="M2901" s="1128">
        <v>0</v>
      </c>
      <c r="N2901" s="1129">
        <v>0</v>
      </c>
      <c r="O2901" s="1128">
        <v>0</v>
      </c>
      <c r="P2901" s="1127">
        <v>0</v>
      </c>
      <c r="Q2901" s="1127">
        <v>0</v>
      </c>
      <c r="R2901" s="1127">
        <v>0</v>
      </c>
      <c r="S2901" s="1127">
        <v>0</v>
      </c>
      <c r="T2901" s="1130">
        <v>0</v>
      </c>
      <c r="U2901" s="1130">
        <v>0</v>
      </c>
      <c r="V2901" s="1130">
        <v>0</v>
      </c>
      <c r="W2901" s="1127">
        <v>0</v>
      </c>
      <c r="X2901" s="1130">
        <v>0</v>
      </c>
      <c r="Y2901" s="735">
        <v>0</v>
      </c>
      <c r="Z2901" s="1131">
        <v>0</v>
      </c>
      <c r="AA2901" s="1131">
        <v>0</v>
      </c>
      <c r="AB2901" s="1131">
        <v>0</v>
      </c>
      <c r="AC2901" s="1131">
        <v>0</v>
      </c>
      <c r="AD2901" s="1131">
        <v>0</v>
      </c>
      <c r="AE2901" s="1131">
        <v>0</v>
      </c>
      <c r="AF2901" s="126"/>
      <c r="AG2901" s="126"/>
      <c r="AH2901" s="126"/>
      <c r="AI2901" s="126"/>
      <c r="AJ2901" s="126"/>
      <c r="AK2901" s="126"/>
      <c r="AL2901" s="126">
        <v>2901</v>
      </c>
    </row>
    <row r="2902" spans="1:38">
      <c r="A2902" s="721" t="s">
        <v>2111</v>
      </c>
      <c r="B2902" s="722">
        <v>25</v>
      </c>
      <c r="C2902" s="722">
        <v>2507</v>
      </c>
      <c r="D2902" s="722">
        <v>250705</v>
      </c>
      <c r="E2902" s="721">
        <v>2507051001</v>
      </c>
      <c r="F2902" s="721" t="s">
        <v>1609</v>
      </c>
      <c r="G2902" s="1127">
        <v>-921587000</v>
      </c>
      <c r="H2902" s="1128">
        <v>0</v>
      </c>
      <c r="I2902" s="1128">
        <v>-921587000.09000003</v>
      </c>
      <c r="J2902" s="1128">
        <v>-9.0000033378601074E-2</v>
      </c>
      <c r="K2902" s="1128">
        <v>0</v>
      </c>
      <c r="L2902" s="1128">
        <v>0</v>
      </c>
      <c r="M2902" s="1128">
        <v>-9.0000033378601074E-2</v>
      </c>
      <c r="N2902" s="1129">
        <v>0</v>
      </c>
      <c r="O2902" s="1128">
        <v>-9.0000033378601074E-2</v>
      </c>
      <c r="P2902" s="1127">
        <v>-3.3300012350082397E-2</v>
      </c>
      <c r="Q2902" s="1127">
        <v>0</v>
      </c>
      <c r="R2902" s="1127">
        <v>0</v>
      </c>
      <c r="S2902" s="1127">
        <v>0</v>
      </c>
      <c r="T2902" s="1130">
        <v>0</v>
      </c>
      <c r="U2902" s="1130">
        <v>0</v>
      </c>
      <c r="V2902" s="1130">
        <v>0</v>
      </c>
      <c r="W2902" s="1127">
        <v>0</v>
      </c>
      <c r="X2902" s="1130">
        <v>-3.3300012350082397E-2</v>
      </c>
      <c r="Y2902" s="735">
        <v>0.37</v>
      </c>
      <c r="Z2902" s="1131">
        <v>0</v>
      </c>
      <c r="AA2902" s="1131">
        <v>-3.3300012350082397E-2</v>
      </c>
      <c r="AB2902" s="1131">
        <v>0</v>
      </c>
      <c r="AC2902" s="1131">
        <v>-3.3300056457519531E-2</v>
      </c>
      <c r="AD2902" s="1131">
        <v>0</v>
      </c>
      <c r="AE2902" s="1131">
        <v>4.4107437133233951E-8</v>
      </c>
      <c r="AF2902" s="126"/>
      <c r="AG2902" s="126"/>
      <c r="AH2902" s="126"/>
      <c r="AI2902" s="126"/>
      <c r="AJ2902" s="126"/>
      <c r="AK2902" s="126"/>
      <c r="AL2902" s="126">
        <v>2902</v>
      </c>
    </row>
    <row r="2903" spans="1:38">
      <c r="A2903" s="721" t="s">
        <v>2111</v>
      </c>
      <c r="B2903" s="722">
        <v>25</v>
      </c>
      <c r="C2903" s="722">
        <v>2507</v>
      </c>
      <c r="D2903" s="722">
        <v>250705</v>
      </c>
      <c r="E2903" s="721">
        <v>2507051002</v>
      </c>
      <c r="F2903" s="721" t="s">
        <v>1610</v>
      </c>
      <c r="G2903" s="1127">
        <v>-4296912321</v>
      </c>
      <c r="H2903" s="1128">
        <v>0</v>
      </c>
      <c r="I2903" s="1128">
        <v>-4296912321.3999996</v>
      </c>
      <c r="J2903" s="1128">
        <v>-0.39999961853027344</v>
      </c>
      <c r="K2903" s="1128">
        <v>0</v>
      </c>
      <c r="L2903" s="1128">
        <v>0</v>
      </c>
      <c r="M2903" s="1128">
        <v>-0.39999961853027344</v>
      </c>
      <c r="N2903" s="1129">
        <v>0</v>
      </c>
      <c r="O2903" s="1128">
        <v>-0.39999961853027344</v>
      </c>
      <c r="P2903" s="1127">
        <v>-0.14799985885620118</v>
      </c>
      <c r="Q2903" s="1127">
        <v>0</v>
      </c>
      <c r="R2903" s="1127">
        <v>0</v>
      </c>
      <c r="S2903" s="1127">
        <v>0</v>
      </c>
      <c r="T2903" s="1130">
        <v>0</v>
      </c>
      <c r="U2903" s="1130">
        <v>0</v>
      </c>
      <c r="V2903" s="1130">
        <v>0</v>
      </c>
      <c r="W2903" s="1127">
        <v>0</v>
      </c>
      <c r="X2903" s="1130">
        <v>-0.14799985885620118</v>
      </c>
      <c r="Y2903" s="735">
        <v>0.37</v>
      </c>
      <c r="Z2903" s="1131">
        <v>0</v>
      </c>
      <c r="AA2903" s="1131">
        <v>-0.14799985885620118</v>
      </c>
      <c r="AB2903" s="1131">
        <v>0</v>
      </c>
      <c r="AC2903" s="1131">
        <v>-0.14799985885620118</v>
      </c>
      <c r="AD2903" s="1131">
        <v>0</v>
      </c>
      <c r="AE2903" s="1131">
        <v>0</v>
      </c>
      <c r="AF2903" s="126"/>
      <c r="AG2903" s="126"/>
      <c r="AH2903" s="126"/>
      <c r="AI2903" s="126"/>
      <c r="AJ2903" s="126"/>
      <c r="AK2903" s="126"/>
      <c r="AL2903" s="126">
        <v>2903</v>
      </c>
    </row>
    <row r="2904" spans="1:38">
      <c r="A2904" s="721" t="s">
        <v>2111</v>
      </c>
      <c r="B2904" s="722">
        <v>25</v>
      </c>
      <c r="C2904" s="722">
        <v>2507</v>
      </c>
      <c r="D2904" s="722">
        <v>250710</v>
      </c>
      <c r="E2904" s="721">
        <v>2507101000</v>
      </c>
      <c r="F2904" s="721" t="s">
        <v>309</v>
      </c>
      <c r="G2904" s="1127">
        <v>-229235253</v>
      </c>
      <c r="H2904" s="1128">
        <v>0</v>
      </c>
      <c r="I2904" s="1128">
        <v>-229235253</v>
      </c>
      <c r="J2904" s="1128">
        <v>0</v>
      </c>
      <c r="K2904" s="1128">
        <v>0</v>
      </c>
      <c r="L2904" s="1128">
        <v>0</v>
      </c>
      <c r="M2904" s="1128">
        <v>0</v>
      </c>
      <c r="N2904" s="1129">
        <v>0</v>
      </c>
      <c r="O2904" s="1128">
        <v>0</v>
      </c>
      <c r="P2904" s="1127">
        <v>0</v>
      </c>
      <c r="Q2904" s="1127">
        <v>0</v>
      </c>
      <c r="R2904" s="1127">
        <v>0</v>
      </c>
      <c r="S2904" s="1127">
        <v>0</v>
      </c>
      <c r="T2904" s="1130">
        <v>0</v>
      </c>
      <c r="U2904" s="1130">
        <v>0</v>
      </c>
      <c r="V2904" s="1130">
        <v>0</v>
      </c>
      <c r="W2904" s="1127">
        <v>0</v>
      </c>
      <c r="X2904" s="1130">
        <v>0</v>
      </c>
      <c r="Y2904" s="735">
        <v>0</v>
      </c>
      <c r="Z2904" s="1131">
        <v>0</v>
      </c>
      <c r="AA2904" s="1131">
        <v>0</v>
      </c>
      <c r="AB2904" s="1131">
        <v>0</v>
      </c>
      <c r="AC2904" s="1131">
        <v>0</v>
      </c>
      <c r="AD2904" s="1131">
        <v>0</v>
      </c>
      <c r="AE2904" s="1131">
        <v>0</v>
      </c>
      <c r="AF2904" s="126"/>
      <c r="AG2904" s="126"/>
      <c r="AH2904" s="126"/>
      <c r="AI2904" s="126"/>
      <c r="AJ2904" s="126"/>
      <c r="AK2904" s="126"/>
      <c r="AL2904" s="126">
        <v>2904</v>
      </c>
    </row>
    <row r="2905" spans="1:38">
      <c r="A2905" s="721" t="s">
        <v>2111</v>
      </c>
      <c r="B2905" s="722">
        <v>25</v>
      </c>
      <c r="C2905" s="722">
        <v>2507</v>
      </c>
      <c r="D2905" s="722">
        <v>250710</v>
      </c>
      <c r="E2905" s="721">
        <v>2507101001</v>
      </c>
      <c r="F2905" s="721" t="s">
        <v>1611</v>
      </c>
      <c r="G2905" s="1127">
        <v>-5107387889</v>
      </c>
      <c r="H2905" s="1128">
        <v>0</v>
      </c>
      <c r="I2905" s="1128">
        <v>-5107387888.6000004</v>
      </c>
      <c r="J2905" s="1128">
        <v>0.39999961853027344</v>
      </c>
      <c r="K2905" s="1128">
        <v>0</v>
      </c>
      <c r="L2905" s="1128">
        <v>0.39999961853027344</v>
      </c>
      <c r="M2905" s="1128">
        <v>0</v>
      </c>
      <c r="N2905" s="1129">
        <v>0</v>
      </c>
      <c r="O2905" s="1128">
        <v>0.39999961853027344</v>
      </c>
      <c r="P2905" s="1127">
        <v>0.14799985885620118</v>
      </c>
      <c r="Q2905" s="1127">
        <v>0</v>
      </c>
      <c r="R2905" s="1127">
        <v>0</v>
      </c>
      <c r="S2905" s="1127">
        <v>0</v>
      </c>
      <c r="T2905" s="1130">
        <v>0</v>
      </c>
      <c r="U2905" s="1130">
        <v>0</v>
      </c>
      <c r="V2905" s="1130">
        <v>0</v>
      </c>
      <c r="W2905" s="1127">
        <v>0</v>
      </c>
      <c r="X2905" s="1130">
        <v>0.14799985885620118</v>
      </c>
      <c r="Y2905" s="735">
        <v>0.37</v>
      </c>
      <c r="Z2905" s="1131">
        <v>0.14799985885620118</v>
      </c>
      <c r="AA2905" s="1131">
        <v>0</v>
      </c>
      <c r="AB2905" s="1131">
        <v>0.14799985885620118</v>
      </c>
      <c r="AC2905" s="1131">
        <v>0</v>
      </c>
      <c r="AD2905" s="1131">
        <v>0</v>
      </c>
      <c r="AE2905" s="1131">
        <v>0</v>
      </c>
      <c r="AF2905" s="126"/>
      <c r="AG2905" s="126"/>
      <c r="AH2905" s="126"/>
      <c r="AI2905" s="126"/>
      <c r="AJ2905" s="126"/>
      <c r="AK2905" s="126"/>
      <c r="AL2905" s="126">
        <v>2905</v>
      </c>
    </row>
    <row r="2906" spans="1:38">
      <c r="A2906" s="721" t="s">
        <v>2111</v>
      </c>
      <c r="B2906" s="722">
        <v>25</v>
      </c>
      <c r="C2906" s="722">
        <v>2511</v>
      </c>
      <c r="D2906" s="722">
        <v>251105</v>
      </c>
      <c r="E2906" s="721">
        <v>2511050010</v>
      </c>
      <c r="F2906" s="721" t="s">
        <v>3732</v>
      </c>
      <c r="G2906" s="1127">
        <v>-480439979</v>
      </c>
      <c r="H2906" s="1128">
        <v>0</v>
      </c>
      <c r="I2906" s="1128">
        <v>-480439978.83999997</v>
      </c>
      <c r="J2906" s="1128">
        <v>0.1600000262260437</v>
      </c>
      <c r="K2906" s="1128">
        <v>0</v>
      </c>
      <c r="L2906" s="1128">
        <v>0.1600000262260437</v>
      </c>
      <c r="M2906" s="1128">
        <v>0</v>
      </c>
      <c r="N2906" s="1129">
        <v>0</v>
      </c>
      <c r="O2906" s="1128">
        <v>0.1600000262260437</v>
      </c>
      <c r="P2906" s="1127">
        <v>5.9200009703636168E-2</v>
      </c>
      <c r="Q2906" s="1127">
        <v>0</v>
      </c>
      <c r="R2906" s="1127">
        <v>0</v>
      </c>
      <c r="S2906" s="1127">
        <v>0</v>
      </c>
      <c r="T2906" s="1130">
        <v>0</v>
      </c>
      <c r="U2906" s="1130">
        <v>0</v>
      </c>
      <c r="V2906" s="1130">
        <v>0</v>
      </c>
      <c r="W2906" s="1127">
        <v>0</v>
      </c>
      <c r="X2906" s="1130">
        <v>5.9200009703636168E-2</v>
      </c>
      <c r="Y2906" s="735">
        <v>0.37</v>
      </c>
      <c r="Z2906" s="1131">
        <v>5.9200009703636168E-2</v>
      </c>
      <c r="AA2906" s="1131">
        <v>0</v>
      </c>
      <c r="AB2906" s="1131">
        <v>0</v>
      </c>
      <c r="AC2906" s="1131">
        <v>-0.16650001764297484</v>
      </c>
      <c r="AD2906" s="1131">
        <v>5.9200009703636168E-2</v>
      </c>
      <c r="AE2906" s="1131">
        <v>0.16650001764297484</v>
      </c>
      <c r="AF2906" s="126"/>
      <c r="AG2906" s="126"/>
      <c r="AH2906" s="126"/>
      <c r="AI2906" s="126"/>
      <c r="AJ2906" s="126"/>
      <c r="AK2906" s="126"/>
      <c r="AL2906" s="126">
        <v>2906</v>
      </c>
    </row>
    <row r="2907" spans="1:38">
      <c r="A2907" s="721" t="s">
        <v>2111</v>
      </c>
      <c r="B2907" s="722">
        <v>25</v>
      </c>
      <c r="C2907" s="722">
        <v>2511</v>
      </c>
      <c r="D2907" s="722">
        <v>251105</v>
      </c>
      <c r="E2907" s="721">
        <v>2511051000</v>
      </c>
      <c r="F2907" s="721" t="s">
        <v>310</v>
      </c>
      <c r="G2907" s="1127">
        <v>-66701426824</v>
      </c>
      <c r="H2907" s="1128">
        <v>0</v>
      </c>
      <c r="I2907" s="1128">
        <v>-66701426823.989998</v>
      </c>
      <c r="J2907" s="1128">
        <v>1.000213623046875E-2</v>
      </c>
      <c r="K2907" s="1128">
        <v>1.000213623046875E-2</v>
      </c>
      <c r="L2907" s="1128">
        <v>0</v>
      </c>
      <c r="M2907" s="1128">
        <v>0</v>
      </c>
      <c r="N2907" s="1129">
        <v>0</v>
      </c>
      <c r="O2907" s="1128">
        <v>0</v>
      </c>
      <c r="P2907" s="1127">
        <v>0</v>
      </c>
      <c r="Q2907" s="1127">
        <v>0</v>
      </c>
      <c r="R2907" s="1127">
        <v>0</v>
      </c>
      <c r="S2907" s="1127">
        <v>0</v>
      </c>
      <c r="T2907" s="1130">
        <v>0</v>
      </c>
      <c r="U2907" s="1130">
        <v>0</v>
      </c>
      <c r="V2907" s="1130">
        <v>0</v>
      </c>
      <c r="W2907" s="1127">
        <v>0</v>
      </c>
      <c r="X2907" s="1130">
        <v>0</v>
      </c>
      <c r="Y2907" s="735">
        <v>0</v>
      </c>
      <c r="Z2907" s="1131">
        <v>0</v>
      </c>
      <c r="AA2907" s="1131">
        <v>0</v>
      </c>
      <c r="AB2907" s="1131">
        <v>0</v>
      </c>
      <c r="AC2907" s="1131">
        <v>0</v>
      </c>
      <c r="AD2907" s="1131">
        <v>0</v>
      </c>
      <c r="AE2907" s="1131">
        <v>0</v>
      </c>
      <c r="AF2907" s="126"/>
      <c r="AG2907" s="126"/>
      <c r="AH2907" s="126"/>
      <c r="AI2907" s="126"/>
      <c r="AJ2907" s="126"/>
      <c r="AK2907" s="126"/>
      <c r="AL2907" s="126">
        <v>2907</v>
      </c>
    </row>
    <row r="2908" spans="1:38">
      <c r="A2908" s="721" t="s">
        <v>2111</v>
      </c>
      <c r="B2908" s="722">
        <v>25</v>
      </c>
      <c r="C2908" s="722">
        <v>2511</v>
      </c>
      <c r="D2908" s="722">
        <v>251105</v>
      </c>
      <c r="E2908" s="721">
        <v>2511051001</v>
      </c>
      <c r="F2908" s="721" t="s">
        <v>369</v>
      </c>
      <c r="G2908" s="1127">
        <v>-2260035911</v>
      </c>
      <c r="H2908" s="1128">
        <v>0</v>
      </c>
      <c r="I2908" s="1128">
        <v>-2260035910.5900002</v>
      </c>
      <c r="J2908" s="1128">
        <v>0.40999984741210938</v>
      </c>
      <c r="K2908" s="1128">
        <v>0.40999984741210938</v>
      </c>
      <c r="L2908" s="1128">
        <v>0</v>
      </c>
      <c r="M2908" s="1128">
        <v>0</v>
      </c>
      <c r="N2908" s="1129">
        <v>0</v>
      </c>
      <c r="O2908" s="1128">
        <v>0</v>
      </c>
      <c r="P2908" s="1127">
        <v>0</v>
      </c>
      <c r="Q2908" s="1127">
        <v>0</v>
      </c>
      <c r="R2908" s="1127">
        <v>0</v>
      </c>
      <c r="S2908" s="1127">
        <v>0</v>
      </c>
      <c r="T2908" s="1130">
        <v>0</v>
      </c>
      <c r="U2908" s="1130">
        <v>0</v>
      </c>
      <c r="V2908" s="1130">
        <v>0</v>
      </c>
      <c r="W2908" s="1127">
        <v>0</v>
      </c>
      <c r="X2908" s="1130">
        <v>0</v>
      </c>
      <c r="Y2908" s="735">
        <v>0</v>
      </c>
      <c r="Z2908" s="1131">
        <v>0</v>
      </c>
      <c r="AA2908" s="1131">
        <v>0</v>
      </c>
      <c r="AB2908" s="1131">
        <v>0</v>
      </c>
      <c r="AC2908" s="1131">
        <v>0</v>
      </c>
      <c r="AD2908" s="1131">
        <v>0</v>
      </c>
      <c r="AE2908" s="1131">
        <v>0</v>
      </c>
      <c r="AF2908" s="126"/>
      <c r="AG2908" s="126"/>
      <c r="AH2908" s="126"/>
      <c r="AI2908" s="126"/>
      <c r="AJ2908" s="126"/>
      <c r="AK2908" s="126"/>
      <c r="AL2908" s="126">
        <v>2908</v>
      </c>
    </row>
    <row r="2909" spans="1:38">
      <c r="A2909" s="721" t="s">
        <v>2111</v>
      </c>
      <c r="B2909" s="722">
        <v>25</v>
      </c>
      <c r="C2909" s="722">
        <v>2511</v>
      </c>
      <c r="D2909" s="722">
        <v>251105</v>
      </c>
      <c r="E2909" s="721">
        <v>2511051002</v>
      </c>
      <c r="F2909" s="721" t="s">
        <v>370</v>
      </c>
      <c r="G2909" s="1127">
        <v>-4435413299</v>
      </c>
      <c r="H2909" s="1128">
        <v>0</v>
      </c>
      <c r="I2909" s="1128">
        <v>-4516401819.5888243</v>
      </c>
      <c r="J2909" s="1128">
        <v>-80988520.590000153</v>
      </c>
      <c r="K2909" s="1128">
        <v>0</v>
      </c>
      <c r="L2909" s="1128">
        <v>0</v>
      </c>
      <c r="M2909" s="1128">
        <v>-80988520.590000153</v>
      </c>
      <c r="N2909" s="1129">
        <v>0</v>
      </c>
      <c r="O2909" s="1128">
        <v>-80988520.590000153</v>
      </c>
      <c r="P2909" s="1127">
        <v>-29965752.618300058</v>
      </c>
      <c r="Q2909" s="1127">
        <v>0</v>
      </c>
      <c r="R2909" s="1127">
        <v>0</v>
      </c>
      <c r="S2909" s="1127">
        <v>0</v>
      </c>
      <c r="T2909" s="1130">
        <v>0</v>
      </c>
      <c r="U2909" s="1130">
        <v>0</v>
      </c>
      <c r="V2909" s="1130">
        <v>0</v>
      </c>
      <c r="W2909" s="1127">
        <v>0</v>
      </c>
      <c r="X2909" s="1130">
        <v>-29965752.618300058</v>
      </c>
      <c r="Y2909" s="735">
        <v>0.37</v>
      </c>
      <c r="Z2909" s="1131">
        <v>0</v>
      </c>
      <c r="AA2909" s="1131">
        <v>-29965752.618300058</v>
      </c>
      <c r="AB2909" s="1131">
        <v>0</v>
      </c>
      <c r="AC2909" s="1131">
        <v>-29965752.5739001</v>
      </c>
      <c r="AD2909" s="1131">
        <v>0</v>
      </c>
      <c r="AE2909" s="1131">
        <v>-4.4399958103895187E-2</v>
      </c>
      <c r="AF2909" s="126"/>
      <c r="AG2909" s="126"/>
      <c r="AH2909" s="126"/>
      <c r="AI2909" s="126"/>
      <c r="AJ2909" s="126"/>
      <c r="AK2909" s="126"/>
      <c r="AL2909" s="126">
        <v>2909</v>
      </c>
    </row>
    <row r="2910" spans="1:38">
      <c r="A2910" s="721" t="s">
        <v>2111</v>
      </c>
      <c r="B2910" s="722">
        <v>25</v>
      </c>
      <c r="C2910" s="722">
        <v>2511</v>
      </c>
      <c r="D2910" s="722">
        <v>251105</v>
      </c>
      <c r="E2910" s="721">
        <v>2511051003</v>
      </c>
      <c r="F2910" s="721" t="s">
        <v>371</v>
      </c>
      <c r="G2910" s="1127">
        <v>-761165547</v>
      </c>
      <c r="H2910" s="1128">
        <v>0</v>
      </c>
      <c r="I2910" s="1128">
        <v>-761165547.25</v>
      </c>
      <c r="J2910" s="1128">
        <v>-0.25</v>
      </c>
      <c r="K2910" s="1128">
        <v>-0.25</v>
      </c>
      <c r="L2910" s="1128">
        <v>0</v>
      </c>
      <c r="M2910" s="1128">
        <v>0</v>
      </c>
      <c r="N2910" s="1129">
        <v>0</v>
      </c>
      <c r="O2910" s="1128">
        <v>0</v>
      </c>
      <c r="P2910" s="1127">
        <v>0</v>
      </c>
      <c r="Q2910" s="1127">
        <v>0</v>
      </c>
      <c r="R2910" s="1127">
        <v>0</v>
      </c>
      <c r="S2910" s="1127">
        <v>0</v>
      </c>
      <c r="T2910" s="1130">
        <v>0</v>
      </c>
      <c r="U2910" s="1130">
        <v>0</v>
      </c>
      <c r="V2910" s="1130">
        <v>0</v>
      </c>
      <c r="W2910" s="1127">
        <v>0</v>
      </c>
      <c r="X2910" s="1130">
        <v>0</v>
      </c>
      <c r="Y2910" s="735">
        <v>0</v>
      </c>
      <c r="Z2910" s="1131">
        <v>0</v>
      </c>
      <c r="AA2910" s="1131">
        <v>0</v>
      </c>
      <c r="AB2910" s="1131">
        <v>0</v>
      </c>
      <c r="AC2910" s="1131">
        <v>0</v>
      </c>
      <c r="AD2910" s="1131">
        <v>0</v>
      </c>
      <c r="AE2910" s="1131">
        <v>0</v>
      </c>
      <c r="AF2910" s="126"/>
      <c r="AG2910" s="126"/>
      <c r="AH2910" s="126"/>
      <c r="AI2910" s="126"/>
      <c r="AJ2910" s="126"/>
      <c r="AK2910" s="126"/>
      <c r="AL2910" s="126">
        <v>2910</v>
      </c>
    </row>
    <row r="2911" spans="1:38">
      <c r="A2911" s="721" t="s">
        <v>2111</v>
      </c>
      <c r="B2911" s="722">
        <v>25</v>
      </c>
      <c r="C2911" s="722">
        <v>2511</v>
      </c>
      <c r="D2911" s="722">
        <v>251105</v>
      </c>
      <c r="E2911" s="721">
        <v>2511051004</v>
      </c>
      <c r="F2911" s="721" t="s">
        <v>311</v>
      </c>
      <c r="G2911" s="1127">
        <v>-4871250134</v>
      </c>
      <c r="H2911" s="1128">
        <v>0</v>
      </c>
      <c r="I2911" s="1128">
        <v>-4871250134.1300001</v>
      </c>
      <c r="J2911" s="1128">
        <v>-0.13000011444091797</v>
      </c>
      <c r="K2911" s="1128">
        <v>-0.13000011444091797</v>
      </c>
      <c r="L2911" s="1128">
        <v>0</v>
      </c>
      <c r="M2911" s="1128">
        <v>0</v>
      </c>
      <c r="N2911" s="1129">
        <v>0</v>
      </c>
      <c r="O2911" s="1128">
        <v>0</v>
      </c>
      <c r="P2911" s="1127">
        <v>0</v>
      </c>
      <c r="Q2911" s="1127">
        <v>0</v>
      </c>
      <c r="R2911" s="1127">
        <v>0</v>
      </c>
      <c r="S2911" s="1127">
        <v>0</v>
      </c>
      <c r="T2911" s="1130">
        <v>0</v>
      </c>
      <c r="U2911" s="1130">
        <v>0</v>
      </c>
      <c r="V2911" s="1130">
        <v>0</v>
      </c>
      <c r="W2911" s="1127">
        <v>0</v>
      </c>
      <c r="X2911" s="1130">
        <v>0</v>
      </c>
      <c r="Y2911" s="735">
        <v>0</v>
      </c>
      <c r="Z2911" s="1131">
        <v>0</v>
      </c>
      <c r="AA2911" s="1131">
        <v>0</v>
      </c>
      <c r="AB2911" s="1131">
        <v>0</v>
      </c>
      <c r="AC2911" s="1131">
        <v>0</v>
      </c>
      <c r="AD2911" s="1131">
        <v>0</v>
      </c>
      <c r="AE2911" s="1131">
        <v>0</v>
      </c>
      <c r="AF2911" s="126"/>
      <c r="AG2911" s="126"/>
      <c r="AH2911" s="126"/>
      <c r="AI2911" s="126"/>
      <c r="AJ2911" s="126"/>
      <c r="AK2911" s="126"/>
      <c r="AL2911" s="126">
        <v>2911</v>
      </c>
    </row>
    <row r="2912" spans="1:38">
      <c r="A2912" s="721" t="s">
        <v>2111</v>
      </c>
      <c r="B2912" s="722">
        <v>25</v>
      </c>
      <c r="C2912" s="722">
        <v>2511</v>
      </c>
      <c r="D2912" s="722">
        <v>251105</v>
      </c>
      <c r="E2912" s="721">
        <v>2511051005</v>
      </c>
      <c r="F2912" s="721" t="s">
        <v>372</v>
      </c>
      <c r="G2912" s="1127">
        <v>-5701935864</v>
      </c>
      <c r="H2912" s="1128">
        <v>0</v>
      </c>
      <c r="I2912" s="1128">
        <v>-5701935863.5</v>
      </c>
      <c r="J2912" s="1128">
        <v>0.5</v>
      </c>
      <c r="K2912" s="1128">
        <v>0.5</v>
      </c>
      <c r="L2912" s="1128">
        <v>0</v>
      </c>
      <c r="M2912" s="1128">
        <v>0</v>
      </c>
      <c r="N2912" s="1129">
        <v>0</v>
      </c>
      <c r="O2912" s="1128">
        <v>0</v>
      </c>
      <c r="P2912" s="1127">
        <v>0</v>
      </c>
      <c r="Q2912" s="1127">
        <v>0</v>
      </c>
      <c r="R2912" s="1127">
        <v>0</v>
      </c>
      <c r="S2912" s="1127">
        <v>0</v>
      </c>
      <c r="T2912" s="1130">
        <v>0</v>
      </c>
      <c r="U2912" s="1130">
        <v>0</v>
      </c>
      <c r="V2912" s="1130">
        <v>0</v>
      </c>
      <c r="W2912" s="1127">
        <v>0</v>
      </c>
      <c r="X2912" s="1130">
        <v>0</v>
      </c>
      <c r="Y2912" s="735">
        <v>0</v>
      </c>
      <c r="Z2912" s="1131">
        <v>0</v>
      </c>
      <c r="AA2912" s="1131">
        <v>0</v>
      </c>
      <c r="AB2912" s="1131">
        <v>0</v>
      </c>
      <c r="AC2912" s="1131">
        <v>0</v>
      </c>
      <c r="AD2912" s="1131">
        <v>0</v>
      </c>
      <c r="AE2912" s="1131">
        <v>0</v>
      </c>
      <c r="AF2912" s="126"/>
      <c r="AG2912" s="126"/>
      <c r="AH2912" s="126"/>
      <c r="AI2912" s="126"/>
      <c r="AJ2912" s="126"/>
      <c r="AK2912" s="126"/>
      <c r="AL2912" s="126">
        <v>2912</v>
      </c>
    </row>
    <row r="2913" spans="1:38">
      <c r="A2913" s="721" t="s">
        <v>2111</v>
      </c>
      <c r="B2913" s="722">
        <v>25</v>
      </c>
      <c r="C2913" s="722">
        <v>2511</v>
      </c>
      <c r="D2913" s="722">
        <v>251105</v>
      </c>
      <c r="E2913" s="721">
        <v>2511051006</v>
      </c>
      <c r="F2913" s="721" t="s">
        <v>312</v>
      </c>
      <c r="G2913" s="1127">
        <v>-649335996</v>
      </c>
      <c r="H2913" s="1128">
        <v>0</v>
      </c>
      <c r="I2913" s="1128">
        <v>-649335995.60000002</v>
      </c>
      <c r="J2913" s="1128">
        <v>0.39999997615814209</v>
      </c>
      <c r="K2913" s="1128">
        <v>0.39999997615814209</v>
      </c>
      <c r="L2913" s="1128">
        <v>0</v>
      </c>
      <c r="M2913" s="1128">
        <v>0</v>
      </c>
      <c r="N2913" s="1129">
        <v>0</v>
      </c>
      <c r="O2913" s="1128">
        <v>0</v>
      </c>
      <c r="P2913" s="1127">
        <v>0</v>
      </c>
      <c r="Q2913" s="1127">
        <v>0</v>
      </c>
      <c r="R2913" s="1127">
        <v>0</v>
      </c>
      <c r="S2913" s="1127">
        <v>0</v>
      </c>
      <c r="T2913" s="1130">
        <v>0</v>
      </c>
      <c r="U2913" s="1130">
        <v>0</v>
      </c>
      <c r="V2913" s="1130">
        <v>0</v>
      </c>
      <c r="W2913" s="1127">
        <v>0</v>
      </c>
      <c r="X2913" s="1130">
        <v>0</v>
      </c>
      <c r="Y2913" s="735">
        <v>0</v>
      </c>
      <c r="Z2913" s="1131">
        <v>0</v>
      </c>
      <c r="AA2913" s="1131">
        <v>0</v>
      </c>
      <c r="AB2913" s="1131">
        <v>0</v>
      </c>
      <c r="AC2913" s="1131">
        <v>0</v>
      </c>
      <c r="AD2913" s="1131">
        <v>0</v>
      </c>
      <c r="AE2913" s="1131">
        <v>0</v>
      </c>
      <c r="AF2913" s="126"/>
      <c r="AG2913" s="126"/>
      <c r="AH2913" s="126"/>
      <c r="AI2913" s="126"/>
      <c r="AJ2913" s="126"/>
      <c r="AK2913" s="126"/>
      <c r="AL2913" s="126">
        <v>2913</v>
      </c>
    </row>
    <row r="2914" spans="1:38">
      <c r="A2914" s="721" t="s">
        <v>2111</v>
      </c>
      <c r="B2914" s="722">
        <v>25</v>
      </c>
      <c r="C2914" s="722">
        <v>2511</v>
      </c>
      <c r="D2914" s="722">
        <v>251105</v>
      </c>
      <c r="E2914" s="721">
        <v>2511051007</v>
      </c>
      <c r="F2914" s="721" t="s">
        <v>313</v>
      </c>
      <c r="G2914" s="1127">
        <v>-2282591942</v>
      </c>
      <c r="H2914" s="1128">
        <v>0</v>
      </c>
      <c r="I2914" s="1128">
        <v>-2282591942.3499999</v>
      </c>
      <c r="J2914" s="1128">
        <v>-0.34999990463256836</v>
      </c>
      <c r="K2914" s="1128">
        <v>-0.34999990463256836</v>
      </c>
      <c r="L2914" s="1128">
        <v>0</v>
      </c>
      <c r="M2914" s="1128">
        <v>0</v>
      </c>
      <c r="N2914" s="1129">
        <v>0</v>
      </c>
      <c r="O2914" s="1128">
        <v>0</v>
      </c>
      <c r="P2914" s="1127">
        <v>0</v>
      </c>
      <c r="Q2914" s="1127">
        <v>0</v>
      </c>
      <c r="R2914" s="1127">
        <v>0</v>
      </c>
      <c r="S2914" s="1127">
        <v>0</v>
      </c>
      <c r="T2914" s="1130">
        <v>0</v>
      </c>
      <c r="U2914" s="1130">
        <v>0</v>
      </c>
      <c r="V2914" s="1130">
        <v>0</v>
      </c>
      <c r="W2914" s="1127">
        <v>0</v>
      </c>
      <c r="X2914" s="1130">
        <v>0</v>
      </c>
      <c r="Y2914" s="735">
        <v>0</v>
      </c>
      <c r="Z2914" s="1131">
        <v>0</v>
      </c>
      <c r="AA2914" s="1131">
        <v>0</v>
      </c>
      <c r="AB2914" s="1131">
        <v>0</v>
      </c>
      <c r="AC2914" s="1131">
        <v>0</v>
      </c>
      <c r="AD2914" s="1131">
        <v>0</v>
      </c>
      <c r="AE2914" s="1131">
        <v>0</v>
      </c>
      <c r="AF2914" s="126"/>
      <c r="AG2914" s="126"/>
      <c r="AH2914" s="126"/>
      <c r="AI2914" s="126"/>
      <c r="AJ2914" s="126"/>
      <c r="AK2914" s="126"/>
      <c r="AL2914" s="126">
        <v>2914</v>
      </c>
    </row>
    <row r="2915" spans="1:38">
      <c r="A2915" s="721" t="s">
        <v>2111</v>
      </c>
      <c r="B2915" s="722">
        <v>25</v>
      </c>
      <c r="C2915" s="722">
        <v>2511</v>
      </c>
      <c r="D2915" s="722">
        <v>251105</v>
      </c>
      <c r="E2915" s="721">
        <v>2511051008</v>
      </c>
      <c r="F2915" s="721" t="s">
        <v>191</v>
      </c>
      <c r="G2915" s="1127">
        <v>-6645098</v>
      </c>
      <c r="H2915" s="1128">
        <v>0</v>
      </c>
      <c r="I2915" s="1128">
        <v>-6645098.04</v>
      </c>
      <c r="J2915" s="1128">
        <v>-4.0000000037252903E-2</v>
      </c>
      <c r="K2915" s="1128">
        <v>-4.0000000037252903E-2</v>
      </c>
      <c r="L2915" s="1128">
        <v>0</v>
      </c>
      <c r="M2915" s="1128">
        <v>0</v>
      </c>
      <c r="N2915" s="1129">
        <v>0</v>
      </c>
      <c r="O2915" s="1128">
        <v>0</v>
      </c>
      <c r="P2915" s="1127">
        <v>0</v>
      </c>
      <c r="Q2915" s="1127">
        <v>0</v>
      </c>
      <c r="R2915" s="1127">
        <v>0</v>
      </c>
      <c r="S2915" s="1127">
        <v>0</v>
      </c>
      <c r="T2915" s="1130">
        <v>0</v>
      </c>
      <c r="U2915" s="1130">
        <v>0</v>
      </c>
      <c r="V2915" s="1130">
        <v>0</v>
      </c>
      <c r="W2915" s="1127">
        <v>0</v>
      </c>
      <c r="X2915" s="1130">
        <v>0</v>
      </c>
      <c r="Y2915" s="735">
        <v>0</v>
      </c>
      <c r="Z2915" s="1131">
        <v>0</v>
      </c>
      <c r="AA2915" s="1131">
        <v>0</v>
      </c>
      <c r="AB2915" s="1131">
        <v>0</v>
      </c>
      <c r="AC2915" s="1131">
        <v>0</v>
      </c>
      <c r="AD2915" s="1131">
        <v>0</v>
      </c>
      <c r="AE2915" s="1131">
        <v>0</v>
      </c>
      <c r="AF2915" s="126"/>
      <c r="AG2915" s="126"/>
      <c r="AH2915" s="126"/>
      <c r="AI2915" s="126"/>
      <c r="AJ2915" s="126"/>
      <c r="AK2915" s="126"/>
      <c r="AL2915" s="126">
        <v>2915</v>
      </c>
    </row>
    <row r="2916" spans="1:38">
      <c r="A2916" s="721" t="s">
        <v>2111</v>
      </c>
      <c r="B2916" s="722">
        <v>25</v>
      </c>
      <c r="C2916" s="722">
        <v>2511</v>
      </c>
      <c r="D2916" s="722">
        <v>251105</v>
      </c>
      <c r="E2916" s="721">
        <v>2511051009</v>
      </c>
      <c r="F2916" s="721" t="s">
        <v>373</v>
      </c>
      <c r="G2916" s="1127">
        <v>-1550957863</v>
      </c>
      <c r="H2916" s="1128">
        <v>0</v>
      </c>
      <c r="I2916" s="1128">
        <v>-1550957863.3299999</v>
      </c>
      <c r="J2916" s="1128">
        <v>-0.32999992370605469</v>
      </c>
      <c r="K2916" s="1128">
        <v>0</v>
      </c>
      <c r="L2916" s="1128">
        <v>0</v>
      </c>
      <c r="M2916" s="1128">
        <v>-0.32999992370605469</v>
      </c>
      <c r="N2916" s="1129">
        <v>0</v>
      </c>
      <c r="O2916" s="1128">
        <v>-0.32999992370605469</v>
      </c>
      <c r="P2916" s="1127">
        <v>-0.12209997177124023</v>
      </c>
      <c r="Q2916" s="1127">
        <v>0</v>
      </c>
      <c r="R2916" s="1127">
        <v>0</v>
      </c>
      <c r="S2916" s="1127">
        <v>0</v>
      </c>
      <c r="T2916" s="1130">
        <v>0</v>
      </c>
      <c r="U2916" s="1130">
        <v>0</v>
      </c>
      <c r="V2916" s="1130">
        <v>0</v>
      </c>
      <c r="W2916" s="1127">
        <v>0</v>
      </c>
      <c r="X2916" s="1130">
        <v>-0.12209997177124023</v>
      </c>
      <c r="Y2916" s="735">
        <v>0.37</v>
      </c>
      <c r="Z2916" s="1131">
        <v>0</v>
      </c>
      <c r="AA2916" s="1131">
        <v>-0.12209997177124023</v>
      </c>
      <c r="AB2916" s="1131">
        <v>7.4000282287597655E-2</v>
      </c>
      <c r="AC2916" s="1131">
        <v>0</v>
      </c>
      <c r="AD2916" s="1131">
        <v>-7.4000282287597655E-2</v>
      </c>
      <c r="AE2916" s="1131">
        <v>-0.12209997177124023</v>
      </c>
      <c r="AF2916" s="126"/>
      <c r="AG2916" s="126"/>
      <c r="AH2916" s="126"/>
      <c r="AI2916" s="126"/>
      <c r="AJ2916" s="126"/>
      <c r="AK2916" s="126"/>
      <c r="AL2916" s="126">
        <v>2916</v>
      </c>
    </row>
    <row r="2917" spans="1:38">
      <c r="A2917" s="721" t="s">
        <v>2111</v>
      </c>
      <c r="B2917" s="722">
        <v>25</v>
      </c>
      <c r="C2917" s="722">
        <v>2511</v>
      </c>
      <c r="D2917" s="722">
        <v>251105</v>
      </c>
      <c r="E2917" s="721">
        <v>2511051010</v>
      </c>
      <c r="F2917" s="721" t="s">
        <v>1612</v>
      </c>
      <c r="G2917" s="1127">
        <v>-18772124</v>
      </c>
      <c r="H2917" s="1128">
        <v>0</v>
      </c>
      <c r="I2917" s="1128">
        <v>-18772123.670000002</v>
      </c>
      <c r="J2917" s="1128">
        <v>0.32999999821186066</v>
      </c>
      <c r="K2917" s="1128">
        <v>0.32999999821186066</v>
      </c>
      <c r="L2917" s="1128">
        <v>0</v>
      </c>
      <c r="M2917" s="1128">
        <v>0</v>
      </c>
      <c r="N2917" s="1129">
        <v>0</v>
      </c>
      <c r="O2917" s="1128">
        <v>0</v>
      </c>
      <c r="P2917" s="1127">
        <v>0</v>
      </c>
      <c r="Q2917" s="1127">
        <v>0</v>
      </c>
      <c r="R2917" s="1127">
        <v>0</v>
      </c>
      <c r="S2917" s="1127">
        <v>0</v>
      </c>
      <c r="T2917" s="1130">
        <v>0</v>
      </c>
      <c r="U2917" s="1130">
        <v>0</v>
      </c>
      <c r="V2917" s="1130">
        <v>0</v>
      </c>
      <c r="W2917" s="1127">
        <v>0</v>
      </c>
      <c r="X2917" s="1130">
        <v>0</v>
      </c>
      <c r="Y2917" s="735">
        <v>0</v>
      </c>
      <c r="Z2917" s="1131">
        <v>0</v>
      </c>
      <c r="AA2917" s="1131">
        <v>0</v>
      </c>
      <c r="AB2917" s="1131">
        <v>0</v>
      </c>
      <c r="AC2917" s="1131">
        <v>0</v>
      </c>
      <c r="AD2917" s="1131">
        <v>0</v>
      </c>
      <c r="AE2917" s="1131">
        <v>0</v>
      </c>
      <c r="AF2917" s="126"/>
      <c r="AG2917" s="126"/>
      <c r="AH2917" s="126"/>
      <c r="AI2917" s="126"/>
      <c r="AJ2917" s="126"/>
      <c r="AK2917" s="126"/>
      <c r="AL2917" s="126">
        <v>2917</v>
      </c>
    </row>
    <row r="2918" spans="1:38">
      <c r="A2918" s="721" t="s">
        <v>2111</v>
      </c>
      <c r="B2918" s="722">
        <v>25</v>
      </c>
      <c r="C2918" s="722">
        <v>2511</v>
      </c>
      <c r="D2918" s="722">
        <v>251105</v>
      </c>
      <c r="E2918" s="721">
        <v>2511051012</v>
      </c>
      <c r="F2918" s="721" t="s">
        <v>370</v>
      </c>
      <c r="G2918" s="1127">
        <v>-3719669053</v>
      </c>
      <c r="H2918" s="1128">
        <v>0</v>
      </c>
      <c r="I2918" s="1128">
        <v>-3719669052.8600001</v>
      </c>
      <c r="J2918" s="1128">
        <v>0.1399998664855957</v>
      </c>
      <c r="K2918" s="1128">
        <v>0</v>
      </c>
      <c r="L2918" s="1128">
        <v>0.1399998664855957</v>
      </c>
      <c r="M2918" s="1128">
        <v>0</v>
      </c>
      <c r="N2918" s="1129">
        <v>0</v>
      </c>
      <c r="O2918" s="1128">
        <v>0.1399998664855957</v>
      </c>
      <c r="P2918" s="1127">
        <v>5.1799950599670408E-2</v>
      </c>
      <c r="Q2918" s="1127">
        <v>0</v>
      </c>
      <c r="R2918" s="1127">
        <v>0</v>
      </c>
      <c r="S2918" s="1127">
        <v>0</v>
      </c>
      <c r="T2918" s="1130">
        <v>0</v>
      </c>
      <c r="U2918" s="1130">
        <v>0</v>
      </c>
      <c r="V2918" s="1130">
        <v>0</v>
      </c>
      <c r="W2918" s="1127">
        <v>0</v>
      </c>
      <c r="X2918" s="1130">
        <v>5.1799950599670408E-2</v>
      </c>
      <c r="Y2918" s="735">
        <v>0.37</v>
      </c>
      <c r="Z2918" s="1131">
        <v>5.1799950599670408E-2</v>
      </c>
      <c r="AA2918" s="1131">
        <v>0</v>
      </c>
      <c r="AB2918" s="1131">
        <v>0</v>
      </c>
      <c r="AC2918" s="1131">
        <v>-9.2499999999999999E-2</v>
      </c>
      <c r="AD2918" s="1131">
        <v>5.1799950599670408E-2</v>
      </c>
      <c r="AE2918" s="1131">
        <v>9.2499999999999999E-2</v>
      </c>
      <c r="AF2918" s="126"/>
      <c r="AG2918" s="126"/>
      <c r="AH2918" s="126"/>
      <c r="AI2918" s="126"/>
      <c r="AJ2918" s="126"/>
      <c r="AK2918" s="126"/>
      <c r="AL2918" s="126">
        <v>2918</v>
      </c>
    </row>
    <row r="2919" spans="1:38">
      <c r="A2919" s="721" t="s">
        <v>2111</v>
      </c>
      <c r="B2919" s="722">
        <v>25</v>
      </c>
      <c r="C2919" s="722">
        <v>2511</v>
      </c>
      <c r="D2919" s="722">
        <v>251105</v>
      </c>
      <c r="E2919" s="721">
        <v>2511051025</v>
      </c>
      <c r="F2919" s="721" t="s">
        <v>3733</v>
      </c>
      <c r="G2919" s="1127">
        <v>10407833335</v>
      </c>
      <c r="H2919" s="1128">
        <v>0</v>
      </c>
      <c r="I2919" s="1128">
        <v>10407833334.629999</v>
      </c>
      <c r="J2919" s="1128">
        <v>-0.37000083923339844</v>
      </c>
      <c r="K2919" s="1128">
        <v>0</v>
      </c>
      <c r="L2919" s="1128">
        <v>0</v>
      </c>
      <c r="M2919" s="1128">
        <v>-0.37000083923339844</v>
      </c>
      <c r="N2919" s="1129">
        <v>0</v>
      </c>
      <c r="O2919" s="1128">
        <v>-0.37000083923339844</v>
      </c>
      <c r="P2919" s="1127">
        <v>-0.13690031051635743</v>
      </c>
      <c r="Q2919" s="1127">
        <v>0</v>
      </c>
      <c r="R2919" s="1127">
        <v>0</v>
      </c>
      <c r="S2919" s="1127">
        <v>0</v>
      </c>
      <c r="T2919" s="1130">
        <v>0</v>
      </c>
      <c r="U2919" s="1130">
        <v>0</v>
      </c>
      <c r="V2919" s="1130">
        <v>0</v>
      </c>
      <c r="W2919" s="1127">
        <v>0</v>
      </c>
      <c r="X2919" s="1130">
        <v>-0.13690031051635743</v>
      </c>
      <c r="Y2919" s="735">
        <v>0.37</v>
      </c>
      <c r="Z2919" s="1131">
        <v>0</v>
      </c>
      <c r="AA2919" s="1131">
        <v>-0.13690031051635743</v>
      </c>
      <c r="AB2919" s="1131">
        <v>0</v>
      </c>
      <c r="AC2919" s="1131">
        <v>-2.5899887084960938E-2</v>
      </c>
      <c r="AD2919" s="1131">
        <v>0</v>
      </c>
      <c r="AE2919" s="1131">
        <v>-0.11100042343139649</v>
      </c>
      <c r="AF2919" s="126"/>
      <c r="AG2919" s="126"/>
      <c r="AH2919" s="126"/>
      <c r="AI2919" s="126"/>
      <c r="AJ2919" s="126"/>
      <c r="AK2919" s="126"/>
      <c r="AL2919" s="126">
        <v>2919</v>
      </c>
    </row>
    <row r="2920" spans="1:38">
      <c r="A2920" s="721" t="s">
        <v>2111</v>
      </c>
      <c r="B2920" s="722">
        <v>25</v>
      </c>
      <c r="C2920" s="722">
        <v>2511</v>
      </c>
      <c r="D2920" s="722">
        <v>251105</v>
      </c>
      <c r="E2920" s="721">
        <v>2511051056</v>
      </c>
      <c r="F2920" s="721" t="s">
        <v>2127</v>
      </c>
      <c r="G2920" s="1127">
        <v>0</v>
      </c>
      <c r="H2920" s="1128">
        <v>0</v>
      </c>
      <c r="I2920" s="1128">
        <v>0</v>
      </c>
      <c r="J2920" s="1128">
        <v>0</v>
      </c>
      <c r="K2920" s="1128">
        <v>0</v>
      </c>
      <c r="L2920" s="1128">
        <v>0</v>
      </c>
      <c r="M2920" s="1128">
        <v>0</v>
      </c>
      <c r="N2920" s="1129">
        <v>0</v>
      </c>
      <c r="O2920" s="1128">
        <v>0</v>
      </c>
      <c r="P2920" s="1127">
        <v>0</v>
      </c>
      <c r="Q2920" s="1127">
        <v>0</v>
      </c>
      <c r="R2920" s="1127">
        <v>0</v>
      </c>
      <c r="S2920" s="1127">
        <v>0</v>
      </c>
      <c r="T2920" s="1130">
        <v>0</v>
      </c>
      <c r="U2920" s="1130">
        <v>0</v>
      </c>
      <c r="V2920" s="1130">
        <v>0</v>
      </c>
      <c r="W2920" s="1127">
        <v>0</v>
      </c>
      <c r="X2920" s="1130">
        <v>0</v>
      </c>
      <c r="Y2920" s="735">
        <v>0</v>
      </c>
      <c r="Z2920" s="1131">
        <v>0</v>
      </c>
      <c r="AA2920" s="1131">
        <v>0</v>
      </c>
      <c r="AB2920" s="1131">
        <v>1015242919.34</v>
      </c>
      <c r="AC2920" s="1131">
        <v>0</v>
      </c>
      <c r="AD2920" s="1131">
        <v>-1015242919.34</v>
      </c>
      <c r="AE2920" s="1131">
        <v>0</v>
      </c>
      <c r="AF2920" s="126"/>
      <c r="AG2920" s="126"/>
      <c r="AH2920" s="126"/>
      <c r="AI2920" s="126"/>
      <c r="AJ2920" s="126"/>
      <c r="AK2920" s="126"/>
      <c r="AL2920" s="126">
        <v>2920</v>
      </c>
    </row>
    <row r="2921" spans="1:38">
      <c r="A2921" s="721" t="s">
        <v>2111</v>
      </c>
      <c r="B2921" s="722">
        <v>25</v>
      </c>
      <c r="C2921" s="722">
        <v>2511</v>
      </c>
      <c r="D2921" s="722">
        <v>251105</v>
      </c>
      <c r="E2921" s="721">
        <v>2511051100</v>
      </c>
      <c r="F2921" s="721" t="s">
        <v>1613</v>
      </c>
      <c r="G2921" s="1127">
        <v>-76170845362</v>
      </c>
      <c r="H2921" s="1128">
        <v>0</v>
      </c>
      <c r="I2921" s="1128">
        <v>-76170845362.470001</v>
      </c>
      <c r="J2921" s="1128">
        <v>-0.470001220703125</v>
      </c>
      <c r="K2921" s="1128">
        <v>0</v>
      </c>
      <c r="L2921" s="1128">
        <v>0</v>
      </c>
      <c r="M2921" s="1128">
        <v>-0.470001220703125</v>
      </c>
      <c r="N2921" s="1129">
        <v>0</v>
      </c>
      <c r="O2921" s="1128">
        <v>-0.470001220703125</v>
      </c>
      <c r="P2921" s="1127">
        <v>-0.17390045166015625</v>
      </c>
      <c r="Q2921" s="1127">
        <v>0</v>
      </c>
      <c r="R2921" s="1127">
        <v>0</v>
      </c>
      <c r="S2921" s="1127">
        <v>0</v>
      </c>
      <c r="T2921" s="1130">
        <v>0</v>
      </c>
      <c r="U2921" s="1130">
        <v>0</v>
      </c>
      <c r="V2921" s="1130">
        <v>0</v>
      </c>
      <c r="W2921" s="1127">
        <v>0</v>
      </c>
      <c r="X2921" s="1130">
        <v>-0.17390045166015625</v>
      </c>
      <c r="Y2921" s="735">
        <v>0.37</v>
      </c>
      <c r="Z2921" s="1131">
        <v>0</v>
      </c>
      <c r="AA2921" s="1131">
        <v>-0.17390045166015625</v>
      </c>
      <c r="AB2921" s="1131">
        <v>0</v>
      </c>
      <c r="AC2921" s="1131">
        <v>-0.1146990966796875</v>
      </c>
      <c r="AD2921" s="1131">
        <v>0</v>
      </c>
      <c r="AE2921" s="1131">
        <v>-5.9201354980468746E-2</v>
      </c>
      <c r="AF2921" s="126"/>
      <c r="AG2921" s="126"/>
      <c r="AH2921" s="126"/>
      <c r="AI2921" s="126"/>
      <c r="AJ2921" s="126"/>
      <c r="AK2921" s="126"/>
      <c r="AL2921" s="126">
        <v>2921</v>
      </c>
    </row>
    <row r="2922" spans="1:38">
      <c r="A2922" s="721" t="s">
        <v>2111</v>
      </c>
      <c r="B2922" s="722">
        <v>25</v>
      </c>
      <c r="C2922" s="722">
        <v>2511</v>
      </c>
      <c r="D2922" s="722">
        <v>251105</v>
      </c>
      <c r="E2922" s="721">
        <v>2511051888</v>
      </c>
      <c r="F2922" s="721" t="s">
        <v>1614</v>
      </c>
      <c r="G2922" s="1127">
        <v>-265200</v>
      </c>
      <c r="H2922" s="1128">
        <v>0</v>
      </c>
      <c r="I2922" s="1128">
        <v>-265200.24</v>
      </c>
      <c r="J2922" s="1128">
        <v>-0.23999999999068677</v>
      </c>
      <c r="K2922" s="1128">
        <v>0</v>
      </c>
      <c r="L2922" s="1128">
        <v>0</v>
      </c>
      <c r="M2922" s="1128">
        <v>-0.23999999999068677</v>
      </c>
      <c r="N2922" s="1129">
        <v>0</v>
      </c>
      <c r="O2922" s="1128">
        <v>-0.23999999999068677</v>
      </c>
      <c r="P2922" s="1127">
        <v>-8.8799999996554108E-2</v>
      </c>
      <c r="Q2922" s="1127">
        <v>0</v>
      </c>
      <c r="R2922" s="1127">
        <v>0</v>
      </c>
      <c r="S2922" s="1127">
        <v>0</v>
      </c>
      <c r="T2922" s="1130">
        <v>0</v>
      </c>
      <c r="U2922" s="1130">
        <v>0</v>
      </c>
      <c r="V2922" s="1130">
        <v>0</v>
      </c>
      <c r="W2922" s="1127">
        <v>0</v>
      </c>
      <c r="X2922" s="1130">
        <v>-8.8799999996554108E-2</v>
      </c>
      <c r="Y2922" s="735">
        <v>0.37</v>
      </c>
      <c r="Z2922" s="1131">
        <v>0</v>
      </c>
      <c r="AA2922" s="1131">
        <v>-8.8799999996554108E-2</v>
      </c>
      <c r="AB2922" s="1131">
        <v>2.9600000006030313E-2</v>
      </c>
      <c r="AC2922" s="1131">
        <v>0</v>
      </c>
      <c r="AD2922" s="1131">
        <v>-2.9600000006030313E-2</v>
      </c>
      <c r="AE2922" s="1131">
        <v>-8.8799999996554108E-2</v>
      </c>
      <c r="AF2922" s="126"/>
      <c r="AG2922" s="126"/>
      <c r="AH2922" s="126"/>
      <c r="AI2922" s="126"/>
      <c r="AJ2922" s="126"/>
      <c r="AK2922" s="126"/>
      <c r="AL2922" s="126">
        <v>2922</v>
      </c>
    </row>
    <row r="2923" spans="1:38">
      <c r="A2923" s="721" t="s">
        <v>2111</v>
      </c>
      <c r="B2923" s="722">
        <v>25</v>
      </c>
      <c r="C2923" s="722">
        <v>2511</v>
      </c>
      <c r="D2923" s="722">
        <v>251105</v>
      </c>
      <c r="E2923" s="721">
        <v>2511051998</v>
      </c>
      <c r="F2923" s="721" t="s">
        <v>68</v>
      </c>
      <c r="G2923" s="1127">
        <v>-27500025</v>
      </c>
      <c r="H2923" s="1128">
        <v>0</v>
      </c>
      <c r="I2923" s="1128">
        <v>-27500024.52</v>
      </c>
      <c r="J2923" s="1128">
        <v>0.48000000044703484</v>
      </c>
      <c r="K2923" s="1128">
        <v>0</v>
      </c>
      <c r="L2923" s="1128">
        <v>0.48000000044703484</v>
      </c>
      <c r="M2923" s="1128">
        <v>0</v>
      </c>
      <c r="N2923" s="1129">
        <v>0</v>
      </c>
      <c r="O2923" s="1128">
        <v>0.48000000044703484</v>
      </c>
      <c r="P2923" s="1127">
        <v>0.17760000016540289</v>
      </c>
      <c r="Q2923" s="1127">
        <v>0</v>
      </c>
      <c r="R2923" s="1127">
        <v>0</v>
      </c>
      <c r="S2923" s="1127">
        <v>0</v>
      </c>
      <c r="T2923" s="1130">
        <v>0</v>
      </c>
      <c r="U2923" s="1130">
        <v>0</v>
      </c>
      <c r="V2923" s="1130">
        <v>0</v>
      </c>
      <c r="W2923" s="1127">
        <v>0</v>
      </c>
      <c r="X2923" s="1130">
        <v>0.17760000016540289</v>
      </c>
      <c r="Y2923" s="735">
        <v>0.37</v>
      </c>
      <c r="Z2923" s="1131">
        <v>0.17760000016540289</v>
      </c>
      <c r="AA2923" s="1131">
        <v>0</v>
      </c>
      <c r="AB2923" s="1131">
        <v>0</v>
      </c>
      <c r="AC2923" s="1131">
        <v>-5.1800000220537185E-2</v>
      </c>
      <c r="AD2923" s="1131">
        <v>0.17760000016540289</v>
      </c>
      <c r="AE2923" s="1131">
        <v>5.1800000220537185E-2</v>
      </c>
      <c r="AF2923" s="126"/>
      <c r="AG2923" s="126"/>
      <c r="AH2923" s="126"/>
      <c r="AI2923" s="126"/>
      <c r="AJ2923" s="126"/>
      <c r="AK2923" s="126"/>
      <c r="AL2923" s="126">
        <v>2923</v>
      </c>
    </row>
    <row r="2924" spans="1:38">
      <c r="A2924" s="721" t="s">
        <v>2111</v>
      </c>
      <c r="B2924" s="722">
        <v>25</v>
      </c>
      <c r="C2924" s="722">
        <v>2511</v>
      </c>
      <c r="D2924" s="722">
        <v>251105</v>
      </c>
      <c r="E2924" s="721">
        <v>2511051999</v>
      </c>
      <c r="F2924" s="721" t="s">
        <v>314</v>
      </c>
      <c r="G2924" s="1127">
        <v>-65175447</v>
      </c>
      <c r="H2924" s="1128">
        <v>0</v>
      </c>
      <c r="I2924" s="1128">
        <v>-65175447.049999997</v>
      </c>
      <c r="J2924" s="1128">
        <v>-4.9999997019767761E-2</v>
      </c>
      <c r="K2924" s="1128">
        <v>0</v>
      </c>
      <c r="L2924" s="1128">
        <v>0</v>
      </c>
      <c r="M2924" s="1128">
        <v>-4.9999997019767761E-2</v>
      </c>
      <c r="N2924" s="1129">
        <v>0</v>
      </c>
      <c r="O2924" s="1128">
        <v>-4.9999997019767761E-2</v>
      </c>
      <c r="P2924" s="1127">
        <v>-1.849999889731407E-2</v>
      </c>
      <c r="Q2924" s="1127">
        <v>0</v>
      </c>
      <c r="R2924" s="1127">
        <v>0</v>
      </c>
      <c r="S2924" s="1127">
        <v>0</v>
      </c>
      <c r="T2924" s="1130">
        <v>0</v>
      </c>
      <c r="U2924" s="1130">
        <v>0</v>
      </c>
      <c r="V2924" s="1130">
        <v>0</v>
      </c>
      <c r="W2924" s="1127">
        <v>0</v>
      </c>
      <c r="X2924" s="1130">
        <v>-1.849999889731407E-2</v>
      </c>
      <c r="Y2924" s="735">
        <v>0.37</v>
      </c>
      <c r="Z2924" s="1131">
        <v>0</v>
      </c>
      <c r="AA2924" s="1131">
        <v>-1.849999889731407E-2</v>
      </c>
      <c r="AB2924" s="1131">
        <v>0</v>
      </c>
      <c r="AC2924" s="1131">
        <v>-4.0699999779462814E-2</v>
      </c>
      <c r="AD2924" s="1131">
        <v>0</v>
      </c>
      <c r="AE2924" s="1131">
        <v>2.2200000882148744E-2</v>
      </c>
      <c r="AF2924" s="126"/>
      <c r="AG2924" s="126"/>
      <c r="AH2924" s="126"/>
      <c r="AI2924" s="126"/>
      <c r="AJ2924" s="126"/>
      <c r="AK2924" s="126"/>
      <c r="AL2924" s="126">
        <v>2924</v>
      </c>
    </row>
    <row r="2925" spans="1:38">
      <c r="A2925" s="721" t="s">
        <v>2111</v>
      </c>
      <c r="B2925" s="722">
        <v>25</v>
      </c>
      <c r="C2925" s="722">
        <v>2511</v>
      </c>
      <c r="D2925" s="722">
        <v>251105</v>
      </c>
      <c r="E2925" s="721">
        <v>2511054000</v>
      </c>
      <c r="F2925" s="721" t="s">
        <v>310</v>
      </c>
      <c r="G2925" s="1127">
        <v>0</v>
      </c>
      <c r="H2925" s="1128">
        <v>0</v>
      </c>
      <c r="I2925" s="1128">
        <v>0</v>
      </c>
      <c r="J2925" s="1128">
        <v>0</v>
      </c>
      <c r="K2925" s="1128">
        <v>0</v>
      </c>
      <c r="L2925" s="1128">
        <v>0</v>
      </c>
      <c r="M2925" s="1128">
        <v>0</v>
      </c>
      <c r="N2925" s="1129">
        <v>0</v>
      </c>
      <c r="O2925" s="1128">
        <v>0</v>
      </c>
      <c r="P2925" s="1127">
        <v>0</v>
      </c>
      <c r="Q2925" s="1127">
        <v>0</v>
      </c>
      <c r="R2925" s="1127">
        <v>0</v>
      </c>
      <c r="S2925" s="1127">
        <v>0</v>
      </c>
      <c r="T2925" s="1130">
        <v>0</v>
      </c>
      <c r="U2925" s="1130">
        <v>0</v>
      </c>
      <c r="V2925" s="1130">
        <v>0</v>
      </c>
      <c r="W2925" s="1127">
        <v>0</v>
      </c>
      <c r="X2925" s="1130">
        <v>0</v>
      </c>
      <c r="Y2925" s="735">
        <v>0</v>
      </c>
      <c r="Z2925" s="1131">
        <v>0</v>
      </c>
      <c r="AA2925" s="1131">
        <v>0</v>
      </c>
      <c r="AB2925" s="1131">
        <v>0</v>
      </c>
      <c r="AC2925" s="1131">
        <v>0</v>
      </c>
      <c r="AD2925" s="1131">
        <v>0</v>
      </c>
      <c r="AE2925" s="1131">
        <v>0</v>
      </c>
      <c r="AF2925" s="126"/>
      <c r="AG2925" s="126"/>
      <c r="AH2925" s="126"/>
      <c r="AI2925" s="126"/>
      <c r="AJ2925" s="126"/>
      <c r="AK2925" s="126"/>
      <c r="AL2925" s="126">
        <v>2925</v>
      </c>
    </row>
    <row r="2926" spans="1:38">
      <c r="A2926" s="721" t="s">
        <v>2111</v>
      </c>
      <c r="B2926" s="722">
        <v>25</v>
      </c>
      <c r="C2926" s="722">
        <v>2511</v>
      </c>
      <c r="D2926" s="722">
        <v>251105</v>
      </c>
      <c r="E2926" s="721">
        <v>2511054018</v>
      </c>
      <c r="F2926" s="721" t="s">
        <v>1612</v>
      </c>
      <c r="G2926" s="1127">
        <v>-73003805</v>
      </c>
      <c r="H2926" s="1128">
        <v>0</v>
      </c>
      <c r="I2926" s="1128">
        <v>-73003804.700000003</v>
      </c>
      <c r="J2926" s="1128">
        <v>0.29999999701976776</v>
      </c>
      <c r="K2926" s="1128">
        <v>0</v>
      </c>
      <c r="L2926" s="1128">
        <v>0.29999999701976776</v>
      </c>
      <c r="M2926" s="1128">
        <v>0</v>
      </c>
      <c r="N2926" s="1129">
        <v>0</v>
      </c>
      <c r="O2926" s="1128">
        <v>0.29999999701976776</v>
      </c>
      <c r="P2926" s="1127">
        <v>0.11099999889731407</v>
      </c>
      <c r="Q2926" s="1127">
        <v>0</v>
      </c>
      <c r="R2926" s="1127">
        <v>0</v>
      </c>
      <c r="S2926" s="1127">
        <v>0</v>
      </c>
      <c r="T2926" s="1130">
        <v>0</v>
      </c>
      <c r="U2926" s="1130">
        <v>0</v>
      </c>
      <c r="V2926" s="1130">
        <v>0</v>
      </c>
      <c r="W2926" s="1127">
        <v>0</v>
      </c>
      <c r="X2926" s="1130">
        <v>0.11099999889731407</v>
      </c>
      <c r="Y2926" s="735">
        <v>0.37</v>
      </c>
      <c r="Z2926" s="1131">
        <v>0.11099999889731407</v>
      </c>
      <c r="AA2926" s="1131">
        <v>0</v>
      </c>
      <c r="AB2926" s="1131">
        <v>3.6999997794628141E-2</v>
      </c>
      <c r="AC2926" s="1131">
        <v>0</v>
      </c>
      <c r="AD2926" s="1131">
        <v>7.4000001102685925E-2</v>
      </c>
      <c r="AE2926" s="1131">
        <v>0</v>
      </c>
      <c r="AF2926" s="126"/>
      <c r="AG2926" s="126"/>
      <c r="AH2926" s="126"/>
      <c r="AI2926" s="126"/>
      <c r="AJ2926" s="126"/>
      <c r="AK2926" s="126"/>
      <c r="AL2926" s="126">
        <v>2926</v>
      </c>
    </row>
    <row r="2927" spans="1:38">
      <c r="A2927" s="721" t="s">
        <v>2111</v>
      </c>
      <c r="B2927" s="722">
        <v>25</v>
      </c>
      <c r="C2927" s="722">
        <v>2511</v>
      </c>
      <c r="D2927" s="722">
        <v>251105</v>
      </c>
      <c r="E2927" s="721">
        <v>2511059005</v>
      </c>
      <c r="F2927" s="721" t="s">
        <v>1614</v>
      </c>
      <c r="G2927" s="1127">
        <v>-11240262878</v>
      </c>
      <c r="H2927" s="1128">
        <v>0</v>
      </c>
      <c r="I2927" s="1128">
        <v>-11240262878</v>
      </c>
      <c r="J2927" s="1128">
        <v>0</v>
      </c>
      <c r="K2927" s="1128">
        <v>0</v>
      </c>
      <c r="L2927" s="1128">
        <v>0</v>
      </c>
      <c r="M2927" s="1128">
        <v>0</v>
      </c>
      <c r="N2927" s="1129">
        <v>0</v>
      </c>
      <c r="O2927" s="1128">
        <v>0</v>
      </c>
      <c r="P2927" s="1127">
        <v>0</v>
      </c>
      <c r="Q2927" s="1127">
        <v>0</v>
      </c>
      <c r="R2927" s="1127">
        <v>0</v>
      </c>
      <c r="S2927" s="1127">
        <v>0</v>
      </c>
      <c r="T2927" s="1130">
        <v>0</v>
      </c>
      <c r="U2927" s="1130">
        <v>0</v>
      </c>
      <c r="V2927" s="1130">
        <v>0</v>
      </c>
      <c r="W2927" s="1127">
        <v>0</v>
      </c>
      <c r="X2927" s="1130">
        <v>0</v>
      </c>
      <c r="Y2927" s="735">
        <v>0</v>
      </c>
      <c r="Z2927" s="1131">
        <v>0</v>
      </c>
      <c r="AA2927" s="1131">
        <v>0</v>
      </c>
      <c r="AB2927" s="1131">
        <v>0</v>
      </c>
      <c r="AC2927" s="1131">
        <v>0</v>
      </c>
      <c r="AD2927" s="1131">
        <v>0</v>
      </c>
      <c r="AE2927" s="1131">
        <v>0</v>
      </c>
      <c r="AF2927" s="126"/>
      <c r="AG2927" s="126"/>
      <c r="AH2927" s="126"/>
      <c r="AI2927" s="126"/>
      <c r="AJ2927" s="126"/>
      <c r="AK2927" s="126"/>
      <c r="AL2927" s="126">
        <v>2927</v>
      </c>
    </row>
    <row r="2928" spans="1:38">
      <c r="A2928" s="721" t="s">
        <v>2111</v>
      </c>
      <c r="B2928" s="722">
        <v>25</v>
      </c>
      <c r="C2928" s="722">
        <v>2511</v>
      </c>
      <c r="D2928" s="722">
        <v>251105</v>
      </c>
      <c r="E2928" s="721">
        <v>2511059006</v>
      </c>
      <c r="F2928" s="721" t="s">
        <v>1615</v>
      </c>
      <c r="G2928" s="1127">
        <v>-373199803</v>
      </c>
      <c r="H2928" s="1128">
        <v>0</v>
      </c>
      <c r="I2928" s="1128">
        <v>-373199802.67000002</v>
      </c>
      <c r="J2928" s="1128">
        <v>0.32999998331069946</v>
      </c>
      <c r="K2928" s="1128">
        <v>0.32999998331069946</v>
      </c>
      <c r="L2928" s="1128">
        <v>0</v>
      </c>
      <c r="M2928" s="1128">
        <v>0</v>
      </c>
      <c r="N2928" s="1129">
        <v>0</v>
      </c>
      <c r="O2928" s="1128">
        <v>0</v>
      </c>
      <c r="P2928" s="1127">
        <v>0</v>
      </c>
      <c r="Q2928" s="1127">
        <v>0</v>
      </c>
      <c r="R2928" s="1127">
        <v>0</v>
      </c>
      <c r="S2928" s="1127">
        <v>0</v>
      </c>
      <c r="T2928" s="1130">
        <v>0</v>
      </c>
      <c r="U2928" s="1130">
        <v>0</v>
      </c>
      <c r="V2928" s="1130">
        <v>0</v>
      </c>
      <c r="W2928" s="1127">
        <v>0</v>
      </c>
      <c r="X2928" s="1130">
        <v>0</v>
      </c>
      <c r="Y2928" s="735">
        <v>0</v>
      </c>
      <c r="Z2928" s="1131">
        <v>0</v>
      </c>
      <c r="AA2928" s="1131">
        <v>0</v>
      </c>
      <c r="AB2928" s="1131">
        <v>0</v>
      </c>
      <c r="AC2928" s="1131">
        <v>0</v>
      </c>
      <c r="AD2928" s="1131">
        <v>0</v>
      </c>
      <c r="AE2928" s="1131">
        <v>0</v>
      </c>
      <c r="AF2928" s="126"/>
      <c r="AG2928" s="126"/>
      <c r="AH2928" s="126"/>
      <c r="AI2928" s="126"/>
      <c r="AJ2928" s="126"/>
      <c r="AK2928" s="126"/>
      <c r="AL2928" s="126">
        <v>2928</v>
      </c>
    </row>
    <row r="2929" spans="1:38">
      <c r="A2929" s="721" t="s">
        <v>2111</v>
      </c>
      <c r="B2929" s="722">
        <v>25</v>
      </c>
      <c r="C2929" s="722">
        <v>2511</v>
      </c>
      <c r="D2929" s="722">
        <v>251105</v>
      </c>
      <c r="E2929" s="721">
        <v>2511059007</v>
      </c>
      <c r="F2929" s="721" t="s">
        <v>1616</v>
      </c>
      <c r="G2929" s="1127">
        <v>-45638051</v>
      </c>
      <c r="H2929" s="1128">
        <v>0</v>
      </c>
      <c r="I2929" s="1128">
        <v>-45638050.840000004</v>
      </c>
      <c r="J2929" s="1128">
        <v>0.15999999642372131</v>
      </c>
      <c r="K2929" s="1128">
        <v>0.15999999642372131</v>
      </c>
      <c r="L2929" s="1128">
        <v>0</v>
      </c>
      <c r="M2929" s="1128">
        <v>0</v>
      </c>
      <c r="N2929" s="1129">
        <v>0</v>
      </c>
      <c r="O2929" s="1128">
        <v>0</v>
      </c>
      <c r="P2929" s="1127">
        <v>0</v>
      </c>
      <c r="Q2929" s="1127">
        <v>0</v>
      </c>
      <c r="R2929" s="1127">
        <v>0</v>
      </c>
      <c r="S2929" s="1127">
        <v>0</v>
      </c>
      <c r="T2929" s="1130">
        <v>0</v>
      </c>
      <c r="U2929" s="1130">
        <v>0</v>
      </c>
      <c r="V2929" s="1130">
        <v>0</v>
      </c>
      <c r="W2929" s="1127">
        <v>0</v>
      </c>
      <c r="X2929" s="1130">
        <v>0</v>
      </c>
      <c r="Y2929" s="735">
        <v>0</v>
      </c>
      <c r="Z2929" s="1131">
        <v>0</v>
      </c>
      <c r="AA2929" s="1131">
        <v>0</v>
      </c>
      <c r="AB2929" s="1131">
        <v>0</v>
      </c>
      <c r="AC2929" s="1131">
        <v>0</v>
      </c>
      <c r="AD2929" s="1131">
        <v>0</v>
      </c>
      <c r="AE2929" s="1131">
        <v>0</v>
      </c>
      <c r="AF2929" s="126"/>
      <c r="AG2929" s="126"/>
      <c r="AH2929" s="126"/>
      <c r="AI2929" s="126"/>
      <c r="AJ2929" s="126"/>
      <c r="AK2929" s="126"/>
      <c r="AL2929" s="126">
        <v>2929</v>
      </c>
    </row>
    <row r="2930" spans="1:38">
      <c r="A2930" s="721" t="s">
        <v>2111</v>
      </c>
      <c r="B2930" s="722">
        <v>25</v>
      </c>
      <c r="C2930" s="722">
        <v>2511</v>
      </c>
      <c r="D2930" s="722">
        <v>251105</v>
      </c>
      <c r="E2930" s="721">
        <v>2511059008</v>
      </c>
      <c r="F2930" s="721" t="s">
        <v>1617</v>
      </c>
      <c r="G2930" s="1127">
        <v>-34509844</v>
      </c>
      <c r="H2930" s="1128">
        <v>0</v>
      </c>
      <c r="I2930" s="1128">
        <v>-34509843.5</v>
      </c>
      <c r="J2930" s="1128">
        <v>0.5</v>
      </c>
      <c r="K2930" s="1128">
        <v>0</v>
      </c>
      <c r="L2930" s="1128">
        <v>0.5</v>
      </c>
      <c r="M2930" s="1128">
        <v>0</v>
      </c>
      <c r="N2930" s="1129">
        <v>0</v>
      </c>
      <c r="O2930" s="1128">
        <v>0.5</v>
      </c>
      <c r="P2930" s="1127">
        <v>0.185</v>
      </c>
      <c r="Q2930" s="1127">
        <v>0</v>
      </c>
      <c r="R2930" s="1127">
        <v>0</v>
      </c>
      <c r="S2930" s="1127">
        <v>0</v>
      </c>
      <c r="T2930" s="1130">
        <v>0</v>
      </c>
      <c r="U2930" s="1130">
        <v>0</v>
      </c>
      <c r="V2930" s="1130">
        <v>0</v>
      </c>
      <c r="W2930" s="1127">
        <v>0</v>
      </c>
      <c r="X2930" s="1130">
        <v>0.185</v>
      </c>
      <c r="Y2930" s="735">
        <v>0.37</v>
      </c>
      <c r="Z2930" s="1131">
        <v>0.185</v>
      </c>
      <c r="AA2930" s="1131">
        <v>0</v>
      </c>
      <c r="AB2930" s="1131">
        <v>0</v>
      </c>
      <c r="AC2930" s="1131">
        <v>0</v>
      </c>
      <c r="AD2930" s="1131">
        <v>0.185</v>
      </c>
      <c r="AE2930" s="1131">
        <v>0</v>
      </c>
      <c r="AF2930" s="126"/>
      <c r="AG2930" s="126"/>
      <c r="AH2930" s="126"/>
      <c r="AI2930" s="126"/>
      <c r="AJ2930" s="126"/>
      <c r="AK2930" s="126"/>
      <c r="AL2930" s="126">
        <v>2930</v>
      </c>
    </row>
    <row r="2931" spans="1:38">
      <c r="A2931" s="721" t="s">
        <v>2111</v>
      </c>
      <c r="B2931" s="722">
        <v>25</v>
      </c>
      <c r="C2931" s="722">
        <v>2511</v>
      </c>
      <c r="D2931" s="722">
        <v>251105</v>
      </c>
      <c r="E2931" s="721">
        <v>2511059009</v>
      </c>
      <c r="F2931" s="721" t="s">
        <v>1618</v>
      </c>
      <c r="G2931" s="1127">
        <v>-32757938</v>
      </c>
      <c r="H2931" s="1128">
        <v>0</v>
      </c>
      <c r="I2931" s="1128">
        <v>-32757937.66</v>
      </c>
      <c r="J2931" s="1128">
        <v>0.33999999985098839</v>
      </c>
      <c r="K2931" s="1128">
        <v>0.33999999985098839</v>
      </c>
      <c r="L2931" s="1128">
        <v>0</v>
      </c>
      <c r="M2931" s="1128">
        <v>0</v>
      </c>
      <c r="N2931" s="1129">
        <v>0</v>
      </c>
      <c r="O2931" s="1128">
        <v>0</v>
      </c>
      <c r="P2931" s="1127">
        <v>0</v>
      </c>
      <c r="Q2931" s="1127">
        <v>0</v>
      </c>
      <c r="R2931" s="1127">
        <v>0</v>
      </c>
      <c r="S2931" s="1127">
        <v>0</v>
      </c>
      <c r="T2931" s="1130">
        <v>0</v>
      </c>
      <c r="U2931" s="1130">
        <v>0</v>
      </c>
      <c r="V2931" s="1130">
        <v>0</v>
      </c>
      <c r="W2931" s="1127">
        <v>0</v>
      </c>
      <c r="X2931" s="1130">
        <v>0</v>
      </c>
      <c r="Y2931" s="735">
        <v>0</v>
      </c>
      <c r="Z2931" s="1131">
        <v>0</v>
      </c>
      <c r="AA2931" s="1131">
        <v>0</v>
      </c>
      <c r="AB2931" s="1131">
        <v>0</v>
      </c>
      <c r="AC2931" s="1131">
        <v>0</v>
      </c>
      <c r="AD2931" s="1131">
        <v>0</v>
      </c>
      <c r="AE2931" s="1131">
        <v>0</v>
      </c>
      <c r="AF2931" s="126"/>
      <c r="AG2931" s="126"/>
      <c r="AH2931" s="126"/>
      <c r="AI2931" s="126"/>
      <c r="AJ2931" s="126"/>
      <c r="AK2931" s="126"/>
      <c r="AL2931" s="126">
        <v>2931</v>
      </c>
    </row>
    <row r="2932" spans="1:38">
      <c r="A2932" s="721" t="s">
        <v>2111</v>
      </c>
      <c r="B2932" s="722">
        <v>25</v>
      </c>
      <c r="C2932" s="722">
        <v>2511</v>
      </c>
      <c r="D2932" s="722">
        <v>251105</v>
      </c>
      <c r="E2932" s="721">
        <v>2511059011</v>
      </c>
      <c r="F2932" s="721" t="s">
        <v>1619</v>
      </c>
      <c r="G2932" s="1127">
        <v>-11824752282</v>
      </c>
      <c r="H2932" s="1128">
        <v>0</v>
      </c>
      <c r="I2932" s="1128">
        <v>-11824752282.290001</v>
      </c>
      <c r="J2932" s="1128">
        <v>-0.29000091552734375</v>
      </c>
      <c r="K2932" s="1128">
        <v>-0.29000091552734375</v>
      </c>
      <c r="L2932" s="1128">
        <v>0</v>
      </c>
      <c r="M2932" s="1128">
        <v>0</v>
      </c>
      <c r="N2932" s="1129">
        <v>0</v>
      </c>
      <c r="O2932" s="1128">
        <v>0</v>
      </c>
      <c r="P2932" s="1127">
        <v>0</v>
      </c>
      <c r="Q2932" s="1127">
        <v>0</v>
      </c>
      <c r="R2932" s="1127">
        <v>0</v>
      </c>
      <c r="S2932" s="1127">
        <v>0</v>
      </c>
      <c r="T2932" s="1130">
        <v>0</v>
      </c>
      <c r="U2932" s="1130">
        <v>0</v>
      </c>
      <c r="V2932" s="1130">
        <v>0</v>
      </c>
      <c r="W2932" s="1127">
        <v>0</v>
      </c>
      <c r="X2932" s="1130">
        <v>0</v>
      </c>
      <c r="Y2932" s="735">
        <v>0</v>
      </c>
      <c r="Z2932" s="1131">
        <v>0</v>
      </c>
      <c r="AA2932" s="1131">
        <v>0</v>
      </c>
      <c r="AB2932" s="1131">
        <v>0</v>
      </c>
      <c r="AC2932" s="1131">
        <v>0</v>
      </c>
      <c r="AD2932" s="1131">
        <v>0</v>
      </c>
      <c r="AE2932" s="1131">
        <v>0</v>
      </c>
      <c r="AF2932" s="126"/>
      <c r="AG2932" s="126"/>
      <c r="AH2932" s="126"/>
      <c r="AI2932" s="126"/>
      <c r="AJ2932" s="126"/>
      <c r="AK2932" s="126"/>
      <c r="AL2932" s="126">
        <v>2932</v>
      </c>
    </row>
    <row r="2933" spans="1:38">
      <c r="A2933" s="721" t="s">
        <v>2111</v>
      </c>
      <c r="B2933" s="722">
        <v>25</v>
      </c>
      <c r="C2933" s="722">
        <v>2511</v>
      </c>
      <c r="D2933" s="722">
        <v>251105</v>
      </c>
      <c r="E2933" s="721">
        <v>2511059016</v>
      </c>
      <c r="F2933" s="721" t="s">
        <v>2128</v>
      </c>
      <c r="G2933" s="1127">
        <v>0</v>
      </c>
      <c r="H2933" s="1128">
        <v>0</v>
      </c>
      <c r="I2933" s="1128">
        <v>0</v>
      </c>
      <c r="J2933" s="1128">
        <v>0</v>
      </c>
      <c r="K2933" s="1128">
        <v>0</v>
      </c>
      <c r="L2933" s="1128">
        <v>0</v>
      </c>
      <c r="M2933" s="1128">
        <v>0</v>
      </c>
      <c r="N2933" s="1129">
        <v>0</v>
      </c>
      <c r="O2933" s="1128">
        <v>0</v>
      </c>
      <c r="P2933" s="1127">
        <v>0</v>
      </c>
      <c r="Q2933" s="1127">
        <v>0</v>
      </c>
      <c r="R2933" s="1127">
        <v>0</v>
      </c>
      <c r="S2933" s="1127">
        <v>0</v>
      </c>
      <c r="T2933" s="1130">
        <v>0</v>
      </c>
      <c r="U2933" s="1130">
        <v>0</v>
      </c>
      <c r="V2933" s="1130">
        <v>0</v>
      </c>
      <c r="W2933" s="1127">
        <v>0</v>
      </c>
      <c r="X2933" s="1130">
        <v>0</v>
      </c>
      <c r="Y2933" s="735">
        <v>0</v>
      </c>
      <c r="Z2933" s="1131">
        <v>0</v>
      </c>
      <c r="AA2933" s="1131">
        <v>0</v>
      </c>
      <c r="AB2933" s="1131">
        <v>0</v>
      </c>
      <c r="AC2933" s="1131">
        <v>0</v>
      </c>
      <c r="AD2933" s="1131">
        <v>0</v>
      </c>
      <c r="AE2933" s="1131">
        <v>0</v>
      </c>
      <c r="AF2933" s="126"/>
      <c r="AG2933" s="126"/>
      <c r="AH2933" s="126"/>
      <c r="AI2933" s="126"/>
      <c r="AJ2933" s="126"/>
      <c r="AK2933" s="126"/>
      <c r="AL2933" s="126">
        <v>2933</v>
      </c>
    </row>
    <row r="2934" spans="1:38">
      <c r="A2934" s="721" t="s">
        <v>2111</v>
      </c>
      <c r="B2934" s="722">
        <v>25</v>
      </c>
      <c r="C2934" s="722">
        <v>2511</v>
      </c>
      <c r="D2934" s="722">
        <v>251105</v>
      </c>
      <c r="E2934" s="721">
        <v>2511059030</v>
      </c>
      <c r="F2934" s="721" t="s">
        <v>1620</v>
      </c>
      <c r="G2934" s="1127">
        <v>-21574579291</v>
      </c>
      <c r="H2934" s="1128">
        <v>0</v>
      </c>
      <c r="I2934" s="1128">
        <v>-21574579291.389999</v>
      </c>
      <c r="J2934" s="1128">
        <v>-0.3899993896484375</v>
      </c>
      <c r="K2934" s="1128">
        <v>-0.3899993896484375</v>
      </c>
      <c r="L2934" s="1128">
        <v>0</v>
      </c>
      <c r="M2934" s="1128">
        <v>0</v>
      </c>
      <c r="N2934" s="1129">
        <v>0</v>
      </c>
      <c r="O2934" s="1128">
        <v>0</v>
      </c>
      <c r="P2934" s="1127">
        <v>0</v>
      </c>
      <c r="Q2934" s="1127">
        <v>0</v>
      </c>
      <c r="R2934" s="1127">
        <v>0</v>
      </c>
      <c r="S2934" s="1127">
        <v>0</v>
      </c>
      <c r="T2934" s="1130">
        <v>0</v>
      </c>
      <c r="U2934" s="1130">
        <v>0</v>
      </c>
      <c r="V2934" s="1130">
        <v>0</v>
      </c>
      <c r="W2934" s="1127">
        <v>0</v>
      </c>
      <c r="X2934" s="1130">
        <v>0</v>
      </c>
      <c r="Y2934" s="735">
        <v>0</v>
      </c>
      <c r="Z2934" s="1131">
        <v>0</v>
      </c>
      <c r="AA2934" s="1131">
        <v>0</v>
      </c>
      <c r="AB2934" s="1131">
        <v>0</v>
      </c>
      <c r="AC2934" s="1131">
        <v>0</v>
      </c>
      <c r="AD2934" s="1131">
        <v>0</v>
      </c>
      <c r="AE2934" s="1131">
        <v>0</v>
      </c>
      <c r="AF2934" s="126"/>
      <c r="AG2934" s="126"/>
      <c r="AH2934" s="126"/>
      <c r="AI2934" s="126"/>
      <c r="AJ2934" s="126"/>
      <c r="AK2934" s="126"/>
      <c r="AL2934" s="126">
        <v>2934</v>
      </c>
    </row>
    <row r="2935" spans="1:38">
      <c r="A2935" s="721" t="s">
        <v>2111</v>
      </c>
      <c r="B2935" s="722">
        <v>25</v>
      </c>
      <c r="C2935" s="722">
        <v>2511</v>
      </c>
      <c r="D2935" s="722">
        <v>251105</v>
      </c>
      <c r="E2935" s="721">
        <v>2511059041</v>
      </c>
      <c r="F2935" s="721" t="s">
        <v>1621</v>
      </c>
      <c r="G2935" s="1127">
        <v>-11255841653</v>
      </c>
      <c r="H2935" s="1128">
        <v>0</v>
      </c>
      <c r="I2935" s="1128">
        <v>-11255841653.27</v>
      </c>
      <c r="J2935" s="1128">
        <v>-0.27000045776367188</v>
      </c>
      <c r="K2935" s="1128">
        <v>-0.27000045776367188</v>
      </c>
      <c r="L2935" s="1128">
        <v>0</v>
      </c>
      <c r="M2935" s="1128">
        <v>0</v>
      </c>
      <c r="N2935" s="1129">
        <v>0</v>
      </c>
      <c r="O2935" s="1128">
        <v>0</v>
      </c>
      <c r="P2935" s="1127">
        <v>0</v>
      </c>
      <c r="Q2935" s="1127">
        <v>0</v>
      </c>
      <c r="R2935" s="1127">
        <v>0</v>
      </c>
      <c r="S2935" s="1127">
        <v>0</v>
      </c>
      <c r="T2935" s="1130">
        <v>0</v>
      </c>
      <c r="U2935" s="1130">
        <v>0</v>
      </c>
      <c r="V2935" s="1130">
        <v>0</v>
      </c>
      <c r="W2935" s="1127">
        <v>0</v>
      </c>
      <c r="X2935" s="1130">
        <v>0</v>
      </c>
      <c r="Y2935" s="735">
        <v>0</v>
      </c>
      <c r="Z2935" s="1131">
        <v>0</v>
      </c>
      <c r="AA2935" s="1131">
        <v>0</v>
      </c>
      <c r="AB2935" s="1131">
        <v>0</v>
      </c>
      <c r="AC2935" s="1131">
        <v>0</v>
      </c>
      <c r="AD2935" s="1131">
        <v>0</v>
      </c>
      <c r="AE2935" s="1131">
        <v>0</v>
      </c>
      <c r="AF2935" s="126"/>
      <c r="AG2935" s="126"/>
      <c r="AH2935" s="126"/>
      <c r="AI2935" s="126"/>
      <c r="AJ2935" s="126"/>
      <c r="AK2935" s="126"/>
      <c r="AL2935" s="126">
        <v>2935</v>
      </c>
    </row>
    <row r="2936" spans="1:38">
      <c r="A2936" s="721" t="s">
        <v>2111</v>
      </c>
      <c r="B2936" s="722">
        <v>25</v>
      </c>
      <c r="C2936" s="722">
        <v>2511</v>
      </c>
      <c r="D2936" s="722">
        <v>251105</v>
      </c>
      <c r="E2936" s="721">
        <v>2511059104</v>
      </c>
      <c r="F2936" s="721" t="s">
        <v>1622</v>
      </c>
      <c r="G2936" s="1127">
        <v>0</v>
      </c>
      <c r="H2936" s="1128">
        <v>0</v>
      </c>
      <c r="I2936" s="1128">
        <v>0</v>
      </c>
      <c r="J2936" s="1128">
        <v>0</v>
      </c>
      <c r="K2936" s="1128">
        <v>0</v>
      </c>
      <c r="L2936" s="1128">
        <v>0</v>
      </c>
      <c r="M2936" s="1128">
        <v>0</v>
      </c>
      <c r="N2936" s="1129">
        <v>0</v>
      </c>
      <c r="O2936" s="1128">
        <v>0</v>
      </c>
      <c r="P2936" s="1127">
        <v>0</v>
      </c>
      <c r="Q2936" s="1127">
        <v>0</v>
      </c>
      <c r="R2936" s="1127">
        <v>0</v>
      </c>
      <c r="S2936" s="1127">
        <v>0</v>
      </c>
      <c r="T2936" s="1130">
        <v>0</v>
      </c>
      <c r="U2936" s="1130">
        <v>0</v>
      </c>
      <c r="V2936" s="1130">
        <v>0</v>
      </c>
      <c r="W2936" s="1127">
        <v>0</v>
      </c>
      <c r="X2936" s="1130">
        <v>0</v>
      </c>
      <c r="Y2936" s="735">
        <v>0</v>
      </c>
      <c r="Z2936" s="1131">
        <v>0</v>
      </c>
      <c r="AA2936" s="1131">
        <v>0</v>
      </c>
      <c r="AB2936" s="1131">
        <v>0</v>
      </c>
      <c r="AC2936" s="1131">
        <v>0</v>
      </c>
      <c r="AD2936" s="1131">
        <v>0</v>
      </c>
      <c r="AE2936" s="1131">
        <v>0</v>
      </c>
      <c r="AF2936" s="126"/>
      <c r="AG2936" s="126"/>
      <c r="AH2936" s="126"/>
      <c r="AI2936" s="126"/>
      <c r="AJ2936" s="126"/>
      <c r="AK2936" s="126"/>
      <c r="AL2936" s="126">
        <v>2936</v>
      </c>
    </row>
    <row r="2937" spans="1:38">
      <c r="A2937" s="721" t="s">
        <v>2111</v>
      </c>
      <c r="B2937" s="722">
        <v>25</v>
      </c>
      <c r="C2937" s="722">
        <v>2511</v>
      </c>
      <c r="D2937" s="722">
        <v>251105</v>
      </c>
      <c r="E2937" s="721">
        <v>2511059120</v>
      </c>
      <c r="F2937" s="721" t="s">
        <v>2129</v>
      </c>
      <c r="G2937" s="1127">
        <v>0</v>
      </c>
      <c r="H2937" s="1128">
        <v>0</v>
      </c>
      <c r="I2937" s="1128">
        <v>0</v>
      </c>
      <c r="J2937" s="1128">
        <v>0</v>
      </c>
      <c r="K2937" s="1128">
        <v>0</v>
      </c>
      <c r="L2937" s="1128">
        <v>0</v>
      </c>
      <c r="M2937" s="1128">
        <v>0</v>
      </c>
      <c r="N2937" s="1129">
        <v>0</v>
      </c>
      <c r="O2937" s="1128">
        <v>0</v>
      </c>
      <c r="P2937" s="1127">
        <v>0</v>
      </c>
      <c r="Q2937" s="1127">
        <v>0</v>
      </c>
      <c r="R2937" s="1127">
        <v>0</v>
      </c>
      <c r="S2937" s="1127">
        <v>0</v>
      </c>
      <c r="T2937" s="1130">
        <v>0</v>
      </c>
      <c r="U2937" s="1130">
        <v>0</v>
      </c>
      <c r="V2937" s="1130">
        <v>0</v>
      </c>
      <c r="W2937" s="1127">
        <v>0</v>
      </c>
      <c r="X2937" s="1130">
        <v>0</v>
      </c>
      <c r="Y2937" s="735">
        <v>0</v>
      </c>
      <c r="Z2937" s="1131">
        <v>0</v>
      </c>
      <c r="AA2937" s="1131">
        <v>0</v>
      </c>
      <c r="AB2937" s="1131">
        <v>0</v>
      </c>
      <c r="AC2937" s="1131">
        <v>0</v>
      </c>
      <c r="AD2937" s="1131">
        <v>0</v>
      </c>
      <c r="AE2937" s="1131">
        <v>0</v>
      </c>
      <c r="AF2937" s="126"/>
      <c r="AG2937" s="126"/>
      <c r="AH2937" s="126"/>
      <c r="AI2937" s="126"/>
      <c r="AJ2937" s="126"/>
      <c r="AK2937" s="126"/>
      <c r="AL2937" s="126">
        <v>2937</v>
      </c>
    </row>
    <row r="2938" spans="1:38">
      <c r="A2938" s="721" t="s">
        <v>2111</v>
      </c>
      <c r="B2938" s="722">
        <v>25</v>
      </c>
      <c r="C2938" s="722">
        <v>2511</v>
      </c>
      <c r="D2938" s="722">
        <v>251105</v>
      </c>
      <c r="E2938" s="721">
        <v>2511059121</v>
      </c>
      <c r="F2938" s="721" t="s">
        <v>1623</v>
      </c>
      <c r="G2938" s="1127">
        <v>-1019594026</v>
      </c>
      <c r="H2938" s="1128">
        <v>0</v>
      </c>
      <c r="I2938" s="1128">
        <v>-1019594025.67</v>
      </c>
      <c r="J2938" s="1128">
        <v>0.33000004291534424</v>
      </c>
      <c r="K2938" s="1128">
        <v>0.33000004291534424</v>
      </c>
      <c r="L2938" s="1128">
        <v>0</v>
      </c>
      <c r="M2938" s="1128">
        <v>0</v>
      </c>
      <c r="N2938" s="1129">
        <v>0</v>
      </c>
      <c r="O2938" s="1128">
        <v>0</v>
      </c>
      <c r="P2938" s="1127">
        <v>0</v>
      </c>
      <c r="Q2938" s="1127">
        <v>0</v>
      </c>
      <c r="R2938" s="1127">
        <v>0</v>
      </c>
      <c r="S2938" s="1127">
        <v>0</v>
      </c>
      <c r="T2938" s="1130">
        <v>0</v>
      </c>
      <c r="U2938" s="1130">
        <v>0</v>
      </c>
      <c r="V2938" s="1130">
        <v>0</v>
      </c>
      <c r="W2938" s="1127">
        <v>0</v>
      </c>
      <c r="X2938" s="1130">
        <v>0</v>
      </c>
      <c r="Y2938" s="735">
        <v>0</v>
      </c>
      <c r="Z2938" s="1131">
        <v>0</v>
      </c>
      <c r="AA2938" s="1131">
        <v>0</v>
      </c>
      <c r="AB2938" s="1131">
        <v>0</v>
      </c>
      <c r="AC2938" s="1131">
        <v>0</v>
      </c>
      <c r="AD2938" s="1131">
        <v>0</v>
      </c>
      <c r="AE2938" s="1131">
        <v>0</v>
      </c>
      <c r="AF2938" s="126"/>
      <c r="AG2938" s="126"/>
      <c r="AH2938" s="126"/>
      <c r="AI2938" s="126"/>
      <c r="AJ2938" s="126"/>
      <c r="AK2938" s="126"/>
      <c r="AL2938" s="126">
        <v>2938</v>
      </c>
    </row>
    <row r="2939" spans="1:38">
      <c r="A2939" s="721" t="s">
        <v>2111</v>
      </c>
      <c r="B2939" s="722">
        <v>25</v>
      </c>
      <c r="C2939" s="722">
        <v>2511</v>
      </c>
      <c r="D2939" s="722">
        <v>251105</v>
      </c>
      <c r="E2939" s="721">
        <v>2511059122</v>
      </c>
      <c r="F2939" s="721" t="s">
        <v>2129</v>
      </c>
      <c r="G2939" s="1127">
        <v>0</v>
      </c>
      <c r="H2939" s="1128">
        <v>0</v>
      </c>
      <c r="I2939" s="1128">
        <v>0</v>
      </c>
      <c r="J2939" s="1128">
        <v>0</v>
      </c>
      <c r="K2939" s="1128">
        <v>0</v>
      </c>
      <c r="L2939" s="1128">
        <v>0</v>
      </c>
      <c r="M2939" s="1128">
        <v>0</v>
      </c>
      <c r="N2939" s="1129">
        <v>0</v>
      </c>
      <c r="O2939" s="1128">
        <v>0</v>
      </c>
      <c r="P2939" s="1127">
        <v>0</v>
      </c>
      <c r="Q2939" s="1127">
        <v>0</v>
      </c>
      <c r="R2939" s="1127">
        <v>0</v>
      </c>
      <c r="S2939" s="1127">
        <v>0</v>
      </c>
      <c r="T2939" s="1130">
        <v>0</v>
      </c>
      <c r="U2939" s="1130">
        <v>0</v>
      </c>
      <c r="V2939" s="1130">
        <v>0</v>
      </c>
      <c r="W2939" s="1127">
        <v>0</v>
      </c>
      <c r="X2939" s="1130">
        <v>0</v>
      </c>
      <c r="Y2939" s="735">
        <v>0</v>
      </c>
      <c r="Z2939" s="1131">
        <v>0</v>
      </c>
      <c r="AA2939" s="1131">
        <v>0</v>
      </c>
      <c r="AB2939" s="1131">
        <v>0</v>
      </c>
      <c r="AC2939" s="1131">
        <v>0</v>
      </c>
      <c r="AD2939" s="1131">
        <v>0</v>
      </c>
      <c r="AE2939" s="1131">
        <v>0</v>
      </c>
      <c r="AF2939" s="126"/>
      <c r="AG2939" s="126"/>
      <c r="AH2939" s="126"/>
      <c r="AI2939" s="126"/>
      <c r="AJ2939" s="126"/>
      <c r="AK2939" s="126"/>
      <c r="AL2939" s="126">
        <v>2939</v>
      </c>
    </row>
    <row r="2940" spans="1:38">
      <c r="A2940" s="721" t="s">
        <v>2111</v>
      </c>
      <c r="B2940" s="722">
        <v>25</v>
      </c>
      <c r="C2940" s="722">
        <v>2511</v>
      </c>
      <c r="D2940" s="722">
        <v>251105</v>
      </c>
      <c r="E2940" s="721">
        <v>2511059501</v>
      </c>
      <c r="F2940" s="721" t="s">
        <v>1624</v>
      </c>
      <c r="G2940" s="1127">
        <v>-15614255084</v>
      </c>
      <c r="H2940" s="1128">
        <v>0</v>
      </c>
      <c r="I2940" s="1128">
        <v>-15614255083.83</v>
      </c>
      <c r="J2940" s="1128">
        <v>0.17000007629394531</v>
      </c>
      <c r="K2940" s="1128">
        <v>0.17000007629394531</v>
      </c>
      <c r="L2940" s="1128">
        <v>0</v>
      </c>
      <c r="M2940" s="1128">
        <v>0</v>
      </c>
      <c r="N2940" s="1129">
        <v>0</v>
      </c>
      <c r="O2940" s="1128">
        <v>0</v>
      </c>
      <c r="P2940" s="1127">
        <v>0</v>
      </c>
      <c r="Q2940" s="1127">
        <v>0</v>
      </c>
      <c r="R2940" s="1127">
        <v>0</v>
      </c>
      <c r="S2940" s="1127">
        <v>0</v>
      </c>
      <c r="T2940" s="1130">
        <v>0</v>
      </c>
      <c r="U2940" s="1130">
        <v>0</v>
      </c>
      <c r="V2940" s="1130">
        <v>0</v>
      </c>
      <c r="W2940" s="1127">
        <v>0</v>
      </c>
      <c r="X2940" s="1130">
        <v>0</v>
      </c>
      <c r="Y2940" s="735">
        <v>0</v>
      </c>
      <c r="Z2940" s="1131">
        <v>0</v>
      </c>
      <c r="AA2940" s="1131">
        <v>0</v>
      </c>
      <c r="AB2940" s="1131">
        <v>0</v>
      </c>
      <c r="AC2940" s="1131">
        <v>0</v>
      </c>
      <c r="AD2940" s="1131">
        <v>0</v>
      </c>
      <c r="AE2940" s="1131">
        <v>0</v>
      </c>
      <c r="AF2940" s="126"/>
      <c r="AG2940" s="126"/>
      <c r="AH2940" s="126"/>
      <c r="AI2940" s="126"/>
      <c r="AJ2940" s="126"/>
      <c r="AK2940" s="126"/>
      <c r="AL2940" s="126">
        <v>2940</v>
      </c>
    </row>
    <row r="2941" spans="1:38">
      <c r="A2941" s="721" t="s">
        <v>2111</v>
      </c>
      <c r="B2941" s="722">
        <v>25</v>
      </c>
      <c r="C2941" s="722">
        <v>2511</v>
      </c>
      <c r="D2941" s="722">
        <v>251105</v>
      </c>
      <c r="E2941" s="721">
        <v>2511059502</v>
      </c>
      <c r="F2941" s="721" t="s">
        <v>2130</v>
      </c>
      <c r="G2941" s="1127">
        <v>0</v>
      </c>
      <c r="H2941" s="1128">
        <v>0</v>
      </c>
      <c r="I2941" s="1128">
        <v>0</v>
      </c>
      <c r="J2941" s="1128">
        <v>0</v>
      </c>
      <c r="K2941" s="1128">
        <v>0</v>
      </c>
      <c r="L2941" s="1128">
        <v>0</v>
      </c>
      <c r="M2941" s="1128">
        <v>0</v>
      </c>
      <c r="N2941" s="1129">
        <v>0</v>
      </c>
      <c r="O2941" s="1128">
        <v>0</v>
      </c>
      <c r="P2941" s="1127">
        <v>0</v>
      </c>
      <c r="Q2941" s="1127">
        <v>0</v>
      </c>
      <c r="R2941" s="1127">
        <v>0</v>
      </c>
      <c r="S2941" s="1127">
        <v>0</v>
      </c>
      <c r="T2941" s="1130">
        <v>0</v>
      </c>
      <c r="U2941" s="1130">
        <v>0</v>
      </c>
      <c r="V2941" s="1130">
        <v>0</v>
      </c>
      <c r="W2941" s="1127">
        <v>0</v>
      </c>
      <c r="X2941" s="1130">
        <v>0</v>
      </c>
      <c r="Y2941" s="735">
        <v>0</v>
      </c>
      <c r="Z2941" s="1131">
        <v>0</v>
      </c>
      <c r="AA2941" s="1131">
        <v>0</v>
      </c>
      <c r="AB2941" s="1131">
        <v>0</v>
      </c>
      <c r="AC2941" s="1131">
        <v>0</v>
      </c>
      <c r="AD2941" s="1131">
        <v>0</v>
      </c>
      <c r="AE2941" s="1131">
        <v>0</v>
      </c>
      <c r="AF2941" s="126"/>
      <c r="AG2941" s="126"/>
      <c r="AH2941" s="126"/>
      <c r="AI2941" s="126"/>
      <c r="AJ2941" s="126"/>
      <c r="AK2941" s="126"/>
      <c r="AL2941" s="126">
        <v>2941</v>
      </c>
    </row>
    <row r="2942" spans="1:38">
      <c r="A2942" s="721" t="s">
        <v>2111</v>
      </c>
      <c r="B2942" s="722">
        <v>25</v>
      </c>
      <c r="C2942" s="722">
        <v>2511</v>
      </c>
      <c r="D2942" s="722">
        <v>251105</v>
      </c>
      <c r="E2942" s="721">
        <v>2511059503</v>
      </c>
      <c r="F2942" s="721" t="s">
        <v>2131</v>
      </c>
      <c r="G2942" s="1127">
        <v>0</v>
      </c>
      <c r="H2942" s="1128">
        <v>0</v>
      </c>
      <c r="I2942" s="1128">
        <v>0</v>
      </c>
      <c r="J2942" s="1128">
        <v>0</v>
      </c>
      <c r="K2942" s="1128">
        <v>0</v>
      </c>
      <c r="L2942" s="1128">
        <v>0</v>
      </c>
      <c r="M2942" s="1128">
        <v>0</v>
      </c>
      <c r="N2942" s="1129">
        <v>0</v>
      </c>
      <c r="O2942" s="1128">
        <v>0</v>
      </c>
      <c r="P2942" s="1127">
        <v>0</v>
      </c>
      <c r="Q2942" s="1127">
        <v>0</v>
      </c>
      <c r="R2942" s="1127">
        <v>0</v>
      </c>
      <c r="S2942" s="1127">
        <v>0</v>
      </c>
      <c r="T2942" s="1130">
        <v>0</v>
      </c>
      <c r="U2942" s="1130">
        <v>0</v>
      </c>
      <c r="V2942" s="1130">
        <v>0</v>
      </c>
      <c r="W2942" s="1127">
        <v>0</v>
      </c>
      <c r="X2942" s="1130">
        <v>0</v>
      </c>
      <c r="Y2942" s="735">
        <v>0</v>
      </c>
      <c r="Z2942" s="1131">
        <v>0</v>
      </c>
      <c r="AA2942" s="1131">
        <v>0</v>
      </c>
      <c r="AB2942" s="1131">
        <v>0</v>
      </c>
      <c r="AC2942" s="1131">
        <v>0</v>
      </c>
      <c r="AD2942" s="1131">
        <v>0</v>
      </c>
      <c r="AE2942" s="1131">
        <v>0</v>
      </c>
      <c r="AF2942" s="126"/>
      <c r="AG2942" s="126"/>
      <c r="AH2942" s="126"/>
      <c r="AI2942" s="126"/>
      <c r="AJ2942" s="126"/>
      <c r="AK2942" s="126"/>
      <c r="AL2942" s="126">
        <v>2942</v>
      </c>
    </row>
    <row r="2943" spans="1:38">
      <c r="A2943" s="721" t="s">
        <v>2111</v>
      </c>
      <c r="B2943" s="722">
        <v>25</v>
      </c>
      <c r="C2943" s="722">
        <v>2511</v>
      </c>
      <c r="D2943" s="722">
        <v>251105</v>
      </c>
      <c r="E2943" s="721">
        <v>2511059504</v>
      </c>
      <c r="F2943" s="721" t="s">
        <v>2132</v>
      </c>
      <c r="G2943" s="1127">
        <v>0</v>
      </c>
      <c r="H2943" s="1128">
        <v>0</v>
      </c>
      <c r="I2943" s="1128">
        <v>0</v>
      </c>
      <c r="J2943" s="1128">
        <v>0</v>
      </c>
      <c r="K2943" s="1128">
        <v>0</v>
      </c>
      <c r="L2943" s="1128">
        <v>0</v>
      </c>
      <c r="M2943" s="1128">
        <v>0</v>
      </c>
      <c r="N2943" s="1129">
        <v>0</v>
      </c>
      <c r="O2943" s="1128">
        <v>0</v>
      </c>
      <c r="P2943" s="1127">
        <v>0</v>
      </c>
      <c r="Q2943" s="1127">
        <v>0</v>
      </c>
      <c r="R2943" s="1127">
        <v>0</v>
      </c>
      <c r="S2943" s="1127">
        <v>0</v>
      </c>
      <c r="T2943" s="1130">
        <v>0</v>
      </c>
      <c r="U2943" s="1130">
        <v>0</v>
      </c>
      <c r="V2943" s="1130">
        <v>0</v>
      </c>
      <c r="W2943" s="1127">
        <v>0</v>
      </c>
      <c r="X2943" s="1130">
        <v>0</v>
      </c>
      <c r="Y2943" s="735">
        <v>0</v>
      </c>
      <c r="Z2943" s="1131">
        <v>0</v>
      </c>
      <c r="AA2943" s="1131">
        <v>0</v>
      </c>
      <c r="AB2943" s="1131">
        <v>0</v>
      </c>
      <c r="AC2943" s="1131">
        <v>0</v>
      </c>
      <c r="AD2943" s="1131">
        <v>0</v>
      </c>
      <c r="AE2943" s="1131">
        <v>0</v>
      </c>
      <c r="AF2943" s="126"/>
      <c r="AG2943" s="126"/>
      <c r="AH2943" s="126"/>
      <c r="AI2943" s="126"/>
      <c r="AJ2943" s="126"/>
      <c r="AK2943" s="126"/>
      <c r="AL2943" s="126">
        <v>2943</v>
      </c>
    </row>
    <row r="2944" spans="1:38">
      <c r="A2944" s="721" t="s">
        <v>2111</v>
      </c>
      <c r="B2944" s="722">
        <v>25</v>
      </c>
      <c r="C2944" s="722">
        <v>2511</v>
      </c>
      <c r="D2944" s="722">
        <v>251105</v>
      </c>
      <c r="E2944" s="721">
        <v>2511059601</v>
      </c>
      <c r="F2944" s="721" t="s">
        <v>2133</v>
      </c>
      <c r="G2944" s="1127">
        <v>-10000</v>
      </c>
      <c r="H2944" s="1128">
        <v>0</v>
      </c>
      <c r="I2944" s="1128">
        <v>-10000</v>
      </c>
      <c r="J2944" s="1128">
        <v>0</v>
      </c>
      <c r="K2944" s="1128">
        <v>0</v>
      </c>
      <c r="L2944" s="1128">
        <v>0</v>
      </c>
      <c r="M2944" s="1128">
        <v>0</v>
      </c>
      <c r="N2944" s="1129">
        <v>0</v>
      </c>
      <c r="O2944" s="1128">
        <v>0</v>
      </c>
      <c r="P2944" s="1127">
        <v>0</v>
      </c>
      <c r="Q2944" s="1127">
        <v>0</v>
      </c>
      <c r="R2944" s="1127">
        <v>0</v>
      </c>
      <c r="S2944" s="1127">
        <v>0</v>
      </c>
      <c r="T2944" s="1130">
        <v>0</v>
      </c>
      <c r="U2944" s="1130">
        <v>0</v>
      </c>
      <c r="V2944" s="1130">
        <v>0</v>
      </c>
      <c r="W2944" s="1127">
        <v>0</v>
      </c>
      <c r="X2944" s="1130">
        <v>0</v>
      </c>
      <c r="Y2944" s="735">
        <v>0</v>
      </c>
      <c r="Z2944" s="1131">
        <v>0</v>
      </c>
      <c r="AA2944" s="1131">
        <v>0</v>
      </c>
      <c r="AB2944" s="1131">
        <v>0</v>
      </c>
      <c r="AC2944" s="1131">
        <v>0</v>
      </c>
      <c r="AD2944" s="1131">
        <v>0</v>
      </c>
      <c r="AE2944" s="1131">
        <v>0</v>
      </c>
      <c r="AF2944" s="126"/>
      <c r="AG2944" s="126"/>
      <c r="AH2944" s="126"/>
      <c r="AI2944" s="126"/>
      <c r="AJ2944" s="126"/>
      <c r="AK2944" s="126"/>
      <c r="AL2944" s="126">
        <v>2944</v>
      </c>
    </row>
    <row r="2945" spans="1:38">
      <c r="A2945" s="721" t="s">
        <v>2111</v>
      </c>
      <c r="B2945" s="722">
        <v>25</v>
      </c>
      <c r="C2945" s="722">
        <v>2511</v>
      </c>
      <c r="D2945" s="722">
        <v>251105</v>
      </c>
      <c r="E2945" s="721">
        <v>2511059603</v>
      </c>
      <c r="F2945" s="721" t="s">
        <v>2134</v>
      </c>
      <c r="G2945" s="1127">
        <v>0</v>
      </c>
      <c r="H2945" s="1128">
        <v>0</v>
      </c>
      <c r="I2945" s="1128">
        <v>0</v>
      </c>
      <c r="J2945" s="1128">
        <v>0</v>
      </c>
      <c r="K2945" s="1128">
        <v>0</v>
      </c>
      <c r="L2945" s="1128">
        <v>0</v>
      </c>
      <c r="M2945" s="1128">
        <v>0</v>
      </c>
      <c r="N2945" s="1129">
        <v>0</v>
      </c>
      <c r="O2945" s="1128">
        <v>0</v>
      </c>
      <c r="P2945" s="1127">
        <v>0</v>
      </c>
      <c r="Q2945" s="1127">
        <v>0</v>
      </c>
      <c r="R2945" s="1127">
        <v>0</v>
      </c>
      <c r="S2945" s="1127">
        <v>0</v>
      </c>
      <c r="T2945" s="1130">
        <v>0</v>
      </c>
      <c r="U2945" s="1130">
        <v>0</v>
      </c>
      <c r="V2945" s="1130">
        <v>0</v>
      </c>
      <c r="W2945" s="1127">
        <v>0</v>
      </c>
      <c r="X2945" s="1130">
        <v>0</v>
      </c>
      <c r="Y2945" s="735">
        <v>0</v>
      </c>
      <c r="Z2945" s="1131">
        <v>0</v>
      </c>
      <c r="AA2945" s="1131">
        <v>0</v>
      </c>
      <c r="AB2945" s="1131">
        <v>0</v>
      </c>
      <c r="AC2945" s="1131">
        <v>0</v>
      </c>
      <c r="AD2945" s="1131">
        <v>0</v>
      </c>
      <c r="AE2945" s="1131">
        <v>0</v>
      </c>
      <c r="AF2945" s="126"/>
      <c r="AG2945" s="126"/>
      <c r="AH2945" s="126"/>
      <c r="AI2945" s="126"/>
      <c r="AJ2945" s="126"/>
      <c r="AK2945" s="126"/>
      <c r="AL2945" s="126">
        <v>2945</v>
      </c>
    </row>
    <row r="2946" spans="1:38">
      <c r="A2946" s="721" t="s">
        <v>2111</v>
      </c>
      <c r="B2946" s="722">
        <v>25</v>
      </c>
      <c r="C2946" s="722">
        <v>2511</v>
      </c>
      <c r="D2946" s="722">
        <v>251105</v>
      </c>
      <c r="E2946" s="721">
        <v>2511059604</v>
      </c>
      <c r="F2946" s="721" t="s">
        <v>1625</v>
      </c>
      <c r="G2946" s="1127">
        <v>-397526748</v>
      </c>
      <c r="H2946" s="1128">
        <v>0</v>
      </c>
      <c r="I2946" s="1128">
        <v>-397526748</v>
      </c>
      <c r="J2946" s="1128">
        <v>0</v>
      </c>
      <c r="K2946" s="1128">
        <v>0</v>
      </c>
      <c r="L2946" s="1128">
        <v>0</v>
      </c>
      <c r="M2946" s="1128">
        <v>0</v>
      </c>
      <c r="N2946" s="1129">
        <v>0</v>
      </c>
      <c r="O2946" s="1128">
        <v>0</v>
      </c>
      <c r="P2946" s="1127">
        <v>0</v>
      </c>
      <c r="Q2946" s="1127">
        <v>0</v>
      </c>
      <c r="R2946" s="1127">
        <v>0</v>
      </c>
      <c r="S2946" s="1127">
        <v>0</v>
      </c>
      <c r="T2946" s="1130">
        <v>0</v>
      </c>
      <c r="U2946" s="1130">
        <v>0</v>
      </c>
      <c r="V2946" s="1130">
        <v>0</v>
      </c>
      <c r="W2946" s="1127">
        <v>0</v>
      </c>
      <c r="X2946" s="1130">
        <v>0</v>
      </c>
      <c r="Y2946" s="735">
        <v>0</v>
      </c>
      <c r="Z2946" s="1131">
        <v>0</v>
      </c>
      <c r="AA2946" s="1131">
        <v>0</v>
      </c>
      <c r="AB2946" s="1131">
        <v>0</v>
      </c>
      <c r="AC2946" s="1131">
        <v>0</v>
      </c>
      <c r="AD2946" s="1131">
        <v>0</v>
      </c>
      <c r="AE2946" s="1131">
        <v>0</v>
      </c>
      <c r="AF2946" s="126"/>
      <c r="AG2946" s="126"/>
      <c r="AH2946" s="126"/>
      <c r="AI2946" s="126"/>
      <c r="AJ2946" s="126"/>
      <c r="AK2946" s="126"/>
      <c r="AL2946" s="126">
        <v>2946</v>
      </c>
    </row>
    <row r="2947" spans="1:38">
      <c r="A2947" s="721" t="s">
        <v>2111</v>
      </c>
      <c r="B2947" s="722">
        <v>25</v>
      </c>
      <c r="C2947" s="722">
        <v>2511</v>
      </c>
      <c r="D2947" s="722">
        <v>251105</v>
      </c>
      <c r="E2947" s="721">
        <v>2511059613</v>
      </c>
      <c r="F2947" s="721" t="s">
        <v>1626</v>
      </c>
      <c r="G2947" s="1127">
        <v>-105207867</v>
      </c>
      <c r="H2947" s="1128">
        <v>0</v>
      </c>
      <c r="I2947" s="1128">
        <v>-105207867</v>
      </c>
      <c r="J2947" s="1128">
        <v>0</v>
      </c>
      <c r="K2947" s="1128">
        <v>0</v>
      </c>
      <c r="L2947" s="1128">
        <v>0</v>
      </c>
      <c r="M2947" s="1128">
        <v>0</v>
      </c>
      <c r="N2947" s="1129">
        <v>0</v>
      </c>
      <c r="O2947" s="1128">
        <v>0</v>
      </c>
      <c r="P2947" s="1127">
        <v>0</v>
      </c>
      <c r="Q2947" s="1127">
        <v>0</v>
      </c>
      <c r="R2947" s="1127">
        <v>0</v>
      </c>
      <c r="S2947" s="1127">
        <v>0</v>
      </c>
      <c r="T2947" s="1130">
        <v>0</v>
      </c>
      <c r="U2947" s="1130">
        <v>0</v>
      </c>
      <c r="V2947" s="1130">
        <v>0</v>
      </c>
      <c r="W2947" s="1127">
        <v>0</v>
      </c>
      <c r="X2947" s="1130">
        <v>0</v>
      </c>
      <c r="Y2947" s="735">
        <v>0</v>
      </c>
      <c r="Z2947" s="1131">
        <v>0</v>
      </c>
      <c r="AA2947" s="1131">
        <v>0</v>
      </c>
      <c r="AB2947" s="1131">
        <v>0</v>
      </c>
      <c r="AC2947" s="1131">
        <v>0</v>
      </c>
      <c r="AD2947" s="1131">
        <v>0</v>
      </c>
      <c r="AE2947" s="1131">
        <v>0</v>
      </c>
      <c r="AF2947" s="126"/>
      <c r="AG2947" s="126"/>
      <c r="AH2947" s="126"/>
      <c r="AI2947" s="126"/>
      <c r="AJ2947" s="126"/>
      <c r="AK2947" s="126"/>
      <c r="AL2947" s="126">
        <v>2947</v>
      </c>
    </row>
    <row r="2948" spans="1:38">
      <c r="A2948" s="721" t="s">
        <v>2111</v>
      </c>
      <c r="B2948" s="722">
        <v>25</v>
      </c>
      <c r="C2948" s="722">
        <v>2511</v>
      </c>
      <c r="D2948" s="722">
        <v>251105</v>
      </c>
      <c r="E2948" s="721">
        <v>2511059702</v>
      </c>
      <c r="F2948" s="721" t="s">
        <v>4421</v>
      </c>
      <c r="G2948" s="1127">
        <v>0</v>
      </c>
      <c r="H2948" s="1128">
        <v>0</v>
      </c>
      <c r="I2948" s="1128">
        <v>0</v>
      </c>
      <c r="J2948" s="1128">
        <v>0</v>
      </c>
      <c r="K2948" s="1128">
        <v>0</v>
      </c>
      <c r="L2948" s="1128">
        <v>0</v>
      </c>
      <c r="M2948" s="1128">
        <v>0</v>
      </c>
      <c r="N2948" s="1129">
        <v>0</v>
      </c>
      <c r="O2948" s="1128">
        <v>0</v>
      </c>
      <c r="P2948" s="1127">
        <v>0</v>
      </c>
      <c r="Q2948" s="1127">
        <v>0</v>
      </c>
      <c r="R2948" s="1127">
        <v>0</v>
      </c>
      <c r="S2948" s="1127">
        <v>0</v>
      </c>
      <c r="T2948" s="1130">
        <v>0</v>
      </c>
      <c r="U2948" s="1130">
        <v>0</v>
      </c>
      <c r="V2948" s="1130">
        <v>0</v>
      </c>
      <c r="W2948" s="1127">
        <v>0</v>
      </c>
      <c r="X2948" s="1130">
        <v>0</v>
      </c>
      <c r="Y2948" s="735">
        <v>0</v>
      </c>
      <c r="Z2948" s="1131">
        <v>0</v>
      </c>
      <c r="AA2948" s="1131">
        <v>0</v>
      </c>
      <c r="AB2948" s="1131">
        <v>0</v>
      </c>
      <c r="AC2948" s="1131">
        <v>0</v>
      </c>
      <c r="AD2948" s="1131">
        <v>0</v>
      </c>
      <c r="AE2948" s="1131">
        <v>0</v>
      </c>
      <c r="AF2948" s="126"/>
      <c r="AG2948" s="126"/>
      <c r="AH2948" s="126"/>
      <c r="AI2948" s="126"/>
      <c r="AJ2948" s="126"/>
      <c r="AK2948" s="126"/>
      <c r="AL2948" s="126">
        <v>2948</v>
      </c>
    </row>
    <row r="2949" spans="1:38">
      <c r="A2949" s="721" t="s">
        <v>2111</v>
      </c>
      <c r="B2949" s="722">
        <v>25</v>
      </c>
      <c r="C2949" s="722">
        <v>2511</v>
      </c>
      <c r="D2949" s="722">
        <v>251105</v>
      </c>
      <c r="E2949" s="721">
        <v>2511059703</v>
      </c>
      <c r="F2949" s="721" t="s">
        <v>1614</v>
      </c>
      <c r="G2949" s="1127">
        <v>-527636753774</v>
      </c>
      <c r="H2949" s="1128">
        <v>0</v>
      </c>
      <c r="I2949" s="1128">
        <v>-527636753774</v>
      </c>
      <c r="J2949" s="1128">
        <v>0</v>
      </c>
      <c r="K2949" s="1128">
        <v>0</v>
      </c>
      <c r="L2949" s="1128">
        <v>0</v>
      </c>
      <c r="M2949" s="1128">
        <v>0</v>
      </c>
      <c r="N2949" s="1129">
        <v>0</v>
      </c>
      <c r="O2949" s="1128">
        <v>0</v>
      </c>
      <c r="P2949" s="1127">
        <v>0</v>
      </c>
      <c r="Q2949" s="1127">
        <v>0</v>
      </c>
      <c r="R2949" s="1127">
        <v>0</v>
      </c>
      <c r="S2949" s="1127">
        <v>0</v>
      </c>
      <c r="T2949" s="1130">
        <v>0</v>
      </c>
      <c r="U2949" s="1130">
        <v>0</v>
      </c>
      <c r="V2949" s="1130">
        <v>0</v>
      </c>
      <c r="W2949" s="1127">
        <v>0</v>
      </c>
      <c r="X2949" s="1130">
        <v>0</v>
      </c>
      <c r="Y2949" s="735">
        <v>0</v>
      </c>
      <c r="Z2949" s="1131">
        <v>0</v>
      </c>
      <c r="AA2949" s="1131">
        <v>0</v>
      </c>
      <c r="AB2949" s="1131">
        <v>0</v>
      </c>
      <c r="AC2949" s="1131">
        <v>0</v>
      </c>
      <c r="AD2949" s="1131">
        <v>0</v>
      </c>
      <c r="AE2949" s="1131">
        <v>0</v>
      </c>
      <c r="AF2949" s="126"/>
      <c r="AG2949" s="126"/>
      <c r="AH2949" s="126"/>
      <c r="AI2949" s="126"/>
      <c r="AJ2949" s="126"/>
      <c r="AK2949" s="126"/>
      <c r="AL2949" s="126">
        <v>2949</v>
      </c>
    </row>
    <row r="2950" spans="1:38">
      <c r="A2950" s="721" t="s">
        <v>2111</v>
      </c>
      <c r="B2950" s="722">
        <v>25</v>
      </c>
      <c r="C2950" s="722">
        <v>2511</v>
      </c>
      <c r="D2950" s="722">
        <v>251105</v>
      </c>
      <c r="E2950" s="721">
        <v>2511059704</v>
      </c>
      <c r="F2950" s="721" t="s">
        <v>3734</v>
      </c>
      <c r="G2950" s="1127">
        <v>-227249453</v>
      </c>
      <c r="H2950" s="1128">
        <v>0</v>
      </c>
      <c r="I2950" s="1128">
        <v>-227249453</v>
      </c>
      <c r="J2950" s="1128">
        <v>0</v>
      </c>
      <c r="K2950" s="1128">
        <v>0</v>
      </c>
      <c r="L2950" s="1128">
        <v>0</v>
      </c>
      <c r="M2950" s="1128">
        <v>0</v>
      </c>
      <c r="N2950" s="1129">
        <v>0</v>
      </c>
      <c r="O2950" s="1128">
        <v>0</v>
      </c>
      <c r="P2950" s="1127">
        <v>0</v>
      </c>
      <c r="Q2950" s="1127">
        <v>0</v>
      </c>
      <c r="R2950" s="1127">
        <v>0</v>
      </c>
      <c r="S2950" s="1127">
        <v>0</v>
      </c>
      <c r="T2950" s="1130">
        <v>0</v>
      </c>
      <c r="U2950" s="1130">
        <v>0</v>
      </c>
      <c r="V2950" s="1130">
        <v>0</v>
      </c>
      <c r="W2950" s="1127">
        <v>0</v>
      </c>
      <c r="X2950" s="1130">
        <v>0</v>
      </c>
      <c r="Y2950" s="735">
        <v>0</v>
      </c>
      <c r="Z2950" s="1131">
        <v>0</v>
      </c>
      <c r="AA2950" s="1131">
        <v>0</v>
      </c>
      <c r="AB2950" s="1131">
        <v>0</v>
      </c>
      <c r="AC2950" s="1131">
        <v>0</v>
      </c>
      <c r="AD2950" s="1131">
        <v>0</v>
      </c>
      <c r="AE2950" s="1131">
        <v>0</v>
      </c>
      <c r="AF2950" s="126"/>
      <c r="AG2950" s="126"/>
      <c r="AH2950" s="126"/>
      <c r="AI2950" s="126"/>
      <c r="AJ2950" s="126"/>
      <c r="AK2950" s="126"/>
      <c r="AL2950" s="126">
        <v>2950</v>
      </c>
    </row>
    <row r="2951" spans="1:38">
      <c r="A2951" s="721" t="s">
        <v>2111</v>
      </c>
      <c r="B2951" s="722">
        <v>25</v>
      </c>
      <c r="C2951" s="722">
        <v>2511</v>
      </c>
      <c r="D2951" s="722">
        <v>251105</v>
      </c>
      <c r="E2951" s="721">
        <v>2511059752</v>
      </c>
      <c r="F2951" s="721" t="s">
        <v>4422</v>
      </c>
      <c r="G2951" s="1127">
        <v>0</v>
      </c>
      <c r="H2951" s="1128">
        <v>0</v>
      </c>
      <c r="I2951" s="1128">
        <v>0</v>
      </c>
      <c r="J2951" s="1128">
        <v>0</v>
      </c>
      <c r="K2951" s="1128">
        <v>0</v>
      </c>
      <c r="L2951" s="1128">
        <v>0</v>
      </c>
      <c r="M2951" s="1128">
        <v>0</v>
      </c>
      <c r="N2951" s="1129">
        <v>0</v>
      </c>
      <c r="O2951" s="1128">
        <v>0</v>
      </c>
      <c r="P2951" s="1127">
        <v>0</v>
      </c>
      <c r="Q2951" s="1127">
        <v>0</v>
      </c>
      <c r="R2951" s="1127">
        <v>0</v>
      </c>
      <c r="S2951" s="1127">
        <v>0</v>
      </c>
      <c r="T2951" s="1130">
        <v>0</v>
      </c>
      <c r="U2951" s="1130">
        <v>0</v>
      </c>
      <c r="V2951" s="1130">
        <v>0</v>
      </c>
      <c r="W2951" s="1127">
        <v>0</v>
      </c>
      <c r="X2951" s="1130">
        <v>0</v>
      </c>
      <c r="Y2951" s="735">
        <v>0</v>
      </c>
      <c r="Z2951" s="1131">
        <v>0</v>
      </c>
      <c r="AA2951" s="1131">
        <v>0</v>
      </c>
      <c r="AB2951" s="1131">
        <v>0</v>
      </c>
      <c r="AC2951" s="1131">
        <v>0</v>
      </c>
      <c r="AD2951" s="1131">
        <v>0</v>
      </c>
      <c r="AE2951" s="1131">
        <v>0</v>
      </c>
      <c r="AF2951" s="126"/>
      <c r="AG2951" s="126"/>
      <c r="AH2951" s="126"/>
      <c r="AI2951" s="126"/>
      <c r="AJ2951" s="126"/>
      <c r="AK2951" s="126"/>
      <c r="AL2951" s="126">
        <v>2951</v>
      </c>
    </row>
    <row r="2952" spans="1:38">
      <c r="A2952" s="721" t="s">
        <v>2111</v>
      </c>
      <c r="B2952" s="722">
        <v>25</v>
      </c>
      <c r="C2952" s="722">
        <v>2511</v>
      </c>
      <c r="D2952" s="722">
        <v>251105</v>
      </c>
      <c r="E2952" s="721">
        <v>2511059756</v>
      </c>
      <c r="F2952" s="721" t="s">
        <v>4423</v>
      </c>
      <c r="G2952" s="1127">
        <v>-16908895091</v>
      </c>
      <c r="H2952" s="1128">
        <v>0</v>
      </c>
      <c r="I2952" s="1128">
        <v>-16908895091.25</v>
      </c>
      <c r="J2952" s="1128">
        <v>-0.25</v>
      </c>
      <c r="K2952" s="1128">
        <v>0</v>
      </c>
      <c r="L2952" s="1128">
        <v>0</v>
      </c>
      <c r="M2952" s="1128">
        <v>-0.25</v>
      </c>
      <c r="N2952" s="1129">
        <v>0</v>
      </c>
      <c r="O2952" s="1128">
        <v>-0.25</v>
      </c>
      <c r="P2952" s="1127">
        <v>-9.2499999999999999E-2</v>
      </c>
      <c r="Q2952" s="1127">
        <v>0</v>
      </c>
      <c r="R2952" s="1127">
        <v>0</v>
      </c>
      <c r="S2952" s="1127">
        <v>0</v>
      </c>
      <c r="T2952" s="1130">
        <v>0</v>
      </c>
      <c r="U2952" s="1130">
        <v>0</v>
      </c>
      <c r="V2952" s="1130">
        <v>0</v>
      </c>
      <c r="W2952" s="1127">
        <v>0</v>
      </c>
      <c r="X2952" s="1130">
        <v>-9.2499999999999999E-2</v>
      </c>
      <c r="Y2952" s="735">
        <v>0.37</v>
      </c>
      <c r="Z2952" s="1131">
        <v>0</v>
      </c>
      <c r="AA2952" s="1131">
        <v>-9.2499999999999999E-2</v>
      </c>
      <c r="AB2952" s="1131">
        <v>0</v>
      </c>
      <c r="AC2952" s="1131">
        <v>-0.13320022583007812</v>
      </c>
      <c r="AD2952" s="1131">
        <v>0</v>
      </c>
      <c r="AE2952" s="1131">
        <v>4.0700225830078124E-2</v>
      </c>
      <c r="AF2952" s="126"/>
      <c r="AG2952" s="126"/>
      <c r="AH2952" s="126"/>
      <c r="AI2952" s="126"/>
      <c r="AJ2952" s="126"/>
      <c r="AK2952" s="126"/>
      <c r="AL2952" s="126">
        <v>2952</v>
      </c>
    </row>
    <row r="2953" spans="1:38">
      <c r="A2953" s="721" t="s">
        <v>2111</v>
      </c>
      <c r="B2953" s="722">
        <v>25</v>
      </c>
      <c r="C2953" s="722">
        <v>2514</v>
      </c>
      <c r="D2953" s="722">
        <v>251409</v>
      </c>
      <c r="E2953" s="721">
        <v>2514091000</v>
      </c>
      <c r="F2953" s="721" t="s">
        <v>3156</v>
      </c>
      <c r="G2953" s="1127">
        <v>0</v>
      </c>
      <c r="H2953" s="1128">
        <v>0</v>
      </c>
      <c r="I2953" s="1128">
        <v>0</v>
      </c>
      <c r="J2953" s="1128">
        <v>0</v>
      </c>
      <c r="K2953" s="1128">
        <v>0</v>
      </c>
      <c r="L2953" s="1128">
        <v>0</v>
      </c>
      <c r="M2953" s="1128">
        <v>0</v>
      </c>
      <c r="N2953" s="1129">
        <v>0</v>
      </c>
      <c r="O2953" s="1128">
        <v>0</v>
      </c>
      <c r="P2953" s="1127">
        <v>0</v>
      </c>
      <c r="Q2953" s="1127">
        <v>0</v>
      </c>
      <c r="R2953" s="1127">
        <v>0</v>
      </c>
      <c r="S2953" s="1127">
        <v>0</v>
      </c>
      <c r="T2953" s="1130">
        <v>0</v>
      </c>
      <c r="U2953" s="1130">
        <v>0</v>
      </c>
      <c r="V2953" s="1130">
        <v>0</v>
      </c>
      <c r="W2953" s="1127">
        <v>0</v>
      </c>
      <c r="X2953" s="1130">
        <v>0</v>
      </c>
      <c r="Y2953" s="735">
        <v>0</v>
      </c>
      <c r="Z2953" s="1131">
        <v>0</v>
      </c>
      <c r="AA2953" s="1131">
        <v>0</v>
      </c>
      <c r="AB2953" s="1131">
        <v>0</v>
      </c>
      <c r="AC2953" s="1131">
        <v>0</v>
      </c>
      <c r="AD2953" s="1131">
        <v>0</v>
      </c>
      <c r="AE2953" s="1131">
        <v>0</v>
      </c>
      <c r="AF2953" s="126"/>
      <c r="AG2953" s="126"/>
      <c r="AH2953" s="126"/>
      <c r="AI2953" s="126"/>
      <c r="AJ2953" s="126"/>
      <c r="AK2953" s="126"/>
      <c r="AL2953" s="126">
        <v>2953</v>
      </c>
    </row>
    <row r="2954" spans="1:38">
      <c r="A2954" s="721" t="s">
        <v>2111</v>
      </c>
      <c r="B2954" s="722">
        <v>25</v>
      </c>
      <c r="C2954" s="722">
        <v>2514</v>
      </c>
      <c r="D2954" s="722">
        <v>251495</v>
      </c>
      <c r="E2954" s="721">
        <v>2514951001</v>
      </c>
      <c r="F2954" s="721" t="s">
        <v>1627</v>
      </c>
      <c r="G2954" s="1127">
        <v>-7646382</v>
      </c>
      <c r="H2954" s="1128">
        <v>0</v>
      </c>
      <c r="I2954" s="1128">
        <v>-7646382</v>
      </c>
      <c r="J2954" s="1128">
        <v>0</v>
      </c>
      <c r="K2954" s="1128">
        <v>0</v>
      </c>
      <c r="L2954" s="1128">
        <v>0</v>
      </c>
      <c r="M2954" s="1128">
        <v>0</v>
      </c>
      <c r="N2954" s="1129">
        <v>0</v>
      </c>
      <c r="O2954" s="1128">
        <v>0</v>
      </c>
      <c r="P2954" s="1127">
        <v>0</v>
      </c>
      <c r="Q2954" s="1127">
        <v>0</v>
      </c>
      <c r="R2954" s="1127">
        <v>0</v>
      </c>
      <c r="S2954" s="1127">
        <v>0</v>
      </c>
      <c r="T2954" s="1130">
        <v>0</v>
      </c>
      <c r="U2954" s="1130">
        <v>0</v>
      </c>
      <c r="V2954" s="1130">
        <v>0</v>
      </c>
      <c r="W2954" s="1127">
        <v>0</v>
      </c>
      <c r="X2954" s="1130">
        <v>0</v>
      </c>
      <c r="Y2954" s="735">
        <v>0</v>
      </c>
      <c r="Z2954" s="1131">
        <v>0</v>
      </c>
      <c r="AA2954" s="1131">
        <v>0</v>
      </c>
      <c r="AB2954" s="1131">
        <v>0.15909999988973139</v>
      </c>
      <c r="AC2954" s="1131">
        <v>0</v>
      </c>
      <c r="AD2954" s="1131">
        <v>-0.15909999988973139</v>
      </c>
      <c r="AE2954" s="1131">
        <v>0</v>
      </c>
      <c r="AF2954" s="126"/>
      <c r="AG2954" s="126"/>
      <c r="AH2954" s="126"/>
      <c r="AI2954" s="126"/>
      <c r="AJ2954" s="126"/>
      <c r="AK2954" s="126"/>
      <c r="AL2954" s="126">
        <v>2954</v>
      </c>
    </row>
    <row r="2955" spans="1:38">
      <c r="A2955" s="721" t="s">
        <v>2111</v>
      </c>
      <c r="B2955" s="722">
        <v>25</v>
      </c>
      <c r="C2955" s="722">
        <v>2519</v>
      </c>
      <c r="D2955" s="722">
        <v>251905</v>
      </c>
      <c r="E2955" s="721">
        <v>2519050000</v>
      </c>
      <c r="F2955" s="721" t="s">
        <v>3465</v>
      </c>
      <c r="G2955" s="1127">
        <v>-1803485490</v>
      </c>
      <c r="H2955" s="1128">
        <v>0</v>
      </c>
      <c r="I2955" s="1128">
        <v>-1803485490.45</v>
      </c>
      <c r="J2955" s="1128">
        <v>-0.45000004768371582</v>
      </c>
      <c r="K2955" s="1128">
        <v>0</v>
      </c>
      <c r="L2955" s="1128">
        <v>0</v>
      </c>
      <c r="M2955" s="1128">
        <v>-0.45000004768371582</v>
      </c>
      <c r="N2955" s="1129">
        <v>0</v>
      </c>
      <c r="O2955" s="1128">
        <v>-0.45000004768371582</v>
      </c>
      <c r="P2955" s="1127">
        <v>-0.16650001764297484</v>
      </c>
      <c r="Q2955" s="1127">
        <v>0</v>
      </c>
      <c r="R2955" s="1127">
        <v>0</v>
      </c>
      <c r="S2955" s="1127">
        <v>0</v>
      </c>
      <c r="T2955" s="1130">
        <v>0</v>
      </c>
      <c r="U2955" s="1130">
        <v>0</v>
      </c>
      <c r="V2955" s="1130">
        <v>0</v>
      </c>
      <c r="W2955" s="1127">
        <v>0</v>
      </c>
      <c r="X2955" s="1130">
        <v>-0.16650001764297484</v>
      </c>
      <c r="Y2955" s="735">
        <v>0.37</v>
      </c>
      <c r="Z2955" s="1131">
        <v>0</v>
      </c>
      <c r="AA2955" s="1131">
        <v>-0.16650001764297484</v>
      </c>
      <c r="AB2955" s="1131">
        <v>0</v>
      </c>
      <c r="AC2955" s="1131">
        <v>0</v>
      </c>
      <c r="AD2955" s="1131">
        <v>0</v>
      </c>
      <c r="AE2955" s="1131">
        <v>-0.16650001764297484</v>
      </c>
      <c r="AF2955" s="126"/>
      <c r="AG2955" s="126"/>
      <c r="AH2955" s="126"/>
      <c r="AI2955" s="126"/>
      <c r="AJ2955" s="126"/>
      <c r="AK2955" s="126"/>
      <c r="AL2955" s="126">
        <v>2955</v>
      </c>
    </row>
    <row r="2956" spans="1:38">
      <c r="A2956" s="721" t="s">
        <v>2111</v>
      </c>
      <c r="B2956" s="722">
        <v>25</v>
      </c>
      <c r="C2956" s="722">
        <v>2519</v>
      </c>
      <c r="D2956" s="722">
        <v>251905</v>
      </c>
      <c r="E2956" s="721">
        <v>2519050003</v>
      </c>
      <c r="F2956" s="721" t="s">
        <v>1628</v>
      </c>
      <c r="G2956" s="1127">
        <v>-262619469</v>
      </c>
      <c r="H2956" s="1128">
        <v>0</v>
      </c>
      <c r="I2956" s="1128">
        <v>-262619469.37</v>
      </c>
      <c r="J2956" s="1128">
        <v>-0.37000000476837158</v>
      </c>
      <c r="K2956" s="1128">
        <v>0</v>
      </c>
      <c r="L2956" s="1128">
        <v>0</v>
      </c>
      <c r="M2956" s="1128">
        <v>-0.37000000476837158</v>
      </c>
      <c r="N2956" s="1129">
        <v>0</v>
      </c>
      <c r="O2956" s="1128">
        <v>-0.37000000476837158</v>
      </c>
      <c r="P2956" s="1127">
        <v>-0.13690000176429748</v>
      </c>
      <c r="Q2956" s="1127">
        <v>0</v>
      </c>
      <c r="R2956" s="1127">
        <v>0</v>
      </c>
      <c r="S2956" s="1127">
        <v>0</v>
      </c>
      <c r="T2956" s="1130">
        <v>0</v>
      </c>
      <c r="U2956" s="1130">
        <v>0</v>
      </c>
      <c r="V2956" s="1130">
        <v>0</v>
      </c>
      <c r="W2956" s="1127">
        <v>0</v>
      </c>
      <c r="X2956" s="1130">
        <v>-0.13690000176429748</v>
      </c>
      <c r="Y2956" s="735">
        <v>0.37</v>
      </c>
      <c r="Z2956" s="1131">
        <v>0</v>
      </c>
      <c r="AA2956" s="1131">
        <v>-0.13690000176429748</v>
      </c>
      <c r="AB2956" s="1131">
        <v>0</v>
      </c>
      <c r="AC2956" s="1131">
        <v>0</v>
      </c>
      <c r="AD2956" s="1131">
        <v>0</v>
      </c>
      <c r="AE2956" s="1131">
        <v>-0.13690000176429748</v>
      </c>
      <c r="AF2956" s="126"/>
      <c r="AG2956" s="126"/>
      <c r="AH2956" s="126"/>
      <c r="AI2956" s="126"/>
      <c r="AJ2956" s="126"/>
      <c r="AK2956" s="126"/>
      <c r="AL2956" s="126">
        <v>2956</v>
      </c>
    </row>
    <row r="2957" spans="1:38">
      <c r="A2957" s="721" t="s">
        <v>2111</v>
      </c>
      <c r="B2957" s="722">
        <v>25</v>
      </c>
      <c r="C2957" s="722">
        <v>2519</v>
      </c>
      <c r="D2957" s="722">
        <v>251905</v>
      </c>
      <c r="E2957" s="721">
        <v>2519050015</v>
      </c>
      <c r="F2957" s="721" t="s">
        <v>4424</v>
      </c>
      <c r="G2957" s="1127">
        <v>0</v>
      </c>
      <c r="H2957" s="1128">
        <v>0</v>
      </c>
      <c r="I2957" s="1128">
        <v>0</v>
      </c>
      <c r="J2957" s="1128">
        <v>0</v>
      </c>
      <c r="K2957" s="1128">
        <v>0</v>
      </c>
      <c r="L2957" s="1128">
        <v>0</v>
      </c>
      <c r="M2957" s="1128">
        <v>0</v>
      </c>
      <c r="N2957" s="1129">
        <v>0</v>
      </c>
      <c r="O2957" s="1128">
        <v>0</v>
      </c>
      <c r="P2957" s="1127">
        <v>0</v>
      </c>
      <c r="Q2957" s="1127">
        <v>0</v>
      </c>
      <c r="R2957" s="1127">
        <v>0</v>
      </c>
      <c r="S2957" s="1127">
        <v>0</v>
      </c>
      <c r="T2957" s="1130">
        <v>0</v>
      </c>
      <c r="U2957" s="1130">
        <v>0</v>
      </c>
      <c r="V2957" s="1130">
        <v>0</v>
      </c>
      <c r="W2957" s="1127">
        <v>0</v>
      </c>
      <c r="X2957" s="1130">
        <v>0</v>
      </c>
      <c r="Y2957" s="735">
        <v>0</v>
      </c>
      <c r="Z2957" s="1131">
        <v>0</v>
      </c>
      <c r="AA2957" s="1131">
        <v>0</v>
      </c>
      <c r="AB2957" s="1131">
        <v>0</v>
      </c>
      <c r="AC2957" s="1131">
        <v>0</v>
      </c>
      <c r="AD2957" s="1131">
        <v>0</v>
      </c>
      <c r="AE2957" s="1131">
        <v>0</v>
      </c>
      <c r="AF2957" s="126"/>
      <c r="AG2957" s="126"/>
      <c r="AH2957" s="126"/>
      <c r="AI2957" s="126"/>
      <c r="AJ2957" s="126"/>
      <c r="AK2957" s="126"/>
      <c r="AL2957" s="126">
        <v>2957</v>
      </c>
    </row>
    <row r="2958" spans="1:38">
      <c r="A2958" s="721" t="s">
        <v>2111</v>
      </c>
      <c r="B2958" s="722">
        <v>25</v>
      </c>
      <c r="C2958" s="722">
        <v>2519</v>
      </c>
      <c r="D2958" s="722">
        <v>251905</v>
      </c>
      <c r="E2958" s="721">
        <v>2519051003</v>
      </c>
      <c r="F2958" s="721" t="s">
        <v>1629</v>
      </c>
      <c r="G2958" s="1127">
        <v>-1975805</v>
      </c>
      <c r="H2958" s="1128">
        <v>0</v>
      </c>
      <c r="I2958" s="1128">
        <v>-1975805.28</v>
      </c>
      <c r="J2958" s="1128">
        <v>-0.28000000002793968</v>
      </c>
      <c r="K2958" s="1128">
        <v>0</v>
      </c>
      <c r="L2958" s="1128">
        <v>0</v>
      </c>
      <c r="M2958" s="1128">
        <v>-0.28000000002793968</v>
      </c>
      <c r="N2958" s="1129">
        <v>0</v>
      </c>
      <c r="O2958" s="1128">
        <v>-0.28000000002793968</v>
      </c>
      <c r="P2958" s="1127">
        <v>-0.10360000001033767</v>
      </c>
      <c r="Q2958" s="1127">
        <v>0</v>
      </c>
      <c r="R2958" s="1127">
        <v>0</v>
      </c>
      <c r="S2958" s="1127">
        <v>0</v>
      </c>
      <c r="T2958" s="1130">
        <v>0</v>
      </c>
      <c r="U2958" s="1130">
        <v>0</v>
      </c>
      <c r="V2958" s="1130">
        <v>0</v>
      </c>
      <c r="W2958" s="1127">
        <v>0</v>
      </c>
      <c r="X2958" s="1130">
        <v>-0.10360000001033767</v>
      </c>
      <c r="Y2958" s="735">
        <v>0.37</v>
      </c>
      <c r="Z2958" s="1131">
        <v>0</v>
      </c>
      <c r="AA2958" s="1131">
        <v>-0.10360000001033767</v>
      </c>
      <c r="AB2958" s="1131">
        <v>0</v>
      </c>
      <c r="AC2958" s="1131">
        <v>0</v>
      </c>
      <c r="AD2958" s="1131">
        <v>0</v>
      </c>
      <c r="AE2958" s="1131">
        <v>-0.10360000001033767</v>
      </c>
      <c r="AF2958" s="126"/>
      <c r="AG2958" s="126"/>
      <c r="AH2958" s="126"/>
      <c r="AI2958" s="126"/>
      <c r="AJ2958" s="126"/>
      <c r="AK2958" s="126"/>
      <c r="AL2958" s="126">
        <v>2958</v>
      </c>
    </row>
    <row r="2959" spans="1:38">
      <c r="A2959" s="721" t="s">
        <v>2111</v>
      </c>
      <c r="B2959" s="722">
        <v>25</v>
      </c>
      <c r="C2959" s="722">
        <v>2519</v>
      </c>
      <c r="D2959" s="722">
        <v>251905</v>
      </c>
      <c r="E2959" s="721">
        <v>2519051005</v>
      </c>
      <c r="F2959" s="721" t="s">
        <v>3466</v>
      </c>
      <c r="G2959" s="1127">
        <v>-19824</v>
      </c>
      <c r="H2959" s="1128">
        <v>0</v>
      </c>
      <c r="I2959" s="1128">
        <v>-19824</v>
      </c>
      <c r="J2959" s="1128">
        <v>0</v>
      </c>
      <c r="K2959" s="1128">
        <v>0</v>
      </c>
      <c r="L2959" s="1128">
        <v>0</v>
      </c>
      <c r="M2959" s="1128">
        <v>0</v>
      </c>
      <c r="N2959" s="1129">
        <v>0</v>
      </c>
      <c r="O2959" s="1128">
        <v>0</v>
      </c>
      <c r="P2959" s="1127">
        <v>0</v>
      </c>
      <c r="Q2959" s="1127">
        <v>0</v>
      </c>
      <c r="R2959" s="1127">
        <v>0</v>
      </c>
      <c r="S2959" s="1127">
        <v>0</v>
      </c>
      <c r="T2959" s="1130">
        <v>0</v>
      </c>
      <c r="U2959" s="1130">
        <v>0</v>
      </c>
      <c r="V2959" s="1130">
        <v>0</v>
      </c>
      <c r="W2959" s="1127">
        <v>0</v>
      </c>
      <c r="X2959" s="1130">
        <v>0</v>
      </c>
      <c r="Y2959" s="735">
        <v>0</v>
      </c>
      <c r="Z2959" s="1131">
        <v>0</v>
      </c>
      <c r="AA2959" s="1131">
        <v>0</v>
      </c>
      <c r="AB2959" s="1131">
        <v>0</v>
      </c>
      <c r="AC2959" s="1131">
        <v>0</v>
      </c>
      <c r="AD2959" s="1131">
        <v>0</v>
      </c>
      <c r="AE2959" s="1131">
        <v>0</v>
      </c>
      <c r="AF2959" s="126"/>
      <c r="AG2959" s="126"/>
      <c r="AH2959" s="126"/>
      <c r="AI2959" s="126"/>
      <c r="AJ2959" s="126"/>
      <c r="AK2959" s="126"/>
      <c r="AL2959" s="126">
        <v>2959</v>
      </c>
    </row>
    <row r="2960" spans="1:38">
      <c r="A2960" s="721" t="s">
        <v>2111</v>
      </c>
      <c r="B2960" s="722">
        <v>25</v>
      </c>
      <c r="C2960" s="722">
        <v>2519</v>
      </c>
      <c r="D2960" s="722">
        <v>251905</v>
      </c>
      <c r="E2960" s="721">
        <v>2519051018</v>
      </c>
      <c r="F2960" s="721" t="s">
        <v>1630</v>
      </c>
      <c r="G2960" s="1127">
        <v>-544080</v>
      </c>
      <c r="H2960" s="1128">
        <v>0</v>
      </c>
      <c r="I2960" s="1128">
        <v>-544079.56000000006</v>
      </c>
      <c r="J2960" s="1128">
        <v>0.43999999994412065</v>
      </c>
      <c r="K2960" s="1128">
        <v>0</v>
      </c>
      <c r="L2960" s="1128">
        <v>0.43999999994412065</v>
      </c>
      <c r="M2960" s="1128">
        <v>0</v>
      </c>
      <c r="N2960" s="1129">
        <v>0</v>
      </c>
      <c r="O2960" s="1128">
        <v>0.43999999994412065</v>
      </c>
      <c r="P2960" s="1127">
        <v>0.16279999997932465</v>
      </c>
      <c r="Q2960" s="1127">
        <v>0</v>
      </c>
      <c r="R2960" s="1127">
        <v>0</v>
      </c>
      <c r="S2960" s="1127">
        <v>0</v>
      </c>
      <c r="T2960" s="1130">
        <v>0</v>
      </c>
      <c r="U2960" s="1130">
        <v>0</v>
      </c>
      <c r="V2960" s="1130">
        <v>0</v>
      </c>
      <c r="W2960" s="1127">
        <v>0</v>
      </c>
      <c r="X2960" s="1130">
        <v>0.16279999997932465</v>
      </c>
      <c r="Y2960" s="735">
        <v>0.37000000000000005</v>
      </c>
      <c r="Z2960" s="1131">
        <v>0.16279999997932465</v>
      </c>
      <c r="AA2960" s="1131">
        <v>0</v>
      </c>
      <c r="AB2960" s="1131">
        <v>0</v>
      </c>
      <c r="AC2960" s="1131">
        <v>0</v>
      </c>
      <c r="AD2960" s="1131">
        <v>0.16279999997932465</v>
      </c>
      <c r="AE2960" s="1131">
        <v>0</v>
      </c>
      <c r="AF2960" s="126"/>
      <c r="AG2960" s="126"/>
      <c r="AH2960" s="126"/>
      <c r="AI2960" s="126"/>
      <c r="AJ2960" s="126"/>
      <c r="AK2960" s="126"/>
      <c r="AL2960" s="126">
        <v>2960</v>
      </c>
    </row>
    <row r="2961" spans="1:38">
      <c r="A2961" s="721" t="s">
        <v>2111</v>
      </c>
      <c r="B2961" s="722">
        <v>25</v>
      </c>
      <c r="C2961" s="722">
        <v>2519</v>
      </c>
      <c r="D2961" s="722">
        <v>251905</v>
      </c>
      <c r="E2961" s="721">
        <v>2519051026</v>
      </c>
      <c r="F2961" s="721" t="s">
        <v>1631</v>
      </c>
      <c r="G2961" s="1127">
        <v>-561358</v>
      </c>
      <c r="H2961" s="1128">
        <v>0</v>
      </c>
      <c r="I2961" s="1128">
        <v>-561358.12</v>
      </c>
      <c r="J2961" s="1128">
        <v>-0.11999999999534339</v>
      </c>
      <c r="K2961" s="1128">
        <v>0</v>
      </c>
      <c r="L2961" s="1128">
        <v>0</v>
      </c>
      <c r="M2961" s="1128">
        <v>-0.11999999999534339</v>
      </c>
      <c r="N2961" s="1129">
        <v>0</v>
      </c>
      <c r="O2961" s="1128">
        <v>-0.11999999999534339</v>
      </c>
      <c r="P2961" s="1127">
        <v>-4.4399999998277054E-2</v>
      </c>
      <c r="Q2961" s="1127">
        <v>0</v>
      </c>
      <c r="R2961" s="1127">
        <v>0</v>
      </c>
      <c r="S2961" s="1127">
        <v>0</v>
      </c>
      <c r="T2961" s="1130">
        <v>0</v>
      </c>
      <c r="U2961" s="1130">
        <v>0</v>
      </c>
      <c r="V2961" s="1130">
        <v>0</v>
      </c>
      <c r="W2961" s="1127">
        <v>0</v>
      </c>
      <c r="X2961" s="1130">
        <v>-4.4399999998277054E-2</v>
      </c>
      <c r="Y2961" s="735">
        <v>0.37</v>
      </c>
      <c r="Z2961" s="1131">
        <v>0</v>
      </c>
      <c r="AA2961" s="1131">
        <v>-4.4399999998277054E-2</v>
      </c>
      <c r="AB2961" s="1131">
        <v>0</v>
      </c>
      <c r="AC2961" s="1131">
        <v>0</v>
      </c>
      <c r="AD2961" s="1131">
        <v>0</v>
      </c>
      <c r="AE2961" s="1131">
        <v>-4.4399999998277054E-2</v>
      </c>
      <c r="AF2961" s="126"/>
      <c r="AG2961" s="126"/>
      <c r="AH2961" s="126"/>
      <c r="AI2961" s="126"/>
      <c r="AJ2961" s="126"/>
      <c r="AK2961" s="126"/>
      <c r="AL2961" s="126">
        <v>2961</v>
      </c>
    </row>
    <row r="2962" spans="1:38">
      <c r="A2962" s="721" t="s">
        <v>2111</v>
      </c>
      <c r="B2962" s="722">
        <v>25</v>
      </c>
      <c r="C2962" s="722">
        <v>2519</v>
      </c>
      <c r="D2962" s="722">
        <v>251905</v>
      </c>
      <c r="E2962" s="721">
        <v>2519051027</v>
      </c>
      <c r="F2962" s="721" t="s">
        <v>4425</v>
      </c>
      <c r="G2962" s="1127">
        <v>-1646000</v>
      </c>
      <c r="H2962" s="1128">
        <v>0</v>
      </c>
      <c r="I2962" s="1128">
        <v>-1646000</v>
      </c>
      <c r="J2962" s="1128">
        <v>0</v>
      </c>
      <c r="K2962" s="1128">
        <v>0</v>
      </c>
      <c r="L2962" s="1128">
        <v>0</v>
      </c>
      <c r="M2962" s="1128">
        <v>0</v>
      </c>
      <c r="N2962" s="1129">
        <v>0</v>
      </c>
      <c r="O2962" s="1128">
        <v>0</v>
      </c>
      <c r="P2962" s="1127">
        <v>0</v>
      </c>
      <c r="Q2962" s="1127">
        <v>0</v>
      </c>
      <c r="R2962" s="1127">
        <v>0</v>
      </c>
      <c r="S2962" s="1127">
        <v>0</v>
      </c>
      <c r="T2962" s="1130">
        <v>0</v>
      </c>
      <c r="U2962" s="1130">
        <v>0</v>
      </c>
      <c r="V2962" s="1130">
        <v>0</v>
      </c>
      <c r="W2962" s="1127">
        <v>0</v>
      </c>
      <c r="X2962" s="1130">
        <v>0</v>
      </c>
      <c r="Y2962" s="735">
        <v>0</v>
      </c>
      <c r="Z2962" s="1131">
        <v>0</v>
      </c>
      <c r="AA2962" s="1131">
        <v>0</v>
      </c>
      <c r="AB2962" s="1131">
        <v>0</v>
      </c>
      <c r="AC2962" s="1131">
        <v>0</v>
      </c>
      <c r="AD2962" s="1131">
        <v>0</v>
      </c>
      <c r="AE2962" s="1131">
        <v>0</v>
      </c>
      <c r="AF2962" s="126"/>
      <c r="AG2962" s="126"/>
      <c r="AH2962" s="126"/>
      <c r="AI2962" s="126"/>
      <c r="AJ2962" s="126"/>
      <c r="AK2962" s="126"/>
      <c r="AL2962" s="126">
        <v>2962</v>
      </c>
    </row>
    <row r="2963" spans="1:38">
      <c r="A2963" s="721" t="s">
        <v>2111</v>
      </c>
      <c r="B2963" s="722">
        <v>25</v>
      </c>
      <c r="C2963" s="722">
        <v>2519</v>
      </c>
      <c r="D2963" s="722">
        <v>251905</v>
      </c>
      <c r="E2963" s="721">
        <v>2519051030</v>
      </c>
      <c r="F2963" s="721" t="s">
        <v>3157</v>
      </c>
      <c r="G2963" s="1127">
        <v>509736</v>
      </c>
      <c r="H2963" s="1128">
        <v>0</v>
      </c>
      <c r="I2963" s="1128">
        <v>509736.29</v>
      </c>
      <c r="J2963" s="1128">
        <v>0.28999999997904524</v>
      </c>
      <c r="K2963" s="1128">
        <v>0</v>
      </c>
      <c r="L2963" s="1128">
        <v>0.28999999997904524</v>
      </c>
      <c r="M2963" s="1128">
        <v>0</v>
      </c>
      <c r="N2963" s="1129">
        <v>0</v>
      </c>
      <c r="O2963" s="1128">
        <v>0.28999999997904524</v>
      </c>
      <c r="P2963" s="1127">
        <v>0.10729999999224674</v>
      </c>
      <c r="Q2963" s="1127">
        <v>0</v>
      </c>
      <c r="R2963" s="1127">
        <v>0</v>
      </c>
      <c r="S2963" s="1127">
        <v>0</v>
      </c>
      <c r="T2963" s="1130">
        <v>0</v>
      </c>
      <c r="U2963" s="1130">
        <v>0</v>
      </c>
      <c r="V2963" s="1130">
        <v>0</v>
      </c>
      <c r="W2963" s="1127">
        <v>0</v>
      </c>
      <c r="X2963" s="1130">
        <v>0.10729999999224674</v>
      </c>
      <c r="Y2963" s="735">
        <v>0.37</v>
      </c>
      <c r="Z2963" s="1131">
        <v>0.10729999999224674</v>
      </c>
      <c r="AA2963" s="1131">
        <v>0</v>
      </c>
      <c r="AB2963" s="1131">
        <v>0</v>
      </c>
      <c r="AC2963" s="1131">
        <v>0</v>
      </c>
      <c r="AD2963" s="1131">
        <v>0.10729999999224674</v>
      </c>
      <c r="AE2963" s="1131">
        <v>0</v>
      </c>
      <c r="AF2963" s="126"/>
      <c r="AG2963" s="126"/>
      <c r="AH2963" s="126"/>
      <c r="AI2963" s="126"/>
      <c r="AJ2963" s="126"/>
      <c r="AK2963" s="126"/>
      <c r="AL2963" s="126">
        <v>2963</v>
      </c>
    </row>
    <row r="2964" spans="1:38">
      <c r="A2964" s="721" t="s">
        <v>2111</v>
      </c>
      <c r="B2964" s="722">
        <v>25</v>
      </c>
      <c r="C2964" s="722">
        <v>2519</v>
      </c>
      <c r="D2964" s="722">
        <v>251905</v>
      </c>
      <c r="E2964" s="721">
        <v>2519051036</v>
      </c>
      <c r="F2964" s="721" t="s">
        <v>275</v>
      </c>
      <c r="G2964" s="1127">
        <v>-13807206000</v>
      </c>
      <c r="H2964" s="1128">
        <v>0</v>
      </c>
      <c r="I2964" s="1128">
        <v>-13807206000</v>
      </c>
      <c r="J2964" s="1128">
        <v>0</v>
      </c>
      <c r="K2964" s="1128">
        <v>0</v>
      </c>
      <c r="L2964" s="1128">
        <v>0</v>
      </c>
      <c r="M2964" s="1128">
        <v>0</v>
      </c>
      <c r="N2964" s="1129">
        <v>0</v>
      </c>
      <c r="O2964" s="1128">
        <v>0</v>
      </c>
      <c r="P2964" s="1127">
        <v>0</v>
      </c>
      <c r="Q2964" s="1127">
        <v>0</v>
      </c>
      <c r="R2964" s="1127">
        <v>0</v>
      </c>
      <c r="S2964" s="1127">
        <v>0</v>
      </c>
      <c r="T2964" s="1130">
        <v>0</v>
      </c>
      <c r="U2964" s="1130">
        <v>0</v>
      </c>
      <c r="V2964" s="1130">
        <v>0</v>
      </c>
      <c r="W2964" s="1127">
        <v>0</v>
      </c>
      <c r="X2964" s="1130">
        <v>0</v>
      </c>
      <c r="Y2964" s="735">
        <v>0</v>
      </c>
      <c r="Z2964" s="1131">
        <v>0</v>
      </c>
      <c r="AA2964" s="1131">
        <v>0</v>
      </c>
      <c r="AB2964" s="1131">
        <v>0</v>
      </c>
      <c r="AC2964" s="1131">
        <v>0</v>
      </c>
      <c r="AD2964" s="1131">
        <v>0</v>
      </c>
      <c r="AE2964" s="1131">
        <v>0</v>
      </c>
      <c r="AF2964" s="126"/>
      <c r="AG2964" s="126"/>
      <c r="AH2964" s="126"/>
      <c r="AI2964" s="126"/>
      <c r="AJ2964" s="126"/>
      <c r="AK2964" s="126"/>
      <c r="AL2964" s="126">
        <v>2964</v>
      </c>
    </row>
    <row r="2965" spans="1:38">
      <c r="A2965" s="721" t="s">
        <v>2111</v>
      </c>
      <c r="B2965" s="722">
        <v>25</v>
      </c>
      <c r="C2965" s="722">
        <v>2519</v>
      </c>
      <c r="D2965" s="722">
        <v>251905</v>
      </c>
      <c r="E2965" s="721">
        <v>2519051153</v>
      </c>
      <c r="F2965" s="721" t="s">
        <v>4426</v>
      </c>
      <c r="G2965" s="1127">
        <v>0</v>
      </c>
      <c r="H2965" s="1128">
        <v>0</v>
      </c>
      <c r="I2965" s="1128">
        <v>0</v>
      </c>
      <c r="J2965" s="1128">
        <v>0</v>
      </c>
      <c r="K2965" s="1128">
        <v>0</v>
      </c>
      <c r="L2965" s="1128">
        <v>0</v>
      </c>
      <c r="M2965" s="1128">
        <v>0</v>
      </c>
      <c r="N2965" s="1129">
        <v>0</v>
      </c>
      <c r="O2965" s="1128">
        <v>0</v>
      </c>
      <c r="P2965" s="1127">
        <v>0</v>
      </c>
      <c r="Q2965" s="1127">
        <v>0</v>
      </c>
      <c r="R2965" s="1127">
        <v>0</v>
      </c>
      <c r="S2965" s="1127">
        <v>0</v>
      </c>
      <c r="T2965" s="1130">
        <v>0</v>
      </c>
      <c r="U2965" s="1130">
        <v>0</v>
      </c>
      <c r="V2965" s="1130">
        <v>0</v>
      </c>
      <c r="W2965" s="1127">
        <v>0</v>
      </c>
      <c r="X2965" s="1130">
        <v>0</v>
      </c>
      <c r="Y2965" s="735">
        <v>0</v>
      </c>
      <c r="Z2965" s="1131">
        <v>0</v>
      </c>
      <c r="AA2965" s="1131">
        <v>0</v>
      </c>
      <c r="AB2965" s="1131">
        <v>0</v>
      </c>
      <c r="AC2965" s="1131">
        <v>0</v>
      </c>
      <c r="AD2965" s="1131">
        <v>0</v>
      </c>
      <c r="AE2965" s="1131">
        <v>0</v>
      </c>
      <c r="AF2965" s="126"/>
      <c r="AG2965" s="126"/>
      <c r="AH2965" s="126"/>
      <c r="AI2965" s="126"/>
      <c r="AJ2965" s="126"/>
      <c r="AK2965" s="126"/>
      <c r="AL2965" s="126">
        <v>2965</v>
      </c>
    </row>
    <row r="2966" spans="1:38">
      <c r="A2966" s="721" t="s">
        <v>2111</v>
      </c>
      <c r="B2966" s="722">
        <v>25</v>
      </c>
      <c r="C2966" s="722">
        <v>2519</v>
      </c>
      <c r="D2966" s="722">
        <v>251905</v>
      </c>
      <c r="E2966" s="721">
        <v>2519051154</v>
      </c>
      <c r="F2966" s="721" t="s">
        <v>3735</v>
      </c>
      <c r="G2966" s="1127">
        <v>-151411489</v>
      </c>
      <c r="H2966" s="1128">
        <v>0</v>
      </c>
      <c r="I2966" s="1128">
        <v>-151411489.41999999</v>
      </c>
      <c r="J2966" s="1128">
        <v>-0.41999998688697815</v>
      </c>
      <c r="K2966" s="1128">
        <v>0</v>
      </c>
      <c r="L2966" s="1128">
        <v>0</v>
      </c>
      <c r="M2966" s="1128">
        <v>-0.41999998688697815</v>
      </c>
      <c r="N2966" s="1129">
        <v>0</v>
      </c>
      <c r="O2966" s="1128">
        <v>-0.41999998688697815</v>
      </c>
      <c r="P2966" s="1127">
        <v>-0.15539999514818192</v>
      </c>
      <c r="Q2966" s="1127">
        <v>0</v>
      </c>
      <c r="R2966" s="1127">
        <v>0</v>
      </c>
      <c r="S2966" s="1127">
        <v>0</v>
      </c>
      <c r="T2966" s="1130">
        <v>0</v>
      </c>
      <c r="U2966" s="1130">
        <v>0</v>
      </c>
      <c r="V2966" s="1130">
        <v>0</v>
      </c>
      <c r="W2966" s="1127">
        <v>0</v>
      </c>
      <c r="X2966" s="1130">
        <v>-0.15539999514818192</v>
      </c>
      <c r="Y2966" s="735">
        <v>0.37</v>
      </c>
      <c r="Z2966" s="1131">
        <v>0</v>
      </c>
      <c r="AA2966" s="1131">
        <v>-0.15539999514818192</v>
      </c>
      <c r="AB2966" s="1131">
        <v>0</v>
      </c>
      <c r="AC2966" s="1131">
        <v>0</v>
      </c>
      <c r="AD2966" s="1131">
        <v>0</v>
      </c>
      <c r="AE2966" s="1131">
        <v>-0.15539999514818192</v>
      </c>
      <c r="AF2966" s="126"/>
      <c r="AG2966" s="126"/>
      <c r="AH2966" s="126"/>
      <c r="AI2966" s="126"/>
      <c r="AJ2966" s="126"/>
      <c r="AK2966" s="126"/>
      <c r="AL2966" s="126">
        <v>2966</v>
      </c>
    </row>
    <row r="2967" spans="1:38">
      <c r="A2967" s="721" t="s">
        <v>2111</v>
      </c>
      <c r="B2967" s="722">
        <v>25</v>
      </c>
      <c r="C2967" s="722">
        <v>2519</v>
      </c>
      <c r="D2967" s="722">
        <v>251905</v>
      </c>
      <c r="E2967" s="721">
        <v>2519051157</v>
      </c>
      <c r="F2967" s="721" t="s">
        <v>4427</v>
      </c>
      <c r="G2967" s="1127">
        <v>0</v>
      </c>
      <c r="H2967" s="1128">
        <v>0</v>
      </c>
      <c r="I2967" s="1128">
        <v>0</v>
      </c>
      <c r="J2967" s="1128">
        <v>0</v>
      </c>
      <c r="K2967" s="1128">
        <v>0</v>
      </c>
      <c r="L2967" s="1128">
        <v>0</v>
      </c>
      <c r="M2967" s="1128">
        <v>0</v>
      </c>
      <c r="N2967" s="1129">
        <v>0</v>
      </c>
      <c r="O2967" s="1128">
        <v>0</v>
      </c>
      <c r="P2967" s="1127">
        <v>0</v>
      </c>
      <c r="Q2967" s="1127">
        <v>0</v>
      </c>
      <c r="R2967" s="1127">
        <v>0</v>
      </c>
      <c r="S2967" s="1127">
        <v>0</v>
      </c>
      <c r="T2967" s="1130">
        <v>0</v>
      </c>
      <c r="U2967" s="1130">
        <v>0</v>
      </c>
      <c r="V2967" s="1130">
        <v>0</v>
      </c>
      <c r="W2967" s="1127">
        <v>0</v>
      </c>
      <c r="X2967" s="1130">
        <v>0</v>
      </c>
      <c r="Y2967" s="735">
        <v>0</v>
      </c>
      <c r="Z2967" s="1131">
        <v>0</v>
      </c>
      <c r="AA2967" s="1131">
        <v>0</v>
      </c>
      <c r="AB2967" s="1131">
        <v>0</v>
      </c>
      <c r="AC2967" s="1131">
        <v>0</v>
      </c>
      <c r="AD2967" s="1131">
        <v>0</v>
      </c>
      <c r="AE2967" s="1131">
        <v>0</v>
      </c>
      <c r="AF2967" s="126"/>
      <c r="AG2967" s="126"/>
      <c r="AH2967" s="126"/>
      <c r="AI2967" s="126"/>
      <c r="AJ2967" s="126"/>
      <c r="AK2967" s="126"/>
      <c r="AL2967" s="126">
        <v>2967</v>
      </c>
    </row>
    <row r="2968" spans="1:38">
      <c r="A2968" s="721" t="s">
        <v>2111</v>
      </c>
      <c r="B2968" s="722">
        <v>25</v>
      </c>
      <c r="C2968" s="722">
        <v>2519</v>
      </c>
      <c r="D2968" s="722">
        <v>251905</v>
      </c>
      <c r="E2968" s="721">
        <v>2519051158</v>
      </c>
      <c r="F2968" s="721" t="s">
        <v>3736</v>
      </c>
      <c r="G2968" s="1127">
        <v>-64481716</v>
      </c>
      <c r="H2968" s="1128">
        <v>0</v>
      </c>
      <c r="I2968" s="1128">
        <v>-64481715.859999999</v>
      </c>
      <c r="J2968" s="1128">
        <v>0.14000000059604645</v>
      </c>
      <c r="K2968" s="1128">
        <v>0</v>
      </c>
      <c r="L2968" s="1128">
        <v>0.14000000059604645</v>
      </c>
      <c r="M2968" s="1128">
        <v>0</v>
      </c>
      <c r="N2968" s="1129">
        <v>0</v>
      </c>
      <c r="O2968" s="1128">
        <v>0.14000000059604645</v>
      </c>
      <c r="P2968" s="1127">
        <v>5.1800000220537185E-2</v>
      </c>
      <c r="Q2968" s="1127">
        <v>0</v>
      </c>
      <c r="R2968" s="1127">
        <v>0</v>
      </c>
      <c r="S2968" s="1127">
        <v>0</v>
      </c>
      <c r="T2968" s="1130">
        <v>0</v>
      </c>
      <c r="U2968" s="1130">
        <v>0</v>
      </c>
      <c r="V2968" s="1130">
        <v>0</v>
      </c>
      <c r="W2968" s="1127">
        <v>0</v>
      </c>
      <c r="X2968" s="1130">
        <v>5.1800000220537185E-2</v>
      </c>
      <c r="Y2968" s="735">
        <v>0.37</v>
      </c>
      <c r="Z2968" s="1131">
        <v>5.1800000220537185E-2</v>
      </c>
      <c r="AA2968" s="1131">
        <v>0</v>
      </c>
      <c r="AB2968" s="1131">
        <v>0</v>
      </c>
      <c r="AC2968" s="1131">
        <v>0</v>
      </c>
      <c r="AD2968" s="1131">
        <v>5.1800000220537185E-2</v>
      </c>
      <c r="AE2968" s="1131">
        <v>0</v>
      </c>
      <c r="AF2968" s="126"/>
      <c r="AG2968" s="126"/>
      <c r="AH2968" s="126"/>
      <c r="AI2968" s="126"/>
      <c r="AJ2968" s="126"/>
      <c r="AK2968" s="126"/>
      <c r="AL2968" s="126">
        <v>2968</v>
      </c>
    </row>
    <row r="2969" spans="1:38">
      <c r="A2969" s="721" t="s">
        <v>2111</v>
      </c>
      <c r="B2969" s="722">
        <v>25</v>
      </c>
      <c r="C2969" s="722">
        <v>2519</v>
      </c>
      <c r="D2969" s="722">
        <v>251905</v>
      </c>
      <c r="E2969" s="721">
        <v>2519051200</v>
      </c>
      <c r="F2969" s="721" t="s">
        <v>3737</v>
      </c>
      <c r="G2969" s="1127">
        <v>-5860</v>
      </c>
      <c r="H2969" s="1128">
        <v>0</v>
      </c>
      <c r="I2969" s="1128">
        <v>-5859.77</v>
      </c>
      <c r="J2969" s="1128">
        <v>0.22999999999956344</v>
      </c>
      <c r="K2969" s="1128">
        <v>0</v>
      </c>
      <c r="L2969" s="1128">
        <v>0.22999999999956344</v>
      </c>
      <c r="M2969" s="1128">
        <v>0</v>
      </c>
      <c r="N2969" s="1129">
        <v>0</v>
      </c>
      <c r="O2969" s="1128">
        <v>0.22999999999956344</v>
      </c>
      <c r="P2969" s="1127">
        <v>8.5099999999838472E-2</v>
      </c>
      <c r="Q2969" s="1127">
        <v>0</v>
      </c>
      <c r="R2969" s="1127">
        <v>0</v>
      </c>
      <c r="S2969" s="1127">
        <v>0</v>
      </c>
      <c r="T2969" s="1130">
        <v>0</v>
      </c>
      <c r="U2969" s="1130">
        <v>0</v>
      </c>
      <c r="V2969" s="1130">
        <v>0</v>
      </c>
      <c r="W2969" s="1127">
        <v>0</v>
      </c>
      <c r="X2969" s="1130">
        <v>8.5099999999838472E-2</v>
      </c>
      <c r="Y2969" s="735">
        <v>0.37</v>
      </c>
      <c r="Z2969" s="1131">
        <v>8.5099999999838472E-2</v>
      </c>
      <c r="AA2969" s="1131">
        <v>0</v>
      </c>
      <c r="AB2969" s="1131">
        <v>0</v>
      </c>
      <c r="AC2969" s="1131">
        <v>0</v>
      </c>
      <c r="AD2969" s="1131">
        <v>8.5099999999838472E-2</v>
      </c>
      <c r="AE2969" s="1131">
        <v>0</v>
      </c>
      <c r="AF2969" s="126"/>
      <c r="AG2969" s="126"/>
      <c r="AH2969" s="126"/>
      <c r="AI2969" s="126"/>
      <c r="AJ2969" s="126"/>
      <c r="AK2969" s="126"/>
      <c r="AL2969" s="126">
        <v>2969</v>
      </c>
    </row>
    <row r="2970" spans="1:38">
      <c r="A2970" s="721" t="s">
        <v>2111</v>
      </c>
      <c r="B2970" s="722">
        <v>25</v>
      </c>
      <c r="C2970" s="722">
        <v>2519</v>
      </c>
      <c r="D2970" s="722">
        <v>251905</v>
      </c>
      <c r="E2970" s="721">
        <v>2519051203</v>
      </c>
      <c r="F2970" s="721" t="s">
        <v>315</v>
      </c>
      <c r="G2970" s="1127">
        <v>-1814745704</v>
      </c>
      <c r="H2970" s="1128">
        <v>0</v>
      </c>
      <c r="I2970" s="1128">
        <v>-1814745703.9400001</v>
      </c>
      <c r="J2970" s="1128">
        <v>5.9999942779541016E-2</v>
      </c>
      <c r="K2970" s="1128">
        <v>0</v>
      </c>
      <c r="L2970" s="1128">
        <v>5.9999942779541016E-2</v>
      </c>
      <c r="M2970" s="1128">
        <v>0</v>
      </c>
      <c r="N2970" s="1129">
        <v>0</v>
      </c>
      <c r="O2970" s="1128">
        <v>5.9999942779541016E-2</v>
      </c>
      <c r="P2970" s="1127">
        <v>2.2199978828430174E-2</v>
      </c>
      <c r="Q2970" s="1127">
        <v>0</v>
      </c>
      <c r="R2970" s="1127">
        <v>0</v>
      </c>
      <c r="S2970" s="1127">
        <v>0</v>
      </c>
      <c r="T2970" s="1130">
        <v>0</v>
      </c>
      <c r="U2970" s="1130">
        <v>0</v>
      </c>
      <c r="V2970" s="1130">
        <v>0</v>
      </c>
      <c r="W2970" s="1127">
        <v>0</v>
      </c>
      <c r="X2970" s="1130">
        <v>2.2199978828430174E-2</v>
      </c>
      <c r="Y2970" s="735">
        <v>0.36999999999999994</v>
      </c>
      <c r="Z2970" s="1131">
        <v>2.2199978828430174E-2</v>
      </c>
      <c r="AA2970" s="1131">
        <v>0</v>
      </c>
      <c r="AB2970" s="1131">
        <v>0</v>
      </c>
      <c r="AC2970" s="1131">
        <v>0</v>
      </c>
      <c r="AD2970" s="1131">
        <v>2.2199978828430174E-2</v>
      </c>
      <c r="AE2970" s="1131">
        <v>0</v>
      </c>
      <c r="AF2970" s="126"/>
      <c r="AG2970" s="126"/>
      <c r="AH2970" s="126"/>
      <c r="AI2970" s="126"/>
      <c r="AJ2970" s="126"/>
      <c r="AK2970" s="126"/>
      <c r="AL2970" s="126">
        <v>2970</v>
      </c>
    </row>
    <row r="2971" spans="1:38">
      <c r="A2971" s="721" t="s">
        <v>2111</v>
      </c>
      <c r="B2971" s="722">
        <v>25</v>
      </c>
      <c r="C2971" s="722">
        <v>2519</v>
      </c>
      <c r="D2971" s="722">
        <v>251905</v>
      </c>
      <c r="E2971" s="721">
        <v>2519051204</v>
      </c>
      <c r="F2971" s="721" t="s">
        <v>1632</v>
      </c>
      <c r="G2971" s="1127">
        <v>-292810018</v>
      </c>
      <c r="H2971" s="1128">
        <v>0</v>
      </c>
      <c r="I2971" s="1128">
        <v>-292810017.55000001</v>
      </c>
      <c r="J2971" s="1128">
        <v>0.44999998807907104</v>
      </c>
      <c r="K2971" s="1128">
        <v>0</v>
      </c>
      <c r="L2971" s="1128">
        <v>0.44999998807907104</v>
      </c>
      <c r="M2971" s="1128">
        <v>0</v>
      </c>
      <c r="N2971" s="1129">
        <v>0</v>
      </c>
      <c r="O2971" s="1128">
        <v>0.44999998807907104</v>
      </c>
      <c r="P2971" s="1127">
        <v>0.16649999558925629</v>
      </c>
      <c r="Q2971" s="1127">
        <v>0</v>
      </c>
      <c r="R2971" s="1127">
        <v>0</v>
      </c>
      <c r="S2971" s="1127">
        <v>0</v>
      </c>
      <c r="T2971" s="1130">
        <v>0</v>
      </c>
      <c r="U2971" s="1130">
        <v>0</v>
      </c>
      <c r="V2971" s="1130">
        <v>0</v>
      </c>
      <c r="W2971" s="1127">
        <v>0</v>
      </c>
      <c r="X2971" s="1130">
        <v>0.16649999558925629</v>
      </c>
      <c r="Y2971" s="735">
        <v>0.37</v>
      </c>
      <c r="Z2971" s="1131">
        <v>0.16649999558925629</v>
      </c>
      <c r="AA2971" s="1131">
        <v>0</v>
      </c>
      <c r="AB2971" s="1131">
        <v>0</v>
      </c>
      <c r="AC2971" s="1131">
        <v>0</v>
      </c>
      <c r="AD2971" s="1131">
        <v>0.16649999558925629</v>
      </c>
      <c r="AE2971" s="1131">
        <v>0</v>
      </c>
      <c r="AF2971" s="126"/>
      <c r="AG2971" s="126"/>
      <c r="AH2971" s="126"/>
      <c r="AI2971" s="126"/>
      <c r="AJ2971" s="126"/>
      <c r="AK2971" s="126"/>
      <c r="AL2971" s="126">
        <v>2971</v>
      </c>
    </row>
    <row r="2972" spans="1:38">
      <c r="A2972" s="721" t="s">
        <v>2111</v>
      </c>
      <c r="B2972" s="722">
        <v>25</v>
      </c>
      <c r="C2972" s="722">
        <v>2519</v>
      </c>
      <c r="D2972" s="722">
        <v>251905</v>
      </c>
      <c r="E2972" s="721">
        <v>2519051205</v>
      </c>
      <c r="F2972" s="721" t="s">
        <v>316</v>
      </c>
      <c r="G2972" s="1127">
        <v>-1767088977</v>
      </c>
      <c r="H2972" s="1128">
        <v>0</v>
      </c>
      <c r="I2972" s="1128">
        <v>-1767088977.45</v>
      </c>
      <c r="J2972" s="1128">
        <v>-0.45000004768371582</v>
      </c>
      <c r="K2972" s="1128">
        <v>0</v>
      </c>
      <c r="L2972" s="1128">
        <v>0</v>
      </c>
      <c r="M2972" s="1128">
        <v>-0.45000004768371582</v>
      </c>
      <c r="N2972" s="1129">
        <v>0</v>
      </c>
      <c r="O2972" s="1128">
        <v>-0.45000004768371582</v>
      </c>
      <c r="P2972" s="1127">
        <v>-0.16650001764297484</v>
      </c>
      <c r="Q2972" s="1127">
        <v>0</v>
      </c>
      <c r="R2972" s="1127">
        <v>0</v>
      </c>
      <c r="S2972" s="1127">
        <v>0</v>
      </c>
      <c r="T2972" s="1130">
        <v>0</v>
      </c>
      <c r="U2972" s="1130">
        <v>0</v>
      </c>
      <c r="V2972" s="1130">
        <v>0</v>
      </c>
      <c r="W2972" s="1127">
        <v>0</v>
      </c>
      <c r="X2972" s="1130">
        <v>-0.16650001764297484</v>
      </c>
      <c r="Y2972" s="735">
        <v>0.37</v>
      </c>
      <c r="Z2972" s="1131">
        <v>0</v>
      </c>
      <c r="AA2972" s="1131">
        <v>-0.16650001764297484</v>
      </c>
      <c r="AB2972" s="1131">
        <v>0</v>
      </c>
      <c r="AC2972" s="1131">
        <v>0</v>
      </c>
      <c r="AD2972" s="1131">
        <v>0</v>
      </c>
      <c r="AE2972" s="1131">
        <v>-0.16650001764297484</v>
      </c>
      <c r="AF2972" s="126"/>
      <c r="AG2972" s="126"/>
      <c r="AH2972" s="126"/>
      <c r="AI2972" s="126"/>
      <c r="AJ2972" s="126"/>
      <c r="AK2972" s="126"/>
      <c r="AL2972" s="126">
        <v>2972</v>
      </c>
    </row>
    <row r="2973" spans="1:38">
      <c r="A2973" s="721" t="s">
        <v>2111</v>
      </c>
      <c r="B2973" s="722">
        <v>25</v>
      </c>
      <c r="C2973" s="722">
        <v>2519</v>
      </c>
      <c r="D2973" s="722">
        <v>251905</v>
      </c>
      <c r="E2973" s="721">
        <v>2519051206</v>
      </c>
      <c r="F2973" s="721" t="s">
        <v>317</v>
      </c>
      <c r="G2973" s="1127">
        <v>-30770949</v>
      </c>
      <c r="H2973" s="1128">
        <v>0</v>
      </c>
      <c r="I2973" s="1128">
        <v>-30770948.52</v>
      </c>
      <c r="J2973" s="1128">
        <v>0.48000000044703484</v>
      </c>
      <c r="K2973" s="1128">
        <v>0</v>
      </c>
      <c r="L2973" s="1128">
        <v>0.48000000044703484</v>
      </c>
      <c r="M2973" s="1128">
        <v>0</v>
      </c>
      <c r="N2973" s="1129">
        <v>0</v>
      </c>
      <c r="O2973" s="1128">
        <v>0.48000000044703484</v>
      </c>
      <c r="P2973" s="1127">
        <v>0.17760000016540289</v>
      </c>
      <c r="Q2973" s="1127">
        <v>0</v>
      </c>
      <c r="R2973" s="1127">
        <v>0</v>
      </c>
      <c r="S2973" s="1127">
        <v>0</v>
      </c>
      <c r="T2973" s="1130">
        <v>0</v>
      </c>
      <c r="U2973" s="1130">
        <v>0</v>
      </c>
      <c r="V2973" s="1130">
        <v>0</v>
      </c>
      <c r="W2973" s="1127">
        <v>0</v>
      </c>
      <c r="X2973" s="1130">
        <v>0.17760000016540289</v>
      </c>
      <c r="Y2973" s="735">
        <v>0.37</v>
      </c>
      <c r="Z2973" s="1131">
        <v>0.17760000016540289</v>
      </c>
      <c r="AA2973" s="1131">
        <v>0</v>
      </c>
      <c r="AB2973" s="1131">
        <v>0</v>
      </c>
      <c r="AC2973" s="1131">
        <v>0</v>
      </c>
      <c r="AD2973" s="1131">
        <v>0.17760000016540289</v>
      </c>
      <c r="AE2973" s="1131">
        <v>0</v>
      </c>
      <c r="AF2973" s="126"/>
      <c r="AG2973" s="126"/>
      <c r="AH2973" s="126"/>
      <c r="AI2973" s="126"/>
      <c r="AJ2973" s="126"/>
      <c r="AK2973" s="126"/>
      <c r="AL2973" s="126">
        <v>2973</v>
      </c>
    </row>
    <row r="2974" spans="1:38">
      <c r="A2974" s="721" t="s">
        <v>2111</v>
      </c>
      <c r="B2974" s="722">
        <v>25</v>
      </c>
      <c r="C2974" s="722">
        <v>2519</v>
      </c>
      <c r="D2974" s="722">
        <v>251905</v>
      </c>
      <c r="E2974" s="721">
        <v>2519051207</v>
      </c>
      <c r="F2974" s="721" t="s">
        <v>1633</v>
      </c>
      <c r="G2974" s="1127">
        <v>-17634378</v>
      </c>
      <c r="H2974" s="1128">
        <v>0</v>
      </c>
      <c r="I2974" s="1128">
        <v>-17634378.23</v>
      </c>
      <c r="J2974" s="1128">
        <v>-0.23000000044703484</v>
      </c>
      <c r="K2974" s="1128">
        <v>0</v>
      </c>
      <c r="L2974" s="1128">
        <v>0</v>
      </c>
      <c r="M2974" s="1128">
        <v>-0.23000000044703484</v>
      </c>
      <c r="N2974" s="1129">
        <v>0</v>
      </c>
      <c r="O2974" s="1128">
        <v>-0.23000000044703484</v>
      </c>
      <c r="P2974" s="1127">
        <v>-8.5100000165402895E-2</v>
      </c>
      <c r="Q2974" s="1127">
        <v>0</v>
      </c>
      <c r="R2974" s="1127">
        <v>0</v>
      </c>
      <c r="S2974" s="1127">
        <v>0</v>
      </c>
      <c r="T2974" s="1130">
        <v>0</v>
      </c>
      <c r="U2974" s="1130">
        <v>0</v>
      </c>
      <c r="V2974" s="1130">
        <v>0</v>
      </c>
      <c r="W2974" s="1127">
        <v>0</v>
      </c>
      <c r="X2974" s="1130">
        <v>-8.5100000165402895E-2</v>
      </c>
      <c r="Y2974" s="735">
        <v>0.37000000000000005</v>
      </c>
      <c r="Z2974" s="1131">
        <v>0</v>
      </c>
      <c r="AA2974" s="1131">
        <v>-8.5100000165402895E-2</v>
      </c>
      <c r="AB2974" s="1131">
        <v>0</v>
      </c>
      <c r="AC2974" s="1131">
        <v>0</v>
      </c>
      <c r="AD2974" s="1131">
        <v>0</v>
      </c>
      <c r="AE2974" s="1131">
        <v>-8.5100000165402895E-2</v>
      </c>
      <c r="AF2974" s="126"/>
      <c r="AG2974" s="126"/>
      <c r="AH2974" s="126"/>
      <c r="AI2974" s="126"/>
      <c r="AJ2974" s="126"/>
      <c r="AK2974" s="126"/>
      <c r="AL2974" s="126">
        <v>2974</v>
      </c>
    </row>
    <row r="2975" spans="1:38">
      <c r="A2975" s="721" t="s">
        <v>2111</v>
      </c>
      <c r="B2975" s="722">
        <v>25</v>
      </c>
      <c r="C2975" s="722">
        <v>2519</v>
      </c>
      <c r="D2975" s="722">
        <v>251905</v>
      </c>
      <c r="E2975" s="721">
        <v>2519051208</v>
      </c>
      <c r="F2975" s="721" t="s">
        <v>318</v>
      </c>
      <c r="G2975" s="1127">
        <v>-268760007</v>
      </c>
      <c r="H2975" s="1128">
        <v>0</v>
      </c>
      <c r="I2975" s="1128">
        <v>-268760007</v>
      </c>
      <c r="J2975" s="1128">
        <v>0</v>
      </c>
      <c r="K2975" s="1128">
        <v>0</v>
      </c>
      <c r="L2975" s="1128">
        <v>0</v>
      </c>
      <c r="M2975" s="1128">
        <v>0</v>
      </c>
      <c r="N2975" s="1129">
        <v>0</v>
      </c>
      <c r="O2975" s="1128">
        <v>0</v>
      </c>
      <c r="P2975" s="1127">
        <v>0</v>
      </c>
      <c r="Q2975" s="1127">
        <v>0</v>
      </c>
      <c r="R2975" s="1127">
        <v>0</v>
      </c>
      <c r="S2975" s="1127">
        <v>0</v>
      </c>
      <c r="T2975" s="1130">
        <v>0</v>
      </c>
      <c r="U2975" s="1130">
        <v>0</v>
      </c>
      <c r="V2975" s="1130">
        <v>0</v>
      </c>
      <c r="W2975" s="1127">
        <v>0</v>
      </c>
      <c r="X2975" s="1130">
        <v>0</v>
      </c>
      <c r="Y2975" s="735">
        <v>0</v>
      </c>
      <c r="Z2975" s="1131">
        <v>0</v>
      </c>
      <c r="AA2975" s="1131">
        <v>0</v>
      </c>
      <c r="AB2975" s="1131">
        <v>0</v>
      </c>
      <c r="AC2975" s="1131">
        <v>0</v>
      </c>
      <c r="AD2975" s="1131">
        <v>0</v>
      </c>
      <c r="AE2975" s="1131">
        <v>0</v>
      </c>
      <c r="AF2975" s="126"/>
      <c r="AG2975" s="126"/>
      <c r="AH2975" s="126"/>
      <c r="AI2975" s="126"/>
      <c r="AJ2975" s="126"/>
      <c r="AK2975" s="126"/>
      <c r="AL2975" s="126">
        <v>2975</v>
      </c>
    </row>
    <row r="2976" spans="1:38">
      <c r="A2976" s="721" t="s">
        <v>2111</v>
      </c>
      <c r="B2976" s="722">
        <v>25</v>
      </c>
      <c r="C2976" s="722">
        <v>2519</v>
      </c>
      <c r="D2976" s="722">
        <v>251905</v>
      </c>
      <c r="E2976" s="721">
        <v>2519051209</v>
      </c>
      <c r="F2976" s="721" t="s">
        <v>319</v>
      </c>
      <c r="G2976" s="1127">
        <v>-2156315274</v>
      </c>
      <c r="H2976" s="1128">
        <v>0</v>
      </c>
      <c r="I2976" s="1128">
        <v>-2156315273.6100001</v>
      </c>
      <c r="J2976" s="1128">
        <v>0.3899998664855957</v>
      </c>
      <c r="K2976" s="1128">
        <v>0</v>
      </c>
      <c r="L2976" s="1128">
        <v>0.3899998664855957</v>
      </c>
      <c r="M2976" s="1128">
        <v>0</v>
      </c>
      <c r="N2976" s="1129">
        <v>0</v>
      </c>
      <c r="O2976" s="1128">
        <v>0.3899998664855957</v>
      </c>
      <c r="P2976" s="1127">
        <v>0.14429995059967041</v>
      </c>
      <c r="Q2976" s="1127">
        <v>0</v>
      </c>
      <c r="R2976" s="1127">
        <v>0</v>
      </c>
      <c r="S2976" s="1127">
        <v>0</v>
      </c>
      <c r="T2976" s="1130">
        <v>0</v>
      </c>
      <c r="U2976" s="1130">
        <v>0</v>
      </c>
      <c r="V2976" s="1130">
        <v>0</v>
      </c>
      <c r="W2976" s="1127">
        <v>0</v>
      </c>
      <c r="X2976" s="1130">
        <v>0.14429995059967041</v>
      </c>
      <c r="Y2976" s="735">
        <v>0.37</v>
      </c>
      <c r="Z2976" s="1131">
        <v>0.14429995059967041</v>
      </c>
      <c r="AA2976" s="1131">
        <v>0</v>
      </c>
      <c r="AB2976" s="1131">
        <v>0</v>
      </c>
      <c r="AC2976" s="1131">
        <v>0</v>
      </c>
      <c r="AD2976" s="1131">
        <v>0.14429995059967041</v>
      </c>
      <c r="AE2976" s="1131">
        <v>0</v>
      </c>
      <c r="AF2976" s="126"/>
      <c r="AG2976" s="126"/>
      <c r="AH2976" s="126"/>
      <c r="AI2976" s="126"/>
      <c r="AJ2976" s="126"/>
      <c r="AK2976" s="126"/>
      <c r="AL2976" s="126">
        <v>2976</v>
      </c>
    </row>
    <row r="2977" spans="1:38">
      <c r="A2977" s="721" t="s">
        <v>2111</v>
      </c>
      <c r="B2977" s="722">
        <v>25</v>
      </c>
      <c r="C2977" s="722">
        <v>2519</v>
      </c>
      <c r="D2977" s="722">
        <v>251905</v>
      </c>
      <c r="E2977" s="721">
        <v>2519051210</v>
      </c>
      <c r="F2977" s="721" t="s">
        <v>374</v>
      </c>
      <c r="G2977" s="1127">
        <v>-166631305</v>
      </c>
      <c r="H2977" s="1128">
        <v>0</v>
      </c>
      <c r="I2977" s="1128">
        <v>-166631304.74000001</v>
      </c>
      <c r="J2977" s="1128">
        <v>0.25999999046325684</v>
      </c>
      <c r="K2977" s="1128">
        <v>0</v>
      </c>
      <c r="L2977" s="1128">
        <v>0.25999999046325684</v>
      </c>
      <c r="M2977" s="1128">
        <v>0</v>
      </c>
      <c r="N2977" s="1129">
        <v>0</v>
      </c>
      <c r="O2977" s="1128">
        <v>0.25999999046325684</v>
      </c>
      <c r="P2977" s="1127">
        <v>9.6199996471405022E-2</v>
      </c>
      <c r="Q2977" s="1127">
        <v>0</v>
      </c>
      <c r="R2977" s="1127">
        <v>0</v>
      </c>
      <c r="S2977" s="1127">
        <v>0</v>
      </c>
      <c r="T2977" s="1130">
        <v>0</v>
      </c>
      <c r="U2977" s="1130">
        <v>0</v>
      </c>
      <c r="V2977" s="1130">
        <v>0</v>
      </c>
      <c r="W2977" s="1127">
        <v>0</v>
      </c>
      <c r="X2977" s="1130">
        <v>9.6199996471405022E-2</v>
      </c>
      <c r="Y2977" s="735">
        <v>0.37</v>
      </c>
      <c r="Z2977" s="1131">
        <v>9.6199996471405022E-2</v>
      </c>
      <c r="AA2977" s="1131">
        <v>0</v>
      </c>
      <c r="AB2977" s="1131">
        <v>0</v>
      </c>
      <c r="AC2977" s="1131">
        <v>0</v>
      </c>
      <c r="AD2977" s="1131">
        <v>9.6199996471405022E-2</v>
      </c>
      <c r="AE2977" s="1131">
        <v>0</v>
      </c>
      <c r="AF2977" s="126"/>
      <c r="AG2977" s="126"/>
      <c r="AH2977" s="126"/>
      <c r="AI2977" s="126"/>
      <c r="AJ2977" s="126"/>
      <c r="AK2977" s="126"/>
      <c r="AL2977" s="126">
        <v>2977</v>
      </c>
    </row>
    <row r="2978" spans="1:38">
      <c r="A2978" s="721" t="s">
        <v>2111</v>
      </c>
      <c r="B2978" s="722">
        <v>25</v>
      </c>
      <c r="C2978" s="722">
        <v>2519</v>
      </c>
      <c r="D2978" s="722">
        <v>251905</v>
      </c>
      <c r="E2978" s="721">
        <v>2519051211</v>
      </c>
      <c r="F2978" s="721" t="s">
        <v>4428</v>
      </c>
      <c r="G2978" s="1127">
        <v>0</v>
      </c>
      <c r="H2978" s="1128">
        <v>0</v>
      </c>
      <c r="I2978" s="1128">
        <v>0</v>
      </c>
      <c r="J2978" s="1128">
        <v>0</v>
      </c>
      <c r="K2978" s="1128">
        <v>0</v>
      </c>
      <c r="L2978" s="1128">
        <v>0</v>
      </c>
      <c r="M2978" s="1128">
        <v>0</v>
      </c>
      <c r="N2978" s="1129">
        <v>0</v>
      </c>
      <c r="O2978" s="1128">
        <v>0</v>
      </c>
      <c r="P2978" s="1127">
        <v>0</v>
      </c>
      <c r="Q2978" s="1127">
        <v>0</v>
      </c>
      <c r="R2978" s="1127">
        <v>0</v>
      </c>
      <c r="S2978" s="1127">
        <v>0</v>
      </c>
      <c r="T2978" s="1130">
        <v>0</v>
      </c>
      <c r="U2978" s="1130">
        <v>0</v>
      </c>
      <c r="V2978" s="1130">
        <v>0</v>
      </c>
      <c r="W2978" s="1127">
        <v>0</v>
      </c>
      <c r="X2978" s="1130">
        <v>0</v>
      </c>
      <c r="Y2978" s="735">
        <v>0</v>
      </c>
      <c r="Z2978" s="1131">
        <v>0</v>
      </c>
      <c r="AA2978" s="1131">
        <v>0</v>
      </c>
      <c r="AB2978" s="1131">
        <v>0</v>
      </c>
      <c r="AC2978" s="1131">
        <v>0</v>
      </c>
      <c r="AD2978" s="1131">
        <v>0</v>
      </c>
      <c r="AE2978" s="1131">
        <v>0</v>
      </c>
      <c r="AF2978" s="126"/>
      <c r="AG2978" s="126"/>
      <c r="AH2978" s="126"/>
      <c r="AI2978" s="126"/>
      <c r="AJ2978" s="126"/>
      <c r="AK2978" s="126"/>
      <c r="AL2978" s="126">
        <v>2978</v>
      </c>
    </row>
    <row r="2979" spans="1:38">
      <c r="A2979" s="721" t="s">
        <v>2111</v>
      </c>
      <c r="B2979" s="722">
        <v>25</v>
      </c>
      <c r="C2979" s="722">
        <v>2519</v>
      </c>
      <c r="D2979" s="722">
        <v>251905</v>
      </c>
      <c r="E2979" s="721">
        <v>2519051212</v>
      </c>
      <c r="F2979" s="721" t="s">
        <v>320</v>
      </c>
      <c r="G2979" s="1127">
        <v>-148754832</v>
      </c>
      <c r="H2979" s="1128">
        <v>0</v>
      </c>
      <c r="I2979" s="1128">
        <v>-148754832.09999999</v>
      </c>
      <c r="J2979" s="1128">
        <v>-9.9999994039535522E-2</v>
      </c>
      <c r="K2979" s="1128">
        <v>0</v>
      </c>
      <c r="L2979" s="1128">
        <v>0</v>
      </c>
      <c r="M2979" s="1128">
        <v>-9.9999994039535522E-2</v>
      </c>
      <c r="N2979" s="1129">
        <v>0</v>
      </c>
      <c r="O2979" s="1128">
        <v>-9.9999994039535522E-2</v>
      </c>
      <c r="P2979" s="1127">
        <v>-3.6999997794628141E-2</v>
      </c>
      <c r="Q2979" s="1127">
        <v>0</v>
      </c>
      <c r="R2979" s="1127">
        <v>0</v>
      </c>
      <c r="S2979" s="1127">
        <v>0</v>
      </c>
      <c r="T2979" s="1130">
        <v>0</v>
      </c>
      <c r="U2979" s="1130">
        <v>0</v>
      </c>
      <c r="V2979" s="1130">
        <v>0</v>
      </c>
      <c r="W2979" s="1127">
        <v>0</v>
      </c>
      <c r="X2979" s="1130">
        <v>-3.6999997794628141E-2</v>
      </c>
      <c r="Y2979" s="735">
        <v>0.37</v>
      </c>
      <c r="Z2979" s="1131">
        <v>0</v>
      </c>
      <c r="AA2979" s="1131">
        <v>-3.6999997794628141E-2</v>
      </c>
      <c r="AB2979" s="1131">
        <v>0</v>
      </c>
      <c r="AC2979" s="1131">
        <v>0</v>
      </c>
      <c r="AD2979" s="1131">
        <v>0</v>
      </c>
      <c r="AE2979" s="1131">
        <v>-3.6999997794628141E-2</v>
      </c>
      <c r="AF2979" s="126"/>
      <c r="AG2979" s="126"/>
      <c r="AH2979" s="126"/>
      <c r="AI2979" s="126"/>
      <c r="AJ2979" s="126"/>
      <c r="AK2979" s="126"/>
      <c r="AL2979" s="126">
        <v>2979</v>
      </c>
    </row>
    <row r="2980" spans="1:38">
      <c r="A2980" s="721" t="s">
        <v>2111</v>
      </c>
      <c r="B2980" s="722">
        <v>25</v>
      </c>
      <c r="C2980" s="722">
        <v>2519</v>
      </c>
      <c r="D2980" s="722">
        <v>251905</v>
      </c>
      <c r="E2980" s="721">
        <v>2519051213</v>
      </c>
      <c r="F2980" s="721" t="s">
        <v>321</v>
      </c>
      <c r="G2980" s="1127">
        <v>-1451890179</v>
      </c>
      <c r="H2980" s="1128">
        <v>0</v>
      </c>
      <c r="I2980" s="1128">
        <v>-1451890179.4300001</v>
      </c>
      <c r="J2980" s="1128">
        <v>-0.43000006675720215</v>
      </c>
      <c r="K2980" s="1128">
        <v>0</v>
      </c>
      <c r="L2980" s="1128">
        <v>0</v>
      </c>
      <c r="M2980" s="1128">
        <v>-0.43000006675720215</v>
      </c>
      <c r="N2980" s="1129">
        <v>0</v>
      </c>
      <c r="O2980" s="1128">
        <v>-0.43000006675720215</v>
      </c>
      <c r="P2980" s="1127">
        <v>-0.15910002470016479</v>
      </c>
      <c r="Q2980" s="1127">
        <v>0</v>
      </c>
      <c r="R2980" s="1127">
        <v>0</v>
      </c>
      <c r="S2980" s="1127">
        <v>0</v>
      </c>
      <c r="T2980" s="1130">
        <v>0</v>
      </c>
      <c r="U2980" s="1130">
        <v>0</v>
      </c>
      <c r="V2980" s="1130">
        <v>0</v>
      </c>
      <c r="W2980" s="1127">
        <v>0</v>
      </c>
      <c r="X2980" s="1130">
        <v>-0.15910002470016479</v>
      </c>
      <c r="Y2980" s="735">
        <v>0.37</v>
      </c>
      <c r="Z2980" s="1131">
        <v>0</v>
      </c>
      <c r="AA2980" s="1131">
        <v>-0.15910002470016479</v>
      </c>
      <c r="AB2980" s="1131">
        <v>0</v>
      </c>
      <c r="AC2980" s="1131">
        <v>0</v>
      </c>
      <c r="AD2980" s="1131">
        <v>0</v>
      </c>
      <c r="AE2980" s="1131">
        <v>-0.15910002470016479</v>
      </c>
      <c r="AF2980" s="126"/>
      <c r="AG2980" s="126"/>
      <c r="AH2980" s="126"/>
      <c r="AI2980" s="126"/>
      <c r="AJ2980" s="126"/>
      <c r="AK2980" s="126"/>
      <c r="AL2980" s="126">
        <v>2980</v>
      </c>
    </row>
    <row r="2981" spans="1:38">
      <c r="A2981" s="721" t="s">
        <v>2111</v>
      </c>
      <c r="B2981" s="722">
        <v>25</v>
      </c>
      <c r="C2981" s="722">
        <v>2519</v>
      </c>
      <c r="D2981" s="722">
        <v>251905</v>
      </c>
      <c r="E2981" s="721">
        <v>2519051218</v>
      </c>
      <c r="F2981" s="721" t="s">
        <v>322</v>
      </c>
      <c r="G2981" s="1127">
        <v>-1363103588</v>
      </c>
      <c r="H2981" s="1128">
        <v>0</v>
      </c>
      <c r="I2981" s="1128">
        <v>-1363103588.0799999</v>
      </c>
      <c r="J2981" s="1128">
        <v>-7.9999923706054688E-2</v>
      </c>
      <c r="K2981" s="1128">
        <v>0</v>
      </c>
      <c r="L2981" s="1128">
        <v>0</v>
      </c>
      <c r="M2981" s="1128">
        <v>-7.9999923706054688E-2</v>
      </c>
      <c r="N2981" s="1129">
        <v>0</v>
      </c>
      <c r="O2981" s="1128">
        <v>-7.9999923706054688E-2</v>
      </c>
      <c r="P2981" s="1127">
        <v>-2.9599971771240234E-2</v>
      </c>
      <c r="Q2981" s="1127">
        <v>0</v>
      </c>
      <c r="R2981" s="1127">
        <v>0</v>
      </c>
      <c r="S2981" s="1127">
        <v>0</v>
      </c>
      <c r="T2981" s="1130">
        <v>0</v>
      </c>
      <c r="U2981" s="1130">
        <v>0</v>
      </c>
      <c r="V2981" s="1130">
        <v>0</v>
      </c>
      <c r="W2981" s="1127">
        <v>0</v>
      </c>
      <c r="X2981" s="1130">
        <v>-2.9599971771240234E-2</v>
      </c>
      <c r="Y2981" s="735">
        <v>0.37</v>
      </c>
      <c r="Z2981" s="1131">
        <v>0</v>
      </c>
      <c r="AA2981" s="1131">
        <v>-2.9599971771240234E-2</v>
      </c>
      <c r="AB2981" s="1131">
        <v>0</v>
      </c>
      <c r="AC2981" s="1131">
        <v>0</v>
      </c>
      <c r="AD2981" s="1131">
        <v>0</v>
      </c>
      <c r="AE2981" s="1131">
        <v>-2.9599971771240234E-2</v>
      </c>
      <c r="AF2981" s="126"/>
      <c r="AG2981" s="126"/>
      <c r="AH2981" s="126"/>
      <c r="AI2981" s="126"/>
      <c r="AJ2981" s="126"/>
      <c r="AK2981" s="126"/>
      <c r="AL2981" s="126">
        <v>2981</v>
      </c>
    </row>
    <row r="2982" spans="1:38">
      <c r="A2982" s="721" t="s">
        <v>2111</v>
      </c>
      <c r="B2982" s="722">
        <v>25</v>
      </c>
      <c r="C2982" s="722">
        <v>2519</v>
      </c>
      <c r="D2982" s="722">
        <v>251905</v>
      </c>
      <c r="E2982" s="721">
        <v>2519051220</v>
      </c>
      <c r="F2982" s="721" t="s">
        <v>1634</v>
      </c>
      <c r="G2982" s="1127">
        <v>-1658411877</v>
      </c>
      <c r="H2982" s="1128">
        <v>0</v>
      </c>
      <c r="I2982" s="1128">
        <v>-1658411877.02</v>
      </c>
      <c r="J2982" s="1128">
        <v>-1.9999980926513672E-2</v>
      </c>
      <c r="K2982" s="1128">
        <v>0</v>
      </c>
      <c r="L2982" s="1128">
        <v>0</v>
      </c>
      <c r="M2982" s="1128">
        <v>-1.9999980926513672E-2</v>
      </c>
      <c r="N2982" s="1129">
        <v>0</v>
      </c>
      <c r="O2982" s="1128">
        <v>-1.9999980926513672E-2</v>
      </c>
      <c r="P2982" s="1127">
        <v>-7.3999929428100585E-3</v>
      </c>
      <c r="Q2982" s="1127">
        <v>0</v>
      </c>
      <c r="R2982" s="1127">
        <v>0</v>
      </c>
      <c r="S2982" s="1127">
        <v>0</v>
      </c>
      <c r="T2982" s="1130">
        <v>0</v>
      </c>
      <c r="U2982" s="1130">
        <v>0</v>
      </c>
      <c r="V2982" s="1130">
        <v>0</v>
      </c>
      <c r="W2982" s="1127">
        <v>0</v>
      </c>
      <c r="X2982" s="1130">
        <v>-7.3999929428100585E-3</v>
      </c>
      <c r="Y2982" s="735">
        <v>0.37</v>
      </c>
      <c r="Z2982" s="1131">
        <v>0</v>
      </c>
      <c r="AA2982" s="1131">
        <v>-7.3999929428100585E-3</v>
      </c>
      <c r="AB2982" s="1131">
        <v>0</v>
      </c>
      <c r="AC2982" s="1131">
        <v>0</v>
      </c>
      <c r="AD2982" s="1131">
        <v>0</v>
      </c>
      <c r="AE2982" s="1131">
        <v>-7.3999929428100585E-3</v>
      </c>
      <c r="AF2982" s="126"/>
      <c r="AG2982" s="126"/>
      <c r="AH2982" s="126"/>
      <c r="AI2982" s="126"/>
      <c r="AJ2982" s="126"/>
      <c r="AK2982" s="126"/>
      <c r="AL2982" s="126">
        <v>2982</v>
      </c>
    </row>
    <row r="2983" spans="1:38">
      <c r="A2983" s="721" t="s">
        <v>2111</v>
      </c>
      <c r="B2983" s="722">
        <v>25</v>
      </c>
      <c r="C2983" s="722">
        <v>2519</v>
      </c>
      <c r="D2983" s="722">
        <v>251905</v>
      </c>
      <c r="E2983" s="721">
        <v>2519051222</v>
      </c>
      <c r="F2983" s="721" t="s">
        <v>1045</v>
      </c>
      <c r="G2983" s="1127">
        <v>-23237794010</v>
      </c>
      <c r="H2983" s="1128">
        <v>0</v>
      </c>
      <c r="I2983" s="1128">
        <v>-23237794009.73</v>
      </c>
      <c r="J2983" s="1128">
        <v>0.27000045776367188</v>
      </c>
      <c r="K2983" s="1128">
        <v>0</v>
      </c>
      <c r="L2983" s="1128">
        <v>0.27000045776367188</v>
      </c>
      <c r="M2983" s="1128">
        <v>0</v>
      </c>
      <c r="N2983" s="1129">
        <v>0</v>
      </c>
      <c r="O2983" s="1128">
        <v>0.27000045776367188</v>
      </c>
      <c r="P2983" s="1127">
        <v>9.9900169372558592E-2</v>
      </c>
      <c r="Q2983" s="1127">
        <v>0</v>
      </c>
      <c r="R2983" s="1127">
        <v>0</v>
      </c>
      <c r="S2983" s="1127">
        <v>0</v>
      </c>
      <c r="T2983" s="1130">
        <v>0</v>
      </c>
      <c r="U2983" s="1130">
        <v>0</v>
      </c>
      <c r="V2983" s="1130">
        <v>0</v>
      </c>
      <c r="W2983" s="1127">
        <v>0</v>
      </c>
      <c r="X2983" s="1130">
        <v>9.9900169372558592E-2</v>
      </c>
      <c r="Y2983" s="735">
        <v>0.37</v>
      </c>
      <c r="Z2983" s="1131">
        <v>9.9900169372558592E-2</v>
      </c>
      <c r="AA2983" s="1131">
        <v>0</v>
      </c>
      <c r="AB2983" s="1131">
        <v>0</v>
      </c>
      <c r="AC2983" s="1131">
        <v>0</v>
      </c>
      <c r="AD2983" s="1131">
        <v>9.9900169372558592E-2</v>
      </c>
      <c r="AE2983" s="1131">
        <v>0</v>
      </c>
      <c r="AF2983" s="126"/>
      <c r="AG2983" s="126"/>
      <c r="AH2983" s="126"/>
      <c r="AI2983" s="126"/>
      <c r="AJ2983" s="126"/>
      <c r="AK2983" s="126"/>
      <c r="AL2983" s="126">
        <v>2983</v>
      </c>
    </row>
    <row r="2984" spans="1:38">
      <c r="A2984" s="721" t="s">
        <v>2111</v>
      </c>
      <c r="B2984" s="722">
        <v>25</v>
      </c>
      <c r="C2984" s="722">
        <v>2519</v>
      </c>
      <c r="D2984" s="722">
        <v>251905</v>
      </c>
      <c r="E2984" s="721">
        <v>2519051228</v>
      </c>
      <c r="F2984" s="721" t="s">
        <v>2135</v>
      </c>
      <c r="G2984" s="1127">
        <v>0</v>
      </c>
      <c r="H2984" s="1128">
        <v>0</v>
      </c>
      <c r="I2984" s="1128">
        <v>0</v>
      </c>
      <c r="J2984" s="1128">
        <v>0</v>
      </c>
      <c r="K2984" s="1128">
        <v>0</v>
      </c>
      <c r="L2984" s="1128">
        <v>0</v>
      </c>
      <c r="M2984" s="1128">
        <v>0</v>
      </c>
      <c r="N2984" s="1129">
        <v>0</v>
      </c>
      <c r="O2984" s="1128">
        <v>0</v>
      </c>
      <c r="P2984" s="1127">
        <v>0</v>
      </c>
      <c r="Q2984" s="1127">
        <v>0</v>
      </c>
      <c r="R2984" s="1127">
        <v>0</v>
      </c>
      <c r="S2984" s="1127">
        <v>0</v>
      </c>
      <c r="T2984" s="1130">
        <v>0</v>
      </c>
      <c r="U2984" s="1130">
        <v>0</v>
      </c>
      <c r="V2984" s="1130">
        <v>0</v>
      </c>
      <c r="W2984" s="1127">
        <v>0</v>
      </c>
      <c r="X2984" s="1130">
        <v>0</v>
      </c>
      <c r="Y2984" s="735">
        <v>0</v>
      </c>
      <c r="Z2984" s="1131">
        <v>0</v>
      </c>
      <c r="AA2984" s="1131">
        <v>0</v>
      </c>
      <c r="AB2984" s="1131">
        <v>0</v>
      </c>
      <c r="AC2984" s="1131">
        <v>0</v>
      </c>
      <c r="AD2984" s="1131">
        <v>0</v>
      </c>
      <c r="AE2984" s="1131">
        <v>0</v>
      </c>
      <c r="AF2984" s="126"/>
      <c r="AG2984" s="126"/>
      <c r="AH2984" s="126"/>
      <c r="AI2984" s="126"/>
      <c r="AJ2984" s="126"/>
      <c r="AK2984" s="126"/>
      <c r="AL2984" s="126">
        <v>2984</v>
      </c>
    </row>
    <row r="2985" spans="1:38">
      <c r="A2985" s="721" t="s">
        <v>2111</v>
      </c>
      <c r="B2985" s="722">
        <v>25</v>
      </c>
      <c r="C2985" s="722">
        <v>2519</v>
      </c>
      <c r="D2985" s="722">
        <v>251905</v>
      </c>
      <c r="E2985" s="721">
        <v>2519051230</v>
      </c>
      <c r="F2985" s="721" t="s">
        <v>1635</v>
      </c>
      <c r="G2985" s="1127">
        <v>18900</v>
      </c>
      <c r="H2985" s="1128">
        <v>0</v>
      </c>
      <c r="I2985" s="1128">
        <v>18900</v>
      </c>
      <c r="J2985" s="1128">
        <v>0</v>
      </c>
      <c r="K2985" s="1128">
        <v>0</v>
      </c>
      <c r="L2985" s="1128">
        <v>0</v>
      </c>
      <c r="M2985" s="1128">
        <v>0</v>
      </c>
      <c r="N2985" s="1129">
        <v>0</v>
      </c>
      <c r="O2985" s="1128">
        <v>0</v>
      </c>
      <c r="P2985" s="1127">
        <v>0</v>
      </c>
      <c r="Q2985" s="1127">
        <v>0</v>
      </c>
      <c r="R2985" s="1127">
        <v>0</v>
      </c>
      <c r="S2985" s="1127">
        <v>0</v>
      </c>
      <c r="T2985" s="1130">
        <v>0</v>
      </c>
      <c r="U2985" s="1130">
        <v>0</v>
      </c>
      <c r="V2985" s="1130">
        <v>0</v>
      </c>
      <c r="W2985" s="1127">
        <v>0</v>
      </c>
      <c r="X2985" s="1130">
        <v>0</v>
      </c>
      <c r="Y2985" s="735">
        <v>0</v>
      </c>
      <c r="Z2985" s="1131">
        <v>0</v>
      </c>
      <c r="AA2985" s="1131">
        <v>0</v>
      </c>
      <c r="AB2985" s="1131">
        <v>0</v>
      </c>
      <c r="AC2985" s="1131">
        <v>0</v>
      </c>
      <c r="AD2985" s="1131">
        <v>0</v>
      </c>
      <c r="AE2985" s="1131">
        <v>0</v>
      </c>
      <c r="AF2985" s="126"/>
      <c r="AG2985" s="126"/>
      <c r="AH2985" s="126"/>
      <c r="AI2985" s="126"/>
      <c r="AJ2985" s="126"/>
      <c r="AK2985" s="126"/>
      <c r="AL2985" s="126">
        <v>2985</v>
      </c>
    </row>
    <row r="2986" spans="1:38">
      <c r="A2986" s="721" t="s">
        <v>2111</v>
      </c>
      <c r="B2986" s="722">
        <v>25</v>
      </c>
      <c r="C2986" s="722">
        <v>2519</v>
      </c>
      <c r="D2986" s="722">
        <v>251905</v>
      </c>
      <c r="E2986" s="721">
        <v>2519051245</v>
      </c>
      <c r="F2986" s="721" t="s">
        <v>1636</v>
      </c>
      <c r="G2986" s="1127">
        <v>-7176000</v>
      </c>
      <c r="H2986" s="1128">
        <v>0</v>
      </c>
      <c r="I2986" s="1128">
        <v>-7176000</v>
      </c>
      <c r="J2986" s="1128">
        <v>0</v>
      </c>
      <c r="K2986" s="1128">
        <v>0</v>
      </c>
      <c r="L2986" s="1128">
        <v>0</v>
      </c>
      <c r="M2986" s="1128">
        <v>0</v>
      </c>
      <c r="N2986" s="1129">
        <v>0</v>
      </c>
      <c r="O2986" s="1128">
        <v>0</v>
      </c>
      <c r="P2986" s="1127">
        <v>0</v>
      </c>
      <c r="Q2986" s="1127">
        <v>0</v>
      </c>
      <c r="R2986" s="1127">
        <v>0</v>
      </c>
      <c r="S2986" s="1127">
        <v>0</v>
      </c>
      <c r="T2986" s="1130">
        <v>0</v>
      </c>
      <c r="U2986" s="1130">
        <v>0</v>
      </c>
      <c r="V2986" s="1130">
        <v>0</v>
      </c>
      <c r="W2986" s="1127">
        <v>0</v>
      </c>
      <c r="X2986" s="1130">
        <v>0</v>
      </c>
      <c r="Y2986" s="735">
        <v>0</v>
      </c>
      <c r="Z2986" s="1131">
        <v>0</v>
      </c>
      <c r="AA2986" s="1131">
        <v>0</v>
      </c>
      <c r="AB2986" s="1131">
        <v>0</v>
      </c>
      <c r="AC2986" s="1131">
        <v>0</v>
      </c>
      <c r="AD2986" s="1131">
        <v>0</v>
      </c>
      <c r="AE2986" s="1131">
        <v>0</v>
      </c>
      <c r="AF2986" s="126"/>
      <c r="AG2986" s="126"/>
      <c r="AH2986" s="126"/>
      <c r="AI2986" s="126"/>
      <c r="AJ2986" s="126"/>
      <c r="AK2986" s="126"/>
      <c r="AL2986" s="126">
        <v>2986</v>
      </c>
    </row>
    <row r="2987" spans="1:38">
      <c r="A2987" s="721" t="s">
        <v>2111</v>
      </c>
      <c r="B2987" s="722">
        <v>25</v>
      </c>
      <c r="C2987" s="722">
        <v>2519</v>
      </c>
      <c r="D2987" s="722">
        <v>251905</v>
      </c>
      <c r="E2987" s="721">
        <v>2519051250</v>
      </c>
      <c r="F2987" s="721" t="s">
        <v>1054</v>
      </c>
      <c r="G2987" s="1127">
        <v>-18529293363</v>
      </c>
      <c r="H2987" s="1128">
        <v>0</v>
      </c>
      <c r="I2987" s="1128">
        <v>-18529293363.279999</v>
      </c>
      <c r="J2987" s="1128">
        <v>-0.279998779296875</v>
      </c>
      <c r="K2987" s="1128">
        <v>0</v>
      </c>
      <c r="L2987" s="1128">
        <v>0</v>
      </c>
      <c r="M2987" s="1128">
        <v>-0.279998779296875</v>
      </c>
      <c r="N2987" s="1129">
        <v>0</v>
      </c>
      <c r="O2987" s="1128">
        <v>-0.279998779296875</v>
      </c>
      <c r="P2987" s="1127">
        <v>-0.10359954833984375</v>
      </c>
      <c r="Q2987" s="1127">
        <v>0</v>
      </c>
      <c r="R2987" s="1127">
        <v>0</v>
      </c>
      <c r="S2987" s="1127">
        <v>0</v>
      </c>
      <c r="T2987" s="1130">
        <v>0</v>
      </c>
      <c r="U2987" s="1130">
        <v>0</v>
      </c>
      <c r="V2987" s="1130">
        <v>0</v>
      </c>
      <c r="W2987" s="1127">
        <v>0</v>
      </c>
      <c r="X2987" s="1130">
        <v>-0.10359954833984375</v>
      </c>
      <c r="Y2987" s="735">
        <v>0.37</v>
      </c>
      <c r="Z2987" s="1131">
        <v>0</v>
      </c>
      <c r="AA2987" s="1131">
        <v>-0.10359954833984375</v>
      </c>
      <c r="AB2987" s="1131">
        <v>0</v>
      </c>
      <c r="AC2987" s="1131">
        <v>0</v>
      </c>
      <c r="AD2987" s="1131">
        <v>0</v>
      </c>
      <c r="AE2987" s="1131">
        <v>-0.10359954833984375</v>
      </c>
      <c r="AF2987" s="126"/>
      <c r="AG2987" s="126"/>
      <c r="AH2987" s="126"/>
      <c r="AI2987" s="126"/>
      <c r="AJ2987" s="126"/>
      <c r="AK2987" s="126"/>
      <c r="AL2987" s="126">
        <v>2987</v>
      </c>
    </row>
    <row r="2988" spans="1:38">
      <c r="A2988" s="721" t="s">
        <v>2111</v>
      </c>
      <c r="B2988" s="722">
        <v>25</v>
      </c>
      <c r="C2988" s="722">
        <v>2519</v>
      </c>
      <c r="D2988" s="722">
        <v>251905</v>
      </c>
      <c r="E2988" s="721">
        <v>2519051298</v>
      </c>
      <c r="F2988" s="721" t="s">
        <v>2136</v>
      </c>
      <c r="G2988" s="1127">
        <v>0</v>
      </c>
      <c r="H2988" s="1128">
        <v>0</v>
      </c>
      <c r="I2988" s="1128">
        <v>0</v>
      </c>
      <c r="J2988" s="1128">
        <v>0</v>
      </c>
      <c r="K2988" s="1128">
        <v>0</v>
      </c>
      <c r="L2988" s="1128">
        <v>0</v>
      </c>
      <c r="M2988" s="1128">
        <v>0</v>
      </c>
      <c r="N2988" s="1129">
        <v>0</v>
      </c>
      <c r="O2988" s="1128">
        <v>0</v>
      </c>
      <c r="P2988" s="1127">
        <v>0</v>
      </c>
      <c r="Q2988" s="1127">
        <v>0</v>
      </c>
      <c r="R2988" s="1127">
        <v>0</v>
      </c>
      <c r="S2988" s="1127">
        <v>0</v>
      </c>
      <c r="T2988" s="1130">
        <v>0</v>
      </c>
      <c r="U2988" s="1130">
        <v>0</v>
      </c>
      <c r="V2988" s="1130">
        <v>0</v>
      </c>
      <c r="W2988" s="1127">
        <v>0</v>
      </c>
      <c r="X2988" s="1130">
        <v>0</v>
      </c>
      <c r="Y2988" s="735">
        <v>0</v>
      </c>
      <c r="Z2988" s="1131">
        <v>0</v>
      </c>
      <c r="AA2988" s="1131">
        <v>0</v>
      </c>
      <c r="AB2988" s="1131">
        <v>0</v>
      </c>
      <c r="AC2988" s="1131">
        <v>-9.2499999999999999E-2</v>
      </c>
      <c r="AD2988" s="1131">
        <v>0</v>
      </c>
      <c r="AE2988" s="1131">
        <v>9.2499999999999999E-2</v>
      </c>
      <c r="AF2988" s="126"/>
      <c r="AG2988" s="126"/>
      <c r="AH2988" s="126"/>
      <c r="AI2988" s="126"/>
      <c r="AJ2988" s="126"/>
      <c r="AK2988" s="126"/>
      <c r="AL2988" s="126">
        <v>2988</v>
      </c>
    </row>
    <row r="2989" spans="1:38">
      <c r="A2989" s="721" t="s">
        <v>2111</v>
      </c>
      <c r="B2989" s="722">
        <v>25</v>
      </c>
      <c r="C2989" s="722">
        <v>2519</v>
      </c>
      <c r="D2989" s="722">
        <v>251905</v>
      </c>
      <c r="E2989" s="721">
        <v>2519051804</v>
      </c>
      <c r="F2989" s="721" t="s">
        <v>277</v>
      </c>
      <c r="G2989" s="1127">
        <v>-456817206</v>
      </c>
      <c r="H2989" s="1128">
        <v>0</v>
      </c>
      <c r="I2989" s="1128">
        <v>-456817206.18000001</v>
      </c>
      <c r="J2989" s="1128">
        <v>-0.18000000715255737</v>
      </c>
      <c r="K2989" s="1128">
        <v>0</v>
      </c>
      <c r="L2989" s="1128">
        <v>0</v>
      </c>
      <c r="M2989" s="1128">
        <v>-0.18000000715255737</v>
      </c>
      <c r="N2989" s="1129">
        <v>0</v>
      </c>
      <c r="O2989" s="1128">
        <v>-0.18000000715255737</v>
      </c>
      <c r="P2989" s="1127">
        <v>-6.6600002646446221E-2</v>
      </c>
      <c r="Q2989" s="1127">
        <v>0</v>
      </c>
      <c r="R2989" s="1127">
        <v>0</v>
      </c>
      <c r="S2989" s="1127">
        <v>0</v>
      </c>
      <c r="T2989" s="1130">
        <v>0</v>
      </c>
      <c r="U2989" s="1130">
        <v>0</v>
      </c>
      <c r="V2989" s="1130">
        <v>0</v>
      </c>
      <c r="W2989" s="1127">
        <v>0</v>
      </c>
      <c r="X2989" s="1130">
        <v>-6.6600002646446221E-2</v>
      </c>
      <c r="Y2989" s="735">
        <v>0.36999999999999994</v>
      </c>
      <c r="Z2989" s="1131">
        <v>0</v>
      </c>
      <c r="AA2989" s="1131">
        <v>-6.6600002646446221E-2</v>
      </c>
      <c r="AB2989" s="1131">
        <v>0</v>
      </c>
      <c r="AC2989" s="1131">
        <v>0</v>
      </c>
      <c r="AD2989" s="1131">
        <v>0</v>
      </c>
      <c r="AE2989" s="1131">
        <v>-6.6600002646446221E-2</v>
      </c>
      <c r="AF2989" s="126"/>
      <c r="AG2989" s="126"/>
      <c r="AH2989" s="126"/>
      <c r="AI2989" s="126"/>
      <c r="AJ2989" s="126"/>
      <c r="AK2989" s="126"/>
      <c r="AL2989" s="126">
        <v>2989</v>
      </c>
    </row>
    <row r="2990" spans="1:38">
      <c r="A2990" s="721" t="s">
        <v>2111</v>
      </c>
      <c r="B2990" s="722">
        <v>25</v>
      </c>
      <c r="C2990" s="722">
        <v>2519</v>
      </c>
      <c r="D2990" s="722">
        <v>251905</v>
      </c>
      <c r="E2990" s="721">
        <v>2519051805</v>
      </c>
      <c r="F2990" s="721" t="s">
        <v>277</v>
      </c>
      <c r="G2990" s="1127">
        <v>-1421445237</v>
      </c>
      <c r="H2990" s="1128">
        <v>0</v>
      </c>
      <c r="I2990" s="1128">
        <v>-1421445237.26</v>
      </c>
      <c r="J2990" s="1128">
        <v>-0.25999999046325684</v>
      </c>
      <c r="K2990" s="1128">
        <v>0</v>
      </c>
      <c r="L2990" s="1128">
        <v>0</v>
      </c>
      <c r="M2990" s="1128">
        <v>-0.25999999046325684</v>
      </c>
      <c r="N2990" s="1129">
        <v>0</v>
      </c>
      <c r="O2990" s="1128">
        <v>-0.25999999046325684</v>
      </c>
      <c r="P2990" s="1127">
        <v>-9.6199996471405022E-2</v>
      </c>
      <c r="Q2990" s="1127">
        <v>0</v>
      </c>
      <c r="R2990" s="1127">
        <v>0</v>
      </c>
      <c r="S2990" s="1127">
        <v>0</v>
      </c>
      <c r="T2990" s="1130">
        <v>0</v>
      </c>
      <c r="U2990" s="1130">
        <v>0</v>
      </c>
      <c r="V2990" s="1130">
        <v>0</v>
      </c>
      <c r="W2990" s="1127">
        <v>0</v>
      </c>
      <c r="X2990" s="1130">
        <v>-9.6199996471405022E-2</v>
      </c>
      <c r="Y2990" s="735">
        <v>0.37</v>
      </c>
      <c r="Z2990" s="1131">
        <v>0</v>
      </c>
      <c r="AA2990" s="1131">
        <v>-9.6199996471405022E-2</v>
      </c>
      <c r="AB2990" s="1131">
        <v>0</v>
      </c>
      <c r="AC2990" s="1131">
        <v>0</v>
      </c>
      <c r="AD2990" s="1131">
        <v>0</v>
      </c>
      <c r="AE2990" s="1131">
        <v>-9.6199996471405022E-2</v>
      </c>
      <c r="AF2990" s="126"/>
      <c r="AG2990" s="126"/>
      <c r="AH2990" s="126"/>
      <c r="AI2990" s="126"/>
      <c r="AJ2990" s="126"/>
      <c r="AK2990" s="126"/>
      <c r="AL2990" s="126">
        <v>2990</v>
      </c>
    </row>
    <row r="2991" spans="1:38">
      <c r="A2991" s="721" t="s">
        <v>2111</v>
      </c>
      <c r="B2991" s="722">
        <v>25</v>
      </c>
      <c r="C2991" s="722">
        <v>2519</v>
      </c>
      <c r="D2991" s="722">
        <v>251905</v>
      </c>
      <c r="E2991" s="721">
        <v>2519051806</v>
      </c>
      <c r="F2991" s="721" t="s">
        <v>1047</v>
      </c>
      <c r="G2991" s="1127">
        <v>0</v>
      </c>
      <c r="H2991" s="1128">
        <v>0</v>
      </c>
      <c r="I2991" s="1128">
        <v>0</v>
      </c>
      <c r="J2991" s="1128">
        <v>0</v>
      </c>
      <c r="K2991" s="1128">
        <v>0</v>
      </c>
      <c r="L2991" s="1128">
        <v>0</v>
      </c>
      <c r="M2991" s="1128">
        <v>0</v>
      </c>
      <c r="N2991" s="1129">
        <v>0</v>
      </c>
      <c r="O2991" s="1128">
        <v>0</v>
      </c>
      <c r="P2991" s="1127">
        <v>0</v>
      </c>
      <c r="Q2991" s="1127">
        <v>0</v>
      </c>
      <c r="R2991" s="1127">
        <v>0</v>
      </c>
      <c r="S2991" s="1127">
        <v>0</v>
      </c>
      <c r="T2991" s="1130">
        <v>0</v>
      </c>
      <c r="U2991" s="1130">
        <v>0</v>
      </c>
      <c r="V2991" s="1130">
        <v>0</v>
      </c>
      <c r="W2991" s="1127">
        <v>0</v>
      </c>
      <c r="X2991" s="1130">
        <v>0</v>
      </c>
      <c r="Y2991" s="735">
        <v>0</v>
      </c>
      <c r="Z2991" s="1131">
        <v>0</v>
      </c>
      <c r="AA2991" s="1131">
        <v>0</v>
      </c>
      <c r="AB2991" s="1131">
        <v>0</v>
      </c>
      <c r="AC2991" s="1131">
        <v>0</v>
      </c>
      <c r="AD2991" s="1131">
        <v>0</v>
      </c>
      <c r="AE2991" s="1131">
        <v>0</v>
      </c>
      <c r="AF2991" s="126"/>
      <c r="AG2991" s="126"/>
      <c r="AH2991" s="126"/>
      <c r="AI2991" s="126"/>
      <c r="AJ2991" s="126"/>
      <c r="AK2991" s="126"/>
      <c r="AL2991" s="126">
        <v>2991</v>
      </c>
    </row>
    <row r="2992" spans="1:38">
      <c r="A2992" s="721" t="s">
        <v>2111</v>
      </c>
      <c r="B2992" s="722">
        <v>25</v>
      </c>
      <c r="C2992" s="722">
        <v>2519</v>
      </c>
      <c r="D2992" s="722">
        <v>251905</v>
      </c>
      <c r="E2992" s="721">
        <v>2519051807</v>
      </c>
      <c r="F2992" s="721" t="s">
        <v>1047</v>
      </c>
      <c r="G2992" s="1127">
        <v>-44141554</v>
      </c>
      <c r="H2992" s="1128">
        <v>0</v>
      </c>
      <c r="I2992" s="1128">
        <v>-44141553.57</v>
      </c>
      <c r="J2992" s="1128">
        <v>0.42999999970197678</v>
      </c>
      <c r="K2992" s="1128">
        <v>0</v>
      </c>
      <c r="L2992" s="1128">
        <v>0.42999999970197678</v>
      </c>
      <c r="M2992" s="1128">
        <v>0</v>
      </c>
      <c r="N2992" s="1129">
        <v>0</v>
      </c>
      <c r="O2992" s="1128">
        <v>0.42999999970197678</v>
      </c>
      <c r="P2992" s="1127">
        <v>0.15909999988973139</v>
      </c>
      <c r="Q2992" s="1127">
        <v>0</v>
      </c>
      <c r="R2992" s="1127">
        <v>0</v>
      </c>
      <c r="S2992" s="1127">
        <v>0</v>
      </c>
      <c r="T2992" s="1130">
        <v>0</v>
      </c>
      <c r="U2992" s="1130">
        <v>0</v>
      </c>
      <c r="V2992" s="1130">
        <v>0</v>
      </c>
      <c r="W2992" s="1127">
        <v>0</v>
      </c>
      <c r="X2992" s="1130">
        <v>0.15909999988973139</v>
      </c>
      <c r="Y2992" s="735">
        <v>0.36999999999999994</v>
      </c>
      <c r="Z2992" s="1131">
        <v>0.15909999988973139</v>
      </c>
      <c r="AA2992" s="1131">
        <v>0</v>
      </c>
      <c r="AB2992" s="1131">
        <v>0</v>
      </c>
      <c r="AC2992" s="1131">
        <v>0</v>
      </c>
      <c r="AD2992" s="1131">
        <v>0.15909999988973139</v>
      </c>
      <c r="AE2992" s="1131">
        <v>0</v>
      </c>
      <c r="AF2992" s="126"/>
      <c r="AG2992" s="126"/>
      <c r="AH2992" s="126"/>
      <c r="AI2992" s="126"/>
      <c r="AJ2992" s="126"/>
      <c r="AK2992" s="126"/>
      <c r="AL2992" s="126">
        <v>2992</v>
      </c>
    </row>
    <row r="2993" spans="1:38">
      <c r="A2993" s="721" t="s">
        <v>2111</v>
      </c>
      <c r="B2993" s="722">
        <v>25</v>
      </c>
      <c r="C2993" s="722">
        <v>2519</v>
      </c>
      <c r="D2993" s="722">
        <v>251905</v>
      </c>
      <c r="E2993" s="721">
        <v>2519051808</v>
      </c>
      <c r="F2993" s="721" t="s">
        <v>3625</v>
      </c>
      <c r="G2993" s="1127">
        <v>0</v>
      </c>
      <c r="H2993" s="1128">
        <v>0</v>
      </c>
      <c r="I2993" s="1128">
        <v>0</v>
      </c>
      <c r="J2993" s="1128">
        <v>0</v>
      </c>
      <c r="K2993" s="1128">
        <v>0</v>
      </c>
      <c r="L2993" s="1128">
        <v>0</v>
      </c>
      <c r="M2993" s="1128">
        <v>0</v>
      </c>
      <c r="N2993" s="1129">
        <v>0</v>
      </c>
      <c r="O2993" s="1128">
        <v>0</v>
      </c>
      <c r="P2993" s="1127">
        <v>0</v>
      </c>
      <c r="Q2993" s="1127">
        <v>0</v>
      </c>
      <c r="R2993" s="1127">
        <v>0</v>
      </c>
      <c r="S2993" s="1127">
        <v>0</v>
      </c>
      <c r="T2993" s="1130">
        <v>0</v>
      </c>
      <c r="U2993" s="1130">
        <v>0</v>
      </c>
      <c r="V2993" s="1130">
        <v>0</v>
      </c>
      <c r="W2993" s="1127">
        <v>0</v>
      </c>
      <c r="X2993" s="1130">
        <v>0</v>
      </c>
      <c r="Y2993" s="735">
        <v>0</v>
      </c>
      <c r="Z2993" s="1131">
        <v>0</v>
      </c>
      <c r="AA2993" s="1131">
        <v>0</v>
      </c>
      <c r="AB2993" s="1131">
        <v>0</v>
      </c>
      <c r="AC2993" s="1131">
        <v>0</v>
      </c>
      <c r="AD2993" s="1131">
        <v>0</v>
      </c>
      <c r="AE2993" s="1131">
        <v>0</v>
      </c>
      <c r="AF2993" s="126"/>
      <c r="AG2993" s="126"/>
      <c r="AH2993" s="126"/>
      <c r="AI2993" s="126"/>
      <c r="AJ2993" s="126"/>
      <c r="AK2993" s="126"/>
      <c r="AL2993" s="126">
        <v>2993</v>
      </c>
    </row>
    <row r="2994" spans="1:38">
      <c r="A2994" s="721" t="s">
        <v>2111</v>
      </c>
      <c r="B2994" s="722">
        <v>25</v>
      </c>
      <c r="C2994" s="722">
        <v>2519</v>
      </c>
      <c r="D2994" s="722">
        <v>251905</v>
      </c>
      <c r="E2994" s="721">
        <v>2519051815</v>
      </c>
      <c r="F2994" s="721" t="s">
        <v>3738</v>
      </c>
      <c r="G2994" s="1127">
        <v>-3751676</v>
      </c>
      <c r="H2994" s="1128">
        <v>0</v>
      </c>
      <c r="I2994" s="1128">
        <v>-3751676.05</v>
      </c>
      <c r="J2994" s="1128">
        <v>-4.9999999813735485E-2</v>
      </c>
      <c r="K2994" s="1128">
        <v>0</v>
      </c>
      <c r="L2994" s="1128">
        <v>0</v>
      </c>
      <c r="M2994" s="1128">
        <v>-4.9999999813735485E-2</v>
      </c>
      <c r="N2994" s="1129">
        <v>0</v>
      </c>
      <c r="O2994" s="1128">
        <v>-4.9999999813735485E-2</v>
      </c>
      <c r="P2994" s="1127">
        <v>-1.8499999931082128E-2</v>
      </c>
      <c r="Q2994" s="1127">
        <v>0</v>
      </c>
      <c r="R2994" s="1127">
        <v>0</v>
      </c>
      <c r="S2994" s="1127">
        <v>0</v>
      </c>
      <c r="T2994" s="1130">
        <v>0</v>
      </c>
      <c r="U2994" s="1130">
        <v>0</v>
      </c>
      <c r="V2994" s="1130">
        <v>0</v>
      </c>
      <c r="W2994" s="1127">
        <v>0</v>
      </c>
      <c r="X2994" s="1130">
        <v>-1.8499999931082128E-2</v>
      </c>
      <c r="Y2994" s="735">
        <v>0.36999999999999994</v>
      </c>
      <c r="Z2994" s="1131">
        <v>0</v>
      </c>
      <c r="AA2994" s="1131">
        <v>-1.8499999931082128E-2</v>
      </c>
      <c r="AB2994" s="1131">
        <v>0</v>
      </c>
      <c r="AC2994" s="1131">
        <v>0</v>
      </c>
      <c r="AD2994" s="1131">
        <v>0</v>
      </c>
      <c r="AE2994" s="1131">
        <v>-1.8499999931082128E-2</v>
      </c>
      <c r="AF2994" s="126"/>
      <c r="AG2994" s="126"/>
      <c r="AH2994" s="126"/>
      <c r="AI2994" s="126"/>
      <c r="AJ2994" s="126"/>
      <c r="AK2994" s="126"/>
      <c r="AL2994" s="126">
        <v>2994</v>
      </c>
    </row>
    <row r="2995" spans="1:38">
      <c r="A2995" s="721" t="s">
        <v>2111</v>
      </c>
      <c r="B2995" s="722">
        <v>25</v>
      </c>
      <c r="C2995" s="722">
        <v>2519</v>
      </c>
      <c r="D2995" s="722">
        <v>251905</v>
      </c>
      <c r="E2995" s="721">
        <v>2519051817</v>
      </c>
      <c r="F2995" s="721" t="s">
        <v>2153</v>
      </c>
      <c r="G2995" s="1127">
        <v>0</v>
      </c>
      <c r="H2995" s="1128">
        <v>0</v>
      </c>
      <c r="I2995" s="1128">
        <v>0</v>
      </c>
      <c r="J2995" s="1128">
        <v>0</v>
      </c>
      <c r="K2995" s="1128">
        <v>0</v>
      </c>
      <c r="L2995" s="1128">
        <v>0</v>
      </c>
      <c r="M2995" s="1128">
        <v>0</v>
      </c>
      <c r="N2995" s="1129">
        <v>0</v>
      </c>
      <c r="O2995" s="1128">
        <v>0</v>
      </c>
      <c r="P2995" s="1127">
        <v>0</v>
      </c>
      <c r="Q2995" s="1127">
        <v>0</v>
      </c>
      <c r="R2995" s="1127">
        <v>0</v>
      </c>
      <c r="S2995" s="1127">
        <v>0</v>
      </c>
      <c r="T2995" s="1130">
        <v>0</v>
      </c>
      <c r="U2995" s="1130">
        <v>0</v>
      </c>
      <c r="V2995" s="1130">
        <v>0</v>
      </c>
      <c r="W2995" s="1127">
        <v>0</v>
      </c>
      <c r="X2995" s="1130">
        <v>0</v>
      </c>
      <c r="Y2995" s="735">
        <v>0</v>
      </c>
      <c r="Z2995" s="1131">
        <v>0</v>
      </c>
      <c r="AA2995" s="1131">
        <v>0</v>
      </c>
      <c r="AB2995" s="1131">
        <v>0</v>
      </c>
      <c r="AC2995" s="1131">
        <v>0</v>
      </c>
      <c r="AD2995" s="1131">
        <v>0</v>
      </c>
      <c r="AE2995" s="1131">
        <v>0</v>
      </c>
      <c r="AF2995" s="126"/>
      <c r="AG2995" s="126"/>
      <c r="AH2995" s="126"/>
      <c r="AI2995" s="126"/>
      <c r="AJ2995" s="126"/>
      <c r="AK2995" s="126"/>
      <c r="AL2995" s="126">
        <v>2995</v>
      </c>
    </row>
    <row r="2996" spans="1:38">
      <c r="A2996" s="721" t="s">
        <v>2111</v>
      </c>
      <c r="B2996" s="722">
        <v>25</v>
      </c>
      <c r="C2996" s="722">
        <v>2519</v>
      </c>
      <c r="D2996" s="722">
        <v>251905</v>
      </c>
      <c r="E2996" s="721">
        <v>2519051818</v>
      </c>
      <c r="F2996" s="721" t="s">
        <v>1637</v>
      </c>
      <c r="G2996" s="1127">
        <v>-541008635</v>
      </c>
      <c r="H2996" s="1128">
        <v>0</v>
      </c>
      <c r="I2996" s="1128">
        <v>-541008635.25</v>
      </c>
      <c r="J2996" s="1128">
        <v>-0.25</v>
      </c>
      <c r="K2996" s="1128">
        <v>0</v>
      </c>
      <c r="L2996" s="1128">
        <v>0</v>
      </c>
      <c r="M2996" s="1128">
        <v>-0.25</v>
      </c>
      <c r="N2996" s="1129">
        <v>0</v>
      </c>
      <c r="O2996" s="1128">
        <v>-0.25</v>
      </c>
      <c r="P2996" s="1127">
        <v>-9.2499999999999999E-2</v>
      </c>
      <c r="Q2996" s="1127">
        <v>0</v>
      </c>
      <c r="R2996" s="1127">
        <v>0</v>
      </c>
      <c r="S2996" s="1127">
        <v>0</v>
      </c>
      <c r="T2996" s="1130">
        <v>0</v>
      </c>
      <c r="U2996" s="1130">
        <v>0</v>
      </c>
      <c r="V2996" s="1130">
        <v>0</v>
      </c>
      <c r="W2996" s="1127">
        <v>0</v>
      </c>
      <c r="X2996" s="1130">
        <v>-9.2499999999999999E-2</v>
      </c>
      <c r="Y2996" s="735">
        <v>0.37</v>
      </c>
      <c r="Z2996" s="1131">
        <v>0</v>
      </c>
      <c r="AA2996" s="1131">
        <v>-9.2499999999999999E-2</v>
      </c>
      <c r="AB2996" s="1131">
        <v>0</v>
      </c>
      <c r="AC2996" s="1131">
        <v>0</v>
      </c>
      <c r="AD2996" s="1131">
        <v>0</v>
      </c>
      <c r="AE2996" s="1131">
        <v>-9.2499999999999999E-2</v>
      </c>
      <c r="AF2996" s="126"/>
      <c r="AG2996" s="126"/>
      <c r="AH2996" s="126"/>
      <c r="AI2996" s="126"/>
      <c r="AJ2996" s="126"/>
      <c r="AK2996" s="126"/>
      <c r="AL2996" s="126">
        <v>2996</v>
      </c>
    </row>
    <row r="2997" spans="1:38">
      <c r="A2997" s="721" t="s">
        <v>2111</v>
      </c>
      <c r="B2997" s="722">
        <v>25</v>
      </c>
      <c r="C2997" s="722">
        <v>2519</v>
      </c>
      <c r="D2997" s="722">
        <v>251905</v>
      </c>
      <c r="E2997" s="721">
        <v>2519051819</v>
      </c>
      <c r="F2997" s="721" t="s">
        <v>2153</v>
      </c>
      <c r="G2997" s="1127">
        <v>-10932859</v>
      </c>
      <c r="H2997" s="1128">
        <v>0</v>
      </c>
      <c r="I2997" s="1128">
        <v>-10932859.439999999</v>
      </c>
      <c r="J2997" s="1128">
        <v>-0.43999999947845936</v>
      </c>
      <c r="K2997" s="1128">
        <v>0</v>
      </c>
      <c r="L2997" s="1128">
        <v>0</v>
      </c>
      <c r="M2997" s="1128">
        <v>-0.43999999947845936</v>
      </c>
      <c r="N2997" s="1129">
        <v>0</v>
      </c>
      <c r="O2997" s="1128">
        <v>-0.43999999947845936</v>
      </c>
      <c r="P2997" s="1127">
        <v>-0.16279999980702997</v>
      </c>
      <c r="Q2997" s="1127">
        <v>0</v>
      </c>
      <c r="R2997" s="1127">
        <v>0</v>
      </c>
      <c r="S2997" s="1127">
        <v>0</v>
      </c>
      <c r="T2997" s="1130">
        <v>0</v>
      </c>
      <c r="U2997" s="1130">
        <v>0</v>
      </c>
      <c r="V2997" s="1130">
        <v>0</v>
      </c>
      <c r="W2997" s="1127">
        <v>0</v>
      </c>
      <c r="X2997" s="1130">
        <v>-0.16279999980702997</v>
      </c>
      <c r="Y2997" s="735">
        <v>0.37</v>
      </c>
      <c r="Z2997" s="1131">
        <v>0</v>
      </c>
      <c r="AA2997" s="1131">
        <v>-0.16279999980702997</v>
      </c>
      <c r="AB2997" s="1131">
        <v>0</v>
      </c>
      <c r="AC2997" s="1131">
        <v>0</v>
      </c>
      <c r="AD2997" s="1131">
        <v>0</v>
      </c>
      <c r="AE2997" s="1131">
        <v>-0.16279999980702997</v>
      </c>
      <c r="AF2997" s="126"/>
      <c r="AG2997" s="126"/>
      <c r="AH2997" s="126"/>
      <c r="AI2997" s="126"/>
      <c r="AJ2997" s="126"/>
      <c r="AK2997" s="126"/>
      <c r="AL2997" s="126">
        <v>2997</v>
      </c>
    </row>
    <row r="2998" spans="1:38">
      <c r="A2998" s="721" t="s">
        <v>2111</v>
      </c>
      <c r="B2998" s="722">
        <v>25</v>
      </c>
      <c r="C2998" s="722">
        <v>2519</v>
      </c>
      <c r="D2998" s="722">
        <v>251905</v>
      </c>
      <c r="E2998" s="721">
        <v>2519051835</v>
      </c>
      <c r="F2998" s="721" t="s">
        <v>4429</v>
      </c>
      <c r="G2998" s="1127">
        <v>-190673509</v>
      </c>
      <c r="H2998" s="1128">
        <v>0</v>
      </c>
      <c r="I2998" s="1128">
        <v>-190673509.47999999</v>
      </c>
      <c r="J2998" s="1128">
        <v>-0.47999998927116394</v>
      </c>
      <c r="K2998" s="1128">
        <v>0</v>
      </c>
      <c r="L2998" s="1128">
        <v>0</v>
      </c>
      <c r="M2998" s="1128">
        <v>-0.47999998927116394</v>
      </c>
      <c r="N2998" s="1129">
        <v>0</v>
      </c>
      <c r="O2998" s="1128">
        <v>-0.47999998927116394</v>
      </c>
      <c r="P2998" s="1127">
        <v>-0.17759999603033066</v>
      </c>
      <c r="Q2998" s="1127">
        <v>0</v>
      </c>
      <c r="R2998" s="1127">
        <v>0</v>
      </c>
      <c r="S2998" s="1127">
        <v>0</v>
      </c>
      <c r="T2998" s="1130">
        <v>0</v>
      </c>
      <c r="U2998" s="1130">
        <v>0</v>
      </c>
      <c r="V2998" s="1130">
        <v>0</v>
      </c>
      <c r="W2998" s="1127">
        <v>0</v>
      </c>
      <c r="X2998" s="1130">
        <v>-0.17759999603033066</v>
      </c>
      <c r="Y2998" s="735">
        <v>0.37</v>
      </c>
      <c r="Z2998" s="1131">
        <v>0</v>
      </c>
      <c r="AA2998" s="1131">
        <v>-0.17759999603033066</v>
      </c>
      <c r="AB2998" s="1131">
        <v>0</v>
      </c>
      <c r="AC2998" s="1131">
        <v>0</v>
      </c>
      <c r="AD2998" s="1131">
        <v>0</v>
      </c>
      <c r="AE2998" s="1131">
        <v>-0.17759999603033066</v>
      </c>
      <c r="AF2998" s="126"/>
      <c r="AG2998" s="126"/>
      <c r="AH2998" s="126"/>
      <c r="AI2998" s="126"/>
      <c r="AJ2998" s="126"/>
      <c r="AK2998" s="126"/>
      <c r="AL2998" s="126">
        <v>2998</v>
      </c>
    </row>
    <row r="2999" spans="1:38">
      <c r="A2999" s="721" t="s">
        <v>2111</v>
      </c>
      <c r="B2999" s="722">
        <v>25</v>
      </c>
      <c r="C2999" s="722">
        <v>2519</v>
      </c>
      <c r="D2999" s="722">
        <v>251905</v>
      </c>
      <c r="E2999" s="721">
        <v>2519059025</v>
      </c>
      <c r="F2999" s="721" t="s">
        <v>1638</v>
      </c>
      <c r="G2999" s="1127">
        <v>-17000176</v>
      </c>
      <c r="H2999" s="1128">
        <v>0</v>
      </c>
      <c r="I2999" s="1128">
        <v>-17000176</v>
      </c>
      <c r="J2999" s="1128">
        <v>0</v>
      </c>
      <c r="K2999" s="1128">
        <v>0</v>
      </c>
      <c r="L2999" s="1128">
        <v>0</v>
      </c>
      <c r="M2999" s="1128">
        <v>0</v>
      </c>
      <c r="N2999" s="1129">
        <v>0</v>
      </c>
      <c r="O2999" s="1128">
        <v>0</v>
      </c>
      <c r="P2999" s="1127">
        <v>0</v>
      </c>
      <c r="Q2999" s="1127">
        <v>0</v>
      </c>
      <c r="R2999" s="1127">
        <v>0</v>
      </c>
      <c r="S2999" s="1127">
        <v>0</v>
      </c>
      <c r="T2999" s="1130">
        <v>0</v>
      </c>
      <c r="U2999" s="1130">
        <v>0</v>
      </c>
      <c r="V2999" s="1130">
        <v>0</v>
      </c>
      <c r="W2999" s="1127">
        <v>0</v>
      </c>
      <c r="X2999" s="1130">
        <v>0</v>
      </c>
      <c r="Y2999" s="735">
        <v>0</v>
      </c>
      <c r="Z2999" s="1131">
        <v>0</v>
      </c>
      <c r="AA2999" s="1131">
        <v>0</v>
      </c>
      <c r="AB2999" s="1131">
        <v>0</v>
      </c>
      <c r="AC2999" s="1131">
        <v>0</v>
      </c>
      <c r="AD2999" s="1131">
        <v>0</v>
      </c>
      <c r="AE2999" s="1131">
        <v>0</v>
      </c>
      <c r="AF2999" s="126"/>
      <c r="AG2999" s="126"/>
      <c r="AH2999" s="126"/>
      <c r="AI2999" s="126"/>
      <c r="AJ2999" s="126"/>
      <c r="AK2999" s="126"/>
      <c r="AL2999" s="126">
        <v>2999</v>
      </c>
    </row>
    <row r="3000" spans="1:38">
      <c r="A3000" s="721" t="s">
        <v>2111</v>
      </c>
      <c r="B3000" s="722">
        <v>25</v>
      </c>
      <c r="C3000" s="722">
        <v>2519</v>
      </c>
      <c r="D3000" s="722">
        <v>251905</v>
      </c>
      <c r="E3000" s="721">
        <v>2519059203</v>
      </c>
      <c r="F3000" s="721" t="s">
        <v>1638</v>
      </c>
      <c r="G3000" s="1127">
        <v>84184840</v>
      </c>
      <c r="H3000" s="1128">
        <v>0</v>
      </c>
      <c r="I3000" s="1128">
        <v>84184840</v>
      </c>
      <c r="J3000" s="1128">
        <v>0</v>
      </c>
      <c r="K3000" s="1128">
        <v>0</v>
      </c>
      <c r="L3000" s="1128">
        <v>0</v>
      </c>
      <c r="M3000" s="1128">
        <v>0</v>
      </c>
      <c r="N3000" s="1129">
        <v>0</v>
      </c>
      <c r="O3000" s="1128">
        <v>0</v>
      </c>
      <c r="P3000" s="1127">
        <v>0</v>
      </c>
      <c r="Q3000" s="1127">
        <v>0</v>
      </c>
      <c r="R3000" s="1127">
        <v>0</v>
      </c>
      <c r="S3000" s="1127">
        <v>0</v>
      </c>
      <c r="T3000" s="1130">
        <v>0</v>
      </c>
      <c r="U3000" s="1130">
        <v>0</v>
      </c>
      <c r="V3000" s="1130">
        <v>0</v>
      </c>
      <c r="W3000" s="1127">
        <v>0</v>
      </c>
      <c r="X3000" s="1130">
        <v>0</v>
      </c>
      <c r="Y3000" s="735">
        <v>0</v>
      </c>
      <c r="Z3000" s="1131">
        <v>0</v>
      </c>
      <c r="AA3000" s="1131">
        <v>0</v>
      </c>
      <c r="AB3000" s="1131">
        <v>0</v>
      </c>
      <c r="AC3000" s="1131">
        <v>0</v>
      </c>
      <c r="AD3000" s="1131">
        <v>0</v>
      </c>
      <c r="AE3000" s="1131">
        <v>0</v>
      </c>
      <c r="AF3000" s="126"/>
      <c r="AG3000" s="126"/>
      <c r="AH3000" s="126"/>
      <c r="AI3000" s="126"/>
      <c r="AJ3000" s="126"/>
      <c r="AK3000" s="126"/>
      <c r="AL3000" s="126">
        <v>3000</v>
      </c>
    </row>
    <row r="3001" spans="1:38">
      <c r="A3001" s="721" t="s">
        <v>2111</v>
      </c>
      <c r="B3001" s="722">
        <v>25</v>
      </c>
      <c r="C3001" s="722">
        <v>2519</v>
      </c>
      <c r="D3001" s="722">
        <v>251905</v>
      </c>
      <c r="E3001" s="721">
        <v>2519059206</v>
      </c>
      <c r="F3001" s="721" t="s">
        <v>1638</v>
      </c>
      <c r="G3001" s="1127">
        <v>0</v>
      </c>
      <c r="H3001" s="1128">
        <v>0</v>
      </c>
      <c r="I3001" s="1128">
        <v>0</v>
      </c>
      <c r="J3001" s="1128">
        <v>0</v>
      </c>
      <c r="K3001" s="1128">
        <v>0</v>
      </c>
      <c r="L3001" s="1128">
        <v>0</v>
      </c>
      <c r="M3001" s="1128">
        <v>0</v>
      </c>
      <c r="N3001" s="1129">
        <v>0</v>
      </c>
      <c r="O3001" s="1128">
        <v>0</v>
      </c>
      <c r="P3001" s="1127">
        <v>0</v>
      </c>
      <c r="Q3001" s="1127">
        <v>0</v>
      </c>
      <c r="R3001" s="1127">
        <v>0</v>
      </c>
      <c r="S3001" s="1127">
        <v>0</v>
      </c>
      <c r="T3001" s="1130">
        <v>0</v>
      </c>
      <c r="U3001" s="1130">
        <v>0</v>
      </c>
      <c r="V3001" s="1130">
        <v>0</v>
      </c>
      <c r="W3001" s="1127">
        <v>0</v>
      </c>
      <c r="X3001" s="1130">
        <v>0</v>
      </c>
      <c r="Y3001" s="735">
        <v>0</v>
      </c>
      <c r="Z3001" s="1131">
        <v>0</v>
      </c>
      <c r="AA3001" s="1131">
        <v>0</v>
      </c>
      <c r="AB3001" s="1131">
        <v>0</v>
      </c>
      <c r="AC3001" s="1131">
        <v>0</v>
      </c>
      <c r="AD3001" s="1131">
        <v>0</v>
      </c>
      <c r="AE3001" s="1131">
        <v>0</v>
      </c>
      <c r="AF3001" s="126"/>
      <c r="AG3001" s="126"/>
      <c r="AH3001" s="126"/>
      <c r="AI3001" s="126"/>
      <c r="AJ3001" s="126"/>
      <c r="AK3001" s="126"/>
      <c r="AL3001" s="126">
        <v>3001</v>
      </c>
    </row>
    <row r="3002" spans="1:38">
      <c r="A3002" s="721" t="s">
        <v>2111</v>
      </c>
      <c r="B3002" s="722">
        <v>25</v>
      </c>
      <c r="C3002" s="722">
        <v>2519</v>
      </c>
      <c r="D3002" s="722">
        <v>251905</v>
      </c>
      <c r="E3002" s="721">
        <v>2519059209</v>
      </c>
      <c r="F3002" s="721" t="s">
        <v>1638</v>
      </c>
      <c r="G3002" s="1127">
        <v>-341001246</v>
      </c>
      <c r="H3002" s="1128">
        <v>0</v>
      </c>
      <c r="I3002" s="1128">
        <v>-341001246.32999998</v>
      </c>
      <c r="J3002" s="1128">
        <v>-0.32999998331069946</v>
      </c>
      <c r="K3002" s="1128">
        <v>0</v>
      </c>
      <c r="L3002" s="1128">
        <v>0</v>
      </c>
      <c r="M3002" s="1128">
        <v>-0.32999998331069946</v>
      </c>
      <c r="N3002" s="1129">
        <v>0</v>
      </c>
      <c r="O3002" s="1128">
        <v>-0.32999998331069946</v>
      </c>
      <c r="P3002" s="1127">
        <v>-0.1220999938249588</v>
      </c>
      <c r="Q3002" s="1127">
        <v>0</v>
      </c>
      <c r="R3002" s="1127">
        <v>0</v>
      </c>
      <c r="S3002" s="1127">
        <v>0</v>
      </c>
      <c r="T3002" s="1130">
        <v>0</v>
      </c>
      <c r="U3002" s="1130">
        <v>0</v>
      </c>
      <c r="V3002" s="1130">
        <v>0</v>
      </c>
      <c r="W3002" s="1127">
        <v>0</v>
      </c>
      <c r="X3002" s="1130">
        <v>-0.1220999938249588</v>
      </c>
      <c r="Y3002" s="735">
        <v>0.37</v>
      </c>
      <c r="Z3002" s="1131">
        <v>0</v>
      </c>
      <c r="AA3002" s="1131">
        <v>-0.1220999938249588</v>
      </c>
      <c r="AB3002" s="1131">
        <v>0</v>
      </c>
      <c r="AC3002" s="1131">
        <v>0</v>
      </c>
      <c r="AD3002" s="1131">
        <v>0</v>
      </c>
      <c r="AE3002" s="1131">
        <v>-0.1220999938249588</v>
      </c>
      <c r="AF3002" s="126"/>
      <c r="AG3002" s="126"/>
      <c r="AH3002" s="126"/>
      <c r="AI3002" s="126"/>
      <c r="AJ3002" s="126"/>
      <c r="AK3002" s="126"/>
      <c r="AL3002" s="126">
        <v>3002</v>
      </c>
    </row>
    <row r="3003" spans="1:38">
      <c r="A3003" s="721" t="s">
        <v>2111</v>
      </c>
      <c r="B3003" s="722">
        <v>25</v>
      </c>
      <c r="C3003" s="722">
        <v>2519</v>
      </c>
      <c r="D3003" s="722">
        <v>251905</v>
      </c>
      <c r="E3003" s="721">
        <v>2519059210</v>
      </c>
      <c r="F3003" s="721" t="s">
        <v>1638</v>
      </c>
      <c r="G3003" s="1127">
        <v>0</v>
      </c>
      <c r="H3003" s="1128">
        <v>0</v>
      </c>
      <c r="I3003" s="1128">
        <v>0</v>
      </c>
      <c r="J3003" s="1128">
        <v>0</v>
      </c>
      <c r="K3003" s="1128">
        <v>0</v>
      </c>
      <c r="L3003" s="1128">
        <v>0</v>
      </c>
      <c r="M3003" s="1128">
        <v>0</v>
      </c>
      <c r="N3003" s="1129">
        <v>0</v>
      </c>
      <c r="O3003" s="1128">
        <v>0</v>
      </c>
      <c r="P3003" s="1127">
        <v>0</v>
      </c>
      <c r="Q3003" s="1127">
        <v>0</v>
      </c>
      <c r="R3003" s="1127">
        <v>0</v>
      </c>
      <c r="S3003" s="1127">
        <v>0</v>
      </c>
      <c r="T3003" s="1130">
        <v>0</v>
      </c>
      <c r="U3003" s="1130">
        <v>0</v>
      </c>
      <c r="V3003" s="1130">
        <v>0</v>
      </c>
      <c r="W3003" s="1127">
        <v>0</v>
      </c>
      <c r="X3003" s="1130">
        <v>0</v>
      </c>
      <c r="Y3003" s="735">
        <v>0</v>
      </c>
      <c r="Z3003" s="1131">
        <v>0</v>
      </c>
      <c r="AA3003" s="1131">
        <v>0</v>
      </c>
      <c r="AB3003" s="1131">
        <v>0</v>
      </c>
      <c r="AC3003" s="1131">
        <v>0</v>
      </c>
      <c r="AD3003" s="1131">
        <v>0</v>
      </c>
      <c r="AE3003" s="1131">
        <v>0</v>
      </c>
      <c r="AF3003" s="126"/>
      <c r="AG3003" s="126"/>
      <c r="AH3003" s="126"/>
      <c r="AI3003" s="126"/>
      <c r="AJ3003" s="126"/>
      <c r="AK3003" s="126"/>
      <c r="AL3003" s="126">
        <v>3003</v>
      </c>
    </row>
    <row r="3004" spans="1:38">
      <c r="A3004" s="721" t="s">
        <v>2111</v>
      </c>
      <c r="B3004" s="722">
        <v>25</v>
      </c>
      <c r="C3004" s="722">
        <v>2519</v>
      </c>
      <c r="D3004" s="722">
        <v>251905</v>
      </c>
      <c r="E3004" s="721">
        <v>2519059212</v>
      </c>
      <c r="F3004" s="721" t="s">
        <v>1639</v>
      </c>
      <c r="G3004" s="1127">
        <v>-880356</v>
      </c>
      <c r="H3004" s="1128">
        <v>0</v>
      </c>
      <c r="I3004" s="1128">
        <v>-880356</v>
      </c>
      <c r="J3004" s="1128">
        <v>0</v>
      </c>
      <c r="K3004" s="1128">
        <v>0</v>
      </c>
      <c r="L3004" s="1128">
        <v>0</v>
      </c>
      <c r="M3004" s="1128">
        <v>0</v>
      </c>
      <c r="N3004" s="1129">
        <v>0</v>
      </c>
      <c r="O3004" s="1128">
        <v>0</v>
      </c>
      <c r="P3004" s="1127">
        <v>0</v>
      </c>
      <c r="Q3004" s="1127">
        <v>0</v>
      </c>
      <c r="R3004" s="1127">
        <v>0</v>
      </c>
      <c r="S3004" s="1127">
        <v>0</v>
      </c>
      <c r="T3004" s="1130">
        <v>0</v>
      </c>
      <c r="U3004" s="1130">
        <v>0</v>
      </c>
      <c r="V3004" s="1130">
        <v>0</v>
      </c>
      <c r="W3004" s="1127">
        <v>0</v>
      </c>
      <c r="X3004" s="1130">
        <v>0</v>
      </c>
      <c r="Y3004" s="735">
        <v>0</v>
      </c>
      <c r="Z3004" s="1131">
        <v>0</v>
      </c>
      <c r="AA3004" s="1131">
        <v>0</v>
      </c>
      <c r="AB3004" s="1131">
        <v>0</v>
      </c>
      <c r="AC3004" s="1131">
        <v>0</v>
      </c>
      <c r="AD3004" s="1131">
        <v>0</v>
      </c>
      <c r="AE3004" s="1131">
        <v>0</v>
      </c>
      <c r="AF3004" s="126"/>
      <c r="AG3004" s="126"/>
      <c r="AH3004" s="126"/>
      <c r="AI3004" s="126"/>
      <c r="AJ3004" s="126"/>
      <c r="AK3004" s="126"/>
      <c r="AL3004" s="126">
        <v>3004</v>
      </c>
    </row>
    <row r="3005" spans="1:38">
      <c r="A3005" s="721" t="s">
        <v>2111</v>
      </c>
      <c r="B3005" s="722">
        <v>25</v>
      </c>
      <c r="C3005" s="722">
        <v>2519</v>
      </c>
      <c r="D3005" s="722">
        <v>251905</v>
      </c>
      <c r="E3005" s="721">
        <v>2519059216</v>
      </c>
      <c r="F3005" s="721" t="s">
        <v>1640</v>
      </c>
      <c r="G3005" s="1127">
        <v>-18223</v>
      </c>
      <c r="H3005" s="1128">
        <v>0</v>
      </c>
      <c r="I3005" s="1128">
        <v>-18223</v>
      </c>
      <c r="J3005" s="1128">
        <v>0</v>
      </c>
      <c r="K3005" s="1128">
        <v>0</v>
      </c>
      <c r="L3005" s="1128">
        <v>0</v>
      </c>
      <c r="M3005" s="1128">
        <v>0</v>
      </c>
      <c r="N3005" s="1129">
        <v>0</v>
      </c>
      <c r="O3005" s="1128">
        <v>0</v>
      </c>
      <c r="P3005" s="1127">
        <v>0</v>
      </c>
      <c r="Q3005" s="1127">
        <v>0</v>
      </c>
      <c r="R3005" s="1127">
        <v>0</v>
      </c>
      <c r="S3005" s="1127">
        <v>0</v>
      </c>
      <c r="T3005" s="1130">
        <v>0</v>
      </c>
      <c r="U3005" s="1130">
        <v>0</v>
      </c>
      <c r="V3005" s="1130">
        <v>0</v>
      </c>
      <c r="W3005" s="1127">
        <v>0</v>
      </c>
      <c r="X3005" s="1130">
        <v>0</v>
      </c>
      <c r="Y3005" s="735">
        <v>0</v>
      </c>
      <c r="Z3005" s="1131">
        <v>0</v>
      </c>
      <c r="AA3005" s="1131">
        <v>0</v>
      </c>
      <c r="AB3005" s="1131">
        <v>0</v>
      </c>
      <c r="AC3005" s="1131">
        <v>0</v>
      </c>
      <c r="AD3005" s="1131">
        <v>0</v>
      </c>
      <c r="AE3005" s="1131">
        <v>0</v>
      </c>
      <c r="AF3005" s="126"/>
      <c r="AG3005" s="126"/>
      <c r="AH3005" s="126"/>
      <c r="AI3005" s="126"/>
      <c r="AJ3005" s="126"/>
      <c r="AK3005" s="126"/>
      <c r="AL3005" s="126">
        <v>3005</v>
      </c>
    </row>
    <row r="3006" spans="1:38">
      <c r="A3006" s="721" t="s">
        <v>2111</v>
      </c>
      <c r="B3006" s="722">
        <v>25</v>
      </c>
      <c r="C3006" s="722">
        <v>2519</v>
      </c>
      <c r="D3006" s="722">
        <v>251905</v>
      </c>
      <c r="E3006" s="721">
        <v>2519059217</v>
      </c>
      <c r="F3006" s="721" t="s">
        <v>1641</v>
      </c>
      <c r="G3006" s="1127">
        <v>-2775</v>
      </c>
      <c r="H3006" s="1128">
        <v>0</v>
      </c>
      <c r="I3006" s="1128">
        <v>-2775</v>
      </c>
      <c r="J3006" s="1128">
        <v>0</v>
      </c>
      <c r="K3006" s="1128">
        <v>0</v>
      </c>
      <c r="L3006" s="1128">
        <v>0</v>
      </c>
      <c r="M3006" s="1128">
        <v>0</v>
      </c>
      <c r="N3006" s="1129">
        <v>0</v>
      </c>
      <c r="O3006" s="1128">
        <v>0</v>
      </c>
      <c r="P3006" s="1127">
        <v>0</v>
      </c>
      <c r="Q3006" s="1127">
        <v>0</v>
      </c>
      <c r="R3006" s="1127">
        <v>0</v>
      </c>
      <c r="S3006" s="1127">
        <v>0</v>
      </c>
      <c r="T3006" s="1130">
        <v>0</v>
      </c>
      <c r="U3006" s="1130">
        <v>0</v>
      </c>
      <c r="V3006" s="1130">
        <v>0</v>
      </c>
      <c r="W3006" s="1127">
        <v>0</v>
      </c>
      <c r="X3006" s="1130">
        <v>0</v>
      </c>
      <c r="Y3006" s="735">
        <v>0</v>
      </c>
      <c r="Z3006" s="1131">
        <v>0</v>
      </c>
      <c r="AA3006" s="1131">
        <v>0</v>
      </c>
      <c r="AB3006" s="1131">
        <v>0</v>
      </c>
      <c r="AC3006" s="1131">
        <v>0</v>
      </c>
      <c r="AD3006" s="1131">
        <v>0</v>
      </c>
      <c r="AE3006" s="1131">
        <v>0</v>
      </c>
      <c r="AF3006" s="126"/>
      <c r="AG3006" s="126"/>
      <c r="AH3006" s="126"/>
      <c r="AI3006" s="126"/>
      <c r="AJ3006" s="126"/>
      <c r="AK3006" s="126"/>
      <c r="AL3006" s="126">
        <v>3006</v>
      </c>
    </row>
    <row r="3007" spans="1:38">
      <c r="A3007" s="721" t="s">
        <v>2111</v>
      </c>
      <c r="B3007" s="722">
        <v>25</v>
      </c>
      <c r="C3007" s="722">
        <v>2519</v>
      </c>
      <c r="D3007" s="722">
        <v>251905</v>
      </c>
      <c r="E3007" s="721">
        <v>2519059218</v>
      </c>
      <c r="F3007" s="721" t="s">
        <v>1642</v>
      </c>
      <c r="G3007" s="1127">
        <v>-356952457</v>
      </c>
      <c r="H3007" s="1128">
        <v>0</v>
      </c>
      <c r="I3007" s="1128">
        <v>-356952457.35000002</v>
      </c>
      <c r="J3007" s="1128">
        <v>-0.35000002384185791</v>
      </c>
      <c r="K3007" s="1128">
        <v>0</v>
      </c>
      <c r="L3007" s="1128">
        <v>0</v>
      </c>
      <c r="M3007" s="1128">
        <v>-0.35000002384185791</v>
      </c>
      <c r="N3007" s="1129">
        <v>0</v>
      </c>
      <c r="O3007" s="1128">
        <v>-0.35000002384185791</v>
      </c>
      <c r="P3007" s="1127">
        <v>-0.12950000882148743</v>
      </c>
      <c r="Q3007" s="1127">
        <v>0</v>
      </c>
      <c r="R3007" s="1127">
        <v>0</v>
      </c>
      <c r="S3007" s="1127">
        <v>0</v>
      </c>
      <c r="T3007" s="1130">
        <v>0</v>
      </c>
      <c r="U3007" s="1130">
        <v>0</v>
      </c>
      <c r="V3007" s="1130">
        <v>0</v>
      </c>
      <c r="W3007" s="1127">
        <v>0</v>
      </c>
      <c r="X3007" s="1130">
        <v>-0.12950000882148743</v>
      </c>
      <c r="Y3007" s="735">
        <v>0.37</v>
      </c>
      <c r="Z3007" s="1131">
        <v>0</v>
      </c>
      <c r="AA3007" s="1131">
        <v>-0.12950000882148743</v>
      </c>
      <c r="AB3007" s="1131">
        <v>0</v>
      </c>
      <c r="AC3007" s="1131">
        <v>0</v>
      </c>
      <c r="AD3007" s="1131">
        <v>0</v>
      </c>
      <c r="AE3007" s="1131">
        <v>-0.12950000882148743</v>
      </c>
      <c r="AF3007" s="126"/>
      <c r="AG3007" s="126"/>
      <c r="AH3007" s="126"/>
      <c r="AI3007" s="126"/>
      <c r="AJ3007" s="126"/>
      <c r="AK3007" s="126"/>
      <c r="AL3007" s="126">
        <v>3007</v>
      </c>
    </row>
    <row r="3008" spans="1:38">
      <c r="A3008" s="721" t="s">
        <v>2111</v>
      </c>
      <c r="B3008" s="722">
        <v>25</v>
      </c>
      <c r="C3008" s="722">
        <v>2519</v>
      </c>
      <c r="D3008" s="722">
        <v>251905</v>
      </c>
      <c r="E3008" s="721">
        <v>2519059299</v>
      </c>
      <c r="F3008" s="721" t="s">
        <v>2137</v>
      </c>
      <c r="G3008" s="1127">
        <v>0</v>
      </c>
      <c r="H3008" s="1128">
        <v>0</v>
      </c>
      <c r="I3008" s="1128">
        <v>0</v>
      </c>
      <c r="J3008" s="1128">
        <v>0</v>
      </c>
      <c r="K3008" s="1128">
        <v>0</v>
      </c>
      <c r="L3008" s="1128">
        <v>0</v>
      </c>
      <c r="M3008" s="1128">
        <v>0</v>
      </c>
      <c r="N3008" s="1129">
        <v>0</v>
      </c>
      <c r="O3008" s="1128">
        <v>0</v>
      </c>
      <c r="P3008" s="1127">
        <v>0</v>
      </c>
      <c r="Q3008" s="1127">
        <v>0</v>
      </c>
      <c r="R3008" s="1127">
        <v>0</v>
      </c>
      <c r="S3008" s="1127">
        <v>0</v>
      </c>
      <c r="T3008" s="1130">
        <v>0</v>
      </c>
      <c r="U3008" s="1130">
        <v>0</v>
      </c>
      <c r="V3008" s="1130">
        <v>0</v>
      </c>
      <c r="W3008" s="1127">
        <v>0</v>
      </c>
      <c r="X3008" s="1130">
        <v>0</v>
      </c>
      <c r="Y3008" s="735">
        <v>0</v>
      </c>
      <c r="Z3008" s="1131">
        <v>0</v>
      </c>
      <c r="AA3008" s="1131">
        <v>0</v>
      </c>
      <c r="AB3008" s="1131">
        <v>0</v>
      </c>
      <c r="AC3008" s="1131">
        <v>0</v>
      </c>
      <c r="AD3008" s="1131">
        <v>0</v>
      </c>
      <c r="AE3008" s="1131">
        <v>0</v>
      </c>
      <c r="AF3008" s="126"/>
      <c r="AG3008" s="126"/>
      <c r="AH3008" s="126"/>
      <c r="AI3008" s="126"/>
      <c r="AJ3008" s="126"/>
      <c r="AK3008" s="126"/>
      <c r="AL3008" s="126">
        <v>3008</v>
      </c>
    </row>
    <row r="3009" spans="1:38">
      <c r="A3009" s="721" t="s">
        <v>2111</v>
      </c>
      <c r="B3009" s="722">
        <v>25</v>
      </c>
      <c r="C3009" s="722">
        <v>2519</v>
      </c>
      <c r="D3009" s="722">
        <v>251905</v>
      </c>
      <c r="E3009" s="721">
        <v>2519059375</v>
      </c>
      <c r="F3009" s="721" t="s">
        <v>1643</v>
      </c>
      <c r="G3009" s="1127">
        <v>-21112254969</v>
      </c>
      <c r="H3009" s="1128">
        <v>0</v>
      </c>
      <c r="I3009" s="1128">
        <v>-21112254968.919998</v>
      </c>
      <c r="J3009" s="1128">
        <v>8.00018310546875E-2</v>
      </c>
      <c r="K3009" s="1128">
        <v>0</v>
      </c>
      <c r="L3009" s="1128">
        <v>8.00018310546875E-2</v>
      </c>
      <c r="M3009" s="1128">
        <v>0</v>
      </c>
      <c r="N3009" s="1129">
        <v>0</v>
      </c>
      <c r="O3009" s="1128">
        <v>8.00018310546875E-2</v>
      </c>
      <c r="P3009" s="1127">
        <v>2.9600677490234376E-2</v>
      </c>
      <c r="Q3009" s="1127">
        <v>0</v>
      </c>
      <c r="R3009" s="1127">
        <v>0</v>
      </c>
      <c r="S3009" s="1127">
        <v>0</v>
      </c>
      <c r="T3009" s="1130">
        <v>0</v>
      </c>
      <c r="U3009" s="1130">
        <v>0</v>
      </c>
      <c r="V3009" s="1130">
        <v>0</v>
      </c>
      <c r="W3009" s="1127">
        <v>0</v>
      </c>
      <c r="X3009" s="1130">
        <v>2.9600677490234376E-2</v>
      </c>
      <c r="Y3009" s="735">
        <v>0.37</v>
      </c>
      <c r="Z3009" s="1131">
        <v>2.9600677490234376E-2</v>
      </c>
      <c r="AA3009" s="1131">
        <v>0</v>
      </c>
      <c r="AB3009" s="1131">
        <v>0</v>
      </c>
      <c r="AC3009" s="1131">
        <v>0</v>
      </c>
      <c r="AD3009" s="1131">
        <v>2.9600677490234376E-2</v>
      </c>
      <c r="AE3009" s="1131">
        <v>0</v>
      </c>
      <c r="AF3009" s="126"/>
      <c r="AG3009" s="126"/>
      <c r="AH3009" s="126"/>
      <c r="AI3009" s="126"/>
      <c r="AJ3009" s="126"/>
      <c r="AK3009" s="126"/>
      <c r="AL3009" s="126">
        <v>3009</v>
      </c>
    </row>
    <row r="3010" spans="1:38">
      <c r="A3010" s="721" t="s">
        <v>2111</v>
      </c>
      <c r="B3010" s="722">
        <v>25</v>
      </c>
      <c r="C3010" s="722">
        <v>2519</v>
      </c>
      <c r="D3010" s="722">
        <v>251905</v>
      </c>
      <c r="E3010" s="721">
        <v>2519059411</v>
      </c>
      <c r="F3010" s="721" t="s">
        <v>1644</v>
      </c>
      <c r="G3010" s="1127">
        <v>-8644213</v>
      </c>
      <c r="H3010" s="1128">
        <v>0</v>
      </c>
      <c r="I3010" s="1128">
        <v>-8644213</v>
      </c>
      <c r="J3010" s="1128">
        <v>0</v>
      </c>
      <c r="K3010" s="1128">
        <v>0</v>
      </c>
      <c r="L3010" s="1128">
        <v>0</v>
      </c>
      <c r="M3010" s="1128">
        <v>0</v>
      </c>
      <c r="N3010" s="1129">
        <v>0</v>
      </c>
      <c r="O3010" s="1128">
        <v>0</v>
      </c>
      <c r="P3010" s="1127">
        <v>0</v>
      </c>
      <c r="Q3010" s="1127">
        <v>0</v>
      </c>
      <c r="R3010" s="1127">
        <v>0</v>
      </c>
      <c r="S3010" s="1127">
        <v>0</v>
      </c>
      <c r="T3010" s="1130">
        <v>0</v>
      </c>
      <c r="U3010" s="1130">
        <v>0</v>
      </c>
      <c r="V3010" s="1130">
        <v>0</v>
      </c>
      <c r="W3010" s="1127">
        <v>0</v>
      </c>
      <c r="X3010" s="1130">
        <v>0</v>
      </c>
      <c r="Y3010" s="735">
        <v>0</v>
      </c>
      <c r="Z3010" s="1131">
        <v>0</v>
      </c>
      <c r="AA3010" s="1131">
        <v>0</v>
      </c>
      <c r="AB3010" s="1131">
        <v>0</v>
      </c>
      <c r="AC3010" s="1131">
        <v>0</v>
      </c>
      <c r="AD3010" s="1131">
        <v>0</v>
      </c>
      <c r="AE3010" s="1131">
        <v>0</v>
      </c>
      <c r="AF3010" s="126"/>
      <c r="AG3010" s="126"/>
      <c r="AH3010" s="126"/>
      <c r="AI3010" s="126"/>
      <c r="AJ3010" s="126"/>
      <c r="AK3010" s="126"/>
      <c r="AL3010" s="126">
        <v>3010</v>
      </c>
    </row>
    <row r="3011" spans="1:38">
      <c r="A3011" s="721" t="s">
        <v>2111</v>
      </c>
      <c r="B3011" s="722">
        <v>25</v>
      </c>
      <c r="C3011" s="722">
        <v>2519</v>
      </c>
      <c r="D3011" s="722">
        <v>251905</v>
      </c>
      <c r="E3011" s="721">
        <v>2519059551</v>
      </c>
      <c r="F3011" s="721" t="s">
        <v>1645</v>
      </c>
      <c r="G3011" s="1127">
        <v>-4183427</v>
      </c>
      <c r="H3011" s="1128">
        <v>0</v>
      </c>
      <c r="I3011" s="1128">
        <v>-4183426.5</v>
      </c>
      <c r="J3011" s="1128">
        <v>0.5</v>
      </c>
      <c r="K3011" s="1128">
        <v>0</v>
      </c>
      <c r="L3011" s="1128">
        <v>0.5</v>
      </c>
      <c r="M3011" s="1128">
        <v>0</v>
      </c>
      <c r="N3011" s="1129">
        <v>0</v>
      </c>
      <c r="O3011" s="1128">
        <v>0.5</v>
      </c>
      <c r="P3011" s="1127">
        <v>0.185</v>
      </c>
      <c r="Q3011" s="1127">
        <v>0</v>
      </c>
      <c r="R3011" s="1127">
        <v>0</v>
      </c>
      <c r="S3011" s="1127">
        <v>0</v>
      </c>
      <c r="T3011" s="1130">
        <v>0</v>
      </c>
      <c r="U3011" s="1130">
        <v>0</v>
      </c>
      <c r="V3011" s="1130">
        <v>0</v>
      </c>
      <c r="W3011" s="1127">
        <v>0</v>
      </c>
      <c r="X3011" s="1130">
        <v>0.185</v>
      </c>
      <c r="Y3011" s="735">
        <v>0.37</v>
      </c>
      <c r="Z3011" s="1131">
        <v>0.185</v>
      </c>
      <c r="AA3011" s="1131">
        <v>0</v>
      </c>
      <c r="AB3011" s="1131">
        <v>0</v>
      </c>
      <c r="AC3011" s="1131">
        <v>0</v>
      </c>
      <c r="AD3011" s="1131">
        <v>0.185</v>
      </c>
      <c r="AE3011" s="1131">
        <v>0</v>
      </c>
      <c r="AF3011" s="126"/>
      <c r="AG3011" s="126"/>
      <c r="AH3011" s="126"/>
      <c r="AI3011" s="126"/>
      <c r="AJ3011" s="126"/>
      <c r="AK3011" s="126"/>
      <c r="AL3011" s="126">
        <v>3011</v>
      </c>
    </row>
    <row r="3012" spans="1:38">
      <c r="A3012" s="721" t="s">
        <v>2111</v>
      </c>
      <c r="B3012" s="722">
        <v>25</v>
      </c>
      <c r="C3012" s="722">
        <v>2519</v>
      </c>
      <c r="D3012" s="722">
        <v>251905</v>
      </c>
      <c r="E3012" s="721">
        <v>2519059603</v>
      </c>
      <c r="F3012" s="721" t="s">
        <v>1646</v>
      </c>
      <c r="G3012" s="1127">
        <v>-86453379</v>
      </c>
      <c r="H3012" s="1128">
        <v>0</v>
      </c>
      <c r="I3012" s="1128">
        <v>-86453379</v>
      </c>
      <c r="J3012" s="1128">
        <v>0</v>
      </c>
      <c r="K3012" s="1128">
        <v>0</v>
      </c>
      <c r="L3012" s="1128">
        <v>0</v>
      </c>
      <c r="M3012" s="1128">
        <v>0</v>
      </c>
      <c r="N3012" s="1129">
        <v>0</v>
      </c>
      <c r="O3012" s="1128">
        <v>0</v>
      </c>
      <c r="P3012" s="1127">
        <v>0</v>
      </c>
      <c r="Q3012" s="1127">
        <v>0</v>
      </c>
      <c r="R3012" s="1127">
        <v>0</v>
      </c>
      <c r="S3012" s="1127">
        <v>0</v>
      </c>
      <c r="T3012" s="1130">
        <v>0</v>
      </c>
      <c r="U3012" s="1130">
        <v>0</v>
      </c>
      <c r="V3012" s="1130">
        <v>0</v>
      </c>
      <c r="W3012" s="1127">
        <v>0</v>
      </c>
      <c r="X3012" s="1130">
        <v>0</v>
      </c>
      <c r="Y3012" s="735">
        <v>0</v>
      </c>
      <c r="Z3012" s="1131">
        <v>0</v>
      </c>
      <c r="AA3012" s="1131">
        <v>0</v>
      </c>
      <c r="AB3012" s="1131">
        <v>0</v>
      </c>
      <c r="AC3012" s="1131">
        <v>0</v>
      </c>
      <c r="AD3012" s="1131">
        <v>0</v>
      </c>
      <c r="AE3012" s="1131">
        <v>0</v>
      </c>
      <c r="AF3012" s="126"/>
      <c r="AG3012" s="126"/>
      <c r="AH3012" s="126"/>
      <c r="AI3012" s="126"/>
      <c r="AJ3012" s="126"/>
      <c r="AK3012" s="126"/>
      <c r="AL3012" s="126">
        <v>3012</v>
      </c>
    </row>
    <row r="3013" spans="1:38">
      <c r="A3013" s="721" t="s">
        <v>2111</v>
      </c>
      <c r="B3013" s="722">
        <v>25</v>
      </c>
      <c r="C3013" s="722">
        <v>2519</v>
      </c>
      <c r="D3013" s="722">
        <v>251905</v>
      </c>
      <c r="E3013" s="721">
        <v>2519059609</v>
      </c>
      <c r="F3013" s="721" t="s">
        <v>1647</v>
      </c>
      <c r="G3013" s="1127">
        <v>-1302521</v>
      </c>
      <c r="H3013" s="1128">
        <v>0</v>
      </c>
      <c r="I3013" s="1128">
        <v>-1302521</v>
      </c>
      <c r="J3013" s="1128">
        <v>0</v>
      </c>
      <c r="K3013" s="1128">
        <v>0</v>
      </c>
      <c r="L3013" s="1128">
        <v>0</v>
      </c>
      <c r="M3013" s="1128">
        <v>0</v>
      </c>
      <c r="N3013" s="1129">
        <v>0</v>
      </c>
      <c r="O3013" s="1128">
        <v>0</v>
      </c>
      <c r="P3013" s="1127">
        <v>0</v>
      </c>
      <c r="Q3013" s="1127">
        <v>0</v>
      </c>
      <c r="R3013" s="1127">
        <v>0</v>
      </c>
      <c r="S3013" s="1127">
        <v>0</v>
      </c>
      <c r="T3013" s="1130">
        <v>0</v>
      </c>
      <c r="U3013" s="1130">
        <v>0</v>
      </c>
      <c r="V3013" s="1130">
        <v>0</v>
      </c>
      <c r="W3013" s="1127">
        <v>0</v>
      </c>
      <c r="X3013" s="1130">
        <v>0</v>
      </c>
      <c r="Y3013" s="735">
        <v>0</v>
      </c>
      <c r="Z3013" s="1131">
        <v>0</v>
      </c>
      <c r="AA3013" s="1131">
        <v>0</v>
      </c>
      <c r="AB3013" s="1131">
        <v>0</v>
      </c>
      <c r="AC3013" s="1131">
        <v>0</v>
      </c>
      <c r="AD3013" s="1131">
        <v>0</v>
      </c>
      <c r="AE3013" s="1131">
        <v>0</v>
      </c>
      <c r="AF3013" s="126"/>
      <c r="AG3013" s="126"/>
      <c r="AH3013" s="126"/>
      <c r="AI3013" s="126"/>
      <c r="AJ3013" s="126"/>
      <c r="AK3013" s="126"/>
      <c r="AL3013" s="126">
        <v>3013</v>
      </c>
    </row>
    <row r="3014" spans="1:38">
      <c r="A3014" s="721" t="s">
        <v>2111</v>
      </c>
      <c r="B3014" s="722">
        <v>25</v>
      </c>
      <c r="C3014" s="722">
        <v>2519</v>
      </c>
      <c r="D3014" s="722">
        <v>251905</v>
      </c>
      <c r="E3014" s="721">
        <v>2519059612</v>
      </c>
      <c r="F3014" s="721" t="s">
        <v>1648</v>
      </c>
      <c r="G3014" s="1127">
        <v>-599935841</v>
      </c>
      <c r="H3014" s="1128">
        <v>0</v>
      </c>
      <c r="I3014" s="1128">
        <v>-599935841</v>
      </c>
      <c r="J3014" s="1128">
        <v>0</v>
      </c>
      <c r="K3014" s="1128">
        <v>0</v>
      </c>
      <c r="L3014" s="1128">
        <v>0</v>
      </c>
      <c r="M3014" s="1128">
        <v>0</v>
      </c>
      <c r="N3014" s="1129">
        <v>0</v>
      </c>
      <c r="O3014" s="1128">
        <v>0</v>
      </c>
      <c r="P3014" s="1127">
        <v>0</v>
      </c>
      <c r="Q3014" s="1127">
        <v>0</v>
      </c>
      <c r="R3014" s="1127">
        <v>0</v>
      </c>
      <c r="S3014" s="1127">
        <v>0</v>
      </c>
      <c r="T3014" s="1130">
        <v>0</v>
      </c>
      <c r="U3014" s="1130">
        <v>0</v>
      </c>
      <c r="V3014" s="1130">
        <v>0</v>
      </c>
      <c r="W3014" s="1127">
        <v>0</v>
      </c>
      <c r="X3014" s="1130">
        <v>0</v>
      </c>
      <c r="Y3014" s="735">
        <v>0</v>
      </c>
      <c r="Z3014" s="1131">
        <v>0</v>
      </c>
      <c r="AA3014" s="1131">
        <v>0</v>
      </c>
      <c r="AB3014" s="1131">
        <v>0</v>
      </c>
      <c r="AC3014" s="1131">
        <v>0</v>
      </c>
      <c r="AD3014" s="1131">
        <v>0</v>
      </c>
      <c r="AE3014" s="1131">
        <v>0</v>
      </c>
      <c r="AF3014" s="126"/>
      <c r="AG3014" s="126"/>
      <c r="AH3014" s="126"/>
      <c r="AI3014" s="126"/>
      <c r="AJ3014" s="126"/>
      <c r="AK3014" s="126"/>
      <c r="AL3014" s="126">
        <v>3014</v>
      </c>
    </row>
    <row r="3015" spans="1:38">
      <c r="A3015" s="721" t="s">
        <v>2111</v>
      </c>
      <c r="B3015" s="722">
        <v>25</v>
      </c>
      <c r="C3015" s="722">
        <v>2519</v>
      </c>
      <c r="D3015" s="722">
        <v>251905</v>
      </c>
      <c r="E3015" s="721">
        <v>2519059617</v>
      </c>
      <c r="F3015" s="721" t="s">
        <v>1649</v>
      </c>
      <c r="G3015" s="1127">
        <v>-10479875</v>
      </c>
      <c r="H3015" s="1128">
        <v>0</v>
      </c>
      <c r="I3015" s="1128">
        <v>-10479875</v>
      </c>
      <c r="J3015" s="1128">
        <v>0</v>
      </c>
      <c r="K3015" s="1128">
        <v>0</v>
      </c>
      <c r="L3015" s="1128">
        <v>0</v>
      </c>
      <c r="M3015" s="1128">
        <v>0</v>
      </c>
      <c r="N3015" s="1129">
        <v>0</v>
      </c>
      <c r="O3015" s="1128">
        <v>0</v>
      </c>
      <c r="P3015" s="1127">
        <v>0</v>
      </c>
      <c r="Q3015" s="1127">
        <v>0</v>
      </c>
      <c r="R3015" s="1127">
        <v>0</v>
      </c>
      <c r="S3015" s="1127">
        <v>0</v>
      </c>
      <c r="T3015" s="1130">
        <v>0</v>
      </c>
      <c r="U3015" s="1130">
        <v>0</v>
      </c>
      <c r="V3015" s="1130">
        <v>0</v>
      </c>
      <c r="W3015" s="1127">
        <v>0</v>
      </c>
      <c r="X3015" s="1130">
        <v>0</v>
      </c>
      <c r="Y3015" s="735">
        <v>0</v>
      </c>
      <c r="Z3015" s="1131">
        <v>0</v>
      </c>
      <c r="AA3015" s="1131">
        <v>0</v>
      </c>
      <c r="AB3015" s="1131">
        <v>0</v>
      </c>
      <c r="AC3015" s="1131">
        <v>0</v>
      </c>
      <c r="AD3015" s="1131">
        <v>0</v>
      </c>
      <c r="AE3015" s="1131">
        <v>0</v>
      </c>
      <c r="AF3015" s="126"/>
      <c r="AG3015" s="126"/>
      <c r="AH3015" s="126"/>
      <c r="AI3015" s="126"/>
      <c r="AJ3015" s="126"/>
      <c r="AK3015" s="126"/>
      <c r="AL3015" s="126">
        <v>3015</v>
      </c>
    </row>
    <row r="3016" spans="1:38">
      <c r="A3016" s="721" t="s">
        <v>2111</v>
      </c>
      <c r="B3016" s="722">
        <v>25</v>
      </c>
      <c r="C3016" s="722">
        <v>2519</v>
      </c>
      <c r="D3016" s="722">
        <v>251905</v>
      </c>
      <c r="E3016" s="721">
        <v>2519059619</v>
      </c>
      <c r="F3016" s="721" t="s">
        <v>3268</v>
      </c>
      <c r="G3016" s="1127">
        <v>0</v>
      </c>
      <c r="H3016" s="1128">
        <v>0</v>
      </c>
      <c r="I3016" s="1128">
        <v>0</v>
      </c>
      <c r="J3016" s="1128">
        <v>0</v>
      </c>
      <c r="K3016" s="1128">
        <v>0</v>
      </c>
      <c r="L3016" s="1128">
        <v>0</v>
      </c>
      <c r="M3016" s="1128">
        <v>0</v>
      </c>
      <c r="N3016" s="1129">
        <v>0</v>
      </c>
      <c r="O3016" s="1128">
        <v>0</v>
      </c>
      <c r="P3016" s="1127">
        <v>0</v>
      </c>
      <c r="Q3016" s="1127">
        <v>0</v>
      </c>
      <c r="R3016" s="1127">
        <v>0</v>
      </c>
      <c r="S3016" s="1127">
        <v>0</v>
      </c>
      <c r="T3016" s="1130">
        <v>0</v>
      </c>
      <c r="U3016" s="1130">
        <v>0</v>
      </c>
      <c r="V3016" s="1130">
        <v>0</v>
      </c>
      <c r="W3016" s="1127">
        <v>0</v>
      </c>
      <c r="X3016" s="1130">
        <v>0</v>
      </c>
      <c r="Y3016" s="735">
        <v>0</v>
      </c>
      <c r="Z3016" s="1131">
        <v>0</v>
      </c>
      <c r="AA3016" s="1131">
        <v>0</v>
      </c>
      <c r="AB3016" s="1131">
        <v>0</v>
      </c>
      <c r="AC3016" s="1131">
        <v>0</v>
      </c>
      <c r="AD3016" s="1131">
        <v>0</v>
      </c>
      <c r="AE3016" s="1131">
        <v>0</v>
      </c>
      <c r="AF3016" s="126"/>
      <c r="AG3016" s="126"/>
      <c r="AH3016" s="126"/>
      <c r="AI3016" s="126"/>
      <c r="AJ3016" s="126"/>
      <c r="AK3016" s="126"/>
      <c r="AL3016" s="126">
        <v>3016</v>
      </c>
    </row>
    <row r="3017" spans="1:38">
      <c r="A3017" s="721" t="s">
        <v>2111</v>
      </c>
      <c r="B3017" s="722">
        <v>25</v>
      </c>
      <c r="C3017" s="722">
        <v>2519</v>
      </c>
      <c r="D3017" s="722">
        <v>251905</v>
      </c>
      <c r="E3017" s="721">
        <v>2519059702</v>
      </c>
      <c r="F3017" s="721" t="s">
        <v>3739</v>
      </c>
      <c r="G3017" s="1127">
        <v>-1539274</v>
      </c>
      <c r="H3017" s="1128">
        <v>0</v>
      </c>
      <c r="I3017" s="1128">
        <v>-1539274</v>
      </c>
      <c r="J3017" s="1128">
        <v>0</v>
      </c>
      <c r="K3017" s="1128">
        <v>0</v>
      </c>
      <c r="L3017" s="1128">
        <v>0</v>
      </c>
      <c r="M3017" s="1128">
        <v>0</v>
      </c>
      <c r="N3017" s="1129">
        <v>0</v>
      </c>
      <c r="O3017" s="1128">
        <v>0</v>
      </c>
      <c r="P3017" s="1127">
        <v>0</v>
      </c>
      <c r="Q3017" s="1127">
        <v>0</v>
      </c>
      <c r="R3017" s="1127">
        <v>0</v>
      </c>
      <c r="S3017" s="1127">
        <v>0</v>
      </c>
      <c r="T3017" s="1130">
        <v>0</v>
      </c>
      <c r="U3017" s="1130">
        <v>0</v>
      </c>
      <c r="V3017" s="1130">
        <v>0</v>
      </c>
      <c r="W3017" s="1127">
        <v>0</v>
      </c>
      <c r="X3017" s="1130">
        <v>0</v>
      </c>
      <c r="Y3017" s="735">
        <v>0</v>
      </c>
      <c r="Z3017" s="1131">
        <v>0</v>
      </c>
      <c r="AA3017" s="1131">
        <v>0</v>
      </c>
      <c r="AB3017" s="1131">
        <v>0</v>
      </c>
      <c r="AC3017" s="1131">
        <v>0</v>
      </c>
      <c r="AD3017" s="1131">
        <v>0</v>
      </c>
      <c r="AE3017" s="1131">
        <v>0</v>
      </c>
      <c r="AF3017" s="126"/>
      <c r="AG3017" s="126"/>
      <c r="AH3017" s="126"/>
      <c r="AI3017" s="126"/>
      <c r="AJ3017" s="126"/>
      <c r="AK3017" s="126"/>
      <c r="AL3017" s="126">
        <v>3017</v>
      </c>
    </row>
    <row r="3018" spans="1:38">
      <c r="A3018" s="721" t="s">
        <v>2111</v>
      </c>
      <c r="B3018" s="722">
        <v>25</v>
      </c>
      <c r="C3018" s="722">
        <v>2519</v>
      </c>
      <c r="D3018" s="722">
        <v>251905</v>
      </c>
      <c r="E3018" s="721">
        <v>2519059703</v>
      </c>
      <c r="F3018" s="721" t="s">
        <v>3740</v>
      </c>
      <c r="G3018" s="1127">
        <v>0</v>
      </c>
      <c r="H3018" s="1128">
        <v>0</v>
      </c>
      <c r="I3018" s="1128">
        <v>0</v>
      </c>
      <c r="J3018" s="1128">
        <v>0</v>
      </c>
      <c r="K3018" s="1128">
        <v>0</v>
      </c>
      <c r="L3018" s="1128">
        <v>0</v>
      </c>
      <c r="M3018" s="1128">
        <v>0</v>
      </c>
      <c r="N3018" s="1129">
        <v>0</v>
      </c>
      <c r="O3018" s="1128">
        <v>0</v>
      </c>
      <c r="P3018" s="1127">
        <v>0</v>
      </c>
      <c r="Q3018" s="1127">
        <v>0</v>
      </c>
      <c r="R3018" s="1127">
        <v>0</v>
      </c>
      <c r="S3018" s="1127">
        <v>0</v>
      </c>
      <c r="T3018" s="1130">
        <v>0</v>
      </c>
      <c r="U3018" s="1130">
        <v>0</v>
      </c>
      <c r="V3018" s="1130">
        <v>0</v>
      </c>
      <c r="W3018" s="1127">
        <v>0</v>
      </c>
      <c r="X3018" s="1130">
        <v>0</v>
      </c>
      <c r="Y3018" s="735">
        <v>0</v>
      </c>
      <c r="Z3018" s="1131">
        <v>0</v>
      </c>
      <c r="AA3018" s="1131">
        <v>0</v>
      </c>
      <c r="AB3018" s="1131">
        <v>0</v>
      </c>
      <c r="AC3018" s="1131">
        <v>0</v>
      </c>
      <c r="AD3018" s="1131">
        <v>0</v>
      </c>
      <c r="AE3018" s="1131">
        <v>0</v>
      </c>
      <c r="AF3018" s="126"/>
      <c r="AG3018" s="126"/>
      <c r="AH3018" s="126"/>
      <c r="AI3018" s="126"/>
      <c r="AJ3018" s="126"/>
      <c r="AK3018" s="126"/>
      <c r="AL3018" s="126">
        <v>3018</v>
      </c>
    </row>
    <row r="3019" spans="1:38">
      <c r="A3019" s="721" t="s">
        <v>2111</v>
      </c>
      <c r="B3019" s="722">
        <v>25</v>
      </c>
      <c r="C3019" s="722">
        <v>2519</v>
      </c>
      <c r="D3019" s="722">
        <v>251905</v>
      </c>
      <c r="E3019" s="721">
        <v>2519059711</v>
      </c>
      <c r="F3019" s="721" t="s">
        <v>3407</v>
      </c>
      <c r="G3019" s="1127">
        <v>-3480370</v>
      </c>
      <c r="H3019" s="1128">
        <v>0</v>
      </c>
      <c r="I3019" s="1128">
        <v>-3480370</v>
      </c>
      <c r="J3019" s="1128">
        <v>0</v>
      </c>
      <c r="K3019" s="1128">
        <v>0</v>
      </c>
      <c r="L3019" s="1128">
        <v>0</v>
      </c>
      <c r="M3019" s="1128">
        <v>0</v>
      </c>
      <c r="N3019" s="1129">
        <v>0</v>
      </c>
      <c r="O3019" s="1128">
        <v>0</v>
      </c>
      <c r="P3019" s="1127">
        <v>0</v>
      </c>
      <c r="Q3019" s="1127">
        <v>0</v>
      </c>
      <c r="R3019" s="1127">
        <v>0</v>
      </c>
      <c r="S3019" s="1127">
        <v>0</v>
      </c>
      <c r="T3019" s="1130">
        <v>0</v>
      </c>
      <c r="U3019" s="1130">
        <v>0</v>
      </c>
      <c r="V3019" s="1130">
        <v>0</v>
      </c>
      <c r="W3019" s="1127">
        <v>0</v>
      </c>
      <c r="X3019" s="1130">
        <v>0</v>
      </c>
      <c r="Y3019" s="735">
        <v>0</v>
      </c>
      <c r="Z3019" s="1131">
        <v>0</v>
      </c>
      <c r="AA3019" s="1131">
        <v>0</v>
      </c>
      <c r="AB3019" s="1131">
        <v>0</v>
      </c>
      <c r="AC3019" s="1131">
        <v>0</v>
      </c>
      <c r="AD3019" s="1131">
        <v>0</v>
      </c>
      <c r="AE3019" s="1131">
        <v>0</v>
      </c>
      <c r="AF3019" s="126"/>
      <c r="AG3019" s="126"/>
      <c r="AH3019" s="126"/>
      <c r="AI3019" s="126"/>
      <c r="AJ3019" s="126"/>
      <c r="AK3019" s="126"/>
      <c r="AL3019" s="126">
        <v>3019</v>
      </c>
    </row>
    <row r="3020" spans="1:38">
      <c r="A3020" s="721" t="s">
        <v>2111</v>
      </c>
      <c r="B3020" s="722">
        <v>25</v>
      </c>
      <c r="C3020" s="722">
        <v>2519</v>
      </c>
      <c r="D3020" s="722">
        <v>251905</v>
      </c>
      <c r="E3020" s="721">
        <v>2519059721</v>
      </c>
      <c r="F3020" s="721" t="s">
        <v>3741</v>
      </c>
      <c r="G3020" s="1127">
        <v>-1077682</v>
      </c>
      <c r="H3020" s="1128">
        <v>0</v>
      </c>
      <c r="I3020" s="1128">
        <v>-1077682</v>
      </c>
      <c r="J3020" s="1128">
        <v>0</v>
      </c>
      <c r="K3020" s="1128">
        <v>0</v>
      </c>
      <c r="L3020" s="1128">
        <v>0</v>
      </c>
      <c r="M3020" s="1128">
        <v>0</v>
      </c>
      <c r="N3020" s="1129">
        <v>0</v>
      </c>
      <c r="O3020" s="1128">
        <v>0</v>
      </c>
      <c r="P3020" s="1127">
        <v>0</v>
      </c>
      <c r="Q3020" s="1127">
        <v>0</v>
      </c>
      <c r="R3020" s="1127">
        <v>0</v>
      </c>
      <c r="S3020" s="1127">
        <v>0</v>
      </c>
      <c r="T3020" s="1130">
        <v>0</v>
      </c>
      <c r="U3020" s="1130">
        <v>0</v>
      </c>
      <c r="V3020" s="1130">
        <v>0</v>
      </c>
      <c r="W3020" s="1127">
        <v>0</v>
      </c>
      <c r="X3020" s="1130">
        <v>0</v>
      </c>
      <c r="Y3020" s="735">
        <v>0</v>
      </c>
      <c r="Z3020" s="1131">
        <v>0</v>
      </c>
      <c r="AA3020" s="1131">
        <v>0</v>
      </c>
      <c r="AB3020" s="1131">
        <v>0</v>
      </c>
      <c r="AC3020" s="1131">
        <v>0</v>
      </c>
      <c r="AD3020" s="1131">
        <v>0</v>
      </c>
      <c r="AE3020" s="1131">
        <v>0</v>
      </c>
      <c r="AF3020" s="126"/>
      <c r="AG3020" s="126"/>
      <c r="AH3020" s="126"/>
      <c r="AI3020" s="126"/>
      <c r="AJ3020" s="126"/>
      <c r="AK3020" s="126"/>
      <c r="AL3020" s="126">
        <v>3020</v>
      </c>
    </row>
    <row r="3021" spans="1:38">
      <c r="A3021" s="721" t="s">
        <v>2111</v>
      </c>
      <c r="B3021" s="722">
        <v>25</v>
      </c>
      <c r="C3021" s="722">
        <v>2519</v>
      </c>
      <c r="D3021" s="722">
        <v>251905</v>
      </c>
      <c r="E3021" s="721">
        <v>2519059723</v>
      </c>
      <c r="F3021" s="721" t="s">
        <v>3269</v>
      </c>
      <c r="G3021" s="1127">
        <v>-4690945</v>
      </c>
      <c r="H3021" s="1128">
        <v>0</v>
      </c>
      <c r="I3021" s="1128">
        <v>-4690945</v>
      </c>
      <c r="J3021" s="1128">
        <v>0</v>
      </c>
      <c r="K3021" s="1128">
        <v>0</v>
      </c>
      <c r="L3021" s="1128">
        <v>0</v>
      </c>
      <c r="M3021" s="1128">
        <v>0</v>
      </c>
      <c r="N3021" s="1129">
        <v>0</v>
      </c>
      <c r="O3021" s="1128">
        <v>0</v>
      </c>
      <c r="P3021" s="1127">
        <v>0</v>
      </c>
      <c r="Q3021" s="1127">
        <v>0</v>
      </c>
      <c r="R3021" s="1127">
        <v>0</v>
      </c>
      <c r="S3021" s="1127">
        <v>0</v>
      </c>
      <c r="T3021" s="1130">
        <v>0</v>
      </c>
      <c r="U3021" s="1130">
        <v>0</v>
      </c>
      <c r="V3021" s="1130">
        <v>0</v>
      </c>
      <c r="W3021" s="1127">
        <v>0</v>
      </c>
      <c r="X3021" s="1130">
        <v>0</v>
      </c>
      <c r="Y3021" s="735">
        <v>0</v>
      </c>
      <c r="Z3021" s="1131">
        <v>0</v>
      </c>
      <c r="AA3021" s="1131">
        <v>0</v>
      </c>
      <c r="AB3021" s="1131">
        <v>0</v>
      </c>
      <c r="AC3021" s="1131">
        <v>0</v>
      </c>
      <c r="AD3021" s="1131">
        <v>0</v>
      </c>
      <c r="AE3021" s="1131">
        <v>0</v>
      </c>
      <c r="AF3021" s="126"/>
      <c r="AG3021" s="126"/>
      <c r="AH3021" s="126"/>
      <c r="AI3021" s="126"/>
      <c r="AJ3021" s="126"/>
      <c r="AK3021" s="126"/>
      <c r="AL3021" s="126">
        <v>3021</v>
      </c>
    </row>
    <row r="3022" spans="1:38">
      <c r="A3022" s="721" t="s">
        <v>2111</v>
      </c>
      <c r="B3022" s="722">
        <v>25</v>
      </c>
      <c r="C3022" s="722">
        <v>2519</v>
      </c>
      <c r="D3022" s="722">
        <v>251905</v>
      </c>
      <c r="E3022" s="721">
        <v>2519059725</v>
      </c>
      <c r="F3022" s="721" t="s">
        <v>3270</v>
      </c>
      <c r="G3022" s="1127">
        <v>-177228</v>
      </c>
      <c r="H3022" s="1128">
        <v>0</v>
      </c>
      <c r="I3022" s="1128">
        <v>-177228</v>
      </c>
      <c r="J3022" s="1128">
        <v>0</v>
      </c>
      <c r="K3022" s="1128">
        <v>0</v>
      </c>
      <c r="L3022" s="1128">
        <v>0</v>
      </c>
      <c r="M3022" s="1128">
        <v>0</v>
      </c>
      <c r="N3022" s="1129">
        <v>0</v>
      </c>
      <c r="O3022" s="1128">
        <v>0</v>
      </c>
      <c r="P3022" s="1127">
        <v>0</v>
      </c>
      <c r="Q3022" s="1127">
        <v>0</v>
      </c>
      <c r="R3022" s="1127">
        <v>0</v>
      </c>
      <c r="S3022" s="1127">
        <v>0</v>
      </c>
      <c r="T3022" s="1130">
        <v>0</v>
      </c>
      <c r="U3022" s="1130">
        <v>0</v>
      </c>
      <c r="V3022" s="1130">
        <v>0</v>
      </c>
      <c r="W3022" s="1127">
        <v>0</v>
      </c>
      <c r="X3022" s="1130">
        <v>0</v>
      </c>
      <c r="Y3022" s="735">
        <v>0</v>
      </c>
      <c r="Z3022" s="1131">
        <v>0</v>
      </c>
      <c r="AA3022" s="1131">
        <v>0</v>
      </c>
      <c r="AB3022" s="1131">
        <v>0</v>
      </c>
      <c r="AC3022" s="1131">
        <v>0</v>
      </c>
      <c r="AD3022" s="1131">
        <v>0</v>
      </c>
      <c r="AE3022" s="1131">
        <v>0</v>
      </c>
      <c r="AF3022" s="126"/>
      <c r="AG3022" s="126"/>
      <c r="AH3022" s="126"/>
      <c r="AI3022" s="126"/>
      <c r="AJ3022" s="126"/>
      <c r="AK3022" s="126"/>
      <c r="AL3022" s="126">
        <v>3022</v>
      </c>
    </row>
    <row r="3023" spans="1:38">
      <c r="A3023" s="721" t="s">
        <v>2111</v>
      </c>
      <c r="B3023" s="722">
        <v>25</v>
      </c>
      <c r="C3023" s="722">
        <v>2519</v>
      </c>
      <c r="D3023" s="722">
        <v>251905</v>
      </c>
      <c r="E3023" s="721">
        <v>2519059731</v>
      </c>
      <c r="F3023" s="721" t="s">
        <v>4430</v>
      </c>
      <c r="G3023" s="1127">
        <v>-237947189</v>
      </c>
      <c r="H3023" s="1128">
        <v>0</v>
      </c>
      <c r="I3023" s="1128">
        <v>-237947189</v>
      </c>
      <c r="J3023" s="1128">
        <v>0</v>
      </c>
      <c r="K3023" s="1128">
        <v>0</v>
      </c>
      <c r="L3023" s="1128">
        <v>0</v>
      </c>
      <c r="M3023" s="1128">
        <v>0</v>
      </c>
      <c r="N3023" s="1129">
        <v>0</v>
      </c>
      <c r="O3023" s="1128">
        <v>0</v>
      </c>
      <c r="P3023" s="1127">
        <v>0</v>
      </c>
      <c r="Q3023" s="1127">
        <v>0</v>
      </c>
      <c r="R3023" s="1127">
        <v>0</v>
      </c>
      <c r="S3023" s="1127">
        <v>0</v>
      </c>
      <c r="T3023" s="1130">
        <v>0</v>
      </c>
      <c r="U3023" s="1130">
        <v>0</v>
      </c>
      <c r="V3023" s="1130">
        <v>0</v>
      </c>
      <c r="W3023" s="1127">
        <v>0</v>
      </c>
      <c r="X3023" s="1130">
        <v>0</v>
      </c>
      <c r="Y3023" s="735">
        <v>0</v>
      </c>
      <c r="Z3023" s="1131">
        <v>0</v>
      </c>
      <c r="AA3023" s="1131">
        <v>0</v>
      </c>
      <c r="AB3023" s="1131">
        <v>0</v>
      </c>
      <c r="AC3023" s="1131">
        <v>0</v>
      </c>
      <c r="AD3023" s="1131">
        <v>0</v>
      </c>
      <c r="AE3023" s="1131">
        <v>0</v>
      </c>
      <c r="AF3023" s="126"/>
      <c r="AG3023" s="126"/>
      <c r="AH3023" s="126"/>
      <c r="AI3023" s="126"/>
      <c r="AJ3023" s="126"/>
      <c r="AK3023" s="126"/>
      <c r="AL3023" s="126">
        <v>3023</v>
      </c>
    </row>
    <row r="3024" spans="1:38">
      <c r="A3024" s="721" t="s">
        <v>2111</v>
      </c>
      <c r="B3024" s="722">
        <v>25</v>
      </c>
      <c r="C3024" s="722">
        <v>2519</v>
      </c>
      <c r="D3024" s="722">
        <v>251905</v>
      </c>
      <c r="E3024" s="721">
        <v>2519059732</v>
      </c>
      <c r="F3024" s="721" t="s">
        <v>4431</v>
      </c>
      <c r="G3024" s="1127">
        <v>-120058355</v>
      </c>
      <c r="H3024" s="1128">
        <v>0</v>
      </c>
      <c r="I3024" s="1128">
        <v>-120058355</v>
      </c>
      <c r="J3024" s="1128">
        <v>0</v>
      </c>
      <c r="K3024" s="1128">
        <v>0</v>
      </c>
      <c r="L3024" s="1128">
        <v>0</v>
      </c>
      <c r="M3024" s="1128">
        <v>0</v>
      </c>
      <c r="N3024" s="1129">
        <v>0</v>
      </c>
      <c r="O3024" s="1128">
        <v>0</v>
      </c>
      <c r="P3024" s="1127">
        <v>0</v>
      </c>
      <c r="Q3024" s="1127">
        <v>0</v>
      </c>
      <c r="R3024" s="1127">
        <v>0</v>
      </c>
      <c r="S3024" s="1127">
        <v>0</v>
      </c>
      <c r="T3024" s="1130">
        <v>0</v>
      </c>
      <c r="U3024" s="1130">
        <v>0</v>
      </c>
      <c r="V3024" s="1130">
        <v>0</v>
      </c>
      <c r="W3024" s="1127">
        <v>0</v>
      </c>
      <c r="X3024" s="1130">
        <v>0</v>
      </c>
      <c r="Y3024" s="735">
        <v>0</v>
      </c>
      <c r="Z3024" s="1131">
        <v>0</v>
      </c>
      <c r="AA3024" s="1131">
        <v>0</v>
      </c>
      <c r="AB3024" s="1131">
        <v>0</v>
      </c>
      <c r="AC3024" s="1131">
        <v>0</v>
      </c>
      <c r="AD3024" s="1131">
        <v>0</v>
      </c>
      <c r="AE3024" s="1131">
        <v>0</v>
      </c>
      <c r="AF3024" s="126"/>
      <c r="AG3024" s="126"/>
      <c r="AH3024" s="126"/>
      <c r="AI3024" s="126"/>
      <c r="AJ3024" s="126"/>
      <c r="AK3024" s="126"/>
      <c r="AL3024" s="126">
        <v>3024</v>
      </c>
    </row>
    <row r="3025" spans="1:38">
      <c r="A3025" s="721" t="s">
        <v>2111</v>
      </c>
      <c r="B3025" s="722">
        <v>25</v>
      </c>
      <c r="C3025" s="722">
        <v>2519</v>
      </c>
      <c r="D3025" s="722">
        <v>251905</v>
      </c>
      <c r="E3025" s="721">
        <v>2519059733</v>
      </c>
      <c r="F3025" s="721" t="s">
        <v>4432</v>
      </c>
      <c r="G3025" s="1127">
        <v>-1288587369</v>
      </c>
      <c r="H3025" s="1128">
        <v>0</v>
      </c>
      <c r="I3025" s="1128">
        <v>-1288587369</v>
      </c>
      <c r="J3025" s="1128">
        <v>0</v>
      </c>
      <c r="K3025" s="1128">
        <v>0</v>
      </c>
      <c r="L3025" s="1128">
        <v>0</v>
      </c>
      <c r="M3025" s="1128">
        <v>0</v>
      </c>
      <c r="N3025" s="1129">
        <v>0</v>
      </c>
      <c r="O3025" s="1128">
        <v>0</v>
      </c>
      <c r="P3025" s="1127">
        <v>0</v>
      </c>
      <c r="Q3025" s="1127">
        <v>0</v>
      </c>
      <c r="R3025" s="1127">
        <v>0</v>
      </c>
      <c r="S3025" s="1127">
        <v>0</v>
      </c>
      <c r="T3025" s="1130">
        <v>0</v>
      </c>
      <c r="U3025" s="1130">
        <v>0</v>
      </c>
      <c r="V3025" s="1130">
        <v>0</v>
      </c>
      <c r="W3025" s="1127">
        <v>0</v>
      </c>
      <c r="X3025" s="1130">
        <v>0</v>
      </c>
      <c r="Y3025" s="735">
        <v>0</v>
      </c>
      <c r="Z3025" s="1131">
        <v>0</v>
      </c>
      <c r="AA3025" s="1131">
        <v>0</v>
      </c>
      <c r="AB3025" s="1131">
        <v>0</v>
      </c>
      <c r="AC3025" s="1131">
        <v>0</v>
      </c>
      <c r="AD3025" s="1131">
        <v>0</v>
      </c>
      <c r="AE3025" s="1131">
        <v>0</v>
      </c>
      <c r="AF3025" s="126"/>
      <c r="AG3025" s="126"/>
      <c r="AH3025" s="126"/>
      <c r="AI3025" s="126"/>
      <c r="AJ3025" s="126"/>
      <c r="AK3025" s="126"/>
      <c r="AL3025" s="126">
        <v>3025</v>
      </c>
    </row>
    <row r="3026" spans="1:38">
      <c r="A3026" s="721" t="s">
        <v>2111</v>
      </c>
      <c r="B3026" s="722">
        <v>25</v>
      </c>
      <c r="C3026" s="722">
        <v>2519</v>
      </c>
      <c r="D3026" s="722">
        <v>251905</v>
      </c>
      <c r="E3026" s="721">
        <v>2519059738</v>
      </c>
      <c r="F3026" s="721" t="s">
        <v>1650</v>
      </c>
      <c r="G3026" s="1127">
        <v>-10737706</v>
      </c>
      <c r="H3026" s="1128">
        <v>0</v>
      </c>
      <c r="I3026" s="1128">
        <v>-10737706</v>
      </c>
      <c r="J3026" s="1128">
        <v>0</v>
      </c>
      <c r="K3026" s="1128">
        <v>0</v>
      </c>
      <c r="L3026" s="1128">
        <v>0</v>
      </c>
      <c r="M3026" s="1128">
        <v>0</v>
      </c>
      <c r="N3026" s="1129">
        <v>0</v>
      </c>
      <c r="O3026" s="1128">
        <v>0</v>
      </c>
      <c r="P3026" s="1127">
        <v>0</v>
      </c>
      <c r="Q3026" s="1127">
        <v>0</v>
      </c>
      <c r="R3026" s="1127">
        <v>0</v>
      </c>
      <c r="S3026" s="1127">
        <v>0</v>
      </c>
      <c r="T3026" s="1130">
        <v>0</v>
      </c>
      <c r="U3026" s="1130">
        <v>0</v>
      </c>
      <c r="V3026" s="1130">
        <v>0</v>
      </c>
      <c r="W3026" s="1127">
        <v>0</v>
      </c>
      <c r="X3026" s="1130">
        <v>0</v>
      </c>
      <c r="Y3026" s="735">
        <v>0</v>
      </c>
      <c r="Z3026" s="1131">
        <v>0</v>
      </c>
      <c r="AA3026" s="1131">
        <v>0</v>
      </c>
      <c r="AB3026" s="1131">
        <v>0</v>
      </c>
      <c r="AC3026" s="1131">
        <v>0</v>
      </c>
      <c r="AD3026" s="1131">
        <v>0</v>
      </c>
      <c r="AE3026" s="1131">
        <v>0</v>
      </c>
      <c r="AF3026" s="126"/>
      <c r="AG3026" s="126"/>
      <c r="AH3026" s="126"/>
      <c r="AI3026" s="126"/>
      <c r="AJ3026" s="126"/>
      <c r="AK3026" s="126"/>
      <c r="AL3026" s="126">
        <v>3026</v>
      </c>
    </row>
    <row r="3027" spans="1:38">
      <c r="A3027" s="721" t="s">
        <v>2111</v>
      </c>
      <c r="B3027" s="722">
        <v>25</v>
      </c>
      <c r="C3027" s="722">
        <v>2519</v>
      </c>
      <c r="D3027" s="722">
        <v>251905</v>
      </c>
      <c r="E3027" s="721">
        <v>2519059739</v>
      </c>
      <c r="F3027" s="721" t="s">
        <v>1651</v>
      </c>
      <c r="G3027" s="1127">
        <v>-785628</v>
      </c>
      <c r="H3027" s="1128">
        <v>0</v>
      </c>
      <c r="I3027" s="1128">
        <v>-785628</v>
      </c>
      <c r="J3027" s="1128">
        <v>0</v>
      </c>
      <c r="K3027" s="1128">
        <v>0</v>
      </c>
      <c r="L3027" s="1128">
        <v>0</v>
      </c>
      <c r="M3027" s="1128">
        <v>0</v>
      </c>
      <c r="N3027" s="1129">
        <v>0</v>
      </c>
      <c r="O3027" s="1128">
        <v>0</v>
      </c>
      <c r="P3027" s="1127">
        <v>0</v>
      </c>
      <c r="Q3027" s="1127">
        <v>0</v>
      </c>
      <c r="R3027" s="1127">
        <v>0</v>
      </c>
      <c r="S3027" s="1127">
        <v>0</v>
      </c>
      <c r="T3027" s="1130">
        <v>0</v>
      </c>
      <c r="U3027" s="1130">
        <v>0</v>
      </c>
      <c r="V3027" s="1130">
        <v>0</v>
      </c>
      <c r="W3027" s="1127">
        <v>0</v>
      </c>
      <c r="X3027" s="1130">
        <v>0</v>
      </c>
      <c r="Y3027" s="735">
        <v>0</v>
      </c>
      <c r="Z3027" s="1131">
        <v>0</v>
      </c>
      <c r="AA3027" s="1131">
        <v>0</v>
      </c>
      <c r="AB3027" s="1131">
        <v>0</v>
      </c>
      <c r="AC3027" s="1131">
        <v>0</v>
      </c>
      <c r="AD3027" s="1131">
        <v>0</v>
      </c>
      <c r="AE3027" s="1131">
        <v>0</v>
      </c>
      <c r="AF3027" s="126"/>
      <c r="AG3027" s="126"/>
      <c r="AH3027" s="126"/>
      <c r="AI3027" s="126"/>
      <c r="AJ3027" s="126"/>
      <c r="AK3027" s="126"/>
      <c r="AL3027" s="126">
        <v>3027</v>
      </c>
    </row>
    <row r="3028" spans="1:38">
      <c r="A3028" s="721" t="s">
        <v>2111</v>
      </c>
      <c r="B3028" s="722">
        <v>25</v>
      </c>
      <c r="C3028" s="722">
        <v>2519</v>
      </c>
      <c r="D3028" s="722">
        <v>251905</v>
      </c>
      <c r="E3028" s="721">
        <v>2519059746</v>
      </c>
      <c r="F3028" s="721" t="s">
        <v>3467</v>
      </c>
      <c r="G3028" s="1127">
        <v>-16740372</v>
      </c>
      <c r="H3028" s="1128">
        <v>0</v>
      </c>
      <c r="I3028" s="1128">
        <v>-16740372</v>
      </c>
      <c r="J3028" s="1128">
        <v>0</v>
      </c>
      <c r="K3028" s="1128">
        <v>0</v>
      </c>
      <c r="L3028" s="1128">
        <v>0</v>
      </c>
      <c r="M3028" s="1128">
        <v>0</v>
      </c>
      <c r="N3028" s="1129">
        <v>0</v>
      </c>
      <c r="O3028" s="1128">
        <v>0</v>
      </c>
      <c r="P3028" s="1127">
        <v>0</v>
      </c>
      <c r="Q3028" s="1127">
        <v>0</v>
      </c>
      <c r="R3028" s="1127">
        <v>0</v>
      </c>
      <c r="S3028" s="1127">
        <v>0</v>
      </c>
      <c r="T3028" s="1130">
        <v>0</v>
      </c>
      <c r="U3028" s="1130">
        <v>0</v>
      </c>
      <c r="V3028" s="1130">
        <v>0</v>
      </c>
      <c r="W3028" s="1127">
        <v>0</v>
      </c>
      <c r="X3028" s="1130">
        <v>0</v>
      </c>
      <c r="Y3028" s="735">
        <v>0</v>
      </c>
      <c r="Z3028" s="1131">
        <v>0</v>
      </c>
      <c r="AA3028" s="1131">
        <v>0</v>
      </c>
      <c r="AB3028" s="1131">
        <v>0</v>
      </c>
      <c r="AC3028" s="1131">
        <v>0</v>
      </c>
      <c r="AD3028" s="1131">
        <v>0</v>
      </c>
      <c r="AE3028" s="1131">
        <v>0</v>
      </c>
      <c r="AF3028" s="126"/>
      <c r="AG3028" s="126"/>
      <c r="AH3028" s="126"/>
      <c r="AI3028" s="126"/>
      <c r="AJ3028" s="126"/>
      <c r="AK3028" s="126"/>
      <c r="AL3028" s="126">
        <v>3028</v>
      </c>
    </row>
    <row r="3029" spans="1:38">
      <c r="A3029" s="721" t="s">
        <v>2111</v>
      </c>
      <c r="B3029" s="722">
        <v>25</v>
      </c>
      <c r="C3029" s="722">
        <v>2519</v>
      </c>
      <c r="D3029" s="722">
        <v>251905</v>
      </c>
      <c r="E3029" s="721">
        <v>2519059748</v>
      </c>
      <c r="F3029" s="721" t="s">
        <v>3742</v>
      </c>
      <c r="G3029" s="1127">
        <v>-1402500</v>
      </c>
      <c r="H3029" s="1128">
        <v>0</v>
      </c>
      <c r="I3029" s="1128">
        <v>-1402500</v>
      </c>
      <c r="J3029" s="1128">
        <v>0</v>
      </c>
      <c r="K3029" s="1128">
        <v>0</v>
      </c>
      <c r="L3029" s="1128">
        <v>0</v>
      </c>
      <c r="M3029" s="1128">
        <v>0</v>
      </c>
      <c r="N3029" s="1129">
        <v>0</v>
      </c>
      <c r="O3029" s="1128">
        <v>0</v>
      </c>
      <c r="P3029" s="1127">
        <v>0</v>
      </c>
      <c r="Q3029" s="1127">
        <v>0</v>
      </c>
      <c r="R3029" s="1127">
        <v>0</v>
      </c>
      <c r="S3029" s="1127">
        <v>0</v>
      </c>
      <c r="T3029" s="1130">
        <v>0</v>
      </c>
      <c r="U3029" s="1130">
        <v>0</v>
      </c>
      <c r="V3029" s="1130">
        <v>0</v>
      </c>
      <c r="W3029" s="1127">
        <v>0</v>
      </c>
      <c r="X3029" s="1130">
        <v>0</v>
      </c>
      <c r="Y3029" s="735">
        <v>0</v>
      </c>
      <c r="Z3029" s="1131">
        <v>0</v>
      </c>
      <c r="AA3029" s="1131">
        <v>0</v>
      </c>
      <c r="AB3029" s="1131">
        <v>0</v>
      </c>
      <c r="AC3029" s="1131">
        <v>0</v>
      </c>
      <c r="AD3029" s="1131">
        <v>0</v>
      </c>
      <c r="AE3029" s="1131">
        <v>0</v>
      </c>
      <c r="AF3029" s="126"/>
      <c r="AG3029" s="126"/>
      <c r="AH3029" s="126"/>
      <c r="AI3029" s="126"/>
      <c r="AJ3029" s="126"/>
      <c r="AK3029" s="126"/>
      <c r="AL3029" s="126">
        <v>3029</v>
      </c>
    </row>
    <row r="3030" spans="1:38">
      <c r="A3030" s="721" t="s">
        <v>2111</v>
      </c>
      <c r="B3030" s="722">
        <v>25</v>
      </c>
      <c r="C3030" s="722">
        <v>2519</v>
      </c>
      <c r="D3030" s="722">
        <v>251905</v>
      </c>
      <c r="E3030" s="721">
        <v>2519059749</v>
      </c>
      <c r="F3030" s="721" t="s">
        <v>1652</v>
      </c>
      <c r="G3030" s="1127">
        <v>-25738036</v>
      </c>
      <c r="H3030" s="1128">
        <v>0</v>
      </c>
      <c r="I3030" s="1128">
        <v>-25738036</v>
      </c>
      <c r="J3030" s="1128">
        <v>0</v>
      </c>
      <c r="K3030" s="1128">
        <v>0</v>
      </c>
      <c r="L3030" s="1128">
        <v>0</v>
      </c>
      <c r="M3030" s="1128">
        <v>0</v>
      </c>
      <c r="N3030" s="1129">
        <v>0</v>
      </c>
      <c r="O3030" s="1128">
        <v>0</v>
      </c>
      <c r="P3030" s="1127">
        <v>0</v>
      </c>
      <c r="Q3030" s="1127">
        <v>0</v>
      </c>
      <c r="R3030" s="1127">
        <v>0</v>
      </c>
      <c r="S3030" s="1127">
        <v>0</v>
      </c>
      <c r="T3030" s="1130">
        <v>0</v>
      </c>
      <c r="U3030" s="1130">
        <v>0</v>
      </c>
      <c r="V3030" s="1130">
        <v>0</v>
      </c>
      <c r="W3030" s="1127">
        <v>0</v>
      </c>
      <c r="X3030" s="1130">
        <v>0</v>
      </c>
      <c r="Y3030" s="735">
        <v>0</v>
      </c>
      <c r="Z3030" s="1131">
        <v>0</v>
      </c>
      <c r="AA3030" s="1131">
        <v>0</v>
      </c>
      <c r="AB3030" s="1131">
        <v>0</v>
      </c>
      <c r="AC3030" s="1131">
        <v>0</v>
      </c>
      <c r="AD3030" s="1131">
        <v>0</v>
      </c>
      <c r="AE3030" s="1131">
        <v>0</v>
      </c>
      <c r="AF3030" s="126"/>
      <c r="AG3030" s="126"/>
      <c r="AH3030" s="126"/>
      <c r="AI3030" s="126"/>
      <c r="AJ3030" s="126"/>
      <c r="AK3030" s="126"/>
      <c r="AL3030" s="126">
        <v>3030</v>
      </c>
    </row>
    <row r="3031" spans="1:38">
      <c r="A3031" s="721" t="s">
        <v>2111</v>
      </c>
      <c r="B3031" s="722">
        <v>25</v>
      </c>
      <c r="C3031" s="722">
        <v>2519</v>
      </c>
      <c r="D3031" s="722">
        <v>251905</v>
      </c>
      <c r="E3031" s="721">
        <v>2519059761</v>
      </c>
      <c r="F3031" s="721" t="s">
        <v>1653</v>
      </c>
      <c r="G3031" s="1127">
        <v>-109085494</v>
      </c>
      <c r="H3031" s="1128">
        <v>0</v>
      </c>
      <c r="I3031" s="1128">
        <v>-109085494</v>
      </c>
      <c r="J3031" s="1128">
        <v>0</v>
      </c>
      <c r="K3031" s="1128">
        <v>0</v>
      </c>
      <c r="L3031" s="1128">
        <v>0</v>
      </c>
      <c r="M3031" s="1128">
        <v>0</v>
      </c>
      <c r="N3031" s="1129">
        <v>0</v>
      </c>
      <c r="O3031" s="1128">
        <v>0</v>
      </c>
      <c r="P3031" s="1127">
        <v>0</v>
      </c>
      <c r="Q3031" s="1127">
        <v>0</v>
      </c>
      <c r="R3031" s="1127">
        <v>0</v>
      </c>
      <c r="S3031" s="1127">
        <v>0</v>
      </c>
      <c r="T3031" s="1130">
        <v>0</v>
      </c>
      <c r="U3031" s="1130">
        <v>0</v>
      </c>
      <c r="V3031" s="1130">
        <v>0</v>
      </c>
      <c r="W3031" s="1127">
        <v>0</v>
      </c>
      <c r="X3031" s="1130">
        <v>0</v>
      </c>
      <c r="Y3031" s="735">
        <v>0</v>
      </c>
      <c r="Z3031" s="1131">
        <v>0</v>
      </c>
      <c r="AA3031" s="1131">
        <v>0</v>
      </c>
      <c r="AB3031" s="1131">
        <v>0</v>
      </c>
      <c r="AC3031" s="1131">
        <v>0</v>
      </c>
      <c r="AD3031" s="1131">
        <v>0</v>
      </c>
      <c r="AE3031" s="1131">
        <v>0</v>
      </c>
      <c r="AF3031" s="126"/>
      <c r="AG3031" s="126"/>
      <c r="AH3031" s="126"/>
      <c r="AI3031" s="126"/>
      <c r="AJ3031" s="126"/>
      <c r="AK3031" s="126"/>
      <c r="AL3031" s="126">
        <v>3031</v>
      </c>
    </row>
    <row r="3032" spans="1:38">
      <c r="A3032" s="721" t="s">
        <v>2111</v>
      </c>
      <c r="B3032" s="722">
        <v>25</v>
      </c>
      <c r="C3032" s="722">
        <v>2519</v>
      </c>
      <c r="D3032" s="722">
        <v>251905</v>
      </c>
      <c r="E3032" s="721">
        <v>2519059762</v>
      </c>
      <c r="F3032" s="721" t="s">
        <v>1654</v>
      </c>
      <c r="G3032" s="1127">
        <v>-1373665821</v>
      </c>
      <c r="H3032" s="1128">
        <v>0</v>
      </c>
      <c r="I3032" s="1128">
        <v>-1373665821</v>
      </c>
      <c r="J3032" s="1128">
        <v>0</v>
      </c>
      <c r="K3032" s="1128">
        <v>0</v>
      </c>
      <c r="L3032" s="1128">
        <v>0</v>
      </c>
      <c r="M3032" s="1128">
        <v>0</v>
      </c>
      <c r="N3032" s="1129">
        <v>0</v>
      </c>
      <c r="O3032" s="1128">
        <v>0</v>
      </c>
      <c r="P3032" s="1127">
        <v>0</v>
      </c>
      <c r="Q3032" s="1127">
        <v>0</v>
      </c>
      <c r="R3032" s="1127">
        <v>0</v>
      </c>
      <c r="S3032" s="1127">
        <v>0</v>
      </c>
      <c r="T3032" s="1130">
        <v>0</v>
      </c>
      <c r="U3032" s="1130">
        <v>0</v>
      </c>
      <c r="V3032" s="1130">
        <v>0</v>
      </c>
      <c r="W3032" s="1127">
        <v>0</v>
      </c>
      <c r="X3032" s="1130">
        <v>0</v>
      </c>
      <c r="Y3032" s="735">
        <v>0</v>
      </c>
      <c r="Z3032" s="1131">
        <v>0</v>
      </c>
      <c r="AA3032" s="1131">
        <v>0</v>
      </c>
      <c r="AB3032" s="1131">
        <v>0</v>
      </c>
      <c r="AC3032" s="1131">
        <v>0</v>
      </c>
      <c r="AD3032" s="1131">
        <v>0</v>
      </c>
      <c r="AE3032" s="1131">
        <v>0</v>
      </c>
      <c r="AF3032" s="126"/>
      <c r="AG3032" s="126"/>
      <c r="AH3032" s="126"/>
      <c r="AI3032" s="126"/>
      <c r="AJ3032" s="126"/>
      <c r="AK3032" s="126"/>
      <c r="AL3032" s="126">
        <v>3032</v>
      </c>
    </row>
    <row r="3033" spans="1:38">
      <c r="A3033" s="721" t="s">
        <v>2111</v>
      </c>
      <c r="B3033" s="722">
        <v>25</v>
      </c>
      <c r="C3033" s="722">
        <v>2519</v>
      </c>
      <c r="D3033" s="722">
        <v>251905</v>
      </c>
      <c r="E3033" s="721">
        <v>2519059772</v>
      </c>
      <c r="F3033" s="721" t="s">
        <v>4433</v>
      </c>
      <c r="G3033" s="1127">
        <v>0</v>
      </c>
      <c r="H3033" s="1128">
        <v>0</v>
      </c>
      <c r="I3033" s="1128">
        <v>0</v>
      </c>
      <c r="J3033" s="1128">
        <v>0</v>
      </c>
      <c r="K3033" s="1128">
        <v>0</v>
      </c>
      <c r="L3033" s="1128">
        <v>0</v>
      </c>
      <c r="M3033" s="1128">
        <v>0</v>
      </c>
      <c r="N3033" s="1129">
        <v>0</v>
      </c>
      <c r="O3033" s="1128">
        <v>0</v>
      </c>
      <c r="P3033" s="1127">
        <v>0</v>
      </c>
      <c r="Q3033" s="1127">
        <v>0</v>
      </c>
      <c r="R3033" s="1127">
        <v>0</v>
      </c>
      <c r="S3033" s="1127">
        <v>0</v>
      </c>
      <c r="T3033" s="1130">
        <v>0</v>
      </c>
      <c r="U3033" s="1130">
        <v>0</v>
      </c>
      <c r="V3033" s="1130">
        <v>0</v>
      </c>
      <c r="W3033" s="1127">
        <v>0</v>
      </c>
      <c r="X3033" s="1130">
        <v>0</v>
      </c>
      <c r="Y3033" s="735">
        <v>0</v>
      </c>
      <c r="Z3033" s="1131">
        <v>0</v>
      </c>
      <c r="AA3033" s="1131">
        <v>0</v>
      </c>
      <c r="AB3033" s="1131">
        <v>0</v>
      </c>
      <c r="AC3033" s="1131">
        <v>0</v>
      </c>
      <c r="AD3033" s="1131">
        <v>0</v>
      </c>
      <c r="AE3033" s="1131">
        <v>0</v>
      </c>
      <c r="AF3033" s="126"/>
      <c r="AG3033" s="126"/>
      <c r="AH3033" s="126"/>
      <c r="AI3033" s="126"/>
      <c r="AJ3033" s="126"/>
      <c r="AK3033" s="126"/>
      <c r="AL3033" s="126">
        <v>3033</v>
      </c>
    </row>
    <row r="3034" spans="1:38">
      <c r="A3034" s="721" t="s">
        <v>2111</v>
      </c>
      <c r="B3034" s="722">
        <v>25</v>
      </c>
      <c r="C3034" s="722">
        <v>2519</v>
      </c>
      <c r="D3034" s="722">
        <v>251905</v>
      </c>
      <c r="E3034" s="721">
        <v>2519059775</v>
      </c>
      <c r="F3034" s="721" t="s">
        <v>4434</v>
      </c>
      <c r="G3034" s="1127">
        <v>0</v>
      </c>
      <c r="H3034" s="1128">
        <v>0</v>
      </c>
      <c r="I3034" s="1128">
        <v>0</v>
      </c>
      <c r="J3034" s="1128">
        <v>0</v>
      </c>
      <c r="K3034" s="1128">
        <v>0</v>
      </c>
      <c r="L3034" s="1128">
        <v>0</v>
      </c>
      <c r="M3034" s="1128">
        <v>0</v>
      </c>
      <c r="N3034" s="1129">
        <v>0</v>
      </c>
      <c r="O3034" s="1128">
        <v>0</v>
      </c>
      <c r="P3034" s="1127">
        <v>0</v>
      </c>
      <c r="Q3034" s="1127">
        <v>0</v>
      </c>
      <c r="R3034" s="1127">
        <v>0</v>
      </c>
      <c r="S3034" s="1127">
        <v>0</v>
      </c>
      <c r="T3034" s="1130">
        <v>0</v>
      </c>
      <c r="U3034" s="1130">
        <v>0</v>
      </c>
      <c r="V3034" s="1130">
        <v>0</v>
      </c>
      <c r="W3034" s="1127">
        <v>0</v>
      </c>
      <c r="X3034" s="1130">
        <v>0</v>
      </c>
      <c r="Y3034" s="735">
        <v>0</v>
      </c>
      <c r="Z3034" s="1131">
        <v>0</v>
      </c>
      <c r="AA3034" s="1131">
        <v>0</v>
      </c>
      <c r="AB3034" s="1131">
        <v>0</v>
      </c>
      <c r="AC3034" s="1131">
        <v>0</v>
      </c>
      <c r="AD3034" s="1131">
        <v>0</v>
      </c>
      <c r="AE3034" s="1131">
        <v>0</v>
      </c>
      <c r="AF3034" s="126"/>
      <c r="AG3034" s="126"/>
      <c r="AH3034" s="126"/>
      <c r="AI3034" s="126"/>
      <c r="AJ3034" s="126"/>
      <c r="AK3034" s="126"/>
      <c r="AL3034" s="126">
        <v>3034</v>
      </c>
    </row>
    <row r="3035" spans="1:38">
      <c r="A3035" s="721" t="s">
        <v>2111</v>
      </c>
      <c r="B3035" s="722">
        <v>25</v>
      </c>
      <c r="C3035" s="722">
        <v>2519</v>
      </c>
      <c r="D3035" s="722">
        <v>251905</v>
      </c>
      <c r="E3035" s="721">
        <v>2519059780</v>
      </c>
      <c r="F3035" s="721" t="s">
        <v>3158</v>
      </c>
      <c r="G3035" s="1127">
        <v>-1358238</v>
      </c>
      <c r="H3035" s="1128">
        <v>0</v>
      </c>
      <c r="I3035" s="1128">
        <v>-1358238</v>
      </c>
      <c r="J3035" s="1128">
        <v>0</v>
      </c>
      <c r="K3035" s="1128">
        <v>0</v>
      </c>
      <c r="L3035" s="1128">
        <v>0</v>
      </c>
      <c r="M3035" s="1128">
        <v>0</v>
      </c>
      <c r="N3035" s="1129">
        <v>0</v>
      </c>
      <c r="O3035" s="1128">
        <v>0</v>
      </c>
      <c r="P3035" s="1127">
        <v>0</v>
      </c>
      <c r="Q3035" s="1127">
        <v>0</v>
      </c>
      <c r="R3035" s="1127">
        <v>0</v>
      </c>
      <c r="S3035" s="1127">
        <v>0</v>
      </c>
      <c r="T3035" s="1130">
        <v>0</v>
      </c>
      <c r="U3035" s="1130">
        <v>0</v>
      </c>
      <c r="V3035" s="1130">
        <v>0</v>
      </c>
      <c r="W3035" s="1127">
        <v>0</v>
      </c>
      <c r="X3035" s="1130">
        <v>0</v>
      </c>
      <c r="Y3035" s="735">
        <v>0</v>
      </c>
      <c r="Z3035" s="1131">
        <v>0</v>
      </c>
      <c r="AA3035" s="1131">
        <v>0</v>
      </c>
      <c r="AB3035" s="1131">
        <v>0</v>
      </c>
      <c r="AC3035" s="1131">
        <v>0</v>
      </c>
      <c r="AD3035" s="1131">
        <v>0</v>
      </c>
      <c r="AE3035" s="1131">
        <v>0</v>
      </c>
      <c r="AF3035" s="126"/>
      <c r="AG3035" s="126"/>
      <c r="AH3035" s="126"/>
      <c r="AI3035" s="126"/>
      <c r="AJ3035" s="126"/>
      <c r="AK3035" s="126"/>
      <c r="AL3035" s="126">
        <v>3035</v>
      </c>
    </row>
    <row r="3036" spans="1:38">
      <c r="A3036" s="721" t="s">
        <v>2111</v>
      </c>
      <c r="B3036" s="722">
        <v>25</v>
      </c>
      <c r="C3036" s="722">
        <v>2519</v>
      </c>
      <c r="D3036" s="722">
        <v>251905</v>
      </c>
      <c r="E3036" s="721">
        <v>2519059783</v>
      </c>
      <c r="F3036" s="721" t="s">
        <v>3743</v>
      </c>
      <c r="G3036" s="1127">
        <v>-702050090</v>
      </c>
      <c r="H3036" s="1128">
        <v>0</v>
      </c>
      <c r="I3036" s="1128">
        <v>-702050090</v>
      </c>
      <c r="J3036" s="1128">
        <v>0</v>
      </c>
      <c r="K3036" s="1128">
        <v>0</v>
      </c>
      <c r="L3036" s="1128">
        <v>0</v>
      </c>
      <c r="M3036" s="1128">
        <v>0</v>
      </c>
      <c r="N3036" s="1129">
        <v>0</v>
      </c>
      <c r="O3036" s="1128">
        <v>0</v>
      </c>
      <c r="P3036" s="1127">
        <v>0</v>
      </c>
      <c r="Q3036" s="1127">
        <v>0</v>
      </c>
      <c r="R3036" s="1127">
        <v>0</v>
      </c>
      <c r="S3036" s="1127">
        <v>0</v>
      </c>
      <c r="T3036" s="1130">
        <v>0</v>
      </c>
      <c r="U3036" s="1130">
        <v>0</v>
      </c>
      <c r="V3036" s="1130">
        <v>0</v>
      </c>
      <c r="W3036" s="1127">
        <v>0</v>
      </c>
      <c r="X3036" s="1130">
        <v>0</v>
      </c>
      <c r="Y3036" s="735">
        <v>0</v>
      </c>
      <c r="Z3036" s="1131">
        <v>0</v>
      </c>
      <c r="AA3036" s="1131">
        <v>0</v>
      </c>
      <c r="AB3036" s="1131">
        <v>0</v>
      </c>
      <c r="AC3036" s="1131">
        <v>0</v>
      </c>
      <c r="AD3036" s="1131">
        <v>0</v>
      </c>
      <c r="AE3036" s="1131">
        <v>0</v>
      </c>
      <c r="AF3036" s="126"/>
      <c r="AG3036" s="126"/>
      <c r="AH3036" s="126"/>
      <c r="AI3036" s="126"/>
      <c r="AJ3036" s="126"/>
      <c r="AK3036" s="126"/>
      <c r="AL3036" s="126">
        <v>3036</v>
      </c>
    </row>
    <row r="3037" spans="1:38">
      <c r="A3037" s="721" t="s">
        <v>2111</v>
      </c>
      <c r="B3037" s="722">
        <v>25</v>
      </c>
      <c r="C3037" s="722">
        <v>2519</v>
      </c>
      <c r="D3037" s="722">
        <v>251905</v>
      </c>
      <c r="E3037" s="721">
        <v>2519059790</v>
      </c>
      <c r="F3037" s="721" t="s">
        <v>1655</v>
      </c>
      <c r="G3037" s="1127">
        <v>-204379216</v>
      </c>
      <c r="H3037" s="1128">
        <v>0</v>
      </c>
      <c r="I3037" s="1128">
        <v>-204379216</v>
      </c>
      <c r="J3037" s="1128">
        <v>0</v>
      </c>
      <c r="K3037" s="1128">
        <v>0</v>
      </c>
      <c r="L3037" s="1128">
        <v>0</v>
      </c>
      <c r="M3037" s="1128">
        <v>0</v>
      </c>
      <c r="N3037" s="1129">
        <v>0</v>
      </c>
      <c r="O3037" s="1128">
        <v>0</v>
      </c>
      <c r="P3037" s="1127">
        <v>0</v>
      </c>
      <c r="Q3037" s="1127">
        <v>0</v>
      </c>
      <c r="R3037" s="1127">
        <v>0</v>
      </c>
      <c r="S3037" s="1127">
        <v>0</v>
      </c>
      <c r="T3037" s="1130">
        <v>0</v>
      </c>
      <c r="U3037" s="1130">
        <v>0</v>
      </c>
      <c r="V3037" s="1130">
        <v>0</v>
      </c>
      <c r="W3037" s="1127">
        <v>0</v>
      </c>
      <c r="X3037" s="1130">
        <v>0</v>
      </c>
      <c r="Y3037" s="735">
        <v>0</v>
      </c>
      <c r="Z3037" s="1131">
        <v>0</v>
      </c>
      <c r="AA3037" s="1131">
        <v>0</v>
      </c>
      <c r="AB3037" s="1131">
        <v>0</v>
      </c>
      <c r="AC3037" s="1131">
        <v>0</v>
      </c>
      <c r="AD3037" s="1131">
        <v>0</v>
      </c>
      <c r="AE3037" s="1131">
        <v>0</v>
      </c>
      <c r="AF3037" s="126"/>
      <c r="AG3037" s="126"/>
      <c r="AH3037" s="126"/>
      <c r="AI3037" s="126"/>
      <c r="AJ3037" s="126"/>
      <c r="AK3037" s="126"/>
      <c r="AL3037" s="126">
        <v>3037</v>
      </c>
    </row>
    <row r="3038" spans="1:38">
      <c r="A3038" s="721" t="s">
        <v>2111</v>
      </c>
      <c r="B3038" s="722">
        <v>25</v>
      </c>
      <c r="C3038" s="722">
        <v>2519</v>
      </c>
      <c r="D3038" s="722">
        <v>251905</v>
      </c>
      <c r="E3038" s="721">
        <v>2519059793</v>
      </c>
      <c r="F3038" s="721" t="s">
        <v>1054</v>
      </c>
      <c r="G3038" s="1127">
        <v>-273179342</v>
      </c>
      <c r="H3038" s="1128">
        <v>0</v>
      </c>
      <c r="I3038" s="1128">
        <v>-273179342.35000002</v>
      </c>
      <c r="J3038" s="1128">
        <v>-0.35000002384185791</v>
      </c>
      <c r="K3038" s="1128">
        <v>0</v>
      </c>
      <c r="L3038" s="1128">
        <v>0</v>
      </c>
      <c r="M3038" s="1128">
        <v>-0.35000002384185791</v>
      </c>
      <c r="N3038" s="1129">
        <v>0</v>
      </c>
      <c r="O3038" s="1128">
        <v>-0.35000002384185791</v>
      </c>
      <c r="P3038" s="1127">
        <v>-0.12950000882148743</v>
      </c>
      <c r="Q3038" s="1127">
        <v>0</v>
      </c>
      <c r="R3038" s="1127">
        <v>0</v>
      </c>
      <c r="S3038" s="1127">
        <v>0</v>
      </c>
      <c r="T3038" s="1130">
        <v>0</v>
      </c>
      <c r="U3038" s="1130">
        <v>0</v>
      </c>
      <c r="V3038" s="1130">
        <v>0</v>
      </c>
      <c r="W3038" s="1127">
        <v>0</v>
      </c>
      <c r="X3038" s="1130">
        <v>-0.12950000882148743</v>
      </c>
      <c r="Y3038" s="735">
        <v>0.37</v>
      </c>
      <c r="Z3038" s="1131">
        <v>0</v>
      </c>
      <c r="AA3038" s="1131">
        <v>-0.12950000882148743</v>
      </c>
      <c r="AB3038" s="1131">
        <v>0</v>
      </c>
      <c r="AC3038" s="1131">
        <v>0</v>
      </c>
      <c r="AD3038" s="1131">
        <v>0</v>
      </c>
      <c r="AE3038" s="1131">
        <v>-0.12950000882148743</v>
      </c>
      <c r="AF3038" s="126"/>
      <c r="AG3038" s="126"/>
      <c r="AH3038" s="126"/>
      <c r="AI3038" s="126"/>
      <c r="AJ3038" s="126"/>
      <c r="AK3038" s="126"/>
      <c r="AL3038" s="126">
        <v>3038</v>
      </c>
    </row>
    <row r="3039" spans="1:38">
      <c r="A3039" s="721" t="s">
        <v>2111</v>
      </c>
      <c r="B3039" s="722">
        <v>25</v>
      </c>
      <c r="C3039" s="722">
        <v>2519</v>
      </c>
      <c r="D3039" s="722">
        <v>251905</v>
      </c>
      <c r="E3039" s="721">
        <v>2519059804</v>
      </c>
      <c r="F3039" s="721" t="s">
        <v>1656</v>
      </c>
      <c r="G3039" s="1127">
        <v>-1030795571</v>
      </c>
      <c r="H3039" s="1128">
        <v>0</v>
      </c>
      <c r="I3039" s="1128">
        <v>-1030795571.45</v>
      </c>
      <c r="J3039" s="1128">
        <v>-0.45000004768371582</v>
      </c>
      <c r="K3039" s="1128">
        <v>0</v>
      </c>
      <c r="L3039" s="1128">
        <v>0</v>
      </c>
      <c r="M3039" s="1128">
        <v>-0.45000004768371582</v>
      </c>
      <c r="N3039" s="1129">
        <v>0</v>
      </c>
      <c r="O3039" s="1128">
        <v>-0.45000004768371582</v>
      </c>
      <c r="P3039" s="1127">
        <v>-0.16650001764297484</v>
      </c>
      <c r="Q3039" s="1127">
        <v>0</v>
      </c>
      <c r="R3039" s="1127">
        <v>0</v>
      </c>
      <c r="S3039" s="1127">
        <v>0</v>
      </c>
      <c r="T3039" s="1130">
        <v>0</v>
      </c>
      <c r="U3039" s="1130">
        <v>0</v>
      </c>
      <c r="V3039" s="1130">
        <v>0</v>
      </c>
      <c r="W3039" s="1127">
        <v>0</v>
      </c>
      <c r="X3039" s="1130">
        <v>-0.16650001764297484</v>
      </c>
      <c r="Y3039" s="735">
        <v>0.37</v>
      </c>
      <c r="Z3039" s="1131">
        <v>0</v>
      </c>
      <c r="AA3039" s="1131">
        <v>-0.16650001764297484</v>
      </c>
      <c r="AB3039" s="1131">
        <v>0</v>
      </c>
      <c r="AC3039" s="1131">
        <v>0</v>
      </c>
      <c r="AD3039" s="1131">
        <v>0</v>
      </c>
      <c r="AE3039" s="1131">
        <v>-0.16650001764297484</v>
      </c>
      <c r="AF3039" s="126"/>
      <c r="AG3039" s="126"/>
      <c r="AH3039" s="126"/>
      <c r="AI3039" s="126"/>
      <c r="AJ3039" s="126"/>
      <c r="AK3039" s="126"/>
      <c r="AL3039" s="126">
        <v>3039</v>
      </c>
    </row>
    <row r="3040" spans="1:38">
      <c r="A3040" s="721" t="s">
        <v>2111</v>
      </c>
      <c r="B3040" s="722">
        <v>25</v>
      </c>
      <c r="C3040" s="722">
        <v>2519</v>
      </c>
      <c r="D3040" s="722">
        <v>251905</v>
      </c>
      <c r="E3040" s="721">
        <v>2519059806</v>
      </c>
      <c r="F3040" s="721" t="s">
        <v>1657</v>
      </c>
      <c r="G3040" s="1127">
        <v>-299046365</v>
      </c>
      <c r="H3040" s="1128">
        <v>0</v>
      </c>
      <c r="I3040" s="1128">
        <v>-299046364.54000002</v>
      </c>
      <c r="J3040" s="1128">
        <v>0.45999997854232788</v>
      </c>
      <c r="K3040" s="1128">
        <v>0</v>
      </c>
      <c r="L3040" s="1128">
        <v>0.45999997854232788</v>
      </c>
      <c r="M3040" s="1128">
        <v>0</v>
      </c>
      <c r="N3040" s="1129">
        <v>0</v>
      </c>
      <c r="O3040" s="1128">
        <v>0.45999997854232788</v>
      </c>
      <c r="P3040" s="1127">
        <v>0.1701999920606613</v>
      </c>
      <c r="Q3040" s="1127">
        <v>0</v>
      </c>
      <c r="R3040" s="1127">
        <v>0</v>
      </c>
      <c r="S3040" s="1127">
        <v>0</v>
      </c>
      <c r="T3040" s="1130">
        <v>0</v>
      </c>
      <c r="U3040" s="1130">
        <v>0</v>
      </c>
      <c r="V3040" s="1130">
        <v>0</v>
      </c>
      <c r="W3040" s="1127">
        <v>0</v>
      </c>
      <c r="X3040" s="1130">
        <v>0.1701999920606613</v>
      </c>
      <c r="Y3040" s="735">
        <v>0.37</v>
      </c>
      <c r="Z3040" s="1131">
        <v>0.1701999920606613</v>
      </c>
      <c r="AA3040" s="1131">
        <v>0</v>
      </c>
      <c r="AB3040" s="1131">
        <v>0</v>
      </c>
      <c r="AC3040" s="1131">
        <v>0</v>
      </c>
      <c r="AD3040" s="1131">
        <v>0.1701999920606613</v>
      </c>
      <c r="AE3040" s="1131">
        <v>0</v>
      </c>
      <c r="AF3040" s="126"/>
      <c r="AG3040" s="126"/>
      <c r="AH3040" s="126"/>
      <c r="AI3040" s="126"/>
      <c r="AJ3040" s="126"/>
      <c r="AK3040" s="126"/>
      <c r="AL3040" s="126">
        <v>3040</v>
      </c>
    </row>
    <row r="3041" spans="1:38">
      <c r="A3041" s="721" t="s">
        <v>2111</v>
      </c>
      <c r="B3041" s="722">
        <v>25</v>
      </c>
      <c r="C3041" s="722">
        <v>2519</v>
      </c>
      <c r="D3041" s="722">
        <v>251905</v>
      </c>
      <c r="E3041" s="721">
        <v>2519059809</v>
      </c>
      <c r="F3041" s="721" t="s">
        <v>4435</v>
      </c>
      <c r="G3041" s="1127">
        <v>0</v>
      </c>
      <c r="H3041" s="1128">
        <v>0</v>
      </c>
      <c r="I3041" s="1128">
        <v>0</v>
      </c>
      <c r="J3041" s="1128">
        <v>0</v>
      </c>
      <c r="K3041" s="1128">
        <v>0</v>
      </c>
      <c r="L3041" s="1128">
        <v>0</v>
      </c>
      <c r="M3041" s="1128">
        <v>0</v>
      </c>
      <c r="N3041" s="1129">
        <v>0</v>
      </c>
      <c r="O3041" s="1128">
        <v>0</v>
      </c>
      <c r="P3041" s="1127">
        <v>0</v>
      </c>
      <c r="Q3041" s="1127">
        <v>0</v>
      </c>
      <c r="R3041" s="1127">
        <v>0</v>
      </c>
      <c r="S3041" s="1127">
        <v>0</v>
      </c>
      <c r="T3041" s="1130">
        <v>0</v>
      </c>
      <c r="U3041" s="1130">
        <v>0</v>
      </c>
      <c r="V3041" s="1130">
        <v>0</v>
      </c>
      <c r="W3041" s="1127">
        <v>0</v>
      </c>
      <c r="X3041" s="1130">
        <v>0</v>
      </c>
      <c r="Y3041" s="735">
        <v>0</v>
      </c>
      <c r="Z3041" s="1131">
        <v>0</v>
      </c>
      <c r="AA3041" s="1131">
        <v>0</v>
      </c>
      <c r="AB3041" s="1131">
        <v>0</v>
      </c>
      <c r="AC3041" s="1131">
        <v>0</v>
      </c>
      <c r="AD3041" s="1131">
        <v>0</v>
      </c>
      <c r="AE3041" s="1131">
        <v>0</v>
      </c>
      <c r="AF3041" s="126"/>
      <c r="AG3041" s="126"/>
      <c r="AH3041" s="126"/>
      <c r="AI3041" s="126"/>
      <c r="AJ3041" s="126"/>
      <c r="AK3041" s="126"/>
      <c r="AL3041" s="126">
        <v>3041</v>
      </c>
    </row>
    <row r="3042" spans="1:38">
      <c r="A3042" s="721" t="s">
        <v>2111</v>
      </c>
      <c r="B3042" s="722">
        <v>25</v>
      </c>
      <c r="C3042" s="722">
        <v>2519</v>
      </c>
      <c r="D3042" s="722">
        <v>251905</v>
      </c>
      <c r="E3042" s="721">
        <v>2519059830</v>
      </c>
      <c r="F3042" s="721" t="s">
        <v>1658</v>
      </c>
      <c r="G3042" s="1127">
        <v>-25408028</v>
      </c>
      <c r="H3042" s="1128">
        <v>0</v>
      </c>
      <c r="I3042" s="1128">
        <v>-25408028</v>
      </c>
      <c r="J3042" s="1128">
        <v>0</v>
      </c>
      <c r="K3042" s="1128">
        <v>0</v>
      </c>
      <c r="L3042" s="1128">
        <v>0</v>
      </c>
      <c r="M3042" s="1128">
        <v>0</v>
      </c>
      <c r="N3042" s="1129">
        <v>0</v>
      </c>
      <c r="O3042" s="1128">
        <v>0</v>
      </c>
      <c r="P3042" s="1127">
        <v>0</v>
      </c>
      <c r="Q3042" s="1127">
        <v>0</v>
      </c>
      <c r="R3042" s="1127">
        <v>0</v>
      </c>
      <c r="S3042" s="1127">
        <v>0</v>
      </c>
      <c r="T3042" s="1130">
        <v>0</v>
      </c>
      <c r="U3042" s="1130">
        <v>0</v>
      </c>
      <c r="V3042" s="1130">
        <v>0</v>
      </c>
      <c r="W3042" s="1127">
        <v>0</v>
      </c>
      <c r="X3042" s="1130">
        <v>0</v>
      </c>
      <c r="Y3042" s="735">
        <v>0</v>
      </c>
      <c r="Z3042" s="1131">
        <v>0</v>
      </c>
      <c r="AA3042" s="1131">
        <v>0</v>
      </c>
      <c r="AB3042" s="1131">
        <v>0</v>
      </c>
      <c r="AC3042" s="1131">
        <v>0</v>
      </c>
      <c r="AD3042" s="1131">
        <v>0</v>
      </c>
      <c r="AE3042" s="1131">
        <v>0</v>
      </c>
      <c r="AF3042" s="126"/>
      <c r="AG3042" s="126"/>
      <c r="AH3042" s="126"/>
      <c r="AI3042" s="126"/>
      <c r="AJ3042" s="126"/>
      <c r="AK3042" s="126"/>
      <c r="AL3042" s="126">
        <v>3042</v>
      </c>
    </row>
    <row r="3043" spans="1:38">
      <c r="A3043" s="721" t="s">
        <v>2111</v>
      </c>
      <c r="B3043" s="722">
        <v>25</v>
      </c>
      <c r="C3043" s="722">
        <v>2519</v>
      </c>
      <c r="D3043" s="722">
        <v>251905</v>
      </c>
      <c r="E3043" s="721">
        <v>2519059875</v>
      </c>
      <c r="F3043" s="721" t="s">
        <v>1659</v>
      </c>
      <c r="G3043" s="1127">
        <v>-24350070379</v>
      </c>
      <c r="H3043" s="1128">
        <v>0</v>
      </c>
      <c r="I3043" s="1128">
        <v>-24350070378.779999</v>
      </c>
      <c r="J3043" s="1128">
        <v>0.220001220703125</v>
      </c>
      <c r="K3043" s="1128">
        <v>0</v>
      </c>
      <c r="L3043" s="1128">
        <v>0.220001220703125</v>
      </c>
      <c r="M3043" s="1128">
        <v>0</v>
      </c>
      <c r="N3043" s="1129">
        <v>0</v>
      </c>
      <c r="O3043" s="1128">
        <v>0.220001220703125</v>
      </c>
      <c r="P3043" s="1127">
        <v>8.1400451660156248E-2</v>
      </c>
      <c r="Q3043" s="1127">
        <v>0</v>
      </c>
      <c r="R3043" s="1127">
        <v>0</v>
      </c>
      <c r="S3043" s="1127">
        <v>0</v>
      </c>
      <c r="T3043" s="1130">
        <v>0</v>
      </c>
      <c r="U3043" s="1130">
        <v>0</v>
      </c>
      <c r="V3043" s="1130">
        <v>0</v>
      </c>
      <c r="W3043" s="1127">
        <v>0</v>
      </c>
      <c r="X3043" s="1130">
        <v>8.1400451660156248E-2</v>
      </c>
      <c r="Y3043" s="735">
        <v>0.37</v>
      </c>
      <c r="Z3043" s="1131">
        <v>8.1400451660156248E-2</v>
      </c>
      <c r="AA3043" s="1131">
        <v>0</v>
      </c>
      <c r="AB3043" s="1131">
        <v>0</v>
      </c>
      <c r="AC3043" s="1131">
        <v>0</v>
      </c>
      <c r="AD3043" s="1131">
        <v>8.1400451660156248E-2</v>
      </c>
      <c r="AE3043" s="1131">
        <v>0</v>
      </c>
      <c r="AF3043" s="126"/>
      <c r="AG3043" s="126"/>
      <c r="AH3043" s="126"/>
      <c r="AI3043" s="126"/>
      <c r="AJ3043" s="126"/>
      <c r="AK3043" s="126"/>
      <c r="AL3043" s="126">
        <v>3043</v>
      </c>
    </row>
    <row r="3044" spans="1:38">
      <c r="A3044" s="721" t="s">
        <v>2111</v>
      </c>
      <c r="B3044" s="722">
        <v>25</v>
      </c>
      <c r="C3044" s="722">
        <v>2519</v>
      </c>
      <c r="D3044" s="722">
        <v>251910</v>
      </c>
      <c r="E3044" s="721">
        <v>2519101000</v>
      </c>
      <c r="F3044" s="721" t="s">
        <v>1660</v>
      </c>
      <c r="G3044" s="1127">
        <v>-98215480</v>
      </c>
      <c r="H3044" s="1128">
        <v>0</v>
      </c>
      <c r="I3044" s="1128">
        <v>-98215479.650000006</v>
      </c>
      <c r="J3044" s="1128">
        <v>0.34999999403953552</v>
      </c>
      <c r="K3044" s="1128">
        <v>0</v>
      </c>
      <c r="L3044" s="1128">
        <v>0.34999999403953552</v>
      </c>
      <c r="M3044" s="1128">
        <v>0</v>
      </c>
      <c r="N3044" s="1129">
        <v>0</v>
      </c>
      <c r="O3044" s="1128">
        <v>0.34999999403953552</v>
      </c>
      <c r="P3044" s="1127">
        <v>0.12949999779462815</v>
      </c>
      <c r="Q3044" s="1127">
        <v>0</v>
      </c>
      <c r="R3044" s="1127">
        <v>0</v>
      </c>
      <c r="S3044" s="1127">
        <v>0</v>
      </c>
      <c r="T3044" s="1130">
        <v>0</v>
      </c>
      <c r="U3044" s="1130">
        <v>0</v>
      </c>
      <c r="V3044" s="1130">
        <v>0</v>
      </c>
      <c r="W3044" s="1127">
        <v>0</v>
      </c>
      <c r="X3044" s="1130">
        <v>0.12949999779462815</v>
      </c>
      <c r="Y3044" s="735">
        <v>0.37</v>
      </c>
      <c r="Z3044" s="1131">
        <v>0.12949999779462815</v>
      </c>
      <c r="AA3044" s="1131">
        <v>0</v>
      </c>
      <c r="AB3044" s="1131">
        <v>0</v>
      </c>
      <c r="AC3044" s="1131">
        <v>-0.17389999955892563</v>
      </c>
      <c r="AD3044" s="1131">
        <v>0.12949999779462815</v>
      </c>
      <c r="AE3044" s="1131">
        <v>0.17389999955892563</v>
      </c>
      <c r="AF3044" s="126"/>
      <c r="AG3044" s="126"/>
      <c r="AH3044" s="126"/>
      <c r="AI3044" s="126"/>
      <c r="AJ3044" s="126"/>
      <c r="AK3044" s="126"/>
      <c r="AL3044" s="126">
        <v>3044</v>
      </c>
    </row>
    <row r="3045" spans="1:38">
      <c r="A3045" s="721" t="s">
        <v>2111</v>
      </c>
      <c r="B3045" s="722">
        <v>25</v>
      </c>
      <c r="C3045" s="722">
        <v>2519</v>
      </c>
      <c r="D3045" s="722">
        <v>251910</v>
      </c>
      <c r="E3045" s="721">
        <v>2519109130</v>
      </c>
      <c r="F3045" s="721" t="s">
        <v>1661</v>
      </c>
      <c r="G3045" s="1127">
        <v>-2248815964</v>
      </c>
      <c r="H3045" s="1128">
        <v>0</v>
      </c>
      <c r="I3045" s="1128">
        <v>-2248815964.4200001</v>
      </c>
      <c r="J3045" s="1128">
        <v>-0.42000007629394531</v>
      </c>
      <c r="K3045" s="1128">
        <v>0</v>
      </c>
      <c r="L3045" s="1128">
        <v>0</v>
      </c>
      <c r="M3045" s="1128">
        <v>-0.42000007629394531</v>
      </c>
      <c r="N3045" s="1129">
        <v>0</v>
      </c>
      <c r="O3045" s="1128">
        <v>-0.42000007629394531</v>
      </c>
      <c r="P3045" s="1127">
        <v>-0.15540002822875976</v>
      </c>
      <c r="Q3045" s="1127">
        <v>0</v>
      </c>
      <c r="R3045" s="1127">
        <v>0</v>
      </c>
      <c r="S3045" s="1127">
        <v>0</v>
      </c>
      <c r="T3045" s="1130">
        <v>0</v>
      </c>
      <c r="U3045" s="1130">
        <v>0</v>
      </c>
      <c r="V3045" s="1130">
        <v>0</v>
      </c>
      <c r="W3045" s="1127">
        <v>0</v>
      </c>
      <c r="X3045" s="1130">
        <v>-0.15540002822875976</v>
      </c>
      <c r="Y3045" s="735">
        <v>0.37</v>
      </c>
      <c r="Z3045" s="1131">
        <v>0</v>
      </c>
      <c r="AA3045" s="1131">
        <v>-0.15540002822875976</v>
      </c>
      <c r="AB3045" s="1131">
        <v>0.15539998412132264</v>
      </c>
      <c r="AC3045" s="1131">
        <v>0</v>
      </c>
      <c r="AD3045" s="1131">
        <v>-0.15539998412132264</v>
      </c>
      <c r="AE3045" s="1131">
        <v>-0.15540002822875976</v>
      </c>
      <c r="AF3045" s="126"/>
      <c r="AG3045" s="126"/>
      <c r="AH3045" s="126"/>
      <c r="AI3045" s="126"/>
      <c r="AJ3045" s="126"/>
      <c r="AK3045" s="126"/>
      <c r="AL3045" s="126">
        <v>3045</v>
      </c>
    </row>
    <row r="3046" spans="1:38">
      <c r="A3046" s="721" t="s">
        <v>2111</v>
      </c>
      <c r="B3046" s="722">
        <v>25</v>
      </c>
      <c r="C3046" s="722">
        <v>2519</v>
      </c>
      <c r="D3046" s="722">
        <v>251910</v>
      </c>
      <c r="E3046" s="721">
        <v>2519109132</v>
      </c>
      <c r="F3046" s="721" t="s">
        <v>1662</v>
      </c>
      <c r="G3046" s="1127">
        <v>-57893580854</v>
      </c>
      <c r="H3046" s="1128">
        <v>0</v>
      </c>
      <c r="I3046" s="1128">
        <v>-57893580854.330002</v>
      </c>
      <c r="J3046" s="1128">
        <v>-0.3300018310546875</v>
      </c>
      <c r="K3046" s="1128">
        <v>0</v>
      </c>
      <c r="L3046" s="1128">
        <v>0</v>
      </c>
      <c r="M3046" s="1128">
        <v>-0.3300018310546875</v>
      </c>
      <c r="N3046" s="1129">
        <v>0</v>
      </c>
      <c r="O3046" s="1128">
        <v>-0.3300018310546875</v>
      </c>
      <c r="P3046" s="1127">
        <v>-0.12210067749023437</v>
      </c>
      <c r="Q3046" s="1127">
        <v>0</v>
      </c>
      <c r="R3046" s="1127">
        <v>0</v>
      </c>
      <c r="S3046" s="1127">
        <v>0</v>
      </c>
      <c r="T3046" s="1130">
        <v>0</v>
      </c>
      <c r="U3046" s="1130">
        <v>0</v>
      </c>
      <c r="V3046" s="1130">
        <v>0</v>
      </c>
      <c r="W3046" s="1127">
        <v>0</v>
      </c>
      <c r="X3046" s="1130">
        <v>-0.12210067749023437</v>
      </c>
      <c r="Y3046" s="735">
        <v>0.37</v>
      </c>
      <c r="Z3046" s="1131">
        <v>0</v>
      </c>
      <c r="AA3046" s="1131">
        <v>-0.12210067749023437</v>
      </c>
      <c r="AB3046" s="1131">
        <v>0</v>
      </c>
      <c r="AC3046" s="1131">
        <v>-9.9898757934570315E-2</v>
      </c>
      <c r="AD3046" s="1131">
        <v>0</v>
      </c>
      <c r="AE3046" s="1131">
        <v>-2.2201919555664057E-2</v>
      </c>
      <c r="AF3046" s="126"/>
      <c r="AG3046" s="126"/>
      <c r="AH3046" s="126"/>
      <c r="AI3046" s="126"/>
      <c r="AJ3046" s="126"/>
      <c r="AK3046" s="126"/>
      <c r="AL3046" s="126">
        <v>3046</v>
      </c>
    </row>
    <row r="3047" spans="1:38">
      <c r="A3047" s="721" t="s">
        <v>2111</v>
      </c>
      <c r="B3047" s="722">
        <v>25</v>
      </c>
      <c r="C3047" s="722">
        <v>2519</v>
      </c>
      <c r="D3047" s="722">
        <v>251925</v>
      </c>
      <c r="E3047" s="721">
        <v>2519251000</v>
      </c>
      <c r="F3047" s="721" t="s">
        <v>2138</v>
      </c>
      <c r="G3047" s="1127">
        <v>-294352</v>
      </c>
      <c r="H3047" s="1128">
        <v>0</v>
      </c>
      <c r="I3047" s="1128">
        <v>-294352</v>
      </c>
      <c r="J3047" s="1128">
        <v>0</v>
      </c>
      <c r="K3047" s="1128">
        <v>0</v>
      </c>
      <c r="L3047" s="1128">
        <v>0</v>
      </c>
      <c r="M3047" s="1128">
        <v>0</v>
      </c>
      <c r="N3047" s="1129">
        <v>0</v>
      </c>
      <c r="O3047" s="1128">
        <v>0</v>
      </c>
      <c r="P3047" s="1127">
        <v>0</v>
      </c>
      <c r="Q3047" s="1127">
        <v>0</v>
      </c>
      <c r="R3047" s="1127">
        <v>0</v>
      </c>
      <c r="S3047" s="1127">
        <v>0</v>
      </c>
      <c r="T3047" s="1130">
        <v>0</v>
      </c>
      <c r="U3047" s="1130">
        <v>0</v>
      </c>
      <c r="V3047" s="1130">
        <v>0</v>
      </c>
      <c r="W3047" s="1127">
        <v>0</v>
      </c>
      <c r="X3047" s="1130">
        <v>0</v>
      </c>
      <c r="Y3047" s="735">
        <v>0</v>
      </c>
      <c r="Z3047" s="1131">
        <v>0</v>
      </c>
      <c r="AA3047" s="1131">
        <v>0</v>
      </c>
      <c r="AB3047" s="1131">
        <v>0</v>
      </c>
      <c r="AC3047" s="1131">
        <v>0</v>
      </c>
      <c r="AD3047" s="1131">
        <v>0</v>
      </c>
      <c r="AE3047" s="1131">
        <v>0</v>
      </c>
      <c r="AF3047" s="126"/>
      <c r="AG3047" s="126"/>
      <c r="AH3047" s="126"/>
      <c r="AI3047" s="126"/>
      <c r="AJ3047" s="126"/>
      <c r="AK3047" s="126"/>
      <c r="AL3047" s="126">
        <v>3047</v>
      </c>
    </row>
    <row r="3048" spans="1:38">
      <c r="A3048" s="721" t="s">
        <v>2111</v>
      </c>
      <c r="B3048" s="722">
        <v>25</v>
      </c>
      <c r="C3048" s="722">
        <v>2519</v>
      </c>
      <c r="D3048" s="722">
        <v>251945</v>
      </c>
      <c r="E3048" s="721">
        <v>2519451240</v>
      </c>
      <c r="F3048" s="721" t="s">
        <v>323</v>
      </c>
      <c r="G3048" s="1127">
        <v>-4161836312</v>
      </c>
      <c r="H3048" s="1128">
        <v>0</v>
      </c>
      <c r="I3048" s="1128">
        <v>-4161836312.3000002</v>
      </c>
      <c r="J3048" s="1128">
        <v>-0.30000019073486328</v>
      </c>
      <c r="K3048" s="1128">
        <v>0</v>
      </c>
      <c r="L3048" s="1128">
        <v>0</v>
      </c>
      <c r="M3048" s="1128">
        <v>-0.30000019073486328</v>
      </c>
      <c r="N3048" s="1129">
        <v>0</v>
      </c>
      <c r="O3048" s="1128">
        <v>-0.30000019073486328</v>
      </c>
      <c r="P3048" s="1127">
        <v>-0.11100007057189941</v>
      </c>
      <c r="Q3048" s="1127">
        <v>0</v>
      </c>
      <c r="R3048" s="1127">
        <v>0</v>
      </c>
      <c r="S3048" s="1127">
        <v>0</v>
      </c>
      <c r="T3048" s="1130">
        <v>0</v>
      </c>
      <c r="U3048" s="1130">
        <v>0</v>
      </c>
      <c r="V3048" s="1130">
        <v>0</v>
      </c>
      <c r="W3048" s="1127">
        <v>0</v>
      </c>
      <c r="X3048" s="1130">
        <v>-0.11100007057189941</v>
      </c>
      <c r="Y3048" s="735">
        <v>0.37</v>
      </c>
      <c r="Z3048" s="1131">
        <v>0</v>
      </c>
      <c r="AA3048" s="1131">
        <v>-0.11100007057189941</v>
      </c>
      <c r="AB3048" s="1131">
        <v>0</v>
      </c>
      <c r="AC3048" s="1131">
        <v>0</v>
      </c>
      <c r="AD3048" s="1131">
        <v>0</v>
      </c>
      <c r="AE3048" s="1131">
        <v>-0.11100007057189941</v>
      </c>
      <c r="AF3048" s="126"/>
      <c r="AG3048" s="126"/>
      <c r="AH3048" s="126"/>
      <c r="AI3048" s="126"/>
      <c r="AJ3048" s="126"/>
      <c r="AK3048" s="126"/>
      <c r="AL3048" s="126">
        <v>3048</v>
      </c>
    </row>
    <row r="3049" spans="1:38">
      <c r="A3049" s="721" t="s">
        <v>2111</v>
      </c>
      <c r="B3049" s="722">
        <v>25</v>
      </c>
      <c r="C3049" s="722">
        <v>2519</v>
      </c>
      <c r="D3049" s="722">
        <v>251995</v>
      </c>
      <c r="E3049" s="721">
        <v>2519951001</v>
      </c>
      <c r="F3049" s="721" t="s">
        <v>375</v>
      </c>
      <c r="G3049" s="1127">
        <v>-11108</v>
      </c>
      <c r="H3049" s="1128">
        <v>0</v>
      </c>
      <c r="I3049" s="1128">
        <v>-11107.98</v>
      </c>
      <c r="J3049" s="1128">
        <v>2.0000000000436557E-2</v>
      </c>
      <c r="K3049" s="1128">
        <v>0</v>
      </c>
      <c r="L3049" s="1128">
        <v>2.0000000000436557E-2</v>
      </c>
      <c r="M3049" s="1128">
        <v>0</v>
      </c>
      <c r="N3049" s="1129">
        <v>0</v>
      </c>
      <c r="O3049" s="1128">
        <v>2.0000000000436557E-2</v>
      </c>
      <c r="P3049" s="1127">
        <v>7.4000000001615265E-3</v>
      </c>
      <c r="Q3049" s="1127">
        <v>0</v>
      </c>
      <c r="R3049" s="1127">
        <v>0</v>
      </c>
      <c r="S3049" s="1127">
        <v>0</v>
      </c>
      <c r="T3049" s="1130">
        <v>0</v>
      </c>
      <c r="U3049" s="1130">
        <v>0</v>
      </c>
      <c r="V3049" s="1130">
        <v>0</v>
      </c>
      <c r="W3049" s="1127">
        <v>0</v>
      </c>
      <c r="X3049" s="1130">
        <v>7.4000000001615265E-3</v>
      </c>
      <c r="Y3049" s="735">
        <v>0.37</v>
      </c>
      <c r="Z3049" s="1131">
        <v>7.4000000001615265E-3</v>
      </c>
      <c r="AA3049" s="1131">
        <v>0</v>
      </c>
      <c r="AB3049" s="1131">
        <v>0.185</v>
      </c>
      <c r="AC3049" s="1131">
        <v>0</v>
      </c>
      <c r="AD3049" s="1131">
        <v>-0.17759999999983847</v>
      </c>
      <c r="AE3049" s="1131">
        <v>0</v>
      </c>
      <c r="AF3049" s="126"/>
      <c r="AG3049" s="126"/>
      <c r="AH3049" s="126"/>
      <c r="AI3049" s="126"/>
      <c r="AJ3049" s="126"/>
      <c r="AK3049" s="126"/>
      <c r="AL3049" s="126">
        <v>3049</v>
      </c>
    </row>
    <row r="3050" spans="1:38">
      <c r="A3050" s="721" t="s">
        <v>2111</v>
      </c>
      <c r="B3050" s="722">
        <v>25</v>
      </c>
      <c r="C3050" s="722">
        <v>2519</v>
      </c>
      <c r="D3050" s="722">
        <v>251995</v>
      </c>
      <c r="E3050" s="721">
        <v>2519951002</v>
      </c>
      <c r="F3050" s="721" t="s">
        <v>324</v>
      </c>
      <c r="G3050" s="1127">
        <v>-21450723400</v>
      </c>
      <c r="H3050" s="1128">
        <v>0</v>
      </c>
      <c r="I3050" s="1128">
        <v>-21450723400</v>
      </c>
      <c r="J3050" s="1128">
        <v>0</v>
      </c>
      <c r="K3050" s="1128">
        <v>0</v>
      </c>
      <c r="L3050" s="1128">
        <v>0</v>
      </c>
      <c r="M3050" s="1128">
        <v>0</v>
      </c>
      <c r="N3050" s="1129">
        <v>0</v>
      </c>
      <c r="O3050" s="1128">
        <v>0</v>
      </c>
      <c r="P3050" s="1127">
        <v>0</v>
      </c>
      <c r="Q3050" s="1127">
        <v>0</v>
      </c>
      <c r="R3050" s="1127">
        <v>0</v>
      </c>
      <c r="S3050" s="1127">
        <v>0</v>
      </c>
      <c r="T3050" s="1130">
        <v>0</v>
      </c>
      <c r="U3050" s="1130">
        <v>0</v>
      </c>
      <c r="V3050" s="1130">
        <v>0</v>
      </c>
      <c r="W3050" s="1127">
        <v>0</v>
      </c>
      <c r="X3050" s="1130">
        <v>0</v>
      </c>
      <c r="Y3050" s="735">
        <v>0</v>
      </c>
      <c r="Z3050" s="1131">
        <v>0</v>
      </c>
      <c r="AA3050" s="1131">
        <v>0</v>
      </c>
      <c r="AB3050" s="1131">
        <v>0.14059898376464844</v>
      </c>
      <c r="AC3050" s="1131">
        <v>0</v>
      </c>
      <c r="AD3050" s="1131">
        <v>-0.14059898376464844</v>
      </c>
      <c r="AE3050" s="1131">
        <v>0</v>
      </c>
      <c r="AF3050" s="126"/>
      <c r="AG3050" s="126"/>
      <c r="AH3050" s="126"/>
      <c r="AI3050" s="126"/>
      <c r="AJ3050" s="126"/>
      <c r="AK3050" s="126"/>
      <c r="AL3050" s="126">
        <v>3050</v>
      </c>
    </row>
    <row r="3051" spans="1:38">
      <c r="A3051" s="721" t="s">
        <v>2111</v>
      </c>
      <c r="B3051" s="722">
        <v>25</v>
      </c>
      <c r="C3051" s="722">
        <v>2519</v>
      </c>
      <c r="D3051" s="722">
        <v>251995</v>
      </c>
      <c r="E3051" s="721">
        <v>2519951008</v>
      </c>
      <c r="F3051" s="721" t="s">
        <v>4436</v>
      </c>
      <c r="G3051" s="1127">
        <v>-64982310</v>
      </c>
      <c r="H3051" s="1128">
        <v>0</v>
      </c>
      <c r="I3051" s="1128">
        <v>-64982309.82</v>
      </c>
      <c r="J3051" s="1128">
        <v>0.17999999970197678</v>
      </c>
      <c r="K3051" s="1128">
        <v>0</v>
      </c>
      <c r="L3051" s="1128">
        <v>0.17999999970197678</v>
      </c>
      <c r="M3051" s="1128">
        <v>0</v>
      </c>
      <c r="N3051" s="1129">
        <v>0</v>
      </c>
      <c r="O3051" s="1128">
        <v>0.17999999970197678</v>
      </c>
      <c r="P3051" s="1127">
        <v>6.6599999889731407E-2</v>
      </c>
      <c r="Q3051" s="1127">
        <v>0</v>
      </c>
      <c r="R3051" s="1127">
        <v>0</v>
      </c>
      <c r="S3051" s="1127">
        <v>0</v>
      </c>
      <c r="T3051" s="1130">
        <v>0</v>
      </c>
      <c r="U3051" s="1130">
        <v>0</v>
      </c>
      <c r="V3051" s="1130">
        <v>0</v>
      </c>
      <c r="W3051" s="1127">
        <v>0</v>
      </c>
      <c r="X3051" s="1130">
        <v>6.6599999889731407E-2</v>
      </c>
      <c r="Y3051" s="735">
        <v>0.37</v>
      </c>
      <c r="Z3051" s="1131">
        <v>6.6599999889731407E-2</v>
      </c>
      <c r="AA3051" s="1131">
        <v>0</v>
      </c>
      <c r="AB3051" s="1131">
        <v>2.9599999338388444E-2</v>
      </c>
      <c r="AC3051" s="1131">
        <v>0</v>
      </c>
      <c r="AD3051" s="1131">
        <v>3.7000000551342963E-2</v>
      </c>
      <c r="AE3051" s="1131">
        <v>0</v>
      </c>
      <c r="AF3051" s="126"/>
      <c r="AG3051" s="126"/>
      <c r="AH3051" s="126"/>
      <c r="AI3051" s="126"/>
      <c r="AJ3051" s="126"/>
      <c r="AK3051" s="126"/>
      <c r="AL3051" s="126">
        <v>3051</v>
      </c>
    </row>
    <row r="3052" spans="1:38">
      <c r="A3052" s="721" t="s">
        <v>2111</v>
      </c>
      <c r="B3052" s="722">
        <v>25</v>
      </c>
      <c r="C3052" s="722">
        <v>2519</v>
      </c>
      <c r="D3052" s="722">
        <v>251995</v>
      </c>
      <c r="E3052" s="721">
        <v>2519951011</v>
      </c>
      <c r="F3052" s="721" t="s">
        <v>2139</v>
      </c>
      <c r="G3052" s="1127">
        <v>-393617</v>
      </c>
      <c r="H3052" s="1128">
        <v>0</v>
      </c>
      <c r="I3052" s="1128">
        <v>-393617</v>
      </c>
      <c r="J3052" s="1128">
        <v>0</v>
      </c>
      <c r="K3052" s="1128">
        <v>0</v>
      </c>
      <c r="L3052" s="1128">
        <v>0</v>
      </c>
      <c r="M3052" s="1128">
        <v>0</v>
      </c>
      <c r="N3052" s="1129">
        <v>0</v>
      </c>
      <c r="O3052" s="1128">
        <v>0</v>
      </c>
      <c r="P3052" s="1127">
        <v>0</v>
      </c>
      <c r="Q3052" s="1127">
        <v>0</v>
      </c>
      <c r="R3052" s="1127">
        <v>0</v>
      </c>
      <c r="S3052" s="1127">
        <v>0</v>
      </c>
      <c r="T3052" s="1130">
        <v>0</v>
      </c>
      <c r="U3052" s="1130">
        <v>0</v>
      </c>
      <c r="V3052" s="1130">
        <v>0</v>
      </c>
      <c r="W3052" s="1127">
        <v>0</v>
      </c>
      <c r="X3052" s="1130">
        <v>0</v>
      </c>
      <c r="Y3052" s="735">
        <v>0</v>
      </c>
      <c r="Z3052" s="1131">
        <v>0</v>
      </c>
      <c r="AA3052" s="1131">
        <v>0</v>
      </c>
      <c r="AB3052" s="1131">
        <v>0</v>
      </c>
      <c r="AC3052" s="1131">
        <v>0</v>
      </c>
      <c r="AD3052" s="1131">
        <v>0</v>
      </c>
      <c r="AE3052" s="1131">
        <v>0</v>
      </c>
      <c r="AF3052" s="126"/>
      <c r="AG3052" s="126"/>
      <c r="AH3052" s="126"/>
      <c r="AI3052" s="126"/>
      <c r="AJ3052" s="126"/>
      <c r="AK3052" s="126"/>
      <c r="AL3052" s="126">
        <v>3052</v>
      </c>
    </row>
    <row r="3053" spans="1:38">
      <c r="A3053" s="721" t="s">
        <v>2111</v>
      </c>
      <c r="B3053" s="722">
        <v>25</v>
      </c>
      <c r="C3053" s="722">
        <v>2519</v>
      </c>
      <c r="D3053" s="722">
        <v>251995</v>
      </c>
      <c r="E3053" s="721">
        <v>2519951888</v>
      </c>
      <c r="F3053" s="721" t="s">
        <v>1663</v>
      </c>
      <c r="G3053" s="1127">
        <v>-16967112</v>
      </c>
      <c r="H3053" s="1128">
        <v>0</v>
      </c>
      <c r="I3053" s="1128">
        <v>-16967111.84</v>
      </c>
      <c r="J3053" s="1128">
        <v>0.16000000014901161</v>
      </c>
      <c r="K3053" s="1128">
        <v>0</v>
      </c>
      <c r="L3053" s="1128">
        <v>0.16000000014901161</v>
      </c>
      <c r="M3053" s="1128">
        <v>0</v>
      </c>
      <c r="N3053" s="1129">
        <v>0</v>
      </c>
      <c r="O3053" s="1128">
        <v>0.16000000014901161</v>
      </c>
      <c r="P3053" s="1127">
        <v>5.9200000055134296E-2</v>
      </c>
      <c r="Q3053" s="1127">
        <v>0</v>
      </c>
      <c r="R3053" s="1127">
        <v>0</v>
      </c>
      <c r="S3053" s="1127">
        <v>0</v>
      </c>
      <c r="T3053" s="1130">
        <v>0</v>
      </c>
      <c r="U3053" s="1130">
        <v>0</v>
      </c>
      <c r="V3053" s="1130">
        <v>0</v>
      </c>
      <c r="W3053" s="1127">
        <v>0</v>
      </c>
      <c r="X3053" s="1130">
        <v>5.9200000055134296E-2</v>
      </c>
      <c r="Y3053" s="735">
        <v>0.37</v>
      </c>
      <c r="Z3053" s="1131">
        <v>5.9200000055134296E-2</v>
      </c>
      <c r="AA3053" s="1131">
        <v>0</v>
      </c>
      <c r="AB3053" s="1131">
        <v>0</v>
      </c>
      <c r="AC3053" s="1131">
        <v>-0.11840000011026859</v>
      </c>
      <c r="AD3053" s="1131">
        <v>5.9200000055134296E-2</v>
      </c>
      <c r="AE3053" s="1131">
        <v>0.11840000011026859</v>
      </c>
      <c r="AF3053" s="126"/>
      <c r="AG3053" s="126"/>
      <c r="AH3053" s="126"/>
      <c r="AI3053" s="126"/>
      <c r="AJ3053" s="126"/>
      <c r="AK3053" s="126"/>
      <c r="AL3053" s="126">
        <v>3053</v>
      </c>
    </row>
    <row r="3054" spans="1:38">
      <c r="A3054" s="721" t="s">
        <v>2111</v>
      </c>
      <c r="B3054" s="722">
        <v>25</v>
      </c>
      <c r="C3054" s="722">
        <v>2525</v>
      </c>
      <c r="D3054" s="722">
        <v>252500</v>
      </c>
      <c r="E3054" s="721">
        <v>2525001000</v>
      </c>
      <c r="F3054" s="721" t="s">
        <v>190</v>
      </c>
      <c r="G3054" s="1127">
        <v>-70303029</v>
      </c>
      <c r="H3054" s="1128">
        <v>0</v>
      </c>
      <c r="I3054" s="1128">
        <v>-70303029.239999995</v>
      </c>
      <c r="J3054" s="1128">
        <v>-0.23999999463558197</v>
      </c>
      <c r="K3054" s="1128">
        <v>0</v>
      </c>
      <c r="L3054" s="1128">
        <v>0</v>
      </c>
      <c r="M3054" s="1128">
        <v>-0.23999999463558197</v>
      </c>
      <c r="N3054" s="1129">
        <v>0</v>
      </c>
      <c r="O3054" s="1128">
        <v>-0.23999999463558197</v>
      </c>
      <c r="P3054" s="1127">
        <v>-8.8799998015165332E-2</v>
      </c>
      <c r="Q3054" s="1127">
        <v>0</v>
      </c>
      <c r="R3054" s="1127">
        <v>0</v>
      </c>
      <c r="S3054" s="1127">
        <v>0</v>
      </c>
      <c r="T3054" s="1130">
        <v>0</v>
      </c>
      <c r="U3054" s="1130">
        <v>0</v>
      </c>
      <c r="V3054" s="1130">
        <v>0</v>
      </c>
      <c r="W3054" s="1127">
        <v>0</v>
      </c>
      <c r="X3054" s="1130">
        <v>-8.8799998015165332E-2</v>
      </c>
      <c r="Y3054" s="735">
        <v>0.37</v>
      </c>
      <c r="Z3054" s="1131">
        <v>0</v>
      </c>
      <c r="AA3054" s="1131">
        <v>-8.8799998015165332E-2</v>
      </c>
      <c r="AB3054" s="1131">
        <v>0</v>
      </c>
      <c r="AC3054" s="1131">
        <v>-8.8799998015165332E-2</v>
      </c>
      <c r="AD3054" s="1131">
        <v>0</v>
      </c>
      <c r="AE3054" s="1131">
        <v>0</v>
      </c>
      <c r="AF3054" s="126"/>
      <c r="AG3054" s="126"/>
      <c r="AH3054" s="126"/>
      <c r="AI3054" s="126"/>
      <c r="AJ3054" s="126"/>
      <c r="AK3054" s="126"/>
      <c r="AL3054" s="126">
        <v>3054</v>
      </c>
    </row>
    <row r="3055" spans="1:38">
      <c r="A3055" s="721" t="s">
        <v>2111</v>
      </c>
      <c r="B3055" s="722">
        <v>25</v>
      </c>
      <c r="C3055" s="722">
        <v>2525</v>
      </c>
      <c r="D3055" s="722">
        <v>252500</v>
      </c>
      <c r="E3055" s="721">
        <v>2525006000</v>
      </c>
      <c r="F3055" s="721" t="s">
        <v>190</v>
      </c>
      <c r="G3055" s="1127">
        <v>70303029</v>
      </c>
      <c r="H3055" s="1128">
        <v>0</v>
      </c>
      <c r="I3055" s="1128">
        <v>70303029.239999995</v>
      </c>
      <c r="J3055" s="1128">
        <v>0.23999999463558197</v>
      </c>
      <c r="K3055" s="1128">
        <v>0</v>
      </c>
      <c r="L3055" s="1128">
        <v>0.23999999463558197</v>
      </c>
      <c r="M3055" s="1128">
        <v>0</v>
      </c>
      <c r="N3055" s="1129">
        <v>0</v>
      </c>
      <c r="O3055" s="1128">
        <v>0.23999999463558197</v>
      </c>
      <c r="P3055" s="1127">
        <v>8.8799998015165332E-2</v>
      </c>
      <c r="Q3055" s="1127">
        <v>0</v>
      </c>
      <c r="R3055" s="1127">
        <v>0</v>
      </c>
      <c r="S3055" s="1127">
        <v>0</v>
      </c>
      <c r="T3055" s="1130">
        <v>0</v>
      </c>
      <c r="U3055" s="1130">
        <v>0</v>
      </c>
      <c r="V3055" s="1130">
        <v>0</v>
      </c>
      <c r="W3055" s="1127">
        <v>0</v>
      </c>
      <c r="X3055" s="1130">
        <v>8.8799998015165332E-2</v>
      </c>
      <c r="Y3055" s="735">
        <v>0.37</v>
      </c>
      <c r="Z3055" s="1131">
        <v>8.8799998015165332E-2</v>
      </c>
      <c r="AA3055" s="1131">
        <v>0</v>
      </c>
      <c r="AB3055" s="1131">
        <v>8.8799998015165332E-2</v>
      </c>
      <c r="AC3055" s="1131">
        <v>0</v>
      </c>
      <c r="AD3055" s="1131">
        <v>0</v>
      </c>
      <c r="AE3055" s="1131">
        <v>0</v>
      </c>
      <c r="AF3055" s="126"/>
      <c r="AG3055" s="126"/>
      <c r="AH3055" s="126"/>
      <c r="AI3055" s="126"/>
      <c r="AJ3055" s="126"/>
      <c r="AK3055" s="126"/>
      <c r="AL3055" s="126">
        <v>3055</v>
      </c>
    </row>
    <row r="3056" spans="1:38">
      <c r="A3056" s="721" t="s">
        <v>2111</v>
      </c>
      <c r="B3056" s="722">
        <v>25</v>
      </c>
      <c r="C3056" s="722">
        <v>2529</v>
      </c>
      <c r="D3056" s="722">
        <v>252995</v>
      </c>
      <c r="E3056" s="721">
        <v>2529951000</v>
      </c>
      <c r="F3056" s="721" t="s">
        <v>2140</v>
      </c>
      <c r="G3056" s="1127">
        <v>0</v>
      </c>
      <c r="H3056" s="1128">
        <v>0</v>
      </c>
      <c r="I3056" s="1128">
        <v>0</v>
      </c>
      <c r="J3056" s="1128">
        <v>0</v>
      </c>
      <c r="K3056" s="1128">
        <v>0</v>
      </c>
      <c r="L3056" s="1128">
        <v>0</v>
      </c>
      <c r="M3056" s="1128">
        <v>0</v>
      </c>
      <c r="N3056" s="1129">
        <v>0</v>
      </c>
      <c r="O3056" s="1128">
        <v>0</v>
      </c>
      <c r="P3056" s="1127">
        <v>0</v>
      </c>
      <c r="Q3056" s="1127">
        <v>0</v>
      </c>
      <c r="R3056" s="1127">
        <v>0</v>
      </c>
      <c r="S3056" s="1127">
        <v>0</v>
      </c>
      <c r="T3056" s="1130">
        <v>0</v>
      </c>
      <c r="U3056" s="1130">
        <v>0</v>
      </c>
      <c r="V3056" s="1130">
        <v>0</v>
      </c>
      <c r="W3056" s="1127">
        <v>0</v>
      </c>
      <c r="X3056" s="1130">
        <v>0</v>
      </c>
      <c r="Y3056" s="735">
        <v>0</v>
      </c>
      <c r="Z3056" s="1131">
        <v>0</v>
      </c>
      <c r="AA3056" s="1131">
        <v>0</v>
      </c>
      <c r="AB3056" s="1131">
        <v>0</v>
      </c>
      <c r="AC3056" s="1131">
        <v>0</v>
      </c>
      <c r="AD3056" s="1131">
        <v>0</v>
      </c>
      <c r="AE3056" s="1131">
        <v>0</v>
      </c>
      <c r="AF3056" s="126"/>
      <c r="AG3056" s="126"/>
      <c r="AH3056" s="126"/>
      <c r="AI3056" s="126"/>
      <c r="AJ3056" s="126"/>
      <c r="AK3056" s="126"/>
      <c r="AL3056" s="126">
        <v>3056</v>
      </c>
    </row>
    <row r="3057" spans="1:38">
      <c r="A3057" s="721" t="s">
        <v>2111</v>
      </c>
      <c r="B3057" s="722">
        <v>25</v>
      </c>
      <c r="C3057" s="722">
        <v>2531</v>
      </c>
      <c r="D3057" s="722">
        <v>253100</v>
      </c>
      <c r="E3057" s="721">
        <v>2531009404</v>
      </c>
      <c r="F3057" s="721" t="s">
        <v>1664</v>
      </c>
      <c r="G3057" s="1127">
        <v>-34415691</v>
      </c>
      <c r="H3057" s="1128">
        <v>0</v>
      </c>
      <c r="I3057" s="1128">
        <v>-34415691</v>
      </c>
      <c r="J3057" s="1128">
        <v>0</v>
      </c>
      <c r="K3057" s="1128">
        <v>0</v>
      </c>
      <c r="L3057" s="1128">
        <v>0</v>
      </c>
      <c r="M3057" s="1128">
        <v>0</v>
      </c>
      <c r="N3057" s="1129">
        <v>0</v>
      </c>
      <c r="O3057" s="1128">
        <v>0</v>
      </c>
      <c r="P3057" s="1127">
        <v>0</v>
      </c>
      <c r="Q3057" s="1127">
        <v>0</v>
      </c>
      <c r="R3057" s="1127">
        <v>0</v>
      </c>
      <c r="S3057" s="1127">
        <v>0</v>
      </c>
      <c r="T3057" s="1130">
        <v>0</v>
      </c>
      <c r="U3057" s="1130">
        <v>0</v>
      </c>
      <c r="V3057" s="1130">
        <v>0</v>
      </c>
      <c r="W3057" s="1127">
        <v>0</v>
      </c>
      <c r="X3057" s="1130">
        <v>0</v>
      </c>
      <c r="Y3057" s="735">
        <v>0</v>
      </c>
      <c r="Z3057" s="1131">
        <v>0</v>
      </c>
      <c r="AA3057" s="1131">
        <v>0</v>
      </c>
      <c r="AB3057" s="1131">
        <v>0</v>
      </c>
      <c r="AC3057" s="1131">
        <v>0</v>
      </c>
      <c r="AD3057" s="1131">
        <v>0</v>
      </c>
      <c r="AE3057" s="1131">
        <v>0</v>
      </c>
      <c r="AF3057" s="126"/>
      <c r="AG3057" s="126"/>
      <c r="AH3057" s="126"/>
      <c r="AI3057" s="126"/>
      <c r="AJ3057" s="126"/>
      <c r="AK3057" s="126"/>
      <c r="AL3057" s="126">
        <v>3057</v>
      </c>
    </row>
    <row r="3058" spans="1:38">
      <c r="A3058" s="721" t="s">
        <v>2111</v>
      </c>
      <c r="B3058" s="722">
        <v>25</v>
      </c>
      <c r="C3058" s="722">
        <v>2531</v>
      </c>
      <c r="D3058" s="722">
        <v>253100</v>
      </c>
      <c r="E3058" s="721">
        <v>2531009614</v>
      </c>
      <c r="F3058" s="721" t="s">
        <v>1665</v>
      </c>
      <c r="G3058" s="1127">
        <v>603173046</v>
      </c>
      <c r="H3058" s="1128">
        <v>0</v>
      </c>
      <c r="I3058" s="1128">
        <v>603173046.34000003</v>
      </c>
      <c r="J3058" s="1128">
        <v>0.34000003337860107</v>
      </c>
      <c r="K3058" s="1128">
        <v>0</v>
      </c>
      <c r="L3058" s="1128">
        <v>0.34000003337860107</v>
      </c>
      <c r="M3058" s="1128">
        <v>0</v>
      </c>
      <c r="N3058" s="1129">
        <v>0</v>
      </c>
      <c r="O3058" s="1128">
        <v>0.34000003337860107</v>
      </c>
      <c r="P3058" s="1127">
        <v>0.1258000123500824</v>
      </c>
      <c r="Q3058" s="1127">
        <v>0</v>
      </c>
      <c r="R3058" s="1127">
        <v>0</v>
      </c>
      <c r="S3058" s="1127">
        <v>0</v>
      </c>
      <c r="T3058" s="1130">
        <v>0</v>
      </c>
      <c r="U3058" s="1130">
        <v>0</v>
      </c>
      <c r="V3058" s="1130">
        <v>0</v>
      </c>
      <c r="W3058" s="1127">
        <v>0</v>
      </c>
      <c r="X3058" s="1130">
        <v>0.1258000123500824</v>
      </c>
      <c r="Y3058" s="735">
        <v>0.37</v>
      </c>
      <c r="Z3058" s="1131">
        <v>0.1258000123500824</v>
      </c>
      <c r="AA3058" s="1131">
        <v>0</v>
      </c>
      <c r="AB3058" s="1131">
        <v>3.3299968242645264E-2</v>
      </c>
      <c r="AC3058" s="1131">
        <v>0</v>
      </c>
      <c r="AD3058" s="1131">
        <v>9.2500044107437132E-2</v>
      </c>
      <c r="AE3058" s="1131">
        <v>0</v>
      </c>
      <c r="AF3058" s="126"/>
      <c r="AG3058" s="126"/>
      <c r="AH3058" s="126"/>
      <c r="AI3058" s="126"/>
      <c r="AJ3058" s="126"/>
      <c r="AK3058" s="126"/>
      <c r="AL3058" s="126">
        <v>3058</v>
      </c>
    </row>
    <row r="3059" spans="1:38">
      <c r="A3059" s="721" t="s">
        <v>2111</v>
      </c>
      <c r="B3059" s="722">
        <v>25</v>
      </c>
      <c r="C3059" s="722">
        <v>2531</v>
      </c>
      <c r="D3059" s="722">
        <v>253100</v>
      </c>
      <c r="E3059" s="721">
        <v>2531009616</v>
      </c>
      <c r="F3059" s="721" t="s">
        <v>1666</v>
      </c>
      <c r="G3059" s="1127">
        <v>-8323542092</v>
      </c>
      <c r="H3059" s="1128">
        <v>0</v>
      </c>
      <c r="I3059" s="1128">
        <v>-8323542091.5200005</v>
      </c>
      <c r="J3059" s="1128">
        <v>0.47999954223632813</v>
      </c>
      <c r="K3059" s="1128">
        <v>0</v>
      </c>
      <c r="L3059" s="1128">
        <v>0.47999954223632813</v>
      </c>
      <c r="M3059" s="1128">
        <v>0</v>
      </c>
      <c r="N3059" s="1129">
        <v>0</v>
      </c>
      <c r="O3059" s="1128">
        <v>0.47999954223632813</v>
      </c>
      <c r="P3059" s="1127">
        <v>0.17759983062744139</v>
      </c>
      <c r="Q3059" s="1127">
        <v>0</v>
      </c>
      <c r="R3059" s="1127">
        <v>0</v>
      </c>
      <c r="S3059" s="1127">
        <v>0</v>
      </c>
      <c r="T3059" s="1130">
        <v>0</v>
      </c>
      <c r="U3059" s="1130">
        <v>0</v>
      </c>
      <c r="V3059" s="1130">
        <v>0</v>
      </c>
      <c r="W3059" s="1127">
        <v>0</v>
      </c>
      <c r="X3059" s="1130">
        <v>0.17759983062744139</v>
      </c>
      <c r="Y3059" s="735">
        <v>0.36999999999999994</v>
      </c>
      <c r="Z3059" s="1131">
        <v>0.17759983062744139</v>
      </c>
      <c r="AA3059" s="1131">
        <v>0</v>
      </c>
      <c r="AB3059" s="1131">
        <v>0</v>
      </c>
      <c r="AC3059" s="1131">
        <v>-0.10729998588562012</v>
      </c>
      <c r="AD3059" s="1131">
        <v>0.17759983062744139</v>
      </c>
      <c r="AE3059" s="1131">
        <v>0.10729998588562012</v>
      </c>
      <c r="AF3059" s="126"/>
      <c r="AG3059" s="126"/>
      <c r="AH3059" s="126"/>
      <c r="AI3059" s="126"/>
      <c r="AJ3059" s="126"/>
      <c r="AK3059" s="126"/>
      <c r="AL3059" s="126">
        <v>3059</v>
      </c>
    </row>
    <row r="3060" spans="1:38">
      <c r="A3060" s="721" t="s">
        <v>2111</v>
      </c>
      <c r="B3060" s="722">
        <v>25</v>
      </c>
      <c r="C3060" s="722">
        <v>2531</v>
      </c>
      <c r="D3060" s="722">
        <v>253100</v>
      </c>
      <c r="E3060" s="721">
        <v>2531009618</v>
      </c>
      <c r="F3060" s="721" t="s">
        <v>1667</v>
      </c>
      <c r="G3060" s="1127">
        <v>-7758027340</v>
      </c>
      <c r="H3060" s="1128">
        <v>0</v>
      </c>
      <c r="I3060" s="1128">
        <v>-7758027339.6499996</v>
      </c>
      <c r="J3060" s="1128">
        <v>0.35000038146972656</v>
      </c>
      <c r="K3060" s="1128">
        <v>0</v>
      </c>
      <c r="L3060" s="1128">
        <v>0.35000038146972656</v>
      </c>
      <c r="M3060" s="1128">
        <v>0</v>
      </c>
      <c r="N3060" s="1129">
        <v>0</v>
      </c>
      <c r="O3060" s="1128">
        <v>0.35000038146972656</v>
      </c>
      <c r="P3060" s="1127">
        <v>0.12950014114379882</v>
      </c>
      <c r="Q3060" s="1127">
        <v>0</v>
      </c>
      <c r="R3060" s="1127">
        <v>0</v>
      </c>
      <c r="S3060" s="1127">
        <v>0</v>
      </c>
      <c r="T3060" s="1130">
        <v>0</v>
      </c>
      <c r="U3060" s="1130">
        <v>0</v>
      </c>
      <c r="V3060" s="1130">
        <v>0</v>
      </c>
      <c r="W3060" s="1127">
        <v>0</v>
      </c>
      <c r="X3060" s="1130">
        <v>0.12950014114379882</v>
      </c>
      <c r="Y3060" s="735">
        <v>0.37</v>
      </c>
      <c r="Z3060" s="1131">
        <v>0.12950014114379882</v>
      </c>
      <c r="AA3060" s="1131">
        <v>0</v>
      </c>
      <c r="AB3060" s="1131">
        <v>5.5499858856201172E-2</v>
      </c>
      <c r="AC3060" s="1131">
        <v>0</v>
      </c>
      <c r="AD3060" s="1131">
        <v>7.4000282287597641E-2</v>
      </c>
      <c r="AE3060" s="1131">
        <v>0</v>
      </c>
      <c r="AF3060" s="126"/>
      <c r="AG3060" s="126"/>
      <c r="AH3060" s="126"/>
      <c r="AI3060" s="126"/>
      <c r="AJ3060" s="126"/>
      <c r="AK3060" s="126"/>
      <c r="AL3060" s="126">
        <v>3060</v>
      </c>
    </row>
    <row r="3061" spans="1:38">
      <c r="A3061" s="721" t="s">
        <v>2111</v>
      </c>
      <c r="B3061" s="722">
        <v>25</v>
      </c>
      <c r="C3061" s="722">
        <v>2531</v>
      </c>
      <c r="D3061" s="722">
        <v>253100</v>
      </c>
      <c r="E3061" s="721">
        <v>2531009622</v>
      </c>
      <c r="F3061" s="721" t="s">
        <v>1668</v>
      </c>
      <c r="G3061" s="1127">
        <v>-159245764</v>
      </c>
      <c r="H3061" s="1128">
        <v>0</v>
      </c>
      <c r="I3061" s="1128">
        <v>-159245763.81</v>
      </c>
      <c r="J3061" s="1128">
        <v>0.18999999761581421</v>
      </c>
      <c r="K3061" s="1128">
        <v>0</v>
      </c>
      <c r="L3061" s="1128">
        <v>0.18999999761581421</v>
      </c>
      <c r="M3061" s="1128">
        <v>0</v>
      </c>
      <c r="N3061" s="1129">
        <v>0</v>
      </c>
      <c r="O3061" s="1128">
        <v>0.18999999761581421</v>
      </c>
      <c r="P3061" s="1127">
        <v>7.0299999117851258E-2</v>
      </c>
      <c r="Q3061" s="1127">
        <v>0</v>
      </c>
      <c r="R3061" s="1127">
        <v>0</v>
      </c>
      <c r="S3061" s="1127">
        <v>0</v>
      </c>
      <c r="T3061" s="1130">
        <v>0</v>
      </c>
      <c r="U3061" s="1130">
        <v>0</v>
      </c>
      <c r="V3061" s="1130">
        <v>0</v>
      </c>
      <c r="W3061" s="1127">
        <v>0</v>
      </c>
      <c r="X3061" s="1130">
        <v>7.0299999117851258E-2</v>
      </c>
      <c r="Y3061" s="735">
        <v>0.37</v>
      </c>
      <c r="Z3061" s="1131">
        <v>7.0299999117851258E-2</v>
      </c>
      <c r="AA3061" s="1131">
        <v>0</v>
      </c>
      <c r="AB3061" s="1131">
        <v>0.12949999779462815</v>
      </c>
      <c r="AC3061" s="1131">
        <v>0</v>
      </c>
      <c r="AD3061" s="1131">
        <v>-5.9199998676776888E-2</v>
      </c>
      <c r="AE3061" s="1131">
        <v>0</v>
      </c>
      <c r="AF3061" s="126"/>
      <c r="AG3061" s="126"/>
      <c r="AH3061" s="126"/>
      <c r="AI3061" s="126"/>
      <c r="AJ3061" s="126"/>
      <c r="AK3061" s="126"/>
      <c r="AL3061" s="126">
        <v>3061</v>
      </c>
    </row>
    <row r="3062" spans="1:38">
      <c r="A3062" s="721" t="s">
        <v>2111</v>
      </c>
      <c r="B3062" s="722">
        <v>25</v>
      </c>
      <c r="C3062" s="722">
        <v>2531</v>
      </c>
      <c r="D3062" s="722">
        <v>253100</v>
      </c>
      <c r="E3062" s="721">
        <v>2531009624</v>
      </c>
      <c r="F3062" s="721" t="s">
        <v>3162</v>
      </c>
      <c r="G3062" s="1127">
        <v>-395503795</v>
      </c>
      <c r="H3062" s="1128">
        <v>0</v>
      </c>
      <c r="I3062" s="1128">
        <v>-395503794.95999998</v>
      </c>
      <c r="J3062" s="1128">
        <v>4.0000021457672119E-2</v>
      </c>
      <c r="K3062" s="1128">
        <v>0</v>
      </c>
      <c r="L3062" s="1128">
        <v>4.0000021457672119E-2</v>
      </c>
      <c r="M3062" s="1128">
        <v>0</v>
      </c>
      <c r="N3062" s="1129">
        <v>0</v>
      </c>
      <c r="O3062" s="1128">
        <v>4.0000021457672119E-2</v>
      </c>
      <c r="P3062" s="1127">
        <v>1.4800007939338684E-2</v>
      </c>
      <c r="Q3062" s="1127">
        <v>0</v>
      </c>
      <c r="R3062" s="1127">
        <v>0</v>
      </c>
      <c r="S3062" s="1127">
        <v>0</v>
      </c>
      <c r="T3062" s="1130">
        <v>0</v>
      </c>
      <c r="U3062" s="1130">
        <v>0</v>
      </c>
      <c r="V3062" s="1130">
        <v>0</v>
      </c>
      <c r="W3062" s="1127">
        <v>0</v>
      </c>
      <c r="X3062" s="1130">
        <v>1.4800007939338684E-2</v>
      </c>
      <c r="Y3062" s="735">
        <v>0.37</v>
      </c>
      <c r="Z3062" s="1131">
        <v>1.4800007939338684E-2</v>
      </c>
      <c r="AA3062" s="1131">
        <v>0</v>
      </c>
      <c r="AB3062" s="1131">
        <v>0.15910000264644622</v>
      </c>
      <c r="AC3062" s="1131">
        <v>0</v>
      </c>
      <c r="AD3062" s="1131">
        <v>-0.14429999470710753</v>
      </c>
      <c r="AE3062" s="1131">
        <v>0</v>
      </c>
      <c r="AF3062" s="126"/>
      <c r="AG3062" s="126"/>
      <c r="AH3062" s="126"/>
      <c r="AI3062" s="126"/>
      <c r="AJ3062" s="126"/>
      <c r="AK3062" s="126"/>
      <c r="AL3062" s="126">
        <v>3062</v>
      </c>
    </row>
    <row r="3063" spans="1:38">
      <c r="A3063" s="721" t="s">
        <v>2111</v>
      </c>
      <c r="B3063" s="722">
        <v>25</v>
      </c>
      <c r="C3063" s="722">
        <v>2545</v>
      </c>
      <c r="D3063" s="722">
        <v>254500</v>
      </c>
      <c r="E3063" s="721">
        <v>2545001000</v>
      </c>
      <c r="F3063" s="721" t="s">
        <v>310</v>
      </c>
      <c r="G3063" s="1127">
        <v>0</v>
      </c>
      <c r="H3063" s="1128">
        <v>0</v>
      </c>
      <c r="I3063" s="1128">
        <v>0</v>
      </c>
      <c r="J3063" s="1128">
        <v>0</v>
      </c>
      <c r="K3063" s="1128">
        <v>0</v>
      </c>
      <c r="L3063" s="1128">
        <v>0</v>
      </c>
      <c r="M3063" s="1128">
        <v>0</v>
      </c>
      <c r="N3063" s="1129">
        <v>0</v>
      </c>
      <c r="O3063" s="1128">
        <v>0</v>
      </c>
      <c r="P3063" s="1127">
        <v>0</v>
      </c>
      <c r="Q3063" s="1127">
        <v>0</v>
      </c>
      <c r="R3063" s="1127">
        <v>0</v>
      </c>
      <c r="S3063" s="1127">
        <v>0</v>
      </c>
      <c r="T3063" s="1130">
        <v>0</v>
      </c>
      <c r="U3063" s="1130">
        <v>0</v>
      </c>
      <c r="V3063" s="1130">
        <v>0</v>
      </c>
      <c r="W3063" s="1127">
        <v>0</v>
      </c>
      <c r="X3063" s="1130">
        <v>0</v>
      </c>
      <c r="Y3063" s="735">
        <v>0</v>
      </c>
      <c r="Z3063" s="1131">
        <v>0</v>
      </c>
      <c r="AA3063" s="1131">
        <v>0</v>
      </c>
      <c r="AB3063" s="1131">
        <v>0</v>
      </c>
      <c r="AC3063" s="1131">
        <v>0</v>
      </c>
      <c r="AD3063" s="1131">
        <v>0</v>
      </c>
      <c r="AE3063" s="1131">
        <v>0</v>
      </c>
      <c r="AF3063" s="126"/>
      <c r="AG3063" s="126"/>
      <c r="AH3063" s="126"/>
      <c r="AI3063" s="126"/>
      <c r="AJ3063" s="126"/>
      <c r="AK3063" s="126"/>
      <c r="AL3063" s="126">
        <v>3063</v>
      </c>
    </row>
    <row r="3064" spans="1:38">
      <c r="A3064" s="721" t="s">
        <v>2111</v>
      </c>
      <c r="B3064" s="722">
        <v>25</v>
      </c>
      <c r="C3064" s="722">
        <v>2545</v>
      </c>
      <c r="D3064" s="722">
        <v>254500</v>
      </c>
      <c r="E3064" s="721">
        <v>2545001020</v>
      </c>
      <c r="F3064" s="721" t="s">
        <v>1612</v>
      </c>
      <c r="G3064" s="1127">
        <v>-73003805</v>
      </c>
      <c r="H3064" s="1128">
        <v>0</v>
      </c>
      <c r="I3064" s="1128">
        <v>-73003804.700000003</v>
      </c>
      <c r="J3064" s="1128">
        <v>0.29999999701976776</v>
      </c>
      <c r="K3064" s="1128">
        <v>0</v>
      </c>
      <c r="L3064" s="1128">
        <v>0.29999999701976776</v>
      </c>
      <c r="M3064" s="1128">
        <v>0</v>
      </c>
      <c r="N3064" s="1129">
        <v>0</v>
      </c>
      <c r="O3064" s="1128">
        <v>0.29999999701976776</v>
      </c>
      <c r="P3064" s="1127">
        <v>0.11099999889731407</v>
      </c>
      <c r="Q3064" s="1127">
        <v>0</v>
      </c>
      <c r="R3064" s="1127">
        <v>0</v>
      </c>
      <c r="S3064" s="1127">
        <v>0</v>
      </c>
      <c r="T3064" s="1130">
        <v>0</v>
      </c>
      <c r="U3064" s="1130">
        <v>0</v>
      </c>
      <c r="V3064" s="1130">
        <v>0</v>
      </c>
      <c r="W3064" s="1127">
        <v>0</v>
      </c>
      <c r="X3064" s="1130">
        <v>0.11099999889731407</v>
      </c>
      <c r="Y3064" s="735">
        <v>0.37</v>
      </c>
      <c r="Z3064" s="1131">
        <v>0.11099999889731407</v>
      </c>
      <c r="AA3064" s="1131">
        <v>0</v>
      </c>
      <c r="AB3064" s="1131">
        <v>3.6999997794628141E-2</v>
      </c>
      <c r="AC3064" s="1131">
        <v>0</v>
      </c>
      <c r="AD3064" s="1131">
        <v>7.4000001102685925E-2</v>
      </c>
      <c r="AE3064" s="1131">
        <v>0</v>
      </c>
      <c r="AF3064" s="126"/>
      <c r="AG3064" s="126"/>
      <c r="AH3064" s="126"/>
      <c r="AI3064" s="126"/>
      <c r="AJ3064" s="126"/>
      <c r="AK3064" s="126"/>
      <c r="AL3064" s="126">
        <v>3064</v>
      </c>
    </row>
    <row r="3065" spans="1:38">
      <c r="A3065" s="721" t="s">
        <v>2111</v>
      </c>
      <c r="B3065" s="722">
        <v>25</v>
      </c>
      <c r="C3065" s="722">
        <v>2545</v>
      </c>
      <c r="D3065" s="722">
        <v>254500</v>
      </c>
      <c r="E3065" s="721">
        <v>2545006000</v>
      </c>
      <c r="F3065" s="721" t="s">
        <v>310</v>
      </c>
      <c r="G3065" s="1127">
        <v>0</v>
      </c>
      <c r="H3065" s="1128">
        <v>0</v>
      </c>
      <c r="I3065" s="1128">
        <v>0</v>
      </c>
      <c r="J3065" s="1128">
        <v>0</v>
      </c>
      <c r="K3065" s="1128">
        <v>0</v>
      </c>
      <c r="L3065" s="1128">
        <v>0</v>
      </c>
      <c r="M3065" s="1128">
        <v>0</v>
      </c>
      <c r="N3065" s="1129">
        <v>0</v>
      </c>
      <c r="O3065" s="1128">
        <v>0</v>
      </c>
      <c r="P3065" s="1127">
        <v>0</v>
      </c>
      <c r="Q3065" s="1127">
        <v>0</v>
      </c>
      <c r="R3065" s="1127">
        <v>0</v>
      </c>
      <c r="S3065" s="1127">
        <v>0</v>
      </c>
      <c r="T3065" s="1130">
        <v>0</v>
      </c>
      <c r="U3065" s="1130">
        <v>0</v>
      </c>
      <c r="V3065" s="1130">
        <v>0</v>
      </c>
      <c r="W3065" s="1127">
        <v>0</v>
      </c>
      <c r="X3065" s="1130">
        <v>0</v>
      </c>
      <c r="Y3065" s="735">
        <v>0</v>
      </c>
      <c r="Z3065" s="1131">
        <v>0</v>
      </c>
      <c r="AA3065" s="1131">
        <v>0</v>
      </c>
      <c r="AB3065" s="1131">
        <v>0</v>
      </c>
      <c r="AC3065" s="1131">
        <v>0</v>
      </c>
      <c r="AD3065" s="1131">
        <v>0</v>
      </c>
      <c r="AE3065" s="1131">
        <v>0</v>
      </c>
      <c r="AF3065" s="126"/>
      <c r="AG3065" s="126"/>
      <c r="AH3065" s="126"/>
      <c r="AI3065" s="126"/>
      <c r="AJ3065" s="126"/>
      <c r="AK3065" s="126"/>
      <c r="AL3065" s="126">
        <v>3065</v>
      </c>
    </row>
    <row r="3066" spans="1:38">
      <c r="A3066" s="721" t="s">
        <v>2111</v>
      </c>
      <c r="B3066" s="722">
        <v>25</v>
      </c>
      <c r="C3066" s="722">
        <v>2545</v>
      </c>
      <c r="D3066" s="722">
        <v>254500</v>
      </c>
      <c r="E3066" s="721">
        <v>2545006018</v>
      </c>
      <c r="F3066" s="721" t="s">
        <v>1612</v>
      </c>
      <c r="G3066" s="1127">
        <v>73003805</v>
      </c>
      <c r="H3066" s="1128">
        <v>0</v>
      </c>
      <c r="I3066" s="1128">
        <v>73003804.700000003</v>
      </c>
      <c r="J3066" s="1128">
        <v>-0.29999999701976776</v>
      </c>
      <c r="K3066" s="1128">
        <v>0</v>
      </c>
      <c r="L3066" s="1128">
        <v>0</v>
      </c>
      <c r="M3066" s="1128">
        <v>-0.29999999701976776</v>
      </c>
      <c r="N3066" s="1129">
        <v>0</v>
      </c>
      <c r="O3066" s="1128">
        <v>-0.29999999701976776</v>
      </c>
      <c r="P3066" s="1127">
        <v>-0.11099999889731407</v>
      </c>
      <c r="Q3066" s="1127">
        <v>0</v>
      </c>
      <c r="R3066" s="1127">
        <v>0</v>
      </c>
      <c r="S3066" s="1127">
        <v>0</v>
      </c>
      <c r="T3066" s="1130">
        <v>0</v>
      </c>
      <c r="U3066" s="1130">
        <v>0</v>
      </c>
      <c r="V3066" s="1130">
        <v>0</v>
      </c>
      <c r="W3066" s="1127">
        <v>0</v>
      </c>
      <c r="X3066" s="1130">
        <v>-0.11099999889731407</v>
      </c>
      <c r="Y3066" s="735">
        <v>0.37</v>
      </c>
      <c r="Z3066" s="1131">
        <v>0</v>
      </c>
      <c r="AA3066" s="1131">
        <v>-0.11099999889731407</v>
      </c>
      <c r="AB3066" s="1131">
        <v>0</v>
      </c>
      <c r="AC3066" s="1131">
        <v>-3.6999997794628141E-2</v>
      </c>
      <c r="AD3066" s="1131">
        <v>0</v>
      </c>
      <c r="AE3066" s="1131">
        <v>-7.4000001102685925E-2</v>
      </c>
      <c r="AF3066" s="126"/>
      <c r="AG3066" s="126"/>
      <c r="AH3066" s="126"/>
      <c r="AI3066" s="126"/>
      <c r="AJ3066" s="126"/>
      <c r="AK3066" s="126"/>
      <c r="AL3066" s="126">
        <v>3066</v>
      </c>
    </row>
    <row r="3067" spans="1:38">
      <c r="A3067" s="721" t="s">
        <v>2111</v>
      </c>
      <c r="B3067" s="722">
        <v>25</v>
      </c>
      <c r="C3067" s="722">
        <v>2558</v>
      </c>
      <c r="D3067" s="722">
        <v>255800</v>
      </c>
      <c r="E3067" s="721">
        <v>2558001000</v>
      </c>
      <c r="F3067" s="721" t="s">
        <v>1669</v>
      </c>
      <c r="G3067" s="1127">
        <v>-1273409611840</v>
      </c>
      <c r="H3067" s="1128">
        <v>0</v>
      </c>
      <c r="I3067" s="1128">
        <v>-1273409611840.49</v>
      </c>
      <c r="J3067" s="1128">
        <v>-0.489990234375</v>
      </c>
      <c r="K3067" s="1128">
        <v>-0.489990234375</v>
      </c>
      <c r="L3067" s="1128">
        <v>0</v>
      </c>
      <c r="M3067" s="1128">
        <v>0</v>
      </c>
      <c r="N3067" s="1129">
        <v>0</v>
      </c>
      <c r="O3067" s="1128">
        <v>0</v>
      </c>
      <c r="P3067" s="1127">
        <v>0</v>
      </c>
      <c r="Q3067" s="1127">
        <v>0</v>
      </c>
      <c r="R3067" s="1127">
        <v>0</v>
      </c>
      <c r="S3067" s="1127">
        <v>0</v>
      </c>
      <c r="T3067" s="1130">
        <v>0</v>
      </c>
      <c r="U3067" s="1130">
        <v>0</v>
      </c>
      <c r="V3067" s="1130">
        <v>0</v>
      </c>
      <c r="W3067" s="1127">
        <v>0</v>
      </c>
      <c r="X3067" s="1130">
        <v>0</v>
      </c>
      <c r="Y3067" s="735">
        <v>0</v>
      </c>
      <c r="Z3067" s="1131">
        <v>0</v>
      </c>
      <c r="AA3067" s="1131">
        <v>0</v>
      </c>
      <c r="AB3067" s="1131">
        <v>0</v>
      </c>
      <c r="AC3067" s="1131">
        <v>0</v>
      </c>
      <c r="AD3067" s="1131">
        <v>0</v>
      </c>
      <c r="AE3067" s="1131">
        <v>0</v>
      </c>
      <c r="AF3067" s="126"/>
      <c r="AG3067" s="126"/>
      <c r="AH3067" s="126"/>
      <c r="AI3067" s="126"/>
      <c r="AJ3067" s="126"/>
      <c r="AK3067" s="126"/>
      <c r="AL3067" s="126">
        <v>3067</v>
      </c>
    </row>
    <row r="3068" spans="1:38">
      <c r="A3068" s="721" t="s">
        <v>2111</v>
      </c>
      <c r="B3068" s="722">
        <v>25</v>
      </c>
      <c r="C3068" s="722">
        <v>2558</v>
      </c>
      <c r="D3068" s="722">
        <v>255800</v>
      </c>
      <c r="E3068" s="721">
        <v>2558001001</v>
      </c>
      <c r="F3068" s="721" t="s">
        <v>1670</v>
      </c>
      <c r="G3068" s="1127">
        <v>0</v>
      </c>
      <c r="H3068" s="1128">
        <v>0</v>
      </c>
      <c r="I3068" s="1128">
        <v>0</v>
      </c>
      <c r="J3068" s="1128">
        <v>0</v>
      </c>
      <c r="K3068" s="1128">
        <v>0</v>
      </c>
      <c r="L3068" s="1128">
        <v>0</v>
      </c>
      <c r="M3068" s="1128">
        <v>0</v>
      </c>
      <c r="N3068" s="1129">
        <v>0</v>
      </c>
      <c r="O3068" s="1128">
        <v>0</v>
      </c>
      <c r="P3068" s="1127">
        <v>0</v>
      </c>
      <c r="Q3068" s="1127">
        <v>0</v>
      </c>
      <c r="R3068" s="1127">
        <v>0</v>
      </c>
      <c r="S3068" s="1127">
        <v>0</v>
      </c>
      <c r="T3068" s="1130">
        <v>0</v>
      </c>
      <c r="U3068" s="1130">
        <v>0</v>
      </c>
      <c r="V3068" s="1130">
        <v>0</v>
      </c>
      <c r="W3068" s="1127">
        <v>0</v>
      </c>
      <c r="X3068" s="1130">
        <v>0</v>
      </c>
      <c r="Y3068" s="735">
        <v>0</v>
      </c>
      <c r="Z3068" s="1131">
        <v>0</v>
      </c>
      <c r="AA3068" s="1131">
        <v>0</v>
      </c>
      <c r="AB3068" s="1131">
        <v>0</v>
      </c>
      <c r="AC3068" s="1131">
        <v>0</v>
      </c>
      <c r="AD3068" s="1131">
        <v>0</v>
      </c>
      <c r="AE3068" s="1131">
        <v>0</v>
      </c>
      <c r="AF3068" s="126"/>
      <c r="AG3068" s="126"/>
      <c r="AH3068" s="126"/>
      <c r="AI3068" s="126"/>
      <c r="AJ3068" s="126"/>
      <c r="AK3068" s="126"/>
      <c r="AL3068" s="126">
        <v>3068</v>
      </c>
    </row>
    <row r="3069" spans="1:38">
      <c r="A3069" s="721" t="s">
        <v>2111</v>
      </c>
      <c r="B3069" s="722">
        <v>25</v>
      </c>
      <c r="C3069" s="722">
        <v>2590</v>
      </c>
      <c r="D3069" s="722">
        <v>259010</v>
      </c>
      <c r="E3069" s="721">
        <v>2590109040</v>
      </c>
      <c r="F3069" s="721" t="s">
        <v>1671</v>
      </c>
      <c r="G3069" s="1127">
        <v>-166529775</v>
      </c>
      <c r="H3069" s="1128">
        <v>0</v>
      </c>
      <c r="I3069" s="1128">
        <v>-166529775</v>
      </c>
      <c r="J3069" s="1128">
        <v>0</v>
      </c>
      <c r="K3069" s="1128">
        <v>0</v>
      </c>
      <c r="L3069" s="1128">
        <v>0</v>
      </c>
      <c r="M3069" s="1128">
        <v>0</v>
      </c>
      <c r="N3069" s="1129">
        <v>0</v>
      </c>
      <c r="O3069" s="1128">
        <v>0</v>
      </c>
      <c r="P3069" s="1127">
        <v>0</v>
      </c>
      <c r="Q3069" s="1127">
        <v>0</v>
      </c>
      <c r="R3069" s="1127">
        <v>0</v>
      </c>
      <c r="S3069" s="1127">
        <v>0</v>
      </c>
      <c r="T3069" s="1130">
        <v>0</v>
      </c>
      <c r="U3069" s="1130">
        <v>0</v>
      </c>
      <c r="V3069" s="1130">
        <v>0</v>
      </c>
      <c r="W3069" s="1127">
        <v>0</v>
      </c>
      <c r="X3069" s="1130">
        <v>0</v>
      </c>
      <c r="Y3069" s="735">
        <v>0</v>
      </c>
      <c r="Z3069" s="1131">
        <v>0</v>
      </c>
      <c r="AA3069" s="1131">
        <v>0</v>
      </c>
      <c r="AB3069" s="1131">
        <v>0</v>
      </c>
      <c r="AC3069" s="1131">
        <v>0</v>
      </c>
      <c r="AD3069" s="1131">
        <v>0</v>
      </c>
      <c r="AE3069" s="1131">
        <v>0</v>
      </c>
      <c r="AF3069" s="126"/>
      <c r="AG3069" s="126"/>
      <c r="AH3069" s="126"/>
      <c r="AI3069" s="126"/>
      <c r="AJ3069" s="126"/>
      <c r="AK3069" s="126"/>
      <c r="AL3069" s="126">
        <v>3069</v>
      </c>
    </row>
    <row r="3070" spans="1:38">
      <c r="A3070" s="721" t="s">
        <v>2111</v>
      </c>
      <c r="B3070" s="722">
        <v>25</v>
      </c>
      <c r="C3070" s="722">
        <v>2590</v>
      </c>
      <c r="D3070" s="722">
        <v>259010</v>
      </c>
      <c r="E3070" s="721">
        <v>2590109050</v>
      </c>
      <c r="F3070" s="721" t="s">
        <v>1672</v>
      </c>
      <c r="G3070" s="1127">
        <v>-22781171338</v>
      </c>
      <c r="H3070" s="1128">
        <v>0</v>
      </c>
      <c r="I3070" s="1128">
        <v>-22781171337.830002</v>
      </c>
      <c r="J3070" s="1128">
        <v>0.1699981689453125</v>
      </c>
      <c r="K3070" s="1128">
        <v>0</v>
      </c>
      <c r="L3070" s="1128">
        <v>0.1699981689453125</v>
      </c>
      <c r="M3070" s="1128">
        <v>0</v>
      </c>
      <c r="N3070" s="1129">
        <v>0</v>
      </c>
      <c r="O3070" s="1128">
        <v>0.1699981689453125</v>
      </c>
      <c r="P3070" s="1127">
        <v>6.2899322509765626E-2</v>
      </c>
      <c r="Q3070" s="1127">
        <v>0</v>
      </c>
      <c r="R3070" s="1127">
        <v>0</v>
      </c>
      <c r="S3070" s="1127">
        <v>0</v>
      </c>
      <c r="T3070" s="1130">
        <v>0</v>
      </c>
      <c r="U3070" s="1130">
        <v>0</v>
      </c>
      <c r="V3070" s="1130">
        <v>0</v>
      </c>
      <c r="W3070" s="1127">
        <v>0</v>
      </c>
      <c r="X3070" s="1130">
        <v>6.2899322509765626E-2</v>
      </c>
      <c r="Y3070" s="735">
        <v>0.37</v>
      </c>
      <c r="Z3070" s="1131">
        <v>6.2899322509765626E-2</v>
      </c>
      <c r="AA3070" s="1131">
        <v>0</v>
      </c>
      <c r="AB3070" s="1131">
        <v>0.13689960479736327</v>
      </c>
      <c r="AC3070" s="1131">
        <v>0</v>
      </c>
      <c r="AD3070" s="1131">
        <v>-7.4000282287597641E-2</v>
      </c>
      <c r="AE3070" s="1131">
        <v>0</v>
      </c>
      <c r="AF3070" s="126"/>
      <c r="AG3070" s="126"/>
      <c r="AH3070" s="126"/>
      <c r="AI3070" s="126"/>
      <c r="AJ3070" s="126"/>
      <c r="AK3070" s="126"/>
      <c r="AL3070" s="126">
        <v>3070</v>
      </c>
    </row>
    <row r="3071" spans="1:38">
      <c r="A3071" s="721" t="s">
        <v>2111</v>
      </c>
      <c r="B3071" s="722">
        <v>25</v>
      </c>
      <c r="C3071" s="722">
        <v>2590</v>
      </c>
      <c r="D3071" s="722">
        <v>259010</v>
      </c>
      <c r="E3071" s="721">
        <v>2590109060</v>
      </c>
      <c r="F3071" s="721" t="s">
        <v>1673</v>
      </c>
      <c r="G3071" s="1127">
        <v>-125212843</v>
      </c>
      <c r="H3071" s="1128">
        <v>0</v>
      </c>
      <c r="I3071" s="1128">
        <v>-125212842.98999999</v>
      </c>
      <c r="J3071" s="1128">
        <v>1.000000536441803E-2</v>
      </c>
      <c r="K3071" s="1128">
        <v>0</v>
      </c>
      <c r="L3071" s="1128">
        <v>1.000000536441803E-2</v>
      </c>
      <c r="M3071" s="1128">
        <v>0</v>
      </c>
      <c r="N3071" s="1129">
        <v>0</v>
      </c>
      <c r="O3071" s="1128">
        <v>1.000000536441803E-2</v>
      </c>
      <c r="P3071" s="1127">
        <v>3.7000019848346709E-3</v>
      </c>
      <c r="Q3071" s="1127">
        <v>0</v>
      </c>
      <c r="R3071" s="1127">
        <v>0</v>
      </c>
      <c r="S3071" s="1127">
        <v>0</v>
      </c>
      <c r="T3071" s="1130">
        <v>0</v>
      </c>
      <c r="U3071" s="1130">
        <v>0</v>
      </c>
      <c r="V3071" s="1130">
        <v>0</v>
      </c>
      <c r="W3071" s="1127">
        <v>0</v>
      </c>
      <c r="X3071" s="1130">
        <v>3.7000019848346709E-3</v>
      </c>
      <c r="Y3071" s="735">
        <v>0.37</v>
      </c>
      <c r="Z3071" s="1131">
        <v>3.7000019848346709E-3</v>
      </c>
      <c r="AA3071" s="1131">
        <v>0</v>
      </c>
      <c r="AB3071" s="1131">
        <v>3.7000019848346709E-3</v>
      </c>
      <c r="AC3071" s="1131">
        <v>0</v>
      </c>
      <c r="AD3071" s="1131">
        <v>0</v>
      </c>
      <c r="AE3071" s="1131">
        <v>0</v>
      </c>
      <c r="AF3071" s="126"/>
      <c r="AG3071" s="126"/>
      <c r="AH3071" s="126"/>
      <c r="AI3071" s="126"/>
      <c r="AJ3071" s="126"/>
      <c r="AK3071" s="126"/>
      <c r="AL3071" s="126">
        <v>3071</v>
      </c>
    </row>
    <row r="3072" spans="1:38">
      <c r="A3072" s="721" t="s">
        <v>2111</v>
      </c>
      <c r="B3072" s="722">
        <v>25</v>
      </c>
      <c r="C3072" s="722">
        <v>2590</v>
      </c>
      <c r="D3072" s="722">
        <v>259010</v>
      </c>
      <c r="E3072" s="721">
        <v>2590109070</v>
      </c>
      <c r="F3072" s="721" t="s">
        <v>1674</v>
      </c>
      <c r="G3072" s="1127">
        <v>-25945175</v>
      </c>
      <c r="H3072" s="1128">
        <v>0</v>
      </c>
      <c r="I3072" s="1128">
        <v>-25945175</v>
      </c>
      <c r="J3072" s="1128">
        <v>0</v>
      </c>
      <c r="K3072" s="1128">
        <v>0</v>
      </c>
      <c r="L3072" s="1128">
        <v>0</v>
      </c>
      <c r="M3072" s="1128">
        <v>0</v>
      </c>
      <c r="N3072" s="1129">
        <v>0</v>
      </c>
      <c r="O3072" s="1128">
        <v>0</v>
      </c>
      <c r="P3072" s="1127">
        <v>0</v>
      </c>
      <c r="Q3072" s="1127">
        <v>0</v>
      </c>
      <c r="R3072" s="1127">
        <v>0</v>
      </c>
      <c r="S3072" s="1127">
        <v>0</v>
      </c>
      <c r="T3072" s="1130">
        <v>0</v>
      </c>
      <c r="U3072" s="1130">
        <v>0</v>
      </c>
      <c r="V3072" s="1130">
        <v>0</v>
      </c>
      <c r="W3072" s="1127">
        <v>0</v>
      </c>
      <c r="X3072" s="1130">
        <v>0</v>
      </c>
      <c r="Y3072" s="735">
        <v>0</v>
      </c>
      <c r="Z3072" s="1131">
        <v>0</v>
      </c>
      <c r="AA3072" s="1131">
        <v>0</v>
      </c>
      <c r="AB3072" s="1131">
        <v>0</v>
      </c>
      <c r="AC3072" s="1131">
        <v>0</v>
      </c>
      <c r="AD3072" s="1131">
        <v>0</v>
      </c>
      <c r="AE3072" s="1131">
        <v>0</v>
      </c>
      <c r="AF3072" s="126"/>
      <c r="AG3072" s="126"/>
      <c r="AH3072" s="126"/>
      <c r="AI3072" s="126"/>
      <c r="AJ3072" s="126"/>
      <c r="AK3072" s="126"/>
      <c r="AL3072" s="126">
        <v>3072</v>
      </c>
    </row>
    <row r="3073" spans="1:38">
      <c r="A3073" s="721" t="s">
        <v>2111</v>
      </c>
      <c r="B3073" s="722">
        <v>25</v>
      </c>
      <c r="C3073" s="722">
        <v>2590</v>
      </c>
      <c r="D3073" s="722">
        <v>259010</v>
      </c>
      <c r="E3073" s="721">
        <v>2590109080</v>
      </c>
      <c r="F3073" s="721" t="s">
        <v>1675</v>
      </c>
      <c r="G3073" s="1127">
        <v>-13152000</v>
      </c>
      <c r="H3073" s="1128">
        <v>0</v>
      </c>
      <c r="I3073" s="1128">
        <v>-13152000</v>
      </c>
      <c r="J3073" s="1128">
        <v>0</v>
      </c>
      <c r="K3073" s="1128">
        <v>0</v>
      </c>
      <c r="L3073" s="1128">
        <v>0</v>
      </c>
      <c r="M3073" s="1128">
        <v>0</v>
      </c>
      <c r="N3073" s="1129">
        <v>0</v>
      </c>
      <c r="O3073" s="1128">
        <v>0</v>
      </c>
      <c r="P3073" s="1127">
        <v>0</v>
      </c>
      <c r="Q3073" s="1127">
        <v>0</v>
      </c>
      <c r="R3073" s="1127">
        <v>0</v>
      </c>
      <c r="S3073" s="1127">
        <v>0</v>
      </c>
      <c r="T3073" s="1130">
        <v>0</v>
      </c>
      <c r="U3073" s="1130">
        <v>0</v>
      </c>
      <c r="V3073" s="1130">
        <v>0</v>
      </c>
      <c r="W3073" s="1127">
        <v>0</v>
      </c>
      <c r="X3073" s="1130">
        <v>0</v>
      </c>
      <c r="Y3073" s="735">
        <v>0</v>
      </c>
      <c r="Z3073" s="1131">
        <v>0</v>
      </c>
      <c r="AA3073" s="1131">
        <v>0</v>
      </c>
      <c r="AB3073" s="1131">
        <v>0</v>
      </c>
      <c r="AC3073" s="1131">
        <v>0</v>
      </c>
      <c r="AD3073" s="1131">
        <v>0</v>
      </c>
      <c r="AE3073" s="1131">
        <v>0</v>
      </c>
      <c r="AF3073" s="126"/>
      <c r="AG3073" s="126"/>
      <c r="AH3073" s="126"/>
      <c r="AI3073" s="126"/>
      <c r="AJ3073" s="126"/>
      <c r="AK3073" s="126"/>
      <c r="AL3073" s="126">
        <v>3073</v>
      </c>
    </row>
    <row r="3074" spans="1:38">
      <c r="A3074" s="721" t="s">
        <v>2111</v>
      </c>
      <c r="B3074" s="722">
        <v>25</v>
      </c>
      <c r="C3074" s="722">
        <v>2590</v>
      </c>
      <c r="D3074" s="722">
        <v>259010</v>
      </c>
      <c r="E3074" s="721">
        <v>2590109241</v>
      </c>
      <c r="F3074" s="721" t="s">
        <v>1676</v>
      </c>
      <c r="G3074" s="1127">
        <v>-53276083</v>
      </c>
      <c r="H3074" s="1128">
        <v>0</v>
      </c>
      <c r="I3074" s="1128">
        <v>-53276083.200000003</v>
      </c>
      <c r="J3074" s="1128">
        <v>-0.20000000298023224</v>
      </c>
      <c r="K3074" s="1128">
        <v>0</v>
      </c>
      <c r="L3074" s="1128">
        <v>0</v>
      </c>
      <c r="M3074" s="1128">
        <v>-0.20000000298023224</v>
      </c>
      <c r="N3074" s="1129">
        <v>0</v>
      </c>
      <c r="O3074" s="1128">
        <v>-0.20000000298023224</v>
      </c>
      <c r="P3074" s="1127">
        <v>-7.4000001102685925E-2</v>
      </c>
      <c r="Q3074" s="1127">
        <v>0</v>
      </c>
      <c r="R3074" s="1127">
        <v>0</v>
      </c>
      <c r="S3074" s="1127">
        <v>0</v>
      </c>
      <c r="T3074" s="1130">
        <v>0</v>
      </c>
      <c r="U3074" s="1130">
        <v>0</v>
      </c>
      <c r="V3074" s="1130">
        <v>0</v>
      </c>
      <c r="W3074" s="1127">
        <v>0</v>
      </c>
      <c r="X3074" s="1130">
        <v>-7.4000001102685925E-2</v>
      </c>
      <c r="Y3074" s="735">
        <v>0.37</v>
      </c>
      <c r="Z3074" s="1131">
        <v>0</v>
      </c>
      <c r="AA3074" s="1131">
        <v>-7.4000001102685925E-2</v>
      </c>
      <c r="AB3074" s="1131">
        <v>0</v>
      </c>
      <c r="AC3074" s="1131">
        <v>-7.3999999724328511E-2</v>
      </c>
      <c r="AD3074" s="1131">
        <v>0</v>
      </c>
      <c r="AE3074" s="1131">
        <v>-1.3783574143166888E-9</v>
      </c>
      <c r="AF3074" s="126"/>
      <c r="AG3074" s="126"/>
      <c r="AH3074" s="126"/>
      <c r="AI3074" s="126"/>
      <c r="AJ3074" s="126"/>
      <c r="AK3074" s="126"/>
      <c r="AL3074" s="126">
        <v>3074</v>
      </c>
    </row>
    <row r="3075" spans="1:38">
      <c r="A3075" s="721" t="s">
        <v>2111</v>
      </c>
      <c r="B3075" s="722">
        <v>25</v>
      </c>
      <c r="C3075" s="722">
        <v>2590</v>
      </c>
      <c r="D3075" s="722">
        <v>259010</v>
      </c>
      <c r="E3075" s="721">
        <v>2590109255</v>
      </c>
      <c r="F3075" s="721" t="s">
        <v>3744</v>
      </c>
      <c r="G3075" s="1127">
        <v>-254261</v>
      </c>
      <c r="H3075" s="1128">
        <v>0</v>
      </c>
      <c r="I3075" s="1128">
        <v>-254261.12</v>
      </c>
      <c r="J3075" s="1128">
        <v>-0.11999999999534339</v>
      </c>
      <c r="K3075" s="1128">
        <v>0</v>
      </c>
      <c r="L3075" s="1128">
        <v>0</v>
      </c>
      <c r="M3075" s="1128">
        <v>-0.11999999999534339</v>
      </c>
      <c r="N3075" s="1129">
        <v>0</v>
      </c>
      <c r="O3075" s="1128">
        <v>-0.11999999999534339</v>
      </c>
      <c r="P3075" s="1127">
        <v>-4.4399999998277054E-2</v>
      </c>
      <c r="Q3075" s="1127">
        <v>0</v>
      </c>
      <c r="R3075" s="1127">
        <v>0</v>
      </c>
      <c r="S3075" s="1127">
        <v>0</v>
      </c>
      <c r="T3075" s="1130">
        <v>0</v>
      </c>
      <c r="U3075" s="1130">
        <v>0</v>
      </c>
      <c r="V3075" s="1130">
        <v>0</v>
      </c>
      <c r="W3075" s="1127">
        <v>0</v>
      </c>
      <c r="X3075" s="1130">
        <v>-4.4399999998277054E-2</v>
      </c>
      <c r="Y3075" s="735">
        <v>0.37</v>
      </c>
      <c r="Z3075" s="1131">
        <v>0</v>
      </c>
      <c r="AA3075" s="1131">
        <v>-4.4399999998277054E-2</v>
      </c>
      <c r="AB3075" s="1131">
        <v>0</v>
      </c>
      <c r="AC3075" s="1131">
        <v>-1.8499999931082128E-2</v>
      </c>
      <c r="AD3075" s="1131">
        <v>0</v>
      </c>
      <c r="AE3075" s="1131">
        <v>-2.5900000067194926E-2</v>
      </c>
      <c r="AF3075" s="126"/>
      <c r="AG3075" s="126"/>
      <c r="AH3075" s="126"/>
      <c r="AI3075" s="126"/>
      <c r="AJ3075" s="126"/>
      <c r="AK3075" s="126"/>
      <c r="AL3075" s="126">
        <v>3075</v>
      </c>
    </row>
    <row r="3076" spans="1:38">
      <c r="A3076" s="721" t="s">
        <v>2111</v>
      </c>
      <c r="B3076" s="722">
        <v>25</v>
      </c>
      <c r="C3076" s="722">
        <v>2590</v>
      </c>
      <c r="D3076" s="722">
        <v>259065</v>
      </c>
      <c r="E3076" s="721">
        <v>2590659501</v>
      </c>
      <c r="F3076" s="721" t="s">
        <v>1677</v>
      </c>
      <c r="G3076" s="1127">
        <v>-1025624483</v>
      </c>
      <c r="H3076" s="1128">
        <v>0</v>
      </c>
      <c r="I3076" s="1128">
        <v>-1025624483.12</v>
      </c>
      <c r="J3076" s="1128">
        <v>-0.12000000476837158</v>
      </c>
      <c r="K3076" s="1128">
        <v>0</v>
      </c>
      <c r="L3076" s="1128">
        <v>0</v>
      </c>
      <c r="M3076" s="1128">
        <v>-0.12000000476837158</v>
      </c>
      <c r="N3076" s="1129">
        <v>0</v>
      </c>
      <c r="O3076" s="1128">
        <v>-0.12000000476837158</v>
      </c>
      <c r="P3076" s="1127">
        <v>-4.4400001764297488E-2</v>
      </c>
      <c r="Q3076" s="1127">
        <v>0</v>
      </c>
      <c r="R3076" s="1127">
        <v>0</v>
      </c>
      <c r="S3076" s="1127">
        <v>0</v>
      </c>
      <c r="T3076" s="1130">
        <v>0</v>
      </c>
      <c r="U3076" s="1130">
        <v>0</v>
      </c>
      <c r="V3076" s="1130">
        <v>0</v>
      </c>
      <c r="W3076" s="1127">
        <v>0</v>
      </c>
      <c r="X3076" s="1130">
        <v>-4.4400001764297488E-2</v>
      </c>
      <c r="Y3076" s="735">
        <v>0.37</v>
      </c>
      <c r="Z3076" s="1131">
        <v>0</v>
      </c>
      <c r="AA3076" s="1131">
        <v>-4.4400001764297488E-2</v>
      </c>
      <c r="AB3076" s="1131">
        <v>0</v>
      </c>
      <c r="AC3076" s="1131">
        <v>-0.13320000529289244</v>
      </c>
      <c r="AD3076" s="1131">
        <v>0</v>
      </c>
      <c r="AE3076" s="1131">
        <v>8.8800003528594962E-2</v>
      </c>
      <c r="AF3076" s="126"/>
      <c r="AG3076" s="126"/>
      <c r="AH3076" s="126"/>
      <c r="AI3076" s="126"/>
      <c r="AJ3076" s="126"/>
      <c r="AK3076" s="126"/>
      <c r="AL3076" s="126">
        <v>3076</v>
      </c>
    </row>
    <row r="3077" spans="1:38">
      <c r="A3077" s="721" t="s">
        <v>2111</v>
      </c>
      <c r="B3077" s="722">
        <v>25</v>
      </c>
      <c r="C3077" s="722">
        <v>2590</v>
      </c>
      <c r="D3077" s="722">
        <v>259065</v>
      </c>
      <c r="E3077" s="721">
        <v>2590659502</v>
      </c>
      <c r="F3077" s="721" t="s">
        <v>1678</v>
      </c>
      <c r="G3077" s="1127">
        <v>-25521863</v>
      </c>
      <c r="H3077" s="1128">
        <v>0</v>
      </c>
      <c r="I3077" s="1128">
        <v>-25521862.510000002</v>
      </c>
      <c r="J3077" s="1128">
        <v>0.48999999836087227</v>
      </c>
      <c r="K3077" s="1128">
        <v>0</v>
      </c>
      <c r="L3077" s="1128">
        <v>0.48999999836087227</v>
      </c>
      <c r="M3077" s="1128">
        <v>0</v>
      </c>
      <c r="N3077" s="1129">
        <v>0</v>
      </c>
      <c r="O3077" s="1128">
        <v>0.48999999836087227</v>
      </c>
      <c r="P3077" s="1127">
        <v>0.18129999939352273</v>
      </c>
      <c r="Q3077" s="1127">
        <v>0</v>
      </c>
      <c r="R3077" s="1127">
        <v>0</v>
      </c>
      <c r="S3077" s="1127">
        <v>0</v>
      </c>
      <c r="T3077" s="1130">
        <v>0</v>
      </c>
      <c r="U3077" s="1130">
        <v>0</v>
      </c>
      <c r="V3077" s="1130">
        <v>0</v>
      </c>
      <c r="W3077" s="1127">
        <v>0</v>
      </c>
      <c r="X3077" s="1130">
        <v>0.18129999939352273</v>
      </c>
      <c r="Y3077" s="735">
        <v>0.37</v>
      </c>
      <c r="Z3077" s="1131">
        <v>0.18129999939352273</v>
      </c>
      <c r="AA3077" s="1131">
        <v>0</v>
      </c>
      <c r="AB3077" s="1131">
        <v>5.1800000220537185E-2</v>
      </c>
      <c r="AC3077" s="1131">
        <v>0</v>
      </c>
      <c r="AD3077" s="1131">
        <v>0.12949999917298555</v>
      </c>
      <c r="AE3077" s="1131">
        <v>0</v>
      </c>
      <c r="AF3077" s="126"/>
      <c r="AG3077" s="126"/>
      <c r="AH3077" s="126"/>
      <c r="AI3077" s="126"/>
      <c r="AJ3077" s="126"/>
      <c r="AK3077" s="126"/>
      <c r="AL3077" s="126">
        <v>3077</v>
      </c>
    </row>
    <row r="3078" spans="1:38">
      <c r="A3078" s="721" t="s">
        <v>2111</v>
      </c>
      <c r="B3078" s="722">
        <v>25</v>
      </c>
      <c r="C3078" s="722">
        <v>2590</v>
      </c>
      <c r="D3078" s="722">
        <v>259065</v>
      </c>
      <c r="E3078" s="721">
        <v>2590659504</v>
      </c>
      <c r="F3078" s="721" t="s">
        <v>1679</v>
      </c>
      <c r="G3078" s="1127">
        <v>-223623</v>
      </c>
      <c r="H3078" s="1128">
        <v>0</v>
      </c>
      <c r="I3078" s="1128">
        <v>-223623.18</v>
      </c>
      <c r="J3078" s="1128">
        <v>-0.17999999999301508</v>
      </c>
      <c r="K3078" s="1128">
        <v>0</v>
      </c>
      <c r="L3078" s="1128">
        <v>0</v>
      </c>
      <c r="M3078" s="1128">
        <v>-0.17999999999301508</v>
      </c>
      <c r="N3078" s="1129">
        <v>0</v>
      </c>
      <c r="O3078" s="1128">
        <v>-0.17999999999301508</v>
      </c>
      <c r="P3078" s="1127">
        <v>-6.6599999997415574E-2</v>
      </c>
      <c r="Q3078" s="1127">
        <v>0</v>
      </c>
      <c r="R3078" s="1127">
        <v>0</v>
      </c>
      <c r="S3078" s="1127">
        <v>0</v>
      </c>
      <c r="T3078" s="1130">
        <v>0</v>
      </c>
      <c r="U3078" s="1130">
        <v>0</v>
      </c>
      <c r="V3078" s="1130">
        <v>0</v>
      </c>
      <c r="W3078" s="1127">
        <v>0</v>
      </c>
      <c r="X3078" s="1130">
        <v>-6.6599999997415574E-2</v>
      </c>
      <c r="Y3078" s="735">
        <v>0.36999999999999994</v>
      </c>
      <c r="Z3078" s="1131">
        <v>0</v>
      </c>
      <c r="AA3078" s="1131">
        <v>-6.6599999997415574E-2</v>
      </c>
      <c r="AB3078" s="1131">
        <v>0</v>
      </c>
      <c r="AC3078" s="1131">
        <v>-6.6599999997415574E-2</v>
      </c>
      <c r="AD3078" s="1131">
        <v>0</v>
      </c>
      <c r="AE3078" s="1131">
        <v>0</v>
      </c>
      <c r="AF3078" s="126"/>
      <c r="AG3078" s="126"/>
      <c r="AH3078" s="126"/>
      <c r="AI3078" s="126"/>
      <c r="AJ3078" s="126"/>
      <c r="AK3078" s="126"/>
      <c r="AL3078" s="126">
        <v>3078</v>
      </c>
    </row>
    <row r="3079" spans="1:38">
      <c r="A3079" s="721" t="s">
        <v>2111</v>
      </c>
      <c r="B3079" s="722">
        <v>25</v>
      </c>
      <c r="C3079" s="722">
        <v>2590</v>
      </c>
      <c r="D3079" s="722">
        <v>259065</v>
      </c>
      <c r="E3079" s="721">
        <v>2590659511</v>
      </c>
      <c r="F3079" s="721" t="s">
        <v>1680</v>
      </c>
      <c r="G3079" s="1127">
        <v>-16162871</v>
      </c>
      <c r="H3079" s="1128">
        <v>0</v>
      </c>
      <c r="I3079" s="1128">
        <v>-16162870.73</v>
      </c>
      <c r="J3079" s="1128">
        <v>0.26999999955296516</v>
      </c>
      <c r="K3079" s="1128">
        <v>0</v>
      </c>
      <c r="L3079" s="1128">
        <v>0.26999999955296516</v>
      </c>
      <c r="M3079" s="1128">
        <v>0</v>
      </c>
      <c r="N3079" s="1129">
        <v>0</v>
      </c>
      <c r="O3079" s="1128">
        <v>0.26999999955296516</v>
      </c>
      <c r="P3079" s="1127">
        <v>9.9899999834597103E-2</v>
      </c>
      <c r="Q3079" s="1127">
        <v>0</v>
      </c>
      <c r="R3079" s="1127">
        <v>0</v>
      </c>
      <c r="S3079" s="1127">
        <v>0</v>
      </c>
      <c r="T3079" s="1130">
        <v>0</v>
      </c>
      <c r="U3079" s="1130">
        <v>0</v>
      </c>
      <c r="V3079" s="1130">
        <v>0</v>
      </c>
      <c r="W3079" s="1127">
        <v>0</v>
      </c>
      <c r="X3079" s="1130">
        <v>9.9899999834597103E-2</v>
      </c>
      <c r="Y3079" s="735">
        <v>0.37</v>
      </c>
      <c r="Z3079" s="1131">
        <v>9.9899999834597103E-2</v>
      </c>
      <c r="AA3079" s="1131">
        <v>0</v>
      </c>
      <c r="AB3079" s="1131">
        <v>0</v>
      </c>
      <c r="AC3079" s="1131">
        <v>-2.9600000027567148E-2</v>
      </c>
      <c r="AD3079" s="1131">
        <v>9.9899999834597103E-2</v>
      </c>
      <c r="AE3079" s="1131">
        <v>2.9600000027567148E-2</v>
      </c>
      <c r="AF3079" s="126"/>
      <c r="AG3079" s="126"/>
      <c r="AH3079" s="126"/>
      <c r="AI3079" s="126"/>
      <c r="AJ3079" s="126"/>
      <c r="AK3079" s="126"/>
      <c r="AL3079" s="126">
        <v>3079</v>
      </c>
    </row>
    <row r="3080" spans="1:38">
      <c r="A3080" s="721" t="s">
        <v>2111</v>
      </c>
      <c r="B3080" s="722">
        <v>25</v>
      </c>
      <c r="C3080" s="722">
        <v>2590</v>
      </c>
      <c r="D3080" s="722">
        <v>259065</v>
      </c>
      <c r="E3080" s="721">
        <v>2590659515</v>
      </c>
      <c r="F3080" s="721" t="s">
        <v>1681</v>
      </c>
      <c r="G3080" s="1127">
        <v>-2037448082</v>
      </c>
      <c r="H3080" s="1128">
        <v>0</v>
      </c>
      <c r="I3080" s="1128">
        <v>-2037448081.7</v>
      </c>
      <c r="J3080" s="1128">
        <v>0.29999995231628418</v>
      </c>
      <c r="K3080" s="1128">
        <v>0</v>
      </c>
      <c r="L3080" s="1128">
        <v>0.29999995231628418</v>
      </c>
      <c r="M3080" s="1128">
        <v>0</v>
      </c>
      <c r="N3080" s="1129">
        <v>0</v>
      </c>
      <c r="O3080" s="1128">
        <v>0.29999995231628418</v>
      </c>
      <c r="P3080" s="1127">
        <v>0.11099998235702514</v>
      </c>
      <c r="Q3080" s="1127">
        <v>0</v>
      </c>
      <c r="R3080" s="1127">
        <v>0</v>
      </c>
      <c r="S3080" s="1127">
        <v>0</v>
      </c>
      <c r="T3080" s="1130">
        <v>0</v>
      </c>
      <c r="U3080" s="1130">
        <v>0</v>
      </c>
      <c r="V3080" s="1130">
        <v>0</v>
      </c>
      <c r="W3080" s="1127">
        <v>0</v>
      </c>
      <c r="X3080" s="1130">
        <v>0.11099998235702514</v>
      </c>
      <c r="Y3080" s="735">
        <v>0.37</v>
      </c>
      <c r="Z3080" s="1131">
        <v>0.11099998235702514</v>
      </c>
      <c r="AA3080" s="1131">
        <v>0</v>
      </c>
      <c r="AB3080" s="1131">
        <v>0.14060004234313964</v>
      </c>
      <c r="AC3080" s="1131">
        <v>0</v>
      </c>
      <c r="AD3080" s="1131">
        <v>-2.9600059986114494E-2</v>
      </c>
      <c r="AE3080" s="1131">
        <v>0</v>
      </c>
      <c r="AF3080" s="126"/>
      <c r="AG3080" s="126"/>
      <c r="AH3080" s="126"/>
      <c r="AI3080" s="126"/>
      <c r="AJ3080" s="126"/>
      <c r="AK3080" s="126"/>
      <c r="AL3080" s="126">
        <v>3080</v>
      </c>
    </row>
    <row r="3081" spans="1:38">
      <c r="A3081" s="721" t="s">
        <v>2111</v>
      </c>
      <c r="B3081" s="722">
        <v>25</v>
      </c>
      <c r="C3081" s="722">
        <v>2590</v>
      </c>
      <c r="D3081" s="722">
        <v>259095</v>
      </c>
      <c r="E3081" s="721">
        <v>2590950011</v>
      </c>
      <c r="F3081" s="721" t="s">
        <v>4437</v>
      </c>
      <c r="G3081" s="1127">
        <v>0</v>
      </c>
      <c r="H3081" s="1128">
        <v>0</v>
      </c>
      <c r="I3081" s="1128">
        <v>0</v>
      </c>
      <c r="J3081" s="1128">
        <v>0</v>
      </c>
      <c r="K3081" s="1128">
        <v>0</v>
      </c>
      <c r="L3081" s="1128">
        <v>0</v>
      </c>
      <c r="M3081" s="1128">
        <v>0</v>
      </c>
      <c r="N3081" s="1129">
        <v>0</v>
      </c>
      <c r="O3081" s="1128">
        <v>0</v>
      </c>
      <c r="P3081" s="1127">
        <v>0</v>
      </c>
      <c r="Q3081" s="1127">
        <v>0</v>
      </c>
      <c r="R3081" s="1127">
        <v>0</v>
      </c>
      <c r="S3081" s="1127">
        <v>0</v>
      </c>
      <c r="T3081" s="1130">
        <v>0</v>
      </c>
      <c r="U3081" s="1130">
        <v>0</v>
      </c>
      <c r="V3081" s="1130">
        <v>0</v>
      </c>
      <c r="W3081" s="1127">
        <v>0</v>
      </c>
      <c r="X3081" s="1130">
        <v>0</v>
      </c>
      <c r="Y3081" s="735">
        <v>0</v>
      </c>
      <c r="Z3081" s="1131">
        <v>0</v>
      </c>
      <c r="AA3081" s="1131">
        <v>0</v>
      </c>
      <c r="AB3081" s="1131">
        <v>0</v>
      </c>
      <c r="AC3081" s="1131">
        <v>0</v>
      </c>
      <c r="AD3081" s="1131">
        <v>0</v>
      </c>
      <c r="AE3081" s="1131">
        <v>0</v>
      </c>
      <c r="AF3081" s="126"/>
      <c r="AG3081" s="126"/>
      <c r="AH3081" s="126"/>
      <c r="AI3081" s="126"/>
      <c r="AJ3081" s="126"/>
      <c r="AK3081" s="126"/>
      <c r="AL3081" s="126">
        <v>3081</v>
      </c>
    </row>
    <row r="3082" spans="1:38">
      <c r="A3082" s="721" t="s">
        <v>2111</v>
      </c>
      <c r="B3082" s="722">
        <v>25</v>
      </c>
      <c r="C3082" s="722">
        <v>2590</v>
      </c>
      <c r="D3082" s="722">
        <v>259095</v>
      </c>
      <c r="E3082" s="721">
        <v>2590950015</v>
      </c>
      <c r="F3082" s="721" t="s">
        <v>3468</v>
      </c>
      <c r="G3082" s="1127">
        <v>-69837157406</v>
      </c>
      <c r="H3082" s="1128">
        <v>0</v>
      </c>
      <c r="I3082" s="1128">
        <v>-69837157405.850006</v>
      </c>
      <c r="J3082" s="1128">
        <v>0.149993896484375</v>
      </c>
      <c r="K3082" s="1128">
        <v>0</v>
      </c>
      <c r="L3082" s="1128">
        <v>0.149993896484375</v>
      </c>
      <c r="M3082" s="1128">
        <v>0</v>
      </c>
      <c r="N3082" s="1129">
        <v>0</v>
      </c>
      <c r="O3082" s="1128">
        <v>0.149993896484375</v>
      </c>
      <c r="P3082" s="1127">
        <v>5.5497741699218749E-2</v>
      </c>
      <c r="Q3082" s="1127">
        <v>0</v>
      </c>
      <c r="R3082" s="1127">
        <v>0</v>
      </c>
      <c r="S3082" s="1127">
        <v>0</v>
      </c>
      <c r="T3082" s="1130">
        <v>0</v>
      </c>
      <c r="U3082" s="1130">
        <v>0</v>
      </c>
      <c r="V3082" s="1130">
        <v>0</v>
      </c>
      <c r="W3082" s="1127">
        <v>0</v>
      </c>
      <c r="X3082" s="1130">
        <v>5.5497741699218749E-2</v>
      </c>
      <c r="Y3082" s="735">
        <v>0.37</v>
      </c>
      <c r="Z3082" s="1131">
        <v>5.5497741699218749E-2</v>
      </c>
      <c r="AA3082" s="1131">
        <v>0</v>
      </c>
      <c r="AB3082" s="1131">
        <v>0.14060180664062499</v>
      </c>
      <c r="AC3082" s="1131">
        <v>0</v>
      </c>
      <c r="AD3082" s="1131">
        <v>-8.5104064941406238E-2</v>
      </c>
      <c r="AE3082" s="1131">
        <v>0</v>
      </c>
      <c r="AF3082" s="126"/>
      <c r="AG3082" s="126"/>
      <c r="AH3082" s="126"/>
      <c r="AI3082" s="126"/>
      <c r="AJ3082" s="126"/>
      <c r="AK3082" s="126"/>
      <c r="AL3082" s="126">
        <v>3082</v>
      </c>
    </row>
    <row r="3083" spans="1:38">
      <c r="A3083" s="721" t="s">
        <v>2111</v>
      </c>
      <c r="B3083" s="722">
        <v>25</v>
      </c>
      <c r="C3083" s="722">
        <v>2590</v>
      </c>
      <c r="D3083" s="722">
        <v>259095</v>
      </c>
      <c r="E3083" s="721">
        <v>2590950016</v>
      </c>
      <c r="F3083" s="721" t="s">
        <v>4438</v>
      </c>
      <c r="G3083" s="1127">
        <v>0</v>
      </c>
      <c r="H3083" s="1128">
        <v>0</v>
      </c>
      <c r="I3083" s="1128">
        <v>0</v>
      </c>
      <c r="J3083" s="1128">
        <v>0</v>
      </c>
      <c r="K3083" s="1128">
        <v>0</v>
      </c>
      <c r="L3083" s="1128">
        <v>0</v>
      </c>
      <c r="M3083" s="1128">
        <v>0</v>
      </c>
      <c r="N3083" s="1129">
        <v>0</v>
      </c>
      <c r="O3083" s="1128">
        <v>0</v>
      </c>
      <c r="P3083" s="1127">
        <v>0</v>
      </c>
      <c r="Q3083" s="1127">
        <v>0</v>
      </c>
      <c r="R3083" s="1127">
        <v>0</v>
      </c>
      <c r="S3083" s="1127">
        <v>0</v>
      </c>
      <c r="T3083" s="1130">
        <v>0</v>
      </c>
      <c r="U3083" s="1130">
        <v>0</v>
      </c>
      <c r="V3083" s="1130">
        <v>0</v>
      </c>
      <c r="W3083" s="1127">
        <v>0</v>
      </c>
      <c r="X3083" s="1130">
        <v>0</v>
      </c>
      <c r="Y3083" s="735">
        <v>0</v>
      </c>
      <c r="Z3083" s="1131">
        <v>0</v>
      </c>
      <c r="AA3083" s="1131">
        <v>0</v>
      </c>
      <c r="AB3083" s="1131">
        <v>0</v>
      </c>
      <c r="AC3083" s="1131">
        <v>0</v>
      </c>
      <c r="AD3083" s="1131">
        <v>0</v>
      </c>
      <c r="AE3083" s="1131">
        <v>0</v>
      </c>
      <c r="AF3083" s="126"/>
      <c r="AG3083" s="126"/>
      <c r="AH3083" s="126"/>
      <c r="AI3083" s="126"/>
      <c r="AJ3083" s="126"/>
      <c r="AK3083" s="126"/>
      <c r="AL3083" s="126">
        <v>3083</v>
      </c>
    </row>
    <row r="3084" spans="1:38">
      <c r="A3084" s="721" t="s">
        <v>2111</v>
      </c>
      <c r="B3084" s="722">
        <v>25</v>
      </c>
      <c r="C3084" s="722">
        <v>2590</v>
      </c>
      <c r="D3084" s="722">
        <v>259095</v>
      </c>
      <c r="E3084" s="721">
        <v>2590950022</v>
      </c>
      <c r="F3084" s="721" t="s">
        <v>3745</v>
      </c>
      <c r="G3084" s="1127">
        <v>-2488812</v>
      </c>
      <c r="H3084" s="1128">
        <v>0</v>
      </c>
      <c r="I3084" s="1128">
        <v>-2488811.52</v>
      </c>
      <c r="J3084" s="1128">
        <v>0.47999999998137355</v>
      </c>
      <c r="K3084" s="1128">
        <v>0</v>
      </c>
      <c r="L3084" s="1128">
        <v>0.47999999998137355</v>
      </c>
      <c r="M3084" s="1128">
        <v>0</v>
      </c>
      <c r="N3084" s="1129">
        <v>0</v>
      </c>
      <c r="O3084" s="1128">
        <v>0.47999999998137355</v>
      </c>
      <c r="P3084" s="1127">
        <v>0.17759999999310822</v>
      </c>
      <c r="Q3084" s="1127">
        <v>0</v>
      </c>
      <c r="R3084" s="1127">
        <v>0</v>
      </c>
      <c r="S3084" s="1127">
        <v>0</v>
      </c>
      <c r="T3084" s="1130">
        <v>0</v>
      </c>
      <c r="U3084" s="1130">
        <v>0</v>
      </c>
      <c r="V3084" s="1130">
        <v>0</v>
      </c>
      <c r="W3084" s="1127">
        <v>0</v>
      </c>
      <c r="X3084" s="1130">
        <v>0.17759999999310822</v>
      </c>
      <c r="Y3084" s="735">
        <v>0.37</v>
      </c>
      <c r="Z3084" s="1131">
        <v>0.17759999999310822</v>
      </c>
      <c r="AA3084" s="1131">
        <v>0</v>
      </c>
      <c r="AB3084" s="1131">
        <v>0</v>
      </c>
      <c r="AC3084" s="1131">
        <v>0</v>
      </c>
      <c r="AD3084" s="1131">
        <v>0.17759999999310822</v>
      </c>
      <c r="AE3084" s="1131">
        <v>0</v>
      </c>
      <c r="AF3084" s="126"/>
      <c r="AG3084" s="126"/>
      <c r="AH3084" s="126"/>
      <c r="AI3084" s="126"/>
      <c r="AJ3084" s="126"/>
      <c r="AK3084" s="126"/>
      <c r="AL3084" s="126">
        <v>3084</v>
      </c>
    </row>
    <row r="3085" spans="1:38">
      <c r="A3085" s="721" t="s">
        <v>2111</v>
      </c>
      <c r="B3085" s="722">
        <v>25</v>
      </c>
      <c r="C3085" s="722">
        <v>2590</v>
      </c>
      <c r="D3085" s="722">
        <v>259095</v>
      </c>
      <c r="E3085" s="721">
        <v>2590950026</v>
      </c>
      <c r="F3085" s="721" t="s">
        <v>3469</v>
      </c>
      <c r="G3085" s="1127">
        <v>-5917327328</v>
      </c>
      <c r="H3085" s="1128">
        <v>0</v>
      </c>
      <c r="I3085" s="1128">
        <v>-5917327328.0900002</v>
      </c>
      <c r="J3085" s="1128">
        <v>-9.0000152587890625E-2</v>
      </c>
      <c r="K3085" s="1128">
        <v>0</v>
      </c>
      <c r="L3085" s="1128">
        <v>0</v>
      </c>
      <c r="M3085" s="1128">
        <v>-9.0000152587890625E-2</v>
      </c>
      <c r="N3085" s="1129">
        <v>0</v>
      </c>
      <c r="O3085" s="1128">
        <v>-9.0000152587890625E-2</v>
      </c>
      <c r="P3085" s="1127">
        <v>-3.3300056457519531E-2</v>
      </c>
      <c r="Q3085" s="1127">
        <v>0</v>
      </c>
      <c r="R3085" s="1127">
        <v>0</v>
      </c>
      <c r="S3085" s="1127">
        <v>0</v>
      </c>
      <c r="T3085" s="1130">
        <v>0</v>
      </c>
      <c r="U3085" s="1130">
        <v>0</v>
      </c>
      <c r="V3085" s="1130">
        <v>0</v>
      </c>
      <c r="W3085" s="1127">
        <v>0</v>
      </c>
      <c r="X3085" s="1130">
        <v>-3.3300056457519531E-2</v>
      </c>
      <c r="Y3085" s="735">
        <v>0.37</v>
      </c>
      <c r="Z3085" s="1131">
        <v>0</v>
      </c>
      <c r="AA3085" s="1131">
        <v>-3.3300056457519531E-2</v>
      </c>
      <c r="AB3085" s="1131">
        <v>0</v>
      </c>
      <c r="AC3085" s="1131">
        <v>-3.7000141143798827E-2</v>
      </c>
      <c r="AD3085" s="1131">
        <v>0</v>
      </c>
      <c r="AE3085" s="1131">
        <v>3.7000846862792966E-3</v>
      </c>
      <c r="AF3085" s="126"/>
      <c r="AG3085" s="126"/>
      <c r="AH3085" s="126"/>
      <c r="AI3085" s="126"/>
      <c r="AJ3085" s="126"/>
      <c r="AK3085" s="126"/>
      <c r="AL3085" s="126">
        <v>3085</v>
      </c>
    </row>
    <row r="3086" spans="1:38">
      <c r="A3086" s="721" t="s">
        <v>2111</v>
      </c>
      <c r="B3086" s="722">
        <v>25</v>
      </c>
      <c r="C3086" s="722">
        <v>2590</v>
      </c>
      <c r="D3086" s="722">
        <v>259095</v>
      </c>
      <c r="E3086" s="721">
        <v>2590950080</v>
      </c>
      <c r="F3086" s="721" t="s">
        <v>3470</v>
      </c>
      <c r="G3086" s="1127">
        <v>0</v>
      </c>
      <c r="H3086" s="1128">
        <v>0</v>
      </c>
      <c r="I3086" s="1128">
        <v>0</v>
      </c>
      <c r="J3086" s="1128">
        <v>0</v>
      </c>
      <c r="K3086" s="1128">
        <v>0</v>
      </c>
      <c r="L3086" s="1128">
        <v>0</v>
      </c>
      <c r="M3086" s="1128">
        <v>0</v>
      </c>
      <c r="N3086" s="1129">
        <v>0</v>
      </c>
      <c r="O3086" s="1128">
        <v>0</v>
      </c>
      <c r="P3086" s="1127">
        <v>0</v>
      </c>
      <c r="Q3086" s="1127">
        <v>0</v>
      </c>
      <c r="R3086" s="1127">
        <v>0</v>
      </c>
      <c r="S3086" s="1127">
        <v>0</v>
      </c>
      <c r="T3086" s="1130">
        <v>0</v>
      </c>
      <c r="U3086" s="1130">
        <v>0</v>
      </c>
      <c r="V3086" s="1130">
        <v>0</v>
      </c>
      <c r="W3086" s="1127">
        <v>0</v>
      </c>
      <c r="X3086" s="1130">
        <v>0</v>
      </c>
      <c r="Y3086" s="735">
        <v>0</v>
      </c>
      <c r="Z3086" s="1131">
        <v>0</v>
      </c>
      <c r="AA3086" s="1131">
        <v>0</v>
      </c>
      <c r="AB3086" s="1131">
        <v>0</v>
      </c>
      <c r="AC3086" s="1131">
        <v>0</v>
      </c>
      <c r="AD3086" s="1131">
        <v>0</v>
      </c>
      <c r="AE3086" s="1131">
        <v>0</v>
      </c>
      <c r="AF3086" s="126"/>
      <c r="AG3086" s="126"/>
      <c r="AH3086" s="126"/>
      <c r="AI3086" s="126"/>
      <c r="AJ3086" s="126"/>
      <c r="AK3086" s="126"/>
      <c r="AL3086" s="126">
        <v>3086</v>
      </c>
    </row>
    <row r="3087" spans="1:38">
      <c r="A3087" s="721" t="s">
        <v>2111</v>
      </c>
      <c r="B3087" s="722">
        <v>25</v>
      </c>
      <c r="C3087" s="722">
        <v>2590</v>
      </c>
      <c r="D3087" s="722">
        <v>259095</v>
      </c>
      <c r="E3087" s="721">
        <v>2590951000</v>
      </c>
      <c r="F3087" s="721" t="s">
        <v>3272</v>
      </c>
      <c r="G3087" s="1127">
        <v>-1859356</v>
      </c>
      <c r="H3087" s="1128">
        <v>0</v>
      </c>
      <c r="I3087" s="1128">
        <v>-1859356</v>
      </c>
      <c r="J3087" s="1128">
        <v>0</v>
      </c>
      <c r="K3087" s="1128">
        <v>0</v>
      </c>
      <c r="L3087" s="1128">
        <v>0</v>
      </c>
      <c r="M3087" s="1128">
        <v>0</v>
      </c>
      <c r="N3087" s="1129">
        <v>0</v>
      </c>
      <c r="O3087" s="1128">
        <v>0</v>
      </c>
      <c r="P3087" s="1127">
        <v>0</v>
      </c>
      <c r="Q3087" s="1127">
        <v>0</v>
      </c>
      <c r="R3087" s="1127">
        <v>0</v>
      </c>
      <c r="S3087" s="1127">
        <v>0</v>
      </c>
      <c r="T3087" s="1130">
        <v>0</v>
      </c>
      <c r="U3087" s="1130">
        <v>0</v>
      </c>
      <c r="V3087" s="1130">
        <v>0</v>
      </c>
      <c r="W3087" s="1127">
        <v>0</v>
      </c>
      <c r="X3087" s="1130">
        <v>0</v>
      </c>
      <c r="Y3087" s="735">
        <v>0</v>
      </c>
      <c r="Z3087" s="1131">
        <v>0</v>
      </c>
      <c r="AA3087" s="1131">
        <v>0</v>
      </c>
      <c r="AB3087" s="1131">
        <v>0</v>
      </c>
      <c r="AC3087" s="1131">
        <v>0</v>
      </c>
      <c r="AD3087" s="1131">
        <v>0</v>
      </c>
      <c r="AE3087" s="1131">
        <v>0</v>
      </c>
      <c r="AF3087" s="126"/>
      <c r="AG3087" s="126"/>
      <c r="AH3087" s="126"/>
      <c r="AI3087" s="126"/>
      <c r="AJ3087" s="126"/>
      <c r="AK3087" s="126"/>
      <c r="AL3087" s="126">
        <v>3087</v>
      </c>
    </row>
    <row r="3088" spans="1:38">
      <c r="A3088" s="721" t="s">
        <v>2111</v>
      </c>
      <c r="B3088" s="722">
        <v>25</v>
      </c>
      <c r="C3088" s="722">
        <v>2590</v>
      </c>
      <c r="D3088" s="722">
        <v>259095</v>
      </c>
      <c r="E3088" s="721">
        <v>2590951001</v>
      </c>
      <c r="F3088" s="721" t="s">
        <v>325</v>
      </c>
      <c r="G3088" s="1127">
        <v>-9724976</v>
      </c>
      <c r="H3088" s="1128">
        <v>0</v>
      </c>
      <c r="I3088" s="1128">
        <v>-9724975.6099999994</v>
      </c>
      <c r="J3088" s="1128">
        <v>0.39000000059604645</v>
      </c>
      <c r="K3088" s="1128">
        <v>0.39000000059604645</v>
      </c>
      <c r="L3088" s="1128">
        <v>0</v>
      </c>
      <c r="M3088" s="1128">
        <v>0</v>
      </c>
      <c r="N3088" s="1129">
        <v>0</v>
      </c>
      <c r="O3088" s="1128">
        <v>0</v>
      </c>
      <c r="P3088" s="1127">
        <v>0</v>
      </c>
      <c r="Q3088" s="1127">
        <v>0</v>
      </c>
      <c r="R3088" s="1127">
        <v>0</v>
      </c>
      <c r="S3088" s="1127">
        <v>0</v>
      </c>
      <c r="T3088" s="1130">
        <v>0</v>
      </c>
      <c r="U3088" s="1130">
        <v>0</v>
      </c>
      <c r="V3088" s="1130">
        <v>0</v>
      </c>
      <c r="W3088" s="1127">
        <v>0</v>
      </c>
      <c r="X3088" s="1130">
        <v>0</v>
      </c>
      <c r="Y3088" s="735">
        <v>0</v>
      </c>
      <c r="Z3088" s="1131">
        <v>0</v>
      </c>
      <c r="AA3088" s="1131">
        <v>0</v>
      </c>
      <c r="AB3088" s="1131">
        <v>0</v>
      </c>
      <c r="AC3088" s="1131">
        <v>0</v>
      </c>
      <c r="AD3088" s="1131">
        <v>0</v>
      </c>
      <c r="AE3088" s="1131">
        <v>0</v>
      </c>
      <c r="AF3088" s="126"/>
      <c r="AG3088" s="126"/>
      <c r="AH3088" s="126"/>
      <c r="AI3088" s="126"/>
      <c r="AJ3088" s="126"/>
      <c r="AK3088" s="126"/>
      <c r="AL3088" s="126">
        <v>3088</v>
      </c>
    </row>
    <row r="3089" spans="1:38">
      <c r="A3089" s="721" t="s">
        <v>2111</v>
      </c>
      <c r="B3089" s="722">
        <v>25</v>
      </c>
      <c r="C3089" s="722">
        <v>2590</v>
      </c>
      <c r="D3089" s="722">
        <v>259095</v>
      </c>
      <c r="E3089" s="721">
        <v>2590951101</v>
      </c>
      <c r="F3089" s="721" t="s">
        <v>1682</v>
      </c>
      <c r="G3089" s="1127">
        <v>-3984580426</v>
      </c>
      <c r="H3089" s="1128">
        <v>0</v>
      </c>
      <c r="I3089" s="1128">
        <v>-3984580426.4699998</v>
      </c>
      <c r="J3089" s="1128">
        <v>-0.46999979019165039</v>
      </c>
      <c r="K3089" s="1128">
        <v>-0.46999979019165039</v>
      </c>
      <c r="L3089" s="1128">
        <v>0</v>
      </c>
      <c r="M3089" s="1128">
        <v>0</v>
      </c>
      <c r="N3089" s="1129">
        <v>0</v>
      </c>
      <c r="O3089" s="1128">
        <v>0</v>
      </c>
      <c r="P3089" s="1127">
        <v>0</v>
      </c>
      <c r="Q3089" s="1127">
        <v>0</v>
      </c>
      <c r="R3089" s="1127">
        <v>0</v>
      </c>
      <c r="S3089" s="1127">
        <v>0</v>
      </c>
      <c r="T3089" s="1130">
        <v>0</v>
      </c>
      <c r="U3089" s="1130">
        <v>0</v>
      </c>
      <c r="V3089" s="1130">
        <v>0</v>
      </c>
      <c r="W3089" s="1127">
        <v>0</v>
      </c>
      <c r="X3089" s="1130">
        <v>0</v>
      </c>
      <c r="Y3089" s="735">
        <v>0</v>
      </c>
      <c r="Z3089" s="1131">
        <v>0</v>
      </c>
      <c r="AA3089" s="1131">
        <v>0</v>
      </c>
      <c r="AB3089" s="1131">
        <v>0</v>
      </c>
      <c r="AC3089" s="1131">
        <v>0</v>
      </c>
      <c r="AD3089" s="1131">
        <v>0</v>
      </c>
      <c r="AE3089" s="1131">
        <v>0</v>
      </c>
      <c r="AF3089" s="126"/>
      <c r="AG3089" s="126"/>
      <c r="AH3089" s="126"/>
      <c r="AI3089" s="126"/>
      <c r="AJ3089" s="126"/>
      <c r="AK3089" s="126"/>
      <c r="AL3089" s="126">
        <v>3089</v>
      </c>
    </row>
    <row r="3090" spans="1:38">
      <c r="A3090" s="721" t="s">
        <v>2111</v>
      </c>
      <c r="B3090" s="722">
        <v>25</v>
      </c>
      <c r="C3090" s="722">
        <v>2590</v>
      </c>
      <c r="D3090" s="722">
        <v>259095</v>
      </c>
      <c r="E3090" s="721">
        <v>2590951102</v>
      </c>
      <c r="F3090" s="721" t="s">
        <v>1683</v>
      </c>
      <c r="G3090" s="1127">
        <v>-4946288868</v>
      </c>
      <c r="H3090" s="1128">
        <v>0</v>
      </c>
      <c r="I3090" s="1128">
        <v>-4946288867.5699997</v>
      </c>
      <c r="J3090" s="1128">
        <v>0.43000030517578125</v>
      </c>
      <c r="K3090" s="1128">
        <v>0.43000030517578125</v>
      </c>
      <c r="L3090" s="1128">
        <v>0</v>
      </c>
      <c r="M3090" s="1128">
        <v>0</v>
      </c>
      <c r="N3090" s="1129">
        <v>0</v>
      </c>
      <c r="O3090" s="1128">
        <v>0</v>
      </c>
      <c r="P3090" s="1127">
        <v>0</v>
      </c>
      <c r="Q3090" s="1127">
        <v>0</v>
      </c>
      <c r="R3090" s="1127">
        <v>0</v>
      </c>
      <c r="S3090" s="1127">
        <v>0</v>
      </c>
      <c r="T3090" s="1130">
        <v>0</v>
      </c>
      <c r="U3090" s="1130">
        <v>0</v>
      </c>
      <c r="V3090" s="1130">
        <v>0</v>
      </c>
      <c r="W3090" s="1127">
        <v>0</v>
      </c>
      <c r="X3090" s="1130">
        <v>0</v>
      </c>
      <c r="Y3090" s="735">
        <v>0</v>
      </c>
      <c r="Z3090" s="1131">
        <v>0</v>
      </c>
      <c r="AA3090" s="1131">
        <v>0</v>
      </c>
      <c r="AB3090" s="1131">
        <v>0</v>
      </c>
      <c r="AC3090" s="1131">
        <v>0</v>
      </c>
      <c r="AD3090" s="1131">
        <v>0</v>
      </c>
      <c r="AE3090" s="1131">
        <v>0</v>
      </c>
      <c r="AF3090" s="126"/>
      <c r="AG3090" s="126"/>
      <c r="AH3090" s="126"/>
      <c r="AI3090" s="126"/>
      <c r="AJ3090" s="126"/>
      <c r="AK3090" s="126"/>
      <c r="AL3090" s="126">
        <v>3090</v>
      </c>
    </row>
    <row r="3091" spans="1:38">
      <c r="A3091" s="721" t="s">
        <v>2111</v>
      </c>
      <c r="B3091" s="722">
        <v>25</v>
      </c>
      <c r="C3091" s="722">
        <v>2590</v>
      </c>
      <c r="D3091" s="722">
        <v>259095</v>
      </c>
      <c r="E3091" s="721">
        <v>2590951200</v>
      </c>
      <c r="F3091" s="721" t="s">
        <v>376</v>
      </c>
      <c r="G3091" s="1127">
        <v>-4374046</v>
      </c>
      <c r="H3091" s="1128">
        <v>0</v>
      </c>
      <c r="I3091" s="1128">
        <v>-4374046.3600000003</v>
      </c>
      <c r="J3091" s="1128">
        <v>-0.36000000033527613</v>
      </c>
      <c r="K3091" s="1128">
        <v>-0.36000000033527613</v>
      </c>
      <c r="L3091" s="1128">
        <v>0</v>
      </c>
      <c r="M3091" s="1128">
        <v>0</v>
      </c>
      <c r="N3091" s="1129">
        <v>0</v>
      </c>
      <c r="O3091" s="1128">
        <v>0</v>
      </c>
      <c r="P3091" s="1127">
        <v>0</v>
      </c>
      <c r="Q3091" s="1127">
        <v>0</v>
      </c>
      <c r="R3091" s="1127">
        <v>0</v>
      </c>
      <c r="S3091" s="1127">
        <v>0</v>
      </c>
      <c r="T3091" s="1130">
        <v>0</v>
      </c>
      <c r="U3091" s="1130">
        <v>0</v>
      </c>
      <c r="V3091" s="1130">
        <v>0</v>
      </c>
      <c r="W3091" s="1127">
        <v>0</v>
      </c>
      <c r="X3091" s="1130">
        <v>0</v>
      </c>
      <c r="Y3091" s="735">
        <v>0</v>
      </c>
      <c r="Z3091" s="1131">
        <v>0</v>
      </c>
      <c r="AA3091" s="1131">
        <v>0</v>
      </c>
      <c r="AB3091" s="1131">
        <v>0</v>
      </c>
      <c r="AC3091" s="1131">
        <v>0</v>
      </c>
      <c r="AD3091" s="1131">
        <v>0</v>
      </c>
      <c r="AE3091" s="1131">
        <v>0</v>
      </c>
      <c r="AF3091" s="126"/>
      <c r="AG3091" s="126"/>
      <c r="AH3091" s="126"/>
      <c r="AI3091" s="126"/>
      <c r="AJ3091" s="126"/>
      <c r="AK3091" s="126"/>
      <c r="AL3091" s="126">
        <v>3091</v>
      </c>
    </row>
    <row r="3092" spans="1:38">
      <c r="A3092" s="721" t="s">
        <v>2111</v>
      </c>
      <c r="B3092" s="722">
        <v>25</v>
      </c>
      <c r="C3092" s="722">
        <v>2590</v>
      </c>
      <c r="D3092" s="722">
        <v>259095</v>
      </c>
      <c r="E3092" s="721">
        <v>2590951201</v>
      </c>
      <c r="F3092" s="721" t="s">
        <v>1684</v>
      </c>
      <c r="G3092" s="1127">
        <v>-6088509221</v>
      </c>
      <c r="H3092" s="1128">
        <v>0</v>
      </c>
      <c r="I3092" s="1128">
        <v>-6088509221.29</v>
      </c>
      <c r="J3092" s="1128">
        <v>-0.28999996185302734</v>
      </c>
      <c r="K3092" s="1128">
        <v>-0.28999996185302734</v>
      </c>
      <c r="L3092" s="1128">
        <v>0</v>
      </c>
      <c r="M3092" s="1128">
        <v>0</v>
      </c>
      <c r="N3092" s="1129">
        <v>0</v>
      </c>
      <c r="O3092" s="1128">
        <v>0</v>
      </c>
      <c r="P3092" s="1127">
        <v>0</v>
      </c>
      <c r="Q3092" s="1127">
        <v>0</v>
      </c>
      <c r="R3092" s="1127">
        <v>0</v>
      </c>
      <c r="S3092" s="1127">
        <v>0</v>
      </c>
      <c r="T3092" s="1130">
        <v>0</v>
      </c>
      <c r="U3092" s="1130">
        <v>0</v>
      </c>
      <c r="V3092" s="1130">
        <v>0</v>
      </c>
      <c r="W3092" s="1127">
        <v>0</v>
      </c>
      <c r="X3092" s="1130">
        <v>0</v>
      </c>
      <c r="Y3092" s="735">
        <v>0</v>
      </c>
      <c r="Z3092" s="1131">
        <v>0</v>
      </c>
      <c r="AA3092" s="1131">
        <v>0</v>
      </c>
      <c r="AB3092" s="1131">
        <v>0</v>
      </c>
      <c r="AC3092" s="1131">
        <v>0</v>
      </c>
      <c r="AD3092" s="1131">
        <v>0</v>
      </c>
      <c r="AE3092" s="1131">
        <v>0</v>
      </c>
      <c r="AF3092" s="126"/>
      <c r="AG3092" s="126"/>
      <c r="AH3092" s="126"/>
      <c r="AI3092" s="126"/>
      <c r="AJ3092" s="126"/>
      <c r="AK3092" s="126"/>
      <c r="AL3092" s="126">
        <v>3092</v>
      </c>
    </row>
    <row r="3093" spans="1:38">
      <c r="A3093" s="721" t="s">
        <v>2111</v>
      </c>
      <c r="B3093" s="722">
        <v>25</v>
      </c>
      <c r="C3093" s="722">
        <v>2590</v>
      </c>
      <c r="D3093" s="722">
        <v>259095</v>
      </c>
      <c r="E3093" s="721">
        <v>2590951889</v>
      </c>
      <c r="F3093" s="721" t="s">
        <v>1685</v>
      </c>
      <c r="G3093" s="1127">
        <v>-2116263</v>
      </c>
      <c r="H3093" s="1128">
        <v>0</v>
      </c>
      <c r="I3093" s="1128">
        <v>-2116263.15</v>
      </c>
      <c r="J3093" s="1128">
        <v>-0.14999999990686774</v>
      </c>
      <c r="K3093" s="1128">
        <v>0</v>
      </c>
      <c r="L3093" s="1128">
        <v>0</v>
      </c>
      <c r="M3093" s="1128">
        <v>-0.14999999990686774</v>
      </c>
      <c r="N3093" s="1129">
        <v>0</v>
      </c>
      <c r="O3093" s="1128">
        <v>-0.14999999990686774</v>
      </c>
      <c r="P3093" s="1127">
        <v>-5.5499999965541065E-2</v>
      </c>
      <c r="Q3093" s="1127">
        <v>0</v>
      </c>
      <c r="R3093" s="1127">
        <v>0</v>
      </c>
      <c r="S3093" s="1127">
        <v>0</v>
      </c>
      <c r="T3093" s="1130">
        <v>0</v>
      </c>
      <c r="U3093" s="1130">
        <v>0</v>
      </c>
      <c r="V3093" s="1130">
        <v>0</v>
      </c>
      <c r="W3093" s="1127">
        <v>0</v>
      </c>
      <c r="X3093" s="1130">
        <v>-5.5499999965541065E-2</v>
      </c>
      <c r="Y3093" s="735">
        <v>0.37</v>
      </c>
      <c r="Z3093" s="1131">
        <v>0</v>
      </c>
      <c r="AA3093" s="1131">
        <v>-5.5499999965541065E-2</v>
      </c>
      <c r="AB3093" s="1131">
        <v>0</v>
      </c>
      <c r="AC3093" s="1131">
        <v>-0.11840000002412125</v>
      </c>
      <c r="AD3093" s="1131">
        <v>0</v>
      </c>
      <c r="AE3093" s="1131">
        <v>6.290000005858018E-2</v>
      </c>
      <c r="AF3093" s="126"/>
      <c r="AG3093" s="126"/>
      <c r="AH3093" s="126"/>
      <c r="AI3093" s="126"/>
      <c r="AJ3093" s="126"/>
      <c r="AK3093" s="126"/>
      <c r="AL3093" s="126">
        <v>3093</v>
      </c>
    </row>
    <row r="3094" spans="1:38">
      <c r="A3094" s="721" t="s">
        <v>2111</v>
      </c>
      <c r="B3094" s="722">
        <v>25</v>
      </c>
      <c r="C3094" s="722">
        <v>2590</v>
      </c>
      <c r="D3094" s="722">
        <v>259095</v>
      </c>
      <c r="E3094" s="721">
        <v>2590959003</v>
      </c>
      <c r="F3094" s="721" t="s">
        <v>3471</v>
      </c>
      <c r="G3094" s="1127">
        <v>0</v>
      </c>
      <c r="H3094" s="1128">
        <v>0</v>
      </c>
      <c r="I3094" s="1128">
        <v>0</v>
      </c>
      <c r="J3094" s="1128">
        <v>0</v>
      </c>
      <c r="K3094" s="1128">
        <v>0</v>
      </c>
      <c r="L3094" s="1128">
        <v>0</v>
      </c>
      <c r="M3094" s="1128">
        <v>0</v>
      </c>
      <c r="N3094" s="1129">
        <v>0</v>
      </c>
      <c r="O3094" s="1128">
        <v>0</v>
      </c>
      <c r="P3094" s="1127">
        <v>0</v>
      </c>
      <c r="Q3094" s="1127">
        <v>0</v>
      </c>
      <c r="R3094" s="1127">
        <v>0</v>
      </c>
      <c r="S3094" s="1127">
        <v>0</v>
      </c>
      <c r="T3094" s="1130">
        <v>0</v>
      </c>
      <c r="U3094" s="1130">
        <v>0</v>
      </c>
      <c r="V3094" s="1130">
        <v>0</v>
      </c>
      <c r="W3094" s="1127">
        <v>0</v>
      </c>
      <c r="X3094" s="1130">
        <v>0</v>
      </c>
      <c r="Y3094" s="735">
        <v>0</v>
      </c>
      <c r="Z3094" s="1131">
        <v>0</v>
      </c>
      <c r="AA3094" s="1131">
        <v>0</v>
      </c>
      <c r="AB3094" s="1131">
        <v>6.2904968261718749E-2</v>
      </c>
      <c r="AC3094" s="1131">
        <v>0</v>
      </c>
      <c r="AD3094" s="1131">
        <v>-6.2904968261718749E-2</v>
      </c>
      <c r="AE3094" s="1131">
        <v>0</v>
      </c>
      <c r="AF3094" s="126"/>
      <c r="AG3094" s="126"/>
      <c r="AH3094" s="126"/>
      <c r="AI3094" s="126"/>
      <c r="AJ3094" s="126"/>
      <c r="AK3094" s="126"/>
      <c r="AL3094" s="126">
        <v>3094</v>
      </c>
    </row>
    <row r="3095" spans="1:38">
      <c r="A3095" s="721" t="s">
        <v>2111</v>
      </c>
      <c r="B3095" s="722">
        <v>25</v>
      </c>
      <c r="C3095" s="722">
        <v>2590</v>
      </c>
      <c r="D3095" s="722">
        <v>259095</v>
      </c>
      <c r="E3095" s="721">
        <v>2590959004</v>
      </c>
      <c r="F3095" s="721" t="s">
        <v>1686</v>
      </c>
      <c r="G3095" s="1127">
        <v>-800023098</v>
      </c>
      <c r="H3095" s="1128">
        <v>0</v>
      </c>
      <c r="I3095" s="1128">
        <v>-800023097.54999995</v>
      </c>
      <c r="J3095" s="1128">
        <v>0.45000004768371582</v>
      </c>
      <c r="K3095" s="1128">
        <v>0.45000004768371582</v>
      </c>
      <c r="L3095" s="1128">
        <v>0</v>
      </c>
      <c r="M3095" s="1128">
        <v>0</v>
      </c>
      <c r="N3095" s="1129">
        <v>0</v>
      </c>
      <c r="O3095" s="1128">
        <v>0</v>
      </c>
      <c r="P3095" s="1127">
        <v>0</v>
      </c>
      <c r="Q3095" s="1127">
        <v>0</v>
      </c>
      <c r="R3095" s="1127">
        <v>0</v>
      </c>
      <c r="S3095" s="1127">
        <v>0</v>
      </c>
      <c r="T3095" s="1130">
        <v>0</v>
      </c>
      <c r="U3095" s="1130">
        <v>0</v>
      </c>
      <c r="V3095" s="1130">
        <v>0</v>
      </c>
      <c r="W3095" s="1127">
        <v>0</v>
      </c>
      <c r="X3095" s="1130">
        <v>0</v>
      </c>
      <c r="Y3095" s="735">
        <v>0</v>
      </c>
      <c r="Z3095" s="1131">
        <v>0</v>
      </c>
      <c r="AA3095" s="1131">
        <v>0</v>
      </c>
      <c r="AB3095" s="1131">
        <v>0</v>
      </c>
      <c r="AC3095" s="1131">
        <v>0</v>
      </c>
      <c r="AD3095" s="1131">
        <v>0</v>
      </c>
      <c r="AE3095" s="1131">
        <v>0</v>
      </c>
      <c r="AF3095" s="126"/>
      <c r="AG3095" s="126"/>
      <c r="AH3095" s="126"/>
      <c r="AI3095" s="126"/>
      <c r="AJ3095" s="126"/>
      <c r="AK3095" s="126"/>
      <c r="AL3095" s="126">
        <v>3095</v>
      </c>
    </row>
    <row r="3096" spans="1:38">
      <c r="A3096" s="721" t="s">
        <v>2111</v>
      </c>
      <c r="B3096" s="722">
        <v>25</v>
      </c>
      <c r="C3096" s="722">
        <v>2590</v>
      </c>
      <c r="D3096" s="722">
        <v>259095</v>
      </c>
      <c r="E3096" s="721">
        <v>2590959005</v>
      </c>
      <c r="F3096" s="721" t="s">
        <v>1686</v>
      </c>
      <c r="G3096" s="1127">
        <v>-731536</v>
      </c>
      <c r="H3096" s="1128">
        <v>0</v>
      </c>
      <c r="I3096" s="1128">
        <v>-731536</v>
      </c>
      <c r="J3096" s="1128">
        <v>0</v>
      </c>
      <c r="K3096" s="1128">
        <v>0</v>
      </c>
      <c r="L3096" s="1128">
        <v>0</v>
      </c>
      <c r="M3096" s="1128">
        <v>0</v>
      </c>
      <c r="N3096" s="1129">
        <v>0</v>
      </c>
      <c r="O3096" s="1128">
        <v>0</v>
      </c>
      <c r="P3096" s="1127">
        <v>0</v>
      </c>
      <c r="Q3096" s="1127">
        <v>0</v>
      </c>
      <c r="R3096" s="1127">
        <v>0</v>
      </c>
      <c r="S3096" s="1127">
        <v>0</v>
      </c>
      <c r="T3096" s="1130">
        <v>0</v>
      </c>
      <c r="U3096" s="1130">
        <v>0</v>
      </c>
      <c r="V3096" s="1130">
        <v>0</v>
      </c>
      <c r="W3096" s="1127">
        <v>0</v>
      </c>
      <c r="X3096" s="1130">
        <v>0</v>
      </c>
      <c r="Y3096" s="735">
        <v>0</v>
      </c>
      <c r="Z3096" s="1131">
        <v>0</v>
      </c>
      <c r="AA3096" s="1131">
        <v>0</v>
      </c>
      <c r="AB3096" s="1131">
        <v>0</v>
      </c>
      <c r="AC3096" s="1131">
        <v>0</v>
      </c>
      <c r="AD3096" s="1131">
        <v>0</v>
      </c>
      <c r="AE3096" s="1131">
        <v>0</v>
      </c>
      <c r="AF3096" s="126"/>
      <c r="AG3096" s="126"/>
      <c r="AH3096" s="126"/>
      <c r="AI3096" s="126"/>
      <c r="AJ3096" s="126"/>
      <c r="AK3096" s="126"/>
      <c r="AL3096" s="126">
        <v>3096</v>
      </c>
    </row>
    <row r="3097" spans="1:38">
      <c r="A3097" s="721" t="s">
        <v>2111</v>
      </c>
      <c r="B3097" s="722">
        <v>25</v>
      </c>
      <c r="C3097" s="722">
        <v>2590</v>
      </c>
      <c r="D3097" s="722">
        <v>259095</v>
      </c>
      <c r="E3097" s="721">
        <v>2590959008</v>
      </c>
      <c r="F3097" s="721" t="s">
        <v>3472</v>
      </c>
      <c r="G3097" s="1127">
        <v>0</v>
      </c>
      <c r="H3097" s="1128">
        <v>0</v>
      </c>
      <c r="I3097" s="1128">
        <v>0</v>
      </c>
      <c r="J3097" s="1128">
        <v>0</v>
      </c>
      <c r="K3097" s="1128">
        <v>0</v>
      </c>
      <c r="L3097" s="1128">
        <v>0</v>
      </c>
      <c r="M3097" s="1128">
        <v>0</v>
      </c>
      <c r="N3097" s="1129">
        <v>0</v>
      </c>
      <c r="O3097" s="1128">
        <v>0</v>
      </c>
      <c r="P3097" s="1127">
        <v>0</v>
      </c>
      <c r="Q3097" s="1127">
        <v>0</v>
      </c>
      <c r="R3097" s="1127">
        <v>0</v>
      </c>
      <c r="S3097" s="1127">
        <v>0</v>
      </c>
      <c r="T3097" s="1130">
        <v>0</v>
      </c>
      <c r="U3097" s="1130">
        <v>0</v>
      </c>
      <c r="V3097" s="1130">
        <v>0</v>
      </c>
      <c r="W3097" s="1127">
        <v>0</v>
      </c>
      <c r="X3097" s="1130">
        <v>0</v>
      </c>
      <c r="Y3097" s="735">
        <v>0</v>
      </c>
      <c r="Z3097" s="1131">
        <v>0</v>
      </c>
      <c r="AA3097" s="1131">
        <v>0</v>
      </c>
      <c r="AB3097" s="1131">
        <v>0</v>
      </c>
      <c r="AC3097" s="1131">
        <v>-0.11840001940727234</v>
      </c>
      <c r="AD3097" s="1131">
        <v>0</v>
      </c>
      <c r="AE3097" s="1131">
        <v>0.11840001940727234</v>
      </c>
      <c r="AF3097" s="126"/>
      <c r="AG3097" s="126"/>
      <c r="AH3097" s="126"/>
      <c r="AI3097" s="126"/>
      <c r="AJ3097" s="126"/>
      <c r="AK3097" s="126"/>
      <c r="AL3097" s="126">
        <v>3097</v>
      </c>
    </row>
    <row r="3098" spans="1:38">
      <c r="A3098" s="721" t="s">
        <v>2111</v>
      </c>
      <c r="B3098" s="722">
        <v>25</v>
      </c>
      <c r="C3098" s="722">
        <v>2590</v>
      </c>
      <c r="D3098" s="722">
        <v>259095</v>
      </c>
      <c r="E3098" s="721">
        <v>2590959010</v>
      </c>
      <c r="F3098" s="721" t="s">
        <v>1686</v>
      </c>
      <c r="G3098" s="1127">
        <v>-9099697810</v>
      </c>
      <c r="H3098" s="1128">
        <v>0</v>
      </c>
      <c r="I3098" s="1128">
        <v>-9099697809.5599995</v>
      </c>
      <c r="J3098" s="1128">
        <v>0.44000053405761719</v>
      </c>
      <c r="K3098" s="1128">
        <v>0.44000053405761719</v>
      </c>
      <c r="L3098" s="1128">
        <v>0</v>
      </c>
      <c r="M3098" s="1128">
        <v>0</v>
      </c>
      <c r="N3098" s="1129">
        <v>0</v>
      </c>
      <c r="O3098" s="1128">
        <v>0</v>
      </c>
      <c r="P3098" s="1127">
        <v>0</v>
      </c>
      <c r="Q3098" s="1127">
        <v>0</v>
      </c>
      <c r="R3098" s="1127">
        <v>0</v>
      </c>
      <c r="S3098" s="1127">
        <v>0</v>
      </c>
      <c r="T3098" s="1130">
        <v>0</v>
      </c>
      <c r="U3098" s="1130">
        <v>0</v>
      </c>
      <c r="V3098" s="1130">
        <v>0</v>
      </c>
      <c r="W3098" s="1127">
        <v>0</v>
      </c>
      <c r="X3098" s="1130">
        <v>0</v>
      </c>
      <c r="Y3098" s="735">
        <v>0</v>
      </c>
      <c r="Z3098" s="1131">
        <v>0</v>
      </c>
      <c r="AA3098" s="1131">
        <v>0</v>
      </c>
      <c r="AB3098" s="1131">
        <v>0</v>
      </c>
      <c r="AC3098" s="1131">
        <v>0</v>
      </c>
      <c r="AD3098" s="1131">
        <v>0</v>
      </c>
      <c r="AE3098" s="1131">
        <v>0</v>
      </c>
      <c r="AF3098" s="126"/>
      <c r="AG3098" s="126"/>
      <c r="AH3098" s="126"/>
      <c r="AI3098" s="126"/>
      <c r="AJ3098" s="126"/>
      <c r="AK3098" s="126"/>
      <c r="AL3098" s="126">
        <v>3098</v>
      </c>
    </row>
    <row r="3099" spans="1:38">
      <c r="A3099" s="721" t="s">
        <v>2111</v>
      </c>
      <c r="B3099" s="722">
        <v>25</v>
      </c>
      <c r="C3099" s="722">
        <v>2590</v>
      </c>
      <c r="D3099" s="722">
        <v>259095</v>
      </c>
      <c r="E3099" s="721">
        <v>2590959011</v>
      </c>
      <c r="F3099" s="721" t="s">
        <v>1619</v>
      </c>
      <c r="G3099" s="1127">
        <v>0</v>
      </c>
      <c r="H3099" s="1128">
        <v>0</v>
      </c>
      <c r="I3099" s="1128">
        <v>0</v>
      </c>
      <c r="J3099" s="1128">
        <v>0</v>
      </c>
      <c r="K3099" s="1128">
        <v>0</v>
      </c>
      <c r="L3099" s="1128">
        <v>0</v>
      </c>
      <c r="M3099" s="1128">
        <v>0</v>
      </c>
      <c r="N3099" s="1129">
        <v>0</v>
      </c>
      <c r="O3099" s="1128">
        <v>0</v>
      </c>
      <c r="P3099" s="1127">
        <v>0</v>
      </c>
      <c r="Q3099" s="1127">
        <v>0</v>
      </c>
      <c r="R3099" s="1127">
        <v>0</v>
      </c>
      <c r="S3099" s="1127">
        <v>0</v>
      </c>
      <c r="T3099" s="1130">
        <v>0</v>
      </c>
      <c r="U3099" s="1130">
        <v>0</v>
      </c>
      <c r="V3099" s="1130">
        <v>0</v>
      </c>
      <c r="W3099" s="1127">
        <v>0</v>
      </c>
      <c r="X3099" s="1130">
        <v>0</v>
      </c>
      <c r="Y3099" s="735">
        <v>0</v>
      </c>
      <c r="Z3099" s="1131">
        <v>0</v>
      </c>
      <c r="AA3099" s="1131">
        <v>0</v>
      </c>
      <c r="AB3099" s="1131">
        <v>0</v>
      </c>
      <c r="AC3099" s="1131">
        <v>0</v>
      </c>
      <c r="AD3099" s="1131">
        <v>0</v>
      </c>
      <c r="AE3099" s="1131">
        <v>0</v>
      </c>
      <c r="AF3099" s="126"/>
      <c r="AG3099" s="126"/>
      <c r="AH3099" s="126"/>
      <c r="AI3099" s="126"/>
      <c r="AJ3099" s="126"/>
      <c r="AK3099" s="126"/>
      <c r="AL3099" s="126">
        <v>3099</v>
      </c>
    </row>
    <row r="3100" spans="1:38">
      <c r="A3100" s="721" t="s">
        <v>2111</v>
      </c>
      <c r="B3100" s="722">
        <v>25</v>
      </c>
      <c r="C3100" s="722">
        <v>2590</v>
      </c>
      <c r="D3100" s="722">
        <v>259095</v>
      </c>
      <c r="E3100" s="721">
        <v>2590959012</v>
      </c>
      <c r="F3100" s="721" t="s">
        <v>1687</v>
      </c>
      <c r="G3100" s="1127">
        <v>0</v>
      </c>
      <c r="H3100" s="1128">
        <v>0</v>
      </c>
      <c r="I3100" s="1128">
        <v>0</v>
      </c>
      <c r="J3100" s="1128">
        <v>0</v>
      </c>
      <c r="K3100" s="1128">
        <v>0</v>
      </c>
      <c r="L3100" s="1128">
        <v>0</v>
      </c>
      <c r="M3100" s="1128">
        <v>0</v>
      </c>
      <c r="N3100" s="1129">
        <v>0</v>
      </c>
      <c r="O3100" s="1128">
        <v>0</v>
      </c>
      <c r="P3100" s="1127">
        <v>0</v>
      </c>
      <c r="Q3100" s="1127">
        <v>0</v>
      </c>
      <c r="R3100" s="1127">
        <v>0</v>
      </c>
      <c r="S3100" s="1127">
        <v>0</v>
      </c>
      <c r="T3100" s="1130">
        <v>0</v>
      </c>
      <c r="U3100" s="1130">
        <v>0</v>
      </c>
      <c r="V3100" s="1130">
        <v>0</v>
      </c>
      <c r="W3100" s="1127">
        <v>0</v>
      </c>
      <c r="X3100" s="1130">
        <v>0</v>
      </c>
      <c r="Y3100" s="735">
        <v>0</v>
      </c>
      <c r="Z3100" s="1131">
        <v>0</v>
      </c>
      <c r="AA3100" s="1131">
        <v>0</v>
      </c>
      <c r="AB3100" s="1131">
        <v>0</v>
      </c>
      <c r="AC3100" s="1131">
        <v>0</v>
      </c>
      <c r="AD3100" s="1131">
        <v>0</v>
      </c>
      <c r="AE3100" s="1131">
        <v>0</v>
      </c>
      <c r="AF3100" s="126"/>
      <c r="AG3100" s="126"/>
      <c r="AH3100" s="126"/>
      <c r="AI3100" s="126"/>
      <c r="AJ3100" s="126"/>
      <c r="AK3100" s="126"/>
      <c r="AL3100" s="126">
        <v>3100</v>
      </c>
    </row>
    <row r="3101" spans="1:38">
      <c r="A3101" s="721" t="s">
        <v>2111</v>
      </c>
      <c r="B3101" s="722">
        <v>25</v>
      </c>
      <c r="C3101" s="722">
        <v>2590</v>
      </c>
      <c r="D3101" s="722">
        <v>259095</v>
      </c>
      <c r="E3101" s="721">
        <v>2590959014</v>
      </c>
      <c r="F3101" s="721" t="s">
        <v>3473</v>
      </c>
      <c r="G3101" s="1127">
        <v>0</v>
      </c>
      <c r="H3101" s="1128">
        <v>0</v>
      </c>
      <c r="I3101" s="1128">
        <v>0</v>
      </c>
      <c r="J3101" s="1128">
        <v>0</v>
      </c>
      <c r="K3101" s="1128">
        <v>0</v>
      </c>
      <c r="L3101" s="1128">
        <v>0</v>
      </c>
      <c r="M3101" s="1128">
        <v>0</v>
      </c>
      <c r="N3101" s="1129">
        <v>0</v>
      </c>
      <c r="O3101" s="1128">
        <v>0</v>
      </c>
      <c r="P3101" s="1127">
        <v>0</v>
      </c>
      <c r="Q3101" s="1127">
        <v>0</v>
      </c>
      <c r="R3101" s="1127">
        <v>0</v>
      </c>
      <c r="S3101" s="1127">
        <v>0</v>
      </c>
      <c r="T3101" s="1130">
        <v>0</v>
      </c>
      <c r="U3101" s="1130">
        <v>0</v>
      </c>
      <c r="V3101" s="1130">
        <v>0</v>
      </c>
      <c r="W3101" s="1127">
        <v>0</v>
      </c>
      <c r="X3101" s="1130">
        <v>0</v>
      </c>
      <c r="Y3101" s="735">
        <v>0</v>
      </c>
      <c r="Z3101" s="1131">
        <v>0</v>
      </c>
      <c r="AA3101" s="1131">
        <v>0</v>
      </c>
      <c r="AB3101" s="1131">
        <v>0</v>
      </c>
      <c r="AC3101" s="1131">
        <v>-8.8796386718749995E-2</v>
      </c>
      <c r="AD3101" s="1131">
        <v>0</v>
      </c>
      <c r="AE3101" s="1131">
        <v>8.8796386718749995E-2</v>
      </c>
      <c r="AF3101" s="126"/>
      <c r="AG3101" s="126"/>
      <c r="AH3101" s="126"/>
      <c r="AI3101" s="126"/>
      <c r="AJ3101" s="126"/>
      <c r="AK3101" s="126"/>
      <c r="AL3101" s="126">
        <v>3101</v>
      </c>
    </row>
    <row r="3102" spans="1:38">
      <c r="A3102" s="721" t="s">
        <v>2111</v>
      </c>
      <c r="B3102" s="722">
        <v>25</v>
      </c>
      <c r="C3102" s="722">
        <v>2590</v>
      </c>
      <c r="D3102" s="722">
        <v>259095</v>
      </c>
      <c r="E3102" s="721">
        <v>2590959015</v>
      </c>
      <c r="F3102" s="721" t="s">
        <v>3746</v>
      </c>
      <c r="G3102" s="1127">
        <v>-2422207882</v>
      </c>
      <c r="H3102" s="1128">
        <v>0</v>
      </c>
      <c r="I3102" s="1128">
        <v>-2422207882</v>
      </c>
      <c r="J3102" s="1128">
        <v>0</v>
      </c>
      <c r="K3102" s="1128">
        <v>0</v>
      </c>
      <c r="L3102" s="1128">
        <v>0</v>
      </c>
      <c r="M3102" s="1128">
        <v>0</v>
      </c>
      <c r="N3102" s="1129">
        <v>0</v>
      </c>
      <c r="O3102" s="1128">
        <v>0</v>
      </c>
      <c r="P3102" s="1127">
        <v>0</v>
      </c>
      <c r="Q3102" s="1127">
        <v>0</v>
      </c>
      <c r="R3102" s="1127">
        <v>0</v>
      </c>
      <c r="S3102" s="1127">
        <v>0</v>
      </c>
      <c r="T3102" s="1130">
        <v>0</v>
      </c>
      <c r="U3102" s="1130">
        <v>0</v>
      </c>
      <c r="V3102" s="1130">
        <v>0</v>
      </c>
      <c r="W3102" s="1127">
        <v>0</v>
      </c>
      <c r="X3102" s="1130">
        <v>0</v>
      </c>
      <c r="Y3102" s="735">
        <v>0</v>
      </c>
      <c r="Z3102" s="1131">
        <v>0</v>
      </c>
      <c r="AA3102" s="1131">
        <v>0</v>
      </c>
      <c r="AB3102" s="1131">
        <v>0</v>
      </c>
      <c r="AC3102" s="1131">
        <v>0</v>
      </c>
      <c r="AD3102" s="1131">
        <v>0</v>
      </c>
      <c r="AE3102" s="1131">
        <v>0</v>
      </c>
      <c r="AF3102" s="126"/>
      <c r="AG3102" s="126"/>
      <c r="AH3102" s="126"/>
      <c r="AI3102" s="126"/>
      <c r="AJ3102" s="126"/>
      <c r="AK3102" s="126"/>
      <c r="AL3102" s="126">
        <v>3102</v>
      </c>
    </row>
    <row r="3103" spans="1:38">
      <c r="A3103" s="721" t="s">
        <v>2111</v>
      </c>
      <c r="B3103" s="722">
        <v>25</v>
      </c>
      <c r="C3103" s="722">
        <v>2590</v>
      </c>
      <c r="D3103" s="722">
        <v>259095</v>
      </c>
      <c r="E3103" s="721">
        <v>2590959020</v>
      </c>
      <c r="F3103" s="721" t="s">
        <v>1686</v>
      </c>
      <c r="G3103" s="1127">
        <v>-31472460</v>
      </c>
      <c r="H3103" s="1128">
        <v>0</v>
      </c>
      <c r="I3103" s="1128">
        <v>-31472459.93</v>
      </c>
      <c r="J3103" s="1128">
        <v>7.0000000298023224E-2</v>
      </c>
      <c r="K3103" s="1128">
        <v>7.0000000298023224E-2</v>
      </c>
      <c r="L3103" s="1128">
        <v>0</v>
      </c>
      <c r="M3103" s="1128">
        <v>0</v>
      </c>
      <c r="N3103" s="1129">
        <v>0</v>
      </c>
      <c r="O3103" s="1128">
        <v>0</v>
      </c>
      <c r="P3103" s="1127">
        <v>0</v>
      </c>
      <c r="Q3103" s="1127">
        <v>0</v>
      </c>
      <c r="R3103" s="1127">
        <v>0</v>
      </c>
      <c r="S3103" s="1127">
        <v>0</v>
      </c>
      <c r="T3103" s="1130">
        <v>0</v>
      </c>
      <c r="U3103" s="1130">
        <v>0</v>
      </c>
      <c r="V3103" s="1130">
        <v>0</v>
      </c>
      <c r="W3103" s="1127">
        <v>0</v>
      </c>
      <c r="X3103" s="1130">
        <v>0</v>
      </c>
      <c r="Y3103" s="735">
        <v>0</v>
      </c>
      <c r="Z3103" s="1131">
        <v>0</v>
      </c>
      <c r="AA3103" s="1131">
        <v>0</v>
      </c>
      <c r="AB3103" s="1131">
        <v>0</v>
      </c>
      <c r="AC3103" s="1131">
        <v>0</v>
      </c>
      <c r="AD3103" s="1131">
        <v>0</v>
      </c>
      <c r="AE3103" s="1131">
        <v>0</v>
      </c>
      <c r="AF3103" s="126"/>
      <c r="AG3103" s="126"/>
      <c r="AH3103" s="126"/>
      <c r="AI3103" s="126"/>
      <c r="AJ3103" s="126"/>
      <c r="AK3103" s="126"/>
      <c r="AL3103" s="126">
        <v>3103</v>
      </c>
    </row>
    <row r="3104" spans="1:38">
      <c r="A3104" s="721" t="s">
        <v>2111</v>
      </c>
      <c r="B3104" s="722">
        <v>25</v>
      </c>
      <c r="C3104" s="722">
        <v>2590</v>
      </c>
      <c r="D3104" s="722">
        <v>259095</v>
      </c>
      <c r="E3104" s="721">
        <v>2590959030</v>
      </c>
      <c r="F3104" s="721" t="s">
        <v>1686</v>
      </c>
      <c r="G3104" s="1127">
        <v>0</v>
      </c>
      <c r="H3104" s="1128">
        <v>0</v>
      </c>
      <c r="I3104" s="1128">
        <v>0</v>
      </c>
      <c r="J3104" s="1128">
        <v>0</v>
      </c>
      <c r="K3104" s="1128">
        <v>0</v>
      </c>
      <c r="L3104" s="1128">
        <v>0</v>
      </c>
      <c r="M3104" s="1128">
        <v>0</v>
      </c>
      <c r="N3104" s="1129">
        <v>0</v>
      </c>
      <c r="O3104" s="1128">
        <v>0</v>
      </c>
      <c r="P3104" s="1127">
        <v>0</v>
      </c>
      <c r="Q3104" s="1127">
        <v>0</v>
      </c>
      <c r="R3104" s="1127">
        <v>0</v>
      </c>
      <c r="S3104" s="1127">
        <v>0</v>
      </c>
      <c r="T3104" s="1130">
        <v>0</v>
      </c>
      <c r="U3104" s="1130">
        <v>0</v>
      </c>
      <c r="V3104" s="1130">
        <v>0</v>
      </c>
      <c r="W3104" s="1127">
        <v>0</v>
      </c>
      <c r="X3104" s="1130">
        <v>0</v>
      </c>
      <c r="Y3104" s="735">
        <v>0</v>
      </c>
      <c r="Z3104" s="1131">
        <v>0</v>
      </c>
      <c r="AA3104" s="1131">
        <v>0</v>
      </c>
      <c r="AB3104" s="1131">
        <v>0</v>
      </c>
      <c r="AC3104" s="1131">
        <v>0</v>
      </c>
      <c r="AD3104" s="1131">
        <v>0</v>
      </c>
      <c r="AE3104" s="1131">
        <v>0</v>
      </c>
      <c r="AF3104" s="126"/>
      <c r="AG3104" s="126"/>
      <c r="AH3104" s="126"/>
      <c r="AI3104" s="126"/>
      <c r="AJ3104" s="126"/>
      <c r="AK3104" s="126"/>
      <c r="AL3104" s="126">
        <v>3104</v>
      </c>
    </row>
    <row r="3105" spans="1:38">
      <c r="A3105" s="721" t="s">
        <v>2111</v>
      </c>
      <c r="B3105" s="722">
        <v>25</v>
      </c>
      <c r="C3105" s="722">
        <v>2590</v>
      </c>
      <c r="D3105" s="722">
        <v>259095</v>
      </c>
      <c r="E3105" s="721">
        <v>2590959040</v>
      </c>
      <c r="F3105" s="721" t="s">
        <v>1686</v>
      </c>
      <c r="G3105" s="1127">
        <v>-173024987700</v>
      </c>
      <c r="H3105" s="1128">
        <v>0</v>
      </c>
      <c r="I3105" s="1128">
        <v>-173024987700</v>
      </c>
      <c r="J3105" s="1128">
        <v>0</v>
      </c>
      <c r="K3105" s="1128">
        <v>0</v>
      </c>
      <c r="L3105" s="1128">
        <v>0</v>
      </c>
      <c r="M3105" s="1128">
        <v>0</v>
      </c>
      <c r="N3105" s="1129">
        <v>0</v>
      </c>
      <c r="O3105" s="1128">
        <v>0</v>
      </c>
      <c r="P3105" s="1127">
        <v>0</v>
      </c>
      <c r="Q3105" s="1127">
        <v>0</v>
      </c>
      <c r="R3105" s="1127">
        <v>0</v>
      </c>
      <c r="S3105" s="1127">
        <v>0</v>
      </c>
      <c r="T3105" s="1130">
        <v>0</v>
      </c>
      <c r="U3105" s="1130">
        <v>0</v>
      </c>
      <c r="V3105" s="1130">
        <v>0</v>
      </c>
      <c r="W3105" s="1127">
        <v>0</v>
      </c>
      <c r="X3105" s="1130">
        <v>0</v>
      </c>
      <c r="Y3105" s="735">
        <v>0</v>
      </c>
      <c r="Z3105" s="1131">
        <v>0</v>
      </c>
      <c r="AA3105" s="1131">
        <v>0</v>
      </c>
      <c r="AB3105" s="1131">
        <v>0</v>
      </c>
      <c r="AC3105" s="1131">
        <v>0</v>
      </c>
      <c r="AD3105" s="1131">
        <v>0</v>
      </c>
      <c r="AE3105" s="1131">
        <v>0</v>
      </c>
      <c r="AF3105" s="126"/>
      <c r="AG3105" s="126"/>
      <c r="AH3105" s="126"/>
      <c r="AI3105" s="126"/>
      <c r="AJ3105" s="126"/>
      <c r="AK3105" s="126"/>
      <c r="AL3105" s="126">
        <v>3105</v>
      </c>
    </row>
    <row r="3106" spans="1:38">
      <c r="A3106" s="721" t="s">
        <v>2111</v>
      </c>
      <c r="B3106" s="722">
        <v>25</v>
      </c>
      <c r="C3106" s="722">
        <v>2590</v>
      </c>
      <c r="D3106" s="722">
        <v>259095</v>
      </c>
      <c r="E3106" s="721">
        <v>2590959042</v>
      </c>
      <c r="F3106" s="721" t="s">
        <v>1688</v>
      </c>
      <c r="G3106" s="1127">
        <v>0</v>
      </c>
      <c r="H3106" s="1128">
        <v>0</v>
      </c>
      <c r="I3106" s="1128">
        <v>0</v>
      </c>
      <c r="J3106" s="1128">
        <v>0</v>
      </c>
      <c r="K3106" s="1128">
        <v>0</v>
      </c>
      <c r="L3106" s="1128">
        <v>0</v>
      </c>
      <c r="M3106" s="1128">
        <v>0</v>
      </c>
      <c r="N3106" s="1129">
        <v>0</v>
      </c>
      <c r="O3106" s="1128">
        <v>0</v>
      </c>
      <c r="P3106" s="1127">
        <v>0</v>
      </c>
      <c r="Q3106" s="1127">
        <v>0</v>
      </c>
      <c r="R3106" s="1127">
        <v>0</v>
      </c>
      <c r="S3106" s="1127">
        <v>0</v>
      </c>
      <c r="T3106" s="1130">
        <v>0</v>
      </c>
      <c r="U3106" s="1130">
        <v>0</v>
      </c>
      <c r="V3106" s="1130">
        <v>0</v>
      </c>
      <c r="W3106" s="1127">
        <v>0</v>
      </c>
      <c r="X3106" s="1130">
        <v>0</v>
      </c>
      <c r="Y3106" s="735">
        <v>0</v>
      </c>
      <c r="Z3106" s="1131">
        <v>0</v>
      </c>
      <c r="AA3106" s="1131">
        <v>0</v>
      </c>
      <c r="AB3106" s="1131">
        <v>4.4399604797363282E-2</v>
      </c>
      <c r="AC3106" s="1131">
        <v>0</v>
      </c>
      <c r="AD3106" s="1131">
        <v>-4.4399604797363282E-2</v>
      </c>
      <c r="AE3106" s="1131">
        <v>0</v>
      </c>
      <c r="AF3106" s="126"/>
      <c r="AG3106" s="126"/>
      <c r="AH3106" s="126"/>
      <c r="AI3106" s="126"/>
      <c r="AJ3106" s="126"/>
      <c r="AK3106" s="126"/>
      <c r="AL3106" s="126">
        <v>3106</v>
      </c>
    </row>
    <row r="3107" spans="1:38">
      <c r="A3107" s="721" t="s">
        <v>2111</v>
      </c>
      <c r="B3107" s="722">
        <v>25</v>
      </c>
      <c r="C3107" s="722">
        <v>2590</v>
      </c>
      <c r="D3107" s="722">
        <v>259095</v>
      </c>
      <c r="E3107" s="721">
        <v>2590959045</v>
      </c>
      <c r="F3107" s="721" t="s">
        <v>4439</v>
      </c>
      <c r="G3107" s="1127">
        <v>-5522225754</v>
      </c>
      <c r="H3107" s="1128">
        <v>0</v>
      </c>
      <c r="I3107" s="1128">
        <v>-5522225753.6999998</v>
      </c>
      <c r="J3107" s="1128">
        <v>0.30000019073486328</v>
      </c>
      <c r="K3107" s="1128">
        <v>0.30000019073486328</v>
      </c>
      <c r="L3107" s="1128">
        <v>0</v>
      </c>
      <c r="M3107" s="1128">
        <v>0</v>
      </c>
      <c r="N3107" s="1129">
        <v>0</v>
      </c>
      <c r="O3107" s="1128">
        <v>0</v>
      </c>
      <c r="P3107" s="1127">
        <v>0</v>
      </c>
      <c r="Q3107" s="1127">
        <v>0</v>
      </c>
      <c r="R3107" s="1127">
        <v>0</v>
      </c>
      <c r="S3107" s="1127">
        <v>0</v>
      </c>
      <c r="T3107" s="1130">
        <v>0</v>
      </c>
      <c r="U3107" s="1130">
        <v>0</v>
      </c>
      <c r="V3107" s="1130">
        <v>0</v>
      </c>
      <c r="W3107" s="1127">
        <v>0</v>
      </c>
      <c r="X3107" s="1130">
        <v>0</v>
      </c>
      <c r="Y3107" s="735">
        <v>0</v>
      </c>
      <c r="Z3107" s="1131">
        <v>0</v>
      </c>
      <c r="AA3107" s="1131">
        <v>0</v>
      </c>
      <c r="AB3107" s="1131">
        <v>0</v>
      </c>
      <c r="AC3107" s="1131">
        <v>0</v>
      </c>
      <c r="AD3107" s="1131">
        <v>0</v>
      </c>
      <c r="AE3107" s="1131">
        <v>0</v>
      </c>
      <c r="AF3107" s="126"/>
      <c r="AG3107" s="126"/>
      <c r="AH3107" s="126"/>
      <c r="AI3107" s="126"/>
      <c r="AJ3107" s="126"/>
      <c r="AK3107" s="126"/>
      <c r="AL3107" s="126">
        <v>3107</v>
      </c>
    </row>
    <row r="3108" spans="1:38">
      <c r="A3108" s="721" t="s">
        <v>2111</v>
      </c>
      <c r="B3108" s="722">
        <v>25</v>
      </c>
      <c r="C3108" s="722">
        <v>2590</v>
      </c>
      <c r="D3108" s="722">
        <v>259095</v>
      </c>
      <c r="E3108" s="721">
        <v>2590959047</v>
      </c>
      <c r="F3108" s="721" t="s">
        <v>1689</v>
      </c>
      <c r="G3108" s="1127">
        <v>-19212440757</v>
      </c>
      <c r="H3108" s="1128">
        <v>0</v>
      </c>
      <c r="I3108" s="1128">
        <v>-19212440757.279999</v>
      </c>
      <c r="J3108" s="1128">
        <v>-0.279998779296875</v>
      </c>
      <c r="K3108" s="1128">
        <v>-0.279998779296875</v>
      </c>
      <c r="L3108" s="1128">
        <v>0</v>
      </c>
      <c r="M3108" s="1128">
        <v>0</v>
      </c>
      <c r="N3108" s="1129">
        <v>0</v>
      </c>
      <c r="O3108" s="1128">
        <v>0</v>
      </c>
      <c r="P3108" s="1127">
        <v>0</v>
      </c>
      <c r="Q3108" s="1127">
        <v>0</v>
      </c>
      <c r="R3108" s="1127">
        <v>0</v>
      </c>
      <c r="S3108" s="1127">
        <v>0</v>
      </c>
      <c r="T3108" s="1130">
        <v>0</v>
      </c>
      <c r="U3108" s="1130">
        <v>0</v>
      </c>
      <c r="V3108" s="1130">
        <v>0</v>
      </c>
      <c r="W3108" s="1127">
        <v>0</v>
      </c>
      <c r="X3108" s="1130">
        <v>0</v>
      </c>
      <c r="Y3108" s="735">
        <v>0</v>
      </c>
      <c r="Z3108" s="1131">
        <v>0</v>
      </c>
      <c r="AA3108" s="1131">
        <v>0</v>
      </c>
      <c r="AB3108" s="1131">
        <v>0</v>
      </c>
      <c r="AC3108" s="1131">
        <v>0</v>
      </c>
      <c r="AD3108" s="1131">
        <v>0</v>
      </c>
      <c r="AE3108" s="1131">
        <v>0</v>
      </c>
      <c r="AF3108" s="126"/>
      <c r="AG3108" s="126"/>
      <c r="AH3108" s="126"/>
      <c r="AI3108" s="126"/>
      <c r="AJ3108" s="126"/>
      <c r="AK3108" s="126"/>
      <c r="AL3108" s="126">
        <v>3108</v>
      </c>
    </row>
    <row r="3109" spans="1:38">
      <c r="A3109" s="721" t="s">
        <v>2111</v>
      </c>
      <c r="B3109" s="722">
        <v>25</v>
      </c>
      <c r="C3109" s="722">
        <v>2590</v>
      </c>
      <c r="D3109" s="722">
        <v>259095</v>
      </c>
      <c r="E3109" s="721">
        <v>2590959049</v>
      </c>
      <c r="F3109" s="721" t="s">
        <v>1690</v>
      </c>
      <c r="G3109" s="1127">
        <v>-21184538</v>
      </c>
      <c r="H3109" s="1128">
        <v>0</v>
      </c>
      <c r="I3109" s="1128">
        <v>-21184538</v>
      </c>
      <c r="J3109" s="1128">
        <v>0</v>
      </c>
      <c r="K3109" s="1128">
        <v>0</v>
      </c>
      <c r="L3109" s="1128">
        <v>0</v>
      </c>
      <c r="M3109" s="1128">
        <v>0</v>
      </c>
      <c r="N3109" s="1129">
        <v>0</v>
      </c>
      <c r="O3109" s="1128">
        <v>0</v>
      </c>
      <c r="P3109" s="1127">
        <v>0</v>
      </c>
      <c r="Q3109" s="1127">
        <v>0</v>
      </c>
      <c r="R3109" s="1127">
        <v>0</v>
      </c>
      <c r="S3109" s="1127">
        <v>0</v>
      </c>
      <c r="T3109" s="1130">
        <v>0</v>
      </c>
      <c r="U3109" s="1130">
        <v>0</v>
      </c>
      <c r="V3109" s="1130">
        <v>0</v>
      </c>
      <c r="W3109" s="1127">
        <v>0</v>
      </c>
      <c r="X3109" s="1130">
        <v>0</v>
      </c>
      <c r="Y3109" s="735">
        <v>0</v>
      </c>
      <c r="Z3109" s="1131">
        <v>0</v>
      </c>
      <c r="AA3109" s="1131">
        <v>0</v>
      </c>
      <c r="AB3109" s="1131">
        <v>0</v>
      </c>
      <c r="AC3109" s="1131">
        <v>0</v>
      </c>
      <c r="AD3109" s="1131">
        <v>0</v>
      </c>
      <c r="AE3109" s="1131">
        <v>0</v>
      </c>
      <c r="AF3109" s="126"/>
      <c r="AG3109" s="126"/>
      <c r="AH3109" s="126"/>
      <c r="AI3109" s="126"/>
      <c r="AJ3109" s="126"/>
      <c r="AK3109" s="126"/>
      <c r="AL3109" s="126">
        <v>3109</v>
      </c>
    </row>
    <row r="3110" spans="1:38">
      <c r="A3110" s="721" t="s">
        <v>2111</v>
      </c>
      <c r="B3110" s="722">
        <v>25</v>
      </c>
      <c r="C3110" s="722">
        <v>2590</v>
      </c>
      <c r="D3110" s="722">
        <v>259095</v>
      </c>
      <c r="E3110" s="721">
        <v>2590959085</v>
      </c>
      <c r="F3110" s="721" t="s">
        <v>4440</v>
      </c>
      <c r="G3110" s="1127">
        <v>0</v>
      </c>
      <c r="H3110" s="1128">
        <v>0</v>
      </c>
      <c r="I3110" s="1128">
        <v>0</v>
      </c>
      <c r="J3110" s="1128">
        <v>0</v>
      </c>
      <c r="K3110" s="1128">
        <v>0</v>
      </c>
      <c r="L3110" s="1128">
        <v>0</v>
      </c>
      <c r="M3110" s="1128">
        <v>0</v>
      </c>
      <c r="N3110" s="1129">
        <v>0</v>
      </c>
      <c r="O3110" s="1128">
        <v>0</v>
      </c>
      <c r="P3110" s="1127">
        <v>0</v>
      </c>
      <c r="Q3110" s="1127">
        <v>0</v>
      </c>
      <c r="R3110" s="1127">
        <v>0</v>
      </c>
      <c r="S3110" s="1127">
        <v>0</v>
      </c>
      <c r="T3110" s="1130">
        <v>0</v>
      </c>
      <c r="U3110" s="1130">
        <v>0</v>
      </c>
      <c r="V3110" s="1130">
        <v>0</v>
      </c>
      <c r="W3110" s="1127">
        <v>0</v>
      </c>
      <c r="X3110" s="1130">
        <v>0</v>
      </c>
      <c r="Y3110" s="735">
        <v>0</v>
      </c>
      <c r="Z3110" s="1131">
        <v>0</v>
      </c>
      <c r="AA3110" s="1131">
        <v>0</v>
      </c>
      <c r="AB3110" s="1131">
        <v>0</v>
      </c>
      <c r="AC3110" s="1131">
        <v>-0.17759999999849241</v>
      </c>
      <c r="AD3110" s="1131">
        <v>0</v>
      </c>
      <c r="AE3110" s="1131">
        <v>0.17759999999849241</v>
      </c>
      <c r="AF3110" s="126"/>
      <c r="AG3110" s="126"/>
      <c r="AH3110" s="126"/>
      <c r="AI3110" s="126"/>
      <c r="AJ3110" s="126"/>
      <c r="AK3110" s="126"/>
      <c r="AL3110" s="126">
        <v>3110</v>
      </c>
    </row>
    <row r="3111" spans="1:38">
      <c r="A3111" s="721" t="s">
        <v>2111</v>
      </c>
      <c r="B3111" s="722">
        <v>25</v>
      </c>
      <c r="C3111" s="722">
        <v>2590</v>
      </c>
      <c r="D3111" s="722">
        <v>259095</v>
      </c>
      <c r="E3111" s="721">
        <v>2590959086</v>
      </c>
      <c r="F3111" s="721" t="s">
        <v>1691</v>
      </c>
      <c r="G3111" s="1127">
        <v>-2627554352</v>
      </c>
      <c r="H3111" s="1128">
        <v>0</v>
      </c>
      <c r="I3111" s="1128">
        <v>-2627554351.5599999</v>
      </c>
      <c r="J3111" s="1128">
        <v>0.44000005722045898</v>
      </c>
      <c r="K3111" s="1128">
        <v>0.44000005722045898</v>
      </c>
      <c r="L3111" s="1128">
        <v>0</v>
      </c>
      <c r="M3111" s="1128">
        <v>0</v>
      </c>
      <c r="N3111" s="1129">
        <v>0</v>
      </c>
      <c r="O3111" s="1128">
        <v>0</v>
      </c>
      <c r="P3111" s="1127">
        <v>0</v>
      </c>
      <c r="Q3111" s="1127">
        <v>0</v>
      </c>
      <c r="R3111" s="1127">
        <v>0</v>
      </c>
      <c r="S3111" s="1127">
        <v>0</v>
      </c>
      <c r="T3111" s="1130">
        <v>0</v>
      </c>
      <c r="U3111" s="1130">
        <v>0</v>
      </c>
      <c r="V3111" s="1130">
        <v>0</v>
      </c>
      <c r="W3111" s="1127">
        <v>0</v>
      </c>
      <c r="X3111" s="1130">
        <v>0</v>
      </c>
      <c r="Y3111" s="735">
        <v>0</v>
      </c>
      <c r="Z3111" s="1131">
        <v>0</v>
      </c>
      <c r="AA3111" s="1131">
        <v>0</v>
      </c>
      <c r="AB3111" s="1131">
        <v>0</v>
      </c>
      <c r="AC3111" s="1131">
        <v>0</v>
      </c>
      <c r="AD3111" s="1131">
        <v>0</v>
      </c>
      <c r="AE3111" s="1131">
        <v>0</v>
      </c>
      <c r="AF3111" s="126"/>
      <c r="AG3111" s="126"/>
      <c r="AH3111" s="126"/>
      <c r="AI3111" s="126"/>
      <c r="AJ3111" s="126"/>
      <c r="AK3111" s="126"/>
      <c r="AL3111" s="126">
        <v>3111</v>
      </c>
    </row>
    <row r="3112" spans="1:38">
      <c r="A3112" s="721" t="s">
        <v>2111</v>
      </c>
      <c r="B3112" s="722">
        <v>25</v>
      </c>
      <c r="C3112" s="722">
        <v>2590</v>
      </c>
      <c r="D3112" s="722">
        <v>259095</v>
      </c>
      <c r="E3112" s="721">
        <v>2590959087</v>
      </c>
      <c r="F3112" s="721" t="s">
        <v>1692</v>
      </c>
      <c r="G3112" s="1127">
        <v>-24506332792</v>
      </c>
      <c r="H3112" s="1128">
        <v>0</v>
      </c>
      <c r="I3112" s="1128">
        <v>-24506332791.91</v>
      </c>
      <c r="J3112" s="1128">
        <v>9.0000152587890625E-2</v>
      </c>
      <c r="K3112" s="1128">
        <v>9.0000152587890625E-2</v>
      </c>
      <c r="L3112" s="1128">
        <v>0</v>
      </c>
      <c r="M3112" s="1128">
        <v>0</v>
      </c>
      <c r="N3112" s="1129">
        <v>0</v>
      </c>
      <c r="O3112" s="1128">
        <v>0</v>
      </c>
      <c r="P3112" s="1127">
        <v>0</v>
      </c>
      <c r="Q3112" s="1127">
        <v>0</v>
      </c>
      <c r="R3112" s="1127">
        <v>0</v>
      </c>
      <c r="S3112" s="1127">
        <v>0</v>
      </c>
      <c r="T3112" s="1130">
        <v>0</v>
      </c>
      <c r="U3112" s="1130">
        <v>0</v>
      </c>
      <c r="V3112" s="1130">
        <v>0</v>
      </c>
      <c r="W3112" s="1127">
        <v>0</v>
      </c>
      <c r="X3112" s="1130">
        <v>0</v>
      </c>
      <c r="Y3112" s="735">
        <v>0</v>
      </c>
      <c r="Z3112" s="1131">
        <v>0</v>
      </c>
      <c r="AA3112" s="1131">
        <v>0</v>
      </c>
      <c r="AB3112" s="1131">
        <v>0</v>
      </c>
      <c r="AC3112" s="1131">
        <v>0</v>
      </c>
      <c r="AD3112" s="1131">
        <v>0</v>
      </c>
      <c r="AE3112" s="1131">
        <v>0</v>
      </c>
      <c r="AF3112" s="126"/>
      <c r="AG3112" s="126"/>
      <c r="AH3112" s="126"/>
      <c r="AI3112" s="126"/>
      <c r="AJ3112" s="126"/>
      <c r="AK3112" s="126"/>
      <c r="AL3112" s="126">
        <v>3112</v>
      </c>
    </row>
    <row r="3113" spans="1:38">
      <c r="A3113" s="721" t="s">
        <v>2111</v>
      </c>
      <c r="B3113" s="722">
        <v>25</v>
      </c>
      <c r="C3113" s="722">
        <v>2590</v>
      </c>
      <c r="D3113" s="722">
        <v>259095</v>
      </c>
      <c r="E3113" s="721">
        <v>2590959099</v>
      </c>
      <c r="F3113" s="721" t="s">
        <v>1693</v>
      </c>
      <c r="G3113" s="1127">
        <v>-18337629</v>
      </c>
      <c r="H3113" s="1128">
        <v>0</v>
      </c>
      <c r="I3113" s="1128">
        <v>-18337629.329999998</v>
      </c>
      <c r="J3113" s="1128">
        <v>-0.32999999821186066</v>
      </c>
      <c r="K3113" s="1128">
        <v>-0.32999999821186066</v>
      </c>
      <c r="L3113" s="1128">
        <v>0</v>
      </c>
      <c r="M3113" s="1128">
        <v>0</v>
      </c>
      <c r="N3113" s="1129">
        <v>0</v>
      </c>
      <c r="O3113" s="1128">
        <v>0</v>
      </c>
      <c r="P3113" s="1127">
        <v>0</v>
      </c>
      <c r="Q3113" s="1127">
        <v>0</v>
      </c>
      <c r="R3113" s="1127">
        <v>0</v>
      </c>
      <c r="S3113" s="1127">
        <v>0</v>
      </c>
      <c r="T3113" s="1130">
        <v>0</v>
      </c>
      <c r="U3113" s="1130">
        <v>0</v>
      </c>
      <c r="V3113" s="1130">
        <v>0</v>
      </c>
      <c r="W3113" s="1127">
        <v>0</v>
      </c>
      <c r="X3113" s="1130">
        <v>0</v>
      </c>
      <c r="Y3113" s="735">
        <v>0</v>
      </c>
      <c r="Z3113" s="1131">
        <v>0</v>
      </c>
      <c r="AA3113" s="1131">
        <v>0</v>
      </c>
      <c r="AB3113" s="1131">
        <v>0</v>
      </c>
      <c r="AC3113" s="1131">
        <v>0</v>
      </c>
      <c r="AD3113" s="1131">
        <v>0</v>
      </c>
      <c r="AE3113" s="1131">
        <v>0</v>
      </c>
      <c r="AF3113" s="126"/>
      <c r="AG3113" s="126"/>
      <c r="AH3113" s="126"/>
      <c r="AI3113" s="126"/>
      <c r="AJ3113" s="126"/>
      <c r="AK3113" s="126"/>
      <c r="AL3113" s="126">
        <v>3113</v>
      </c>
    </row>
    <row r="3114" spans="1:38">
      <c r="A3114" s="721" t="s">
        <v>2111</v>
      </c>
      <c r="B3114" s="722">
        <v>25</v>
      </c>
      <c r="C3114" s="722">
        <v>2590</v>
      </c>
      <c r="D3114" s="722">
        <v>259095</v>
      </c>
      <c r="E3114" s="721">
        <v>2590959115</v>
      </c>
      <c r="F3114" s="721" t="s">
        <v>1686</v>
      </c>
      <c r="G3114" s="1127">
        <v>-10623088634</v>
      </c>
      <c r="H3114" s="1128">
        <v>0</v>
      </c>
      <c r="I3114" s="1128">
        <v>-10623088633.91</v>
      </c>
      <c r="J3114" s="1128">
        <v>9.0000152587890625E-2</v>
      </c>
      <c r="K3114" s="1128">
        <v>9.0000152587890625E-2</v>
      </c>
      <c r="L3114" s="1128">
        <v>0</v>
      </c>
      <c r="M3114" s="1128">
        <v>0</v>
      </c>
      <c r="N3114" s="1129">
        <v>0</v>
      </c>
      <c r="O3114" s="1128">
        <v>0</v>
      </c>
      <c r="P3114" s="1127">
        <v>0</v>
      </c>
      <c r="Q3114" s="1127">
        <v>0</v>
      </c>
      <c r="R3114" s="1127">
        <v>0</v>
      </c>
      <c r="S3114" s="1127">
        <v>0</v>
      </c>
      <c r="T3114" s="1130">
        <v>0</v>
      </c>
      <c r="U3114" s="1130">
        <v>0</v>
      </c>
      <c r="V3114" s="1130">
        <v>0</v>
      </c>
      <c r="W3114" s="1127">
        <v>0</v>
      </c>
      <c r="X3114" s="1130">
        <v>0</v>
      </c>
      <c r="Y3114" s="735">
        <v>0</v>
      </c>
      <c r="Z3114" s="1131">
        <v>0</v>
      </c>
      <c r="AA3114" s="1131">
        <v>0</v>
      </c>
      <c r="AB3114" s="1131">
        <v>0</v>
      </c>
      <c r="AC3114" s="1131">
        <v>0</v>
      </c>
      <c r="AD3114" s="1131">
        <v>0</v>
      </c>
      <c r="AE3114" s="1131">
        <v>0</v>
      </c>
      <c r="AF3114" s="126"/>
      <c r="AG3114" s="126"/>
      <c r="AH3114" s="126"/>
      <c r="AI3114" s="126"/>
      <c r="AJ3114" s="126"/>
      <c r="AK3114" s="126"/>
      <c r="AL3114" s="126">
        <v>3114</v>
      </c>
    </row>
    <row r="3115" spans="1:38">
      <c r="A3115" s="721" t="s">
        <v>2111</v>
      </c>
      <c r="B3115" s="722">
        <v>25</v>
      </c>
      <c r="C3115" s="722">
        <v>2590</v>
      </c>
      <c r="D3115" s="722">
        <v>259095</v>
      </c>
      <c r="E3115" s="721">
        <v>2590959122</v>
      </c>
      <c r="F3115" s="721" t="s">
        <v>1694</v>
      </c>
      <c r="G3115" s="1127">
        <v>-2506300841</v>
      </c>
      <c r="H3115" s="1128">
        <v>0</v>
      </c>
      <c r="I3115" s="1128">
        <v>-2506300841</v>
      </c>
      <c r="J3115" s="1128">
        <v>0</v>
      </c>
      <c r="K3115" s="1128">
        <v>0</v>
      </c>
      <c r="L3115" s="1128">
        <v>0</v>
      </c>
      <c r="M3115" s="1128">
        <v>0</v>
      </c>
      <c r="N3115" s="1129">
        <v>0</v>
      </c>
      <c r="O3115" s="1128">
        <v>0</v>
      </c>
      <c r="P3115" s="1127">
        <v>0</v>
      </c>
      <c r="Q3115" s="1127">
        <v>0</v>
      </c>
      <c r="R3115" s="1127">
        <v>0</v>
      </c>
      <c r="S3115" s="1127">
        <v>0</v>
      </c>
      <c r="T3115" s="1130">
        <v>0</v>
      </c>
      <c r="U3115" s="1130">
        <v>0</v>
      </c>
      <c r="V3115" s="1130">
        <v>0</v>
      </c>
      <c r="W3115" s="1127">
        <v>0</v>
      </c>
      <c r="X3115" s="1130">
        <v>0</v>
      </c>
      <c r="Y3115" s="735">
        <v>0</v>
      </c>
      <c r="Z3115" s="1131">
        <v>0</v>
      </c>
      <c r="AA3115" s="1131">
        <v>0</v>
      </c>
      <c r="AB3115" s="1131">
        <v>0</v>
      </c>
      <c r="AC3115" s="1131">
        <v>0</v>
      </c>
      <c r="AD3115" s="1131">
        <v>0</v>
      </c>
      <c r="AE3115" s="1131">
        <v>0</v>
      </c>
      <c r="AF3115" s="126"/>
      <c r="AG3115" s="126"/>
      <c r="AH3115" s="126"/>
      <c r="AI3115" s="126"/>
      <c r="AJ3115" s="126"/>
      <c r="AK3115" s="126"/>
      <c r="AL3115" s="126">
        <v>3115</v>
      </c>
    </row>
    <row r="3116" spans="1:38">
      <c r="A3116" s="721" t="s">
        <v>2111</v>
      </c>
      <c r="B3116" s="722">
        <v>25</v>
      </c>
      <c r="C3116" s="722">
        <v>2590</v>
      </c>
      <c r="D3116" s="722">
        <v>259095</v>
      </c>
      <c r="E3116" s="721">
        <v>2590959123</v>
      </c>
      <c r="F3116" s="721" t="s">
        <v>2141</v>
      </c>
      <c r="G3116" s="1127">
        <v>-16778978</v>
      </c>
      <c r="H3116" s="1128">
        <v>0</v>
      </c>
      <c r="I3116" s="1128">
        <v>-16778978</v>
      </c>
      <c r="J3116" s="1128">
        <v>0</v>
      </c>
      <c r="K3116" s="1128">
        <v>0</v>
      </c>
      <c r="L3116" s="1128">
        <v>0</v>
      </c>
      <c r="M3116" s="1128">
        <v>0</v>
      </c>
      <c r="N3116" s="1129">
        <v>0</v>
      </c>
      <c r="O3116" s="1128">
        <v>0</v>
      </c>
      <c r="P3116" s="1127">
        <v>0</v>
      </c>
      <c r="Q3116" s="1127">
        <v>0</v>
      </c>
      <c r="R3116" s="1127">
        <v>0</v>
      </c>
      <c r="S3116" s="1127">
        <v>0</v>
      </c>
      <c r="T3116" s="1130">
        <v>0</v>
      </c>
      <c r="U3116" s="1130">
        <v>0</v>
      </c>
      <c r="V3116" s="1130">
        <v>0</v>
      </c>
      <c r="W3116" s="1127">
        <v>0</v>
      </c>
      <c r="X3116" s="1130">
        <v>0</v>
      </c>
      <c r="Y3116" s="735">
        <v>0</v>
      </c>
      <c r="Z3116" s="1131">
        <v>0</v>
      </c>
      <c r="AA3116" s="1131">
        <v>0</v>
      </c>
      <c r="AB3116" s="1131">
        <v>0</v>
      </c>
      <c r="AC3116" s="1131">
        <v>0</v>
      </c>
      <c r="AD3116" s="1131">
        <v>0</v>
      </c>
      <c r="AE3116" s="1131">
        <v>0</v>
      </c>
      <c r="AF3116" s="126"/>
      <c r="AG3116" s="126"/>
      <c r="AH3116" s="126"/>
      <c r="AI3116" s="126"/>
      <c r="AJ3116" s="126"/>
      <c r="AK3116" s="126"/>
      <c r="AL3116" s="126">
        <v>3116</v>
      </c>
    </row>
    <row r="3117" spans="1:38">
      <c r="A3117" s="721" t="s">
        <v>2111</v>
      </c>
      <c r="B3117" s="722">
        <v>25</v>
      </c>
      <c r="C3117" s="722">
        <v>2590</v>
      </c>
      <c r="D3117" s="722">
        <v>259095</v>
      </c>
      <c r="E3117" s="721">
        <v>2590959135</v>
      </c>
      <c r="F3117" s="721" t="s">
        <v>1695</v>
      </c>
      <c r="G3117" s="1127">
        <v>-561670397</v>
      </c>
      <c r="H3117" s="1128">
        <v>0</v>
      </c>
      <c r="I3117" s="1128">
        <v>-561670396.88</v>
      </c>
      <c r="J3117" s="1128">
        <v>0.12000000476837158</v>
      </c>
      <c r="K3117" s="1128">
        <v>0.12000000476837158</v>
      </c>
      <c r="L3117" s="1128">
        <v>0</v>
      </c>
      <c r="M3117" s="1128">
        <v>0</v>
      </c>
      <c r="N3117" s="1129">
        <v>0</v>
      </c>
      <c r="O3117" s="1128">
        <v>0</v>
      </c>
      <c r="P3117" s="1127">
        <v>0</v>
      </c>
      <c r="Q3117" s="1127">
        <v>0</v>
      </c>
      <c r="R3117" s="1127">
        <v>0</v>
      </c>
      <c r="S3117" s="1127">
        <v>0</v>
      </c>
      <c r="T3117" s="1130">
        <v>0</v>
      </c>
      <c r="U3117" s="1130">
        <v>0</v>
      </c>
      <c r="V3117" s="1130">
        <v>0</v>
      </c>
      <c r="W3117" s="1127">
        <v>0</v>
      </c>
      <c r="X3117" s="1130">
        <v>0</v>
      </c>
      <c r="Y3117" s="735">
        <v>0</v>
      </c>
      <c r="Z3117" s="1131">
        <v>0</v>
      </c>
      <c r="AA3117" s="1131">
        <v>0</v>
      </c>
      <c r="AB3117" s="1131">
        <v>0</v>
      </c>
      <c r="AC3117" s="1131">
        <v>0</v>
      </c>
      <c r="AD3117" s="1131">
        <v>0</v>
      </c>
      <c r="AE3117" s="1131">
        <v>0</v>
      </c>
      <c r="AF3117" s="126"/>
      <c r="AG3117" s="126"/>
      <c r="AH3117" s="126"/>
      <c r="AI3117" s="126"/>
      <c r="AJ3117" s="126"/>
      <c r="AK3117" s="126"/>
      <c r="AL3117" s="126">
        <v>3117</v>
      </c>
    </row>
    <row r="3118" spans="1:38">
      <c r="A3118" s="721" t="s">
        <v>2111</v>
      </c>
      <c r="B3118" s="722">
        <v>25</v>
      </c>
      <c r="C3118" s="722">
        <v>2590</v>
      </c>
      <c r="D3118" s="722">
        <v>259095</v>
      </c>
      <c r="E3118" s="721">
        <v>2590959136</v>
      </c>
      <c r="F3118" s="721" t="s">
        <v>1696</v>
      </c>
      <c r="G3118" s="1127">
        <v>-28666742</v>
      </c>
      <c r="H3118" s="1128">
        <v>0</v>
      </c>
      <c r="I3118" s="1128">
        <v>-28666742</v>
      </c>
      <c r="J3118" s="1128">
        <v>0</v>
      </c>
      <c r="K3118" s="1128">
        <v>0</v>
      </c>
      <c r="L3118" s="1128">
        <v>0</v>
      </c>
      <c r="M3118" s="1128">
        <v>0</v>
      </c>
      <c r="N3118" s="1129">
        <v>0</v>
      </c>
      <c r="O3118" s="1128">
        <v>0</v>
      </c>
      <c r="P3118" s="1127">
        <v>0</v>
      </c>
      <c r="Q3118" s="1127">
        <v>0</v>
      </c>
      <c r="R3118" s="1127">
        <v>0</v>
      </c>
      <c r="S3118" s="1127">
        <v>0</v>
      </c>
      <c r="T3118" s="1130">
        <v>0</v>
      </c>
      <c r="U3118" s="1130">
        <v>0</v>
      </c>
      <c r="V3118" s="1130">
        <v>0</v>
      </c>
      <c r="W3118" s="1127">
        <v>0</v>
      </c>
      <c r="X3118" s="1130">
        <v>0</v>
      </c>
      <c r="Y3118" s="735">
        <v>0</v>
      </c>
      <c r="Z3118" s="1131">
        <v>0</v>
      </c>
      <c r="AA3118" s="1131">
        <v>0</v>
      </c>
      <c r="AB3118" s="1131">
        <v>0</v>
      </c>
      <c r="AC3118" s="1131">
        <v>0</v>
      </c>
      <c r="AD3118" s="1131">
        <v>0</v>
      </c>
      <c r="AE3118" s="1131">
        <v>0</v>
      </c>
      <c r="AF3118" s="126"/>
      <c r="AG3118" s="126"/>
      <c r="AH3118" s="126"/>
      <c r="AI3118" s="126"/>
      <c r="AJ3118" s="126"/>
      <c r="AK3118" s="126"/>
      <c r="AL3118" s="126">
        <v>3118</v>
      </c>
    </row>
    <row r="3119" spans="1:38">
      <c r="A3119" s="721" t="s">
        <v>2111</v>
      </c>
      <c r="B3119" s="722">
        <v>25</v>
      </c>
      <c r="C3119" s="722">
        <v>2590</v>
      </c>
      <c r="D3119" s="722">
        <v>259095</v>
      </c>
      <c r="E3119" s="721">
        <v>2590959142</v>
      </c>
      <c r="F3119" s="721" t="s">
        <v>4441</v>
      </c>
      <c r="G3119" s="1127">
        <v>0</v>
      </c>
      <c r="H3119" s="1128">
        <v>0</v>
      </c>
      <c r="I3119" s="1128">
        <v>0</v>
      </c>
      <c r="J3119" s="1128">
        <v>0</v>
      </c>
      <c r="K3119" s="1128">
        <v>0</v>
      </c>
      <c r="L3119" s="1128">
        <v>0</v>
      </c>
      <c r="M3119" s="1128">
        <v>0</v>
      </c>
      <c r="N3119" s="1129">
        <v>0</v>
      </c>
      <c r="O3119" s="1128">
        <v>0</v>
      </c>
      <c r="P3119" s="1127">
        <v>0</v>
      </c>
      <c r="Q3119" s="1127">
        <v>0</v>
      </c>
      <c r="R3119" s="1127">
        <v>0</v>
      </c>
      <c r="S3119" s="1127">
        <v>0</v>
      </c>
      <c r="T3119" s="1130">
        <v>0</v>
      </c>
      <c r="U3119" s="1130">
        <v>0</v>
      </c>
      <c r="V3119" s="1130">
        <v>0</v>
      </c>
      <c r="W3119" s="1127">
        <v>0</v>
      </c>
      <c r="X3119" s="1130">
        <v>0</v>
      </c>
      <c r="Y3119" s="735">
        <v>0</v>
      </c>
      <c r="Z3119" s="1131">
        <v>0</v>
      </c>
      <c r="AA3119" s="1131">
        <v>0</v>
      </c>
      <c r="AB3119" s="1131">
        <v>0</v>
      </c>
      <c r="AC3119" s="1131">
        <v>0</v>
      </c>
      <c r="AD3119" s="1131">
        <v>0</v>
      </c>
      <c r="AE3119" s="1131">
        <v>0</v>
      </c>
      <c r="AF3119" s="126"/>
      <c r="AG3119" s="126"/>
      <c r="AH3119" s="126"/>
      <c r="AI3119" s="126"/>
      <c r="AJ3119" s="126"/>
      <c r="AK3119" s="126"/>
      <c r="AL3119" s="126">
        <v>3119</v>
      </c>
    </row>
    <row r="3120" spans="1:38">
      <c r="A3120" s="721" t="s">
        <v>2111</v>
      </c>
      <c r="B3120" s="722">
        <v>25</v>
      </c>
      <c r="C3120" s="722">
        <v>2590</v>
      </c>
      <c r="D3120" s="722">
        <v>259095</v>
      </c>
      <c r="E3120" s="721">
        <v>2590959184</v>
      </c>
      <c r="F3120" s="721" t="s">
        <v>4442</v>
      </c>
      <c r="G3120" s="1127">
        <v>5864500</v>
      </c>
      <c r="H3120" s="1128">
        <v>0</v>
      </c>
      <c r="I3120" s="1128">
        <v>5864500</v>
      </c>
      <c r="J3120" s="1128">
        <v>0</v>
      </c>
      <c r="K3120" s="1128">
        <v>0</v>
      </c>
      <c r="L3120" s="1128">
        <v>0</v>
      </c>
      <c r="M3120" s="1128">
        <v>0</v>
      </c>
      <c r="N3120" s="1129">
        <v>0</v>
      </c>
      <c r="O3120" s="1128">
        <v>0</v>
      </c>
      <c r="P3120" s="1127">
        <v>0</v>
      </c>
      <c r="Q3120" s="1127">
        <v>0</v>
      </c>
      <c r="R3120" s="1127">
        <v>0</v>
      </c>
      <c r="S3120" s="1127">
        <v>0</v>
      </c>
      <c r="T3120" s="1130">
        <v>0</v>
      </c>
      <c r="U3120" s="1130">
        <v>0</v>
      </c>
      <c r="V3120" s="1130">
        <v>0</v>
      </c>
      <c r="W3120" s="1127">
        <v>0</v>
      </c>
      <c r="X3120" s="1130">
        <v>0</v>
      </c>
      <c r="Y3120" s="735">
        <v>0</v>
      </c>
      <c r="Z3120" s="1131">
        <v>0</v>
      </c>
      <c r="AA3120" s="1131">
        <v>0</v>
      </c>
      <c r="AB3120" s="1131">
        <v>0</v>
      </c>
      <c r="AC3120" s="1131">
        <v>0</v>
      </c>
      <c r="AD3120" s="1131">
        <v>0</v>
      </c>
      <c r="AE3120" s="1131">
        <v>0</v>
      </c>
      <c r="AF3120" s="126"/>
      <c r="AG3120" s="126"/>
      <c r="AH3120" s="126"/>
      <c r="AI3120" s="126"/>
      <c r="AJ3120" s="126"/>
      <c r="AK3120" s="126"/>
      <c r="AL3120" s="126">
        <v>3120</v>
      </c>
    </row>
    <row r="3121" spans="1:38">
      <c r="A3121" s="721" t="s">
        <v>2111</v>
      </c>
      <c r="B3121" s="722">
        <v>25</v>
      </c>
      <c r="C3121" s="722">
        <v>2590</v>
      </c>
      <c r="D3121" s="722">
        <v>259095</v>
      </c>
      <c r="E3121" s="721">
        <v>2590959210</v>
      </c>
      <c r="F3121" s="721" t="s">
        <v>3474</v>
      </c>
      <c r="G3121" s="1127">
        <v>0</v>
      </c>
      <c r="H3121" s="1128">
        <v>0</v>
      </c>
      <c r="I3121" s="1128">
        <v>0</v>
      </c>
      <c r="J3121" s="1128">
        <v>0</v>
      </c>
      <c r="K3121" s="1128">
        <v>0</v>
      </c>
      <c r="L3121" s="1128">
        <v>0</v>
      </c>
      <c r="M3121" s="1128">
        <v>0</v>
      </c>
      <c r="N3121" s="1129">
        <v>0</v>
      </c>
      <c r="O3121" s="1128">
        <v>0</v>
      </c>
      <c r="P3121" s="1127">
        <v>0</v>
      </c>
      <c r="Q3121" s="1127">
        <v>0</v>
      </c>
      <c r="R3121" s="1127">
        <v>0</v>
      </c>
      <c r="S3121" s="1127">
        <v>0</v>
      </c>
      <c r="T3121" s="1130">
        <v>0</v>
      </c>
      <c r="U3121" s="1130">
        <v>0</v>
      </c>
      <c r="V3121" s="1130">
        <v>0</v>
      </c>
      <c r="W3121" s="1127">
        <v>0</v>
      </c>
      <c r="X3121" s="1130">
        <v>0</v>
      </c>
      <c r="Y3121" s="735">
        <v>0</v>
      </c>
      <c r="Z3121" s="1131">
        <v>0</v>
      </c>
      <c r="AA3121" s="1131">
        <v>0</v>
      </c>
      <c r="AB3121" s="1131">
        <v>0.16279999980702997</v>
      </c>
      <c r="AC3121" s="1131">
        <v>0</v>
      </c>
      <c r="AD3121" s="1131">
        <v>-0.16279999980702997</v>
      </c>
      <c r="AE3121" s="1131">
        <v>0</v>
      </c>
      <c r="AF3121" s="126"/>
      <c r="AG3121" s="126"/>
      <c r="AH3121" s="126"/>
      <c r="AI3121" s="126"/>
      <c r="AJ3121" s="126"/>
      <c r="AK3121" s="126"/>
      <c r="AL3121" s="126">
        <v>3121</v>
      </c>
    </row>
    <row r="3122" spans="1:38">
      <c r="A3122" s="721" t="s">
        <v>2111</v>
      </c>
      <c r="B3122" s="722">
        <v>25</v>
      </c>
      <c r="C3122" s="722">
        <v>2590</v>
      </c>
      <c r="D3122" s="722">
        <v>259095</v>
      </c>
      <c r="E3122" s="721">
        <v>2590959401</v>
      </c>
      <c r="F3122" s="721" t="s">
        <v>1697</v>
      </c>
      <c r="G3122" s="1127">
        <v>-26275345416</v>
      </c>
      <c r="H3122" s="1128">
        <v>0</v>
      </c>
      <c r="I3122" s="1128">
        <v>-26275345415.66</v>
      </c>
      <c r="J3122" s="1128">
        <v>0.34000015258789063</v>
      </c>
      <c r="K3122" s="1128">
        <v>0.34000015258789063</v>
      </c>
      <c r="L3122" s="1128">
        <v>0</v>
      </c>
      <c r="M3122" s="1128">
        <v>0</v>
      </c>
      <c r="N3122" s="1129">
        <v>0</v>
      </c>
      <c r="O3122" s="1128">
        <v>0</v>
      </c>
      <c r="P3122" s="1127">
        <v>0</v>
      </c>
      <c r="Q3122" s="1127">
        <v>0</v>
      </c>
      <c r="R3122" s="1127">
        <v>0</v>
      </c>
      <c r="S3122" s="1127">
        <v>0</v>
      </c>
      <c r="T3122" s="1130">
        <v>0</v>
      </c>
      <c r="U3122" s="1130">
        <v>0</v>
      </c>
      <c r="V3122" s="1130">
        <v>0</v>
      </c>
      <c r="W3122" s="1127">
        <v>0</v>
      </c>
      <c r="X3122" s="1130">
        <v>0</v>
      </c>
      <c r="Y3122" s="735">
        <v>0</v>
      </c>
      <c r="Z3122" s="1131">
        <v>0</v>
      </c>
      <c r="AA3122" s="1131">
        <v>0</v>
      </c>
      <c r="AB3122" s="1131">
        <v>0</v>
      </c>
      <c r="AC3122" s="1131">
        <v>0</v>
      </c>
      <c r="AD3122" s="1131">
        <v>0</v>
      </c>
      <c r="AE3122" s="1131">
        <v>0</v>
      </c>
      <c r="AF3122" s="126"/>
      <c r="AG3122" s="126"/>
      <c r="AH3122" s="126"/>
      <c r="AI3122" s="126"/>
      <c r="AJ3122" s="126"/>
      <c r="AK3122" s="126"/>
      <c r="AL3122" s="126">
        <v>3122</v>
      </c>
    </row>
    <row r="3123" spans="1:38">
      <c r="A3123" s="721" t="s">
        <v>2111</v>
      </c>
      <c r="B3123" s="722">
        <v>25</v>
      </c>
      <c r="C3123" s="722">
        <v>2590</v>
      </c>
      <c r="D3123" s="722">
        <v>259095</v>
      </c>
      <c r="E3123" s="721">
        <v>2590959403</v>
      </c>
      <c r="F3123" s="721" t="s">
        <v>1698</v>
      </c>
      <c r="G3123" s="1127">
        <v>-276026837</v>
      </c>
      <c r="H3123" s="1128">
        <v>0</v>
      </c>
      <c r="I3123" s="1128">
        <v>-276026836.67000002</v>
      </c>
      <c r="J3123" s="1128">
        <v>0.32999998331069946</v>
      </c>
      <c r="K3123" s="1128">
        <v>0.32999998331069946</v>
      </c>
      <c r="L3123" s="1128">
        <v>0</v>
      </c>
      <c r="M3123" s="1128">
        <v>0</v>
      </c>
      <c r="N3123" s="1129">
        <v>0</v>
      </c>
      <c r="O3123" s="1128">
        <v>0</v>
      </c>
      <c r="P3123" s="1127">
        <v>0</v>
      </c>
      <c r="Q3123" s="1127">
        <v>0</v>
      </c>
      <c r="R3123" s="1127">
        <v>0</v>
      </c>
      <c r="S3123" s="1127">
        <v>0</v>
      </c>
      <c r="T3123" s="1130">
        <v>0</v>
      </c>
      <c r="U3123" s="1130">
        <v>0</v>
      </c>
      <c r="V3123" s="1130">
        <v>0</v>
      </c>
      <c r="W3123" s="1127">
        <v>0</v>
      </c>
      <c r="X3123" s="1130">
        <v>0</v>
      </c>
      <c r="Y3123" s="735">
        <v>0</v>
      </c>
      <c r="Z3123" s="1131">
        <v>0</v>
      </c>
      <c r="AA3123" s="1131">
        <v>0</v>
      </c>
      <c r="AB3123" s="1131">
        <v>0</v>
      </c>
      <c r="AC3123" s="1131">
        <v>0</v>
      </c>
      <c r="AD3123" s="1131">
        <v>0</v>
      </c>
      <c r="AE3123" s="1131">
        <v>0</v>
      </c>
      <c r="AF3123" s="126"/>
      <c r="AG3123" s="126"/>
      <c r="AH3123" s="126"/>
      <c r="AI3123" s="126"/>
      <c r="AJ3123" s="126"/>
      <c r="AK3123" s="126"/>
      <c r="AL3123" s="126">
        <v>3123</v>
      </c>
    </row>
    <row r="3124" spans="1:38">
      <c r="A3124" s="721" t="s">
        <v>2111</v>
      </c>
      <c r="B3124" s="722">
        <v>25</v>
      </c>
      <c r="C3124" s="722">
        <v>2590</v>
      </c>
      <c r="D3124" s="722">
        <v>259095</v>
      </c>
      <c r="E3124" s="721">
        <v>2590959405</v>
      </c>
      <c r="F3124" s="721" t="s">
        <v>1699</v>
      </c>
      <c r="G3124" s="1127">
        <v>-351322855</v>
      </c>
      <c r="H3124" s="1128">
        <v>0</v>
      </c>
      <c r="I3124" s="1128">
        <v>-351322854.95999998</v>
      </c>
      <c r="J3124" s="1128">
        <v>4.0000021457672119E-2</v>
      </c>
      <c r="K3124" s="1128">
        <v>4.0000021457672119E-2</v>
      </c>
      <c r="L3124" s="1128">
        <v>0</v>
      </c>
      <c r="M3124" s="1128">
        <v>0</v>
      </c>
      <c r="N3124" s="1129">
        <v>0</v>
      </c>
      <c r="O3124" s="1128">
        <v>0</v>
      </c>
      <c r="P3124" s="1127">
        <v>0</v>
      </c>
      <c r="Q3124" s="1127">
        <v>0</v>
      </c>
      <c r="R3124" s="1127">
        <v>0</v>
      </c>
      <c r="S3124" s="1127">
        <v>0</v>
      </c>
      <c r="T3124" s="1130">
        <v>0</v>
      </c>
      <c r="U3124" s="1130">
        <v>0</v>
      </c>
      <c r="V3124" s="1130">
        <v>0</v>
      </c>
      <c r="W3124" s="1127">
        <v>0</v>
      </c>
      <c r="X3124" s="1130">
        <v>0</v>
      </c>
      <c r="Y3124" s="735">
        <v>0</v>
      </c>
      <c r="Z3124" s="1131">
        <v>0</v>
      </c>
      <c r="AA3124" s="1131">
        <v>0</v>
      </c>
      <c r="AB3124" s="1131">
        <v>0</v>
      </c>
      <c r="AC3124" s="1131">
        <v>0</v>
      </c>
      <c r="AD3124" s="1131">
        <v>0</v>
      </c>
      <c r="AE3124" s="1131">
        <v>0</v>
      </c>
      <c r="AF3124" s="126"/>
      <c r="AG3124" s="126"/>
      <c r="AH3124" s="126"/>
      <c r="AI3124" s="126"/>
      <c r="AJ3124" s="126"/>
      <c r="AK3124" s="126"/>
      <c r="AL3124" s="126">
        <v>3124</v>
      </c>
    </row>
    <row r="3125" spans="1:38">
      <c r="A3125" s="721" t="s">
        <v>2111</v>
      </c>
      <c r="B3125" s="722">
        <v>25</v>
      </c>
      <c r="C3125" s="722">
        <v>2590</v>
      </c>
      <c r="D3125" s="722">
        <v>259095</v>
      </c>
      <c r="E3125" s="721">
        <v>2590959407</v>
      </c>
      <c r="F3125" s="721" t="s">
        <v>1700</v>
      </c>
      <c r="G3125" s="1127">
        <v>-142122360</v>
      </c>
      <c r="H3125" s="1128">
        <v>0</v>
      </c>
      <c r="I3125" s="1128">
        <v>-142122360.44999999</v>
      </c>
      <c r="J3125" s="1128">
        <v>-0.44999998807907104</v>
      </c>
      <c r="K3125" s="1128">
        <v>-0.44999998807907104</v>
      </c>
      <c r="L3125" s="1128">
        <v>0</v>
      </c>
      <c r="M3125" s="1128">
        <v>0</v>
      </c>
      <c r="N3125" s="1129">
        <v>0</v>
      </c>
      <c r="O3125" s="1128">
        <v>0</v>
      </c>
      <c r="P3125" s="1127">
        <v>0</v>
      </c>
      <c r="Q3125" s="1127">
        <v>0</v>
      </c>
      <c r="R3125" s="1127">
        <v>0</v>
      </c>
      <c r="S3125" s="1127">
        <v>0</v>
      </c>
      <c r="T3125" s="1130">
        <v>0</v>
      </c>
      <c r="U3125" s="1130">
        <v>0</v>
      </c>
      <c r="V3125" s="1130">
        <v>0</v>
      </c>
      <c r="W3125" s="1127">
        <v>0</v>
      </c>
      <c r="X3125" s="1130">
        <v>0</v>
      </c>
      <c r="Y3125" s="735">
        <v>0</v>
      </c>
      <c r="Z3125" s="1131">
        <v>0</v>
      </c>
      <c r="AA3125" s="1131">
        <v>0</v>
      </c>
      <c r="AB3125" s="1131">
        <v>0</v>
      </c>
      <c r="AC3125" s="1131">
        <v>0</v>
      </c>
      <c r="AD3125" s="1131">
        <v>0</v>
      </c>
      <c r="AE3125" s="1131">
        <v>0</v>
      </c>
      <c r="AF3125" s="126"/>
      <c r="AG3125" s="126"/>
      <c r="AH3125" s="126"/>
      <c r="AI3125" s="126"/>
      <c r="AJ3125" s="126"/>
      <c r="AK3125" s="126"/>
      <c r="AL3125" s="126">
        <v>3125</v>
      </c>
    </row>
    <row r="3126" spans="1:38">
      <c r="A3126" s="721" t="s">
        <v>2111</v>
      </c>
      <c r="B3126" s="722">
        <v>25</v>
      </c>
      <c r="C3126" s="722">
        <v>2590</v>
      </c>
      <c r="D3126" s="722">
        <v>259095</v>
      </c>
      <c r="E3126" s="721">
        <v>2590959408</v>
      </c>
      <c r="F3126" s="721" t="s">
        <v>1701</v>
      </c>
      <c r="G3126" s="1127">
        <v>-5695883</v>
      </c>
      <c r="H3126" s="1128">
        <v>0</v>
      </c>
      <c r="I3126" s="1128">
        <v>-5695883.4500000002</v>
      </c>
      <c r="J3126" s="1128">
        <v>-0.45000000018626451</v>
      </c>
      <c r="K3126" s="1128">
        <v>-0.45000000018626451</v>
      </c>
      <c r="L3126" s="1128">
        <v>0</v>
      </c>
      <c r="M3126" s="1128">
        <v>0</v>
      </c>
      <c r="N3126" s="1129">
        <v>0</v>
      </c>
      <c r="O3126" s="1128">
        <v>0</v>
      </c>
      <c r="P3126" s="1127">
        <v>0</v>
      </c>
      <c r="Q3126" s="1127">
        <v>0</v>
      </c>
      <c r="R3126" s="1127">
        <v>0</v>
      </c>
      <c r="S3126" s="1127">
        <v>0</v>
      </c>
      <c r="T3126" s="1130">
        <v>0</v>
      </c>
      <c r="U3126" s="1130">
        <v>0</v>
      </c>
      <c r="V3126" s="1130">
        <v>0</v>
      </c>
      <c r="W3126" s="1127">
        <v>0</v>
      </c>
      <c r="X3126" s="1130">
        <v>0</v>
      </c>
      <c r="Y3126" s="735">
        <v>0</v>
      </c>
      <c r="Z3126" s="1131">
        <v>0</v>
      </c>
      <c r="AA3126" s="1131">
        <v>0</v>
      </c>
      <c r="AB3126" s="1131">
        <v>0</v>
      </c>
      <c r="AC3126" s="1131">
        <v>0</v>
      </c>
      <c r="AD3126" s="1131">
        <v>0</v>
      </c>
      <c r="AE3126" s="1131">
        <v>0</v>
      </c>
      <c r="AF3126" s="126"/>
      <c r="AG3126" s="126"/>
      <c r="AH3126" s="126"/>
      <c r="AI3126" s="126"/>
      <c r="AJ3126" s="126"/>
      <c r="AK3126" s="126"/>
      <c r="AL3126" s="126">
        <v>3126</v>
      </c>
    </row>
    <row r="3127" spans="1:38">
      <c r="A3127" s="721" t="s">
        <v>2111</v>
      </c>
      <c r="B3127" s="722">
        <v>25</v>
      </c>
      <c r="C3127" s="722">
        <v>2590</v>
      </c>
      <c r="D3127" s="722">
        <v>259095</v>
      </c>
      <c r="E3127" s="721">
        <v>2590959411</v>
      </c>
      <c r="F3127" s="721" t="s">
        <v>1702</v>
      </c>
      <c r="G3127" s="1127">
        <v>-2842979660</v>
      </c>
      <c r="H3127" s="1128">
        <v>0</v>
      </c>
      <c r="I3127" s="1128">
        <v>-2842979660.4699998</v>
      </c>
      <c r="J3127" s="1128">
        <v>-0.46999979019165039</v>
      </c>
      <c r="K3127" s="1128">
        <v>-0.46999979019165039</v>
      </c>
      <c r="L3127" s="1128">
        <v>0</v>
      </c>
      <c r="M3127" s="1128">
        <v>0</v>
      </c>
      <c r="N3127" s="1129">
        <v>0</v>
      </c>
      <c r="O3127" s="1128">
        <v>0</v>
      </c>
      <c r="P3127" s="1127">
        <v>0</v>
      </c>
      <c r="Q3127" s="1127">
        <v>0</v>
      </c>
      <c r="R3127" s="1127">
        <v>0</v>
      </c>
      <c r="S3127" s="1127">
        <v>0</v>
      </c>
      <c r="T3127" s="1130">
        <v>0</v>
      </c>
      <c r="U3127" s="1130">
        <v>0</v>
      </c>
      <c r="V3127" s="1130">
        <v>0</v>
      </c>
      <c r="W3127" s="1127">
        <v>0</v>
      </c>
      <c r="X3127" s="1130">
        <v>0</v>
      </c>
      <c r="Y3127" s="735">
        <v>0</v>
      </c>
      <c r="Z3127" s="1131">
        <v>0</v>
      </c>
      <c r="AA3127" s="1131">
        <v>0</v>
      </c>
      <c r="AB3127" s="1131">
        <v>0</v>
      </c>
      <c r="AC3127" s="1131">
        <v>0</v>
      </c>
      <c r="AD3127" s="1131">
        <v>0</v>
      </c>
      <c r="AE3127" s="1131">
        <v>0</v>
      </c>
      <c r="AF3127" s="126"/>
      <c r="AG3127" s="126"/>
      <c r="AH3127" s="126"/>
      <c r="AI3127" s="126"/>
      <c r="AJ3127" s="126"/>
      <c r="AK3127" s="126"/>
      <c r="AL3127" s="126">
        <v>3127</v>
      </c>
    </row>
    <row r="3128" spans="1:38">
      <c r="A3128" s="721" t="s">
        <v>2111</v>
      </c>
      <c r="B3128" s="722">
        <v>25</v>
      </c>
      <c r="C3128" s="722">
        <v>2590</v>
      </c>
      <c r="D3128" s="722">
        <v>259095</v>
      </c>
      <c r="E3128" s="721">
        <v>2590959415</v>
      </c>
      <c r="F3128" s="721" t="s">
        <v>1703</v>
      </c>
      <c r="G3128" s="1127">
        <v>-447707712</v>
      </c>
      <c r="H3128" s="1128">
        <v>0</v>
      </c>
      <c r="I3128" s="1128">
        <v>-447707712.18000001</v>
      </c>
      <c r="J3128" s="1128">
        <v>-0.18000000715255737</v>
      </c>
      <c r="K3128" s="1128">
        <v>-0.18000000715255737</v>
      </c>
      <c r="L3128" s="1128">
        <v>0</v>
      </c>
      <c r="M3128" s="1128">
        <v>0</v>
      </c>
      <c r="N3128" s="1129">
        <v>0</v>
      </c>
      <c r="O3128" s="1128">
        <v>0</v>
      </c>
      <c r="P3128" s="1127">
        <v>0</v>
      </c>
      <c r="Q3128" s="1127">
        <v>0</v>
      </c>
      <c r="R3128" s="1127">
        <v>0</v>
      </c>
      <c r="S3128" s="1127">
        <v>0</v>
      </c>
      <c r="T3128" s="1130">
        <v>0</v>
      </c>
      <c r="U3128" s="1130">
        <v>0</v>
      </c>
      <c r="V3128" s="1130">
        <v>0</v>
      </c>
      <c r="W3128" s="1127">
        <v>0</v>
      </c>
      <c r="X3128" s="1130">
        <v>0</v>
      </c>
      <c r="Y3128" s="735">
        <v>0</v>
      </c>
      <c r="Z3128" s="1131">
        <v>0</v>
      </c>
      <c r="AA3128" s="1131">
        <v>0</v>
      </c>
      <c r="AB3128" s="1131">
        <v>0</v>
      </c>
      <c r="AC3128" s="1131">
        <v>0</v>
      </c>
      <c r="AD3128" s="1131">
        <v>0</v>
      </c>
      <c r="AE3128" s="1131">
        <v>0</v>
      </c>
      <c r="AF3128" s="126"/>
      <c r="AG3128" s="126"/>
      <c r="AH3128" s="126"/>
      <c r="AI3128" s="126"/>
      <c r="AJ3128" s="126"/>
      <c r="AK3128" s="126"/>
      <c r="AL3128" s="126">
        <v>3128</v>
      </c>
    </row>
    <row r="3129" spans="1:38">
      <c r="A3129" s="721" t="s">
        <v>2111</v>
      </c>
      <c r="B3129" s="722">
        <v>25</v>
      </c>
      <c r="C3129" s="722">
        <v>2590</v>
      </c>
      <c r="D3129" s="722">
        <v>259095</v>
      </c>
      <c r="E3129" s="721">
        <v>2590959416</v>
      </c>
      <c r="F3129" s="721" t="s">
        <v>1704</v>
      </c>
      <c r="G3129" s="1127">
        <v>-20652190555</v>
      </c>
      <c r="H3129" s="1128">
        <v>0</v>
      </c>
      <c r="I3129" s="1128">
        <v>-20652190554.700001</v>
      </c>
      <c r="J3129" s="1128">
        <v>0.29999923706054688</v>
      </c>
      <c r="K3129" s="1128">
        <v>0.29999923706054688</v>
      </c>
      <c r="L3129" s="1128">
        <v>0</v>
      </c>
      <c r="M3129" s="1128">
        <v>0</v>
      </c>
      <c r="N3129" s="1129">
        <v>0</v>
      </c>
      <c r="O3129" s="1128">
        <v>0</v>
      </c>
      <c r="P3129" s="1127">
        <v>0</v>
      </c>
      <c r="Q3129" s="1127">
        <v>0</v>
      </c>
      <c r="R3129" s="1127">
        <v>0</v>
      </c>
      <c r="S3129" s="1127">
        <v>0</v>
      </c>
      <c r="T3129" s="1130">
        <v>0</v>
      </c>
      <c r="U3129" s="1130">
        <v>0</v>
      </c>
      <c r="V3129" s="1130">
        <v>0</v>
      </c>
      <c r="W3129" s="1127">
        <v>0</v>
      </c>
      <c r="X3129" s="1130">
        <v>0</v>
      </c>
      <c r="Y3129" s="735">
        <v>0</v>
      </c>
      <c r="Z3129" s="1131">
        <v>0</v>
      </c>
      <c r="AA3129" s="1131">
        <v>0</v>
      </c>
      <c r="AB3129" s="1131">
        <v>0</v>
      </c>
      <c r="AC3129" s="1131">
        <v>0</v>
      </c>
      <c r="AD3129" s="1131">
        <v>0</v>
      </c>
      <c r="AE3129" s="1131">
        <v>0</v>
      </c>
      <c r="AF3129" s="126"/>
      <c r="AG3129" s="126"/>
      <c r="AH3129" s="126"/>
      <c r="AI3129" s="126"/>
      <c r="AJ3129" s="126"/>
      <c r="AK3129" s="126"/>
      <c r="AL3129" s="126">
        <v>3129</v>
      </c>
    </row>
    <row r="3130" spans="1:38">
      <c r="A3130" s="721" t="s">
        <v>2111</v>
      </c>
      <c r="B3130" s="722">
        <v>25</v>
      </c>
      <c r="C3130" s="722">
        <v>2590</v>
      </c>
      <c r="D3130" s="722">
        <v>259095</v>
      </c>
      <c r="E3130" s="721">
        <v>2590959419</v>
      </c>
      <c r="F3130" s="721" t="s">
        <v>1705</v>
      </c>
      <c r="G3130" s="1127">
        <v>-202876691</v>
      </c>
      <c r="H3130" s="1128">
        <v>0</v>
      </c>
      <c r="I3130" s="1128">
        <v>-202876690.52000001</v>
      </c>
      <c r="J3130" s="1128">
        <v>0.47999998927116394</v>
      </c>
      <c r="K3130" s="1128">
        <v>0.47999998927116394</v>
      </c>
      <c r="L3130" s="1128">
        <v>0</v>
      </c>
      <c r="M3130" s="1128">
        <v>0</v>
      </c>
      <c r="N3130" s="1129">
        <v>0</v>
      </c>
      <c r="O3130" s="1128">
        <v>0</v>
      </c>
      <c r="P3130" s="1127">
        <v>0</v>
      </c>
      <c r="Q3130" s="1127">
        <v>0</v>
      </c>
      <c r="R3130" s="1127">
        <v>0</v>
      </c>
      <c r="S3130" s="1127">
        <v>0</v>
      </c>
      <c r="T3130" s="1130">
        <v>0</v>
      </c>
      <c r="U3130" s="1130">
        <v>0</v>
      </c>
      <c r="V3130" s="1130">
        <v>0</v>
      </c>
      <c r="W3130" s="1127">
        <v>0</v>
      </c>
      <c r="X3130" s="1130">
        <v>0</v>
      </c>
      <c r="Y3130" s="735">
        <v>0</v>
      </c>
      <c r="Z3130" s="1131">
        <v>0</v>
      </c>
      <c r="AA3130" s="1131">
        <v>0</v>
      </c>
      <c r="AB3130" s="1131">
        <v>0</v>
      </c>
      <c r="AC3130" s="1131">
        <v>0</v>
      </c>
      <c r="AD3130" s="1131">
        <v>0</v>
      </c>
      <c r="AE3130" s="1131">
        <v>0</v>
      </c>
      <c r="AF3130" s="126"/>
      <c r="AG3130" s="126"/>
      <c r="AH3130" s="126"/>
      <c r="AI3130" s="126"/>
      <c r="AJ3130" s="126"/>
      <c r="AK3130" s="126"/>
      <c r="AL3130" s="126">
        <v>3130</v>
      </c>
    </row>
    <row r="3131" spans="1:38">
      <c r="A3131" s="721" t="s">
        <v>2111</v>
      </c>
      <c r="B3131" s="722">
        <v>25</v>
      </c>
      <c r="C3131" s="722">
        <v>2590</v>
      </c>
      <c r="D3131" s="722">
        <v>259095</v>
      </c>
      <c r="E3131" s="721">
        <v>2590959420</v>
      </c>
      <c r="F3131" s="721" t="s">
        <v>1706</v>
      </c>
      <c r="G3131" s="1127">
        <v>0</v>
      </c>
      <c r="H3131" s="1128">
        <v>0</v>
      </c>
      <c r="I3131" s="1128">
        <v>0</v>
      </c>
      <c r="J3131" s="1128">
        <v>0</v>
      </c>
      <c r="K3131" s="1128">
        <v>0</v>
      </c>
      <c r="L3131" s="1128">
        <v>0</v>
      </c>
      <c r="M3131" s="1128">
        <v>0</v>
      </c>
      <c r="N3131" s="1129">
        <v>0</v>
      </c>
      <c r="O3131" s="1128">
        <v>0</v>
      </c>
      <c r="P3131" s="1127">
        <v>0</v>
      </c>
      <c r="Q3131" s="1127">
        <v>0</v>
      </c>
      <c r="R3131" s="1127">
        <v>0</v>
      </c>
      <c r="S3131" s="1127">
        <v>0</v>
      </c>
      <c r="T3131" s="1130">
        <v>0</v>
      </c>
      <c r="U3131" s="1130">
        <v>0</v>
      </c>
      <c r="V3131" s="1130">
        <v>0</v>
      </c>
      <c r="W3131" s="1127">
        <v>0</v>
      </c>
      <c r="X3131" s="1130">
        <v>0</v>
      </c>
      <c r="Y3131" s="735">
        <v>0</v>
      </c>
      <c r="Z3131" s="1131">
        <v>0</v>
      </c>
      <c r="AA3131" s="1131">
        <v>0</v>
      </c>
      <c r="AB3131" s="1131">
        <v>0</v>
      </c>
      <c r="AC3131" s="1131">
        <v>0</v>
      </c>
      <c r="AD3131" s="1131">
        <v>0</v>
      </c>
      <c r="AE3131" s="1131">
        <v>0</v>
      </c>
      <c r="AF3131" s="126"/>
      <c r="AG3131" s="126"/>
      <c r="AH3131" s="126"/>
      <c r="AI3131" s="126"/>
      <c r="AJ3131" s="126"/>
      <c r="AK3131" s="126"/>
      <c r="AL3131" s="126">
        <v>3131</v>
      </c>
    </row>
    <row r="3132" spans="1:38">
      <c r="A3132" s="721" t="s">
        <v>2111</v>
      </c>
      <c r="B3132" s="722">
        <v>25</v>
      </c>
      <c r="C3132" s="722">
        <v>2590</v>
      </c>
      <c r="D3132" s="722">
        <v>259095</v>
      </c>
      <c r="E3132" s="721">
        <v>2590959425</v>
      </c>
      <c r="F3132" s="721" t="s">
        <v>1707</v>
      </c>
      <c r="G3132" s="1127">
        <v>-15237974</v>
      </c>
      <c r="H3132" s="1128">
        <v>0</v>
      </c>
      <c r="I3132" s="1128">
        <v>-15237974</v>
      </c>
      <c r="J3132" s="1128">
        <v>0</v>
      </c>
      <c r="K3132" s="1128">
        <v>0</v>
      </c>
      <c r="L3132" s="1128">
        <v>0</v>
      </c>
      <c r="M3132" s="1128">
        <v>0</v>
      </c>
      <c r="N3132" s="1129">
        <v>0</v>
      </c>
      <c r="O3132" s="1128">
        <v>0</v>
      </c>
      <c r="P3132" s="1127">
        <v>0</v>
      </c>
      <c r="Q3132" s="1127">
        <v>0</v>
      </c>
      <c r="R3132" s="1127">
        <v>0</v>
      </c>
      <c r="S3132" s="1127">
        <v>0</v>
      </c>
      <c r="T3132" s="1130">
        <v>0</v>
      </c>
      <c r="U3132" s="1130">
        <v>0</v>
      </c>
      <c r="V3132" s="1130">
        <v>0</v>
      </c>
      <c r="W3132" s="1127">
        <v>0</v>
      </c>
      <c r="X3132" s="1130">
        <v>0</v>
      </c>
      <c r="Y3132" s="735">
        <v>0</v>
      </c>
      <c r="Z3132" s="1131">
        <v>0</v>
      </c>
      <c r="AA3132" s="1131">
        <v>0</v>
      </c>
      <c r="AB3132" s="1131">
        <v>0</v>
      </c>
      <c r="AC3132" s="1131">
        <v>0</v>
      </c>
      <c r="AD3132" s="1131">
        <v>0</v>
      </c>
      <c r="AE3132" s="1131">
        <v>0</v>
      </c>
      <c r="AF3132" s="126"/>
      <c r="AG3132" s="126"/>
      <c r="AH3132" s="126"/>
      <c r="AI3132" s="126"/>
      <c r="AJ3132" s="126"/>
      <c r="AK3132" s="126"/>
      <c r="AL3132" s="126">
        <v>3132</v>
      </c>
    </row>
    <row r="3133" spans="1:38">
      <c r="A3133" s="721" t="s">
        <v>2111</v>
      </c>
      <c r="B3133" s="722">
        <v>25</v>
      </c>
      <c r="C3133" s="722">
        <v>2590</v>
      </c>
      <c r="D3133" s="722">
        <v>259095</v>
      </c>
      <c r="E3133" s="721">
        <v>2590959429</v>
      </c>
      <c r="F3133" s="721" t="s">
        <v>1708</v>
      </c>
      <c r="G3133" s="1127">
        <v>-71072</v>
      </c>
      <c r="H3133" s="1128">
        <v>0</v>
      </c>
      <c r="I3133" s="1128">
        <v>-71072.02</v>
      </c>
      <c r="J3133" s="1128">
        <v>-2.0000000004074536E-2</v>
      </c>
      <c r="K3133" s="1128">
        <v>0</v>
      </c>
      <c r="L3133" s="1128">
        <v>0</v>
      </c>
      <c r="M3133" s="1128">
        <v>-2.0000000004074536E-2</v>
      </c>
      <c r="N3133" s="1129">
        <v>0</v>
      </c>
      <c r="O3133" s="1128">
        <v>-2.0000000004074536E-2</v>
      </c>
      <c r="P3133" s="1127">
        <v>-7.4000000015075782E-3</v>
      </c>
      <c r="Q3133" s="1127">
        <v>0</v>
      </c>
      <c r="R3133" s="1127">
        <v>0</v>
      </c>
      <c r="S3133" s="1127">
        <v>0</v>
      </c>
      <c r="T3133" s="1130">
        <v>0</v>
      </c>
      <c r="U3133" s="1130">
        <v>0</v>
      </c>
      <c r="V3133" s="1130">
        <v>0</v>
      </c>
      <c r="W3133" s="1127">
        <v>0</v>
      </c>
      <c r="X3133" s="1130">
        <v>-7.4000000015075782E-3</v>
      </c>
      <c r="Y3133" s="735">
        <v>0.37</v>
      </c>
      <c r="Z3133" s="1131">
        <v>0</v>
      </c>
      <c r="AA3133" s="1131">
        <v>-7.4000000015075782E-3</v>
      </c>
      <c r="AB3133" s="1131">
        <v>0.16280000000086148</v>
      </c>
      <c r="AC3133" s="1131">
        <v>0</v>
      </c>
      <c r="AD3133" s="1131">
        <v>-0.16280000000086148</v>
      </c>
      <c r="AE3133" s="1131">
        <v>-7.4000000015075782E-3</v>
      </c>
      <c r="AF3133" s="126"/>
      <c r="AG3133" s="126"/>
      <c r="AH3133" s="126"/>
      <c r="AI3133" s="126"/>
      <c r="AJ3133" s="126"/>
      <c r="AK3133" s="126"/>
      <c r="AL3133" s="126">
        <v>3133</v>
      </c>
    </row>
    <row r="3134" spans="1:38">
      <c r="A3134" s="721" t="s">
        <v>2111</v>
      </c>
      <c r="B3134" s="722">
        <v>25</v>
      </c>
      <c r="C3134" s="722">
        <v>2590</v>
      </c>
      <c r="D3134" s="722">
        <v>259095</v>
      </c>
      <c r="E3134" s="721">
        <v>2590959430</v>
      </c>
      <c r="F3134" s="721" t="s">
        <v>1709</v>
      </c>
      <c r="G3134" s="1127">
        <v>0</v>
      </c>
      <c r="H3134" s="1128">
        <v>0</v>
      </c>
      <c r="I3134" s="1128">
        <v>0</v>
      </c>
      <c r="J3134" s="1128">
        <v>0</v>
      </c>
      <c r="K3134" s="1128">
        <v>0</v>
      </c>
      <c r="L3134" s="1128">
        <v>0</v>
      </c>
      <c r="M3134" s="1128">
        <v>0</v>
      </c>
      <c r="N3134" s="1129">
        <v>0</v>
      </c>
      <c r="O3134" s="1128">
        <v>0</v>
      </c>
      <c r="P3134" s="1127">
        <v>0</v>
      </c>
      <c r="Q3134" s="1127">
        <v>0</v>
      </c>
      <c r="R3134" s="1127">
        <v>0</v>
      </c>
      <c r="S3134" s="1127">
        <v>0</v>
      </c>
      <c r="T3134" s="1130">
        <v>0</v>
      </c>
      <c r="U3134" s="1130">
        <v>0</v>
      </c>
      <c r="V3134" s="1130">
        <v>0</v>
      </c>
      <c r="W3134" s="1127">
        <v>0</v>
      </c>
      <c r="X3134" s="1130">
        <v>0</v>
      </c>
      <c r="Y3134" s="735">
        <v>0</v>
      </c>
      <c r="Z3134" s="1131">
        <v>0</v>
      </c>
      <c r="AA3134" s="1131">
        <v>0</v>
      </c>
      <c r="AB3134" s="1131">
        <v>0</v>
      </c>
      <c r="AC3134" s="1131">
        <v>0</v>
      </c>
      <c r="AD3134" s="1131">
        <v>0</v>
      </c>
      <c r="AE3134" s="1131">
        <v>0</v>
      </c>
      <c r="AF3134" s="126"/>
      <c r="AG3134" s="126"/>
      <c r="AH3134" s="126"/>
      <c r="AI3134" s="126"/>
      <c r="AJ3134" s="126"/>
      <c r="AK3134" s="126"/>
      <c r="AL3134" s="126">
        <v>3134</v>
      </c>
    </row>
    <row r="3135" spans="1:38">
      <c r="A3135" s="721" t="s">
        <v>2111</v>
      </c>
      <c r="B3135" s="722">
        <v>25</v>
      </c>
      <c r="C3135" s="722">
        <v>2590</v>
      </c>
      <c r="D3135" s="722">
        <v>259095</v>
      </c>
      <c r="E3135" s="721">
        <v>2590959440</v>
      </c>
      <c r="F3135" s="721" t="s">
        <v>1710</v>
      </c>
      <c r="G3135" s="1127">
        <v>-83776641</v>
      </c>
      <c r="H3135" s="1128">
        <v>0</v>
      </c>
      <c r="I3135" s="1128">
        <v>-83776641</v>
      </c>
      <c r="J3135" s="1128">
        <v>0</v>
      </c>
      <c r="K3135" s="1128">
        <v>0</v>
      </c>
      <c r="L3135" s="1128">
        <v>0</v>
      </c>
      <c r="M3135" s="1128">
        <v>0</v>
      </c>
      <c r="N3135" s="1129">
        <v>0</v>
      </c>
      <c r="O3135" s="1128">
        <v>0</v>
      </c>
      <c r="P3135" s="1127">
        <v>0</v>
      </c>
      <c r="Q3135" s="1127">
        <v>0</v>
      </c>
      <c r="R3135" s="1127">
        <v>0</v>
      </c>
      <c r="S3135" s="1127">
        <v>0</v>
      </c>
      <c r="T3135" s="1130">
        <v>0</v>
      </c>
      <c r="U3135" s="1130">
        <v>0</v>
      </c>
      <c r="V3135" s="1130">
        <v>0</v>
      </c>
      <c r="W3135" s="1127">
        <v>0</v>
      </c>
      <c r="X3135" s="1130">
        <v>0</v>
      </c>
      <c r="Y3135" s="735">
        <v>0</v>
      </c>
      <c r="Z3135" s="1131">
        <v>0</v>
      </c>
      <c r="AA3135" s="1131">
        <v>0</v>
      </c>
      <c r="AB3135" s="1131">
        <v>0</v>
      </c>
      <c r="AC3135" s="1131">
        <v>0</v>
      </c>
      <c r="AD3135" s="1131">
        <v>0</v>
      </c>
      <c r="AE3135" s="1131">
        <v>0</v>
      </c>
      <c r="AF3135" s="126"/>
      <c r="AG3135" s="126"/>
      <c r="AH3135" s="126"/>
      <c r="AI3135" s="126"/>
      <c r="AJ3135" s="126"/>
      <c r="AK3135" s="126"/>
      <c r="AL3135" s="126">
        <v>3135</v>
      </c>
    </row>
    <row r="3136" spans="1:38">
      <c r="A3136" s="721" t="s">
        <v>2111</v>
      </c>
      <c r="B3136" s="722">
        <v>25</v>
      </c>
      <c r="C3136" s="722">
        <v>2590</v>
      </c>
      <c r="D3136" s="722">
        <v>259095</v>
      </c>
      <c r="E3136" s="721">
        <v>2590959480</v>
      </c>
      <c r="F3136" s="721" t="s">
        <v>4443</v>
      </c>
      <c r="G3136" s="1127">
        <v>-127846037</v>
      </c>
      <c r="H3136" s="1128">
        <v>0</v>
      </c>
      <c r="I3136" s="1128">
        <v>-127846036.89</v>
      </c>
      <c r="J3136" s="1128">
        <v>0.10999999940395355</v>
      </c>
      <c r="K3136" s="1128">
        <v>0</v>
      </c>
      <c r="L3136" s="1128">
        <v>0.10999999940395355</v>
      </c>
      <c r="M3136" s="1128">
        <v>0</v>
      </c>
      <c r="N3136" s="1129">
        <v>0</v>
      </c>
      <c r="O3136" s="1128">
        <v>0.10999999940395355</v>
      </c>
      <c r="P3136" s="1127">
        <v>4.0699999779462814E-2</v>
      </c>
      <c r="Q3136" s="1127">
        <v>0</v>
      </c>
      <c r="R3136" s="1127">
        <v>0</v>
      </c>
      <c r="S3136" s="1127">
        <v>0</v>
      </c>
      <c r="T3136" s="1130">
        <v>0</v>
      </c>
      <c r="U3136" s="1130">
        <v>0</v>
      </c>
      <c r="V3136" s="1130">
        <v>0</v>
      </c>
      <c r="W3136" s="1127">
        <v>0</v>
      </c>
      <c r="X3136" s="1130">
        <v>4.0699999779462814E-2</v>
      </c>
      <c r="Y3136" s="735">
        <v>0.37</v>
      </c>
      <c r="Z3136" s="1131">
        <v>4.0699999779462814E-2</v>
      </c>
      <c r="AA3136" s="1131">
        <v>0</v>
      </c>
      <c r="AB3136" s="1131">
        <v>0</v>
      </c>
      <c r="AC3136" s="1131">
        <v>0</v>
      </c>
      <c r="AD3136" s="1131">
        <v>4.0699999779462814E-2</v>
      </c>
      <c r="AE3136" s="1131">
        <v>0</v>
      </c>
      <c r="AF3136" s="126"/>
      <c r="AG3136" s="126"/>
      <c r="AH3136" s="126"/>
      <c r="AI3136" s="126"/>
      <c r="AJ3136" s="126"/>
      <c r="AK3136" s="126"/>
      <c r="AL3136" s="126">
        <v>3136</v>
      </c>
    </row>
    <row r="3137" spans="1:38">
      <c r="A3137" s="721" t="s">
        <v>2111</v>
      </c>
      <c r="B3137" s="722">
        <v>25</v>
      </c>
      <c r="C3137" s="722">
        <v>2590</v>
      </c>
      <c r="D3137" s="722">
        <v>259095</v>
      </c>
      <c r="E3137" s="721">
        <v>2590959515</v>
      </c>
      <c r="F3137" s="721" t="s">
        <v>3475</v>
      </c>
      <c r="G3137" s="1127">
        <v>0</v>
      </c>
      <c r="H3137" s="1128">
        <v>0</v>
      </c>
      <c r="I3137" s="1128">
        <v>0</v>
      </c>
      <c r="J3137" s="1128">
        <v>0</v>
      </c>
      <c r="K3137" s="1128">
        <v>0</v>
      </c>
      <c r="L3137" s="1128">
        <v>0</v>
      </c>
      <c r="M3137" s="1128">
        <v>0</v>
      </c>
      <c r="N3137" s="1129">
        <v>0</v>
      </c>
      <c r="O3137" s="1128">
        <v>0</v>
      </c>
      <c r="P3137" s="1127">
        <v>0</v>
      </c>
      <c r="Q3137" s="1127">
        <v>0</v>
      </c>
      <c r="R3137" s="1127">
        <v>0</v>
      </c>
      <c r="S3137" s="1127">
        <v>0</v>
      </c>
      <c r="T3137" s="1130">
        <v>0</v>
      </c>
      <c r="U3137" s="1130">
        <v>0</v>
      </c>
      <c r="V3137" s="1130">
        <v>0</v>
      </c>
      <c r="W3137" s="1127">
        <v>0</v>
      </c>
      <c r="X3137" s="1130">
        <v>0</v>
      </c>
      <c r="Y3137" s="735">
        <v>0</v>
      </c>
      <c r="Z3137" s="1131">
        <v>0</v>
      </c>
      <c r="AA3137" s="1131">
        <v>0</v>
      </c>
      <c r="AB3137" s="1131">
        <v>0</v>
      </c>
      <c r="AC3137" s="1131">
        <v>-5.5500035285949705E-2</v>
      </c>
      <c r="AD3137" s="1131">
        <v>0</v>
      </c>
      <c r="AE3137" s="1131">
        <v>5.5500035285949705E-2</v>
      </c>
      <c r="AF3137" s="126"/>
      <c r="AG3137" s="126"/>
      <c r="AH3137" s="126"/>
      <c r="AI3137" s="126"/>
      <c r="AJ3137" s="126"/>
      <c r="AK3137" s="126"/>
      <c r="AL3137" s="126">
        <v>3137</v>
      </c>
    </row>
    <row r="3138" spans="1:38">
      <c r="A3138" s="721" t="s">
        <v>2111</v>
      </c>
      <c r="B3138" s="722">
        <v>25</v>
      </c>
      <c r="C3138" s="722">
        <v>2590</v>
      </c>
      <c r="D3138" s="722">
        <v>259095</v>
      </c>
      <c r="E3138" s="721">
        <v>2590959524</v>
      </c>
      <c r="F3138" s="721" t="s">
        <v>1711</v>
      </c>
      <c r="G3138" s="1127">
        <v>-32434445</v>
      </c>
      <c r="H3138" s="1128">
        <v>0</v>
      </c>
      <c r="I3138" s="1128">
        <v>-32434445</v>
      </c>
      <c r="J3138" s="1128">
        <v>0</v>
      </c>
      <c r="K3138" s="1128">
        <v>0</v>
      </c>
      <c r="L3138" s="1128">
        <v>0</v>
      </c>
      <c r="M3138" s="1128">
        <v>0</v>
      </c>
      <c r="N3138" s="1129">
        <v>0</v>
      </c>
      <c r="O3138" s="1128">
        <v>0</v>
      </c>
      <c r="P3138" s="1127">
        <v>0</v>
      </c>
      <c r="Q3138" s="1127">
        <v>0</v>
      </c>
      <c r="R3138" s="1127">
        <v>0</v>
      </c>
      <c r="S3138" s="1127">
        <v>0</v>
      </c>
      <c r="T3138" s="1130">
        <v>0</v>
      </c>
      <c r="U3138" s="1130">
        <v>0</v>
      </c>
      <c r="V3138" s="1130">
        <v>0</v>
      </c>
      <c r="W3138" s="1127">
        <v>0</v>
      </c>
      <c r="X3138" s="1130">
        <v>0</v>
      </c>
      <c r="Y3138" s="735">
        <v>0</v>
      </c>
      <c r="Z3138" s="1131">
        <v>0</v>
      </c>
      <c r="AA3138" s="1131">
        <v>0</v>
      </c>
      <c r="AB3138" s="1131">
        <v>0</v>
      </c>
      <c r="AC3138" s="1131">
        <v>0</v>
      </c>
      <c r="AD3138" s="1131">
        <v>0</v>
      </c>
      <c r="AE3138" s="1131">
        <v>0</v>
      </c>
      <c r="AF3138" s="126"/>
      <c r="AG3138" s="126"/>
      <c r="AH3138" s="126"/>
      <c r="AI3138" s="126"/>
      <c r="AJ3138" s="126"/>
      <c r="AK3138" s="126"/>
      <c r="AL3138" s="126">
        <v>3138</v>
      </c>
    </row>
    <row r="3139" spans="1:38">
      <c r="A3139" s="721" t="s">
        <v>2111</v>
      </c>
      <c r="B3139" s="722">
        <v>25</v>
      </c>
      <c r="C3139" s="722">
        <v>2590</v>
      </c>
      <c r="D3139" s="722">
        <v>259095</v>
      </c>
      <c r="E3139" s="721">
        <v>2590959526</v>
      </c>
      <c r="F3139" s="721" t="s">
        <v>3476</v>
      </c>
      <c r="G3139" s="1127">
        <v>0</v>
      </c>
      <c r="H3139" s="1128">
        <v>0</v>
      </c>
      <c r="I3139" s="1128">
        <v>0</v>
      </c>
      <c r="J3139" s="1128">
        <v>0</v>
      </c>
      <c r="K3139" s="1128">
        <v>0</v>
      </c>
      <c r="L3139" s="1128">
        <v>0</v>
      </c>
      <c r="M3139" s="1128">
        <v>0</v>
      </c>
      <c r="N3139" s="1129">
        <v>0</v>
      </c>
      <c r="O3139" s="1128">
        <v>0</v>
      </c>
      <c r="P3139" s="1127">
        <v>0</v>
      </c>
      <c r="Q3139" s="1127">
        <v>0</v>
      </c>
      <c r="R3139" s="1127">
        <v>0</v>
      </c>
      <c r="S3139" s="1127">
        <v>0</v>
      </c>
      <c r="T3139" s="1130">
        <v>0</v>
      </c>
      <c r="U3139" s="1130">
        <v>0</v>
      </c>
      <c r="V3139" s="1130">
        <v>0</v>
      </c>
      <c r="W3139" s="1127">
        <v>0</v>
      </c>
      <c r="X3139" s="1130">
        <v>0</v>
      </c>
      <c r="Y3139" s="735">
        <v>0</v>
      </c>
      <c r="Z3139" s="1131">
        <v>0</v>
      </c>
      <c r="AA3139" s="1131">
        <v>0</v>
      </c>
      <c r="AB3139" s="1131">
        <v>0</v>
      </c>
      <c r="AC3139" s="1131">
        <v>0</v>
      </c>
      <c r="AD3139" s="1131">
        <v>0</v>
      </c>
      <c r="AE3139" s="1131">
        <v>0</v>
      </c>
      <c r="AF3139" s="126"/>
      <c r="AG3139" s="126"/>
      <c r="AH3139" s="126"/>
      <c r="AI3139" s="126"/>
      <c r="AJ3139" s="126"/>
      <c r="AK3139" s="126"/>
      <c r="AL3139" s="126">
        <v>3139</v>
      </c>
    </row>
    <row r="3140" spans="1:38">
      <c r="A3140" s="721" t="s">
        <v>2111</v>
      </c>
      <c r="B3140" s="722">
        <v>25</v>
      </c>
      <c r="C3140" s="722">
        <v>2590</v>
      </c>
      <c r="D3140" s="722">
        <v>259095</v>
      </c>
      <c r="E3140" s="721">
        <v>2590959630</v>
      </c>
      <c r="F3140" s="721" t="s">
        <v>1712</v>
      </c>
      <c r="G3140" s="1127">
        <v>-317716480</v>
      </c>
      <c r="H3140" s="1128">
        <v>0</v>
      </c>
      <c r="I3140" s="1128">
        <v>-317716479.50999999</v>
      </c>
      <c r="J3140" s="1128">
        <v>0.49000000953674316</v>
      </c>
      <c r="K3140" s="1128">
        <v>0.49000000953674316</v>
      </c>
      <c r="L3140" s="1128">
        <v>0</v>
      </c>
      <c r="M3140" s="1128">
        <v>0</v>
      </c>
      <c r="N3140" s="1129">
        <v>0</v>
      </c>
      <c r="O3140" s="1128">
        <v>0</v>
      </c>
      <c r="P3140" s="1127">
        <v>0</v>
      </c>
      <c r="Q3140" s="1127">
        <v>0</v>
      </c>
      <c r="R3140" s="1127">
        <v>0</v>
      </c>
      <c r="S3140" s="1127">
        <v>0</v>
      </c>
      <c r="T3140" s="1130">
        <v>0</v>
      </c>
      <c r="U3140" s="1130">
        <v>0</v>
      </c>
      <c r="V3140" s="1130">
        <v>0</v>
      </c>
      <c r="W3140" s="1127">
        <v>0</v>
      </c>
      <c r="X3140" s="1130">
        <v>0</v>
      </c>
      <c r="Y3140" s="735">
        <v>0</v>
      </c>
      <c r="Z3140" s="1131">
        <v>0</v>
      </c>
      <c r="AA3140" s="1131">
        <v>0</v>
      </c>
      <c r="AB3140" s="1131">
        <v>0</v>
      </c>
      <c r="AC3140" s="1131">
        <v>0</v>
      </c>
      <c r="AD3140" s="1131">
        <v>0</v>
      </c>
      <c r="AE3140" s="1131">
        <v>0</v>
      </c>
      <c r="AF3140" s="126"/>
      <c r="AG3140" s="126"/>
      <c r="AH3140" s="126"/>
      <c r="AI3140" s="126"/>
      <c r="AJ3140" s="126"/>
      <c r="AK3140" s="126"/>
      <c r="AL3140" s="126">
        <v>3140</v>
      </c>
    </row>
    <row r="3141" spans="1:38">
      <c r="A3141" s="721" t="s">
        <v>2111</v>
      </c>
      <c r="B3141" s="722">
        <v>25</v>
      </c>
      <c r="C3141" s="722">
        <v>2590</v>
      </c>
      <c r="D3141" s="722">
        <v>259095</v>
      </c>
      <c r="E3141" s="721">
        <v>2590959633</v>
      </c>
      <c r="F3141" s="721" t="s">
        <v>1713</v>
      </c>
      <c r="G3141" s="1127">
        <v>-8682794</v>
      </c>
      <c r="H3141" s="1128">
        <v>0</v>
      </c>
      <c r="I3141" s="1128">
        <v>-8682793.5999999996</v>
      </c>
      <c r="J3141" s="1128">
        <v>0.40000000037252903</v>
      </c>
      <c r="K3141" s="1128">
        <v>0.40000000037252903</v>
      </c>
      <c r="L3141" s="1128">
        <v>0</v>
      </c>
      <c r="M3141" s="1128">
        <v>0</v>
      </c>
      <c r="N3141" s="1129">
        <v>0</v>
      </c>
      <c r="O3141" s="1128">
        <v>0</v>
      </c>
      <c r="P3141" s="1127">
        <v>0</v>
      </c>
      <c r="Q3141" s="1127">
        <v>0</v>
      </c>
      <c r="R3141" s="1127">
        <v>0</v>
      </c>
      <c r="S3141" s="1127">
        <v>0</v>
      </c>
      <c r="T3141" s="1130">
        <v>0</v>
      </c>
      <c r="U3141" s="1130">
        <v>0</v>
      </c>
      <c r="V3141" s="1130">
        <v>0</v>
      </c>
      <c r="W3141" s="1127">
        <v>0</v>
      </c>
      <c r="X3141" s="1130">
        <v>0</v>
      </c>
      <c r="Y3141" s="735">
        <v>0</v>
      </c>
      <c r="Z3141" s="1131">
        <v>0</v>
      </c>
      <c r="AA3141" s="1131">
        <v>0</v>
      </c>
      <c r="AB3141" s="1131">
        <v>0</v>
      </c>
      <c r="AC3141" s="1131">
        <v>0</v>
      </c>
      <c r="AD3141" s="1131">
        <v>0</v>
      </c>
      <c r="AE3141" s="1131">
        <v>0</v>
      </c>
      <c r="AF3141" s="126"/>
      <c r="AG3141" s="126"/>
      <c r="AH3141" s="126"/>
      <c r="AI3141" s="126"/>
      <c r="AJ3141" s="126"/>
      <c r="AK3141" s="126"/>
      <c r="AL3141" s="126">
        <v>3141</v>
      </c>
    </row>
    <row r="3142" spans="1:38">
      <c r="A3142" s="721" t="s">
        <v>2111</v>
      </c>
      <c r="B3142" s="722">
        <v>25</v>
      </c>
      <c r="C3142" s="722">
        <v>2590</v>
      </c>
      <c r="D3142" s="722">
        <v>259095</v>
      </c>
      <c r="E3142" s="721">
        <v>2590959740</v>
      </c>
      <c r="F3142" s="721" t="s">
        <v>1710</v>
      </c>
      <c r="G3142" s="1127">
        <v>-1299134796</v>
      </c>
      <c r="H3142" s="1128">
        <v>0</v>
      </c>
      <c r="I3142" s="1128">
        <v>-1299134796.28</v>
      </c>
      <c r="J3142" s="1128">
        <v>-0.27999997138977051</v>
      </c>
      <c r="K3142" s="1128">
        <v>-0.27999997138977051</v>
      </c>
      <c r="L3142" s="1128">
        <v>0</v>
      </c>
      <c r="M3142" s="1128">
        <v>0</v>
      </c>
      <c r="N3142" s="1129">
        <v>0</v>
      </c>
      <c r="O3142" s="1128">
        <v>0</v>
      </c>
      <c r="P3142" s="1127">
        <v>0</v>
      </c>
      <c r="Q3142" s="1127">
        <v>0</v>
      </c>
      <c r="R3142" s="1127">
        <v>0</v>
      </c>
      <c r="S3142" s="1127">
        <v>0</v>
      </c>
      <c r="T3142" s="1130">
        <v>0</v>
      </c>
      <c r="U3142" s="1130">
        <v>0</v>
      </c>
      <c r="V3142" s="1130">
        <v>0</v>
      </c>
      <c r="W3142" s="1127">
        <v>0</v>
      </c>
      <c r="X3142" s="1130">
        <v>0</v>
      </c>
      <c r="Y3142" s="735">
        <v>0</v>
      </c>
      <c r="Z3142" s="1131">
        <v>0</v>
      </c>
      <c r="AA3142" s="1131">
        <v>0</v>
      </c>
      <c r="AB3142" s="1131">
        <v>0</v>
      </c>
      <c r="AC3142" s="1131">
        <v>0</v>
      </c>
      <c r="AD3142" s="1131">
        <v>0</v>
      </c>
      <c r="AE3142" s="1131">
        <v>0</v>
      </c>
      <c r="AF3142" s="126"/>
      <c r="AG3142" s="126"/>
      <c r="AH3142" s="126"/>
      <c r="AI3142" s="126"/>
      <c r="AJ3142" s="126"/>
      <c r="AK3142" s="126"/>
      <c r="AL3142" s="126">
        <v>3142</v>
      </c>
    </row>
    <row r="3143" spans="1:38">
      <c r="A3143" s="721" t="s">
        <v>2111</v>
      </c>
      <c r="B3143" s="722">
        <v>25</v>
      </c>
      <c r="C3143" s="722">
        <v>2590</v>
      </c>
      <c r="D3143" s="722">
        <v>259095</v>
      </c>
      <c r="E3143" s="721">
        <v>2590959742</v>
      </c>
      <c r="F3143" s="721" t="s">
        <v>1688</v>
      </c>
      <c r="G3143" s="1127">
        <v>-117456787</v>
      </c>
      <c r="H3143" s="1128">
        <v>0</v>
      </c>
      <c r="I3143" s="1128">
        <v>-117456787</v>
      </c>
      <c r="J3143" s="1128">
        <v>0</v>
      </c>
      <c r="K3143" s="1128">
        <v>0</v>
      </c>
      <c r="L3143" s="1128">
        <v>0</v>
      </c>
      <c r="M3143" s="1128">
        <v>0</v>
      </c>
      <c r="N3143" s="1129">
        <v>0</v>
      </c>
      <c r="O3143" s="1128">
        <v>0</v>
      </c>
      <c r="P3143" s="1127">
        <v>0</v>
      </c>
      <c r="Q3143" s="1127">
        <v>0</v>
      </c>
      <c r="R3143" s="1127">
        <v>0</v>
      </c>
      <c r="S3143" s="1127">
        <v>0</v>
      </c>
      <c r="T3143" s="1130">
        <v>0</v>
      </c>
      <c r="U3143" s="1130">
        <v>0</v>
      </c>
      <c r="V3143" s="1130">
        <v>0</v>
      </c>
      <c r="W3143" s="1127">
        <v>0</v>
      </c>
      <c r="X3143" s="1130">
        <v>0</v>
      </c>
      <c r="Y3143" s="735">
        <v>0</v>
      </c>
      <c r="Z3143" s="1131">
        <v>0</v>
      </c>
      <c r="AA3143" s="1131">
        <v>0</v>
      </c>
      <c r="AB3143" s="1131">
        <v>0</v>
      </c>
      <c r="AC3143" s="1131">
        <v>0</v>
      </c>
      <c r="AD3143" s="1131">
        <v>0</v>
      </c>
      <c r="AE3143" s="1131">
        <v>0</v>
      </c>
      <c r="AF3143" s="126"/>
      <c r="AG3143" s="126"/>
      <c r="AH3143" s="126"/>
      <c r="AI3143" s="126"/>
      <c r="AJ3143" s="126"/>
      <c r="AK3143" s="126"/>
      <c r="AL3143" s="126">
        <v>3143</v>
      </c>
    </row>
    <row r="3144" spans="1:38">
      <c r="A3144" s="721" t="s">
        <v>2111</v>
      </c>
      <c r="B3144" s="722">
        <v>25</v>
      </c>
      <c r="C3144" s="722">
        <v>2590</v>
      </c>
      <c r="D3144" s="722">
        <v>259095</v>
      </c>
      <c r="E3144" s="721">
        <v>2590959795</v>
      </c>
      <c r="F3144" s="721" t="s">
        <v>1714</v>
      </c>
      <c r="G3144" s="1127">
        <v>-173455185</v>
      </c>
      <c r="H3144" s="1128">
        <v>0</v>
      </c>
      <c r="I3144" s="1128">
        <v>-173455185.40000001</v>
      </c>
      <c r="J3144" s="1128">
        <v>-0.40000000596046448</v>
      </c>
      <c r="K3144" s="1128">
        <v>-0.40000000596046448</v>
      </c>
      <c r="L3144" s="1128">
        <v>0</v>
      </c>
      <c r="M3144" s="1128">
        <v>0</v>
      </c>
      <c r="N3144" s="1129">
        <v>0</v>
      </c>
      <c r="O3144" s="1128">
        <v>0</v>
      </c>
      <c r="P3144" s="1127">
        <v>0</v>
      </c>
      <c r="Q3144" s="1127">
        <v>0</v>
      </c>
      <c r="R3144" s="1127">
        <v>0</v>
      </c>
      <c r="S3144" s="1127">
        <v>0</v>
      </c>
      <c r="T3144" s="1130">
        <v>0</v>
      </c>
      <c r="U3144" s="1130">
        <v>0</v>
      </c>
      <c r="V3144" s="1130">
        <v>0</v>
      </c>
      <c r="W3144" s="1127">
        <v>0</v>
      </c>
      <c r="X3144" s="1130">
        <v>0</v>
      </c>
      <c r="Y3144" s="735">
        <v>0</v>
      </c>
      <c r="Z3144" s="1131">
        <v>0</v>
      </c>
      <c r="AA3144" s="1131">
        <v>0</v>
      </c>
      <c r="AB3144" s="1131">
        <v>0</v>
      </c>
      <c r="AC3144" s="1131">
        <v>0</v>
      </c>
      <c r="AD3144" s="1131">
        <v>0</v>
      </c>
      <c r="AE3144" s="1131">
        <v>0</v>
      </c>
      <c r="AF3144" s="126"/>
      <c r="AG3144" s="126"/>
      <c r="AH3144" s="126"/>
      <c r="AI3144" s="126"/>
      <c r="AJ3144" s="126"/>
      <c r="AK3144" s="126"/>
      <c r="AL3144" s="126">
        <v>3144</v>
      </c>
    </row>
    <row r="3145" spans="1:38">
      <c r="A3145" s="721" t="s">
        <v>2111</v>
      </c>
      <c r="B3145" s="722">
        <v>25</v>
      </c>
      <c r="C3145" s="722">
        <v>2590</v>
      </c>
      <c r="D3145" s="722">
        <v>259095</v>
      </c>
      <c r="E3145" s="721">
        <v>2590959797</v>
      </c>
      <c r="F3145" s="721" t="s">
        <v>1715</v>
      </c>
      <c r="G3145" s="1127">
        <v>100000000</v>
      </c>
      <c r="H3145" s="1128">
        <v>0</v>
      </c>
      <c r="I3145" s="1128">
        <v>100000000</v>
      </c>
      <c r="J3145" s="1128">
        <v>0</v>
      </c>
      <c r="K3145" s="1128">
        <v>0</v>
      </c>
      <c r="L3145" s="1128">
        <v>0</v>
      </c>
      <c r="M3145" s="1128">
        <v>0</v>
      </c>
      <c r="N3145" s="1129">
        <v>0</v>
      </c>
      <c r="O3145" s="1128">
        <v>0</v>
      </c>
      <c r="P3145" s="1127">
        <v>0</v>
      </c>
      <c r="Q3145" s="1127">
        <v>0</v>
      </c>
      <c r="R3145" s="1127">
        <v>0</v>
      </c>
      <c r="S3145" s="1127">
        <v>0</v>
      </c>
      <c r="T3145" s="1130">
        <v>0</v>
      </c>
      <c r="U3145" s="1130">
        <v>0</v>
      </c>
      <c r="V3145" s="1130">
        <v>0</v>
      </c>
      <c r="W3145" s="1127">
        <v>0</v>
      </c>
      <c r="X3145" s="1130">
        <v>0</v>
      </c>
      <c r="Y3145" s="735">
        <v>0</v>
      </c>
      <c r="Z3145" s="1131">
        <v>0</v>
      </c>
      <c r="AA3145" s="1131">
        <v>0</v>
      </c>
      <c r="AB3145" s="1131">
        <v>0</v>
      </c>
      <c r="AC3145" s="1131">
        <v>0</v>
      </c>
      <c r="AD3145" s="1131">
        <v>0</v>
      </c>
      <c r="AE3145" s="1131">
        <v>0</v>
      </c>
      <c r="AF3145" s="126"/>
      <c r="AG3145" s="126"/>
      <c r="AH3145" s="126"/>
      <c r="AI3145" s="126"/>
      <c r="AJ3145" s="126"/>
      <c r="AK3145" s="126"/>
      <c r="AL3145" s="126">
        <v>3145</v>
      </c>
    </row>
    <row r="3146" spans="1:38">
      <c r="A3146" s="721" t="s">
        <v>2111</v>
      </c>
      <c r="B3146" s="722">
        <v>25</v>
      </c>
      <c r="C3146" s="722">
        <v>2590</v>
      </c>
      <c r="D3146" s="722">
        <v>259095</v>
      </c>
      <c r="E3146" s="721">
        <v>2590959907</v>
      </c>
      <c r="F3146" s="721" t="s">
        <v>2142</v>
      </c>
      <c r="G3146" s="1127">
        <v>0</v>
      </c>
      <c r="H3146" s="1128">
        <v>0</v>
      </c>
      <c r="I3146" s="1128">
        <v>0</v>
      </c>
      <c r="J3146" s="1128">
        <v>0</v>
      </c>
      <c r="K3146" s="1128">
        <v>0</v>
      </c>
      <c r="L3146" s="1128">
        <v>0</v>
      </c>
      <c r="M3146" s="1128">
        <v>0</v>
      </c>
      <c r="N3146" s="1129">
        <v>0</v>
      </c>
      <c r="O3146" s="1128">
        <v>0</v>
      </c>
      <c r="P3146" s="1127">
        <v>0</v>
      </c>
      <c r="Q3146" s="1127">
        <v>0</v>
      </c>
      <c r="R3146" s="1127">
        <v>0</v>
      </c>
      <c r="S3146" s="1127">
        <v>0</v>
      </c>
      <c r="T3146" s="1130">
        <v>0</v>
      </c>
      <c r="U3146" s="1130">
        <v>0</v>
      </c>
      <c r="V3146" s="1130">
        <v>0</v>
      </c>
      <c r="W3146" s="1127">
        <v>0</v>
      </c>
      <c r="X3146" s="1130">
        <v>0</v>
      </c>
      <c r="Y3146" s="735">
        <v>0</v>
      </c>
      <c r="Z3146" s="1131">
        <v>0</v>
      </c>
      <c r="AA3146" s="1131">
        <v>0</v>
      </c>
      <c r="AB3146" s="1131">
        <v>0</v>
      </c>
      <c r="AC3146" s="1131">
        <v>0</v>
      </c>
      <c r="AD3146" s="1131">
        <v>0</v>
      </c>
      <c r="AE3146" s="1131">
        <v>0</v>
      </c>
      <c r="AF3146" s="126"/>
      <c r="AG3146" s="126"/>
      <c r="AH3146" s="126"/>
      <c r="AI3146" s="126"/>
      <c r="AJ3146" s="126"/>
      <c r="AK3146" s="126"/>
      <c r="AL3146" s="126">
        <v>3146</v>
      </c>
    </row>
    <row r="3147" spans="1:38">
      <c r="A3147" s="721" t="s">
        <v>2111</v>
      </c>
      <c r="B3147" s="722">
        <v>25</v>
      </c>
      <c r="C3147" s="722">
        <v>2595</v>
      </c>
      <c r="D3147" s="722">
        <v>259510</v>
      </c>
      <c r="E3147" s="721">
        <v>2595101002</v>
      </c>
      <c r="F3147" s="721" t="s">
        <v>326</v>
      </c>
      <c r="G3147" s="1127">
        <v>0</v>
      </c>
      <c r="H3147" s="1128">
        <v>0</v>
      </c>
      <c r="I3147" s="1128">
        <v>0</v>
      </c>
      <c r="J3147" s="1128">
        <v>0</v>
      </c>
      <c r="K3147" s="1128">
        <v>0</v>
      </c>
      <c r="L3147" s="1128">
        <v>0</v>
      </c>
      <c r="M3147" s="1128">
        <v>0</v>
      </c>
      <c r="N3147" s="1129">
        <v>0</v>
      </c>
      <c r="O3147" s="1128">
        <v>0</v>
      </c>
      <c r="P3147" s="1127">
        <v>0</v>
      </c>
      <c r="Q3147" s="1127">
        <v>0</v>
      </c>
      <c r="R3147" s="1127">
        <v>0</v>
      </c>
      <c r="S3147" s="1127">
        <v>0</v>
      </c>
      <c r="T3147" s="1130">
        <v>0</v>
      </c>
      <c r="U3147" s="1130">
        <v>0</v>
      </c>
      <c r="V3147" s="1130">
        <v>0</v>
      </c>
      <c r="W3147" s="1127">
        <v>0</v>
      </c>
      <c r="X3147" s="1130">
        <v>0</v>
      </c>
      <c r="Y3147" s="735">
        <v>0</v>
      </c>
      <c r="Z3147" s="1131">
        <v>0</v>
      </c>
      <c r="AA3147" s="1131">
        <v>0</v>
      </c>
      <c r="AB3147" s="1131">
        <v>0</v>
      </c>
      <c r="AC3147" s="1131">
        <v>0</v>
      </c>
      <c r="AD3147" s="1131">
        <v>0</v>
      </c>
      <c r="AE3147" s="1131">
        <v>0</v>
      </c>
      <c r="AF3147" s="126"/>
      <c r="AG3147" s="126"/>
      <c r="AH3147" s="126"/>
      <c r="AI3147" s="126"/>
      <c r="AJ3147" s="126"/>
      <c r="AK3147" s="126"/>
      <c r="AL3147" s="126">
        <v>3147</v>
      </c>
    </row>
    <row r="3148" spans="1:38">
      <c r="A3148" s="721" t="s">
        <v>2111</v>
      </c>
      <c r="B3148" s="722">
        <v>25</v>
      </c>
      <c r="C3148" s="722">
        <v>2595</v>
      </c>
      <c r="D3148" s="722">
        <v>259510</v>
      </c>
      <c r="E3148" s="721">
        <v>2595106002</v>
      </c>
      <c r="F3148" s="721" t="s">
        <v>326</v>
      </c>
      <c r="G3148" s="1127">
        <v>0</v>
      </c>
      <c r="H3148" s="1128">
        <v>0</v>
      </c>
      <c r="I3148" s="1128">
        <v>0</v>
      </c>
      <c r="J3148" s="1128">
        <v>0</v>
      </c>
      <c r="K3148" s="1128">
        <v>0</v>
      </c>
      <c r="L3148" s="1128">
        <v>0</v>
      </c>
      <c r="M3148" s="1128">
        <v>0</v>
      </c>
      <c r="N3148" s="1129">
        <v>0</v>
      </c>
      <c r="O3148" s="1128">
        <v>0</v>
      </c>
      <c r="P3148" s="1127">
        <v>0</v>
      </c>
      <c r="Q3148" s="1127">
        <v>0</v>
      </c>
      <c r="R3148" s="1127">
        <v>0</v>
      </c>
      <c r="S3148" s="1127">
        <v>0</v>
      </c>
      <c r="T3148" s="1130">
        <v>0</v>
      </c>
      <c r="U3148" s="1130">
        <v>0</v>
      </c>
      <c r="V3148" s="1130">
        <v>0</v>
      </c>
      <c r="W3148" s="1127">
        <v>0</v>
      </c>
      <c r="X3148" s="1130">
        <v>0</v>
      </c>
      <c r="Y3148" s="735">
        <v>0</v>
      </c>
      <c r="Z3148" s="1131">
        <v>0</v>
      </c>
      <c r="AA3148" s="1131">
        <v>0</v>
      </c>
      <c r="AB3148" s="1131">
        <v>0</v>
      </c>
      <c r="AC3148" s="1131">
        <v>0</v>
      </c>
      <c r="AD3148" s="1131">
        <v>0</v>
      </c>
      <c r="AE3148" s="1131">
        <v>0</v>
      </c>
      <c r="AF3148" s="126"/>
      <c r="AG3148" s="126"/>
      <c r="AH3148" s="126"/>
      <c r="AI3148" s="126"/>
      <c r="AJ3148" s="126"/>
      <c r="AK3148" s="126"/>
      <c r="AL3148" s="126">
        <v>3148</v>
      </c>
    </row>
    <row r="3149" spans="1:38">
      <c r="A3149" s="721" t="s">
        <v>2111</v>
      </c>
      <c r="B3149" s="722">
        <v>27</v>
      </c>
      <c r="C3149" s="722">
        <v>2704</v>
      </c>
      <c r="D3149" s="722">
        <v>270406</v>
      </c>
      <c r="E3149" s="721">
        <v>2704069099</v>
      </c>
      <c r="F3149" s="721" t="s">
        <v>1716</v>
      </c>
      <c r="G3149" s="1127">
        <v>0</v>
      </c>
      <c r="H3149" s="1128">
        <v>0</v>
      </c>
      <c r="I3149" s="1128">
        <v>0</v>
      </c>
      <c r="J3149" s="1128">
        <v>0</v>
      </c>
      <c r="K3149" s="1128">
        <v>0</v>
      </c>
      <c r="L3149" s="1128">
        <v>0</v>
      </c>
      <c r="M3149" s="1128">
        <v>0</v>
      </c>
      <c r="N3149" s="1129">
        <v>0</v>
      </c>
      <c r="O3149" s="1128">
        <v>0</v>
      </c>
      <c r="P3149" s="1127">
        <v>0</v>
      </c>
      <c r="Q3149" s="1127">
        <v>0</v>
      </c>
      <c r="R3149" s="1127">
        <v>0</v>
      </c>
      <c r="S3149" s="1127">
        <v>0</v>
      </c>
      <c r="T3149" s="1130">
        <v>0</v>
      </c>
      <c r="U3149" s="1130">
        <v>0</v>
      </c>
      <c r="V3149" s="1130">
        <v>0</v>
      </c>
      <c r="W3149" s="1127">
        <v>0</v>
      </c>
      <c r="X3149" s="1130">
        <v>0</v>
      </c>
      <c r="Y3149" s="735">
        <v>0</v>
      </c>
      <c r="Z3149" s="1131">
        <v>0</v>
      </c>
      <c r="AA3149" s="1131">
        <v>0</v>
      </c>
      <c r="AB3149" s="1131">
        <v>0</v>
      </c>
      <c r="AC3149" s="1131">
        <v>0</v>
      </c>
      <c r="AD3149" s="1131">
        <v>0</v>
      </c>
      <c r="AE3149" s="1131">
        <v>0</v>
      </c>
      <c r="AF3149" s="126"/>
      <c r="AG3149" s="126"/>
      <c r="AH3149" s="126"/>
      <c r="AI3149" s="126"/>
      <c r="AJ3149" s="126"/>
      <c r="AK3149" s="126"/>
      <c r="AL3149" s="126">
        <v>3149</v>
      </c>
    </row>
    <row r="3150" spans="1:38">
      <c r="A3150" s="721" t="s">
        <v>2111</v>
      </c>
      <c r="B3150" s="722">
        <v>27</v>
      </c>
      <c r="C3150" s="722">
        <v>2705</v>
      </c>
      <c r="D3150" s="722">
        <v>270500</v>
      </c>
      <c r="E3150" s="721">
        <v>2705001002</v>
      </c>
      <c r="F3150" s="721" t="s">
        <v>326</v>
      </c>
      <c r="G3150" s="1127">
        <v>-1062343658</v>
      </c>
      <c r="H3150" s="1128">
        <v>0</v>
      </c>
      <c r="I3150" s="1128">
        <v>-1062343658.0700001</v>
      </c>
      <c r="J3150" s="1128">
        <v>-7.0000052452087402E-2</v>
      </c>
      <c r="K3150" s="1128">
        <v>0</v>
      </c>
      <c r="L3150" s="1128">
        <v>0</v>
      </c>
      <c r="M3150" s="1128">
        <v>-7.0000052452087402E-2</v>
      </c>
      <c r="N3150" s="1129">
        <v>0</v>
      </c>
      <c r="O3150" s="1128">
        <v>-7.0000052452087402E-2</v>
      </c>
      <c r="P3150" s="1127">
        <v>-2.5900019407272337E-2</v>
      </c>
      <c r="Q3150" s="1127">
        <v>0</v>
      </c>
      <c r="R3150" s="1127">
        <v>0</v>
      </c>
      <c r="S3150" s="1127">
        <v>0</v>
      </c>
      <c r="T3150" s="1130">
        <v>0</v>
      </c>
      <c r="U3150" s="1130">
        <v>0</v>
      </c>
      <c r="V3150" s="1130">
        <v>0</v>
      </c>
      <c r="W3150" s="1127">
        <v>0</v>
      </c>
      <c r="X3150" s="1130">
        <v>-2.5900019407272337E-2</v>
      </c>
      <c r="Y3150" s="735">
        <v>0.37</v>
      </c>
      <c r="Z3150" s="1131">
        <v>0</v>
      </c>
      <c r="AA3150" s="1131">
        <v>-2.5900019407272337E-2</v>
      </c>
      <c r="AB3150" s="1131">
        <v>0</v>
      </c>
      <c r="AC3150" s="1131">
        <v>-2.9599971771240234E-2</v>
      </c>
      <c r="AD3150" s="1131">
        <v>0</v>
      </c>
      <c r="AE3150" s="1131">
        <v>3.6999523639678969E-3</v>
      </c>
      <c r="AF3150" s="126"/>
      <c r="AG3150" s="126"/>
      <c r="AH3150" s="126"/>
      <c r="AI3150" s="126"/>
      <c r="AJ3150" s="126"/>
      <c r="AK3150" s="126"/>
      <c r="AL3150" s="126">
        <v>3150</v>
      </c>
    </row>
    <row r="3151" spans="1:38">
      <c r="A3151" s="721" t="s">
        <v>2111</v>
      </c>
      <c r="B3151" s="722">
        <v>27</v>
      </c>
      <c r="C3151" s="722">
        <v>2705</v>
      </c>
      <c r="D3151" s="722">
        <v>270500</v>
      </c>
      <c r="E3151" s="721">
        <v>2705001999</v>
      </c>
      <c r="F3151" s="721" t="s">
        <v>377</v>
      </c>
      <c r="G3151" s="1127">
        <v>-28110</v>
      </c>
      <c r="H3151" s="1128">
        <v>0</v>
      </c>
      <c r="I3151" s="1128">
        <v>-28110.33</v>
      </c>
      <c r="J3151" s="1128">
        <v>-0.33000000000174623</v>
      </c>
      <c r="K3151" s="1128">
        <v>0</v>
      </c>
      <c r="L3151" s="1128">
        <v>0</v>
      </c>
      <c r="M3151" s="1128">
        <v>-0.33000000000174623</v>
      </c>
      <c r="N3151" s="1129">
        <v>0</v>
      </c>
      <c r="O3151" s="1128">
        <v>-0.33000000000174623</v>
      </c>
      <c r="P3151" s="1127">
        <v>-0.12210000000064611</v>
      </c>
      <c r="Q3151" s="1127">
        <v>0</v>
      </c>
      <c r="R3151" s="1127">
        <v>0</v>
      </c>
      <c r="S3151" s="1127">
        <v>0</v>
      </c>
      <c r="T3151" s="1130">
        <v>0</v>
      </c>
      <c r="U3151" s="1130">
        <v>0</v>
      </c>
      <c r="V3151" s="1130">
        <v>0</v>
      </c>
      <c r="W3151" s="1127">
        <v>0</v>
      </c>
      <c r="X3151" s="1130">
        <v>-0.12210000000064611</v>
      </c>
      <c r="Y3151" s="735">
        <v>0.37</v>
      </c>
      <c r="Z3151" s="1131">
        <v>0</v>
      </c>
      <c r="AA3151" s="1131">
        <v>-0.12210000000064611</v>
      </c>
      <c r="AB3151" s="1131">
        <v>0</v>
      </c>
      <c r="AC3151" s="1131">
        <v>0</v>
      </c>
      <c r="AD3151" s="1131">
        <v>0</v>
      </c>
      <c r="AE3151" s="1131">
        <v>-0.12210000000064611</v>
      </c>
      <c r="AF3151" s="126"/>
      <c r="AG3151" s="126"/>
      <c r="AH3151" s="126"/>
      <c r="AI3151" s="126"/>
      <c r="AJ3151" s="126"/>
      <c r="AK3151" s="126"/>
      <c r="AL3151" s="126">
        <v>3151</v>
      </c>
    </row>
    <row r="3152" spans="1:38">
      <c r="A3152" s="721" t="s">
        <v>2111</v>
      </c>
      <c r="B3152" s="722">
        <v>27</v>
      </c>
      <c r="C3152" s="722">
        <v>2705</v>
      </c>
      <c r="D3152" s="722">
        <v>270500</v>
      </c>
      <c r="E3152" s="721">
        <v>2705004000</v>
      </c>
      <c r="F3152" s="721" t="s">
        <v>326</v>
      </c>
      <c r="G3152" s="1127">
        <v>0</v>
      </c>
      <c r="H3152" s="1128">
        <v>0</v>
      </c>
      <c r="I3152" s="1128">
        <v>0</v>
      </c>
      <c r="J3152" s="1128">
        <v>0</v>
      </c>
      <c r="K3152" s="1128">
        <v>0</v>
      </c>
      <c r="L3152" s="1128">
        <v>0</v>
      </c>
      <c r="M3152" s="1128">
        <v>0</v>
      </c>
      <c r="N3152" s="1129">
        <v>0</v>
      </c>
      <c r="O3152" s="1128">
        <v>0</v>
      </c>
      <c r="P3152" s="1127">
        <v>0</v>
      </c>
      <c r="Q3152" s="1127">
        <v>0</v>
      </c>
      <c r="R3152" s="1127">
        <v>0</v>
      </c>
      <c r="S3152" s="1127">
        <v>0</v>
      </c>
      <c r="T3152" s="1130">
        <v>0</v>
      </c>
      <c r="U3152" s="1130">
        <v>0</v>
      </c>
      <c r="V3152" s="1130">
        <v>0</v>
      </c>
      <c r="W3152" s="1127">
        <v>0</v>
      </c>
      <c r="X3152" s="1130">
        <v>0</v>
      </c>
      <c r="Y3152" s="735">
        <v>0</v>
      </c>
      <c r="Z3152" s="1131">
        <v>0</v>
      </c>
      <c r="AA3152" s="1131">
        <v>0</v>
      </c>
      <c r="AB3152" s="1131">
        <v>0</v>
      </c>
      <c r="AC3152" s="1131">
        <v>0</v>
      </c>
      <c r="AD3152" s="1131">
        <v>0</v>
      </c>
      <c r="AE3152" s="1131">
        <v>0</v>
      </c>
      <c r="AF3152" s="126"/>
      <c r="AG3152" s="126"/>
      <c r="AH3152" s="126"/>
      <c r="AI3152" s="126"/>
      <c r="AJ3152" s="126"/>
      <c r="AK3152" s="126"/>
      <c r="AL3152" s="126">
        <v>3152</v>
      </c>
    </row>
    <row r="3153" spans="1:38">
      <c r="A3153" s="721" t="s">
        <v>2144</v>
      </c>
      <c r="B3153" s="722">
        <v>27</v>
      </c>
      <c r="C3153" s="722">
        <v>2710</v>
      </c>
      <c r="D3153" s="722">
        <v>271000</v>
      </c>
      <c r="E3153" s="721">
        <v>2710001000</v>
      </c>
      <c r="F3153" s="721" t="s">
        <v>327</v>
      </c>
      <c r="G3153" s="1127">
        <v>0</v>
      </c>
      <c r="H3153" s="1128">
        <v>0</v>
      </c>
      <c r="I3153" s="1128">
        <v>-15544044911.4</v>
      </c>
      <c r="J3153" s="1128">
        <v>-15544044911.4</v>
      </c>
      <c r="K3153" s="1128">
        <v>0</v>
      </c>
      <c r="L3153" s="1128">
        <v>0</v>
      </c>
      <c r="M3153" s="1128">
        <v>-15544044911.4</v>
      </c>
      <c r="N3153" s="1129">
        <v>0</v>
      </c>
      <c r="O3153" s="1128">
        <v>-15544044911.4</v>
      </c>
      <c r="P3153" s="1127">
        <v>-5751296617.2179995</v>
      </c>
      <c r="Q3153" s="1127">
        <v>0</v>
      </c>
      <c r="R3153" s="1127">
        <v>0</v>
      </c>
      <c r="S3153" s="1127">
        <v>0</v>
      </c>
      <c r="T3153" s="1130">
        <v>0</v>
      </c>
      <c r="U3153" s="1130">
        <v>0</v>
      </c>
      <c r="V3153" s="1130">
        <v>0</v>
      </c>
      <c r="W3153" s="1127">
        <v>0</v>
      </c>
      <c r="X3153" s="1130">
        <v>-5751296617.2179995</v>
      </c>
      <c r="Y3153" s="735">
        <v>0.37</v>
      </c>
      <c r="Z3153" s="1131">
        <v>0</v>
      </c>
      <c r="AA3153" s="1131">
        <v>-5751296617.2179995</v>
      </c>
      <c r="AB3153" s="1131">
        <v>0</v>
      </c>
      <c r="AC3153" s="1131">
        <v>-6724320434.5880003</v>
      </c>
      <c r="AD3153" s="1131">
        <v>0</v>
      </c>
      <c r="AE3153" s="1131">
        <v>973023817.37000084</v>
      </c>
      <c r="AF3153" s="126"/>
      <c r="AG3153" s="126"/>
      <c r="AH3153" s="126"/>
      <c r="AI3153" s="126"/>
      <c r="AJ3153" s="126"/>
      <c r="AK3153" s="126"/>
      <c r="AL3153" s="126">
        <v>3153</v>
      </c>
    </row>
    <row r="3154" spans="1:38">
      <c r="A3154" s="721" t="s">
        <v>2144</v>
      </c>
      <c r="B3154" s="722">
        <v>27</v>
      </c>
      <c r="C3154" s="722">
        <v>2710</v>
      </c>
      <c r="D3154" s="722">
        <v>271000</v>
      </c>
      <c r="E3154" s="721">
        <v>2710001001</v>
      </c>
      <c r="F3154" s="721" t="s">
        <v>328</v>
      </c>
      <c r="G3154" s="1127">
        <v>-24239519544</v>
      </c>
      <c r="H3154" s="1128">
        <v>0</v>
      </c>
      <c r="I3154" s="1128">
        <v>-24239519544.130001</v>
      </c>
      <c r="J3154" s="1128">
        <v>-0.13000106811523438</v>
      </c>
      <c r="K3154" s="1128">
        <v>0</v>
      </c>
      <c r="L3154" s="1128">
        <v>0</v>
      </c>
      <c r="M3154" s="1128">
        <v>-0.13000106811523438</v>
      </c>
      <c r="N3154" s="1129">
        <v>0</v>
      </c>
      <c r="O3154" s="1128">
        <v>-0.13000106811523438</v>
      </c>
      <c r="P3154" s="1127">
        <v>-4.8100395202636717E-2</v>
      </c>
      <c r="Q3154" s="1127">
        <v>0</v>
      </c>
      <c r="R3154" s="1127">
        <v>0</v>
      </c>
      <c r="S3154" s="1127">
        <v>0</v>
      </c>
      <c r="T3154" s="1130">
        <v>0</v>
      </c>
      <c r="U3154" s="1130">
        <v>0</v>
      </c>
      <c r="V3154" s="1130">
        <v>0</v>
      </c>
      <c r="W3154" s="1127">
        <v>0</v>
      </c>
      <c r="X3154" s="1130">
        <v>-4.8100395202636717E-2</v>
      </c>
      <c r="Y3154" s="735">
        <v>0.37</v>
      </c>
      <c r="Z3154" s="1131">
        <v>0</v>
      </c>
      <c r="AA3154" s="1131">
        <v>-4.8100395202636717E-2</v>
      </c>
      <c r="AB3154" s="1131">
        <v>0</v>
      </c>
      <c r="AC3154" s="1131">
        <v>0</v>
      </c>
      <c r="AD3154" s="1131">
        <v>0</v>
      </c>
      <c r="AE3154" s="1131">
        <v>-4.8100395202636717E-2</v>
      </c>
      <c r="AF3154" s="126"/>
      <c r="AG3154" s="126"/>
      <c r="AH3154" s="126"/>
      <c r="AI3154" s="126"/>
      <c r="AJ3154" s="126"/>
      <c r="AK3154" s="126"/>
      <c r="AL3154" s="126">
        <v>3154</v>
      </c>
    </row>
    <row r="3155" spans="1:38">
      <c r="A3155" s="721" t="s">
        <v>2144</v>
      </c>
      <c r="B3155" s="722">
        <v>27</v>
      </c>
      <c r="C3155" s="722">
        <v>2710</v>
      </c>
      <c r="D3155" s="722">
        <v>271000</v>
      </c>
      <c r="E3155" s="721">
        <v>2710001003</v>
      </c>
      <c r="F3155" s="721" t="s">
        <v>4444</v>
      </c>
      <c r="G3155" s="1127">
        <v>4578156061</v>
      </c>
      <c r="H3155" s="1128">
        <v>0</v>
      </c>
      <c r="I3155" s="1128">
        <v>4578156061.3999996</v>
      </c>
      <c r="J3155" s="1128">
        <v>0.39999961853027344</v>
      </c>
      <c r="K3155" s="1128">
        <v>0</v>
      </c>
      <c r="L3155" s="1128">
        <v>0.39999961853027344</v>
      </c>
      <c r="M3155" s="1128">
        <v>0</v>
      </c>
      <c r="N3155" s="1129">
        <v>0</v>
      </c>
      <c r="O3155" s="1128">
        <v>0.39999961853027344</v>
      </c>
      <c r="P3155" s="1127">
        <v>0.14799985885620118</v>
      </c>
      <c r="Q3155" s="1127">
        <v>0</v>
      </c>
      <c r="R3155" s="1127">
        <v>0</v>
      </c>
      <c r="S3155" s="1127">
        <v>0</v>
      </c>
      <c r="T3155" s="1130">
        <v>0</v>
      </c>
      <c r="U3155" s="1130">
        <v>0</v>
      </c>
      <c r="V3155" s="1130">
        <v>0</v>
      </c>
      <c r="W3155" s="1127">
        <v>0</v>
      </c>
      <c r="X3155" s="1130">
        <v>0.14799985885620118</v>
      </c>
      <c r="Y3155" s="735">
        <v>0.37</v>
      </c>
      <c r="Z3155" s="1131">
        <v>0.14799985885620118</v>
      </c>
      <c r="AA3155" s="1131">
        <v>0</v>
      </c>
      <c r="AB3155" s="1131">
        <v>0</v>
      </c>
      <c r="AC3155" s="1131">
        <v>0</v>
      </c>
      <c r="AD3155" s="1131">
        <v>0.14799985885620118</v>
      </c>
      <c r="AE3155" s="1131">
        <v>0</v>
      </c>
      <c r="AF3155" s="126"/>
      <c r="AG3155" s="126"/>
      <c r="AH3155" s="126"/>
      <c r="AI3155" s="126"/>
      <c r="AJ3155" s="126"/>
      <c r="AK3155" s="126"/>
      <c r="AL3155" s="126">
        <v>3155</v>
      </c>
    </row>
    <row r="3156" spans="1:38">
      <c r="A3156" s="721" t="s">
        <v>2144</v>
      </c>
      <c r="B3156" s="722">
        <v>27</v>
      </c>
      <c r="C3156" s="722">
        <v>2710</v>
      </c>
      <c r="D3156" s="722">
        <v>271000</v>
      </c>
      <c r="E3156" s="721">
        <v>2710001005</v>
      </c>
      <c r="F3156" s="721" t="s">
        <v>4445</v>
      </c>
      <c r="G3156" s="1127">
        <v>-38040475000</v>
      </c>
      <c r="H3156" s="1128">
        <v>0</v>
      </c>
      <c r="I3156" s="1128">
        <v>24165261938</v>
      </c>
      <c r="J3156" s="1128">
        <v>62205736938</v>
      </c>
      <c r="K3156" s="1128">
        <v>0</v>
      </c>
      <c r="L3156" s="1128">
        <v>62205736938</v>
      </c>
      <c r="M3156" s="1128">
        <v>0</v>
      </c>
      <c r="N3156" s="1129">
        <v>0</v>
      </c>
      <c r="O3156" s="1128">
        <v>62205736938</v>
      </c>
      <c r="P3156" s="1127">
        <v>23016122667.060001</v>
      </c>
      <c r="Q3156" s="1127">
        <v>0</v>
      </c>
      <c r="R3156" s="1127">
        <v>0</v>
      </c>
      <c r="S3156" s="1127">
        <v>0</v>
      </c>
      <c r="T3156" s="1130">
        <v>0</v>
      </c>
      <c r="U3156" s="1130">
        <v>0</v>
      </c>
      <c r="V3156" s="1130">
        <v>0</v>
      </c>
      <c r="W3156" s="1127">
        <v>0</v>
      </c>
      <c r="X3156" s="1130">
        <v>23016122667.060001</v>
      </c>
      <c r="Y3156" s="735">
        <v>0.37</v>
      </c>
      <c r="Z3156" s="1131">
        <v>23016122667.060001</v>
      </c>
      <c r="AA3156" s="1131">
        <v>0</v>
      </c>
      <c r="AB3156" s="1131">
        <v>23016122667.060001</v>
      </c>
      <c r="AC3156" s="1131">
        <v>0</v>
      </c>
      <c r="AD3156" s="1131">
        <v>0</v>
      </c>
      <c r="AE3156" s="1131">
        <v>0</v>
      </c>
      <c r="AF3156" s="126"/>
      <c r="AG3156" s="126"/>
      <c r="AH3156" s="126"/>
      <c r="AI3156" s="126"/>
      <c r="AJ3156" s="126"/>
      <c r="AK3156" s="126"/>
      <c r="AL3156" s="126">
        <v>3156</v>
      </c>
    </row>
    <row r="3157" spans="1:38">
      <c r="A3157" s="721" t="s">
        <v>2144</v>
      </c>
      <c r="B3157" s="722">
        <v>27</v>
      </c>
      <c r="C3157" s="722">
        <v>2710</v>
      </c>
      <c r="D3157" s="722">
        <v>271000</v>
      </c>
      <c r="E3157" s="721">
        <v>2710001006</v>
      </c>
      <c r="F3157" s="721" t="s">
        <v>1717</v>
      </c>
      <c r="G3157" s="1127">
        <v>-1167429899</v>
      </c>
      <c r="H3157" s="1128">
        <v>0</v>
      </c>
      <c r="I3157" s="1128">
        <v>-378638000</v>
      </c>
      <c r="J3157" s="1128">
        <v>788791899</v>
      </c>
      <c r="K3157" s="1128">
        <v>0</v>
      </c>
      <c r="L3157" s="1128">
        <v>788791899</v>
      </c>
      <c r="M3157" s="1128">
        <v>0</v>
      </c>
      <c r="N3157" s="1129">
        <v>0</v>
      </c>
      <c r="O3157" s="1128">
        <v>788791899</v>
      </c>
      <c r="P3157" s="1127">
        <v>291853002.63</v>
      </c>
      <c r="Q3157" s="1127">
        <v>0</v>
      </c>
      <c r="R3157" s="1127">
        <v>0</v>
      </c>
      <c r="S3157" s="1127">
        <v>0</v>
      </c>
      <c r="T3157" s="1130">
        <v>0</v>
      </c>
      <c r="U3157" s="1130">
        <v>0</v>
      </c>
      <c r="V3157" s="1130">
        <v>0</v>
      </c>
      <c r="W3157" s="1127">
        <v>0</v>
      </c>
      <c r="X3157" s="1130">
        <v>291853002.63</v>
      </c>
      <c r="Y3157" s="735">
        <v>0.37</v>
      </c>
      <c r="Z3157" s="1131">
        <v>291853002.63</v>
      </c>
      <c r="AA3157" s="1131">
        <v>0</v>
      </c>
      <c r="AB3157" s="1131">
        <v>0</v>
      </c>
      <c r="AC3157" s="1131">
        <v>0</v>
      </c>
      <c r="AD3157" s="1131">
        <v>291853002.63</v>
      </c>
      <c r="AE3157" s="1131">
        <v>0</v>
      </c>
      <c r="AF3157" s="126"/>
      <c r="AG3157" s="126"/>
      <c r="AH3157" s="126"/>
      <c r="AI3157" s="126"/>
      <c r="AJ3157" s="126"/>
      <c r="AK3157" s="126"/>
      <c r="AL3157" s="126">
        <v>3157</v>
      </c>
    </row>
    <row r="3158" spans="1:38">
      <c r="A3158" s="721" t="s">
        <v>2144</v>
      </c>
      <c r="B3158" s="722">
        <v>27</v>
      </c>
      <c r="C3158" s="722">
        <v>2710</v>
      </c>
      <c r="D3158" s="722">
        <v>271000</v>
      </c>
      <c r="E3158" s="721">
        <v>2710001008</v>
      </c>
      <c r="F3158" s="721" t="s">
        <v>4446</v>
      </c>
      <c r="G3158" s="1127">
        <v>0</v>
      </c>
      <c r="H3158" s="1128">
        <v>0</v>
      </c>
      <c r="I3158" s="1128">
        <v>0</v>
      </c>
      <c r="J3158" s="1128">
        <v>0</v>
      </c>
      <c r="K3158" s="1128">
        <v>0</v>
      </c>
      <c r="L3158" s="1128">
        <v>0</v>
      </c>
      <c r="M3158" s="1128">
        <v>0</v>
      </c>
      <c r="N3158" s="1129">
        <v>0</v>
      </c>
      <c r="O3158" s="1128">
        <v>0</v>
      </c>
      <c r="P3158" s="1127">
        <v>0</v>
      </c>
      <c r="Q3158" s="1127">
        <v>0</v>
      </c>
      <c r="R3158" s="1127">
        <v>0</v>
      </c>
      <c r="S3158" s="1127">
        <v>0</v>
      </c>
      <c r="T3158" s="1130">
        <v>0</v>
      </c>
      <c r="U3158" s="1130">
        <v>0</v>
      </c>
      <c r="V3158" s="1130">
        <v>0</v>
      </c>
      <c r="W3158" s="1127">
        <v>0</v>
      </c>
      <c r="X3158" s="1130">
        <v>0</v>
      </c>
      <c r="Y3158" s="735">
        <v>0</v>
      </c>
      <c r="Z3158" s="1131">
        <v>0</v>
      </c>
      <c r="AA3158" s="1131">
        <v>0</v>
      </c>
      <c r="AB3158" s="1131">
        <v>0</v>
      </c>
      <c r="AC3158" s="1131">
        <v>0</v>
      </c>
      <c r="AD3158" s="1131">
        <v>0</v>
      </c>
      <c r="AE3158" s="1131">
        <v>0</v>
      </c>
      <c r="AF3158" s="126"/>
      <c r="AG3158" s="126"/>
      <c r="AH3158" s="126"/>
      <c r="AI3158" s="126"/>
      <c r="AJ3158" s="126"/>
      <c r="AK3158" s="126"/>
      <c r="AL3158" s="126">
        <v>3158</v>
      </c>
    </row>
    <row r="3159" spans="1:38">
      <c r="A3159" s="721" t="s">
        <v>2144</v>
      </c>
      <c r="B3159" s="722">
        <v>27</v>
      </c>
      <c r="C3159" s="722">
        <v>2710</v>
      </c>
      <c r="D3159" s="722">
        <v>271000</v>
      </c>
      <c r="E3159" s="721">
        <v>2710001009</v>
      </c>
      <c r="F3159" s="721" t="s">
        <v>1718</v>
      </c>
      <c r="G3159" s="1127">
        <v>4931731599</v>
      </c>
      <c r="H3159" s="1128">
        <v>0</v>
      </c>
      <c r="I3159" s="1128">
        <v>4931731598.8800001</v>
      </c>
      <c r="J3159" s="1128">
        <v>-0.11999988555908203</v>
      </c>
      <c r="K3159" s="1128">
        <v>0</v>
      </c>
      <c r="L3159" s="1128">
        <v>0</v>
      </c>
      <c r="M3159" s="1128">
        <v>-0.11999988555908203</v>
      </c>
      <c r="N3159" s="1129">
        <v>0</v>
      </c>
      <c r="O3159" s="1128">
        <v>-0.11999988555908203</v>
      </c>
      <c r="P3159" s="1127">
        <v>-4.4399957656860348E-2</v>
      </c>
      <c r="Q3159" s="1127">
        <v>0</v>
      </c>
      <c r="R3159" s="1127">
        <v>0</v>
      </c>
      <c r="S3159" s="1127">
        <v>0</v>
      </c>
      <c r="T3159" s="1130">
        <v>0</v>
      </c>
      <c r="U3159" s="1130">
        <v>0</v>
      </c>
      <c r="V3159" s="1130">
        <v>0</v>
      </c>
      <c r="W3159" s="1127">
        <v>0</v>
      </c>
      <c r="X3159" s="1130">
        <v>-4.4399957656860348E-2</v>
      </c>
      <c r="Y3159" s="735">
        <v>0.36999999999999994</v>
      </c>
      <c r="Z3159" s="1131">
        <v>0</v>
      </c>
      <c r="AA3159" s="1131">
        <v>-4.4399957656860348E-2</v>
      </c>
      <c r="AB3159" s="1131">
        <v>0</v>
      </c>
      <c r="AC3159" s="1131">
        <v>0</v>
      </c>
      <c r="AD3159" s="1131">
        <v>0</v>
      </c>
      <c r="AE3159" s="1131">
        <v>-4.4399957656860348E-2</v>
      </c>
      <c r="AF3159" s="126"/>
      <c r="AG3159" s="126"/>
      <c r="AH3159" s="126"/>
      <c r="AI3159" s="126"/>
      <c r="AJ3159" s="126"/>
      <c r="AK3159" s="126"/>
      <c r="AL3159" s="126">
        <v>3159</v>
      </c>
    </row>
    <row r="3160" spans="1:38">
      <c r="A3160" s="721" t="s">
        <v>2144</v>
      </c>
      <c r="B3160" s="722">
        <v>27</v>
      </c>
      <c r="C3160" s="722">
        <v>2715</v>
      </c>
      <c r="D3160" s="722">
        <v>271500</v>
      </c>
      <c r="E3160" s="721">
        <v>2715001000</v>
      </c>
      <c r="F3160" s="721" t="s">
        <v>329</v>
      </c>
      <c r="G3160" s="1127">
        <v>-7260706279</v>
      </c>
      <c r="H3160" s="1128">
        <v>0</v>
      </c>
      <c r="I3160" s="1128">
        <v>-7260706278.71</v>
      </c>
      <c r="J3160" s="1128">
        <v>0.28999996185302734</v>
      </c>
      <c r="K3160" s="1128">
        <v>0</v>
      </c>
      <c r="L3160" s="1128">
        <v>0.28999996185302734</v>
      </c>
      <c r="M3160" s="1128">
        <v>0</v>
      </c>
      <c r="N3160" s="1129">
        <v>0</v>
      </c>
      <c r="O3160" s="1128">
        <v>0.28999996185302734</v>
      </c>
      <c r="P3160" s="1127">
        <v>0.10729998588562012</v>
      </c>
      <c r="Q3160" s="1127">
        <v>0</v>
      </c>
      <c r="R3160" s="1127">
        <v>0</v>
      </c>
      <c r="S3160" s="1127">
        <v>0</v>
      </c>
      <c r="T3160" s="1130">
        <v>0</v>
      </c>
      <c r="U3160" s="1130">
        <v>0</v>
      </c>
      <c r="V3160" s="1130">
        <v>0</v>
      </c>
      <c r="W3160" s="1127">
        <v>0</v>
      </c>
      <c r="X3160" s="1130">
        <v>0.10729998588562012</v>
      </c>
      <c r="Y3160" s="735">
        <v>0.37</v>
      </c>
      <c r="Z3160" s="1131">
        <v>0.10729998588562012</v>
      </c>
      <c r="AA3160" s="1131">
        <v>0</v>
      </c>
      <c r="AB3160" s="1131">
        <v>0.10729998588562012</v>
      </c>
      <c r="AC3160" s="1131">
        <v>0</v>
      </c>
      <c r="AD3160" s="1131">
        <v>0</v>
      </c>
      <c r="AE3160" s="1131">
        <v>0</v>
      </c>
      <c r="AF3160" s="126"/>
      <c r="AG3160" s="126"/>
      <c r="AH3160" s="126"/>
      <c r="AI3160" s="126"/>
      <c r="AJ3160" s="126"/>
      <c r="AK3160" s="126"/>
      <c r="AL3160" s="126">
        <v>3160</v>
      </c>
    </row>
    <row r="3161" spans="1:38">
      <c r="A3161" s="721" t="s">
        <v>2144</v>
      </c>
      <c r="B3161" s="722">
        <v>27</v>
      </c>
      <c r="C3161" s="722">
        <v>2715</v>
      </c>
      <c r="D3161" s="722">
        <v>271500</v>
      </c>
      <c r="E3161" s="721">
        <v>2715001001</v>
      </c>
      <c r="F3161" s="721" t="s">
        <v>330</v>
      </c>
      <c r="G3161" s="1127">
        <v>-3329387004</v>
      </c>
      <c r="H3161" s="1128">
        <v>0</v>
      </c>
      <c r="I3161" s="1128">
        <v>-3329387004.0700002</v>
      </c>
      <c r="J3161" s="1128">
        <v>-7.0000171661376953E-2</v>
      </c>
      <c r="K3161" s="1128">
        <v>0</v>
      </c>
      <c r="L3161" s="1128">
        <v>0</v>
      </c>
      <c r="M3161" s="1128">
        <v>-7.0000171661376953E-2</v>
      </c>
      <c r="N3161" s="1129">
        <v>0</v>
      </c>
      <c r="O3161" s="1128">
        <v>-7.0000171661376953E-2</v>
      </c>
      <c r="P3161" s="1127">
        <v>-2.5900063514709474E-2</v>
      </c>
      <c r="Q3161" s="1127">
        <v>0</v>
      </c>
      <c r="R3161" s="1127">
        <v>0</v>
      </c>
      <c r="S3161" s="1127">
        <v>0</v>
      </c>
      <c r="T3161" s="1130">
        <v>0</v>
      </c>
      <c r="U3161" s="1130">
        <v>0</v>
      </c>
      <c r="V3161" s="1130">
        <v>0</v>
      </c>
      <c r="W3161" s="1127">
        <v>0</v>
      </c>
      <c r="X3161" s="1130">
        <v>-2.5900063514709474E-2</v>
      </c>
      <c r="Y3161" s="735">
        <v>0.37</v>
      </c>
      <c r="Z3161" s="1131">
        <v>0</v>
      </c>
      <c r="AA3161" s="1131">
        <v>-2.5900063514709474E-2</v>
      </c>
      <c r="AB3161" s="1131">
        <v>0</v>
      </c>
      <c r="AC3161" s="1131">
        <v>0</v>
      </c>
      <c r="AD3161" s="1131">
        <v>0</v>
      </c>
      <c r="AE3161" s="1131">
        <v>-2.5900063514709474E-2</v>
      </c>
      <c r="AF3161" s="126"/>
      <c r="AG3161" s="126"/>
      <c r="AH3161" s="126"/>
      <c r="AI3161" s="126"/>
      <c r="AJ3161" s="126"/>
      <c r="AK3161" s="126"/>
      <c r="AL3161" s="126">
        <v>3161</v>
      </c>
    </row>
    <row r="3162" spans="1:38">
      <c r="A3162" s="721" t="s">
        <v>2144</v>
      </c>
      <c r="B3162" s="722">
        <v>27</v>
      </c>
      <c r="C3162" s="722">
        <v>2715</v>
      </c>
      <c r="D3162" s="722">
        <v>271500</v>
      </c>
      <c r="E3162" s="721">
        <v>2715001003</v>
      </c>
      <c r="F3162" s="721" t="s">
        <v>4447</v>
      </c>
      <c r="G3162" s="1127">
        <v>244546852</v>
      </c>
      <c r="H3162" s="1128">
        <v>0</v>
      </c>
      <c r="I3162" s="1128">
        <v>244546851.75999999</v>
      </c>
      <c r="J3162" s="1128">
        <v>-0.24000000953674316</v>
      </c>
      <c r="K3162" s="1128">
        <v>0</v>
      </c>
      <c r="L3162" s="1128">
        <v>0</v>
      </c>
      <c r="M3162" s="1128">
        <v>-0.24000000953674316</v>
      </c>
      <c r="N3162" s="1129">
        <v>0</v>
      </c>
      <c r="O3162" s="1128">
        <v>-0.24000000953674316</v>
      </c>
      <c r="P3162" s="1127">
        <v>-8.8800003528594976E-2</v>
      </c>
      <c r="Q3162" s="1127">
        <v>0</v>
      </c>
      <c r="R3162" s="1127">
        <v>0</v>
      </c>
      <c r="S3162" s="1127">
        <v>0</v>
      </c>
      <c r="T3162" s="1130">
        <v>0</v>
      </c>
      <c r="U3162" s="1130">
        <v>0</v>
      </c>
      <c r="V3162" s="1130">
        <v>0</v>
      </c>
      <c r="W3162" s="1127">
        <v>0</v>
      </c>
      <c r="X3162" s="1130">
        <v>-8.8800003528594976E-2</v>
      </c>
      <c r="Y3162" s="735">
        <v>0.37</v>
      </c>
      <c r="Z3162" s="1131">
        <v>0</v>
      </c>
      <c r="AA3162" s="1131">
        <v>-8.8800003528594976E-2</v>
      </c>
      <c r="AB3162" s="1131">
        <v>0</v>
      </c>
      <c r="AC3162" s="1131">
        <v>0</v>
      </c>
      <c r="AD3162" s="1131">
        <v>0</v>
      </c>
      <c r="AE3162" s="1131">
        <v>-8.8800003528594976E-2</v>
      </c>
      <c r="AF3162" s="126"/>
      <c r="AG3162" s="126"/>
      <c r="AH3162" s="126"/>
      <c r="AI3162" s="126"/>
      <c r="AJ3162" s="126"/>
      <c r="AK3162" s="126"/>
      <c r="AL3162" s="126">
        <v>3162</v>
      </c>
    </row>
    <row r="3163" spans="1:38">
      <c r="A3163" s="721" t="s">
        <v>2144</v>
      </c>
      <c r="B3163" s="722">
        <v>27</v>
      </c>
      <c r="C3163" s="722">
        <v>2715</v>
      </c>
      <c r="D3163" s="722">
        <v>271500</v>
      </c>
      <c r="E3163" s="721">
        <v>2715001004</v>
      </c>
      <c r="F3163" s="721" t="s">
        <v>4448</v>
      </c>
      <c r="G3163" s="1127">
        <v>7296504731</v>
      </c>
      <c r="H3163" s="1128">
        <v>0</v>
      </c>
      <c r="I3163" s="1128">
        <v>7296504730.6000004</v>
      </c>
      <c r="J3163" s="1128">
        <v>-0.39999961853027344</v>
      </c>
      <c r="K3163" s="1128">
        <v>0</v>
      </c>
      <c r="L3163" s="1128">
        <v>0</v>
      </c>
      <c r="M3163" s="1128">
        <v>-0.39999961853027344</v>
      </c>
      <c r="N3163" s="1129">
        <v>0</v>
      </c>
      <c r="O3163" s="1128">
        <v>-0.39999961853027344</v>
      </c>
      <c r="P3163" s="1127">
        <v>-0.14799985885620118</v>
      </c>
      <c r="Q3163" s="1127">
        <v>0</v>
      </c>
      <c r="R3163" s="1127">
        <v>0</v>
      </c>
      <c r="S3163" s="1127">
        <v>0</v>
      </c>
      <c r="T3163" s="1130">
        <v>0</v>
      </c>
      <c r="U3163" s="1130">
        <v>0</v>
      </c>
      <c r="V3163" s="1130">
        <v>0</v>
      </c>
      <c r="W3163" s="1127">
        <v>0</v>
      </c>
      <c r="X3163" s="1130">
        <v>-0.14799985885620118</v>
      </c>
      <c r="Y3163" s="735">
        <v>0.37</v>
      </c>
      <c r="Z3163" s="1131">
        <v>0</v>
      </c>
      <c r="AA3163" s="1131">
        <v>-0.14799985885620118</v>
      </c>
      <c r="AB3163" s="1131">
        <v>0</v>
      </c>
      <c r="AC3163" s="1131">
        <v>0</v>
      </c>
      <c r="AD3163" s="1131">
        <v>0</v>
      </c>
      <c r="AE3163" s="1131">
        <v>-0.14799985885620118</v>
      </c>
      <c r="AF3163" s="126"/>
      <c r="AG3163" s="126"/>
      <c r="AH3163" s="126"/>
      <c r="AI3163" s="126"/>
      <c r="AJ3163" s="126"/>
      <c r="AK3163" s="126"/>
      <c r="AL3163" s="126">
        <v>3163</v>
      </c>
    </row>
    <row r="3164" spans="1:38">
      <c r="A3164" s="721" t="s">
        <v>2144</v>
      </c>
      <c r="B3164" s="722">
        <v>27</v>
      </c>
      <c r="C3164" s="722">
        <v>2720</v>
      </c>
      <c r="D3164" s="722">
        <v>272000</v>
      </c>
      <c r="E3164" s="721">
        <v>2720001000</v>
      </c>
      <c r="F3164" s="721" t="s">
        <v>331</v>
      </c>
      <c r="G3164" s="1127">
        <v>-63597200646</v>
      </c>
      <c r="H3164" s="1128">
        <v>0</v>
      </c>
      <c r="I3164" s="1128">
        <v>-63597200646.279999</v>
      </c>
      <c r="J3164" s="1128">
        <v>-0.279998779296875</v>
      </c>
      <c r="K3164" s="1128">
        <v>0</v>
      </c>
      <c r="L3164" s="1128">
        <v>0</v>
      </c>
      <c r="M3164" s="1128">
        <v>-0.279998779296875</v>
      </c>
      <c r="N3164" s="1129">
        <v>0</v>
      </c>
      <c r="O3164" s="1128">
        <v>-0.279998779296875</v>
      </c>
      <c r="P3164" s="1127">
        <v>-0.10359954833984375</v>
      </c>
      <c r="Q3164" s="1127">
        <v>0</v>
      </c>
      <c r="R3164" s="1127">
        <v>0</v>
      </c>
      <c r="S3164" s="1127">
        <v>0</v>
      </c>
      <c r="T3164" s="1130">
        <v>0</v>
      </c>
      <c r="U3164" s="1130">
        <v>0</v>
      </c>
      <c r="V3164" s="1130">
        <v>0</v>
      </c>
      <c r="W3164" s="1127">
        <v>0</v>
      </c>
      <c r="X3164" s="1130">
        <v>-0.10359954833984375</v>
      </c>
      <c r="Y3164" s="735">
        <v>0.37</v>
      </c>
      <c r="Z3164" s="1131">
        <v>0</v>
      </c>
      <c r="AA3164" s="1131">
        <v>-0.10359954833984375</v>
      </c>
      <c r="AB3164" s="1131">
        <v>0</v>
      </c>
      <c r="AC3164" s="1131">
        <v>-0.10359954833984375</v>
      </c>
      <c r="AD3164" s="1131">
        <v>0</v>
      </c>
      <c r="AE3164" s="1131">
        <v>0</v>
      </c>
      <c r="AF3164" s="126"/>
      <c r="AG3164" s="126"/>
      <c r="AH3164" s="126"/>
      <c r="AI3164" s="126"/>
      <c r="AJ3164" s="126"/>
      <c r="AK3164" s="126"/>
      <c r="AL3164" s="126">
        <v>3164</v>
      </c>
    </row>
    <row r="3165" spans="1:38">
      <c r="A3165" s="721" t="s">
        <v>2144</v>
      </c>
      <c r="B3165" s="722">
        <v>27</v>
      </c>
      <c r="C3165" s="722">
        <v>2720</v>
      </c>
      <c r="D3165" s="722">
        <v>272000</v>
      </c>
      <c r="E3165" s="721">
        <v>2720001001</v>
      </c>
      <c r="F3165" s="721" t="s">
        <v>4449</v>
      </c>
      <c r="G3165" s="1127">
        <v>-18877928987</v>
      </c>
      <c r="H3165" s="1128">
        <v>0</v>
      </c>
      <c r="I3165" s="1128">
        <v>-18877928986.860001</v>
      </c>
      <c r="J3165" s="1128">
        <v>0.1399993896484375</v>
      </c>
      <c r="K3165" s="1128">
        <v>0</v>
      </c>
      <c r="L3165" s="1128">
        <v>0.1399993896484375</v>
      </c>
      <c r="M3165" s="1128">
        <v>0</v>
      </c>
      <c r="N3165" s="1129">
        <v>0</v>
      </c>
      <c r="O3165" s="1128">
        <v>0.1399993896484375</v>
      </c>
      <c r="P3165" s="1127">
        <v>5.1799774169921875E-2</v>
      </c>
      <c r="Q3165" s="1127">
        <v>0</v>
      </c>
      <c r="R3165" s="1127">
        <v>0</v>
      </c>
      <c r="S3165" s="1127">
        <v>0</v>
      </c>
      <c r="T3165" s="1130">
        <v>0</v>
      </c>
      <c r="U3165" s="1130">
        <v>0</v>
      </c>
      <c r="V3165" s="1130">
        <v>0</v>
      </c>
      <c r="W3165" s="1127">
        <v>0</v>
      </c>
      <c r="X3165" s="1130">
        <v>5.1799774169921875E-2</v>
      </c>
      <c r="Y3165" s="735">
        <v>0.37</v>
      </c>
      <c r="Z3165" s="1131">
        <v>5.1799774169921875E-2</v>
      </c>
      <c r="AA3165" s="1131">
        <v>0</v>
      </c>
      <c r="AB3165" s="1131">
        <v>0</v>
      </c>
      <c r="AC3165" s="1131">
        <v>0</v>
      </c>
      <c r="AD3165" s="1131">
        <v>5.1799774169921875E-2</v>
      </c>
      <c r="AE3165" s="1131">
        <v>0</v>
      </c>
      <c r="AF3165" s="126"/>
      <c r="AG3165" s="126"/>
      <c r="AH3165" s="126"/>
      <c r="AI3165" s="126"/>
      <c r="AJ3165" s="126"/>
      <c r="AK3165" s="126"/>
      <c r="AL3165" s="126">
        <v>3165</v>
      </c>
    </row>
    <row r="3166" spans="1:38">
      <c r="A3166" s="721" t="s">
        <v>2144</v>
      </c>
      <c r="B3166" s="722">
        <v>27</v>
      </c>
      <c r="C3166" s="722">
        <v>2720</v>
      </c>
      <c r="D3166" s="722">
        <v>272000</v>
      </c>
      <c r="E3166" s="721">
        <v>2720001002</v>
      </c>
      <c r="F3166" s="721" t="s">
        <v>332</v>
      </c>
      <c r="G3166" s="1127">
        <v>-26406749702</v>
      </c>
      <c r="H3166" s="1128">
        <v>0</v>
      </c>
      <c r="I3166" s="1128">
        <v>-26406749701.959999</v>
      </c>
      <c r="J3166" s="1128">
        <v>4.000091552734375E-2</v>
      </c>
      <c r="K3166" s="1128">
        <v>0</v>
      </c>
      <c r="L3166" s="1128">
        <v>4.000091552734375E-2</v>
      </c>
      <c r="M3166" s="1128">
        <v>0</v>
      </c>
      <c r="N3166" s="1129">
        <v>0</v>
      </c>
      <c r="O3166" s="1128">
        <v>4.000091552734375E-2</v>
      </c>
      <c r="P3166" s="1127">
        <v>1.4800338745117188E-2</v>
      </c>
      <c r="Q3166" s="1127">
        <v>0</v>
      </c>
      <c r="R3166" s="1127">
        <v>0</v>
      </c>
      <c r="S3166" s="1127">
        <v>0</v>
      </c>
      <c r="T3166" s="1130">
        <v>0</v>
      </c>
      <c r="U3166" s="1130">
        <v>0</v>
      </c>
      <c r="V3166" s="1130">
        <v>0</v>
      </c>
      <c r="W3166" s="1127">
        <v>0</v>
      </c>
      <c r="X3166" s="1130">
        <v>1.4800338745117188E-2</v>
      </c>
      <c r="Y3166" s="735">
        <v>0.37</v>
      </c>
      <c r="Z3166" s="1131">
        <v>1.4800338745117188E-2</v>
      </c>
      <c r="AA3166" s="1131">
        <v>0</v>
      </c>
      <c r="AB3166" s="1131">
        <v>0</v>
      </c>
      <c r="AC3166" s="1131">
        <v>0</v>
      </c>
      <c r="AD3166" s="1131">
        <v>1.4800338745117188E-2</v>
      </c>
      <c r="AE3166" s="1131">
        <v>0</v>
      </c>
      <c r="AF3166" s="126"/>
      <c r="AG3166" s="126"/>
      <c r="AH3166" s="126"/>
      <c r="AI3166" s="126"/>
      <c r="AJ3166" s="126"/>
      <c r="AK3166" s="126"/>
      <c r="AL3166" s="126">
        <v>3166</v>
      </c>
    </row>
    <row r="3167" spans="1:38">
      <c r="A3167" s="721" t="s">
        <v>2144</v>
      </c>
      <c r="B3167" s="722">
        <v>27</v>
      </c>
      <c r="C3167" s="722">
        <v>2720</v>
      </c>
      <c r="D3167" s="722">
        <v>272000</v>
      </c>
      <c r="E3167" s="721">
        <v>2720001003</v>
      </c>
      <c r="F3167" s="721" t="s">
        <v>333</v>
      </c>
      <c r="G3167" s="1127">
        <v>-59953814640</v>
      </c>
      <c r="H3167" s="1128">
        <v>0</v>
      </c>
      <c r="I3167" s="1128">
        <v>-59953814639.800003</v>
      </c>
      <c r="J3167" s="1128">
        <v>0.1999969482421875</v>
      </c>
      <c r="K3167" s="1128">
        <v>0</v>
      </c>
      <c r="L3167" s="1128">
        <v>0.1999969482421875</v>
      </c>
      <c r="M3167" s="1128">
        <v>0</v>
      </c>
      <c r="N3167" s="1129">
        <v>0</v>
      </c>
      <c r="O3167" s="1128">
        <v>0.1999969482421875</v>
      </c>
      <c r="P3167" s="1127">
        <v>7.3998870849609377E-2</v>
      </c>
      <c r="Q3167" s="1127">
        <v>0</v>
      </c>
      <c r="R3167" s="1127">
        <v>0</v>
      </c>
      <c r="S3167" s="1127">
        <v>0</v>
      </c>
      <c r="T3167" s="1130">
        <v>0</v>
      </c>
      <c r="U3167" s="1130">
        <v>0</v>
      </c>
      <c r="V3167" s="1130">
        <v>0</v>
      </c>
      <c r="W3167" s="1127">
        <v>0</v>
      </c>
      <c r="X3167" s="1130">
        <v>7.3998870849609377E-2</v>
      </c>
      <c r="Y3167" s="735">
        <v>0.37</v>
      </c>
      <c r="Z3167" s="1131">
        <v>7.3998870849609377E-2</v>
      </c>
      <c r="AA3167" s="1131">
        <v>0</v>
      </c>
      <c r="AB3167" s="1131">
        <v>7.3998870849609377E-2</v>
      </c>
      <c r="AC3167" s="1131">
        <v>0</v>
      </c>
      <c r="AD3167" s="1131">
        <v>0</v>
      </c>
      <c r="AE3167" s="1131">
        <v>0</v>
      </c>
      <c r="AF3167" s="126"/>
      <c r="AG3167" s="126"/>
      <c r="AH3167" s="126"/>
      <c r="AI3167" s="126"/>
      <c r="AJ3167" s="126"/>
      <c r="AK3167" s="126"/>
      <c r="AL3167" s="126">
        <v>3167</v>
      </c>
    </row>
    <row r="3168" spans="1:38">
      <c r="A3168" s="721" t="s">
        <v>2144</v>
      </c>
      <c r="B3168" s="722">
        <v>27</v>
      </c>
      <c r="C3168" s="722">
        <v>2720</v>
      </c>
      <c r="D3168" s="722">
        <v>272000</v>
      </c>
      <c r="E3168" s="721">
        <v>2720001004</v>
      </c>
      <c r="F3168" s="721" t="s">
        <v>334</v>
      </c>
      <c r="G3168" s="1127">
        <v>15042314257</v>
      </c>
      <c r="H3168" s="1128">
        <v>0</v>
      </c>
      <c r="I3168" s="1128">
        <v>15042314256.860001</v>
      </c>
      <c r="J3168" s="1128">
        <v>-0.1399993896484375</v>
      </c>
      <c r="K3168" s="1128">
        <v>0</v>
      </c>
      <c r="L3168" s="1128">
        <v>0</v>
      </c>
      <c r="M3168" s="1128">
        <v>-0.1399993896484375</v>
      </c>
      <c r="N3168" s="1129">
        <v>0</v>
      </c>
      <c r="O3168" s="1128">
        <v>-0.1399993896484375</v>
      </c>
      <c r="P3168" s="1127">
        <v>-5.1799774169921875E-2</v>
      </c>
      <c r="Q3168" s="1127">
        <v>0</v>
      </c>
      <c r="R3168" s="1127">
        <v>0</v>
      </c>
      <c r="S3168" s="1127">
        <v>0</v>
      </c>
      <c r="T3168" s="1130">
        <v>0</v>
      </c>
      <c r="U3168" s="1130">
        <v>0</v>
      </c>
      <c r="V3168" s="1130">
        <v>0</v>
      </c>
      <c r="W3168" s="1127">
        <v>0</v>
      </c>
      <c r="X3168" s="1130">
        <v>-5.1799774169921875E-2</v>
      </c>
      <c r="Y3168" s="735">
        <v>0.37</v>
      </c>
      <c r="Z3168" s="1131">
        <v>0</v>
      </c>
      <c r="AA3168" s="1131">
        <v>-5.1799774169921875E-2</v>
      </c>
      <c r="AB3168" s="1131">
        <v>0</v>
      </c>
      <c r="AC3168" s="1131">
        <v>0</v>
      </c>
      <c r="AD3168" s="1131">
        <v>0</v>
      </c>
      <c r="AE3168" s="1131">
        <v>-5.1799774169921875E-2</v>
      </c>
      <c r="AF3168" s="126"/>
      <c r="AG3168" s="126"/>
      <c r="AH3168" s="126"/>
      <c r="AI3168" s="126"/>
      <c r="AJ3168" s="126"/>
      <c r="AK3168" s="126"/>
      <c r="AL3168" s="126">
        <v>3168</v>
      </c>
    </row>
    <row r="3169" spans="1:38">
      <c r="A3169" s="721" t="s">
        <v>2144</v>
      </c>
      <c r="B3169" s="722">
        <v>27</v>
      </c>
      <c r="C3169" s="722">
        <v>2720</v>
      </c>
      <c r="D3169" s="722">
        <v>272000</v>
      </c>
      <c r="E3169" s="721">
        <v>2720001005</v>
      </c>
      <c r="F3169" s="721" t="s">
        <v>335</v>
      </c>
      <c r="G3169" s="1127">
        <v>16268560315</v>
      </c>
      <c r="H3169" s="1128">
        <v>0</v>
      </c>
      <c r="I3169" s="1128">
        <v>16268560314.6</v>
      </c>
      <c r="J3169" s="1128">
        <v>-0.39999961853027344</v>
      </c>
      <c r="K3169" s="1128">
        <v>0</v>
      </c>
      <c r="L3169" s="1128">
        <v>0</v>
      </c>
      <c r="M3169" s="1128">
        <v>-0.39999961853027344</v>
      </c>
      <c r="N3169" s="1129">
        <v>0</v>
      </c>
      <c r="O3169" s="1128">
        <v>-0.39999961853027344</v>
      </c>
      <c r="P3169" s="1127">
        <v>-0.14799985885620118</v>
      </c>
      <c r="Q3169" s="1127">
        <v>0</v>
      </c>
      <c r="R3169" s="1127">
        <v>0</v>
      </c>
      <c r="S3169" s="1127">
        <v>0</v>
      </c>
      <c r="T3169" s="1130">
        <v>0</v>
      </c>
      <c r="U3169" s="1130">
        <v>0</v>
      </c>
      <c r="V3169" s="1130">
        <v>0</v>
      </c>
      <c r="W3169" s="1127">
        <v>0</v>
      </c>
      <c r="X3169" s="1130">
        <v>-0.14799985885620118</v>
      </c>
      <c r="Y3169" s="735">
        <v>0.37</v>
      </c>
      <c r="Z3169" s="1131">
        <v>0</v>
      </c>
      <c r="AA3169" s="1131">
        <v>-0.14799985885620118</v>
      </c>
      <c r="AB3169" s="1131">
        <v>0</v>
      </c>
      <c r="AC3169" s="1131">
        <v>0</v>
      </c>
      <c r="AD3169" s="1131">
        <v>0</v>
      </c>
      <c r="AE3169" s="1131">
        <v>-0.14799985885620118</v>
      </c>
      <c r="AF3169" s="126"/>
      <c r="AG3169" s="126"/>
      <c r="AH3169" s="126"/>
      <c r="AI3169" s="126"/>
      <c r="AJ3169" s="126"/>
      <c r="AK3169" s="126"/>
      <c r="AL3169" s="126">
        <v>3169</v>
      </c>
    </row>
    <row r="3170" spans="1:38">
      <c r="A3170" s="721" t="s">
        <v>2144</v>
      </c>
      <c r="B3170" s="722">
        <v>27</v>
      </c>
      <c r="C3170" s="722">
        <v>2720</v>
      </c>
      <c r="D3170" s="722">
        <v>272000</v>
      </c>
      <c r="E3170" s="721">
        <v>2720001888</v>
      </c>
      <c r="F3170" s="721" t="s">
        <v>1719</v>
      </c>
      <c r="G3170" s="1127">
        <v>-70387990</v>
      </c>
      <c r="H3170" s="1128">
        <v>0</v>
      </c>
      <c r="I3170" s="1128">
        <v>-70387990.209999993</v>
      </c>
      <c r="J3170" s="1128">
        <v>-0.20999999344348907</v>
      </c>
      <c r="K3170" s="1128">
        <v>0</v>
      </c>
      <c r="L3170" s="1128">
        <v>0</v>
      </c>
      <c r="M3170" s="1128">
        <v>-0.20999999344348907</v>
      </c>
      <c r="N3170" s="1129">
        <v>0</v>
      </c>
      <c r="O3170" s="1128">
        <v>-0.20999999344348907</v>
      </c>
      <c r="P3170" s="1127">
        <v>-7.7699997574090962E-2</v>
      </c>
      <c r="Q3170" s="1127">
        <v>0</v>
      </c>
      <c r="R3170" s="1127">
        <v>0</v>
      </c>
      <c r="S3170" s="1127">
        <v>0</v>
      </c>
      <c r="T3170" s="1130">
        <v>0</v>
      </c>
      <c r="U3170" s="1130">
        <v>0</v>
      </c>
      <c r="V3170" s="1130">
        <v>0</v>
      </c>
      <c r="W3170" s="1127">
        <v>0</v>
      </c>
      <c r="X3170" s="1130">
        <v>-7.7699997574090962E-2</v>
      </c>
      <c r="Y3170" s="735">
        <v>0.37</v>
      </c>
      <c r="Z3170" s="1131">
        <v>0</v>
      </c>
      <c r="AA3170" s="1131">
        <v>-7.7699997574090962E-2</v>
      </c>
      <c r="AB3170" s="1131">
        <v>0</v>
      </c>
      <c r="AC3170" s="1131">
        <v>-0.11839999735355378</v>
      </c>
      <c r="AD3170" s="1131">
        <v>0</v>
      </c>
      <c r="AE3170" s="1131">
        <v>4.0699999779462814E-2</v>
      </c>
      <c r="AF3170" s="126"/>
      <c r="AG3170" s="126"/>
      <c r="AH3170" s="126"/>
      <c r="AI3170" s="126"/>
      <c r="AJ3170" s="126"/>
      <c r="AK3170" s="126"/>
      <c r="AL3170" s="126">
        <v>3170</v>
      </c>
    </row>
    <row r="3171" spans="1:38">
      <c r="A3171" s="721" t="s">
        <v>2144</v>
      </c>
      <c r="B3171" s="722">
        <v>27</v>
      </c>
      <c r="C3171" s="722">
        <v>2720</v>
      </c>
      <c r="D3171" s="722">
        <v>272000</v>
      </c>
      <c r="E3171" s="721">
        <v>2720001889</v>
      </c>
      <c r="F3171" s="721" t="s">
        <v>1720</v>
      </c>
      <c r="G3171" s="1127">
        <v>-6351431</v>
      </c>
      <c r="H3171" s="1128">
        <v>0</v>
      </c>
      <c r="I3171" s="1128">
        <v>-6351430.7699999996</v>
      </c>
      <c r="J3171" s="1128">
        <v>0.23000000044703484</v>
      </c>
      <c r="K3171" s="1128">
        <v>0</v>
      </c>
      <c r="L3171" s="1128">
        <v>0.23000000044703484</v>
      </c>
      <c r="M3171" s="1128">
        <v>0</v>
      </c>
      <c r="N3171" s="1129">
        <v>0</v>
      </c>
      <c r="O3171" s="1128">
        <v>0.23000000044703484</v>
      </c>
      <c r="P3171" s="1127">
        <v>8.5100000165402895E-2</v>
      </c>
      <c r="Q3171" s="1127">
        <v>0</v>
      </c>
      <c r="R3171" s="1127">
        <v>0</v>
      </c>
      <c r="S3171" s="1127">
        <v>0</v>
      </c>
      <c r="T3171" s="1130">
        <v>0</v>
      </c>
      <c r="U3171" s="1130">
        <v>0</v>
      </c>
      <c r="V3171" s="1130">
        <v>0</v>
      </c>
      <c r="W3171" s="1127">
        <v>0</v>
      </c>
      <c r="X3171" s="1130">
        <v>8.5100000165402895E-2</v>
      </c>
      <c r="Y3171" s="735">
        <v>0.37000000000000005</v>
      </c>
      <c r="Z3171" s="1131">
        <v>8.5100000165402895E-2</v>
      </c>
      <c r="AA3171" s="1131">
        <v>0</v>
      </c>
      <c r="AB3171" s="1131">
        <v>0</v>
      </c>
      <c r="AC3171" s="1131">
        <v>0</v>
      </c>
      <c r="AD3171" s="1131">
        <v>8.5100000165402895E-2</v>
      </c>
      <c r="AE3171" s="1131">
        <v>0</v>
      </c>
      <c r="AF3171" s="126"/>
      <c r="AG3171" s="126"/>
      <c r="AH3171" s="126"/>
      <c r="AI3171" s="126"/>
      <c r="AJ3171" s="126"/>
      <c r="AK3171" s="126"/>
      <c r="AL3171" s="126">
        <v>3171</v>
      </c>
    </row>
    <row r="3172" spans="1:38">
      <c r="A3172" s="721" t="s">
        <v>2144</v>
      </c>
      <c r="B3172" s="722">
        <v>27</v>
      </c>
      <c r="C3172" s="722">
        <v>2720</v>
      </c>
      <c r="D3172" s="722">
        <v>272015</v>
      </c>
      <c r="E3172" s="721">
        <v>2720151000</v>
      </c>
      <c r="F3172" s="721" t="s">
        <v>1721</v>
      </c>
      <c r="G3172" s="1127">
        <v>0</v>
      </c>
      <c r="H3172" s="1128">
        <v>0</v>
      </c>
      <c r="I3172" s="1128">
        <v>0</v>
      </c>
      <c r="J3172" s="1128">
        <v>0</v>
      </c>
      <c r="K3172" s="1128">
        <v>0</v>
      </c>
      <c r="L3172" s="1128">
        <v>0</v>
      </c>
      <c r="M3172" s="1128">
        <v>0</v>
      </c>
      <c r="N3172" s="1129">
        <v>0</v>
      </c>
      <c r="O3172" s="1128">
        <v>0</v>
      </c>
      <c r="P3172" s="1127">
        <v>0</v>
      </c>
      <c r="Q3172" s="1127">
        <v>0</v>
      </c>
      <c r="R3172" s="1127">
        <v>0</v>
      </c>
      <c r="S3172" s="1127">
        <v>0</v>
      </c>
      <c r="T3172" s="1130">
        <v>0</v>
      </c>
      <c r="U3172" s="1130">
        <v>0</v>
      </c>
      <c r="V3172" s="1130">
        <v>0</v>
      </c>
      <c r="W3172" s="1127">
        <v>0</v>
      </c>
      <c r="X3172" s="1130">
        <v>0</v>
      </c>
      <c r="Y3172" s="735">
        <v>0</v>
      </c>
      <c r="Z3172" s="1131">
        <v>0</v>
      </c>
      <c r="AA3172" s="1131">
        <v>0</v>
      </c>
      <c r="AB3172" s="1131">
        <v>0</v>
      </c>
      <c r="AC3172" s="1131">
        <v>0</v>
      </c>
      <c r="AD3172" s="1131">
        <v>0</v>
      </c>
      <c r="AE3172" s="1131">
        <v>0</v>
      </c>
      <c r="AF3172" s="126"/>
      <c r="AG3172" s="126"/>
      <c r="AH3172" s="126"/>
      <c r="AI3172" s="126"/>
      <c r="AJ3172" s="126"/>
      <c r="AK3172" s="126"/>
      <c r="AL3172" s="126">
        <v>3172</v>
      </c>
    </row>
    <row r="3173" spans="1:38">
      <c r="A3173" s="721" t="s">
        <v>2144</v>
      </c>
      <c r="B3173" s="722">
        <v>27</v>
      </c>
      <c r="C3173" s="722">
        <v>2720</v>
      </c>
      <c r="D3173" s="722">
        <v>272015</v>
      </c>
      <c r="E3173" s="721">
        <v>2720159704</v>
      </c>
      <c r="F3173" s="721" t="s">
        <v>1722</v>
      </c>
      <c r="G3173" s="1127">
        <v>0</v>
      </c>
      <c r="H3173" s="1128">
        <v>0</v>
      </c>
      <c r="I3173" s="1128">
        <v>0</v>
      </c>
      <c r="J3173" s="1128">
        <v>0</v>
      </c>
      <c r="K3173" s="1128">
        <v>0</v>
      </c>
      <c r="L3173" s="1128">
        <v>0</v>
      </c>
      <c r="M3173" s="1128">
        <v>0</v>
      </c>
      <c r="N3173" s="1129">
        <v>0</v>
      </c>
      <c r="O3173" s="1128">
        <v>0</v>
      </c>
      <c r="P3173" s="1127">
        <v>0</v>
      </c>
      <c r="Q3173" s="1127">
        <v>0</v>
      </c>
      <c r="R3173" s="1127">
        <v>0</v>
      </c>
      <c r="S3173" s="1127">
        <v>0</v>
      </c>
      <c r="T3173" s="1130">
        <v>0</v>
      </c>
      <c r="U3173" s="1130">
        <v>0</v>
      </c>
      <c r="V3173" s="1130">
        <v>0</v>
      </c>
      <c r="W3173" s="1127">
        <v>0</v>
      </c>
      <c r="X3173" s="1130">
        <v>0</v>
      </c>
      <c r="Y3173" s="735">
        <v>0</v>
      </c>
      <c r="Z3173" s="1131">
        <v>0</v>
      </c>
      <c r="AA3173" s="1131">
        <v>0</v>
      </c>
      <c r="AB3173" s="1131">
        <v>0</v>
      </c>
      <c r="AC3173" s="1131">
        <v>0</v>
      </c>
      <c r="AD3173" s="1131">
        <v>0</v>
      </c>
      <c r="AE3173" s="1131">
        <v>0</v>
      </c>
      <c r="AF3173" s="126"/>
      <c r="AG3173" s="126"/>
      <c r="AH3173" s="126"/>
      <c r="AI3173" s="126"/>
      <c r="AJ3173" s="126"/>
      <c r="AK3173" s="126"/>
      <c r="AL3173" s="126">
        <v>3173</v>
      </c>
    </row>
    <row r="3174" spans="1:38">
      <c r="A3174" s="721" t="s">
        <v>2144</v>
      </c>
      <c r="B3174" s="722">
        <v>27</v>
      </c>
      <c r="C3174" s="722">
        <v>2725</v>
      </c>
      <c r="D3174" s="722">
        <v>272500</v>
      </c>
      <c r="E3174" s="721">
        <v>2725001000</v>
      </c>
      <c r="F3174" s="721" t="s">
        <v>336</v>
      </c>
      <c r="G3174" s="1127">
        <v>-19975841667</v>
      </c>
      <c r="H3174" s="1128">
        <v>0</v>
      </c>
      <c r="I3174" s="1128">
        <v>-19975841666.880001</v>
      </c>
      <c r="J3174" s="1128">
        <v>0.11999893188476563</v>
      </c>
      <c r="K3174" s="1128">
        <v>0</v>
      </c>
      <c r="L3174" s="1128">
        <v>0.11999893188476563</v>
      </c>
      <c r="M3174" s="1128">
        <v>0</v>
      </c>
      <c r="N3174" s="1129">
        <v>0</v>
      </c>
      <c r="O3174" s="1128">
        <v>0.11999893188476563</v>
      </c>
      <c r="P3174" s="1127">
        <v>4.4399604797363282E-2</v>
      </c>
      <c r="Q3174" s="1127">
        <v>0</v>
      </c>
      <c r="R3174" s="1127">
        <v>0</v>
      </c>
      <c r="S3174" s="1127">
        <v>0</v>
      </c>
      <c r="T3174" s="1130">
        <v>0</v>
      </c>
      <c r="U3174" s="1130">
        <v>0</v>
      </c>
      <c r="V3174" s="1130">
        <v>0</v>
      </c>
      <c r="W3174" s="1127">
        <v>0</v>
      </c>
      <c r="X3174" s="1130">
        <v>4.4399604797363282E-2</v>
      </c>
      <c r="Y3174" s="735">
        <v>0.37</v>
      </c>
      <c r="Z3174" s="1131">
        <v>4.4399604797363282E-2</v>
      </c>
      <c r="AA3174" s="1131">
        <v>0</v>
      </c>
      <c r="AB3174" s="1131">
        <v>0</v>
      </c>
      <c r="AC3174" s="1131">
        <v>0</v>
      </c>
      <c r="AD3174" s="1131">
        <v>4.4399604797363282E-2</v>
      </c>
      <c r="AE3174" s="1131">
        <v>0</v>
      </c>
      <c r="AF3174" s="126"/>
      <c r="AG3174" s="126"/>
      <c r="AH3174" s="126"/>
      <c r="AI3174" s="126"/>
      <c r="AJ3174" s="126"/>
      <c r="AK3174" s="126"/>
      <c r="AL3174" s="126">
        <v>3174</v>
      </c>
    </row>
    <row r="3175" spans="1:38">
      <c r="A3175" s="721" t="s">
        <v>2144</v>
      </c>
      <c r="B3175" s="722">
        <v>27</v>
      </c>
      <c r="C3175" s="722">
        <v>2725</v>
      </c>
      <c r="D3175" s="722">
        <v>272500</v>
      </c>
      <c r="E3175" s="721">
        <v>2725001001</v>
      </c>
      <c r="F3175" s="721" t="s">
        <v>4450</v>
      </c>
      <c r="G3175" s="1127">
        <v>204923864</v>
      </c>
      <c r="H3175" s="1128">
        <v>0</v>
      </c>
      <c r="I3175" s="1128">
        <v>204923863.87</v>
      </c>
      <c r="J3175" s="1128">
        <v>-0.12999999523162842</v>
      </c>
      <c r="K3175" s="1128">
        <v>0</v>
      </c>
      <c r="L3175" s="1128">
        <v>0</v>
      </c>
      <c r="M3175" s="1128">
        <v>-0.12999999523162842</v>
      </c>
      <c r="N3175" s="1129">
        <v>0</v>
      </c>
      <c r="O3175" s="1128">
        <v>-0.12999999523162842</v>
      </c>
      <c r="P3175" s="1127">
        <v>-4.8099998235702511E-2</v>
      </c>
      <c r="Q3175" s="1127">
        <v>0</v>
      </c>
      <c r="R3175" s="1127">
        <v>0</v>
      </c>
      <c r="S3175" s="1127">
        <v>0</v>
      </c>
      <c r="T3175" s="1130">
        <v>0</v>
      </c>
      <c r="U3175" s="1130">
        <v>0</v>
      </c>
      <c r="V3175" s="1130">
        <v>0</v>
      </c>
      <c r="W3175" s="1127">
        <v>0</v>
      </c>
      <c r="X3175" s="1130">
        <v>-4.8099998235702511E-2</v>
      </c>
      <c r="Y3175" s="735">
        <v>0.37</v>
      </c>
      <c r="Z3175" s="1131">
        <v>0</v>
      </c>
      <c r="AA3175" s="1131">
        <v>-4.8099998235702511E-2</v>
      </c>
      <c r="AB3175" s="1131">
        <v>0</v>
      </c>
      <c r="AC3175" s="1131">
        <v>0</v>
      </c>
      <c r="AD3175" s="1131">
        <v>0</v>
      </c>
      <c r="AE3175" s="1131">
        <v>-4.8099998235702511E-2</v>
      </c>
      <c r="AF3175" s="126"/>
      <c r="AG3175" s="126"/>
      <c r="AH3175" s="126"/>
      <c r="AI3175" s="126"/>
      <c r="AJ3175" s="126"/>
      <c r="AK3175" s="126"/>
      <c r="AL3175" s="126">
        <v>3175</v>
      </c>
    </row>
    <row r="3176" spans="1:38">
      <c r="A3176" s="721" t="s">
        <v>2144</v>
      </c>
      <c r="B3176" s="722">
        <v>27</v>
      </c>
      <c r="C3176" s="722">
        <v>2730</v>
      </c>
      <c r="D3176" s="722">
        <v>273000</v>
      </c>
      <c r="E3176" s="721">
        <v>2730001000</v>
      </c>
      <c r="F3176" s="721" t="s">
        <v>337</v>
      </c>
      <c r="G3176" s="1127">
        <v>-59432037812</v>
      </c>
      <c r="H3176" s="1128">
        <v>0</v>
      </c>
      <c r="I3176" s="1128">
        <v>-59432037811.620003</v>
      </c>
      <c r="J3176" s="1128">
        <v>0.37999725341796875</v>
      </c>
      <c r="K3176" s="1128">
        <v>0</v>
      </c>
      <c r="L3176" s="1128">
        <v>0.37999725341796875</v>
      </c>
      <c r="M3176" s="1128">
        <v>0</v>
      </c>
      <c r="N3176" s="1129">
        <v>0</v>
      </c>
      <c r="O3176" s="1128">
        <v>0.37999725341796875</v>
      </c>
      <c r="P3176" s="1127">
        <v>0.14059898376464844</v>
      </c>
      <c r="Q3176" s="1127">
        <v>0</v>
      </c>
      <c r="R3176" s="1127">
        <v>0</v>
      </c>
      <c r="S3176" s="1127">
        <v>0</v>
      </c>
      <c r="T3176" s="1130">
        <v>0</v>
      </c>
      <c r="U3176" s="1130">
        <v>0</v>
      </c>
      <c r="V3176" s="1130">
        <v>0</v>
      </c>
      <c r="W3176" s="1127">
        <v>0</v>
      </c>
      <c r="X3176" s="1130">
        <v>0.14059898376464844</v>
      </c>
      <c r="Y3176" s="735">
        <v>0.37</v>
      </c>
      <c r="Z3176" s="1131">
        <v>0.14059898376464844</v>
      </c>
      <c r="AA3176" s="1131">
        <v>0</v>
      </c>
      <c r="AB3176" s="1131">
        <v>0</v>
      </c>
      <c r="AC3176" s="1131">
        <v>0</v>
      </c>
      <c r="AD3176" s="1131">
        <v>0.14059898376464844</v>
      </c>
      <c r="AE3176" s="1131">
        <v>0</v>
      </c>
      <c r="AF3176" s="126"/>
      <c r="AG3176" s="126"/>
      <c r="AH3176" s="126"/>
      <c r="AI3176" s="126"/>
      <c r="AJ3176" s="126"/>
      <c r="AK3176" s="126"/>
      <c r="AL3176" s="126">
        <v>3176</v>
      </c>
    </row>
    <row r="3177" spans="1:38">
      <c r="A3177" s="721" t="s">
        <v>2144</v>
      </c>
      <c r="B3177" s="722">
        <v>27</v>
      </c>
      <c r="C3177" s="722">
        <v>2730</v>
      </c>
      <c r="D3177" s="722">
        <v>273000</v>
      </c>
      <c r="E3177" s="721">
        <v>2730001001</v>
      </c>
      <c r="F3177" s="721" t="s">
        <v>4451</v>
      </c>
      <c r="G3177" s="1127">
        <v>613546213</v>
      </c>
      <c r="H3177" s="1128">
        <v>0</v>
      </c>
      <c r="I3177" s="1128">
        <v>613546212.82000005</v>
      </c>
      <c r="J3177" s="1128">
        <v>-0.1799999475479126</v>
      </c>
      <c r="K3177" s="1128">
        <v>0</v>
      </c>
      <c r="L3177" s="1128">
        <v>0</v>
      </c>
      <c r="M3177" s="1128">
        <v>-0.1799999475479126</v>
      </c>
      <c r="N3177" s="1129">
        <v>0</v>
      </c>
      <c r="O3177" s="1128">
        <v>-0.1799999475479126</v>
      </c>
      <c r="P3177" s="1127">
        <v>-6.6599980592727662E-2</v>
      </c>
      <c r="Q3177" s="1127">
        <v>0</v>
      </c>
      <c r="R3177" s="1127">
        <v>0</v>
      </c>
      <c r="S3177" s="1127">
        <v>0</v>
      </c>
      <c r="T3177" s="1130">
        <v>0</v>
      </c>
      <c r="U3177" s="1130">
        <v>0</v>
      </c>
      <c r="V3177" s="1130">
        <v>0</v>
      </c>
      <c r="W3177" s="1127">
        <v>0</v>
      </c>
      <c r="X3177" s="1130">
        <v>-6.6599980592727662E-2</v>
      </c>
      <c r="Y3177" s="735">
        <v>0.37</v>
      </c>
      <c r="Z3177" s="1131">
        <v>0</v>
      </c>
      <c r="AA3177" s="1131">
        <v>-6.6599980592727662E-2</v>
      </c>
      <c r="AB3177" s="1131">
        <v>0</v>
      </c>
      <c r="AC3177" s="1131">
        <v>0</v>
      </c>
      <c r="AD3177" s="1131">
        <v>0</v>
      </c>
      <c r="AE3177" s="1131">
        <v>-6.6599980592727662E-2</v>
      </c>
      <c r="AF3177" s="126"/>
      <c r="AG3177" s="126"/>
      <c r="AH3177" s="126"/>
      <c r="AI3177" s="126"/>
      <c r="AJ3177" s="126"/>
      <c r="AK3177" s="126"/>
      <c r="AL3177" s="126">
        <v>3177</v>
      </c>
    </row>
    <row r="3178" spans="1:38">
      <c r="A3178" s="721" t="s">
        <v>2144</v>
      </c>
      <c r="B3178" s="722">
        <v>27</v>
      </c>
      <c r="C3178" s="722">
        <v>2735</v>
      </c>
      <c r="D3178" s="722">
        <v>273500</v>
      </c>
      <c r="E3178" s="721">
        <v>2735001000</v>
      </c>
      <c r="F3178" s="721" t="s">
        <v>3747</v>
      </c>
      <c r="G3178" s="1127">
        <v>0</v>
      </c>
      <c r="H3178" s="1128">
        <v>0</v>
      </c>
      <c r="I3178" s="1128">
        <v>0</v>
      </c>
      <c r="J3178" s="1128">
        <v>0</v>
      </c>
      <c r="K3178" s="1128">
        <v>0</v>
      </c>
      <c r="L3178" s="1128">
        <v>0</v>
      </c>
      <c r="M3178" s="1128">
        <v>0</v>
      </c>
      <c r="N3178" s="1129">
        <v>0</v>
      </c>
      <c r="O3178" s="1128">
        <v>0</v>
      </c>
      <c r="P3178" s="1127">
        <v>0</v>
      </c>
      <c r="Q3178" s="1127">
        <v>0</v>
      </c>
      <c r="R3178" s="1127">
        <v>0</v>
      </c>
      <c r="S3178" s="1127">
        <v>0</v>
      </c>
      <c r="T3178" s="1130">
        <v>0</v>
      </c>
      <c r="U3178" s="1130">
        <v>0</v>
      </c>
      <c r="V3178" s="1130">
        <v>0</v>
      </c>
      <c r="W3178" s="1127">
        <v>0</v>
      </c>
      <c r="X3178" s="1130">
        <v>0</v>
      </c>
      <c r="Y3178" s="735">
        <v>0</v>
      </c>
      <c r="Z3178" s="1131">
        <v>0</v>
      </c>
      <c r="AA3178" s="1131">
        <v>0</v>
      </c>
      <c r="AB3178" s="1131">
        <v>0</v>
      </c>
      <c r="AC3178" s="1131">
        <v>0</v>
      </c>
      <c r="AD3178" s="1131">
        <v>0</v>
      </c>
      <c r="AE3178" s="1131">
        <v>0</v>
      </c>
      <c r="AF3178" s="126"/>
      <c r="AG3178" s="126"/>
      <c r="AH3178" s="126"/>
      <c r="AI3178" s="126"/>
      <c r="AJ3178" s="126"/>
      <c r="AK3178" s="126"/>
      <c r="AL3178" s="126">
        <v>3178</v>
      </c>
    </row>
    <row r="3179" spans="1:38">
      <c r="A3179" s="721" t="s">
        <v>2144</v>
      </c>
      <c r="B3179" s="722">
        <v>27</v>
      </c>
      <c r="C3179" s="722">
        <v>2735</v>
      </c>
      <c r="D3179" s="722">
        <v>273500</v>
      </c>
      <c r="E3179" s="721">
        <v>2735001001</v>
      </c>
      <c r="F3179" s="721" t="s">
        <v>338</v>
      </c>
      <c r="G3179" s="1127">
        <v>-328004264599</v>
      </c>
      <c r="H3179" s="1128">
        <v>0</v>
      </c>
      <c r="I3179" s="1128">
        <v>0</v>
      </c>
      <c r="J3179" s="1128">
        <v>328004264599</v>
      </c>
      <c r="K3179" s="1128">
        <v>0</v>
      </c>
      <c r="L3179" s="1128">
        <v>328004264599</v>
      </c>
      <c r="M3179" s="1128">
        <v>0</v>
      </c>
      <c r="N3179" s="1129">
        <v>0</v>
      </c>
      <c r="O3179" s="1128">
        <v>328004264599</v>
      </c>
      <c r="P3179" s="1127">
        <v>121361577901.63</v>
      </c>
      <c r="Q3179" s="1127">
        <v>0</v>
      </c>
      <c r="R3179" s="1127">
        <v>0</v>
      </c>
      <c r="S3179" s="1127">
        <v>0</v>
      </c>
      <c r="T3179" s="1130">
        <v>0</v>
      </c>
      <c r="U3179" s="1130">
        <v>0</v>
      </c>
      <c r="V3179" s="1130">
        <v>0</v>
      </c>
      <c r="W3179" s="1127">
        <v>0</v>
      </c>
      <c r="X3179" s="1130">
        <v>121361577901.63</v>
      </c>
      <c r="Y3179" s="735">
        <v>0.37</v>
      </c>
      <c r="Z3179" s="1131">
        <v>121361577901.63</v>
      </c>
      <c r="AA3179" s="1131">
        <v>0</v>
      </c>
      <c r="AB3179" s="1131">
        <v>113454104920</v>
      </c>
      <c r="AC3179" s="1131">
        <v>0</v>
      </c>
      <c r="AD3179" s="1131">
        <v>7907472981.6300049</v>
      </c>
      <c r="AE3179" s="1131">
        <v>0</v>
      </c>
      <c r="AF3179" s="126"/>
      <c r="AG3179" s="126"/>
      <c r="AH3179" s="126"/>
      <c r="AI3179" s="126"/>
      <c r="AJ3179" s="126"/>
      <c r="AK3179" s="126"/>
      <c r="AL3179" s="126">
        <v>3179</v>
      </c>
    </row>
    <row r="3180" spans="1:38">
      <c r="A3180" s="721" t="s">
        <v>2144</v>
      </c>
      <c r="B3180" s="722">
        <v>27</v>
      </c>
      <c r="C3180" s="722">
        <v>2735</v>
      </c>
      <c r="D3180" s="722">
        <v>273500</v>
      </c>
      <c r="E3180" s="721">
        <v>2735001002</v>
      </c>
      <c r="F3180" s="721" t="s">
        <v>4452</v>
      </c>
      <c r="G3180" s="1127">
        <v>-82397663638</v>
      </c>
      <c r="H3180" s="1128">
        <v>0</v>
      </c>
      <c r="I3180" s="1128">
        <v>0</v>
      </c>
      <c r="J3180" s="1128">
        <v>82397663638</v>
      </c>
      <c r="K3180" s="1128">
        <v>0</v>
      </c>
      <c r="L3180" s="1128">
        <v>82397663638</v>
      </c>
      <c r="M3180" s="1128">
        <v>0</v>
      </c>
      <c r="N3180" s="1129">
        <v>0</v>
      </c>
      <c r="O3180" s="1128">
        <v>82397663638</v>
      </c>
      <c r="P3180" s="1127">
        <v>30487135546.060001</v>
      </c>
      <c r="Q3180" s="1127">
        <v>0</v>
      </c>
      <c r="R3180" s="1127">
        <v>0</v>
      </c>
      <c r="S3180" s="1127">
        <v>0</v>
      </c>
      <c r="T3180" s="1130">
        <v>0</v>
      </c>
      <c r="U3180" s="1130">
        <v>0</v>
      </c>
      <c r="V3180" s="1130">
        <v>0</v>
      </c>
      <c r="W3180" s="1127">
        <v>0</v>
      </c>
      <c r="X3180" s="1130">
        <v>30487135546.060001</v>
      </c>
      <c r="Y3180" s="735">
        <v>0.37</v>
      </c>
      <c r="Z3180" s="1131">
        <v>30487135546.060001</v>
      </c>
      <c r="AA3180" s="1131">
        <v>0</v>
      </c>
      <c r="AB3180" s="1131">
        <v>29092201270</v>
      </c>
      <c r="AC3180" s="1131">
        <v>0</v>
      </c>
      <c r="AD3180" s="1131">
        <v>1394934276.0600014</v>
      </c>
      <c r="AE3180" s="1131">
        <v>0</v>
      </c>
      <c r="AF3180" s="126"/>
      <c r="AG3180" s="126"/>
      <c r="AH3180" s="126"/>
      <c r="AI3180" s="126"/>
      <c r="AJ3180" s="126"/>
      <c r="AK3180" s="126"/>
      <c r="AL3180" s="126">
        <v>3180</v>
      </c>
    </row>
    <row r="3181" spans="1:38">
      <c r="A3181" s="721" t="s">
        <v>2144</v>
      </c>
      <c r="B3181" s="722">
        <v>27</v>
      </c>
      <c r="C3181" s="722">
        <v>2735</v>
      </c>
      <c r="D3181" s="722">
        <v>273500</v>
      </c>
      <c r="E3181" s="721">
        <v>2735001004</v>
      </c>
      <c r="F3181" s="721" t="s">
        <v>1723</v>
      </c>
      <c r="G3181" s="1127">
        <v>-35350725339</v>
      </c>
      <c r="H3181" s="1128">
        <v>0</v>
      </c>
      <c r="I3181" s="1128">
        <v>0</v>
      </c>
      <c r="J3181" s="1128">
        <v>35350725339</v>
      </c>
      <c r="K3181" s="1128">
        <v>0</v>
      </c>
      <c r="L3181" s="1128">
        <v>35350725339</v>
      </c>
      <c r="M3181" s="1128">
        <v>0</v>
      </c>
      <c r="N3181" s="1129">
        <v>0</v>
      </c>
      <c r="O3181" s="1128">
        <v>35350725339</v>
      </c>
      <c r="P3181" s="1127">
        <v>13079768375.43</v>
      </c>
      <c r="Q3181" s="1127">
        <v>0</v>
      </c>
      <c r="R3181" s="1127">
        <v>0</v>
      </c>
      <c r="S3181" s="1127">
        <v>0</v>
      </c>
      <c r="T3181" s="1130">
        <v>0</v>
      </c>
      <c r="U3181" s="1130">
        <v>0</v>
      </c>
      <c r="V3181" s="1130">
        <v>0</v>
      </c>
      <c r="W3181" s="1127">
        <v>0</v>
      </c>
      <c r="X3181" s="1130">
        <v>13079768375.43</v>
      </c>
      <c r="Y3181" s="735">
        <v>0.37</v>
      </c>
      <c r="Z3181" s="1131">
        <v>13079768375.43</v>
      </c>
      <c r="AA3181" s="1131">
        <v>0</v>
      </c>
      <c r="AB3181" s="1131">
        <v>12642226970</v>
      </c>
      <c r="AC3181" s="1131">
        <v>0</v>
      </c>
      <c r="AD3181" s="1131">
        <v>437541405.43000031</v>
      </c>
      <c r="AE3181" s="1131">
        <v>0</v>
      </c>
      <c r="AF3181" s="126"/>
      <c r="AG3181" s="126"/>
      <c r="AH3181" s="126"/>
      <c r="AI3181" s="126"/>
      <c r="AJ3181" s="126"/>
      <c r="AK3181" s="126"/>
      <c r="AL3181" s="126">
        <v>3181</v>
      </c>
    </row>
    <row r="3182" spans="1:38">
      <c r="A3182" s="721" t="s">
        <v>2144</v>
      </c>
      <c r="B3182" s="722">
        <v>27</v>
      </c>
      <c r="C3182" s="722">
        <v>2735</v>
      </c>
      <c r="D3182" s="722">
        <v>273500</v>
      </c>
      <c r="E3182" s="721">
        <v>2735001005</v>
      </c>
      <c r="F3182" s="721" t="s">
        <v>4453</v>
      </c>
      <c r="G3182" s="1127">
        <v>8834141235</v>
      </c>
      <c r="H3182" s="1128">
        <v>0</v>
      </c>
      <c r="I3182" s="1128">
        <v>0</v>
      </c>
      <c r="J3182" s="1128">
        <v>-8834141235</v>
      </c>
      <c r="K3182" s="1128">
        <v>0</v>
      </c>
      <c r="L3182" s="1128">
        <v>0</v>
      </c>
      <c r="M3182" s="1128">
        <v>-8834141235</v>
      </c>
      <c r="N3182" s="1129">
        <v>0</v>
      </c>
      <c r="O3182" s="1128">
        <v>-8834141235</v>
      </c>
      <c r="P3182" s="1127">
        <v>-3268632256.9499998</v>
      </c>
      <c r="Q3182" s="1127">
        <v>0</v>
      </c>
      <c r="R3182" s="1127">
        <v>0</v>
      </c>
      <c r="S3182" s="1127">
        <v>0</v>
      </c>
      <c r="T3182" s="1130">
        <v>0</v>
      </c>
      <c r="U3182" s="1130">
        <v>0</v>
      </c>
      <c r="V3182" s="1130">
        <v>0</v>
      </c>
      <c r="W3182" s="1127">
        <v>0</v>
      </c>
      <c r="X3182" s="1130">
        <v>-3268632256.9499998</v>
      </c>
      <c r="Y3182" s="735">
        <v>0.37</v>
      </c>
      <c r="Z3182" s="1131">
        <v>0</v>
      </c>
      <c r="AA3182" s="1131">
        <v>-3268632256.9499998</v>
      </c>
      <c r="AB3182" s="1131">
        <v>0</v>
      </c>
      <c r="AC3182" s="1131">
        <v>0</v>
      </c>
      <c r="AD3182" s="1131">
        <v>0</v>
      </c>
      <c r="AE3182" s="1131">
        <v>-3268632256.9499998</v>
      </c>
      <c r="AF3182" s="126"/>
      <c r="AG3182" s="126"/>
      <c r="AH3182" s="126"/>
      <c r="AI3182" s="126"/>
      <c r="AJ3182" s="126"/>
      <c r="AK3182" s="126"/>
      <c r="AL3182" s="126">
        <v>3182</v>
      </c>
    </row>
    <row r="3183" spans="1:38">
      <c r="A3183" s="721" t="s">
        <v>2144</v>
      </c>
      <c r="B3183" s="722">
        <v>27</v>
      </c>
      <c r="C3183" s="722">
        <v>2735</v>
      </c>
      <c r="D3183" s="722">
        <v>273500</v>
      </c>
      <c r="E3183" s="721">
        <v>2735001006</v>
      </c>
      <c r="F3183" s="721" t="s">
        <v>378</v>
      </c>
      <c r="G3183" s="1127">
        <v>0</v>
      </c>
      <c r="H3183" s="1128">
        <v>0</v>
      </c>
      <c r="I3183" s="1128">
        <v>0</v>
      </c>
      <c r="J3183" s="1128">
        <v>0</v>
      </c>
      <c r="K3183" s="1128">
        <v>0</v>
      </c>
      <c r="L3183" s="1128">
        <v>0</v>
      </c>
      <c r="M3183" s="1128">
        <v>0</v>
      </c>
      <c r="N3183" s="1129">
        <v>0</v>
      </c>
      <c r="O3183" s="1128">
        <v>0</v>
      </c>
      <c r="P3183" s="1127">
        <v>0</v>
      </c>
      <c r="Q3183" s="1127">
        <v>0</v>
      </c>
      <c r="R3183" s="1127">
        <v>0</v>
      </c>
      <c r="S3183" s="1127">
        <v>0</v>
      </c>
      <c r="T3183" s="1130">
        <v>0</v>
      </c>
      <c r="U3183" s="1130">
        <v>0</v>
      </c>
      <c r="V3183" s="1130">
        <v>0</v>
      </c>
      <c r="W3183" s="1127">
        <v>0</v>
      </c>
      <c r="X3183" s="1130">
        <v>0</v>
      </c>
      <c r="Y3183" s="735">
        <v>0</v>
      </c>
      <c r="Z3183" s="1131">
        <v>0</v>
      </c>
      <c r="AA3183" s="1131">
        <v>0</v>
      </c>
      <c r="AB3183" s="1131">
        <v>0</v>
      </c>
      <c r="AC3183" s="1131">
        <v>0</v>
      </c>
      <c r="AD3183" s="1131">
        <v>0</v>
      </c>
      <c r="AE3183" s="1131">
        <v>0</v>
      </c>
      <c r="AF3183" s="126"/>
      <c r="AG3183" s="126"/>
      <c r="AH3183" s="126"/>
      <c r="AI3183" s="126"/>
      <c r="AJ3183" s="126"/>
      <c r="AK3183" s="126"/>
      <c r="AL3183" s="126">
        <v>3183</v>
      </c>
    </row>
    <row r="3184" spans="1:38">
      <c r="A3184" s="721" t="s">
        <v>2144</v>
      </c>
      <c r="B3184" s="722">
        <v>27</v>
      </c>
      <c r="C3184" s="722">
        <v>2735</v>
      </c>
      <c r="D3184" s="722">
        <v>273500</v>
      </c>
      <c r="E3184" s="721">
        <v>2735001009</v>
      </c>
      <c r="F3184" s="721" t="s">
        <v>4454</v>
      </c>
      <c r="G3184" s="1127">
        <v>477217150</v>
      </c>
      <c r="H3184" s="1128">
        <v>0</v>
      </c>
      <c r="I3184" s="1128">
        <v>0</v>
      </c>
      <c r="J3184" s="1128">
        <v>-477217150</v>
      </c>
      <c r="K3184" s="1128">
        <v>0</v>
      </c>
      <c r="L3184" s="1128">
        <v>0</v>
      </c>
      <c r="M3184" s="1128">
        <v>-477217150</v>
      </c>
      <c r="N3184" s="1129">
        <v>0</v>
      </c>
      <c r="O3184" s="1128">
        <v>-477217150</v>
      </c>
      <c r="P3184" s="1127">
        <v>-176570345.5</v>
      </c>
      <c r="Q3184" s="1127">
        <v>0</v>
      </c>
      <c r="R3184" s="1127">
        <v>0</v>
      </c>
      <c r="S3184" s="1127">
        <v>0</v>
      </c>
      <c r="T3184" s="1130">
        <v>0</v>
      </c>
      <c r="U3184" s="1130">
        <v>0</v>
      </c>
      <c r="V3184" s="1130">
        <v>0</v>
      </c>
      <c r="W3184" s="1127">
        <v>0</v>
      </c>
      <c r="X3184" s="1130">
        <v>-176570345.5</v>
      </c>
      <c r="Y3184" s="735">
        <v>0.37</v>
      </c>
      <c r="Z3184" s="1131">
        <v>0</v>
      </c>
      <c r="AA3184" s="1131">
        <v>-176570345.5</v>
      </c>
      <c r="AB3184" s="1131">
        <v>0</v>
      </c>
      <c r="AC3184" s="1131">
        <v>0</v>
      </c>
      <c r="AD3184" s="1131">
        <v>0</v>
      </c>
      <c r="AE3184" s="1131">
        <v>-176570345.5</v>
      </c>
      <c r="AF3184" s="126"/>
      <c r="AG3184" s="126"/>
      <c r="AH3184" s="126"/>
      <c r="AI3184" s="126"/>
      <c r="AJ3184" s="126"/>
      <c r="AK3184" s="126"/>
      <c r="AL3184" s="126">
        <v>3184</v>
      </c>
    </row>
    <row r="3185" spans="1:38">
      <c r="A3185" s="721" t="s">
        <v>2144</v>
      </c>
      <c r="B3185" s="722">
        <v>27</v>
      </c>
      <c r="C3185" s="722">
        <v>2735</v>
      </c>
      <c r="D3185" s="722">
        <v>273500</v>
      </c>
      <c r="E3185" s="721">
        <v>2735001010</v>
      </c>
      <c r="F3185" s="721" t="s">
        <v>2145</v>
      </c>
      <c r="G3185" s="1127">
        <v>0</v>
      </c>
      <c r="H3185" s="1128">
        <v>0</v>
      </c>
      <c r="I3185" s="1128">
        <v>0</v>
      </c>
      <c r="J3185" s="1128">
        <v>0</v>
      </c>
      <c r="K3185" s="1128">
        <v>0</v>
      </c>
      <c r="L3185" s="1128">
        <v>0</v>
      </c>
      <c r="M3185" s="1128">
        <v>0</v>
      </c>
      <c r="N3185" s="1129">
        <v>0</v>
      </c>
      <c r="O3185" s="1128">
        <v>0</v>
      </c>
      <c r="P3185" s="1127">
        <v>0</v>
      </c>
      <c r="Q3185" s="1127">
        <v>0</v>
      </c>
      <c r="R3185" s="1127">
        <v>0</v>
      </c>
      <c r="S3185" s="1127">
        <v>0</v>
      </c>
      <c r="T3185" s="1130">
        <v>0</v>
      </c>
      <c r="U3185" s="1130">
        <v>0</v>
      </c>
      <c r="V3185" s="1130">
        <v>0</v>
      </c>
      <c r="W3185" s="1127">
        <v>0</v>
      </c>
      <c r="X3185" s="1130">
        <v>0</v>
      </c>
      <c r="Y3185" s="735">
        <v>0</v>
      </c>
      <c r="Z3185" s="1131">
        <v>0</v>
      </c>
      <c r="AA3185" s="1131">
        <v>0</v>
      </c>
      <c r="AB3185" s="1131">
        <v>0</v>
      </c>
      <c r="AC3185" s="1131">
        <v>0</v>
      </c>
      <c r="AD3185" s="1131">
        <v>0</v>
      </c>
      <c r="AE3185" s="1131">
        <v>0</v>
      </c>
      <c r="AF3185" s="126"/>
      <c r="AG3185" s="126"/>
      <c r="AH3185" s="126"/>
      <c r="AI3185" s="126"/>
      <c r="AJ3185" s="126"/>
      <c r="AK3185" s="126"/>
      <c r="AL3185" s="126">
        <v>3185</v>
      </c>
    </row>
    <row r="3186" spans="1:38">
      <c r="A3186" s="721" t="s">
        <v>2144</v>
      </c>
      <c r="B3186" s="722">
        <v>27</v>
      </c>
      <c r="C3186" s="722">
        <v>2735</v>
      </c>
      <c r="D3186" s="722">
        <v>273500</v>
      </c>
      <c r="E3186" s="721">
        <v>2735001888</v>
      </c>
      <c r="F3186" s="721" t="s">
        <v>1725</v>
      </c>
      <c r="G3186" s="1127">
        <v>0</v>
      </c>
      <c r="H3186" s="1128">
        <v>0</v>
      </c>
      <c r="I3186" s="1128">
        <v>0</v>
      </c>
      <c r="J3186" s="1128">
        <v>0</v>
      </c>
      <c r="K3186" s="1128">
        <v>0</v>
      </c>
      <c r="L3186" s="1128">
        <v>0</v>
      </c>
      <c r="M3186" s="1128">
        <v>0</v>
      </c>
      <c r="N3186" s="1129">
        <v>0</v>
      </c>
      <c r="O3186" s="1128">
        <v>0</v>
      </c>
      <c r="P3186" s="1127">
        <v>0</v>
      </c>
      <c r="Q3186" s="1127">
        <v>0</v>
      </c>
      <c r="R3186" s="1127">
        <v>0</v>
      </c>
      <c r="S3186" s="1127">
        <v>0</v>
      </c>
      <c r="T3186" s="1130">
        <v>0</v>
      </c>
      <c r="U3186" s="1130">
        <v>0</v>
      </c>
      <c r="V3186" s="1130">
        <v>0</v>
      </c>
      <c r="W3186" s="1127">
        <v>0</v>
      </c>
      <c r="X3186" s="1130">
        <v>0</v>
      </c>
      <c r="Y3186" s="735">
        <v>0</v>
      </c>
      <c r="Z3186" s="1131">
        <v>0</v>
      </c>
      <c r="AA3186" s="1131">
        <v>0</v>
      </c>
      <c r="AB3186" s="1131">
        <v>0</v>
      </c>
      <c r="AC3186" s="1131">
        <v>0</v>
      </c>
      <c r="AD3186" s="1131">
        <v>0</v>
      </c>
      <c r="AE3186" s="1131">
        <v>0</v>
      </c>
      <c r="AF3186" s="126"/>
      <c r="AG3186" s="126"/>
      <c r="AH3186" s="126"/>
      <c r="AI3186" s="126"/>
      <c r="AJ3186" s="126"/>
      <c r="AK3186" s="126"/>
      <c r="AL3186" s="126">
        <v>3186</v>
      </c>
    </row>
    <row r="3187" spans="1:38">
      <c r="A3187" s="721" t="s">
        <v>2144</v>
      </c>
      <c r="B3187" s="722">
        <v>27</v>
      </c>
      <c r="C3187" s="722">
        <v>2735</v>
      </c>
      <c r="D3187" s="722">
        <v>273500</v>
      </c>
      <c r="E3187" s="721">
        <v>2735001889</v>
      </c>
      <c r="F3187" s="721" t="s">
        <v>4455</v>
      </c>
      <c r="G3187" s="1127">
        <v>-838031</v>
      </c>
      <c r="H3187" s="1128">
        <v>0</v>
      </c>
      <c r="I3187" s="1128">
        <v>0</v>
      </c>
      <c r="J3187" s="1128">
        <v>838031</v>
      </c>
      <c r="K3187" s="1128">
        <v>0</v>
      </c>
      <c r="L3187" s="1128">
        <v>838031</v>
      </c>
      <c r="M3187" s="1128">
        <v>0</v>
      </c>
      <c r="N3187" s="1129">
        <v>0</v>
      </c>
      <c r="O3187" s="1128">
        <v>838031</v>
      </c>
      <c r="P3187" s="1127">
        <v>310071.46999999997</v>
      </c>
      <c r="Q3187" s="1127">
        <v>0</v>
      </c>
      <c r="R3187" s="1127">
        <v>0</v>
      </c>
      <c r="S3187" s="1127">
        <v>0</v>
      </c>
      <c r="T3187" s="1130">
        <v>0</v>
      </c>
      <c r="U3187" s="1130">
        <v>0</v>
      </c>
      <c r="V3187" s="1130">
        <v>0</v>
      </c>
      <c r="W3187" s="1127">
        <v>0</v>
      </c>
      <c r="X3187" s="1130">
        <v>310071.46999999997</v>
      </c>
      <c r="Y3187" s="735">
        <v>0.36999999999999994</v>
      </c>
      <c r="Z3187" s="1131">
        <v>310071.46999999997</v>
      </c>
      <c r="AA3187" s="1131">
        <v>0</v>
      </c>
      <c r="AB3187" s="1131">
        <v>0</v>
      </c>
      <c r="AC3187" s="1131">
        <v>0</v>
      </c>
      <c r="AD3187" s="1131">
        <v>310071.46999999997</v>
      </c>
      <c r="AE3187" s="1131">
        <v>0</v>
      </c>
      <c r="AF3187" s="126"/>
      <c r="AG3187" s="126"/>
      <c r="AH3187" s="126"/>
      <c r="AI3187" s="126"/>
      <c r="AJ3187" s="126"/>
      <c r="AK3187" s="126"/>
      <c r="AL3187" s="126">
        <v>3187</v>
      </c>
    </row>
    <row r="3188" spans="1:38">
      <c r="A3188" s="721" t="s">
        <v>2144</v>
      </c>
      <c r="B3188" s="722">
        <v>27</v>
      </c>
      <c r="C3188" s="722">
        <v>2740</v>
      </c>
      <c r="D3188" s="722">
        <v>274000</v>
      </c>
      <c r="E3188" s="721">
        <v>2740001002</v>
      </c>
      <c r="F3188" s="721" t="s">
        <v>340</v>
      </c>
      <c r="G3188" s="1127">
        <v>-45375770840</v>
      </c>
      <c r="H3188" s="1128">
        <v>0</v>
      </c>
      <c r="I3188" s="1128">
        <v>-45375770839.949997</v>
      </c>
      <c r="J3188" s="1128">
        <v>5.00030517578125E-2</v>
      </c>
      <c r="K3188" s="1128">
        <v>0</v>
      </c>
      <c r="L3188" s="1128">
        <v>5.00030517578125E-2</v>
      </c>
      <c r="M3188" s="1128">
        <v>0</v>
      </c>
      <c r="N3188" s="1129">
        <v>0</v>
      </c>
      <c r="O3188" s="1128">
        <v>5.00030517578125E-2</v>
      </c>
      <c r="P3188" s="1127">
        <v>1.8501129150390625E-2</v>
      </c>
      <c r="Q3188" s="1127">
        <v>0</v>
      </c>
      <c r="R3188" s="1127">
        <v>0</v>
      </c>
      <c r="S3188" s="1127">
        <v>0</v>
      </c>
      <c r="T3188" s="1130">
        <v>0</v>
      </c>
      <c r="U3188" s="1130">
        <v>0</v>
      </c>
      <c r="V3188" s="1130">
        <v>0</v>
      </c>
      <c r="W3188" s="1127">
        <v>0</v>
      </c>
      <c r="X3188" s="1130">
        <v>1.8501129150390625E-2</v>
      </c>
      <c r="Y3188" s="735">
        <v>0.37</v>
      </c>
      <c r="Z3188" s="1131">
        <v>1.8501129150390625E-2</v>
      </c>
      <c r="AA3188" s="1131">
        <v>0</v>
      </c>
      <c r="AB3188" s="1131">
        <v>0</v>
      </c>
      <c r="AC3188" s="1131">
        <v>0</v>
      </c>
      <c r="AD3188" s="1131">
        <v>1.8501129150390625E-2</v>
      </c>
      <c r="AE3188" s="1131">
        <v>0</v>
      </c>
      <c r="AF3188" s="126"/>
      <c r="AG3188" s="126"/>
      <c r="AH3188" s="126"/>
      <c r="AI3188" s="126"/>
      <c r="AJ3188" s="126"/>
      <c r="AK3188" s="126"/>
      <c r="AL3188" s="126">
        <v>3188</v>
      </c>
    </row>
    <row r="3189" spans="1:38">
      <c r="A3189" s="721" t="s">
        <v>2144</v>
      </c>
      <c r="B3189" s="722">
        <v>27</v>
      </c>
      <c r="C3189" s="722">
        <v>2740</v>
      </c>
      <c r="D3189" s="722">
        <v>274000</v>
      </c>
      <c r="E3189" s="721">
        <v>2740001011</v>
      </c>
      <c r="F3189" s="721" t="s">
        <v>341</v>
      </c>
      <c r="G3189" s="1127">
        <v>43641129712</v>
      </c>
      <c r="H3189" s="1128">
        <v>0</v>
      </c>
      <c r="I3189" s="1128">
        <v>43641129711.639999</v>
      </c>
      <c r="J3189" s="1128">
        <v>-0.3600006103515625</v>
      </c>
      <c r="K3189" s="1128">
        <v>0</v>
      </c>
      <c r="L3189" s="1128">
        <v>0</v>
      </c>
      <c r="M3189" s="1128">
        <v>-0.3600006103515625</v>
      </c>
      <c r="N3189" s="1129">
        <v>0</v>
      </c>
      <c r="O3189" s="1128">
        <v>-0.3600006103515625</v>
      </c>
      <c r="P3189" s="1127">
        <v>-0.13320022583007812</v>
      </c>
      <c r="Q3189" s="1127">
        <v>0</v>
      </c>
      <c r="R3189" s="1127">
        <v>0</v>
      </c>
      <c r="S3189" s="1127">
        <v>0</v>
      </c>
      <c r="T3189" s="1130">
        <v>0</v>
      </c>
      <c r="U3189" s="1130">
        <v>0</v>
      </c>
      <c r="V3189" s="1130">
        <v>0</v>
      </c>
      <c r="W3189" s="1127">
        <v>0</v>
      </c>
      <c r="X3189" s="1130">
        <v>-0.13320022583007812</v>
      </c>
      <c r="Y3189" s="735">
        <v>0.37</v>
      </c>
      <c r="Z3189" s="1131">
        <v>0</v>
      </c>
      <c r="AA3189" s="1131">
        <v>-0.13320022583007812</v>
      </c>
      <c r="AB3189" s="1131">
        <v>0</v>
      </c>
      <c r="AC3189" s="1131">
        <v>0</v>
      </c>
      <c r="AD3189" s="1131">
        <v>0</v>
      </c>
      <c r="AE3189" s="1131">
        <v>-0.13320022583007812</v>
      </c>
      <c r="AF3189" s="126"/>
      <c r="AG3189" s="126"/>
      <c r="AH3189" s="126"/>
      <c r="AI3189" s="126"/>
      <c r="AJ3189" s="126"/>
      <c r="AK3189" s="126"/>
      <c r="AL3189" s="126">
        <v>3189</v>
      </c>
    </row>
    <row r="3190" spans="1:38">
      <c r="A3190" s="721" t="s">
        <v>2144</v>
      </c>
      <c r="B3190" s="722">
        <v>27</v>
      </c>
      <c r="C3190" s="722">
        <v>2745</v>
      </c>
      <c r="D3190" s="722">
        <v>274500</v>
      </c>
      <c r="E3190" s="721">
        <v>2745001000</v>
      </c>
      <c r="F3190" s="721" t="s">
        <v>1726</v>
      </c>
      <c r="G3190" s="1127">
        <v>239230004</v>
      </c>
      <c r="H3190" s="1128">
        <v>0</v>
      </c>
      <c r="I3190" s="1128">
        <v>239230003.78999999</v>
      </c>
      <c r="J3190" s="1128">
        <v>-0.21000000834465027</v>
      </c>
      <c r="K3190" s="1128">
        <v>0</v>
      </c>
      <c r="L3190" s="1128">
        <v>0</v>
      </c>
      <c r="M3190" s="1128">
        <v>-0.21000000834465027</v>
      </c>
      <c r="N3190" s="1129">
        <v>0</v>
      </c>
      <c r="O3190" s="1128">
        <v>-0.21000000834465027</v>
      </c>
      <c r="P3190" s="1127">
        <v>-7.7700003087520592E-2</v>
      </c>
      <c r="Q3190" s="1127">
        <v>0</v>
      </c>
      <c r="R3190" s="1127">
        <v>0</v>
      </c>
      <c r="S3190" s="1127">
        <v>0</v>
      </c>
      <c r="T3190" s="1130">
        <v>0</v>
      </c>
      <c r="U3190" s="1130">
        <v>0</v>
      </c>
      <c r="V3190" s="1130">
        <v>0</v>
      </c>
      <c r="W3190" s="1127">
        <v>0</v>
      </c>
      <c r="X3190" s="1130">
        <v>-7.7700003087520592E-2</v>
      </c>
      <c r="Y3190" s="735">
        <v>0.36999999999999994</v>
      </c>
      <c r="Z3190" s="1131">
        <v>0</v>
      </c>
      <c r="AA3190" s="1131">
        <v>-7.7700003087520592E-2</v>
      </c>
      <c r="AB3190" s="1131">
        <v>0</v>
      </c>
      <c r="AC3190" s="1131">
        <v>0</v>
      </c>
      <c r="AD3190" s="1131">
        <v>0</v>
      </c>
      <c r="AE3190" s="1131">
        <v>-7.7700003087520592E-2</v>
      </c>
      <c r="AF3190" s="126"/>
      <c r="AG3190" s="126"/>
      <c r="AH3190" s="126"/>
      <c r="AI3190" s="126"/>
      <c r="AJ3190" s="126"/>
      <c r="AK3190" s="126"/>
      <c r="AL3190" s="126">
        <v>3190</v>
      </c>
    </row>
    <row r="3191" spans="1:38">
      <c r="A3191" s="721" t="s">
        <v>2144</v>
      </c>
      <c r="B3191" s="722">
        <v>27</v>
      </c>
      <c r="C3191" s="722">
        <v>2745</v>
      </c>
      <c r="D3191" s="722">
        <v>274500</v>
      </c>
      <c r="E3191" s="721">
        <v>2745001034</v>
      </c>
      <c r="F3191" s="721" t="s">
        <v>1727</v>
      </c>
      <c r="G3191" s="1127">
        <v>-19615059764</v>
      </c>
      <c r="H3191" s="1128">
        <v>0</v>
      </c>
      <c r="I3191" s="1128">
        <v>0</v>
      </c>
      <c r="J3191" s="1128">
        <v>19615059764</v>
      </c>
      <c r="K3191" s="1128">
        <v>0</v>
      </c>
      <c r="L3191" s="1128">
        <v>19615059764</v>
      </c>
      <c r="M3191" s="1128">
        <v>0</v>
      </c>
      <c r="N3191" s="1129">
        <v>0</v>
      </c>
      <c r="O3191" s="1128">
        <v>19615059764</v>
      </c>
      <c r="P3191" s="1127">
        <v>7257572112.6800003</v>
      </c>
      <c r="Q3191" s="1127">
        <v>0</v>
      </c>
      <c r="R3191" s="1127">
        <v>0</v>
      </c>
      <c r="S3191" s="1127">
        <v>0</v>
      </c>
      <c r="T3191" s="1130">
        <v>0</v>
      </c>
      <c r="U3191" s="1130">
        <v>0</v>
      </c>
      <c r="V3191" s="1130">
        <v>0</v>
      </c>
      <c r="W3191" s="1127">
        <v>0</v>
      </c>
      <c r="X3191" s="1130">
        <v>7257572112.6800003</v>
      </c>
      <c r="Y3191" s="735">
        <v>0.37</v>
      </c>
      <c r="Z3191" s="1131">
        <v>7257572112.6800003</v>
      </c>
      <c r="AA3191" s="1131">
        <v>0</v>
      </c>
      <c r="AB3191" s="1131">
        <v>0</v>
      </c>
      <c r="AC3191" s="1131">
        <v>0</v>
      </c>
      <c r="AD3191" s="1131">
        <v>7257572112.6800003</v>
      </c>
      <c r="AE3191" s="1131">
        <v>0</v>
      </c>
      <c r="AF3191" s="126"/>
      <c r="AG3191" s="126"/>
      <c r="AH3191" s="126"/>
      <c r="AI3191" s="126"/>
      <c r="AJ3191" s="126"/>
      <c r="AK3191" s="126"/>
      <c r="AL3191" s="126">
        <v>3191</v>
      </c>
    </row>
    <row r="3192" spans="1:38">
      <c r="A3192" s="721" t="s">
        <v>2144</v>
      </c>
      <c r="B3192" s="722">
        <v>27</v>
      </c>
      <c r="C3192" s="722">
        <v>2745</v>
      </c>
      <c r="D3192" s="722">
        <v>274500</v>
      </c>
      <c r="E3192" s="721">
        <v>2745001035</v>
      </c>
      <c r="F3192" s="721" t="s">
        <v>3273</v>
      </c>
      <c r="G3192" s="1127">
        <v>0</v>
      </c>
      <c r="H3192" s="1128">
        <v>0</v>
      </c>
      <c r="I3192" s="1128">
        <v>0</v>
      </c>
      <c r="J3192" s="1128">
        <v>0</v>
      </c>
      <c r="K3192" s="1128">
        <v>0</v>
      </c>
      <c r="L3192" s="1128">
        <v>0</v>
      </c>
      <c r="M3192" s="1128">
        <v>0</v>
      </c>
      <c r="N3192" s="1129">
        <v>0</v>
      </c>
      <c r="O3192" s="1128">
        <v>0</v>
      </c>
      <c r="P3192" s="1127">
        <v>0</v>
      </c>
      <c r="Q3192" s="1127">
        <v>0</v>
      </c>
      <c r="R3192" s="1127">
        <v>0</v>
      </c>
      <c r="S3192" s="1127">
        <v>0</v>
      </c>
      <c r="T3192" s="1130">
        <v>0</v>
      </c>
      <c r="U3192" s="1130">
        <v>0</v>
      </c>
      <c r="V3192" s="1130">
        <v>0</v>
      </c>
      <c r="W3192" s="1127">
        <v>0</v>
      </c>
      <c r="X3192" s="1130">
        <v>0</v>
      </c>
      <c r="Y3192" s="735">
        <v>0</v>
      </c>
      <c r="Z3192" s="1131">
        <v>0</v>
      </c>
      <c r="AA3192" s="1131">
        <v>0</v>
      </c>
      <c r="AB3192" s="1131">
        <v>0</v>
      </c>
      <c r="AC3192" s="1131">
        <v>0</v>
      </c>
      <c r="AD3192" s="1131">
        <v>0</v>
      </c>
      <c r="AE3192" s="1131">
        <v>0</v>
      </c>
      <c r="AF3192" s="126"/>
      <c r="AG3192" s="126"/>
      <c r="AH3192" s="126"/>
      <c r="AI3192" s="126"/>
      <c r="AJ3192" s="126"/>
      <c r="AK3192" s="126"/>
      <c r="AL3192" s="126">
        <v>3192</v>
      </c>
    </row>
    <row r="3193" spans="1:38">
      <c r="A3193" s="721" t="s">
        <v>2144</v>
      </c>
      <c r="B3193" s="722">
        <v>27</v>
      </c>
      <c r="C3193" s="722">
        <v>2745</v>
      </c>
      <c r="D3193" s="722">
        <v>274500</v>
      </c>
      <c r="E3193" s="721">
        <v>2745001037</v>
      </c>
      <c r="F3193" s="721" t="s">
        <v>1685</v>
      </c>
      <c r="G3193" s="1127">
        <v>-239230004</v>
      </c>
      <c r="H3193" s="1128">
        <v>0</v>
      </c>
      <c r="I3193" s="1128">
        <v>-239230003.78999999</v>
      </c>
      <c r="J3193" s="1128">
        <v>0.21000000834465027</v>
      </c>
      <c r="K3193" s="1128">
        <v>0</v>
      </c>
      <c r="L3193" s="1128">
        <v>0.21000000834465027</v>
      </c>
      <c r="M3193" s="1128">
        <v>0</v>
      </c>
      <c r="N3193" s="1129">
        <v>0</v>
      </c>
      <c r="O3193" s="1128">
        <v>0.21000000834465027</v>
      </c>
      <c r="P3193" s="1127">
        <v>7.7700003087520592E-2</v>
      </c>
      <c r="Q3193" s="1127">
        <v>0</v>
      </c>
      <c r="R3193" s="1127">
        <v>0</v>
      </c>
      <c r="S3193" s="1127">
        <v>0</v>
      </c>
      <c r="T3193" s="1130">
        <v>0</v>
      </c>
      <c r="U3193" s="1130">
        <v>0</v>
      </c>
      <c r="V3193" s="1130">
        <v>0</v>
      </c>
      <c r="W3193" s="1127">
        <v>0</v>
      </c>
      <c r="X3193" s="1130">
        <v>7.7700003087520592E-2</v>
      </c>
      <c r="Y3193" s="735">
        <v>0.36999999999999994</v>
      </c>
      <c r="Z3193" s="1131">
        <v>7.7700003087520592E-2</v>
      </c>
      <c r="AA3193" s="1131">
        <v>0</v>
      </c>
      <c r="AB3193" s="1131">
        <v>0</v>
      </c>
      <c r="AC3193" s="1131">
        <v>0</v>
      </c>
      <c r="AD3193" s="1131">
        <v>7.7700003087520592E-2</v>
      </c>
      <c r="AE3193" s="1131">
        <v>0</v>
      </c>
      <c r="AF3193" s="126"/>
      <c r="AG3193" s="126"/>
      <c r="AH3193" s="126"/>
      <c r="AI3193" s="126"/>
      <c r="AJ3193" s="126"/>
      <c r="AK3193" s="126"/>
      <c r="AL3193" s="126">
        <v>3193</v>
      </c>
    </row>
    <row r="3194" spans="1:38">
      <c r="A3194" s="721" t="s">
        <v>2144</v>
      </c>
      <c r="B3194" s="722">
        <v>27</v>
      </c>
      <c r="C3194" s="722">
        <v>2765</v>
      </c>
      <c r="D3194" s="722">
        <v>276500</v>
      </c>
      <c r="E3194" s="721">
        <v>2765001000</v>
      </c>
      <c r="F3194" s="721" t="s">
        <v>1728</v>
      </c>
      <c r="G3194" s="1127">
        <v>3387305876</v>
      </c>
      <c r="H3194" s="1128">
        <v>0</v>
      </c>
      <c r="I3194" s="1128">
        <v>3387305875.8400002</v>
      </c>
      <c r="J3194" s="1128">
        <v>-0.15999984741210938</v>
      </c>
      <c r="K3194" s="1128">
        <v>0</v>
      </c>
      <c r="L3194" s="1128">
        <v>0</v>
      </c>
      <c r="M3194" s="1128">
        <v>-0.15999984741210938</v>
      </c>
      <c r="N3194" s="1129">
        <v>0</v>
      </c>
      <c r="O3194" s="1128">
        <v>-0.15999984741210938</v>
      </c>
      <c r="P3194" s="1127">
        <v>-5.9199943542480468E-2</v>
      </c>
      <c r="Q3194" s="1127">
        <v>0</v>
      </c>
      <c r="R3194" s="1127">
        <v>0</v>
      </c>
      <c r="S3194" s="1127">
        <v>0</v>
      </c>
      <c r="T3194" s="1130">
        <v>0</v>
      </c>
      <c r="U3194" s="1130">
        <v>0</v>
      </c>
      <c r="V3194" s="1130">
        <v>0</v>
      </c>
      <c r="W3194" s="1127">
        <v>0</v>
      </c>
      <c r="X3194" s="1130">
        <v>-5.9199943542480468E-2</v>
      </c>
      <c r="Y3194" s="735">
        <v>0.37</v>
      </c>
      <c r="Z3194" s="1131">
        <v>0</v>
      </c>
      <c r="AA3194" s="1131">
        <v>-5.9199943542480468E-2</v>
      </c>
      <c r="AB3194" s="1131">
        <v>0</v>
      </c>
      <c r="AC3194" s="1131">
        <v>0</v>
      </c>
      <c r="AD3194" s="1131">
        <v>0</v>
      </c>
      <c r="AE3194" s="1131">
        <v>-5.9199943542480468E-2</v>
      </c>
      <c r="AF3194" s="126"/>
      <c r="AG3194" s="126"/>
      <c r="AH3194" s="126"/>
      <c r="AI3194" s="126"/>
      <c r="AJ3194" s="126"/>
      <c r="AK3194" s="126"/>
      <c r="AL3194" s="126">
        <v>3194</v>
      </c>
    </row>
    <row r="3195" spans="1:38">
      <c r="A3195" s="721" t="s">
        <v>2144</v>
      </c>
      <c r="B3195" s="722">
        <v>27</v>
      </c>
      <c r="C3195" s="722">
        <v>2765</v>
      </c>
      <c r="D3195" s="722">
        <v>276500</v>
      </c>
      <c r="E3195" s="721">
        <v>2765001001</v>
      </c>
      <c r="F3195" s="721" t="s">
        <v>1729</v>
      </c>
      <c r="G3195" s="1127">
        <v>-128215083941</v>
      </c>
      <c r="H3195" s="1128">
        <v>0</v>
      </c>
      <c r="I3195" s="1128">
        <v>-76785984088.270004</v>
      </c>
      <c r="J3195" s="1128">
        <v>51429099852.729996</v>
      </c>
      <c r="K3195" s="1128">
        <v>0</v>
      </c>
      <c r="L3195" s="1128">
        <v>51429099852.729996</v>
      </c>
      <c r="M3195" s="1128">
        <v>0</v>
      </c>
      <c r="N3195" s="1129">
        <v>0</v>
      </c>
      <c r="O3195" s="1128">
        <v>51429099852.729996</v>
      </c>
      <c r="P3195" s="1127">
        <v>19028766945.510098</v>
      </c>
      <c r="Q3195" s="1127">
        <v>0</v>
      </c>
      <c r="R3195" s="1127">
        <v>0</v>
      </c>
      <c r="S3195" s="1127">
        <v>0</v>
      </c>
      <c r="T3195" s="1130">
        <v>0</v>
      </c>
      <c r="U3195" s="1130">
        <v>0</v>
      </c>
      <c r="V3195" s="1130">
        <v>0</v>
      </c>
      <c r="W3195" s="1127">
        <v>0</v>
      </c>
      <c r="X3195" s="1130">
        <v>19028766945.510098</v>
      </c>
      <c r="Y3195" s="735">
        <v>0.37</v>
      </c>
      <c r="Z3195" s="1131">
        <v>19028766945.510098</v>
      </c>
      <c r="AA3195" s="1131">
        <v>0</v>
      </c>
      <c r="AB3195" s="1131">
        <v>15504906290.338501</v>
      </c>
      <c r="AC3195" s="1131">
        <v>0</v>
      </c>
      <c r="AD3195" s="1131">
        <v>3523860655.1715965</v>
      </c>
      <c r="AE3195" s="1131">
        <v>0</v>
      </c>
      <c r="AF3195" s="126"/>
      <c r="AG3195" s="126"/>
      <c r="AH3195" s="126"/>
      <c r="AI3195" s="126"/>
      <c r="AJ3195" s="126"/>
      <c r="AK3195" s="126"/>
      <c r="AL3195" s="126">
        <v>3195</v>
      </c>
    </row>
    <row r="3196" spans="1:38">
      <c r="A3196" s="721" t="s">
        <v>2144</v>
      </c>
      <c r="B3196" s="722">
        <v>27</v>
      </c>
      <c r="C3196" s="722">
        <v>2795</v>
      </c>
      <c r="D3196" s="722">
        <v>279500</v>
      </c>
      <c r="E3196" s="721">
        <v>2795001000</v>
      </c>
      <c r="F3196" s="721" t="s">
        <v>342</v>
      </c>
      <c r="G3196" s="1127">
        <v>199609652459</v>
      </c>
      <c r="H3196" s="1128">
        <v>0</v>
      </c>
      <c r="I3196" s="1128">
        <v>199609652459.04001</v>
      </c>
      <c r="J3196" s="1128">
        <v>4.0008544921875E-2</v>
      </c>
      <c r="K3196" s="1128">
        <v>0</v>
      </c>
      <c r="L3196" s="1128">
        <v>4.0008544921875E-2</v>
      </c>
      <c r="M3196" s="1128">
        <v>0</v>
      </c>
      <c r="N3196" s="1129">
        <v>0</v>
      </c>
      <c r="O3196" s="1128">
        <v>4.0008544921875E-2</v>
      </c>
      <c r="P3196" s="1127">
        <v>1.480316162109375E-2</v>
      </c>
      <c r="Q3196" s="1127">
        <v>0</v>
      </c>
      <c r="R3196" s="1127">
        <v>0</v>
      </c>
      <c r="S3196" s="1127">
        <v>0</v>
      </c>
      <c r="T3196" s="1130">
        <v>0</v>
      </c>
      <c r="U3196" s="1130">
        <v>0</v>
      </c>
      <c r="V3196" s="1130">
        <v>0</v>
      </c>
      <c r="W3196" s="1127">
        <v>0</v>
      </c>
      <c r="X3196" s="1130">
        <v>1.480316162109375E-2</v>
      </c>
      <c r="Y3196" s="735">
        <v>0.37</v>
      </c>
      <c r="Z3196" s="1131">
        <v>1.480316162109375E-2</v>
      </c>
      <c r="AA3196" s="1131">
        <v>0</v>
      </c>
      <c r="AB3196" s="1131">
        <v>0</v>
      </c>
      <c r="AC3196" s="1131">
        <v>0</v>
      </c>
      <c r="AD3196" s="1131">
        <v>1.480316162109375E-2</v>
      </c>
      <c r="AE3196" s="1131">
        <v>0</v>
      </c>
      <c r="AF3196" s="126"/>
      <c r="AG3196" s="126"/>
      <c r="AH3196" s="126"/>
      <c r="AI3196" s="126"/>
      <c r="AJ3196" s="126"/>
      <c r="AK3196" s="126"/>
      <c r="AL3196" s="126">
        <v>3196</v>
      </c>
    </row>
    <row r="3197" spans="1:38">
      <c r="A3197" s="721" t="s">
        <v>2144</v>
      </c>
      <c r="B3197" s="722">
        <v>27</v>
      </c>
      <c r="C3197" s="722">
        <v>2795</v>
      </c>
      <c r="D3197" s="722">
        <v>279500</v>
      </c>
      <c r="E3197" s="721">
        <v>2795001001</v>
      </c>
      <c r="F3197" s="721" t="s">
        <v>4456</v>
      </c>
      <c r="G3197" s="1127">
        <v>-798521584</v>
      </c>
      <c r="H3197" s="1128">
        <v>0</v>
      </c>
      <c r="I3197" s="1128">
        <v>-798521584.40999997</v>
      </c>
      <c r="J3197" s="1128">
        <v>-0.40999996662139893</v>
      </c>
      <c r="K3197" s="1128">
        <v>0</v>
      </c>
      <c r="L3197" s="1128">
        <v>0</v>
      </c>
      <c r="M3197" s="1128">
        <v>-0.40999996662139893</v>
      </c>
      <c r="N3197" s="1129">
        <v>0</v>
      </c>
      <c r="O3197" s="1128">
        <v>-0.40999996662139893</v>
      </c>
      <c r="P3197" s="1127">
        <v>-0.1516999876499176</v>
      </c>
      <c r="Q3197" s="1127">
        <v>0</v>
      </c>
      <c r="R3197" s="1127">
        <v>0</v>
      </c>
      <c r="S3197" s="1127">
        <v>0</v>
      </c>
      <c r="T3197" s="1130">
        <v>0</v>
      </c>
      <c r="U3197" s="1130">
        <v>0</v>
      </c>
      <c r="V3197" s="1130">
        <v>0</v>
      </c>
      <c r="W3197" s="1127">
        <v>0</v>
      </c>
      <c r="X3197" s="1130">
        <v>-0.1516999876499176</v>
      </c>
      <c r="Y3197" s="735">
        <v>0.37</v>
      </c>
      <c r="Z3197" s="1131">
        <v>0</v>
      </c>
      <c r="AA3197" s="1131">
        <v>-0.1516999876499176</v>
      </c>
      <c r="AB3197" s="1131">
        <v>0</v>
      </c>
      <c r="AC3197" s="1131">
        <v>0</v>
      </c>
      <c r="AD3197" s="1131">
        <v>0</v>
      </c>
      <c r="AE3197" s="1131">
        <v>-0.1516999876499176</v>
      </c>
      <c r="AF3197" s="126"/>
      <c r="AG3197" s="126"/>
      <c r="AH3197" s="126"/>
      <c r="AI3197" s="126"/>
      <c r="AJ3197" s="126"/>
      <c r="AK3197" s="126"/>
      <c r="AL3197" s="126">
        <v>3197</v>
      </c>
    </row>
    <row r="3198" spans="1:38">
      <c r="A3198" s="721" t="s">
        <v>2144</v>
      </c>
      <c r="B3198" s="722">
        <v>27</v>
      </c>
      <c r="C3198" s="722">
        <v>2795</v>
      </c>
      <c r="D3198" s="722">
        <v>279500</v>
      </c>
      <c r="E3198" s="721">
        <v>2795001002</v>
      </c>
      <c r="F3198" s="721" t="s">
        <v>1730</v>
      </c>
      <c r="G3198" s="1127">
        <v>18029294515</v>
      </c>
      <c r="H3198" s="1128">
        <v>0</v>
      </c>
      <c r="I3198" s="1128">
        <v>18029294515</v>
      </c>
      <c r="J3198" s="1128">
        <v>0</v>
      </c>
      <c r="K3198" s="1128">
        <v>0</v>
      </c>
      <c r="L3198" s="1128">
        <v>0</v>
      </c>
      <c r="M3198" s="1128">
        <v>0</v>
      </c>
      <c r="N3198" s="1129">
        <v>0</v>
      </c>
      <c r="O3198" s="1128">
        <v>0</v>
      </c>
      <c r="P3198" s="1127">
        <v>0</v>
      </c>
      <c r="Q3198" s="1127">
        <v>0</v>
      </c>
      <c r="R3198" s="1127">
        <v>0</v>
      </c>
      <c r="S3198" s="1127">
        <v>0</v>
      </c>
      <c r="T3198" s="1130">
        <v>0</v>
      </c>
      <c r="U3198" s="1130">
        <v>0</v>
      </c>
      <c r="V3198" s="1130">
        <v>0</v>
      </c>
      <c r="W3198" s="1127">
        <v>0</v>
      </c>
      <c r="X3198" s="1130">
        <v>0</v>
      </c>
      <c r="Y3198" s="735">
        <v>0</v>
      </c>
      <c r="Z3198" s="1131">
        <v>0</v>
      </c>
      <c r="AA3198" s="1131">
        <v>0</v>
      </c>
      <c r="AB3198" s="1131">
        <v>0</v>
      </c>
      <c r="AC3198" s="1131">
        <v>0</v>
      </c>
      <c r="AD3198" s="1131">
        <v>0</v>
      </c>
      <c r="AE3198" s="1131">
        <v>0</v>
      </c>
      <c r="AF3198" s="126"/>
      <c r="AG3198" s="126"/>
      <c r="AH3198" s="126"/>
      <c r="AI3198" s="126"/>
      <c r="AJ3198" s="126"/>
      <c r="AK3198" s="126"/>
      <c r="AL3198" s="126">
        <v>3198</v>
      </c>
    </row>
    <row r="3199" spans="1:38">
      <c r="A3199" s="721" t="s">
        <v>2144</v>
      </c>
      <c r="B3199" s="722">
        <v>27</v>
      </c>
      <c r="C3199" s="722">
        <v>2795</v>
      </c>
      <c r="D3199" s="722">
        <v>279500</v>
      </c>
      <c r="E3199" s="721">
        <v>2795001003</v>
      </c>
      <c r="F3199" s="721" t="s">
        <v>343</v>
      </c>
      <c r="G3199" s="1127">
        <v>-14980010310</v>
      </c>
      <c r="H3199" s="1128">
        <v>0</v>
      </c>
      <c r="I3199" s="1128">
        <v>-14980010309.59</v>
      </c>
      <c r="J3199" s="1128">
        <v>0.40999984741210938</v>
      </c>
      <c r="K3199" s="1128">
        <v>0</v>
      </c>
      <c r="L3199" s="1128">
        <v>0.40999984741210938</v>
      </c>
      <c r="M3199" s="1128">
        <v>0</v>
      </c>
      <c r="N3199" s="1129">
        <v>0</v>
      </c>
      <c r="O3199" s="1128">
        <v>0.40999984741210938</v>
      </c>
      <c r="P3199" s="1127">
        <v>0.15169994354248045</v>
      </c>
      <c r="Q3199" s="1127">
        <v>0</v>
      </c>
      <c r="R3199" s="1127">
        <v>0</v>
      </c>
      <c r="S3199" s="1127">
        <v>0</v>
      </c>
      <c r="T3199" s="1130">
        <v>0</v>
      </c>
      <c r="U3199" s="1130">
        <v>0</v>
      </c>
      <c r="V3199" s="1130">
        <v>0</v>
      </c>
      <c r="W3199" s="1127">
        <v>0</v>
      </c>
      <c r="X3199" s="1130">
        <v>0.15169994354248045</v>
      </c>
      <c r="Y3199" s="735">
        <v>0.36999999999999994</v>
      </c>
      <c r="Z3199" s="1131">
        <v>0.15169994354248045</v>
      </c>
      <c r="AA3199" s="1131">
        <v>0</v>
      </c>
      <c r="AB3199" s="1131">
        <v>0</v>
      </c>
      <c r="AC3199" s="1131">
        <v>0</v>
      </c>
      <c r="AD3199" s="1131">
        <v>0.15169994354248045</v>
      </c>
      <c r="AE3199" s="1131">
        <v>0</v>
      </c>
      <c r="AF3199" s="126"/>
      <c r="AG3199" s="126"/>
      <c r="AH3199" s="126"/>
      <c r="AI3199" s="126"/>
      <c r="AJ3199" s="126"/>
      <c r="AK3199" s="126"/>
      <c r="AL3199" s="126">
        <v>3199</v>
      </c>
    </row>
    <row r="3200" spans="1:38">
      <c r="A3200" s="721" t="s">
        <v>2144</v>
      </c>
      <c r="B3200" s="722">
        <v>27</v>
      </c>
      <c r="C3200" s="722">
        <v>2795</v>
      </c>
      <c r="D3200" s="722">
        <v>279500</v>
      </c>
      <c r="E3200" s="721">
        <v>2795001005</v>
      </c>
      <c r="F3200" s="721" t="s">
        <v>379</v>
      </c>
      <c r="G3200" s="1127">
        <v>-282213213811</v>
      </c>
      <c r="H3200" s="1128">
        <v>0</v>
      </c>
      <c r="I3200" s="1128">
        <v>-282213213811</v>
      </c>
      <c r="J3200" s="1128">
        <v>0</v>
      </c>
      <c r="K3200" s="1128">
        <v>0</v>
      </c>
      <c r="L3200" s="1128">
        <v>0</v>
      </c>
      <c r="M3200" s="1128">
        <v>0</v>
      </c>
      <c r="N3200" s="1129">
        <v>0</v>
      </c>
      <c r="O3200" s="1128">
        <v>0</v>
      </c>
      <c r="P3200" s="1127">
        <v>0</v>
      </c>
      <c r="Q3200" s="1127">
        <v>0</v>
      </c>
      <c r="R3200" s="1127">
        <v>0</v>
      </c>
      <c r="S3200" s="1127">
        <v>0</v>
      </c>
      <c r="T3200" s="1130">
        <v>0</v>
      </c>
      <c r="U3200" s="1130">
        <v>0</v>
      </c>
      <c r="V3200" s="1130">
        <v>0</v>
      </c>
      <c r="W3200" s="1127">
        <v>0</v>
      </c>
      <c r="X3200" s="1130">
        <v>0</v>
      </c>
      <c r="Y3200" s="735">
        <v>0</v>
      </c>
      <c r="Z3200" s="1131">
        <v>0</v>
      </c>
      <c r="AA3200" s="1131">
        <v>0</v>
      </c>
      <c r="AB3200" s="1131">
        <v>0</v>
      </c>
      <c r="AC3200" s="1131">
        <v>0</v>
      </c>
      <c r="AD3200" s="1131">
        <v>0</v>
      </c>
      <c r="AE3200" s="1131">
        <v>0</v>
      </c>
      <c r="AF3200" s="126"/>
      <c r="AG3200" s="126"/>
      <c r="AH3200" s="126"/>
      <c r="AI3200" s="126"/>
      <c r="AJ3200" s="126"/>
      <c r="AK3200" s="126"/>
      <c r="AL3200" s="126">
        <v>3200</v>
      </c>
    </row>
    <row r="3201" spans="1:38">
      <c r="A3201" s="721" t="s">
        <v>2144</v>
      </c>
      <c r="B3201" s="722">
        <v>27</v>
      </c>
      <c r="C3201" s="722">
        <v>2795</v>
      </c>
      <c r="D3201" s="722">
        <v>279500</v>
      </c>
      <c r="E3201" s="721">
        <v>2795001006</v>
      </c>
      <c r="F3201" s="721" t="s">
        <v>4457</v>
      </c>
      <c r="G3201" s="1127">
        <v>-1796442417</v>
      </c>
      <c r="H3201" s="1128">
        <v>0</v>
      </c>
      <c r="I3201" s="1128">
        <v>-1796442416.96</v>
      </c>
      <c r="J3201" s="1128">
        <v>3.9999961853027344E-2</v>
      </c>
      <c r="K3201" s="1128">
        <v>0</v>
      </c>
      <c r="L3201" s="1128">
        <v>3.9999961853027344E-2</v>
      </c>
      <c r="M3201" s="1128">
        <v>0</v>
      </c>
      <c r="N3201" s="1129">
        <v>0</v>
      </c>
      <c r="O3201" s="1128">
        <v>3.9999961853027344E-2</v>
      </c>
      <c r="P3201" s="1127">
        <v>1.4799985885620117E-2</v>
      </c>
      <c r="Q3201" s="1127">
        <v>0</v>
      </c>
      <c r="R3201" s="1127">
        <v>0</v>
      </c>
      <c r="S3201" s="1127">
        <v>0</v>
      </c>
      <c r="T3201" s="1130">
        <v>0</v>
      </c>
      <c r="U3201" s="1130">
        <v>0</v>
      </c>
      <c r="V3201" s="1130">
        <v>0</v>
      </c>
      <c r="W3201" s="1127">
        <v>0</v>
      </c>
      <c r="X3201" s="1130">
        <v>1.4799985885620117E-2</v>
      </c>
      <c r="Y3201" s="735">
        <v>0.37</v>
      </c>
      <c r="Z3201" s="1131">
        <v>1.4799985885620117E-2</v>
      </c>
      <c r="AA3201" s="1131">
        <v>0</v>
      </c>
      <c r="AB3201" s="1131">
        <v>0</v>
      </c>
      <c r="AC3201" s="1131">
        <v>0</v>
      </c>
      <c r="AD3201" s="1131">
        <v>1.4799985885620117E-2</v>
      </c>
      <c r="AE3201" s="1131">
        <v>0</v>
      </c>
      <c r="AF3201" s="126"/>
      <c r="AG3201" s="126"/>
      <c r="AH3201" s="126"/>
      <c r="AI3201" s="126"/>
      <c r="AJ3201" s="126"/>
      <c r="AK3201" s="126"/>
      <c r="AL3201" s="126">
        <v>3201</v>
      </c>
    </row>
    <row r="3202" spans="1:38">
      <c r="A3202" s="721" t="s">
        <v>2144</v>
      </c>
      <c r="B3202" s="722">
        <v>27</v>
      </c>
      <c r="C3202" s="722">
        <v>2795</v>
      </c>
      <c r="D3202" s="722">
        <v>279500</v>
      </c>
      <c r="E3202" s="721">
        <v>2795001007</v>
      </c>
      <c r="F3202" s="721" t="s">
        <v>1731</v>
      </c>
      <c r="G3202" s="1127">
        <v>-27732522515</v>
      </c>
      <c r="H3202" s="1128">
        <v>0</v>
      </c>
      <c r="I3202" s="1128">
        <v>-27732522515.490002</v>
      </c>
      <c r="J3202" s="1128">
        <v>-0.49000167846679688</v>
      </c>
      <c r="K3202" s="1128">
        <v>0</v>
      </c>
      <c r="L3202" s="1128">
        <v>0</v>
      </c>
      <c r="M3202" s="1128">
        <v>-0.49000167846679688</v>
      </c>
      <c r="N3202" s="1129">
        <v>0</v>
      </c>
      <c r="O3202" s="1128">
        <v>-0.49000167846679688</v>
      </c>
      <c r="P3202" s="1127">
        <v>-0.18130062103271485</v>
      </c>
      <c r="Q3202" s="1127">
        <v>0</v>
      </c>
      <c r="R3202" s="1127">
        <v>0</v>
      </c>
      <c r="S3202" s="1127">
        <v>0</v>
      </c>
      <c r="T3202" s="1130">
        <v>0</v>
      </c>
      <c r="U3202" s="1130">
        <v>0</v>
      </c>
      <c r="V3202" s="1130">
        <v>0</v>
      </c>
      <c r="W3202" s="1127">
        <v>0</v>
      </c>
      <c r="X3202" s="1130">
        <v>-0.18130062103271485</v>
      </c>
      <c r="Y3202" s="735">
        <v>0.37</v>
      </c>
      <c r="Z3202" s="1131">
        <v>0</v>
      </c>
      <c r="AA3202" s="1131">
        <v>-0.18130062103271485</v>
      </c>
      <c r="AB3202" s="1131">
        <v>0</v>
      </c>
      <c r="AC3202" s="1131">
        <v>-0.18130062103271485</v>
      </c>
      <c r="AD3202" s="1131">
        <v>0</v>
      </c>
      <c r="AE3202" s="1131">
        <v>0</v>
      </c>
      <c r="AF3202" s="126"/>
      <c r="AG3202" s="126"/>
      <c r="AH3202" s="126"/>
      <c r="AI3202" s="126"/>
      <c r="AJ3202" s="126"/>
      <c r="AK3202" s="126"/>
      <c r="AL3202" s="126">
        <v>3202</v>
      </c>
    </row>
    <row r="3203" spans="1:38">
      <c r="A3203" s="721" t="s">
        <v>2144</v>
      </c>
      <c r="B3203" s="722">
        <v>27</v>
      </c>
      <c r="C3203" s="722">
        <v>2795</v>
      </c>
      <c r="D3203" s="722">
        <v>279500</v>
      </c>
      <c r="E3203" s="721">
        <v>2795001008</v>
      </c>
      <c r="F3203" s="721" t="s">
        <v>344</v>
      </c>
      <c r="G3203" s="1127">
        <v>-20725725687</v>
      </c>
      <c r="H3203" s="1128">
        <v>0</v>
      </c>
      <c r="I3203" s="1128">
        <v>-20725725687.34</v>
      </c>
      <c r="J3203" s="1128">
        <v>-0.34000015258789063</v>
      </c>
      <c r="K3203" s="1128">
        <v>0</v>
      </c>
      <c r="L3203" s="1128">
        <v>0</v>
      </c>
      <c r="M3203" s="1128">
        <v>-0.34000015258789063</v>
      </c>
      <c r="N3203" s="1129">
        <v>0</v>
      </c>
      <c r="O3203" s="1128">
        <v>-0.34000015258789063</v>
      </c>
      <c r="P3203" s="1127">
        <v>-0.12580005645751954</v>
      </c>
      <c r="Q3203" s="1127">
        <v>0</v>
      </c>
      <c r="R3203" s="1127">
        <v>0</v>
      </c>
      <c r="S3203" s="1127">
        <v>0</v>
      </c>
      <c r="T3203" s="1130">
        <v>0</v>
      </c>
      <c r="U3203" s="1130">
        <v>0</v>
      </c>
      <c r="V3203" s="1130">
        <v>0</v>
      </c>
      <c r="W3203" s="1127">
        <v>0</v>
      </c>
      <c r="X3203" s="1130">
        <v>-0.12580005645751954</v>
      </c>
      <c r="Y3203" s="735">
        <v>0.37000000000000005</v>
      </c>
      <c r="Z3203" s="1131">
        <v>0</v>
      </c>
      <c r="AA3203" s="1131">
        <v>-0.12580005645751954</v>
      </c>
      <c r="AB3203" s="1131">
        <v>0</v>
      </c>
      <c r="AC3203" s="1131">
        <v>0</v>
      </c>
      <c r="AD3203" s="1131">
        <v>0</v>
      </c>
      <c r="AE3203" s="1131">
        <v>-0.12580005645751954</v>
      </c>
      <c r="AF3203" s="126"/>
      <c r="AG3203" s="126"/>
      <c r="AH3203" s="126"/>
      <c r="AI3203" s="126"/>
      <c r="AJ3203" s="126"/>
      <c r="AK3203" s="126"/>
      <c r="AL3203" s="126">
        <v>3203</v>
      </c>
    </row>
    <row r="3204" spans="1:38">
      <c r="A3204" s="721" t="s">
        <v>2144</v>
      </c>
      <c r="B3204" s="722">
        <v>27</v>
      </c>
      <c r="C3204" s="722">
        <v>2795</v>
      </c>
      <c r="D3204" s="722">
        <v>279500</v>
      </c>
      <c r="E3204" s="721">
        <v>2795001012</v>
      </c>
      <c r="F3204" s="721" t="s">
        <v>380</v>
      </c>
      <c r="G3204" s="1127">
        <v>0</v>
      </c>
      <c r="H3204" s="1128">
        <v>0</v>
      </c>
      <c r="I3204" s="1128">
        <v>0</v>
      </c>
      <c r="J3204" s="1128">
        <v>0</v>
      </c>
      <c r="K3204" s="1128">
        <v>0</v>
      </c>
      <c r="L3204" s="1128">
        <v>0</v>
      </c>
      <c r="M3204" s="1128">
        <v>0</v>
      </c>
      <c r="N3204" s="1129">
        <v>0</v>
      </c>
      <c r="O3204" s="1128">
        <v>0</v>
      </c>
      <c r="P3204" s="1127">
        <v>0</v>
      </c>
      <c r="Q3204" s="1127">
        <v>0</v>
      </c>
      <c r="R3204" s="1127">
        <v>0</v>
      </c>
      <c r="S3204" s="1127">
        <v>0</v>
      </c>
      <c r="T3204" s="1130">
        <v>0</v>
      </c>
      <c r="U3204" s="1130">
        <v>0</v>
      </c>
      <c r="V3204" s="1130">
        <v>0</v>
      </c>
      <c r="W3204" s="1127">
        <v>0</v>
      </c>
      <c r="X3204" s="1130">
        <v>0</v>
      </c>
      <c r="Y3204" s="735">
        <v>0</v>
      </c>
      <c r="Z3204" s="1131">
        <v>0</v>
      </c>
      <c r="AA3204" s="1131">
        <v>0</v>
      </c>
      <c r="AB3204" s="1131">
        <v>0</v>
      </c>
      <c r="AC3204" s="1131">
        <v>0</v>
      </c>
      <c r="AD3204" s="1131">
        <v>0</v>
      </c>
      <c r="AE3204" s="1131">
        <v>0</v>
      </c>
      <c r="AF3204" s="126"/>
      <c r="AG3204" s="126"/>
      <c r="AH3204" s="126"/>
      <c r="AI3204" s="126"/>
      <c r="AJ3204" s="126"/>
      <c r="AK3204" s="126"/>
      <c r="AL3204" s="126">
        <v>3204</v>
      </c>
    </row>
    <row r="3205" spans="1:38">
      <c r="A3205" s="721" t="s">
        <v>2144</v>
      </c>
      <c r="B3205" s="722">
        <v>27</v>
      </c>
      <c r="C3205" s="722">
        <v>2795</v>
      </c>
      <c r="D3205" s="722">
        <v>279500</v>
      </c>
      <c r="E3205" s="721">
        <v>2795001013</v>
      </c>
      <c r="F3205" s="721" t="s">
        <v>4458</v>
      </c>
      <c r="G3205" s="1127">
        <v>662710422</v>
      </c>
      <c r="H3205" s="1128">
        <v>0</v>
      </c>
      <c r="I3205" s="1128">
        <v>662710422.39999998</v>
      </c>
      <c r="J3205" s="1128">
        <v>0.39999997615814209</v>
      </c>
      <c r="K3205" s="1128">
        <v>0</v>
      </c>
      <c r="L3205" s="1128">
        <v>0.39999997615814209</v>
      </c>
      <c r="M3205" s="1128">
        <v>0</v>
      </c>
      <c r="N3205" s="1129">
        <v>0</v>
      </c>
      <c r="O3205" s="1128">
        <v>0.39999997615814209</v>
      </c>
      <c r="P3205" s="1127">
        <v>0.14799999117851256</v>
      </c>
      <c r="Q3205" s="1127">
        <v>0</v>
      </c>
      <c r="R3205" s="1127">
        <v>0</v>
      </c>
      <c r="S3205" s="1127">
        <v>0</v>
      </c>
      <c r="T3205" s="1130">
        <v>0</v>
      </c>
      <c r="U3205" s="1130">
        <v>0</v>
      </c>
      <c r="V3205" s="1130">
        <v>0</v>
      </c>
      <c r="W3205" s="1127">
        <v>0</v>
      </c>
      <c r="X3205" s="1130">
        <v>0.14799999117851256</v>
      </c>
      <c r="Y3205" s="735">
        <v>0.37</v>
      </c>
      <c r="Z3205" s="1131">
        <v>0.14799999117851256</v>
      </c>
      <c r="AA3205" s="1131">
        <v>0</v>
      </c>
      <c r="AB3205" s="1131">
        <v>0</v>
      </c>
      <c r="AC3205" s="1131">
        <v>0</v>
      </c>
      <c r="AD3205" s="1131">
        <v>0.14799999117851256</v>
      </c>
      <c r="AE3205" s="1131">
        <v>0</v>
      </c>
      <c r="AF3205" s="126"/>
      <c r="AG3205" s="126"/>
      <c r="AH3205" s="126"/>
      <c r="AI3205" s="126"/>
      <c r="AJ3205" s="126"/>
      <c r="AK3205" s="126"/>
      <c r="AL3205" s="126">
        <v>3205</v>
      </c>
    </row>
    <row r="3206" spans="1:38">
      <c r="A3206" s="721" t="s">
        <v>2144</v>
      </c>
      <c r="B3206" s="722">
        <v>27</v>
      </c>
      <c r="C3206" s="722">
        <v>2795</v>
      </c>
      <c r="D3206" s="722">
        <v>279500</v>
      </c>
      <c r="E3206" s="721">
        <v>2795001017</v>
      </c>
      <c r="F3206" s="721" t="s">
        <v>345</v>
      </c>
      <c r="G3206" s="1127">
        <v>1777898100</v>
      </c>
      <c r="H3206" s="1128">
        <v>0</v>
      </c>
      <c r="I3206" s="1128">
        <v>1777898100</v>
      </c>
      <c r="J3206" s="1128">
        <v>0</v>
      </c>
      <c r="K3206" s="1128">
        <v>0</v>
      </c>
      <c r="L3206" s="1128">
        <v>0</v>
      </c>
      <c r="M3206" s="1128">
        <v>0</v>
      </c>
      <c r="N3206" s="1129">
        <v>0</v>
      </c>
      <c r="O3206" s="1128">
        <v>0</v>
      </c>
      <c r="P3206" s="1127">
        <v>0</v>
      </c>
      <c r="Q3206" s="1127">
        <v>0</v>
      </c>
      <c r="R3206" s="1127">
        <v>0</v>
      </c>
      <c r="S3206" s="1127">
        <v>0</v>
      </c>
      <c r="T3206" s="1130">
        <v>0</v>
      </c>
      <c r="U3206" s="1130">
        <v>0</v>
      </c>
      <c r="V3206" s="1130">
        <v>0</v>
      </c>
      <c r="W3206" s="1127">
        <v>0</v>
      </c>
      <c r="X3206" s="1130">
        <v>0</v>
      </c>
      <c r="Y3206" s="735">
        <v>0</v>
      </c>
      <c r="Z3206" s="1131">
        <v>0</v>
      </c>
      <c r="AA3206" s="1131">
        <v>0</v>
      </c>
      <c r="AB3206" s="1131">
        <v>0</v>
      </c>
      <c r="AC3206" s="1131">
        <v>0</v>
      </c>
      <c r="AD3206" s="1131">
        <v>0</v>
      </c>
      <c r="AE3206" s="1131">
        <v>0</v>
      </c>
      <c r="AF3206" s="126"/>
      <c r="AG3206" s="126"/>
      <c r="AH3206" s="126"/>
      <c r="AI3206" s="126"/>
      <c r="AJ3206" s="126"/>
      <c r="AK3206" s="126"/>
      <c r="AL3206" s="126">
        <v>3206</v>
      </c>
    </row>
    <row r="3207" spans="1:38">
      <c r="A3207" s="721" t="s">
        <v>2144</v>
      </c>
      <c r="B3207" s="722">
        <v>27</v>
      </c>
      <c r="C3207" s="722">
        <v>2795</v>
      </c>
      <c r="D3207" s="722">
        <v>279500</v>
      </c>
      <c r="E3207" s="721">
        <v>2795001019</v>
      </c>
      <c r="F3207" s="721" t="s">
        <v>346</v>
      </c>
      <c r="G3207" s="1127">
        <v>14758404700</v>
      </c>
      <c r="H3207" s="1128">
        <v>0</v>
      </c>
      <c r="I3207" s="1128">
        <v>14758404700</v>
      </c>
      <c r="J3207" s="1128">
        <v>0</v>
      </c>
      <c r="K3207" s="1128">
        <v>0</v>
      </c>
      <c r="L3207" s="1128">
        <v>0</v>
      </c>
      <c r="M3207" s="1128">
        <v>0</v>
      </c>
      <c r="N3207" s="1129">
        <v>0</v>
      </c>
      <c r="O3207" s="1128">
        <v>0</v>
      </c>
      <c r="P3207" s="1127">
        <v>0</v>
      </c>
      <c r="Q3207" s="1127">
        <v>0</v>
      </c>
      <c r="R3207" s="1127">
        <v>0</v>
      </c>
      <c r="S3207" s="1127">
        <v>0</v>
      </c>
      <c r="T3207" s="1130">
        <v>0</v>
      </c>
      <c r="U3207" s="1130">
        <v>0</v>
      </c>
      <c r="V3207" s="1130">
        <v>0</v>
      </c>
      <c r="W3207" s="1127">
        <v>0</v>
      </c>
      <c r="X3207" s="1130">
        <v>0</v>
      </c>
      <c r="Y3207" s="735">
        <v>0</v>
      </c>
      <c r="Z3207" s="1131">
        <v>0</v>
      </c>
      <c r="AA3207" s="1131">
        <v>0</v>
      </c>
      <c r="AB3207" s="1131">
        <v>0</v>
      </c>
      <c r="AC3207" s="1131">
        <v>0</v>
      </c>
      <c r="AD3207" s="1131">
        <v>0</v>
      </c>
      <c r="AE3207" s="1131">
        <v>0</v>
      </c>
      <c r="AF3207" s="126"/>
      <c r="AG3207" s="126"/>
      <c r="AH3207" s="126"/>
      <c r="AI3207" s="126"/>
      <c r="AJ3207" s="126"/>
      <c r="AK3207" s="126"/>
      <c r="AL3207" s="126">
        <v>3207</v>
      </c>
    </row>
    <row r="3208" spans="1:38">
      <c r="A3208" s="721" t="s">
        <v>2144</v>
      </c>
      <c r="B3208" s="722">
        <v>27</v>
      </c>
      <c r="C3208" s="722">
        <v>2795</v>
      </c>
      <c r="D3208" s="722">
        <v>279500</v>
      </c>
      <c r="E3208" s="721">
        <v>2795001029</v>
      </c>
      <c r="F3208" s="721" t="s">
        <v>347</v>
      </c>
      <c r="G3208" s="1127">
        <v>13573139231</v>
      </c>
      <c r="H3208" s="1128">
        <v>0</v>
      </c>
      <c r="I3208" s="1128">
        <v>13573139231.209999</v>
      </c>
      <c r="J3208" s="1128">
        <v>0.20999908447265625</v>
      </c>
      <c r="K3208" s="1128">
        <v>0</v>
      </c>
      <c r="L3208" s="1128">
        <v>0.20999908447265625</v>
      </c>
      <c r="M3208" s="1128">
        <v>0</v>
      </c>
      <c r="N3208" s="1129">
        <v>0</v>
      </c>
      <c r="O3208" s="1128">
        <v>0.20999908447265625</v>
      </c>
      <c r="P3208" s="1127">
        <v>7.7699661254882813E-2</v>
      </c>
      <c r="Q3208" s="1127">
        <v>0</v>
      </c>
      <c r="R3208" s="1127">
        <v>0</v>
      </c>
      <c r="S3208" s="1127">
        <v>0</v>
      </c>
      <c r="T3208" s="1130">
        <v>0</v>
      </c>
      <c r="U3208" s="1130">
        <v>0</v>
      </c>
      <c r="V3208" s="1130">
        <v>0</v>
      </c>
      <c r="W3208" s="1127">
        <v>0</v>
      </c>
      <c r="X3208" s="1130">
        <v>7.7699661254882813E-2</v>
      </c>
      <c r="Y3208" s="735">
        <v>0.37</v>
      </c>
      <c r="Z3208" s="1131">
        <v>7.7699661254882813E-2</v>
      </c>
      <c r="AA3208" s="1131">
        <v>0</v>
      </c>
      <c r="AB3208" s="1131">
        <v>0</v>
      </c>
      <c r="AC3208" s="1131">
        <v>0</v>
      </c>
      <c r="AD3208" s="1131">
        <v>7.7699661254882813E-2</v>
      </c>
      <c r="AE3208" s="1131">
        <v>0</v>
      </c>
      <c r="AF3208" s="126"/>
      <c r="AG3208" s="126"/>
      <c r="AH3208" s="126"/>
      <c r="AI3208" s="126"/>
      <c r="AJ3208" s="126"/>
      <c r="AK3208" s="126"/>
      <c r="AL3208" s="126">
        <v>3208</v>
      </c>
    </row>
    <row r="3209" spans="1:38">
      <c r="A3209" s="721" t="s">
        <v>2144</v>
      </c>
      <c r="B3209" s="722">
        <v>27</v>
      </c>
      <c r="C3209" s="722">
        <v>2795</v>
      </c>
      <c r="D3209" s="722">
        <v>279500</v>
      </c>
      <c r="E3209" s="721">
        <v>2795001888</v>
      </c>
      <c r="F3209" s="721" t="s">
        <v>1732</v>
      </c>
      <c r="G3209" s="1127">
        <v>-112737475</v>
      </c>
      <c r="H3209" s="1128">
        <v>0</v>
      </c>
      <c r="I3209" s="1128">
        <v>-112737474.69</v>
      </c>
      <c r="J3209" s="1128">
        <v>0.31000000238418579</v>
      </c>
      <c r="K3209" s="1128">
        <v>0</v>
      </c>
      <c r="L3209" s="1128">
        <v>0.31000000238418579</v>
      </c>
      <c r="M3209" s="1128">
        <v>0</v>
      </c>
      <c r="N3209" s="1129">
        <v>0</v>
      </c>
      <c r="O3209" s="1128">
        <v>0.31000000238418579</v>
      </c>
      <c r="P3209" s="1127">
        <v>0.11470000088214874</v>
      </c>
      <c r="Q3209" s="1127">
        <v>0</v>
      </c>
      <c r="R3209" s="1127">
        <v>0</v>
      </c>
      <c r="S3209" s="1127">
        <v>0</v>
      </c>
      <c r="T3209" s="1130">
        <v>0</v>
      </c>
      <c r="U3209" s="1130">
        <v>0</v>
      </c>
      <c r="V3209" s="1130">
        <v>0</v>
      </c>
      <c r="W3209" s="1127">
        <v>0</v>
      </c>
      <c r="X3209" s="1130">
        <v>0.11470000088214874</v>
      </c>
      <c r="Y3209" s="735">
        <v>0.37</v>
      </c>
      <c r="Z3209" s="1131">
        <v>0.11470000088214874</v>
      </c>
      <c r="AA3209" s="1131">
        <v>0</v>
      </c>
      <c r="AB3209" s="1131">
        <v>0</v>
      </c>
      <c r="AC3209" s="1131">
        <v>-0.11839999735355378</v>
      </c>
      <c r="AD3209" s="1131">
        <v>0.11470000088214874</v>
      </c>
      <c r="AE3209" s="1131">
        <v>0.11839999735355378</v>
      </c>
      <c r="AF3209" s="126"/>
      <c r="AG3209" s="126"/>
      <c r="AH3209" s="126"/>
      <c r="AI3209" s="126"/>
      <c r="AJ3209" s="126"/>
      <c r="AK3209" s="126"/>
      <c r="AL3209" s="126">
        <v>3209</v>
      </c>
    </row>
    <row r="3210" spans="1:38">
      <c r="A3210" s="721" t="s">
        <v>2144</v>
      </c>
      <c r="B3210" s="722">
        <v>27</v>
      </c>
      <c r="C3210" s="722">
        <v>2795</v>
      </c>
      <c r="D3210" s="722">
        <v>279500</v>
      </c>
      <c r="E3210" s="721">
        <v>2795001889</v>
      </c>
      <c r="F3210" s="721" t="s">
        <v>1733</v>
      </c>
      <c r="G3210" s="1127">
        <v>-13598411</v>
      </c>
      <c r="H3210" s="1128">
        <v>0</v>
      </c>
      <c r="I3210" s="1128">
        <v>-13598411.15</v>
      </c>
      <c r="J3210" s="1128">
        <v>-0.15000000037252903</v>
      </c>
      <c r="K3210" s="1128">
        <v>0</v>
      </c>
      <c r="L3210" s="1128">
        <v>0</v>
      </c>
      <c r="M3210" s="1128">
        <v>-0.15000000037252903</v>
      </c>
      <c r="N3210" s="1129">
        <v>0</v>
      </c>
      <c r="O3210" s="1128">
        <v>-0.15000000037252903</v>
      </c>
      <c r="P3210" s="1127">
        <v>-5.5500000137835744E-2</v>
      </c>
      <c r="Q3210" s="1127">
        <v>0</v>
      </c>
      <c r="R3210" s="1127">
        <v>0</v>
      </c>
      <c r="S3210" s="1127">
        <v>0</v>
      </c>
      <c r="T3210" s="1130">
        <v>0</v>
      </c>
      <c r="U3210" s="1130">
        <v>0</v>
      </c>
      <c r="V3210" s="1130">
        <v>0</v>
      </c>
      <c r="W3210" s="1127">
        <v>0</v>
      </c>
      <c r="X3210" s="1130">
        <v>-5.5500000137835744E-2</v>
      </c>
      <c r="Y3210" s="735">
        <v>0.37</v>
      </c>
      <c r="Z3210" s="1131">
        <v>0</v>
      </c>
      <c r="AA3210" s="1131">
        <v>-5.5500000137835744E-2</v>
      </c>
      <c r="AB3210" s="1131">
        <v>0</v>
      </c>
      <c r="AC3210" s="1131">
        <v>0</v>
      </c>
      <c r="AD3210" s="1131">
        <v>0</v>
      </c>
      <c r="AE3210" s="1131">
        <v>-5.5500000137835744E-2</v>
      </c>
      <c r="AF3210" s="126"/>
      <c r="AG3210" s="126"/>
      <c r="AH3210" s="126"/>
      <c r="AI3210" s="126"/>
      <c r="AJ3210" s="126"/>
      <c r="AK3210" s="126"/>
      <c r="AL3210" s="126">
        <v>3210</v>
      </c>
    </row>
    <row r="3211" spans="1:38">
      <c r="A3211" s="721" t="s">
        <v>2144</v>
      </c>
      <c r="B3211" s="722">
        <v>28</v>
      </c>
      <c r="C3211" s="722">
        <v>2812</v>
      </c>
      <c r="D3211" s="722">
        <v>281200</v>
      </c>
      <c r="E3211" s="721">
        <v>2812001001</v>
      </c>
      <c r="F3211" s="721" t="s">
        <v>3274</v>
      </c>
      <c r="G3211" s="1127">
        <v>-21294089585</v>
      </c>
      <c r="H3211" s="1128">
        <v>0</v>
      </c>
      <c r="I3211" s="1128">
        <v>0</v>
      </c>
      <c r="J3211" s="1128">
        <v>21294089585</v>
      </c>
      <c r="K3211" s="1128">
        <v>0</v>
      </c>
      <c r="L3211" s="1128">
        <v>21294089585</v>
      </c>
      <c r="M3211" s="1128">
        <v>0</v>
      </c>
      <c r="N3211" s="1129">
        <v>0</v>
      </c>
      <c r="O3211" s="1128">
        <v>21294089585</v>
      </c>
      <c r="P3211" s="1127">
        <v>7878813146.4499998</v>
      </c>
      <c r="Q3211" s="1127">
        <v>0</v>
      </c>
      <c r="R3211" s="1127">
        <v>0</v>
      </c>
      <c r="S3211" s="1127">
        <v>0</v>
      </c>
      <c r="T3211" s="1130">
        <v>0</v>
      </c>
      <c r="U3211" s="1130">
        <v>0</v>
      </c>
      <c r="V3211" s="1130">
        <v>0</v>
      </c>
      <c r="W3211" s="1127">
        <v>0</v>
      </c>
      <c r="X3211" s="1130">
        <v>7878813146.4499998</v>
      </c>
      <c r="Y3211" s="735">
        <v>0.37</v>
      </c>
      <c r="Z3211" s="1131">
        <v>7878813146.4499998</v>
      </c>
      <c r="AA3211" s="1131">
        <v>0</v>
      </c>
      <c r="AB3211" s="1131">
        <v>0</v>
      </c>
      <c r="AC3211" s="1131">
        <v>0</v>
      </c>
      <c r="AD3211" s="1131">
        <v>7878813146.4499998</v>
      </c>
      <c r="AE3211" s="1131">
        <v>0</v>
      </c>
      <c r="AF3211" s="126"/>
      <c r="AG3211" s="126"/>
      <c r="AH3211" s="126"/>
      <c r="AI3211" s="126"/>
      <c r="AJ3211" s="126"/>
      <c r="AK3211" s="126"/>
      <c r="AL3211" s="126">
        <v>3211</v>
      </c>
    </row>
    <row r="3212" spans="1:38">
      <c r="A3212" s="721" t="s">
        <v>2144</v>
      </c>
      <c r="B3212" s="722">
        <v>28</v>
      </c>
      <c r="C3212" s="722">
        <v>2814</v>
      </c>
      <c r="D3212" s="722">
        <v>281405</v>
      </c>
      <c r="E3212" s="721">
        <v>2814051005</v>
      </c>
      <c r="F3212" s="721" t="s">
        <v>4459</v>
      </c>
      <c r="G3212" s="1127">
        <v>0</v>
      </c>
      <c r="H3212" s="1128">
        <v>0</v>
      </c>
      <c r="I3212" s="1128">
        <v>0</v>
      </c>
      <c r="J3212" s="1128">
        <v>0</v>
      </c>
      <c r="K3212" s="1128">
        <v>0</v>
      </c>
      <c r="L3212" s="1128">
        <v>0</v>
      </c>
      <c r="M3212" s="1128">
        <v>0</v>
      </c>
      <c r="N3212" s="1129">
        <v>0</v>
      </c>
      <c r="O3212" s="1128">
        <v>0</v>
      </c>
      <c r="P3212" s="1127">
        <v>0</v>
      </c>
      <c r="Q3212" s="1127">
        <v>0</v>
      </c>
      <c r="R3212" s="1127">
        <v>0</v>
      </c>
      <c r="S3212" s="1127">
        <v>0</v>
      </c>
      <c r="T3212" s="1130">
        <v>0</v>
      </c>
      <c r="U3212" s="1130">
        <v>0</v>
      </c>
      <c r="V3212" s="1130">
        <v>0</v>
      </c>
      <c r="W3212" s="1127">
        <v>0</v>
      </c>
      <c r="X3212" s="1130">
        <v>0</v>
      </c>
      <c r="Y3212" s="735">
        <v>0</v>
      </c>
      <c r="Z3212" s="1131">
        <v>0</v>
      </c>
      <c r="AA3212" s="1131">
        <v>0</v>
      </c>
      <c r="AB3212" s="1131">
        <v>0</v>
      </c>
      <c r="AC3212" s="1131">
        <v>0</v>
      </c>
      <c r="AD3212" s="1131">
        <v>0</v>
      </c>
      <c r="AE3212" s="1131">
        <v>0</v>
      </c>
      <c r="AF3212" s="126"/>
      <c r="AG3212" s="126"/>
      <c r="AH3212" s="126"/>
      <c r="AI3212" s="126"/>
      <c r="AJ3212" s="126"/>
      <c r="AK3212" s="126"/>
      <c r="AL3212" s="126">
        <v>3212</v>
      </c>
    </row>
    <row r="3213" spans="1:38">
      <c r="A3213" s="721" t="s">
        <v>2144</v>
      </c>
      <c r="B3213" s="722">
        <v>28</v>
      </c>
      <c r="C3213" s="722">
        <v>2814</v>
      </c>
      <c r="D3213" s="722">
        <v>281405</v>
      </c>
      <c r="E3213" s="721">
        <v>2814059030</v>
      </c>
      <c r="F3213" s="721" t="s">
        <v>1734</v>
      </c>
      <c r="G3213" s="1127">
        <v>-1624253696</v>
      </c>
      <c r="H3213" s="1128">
        <v>0</v>
      </c>
      <c r="I3213" s="1128">
        <v>-1624253696.1500001</v>
      </c>
      <c r="J3213" s="1128">
        <v>-0.15000009536743164</v>
      </c>
      <c r="K3213" s="1128">
        <v>-0.15000009536743164</v>
      </c>
      <c r="L3213" s="1128">
        <v>0</v>
      </c>
      <c r="M3213" s="1128">
        <v>0</v>
      </c>
      <c r="N3213" s="1129">
        <v>0</v>
      </c>
      <c r="O3213" s="1128">
        <v>0</v>
      </c>
      <c r="P3213" s="1127">
        <v>0</v>
      </c>
      <c r="Q3213" s="1127">
        <v>0</v>
      </c>
      <c r="R3213" s="1127">
        <v>0</v>
      </c>
      <c r="S3213" s="1127">
        <v>0</v>
      </c>
      <c r="T3213" s="1130">
        <v>0</v>
      </c>
      <c r="U3213" s="1130">
        <v>0</v>
      </c>
      <c r="V3213" s="1130">
        <v>0</v>
      </c>
      <c r="W3213" s="1127">
        <v>0</v>
      </c>
      <c r="X3213" s="1130">
        <v>0</v>
      </c>
      <c r="Y3213" s="735">
        <v>0</v>
      </c>
      <c r="Z3213" s="1131">
        <v>0</v>
      </c>
      <c r="AA3213" s="1131">
        <v>0</v>
      </c>
      <c r="AB3213" s="1131">
        <v>0</v>
      </c>
      <c r="AC3213" s="1131">
        <v>0</v>
      </c>
      <c r="AD3213" s="1131">
        <v>0</v>
      </c>
      <c r="AE3213" s="1131">
        <v>0</v>
      </c>
      <c r="AF3213" s="126"/>
      <c r="AG3213" s="126"/>
      <c r="AH3213" s="126"/>
      <c r="AI3213" s="126"/>
      <c r="AJ3213" s="126"/>
      <c r="AK3213" s="126"/>
      <c r="AL3213" s="126">
        <v>3213</v>
      </c>
    </row>
    <row r="3214" spans="1:38">
      <c r="A3214" s="721" t="s">
        <v>2144</v>
      </c>
      <c r="B3214" s="722">
        <v>28</v>
      </c>
      <c r="C3214" s="722">
        <v>2814</v>
      </c>
      <c r="D3214" s="722">
        <v>281420</v>
      </c>
      <c r="E3214" s="721">
        <v>2814201000</v>
      </c>
      <c r="F3214" s="721" t="s">
        <v>381</v>
      </c>
      <c r="G3214" s="1127">
        <v>-5463690949</v>
      </c>
      <c r="H3214" s="1128">
        <v>0</v>
      </c>
      <c r="I3214" s="1128">
        <v>0</v>
      </c>
      <c r="J3214" s="1128">
        <v>5463690949</v>
      </c>
      <c r="K3214" s="1128">
        <v>0</v>
      </c>
      <c r="L3214" s="1128">
        <v>5463690949</v>
      </c>
      <c r="M3214" s="1128">
        <v>0</v>
      </c>
      <c r="N3214" s="1129">
        <v>0</v>
      </c>
      <c r="O3214" s="1128">
        <v>5463690949</v>
      </c>
      <c r="P3214" s="1127">
        <v>2021565651.1299999</v>
      </c>
      <c r="Q3214" s="1127">
        <v>0</v>
      </c>
      <c r="R3214" s="1127">
        <v>0</v>
      </c>
      <c r="S3214" s="1127">
        <v>0</v>
      </c>
      <c r="T3214" s="1130">
        <v>0</v>
      </c>
      <c r="U3214" s="1130">
        <v>0</v>
      </c>
      <c r="V3214" s="1130">
        <v>0</v>
      </c>
      <c r="W3214" s="1127">
        <v>0</v>
      </c>
      <c r="X3214" s="1130">
        <v>2021565651.1299999</v>
      </c>
      <c r="Y3214" s="735">
        <v>0.37</v>
      </c>
      <c r="Z3214" s="1131">
        <v>2021565651.1299999</v>
      </c>
      <c r="AA3214" s="1131">
        <v>0</v>
      </c>
      <c r="AB3214" s="1131">
        <v>1952617506.0699999</v>
      </c>
      <c r="AC3214" s="1131">
        <v>0</v>
      </c>
      <c r="AD3214" s="1131">
        <v>68948145.059999943</v>
      </c>
      <c r="AE3214" s="1131">
        <v>0</v>
      </c>
      <c r="AF3214" s="126"/>
      <c r="AG3214" s="126"/>
      <c r="AH3214" s="126"/>
      <c r="AI3214" s="126"/>
      <c r="AJ3214" s="126"/>
      <c r="AK3214" s="126"/>
      <c r="AL3214" s="126">
        <v>3214</v>
      </c>
    </row>
    <row r="3215" spans="1:38">
      <c r="A3215" s="721" t="s">
        <v>2144</v>
      </c>
      <c r="B3215" s="722">
        <v>28</v>
      </c>
      <c r="C3215" s="722">
        <v>2814</v>
      </c>
      <c r="D3215" s="722">
        <v>281435</v>
      </c>
      <c r="E3215" s="721">
        <v>2814351005</v>
      </c>
      <c r="F3215" s="721" t="s">
        <v>348</v>
      </c>
      <c r="G3215" s="1127">
        <v>-7600938149</v>
      </c>
      <c r="H3215" s="1128">
        <v>0</v>
      </c>
      <c r="I3215" s="1128">
        <v>-7600938149.25</v>
      </c>
      <c r="J3215" s="1128">
        <v>-0.25</v>
      </c>
      <c r="K3215" s="1128">
        <v>-0.25</v>
      </c>
      <c r="L3215" s="1128">
        <v>0</v>
      </c>
      <c r="M3215" s="1128">
        <v>0</v>
      </c>
      <c r="N3215" s="1129">
        <v>0</v>
      </c>
      <c r="O3215" s="1128">
        <v>0</v>
      </c>
      <c r="P3215" s="1127">
        <v>0</v>
      </c>
      <c r="Q3215" s="1127">
        <v>0</v>
      </c>
      <c r="R3215" s="1127">
        <v>0</v>
      </c>
      <c r="S3215" s="1127">
        <v>0</v>
      </c>
      <c r="T3215" s="1130">
        <v>0</v>
      </c>
      <c r="U3215" s="1130">
        <v>0</v>
      </c>
      <c r="V3215" s="1130">
        <v>0</v>
      </c>
      <c r="W3215" s="1127">
        <v>0</v>
      </c>
      <c r="X3215" s="1130">
        <v>0</v>
      </c>
      <c r="Y3215" s="735">
        <v>0</v>
      </c>
      <c r="Z3215" s="1131">
        <v>0</v>
      </c>
      <c r="AA3215" s="1131">
        <v>0</v>
      </c>
      <c r="AB3215" s="1131">
        <v>0</v>
      </c>
      <c r="AC3215" s="1131">
        <v>0</v>
      </c>
      <c r="AD3215" s="1131">
        <v>0</v>
      </c>
      <c r="AE3215" s="1131">
        <v>0</v>
      </c>
      <c r="AF3215" s="126"/>
      <c r="AG3215" s="126"/>
      <c r="AH3215" s="126"/>
      <c r="AI3215" s="126"/>
      <c r="AJ3215" s="126"/>
      <c r="AK3215" s="126"/>
      <c r="AL3215" s="126">
        <v>3215</v>
      </c>
    </row>
    <row r="3216" spans="1:38">
      <c r="A3216" s="721" t="s">
        <v>2144</v>
      </c>
      <c r="B3216" s="722">
        <v>28</v>
      </c>
      <c r="C3216" s="722">
        <v>2814</v>
      </c>
      <c r="D3216" s="722">
        <v>281435</v>
      </c>
      <c r="E3216" s="721">
        <v>2814351006</v>
      </c>
      <c r="F3216" s="721" t="s">
        <v>1735</v>
      </c>
      <c r="G3216" s="1127">
        <v>-389858487</v>
      </c>
      <c r="H3216" s="1128">
        <v>0</v>
      </c>
      <c r="I3216" s="1128">
        <v>-389858487.10000002</v>
      </c>
      <c r="J3216" s="1128">
        <v>-0.10000002384185791</v>
      </c>
      <c r="K3216" s="1128">
        <v>-0.10000002384185791</v>
      </c>
      <c r="L3216" s="1128">
        <v>0</v>
      </c>
      <c r="M3216" s="1128">
        <v>0</v>
      </c>
      <c r="N3216" s="1129">
        <v>0</v>
      </c>
      <c r="O3216" s="1128">
        <v>0</v>
      </c>
      <c r="P3216" s="1127">
        <v>0</v>
      </c>
      <c r="Q3216" s="1127">
        <v>0</v>
      </c>
      <c r="R3216" s="1127">
        <v>0</v>
      </c>
      <c r="S3216" s="1127">
        <v>0</v>
      </c>
      <c r="T3216" s="1130">
        <v>0</v>
      </c>
      <c r="U3216" s="1130">
        <v>0</v>
      </c>
      <c r="V3216" s="1130">
        <v>0</v>
      </c>
      <c r="W3216" s="1127">
        <v>0</v>
      </c>
      <c r="X3216" s="1130">
        <v>0</v>
      </c>
      <c r="Y3216" s="735">
        <v>0</v>
      </c>
      <c r="Z3216" s="1131">
        <v>0</v>
      </c>
      <c r="AA3216" s="1131">
        <v>0</v>
      </c>
      <c r="AB3216" s="1131">
        <v>0</v>
      </c>
      <c r="AC3216" s="1131">
        <v>0</v>
      </c>
      <c r="AD3216" s="1131">
        <v>0</v>
      </c>
      <c r="AE3216" s="1131">
        <v>0</v>
      </c>
      <c r="AF3216" s="126"/>
      <c r="AG3216" s="126"/>
      <c r="AH3216" s="126"/>
      <c r="AI3216" s="126"/>
      <c r="AJ3216" s="126"/>
      <c r="AK3216" s="126"/>
      <c r="AL3216" s="126">
        <v>3216</v>
      </c>
    </row>
    <row r="3217" spans="1:38">
      <c r="A3217" s="721" t="s">
        <v>2144</v>
      </c>
      <c r="B3217" s="722">
        <v>28</v>
      </c>
      <c r="C3217" s="722">
        <v>2814</v>
      </c>
      <c r="D3217" s="722">
        <v>281435</v>
      </c>
      <c r="E3217" s="721">
        <v>2814351008</v>
      </c>
      <c r="F3217" s="721" t="s">
        <v>4460</v>
      </c>
      <c r="G3217" s="1127">
        <v>7291904</v>
      </c>
      <c r="H3217" s="1128">
        <v>0</v>
      </c>
      <c r="I3217" s="1128">
        <v>7291904</v>
      </c>
      <c r="J3217" s="1128">
        <v>0</v>
      </c>
      <c r="K3217" s="1128">
        <v>0</v>
      </c>
      <c r="L3217" s="1128">
        <v>0</v>
      </c>
      <c r="M3217" s="1128">
        <v>0</v>
      </c>
      <c r="N3217" s="1129">
        <v>0</v>
      </c>
      <c r="O3217" s="1128">
        <v>0</v>
      </c>
      <c r="P3217" s="1127">
        <v>0</v>
      </c>
      <c r="Q3217" s="1127">
        <v>0</v>
      </c>
      <c r="R3217" s="1127">
        <v>0</v>
      </c>
      <c r="S3217" s="1127">
        <v>0</v>
      </c>
      <c r="T3217" s="1130">
        <v>0</v>
      </c>
      <c r="U3217" s="1130">
        <v>0</v>
      </c>
      <c r="V3217" s="1130">
        <v>0</v>
      </c>
      <c r="W3217" s="1127">
        <v>0</v>
      </c>
      <c r="X3217" s="1130">
        <v>0</v>
      </c>
      <c r="Y3217" s="735">
        <v>0</v>
      </c>
      <c r="Z3217" s="1131">
        <v>0</v>
      </c>
      <c r="AA3217" s="1131">
        <v>0</v>
      </c>
      <c r="AB3217" s="1131">
        <v>0</v>
      </c>
      <c r="AC3217" s="1131">
        <v>0</v>
      </c>
      <c r="AD3217" s="1131">
        <v>0</v>
      </c>
      <c r="AE3217" s="1131">
        <v>0</v>
      </c>
      <c r="AF3217" s="126"/>
      <c r="AG3217" s="126"/>
      <c r="AH3217" s="126"/>
      <c r="AI3217" s="126"/>
      <c r="AJ3217" s="126"/>
      <c r="AK3217" s="126"/>
      <c r="AL3217" s="126">
        <v>3217</v>
      </c>
    </row>
    <row r="3218" spans="1:38">
      <c r="A3218" s="721" t="s">
        <v>2144</v>
      </c>
      <c r="B3218" s="722">
        <v>28</v>
      </c>
      <c r="C3218" s="722">
        <v>2814</v>
      </c>
      <c r="D3218" s="722">
        <v>281495</v>
      </c>
      <c r="E3218" s="721">
        <v>2814951001</v>
      </c>
      <c r="F3218" s="721" t="s">
        <v>1736</v>
      </c>
      <c r="G3218" s="1127">
        <v>295045267</v>
      </c>
      <c r="H3218" s="1128">
        <v>0</v>
      </c>
      <c r="I3218" s="1128">
        <v>295045267</v>
      </c>
      <c r="J3218" s="1128">
        <v>0</v>
      </c>
      <c r="K3218" s="1128">
        <v>0</v>
      </c>
      <c r="L3218" s="1128">
        <v>0</v>
      </c>
      <c r="M3218" s="1128">
        <v>0</v>
      </c>
      <c r="N3218" s="1129">
        <v>0</v>
      </c>
      <c r="O3218" s="1128">
        <v>0</v>
      </c>
      <c r="P3218" s="1127">
        <v>0</v>
      </c>
      <c r="Q3218" s="1127">
        <v>0</v>
      </c>
      <c r="R3218" s="1127">
        <v>0</v>
      </c>
      <c r="S3218" s="1127">
        <v>0</v>
      </c>
      <c r="T3218" s="1130">
        <v>0</v>
      </c>
      <c r="U3218" s="1130">
        <v>0</v>
      </c>
      <c r="V3218" s="1130">
        <v>0</v>
      </c>
      <c r="W3218" s="1127">
        <v>0</v>
      </c>
      <c r="X3218" s="1130">
        <v>0</v>
      </c>
      <c r="Y3218" s="735">
        <v>0</v>
      </c>
      <c r="Z3218" s="1131">
        <v>0</v>
      </c>
      <c r="AA3218" s="1131">
        <v>0</v>
      </c>
      <c r="AB3218" s="1131">
        <v>0</v>
      </c>
      <c r="AC3218" s="1131">
        <v>0</v>
      </c>
      <c r="AD3218" s="1131">
        <v>0</v>
      </c>
      <c r="AE3218" s="1131">
        <v>0</v>
      </c>
      <c r="AF3218" s="126"/>
      <c r="AG3218" s="126"/>
      <c r="AH3218" s="126"/>
      <c r="AI3218" s="126"/>
      <c r="AJ3218" s="126"/>
      <c r="AK3218" s="126"/>
      <c r="AL3218" s="126">
        <v>3218</v>
      </c>
    </row>
    <row r="3219" spans="1:38">
      <c r="A3219" s="721" t="s">
        <v>2144</v>
      </c>
      <c r="B3219" s="722">
        <v>28</v>
      </c>
      <c r="C3219" s="722">
        <v>2814</v>
      </c>
      <c r="D3219" s="722">
        <v>281495</v>
      </c>
      <c r="E3219" s="721">
        <v>2814951011</v>
      </c>
      <c r="F3219" s="721" t="s">
        <v>1737</v>
      </c>
      <c r="G3219" s="1127">
        <v>-12600568525</v>
      </c>
      <c r="H3219" s="1128">
        <v>0</v>
      </c>
      <c r="I3219" s="1128">
        <v>-12600568525.09</v>
      </c>
      <c r="J3219" s="1128">
        <v>-9.0000152587890625E-2</v>
      </c>
      <c r="K3219" s="1128">
        <v>0</v>
      </c>
      <c r="L3219" s="1128">
        <v>0</v>
      </c>
      <c r="M3219" s="1128">
        <v>-9.0000152587890625E-2</v>
      </c>
      <c r="N3219" s="1129">
        <v>0</v>
      </c>
      <c r="O3219" s="1128">
        <v>-9.0000152587890625E-2</v>
      </c>
      <c r="P3219" s="1127">
        <v>-3.3300056457519531E-2</v>
      </c>
      <c r="Q3219" s="1127">
        <v>0</v>
      </c>
      <c r="R3219" s="1127">
        <v>0</v>
      </c>
      <c r="S3219" s="1127">
        <v>0</v>
      </c>
      <c r="T3219" s="1130">
        <v>0</v>
      </c>
      <c r="U3219" s="1130">
        <v>0</v>
      </c>
      <c r="V3219" s="1130">
        <v>0</v>
      </c>
      <c r="W3219" s="1127">
        <v>0</v>
      </c>
      <c r="X3219" s="1130">
        <v>-3.3300056457519531E-2</v>
      </c>
      <c r="Y3219" s="735">
        <v>0.37</v>
      </c>
      <c r="Z3219" s="1131">
        <v>0</v>
      </c>
      <c r="AA3219" s="1131">
        <v>-3.3300056457519531E-2</v>
      </c>
      <c r="AB3219" s="1131">
        <v>9.6200084686279302E-2</v>
      </c>
      <c r="AC3219" s="1131">
        <v>0</v>
      </c>
      <c r="AD3219" s="1131">
        <v>-9.6200084686279302E-2</v>
      </c>
      <c r="AE3219" s="1131">
        <v>-3.3300056457519531E-2</v>
      </c>
      <c r="AF3219" s="126"/>
      <c r="AG3219" s="126"/>
      <c r="AH3219" s="126"/>
      <c r="AI3219" s="126"/>
      <c r="AJ3219" s="126"/>
      <c r="AK3219" s="126"/>
      <c r="AL3219" s="126">
        <v>3219</v>
      </c>
    </row>
    <row r="3220" spans="1:38">
      <c r="A3220" s="721" t="s">
        <v>2144</v>
      </c>
      <c r="B3220" s="722">
        <v>28</v>
      </c>
      <c r="C3220" s="722">
        <v>2816</v>
      </c>
      <c r="D3220" s="722">
        <v>281600</v>
      </c>
      <c r="E3220" s="721">
        <v>2816007000</v>
      </c>
      <c r="F3220" s="721" t="s">
        <v>1738</v>
      </c>
      <c r="G3220" s="1127">
        <v>-27933796280</v>
      </c>
      <c r="H3220" s="1128">
        <v>0</v>
      </c>
      <c r="I3220" s="1128">
        <v>0</v>
      </c>
      <c r="J3220" s="1128">
        <v>27933796280</v>
      </c>
      <c r="K3220" s="1128">
        <v>0</v>
      </c>
      <c r="L3220" s="1128">
        <v>27933796280</v>
      </c>
      <c r="M3220" s="1128">
        <v>0</v>
      </c>
      <c r="N3220" s="1129">
        <v>0</v>
      </c>
      <c r="O3220" s="1128">
        <v>27933796280</v>
      </c>
      <c r="P3220" s="1127">
        <v>10335504623.6</v>
      </c>
      <c r="Q3220" s="1127">
        <v>0</v>
      </c>
      <c r="R3220" s="1127">
        <v>0</v>
      </c>
      <c r="S3220" s="1127">
        <v>0</v>
      </c>
      <c r="T3220" s="1130">
        <v>0</v>
      </c>
      <c r="U3220" s="1130">
        <v>0</v>
      </c>
      <c r="V3220" s="1130">
        <v>0</v>
      </c>
      <c r="W3220" s="1127">
        <v>0</v>
      </c>
      <c r="X3220" s="1130">
        <v>10335504623.6</v>
      </c>
      <c r="Y3220" s="735">
        <v>0.37</v>
      </c>
      <c r="Z3220" s="1131">
        <v>10335504623.6</v>
      </c>
      <c r="AA3220" s="1131">
        <v>0</v>
      </c>
      <c r="AB3220" s="1131">
        <v>18011857645.43</v>
      </c>
      <c r="AC3220" s="1131">
        <v>0</v>
      </c>
      <c r="AD3220" s="1131">
        <v>-7676353021.8299999</v>
      </c>
      <c r="AE3220" s="1131">
        <v>0</v>
      </c>
      <c r="AF3220" s="126"/>
      <c r="AG3220" s="126"/>
      <c r="AH3220" s="126"/>
      <c r="AI3220" s="126"/>
      <c r="AJ3220" s="126"/>
      <c r="AK3220" s="126"/>
      <c r="AL3220" s="126">
        <v>3220</v>
      </c>
    </row>
    <row r="3221" spans="1:38">
      <c r="A3221" s="721" t="s">
        <v>2144</v>
      </c>
      <c r="B3221" s="722">
        <v>28</v>
      </c>
      <c r="C3221" s="722">
        <v>2823</v>
      </c>
      <c r="D3221" s="722">
        <v>282300</v>
      </c>
      <c r="E3221" s="721">
        <v>2823001000</v>
      </c>
      <c r="F3221" s="721" t="s">
        <v>3748</v>
      </c>
      <c r="G3221" s="1127">
        <v>-8000000000</v>
      </c>
      <c r="H3221" s="1128">
        <v>0</v>
      </c>
      <c r="I3221" s="1128">
        <v>0</v>
      </c>
      <c r="J3221" s="1128">
        <v>8000000000</v>
      </c>
      <c r="K3221" s="1128">
        <v>0</v>
      </c>
      <c r="L3221" s="1128">
        <v>8000000000</v>
      </c>
      <c r="M3221" s="1128">
        <v>0</v>
      </c>
      <c r="N3221" s="1129">
        <v>0</v>
      </c>
      <c r="O3221" s="1128">
        <v>8000000000</v>
      </c>
      <c r="P3221" s="1127">
        <v>2960000000</v>
      </c>
      <c r="Q3221" s="1127">
        <v>0</v>
      </c>
      <c r="R3221" s="1127">
        <v>0</v>
      </c>
      <c r="S3221" s="1127">
        <v>0</v>
      </c>
      <c r="T3221" s="1130">
        <v>0</v>
      </c>
      <c r="U3221" s="1130">
        <v>0</v>
      </c>
      <c r="V3221" s="1130">
        <v>0</v>
      </c>
      <c r="W3221" s="1127">
        <v>0</v>
      </c>
      <c r="X3221" s="1130">
        <v>2960000000</v>
      </c>
      <c r="Y3221" s="735">
        <v>0.37</v>
      </c>
      <c r="Z3221" s="1131">
        <v>2960000000</v>
      </c>
      <c r="AA3221" s="1131">
        <v>0</v>
      </c>
      <c r="AB3221" s="1131">
        <v>0</v>
      </c>
      <c r="AC3221" s="1131">
        <v>0</v>
      </c>
      <c r="AD3221" s="1131">
        <v>2960000000</v>
      </c>
      <c r="AE3221" s="1131">
        <v>0</v>
      </c>
      <c r="AF3221" s="126"/>
      <c r="AG3221" s="126"/>
      <c r="AH3221" s="126"/>
      <c r="AI3221" s="126"/>
      <c r="AJ3221" s="126"/>
      <c r="AK3221" s="126"/>
      <c r="AL3221" s="126">
        <v>3221</v>
      </c>
    </row>
    <row r="3222" spans="1:38">
      <c r="A3222" s="721" t="s">
        <v>2144</v>
      </c>
      <c r="B3222" s="722">
        <v>28</v>
      </c>
      <c r="C3222" s="722">
        <v>2823</v>
      </c>
      <c r="D3222" s="722">
        <v>282300</v>
      </c>
      <c r="E3222" s="721">
        <v>2823001002</v>
      </c>
      <c r="F3222" s="721" t="s">
        <v>3749</v>
      </c>
      <c r="G3222" s="1127">
        <v>-19250000000</v>
      </c>
      <c r="H3222" s="1128">
        <v>0</v>
      </c>
      <c r="I3222" s="1128">
        <v>0</v>
      </c>
      <c r="J3222" s="1128">
        <v>19250000000</v>
      </c>
      <c r="K3222" s="1128">
        <v>0</v>
      </c>
      <c r="L3222" s="1128">
        <v>19250000000</v>
      </c>
      <c r="M3222" s="1128">
        <v>0</v>
      </c>
      <c r="N3222" s="1129">
        <v>0</v>
      </c>
      <c r="O3222" s="1128">
        <v>19250000000</v>
      </c>
      <c r="P3222" s="1127">
        <v>7122500000</v>
      </c>
      <c r="Q3222" s="1127">
        <v>0</v>
      </c>
      <c r="R3222" s="1127">
        <v>0</v>
      </c>
      <c r="S3222" s="1127">
        <v>0</v>
      </c>
      <c r="T3222" s="1130">
        <v>0</v>
      </c>
      <c r="U3222" s="1130">
        <v>0</v>
      </c>
      <c r="V3222" s="1130">
        <v>0</v>
      </c>
      <c r="W3222" s="1127">
        <v>0</v>
      </c>
      <c r="X3222" s="1130">
        <v>7122500000</v>
      </c>
      <c r="Y3222" s="735">
        <v>0.37</v>
      </c>
      <c r="Z3222" s="1131">
        <v>7122500000</v>
      </c>
      <c r="AA3222" s="1131">
        <v>0</v>
      </c>
      <c r="AB3222" s="1131">
        <v>0</v>
      </c>
      <c r="AC3222" s="1131">
        <v>0</v>
      </c>
      <c r="AD3222" s="1131">
        <v>7122500000</v>
      </c>
      <c r="AE3222" s="1131">
        <v>0</v>
      </c>
      <c r="AF3222" s="126"/>
      <c r="AG3222" s="126"/>
      <c r="AH3222" s="126"/>
      <c r="AI3222" s="126"/>
      <c r="AJ3222" s="126"/>
      <c r="AK3222" s="126"/>
      <c r="AL3222" s="126">
        <v>3222</v>
      </c>
    </row>
    <row r="3223" spans="1:38">
      <c r="A3223" s="721" t="s">
        <v>2144</v>
      </c>
      <c r="B3223" s="722">
        <v>28</v>
      </c>
      <c r="C3223" s="722">
        <v>2823</v>
      </c>
      <c r="D3223" s="722">
        <v>282300</v>
      </c>
      <c r="E3223" s="721">
        <v>2823001003</v>
      </c>
      <c r="F3223" s="721" t="s">
        <v>3477</v>
      </c>
      <c r="G3223" s="1127">
        <v>-6530000000</v>
      </c>
      <c r="H3223" s="1128">
        <v>0</v>
      </c>
      <c r="I3223" s="1128">
        <v>0</v>
      </c>
      <c r="J3223" s="1128">
        <v>6530000000</v>
      </c>
      <c r="K3223" s="1128">
        <v>0</v>
      </c>
      <c r="L3223" s="1128">
        <v>6530000000</v>
      </c>
      <c r="M3223" s="1128">
        <v>0</v>
      </c>
      <c r="N3223" s="1129">
        <v>0</v>
      </c>
      <c r="O3223" s="1128">
        <v>6530000000</v>
      </c>
      <c r="P3223" s="1127">
        <v>2416100000</v>
      </c>
      <c r="Q3223" s="1127">
        <v>0</v>
      </c>
      <c r="R3223" s="1127">
        <v>0</v>
      </c>
      <c r="S3223" s="1127">
        <v>0</v>
      </c>
      <c r="T3223" s="1130">
        <v>0</v>
      </c>
      <c r="U3223" s="1130">
        <v>0</v>
      </c>
      <c r="V3223" s="1130">
        <v>0</v>
      </c>
      <c r="W3223" s="1127">
        <v>0</v>
      </c>
      <c r="X3223" s="1130">
        <v>2416100000</v>
      </c>
      <c r="Y3223" s="735">
        <v>0.37</v>
      </c>
      <c r="Z3223" s="1131">
        <v>2416100000</v>
      </c>
      <c r="AA3223" s="1131">
        <v>0</v>
      </c>
      <c r="AB3223" s="1131">
        <v>0</v>
      </c>
      <c r="AC3223" s="1131">
        <v>0</v>
      </c>
      <c r="AD3223" s="1131">
        <v>2416100000</v>
      </c>
      <c r="AE3223" s="1131">
        <v>0</v>
      </c>
      <c r="AF3223" s="126"/>
      <c r="AG3223" s="126"/>
      <c r="AH3223" s="126"/>
      <c r="AI3223" s="126"/>
      <c r="AJ3223" s="126"/>
      <c r="AK3223" s="126"/>
      <c r="AL3223" s="126">
        <v>3223</v>
      </c>
    </row>
    <row r="3224" spans="1:38">
      <c r="A3224" s="721" t="s">
        <v>2144</v>
      </c>
      <c r="B3224" s="722">
        <v>28</v>
      </c>
      <c r="C3224" s="722">
        <v>2823</v>
      </c>
      <c r="D3224" s="722">
        <v>282300</v>
      </c>
      <c r="E3224" s="721">
        <v>2823001004</v>
      </c>
      <c r="F3224" s="721" t="s">
        <v>4461</v>
      </c>
      <c r="G3224" s="1127">
        <v>-4181328590</v>
      </c>
      <c r="H3224" s="1128">
        <v>0</v>
      </c>
      <c r="I3224" s="1128">
        <v>0</v>
      </c>
      <c r="J3224" s="1128">
        <v>4181328590</v>
      </c>
      <c r="K3224" s="1128">
        <v>0</v>
      </c>
      <c r="L3224" s="1128">
        <v>4181328590</v>
      </c>
      <c r="M3224" s="1128">
        <v>0</v>
      </c>
      <c r="N3224" s="1129">
        <v>0</v>
      </c>
      <c r="O3224" s="1128">
        <v>4181328590</v>
      </c>
      <c r="P3224" s="1127">
        <v>1547091578.3</v>
      </c>
      <c r="Q3224" s="1127">
        <v>0</v>
      </c>
      <c r="R3224" s="1127">
        <v>0</v>
      </c>
      <c r="S3224" s="1127">
        <v>0</v>
      </c>
      <c r="T3224" s="1130">
        <v>0</v>
      </c>
      <c r="U3224" s="1130">
        <v>0</v>
      </c>
      <c r="V3224" s="1130">
        <v>0</v>
      </c>
      <c r="W3224" s="1127">
        <v>0</v>
      </c>
      <c r="X3224" s="1130">
        <v>1547091578.3</v>
      </c>
      <c r="Y3224" s="735">
        <v>0.37</v>
      </c>
      <c r="Z3224" s="1131">
        <v>1547091578.3</v>
      </c>
      <c r="AA3224" s="1131">
        <v>0</v>
      </c>
      <c r="AB3224" s="1131">
        <v>0</v>
      </c>
      <c r="AC3224" s="1131">
        <v>0</v>
      </c>
      <c r="AD3224" s="1131">
        <v>1547091578.3</v>
      </c>
      <c r="AE3224" s="1131">
        <v>0</v>
      </c>
      <c r="AF3224" s="126"/>
      <c r="AG3224" s="126"/>
      <c r="AH3224" s="126"/>
      <c r="AI3224" s="126"/>
      <c r="AJ3224" s="126"/>
      <c r="AK3224" s="126"/>
      <c r="AL3224" s="126">
        <v>3224</v>
      </c>
    </row>
    <row r="3225" spans="1:38">
      <c r="A3225" s="721" t="s">
        <v>2144</v>
      </c>
      <c r="B3225" s="722">
        <v>28</v>
      </c>
      <c r="C3225" s="722">
        <v>2823</v>
      </c>
      <c r="D3225" s="722">
        <v>282300</v>
      </c>
      <c r="E3225" s="721">
        <v>2823001005</v>
      </c>
      <c r="F3225" s="721" t="s">
        <v>4462</v>
      </c>
      <c r="G3225" s="1127">
        <v>-5500000000</v>
      </c>
      <c r="H3225" s="1128">
        <v>0</v>
      </c>
      <c r="I3225" s="1128">
        <v>0</v>
      </c>
      <c r="J3225" s="1128">
        <v>5500000000</v>
      </c>
      <c r="K3225" s="1128">
        <v>0</v>
      </c>
      <c r="L3225" s="1128">
        <v>5500000000</v>
      </c>
      <c r="M3225" s="1128">
        <v>0</v>
      </c>
      <c r="N3225" s="1129">
        <v>0</v>
      </c>
      <c r="O3225" s="1128">
        <v>5500000000</v>
      </c>
      <c r="P3225" s="1127">
        <v>2035000000</v>
      </c>
      <c r="Q3225" s="1127">
        <v>0</v>
      </c>
      <c r="R3225" s="1127">
        <v>0</v>
      </c>
      <c r="S3225" s="1127">
        <v>0</v>
      </c>
      <c r="T3225" s="1130">
        <v>0</v>
      </c>
      <c r="U3225" s="1130">
        <v>0</v>
      </c>
      <c r="V3225" s="1130">
        <v>0</v>
      </c>
      <c r="W3225" s="1127">
        <v>0</v>
      </c>
      <c r="X3225" s="1130">
        <v>2035000000</v>
      </c>
      <c r="Y3225" s="735">
        <v>0.37</v>
      </c>
      <c r="Z3225" s="1131">
        <v>2035000000</v>
      </c>
      <c r="AA3225" s="1131">
        <v>0</v>
      </c>
      <c r="AB3225" s="1131">
        <v>0</v>
      </c>
      <c r="AC3225" s="1131">
        <v>0</v>
      </c>
      <c r="AD3225" s="1131">
        <v>2035000000</v>
      </c>
      <c r="AE3225" s="1131">
        <v>0</v>
      </c>
      <c r="AF3225" s="126"/>
      <c r="AG3225" s="126"/>
      <c r="AH3225" s="126"/>
      <c r="AI3225" s="126"/>
      <c r="AJ3225" s="126"/>
      <c r="AK3225" s="126"/>
      <c r="AL3225" s="126">
        <v>3225</v>
      </c>
    </row>
    <row r="3226" spans="1:38">
      <c r="A3226" s="721" t="s">
        <v>2144</v>
      </c>
      <c r="B3226" s="722">
        <v>28</v>
      </c>
      <c r="C3226" s="722">
        <v>2823</v>
      </c>
      <c r="D3226" s="722">
        <v>282300</v>
      </c>
      <c r="E3226" s="721">
        <v>2823001067</v>
      </c>
      <c r="F3226" s="721" t="s">
        <v>1739</v>
      </c>
      <c r="G3226" s="1127">
        <v>-383793989377</v>
      </c>
      <c r="H3226" s="1128">
        <v>0</v>
      </c>
      <c r="I3226" s="1128">
        <v>-383793989376.71002</v>
      </c>
      <c r="J3226" s="1128">
        <v>0.28997802734375</v>
      </c>
      <c r="K3226" s="1128">
        <v>0.28997802734375</v>
      </c>
      <c r="L3226" s="1128">
        <v>0</v>
      </c>
      <c r="M3226" s="1128">
        <v>0</v>
      </c>
      <c r="N3226" s="1129">
        <v>0</v>
      </c>
      <c r="O3226" s="1128">
        <v>0</v>
      </c>
      <c r="P3226" s="1127">
        <v>0</v>
      </c>
      <c r="Q3226" s="1127">
        <v>0</v>
      </c>
      <c r="R3226" s="1127">
        <v>0</v>
      </c>
      <c r="S3226" s="1127">
        <v>0</v>
      </c>
      <c r="T3226" s="1130">
        <v>0</v>
      </c>
      <c r="U3226" s="1130">
        <v>0</v>
      </c>
      <c r="V3226" s="1130">
        <v>0</v>
      </c>
      <c r="W3226" s="1127">
        <v>0</v>
      </c>
      <c r="X3226" s="1130">
        <v>0</v>
      </c>
      <c r="Y3226" s="735">
        <v>0</v>
      </c>
      <c r="Z3226" s="1131">
        <v>0</v>
      </c>
      <c r="AA3226" s="1131">
        <v>0</v>
      </c>
      <c r="AB3226" s="1131">
        <v>0</v>
      </c>
      <c r="AC3226" s="1131">
        <v>0</v>
      </c>
      <c r="AD3226" s="1131">
        <v>0</v>
      </c>
      <c r="AE3226" s="1131">
        <v>0</v>
      </c>
      <c r="AF3226" s="126"/>
      <c r="AG3226" s="126"/>
      <c r="AH3226" s="126"/>
      <c r="AI3226" s="126"/>
      <c r="AJ3226" s="126"/>
      <c r="AK3226" s="126"/>
      <c r="AL3226" s="126">
        <v>3226</v>
      </c>
    </row>
    <row r="3227" spans="1:38">
      <c r="A3227" s="721" t="s">
        <v>2144</v>
      </c>
      <c r="B3227" s="722">
        <v>28</v>
      </c>
      <c r="C3227" s="722">
        <v>2823</v>
      </c>
      <c r="D3227" s="722">
        <v>282300</v>
      </c>
      <c r="E3227" s="721">
        <v>2823007002</v>
      </c>
      <c r="F3227" s="721" t="s">
        <v>3750</v>
      </c>
      <c r="G3227" s="1127">
        <v>0</v>
      </c>
      <c r="H3227" s="1128">
        <v>0</v>
      </c>
      <c r="I3227" s="1128">
        <v>0</v>
      </c>
      <c r="J3227" s="1128">
        <v>0</v>
      </c>
      <c r="K3227" s="1128">
        <v>0</v>
      </c>
      <c r="L3227" s="1128">
        <v>0</v>
      </c>
      <c r="M3227" s="1128">
        <v>0</v>
      </c>
      <c r="N3227" s="1129">
        <v>0</v>
      </c>
      <c r="O3227" s="1128">
        <v>0</v>
      </c>
      <c r="P3227" s="1127">
        <v>0</v>
      </c>
      <c r="Q3227" s="1127">
        <v>0</v>
      </c>
      <c r="R3227" s="1127">
        <v>0</v>
      </c>
      <c r="S3227" s="1127">
        <v>0</v>
      </c>
      <c r="T3227" s="1130">
        <v>0</v>
      </c>
      <c r="U3227" s="1130">
        <v>0</v>
      </c>
      <c r="V3227" s="1130">
        <v>0</v>
      </c>
      <c r="W3227" s="1127">
        <v>0</v>
      </c>
      <c r="X3227" s="1130">
        <v>0</v>
      </c>
      <c r="Y3227" s="735">
        <v>0</v>
      </c>
      <c r="Z3227" s="1131">
        <v>0</v>
      </c>
      <c r="AA3227" s="1131">
        <v>0</v>
      </c>
      <c r="AB3227" s="1131">
        <v>0</v>
      </c>
      <c r="AC3227" s="1131">
        <v>0</v>
      </c>
      <c r="AD3227" s="1131">
        <v>0</v>
      </c>
      <c r="AE3227" s="1131">
        <v>0</v>
      </c>
      <c r="AF3227" s="126"/>
      <c r="AG3227" s="126"/>
      <c r="AH3227" s="126"/>
      <c r="AI3227" s="126"/>
      <c r="AJ3227" s="126"/>
      <c r="AK3227" s="126"/>
      <c r="AL3227" s="126">
        <v>3227</v>
      </c>
    </row>
    <row r="3228" spans="1:38">
      <c r="A3228" s="721" t="s">
        <v>2144</v>
      </c>
      <c r="B3228" s="722">
        <v>28</v>
      </c>
      <c r="C3228" s="722">
        <v>2823</v>
      </c>
      <c r="D3228" s="722">
        <v>282300</v>
      </c>
      <c r="E3228" s="721">
        <v>2823007003</v>
      </c>
      <c r="F3228" s="721" t="s">
        <v>3751</v>
      </c>
      <c r="G3228" s="1127">
        <v>-5864465684</v>
      </c>
      <c r="H3228" s="1128">
        <v>0</v>
      </c>
      <c r="I3228" s="1128">
        <v>-5864465683.5100002</v>
      </c>
      <c r="J3228" s="1128">
        <v>0.48999977111816406</v>
      </c>
      <c r="K3228" s="1128">
        <v>0</v>
      </c>
      <c r="L3228" s="1128">
        <v>0.48999977111816406</v>
      </c>
      <c r="M3228" s="1128">
        <v>0</v>
      </c>
      <c r="N3228" s="1129">
        <v>0</v>
      </c>
      <c r="O3228" s="1128">
        <v>0.48999977111816406</v>
      </c>
      <c r="P3228" s="1127">
        <v>0.18129991531372069</v>
      </c>
      <c r="Q3228" s="1127">
        <v>0</v>
      </c>
      <c r="R3228" s="1127">
        <v>0</v>
      </c>
      <c r="S3228" s="1127">
        <v>0</v>
      </c>
      <c r="T3228" s="1130">
        <v>0</v>
      </c>
      <c r="U3228" s="1130">
        <v>0</v>
      </c>
      <c r="V3228" s="1130">
        <v>0</v>
      </c>
      <c r="W3228" s="1127">
        <v>0</v>
      </c>
      <c r="X3228" s="1130">
        <v>0.18129991531372069</v>
      </c>
      <c r="Y3228" s="735">
        <v>0.37</v>
      </c>
      <c r="Z3228" s="1131">
        <v>0.18129991531372069</v>
      </c>
      <c r="AA3228" s="1131">
        <v>0</v>
      </c>
      <c r="AB3228" s="1131">
        <v>2283361483.0142999</v>
      </c>
      <c r="AC3228" s="1131">
        <v>0</v>
      </c>
      <c r="AD3228" s="1131">
        <v>-2283361482.8330002</v>
      </c>
      <c r="AE3228" s="1131">
        <v>0</v>
      </c>
      <c r="AF3228" s="126"/>
      <c r="AG3228" s="126"/>
      <c r="AH3228" s="126"/>
      <c r="AI3228" s="126"/>
      <c r="AJ3228" s="126"/>
      <c r="AK3228" s="126"/>
      <c r="AL3228" s="126">
        <v>3228</v>
      </c>
    </row>
    <row r="3229" spans="1:38">
      <c r="A3229" s="721" t="s">
        <v>2143</v>
      </c>
      <c r="B3229" s="722">
        <v>29</v>
      </c>
      <c r="C3229" s="722">
        <v>2907</v>
      </c>
      <c r="D3229" s="722">
        <v>290705</v>
      </c>
      <c r="E3229" s="721">
        <v>2907050002</v>
      </c>
      <c r="F3229" s="721" t="s">
        <v>3752</v>
      </c>
      <c r="G3229" s="1127">
        <v>-4197958815</v>
      </c>
      <c r="H3229" s="1128">
        <v>0</v>
      </c>
      <c r="I3229" s="1128">
        <v>-4197958814.8899999</v>
      </c>
      <c r="J3229" s="1128">
        <v>0.1100001335144043</v>
      </c>
      <c r="K3229" s="1128">
        <v>0</v>
      </c>
      <c r="L3229" s="1128">
        <v>0.1100001335144043</v>
      </c>
      <c r="M3229" s="1128">
        <v>0</v>
      </c>
      <c r="N3229" s="1129">
        <v>0</v>
      </c>
      <c r="O3229" s="1128">
        <v>0.1100001335144043</v>
      </c>
      <c r="P3229" s="1127">
        <v>4.0700049400329591E-2</v>
      </c>
      <c r="Q3229" s="1127">
        <v>0</v>
      </c>
      <c r="R3229" s="1127">
        <v>0</v>
      </c>
      <c r="S3229" s="1127">
        <v>0</v>
      </c>
      <c r="T3229" s="1130">
        <v>0</v>
      </c>
      <c r="U3229" s="1130">
        <v>0</v>
      </c>
      <c r="V3229" s="1130">
        <v>0</v>
      </c>
      <c r="W3229" s="1127">
        <v>0</v>
      </c>
      <c r="X3229" s="1130">
        <v>4.0700049400329591E-2</v>
      </c>
      <c r="Y3229" s="735">
        <v>0.37</v>
      </c>
      <c r="Z3229" s="1131">
        <v>4.0700049400329591E-2</v>
      </c>
      <c r="AA3229" s="1131">
        <v>0</v>
      </c>
      <c r="AB3229" s="1131">
        <v>0.18129991531372069</v>
      </c>
      <c r="AC3229" s="1131">
        <v>0</v>
      </c>
      <c r="AD3229" s="1131">
        <v>-0.1405998659133911</v>
      </c>
      <c r="AE3229" s="1131">
        <v>0</v>
      </c>
      <c r="AF3229" s="126"/>
      <c r="AG3229" s="126"/>
      <c r="AH3229" s="126"/>
      <c r="AI3229" s="126"/>
      <c r="AJ3229" s="126"/>
      <c r="AK3229" s="126"/>
      <c r="AL3229" s="126">
        <v>3229</v>
      </c>
    </row>
    <row r="3230" spans="1:38">
      <c r="A3230" s="721" t="s">
        <v>1746</v>
      </c>
      <c r="B3230" s="722">
        <v>29</v>
      </c>
      <c r="C3230" s="722">
        <v>2907</v>
      </c>
      <c r="D3230" s="722">
        <v>290710</v>
      </c>
      <c r="E3230" s="721">
        <v>2907100003</v>
      </c>
      <c r="F3230" s="721" t="s">
        <v>1740</v>
      </c>
      <c r="G3230" s="1127">
        <v>-627403575</v>
      </c>
      <c r="H3230" s="1128">
        <v>0</v>
      </c>
      <c r="I3230" s="1128">
        <v>-627403574.51999998</v>
      </c>
      <c r="J3230" s="1128">
        <v>0.48000001907348633</v>
      </c>
      <c r="K3230" s="1128">
        <v>0</v>
      </c>
      <c r="L3230" s="1128">
        <v>0.48000001907348633</v>
      </c>
      <c r="M3230" s="1128">
        <v>0</v>
      </c>
      <c r="N3230" s="1129">
        <v>0</v>
      </c>
      <c r="O3230" s="1128">
        <v>0.48000001907348633</v>
      </c>
      <c r="P3230" s="1127">
        <v>0.17760000705718995</v>
      </c>
      <c r="Q3230" s="1127">
        <v>0</v>
      </c>
      <c r="R3230" s="1127">
        <v>0</v>
      </c>
      <c r="S3230" s="1127">
        <v>0</v>
      </c>
      <c r="T3230" s="1130">
        <v>0</v>
      </c>
      <c r="U3230" s="1130">
        <v>0</v>
      </c>
      <c r="V3230" s="1130">
        <v>0</v>
      </c>
      <c r="W3230" s="1127">
        <v>0</v>
      </c>
      <c r="X3230" s="1130">
        <v>0.17760000705718995</v>
      </c>
      <c r="Y3230" s="735">
        <v>0.37</v>
      </c>
      <c r="Z3230" s="1131">
        <v>0.17760000705718995</v>
      </c>
      <c r="AA3230" s="1131">
        <v>0</v>
      </c>
      <c r="AB3230" s="1131">
        <v>0</v>
      </c>
      <c r="AC3230" s="1131">
        <v>-5.5499991178512571E-2</v>
      </c>
      <c r="AD3230" s="1131">
        <v>0.17760000705718995</v>
      </c>
      <c r="AE3230" s="1131">
        <v>5.5499991178512571E-2</v>
      </c>
      <c r="AF3230" s="126"/>
      <c r="AG3230" s="126"/>
      <c r="AH3230" s="126"/>
      <c r="AI3230" s="126"/>
      <c r="AJ3230" s="126"/>
      <c r="AK3230" s="126"/>
      <c r="AL3230" s="126">
        <v>3230</v>
      </c>
    </row>
    <row r="3231" spans="1:38">
      <c r="A3231" s="721" t="s">
        <v>1746</v>
      </c>
      <c r="B3231" s="722">
        <v>29</v>
      </c>
      <c r="C3231" s="722">
        <v>2907</v>
      </c>
      <c r="D3231" s="722">
        <v>290710</v>
      </c>
      <c r="E3231" s="721">
        <v>2907100004</v>
      </c>
      <c r="F3231" s="721" t="s">
        <v>1741</v>
      </c>
      <c r="G3231" s="1127">
        <v>-27807780</v>
      </c>
      <c r="H3231" s="1128">
        <v>0</v>
      </c>
      <c r="I3231" s="1128">
        <v>-27807779.91</v>
      </c>
      <c r="J3231" s="1128">
        <v>8.9999999850988388E-2</v>
      </c>
      <c r="K3231" s="1128">
        <v>0</v>
      </c>
      <c r="L3231" s="1128">
        <v>8.9999999850988388E-2</v>
      </c>
      <c r="M3231" s="1128">
        <v>0</v>
      </c>
      <c r="N3231" s="1129">
        <v>0</v>
      </c>
      <c r="O3231" s="1128">
        <v>8.9999999850988388E-2</v>
      </c>
      <c r="P3231" s="1127">
        <v>3.3299999944865703E-2</v>
      </c>
      <c r="Q3231" s="1127">
        <v>0</v>
      </c>
      <c r="R3231" s="1127">
        <v>0</v>
      </c>
      <c r="S3231" s="1127">
        <v>0</v>
      </c>
      <c r="T3231" s="1130">
        <v>0</v>
      </c>
      <c r="U3231" s="1130">
        <v>0</v>
      </c>
      <c r="V3231" s="1130">
        <v>0</v>
      </c>
      <c r="W3231" s="1127">
        <v>0</v>
      </c>
      <c r="X3231" s="1130">
        <v>3.3299999944865703E-2</v>
      </c>
      <c r="Y3231" s="735">
        <v>0.37</v>
      </c>
      <c r="Z3231" s="1131">
        <v>3.3299999944865703E-2</v>
      </c>
      <c r="AA3231" s="1131">
        <v>0</v>
      </c>
      <c r="AB3231" s="1131">
        <v>0</v>
      </c>
      <c r="AC3231" s="1131">
        <v>-6.6599999889731407E-2</v>
      </c>
      <c r="AD3231" s="1131">
        <v>3.3299999944865703E-2</v>
      </c>
      <c r="AE3231" s="1131">
        <v>6.6599999889731407E-2</v>
      </c>
      <c r="AF3231" s="126"/>
      <c r="AG3231" s="126"/>
      <c r="AH3231" s="126"/>
      <c r="AI3231" s="126"/>
      <c r="AJ3231" s="126"/>
      <c r="AK3231" s="126"/>
      <c r="AL3231" s="126">
        <v>3231</v>
      </c>
    </row>
    <row r="3232" spans="1:38">
      <c r="A3232" s="721" t="s">
        <v>1746</v>
      </c>
      <c r="B3232" s="722">
        <v>29</v>
      </c>
      <c r="C3232" s="722">
        <v>2907</v>
      </c>
      <c r="D3232" s="722">
        <v>290710</v>
      </c>
      <c r="E3232" s="721">
        <v>2907100008</v>
      </c>
      <c r="F3232" s="721" t="s">
        <v>1742</v>
      </c>
      <c r="G3232" s="1127">
        <v>-7781838694</v>
      </c>
      <c r="H3232" s="1128">
        <v>0</v>
      </c>
      <c r="I3232" s="1128">
        <v>-7781838693.96</v>
      </c>
      <c r="J3232" s="1128">
        <v>3.9999961853027344E-2</v>
      </c>
      <c r="K3232" s="1128">
        <v>0</v>
      </c>
      <c r="L3232" s="1128">
        <v>3.9999961853027344E-2</v>
      </c>
      <c r="M3232" s="1128">
        <v>0</v>
      </c>
      <c r="N3232" s="1129">
        <v>0</v>
      </c>
      <c r="O3232" s="1128">
        <v>3.9999961853027344E-2</v>
      </c>
      <c r="P3232" s="1127">
        <v>1.4799985885620117E-2</v>
      </c>
      <c r="Q3232" s="1127">
        <v>0</v>
      </c>
      <c r="R3232" s="1127">
        <v>0</v>
      </c>
      <c r="S3232" s="1127">
        <v>0</v>
      </c>
      <c r="T3232" s="1130">
        <v>0</v>
      </c>
      <c r="U3232" s="1130">
        <v>0</v>
      </c>
      <c r="V3232" s="1130">
        <v>0</v>
      </c>
      <c r="W3232" s="1127">
        <v>0</v>
      </c>
      <c r="X3232" s="1130">
        <v>1.4799985885620117E-2</v>
      </c>
      <c r="Y3232" s="735">
        <v>0.37</v>
      </c>
      <c r="Z3232" s="1131">
        <v>1.4799985885620117E-2</v>
      </c>
      <c r="AA3232" s="1131">
        <v>0</v>
      </c>
      <c r="AB3232" s="1131">
        <v>3.3300056457519531E-2</v>
      </c>
      <c r="AC3232" s="1131">
        <v>0</v>
      </c>
      <c r="AD3232" s="1131">
        <v>-1.8500070571899414E-2</v>
      </c>
      <c r="AE3232" s="1131">
        <v>0</v>
      </c>
      <c r="AF3232" s="126"/>
      <c r="AG3232" s="126"/>
      <c r="AH3232" s="126"/>
      <c r="AI3232" s="126"/>
      <c r="AJ3232" s="126"/>
      <c r="AK3232" s="126"/>
      <c r="AL3232" s="126">
        <v>3232</v>
      </c>
    </row>
    <row r="3233" spans="1:38">
      <c r="A3233" s="721" t="s">
        <v>1746</v>
      </c>
      <c r="B3233" s="722">
        <v>29</v>
      </c>
      <c r="C3233" s="722">
        <v>2907</v>
      </c>
      <c r="D3233" s="722">
        <v>290710</v>
      </c>
      <c r="E3233" s="721">
        <v>2907100009</v>
      </c>
      <c r="F3233" s="721" t="s">
        <v>1743</v>
      </c>
      <c r="G3233" s="1127">
        <v>-78327534</v>
      </c>
      <c r="H3233" s="1128">
        <v>0</v>
      </c>
      <c r="I3233" s="1128">
        <v>-78327533.769999996</v>
      </c>
      <c r="J3233" s="1128">
        <v>0.23000000417232513</v>
      </c>
      <c r="K3233" s="1128">
        <v>0</v>
      </c>
      <c r="L3233" s="1128">
        <v>0.23000000417232513</v>
      </c>
      <c r="M3233" s="1128">
        <v>0</v>
      </c>
      <c r="N3233" s="1129">
        <v>0</v>
      </c>
      <c r="O3233" s="1128">
        <v>0.23000000417232513</v>
      </c>
      <c r="P3233" s="1127">
        <v>8.5100001543760295E-2</v>
      </c>
      <c r="Q3233" s="1127">
        <v>0</v>
      </c>
      <c r="R3233" s="1127">
        <v>0</v>
      </c>
      <c r="S3233" s="1127">
        <v>0</v>
      </c>
      <c r="T3233" s="1130">
        <v>0</v>
      </c>
      <c r="U3233" s="1130">
        <v>0</v>
      </c>
      <c r="V3233" s="1130">
        <v>0</v>
      </c>
      <c r="W3233" s="1127">
        <v>0</v>
      </c>
      <c r="X3233" s="1130">
        <v>8.5100001543760295E-2</v>
      </c>
      <c r="Y3233" s="735">
        <v>0.37</v>
      </c>
      <c r="Z3233" s="1131">
        <v>8.5100001543760295E-2</v>
      </c>
      <c r="AA3233" s="1131">
        <v>0</v>
      </c>
      <c r="AB3233" s="1131">
        <v>0.12210000485181809</v>
      </c>
      <c r="AC3233" s="1131">
        <v>0</v>
      </c>
      <c r="AD3233" s="1131">
        <v>-3.7000003308057791E-2</v>
      </c>
      <c r="AE3233" s="1131">
        <v>0</v>
      </c>
      <c r="AF3233" s="126"/>
      <c r="AG3233" s="126"/>
      <c r="AH3233" s="126"/>
      <c r="AI3233" s="126"/>
      <c r="AJ3233" s="126"/>
      <c r="AK3233" s="126"/>
      <c r="AL3233" s="126">
        <v>3233</v>
      </c>
    </row>
    <row r="3234" spans="1:38">
      <c r="A3234" s="721" t="s">
        <v>1746</v>
      </c>
      <c r="B3234" s="722">
        <v>29</v>
      </c>
      <c r="C3234" s="722">
        <v>2907</v>
      </c>
      <c r="D3234" s="722">
        <v>290710</v>
      </c>
      <c r="E3234" s="721">
        <v>2907100010</v>
      </c>
      <c r="F3234" s="721" t="s">
        <v>1744</v>
      </c>
      <c r="G3234" s="1127">
        <v>-9585848165</v>
      </c>
      <c r="H3234" s="1128">
        <v>0</v>
      </c>
      <c r="I3234" s="1128">
        <v>-9585848164.5499992</v>
      </c>
      <c r="J3234" s="1128">
        <v>0.45000076293945313</v>
      </c>
      <c r="K3234" s="1128">
        <v>0</v>
      </c>
      <c r="L3234" s="1128">
        <v>0.45000076293945313</v>
      </c>
      <c r="M3234" s="1128">
        <v>0</v>
      </c>
      <c r="N3234" s="1129">
        <v>0</v>
      </c>
      <c r="O3234" s="1128">
        <v>0.45000076293945313</v>
      </c>
      <c r="P3234" s="1127">
        <v>0.16650028228759767</v>
      </c>
      <c r="Q3234" s="1127">
        <v>0</v>
      </c>
      <c r="R3234" s="1127">
        <v>0</v>
      </c>
      <c r="S3234" s="1127">
        <v>0</v>
      </c>
      <c r="T3234" s="1130">
        <v>0</v>
      </c>
      <c r="U3234" s="1130">
        <v>0</v>
      </c>
      <c r="V3234" s="1130">
        <v>0</v>
      </c>
      <c r="W3234" s="1127">
        <v>0</v>
      </c>
      <c r="X3234" s="1130">
        <v>0.16650028228759767</v>
      </c>
      <c r="Y3234" s="735">
        <v>0.37000000000000005</v>
      </c>
      <c r="Z3234" s="1131">
        <v>0.16650028228759767</v>
      </c>
      <c r="AA3234" s="1131">
        <v>0</v>
      </c>
      <c r="AB3234" s="1131">
        <v>6.6600112915039061E-2</v>
      </c>
      <c r="AC3234" s="1131">
        <v>0</v>
      </c>
      <c r="AD3234" s="1131">
        <v>9.9900169372558606E-2</v>
      </c>
      <c r="AE3234" s="1131">
        <v>0</v>
      </c>
      <c r="AF3234" s="126"/>
      <c r="AG3234" s="126"/>
      <c r="AH3234" s="126"/>
      <c r="AI3234" s="126"/>
      <c r="AJ3234" s="126"/>
      <c r="AK3234" s="126"/>
      <c r="AL3234" s="126">
        <v>3234</v>
      </c>
    </row>
    <row r="3235" spans="1:38">
      <c r="A3235" s="721" t="s">
        <v>1746</v>
      </c>
      <c r="B3235" s="722">
        <v>29</v>
      </c>
      <c r="C3235" s="722">
        <v>2907</v>
      </c>
      <c r="D3235" s="722">
        <v>290710</v>
      </c>
      <c r="E3235" s="721">
        <v>2907100014</v>
      </c>
      <c r="F3235" s="721" t="s">
        <v>1745</v>
      </c>
      <c r="G3235" s="1127">
        <v>-877521513</v>
      </c>
      <c r="H3235" s="1128">
        <v>0</v>
      </c>
      <c r="I3235" s="1128">
        <v>-877521512.63</v>
      </c>
      <c r="J3235" s="1128">
        <v>0.37000000476837158</v>
      </c>
      <c r="K3235" s="1128">
        <v>0</v>
      </c>
      <c r="L3235" s="1128">
        <v>0.37000000476837158</v>
      </c>
      <c r="M3235" s="1128">
        <v>0</v>
      </c>
      <c r="N3235" s="1129">
        <v>0</v>
      </c>
      <c r="O3235" s="1128">
        <v>0.37000000476837158</v>
      </c>
      <c r="P3235" s="1127">
        <v>0.13690000176429748</v>
      </c>
      <c r="Q3235" s="1127">
        <v>0</v>
      </c>
      <c r="R3235" s="1127">
        <v>0</v>
      </c>
      <c r="S3235" s="1127">
        <v>0</v>
      </c>
      <c r="T3235" s="1130">
        <v>0</v>
      </c>
      <c r="U3235" s="1130">
        <v>0</v>
      </c>
      <c r="V3235" s="1130">
        <v>0</v>
      </c>
      <c r="W3235" s="1127">
        <v>0</v>
      </c>
      <c r="X3235" s="1130">
        <v>0.13690000176429748</v>
      </c>
      <c r="Y3235" s="735">
        <v>0.37</v>
      </c>
      <c r="Z3235" s="1131">
        <v>0.13690000176429748</v>
      </c>
      <c r="AA3235" s="1131">
        <v>0</v>
      </c>
      <c r="AB3235" s="1131">
        <v>0.12949996471405029</v>
      </c>
      <c r="AC3235" s="1131">
        <v>0</v>
      </c>
      <c r="AD3235" s="1131">
        <v>7.4000370502471935E-3</v>
      </c>
      <c r="AE3235" s="1131">
        <v>0</v>
      </c>
      <c r="AF3235" s="126"/>
      <c r="AG3235" s="126"/>
      <c r="AH3235" s="126"/>
      <c r="AI3235" s="126"/>
      <c r="AJ3235" s="126"/>
      <c r="AK3235" s="126"/>
      <c r="AL3235" s="126">
        <v>3235</v>
      </c>
    </row>
    <row r="3236" spans="1:38">
      <c r="A3236" s="721" t="s">
        <v>1746</v>
      </c>
      <c r="B3236" s="722">
        <v>29</v>
      </c>
      <c r="C3236" s="722">
        <v>2907</v>
      </c>
      <c r="D3236" s="722">
        <v>290710</v>
      </c>
      <c r="E3236" s="721">
        <v>2907100015</v>
      </c>
      <c r="F3236" s="721" t="s">
        <v>4463</v>
      </c>
      <c r="G3236" s="1127">
        <v>-163669512</v>
      </c>
      <c r="H3236" s="1128">
        <v>0</v>
      </c>
      <c r="I3236" s="1128">
        <v>-163669511.80000001</v>
      </c>
      <c r="J3236" s="1128">
        <v>0.19999998807907104</v>
      </c>
      <c r="K3236" s="1128">
        <v>0</v>
      </c>
      <c r="L3236" s="1128">
        <v>0.19999998807907104</v>
      </c>
      <c r="M3236" s="1128">
        <v>0</v>
      </c>
      <c r="N3236" s="1129">
        <v>0</v>
      </c>
      <c r="O3236" s="1128">
        <v>0.19999998807907104</v>
      </c>
      <c r="P3236" s="1127">
        <v>7.3999995589256282E-2</v>
      </c>
      <c r="Q3236" s="1127">
        <v>0</v>
      </c>
      <c r="R3236" s="1127">
        <v>0</v>
      </c>
      <c r="S3236" s="1127">
        <v>0</v>
      </c>
      <c r="T3236" s="1130">
        <v>0</v>
      </c>
      <c r="U3236" s="1130">
        <v>0</v>
      </c>
      <c r="V3236" s="1130">
        <v>0</v>
      </c>
      <c r="W3236" s="1127">
        <v>0</v>
      </c>
      <c r="X3236" s="1130">
        <v>7.3999995589256282E-2</v>
      </c>
      <c r="Y3236" s="735">
        <v>0.37</v>
      </c>
      <c r="Z3236" s="1131">
        <v>7.3999995589256282E-2</v>
      </c>
      <c r="AA3236" s="1131">
        <v>0</v>
      </c>
      <c r="AB3236" s="1131">
        <v>0</v>
      </c>
      <c r="AC3236" s="1131">
        <v>0</v>
      </c>
      <c r="AD3236" s="1131">
        <v>7.3999995589256282E-2</v>
      </c>
      <c r="AE3236" s="1131">
        <v>0</v>
      </c>
      <c r="AF3236" s="126"/>
      <c r="AG3236" s="126"/>
      <c r="AH3236" s="126"/>
      <c r="AI3236" s="126"/>
      <c r="AJ3236" s="126"/>
      <c r="AK3236" s="126"/>
      <c r="AL3236" s="126">
        <v>3236</v>
      </c>
    </row>
    <row r="3237" spans="1:38">
      <c r="A3237" s="721" t="s">
        <v>1746</v>
      </c>
      <c r="B3237" s="722">
        <v>29</v>
      </c>
      <c r="C3237" s="722">
        <v>2907</v>
      </c>
      <c r="D3237" s="722">
        <v>290710</v>
      </c>
      <c r="E3237" s="721">
        <v>2907101888</v>
      </c>
      <c r="F3237" s="721" t="s">
        <v>1746</v>
      </c>
      <c r="G3237" s="1127">
        <v>-1443613456</v>
      </c>
      <c r="H3237" s="1128">
        <v>0</v>
      </c>
      <c r="I3237" s="1128">
        <v>-1443613456.21</v>
      </c>
      <c r="J3237" s="1128">
        <v>-0.21000003814697266</v>
      </c>
      <c r="K3237" s="1128">
        <v>0</v>
      </c>
      <c r="L3237" s="1128">
        <v>0</v>
      </c>
      <c r="M3237" s="1128">
        <v>-0.21000003814697266</v>
      </c>
      <c r="N3237" s="1129">
        <v>0</v>
      </c>
      <c r="O3237" s="1128">
        <v>-0.21000003814697266</v>
      </c>
      <c r="P3237" s="1127">
        <v>-7.7700014114379878E-2</v>
      </c>
      <c r="Q3237" s="1127">
        <v>0</v>
      </c>
      <c r="R3237" s="1127">
        <v>0</v>
      </c>
      <c r="S3237" s="1127">
        <v>0</v>
      </c>
      <c r="T3237" s="1130">
        <v>0</v>
      </c>
      <c r="U3237" s="1130">
        <v>0</v>
      </c>
      <c r="V3237" s="1130">
        <v>0</v>
      </c>
      <c r="W3237" s="1127">
        <v>0</v>
      </c>
      <c r="X3237" s="1130">
        <v>-7.7700014114379878E-2</v>
      </c>
      <c r="Y3237" s="735">
        <v>0.37</v>
      </c>
      <c r="Z3237" s="1131">
        <v>0</v>
      </c>
      <c r="AA3237" s="1131">
        <v>-7.7700014114379878E-2</v>
      </c>
      <c r="AB3237" s="1131">
        <v>0</v>
      </c>
      <c r="AC3237" s="1131">
        <v>-0.13319996118545532</v>
      </c>
      <c r="AD3237" s="1131">
        <v>0</v>
      </c>
      <c r="AE3237" s="1131">
        <v>5.5499947071075445E-2</v>
      </c>
      <c r="AF3237" s="126"/>
      <c r="AG3237" s="126"/>
      <c r="AH3237" s="126"/>
      <c r="AI3237" s="126"/>
      <c r="AJ3237" s="126"/>
      <c r="AK3237" s="126"/>
      <c r="AL3237" s="126">
        <v>3237</v>
      </c>
    </row>
    <row r="3238" spans="1:38">
      <c r="A3238" s="721" t="s">
        <v>1746</v>
      </c>
      <c r="B3238" s="722">
        <v>29</v>
      </c>
      <c r="C3238" s="722">
        <v>2907</v>
      </c>
      <c r="D3238" s="722">
        <v>290710</v>
      </c>
      <c r="E3238" s="721">
        <v>2907109005</v>
      </c>
      <c r="F3238" s="721" t="s">
        <v>1746</v>
      </c>
      <c r="G3238" s="1127">
        <v>-180910393</v>
      </c>
      <c r="H3238" s="1128">
        <v>0</v>
      </c>
      <c r="I3238" s="1128">
        <v>-180910393.13999999</v>
      </c>
      <c r="J3238" s="1128">
        <v>-0.13999998569488525</v>
      </c>
      <c r="K3238" s="1128">
        <v>0</v>
      </c>
      <c r="L3238" s="1128">
        <v>0</v>
      </c>
      <c r="M3238" s="1128">
        <v>-0.13999998569488525</v>
      </c>
      <c r="N3238" s="1129">
        <v>0</v>
      </c>
      <c r="O3238" s="1128">
        <v>-0.13999998569488525</v>
      </c>
      <c r="P3238" s="1127">
        <v>-5.1799994707107541E-2</v>
      </c>
      <c r="Q3238" s="1127">
        <v>0</v>
      </c>
      <c r="R3238" s="1127">
        <v>0</v>
      </c>
      <c r="S3238" s="1127">
        <v>0</v>
      </c>
      <c r="T3238" s="1130">
        <v>0</v>
      </c>
      <c r="U3238" s="1130">
        <v>0</v>
      </c>
      <c r="V3238" s="1130">
        <v>0</v>
      </c>
      <c r="W3238" s="1127">
        <v>0</v>
      </c>
      <c r="X3238" s="1130">
        <v>-5.1799994707107541E-2</v>
      </c>
      <c r="Y3238" s="735">
        <v>0.37</v>
      </c>
      <c r="Z3238" s="1131">
        <v>0</v>
      </c>
      <c r="AA3238" s="1131">
        <v>-5.1799994707107541E-2</v>
      </c>
      <c r="AB3238" s="1131">
        <v>0</v>
      </c>
      <c r="AC3238" s="1131">
        <v>-2565535.155999999</v>
      </c>
      <c r="AD3238" s="1131">
        <v>0</v>
      </c>
      <c r="AE3238" s="1131">
        <v>2565535.1042000041</v>
      </c>
      <c r="AF3238" s="126"/>
      <c r="AG3238" s="126"/>
      <c r="AH3238" s="126"/>
      <c r="AI3238" s="126"/>
      <c r="AJ3238" s="126"/>
      <c r="AK3238" s="126"/>
      <c r="AL3238" s="126">
        <v>3238</v>
      </c>
    </row>
    <row r="3239" spans="1:38">
      <c r="A3239" s="721" t="s">
        <v>1746</v>
      </c>
      <c r="B3239" s="722">
        <v>29</v>
      </c>
      <c r="C3239" s="722">
        <v>2907</v>
      </c>
      <c r="D3239" s="722">
        <v>290715</v>
      </c>
      <c r="E3239" s="721">
        <v>2907159720</v>
      </c>
      <c r="F3239" s="721" t="s">
        <v>1747</v>
      </c>
      <c r="G3239" s="1127">
        <v>-53755010</v>
      </c>
      <c r="H3239" s="1128">
        <v>0</v>
      </c>
      <c r="I3239" s="1128">
        <v>-53755010.200000003</v>
      </c>
      <c r="J3239" s="1128">
        <v>-0.20000000298023224</v>
      </c>
      <c r="K3239" s="1128">
        <v>0</v>
      </c>
      <c r="L3239" s="1128">
        <v>0</v>
      </c>
      <c r="M3239" s="1128">
        <v>-0.20000000298023224</v>
      </c>
      <c r="N3239" s="1129">
        <v>0</v>
      </c>
      <c r="O3239" s="1128">
        <v>-0.20000000298023224</v>
      </c>
      <c r="P3239" s="1127">
        <v>-7.4000001102685925E-2</v>
      </c>
      <c r="Q3239" s="1127">
        <v>0</v>
      </c>
      <c r="R3239" s="1127">
        <v>0</v>
      </c>
      <c r="S3239" s="1127">
        <v>0</v>
      </c>
      <c r="T3239" s="1130">
        <v>0</v>
      </c>
      <c r="U3239" s="1130">
        <v>0</v>
      </c>
      <c r="V3239" s="1130">
        <v>0</v>
      </c>
      <c r="W3239" s="1127">
        <v>0</v>
      </c>
      <c r="X3239" s="1130">
        <v>-7.4000001102685925E-2</v>
      </c>
      <c r="Y3239" s="735">
        <v>0.37</v>
      </c>
      <c r="Z3239" s="1131">
        <v>0</v>
      </c>
      <c r="AA3239" s="1131">
        <v>-7.4000001102685925E-2</v>
      </c>
      <c r="AB3239" s="1131">
        <v>0</v>
      </c>
      <c r="AC3239" s="1131">
        <v>0</v>
      </c>
      <c r="AD3239" s="1131">
        <v>0</v>
      </c>
      <c r="AE3239" s="1131">
        <v>-7.4000001102685925E-2</v>
      </c>
      <c r="AF3239" s="126"/>
      <c r="AG3239" s="126"/>
      <c r="AH3239" s="126"/>
      <c r="AI3239" s="126"/>
      <c r="AJ3239" s="126"/>
      <c r="AK3239" s="126"/>
      <c r="AL3239" s="126">
        <v>3239</v>
      </c>
    </row>
    <row r="3240" spans="1:38">
      <c r="A3240" s="721" t="s">
        <v>2143</v>
      </c>
      <c r="B3240" s="722">
        <v>29</v>
      </c>
      <c r="C3240" s="722">
        <v>2907</v>
      </c>
      <c r="D3240" s="722">
        <v>290795</v>
      </c>
      <c r="E3240" s="721">
        <v>2907951300</v>
      </c>
      <c r="F3240" s="721" t="s">
        <v>1748</v>
      </c>
      <c r="G3240" s="1127">
        <v>-88455161053</v>
      </c>
      <c r="H3240" s="1128">
        <v>0</v>
      </c>
      <c r="I3240" s="1128">
        <v>-88455161053.130005</v>
      </c>
      <c r="J3240" s="1128">
        <v>-0.1300048828125</v>
      </c>
      <c r="K3240" s="1128">
        <v>-0.1300048828125</v>
      </c>
      <c r="L3240" s="1128">
        <v>0</v>
      </c>
      <c r="M3240" s="1128">
        <v>0</v>
      </c>
      <c r="N3240" s="1129">
        <v>0</v>
      </c>
      <c r="O3240" s="1128">
        <v>0</v>
      </c>
      <c r="P3240" s="1127">
        <v>0</v>
      </c>
      <c r="Q3240" s="1127">
        <v>0</v>
      </c>
      <c r="R3240" s="1127">
        <v>0</v>
      </c>
      <c r="S3240" s="1127">
        <v>0</v>
      </c>
      <c r="T3240" s="1130">
        <v>0</v>
      </c>
      <c r="U3240" s="1130">
        <v>0</v>
      </c>
      <c r="V3240" s="1130">
        <v>0</v>
      </c>
      <c r="W3240" s="1127">
        <v>0</v>
      </c>
      <c r="X3240" s="1130">
        <v>0</v>
      </c>
      <c r="Y3240" s="735">
        <v>0</v>
      </c>
      <c r="Z3240" s="1131">
        <v>0</v>
      </c>
      <c r="AA3240" s="1131">
        <v>0</v>
      </c>
      <c r="AB3240" s="1131">
        <v>0</v>
      </c>
      <c r="AC3240" s="1131">
        <v>0</v>
      </c>
      <c r="AD3240" s="1131">
        <v>0</v>
      </c>
      <c r="AE3240" s="1131">
        <v>0</v>
      </c>
      <c r="AF3240" s="126"/>
      <c r="AG3240" s="126"/>
      <c r="AH3240" s="126"/>
      <c r="AI3240" s="126"/>
      <c r="AJ3240" s="126"/>
      <c r="AK3240" s="126"/>
      <c r="AL3240" s="126">
        <v>3240</v>
      </c>
    </row>
    <row r="3241" spans="1:38">
      <c r="A3241" s="721" t="s">
        <v>2143</v>
      </c>
      <c r="B3241" s="722">
        <v>29</v>
      </c>
      <c r="C3241" s="722">
        <v>2907</v>
      </c>
      <c r="D3241" s="722">
        <v>290795</v>
      </c>
      <c r="E3241" s="721">
        <v>2907959401</v>
      </c>
      <c r="F3241" s="721" t="s">
        <v>1749</v>
      </c>
      <c r="G3241" s="1127">
        <v>-4708842363</v>
      </c>
      <c r="H3241" s="1128">
        <v>0</v>
      </c>
      <c r="I3241" s="1128">
        <v>-4708842363</v>
      </c>
      <c r="J3241" s="1128">
        <v>0</v>
      </c>
      <c r="K3241" s="1128">
        <v>0</v>
      </c>
      <c r="L3241" s="1128">
        <v>0</v>
      </c>
      <c r="M3241" s="1128">
        <v>0</v>
      </c>
      <c r="N3241" s="1129">
        <v>0</v>
      </c>
      <c r="O3241" s="1128">
        <v>0</v>
      </c>
      <c r="P3241" s="1127">
        <v>0</v>
      </c>
      <c r="Q3241" s="1127">
        <v>0</v>
      </c>
      <c r="R3241" s="1127">
        <v>0</v>
      </c>
      <c r="S3241" s="1127">
        <v>0</v>
      </c>
      <c r="T3241" s="1130">
        <v>0</v>
      </c>
      <c r="U3241" s="1130">
        <v>0</v>
      </c>
      <c r="V3241" s="1130">
        <v>0</v>
      </c>
      <c r="W3241" s="1127">
        <v>0</v>
      </c>
      <c r="X3241" s="1130">
        <v>0</v>
      </c>
      <c r="Y3241" s="735">
        <v>0</v>
      </c>
      <c r="Z3241" s="1131">
        <v>0</v>
      </c>
      <c r="AA3241" s="1131">
        <v>0</v>
      </c>
      <c r="AB3241" s="1131">
        <v>0</v>
      </c>
      <c r="AC3241" s="1131">
        <v>0</v>
      </c>
      <c r="AD3241" s="1131">
        <v>0</v>
      </c>
      <c r="AE3241" s="1131">
        <v>0</v>
      </c>
      <c r="AF3241" s="126"/>
      <c r="AG3241" s="126"/>
      <c r="AH3241" s="126"/>
      <c r="AI3241" s="126"/>
      <c r="AJ3241" s="126"/>
      <c r="AK3241" s="126"/>
      <c r="AL3241" s="126">
        <v>3241</v>
      </c>
    </row>
    <row r="3242" spans="1:38">
      <c r="A3242" s="721" t="s">
        <v>2143</v>
      </c>
      <c r="B3242" s="722">
        <v>29</v>
      </c>
      <c r="C3242" s="722">
        <v>2908</v>
      </c>
      <c r="D3242" s="722">
        <v>290800</v>
      </c>
      <c r="E3242" s="721">
        <v>2908007101</v>
      </c>
      <c r="F3242" s="721" t="s">
        <v>3753</v>
      </c>
      <c r="G3242" s="1127">
        <v>0</v>
      </c>
      <c r="H3242" s="1128">
        <v>0</v>
      </c>
      <c r="I3242" s="1128">
        <v>0</v>
      </c>
      <c r="J3242" s="1128">
        <v>0</v>
      </c>
      <c r="K3242" s="1128">
        <v>0</v>
      </c>
      <c r="L3242" s="1128">
        <v>0</v>
      </c>
      <c r="M3242" s="1128">
        <v>0</v>
      </c>
      <c r="N3242" s="1129">
        <v>0</v>
      </c>
      <c r="O3242" s="1128">
        <v>0</v>
      </c>
      <c r="P3242" s="1127">
        <v>0</v>
      </c>
      <c r="Q3242" s="1127">
        <v>0</v>
      </c>
      <c r="R3242" s="1127">
        <v>0</v>
      </c>
      <c r="S3242" s="1127">
        <v>0</v>
      </c>
      <c r="T3242" s="1130">
        <v>0</v>
      </c>
      <c r="U3242" s="1130">
        <v>0</v>
      </c>
      <c r="V3242" s="1130">
        <v>0</v>
      </c>
      <c r="W3242" s="1127">
        <v>0</v>
      </c>
      <c r="X3242" s="1130">
        <v>0</v>
      </c>
      <c r="Y3242" s="735">
        <v>0</v>
      </c>
      <c r="Z3242" s="1131">
        <v>0</v>
      </c>
      <c r="AA3242" s="1131">
        <v>0</v>
      </c>
      <c r="AB3242" s="1131">
        <v>0</v>
      </c>
      <c r="AC3242" s="1131">
        <v>0</v>
      </c>
      <c r="AD3242" s="1131">
        <v>0</v>
      </c>
      <c r="AE3242" s="1131">
        <v>0</v>
      </c>
      <c r="AF3242" s="126"/>
      <c r="AG3242" s="126"/>
      <c r="AH3242" s="126"/>
      <c r="AI3242" s="126"/>
      <c r="AJ3242" s="126"/>
      <c r="AK3242" s="126"/>
      <c r="AL3242" s="126">
        <v>3242</v>
      </c>
    </row>
    <row r="3243" spans="1:38">
      <c r="A3243" s="721" t="s">
        <v>2143</v>
      </c>
      <c r="B3243" s="722">
        <v>29</v>
      </c>
      <c r="C3243" s="722">
        <v>2908</v>
      </c>
      <c r="D3243" s="722">
        <v>290800</v>
      </c>
      <c r="E3243" s="721">
        <v>2908007102</v>
      </c>
      <c r="F3243" s="721" t="s">
        <v>3754</v>
      </c>
      <c r="G3243" s="1127">
        <v>0</v>
      </c>
      <c r="H3243" s="1128">
        <v>0</v>
      </c>
      <c r="I3243" s="1128">
        <v>0</v>
      </c>
      <c r="J3243" s="1128">
        <v>0</v>
      </c>
      <c r="K3243" s="1128">
        <v>0</v>
      </c>
      <c r="L3243" s="1128">
        <v>0</v>
      </c>
      <c r="M3243" s="1128">
        <v>0</v>
      </c>
      <c r="N3243" s="1129">
        <v>0</v>
      </c>
      <c r="O3243" s="1128">
        <v>0</v>
      </c>
      <c r="P3243" s="1127">
        <v>0</v>
      </c>
      <c r="Q3243" s="1127">
        <v>0</v>
      </c>
      <c r="R3243" s="1127">
        <v>0</v>
      </c>
      <c r="S3243" s="1127">
        <v>0</v>
      </c>
      <c r="T3243" s="1130">
        <v>0</v>
      </c>
      <c r="U3243" s="1130">
        <v>0</v>
      </c>
      <c r="V3243" s="1130">
        <v>0</v>
      </c>
      <c r="W3243" s="1127">
        <v>0</v>
      </c>
      <c r="X3243" s="1130">
        <v>0</v>
      </c>
      <c r="Y3243" s="735">
        <v>0</v>
      </c>
      <c r="Z3243" s="1131">
        <v>0</v>
      </c>
      <c r="AA3243" s="1131">
        <v>0</v>
      </c>
      <c r="AB3243" s="1131">
        <v>0</v>
      </c>
      <c r="AC3243" s="1131">
        <v>0</v>
      </c>
      <c r="AD3243" s="1131">
        <v>0</v>
      </c>
      <c r="AE3243" s="1131">
        <v>0</v>
      </c>
      <c r="AF3243" s="126"/>
      <c r="AG3243" s="126"/>
      <c r="AH3243" s="126"/>
      <c r="AI3243" s="126"/>
      <c r="AJ3243" s="126"/>
      <c r="AK3243" s="126"/>
      <c r="AL3243" s="126">
        <v>3243</v>
      </c>
    </row>
    <row r="3244" spans="1:38">
      <c r="A3244" s="721" t="s">
        <v>2143</v>
      </c>
      <c r="B3244" s="722">
        <v>29</v>
      </c>
      <c r="C3244" s="722">
        <v>2908</v>
      </c>
      <c r="D3244" s="722">
        <v>290800</v>
      </c>
      <c r="E3244" s="721">
        <v>2908007103</v>
      </c>
      <c r="F3244" s="721" t="s">
        <v>3755</v>
      </c>
      <c r="G3244" s="1127">
        <v>0</v>
      </c>
      <c r="H3244" s="1128">
        <v>0</v>
      </c>
      <c r="I3244" s="1128">
        <v>0</v>
      </c>
      <c r="J3244" s="1128">
        <v>0</v>
      </c>
      <c r="K3244" s="1128">
        <v>0</v>
      </c>
      <c r="L3244" s="1128">
        <v>0</v>
      </c>
      <c r="M3244" s="1128">
        <v>0</v>
      </c>
      <c r="N3244" s="1129">
        <v>0</v>
      </c>
      <c r="O3244" s="1128">
        <v>0</v>
      </c>
      <c r="P3244" s="1127">
        <v>0</v>
      </c>
      <c r="Q3244" s="1127">
        <v>0</v>
      </c>
      <c r="R3244" s="1127">
        <v>0</v>
      </c>
      <c r="S3244" s="1127">
        <v>0</v>
      </c>
      <c r="T3244" s="1130">
        <v>0</v>
      </c>
      <c r="U3244" s="1130">
        <v>0</v>
      </c>
      <c r="V3244" s="1130">
        <v>0</v>
      </c>
      <c r="W3244" s="1127">
        <v>0</v>
      </c>
      <c r="X3244" s="1130">
        <v>0</v>
      </c>
      <c r="Y3244" s="735">
        <v>0</v>
      </c>
      <c r="Z3244" s="1131">
        <v>0</v>
      </c>
      <c r="AA3244" s="1131">
        <v>0</v>
      </c>
      <c r="AB3244" s="1131">
        <v>0</v>
      </c>
      <c r="AC3244" s="1131">
        <v>0</v>
      </c>
      <c r="AD3244" s="1131">
        <v>0</v>
      </c>
      <c r="AE3244" s="1131">
        <v>0</v>
      </c>
      <c r="AF3244" s="126"/>
      <c r="AG3244" s="126"/>
      <c r="AH3244" s="126"/>
      <c r="AI3244" s="126"/>
      <c r="AJ3244" s="126"/>
      <c r="AK3244" s="126"/>
      <c r="AL3244" s="126">
        <v>3244</v>
      </c>
    </row>
    <row r="3245" spans="1:38">
      <c r="A3245" s="721" t="s">
        <v>2143</v>
      </c>
      <c r="B3245" s="722">
        <v>29</v>
      </c>
      <c r="C3245" s="722">
        <v>2908</v>
      </c>
      <c r="D3245" s="722">
        <v>290800</v>
      </c>
      <c r="E3245" s="721">
        <v>2908007104</v>
      </c>
      <c r="F3245" s="721" t="s">
        <v>3756</v>
      </c>
      <c r="G3245" s="1127">
        <v>0</v>
      </c>
      <c r="H3245" s="1128">
        <v>0</v>
      </c>
      <c r="I3245" s="1128">
        <v>0</v>
      </c>
      <c r="J3245" s="1128">
        <v>0</v>
      </c>
      <c r="K3245" s="1128">
        <v>0</v>
      </c>
      <c r="L3245" s="1128">
        <v>0</v>
      </c>
      <c r="M3245" s="1128">
        <v>0</v>
      </c>
      <c r="N3245" s="1129">
        <v>0</v>
      </c>
      <c r="O3245" s="1128">
        <v>0</v>
      </c>
      <c r="P3245" s="1127">
        <v>0</v>
      </c>
      <c r="Q3245" s="1127">
        <v>0</v>
      </c>
      <c r="R3245" s="1127">
        <v>0</v>
      </c>
      <c r="S3245" s="1127">
        <v>0</v>
      </c>
      <c r="T3245" s="1130">
        <v>0</v>
      </c>
      <c r="U3245" s="1130">
        <v>0</v>
      </c>
      <c r="V3245" s="1130">
        <v>0</v>
      </c>
      <c r="W3245" s="1127">
        <v>0</v>
      </c>
      <c r="X3245" s="1130">
        <v>0</v>
      </c>
      <c r="Y3245" s="735">
        <v>0</v>
      </c>
      <c r="Z3245" s="1131">
        <v>0</v>
      </c>
      <c r="AA3245" s="1131">
        <v>0</v>
      </c>
      <c r="AB3245" s="1131">
        <v>0</v>
      </c>
      <c r="AC3245" s="1131">
        <v>0</v>
      </c>
      <c r="AD3245" s="1131">
        <v>0</v>
      </c>
      <c r="AE3245" s="1131">
        <v>0</v>
      </c>
      <c r="AF3245" s="126"/>
      <c r="AG3245" s="126"/>
      <c r="AH3245" s="126"/>
      <c r="AI3245" s="126"/>
      <c r="AJ3245" s="126"/>
      <c r="AK3245" s="126"/>
      <c r="AL3245" s="126">
        <v>3245</v>
      </c>
    </row>
    <row r="3246" spans="1:38">
      <c r="A3246" s="721" t="s">
        <v>2143</v>
      </c>
      <c r="B3246" s="722">
        <v>29</v>
      </c>
      <c r="C3246" s="722">
        <v>2908</v>
      </c>
      <c r="D3246" s="722">
        <v>290800</v>
      </c>
      <c r="E3246" s="721">
        <v>2908007105</v>
      </c>
      <c r="F3246" s="721" t="s">
        <v>3757</v>
      </c>
      <c r="G3246" s="1127">
        <v>0</v>
      </c>
      <c r="H3246" s="1128">
        <v>0</v>
      </c>
      <c r="I3246" s="1128">
        <v>0</v>
      </c>
      <c r="J3246" s="1128">
        <v>0</v>
      </c>
      <c r="K3246" s="1128">
        <v>0</v>
      </c>
      <c r="L3246" s="1128">
        <v>0</v>
      </c>
      <c r="M3246" s="1128">
        <v>0</v>
      </c>
      <c r="N3246" s="1129">
        <v>0</v>
      </c>
      <c r="O3246" s="1128">
        <v>0</v>
      </c>
      <c r="P3246" s="1127">
        <v>0</v>
      </c>
      <c r="Q3246" s="1127">
        <v>0</v>
      </c>
      <c r="R3246" s="1127">
        <v>0</v>
      </c>
      <c r="S3246" s="1127">
        <v>0</v>
      </c>
      <c r="T3246" s="1130">
        <v>0</v>
      </c>
      <c r="U3246" s="1130">
        <v>0</v>
      </c>
      <c r="V3246" s="1130">
        <v>0</v>
      </c>
      <c r="W3246" s="1127">
        <v>0</v>
      </c>
      <c r="X3246" s="1130">
        <v>0</v>
      </c>
      <c r="Y3246" s="735">
        <v>0</v>
      </c>
      <c r="Z3246" s="1131">
        <v>0</v>
      </c>
      <c r="AA3246" s="1131">
        <v>0</v>
      </c>
      <c r="AB3246" s="1131">
        <v>0</v>
      </c>
      <c r="AC3246" s="1131">
        <v>0</v>
      </c>
      <c r="AD3246" s="1131">
        <v>0</v>
      </c>
      <c r="AE3246" s="1131">
        <v>0</v>
      </c>
      <c r="AF3246" s="126"/>
      <c r="AG3246" s="126"/>
      <c r="AH3246" s="126"/>
      <c r="AI3246" s="126"/>
      <c r="AJ3246" s="126"/>
      <c r="AK3246" s="126"/>
      <c r="AL3246" s="126">
        <v>3246</v>
      </c>
    </row>
    <row r="3247" spans="1:38">
      <c r="A3247" s="721" t="s">
        <v>2143</v>
      </c>
      <c r="B3247" s="722">
        <v>29</v>
      </c>
      <c r="C3247" s="722">
        <v>2908</v>
      </c>
      <c r="D3247" s="722">
        <v>290800</v>
      </c>
      <c r="E3247" s="721">
        <v>2908007124</v>
      </c>
      <c r="F3247" s="721" t="s">
        <v>3758</v>
      </c>
      <c r="G3247" s="1127">
        <v>0</v>
      </c>
      <c r="H3247" s="1128">
        <v>0</v>
      </c>
      <c r="I3247" s="1128">
        <v>0</v>
      </c>
      <c r="J3247" s="1128">
        <v>0</v>
      </c>
      <c r="K3247" s="1128">
        <v>0</v>
      </c>
      <c r="L3247" s="1128">
        <v>0</v>
      </c>
      <c r="M3247" s="1128">
        <v>0</v>
      </c>
      <c r="N3247" s="1129">
        <v>0</v>
      </c>
      <c r="O3247" s="1128">
        <v>0</v>
      </c>
      <c r="P3247" s="1127">
        <v>0</v>
      </c>
      <c r="Q3247" s="1127">
        <v>0</v>
      </c>
      <c r="R3247" s="1127">
        <v>0</v>
      </c>
      <c r="S3247" s="1127">
        <v>0</v>
      </c>
      <c r="T3247" s="1130">
        <v>0</v>
      </c>
      <c r="U3247" s="1130">
        <v>0</v>
      </c>
      <c r="V3247" s="1130">
        <v>0</v>
      </c>
      <c r="W3247" s="1127">
        <v>0</v>
      </c>
      <c r="X3247" s="1130">
        <v>0</v>
      </c>
      <c r="Y3247" s="735">
        <v>0</v>
      </c>
      <c r="Z3247" s="1131">
        <v>0</v>
      </c>
      <c r="AA3247" s="1131">
        <v>0</v>
      </c>
      <c r="AB3247" s="1131">
        <v>0</v>
      </c>
      <c r="AC3247" s="1131">
        <v>0</v>
      </c>
      <c r="AD3247" s="1131">
        <v>0</v>
      </c>
      <c r="AE3247" s="1131">
        <v>0</v>
      </c>
      <c r="AF3247" s="126"/>
      <c r="AG3247" s="126"/>
      <c r="AH3247" s="126"/>
      <c r="AI3247" s="126"/>
      <c r="AJ3247" s="126"/>
      <c r="AK3247" s="126"/>
      <c r="AL3247" s="126">
        <v>3247</v>
      </c>
    </row>
    <row r="3248" spans="1:38">
      <c r="A3248" s="721" t="s">
        <v>2143</v>
      </c>
      <c r="B3248" s="722">
        <v>29</v>
      </c>
      <c r="C3248" s="722">
        <v>2908</v>
      </c>
      <c r="D3248" s="722">
        <v>290800</v>
      </c>
      <c r="E3248" s="721">
        <v>2908007125</v>
      </c>
      <c r="F3248" s="721" t="s">
        <v>3759</v>
      </c>
      <c r="G3248" s="1127">
        <v>0</v>
      </c>
      <c r="H3248" s="1128">
        <v>0</v>
      </c>
      <c r="I3248" s="1128">
        <v>0</v>
      </c>
      <c r="J3248" s="1128">
        <v>0</v>
      </c>
      <c r="K3248" s="1128">
        <v>0</v>
      </c>
      <c r="L3248" s="1128">
        <v>0</v>
      </c>
      <c r="M3248" s="1128">
        <v>0</v>
      </c>
      <c r="N3248" s="1129">
        <v>0</v>
      </c>
      <c r="O3248" s="1128">
        <v>0</v>
      </c>
      <c r="P3248" s="1127">
        <v>0</v>
      </c>
      <c r="Q3248" s="1127">
        <v>0</v>
      </c>
      <c r="R3248" s="1127">
        <v>0</v>
      </c>
      <c r="S3248" s="1127">
        <v>0</v>
      </c>
      <c r="T3248" s="1130">
        <v>0</v>
      </c>
      <c r="U3248" s="1130">
        <v>0</v>
      </c>
      <c r="V3248" s="1130">
        <v>0</v>
      </c>
      <c r="W3248" s="1127">
        <v>0</v>
      </c>
      <c r="X3248" s="1130">
        <v>0</v>
      </c>
      <c r="Y3248" s="735">
        <v>0</v>
      </c>
      <c r="Z3248" s="1131">
        <v>0</v>
      </c>
      <c r="AA3248" s="1131">
        <v>0</v>
      </c>
      <c r="AB3248" s="1131">
        <v>0</v>
      </c>
      <c r="AC3248" s="1131">
        <v>0</v>
      </c>
      <c r="AD3248" s="1131">
        <v>0</v>
      </c>
      <c r="AE3248" s="1131">
        <v>0</v>
      </c>
      <c r="AF3248" s="126"/>
      <c r="AG3248" s="126"/>
      <c r="AH3248" s="126"/>
      <c r="AI3248" s="126"/>
      <c r="AJ3248" s="126"/>
      <c r="AK3248" s="126"/>
      <c r="AL3248" s="126">
        <v>3248</v>
      </c>
    </row>
    <row r="3249" spans="1:38">
      <c r="A3249" s="721" t="s">
        <v>2143</v>
      </c>
      <c r="B3249" s="722">
        <v>29</v>
      </c>
      <c r="C3249" s="722">
        <v>2908</v>
      </c>
      <c r="D3249" s="722">
        <v>290800</v>
      </c>
      <c r="E3249" s="721">
        <v>2908007126</v>
      </c>
      <c r="F3249" s="721" t="s">
        <v>3760</v>
      </c>
      <c r="G3249" s="1127">
        <v>0</v>
      </c>
      <c r="H3249" s="1128">
        <v>0</v>
      </c>
      <c r="I3249" s="1128">
        <v>0</v>
      </c>
      <c r="J3249" s="1128">
        <v>0</v>
      </c>
      <c r="K3249" s="1128">
        <v>0</v>
      </c>
      <c r="L3249" s="1128">
        <v>0</v>
      </c>
      <c r="M3249" s="1128">
        <v>0</v>
      </c>
      <c r="N3249" s="1129">
        <v>0</v>
      </c>
      <c r="O3249" s="1128">
        <v>0</v>
      </c>
      <c r="P3249" s="1127">
        <v>0</v>
      </c>
      <c r="Q3249" s="1127">
        <v>0</v>
      </c>
      <c r="R3249" s="1127">
        <v>0</v>
      </c>
      <c r="S3249" s="1127">
        <v>0</v>
      </c>
      <c r="T3249" s="1130">
        <v>0</v>
      </c>
      <c r="U3249" s="1130">
        <v>0</v>
      </c>
      <c r="V3249" s="1130">
        <v>0</v>
      </c>
      <c r="W3249" s="1127">
        <v>0</v>
      </c>
      <c r="X3249" s="1130">
        <v>0</v>
      </c>
      <c r="Y3249" s="735">
        <v>0</v>
      </c>
      <c r="Z3249" s="1131">
        <v>0</v>
      </c>
      <c r="AA3249" s="1131">
        <v>0</v>
      </c>
      <c r="AB3249" s="1131">
        <v>0</v>
      </c>
      <c r="AC3249" s="1131">
        <v>0</v>
      </c>
      <c r="AD3249" s="1131">
        <v>0</v>
      </c>
      <c r="AE3249" s="1131">
        <v>0</v>
      </c>
      <c r="AF3249" s="126"/>
      <c r="AG3249" s="126"/>
      <c r="AH3249" s="126"/>
      <c r="AI3249" s="126"/>
      <c r="AJ3249" s="126"/>
      <c r="AK3249" s="126"/>
      <c r="AL3249" s="126">
        <v>3249</v>
      </c>
    </row>
    <row r="3250" spans="1:38">
      <c r="A3250" s="721" t="s">
        <v>2143</v>
      </c>
      <c r="B3250" s="722">
        <v>29</v>
      </c>
      <c r="C3250" s="722">
        <v>2908</v>
      </c>
      <c r="D3250" s="722">
        <v>290800</v>
      </c>
      <c r="E3250" s="721">
        <v>2908007127</v>
      </c>
      <c r="F3250" s="721" t="s">
        <v>3761</v>
      </c>
      <c r="G3250" s="1127">
        <v>0</v>
      </c>
      <c r="H3250" s="1128">
        <v>0</v>
      </c>
      <c r="I3250" s="1128">
        <v>0</v>
      </c>
      <c r="J3250" s="1128">
        <v>0</v>
      </c>
      <c r="K3250" s="1128">
        <v>0</v>
      </c>
      <c r="L3250" s="1128">
        <v>0</v>
      </c>
      <c r="M3250" s="1128">
        <v>0</v>
      </c>
      <c r="N3250" s="1129">
        <v>0</v>
      </c>
      <c r="O3250" s="1128">
        <v>0</v>
      </c>
      <c r="P3250" s="1127">
        <v>0</v>
      </c>
      <c r="Q3250" s="1127">
        <v>0</v>
      </c>
      <c r="R3250" s="1127">
        <v>0</v>
      </c>
      <c r="S3250" s="1127">
        <v>0</v>
      </c>
      <c r="T3250" s="1130">
        <v>0</v>
      </c>
      <c r="U3250" s="1130">
        <v>0</v>
      </c>
      <c r="V3250" s="1130">
        <v>0</v>
      </c>
      <c r="W3250" s="1127">
        <v>0</v>
      </c>
      <c r="X3250" s="1130">
        <v>0</v>
      </c>
      <c r="Y3250" s="735">
        <v>0</v>
      </c>
      <c r="Z3250" s="1131">
        <v>0</v>
      </c>
      <c r="AA3250" s="1131">
        <v>0</v>
      </c>
      <c r="AB3250" s="1131">
        <v>0</v>
      </c>
      <c r="AC3250" s="1131">
        <v>0</v>
      </c>
      <c r="AD3250" s="1131">
        <v>0</v>
      </c>
      <c r="AE3250" s="1131">
        <v>0</v>
      </c>
      <c r="AF3250" s="126"/>
      <c r="AG3250" s="126"/>
      <c r="AH3250" s="126"/>
      <c r="AI3250" s="126"/>
      <c r="AJ3250" s="126"/>
      <c r="AK3250" s="126"/>
      <c r="AL3250" s="126">
        <v>3250</v>
      </c>
    </row>
    <row r="3251" spans="1:38">
      <c r="A3251" s="721" t="s">
        <v>2143</v>
      </c>
      <c r="B3251" s="722">
        <v>29</v>
      </c>
      <c r="C3251" s="722">
        <v>2908</v>
      </c>
      <c r="D3251" s="722">
        <v>290800</v>
      </c>
      <c r="E3251" s="721">
        <v>2908007128</v>
      </c>
      <c r="F3251" s="721" t="s">
        <v>3762</v>
      </c>
      <c r="G3251" s="1127">
        <v>0</v>
      </c>
      <c r="H3251" s="1128">
        <v>0</v>
      </c>
      <c r="I3251" s="1128">
        <v>0</v>
      </c>
      <c r="J3251" s="1128">
        <v>0</v>
      </c>
      <c r="K3251" s="1128">
        <v>0</v>
      </c>
      <c r="L3251" s="1128">
        <v>0</v>
      </c>
      <c r="M3251" s="1128">
        <v>0</v>
      </c>
      <c r="N3251" s="1129">
        <v>0</v>
      </c>
      <c r="O3251" s="1128">
        <v>0</v>
      </c>
      <c r="P3251" s="1127">
        <v>0</v>
      </c>
      <c r="Q3251" s="1127">
        <v>0</v>
      </c>
      <c r="R3251" s="1127">
        <v>0</v>
      </c>
      <c r="S3251" s="1127">
        <v>0</v>
      </c>
      <c r="T3251" s="1130">
        <v>0</v>
      </c>
      <c r="U3251" s="1130">
        <v>0</v>
      </c>
      <c r="V3251" s="1130">
        <v>0</v>
      </c>
      <c r="W3251" s="1127">
        <v>0</v>
      </c>
      <c r="X3251" s="1130">
        <v>0</v>
      </c>
      <c r="Y3251" s="735">
        <v>0</v>
      </c>
      <c r="Z3251" s="1131">
        <v>0</v>
      </c>
      <c r="AA3251" s="1131">
        <v>0</v>
      </c>
      <c r="AB3251" s="1131">
        <v>0</v>
      </c>
      <c r="AC3251" s="1131">
        <v>0</v>
      </c>
      <c r="AD3251" s="1131">
        <v>0</v>
      </c>
      <c r="AE3251" s="1131">
        <v>0</v>
      </c>
      <c r="AF3251" s="126"/>
      <c r="AG3251" s="126"/>
      <c r="AH3251" s="126"/>
      <c r="AI3251" s="126"/>
      <c r="AJ3251" s="126"/>
      <c r="AK3251" s="126"/>
      <c r="AL3251" s="126">
        <v>3251</v>
      </c>
    </row>
    <row r="3252" spans="1:38">
      <c r="A3252" s="721" t="s">
        <v>2143</v>
      </c>
      <c r="B3252" s="722">
        <v>29</v>
      </c>
      <c r="C3252" s="722">
        <v>2908</v>
      </c>
      <c r="D3252" s="722">
        <v>290800</v>
      </c>
      <c r="E3252" s="721">
        <v>2908007139</v>
      </c>
      <c r="F3252" s="721" t="s">
        <v>3763</v>
      </c>
      <c r="G3252" s="1127">
        <v>0</v>
      </c>
      <c r="H3252" s="1128">
        <v>0</v>
      </c>
      <c r="I3252" s="1128">
        <v>0</v>
      </c>
      <c r="J3252" s="1128">
        <v>0</v>
      </c>
      <c r="K3252" s="1128">
        <v>0</v>
      </c>
      <c r="L3252" s="1128">
        <v>0</v>
      </c>
      <c r="M3252" s="1128">
        <v>0</v>
      </c>
      <c r="N3252" s="1129">
        <v>0</v>
      </c>
      <c r="O3252" s="1128">
        <v>0</v>
      </c>
      <c r="P3252" s="1127">
        <v>0</v>
      </c>
      <c r="Q3252" s="1127">
        <v>0</v>
      </c>
      <c r="R3252" s="1127">
        <v>0</v>
      </c>
      <c r="S3252" s="1127">
        <v>0</v>
      </c>
      <c r="T3252" s="1130">
        <v>0</v>
      </c>
      <c r="U3252" s="1130">
        <v>0</v>
      </c>
      <c r="V3252" s="1130">
        <v>0</v>
      </c>
      <c r="W3252" s="1127">
        <v>0</v>
      </c>
      <c r="X3252" s="1130">
        <v>0</v>
      </c>
      <c r="Y3252" s="735">
        <v>0</v>
      </c>
      <c r="Z3252" s="1131">
        <v>0</v>
      </c>
      <c r="AA3252" s="1131">
        <v>0</v>
      </c>
      <c r="AB3252" s="1131">
        <v>0</v>
      </c>
      <c r="AC3252" s="1131">
        <v>0</v>
      </c>
      <c r="AD3252" s="1131">
        <v>0</v>
      </c>
      <c r="AE3252" s="1131">
        <v>0</v>
      </c>
      <c r="AF3252" s="126"/>
      <c r="AG3252" s="126"/>
      <c r="AH3252" s="126"/>
      <c r="AI3252" s="126"/>
      <c r="AJ3252" s="126"/>
      <c r="AK3252" s="126"/>
      <c r="AL3252" s="126">
        <v>3252</v>
      </c>
    </row>
    <row r="3253" spans="1:38">
      <c r="A3253" s="721" t="s">
        <v>2143</v>
      </c>
      <c r="B3253" s="722">
        <v>29</v>
      </c>
      <c r="C3253" s="722">
        <v>2908</v>
      </c>
      <c r="D3253" s="722">
        <v>290800</v>
      </c>
      <c r="E3253" s="721">
        <v>2908007140</v>
      </c>
      <c r="F3253" s="721" t="s">
        <v>3764</v>
      </c>
      <c r="G3253" s="1127">
        <v>0</v>
      </c>
      <c r="H3253" s="1128">
        <v>0</v>
      </c>
      <c r="I3253" s="1128">
        <v>0</v>
      </c>
      <c r="J3253" s="1128">
        <v>0</v>
      </c>
      <c r="K3253" s="1128">
        <v>0</v>
      </c>
      <c r="L3253" s="1128">
        <v>0</v>
      </c>
      <c r="M3253" s="1128">
        <v>0</v>
      </c>
      <c r="N3253" s="1129">
        <v>0</v>
      </c>
      <c r="O3253" s="1128">
        <v>0</v>
      </c>
      <c r="P3253" s="1127">
        <v>0</v>
      </c>
      <c r="Q3253" s="1127">
        <v>0</v>
      </c>
      <c r="R3253" s="1127">
        <v>0</v>
      </c>
      <c r="S3253" s="1127">
        <v>0</v>
      </c>
      <c r="T3253" s="1130">
        <v>0</v>
      </c>
      <c r="U3253" s="1130">
        <v>0</v>
      </c>
      <c r="V3253" s="1130">
        <v>0</v>
      </c>
      <c r="W3253" s="1127">
        <v>0</v>
      </c>
      <c r="X3253" s="1130">
        <v>0</v>
      </c>
      <c r="Y3253" s="735">
        <v>0</v>
      </c>
      <c r="Z3253" s="1131">
        <v>0</v>
      </c>
      <c r="AA3253" s="1131">
        <v>0</v>
      </c>
      <c r="AB3253" s="1131">
        <v>0</v>
      </c>
      <c r="AC3253" s="1131">
        <v>0</v>
      </c>
      <c r="AD3253" s="1131">
        <v>0</v>
      </c>
      <c r="AE3253" s="1131">
        <v>0</v>
      </c>
      <c r="AF3253" s="126"/>
      <c r="AG3253" s="126"/>
      <c r="AH3253" s="126"/>
      <c r="AI3253" s="126"/>
      <c r="AJ3253" s="126"/>
      <c r="AK3253" s="126"/>
      <c r="AL3253" s="126">
        <v>3253</v>
      </c>
    </row>
    <row r="3254" spans="1:38">
      <c r="A3254" s="721" t="s">
        <v>2143</v>
      </c>
      <c r="B3254" s="722">
        <v>29</v>
      </c>
      <c r="C3254" s="722">
        <v>2908</v>
      </c>
      <c r="D3254" s="722">
        <v>290800</v>
      </c>
      <c r="E3254" s="721">
        <v>2908007141</v>
      </c>
      <c r="F3254" s="721" t="s">
        <v>3765</v>
      </c>
      <c r="G3254" s="1127">
        <v>0</v>
      </c>
      <c r="H3254" s="1128">
        <v>0</v>
      </c>
      <c r="I3254" s="1128">
        <v>0</v>
      </c>
      <c r="J3254" s="1128">
        <v>0</v>
      </c>
      <c r="K3254" s="1128">
        <v>0</v>
      </c>
      <c r="L3254" s="1128">
        <v>0</v>
      </c>
      <c r="M3254" s="1128">
        <v>0</v>
      </c>
      <c r="N3254" s="1129">
        <v>0</v>
      </c>
      <c r="O3254" s="1128">
        <v>0</v>
      </c>
      <c r="P3254" s="1127">
        <v>0</v>
      </c>
      <c r="Q3254" s="1127">
        <v>0</v>
      </c>
      <c r="R3254" s="1127">
        <v>0</v>
      </c>
      <c r="S3254" s="1127">
        <v>0</v>
      </c>
      <c r="T3254" s="1130">
        <v>0</v>
      </c>
      <c r="U3254" s="1130">
        <v>0</v>
      </c>
      <c r="V3254" s="1130">
        <v>0</v>
      </c>
      <c r="W3254" s="1127">
        <v>0</v>
      </c>
      <c r="X3254" s="1130">
        <v>0</v>
      </c>
      <c r="Y3254" s="735">
        <v>0</v>
      </c>
      <c r="Z3254" s="1131">
        <v>0</v>
      </c>
      <c r="AA3254" s="1131">
        <v>0</v>
      </c>
      <c r="AB3254" s="1131">
        <v>0</v>
      </c>
      <c r="AC3254" s="1131">
        <v>0</v>
      </c>
      <c r="AD3254" s="1131">
        <v>0</v>
      </c>
      <c r="AE3254" s="1131">
        <v>0</v>
      </c>
      <c r="AF3254" s="126"/>
      <c r="AG3254" s="126"/>
      <c r="AH3254" s="126"/>
      <c r="AI3254" s="126"/>
      <c r="AJ3254" s="126"/>
      <c r="AK3254" s="126"/>
      <c r="AL3254" s="126">
        <v>3254</v>
      </c>
    </row>
    <row r="3255" spans="1:38">
      <c r="A3255" s="721" t="s">
        <v>2143</v>
      </c>
      <c r="B3255" s="722">
        <v>29</v>
      </c>
      <c r="C3255" s="722">
        <v>2908</v>
      </c>
      <c r="D3255" s="722">
        <v>290800</v>
      </c>
      <c r="E3255" s="721">
        <v>2908007142</v>
      </c>
      <c r="F3255" s="721" t="s">
        <v>3766</v>
      </c>
      <c r="G3255" s="1127">
        <v>0</v>
      </c>
      <c r="H3255" s="1128">
        <v>0</v>
      </c>
      <c r="I3255" s="1128">
        <v>0</v>
      </c>
      <c r="J3255" s="1128">
        <v>0</v>
      </c>
      <c r="K3255" s="1128">
        <v>0</v>
      </c>
      <c r="L3255" s="1128">
        <v>0</v>
      </c>
      <c r="M3255" s="1128">
        <v>0</v>
      </c>
      <c r="N3255" s="1129">
        <v>0</v>
      </c>
      <c r="O3255" s="1128">
        <v>0</v>
      </c>
      <c r="P3255" s="1127">
        <v>0</v>
      </c>
      <c r="Q3255" s="1127">
        <v>0</v>
      </c>
      <c r="R3255" s="1127">
        <v>0</v>
      </c>
      <c r="S3255" s="1127">
        <v>0</v>
      </c>
      <c r="T3255" s="1130">
        <v>0</v>
      </c>
      <c r="U3255" s="1130">
        <v>0</v>
      </c>
      <c r="V3255" s="1130">
        <v>0</v>
      </c>
      <c r="W3255" s="1127">
        <v>0</v>
      </c>
      <c r="X3255" s="1130">
        <v>0</v>
      </c>
      <c r="Y3255" s="735">
        <v>0</v>
      </c>
      <c r="Z3255" s="1131">
        <v>0</v>
      </c>
      <c r="AA3255" s="1131">
        <v>0</v>
      </c>
      <c r="AB3255" s="1131">
        <v>0</v>
      </c>
      <c r="AC3255" s="1131">
        <v>0</v>
      </c>
      <c r="AD3255" s="1131">
        <v>0</v>
      </c>
      <c r="AE3255" s="1131">
        <v>0</v>
      </c>
      <c r="AF3255" s="126"/>
      <c r="AG3255" s="126"/>
      <c r="AH3255" s="126"/>
      <c r="AI3255" s="126"/>
      <c r="AJ3255" s="126"/>
      <c r="AK3255" s="126"/>
      <c r="AL3255" s="126">
        <v>3255</v>
      </c>
    </row>
    <row r="3256" spans="1:38">
      <c r="A3256" s="721" t="s">
        <v>2143</v>
      </c>
      <c r="B3256" s="722">
        <v>29</v>
      </c>
      <c r="C3256" s="722">
        <v>2908</v>
      </c>
      <c r="D3256" s="722">
        <v>290800</v>
      </c>
      <c r="E3256" s="721">
        <v>2908007143</v>
      </c>
      <c r="F3256" s="721" t="s">
        <v>3767</v>
      </c>
      <c r="G3256" s="1127">
        <v>0</v>
      </c>
      <c r="H3256" s="1128">
        <v>0</v>
      </c>
      <c r="I3256" s="1128">
        <v>0</v>
      </c>
      <c r="J3256" s="1128">
        <v>0</v>
      </c>
      <c r="K3256" s="1128">
        <v>0</v>
      </c>
      <c r="L3256" s="1128">
        <v>0</v>
      </c>
      <c r="M3256" s="1128">
        <v>0</v>
      </c>
      <c r="N3256" s="1129">
        <v>0</v>
      </c>
      <c r="O3256" s="1128">
        <v>0</v>
      </c>
      <c r="P3256" s="1127">
        <v>0</v>
      </c>
      <c r="Q3256" s="1127">
        <v>0</v>
      </c>
      <c r="R3256" s="1127">
        <v>0</v>
      </c>
      <c r="S3256" s="1127">
        <v>0</v>
      </c>
      <c r="T3256" s="1130">
        <v>0</v>
      </c>
      <c r="U3256" s="1130">
        <v>0</v>
      </c>
      <c r="V3256" s="1130">
        <v>0</v>
      </c>
      <c r="W3256" s="1127">
        <v>0</v>
      </c>
      <c r="X3256" s="1130">
        <v>0</v>
      </c>
      <c r="Y3256" s="735">
        <v>0</v>
      </c>
      <c r="Z3256" s="1131">
        <v>0</v>
      </c>
      <c r="AA3256" s="1131">
        <v>0</v>
      </c>
      <c r="AB3256" s="1131">
        <v>0</v>
      </c>
      <c r="AC3256" s="1131">
        <v>0</v>
      </c>
      <c r="AD3256" s="1131">
        <v>0</v>
      </c>
      <c r="AE3256" s="1131">
        <v>0</v>
      </c>
      <c r="AF3256" s="126"/>
      <c r="AG3256" s="126"/>
      <c r="AH3256" s="126"/>
      <c r="AI3256" s="126"/>
      <c r="AJ3256" s="126"/>
      <c r="AK3256" s="126"/>
      <c r="AL3256" s="126">
        <v>3256</v>
      </c>
    </row>
    <row r="3257" spans="1:38">
      <c r="A3257" s="721" t="s">
        <v>2143</v>
      </c>
      <c r="B3257" s="722">
        <v>29</v>
      </c>
      <c r="C3257" s="722">
        <v>2908</v>
      </c>
      <c r="D3257" s="722">
        <v>290800</v>
      </c>
      <c r="E3257" s="721">
        <v>2908007201</v>
      </c>
      <c r="F3257" s="721" t="s">
        <v>3768</v>
      </c>
      <c r="G3257" s="1127">
        <v>0</v>
      </c>
      <c r="H3257" s="1128">
        <v>0</v>
      </c>
      <c r="I3257" s="1128">
        <v>0</v>
      </c>
      <c r="J3257" s="1128">
        <v>0</v>
      </c>
      <c r="K3257" s="1128">
        <v>0</v>
      </c>
      <c r="L3257" s="1128">
        <v>0</v>
      </c>
      <c r="M3257" s="1128">
        <v>0</v>
      </c>
      <c r="N3257" s="1129">
        <v>0</v>
      </c>
      <c r="O3257" s="1128">
        <v>0</v>
      </c>
      <c r="P3257" s="1127">
        <v>0</v>
      </c>
      <c r="Q3257" s="1127">
        <v>0</v>
      </c>
      <c r="R3257" s="1127">
        <v>0</v>
      </c>
      <c r="S3257" s="1127">
        <v>0</v>
      </c>
      <c r="T3257" s="1130">
        <v>0</v>
      </c>
      <c r="U3257" s="1130">
        <v>0</v>
      </c>
      <c r="V3257" s="1130">
        <v>0</v>
      </c>
      <c r="W3257" s="1127">
        <v>0</v>
      </c>
      <c r="X3257" s="1130">
        <v>0</v>
      </c>
      <c r="Y3257" s="735">
        <v>0</v>
      </c>
      <c r="Z3257" s="1131">
        <v>0</v>
      </c>
      <c r="AA3257" s="1131">
        <v>0</v>
      </c>
      <c r="AB3257" s="1131">
        <v>0</v>
      </c>
      <c r="AC3257" s="1131">
        <v>0</v>
      </c>
      <c r="AD3257" s="1131">
        <v>0</v>
      </c>
      <c r="AE3257" s="1131">
        <v>0</v>
      </c>
      <c r="AF3257" s="126"/>
      <c r="AG3257" s="126"/>
      <c r="AH3257" s="126"/>
      <c r="AI3257" s="126"/>
      <c r="AJ3257" s="126"/>
      <c r="AK3257" s="126"/>
      <c r="AL3257" s="126">
        <v>3257</v>
      </c>
    </row>
    <row r="3258" spans="1:38">
      <c r="A3258" s="721" t="s">
        <v>2143</v>
      </c>
      <c r="B3258" s="722">
        <v>29</v>
      </c>
      <c r="C3258" s="722">
        <v>2908</v>
      </c>
      <c r="D3258" s="722">
        <v>290800</v>
      </c>
      <c r="E3258" s="721">
        <v>2908009001</v>
      </c>
      <c r="F3258" s="721" t="s">
        <v>4464</v>
      </c>
      <c r="G3258" s="1127">
        <v>-9744300</v>
      </c>
      <c r="H3258" s="1128">
        <v>0</v>
      </c>
      <c r="I3258" s="1128">
        <v>-9744300</v>
      </c>
      <c r="J3258" s="1128">
        <v>0</v>
      </c>
      <c r="K3258" s="1128">
        <v>0</v>
      </c>
      <c r="L3258" s="1128">
        <v>0</v>
      </c>
      <c r="M3258" s="1128">
        <v>0</v>
      </c>
      <c r="N3258" s="1129">
        <v>0</v>
      </c>
      <c r="O3258" s="1128">
        <v>0</v>
      </c>
      <c r="P3258" s="1127">
        <v>0</v>
      </c>
      <c r="Q3258" s="1127">
        <v>0</v>
      </c>
      <c r="R3258" s="1127">
        <v>0</v>
      </c>
      <c r="S3258" s="1127">
        <v>0</v>
      </c>
      <c r="T3258" s="1130">
        <v>0</v>
      </c>
      <c r="U3258" s="1130">
        <v>0</v>
      </c>
      <c r="V3258" s="1130">
        <v>0</v>
      </c>
      <c r="W3258" s="1127">
        <v>0</v>
      </c>
      <c r="X3258" s="1130">
        <v>0</v>
      </c>
      <c r="Y3258" s="735">
        <v>0</v>
      </c>
      <c r="Z3258" s="1131">
        <v>0</v>
      </c>
      <c r="AA3258" s="1131">
        <v>0</v>
      </c>
      <c r="AB3258" s="1131">
        <v>0</v>
      </c>
      <c r="AC3258" s="1131">
        <v>0</v>
      </c>
      <c r="AD3258" s="1131">
        <v>0</v>
      </c>
      <c r="AE3258" s="1131">
        <v>0</v>
      </c>
      <c r="AF3258" s="126"/>
      <c r="AG3258" s="126"/>
      <c r="AH3258" s="126"/>
      <c r="AI3258" s="126"/>
      <c r="AJ3258" s="126"/>
      <c r="AK3258" s="126"/>
      <c r="AL3258" s="126">
        <v>3258</v>
      </c>
    </row>
    <row r="3259" spans="1:38">
      <c r="A3259" s="721" t="s">
        <v>2143</v>
      </c>
      <c r="B3259" s="722">
        <v>29</v>
      </c>
      <c r="C3259" s="722">
        <v>2908</v>
      </c>
      <c r="D3259" s="722">
        <v>290800</v>
      </c>
      <c r="E3259" s="721">
        <v>2908009002</v>
      </c>
      <c r="F3259" s="721" t="s">
        <v>4464</v>
      </c>
      <c r="G3259" s="1127">
        <v>-76392146</v>
      </c>
      <c r="H3259" s="1128">
        <v>0</v>
      </c>
      <c r="I3259" s="1128">
        <v>-76392146</v>
      </c>
      <c r="J3259" s="1128">
        <v>0</v>
      </c>
      <c r="K3259" s="1128">
        <v>0</v>
      </c>
      <c r="L3259" s="1128">
        <v>0</v>
      </c>
      <c r="M3259" s="1128">
        <v>0</v>
      </c>
      <c r="N3259" s="1129">
        <v>0</v>
      </c>
      <c r="O3259" s="1128">
        <v>0</v>
      </c>
      <c r="P3259" s="1127">
        <v>0</v>
      </c>
      <c r="Q3259" s="1127">
        <v>0</v>
      </c>
      <c r="R3259" s="1127">
        <v>0</v>
      </c>
      <c r="S3259" s="1127">
        <v>0</v>
      </c>
      <c r="T3259" s="1130">
        <v>0</v>
      </c>
      <c r="U3259" s="1130">
        <v>0</v>
      </c>
      <c r="V3259" s="1130">
        <v>0</v>
      </c>
      <c r="W3259" s="1127">
        <v>0</v>
      </c>
      <c r="X3259" s="1130">
        <v>0</v>
      </c>
      <c r="Y3259" s="735">
        <v>0</v>
      </c>
      <c r="Z3259" s="1131">
        <v>0</v>
      </c>
      <c r="AA3259" s="1131">
        <v>0</v>
      </c>
      <c r="AB3259" s="1131">
        <v>0</v>
      </c>
      <c r="AC3259" s="1131">
        <v>0</v>
      </c>
      <c r="AD3259" s="1131">
        <v>0</v>
      </c>
      <c r="AE3259" s="1131">
        <v>0</v>
      </c>
      <c r="AF3259" s="126"/>
      <c r="AG3259" s="126"/>
      <c r="AH3259" s="126"/>
      <c r="AI3259" s="126"/>
      <c r="AJ3259" s="126"/>
      <c r="AK3259" s="126"/>
      <c r="AL3259" s="126">
        <v>3259</v>
      </c>
    </row>
    <row r="3260" spans="1:38">
      <c r="A3260" s="721" t="s">
        <v>2143</v>
      </c>
      <c r="B3260" s="722">
        <v>29</v>
      </c>
      <c r="C3260" s="722">
        <v>2908</v>
      </c>
      <c r="D3260" s="722">
        <v>290800</v>
      </c>
      <c r="E3260" s="721">
        <v>2908009003</v>
      </c>
      <c r="F3260" s="721" t="s">
        <v>4464</v>
      </c>
      <c r="G3260" s="1127">
        <v>-517854</v>
      </c>
      <c r="H3260" s="1128">
        <v>0</v>
      </c>
      <c r="I3260" s="1128">
        <v>-517853.76</v>
      </c>
      <c r="J3260" s="1128">
        <v>0.23999999999068677</v>
      </c>
      <c r="K3260" s="1128">
        <v>0</v>
      </c>
      <c r="L3260" s="1128">
        <v>0.23999999999068677</v>
      </c>
      <c r="M3260" s="1128">
        <v>0</v>
      </c>
      <c r="N3260" s="1129">
        <v>0</v>
      </c>
      <c r="O3260" s="1128">
        <v>0.23999999999068677</v>
      </c>
      <c r="P3260" s="1127">
        <v>8.8799999996554108E-2</v>
      </c>
      <c r="Q3260" s="1127">
        <v>0</v>
      </c>
      <c r="R3260" s="1127">
        <v>0</v>
      </c>
      <c r="S3260" s="1127">
        <v>0</v>
      </c>
      <c r="T3260" s="1130">
        <v>0</v>
      </c>
      <c r="U3260" s="1130">
        <v>0</v>
      </c>
      <c r="V3260" s="1130">
        <v>0</v>
      </c>
      <c r="W3260" s="1127">
        <v>0</v>
      </c>
      <c r="X3260" s="1130">
        <v>8.8799999996554108E-2</v>
      </c>
      <c r="Y3260" s="735">
        <v>0.37</v>
      </c>
      <c r="Z3260" s="1131">
        <v>8.8799999996554108E-2</v>
      </c>
      <c r="AA3260" s="1131">
        <v>0</v>
      </c>
      <c r="AB3260" s="1131">
        <v>8.8799999996554108E-2</v>
      </c>
      <c r="AC3260" s="1131">
        <v>0</v>
      </c>
      <c r="AD3260" s="1131">
        <v>0</v>
      </c>
      <c r="AE3260" s="1131">
        <v>0</v>
      </c>
      <c r="AF3260" s="126"/>
      <c r="AG3260" s="126"/>
      <c r="AH3260" s="126"/>
      <c r="AI3260" s="126"/>
      <c r="AJ3260" s="126"/>
      <c r="AK3260" s="126"/>
      <c r="AL3260" s="126">
        <v>3260</v>
      </c>
    </row>
    <row r="3261" spans="1:38">
      <c r="A3261" s="721" t="s">
        <v>2143</v>
      </c>
      <c r="B3261" s="722">
        <v>29</v>
      </c>
      <c r="C3261" s="722">
        <v>2908</v>
      </c>
      <c r="D3261" s="722">
        <v>290800</v>
      </c>
      <c r="E3261" s="721">
        <v>2908009004</v>
      </c>
      <c r="F3261" s="721" t="s">
        <v>1750</v>
      </c>
      <c r="G3261" s="1127">
        <v>-481781</v>
      </c>
      <c r="H3261" s="1128">
        <v>0</v>
      </c>
      <c r="I3261" s="1128">
        <v>-481781</v>
      </c>
      <c r="J3261" s="1128">
        <v>0</v>
      </c>
      <c r="K3261" s="1128">
        <v>0</v>
      </c>
      <c r="L3261" s="1128">
        <v>0</v>
      </c>
      <c r="M3261" s="1128">
        <v>0</v>
      </c>
      <c r="N3261" s="1129">
        <v>0</v>
      </c>
      <c r="O3261" s="1128">
        <v>0</v>
      </c>
      <c r="P3261" s="1127">
        <v>0</v>
      </c>
      <c r="Q3261" s="1127">
        <v>0</v>
      </c>
      <c r="R3261" s="1127">
        <v>0</v>
      </c>
      <c r="S3261" s="1127">
        <v>0</v>
      </c>
      <c r="T3261" s="1130">
        <v>0</v>
      </c>
      <c r="U3261" s="1130">
        <v>0</v>
      </c>
      <c r="V3261" s="1130">
        <v>0</v>
      </c>
      <c r="W3261" s="1127">
        <v>0</v>
      </c>
      <c r="X3261" s="1130">
        <v>0</v>
      </c>
      <c r="Y3261" s="735">
        <v>0</v>
      </c>
      <c r="Z3261" s="1131">
        <v>0</v>
      </c>
      <c r="AA3261" s="1131">
        <v>0</v>
      </c>
      <c r="AB3261" s="1131">
        <v>0</v>
      </c>
      <c r="AC3261" s="1131">
        <v>0</v>
      </c>
      <c r="AD3261" s="1131">
        <v>0</v>
      </c>
      <c r="AE3261" s="1131">
        <v>0</v>
      </c>
      <c r="AF3261" s="126"/>
      <c r="AG3261" s="126"/>
      <c r="AH3261" s="126"/>
      <c r="AI3261" s="126"/>
      <c r="AJ3261" s="126"/>
      <c r="AK3261" s="126"/>
      <c r="AL3261" s="126">
        <v>3261</v>
      </c>
    </row>
    <row r="3262" spans="1:38">
      <c r="A3262" s="721" t="s">
        <v>2143</v>
      </c>
      <c r="B3262" s="722">
        <v>29</v>
      </c>
      <c r="C3262" s="722">
        <v>2908</v>
      </c>
      <c r="D3262" s="722">
        <v>290800</v>
      </c>
      <c r="E3262" s="721">
        <v>2908009005</v>
      </c>
      <c r="F3262" s="721" t="s">
        <v>1751</v>
      </c>
      <c r="G3262" s="1127">
        <v>-3259648</v>
      </c>
      <c r="H3262" s="1128">
        <v>0</v>
      </c>
      <c r="I3262" s="1128">
        <v>-3259648</v>
      </c>
      <c r="J3262" s="1128">
        <v>0</v>
      </c>
      <c r="K3262" s="1128">
        <v>0</v>
      </c>
      <c r="L3262" s="1128">
        <v>0</v>
      </c>
      <c r="M3262" s="1128">
        <v>0</v>
      </c>
      <c r="N3262" s="1129">
        <v>0</v>
      </c>
      <c r="O3262" s="1128">
        <v>0</v>
      </c>
      <c r="P3262" s="1127">
        <v>0</v>
      </c>
      <c r="Q3262" s="1127">
        <v>0</v>
      </c>
      <c r="R3262" s="1127">
        <v>0</v>
      </c>
      <c r="S3262" s="1127">
        <v>0</v>
      </c>
      <c r="T3262" s="1130">
        <v>0</v>
      </c>
      <c r="U3262" s="1130">
        <v>0</v>
      </c>
      <c r="V3262" s="1130">
        <v>0</v>
      </c>
      <c r="W3262" s="1127">
        <v>0</v>
      </c>
      <c r="X3262" s="1130">
        <v>0</v>
      </c>
      <c r="Y3262" s="735">
        <v>0</v>
      </c>
      <c r="Z3262" s="1131">
        <v>0</v>
      </c>
      <c r="AA3262" s="1131">
        <v>0</v>
      </c>
      <c r="AB3262" s="1131">
        <v>0</v>
      </c>
      <c r="AC3262" s="1131">
        <v>0</v>
      </c>
      <c r="AD3262" s="1131">
        <v>0</v>
      </c>
      <c r="AE3262" s="1131">
        <v>0</v>
      </c>
      <c r="AF3262" s="126"/>
      <c r="AG3262" s="126"/>
      <c r="AH3262" s="126"/>
      <c r="AI3262" s="126"/>
      <c r="AJ3262" s="126"/>
      <c r="AK3262" s="126"/>
      <c r="AL3262" s="126">
        <v>3262</v>
      </c>
    </row>
    <row r="3263" spans="1:38">
      <c r="A3263" s="721" t="s">
        <v>2143</v>
      </c>
      <c r="B3263" s="722">
        <v>29</v>
      </c>
      <c r="C3263" s="722">
        <v>2908</v>
      </c>
      <c r="D3263" s="722">
        <v>290800</v>
      </c>
      <c r="E3263" s="721">
        <v>2908009006</v>
      </c>
      <c r="F3263" s="721" t="s">
        <v>1752</v>
      </c>
      <c r="G3263" s="1127">
        <v>-557107079</v>
      </c>
      <c r="H3263" s="1128">
        <v>0</v>
      </c>
      <c r="I3263" s="1128">
        <v>-557107079.49000001</v>
      </c>
      <c r="J3263" s="1128">
        <v>-0.49000000953674316</v>
      </c>
      <c r="K3263" s="1128">
        <v>0</v>
      </c>
      <c r="L3263" s="1128">
        <v>0</v>
      </c>
      <c r="M3263" s="1128">
        <v>-0.49000000953674316</v>
      </c>
      <c r="N3263" s="1129">
        <v>0</v>
      </c>
      <c r="O3263" s="1128">
        <v>-0.49000000953674316</v>
      </c>
      <c r="P3263" s="1127">
        <v>-0.18130000352859496</v>
      </c>
      <c r="Q3263" s="1127">
        <v>0</v>
      </c>
      <c r="R3263" s="1127">
        <v>0</v>
      </c>
      <c r="S3263" s="1127">
        <v>0</v>
      </c>
      <c r="T3263" s="1130">
        <v>0</v>
      </c>
      <c r="U3263" s="1130">
        <v>0</v>
      </c>
      <c r="V3263" s="1130">
        <v>0</v>
      </c>
      <c r="W3263" s="1127">
        <v>0</v>
      </c>
      <c r="X3263" s="1130">
        <v>-0.18130000352859496</v>
      </c>
      <c r="Y3263" s="735">
        <v>0.37</v>
      </c>
      <c r="Z3263" s="1131">
        <v>0</v>
      </c>
      <c r="AA3263" s="1131">
        <v>-0.18130000352859496</v>
      </c>
      <c r="AB3263" s="1131">
        <v>0.12579996824264525</v>
      </c>
      <c r="AC3263" s="1131">
        <v>0</v>
      </c>
      <c r="AD3263" s="1131">
        <v>-0.12579996824264525</v>
      </c>
      <c r="AE3263" s="1131">
        <v>-0.18130000352859496</v>
      </c>
      <c r="AF3263" s="126"/>
      <c r="AG3263" s="126"/>
      <c r="AH3263" s="126"/>
      <c r="AI3263" s="126"/>
      <c r="AJ3263" s="126"/>
      <c r="AK3263" s="126"/>
      <c r="AL3263" s="126">
        <v>3263</v>
      </c>
    </row>
    <row r="3264" spans="1:38">
      <c r="A3264" s="721" t="s">
        <v>2143</v>
      </c>
      <c r="B3264" s="722">
        <v>29</v>
      </c>
      <c r="C3264" s="722">
        <v>2908</v>
      </c>
      <c r="D3264" s="722">
        <v>290800</v>
      </c>
      <c r="E3264" s="721">
        <v>2908009007</v>
      </c>
      <c r="F3264" s="721" t="s">
        <v>1753</v>
      </c>
      <c r="G3264" s="1127">
        <v>-5913051508</v>
      </c>
      <c r="H3264" s="1128">
        <v>0</v>
      </c>
      <c r="I3264" s="1128">
        <v>-5913051508.3599997</v>
      </c>
      <c r="J3264" s="1128">
        <v>-0.35999965667724609</v>
      </c>
      <c r="K3264" s="1128">
        <v>0</v>
      </c>
      <c r="L3264" s="1128">
        <v>0</v>
      </c>
      <c r="M3264" s="1128">
        <v>-0.35999965667724609</v>
      </c>
      <c r="N3264" s="1129">
        <v>0</v>
      </c>
      <c r="O3264" s="1128">
        <v>-0.35999965667724609</v>
      </c>
      <c r="P3264" s="1127">
        <v>-0.13319987297058106</v>
      </c>
      <c r="Q3264" s="1127">
        <v>0</v>
      </c>
      <c r="R3264" s="1127">
        <v>0</v>
      </c>
      <c r="S3264" s="1127">
        <v>0</v>
      </c>
      <c r="T3264" s="1130">
        <v>0</v>
      </c>
      <c r="U3264" s="1130">
        <v>0</v>
      </c>
      <c r="V3264" s="1130">
        <v>0</v>
      </c>
      <c r="W3264" s="1127">
        <v>0</v>
      </c>
      <c r="X3264" s="1130">
        <v>-0.13319987297058106</v>
      </c>
      <c r="Y3264" s="735">
        <v>0.37</v>
      </c>
      <c r="Z3264" s="1131">
        <v>0</v>
      </c>
      <c r="AA3264" s="1131">
        <v>-0.13319987297058106</v>
      </c>
      <c r="AB3264" s="1131">
        <v>0</v>
      </c>
      <c r="AC3264" s="1131">
        <v>-3.3300056457519531E-2</v>
      </c>
      <c r="AD3264" s="1131">
        <v>0</v>
      </c>
      <c r="AE3264" s="1131">
        <v>-9.9899816513061526E-2</v>
      </c>
      <c r="AF3264" s="126"/>
      <c r="AG3264" s="126"/>
      <c r="AH3264" s="126"/>
      <c r="AI3264" s="126"/>
      <c r="AJ3264" s="126"/>
      <c r="AK3264" s="126"/>
      <c r="AL3264" s="126">
        <v>3264</v>
      </c>
    </row>
    <row r="3265" spans="1:38">
      <c r="A3265" s="721" t="s">
        <v>2143</v>
      </c>
      <c r="B3265" s="722">
        <v>29</v>
      </c>
      <c r="C3265" s="722">
        <v>2908</v>
      </c>
      <c r="D3265" s="722">
        <v>290800</v>
      </c>
      <c r="E3265" s="721">
        <v>2908009008</v>
      </c>
      <c r="F3265" s="721" t="s">
        <v>1754</v>
      </c>
      <c r="G3265" s="1127">
        <v>-1889268166</v>
      </c>
      <c r="H3265" s="1128">
        <v>0</v>
      </c>
      <c r="I3265" s="1128">
        <v>-1889268166.27</v>
      </c>
      <c r="J3265" s="1128">
        <v>-0.26999998092651367</v>
      </c>
      <c r="K3265" s="1128">
        <v>0</v>
      </c>
      <c r="L3265" s="1128">
        <v>0</v>
      </c>
      <c r="M3265" s="1128">
        <v>-0.26999998092651367</v>
      </c>
      <c r="N3265" s="1129">
        <v>0</v>
      </c>
      <c r="O3265" s="1128">
        <v>-0.26999998092651367</v>
      </c>
      <c r="P3265" s="1127">
        <v>-9.9899992942810059E-2</v>
      </c>
      <c r="Q3265" s="1127">
        <v>0</v>
      </c>
      <c r="R3265" s="1127">
        <v>0</v>
      </c>
      <c r="S3265" s="1127">
        <v>0</v>
      </c>
      <c r="T3265" s="1130">
        <v>0</v>
      </c>
      <c r="U3265" s="1130">
        <v>0</v>
      </c>
      <c r="V3265" s="1130">
        <v>0</v>
      </c>
      <c r="W3265" s="1127">
        <v>0</v>
      </c>
      <c r="X3265" s="1130">
        <v>-9.9899992942810059E-2</v>
      </c>
      <c r="Y3265" s="735">
        <v>0.37</v>
      </c>
      <c r="Z3265" s="1131">
        <v>0</v>
      </c>
      <c r="AA3265" s="1131">
        <v>-9.9899992942810059E-2</v>
      </c>
      <c r="AB3265" s="1131">
        <v>3.6999964714050293E-3</v>
      </c>
      <c r="AC3265" s="1131">
        <v>0</v>
      </c>
      <c r="AD3265" s="1131">
        <v>-3.6999964714050293E-3</v>
      </c>
      <c r="AE3265" s="1131">
        <v>-9.9899992942810059E-2</v>
      </c>
      <c r="AF3265" s="126"/>
      <c r="AG3265" s="126"/>
      <c r="AH3265" s="126"/>
      <c r="AI3265" s="126"/>
      <c r="AJ3265" s="126"/>
      <c r="AK3265" s="126"/>
      <c r="AL3265" s="126">
        <v>3265</v>
      </c>
    </row>
    <row r="3266" spans="1:38">
      <c r="A3266" s="721" t="s">
        <v>2143</v>
      </c>
      <c r="B3266" s="722">
        <v>29</v>
      </c>
      <c r="C3266" s="722">
        <v>2908</v>
      </c>
      <c r="D3266" s="722">
        <v>290800</v>
      </c>
      <c r="E3266" s="721">
        <v>2908009009</v>
      </c>
      <c r="F3266" s="721" t="s">
        <v>1755</v>
      </c>
      <c r="G3266" s="1127">
        <v>-14542801791</v>
      </c>
      <c r="H3266" s="1128">
        <v>0</v>
      </c>
      <c r="I3266" s="1128">
        <v>-14542801790.780001</v>
      </c>
      <c r="J3266" s="1128">
        <v>0.21999931335449219</v>
      </c>
      <c r="K3266" s="1128">
        <v>0</v>
      </c>
      <c r="L3266" s="1128">
        <v>0.21999931335449219</v>
      </c>
      <c r="M3266" s="1128">
        <v>0</v>
      </c>
      <c r="N3266" s="1129">
        <v>0</v>
      </c>
      <c r="O3266" s="1128">
        <v>0.21999931335449219</v>
      </c>
      <c r="P3266" s="1127">
        <v>8.1399745941162102E-2</v>
      </c>
      <c r="Q3266" s="1127">
        <v>0</v>
      </c>
      <c r="R3266" s="1127">
        <v>0</v>
      </c>
      <c r="S3266" s="1127">
        <v>0</v>
      </c>
      <c r="T3266" s="1130">
        <v>0</v>
      </c>
      <c r="U3266" s="1130">
        <v>0</v>
      </c>
      <c r="V3266" s="1130">
        <v>0</v>
      </c>
      <c r="W3266" s="1127">
        <v>0</v>
      </c>
      <c r="X3266" s="1130">
        <v>8.1399745941162102E-2</v>
      </c>
      <c r="Y3266" s="735">
        <v>0.36999999999999994</v>
      </c>
      <c r="Z3266" s="1131">
        <v>8.1399745941162102E-2</v>
      </c>
      <c r="AA3266" s="1131">
        <v>0</v>
      </c>
      <c r="AB3266" s="1131">
        <v>0</v>
      </c>
      <c r="AC3266" s="1131">
        <v>-7.7699661254882813E-2</v>
      </c>
      <c r="AD3266" s="1131">
        <v>8.1399745941162102E-2</v>
      </c>
      <c r="AE3266" s="1131">
        <v>7.7699661254882813E-2</v>
      </c>
      <c r="AF3266" s="126"/>
      <c r="AG3266" s="126"/>
      <c r="AH3266" s="126"/>
      <c r="AI3266" s="126"/>
      <c r="AJ3266" s="126"/>
      <c r="AK3266" s="126"/>
      <c r="AL3266" s="126">
        <v>3266</v>
      </c>
    </row>
    <row r="3267" spans="1:38">
      <c r="A3267" s="721" t="s">
        <v>2143</v>
      </c>
      <c r="B3267" s="722">
        <v>29</v>
      </c>
      <c r="C3267" s="722">
        <v>2908</v>
      </c>
      <c r="D3267" s="722">
        <v>290800</v>
      </c>
      <c r="E3267" s="721">
        <v>2908009012</v>
      </c>
      <c r="F3267" s="721" t="s">
        <v>4465</v>
      </c>
      <c r="G3267" s="1127">
        <v>0</v>
      </c>
      <c r="H3267" s="1128">
        <v>0</v>
      </c>
      <c r="I3267" s="1128">
        <v>0</v>
      </c>
      <c r="J3267" s="1128">
        <v>0</v>
      </c>
      <c r="K3267" s="1128">
        <v>0</v>
      </c>
      <c r="L3267" s="1128">
        <v>0</v>
      </c>
      <c r="M3267" s="1128">
        <v>0</v>
      </c>
      <c r="N3267" s="1129">
        <v>0</v>
      </c>
      <c r="O3267" s="1128">
        <v>0</v>
      </c>
      <c r="P3267" s="1127">
        <v>0</v>
      </c>
      <c r="Q3267" s="1127">
        <v>0</v>
      </c>
      <c r="R3267" s="1127">
        <v>0</v>
      </c>
      <c r="S3267" s="1127">
        <v>0</v>
      </c>
      <c r="T3267" s="1130">
        <v>0</v>
      </c>
      <c r="U3267" s="1130">
        <v>0</v>
      </c>
      <c r="V3267" s="1130">
        <v>0</v>
      </c>
      <c r="W3267" s="1127">
        <v>0</v>
      </c>
      <c r="X3267" s="1130">
        <v>0</v>
      </c>
      <c r="Y3267" s="735">
        <v>0</v>
      </c>
      <c r="Z3267" s="1131">
        <v>0</v>
      </c>
      <c r="AA3267" s="1131">
        <v>0</v>
      </c>
      <c r="AB3267" s="1131">
        <v>0</v>
      </c>
      <c r="AC3267" s="1131">
        <v>0</v>
      </c>
      <c r="AD3267" s="1131">
        <v>0</v>
      </c>
      <c r="AE3267" s="1131">
        <v>0</v>
      </c>
      <c r="AF3267" s="126"/>
      <c r="AG3267" s="126"/>
      <c r="AH3267" s="126"/>
      <c r="AI3267" s="126"/>
      <c r="AJ3267" s="126"/>
      <c r="AK3267" s="126"/>
      <c r="AL3267" s="126">
        <v>3267</v>
      </c>
    </row>
    <row r="3268" spans="1:38">
      <c r="A3268" s="721" t="s">
        <v>2143</v>
      </c>
      <c r="B3268" s="722">
        <v>29</v>
      </c>
      <c r="C3268" s="722">
        <v>2908</v>
      </c>
      <c r="D3268" s="722">
        <v>290800</v>
      </c>
      <c r="E3268" s="721">
        <v>2908009013</v>
      </c>
      <c r="F3268" s="721" t="s">
        <v>1756</v>
      </c>
      <c r="G3268" s="1127">
        <v>-73191928193</v>
      </c>
      <c r="H3268" s="1128">
        <v>0</v>
      </c>
      <c r="I3268" s="1128">
        <v>-73191928193.330002</v>
      </c>
      <c r="J3268" s="1128">
        <v>-0.3300018310546875</v>
      </c>
      <c r="K3268" s="1128">
        <v>0</v>
      </c>
      <c r="L3268" s="1128">
        <v>0</v>
      </c>
      <c r="M3268" s="1128">
        <v>-0.3300018310546875</v>
      </c>
      <c r="N3268" s="1129">
        <v>0</v>
      </c>
      <c r="O3268" s="1128">
        <v>-0.3300018310546875</v>
      </c>
      <c r="P3268" s="1127">
        <v>-0.12210067749023437</v>
      </c>
      <c r="Q3268" s="1127">
        <v>0</v>
      </c>
      <c r="R3268" s="1127">
        <v>0</v>
      </c>
      <c r="S3268" s="1127">
        <v>0</v>
      </c>
      <c r="T3268" s="1130">
        <v>0</v>
      </c>
      <c r="U3268" s="1130">
        <v>0</v>
      </c>
      <c r="V3268" s="1130">
        <v>0</v>
      </c>
      <c r="W3268" s="1127">
        <v>0</v>
      </c>
      <c r="X3268" s="1130">
        <v>-0.12210067749023437</v>
      </c>
      <c r="Y3268" s="735">
        <v>0.37</v>
      </c>
      <c r="Z3268" s="1131">
        <v>0</v>
      </c>
      <c r="AA3268" s="1131">
        <v>-0.12210067749023437</v>
      </c>
      <c r="AB3268" s="1131">
        <v>6.2899322509765626E-2</v>
      </c>
      <c r="AC3268" s="1131">
        <v>0</v>
      </c>
      <c r="AD3268" s="1131">
        <v>-6.2899322509765626E-2</v>
      </c>
      <c r="AE3268" s="1131">
        <v>-0.12210067749023437</v>
      </c>
      <c r="AF3268" s="126"/>
      <c r="AG3268" s="126"/>
      <c r="AH3268" s="126"/>
      <c r="AI3268" s="126"/>
      <c r="AJ3268" s="126"/>
      <c r="AK3268" s="126"/>
      <c r="AL3268" s="126">
        <v>3268</v>
      </c>
    </row>
    <row r="3269" spans="1:38">
      <c r="A3269" s="721" t="s">
        <v>2143</v>
      </c>
      <c r="B3269" s="722">
        <v>29</v>
      </c>
      <c r="C3269" s="722">
        <v>2908</v>
      </c>
      <c r="D3269" s="722">
        <v>290800</v>
      </c>
      <c r="E3269" s="721">
        <v>2908009015</v>
      </c>
      <c r="F3269" s="721" t="s">
        <v>1757</v>
      </c>
      <c r="G3269" s="1127">
        <v>-1337828</v>
      </c>
      <c r="H3269" s="1128">
        <v>0</v>
      </c>
      <c r="I3269" s="1128">
        <v>-1337828</v>
      </c>
      <c r="J3269" s="1128">
        <v>0</v>
      </c>
      <c r="K3269" s="1128">
        <v>0</v>
      </c>
      <c r="L3269" s="1128">
        <v>0</v>
      </c>
      <c r="M3269" s="1128">
        <v>0</v>
      </c>
      <c r="N3269" s="1129">
        <v>0</v>
      </c>
      <c r="O3269" s="1128">
        <v>0</v>
      </c>
      <c r="P3269" s="1127">
        <v>0</v>
      </c>
      <c r="Q3269" s="1127">
        <v>0</v>
      </c>
      <c r="R3269" s="1127">
        <v>0</v>
      </c>
      <c r="S3269" s="1127">
        <v>0</v>
      </c>
      <c r="T3269" s="1130">
        <v>0</v>
      </c>
      <c r="U3269" s="1130">
        <v>0</v>
      </c>
      <c r="V3269" s="1130">
        <v>0</v>
      </c>
      <c r="W3269" s="1127">
        <v>0</v>
      </c>
      <c r="X3269" s="1130">
        <v>0</v>
      </c>
      <c r="Y3269" s="735">
        <v>0</v>
      </c>
      <c r="Z3269" s="1131">
        <v>0</v>
      </c>
      <c r="AA3269" s="1131">
        <v>0</v>
      </c>
      <c r="AB3269" s="1131">
        <v>0</v>
      </c>
      <c r="AC3269" s="1131">
        <v>0</v>
      </c>
      <c r="AD3269" s="1131">
        <v>0</v>
      </c>
      <c r="AE3269" s="1131">
        <v>0</v>
      </c>
      <c r="AF3269" s="126"/>
      <c r="AG3269" s="126"/>
      <c r="AH3269" s="126"/>
      <c r="AI3269" s="126"/>
      <c r="AJ3269" s="126"/>
      <c r="AK3269" s="126"/>
      <c r="AL3269" s="126">
        <v>3269</v>
      </c>
    </row>
    <row r="3270" spans="1:38">
      <c r="A3270" s="721" t="s">
        <v>2143</v>
      </c>
      <c r="B3270" s="722">
        <v>29</v>
      </c>
      <c r="C3270" s="722">
        <v>2908</v>
      </c>
      <c r="D3270" s="722">
        <v>290800</v>
      </c>
      <c r="E3270" s="721">
        <v>2908009016</v>
      </c>
      <c r="F3270" s="721" t="s">
        <v>1758</v>
      </c>
      <c r="G3270" s="1127">
        <v>-26061</v>
      </c>
      <c r="H3270" s="1128">
        <v>0</v>
      </c>
      <c r="I3270" s="1128">
        <v>-26061</v>
      </c>
      <c r="J3270" s="1128">
        <v>0</v>
      </c>
      <c r="K3270" s="1128">
        <v>0</v>
      </c>
      <c r="L3270" s="1128">
        <v>0</v>
      </c>
      <c r="M3270" s="1128">
        <v>0</v>
      </c>
      <c r="N3270" s="1129">
        <v>0</v>
      </c>
      <c r="O3270" s="1128">
        <v>0</v>
      </c>
      <c r="P3270" s="1127">
        <v>0</v>
      </c>
      <c r="Q3270" s="1127">
        <v>0</v>
      </c>
      <c r="R3270" s="1127">
        <v>0</v>
      </c>
      <c r="S3270" s="1127">
        <v>0</v>
      </c>
      <c r="T3270" s="1130">
        <v>0</v>
      </c>
      <c r="U3270" s="1130">
        <v>0</v>
      </c>
      <c r="V3270" s="1130">
        <v>0</v>
      </c>
      <c r="W3270" s="1127">
        <v>0</v>
      </c>
      <c r="X3270" s="1130">
        <v>0</v>
      </c>
      <c r="Y3270" s="735">
        <v>0</v>
      </c>
      <c r="Z3270" s="1131">
        <v>0</v>
      </c>
      <c r="AA3270" s="1131">
        <v>0</v>
      </c>
      <c r="AB3270" s="1131">
        <v>0</v>
      </c>
      <c r="AC3270" s="1131">
        <v>0</v>
      </c>
      <c r="AD3270" s="1131">
        <v>0</v>
      </c>
      <c r="AE3270" s="1131">
        <v>0</v>
      </c>
      <c r="AF3270" s="126"/>
      <c r="AG3270" s="126"/>
      <c r="AH3270" s="126"/>
      <c r="AI3270" s="126"/>
      <c r="AJ3270" s="126"/>
      <c r="AK3270" s="126"/>
      <c r="AL3270" s="126">
        <v>3270</v>
      </c>
    </row>
    <row r="3271" spans="1:38">
      <c r="A3271" s="721" t="s">
        <v>2143</v>
      </c>
      <c r="B3271" s="722">
        <v>29</v>
      </c>
      <c r="C3271" s="722">
        <v>2908</v>
      </c>
      <c r="D3271" s="722">
        <v>290800</v>
      </c>
      <c r="E3271" s="721">
        <v>2908009017</v>
      </c>
      <c r="F3271" s="721" t="s">
        <v>1759</v>
      </c>
      <c r="G3271" s="1127">
        <v>-204379</v>
      </c>
      <c r="H3271" s="1128">
        <v>0</v>
      </c>
      <c r="I3271" s="1128">
        <v>-204379</v>
      </c>
      <c r="J3271" s="1128">
        <v>0</v>
      </c>
      <c r="K3271" s="1128">
        <v>0</v>
      </c>
      <c r="L3271" s="1128">
        <v>0</v>
      </c>
      <c r="M3271" s="1128">
        <v>0</v>
      </c>
      <c r="N3271" s="1129">
        <v>0</v>
      </c>
      <c r="O3271" s="1128">
        <v>0</v>
      </c>
      <c r="P3271" s="1127">
        <v>0</v>
      </c>
      <c r="Q3271" s="1127">
        <v>0</v>
      </c>
      <c r="R3271" s="1127">
        <v>0</v>
      </c>
      <c r="S3271" s="1127">
        <v>0</v>
      </c>
      <c r="T3271" s="1130">
        <v>0</v>
      </c>
      <c r="U3271" s="1130">
        <v>0</v>
      </c>
      <c r="V3271" s="1130">
        <v>0</v>
      </c>
      <c r="W3271" s="1127">
        <v>0</v>
      </c>
      <c r="X3271" s="1130">
        <v>0</v>
      </c>
      <c r="Y3271" s="735">
        <v>0</v>
      </c>
      <c r="Z3271" s="1131">
        <v>0</v>
      </c>
      <c r="AA3271" s="1131">
        <v>0</v>
      </c>
      <c r="AB3271" s="1131">
        <v>0</v>
      </c>
      <c r="AC3271" s="1131">
        <v>0</v>
      </c>
      <c r="AD3271" s="1131">
        <v>0</v>
      </c>
      <c r="AE3271" s="1131">
        <v>0</v>
      </c>
      <c r="AF3271" s="126"/>
      <c r="AG3271" s="126"/>
      <c r="AH3271" s="126"/>
      <c r="AI3271" s="126"/>
      <c r="AJ3271" s="126"/>
      <c r="AK3271" s="126"/>
      <c r="AL3271" s="126">
        <v>3271</v>
      </c>
    </row>
    <row r="3272" spans="1:38">
      <c r="A3272" s="721" t="s">
        <v>2143</v>
      </c>
      <c r="B3272" s="722">
        <v>29</v>
      </c>
      <c r="C3272" s="722">
        <v>2908</v>
      </c>
      <c r="D3272" s="722">
        <v>290800</v>
      </c>
      <c r="E3272" s="721">
        <v>2908009018</v>
      </c>
      <c r="F3272" s="721" t="s">
        <v>3478</v>
      </c>
      <c r="G3272" s="1127">
        <v>-9757</v>
      </c>
      <c r="H3272" s="1128">
        <v>0</v>
      </c>
      <c r="I3272" s="1128">
        <v>-9757</v>
      </c>
      <c r="J3272" s="1128">
        <v>0</v>
      </c>
      <c r="K3272" s="1128">
        <v>0</v>
      </c>
      <c r="L3272" s="1128">
        <v>0</v>
      </c>
      <c r="M3272" s="1128">
        <v>0</v>
      </c>
      <c r="N3272" s="1129">
        <v>0</v>
      </c>
      <c r="O3272" s="1128">
        <v>0</v>
      </c>
      <c r="P3272" s="1127">
        <v>0</v>
      </c>
      <c r="Q3272" s="1127">
        <v>0</v>
      </c>
      <c r="R3272" s="1127">
        <v>0</v>
      </c>
      <c r="S3272" s="1127">
        <v>0</v>
      </c>
      <c r="T3272" s="1130">
        <v>0</v>
      </c>
      <c r="U3272" s="1130">
        <v>0</v>
      </c>
      <c r="V3272" s="1130">
        <v>0</v>
      </c>
      <c r="W3272" s="1127">
        <v>0</v>
      </c>
      <c r="X3272" s="1130">
        <v>0</v>
      </c>
      <c r="Y3272" s="735">
        <v>0</v>
      </c>
      <c r="Z3272" s="1131">
        <v>0</v>
      </c>
      <c r="AA3272" s="1131">
        <v>0</v>
      </c>
      <c r="AB3272" s="1131">
        <v>0</v>
      </c>
      <c r="AC3272" s="1131">
        <v>0</v>
      </c>
      <c r="AD3272" s="1131">
        <v>0</v>
      </c>
      <c r="AE3272" s="1131">
        <v>0</v>
      </c>
      <c r="AF3272" s="126"/>
      <c r="AG3272" s="126"/>
      <c r="AH3272" s="126"/>
      <c r="AI3272" s="126"/>
      <c r="AJ3272" s="126"/>
      <c r="AK3272" s="126"/>
      <c r="AL3272" s="126">
        <v>3272</v>
      </c>
    </row>
    <row r="3273" spans="1:38">
      <c r="A3273" s="721" t="s">
        <v>2143</v>
      </c>
      <c r="B3273" s="722">
        <v>29</v>
      </c>
      <c r="C3273" s="722">
        <v>2908</v>
      </c>
      <c r="D3273" s="722">
        <v>290800</v>
      </c>
      <c r="E3273" s="721">
        <v>2908009019</v>
      </c>
      <c r="F3273" s="721" t="s">
        <v>3161</v>
      </c>
      <c r="G3273" s="1127">
        <v>-957253</v>
      </c>
      <c r="H3273" s="1128">
        <v>0</v>
      </c>
      <c r="I3273" s="1128">
        <v>-957253.21</v>
      </c>
      <c r="J3273" s="1128">
        <v>-0.2099999999627471</v>
      </c>
      <c r="K3273" s="1128">
        <v>0</v>
      </c>
      <c r="L3273" s="1128">
        <v>0</v>
      </c>
      <c r="M3273" s="1128">
        <v>-0.2099999999627471</v>
      </c>
      <c r="N3273" s="1129">
        <v>0</v>
      </c>
      <c r="O3273" s="1128">
        <v>-0.2099999999627471</v>
      </c>
      <c r="P3273" s="1127">
        <v>-7.769999998621642E-2</v>
      </c>
      <c r="Q3273" s="1127">
        <v>0</v>
      </c>
      <c r="R3273" s="1127">
        <v>0</v>
      </c>
      <c r="S3273" s="1127">
        <v>0</v>
      </c>
      <c r="T3273" s="1130">
        <v>0</v>
      </c>
      <c r="U3273" s="1130">
        <v>0</v>
      </c>
      <c r="V3273" s="1130">
        <v>0</v>
      </c>
      <c r="W3273" s="1127">
        <v>0</v>
      </c>
      <c r="X3273" s="1130">
        <v>-7.769999998621642E-2</v>
      </c>
      <c r="Y3273" s="735">
        <v>0.37</v>
      </c>
      <c r="Z3273" s="1131">
        <v>0</v>
      </c>
      <c r="AA3273" s="1131">
        <v>-7.769999998621642E-2</v>
      </c>
      <c r="AB3273" s="1131">
        <v>0</v>
      </c>
      <c r="AC3273" s="1131">
        <v>-7.769999998621642E-2</v>
      </c>
      <c r="AD3273" s="1131">
        <v>0</v>
      </c>
      <c r="AE3273" s="1131">
        <v>0</v>
      </c>
      <c r="AF3273" s="126"/>
      <c r="AG3273" s="126"/>
      <c r="AH3273" s="126"/>
      <c r="AI3273" s="126"/>
      <c r="AJ3273" s="126"/>
      <c r="AK3273" s="126"/>
      <c r="AL3273" s="126">
        <v>3273</v>
      </c>
    </row>
    <row r="3274" spans="1:38">
      <c r="A3274" s="721" t="s">
        <v>2143</v>
      </c>
      <c r="B3274" s="722">
        <v>29</v>
      </c>
      <c r="C3274" s="722">
        <v>2908</v>
      </c>
      <c r="D3274" s="722">
        <v>290800</v>
      </c>
      <c r="E3274" s="721">
        <v>2908009020</v>
      </c>
      <c r="F3274" s="721" t="s">
        <v>1760</v>
      </c>
      <c r="G3274" s="1127">
        <v>-7740683</v>
      </c>
      <c r="H3274" s="1128">
        <v>0</v>
      </c>
      <c r="I3274" s="1128">
        <v>-7740682.6799999997</v>
      </c>
      <c r="J3274" s="1128">
        <v>0.32000000029802322</v>
      </c>
      <c r="K3274" s="1128">
        <v>0</v>
      </c>
      <c r="L3274" s="1128">
        <v>0.32000000029802322</v>
      </c>
      <c r="M3274" s="1128">
        <v>0</v>
      </c>
      <c r="N3274" s="1129">
        <v>0</v>
      </c>
      <c r="O3274" s="1128">
        <v>0.32000000029802322</v>
      </c>
      <c r="P3274" s="1127">
        <v>0.11840000011026859</v>
      </c>
      <c r="Q3274" s="1127">
        <v>0</v>
      </c>
      <c r="R3274" s="1127">
        <v>0</v>
      </c>
      <c r="S3274" s="1127">
        <v>0</v>
      </c>
      <c r="T3274" s="1130">
        <v>0</v>
      </c>
      <c r="U3274" s="1130">
        <v>0</v>
      </c>
      <c r="V3274" s="1130">
        <v>0</v>
      </c>
      <c r="W3274" s="1127">
        <v>0</v>
      </c>
      <c r="X3274" s="1130">
        <v>0.11840000011026859</v>
      </c>
      <c r="Y3274" s="735">
        <v>0.37</v>
      </c>
      <c r="Z3274" s="1131">
        <v>0.11840000011026859</v>
      </c>
      <c r="AA3274" s="1131">
        <v>0</v>
      </c>
      <c r="AB3274" s="1131">
        <v>0</v>
      </c>
      <c r="AC3274" s="1131">
        <v>-6.6599999889731407E-2</v>
      </c>
      <c r="AD3274" s="1131">
        <v>0.11840000011026859</v>
      </c>
      <c r="AE3274" s="1131">
        <v>6.6599999889731407E-2</v>
      </c>
      <c r="AF3274" s="126"/>
      <c r="AG3274" s="126"/>
      <c r="AH3274" s="126"/>
      <c r="AI3274" s="126"/>
      <c r="AJ3274" s="126"/>
      <c r="AK3274" s="126"/>
      <c r="AL3274" s="126">
        <v>3274</v>
      </c>
    </row>
    <row r="3275" spans="1:38">
      <c r="A3275" s="721" t="s">
        <v>2143</v>
      </c>
      <c r="B3275" s="722">
        <v>29</v>
      </c>
      <c r="C3275" s="722">
        <v>2908</v>
      </c>
      <c r="D3275" s="722">
        <v>290800</v>
      </c>
      <c r="E3275" s="721">
        <v>2908009021</v>
      </c>
      <c r="F3275" s="721" t="s">
        <v>1761</v>
      </c>
      <c r="G3275" s="1127">
        <v>-22403276</v>
      </c>
      <c r="H3275" s="1128">
        <v>0</v>
      </c>
      <c r="I3275" s="1128">
        <v>-22403276.43</v>
      </c>
      <c r="J3275" s="1128">
        <v>-0.42999999970197678</v>
      </c>
      <c r="K3275" s="1128">
        <v>0</v>
      </c>
      <c r="L3275" s="1128">
        <v>0</v>
      </c>
      <c r="M3275" s="1128">
        <v>-0.42999999970197678</v>
      </c>
      <c r="N3275" s="1129">
        <v>0</v>
      </c>
      <c r="O3275" s="1128">
        <v>-0.42999999970197678</v>
      </c>
      <c r="P3275" s="1127">
        <v>-0.15909999988973139</v>
      </c>
      <c r="Q3275" s="1127">
        <v>0</v>
      </c>
      <c r="R3275" s="1127">
        <v>0</v>
      </c>
      <c r="S3275" s="1127">
        <v>0</v>
      </c>
      <c r="T3275" s="1130">
        <v>0</v>
      </c>
      <c r="U3275" s="1130">
        <v>0</v>
      </c>
      <c r="V3275" s="1130">
        <v>0</v>
      </c>
      <c r="W3275" s="1127">
        <v>0</v>
      </c>
      <c r="X3275" s="1130">
        <v>-0.15909999988973139</v>
      </c>
      <c r="Y3275" s="735">
        <v>0.36999999999999994</v>
      </c>
      <c r="Z3275" s="1131">
        <v>0</v>
      </c>
      <c r="AA3275" s="1131">
        <v>-0.15909999988973139</v>
      </c>
      <c r="AB3275" s="1131">
        <v>0</v>
      </c>
      <c r="AC3275" s="1131">
        <v>-0.11840000011026859</v>
      </c>
      <c r="AD3275" s="1131">
        <v>0</v>
      </c>
      <c r="AE3275" s="1131">
        <v>-4.06999997794628E-2</v>
      </c>
      <c r="AF3275" s="126"/>
      <c r="AG3275" s="126"/>
      <c r="AH3275" s="126"/>
      <c r="AI3275" s="126"/>
      <c r="AJ3275" s="126"/>
      <c r="AK3275" s="126"/>
      <c r="AL3275" s="126">
        <v>3275</v>
      </c>
    </row>
    <row r="3276" spans="1:38">
      <c r="A3276" s="721" t="s">
        <v>2143</v>
      </c>
      <c r="B3276" s="722">
        <v>29</v>
      </c>
      <c r="C3276" s="722">
        <v>2908</v>
      </c>
      <c r="D3276" s="722">
        <v>290800</v>
      </c>
      <c r="E3276" s="721">
        <v>2908009022</v>
      </c>
      <c r="F3276" s="721" t="s">
        <v>1762</v>
      </c>
      <c r="G3276" s="1127">
        <v>-84488799</v>
      </c>
      <c r="H3276" s="1128">
        <v>0</v>
      </c>
      <c r="I3276" s="1128">
        <v>-84488798.549999997</v>
      </c>
      <c r="J3276" s="1128">
        <v>0.45000000298023224</v>
      </c>
      <c r="K3276" s="1128">
        <v>0</v>
      </c>
      <c r="L3276" s="1128">
        <v>0.45000000298023224</v>
      </c>
      <c r="M3276" s="1128">
        <v>0</v>
      </c>
      <c r="N3276" s="1129">
        <v>0</v>
      </c>
      <c r="O3276" s="1128">
        <v>0.45000000298023224</v>
      </c>
      <c r="P3276" s="1127">
        <v>0.16650000110268592</v>
      </c>
      <c r="Q3276" s="1127">
        <v>0</v>
      </c>
      <c r="R3276" s="1127">
        <v>0</v>
      </c>
      <c r="S3276" s="1127">
        <v>0</v>
      </c>
      <c r="T3276" s="1130">
        <v>0</v>
      </c>
      <c r="U3276" s="1130">
        <v>0</v>
      </c>
      <c r="V3276" s="1130">
        <v>0</v>
      </c>
      <c r="W3276" s="1127">
        <v>0</v>
      </c>
      <c r="X3276" s="1130">
        <v>0.16650000110268592</v>
      </c>
      <c r="Y3276" s="735">
        <v>0.37</v>
      </c>
      <c r="Z3276" s="1131">
        <v>0.16650000110268592</v>
      </c>
      <c r="AA3276" s="1131">
        <v>0</v>
      </c>
      <c r="AB3276" s="1131">
        <v>0</v>
      </c>
      <c r="AC3276" s="1131">
        <v>-7.3999984562397002E-3</v>
      </c>
      <c r="AD3276" s="1131">
        <v>0.16650000110268592</v>
      </c>
      <c r="AE3276" s="1131">
        <v>7.3999984562397002E-3</v>
      </c>
      <c r="AF3276" s="126"/>
      <c r="AG3276" s="126"/>
      <c r="AH3276" s="126"/>
      <c r="AI3276" s="126"/>
      <c r="AJ3276" s="126"/>
      <c r="AK3276" s="126"/>
      <c r="AL3276" s="126">
        <v>3276</v>
      </c>
    </row>
    <row r="3277" spans="1:38">
      <c r="A3277" s="721" t="s">
        <v>2143</v>
      </c>
      <c r="B3277" s="722">
        <v>29</v>
      </c>
      <c r="C3277" s="722">
        <v>2908</v>
      </c>
      <c r="D3277" s="722">
        <v>290800</v>
      </c>
      <c r="E3277" s="721">
        <v>2908009023</v>
      </c>
      <c r="F3277" s="721" t="s">
        <v>1763</v>
      </c>
      <c r="G3277" s="1127">
        <v>-516857669</v>
      </c>
      <c r="H3277" s="1128">
        <v>0</v>
      </c>
      <c r="I3277" s="1128">
        <v>-516857669.25</v>
      </c>
      <c r="J3277" s="1128">
        <v>-0.25</v>
      </c>
      <c r="K3277" s="1128">
        <v>0</v>
      </c>
      <c r="L3277" s="1128">
        <v>0</v>
      </c>
      <c r="M3277" s="1128">
        <v>-0.25</v>
      </c>
      <c r="N3277" s="1129">
        <v>0</v>
      </c>
      <c r="O3277" s="1128">
        <v>-0.25</v>
      </c>
      <c r="P3277" s="1127">
        <v>-9.2499999999999999E-2</v>
      </c>
      <c r="Q3277" s="1127">
        <v>0</v>
      </c>
      <c r="R3277" s="1127">
        <v>0</v>
      </c>
      <c r="S3277" s="1127">
        <v>0</v>
      </c>
      <c r="T3277" s="1130">
        <v>0</v>
      </c>
      <c r="U3277" s="1130">
        <v>0</v>
      </c>
      <c r="V3277" s="1130">
        <v>0</v>
      </c>
      <c r="W3277" s="1127">
        <v>0</v>
      </c>
      <c r="X3277" s="1130">
        <v>-9.2499999999999999E-2</v>
      </c>
      <c r="Y3277" s="735">
        <v>0.37</v>
      </c>
      <c r="Z3277" s="1131">
        <v>0</v>
      </c>
      <c r="AA3277" s="1131">
        <v>-9.2499999999999999E-2</v>
      </c>
      <c r="AB3277" s="1131">
        <v>0</v>
      </c>
      <c r="AC3277" s="1131">
        <v>-9.2499999999999999E-2</v>
      </c>
      <c r="AD3277" s="1131">
        <v>0</v>
      </c>
      <c r="AE3277" s="1131">
        <v>0</v>
      </c>
      <c r="AF3277" s="126"/>
      <c r="AG3277" s="126"/>
      <c r="AH3277" s="126"/>
      <c r="AI3277" s="126"/>
      <c r="AJ3277" s="126"/>
      <c r="AK3277" s="126"/>
      <c r="AL3277" s="126">
        <v>3277</v>
      </c>
    </row>
    <row r="3278" spans="1:38">
      <c r="A3278" s="721" t="s">
        <v>2143</v>
      </c>
      <c r="B3278" s="722">
        <v>29</v>
      </c>
      <c r="C3278" s="722">
        <v>2908</v>
      </c>
      <c r="D3278" s="722">
        <v>290800</v>
      </c>
      <c r="E3278" s="721">
        <v>2908009024</v>
      </c>
      <c r="F3278" s="721" t="s">
        <v>3769</v>
      </c>
      <c r="G3278" s="1127">
        <v>-11079</v>
      </c>
      <c r="H3278" s="1128">
        <v>0</v>
      </c>
      <c r="I3278" s="1128">
        <v>-11079</v>
      </c>
      <c r="J3278" s="1128">
        <v>0</v>
      </c>
      <c r="K3278" s="1128">
        <v>0</v>
      </c>
      <c r="L3278" s="1128">
        <v>0</v>
      </c>
      <c r="M3278" s="1128">
        <v>0</v>
      </c>
      <c r="N3278" s="1129">
        <v>0</v>
      </c>
      <c r="O3278" s="1128">
        <v>0</v>
      </c>
      <c r="P3278" s="1127">
        <v>0</v>
      </c>
      <c r="Q3278" s="1127">
        <v>0</v>
      </c>
      <c r="R3278" s="1127">
        <v>0</v>
      </c>
      <c r="S3278" s="1127">
        <v>0</v>
      </c>
      <c r="T3278" s="1130">
        <v>0</v>
      </c>
      <c r="U3278" s="1130">
        <v>0</v>
      </c>
      <c r="V3278" s="1130">
        <v>0</v>
      </c>
      <c r="W3278" s="1127">
        <v>0</v>
      </c>
      <c r="X3278" s="1130">
        <v>0</v>
      </c>
      <c r="Y3278" s="735">
        <v>0</v>
      </c>
      <c r="Z3278" s="1131">
        <v>0</v>
      </c>
      <c r="AA3278" s="1131">
        <v>0</v>
      </c>
      <c r="AB3278" s="1131">
        <v>0</v>
      </c>
      <c r="AC3278" s="1131">
        <v>0</v>
      </c>
      <c r="AD3278" s="1131">
        <v>0</v>
      </c>
      <c r="AE3278" s="1131">
        <v>0</v>
      </c>
      <c r="AF3278" s="126"/>
      <c r="AG3278" s="126"/>
      <c r="AH3278" s="126"/>
      <c r="AI3278" s="126"/>
      <c r="AJ3278" s="126"/>
      <c r="AK3278" s="126"/>
      <c r="AL3278" s="126">
        <v>3278</v>
      </c>
    </row>
    <row r="3279" spans="1:38">
      <c r="A3279" s="721" t="s">
        <v>2143</v>
      </c>
      <c r="B3279" s="722">
        <v>29</v>
      </c>
      <c r="C3279" s="722">
        <v>2908</v>
      </c>
      <c r="D3279" s="722">
        <v>290800</v>
      </c>
      <c r="E3279" s="721">
        <v>2908009026</v>
      </c>
      <c r="F3279" s="721" t="s">
        <v>3770</v>
      </c>
      <c r="G3279" s="1127">
        <v>0</v>
      </c>
      <c r="H3279" s="1128">
        <v>0</v>
      </c>
      <c r="I3279" s="1128">
        <v>0</v>
      </c>
      <c r="J3279" s="1128">
        <v>0</v>
      </c>
      <c r="K3279" s="1128">
        <v>0</v>
      </c>
      <c r="L3279" s="1128">
        <v>0</v>
      </c>
      <c r="M3279" s="1128">
        <v>0</v>
      </c>
      <c r="N3279" s="1129">
        <v>0</v>
      </c>
      <c r="O3279" s="1128">
        <v>0</v>
      </c>
      <c r="P3279" s="1127">
        <v>0</v>
      </c>
      <c r="Q3279" s="1127">
        <v>0</v>
      </c>
      <c r="R3279" s="1127">
        <v>0</v>
      </c>
      <c r="S3279" s="1127">
        <v>0</v>
      </c>
      <c r="T3279" s="1130">
        <v>0</v>
      </c>
      <c r="U3279" s="1130">
        <v>0</v>
      </c>
      <c r="V3279" s="1130">
        <v>0</v>
      </c>
      <c r="W3279" s="1127">
        <v>0</v>
      </c>
      <c r="X3279" s="1130">
        <v>0</v>
      </c>
      <c r="Y3279" s="735">
        <v>0</v>
      </c>
      <c r="Z3279" s="1131">
        <v>0</v>
      </c>
      <c r="AA3279" s="1131">
        <v>0</v>
      </c>
      <c r="AB3279" s="1131">
        <v>0</v>
      </c>
      <c r="AC3279" s="1131">
        <v>0</v>
      </c>
      <c r="AD3279" s="1131">
        <v>0</v>
      </c>
      <c r="AE3279" s="1131">
        <v>0</v>
      </c>
      <c r="AF3279" s="126"/>
      <c r="AG3279" s="126"/>
      <c r="AH3279" s="126"/>
      <c r="AI3279" s="126"/>
      <c r="AJ3279" s="126"/>
      <c r="AK3279" s="126"/>
      <c r="AL3279" s="126">
        <v>3279</v>
      </c>
    </row>
    <row r="3280" spans="1:38">
      <c r="A3280" s="721" t="s">
        <v>2143</v>
      </c>
      <c r="B3280" s="722">
        <v>29</v>
      </c>
      <c r="C3280" s="722">
        <v>2908</v>
      </c>
      <c r="D3280" s="722">
        <v>290800</v>
      </c>
      <c r="E3280" s="721">
        <v>2908009027</v>
      </c>
      <c r="F3280" s="721" t="s">
        <v>4466</v>
      </c>
      <c r="G3280" s="1127">
        <v>0</v>
      </c>
      <c r="H3280" s="1128">
        <v>0</v>
      </c>
      <c r="I3280" s="1128">
        <v>0</v>
      </c>
      <c r="J3280" s="1128">
        <v>0</v>
      </c>
      <c r="K3280" s="1128">
        <v>0</v>
      </c>
      <c r="L3280" s="1128">
        <v>0</v>
      </c>
      <c r="M3280" s="1128">
        <v>0</v>
      </c>
      <c r="N3280" s="1129">
        <v>0</v>
      </c>
      <c r="O3280" s="1128">
        <v>0</v>
      </c>
      <c r="P3280" s="1127">
        <v>0</v>
      </c>
      <c r="Q3280" s="1127">
        <v>0</v>
      </c>
      <c r="R3280" s="1127">
        <v>0</v>
      </c>
      <c r="S3280" s="1127">
        <v>0</v>
      </c>
      <c r="T3280" s="1130">
        <v>0</v>
      </c>
      <c r="U3280" s="1130">
        <v>0</v>
      </c>
      <c r="V3280" s="1130">
        <v>0</v>
      </c>
      <c r="W3280" s="1127">
        <v>0</v>
      </c>
      <c r="X3280" s="1130">
        <v>0</v>
      </c>
      <c r="Y3280" s="735">
        <v>0</v>
      </c>
      <c r="Z3280" s="1131">
        <v>0</v>
      </c>
      <c r="AA3280" s="1131">
        <v>0</v>
      </c>
      <c r="AB3280" s="1131">
        <v>0</v>
      </c>
      <c r="AC3280" s="1131">
        <v>0</v>
      </c>
      <c r="AD3280" s="1131">
        <v>0</v>
      </c>
      <c r="AE3280" s="1131">
        <v>0</v>
      </c>
      <c r="AF3280" s="126"/>
      <c r="AG3280" s="126"/>
      <c r="AH3280" s="126"/>
      <c r="AI3280" s="126"/>
      <c r="AJ3280" s="126"/>
      <c r="AK3280" s="126"/>
      <c r="AL3280" s="126">
        <v>3280</v>
      </c>
    </row>
    <row r="3281" spans="1:38">
      <c r="A3281" s="721" t="s">
        <v>2143</v>
      </c>
      <c r="B3281" s="722">
        <v>29</v>
      </c>
      <c r="C3281" s="722">
        <v>2908</v>
      </c>
      <c r="D3281" s="722">
        <v>290800</v>
      </c>
      <c r="E3281" s="721">
        <v>2908009028</v>
      </c>
      <c r="F3281" s="721" t="s">
        <v>3271</v>
      </c>
      <c r="G3281" s="1127">
        <v>-1899</v>
      </c>
      <c r="H3281" s="1128">
        <v>0</v>
      </c>
      <c r="I3281" s="1128">
        <v>-1899</v>
      </c>
      <c r="J3281" s="1128">
        <v>0</v>
      </c>
      <c r="K3281" s="1128">
        <v>0</v>
      </c>
      <c r="L3281" s="1128">
        <v>0</v>
      </c>
      <c r="M3281" s="1128">
        <v>0</v>
      </c>
      <c r="N3281" s="1129">
        <v>0</v>
      </c>
      <c r="O3281" s="1128">
        <v>0</v>
      </c>
      <c r="P3281" s="1127">
        <v>0</v>
      </c>
      <c r="Q3281" s="1127">
        <v>0</v>
      </c>
      <c r="R3281" s="1127">
        <v>0</v>
      </c>
      <c r="S3281" s="1127">
        <v>0</v>
      </c>
      <c r="T3281" s="1130">
        <v>0</v>
      </c>
      <c r="U3281" s="1130">
        <v>0</v>
      </c>
      <c r="V3281" s="1130">
        <v>0</v>
      </c>
      <c r="W3281" s="1127">
        <v>0</v>
      </c>
      <c r="X3281" s="1130">
        <v>0</v>
      </c>
      <c r="Y3281" s="735">
        <v>0</v>
      </c>
      <c r="Z3281" s="1131">
        <v>0</v>
      </c>
      <c r="AA3281" s="1131">
        <v>0</v>
      </c>
      <c r="AB3281" s="1131">
        <v>0</v>
      </c>
      <c r="AC3281" s="1131">
        <v>0</v>
      </c>
      <c r="AD3281" s="1131">
        <v>0</v>
      </c>
      <c r="AE3281" s="1131">
        <v>0</v>
      </c>
      <c r="AF3281" s="126"/>
      <c r="AG3281" s="126"/>
      <c r="AH3281" s="126"/>
      <c r="AI3281" s="126"/>
      <c r="AJ3281" s="126"/>
      <c r="AK3281" s="126"/>
      <c r="AL3281" s="126">
        <v>3281</v>
      </c>
    </row>
    <row r="3282" spans="1:38">
      <c r="A3282" s="721" t="s">
        <v>2143</v>
      </c>
      <c r="B3282" s="722">
        <v>29</v>
      </c>
      <c r="C3282" s="722">
        <v>2908</v>
      </c>
      <c r="D3282" s="722">
        <v>290800</v>
      </c>
      <c r="E3282" s="721">
        <v>2908009029</v>
      </c>
      <c r="F3282" s="721" t="s">
        <v>3163</v>
      </c>
      <c r="G3282" s="1127">
        <v>0</v>
      </c>
      <c r="H3282" s="1128">
        <v>0</v>
      </c>
      <c r="I3282" s="1128">
        <v>0</v>
      </c>
      <c r="J3282" s="1128">
        <v>0</v>
      </c>
      <c r="K3282" s="1128">
        <v>0</v>
      </c>
      <c r="L3282" s="1128">
        <v>0</v>
      </c>
      <c r="M3282" s="1128">
        <v>0</v>
      </c>
      <c r="N3282" s="1129">
        <v>0</v>
      </c>
      <c r="O3282" s="1128">
        <v>0</v>
      </c>
      <c r="P3282" s="1127">
        <v>0</v>
      </c>
      <c r="Q3282" s="1127">
        <v>0</v>
      </c>
      <c r="R3282" s="1127">
        <v>0</v>
      </c>
      <c r="S3282" s="1127">
        <v>0</v>
      </c>
      <c r="T3282" s="1130">
        <v>0</v>
      </c>
      <c r="U3282" s="1130">
        <v>0</v>
      </c>
      <c r="V3282" s="1130">
        <v>0</v>
      </c>
      <c r="W3282" s="1127">
        <v>0</v>
      </c>
      <c r="X3282" s="1130">
        <v>0</v>
      </c>
      <c r="Y3282" s="735">
        <v>0</v>
      </c>
      <c r="Z3282" s="1131">
        <v>0</v>
      </c>
      <c r="AA3282" s="1131">
        <v>0</v>
      </c>
      <c r="AB3282" s="1131">
        <v>0</v>
      </c>
      <c r="AC3282" s="1131">
        <v>0</v>
      </c>
      <c r="AD3282" s="1131">
        <v>0</v>
      </c>
      <c r="AE3282" s="1131">
        <v>0</v>
      </c>
      <c r="AF3282" s="126"/>
      <c r="AG3282" s="126"/>
      <c r="AH3282" s="126"/>
      <c r="AI3282" s="126"/>
      <c r="AJ3282" s="126"/>
      <c r="AK3282" s="126"/>
      <c r="AL3282" s="126">
        <v>3282</v>
      </c>
    </row>
    <row r="3283" spans="1:38">
      <c r="A3283" s="721" t="s">
        <v>2143</v>
      </c>
      <c r="B3283" s="722">
        <v>29</v>
      </c>
      <c r="C3283" s="722">
        <v>2908</v>
      </c>
      <c r="D3283" s="722">
        <v>290800</v>
      </c>
      <c r="E3283" s="721">
        <v>2908009030</v>
      </c>
      <c r="F3283" s="721" t="s">
        <v>1764</v>
      </c>
      <c r="G3283" s="1127">
        <v>-185539</v>
      </c>
      <c r="H3283" s="1128">
        <v>0</v>
      </c>
      <c r="I3283" s="1128">
        <v>-185539</v>
      </c>
      <c r="J3283" s="1128">
        <v>0</v>
      </c>
      <c r="K3283" s="1128">
        <v>0</v>
      </c>
      <c r="L3283" s="1128">
        <v>0</v>
      </c>
      <c r="M3283" s="1128">
        <v>0</v>
      </c>
      <c r="N3283" s="1129">
        <v>0</v>
      </c>
      <c r="O3283" s="1128">
        <v>0</v>
      </c>
      <c r="P3283" s="1127">
        <v>0</v>
      </c>
      <c r="Q3283" s="1127">
        <v>0</v>
      </c>
      <c r="R3283" s="1127">
        <v>0</v>
      </c>
      <c r="S3283" s="1127">
        <v>0</v>
      </c>
      <c r="T3283" s="1130">
        <v>0</v>
      </c>
      <c r="U3283" s="1130">
        <v>0</v>
      </c>
      <c r="V3283" s="1130">
        <v>0</v>
      </c>
      <c r="W3283" s="1127">
        <v>0</v>
      </c>
      <c r="X3283" s="1130">
        <v>0</v>
      </c>
      <c r="Y3283" s="735">
        <v>0</v>
      </c>
      <c r="Z3283" s="1131">
        <v>0</v>
      </c>
      <c r="AA3283" s="1131">
        <v>0</v>
      </c>
      <c r="AB3283" s="1131">
        <v>0</v>
      </c>
      <c r="AC3283" s="1131">
        <v>0</v>
      </c>
      <c r="AD3283" s="1131">
        <v>0</v>
      </c>
      <c r="AE3283" s="1131">
        <v>0</v>
      </c>
      <c r="AF3283" s="126"/>
      <c r="AG3283" s="126"/>
      <c r="AH3283" s="126"/>
      <c r="AI3283" s="126"/>
      <c r="AJ3283" s="126"/>
      <c r="AK3283" s="126"/>
      <c r="AL3283" s="126">
        <v>3283</v>
      </c>
    </row>
    <row r="3284" spans="1:38">
      <c r="A3284" s="721" t="s">
        <v>2143</v>
      </c>
      <c r="B3284" s="722">
        <v>29</v>
      </c>
      <c r="C3284" s="722">
        <v>2908</v>
      </c>
      <c r="D3284" s="722">
        <v>290800</v>
      </c>
      <c r="E3284" s="721">
        <v>2908009031</v>
      </c>
      <c r="F3284" s="721" t="s">
        <v>3771</v>
      </c>
      <c r="G3284" s="1127">
        <v>0</v>
      </c>
      <c r="H3284" s="1128">
        <v>0</v>
      </c>
      <c r="I3284" s="1128">
        <v>0</v>
      </c>
      <c r="J3284" s="1128">
        <v>0</v>
      </c>
      <c r="K3284" s="1128">
        <v>0</v>
      </c>
      <c r="L3284" s="1128">
        <v>0</v>
      </c>
      <c r="M3284" s="1128">
        <v>0</v>
      </c>
      <c r="N3284" s="1129">
        <v>0</v>
      </c>
      <c r="O3284" s="1128">
        <v>0</v>
      </c>
      <c r="P3284" s="1127">
        <v>0</v>
      </c>
      <c r="Q3284" s="1127">
        <v>0</v>
      </c>
      <c r="R3284" s="1127">
        <v>0</v>
      </c>
      <c r="S3284" s="1127">
        <v>0</v>
      </c>
      <c r="T3284" s="1130">
        <v>0</v>
      </c>
      <c r="U3284" s="1130">
        <v>0</v>
      </c>
      <c r="V3284" s="1130">
        <v>0</v>
      </c>
      <c r="W3284" s="1127">
        <v>0</v>
      </c>
      <c r="X3284" s="1130">
        <v>0</v>
      </c>
      <c r="Y3284" s="735">
        <v>0</v>
      </c>
      <c r="Z3284" s="1131">
        <v>0</v>
      </c>
      <c r="AA3284" s="1131">
        <v>0</v>
      </c>
      <c r="AB3284" s="1131">
        <v>0</v>
      </c>
      <c r="AC3284" s="1131">
        <v>0</v>
      </c>
      <c r="AD3284" s="1131">
        <v>0</v>
      </c>
      <c r="AE3284" s="1131">
        <v>0</v>
      </c>
      <c r="AF3284" s="126"/>
      <c r="AG3284" s="126"/>
      <c r="AH3284" s="126"/>
      <c r="AI3284" s="126"/>
      <c r="AJ3284" s="126"/>
      <c r="AK3284" s="126"/>
      <c r="AL3284" s="126">
        <v>3284</v>
      </c>
    </row>
    <row r="3285" spans="1:38">
      <c r="A3285" s="721" t="s">
        <v>2143</v>
      </c>
      <c r="B3285" s="722">
        <v>29</v>
      </c>
      <c r="C3285" s="722">
        <v>2908</v>
      </c>
      <c r="D3285" s="722">
        <v>290800</v>
      </c>
      <c r="E3285" s="721">
        <v>2908009032</v>
      </c>
      <c r="F3285" s="721" t="s">
        <v>3772</v>
      </c>
      <c r="G3285" s="1127">
        <v>-6282</v>
      </c>
      <c r="H3285" s="1128">
        <v>0</v>
      </c>
      <c r="I3285" s="1128">
        <v>-6282</v>
      </c>
      <c r="J3285" s="1128">
        <v>0</v>
      </c>
      <c r="K3285" s="1128">
        <v>0</v>
      </c>
      <c r="L3285" s="1128">
        <v>0</v>
      </c>
      <c r="M3285" s="1128">
        <v>0</v>
      </c>
      <c r="N3285" s="1129">
        <v>0</v>
      </c>
      <c r="O3285" s="1128">
        <v>0</v>
      </c>
      <c r="P3285" s="1127">
        <v>0</v>
      </c>
      <c r="Q3285" s="1127">
        <v>0</v>
      </c>
      <c r="R3285" s="1127">
        <v>0</v>
      </c>
      <c r="S3285" s="1127">
        <v>0</v>
      </c>
      <c r="T3285" s="1130">
        <v>0</v>
      </c>
      <c r="U3285" s="1130">
        <v>0</v>
      </c>
      <c r="V3285" s="1130">
        <v>0</v>
      </c>
      <c r="W3285" s="1127">
        <v>0</v>
      </c>
      <c r="X3285" s="1130">
        <v>0</v>
      </c>
      <c r="Y3285" s="735">
        <v>0</v>
      </c>
      <c r="Z3285" s="1131">
        <v>0</v>
      </c>
      <c r="AA3285" s="1131">
        <v>0</v>
      </c>
      <c r="AB3285" s="1131">
        <v>0</v>
      </c>
      <c r="AC3285" s="1131">
        <v>0</v>
      </c>
      <c r="AD3285" s="1131">
        <v>0</v>
      </c>
      <c r="AE3285" s="1131">
        <v>0</v>
      </c>
      <c r="AF3285" s="126"/>
      <c r="AG3285" s="126"/>
      <c r="AH3285" s="126"/>
      <c r="AI3285" s="126"/>
      <c r="AJ3285" s="126"/>
      <c r="AK3285" s="126"/>
      <c r="AL3285" s="126">
        <v>3285</v>
      </c>
    </row>
    <row r="3286" spans="1:38">
      <c r="A3286" s="721" t="s">
        <v>2143</v>
      </c>
      <c r="B3286" s="722">
        <v>29</v>
      </c>
      <c r="C3286" s="722">
        <v>2908</v>
      </c>
      <c r="D3286" s="722">
        <v>290800</v>
      </c>
      <c r="E3286" s="721">
        <v>2908009033</v>
      </c>
      <c r="F3286" s="721" t="s">
        <v>3773</v>
      </c>
      <c r="G3286" s="1127">
        <v>-567</v>
      </c>
      <c r="H3286" s="1128">
        <v>0</v>
      </c>
      <c r="I3286" s="1128">
        <v>-567</v>
      </c>
      <c r="J3286" s="1128">
        <v>0</v>
      </c>
      <c r="K3286" s="1128">
        <v>0</v>
      </c>
      <c r="L3286" s="1128">
        <v>0</v>
      </c>
      <c r="M3286" s="1128">
        <v>0</v>
      </c>
      <c r="N3286" s="1129">
        <v>0</v>
      </c>
      <c r="O3286" s="1128">
        <v>0</v>
      </c>
      <c r="P3286" s="1127">
        <v>0</v>
      </c>
      <c r="Q3286" s="1127">
        <v>0</v>
      </c>
      <c r="R3286" s="1127">
        <v>0</v>
      </c>
      <c r="S3286" s="1127">
        <v>0</v>
      </c>
      <c r="T3286" s="1130">
        <v>0</v>
      </c>
      <c r="U3286" s="1130">
        <v>0</v>
      </c>
      <c r="V3286" s="1130">
        <v>0</v>
      </c>
      <c r="W3286" s="1127">
        <v>0</v>
      </c>
      <c r="X3286" s="1130">
        <v>0</v>
      </c>
      <c r="Y3286" s="735">
        <v>0</v>
      </c>
      <c r="Z3286" s="1131">
        <v>0</v>
      </c>
      <c r="AA3286" s="1131">
        <v>0</v>
      </c>
      <c r="AB3286" s="1131">
        <v>0</v>
      </c>
      <c r="AC3286" s="1131">
        <v>0</v>
      </c>
      <c r="AD3286" s="1131">
        <v>0</v>
      </c>
      <c r="AE3286" s="1131">
        <v>0</v>
      </c>
      <c r="AF3286" s="126"/>
      <c r="AG3286" s="126"/>
      <c r="AH3286" s="126"/>
      <c r="AI3286" s="126"/>
      <c r="AJ3286" s="126"/>
      <c r="AK3286" s="126"/>
      <c r="AL3286" s="126">
        <v>3286</v>
      </c>
    </row>
    <row r="3287" spans="1:38">
      <c r="A3287" s="721" t="s">
        <v>2143</v>
      </c>
      <c r="B3287" s="722">
        <v>29</v>
      </c>
      <c r="C3287" s="722">
        <v>2908</v>
      </c>
      <c r="D3287" s="722">
        <v>290800</v>
      </c>
      <c r="E3287" s="721">
        <v>2908009034</v>
      </c>
      <c r="F3287" s="721" t="s">
        <v>1765</v>
      </c>
      <c r="G3287" s="1127">
        <v>-86051730</v>
      </c>
      <c r="H3287" s="1128">
        <v>0</v>
      </c>
      <c r="I3287" s="1128">
        <v>-86051730</v>
      </c>
      <c r="J3287" s="1128">
        <v>0</v>
      </c>
      <c r="K3287" s="1128">
        <v>0</v>
      </c>
      <c r="L3287" s="1128">
        <v>0</v>
      </c>
      <c r="M3287" s="1128">
        <v>0</v>
      </c>
      <c r="N3287" s="1129">
        <v>0</v>
      </c>
      <c r="O3287" s="1128">
        <v>0</v>
      </c>
      <c r="P3287" s="1127">
        <v>0</v>
      </c>
      <c r="Q3287" s="1127">
        <v>0</v>
      </c>
      <c r="R3287" s="1127">
        <v>0</v>
      </c>
      <c r="S3287" s="1127">
        <v>0</v>
      </c>
      <c r="T3287" s="1130">
        <v>0</v>
      </c>
      <c r="U3287" s="1130">
        <v>0</v>
      </c>
      <c r="V3287" s="1130">
        <v>0</v>
      </c>
      <c r="W3287" s="1127">
        <v>0</v>
      </c>
      <c r="X3287" s="1130">
        <v>0</v>
      </c>
      <c r="Y3287" s="735">
        <v>0</v>
      </c>
      <c r="Z3287" s="1131">
        <v>0</v>
      </c>
      <c r="AA3287" s="1131">
        <v>0</v>
      </c>
      <c r="AB3287" s="1131">
        <v>0</v>
      </c>
      <c r="AC3287" s="1131">
        <v>-0.17760000154376029</v>
      </c>
      <c r="AD3287" s="1131">
        <v>0</v>
      </c>
      <c r="AE3287" s="1131">
        <v>0.17760000154376029</v>
      </c>
      <c r="AF3287" s="126"/>
      <c r="AG3287" s="126"/>
      <c r="AH3287" s="126"/>
      <c r="AI3287" s="126"/>
      <c r="AJ3287" s="126"/>
      <c r="AK3287" s="126"/>
      <c r="AL3287" s="126">
        <v>3287</v>
      </c>
    </row>
    <row r="3288" spans="1:38">
      <c r="A3288" s="721" t="s">
        <v>2143</v>
      </c>
      <c r="B3288" s="722">
        <v>29</v>
      </c>
      <c r="C3288" s="722">
        <v>2908</v>
      </c>
      <c r="D3288" s="722">
        <v>290800</v>
      </c>
      <c r="E3288" s="721">
        <v>2908009035</v>
      </c>
      <c r="F3288" s="721" t="s">
        <v>1766</v>
      </c>
      <c r="G3288" s="1127">
        <v>-1296107</v>
      </c>
      <c r="H3288" s="1128">
        <v>0</v>
      </c>
      <c r="I3288" s="1128">
        <v>-1296107</v>
      </c>
      <c r="J3288" s="1128">
        <v>0</v>
      </c>
      <c r="K3288" s="1128">
        <v>0</v>
      </c>
      <c r="L3288" s="1128">
        <v>0</v>
      </c>
      <c r="M3288" s="1128">
        <v>0</v>
      </c>
      <c r="N3288" s="1129">
        <v>0</v>
      </c>
      <c r="O3288" s="1128">
        <v>0</v>
      </c>
      <c r="P3288" s="1127">
        <v>0</v>
      </c>
      <c r="Q3288" s="1127">
        <v>0</v>
      </c>
      <c r="R3288" s="1127">
        <v>0</v>
      </c>
      <c r="S3288" s="1127">
        <v>0</v>
      </c>
      <c r="T3288" s="1130">
        <v>0</v>
      </c>
      <c r="U3288" s="1130">
        <v>0</v>
      </c>
      <c r="V3288" s="1130">
        <v>0</v>
      </c>
      <c r="W3288" s="1127">
        <v>0</v>
      </c>
      <c r="X3288" s="1130">
        <v>0</v>
      </c>
      <c r="Y3288" s="735">
        <v>0</v>
      </c>
      <c r="Z3288" s="1131">
        <v>0</v>
      </c>
      <c r="AA3288" s="1131">
        <v>0</v>
      </c>
      <c r="AB3288" s="1131">
        <v>0</v>
      </c>
      <c r="AC3288" s="1131">
        <v>0</v>
      </c>
      <c r="AD3288" s="1131">
        <v>0</v>
      </c>
      <c r="AE3288" s="1131">
        <v>0</v>
      </c>
      <c r="AF3288" s="126"/>
      <c r="AG3288" s="126"/>
      <c r="AH3288" s="126"/>
      <c r="AI3288" s="126"/>
      <c r="AJ3288" s="126"/>
      <c r="AK3288" s="126"/>
      <c r="AL3288" s="126">
        <v>3288</v>
      </c>
    </row>
    <row r="3289" spans="1:38">
      <c r="A3289" s="721" t="s">
        <v>2143</v>
      </c>
      <c r="B3289" s="722">
        <v>29</v>
      </c>
      <c r="C3289" s="722">
        <v>2908</v>
      </c>
      <c r="D3289" s="722">
        <v>290800</v>
      </c>
      <c r="E3289" s="721">
        <v>2908009036</v>
      </c>
      <c r="F3289" s="721" t="s">
        <v>1767</v>
      </c>
      <c r="G3289" s="1127">
        <v>-64729454</v>
      </c>
      <c r="H3289" s="1128">
        <v>0</v>
      </c>
      <c r="I3289" s="1128">
        <v>-64729453.950000003</v>
      </c>
      <c r="J3289" s="1128">
        <v>4.9999997019767761E-2</v>
      </c>
      <c r="K3289" s="1128">
        <v>0</v>
      </c>
      <c r="L3289" s="1128">
        <v>4.9999997019767761E-2</v>
      </c>
      <c r="M3289" s="1128">
        <v>0</v>
      </c>
      <c r="N3289" s="1129">
        <v>0</v>
      </c>
      <c r="O3289" s="1128">
        <v>4.9999997019767761E-2</v>
      </c>
      <c r="P3289" s="1127">
        <v>1.849999889731407E-2</v>
      </c>
      <c r="Q3289" s="1127">
        <v>0</v>
      </c>
      <c r="R3289" s="1127">
        <v>0</v>
      </c>
      <c r="S3289" s="1127">
        <v>0</v>
      </c>
      <c r="T3289" s="1130">
        <v>0</v>
      </c>
      <c r="U3289" s="1130">
        <v>0</v>
      </c>
      <c r="V3289" s="1130">
        <v>0</v>
      </c>
      <c r="W3289" s="1127">
        <v>0</v>
      </c>
      <c r="X3289" s="1130">
        <v>1.849999889731407E-2</v>
      </c>
      <c r="Y3289" s="735">
        <v>0.37</v>
      </c>
      <c r="Z3289" s="1131">
        <v>1.849999889731407E-2</v>
      </c>
      <c r="AA3289" s="1131">
        <v>0</v>
      </c>
      <c r="AB3289" s="1131">
        <v>0</v>
      </c>
      <c r="AC3289" s="1131">
        <v>0</v>
      </c>
      <c r="AD3289" s="1131">
        <v>1.849999889731407E-2</v>
      </c>
      <c r="AE3289" s="1131">
        <v>0</v>
      </c>
      <c r="AF3289" s="126"/>
      <c r="AG3289" s="126"/>
      <c r="AH3289" s="126"/>
      <c r="AI3289" s="126"/>
      <c r="AJ3289" s="126"/>
      <c r="AK3289" s="126"/>
      <c r="AL3289" s="126">
        <v>3289</v>
      </c>
    </row>
    <row r="3290" spans="1:38">
      <c r="A3290" s="721" t="s">
        <v>2143</v>
      </c>
      <c r="B3290" s="722">
        <v>29</v>
      </c>
      <c r="C3290" s="722">
        <v>2908</v>
      </c>
      <c r="D3290" s="722">
        <v>290800</v>
      </c>
      <c r="E3290" s="721">
        <v>2908009037</v>
      </c>
      <c r="F3290" s="721" t="s">
        <v>1768</v>
      </c>
      <c r="G3290" s="1127">
        <v>-52233242</v>
      </c>
      <c r="H3290" s="1128">
        <v>0</v>
      </c>
      <c r="I3290" s="1128">
        <v>-52233241.869999997</v>
      </c>
      <c r="J3290" s="1128">
        <v>0.13000000268220901</v>
      </c>
      <c r="K3290" s="1128">
        <v>0</v>
      </c>
      <c r="L3290" s="1128">
        <v>0.13000000268220901</v>
      </c>
      <c r="M3290" s="1128">
        <v>0</v>
      </c>
      <c r="N3290" s="1129">
        <v>0</v>
      </c>
      <c r="O3290" s="1128">
        <v>0.13000000268220901</v>
      </c>
      <c r="P3290" s="1127">
        <v>4.8100000992417333E-2</v>
      </c>
      <c r="Q3290" s="1127">
        <v>0</v>
      </c>
      <c r="R3290" s="1127">
        <v>0</v>
      </c>
      <c r="S3290" s="1127">
        <v>0</v>
      </c>
      <c r="T3290" s="1130">
        <v>0</v>
      </c>
      <c r="U3290" s="1130">
        <v>0</v>
      </c>
      <c r="V3290" s="1130">
        <v>0</v>
      </c>
      <c r="W3290" s="1127">
        <v>0</v>
      </c>
      <c r="X3290" s="1130">
        <v>4.8100000992417333E-2</v>
      </c>
      <c r="Y3290" s="735">
        <v>0.37</v>
      </c>
      <c r="Z3290" s="1131">
        <v>4.8100000992417333E-2</v>
      </c>
      <c r="AA3290" s="1131">
        <v>0</v>
      </c>
      <c r="AB3290" s="1131">
        <v>0</v>
      </c>
      <c r="AC3290" s="1131">
        <v>-8.8799998015165332E-2</v>
      </c>
      <c r="AD3290" s="1131">
        <v>4.8100000992417333E-2</v>
      </c>
      <c r="AE3290" s="1131">
        <v>8.8799998015165332E-2</v>
      </c>
      <c r="AF3290" s="126"/>
      <c r="AG3290" s="126"/>
      <c r="AH3290" s="126"/>
      <c r="AI3290" s="126"/>
      <c r="AJ3290" s="126"/>
      <c r="AK3290" s="126"/>
      <c r="AL3290" s="126">
        <v>3290</v>
      </c>
    </row>
    <row r="3291" spans="1:38">
      <c r="A3291" s="721" t="s">
        <v>2143</v>
      </c>
      <c r="B3291" s="722">
        <v>29</v>
      </c>
      <c r="C3291" s="722">
        <v>2908</v>
      </c>
      <c r="D3291" s="722">
        <v>290800</v>
      </c>
      <c r="E3291" s="721">
        <v>2908009038</v>
      </c>
      <c r="F3291" s="721" t="s">
        <v>1769</v>
      </c>
      <c r="G3291" s="1127">
        <v>-267363576</v>
      </c>
      <c r="H3291" s="1128">
        <v>0</v>
      </c>
      <c r="I3291" s="1128">
        <v>-267363575.56999999</v>
      </c>
      <c r="J3291" s="1128">
        <v>0.43000000715255737</v>
      </c>
      <c r="K3291" s="1128">
        <v>0</v>
      </c>
      <c r="L3291" s="1128">
        <v>0.43000000715255737</v>
      </c>
      <c r="M3291" s="1128">
        <v>0</v>
      </c>
      <c r="N3291" s="1129">
        <v>0</v>
      </c>
      <c r="O3291" s="1128">
        <v>0.43000000715255737</v>
      </c>
      <c r="P3291" s="1127">
        <v>0.15910000264644622</v>
      </c>
      <c r="Q3291" s="1127">
        <v>0</v>
      </c>
      <c r="R3291" s="1127">
        <v>0</v>
      </c>
      <c r="S3291" s="1127">
        <v>0</v>
      </c>
      <c r="T3291" s="1130">
        <v>0</v>
      </c>
      <c r="U3291" s="1130">
        <v>0</v>
      </c>
      <c r="V3291" s="1130">
        <v>0</v>
      </c>
      <c r="W3291" s="1127">
        <v>0</v>
      </c>
      <c r="X3291" s="1130">
        <v>0.15910000264644622</v>
      </c>
      <c r="Y3291" s="735">
        <v>0.37</v>
      </c>
      <c r="Z3291" s="1131">
        <v>0.15910000264644622</v>
      </c>
      <c r="AA3291" s="1131">
        <v>0</v>
      </c>
      <c r="AB3291" s="1131">
        <v>0.15170000970363617</v>
      </c>
      <c r="AC3291" s="1131">
        <v>0</v>
      </c>
      <c r="AD3291" s="1131">
        <v>7.3999929428100464E-3</v>
      </c>
      <c r="AE3291" s="1131">
        <v>0</v>
      </c>
      <c r="AF3291" s="126"/>
      <c r="AG3291" s="126"/>
      <c r="AH3291" s="126"/>
      <c r="AI3291" s="126"/>
      <c r="AJ3291" s="126"/>
      <c r="AK3291" s="126"/>
      <c r="AL3291" s="126">
        <v>3291</v>
      </c>
    </row>
    <row r="3292" spans="1:38">
      <c r="A3292" s="721" t="s">
        <v>2143</v>
      </c>
      <c r="B3292" s="722">
        <v>29</v>
      </c>
      <c r="C3292" s="722">
        <v>2908</v>
      </c>
      <c r="D3292" s="722">
        <v>290800</v>
      </c>
      <c r="E3292" s="721">
        <v>2908009039</v>
      </c>
      <c r="F3292" s="721" t="s">
        <v>1770</v>
      </c>
      <c r="G3292" s="1127">
        <v>-1044545</v>
      </c>
      <c r="H3292" s="1128">
        <v>0</v>
      </c>
      <c r="I3292" s="1128">
        <v>-1044545.2</v>
      </c>
      <c r="J3292" s="1128">
        <v>-0.19999999995343387</v>
      </c>
      <c r="K3292" s="1128">
        <v>0</v>
      </c>
      <c r="L3292" s="1128">
        <v>0</v>
      </c>
      <c r="M3292" s="1128">
        <v>-0.19999999995343387</v>
      </c>
      <c r="N3292" s="1129">
        <v>0</v>
      </c>
      <c r="O3292" s="1128">
        <v>-0.19999999995343387</v>
      </c>
      <c r="P3292" s="1127">
        <v>-7.3999999982770528E-2</v>
      </c>
      <c r="Q3292" s="1127">
        <v>0</v>
      </c>
      <c r="R3292" s="1127">
        <v>0</v>
      </c>
      <c r="S3292" s="1127">
        <v>0</v>
      </c>
      <c r="T3292" s="1130">
        <v>0</v>
      </c>
      <c r="U3292" s="1130">
        <v>0</v>
      </c>
      <c r="V3292" s="1130">
        <v>0</v>
      </c>
      <c r="W3292" s="1127">
        <v>0</v>
      </c>
      <c r="X3292" s="1130">
        <v>-7.3999999982770528E-2</v>
      </c>
      <c r="Y3292" s="735">
        <v>0.37</v>
      </c>
      <c r="Z3292" s="1131">
        <v>0</v>
      </c>
      <c r="AA3292" s="1131">
        <v>-7.3999999982770528E-2</v>
      </c>
      <c r="AB3292" s="1131">
        <v>0</v>
      </c>
      <c r="AC3292" s="1131">
        <v>-7.3999999982770528E-2</v>
      </c>
      <c r="AD3292" s="1131">
        <v>0</v>
      </c>
      <c r="AE3292" s="1131">
        <v>0</v>
      </c>
      <c r="AF3292" s="126"/>
      <c r="AG3292" s="126"/>
      <c r="AH3292" s="126"/>
      <c r="AI3292" s="126"/>
      <c r="AJ3292" s="126"/>
      <c r="AK3292" s="126"/>
      <c r="AL3292" s="126">
        <v>3292</v>
      </c>
    </row>
    <row r="3293" spans="1:38">
      <c r="A3293" s="721" t="s">
        <v>2143</v>
      </c>
      <c r="B3293" s="722">
        <v>29</v>
      </c>
      <c r="C3293" s="722">
        <v>2908</v>
      </c>
      <c r="D3293" s="722">
        <v>290800</v>
      </c>
      <c r="E3293" s="721">
        <v>2908009040</v>
      </c>
      <c r="F3293" s="721" t="s">
        <v>1771</v>
      </c>
      <c r="G3293" s="1127">
        <v>-20990</v>
      </c>
      <c r="H3293" s="1128">
        <v>0</v>
      </c>
      <c r="I3293" s="1128">
        <v>-20990</v>
      </c>
      <c r="J3293" s="1128">
        <v>0</v>
      </c>
      <c r="K3293" s="1128">
        <v>0</v>
      </c>
      <c r="L3293" s="1128">
        <v>0</v>
      </c>
      <c r="M3293" s="1128">
        <v>0</v>
      </c>
      <c r="N3293" s="1129">
        <v>0</v>
      </c>
      <c r="O3293" s="1128">
        <v>0</v>
      </c>
      <c r="P3293" s="1127">
        <v>0</v>
      </c>
      <c r="Q3293" s="1127">
        <v>0</v>
      </c>
      <c r="R3293" s="1127">
        <v>0</v>
      </c>
      <c r="S3293" s="1127">
        <v>0</v>
      </c>
      <c r="T3293" s="1130">
        <v>0</v>
      </c>
      <c r="U3293" s="1130">
        <v>0</v>
      </c>
      <c r="V3293" s="1130">
        <v>0</v>
      </c>
      <c r="W3293" s="1127">
        <v>0</v>
      </c>
      <c r="X3293" s="1130">
        <v>0</v>
      </c>
      <c r="Y3293" s="735">
        <v>0</v>
      </c>
      <c r="Z3293" s="1131">
        <v>0</v>
      </c>
      <c r="AA3293" s="1131">
        <v>0</v>
      </c>
      <c r="AB3293" s="1131">
        <v>0</v>
      </c>
      <c r="AC3293" s="1131">
        <v>0</v>
      </c>
      <c r="AD3293" s="1131">
        <v>0</v>
      </c>
      <c r="AE3293" s="1131">
        <v>0</v>
      </c>
      <c r="AF3293" s="126"/>
      <c r="AG3293" s="126"/>
      <c r="AH3293" s="126"/>
      <c r="AI3293" s="126"/>
      <c r="AJ3293" s="126"/>
      <c r="AK3293" s="126"/>
      <c r="AL3293" s="126">
        <v>3293</v>
      </c>
    </row>
    <row r="3294" spans="1:38">
      <c r="A3294" s="721" t="s">
        <v>2143</v>
      </c>
      <c r="B3294" s="722">
        <v>29</v>
      </c>
      <c r="C3294" s="722">
        <v>2908</v>
      </c>
      <c r="D3294" s="722">
        <v>290800</v>
      </c>
      <c r="E3294" s="721">
        <v>2908009041</v>
      </c>
      <c r="F3294" s="721" t="s">
        <v>1772</v>
      </c>
      <c r="G3294" s="1127">
        <v>-215672</v>
      </c>
      <c r="H3294" s="1128">
        <v>0</v>
      </c>
      <c r="I3294" s="1128">
        <v>-215672</v>
      </c>
      <c r="J3294" s="1128">
        <v>0</v>
      </c>
      <c r="K3294" s="1128">
        <v>0</v>
      </c>
      <c r="L3294" s="1128">
        <v>0</v>
      </c>
      <c r="M3294" s="1128">
        <v>0</v>
      </c>
      <c r="N3294" s="1129">
        <v>0</v>
      </c>
      <c r="O3294" s="1128">
        <v>0</v>
      </c>
      <c r="P3294" s="1127">
        <v>0</v>
      </c>
      <c r="Q3294" s="1127">
        <v>0</v>
      </c>
      <c r="R3294" s="1127">
        <v>0</v>
      </c>
      <c r="S3294" s="1127">
        <v>0</v>
      </c>
      <c r="T3294" s="1130">
        <v>0</v>
      </c>
      <c r="U3294" s="1130">
        <v>0</v>
      </c>
      <c r="V3294" s="1130">
        <v>0</v>
      </c>
      <c r="W3294" s="1127">
        <v>0</v>
      </c>
      <c r="X3294" s="1130">
        <v>0</v>
      </c>
      <c r="Y3294" s="735">
        <v>0</v>
      </c>
      <c r="Z3294" s="1131">
        <v>0</v>
      </c>
      <c r="AA3294" s="1131">
        <v>0</v>
      </c>
      <c r="AB3294" s="1131">
        <v>0</v>
      </c>
      <c r="AC3294" s="1131">
        <v>0</v>
      </c>
      <c r="AD3294" s="1131">
        <v>0</v>
      </c>
      <c r="AE3294" s="1131">
        <v>0</v>
      </c>
      <c r="AF3294" s="126"/>
      <c r="AG3294" s="126"/>
      <c r="AH3294" s="126"/>
      <c r="AI3294" s="126"/>
      <c r="AJ3294" s="126"/>
      <c r="AK3294" s="126"/>
      <c r="AL3294" s="126">
        <v>3294</v>
      </c>
    </row>
    <row r="3295" spans="1:38">
      <c r="A3295" s="721" t="s">
        <v>2143</v>
      </c>
      <c r="B3295" s="722">
        <v>29</v>
      </c>
      <c r="C3295" s="722">
        <v>2908</v>
      </c>
      <c r="D3295" s="722">
        <v>290800</v>
      </c>
      <c r="E3295" s="721">
        <v>2908009042</v>
      </c>
      <c r="F3295" s="721" t="s">
        <v>1773</v>
      </c>
      <c r="G3295" s="1127">
        <v>-5305</v>
      </c>
      <c r="H3295" s="1128">
        <v>0</v>
      </c>
      <c r="I3295" s="1128">
        <v>-5305</v>
      </c>
      <c r="J3295" s="1128">
        <v>0</v>
      </c>
      <c r="K3295" s="1128">
        <v>0</v>
      </c>
      <c r="L3295" s="1128">
        <v>0</v>
      </c>
      <c r="M3295" s="1128">
        <v>0</v>
      </c>
      <c r="N3295" s="1129">
        <v>0</v>
      </c>
      <c r="O3295" s="1128">
        <v>0</v>
      </c>
      <c r="P3295" s="1127">
        <v>0</v>
      </c>
      <c r="Q3295" s="1127">
        <v>0</v>
      </c>
      <c r="R3295" s="1127">
        <v>0</v>
      </c>
      <c r="S3295" s="1127">
        <v>0</v>
      </c>
      <c r="T3295" s="1130">
        <v>0</v>
      </c>
      <c r="U3295" s="1130">
        <v>0</v>
      </c>
      <c r="V3295" s="1130">
        <v>0</v>
      </c>
      <c r="W3295" s="1127">
        <v>0</v>
      </c>
      <c r="X3295" s="1130">
        <v>0</v>
      </c>
      <c r="Y3295" s="735">
        <v>0</v>
      </c>
      <c r="Z3295" s="1131">
        <v>0</v>
      </c>
      <c r="AA3295" s="1131">
        <v>0</v>
      </c>
      <c r="AB3295" s="1131">
        <v>0</v>
      </c>
      <c r="AC3295" s="1131">
        <v>0</v>
      </c>
      <c r="AD3295" s="1131">
        <v>0</v>
      </c>
      <c r="AE3295" s="1131">
        <v>0</v>
      </c>
      <c r="AF3295" s="126"/>
      <c r="AG3295" s="126"/>
      <c r="AH3295" s="126"/>
      <c r="AI3295" s="126"/>
      <c r="AJ3295" s="126"/>
      <c r="AK3295" s="126"/>
      <c r="AL3295" s="126">
        <v>3295</v>
      </c>
    </row>
    <row r="3296" spans="1:38">
      <c r="A3296" s="721" t="s">
        <v>2143</v>
      </c>
      <c r="B3296" s="722">
        <v>29</v>
      </c>
      <c r="C3296" s="722">
        <v>2908</v>
      </c>
      <c r="D3296" s="722">
        <v>290800</v>
      </c>
      <c r="E3296" s="721">
        <v>2908009043</v>
      </c>
      <c r="F3296" s="721" t="s">
        <v>1774</v>
      </c>
      <c r="G3296" s="1127">
        <v>-67653</v>
      </c>
      <c r="H3296" s="1128">
        <v>0</v>
      </c>
      <c r="I3296" s="1128">
        <v>-67653</v>
      </c>
      <c r="J3296" s="1128">
        <v>0</v>
      </c>
      <c r="K3296" s="1128">
        <v>0</v>
      </c>
      <c r="L3296" s="1128">
        <v>0</v>
      </c>
      <c r="M3296" s="1128">
        <v>0</v>
      </c>
      <c r="N3296" s="1129">
        <v>0</v>
      </c>
      <c r="O3296" s="1128">
        <v>0</v>
      </c>
      <c r="P3296" s="1127">
        <v>0</v>
      </c>
      <c r="Q3296" s="1127">
        <v>0</v>
      </c>
      <c r="R3296" s="1127">
        <v>0</v>
      </c>
      <c r="S3296" s="1127">
        <v>0</v>
      </c>
      <c r="T3296" s="1130">
        <v>0</v>
      </c>
      <c r="U3296" s="1130">
        <v>0</v>
      </c>
      <c r="V3296" s="1130">
        <v>0</v>
      </c>
      <c r="W3296" s="1127">
        <v>0</v>
      </c>
      <c r="X3296" s="1130">
        <v>0</v>
      </c>
      <c r="Y3296" s="735">
        <v>0</v>
      </c>
      <c r="Z3296" s="1131">
        <v>0</v>
      </c>
      <c r="AA3296" s="1131">
        <v>0</v>
      </c>
      <c r="AB3296" s="1131">
        <v>0</v>
      </c>
      <c r="AC3296" s="1131">
        <v>0</v>
      </c>
      <c r="AD3296" s="1131">
        <v>0</v>
      </c>
      <c r="AE3296" s="1131">
        <v>0</v>
      </c>
      <c r="AF3296" s="126"/>
      <c r="AG3296" s="126"/>
      <c r="AH3296" s="126"/>
      <c r="AI3296" s="126"/>
      <c r="AJ3296" s="126"/>
      <c r="AK3296" s="126"/>
      <c r="AL3296" s="126">
        <v>3296</v>
      </c>
    </row>
    <row r="3297" spans="1:38">
      <c r="A3297" s="721" t="s">
        <v>2143</v>
      </c>
      <c r="B3297" s="722">
        <v>29</v>
      </c>
      <c r="C3297" s="722">
        <v>2908</v>
      </c>
      <c r="D3297" s="722">
        <v>290800</v>
      </c>
      <c r="E3297" s="721">
        <v>2908009045</v>
      </c>
      <c r="F3297" s="721" t="s">
        <v>1775</v>
      </c>
      <c r="G3297" s="1127">
        <v>0</v>
      </c>
      <c r="H3297" s="1128">
        <v>0</v>
      </c>
      <c r="I3297" s="1128">
        <v>0</v>
      </c>
      <c r="J3297" s="1128">
        <v>0</v>
      </c>
      <c r="K3297" s="1128">
        <v>0</v>
      </c>
      <c r="L3297" s="1128">
        <v>0</v>
      </c>
      <c r="M3297" s="1128">
        <v>0</v>
      </c>
      <c r="N3297" s="1129">
        <v>0</v>
      </c>
      <c r="O3297" s="1128">
        <v>0</v>
      </c>
      <c r="P3297" s="1127">
        <v>0</v>
      </c>
      <c r="Q3297" s="1127">
        <v>0</v>
      </c>
      <c r="R3297" s="1127">
        <v>0</v>
      </c>
      <c r="S3297" s="1127">
        <v>0</v>
      </c>
      <c r="T3297" s="1130">
        <v>0</v>
      </c>
      <c r="U3297" s="1130">
        <v>0</v>
      </c>
      <c r="V3297" s="1130">
        <v>0</v>
      </c>
      <c r="W3297" s="1127">
        <v>0</v>
      </c>
      <c r="X3297" s="1130">
        <v>0</v>
      </c>
      <c r="Y3297" s="735">
        <v>0</v>
      </c>
      <c r="Z3297" s="1131">
        <v>0</v>
      </c>
      <c r="AA3297" s="1131">
        <v>0</v>
      </c>
      <c r="AB3297" s="1131">
        <v>0</v>
      </c>
      <c r="AC3297" s="1131">
        <v>0</v>
      </c>
      <c r="AD3297" s="1131">
        <v>0</v>
      </c>
      <c r="AE3297" s="1131">
        <v>0</v>
      </c>
      <c r="AF3297" s="126"/>
      <c r="AG3297" s="126"/>
      <c r="AH3297" s="126"/>
      <c r="AI3297" s="126"/>
      <c r="AJ3297" s="126"/>
      <c r="AK3297" s="126"/>
      <c r="AL3297" s="126">
        <v>3297</v>
      </c>
    </row>
    <row r="3298" spans="1:38">
      <c r="A3298" s="721" t="s">
        <v>2143</v>
      </c>
      <c r="B3298" s="722">
        <v>29</v>
      </c>
      <c r="C3298" s="722">
        <v>2908</v>
      </c>
      <c r="D3298" s="722">
        <v>290800</v>
      </c>
      <c r="E3298" s="721">
        <v>2908009047</v>
      </c>
      <c r="F3298" s="721" t="s">
        <v>3774</v>
      </c>
      <c r="G3298" s="1127">
        <v>0</v>
      </c>
      <c r="H3298" s="1128">
        <v>0</v>
      </c>
      <c r="I3298" s="1128">
        <v>0</v>
      </c>
      <c r="J3298" s="1128">
        <v>0</v>
      </c>
      <c r="K3298" s="1128">
        <v>0</v>
      </c>
      <c r="L3298" s="1128">
        <v>0</v>
      </c>
      <c r="M3298" s="1128">
        <v>0</v>
      </c>
      <c r="N3298" s="1129">
        <v>0</v>
      </c>
      <c r="O3298" s="1128">
        <v>0</v>
      </c>
      <c r="P3298" s="1127">
        <v>0</v>
      </c>
      <c r="Q3298" s="1127">
        <v>0</v>
      </c>
      <c r="R3298" s="1127">
        <v>0</v>
      </c>
      <c r="S3298" s="1127">
        <v>0</v>
      </c>
      <c r="T3298" s="1130">
        <v>0</v>
      </c>
      <c r="U3298" s="1130">
        <v>0</v>
      </c>
      <c r="V3298" s="1130">
        <v>0</v>
      </c>
      <c r="W3298" s="1127">
        <v>0</v>
      </c>
      <c r="X3298" s="1130">
        <v>0</v>
      </c>
      <c r="Y3298" s="735">
        <v>0</v>
      </c>
      <c r="Z3298" s="1131">
        <v>0</v>
      </c>
      <c r="AA3298" s="1131">
        <v>0</v>
      </c>
      <c r="AB3298" s="1131">
        <v>0</v>
      </c>
      <c r="AC3298" s="1131">
        <v>0</v>
      </c>
      <c r="AD3298" s="1131">
        <v>0</v>
      </c>
      <c r="AE3298" s="1131">
        <v>0</v>
      </c>
      <c r="AF3298" s="126"/>
      <c r="AG3298" s="126"/>
      <c r="AH3298" s="126"/>
      <c r="AI3298" s="126"/>
      <c r="AJ3298" s="126"/>
      <c r="AK3298" s="126"/>
      <c r="AL3298" s="126">
        <v>3298</v>
      </c>
    </row>
    <row r="3299" spans="1:38">
      <c r="A3299" s="721" t="s">
        <v>2143</v>
      </c>
      <c r="B3299" s="722">
        <v>29</v>
      </c>
      <c r="C3299" s="722">
        <v>2908</v>
      </c>
      <c r="D3299" s="722">
        <v>290800</v>
      </c>
      <c r="E3299" s="721">
        <v>2908009048</v>
      </c>
      <c r="F3299" s="721" t="s">
        <v>1776</v>
      </c>
      <c r="G3299" s="1127">
        <v>0</v>
      </c>
      <c r="H3299" s="1128">
        <v>0</v>
      </c>
      <c r="I3299" s="1128">
        <v>0</v>
      </c>
      <c r="J3299" s="1128">
        <v>0</v>
      </c>
      <c r="K3299" s="1128">
        <v>0</v>
      </c>
      <c r="L3299" s="1128">
        <v>0</v>
      </c>
      <c r="M3299" s="1128">
        <v>0</v>
      </c>
      <c r="N3299" s="1129">
        <v>0</v>
      </c>
      <c r="O3299" s="1128">
        <v>0</v>
      </c>
      <c r="P3299" s="1127">
        <v>0</v>
      </c>
      <c r="Q3299" s="1127">
        <v>0</v>
      </c>
      <c r="R3299" s="1127">
        <v>0</v>
      </c>
      <c r="S3299" s="1127">
        <v>0</v>
      </c>
      <c r="T3299" s="1130">
        <v>0</v>
      </c>
      <c r="U3299" s="1130">
        <v>0</v>
      </c>
      <c r="V3299" s="1130">
        <v>0</v>
      </c>
      <c r="W3299" s="1127">
        <v>0</v>
      </c>
      <c r="X3299" s="1130">
        <v>0</v>
      </c>
      <c r="Y3299" s="735">
        <v>0</v>
      </c>
      <c r="Z3299" s="1131">
        <v>0</v>
      </c>
      <c r="AA3299" s="1131">
        <v>0</v>
      </c>
      <c r="AB3299" s="1131">
        <v>0</v>
      </c>
      <c r="AC3299" s="1131">
        <v>0</v>
      </c>
      <c r="AD3299" s="1131">
        <v>0</v>
      </c>
      <c r="AE3299" s="1131">
        <v>0</v>
      </c>
      <c r="AF3299" s="126"/>
      <c r="AG3299" s="126"/>
      <c r="AH3299" s="126"/>
      <c r="AI3299" s="126"/>
      <c r="AJ3299" s="126"/>
      <c r="AK3299" s="126"/>
      <c r="AL3299" s="126">
        <v>3299</v>
      </c>
    </row>
    <row r="3300" spans="1:38">
      <c r="A3300" s="721" t="s">
        <v>2143</v>
      </c>
      <c r="B3300" s="722">
        <v>29</v>
      </c>
      <c r="C3300" s="722">
        <v>2908</v>
      </c>
      <c r="D3300" s="722">
        <v>290800</v>
      </c>
      <c r="E3300" s="721">
        <v>2908009601</v>
      </c>
      <c r="F3300" s="721" t="s">
        <v>1777</v>
      </c>
      <c r="G3300" s="1127">
        <v>-8503555896</v>
      </c>
      <c r="H3300" s="1128">
        <v>0</v>
      </c>
      <c r="I3300" s="1128">
        <v>-8503555895.5100002</v>
      </c>
      <c r="J3300" s="1128">
        <v>0.48999977111816406</v>
      </c>
      <c r="K3300" s="1128">
        <v>0</v>
      </c>
      <c r="L3300" s="1128">
        <v>0.48999977111816406</v>
      </c>
      <c r="M3300" s="1128">
        <v>0</v>
      </c>
      <c r="N3300" s="1129">
        <v>0</v>
      </c>
      <c r="O3300" s="1128">
        <v>0.48999977111816406</v>
      </c>
      <c r="P3300" s="1127">
        <v>0.18129991531372069</v>
      </c>
      <c r="Q3300" s="1127">
        <v>0</v>
      </c>
      <c r="R3300" s="1127">
        <v>0</v>
      </c>
      <c r="S3300" s="1127">
        <v>0</v>
      </c>
      <c r="T3300" s="1130">
        <v>0</v>
      </c>
      <c r="U3300" s="1130">
        <v>0</v>
      </c>
      <c r="V3300" s="1130">
        <v>0</v>
      </c>
      <c r="W3300" s="1127">
        <v>0</v>
      </c>
      <c r="X3300" s="1130">
        <v>0.18129991531372069</v>
      </c>
      <c r="Y3300" s="735">
        <v>0.37</v>
      </c>
      <c r="Z3300" s="1131">
        <v>0.18129991531372069</v>
      </c>
      <c r="AA3300" s="1131">
        <v>0</v>
      </c>
      <c r="AB3300" s="1131">
        <v>3.700084686279297E-3</v>
      </c>
      <c r="AC3300" s="1131">
        <v>0</v>
      </c>
      <c r="AD3300" s="1131">
        <v>0.17759983062744139</v>
      </c>
      <c r="AE3300" s="1131">
        <v>0</v>
      </c>
      <c r="AF3300" s="126"/>
      <c r="AG3300" s="126"/>
      <c r="AH3300" s="126"/>
      <c r="AI3300" s="126"/>
      <c r="AJ3300" s="126"/>
      <c r="AK3300" s="126"/>
      <c r="AL3300" s="126">
        <v>3300</v>
      </c>
    </row>
    <row r="3301" spans="1:38">
      <c r="A3301" s="721" t="s">
        <v>2143</v>
      </c>
      <c r="B3301" s="722">
        <v>29</v>
      </c>
      <c r="C3301" s="722">
        <v>2908</v>
      </c>
      <c r="D3301" s="722">
        <v>290800</v>
      </c>
      <c r="E3301" s="721">
        <v>2908009701</v>
      </c>
      <c r="F3301" s="721" t="s">
        <v>3775</v>
      </c>
      <c r="G3301" s="1127">
        <v>-25919582527</v>
      </c>
      <c r="H3301" s="1128">
        <v>0</v>
      </c>
      <c r="I3301" s="1128">
        <v>-13455075687.029999</v>
      </c>
      <c r="J3301" s="1128">
        <v>12464506839.969999</v>
      </c>
      <c r="K3301" s="1128">
        <v>0</v>
      </c>
      <c r="L3301" s="1128">
        <v>12464506839.969999</v>
      </c>
      <c r="M3301" s="1128">
        <v>0</v>
      </c>
      <c r="N3301" s="1129">
        <v>0</v>
      </c>
      <c r="O3301" s="1128">
        <v>12464506839.969999</v>
      </c>
      <c r="P3301" s="1127">
        <v>4611867530.7888994</v>
      </c>
      <c r="Q3301" s="1127">
        <v>0</v>
      </c>
      <c r="R3301" s="1127">
        <v>0</v>
      </c>
      <c r="S3301" s="1127">
        <v>0</v>
      </c>
      <c r="T3301" s="1130">
        <v>0</v>
      </c>
      <c r="U3301" s="1130">
        <v>0</v>
      </c>
      <c r="V3301" s="1130">
        <v>0</v>
      </c>
      <c r="W3301" s="1127">
        <v>0</v>
      </c>
      <c r="X3301" s="1130">
        <v>4611867530.7888994</v>
      </c>
      <c r="Y3301" s="735">
        <v>0.37</v>
      </c>
      <c r="Z3301" s="1131">
        <v>4611867530.7888994</v>
      </c>
      <c r="AA3301" s="1131">
        <v>0</v>
      </c>
      <c r="AB3301" s="1131">
        <v>4611867530.6594</v>
      </c>
      <c r="AC3301" s="1131">
        <v>0</v>
      </c>
      <c r="AD3301" s="1131">
        <v>0.12949943542480469</v>
      </c>
      <c r="AE3301" s="1131">
        <v>0</v>
      </c>
      <c r="AF3301" s="126"/>
      <c r="AG3301" s="126"/>
      <c r="AH3301" s="126"/>
      <c r="AI3301" s="126"/>
      <c r="AJ3301" s="126"/>
      <c r="AK3301" s="126"/>
      <c r="AL3301" s="126">
        <v>3301</v>
      </c>
    </row>
    <row r="3302" spans="1:38">
      <c r="A3302" s="721" t="s">
        <v>2143</v>
      </c>
      <c r="B3302" s="722">
        <v>29</v>
      </c>
      <c r="C3302" s="722">
        <v>2908</v>
      </c>
      <c r="D3302" s="722">
        <v>290800</v>
      </c>
      <c r="E3302" s="721">
        <v>2908009711</v>
      </c>
      <c r="F3302" s="721" t="s">
        <v>1778</v>
      </c>
      <c r="G3302" s="1127">
        <v>-1218879625</v>
      </c>
      <c r="H3302" s="1128">
        <v>0</v>
      </c>
      <c r="I3302" s="1128">
        <v>-1218879625.4300001</v>
      </c>
      <c r="J3302" s="1128">
        <v>-0.43000006675720215</v>
      </c>
      <c r="K3302" s="1128">
        <v>0</v>
      </c>
      <c r="L3302" s="1128">
        <v>0</v>
      </c>
      <c r="M3302" s="1128">
        <v>-0.43000006675720215</v>
      </c>
      <c r="N3302" s="1129">
        <v>0</v>
      </c>
      <c r="O3302" s="1128">
        <v>-0.43000006675720215</v>
      </c>
      <c r="P3302" s="1127">
        <v>-0.15910002470016479</v>
      </c>
      <c r="Q3302" s="1127">
        <v>0</v>
      </c>
      <c r="R3302" s="1127">
        <v>0</v>
      </c>
      <c r="S3302" s="1127">
        <v>0</v>
      </c>
      <c r="T3302" s="1130">
        <v>0</v>
      </c>
      <c r="U3302" s="1130">
        <v>0</v>
      </c>
      <c r="V3302" s="1130">
        <v>0</v>
      </c>
      <c r="W3302" s="1127">
        <v>0</v>
      </c>
      <c r="X3302" s="1130">
        <v>-0.15910002470016479</v>
      </c>
      <c r="Y3302" s="735">
        <v>0.37</v>
      </c>
      <c r="Z3302" s="1131">
        <v>0</v>
      </c>
      <c r="AA3302" s="1131">
        <v>-0.15910002470016479</v>
      </c>
      <c r="AB3302" s="1131">
        <v>0.14799999117851256</v>
      </c>
      <c r="AC3302" s="1131">
        <v>0</v>
      </c>
      <c r="AD3302" s="1131">
        <v>-0.14799999117851256</v>
      </c>
      <c r="AE3302" s="1131">
        <v>-0.15910002470016479</v>
      </c>
      <c r="AF3302" s="126"/>
      <c r="AG3302" s="126"/>
      <c r="AH3302" s="126"/>
      <c r="AI3302" s="126"/>
      <c r="AJ3302" s="126"/>
      <c r="AK3302" s="126"/>
      <c r="AL3302" s="126">
        <v>3302</v>
      </c>
    </row>
    <row r="3303" spans="1:38">
      <c r="A3303" s="721" t="s">
        <v>1849</v>
      </c>
      <c r="B3303" s="722">
        <v>29</v>
      </c>
      <c r="C3303" s="722">
        <v>2940</v>
      </c>
      <c r="D3303" s="722">
        <v>294095</v>
      </c>
      <c r="E3303" s="721">
        <v>2940957014</v>
      </c>
      <c r="F3303" s="721" t="s">
        <v>1779</v>
      </c>
      <c r="G3303" s="1127">
        <v>0</v>
      </c>
      <c r="H3303" s="1128">
        <v>0</v>
      </c>
      <c r="I3303" s="1128">
        <v>0</v>
      </c>
      <c r="J3303" s="1128">
        <v>0</v>
      </c>
      <c r="K3303" s="1128">
        <v>0</v>
      </c>
      <c r="L3303" s="1128">
        <v>0</v>
      </c>
      <c r="M3303" s="1128">
        <v>0</v>
      </c>
      <c r="N3303" s="1129">
        <v>0</v>
      </c>
      <c r="O3303" s="1128">
        <v>0</v>
      </c>
      <c r="P3303" s="1127">
        <v>0</v>
      </c>
      <c r="Q3303" s="1127">
        <v>0</v>
      </c>
      <c r="R3303" s="1127">
        <v>0</v>
      </c>
      <c r="S3303" s="1127">
        <v>0</v>
      </c>
      <c r="T3303" s="1130">
        <v>0</v>
      </c>
      <c r="U3303" s="1130">
        <v>0</v>
      </c>
      <c r="V3303" s="1130">
        <v>0</v>
      </c>
      <c r="W3303" s="1127">
        <v>0</v>
      </c>
      <c r="X3303" s="1130">
        <v>0</v>
      </c>
      <c r="Y3303" s="735">
        <v>0</v>
      </c>
      <c r="Z3303" s="1131">
        <v>0</v>
      </c>
      <c r="AA3303" s="1131">
        <v>0</v>
      </c>
      <c r="AB3303" s="1131">
        <v>0</v>
      </c>
      <c r="AC3303" s="1131">
        <v>0</v>
      </c>
      <c r="AD3303" s="1131">
        <v>0</v>
      </c>
      <c r="AE3303" s="1131">
        <v>0</v>
      </c>
      <c r="AF3303" s="126"/>
      <c r="AG3303" s="126"/>
      <c r="AH3303" s="126"/>
      <c r="AI3303" s="126"/>
      <c r="AJ3303" s="126"/>
      <c r="AK3303" s="126"/>
      <c r="AL3303" s="126">
        <v>3303</v>
      </c>
    </row>
    <row r="3304" spans="1:38">
      <c r="A3304" s="721" t="s">
        <v>2143</v>
      </c>
      <c r="B3304" s="722">
        <v>29</v>
      </c>
      <c r="C3304" s="722">
        <v>2990</v>
      </c>
      <c r="D3304" s="722">
        <v>299005</v>
      </c>
      <c r="E3304" s="721">
        <v>2990050709</v>
      </c>
      <c r="F3304" s="721" t="s">
        <v>4467</v>
      </c>
      <c r="G3304" s="1127">
        <v>0</v>
      </c>
      <c r="H3304" s="1128">
        <v>0</v>
      </c>
      <c r="I3304" s="1128">
        <v>0</v>
      </c>
      <c r="J3304" s="1128">
        <v>0</v>
      </c>
      <c r="K3304" s="1128">
        <v>0</v>
      </c>
      <c r="L3304" s="1128">
        <v>0</v>
      </c>
      <c r="M3304" s="1128">
        <v>0</v>
      </c>
      <c r="N3304" s="1129">
        <v>0</v>
      </c>
      <c r="O3304" s="1128">
        <v>0</v>
      </c>
      <c r="P3304" s="1127">
        <v>0</v>
      </c>
      <c r="Q3304" s="1127">
        <v>0</v>
      </c>
      <c r="R3304" s="1127">
        <v>0</v>
      </c>
      <c r="S3304" s="1127">
        <v>0</v>
      </c>
      <c r="T3304" s="1130">
        <v>0</v>
      </c>
      <c r="U3304" s="1130">
        <v>0</v>
      </c>
      <c r="V3304" s="1130">
        <v>0</v>
      </c>
      <c r="W3304" s="1127">
        <v>0</v>
      </c>
      <c r="X3304" s="1130">
        <v>0</v>
      </c>
      <c r="Y3304" s="735">
        <v>0</v>
      </c>
      <c r="Z3304" s="1131">
        <v>0</v>
      </c>
      <c r="AA3304" s="1131">
        <v>0</v>
      </c>
      <c r="AB3304" s="1131">
        <v>0</v>
      </c>
      <c r="AC3304" s="1131">
        <v>0</v>
      </c>
      <c r="AD3304" s="1131">
        <v>0</v>
      </c>
      <c r="AE3304" s="1131">
        <v>0</v>
      </c>
      <c r="AF3304" s="126"/>
      <c r="AG3304" s="126"/>
      <c r="AH3304" s="126"/>
      <c r="AI3304" s="126"/>
      <c r="AJ3304" s="126"/>
      <c r="AK3304" s="126"/>
      <c r="AL3304" s="126">
        <v>3304</v>
      </c>
    </row>
    <row r="3305" spans="1:38">
      <c r="A3305" s="721" t="s">
        <v>2143</v>
      </c>
      <c r="B3305" s="722">
        <v>29</v>
      </c>
      <c r="C3305" s="722">
        <v>2990</v>
      </c>
      <c r="D3305" s="722">
        <v>299005</v>
      </c>
      <c r="E3305" s="721">
        <v>2990051004</v>
      </c>
      <c r="F3305" s="721" t="s">
        <v>3164</v>
      </c>
      <c r="G3305" s="1127">
        <v>-294907042</v>
      </c>
      <c r="H3305" s="1128">
        <v>0</v>
      </c>
      <c r="I3305" s="1128">
        <v>-294907041.67000002</v>
      </c>
      <c r="J3305" s="1128">
        <v>0.32999998331069946</v>
      </c>
      <c r="K3305" s="1128">
        <v>0</v>
      </c>
      <c r="L3305" s="1128">
        <v>0.32999998331069946</v>
      </c>
      <c r="M3305" s="1128">
        <v>0</v>
      </c>
      <c r="N3305" s="1129">
        <v>0</v>
      </c>
      <c r="O3305" s="1128">
        <v>0.32999998331069946</v>
      </c>
      <c r="P3305" s="1127">
        <v>0.1220999938249588</v>
      </c>
      <c r="Q3305" s="1127">
        <v>0</v>
      </c>
      <c r="R3305" s="1127">
        <v>0</v>
      </c>
      <c r="S3305" s="1127">
        <v>0</v>
      </c>
      <c r="T3305" s="1130">
        <v>0</v>
      </c>
      <c r="U3305" s="1130">
        <v>0</v>
      </c>
      <c r="V3305" s="1130">
        <v>0</v>
      </c>
      <c r="W3305" s="1127">
        <v>0</v>
      </c>
      <c r="X3305" s="1130">
        <v>0.1220999938249588</v>
      </c>
      <c r="Y3305" s="735">
        <v>0.37</v>
      </c>
      <c r="Z3305" s="1131">
        <v>0.1220999938249588</v>
      </c>
      <c r="AA3305" s="1131">
        <v>0</v>
      </c>
      <c r="AB3305" s="1131">
        <v>0.17760000705718995</v>
      </c>
      <c r="AC3305" s="1131">
        <v>0</v>
      </c>
      <c r="AD3305" s="1131">
        <v>-5.5500013232231152E-2</v>
      </c>
      <c r="AE3305" s="1131">
        <v>0</v>
      </c>
      <c r="AF3305" s="126"/>
      <c r="AG3305" s="126"/>
      <c r="AH3305" s="126"/>
      <c r="AI3305" s="126"/>
      <c r="AJ3305" s="126"/>
      <c r="AK3305" s="126"/>
      <c r="AL3305" s="126">
        <v>3305</v>
      </c>
    </row>
    <row r="3306" spans="1:38">
      <c r="A3306" s="721" t="s">
        <v>2143</v>
      </c>
      <c r="B3306" s="722">
        <v>29</v>
      </c>
      <c r="C3306" s="722">
        <v>2990</v>
      </c>
      <c r="D3306" s="722">
        <v>299005</v>
      </c>
      <c r="E3306" s="721">
        <v>2990051005</v>
      </c>
      <c r="F3306" s="721" t="s">
        <v>349</v>
      </c>
      <c r="G3306" s="1127">
        <v>-48555183</v>
      </c>
      <c r="H3306" s="1128">
        <v>0</v>
      </c>
      <c r="I3306" s="1128">
        <v>-48555183.270000003</v>
      </c>
      <c r="J3306" s="1128">
        <v>-0.27000000327825546</v>
      </c>
      <c r="K3306" s="1128">
        <v>0</v>
      </c>
      <c r="L3306" s="1128">
        <v>0</v>
      </c>
      <c r="M3306" s="1128">
        <v>-0.27000000327825546</v>
      </c>
      <c r="N3306" s="1129">
        <v>0</v>
      </c>
      <c r="O3306" s="1128">
        <v>-0.27000000327825546</v>
      </c>
      <c r="P3306" s="1127">
        <v>-9.9900001212954517E-2</v>
      </c>
      <c r="Q3306" s="1127">
        <v>0</v>
      </c>
      <c r="R3306" s="1127">
        <v>0</v>
      </c>
      <c r="S3306" s="1127">
        <v>0</v>
      </c>
      <c r="T3306" s="1130">
        <v>0</v>
      </c>
      <c r="U3306" s="1130">
        <v>0</v>
      </c>
      <c r="V3306" s="1130">
        <v>0</v>
      </c>
      <c r="W3306" s="1127">
        <v>0</v>
      </c>
      <c r="X3306" s="1130">
        <v>-9.9900001212954517E-2</v>
      </c>
      <c r="Y3306" s="735">
        <v>0.37</v>
      </c>
      <c r="Z3306" s="1131">
        <v>0</v>
      </c>
      <c r="AA3306" s="1131">
        <v>-9.9900001212954517E-2</v>
      </c>
      <c r="AB3306" s="1131">
        <v>9.2499999999999999E-2</v>
      </c>
      <c r="AC3306" s="1131">
        <v>0</v>
      </c>
      <c r="AD3306" s="1131">
        <v>-9.2499999999999999E-2</v>
      </c>
      <c r="AE3306" s="1131">
        <v>-9.9900001212954517E-2</v>
      </c>
      <c r="AF3306" s="126"/>
      <c r="AG3306" s="126"/>
      <c r="AH3306" s="126"/>
      <c r="AI3306" s="126"/>
      <c r="AJ3306" s="126"/>
      <c r="AK3306" s="126"/>
      <c r="AL3306" s="126">
        <v>3306</v>
      </c>
    </row>
    <row r="3307" spans="1:38">
      <c r="A3307" s="721" t="s">
        <v>2143</v>
      </c>
      <c r="B3307" s="722">
        <v>29</v>
      </c>
      <c r="C3307" s="722">
        <v>2990</v>
      </c>
      <c r="D3307" s="722">
        <v>299005</v>
      </c>
      <c r="E3307" s="721">
        <v>2990059001</v>
      </c>
      <c r="F3307" s="721" t="s">
        <v>4468</v>
      </c>
      <c r="G3307" s="1127">
        <v>-871243</v>
      </c>
      <c r="H3307" s="1128">
        <v>0</v>
      </c>
      <c r="I3307" s="1128">
        <v>-871243</v>
      </c>
      <c r="J3307" s="1128">
        <v>0</v>
      </c>
      <c r="K3307" s="1128">
        <v>0</v>
      </c>
      <c r="L3307" s="1128">
        <v>0</v>
      </c>
      <c r="M3307" s="1128">
        <v>0</v>
      </c>
      <c r="N3307" s="1129">
        <v>0</v>
      </c>
      <c r="O3307" s="1128">
        <v>0</v>
      </c>
      <c r="P3307" s="1127">
        <v>0</v>
      </c>
      <c r="Q3307" s="1127">
        <v>0</v>
      </c>
      <c r="R3307" s="1127">
        <v>0</v>
      </c>
      <c r="S3307" s="1127">
        <v>0</v>
      </c>
      <c r="T3307" s="1130">
        <v>0</v>
      </c>
      <c r="U3307" s="1130">
        <v>0</v>
      </c>
      <c r="V3307" s="1130">
        <v>0</v>
      </c>
      <c r="W3307" s="1127">
        <v>0</v>
      </c>
      <c r="X3307" s="1130">
        <v>0</v>
      </c>
      <c r="Y3307" s="735">
        <v>0</v>
      </c>
      <c r="Z3307" s="1131">
        <v>0</v>
      </c>
      <c r="AA3307" s="1131">
        <v>0</v>
      </c>
      <c r="AB3307" s="1131">
        <v>0</v>
      </c>
      <c r="AC3307" s="1131">
        <v>0</v>
      </c>
      <c r="AD3307" s="1131">
        <v>0</v>
      </c>
      <c r="AE3307" s="1131">
        <v>0</v>
      </c>
      <c r="AF3307" s="126"/>
      <c r="AG3307" s="126"/>
      <c r="AH3307" s="126"/>
      <c r="AI3307" s="126"/>
      <c r="AJ3307" s="126"/>
      <c r="AK3307" s="126"/>
      <c r="AL3307" s="126">
        <v>3307</v>
      </c>
    </row>
    <row r="3308" spans="1:38">
      <c r="A3308" s="721" t="s">
        <v>2143</v>
      </c>
      <c r="B3308" s="722">
        <v>29</v>
      </c>
      <c r="C3308" s="722">
        <v>2990</v>
      </c>
      <c r="D3308" s="722">
        <v>299005</v>
      </c>
      <c r="E3308" s="721">
        <v>2990059008</v>
      </c>
      <c r="F3308" s="721" t="s">
        <v>4469</v>
      </c>
      <c r="G3308" s="1127">
        <v>56753500</v>
      </c>
      <c r="H3308" s="1128">
        <v>0</v>
      </c>
      <c r="I3308" s="1128">
        <v>56753500</v>
      </c>
      <c r="J3308" s="1128">
        <v>0</v>
      </c>
      <c r="K3308" s="1128">
        <v>0</v>
      </c>
      <c r="L3308" s="1128">
        <v>0</v>
      </c>
      <c r="M3308" s="1128">
        <v>0</v>
      </c>
      <c r="N3308" s="1129">
        <v>0</v>
      </c>
      <c r="O3308" s="1128">
        <v>0</v>
      </c>
      <c r="P3308" s="1127">
        <v>0</v>
      </c>
      <c r="Q3308" s="1127">
        <v>0</v>
      </c>
      <c r="R3308" s="1127">
        <v>0</v>
      </c>
      <c r="S3308" s="1127">
        <v>0</v>
      </c>
      <c r="T3308" s="1130">
        <v>0</v>
      </c>
      <c r="U3308" s="1130">
        <v>0</v>
      </c>
      <c r="V3308" s="1130">
        <v>0</v>
      </c>
      <c r="W3308" s="1127">
        <v>0</v>
      </c>
      <c r="X3308" s="1130">
        <v>0</v>
      </c>
      <c r="Y3308" s="735">
        <v>0</v>
      </c>
      <c r="Z3308" s="1131">
        <v>0</v>
      </c>
      <c r="AA3308" s="1131">
        <v>0</v>
      </c>
      <c r="AB3308" s="1131">
        <v>0</v>
      </c>
      <c r="AC3308" s="1131">
        <v>0</v>
      </c>
      <c r="AD3308" s="1131">
        <v>0</v>
      </c>
      <c r="AE3308" s="1131">
        <v>0</v>
      </c>
      <c r="AF3308" s="126"/>
      <c r="AG3308" s="126"/>
      <c r="AH3308" s="126"/>
      <c r="AI3308" s="126"/>
      <c r="AJ3308" s="126"/>
      <c r="AK3308" s="126"/>
      <c r="AL3308" s="126">
        <v>3308</v>
      </c>
    </row>
    <row r="3309" spans="1:38">
      <c r="A3309" s="721" t="s">
        <v>2143</v>
      </c>
      <c r="B3309" s="722">
        <v>29</v>
      </c>
      <c r="C3309" s="722">
        <v>2990</v>
      </c>
      <c r="D3309" s="722">
        <v>299005</v>
      </c>
      <c r="E3309" s="721">
        <v>2990059009</v>
      </c>
      <c r="F3309" s="721" t="s">
        <v>4470</v>
      </c>
      <c r="G3309" s="1127">
        <v>-2569491310</v>
      </c>
      <c r="H3309" s="1128">
        <v>0</v>
      </c>
      <c r="I3309" s="1128">
        <v>-2569491310.25</v>
      </c>
      <c r="J3309" s="1128">
        <v>-0.25</v>
      </c>
      <c r="K3309" s="1128">
        <v>0</v>
      </c>
      <c r="L3309" s="1128">
        <v>0</v>
      </c>
      <c r="M3309" s="1128">
        <v>-0.25</v>
      </c>
      <c r="N3309" s="1129">
        <v>0</v>
      </c>
      <c r="O3309" s="1128">
        <v>-0.25</v>
      </c>
      <c r="P3309" s="1127">
        <v>-9.2499999999999999E-2</v>
      </c>
      <c r="Q3309" s="1127">
        <v>0</v>
      </c>
      <c r="R3309" s="1127">
        <v>0</v>
      </c>
      <c r="S3309" s="1127">
        <v>0</v>
      </c>
      <c r="T3309" s="1130">
        <v>0</v>
      </c>
      <c r="U3309" s="1130">
        <v>0</v>
      </c>
      <c r="V3309" s="1130">
        <v>0</v>
      </c>
      <c r="W3309" s="1127">
        <v>0</v>
      </c>
      <c r="X3309" s="1130">
        <v>-9.2499999999999999E-2</v>
      </c>
      <c r="Y3309" s="735">
        <v>0.37</v>
      </c>
      <c r="Z3309" s="1131">
        <v>0</v>
      </c>
      <c r="AA3309" s="1131">
        <v>-9.2499999999999999E-2</v>
      </c>
      <c r="AB3309" s="1131">
        <v>0</v>
      </c>
      <c r="AC3309" s="1131">
        <v>0</v>
      </c>
      <c r="AD3309" s="1131">
        <v>0</v>
      </c>
      <c r="AE3309" s="1131">
        <v>-9.2499999999999999E-2</v>
      </c>
      <c r="AF3309" s="126"/>
      <c r="AG3309" s="126"/>
      <c r="AH3309" s="126"/>
      <c r="AI3309" s="126"/>
      <c r="AJ3309" s="126"/>
      <c r="AK3309" s="126"/>
      <c r="AL3309" s="126">
        <v>3309</v>
      </c>
    </row>
    <row r="3310" spans="1:38">
      <c r="A3310" s="721" t="s">
        <v>2143</v>
      </c>
      <c r="B3310" s="722">
        <v>29</v>
      </c>
      <c r="C3310" s="722">
        <v>2990</v>
      </c>
      <c r="D3310" s="722">
        <v>299005</v>
      </c>
      <c r="E3310" s="721">
        <v>2990059012</v>
      </c>
      <c r="F3310" s="721" t="s">
        <v>1780</v>
      </c>
      <c r="G3310" s="1127">
        <v>-13328295227</v>
      </c>
      <c r="H3310" s="1128">
        <v>0</v>
      </c>
      <c r="I3310" s="1128">
        <v>-13328295227.379999</v>
      </c>
      <c r="J3310" s="1128">
        <v>-0.37999916076660156</v>
      </c>
      <c r="K3310" s="1128">
        <v>0</v>
      </c>
      <c r="L3310" s="1128">
        <v>0</v>
      </c>
      <c r="M3310" s="1128">
        <v>-0.37999916076660156</v>
      </c>
      <c r="N3310" s="1129">
        <v>0</v>
      </c>
      <c r="O3310" s="1128">
        <v>-0.37999916076660156</v>
      </c>
      <c r="P3310" s="1127">
        <v>-0.14059968948364257</v>
      </c>
      <c r="Q3310" s="1127">
        <v>0</v>
      </c>
      <c r="R3310" s="1127">
        <v>0</v>
      </c>
      <c r="S3310" s="1127">
        <v>0</v>
      </c>
      <c r="T3310" s="1130">
        <v>0</v>
      </c>
      <c r="U3310" s="1130">
        <v>0</v>
      </c>
      <c r="V3310" s="1130">
        <v>0</v>
      </c>
      <c r="W3310" s="1127">
        <v>0</v>
      </c>
      <c r="X3310" s="1130">
        <v>-0.14059968948364257</v>
      </c>
      <c r="Y3310" s="735">
        <v>0.37</v>
      </c>
      <c r="Z3310" s="1131">
        <v>0</v>
      </c>
      <c r="AA3310" s="1131">
        <v>-0.14059968948364257</v>
      </c>
      <c r="AB3310" s="1131">
        <v>0</v>
      </c>
      <c r="AC3310" s="1131">
        <v>-1.8499717712402344E-2</v>
      </c>
      <c r="AD3310" s="1131">
        <v>0</v>
      </c>
      <c r="AE3310" s="1131">
        <v>-0.12209997177124023</v>
      </c>
      <c r="AF3310" s="126"/>
      <c r="AG3310" s="126"/>
      <c r="AH3310" s="126"/>
      <c r="AI3310" s="126"/>
      <c r="AJ3310" s="126"/>
      <c r="AK3310" s="126"/>
      <c r="AL3310" s="126">
        <v>3310</v>
      </c>
    </row>
    <row r="3311" spans="1:38">
      <c r="A3311" s="721" t="s">
        <v>2143</v>
      </c>
      <c r="B3311" s="722">
        <v>29</v>
      </c>
      <c r="C3311" s="722">
        <v>2990</v>
      </c>
      <c r="D3311" s="722">
        <v>299005</v>
      </c>
      <c r="E3311" s="721">
        <v>2990059013</v>
      </c>
      <c r="F3311" s="721" t="s">
        <v>4471</v>
      </c>
      <c r="G3311" s="1127">
        <v>5397576162</v>
      </c>
      <c r="H3311" s="1128">
        <v>0</v>
      </c>
      <c r="I3311" s="1128">
        <v>5397576162.1499996</v>
      </c>
      <c r="J3311" s="1128">
        <v>0.14999961853027344</v>
      </c>
      <c r="K3311" s="1128">
        <v>0</v>
      </c>
      <c r="L3311" s="1128">
        <v>0.14999961853027344</v>
      </c>
      <c r="M3311" s="1128">
        <v>0</v>
      </c>
      <c r="N3311" s="1129">
        <v>0</v>
      </c>
      <c r="O3311" s="1128">
        <v>0.14999961853027344</v>
      </c>
      <c r="P3311" s="1127">
        <v>5.5499858856201172E-2</v>
      </c>
      <c r="Q3311" s="1127">
        <v>0</v>
      </c>
      <c r="R3311" s="1127">
        <v>0</v>
      </c>
      <c r="S3311" s="1127">
        <v>0</v>
      </c>
      <c r="T3311" s="1130">
        <v>0</v>
      </c>
      <c r="U3311" s="1130">
        <v>0</v>
      </c>
      <c r="V3311" s="1130">
        <v>0</v>
      </c>
      <c r="W3311" s="1127">
        <v>0</v>
      </c>
      <c r="X3311" s="1130">
        <v>5.5499858856201172E-2</v>
      </c>
      <c r="Y3311" s="735">
        <v>0.37</v>
      </c>
      <c r="Z3311" s="1131">
        <v>5.5499858856201172E-2</v>
      </c>
      <c r="AA3311" s="1131">
        <v>0</v>
      </c>
      <c r="AB3311" s="1131">
        <v>0</v>
      </c>
      <c r="AC3311" s="1131">
        <v>0</v>
      </c>
      <c r="AD3311" s="1131">
        <v>5.5499858856201172E-2</v>
      </c>
      <c r="AE3311" s="1131">
        <v>0</v>
      </c>
      <c r="AF3311" s="126"/>
      <c r="AG3311" s="126"/>
      <c r="AH3311" s="126"/>
      <c r="AI3311" s="126"/>
      <c r="AJ3311" s="126"/>
      <c r="AK3311" s="126"/>
      <c r="AL3311" s="126">
        <v>3311</v>
      </c>
    </row>
    <row r="3312" spans="1:38">
      <c r="A3312" s="721" t="s">
        <v>2143</v>
      </c>
      <c r="B3312" s="722">
        <v>29</v>
      </c>
      <c r="C3312" s="722">
        <v>2990</v>
      </c>
      <c r="D3312" s="722">
        <v>299005</v>
      </c>
      <c r="E3312" s="721">
        <v>2990059014</v>
      </c>
      <c r="F3312" s="721" t="s">
        <v>4472</v>
      </c>
      <c r="G3312" s="1127">
        <v>489680460</v>
      </c>
      <c r="H3312" s="1128">
        <v>0</v>
      </c>
      <c r="I3312" s="1128">
        <v>489680460</v>
      </c>
      <c r="J3312" s="1128">
        <v>0</v>
      </c>
      <c r="K3312" s="1128">
        <v>0</v>
      </c>
      <c r="L3312" s="1128">
        <v>0</v>
      </c>
      <c r="M3312" s="1128">
        <v>0</v>
      </c>
      <c r="N3312" s="1129">
        <v>0</v>
      </c>
      <c r="O3312" s="1128">
        <v>0</v>
      </c>
      <c r="P3312" s="1127">
        <v>0</v>
      </c>
      <c r="Q3312" s="1127">
        <v>0</v>
      </c>
      <c r="R3312" s="1127">
        <v>0</v>
      </c>
      <c r="S3312" s="1127">
        <v>0</v>
      </c>
      <c r="T3312" s="1130">
        <v>0</v>
      </c>
      <c r="U3312" s="1130">
        <v>0</v>
      </c>
      <c r="V3312" s="1130">
        <v>0</v>
      </c>
      <c r="W3312" s="1127">
        <v>0</v>
      </c>
      <c r="X3312" s="1130">
        <v>0</v>
      </c>
      <c r="Y3312" s="735">
        <v>0</v>
      </c>
      <c r="Z3312" s="1131">
        <v>0</v>
      </c>
      <c r="AA3312" s="1131">
        <v>0</v>
      </c>
      <c r="AB3312" s="1131">
        <v>0</v>
      </c>
      <c r="AC3312" s="1131">
        <v>0</v>
      </c>
      <c r="AD3312" s="1131">
        <v>0</v>
      </c>
      <c r="AE3312" s="1131">
        <v>0</v>
      </c>
      <c r="AF3312" s="126"/>
      <c r="AG3312" s="126"/>
      <c r="AH3312" s="126"/>
      <c r="AI3312" s="126"/>
      <c r="AJ3312" s="126"/>
      <c r="AK3312" s="126"/>
      <c r="AL3312" s="126">
        <v>3312</v>
      </c>
    </row>
    <row r="3313" spans="1:38">
      <c r="A3313" s="721" t="s">
        <v>2143</v>
      </c>
      <c r="B3313" s="722">
        <v>29</v>
      </c>
      <c r="C3313" s="722">
        <v>2990</v>
      </c>
      <c r="D3313" s="722">
        <v>299005</v>
      </c>
      <c r="E3313" s="721">
        <v>2990059020</v>
      </c>
      <c r="F3313" s="721" t="s">
        <v>4468</v>
      </c>
      <c r="G3313" s="1127">
        <v>-95121080</v>
      </c>
      <c r="H3313" s="1128">
        <v>0</v>
      </c>
      <c r="I3313" s="1128">
        <v>-95121080</v>
      </c>
      <c r="J3313" s="1128">
        <v>0</v>
      </c>
      <c r="K3313" s="1128">
        <v>0</v>
      </c>
      <c r="L3313" s="1128">
        <v>0</v>
      </c>
      <c r="M3313" s="1128">
        <v>0</v>
      </c>
      <c r="N3313" s="1129">
        <v>0</v>
      </c>
      <c r="O3313" s="1128">
        <v>0</v>
      </c>
      <c r="P3313" s="1127">
        <v>0</v>
      </c>
      <c r="Q3313" s="1127">
        <v>0</v>
      </c>
      <c r="R3313" s="1127">
        <v>0</v>
      </c>
      <c r="S3313" s="1127">
        <v>0</v>
      </c>
      <c r="T3313" s="1130">
        <v>0</v>
      </c>
      <c r="U3313" s="1130">
        <v>0</v>
      </c>
      <c r="V3313" s="1130">
        <v>0</v>
      </c>
      <c r="W3313" s="1127">
        <v>0</v>
      </c>
      <c r="X3313" s="1130">
        <v>0</v>
      </c>
      <c r="Y3313" s="735">
        <v>0</v>
      </c>
      <c r="Z3313" s="1131">
        <v>0</v>
      </c>
      <c r="AA3313" s="1131">
        <v>0</v>
      </c>
      <c r="AB3313" s="1131">
        <v>0</v>
      </c>
      <c r="AC3313" s="1131">
        <v>0</v>
      </c>
      <c r="AD3313" s="1131">
        <v>0</v>
      </c>
      <c r="AE3313" s="1131">
        <v>0</v>
      </c>
      <c r="AF3313" s="126"/>
      <c r="AG3313" s="126"/>
      <c r="AH3313" s="126"/>
      <c r="AI3313" s="126"/>
      <c r="AJ3313" s="126"/>
      <c r="AK3313" s="126"/>
      <c r="AL3313" s="126">
        <v>3313</v>
      </c>
    </row>
    <row r="3314" spans="1:38">
      <c r="A3314" s="721" t="s">
        <v>2143</v>
      </c>
      <c r="B3314" s="722">
        <v>29</v>
      </c>
      <c r="C3314" s="722">
        <v>2990</v>
      </c>
      <c r="D3314" s="722">
        <v>299005</v>
      </c>
      <c r="E3314" s="721">
        <v>2990059022</v>
      </c>
      <c r="F3314" s="721" t="s">
        <v>1781</v>
      </c>
      <c r="G3314" s="1127">
        <v>-1036957599</v>
      </c>
      <c r="H3314" s="1128">
        <v>0</v>
      </c>
      <c r="I3314" s="1128">
        <v>-1036957599</v>
      </c>
      <c r="J3314" s="1128">
        <v>0</v>
      </c>
      <c r="K3314" s="1128">
        <v>0</v>
      </c>
      <c r="L3314" s="1128">
        <v>0</v>
      </c>
      <c r="M3314" s="1128">
        <v>0</v>
      </c>
      <c r="N3314" s="1129">
        <v>0</v>
      </c>
      <c r="O3314" s="1128">
        <v>0</v>
      </c>
      <c r="P3314" s="1127">
        <v>0</v>
      </c>
      <c r="Q3314" s="1127">
        <v>0</v>
      </c>
      <c r="R3314" s="1127">
        <v>0</v>
      </c>
      <c r="S3314" s="1127">
        <v>0</v>
      </c>
      <c r="T3314" s="1130">
        <v>0</v>
      </c>
      <c r="U3314" s="1130">
        <v>0</v>
      </c>
      <c r="V3314" s="1130">
        <v>0</v>
      </c>
      <c r="W3314" s="1127">
        <v>0</v>
      </c>
      <c r="X3314" s="1130">
        <v>0</v>
      </c>
      <c r="Y3314" s="735">
        <v>0</v>
      </c>
      <c r="Z3314" s="1131">
        <v>0</v>
      </c>
      <c r="AA3314" s="1131">
        <v>0</v>
      </c>
      <c r="AB3314" s="1131">
        <v>0</v>
      </c>
      <c r="AC3314" s="1131">
        <v>0</v>
      </c>
      <c r="AD3314" s="1131">
        <v>0</v>
      </c>
      <c r="AE3314" s="1131">
        <v>0</v>
      </c>
      <c r="AF3314" s="126"/>
      <c r="AG3314" s="126"/>
      <c r="AH3314" s="126"/>
      <c r="AI3314" s="126"/>
      <c r="AJ3314" s="126"/>
      <c r="AK3314" s="126"/>
      <c r="AL3314" s="126">
        <v>3314</v>
      </c>
    </row>
    <row r="3315" spans="1:38">
      <c r="A3315" s="721" t="s">
        <v>2143</v>
      </c>
      <c r="B3315" s="722">
        <v>29</v>
      </c>
      <c r="C3315" s="722">
        <v>2990</v>
      </c>
      <c r="D3315" s="722">
        <v>299005</v>
      </c>
      <c r="E3315" s="721">
        <v>2990059024</v>
      </c>
      <c r="F3315" s="721" t="s">
        <v>2146</v>
      </c>
      <c r="G3315" s="1127">
        <v>0</v>
      </c>
      <c r="H3315" s="1128">
        <v>0</v>
      </c>
      <c r="I3315" s="1128">
        <v>0</v>
      </c>
      <c r="J3315" s="1128">
        <v>0</v>
      </c>
      <c r="K3315" s="1128">
        <v>0</v>
      </c>
      <c r="L3315" s="1128">
        <v>0</v>
      </c>
      <c r="M3315" s="1128">
        <v>0</v>
      </c>
      <c r="N3315" s="1129">
        <v>0</v>
      </c>
      <c r="O3315" s="1128">
        <v>0</v>
      </c>
      <c r="P3315" s="1127">
        <v>0</v>
      </c>
      <c r="Q3315" s="1127">
        <v>0</v>
      </c>
      <c r="R3315" s="1127">
        <v>0</v>
      </c>
      <c r="S3315" s="1127">
        <v>0</v>
      </c>
      <c r="T3315" s="1130">
        <v>0</v>
      </c>
      <c r="U3315" s="1130">
        <v>0</v>
      </c>
      <c r="V3315" s="1130">
        <v>0</v>
      </c>
      <c r="W3315" s="1127">
        <v>0</v>
      </c>
      <c r="X3315" s="1130">
        <v>0</v>
      </c>
      <c r="Y3315" s="735">
        <v>0</v>
      </c>
      <c r="Z3315" s="1131">
        <v>0</v>
      </c>
      <c r="AA3315" s="1131">
        <v>0</v>
      </c>
      <c r="AB3315" s="1131">
        <v>0</v>
      </c>
      <c r="AC3315" s="1131">
        <v>0</v>
      </c>
      <c r="AD3315" s="1131">
        <v>0</v>
      </c>
      <c r="AE3315" s="1131">
        <v>0</v>
      </c>
      <c r="AF3315" s="126"/>
      <c r="AG3315" s="126"/>
      <c r="AH3315" s="126"/>
      <c r="AI3315" s="126"/>
      <c r="AJ3315" s="126"/>
      <c r="AK3315" s="126"/>
      <c r="AL3315" s="126">
        <v>3315</v>
      </c>
    </row>
    <row r="3316" spans="1:38">
      <c r="A3316" s="721" t="s">
        <v>2143</v>
      </c>
      <c r="B3316" s="722">
        <v>29</v>
      </c>
      <c r="C3316" s="722">
        <v>2990</v>
      </c>
      <c r="D3316" s="722">
        <v>299005</v>
      </c>
      <c r="E3316" s="721">
        <v>2990059034</v>
      </c>
      <c r="F3316" s="721" t="s">
        <v>4473</v>
      </c>
      <c r="G3316" s="1127">
        <v>-170580</v>
      </c>
      <c r="H3316" s="1128">
        <v>0</v>
      </c>
      <c r="I3316" s="1128">
        <v>-170580.05</v>
      </c>
      <c r="J3316" s="1128">
        <v>-4.9999999988358468E-2</v>
      </c>
      <c r="K3316" s="1128">
        <v>0</v>
      </c>
      <c r="L3316" s="1128">
        <v>0</v>
      </c>
      <c r="M3316" s="1128">
        <v>-4.9999999988358468E-2</v>
      </c>
      <c r="N3316" s="1129">
        <v>0</v>
      </c>
      <c r="O3316" s="1128">
        <v>-4.9999999988358468E-2</v>
      </c>
      <c r="P3316" s="1127">
        <v>-1.8499999995692632E-2</v>
      </c>
      <c r="Q3316" s="1127">
        <v>0</v>
      </c>
      <c r="R3316" s="1127">
        <v>0</v>
      </c>
      <c r="S3316" s="1127">
        <v>0</v>
      </c>
      <c r="T3316" s="1130">
        <v>0</v>
      </c>
      <c r="U3316" s="1130">
        <v>0</v>
      </c>
      <c r="V3316" s="1130">
        <v>0</v>
      </c>
      <c r="W3316" s="1127">
        <v>0</v>
      </c>
      <c r="X3316" s="1130">
        <v>-1.8499999995692632E-2</v>
      </c>
      <c r="Y3316" s="735">
        <v>0.37</v>
      </c>
      <c r="Z3316" s="1131">
        <v>0</v>
      </c>
      <c r="AA3316" s="1131">
        <v>-1.8499999995692632E-2</v>
      </c>
      <c r="AB3316" s="1131">
        <v>0</v>
      </c>
      <c r="AC3316" s="1131">
        <v>0</v>
      </c>
      <c r="AD3316" s="1131">
        <v>0</v>
      </c>
      <c r="AE3316" s="1131">
        <v>-1.8499999995692632E-2</v>
      </c>
      <c r="AF3316" s="126"/>
      <c r="AG3316" s="126"/>
      <c r="AH3316" s="126"/>
      <c r="AI3316" s="126"/>
      <c r="AJ3316" s="126"/>
      <c r="AK3316" s="126"/>
      <c r="AL3316" s="126">
        <v>3316</v>
      </c>
    </row>
    <row r="3317" spans="1:38">
      <c r="A3317" s="721" t="s">
        <v>2143</v>
      </c>
      <c r="B3317" s="722">
        <v>29</v>
      </c>
      <c r="C3317" s="722">
        <v>2990</v>
      </c>
      <c r="D3317" s="722">
        <v>299005</v>
      </c>
      <c r="E3317" s="721">
        <v>2990059042</v>
      </c>
      <c r="F3317" s="721" t="s">
        <v>2147</v>
      </c>
      <c r="G3317" s="1127">
        <v>0</v>
      </c>
      <c r="H3317" s="1128">
        <v>0</v>
      </c>
      <c r="I3317" s="1128">
        <v>0</v>
      </c>
      <c r="J3317" s="1128">
        <v>0</v>
      </c>
      <c r="K3317" s="1128">
        <v>0</v>
      </c>
      <c r="L3317" s="1128">
        <v>0</v>
      </c>
      <c r="M3317" s="1128">
        <v>0</v>
      </c>
      <c r="N3317" s="1129">
        <v>0</v>
      </c>
      <c r="O3317" s="1128">
        <v>0</v>
      </c>
      <c r="P3317" s="1127">
        <v>0</v>
      </c>
      <c r="Q3317" s="1127">
        <v>0</v>
      </c>
      <c r="R3317" s="1127">
        <v>0</v>
      </c>
      <c r="S3317" s="1127">
        <v>0</v>
      </c>
      <c r="T3317" s="1130">
        <v>0</v>
      </c>
      <c r="U3317" s="1130">
        <v>0</v>
      </c>
      <c r="V3317" s="1130">
        <v>0</v>
      </c>
      <c r="W3317" s="1127">
        <v>0</v>
      </c>
      <c r="X3317" s="1130">
        <v>0</v>
      </c>
      <c r="Y3317" s="735">
        <v>0</v>
      </c>
      <c r="Z3317" s="1131">
        <v>0</v>
      </c>
      <c r="AA3317" s="1131">
        <v>0</v>
      </c>
      <c r="AB3317" s="1131">
        <v>0</v>
      </c>
      <c r="AC3317" s="1131">
        <v>0</v>
      </c>
      <c r="AD3317" s="1131">
        <v>0</v>
      </c>
      <c r="AE3317" s="1131">
        <v>0</v>
      </c>
      <c r="AF3317" s="126"/>
      <c r="AG3317" s="126"/>
      <c r="AH3317" s="126"/>
      <c r="AI3317" s="126"/>
      <c r="AJ3317" s="126"/>
      <c r="AK3317" s="126"/>
      <c r="AL3317" s="126">
        <v>3317</v>
      </c>
    </row>
    <row r="3318" spans="1:38">
      <c r="A3318" s="721" t="s">
        <v>2143</v>
      </c>
      <c r="B3318" s="722">
        <v>29</v>
      </c>
      <c r="C3318" s="722">
        <v>2990</v>
      </c>
      <c r="D3318" s="722">
        <v>299005</v>
      </c>
      <c r="E3318" s="721">
        <v>2990059054</v>
      </c>
      <c r="F3318" s="721" t="s">
        <v>2148</v>
      </c>
      <c r="G3318" s="1127">
        <v>-1880900</v>
      </c>
      <c r="H3318" s="1128">
        <v>0</v>
      </c>
      <c r="I3318" s="1128">
        <v>-1880900</v>
      </c>
      <c r="J3318" s="1128">
        <v>0</v>
      </c>
      <c r="K3318" s="1128">
        <v>0</v>
      </c>
      <c r="L3318" s="1128">
        <v>0</v>
      </c>
      <c r="M3318" s="1128">
        <v>0</v>
      </c>
      <c r="N3318" s="1129">
        <v>0</v>
      </c>
      <c r="O3318" s="1128">
        <v>0</v>
      </c>
      <c r="P3318" s="1127">
        <v>0</v>
      </c>
      <c r="Q3318" s="1127">
        <v>0</v>
      </c>
      <c r="R3318" s="1127">
        <v>0</v>
      </c>
      <c r="S3318" s="1127">
        <v>0</v>
      </c>
      <c r="T3318" s="1130">
        <v>0</v>
      </c>
      <c r="U3318" s="1130">
        <v>0</v>
      </c>
      <c r="V3318" s="1130">
        <v>0</v>
      </c>
      <c r="W3318" s="1127">
        <v>0</v>
      </c>
      <c r="X3318" s="1130">
        <v>0</v>
      </c>
      <c r="Y3318" s="735">
        <v>0</v>
      </c>
      <c r="Z3318" s="1131">
        <v>0</v>
      </c>
      <c r="AA3318" s="1131">
        <v>0</v>
      </c>
      <c r="AB3318" s="1131">
        <v>0</v>
      </c>
      <c r="AC3318" s="1131">
        <v>0</v>
      </c>
      <c r="AD3318" s="1131">
        <v>0</v>
      </c>
      <c r="AE3318" s="1131">
        <v>0</v>
      </c>
      <c r="AF3318" s="126"/>
      <c r="AG3318" s="126"/>
      <c r="AH3318" s="126"/>
      <c r="AI3318" s="126"/>
      <c r="AJ3318" s="126"/>
      <c r="AK3318" s="126"/>
      <c r="AL3318" s="126">
        <v>3318</v>
      </c>
    </row>
    <row r="3319" spans="1:38">
      <c r="A3319" s="721" t="s">
        <v>2143</v>
      </c>
      <c r="B3319" s="722">
        <v>29</v>
      </c>
      <c r="C3319" s="722">
        <v>2990</v>
      </c>
      <c r="D3319" s="722">
        <v>299005</v>
      </c>
      <c r="E3319" s="721">
        <v>2990059055</v>
      </c>
      <c r="F3319" s="721" t="s">
        <v>4474</v>
      </c>
      <c r="G3319" s="1127">
        <v>-4649650</v>
      </c>
      <c r="H3319" s="1128">
        <v>0</v>
      </c>
      <c r="I3319" s="1128">
        <v>-4649650.1100000003</v>
      </c>
      <c r="J3319" s="1128">
        <v>-0.11000000033527613</v>
      </c>
      <c r="K3319" s="1128">
        <v>0</v>
      </c>
      <c r="L3319" s="1128">
        <v>0</v>
      </c>
      <c r="M3319" s="1128">
        <v>-0.11000000033527613</v>
      </c>
      <c r="N3319" s="1129">
        <v>0</v>
      </c>
      <c r="O3319" s="1128">
        <v>-0.11000000033527613</v>
      </c>
      <c r="P3319" s="1127">
        <v>-4.0700000124052164E-2</v>
      </c>
      <c r="Q3319" s="1127">
        <v>0</v>
      </c>
      <c r="R3319" s="1127">
        <v>0</v>
      </c>
      <c r="S3319" s="1127">
        <v>0</v>
      </c>
      <c r="T3319" s="1130">
        <v>0</v>
      </c>
      <c r="U3319" s="1130">
        <v>0</v>
      </c>
      <c r="V3319" s="1130">
        <v>0</v>
      </c>
      <c r="W3319" s="1127">
        <v>0</v>
      </c>
      <c r="X3319" s="1130">
        <v>-4.0700000124052164E-2</v>
      </c>
      <c r="Y3319" s="735">
        <v>0.37</v>
      </c>
      <c r="Z3319" s="1131">
        <v>0</v>
      </c>
      <c r="AA3319" s="1131">
        <v>-4.0700000124052164E-2</v>
      </c>
      <c r="AB3319" s="1131">
        <v>0</v>
      </c>
      <c r="AC3319" s="1131">
        <v>-3.6999999172985555E-3</v>
      </c>
      <c r="AD3319" s="1131">
        <v>0</v>
      </c>
      <c r="AE3319" s="1131">
        <v>-3.7000000206753605E-2</v>
      </c>
      <c r="AF3319" s="126"/>
      <c r="AG3319" s="126"/>
      <c r="AH3319" s="126"/>
      <c r="AI3319" s="126"/>
      <c r="AJ3319" s="126"/>
      <c r="AK3319" s="126"/>
      <c r="AL3319" s="126">
        <v>3319</v>
      </c>
    </row>
    <row r="3320" spans="1:38">
      <c r="A3320" s="721" t="s">
        <v>2143</v>
      </c>
      <c r="B3320" s="722">
        <v>29</v>
      </c>
      <c r="C3320" s="722">
        <v>2990</v>
      </c>
      <c r="D3320" s="722">
        <v>299005</v>
      </c>
      <c r="E3320" s="721">
        <v>2990059056</v>
      </c>
      <c r="F3320" s="721" t="s">
        <v>4475</v>
      </c>
      <c r="G3320" s="1127">
        <v>-52269567</v>
      </c>
      <c r="H3320" s="1128">
        <v>0</v>
      </c>
      <c r="I3320" s="1128">
        <v>-52269566.590000004</v>
      </c>
      <c r="J3320" s="1128">
        <v>0.40999999642372131</v>
      </c>
      <c r="K3320" s="1128">
        <v>0</v>
      </c>
      <c r="L3320" s="1128">
        <v>0.40999999642372131</v>
      </c>
      <c r="M3320" s="1128">
        <v>0</v>
      </c>
      <c r="N3320" s="1129">
        <v>0</v>
      </c>
      <c r="O3320" s="1128">
        <v>0.40999999642372131</v>
      </c>
      <c r="P3320" s="1127">
        <v>0.15169999867677689</v>
      </c>
      <c r="Q3320" s="1127">
        <v>0</v>
      </c>
      <c r="R3320" s="1127">
        <v>0</v>
      </c>
      <c r="S3320" s="1127">
        <v>0</v>
      </c>
      <c r="T3320" s="1130">
        <v>0</v>
      </c>
      <c r="U3320" s="1130">
        <v>0</v>
      </c>
      <c r="V3320" s="1130">
        <v>0</v>
      </c>
      <c r="W3320" s="1127">
        <v>0</v>
      </c>
      <c r="X3320" s="1130">
        <v>0.15169999867677689</v>
      </c>
      <c r="Y3320" s="735">
        <v>0.37</v>
      </c>
      <c r="Z3320" s="1131">
        <v>0.15169999867677689</v>
      </c>
      <c r="AA3320" s="1131">
        <v>0</v>
      </c>
      <c r="AB3320" s="1131">
        <v>0</v>
      </c>
      <c r="AC3320" s="1131">
        <v>-0.10729999966919422</v>
      </c>
      <c r="AD3320" s="1131">
        <v>0.15169999867677689</v>
      </c>
      <c r="AE3320" s="1131">
        <v>0.10729999966919422</v>
      </c>
      <c r="AF3320" s="126"/>
      <c r="AG3320" s="126"/>
      <c r="AH3320" s="126"/>
      <c r="AI3320" s="126"/>
      <c r="AJ3320" s="126"/>
      <c r="AK3320" s="126"/>
      <c r="AL3320" s="126">
        <v>3320</v>
      </c>
    </row>
    <row r="3321" spans="1:38">
      <c r="A3321" s="721" t="s">
        <v>2143</v>
      </c>
      <c r="B3321" s="722">
        <v>29</v>
      </c>
      <c r="C3321" s="722">
        <v>2990</v>
      </c>
      <c r="D3321" s="722">
        <v>299005</v>
      </c>
      <c r="E3321" s="721">
        <v>2990059057</v>
      </c>
      <c r="F3321" s="721" t="s">
        <v>4476</v>
      </c>
      <c r="G3321" s="1127">
        <v>-1225070</v>
      </c>
      <c r="H3321" s="1128">
        <v>0</v>
      </c>
      <c r="I3321" s="1128">
        <v>-1225070</v>
      </c>
      <c r="J3321" s="1128">
        <v>0</v>
      </c>
      <c r="K3321" s="1128">
        <v>0</v>
      </c>
      <c r="L3321" s="1128">
        <v>0</v>
      </c>
      <c r="M3321" s="1128">
        <v>0</v>
      </c>
      <c r="N3321" s="1129">
        <v>0</v>
      </c>
      <c r="O3321" s="1128">
        <v>0</v>
      </c>
      <c r="P3321" s="1127">
        <v>0</v>
      </c>
      <c r="Q3321" s="1127">
        <v>0</v>
      </c>
      <c r="R3321" s="1127">
        <v>0</v>
      </c>
      <c r="S3321" s="1127">
        <v>0</v>
      </c>
      <c r="T3321" s="1130">
        <v>0</v>
      </c>
      <c r="U3321" s="1130">
        <v>0</v>
      </c>
      <c r="V3321" s="1130">
        <v>0</v>
      </c>
      <c r="W3321" s="1127">
        <v>0</v>
      </c>
      <c r="X3321" s="1130">
        <v>0</v>
      </c>
      <c r="Y3321" s="735">
        <v>0</v>
      </c>
      <c r="Z3321" s="1131">
        <v>0</v>
      </c>
      <c r="AA3321" s="1131">
        <v>0</v>
      </c>
      <c r="AB3321" s="1131">
        <v>0</v>
      </c>
      <c r="AC3321" s="1131">
        <v>0</v>
      </c>
      <c r="AD3321" s="1131">
        <v>0</v>
      </c>
      <c r="AE3321" s="1131">
        <v>0</v>
      </c>
      <c r="AF3321" s="126"/>
      <c r="AG3321" s="126"/>
      <c r="AH3321" s="126"/>
      <c r="AI3321" s="126"/>
      <c r="AJ3321" s="126"/>
      <c r="AK3321" s="126"/>
      <c r="AL3321" s="126">
        <v>3321</v>
      </c>
    </row>
    <row r="3322" spans="1:38">
      <c r="A3322" s="721" t="s">
        <v>2143</v>
      </c>
      <c r="B3322" s="722">
        <v>29</v>
      </c>
      <c r="C3322" s="722">
        <v>2990</v>
      </c>
      <c r="D3322" s="722">
        <v>299005</v>
      </c>
      <c r="E3322" s="721">
        <v>2990059058</v>
      </c>
      <c r="F3322" s="721" t="s">
        <v>1782</v>
      </c>
      <c r="G3322" s="1127">
        <v>0</v>
      </c>
      <c r="H3322" s="1128">
        <v>0</v>
      </c>
      <c r="I3322" s="1128">
        <v>0</v>
      </c>
      <c r="J3322" s="1128">
        <v>0</v>
      </c>
      <c r="K3322" s="1128">
        <v>0</v>
      </c>
      <c r="L3322" s="1128">
        <v>0</v>
      </c>
      <c r="M3322" s="1128">
        <v>0</v>
      </c>
      <c r="N3322" s="1129">
        <v>0</v>
      </c>
      <c r="O3322" s="1128">
        <v>0</v>
      </c>
      <c r="P3322" s="1127">
        <v>0</v>
      </c>
      <c r="Q3322" s="1127">
        <v>0</v>
      </c>
      <c r="R3322" s="1127">
        <v>0</v>
      </c>
      <c r="S3322" s="1127">
        <v>0</v>
      </c>
      <c r="T3322" s="1130">
        <v>0</v>
      </c>
      <c r="U3322" s="1130">
        <v>0</v>
      </c>
      <c r="V3322" s="1130">
        <v>0</v>
      </c>
      <c r="W3322" s="1127">
        <v>0</v>
      </c>
      <c r="X3322" s="1130">
        <v>0</v>
      </c>
      <c r="Y3322" s="735">
        <v>0</v>
      </c>
      <c r="Z3322" s="1131">
        <v>0</v>
      </c>
      <c r="AA3322" s="1131">
        <v>0</v>
      </c>
      <c r="AB3322" s="1131">
        <v>0</v>
      </c>
      <c r="AC3322" s="1131">
        <v>0</v>
      </c>
      <c r="AD3322" s="1131">
        <v>0</v>
      </c>
      <c r="AE3322" s="1131">
        <v>0</v>
      </c>
      <c r="AF3322" s="126"/>
      <c r="AG3322" s="126"/>
      <c r="AH3322" s="126"/>
      <c r="AI3322" s="126"/>
      <c r="AJ3322" s="126"/>
      <c r="AK3322" s="126"/>
      <c r="AL3322" s="126">
        <v>3322</v>
      </c>
    </row>
    <row r="3323" spans="1:38">
      <c r="A3323" s="721" t="s">
        <v>2143</v>
      </c>
      <c r="B3323" s="722">
        <v>29</v>
      </c>
      <c r="C3323" s="722">
        <v>2990</v>
      </c>
      <c r="D3323" s="722">
        <v>299005</v>
      </c>
      <c r="E3323" s="721">
        <v>2990059059</v>
      </c>
      <c r="F3323" s="721" t="s">
        <v>4477</v>
      </c>
      <c r="G3323" s="1127">
        <v>-40395067</v>
      </c>
      <c r="H3323" s="1128">
        <v>0</v>
      </c>
      <c r="I3323" s="1128">
        <v>-40395067.229999997</v>
      </c>
      <c r="J3323" s="1128">
        <v>-0.22999999672174454</v>
      </c>
      <c r="K3323" s="1128">
        <v>0</v>
      </c>
      <c r="L3323" s="1128">
        <v>0</v>
      </c>
      <c r="M3323" s="1128">
        <v>-0.22999999672174454</v>
      </c>
      <c r="N3323" s="1129">
        <v>0</v>
      </c>
      <c r="O3323" s="1128">
        <v>-0.22999999672174454</v>
      </c>
      <c r="P3323" s="1127">
        <v>-8.509999878704548E-2</v>
      </c>
      <c r="Q3323" s="1127">
        <v>0</v>
      </c>
      <c r="R3323" s="1127">
        <v>0</v>
      </c>
      <c r="S3323" s="1127">
        <v>0</v>
      </c>
      <c r="T3323" s="1130">
        <v>0</v>
      </c>
      <c r="U3323" s="1130">
        <v>0</v>
      </c>
      <c r="V3323" s="1130">
        <v>0</v>
      </c>
      <c r="W3323" s="1127">
        <v>0</v>
      </c>
      <c r="X3323" s="1130">
        <v>-8.509999878704548E-2</v>
      </c>
      <c r="Y3323" s="735">
        <v>0.37</v>
      </c>
      <c r="Z3323" s="1131">
        <v>0</v>
      </c>
      <c r="AA3323" s="1131">
        <v>-8.509999878704548E-2</v>
      </c>
      <c r="AB3323" s="1131">
        <v>0</v>
      </c>
      <c r="AC3323" s="1131">
        <v>0</v>
      </c>
      <c r="AD3323" s="1131">
        <v>0</v>
      </c>
      <c r="AE3323" s="1131">
        <v>-8.509999878704548E-2</v>
      </c>
      <c r="AF3323" s="126"/>
      <c r="AG3323" s="126"/>
      <c r="AH3323" s="126"/>
      <c r="AI3323" s="126"/>
      <c r="AJ3323" s="126"/>
      <c r="AK3323" s="126"/>
      <c r="AL3323" s="126">
        <v>3323</v>
      </c>
    </row>
    <row r="3324" spans="1:38">
      <c r="A3324" s="721" t="s">
        <v>2143</v>
      </c>
      <c r="B3324" s="722">
        <v>29</v>
      </c>
      <c r="C3324" s="722">
        <v>2990</v>
      </c>
      <c r="D3324" s="722">
        <v>299005</v>
      </c>
      <c r="E3324" s="721">
        <v>2990059060</v>
      </c>
      <c r="F3324" s="721" t="s">
        <v>4478</v>
      </c>
      <c r="G3324" s="1127">
        <v>-115087496</v>
      </c>
      <c r="H3324" s="1128">
        <v>0</v>
      </c>
      <c r="I3324" s="1128">
        <v>-115087495.56</v>
      </c>
      <c r="J3324" s="1128">
        <v>0.43999999761581421</v>
      </c>
      <c r="K3324" s="1128">
        <v>0</v>
      </c>
      <c r="L3324" s="1128">
        <v>0.43999999761581421</v>
      </c>
      <c r="M3324" s="1128">
        <v>0</v>
      </c>
      <c r="N3324" s="1129">
        <v>0</v>
      </c>
      <c r="O3324" s="1128">
        <v>0.43999999761581421</v>
      </c>
      <c r="P3324" s="1127">
        <v>0.16279999911785126</v>
      </c>
      <c r="Q3324" s="1127">
        <v>0</v>
      </c>
      <c r="R3324" s="1127">
        <v>0</v>
      </c>
      <c r="S3324" s="1127">
        <v>0</v>
      </c>
      <c r="T3324" s="1130">
        <v>0</v>
      </c>
      <c r="U3324" s="1130">
        <v>0</v>
      </c>
      <c r="V3324" s="1130">
        <v>0</v>
      </c>
      <c r="W3324" s="1127">
        <v>0</v>
      </c>
      <c r="X3324" s="1130">
        <v>0.16279999911785126</v>
      </c>
      <c r="Y3324" s="735">
        <v>0.37</v>
      </c>
      <c r="Z3324" s="1131">
        <v>0.16279999911785126</v>
      </c>
      <c r="AA3324" s="1131">
        <v>0</v>
      </c>
      <c r="AB3324" s="1131">
        <v>0</v>
      </c>
      <c r="AC3324" s="1131">
        <v>0</v>
      </c>
      <c r="AD3324" s="1131">
        <v>0.16279999911785126</v>
      </c>
      <c r="AE3324" s="1131">
        <v>0</v>
      </c>
      <c r="AF3324" s="126"/>
      <c r="AG3324" s="126"/>
      <c r="AH3324" s="126"/>
      <c r="AI3324" s="126"/>
      <c r="AJ3324" s="126"/>
      <c r="AK3324" s="126"/>
      <c r="AL3324" s="126">
        <v>3324</v>
      </c>
    </row>
    <row r="3325" spans="1:38">
      <c r="A3325" s="721" t="s">
        <v>2143</v>
      </c>
      <c r="B3325" s="722">
        <v>29</v>
      </c>
      <c r="C3325" s="722">
        <v>2990</v>
      </c>
      <c r="D3325" s="722">
        <v>299005</v>
      </c>
      <c r="E3325" s="721">
        <v>2990059062</v>
      </c>
      <c r="F3325" s="721" t="s">
        <v>4479</v>
      </c>
      <c r="G3325" s="1127">
        <v>-87575540</v>
      </c>
      <c r="H3325" s="1128">
        <v>0</v>
      </c>
      <c r="I3325" s="1128">
        <v>-87575540</v>
      </c>
      <c r="J3325" s="1128">
        <v>0</v>
      </c>
      <c r="K3325" s="1128">
        <v>0</v>
      </c>
      <c r="L3325" s="1128">
        <v>0</v>
      </c>
      <c r="M3325" s="1128">
        <v>0</v>
      </c>
      <c r="N3325" s="1129">
        <v>0</v>
      </c>
      <c r="O3325" s="1128">
        <v>0</v>
      </c>
      <c r="P3325" s="1127">
        <v>0</v>
      </c>
      <c r="Q3325" s="1127">
        <v>0</v>
      </c>
      <c r="R3325" s="1127">
        <v>0</v>
      </c>
      <c r="S3325" s="1127">
        <v>0</v>
      </c>
      <c r="T3325" s="1130">
        <v>0</v>
      </c>
      <c r="U3325" s="1130">
        <v>0</v>
      </c>
      <c r="V3325" s="1130">
        <v>0</v>
      </c>
      <c r="W3325" s="1127">
        <v>0</v>
      </c>
      <c r="X3325" s="1130">
        <v>0</v>
      </c>
      <c r="Y3325" s="735">
        <v>0</v>
      </c>
      <c r="Z3325" s="1131">
        <v>0</v>
      </c>
      <c r="AA3325" s="1131">
        <v>0</v>
      </c>
      <c r="AB3325" s="1131">
        <v>0</v>
      </c>
      <c r="AC3325" s="1131">
        <v>0</v>
      </c>
      <c r="AD3325" s="1131">
        <v>0</v>
      </c>
      <c r="AE3325" s="1131">
        <v>0</v>
      </c>
      <c r="AF3325" s="126"/>
      <c r="AG3325" s="126"/>
      <c r="AH3325" s="126"/>
      <c r="AI3325" s="126"/>
      <c r="AJ3325" s="126"/>
      <c r="AK3325" s="126"/>
      <c r="AL3325" s="126">
        <v>3325</v>
      </c>
    </row>
    <row r="3326" spans="1:38">
      <c r="A3326" s="721" t="s">
        <v>2143</v>
      </c>
      <c r="B3326" s="722">
        <v>29</v>
      </c>
      <c r="C3326" s="722">
        <v>2990</v>
      </c>
      <c r="D3326" s="722">
        <v>299005</v>
      </c>
      <c r="E3326" s="721">
        <v>2990059063</v>
      </c>
      <c r="F3326" s="721" t="s">
        <v>4480</v>
      </c>
      <c r="G3326" s="1127">
        <v>172510268</v>
      </c>
      <c r="H3326" s="1128">
        <v>0</v>
      </c>
      <c r="I3326" s="1128">
        <v>172510268</v>
      </c>
      <c r="J3326" s="1128">
        <v>0</v>
      </c>
      <c r="K3326" s="1128">
        <v>0</v>
      </c>
      <c r="L3326" s="1128">
        <v>0</v>
      </c>
      <c r="M3326" s="1128">
        <v>0</v>
      </c>
      <c r="N3326" s="1129">
        <v>0</v>
      </c>
      <c r="O3326" s="1128">
        <v>0</v>
      </c>
      <c r="P3326" s="1127">
        <v>0</v>
      </c>
      <c r="Q3326" s="1127">
        <v>0</v>
      </c>
      <c r="R3326" s="1127">
        <v>0</v>
      </c>
      <c r="S3326" s="1127">
        <v>0</v>
      </c>
      <c r="T3326" s="1130">
        <v>0</v>
      </c>
      <c r="U3326" s="1130">
        <v>0</v>
      </c>
      <c r="V3326" s="1130">
        <v>0</v>
      </c>
      <c r="W3326" s="1127">
        <v>0</v>
      </c>
      <c r="X3326" s="1130">
        <v>0</v>
      </c>
      <c r="Y3326" s="735">
        <v>0</v>
      </c>
      <c r="Z3326" s="1131">
        <v>0</v>
      </c>
      <c r="AA3326" s="1131">
        <v>0</v>
      </c>
      <c r="AB3326" s="1131">
        <v>0</v>
      </c>
      <c r="AC3326" s="1131">
        <v>0</v>
      </c>
      <c r="AD3326" s="1131">
        <v>0</v>
      </c>
      <c r="AE3326" s="1131">
        <v>0</v>
      </c>
      <c r="AF3326" s="126"/>
      <c r="AG3326" s="126"/>
      <c r="AH3326" s="126"/>
      <c r="AI3326" s="126"/>
      <c r="AJ3326" s="126"/>
      <c r="AK3326" s="126"/>
      <c r="AL3326" s="126">
        <v>3326</v>
      </c>
    </row>
    <row r="3327" spans="1:38">
      <c r="A3327" s="721" t="s">
        <v>2143</v>
      </c>
      <c r="B3327" s="722">
        <v>29</v>
      </c>
      <c r="C3327" s="722">
        <v>2990</v>
      </c>
      <c r="D3327" s="722">
        <v>299005</v>
      </c>
      <c r="E3327" s="721">
        <v>2990059064</v>
      </c>
      <c r="F3327" s="721" t="s">
        <v>4481</v>
      </c>
      <c r="G3327" s="1127">
        <v>8880101</v>
      </c>
      <c r="H3327" s="1128">
        <v>0</v>
      </c>
      <c r="I3327" s="1128">
        <v>8880101.2300000004</v>
      </c>
      <c r="J3327" s="1128">
        <v>0.23000000044703484</v>
      </c>
      <c r="K3327" s="1128">
        <v>0</v>
      </c>
      <c r="L3327" s="1128">
        <v>0.23000000044703484</v>
      </c>
      <c r="M3327" s="1128">
        <v>0</v>
      </c>
      <c r="N3327" s="1129">
        <v>0</v>
      </c>
      <c r="O3327" s="1128">
        <v>0.23000000044703484</v>
      </c>
      <c r="P3327" s="1127">
        <v>8.5100000165402895E-2</v>
      </c>
      <c r="Q3327" s="1127">
        <v>0</v>
      </c>
      <c r="R3327" s="1127">
        <v>0</v>
      </c>
      <c r="S3327" s="1127">
        <v>0</v>
      </c>
      <c r="T3327" s="1130">
        <v>0</v>
      </c>
      <c r="U3327" s="1130">
        <v>0</v>
      </c>
      <c r="V3327" s="1130">
        <v>0</v>
      </c>
      <c r="W3327" s="1127">
        <v>0</v>
      </c>
      <c r="X3327" s="1130">
        <v>8.5100000165402895E-2</v>
      </c>
      <c r="Y3327" s="735">
        <v>0.37000000000000005</v>
      </c>
      <c r="Z3327" s="1131">
        <v>8.5100000165402895E-2</v>
      </c>
      <c r="AA3327" s="1131">
        <v>0</v>
      </c>
      <c r="AB3327" s="1131">
        <v>0</v>
      </c>
      <c r="AC3327" s="1131">
        <v>0</v>
      </c>
      <c r="AD3327" s="1131">
        <v>8.5100000165402895E-2</v>
      </c>
      <c r="AE3327" s="1131">
        <v>0</v>
      </c>
      <c r="AF3327" s="126"/>
      <c r="AG3327" s="126"/>
      <c r="AH3327" s="126"/>
      <c r="AI3327" s="126"/>
      <c r="AJ3327" s="126"/>
      <c r="AK3327" s="126"/>
      <c r="AL3327" s="126">
        <v>3327</v>
      </c>
    </row>
    <row r="3328" spans="1:38">
      <c r="A3328" s="721" t="s">
        <v>2143</v>
      </c>
      <c r="B3328" s="722">
        <v>29</v>
      </c>
      <c r="C3328" s="722">
        <v>2990</v>
      </c>
      <c r="D3328" s="722">
        <v>299005</v>
      </c>
      <c r="E3328" s="721">
        <v>2990059072</v>
      </c>
      <c r="F3328" s="721" t="s">
        <v>4482</v>
      </c>
      <c r="G3328" s="1127">
        <v>-6228017736</v>
      </c>
      <c r="H3328" s="1128">
        <v>0</v>
      </c>
      <c r="I3328" s="1128">
        <v>-6228017736</v>
      </c>
      <c r="J3328" s="1128">
        <v>0</v>
      </c>
      <c r="K3328" s="1128">
        <v>0</v>
      </c>
      <c r="L3328" s="1128">
        <v>0</v>
      </c>
      <c r="M3328" s="1128">
        <v>0</v>
      </c>
      <c r="N3328" s="1129">
        <v>0</v>
      </c>
      <c r="O3328" s="1128">
        <v>0</v>
      </c>
      <c r="P3328" s="1127">
        <v>0</v>
      </c>
      <c r="Q3328" s="1127">
        <v>0</v>
      </c>
      <c r="R3328" s="1127">
        <v>0</v>
      </c>
      <c r="S3328" s="1127">
        <v>0</v>
      </c>
      <c r="T3328" s="1130">
        <v>0</v>
      </c>
      <c r="U3328" s="1130">
        <v>0</v>
      </c>
      <c r="V3328" s="1130">
        <v>0</v>
      </c>
      <c r="W3328" s="1127">
        <v>0</v>
      </c>
      <c r="X3328" s="1130">
        <v>0</v>
      </c>
      <c r="Y3328" s="735">
        <v>0</v>
      </c>
      <c r="Z3328" s="1131">
        <v>0</v>
      </c>
      <c r="AA3328" s="1131">
        <v>0</v>
      </c>
      <c r="AB3328" s="1131">
        <v>0</v>
      </c>
      <c r="AC3328" s="1131">
        <v>0</v>
      </c>
      <c r="AD3328" s="1131">
        <v>0</v>
      </c>
      <c r="AE3328" s="1131">
        <v>0</v>
      </c>
      <c r="AF3328" s="126"/>
      <c r="AG3328" s="126"/>
      <c r="AH3328" s="126"/>
      <c r="AI3328" s="126"/>
      <c r="AJ3328" s="126"/>
      <c r="AK3328" s="126"/>
      <c r="AL3328" s="126">
        <v>3328</v>
      </c>
    </row>
    <row r="3329" spans="1:38">
      <c r="A3329" s="721" t="s">
        <v>2143</v>
      </c>
      <c r="B3329" s="722">
        <v>29</v>
      </c>
      <c r="C3329" s="722">
        <v>2990</v>
      </c>
      <c r="D3329" s="722">
        <v>299005</v>
      </c>
      <c r="E3329" s="721">
        <v>2990059073</v>
      </c>
      <c r="F3329" s="721" t="s">
        <v>4483</v>
      </c>
      <c r="G3329" s="1127">
        <v>-492979048</v>
      </c>
      <c r="H3329" s="1128">
        <v>0</v>
      </c>
      <c r="I3329" s="1128">
        <v>-492979047.51999998</v>
      </c>
      <c r="J3329" s="1128">
        <v>0.48000001907348633</v>
      </c>
      <c r="K3329" s="1128">
        <v>0</v>
      </c>
      <c r="L3329" s="1128">
        <v>0.48000001907348633</v>
      </c>
      <c r="M3329" s="1128">
        <v>0</v>
      </c>
      <c r="N3329" s="1129">
        <v>0</v>
      </c>
      <c r="O3329" s="1128">
        <v>0.48000001907348633</v>
      </c>
      <c r="P3329" s="1127">
        <v>0.17760000705718995</v>
      </c>
      <c r="Q3329" s="1127">
        <v>0</v>
      </c>
      <c r="R3329" s="1127">
        <v>0</v>
      </c>
      <c r="S3329" s="1127">
        <v>0</v>
      </c>
      <c r="T3329" s="1130">
        <v>0</v>
      </c>
      <c r="U3329" s="1130">
        <v>0</v>
      </c>
      <c r="V3329" s="1130">
        <v>0</v>
      </c>
      <c r="W3329" s="1127">
        <v>0</v>
      </c>
      <c r="X3329" s="1130">
        <v>0.17760000705718995</v>
      </c>
      <c r="Y3329" s="735">
        <v>0.37</v>
      </c>
      <c r="Z3329" s="1131">
        <v>0.17760000705718995</v>
      </c>
      <c r="AA3329" s="1131">
        <v>0</v>
      </c>
      <c r="AB3329" s="1131">
        <v>0</v>
      </c>
      <c r="AC3329" s="1131">
        <v>0</v>
      </c>
      <c r="AD3329" s="1131">
        <v>0.17760000705718995</v>
      </c>
      <c r="AE3329" s="1131">
        <v>0</v>
      </c>
      <c r="AF3329" s="126"/>
      <c r="AG3329" s="126"/>
      <c r="AH3329" s="126"/>
      <c r="AI3329" s="126"/>
      <c r="AJ3329" s="126"/>
      <c r="AK3329" s="126"/>
      <c r="AL3329" s="126">
        <v>3329</v>
      </c>
    </row>
    <row r="3330" spans="1:38">
      <c r="A3330" s="721" t="s">
        <v>2143</v>
      </c>
      <c r="B3330" s="722">
        <v>29</v>
      </c>
      <c r="C3330" s="722">
        <v>2990</v>
      </c>
      <c r="D3330" s="722">
        <v>299005</v>
      </c>
      <c r="E3330" s="721">
        <v>2990059080</v>
      </c>
      <c r="F3330" s="721" t="s">
        <v>1783</v>
      </c>
      <c r="G3330" s="1127">
        <v>-10747570529</v>
      </c>
      <c r="H3330" s="1128">
        <v>0</v>
      </c>
      <c r="I3330" s="1128">
        <v>-10747570529.190001</v>
      </c>
      <c r="J3330" s="1128">
        <v>-0.19000053405761719</v>
      </c>
      <c r="K3330" s="1128">
        <v>0</v>
      </c>
      <c r="L3330" s="1128">
        <v>0</v>
      </c>
      <c r="M3330" s="1128">
        <v>-0.19000053405761719</v>
      </c>
      <c r="N3330" s="1129">
        <v>0</v>
      </c>
      <c r="O3330" s="1128">
        <v>-0.19000053405761719</v>
      </c>
      <c r="P3330" s="1127">
        <v>-7.0300197601318365E-2</v>
      </c>
      <c r="Q3330" s="1127">
        <v>0</v>
      </c>
      <c r="R3330" s="1127">
        <v>0</v>
      </c>
      <c r="S3330" s="1127">
        <v>0</v>
      </c>
      <c r="T3330" s="1130">
        <v>0</v>
      </c>
      <c r="U3330" s="1130">
        <v>0</v>
      </c>
      <c r="V3330" s="1130">
        <v>0</v>
      </c>
      <c r="W3330" s="1127">
        <v>0</v>
      </c>
      <c r="X3330" s="1130">
        <v>-7.0300197601318365E-2</v>
      </c>
      <c r="Y3330" s="735">
        <v>0.37000000000000005</v>
      </c>
      <c r="Z3330" s="1131">
        <v>0</v>
      </c>
      <c r="AA3330" s="1131">
        <v>-7.0300197601318365E-2</v>
      </c>
      <c r="AB3330" s="1131">
        <v>0</v>
      </c>
      <c r="AC3330" s="1131">
        <v>-7.0300197601318365E-2</v>
      </c>
      <c r="AD3330" s="1131">
        <v>0</v>
      </c>
      <c r="AE3330" s="1131">
        <v>0</v>
      </c>
      <c r="AF3330" s="126"/>
      <c r="AG3330" s="126"/>
      <c r="AH3330" s="126"/>
      <c r="AI3330" s="126"/>
      <c r="AJ3330" s="126"/>
      <c r="AK3330" s="126"/>
      <c r="AL3330" s="126">
        <v>3330</v>
      </c>
    </row>
    <row r="3331" spans="1:38">
      <c r="A3331" s="721" t="s">
        <v>2143</v>
      </c>
      <c r="B3331" s="722">
        <v>29</v>
      </c>
      <c r="C3331" s="722">
        <v>2990</v>
      </c>
      <c r="D3331" s="722">
        <v>299005</v>
      </c>
      <c r="E3331" s="721">
        <v>2990059082</v>
      </c>
      <c r="F3331" s="721" t="s">
        <v>4484</v>
      </c>
      <c r="G3331" s="1127">
        <v>-3105119242</v>
      </c>
      <c r="H3331" s="1128">
        <v>0</v>
      </c>
      <c r="I3331" s="1128">
        <v>-3105119241.7199998</v>
      </c>
      <c r="J3331" s="1128">
        <v>0.28000020980834961</v>
      </c>
      <c r="K3331" s="1128">
        <v>0</v>
      </c>
      <c r="L3331" s="1128">
        <v>0.28000020980834961</v>
      </c>
      <c r="M3331" s="1128">
        <v>0</v>
      </c>
      <c r="N3331" s="1129">
        <v>0</v>
      </c>
      <c r="O3331" s="1128">
        <v>0.28000020980834961</v>
      </c>
      <c r="P3331" s="1127">
        <v>0.10360007762908935</v>
      </c>
      <c r="Q3331" s="1127">
        <v>0</v>
      </c>
      <c r="R3331" s="1127">
        <v>0</v>
      </c>
      <c r="S3331" s="1127">
        <v>0</v>
      </c>
      <c r="T3331" s="1130">
        <v>0</v>
      </c>
      <c r="U3331" s="1130">
        <v>0</v>
      </c>
      <c r="V3331" s="1130">
        <v>0</v>
      </c>
      <c r="W3331" s="1127">
        <v>0</v>
      </c>
      <c r="X3331" s="1130">
        <v>0.10360007762908935</v>
      </c>
      <c r="Y3331" s="735">
        <v>0.37</v>
      </c>
      <c r="Z3331" s="1131">
        <v>0.10360007762908935</v>
      </c>
      <c r="AA3331" s="1131">
        <v>0</v>
      </c>
      <c r="AB3331" s="1131">
        <v>0</v>
      </c>
      <c r="AC3331" s="1131">
        <v>0</v>
      </c>
      <c r="AD3331" s="1131">
        <v>0.10360007762908935</v>
      </c>
      <c r="AE3331" s="1131">
        <v>0</v>
      </c>
      <c r="AF3331" s="126"/>
      <c r="AG3331" s="126"/>
      <c r="AH3331" s="126"/>
      <c r="AI3331" s="126"/>
      <c r="AJ3331" s="126"/>
      <c r="AK3331" s="126"/>
      <c r="AL3331" s="126">
        <v>3331</v>
      </c>
    </row>
    <row r="3332" spans="1:38">
      <c r="A3332" s="721" t="s">
        <v>2143</v>
      </c>
      <c r="B3332" s="722">
        <v>29</v>
      </c>
      <c r="C3332" s="722">
        <v>2990</v>
      </c>
      <c r="D3332" s="722">
        <v>299005</v>
      </c>
      <c r="E3332" s="721">
        <v>2990059121</v>
      </c>
      <c r="F3332" s="721" t="s">
        <v>4485</v>
      </c>
      <c r="G3332" s="1127">
        <v>-2066</v>
      </c>
      <c r="H3332" s="1128">
        <v>0</v>
      </c>
      <c r="I3332" s="1128">
        <v>-2065.9899999999998</v>
      </c>
      <c r="J3332" s="1128">
        <v>1.0000000000218279E-2</v>
      </c>
      <c r="K3332" s="1128">
        <v>0</v>
      </c>
      <c r="L3332" s="1128">
        <v>1.0000000000218279E-2</v>
      </c>
      <c r="M3332" s="1128">
        <v>0</v>
      </c>
      <c r="N3332" s="1129">
        <v>0</v>
      </c>
      <c r="O3332" s="1128">
        <v>1.0000000000218279E-2</v>
      </c>
      <c r="P3332" s="1127">
        <v>3.7000000000807633E-3</v>
      </c>
      <c r="Q3332" s="1127">
        <v>0</v>
      </c>
      <c r="R3332" s="1127">
        <v>0</v>
      </c>
      <c r="S3332" s="1127">
        <v>0</v>
      </c>
      <c r="T3332" s="1130">
        <v>0</v>
      </c>
      <c r="U3332" s="1130">
        <v>0</v>
      </c>
      <c r="V3332" s="1130">
        <v>0</v>
      </c>
      <c r="W3332" s="1127">
        <v>0</v>
      </c>
      <c r="X3332" s="1130">
        <v>3.7000000000807633E-3</v>
      </c>
      <c r="Y3332" s="735">
        <v>0.37</v>
      </c>
      <c r="Z3332" s="1131">
        <v>3.7000000000807633E-3</v>
      </c>
      <c r="AA3332" s="1131">
        <v>0</v>
      </c>
      <c r="AB3332" s="1131">
        <v>0</v>
      </c>
      <c r="AC3332" s="1131">
        <v>0</v>
      </c>
      <c r="AD3332" s="1131">
        <v>3.7000000000807633E-3</v>
      </c>
      <c r="AE3332" s="1131">
        <v>0</v>
      </c>
      <c r="AF3332" s="126"/>
      <c r="AG3332" s="126"/>
      <c r="AH3332" s="126"/>
      <c r="AI3332" s="126"/>
      <c r="AJ3332" s="126"/>
      <c r="AK3332" s="126"/>
      <c r="AL3332" s="126">
        <v>3332</v>
      </c>
    </row>
    <row r="3333" spans="1:38">
      <c r="A3333" s="721" t="s">
        <v>2143</v>
      </c>
      <c r="B3333" s="722">
        <v>29</v>
      </c>
      <c r="C3333" s="722">
        <v>2990</v>
      </c>
      <c r="D3333" s="722">
        <v>299005</v>
      </c>
      <c r="E3333" s="721">
        <v>2990059127</v>
      </c>
      <c r="F3333" s="721" t="s">
        <v>1784</v>
      </c>
      <c r="G3333" s="1127">
        <v>0</v>
      </c>
      <c r="H3333" s="1128">
        <v>0</v>
      </c>
      <c r="I3333" s="1128">
        <v>0</v>
      </c>
      <c r="J3333" s="1128">
        <v>0</v>
      </c>
      <c r="K3333" s="1128">
        <v>0</v>
      </c>
      <c r="L3333" s="1128">
        <v>0</v>
      </c>
      <c r="M3333" s="1128">
        <v>0</v>
      </c>
      <c r="N3333" s="1129">
        <v>0</v>
      </c>
      <c r="O3333" s="1128">
        <v>0</v>
      </c>
      <c r="P3333" s="1127">
        <v>0</v>
      </c>
      <c r="Q3333" s="1127">
        <v>0</v>
      </c>
      <c r="R3333" s="1127">
        <v>0</v>
      </c>
      <c r="S3333" s="1127">
        <v>0</v>
      </c>
      <c r="T3333" s="1130">
        <v>0</v>
      </c>
      <c r="U3333" s="1130">
        <v>0</v>
      </c>
      <c r="V3333" s="1130">
        <v>0</v>
      </c>
      <c r="W3333" s="1127">
        <v>0</v>
      </c>
      <c r="X3333" s="1130">
        <v>0</v>
      </c>
      <c r="Y3333" s="735">
        <v>0</v>
      </c>
      <c r="Z3333" s="1131">
        <v>0</v>
      </c>
      <c r="AA3333" s="1131">
        <v>0</v>
      </c>
      <c r="AB3333" s="1131">
        <v>0</v>
      </c>
      <c r="AC3333" s="1131">
        <v>-0.11840006351470947</v>
      </c>
      <c r="AD3333" s="1131">
        <v>0</v>
      </c>
      <c r="AE3333" s="1131">
        <v>0.11840006351470947</v>
      </c>
      <c r="AF3333" s="126"/>
      <c r="AG3333" s="126"/>
      <c r="AH3333" s="126"/>
      <c r="AI3333" s="126"/>
      <c r="AJ3333" s="126"/>
      <c r="AK3333" s="126"/>
      <c r="AL3333" s="126">
        <v>3333</v>
      </c>
    </row>
    <row r="3334" spans="1:38">
      <c r="A3334" s="721" t="s">
        <v>2143</v>
      </c>
      <c r="B3334" s="722">
        <v>29</v>
      </c>
      <c r="C3334" s="722">
        <v>2990</v>
      </c>
      <c r="D3334" s="722">
        <v>299005</v>
      </c>
      <c r="E3334" s="721">
        <v>2990059150</v>
      </c>
      <c r="F3334" s="721" t="s">
        <v>1785</v>
      </c>
      <c r="G3334" s="1127">
        <v>-598298325</v>
      </c>
      <c r="H3334" s="1128">
        <v>0</v>
      </c>
      <c r="I3334" s="1128">
        <v>-598298325.12</v>
      </c>
      <c r="J3334" s="1128">
        <v>-0.12000000476837158</v>
      </c>
      <c r="K3334" s="1128">
        <v>0</v>
      </c>
      <c r="L3334" s="1128">
        <v>0</v>
      </c>
      <c r="M3334" s="1128">
        <v>-0.12000000476837158</v>
      </c>
      <c r="N3334" s="1129">
        <v>0</v>
      </c>
      <c r="O3334" s="1128">
        <v>-0.12000000476837158</v>
      </c>
      <c r="P3334" s="1127">
        <v>-4.4400001764297488E-2</v>
      </c>
      <c r="Q3334" s="1127">
        <v>0</v>
      </c>
      <c r="R3334" s="1127">
        <v>0</v>
      </c>
      <c r="S3334" s="1127">
        <v>0</v>
      </c>
      <c r="T3334" s="1130">
        <v>0</v>
      </c>
      <c r="U3334" s="1130">
        <v>0</v>
      </c>
      <c r="V3334" s="1130">
        <v>0</v>
      </c>
      <c r="W3334" s="1127">
        <v>0</v>
      </c>
      <c r="X3334" s="1130">
        <v>-4.4400001764297488E-2</v>
      </c>
      <c r="Y3334" s="735">
        <v>0.37</v>
      </c>
      <c r="Z3334" s="1131">
        <v>0</v>
      </c>
      <c r="AA3334" s="1131">
        <v>-4.4400001764297488E-2</v>
      </c>
      <c r="AB3334" s="1131">
        <v>0</v>
      </c>
      <c r="AC3334" s="1131">
        <v>-7.3999929428100585E-3</v>
      </c>
      <c r="AD3334" s="1131">
        <v>0</v>
      </c>
      <c r="AE3334" s="1131">
        <v>-3.7000008821487428E-2</v>
      </c>
      <c r="AF3334" s="126"/>
      <c r="AG3334" s="126"/>
      <c r="AH3334" s="126"/>
      <c r="AI3334" s="126"/>
      <c r="AJ3334" s="126"/>
      <c r="AK3334" s="126"/>
      <c r="AL3334" s="126">
        <v>3334</v>
      </c>
    </row>
    <row r="3335" spans="1:38">
      <c r="A3335" s="721" t="s">
        <v>2143</v>
      </c>
      <c r="B3335" s="722">
        <v>29</v>
      </c>
      <c r="C3335" s="722">
        <v>2990</v>
      </c>
      <c r="D3335" s="722">
        <v>299005</v>
      </c>
      <c r="E3335" s="721">
        <v>2990059151</v>
      </c>
      <c r="F3335" s="721" t="s">
        <v>1786</v>
      </c>
      <c r="G3335" s="1127">
        <v>0</v>
      </c>
      <c r="H3335" s="1128">
        <v>0</v>
      </c>
      <c r="I3335" s="1128">
        <v>0</v>
      </c>
      <c r="J3335" s="1128">
        <v>0</v>
      </c>
      <c r="K3335" s="1128">
        <v>0</v>
      </c>
      <c r="L3335" s="1128">
        <v>0</v>
      </c>
      <c r="M3335" s="1128">
        <v>0</v>
      </c>
      <c r="N3335" s="1129">
        <v>0</v>
      </c>
      <c r="O3335" s="1128">
        <v>0</v>
      </c>
      <c r="P3335" s="1127">
        <v>0</v>
      </c>
      <c r="Q3335" s="1127">
        <v>0</v>
      </c>
      <c r="R3335" s="1127">
        <v>0</v>
      </c>
      <c r="S3335" s="1127">
        <v>0</v>
      </c>
      <c r="T3335" s="1130">
        <v>0</v>
      </c>
      <c r="U3335" s="1130">
        <v>0</v>
      </c>
      <c r="V3335" s="1130">
        <v>0</v>
      </c>
      <c r="W3335" s="1127">
        <v>0</v>
      </c>
      <c r="X3335" s="1130">
        <v>0</v>
      </c>
      <c r="Y3335" s="735">
        <v>0</v>
      </c>
      <c r="Z3335" s="1131">
        <v>0</v>
      </c>
      <c r="AA3335" s="1131">
        <v>0</v>
      </c>
      <c r="AB3335" s="1131">
        <v>0</v>
      </c>
      <c r="AC3335" s="1131">
        <v>0</v>
      </c>
      <c r="AD3335" s="1131">
        <v>0</v>
      </c>
      <c r="AE3335" s="1131">
        <v>0</v>
      </c>
      <c r="AF3335" s="126"/>
      <c r="AG3335" s="126"/>
      <c r="AH3335" s="126"/>
      <c r="AI3335" s="126"/>
      <c r="AJ3335" s="126"/>
      <c r="AK3335" s="126"/>
      <c r="AL3335" s="126">
        <v>3335</v>
      </c>
    </row>
    <row r="3336" spans="1:38">
      <c r="A3336" s="721" t="s">
        <v>2143</v>
      </c>
      <c r="B3336" s="722">
        <v>29</v>
      </c>
      <c r="C3336" s="722">
        <v>2990</v>
      </c>
      <c r="D3336" s="722">
        <v>299005</v>
      </c>
      <c r="E3336" s="721">
        <v>2990059157</v>
      </c>
      <c r="F3336" s="721" t="s">
        <v>3776</v>
      </c>
      <c r="G3336" s="1127">
        <v>0</v>
      </c>
      <c r="H3336" s="1128">
        <v>0</v>
      </c>
      <c r="I3336" s="1128">
        <v>0</v>
      </c>
      <c r="J3336" s="1128">
        <v>0</v>
      </c>
      <c r="K3336" s="1128">
        <v>0</v>
      </c>
      <c r="L3336" s="1128">
        <v>0</v>
      </c>
      <c r="M3336" s="1128">
        <v>0</v>
      </c>
      <c r="N3336" s="1129">
        <v>0</v>
      </c>
      <c r="O3336" s="1128">
        <v>0</v>
      </c>
      <c r="P3336" s="1127">
        <v>0</v>
      </c>
      <c r="Q3336" s="1127">
        <v>0</v>
      </c>
      <c r="R3336" s="1127">
        <v>0</v>
      </c>
      <c r="S3336" s="1127">
        <v>0</v>
      </c>
      <c r="T3336" s="1130">
        <v>0</v>
      </c>
      <c r="U3336" s="1130">
        <v>0</v>
      </c>
      <c r="V3336" s="1130">
        <v>0</v>
      </c>
      <c r="W3336" s="1127">
        <v>0</v>
      </c>
      <c r="X3336" s="1130">
        <v>0</v>
      </c>
      <c r="Y3336" s="735">
        <v>0</v>
      </c>
      <c r="Z3336" s="1131">
        <v>0</v>
      </c>
      <c r="AA3336" s="1131">
        <v>0</v>
      </c>
      <c r="AB3336" s="1131">
        <v>0</v>
      </c>
      <c r="AC3336" s="1131">
        <v>0</v>
      </c>
      <c r="AD3336" s="1131">
        <v>0</v>
      </c>
      <c r="AE3336" s="1131">
        <v>0</v>
      </c>
      <c r="AF3336" s="126"/>
      <c r="AG3336" s="126"/>
      <c r="AH3336" s="126"/>
      <c r="AI3336" s="126"/>
      <c r="AJ3336" s="126"/>
      <c r="AK3336" s="126"/>
      <c r="AL3336" s="126">
        <v>3336</v>
      </c>
    </row>
    <row r="3337" spans="1:38">
      <c r="A3337" s="721" t="s">
        <v>2143</v>
      </c>
      <c r="B3337" s="722">
        <v>29</v>
      </c>
      <c r="C3337" s="722">
        <v>2990</v>
      </c>
      <c r="D3337" s="722">
        <v>299005</v>
      </c>
      <c r="E3337" s="721">
        <v>2990059234</v>
      </c>
      <c r="F3337" s="721" t="s">
        <v>1787</v>
      </c>
      <c r="G3337" s="1127">
        <v>-633459895</v>
      </c>
      <c r="H3337" s="1128">
        <v>0</v>
      </c>
      <c r="I3337" s="1128">
        <v>-633459895.21000004</v>
      </c>
      <c r="J3337" s="1128">
        <v>-0.21000003814697266</v>
      </c>
      <c r="K3337" s="1128">
        <v>0</v>
      </c>
      <c r="L3337" s="1128">
        <v>0</v>
      </c>
      <c r="M3337" s="1128">
        <v>-0.21000003814697266</v>
      </c>
      <c r="N3337" s="1129">
        <v>0</v>
      </c>
      <c r="O3337" s="1128">
        <v>-0.21000003814697266</v>
      </c>
      <c r="P3337" s="1127">
        <v>-7.7700014114379878E-2</v>
      </c>
      <c r="Q3337" s="1127">
        <v>0</v>
      </c>
      <c r="R3337" s="1127">
        <v>0</v>
      </c>
      <c r="S3337" s="1127">
        <v>0</v>
      </c>
      <c r="T3337" s="1130">
        <v>0</v>
      </c>
      <c r="U3337" s="1130">
        <v>0</v>
      </c>
      <c r="V3337" s="1130">
        <v>0</v>
      </c>
      <c r="W3337" s="1127">
        <v>0</v>
      </c>
      <c r="X3337" s="1130">
        <v>-7.7700014114379878E-2</v>
      </c>
      <c r="Y3337" s="735">
        <v>0.37</v>
      </c>
      <c r="Z3337" s="1131">
        <v>0</v>
      </c>
      <c r="AA3337" s="1131">
        <v>-7.7700014114379878E-2</v>
      </c>
      <c r="AB3337" s="1131">
        <v>0.13690000176429748</v>
      </c>
      <c r="AC3337" s="1131">
        <v>0</v>
      </c>
      <c r="AD3337" s="1131">
        <v>-0.13690000176429748</v>
      </c>
      <c r="AE3337" s="1131">
        <v>-7.7700014114379878E-2</v>
      </c>
      <c r="AF3337" s="126"/>
      <c r="AG3337" s="126"/>
      <c r="AH3337" s="126"/>
      <c r="AI3337" s="126"/>
      <c r="AJ3337" s="126"/>
      <c r="AK3337" s="126"/>
      <c r="AL3337" s="126">
        <v>3337</v>
      </c>
    </row>
    <row r="3338" spans="1:38">
      <c r="A3338" s="721" t="s">
        <v>2143</v>
      </c>
      <c r="B3338" s="722">
        <v>29</v>
      </c>
      <c r="C3338" s="722">
        <v>2990</v>
      </c>
      <c r="D3338" s="722">
        <v>299005</v>
      </c>
      <c r="E3338" s="721">
        <v>2990059254</v>
      </c>
      <c r="F3338" s="721" t="s">
        <v>1788</v>
      </c>
      <c r="G3338" s="1127">
        <v>-394111607</v>
      </c>
      <c r="H3338" s="1128">
        <v>0</v>
      </c>
      <c r="I3338" s="1128">
        <v>-394111606.95999998</v>
      </c>
      <c r="J3338" s="1128">
        <v>4.0000021457672119E-2</v>
      </c>
      <c r="K3338" s="1128">
        <v>0</v>
      </c>
      <c r="L3338" s="1128">
        <v>4.0000021457672119E-2</v>
      </c>
      <c r="M3338" s="1128">
        <v>0</v>
      </c>
      <c r="N3338" s="1129">
        <v>0</v>
      </c>
      <c r="O3338" s="1128">
        <v>4.0000021457672119E-2</v>
      </c>
      <c r="P3338" s="1127">
        <v>1.4800007939338684E-2</v>
      </c>
      <c r="Q3338" s="1127">
        <v>0</v>
      </c>
      <c r="R3338" s="1127">
        <v>0</v>
      </c>
      <c r="S3338" s="1127">
        <v>0</v>
      </c>
      <c r="T3338" s="1130">
        <v>0</v>
      </c>
      <c r="U3338" s="1130">
        <v>0</v>
      </c>
      <c r="V3338" s="1130">
        <v>0</v>
      </c>
      <c r="W3338" s="1127">
        <v>0</v>
      </c>
      <c r="X3338" s="1130">
        <v>1.4800007939338684E-2</v>
      </c>
      <c r="Y3338" s="735">
        <v>0.37</v>
      </c>
      <c r="Z3338" s="1131">
        <v>1.4800007939338684E-2</v>
      </c>
      <c r="AA3338" s="1131">
        <v>0</v>
      </c>
      <c r="AB3338" s="1131">
        <v>0</v>
      </c>
      <c r="AC3338" s="1131">
        <v>-3.7000008821487428E-2</v>
      </c>
      <c r="AD3338" s="1131">
        <v>1.4800007939338684E-2</v>
      </c>
      <c r="AE3338" s="1131">
        <v>3.7000008821487428E-2</v>
      </c>
      <c r="AF3338" s="126"/>
      <c r="AG3338" s="126"/>
      <c r="AH3338" s="126"/>
      <c r="AI3338" s="126"/>
      <c r="AJ3338" s="126"/>
      <c r="AK3338" s="126"/>
      <c r="AL3338" s="126">
        <v>3338</v>
      </c>
    </row>
    <row r="3339" spans="1:38">
      <c r="A3339" s="721" t="s">
        <v>2143</v>
      </c>
      <c r="B3339" s="722">
        <v>29</v>
      </c>
      <c r="C3339" s="722">
        <v>2990</v>
      </c>
      <c r="D3339" s="722">
        <v>299005</v>
      </c>
      <c r="E3339" s="721">
        <v>2990059311</v>
      </c>
      <c r="F3339" s="721" t="s">
        <v>4468</v>
      </c>
      <c r="G3339" s="1127">
        <v>-10562188906</v>
      </c>
      <c r="H3339" s="1128">
        <v>0</v>
      </c>
      <c r="I3339" s="1128">
        <v>-10562188905.700001</v>
      </c>
      <c r="J3339" s="1128">
        <v>0.29999923706054688</v>
      </c>
      <c r="K3339" s="1128">
        <v>0</v>
      </c>
      <c r="L3339" s="1128">
        <v>0.29999923706054688</v>
      </c>
      <c r="M3339" s="1128">
        <v>0</v>
      </c>
      <c r="N3339" s="1129">
        <v>0</v>
      </c>
      <c r="O3339" s="1128">
        <v>0.29999923706054688</v>
      </c>
      <c r="P3339" s="1127">
        <v>0.11099971771240234</v>
      </c>
      <c r="Q3339" s="1127">
        <v>0</v>
      </c>
      <c r="R3339" s="1127">
        <v>0</v>
      </c>
      <c r="S3339" s="1127">
        <v>0</v>
      </c>
      <c r="T3339" s="1130">
        <v>0</v>
      </c>
      <c r="U3339" s="1130">
        <v>0</v>
      </c>
      <c r="V3339" s="1130">
        <v>0</v>
      </c>
      <c r="W3339" s="1127">
        <v>0</v>
      </c>
      <c r="X3339" s="1130">
        <v>0.11099971771240234</v>
      </c>
      <c r="Y3339" s="735">
        <v>0.37</v>
      </c>
      <c r="Z3339" s="1131">
        <v>0.11099971771240234</v>
      </c>
      <c r="AA3339" s="1131">
        <v>0</v>
      </c>
      <c r="AB3339" s="1131">
        <v>7.0299491882324219E-2</v>
      </c>
      <c r="AC3339" s="1131">
        <v>0</v>
      </c>
      <c r="AD3339" s="1131">
        <v>4.0700225830078124E-2</v>
      </c>
      <c r="AE3339" s="1131">
        <v>0</v>
      </c>
      <c r="AF3339" s="126"/>
      <c r="AG3339" s="126"/>
      <c r="AH3339" s="126"/>
      <c r="AI3339" s="126"/>
      <c r="AJ3339" s="126"/>
      <c r="AK3339" s="126"/>
      <c r="AL3339" s="126">
        <v>3339</v>
      </c>
    </row>
    <row r="3340" spans="1:38">
      <c r="A3340" s="721" t="s">
        <v>2143</v>
      </c>
      <c r="B3340" s="722">
        <v>29</v>
      </c>
      <c r="C3340" s="722">
        <v>2990</v>
      </c>
      <c r="D3340" s="722">
        <v>299005</v>
      </c>
      <c r="E3340" s="721">
        <v>2990059312</v>
      </c>
      <c r="F3340" s="721" t="s">
        <v>4486</v>
      </c>
      <c r="G3340" s="1127">
        <v>4009200</v>
      </c>
      <c r="H3340" s="1128">
        <v>0</v>
      </c>
      <c r="I3340" s="1128">
        <v>4009200</v>
      </c>
      <c r="J3340" s="1128">
        <v>0</v>
      </c>
      <c r="K3340" s="1128">
        <v>0</v>
      </c>
      <c r="L3340" s="1128">
        <v>0</v>
      </c>
      <c r="M3340" s="1128">
        <v>0</v>
      </c>
      <c r="N3340" s="1129">
        <v>0</v>
      </c>
      <c r="O3340" s="1128">
        <v>0</v>
      </c>
      <c r="P3340" s="1127">
        <v>0</v>
      </c>
      <c r="Q3340" s="1127">
        <v>0</v>
      </c>
      <c r="R3340" s="1127">
        <v>0</v>
      </c>
      <c r="S3340" s="1127">
        <v>0</v>
      </c>
      <c r="T3340" s="1130">
        <v>0</v>
      </c>
      <c r="U3340" s="1130">
        <v>0</v>
      </c>
      <c r="V3340" s="1130">
        <v>0</v>
      </c>
      <c r="W3340" s="1127">
        <v>0</v>
      </c>
      <c r="X3340" s="1130">
        <v>0</v>
      </c>
      <c r="Y3340" s="735">
        <v>0</v>
      </c>
      <c r="Z3340" s="1131">
        <v>0</v>
      </c>
      <c r="AA3340" s="1131">
        <v>0</v>
      </c>
      <c r="AB3340" s="1131">
        <v>0</v>
      </c>
      <c r="AC3340" s="1131">
        <v>0</v>
      </c>
      <c r="AD3340" s="1131">
        <v>0</v>
      </c>
      <c r="AE3340" s="1131">
        <v>0</v>
      </c>
      <c r="AF3340" s="126"/>
      <c r="AG3340" s="126"/>
      <c r="AH3340" s="126"/>
      <c r="AI3340" s="126"/>
      <c r="AJ3340" s="126"/>
      <c r="AK3340" s="126"/>
      <c r="AL3340" s="126">
        <v>3340</v>
      </c>
    </row>
    <row r="3341" spans="1:38">
      <c r="A3341" s="721" t="s">
        <v>2143</v>
      </c>
      <c r="B3341" s="722">
        <v>29</v>
      </c>
      <c r="C3341" s="722">
        <v>2990</v>
      </c>
      <c r="D3341" s="722">
        <v>299005</v>
      </c>
      <c r="E3341" s="721">
        <v>2990059324</v>
      </c>
      <c r="F3341" s="721" t="s">
        <v>4487</v>
      </c>
      <c r="G3341" s="1127">
        <v>-584427714</v>
      </c>
      <c r="H3341" s="1128">
        <v>0</v>
      </c>
      <c r="I3341" s="1128">
        <v>-584427713.65999997</v>
      </c>
      <c r="J3341" s="1128">
        <v>0.34000003337860107</v>
      </c>
      <c r="K3341" s="1128">
        <v>0</v>
      </c>
      <c r="L3341" s="1128">
        <v>0.34000003337860107</v>
      </c>
      <c r="M3341" s="1128">
        <v>0</v>
      </c>
      <c r="N3341" s="1129">
        <v>0</v>
      </c>
      <c r="O3341" s="1128">
        <v>0.34000003337860107</v>
      </c>
      <c r="P3341" s="1127">
        <v>0.1258000123500824</v>
      </c>
      <c r="Q3341" s="1127">
        <v>0</v>
      </c>
      <c r="R3341" s="1127">
        <v>0</v>
      </c>
      <c r="S3341" s="1127">
        <v>0</v>
      </c>
      <c r="T3341" s="1130">
        <v>0</v>
      </c>
      <c r="U3341" s="1130">
        <v>0</v>
      </c>
      <c r="V3341" s="1130">
        <v>0</v>
      </c>
      <c r="W3341" s="1127">
        <v>0</v>
      </c>
      <c r="X3341" s="1130">
        <v>0.1258000123500824</v>
      </c>
      <c r="Y3341" s="735">
        <v>0.37</v>
      </c>
      <c r="Z3341" s="1131">
        <v>0.1258000123500824</v>
      </c>
      <c r="AA3341" s="1131">
        <v>0</v>
      </c>
      <c r="AB3341" s="1131">
        <v>0</v>
      </c>
      <c r="AC3341" s="1131">
        <v>0</v>
      </c>
      <c r="AD3341" s="1131">
        <v>0.1258000123500824</v>
      </c>
      <c r="AE3341" s="1131">
        <v>0</v>
      </c>
      <c r="AF3341" s="126"/>
      <c r="AG3341" s="126"/>
      <c r="AH3341" s="126"/>
      <c r="AI3341" s="126"/>
      <c r="AJ3341" s="126"/>
      <c r="AK3341" s="126"/>
      <c r="AL3341" s="126">
        <v>3341</v>
      </c>
    </row>
    <row r="3342" spans="1:38">
      <c r="A3342" s="721" t="s">
        <v>2143</v>
      </c>
      <c r="B3342" s="722">
        <v>29</v>
      </c>
      <c r="C3342" s="722">
        <v>2990</v>
      </c>
      <c r="D3342" s="722">
        <v>299005</v>
      </c>
      <c r="E3342" s="721">
        <v>2990059326</v>
      </c>
      <c r="F3342" s="721" t="s">
        <v>4488</v>
      </c>
      <c r="G3342" s="1127">
        <v>-11465188</v>
      </c>
      <c r="H3342" s="1128">
        <v>0</v>
      </c>
      <c r="I3342" s="1128">
        <v>-11465188</v>
      </c>
      <c r="J3342" s="1128">
        <v>0</v>
      </c>
      <c r="K3342" s="1128">
        <v>0</v>
      </c>
      <c r="L3342" s="1128">
        <v>0</v>
      </c>
      <c r="M3342" s="1128">
        <v>0</v>
      </c>
      <c r="N3342" s="1129">
        <v>0</v>
      </c>
      <c r="O3342" s="1128">
        <v>0</v>
      </c>
      <c r="P3342" s="1127">
        <v>0</v>
      </c>
      <c r="Q3342" s="1127">
        <v>0</v>
      </c>
      <c r="R3342" s="1127">
        <v>0</v>
      </c>
      <c r="S3342" s="1127">
        <v>0</v>
      </c>
      <c r="T3342" s="1130">
        <v>0</v>
      </c>
      <c r="U3342" s="1130">
        <v>0</v>
      </c>
      <c r="V3342" s="1130">
        <v>0</v>
      </c>
      <c r="W3342" s="1127">
        <v>0</v>
      </c>
      <c r="X3342" s="1130">
        <v>0</v>
      </c>
      <c r="Y3342" s="735">
        <v>0</v>
      </c>
      <c r="Z3342" s="1131">
        <v>0</v>
      </c>
      <c r="AA3342" s="1131">
        <v>0</v>
      </c>
      <c r="AB3342" s="1131">
        <v>0</v>
      </c>
      <c r="AC3342" s="1131">
        <v>0</v>
      </c>
      <c r="AD3342" s="1131">
        <v>0</v>
      </c>
      <c r="AE3342" s="1131">
        <v>0</v>
      </c>
      <c r="AF3342" s="126"/>
      <c r="AG3342" s="126"/>
      <c r="AH3342" s="126"/>
      <c r="AI3342" s="126"/>
      <c r="AJ3342" s="126"/>
      <c r="AK3342" s="126"/>
      <c r="AL3342" s="126">
        <v>3342</v>
      </c>
    </row>
    <row r="3343" spans="1:38">
      <c r="A3343" s="721" t="s">
        <v>2143</v>
      </c>
      <c r="B3343" s="722">
        <v>29</v>
      </c>
      <c r="C3343" s="722">
        <v>2990</v>
      </c>
      <c r="D3343" s="722">
        <v>299005</v>
      </c>
      <c r="E3343" s="721">
        <v>2990059333</v>
      </c>
      <c r="F3343" s="721" t="s">
        <v>4468</v>
      </c>
      <c r="G3343" s="1127">
        <v>-43093004</v>
      </c>
      <c r="H3343" s="1128">
        <v>0</v>
      </c>
      <c r="I3343" s="1128">
        <v>-43093004</v>
      </c>
      <c r="J3343" s="1128">
        <v>0</v>
      </c>
      <c r="K3343" s="1128">
        <v>0</v>
      </c>
      <c r="L3343" s="1128">
        <v>0</v>
      </c>
      <c r="M3343" s="1128">
        <v>0</v>
      </c>
      <c r="N3343" s="1129">
        <v>0</v>
      </c>
      <c r="O3343" s="1128">
        <v>0</v>
      </c>
      <c r="P3343" s="1127">
        <v>0</v>
      </c>
      <c r="Q3343" s="1127">
        <v>0</v>
      </c>
      <c r="R3343" s="1127">
        <v>0</v>
      </c>
      <c r="S3343" s="1127">
        <v>0</v>
      </c>
      <c r="T3343" s="1130">
        <v>0</v>
      </c>
      <c r="U3343" s="1130">
        <v>0</v>
      </c>
      <c r="V3343" s="1130">
        <v>0</v>
      </c>
      <c r="W3343" s="1127">
        <v>0</v>
      </c>
      <c r="X3343" s="1130">
        <v>0</v>
      </c>
      <c r="Y3343" s="735">
        <v>0</v>
      </c>
      <c r="Z3343" s="1131">
        <v>0</v>
      </c>
      <c r="AA3343" s="1131">
        <v>0</v>
      </c>
      <c r="AB3343" s="1131">
        <v>0.17759999603033066</v>
      </c>
      <c r="AC3343" s="1131">
        <v>0</v>
      </c>
      <c r="AD3343" s="1131">
        <v>-0.17759999603033066</v>
      </c>
      <c r="AE3343" s="1131">
        <v>0</v>
      </c>
      <c r="AF3343" s="126"/>
      <c r="AG3343" s="126"/>
      <c r="AH3343" s="126"/>
      <c r="AI3343" s="126"/>
      <c r="AJ3343" s="126"/>
      <c r="AK3343" s="126"/>
      <c r="AL3343" s="126">
        <v>3343</v>
      </c>
    </row>
    <row r="3344" spans="1:38">
      <c r="A3344" s="721" t="s">
        <v>2143</v>
      </c>
      <c r="B3344" s="722">
        <v>29</v>
      </c>
      <c r="C3344" s="722">
        <v>2990</v>
      </c>
      <c r="D3344" s="722">
        <v>299005</v>
      </c>
      <c r="E3344" s="721">
        <v>2990059335</v>
      </c>
      <c r="F3344" s="721" t="s">
        <v>1789</v>
      </c>
      <c r="G3344" s="1127">
        <v>-217714494</v>
      </c>
      <c r="H3344" s="1128">
        <v>0</v>
      </c>
      <c r="I3344" s="1128">
        <v>-217714494.19</v>
      </c>
      <c r="J3344" s="1128">
        <v>-0.18999999761581421</v>
      </c>
      <c r="K3344" s="1128">
        <v>0</v>
      </c>
      <c r="L3344" s="1128">
        <v>0</v>
      </c>
      <c r="M3344" s="1128">
        <v>-0.18999999761581421</v>
      </c>
      <c r="N3344" s="1129">
        <v>0</v>
      </c>
      <c r="O3344" s="1128">
        <v>-0.18999999761581421</v>
      </c>
      <c r="P3344" s="1127">
        <v>-7.0299999117851258E-2</v>
      </c>
      <c r="Q3344" s="1127">
        <v>0</v>
      </c>
      <c r="R3344" s="1127">
        <v>0</v>
      </c>
      <c r="S3344" s="1127">
        <v>0</v>
      </c>
      <c r="T3344" s="1130">
        <v>0</v>
      </c>
      <c r="U3344" s="1130">
        <v>0</v>
      </c>
      <c r="V3344" s="1130">
        <v>0</v>
      </c>
      <c r="W3344" s="1127">
        <v>0</v>
      </c>
      <c r="X3344" s="1130">
        <v>-7.0299999117851258E-2</v>
      </c>
      <c r="Y3344" s="735">
        <v>0.37</v>
      </c>
      <c r="Z3344" s="1131">
        <v>0</v>
      </c>
      <c r="AA3344" s="1131">
        <v>-7.0299999117851258E-2</v>
      </c>
      <c r="AB3344" s="1131">
        <v>0</v>
      </c>
      <c r="AC3344" s="1131">
        <v>-0.14059999823570252</v>
      </c>
      <c r="AD3344" s="1131">
        <v>0</v>
      </c>
      <c r="AE3344" s="1131">
        <v>7.0299999117851258E-2</v>
      </c>
      <c r="AF3344" s="126"/>
      <c r="AG3344" s="126"/>
      <c r="AH3344" s="126"/>
      <c r="AI3344" s="126"/>
      <c r="AJ3344" s="126"/>
      <c r="AK3344" s="126"/>
      <c r="AL3344" s="126">
        <v>3344</v>
      </c>
    </row>
    <row r="3345" spans="1:38">
      <c r="A3345" s="721" t="s">
        <v>2143</v>
      </c>
      <c r="B3345" s="722">
        <v>29</v>
      </c>
      <c r="C3345" s="722">
        <v>2990</v>
      </c>
      <c r="D3345" s="722">
        <v>299005</v>
      </c>
      <c r="E3345" s="721">
        <v>2990059349</v>
      </c>
      <c r="F3345" s="721" t="s">
        <v>4489</v>
      </c>
      <c r="G3345" s="1127">
        <v>-16620696</v>
      </c>
      <c r="H3345" s="1128">
        <v>0</v>
      </c>
      <c r="I3345" s="1128">
        <v>-16620695.800000001</v>
      </c>
      <c r="J3345" s="1128">
        <v>0.19999999925494194</v>
      </c>
      <c r="K3345" s="1128">
        <v>0</v>
      </c>
      <c r="L3345" s="1128">
        <v>0.19999999925494194</v>
      </c>
      <c r="M3345" s="1128">
        <v>0</v>
      </c>
      <c r="N3345" s="1129">
        <v>0</v>
      </c>
      <c r="O3345" s="1128">
        <v>0.19999999925494194</v>
      </c>
      <c r="P3345" s="1127">
        <v>7.3999999724328511E-2</v>
      </c>
      <c r="Q3345" s="1127">
        <v>0</v>
      </c>
      <c r="R3345" s="1127">
        <v>0</v>
      </c>
      <c r="S3345" s="1127">
        <v>0</v>
      </c>
      <c r="T3345" s="1130">
        <v>0</v>
      </c>
      <c r="U3345" s="1130">
        <v>0</v>
      </c>
      <c r="V3345" s="1130">
        <v>0</v>
      </c>
      <c r="W3345" s="1127">
        <v>0</v>
      </c>
      <c r="X3345" s="1130">
        <v>7.3999999724328511E-2</v>
      </c>
      <c r="Y3345" s="735">
        <v>0.36999999999999994</v>
      </c>
      <c r="Z3345" s="1131">
        <v>7.3999999724328511E-2</v>
      </c>
      <c r="AA3345" s="1131">
        <v>0</v>
      </c>
      <c r="AB3345" s="1131">
        <v>0</v>
      </c>
      <c r="AC3345" s="1131">
        <v>0</v>
      </c>
      <c r="AD3345" s="1131">
        <v>7.3999999724328511E-2</v>
      </c>
      <c r="AE3345" s="1131">
        <v>0</v>
      </c>
      <c r="AF3345" s="126"/>
      <c r="AG3345" s="126"/>
      <c r="AH3345" s="126"/>
      <c r="AI3345" s="126"/>
      <c r="AJ3345" s="126"/>
      <c r="AK3345" s="126"/>
      <c r="AL3345" s="126">
        <v>3345</v>
      </c>
    </row>
    <row r="3346" spans="1:38">
      <c r="A3346" s="721" t="s">
        <v>2143</v>
      </c>
      <c r="B3346" s="722">
        <v>29</v>
      </c>
      <c r="C3346" s="722">
        <v>2990</v>
      </c>
      <c r="D3346" s="722">
        <v>299005</v>
      </c>
      <c r="E3346" s="721">
        <v>2990059401</v>
      </c>
      <c r="F3346" s="721" t="s">
        <v>1790</v>
      </c>
      <c r="G3346" s="1127">
        <v>-1016628957</v>
      </c>
      <c r="H3346" s="1128">
        <v>0</v>
      </c>
      <c r="I3346" s="1128">
        <v>-1016628957</v>
      </c>
      <c r="J3346" s="1128">
        <v>0</v>
      </c>
      <c r="K3346" s="1128">
        <v>0</v>
      </c>
      <c r="L3346" s="1128">
        <v>0</v>
      </c>
      <c r="M3346" s="1128">
        <v>0</v>
      </c>
      <c r="N3346" s="1129">
        <v>0</v>
      </c>
      <c r="O3346" s="1128">
        <v>0</v>
      </c>
      <c r="P3346" s="1127">
        <v>0</v>
      </c>
      <c r="Q3346" s="1127">
        <v>0</v>
      </c>
      <c r="R3346" s="1127">
        <v>0</v>
      </c>
      <c r="S3346" s="1127">
        <v>0</v>
      </c>
      <c r="T3346" s="1130">
        <v>0</v>
      </c>
      <c r="U3346" s="1130">
        <v>0</v>
      </c>
      <c r="V3346" s="1130">
        <v>0</v>
      </c>
      <c r="W3346" s="1127">
        <v>0</v>
      </c>
      <c r="X3346" s="1130">
        <v>0</v>
      </c>
      <c r="Y3346" s="735">
        <v>0</v>
      </c>
      <c r="Z3346" s="1131">
        <v>0</v>
      </c>
      <c r="AA3346" s="1131">
        <v>0</v>
      </c>
      <c r="AB3346" s="1131">
        <v>0</v>
      </c>
      <c r="AC3346" s="1131">
        <v>0</v>
      </c>
      <c r="AD3346" s="1131">
        <v>0</v>
      </c>
      <c r="AE3346" s="1131">
        <v>0</v>
      </c>
      <c r="AF3346" s="126"/>
      <c r="AG3346" s="126"/>
      <c r="AH3346" s="126"/>
      <c r="AI3346" s="126"/>
      <c r="AJ3346" s="126"/>
      <c r="AK3346" s="126"/>
      <c r="AL3346" s="126">
        <v>3346</v>
      </c>
    </row>
    <row r="3347" spans="1:38">
      <c r="A3347" s="721" t="s">
        <v>2143</v>
      </c>
      <c r="B3347" s="722">
        <v>29</v>
      </c>
      <c r="C3347" s="722">
        <v>2990</v>
      </c>
      <c r="D3347" s="722">
        <v>299005</v>
      </c>
      <c r="E3347" s="721">
        <v>2990059402</v>
      </c>
      <c r="F3347" s="721" t="s">
        <v>1791</v>
      </c>
      <c r="G3347" s="1127">
        <v>-16287225897</v>
      </c>
      <c r="H3347" s="1128">
        <v>0</v>
      </c>
      <c r="I3347" s="1128">
        <v>-16287225896.799999</v>
      </c>
      <c r="J3347" s="1128">
        <v>0.20000076293945313</v>
      </c>
      <c r="K3347" s="1128">
        <v>0</v>
      </c>
      <c r="L3347" s="1128">
        <v>0.20000076293945313</v>
      </c>
      <c r="M3347" s="1128">
        <v>0</v>
      </c>
      <c r="N3347" s="1129">
        <v>0</v>
      </c>
      <c r="O3347" s="1128">
        <v>0.20000076293945313</v>
      </c>
      <c r="P3347" s="1127">
        <v>7.4000282287597655E-2</v>
      </c>
      <c r="Q3347" s="1127">
        <v>0</v>
      </c>
      <c r="R3347" s="1127">
        <v>0</v>
      </c>
      <c r="S3347" s="1127">
        <v>0</v>
      </c>
      <c r="T3347" s="1130">
        <v>0</v>
      </c>
      <c r="U3347" s="1130">
        <v>0</v>
      </c>
      <c r="V3347" s="1130">
        <v>0</v>
      </c>
      <c r="W3347" s="1127">
        <v>0</v>
      </c>
      <c r="X3347" s="1130">
        <v>7.4000282287597655E-2</v>
      </c>
      <c r="Y3347" s="735">
        <v>0.37</v>
      </c>
      <c r="Z3347" s="1131">
        <v>7.4000282287597655E-2</v>
      </c>
      <c r="AA3347" s="1131">
        <v>0</v>
      </c>
      <c r="AB3347" s="1131">
        <v>0</v>
      </c>
      <c r="AC3347" s="1131">
        <v>0</v>
      </c>
      <c r="AD3347" s="1131">
        <v>7.4000282287597655E-2</v>
      </c>
      <c r="AE3347" s="1131">
        <v>0</v>
      </c>
      <c r="AF3347" s="126"/>
      <c r="AG3347" s="126"/>
      <c r="AH3347" s="126"/>
      <c r="AI3347" s="126"/>
      <c r="AJ3347" s="126"/>
      <c r="AK3347" s="126"/>
      <c r="AL3347" s="126">
        <v>3347</v>
      </c>
    </row>
    <row r="3348" spans="1:38">
      <c r="A3348" s="721" t="s">
        <v>2143</v>
      </c>
      <c r="B3348" s="722">
        <v>29</v>
      </c>
      <c r="C3348" s="722">
        <v>2990</v>
      </c>
      <c r="D3348" s="722">
        <v>299005</v>
      </c>
      <c r="E3348" s="721">
        <v>2990059404</v>
      </c>
      <c r="F3348" s="721" t="s">
        <v>1792</v>
      </c>
      <c r="G3348" s="1127">
        <v>-27970214775</v>
      </c>
      <c r="H3348" s="1128">
        <v>0</v>
      </c>
      <c r="I3348" s="1128">
        <v>-27970214775</v>
      </c>
      <c r="J3348" s="1128">
        <v>0</v>
      </c>
      <c r="K3348" s="1128">
        <v>0</v>
      </c>
      <c r="L3348" s="1128">
        <v>0</v>
      </c>
      <c r="M3348" s="1128">
        <v>0</v>
      </c>
      <c r="N3348" s="1129">
        <v>0</v>
      </c>
      <c r="O3348" s="1128">
        <v>0</v>
      </c>
      <c r="P3348" s="1127">
        <v>0</v>
      </c>
      <c r="Q3348" s="1127">
        <v>0</v>
      </c>
      <c r="R3348" s="1127">
        <v>0</v>
      </c>
      <c r="S3348" s="1127">
        <v>0</v>
      </c>
      <c r="T3348" s="1130">
        <v>0</v>
      </c>
      <c r="U3348" s="1130">
        <v>0</v>
      </c>
      <c r="V3348" s="1130">
        <v>0</v>
      </c>
      <c r="W3348" s="1127">
        <v>0</v>
      </c>
      <c r="X3348" s="1130">
        <v>0</v>
      </c>
      <c r="Y3348" s="735">
        <v>0</v>
      </c>
      <c r="Z3348" s="1131">
        <v>0</v>
      </c>
      <c r="AA3348" s="1131">
        <v>0</v>
      </c>
      <c r="AB3348" s="1131">
        <v>0</v>
      </c>
      <c r="AC3348" s="1131">
        <v>0</v>
      </c>
      <c r="AD3348" s="1131">
        <v>0</v>
      </c>
      <c r="AE3348" s="1131">
        <v>0</v>
      </c>
      <c r="AF3348" s="126"/>
      <c r="AG3348" s="126"/>
      <c r="AH3348" s="126"/>
      <c r="AI3348" s="126"/>
      <c r="AJ3348" s="126"/>
      <c r="AK3348" s="126"/>
      <c r="AL3348" s="126">
        <v>3348</v>
      </c>
    </row>
    <row r="3349" spans="1:38">
      <c r="A3349" s="721" t="s">
        <v>2143</v>
      </c>
      <c r="B3349" s="722">
        <v>29</v>
      </c>
      <c r="C3349" s="722">
        <v>2990</v>
      </c>
      <c r="D3349" s="722">
        <v>299005</v>
      </c>
      <c r="E3349" s="721">
        <v>2990059409</v>
      </c>
      <c r="F3349" s="721" t="s">
        <v>1793</v>
      </c>
      <c r="G3349" s="1127">
        <v>-69582</v>
      </c>
      <c r="H3349" s="1128">
        <v>0</v>
      </c>
      <c r="I3349" s="1128">
        <v>-69582</v>
      </c>
      <c r="J3349" s="1128">
        <v>0</v>
      </c>
      <c r="K3349" s="1128">
        <v>0</v>
      </c>
      <c r="L3349" s="1128">
        <v>0</v>
      </c>
      <c r="M3349" s="1128">
        <v>0</v>
      </c>
      <c r="N3349" s="1129">
        <v>0</v>
      </c>
      <c r="O3349" s="1128">
        <v>0</v>
      </c>
      <c r="P3349" s="1127">
        <v>0</v>
      </c>
      <c r="Q3349" s="1127">
        <v>0</v>
      </c>
      <c r="R3349" s="1127">
        <v>0</v>
      </c>
      <c r="S3349" s="1127">
        <v>0</v>
      </c>
      <c r="T3349" s="1130">
        <v>0</v>
      </c>
      <c r="U3349" s="1130">
        <v>0</v>
      </c>
      <c r="V3349" s="1130">
        <v>0</v>
      </c>
      <c r="W3349" s="1127">
        <v>0</v>
      </c>
      <c r="X3349" s="1130">
        <v>0</v>
      </c>
      <c r="Y3349" s="735">
        <v>0</v>
      </c>
      <c r="Z3349" s="1131">
        <v>0</v>
      </c>
      <c r="AA3349" s="1131">
        <v>0</v>
      </c>
      <c r="AB3349" s="1131">
        <v>0</v>
      </c>
      <c r="AC3349" s="1131">
        <v>0</v>
      </c>
      <c r="AD3349" s="1131">
        <v>0</v>
      </c>
      <c r="AE3349" s="1131">
        <v>0</v>
      </c>
      <c r="AF3349" s="126"/>
      <c r="AG3349" s="126"/>
      <c r="AH3349" s="126"/>
      <c r="AI3349" s="126"/>
      <c r="AJ3349" s="126"/>
      <c r="AK3349" s="126"/>
      <c r="AL3349" s="126">
        <v>3349</v>
      </c>
    </row>
    <row r="3350" spans="1:38">
      <c r="A3350" s="721" t="s">
        <v>2143</v>
      </c>
      <c r="B3350" s="722">
        <v>29</v>
      </c>
      <c r="C3350" s="722">
        <v>2990</v>
      </c>
      <c r="D3350" s="722">
        <v>299005</v>
      </c>
      <c r="E3350" s="721">
        <v>2990059426</v>
      </c>
      <c r="F3350" s="721" t="s">
        <v>4490</v>
      </c>
      <c r="G3350" s="1127">
        <v>-200814207</v>
      </c>
      <c r="H3350" s="1128">
        <v>0</v>
      </c>
      <c r="I3350" s="1128">
        <v>-200814206.56</v>
      </c>
      <c r="J3350" s="1128">
        <v>0.43999999761581421</v>
      </c>
      <c r="K3350" s="1128">
        <v>0</v>
      </c>
      <c r="L3350" s="1128">
        <v>0.43999999761581421</v>
      </c>
      <c r="M3350" s="1128">
        <v>0</v>
      </c>
      <c r="N3350" s="1129">
        <v>0</v>
      </c>
      <c r="O3350" s="1128">
        <v>0.43999999761581421</v>
      </c>
      <c r="P3350" s="1127">
        <v>0.16279999911785126</v>
      </c>
      <c r="Q3350" s="1127">
        <v>0</v>
      </c>
      <c r="R3350" s="1127">
        <v>0</v>
      </c>
      <c r="S3350" s="1127">
        <v>0</v>
      </c>
      <c r="T3350" s="1130">
        <v>0</v>
      </c>
      <c r="U3350" s="1130">
        <v>0</v>
      </c>
      <c r="V3350" s="1130">
        <v>0</v>
      </c>
      <c r="W3350" s="1127">
        <v>0</v>
      </c>
      <c r="X3350" s="1130">
        <v>0.16279999911785126</v>
      </c>
      <c r="Y3350" s="735">
        <v>0.37</v>
      </c>
      <c r="Z3350" s="1131">
        <v>0.16279999911785126</v>
      </c>
      <c r="AA3350" s="1131">
        <v>0</v>
      </c>
      <c r="AB3350" s="1131">
        <v>0</v>
      </c>
      <c r="AC3350" s="1131">
        <v>-4.4400001764297488E-2</v>
      </c>
      <c r="AD3350" s="1131">
        <v>0.16279999911785126</v>
      </c>
      <c r="AE3350" s="1131">
        <v>4.4400001764297488E-2</v>
      </c>
      <c r="AF3350" s="126"/>
      <c r="AG3350" s="126"/>
      <c r="AH3350" s="126"/>
      <c r="AI3350" s="126"/>
      <c r="AJ3350" s="126"/>
      <c r="AK3350" s="126"/>
      <c r="AL3350" s="126">
        <v>3350</v>
      </c>
    </row>
    <row r="3351" spans="1:38">
      <c r="A3351" s="721" t="s">
        <v>2143</v>
      </c>
      <c r="B3351" s="722">
        <v>29</v>
      </c>
      <c r="C3351" s="722">
        <v>2990</v>
      </c>
      <c r="D3351" s="722">
        <v>299005</v>
      </c>
      <c r="E3351" s="721">
        <v>2990059469</v>
      </c>
      <c r="F3351" s="721" t="s">
        <v>3777</v>
      </c>
      <c r="G3351" s="1127">
        <v>0</v>
      </c>
      <c r="H3351" s="1128">
        <v>0</v>
      </c>
      <c r="I3351" s="1128">
        <v>0</v>
      </c>
      <c r="J3351" s="1128">
        <v>0</v>
      </c>
      <c r="K3351" s="1128">
        <v>0</v>
      </c>
      <c r="L3351" s="1128">
        <v>0</v>
      </c>
      <c r="M3351" s="1128">
        <v>0</v>
      </c>
      <c r="N3351" s="1129">
        <v>0</v>
      </c>
      <c r="O3351" s="1128">
        <v>0</v>
      </c>
      <c r="P3351" s="1127">
        <v>0</v>
      </c>
      <c r="Q3351" s="1127">
        <v>0</v>
      </c>
      <c r="R3351" s="1127">
        <v>0</v>
      </c>
      <c r="S3351" s="1127">
        <v>0</v>
      </c>
      <c r="T3351" s="1130">
        <v>0</v>
      </c>
      <c r="U3351" s="1130">
        <v>0</v>
      </c>
      <c r="V3351" s="1130">
        <v>0</v>
      </c>
      <c r="W3351" s="1127">
        <v>0</v>
      </c>
      <c r="X3351" s="1130">
        <v>0</v>
      </c>
      <c r="Y3351" s="735">
        <v>0</v>
      </c>
      <c r="Z3351" s="1131">
        <v>0</v>
      </c>
      <c r="AA3351" s="1131">
        <v>0</v>
      </c>
      <c r="AB3351" s="1131">
        <v>0</v>
      </c>
      <c r="AC3351" s="1131">
        <v>0</v>
      </c>
      <c r="AD3351" s="1131">
        <v>0</v>
      </c>
      <c r="AE3351" s="1131">
        <v>0</v>
      </c>
      <c r="AF3351" s="126"/>
      <c r="AG3351" s="126"/>
      <c r="AH3351" s="126"/>
      <c r="AI3351" s="126"/>
      <c r="AJ3351" s="126"/>
      <c r="AK3351" s="126"/>
      <c r="AL3351" s="126">
        <v>3351</v>
      </c>
    </row>
    <row r="3352" spans="1:38">
      <c r="A3352" s="721" t="s">
        <v>2143</v>
      </c>
      <c r="B3352" s="722">
        <v>29</v>
      </c>
      <c r="C3352" s="722">
        <v>2990</v>
      </c>
      <c r="D3352" s="722">
        <v>299005</v>
      </c>
      <c r="E3352" s="721">
        <v>2990059479</v>
      </c>
      <c r="F3352" s="721" t="s">
        <v>1794</v>
      </c>
      <c r="G3352" s="1127">
        <v>-195450271</v>
      </c>
      <c r="H3352" s="1128">
        <v>0</v>
      </c>
      <c r="I3352" s="1128">
        <v>-195450271.44</v>
      </c>
      <c r="J3352" s="1128">
        <v>-0.43999999761581421</v>
      </c>
      <c r="K3352" s="1128">
        <v>0</v>
      </c>
      <c r="L3352" s="1128">
        <v>0</v>
      </c>
      <c r="M3352" s="1128">
        <v>-0.43999999761581421</v>
      </c>
      <c r="N3352" s="1129">
        <v>0</v>
      </c>
      <c r="O3352" s="1128">
        <v>-0.43999999761581421</v>
      </c>
      <c r="P3352" s="1127">
        <v>-0.16279999911785126</v>
      </c>
      <c r="Q3352" s="1127">
        <v>0</v>
      </c>
      <c r="R3352" s="1127">
        <v>0</v>
      </c>
      <c r="S3352" s="1127">
        <v>0</v>
      </c>
      <c r="T3352" s="1130">
        <v>0</v>
      </c>
      <c r="U3352" s="1130">
        <v>0</v>
      </c>
      <c r="V3352" s="1130">
        <v>0</v>
      </c>
      <c r="W3352" s="1127">
        <v>0</v>
      </c>
      <c r="X3352" s="1130">
        <v>-0.16279999911785126</v>
      </c>
      <c r="Y3352" s="735">
        <v>0.37</v>
      </c>
      <c r="Z3352" s="1131">
        <v>0</v>
      </c>
      <c r="AA3352" s="1131">
        <v>-0.16279999911785126</v>
      </c>
      <c r="AB3352" s="1131">
        <v>0</v>
      </c>
      <c r="AC3352" s="1131">
        <v>0</v>
      </c>
      <c r="AD3352" s="1131">
        <v>0</v>
      </c>
      <c r="AE3352" s="1131">
        <v>-0.16279999911785126</v>
      </c>
      <c r="AF3352" s="126"/>
      <c r="AG3352" s="126"/>
      <c r="AH3352" s="126"/>
      <c r="AI3352" s="126"/>
      <c r="AJ3352" s="126"/>
      <c r="AK3352" s="126"/>
      <c r="AL3352" s="126">
        <v>3352</v>
      </c>
    </row>
    <row r="3353" spans="1:38">
      <c r="A3353" s="721" t="s">
        <v>2143</v>
      </c>
      <c r="B3353" s="722">
        <v>29</v>
      </c>
      <c r="C3353" s="722">
        <v>2990</v>
      </c>
      <c r="D3353" s="722">
        <v>299005</v>
      </c>
      <c r="E3353" s="721">
        <v>2990059504</v>
      </c>
      <c r="F3353" s="721" t="s">
        <v>4491</v>
      </c>
      <c r="G3353" s="1127">
        <v>-20723861</v>
      </c>
      <c r="H3353" s="1128">
        <v>0</v>
      </c>
      <c r="I3353" s="1128">
        <v>-20723861.039999999</v>
      </c>
      <c r="J3353" s="1128">
        <v>-3.9999999105930328E-2</v>
      </c>
      <c r="K3353" s="1128">
        <v>0</v>
      </c>
      <c r="L3353" s="1128">
        <v>0</v>
      </c>
      <c r="M3353" s="1128">
        <v>-3.9999999105930328E-2</v>
      </c>
      <c r="N3353" s="1129">
        <v>0</v>
      </c>
      <c r="O3353" s="1128">
        <v>-3.9999999105930328E-2</v>
      </c>
      <c r="P3353" s="1127">
        <v>-1.4799999669194222E-2</v>
      </c>
      <c r="Q3353" s="1127">
        <v>0</v>
      </c>
      <c r="R3353" s="1127">
        <v>0</v>
      </c>
      <c r="S3353" s="1127">
        <v>0</v>
      </c>
      <c r="T3353" s="1130">
        <v>0</v>
      </c>
      <c r="U3353" s="1130">
        <v>0</v>
      </c>
      <c r="V3353" s="1130">
        <v>0</v>
      </c>
      <c r="W3353" s="1127">
        <v>0</v>
      </c>
      <c r="X3353" s="1130">
        <v>-1.4799999669194222E-2</v>
      </c>
      <c r="Y3353" s="735">
        <v>0.37</v>
      </c>
      <c r="Z3353" s="1131">
        <v>0</v>
      </c>
      <c r="AA3353" s="1131">
        <v>-1.4799999669194222E-2</v>
      </c>
      <c r="AB3353" s="1131">
        <v>0</v>
      </c>
      <c r="AC3353" s="1131">
        <v>0</v>
      </c>
      <c r="AD3353" s="1131">
        <v>0</v>
      </c>
      <c r="AE3353" s="1131">
        <v>-1.4799999669194222E-2</v>
      </c>
      <c r="AF3353" s="126"/>
      <c r="AG3353" s="126"/>
      <c r="AH3353" s="126"/>
      <c r="AI3353" s="126"/>
      <c r="AJ3353" s="126"/>
      <c r="AK3353" s="126"/>
      <c r="AL3353" s="126">
        <v>3353</v>
      </c>
    </row>
    <row r="3354" spans="1:38">
      <c r="A3354" s="721" t="s">
        <v>2143</v>
      </c>
      <c r="B3354" s="722">
        <v>29</v>
      </c>
      <c r="C3354" s="722">
        <v>2990</v>
      </c>
      <c r="D3354" s="722">
        <v>299005</v>
      </c>
      <c r="E3354" s="721">
        <v>2990059505</v>
      </c>
      <c r="F3354" s="721" t="s">
        <v>4492</v>
      </c>
      <c r="G3354" s="1127">
        <v>-988883336</v>
      </c>
      <c r="H3354" s="1128">
        <v>0</v>
      </c>
      <c r="I3354" s="1128">
        <v>-988883336.49000001</v>
      </c>
      <c r="J3354" s="1128">
        <v>-0.49000000953674316</v>
      </c>
      <c r="K3354" s="1128">
        <v>0</v>
      </c>
      <c r="L3354" s="1128">
        <v>0</v>
      </c>
      <c r="M3354" s="1128">
        <v>-0.49000000953674316</v>
      </c>
      <c r="N3354" s="1129">
        <v>0</v>
      </c>
      <c r="O3354" s="1128">
        <v>-0.49000000953674316</v>
      </c>
      <c r="P3354" s="1127">
        <v>-0.18130000352859496</v>
      </c>
      <c r="Q3354" s="1127">
        <v>0</v>
      </c>
      <c r="R3354" s="1127">
        <v>0</v>
      </c>
      <c r="S3354" s="1127">
        <v>0</v>
      </c>
      <c r="T3354" s="1130">
        <v>0</v>
      </c>
      <c r="U3354" s="1130">
        <v>0</v>
      </c>
      <c r="V3354" s="1130">
        <v>0</v>
      </c>
      <c r="W3354" s="1127">
        <v>0</v>
      </c>
      <c r="X3354" s="1130">
        <v>-0.18130000352859496</v>
      </c>
      <c r="Y3354" s="735">
        <v>0.37</v>
      </c>
      <c r="Z3354" s="1131">
        <v>0</v>
      </c>
      <c r="AA3354" s="1131">
        <v>-0.18130000352859496</v>
      </c>
      <c r="AB3354" s="1131">
        <v>0</v>
      </c>
      <c r="AC3354" s="1131">
        <v>0</v>
      </c>
      <c r="AD3354" s="1131">
        <v>0</v>
      </c>
      <c r="AE3354" s="1131">
        <v>-0.18130000352859496</v>
      </c>
      <c r="AF3354" s="126"/>
      <c r="AG3354" s="126"/>
      <c r="AH3354" s="126"/>
      <c r="AI3354" s="126"/>
      <c r="AJ3354" s="126"/>
      <c r="AK3354" s="126"/>
      <c r="AL3354" s="126">
        <v>3354</v>
      </c>
    </row>
    <row r="3355" spans="1:38">
      <c r="A3355" s="721" t="s">
        <v>2143</v>
      </c>
      <c r="B3355" s="722">
        <v>29</v>
      </c>
      <c r="C3355" s="722">
        <v>2990</v>
      </c>
      <c r="D3355" s="722">
        <v>299005</v>
      </c>
      <c r="E3355" s="721">
        <v>2990059507</v>
      </c>
      <c r="F3355" s="721" t="s">
        <v>4493</v>
      </c>
      <c r="G3355" s="1127">
        <v>1031046953</v>
      </c>
      <c r="H3355" s="1128">
        <v>0</v>
      </c>
      <c r="I3355" s="1128">
        <v>1031046952.6</v>
      </c>
      <c r="J3355" s="1128">
        <v>-0.39999997615814209</v>
      </c>
      <c r="K3355" s="1128">
        <v>0</v>
      </c>
      <c r="L3355" s="1128">
        <v>0</v>
      </c>
      <c r="M3355" s="1128">
        <v>-0.39999997615814209</v>
      </c>
      <c r="N3355" s="1129">
        <v>0</v>
      </c>
      <c r="O3355" s="1128">
        <v>-0.39999997615814209</v>
      </c>
      <c r="P3355" s="1127">
        <v>-0.14799999117851256</v>
      </c>
      <c r="Q3355" s="1127">
        <v>0</v>
      </c>
      <c r="R3355" s="1127">
        <v>0</v>
      </c>
      <c r="S3355" s="1127">
        <v>0</v>
      </c>
      <c r="T3355" s="1130">
        <v>0</v>
      </c>
      <c r="U3355" s="1130">
        <v>0</v>
      </c>
      <c r="V3355" s="1130">
        <v>0</v>
      </c>
      <c r="W3355" s="1127">
        <v>0</v>
      </c>
      <c r="X3355" s="1130">
        <v>-0.14799999117851256</v>
      </c>
      <c r="Y3355" s="735">
        <v>0.37</v>
      </c>
      <c r="Z3355" s="1131">
        <v>0</v>
      </c>
      <c r="AA3355" s="1131">
        <v>-0.14799999117851256</v>
      </c>
      <c r="AB3355" s="1131">
        <v>0</v>
      </c>
      <c r="AC3355" s="1131">
        <v>0</v>
      </c>
      <c r="AD3355" s="1131">
        <v>0</v>
      </c>
      <c r="AE3355" s="1131">
        <v>-0.14799999117851256</v>
      </c>
      <c r="AF3355" s="126"/>
      <c r="AG3355" s="126"/>
      <c r="AH3355" s="126"/>
      <c r="AI3355" s="126"/>
      <c r="AJ3355" s="126"/>
      <c r="AK3355" s="126"/>
      <c r="AL3355" s="126">
        <v>3355</v>
      </c>
    </row>
    <row r="3356" spans="1:38">
      <c r="A3356" s="721" t="s">
        <v>2143</v>
      </c>
      <c r="B3356" s="722">
        <v>29</v>
      </c>
      <c r="C3356" s="722">
        <v>2990</v>
      </c>
      <c r="D3356" s="722">
        <v>299005</v>
      </c>
      <c r="E3356" s="721">
        <v>2990059514</v>
      </c>
      <c r="F3356" s="721" t="s">
        <v>1795</v>
      </c>
      <c r="G3356" s="1127">
        <v>-22445515</v>
      </c>
      <c r="H3356" s="1128">
        <v>0</v>
      </c>
      <c r="I3356" s="1128">
        <v>-22445515</v>
      </c>
      <c r="J3356" s="1128">
        <v>0</v>
      </c>
      <c r="K3356" s="1128">
        <v>0</v>
      </c>
      <c r="L3356" s="1128">
        <v>0</v>
      </c>
      <c r="M3356" s="1128">
        <v>0</v>
      </c>
      <c r="N3356" s="1129">
        <v>0</v>
      </c>
      <c r="O3356" s="1128">
        <v>0</v>
      </c>
      <c r="P3356" s="1127">
        <v>0</v>
      </c>
      <c r="Q3356" s="1127">
        <v>0</v>
      </c>
      <c r="R3356" s="1127">
        <v>0</v>
      </c>
      <c r="S3356" s="1127">
        <v>0</v>
      </c>
      <c r="T3356" s="1130">
        <v>0</v>
      </c>
      <c r="U3356" s="1130">
        <v>0</v>
      </c>
      <c r="V3356" s="1130">
        <v>0</v>
      </c>
      <c r="W3356" s="1127">
        <v>0</v>
      </c>
      <c r="X3356" s="1130">
        <v>0</v>
      </c>
      <c r="Y3356" s="735">
        <v>0</v>
      </c>
      <c r="Z3356" s="1131">
        <v>0</v>
      </c>
      <c r="AA3356" s="1131">
        <v>0</v>
      </c>
      <c r="AB3356" s="1131">
        <v>0</v>
      </c>
      <c r="AC3356" s="1131">
        <v>0</v>
      </c>
      <c r="AD3356" s="1131">
        <v>0</v>
      </c>
      <c r="AE3356" s="1131">
        <v>0</v>
      </c>
      <c r="AF3356" s="126"/>
      <c r="AG3356" s="126"/>
      <c r="AH3356" s="126"/>
      <c r="AI3356" s="126"/>
      <c r="AJ3356" s="126"/>
      <c r="AK3356" s="126"/>
      <c r="AL3356" s="126">
        <v>3356</v>
      </c>
    </row>
    <row r="3357" spans="1:38">
      <c r="A3357" s="721" t="s">
        <v>2143</v>
      </c>
      <c r="B3357" s="722">
        <v>29</v>
      </c>
      <c r="C3357" s="722">
        <v>2990</v>
      </c>
      <c r="D3357" s="722">
        <v>299005</v>
      </c>
      <c r="E3357" s="721">
        <v>2990059529</v>
      </c>
      <c r="F3357" s="721" t="s">
        <v>1796</v>
      </c>
      <c r="G3357" s="1127">
        <v>-69163581</v>
      </c>
      <c r="H3357" s="1128">
        <v>0</v>
      </c>
      <c r="I3357" s="1128">
        <v>-69163581</v>
      </c>
      <c r="J3357" s="1128">
        <v>0</v>
      </c>
      <c r="K3357" s="1128">
        <v>0</v>
      </c>
      <c r="L3357" s="1128">
        <v>0</v>
      </c>
      <c r="M3357" s="1128">
        <v>0</v>
      </c>
      <c r="N3357" s="1129">
        <v>0</v>
      </c>
      <c r="O3357" s="1128">
        <v>0</v>
      </c>
      <c r="P3357" s="1127">
        <v>0</v>
      </c>
      <c r="Q3357" s="1127">
        <v>0</v>
      </c>
      <c r="R3357" s="1127">
        <v>0</v>
      </c>
      <c r="S3357" s="1127">
        <v>0</v>
      </c>
      <c r="T3357" s="1130">
        <v>0</v>
      </c>
      <c r="U3357" s="1130">
        <v>0</v>
      </c>
      <c r="V3357" s="1130">
        <v>0</v>
      </c>
      <c r="W3357" s="1127">
        <v>0</v>
      </c>
      <c r="X3357" s="1130">
        <v>0</v>
      </c>
      <c r="Y3357" s="735">
        <v>0</v>
      </c>
      <c r="Z3357" s="1131">
        <v>0</v>
      </c>
      <c r="AA3357" s="1131">
        <v>0</v>
      </c>
      <c r="AB3357" s="1131">
        <v>0</v>
      </c>
      <c r="AC3357" s="1131">
        <v>0</v>
      </c>
      <c r="AD3357" s="1131">
        <v>0</v>
      </c>
      <c r="AE3357" s="1131">
        <v>0</v>
      </c>
      <c r="AF3357" s="126"/>
      <c r="AG3357" s="126"/>
      <c r="AH3357" s="126"/>
      <c r="AI3357" s="126"/>
      <c r="AJ3357" s="126"/>
      <c r="AK3357" s="126"/>
      <c r="AL3357" s="126">
        <v>3357</v>
      </c>
    </row>
    <row r="3358" spans="1:38">
      <c r="A3358" s="721" t="s">
        <v>2143</v>
      </c>
      <c r="B3358" s="722">
        <v>29</v>
      </c>
      <c r="C3358" s="722">
        <v>2990</v>
      </c>
      <c r="D3358" s="722">
        <v>299005</v>
      </c>
      <c r="E3358" s="721">
        <v>2990059541</v>
      </c>
      <c r="F3358" s="721" t="s">
        <v>4494</v>
      </c>
      <c r="G3358" s="1127">
        <v>-55173609</v>
      </c>
      <c r="H3358" s="1128">
        <v>0</v>
      </c>
      <c r="I3358" s="1128">
        <v>-55173609.030000001</v>
      </c>
      <c r="J3358" s="1128">
        <v>-3.0000001192092896E-2</v>
      </c>
      <c r="K3358" s="1128">
        <v>0</v>
      </c>
      <c r="L3358" s="1128">
        <v>0</v>
      </c>
      <c r="M3358" s="1128">
        <v>-3.0000001192092896E-2</v>
      </c>
      <c r="N3358" s="1129">
        <v>0</v>
      </c>
      <c r="O3358" s="1128">
        <v>-3.0000001192092896E-2</v>
      </c>
      <c r="P3358" s="1127">
        <v>-1.1100000441074372E-2</v>
      </c>
      <c r="Q3358" s="1127">
        <v>0</v>
      </c>
      <c r="R3358" s="1127">
        <v>0</v>
      </c>
      <c r="S3358" s="1127">
        <v>0</v>
      </c>
      <c r="T3358" s="1130">
        <v>0</v>
      </c>
      <c r="U3358" s="1130">
        <v>0</v>
      </c>
      <c r="V3358" s="1130">
        <v>0</v>
      </c>
      <c r="W3358" s="1127">
        <v>0</v>
      </c>
      <c r="X3358" s="1130">
        <v>-1.1100000441074372E-2</v>
      </c>
      <c r="Y3358" s="735">
        <v>0.37</v>
      </c>
      <c r="Z3358" s="1131">
        <v>0</v>
      </c>
      <c r="AA3358" s="1131">
        <v>-1.1100000441074372E-2</v>
      </c>
      <c r="AB3358" s="1131">
        <v>0</v>
      </c>
      <c r="AC3358" s="1131">
        <v>0</v>
      </c>
      <c r="AD3358" s="1131">
        <v>0</v>
      </c>
      <c r="AE3358" s="1131">
        <v>-1.1100000441074372E-2</v>
      </c>
      <c r="AF3358" s="126"/>
      <c r="AG3358" s="126"/>
      <c r="AH3358" s="126"/>
      <c r="AI3358" s="126"/>
      <c r="AJ3358" s="126"/>
      <c r="AK3358" s="126"/>
      <c r="AL3358" s="126">
        <v>3358</v>
      </c>
    </row>
    <row r="3359" spans="1:38">
      <c r="A3359" s="721" t="s">
        <v>2143</v>
      </c>
      <c r="B3359" s="722">
        <v>29</v>
      </c>
      <c r="C3359" s="722">
        <v>2990</v>
      </c>
      <c r="D3359" s="722">
        <v>299005</v>
      </c>
      <c r="E3359" s="721">
        <v>2990059573</v>
      </c>
      <c r="F3359" s="721" t="s">
        <v>4495</v>
      </c>
      <c r="G3359" s="1127">
        <v>-18872482762</v>
      </c>
      <c r="H3359" s="1128">
        <v>0</v>
      </c>
      <c r="I3359" s="1128">
        <v>-18872482761.93</v>
      </c>
      <c r="J3359" s="1128">
        <v>6.999969482421875E-2</v>
      </c>
      <c r="K3359" s="1128">
        <v>0</v>
      </c>
      <c r="L3359" s="1128">
        <v>6.999969482421875E-2</v>
      </c>
      <c r="M3359" s="1128">
        <v>0</v>
      </c>
      <c r="N3359" s="1129">
        <v>0</v>
      </c>
      <c r="O3359" s="1128">
        <v>6.999969482421875E-2</v>
      </c>
      <c r="P3359" s="1127">
        <v>2.5899887084960938E-2</v>
      </c>
      <c r="Q3359" s="1127">
        <v>0</v>
      </c>
      <c r="R3359" s="1127">
        <v>0</v>
      </c>
      <c r="S3359" s="1127">
        <v>0</v>
      </c>
      <c r="T3359" s="1130">
        <v>0</v>
      </c>
      <c r="U3359" s="1130">
        <v>0</v>
      </c>
      <c r="V3359" s="1130">
        <v>0</v>
      </c>
      <c r="W3359" s="1127">
        <v>0</v>
      </c>
      <c r="X3359" s="1130">
        <v>2.5899887084960938E-2</v>
      </c>
      <c r="Y3359" s="735">
        <v>0.37</v>
      </c>
      <c r="Z3359" s="1131">
        <v>2.5899887084960938E-2</v>
      </c>
      <c r="AA3359" s="1131">
        <v>0</v>
      </c>
      <c r="AB3359" s="1131">
        <v>0</v>
      </c>
      <c r="AC3359" s="1131">
        <v>0</v>
      </c>
      <c r="AD3359" s="1131">
        <v>2.5899887084960938E-2</v>
      </c>
      <c r="AE3359" s="1131">
        <v>0</v>
      </c>
      <c r="AF3359" s="126"/>
      <c r="AG3359" s="126"/>
      <c r="AH3359" s="126"/>
      <c r="AI3359" s="126"/>
      <c r="AJ3359" s="126"/>
      <c r="AK3359" s="126"/>
      <c r="AL3359" s="126">
        <v>3359</v>
      </c>
    </row>
    <row r="3360" spans="1:38">
      <c r="A3360" s="721" t="s">
        <v>2143</v>
      </c>
      <c r="B3360" s="722">
        <v>29</v>
      </c>
      <c r="C3360" s="722">
        <v>2990</v>
      </c>
      <c r="D3360" s="722">
        <v>299005</v>
      </c>
      <c r="E3360" s="721">
        <v>2990059583</v>
      </c>
      <c r="F3360" s="721" t="s">
        <v>4496</v>
      </c>
      <c r="G3360" s="1127">
        <v>-5803457</v>
      </c>
      <c r="H3360" s="1128">
        <v>0</v>
      </c>
      <c r="I3360" s="1128">
        <v>-5803457</v>
      </c>
      <c r="J3360" s="1128">
        <v>0</v>
      </c>
      <c r="K3360" s="1128">
        <v>0</v>
      </c>
      <c r="L3360" s="1128">
        <v>0</v>
      </c>
      <c r="M3360" s="1128">
        <v>0</v>
      </c>
      <c r="N3360" s="1129">
        <v>0</v>
      </c>
      <c r="O3360" s="1128">
        <v>0</v>
      </c>
      <c r="P3360" s="1127">
        <v>0</v>
      </c>
      <c r="Q3360" s="1127">
        <v>0</v>
      </c>
      <c r="R3360" s="1127">
        <v>0</v>
      </c>
      <c r="S3360" s="1127">
        <v>0</v>
      </c>
      <c r="T3360" s="1130">
        <v>0</v>
      </c>
      <c r="U3360" s="1130">
        <v>0</v>
      </c>
      <c r="V3360" s="1130">
        <v>0</v>
      </c>
      <c r="W3360" s="1127">
        <v>0</v>
      </c>
      <c r="X3360" s="1130">
        <v>0</v>
      </c>
      <c r="Y3360" s="735">
        <v>0</v>
      </c>
      <c r="Z3360" s="1131">
        <v>0</v>
      </c>
      <c r="AA3360" s="1131">
        <v>0</v>
      </c>
      <c r="AB3360" s="1131">
        <v>0</v>
      </c>
      <c r="AC3360" s="1131">
        <v>0</v>
      </c>
      <c r="AD3360" s="1131">
        <v>0</v>
      </c>
      <c r="AE3360" s="1131">
        <v>0</v>
      </c>
      <c r="AF3360" s="126"/>
      <c r="AG3360" s="126"/>
      <c r="AH3360" s="126"/>
      <c r="AI3360" s="126"/>
      <c r="AJ3360" s="126"/>
      <c r="AK3360" s="126"/>
      <c r="AL3360" s="126">
        <v>3360</v>
      </c>
    </row>
    <row r="3361" spans="1:38">
      <c r="A3361" s="721" t="s">
        <v>2143</v>
      </c>
      <c r="B3361" s="722">
        <v>29</v>
      </c>
      <c r="C3361" s="722">
        <v>2990</v>
      </c>
      <c r="D3361" s="722">
        <v>299005</v>
      </c>
      <c r="E3361" s="721">
        <v>2990059586</v>
      </c>
      <c r="F3361" s="721" t="s">
        <v>4497</v>
      </c>
      <c r="G3361" s="1127">
        <v>-4242</v>
      </c>
      <c r="H3361" s="1128">
        <v>0</v>
      </c>
      <c r="I3361" s="1128">
        <v>-4242</v>
      </c>
      <c r="J3361" s="1128">
        <v>0</v>
      </c>
      <c r="K3361" s="1128">
        <v>0</v>
      </c>
      <c r="L3361" s="1128">
        <v>0</v>
      </c>
      <c r="M3361" s="1128">
        <v>0</v>
      </c>
      <c r="N3361" s="1129">
        <v>0</v>
      </c>
      <c r="O3361" s="1128">
        <v>0</v>
      </c>
      <c r="P3361" s="1127">
        <v>0</v>
      </c>
      <c r="Q3361" s="1127">
        <v>0</v>
      </c>
      <c r="R3361" s="1127">
        <v>0</v>
      </c>
      <c r="S3361" s="1127">
        <v>0</v>
      </c>
      <c r="T3361" s="1130">
        <v>0</v>
      </c>
      <c r="U3361" s="1130">
        <v>0</v>
      </c>
      <c r="V3361" s="1130">
        <v>0</v>
      </c>
      <c r="W3361" s="1127">
        <v>0</v>
      </c>
      <c r="X3361" s="1130">
        <v>0</v>
      </c>
      <c r="Y3361" s="735">
        <v>0</v>
      </c>
      <c r="Z3361" s="1131">
        <v>0</v>
      </c>
      <c r="AA3361" s="1131">
        <v>0</v>
      </c>
      <c r="AB3361" s="1131">
        <v>0</v>
      </c>
      <c r="AC3361" s="1131">
        <v>0</v>
      </c>
      <c r="AD3361" s="1131">
        <v>0</v>
      </c>
      <c r="AE3361" s="1131">
        <v>0</v>
      </c>
      <c r="AF3361" s="126"/>
      <c r="AG3361" s="126"/>
      <c r="AH3361" s="126"/>
      <c r="AI3361" s="126"/>
      <c r="AJ3361" s="126"/>
      <c r="AK3361" s="126"/>
      <c r="AL3361" s="126">
        <v>3361</v>
      </c>
    </row>
    <row r="3362" spans="1:38">
      <c r="A3362" s="721" t="s">
        <v>2143</v>
      </c>
      <c r="B3362" s="722">
        <v>29</v>
      </c>
      <c r="C3362" s="722">
        <v>2990</v>
      </c>
      <c r="D3362" s="722">
        <v>299005</v>
      </c>
      <c r="E3362" s="721">
        <v>2990059613</v>
      </c>
      <c r="F3362" s="721" t="s">
        <v>1797</v>
      </c>
      <c r="G3362" s="1127">
        <v>-2633798633</v>
      </c>
      <c r="H3362" s="1128">
        <v>0</v>
      </c>
      <c r="I3362" s="1128">
        <v>-2633798633.3000002</v>
      </c>
      <c r="J3362" s="1128">
        <v>-0.30000019073486328</v>
      </c>
      <c r="K3362" s="1128">
        <v>0</v>
      </c>
      <c r="L3362" s="1128">
        <v>0</v>
      </c>
      <c r="M3362" s="1128">
        <v>-0.30000019073486328</v>
      </c>
      <c r="N3362" s="1129">
        <v>0</v>
      </c>
      <c r="O3362" s="1128">
        <v>-0.30000019073486328</v>
      </c>
      <c r="P3362" s="1127">
        <v>-0.11100007057189941</v>
      </c>
      <c r="Q3362" s="1127">
        <v>0</v>
      </c>
      <c r="R3362" s="1127">
        <v>0</v>
      </c>
      <c r="S3362" s="1127">
        <v>0</v>
      </c>
      <c r="T3362" s="1130">
        <v>0</v>
      </c>
      <c r="U3362" s="1130">
        <v>0</v>
      </c>
      <c r="V3362" s="1130">
        <v>0</v>
      </c>
      <c r="W3362" s="1127">
        <v>0</v>
      </c>
      <c r="X3362" s="1130">
        <v>-0.11100007057189941</v>
      </c>
      <c r="Y3362" s="735">
        <v>0.37</v>
      </c>
      <c r="Z3362" s="1131">
        <v>0</v>
      </c>
      <c r="AA3362" s="1131">
        <v>-0.11100007057189941</v>
      </c>
      <c r="AB3362" s="1131">
        <v>0</v>
      </c>
      <c r="AC3362" s="1131">
        <v>0</v>
      </c>
      <c r="AD3362" s="1131">
        <v>0</v>
      </c>
      <c r="AE3362" s="1131">
        <v>-0.11100007057189941</v>
      </c>
      <c r="AF3362" s="126"/>
      <c r="AG3362" s="126"/>
      <c r="AH3362" s="126"/>
      <c r="AI3362" s="126"/>
      <c r="AJ3362" s="126"/>
      <c r="AK3362" s="126"/>
      <c r="AL3362" s="126">
        <v>3362</v>
      </c>
    </row>
    <row r="3363" spans="1:38">
      <c r="A3363" s="721" t="s">
        <v>2143</v>
      </c>
      <c r="B3363" s="722">
        <v>29</v>
      </c>
      <c r="C3363" s="722">
        <v>2990</v>
      </c>
      <c r="D3363" s="722">
        <v>299005</v>
      </c>
      <c r="E3363" s="721">
        <v>2990059614</v>
      </c>
      <c r="F3363" s="721" t="s">
        <v>2149</v>
      </c>
      <c r="G3363" s="1127">
        <v>0</v>
      </c>
      <c r="H3363" s="1128">
        <v>0</v>
      </c>
      <c r="I3363" s="1128">
        <v>0</v>
      </c>
      <c r="J3363" s="1128">
        <v>0</v>
      </c>
      <c r="K3363" s="1128">
        <v>0</v>
      </c>
      <c r="L3363" s="1128">
        <v>0</v>
      </c>
      <c r="M3363" s="1128">
        <v>0</v>
      </c>
      <c r="N3363" s="1129">
        <v>0</v>
      </c>
      <c r="O3363" s="1128">
        <v>0</v>
      </c>
      <c r="P3363" s="1127">
        <v>0</v>
      </c>
      <c r="Q3363" s="1127">
        <v>0</v>
      </c>
      <c r="R3363" s="1127">
        <v>0</v>
      </c>
      <c r="S3363" s="1127">
        <v>0</v>
      </c>
      <c r="T3363" s="1130">
        <v>0</v>
      </c>
      <c r="U3363" s="1130">
        <v>0</v>
      </c>
      <c r="V3363" s="1130">
        <v>0</v>
      </c>
      <c r="W3363" s="1127">
        <v>0</v>
      </c>
      <c r="X3363" s="1130">
        <v>0</v>
      </c>
      <c r="Y3363" s="735">
        <v>0</v>
      </c>
      <c r="Z3363" s="1131">
        <v>0</v>
      </c>
      <c r="AA3363" s="1131">
        <v>0</v>
      </c>
      <c r="AB3363" s="1131">
        <v>0</v>
      </c>
      <c r="AC3363" s="1131">
        <v>0</v>
      </c>
      <c r="AD3363" s="1131">
        <v>0</v>
      </c>
      <c r="AE3363" s="1131">
        <v>0</v>
      </c>
      <c r="AF3363" s="126"/>
      <c r="AG3363" s="126"/>
      <c r="AH3363" s="126"/>
      <c r="AI3363" s="126"/>
      <c r="AJ3363" s="126"/>
      <c r="AK3363" s="126"/>
      <c r="AL3363" s="126">
        <v>3363</v>
      </c>
    </row>
    <row r="3364" spans="1:38">
      <c r="A3364" s="721" t="s">
        <v>2143</v>
      </c>
      <c r="B3364" s="722">
        <v>29</v>
      </c>
      <c r="C3364" s="722">
        <v>2990</v>
      </c>
      <c r="D3364" s="722">
        <v>299005</v>
      </c>
      <c r="E3364" s="721">
        <v>2990059616</v>
      </c>
      <c r="F3364" s="721" t="s">
        <v>1798</v>
      </c>
      <c r="G3364" s="1127">
        <v>-20847020</v>
      </c>
      <c r="H3364" s="1128">
        <v>0</v>
      </c>
      <c r="I3364" s="1128">
        <v>-20847019.640000001</v>
      </c>
      <c r="J3364" s="1128">
        <v>0.35999999940395355</v>
      </c>
      <c r="K3364" s="1128">
        <v>0</v>
      </c>
      <c r="L3364" s="1128">
        <v>0.35999999940395355</v>
      </c>
      <c r="M3364" s="1128">
        <v>0</v>
      </c>
      <c r="N3364" s="1129">
        <v>0</v>
      </c>
      <c r="O3364" s="1128">
        <v>0.35999999940395355</v>
      </c>
      <c r="P3364" s="1127">
        <v>0.13319999977946281</v>
      </c>
      <c r="Q3364" s="1127">
        <v>0</v>
      </c>
      <c r="R3364" s="1127">
        <v>0</v>
      </c>
      <c r="S3364" s="1127">
        <v>0</v>
      </c>
      <c r="T3364" s="1130">
        <v>0</v>
      </c>
      <c r="U3364" s="1130">
        <v>0</v>
      </c>
      <c r="V3364" s="1130">
        <v>0</v>
      </c>
      <c r="W3364" s="1127">
        <v>0</v>
      </c>
      <c r="X3364" s="1130">
        <v>0.13319999977946281</v>
      </c>
      <c r="Y3364" s="735">
        <v>0.37</v>
      </c>
      <c r="Z3364" s="1131">
        <v>0.13319999977946281</v>
      </c>
      <c r="AA3364" s="1131">
        <v>0</v>
      </c>
      <c r="AB3364" s="1131">
        <v>0</v>
      </c>
      <c r="AC3364" s="1131">
        <v>-1.1100000441074372E-2</v>
      </c>
      <c r="AD3364" s="1131">
        <v>0.13319999977946281</v>
      </c>
      <c r="AE3364" s="1131">
        <v>1.1100000441074372E-2</v>
      </c>
      <c r="AF3364" s="126"/>
      <c r="AG3364" s="126"/>
      <c r="AH3364" s="126"/>
      <c r="AI3364" s="126"/>
      <c r="AJ3364" s="126"/>
      <c r="AK3364" s="126"/>
      <c r="AL3364" s="126">
        <v>3364</v>
      </c>
    </row>
    <row r="3365" spans="1:38">
      <c r="A3365" s="721" t="s">
        <v>2143</v>
      </c>
      <c r="B3365" s="722">
        <v>29</v>
      </c>
      <c r="C3365" s="722">
        <v>2990</v>
      </c>
      <c r="D3365" s="722">
        <v>299005</v>
      </c>
      <c r="E3365" s="721">
        <v>2990059618</v>
      </c>
      <c r="F3365" s="721" t="s">
        <v>1799</v>
      </c>
      <c r="G3365" s="1127">
        <v>-601197153</v>
      </c>
      <c r="H3365" s="1128">
        <v>0</v>
      </c>
      <c r="I3365" s="1128">
        <v>-601197153.39999998</v>
      </c>
      <c r="J3365" s="1128">
        <v>-0.39999997615814209</v>
      </c>
      <c r="K3365" s="1128">
        <v>0</v>
      </c>
      <c r="L3365" s="1128">
        <v>0</v>
      </c>
      <c r="M3365" s="1128">
        <v>-0.39999997615814209</v>
      </c>
      <c r="N3365" s="1129">
        <v>0</v>
      </c>
      <c r="O3365" s="1128">
        <v>-0.39999997615814209</v>
      </c>
      <c r="P3365" s="1127">
        <v>-0.14799999117851256</v>
      </c>
      <c r="Q3365" s="1127">
        <v>0</v>
      </c>
      <c r="R3365" s="1127">
        <v>0</v>
      </c>
      <c r="S3365" s="1127">
        <v>0</v>
      </c>
      <c r="T3365" s="1130">
        <v>0</v>
      </c>
      <c r="U3365" s="1130">
        <v>0</v>
      </c>
      <c r="V3365" s="1130">
        <v>0</v>
      </c>
      <c r="W3365" s="1127">
        <v>0</v>
      </c>
      <c r="X3365" s="1130">
        <v>-0.14799999117851256</v>
      </c>
      <c r="Y3365" s="735">
        <v>0.37</v>
      </c>
      <c r="Z3365" s="1131">
        <v>0</v>
      </c>
      <c r="AA3365" s="1131">
        <v>-0.14799999117851256</v>
      </c>
      <c r="AB3365" s="1131">
        <v>0.15170003175735475</v>
      </c>
      <c r="AC3365" s="1131">
        <v>0</v>
      </c>
      <c r="AD3365" s="1131">
        <v>-0.15170003175735475</v>
      </c>
      <c r="AE3365" s="1131">
        <v>-0.14799999117851256</v>
      </c>
      <c r="AF3365" s="126"/>
      <c r="AG3365" s="126"/>
      <c r="AH3365" s="126"/>
      <c r="AI3365" s="126"/>
      <c r="AJ3365" s="126"/>
      <c r="AK3365" s="126"/>
      <c r="AL3365" s="126">
        <v>3365</v>
      </c>
    </row>
    <row r="3366" spans="1:38">
      <c r="A3366" s="721" t="s">
        <v>2143</v>
      </c>
      <c r="B3366" s="722">
        <v>29</v>
      </c>
      <c r="C3366" s="722">
        <v>2990</v>
      </c>
      <c r="D3366" s="722">
        <v>299005</v>
      </c>
      <c r="E3366" s="721">
        <v>2990059619</v>
      </c>
      <c r="F3366" s="721" t="s">
        <v>1800</v>
      </c>
      <c r="G3366" s="1127">
        <v>-828798593</v>
      </c>
      <c r="H3366" s="1128">
        <v>0</v>
      </c>
      <c r="I3366" s="1128">
        <v>-828798593.17999995</v>
      </c>
      <c r="J3366" s="1128">
        <v>-0.1799999475479126</v>
      </c>
      <c r="K3366" s="1128">
        <v>0</v>
      </c>
      <c r="L3366" s="1128">
        <v>0</v>
      </c>
      <c r="M3366" s="1128">
        <v>-0.1799999475479126</v>
      </c>
      <c r="N3366" s="1129">
        <v>0</v>
      </c>
      <c r="O3366" s="1128">
        <v>-0.1799999475479126</v>
      </c>
      <c r="P3366" s="1127">
        <v>-6.6599980592727662E-2</v>
      </c>
      <c r="Q3366" s="1127">
        <v>0</v>
      </c>
      <c r="R3366" s="1127">
        <v>0</v>
      </c>
      <c r="S3366" s="1127">
        <v>0</v>
      </c>
      <c r="T3366" s="1130">
        <v>0</v>
      </c>
      <c r="U3366" s="1130">
        <v>0</v>
      </c>
      <c r="V3366" s="1130">
        <v>0</v>
      </c>
      <c r="W3366" s="1127">
        <v>0</v>
      </c>
      <c r="X3366" s="1130">
        <v>-6.6599980592727662E-2</v>
      </c>
      <c r="Y3366" s="735">
        <v>0.37</v>
      </c>
      <c r="Z3366" s="1131">
        <v>0</v>
      </c>
      <c r="AA3366" s="1131">
        <v>-6.6599980592727662E-2</v>
      </c>
      <c r="AB3366" s="1131">
        <v>9.2499999999999999E-2</v>
      </c>
      <c r="AC3366" s="1131">
        <v>0</v>
      </c>
      <c r="AD3366" s="1131">
        <v>-9.2499999999999999E-2</v>
      </c>
      <c r="AE3366" s="1131">
        <v>-6.6599980592727662E-2</v>
      </c>
      <c r="AF3366" s="126"/>
      <c r="AG3366" s="126"/>
      <c r="AH3366" s="126"/>
      <c r="AI3366" s="126"/>
      <c r="AJ3366" s="126"/>
      <c r="AK3366" s="126"/>
      <c r="AL3366" s="126">
        <v>3366</v>
      </c>
    </row>
    <row r="3367" spans="1:38">
      <c r="A3367" s="721" t="s">
        <v>2143</v>
      </c>
      <c r="B3367" s="722">
        <v>29</v>
      </c>
      <c r="C3367" s="722">
        <v>2990</v>
      </c>
      <c r="D3367" s="722">
        <v>299005</v>
      </c>
      <c r="E3367" s="721">
        <v>2990059620</v>
      </c>
      <c r="F3367" s="721" t="s">
        <v>1801</v>
      </c>
      <c r="G3367" s="1127">
        <v>-593240014</v>
      </c>
      <c r="H3367" s="1128">
        <v>0</v>
      </c>
      <c r="I3367" s="1128">
        <v>-593240013.70000005</v>
      </c>
      <c r="J3367" s="1128">
        <v>0.29999995231628418</v>
      </c>
      <c r="K3367" s="1128">
        <v>0</v>
      </c>
      <c r="L3367" s="1128">
        <v>0.29999995231628418</v>
      </c>
      <c r="M3367" s="1128">
        <v>0</v>
      </c>
      <c r="N3367" s="1129">
        <v>0</v>
      </c>
      <c r="O3367" s="1128">
        <v>0.29999995231628418</v>
      </c>
      <c r="P3367" s="1127">
        <v>0.11099998235702514</v>
      </c>
      <c r="Q3367" s="1127">
        <v>0</v>
      </c>
      <c r="R3367" s="1127">
        <v>0</v>
      </c>
      <c r="S3367" s="1127">
        <v>0</v>
      </c>
      <c r="T3367" s="1130">
        <v>0</v>
      </c>
      <c r="U3367" s="1130">
        <v>0</v>
      </c>
      <c r="V3367" s="1130">
        <v>0</v>
      </c>
      <c r="W3367" s="1127">
        <v>0</v>
      </c>
      <c r="X3367" s="1130">
        <v>0.11099998235702514</v>
      </c>
      <c r="Y3367" s="735">
        <v>0.37</v>
      </c>
      <c r="Z3367" s="1131">
        <v>0.11099998235702514</v>
      </c>
      <c r="AA3367" s="1131">
        <v>0</v>
      </c>
      <c r="AB3367" s="1131">
        <v>0</v>
      </c>
      <c r="AC3367" s="1131">
        <v>-7.3999995589256282E-2</v>
      </c>
      <c r="AD3367" s="1131">
        <v>0.11099998235702514</v>
      </c>
      <c r="AE3367" s="1131">
        <v>7.3999995589256282E-2</v>
      </c>
      <c r="AF3367" s="126"/>
      <c r="AG3367" s="126"/>
      <c r="AH3367" s="126"/>
      <c r="AI3367" s="126"/>
      <c r="AJ3367" s="126"/>
      <c r="AK3367" s="126"/>
      <c r="AL3367" s="126">
        <v>3367</v>
      </c>
    </row>
    <row r="3368" spans="1:38">
      <c r="A3368" s="721" t="s">
        <v>2143</v>
      </c>
      <c r="B3368" s="722">
        <v>29</v>
      </c>
      <c r="C3368" s="722">
        <v>2990</v>
      </c>
      <c r="D3368" s="722">
        <v>299005</v>
      </c>
      <c r="E3368" s="721">
        <v>2990059621</v>
      </c>
      <c r="F3368" s="721" t="s">
        <v>1802</v>
      </c>
      <c r="G3368" s="1127">
        <v>-119910360</v>
      </c>
      <c r="H3368" s="1128">
        <v>0</v>
      </c>
      <c r="I3368" s="1128">
        <v>-119910359.72</v>
      </c>
      <c r="J3368" s="1128">
        <v>0.2800000011920929</v>
      </c>
      <c r="K3368" s="1128">
        <v>0</v>
      </c>
      <c r="L3368" s="1128">
        <v>0.2800000011920929</v>
      </c>
      <c r="M3368" s="1128">
        <v>0</v>
      </c>
      <c r="N3368" s="1129">
        <v>0</v>
      </c>
      <c r="O3368" s="1128">
        <v>0.2800000011920929</v>
      </c>
      <c r="P3368" s="1127">
        <v>0.10360000044107437</v>
      </c>
      <c r="Q3368" s="1127">
        <v>0</v>
      </c>
      <c r="R3368" s="1127">
        <v>0</v>
      </c>
      <c r="S3368" s="1127">
        <v>0</v>
      </c>
      <c r="T3368" s="1130">
        <v>0</v>
      </c>
      <c r="U3368" s="1130">
        <v>0</v>
      </c>
      <c r="V3368" s="1130">
        <v>0</v>
      </c>
      <c r="W3368" s="1127">
        <v>0</v>
      </c>
      <c r="X3368" s="1130">
        <v>0.10360000044107437</v>
      </c>
      <c r="Y3368" s="735">
        <v>0.37</v>
      </c>
      <c r="Z3368" s="1131">
        <v>0.10360000044107437</v>
      </c>
      <c r="AA3368" s="1131">
        <v>0</v>
      </c>
      <c r="AB3368" s="1131">
        <v>0</v>
      </c>
      <c r="AC3368" s="1131">
        <v>-2.5899997353553771E-2</v>
      </c>
      <c r="AD3368" s="1131">
        <v>0.10360000044107437</v>
      </c>
      <c r="AE3368" s="1131">
        <v>2.5899997353553771E-2</v>
      </c>
      <c r="AF3368" s="126"/>
      <c r="AG3368" s="126"/>
      <c r="AH3368" s="126"/>
      <c r="AI3368" s="126"/>
      <c r="AJ3368" s="126"/>
      <c r="AK3368" s="126"/>
      <c r="AL3368" s="126">
        <v>3368</v>
      </c>
    </row>
    <row r="3369" spans="1:38">
      <c r="A3369" s="721" t="s">
        <v>2143</v>
      </c>
      <c r="B3369" s="722">
        <v>29</v>
      </c>
      <c r="C3369" s="722">
        <v>2990</v>
      </c>
      <c r="D3369" s="722">
        <v>299005</v>
      </c>
      <c r="E3369" s="721">
        <v>2990059622</v>
      </c>
      <c r="F3369" s="721" t="s">
        <v>3165</v>
      </c>
      <c r="G3369" s="1127">
        <v>-781100</v>
      </c>
      <c r="H3369" s="1128">
        <v>0</v>
      </c>
      <c r="I3369" s="1128">
        <v>-781099.84</v>
      </c>
      <c r="J3369" s="1128">
        <v>0.16000000003259629</v>
      </c>
      <c r="K3369" s="1128">
        <v>0</v>
      </c>
      <c r="L3369" s="1128">
        <v>0.16000000003259629</v>
      </c>
      <c r="M3369" s="1128">
        <v>0</v>
      </c>
      <c r="N3369" s="1129">
        <v>0</v>
      </c>
      <c r="O3369" s="1128">
        <v>0.16000000003259629</v>
      </c>
      <c r="P3369" s="1127">
        <v>5.9200000012060626E-2</v>
      </c>
      <c r="Q3369" s="1127">
        <v>0</v>
      </c>
      <c r="R3369" s="1127">
        <v>0</v>
      </c>
      <c r="S3369" s="1127">
        <v>0</v>
      </c>
      <c r="T3369" s="1130">
        <v>0</v>
      </c>
      <c r="U3369" s="1130">
        <v>0</v>
      </c>
      <c r="V3369" s="1130">
        <v>0</v>
      </c>
      <c r="W3369" s="1127">
        <v>0</v>
      </c>
      <c r="X3369" s="1130">
        <v>5.9200000012060626E-2</v>
      </c>
      <c r="Y3369" s="735">
        <v>0.37</v>
      </c>
      <c r="Z3369" s="1131">
        <v>5.9200000012060626E-2</v>
      </c>
      <c r="AA3369" s="1131">
        <v>0</v>
      </c>
      <c r="AB3369" s="1131">
        <v>0</v>
      </c>
      <c r="AC3369" s="1131">
        <v>0</v>
      </c>
      <c r="AD3369" s="1131">
        <v>5.9200000012060626E-2</v>
      </c>
      <c r="AE3369" s="1131">
        <v>0</v>
      </c>
      <c r="AF3369" s="126"/>
      <c r="AG3369" s="126"/>
      <c r="AH3369" s="126"/>
      <c r="AI3369" s="126"/>
      <c r="AJ3369" s="126"/>
      <c r="AK3369" s="126"/>
      <c r="AL3369" s="126">
        <v>3369</v>
      </c>
    </row>
    <row r="3370" spans="1:38">
      <c r="A3370" s="721" t="s">
        <v>2143</v>
      </c>
      <c r="B3370" s="722">
        <v>29</v>
      </c>
      <c r="C3370" s="722">
        <v>2990</v>
      </c>
      <c r="D3370" s="722">
        <v>299005</v>
      </c>
      <c r="E3370" s="721">
        <v>2990059625</v>
      </c>
      <c r="F3370" s="721" t="s">
        <v>1803</v>
      </c>
      <c r="G3370" s="1127">
        <v>-8736303</v>
      </c>
      <c r="H3370" s="1128">
        <v>0</v>
      </c>
      <c r="I3370" s="1128">
        <v>-8736303</v>
      </c>
      <c r="J3370" s="1128">
        <v>0</v>
      </c>
      <c r="K3370" s="1128">
        <v>0</v>
      </c>
      <c r="L3370" s="1128">
        <v>0</v>
      </c>
      <c r="M3370" s="1128">
        <v>0</v>
      </c>
      <c r="N3370" s="1129">
        <v>0</v>
      </c>
      <c r="O3370" s="1128">
        <v>0</v>
      </c>
      <c r="P3370" s="1127">
        <v>0</v>
      </c>
      <c r="Q3370" s="1127">
        <v>0</v>
      </c>
      <c r="R3370" s="1127">
        <v>0</v>
      </c>
      <c r="S3370" s="1127">
        <v>0</v>
      </c>
      <c r="T3370" s="1130">
        <v>0</v>
      </c>
      <c r="U3370" s="1130">
        <v>0</v>
      </c>
      <c r="V3370" s="1130">
        <v>0</v>
      </c>
      <c r="W3370" s="1127">
        <v>0</v>
      </c>
      <c r="X3370" s="1130">
        <v>0</v>
      </c>
      <c r="Y3370" s="735">
        <v>0</v>
      </c>
      <c r="Z3370" s="1131">
        <v>0</v>
      </c>
      <c r="AA3370" s="1131">
        <v>0</v>
      </c>
      <c r="AB3370" s="1131">
        <v>0</v>
      </c>
      <c r="AC3370" s="1131">
        <v>0</v>
      </c>
      <c r="AD3370" s="1131">
        <v>0</v>
      </c>
      <c r="AE3370" s="1131">
        <v>0</v>
      </c>
      <c r="AF3370" s="126"/>
      <c r="AG3370" s="126"/>
      <c r="AH3370" s="126"/>
      <c r="AI3370" s="126"/>
      <c r="AJ3370" s="126"/>
      <c r="AK3370" s="126"/>
      <c r="AL3370" s="126">
        <v>3370</v>
      </c>
    </row>
    <row r="3371" spans="1:38">
      <c r="A3371" s="721" t="s">
        <v>2143</v>
      </c>
      <c r="B3371" s="722">
        <v>29</v>
      </c>
      <c r="C3371" s="722">
        <v>2990</v>
      </c>
      <c r="D3371" s="722">
        <v>299005</v>
      </c>
      <c r="E3371" s="721">
        <v>2990059705</v>
      </c>
      <c r="F3371" s="721" t="s">
        <v>1804</v>
      </c>
      <c r="G3371" s="1127">
        <v>-4739408700</v>
      </c>
      <c r="H3371" s="1128">
        <v>0</v>
      </c>
      <c r="I3371" s="1128">
        <v>-4739408700</v>
      </c>
      <c r="J3371" s="1128">
        <v>0</v>
      </c>
      <c r="K3371" s="1128">
        <v>0</v>
      </c>
      <c r="L3371" s="1128">
        <v>0</v>
      </c>
      <c r="M3371" s="1128">
        <v>0</v>
      </c>
      <c r="N3371" s="1129">
        <v>0</v>
      </c>
      <c r="O3371" s="1128">
        <v>0</v>
      </c>
      <c r="P3371" s="1127">
        <v>0</v>
      </c>
      <c r="Q3371" s="1127">
        <v>0</v>
      </c>
      <c r="R3371" s="1127">
        <v>0</v>
      </c>
      <c r="S3371" s="1127">
        <v>0</v>
      </c>
      <c r="T3371" s="1130">
        <v>0</v>
      </c>
      <c r="U3371" s="1130">
        <v>0</v>
      </c>
      <c r="V3371" s="1130">
        <v>0</v>
      </c>
      <c r="W3371" s="1127">
        <v>0</v>
      </c>
      <c r="X3371" s="1130">
        <v>0</v>
      </c>
      <c r="Y3371" s="735">
        <v>0</v>
      </c>
      <c r="Z3371" s="1131">
        <v>0</v>
      </c>
      <c r="AA3371" s="1131">
        <v>0</v>
      </c>
      <c r="AB3371" s="1131">
        <v>0</v>
      </c>
      <c r="AC3371" s="1131">
        <v>0</v>
      </c>
      <c r="AD3371" s="1131">
        <v>0</v>
      </c>
      <c r="AE3371" s="1131">
        <v>0</v>
      </c>
      <c r="AF3371" s="126"/>
      <c r="AG3371" s="126"/>
      <c r="AH3371" s="126"/>
      <c r="AI3371" s="126"/>
      <c r="AJ3371" s="126"/>
      <c r="AK3371" s="126"/>
      <c r="AL3371" s="126">
        <v>3371</v>
      </c>
    </row>
    <row r="3372" spans="1:38">
      <c r="A3372" s="721" t="s">
        <v>2143</v>
      </c>
      <c r="B3372" s="722">
        <v>29</v>
      </c>
      <c r="C3372" s="722">
        <v>2990</v>
      </c>
      <c r="D3372" s="722">
        <v>299005</v>
      </c>
      <c r="E3372" s="721">
        <v>2990059706</v>
      </c>
      <c r="F3372" s="721" t="s">
        <v>1805</v>
      </c>
      <c r="G3372" s="1127">
        <v>-56892972313</v>
      </c>
      <c r="H3372" s="1128">
        <v>0</v>
      </c>
      <c r="I3372" s="1128">
        <v>-56892972312.690002</v>
      </c>
      <c r="J3372" s="1128">
        <v>0.30999755859375</v>
      </c>
      <c r="K3372" s="1128">
        <v>0</v>
      </c>
      <c r="L3372" s="1128">
        <v>0.30999755859375</v>
      </c>
      <c r="M3372" s="1128">
        <v>0</v>
      </c>
      <c r="N3372" s="1129">
        <v>0</v>
      </c>
      <c r="O3372" s="1128">
        <v>0.30999755859375</v>
      </c>
      <c r="P3372" s="1127">
        <v>0.1146990966796875</v>
      </c>
      <c r="Q3372" s="1127">
        <v>0</v>
      </c>
      <c r="R3372" s="1127">
        <v>0</v>
      </c>
      <c r="S3372" s="1127">
        <v>0</v>
      </c>
      <c r="T3372" s="1130">
        <v>0</v>
      </c>
      <c r="U3372" s="1130">
        <v>0</v>
      </c>
      <c r="V3372" s="1130">
        <v>0</v>
      </c>
      <c r="W3372" s="1127">
        <v>0</v>
      </c>
      <c r="X3372" s="1130">
        <v>0.1146990966796875</v>
      </c>
      <c r="Y3372" s="735">
        <v>0.37</v>
      </c>
      <c r="Z3372" s="1131">
        <v>0.1146990966796875</v>
      </c>
      <c r="AA3372" s="1131">
        <v>0</v>
      </c>
      <c r="AB3372" s="1131">
        <v>0</v>
      </c>
      <c r="AC3372" s="1131">
        <v>-0.13690101623535156</v>
      </c>
      <c r="AD3372" s="1131">
        <v>0.1146990966796875</v>
      </c>
      <c r="AE3372" s="1131">
        <v>0.13690101623535156</v>
      </c>
      <c r="AF3372" s="126"/>
      <c r="AG3372" s="126"/>
      <c r="AH3372" s="126"/>
      <c r="AI3372" s="126"/>
      <c r="AJ3372" s="126"/>
      <c r="AK3372" s="126"/>
      <c r="AL3372" s="126">
        <v>3372</v>
      </c>
    </row>
    <row r="3373" spans="1:38">
      <c r="A3373" s="721" t="s">
        <v>2143</v>
      </c>
      <c r="B3373" s="722">
        <v>29</v>
      </c>
      <c r="C3373" s="722">
        <v>2990</v>
      </c>
      <c r="D3373" s="722">
        <v>299005</v>
      </c>
      <c r="E3373" s="721">
        <v>2990059711</v>
      </c>
      <c r="F3373" s="721" t="s">
        <v>3778</v>
      </c>
      <c r="G3373" s="1127">
        <v>-385982580</v>
      </c>
      <c r="H3373" s="1128">
        <v>0</v>
      </c>
      <c r="I3373" s="1128">
        <v>-385982580</v>
      </c>
      <c r="J3373" s="1128">
        <v>0</v>
      </c>
      <c r="K3373" s="1128">
        <v>0</v>
      </c>
      <c r="L3373" s="1128">
        <v>0</v>
      </c>
      <c r="M3373" s="1128">
        <v>0</v>
      </c>
      <c r="N3373" s="1129">
        <v>0</v>
      </c>
      <c r="O3373" s="1128">
        <v>0</v>
      </c>
      <c r="P3373" s="1127">
        <v>0</v>
      </c>
      <c r="Q3373" s="1127">
        <v>0</v>
      </c>
      <c r="R3373" s="1127">
        <v>0</v>
      </c>
      <c r="S3373" s="1127">
        <v>0</v>
      </c>
      <c r="T3373" s="1130">
        <v>0</v>
      </c>
      <c r="U3373" s="1130">
        <v>0</v>
      </c>
      <c r="V3373" s="1130">
        <v>0</v>
      </c>
      <c r="W3373" s="1127">
        <v>0</v>
      </c>
      <c r="X3373" s="1130">
        <v>0</v>
      </c>
      <c r="Y3373" s="735">
        <v>0</v>
      </c>
      <c r="Z3373" s="1131">
        <v>0</v>
      </c>
      <c r="AA3373" s="1131">
        <v>0</v>
      </c>
      <c r="AB3373" s="1131">
        <v>0</v>
      </c>
      <c r="AC3373" s="1131">
        <v>0</v>
      </c>
      <c r="AD3373" s="1131">
        <v>0</v>
      </c>
      <c r="AE3373" s="1131">
        <v>0</v>
      </c>
      <c r="AF3373" s="126"/>
      <c r="AG3373" s="126"/>
      <c r="AH3373" s="126"/>
      <c r="AI3373" s="126"/>
      <c r="AJ3373" s="126"/>
      <c r="AK3373" s="126"/>
      <c r="AL3373" s="126">
        <v>3373</v>
      </c>
    </row>
    <row r="3374" spans="1:38">
      <c r="A3374" s="721" t="s">
        <v>2143</v>
      </c>
      <c r="B3374" s="722">
        <v>29</v>
      </c>
      <c r="C3374" s="722">
        <v>2990</v>
      </c>
      <c r="D3374" s="722">
        <v>299005</v>
      </c>
      <c r="E3374" s="721">
        <v>2990059724</v>
      </c>
      <c r="F3374" s="721" t="s">
        <v>1806</v>
      </c>
      <c r="G3374" s="1127">
        <v>-99816395469</v>
      </c>
      <c r="H3374" s="1128">
        <v>0</v>
      </c>
      <c r="I3374" s="1128">
        <v>-99816395469</v>
      </c>
      <c r="J3374" s="1128">
        <v>0</v>
      </c>
      <c r="K3374" s="1128">
        <v>0</v>
      </c>
      <c r="L3374" s="1128">
        <v>0</v>
      </c>
      <c r="M3374" s="1128">
        <v>0</v>
      </c>
      <c r="N3374" s="1129">
        <v>0</v>
      </c>
      <c r="O3374" s="1128">
        <v>0</v>
      </c>
      <c r="P3374" s="1127">
        <v>0</v>
      </c>
      <c r="Q3374" s="1127">
        <v>0</v>
      </c>
      <c r="R3374" s="1127">
        <v>0</v>
      </c>
      <c r="S3374" s="1127">
        <v>0</v>
      </c>
      <c r="T3374" s="1130">
        <v>0</v>
      </c>
      <c r="U3374" s="1130">
        <v>0</v>
      </c>
      <c r="V3374" s="1130">
        <v>0</v>
      </c>
      <c r="W3374" s="1127">
        <v>0</v>
      </c>
      <c r="X3374" s="1130">
        <v>0</v>
      </c>
      <c r="Y3374" s="735">
        <v>0</v>
      </c>
      <c r="Z3374" s="1131">
        <v>0</v>
      </c>
      <c r="AA3374" s="1131">
        <v>0</v>
      </c>
      <c r="AB3374" s="1131">
        <v>0</v>
      </c>
      <c r="AC3374" s="1131">
        <v>0</v>
      </c>
      <c r="AD3374" s="1131">
        <v>0</v>
      </c>
      <c r="AE3374" s="1131">
        <v>0</v>
      </c>
      <c r="AF3374" s="126"/>
      <c r="AG3374" s="126"/>
      <c r="AH3374" s="126"/>
      <c r="AI3374" s="126"/>
      <c r="AJ3374" s="126"/>
      <c r="AK3374" s="126"/>
      <c r="AL3374" s="126">
        <v>3374</v>
      </c>
    </row>
    <row r="3375" spans="1:38">
      <c r="A3375" s="721" t="s">
        <v>2143</v>
      </c>
      <c r="B3375" s="722">
        <v>29</v>
      </c>
      <c r="C3375" s="722">
        <v>2990</v>
      </c>
      <c r="D3375" s="722">
        <v>299005</v>
      </c>
      <c r="E3375" s="721">
        <v>2990059725</v>
      </c>
      <c r="F3375" s="721" t="s">
        <v>3479</v>
      </c>
      <c r="G3375" s="1127">
        <v>6642966673</v>
      </c>
      <c r="H3375" s="1128">
        <v>0</v>
      </c>
      <c r="I3375" s="1128">
        <v>6642966672.5799999</v>
      </c>
      <c r="J3375" s="1128">
        <v>-0.42000007629394531</v>
      </c>
      <c r="K3375" s="1128">
        <v>0</v>
      </c>
      <c r="L3375" s="1128">
        <v>0</v>
      </c>
      <c r="M3375" s="1128">
        <v>-0.42000007629394531</v>
      </c>
      <c r="N3375" s="1129">
        <v>0</v>
      </c>
      <c r="O3375" s="1128">
        <v>-0.42000007629394531</v>
      </c>
      <c r="P3375" s="1127">
        <v>-0.15540002822875976</v>
      </c>
      <c r="Q3375" s="1127">
        <v>0</v>
      </c>
      <c r="R3375" s="1127">
        <v>0</v>
      </c>
      <c r="S3375" s="1127">
        <v>0</v>
      </c>
      <c r="T3375" s="1130">
        <v>0</v>
      </c>
      <c r="U3375" s="1130">
        <v>0</v>
      </c>
      <c r="V3375" s="1130">
        <v>0</v>
      </c>
      <c r="W3375" s="1127">
        <v>0</v>
      </c>
      <c r="X3375" s="1130">
        <v>-0.15540002822875976</v>
      </c>
      <c r="Y3375" s="735">
        <v>0.37</v>
      </c>
      <c r="Z3375" s="1131">
        <v>0</v>
      </c>
      <c r="AA3375" s="1131">
        <v>-0.15540002822875976</v>
      </c>
      <c r="AB3375" s="1131">
        <v>0</v>
      </c>
      <c r="AC3375" s="1131">
        <v>0</v>
      </c>
      <c r="AD3375" s="1131">
        <v>0</v>
      </c>
      <c r="AE3375" s="1131">
        <v>-0.15540002822875976</v>
      </c>
      <c r="AF3375" s="126"/>
      <c r="AG3375" s="126"/>
      <c r="AH3375" s="126"/>
      <c r="AI3375" s="126"/>
      <c r="AJ3375" s="126"/>
      <c r="AK3375" s="126"/>
      <c r="AL3375" s="126">
        <v>3375</v>
      </c>
    </row>
    <row r="3376" spans="1:38">
      <c r="A3376" s="721" t="s">
        <v>2143</v>
      </c>
      <c r="B3376" s="722">
        <v>29</v>
      </c>
      <c r="C3376" s="722">
        <v>2990</v>
      </c>
      <c r="D3376" s="722">
        <v>299005</v>
      </c>
      <c r="E3376" s="721">
        <v>2990059726</v>
      </c>
      <c r="F3376" s="721" t="s">
        <v>1807</v>
      </c>
      <c r="G3376" s="1127">
        <v>-691344537</v>
      </c>
      <c r="H3376" s="1128">
        <v>0</v>
      </c>
      <c r="I3376" s="1128">
        <v>-691344537.16999996</v>
      </c>
      <c r="J3376" s="1128">
        <v>-0.16999995708465576</v>
      </c>
      <c r="K3376" s="1128">
        <v>0</v>
      </c>
      <c r="L3376" s="1128">
        <v>0</v>
      </c>
      <c r="M3376" s="1128">
        <v>-0.16999995708465576</v>
      </c>
      <c r="N3376" s="1129">
        <v>0</v>
      </c>
      <c r="O3376" s="1128">
        <v>-0.16999995708465576</v>
      </c>
      <c r="P3376" s="1127">
        <v>-6.2899984121322625E-2</v>
      </c>
      <c r="Q3376" s="1127">
        <v>0</v>
      </c>
      <c r="R3376" s="1127">
        <v>0</v>
      </c>
      <c r="S3376" s="1127">
        <v>0</v>
      </c>
      <c r="T3376" s="1130">
        <v>0</v>
      </c>
      <c r="U3376" s="1130">
        <v>0</v>
      </c>
      <c r="V3376" s="1130">
        <v>0</v>
      </c>
      <c r="W3376" s="1127">
        <v>0</v>
      </c>
      <c r="X3376" s="1130">
        <v>-6.2899984121322625E-2</v>
      </c>
      <c r="Y3376" s="735">
        <v>0.36999999999999994</v>
      </c>
      <c r="Z3376" s="1131">
        <v>0</v>
      </c>
      <c r="AA3376" s="1131">
        <v>-6.2899984121322625E-2</v>
      </c>
      <c r="AB3376" s="1131">
        <v>9.6199996471405022E-2</v>
      </c>
      <c r="AC3376" s="1131">
        <v>0</v>
      </c>
      <c r="AD3376" s="1131">
        <v>-9.6199996471405022E-2</v>
      </c>
      <c r="AE3376" s="1131">
        <v>-6.2899984121322625E-2</v>
      </c>
      <c r="AF3376" s="126"/>
      <c r="AG3376" s="126"/>
      <c r="AH3376" s="126"/>
      <c r="AI3376" s="126"/>
      <c r="AJ3376" s="126"/>
      <c r="AK3376" s="126"/>
      <c r="AL3376" s="126">
        <v>3376</v>
      </c>
    </row>
    <row r="3377" spans="1:38">
      <c r="A3377" s="721" t="s">
        <v>2143</v>
      </c>
      <c r="B3377" s="722">
        <v>29</v>
      </c>
      <c r="C3377" s="722">
        <v>2990</v>
      </c>
      <c r="D3377" s="722">
        <v>299005</v>
      </c>
      <c r="E3377" s="721">
        <v>2990059741</v>
      </c>
      <c r="F3377" s="721" t="s">
        <v>1808</v>
      </c>
      <c r="G3377" s="1127">
        <v>-14085409</v>
      </c>
      <c r="H3377" s="1128">
        <v>0</v>
      </c>
      <c r="I3377" s="1128">
        <v>-14085409</v>
      </c>
      <c r="J3377" s="1128">
        <v>0</v>
      </c>
      <c r="K3377" s="1128">
        <v>0</v>
      </c>
      <c r="L3377" s="1128">
        <v>0</v>
      </c>
      <c r="M3377" s="1128">
        <v>0</v>
      </c>
      <c r="N3377" s="1129">
        <v>0</v>
      </c>
      <c r="O3377" s="1128">
        <v>0</v>
      </c>
      <c r="P3377" s="1127">
        <v>0</v>
      </c>
      <c r="Q3377" s="1127">
        <v>0</v>
      </c>
      <c r="R3377" s="1127">
        <v>0</v>
      </c>
      <c r="S3377" s="1127">
        <v>0</v>
      </c>
      <c r="T3377" s="1130">
        <v>0</v>
      </c>
      <c r="U3377" s="1130">
        <v>0</v>
      </c>
      <c r="V3377" s="1130">
        <v>0</v>
      </c>
      <c r="W3377" s="1127">
        <v>0</v>
      </c>
      <c r="X3377" s="1130">
        <v>0</v>
      </c>
      <c r="Y3377" s="735">
        <v>0</v>
      </c>
      <c r="Z3377" s="1131">
        <v>0</v>
      </c>
      <c r="AA3377" s="1131">
        <v>0</v>
      </c>
      <c r="AB3377" s="1131">
        <v>0</v>
      </c>
      <c r="AC3377" s="1131">
        <v>0</v>
      </c>
      <c r="AD3377" s="1131">
        <v>0</v>
      </c>
      <c r="AE3377" s="1131">
        <v>0</v>
      </c>
      <c r="AF3377" s="126"/>
      <c r="AG3377" s="126"/>
      <c r="AH3377" s="126"/>
      <c r="AI3377" s="126"/>
      <c r="AJ3377" s="126"/>
      <c r="AK3377" s="126"/>
      <c r="AL3377" s="126">
        <v>3377</v>
      </c>
    </row>
    <row r="3378" spans="1:38">
      <c r="A3378" s="721" t="s">
        <v>2143</v>
      </c>
      <c r="B3378" s="722">
        <v>29</v>
      </c>
      <c r="C3378" s="722">
        <v>2990</v>
      </c>
      <c r="D3378" s="722">
        <v>299005</v>
      </c>
      <c r="E3378" s="721">
        <v>2990059745</v>
      </c>
      <c r="F3378" s="721" t="s">
        <v>4498</v>
      </c>
      <c r="G3378" s="1127">
        <v>-7383348673</v>
      </c>
      <c r="H3378" s="1128">
        <v>0</v>
      </c>
      <c r="I3378" s="1128">
        <v>-7383348673</v>
      </c>
      <c r="J3378" s="1128">
        <v>0</v>
      </c>
      <c r="K3378" s="1128">
        <v>0</v>
      </c>
      <c r="L3378" s="1128">
        <v>0</v>
      </c>
      <c r="M3378" s="1128">
        <v>0</v>
      </c>
      <c r="N3378" s="1129">
        <v>0</v>
      </c>
      <c r="O3378" s="1128">
        <v>0</v>
      </c>
      <c r="P3378" s="1127">
        <v>0</v>
      </c>
      <c r="Q3378" s="1127">
        <v>0</v>
      </c>
      <c r="R3378" s="1127">
        <v>0</v>
      </c>
      <c r="S3378" s="1127">
        <v>0</v>
      </c>
      <c r="T3378" s="1130">
        <v>0</v>
      </c>
      <c r="U3378" s="1130">
        <v>0</v>
      </c>
      <c r="V3378" s="1130">
        <v>0</v>
      </c>
      <c r="W3378" s="1127">
        <v>0</v>
      </c>
      <c r="X3378" s="1130">
        <v>0</v>
      </c>
      <c r="Y3378" s="735">
        <v>0</v>
      </c>
      <c r="Z3378" s="1131">
        <v>0</v>
      </c>
      <c r="AA3378" s="1131">
        <v>0</v>
      </c>
      <c r="AB3378" s="1131">
        <v>0</v>
      </c>
      <c r="AC3378" s="1131">
        <v>0</v>
      </c>
      <c r="AD3378" s="1131">
        <v>0</v>
      </c>
      <c r="AE3378" s="1131">
        <v>0</v>
      </c>
      <c r="AF3378" s="126"/>
      <c r="AG3378" s="126"/>
      <c r="AH3378" s="126"/>
      <c r="AI3378" s="126"/>
      <c r="AJ3378" s="126"/>
      <c r="AK3378" s="126"/>
      <c r="AL3378" s="126">
        <v>3378</v>
      </c>
    </row>
    <row r="3379" spans="1:38">
      <c r="A3379" s="721" t="s">
        <v>2143</v>
      </c>
      <c r="B3379" s="722">
        <v>29</v>
      </c>
      <c r="C3379" s="722">
        <v>2990</v>
      </c>
      <c r="D3379" s="722">
        <v>299005</v>
      </c>
      <c r="E3379" s="721">
        <v>2990059750</v>
      </c>
      <c r="F3379" s="721" t="s">
        <v>1809</v>
      </c>
      <c r="G3379" s="1127">
        <v>0</v>
      </c>
      <c r="H3379" s="1128">
        <v>0</v>
      </c>
      <c r="I3379" s="1128">
        <v>0</v>
      </c>
      <c r="J3379" s="1128">
        <v>0</v>
      </c>
      <c r="K3379" s="1128">
        <v>0</v>
      </c>
      <c r="L3379" s="1128">
        <v>0</v>
      </c>
      <c r="M3379" s="1128">
        <v>0</v>
      </c>
      <c r="N3379" s="1129">
        <v>0</v>
      </c>
      <c r="O3379" s="1128">
        <v>0</v>
      </c>
      <c r="P3379" s="1127">
        <v>0</v>
      </c>
      <c r="Q3379" s="1127">
        <v>0</v>
      </c>
      <c r="R3379" s="1127">
        <v>0</v>
      </c>
      <c r="S3379" s="1127">
        <v>0</v>
      </c>
      <c r="T3379" s="1130">
        <v>0</v>
      </c>
      <c r="U3379" s="1130">
        <v>0</v>
      </c>
      <c r="V3379" s="1130">
        <v>0</v>
      </c>
      <c r="W3379" s="1127">
        <v>0</v>
      </c>
      <c r="X3379" s="1130">
        <v>0</v>
      </c>
      <c r="Y3379" s="735">
        <v>0</v>
      </c>
      <c r="Z3379" s="1131">
        <v>0</v>
      </c>
      <c r="AA3379" s="1131">
        <v>0</v>
      </c>
      <c r="AB3379" s="1131">
        <v>0</v>
      </c>
      <c r="AC3379" s="1131">
        <v>0</v>
      </c>
      <c r="AD3379" s="1131">
        <v>0</v>
      </c>
      <c r="AE3379" s="1131">
        <v>0</v>
      </c>
      <c r="AF3379" s="126"/>
      <c r="AG3379" s="126"/>
      <c r="AH3379" s="126"/>
      <c r="AI3379" s="126"/>
      <c r="AJ3379" s="126"/>
      <c r="AK3379" s="126"/>
      <c r="AL3379" s="126">
        <v>3379</v>
      </c>
    </row>
    <row r="3380" spans="1:38">
      <c r="A3380" s="721" t="s">
        <v>2143</v>
      </c>
      <c r="B3380" s="722">
        <v>29</v>
      </c>
      <c r="C3380" s="722">
        <v>2990</v>
      </c>
      <c r="D3380" s="722">
        <v>299005</v>
      </c>
      <c r="E3380" s="721">
        <v>2990059755</v>
      </c>
      <c r="F3380" s="721" t="s">
        <v>4499</v>
      </c>
      <c r="G3380" s="1127">
        <v>-15744941</v>
      </c>
      <c r="H3380" s="1128">
        <v>0</v>
      </c>
      <c r="I3380" s="1128">
        <v>-15744941</v>
      </c>
      <c r="J3380" s="1128">
        <v>0</v>
      </c>
      <c r="K3380" s="1128">
        <v>0</v>
      </c>
      <c r="L3380" s="1128">
        <v>0</v>
      </c>
      <c r="M3380" s="1128">
        <v>0</v>
      </c>
      <c r="N3380" s="1129">
        <v>0</v>
      </c>
      <c r="O3380" s="1128">
        <v>0</v>
      </c>
      <c r="P3380" s="1127">
        <v>0</v>
      </c>
      <c r="Q3380" s="1127">
        <v>0</v>
      </c>
      <c r="R3380" s="1127">
        <v>0</v>
      </c>
      <c r="S3380" s="1127">
        <v>0</v>
      </c>
      <c r="T3380" s="1130">
        <v>0</v>
      </c>
      <c r="U3380" s="1130">
        <v>0</v>
      </c>
      <c r="V3380" s="1130">
        <v>0</v>
      </c>
      <c r="W3380" s="1127">
        <v>0</v>
      </c>
      <c r="X3380" s="1130">
        <v>0</v>
      </c>
      <c r="Y3380" s="735">
        <v>0</v>
      </c>
      <c r="Z3380" s="1131">
        <v>0</v>
      </c>
      <c r="AA3380" s="1131">
        <v>0</v>
      </c>
      <c r="AB3380" s="1131">
        <v>0</v>
      </c>
      <c r="AC3380" s="1131">
        <v>0</v>
      </c>
      <c r="AD3380" s="1131">
        <v>0</v>
      </c>
      <c r="AE3380" s="1131">
        <v>0</v>
      </c>
      <c r="AF3380" s="126"/>
      <c r="AG3380" s="126"/>
      <c r="AH3380" s="126"/>
      <c r="AI3380" s="126"/>
      <c r="AJ3380" s="126"/>
      <c r="AK3380" s="126"/>
      <c r="AL3380" s="126">
        <v>3380</v>
      </c>
    </row>
    <row r="3381" spans="1:38">
      <c r="A3381" s="721" t="s">
        <v>2143</v>
      </c>
      <c r="B3381" s="722">
        <v>29</v>
      </c>
      <c r="C3381" s="722">
        <v>2990</v>
      </c>
      <c r="D3381" s="722">
        <v>299005</v>
      </c>
      <c r="E3381" s="721">
        <v>2990059756</v>
      </c>
      <c r="F3381" s="721" t="s">
        <v>2150</v>
      </c>
      <c r="G3381" s="1127">
        <v>0</v>
      </c>
      <c r="H3381" s="1128">
        <v>0</v>
      </c>
      <c r="I3381" s="1128">
        <v>0</v>
      </c>
      <c r="J3381" s="1128">
        <v>0</v>
      </c>
      <c r="K3381" s="1128">
        <v>0</v>
      </c>
      <c r="L3381" s="1128">
        <v>0</v>
      </c>
      <c r="M3381" s="1128">
        <v>0</v>
      </c>
      <c r="N3381" s="1129">
        <v>0</v>
      </c>
      <c r="O3381" s="1128">
        <v>0</v>
      </c>
      <c r="P3381" s="1127">
        <v>0</v>
      </c>
      <c r="Q3381" s="1127">
        <v>0</v>
      </c>
      <c r="R3381" s="1127">
        <v>0</v>
      </c>
      <c r="S3381" s="1127">
        <v>0</v>
      </c>
      <c r="T3381" s="1130">
        <v>0</v>
      </c>
      <c r="U3381" s="1130">
        <v>0</v>
      </c>
      <c r="V3381" s="1130">
        <v>0</v>
      </c>
      <c r="W3381" s="1127">
        <v>0</v>
      </c>
      <c r="X3381" s="1130">
        <v>0</v>
      </c>
      <c r="Y3381" s="735">
        <v>0</v>
      </c>
      <c r="Z3381" s="1131">
        <v>0</v>
      </c>
      <c r="AA3381" s="1131">
        <v>0</v>
      </c>
      <c r="AB3381" s="1131">
        <v>0</v>
      </c>
      <c r="AC3381" s="1131">
        <v>0</v>
      </c>
      <c r="AD3381" s="1131">
        <v>0</v>
      </c>
      <c r="AE3381" s="1131">
        <v>0</v>
      </c>
      <c r="AF3381" s="126"/>
      <c r="AG3381" s="126"/>
      <c r="AH3381" s="126"/>
      <c r="AI3381" s="126"/>
      <c r="AJ3381" s="126"/>
      <c r="AK3381" s="126"/>
      <c r="AL3381" s="126">
        <v>3381</v>
      </c>
    </row>
    <row r="3382" spans="1:38">
      <c r="A3382" s="721" t="s">
        <v>2143</v>
      </c>
      <c r="B3382" s="722">
        <v>29</v>
      </c>
      <c r="C3382" s="722">
        <v>2990</v>
      </c>
      <c r="D3382" s="722">
        <v>299005</v>
      </c>
      <c r="E3382" s="721">
        <v>2990059904</v>
      </c>
      <c r="F3382" s="721" t="s">
        <v>3779</v>
      </c>
      <c r="G3382" s="1127">
        <v>0</v>
      </c>
      <c r="H3382" s="1128">
        <v>0</v>
      </c>
      <c r="I3382" s="1128">
        <v>0</v>
      </c>
      <c r="J3382" s="1128">
        <v>0</v>
      </c>
      <c r="K3382" s="1128">
        <v>0</v>
      </c>
      <c r="L3382" s="1128">
        <v>0</v>
      </c>
      <c r="M3382" s="1128">
        <v>0</v>
      </c>
      <c r="N3382" s="1129">
        <v>0</v>
      </c>
      <c r="O3382" s="1128">
        <v>0</v>
      </c>
      <c r="P3382" s="1127">
        <v>0</v>
      </c>
      <c r="Q3382" s="1127">
        <v>0</v>
      </c>
      <c r="R3382" s="1127">
        <v>0</v>
      </c>
      <c r="S3382" s="1127">
        <v>0</v>
      </c>
      <c r="T3382" s="1130">
        <v>0</v>
      </c>
      <c r="U3382" s="1130">
        <v>0</v>
      </c>
      <c r="V3382" s="1130">
        <v>0</v>
      </c>
      <c r="W3382" s="1127">
        <v>0</v>
      </c>
      <c r="X3382" s="1130">
        <v>0</v>
      </c>
      <c r="Y3382" s="735">
        <v>0</v>
      </c>
      <c r="Z3382" s="1131">
        <v>0</v>
      </c>
      <c r="AA3382" s="1131">
        <v>0</v>
      </c>
      <c r="AB3382" s="1131">
        <v>0</v>
      </c>
      <c r="AC3382" s="1131">
        <v>0</v>
      </c>
      <c r="AD3382" s="1131">
        <v>0</v>
      </c>
      <c r="AE3382" s="1131">
        <v>0</v>
      </c>
      <c r="AF3382" s="126"/>
      <c r="AG3382" s="126"/>
      <c r="AH3382" s="126"/>
      <c r="AI3382" s="126"/>
      <c r="AJ3382" s="126"/>
      <c r="AK3382" s="126"/>
      <c r="AL3382" s="126">
        <v>3382</v>
      </c>
    </row>
    <row r="3383" spans="1:38">
      <c r="A3383" s="721" t="s">
        <v>2143</v>
      </c>
      <c r="B3383" s="722">
        <v>29</v>
      </c>
      <c r="C3383" s="722">
        <v>2990</v>
      </c>
      <c r="D3383" s="722">
        <v>299005</v>
      </c>
      <c r="E3383" s="721">
        <v>2990059908</v>
      </c>
      <c r="F3383" s="721" t="s">
        <v>1810</v>
      </c>
      <c r="G3383" s="1127">
        <v>-458387869</v>
      </c>
      <c r="H3383" s="1128">
        <v>0</v>
      </c>
      <c r="I3383" s="1128">
        <v>-458387869</v>
      </c>
      <c r="J3383" s="1128">
        <v>0</v>
      </c>
      <c r="K3383" s="1128">
        <v>0</v>
      </c>
      <c r="L3383" s="1128">
        <v>0</v>
      </c>
      <c r="M3383" s="1128">
        <v>0</v>
      </c>
      <c r="N3383" s="1129">
        <v>0</v>
      </c>
      <c r="O3383" s="1128">
        <v>0</v>
      </c>
      <c r="P3383" s="1127">
        <v>0</v>
      </c>
      <c r="Q3383" s="1127">
        <v>0</v>
      </c>
      <c r="R3383" s="1127">
        <v>0</v>
      </c>
      <c r="S3383" s="1127">
        <v>0</v>
      </c>
      <c r="T3383" s="1130">
        <v>0</v>
      </c>
      <c r="U3383" s="1130">
        <v>0</v>
      </c>
      <c r="V3383" s="1130">
        <v>0</v>
      </c>
      <c r="W3383" s="1127">
        <v>0</v>
      </c>
      <c r="X3383" s="1130">
        <v>0</v>
      </c>
      <c r="Y3383" s="735">
        <v>0</v>
      </c>
      <c r="Z3383" s="1131">
        <v>0</v>
      </c>
      <c r="AA3383" s="1131">
        <v>0</v>
      </c>
      <c r="AB3383" s="1131">
        <v>0</v>
      </c>
      <c r="AC3383" s="1131">
        <v>0</v>
      </c>
      <c r="AD3383" s="1131">
        <v>0</v>
      </c>
      <c r="AE3383" s="1131">
        <v>0</v>
      </c>
      <c r="AF3383" s="126"/>
      <c r="AG3383" s="126"/>
      <c r="AH3383" s="126"/>
      <c r="AI3383" s="126"/>
      <c r="AJ3383" s="126"/>
      <c r="AK3383" s="126"/>
      <c r="AL3383" s="126">
        <v>3383</v>
      </c>
    </row>
    <row r="3384" spans="1:38">
      <c r="A3384" s="721" t="s">
        <v>2143</v>
      </c>
      <c r="B3384" s="722">
        <v>29</v>
      </c>
      <c r="C3384" s="722">
        <v>2990</v>
      </c>
      <c r="D3384" s="722">
        <v>299005</v>
      </c>
      <c r="E3384" s="721">
        <v>2990059911</v>
      </c>
      <c r="F3384" s="721" t="s">
        <v>4500</v>
      </c>
      <c r="G3384" s="1127">
        <v>8361802</v>
      </c>
      <c r="H3384" s="1128">
        <v>0</v>
      </c>
      <c r="I3384" s="1128">
        <v>8361802</v>
      </c>
      <c r="J3384" s="1128">
        <v>0</v>
      </c>
      <c r="K3384" s="1128">
        <v>0</v>
      </c>
      <c r="L3384" s="1128">
        <v>0</v>
      </c>
      <c r="M3384" s="1128">
        <v>0</v>
      </c>
      <c r="N3384" s="1129">
        <v>0</v>
      </c>
      <c r="O3384" s="1128">
        <v>0</v>
      </c>
      <c r="P3384" s="1127">
        <v>0</v>
      </c>
      <c r="Q3384" s="1127">
        <v>0</v>
      </c>
      <c r="R3384" s="1127">
        <v>0</v>
      </c>
      <c r="S3384" s="1127">
        <v>0</v>
      </c>
      <c r="T3384" s="1130">
        <v>0</v>
      </c>
      <c r="U3384" s="1130">
        <v>0</v>
      </c>
      <c r="V3384" s="1130">
        <v>0</v>
      </c>
      <c r="W3384" s="1127">
        <v>0</v>
      </c>
      <c r="X3384" s="1130">
        <v>0</v>
      </c>
      <c r="Y3384" s="735">
        <v>0</v>
      </c>
      <c r="Z3384" s="1131">
        <v>0</v>
      </c>
      <c r="AA3384" s="1131">
        <v>0</v>
      </c>
      <c r="AB3384" s="1131">
        <v>0</v>
      </c>
      <c r="AC3384" s="1131">
        <v>0</v>
      </c>
      <c r="AD3384" s="1131">
        <v>0</v>
      </c>
      <c r="AE3384" s="1131">
        <v>0</v>
      </c>
      <c r="AF3384" s="126"/>
      <c r="AG3384" s="126"/>
      <c r="AH3384" s="126"/>
      <c r="AI3384" s="126"/>
      <c r="AJ3384" s="126"/>
      <c r="AK3384" s="126"/>
      <c r="AL3384" s="126">
        <v>3384</v>
      </c>
    </row>
    <row r="3385" spans="1:38">
      <c r="A3385" s="721" t="s">
        <v>2143</v>
      </c>
      <c r="B3385" s="722">
        <v>29</v>
      </c>
      <c r="C3385" s="722">
        <v>2990</v>
      </c>
      <c r="D3385" s="722">
        <v>299005</v>
      </c>
      <c r="E3385" s="721">
        <v>2990059989</v>
      </c>
      <c r="F3385" s="721" t="s">
        <v>1811</v>
      </c>
      <c r="G3385" s="1127">
        <v>-754401301</v>
      </c>
      <c r="H3385" s="1128">
        <v>0</v>
      </c>
      <c r="I3385" s="1128">
        <v>-754401300.85000002</v>
      </c>
      <c r="J3385" s="1128">
        <v>0.14999997615814209</v>
      </c>
      <c r="K3385" s="1128">
        <v>0</v>
      </c>
      <c r="L3385" s="1128">
        <v>0.14999997615814209</v>
      </c>
      <c r="M3385" s="1128">
        <v>0</v>
      </c>
      <c r="N3385" s="1129">
        <v>0</v>
      </c>
      <c r="O3385" s="1128">
        <v>0.14999997615814209</v>
      </c>
      <c r="P3385" s="1127">
        <v>5.5499991178512571E-2</v>
      </c>
      <c r="Q3385" s="1127">
        <v>0</v>
      </c>
      <c r="R3385" s="1127">
        <v>0</v>
      </c>
      <c r="S3385" s="1127">
        <v>0</v>
      </c>
      <c r="T3385" s="1130">
        <v>0</v>
      </c>
      <c r="U3385" s="1130">
        <v>0</v>
      </c>
      <c r="V3385" s="1130">
        <v>0</v>
      </c>
      <c r="W3385" s="1127">
        <v>0</v>
      </c>
      <c r="X3385" s="1130">
        <v>5.5499991178512571E-2</v>
      </c>
      <c r="Y3385" s="735">
        <v>0.37</v>
      </c>
      <c r="Z3385" s="1131">
        <v>5.5499991178512571E-2</v>
      </c>
      <c r="AA3385" s="1131">
        <v>0</v>
      </c>
      <c r="AB3385" s="1131">
        <v>0</v>
      </c>
      <c r="AC3385" s="1131">
        <v>-0.15170000970363617</v>
      </c>
      <c r="AD3385" s="1131">
        <v>5.5499991178512571E-2</v>
      </c>
      <c r="AE3385" s="1131">
        <v>0.15170000970363617</v>
      </c>
      <c r="AF3385" s="126"/>
      <c r="AG3385" s="126"/>
      <c r="AH3385" s="126"/>
      <c r="AI3385" s="126"/>
      <c r="AJ3385" s="126"/>
      <c r="AK3385" s="126"/>
      <c r="AL3385" s="126">
        <v>3385</v>
      </c>
    </row>
    <row r="3386" spans="1:38">
      <c r="A3386" s="721" t="s">
        <v>2143</v>
      </c>
      <c r="B3386" s="722">
        <v>29</v>
      </c>
      <c r="C3386" s="722">
        <v>2990</v>
      </c>
      <c r="D3386" s="722">
        <v>299010</v>
      </c>
      <c r="E3386" s="721">
        <v>2990109010</v>
      </c>
      <c r="F3386" s="721" t="s">
        <v>1812</v>
      </c>
      <c r="G3386" s="1127">
        <v>-21260000</v>
      </c>
      <c r="H3386" s="1128">
        <v>0</v>
      </c>
      <c r="I3386" s="1128">
        <v>-21260000</v>
      </c>
      <c r="J3386" s="1128">
        <v>0</v>
      </c>
      <c r="K3386" s="1128">
        <v>0</v>
      </c>
      <c r="L3386" s="1128">
        <v>0</v>
      </c>
      <c r="M3386" s="1128">
        <v>0</v>
      </c>
      <c r="N3386" s="1129">
        <v>0</v>
      </c>
      <c r="O3386" s="1128">
        <v>0</v>
      </c>
      <c r="P3386" s="1127">
        <v>0</v>
      </c>
      <c r="Q3386" s="1127">
        <v>0</v>
      </c>
      <c r="R3386" s="1127">
        <v>0</v>
      </c>
      <c r="S3386" s="1127">
        <v>0</v>
      </c>
      <c r="T3386" s="1130">
        <v>0</v>
      </c>
      <c r="U3386" s="1130">
        <v>0</v>
      </c>
      <c r="V3386" s="1130">
        <v>0</v>
      </c>
      <c r="W3386" s="1127">
        <v>0</v>
      </c>
      <c r="X3386" s="1130">
        <v>0</v>
      </c>
      <c r="Y3386" s="735">
        <v>0</v>
      </c>
      <c r="Z3386" s="1131">
        <v>0</v>
      </c>
      <c r="AA3386" s="1131">
        <v>0</v>
      </c>
      <c r="AB3386" s="1131">
        <v>0</v>
      </c>
      <c r="AC3386" s="1131">
        <v>0</v>
      </c>
      <c r="AD3386" s="1131">
        <v>0</v>
      </c>
      <c r="AE3386" s="1131">
        <v>0</v>
      </c>
      <c r="AF3386" s="126"/>
      <c r="AG3386" s="126"/>
      <c r="AH3386" s="126"/>
      <c r="AI3386" s="126"/>
      <c r="AJ3386" s="126"/>
      <c r="AK3386" s="126"/>
      <c r="AL3386" s="126">
        <v>3386</v>
      </c>
    </row>
    <row r="3387" spans="1:38">
      <c r="A3387" s="721" t="s">
        <v>2143</v>
      </c>
      <c r="B3387" s="722">
        <v>29</v>
      </c>
      <c r="C3387" s="722">
        <v>2990</v>
      </c>
      <c r="D3387" s="722">
        <v>299010</v>
      </c>
      <c r="E3387" s="721">
        <v>2990109011</v>
      </c>
      <c r="F3387" s="721" t="s">
        <v>1813</v>
      </c>
      <c r="G3387" s="1127">
        <v>-1422807803</v>
      </c>
      <c r="H3387" s="1128">
        <v>0</v>
      </c>
      <c r="I3387" s="1128">
        <v>-1422807803.49</v>
      </c>
      <c r="J3387" s="1128">
        <v>-0.49000000953674316</v>
      </c>
      <c r="K3387" s="1128">
        <v>0</v>
      </c>
      <c r="L3387" s="1128">
        <v>0</v>
      </c>
      <c r="M3387" s="1128">
        <v>-0.49000000953674316</v>
      </c>
      <c r="N3387" s="1129">
        <v>0</v>
      </c>
      <c r="O3387" s="1128">
        <v>-0.49000000953674316</v>
      </c>
      <c r="P3387" s="1127">
        <v>-0.18130000352859496</v>
      </c>
      <c r="Q3387" s="1127">
        <v>0</v>
      </c>
      <c r="R3387" s="1127">
        <v>0</v>
      </c>
      <c r="S3387" s="1127">
        <v>0</v>
      </c>
      <c r="T3387" s="1130">
        <v>0</v>
      </c>
      <c r="U3387" s="1130">
        <v>0</v>
      </c>
      <c r="V3387" s="1130">
        <v>0</v>
      </c>
      <c r="W3387" s="1127">
        <v>0</v>
      </c>
      <c r="X3387" s="1130">
        <v>-0.18130000352859496</v>
      </c>
      <c r="Y3387" s="735">
        <v>0.37</v>
      </c>
      <c r="Z3387" s="1131">
        <v>0</v>
      </c>
      <c r="AA3387" s="1131">
        <v>-0.18130000352859496</v>
      </c>
      <c r="AB3387" s="1131">
        <v>8.5100007057189939E-2</v>
      </c>
      <c r="AC3387" s="1131">
        <v>0</v>
      </c>
      <c r="AD3387" s="1131">
        <v>-8.5100007057189939E-2</v>
      </c>
      <c r="AE3387" s="1131">
        <v>-0.18130000352859496</v>
      </c>
      <c r="AF3387" s="126"/>
      <c r="AG3387" s="126"/>
      <c r="AH3387" s="126"/>
      <c r="AI3387" s="126"/>
      <c r="AJ3387" s="126"/>
      <c r="AK3387" s="126"/>
      <c r="AL3387" s="126">
        <v>3387</v>
      </c>
    </row>
    <row r="3388" spans="1:38">
      <c r="A3388" s="721" t="s">
        <v>2143</v>
      </c>
      <c r="B3388" s="722">
        <v>29</v>
      </c>
      <c r="C3388" s="722">
        <v>2990</v>
      </c>
      <c r="D3388" s="722">
        <v>299010</v>
      </c>
      <c r="E3388" s="721">
        <v>2990109012</v>
      </c>
      <c r="F3388" s="721" t="s">
        <v>1814</v>
      </c>
      <c r="G3388" s="1127">
        <v>-219804000</v>
      </c>
      <c r="H3388" s="1128">
        <v>0</v>
      </c>
      <c r="I3388" s="1128">
        <v>-219804000</v>
      </c>
      <c r="J3388" s="1128">
        <v>0</v>
      </c>
      <c r="K3388" s="1128">
        <v>0</v>
      </c>
      <c r="L3388" s="1128">
        <v>0</v>
      </c>
      <c r="M3388" s="1128">
        <v>0</v>
      </c>
      <c r="N3388" s="1129">
        <v>0</v>
      </c>
      <c r="O3388" s="1128">
        <v>0</v>
      </c>
      <c r="P3388" s="1127">
        <v>0</v>
      </c>
      <c r="Q3388" s="1127">
        <v>0</v>
      </c>
      <c r="R3388" s="1127">
        <v>0</v>
      </c>
      <c r="S3388" s="1127">
        <v>0</v>
      </c>
      <c r="T3388" s="1130">
        <v>0</v>
      </c>
      <c r="U3388" s="1130">
        <v>0</v>
      </c>
      <c r="V3388" s="1130">
        <v>0</v>
      </c>
      <c r="W3388" s="1127">
        <v>0</v>
      </c>
      <c r="X3388" s="1130">
        <v>0</v>
      </c>
      <c r="Y3388" s="735">
        <v>0</v>
      </c>
      <c r="Z3388" s="1131">
        <v>0</v>
      </c>
      <c r="AA3388" s="1131">
        <v>0</v>
      </c>
      <c r="AB3388" s="1131">
        <v>0</v>
      </c>
      <c r="AC3388" s="1131">
        <v>0</v>
      </c>
      <c r="AD3388" s="1131">
        <v>0</v>
      </c>
      <c r="AE3388" s="1131">
        <v>0</v>
      </c>
      <c r="AF3388" s="126"/>
      <c r="AG3388" s="126"/>
      <c r="AH3388" s="126"/>
      <c r="AI3388" s="126"/>
      <c r="AJ3388" s="126"/>
      <c r="AK3388" s="126"/>
      <c r="AL3388" s="126">
        <v>3388</v>
      </c>
    </row>
    <row r="3389" spans="1:38">
      <c r="A3389" s="721" t="s">
        <v>2143</v>
      </c>
      <c r="B3389" s="722">
        <v>29</v>
      </c>
      <c r="C3389" s="722">
        <v>2990</v>
      </c>
      <c r="D3389" s="722">
        <v>299010</v>
      </c>
      <c r="E3389" s="721">
        <v>2990109013</v>
      </c>
      <c r="F3389" s="721" t="s">
        <v>1815</v>
      </c>
      <c r="G3389" s="1127">
        <v>-412955150</v>
      </c>
      <c r="H3389" s="1128">
        <v>0</v>
      </c>
      <c r="I3389" s="1128">
        <v>-412955150</v>
      </c>
      <c r="J3389" s="1128">
        <v>0</v>
      </c>
      <c r="K3389" s="1128">
        <v>0</v>
      </c>
      <c r="L3389" s="1128">
        <v>0</v>
      </c>
      <c r="M3389" s="1128">
        <v>0</v>
      </c>
      <c r="N3389" s="1129">
        <v>0</v>
      </c>
      <c r="O3389" s="1128">
        <v>0</v>
      </c>
      <c r="P3389" s="1127">
        <v>0</v>
      </c>
      <c r="Q3389" s="1127">
        <v>0</v>
      </c>
      <c r="R3389" s="1127">
        <v>0</v>
      </c>
      <c r="S3389" s="1127">
        <v>0</v>
      </c>
      <c r="T3389" s="1130">
        <v>0</v>
      </c>
      <c r="U3389" s="1130">
        <v>0</v>
      </c>
      <c r="V3389" s="1130">
        <v>0</v>
      </c>
      <c r="W3389" s="1127">
        <v>0</v>
      </c>
      <c r="X3389" s="1130">
        <v>0</v>
      </c>
      <c r="Y3389" s="735">
        <v>0</v>
      </c>
      <c r="Z3389" s="1131">
        <v>0</v>
      </c>
      <c r="AA3389" s="1131">
        <v>0</v>
      </c>
      <c r="AB3389" s="1131">
        <v>0</v>
      </c>
      <c r="AC3389" s="1131">
        <v>-0.18130000352859496</v>
      </c>
      <c r="AD3389" s="1131">
        <v>0</v>
      </c>
      <c r="AE3389" s="1131">
        <v>0.18130000352859496</v>
      </c>
      <c r="AF3389" s="126"/>
      <c r="AG3389" s="126"/>
      <c r="AH3389" s="126"/>
      <c r="AI3389" s="126"/>
      <c r="AJ3389" s="126"/>
      <c r="AK3389" s="126"/>
      <c r="AL3389" s="126">
        <v>3389</v>
      </c>
    </row>
    <row r="3390" spans="1:38">
      <c r="A3390" s="721" t="s">
        <v>2143</v>
      </c>
      <c r="B3390" s="722">
        <v>29</v>
      </c>
      <c r="C3390" s="722">
        <v>2990</v>
      </c>
      <c r="D3390" s="722">
        <v>299010</v>
      </c>
      <c r="E3390" s="721">
        <v>2990109015</v>
      </c>
      <c r="F3390" s="721" t="s">
        <v>1816</v>
      </c>
      <c r="G3390" s="1127">
        <v>-10563623</v>
      </c>
      <c r="H3390" s="1128">
        <v>0</v>
      </c>
      <c r="I3390" s="1128">
        <v>-10563622.57</v>
      </c>
      <c r="J3390" s="1128">
        <v>0.42999999970197678</v>
      </c>
      <c r="K3390" s="1128">
        <v>0</v>
      </c>
      <c r="L3390" s="1128">
        <v>0.42999999970197678</v>
      </c>
      <c r="M3390" s="1128">
        <v>0</v>
      </c>
      <c r="N3390" s="1129">
        <v>0</v>
      </c>
      <c r="O3390" s="1128">
        <v>0.42999999970197678</v>
      </c>
      <c r="P3390" s="1127">
        <v>0.15909999988973139</v>
      </c>
      <c r="Q3390" s="1127">
        <v>0</v>
      </c>
      <c r="R3390" s="1127">
        <v>0</v>
      </c>
      <c r="S3390" s="1127">
        <v>0</v>
      </c>
      <c r="T3390" s="1130">
        <v>0</v>
      </c>
      <c r="U3390" s="1130">
        <v>0</v>
      </c>
      <c r="V3390" s="1130">
        <v>0</v>
      </c>
      <c r="W3390" s="1127">
        <v>0</v>
      </c>
      <c r="X3390" s="1130">
        <v>0.15909999988973139</v>
      </c>
      <c r="Y3390" s="735">
        <v>0.36999999999999994</v>
      </c>
      <c r="Z3390" s="1131">
        <v>0.15909999988973139</v>
      </c>
      <c r="AA3390" s="1131">
        <v>0</v>
      </c>
      <c r="AB3390" s="1131">
        <v>0</v>
      </c>
      <c r="AC3390" s="1131">
        <v>0</v>
      </c>
      <c r="AD3390" s="1131">
        <v>0.15909999988973139</v>
      </c>
      <c r="AE3390" s="1131">
        <v>0</v>
      </c>
      <c r="AF3390" s="126"/>
      <c r="AG3390" s="126"/>
      <c r="AH3390" s="126"/>
      <c r="AI3390" s="126"/>
      <c r="AJ3390" s="126"/>
      <c r="AK3390" s="126"/>
      <c r="AL3390" s="126">
        <v>3390</v>
      </c>
    </row>
    <row r="3391" spans="1:38">
      <c r="A3391" s="721" t="s">
        <v>2143</v>
      </c>
      <c r="B3391" s="722">
        <v>29</v>
      </c>
      <c r="C3391" s="722">
        <v>2990</v>
      </c>
      <c r="D3391" s="722">
        <v>299010</v>
      </c>
      <c r="E3391" s="721">
        <v>2990109016</v>
      </c>
      <c r="F3391" s="721" t="s">
        <v>1817</v>
      </c>
      <c r="G3391" s="1127">
        <v>-208991000</v>
      </c>
      <c r="H3391" s="1128">
        <v>0</v>
      </c>
      <c r="I3391" s="1128">
        <v>-208991000</v>
      </c>
      <c r="J3391" s="1128">
        <v>0</v>
      </c>
      <c r="K3391" s="1128">
        <v>0</v>
      </c>
      <c r="L3391" s="1128">
        <v>0</v>
      </c>
      <c r="M3391" s="1128">
        <v>0</v>
      </c>
      <c r="N3391" s="1129">
        <v>0</v>
      </c>
      <c r="O3391" s="1128">
        <v>0</v>
      </c>
      <c r="P3391" s="1127">
        <v>0</v>
      </c>
      <c r="Q3391" s="1127">
        <v>0</v>
      </c>
      <c r="R3391" s="1127">
        <v>0</v>
      </c>
      <c r="S3391" s="1127">
        <v>0</v>
      </c>
      <c r="T3391" s="1130">
        <v>0</v>
      </c>
      <c r="U3391" s="1130">
        <v>0</v>
      </c>
      <c r="V3391" s="1130">
        <v>0</v>
      </c>
      <c r="W3391" s="1127">
        <v>0</v>
      </c>
      <c r="X3391" s="1130">
        <v>0</v>
      </c>
      <c r="Y3391" s="735">
        <v>0</v>
      </c>
      <c r="Z3391" s="1131">
        <v>0</v>
      </c>
      <c r="AA3391" s="1131">
        <v>0</v>
      </c>
      <c r="AB3391" s="1131">
        <v>0</v>
      </c>
      <c r="AC3391" s="1131">
        <v>0</v>
      </c>
      <c r="AD3391" s="1131">
        <v>0</v>
      </c>
      <c r="AE3391" s="1131">
        <v>0</v>
      </c>
      <c r="AF3391" s="126"/>
      <c r="AG3391" s="126"/>
      <c r="AH3391" s="126"/>
      <c r="AI3391" s="126"/>
      <c r="AJ3391" s="126"/>
      <c r="AK3391" s="126"/>
      <c r="AL3391" s="126">
        <v>3391</v>
      </c>
    </row>
    <row r="3392" spans="1:38">
      <c r="A3392" s="721" t="s">
        <v>2143</v>
      </c>
      <c r="B3392" s="722">
        <v>29</v>
      </c>
      <c r="C3392" s="722">
        <v>2990</v>
      </c>
      <c r="D3392" s="722">
        <v>299010</v>
      </c>
      <c r="E3392" s="721">
        <v>2990109017</v>
      </c>
      <c r="F3392" s="721" t="s">
        <v>1818</v>
      </c>
      <c r="G3392" s="1127">
        <v>-117039850</v>
      </c>
      <c r="H3392" s="1128">
        <v>0</v>
      </c>
      <c r="I3392" s="1128">
        <v>-117039850</v>
      </c>
      <c r="J3392" s="1128">
        <v>0</v>
      </c>
      <c r="K3392" s="1128">
        <v>0</v>
      </c>
      <c r="L3392" s="1128">
        <v>0</v>
      </c>
      <c r="M3392" s="1128">
        <v>0</v>
      </c>
      <c r="N3392" s="1129">
        <v>0</v>
      </c>
      <c r="O3392" s="1128">
        <v>0</v>
      </c>
      <c r="P3392" s="1127">
        <v>0</v>
      </c>
      <c r="Q3392" s="1127">
        <v>0</v>
      </c>
      <c r="R3392" s="1127">
        <v>0</v>
      </c>
      <c r="S3392" s="1127">
        <v>0</v>
      </c>
      <c r="T3392" s="1130">
        <v>0</v>
      </c>
      <c r="U3392" s="1130">
        <v>0</v>
      </c>
      <c r="V3392" s="1130">
        <v>0</v>
      </c>
      <c r="W3392" s="1127">
        <v>0</v>
      </c>
      <c r="X3392" s="1130">
        <v>0</v>
      </c>
      <c r="Y3392" s="735">
        <v>0</v>
      </c>
      <c r="Z3392" s="1131">
        <v>0</v>
      </c>
      <c r="AA3392" s="1131">
        <v>0</v>
      </c>
      <c r="AB3392" s="1131">
        <v>0</v>
      </c>
      <c r="AC3392" s="1131">
        <v>0</v>
      </c>
      <c r="AD3392" s="1131">
        <v>0</v>
      </c>
      <c r="AE3392" s="1131">
        <v>0</v>
      </c>
      <c r="AF3392" s="126"/>
      <c r="AG3392" s="126"/>
      <c r="AH3392" s="126"/>
      <c r="AI3392" s="126"/>
      <c r="AJ3392" s="126"/>
      <c r="AK3392" s="126"/>
      <c r="AL3392" s="126">
        <v>3392</v>
      </c>
    </row>
    <row r="3393" spans="1:38">
      <c r="A3393" s="721" t="s">
        <v>2143</v>
      </c>
      <c r="B3393" s="722">
        <v>29</v>
      </c>
      <c r="C3393" s="722">
        <v>2990</v>
      </c>
      <c r="D3393" s="722">
        <v>299010</v>
      </c>
      <c r="E3393" s="721">
        <v>2990109018</v>
      </c>
      <c r="F3393" s="721" t="s">
        <v>2151</v>
      </c>
      <c r="G3393" s="1127">
        <v>0</v>
      </c>
      <c r="H3393" s="1128">
        <v>0</v>
      </c>
      <c r="I3393" s="1128">
        <v>0</v>
      </c>
      <c r="J3393" s="1128">
        <v>0</v>
      </c>
      <c r="K3393" s="1128">
        <v>0</v>
      </c>
      <c r="L3393" s="1128">
        <v>0</v>
      </c>
      <c r="M3393" s="1128">
        <v>0</v>
      </c>
      <c r="N3393" s="1129">
        <v>0</v>
      </c>
      <c r="O3393" s="1128">
        <v>0</v>
      </c>
      <c r="P3393" s="1127">
        <v>0</v>
      </c>
      <c r="Q3393" s="1127">
        <v>0</v>
      </c>
      <c r="R3393" s="1127">
        <v>0</v>
      </c>
      <c r="S3393" s="1127">
        <v>0</v>
      </c>
      <c r="T3393" s="1130">
        <v>0</v>
      </c>
      <c r="U3393" s="1130">
        <v>0</v>
      </c>
      <c r="V3393" s="1130">
        <v>0</v>
      </c>
      <c r="W3393" s="1127">
        <v>0</v>
      </c>
      <c r="X3393" s="1130">
        <v>0</v>
      </c>
      <c r="Y3393" s="735">
        <v>0</v>
      </c>
      <c r="Z3393" s="1131">
        <v>0</v>
      </c>
      <c r="AA3393" s="1131">
        <v>0</v>
      </c>
      <c r="AB3393" s="1131">
        <v>0</v>
      </c>
      <c r="AC3393" s="1131">
        <v>0</v>
      </c>
      <c r="AD3393" s="1131">
        <v>0</v>
      </c>
      <c r="AE3393" s="1131">
        <v>0</v>
      </c>
      <c r="AF3393" s="126"/>
      <c r="AG3393" s="126"/>
      <c r="AH3393" s="126"/>
      <c r="AI3393" s="126"/>
      <c r="AJ3393" s="126"/>
      <c r="AK3393" s="126"/>
      <c r="AL3393" s="126">
        <v>3393</v>
      </c>
    </row>
    <row r="3394" spans="1:38">
      <c r="A3394" s="721" t="s">
        <v>2143</v>
      </c>
      <c r="B3394" s="722">
        <v>29</v>
      </c>
      <c r="C3394" s="722">
        <v>2990</v>
      </c>
      <c r="D3394" s="722">
        <v>299010</v>
      </c>
      <c r="E3394" s="721">
        <v>2990109020</v>
      </c>
      <c r="F3394" s="721" t="s">
        <v>1819</v>
      </c>
      <c r="G3394" s="1127">
        <v>-549096151</v>
      </c>
      <c r="H3394" s="1128">
        <v>0</v>
      </c>
      <c r="I3394" s="1128">
        <v>-549096151</v>
      </c>
      <c r="J3394" s="1128">
        <v>0</v>
      </c>
      <c r="K3394" s="1128">
        <v>0</v>
      </c>
      <c r="L3394" s="1128">
        <v>0</v>
      </c>
      <c r="M3394" s="1128">
        <v>0</v>
      </c>
      <c r="N3394" s="1129">
        <v>0</v>
      </c>
      <c r="O3394" s="1128">
        <v>0</v>
      </c>
      <c r="P3394" s="1127">
        <v>0</v>
      </c>
      <c r="Q3394" s="1127">
        <v>0</v>
      </c>
      <c r="R3394" s="1127">
        <v>0</v>
      </c>
      <c r="S3394" s="1127">
        <v>0</v>
      </c>
      <c r="T3394" s="1130">
        <v>0</v>
      </c>
      <c r="U3394" s="1130">
        <v>0</v>
      </c>
      <c r="V3394" s="1130">
        <v>0</v>
      </c>
      <c r="W3394" s="1127">
        <v>0</v>
      </c>
      <c r="X3394" s="1130">
        <v>0</v>
      </c>
      <c r="Y3394" s="735">
        <v>0</v>
      </c>
      <c r="Z3394" s="1131">
        <v>0</v>
      </c>
      <c r="AA3394" s="1131">
        <v>0</v>
      </c>
      <c r="AB3394" s="1131">
        <v>0</v>
      </c>
      <c r="AC3394" s="1131">
        <v>0</v>
      </c>
      <c r="AD3394" s="1131">
        <v>0</v>
      </c>
      <c r="AE3394" s="1131">
        <v>0</v>
      </c>
      <c r="AF3394" s="126"/>
      <c r="AG3394" s="126"/>
      <c r="AH3394" s="126"/>
      <c r="AI3394" s="126"/>
      <c r="AJ3394" s="126"/>
      <c r="AK3394" s="126"/>
      <c r="AL3394" s="126">
        <v>3394</v>
      </c>
    </row>
    <row r="3395" spans="1:38">
      <c r="A3395" s="721" t="s">
        <v>2143</v>
      </c>
      <c r="B3395" s="722">
        <v>29</v>
      </c>
      <c r="C3395" s="722">
        <v>2990</v>
      </c>
      <c r="D3395" s="722">
        <v>299010</v>
      </c>
      <c r="E3395" s="721">
        <v>2990109026</v>
      </c>
      <c r="F3395" s="721" t="s">
        <v>3780</v>
      </c>
      <c r="G3395" s="1127">
        <v>0</v>
      </c>
      <c r="H3395" s="1128">
        <v>0</v>
      </c>
      <c r="I3395" s="1128">
        <v>0</v>
      </c>
      <c r="J3395" s="1128">
        <v>0</v>
      </c>
      <c r="K3395" s="1128">
        <v>0</v>
      </c>
      <c r="L3395" s="1128">
        <v>0</v>
      </c>
      <c r="M3395" s="1128">
        <v>0</v>
      </c>
      <c r="N3395" s="1129">
        <v>0</v>
      </c>
      <c r="O3395" s="1128">
        <v>0</v>
      </c>
      <c r="P3395" s="1127">
        <v>0</v>
      </c>
      <c r="Q3395" s="1127">
        <v>0</v>
      </c>
      <c r="R3395" s="1127">
        <v>0</v>
      </c>
      <c r="S3395" s="1127">
        <v>0</v>
      </c>
      <c r="T3395" s="1130">
        <v>0</v>
      </c>
      <c r="U3395" s="1130">
        <v>0</v>
      </c>
      <c r="V3395" s="1130">
        <v>0</v>
      </c>
      <c r="W3395" s="1127">
        <v>0</v>
      </c>
      <c r="X3395" s="1130">
        <v>0</v>
      </c>
      <c r="Y3395" s="735">
        <v>0</v>
      </c>
      <c r="Z3395" s="1131">
        <v>0</v>
      </c>
      <c r="AA3395" s="1131">
        <v>0</v>
      </c>
      <c r="AB3395" s="1131">
        <v>0</v>
      </c>
      <c r="AC3395" s="1131">
        <v>0</v>
      </c>
      <c r="AD3395" s="1131">
        <v>0</v>
      </c>
      <c r="AE3395" s="1131">
        <v>0</v>
      </c>
      <c r="AF3395" s="126"/>
      <c r="AG3395" s="126"/>
      <c r="AH3395" s="126"/>
      <c r="AI3395" s="126"/>
      <c r="AJ3395" s="126"/>
      <c r="AK3395" s="126"/>
      <c r="AL3395" s="126">
        <v>3395</v>
      </c>
    </row>
    <row r="3396" spans="1:38">
      <c r="A3396" s="721" t="s">
        <v>2143</v>
      </c>
      <c r="B3396" s="722">
        <v>29</v>
      </c>
      <c r="C3396" s="722">
        <v>2990</v>
      </c>
      <c r="D3396" s="722">
        <v>299010</v>
      </c>
      <c r="E3396" s="721">
        <v>2990109080</v>
      </c>
      <c r="F3396" s="721" t="s">
        <v>4501</v>
      </c>
      <c r="G3396" s="1127">
        <v>-1902197167</v>
      </c>
      <c r="H3396" s="1128">
        <v>0</v>
      </c>
      <c r="I3396" s="1128">
        <v>-1902197167</v>
      </c>
      <c r="J3396" s="1128">
        <v>0</v>
      </c>
      <c r="K3396" s="1128">
        <v>0</v>
      </c>
      <c r="L3396" s="1128">
        <v>0</v>
      </c>
      <c r="M3396" s="1128">
        <v>0</v>
      </c>
      <c r="N3396" s="1129">
        <v>0</v>
      </c>
      <c r="O3396" s="1128">
        <v>0</v>
      </c>
      <c r="P3396" s="1127">
        <v>0</v>
      </c>
      <c r="Q3396" s="1127">
        <v>0</v>
      </c>
      <c r="R3396" s="1127">
        <v>0</v>
      </c>
      <c r="S3396" s="1127">
        <v>0</v>
      </c>
      <c r="T3396" s="1130">
        <v>0</v>
      </c>
      <c r="U3396" s="1130">
        <v>0</v>
      </c>
      <c r="V3396" s="1130">
        <v>0</v>
      </c>
      <c r="W3396" s="1127">
        <v>0</v>
      </c>
      <c r="X3396" s="1130">
        <v>0</v>
      </c>
      <c r="Y3396" s="735">
        <v>0</v>
      </c>
      <c r="Z3396" s="1131">
        <v>0</v>
      </c>
      <c r="AA3396" s="1131">
        <v>0</v>
      </c>
      <c r="AB3396" s="1131">
        <v>0</v>
      </c>
      <c r="AC3396" s="1131">
        <v>0</v>
      </c>
      <c r="AD3396" s="1131">
        <v>0</v>
      </c>
      <c r="AE3396" s="1131">
        <v>0</v>
      </c>
      <c r="AF3396" s="126"/>
      <c r="AG3396" s="126"/>
      <c r="AH3396" s="126"/>
      <c r="AI3396" s="126"/>
      <c r="AJ3396" s="126"/>
      <c r="AK3396" s="126"/>
      <c r="AL3396" s="126">
        <v>3396</v>
      </c>
    </row>
    <row r="3397" spans="1:38">
      <c r="A3397" s="721" t="s">
        <v>2143</v>
      </c>
      <c r="B3397" s="722">
        <v>29</v>
      </c>
      <c r="C3397" s="722">
        <v>2990</v>
      </c>
      <c r="D3397" s="722">
        <v>299010</v>
      </c>
      <c r="E3397" s="721">
        <v>2990109118</v>
      </c>
      <c r="F3397" s="721" t="s">
        <v>1820</v>
      </c>
      <c r="G3397" s="1127">
        <v>-25312443</v>
      </c>
      <c r="H3397" s="1128">
        <v>0</v>
      </c>
      <c r="I3397" s="1128">
        <v>-25312442.59</v>
      </c>
      <c r="J3397" s="1128">
        <v>0.41000000014901161</v>
      </c>
      <c r="K3397" s="1128">
        <v>0</v>
      </c>
      <c r="L3397" s="1128">
        <v>0.41000000014901161</v>
      </c>
      <c r="M3397" s="1128">
        <v>0</v>
      </c>
      <c r="N3397" s="1129">
        <v>0</v>
      </c>
      <c r="O3397" s="1128">
        <v>0.41000000014901161</v>
      </c>
      <c r="P3397" s="1127">
        <v>0.15170000005513429</v>
      </c>
      <c r="Q3397" s="1127">
        <v>0</v>
      </c>
      <c r="R3397" s="1127">
        <v>0</v>
      </c>
      <c r="S3397" s="1127">
        <v>0</v>
      </c>
      <c r="T3397" s="1130">
        <v>0</v>
      </c>
      <c r="U3397" s="1130">
        <v>0</v>
      </c>
      <c r="V3397" s="1130">
        <v>0</v>
      </c>
      <c r="W3397" s="1127">
        <v>0</v>
      </c>
      <c r="X3397" s="1130">
        <v>0.15170000005513429</v>
      </c>
      <c r="Y3397" s="735">
        <v>0.37</v>
      </c>
      <c r="Z3397" s="1131">
        <v>0.15170000005513429</v>
      </c>
      <c r="AA3397" s="1131">
        <v>0</v>
      </c>
      <c r="AB3397" s="1131">
        <v>0</v>
      </c>
      <c r="AC3397" s="1131">
        <v>-0.17759999999310822</v>
      </c>
      <c r="AD3397" s="1131">
        <v>0.15170000005513429</v>
      </c>
      <c r="AE3397" s="1131">
        <v>0.17759999999310822</v>
      </c>
      <c r="AF3397" s="126"/>
      <c r="AG3397" s="126"/>
      <c r="AH3397" s="126"/>
      <c r="AI3397" s="126"/>
      <c r="AJ3397" s="126"/>
      <c r="AK3397" s="126"/>
      <c r="AL3397" s="126">
        <v>3397</v>
      </c>
    </row>
    <row r="3398" spans="1:38">
      <c r="A3398" s="721" t="s">
        <v>2143</v>
      </c>
      <c r="B3398" s="722">
        <v>29</v>
      </c>
      <c r="C3398" s="722">
        <v>2990</v>
      </c>
      <c r="D3398" s="722">
        <v>299010</v>
      </c>
      <c r="E3398" s="721">
        <v>2990109271</v>
      </c>
      <c r="F3398" s="721" t="s">
        <v>1821</v>
      </c>
      <c r="G3398" s="1127">
        <v>-9218533</v>
      </c>
      <c r="H3398" s="1128">
        <v>0</v>
      </c>
      <c r="I3398" s="1128">
        <v>-9218532.6300000008</v>
      </c>
      <c r="J3398" s="1128">
        <v>0.36999999918043613</v>
      </c>
      <c r="K3398" s="1128">
        <v>0</v>
      </c>
      <c r="L3398" s="1128">
        <v>0.36999999918043613</v>
      </c>
      <c r="M3398" s="1128">
        <v>0</v>
      </c>
      <c r="N3398" s="1129">
        <v>0</v>
      </c>
      <c r="O3398" s="1128">
        <v>0.36999999918043613</v>
      </c>
      <c r="P3398" s="1127">
        <v>0.13689999969676137</v>
      </c>
      <c r="Q3398" s="1127">
        <v>0</v>
      </c>
      <c r="R3398" s="1127">
        <v>0</v>
      </c>
      <c r="S3398" s="1127">
        <v>0</v>
      </c>
      <c r="T3398" s="1130">
        <v>0</v>
      </c>
      <c r="U3398" s="1130">
        <v>0</v>
      </c>
      <c r="V3398" s="1130">
        <v>0</v>
      </c>
      <c r="W3398" s="1127">
        <v>0</v>
      </c>
      <c r="X3398" s="1130">
        <v>0.13689999969676137</v>
      </c>
      <c r="Y3398" s="735">
        <v>0.37</v>
      </c>
      <c r="Z3398" s="1131">
        <v>0.13689999969676137</v>
      </c>
      <c r="AA3398" s="1131">
        <v>0</v>
      </c>
      <c r="AB3398" s="1131">
        <v>0.16279999980702997</v>
      </c>
      <c r="AC3398" s="1131">
        <v>0</v>
      </c>
      <c r="AD3398" s="1131">
        <v>-2.5900000110268606E-2</v>
      </c>
      <c r="AE3398" s="1131">
        <v>0</v>
      </c>
      <c r="AF3398" s="126"/>
      <c r="AG3398" s="126"/>
      <c r="AH3398" s="126"/>
      <c r="AI3398" s="126"/>
      <c r="AJ3398" s="126"/>
      <c r="AK3398" s="126"/>
      <c r="AL3398" s="126">
        <v>3398</v>
      </c>
    </row>
    <row r="3399" spans="1:38">
      <c r="A3399" s="721" t="s">
        <v>2143</v>
      </c>
      <c r="B3399" s="722">
        <v>29</v>
      </c>
      <c r="C3399" s="722">
        <v>2990</v>
      </c>
      <c r="D3399" s="722">
        <v>299015</v>
      </c>
      <c r="E3399" s="721">
        <v>2990159010</v>
      </c>
      <c r="F3399" s="721" t="s">
        <v>1822</v>
      </c>
      <c r="G3399" s="1127">
        <v>-983972700</v>
      </c>
      <c r="H3399" s="1128">
        <v>0</v>
      </c>
      <c r="I3399" s="1128">
        <v>-983972700.20000005</v>
      </c>
      <c r="J3399" s="1128">
        <v>-0.20000004768371582</v>
      </c>
      <c r="K3399" s="1128">
        <v>0</v>
      </c>
      <c r="L3399" s="1128">
        <v>0</v>
      </c>
      <c r="M3399" s="1128">
        <v>-0.20000004768371582</v>
      </c>
      <c r="N3399" s="1129">
        <v>0</v>
      </c>
      <c r="O3399" s="1128">
        <v>-0.20000004768371582</v>
      </c>
      <c r="P3399" s="1127">
        <v>-7.4000017642974855E-2</v>
      </c>
      <c r="Q3399" s="1127">
        <v>0</v>
      </c>
      <c r="R3399" s="1127">
        <v>0</v>
      </c>
      <c r="S3399" s="1127">
        <v>0</v>
      </c>
      <c r="T3399" s="1130">
        <v>0</v>
      </c>
      <c r="U3399" s="1130">
        <v>0</v>
      </c>
      <c r="V3399" s="1130">
        <v>0</v>
      </c>
      <c r="W3399" s="1127">
        <v>0</v>
      </c>
      <c r="X3399" s="1130">
        <v>-7.4000017642974855E-2</v>
      </c>
      <c r="Y3399" s="735">
        <v>0.37</v>
      </c>
      <c r="Z3399" s="1131">
        <v>0</v>
      </c>
      <c r="AA3399" s="1131">
        <v>-7.4000017642974855E-2</v>
      </c>
      <c r="AB3399" s="1131">
        <v>5.9200031757354735E-2</v>
      </c>
      <c r="AC3399" s="1131">
        <v>0</v>
      </c>
      <c r="AD3399" s="1131">
        <v>-5.9200031757354735E-2</v>
      </c>
      <c r="AE3399" s="1131">
        <v>-7.4000017642974855E-2</v>
      </c>
      <c r="AF3399" s="126"/>
      <c r="AG3399" s="126"/>
      <c r="AH3399" s="126"/>
      <c r="AI3399" s="126"/>
      <c r="AJ3399" s="126"/>
      <c r="AK3399" s="126"/>
      <c r="AL3399" s="126">
        <v>3399</v>
      </c>
    </row>
    <row r="3400" spans="1:38">
      <c r="A3400" s="721" t="s">
        <v>2143</v>
      </c>
      <c r="B3400" s="722">
        <v>29</v>
      </c>
      <c r="C3400" s="722">
        <v>2990</v>
      </c>
      <c r="D3400" s="722">
        <v>299015</v>
      </c>
      <c r="E3400" s="721">
        <v>2990159011</v>
      </c>
      <c r="F3400" s="721" t="s">
        <v>1823</v>
      </c>
      <c r="G3400" s="1127">
        <v>-1108793719</v>
      </c>
      <c r="H3400" s="1128">
        <v>0</v>
      </c>
      <c r="I3400" s="1128">
        <v>-1108793718.77</v>
      </c>
      <c r="J3400" s="1128">
        <v>0.23000001907348633</v>
      </c>
      <c r="K3400" s="1128">
        <v>0</v>
      </c>
      <c r="L3400" s="1128">
        <v>0.23000001907348633</v>
      </c>
      <c r="M3400" s="1128">
        <v>0</v>
      </c>
      <c r="N3400" s="1129">
        <v>0</v>
      </c>
      <c r="O3400" s="1128">
        <v>0.23000001907348633</v>
      </c>
      <c r="P3400" s="1127">
        <v>8.5100007057189939E-2</v>
      </c>
      <c r="Q3400" s="1127">
        <v>0</v>
      </c>
      <c r="R3400" s="1127">
        <v>0</v>
      </c>
      <c r="S3400" s="1127">
        <v>0</v>
      </c>
      <c r="T3400" s="1130">
        <v>0</v>
      </c>
      <c r="U3400" s="1130">
        <v>0</v>
      </c>
      <c r="V3400" s="1130">
        <v>0</v>
      </c>
      <c r="W3400" s="1127">
        <v>0</v>
      </c>
      <c r="X3400" s="1130">
        <v>8.5100007057189939E-2</v>
      </c>
      <c r="Y3400" s="735">
        <v>0.37</v>
      </c>
      <c r="Z3400" s="1131">
        <v>8.5100007057189939E-2</v>
      </c>
      <c r="AA3400" s="1131">
        <v>0</v>
      </c>
      <c r="AB3400" s="1131">
        <v>0</v>
      </c>
      <c r="AC3400" s="1131">
        <v>-0.14060000030323863</v>
      </c>
      <c r="AD3400" s="1131">
        <v>8.5100007057189939E-2</v>
      </c>
      <c r="AE3400" s="1131">
        <v>0.14060000030323863</v>
      </c>
      <c r="AF3400" s="126"/>
      <c r="AG3400" s="126"/>
      <c r="AH3400" s="126"/>
      <c r="AI3400" s="126"/>
      <c r="AJ3400" s="126"/>
      <c r="AK3400" s="126"/>
      <c r="AL3400" s="126">
        <v>3400</v>
      </c>
    </row>
    <row r="3401" spans="1:38">
      <c r="A3401" s="721" t="s">
        <v>2143</v>
      </c>
      <c r="B3401" s="722">
        <v>29</v>
      </c>
      <c r="C3401" s="722">
        <v>2990</v>
      </c>
      <c r="D3401" s="722">
        <v>299095</v>
      </c>
      <c r="E3401" s="721">
        <v>2990950011</v>
      </c>
      <c r="F3401" s="721" t="s">
        <v>3480</v>
      </c>
      <c r="G3401" s="1127">
        <v>791117264</v>
      </c>
      <c r="H3401" s="1128">
        <v>0</v>
      </c>
      <c r="I3401" s="1128">
        <v>791117263.77999997</v>
      </c>
      <c r="J3401" s="1128">
        <v>-0.22000002861022949</v>
      </c>
      <c r="K3401" s="1128">
        <v>0</v>
      </c>
      <c r="L3401" s="1128">
        <v>0</v>
      </c>
      <c r="M3401" s="1128">
        <v>-0.22000002861022949</v>
      </c>
      <c r="N3401" s="1129">
        <v>0</v>
      </c>
      <c r="O3401" s="1128">
        <v>-0.22000002861022949</v>
      </c>
      <c r="P3401" s="1127">
        <v>-8.1400010585784915E-2</v>
      </c>
      <c r="Q3401" s="1127">
        <v>0</v>
      </c>
      <c r="R3401" s="1127">
        <v>0</v>
      </c>
      <c r="S3401" s="1127">
        <v>0</v>
      </c>
      <c r="T3401" s="1130">
        <v>0</v>
      </c>
      <c r="U3401" s="1130">
        <v>0</v>
      </c>
      <c r="V3401" s="1130">
        <v>0</v>
      </c>
      <c r="W3401" s="1127">
        <v>0</v>
      </c>
      <c r="X3401" s="1130">
        <v>-8.1400010585784915E-2</v>
      </c>
      <c r="Y3401" s="735">
        <v>0.37</v>
      </c>
      <c r="Z3401" s="1131">
        <v>0</v>
      </c>
      <c r="AA3401" s="1131">
        <v>-8.1400010585784915E-2</v>
      </c>
      <c r="AB3401" s="1131">
        <v>0</v>
      </c>
      <c r="AC3401" s="1131">
        <v>-0.10359998941421508</v>
      </c>
      <c r="AD3401" s="1131">
        <v>0</v>
      </c>
      <c r="AE3401" s="1131">
        <v>2.2199978828430167E-2</v>
      </c>
      <c r="AF3401" s="126"/>
      <c r="AG3401" s="126"/>
      <c r="AH3401" s="126"/>
      <c r="AI3401" s="126"/>
      <c r="AJ3401" s="126"/>
      <c r="AK3401" s="126"/>
      <c r="AL3401" s="126">
        <v>3401</v>
      </c>
    </row>
    <row r="3402" spans="1:38">
      <c r="A3402" s="721" t="s">
        <v>2143</v>
      </c>
      <c r="B3402" s="722">
        <v>29</v>
      </c>
      <c r="C3402" s="722">
        <v>2990</v>
      </c>
      <c r="D3402" s="722">
        <v>299095</v>
      </c>
      <c r="E3402" s="721">
        <v>2990950062</v>
      </c>
      <c r="F3402" s="721" t="s">
        <v>3481</v>
      </c>
      <c r="G3402" s="1127">
        <v>229941531</v>
      </c>
      <c r="H3402" s="1128">
        <v>0</v>
      </c>
      <c r="I3402" s="1128">
        <v>229941530.56999999</v>
      </c>
      <c r="J3402" s="1128">
        <v>-0.43000000715255737</v>
      </c>
      <c r="K3402" s="1128">
        <v>0</v>
      </c>
      <c r="L3402" s="1128">
        <v>0</v>
      </c>
      <c r="M3402" s="1128">
        <v>-0.43000000715255737</v>
      </c>
      <c r="N3402" s="1129">
        <v>0</v>
      </c>
      <c r="O3402" s="1128">
        <v>-0.43000000715255737</v>
      </c>
      <c r="P3402" s="1127">
        <v>-0.15910000264644622</v>
      </c>
      <c r="Q3402" s="1127">
        <v>0</v>
      </c>
      <c r="R3402" s="1127">
        <v>0</v>
      </c>
      <c r="S3402" s="1127">
        <v>0</v>
      </c>
      <c r="T3402" s="1130">
        <v>0</v>
      </c>
      <c r="U3402" s="1130">
        <v>0</v>
      </c>
      <c r="V3402" s="1130">
        <v>0</v>
      </c>
      <c r="W3402" s="1127">
        <v>0</v>
      </c>
      <c r="X3402" s="1130">
        <v>-0.15910000264644622</v>
      </c>
      <c r="Y3402" s="735">
        <v>0.37</v>
      </c>
      <c r="Z3402" s="1131">
        <v>0</v>
      </c>
      <c r="AA3402" s="1131">
        <v>-0.15910000264644622</v>
      </c>
      <c r="AB3402" s="1131">
        <v>0</v>
      </c>
      <c r="AC3402" s="1131">
        <v>0</v>
      </c>
      <c r="AD3402" s="1131">
        <v>0</v>
      </c>
      <c r="AE3402" s="1131">
        <v>-0.15910000264644622</v>
      </c>
      <c r="AF3402" s="126"/>
      <c r="AG3402" s="126"/>
      <c r="AH3402" s="126"/>
      <c r="AI3402" s="126"/>
      <c r="AJ3402" s="126"/>
      <c r="AK3402" s="126"/>
      <c r="AL3402" s="126">
        <v>3402</v>
      </c>
    </row>
    <row r="3403" spans="1:38">
      <c r="A3403" s="721" t="s">
        <v>2143</v>
      </c>
      <c r="B3403" s="722">
        <v>29</v>
      </c>
      <c r="C3403" s="722">
        <v>2990</v>
      </c>
      <c r="D3403" s="722">
        <v>299095</v>
      </c>
      <c r="E3403" s="721">
        <v>2990950080</v>
      </c>
      <c r="F3403" s="721" t="s">
        <v>4502</v>
      </c>
      <c r="G3403" s="1127">
        <v>-781145304</v>
      </c>
      <c r="H3403" s="1128">
        <v>0</v>
      </c>
      <c r="I3403" s="1128">
        <v>-781145303.94000006</v>
      </c>
      <c r="J3403" s="1128">
        <v>5.9999942779541016E-2</v>
      </c>
      <c r="K3403" s="1128">
        <v>0</v>
      </c>
      <c r="L3403" s="1128">
        <v>5.9999942779541016E-2</v>
      </c>
      <c r="M3403" s="1128">
        <v>0</v>
      </c>
      <c r="N3403" s="1129">
        <v>0</v>
      </c>
      <c r="O3403" s="1128">
        <v>5.9999942779541016E-2</v>
      </c>
      <c r="P3403" s="1127">
        <v>2.2199978828430174E-2</v>
      </c>
      <c r="Q3403" s="1127">
        <v>0</v>
      </c>
      <c r="R3403" s="1127">
        <v>0</v>
      </c>
      <c r="S3403" s="1127">
        <v>0</v>
      </c>
      <c r="T3403" s="1130">
        <v>0</v>
      </c>
      <c r="U3403" s="1130">
        <v>0</v>
      </c>
      <c r="V3403" s="1130">
        <v>0</v>
      </c>
      <c r="W3403" s="1127">
        <v>0</v>
      </c>
      <c r="X3403" s="1130">
        <v>2.2199978828430174E-2</v>
      </c>
      <c r="Y3403" s="735">
        <v>0.36999999999999994</v>
      </c>
      <c r="Z3403" s="1131">
        <v>2.2199978828430174E-2</v>
      </c>
      <c r="AA3403" s="1131">
        <v>0</v>
      </c>
      <c r="AB3403" s="1131">
        <v>2.2199999503791333E-2</v>
      </c>
      <c r="AC3403" s="1131">
        <v>0</v>
      </c>
      <c r="AD3403" s="1131">
        <v>-2.0675361159239181E-8</v>
      </c>
      <c r="AE3403" s="1131">
        <v>0</v>
      </c>
      <c r="AF3403" s="126"/>
      <c r="AG3403" s="126"/>
      <c r="AH3403" s="126"/>
      <c r="AI3403" s="126"/>
      <c r="AJ3403" s="126"/>
      <c r="AK3403" s="126"/>
      <c r="AL3403" s="126">
        <v>3403</v>
      </c>
    </row>
    <row r="3404" spans="1:38">
      <c r="A3404" s="721" t="s">
        <v>2143</v>
      </c>
      <c r="B3404" s="722">
        <v>29</v>
      </c>
      <c r="C3404" s="722">
        <v>2990</v>
      </c>
      <c r="D3404" s="722">
        <v>299095</v>
      </c>
      <c r="E3404" s="721">
        <v>2990950085</v>
      </c>
      <c r="F3404" s="721" t="s">
        <v>4503</v>
      </c>
      <c r="G3404" s="1127">
        <v>571008634</v>
      </c>
      <c r="H3404" s="1128">
        <v>0</v>
      </c>
      <c r="I3404" s="1128">
        <v>571008634.03999996</v>
      </c>
      <c r="J3404" s="1128">
        <v>3.9999961853027344E-2</v>
      </c>
      <c r="K3404" s="1128">
        <v>0</v>
      </c>
      <c r="L3404" s="1128">
        <v>3.9999961853027344E-2</v>
      </c>
      <c r="M3404" s="1128">
        <v>0</v>
      </c>
      <c r="N3404" s="1129">
        <v>0</v>
      </c>
      <c r="O3404" s="1128">
        <v>3.9999961853027344E-2</v>
      </c>
      <c r="P3404" s="1127">
        <v>1.4799985885620117E-2</v>
      </c>
      <c r="Q3404" s="1127">
        <v>0</v>
      </c>
      <c r="R3404" s="1127">
        <v>0</v>
      </c>
      <c r="S3404" s="1127">
        <v>0</v>
      </c>
      <c r="T3404" s="1130">
        <v>0</v>
      </c>
      <c r="U3404" s="1130">
        <v>0</v>
      </c>
      <c r="V3404" s="1130">
        <v>0</v>
      </c>
      <c r="W3404" s="1127">
        <v>0</v>
      </c>
      <c r="X3404" s="1130">
        <v>1.4799985885620117E-2</v>
      </c>
      <c r="Y3404" s="735">
        <v>0.37</v>
      </c>
      <c r="Z3404" s="1131">
        <v>1.4799985885620117E-2</v>
      </c>
      <c r="AA3404" s="1131">
        <v>0</v>
      </c>
      <c r="AB3404" s="1131">
        <v>0</v>
      </c>
      <c r="AC3404" s="1131">
        <v>0</v>
      </c>
      <c r="AD3404" s="1131">
        <v>1.4799985885620117E-2</v>
      </c>
      <c r="AE3404" s="1131">
        <v>0</v>
      </c>
      <c r="AF3404" s="126"/>
      <c r="AG3404" s="126"/>
      <c r="AH3404" s="126"/>
      <c r="AI3404" s="126"/>
      <c r="AJ3404" s="126"/>
      <c r="AK3404" s="126"/>
      <c r="AL3404" s="126">
        <v>3404</v>
      </c>
    </row>
    <row r="3405" spans="1:38">
      <c r="A3405" s="721" t="s">
        <v>2143</v>
      </c>
      <c r="B3405" s="722">
        <v>29</v>
      </c>
      <c r="C3405" s="722">
        <v>2990</v>
      </c>
      <c r="D3405" s="722">
        <v>299095</v>
      </c>
      <c r="E3405" s="721">
        <v>2990950111</v>
      </c>
      <c r="F3405" s="721" t="s">
        <v>3781</v>
      </c>
      <c r="G3405" s="1127">
        <v>-5742935916</v>
      </c>
      <c r="H3405" s="1128">
        <v>0</v>
      </c>
      <c r="I3405" s="1128">
        <v>-5742935916.3999996</v>
      </c>
      <c r="J3405" s="1128">
        <v>-0.39999961853027344</v>
      </c>
      <c r="K3405" s="1128">
        <v>0</v>
      </c>
      <c r="L3405" s="1128">
        <v>0</v>
      </c>
      <c r="M3405" s="1128">
        <v>-0.39999961853027344</v>
      </c>
      <c r="N3405" s="1129">
        <v>0</v>
      </c>
      <c r="O3405" s="1128">
        <v>-0.39999961853027344</v>
      </c>
      <c r="P3405" s="1127">
        <v>-0.14799985885620118</v>
      </c>
      <c r="Q3405" s="1127">
        <v>0</v>
      </c>
      <c r="R3405" s="1127">
        <v>0</v>
      </c>
      <c r="S3405" s="1127">
        <v>0</v>
      </c>
      <c r="T3405" s="1130">
        <v>0</v>
      </c>
      <c r="U3405" s="1130">
        <v>0</v>
      </c>
      <c r="V3405" s="1130">
        <v>0</v>
      </c>
      <c r="W3405" s="1127">
        <v>0</v>
      </c>
      <c r="X3405" s="1130">
        <v>-0.14799985885620118</v>
      </c>
      <c r="Y3405" s="735">
        <v>0.37</v>
      </c>
      <c r="Z3405" s="1131">
        <v>0</v>
      </c>
      <c r="AA3405" s="1131">
        <v>-0.14799985885620118</v>
      </c>
      <c r="AB3405" s="1131">
        <v>0</v>
      </c>
      <c r="AC3405" s="1131">
        <v>-6.6600002646446221E-2</v>
      </c>
      <c r="AD3405" s="1131">
        <v>0</v>
      </c>
      <c r="AE3405" s="1131">
        <v>-8.1399856209754956E-2</v>
      </c>
      <c r="AF3405" s="126"/>
      <c r="AG3405" s="126"/>
      <c r="AH3405" s="126"/>
      <c r="AI3405" s="126"/>
      <c r="AJ3405" s="126"/>
      <c r="AK3405" s="126"/>
      <c r="AL3405" s="126">
        <v>3405</v>
      </c>
    </row>
    <row r="3406" spans="1:38">
      <c r="A3406" s="721" t="s">
        <v>2143</v>
      </c>
      <c r="B3406" s="722">
        <v>29</v>
      </c>
      <c r="C3406" s="722">
        <v>2990</v>
      </c>
      <c r="D3406" s="722">
        <v>299095</v>
      </c>
      <c r="E3406" s="721">
        <v>2990951002</v>
      </c>
      <c r="F3406" s="721" t="s">
        <v>350</v>
      </c>
      <c r="G3406" s="1127">
        <v>-1430457912</v>
      </c>
      <c r="H3406" s="1128">
        <v>0</v>
      </c>
      <c r="I3406" s="1128">
        <v>-1430457911.76</v>
      </c>
      <c r="J3406" s="1128">
        <v>0.24000000953674316</v>
      </c>
      <c r="K3406" s="1128">
        <v>0</v>
      </c>
      <c r="L3406" s="1128">
        <v>0.24000000953674316</v>
      </c>
      <c r="M3406" s="1128">
        <v>0</v>
      </c>
      <c r="N3406" s="1129">
        <v>0</v>
      </c>
      <c r="O3406" s="1128">
        <v>0.24000000953674316</v>
      </c>
      <c r="P3406" s="1127">
        <v>8.8800003528594976E-2</v>
      </c>
      <c r="Q3406" s="1127">
        <v>0</v>
      </c>
      <c r="R3406" s="1127">
        <v>0</v>
      </c>
      <c r="S3406" s="1127">
        <v>0</v>
      </c>
      <c r="T3406" s="1130">
        <v>0</v>
      </c>
      <c r="U3406" s="1130">
        <v>0</v>
      </c>
      <c r="V3406" s="1130">
        <v>0</v>
      </c>
      <c r="W3406" s="1127">
        <v>0</v>
      </c>
      <c r="X3406" s="1130">
        <v>8.8800003528594976E-2</v>
      </c>
      <c r="Y3406" s="735">
        <v>0.37</v>
      </c>
      <c r="Z3406" s="1131">
        <v>8.8800003528594976E-2</v>
      </c>
      <c r="AA3406" s="1131">
        <v>0</v>
      </c>
      <c r="AB3406" s="1131">
        <v>8.8800003528594976E-2</v>
      </c>
      <c r="AC3406" s="1131">
        <v>0</v>
      </c>
      <c r="AD3406" s="1131">
        <v>0</v>
      </c>
      <c r="AE3406" s="1131">
        <v>0</v>
      </c>
      <c r="AF3406" s="126"/>
      <c r="AG3406" s="126"/>
      <c r="AH3406" s="126"/>
      <c r="AI3406" s="126"/>
      <c r="AJ3406" s="126"/>
      <c r="AK3406" s="126"/>
      <c r="AL3406" s="126">
        <v>3406</v>
      </c>
    </row>
    <row r="3407" spans="1:38">
      <c r="A3407" s="721" t="s">
        <v>2143</v>
      </c>
      <c r="B3407" s="722">
        <v>29</v>
      </c>
      <c r="C3407" s="722">
        <v>2990</v>
      </c>
      <c r="D3407" s="722">
        <v>299095</v>
      </c>
      <c r="E3407" s="721">
        <v>2990951003</v>
      </c>
      <c r="F3407" s="721" t="s">
        <v>1824</v>
      </c>
      <c r="G3407" s="1127">
        <v>2235172937</v>
      </c>
      <c r="H3407" s="1128">
        <v>0</v>
      </c>
      <c r="I3407" s="1128">
        <v>2235172937.1999998</v>
      </c>
      <c r="J3407" s="1128">
        <v>0.19999980926513672</v>
      </c>
      <c r="K3407" s="1128">
        <v>0</v>
      </c>
      <c r="L3407" s="1128">
        <v>0.19999980926513672</v>
      </c>
      <c r="M3407" s="1128">
        <v>0</v>
      </c>
      <c r="N3407" s="1129">
        <v>0</v>
      </c>
      <c r="O3407" s="1128">
        <v>0.19999980926513672</v>
      </c>
      <c r="P3407" s="1127">
        <v>7.3999929428100589E-2</v>
      </c>
      <c r="Q3407" s="1127">
        <v>0</v>
      </c>
      <c r="R3407" s="1127">
        <v>0</v>
      </c>
      <c r="S3407" s="1127">
        <v>0</v>
      </c>
      <c r="T3407" s="1130">
        <v>0</v>
      </c>
      <c r="U3407" s="1130">
        <v>0</v>
      </c>
      <c r="V3407" s="1130">
        <v>0</v>
      </c>
      <c r="W3407" s="1127">
        <v>0</v>
      </c>
      <c r="X3407" s="1130">
        <v>7.3999929428100589E-2</v>
      </c>
      <c r="Y3407" s="735">
        <v>0.37</v>
      </c>
      <c r="Z3407" s="1131">
        <v>7.3999929428100589E-2</v>
      </c>
      <c r="AA3407" s="1131">
        <v>0</v>
      </c>
      <c r="AB3407" s="1131">
        <v>0</v>
      </c>
      <c r="AC3407" s="1131">
        <v>0</v>
      </c>
      <c r="AD3407" s="1131">
        <v>7.3999929428100589E-2</v>
      </c>
      <c r="AE3407" s="1131">
        <v>0</v>
      </c>
      <c r="AF3407" s="126"/>
      <c r="AG3407" s="126"/>
      <c r="AH3407" s="126"/>
      <c r="AI3407" s="126"/>
      <c r="AJ3407" s="126"/>
      <c r="AK3407" s="126"/>
      <c r="AL3407" s="126">
        <v>3407</v>
      </c>
    </row>
    <row r="3408" spans="1:38">
      <c r="A3408" s="721" t="s">
        <v>2143</v>
      </c>
      <c r="B3408" s="722">
        <v>29</v>
      </c>
      <c r="C3408" s="722">
        <v>2990</v>
      </c>
      <c r="D3408" s="722">
        <v>299095</v>
      </c>
      <c r="E3408" s="721">
        <v>2990951004</v>
      </c>
      <c r="F3408" s="721" t="s">
        <v>1825</v>
      </c>
      <c r="G3408" s="1127">
        <v>2624695208</v>
      </c>
      <c r="H3408" s="1128">
        <v>0</v>
      </c>
      <c r="I3408" s="1128">
        <v>2624695207.6700001</v>
      </c>
      <c r="J3408" s="1128">
        <v>-0.32999992370605469</v>
      </c>
      <c r="K3408" s="1128">
        <v>0</v>
      </c>
      <c r="L3408" s="1128">
        <v>0</v>
      </c>
      <c r="M3408" s="1128">
        <v>-0.32999992370605469</v>
      </c>
      <c r="N3408" s="1129">
        <v>0</v>
      </c>
      <c r="O3408" s="1128">
        <v>-0.32999992370605469</v>
      </c>
      <c r="P3408" s="1127">
        <v>-0.12209997177124023</v>
      </c>
      <c r="Q3408" s="1127">
        <v>0</v>
      </c>
      <c r="R3408" s="1127">
        <v>0</v>
      </c>
      <c r="S3408" s="1127">
        <v>0</v>
      </c>
      <c r="T3408" s="1130">
        <v>0</v>
      </c>
      <c r="U3408" s="1130">
        <v>0</v>
      </c>
      <c r="V3408" s="1130">
        <v>0</v>
      </c>
      <c r="W3408" s="1127">
        <v>0</v>
      </c>
      <c r="X3408" s="1130">
        <v>-0.12209997177124023</v>
      </c>
      <c r="Y3408" s="735">
        <v>0.37</v>
      </c>
      <c r="Z3408" s="1131">
        <v>0</v>
      </c>
      <c r="AA3408" s="1131">
        <v>-0.12209997177124023</v>
      </c>
      <c r="AB3408" s="1131">
        <v>0</v>
      </c>
      <c r="AC3408" s="1131">
        <v>0</v>
      </c>
      <c r="AD3408" s="1131">
        <v>0</v>
      </c>
      <c r="AE3408" s="1131">
        <v>-0.12209997177124023</v>
      </c>
      <c r="AF3408" s="126"/>
      <c r="AG3408" s="126"/>
      <c r="AH3408" s="126"/>
      <c r="AI3408" s="126"/>
      <c r="AJ3408" s="126"/>
      <c r="AK3408" s="126"/>
      <c r="AL3408" s="126">
        <v>3408</v>
      </c>
    </row>
    <row r="3409" spans="1:38">
      <c r="A3409" s="721" t="s">
        <v>2143</v>
      </c>
      <c r="B3409" s="722">
        <v>29</v>
      </c>
      <c r="C3409" s="722">
        <v>2990</v>
      </c>
      <c r="D3409" s="722">
        <v>299095</v>
      </c>
      <c r="E3409" s="721">
        <v>2990951007</v>
      </c>
      <c r="F3409" s="721" t="s">
        <v>3782</v>
      </c>
      <c r="G3409" s="1127">
        <v>0</v>
      </c>
      <c r="H3409" s="1128">
        <v>0</v>
      </c>
      <c r="I3409" s="1128">
        <v>0</v>
      </c>
      <c r="J3409" s="1128">
        <v>0</v>
      </c>
      <c r="K3409" s="1128">
        <v>0</v>
      </c>
      <c r="L3409" s="1128">
        <v>0</v>
      </c>
      <c r="M3409" s="1128">
        <v>0</v>
      </c>
      <c r="N3409" s="1129">
        <v>0</v>
      </c>
      <c r="O3409" s="1128">
        <v>0</v>
      </c>
      <c r="P3409" s="1127">
        <v>0</v>
      </c>
      <c r="Q3409" s="1127">
        <v>0</v>
      </c>
      <c r="R3409" s="1127">
        <v>0</v>
      </c>
      <c r="S3409" s="1127">
        <v>0</v>
      </c>
      <c r="T3409" s="1130">
        <v>0</v>
      </c>
      <c r="U3409" s="1130">
        <v>0</v>
      </c>
      <c r="V3409" s="1130">
        <v>0</v>
      </c>
      <c r="W3409" s="1127">
        <v>0</v>
      </c>
      <c r="X3409" s="1130">
        <v>0</v>
      </c>
      <c r="Y3409" s="735">
        <v>0</v>
      </c>
      <c r="Z3409" s="1131">
        <v>0</v>
      </c>
      <c r="AA3409" s="1131">
        <v>0</v>
      </c>
      <c r="AB3409" s="1131">
        <v>0</v>
      </c>
      <c r="AC3409" s="1131">
        <v>0</v>
      </c>
      <c r="AD3409" s="1131">
        <v>0</v>
      </c>
      <c r="AE3409" s="1131">
        <v>0</v>
      </c>
      <c r="AF3409" s="126"/>
      <c r="AG3409" s="126"/>
      <c r="AH3409" s="126"/>
      <c r="AI3409" s="126"/>
      <c r="AJ3409" s="126"/>
      <c r="AK3409" s="126"/>
      <c r="AL3409" s="126">
        <v>3409</v>
      </c>
    </row>
    <row r="3410" spans="1:38">
      <c r="A3410" s="721" t="s">
        <v>2143</v>
      </c>
      <c r="B3410" s="722">
        <v>29</v>
      </c>
      <c r="C3410" s="722">
        <v>2990</v>
      </c>
      <c r="D3410" s="722">
        <v>299095</v>
      </c>
      <c r="E3410" s="721">
        <v>2990951008</v>
      </c>
      <c r="F3410" s="721" t="s">
        <v>1826</v>
      </c>
      <c r="G3410" s="1127">
        <v>395189536</v>
      </c>
      <c r="H3410" s="1128">
        <v>0</v>
      </c>
      <c r="I3410" s="1128">
        <v>395189535.73000002</v>
      </c>
      <c r="J3410" s="1128">
        <v>-0.26999998092651367</v>
      </c>
      <c r="K3410" s="1128">
        <v>0</v>
      </c>
      <c r="L3410" s="1128">
        <v>0</v>
      </c>
      <c r="M3410" s="1128">
        <v>-0.26999998092651367</v>
      </c>
      <c r="N3410" s="1129">
        <v>0</v>
      </c>
      <c r="O3410" s="1128">
        <v>-0.26999998092651367</v>
      </c>
      <c r="P3410" s="1127">
        <v>-9.9899992942810059E-2</v>
      </c>
      <c r="Q3410" s="1127">
        <v>0</v>
      </c>
      <c r="R3410" s="1127">
        <v>0</v>
      </c>
      <c r="S3410" s="1127">
        <v>0</v>
      </c>
      <c r="T3410" s="1130">
        <v>0</v>
      </c>
      <c r="U3410" s="1130">
        <v>0</v>
      </c>
      <c r="V3410" s="1130">
        <v>0</v>
      </c>
      <c r="W3410" s="1127">
        <v>0</v>
      </c>
      <c r="X3410" s="1130">
        <v>-9.9899992942810059E-2</v>
      </c>
      <c r="Y3410" s="735">
        <v>0.37</v>
      </c>
      <c r="Z3410" s="1131">
        <v>0</v>
      </c>
      <c r="AA3410" s="1131">
        <v>-9.9899992942810059E-2</v>
      </c>
      <c r="AB3410" s="1131">
        <v>0</v>
      </c>
      <c r="AC3410" s="1131">
        <v>0</v>
      </c>
      <c r="AD3410" s="1131">
        <v>0</v>
      </c>
      <c r="AE3410" s="1131">
        <v>-9.9899992942810059E-2</v>
      </c>
      <c r="AF3410" s="126"/>
      <c r="AG3410" s="126"/>
      <c r="AH3410" s="126"/>
      <c r="AI3410" s="126"/>
      <c r="AJ3410" s="126"/>
      <c r="AK3410" s="126"/>
      <c r="AL3410" s="126">
        <v>3410</v>
      </c>
    </row>
    <row r="3411" spans="1:38">
      <c r="A3411" s="721" t="s">
        <v>2143</v>
      </c>
      <c r="B3411" s="722">
        <v>29</v>
      </c>
      <c r="C3411" s="722">
        <v>2990</v>
      </c>
      <c r="D3411" s="722">
        <v>299095</v>
      </c>
      <c r="E3411" s="721">
        <v>2990951009</v>
      </c>
      <c r="F3411" s="721" t="s">
        <v>1827</v>
      </c>
      <c r="G3411" s="1127">
        <v>0</v>
      </c>
      <c r="H3411" s="1128">
        <v>0</v>
      </c>
      <c r="I3411" s="1128">
        <v>0</v>
      </c>
      <c r="J3411" s="1128">
        <v>0</v>
      </c>
      <c r="K3411" s="1128">
        <v>0</v>
      </c>
      <c r="L3411" s="1128">
        <v>0</v>
      </c>
      <c r="M3411" s="1128">
        <v>0</v>
      </c>
      <c r="N3411" s="1129">
        <v>0</v>
      </c>
      <c r="O3411" s="1128">
        <v>0</v>
      </c>
      <c r="P3411" s="1127">
        <v>0</v>
      </c>
      <c r="Q3411" s="1127">
        <v>0</v>
      </c>
      <c r="R3411" s="1127">
        <v>0</v>
      </c>
      <c r="S3411" s="1127">
        <v>0</v>
      </c>
      <c r="T3411" s="1130">
        <v>0</v>
      </c>
      <c r="U3411" s="1130">
        <v>0</v>
      </c>
      <c r="V3411" s="1130">
        <v>0</v>
      </c>
      <c r="W3411" s="1127">
        <v>0</v>
      </c>
      <c r="X3411" s="1130">
        <v>0</v>
      </c>
      <c r="Y3411" s="735">
        <v>0</v>
      </c>
      <c r="Z3411" s="1131">
        <v>0</v>
      </c>
      <c r="AA3411" s="1131">
        <v>0</v>
      </c>
      <c r="AB3411" s="1131">
        <v>0</v>
      </c>
      <c r="AC3411" s="1131">
        <v>0</v>
      </c>
      <c r="AD3411" s="1131">
        <v>0</v>
      </c>
      <c r="AE3411" s="1131">
        <v>0</v>
      </c>
      <c r="AF3411" s="126"/>
      <c r="AG3411" s="126"/>
      <c r="AH3411" s="126"/>
      <c r="AI3411" s="126"/>
      <c r="AJ3411" s="126"/>
      <c r="AK3411" s="126"/>
      <c r="AL3411" s="126">
        <v>3411</v>
      </c>
    </row>
    <row r="3412" spans="1:38">
      <c r="A3412" s="721" t="s">
        <v>2143</v>
      </c>
      <c r="B3412" s="722">
        <v>29</v>
      </c>
      <c r="C3412" s="722">
        <v>2990</v>
      </c>
      <c r="D3412" s="722">
        <v>299095</v>
      </c>
      <c r="E3412" s="721">
        <v>2990951020</v>
      </c>
      <c r="F3412" s="721" t="s">
        <v>1828</v>
      </c>
      <c r="G3412" s="1127">
        <v>-1853113</v>
      </c>
      <c r="H3412" s="1128">
        <v>0</v>
      </c>
      <c r="I3412" s="1128">
        <v>-1853113.24</v>
      </c>
      <c r="J3412" s="1128">
        <v>-0.23999999999068677</v>
      </c>
      <c r="K3412" s="1128">
        <v>0</v>
      </c>
      <c r="L3412" s="1128">
        <v>0</v>
      </c>
      <c r="M3412" s="1128">
        <v>-0.23999999999068677</v>
      </c>
      <c r="N3412" s="1129">
        <v>0</v>
      </c>
      <c r="O3412" s="1128">
        <v>-0.23999999999068677</v>
      </c>
      <c r="P3412" s="1127">
        <v>-8.8799999996554108E-2</v>
      </c>
      <c r="Q3412" s="1127">
        <v>0</v>
      </c>
      <c r="R3412" s="1127">
        <v>0</v>
      </c>
      <c r="S3412" s="1127">
        <v>0</v>
      </c>
      <c r="T3412" s="1130">
        <v>0</v>
      </c>
      <c r="U3412" s="1130">
        <v>0</v>
      </c>
      <c r="V3412" s="1130">
        <v>0</v>
      </c>
      <c r="W3412" s="1127">
        <v>0</v>
      </c>
      <c r="X3412" s="1130">
        <v>-8.8799999996554108E-2</v>
      </c>
      <c r="Y3412" s="735">
        <v>0.37</v>
      </c>
      <c r="Z3412" s="1131">
        <v>0</v>
      </c>
      <c r="AA3412" s="1131">
        <v>-8.8799999996554108E-2</v>
      </c>
      <c r="AB3412" s="1131">
        <v>0</v>
      </c>
      <c r="AC3412" s="1131">
        <v>-8.8799999996554108E-2</v>
      </c>
      <c r="AD3412" s="1131">
        <v>0</v>
      </c>
      <c r="AE3412" s="1131">
        <v>0</v>
      </c>
      <c r="AF3412" s="126"/>
      <c r="AG3412" s="126"/>
      <c r="AH3412" s="126"/>
      <c r="AI3412" s="126"/>
      <c r="AJ3412" s="126"/>
      <c r="AK3412" s="126"/>
      <c r="AL3412" s="126">
        <v>3412</v>
      </c>
    </row>
    <row r="3413" spans="1:38">
      <c r="A3413" s="721" t="s">
        <v>2143</v>
      </c>
      <c r="B3413" s="722">
        <v>29</v>
      </c>
      <c r="C3413" s="722">
        <v>2990</v>
      </c>
      <c r="D3413" s="722">
        <v>299095</v>
      </c>
      <c r="E3413" s="721">
        <v>2990951023</v>
      </c>
      <c r="F3413" s="721" t="s">
        <v>4504</v>
      </c>
      <c r="G3413" s="1127">
        <v>0</v>
      </c>
      <c r="H3413" s="1128">
        <v>0</v>
      </c>
      <c r="I3413" s="1128">
        <v>0</v>
      </c>
      <c r="J3413" s="1128">
        <v>0</v>
      </c>
      <c r="K3413" s="1128">
        <v>0</v>
      </c>
      <c r="L3413" s="1128">
        <v>0</v>
      </c>
      <c r="M3413" s="1128">
        <v>0</v>
      </c>
      <c r="N3413" s="1129">
        <v>0</v>
      </c>
      <c r="O3413" s="1128">
        <v>0</v>
      </c>
      <c r="P3413" s="1127">
        <v>0</v>
      </c>
      <c r="Q3413" s="1127">
        <v>0</v>
      </c>
      <c r="R3413" s="1127">
        <v>0</v>
      </c>
      <c r="S3413" s="1127">
        <v>0</v>
      </c>
      <c r="T3413" s="1130">
        <v>0</v>
      </c>
      <c r="U3413" s="1130">
        <v>0</v>
      </c>
      <c r="V3413" s="1130">
        <v>0</v>
      </c>
      <c r="W3413" s="1127">
        <v>0</v>
      </c>
      <c r="X3413" s="1130">
        <v>0</v>
      </c>
      <c r="Y3413" s="735">
        <v>0</v>
      </c>
      <c r="Z3413" s="1131">
        <v>0</v>
      </c>
      <c r="AA3413" s="1131">
        <v>0</v>
      </c>
      <c r="AB3413" s="1131">
        <v>0</v>
      </c>
      <c r="AC3413" s="1131">
        <v>0</v>
      </c>
      <c r="AD3413" s="1131">
        <v>0</v>
      </c>
      <c r="AE3413" s="1131">
        <v>0</v>
      </c>
      <c r="AF3413" s="126"/>
      <c r="AG3413" s="126"/>
      <c r="AH3413" s="126"/>
      <c r="AI3413" s="126"/>
      <c r="AJ3413" s="126"/>
      <c r="AK3413" s="126"/>
      <c r="AL3413" s="126">
        <v>3413</v>
      </c>
    </row>
    <row r="3414" spans="1:38">
      <c r="A3414" s="721" t="s">
        <v>2143</v>
      </c>
      <c r="B3414" s="722">
        <v>29</v>
      </c>
      <c r="C3414" s="722">
        <v>2990</v>
      </c>
      <c r="D3414" s="722">
        <v>299095</v>
      </c>
      <c r="E3414" s="721">
        <v>2990951300</v>
      </c>
      <c r="F3414" s="721" t="s">
        <v>4505</v>
      </c>
      <c r="G3414" s="1127">
        <v>-43136717</v>
      </c>
      <c r="H3414" s="1128">
        <v>0</v>
      </c>
      <c r="I3414" s="1128">
        <v>-43136717.43</v>
      </c>
      <c r="J3414" s="1128">
        <v>-0.42999999970197678</v>
      </c>
      <c r="K3414" s="1128">
        <v>0</v>
      </c>
      <c r="L3414" s="1128">
        <v>0</v>
      </c>
      <c r="M3414" s="1128">
        <v>-0.42999999970197678</v>
      </c>
      <c r="N3414" s="1129">
        <v>0</v>
      </c>
      <c r="O3414" s="1128">
        <v>-0.42999999970197678</v>
      </c>
      <c r="P3414" s="1127">
        <v>-0.15909999988973139</v>
      </c>
      <c r="Q3414" s="1127">
        <v>0</v>
      </c>
      <c r="R3414" s="1127">
        <v>0</v>
      </c>
      <c r="S3414" s="1127">
        <v>0</v>
      </c>
      <c r="T3414" s="1130">
        <v>0</v>
      </c>
      <c r="U3414" s="1130">
        <v>0</v>
      </c>
      <c r="V3414" s="1130">
        <v>0</v>
      </c>
      <c r="W3414" s="1127">
        <v>0</v>
      </c>
      <c r="X3414" s="1130">
        <v>-0.15909999988973139</v>
      </c>
      <c r="Y3414" s="735">
        <v>0.36999999999999994</v>
      </c>
      <c r="Z3414" s="1131">
        <v>0</v>
      </c>
      <c r="AA3414" s="1131">
        <v>-0.15909999988973139</v>
      </c>
      <c r="AB3414" s="1131">
        <v>0</v>
      </c>
      <c r="AC3414" s="1131">
        <v>0</v>
      </c>
      <c r="AD3414" s="1131">
        <v>0</v>
      </c>
      <c r="AE3414" s="1131">
        <v>-0.15909999988973139</v>
      </c>
      <c r="AF3414" s="126"/>
      <c r="AG3414" s="126"/>
      <c r="AH3414" s="126"/>
      <c r="AI3414" s="126"/>
      <c r="AJ3414" s="126"/>
      <c r="AK3414" s="126"/>
      <c r="AL3414" s="126">
        <v>3414</v>
      </c>
    </row>
    <row r="3415" spans="1:38">
      <c r="A3415" s="721" t="s">
        <v>2143</v>
      </c>
      <c r="B3415" s="722">
        <v>29</v>
      </c>
      <c r="C3415" s="722">
        <v>2990</v>
      </c>
      <c r="D3415" s="722">
        <v>299095</v>
      </c>
      <c r="E3415" s="721">
        <v>2990951301</v>
      </c>
      <c r="F3415" s="721" t="s">
        <v>4506</v>
      </c>
      <c r="G3415" s="1127">
        <v>-293914208</v>
      </c>
      <c r="H3415" s="1128">
        <v>0</v>
      </c>
      <c r="I3415" s="1128">
        <v>-293914208.44</v>
      </c>
      <c r="J3415" s="1128">
        <v>-0.43999999761581421</v>
      </c>
      <c r="K3415" s="1128">
        <v>0</v>
      </c>
      <c r="L3415" s="1128">
        <v>0</v>
      </c>
      <c r="M3415" s="1128">
        <v>-0.43999999761581421</v>
      </c>
      <c r="N3415" s="1129">
        <v>0</v>
      </c>
      <c r="O3415" s="1128">
        <v>-0.43999999761581421</v>
      </c>
      <c r="P3415" s="1127">
        <v>-0.16279999911785126</v>
      </c>
      <c r="Q3415" s="1127">
        <v>0</v>
      </c>
      <c r="R3415" s="1127">
        <v>0</v>
      </c>
      <c r="S3415" s="1127">
        <v>0</v>
      </c>
      <c r="T3415" s="1130">
        <v>0</v>
      </c>
      <c r="U3415" s="1130">
        <v>0</v>
      </c>
      <c r="V3415" s="1130">
        <v>0</v>
      </c>
      <c r="W3415" s="1127">
        <v>0</v>
      </c>
      <c r="X3415" s="1130">
        <v>-0.16279999911785126</v>
      </c>
      <c r="Y3415" s="735">
        <v>0.37</v>
      </c>
      <c r="Z3415" s="1131">
        <v>0</v>
      </c>
      <c r="AA3415" s="1131">
        <v>-0.16279999911785126</v>
      </c>
      <c r="AB3415" s="1131">
        <v>0</v>
      </c>
      <c r="AC3415" s="1131">
        <v>0</v>
      </c>
      <c r="AD3415" s="1131">
        <v>0</v>
      </c>
      <c r="AE3415" s="1131">
        <v>-0.16279999911785126</v>
      </c>
      <c r="AF3415" s="126"/>
      <c r="AG3415" s="126"/>
      <c r="AH3415" s="126"/>
      <c r="AI3415" s="126"/>
      <c r="AJ3415" s="126"/>
      <c r="AK3415" s="126"/>
      <c r="AL3415" s="126">
        <v>3415</v>
      </c>
    </row>
    <row r="3416" spans="1:38">
      <c r="A3416" s="721" t="s">
        <v>2143</v>
      </c>
      <c r="B3416" s="722">
        <v>29</v>
      </c>
      <c r="C3416" s="722">
        <v>2990</v>
      </c>
      <c r="D3416" s="722">
        <v>299095</v>
      </c>
      <c r="E3416" s="721">
        <v>2990951302</v>
      </c>
      <c r="F3416" s="721" t="s">
        <v>1829</v>
      </c>
      <c r="G3416" s="1127">
        <v>-6791149119</v>
      </c>
      <c r="H3416" s="1128">
        <v>0</v>
      </c>
      <c r="I3416" s="1128">
        <v>-6791149118.9899998</v>
      </c>
      <c r="J3416" s="1128">
        <v>1.0000228881835937E-2</v>
      </c>
      <c r="K3416" s="1128">
        <v>0</v>
      </c>
      <c r="L3416" s="1128">
        <v>1.0000228881835937E-2</v>
      </c>
      <c r="M3416" s="1128">
        <v>0</v>
      </c>
      <c r="N3416" s="1129">
        <v>0</v>
      </c>
      <c r="O3416" s="1128">
        <v>1.0000228881835937E-2</v>
      </c>
      <c r="P3416" s="1127">
        <v>3.700084686279297E-3</v>
      </c>
      <c r="Q3416" s="1127">
        <v>0</v>
      </c>
      <c r="R3416" s="1127">
        <v>0</v>
      </c>
      <c r="S3416" s="1127">
        <v>0</v>
      </c>
      <c r="T3416" s="1130">
        <v>0</v>
      </c>
      <c r="U3416" s="1130">
        <v>0</v>
      </c>
      <c r="V3416" s="1130">
        <v>0</v>
      </c>
      <c r="W3416" s="1127">
        <v>0</v>
      </c>
      <c r="X3416" s="1130">
        <v>3.700084686279297E-3</v>
      </c>
      <c r="Y3416" s="735">
        <v>0.37</v>
      </c>
      <c r="Z3416" s="1131">
        <v>3.700084686279297E-3</v>
      </c>
      <c r="AA3416" s="1131">
        <v>0</v>
      </c>
      <c r="AB3416" s="1131">
        <v>0</v>
      </c>
      <c r="AC3416" s="1131">
        <v>-7.7700014114379878E-2</v>
      </c>
      <c r="AD3416" s="1131">
        <v>3.700084686279297E-3</v>
      </c>
      <c r="AE3416" s="1131">
        <v>7.7700014114379878E-2</v>
      </c>
      <c r="AF3416" s="126"/>
      <c r="AG3416" s="126"/>
      <c r="AH3416" s="126"/>
      <c r="AI3416" s="126"/>
      <c r="AJ3416" s="126"/>
      <c r="AK3416" s="126"/>
      <c r="AL3416" s="126">
        <v>3416</v>
      </c>
    </row>
    <row r="3417" spans="1:38">
      <c r="A3417" s="721" t="s">
        <v>2143</v>
      </c>
      <c r="B3417" s="722">
        <v>29</v>
      </c>
      <c r="C3417" s="722">
        <v>2990</v>
      </c>
      <c r="D3417" s="722">
        <v>299095</v>
      </c>
      <c r="E3417" s="721">
        <v>2990951304</v>
      </c>
      <c r="F3417" s="721" t="s">
        <v>4507</v>
      </c>
      <c r="G3417" s="1127">
        <v>-73195189</v>
      </c>
      <c r="H3417" s="1128">
        <v>0</v>
      </c>
      <c r="I3417" s="1128">
        <v>-73195188.890000001</v>
      </c>
      <c r="J3417" s="1128">
        <v>0.10999999940395355</v>
      </c>
      <c r="K3417" s="1128">
        <v>0</v>
      </c>
      <c r="L3417" s="1128">
        <v>0.10999999940395355</v>
      </c>
      <c r="M3417" s="1128">
        <v>0</v>
      </c>
      <c r="N3417" s="1129">
        <v>0</v>
      </c>
      <c r="O3417" s="1128">
        <v>0.10999999940395355</v>
      </c>
      <c r="P3417" s="1127">
        <v>4.0699999779462814E-2</v>
      </c>
      <c r="Q3417" s="1127">
        <v>0</v>
      </c>
      <c r="R3417" s="1127">
        <v>0</v>
      </c>
      <c r="S3417" s="1127">
        <v>0</v>
      </c>
      <c r="T3417" s="1130">
        <v>0</v>
      </c>
      <c r="U3417" s="1130">
        <v>0</v>
      </c>
      <c r="V3417" s="1130">
        <v>0</v>
      </c>
      <c r="W3417" s="1127">
        <v>0</v>
      </c>
      <c r="X3417" s="1130">
        <v>4.0699999779462814E-2</v>
      </c>
      <c r="Y3417" s="735">
        <v>0.37</v>
      </c>
      <c r="Z3417" s="1131">
        <v>4.0699999779462814E-2</v>
      </c>
      <c r="AA3417" s="1131">
        <v>0</v>
      </c>
      <c r="AB3417" s="1131">
        <v>0</v>
      </c>
      <c r="AC3417" s="1131">
        <v>0</v>
      </c>
      <c r="AD3417" s="1131">
        <v>4.0699999779462814E-2</v>
      </c>
      <c r="AE3417" s="1131">
        <v>0</v>
      </c>
      <c r="AF3417" s="126"/>
      <c r="AG3417" s="126"/>
      <c r="AH3417" s="126"/>
      <c r="AI3417" s="126"/>
      <c r="AJ3417" s="126"/>
      <c r="AK3417" s="126"/>
      <c r="AL3417" s="126">
        <v>3417</v>
      </c>
    </row>
    <row r="3418" spans="1:38">
      <c r="A3418" s="721" t="s">
        <v>2143</v>
      </c>
      <c r="B3418" s="722">
        <v>29</v>
      </c>
      <c r="C3418" s="722">
        <v>2990</v>
      </c>
      <c r="D3418" s="722">
        <v>299095</v>
      </c>
      <c r="E3418" s="721">
        <v>2990951307</v>
      </c>
      <c r="F3418" s="721" t="s">
        <v>4508</v>
      </c>
      <c r="G3418" s="1127">
        <v>0</v>
      </c>
      <c r="H3418" s="1128">
        <v>0</v>
      </c>
      <c r="I3418" s="1128">
        <v>0</v>
      </c>
      <c r="J3418" s="1128">
        <v>0</v>
      </c>
      <c r="K3418" s="1128">
        <v>0</v>
      </c>
      <c r="L3418" s="1128">
        <v>0</v>
      </c>
      <c r="M3418" s="1128">
        <v>0</v>
      </c>
      <c r="N3418" s="1129">
        <v>0</v>
      </c>
      <c r="O3418" s="1128">
        <v>0</v>
      </c>
      <c r="P3418" s="1127">
        <v>0</v>
      </c>
      <c r="Q3418" s="1127">
        <v>0</v>
      </c>
      <c r="R3418" s="1127">
        <v>0</v>
      </c>
      <c r="S3418" s="1127">
        <v>0</v>
      </c>
      <c r="T3418" s="1130">
        <v>0</v>
      </c>
      <c r="U3418" s="1130">
        <v>0</v>
      </c>
      <c r="V3418" s="1130">
        <v>0</v>
      </c>
      <c r="W3418" s="1127">
        <v>0</v>
      </c>
      <c r="X3418" s="1130">
        <v>0</v>
      </c>
      <c r="Y3418" s="735">
        <v>0</v>
      </c>
      <c r="Z3418" s="1131">
        <v>0</v>
      </c>
      <c r="AA3418" s="1131">
        <v>0</v>
      </c>
      <c r="AB3418" s="1131">
        <v>0</v>
      </c>
      <c r="AC3418" s="1131">
        <v>0</v>
      </c>
      <c r="AD3418" s="1131">
        <v>0</v>
      </c>
      <c r="AE3418" s="1131">
        <v>0</v>
      </c>
      <c r="AF3418" s="126"/>
      <c r="AG3418" s="126"/>
      <c r="AH3418" s="126"/>
      <c r="AI3418" s="126"/>
      <c r="AJ3418" s="126"/>
      <c r="AK3418" s="126"/>
      <c r="AL3418" s="126">
        <v>3418</v>
      </c>
    </row>
    <row r="3419" spans="1:38">
      <c r="A3419" s="721" t="s">
        <v>2143</v>
      </c>
      <c r="B3419" s="722">
        <v>29</v>
      </c>
      <c r="C3419" s="722">
        <v>2990</v>
      </c>
      <c r="D3419" s="722">
        <v>299095</v>
      </c>
      <c r="E3419" s="721">
        <v>2990951311</v>
      </c>
      <c r="F3419" s="721" t="s">
        <v>4509</v>
      </c>
      <c r="G3419" s="1127">
        <v>11709871</v>
      </c>
      <c r="H3419" s="1128">
        <v>0</v>
      </c>
      <c r="I3419" s="1128">
        <v>11709871.130000001</v>
      </c>
      <c r="J3419" s="1128">
        <v>0.13000000081956387</v>
      </c>
      <c r="K3419" s="1128">
        <v>0</v>
      </c>
      <c r="L3419" s="1128">
        <v>0.13000000081956387</v>
      </c>
      <c r="M3419" s="1128">
        <v>0</v>
      </c>
      <c r="N3419" s="1129">
        <v>0</v>
      </c>
      <c r="O3419" s="1128">
        <v>0.13000000081956387</v>
      </c>
      <c r="P3419" s="1127">
        <v>4.8100000303238633E-2</v>
      </c>
      <c r="Q3419" s="1127">
        <v>0</v>
      </c>
      <c r="R3419" s="1127">
        <v>0</v>
      </c>
      <c r="S3419" s="1127">
        <v>0</v>
      </c>
      <c r="T3419" s="1130">
        <v>0</v>
      </c>
      <c r="U3419" s="1130">
        <v>0</v>
      </c>
      <c r="V3419" s="1130">
        <v>0</v>
      </c>
      <c r="W3419" s="1127">
        <v>0</v>
      </c>
      <c r="X3419" s="1130">
        <v>4.8100000303238633E-2</v>
      </c>
      <c r="Y3419" s="735">
        <v>0.37</v>
      </c>
      <c r="Z3419" s="1131">
        <v>4.8100000303238633E-2</v>
      </c>
      <c r="AA3419" s="1131">
        <v>0</v>
      </c>
      <c r="AB3419" s="1131">
        <v>0</v>
      </c>
      <c r="AC3419" s="1131">
        <v>0</v>
      </c>
      <c r="AD3419" s="1131">
        <v>4.8100000303238633E-2</v>
      </c>
      <c r="AE3419" s="1131">
        <v>0</v>
      </c>
      <c r="AF3419" s="126"/>
      <c r="AG3419" s="126"/>
      <c r="AH3419" s="126"/>
      <c r="AI3419" s="126"/>
      <c r="AJ3419" s="126"/>
      <c r="AK3419" s="126"/>
      <c r="AL3419" s="126">
        <v>3419</v>
      </c>
    </row>
    <row r="3420" spans="1:38">
      <c r="A3420" s="721" t="s">
        <v>2143</v>
      </c>
      <c r="B3420" s="722">
        <v>29</v>
      </c>
      <c r="C3420" s="722">
        <v>2990</v>
      </c>
      <c r="D3420" s="722">
        <v>299095</v>
      </c>
      <c r="E3420" s="721">
        <v>2990951350</v>
      </c>
      <c r="F3420" s="721" t="s">
        <v>4510</v>
      </c>
      <c r="G3420" s="1127">
        <v>53586692</v>
      </c>
      <c r="H3420" s="1128">
        <v>0</v>
      </c>
      <c r="I3420" s="1128">
        <v>53586691.759999998</v>
      </c>
      <c r="J3420" s="1128">
        <v>-0.24000000208616257</v>
      </c>
      <c r="K3420" s="1128">
        <v>0</v>
      </c>
      <c r="L3420" s="1128">
        <v>0</v>
      </c>
      <c r="M3420" s="1128">
        <v>-0.24000000208616257</v>
      </c>
      <c r="N3420" s="1129">
        <v>0</v>
      </c>
      <c r="O3420" s="1128">
        <v>-0.24000000208616257</v>
      </c>
      <c r="P3420" s="1127">
        <v>-8.8800000771880147E-2</v>
      </c>
      <c r="Q3420" s="1127">
        <v>0</v>
      </c>
      <c r="R3420" s="1127">
        <v>0</v>
      </c>
      <c r="S3420" s="1127">
        <v>0</v>
      </c>
      <c r="T3420" s="1130">
        <v>0</v>
      </c>
      <c r="U3420" s="1130">
        <v>0</v>
      </c>
      <c r="V3420" s="1130">
        <v>0</v>
      </c>
      <c r="W3420" s="1127">
        <v>0</v>
      </c>
      <c r="X3420" s="1130">
        <v>-8.8800000771880147E-2</v>
      </c>
      <c r="Y3420" s="735">
        <v>0.37</v>
      </c>
      <c r="Z3420" s="1131">
        <v>0</v>
      </c>
      <c r="AA3420" s="1131">
        <v>-8.8800000771880147E-2</v>
      </c>
      <c r="AB3420" s="1131">
        <v>0</v>
      </c>
      <c r="AC3420" s="1131">
        <v>0</v>
      </c>
      <c r="AD3420" s="1131">
        <v>0</v>
      </c>
      <c r="AE3420" s="1131">
        <v>-8.8800000771880147E-2</v>
      </c>
      <c r="AF3420" s="126"/>
      <c r="AG3420" s="126"/>
      <c r="AH3420" s="126"/>
      <c r="AI3420" s="126"/>
      <c r="AJ3420" s="126"/>
      <c r="AK3420" s="126"/>
      <c r="AL3420" s="126">
        <v>3420</v>
      </c>
    </row>
    <row r="3421" spans="1:38">
      <c r="A3421" s="721" t="s">
        <v>2143</v>
      </c>
      <c r="B3421" s="722">
        <v>29</v>
      </c>
      <c r="C3421" s="722">
        <v>2990</v>
      </c>
      <c r="D3421" s="722">
        <v>299095</v>
      </c>
      <c r="E3421" s="721">
        <v>2990951351</v>
      </c>
      <c r="F3421" s="721" t="s">
        <v>4511</v>
      </c>
      <c r="G3421" s="1127">
        <v>-14128278</v>
      </c>
      <c r="H3421" s="1128">
        <v>0</v>
      </c>
      <c r="I3421" s="1128">
        <v>-14128277.76</v>
      </c>
      <c r="J3421" s="1128">
        <v>0.24000000022351742</v>
      </c>
      <c r="K3421" s="1128">
        <v>0</v>
      </c>
      <c r="L3421" s="1128">
        <v>0.24000000022351742</v>
      </c>
      <c r="M3421" s="1128">
        <v>0</v>
      </c>
      <c r="N3421" s="1129">
        <v>0</v>
      </c>
      <c r="O3421" s="1128">
        <v>0.24000000022351742</v>
      </c>
      <c r="P3421" s="1127">
        <v>8.8800000082701447E-2</v>
      </c>
      <c r="Q3421" s="1127">
        <v>0</v>
      </c>
      <c r="R3421" s="1127">
        <v>0</v>
      </c>
      <c r="S3421" s="1127">
        <v>0</v>
      </c>
      <c r="T3421" s="1130">
        <v>0</v>
      </c>
      <c r="U3421" s="1130">
        <v>0</v>
      </c>
      <c r="V3421" s="1130">
        <v>0</v>
      </c>
      <c r="W3421" s="1127">
        <v>0</v>
      </c>
      <c r="X3421" s="1130">
        <v>8.8800000082701447E-2</v>
      </c>
      <c r="Y3421" s="735">
        <v>0.37</v>
      </c>
      <c r="Z3421" s="1131">
        <v>8.8800000082701447E-2</v>
      </c>
      <c r="AA3421" s="1131">
        <v>0</v>
      </c>
      <c r="AB3421" s="1131">
        <v>0</v>
      </c>
      <c r="AC3421" s="1131">
        <v>0</v>
      </c>
      <c r="AD3421" s="1131">
        <v>8.8800000082701447E-2</v>
      </c>
      <c r="AE3421" s="1131">
        <v>0</v>
      </c>
      <c r="AF3421" s="126"/>
      <c r="AG3421" s="126"/>
      <c r="AH3421" s="126"/>
      <c r="AI3421" s="126"/>
      <c r="AJ3421" s="126"/>
      <c r="AK3421" s="126"/>
      <c r="AL3421" s="126">
        <v>3421</v>
      </c>
    </row>
    <row r="3422" spans="1:38">
      <c r="A3422" s="721" t="s">
        <v>2143</v>
      </c>
      <c r="B3422" s="722">
        <v>29</v>
      </c>
      <c r="C3422" s="722">
        <v>2990</v>
      </c>
      <c r="D3422" s="722">
        <v>299095</v>
      </c>
      <c r="E3422" s="721">
        <v>2990951352</v>
      </c>
      <c r="F3422" s="721" t="s">
        <v>1830</v>
      </c>
      <c r="G3422" s="1127">
        <v>-1422070081</v>
      </c>
      <c r="H3422" s="1128">
        <v>0</v>
      </c>
      <c r="I3422" s="1128">
        <v>-1422070080.5599999</v>
      </c>
      <c r="J3422" s="1128">
        <v>0.44000005722045898</v>
      </c>
      <c r="K3422" s="1128">
        <v>0</v>
      </c>
      <c r="L3422" s="1128">
        <v>0.44000005722045898</v>
      </c>
      <c r="M3422" s="1128">
        <v>0</v>
      </c>
      <c r="N3422" s="1129">
        <v>0</v>
      </c>
      <c r="O3422" s="1128">
        <v>0.44000005722045898</v>
      </c>
      <c r="P3422" s="1127">
        <v>0.16280002117156983</v>
      </c>
      <c r="Q3422" s="1127">
        <v>0</v>
      </c>
      <c r="R3422" s="1127">
        <v>0</v>
      </c>
      <c r="S3422" s="1127">
        <v>0</v>
      </c>
      <c r="T3422" s="1130">
        <v>0</v>
      </c>
      <c r="U3422" s="1130">
        <v>0</v>
      </c>
      <c r="V3422" s="1130">
        <v>0</v>
      </c>
      <c r="W3422" s="1127">
        <v>0</v>
      </c>
      <c r="X3422" s="1130">
        <v>0.16280002117156983</v>
      </c>
      <c r="Y3422" s="735">
        <v>0.37</v>
      </c>
      <c r="Z3422" s="1131">
        <v>0.16280002117156983</v>
      </c>
      <c r="AA3422" s="1131">
        <v>0</v>
      </c>
      <c r="AB3422" s="1131">
        <v>0</v>
      </c>
      <c r="AC3422" s="1131">
        <v>0</v>
      </c>
      <c r="AD3422" s="1131">
        <v>0.16280002117156983</v>
      </c>
      <c r="AE3422" s="1131">
        <v>0</v>
      </c>
      <c r="AF3422" s="126"/>
      <c r="AG3422" s="126"/>
      <c r="AH3422" s="126"/>
      <c r="AI3422" s="126"/>
      <c r="AJ3422" s="126"/>
      <c r="AK3422" s="126"/>
      <c r="AL3422" s="126">
        <v>3422</v>
      </c>
    </row>
    <row r="3423" spans="1:38">
      <c r="A3423" s="721" t="s">
        <v>2143</v>
      </c>
      <c r="B3423" s="722">
        <v>29</v>
      </c>
      <c r="C3423" s="722">
        <v>2990</v>
      </c>
      <c r="D3423" s="722">
        <v>299095</v>
      </c>
      <c r="E3423" s="721">
        <v>2990951354</v>
      </c>
      <c r="F3423" s="721" t="s">
        <v>4512</v>
      </c>
      <c r="G3423" s="1127">
        <v>-652520</v>
      </c>
      <c r="H3423" s="1128">
        <v>0</v>
      </c>
      <c r="I3423" s="1128">
        <v>-652519.62</v>
      </c>
      <c r="J3423" s="1128">
        <v>0.38000000000465661</v>
      </c>
      <c r="K3423" s="1128">
        <v>0</v>
      </c>
      <c r="L3423" s="1128">
        <v>0.38000000000465661</v>
      </c>
      <c r="M3423" s="1128">
        <v>0</v>
      </c>
      <c r="N3423" s="1129">
        <v>0</v>
      </c>
      <c r="O3423" s="1128">
        <v>0.38000000000465661</v>
      </c>
      <c r="P3423" s="1127">
        <v>0.14060000000172296</v>
      </c>
      <c r="Q3423" s="1127">
        <v>0</v>
      </c>
      <c r="R3423" s="1127">
        <v>0</v>
      </c>
      <c r="S3423" s="1127">
        <v>0</v>
      </c>
      <c r="T3423" s="1130">
        <v>0</v>
      </c>
      <c r="U3423" s="1130">
        <v>0</v>
      </c>
      <c r="V3423" s="1130">
        <v>0</v>
      </c>
      <c r="W3423" s="1127">
        <v>0</v>
      </c>
      <c r="X3423" s="1130">
        <v>0.14060000000172296</v>
      </c>
      <c r="Y3423" s="735">
        <v>0.37000000000000005</v>
      </c>
      <c r="Z3423" s="1131">
        <v>0.14060000000172296</v>
      </c>
      <c r="AA3423" s="1131">
        <v>0</v>
      </c>
      <c r="AB3423" s="1131">
        <v>0</v>
      </c>
      <c r="AC3423" s="1131">
        <v>0</v>
      </c>
      <c r="AD3423" s="1131">
        <v>0.14060000000172296</v>
      </c>
      <c r="AE3423" s="1131">
        <v>0</v>
      </c>
      <c r="AF3423" s="126"/>
      <c r="AG3423" s="126"/>
      <c r="AH3423" s="126"/>
      <c r="AI3423" s="126"/>
      <c r="AJ3423" s="126"/>
      <c r="AK3423" s="126"/>
      <c r="AL3423" s="126">
        <v>3423</v>
      </c>
    </row>
    <row r="3424" spans="1:38">
      <c r="A3424" s="721" t="s">
        <v>2143</v>
      </c>
      <c r="B3424" s="722">
        <v>29</v>
      </c>
      <c r="C3424" s="722">
        <v>2990</v>
      </c>
      <c r="D3424" s="722">
        <v>299095</v>
      </c>
      <c r="E3424" s="721">
        <v>2990951361</v>
      </c>
      <c r="F3424" s="721" t="s">
        <v>4513</v>
      </c>
      <c r="G3424" s="1127">
        <v>-1087608</v>
      </c>
      <c r="H3424" s="1128">
        <v>0</v>
      </c>
      <c r="I3424" s="1128">
        <v>-1087607.6299999999</v>
      </c>
      <c r="J3424" s="1128">
        <v>0.37000000011175871</v>
      </c>
      <c r="K3424" s="1128">
        <v>0</v>
      </c>
      <c r="L3424" s="1128">
        <v>0.37000000011175871</v>
      </c>
      <c r="M3424" s="1128">
        <v>0</v>
      </c>
      <c r="N3424" s="1129">
        <v>0</v>
      </c>
      <c r="O3424" s="1128">
        <v>0.37000000011175871</v>
      </c>
      <c r="P3424" s="1127">
        <v>0.13690000004135072</v>
      </c>
      <c r="Q3424" s="1127">
        <v>0</v>
      </c>
      <c r="R3424" s="1127">
        <v>0</v>
      </c>
      <c r="S3424" s="1127">
        <v>0</v>
      </c>
      <c r="T3424" s="1130">
        <v>0</v>
      </c>
      <c r="U3424" s="1130">
        <v>0</v>
      </c>
      <c r="V3424" s="1130">
        <v>0</v>
      </c>
      <c r="W3424" s="1127">
        <v>0</v>
      </c>
      <c r="X3424" s="1130">
        <v>0.13690000004135072</v>
      </c>
      <c r="Y3424" s="735">
        <v>0.37</v>
      </c>
      <c r="Z3424" s="1131">
        <v>0.13690000004135072</v>
      </c>
      <c r="AA3424" s="1131">
        <v>0</v>
      </c>
      <c r="AB3424" s="1131">
        <v>0</v>
      </c>
      <c r="AC3424" s="1131">
        <v>0</v>
      </c>
      <c r="AD3424" s="1131">
        <v>0.13690000004135072</v>
      </c>
      <c r="AE3424" s="1131">
        <v>0</v>
      </c>
      <c r="AF3424" s="126"/>
      <c r="AG3424" s="126"/>
      <c r="AH3424" s="126"/>
      <c r="AI3424" s="126"/>
      <c r="AJ3424" s="126"/>
      <c r="AK3424" s="126"/>
      <c r="AL3424" s="126">
        <v>3424</v>
      </c>
    </row>
    <row r="3425" spans="1:38">
      <c r="A3425" s="721" t="s">
        <v>2143</v>
      </c>
      <c r="B3425" s="722">
        <v>29</v>
      </c>
      <c r="C3425" s="722">
        <v>2990</v>
      </c>
      <c r="D3425" s="722">
        <v>299095</v>
      </c>
      <c r="E3425" s="721">
        <v>2990951888</v>
      </c>
      <c r="F3425" s="721" t="s">
        <v>1335</v>
      </c>
      <c r="G3425" s="1127">
        <v>-110463968</v>
      </c>
      <c r="H3425" s="1128">
        <v>0</v>
      </c>
      <c r="I3425" s="1128">
        <v>-110463968.43000001</v>
      </c>
      <c r="J3425" s="1128">
        <v>-0.43000000715255737</v>
      </c>
      <c r="K3425" s="1128">
        <v>-0.43000000715255737</v>
      </c>
      <c r="L3425" s="1128">
        <v>0</v>
      </c>
      <c r="M3425" s="1128">
        <v>0</v>
      </c>
      <c r="N3425" s="1129">
        <v>0</v>
      </c>
      <c r="O3425" s="1128">
        <v>0</v>
      </c>
      <c r="P3425" s="1127">
        <v>0</v>
      </c>
      <c r="Q3425" s="1127">
        <v>0</v>
      </c>
      <c r="R3425" s="1127">
        <v>0</v>
      </c>
      <c r="S3425" s="1127">
        <v>0</v>
      </c>
      <c r="T3425" s="1130">
        <v>0</v>
      </c>
      <c r="U3425" s="1130">
        <v>0</v>
      </c>
      <c r="V3425" s="1130">
        <v>0</v>
      </c>
      <c r="W3425" s="1127">
        <v>0</v>
      </c>
      <c r="X3425" s="1130">
        <v>0</v>
      </c>
      <c r="Y3425" s="735">
        <v>0</v>
      </c>
      <c r="Z3425" s="1131">
        <v>0</v>
      </c>
      <c r="AA3425" s="1131">
        <v>0</v>
      </c>
      <c r="AB3425" s="1131">
        <v>0</v>
      </c>
      <c r="AC3425" s="1131">
        <v>0</v>
      </c>
      <c r="AD3425" s="1131">
        <v>0</v>
      </c>
      <c r="AE3425" s="1131">
        <v>0</v>
      </c>
      <c r="AF3425" s="126"/>
      <c r="AG3425" s="126"/>
      <c r="AH3425" s="126"/>
      <c r="AI3425" s="126"/>
      <c r="AJ3425" s="126"/>
      <c r="AK3425" s="126"/>
      <c r="AL3425" s="126">
        <v>3425</v>
      </c>
    </row>
    <row r="3426" spans="1:38">
      <c r="A3426" s="721" t="s">
        <v>2143</v>
      </c>
      <c r="B3426" s="722">
        <v>29</v>
      </c>
      <c r="C3426" s="722">
        <v>2990</v>
      </c>
      <c r="D3426" s="722">
        <v>299095</v>
      </c>
      <c r="E3426" s="721">
        <v>2990952001</v>
      </c>
      <c r="F3426" s="721" t="s">
        <v>4514</v>
      </c>
      <c r="G3426" s="1127">
        <v>-660242394</v>
      </c>
      <c r="H3426" s="1128">
        <v>0</v>
      </c>
      <c r="I3426" s="1128">
        <v>-660242394.08000004</v>
      </c>
      <c r="J3426" s="1128">
        <v>-8.0000042915344238E-2</v>
      </c>
      <c r="K3426" s="1128">
        <v>0</v>
      </c>
      <c r="L3426" s="1128">
        <v>0</v>
      </c>
      <c r="M3426" s="1128">
        <v>-8.0000042915344238E-2</v>
      </c>
      <c r="N3426" s="1129">
        <v>0</v>
      </c>
      <c r="O3426" s="1128">
        <v>-8.0000042915344238E-2</v>
      </c>
      <c r="P3426" s="1127">
        <v>-2.9600015878677367E-2</v>
      </c>
      <c r="Q3426" s="1127">
        <v>0</v>
      </c>
      <c r="R3426" s="1127">
        <v>0</v>
      </c>
      <c r="S3426" s="1127">
        <v>0</v>
      </c>
      <c r="T3426" s="1130">
        <v>0</v>
      </c>
      <c r="U3426" s="1130">
        <v>0</v>
      </c>
      <c r="V3426" s="1130">
        <v>0</v>
      </c>
      <c r="W3426" s="1127">
        <v>0</v>
      </c>
      <c r="X3426" s="1130">
        <v>-2.9600015878677367E-2</v>
      </c>
      <c r="Y3426" s="735">
        <v>0.37</v>
      </c>
      <c r="Z3426" s="1131">
        <v>0</v>
      </c>
      <c r="AA3426" s="1131">
        <v>-2.9600015878677367E-2</v>
      </c>
      <c r="AB3426" s="1131">
        <v>0</v>
      </c>
      <c r="AC3426" s="1131">
        <v>0</v>
      </c>
      <c r="AD3426" s="1131">
        <v>0</v>
      </c>
      <c r="AE3426" s="1131">
        <v>-2.9600015878677367E-2</v>
      </c>
      <c r="AF3426" s="126"/>
      <c r="AG3426" s="126"/>
      <c r="AH3426" s="126"/>
      <c r="AI3426" s="126"/>
      <c r="AJ3426" s="126"/>
      <c r="AK3426" s="126"/>
      <c r="AL3426" s="126">
        <v>3426</v>
      </c>
    </row>
    <row r="3427" spans="1:38">
      <c r="A3427" s="721" t="s">
        <v>2143</v>
      </c>
      <c r="B3427" s="722">
        <v>29</v>
      </c>
      <c r="C3427" s="722">
        <v>2990</v>
      </c>
      <c r="D3427" s="722">
        <v>299095</v>
      </c>
      <c r="E3427" s="721">
        <v>2990952011</v>
      </c>
      <c r="F3427" s="721" t="s">
        <v>4515</v>
      </c>
      <c r="G3427" s="1127">
        <v>-2406261715</v>
      </c>
      <c r="H3427" s="1128">
        <v>0</v>
      </c>
      <c r="I3427" s="1128">
        <v>-2406261715</v>
      </c>
      <c r="J3427" s="1128">
        <v>0</v>
      </c>
      <c r="K3427" s="1128">
        <v>0</v>
      </c>
      <c r="L3427" s="1128">
        <v>0</v>
      </c>
      <c r="M3427" s="1128">
        <v>0</v>
      </c>
      <c r="N3427" s="1129">
        <v>0</v>
      </c>
      <c r="O3427" s="1128">
        <v>0</v>
      </c>
      <c r="P3427" s="1127">
        <v>0</v>
      </c>
      <c r="Q3427" s="1127">
        <v>0</v>
      </c>
      <c r="R3427" s="1127">
        <v>0</v>
      </c>
      <c r="S3427" s="1127">
        <v>0</v>
      </c>
      <c r="T3427" s="1130">
        <v>0</v>
      </c>
      <c r="U3427" s="1130">
        <v>0</v>
      </c>
      <c r="V3427" s="1130">
        <v>0</v>
      </c>
      <c r="W3427" s="1127">
        <v>0</v>
      </c>
      <c r="X3427" s="1130">
        <v>0</v>
      </c>
      <c r="Y3427" s="735">
        <v>0</v>
      </c>
      <c r="Z3427" s="1131">
        <v>0</v>
      </c>
      <c r="AA3427" s="1131">
        <v>0</v>
      </c>
      <c r="AB3427" s="1131">
        <v>0</v>
      </c>
      <c r="AC3427" s="1131">
        <v>0</v>
      </c>
      <c r="AD3427" s="1131">
        <v>0</v>
      </c>
      <c r="AE3427" s="1131">
        <v>0</v>
      </c>
      <c r="AF3427" s="126"/>
      <c r="AG3427" s="126"/>
      <c r="AH3427" s="126"/>
      <c r="AI3427" s="126"/>
      <c r="AJ3427" s="126"/>
      <c r="AK3427" s="126"/>
      <c r="AL3427" s="126">
        <v>3427</v>
      </c>
    </row>
    <row r="3428" spans="1:38">
      <c r="A3428" s="721" t="s">
        <v>2143</v>
      </c>
      <c r="B3428" s="722">
        <v>29</v>
      </c>
      <c r="C3428" s="722">
        <v>2990</v>
      </c>
      <c r="D3428" s="722">
        <v>299095</v>
      </c>
      <c r="E3428" s="721">
        <v>2990957000</v>
      </c>
      <c r="F3428" s="721" t="s">
        <v>1831</v>
      </c>
      <c r="G3428" s="1127">
        <v>-123999724</v>
      </c>
      <c r="H3428" s="1128">
        <v>0</v>
      </c>
      <c r="I3428" s="1128">
        <v>0</v>
      </c>
      <c r="J3428" s="1128">
        <v>123999724</v>
      </c>
      <c r="K3428" s="1128">
        <v>0</v>
      </c>
      <c r="L3428" s="1128">
        <v>123999724</v>
      </c>
      <c r="M3428" s="1128">
        <v>0</v>
      </c>
      <c r="N3428" s="1129">
        <v>0</v>
      </c>
      <c r="O3428" s="1128">
        <v>123999724</v>
      </c>
      <c r="P3428" s="1127">
        <v>45879897.880000003</v>
      </c>
      <c r="Q3428" s="1127">
        <v>0</v>
      </c>
      <c r="R3428" s="1127">
        <v>0</v>
      </c>
      <c r="S3428" s="1127">
        <v>0</v>
      </c>
      <c r="T3428" s="1130">
        <v>0</v>
      </c>
      <c r="U3428" s="1130">
        <v>0</v>
      </c>
      <c r="V3428" s="1130">
        <v>0</v>
      </c>
      <c r="W3428" s="1127">
        <v>0</v>
      </c>
      <c r="X3428" s="1130">
        <v>45879897.880000003</v>
      </c>
      <c r="Y3428" s="735">
        <v>0.37</v>
      </c>
      <c r="Z3428" s="1131">
        <v>45879897.880000003</v>
      </c>
      <c r="AA3428" s="1131">
        <v>0</v>
      </c>
      <c r="AB3428" s="1131">
        <v>108397907.28999999</v>
      </c>
      <c r="AC3428" s="1131">
        <v>0</v>
      </c>
      <c r="AD3428" s="1131">
        <v>-62518009.409999989</v>
      </c>
      <c r="AE3428" s="1131">
        <v>0</v>
      </c>
      <c r="AF3428" s="126"/>
      <c r="AG3428" s="126"/>
      <c r="AH3428" s="126"/>
      <c r="AI3428" s="126"/>
      <c r="AJ3428" s="126"/>
      <c r="AK3428" s="126"/>
      <c r="AL3428" s="126">
        <v>3428</v>
      </c>
    </row>
    <row r="3429" spans="1:38">
      <c r="A3429" s="721" t="s">
        <v>1849</v>
      </c>
      <c r="B3429" s="722">
        <v>29</v>
      </c>
      <c r="C3429" s="722">
        <v>2990</v>
      </c>
      <c r="D3429" s="722">
        <v>299095</v>
      </c>
      <c r="E3429" s="721">
        <v>2990957001</v>
      </c>
      <c r="F3429" s="721" t="s">
        <v>1832</v>
      </c>
      <c r="G3429" s="1127">
        <v>0</v>
      </c>
      <c r="H3429" s="1128">
        <v>0</v>
      </c>
      <c r="I3429" s="1128">
        <v>0</v>
      </c>
      <c r="J3429" s="1128">
        <v>0</v>
      </c>
      <c r="K3429" s="1128">
        <v>0</v>
      </c>
      <c r="L3429" s="1128">
        <v>0</v>
      </c>
      <c r="M3429" s="1128">
        <v>0</v>
      </c>
      <c r="N3429" s="1129">
        <v>0</v>
      </c>
      <c r="O3429" s="1128">
        <v>0</v>
      </c>
      <c r="P3429" s="1127">
        <v>0</v>
      </c>
      <c r="Q3429" s="1127">
        <v>0</v>
      </c>
      <c r="R3429" s="1127">
        <v>0</v>
      </c>
      <c r="S3429" s="1127">
        <v>0</v>
      </c>
      <c r="T3429" s="1130">
        <v>0</v>
      </c>
      <c r="U3429" s="1130">
        <v>0</v>
      </c>
      <c r="V3429" s="1130">
        <v>0</v>
      </c>
      <c r="W3429" s="1127">
        <v>0</v>
      </c>
      <c r="X3429" s="1130">
        <v>0</v>
      </c>
      <c r="Y3429" s="735">
        <v>0</v>
      </c>
      <c r="Z3429" s="1131">
        <v>0</v>
      </c>
      <c r="AA3429" s="1131">
        <v>0</v>
      </c>
      <c r="AB3429" s="1131">
        <v>2171397518.1700001</v>
      </c>
      <c r="AC3429" s="1131">
        <v>0</v>
      </c>
      <c r="AD3429" s="1131">
        <v>-2171397518.1700001</v>
      </c>
      <c r="AE3429" s="1131">
        <v>0</v>
      </c>
      <c r="AF3429" s="126"/>
      <c r="AG3429" s="126"/>
      <c r="AH3429" s="126"/>
      <c r="AI3429" s="126"/>
      <c r="AJ3429" s="126"/>
      <c r="AK3429" s="126"/>
      <c r="AL3429" s="126">
        <v>3429</v>
      </c>
    </row>
    <row r="3430" spans="1:38">
      <c r="A3430" s="721" t="s">
        <v>1849</v>
      </c>
      <c r="B3430" s="722">
        <v>29</v>
      </c>
      <c r="C3430" s="722">
        <v>2990</v>
      </c>
      <c r="D3430" s="722">
        <v>299095</v>
      </c>
      <c r="E3430" s="721">
        <v>2990957002</v>
      </c>
      <c r="F3430" s="721" t="s">
        <v>4516</v>
      </c>
      <c r="G3430" s="1127">
        <v>0</v>
      </c>
      <c r="H3430" s="1128">
        <v>0</v>
      </c>
      <c r="I3430" s="1128">
        <v>0</v>
      </c>
      <c r="J3430" s="1128">
        <v>0</v>
      </c>
      <c r="K3430" s="1128">
        <v>0</v>
      </c>
      <c r="L3430" s="1128">
        <v>0</v>
      </c>
      <c r="M3430" s="1128">
        <v>0</v>
      </c>
      <c r="N3430" s="1129">
        <v>0</v>
      </c>
      <c r="O3430" s="1128">
        <v>0</v>
      </c>
      <c r="P3430" s="1127">
        <v>0</v>
      </c>
      <c r="Q3430" s="1127">
        <v>0</v>
      </c>
      <c r="R3430" s="1127">
        <v>0</v>
      </c>
      <c r="S3430" s="1127">
        <v>0</v>
      </c>
      <c r="T3430" s="1130">
        <v>0</v>
      </c>
      <c r="U3430" s="1130">
        <v>0</v>
      </c>
      <c r="V3430" s="1130">
        <v>0</v>
      </c>
      <c r="W3430" s="1127">
        <v>0</v>
      </c>
      <c r="X3430" s="1130">
        <v>0</v>
      </c>
      <c r="Y3430" s="735">
        <v>0</v>
      </c>
      <c r="Z3430" s="1131">
        <v>0</v>
      </c>
      <c r="AA3430" s="1131">
        <v>0</v>
      </c>
      <c r="AB3430" s="1131">
        <v>664604600.13</v>
      </c>
      <c r="AC3430" s="1131">
        <v>0</v>
      </c>
      <c r="AD3430" s="1131">
        <v>-664604600.13</v>
      </c>
      <c r="AE3430" s="1131">
        <v>0</v>
      </c>
      <c r="AF3430" s="126"/>
      <c r="AG3430" s="126"/>
      <c r="AH3430" s="126"/>
      <c r="AI3430" s="126"/>
      <c r="AJ3430" s="126"/>
      <c r="AK3430" s="126"/>
      <c r="AL3430" s="126">
        <v>3430</v>
      </c>
    </row>
    <row r="3431" spans="1:38">
      <c r="A3431" s="721" t="s">
        <v>1849</v>
      </c>
      <c r="B3431" s="722">
        <v>29</v>
      </c>
      <c r="C3431" s="722">
        <v>2990</v>
      </c>
      <c r="D3431" s="722">
        <v>299095</v>
      </c>
      <c r="E3431" s="721">
        <v>2990957003</v>
      </c>
      <c r="F3431" s="721" t="s">
        <v>4517</v>
      </c>
      <c r="G3431" s="1127">
        <v>0</v>
      </c>
      <c r="H3431" s="1128">
        <v>0</v>
      </c>
      <c r="I3431" s="1128">
        <v>0</v>
      </c>
      <c r="J3431" s="1128">
        <v>0</v>
      </c>
      <c r="K3431" s="1128">
        <v>0</v>
      </c>
      <c r="L3431" s="1128">
        <v>0</v>
      </c>
      <c r="M3431" s="1128">
        <v>0</v>
      </c>
      <c r="N3431" s="1129">
        <v>0</v>
      </c>
      <c r="O3431" s="1128">
        <v>0</v>
      </c>
      <c r="P3431" s="1127">
        <v>0</v>
      </c>
      <c r="Q3431" s="1127">
        <v>0</v>
      </c>
      <c r="R3431" s="1127">
        <v>0</v>
      </c>
      <c r="S3431" s="1127">
        <v>0</v>
      </c>
      <c r="T3431" s="1130">
        <v>0</v>
      </c>
      <c r="U3431" s="1130">
        <v>0</v>
      </c>
      <c r="V3431" s="1130">
        <v>0</v>
      </c>
      <c r="W3431" s="1127">
        <v>0</v>
      </c>
      <c r="X3431" s="1130">
        <v>0</v>
      </c>
      <c r="Y3431" s="735">
        <v>0</v>
      </c>
      <c r="Z3431" s="1131">
        <v>0</v>
      </c>
      <c r="AA3431" s="1131">
        <v>0</v>
      </c>
      <c r="AB3431" s="1131">
        <v>4475477961.3400002</v>
      </c>
      <c r="AC3431" s="1131">
        <v>0</v>
      </c>
      <c r="AD3431" s="1131">
        <v>-4475477961.3400002</v>
      </c>
      <c r="AE3431" s="1131">
        <v>0</v>
      </c>
      <c r="AF3431" s="126"/>
      <c r="AG3431" s="126"/>
      <c r="AH3431" s="126"/>
      <c r="AI3431" s="126"/>
      <c r="AJ3431" s="126"/>
      <c r="AK3431" s="126"/>
      <c r="AL3431" s="126">
        <v>3431</v>
      </c>
    </row>
    <row r="3432" spans="1:38">
      <c r="A3432" s="721" t="s">
        <v>1849</v>
      </c>
      <c r="B3432" s="722">
        <v>29</v>
      </c>
      <c r="C3432" s="722">
        <v>2990</v>
      </c>
      <c r="D3432" s="722">
        <v>299095</v>
      </c>
      <c r="E3432" s="721">
        <v>2990957004</v>
      </c>
      <c r="F3432" s="721" t="s">
        <v>4518</v>
      </c>
      <c r="G3432" s="1127">
        <v>0</v>
      </c>
      <c r="H3432" s="1128">
        <v>0</v>
      </c>
      <c r="I3432" s="1128">
        <v>0</v>
      </c>
      <c r="J3432" s="1128">
        <v>0</v>
      </c>
      <c r="K3432" s="1128">
        <v>0</v>
      </c>
      <c r="L3432" s="1128">
        <v>0</v>
      </c>
      <c r="M3432" s="1128">
        <v>0</v>
      </c>
      <c r="N3432" s="1129">
        <v>0</v>
      </c>
      <c r="O3432" s="1128">
        <v>0</v>
      </c>
      <c r="P3432" s="1127">
        <v>0</v>
      </c>
      <c r="Q3432" s="1127">
        <v>0</v>
      </c>
      <c r="R3432" s="1127">
        <v>0</v>
      </c>
      <c r="S3432" s="1127">
        <v>0</v>
      </c>
      <c r="T3432" s="1130">
        <v>0</v>
      </c>
      <c r="U3432" s="1130">
        <v>0</v>
      </c>
      <c r="V3432" s="1130">
        <v>0</v>
      </c>
      <c r="W3432" s="1127">
        <v>0</v>
      </c>
      <c r="X3432" s="1130">
        <v>0</v>
      </c>
      <c r="Y3432" s="735">
        <v>0</v>
      </c>
      <c r="Z3432" s="1131">
        <v>0</v>
      </c>
      <c r="AA3432" s="1131">
        <v>0</v>
      </c>
      <c r="AB3432" s="1131">
        <v>5709797.8200000003</v>
      </c>
      <c r="AC3432" s="1131">
        <v>0</v>
      </c>
      <c r="AD3432" s="1131">
        <v>-5709797.8200000003</v>
      </c>
      <c r="AE3432" s="1131">
        <v>0</v>
      </c>
      <c r="AF3432" s="126"/>
      <c r="AG3432" s="126"/>
      <c r="AH3432" s="126"/>
      <c r="AI3432" s="126"/>
      <c r="AJ3432" s="126"/>
      <c r="AK3432" s="126"/>
      <c r="AL3432" s="126">
        <v>3432</v>
      </c>
    </row>
    <row r="3433" spans="1:38">
      <c r="A3433" s="721" t="s">
        <v>1849</v>
      </c>
      <c r="B3433" s="722">
        <v>29</v>
      </c>
      <c r="C3433" s="722">
        <v>2990</v>
      </c>
      <c r="D3433" s="722">
        <v>299095</v>
      </c>
      <c r="E3433" s="721">
        <v>2990957011</v>
      </c>
      <c r="F3433" s="721" t="s">
        <v>1835</v>
      </c>
      <c r="G3433" s="1127">
        <v>0</v>
      </c>
      <c r="H3433" s="1128">
        <v>0</v>
      </c>
      <c r="I3433" s="1128">
        <v>0</v>
      </c>
      <c r="J3433" s="1128">
        <v>0</v>
      </c>
      <c r="K3433" s="1128">
        <v>0</v>
      </c>
      <c r="L3433" s="1128">
        <v>0</v>
      </c>
      <c r="M3433" s="1128">
        <v>0</v>
      </c>
      <c r="N3433" s="1129">
        <v>0</v>
      </c>
      <c r="O3433" s="1128">
        <v>0</v>
      </c>
      <c r="P3433" s="1127">
        <v>0</v>
      </c>
      <c r="Q3433" s="1127">
        <v>0</v>
      </c>
      <c r="R3433" s="1127">
        <v>0</v>
      </c>
      <c r="S3433" s="1127">
        <v>0</v>
      </c>
      <c r="T3433" s="1130">
        <v>0</v>
      </c>
      <c r="U3433" s="1130">
        <v>0</v>
      </c>
      <c r="V3433" s="1130">
        <v>0</v>
      </c>
      <c r="W3433" s="1127">
        <v>0</v>
      </c>
      <c r="X3433" s="1130">
        <v>0</v>
      </c>
      <c r="Y3433" s="735">
        <v>0</v>
      </c>
      <c r="Z3433" s="1131">
        <v>0</v>
      </c>
      <c r="AA3433" s="1131">
        <v>0</v>
      </c>
      <c r="AB3433" s="1131">
        <v>7228198927.1199999</v>
      </c>
      <c r="AC3433" s="1131">
        <v>0</v>
      </c>
      <c r="AD3433" s="1131">
        <v>-7228198927.1199999</v>
      </c>
      <c r="AE3433" s="1131">
        <v>0</v>
      </c>
      <c r="AF3433" s="126"/>
      <c r="AG3433" s="126"/>
      <c r="AH3433" s="126"/>
      <c r="AI3433" s="126"/>
      <c r="AJ3433" s="126"/>
      <c r="AK3433" s="126"/>
      <c r="AL3433" s="126">
        <v>3433</v>
      </c>
    </row>
    <row r="3434" spans="1:38">
      <c r="A3434" s="721" t="s">
        <v>1849</v>
      </c>
      <c r="B3434" s="722">
        <v>29</v>
      </c>
      <c r="C3434" s="722">
        <v>2990</v>
      </c>
      <c r="D3434" s="722">
        <v>299095</v>
      </c>
      <c r="E3434" s="721">
        <v>2990957012</v>
      </c>
      <c r="F3434" s="721" t="s">
        <v>4519</v>
      </c>
      <c r="G3434" s="1127">
        <v>0</v>
      </c>
      <c r="H3434" s="1128">
        <v>0</v>
      </c>
      <c r="I3434" s="1128">
        <v>0</v>
      </c>
      <c r="J3434" s="1128">
        <v>0</v>
      </c>
      <c r="K3434" s="1128">
        <v>0</v>
      </c>
      <c r="L3434" s="1128">
        <v>0</v>
      </c>
      <c r="M3434" s="1128">
        <v>0</v>
      </c>
      <c r="N3434" s="1129">
        <v>0</v>
      </c>
      <c r="O3434" s="1128">
        <v>0</v>
      </c>
      <c r="P3434" s="1127">
        <v>0</v>
      </c>
      <c r="Q3434" s="1127">
        <v>0</v>
      </c>
      <c r="R3434" s="1127">
        <v>0</v>
      </c>
      <c r="S3434" s="1127">
        <v>0</v>
      </c>
      <c r="T3434" s="1130">
        <v>0</v>
      </c>
      <c r="U3434" s="1130">
        <v>0</v>
      </c>
      <c r="V3434" s="1130">
        <v>0</v>
      </c>
      <c r="W3434" s="1127">
        <v>0</v>
      </c>
      <c r="X3434" s="1130">
        <v>0</v>
      </c>
      <c r="Y3434" s="735">
        <v>0</v>
      </c>
      <c r="Z3434" s="1131">
        <v>0</v>
      </c>
      <c r="AA3434" s="1131">
        <v>0</v>
      </c>
      <c r="AB3434" s="1131">
        <v>145896909.63999999</v>
      </c>
      <c r="AC3434" s="1131">
        <v>0</v>
      </c>
      <c r="AD3434" s="1131">
        <v>-145896909.63999999</v>
      </c>
      <c r="AE3434" s="1131">
        <v>0</v>
      </c>
      <c r="AF3434" s="126"/>
      <c r="AG3434" s="126"/>
      <c r="AH3434" s="126"/>
      <c r="AI3434" s="126"/>
      <c r="AJ3434" s="126"/>
      <c r="AK3434" s="126"/>
      <c r="AL3434" s="126">
        <v>3434</v>
      </c>
    </row>
    <row r="3435" spans="1:38">
      <c r="A3435" s="721" t="s">
        <v>2143</v>
      </c>
      <c r="B3435" s="722">
        <v>29</v>
      </c>
      <c r="C3435" s="722">
        <v>2990</v>
      </c>
      <c r="D3435" s="722">
        <v>299095</v>
      </c>
      <c r="E3435" s="721">
        <v>2990959036</v>
      </c>
      <c r="F3435" s="721" t="s">
        <v>4520</v>
      </c>
      <c r="G3435" s="1127">
        <v>-20386148</v>
      </c>
      <c r="H3435" s="1128">
        <v>0</v>
      </c>
      <c r="I3435" s="1128">
        <v>-20386148</v>
      </c>
      <c r="J3435" s="1128">
        <v>0</v>
      </c>
      <c r="K3435" s="1128">
        <v>0</v>
      </c>
      <c r="L3435" s="1128">
        <v>0</v>
      </c>
      <c r="M3435" s="1128">
        <v>0</v>
      </c>
      <c r="N3435" s="1129">
        <v>0</v>
      </c>
      <c r="O3435" s="1128">
        <v>0</v>
      </c>
      <c r="P3435" s="1127">
        <v>0</v>
      </c>
      <c r="Q3435" s="1127">
        <v>0</v>
      </c>
      <c r="R3435" s="1127">
        <v>0</v>
      </c>
      <c r="S3435" s="1127">
        <v>0</v>
      </c>
      <c r="T3435" s="1130">
        <v>0</v>
      </c>
      <c r="U3435" s="1130">
        <v>0</v>
      </c>
      <c r="V3435" s="1130">
        <v>0</v>
      </c>
      <c r="W3435" s="1127">
        <v>0</v>
      </c>
      <c r="X3435" s="1130">
        <v>0</v>
      </c>
      <c r="Y3435" s="735">
        <v>0</v>
      </c>
      <c r="Z3435" s="1131">
        <v>0</v>
      </c>
      <c r="AA3435" s="1131">
        <v>0</v>
      </c>
      <c r="AB3435" s="1131">
        <v>0</v>
      </c>
      <c r="AC3435" s="1131">
        <v>0</v>
      </c>
      <c r="AD3435" s="1131">
        <v>0</v>
      </c>
      <c r="AE3435" s="1131">
        <v>0</v>
      </c>
      <c r="AF3435" s="126"/>
      <c r="AG3435" s="126"/>
      <c r="AH3435" s="126"/>
      <c r="AI3435" s="126"/>
      <c r="AJ3435" s="126"/>
      <c r="AK3435" s="126"/>
      <c r="AL3435" s="126">
        <v>3435</v>
      </c>
    </row>
    <row r="3436" spans="1:38">
      <c r="A3436" s="721" t="s">
        <v>2143</v>
      </c>
      <c r="B3436" s="722">
        <v>29</v>
      </c>
      <c r="C3436" s="722">
        <v>2990</v>
      </c>
      <c r="D3436" s="722">
        <v>299095</v>
      </c>
      <c r="E3436" s="721">
        <v>2990959085</v>
      </c>
      <c r="F3436" s="721" t="s">
        <v>4521</v>
      </c>
      <c r="G3436" s="1127">
        <v>8285411</v>
      </c>
      <c r="H3436" s="1128">
        <v>0</v>
      </c>
      <c r="I3436" s="1128">
        <v>8285411</v>
      </c>
      <c r="J3436" s="1128">
        <v>0</v>
      </c>
      <c r="K3436" s="1128">
        <v>0</v>
      </c>
      <c r="L3436" s="1128">
        <v>0</v>
      </c>
      <c r="M3436" s="1128">
        <v>0</v>
      </c>
      <c r="N3436" s="1129">
        <v>0</v>
      </c>
      <c r="O3436" s="1128">
        <v>0</v>
      </c>
      <c r="P3436" s="1127">
        <v>0</v>
      </c>
      <c r="Q3436" s="1127">
        <v>0</v>
      </c>
      <c r="R3436" s="1127">
        <v>0</v>
      </c>
      <c r="S3436" s="1127">
        <v>0</v>
      </c>
      <c r="T3436" s="1130">
        <v>0</v>
      </c>
      <c r="U3436" s="1130">
        <v>0</v>
      </c>
      <c r="V3436" s="1130">
        <v>0</v>
      </c>
      <c r="W3436" s="1127">
        <v>0</v>
      </c>
      <c r="X3436" s="1130">
        <v>0</v>
      </c>
      <c r="Y3436" s="735">
        <v>0</v>
      </c>
      <c r="Z3436" s="1131">
        <v>0</v>
      </c>
      <c r="AA3436" s="1131">
        <v>0</v>
      </c>
      <c r="AB3436" s="1131">
        <v>0</v>
      </c>
      <c r="AC3436" s="1131">
        <v>0</v>
      </c>
      <c r="AD3436" s="1131">
        <v>0</v>
      </c>
      <c r="AE3436" s="1131">
        <v>0</v>
      </c>
      <c r="AF3436" s="126"/>
      <c r="AG3436" s="126"/>
      <c r="AH3436" s="126"/>
      <c r="AI3436" s="126"/>
      <c r="AJ3436" s="126"/>
      <c r="AK3436" s="126"/>
      <c r="AL3436" s="126">
        <v>3436</v>
      </c>
    </row>
    <row r="3437" spans="1:38">
      <c r="A3437" s="721" t="s">
        <v>2143</v>
      </c>
      <c r="B3437" s="722">
        <v>29</v>
      </c>
      <c r="C3437" s="722">
        <v>2990</v>
      </c>
      <c r="D3437" s="722">
        <v>299095</v>
      </c>
      <c r="E3437" s="721">
        <v>2990959110</v>
      </c>
      <c r="F3437" s="721" t="s">
        <v>4522</v>
      </c>
      <c r="G3437" s="1127">
        <v>-199481018</v>
      </c>
      <c r="H3437" s="1128">
        <v>0</v>
      </c>
      <c r="I3437" s="1128">
        <v>-199481018.21000001</v>
      </c>
      <c r="J3437" s="1128">
        <v>-0.21000000834465027</v>
      </c>
      <c r="K3437" s="1128">
        <v>0</v>
      </c>
      <c r="L3437" s="1128">
        <v>0</v>
      </c>
      <c r="M3437" s="1128">
        <v>-0.21000000834465027</v>
      </c>
      <c r="N3437" s="1129">
        <v>0</v>
      </c>
      <c r="O3437" s="1128">
        <v>-0.21000000834465027</v>
      </c>
      <c r="P3437" s="1127">
        <v>-7.7700003087520592E-2</v>
      </c>
      <c r="Q3437" s="1127">
        <v>0</v>
      </c>
      <c r="R3437" s="1127">
        <v>0</v>
      </c>
      <c r="S3437" s="1127">
        <v>0</v>
      </c>
      <c r="T3437" s="1130">
        <v>0</v>
      </c>
      <c r="U3437" s="1130">
        <v>0</v>
      </c>
      <c r="V3437" s="1130">
        <v>0</v>
      </c>
      <c r="W3437" s="1127">
        <v>0</v>
      </c>
      <c r="X3437" s="1130">
        <v>-7.7700003087520592E-2</v>
      </c>
      <c r="Y3437" s="735">
        <v>0.36999999999999994</v>
      </c>
      <c r="Z3437" s="1131">
        <v>0</v>
      </c>
      <c r="AA3437" s="1131">
        <v>-7.7700003087520592E-2</v>
      </c>
      <c r="AB3437" s="1131">
        <v>0</v>
      </c>
      <c r="AC3437" s="1131">
        <v>0</v>
      </c>
      <c r="AD3437" s="1131">
        <v>0</v>
      </c>
      <c r="AE3437" s="1131">
        <v>-7.7700003087520592E-2</v>
      </c>
      <c r="AF3437" s="126"/>
      <c r="AG3437" s="126"/>
      <c r="AH3437" s="126"/>
      <c r="AI3437" s="126"/>
      <c r="AJ3437" s="126"/>
      <c r="AK3437" s="126"/>
      <c r="AL3437" s="126">
        <v>3437</v>
      </c>
    </row>
    <row r="3438" spans="1:38">
      <c r="A3438" s="721" t="s">
        <v>2143</v>
      </c>
      <c r="B3438" s="722">
        <v>29</v>
      </c>
      <c r="C3438" s="722">
        <v>2990</v>
      </c>
      <c r="D3438" s="722">
        <v>299095</v>
      </c>
      <c r="E3438" s="721">
        <v>2990959190</v>
      </c>
      <c r="F3438" s="721" t="s">
        <v>1335</v>
      </c>
      <c r="G3438" s="1127">
        <v>-22975973521</v>
      </c>
      <c r="H3438" s="1128">
        <v>0</v>
      </c>
      <c r="I3438" s="1128">
        <v>-22975973520.860001</v>
      </c>
      <c r="J3438" s="1128">
        <v>0.1399993896484375</v>
      </c>
      <c r="K3438" s="1128">
        <v>0</v>
      </c>
      <c r="L3438" s="1128">
        <v>0.1399993896484375</v>
      </c>
      <c r="M3438" s="1128">
        <v>0</v>
      </c>
      <c r="N3438" s="1129">
        <v>0</v>
      </c>
      <c r="O3438" s="1128">
        <v>0.1399993896484375</v>
      </c>
      <c r="P3438" s="1127">
        <v>5.1799774169921875E-2</v>
      </c>
      <c r="Q3438" s="1127">
        <v>0</v>
      </c>
      <c r="R3438" s="1127">
        <v>0</v>
      </c>
      <c r="S3438" s="1127">
        <v>0</v>
      </c>
      <c r="T3438" s="1130">
        <v>0</v>
      </c>
      <c r="U3438" s="1130">
        <v>0</v>
      </c>
      <c r="V3438" s="1130">
        <v>0</v>
      </c>
      <c r="W3438" s="1127">
        <v>0</v>
      </c>
      <c r="X3438" s="1130">
        <v>5.1799774169921875E-2</v>
      </c>
      <c r="Y3438" s="735">
        <v>0.37</v>
      </c>
      <c r="Z3438" s="1131">
        <v>5.1799774169921875E-2</v>
      </c>
      <c r="AA3438" s="1131">
        <v>0</v>
      </c>
      <c r="AB3438" s="1131">
        <v>0</v>
      </c>
      <c r="AC3438" s="1131">
        <v>-1.1099548339843749E-2</v>
      </c>
      <c r="AD3438" s="1131">
        <v>5.1799774169921875E-2</v>
      </c>
      <c r="AE3438" s="1131">
        <v>1.1099548339843749E-2</v>
      </c>
      <c r="AF3438" s="126"/>
      <c r="AG3438" s="126"/>
      <c r="AH3438" s="126"/>
      <c r="AI3438" s="126"/>
      <c r="AJ3438" s="126"/>
      <c r="AK3438" s="126"/>
      <c r="AL3438" s="126">
        <v>3438</v>
      </c>
    </row>
    <row r="3439" spans="1:38">
      <c r="A3439" s="721" t="s">
        <v>2143</v>
      </c>
      <c r="B3439" s="722">
        <v>29</v>
      </c>
      <c r="C3439" s="722">
        <v>2990</v>
      </c>
      <c r="D3439" s="722">
        <v>299095</v>
      </c>
      <c r="E3439" s="721">
        <v>2990959303</v>
      </c>
      <c r="F3439" s="721" t="s">
        <v>4523</v>
      </c>
      <c r="G3439" s="1127">
        <v>-1522002163</v>
      </c>
      <c r="H3439" s="1128">
        <v>0</v>
      </c>
      <c r="I3439" s="1128">
        <v>-1522002163.1600001</v>
      </c>
      <c r="J3439" s="1128">
        <v>-0.16000008583068848</v>
      </c>
      <c r="K3439" s="1128">
        <v>0</v>
      </c>
      <c r="L3439" s="1128">
        <v>0</v>
      </c>
      <c r="M3439" s="1128">
        <v>-0.16000008583068848</v>
      </c>
      <c r="N3439" s="1129">
        <v>0</v>
      </c>
      <c r="O3439" s="1128">
        <v>-0.16000008583068848</v>
      </c>
      <c r="P3439" s="1127">
        <v>-5.9200031757354735E-2</v>
      </c>
      <c r="Q3439" s="1127">
        <v>0</v>
      </c>
      <c r="R3439" s="1127">
        <v>0</v>
      </c>
      <c r="S3439" s="1127">
        <v>0</v>
      </c>
      <c r="T3439" s="1130">
        <v>0</v>
      </c>
      <c r="U3439" s="1130">
        <v>0</v>
      </c>
      <c r="V3439" s="1130">
        <v>0</v>
      </c>
      <c r="W3439" s="1127">
        <v>0</v>
      </c>
      <c r="X3439" s="1130">
        <v>-5.9200031757354735E-2</v>
      </c>
      <c r="Y3439" s="735">
        <v>0.37</v>
      </c>
      <c r="Z3439" s="1131">
        <v>0</v>
      </c>
      <c r="AA3439" s="1131">
        <v>-5.9200031757354735E-2</v>
      </c>
      <c r="AB3439" s="1131">
        <v>0</v>
      </c>
      <c r="AC3439" s="1131">
        <v>0</v>
      </c>
      <c r="AD3439" s="1131">
        <v>0</v>
      </c>
      <c r="AE3439" s="1131">
        <v>-5.9200031757354735E-2</v>
      </c>
      <c r="AF3439" s="126"/>
      <c r="AG3439" s="126"/>
      <c r="AH3439" s="126"/>
      <c r="AI3439" s="126"/>
      <c r="AJ3439" s="126"/>
      <c r="AK3439" s="126"/>
      <c r="AL3439" s="126">
        <v>3439</v>
      </c>
    </row>
    <row r="3440" spans="1:38">
      <c r="A3440" s="721" t="s">
        <v>2143</v>
      </c>
      <c r="B3440" s="722">
        <v>29</v>
      </c>
      <c r="C3440" s="722">
        <v>2990</v>
      </c>
      <c r="D3440" s="722">
        <v>299095</v>
      </c>
      <c r="E3440" s="721">
        <v>2990959353</v>
      </c>
      <c r="F3440" s="721" t="s">
        <v>4524</v>
      </c>
      <c r="G3440" s="1127">
        <v>80851112</v>
      </c>
      <c r="H3440" s="1128">
        <v>0</v>
      </c>
      <c r="I3440" s="1128">
        <v>80851111.670000002</v>
      </c>
      <c r="J3440" s="1128">
        <v>-0.32999999821186066</v>
      </c>
      <c r="K3440" s="1128">
        <v>0</v>
      </c>
      <c r="L3440" s="1128">
        <v>0</v>
      </c>
      <c r="M3440" s="1128">
        <v>-0.32999999821186066</v>
      </c>
      <c r="N3440" s="1129">
        <v>0</v>
      </c>
      <c r="O3440" s="1128">
        <v>-0.32999999821186066</v>
      </c>
      <c r="P3440" s="1127">
        <v>-0.12209999933838844</v>
      </c>
      <c r="Q3440" s="1127">
        <v>0</v>
      </c>
      <c r="R3440" s="1127">
        <v>0</v>
      </c>
      <c r="S3440" s="1127">
        <v>0</v>
      </c>
      <c r="T3440" s="1130">
        <v>0</v>
      </c>
      <c r="U3440" s="1130">
        <v>0</v>
      </c>
      <c r="V3440" s="1130">
        <v>0</v>
      </c>
      <c r="W3440" s="1127">
        <v>0</v>
      </c>
      <c r="X3440" s="1130">
        <v>-0.12209999933838844</v>
      </c>
      <c r="Y3440" s="735">
        <v>0.37</v>
      </c>
      <c r="Z3440" s="1131">
        <v>0</v>
      </c>
      <c r="AA3440" s="1131">
        <v>-0.12209999933838844</v>
      </c>
      <c r="AB3440" s="1131">
        <v>0</v>
      </c>
      <c r="AC3440" s="1131">
        <v>0</v>
      </c>
      <c r="AD3440" s="1131">
        <v>0</v>
      </c>
      <c r="AE3440" s="1131">
        <v>-0.12209999933838844</v>
      </c>
      <c r="AF3440" s="126"/>
      <c r="AG3440" s="126"/>
      <c r="AH3440" s="126"/>
      <c r="AI3440" s="126"/>
      <c r="AJ3440" s="126"/>
      <c r="AK3440" s="126"/>
      <c r="AL3440" s="126">
        <v>3440</v>
      </c>
    </row>
    <row r="3441" spans="1:38">
      <c r="A3441" s="721" t="s">
        <v>2143</v>
      </c>
      <c r="B3441" s="722">
        <v>29</v>
      </c>
      <c r="C3441" s="722">
        <v>2990</v>
      </c>
      <c r="D3441" s="722">
        <v>299095</v>
      </c>
      <c r="E3441" s="721">
        <v>2990959402</v>
      </c>
      <c r="F3441" s="721" t="s">
        <v>1837</v>
      </c>
      <c r="G3441" s="1127">
        <v>-2225</v>
      </c>
      <c r="H3441" s="1128">
        <v>0</v>
      </c>
      <c r="I3441" s="1128">
        <v>-2225</v>
      </c>
      <c r="J3441" s="1128">
        <v>0</v>
      </c>
      <c r="K3441" s="1128">
        <v>0</v>
      </c>
      <c r="L3441" s="1128">
        <v>0</v>
      </c>
      <c r="M3441" s="1128">
        <v>0</v>
      </c>
      <c r="N3441" s="1129">
        <v>0</v>
      </c>
      <c r="O3441" s="1128">
        <v>0</v>
      </c>
      <c r="P3441" s="1127">
        <v>0</v>
      </c>
      <c r="Q3441" s="1127">
        <v>0</v>
      </c>
      <c r="R3441" s="1127">
        <v>0</v>
      </c>
      <c r="S3441" s="1127">
        <v>0</v>
      </c>
      <c r="T3441" s="1130">
        <v>0</v>
      </c>
      <c r="U3441" s="1130">
        <v>0</v>
      </c>
      <c r="V3441" s="1130">
        <v>0</v>
      </c>
      <c r="W3441" s="1127">
        <v>0</v>
      </c>
      <c r="X3441" s="1130">
        <v>0</v>
      </c>
      <c r="Y3441" s="735">
        <v>0</v>
      </c>
      <c r="Z3441" s="1131">
        <v>0</v>
      </c>
      <c r="AA3441" s="1131">
        <v>0</v>
      </c>
      <c r="AB3441" s="1131">
        <v>0</v>
      </c>
      <c r="AC3441" s="1131">
        <v>0</v>
      </c>
      <c r="AD3441" s="1131">
        <v>0</v>
      </c>
      <c r="AE3441" s="1131">
        <v>0</v>
      </c>
      <c r="AF3441" s="126"/>
      <c r="AG3441" s="126"/>
      <c r="AH3441" s="126"/>
      <c r="AI3441" s="126"/>
      <c r="AJ3441" s="126"/>
      <c r="AK3441" s="126"/>
      <c r="AL3441" s="126">
        <v>3441</v>
      </c>
    </row>
    <row r="3442" spans="1:38">
      <c r="A3442" s="721" t="s">
        <v>2143</v>
      </c>
      <c r="B3442" s="722">
        <v>29</v>
      </c>
      <c r="C3442" s="722">
        <v>2990</v>
      </c>
      <c r="D3442" s="722">
        <v>299095</v>
      </c>
      <c r="E3442" s="721">
        <v>2990959409</v>
      </c>
      <c r="F3442" s="721" t="s">
        <v>1838</v>
      </c>
      <c r="G3442" s="1127">
        <v>-1024942</v>
      </c>
      <c r="H3442" s="1128">
        <v>0</v>
      </c>
      <c r="I3442" s="1128">
        <v>-1024942.15</v>
      </c>
      <c r="J3442" s="1128">
        <v>-0.15000000002328306</v>
      </c>
      <c r="K3442" s="1128">
        <v>0</v>
      </c>
      <c r="L3442" s="1128">
        <v>0</v>
      </c>
      <c r="M3442" s="1128">
        <v>-0.15000000002328306</v>
      </c>
      <c r="N3442" s="1129">
        <v>0</v>
      </c>
      <c r="O3442" s="1128">
        <v>-0.15000000002328306</v>
      </c>
      <c r="P3442" s="1127">
        <v>-5.5500000008614735E-2</v>
      </c>
      <c r="Q3442" s="1127">
        <v>0</v>
      </c>
      <c r="R3442" s="1127">
        <v>0</v>
      </c>
      <c r="S3442" s="1127">
        <v>0</v>
      </c>
      <c r="T3442" s="1130">
        <v>0</v>
      </c>
      <c r="U3442" s="1130">
        <v>0</v>
      </c>
      <c r="V3442" s="1130">
        <v>0</v>
      </c>
      <c r="W3442" s="1127">
        <v>0</v>
      </c>
      <c r="X3442" s="1130">
        <v>-5.5500000008614735E-2</v>
      </c>
      <c r="Y3442" s="735">
        <v>0.37</v>
      </c>
      <c r="Z3442" s="1131">
        <v>0</v>
      </c>
      <c r="AA3442" s="1131">
        <v>-5.5500000008614735E-2</v>
      </c>
      <c r="AB3442" s="1131">
        <v>0</v>
      </c>
      <c r="AC3442" s="1131">
        <v>0</v>
      </c>
      <c r="AD3442" s="1131">
        <v>0</v>
      </c>
      <c r="AE3442" s="1131">
        <v>-5.5500000008614735E-2</v>
      </c>
      <c r="AF3442" s="126"/>
      <c r="AG3442" s="126"/>
      <c r="AH3442" s="126"/>
      <c r="AI3442" s="126"/>
      <c r="AJ3442" s="126"/>
      <c r="AK3442" s="126"/>
      <c r="AL3442" s="126">
        <v>3442</v>
      </c>
    </row>
    <row r="3443" spans="1:38">
      <c r="A3443" s="721" t="s">
        <v>2143</v>
      </c>
      <c r="B3443" s="722">
        <v>29</v>
      </c>
      <c r="C3443" s="722">
        <v>2990</v>
      </c>
      <c r="D3443" s="722">
        <v>299095</v>
      </c>
      <c r="E3443" s="721">
        <v>2990959478</v>
      </c>
      <c r="F3443" s="721" t="s">
        <v>1839</v>
      </c>
      <c r="G3443" s="1127">
        <v>-2878980504</v>
      </c>
      <c r="H3443" s="1128">
        <v>0</v>
      </c>
      <c r="I3443" s="1128">
        <v>-2878980503.9699998</v>
      </c>
      <c r="J3443" s="1128">
        <v>3.0000209808349609E-2</v>
      </c>
      <c r="K3443" s="1128">
        <v>0</v>
      </c>
      <c r="L3443" s="1128">
        <v>3.0000209808349609E-2</v>
      </c>
      <c r="M3443" s="1128">
        <v>0</v>
      </c>
      <c r="N3443" s="1129">
        <v>0</v>
      </c>
      <c r="O3443" s="1128">
        <v>3.0000209808349609E-2</v>
      </c>
      <c r="P3443" s="1127">
        <v>1.1100077629089355E-2</v>
      </c>
      <c r="Q3443" s="1127">
        <v>0</v>
      </c>
      <c r="R3443" s="1127">
        <v>0</v>
      </c>
      <c r="S3443" s="1127">
        <v>0</v>
      </c>
      <c r="T3443" s="1130">
        <v>0</v>
      </c>
      <c r="U3443" s="1130">
        <v>0</v>
      </c>
      <c r="V3443" s="1130">
        <v>0</v>
      </c>
      <c r="W3443" s="1127">
        <v>0</v>
      </c>
      <c r="X3443" s="1130">
        <v>1.1100077629089355E-2</v>
      </c>
      <c r="Y3443" s="735">
        <v>0.37</v>
      </c>
      <c r="Z3443" s="1131">
        <v>1.1100077629089355E-2</v>
      </c>
      <c r="AA3443" s="1131">
        <v>0</v>
      </c>
      <c r="AB3443" s="1131">
        <v>0</v>
      </c>
      <c r="AC3443" s="1131">
        <v>0</v>
      </c>
      <c r="AD3443" s="1131">
        <v>1.1100077629089355E-2</v>
      </c>
      <c r="AE3443" s="1131">
        <v>0</v>
      </c>
      <c r="AF3443" s="126"/>
      <c r="AG3443" s="126"/>
      <c r="AH3443" s="126"/>
      <c r="AI3443" s="126"/>
      <c r="AJ3443" s="126"/>
      <c r="AK3443" s="126"/>
      <c r="AL3443" s="126">
        <v>3443</v>
      </c>
    </row>
    <row r="3444" spans="1:38">
      <c r="A3444" s="721" t="s">
        <v>2143</v>
      </c>
      <c r="B3444" s="722">
        <v>29</v>
      </c>
      <c r="C3444" s="722">
        <v>2990</v>
      </c>
      <c r="D3444" s="722">
        <v>299095</v>
      </c>
      <c r="E3444" s="721">
        <v>2990959479</v>
      </c>
      <c r="F3444" s="721" t="s">
        <v>1840</v>
      </c>
      <c r="G3444" s="1127">
        <v>-6249847</v>
      </c>
      <c r="H3444" s="1128">
        <v>0</v>
      </c>
      <c r="I3444" s="1128">
        <v>-6249847</v>
      </c>
      <c r="J3444" s="1128">
        <v>0</v>
      </c>
      <c r="K3444" s="1128">
        <v>0</v>
      </c>
      <c r="L3444" s="1128">
        <v>0</v>
      </c>
      <c r="M3444" s="1128">
        <v>0</v>
      </c>
      <c r="N3444" s="1129">
        <v>0</v>
      </c>
      <c r="O3444" s="1128">
        <v>0</v>
      </c>
      <c r="P3444" s="1127">
        <v>0</v>
      </c>
      <c r="Q3444" s="1127">
        <v>0</v>
      </c>
      <c r="R3444" s="1127">
        <v>0</v>
      </c>
      <c r="S3444" s="1127">
        <v>0</v>
      </c>
      <c r="T3444" s="1130">
        <v>0</v>
      </c>
      <c r="U3444" s="1130">
        <v>0</v>
      </c>
      <c r="V3444" s="1130">
        <v>0</v>
      </c>
      <c r="W3444" s="1127">
        <v>0</v>
      </c>
      <c r="X3444" s="1130">
        <v>0</v>
      </c>
      <c r="Y3444" s="735">
        <v>0</v>
      </c>
      <c r="Z3444" s="1131">
        <v>0</v>
      </c>
      <c r="AA3444" s="1131">
        <v>0</v>
      </c>
      <c r="AB3444" s="1131">
        <v>0</v>
      </c>
      <c r="AC3444" s="1131">
        <v>0</v>
      </c>
      <c r="AD3444" s="1131">
        <v>0</v>
      </c>
      <c r="AE3444" s="1131">
        <v>0</v>
      </c>
      <c r="AF3444" s="126"/>
      <c r="AG3444" s="126"/>
      <c r="AH3444" s="126"/>
      <c r="AI3444" s="126"/>
      <c r="AJ3444" s="126"/>
      <c r="AK3444" s="126"/>
      <c r="AL3444" s="126">
        <v>3444</v>
      </c>
    </row>
    <row r="3445" spans="1:38">
      <c r="A3445" s="721" t="s">
        <v>2143</v>
      </c>
      <c r="B3445" s="722">
        <v>29</v>
      </c>
      <c r="C3445" s="722">
        <v>2990</v>
      </c>
      <c r="D3445" s="722">
        <v>299095</v>
      </c>
      <c r="E3445" s="721">
        <v>2990959646</v>
      </c>
      <c r="F3445" s="721" t="s">
        <v>1841</v>
      </c>
      <c r="G3445" s="1127">
        <v>-110441520</v>
      </c>
      <c r="H3445" s="1128">
        <v>0</v>
      </c>
      <c r="I3445" s="1128">
        <v>-110441520</v>
      </c>
      <c r="J3445" s="1128">
        <v>0</v>
      </c>
      <c r="K3445" s="1128">
        <v>0</v>
      </c>
      <c r="L3445" s="1128">
        <v>0</v>
      </c>
      <c r="M3445" s="1128">
        <v>0</v>
      </c>
      <c r="N3445" s="1129">
        <v>0</v>
      </c>
      <c r="O3445" s="1128">
        <v>0</v>
      </c>
      <c r="P3445" s="1127">
        <v>0</v>
      </c>
      <c r="Q3445" s="1127">
        <v>0</v>
      </c>
      <c r="R3445" s="1127">
        <v>0</v>
      </c>
      <c r="S3445" s="1127">
        <v>0</v>
      </c>
      <c r="T3445" s="1130">
        <v>0</v>
      </c>
      <c r="U3445" s="1130">
        <v>0</v>
      </c>
      <c r="V3445" s="1130">
        <v>0</v>
      </c>
      <c r="W3445" s="1127">
        <v>0</v>
      </c>
      <c r="X3445" s="1130">
        <v>0</v>
      </c>
      <c r="Y3445" s="735">
        <v>0</v>
      </c>
      <c r="Z3445" s="1131">
        <v>0</v>
      </c>
      <c r="AA3445" s="1131">
        <v>0</v>
      </c>
      <c r="AB3445" s="1131">
        <v>0</v>
      </c>
      <c r="AC3445" s="1131">
        <v>0</v>
      </c>
      <c r="AD3445" s="1131">
        <v>0</v>
      </c>
      <c r="AE3445" s="1131">
        <v>0</v>
      </c>
      <c r="AF3445" s="126"/>
      <c r="AG3445" s="126"/>
      <c r="AH3445" s="126"/>
      <c r="AI3445" s="126"/>
      <c r="AJ3445" s="126"/>
      <c r="AK3445" s="126"/>
      <c r="AL3445" s="126">
        <v>3445</v>
      </c>
    </row>
    <row r="3446" spans="1:38">
      <c r="A3446" s="721" t="s">
        <v>2143</v>
      </c>
      <c r="B3446" s="722">
        <v>29</v>
      </c>
      <c r="C3446" s="722">
        <v>2990</v>
      </c>
      <c r="D3446" s="722">
        <v>299095</v>
      </c>
      <c r="E3446" s="721">
        <v>2990959695</v>
      </c>
      <c r="F3446" s="721" t="s">
        <v>1842</v>
      </c>
      <c r="G3446" s="1127">
        <v>-143919205</v>
      </c>
      <c r="H3446" s="1128">
        <v>0</v>
      </c>
      <c r="I3446" s="1128">
        <v>-143919205</v>
      </c>
      <c r="J3446" s="1128">
        <v>0</v>
      </c>
      <c r="K3446" s="1128">
        <v>0</v>
      </c>
      <c r="L3446" s="1128">
        <v>0</v>
      </c>
      <c r="M3446" s="1128">
        <v>0</v>
      </c>
      <c r="N3446" s="1129">
        <v>0</v>
      </c>
      <c r="O3446" s="1128">
        <v>0</v>
      </c>
      <c r="P3446" s="1127">
        <v>0</v>
      </c>
      <c r="Q3446" s="1127">
        <v>0</v>
      </c>
      <c r="R3446" s="1127">
        <v>0</v>
      </c>
      <c r="S3446" s="1127">
        <v>0</v>
      </c>
      <c r="T3446" s="1130">
        <v>0</v>
      </c>
      <c r="U3446" s="1130">
        <v>0</v>
      </c>
      <c r="V3446" s="1130">
        <v>0</v>
      </c>
      <c r="W3446" s="1127">
        <v>0</v>
      </c>
      <c r="X3446" s="1130">
        <v>0</v>
      </c>
      <c r="Y3446" s="735">
        <v>0</v>
      </c>
      <c r="Z3446" s="1131">
        <v>0</v>
      </c>
      <c r="AA3446" s="1131">
        <v>0</v>
      </c>
      <c r="AB3446" s="1131">
        <v>0</v>
      </c>
      <c r="AC3446" s="1131">
        <v>0</v>
      </c>
      <c r="AD3446" s="1131">
        <v>0</v>
      </c>
      <c r="AE3446" s="1131">
        <v>0</v>
      </c>
      <c r="AF3446" s="126"/>
      <c r="AG3446" s="126"/>
      <c r="AH3446" s="126"/>
      <c r="AI3446" s="126"/>
      <c r="AJ3446" s="126"/>
      <c r="AK3446" s="126"/>
      <c r="AL3446" s="126">
        <v>3446</v>
      </c>
    </row>
    <row r="3447" spans="1:38">
      <c r="A3447" s="721" t="s">
        <v>2143</v>
      </c>
      <c r="B3447" s="722">
        <v>29</v>
      </c>
      <c r="C3447" s="722">
        <v>2990</v>
      </c>
      <c r="D3447" s="722">
        <v>299095</v>
      </c>
      <c r="E3447" s="721">
        <v>2990959740</v>
      </c>
      <c r="F3447" s="721" t="s">
        <v>1367</v>
      </c>
      <c r="G3447" s="1127">
        <v>-283865575</v>
      </c>
      <c r="H3447" s="1128">
        <v>0</v>
      </c>
      <c r="I3447" s="1128">
        <v>-283865575</v>
      </c>
      <c r="J3447" s="1128">
        <v>0</v>
      </c>
      <c r="K3447" s="1128">
        <v>0</v>
      </c>
      <c r="L3447" s="1128">
        <v>0</v>
      </c>
      <c r="M3447" s="1128">
        <v>0</v>
      </c>
      <c r="N3447" s="1129">
        <v>0</v>
      </c>
      <c r="O3447" s="1128">
        <v>0</v>
      </c>
      <c r="P3447" s="1127">
        <v>0</v>
      </c>
      <c r="Q3447" s="1127">
        <v>0</v>
      </c>
      <c r="R3447" s="1127">
        <v>0</v>
      </c>
      <c r="S3447" s="1127">
        <v>0</v>
      </c>
      <c r="T3447" s="1130">
        <v>0</v>
      </c>
      <c r="U3447" s="1130">
        <v>0</v>
      </c>
      <c r="V3447" s="1130">
        <v>0</v>
      </c>
      <c r="W3447" s="1127">
        <v>0</v>
      </c>
      <c r="X3447" s="1130">
        <v>0</v>
      </c>
      <c r="Y3447" s="735">
        <v>0</v>
      </c>
      <c r="Z3447" s="1131">
        <v>0</v>
      </c>
      <c r="AA3447" s="1131">
        <v>0</v>
      </c>
      <c r="AB3447" s="1131">
        <v>0</v>
      </c>
      <c r="AC3447" s="1131">
        <v>0</v>
      </c>
      <c r="AD3447" s="1131">
        <v>0</v>
      </c>
      <c r="AE3447" s="1131">
        <v>0</v>
      </c>
      <c r="AF3447" s="126"/>
      <c r="AG3447" s="126"/>
      <c r="AH3447" s="126"/>
      <c r="AI3447" s="126"/>
      <c r="AJ3447" s="126"/>
      <c r="AK3447" s="126"/>
      <c r="AL3447" s="126">
        <v>3447</v>
      </c>
    </row>
    <row r="3448" spans="1:38">
      <c r="A3448" s="721" t="s">
        <v>2143</v>
      </c>
      <c r="B3448" s="722">
        <v>29</v>
      </c>
      <c r="C3448" s="722">
        <v>2990</v>
      </c>
      <c r="D3448" s="722">
        <v>299095</v>
      </c>
      <c r="E3448" s="721">
        <v>2990959772</v>
      </c>
      <c r="F3448" s="721" t="s">
        <v>4525</v>
      </c>
      <c r="G3448" s="1127">
        <v>-349389149</v>
      </c>
      <c r="H3448" s="1128">
        <v>0</v>
      </c>
      <c r="I3448" s="1128">
        <v>-349389148.81999999</v>
      </c>
      <c r="J3448" s="1128">
        <v>0.18000000715255737</v>
      </c>
      <c r="K3448" s="1128">
        <v>0</v>
      </c>
      <c r="L3448" s="1128">
        <v>0.18000000715255737</v>
      </c>
      <c r="M3448" s="1128">
        <v>0</v>
      </c>
      <c r="N3448" s="1129">
        <v>0</v>
      </c>
      <c r="O3448" s="1128">
        <v>0.18000000715255737</v>
      </c>
      <c r="P3448" s="1127">
        <v>6.6600002646446221E-2</v>
      </c>
      <c r="Q3448" s="1127">
        <v>0</v>
      </c>
      <c r="R3448" s="1127">
        <v>0</v>
      </c>
      <c r="S3448" s="1127">
        <v>0</v>
      </c>
      <c r="T3448" s="1130">
        <v>0</v>
      </c>
      <c r="U3448" s="1130">
        <v>0</v>
      </c>
      <c r="V3448" s="1130">
        <v>0</v>
      </c>
      <c r="W3448" s="1127">
        <v>0</v>
      </c>
      <c r="X3448" s="1130">
        <v>6.6600002646446221E-2</v>
      </c>
      <c r="Y3448" s="735">
        <v>0.36999999999999994</v>
      </c>
      <c r="Z3448" s="1131">
        <v>6.6600002646446221E-2</v>
      </c>
      <c r="AA3448" s="1131">
        <v>0</v>
      </c>
      <c r="AB3448" s="1131">
        <v>0</v>
      </c>
      <c r="AC3448" s="1131">
        <v>-0.12579999029636382</v>
      </c>
      <c r="AD3448" s="1131">
        <v>6.6600002646446221E-2</v>
      </c>
      <c r="AE3448" s="1131">
        <v>0.12579999029636382</v>
      </c>
      <c r="AF3448" s="126"/>
      <c r="AG3448" s="126"/>
      <c r="AH3448" s="126"/>
      <c r="AI3448" s="126"/>
      <c r="AJ3448" s="126"/>
      <c r="AK3448" s="126"/>
      <c r="AL3448" s="126">
        <v>3448</v>
      </c>
    </row>
    <row r="3449" spans="1:38">
      <c r="A3449" s="721" t="s">
        <v>2143</v>
      </c>
      <c r="B3449" s="722">
        <v>29</v>
      </c>
      <c r="C3449" s="722">
        <v>2990</v>
      </c>
      <c r="D3449" s="722">
        <v>299095</v>
      </c>
      <c r="E3449" s="721">
        <v>2990959773</v>
      </c>
      <c r="F3449" s="721" t="s">
        <v>1843</v>
      </c>
      <c r="G3449" s="1127">
        <v>-1404016829</v>
      </c>
      <c r="H3449" s="1128">
        <v>0</v>
      </c>
      <c r="I3449" s="1128">
        <v>-1404016829.1199999</v>
      </c>
      <c r="J3449" s="1128">
        <v>-0.11999988555908203</v>
      </c>
      <c r="K3449" s="1128">
        <v>0</v>
      </c>
      <c r="L3449" s="1128">
        <v>0</v>
      </c>
      <c r="M3449" s="1128">
        <v>-0.11999988555908203</v>
      </c>
      <c r="N3449" s="1129">
        <v>0</v>
      </c>
      <c r="O3449" s="1128">
        <v>-0.11999988555908203</v>
      </c>
      <c r="P3449" s="1127">
        <v>-4.4399957656860348E-2</v>
      </c>
      <c r="Q3449" s="1127">
        <v>0</v>
      </c>
      <c r="R3449" s="1127">
        <v>0</v>
      </c>
      <c r="S3449" s="1127">
        <v>0</v>
      </c>
      <c r="T3449" s="1130">
        <v>0</v>
      </c>
      <c r="U3449" s="1130">
        <v>0</v>
      </c>
      <c r="V3449" s="1130">
        <v>0</v>
      </c>
      <c r="W3449" s="1127">
        <v>0</v>
      </c>
      <c r="X3449" s="1130">
        <v>-4.4399957656860348E-2</v>
      </c>
      <c r="Y3449" s="735">
        <v>0.36999999999999994</v>
      </c>
      <c r="Z3449" s="1131">
        <v>0</v>
      </c>
      <c r="AA3449" s="1131">
        <v>-4.4399957656860348E-2</v>
      </c>
      <c r="AB3449" s="1131">
        <v>0</v>
      </c>
      <c r="AC3449" s="1131">
        <v>-0.11469997882843018</v>
      </c>
      <c r="AD3449" s="1131">
        <v>0</v>
      </c>
      <c r="AE3449" s="1131">
        <v>7.0300021171569832E-2</v>
      </c>
      <c r="AF3449" s="126"/>
      <c r="AG3449" s="126"/>
      <c r="AH3449" s="126"/>
      <c r="AI3449" s="126"/>
      <c r="AJ3449" s="126"/>
      <c r="AK3449" s="126"/>
      <c r="AL3449" s="126">
        <v>3449</v>
      </c>
    </row>
    <row r="3450" spans="1:38">
      <c r="A3450" s="721" t="s">
        <v>2143</v>
      </c>
      <c r="B3450" s="722">
        <v>29</v>
      </c>
      <c r="C3450" s="722">
        <v>2990</v>
      </c>
      <c r="D3450" s="722">
        <v>299095</v>
      </c>
      <c r="E3450" s="721">
        <v>2990959774</v>
      </c>
      <c r="F3450" s="721" t="s">
        <v>1058</v>
      </c>
      <c r="G3450" s="1127">
        <v>0</v>
      </c>
      <c r="H3450" s="1128">
        <v>0</v>
      </c>
      <c r="I3450" s="1128">
        <v>0</v>
      </c>
      <c r="J3450" s="1128">
        <v>0</v>
      </c>
      <c r="K3450" s="1128">
        <v>0</v>
      </c>
      <c r="L3450" s="1128">
        <v>0</v>
      </c>
      <c r="M3450" s="1128">
        <v>0</v>
      </c>
      <c r="N3450" s="1129">
        <v>0</v>
      </c>
      <c r="O3450" s="1128">
        <v>0</v>
      </c>
      <c r="P3450" s="1127">
        <v>0</v>
      </c>
      <c r="Q3450" s="1127">
        <v>0</v>
      </c>
      <c r="R3450" s="1127">
        <v>0</v>
      </c>
      <c r="S3450" s="1127">
        <v>0</v>
      </c>
      <c r="T3450" s="1130">
        <v>0</v>
      </c>
      <c r="U3450" s="1130">
        <v>0</v>
      </c>
      <c r="V3450" s="1130">
        <v>0</v>
      </c>
      <c r="W3450" s="1127">
        <v>0</v>
      </c>
      <c r="X3450" s="1130">
        <v>0</v>
      </c>
      <c r="Y3450" s="735">
        <v>0</v>
      </c>
      <c r="Z3450" s="1131">
        <v>0</v>
      </c>
      <c r="AA3450" s="1131">
        <v>0</v>
      </c>
      <c r="AB3450" s="1131">
        <v>0</v>
      </c>
      <c r="AC3450" s="1131">
        <v>0</v>
      </c>
      <c r="AD3450" s="1131">
        <v>0</v>
      </c>
      <c r="AE3450" s="1131">
        <v>0</v>
      </c>
      <c r="AF3450" s="126"/>
      <c r="AG3450" s="126"/>
      <c r="AH3450" s="126"/>
      <c r="AI3450" s="126"/>
      <c r="AJ3450" s="126"/>
      <c r="AK3450" s="126"/>
      <c r="AL3450" s="126">
        <v>3450</v>
      </c>
    </row>
    <row r="3451" spans="1:38">
      <c r="A3451" s="721" t="s">
        <v>2143</v>
      </c>
      <c r="B3451" s="722">
        <v>29</v>
      </c>
      <c r="C3451" s="722">
        <v>2990</v>
      </c>
      <c r="D3451" s="722">
        <v>299095</v>
      </c>
      <c r="E3451" s="721">
        <v>2990959775</v>
      </c>
      <c r="F3451" s="721" t="s">
        <v>4212</v>
      </c>
      <c r="G3451" s="1127">
        <v>-4342690</v>
      </c>
      <c r="H3451" s="1128">
        <v>0</v>
      </c>
      <c r="I3451" s="1128">
        <v>-4342690</v>
      </c>
      <c r="J3451" s="1128">
        <v>0</v>
      </c>
      <c r="K3451" s="1128">
        <v>0</v>
      </c>
      <c r="L3451" s="1128">
        <v>0</v>
      </c>
      <c r="M3451" s="1128">
        <v>0</v>
      </c>
      <c r="N3451" s="1129">
        <v>0</v>
      </c>
      <c r="O3451" s="1128">
        <v>0</v>
      </c>
      <c r="P3451" s="1127">
        <v>0</v>
      </c>
      <c r="Q3451" s="1127">
        <v>0</v>
      </c>
      <c r="R3451" s="1127">
        <v>0</v>
      </c>
      <c r="S3451" s="1127">
        <v>0</v>
      </c>
      <c r="T3451" s="1130">
        <v>0</v>
      </c>
      <c r="U3451" s="1130">
        <v>0</v>
      </c>
      <c r="V3451" s="1130">
        <v>0</v>
      </c>
      <c r="W3451" s="1127">
        <v>0</v>
      </c>
      <c r="X3451" s="1130">
        <v>0</v>
      </c>
      <c r="Y3451" s="735">
        <v>0</v>
      </c>
      <c r="Z3451" s="1131">
        <v>0</v>
      </c>
      <c r="AA3451" s="1131">
        <v>0</v>
      </c>
      <c r="AB3451" s="1131">
        <v>0</v>
      </c>
      <c r="AC3451" s="1131">
        <v>0</v>
      </c>
      <c r="AD3451" s="1131">
        <v>0</v>
      </c>
      <c r="AE3451" s="1131">
        <v>0</v>
      </c>
      <c r="AF3451" s="126"/>
      <c r="AG3451" s="126"/>
      <c r="AH3451" s="126"/>
      <c r="AI3451" s="126"/>
      <c r="AJ3451" s="126"/>
      <c r="AK3451" s="126"/>
      <c r="AL3451" s="126">
        <v>3451</v>
      </c>
    </row>
    <row r="3452" spans="1:38">
      <c r="A3452" s="721" t="s">
        <v>1846</v>
      </c>
      <c r="B3452" s="722">
        <v>11</v>
      </c>
      <c r="C3452" s="722">
        <v>1115</v>
      </c>
      <c r="D3452" s="722">
        <v>111505</v>
      </c>
      <c r="E3452" s="721">
        <v>1115052002</v>
      </c>
      <c r="F3452" s="721" t="s">
        <v>4539</v>
      </c>
      <c r="G3452" s="1127">
        <v>42785868</v>
      </c>
      <c r="H3452" s="1128">
        <v>0</v>
      </c>
      <c r="I3452" s="1128">
        <v>42785868</v>
      </c>
      <c r="J3452" s="1128">
        <v>0</v>
      </c>
      <c r="K3452" s="1128">
        <v>0</v>
      </c>
      <c r="L3452" s="1128">
        <v>0</v>
      </c>
      <c r="M3452" s="1128">
        <v>0</v>
      </c>
      <c r="N3452" s="1129">
        <v>0</v>
      </c>
      <c r="O3452" s="1128">
        <v>0</v>
      </c>
      <c r="P3452" s="1127">
        <v>0</v>
      </c>
      <c r="Q3452" s="1127">
        <v>0</v>
      </c>
      <c r="R3452" s="1127">
        <v>0</v>
      </c>
      <c r="S3452" s="1127">
        <v>0</v>
      </c>
      <c r="T3452" s="1130">
        <v>0</v>
      </c>
      <c r="U3452" s="1130">
        <v>0</v>
      </c>
      <c r="V3452" s="1130">
        <v>0</v>
      </c>
      <c r="W3452" s="1127">
        <v>0</v>
      </c>
      <c r="X3452" s="1130">
        <v>0</v>
      </c>
      <c r="Y3452" s="735">
        <v>0</v>
      </c>
      <c r="Z3452" s="1131">
        <v>0</v>
      </c>
      <c r="AA3452" s="1131">
        <v>0</v>
      </c>
      <c r="AB3452" s="1131">
        <v>0</v>
      </c>
      <c r="AC3452" s="1131">
        <v>0</v>
      </c>
      <c r="AD3452" s="1131">
        <v>0</v>
      </c>
      <c r="AE3452" s="1131">
        <v>0</v>
      </c>
      <c r="AF3452" s="126"/>
      <c r="AG3452" s="126"/>
      <c r="AH3452" s="126"/>
      <c r="AI3452" s="126"/>
      <c r="AJ3452" s="126"/>
      <c r="AK3452" s="126"/>
      <c r="AL3452" s="126">
        <v>3452</v>
      </c>
    </row>
    <row r="3453" spans="1:38">
      <c r="A3453" s="721" t="s">
        <v>1851</v>
      </c>
      <c r="B3453" s="722">
        <v>13</v>
      </c>
      <c r="C3453" s="722">
        <v>1320</v>
      </c>
      <c r="D3453" s="722">
        <v>132005</v>
      </c>
      <c r="E3453" s="721">
        <v>1320051447</v>
      </c>
      <c r="F3453" s="721" t="s">
        <v>4540</v>
      </c>
      <c r="G3453" s="1127">
        <v>38462238960</v>
      </c>
      <c r="H3453" s="1128">
        <v>0</v>
      </c>
      <c r="I3453" s="1128">
        <v>38462238960.260002</v>
      </c>
      <c r="J3453" s="1128">
        <v>0.26000213623046875</v>
      </c>
      <c r="K3453" s="1128">
        <v>0</v>
      </c>
      <c r="L3453" s="1128">
        <v>0.26000213623046875</v>
      </c>
      <c r="M3453" s="1128">
        <v>0</v>
      </c>
      <c r="N3453" s="1129">
        <v>0</v>
      </c>
      <c r="O3453" s="1128">
        <v>0.26000213623046875</v>
      </c>
      <c r="P3453" s="1127">
        <v>9.6200790405273434E-2</v>
      </c>
      <c r="Q3453" s="1127">
        <v>0</v>
      </c>
      <c r="R3453" s="1127">
        <v>0</v>
      </c>
      <c r="S3453" s="1127">
        <v>0</v>
      </c>
      <c r="T3453" s="1130">
        <v>0</v>
      </c>
      <c r="U3453" s="1130">
        <v>0</v>
      </c>
      <c r="V3453" s="1130">
        <v>0</v>
      </c>
      <c r="W3453" s="1127">
        <v>0</v>
      </c>
      <c r="X3453" s="1130">
        <v>9.6200790405273434E-2</v>
      </c>
      <c r="Y3453" s="735">
        <v>0.37</v>
      </c>
      <c r="Z3453" s="1131">
        <v>9.6200790405273434E-2</v>
      </c>
      <c r="AA3453" s="1131">
        <v>0</v>
      </c>
      <c r="AB3453" s="1131">
        <v>0</v>
      </c>
      <c r="AC3453" s="1131">
        <v>0</v>
      </c>
      <c r="AD3453" s="1131">
        <v>9.6200790405273434E-2</v>
      </c>
      <c r="AE3453" s="1131">
        <v>0</v>
      </c>
      <c r="AF3453" s="126"/>
      <c r="AG3453" s="126"/>
      <c r="AH3453" s="126"/>
      <c r="AI3453" s="126"/>
      <c r="AJ3453" s="126"/>
      <c r="AK3453" s="126"/>
      <c r="AL3453" s="126">
        <v>3453</v>
      </c>
    </row>
    <row r="3454" spans="1:38">
      <c r="A3454" s="721" t="s">
        <v>1849</v>
      </c>
      <c r="B3454" s="722">
        <v>13</v>
      </c>
      <c r="C3454" s="722">
        <v>1352</v>
      </c>
      <c r="D3454" s="722">
        <v>135210</v>
      </c>
      <c r="E3454" s="721">
        <v>1352100705</v>
      </c>
      <c r="F3454" s="721" t="s">
        <v>4541</v>
      </c>
      <c r="G3454" s="1127">
        <v>0</v>
      </c>
      <c r="H3454" s="1128">
        <v>0</v>
      </c>
      <c r="I3454" s="1128">
        <v>0</v>
      </c>
      <c r="J3454" s="1128">
        <v>0</v>
      </c>
      <c r="K3454" s="1128">
        <v>0</v>
      </c>
      <c r="L3454" s="1128">
        <v>0</v>
      </c>
      <c r="M3454" s="1128">
        <v>0</v>
      </c>
      <c r="N3454" s="1129">
        <v>0</v>
      </c>
      <c r="O3454" s="1128">
        <v>0</v>
      </c>
      <c r="P3454" s="1127">
        <v>0</v>
      </c>
      <c r="Q3454" s="1127">
        <v>0</v>
      </c>
      <c r="R3454" s="1127">
        <v>0</v>
      </c>
      <c r="S3454" s="1127">
        <v>0</v>
      </c>
      <c r="T3454" s="1130">
        <v>0</v>
      </c>
      <c r="U3454" s="1130">
        <v>0</v>
      </c>
      <c r="V3454" s="1130">
        <v>0</v>
      </c>
      <c r="W3454" s="1127">
        <v>0</v>
      </c>
      <c r="X3454" s="1130">
        <v>0</v>
      </c>
      <c r="Y3454" s="735">
        <v>0</v>
      </c>
      <c r="Z3454" s="1131">
        <v>0</v>
      </c>
      <c r="AA3454" s="1131">
        <v>0</v>
      </c>
      <c r="AB3454" s="1131">
        <v>0</v>
      </c>
      <c r="AC3454" s="1131">
        <v>-11105158095.26</v>
      </c>
      <c r="AD3454" s="1131">
        <v>0</v>
      </c>
      <c r="AE3454" s="1131">
        <v>11105158095.26</v>
      </c>
      <c r="AF3454" s="126"/>
      <c r="AG3454" s="126"/>
      <c r="AH3454" s="126"/>
      <c r="AI3454" s="126"/>
      <c r="AJ3454" s="126"/>
      <c r="AK3454" s="126"/>
      <c r="AL3454" s="126">
        <v>3454</v>
      </c>
    </row>
    <row r="3455" spans="1:38">
      <c r="A3455" s="721" t="s">
        <v>1852</v>
      </c>
      <c r="B3455" s="722">
        <v>14</v>
      </c>
      <c r="C3455" s="722">
        <v>1410</v>
      </c>
      <c r="D3455" s="722">
        <v>141015</v>
      </c>
      <c r="E3455" s="721">
        <v>1410159206</v>
      </c>
      <c r="F3455" s="721" t="s">
        <v>4542</v>
      </c>
      <c r="G3455" s="1127">
        <v>0</v>
      </c>
      <c r="H3455" s="1128">
        <v>0</v>
      </c>
      <c r="I3455" s="1128">
        <v>0</v>
      </c>
      <c r="J3455" s="1128">
        <v>0</v>
      </c>
      <c r="K3455" s="1128">
        <v>0</v>
      </c>
      <c r="L3455" s="1128">
        <v>0</v>
      </c>
      <c r="M3455" s="1128">
        <v>0</v>
      </c>
      <c r="N3455" s="1129">
        <v>0</v>
      </c>
      <c r="O3455" s="1128">
        <v>0</v>
      </c>
      <c r="P3455" s="1127">
        <v>0</v>
      </c>
      <c r="Q3455" s="1127">
        <v>0</v>
      </c>
      <c r="R3455" s="1127">
        <v>0</v>
      </c>
      <c r="S3455" s="1127">
        <v>0</v>
      </c>
      <c r="T3455" s="1130">
        <v>0</v>
      </c>
      <c r="U3455" s="1130">
        <v>0</v>
      </c>
      <c r="V3455" s="1130">
        <v>0</v>
      </c>
      <c r="W3455" s="1127">
        <v>0</v>
      </c>
      <c r="X3455" s="1130">
        <v>0</v>
      </c>
      <c r="Y3455" s="735">
        <v>0</v>
      </c>
      <c r="Z3455" s="1131">
        <v>0</v>
      </c>
      <c r="AA3455" s="1131">
        <v>0</v>
      </c>
      <c r="AB3455" s="1131">
        <v>0</v>
      </c>
      <c r="AC3455" s="1131">
        <v>0</v>
      </c>
      <c r="AD3455" s="1131">
        <v>0</v>
      </c>
      <c r="AE3455" s="1131">
        <v>0</v>
      </c>
      <c r="AF3455" s="126"/>
      <c r="AG3455" s="126"/>
      <c r="AH3455" s="126"/>
      <c r="AI3455" s="126"/>
      <c r="AJ3455" s="126"/>
      <c r="AK3455" s="126"/>
      <c r="AL3455" s="126">
        <v>3455</v>
      </c>
    </row>
    <row r="3456" spans="1:38">
      <c r="A3456" s="721" t="s">
        <v>1852</v>
      </c>
      <c r="B3456" s="722">
        <v>14</v>
      </c>
      <c r="C3456" s="722">
        <v>1410</v>
      </c>
      <c r="D3456" s="722">
        <v>141015</v>
      </c>
      <c r="E3456" s="721">
        <v>1410159439</v>
      </c>
      <c r="F3456" s="721" t="s">
        <v>4543</v>
      </c>
      <c r="G3456" s="1127">
        <v>167994159</v>
      </c>
      <c r="H3456" s="1128">
        <v>0</v>
      </c>
      <c r="I3456" s="1128">
        <v>167994159</v>
      </c>
      <c r="J3456" s="1128">
        <v>0</v>
      </c>
      <c r="K3456" s="1128">
        <v>0</v>
      </c>
      <c r="L3456" s="1128">
        <v>0</v>
      </c>
      <c r="M3456" s="1128">
        <v>0</v>
      </c>
      <c r="N3456" s="1129">
        <v>0</v>
      </c>
      <c r="O3456" s="1128">
        <v>0</v>
      </c>
      <c r="P3456" s="1127">
        <v>0</v>
      </c>
      <c r="Q3456" s="1127">
        <v>0</v>
      </c>
      <c r="R3456" s="1127">
        <v>0</v>
      </c>
      <c r="S3456" s="1127">
        <v>0</v>
      </c>
      <c r="T3456" s="1130">
        <v>0</v>
      </c>
      <c r="U3456" s="1130">
        <v>0</v>
      </c>
      <c r="V3456" s="1130">
        <v>0</v>
      </c>
      <c r="W3456" s="1127">
        <v>0</v>
      </c>
      <c r="X3456" s="1130">
        <v>0</v>
      </c>
      <c r="Y3456" s="735">
        <v>0</v>
      </c>
      <c r="Z3456" s="1131">
        <v>0</v>
      </c>
      <c r="AA3456" s="1131">
        <v>0</v>
      </c>
      <c r="AB3456" s="1131">
        <v>0</v>
      </c>
      <c r="AC3456" s="1131">
        <v>0</v>
      </c>
      <c r="AD3456" s="1131">
        <v>0</v>
      </c>
      <c r="AE3456" s="1131">
        <v>0</v>
      </c>
      <c r="AF3456" s="126"/>
      <c r="AG3456" s="126"/>
      <c r="AH3456" s="126"/>
      <c r="AI3456" s="126"/>
      <c r="AJ3456" s="126"/>
      <c r="AK3456" s="126"/>
      <c r="AL3456" s="126">
        <v>3456</v>
      </c>
    </row>
    <row r="3457" spans="1:38">
      <c r="A3457" s="721" t="s">
        <v>1852</v>
      </c>
      <c r="B3457" s="722">
        <v>14</v>
      </c>
      <c r="C3457" s="722">
        <v>1410</v>
      </c>
      <c r="D3457" s="722">
        <v>141015</v>
      </c>
      <c r="E3457" s="721">
        <v>1410159824</v>
      </c>
      <c r="F3457" s="721" t="s">
        <v>4544</v>
      </c>
      <c r="G3457" s="1127">
        <v>0</v>
      </c>
      <c r="H3457" s="1128">
        <v>0</v>
      </c>
      <c r="I3457" s="1128">
        <v>0</v>
      </c>
      <c r="J3457" s="1128">
        <v>0</v>
      </c>
      <c r="K3457" s="1128">
        <v>0</v>
      </c>
      <c r="L3457" s="1128">
        <v>0</v>
      </c>
      <c r="M3457" s="1128">
        <v>0</v>
      </c>
      <c r="N3457" s="1129">
        <v>0</v>
      </c>
      <c r="O3457" s="1128">
        <v>0</v>
      </c>
      <c r="P3457" s="1127">
        <v>0</v>
      </c>
      <c r="Q3457" s="1127">
        <v>0</v>
      </c>
      <c r="R3457" s="1127">
        <v>0</v>
      </c>
      <c r="S3457" s="1127">
        <v>0</v>
      </c>
      <c r="T3457" s="1130">
        <v>0</v>
      </c>
      <c r="U3457" s="1130">
        <v>0</v>
      </c>
      <c r="V3457" s="1130">
        <v>0</v>
      </c>
      <c r="W3457" s="1127">
        <v>0</v>
      </c>
      <c r="X3457" s="1130">
        <v>0</v>
      </c>
      <c r="Y3457" s="735">
        <v>0</v>
      </c>
      <c r="Z3457" s="1131">
        <v>0</v>
      </c>
      <c r="AA3457" s="1131">
        <v>0</v>
      </c>
      <c r="AB3457" s="1131">
        <v>0</v>
      </c>
      <c r="AC3457" s="1131">
        <v>0</v>
      </c>
      <c r="AD3457" s="1131">
        <v>0</v>
      </c>
      <c r="AE3457" s="1131">
        <v>0</v>
      </c>
      <c r="AF3457" s="126"/>
      <c r="AG3457" s="126"/>
      <c r="AH3457" s="126"/>
      <c r="AI3457" s="126"/>
      <c r="AJ3457" s="126"/>
      <c r="AK3457" s="126"/>
      <c r="AL3457" s="126">
        <v>3457</v>
      </c>
    </row>
    <row r="3458" spans="1:38">
      <c r="A3458" s="721" t="s">
        <v>1891</v>
      </c>
      <c r="B3458" s="722">
        <v>14</v>
      </c>
      <c r="C3458" s="722">
        <v>1410</v>
      </c>
      <c r="D3458" s="722">
        <v>141020</v>
      </c>
      <c r="E3458" s="721">
        <v>1410209604</v>
      </c>
      <c r="F3458" s="721" t="s">
        <v>4545</v>
      </c>
      <c r="G3458" s="1127">
        <v>0</v>
      </c>
      <c r="H3458" s="1128">
        <v>0</v>
      </c>
      <c r="I3458" s="1128">
        <v>0</v>
      </c>
      <c r="J3458" s="1128">
        <v>0</v>
      </c>
      <c r="K3458" s="1128">
        <v>0</v>
      </c>
      <c r="L3458" s="1128">
        <v>0</v>
      </c>
      <c r="M3458" s="1128">
        <v>0</v>
      </c>
      <c r="N3458" s="1129">
        <v>0</v>
      </c>
      <c r="O3458" s="1128">
        <v>0</v>
      </c>
      <c r="P3458" s="1127">
        <v>0</v>
      </c>
      <c r="Q3458" s="1127">
        <v>0</v>
      </c>
      <c r="R3458" s="1127">
        <v>0</v>
      </c>
      <c r="S3458" s="1127">
        <v>0</v>
      </c>
      <c r="T3458" s="1130">
        <v>0</v>
      </c>
      <c r="U3458" s="1130">
        <v>0</v>
      </c>
      <c r="V3458" s="1130">
        <v>0</v>
      </c>
      <c r="W3458" s="1127">
        <v>0</v>
      </c>
      <c r="X3458" s="1130">
        <v>0</v>
      </c>
      <c r="Y3458" s="735">
        <v>0</v>
      </c>
      <c r="Z3458" s="1131">
        <v>0</v>
      </c>
      <c r="AA3458" s="1131">
        <v>0</v>
      </c>
      <c r="AB3458" s="1131">
        <v>5.9200000055134296E-2</v>
      </c>
      <c r="AC3458" s="1131">
        <v>0</v>
      </c>
      <c r="AD3458" s="1131">
        <v>-5.9200000055134296E-2</v>
      </c>
      <c r="AE3458" s="1131">
        <v>0</v>
      </c>
      <c r="AF3458" s="126"/>
      <c r="AG3458" s="126"/>
      <c r="AH3458" s="126"/>
      <c r="AI3458" s="126"/>
      <c r="AJ3458" s="126"/>
      <c r="AK3458" s="126"/>
      <c r="AL3458" s="126">
        <v>3458</v>
      </c>
    </row>
    <row r="3459" spans="1:38">
      <c r="A3459" s="721" t="s">
        <v>1852</v>
      </c>
      <c r="B3459" s="722">
        <v>14</v>
      </c>
      <c r="C3459" s="722">
        <v>1410</v>
      </c>
      <c r="D3459" s="722">
        <v>141020</v>
      </c>
      <c r="E3459" s="721">
        <v>1410209824</v>
      </c>
      <c r="F3459" s="721" t="s">
        <v>4546</v>
      </c>
      <c r="G3459" s="1127">
        <v>61030005</v>
      </c>
      <c r="H3459" s="1128">
        <v>0</v>
      </c>
      <c r="I3459" s="1128">
        <v>61030005</v>
      </c>
      <c r="J3459" s="1128">
        <v>0</v>
      </c>
      <c r="K3459" s="1128">
        <v>0</v>
      </c>
      <c r="L3459" s="1128">
        <v>0</v>
      </c>
      <c r="M3459" s="1128">
        <v>0</v>
      </c>
      <c r="N3459" s="1129">
        <v>0</v>
      </c>
      <c r="O3459" s="1128">
        <v>0</v>
      </c>
      <c r="P3459" s="1127">
        <v>0</v>
      </c>
      <c r="Q3459" s="1127">
        <v>0</v>
      </c>
      <c r="R3459" s="1127">
        <v>0</v>
      </c>
      <c r="S3459" s="1127">
        <v>0</v>
      </c>
      <c r="T3459" s="1130">
        <v>0</v>
      </c>
      <c r="U3459" s="1130">
        <v>0</v>
      </c>
      <c r="V3459" s="1130">
        <v>0</v>
      </c>
      <c r="W3459" s="1127">
        <v>0</v>
      </c>
      <c r="X3459" s="1130">
        <v>0</v>
      </c>
      <c r="Y3459" s="735">
        <v>0</v>
      </c>
      <c r="Z3459" s="1131">
        <v>0</v>
      </c>
      <c r="AA3459" s="1131">
        <v>0</v>
      </c>
      <c r="AB3459" s="1131">
        <v>0</v>
      </c>
      <c r="AC3459" s="1131">
        <v>0</v>
      </c>
      <c r="AD3459" s="1131">
        <v>0</v>
      </c>
      <c r="AE3459" s="1131">
        <v>0</v>
      </c>
      <c r="AF3459" s="126"/>
      <c r="AG3459" s="126"/>
      <c r="AH3459" s="126"/>
      <c r="AI3459" s="126"/>
      <c r="AJ3459" s="126"/>
      <c r="AK3459" s="126"/>
      <c r="AL3459" s="126">
        <v>3459</v>
      </c>
    </row>
    <row r="3460" spans="1:38">
      <c r="A3460" s="721" t="s">
        <v>1891</v>
      </c>
      <c r="B3460" s="722">
        <v>14</v>
      </c>
      <c r="C3460" s="722">
        <v>1410</v>
      </c>
      <c r="D3460" s="722">
        <v>141020</v>
      </c>
      <c r="E3460" s="721">
        <v>1410209825</v>
      </c>
      <c r="F3460" s="721" t="s">
        <v>4547</v>
      </c>
      <c r="G3460" s="1127">
        <v>0</v>
      </c>
      <c r="H3460" s="1128">
        <v>0</v>
      </c>
      <c r="I3460" s="1128">
        <v>0</v>
      </c>
      <c r="J3460" s="1128">
        <v>0</v>
      </c>
      <c r="K3460" s="1128">
        <v>0</v>
      </c>
      <c r="L3460" s="1128">
        <v>0</v>
      </c>
      <c r="M3460" s="1128">
        <v>0</v>
      </c>
      <c r="N3460" s="1129">
        <v>0</v>
      </c>
      <c r="O3460" s="1128">
        <v>0</v>
      </c>
      <c r="P3460" s="1127">
        <v>0</v>
      </c>
      <c r="Q3460" s="1127">
        <v>0</v>
      </c>
      <c r="R3460" s="1127">
        <v>0</v>
      </c>
      <c r="S3460" s="1127">
        <v>0</v>
      </c>
      <c r="T3460" s="1130">
        <v>0</v>
      </c>
      <c r="U3460" s="1130">
        <v>0</v>
      </c>
      <c r="V3460" s="1130">
        <v>0</v>
      </c>
      <c r="W3460" s="1127">
        <v>0</v>
      </c>
      <c r="X3460" s="1130">
        <v>0</v>
      </c>
      <c r="Y3460" s="735">
        <v>0</v>
      </c>
      <c r="Z3460" s="1131">
        <v>0</v>
      </c>
      <c r="AA3460" s="1131">
        <v>0</v>
      </c>
      <c r="AB3460" s="1131">
        <v>0</v>
      </c>
      <c r="AC3460" s="1131">
        <v>0</v>
      </c>
      <c r="AD3460" s="1131">
        <v>0</v>
      </c>
      <c r="AE3460" s="1131">
        <v>0</v>
      </c>
      <c r="AF3460" s="126"/>
      <c r="AG3460" s="126"/>
      <c r="AH3460" s="126"/>
      <c r="AI3460" s="126"/>
      <c r="AJ3460" s="126"/>
      <c r="AK3460" s="126"/>
      <c r="AL3460" s="126">
        <v>3460</v>
      </c>
    </row>
    <row r="3461" spans="1:38">
      <c r="A3461" s="721" t="s">
        <v>1891</v>
      </c>
      <c r="B3461" s="722">
        <v>14</v>
      </c>
      <c r="C3461" s="722">
        <v>1410</v>
      </c>
      <c r="D3461" s="722">
        <v>141020</v>
      </c>
      <c r="E3461" s="721">
        <v>1410209903</v>
      </c>
      <c r="F3461" s="721" t="s">
        <v>730</v>
      </c>
      <c r="G3461" s="1127">
        <v>21355392</v>
      </c>
      <c r="H3461" s="1128">
        <v>0</v>
      </c>
      <c r="I3461" s="1128">
        <v>21355392</v>
      </c>
      <c r="J3461" s="1128">
        <v>0</v>
      </c>
      <c r="K3461" s="1128">
        <v>0</v>
      </c>
      <c r="L3461" s="1128">
        <v>0</v>
      </c>
      <c r="M3461" s="1128">
        <v>0</v>
      </c>
      <c r="N3461" s="1129">
        <v>0</v>
      </c>
      <c r="O3461" s="1128">
        <v>0</v>
      </c>
      <c r="P3461" s="1127">
        <v>0</v>
      </c>
      <c r="Q3461" s="1127">
        <v>0</v>
      </c>
      <c r="R3461" s="1127">
        <v>0</v>
      </c>
      <c r="S3461" s="1127">
        <v>0</v>
      </c>
      <c r="T3461" s="1130">
        <v>0</v>
      </c>
      <c r="U3461" s="1130">
        <v>0</v>
      </c>
      <c r="V3461" s="1130">
        <v>0</v>
      </c>
      <c r="W3461" s="1127">
        <v>0</v>
      </c>
      <c r="X3461" s="1130">
        <v>0</v>
      </c>
      <c r="Y3461" s="735">
        <v>0</v>
      </c>
      <c r="Z3461" s="1131">
        <v>0</v>
      </c>
      <c r="AA3461" s="1131">
        <v>0</v>
      </c>
      <c r="AB3461" s="1131">
        <v>0</v>
      </c>
      <c r="AC3461" s="1131">
        <v>0</v>
      </c>
      <c r="AD3461" s="1131">
        <v>0</v>
      </c>
      <c r="AE3461" s="1131">
        <v>0</v>
      </c>
      <c r="AF3461" s="126"/>
      <c r="AG3461" s="126"/>
      <c r="AH3461" s="126"/>
      <c r="AI3461" s="126"/>
      <c r="AJ3461" s="126"/>
      <c r="AK3461" s="126"/>
      <c r="AL3461" s="126">
        <v>3461</v>
      </c>
    </row>
    <row r="3462" spans="1:38">
      <c r="A3462" s="721" t="s">
        <v>1891</v>
      </c>
      <c r="B3462" s="722">
        <v>14</v>
      </c>
      <c r="C3462" s="722">
        <v>1410</v>
      </c>
      <c r="D3462" s="722">
        <v>141020</v>
      </c>
      <c r="E3462" s="721">
        <v>1410209907</v>
      </c>
      <c r="F3462" s="721" t="s">
        <v>4548</v>
      </c>
      <c r="G3462" s="1127">
        <v>1735125600</v>
      </c>
      <c r="H3462" s="1128">
        <v>0</v>
      </c>
      <c r="I3462" s="1128">
        <v>1735125600</v>
      </c>
      <c r="J3462" s="1128">
        <v>0</v>
      </c>
      <c r="K3462" s="1128">
        <v>0</v>
      </c>
      <c r="L3462" s="1128">
        <v>0</v>
      </c>
      <c r="M3462" s="1128">
        <v>0</v>
      </c>
      <c r="N3462" s="1129">
        <v>0</v>
      </c>
      <c r="O3462" s="1128">
        <v>0</v>
      </c>
      <c r="P3462" s="1127">
        <v>0</v>
      </c>
      <c r="Q3462" s="1127">
        <v>0</v>
      </c>
      <c r="R3462" s="1127">
        <v>0</v>
      </c>
      <c r="S3462" s="1127">
        <v>0</v>
      </c>
      <c r="T3462" s="1130">
        <v>0</v>
      </c>
      <c r="U3462" s="1130">
        <v>0</v>
      </c>
      <c r="V3462" s="1130">
        <v>0</v>
      </c>
      <c r="W3462" s="1127">
        <v>0</v>
      </c>
      <c r="X3462" s="1130">
        <v>0</v>
      </c>
      <c r="Y3462" s="735">
        <v>0</v>
      </c>
      <c r="Z3462" s="1131">
        <v>0</v>
      </c>
      <c r="AA3462" s="1131">
        <v>0</v>
      </c>
      <c r="AB3462" s="1131">
        <v>0</v>
      </c>
      <c r="AC3462" s="1131">
        <v>0</v>
      </c>
      <c r="AD3462" s="1131">
        <v>0</v>
      </c>
      <c r="AE3462" s="1131">
        <v>0</v>
      </c>
      <c r="AF3462" s="126"/>
      <c r="AG3462" s="126"/>
      <c r="AH3462" s="126"/>
      <c r="AI3462" s="126"/>
      <c r="AJ3462" s="126"/>
      <c r="AK3462" s="126"/>
      <c r="AL3462" s="126">
        <v>3462</v>
      </c>
    </row>
    <row r="3463" spans="1:38">
      <c r="A3463" s="721" t="s">
        <v>1891</v>
      </c>
      <c r="B3463" s="722">
        <v>14</v>
      </c>
      <c r="C3463" s="722">
        <v>1410</v>
      </c>
      <c r="D3463" s="722">
        <v>141020</v>
      </c>
      <c r="E3463" s="721">
        <v>1410209909</v>
      </c>
      <c r="F3463" s="721" t="s">
        <v>4549</v>
      </c>
      <c r="G3463" s="1127">
        <v>0</v>
      </c>
      <c r="H3463" s="1128">
        <v>0</v>
      </c>
      <c r="I3463" s="1128">
        <v>0</v>
      </c>
      <c r="J3463" s="1128">
        <v>0</v>
      </c>
      <c r="K3463" s="1128">
        <v>0</v>
      </c>
      <c r="L3463" s="1128">
        <v>0</v>
      </c>
      <c r="M3463" s="1128">
        <v>0</v>
      </c>
      <c r="N3463" s="1129">
        <v>0</v>
      </c>
      <c r="O3463" s="1128">
        <v>0</v>
      </c>
      <c r="P3463" s="1127">
        <v>0</v>
      </c>
      <c r="Q3463" s="1127">
        <v>0</v>
      </c>
      <c r="R3463" s="1127">
        <v>0</v>
      </c>
      <c r="S3463" s="1127">
        <v>0</v>
      </c>
      <c r="T3463" s="1130">
        <v>0</v>
      </c>
      <c r="U3463" s="1130">
        <v>0</v>
      </c>
      <c r="V3463" s="1130">
        <v>0</v>
      </c>
      <c r="W3463" s="1127">
        <v>0</v>
      </c>
      <c r="X3463" s="1130">
        <v>0</v>
      </c>
      <c r="Y3463" s="735">
        <v>0</v>
      </c>
      <c r="Z3463" s="1131">
        <v>0</v>
      </c>
      <c r="AA3463" s="1131">
        <v>0</v>
      </c>
      <c r="AB3463" s="1131">
        <v>0</v>
      </c>
      <c r="AC3463" s="1131">
        <v>0</v>
      </c>
      <c r="AD3463" s="1131">
        <v>0</v>
      </c>
      <c r="AE3463" s="1131">
        <v>0</v>
      </c>
      <c r="AF3463" s="126"/>
      <c r="AG3463" s="126"/>
      <c r="AH3463" s="126"/>
      <c r="AI3463" s="126"/>
      <c r="AJ3463" s="126"/>
      <c r="AK3463" s="126"/>
      <c r="AL3463" s="126">
        <v>3463</v>
      </c>
    </row>
    <row r="3464" spans="1:38">
      <c r="A3464" s="721" t="s">
        <v>1891</v>
      </c>
      <c r="B3464" s="722">
        <v>14</v>
      </c>
      <c r="C3464" s="722">
        <v>1414</v>
      </c>
      <c r="D3464" s="722">
        <v>141475</v>
      </c>
      <c r="E3464" s="721">
        <v>1414759001</v>
      </c>
      <c r="F3464" s="721" t="s">
        <v>4535</v>
      </c>
      <c r="G3464" s="1127">
        <v>11368578</v>
      </c>
      <c r="H3464" s="1128">
        <v>0</v>
      </c>
      <c r="I3464" s="1128">
        <v>11368578</v>
      </c>
      <c r="J3464" s="1128">
        <v>0</v>
      </c>
      <c r="K3464" s="1128">
        <v>0</v>
      </c>
      <c r="L3464" s="1128">
        <v>0</v>
      </c>
      <c r="M3464" s="1128">
        <v>0</v>
      </c>
      <c r="N3464" s="1129">
        <v>0</v>
      </c>
      <c r="O3464" s="1128">
        <v>0</v>
      </c>
      <c r="P3464" s="1127">
        <v>0</v>
      </c>
      <c r="Q3464" s="1127">
        <v>0</v>
      </c>
      <c r="R3464" s="1127">
        <v>0</v>
      </c>
      <c r="S3464" s="1127">
        <v>0</v>
      </c>
      <c r="T3464" s="1130">
        <v>0</v>
      </c>
      <c r="U3464" s="1130">
        <v>0</v>
      </c>
      <c r="V3464" s="1130">
        <v>0</v>
      </c>
      <c r="W3464" s="1127">
        <v>0</v>
      </c>
      <c r="X3464" s="1130">
        <v>0</v>
      </c>
      <c r="Y3464" s="735">
        <v>0</v>
      </c>
      <c r="Z3464" s="1131">
        <v>0</v>
      </c>
      <c r="AA3464" s="1131">
        <v>0</v>
      </c>
      <c r="AB3464" s="1131">
        <v>0</v>
      </c>
      <c r="AC3464" s="1131">
        <v>0</v>
      </c>
      <c r="AD3464" s="1131">
        <v>0</v>
      </c>
      <c r="AE3464" s="1131">
        <v>0</v>
      </c>
      <c r="AF3464" s="126"/>
      <c r="AG3464" s="126"/>
      <c r="AH3464" s="126"/>
      <c r="AI3464" s="126"/>
      <c r="AJ3464" s="126"/>
      <c r="AK3464" s="126"/>
      <c r="AL3464" s="126">
        <v>3464</v>
      </c>
    </row>
    <row r="3465" spans="1:38">
      <c r="A3465" s="721" t="s">
        <v>1852</v>
      </c>
      <c r="B3465" s="722">
        <v>16</v>
      </c>
      <c r="C3465" s="722">
        <v>1605</v>
      </c>
      <c r="D3465" s="722">
        <v>160524</v>
      </c>
      <c r="E3465" s="721">
        <v>1605249046</v>
      </c>
      <c r="F3465" s="721" t="s">
        <v>4550</v>
      </c>
      <c r="G3465" s="1127">
        <v>0</v>
      </c>
      <c r="H3465" s="1128">
        <v>0</v>
      </c>
      <c r="I3465" s="1128">
        <v>0</v>
      </c>
      <c r="J3465" s="1128">
        <v>0</v>
      </c>
      <c r="K3465" s="1128">
        <v>0</v>
      </c>
      <c r="L3465" s="1128">
        <v>0</v>
      </c>
      <c r="M3465" s="1128">
        <v>0</v>
      </c>
      <c r="N3465" s="1129">
        <v>0</v>
      </c>
      <c r="O3465" s="1128">
        <v>0</v>
      </c>
      <c r="P3465" s="1127">
        <v>0</v>
      </c>
      <c r="Q3465" s="1127">
        <v>0</v>
      </c>
      <c r="R3465" s="1127">
        <v>0</v>
      </c>
      <c r="S3465" s="1127">
        <v>0</v>
      </c>
      <c r="T3465" s="1130">
        <v>0</v>
      </c>
      <c r="U3465" s="1130">
        <v>0</v>
      </c>
      <c r="V3465" s="1130">
        <v>0</v>
      </c>
      <c r="W3465" s="1127">
        <v>0</v>
      </c>
      <c r="X3465" s="1130">
        <v>0</v>
      </c>
      <c r="Y3465" s="735">
        <v>0</v>
      </c>
      <c r="Z3465" s="1131">
        <v>0</v>
      </c>
      <c r="AA3465" s="1131">
        <v>0</v>
      </c>
      <c r="AB3465" s="1131">
        <v>0</v>
      </c>
      <c r="AC3465" s="1131">
        <v>0</v>
      </c>
      <c r="AD3465" s="1131">
        <v>0</v>
      </c>
      <c r="AE3465" s="1131">
        <v>0</v>
      </c>
      <c r="AF3465" s="126"/>
      <c r="AG3465" s="126"/>
      <c r="AH3465" s="126"/>
      <c r="AI3465" s="126"/>
      <c r="AJ3465" s="126"/>
      <c r="AK3465" s="126"/>
      <c r="AL3465" s="126">
        <v>3465</v>
      </c>
    </row>
    <row r="3466" spans="1:38">
      <c r="A3466" s="721" t="s">
        <v>1852</v>
      </c>
      <c r="B3466" s="722">
        <v>16</v>
      </c>
      <c r="C3466" s="722">
        <v>1605</v>
      </c>
      <c r="D3466" s="722">
        <v>160526</v>
      </c>
      <c r="E3466" s="721">
        <v>1605269047</v>
      </c>
      <c r="F3466" s="721" t="s">
        <v>4551</v>
      </c>
      <c r="G3466" s="1127">
        <v>0</v>
      </c>
      <c r="H3466" s="1128">
        <v>0</v>
      </c>
      <c r="I3466" s="1128">
        <v>0</v>
      </c>
      <c r="J3466" s="1128">
        <v>0</v>
      </c>
      <c r="K3466" s="1128">
        <v>0</v>
      </c>
      <c r="L3466" s="1128">
        <v>0</v>
      </c>
      <c r="M3466" s="1128">
        <v>0</v>
      </c>
      <c r="N3466" s="1129">
        <v>0</v>
      </c>
      <c r="O3466" s="1128">
        <v>0</v>
      </c>
      <c r="P3466" s="1127">
        <v>0</v>
      </c>
      <c r="Q3466" s="1127">
        <v>0</v>
      </c>
      <c r="R3466" s="1127">
        <v>0</v>
      </c>
      <c r="S3466" s="1127">
        <v>0</v>
      </c>
      <c r="T3466" s="1130">
        <v>0</v>
      </c>
      <c r="U3466" s="1130">
        <v>0</v>
      </c>
      <c r="V3466" s="1130">
        <v>0</v>
      </c>
      <c r="W3466" s="1127">
        <v>0</v>
      </c>
      <c r="X3466" s="1130">
        <v>0</v>
      </c>
      <c r="Y3466" s="735">
        <v>0</v>
      </c>
      <c r="Z3466" s="1131">
        <v>0</v>
      </c>
      <c r="AA3466" s="1131">
        <v>0</v>
      </c>
      <c r="AB3466" s="1131">
        <v>0</v>
      </c>
      <c r="AC3466" s="1131">
        <v>0</v>
      </c>
      <c r="AD3466" s="1131">
        <v>0</v>
      </c>
      <c r="AE3466" s="1131">
        <v>0</v>
      </c>
      <c r="AF3466" s="126"/>
      <c r="AG3466" s="126"/>
      <c r="AH3466" s="126"/>
      <c r="AI3466" s="126"/>
      <c r="AJ3466" s="126"/>
      <c r="AK3466" s="126"/>
      <c r="AL3466" s="126">
        <v>3466</v>
      </c>
    </row>
    <row r="3467" spans="1:38">
      <c r="A3467" s="721" t="s">
        <v>1891</v>
      </c>
      <c r="B3467" s="722">
        <v>16</v>
      </c>
      <c r="C3467" s="722">
        <v>1605</v>
      </c>
      <c r="D3467" s="722">
        <v>160540</v>
      </c>
      <c r="E3467" s="721">
        <v>1605409208</v>
      </c>
      <c r="F3467" s="721" t="s">
        <v>4552</v>
      </c>
      <c r="G3467" s="1127">
        <v>82134</v>
      </c>
      <c r="H3467" s="1128">
        <v>0</v>
      </c>
      <c r="I3467" s="1128">
        <v>82133.960000000006</v>
      </c>
      <c r="J3467" s="1128">
        <v>-3.9999999993597157E-2</v>
      </c>
      <c r="K3467" s="1128">
        <v>0</v>
      </c>
      <c r="L3467" s="1128">
        <v>0</v>
      </c>
      <c r="M3467" s="1128">
        <v>-3.9999999993597157E-2</v>
      </c>
      <c r="N3467" s="1129">
        <v>0</v>
      </c>
      <c r="O3467" s="1128">
        <v>-3.9999999993597157E-2</v>
      </c>
      <c r="P3467" s="1127">
        <v>-1.4799999997630948E-2</v>
      </c>
      <c r="Q3467" s="1127">
        <v>0</v>
      </c>
      <c r="R3467" s="1127">
        <v>0</v>
      </c>
      <c r="S3467" s="1127">
        <v>0</v>
      </c>
      <c r="T3467" s="1130">
        <v>0</v>
      </c>
      <c r="U3467" s="1130">
        <v>0</v>
      </c>
      <c r="V3467" s="1130">
        <v>0</v>
      </c>
      <c r="W3467" s="1127">
        <v>0</v>
      </c>
      <c r="X3467" s="1130">
        <v>-1.4799999997630948E-2</v>
      </c>
      <c r="Y3467" s="735">
        <v>0.37</v>
      </c>
      <c r="Z3467" s="1131">
        <v>0</v>
      </c>
      <c r="AA3467" s="1131">
        <v>-1.4799999997630948E-2</v>
      </c>
      <c r="AB3467" s="1131">
        <v>0</v>
      </c>
      <c r="AC3467" s="1131">
        <v>0</v>
      </c>
      <c r="AD3467" s="1131">
        <v>0</v>
      </c>
      <c r="AE3467" s="1131">
        <v>-1.4799999997630948E-2</v>
      </c>
      <c r="AF3467" s="126"/>
      <c r="AG3467" s="126"/>
      <c r="AH3467" s="126"/>
      <c r="AI3467" s="126"/>
      <c r="AJ3467" s="126"/>
      <c r="AK3467" s="126"/>
      <c r="AL3467" s="126">
        <v>3467</v>
      </c>
    </row>
    <row r="3468" spans="1:38">
      <c r="A3468" s="721" t="s">
        <v>1852</v>
      </c>
      <c r="B3468" s="722">
        <v>16</v>
      </c>
      <c r="C3468" s="722">
        <v>1639</v>
      </c>
      <c r="D3468" s="722">
        <v>163905</v>
      </c>
      <c r="E3468" s="721">
        <v>1639059746</v>
      </c>
      <c r="F3468" s="721" t="s">
        <v>4553</v>
      </c>
      <c r="G3468" s="1127">
        <v>449820</v>
      </c>
      <c r="H3468" s="1128">
        <v>0</v>
      </c>
      <c r="I3468" s="1128">
        <v>449820</v>
      </c>
      <c r="J3468" s="1128">
        <v>0</v>
      </c>
      <c r="K3468" s="1128">
        <v>0</v>
      </c>
      <c r="L3468" s="1128">
        <v>0</v>
      </c>
      <c r="M3468" s="1128">
        <v>0</v>
      </c>
      <c r="N3468" s="1129">
        <v>0</v>
      </c>
      <c r="O3468" s="1128">
        <v>0</v>
      </c>
      <c r="P3468" s="1127">
        <v>0</v>
      </c>
      <c r="Q3468" s="1127">
        <v>0</v>
      </c>
      <c r="R3468" s="1127">
        <v>0</v>
      </c>
      <c r="S3468" s="1127">
        <v>0</v>
      </c>
      <c r="T3468" s="1130">
        <v>0</v>
      </c>
      <c r="U3468" s="1130">
        <v>0</v>
      </c>
      <c r="V3468" s="1130">
        <v>0</v>
      </c>
      <c r="W3468" s="1127">
        <v>0</v>
      </c>
      <c r="X3468" s="1130">
        <v>0</v>
      </c>
      <c r="Y3468" s="735">
        <v>0</v>
      </c>
      <c r="Z3468" s="1131">
        <v>0</v>
      </c>
      <c r="AA3468" s="1131">
        <v>0</v>
      </c>
      <c r="AB3468" s="1131">
        <v>0</v>
      </c>
      <c r="AC3468" s="1131">
        <v>0</v>
      </c>
      <c r="AD3468" s="1131">
        <v>0</v>
      </c>
      <c r="AE3468" s="1131">
        <v>0</v>
      </c>
      <c r="AF3468" s="126"/>
      <c r="AG3468" s="126"/>
      <c r="AH3468" s="126"/>
      <c r="AI3468" s="126"/>
      <c r="AJ3468" s="126"/>
      <c r="AK3468" s="126"/>
      <c r="AL3468" s="126">
        <v>3468</v>
      </c>
    </row>
    <row r="3469" spans="1:38">
      <c r="A3469" s="721" t="s">
        <v>1852</v>
      </c>
      <c r="B3469" s="722">
        <v>16</v>
      </c>
      <c r="C3469" s="722">
        <v>1639</v>
      </c>
      <c r="D3469" s="722">
        <v>163910</v>
      </c>
      <c r="E3469" s="721">
        <v>1639109532</v>
      </c>
      <c r="F3469" s="721" t="s">
        <v>4554</v>
      </c>
      <c r="G3469" s="1127">
        <v>75798</v>
      </c>
      <c r="H3469" s="1128">
        <v>0</v>
      </c>
      <c r="I3469" s="1128">
        <v>75798</v>
      </c>
      <c r="J3469" s="1128">
        <v>0</v>
      </c>
      <c r="K3469" s="1128">
        <v>0</v>
      </c>
      <c r="L3469" s="1128">
        <v>0</v>
      </c>
      <c r="M3469" s="1128">
        <v>0</v>
      </c>
      <c r="N3469" s="1129">
        <v>0</v>
      </c>
      <c r="O3469" s="1128">
        <v>0</v>
      </c>
      <c r="P3469" s="1127">
        <v>0</v>
      </c>
      <c r="Q3469" s="1127">
        <v>0</v>
      </c>
      <c r="R3469" s="1127">
        <v>0</v>
      </c>
      <c r="S3469" s="1127">
        <v>0</v>
      </c>
      <c r="T3469" s="1130">
        <v>0</v>
      </c>
      <c r="U3469" s="1130">
        <v>0</v>
      </c>
      <c r="V3469" s="1130">
        <v>0</v>
      </c>
      <c r="W3469" s="1127">
        <v>0</v>
      </c>
      <c r="X3469" s="1130">
        <v>0</v>
      </c>
      <c r="Y3469" s="735">
        <v>0</v>
      </c>
      <c r="Z3469" s="1131">
        <v>0</v>
      </c>
      <c r="AA3469" s="1131">
        <v>0</v>
      </c>
      <c r="AB3469" s="1131">
        <v>0</v>
      </c>
      <c r="AC3469" s="1131">
        <v>0</v>
      </c>
      <c r="AD3469" s="1131">
        <v>0</v>
      </c>
      <c r="AE3469" s="1131">
        <v>0</v>
      </c>
      <c r="AF3469" s="126"/>
      <c r="AG3469" s="126"/>
      <c r="AH3469" s="126"/>
      <c r="AI3469" s="126"/>
      <c r="AJ3469" s="126"/>
      <c r="AK3469" s="126"/>
      <c r="AL3469" s="126">
        <v>3469</v>
      </c>
    </row>
    <row r="3470" spans="1:38">
      <c r="A3470" s="721" t="s">
        <v>1852</v>
      </c>
      <c r="B3470" s="722">
        <v>16</v>
      </c>
      <c r="C3470" s="722">
        <v>1639</v>
      </c>
      <c r="D3470" s="722">
        <v>163910</v>
      </c>
      <c r="E3470" s="721">
        <v>1639109742</v>
      </c>
      <c r="F3470" s="721" t="s">
        <v>4555</v>
      </c>
      <c r="G3470" s="1127">
        <v>5950000</v>
      </c>
      <c r="H3470" s="1128">
        <v>0</v>
      </c>
      <c r="I3470" s="1128">
        <v>5950000</v>
      </c>
      <c r="J3470" s="1128">
        <v>0</v>
      </c>
      <c r="K3470" s="1128">
        <v>0</v>
      </c>
      <c r="L3470" s="1128">
        <v>0</v>
      </c>
      <c r="M3470" s="1128">
        <v>0</v>
      </c>
      <c r="N3470" s="1129">
        <v>0</v>
      </c>
      <c r="O3470" s="1128">
        <v>0</v>
      </c>
      <c r="P3470" s="1127">
        <v>0</v>
      </c>
      <c r="Q3470" s="1127">
        <v>0</v>
      </c>
      <c r="R3470" s="1127">
        <v>0</v>
      </c>
      <c r="S3470" s="1127">
        <v>0</v>
      </c>
      <c r="T3470" s="1130">
        <v>0</v>
      </c>
      <c r="U3470" s="1130">
        <v>0</v>
      </c>
      <c r="V3470" s="1130">
        <v>0</v>
      </c>
      <c r="W3470" s="1127">
        <v>0</v>
      </c>
      <c r="X3470" s="1130">
        <v>0</v>
      </c>
      <c r="Y3470" s="735">
        <v>0</v>
      </c>
      <c r="Z3470" s="1131">
        <v>0</v>
      </c>
      <c r="AA3470" s="1131">
        <v>0</v>
      </c>
      <c r="AB3470" s="1131">
        <v>0</v>
      </c>
      <c r="AC3470" s="1131">
        <v>0</v>
      </c>
      <c r="AD3470" s="1131">
        <v>0</v>
      </c>
      <c r="AE3470" s="1131">
        <v>0</v>
      </c>
      <c r="AF3470" s="126"/>
      <c r="AG3470" s="126"/>
      <c r="AH3470" s="126"/>
      <c r="AI3470" s="126"/>
      <c r="AJ3470" s="126"/>
      <c r="AK3470" s="126"/>
      <c r="AL3470" s="126">
        <v>3470</v>
      </c>
    </row>
    <row r="3471" spans="1:38">
      <c r="A3471" s="721" t="s">
        <v>1852</v>
      </c>
      <c r="B3471" s="722">
        <v>16</v>
      </c>
      <c r="C3471" s="722">
        <v>1670</v>
      </c>
      <c r="D3471" s="722">
        <v>167005</v>
      </c>
      <c r="E3471" s="721">
        <v>1670050001</v>
      </c>
      <c r="F3471" s="721" t="s">
        <v>4556</v>
      </c>
      <c r="G3471" s="1127">
        <v>0</v>
      </c>
      <c r="H3471" s="1128">
        <v>0</v>
      </c>
      <c r="I3471" s="1128">
        <v>0</v>
      </c>
      <c r="J3471" s="1128">
        <v>0</v>
      </c>
      <c r="K3471" s="1128">
        <v>0</v>
      </c>
      <c r="L3471" s="1128">
        <v>0</v>
      </c>
      <c r="M3471" s="1128">
        <v>0</v>
      </c>
      <c r="N3471" s="1129">
        <v>0</v>
      </c>
      <c r="O3471" s="1128">
        <v>0</v>
      </c>
      <c r="P3471" s="1127">
        <v>0</v>
      </c>
      <c r="Q3471" s="1127">
        <v>0</v>
      </c>
      <c r="R3471" s="1127">
        <v>0</v>
      </c>
      <c r="S3471" s="1127">
        <v>0</v>
      </c>
      <c r="T3471" s="1130">
        <v>0</v>
      </c>
      <c r="U3471" s="1130">
        <v>0</v>
      </c>
      <c r="V3471" s="1130">
        <v>0</v>
      </c>
      <c r="W3471" s="1127">
        <v>0</v>
      </c>
      <c r="X3471" s="1130">
        <v>0</v>
      </c>
      <c r="Y3471" s="735">
        <v>0</v>
      </c>
      <c r="Z3471" s="1131">
        <v>0</v>
      </c>
      <c r="AA3471" s="1131">
        <v>0</v>
      </c>
      <c r="AB3471" s="1131">
        <v>0</v>
      </c>
      <c r="AC3471" s="1131">
        <v>0</v>
      </c>
      <c r="AD3471" s="1131">
        <v>0</v>
      </c>
      <c r="AE3471" s="1131">
        <v>0</v>
      </c>
      <c r="AF3471" s="126"/>
      <c r="AG3471" s="126"/>
      <c r="AH3471" s="126"/>
      <c r="AI3471" s="126"/>
      <c r="AJ3471" s="126"/>
      <c r="AK3471" s="126"/>
      <c r="AL3471" s="126">
        <v>3471</v>
      </c>
    </row>
    <row r="3472" spans="1:38">
      <c r="A3472" s="721" t="s">
        <v>1891</v>
      </c>
      <c r="B3472" s="722">
        <v>16</v>
      </c>
      <c r="C3472" s="722">
        <v>1690</v>
      </c>
      <c r="D3472" s="722">
        <v>169095</v>
      </c>
      <c r="E3472" s="721">
        <v>1690951011</v>
      </c>
      <c r="F3472" s="721" t="s">
        <v>4557</v>
      </c>
      <c r="G3472" s="1127">
        <v>0</v>
      </c>
      <c r="H3472" s="1128">
        <v>0</v>
      </c>
      <c r="I3472" s="1128">
        <v>0</v>
      </c>
      <c r="J3472" s="1128">
        <v>0</v>
      </c>
      <c r="K3472" s="1128">
        <v>0</v>
      </c>
      <c r="L3472" s="1128">
        <v>0</v>
      </c>
      <c r="M3472" s="1128">
        <v>0</v>
      </c>
      <c r="N3472" s="1129">
        <v>0</v>
      </c>
      <c r="O3472" s="1128">
        <v>0</v>
      </c>
      <c r="P3472" s="1127">
        <v>0</v>
      </c>
      <c r="Q3472" s="1127">
        <v>0</v>
      </c>
      <c r="R3472" s="1127">
        <v>0</v>
      </c>
      <c r="S3472" s="1127">
        <v>0</v>
      </c>
      <c r="T3472" s="1130">
        <v>0</v>
      </c>
      <c r="U3472" s="1130">
        <v>0</v>
      </c>
      <c r="V3472" s="1130">
        <v>0</v>
      </c>
      <c r="W3472" s="1127">
        <v>0</v>
      </c>
      <c r="X3472" s="1130">
        <v>0</v>
      </c>
      <c r="Y3472" s="735">
        <v>0</v>
      </c>
      <c r="Z3472" s="1131">
        <v>0</v>
      </c>
      <c r="AA3472" s="1131">
        <v>0</v>
      </c>
      <c r="AB3472" s="1131">
        <v>0</v>
      </c>
      <c r="AC3472" s="1131">
        <v>0</v>
      </c>
      <c r="AD3472" s="1131">
        <v>0</v>
      </c>
      <c r="AE3472" s="1131">
        <v>0</v>
      </c>
      <c r="AF3472" s="126"/>
      <c r="AG3472" s="126"/>
      <c r="AH3472" s="126"/>
      <c r="AI3472" s="126"/>
      <c r="AJ3472" s="126"/>
      <c r="AK3472" s="126"/>
      <c r="AL3472" s="126">
        <v>3472</v>
      </c>
    </row>
    <row r="3473" spans="1:38">
      <c r="A3473" s="721" t="s">
        <v>1852</v>
      </c>
      <c r="B3473" s="722">
        <v>16</v>
      </c>
      <c r="C3473" s="722">
        <v>1690</v>
      </c>
      <c r="D3473" s="722">
        <v>169095</v>
      </c>
      <c r="E3473" s="721">
        <v>1690959186</v>
      </c>
      <c r="F3473" s="721" t="s">
        <v>1118</v>
      </c>
      <c r="G3473" s="1127">
        <v>4873242</v>
      </c>
      <c r="H3473" s="1128">
        <v>0</v>
      </c>
      <c r="I3473" s="1128">
        <v>0</v>
      </c>
      <c r="J3473" s="1128">
        <v>-4873242</v>
      </c>
      <c r="K3473" s="1128">
        <v>0</v>
      </c>
      <c r="L3473" s="1128">
        <v>0</v>
      </c>
      <c r="M3473" s="1128">
        <v>-4873242</v>
      </c>
      <c r="N3473" s="1129">
        <v>0</v>
      </c>
      <c r="O3473" s="1128">
        <v>-4873242</v>
      </c>
      <c r="P3473" s="1127">
        <v>-1803099.54</v>
      </c>
      <c r="Q3473" s="1127">
        <v>0</v>
      </c>
      <c r="R3473" s="1127">
        <v>0</v>
      </c>
      <c r="S3473" s="1127">
        <v>0</v>
      </c>
      <c r="T3473" s="1130">
        <v>0</v>
      </c>
      <c r="U3473" s="1130">
        <v>0</v>
      </c>
      <c r="V3473" s="1130">
        <v>0</v>
      </c>
      <c r="W3473" s="1127">
        <v>0</v>
      </c>
      <c r="X3473" s="1130">
        <v>-1803099.54</v>
      </c>
      <c r="Y3473" s="735">
        <v>0.37</v>
      </c>
      <c r="Z3473" s="1131">
        <v>0</v>
      </c>
      <c r="AA3473" s="1131">
        <v>-1803099.54</v>
      </c>
      <c r="AB3473" s="1131">
        <v>7315826.4799999995</v>
      </c>
      <c r="AC3473" s="1131">
        <v>0</v>
      </c>
      <c r="AD3473" s="1131">
        <v>-7315826.4799999995</v>
      </c>
      <c r="AE3473" s="1131">
        <v>-1803099.54</v>
      </c>
      <c r="AF3473" s="126"/>
      <c r="AG3473" s="126"/>
      <c r="AH3473" s="126"/>
      <c r="AI3473" s="126"/>
      <c r="AJ3473" s="126"/>
      <c r="AK3473" s="126"/>
      <c r="AL3473" s="126">
        <v>3473</v>
      </c>
    </row>
    <row r="3474" spans="1:38">
      <c r="A3474" s="721" t="s">
        <v>1852</v>
      </c>
      <c r="B3474" s="722">
        <v>16</v>
      </c>
      <c r="C3474" s="722">
        <v>1694</v>
      </c>
      <c r="D3474" s="722">
        <v>169464</v>
      </c>
      <c r="E3474" s="721">
        <v>1694649753</v>
      </c>
      <c r="F3474" s="721" t="s">
        <v>4558</v>
      </c>
      <c r="G3474" s="1127">
        <v>0</v>
      </c>
      <c r="H3474" s="1128">
        <v>0</v>
      </c>
      <c r="I3474" s="1128">
        <v>0</v>
      </c>
      <c r="J3474" s="1128">
        <v>0</v>
      </c>
      <c r="K3474" s="1128">
        <v>0</v>
      </c>
      <c r="L3474" s="1128">
        <v>0</v>
      </c>
      <c r="M3474" s="1128">
        <v>0</v>
      </c>
      <c r="N3474" s="1129">
        <v>0</v>
      </c>
      <c r="O3474" s="1128">
        <v>0</v>
      </c>
      <c r="P3474" s="1127">
        <v>0</v>
      </c>
      <c r="Q3474" s="1127">
        <v>0</v>
      </c>
      <c r="R3474" s="1127">
        <v>0</v>
      </c>
      <c r="S3474" s="1127">
        <v>0</v>
      </c>
      <c r="T3474" s="1130">
        <v>0</v>
      </c>
      <c r="U3474" s="1130">
        <v>0</v>
      </c>
      <c r="V3474" s="1130">
        <v>0</v>
      </c>
      <c r="W3474" s="1127">
        <v>0</v>
      </c>
      <c r="X3474" s="1130">
        <v>0</v>
      </c>
      <c r="Y3474" s="735">
        <v>0</v>
      </c>
      <c r="Z3474" s="1131">
        <v>0</v>
      </c>
      <c r="AA3474" s="1131">
        <v>0</v>
      </c>
      <c r="AB3474" s="1131">
        <v>27845852.940000001</v>
      </c>
      <c r="AC3474" s="1131">
        <v>0</v>
      </c>
      <c r="AD3474" s="1131">
        <v>-27845852.940000001</v>
      </c>
      <c r="AE3474" s="1131">
        <v>0</v>
      </c>
      <c r="AF3474" s="126"/>
      <c r="AG3474" s="126"/>
      <c r="AH3474" s="126"/>
      <c r="AI3474" s="126"/>
      <c r="AJ3474" s="126"/>
      <c r="AK3474" s="126"/>
      <c r="AL3474" s="126">
        <v>3474</v>
      </c>
    </row>
    <row r="3475" spans="1:38">
      <c r="A3475" s="721" t="s">
        <v>2049</v>
      </c>
      <c r="B3475" s="722">
        <v>18</v>
      </c>
      <c r="C3475" s="722">
        <v>1801</v>
      </c>
      <c r="D3475" s="722">
        <v>180120</v>
      </c>
      <c r="E3475" s="721">
        <v>1801201888</v>
      </c>
      <c r="F3475" s="721" t="s">
        <v>4559</v>
      </c>
      <c r="G3475" s="1127">
        <v>4780517</v>
      </c>
      <c r="H3475" s="1128">
        <v>0</v>
      </c>
      <c r="I3475" s="1128">
        <v>4780516.9000000004</v>
      </c>
      <c r="J3475" s="1128">
        <v>-9.999999962747097E-2</v>
      </c>
      <c r="K3475" s="1128">
        <v>0</v>
      </c>
      <c r="L3475" s="1128">
        <v>0</v>
      </c>
      <c r="M3475" s="1128">
        <v>-9.999999962747097E-2</v>
      </c>
      <c r="N3475" s="1129">
        <v>0</v>
      </c>
      <c r="O3475" s="1128">
        <v>-9.999999962747097E-2</v>
      </c>
      <c r="P3475" s="1127">
        <v>-3.6999999862164255E-2</v>
      </c>
      <c r="Q3475" s="1127">
        <v>0</v>
      </c>
      <c r="R3475" s="1127">
        <v>0</v>
      </c>
      <c r="S3475" s="1127">
        <v>0</v>
      </c>
      <c r="T3475" s="1130">
        <v>0</v>
      </c>
      <c r="U3475" s="1130">
        <v>0</v>
      </c>
      <c r="V3475" s="1130">
        <v>0</v>
      </c>
      <c r="W3475" s="1127">
        <v>0</v>
      </c>
      <c r="X3475" s="1130">
        <v>-3.6999999862164255E-2</v>
      </c>
      <c r="Y3475" s="735">
        <v>0.36999999999999994</v>
      </c>
      <c r="Z3475" s="1131">
        <v>0</v>
      </c>
      <c r="AA3475" s="1131">
        <v>-3.6999999862164255E-2</v>
      </c>
      <c r="AB3475" s="1131">
        <v>0</v>
      </c>
      <c r="AC3475" s="1131">
        <v>-0.14799999996554106</v>
      </c>
      <c r="AD3475" s="1131">
        <v>0</v>
      </c>
      <c r="AE3475" s="1131">
        <v>0.11100000010337679</v>
      </c>
      <c r="AF3475" s="126"/>
      <c r="AG3475" s="126"/>
      <c r="AH3475" s="126"/>
      <c r="AI3475" s="126"/>
      <c r="AJ3475" s="126"/>
      <c r="AK3475" s="126"/>
      <c r="AL3475" s="126">
        <v>3475</v>
      </c>
    </row>
    <row r="3476" spans="1:38">
      <c r="A3476" s="721" t="s">
        <v>2049</v>
      </c>
      <c r="B3476" s="722">
        <v>18</v>
      </c>
      <c r="C3476" s="722">
        <v>1801</v>
      </c>
      <c r="D3476" s="722">
        <v>180162</v>
      </c>
      <c r="E3476" s="721">
        <v>1801621888</v>
      </c>
      <c r="F3476" s="721" t="s">
        <v>4559</v>
      </c>
      <c r="G3476" s="1127">
        <v>-201133</v>
      </c>
      <c r="H3476" s="1128">
        <v>0</v>
      </c>
      <c r="I3476" s="1128">
        <v>-201133.07</v>
      </c>
      <c r="J3476" s="1128">
        <v>-7.0000000006984919E-2</v>
      </c>
      <c r="K3476" s="1128">
        <v>0</v>
      </c>
      <c r="L3476" s="1128">
        <v>0</v>
      </c>
      <c r="M3476" s="1128">
        <v>-7.0000000006984919E-2</v>
      </c>
      <c r="N3476" s="1129">
        <v>0</v>
      </c>
      <c r="O3476" s="1128">
        <v>-7.0000000006984919E-2</v>
      </c>
      <c r="P3476" s="1127">
        <v>-2.5900000002584418E-2</v>
      </c>
      <c r="Q3476" s="1127">
        <v>0</v>
      </c>
      <c r="R3476" s="1127">
        <v>0</v>
      </c>
      <c r="S3476" s="1127">
        <v>0</v>
      </c>
      <c r="T3476" s="1130">
        <v>0</v>
      </c>
      <c r="U3476" s="1130">
        <v>0</v>
      </c>
      <c r="V3476" s="1130">
        <v>0</v>
      </c>
      <c r="W3476" s="1127">
        <v>0</v>
      </c>
      <c r="X3476" s="1130">
        <v>-2.5900000002584418E-2</v>
      </c>
      <c r="Y3476" s="735">
        <v>0.37</v>
      </c>
      <c r="Z3476" s="1131">
        <v>0</v>
      </c>
      <c r="AA3476" s="1131">
        <v>-2.5900000002584418E-2</v>
      </c>
      <c r="AB3476" s="1131">
        <v>0</v>
      </c>
      <c r="AC3476" s="1131">
        <v>-9.6200000000753794E-2</v>
      </c>
      <c r="AD3476" s="1131">
        <v>0</v>
      </c>
      <c r="AE3476" s="1131">
        <v>7.0299999998169382E-2</v>
      </c>
      <c r="AF3476" s="126"/>
      <c r="AG3476" s="126"/>
      <c r="AH3476" s="126"/>
      <c r="AI3476" s="126"/>
      <c r="AJ3476" s="126"/>
      <c r="AK3476" s="126"/>
      <c r="AL3476" s="126">
        <v>3476</v>
      </c>
    </row>
    <row r="3477" spans="1:38">
      <c r="A3477" s="721" t="s">
        <v>1996</v>
      </c>
      <c r="B3477" s="722">
        <v>19</v>
      </c>
      <c r="C3477" s="722">
        <v>1960</v>
      </c>
      <c r="D3477" s="722">
        <v>196095</v>
      </c>
      <c r="E3477" s="721">
        <v>1960951032</v>
      </c>
      <c r="F3477" s="721" t="s">
        <v>4560</v>
      </c>
      <c r="G3477" s="1127">
        <v>0</v>
      </c>
      <c r="H3477" s="1128">
        <v>0</v>
      </c>
      <c r="I3477" s="1128">
        <v>0</v>
      </c>
      <c r="J3477" s="1128">
        <v>0</v>
      </c>
      <c r="K3477" s="1128">
        <v>0</v>
      </c>
      <c r="L3477" s="1128">
        <v>0</v>
      </c>
      <c r="M3477" s="1128">
        <v>0</v>
      </c>
      <c r="N3477" s="1129">
        <v>0</v>
      </c>
      <c r="O3477" s="1128">
        <v>0</v>
      </c>
      <c r="P3477" s="1127">
        <v>0</v>
      </c>
      <c r="Q3477" s="1127">
        <v>0</v>
      </c>
      <c r="R3477" s="1127">
        <v>0</v>
      </c>
      <c r="S3477" s="1127">
        <v>0</v>
      </c>
      <c r="T3477" s="1130">
        <v>0</v>
      </c>
      <c r="U3477" s="1130">
        <v>0</v>
      </c>
      <c r="V3477" s="1130">
        <v>0</v>
      </c>
      <c r="W3477" s="1127">
        <v>0</v>
      </c>
      <c r="X3477" s="1130">
        <v>0</v>
      </c>
      <c r="Y3477" s="735">
        <v>0</v>
      </c>
      <c r="Z3477" s="1131">
        <v>0</v>
      </c>
      <c r="AA3477" s="1131">
        <v>0</v>
      </c>
      <c r="AB3477" s="1131">
        <v>0</v>
      </c>
      <c r="AC3477" s="1131">
        <v>0</v>
      </c>
      <c r="AD3477" s="1131">
        <v>0</v>
      </c>
      <c r="AE3477" s="1131">
        <v>0</v>
      </c>
      <c r="AF3477" s="126"/>
      <c r="AG3477" s="126"/>
      <c r="AH3477" s="126"/>
      <c r="AI3477" s="126"/>
      <c r="AJ3477" s="126"/>
      <c r="AK3477" s="126"/>
      <c r="AL3477" s="126">
        <v>3477</v>
      </c>
    </row>
    <row r="3478" spans="1:38">
      <c r="A3478" s="721" t="s">
        <v>1996</v>
      </c>
      <c r="B3478" s="722">
        <v>19</v>
      </c>
      <c r="C3478" s="722">
        <v>1960</v>
      </c>
      <c r="D3478" s="722">
        <v>196095</v>
      </c>
      <c r="E3478" s="721">
        <v>1960953150</v>
      </c>
      <c r="F3478" s="721" t="s">
        <v>4561</v>
      </c>
      <c r="G3478" s="1127">
        <v>0</v>
      </c>
      <c r="H3478" s="1128">
        <v>0</v>
      </c>
      <c r="I3478" s="1128">
        <v>0</v>
      </c>
      <c r="J3478" s="1128">
        <v>0</v>
      </c>
      <c r="K3478" s="1128">
        <v>0</v>
      </c>
      <c r="L3478" s="1128">
        <v>0</v>
      </c>
      <c r="M3478" s="1128">
        <v>0</v>
      </c>
      <c r="N3478" s="1129">
        <v>0</v>
      </c>
      <c r="O3478" s="1128">
        <v>0</v>
      </c>
      <c r="P3478" s="1127">
        <v>0</v>
      </c>
      <c r="Q3478" s="1127">
        <v>0</v>
      </c>
      <c r="R3478" s="1127">
        <v>0</v>
      </c>
      <c r="S3478" s="1127">
        <v>0</v>
      </c>
      <c r="T3478" s="1130">
        <v>0</v>
      </c>
      <c r="U3478" s="1130">
        <v>0</v>
      </c>
      <c r="V3478" s="1130">
        <v>0</v>
      </c>
      <c r="W3478" s="1127">
        <v>0</v>
      </c>
      <c r="X3478" s="1130">
        <v>0</v>
      </c>
      <c r="Y3478" s="735">
        <v>0</v>
      </c>
      <c r="Z3478" s="1131">
        <v>0</v>
      </c>
      <c r="AA3478" s="1131">
        <v>0</v>
      </c>
      <c r="AB3478" s="1131">
        <v>0</v>
      </c>
      <c r="AC3478" s="1131">
        <v>0</v>
      </c>
      <c r="AD3478" s="1131">
        <v>0</v>
      </c>
      <c r="AE3478" s="1131">
        <v>0</v>
      </c>
      <c r="AF3478" s="126"/>
      <c r="AG3478" s="126"/>
      <c r="AH3478" s="126"/>
      <c r="AI3478" s="126"/>
      <c r="AJ3478" s="126"/>
      <c r="AK3478" s="126"/>
      <c r="AL3478" s="126">
        <v>3478</v>
      </c>
    </row>
    <row r="3479" spans="1:38">
      <c r="A3479" s="721" t="s">
        <v>1996</v>
      </c>
      <c r="B3479" s="722">
        <v>19</v>
      </c>
      <c r="C3479" s="722">
        <v>1960</v>
      </c>
      <c r="D3479" s="722">
        <v>196095</v>
      </c>
      <c r="E3479" s="721">
        <v>1960959038</v>
      </c>
      <c r="F3479" s="721" t="s">
        <v>4562</v>
      </c>
      <c r="G3479" s="1127">
        <v>0</v>
      </c>
      <c r="H3479" s="1128">
        <v>0</v>
      </c>
      <c r="I3479" s="1128">
        <v>0</v>
      </c>
      <c r="J3479" s="1128">
        <v>0</v>
      </c>
      <c r="K3479" s="1128">
        <v>0</v>
      </c>
      <c r="L3479" s="1128">
        <v>0</v>
      </c>
      <c r="M3479" s="1128">
        <v>0</v>
      </c>
      <c r="N3479" s="1129">
        <v>0</v>
      </c>
      <c r="O3479" s="1128">
        <v>0</v>
      </c>
      <c r="P3479" s="1127">
        <v>0</v>
      </c>
      <c r="Q3479" s="1127">
        <v>0</v>
      </c>
      <c r="R3479" s="1127">
        <v>0</v>
      </c>
      <c r="S3479" s="1127">
        <v>0</v>
      </c>
      <c r="T3479" s="1130">
        <v>0</v>
      </c>
      <c r="U3479" s="1130">
        <v>0</v>
      </c>
      <c r="V3479" s="1130">
        <v>0</v>
      </c>
      <c r="W3479" s="1127">
        <v>0</v>
      </c>
      <c r="X3479" s="1130">
        <v>0</v>
      </c>
      <c r="Y3479" s="735">
        <v>0</v>
      </c>
      <c r="Z3479" s="1131">
        <v>0</v>
      </c>
      <c r="AA3479" s="1131">
        <v>0</v>
      </c>
      <c r="AB3479" s="1131">
        <v>0</v>
      </c>
      <c r="AC3479" s="1131">
        <v>0</v>
      </c>
      <c r="AD3479" s="1131">
        <v>0</v>
      </c>
      <c r="AE3479" s="1131">
        <v>0</v>
      </c>
      <c r="AF3479" s="126"/>
      <c r="AG3479" s="126"/>
      <c r="AH3479" s="126"/>
      <c r="AI3479" s="126"/>
      <c r="AJ3479" s="126"/>
      <c r="AK3479" s="126"/>
      <c r="AL3479" s="126">
        <v>3479</v>
      </c>
    </row>
    <row r="3480" spans="1:38">
      <c r="A3480" s="721" t="s">
        <v>1996</v>
      </c>
      <c r="B3480" s="722">
        <v>19</v>
      </c>
      <c r="C3480" s="722">
        <v>1960</v>
      </c>
      <c r="D3480" s="722">
        <v>196095</v>
      </c>
      <c r="E3480" s="721">
        <v>1960959071</v>
      </c>
      <c r="F3480" s="721" t="s">
        <v>4563</v>
      </c>
      <c r="G3480" s="1127">
        <v>1659243</v>
      </c>
      <c r="H3480" s="1128">
        <v>0</v>
      </c>
      <c r="I3480" s="1128">
        <v>1659243.06</v>
      </c>
      <c r="J3480" s="1128">
        <v>6.0000000055879354E-2</v>
      </c>
      <c r="K3480" s="1128">
        <v>0</v>
      </c>
      <c r="L3480" s="1128">
        <v>6.0000000055879354E-2</v>
      </c>
      <c r="M3480" s="1128">
        <v>0</v>
      </c>
      <c r="N3480" s="1129">
        <v>0</v>
      </c>
      <c r="O3480" s="1128">
        <v>6.0000000055879354E-2</v>
      </c>
      <c r="P3480" s="1127">
        <v>2.2200000020675362E-2</v>
      </c>
      <c r="Q3480" s="1127">
        <v>0</v>
      </c>
      <c r="R3480" s="1127">
        <v>0</v>
      </c>
      <c r="S3480" s="1127">
        <v>0</v>
      </c>
      <c r="T3480" s="1130">
        <v>0</v>
      </c>
      <c r="U3480" s="1130">
        <v>0</v>
      </c>
      <c r="V3480" s="1130">
        <v>0</v>
      </c>
      <c r="W3480" s="1127">
        <v>0</v>
      </c>
      <c r="X3480" s="1130">
        <v>2.2200000020675362E-2</v>
      </c>
      <c r="Y3480" s="735">
        <v>0.37</v>
      </c>
      <c r="Z3480" s="1131">
        <v>2.2200000020675362E-2</v>
      </c>
      <c r="AA3480" s="1131">
        <v>0</v>
      </c>
      <c r="AB3480" s="1131">
        <v>0</v>
      </c>
      <c r="AC3480" s="1131">
        <v>0</v>
      </c>
      <c r="AD3480" s="1131">
        <v>2.2200000020675362E-2</v>
      </c>
      <c r="AE3480" s="1131">
        <v>0</v>
      </c>
      <c r="AF3480" s="126"/>
      <c r="AG3480" s="126"/>
      <c r="AH3480" s="126"/>
      <c r="AI3480" s="126"/>
      <c r="AJ3480" s="126"/>
      <c r="AK3480" s="126"/>
      <c r="AL3480" s="126">
        <v>3480</v>
      </c>
    </row>
    <row r="3481" spans="1:38">
      <c r="A3481" s="721" t="s">
        <v>1996</v>
      </c>
      <c r="B3481" s="722">
        <v>19</v>
      </c>
      <c r="C3481" s="722">
        <v>1960</v>
      </c>
      <c r="D3481" s="722">
        <v>196095</v>
      </c>
      <c r="E3481" s="721">
        <v>1960959234</v>
      </c>
      <c r="F3481" s="721" t="s">
        <v>1787</v>
      </c>
      <c r="G3481" s="1127">
        <v>5383638</v>
      </c>
      <c r="H3481" s="1128">
        <v>0</v>
      </c>
      <c r="I3481" s="1128">
        <v>5383638.1299999999</v>
      </c>
      <c r="J3481" s="1128">
        <v>0.12999999988824129</v>
      </c>
      <c r="K3481" s="1128">
        <v>0</v>
      </c>
      <c r="L3481" s="1128">
        <v>0.12999999988824129</v>
      </c>
      <c r="M3481" s="1128">
        <v>0</v>
      </c>
      <c r="N3481" s="1129">
        <v>0</v>
      </c>
      <c r="O3481" s="1128">
        <v>0.12999999988824129</v>
      </c>
      <c r="P3481" s="1127">
        <v>4.8099999958649275E-2</v>
      </c>
      <c r="Q3481" s="1127">
        <v>0</v>
      </c>
      <c r="R3481" s="1127">
        <v>0</v>
      </c>
      <c r="S3481" s="1127">
        <v>0</v>
      </c>
      <c r="T3481" s="1130">
        <v>0</v>
      </c>
      <c r="U3481" s="1130">
        <v>0</v>
      </c>
      <c r="V3481" s="1130">
        <v>0</v>
      </c>
      <c r="W3481" s="1127">
        <v>0</v>
      </c>
      <c r="X3481" s="1130">
        <v>4.8099999958649275E-2</v>
      </c>
      <c r="Y3481" s="735">
        <v>0.37</v>
      </c>
      <c r="Z3481" s="1131">
        <v>4.8099999958649275E-2</v>
      </c>
      <c r="AA3481" s="1131">
        <v>0</v>
      </c>
      <c r="AB3481" s="1131">
        <v>0</v>
      </c>
      <c r="AC3481" s="1131">
        <v>0</v>
      </c>
      <c r="AD3481" s="1131">
        <v>4.8099999958649275E-2</v>
      </c>
      <c r="AE3481" s="1131">
        <v>0</v>
      </c>
      <c r="AF3481" s="126"/>
      <c r="AG3481" s="126"/>
      <c r="AH3481" s="126"/>
      <c r="AI3481" s="126"/>
      <c r="AJ3481" s="126"/>
      <c r="AK3481" s="126"/>
      <c r="AL3481" s="126">
        <v>3481</v>
      </c>
    </row>
    <row r="3482" spans="1:38">
      <c r="A3482" s="721" t="s">
        <v>1996</v>
      </c>
      <c r="B3482" s="722">
        <v>19</v>
      </c>
      <c r="C3482" s="722">
        <v>1960</v>
      </c>
      <c r="D3482" s="722">
        <v>196095</v>
      </c>
      <c r="E3482" s="721">
        <v>1960959437</v>
      </c>
      <c r="F3482" s="721" t="s">
        <v>4564</v>
      </c>
      <c r="G3482" s="1127">
        <v>-486116</v>
      </c>
      <c r="H3482" s="1128">
        <v>0</v>
      </c>
      <c r="I3482" s="1128">
        <v>-486116.16</v>
      </c>
      <c r="J3482" s="1128">
        <v>-0.15999999997438863</v>
      </c>
      <c r="K3482" s="1128">
        <v>0</v>
      </c>
      <c r="L3482" s="1128">
        <v>0</v>
      </c>
      <c r="M3482" s="1128">
        <v>-0.15999999997438863</v>
      </c>
      <c r="N3482" s="1129">
        <v>0</v>
      </c>
      <c r="O3482" s="1128">
        <v>-0.15999999997438863</v>
      </c>
      <c r="P3482" s="1127">
        <v>-5.9199999990523791E-2</v>
      </c>
      <c r="Q3482" s="1127">
        <v>0</v>
      </c>
      <c r="R3482" s="1127">
        <v>0</v>
      </c>
      <c r="S3482" s="1127">
        <v>0</v>
      </c>
      <c r="T3482" s="1130">
        <v>0</v>
      </c>
      <c r="U3482" s="1130">
        <v>0</v>
      </c>
      <c r="V3482" s="1130">
        <v>0</v>
      </c>
      <c r="W3482" s="1127">
        <v>0</v>
      </c>
      <c r="X3482" s="1130">
        <v>-5.9199999990523791E-2</v>
      </c>
      <c r="Y3482" s="735">
        <v>0.37</v>
      </c>
      <c r="Z3482" s="1131">
        <v>0</v>
      </c>
      <c r="AA3482" s="1131">
        <v>-5.9199999990523791E-2</v>
      </c>
      <c r="AB3482" s="1131">
        <v>0</v>
      </c>
      <c r="AC3482" s="1131">
        <v>0</v>
      </c>
      <c r="AD3482" s="1131">
        <v>0</v>
      </c>
      <c r="AE3482" s="1131">
        <v>-5.9199999990523791E-2</v>
      </c>
      <c r="AF3482" s="126"/>
      <c r="AG3482" s="126"/>
      <c r="AH3482" s="126"/>
      <c r="AI3482" s="126"/>
      <c r="AJ3482" s="126"/>
      <c r="AK3482" s="126"/>
      <c r="AL3482" s="126">
        <v>3482</v>
      </c>
    </row>
    <row r="3483" spans="1:38">
      <c r="A3483" s="721" t="s">
        <v>1996</v>
      </c>
      <c r="B3483" s="722">
        <v>19</v>
      </c>
      <c r="C3483" s="722">
        <v>1960</v>
      </c>
      <c r="D3483" s="722">
        <v>196095</v>
      </c>
      <c r="E3483" s="721">
        <v>1960959951</v>
      </c>
      <c r="F3483" s="721" t="s">
        <v>4565</v>
      </c>
      <c r="G3483" s="1127">
        <v>0</v>
      </c>
      <c r="H3483" s="1128">
        <v>0</v>
      </c>
      <c r="I3483" s="1128">
        <v>0</v>
      </c>
      <c r="J3483" s="1128">
        <v>0</v>
      </c>
      <c r="K3483" s="1128">
        <v>0</v>
      </c>
      <c r="L3483" s="1128">
        <v>0</v>
      </c>
      <c r="M3483" s="1128">
        <v>0</v>
      </c>
      <c r="N3483" s="1129">
        <v>0</v>
      </c>
      <c r="O3483" s="1128">
        <v>0</v>
      </c>
      <c r="P3483" s="1127">
        <v>0</v>
      </c>
      <c r="Q3483" s="1127">
        <v>0</v>
      </c>
      <c r="R3483" s="1127">
        <v>0</v>
      </c>
      <c r="S3483" s="1127">
        <v>0</v>
      </c>
      <c r="T3483" s="1130">
        <v>0</v>
      </c>
      <c r="U3483" s="1130">
        <v>0</v>
      </c>
      <c r="V3483" s="1130">
        <v>0</v>
      </c>
      <c r="W3483" s="1127">
        <v>0</v>
      </c>
      <c r="X3483" s="1130">
        <v>0</v>
      </c>
      <c r="Y3483" s="735">
        <v>0</v>
      </c>
      <c r="Z3483" s="1131">
        <v>0</v>
      </c>
      <c r="AA3483" s="1131">
        <v>0</v>
      </c>
      <c r="AB3483" s="1131">
        <v>0</v>
      </c>
      <c r="AC3483" s="1131">
        <v>0</v>
      </c>
      <c r="AD3483" s="1131">
        <v>0</v>
      </c>
      <c r="AE3483" s="1131">
        <v>0</v>
      </c>
      <c r="AF3483" s="126"/>
      <c r="AG3483" s="126"/>
      <c r="AH3483" s="126"/>
      <c r="AI3483" s="126"/>
      <c r="AJ3483" s="126"/>
      <c r="AK3483" s="126"/>
      <c r="AL3483" s="126">
        <v>3483</v>
      </c>
    </row>
    <row r="3484" spans="1:38">
      <c r="A3484" s="721" t="s">
        <v>1996</v>
      </c>
      <c r="B3484" s="722">
        <v>19</v>
      </c>
      <c r="C3484" s="722">
        <v>1960</v>
      </c>
      <c r="D3484" s="722">
        <v>196095</v>
      </c>
      <c r="E3484" s="721">
        <v>1960959988</v>
      </c>
      <c r="F3484" s="721" t="s">
        <v>4566</v>
      </c>
      <c r="G3484" s="1127">
        <v>0</v>
      </c>
      <c r="H3484" s="1128">
        <v>0</v>
      </c>
      <c r="I3484" s="1128">
        <v>0</v>
      </c>
      <c r="J3484" s="1128">
        <v>0</v>
      </c>
      <c r="K3484" s="1128">
        <v>0</v>
      </c>
      <c r="L3484" s="1128">
        <v>0</v>
      </c>
      <c r="M3484" s="1128">
        <v>0</v>
      </c>
      <c r="N3484" s="1129">
        <v>0</v>
      </c>
      <c r="O3484" s="1128">
        <v>0</v>
      </c>
      <c r="P3484" s="1127">
        <v>0</v>
      </c>
      <c r="Q3484" s="1127">
        <v>0</v>
      </c>
      <c r="R3484" s="1127">
        <v>0</v>
      </c>
      <c r="S3484" s="1127">
        <v>0</v>
      </c>
      <c r="T3484" s="1130">
        <v>0</v>
      </c>
      <c r="U3484" s="1130">
        <v>0</v>
      </c>
      <c r="V3484" s="1130">
        <v>0</v>
      </c>
      <c r="W3484" s="1127">
        <v>0</v>
      </c>
      <c r="X3484" s="1130">
        <v>0</v>
      </c>
      <c r="Y3484" s="735">
        <v>0</v>
      </c>
      <c r="Z3484" s="1131">
        <v>0</v>
      </c>
      <c r="AA3484" s="1131">
        <v>0</v>
      </c>
      <c r="AB3484" s="1131">
        <v>0</v>
      </c>
      <c r="AC3484" s="1131">
        <v>0</v>
      </c>
      <c r="AD3484" s="1131">
        <v>0</v>
      </c>
      <c r="AE3484" s="1131">
        <v>0</v>
      </c>
      <c r="AF3484" s="126"/>
      <c r="AG3484" s="126"/>
      <c r="AH3484" s="126"/>
      <c r="AI3484" s="126"/>
      <c r="AJ3484" s="126"/>
      <c r="AK3484" s="126"/>
      <c r="AL3484" s="126">
        <v>3484</v>
      </c>
    </row>
    <row r="3485" spans="1:38">
      <c r="A3485" s="721" t="s">
        <v>1385</v>
      </c>
      <c r="B3485" s="722">
        <v>21</v>
      </c>
      <c r="C3485" s="722">
        <v>2105</v>
      </c>
      <c r="D3485" s="722">
        <v>210505</v>
      </c>
      <c r="E3485" s="721">
        <v>2105059108</v>
      </c>
      <c r="F3485" s="721" t="s">
        <v>4567</v>
      </c>
      <c r="G3485" s="1127">
        <v>-2287986</v>
      </c>
      <c r="H3485" s="1128">
        <v>0</v>
      </c>
      <c r="I3485" s="1128">
        <v>-2287986.2999999998</v>
      </c>
      <c r="J3485" s="1128">
        <v>-0.29999999981373549</v>
      </c>
      <c r="K3485" s="1128">
        <v>0</v>
      </c>
      <c r="L3485" s="1128">
        <v>0</v>
      </c>
      <c r="M3485" s="1128">
        <v>-0.29999999981373549</v>
      </c>
      <c r="N3485" s="1129">
        <v>0</v>
      </c>
      <c r="O3485" s="1128">
        <v>-0.29999999981373549</v>
      </c>
      <c r="P3485" s="1127">
        <v>-0.11099999993108213</v>
      </c>
      <c r="Q3485" s="1127">
        <v>0</v>
      </c>
      <c r="R3485" s="1127">
        <v>0</v>
      </c>
      <c r="S3485" s="1127">
        <v>0</v>
      </c>
      <c r="T3485" s="1130">
        <v>0</v>
      </c>
      <c r="U3485" s="1130">
        <v>0</v>
      </c>
      <c r="V3485" s="1130">
        <v>0</v>
      </c>
      <c r="W3485" s="1127">
        <v>0</v>
      </c>
      <c r="X3485" s="1130">
        <v>-0.11099999993108213</v>
      </c>
      <c r="Y3485" s="735">
        <v>0.37</v>
      </c>
      <c r="Z3485" s="1131">
        <v>0</v>
      </c>
      <c r="AA3485" s="1131">
        <v>-0.11099999993108213</v>
      </c>
      <c r="AB3485" s="1131">
        <v>0</v>
      </c>
      <c r="AC3485" s="1131">
        <v>0</v>
      </c>
      <c r="AD3485" s="1131">
        <v>0</v>
      </c>
      <c r="AE3485" s="1131">
        <v>-0.11099999993108213</v>
      </c>
      <c r="AF3485" s="126"/>
      <c r="AG3485" s="126"/>
      <c r="AH3485" s="126"/>
      <c r="AI3485" s="126"/>
      <c r="AJ3485" s="126"/>
      <c r="AK3485" s="126"/>
      <c r="AL3485" s="126">
        <v>3485</v>
      </c>
    </row>
    <row r="3486" spans="1:38">
      <c r="A3486" s="721" t="s">
        <v>1385</v>
      </c>
      <c r="B3486" s="722">
        <v>21</v>
      </c>
      <c r="C3486" s="722">
        <v>2117</v>
      </c>
      <c r="D3486" s="722">
        <v>211720</v>
      </c>
      <c r="E3486" s="721">
        <v>2117209060</v>
      </c>
      <c r="F3486" s="721" t="s">
        <v>4568</v>
      </c>
      <c r="G3486" s="1127">
        <v>0</v>
      </c>
      <c r="H3486" s="1128">
        <v>0</v>
      </c>
      <c r="I3486" s="1128">
        <v>0</v>
      </c>
      <c r="J3486" s="1128">
        <v>0</v>
      </c>
      <c r="K3486" s="1128">
        <v>0</v>
      </c>
      <c r="L3486" s="1128">
        <v>0</v>
      </c>
      <c r="M3486" s="1128">
        <v>0</v>
      </c>
      <c r="N3486" s="1129">
        <v>0</v>
      </c>
      <c r="O3486" s="1128">
        <v>0</v>
      </c>
      <c r="P3486" s="1127">
        <v>0</v>
      </c>
      <c r="Q3486" s="1127">
        <v>0</v>
      </c>
      <c r="R3486" s="1127">
        <v>0</v>
      </c>
      <c r="S3486" s="1127">
        <v>0</v>
      </c>
      <c r="T3486" s="1130">
        <v>0</v>
      </c>
      <c r="U3486" s="1130">
        <v>0</v>
      </c>
      <c r="V3486" s="1130">
        <v>0</v>
      </c>
      <c r="W3486" s="1127">
        <v>0</v>
      </c>
      <c r="X3486" s="1130">
        <v>0</v>
      </c>
      <c r="Y3486" s="735">
        <v>0</v>
      </c>
      <c r="Z3486" s="1131">
        <v>0</v>
      </c>
      <c r="AA3486" s="1131">
        <v>0</v>
      </c>
      <c r="AB3486" s="1131">
        <v>0</v>
      </c>
      <c r="AC3486" s="1131">
        <v>0</v>
      </c>
      <c r="AD3486" s="1131">
        <v>0</v>
      </c>
      <c r="AE3486" s="1131">
        <v>0</v>
      </c>
      <c r="AF3486" s="126"/>
      <c r="AG3486" s="126"/>
      <c r="AH3486" s="126"/>
      <c r="AI3486" s="126"/>
      <c r="AJ3486" s="126"/>
      <c r="AK3486" s="126"/>
      <c r="AL3486" s="126">
        <v>3486</v>
      </c>
    </row>
    <row r="3487" spans="1:38">
      <c r="A3487" s="721" t="s">
        <v>1385</v>
      </c>
      <c r="B3487" s="722">
        <v>21</v>
      </c>
      <c r="C3487" s="722">
        <v>2117</v>
      </c>
      <c r="D3487" s="722">
        <v>211720</v>
      </c>
      <c r="E3487" s="721">
        <v>2117209104</v>
      </c>
      <c r="F3487" s="721" t="s">
        <v>4569</v>
      </c>
      <c r="G3487" s="1127">
        <v>0</v>
      </c>
      <c r="H3487" s="1128">
        <v>0</v>
      </c>
      <c r="I3487" s="1128">
        <v>0</v>
      </c>
      <c r="J3487" s="1128">
        <v>0</v>
      </c>
      <c r="K3487" s="1128">
        <v>0</v>
      </c>
      <c r="L3487" s="1128">
        <v>0</v>
      </c>
      <c r="M3487" s="1128">
        <v>0</v>
      </c>
      <c r="N3487" s="1129">
        <v>0</v>
      </c>
      <c r="O3487" s="1128">
        <v>0</v>
      </c>
      <c r="P3487" s="1127">
        <v>0</v>
      </c>
      <c r="Q3487" s="1127">
        <v>0</v>
      </c>
      <c r="R3487" s="1127">
        <v>0</v>
      </c>
      <c r="S3487" s="1127">
        <v>0</v>
      </c>
      <c r="T3487" s="1130">
        <v>0</v>
      </c>
      <c r="U3487" s="1130">
        <v>0</v>
      </c>
      <c r="V3487" s="1130">
        <v>0</v>
      </c>
      <c r="W3487" s="1127">
        <v>0</v>
      </c>
      <c r="X3487" s="1130">
        <v>0</v>
      </c>
      <c r="Y3487" s="735">
        <v>0</v>
      </c>
      <c r="Z3487" s="1131">
        <v>0</v>
      </c>
      <c r="AA3487" s="1131">
        <v>0</v>
      </c>
      <c r="AB3487" s="1131">
        <v>0</v>
      </c>
      <c r="AC3487" s="1131">
        <v>0</v>
      </c>
      <c r="AD3487" s="1131">
        <v>0</v>
      </c>
      <c r="AE3487" s="1131">
        <v>0</v>
      </c>
      <c r="AF3487" s="126"/>
      <c r="AG3487" s="126"/>
      <c r="AH3487" s="126"/>
      <c r="AI3487" s="126"/>
      <c r="AJ3487" s="126"/>
      <c r="AK3487" s="126"/>
      <c r="AL3487" s="126">
        <v>3487</v>
      </c>
    </row>
    <row r="3488" spans="1:38">
      <c r="A3488" s="721" t="s">
        <v>1385</v>
      </c>
      <c r="B3488" s="722">
        <v>21</v>
      </c>
      <c r="C3488" s="722">
        <v>2118</v>
      </c>
      <c r="D3488" s="722">
        <v>211800</v>
      </c>
      <c r="E3488" s="721">
        <v>2118009175</v>
      </c>
      <c r="F3488" s="721" t="s">
        <v>4570</v>
      </c>
      <c r="G3488" s="1127">
        <v>0</v>
      </c>
      <c r="H3488" s="1128">
        <v>0</v>
      </c>
      <c r="I3488" s="1128">
        <v>0</v>
      </c>
      <c r="J3488" s="1128">
        <v>0</v>
      </c>
      <c r="K3488" s="1128">
        <v>0</v>
      </c>
      <c r="L3488" s="1128">
        <v>0</v>
      </c>
      <c r="M3488" s="1128">
        <v>0</v>
      </c>
      <c r="N3488" s="1129">
        <v>0</v>
      </c>
      <c r="O3488" s="1128">
        <v>0</v>
      </c>
      <c r="P3488" s="1127">
        <v>0</v>
      </c>
      <c r="Q3488" s="1127">
        <v>0</v>
      </c>
      <c r="R3488" s="1127">
        <v>0</v>
      </c>
      <c r="S3488" s="1127">
        <v>0</v>
      </c>
      <c r="T3488" s="1130">
        <v>0</v>
      </c>
      <c r="U3488" s="1130">
        <v>0</v>
      </c>
      <c r="V3488" s="1130">
        <v>0</v>
      </c>
      <c r="W3488" s="1127">
        <v>0</v>
      </c>
      <c r="X3488" s="1130">
        <v>0</v>
      </c>
      <c r="Y3488" s="735">
        <v>0</v>
      </c>
      <c r="Z3488" s="1131">
        <v>0</v>
      </c>
      <c r="AA3488" s="1131">
        <v>0</v>
      </c>
      <c r="AB3488" s="1131">
        <v>0</v>
      </c>
      <c r="AC3488" s="1131">
        <v>0</v>
      </c>
      <c r="AD3488" s="1131">
        <v>0</v>
      </c>
      <c r="AE3488" s="1131">
        <v>0</v>
      </c>
      <c r="AF3488" s="126"/>
      <c r="AG3488" s="126"/>
      <c r="AH3488" s="126"/>
      <c r="AI3488" s="126"/>
      <c r="AJ3488" s="126"/>
      <c r="AK3488" s="126"/>
      <c r="AL3488" s="126">
        <v>3488</v>
      </c>
    </row>
    <row r="3489" spans="1:38">
      <c r="A3489" s="721" t="s">
        <v>1849</v>
      </c>
      <c r="B3489" s="722">
        <v>22</v>
      </c>
      <c r="C3489" s="722">
        <v>2250</v>
      </c>
      <c r="D3489" s="722">
        <v>225005</v>
      </c>
      <c r="E3489" s="721">
        <v>2250051120</v>
      </c>
      <c r="F3489" s="721" t="s">
        <v>4571</v>
      </c>
      <c r="G3489" s="1127">
        <v>980393515</v>
      </c>
      <c r="H3489" s="1128">
        <v>0</v>
      </c>
      <c r="I3489" s="1128">
        <v>0</v>
      </c>
      <c r="J3489" s="1128">
        <v>-980393515</v>
      </c>
      <c r="K3489" s="1128">
        <v>0</v>
      </c>
      <c r="L3489" s="1128">
        <v>0</v>
      </c>
      <c r="M3489" s="1128">
        <v>-980393515</v>
      </c>
      <c r="N3489" s="1129">
        <v>0</v>
      </c>
      <c r="O3489" s="1128">
        <v>-980393515</v>
      </c>
      <c r="P3489" s="1127">
        <v>-362745600.55000001</v>
      </c>
      <c r="Q3489" s="1127">
        <v>0</v>
      </c>
      <c r="R3489" s="1127">
        <v>0</v>
      </c>
      <c r="S3489" s="1127">
        <v>0</v>
      </c>
      <c r="T3489" s="1130">
        <v>0</v>
      </c>
      <c r="U3489" s="1130">
        <v>0</v>
      </c>
      <c r="V3489" s="1130">
        <v>0</v>
      </c>
      <c r="W3489" s="1127">
        <v>0</v>
      </c>
      <c r="X3489" s="1130">
        <v>-362745600.55000001</v>
      </c>
      <c r="Y3489" s="735">
        <v>0.37</v>
      </c>
      <c r="Z3489" s="1131">
        <v>0</v>
      </c>
      <c r="AA3489" s="1131">
        <v>-362745600.55000001</v>
      </c>
      <c r="AB3489" s="1131">
        <v>0</v>
      </c>
      <c r="AC3489" s="1131">
        <v>0</v>
      </c>
      <c r="AD3489" s="1131">
        <v>0</v>
      </c>
      <c r="AE3489" s="1131">
        <v>-362745600.55000001</v>
      </c>
      <c r="AF3489" s="126"/>
      <c r="AG3489" s="126"/>
      <c r="AH3489" s="126"/>
      <c r="AI3489" s="126"/>
      <c r="AJ3489" s="126"/>
      <c r="AK3489" s="126"/>
      <c r="AL3489" s="126">
        <v>3489</v>
      </c>
    </row>
    <row r="3490" spans="1:38">
      <c r="A3490" s="721" t="s">
        <v>2111</v>
      </c>
      <c r="B3490" s="722">
        <v>25</v>
      </c>
      <c r="C3490" s="722">
        <v>2503</v>
      </c>
      <c r="D3490" s="722">
        <v>250310</v>
      </c>
      <c r="E3490" s="721">
        <v>2503109193</v>
      </c>
      <c r="F3490" s="721" t="s">
        <v>4572</v>
      </c>
      <c r="G3490" s="1127">
        <v>0</v>
      </c>
      <c r="H3490" s="1128">
        <v>0</v>
      </c>
      <c r="I3490" s="1128">
        <v>0</v>
      </c>
      <c r="J3490" s="1128">
        <v>0</v>
      </c>
      <c r="K3490" s="1128">
        <v>0</v>
      </c>
      <c r="L3490" s="1128">
        <v>0</v>
      </c>
      <c r="M3490" s="1128">
        <v>0</v>
      </c>
      <c r="N3490" s="1129">
        <v>0</v>
      </c>
      <c r="O3490" s="1128">
        <v>0</v>
      </c>
      <c r="P3490" s="1127">
        <v>0</v>
      </c>
      <c r="Q3490" s="1127">
        <v>0</v>
      </c>
      <c r="R3490" s="1127">
        <v>0</v>
      </c>
      <c r="S3490" s="1127">
        <v>0</v>
      </c>
      <c r="T3490" s="1130">
        <v>0</v>
      </c>
      <c r="U3490" s="1130">
        <v>0</v>
      </c>
      <c r="V3490" s="1130">
        <v>0</v>
      </c>
      <c r="W3490" s="1127">
        <v>0</v>
      </c>
      <c r="X3490" s="1130">
        <v>0</v>
      </c>
      <c r="Y3490" s="735">
        <v>0</v>
      </c>
      <c r="Z3490" s="1131">
        <v>0</v>
      </c>
      <c r="AA3490" s="1131">
        <v>0</v>
      </c>
      <c r="AB3490" s="1131">
        <v>0</v>
      </c>
      <c r="AC3490" s="1131">
        <v>0</v>
      </c>
      <c r="AD3490" s="1131">
        <v>0</v>
      </c>
      <c r="AE3490" s="1131">
        <v>0</v>
      </c>
      <c r="AF3490" s="126"/>
      <c r="AG3490" s="126"/>
      <c r="AH3490" s="126"/>
      <c r="AI3490" s="126"/>
      <c r="AJ3490" s="126"/>
      <c r="AK3490" s="126"/>
      <c r="AL3490" s="126">
        <v>3490</v>
      </c>
    </row>
    <row r="3491" spans="1:38">
      <c r="A3491" s="721" t="s">
        <v>2111</v>
      </c>
      <c r="B3491" s="722">
        <v>25</v>
      </c>
      <c r="C3491" s="722">
        <v>2503</v>
      </c>
      <c r="D3491" s="722">
        <v>250310</v>
      </c>
      <c r="E3491" s="721">
        <v>2503109872</v>
      </c>
      <c r="F3491" s="721" t="s">
        <v>4573</v>
      </c>
      <c r="G3491" s="1127">
        <v>0</v>
      </c>
      <c r="H3491" s="1128">
        <v>0</v>
      </c>
      <c r="I3491" s="1128">
        <v>0</v>
      </c>
      <c r="J3491" s="1128">
        <v>0</v>
      </c>
      <c r="K3491" s="1128">
        <v>0</v>
      </c>
      <c r="L3491" s="1128">
        <v>0</v>
      </c>
      <c r="M3491" s="1128">
        <v>0</v>
      </c>
      <c r="N3491" s="1129">
        <v>0</v>
      </c>
      <c r="O3491" s="1128">
        <v>0</v>
      </c>
      <c r="P3491" s="1127">
        <v>0</v>
      </c>
      <c r="Q3491" s="1127">
        <v>0</v>
      </c>
      <c r="R3491" s="1127">
        <v>0</v>
      </c>
      <c r="S3491" s="1127">
        <v>0</v>
      </c>
      <c r="T3491" s="1130">
        <v>0</v>
      </c>
      <c r="U3491" s="1130">
        <v>0</v>
      </c>
      <c r="V3491" s="1130">
        <v>0</v>
      </c>
      <c r="W3491" s="1127">
        <v>0</v>
      </c>
      <c r="X3491" s="1130">
        <v>0</v>
      </c>
      <c r="Y3491" s="735">
        <v>0</v>
      </c>
      <c r="Z3491" s="1131">
        <v>0</v>
      </c>
      <c r="AA3491" s="1131">
        <v>0</v>
      </c>
      <c r="AB3491" s="1131">
        <v>0</v>
      </c>
      <c r="AC3491" s="1131">
        <v>0</v>
      </c>
      <c r="AD3491" s="1131">
        <v>0</v>
      </c>
      <c r="AE3491" s="1131">
        <v>0</v>
      </c>
      <c r="AF3491" s="126"/>
      <c r="AG3491" s="126"/>
      <c r="AH3491" s="126"/>
      <c r="AI3491" s="126"/>
      <c r="AJ3491" s="126"/>
      <c r="AK3491" s="126"/>
      <c r="AL3491" s="126">
        <v>3491</v>
      </c>
    </row>
    <row r="3492" spans="1:38">
      <c r="A3492" s="721" t="s">
        <v>2111</v>
      </c>
      <c r="B3492" s="722">
        <v>25</v>
      </c>
      <c r="C3492" s="722">
        <v>2503</v>
      </c>
      <c r="D3492" s="722">
        <v>250340</v>
      </c>
      <c r="E3492" s="721">
        <v>2503401223</v>
      </c>
      <c r="F3492" s="721" t="s">
        <v>4574</v>
      </c>
      <c r="G3492" s="1127">
        <v>0</v>
      </c>
      <c r="H3492" s="1128">
        <v>0</v>
      </c>
      <c r="I3492" s="1128">
        <v>0</v>
      </c>
      <c r="J3492" s="1128">
        <v>0</v>
      </c>
      <c r="K3492" s="1128">
        <v>0</v>
      </c>
      <c r="L3492" s="1128">
        <v>0</v>
      </c>
      <c r="M3492" s="1128">
        <v>0</v>
      </c>
      <c r="N3492" s="1129">
        <v>0</v>
      </c>
      <c r="O3492" s="1128">
        <v>0</v>
      </c>
      <c r="P3492" s="1127">
        <v>0</v>
      </c>
      <c r="Q3492" s="1127">
        <v>0</v>
      </c>
      <c r="R3492" s="1127">
        <v>0</v>
      </c>
      <c r="S3492" s="1127">
        <v>0</v>
      </c>
      <c r="T3492" s="1130">
        <v>0</v>
      </c>
      <c r="U3492" s="1130">
        <v>0</v>
      </c>
      <c r="V3492" s="1130">
        <v>0</v>
      </c>
      <c r="W3492" s="1127">
        <v>0</v>
      </c>
      <c r="X3492" s="1130">
        <v>0</v>
      </c>
      <c r="Y3492" s="735">
        <v>0</v>
      </c>
      <c r="Z3492" s="1131">
        <v>0</v>
      </c>
      <c r="AA3492" s="1131">
        <v>0</v>
      </c>
      <c r="AB3492" s="1131">
        <v>0</v>
      </c>
      <c r="AC3492" s="1131">
        <v>0</v>
      </c>
      <c r="AD3492" s="1131">
        <v>0</v>
      </c>
      <c r="AE3492" s="1131">
        <v>0</v>
      </c>
      <c r="AF3492" s="126"/>
      <c r="AG3492" s="126"/>
      <c r="AH3492" s="126"/>
      <c r="AI3492" s="126"/>
      <c r="AJ3492" s="126"/>
      <c r="AK3492" s="126"/>
      <c r="AL3492" s="126">
        <v>3492</v>
      </c>
    </row>
    <row r="3493" spans="1:38">
      <c r="A3493" s="721" t="s">
        <v>2111</v>
      </c>
      <c r="B3493" s="722">
        <v>25</v>
      </c>
      <c r="C3493" s="722">
        <v>2507</v>
      </c>
      <c r="D3493" s="722">
        <v>250705</v>
      </c>
      <c r="E3493" s="721">
        <v>2507051003</v>
      </c>
      <c r="F3493" s="721" t="s">
        <v>4575</v>
      </c>
      <c r="G3493" s="1127">
        <v>-9760858560</v>
      </c>
      <c r="H3493" s="1128">
        <v>0</v>
      </c>
      <c r="I3493" s="1128">
        <v>-9760858560</v>
      </c>
      <c r="J3493" s="1128">
        <v>0</v>
      </c>
      <c r="K3493" s="1128">
        <v>0</v>
      </c>
      <c r="L3493" s="1128">
        <v>0</v>
      </c>
      <c r="M3493" s="1128">
        <v>0</v>
      </c>
      <c r="N3493" s="1129">
        <v>0</v>
      </c>
      <c r="O3493" s="1128">
        <v>0</v>
      </c>
      <c r="P3493" s="1127">
        <v>0</v>
      </c>
      <c r="Q3493" s="1127">
        <v>0</v>
      </c>
      <c r="R3493" s="1127">
        <v>0</v>
      </c>
      <c r="S3493" s="1127">
        <v>0</v>
      </c>
      <c r="T3493" s="1130">
        <v>0</v>
      </c>
      <c r="U3493" s="1130">
        <v>0</v>
      </c>
      <c r="V3493" s="1130">
        <v>0</v>
      </c>
      <c r="W3493" s="1127">
        <v>0</v>
      </c>
      <c r="X3493" s="1130">
        <v>0</v>
      </c>
      <c r="Y3493" s="735">
        <v>0</v>
      </c>
      <c r="Z3493" s="1131">
        <v>0</v>
      </c>
      <c r="AA3493" s="1131">
        <v>0</v>
      </c>
      <c r="AB3493" s="1131">
        <v>0</v>
      </c>
      <c r="AC3493" s="1131">
        <v>0</v>
      </c>
      <c r="AD3493" s="1131">
        <v>0</v>
      </c>
      <c r="AE3493" s="1131">
        <v>0</v>
      </c>
      <c r="AF3493" s="126"/>
      <c r="AG3493" s="126"/>
      <c r="AH3493" s="126"/>
      <c r="AI3493" s="126"/>
      <c r="AJ3493" s="126"/>
      <c r="AK3493" s="126"/>
      <c r="AL3493" s="126">
        <v>3493</v>
      </c>
    </row>
    <row r="3494" spans="1:38">
      <c r="A3494" s="721" t="s">
        <v>2111</v>
      </c>
      <c r="B3494" s="722">
        <v>25</v>
      </c>
      <c r="C3494" s="722">
        <v>2507</v>
      </c>
      <c r="D3494" s="722">
        <v>250710</v>
      </c>
      <c r="E3494" s="721">
        <v>2507101003</v>
      </c>
      <c r="F3494" s="721" t="s">
        <v>4576</v>
      </c>
      <c r="G3494" s="1127">
        <v>-12823782610</v>
      </c>
      <c r="H3494" s="1128">
        <v>0</v>
      </c>
      <c r="I3494" s="1128">
        <v>-12823782610.32</v>
      </c>
      <c r="J3494" s="1128">
        <v>-0.31999969482421875</v>
      </c>
      <c r="K3494" s="1128">
        <v>0</v>
      </c>
      <c r="L3494" s="1128">
        <v>0</v>
      </c>
      <c r="M3494" s="1128">
        <v>-0.31999969482421875</v>
      </c>
      <c r="N3494" s="1129">
        <v>0</v>
      </c>
      <c r="O3494" s="1128">
        <v>-0.31999969482421875</v>
      </c>
      <c r="P3494" s="1127">
        <v>-0.11839988708496094</v>
      </c>
      <c r="Q3494" s="1127">
        <v>0</v>
      </c>
      <c r="R3494" s="1127">
        <v>0</v>
      </c>
      <c r="S3494" s="1127">
        <v>0</v>
      </c>
      <c r="T3494" s="1130">
        <v>0</v>
      </c>
      <c r="U3494" s="1130">
        <v>0</v>
      </c>
      <c r="V3494" s="1130">
        <v>0</v>
      </c>
      <c r="W3494" s="1127">
        <v>0</v>
      </c>
      <c r="X3494" s="1130">
        <v>-0.11839988708496094</v>
      </c>
      <c r="Y3494" s="735">
        <v>0.37</v>
      </c>
      <c r="Z3494" s="1131">
        <v>0</v>
      </c>
      <c r="AA3494" s="1131">
        <v>-0.11839988708496094</v>
      </c>
      <c r="AB3494" s="1131">
        <v>0.13690031051635743</v>
      </c>
      <c r="AC3494" s="1131">
        <v>0</v>
      </c>
      <c r="AD3494" s="1131">
        <v>-0.13690031051635743</v>
      </c>
      <c r="AE3494" s="1131">
        <v>-0.11839988708496094</v>
      </c>
      <c r="AF3494" s="126"/>
      <c r="AG3494" s="126"/>
      <c r="AH3494" s="126"/>
      <c r="AI3494" s="126"/>
      <c r="AJ3494" s="126"/>
      <c r="AK3494" s="126"/>
      <c r="AL3494" s="126">
        <v>3494</v>
      </c>
    </row>
    <row r="3495" spans="1:38">
      <c r="A3495" s="721" t="s">
        <v>2111</v>
      </c>
      <c r="B3495" s="722">
        <v>25</v>
      </c>
      <c r="C3495" s="722">
        <v>2511</v>
      </c>
      <c r="D3495" s="722">
        <v>251105</v>
      </c>
      <c r="E3495" s="721">
        <v>2511051017</v>
      </c>
      <c r="F3495" s="721" t="s">
        <v>4577</v>
      </c>
      <c r="G3495" s="1127">
        <v>-18681334</v>
      </c>
      <c r="H3495" s="1128">
        <v>0</v>
      </c>
      <c r="I3495" s="1128">
        <v>-18681334.09</v>
      </c>
      <c r="J3495" s="1128">
        <v>-8.9999999850988388E-2</v>
      </c>
      <c r="K3495" s="1128">
        <v>-8.9999999850988388E-2</v>
      </c>
      <c r="L3495" s="1128">
        <v>0</v>
      </c>
      <c r="M3495" s="1128">
        <v>0</v>
      </c>
      <c r="N3495" s="1129">
        <v>0</v>
      </c>
      <c r="O3495" s="1128">
        <v>0</v>
      </c>
      <c r="P3495" s="1127">
        <v>0</v>
      </c>
      <c r="Q3495" s="1127">
        <v>0</v>
      </c>
      <c r="R3495" s="1127">
        <v>0</v>
      </c>
      <c r="S3495" s="1127">
        <v>0</v>
      </c>
      <c r="T3495" s="1130">
        <v>0</v>
      </c>
      <c r="U3495" s="1130">
        <v>0</v>
      </c>
      <c r="V3495" s="1130">
        <v>0</v>
      </c>
      <c r="W3495" s="1127">
        <v>0</v>
      </c>
      <c r="X3495" s="1130">
        <v>0</v>
      </c>
      <c r="Y3495" s="735">
        <v>0</v>
      </c>
      <c r="Z3495" s="1131">
        <v>0</v>
      </c>
      <c r="AA3495" s="1131">
        <v>0</v>
      </c>
      <c r="AB3495" s="1131">
        <v>0</v>
      </c>
      <c r="AC3495" s="1131">
        <v>0</v>
      </c>
      <c r="AD3495" s="1131">
        <v>0</v>
      </c>
      <c r="AE3495" s="1131">
        <v>0</v>
      </c>
      <c r="AF3495" s="126"/>
      <c r="AG3495" s="126"/>
      <c r="AH3495" s="126"/>
      <c r="AI3495" s="126"/>
      <c r="AJ3495" s="126"/>
      <c r="AK3495" s="126"/>
      <c r="AL3495" s="126">
        <v>3495</v>
      </c>
    </row>
    <row r="3496" spans="1:38">
      <c r="A3496" s="721" t="s">
        <v>2111</v>
      </c>
      <c r="B3496" s="722">
        <v>25</v>
      </c>
      <c r="C3496" s="722">
        <v>2519</v>
      </c>
      <c r="D3496" s="722">
        <v>251905</v>
      </c>
      <c r="E3496" s="721">
        <v>2519051033</v>
      </c>
      <c r="F3496" s="721" t="s">
        <v>4578</v>
      </c>
      <c r="G3496" s="1127">
        <v>-7924000</v>
      </c>
      <c r="H3496" s="1128">
        <v>0</v>
      </c>
      <c r="I3496" s="1128">
        <v>-7924000</v>
      </c>
      <c r="J3496" s="1128">
        <v>0</v>
      </c>
      <c r="K3496" s="1128">
        <v>0</v>
      </c>
      <c r="L3496" s="1128">
        <v>0</v>
      </c>
      <c r="M3496" s="1128">
        <v>0</v>
      </c>
      <c r="N3496" s="1129">
        <v>0</v>
      </c>
      <c r="O3496" s="1128">
        <v>0</v>
      </c>
      <c r="P3496" s="1127">
        <v>0</v>
      </c>
      <c r="Q3496" s="1127">
        <v>0</v>
      </c>
      <c r="R3496" s="1127">
        <v>0</v>
      </c>
      <c r="S3496" s="1127">
        <v>0</v>
      </c>
      <c r="T3496" s="1130">
        <v>0</v>
      </c>
      <c r="U3496" s="1130">
        <v>0</v>
      </c>
      <c r="V3496" s="1130">
        <v>0</v>
      </c>
      <c r="W3496" s="1127">
        <v>0</v>
      </c>
      <c r="X3496" s="1130">
        <v>0</v>
      </c>
      <c r="Y3496" s="735">
        <v>0</v>
      </c>
      <c r="Z3496" s="1131">
        <v>0</v>
      </c>
      <c r="AA3496" s="1131">
        <v>0</v>
      </c>
      <c r="AB3496" s="1131">
        <v>0</v>
      </c>
      <c r="AC3496" s="1131">
        <v>0</v>
      </c>
      <c r="AD3496" s="1131">
        <v>0</v>
      </c>
      <c r="AE3496" s="1131">
        <v>0</v>
      </c>
      <c r="AF3496" s="126"/>
      <c r="AG3496" s="126"/>
      <c r="AH3496" s="126"/>
      <c r="AI3496" s="126"/>
      <c r="AJ3496" s="126"/>
      <c r="AK3496" s="126"/>
      <c r="AL3496" s="126">
        <v>3496</v>
      </c>
    </row>
    <row r="3497" spans="1:38">
      <c r="A3497" s="721" t="s">
        <v>2111</v>
      </c>
      <c r="B3497" s="722">
        <v>25</v>
      </c>
      <c r="C3497" s="722">
        <v>2519</v>
      </c>
      <c r="D3497" s="722">
        <v>251905</v>
      </c>
      <c r="E3497" s="721">
        <v>2519051035</v>
      </c>
      <c r="F3497" s="721" t="s">
        <v>4579</v>
      </c>
      <c r="G3497" s="1127">
        <v>300000</v>
      </c>
      <c r="H3497" s="1128">
        <v>0</v>
      </c>
      <c r="I3497" s="1128">
        <v>300000</v>
      </c>
      <c r="J3497" s="1128">
        <v>0</v>
      </c>
      <c r="K3497" s="1128">
        <v>0</v>
      </c>
      <c r="L3497" s="1128">
        <v>0</v>
      </c>
      <c r="M3497" s="1128">
        <v>0</v>
      </c>
      <c r="N3497" s="1129">
        <v>0</v>
      </c>
      <c r="O3497" s="1128">
        <v>0</v>
      </c>
      <c r="P3497" s="1127">
        <v>0</v>
      </c>
      <c r="Q3497" s="1127">
        <v>0</v>
      </c>
      <c r="R3497" s="1127">
        <v>0</v>
      </c>
      <c r="S3497" s="1127">
        <v>0</v>
      </c>
      <c r="T3497" s="1130">
        <v>0</v>
      </c>
      <c r="U3497" s="1130">
        <v>0</v>
      </c>
      <c r="V3497" s="1130">
        <v>0</v>
      </c>
      <c r="W3497" s="1127">
        <v>0</v>
      </c>
      <c r="X3497" s="1130">
        <v>0</v>
      </c>
      <c r="Y3497" s="735">
        <v>0</v>
      </c>
      <c r="Z3497" s="1131">
        <v>0</v>
      </c>
      <c r="AA3497" s="1131">
        <v>0</v>
      </c>
      <c r="AB3497" s="1131">
        <v>0</v>
      </c>
      <c r="AC3497" s="1131">
        <v>0</v>
      </c>
      <c r="AD3497" s="1131">
        <v>0</v>
      </c>
      <c r="AE3497" s="1131">
        <v>0</v>
      </c>
      <c r="AF3497" s="126"/>
      <c r="AG3497" s="126"/>
      <c r="AH3497" s="126"/>
      <c r="AI3497" s="126"/>
      <c r="AJ3497" s="126"/>
      <c r="AK3497" s="126"/>
      <c r="AL3497" s="126">
        <v>3497</v>
      </c>
    </row>
    <row r="3498" spans="1:38">
      <c r="A3498" s="721" t="s">
        <v>2111</v>
      </c>
      <c r="B3498" s="722">
        <v>25</v>
      </c>
      <c r="C3498" s="722">
        <v>2519</v>
      </c>
      <c r="D3498" s="722">
        <v>251905</v>
      </c>
      <c r="E3498" s="721">
        <v>2519051155</v>
      </c>
      <c r="F3498" s="721" t="s">
        <v>4580</v>
      </c>
      <c r="G3498" s="1127">
        <v>0</v>
      </c>
      <c r="H3498" s="1128">
        <v>0</v>
      </c>
      <c r="I3498" s="1128">
        <v>0</v>
      </c>
      <c r="J3498" s="1128">
        <v>0</v>
      </c>
      <c r="K3498" s="1128">
        <v>0</v>
      </c>
      <c r="L3498" s="1128">
        <v>0</v>
      </c>
      <c r="M3498" s="1128">
        <v>0</v>
      </c>
      <c r="N3498" s="1129">
        <v>0</v>
      </c>
      <c r="O3498" s="1128">
        <v>0</v>
      </c>
      <c r="P3498" s="1127">
        <v>0</v>
      </c>
      <c r="Q3498" s="1127">
        <v>0</v>
      </c>
      <c r="R3498" s="1127">
        <v>0</v>
      </c>
      <c r="S3498" s="1127">
        <v>0</v>
      </c>
      <c r="T3498" s="1130">
        <v>0</v>
      </c>
      <c r="U3498" s="1130">
        <v>0</v>
      </c>
      <c r="V3498" s="1130">
        <v>0</v>
      </c>
      <c r="W3498" s="1127">
        <v>0</v>
      </c>
      <c r="X3498" s="1130">
        <v>0</v>
      </c>
      <c r="Y3498" s="735">
        <v>0</v>
      </c>
      <c r="Z3498" s="1131">
        <v>0</v>
      </c>
      <c r="AA3498" s="1131">
        <v>0</v>
      </c>
      <c r="AB3498" s="1131">
        <v>0</v>
      </c>
      <c r="AC3498" s="1131">
        <v>0</v>
      </c>
      <c r="AD3498" s="1131">
        <v>0</v>
      </c>
      <c r="AE3498" s="1131">
        <v>0</v>
      </c>
      <c r="AF3498" s="126"/>
      <c r="AG3498" s="126"/>
      <c r="AH3498" s="126"/>
      <c r="AI3498" s="126"/>
      <c r="AJ3498" s="126"/>
      <c r="AK3498" s="126"/>
      <c r="AL3498" s="126">
        <v>3498</v>
      </c>
    </row>
    <row r="3499" spans="1:38">
      <c r="A3499" s="721" t="s">
        <v>2111</v>
      </c>
      <c r="B3499" s="722">
        <v>25</v>
      </c>
      <c r="C3499" s="722">
        <v>2519</v>
      </c>
      <c r="D3499" s="722">
        <v>251905</v>
      </c>
      <c r="E3499" s="721">
        <v>2519059720</v>
      </c>
      <c r="F3499" s="721" t="s">
        <v>4581</v>
      </c>
      <c r="G3499" s="1127">
        <v>-4824478</v>
      </c>
      <c r="H3499" s="1128">
        <v>0</v>
      </c>
      <c r="I3499" s="1128">
        <v>-4824478</v>
      </c>
      <c r="J3499" s="1128">
        <v>0</v>
      </c>
      <c r="K3499" s="1128">
        <v>0</v>
      </c>
      <c r="L3499" s="1128">
        <v>0</v>
      </c>
      <c r="M3499" s="1128">
        <v>0</v>
      </c>
      <c r="N3499" s="1129">
        <v>0</v>
      </c>
      <c r="O3499" s="1128">
        <v>0</v>
      </c>
      <c r="P3499" s="1127">
        <v>0</v>
      </c>
      <c r="Q3499" s="1127">
        <v>0</v>
      </c>
      <c r="R3499" s="1127">
        <v>0</v>
      </c>
      <c r="S3499" s="1127">
        <v>0</v>
      </c>
      <c r="T3499" s="1130">
        <v>0</v>
      </c>
      <c r="U3499" s="1130">
        <v>0</v>
      </c>
      <c r="V3499" s="1130">
        <v>0</v>
      </c>
      <c r="W3499" s="1127">
        <v>0</v>
      </c>
      <c r="X3499" s="1130">
        <v>0</v>
      </c>
      <c r="Y3499" s="735">
        <v>0</v>
      </c>
      <c r="Z3499" s="1131">
        <v>0</v>
      </c>
      <c r="AA3499" s="1131">
        <v>0</v>
      </c>
      <c r="AB3499" s="1131">
        <v>0</v>
      </c>
      <c r="AC3499" s="1131">
        <v>0</v>
      </c>
      <c r="AD3499" s="1131">
        <v>0</v>
      </c>
      <c r="AE3499" s="1131">
        <v>0</v>
      </c>
      <c r="AF3499" s="126"/>
      <c r="AG3499" s="126"/>
      <c r="AH3499" s="126"/>
      <c r="AI3499" s="126"/>
      <c r="AJ3499" s="126"/>
      <c r="AK3499" s="126"/>
      <c r="AL3499" s="126">
        <v>3499</v>
      </c>
    </row>
    <row r="3500" spans="1:38">
      <c r="A3500" s="721" t="s">
        <v>2111</v>
      </c>
      <c r="B3500" s="722">
        <v>25</v>
      </c>
      <c r="C3500" s="722">
        <v>2519</v>
      </c>
      <c r="D3500" s="722">
        <v>251905</v>
      </c>
      <c r="E3500" s="721">
        <v>2519059769</v>
      </c>
      <c r="F3500" s="721" t="s">
        <v>4582</v>
      </c>
      <c r="G3500" s="1127">
        <v>0</v>
      </c>
      <c r="H3500" s="1128">
        <v>0</v>
      </c>
      <c r="I3500" s="1128">
        <v>0</v>
      </c>
      <c r="J3500" s="1128">
        <v>0</v>
      </c>
      <c r="K3500" s="1128">
        <v>0</v>
      </c>
      <c r="L3500" s="1128">
        <v>0</v>
      </c>
      <c r="M3500" s="1128">
        <v>0</v>
      </c>
      <c r="N3500" s="1129">
        <v>0</v>
      </c>
      <c r="O3500" s="1128">
        <v>0</v>
      </c>
      <c r="P3500" s="1127">
        <v>0</v>
      </c>
      <c r="Q3500" s="1127">
        <v>0</v>
      </c>
      <c r="R3500" s="1127">
        <v>0</v>
      </c>
      <c r="S3500" s="1127">
        <v>0</v>
      </c>
      <c r="T3500" s="1130">
        <v>0</v>
      </c>
      <c r="U3500" s="1130">
        <v>0</v>
      </c>
      <c r="V3500" s="1130">
        <v>0</v>
      </c>
      <c r="W3500" s="1127">
        <v>0</v>
      </c>
      <c r="X3500" s="1130">
        <v>0</v>
      </c>
      <c r="Y3500" s="735">
        <v>0</v>
      </c>
      <c r="Z3500" s="1131">
        <v>0</v>
      </c>
      <c r="AA3500" s="1131">
        <v>0</v>
      </c>
      <c r="AB3500" s="1131">
        <v>0</v>
      </c>
      <c r="AC3500" s="1131">
        <v>0</v>
      </c>
      <c r="AD3500" s="1131">
        <v>0</v>
      </c>
      <c r="AE3500" s="1131">
        <v>0</v>
      </c>
      <c r="AF3500" s="126"/>
      <c r="AG3500" s="126"/>
      <c r="AH3500" s="126"/>
      <c r="AI3500" s="126"/>
      <c r="AJ3500" s="126"/>
      <c r="AK3500" s="126"/>
      <c r="AL3500" s="126">
        <v>3500</v>
      </c>
    </row>
    <row r="3501" spans="1:38">
      <c r="A3501" s="721" t="s">
        <v>2111</v>
      </c>
      <c r="B3501" s="722">
        <v>25</v>
      </c>
      <c r="C3501" s="722">
        <v>2519</v>
      </c>
      <c r="D3501" s="722">
        <v>251905</v>
      </c>
      <c r="E3501" s="721">
        <v>2519059778</v>
      </c>
      <c r="F3501" s="721" t="s">
        <v>4583</v>
      </c>
      <c r="G3501" s="1127">
        <v>0</v>
      </c>
      <c r="H3501" s="1128">
        <v>0</v>
      </c>
      <c r="I3501" s="1128">
        <v>0</v>
      </c>
      <c r="J3501" s="1128">
        <v>0</v>
      </c>
      <c r="K3501" s="1128">
        <v>0</v>
      </c>
      <c r="L3501" s="1128">
        <v>0</v>
      </c>
      <c r="M3501" s="1128">
        <v>0</v>
      </c>
      <c r="N3501" s="1129">
        <v>0</v>
      </c>
      <c r="O3501" s="1128">
        <v>0</v>
      </c>
      <c r="P3501" s="1127">
        <v>0</v>
      </c>
      <c r="Q3501" s="1127">
        <v>0</v>
      </c>
      <c r="R3501" s="1127">
        <v>0</v>
      </c>
      <c r="S3501" s="1127">
        <v>0</v>
      </c>
      <c r="T3501" s="1130">
        <v>0</v>
      </c>
      <c r="U3501" s="1130">
        <v>0</v>
      </c>
      <c r="V3501" s="1130">
        <v>0</v>
      </c>
      <c r="W3501" s="1127">
        <v>0</v>
      </c>
      <c r="X3501" s="1130">
        <v>0</v>
      </c>
      <c r="Y3501" s="735">
        <v>0</v>
      </c>
      <c r="Z3501" s="1131">
        <v>0</v>
      </c>
      <c r="AA3501" s="1131">
        <v>0</v>
      </c>
      <c r="AB3501" s="1131">
        <v>0</v>
      </c>
      <c r="AC3501" s="1131">
        <v>0</v>
      </c>
      <c r="AD3501" s="1131">
        <v>0</v>
      </c>
      <c r="AE3501" s="1131">
        <v>0</v>
      </c>
      <c r="AF3501" s="126"/>
      <c r="AG3501" s="126"/>
      <c r="AH3501" s="126"/>
      <c r="AI3501" s="126"/>
      <c r="AJ3501" s="126"/>
      <c r="AK3501" s="126"/>
      <c r="AL3501" s="126">
        <v>3501</v>
      </c>
    </row>
    <row r="3502" spans="1:38">
      <c r="A3502" s="721" t="s">
        <v>2111</v>
      </c>
      <c r="B3502" s="722">
        <v>25</v>
      </c>
      <c r="C3502" s="722">
        <v>2519</v>
      </c>
      <c r="D3502" s="722">
        <v>251905</v>
      </c>
      <c r="E3502" s="721">
        <v>2519059797</v>
      </c>
      <c r="F3502" s="721" t="s">
        <v>3626</v>
      </c>
      <c r="G3502" s="1127">
        <v>39142110</v>
      </c>
      <c r="H3502" s="1128">
        <v>0</v>
      </c>
      <c r="I3502" s="1128">
        <v>39142110</v>
      </c>
      <c r="J3502" s="1128">
        <v>0</v>
      </c>
      <c r="K3502" s="1128">
        <v>0</v>
      </c>
      <c r="L3502" s="1128">
        <v>0</v>
      </c>
      <c r="M3502" s="1128">
        <v>0</v>
      </c>
      <c r="N3502" s="1129">
        <v>0</v>
      </c>
      <c r="O3502" s="1128">
        <v>0</v>
      </c>
      <c r="P3502" s="1127">
        <v>0</v>
      </c>
      <c r="Q3502" s="1127">
        <v>0</v>
      </c>
      <c r="R3502" s="1127">
        <v>0</v>
      </c>
      <c r="S3502" s="1127">
        <v>0</v>
      </c>
      <c r="T3502" s="1130">
        <v>0</v>
      </c>
      <c r="U3502" s="1130">
        <v>0</v>
      </c>
      <c r="V3502" s="1130">
        <v>0</v>
      </c>
      <c r="W3502" s="1127">
        <v>0</v>
      </c>
      <c r="X3502" s="1130">
        <v>0</v>
      </c>
      <c r="Y3502" s="735">
        <v>0</v>
      </c>
      <c r="Z3502" s="1131">
        <v>0</v>
      </c>
      <c r="AA3502" s="1131">
        <v>0</v>
      </c>
      <c r="AB3502" s="1131">
        <v>0</v>
      </c>
      <c r="AC3502" s="1131">
        <v>0</v>
      </c>
      <c r="AD3502" s="1131">
        <v>0</v>
      </c>
      <c r="AE3502" s="1131">
        <v>0</v>
      </c>
      <c r="AF3502" s="126"/>
      <c r="AG3502" s="126"/>
      <c r="AH3502" s="126"/>
      <c r="AI3502" s="126"/>
      <c r="AJ3502" s="126"/>
      <c r="AK3502" s="126"/>
      <c r="AL3502" s="126">
        <v>3502</v>
      </c>
    </row>
    <row r="3503" spans="1:38">
      <c r="A3503" s="721" t="s">
        <v>2111</v>
      </c>
      <c r="B3503" s="722">
        <v>25</v>
      </c>
      <c r="C3503" s="722">
        <v>2590</v>
      </c>
      <c r="D3503" s="722">
        <v>259095</v>
      </c>
      <c r="E3503" s="721">
        <v>2590959216</v>
      </c>
      <c r="F3503" s="721" t="s">
        <v>4584</v>
      </c>
      <c r="G3503" s="1127">
        <v>0</v>
      </c>
      <c r="H3503" s="1128">
        <v>0</v>
      </c>
      <c r="I3503" s="1128">
        <v>0</v>
      </c>
      <c r="J3503" s="1128">
        <v>0</v>
      </c>
      <c r="K3503" s="1128">
        <v>0</v>
      </c>
      <c r="L3503" s="1128">
        <v>0</v>
      </c>
      <c r="M3503" s="1128">
        <v>0</v>
      </c>
      <c r="N3503" s="1129">
        <v>0</v>
      </c>
      <c r="O3503" s="1128">
        <v>0</v>
      </c>
      <c r="P3503" s="1127">
        <v>0</v>
      </c>
      <c r="Q3503" s="1127">
        <v>0</v>
      </c>
      <c r="R3503" s="1127">
        <v>0</v>
      </c>
      <c r="S3503" s="1127">
        <v>0</v>
      </c>
      <c r="T3503" s="1130">
        <v>0</v>
      </c>
      <c r="U3503" s="1130">
        <v>0</v>
      </c>
      <c r="V3503" s="1130">
        <v>0</v>
      </c>
      <c r="W3503" s="1127">
        <v>0</v>
      </c>
      <c r="X3503" s="1130">
        <v>0</v>
      </c>
      <c r="Y3503" s="735">
        <v>0</v>
      </c>
      <c r="Z3503" s="1131">
        <v>0</v>
      </c>
      <c r="AA3503" s="1131">
        <v>0</v>
      </c>
      <c r="AB3503" s="1131">
        <v>0</v>
      </c>
      <c r="AC3503" s="1131">
        <v>0</v>
      </c>
      <c r="AD3503" s="1131">
        <v>0</v>
      </c>
      <c r="AE3503" s="1131">
        <v>0</v>
      </c>
      <c r="AF3503" s="126"/>
      <c r="AG3503" s="126"/>
      <c r="AH3503" s="126"/>
      <c r="AI3503" s="126"/>
      <c r="AJ3503" s="126"/>
      <c r="AK3503" s="126"/>
      <c r="AL3503" s="126">
        <v>3503</v>
      </c>
    </row>
    <row r="3504" spans="1:38">
      <c r="A3504" s="721" t="s">
        <v>2111</v>
      </c>
      <c r="B3504" s="722">
        <v>25</v>
      </c>
      <c r="C3504" s="722">
        <v>2590</v>
      </c>
      <c r="D3504" s="722">
        <v>259095</v>
      </c>
      <c r="E3504" s="721">
        <v>2590959488</v>
      </c>
      <c r="F3504" s="721" t="s">
        <v>4585</v>
      </c>
      <c r="G3504" s="1127">
        <v>0</v>
      </c>
      <c r="H3504" s="1128">
        <v>0</v>
      </c>
      <c r="I3504" s="1128">
        <v>0</v>
      </c>
      <c r="J3504" s="1128">
        <v>0</v>
      </c>
      <c r="K3504" s="1128">
        <v>0</v>
      </c>
      <c r="L3504" s="1128">
        <v>0</v>
      </c>
      <c r="M3504" s="1128">
        <v>0</v>
      </c>
      <c r="N3504" s="1129">
        <v>0</v>
      </c>
      <c r="O3504" s="1128">
        <v>0</v>
      </c>
      <c r="P3504" s="1127">
        <v>0</v>
      </c>
      <c r="Q3504" s="1127">
        <v>0</v>
      </c>
      <c r="R3504" s="1127">
        <v>0</v>
      </c>
      <c r="S3504" s="1127">
        <v>0</v>
      </c>
      <c r="T3504" s="1130">
        <v>0</v>
      </c>
      <c r="U3504" s="1130">
        <v>0</v>
      </c>
      <c r="V3504" s="1130">
        <v>0</v>
      </c>
      <c r="W3504" s="1127">
        <v>0</v>
      </c>
      <c r="X3504" s="1130">
        <v>0</v>
      </c>
      <c r="Y3504" s="735">
        <v>0</v>
      </c>
      <c r="Z3504" s="1131">
        <v>0</v>
      </c>
      <c r="AA3504" s="1131">
        <v>0</v>
      </c>
      <c r="AB3504" s="1131">
        <v>0</v>
      </c>
      <c r="AC3504" s="1131">
        <v>0</v>
      </c>
      <c r="AD3504" s="1131">
        <v>0</v>
      </c>
      <c r="AE3504" s="1131">
        <v>0</v>
      </c>
      <c r="AF3504" s="126"/>
      <c r="AG3504" s="126"/>
      <c r="AH3504" s="126"/>
      <c r="AI3504" s="126"/>
      <c r="AJ3504" s="126"/>
      <c r="AK3504" s="126"/>
      <c r="AL3504" s="126">
        <v>3504</v>
      </c>
    </row>
    <row r="3505" spans="1:38">
      <c r="A3505" s="721" t="s">
        <v>2111</v>
      </c>
      <c r="B3505" s="722">
        <v>25</v>
      </c>
      <c r="C3505" s="722">
        <v>2590</v>
      </c>
      <c r="D3505" s="722">
        <v>259095</v>
      </c>
      <c r="E3505" s="721">
        <v>2590959499</v>
      </c>
      <c r="F3505" s="721" t="s">
        <v>4586</v>
      </c>
      <c r="G3505" s="1127">
        <v>0</v>
      </c>
      <c r="H3505" s="1128">
        <v>0</v>
      </c>
      <c r="I3505" s="1128">
        <v>0</v>
      </c>
      <c r="J3505" s="1128">
        <v>0</v>
      </c>
      <c r="K3505" s="1128">
        <v>0</v>
      </c>
      <c r="L3505" s="1128">
        <v>0</v>
      </c>
      <c r="M3505" s="1128">
        <v>0</v>
      </c>
      <c r="N3505" s="1129">
        <v>0</v>
      </c>
      <c r="O3505" s="1128">
        <v>0</v>
      </c>
      <c r="P3505" s="1127">
        <v>0</v>
      </c>
      <c r="Q3505" s="1127">
        <v>0</v>
      </c>
      <c r="R3505" s="1127">
        <v>0</v>
      </c>
      <c r="S3505" s="1127">
        <v>0</v>
      </c>
      <c r="T3505" s="1130">
        <v>0</v>
      </c>
      <c r="U3505" s="1130">
        <v>0</v>
      </c>
      <c r="V3505" s="1130">
        <v>0</v>
      </c>
      <c r="W3505" s="1127">
        <v>0</v>
      </c>
      <c r="X3505" s="1130">
        <v>0</v>
      </c>
      <c r="Y3505" s="735">
        <v>0</v>
      </c>
      <c r="Z3505" s="1131">
        <v>0</v>
      </c>
      <c r="AA3505" s="1131">
        <v>0</v>
      </c>
      <c r="AB3505" s="1131">
        <v>0</v>
      </c>
      <c r="AC3505" s="1131">
        <v>0</v>
      </c>
      <c r="AD3505" s="1131">
        <v>0</v>
      </c>
      <c r="AE3505" s="1131">
        <v>0</v>
      </c>
      <c r="AF3505" s="126"/>
      <c r="AG3505" s="126"/>
      <c r="AH3505" s="126"/>
      <c r="AI3505" s="126"/>
      <c r="AJ3505" s="126"/>
      <c r="AK3505" s="126"/>
      <c r="AL3505" s="126">
        <v>3505</v>
      </c>
    </row>
    <row r="3506" spans="1:38">
      <c r="A3506" s="721" t="s">
        <v>2111</v>
      </c>
      <c r="B3506" s="722">
        <v>27</v>
      </c>
      <c r="C3506" s="722">
        <v>2710</v>
      </c>
      <c r="D3506" s="722">
        <v>271000</v>
      </c>
      <c r="E3506" s="721">
        <v>2710001007</v>
      </c>
      <c r="F3506" s="721" t="s">
        <v>2669</v>
      </c>
      <c r="G3506" s="1127">
        <v>0</v>
      </c>
      <c r="H3506" s="1128">
        <v>0</v>
      </c>
      <c r="I3506" s="1128">
        <v>0</v>
      </c>
      <c r="J3506" s="1128">
        <v>0</v>
      </c>
      <c r="K3506" s="1128">
        <v>0</v>
      </c>
      <c r="L3506" s="1128">
        <v>0</v>
      </c>
      <c r="M3506" s="1128">
        <v>0</v>
      </c>
      <c r="N3506" s="1129">
        <v>0</v>
      </c>
      <c r="O3506" s="1128">
        <v>0</v>
      </c>
      <c r="P3506" s="1127">
        <v>0</v>
      </c>
      <c r="Q3506" s="1127">
        <v>0</v>
      </c>
      <c r="R3506" s="1127">
        <v>0</v>
      </c>
      <c r="S3506" s="1127">
        <v>0</v>
      </c>
      <c r="T3506" s="1130">
        <v>0</v>
      </c>
      <c r="U3506" s="1130">
        <v>0</v>
      </c>
      <c r="V3506" s="1130">
        <v>0</v>
      </c>
      <c r="W3506" s="1127">
        <v>0</v>
      </c>
      <c r="X3506" s="1130">
        <v>0</v>
      </c>
      <c r="Y3506" s="735">
        <v>0</v>
      </c>
      <c r="Z3506" s="1131">
        <v>0</v>
      </c>
      <c r="AA3506" s="1131">
        <v>0</v>
      </c>
      <c r="AB3506" s="1131">
        <v>0</v>
      </c>
      <c r="AC3506" s="1131">
        <v>0</v>
      </c>
      <c r="AD3506" s="1131">
        <v>0</v>
      </c>
      <c r="AE3506" s="1131">
        <v>0</v>
      </c>
      <c r="AF3506" s="126"/>
      <c r="AG3506" s="126"/>
      <c r="AH3506" s="126"/>
      <c r="AI3506" s="126"/>
      <c r="AJ3506" s="126"/>
      <c r="AK3506" s="126"/>
      <c r="AL3506" s="126">
        <v>3506</v>
      </c>
    </row>
    <row r="3507" spans="1:38">
      <c r="A3507" s="721" t="s">
        <v>2143</v>
      </c>
      <c r="B3507" s="722">
        <v>29</v>
      </c>
      <c r="C3507" s="722">
        <v>2990</v>
      </c>
      <c r="D3507" s="722">
        <v>299005</v>
      </c>
      <c r="E3507" s="721">
        <v>2990059002</v>
      </c>
      <c r="F3507" s="721" t="s">
        <v>4532</v>
      </c>
      <c r="G3507" s="1127">
        <v>-82166463</v>
      </c>
      <c r="H3507" s="1128">
        <v>0</v>
      </c>
      <c r="I3507" s="1128">
        <v>-82166463</v>
      </c>
      <c r="J3507" s="1128">
        <v>0</v>
      </c>
      <c r="K3507" s="1128">
        <v>0</v>
      </c>
      <c r="L3507" s="1128">
        <v>0</v>
      </c>
      <c r="M3507" s="1128">
        <v>0</v>
      </c>
      <c r="N3507" s="1129">
        <v>0</v>
      </c>
      <c r="O3507" s="1128">
        <v>0</v>
      </c>
      <c r="P3507" s="1127">
        <v>0</v>
      </c>
      <c r="Q3507" s="1127">
        <v>0</v>
      </c>
      <c r="R3507" s="1127">
        <v>0</v>
      </c>
      <c r="S3507" s="1127">
        <v>0</v>
      </c>
      <c r="T3507" s="1130">
        <v>0</v>
      </c>
      <c r="U3507" s="1130">
        <v>0</v>
      </c>
      <c r="V3507" s="1130">
        <v>0</v>
      </c>
      <c r="W3507" s="1127">
        <v>0</v>
      </c>
      <c r="X3507" s="1130">
        <v>0</v>
      </c>
      <c r="Y3507" s="735">
        <v>0</v>
      </c>
      <c r="Z3507" s="1131">
        <v>0</v>
      </c>
      <c r="AA3507" s="1131">
        <v>0</v>
      </c>
      <c r="AB3507" s="1131">
        <v>0</v>
      </c>
      <c r="AC3507" s="1131">
        <v>0</v>
      </c>
      <c r="AD3507" s="1131">
        <v>0</v>
      </c>
      <c r="AE3507" s="1131">
        <v>0</v>
      </c>
      <c r="AF3507" s="126"/>
      <c r="AG3507" s="126"/>
      <c r="AH3507" s="126"/>
      <c r="AI3507" s="126"/>
      <c r="AJ3507" s="126"/>
      <c r="AK3507" s="126"/>
      <c r="AL3507" s="126">
        <v>3507</v>
      </c>
    </row>
    <row r="3508" spans="1:38">
      <c r="A3508" s="721" t="s">
        <v>2143</v>
      </c>
      <c r="B3508" s="722">
        <v>29</v>
      </c>
      <c r="C3508" s="722">
        <v>2990</v>
      </c>
      <c r="D3508" s="722">
        <v>299005</v>
      </c>
      <c r="E3508" s="721">
        <v>2990059004</v>
      </c>
      <c r="F3508" s="721" t="s">
        <v>4587</v>
      </c>
      <c r="G3508" s="1127">
        <v>0</v>
      </c>
      <c r="H3508" s="1128">
        <v>0</v>
      </c>
      <c r="I3508" s="1128">
        <v>0</v>
      </c>
      <c r="J3508" s="1128">
        <v>0</v>
      </c>
      <c r="K3508" s="1128">
        <v>0</v>
      </c>
      <c r="L3508" s="1128">
        <v>0</v>
      </c>
      <c r="M3508" s="1128">
        <v>0</v>
      </c>
      <c r="N3508" s="1129">
        <v>0</v>
      </c>
      <c r="O3508" s="1128">
        <v>0</v>
      </c>
      <c r="P3508" s="1127">
        <v>0</v>
      </c>
      <c r="Q3508" s="1127">
        <v>0</v>
      </c>
      <c r="R3508" s="1127">
        <v>0</v>
      </c>
      <c r="S3508" s="1127">
        <v>0</v>
      </c>
      <c r="T3508" s="1130">
        <v>0</v>
      </c>
      <c r="U3508" s="1130">
        <v>0</v>
      </c>
      <c r="V3508" s="1130">
        <v>0</v>
      </c>
      <c r="W3508" s="1127">
        <v>0</v>
      </c>
      <c r="X3508" s="1130">
        <v>0</v>
      </c>
      <c r="Y3508" s="735">
        <v>0</v>
      </c>
      <c r="Z3508" s="1131">
        <v>0</v>
      </c>
      <c r="AA3508" s="1131">
        <v>0</v>
      </c>
      <c r="AB3508" s="1131">
        <v>0</v>
      </c>
      <c r="AC3508" s="1131">
        <v>0</v>
      </c>
      <c r="AD3508" s="1131">
        <v>0</v>
      </c>
      <c r="AE3508" s="1131">
        <v>0</v>
      </c>
      <c r="AF3508" s="126"/>
      <c r="AG3508" s="126"/>
      <c r="AH3508" s="126"/>
      <c r="AI3508" s="126"/>
      <c r="AJ3508" s="126"/>
      <c r="AK3508" s="126"/>
      <c r="AL3508" s="126">
        <v>3508</v>
      </c>
    </row>
    <row r="3509" spans="1:38">
      <c r="A3509" s="721" t="s">
        <v>2143</v>
      </c>
      <c r="B3509" s="722">
        <v>29</v>
      </c>
      <c r="C3509" s="722">
        <v>2990</v>
      </c>
      <c r="D3509" s="722">
        <v>299005</v>
      </c>
      <c r="E3509" s="721">
        <v>2990059040</v>
      </c>
      <c r="F3509" s="721" t="s">
        <v>4588</v>
      </c>
      <c r="G3509" s="1127">
        <v>0</v>
      </c>
      <c r="H3509" s="1128">
        <v>0</v>
      </c>
      <c r="I3509" s="1128">
        <v>0</v>
      </c>
      <c r="J3509" s="1128">
        <v>0</v>
      </c>
      <c r="K3509" s="1128">
        <v>0</v>
      </c>
      <c r="L3509" s="1128">
        <v>0</v>
      </c>
      <c r="M3509" s="1128">
        <v>0</v>
      </c>
      <c r="N3509" s="1129">
        <v>0</v>
      </c>
      <c r="O3509" s="1128">
        <v>0</v>
      </c>
      <c r="P3509" s="1127">
        <v>0</v>
      </c>
      <c r="Q3509" s="1127">
        <v>0</v>
      </c>
      <c r="R3509" s="1127">
        <v>0</v>
      </c>
      <c r="S3509" s="1127">
        <v>0</v>
      </c>
      <c r="T3509" s="1130">
        <v>0</v>
      </c>
      <c r="U3509" s="1130">
        <v>0</v>
      </c>
      <c r="V3509" s="1130">
        <v>0</v>
      </c>
      <c r="W3509" s="1127">
        <v>0</v>
      </c>
      <c r="X3509" s="1130">
        <v>0</v>
      </c>
      <c r="Y3509" s="735">
        <v>0</v>
      </c>
      <c r="Z3509" s="1131">
        <v>0</v>
      </c>
      <c r="AA3509" s="1131">
        <v>0</v>
      </c>
      <c r="AB3509" s="1131">
        <v>0</v>
      </c>
      <c r="AC3509" s="1131">
        <v>0</v>
      </c>
      <c r="AD3509" s="1131">
        <v>0</v>
      </c>
      <c r="AE3509" s="1131">
        <v>0</v>
      </c>
      <c r="AF3509" s="126"/>
      <c r="AG3509" s="126"/>
      <c r="AH3509" s="126"/>
      <c r="AI3509" s="126"/>
      <c r="AJ3509" s="126"/>
      <c r="AK3509" s="126"/>
      <c r="AL3509" s="126">
        <v>3509</v>
      </c>
    </row>
    <row r="3510" spans="1:38">
      <c r="A3510" s="721" t="s">
        <v>2143</v>
      </c>
      <c r="B3510" s="722">
        <v>29</v>
      </c>
      <c r="C3510" s="722">
        <v>2990</v>
      </c>
      <c r="D3510" s="722">
        <v>299005</v>
      </c>
      <c r="E3510" s="721">
        <v>2990059313</v>
      </c>
      <c r="F3510" s="721" t="s">
        <v>4589</v>
      </c>
      <c r="G3510" s="1127">
        <v>458035</v>
      </c>
      <c r="H3510" s="1128">
        <v>0</v>
      </c>
      <c r="I3510" s="1128">
        <v>458035.49</v>
      </c>
      <c r="J3510" s="1128">
        <v>0.48999999999068677</v>
      </c>
      <c r="K3510" s="1128">
        <v>0</v>
      </c>
      <c r="L3510" s="1128">
        <v>0.48999999999068677</v>
      </c>
      <c r="M3510" s="1128">
        <v>0</v>
      </c>
      <c r="N3510" s="1129">
        <v>0</v>
      </c>
      <c r="O3510" s="1128">
        <v>0.48999999999068677</v>
      </c>
      <c r="P3510" s="1127">
        <v>0.18129999999655411</v>
      </c>
      <c r="Q3510" s="1127">
        <v>0</v>
      </c>
      <c r="R3510" s="1127">
        <v>0</v>
      </c>
      <c r="S3510" s="1127">
        <v>0</v>
      </c>
      <c r="T3510" s="1130">
        <v>0</v>
      </c>
      <c r="U3510" s="1130">
        <v>0</v>
      </c>
      <c r="V3510" s="1130">
        <v>0</v>
      </c>
      <c r="W3510" s="1127">
        <v>0</v>
      </c>
      <c r="X3510" s="1130">
        <v>0.18129999999655411</v>
      </c>
      <c r="Y3510" s="735">
        <v>0.37</v>
      </c>
      <c r="Z3510" s="1131">
        <v>0.18129999999655411</v>
      </c>
      <c r="AA3510" s="1131">
        <v>0</v>
      </c>
      <c r="AB3510" s="1131">
        <v>0</v>
      </c>
      <c r="AC3510" s="1131">
        <v>0</v>
      </c>
      <c r="AD3510" s="1131">
        <v>0.18129999999655411</v>
      </c>
      <c r="AE3510" s="1131">
        <v>0</v>
      </c>
      <c r="AF3510" s="126"/>
      <c r="AG3510" s="126"/>
      <c r="AH3510" s="126"/>
      <c r="AI3510" s="126"/>
      <c r="AJ3510" s="126"/>
      <c r="AK3510" s="126"/>
      <c r="AL3510" s="126">
        <v>3510</v>
      </c>
    </row>
    <row r="3511" spans="1:38">
      <c r="A3511" s="721" t="s">
        <v>2143</v>
      </c>
      <c r="B3511" s="722">
        <v>29</v>
      </c>
      <c r="C3511" s="722">
        <v>2990</v>
      </c>
      <c r="D3511" s="722">
        <v>299095</v>
      </c>
      <c r="E3511" s="721">
        <v>2990959606</v>
      </c>
      <c r="F3511" s="721" t="s">
        <v>4590</v>
      </c>
      <c r="G3511" s="1127">
        <v>-529000</v>
      </c>
      <c r="H3511" s="1128">
        <v>0</v>
      </c>
      <c r="I3511" s="1128">
        <v>-529000</v>
      </c>
      <c r="J3511" s="1128">
        <v>0</v>
      </c>
      <c r="K3511" s="1128">
        <v>0</v>
      </c>
      <c r="L3511" s="1128">
        <v>0</v>
      </c>
      <c r="M3511" s="1128">
        <v>0</v>
      </c>
      <c r="N3511" s="1129">
        <v>0</v>
      </c>
      <c r="O3511" s="1128">
        <v>0</v>
      </c>
      <c r="P3511" s="1127">
        <v>0</v>
      </c>
      <c r="Q3511" s="1127">
        <v>0</v>
      </c>
      <c r="R3511" s="1127">
        <v>0</v>
      </c>
      <c r="S3511" s="1127">
        <v>0</v>
      </c>
      <c r="T3511" s="1130">
        <v>0</v>
      </c>
      <c r="U3511" s="1130">
        <v>0</v>
      </c>
      <c r="V3511" s="1130">
        <v>0</v>
      </c>
      <c r="W3511" s="1127">
        <v>0</v>
      </c>
      <c r="X3511" s="1130">
        <v>0</v>
      </c>
      <c r="Y3511" s="735">
        <v>0</v>
      </c>
      <c r="Z3511" s="1131">
        <v>0</v>
      </c>
      <c r="AA3511" s="1131">
        <v>0</v>
      </c>
      <c r="AB3511" s="1131">
        <v>0</v>
      </c>
      <c r="AC3511" s="1131">
        <v>0</v>
      </c>
      <c r="AD3511" s="1131">
        <v>0</v>
      </c>
      <c r="AE3511" s="1131">
        <v>0</v>
      </c>
      <c r="AF3511" s="126"/>
      <c r="AG3511" s="126"/>
      <c r="AH3511" s="126"/>
      <c r="AI3511" s="126"/>
      <c r="AJ3511" s="126"/>
      <c r="AK3511" s="126"/>
      <c r="AL3511" s="126">
        <v>3511</v>
      </c>
    </row>
    <row r="3512" spans="1:38">
      <c r="A3512" s="721" t="s">
        <v>1857</v>
      </c>
      <c r="B3512" s="722">
        <v>12</v>
      </c>
      <c r="C3512" s="722">
        <v>1215</v>
      </c>
      <c r="D3512" s="722">
        <v>121505</v>
      </c>
      <c r="E3512" s="721">
        <v>1215050500</v>
      </c>
      <c r="F3512" s="721" t="s">
        <v>4981</v>
      </c>
      <c r="G3512" s="1127">
        <v>0</v>
      </c>
      <c r="H3512" s="1128">
        <v>0</v>
      </c>
      <c r="I3512" s="1128">
        <v>0</v>
      </c>
      <c r="J3512" s="1128">
        <v>0</v>
      </c>
      <c r="K3512" s="1128">
        <v>0</v>
      </c>
      <c r="L3512" s="1128">
        <v>0</v>
      </c>
      <c r="M3512" s="1128">
        <v>0</v>
      </c>
      <c r="N3512" s="1129">
        <v>0</v>
      </c>
      <c r="O3512" s="1128">
        <v>0</v>
      </c>
      <c r="P3512" s="1127">
        <v>0</v>
      </c>
      <c r="Q3512" s="1127">
        <v>0</v>
      </c>
      <c r="R3512" s="1127">
        <v>0</v>
      </c>
      <c r="S3512" s="1127">
        <v>0</v>
      </c>
      <c r="T3512" s="1130">
        <v>0</v>
      </c>
      <c r="U3512" s="1130">
        <v>0</v>
      </c>
      <c r="V3512" s="1130">
        <v>0</v>
      </c>
      <c r="W3512" s="1127">
        <v>0</v>
      </c>
      <c r="X3512" s="1130">
        <v>0</v>
      </c>
      <c r="Y3512" s="735">
        <v>0</v>
      </c>
      <c r="Z3512" s="1131">
        <v>0</v>
      </c>
      <c r="AA3512" s="1131">
        <v>0</v>
      </c>
      <c r="AB3512" s="1131">
        <v>0</v>
      </c>
      <c r="AC3512" s="1131">
        <v>0</v>
      </c>
      <c r="AD3512" s="1131">
        <v>0</v>
      </c>
      <c r="AE3512" s="1131">
        <v>0</v>
      </c>
      <c r="AF3512" s="126"/>
      <c r="AG3512" s="126"/>
      <c r="AH3512" s="126"/>
      <c r="AI3512" s="126"/>
      <c r="AJ3512" s="126"/>
      <c r="AK3512" s="126"/>
      <c r="AL3512" s="126">
        <v>3512</v>
      </c>
    </row>
    <row r="3513" spans="1:38">
      <c r="A3513" s="721" t="s">
        <v>1851</v>
      </c>
      <c r="B3513" s="722">
        <v>13</v>
      </c>
      <c r="C3513" s="722">
        <v>1302</v>
      </c>
      <c r="D3513" s="722">
        <v>130205</v>
      </c>
      <c r="E3513" s="721">
        <v>1302050512</v>
      </c>
      <c r="F3513" s="721" t="s">
        <v>1868</v>
      </c>
      <c r="G3513" s="1127">
        <v>0</v>
      </c>
      <c r="H3513" s="1128">
        <v>0</v>
      </c>
      <c r="I3513" s="1128">
        <v>0</v>
      </c>
      <c r="J3513" s="1128">
        <v>0</v>
      </c>
      <c r="K3513" s="1128">
        <v>0</v>
      </c>
      <c r="L3513" s="1128">
        <v>0</v>
      </c>
      <c r="M3513" s="1128">
        <v>0</v>
      </c>
      <c r="N3513" s="1129">
        <v>0</v>
      </c>
      <c r="O3513" s="1128">
        <v>0</v>
      </c>
      <c r="P3513" s="1127">
        <v>0</v>
      </c>
      <c r="Q3513" s="1127">
        <v>0</v>
      </c>
      <c r="R3513" s="1127">
        <v>0</v>
      </c>
      <c r="S3513" s="1127">
        <v>0</v>
      </c>
      <c r="T3513" s="1130">
        <v>0</v>
      </c>
      <c r="U3513" s="1130">
        <v>0</v>
      </c>
      <c r="V3513" s="1130">
        <v>0</v>
      </c>
      <c r="W3513" s="1127">
        <v>0</v>
      </c>
      <c r="X3513" s="1130">
        <v>0</v>
      </c>
      <c r="Y3513" s="735">
        <v>0</v>
      </c>
      <c r="Z3513" s="1131">
        <v>0</v>
      </c>
      <c r="AA3513" s="1131">
        <v>0</v>
      </c>
      <c r="AB3513" s="1131">
        <v>0</v>
      </c>
      <c r="AC3513" s="1131">
        <v>0</v>
      </c>
      <c r="AD3513" s="1131">
        <v>0</v>
      </c>
      <c r="AE3513" s="1131">
        <v>0</v>
      </c>
      <c r="AF3513" s="126"/>
      <c r="AG3513" s="126"/>
      <c r="AH3513" s="126"/>
      <c r="AI3513" s="126"/>
      <c r="AJ3513" s="126"/>
      <c r="AK3513" s="126"/>
      <c r="AL3513" s="126">
        <v>3513</v>
      </c>
    </row>
    <row r="3514" spans="1:38">
      <c r="A3514" s="721" t="s">
        <v>1891</v>
      </c>
      <c r="B3514" s="722">
        <v>14</v>
      </c>
      <c r="C3514" s="722">
        <v>1408</v>
      </c>
      <c r="D3514" s="722">
        <v>140825</v>
      </c>
      <c r="E3514" s="721">
        <v>1408259231</v>
      </c>
      <c r="F3514" s="721" t="s">
        <v>4533</v>
      </c>
      <c r="G3514" s="1127">
        <v>0</v>
      </c>
      <c r="H3514" s="1128">
        <v>0</v>
      </c>
      <c r="I3514" s="1128">
        <v>0</v>
      </c>
      <c r="J3514" s="1128">
        <v>0</v>
      </c>
      <c r="K3514" s="1128">
        <v>0</v>
      </c>
      <c r="L3514" s="1128">
        <v>0</v>
      </c>
      <c r="M3514" s="1128">
        <v>0</v>
      </c>
      <c r="N3514" s="1129">
        <v>0</v>
      </c>
      <c r="O3514" s="1128">
        <v>0</v>
      </c>
      <c r="P3514" s="1127">
        <v>0</v>
      </c>
      <c r="Q3514" s="1127">
        <v>0</v>
      </c>
      <c r="R3514" s="1127">
        <v>0</v>
      </c>
      <c r="S3514" s="1127">
        <v>0</v>
      </c>
      <c r="T3514" s="1130">
        <v>0</v>
      </c>
      <c r="U3514" s="1130">
        <v>0</v>
      </c>
      <c r="V3514" s="1130">
        <v>0</v>
      </c>
      <c r="W3514" s="1127">
        <v>0</v>
      </c>
      <c r="X3514" s="1130">
        <v>0</v>
      </c>
      <c r="Y3514" s="735">
        <v>0</v>
      </c>
      <c r="Z3514" s="1131">
        <v>0</v>
      </c>
      <c r="AA3514" s="1131">
        <v>0</v>
      </c>
      <c r="AB3514" s="1131">
        <v>0</v>
      </c>
      <c r="AC3514" s="1131">
        <v>0</v>
      </c>
      <c r="AD3514" s="1131">
        <v>0</v>
      </c>
      <c r="AE3514" s="1131">
        <v>0</v>
      </c>
      <c r="AF3514" s="126"/>
      <c r="AG3514" s="126"/>
      <c r="AH3514" s="126"/>
      <c r="AI3514" s="126"/>
      <c r="AJ3514" s="126"/>
      <c r="AK3514" s="126"/>
      <c r="AL3514" s="126">
        <v>3514</v>
      </c>
    </row>
    <row r="3515" spans="1:38">
      <c r="A3515" s="721" t="s">
        <v>1891</v>
      </c>
      <c r="B3515" s="722">
        <v>14</v>
      </c>
      <c r="C3515" s="722">
        <v>1410</v>
      </c>
      <c r="D3515" s="722">
        <v>141010</v>
      </c>
      <c r="E3515" s="721">
        <v>1410109231</v>
      </c>
      <c r="F3515" s="721" t="s">
        <v>696</v>
      </c>
      <c r="G3515" s="1127">
        <v>0</v>
      </c>
      <c r="H3515" s="1128">
        <v>0</v>
      </c>
      <c r="I3515" s="1128">
        <v>0</v>
      </c>
      <c r="J3515" s="1128">
        <v>0</v>
      </c>
      <c r="K3515" s="1128">
        <v>0</v>
      </c>
      <c r="L3515" s="1128">
        <v>0</v>
      </c>
      <c r="M3515" s="1128">
        <v>0</v>
      </c>
      <c r="N3515" s="1129">
        <v>0</v>
      </c>
      <c r="O3515" s="1128">
        <v>0</v>
      </c>
      <c r="P3515" s="1127">
        <v>0</v>
      </c>
      <c r="Q3515" s="1127">
        <v>0</v>
      </c>
      <c r="R3515" s="1127">
        <v>0</v>
      </c>
      <c r="S3515" s="1127">
        <v>0</v>
      </c>
      <c r="T3515" s="1130">
        <v>0</v>
      </c>
      <c r="U3515" s="1130">
        <v>0</v>
      </c>
      <c r="V3515" s="1130">
        <v>0</v>
      </c>
      <c r="W3515" s="1127">
        <v>0</v>
      </c>
      <c r="X3515" s="1130">
        <v>0</v>
      </c>
      <c r="Y3515" s="735">
        <v>0</v>
      </c>
      <c r="Z3515" s="1131">
        <v>0</v>
      </c>
      <c r="AA3515" s="1131">
        <v>0</v>
      </c>
      <c r="AB3515" s="1131">
        <v>0</v>
      </c>
      <c r="AC3515" s="1131">
        <v>0</v>
      </c>
      <c r="AD3515" s="1131">
        <v>0</v>
      </c>
      <c r="AE3515" s="1131">
        <v>0</v>
      </c>
      <c r="AF3515" s="126"/>
      <c r="AG3515" s="126"/>
      <c r="AH3515" s="126"/>
      <c r="AI3515" s="126"/>
      <c r="AJ3515" s="126"/>
      <c r="AK3515" s="126"/>
      <c r="AL3515" s="126">
        <v>3515</v>
      </c>
    </row>
    <row r="3516" spans="1:38">
      <c r="A3516" s="721" t="s">
        <v>1891</v>
      </c>
      <c r="B3516" s="722">
        <v>14</v>
      </c>
      <c r="C3516" s="722">
        <v>1410</v>
      </c>
      <c r="D3516" s="722">
        <v>141025</v>
      </c>
      <c r="E3516" s="721">
        <v>1410259231</v>
      </c>
      <c r="F3516" s="721" t="s">
        <v>4534</v>
      </c>
      <c r="G3516" s="1127">
        <v>0</v>
      </c>
      <c r="H3516" s="1128">
        <v>0</v>
      </c>
      <c r="I3516" s="1128">
        <v>0</v>
      </c>
      <c r="J3516" s="1128">
        <v>0</v>
      </c>
      <c r="K3516" s="1128">
        <v>0</v>
      </c>
      <c r="L3516" s="1128">
        <v>0</v>
      </c>
      <c r="M3516" s="1128">
        <v>0</v>
      </c>
      <c r="N3516" s="1129">
        <v>0</v>
      </c>
      <c r="O3516" s="1128">
        <v>0</v>
      </c>
      <c r="P3516" s="1127">
        <v>0</v>
      </c>
      <c r="Q3516" s="1127">
        <v>0</v>
      </c>
      <c r="R3516" s="1127">
        <v>0</v>
      </c>
      <c r="S3516" s="1127">
        <v>0</v>
      </c>
      <c r="T3516" s="1130">
        <v>0</v>
      </c>
      <c r="U3516" s="1130">
        <v>0</v>
      </c>
      <c r="V3516" s="1130">
        <v>0</v>
      </c>
      <c r="W3516" s="1127">
        <v>0</v>
      </c>
      <c r="X3516" s="1130">
        <v>0</v>
      </c>
      <c r="Y3516" s="735">
        <v>0</v>
      </c>
      <c r="Z3516" s="1131">
        <v>0</v>
      </c>
      <c r="AA3516" s="1131">
        <v>0</v>
      </c>
      <c r="AB3516" s="1131">
        <v>0</v>
      </c>
      <c r="AC3516" s="1131">
        <v>0</v>
      </c>
      <c r="AD3516" s="1131">
        <v>0</v>
      </c>
      <c r="AE3516" s="1131">
        <v>0</v>
      </c>
      <c r="AF3516" s="126"/>
      <c r="AG3516" s="126"/>
      <c r="AH3516" s="126"/>
      <c r="AI3516" s="126"/>
      <c r="AJ3516" s="126"/>
      <c r="AK3516" s="126"/>
      <c r="AL3516" s="126">
        <v>3516</v>
      </c>
    </row>
    <row r="3517" spans="1:38">
      <c r="A3517" s="721" t="s">
        <v>1891</v>
      </c>
      <c r="B3517" s="722">
        <v>16</v>
      </c>
      <c r="C3517" s="722">
        <v>1605</v>
      </c>
      <c r="D3517" s="722">
        <v>160530</v>
      </c>
      <c r="E3517" s="721">
        <v>1605307000</v>
      </c>
      <c r="F3517" s="721" t="s">
        <v>4538</v>
      </c>
      <c r="G3517" s="1127">
        <v>0</v>
      </c>
      <c r="H3517" s="1128">
        <v>0</v>
      </c>
      <c r="I3517" s="1128">
        <v>0</v>
      </c>
      <c r="J3517" s="1128">
        <v>0</v>
      </c>
      <c r="K3517" s="1128">
        <v>0</v>
      </c>
      <c r="L3517" s="1128">
        <v>0</v>
      </c>
      <c r="M3517" s="1128">
        <v>0</v>
      </c>
      <c r="N3517" s="1129">
        <v>0</v>
      </c>
      <c r="O3517" s="1128">
        <v>0</v>
      </c>
      <c r="P3517" s="1127">
        <v>0</v>
      </c>
      <c r="Q3517" s="1127">
        <v>0</v>
      </c>
      <c r="R3517" s="1127">
        <v>0</v>
      </c>
      <c r="S3517" s="1127">
        <v>0</v>
      </c>
      <c r="T3517" s="1130">
        <v>0</v>
      </c>
      <c r="U3517" s="1130">
        <v>0</v>
      </c>
      <c r="V3517" s="1130">
        <v>0</v>
      </c>
      <c r="W3517" s="1127">
        <v>0</v>
      </c>
      <c r="X3517" s="1130">
        <v>0</v>
      </c>
      <c r="Y3517" s="735">
        <v>0</v>
      </c>
      <c r="Z3517" s="1131">
        <v>0</v>
      </c>
      <c r="AA3517" s="1131">
        <v>0</v>
      </c>
      <c r="AB3517" s="1131">
        <v>0</v>
      </c>
      <c r="AC3517" s="1131">
        <v>0</v>
      </c>
      <c r="AD3517" s="1131">
        <v>0</v>
      </c>
      <c r="AE3517" s="1131">
        <v>0</v>
      </c>
      <c r="AF3517" s="126"/>
      <c r="AG3517" s="126"/>
      <c r="AH3517" s="126"/>
      <c r="AI3517" s="126"/>
      <c r="AJ3517" s="126"/>
      <c r="AK3517" s="126"/>
      <c r="AL3517" s="126">
        <v>3517</v>
      </c>
    </row>
    <row r="3518" spans="1:38">
      <c r="A3518" s="721" t="s">
        <v>1891</v>
      </c>
      <c r="B3518" s="722">
        <v>18</v>
      </c>
      <c r="C3518" s="722">
        <v>1801</v>
      </c>
      <c r="D3518" s="722">
        <v>180162</v>
      </c>
      <c r="E3518" s="721">
        <v>1801621010</v>
      </c>
      <c r="F3518" s="721" t="s">
        <v>4536</v>
      </c>
      <c r="G3518" s="1127">
        <v>0</v>
      </c>
      <c r="H3518" s="1128">
        <v>0</v>
      </c>
      <c r="I3518" s="1128">
        <v>0</v>
      </c>
      <c r="J3518" s="1128">
        <v>0</v>
      </c>
      <c r="K3518" s="1128">
        <v>0</v>
      </c>
      <c r="L3518" s="1128">
        <v>0</v>
      </c>
      <c r="M3518" s="1128">
        <v>0</v>
      </c>
      <c r="N3518" s="1129">
        <v>0</v>
      </c>
      <c r="O3518" s="1128">
        <v>0</v>
      </c>
      <c r="P3518" s="1127">
        <v>0</v>
      </c>
      <c r="Q3518" s="1127">
        <v>0</v>
      </c>
      <c r="R3518" s="1127">
        <v>0</v>
      </c>
      <c r="S3518" s="1127">
        <v>0</v>
      </c>
      <c r="T3518" s="1130">
        <v>0</v>
      </c>
      <c r="U3518" s="1130">
        <v>0</v>
      </c>
      <c r="V3518" s="1130">
        <v>0</v>
      </c>
      <c r="W3518" s="1127">
        <v>0</v>
      </c>
      <c r="X3518" s="1130">
        <v>0</v>
      </c>
      <c r="Y3518" s="735">
        <v>0</v>
      </c>
      <c r="Z3518" s="1131">
        <v>0</v>
      </c>
      <c r="AA3518" s="1131">
        <v>0</v>
      </c>
      <c r="AB3518" s="1131">
        <v>0</v>
      </c>
      <c r="AC3518" s="1131">
        <v>0</v>
      </c>
      <c r="AD3518" s="1131">
        <v>0</v>
      </c>
      <c r="AE3518" s="1131">
        <v>0</v>
      </c>
      <c r="AF3518" s="126"/>
      <c r="AG3518" s="126"/>
      <c r="AH3518" s="126"/>
      <c r="AI3518" s="126"/>
      <c r="AJ3518" s="126"/>
      <c r="AK3518" s="126"/>
      <c r="AL3518" s="126">
        <v>3518</v>
      </c>
    </row>
    <row r="3519" spans="1:38">
      <c r="A3519" s="721" t="s">
        <v>1891</v>
      </c>
      <c r="B3519" s="722">
        <v>18</v>
      </c>
      <c r="C3519" s="722">
        <v>1816</v>
      </c>
      <c r="D3519" s="722">
        <v>181605</v>
      </c>
      <c r="E3519" s="721">
        <v>1816059703</v>
      </c>
      <c r="F3519" s="721" t="s">
        <v>4982</v>
      </c>
      <c r="G3519" s="1127">
        <v>0</v>
      </c>
      <c r="H3519" s="1128">
        <v>0</v>
      </c>
      <c r="I3519" s="1128">
        <v>0</v>
      </c>
      <c r="J3519" s="1128">
        <v>0</v>
      </c>
      <c r="K3519" s="1128">
        <v>0</v>
      </c>
      <c r="L3519" s="1128">
        <v>0</v>
      </c>
      <c r="M3519" s="1128">
        <v>0</v>
      </c>
      <c r="N3519" s="1129">
        <v>0</v>
      </c>
      <c r="O3519" s="1128">
        <v>0</v>
      </c>
      <c r="P3519" s="1127">
        <v>0</v>
      </c>
      <c r="Q3519" s="1127">
        <v>0</v>
      </c>
      <c r="R3519" s="1127">
        <v>0</v>
      </c>
      <c r="S3519" s="1127">
        <v>0</v>
      </c>
      <c r="T3519" s="1130">
        <v>0</v>
      </c>
      <c r="U3519" s="1130">
        <v>0</v>
      </c>
      <c r="V3519" s="1130">
        <v>0</v>
      </c>
      <c r="W3519" s="1127">
        <v>0</v>
      </c>
      <c r="X3519" s="1130">
        <v>0</v>
      </c>
      <c r="Y3519" s="735">
        <v>0</v>
      </c>
      <c r="Z3519" s="1131">
        <v>0</v>
      </c>
      <c r="AA3519" s="1131">
        <v>0</v>
      </c>
      <c r="AB3519" s="1131">
        <v>0</v>
      </c>
      <c r="AC3519" s="1131">
        <v>0</v>
      </c>
      <c r="AD3519" s="1131">
        <v>0</v>
      </c>
      <c r="AE3519" s="1131">
        <v>0</v>
      </c>
      <c r="AF3519" s="126"/>
      <c r="AG3519" s="126"/>
      <c r="AH3519" s="126"/>
      <c r="AI3519" s="126"/>
      <c r="AJ3519" s="126"/>
      <c r="AK3519" s="126"/>
      <c r="AL3519" s="126">
        <v>3519</v>
      </c>
    </row>
    <row r="3520" spans="1:38">
      <c r="A3520" s="721" t="s">
        <v>1891</v>
      </c>
      <c r="B3520" s="722">
        <v>18</v>
      </c>
      <c r="C3520" s="722">
        <v>1816</v>
      </c>
      <c r="D3520" s="722">
        <v>181625</v>
      </c>
      <c r="E3520" s="721">
        <v>1816259703</v>
      </c>
      <c r="F3520" s="721" t="s">
        <v>4983</v>
      </c>
      <c r="G3520" s="1127">
        <v>0</v>
      </c>
      <c r="H3520" s="1128">
        <v>0</v>
      </c>
      <c r="I3520" s="1128">
        <v>0</v>
      </c>
      <c r="J3520" s="1128">
        <v>0</v>
      </c>
      <c r="K3520" s="1128">
        <v>0</v>
      </c>
      <c r="L3520" s="1128">
        <v>0</v>
      </c>
      <c r="M3520" s="1128">
        <v>0</v>
      </c>
      <c r="N3520" s="1129">
        <v>0</v>
      </c>
      <c r="O3520" s="1128">
        <v>0</v>
      </c>
      <c r="P3520" s="1127">
        <v>0</v>
      </c>
      <c r="Q3520" s="1127">
        <v>0</v>
      </c>
      <c r="R3520" s="1127">
        <v>0</v>
      </c>
      <c r="S3520" s="1127">
        <v>0</v>
      </c>
      <c r="T3520" s="1130">
        <v>0</v>
      </c>
      <c r="U3520" s="1130">
        <v>0</v>
      </c>
      <c r="V3520" s="1130">
        <v>0</v>
      </c>
      <c r="W3520" s="1127">
        <v>0</v>
      </c>
      <c r="X3520" s="1130">
        <v>0</v>
      </c>
      <c r="Y3520" s="735">
        <v>0</v>
      </c>
      <c r="Z3520" s="1131">
        <v>0</v>
      </c>
      <c r="AA3520" s="1131">
        <v>0</v>
      </c>
      <c r="AB3520" s="1131">
        <v>0</v>
      </c>
      <c r="AC3520" s="1131">
        <v>0</v>
      </c>
      <c r="AD3520" s="1131">
        <v>0</v>
      </c>
      <c r="AE3520" s="1131">
        <v>0</v>
      </c>
      <c r="AF3520" s="126"/>
      <c r="AG3520" s="126"/>
      <c r="AH3520" s="126"/>
      <c r="AI3520" s="126"/>
      <c r="AJ3520" s="126"/>
      <c r="AK3520" s="126"/>
      <c r="AL3520" s="126">
        <v>3520</v>
      </c>
    </row>
    <row r="3521" spans="1:38">
      <c r="A3521" s="721" t="s">
        <v>2049</v>
      </c>
      <c r="B3521" s="722">
        <v>19</v>
      </c>
      <c r="C3521" s="722">
        <v>1960</v>
      </c>
      <c r="D3521" s="722">
        <v>196095</v>
      </c>
      <c r="E3521" s="721">
        <v>1960950007</v>
      </c>
      <c r="F3521" s="721" t="s">
        <v>2055</v>
      </c>
      <c r="G3521" s="1127">
        <v>0</v>
      </c>
      <c r="H3521" s="1128">
        <v>0</v>
      </c>
      <c r="I3521" s="1128">
        <v>0</v>
      </c>
      <c r="J3521" s="1128">
        <v>0</v>
      </c>
      <c r="K3521" s="1128">
        <v>0</v>
      </c>
      <c r="L3521" s="1128">
        <v>0</v>
      </c>
      <c r="M3521" s="1128">
        <v>0</v>
      </c>
      <c r="N3521" s="1129">
        <v>0</v>
      </c>
      <c r="O3521" s="1128">
        <v>0</v>
      </c>
      <c r="P3521" s="1127">
        <v>0</v>
      </c>
      <c r="Q3521" s="1127">
        <v>0</v>
      </c>
      <c r="R3521" s="1127">
        <v>0</v>
      </c>
      <c r="S3521" s="1127">
        <v>0</v>
      </c>
      <c r="T3521" s="1130">
        <v>0</v>
      </c>
      <c r="U3521" s="1130">
        <v>0</v>
      </c>
      <c r="V3521" s="1130">
        <v>0</v>
      </c>
      <c r="W3521" s="1127">
        <v>0</v>
      </c>
      <c r="X3521" s="1130">
        <v>0</v>
      </c>
      <c r="Y3521" s="735">
        <v>0</v>
      </c>
      <c r="Z3521" s="1131">
        <v>0</v>
      </c>
      <c r="AA3521" s="1131">
        <v>0</v>
      </c>
      <c r="AB3521" s="1131">
        <v>0</v>
      </c>
      <c r="AC3521" s="1131">
        <v>0</v>
      </c>
      <c r="AD3521" s="1131">
        <v>0</v>
      </c>
      <c r="AE3521" s="1131">
        <v>0</v>
      </c>
      <c r="AF3521" s="126"/>
      <c r="AG3521" s="126"/>
      <c r="AH3521" s="126"/>
      <c r="AI3521" s="126"/>
      <c r="AJ3521" s="126"/>
      <c r="AK3521" s="126"/>
      <c r="AL3521" s="126">
        <v>3521</v>
      </c>
    </row>
    <row r="3522" spans="1:38">
      <c r="A3522" s="721" t="s">
        <v>2049</v>
      </c>
      <c r="B3522" s="722">
        <v>19</v>
      </c>
      <c r="C3522" s="722">
        <v>1960</v>
      </c>
      <c r="D3522" s="722">
        <v>196095</v>
      </c>
      <c r="E3522" s="721">
        <v>1960950008</v>
      </c>
      <c r="F3522" s="721" t="s">
        <v>2058</v>
      </c>
      <c r="G3522" s="1127">
        <v>0</v>
      </c>
      <c r="H3522" s="1128">
        <v>0</v>
      </c>
      <c r="I3522" s="1128">
        <v>0</v>
      </c>
      <c r="J3522" s="1128">
        <v>0</v>
      </c>
      <c r="K3522" s="1128">
        <v>0</v>
      </c>
      <c r="L3522" s="1128">
        <v>0</v>
      </c>
      <c r="M3522" s="1128">
        <v>0</v>
      </c>
      <c r="N3522" s="1129">
        <v>0</v>
      </c>
      <c r="O3522" s="1128">
        <v>0</v>
      </c>
      <c r="P3522" s="1127">
        <v>0</v>
      </c>
      <c r="Q3522" s="1127">
        <v>0</v>
      </c>
      <c r="R3522" s="1127">
        <v>0</v>
      </c>
      <c r="S3522" s="1127">
        <v>0</v>
      </c>
      <c r="T3522" s="1130">
        <v>0</v>
      </c>
      <c r="U3522" s="1130">
        <v>0</v>
      </c>
      <c r="V3522" s="1130">
        <v>0</v>
      </c>
      <c r="W3522" s="1127">
        <v>0</v>
      </c>
      <c r="X3522" s="1130">
        <v>0</v>
      </c>
      <c r="Y3522" s="735">
        <v>0</v>
      </c>
      <c r="Z3522" s="1131">
        <v>0</v>
      </c>
      <c r="AA3522" s="1131">
        <v>0</v>
      </c>
      <c r="AB3522" s="1131">
        <v>0</v>
      </c>
      <c r="AC3522" s="1131">
        <v>0</v>
      </c>
      <c r="AD3522" s="1131">
        <v>0</v>
      </c>
      <c r="AE3522" s="1131">
        <v>0</v>
      </c>
      <c r="AF3522" s="126"/>
      <c r="AG3522" s="126"/>
      <c r="AH3522" s="126"/>
      <c r="AI3522" s="126"/>
      <c r="AJ3522" s="126"/>
      <c r="AK3522" s="126"/>
      <c r="AL3522" s="126">
        <v>3522</v>
      </c>
    </row>
    <row r="3523" spans="1:38">
      <c r="A3523" s="721" t="s">
        <v>2042</v>
      </c>
      <c r="B3523" s="722">
        <v>19</v>
      </c>
      <c r="C3523" s="722">
        <v>1995</v>
      </c>
      <c r="D3523" s="722">
        <v>199500</v>
      </c>
      <c r="E3523" s="721">
        <v>1995000007</v>
      </c>
      <c r="F3523" s="721" t="s">
        <v>2050</v>
      </c>
      <c r="G3523" s="1127">
        <v>0</v>
      </c>
      <c r="H3523" s="1128">
        <v>0</v>
      </c>
      <c r="I3523" s="1128">
        <v>0</v>
      </c>
      <c r="J3523" s="1128">
        <v>0</v>
      </c>
      <c r="K3523" s="1128">
        <v>0</v>
      </c>
      <c r="L3523" s="1128">
        <v>0</v>
      </c>
      <c r="M3523" s="1128">
        <v>0</v>
      </c>
      <c r="N3523" s="1129">
        <v>0</v>
      </c>
      <c r="O3523" s="1128">
        <v>0</v>
      </c>
      <c r="P3523" s="1127">
        <v>0</v>
      </c>
      <c r="Q3523" s="1127">
        <v>0</v>
      </c>
      <c r="R3523" s="1127">
        <v>0</v>
      </c>
      <c r="S3523" s="1127">
        <v>0</v>
      </c>
      <c r="T3523" s="1130">
        <v>0</v>
      </c>
      <c r="U3523" s="1130">
        <v>0</v>
      </c>
      <c r="V3523" s="1130">
        <v>0</v>
      </c>
      <c r="W3523" s="1127">
        <v>0</v>
      </c>
      <c r="X3523" s="1130">
        <v>0</v>
      </c>
      <c r="Y3523" s="735">
        <v>0</v>
      </c>
      <c r="Z3523" s="1131">
        <v>0</v>
      </c>
      <c r="AA3523" s="1131">
        <v>0</v>
      </c>
      <c r="AB3523" s="1131">
        <v>0</v>
      </c>
      <c r="AC3523" s="1131">
        <v>0</v>
      </c>
      <c r="AD3523" s="1131">
        <v>0</v>
      </c>
      <c r="AE3523" s="1131">
        <v>0</v>
      </c>
      <c r="AF3523" s="126"/>
      <c r="AG3523" s="126"/>
      <c r="AH3523" s="126"/>
      <c r="AI3523" s="126"/>
      <c r="AJ3523" s="126"/>
      <c r="AK3523" s="126"/>
      <c r="AL3523" s="126">
        <v>3523</v>
      </c>
    </row>
    <row r="3524" spans="1:38">
      <c r="A3524" s="721" t="s">
        <v>2042</v>
      </c>
      <c r="B3524" s="722">
        <v>19</v>
      </c>
      <c r="C3524" s="722">
        <v>1995</v>
      </c>
      <c r="D3524" s="722">
        <v>199500</v>
      </c>
      <c r="E3524" s="721">
        <v>1995000008</v>
      </c>
      <c r="F3524" s="721" t="s">
        <v>2052</v>
      </c>
      <c r="G3524" s="1127">
        <v>0</v>
      </c>
      <c r="H3524" s="1128">
        <v>0</v>
      </c>
      <c r="I3524" s="1128">
        <v>0</v>
      </c>
      <c r="J3524" s="1128">
        <v>0</v>
      </c>
      <c r="K3524" s="1128">
        <v>0</v>
      </c>
      <c r="L3524" s="1128">
        <v>0</v>
      </c>
      <c r="M3524" s="1128">
        <v>0</v>
      </c>
      <c r="N3524" s="1129">
        <v>0</v>
      </c>
      <c r="O3524" s="1128">
        <v>0</v>
      </c>
      <c r="P3524" s="1127">
        <v>0</v>
      </c>
      <c r="Q3524" s="1127">
        <v>0</v>
      </c>
      <c r="R3524" s="1127">
        <v>0</v>
      </c>
      <c r="S3524" s="1127">
        <v>0</v>
      </c>
      <c r="T3524" s="1130">
        <v>0</v>
      </c>
      <c r="U3524" s="1130">
        <v>0</v>
      </c>
      <c r="V3524" s="1130">
        <v>0</v>
      </c>
      <c r="W3524" s="1127">
        <v>0</v>
      </c>
      <c r="X3524" s="1130">
        <v>0</v>
      </c>
      <c r="Y3524" s="735">
        <v>0</v>
      </c>
      <c r="Z3524" s="1131">
        <v>0</v>
      </c>
      <c r="AA3524" s="1131">
        <v>0</v>
      </c>
      <c r="AB3524" s="1131">
        <v>0</v>
      </c>
      <c r="AC3524" s="1131">
        <v>0</v>
      </c>
      <c r="AD3524" s="1131">
        <v>0</v>
      </c>
      <c r="AE3524" s="1131">
        <v>0</v>
      </c>
      <c r="AF3524" s="126"/>
      <c r="AG3524" s="126"/>
      <c r="AH3524" s="126"/>
      <c r="AI3524" s="126"/>
      <c r="AJ3524" s="126"/>
      <c r="AK3524" s="126"/>
      <c r="AL3524" s="126">
        <v>3524</v>
      </c>
    </row>
    <row r="3525" spans="1:38">
      <c r="A3525" s="721" t="s">
        <v>1857</v>
      </c>
      <c r="B3525" s="722">
        <v>21</v>
      </c>
      <c r="C3525" s="722">
        <v>2125</v>
      </c>
      <c r="D3525" s="722">
        <v>212505</v>
      </c>
      <c r="E3525" s="721">
        <v>2125050500</v>
      </c>
      <c r="F3525" s="721" t="s">
        <v>4537</v>
      </c>
      <c r="G3525" s="1127">
        <v>0</v>
      </c>
      <c r="H3525" s="1128">
        <v>0</v>
      </c>
      <c r="I3525" s="1128">
        <v>0</v>
      </c>
      <c r="J3525" s="1128">
        <v>0</v>
      </c>
      <c r="K3525" s="1128">
        <v>0</v>
      </c>
      <c r="L3525" s="1128">
        <v>0</v>
      </c>
      <c r="M3525" s="1128">
        <v>0</v>
      </c>
      <c r="N3525" s="1129">
        <v>0</v>
      </c>
      <c r="O3525" s="1128">
        <v>0</v>
      </c>
      <c r="P3525" s="1127">
        <v>0</v>
      </c>
      <c r="Q3525" s="1127">
        <v>0</v>
      </c>
      <c r="R3525" s="1127">
        <v>0</v>
      </c>
      <c r="S3525" s="1127">
        <v>0</v>
      </c>
      <c r="T3525" s="1130">
        <v>0</v>
      </c>
      <c r="U3525" s="1130">
        <v>0</v>
      </c>
      <c r="V3525" s="1130">
        <v>0</v>
      </c>
      <c r="W3525" s="1127">
        <v>0</v>
      </c>
      <c r="X3525" s="1130">
        <v>0</v>
      </c>
      <c r="Y3525" s="735">
        <v>0</v>
      </c>
      <c r="Z3525" s="1131">
        <v>0</v>
      </c>
      <c r="AA3525" s="1131">
        <v>0</v>
      </c>
      <c r="AB3525" s="1131">
        <v>0</v>
      </c>
      <c r="AC3525" s="1131">
        <v>0</v>
      </c>
      <c r="AD3525" s="1131">
        <v>0</v>
      </c>
      <c r="AE3525" s="1131">
        <v>0</v>
      </c>
      <c r="AF3525" s="126"/>
      <c r="AG3525" s="126"/>
      <c r="AH3525" s="126"/>
      <c r="AI3525" s="126"/>
      <c r="AJ3525" s="126"/>
      <c r="AK3525" s="126"/>
      <c r="AL3525" s="126">
        <v>3525</v>
      </c>
    </row>
    <row r="3526" spans="1:38">
      <c r="A3526" s="721" t="s">
        <v>2144</v>
      </c>
      <c r="B3526" s="722">
        <v>28</v>
      </c>
      <c r="C3526" s="722">
        <v>2814</v>
      </c>
      <c r="D3526" s="722">
        <v>281495</v>
      </c>
      <c r="E3526" s="721">
        <v>2814959701</v>
      </c>
      <c r="F3526" s="721" t="s">
        <v>4984</v>
      </c>
      <c r="G3526" s="1127">
        <v>0</v>
      </c>
      <c r="H3526" s="1128">
        <v>0</v>
      </c>
      <c r="I3526" s="1128">
        <v>0</v>
      </c>
      <c r="J3526" s="1128">
        <v>0</v>
      </c>
      <c r="K3526" s="1128">
        <v>0</v>
      </c>
      <c r="L3526" s="1128">
        <v>0</v>
      </c>
      <c r="M3526" s="1128">
        <v>0</v>
      </c>
      <c r="N3526" s="1129">
        <v>0</v>
      </c>
      <c r="O3526" s="1128">
        <v>0</v>
      </c>
      <c r="P3526" s="1127">
        <v>0</v>
      </c>
      <c r="Q3526" s="1127">
        <v>0</v>
      </c>
      <c r="R3526" s="1127">
        <v>0</v>
      </c>
      <c r="S3526" s="1127">
        <v>0</v>
      </c>
      <c r="T3526" s="1130">
        <v>0</v>
      </c>
      <c r="U3526" s="1130">
        <v>0</v>
      </c>
      <c r="V3526" s="1130">
        <v>0</v>
      </c>
      <c r="W3526" s="1127">
        <v>0</v>
      </c>
      <c r="X3526" s="1130">
        <v>0</v>
      </c>
      <c r="Y3526" s="735">
        <v>0</v>
      </c>
      <c r="Z3526" s="1131">
        <v>0</v>
      </c>
      <c r="AA3526" s="1131">
        <v>0</v>
      </c>
      <c r="AB3526" s="1131">
        <v>0</v>
      </c>
      <c r="AC3526" s="1131">
        <v>0</v>
      </c>
      <c r="AD3526" s="1131">
        <v>0</v>
      </c>
      <c r="AE3526" s="1131">
        <v>0</v>
      </c>
      <c r="AF3526" s="126"/>
      <c r="AG3526" s="126"/>
      <c r="AH3526" s="126"/>
      <c r="AI3526" s="126"/>
      <c r="AJ3526" s="126"/>
      <c r="AK3526" s="126"/>
      <c r="AL3526" s="126">
        <v>3526</v>
      </c>
    </row>
    <row r="3527" spans="1:38">
      <c r="A3527" s="721" t="s">
        <v>1849</v>
      </c>
      <c r="B3527" s="722">
        <v>29</v>
      </c>
      <c r="C3527" s="722">
        <v>2940</v>
      </c>
      <c r="D3527" s="722">
        <v>294095</v>
      </c>
      <c r="E3527" s="721">
        <v>2940957013</v>
      </c>
      <c r="F3527" s="721" t="s">
        <v>1779</v>
      </c>
      <c r="G3527" s="1127">
        <v>0</v>
      </c>
      <c r="H3527" s="1128">
        <v>0</v>
      </c>
      <c r="I3527" s="1128">
        <v>0</v>
      </c>
      <c r="J3527" s="1128">
        <v>0</v>
      </c>
      <c r="K3527" s="1128">
        <v>0</v>
      </c>
      <c r="L3527" s="1128">
        <v>0</v>
      </c>
      <c r="M3527" s="1128">
        <v>0</v>
      </c>
      <c r="N3527" s="1129">
        <v>0</v>
      </c>
      <c r="O3527" s="1128">
        <v>0</v>
      </c>
      <c r="P3527" s="1127">
        <v>0</v>
      </c>
      <c r="Q3527" s="1127">
        <v>0</v>
      </c>
      <c r="R3527" s="1127">
        <v>0</v>
      </c>
      <c r="S3527" s="1127">
        <v>0</v>
      </c>
      <c r="T3527" s="1130">
        <v>0</v>
      </c>
      <c r="U3527" s="1130">
        <v>0</v>
      </c>
      <c r="V3527" s="1130">
        <v>0</v>
      </c>
      <c r="W3527" s="1127">
        <v>0</v>
      </c>
      <c r="X3527" s="1130">
        <v>0</v>
      </c>
      <c r="Y3527" s="735">
        <v>0</v>
      </c>
      <c r="Z3527" s="1131">
        <v>0</v>
      </c>
      <c r="AA3527" s="1131">
        <v>0</v>
      </c>
      <c r="AB3527" s="1131">
        <v>0</v>
      </c>
      <c r="AC3527" s="1131">
        <v>0</v>
      </c>
      <c r="AD3527" s="1131">
        <v>0</v>
      </c>
      <c r="AE3527" s="1131">
        <v>0</v>
      </c>
      <c r="AF3527" s="126"/>
      <c r="AG3527" s="126"/>
      <c r="AH3527" s="126"/>
      <c r="AI3527" s="126"/>
      <c r="AJ3527" s="126"/>
      <c r="AK3527" s="126"/>
      <c r="AL3527" s="126">
        <v>3527</v>
      </c>
    </row>
    <row r="3528" spans="1:38">
      <c r="A3528" s="721" t="s">
        <v>1851</v>
      </c>
      <c r="B3528" s="722">
        <v>13</v>
      </c>
      <c r="C3528" s="722">
        <v>1315</v>
      </c>
      <c r="D3528" s="722">
        <v>131505</v>
      </c>
      <c r="E3528" s="721">
        <v>1315050114</v>
      </c>
      <c r="F3528" s="721" t="s">
        <v>352</v>
      </c>
      <c r="G3528" s="1127">
        <v>396015038055</v>
      </c>
      <c r="H3528" s="1128">
        <v>0</v>
      </c>
      <c r="I3528" s="1128">
        <v>451588617417</v>
      </c>
      <c r="J3528" s="1128">
        <v>55573579362</v>
      </c>
      <c r="K3528" s="1128">
        <v>0</v>
      </c>
      <c r="L3528" s="1128">
        <v>55573579362</v>
      </c>
      <c r="M3528" s="1128">
        <v>0</v>
      </c>
      <c r="N3528" s="1129">
        <v>0</v>
      </c>
      <c r="O3528" s="1128">
        <v>55573579362</v>
      </c>
      <c r="P3528" s="1127">
        <v>20562224363.939999</v>
      </c>
      <c r="Q3528" s="1127">
        <v>0</v>
      </c>
      <c r="R3528" s="1127">
        <v>0</v>
      </c>
      <c r="S3528" s="1127">
        <v>0</v>
      </c>
      <c r="T3528" s="1130">
        <v>0</v>
      </c>
      <c r="U3528" s="1130">
        <v>0</v>
      </c>
      <c r="V3528" s="1130">
        <v>0</v>
      </c>
      <c r="W3528" s="1127">
        <v>0</v>
      </c>
      <c r="X3528" s="1130">
        <v>20562224363.939999</v>
      </c>
      <c r="Y3528" s="735">
        <v>0.37</v>
      </c>
      <c r="Z3528" s="1131">
        <v>20562224363.939999</v>
      </c>
      <c r="AA3528" s="1131">
        <v>0</v>
      </c>
      <c r="AB3528" s="1131">
        <v>20562224363.939999</v>
      </c>
      <c r="AC3528" s="1131">
        <v>0</v>
      </c>
      <c r="AD3528" s="1131">
        <v>0</v>
      </c>
      <c r="AE3528" s="1131">
        <v>0</v>
      </c>
      <c r="AF3528" s="126"/>
      <c r="AG3528" s="126"/>
      <c r="AH3528" s="126"/>
      <c r="AI3528" s="126"/>
      <c r="AJ3528" s="126"/>
      <c r="AK3528" s="126"/>
      <c r="AL3528" s="126">
        <v>3528</v>
      </c>
    </row>
    <row r="3529" spans="1:38">
      <c r="A3529" s="721" t="s">
        <v>1851</v>
      </c>
      <c r="B3529" s="722">
        <v>13</v>
      </c>
      <c r="C3529" s="722">
        <v>1315</v>
      </c>
      <c r="D3529" s="722">
        <v>131505</v>
      </c>
      <c r="E3529" s="721">
        <v>1315050214</v>
      </c>
      <c r="F3529" s="721" t="s">
        <v>266</v>
      </c>
      <c r="G3529" s="1127">
        <v>695656971110</v>
      </c>
      <c r="H3529" s="1128">
        <v>0</v>
      </c>
      <c r="I3529" s="1128">
        <v>104798904319.52234</v>
      </c>
      <c r="J3529" s="1128">
        <v>-590858066790.47998</v>
      </c>
      <c r="K3529" s="1128">
        <v>0</v>
      </c>
      <c r="L3529" s="1128">
        <v>0</v>
      </c>
      <c r="M3529" s="1128">
        <v>-590858066790.47998</v>
      </c>
      <c r="N3529" s="1129">
        <v>0</v>
      </c>
      <c r="O3529" s="1128">
        <v>-590858066790.47998</v>
      </c>
      <c r="P3529" s="1127">
        <v>-59085806679.048004</v>
      </c>
      <c r="Q3529" s="1127">
        <v>0</v>
      </c>
      <c r="R3529" s="1127">
        <v>0</v>
      </c>
      <c r="S3529" s="1127">
        <v>0</v>
      </c>
      <c r="T3529" s="1130">
        <v>0</v>
      </c>
      <c r="U3529" s="1130">
        <v>0</v>
      </c>
      <c r="V3529" s="1130">
        <v>0</v>
      </c>
      <c r="W3529" s="1127">
        <v>0</v>
      </c>
      <c r="X3529" s="1130">
        <v>-59085806679.048004</v>
      </c>
      <c r="Y3529" s="735">
        <v>0.1</v>
      </c>
      <c r="Z3529" s="1131">
        <v>0</v>
      </c>
      <c r="AA3529" s="1131">
        <v>-59085806679.048004</v>
      </c>
      <c r="AB3529" s="1131">
        <v>0</v>
      </c>
      <c r="AC3529" s="1131">
        <v>-48930509034.900002</v>
      </c>
      <c r="AD3529" s="1131">
        <v>0</v>
      </c>
      <c r="AE3529" s="1131">
        <v>-10155297644.148003</v>
      </c>
      <c r="AF3529" s="126"/>
      <c r="AG3529" s="126"/>
      <c r="AH3529" s="126"/>
      <c r="AI3529" s="126"/>
      <c r="AJ3529" s="126"/>
      <c r="AK3529" s="126"/>
      <c r="AL3529" s="126">
        <v>3529</v>
      </c>
    </row>
    <row r="3530" spans="1:38">
      <c r="A3530" s="721" t="s">
        <v>1851</v>
      </c>
      <c r="B3530" s="722">
        <v>13</v>
      </c>
      <c r="C3530" s="722">
        <v>1315</v>
      </c>
      <c r="D3530" s="722">
        <v>131505</v>
      </c>
      <c r="E3530" s="721">
        <v>1315057006</v>
      </c>
      <c r="F3530" s="721" t="s">
        <v>510</v>
      </c>
      <c r="G3530" s="1127">
        <v>0</v>
      </c>
      <c r="H3530" s="1128">
        <v>0</v>
      </c>
      <c r="I3530" s="1128">
        <v>0</v>
      </c>
      <c r="J3530" s="1128">
        <v>0</v>
      </c>
      <c r="K3530" s="1128">
        <v>0</v>
      </c>
      <c r="L3530" s="1128">
        <v>0</v>
      </c>
      <c r="M3530" s="1128">
        <v>0</v>
      </c>
      <c r="N3530" s="1129">
        <v>0</v>
      </c>
      <c r="O3530" s="1128">
        <v>0</v>
      </c>
      <c r="P3530" s="1127">
        <v>0</v>
      </c>
      <c r="Q3530" s="1127">
        <v>0</v>
      </c>
      <c r="R3530" s="1127">
        <v>0</v>
      </c>
      <c r="S3530" s="1127">
        <v>0</v>
      </c>
      <c r="T3530" s="1130">
        <v>0</v>
      </c>
      <c r="U3530" s="1130">
        <v>0</v>
      </c>
      <c r="V3530" s="1130">
        <v>0</v>
      </c>
      <c r="W3530" s="1127">
        <v>0</v>
      </c>
      <c r="X3530" s="1130">
        <v>0</v>
      </c>
      <c r="Y3530" s="735">
        <v>0</v>
      </c>
      <c r="Z3530" s="1131">
        <v>0</v>
      </c>
      <c r="AA3530" s="1131">
        <v>0</v>
      </c>
      <c r="AB3530" s="1131">
        <v>0</v>
      </c>
      <c r="AC3530" s="1131">
        <v>0</v>
      </c>
      <c r="AD3530" s="1131">
        <v>0</v>
      </c>
      <c r="AE3530" s="1131">
        <v>0</v>
      </c>
      <c r="AF3530" s="126"/>
      <c r="AG3530" s="126"/>
      <c r="AH3530" s="126"/>
      <c r="AI3530" s="126"/>
      <c r="AJ3530" s="126"/>
      <c r="AK3530" s="126"/>
      <c r="AL3530" s="126">
        <v>3530</v>
      </c>
    </row>
    <row r="3531" spans="1:38">
      <c r="A3531" s="721" t="s">
        <v>1846</v>
      </c>
      <c r="B3531" s="722">
        <v>11</v>
      </c>
      <c r="C3531" s="722">
        <v>1105</v>
      </c>
      <c r="D3531" s="722">
        <v>110505</v>
      </c>
      <c r="E3531" s="721">
        <v>1105059221</v>
      </c>
      <c r="F3531" s="721" t="s">
        <v>4679</v>
      </c>
      <c r="G3531" s="1127">
        <v>22364031</v>
      </c>
      <c r="H3531" s="1128">
        <v>0</v>
      </c>
      <c r="I3531" s="1128">
        <v>22364030.609999999</v>
      </c>
      <c r="J3531" s="1128">
        <v>-0.39000000059604645</v>
      </c>
      <c r="K3531" s="1128">
        <v>0</v>
      </c>
      <c r="L3531" s="1128">
        <v>0</v>
      </c>
      <c r="M3531" s="1128">
        <v>-0.39000000059604645</v>
      </c>
      <c r="N3531" s="1129">
        <v>0</v>
      </c>
      <c r="O3531" s="1128">
        <v>-0.39000000059604645</v>
      </c>
      <c r="P3531" s="1127">
        <v>-0.14430000022053718</v>
      </c>
      <c r="Q3531" s="1127">
        <v>0</v>
      </c>
      <c r="R3531" s="1127">
        <v>0</v>
      </c>
      <c r="S3531" s="1127">
        <v>0</v>
      </c>
      <c r="T3531" s="1130">
        <v>0</v>
      </c>
      <c r="U3531" s="1130">
        <v>0</v>
      </c>
      <c r="V3531" s="1130">
        <v>0</v>
      </c>
      <c r="W3531" s="1127">
        <v>0</v>
      </c>
      <c r="X3531" s="1130">
        <v>-0.14430000022053718</v>
      </c>
      <c r="Y3531" s="735">
        <v>0.37</v>
      </c>
      <c r="Z3531" s="1131">
        <v>0</v>
      </c>
      <c r="AA3531" s="1131">
        <v>-0.14430000022053718</v>
      </c>
      <c r="AB3531" s="1131">
        <v>0</v>
      </c>
      <c r="AC3531" s="1131">
        <v>0</v>
      </c>
      <c r="AD3531" s="1131">
        <v>0</v>
      </c>
      <c r="AE3531" s="1131">
        <v>-0.14430000022053718</v>
      </c>
      <c r="AF3531" s="126"/>
      <c r="AG3531" s="126"/>
      <c r="AH3531" s="126"/>
      <c r="AI3531" s="126"/>
      <c r="AJ3531" s="126"/>
      <c r="AK3531" s="126"/>
      <c r="AL3531" s="126">
        <v>3531</v>
      </c>
    </row>
    <row r="3532" spans="1:38">
      <c r="A3532" s="721" t="s">
        <v>1846</v>
      </c>
      <c r="B3532" s="722">
        <v>11</v>
      </c>
      <c r="C3532" s="722">
        <v>1105</v>
      </c>
      <c r="D3532" s="722">
        <v>110505</v>
      </c>
      <c r="E3532" s="721">
        <v>1105059223</v>
      </c>
      <c r="F3532" s="721" t="s">
        <v>4680</v>
      </c>
      <c r="G3532" s="1127">
        <v>527</v>
      </c>
      <c r="H3532" s="1128">
        <v>0</v>
      </c>
      <c r="I3532" s="1128">
        <v>527.25</v>
      </c>
      <c r="J3532" s="1128">
        <v>0.25</v>
      </c>
      <c r="K3532" s="1128">
        <v>0</v>
      </c>
      <c r="L3532" s="1128">
        <v>0.25</v>
      </c>
      <c r="M3532" s="1128">
        <v>0</v>
      </c>
      <c r="N3532" s="1129">
        <v>0</v>
      </c>
      <c r="O3532" s="1128">
        <v>0.25</v>
      </c>
      <c r="P3532" s="1127">
        <v>9.2499999999999999E-2</v>
      </c>
      <c r="Q3532" s="1127">
        <v>0</v>
      </c>
      <c r="R3532" s="1127">
        <v>0</v>
      </c>
      <c r="S3532" s="1127">
        <v>0</v>
      </c>
      <c r="T3532" s="1130">
        <v>0</v>
      </c>
      <c r="U3532" s="1130">
        <v>0</v>
      </c>
      <c r="V3532" s="1130">
        <v>0</v>
      </c>
      <c r="W3532" s="1127">
        <v>0</v>
      </c>
      <c r="X3532" s="1130">
        <v>9.2499999999999999E-2</v>
      </c>
      <c r="Y3532" s="735">
        <v>0.37</v>
      </c>
      <c r="Z3532" s="1131">
        <v>9.2499999999999999E-2</v>
      </c>
      <c r="AA3532" s="1131">
        <v>0</v>
      </c>
      <c r="AB3532" s="1131">
        <v>0</v>
      </c>
      <c r="AC3532" s="1131">
        <v>0</v>
      </c>
      <c r="AD3532" s="1131">
        <v>9.2499999999999999E-2</v>
      </c>
      <c r="AE3532" s="1131">
        <v>0</v>
      </c>
      <c r="AF3532" s="126"/>
      <c r="AG3532" s="126"/>
      <c r="AH3532" s="126"/>
      <c r="AI3532" s="126"/>
      <c r="AJ3532" s="126"/>
      <c r="AK3532" s="126"/>
      <c r="AL3532" s="126">
        <v>3532</v>
      </c>
    </row>
    <row r="3533" spans="1:38">
      <c r="A3533" s="721" t="s">
        <v>1846</v>
      </c>
      <c r="B3533" s="722">
        <v>11</v>
      </c>
      <c r="C3533" s="722">
        <v>1105</v>
      </c>
      <c r="D3533" s="722">
        <v>110505</v>
      </c>
      <c r="E3533" s="721">
        <v>1105059225</v>
      </c>
      <c r="F3533" s="721" t="s">
        <v>4681</v>
      </c>
      <c r="G3533" s="1127">
        <v>23647</v>
      </c>
      <c r="H3533" s="1128">
        <v>0</v>
      </c>
      <c r="I3533" s="1128">
        <v>23646.77</v>
      </c>
      <c r="J3533" s="1128">
        <v>-0.22999999999956344</v>
      </c>
      <c r="K3533" s="1128">
        <v>0</v>
      </c>
      <c r="L3533" s="1128">
        <v>0</v>
      </c>
      <c r="M3533" s="1128">
        <v>-0.22999999999956344</v>
      </c>
      <c r="N3533" s="1129">
        <v>0</v>
      </c>
      <c r="O3533" s="1128">
        <v>-0.22999999999956344</v>
      </c>
      <c r="P3533" s="1127">
        <v>-8.5099999999838472E-2</v>
      </c>
      <c r="Q3533" s="1127">
        <v>0</v>
      </c>
      <c r="R3533" s="1127">
        <v>0</v>
      </c>
      <c r="S3533" s="1127">
        <v>0</v>
      </c>
      <c r="T3533" s="1130">
        <v>0</v>
      </c>
      <c r="U3533" s="1130">
        <v>0</v>
      </c>
      <c r="V3533" s="1130">
        <v>0</v>
      </c>
      <c r="W3533" s="1127">
        <v>0</v>
      </c>
      <c r="X3533" s="1130">
        <v>-8.5099999999838472E-2</v>
      </c>
      <c r="Y3533" s="735">
        <v>0.37</v>
      </c>
      <c r="Z3533" s="1131">
        <v>0</v>
      </c>
      <c r="AA3533" s="1131">
        <v>-8.5099999999838472E-2</v>
      </c>
      <c r="AB3533" s="1131">
        <v>0</v>
      </c>
      <c r="AC3533" s="1131">
        <v>0</v>
      </c>
      <c r="AD3533" s="1131">
        <v>0</v>
      </c>
      <c r="AE3533" s="1131">
        <v>-8.5099999999838472E-2</v>
      </c>
      <c r="AF3533" s="126"/>
      <c r="AG3533" s="126"/>
      <c r="AH3533" s="126"/>
      <c r="AI3533" s="126"/>
      <c r="AJ3533" s="126"/>
      <c r="AK3533" s="126"/>
      <c r="AL3533" s="126">
        <v>3533</v>
      </c>
    </row>
    <row r="3534" spans="1:38">
      <c r="A3534" s="721" t="s">
        <v>1846</v>
      </c>
      <c r="B3534" s="722">
        <v>11</v>
      </c>
      <c r="C3534" s="722">
        <v>1105</v>
      </c>
      <c r="D3534" s="722">
        <v>110505</v>
      </c>
      <c r="E3534" s="721">
        <v>1105059227</v>
      </c>
      <c r="F3534" s="721" t="s">
        <v>4682</v>
      </c>
      <c r="G3534" s="1127">
        <v>26783</v>
      </c>
      <c r="H3534" s="1128">
        <v>0</v>
      </c>
      <c r="I3534" s="1128">
        <v>26782.65</v>
      </c>
      <c r="J3534" s="1128">
        <v>-0.34999999999854481</v>
      </c>
      <c r="K3534" s="1128">
        <v>0</v>
      </c>
      <c r="L3534" s="1128">
        <v>0</v>
      </c>
      <c r="M3534" s="1128">
        <v>-0.34999999999854481</v>
      </c>
      <c r="N3534" s="1129">
        <v>0</v>
      </c>
      <c r="O3534" s="1128">
        <v>-0.34999999999854481</v>
      </c>
      <c r="P3534" s="1127">
        <v>-0.12949999999946157</v>
      </c>
      <c r="Q3534" s="1127">
        <v>0</v>
      </c>
      <c r="R3534" s="1127">
        <v>0</v>
      </c>
      <c r="S3534" s="1127">
        <v>0</v>
      </c>
      <c r="T3534" s="1130">
        <v>0</v>
      </c>
      <c r="U3534" s="1130">
        <v>0</v>
      </c>
      <c r="V3534" s="1130">
        <v>0</v>
      </c>
      <c r="W3534" s="1127">
        <v>0</v>
      </c>
      <c r="X3534" s="1130">
        <v>-0.12949999999946157</v>
      </c>
      <c r="Y3534" s="735">
        <v>0.37</v>
      </c>
      <c r="Z3534" s="1131">
        <v>0</v>
      </c>
      <c r="AA3534" s="1131">
        <v>-0.12949999999946157</v>
      </c>
      <c r="AB3534" s="1131">
        <v>0</v>
      </c>
      <c r="AC3534" s="1131">
        <v>0</v>
      </c>
      <c r="AD3534" s="1131">
        <v>0</v>
      </c>
      <c r="AE3534" s="1131">
        <v>-0.12949999999946157</v>
      </c>
      <c r="AF3534" s="126"/>
      <c r="AG3534" s="126"/>
      <c r="AH3534" s="126"/>
      <c r="AI3534" s="126"/>
      <c r="AJ3534" s="126"/>
      <c r="AK3534" s="126"/>
      <c r="AL3534" s="126">
        <v>3534</v>
      </c>
    </row>
    <row r="3535" spans="1:38">
      <c r="A3535" s="721" t="s">
        <v>1846</v>
      </c>
      <c r="B3535" s="722">
        <v>11</v>
      </c>
      <c r="C3535" s="722">
        <v>1105</v>
      </c>
      <c r="D3535" s="722">
        <v>110505</v>
      </c>
      <c r="E3535" s="721">
        <v>1105059228</v>
      </c>
      <c r="F3535" s="721" t="s">
        <v>4683</v>
      </c>
      <c r="G3535" s="1127">
        <v>8370</v>
      </c>
      <c r="H3535" s="1128">
        <v>0</v>
      </c>
      <c r="I3535" s="1128">
        <v>8370.2999999999993</v>
      </c>
      <c r="J3535" s="1128">
        <v>0.2999999999992724</v>
      </c>
      <c r="K3535" s="1128">
        <v>0</v>
      </c>
      <c r="L3535" s="1128">
        <v>0.2999999999992724</v>
      </c>
      <c r="M3535" s="1128">
        <v>0</v>
      </c>
      <c r="N3535" s="1129">
        <v>0</v>
      </c>
      <c r="O3535" s="1128">
        <v>0.2999999999992724</v>
      </c>
      <c r="P3535" s="1127">
        <v>0.11099999999973079</v>
      </c>
      <c r="Q3535" s="1127">
        <v>0</v>
      </c>
      <c r="R3535" s="1127">
        <v>0</v>
      </c>
      <c r="S3535" s="1127">
        <v>0</v>
      </c>
      <c r="T3535" s="1130">
        <v>0</v>
      </c>
      <c r="U3535" s="1130">
        <v>0</v>
      </c>
      <c r="V3535" s="1130">
        <v>0</v>
      </c>
      <c r="W3535" s="1127">
        <v>0</v>
      </c>
      <c r="X3535" s="1130">
        <v>0.11099999999973079</v>
      </c>
      <c r="Y3535" s="735">
        <v>0.37</v>
      </c>
      <c r="Z3535" s="1131">
        <v>0.11099999999973079</v>
      </c>
      <c r="AA3535" s="1131">
        <v>0</v>
      </c>
      <c r="AB3535" s="1131">
        <v>0</v>
      </c>
      <c r="AC3535" s="1131">
        <v>0</v>
      </c>
      <c r="AD3535" s="1131">
        <v>0.11099999999973079</v>
      </c>
      <c r="AE3535" s="1131">
        <v>0</v>
      </c>
      <c r="AF3535" s="126"/>
      <c r="AG3535" s="126"/>
      <c r="AH3535" s="126"/>
      <c r="AI3535" s="126"/>
      <c r="AJ3535" s="126"/>
      <c r="AK3535" s="126"/>
      <c r="AL3535" s="126">
        <v>3535</v>
      </c>
    </row>
    <row r="3536" spans="1:38">
      <c r="A3536" s="721" t="s">
        <v>1846</v>
      </c>
      <c r="B3536" s="722">
        <v>11</v>
      </c>
      <c r="C3536" s="722">
        <v>1105</v>
      </c>
      <c r="D3536" s="722">
        <v>110505</v>
      </c>
      <c r="E3536" s="721">
        <v>1105059233</v>
      </c>
      <c r="F3536" s="721" t="s">
        <v>4684</v>
      </c>
      <c r="G3536" s="1127">
        <v>177</v>
      </c>
      <c r="H3536" s="1128">
        <v>0</v>
      </c>
      <c r="I3536" s="1128">
        <v>177</v>
      </c>
      <c r="J3536" s="1128">
        <v>0</v>
      </c>
      <c r="K3536" s="1128">
        <v>0</v>
      </c>
      <c r="L3536" s="1128">
        <v>0</v>
      </c>
      <c r="M3536" s="1128">
        <v>0</v>
      </c>
      <c r="N3536" s="1129">
        <v>0</v>
      </c>
      <c r="O3536" s="1128">
        <v>0</v>
      </c>
      <c r="P3536" s="1127">
        <v>0</v>
      </c>
      <c r="Q3536" s="1127">
        <v>0</v>
      </c>
      <c r="R3536" s="1127">
        <v>0</v>
      </c>
      <c r="S3536" s="1127">
        <v>0</v>
      </c>
      <c r="T3536" s="1130">
        <v>0</v>
      </c>
      <c r="U3536" s="1130">
        <v>0</v>
      </c>
      <c r="V3536" s="1130">
        <v>0</v>
      </c>
      <c r="W3536" s="1127">
        <v>0</v>
      </c>
      <c r="X3536" s="1130">
        <v>0</v>
      </c>
      <c r="Y3536" s="735">
        <v>0</v>
      </c>
      <c r="Z3536" s="1131">
        <v>0</v>
      </c>
      <c r="AA3536" s="1131">
        <v>0</v>
      </c>
      <c r="AB3536" s="1131">
        <v>0</v>
      </c>
      <c r="AC3536" s="1131">
        <v>0</v>
      </c>
      <c r="AD3536" s="1131">
        <v>0</v>
      </c>
      <c r="AE3536" s="1131">
        <v>0</v>
      </c>
      <c r="AF3536" s="126"/>
      <c r="AG3536" s="126"/>
      <c r="AH3536" s="126"/>
      <c r="AI3536" s="126"/>
      <c r="AJ3536" s="126"/>
      <c r="AK3536" s="126"/>
      <c r="AL3536" s="126">
        <v>3536</v>
      </c>
    </row>
    <row r="3537" spans="1:38">
      <c r="A3537" s="721" t="s">
        <v>1846</v>
      </c>
      <c r="B3537" s="722">
        <v>11</v>
      </c>
      <c r="C3537" s="722">
        <v>1105</v>
      </c>
      <c r="D3537" s="722">
        <v>110505</v>
      </c>
      <c r="E3537" s="721">
        <v>1105059235</v>
      </c>
      <c r="F3537" s="721" t="s">
        <v>4685</v>
      </c>
      <c r="G3537" s="1127">
        <v>12462</v>
      </c>
      <c r="H3537" s="1128">
        <v>0</v>
      </c>
      <c r="I3537" s="1128">
        <v>12462</v>
      </c>
      <c r="J3537" s="1128">
        <v>0</v>
      </c>
      <c r="K3537" s="1128">
        <v>0</v>
      </c>
      <c r="L3537" s="1128">
        <v>0</v>
      </c>
      <c r="M3537" s="1128">
        <v>0</v>
      </c>
      <c r="N3537" s="1129">
        <v>0</v>
      </c>
      <c r="O3537" s="1128">
        <v>0</v>
      </c>
      <c r="P3537" s="1127">
        <v>0</v>
      </c>
      <c r="Q3537" s="1127">
        <v>0</v>
      </c>
      <c r="R3537" s="1127">
        <v>0</v>
      </c>
      <c r="S3537" s="1127">
        <v>0</v>
      </c>
      <c r="T3537" s="1130">
        <v>0</v>
      </c>
      <c r="U3537" s="1130">
        <v>0</v>
      </c>
      <c r="V3537" s="1130">
        <v>0</v>
      </c>
      <c r="W3537" s="1127">
        <v>0</v>
      </c>
      <c r="X3537" s="1130">
        <v>0</v>
      </c>
      <c r="Y3537" s="735">
        <v>0</v>
      </c>
      <c r="Z3537" s="1131">
        <v>0</v>
      </c>
      <c r="AA3537" s="1131">
        <v>0</v>
      </c>
      <c r="AB3537" s="1131">
        <v>0</v>
      </c>
      <c r="AC3537" s="1131">
        <v>0</v>
      </c>
      <c r="AD3537" s="1131">
        <v>0</v>
      </c>
      <c r="AE3537" s="1131">
        <v>0</v>
      </c>
      <c r="AF3537" s="126"/>
      <c r="AG3537" s="126"/>
      <c r="AH3537" s="126"/>
      <c r="AI3537" s="126"/>
      <c r="AJ3537" s="126"/>
      <c r="AK3537" s="126"/>
      <c r="AL3537" s="126">
        <v>3537</v>
      </c>
    </row>
    <row r="3538" spans="1:38">
      <c r="A3538" s="721" t="s">
        <v>1846</v>
      </c>
      <c r="B3538" s="722">
        <v>11</v>
      </c>
      <c r="C3538" s="722">
        <v>1105</v>
      </c>
      <c r="D3538" s="722">
        <v>110505</v>
      </c>
      <c r="E3538" s="721">
        <v>1105059236</v>
      </c>
      <c r="F3538" s="721" t="s">
        <v>4686</v>
      </c>
      <c r="G3538" s="1127">
        <v>1676419</v>
      </c>
      <c r="H3538" s="1128">
        <v>0</v>
      </c>
      <c r="I3538" s="1128">
        <v>1676419.22</v>
      </c>
      <c r="J3538" s="1128">
        <v>0.21999999997206032</v>
      </c>
      <c r="K3538" s="1128">
        <v>0</v>
      </c>
      <c r="L3538" s="1128">
        <v>0.21999999997206032</v>
      </c>
      <c r="M3538" s="1128">
        <v>0</v>
      </c>
      <c r="N3538" s="1129">
        <v>0</v>
      </c>
      <c r="O3538" s="1128">
        <v>0.21999999997206032</v>
      </c>
      <c r="P3538" s="1127">
        <v>8.1399999989662325E-2</v>
      </c>
      <c r="Q3538" s="1127">
        <v>0</v>
      </c>
      <c r="R3538" s="1127">
        <v>0</v>
      </c>
      <c r="S3538" s="1127">
        <v>0</v>
      </c>
      <c r="T3538" s="1130">
        <v>0</v>
      </c>
      <c r="U3538" s="1130">
        <v>0</v>
      </c>
      <c r="V3538" s="1130">
        <v>0</v>
      </c>
      <c r="W3538" s="1127">
        <v>0</v>
      </c>
      <c r="X3538" s="1130">
        <v>8.1399999989662325E-2</v>
      </c>
      <c r="Y3538" s="735">
        <v>0.37000000000000005</v>
      </c>
      <c r="Z3538" s="1131">
        <v>8.1399999989662325E-2</v>
      </c>
      <c r="AA3538" s="1131">
        <v>0</v>
      </c>
      <c r="AB3538" s="1131">
        <v>0</v>
      </c>
      <c r="AC3538" s="1131">
        <v>0</v>
      </c>
      <c r="AD3538" s="1131">
        <v>8.1399999989662325E-2</v>
      </c>
      <c r="AE3538" s="1131">
        <v>0</v>
      </c>
      <c r="AF3538" s="126"/>
      <c r="AG3538" s="126"/>
      <c r="AH3538" s="126"/>
      <c r="AI3538" s="126"/>
      <c r="AJ3538" s="126"/>
      <c r="AK3538" s="126"/>
      <c r="AL3538" s="126">
        <v>3538</v>
      </c>
    </row>
    <row r="3539" spans="1:38">
      <c r="A3539" s="721" t="s">
        <v>1846</v>
      </c>
      <c r="B3539" s="722">
        <v>11</v>
      </c>
      <c r="C3539" s="722">
        <v>1105</v>
      </c>
      <c r="D3539" s="722">
        <v>110505</v>
      </c>
      <c r="E3539" s="721">
        <v>1105059239</v>
      </c>
      <c r="F3539" s="721" t="s">
        <v>4687</v>
      </c>
      <c r="G3539" s="1127">
        <v>13430</v>
      </c>
      <c r="H3539" s="1128">
        <v>0</v>
      </c>
      <c r="I3539" s="1128">
        <v>13430</v>
      </c>
      <c r="J3539" s="1128">
        <v>0</v>
      </c>
      <c r="K3539" s="1128">
        <v>0</v>
      </c>
      <c r="L3539" s="1128">
        <v>0</v>
      </c>
      <c r="M3539" s="1128">
        <v>0</v>
      </c>
      <c r="N3539" s="1129">
        <v>0</v>
      </c>
      <c r="O3539" s="1128">
        <v>0</v>
      </c>
      <c r="P3539" s="1127">
        <v>0</v>
      </c>
      <c r="Q3539" s="1127">
        <v>0</v>
      </c>
      <c r="R3539" s="1127">
        <v>0</v>
      </c>
      <c r="S3539" s="1127">
        <v>0</v>
      </c>
      <c r="T3539" s="1130">
        <v>0</v>
      </c>
      <c r="U3539" s="1130">
        <v>0</v>
      </c>
      <c r="V3539" s="1130">
        <v>0</v>
      </c>
      <c r="W3539" s="1127">
        <v>0</v>
      </c>
      <c r="X3539" s="1130">
        <v>0</v>
      </c>
      <c r="Y3539" s="735">
        <v>0</v>
      </c>
      <c r="Z3539" s="1131">
        <v>0</v>
      </c>
      <c r="AA3539" s="1131">
        <v>0</v>
      </c>
      <c r="AB3539" s="1131">
        <v>0</v>
      </c>
      <c r="AC3539" s="1131">
        <v>0</v>
      </c>
      <c r="AD3539" s="1131">
        <v>0</v>
      </c>
      <c r="AE3539" s="1131">
        <v>0</v>
      </c>
      <c r="AF3539" s="126"/>
      <c r="AG3539" s="126"/>
      <c r="AH3539" s="126"/>
      <c r="AI3539" s="126"/>
      <c r="AJ3539" s="126"/>
      <c r="AK3539" s="126"/>
      <c r="AL3539" s="126">
        <v>3539</v>
      </c>
    </row>
    <row r="3540" spans="1:38">
      <c r="A3540" s="721" t="s">
        <v>1846</v>
      </c>
      <c r="B3540" s="722">
        <v>11</v>
      </c>
      <c r="C3540" s="722">
        <v>1105</v>
      </c>
      <c r="D3540" s="722">
        <v>110505</v>
      </c>
      <c r="E3540" s="721">
        <v>1105059241</v>
      </c>
      <c r="F3540" s="721" t="s">
        <v>4688</v>
      </c>
      <c r="G3540" s="1127">
        <v>-22364031</v>
      </c>
      <c r="H3540" s="1128">
        <v>0</v>
      </c>
      <c r="I3540" s="1128">
        <v>-22364030.609999999</v>
      </c>
      <c r="J3540" s="1128">
        <v>0.39000000059604645</v>
      </c>
      <c r="K3540" s="1128">
        <v>0</v>
      </c>
      <c r="L3540" s="1128">
        <v>0.39000000059604645</v>
      </c>
      <c r="M3540" s="1128">
        <v>0</v>
      </c>
      <c r="N3540" s="1129">
        <v>0</v>
      </c>
      <c r="O3540" s="1128">
        <v>0.39000000059604645</v>
      </c>
      <c r="P3540" s="1127">
        <v>0.14430000022053718</v>
      </c>
      <c r="Q3540" s="1127">
        <v>0</v>
      </c>
      <c r="R3540" s="1127">
        <v>0</v>
      </c>
      <c r="S3540" s="1127">
        <v>0</v>
      </c>
      <c r="T3540" s="1130">
        <v>0</v>
      </c>
      <c r="U3540" s="1130">
        <v>0</v>
      </c>
      <c r="V3540" s="1130">
        <v>0</v>
      </c>
      <c r="W3540" s="1127">
        <v>0</v>
      </c>
      <c r="X3540" s="1130">
        <v>0.14430000022053718</v>
      </c>
      <c r="Y3540" s="735">
        <v>0.37</v>
      </c>
      <c r="Z3540" s="1131">
        <v>0.14430000022053718</v>
      </c>
      <c r="AA3540" s="1131">
        <v>0</v>
      </c>
      <c r="AB3540" s="1131">
        <v>0</v>
      </c>
      <c r="AC3540" s="1131">
        <v>0</v>
      </c>
      <c r="AD3540" s="1131">
        <v>0.14430000022053718</v>
      </c>
      <c r="AE3540" s="1131">
        <v>0</v>
      </c>
      <c r="AF3540" s="126"/>
      <c r="AG3540" s="126"/>
      <c r="AH3540" s="126"/>
      <c r="AI3540" s="126"/>
      <c r="AJ3540" s="126"/>
      <c r="AK3540" s="126"/>
      <c r="AL3540" s="126">
        <v>3540</v>
      </c>
    </row>
    <row r="3541" spans="1:38">
      <c r="A3541" s="721" t="s">
        <v>1846</v>
      </c>
      <c r="B3541" s="722">
        <v>11</v>
      </c>
      <c r="C3541" s="722">
        <v>1105</v>
      </c>
      <c r="D3541" s="722">
        <v>110505</v>
      </c>
      <c r="E3541" s="721">
        <v>1105059243</v>
      </c>
      <c r="F3541" s="721" t="s">
        <v>4689</v>
      </c>
      <c r="G3541" s="1127">
        <v>-527</v>
      </c>
      <c r="H3541" s="1128">
        <v>0</v>
      </c>
      <c r="I3541" s="1128">
        <v>-527.25</v>
      </c>
      <c r="J3541" s="1128">
        <v>-0.25</v>
      </c>
      <c r="K3541" s="1128">
        <v>0</v>
      </c>
      <c r="L3541" s="1128">
        <v>0</v>
      </c>
      <c r="M3541" s="1128">
        <v>-0.25</v>
      </c>
      <c r="N3541" s="1129">
        <v>0</v>
      </c>
      <c r="O3541" s="1128">
        <v>-0.25</v>
      </c>
      <c r="P3541" s="1127">
        <v>-9.2499999999999999E-2</v>
      </c>
      <c r="Q3541" s="1127">
        <v>0</v>
      </c>
      <c r="R3541" s="1127">
        <v>0</v>
      </c>
      <c r="S3541" s="1127">
        <v>0</v>
      </c>
      <c r="T3541" s="1130">
        <v>0</v>
      </c>
      <c r="U3541" s="1130">
        <v>0</v>
      </c>
      <c r="V3541" s="1130">
        <v>0</v>
      </c>
      <c r="W3541" s="1127">
        <v>0</v>
      </c>
      <c r="X3541" s="1130">
        <v>-9.2499999999999999E-2</v>
      </c>
      <c r="Y3541" s="735">
        <v>0.37</v>
      </c>
      <c r="Z3541" s="1131">
        <v>0</v>
      </c>
      <c r="AA3541" s="1131">
        <v>-9.2499999999999999E-2</v>
      </c>
      <c r="AB3541" s="1131">
        <v>0</v>
      </c>
      <c r="AC3541" s="1131">
        <v>0</v>
      </c>
      <c r="AD3541" s="1131">
        <v>0</v>
      </c>
      <c r="AE3541" s="1131">
        <v>-9.2499999999999999E-2</v>
      </c>
      <c r="AF3541" s="126"/>
      <c r="AG3541" s="126"/>
      <c r="AH3541" s="126"/>
      <c r="AI3541" s="126"/>
      <c r="AJ3541" s="126"/>
      <c r="AK3541" s="126"/>
      <c r="AL3541" s="126">
        <v>3541</v>
      </c>
    </row>
    <row r="3542" spans="1:38">
      <c r="A3542" s="721" t="s">
        <v>1846</v>
      </c>
      <c r="B3542" s="722">
        <v>11</v>
      </c>
      <c r="C3542" s="722">
        <v>1105</v>
      </c>
      <c r="D3542" s="722">
        <v>110505</v>
      </c>
      <c r="E3542" s="721">
        <v>1105059245</v>
      </c>
      <c r="F3542" s="721" t="s">
        <v>4690</v>
      </c>
      <c r="G3542" s="1127">
        <v>-23647</v>
      </c>
      <c r="H3542" s="1128">
        <v>0</v>
      </c>
      <c r="I3542" s="1128">
        <v>-23646.77</v>
      </c>
      <c r="J3542" s="1128">
        <v>0.22999999999956344</v>
      </c>
      <c r="K3542" s="1128">
        <v>0</v>
      </c>
      <c r="L3542" s="1128">
        <v>0.22999999999956344</v>
      </c>
      <c r="M3542" s="1128">
        <v>0</v>
      </c>
      <c r="N3542" s="1129">
        <v>0</v>
      </c>
      <c r="O3542" s="1128">
        <v>0.22999999999956344</v>
      </c>
      <c r="P3542" s="1127">
        <v>8.5099999999838472E-2</v>
      </c>
      <c r="Q3542" s="1127">
        <v>0</v>
      </c>
      <c r="R3542" s="1127">
        <v>0</v>
      </c>
      <c r="S3542" s="1127">
        <v>0</v>
      </c>
      <c r="T3542" s="1130">
        <v>0</v>
      </c>
      <c r="U3542" s="1130">
        <v>0</v>
      </c>
      <c r="V3542" s="1130">
        <v>0</v>
      </c>
      <c r="W3542" s="1127">
        <v>0</v>
      </c>
      <c r="X3542" s="1130">
        <v>8.5099999999838472E-2</v>
      </c>
      <c r="Y3542" s="735">
        <v>0.37</v>
      </c>
      <c r="Z3542" s="1131">
        <v>8.5099999999838472E-2</v>
      </c>
      <c r="AA3542" s="1131">
        <v>0</v>
      </c>
      <c r="AB3542" s="1131">
        <v>0</v>
      </c>
      <c r="AC3542" s="1131">
        <v>0</v>
      </c>
      <c r="AD3542" s="1131">
        <v>8.5099999999838472E-2</v>
      </c>
      <c r="AE3542" s="1131">
        <v>0</v>
      </c>
      <c r="AF3542" s="126"/>
      <c r="AG3542" s="126"/>
      <c r="AH3542" s="126"/>
      <c r="AI3542" s="126"/>
      <c r="AJ3542" s="126"/>
      <c r="AK3542" s="126"/>
      <c r="AL3542" s="126">
        <v>3542</v>
      </c>
    </row>
    <row r="3543" spans="1:38">
      <c r="A3543" s="721" t="s">
        <v>1846</v>
      </c>
      <c r="B3543" s="722">
        <v>11</v>
      </c>
      <c r="C3543" s="722">
        <v>1105</v>
      </c>
      <c r="D3543" s="722">
        <v>110505</v>
      </c>
      <c r="E3543" s="721">
        <v>1105059247</v>
      </c>
      <c r="F3543" s="721" t="s">
        <v>4691</v>
      </c>
      <c r="G3543" s="1127">
        <v>-26783</v>
      </c>
      <c r="H3543" s="1128">
        <v>0</v>
      </c>
      <c r="I3543" s="1128">
        <v>-26782.65</v>
      </c>
      <c r="J3543" s="1128">
        <v>0.34999999999854481</v>
      </c>
      <c r="K3543" s="1128">
        <v>0</v>
      </c>
      <c r="L3543" s="1128">
        <v>0.34999999999854481</v>
      </c>
      <c r="M3543" s="1128">
        <v>0</v>
      </c>
      <c r="N3543" s="1129">
        <v>0</v>
      </c>
      <c r="O3543" s="1128">
        <v>0.34999999999854481</v>
      </c>
      <c r="P3543" s="1127">
        <v>0.12949999999946157</v>
      </c>
      <c r="Q3543" s="1127">
        <v>0</v>
      </c>
      <c r="R3543" s="1127">
        <v>0</v>
      </c>
      <c r="S3543" s="1127">
        <v>0</v>
      </c>
      <c r="T3543" s="1130">
        <v>0</v>
      </c>
      <c r="U3543" s="1130">
        <v>0</v>
      </c>
      <c r="V3543" s="1130">
        <v>0</v>
      </c>
      <c r="W3543" s="1127">
        <v>0</v>
      </c>
      <c r="X3543" s="1130">
        <v>0.12949999999946157</v>
      </c>
      <c r="Y3543" s="735">
        <v>0.37</v>
      </c>
      <c r="Z3543" s="1131">
        <v>0.12949999999946157</v>
      </c>
      <c r="AA3543" s="1131">
        <v>0</v>
      </c>
      <c r="AB3543" s="1131">
        <v>0</v>
      </c>
      <c r="AC3543" s="1131">
        <v>0</v>
      </c>
      <c r="AD3543" s="1131">
        <v>0.12949999999946157</v>
      </c>
      <c r="AE3543" s="1131">
        <v>0</v>
      </c>
      <c r="AF3543" s="126"/>
      <c r="AG3543" s="126"/>
      <c r="AH3543" s="126"/>
      <c r="AI3543" s="126"/>
      <c r="AJ3543" s="126"/>
      <c r="AK3543" s="126"/>
      <c r="AL3543" s="126">
        <v>3543</v>
      </c>
    </row>
    <row r="3544" spans="1:38">
      <c r="A3544" s="721" t="s">
        <v>1846</v>
      </c>
      <c r="B3544" s="722">
        <v>11</v>
      </c>
      <c r="C3544" s="722">
        <v>1105</v>
      </c>
      <c r="D3544" s="722">
        <v>110505</v>
      </c>
      <c r="E3544" s="721">
        <v>1105059248</v>
      </c>
      <c r="F3544" s="721" t="s">
        <v>4692</v>
      </c>
      <c r="G3544" s="1127">
        <v>-8370</v>
      </c>
      <c r="H3544" s="1128">
        <v>0</v>
      </c>
      <c r="I3544" s="1128">
        <v>-8370.2999999999993</v>
      </c>
      <c r="J3544" s="1128">
        <v>-0.2999999999992724</v>
      </c>
      <c r="K3544" s="1128">
        <v>0</v>
      </c>
      <c r="L3544" s="1128">
        <v>0</v>
      </c>
      <c r="M3544" s="1128">
        <v>-0.2999999999992724</v>
      </c>
      <c r="N3544" s="1129">
        <v>0</v>
      </c>
      <c r="O3544" s="1128">
        <v>-0.2999999999992724</v>
      </c>
      <c r="P3544" s="1127">
        <v>-0.11099999999973079</v>
      </c>
      <c r="Q3544" s="1127">
        <v>0</v>
      </c>
      <c r="R3544" s="1127">
        <v>0</v>
      </c>
      <c r="S3544" s="1127">
        <v>0</v>
      </c>
      <c r="T3544" s="1130">
        <v>0</v>
      </c>
      <c r="U3544" s="1130">
        <v>0</v>
      </c>
      <c r="V3544" s="1130">
        <v>0</v>
      </c>
      <c r="W3544" s="1127">
        <v>0</v>
      </c>
      <c r="X3544" s="1130">
        <v>-0.11099999999973079</v>
      </c>
      <c r="Y3544" s="735">
        <v>0.37</v>
      </c>
      <c r="Z3544" s="1131">
        <v>0</v>
      </c>
      <c r="AA3544" s="1131">
        <v>-0.11099999999973079</v>
      </c>
      <c r="AB3544" s="1131">
        <v>0</v>
      </c>
      <c r="AC3544" s="1131">
        <v>0</v>
      </c>
      <c r="AD3544" s="1131">
        <v>0</v>
      </c>
      <c r="AE3544" s="1131">
        <v>-0.11099999999973079</v>
      </c>
      <c r="AF3544" s="126"/>
      <c r="AG3544" s="126"/>
      <c r="AH3544" s="126"/>
      <c r="AI3544" s="126"/>
      <c r="AJ3544" s="126"/>
      <c r="AK3544" s="126"/>
      <c r="AL3544" s="126">
        <v>3544</v>
      </c>
    </row>
    <row r="3545" spans="1:38">
      <c r="A3545" s="721" t="s">
        <v>1846</v>
      </c>
      <c r="B3545" s="722">
        <v>11</v>
      </c>
      <c r="C3545" s="722">
        <v>1105</v>
      </c>
      <c r="D3545" s="722">
        <v>110505</v>
      </c>
      <c r="E3545" s="721">
        <v>1105059253</v>
      </c>
      <c r="F3545" s="721" t="s">
        <v>4693</v>
      </c>
      <c r="G3545" s="1127">
        <v>-177</v>
      </c>
      <c r="H3545" s="1128">
        <v>0</v>
      </c>
      <c r="I3545" s="1128">
        <v>-177</v>
      </c>
      <c r="J3545" s="1128">
        <v>0</v>
      </c>
      <c r="K3545" s="1128">
        <v>0</v>
      </c>
      <c r="L3545" s="1128">
        <v>0</v>
      </c>
      <c r="M3545" s="1128">
        <v>0</v>
      </c>
      <c r="N3545" s="1129">
        <v>0</v>
      </c>
      <c r="O3545" s="1128">
        <v>0</v>
      </c>
      <c r="P3545" s="1127">
        <v>0</v>
      </c>
      <c r="Q3545" s="1127">
        <v>0</v>
      </c>
      <c r="R3545" s="1127">
        <v>0</v>
      </c>
      <c r="S3545" s="1127">
        <v>0</v>
      </c>
      <c r="T3545" s="1130">
        <v>0</v>
      </c>
      <c r="U3545" s="1130">
        <v>0</v>
      </c>
      <c r="V3545" s="1130">
        <v>0</v>
      </c>
      <c r="W3545" s="1127">
        <v>0</v>
      </c>
      <c r="X3545" s="1130">
        <v>0</v>
      </c>
      <c r="Y3545" s="735">
        <v>0</v>
      </c>
      <c r="Z3545" s="1131">
        <v>0</v>
      </c>
      <c r="AA3545" s="1131">
        <v>0</v>
      </c>
      <c r="AB3545" s="1131">
        <v>0</v>
      </c>
      <c r="AC3545" s="1131">
        <v>0</v>
      </c>
      <c r="AD3545" s="1131">
        <v>0</v>
      </c>
      <c r="AE3545" s="1131">
        <v>0</v>
      </c>
      <c r="AF3545" s="126"/>
      <c r="AG3545" s="126"/>
      <c r="AH3545" s="126"/>
      <c r="AI3545" s="126"/>
      <c r="AJ3545" s="126"/>
      <c r="AK3545" s="126"/>
      <c r="AL3545" s="126">
        <v>3545</v>
      </c>
    </row>
    <row r="3546" spans="1:38">
      <c r="A3546" s="721" t="s">
        <v>1846</v>
      </c>
      <c r="B3546" s="722">
        <v>11</v>
      </c>
      <c r="C3546" s="722">
        <v>1105</v>
      </c>
      <c r="D3546" s="722">
        <v>110505</v>
      </c>
      <c r="E3546" s="721">
        <v>1105059255</v>
      </c>
      <c r="F3546" s="721" t="s">
        <v>4694</v>
      </c>
      <c r="G3546" s="1127">
        <v>-12462</v>
      </c>
      <c r="H3546" s="1128">
        <v>0</v>
      </c>
      <c r="I3546" s="1128">
        <v>-12462</v>
      </c>
      <c r="J3546" s="1128">
        <v>0</v>
      </c>
      <c r="K3546" s="1128">
        <v>0</v>
      </c>
      <c r="L3546" s="1128">
        <v>0</v>
      </c>
      <c r="M3546" s="1128">
        <v>0</v>
      </c>
      <c r="N3546" s="1129">
        <v>0</v>
      </c>
      <c r="O3546" s="1128">
        <v>0</v>
      </c>
      <c r="P3546" s="1127">
        <v>0</v>
      </c>
      <c r="Q3546" s="1127">
        <v>0</v>
      </c>
      <c r="R3546" s="1127">
        <v>0</v>
      </c>
      <c r="S3546" s="1127">
        <v>0</v>
      </c>
      <c r="T3546" s="1130">
        <v>0</v>
      </c>
      <c r="U3546" s="1130">
        <v>0</v>
      </c>
      <c r="V3546" s="1130">
        <v>0</v>
      </c>
      <c r="W3546" s="1127">
        <v>0</v>
      </c>
      <c r="X3546" s="1130">
        <v>0</v>
      </c>
      <c r="Y3546" s="735">
        <v>0</v>
      </c>
      <c r="Z3546" s="1131">
        <v>0</v>
      </c>
      <c r="AA3546" s="1131">
        <v>0</v>
      </c>
      <c r="AB3546" s="1131">
        <v>0</v>
      </c>
      <c r="AC3546" s="1131">
        <v>0</v>
      </c>
      <c r="AD3546" s="1131">
        <v>0</v>
      </c>
      <c r="AE3546" s="1131">
        <v>0</v>
      </c>
      <c r="AF3546" s="126"/>
      <c r="AG3546" s="126"/>
      <c r="AH3546" s="126"/>
      <c r="AI3546" s="126"/>
      <c r="AJ3546" s="126"/>
      <c r="AK3546" s="126"/>
      <c r="AL3546" s="126">
        <v>3546</v>
      </c>
    </row>
    <row r="3547" spans="1:38">
      <c r="A3547" s="721" t="s">
        <v>1846</v>
      </c>
      <c r="B3547" s="722">
        <v>11</v>
      </c>
      <c r="C3547" s="722">
        <v>1105</v>
      </c>
      <c r="D3547" s="722">
        <v>110505</v>
      </c>
      <c r="E3547" s="721">
        <v>1105059256</v>
      </c>
      <c r="F3547" s="721" t="s">
        <v>4695</v>
      </c>
      <c r="G3547" s="1127">
        <v>-1676419</v>
      </c>
      <c r="H3547" s="1128">
        <v>0</v>
      </c>
      <c r="I3547" s="1128">
        <v>-1676419.22</v>
      </c>
      <c r="J3547" s="1128">
        <v>-0.21999999997206032</v>
      </c>
      <c r="K3547" s="1128">
        <v>0</v>
      </c>
      <c r="L3547" s="1128">
        <v>0</v>
      </c>
      <c r="M3547" s="1128">
        <v>-0.21999999997206032</v>
      </c>
      <c r="N3547" s="1129">
        <v>0</v>
      </c>
      <c r="O3547" s="1128">
        <v>-0.21999999997206032</v>
      </c>
      <c r="P3547" s="1127">
        <v>-8.1399999989662325E-2</v>
      </c>
      <c r="Q3547" s="1127">
        <v>0</v>
      </c>
      <c r="R3547" s="1127">
        <v>0</v>
      </c>
      <c r="S3547" s="1127">
        <v>0</v>
      </c>
      <c r="T3547" s="1130">
        <v>0</v>
      </c>
      <c r="U3547" s="1130">
        <v>0</v>
      </c>
      <c r="V3547" s="1130">
        <v>0</v>
      </c>
      <c r="W3547" s="1127">
        <v>0</v>
      </c>
      <c r="X3547" s="1130">
        <v>-8.1399999989662325E-2</v>
      </c>
      <c r="Y3547" s="735">
        <v>0.37000000000000005</v>
      </c>
      <c r="Z3547" s="1131">
        <v>0</v>
      </c>
      <c r="AA3547" s="1131">
        <v>-8.1399999989662325E-2</v>
      </c>
      <c r="AB3547" s="1131">
        <v>0</v>
      </c>
      <c r="AC3547" s="1131">
        <v>0</v>
      </c>
      <c r="AD3547" s="1131">
        <v>0</v>
      </c>
      <c r="AE3547" s="1131">
        <v>-8.1399999989662325E-2</v>
      </c>
      <c r="AF3547" s="126"/>
      <c r="AG3547" s="126"/>
      <c r="AH3547" s="126"/>
      <c r="AI3547" s="126"/>
      <c r="AJ3547" s="126"/>
      <c r="AK3547" s="126"/>
      <c r="AL3547" s="126">
        <v>3547</v>
      </c>
    </row>
    <row r="3548" spans="1:38">
      <c r="A3548" s="721" t="s">
        <v>1846</v>
      </c>
      <c r="B3548" s="722">
        <v>11</v>
      </c>
      <c r="C3548" s="722">
        <v>1105</v>
      </c>
      <c r="D3548" s="722">
        <v>110505</v>
      </c>
      <c r="E3548" s="721">
        <v>1105059259</v>
      </c>
      <c r="F3548" s="721" t="s">
        <v>4696</v>
      </c>
      <c r="G3548" s="1127">
        <v>-13430</v>
      </c>
      <c r="H3548" s="1128">
        <v>0</v>
      </c>
      <c r="I3548" s="1128">
        <v>-13430</v>
      </c>
      <c r="J3548" s="1128">
        <v>0</v>
      </c>
      <c r="K3548" s="1128">
        <v>0</v>
      </c>
      <c r="L3548" s="1128">
        <v>0</v>
      </c>
      <c r="M3548" s="1128">
        <v>0</v>
      </c>
      <c r="N3548" s="1129">
        <v>0</v>
      </c>
      <c r="O3548" s="1128">
        <v>0</v>
      </c>
      <c r="P3548" s="1127">
        <v>0</v>
      </c>
      <c r="Q3548" s="1127">
        <v>0</v>
      </c>
      <c r="R3548" s="1127">
        <v>0</v>
      </c>
      <c r="S3548" s="1127">
        <v>0</v>
      </c>
      <c r="T3548" s="1130">
        <v>0</v>
      </c>
      <c r="U3548" s="1130">
        <v>0</v>
      </c>
      <c r="V3548" s="1130">
        <v>0</v>
      </c>
      <c r="W3548" s="1127">
        <v>0</v>
      </c>
      <c r="X3548" s="1130">
        <v>0</v>
      </c>
      <c r="Y3548" s="735">
        <v>0</v>
      </c>
      <c r="Z3548" s="1131">
        <v>0</v>
      </c>
      <c r="AA3548" s="1131">
        <v>0</v>
      </c>
      <c r="AB3548" s="1131">
        <v>0</v>
      </c>
      <c r="AC3548" s="1131">
        <v>0</v>
      </c>
      <c r="AD3548" s="1131">
        <v>0</v>
      </c>
      <c r="AE3548" s="1131">
        <v>0</v>
      </c>
      <c r="AF3548" s="126"/>
      <c r="AG3548" s="126"/>
      <c r="AH3548" s="126"/>
      <c r="AI3548" s="126"/>
      <c r="AJ3548" s="126"/>
      <c r="AK3548" s="126"/>
      <c r="AL3548" s="126">
        <v>3548</v>
      </c>
    </row>
    <row r="3549" spans="1:38">
      <c r="A3549" s="721" t="s">
        <v>1846</v>
      </c>
      <c r="B3549" s="722">
        <v>11</v>
      </c>
      <c r="C3549" s="722">
        <v>1120</v>
      </c>
      <c r="D3549" s="722">
        <v>112000</v>
      </c>
      <c r="E3549" s="721">
        <v>1120009032</v>
      </c>
      <c r="F3549" s="721" t="s">
        <v>4697</v>
      </c>
      <c r="G3549" s="1127">
        <v>0</v>
      </c>
      <c r="H3549" s="1128">
        <v>0</v>
      </c>
      <c r="I3549" s="1128">
        <v>0</v>
      </c>
      <c r="J3549" s="1128">
        <v>0</v>
      </c>
      <c r="K3549" s="1128">
        <v>0</v>
      </c>
      <c r="L3549" s="1128">
        <v>0</v>
      </c>
      <c r="M3549" s="1128">
        <v>0</v>
      </c>
      <c r="N3549" s="1129">
        <v>0</v>
      </c>
      <c r="O3549" s="1128">
        <v>0</v>
      </c>
      <c r="P3549" s="1127">
        <v>0</v>
      </c>
      <c r="Q3549" s="1127">
        <v>0</v>
      </c>
      <c r="R3549" s="1127">
        <v>0</v>
      </c>
      <c r="S3549" s="1127">
        <v>0</v>
      </c>
      <c r="T3549" s="1130">
        <v>0</v>
      </c>
      <c r="U3549" s="1130">
        <v>0</v>
      </c>
      <c r="V3549" s="1130">
        <v>0</v>
      </c>
      <c r="W3549" s="1127">
        <v>0</v>
      </c>
      <c r="X3549" s="1130">
        <v>0</v>
      </c>
      <c r="Y3549" s="735">
        <v>0</v>
      </c>
      <c r="Z3549" s="1131">
        <v>0</v>
      </c>
      <c r="AA3549" s="1131">
        <v>0</v>
      </c>
      <c r="AB3549" s="1131">
        <v>0</v>
      </c>
      <c r="AC3549" s="1131">
        <v>0</v>
      </c>
      <c r="AD3549" s="1131">
        <v>0</v>
      </c>
      <c r="AE3549" s="1131">
        <v>0</v>
      </c>
      <c r="AF3549" s="126"/>
      <c r="AG3549" s="126"/>
      <c r="AH3549" s="126"/>
      <c r="AI3549" s="126"/>
      <c r="AJ3549" s="126"/>
      <c r="AK3549" s="126"/>
      <c r="AL3549" s="126">
        <v>3549</v>
      </c>
    </row>
    <row r="3550" spans="1:38">
      <c r="A3550" s="721" t="s">
        <v>1851</v>
      </c>
      <c r="B3550" s="722">
        <v>13</v>
      </c>
      <c r="C3550" s="722">
        <v>1302</v>
      </c>
      <c r="D3550" s="722">
        <v>130210</v>
      </c>
      <c r="E3550" s="721">
        <v>1302100171</v>
      </c>
      <c r="F3550" s="721" t="s">
        <v>4698</v>
      </c>
      <c r="G3550" s="1127">
        <v>0</v>
      </c>
      <c r="H3550" s="1128">
        <v>0</v>
      </c>
      <c r="I3550" s="1128">
        <v>0</v>
      </c>
      <c r="J3550" s="1128">
        <v>0</v>
      </c>
      <c r="K3550" s="1128">
        <v>0</v>
      </c>
      <c r="L3550" s="1128">
        <v>0</v>
      </c>
      <c r="M3550" s="1128">
        <v>0</v>
      </c>
      <c r="N3550" s="1129">
        <v>0</v>
      </c>
      <c r="O3550" s="1128">
        <v>0</v>
      </c>
      <c r="P3550" s="1127">
        <v>0</v>
      </c>
      <c r="Q3550" s="1127">
        <v>0</v>
      </c>
      <c r="R3550" s="1127">
        <v>0</v>
      </c>
      <c r="S3550" s="1127">
        <v>0</v>
      </c>
      <c r="T3550" s="1130">
        <v>0</v>
      </c>
      <c r="U3550" s="1130">
        <v>0</v>
      </c>
      <c r="V3550" s="1130">
        <v>0</v>
      </c>
      <c r="W3550" s="1127">
        <v>0</v>
      </c>
      <c r="X3550" s="1130">
        <v>0</v>
      </c>
      <c r="Y3550" s="735">
        <v>0</v>
      </c>
      <c r="Z3550" s="1131">
        <v>0</v>
      </c>
      <c r="AA3550" s="1131">
        <v>0</v>
      </c>
      <c r="AB3550" s="1131">
        <v>0</v>
      </c>
      <c r="AC3550" s="1131">
        <v>-810701.37999999989</v>
      </c>
      <c r="AD3550" s="1131">
        <v>0</v>
      </c>
      <c r="AE3550" s="1131">
        <v>810701.37999999989</v>
      </c>
      <c r="AF3550" s="126"/>
      <c r="AG3550" s="126"/>
      <c r="AH3550" s="126"/>
      <c r="AI3550" s="126"/>
      <c r="AJ3550" s="126"/>
      <c r="AK3550" s="126"/>
      <c r="AL3550" s="126">
        <v>3550</v>
      </c>
    </row>
    <row r="3551" spans="1:38">
      <c r="A3551" s="721" t="s">
        <v>1851</v>
      </c>
      <c r="B3551" s="722">
        <v>13</v>
      </c>
      <c r="C3551" s="722">
        <v>1304</v>
      </c>
      <c r="D3551" s="722">
        <v>130405</v>
      </c>
      <c r="E3551" s="721">
        <v>1304050124</v>
      </c>
      <c r="F3551" s="721" t="s">
        <v>4699</v>
      </c>
      <c r="G3551" s="1127">
        <v>22176930320</v>
      </c>
      <c r="H3551" s="1128">
        <v>0</v>
      </c>
      <c r="I3551" s="1128">
        <v>2344941852.7153325</v>
      </c>
      <c r="J3551" s="1128">
        <v>-19831988467.279999</v>
      </c>
      <c r="K3551" s="1128">
        <v>-19831988467.279999</v>
      </c>
      <c r="L3551" s="1128">
        <v>0</v>
      </c>
      <c r="M3551" s="1128">
        <v>0</v>
      </c>
      <c r="N3551" s="1129">
        <v>0</v>
      </c>
      <c r="O3551" s="1128">
        <v>0</v>
      </c>
      <c r="P3551" s="1127">
        <v>0</v>
      </c>
      <c r="Q3551" s="1127">
        <v>0</v>
      </c>
      <c r="R3551" s="1127">
        <v>0</v>
      </c>
      <c r="S3551" s="1127">
        <v>0</v>
      </c>
      <c r="T3551" s="1130">
        <v>0</v>
      </c>
      <c r="U3551" s="1130">
        <v>0</v>
      </c>
      <c r="V3551" s="1130">
        <v>0</v>
      </c>
      <c r="W3551" s="1127">
        <v>0</v>
      </c>
      <c r="X3551" s="1130">
        <v>0</v>
      </c>
      <c r="Y3551" s="735">
        <v>0</v>
      </c>
      <c r="Z3551" s="1131">
        <v>0</v>
      </c>
      <c r="AA3551" s="1131">
        <v>0</v>
      </c>
      <c r="AB3551" s="1131">
        <v>0</v>
      </c>
      <c r="AC3551" s="1131">
        <v>0</v>
      </c>
      <c r="AD3551" s="1131">
        <v>0</v>
      </c>
      <c r="AE3551" s="1131">
        <v>0</v>
      </c>
      <c r="AF3551" s="126"/>
      <c r="AG3551" s="126"/>
      <c r="AH3551" s="126"/>
      <c r="AI3551" s="126"/>
      <c r="AJ3551" s="126"/>
      <c r="AK3551" s="126"/>
      <c r="AL3551" s="126">
        <v>3551</v>
      </c>
    </row>
    <row r="3552" spans="1:38">
      <c r="A3552" s="721" t="s">
        <v>1891</v>
      </c>
      <c r="B3552" s="722">
        <v>14</v>
      </c>
      <c r="C3552" s="722">
        <v>1410</v>
      </c>
      <c r="D3552" s="722">
        <v>141005</v>
      </c>
      <c r="E3552" s="721">
        <v>1410059741</v>
      </c>
      <c r="F3552" s="721" t="s">
        <v>4700</v>
      </c>
      <c r="G3552" s="1127">
        <v>542921899607</v>
      </c>
      <c r="H3552" s="1128">
        <v>0</v>
      </c>
      <c r="I3552" s="1128">
        <v>0</v>
      </c>
      <c r="J3552" s="1128">
        <v>-542921899607</v>
      </c>
      <c r="K3552" s="1128">
        <v>0</v>
      </c>
      <c r="L3552" s="1128">
        <v>0</v>
      </c>
      <c r="M3552" s="1128">
        <v>-542921899607</v>
      </c>
      <c r="N3552" s="1129">
        <v>0</v>
      </c>
      <c r="O3552" s="1128">
        <v>-542921899607</v>
      </c>
      <c r="P3552" s="1127">
        <v>-200881102854.59</v>
      </c>
      <c r="Q3552" s="1127">
        <v>0</v>
      </c>
      <c r="R3552" s="1127">
        <v>0</v>
      </c>
      <c r="S3552" s="1127">
        <v>0</v>
      </c>
      <c r="T3552" s="1130">
        <v>0</v>
      </c>
      <c r="U3552" s="1130">
        <v>0</v>
      </c>
      <c r="V3552" s="1130">
        <v>0</v>
      </c>
      <c r="W3552" s="1127">
        <v>0</v>
      </c>
      <c r="X3552" s="1130">
        <v>-200881102854.59</v>
      </c>
      <c r="Y3552" s="735">
        <v>0.37</v>
      </c>
      <c r="Z3552" s="1131">
        <v>0</v>
      </c>
      <c r="AA3552" s="1131">
        <v>-200881102854.59</v>
      </c>
      <c r="AB3552" s="1131">
        <v>0</v>
      </c>
      <c r="AC3552" s="1131">
        <v>-220759540868.98001</v>
      </c>
      <c r="AD3552" s="1131">
        <v>0</v>
      </c>
      <c r="AE3552" s="1131">
        <v>19878438014.390015</v>
      </c>
      <c r="AF3552" s="126"/>
      <c r="AG3552" s="126"/>
      <c r="AH3552" s="126"/>
      <c r="AI3552" s="126"/>
      <c r="AJ3552" s="126"/>
      <c r="AK3552" s="126"/>
      <c r="AL3552" s="126">
        <v>3552</v>
      </c>
    </row>
    <row r="3553" spans="1:38">
      <c r="A3553" s="721" t="s">
        <v>1891</v>
      </c>
      <c r="B3553" s="722">
        <v>14</v>
      </c>
      <c r="C3553" s="722">
        <v>1410</v>
      </c>
      <c r="D3553" s="722">
        <v>141005</v>
      </c>
      <c r="E3553" s="721">
        <v>1410059742</v>
      </c>
      <c r="F3553" s="721" t="s">
        <v>4701</v>
      </c>
      <c r="G3553" s="1127">
        <v>130557447711</v>
      </c>
      <c r="H3553" s="1128">
        <v>0</v>
      </c>
      <c r="I3553" s="1128">
        <v>0</v>
      </c>
      <c r="J3553" s="1128">
        <v>-130557447711</v>
      </c>
      <c r="K3553" s="1128">
        <v>0</v>
      </c>
      <c r="L3553" s="1128">
        <v>0</v>
      </c>
      <c r="M3553" s="1128">
        <v>-130557447711</v>
      </c>
      <c r="N3553" s="1129">
        <v>0</v>
      </c>
      <c r="O3553" s="1128">
        <v>-130557447711</v>
      </c>
      <c r="P3553" s="1127">
        <v>-48306255653.07</v>
      </c>
      <c r="Q3553" s="1127">
        <v>0</v>
      </c>
      <c r="R3553" s="1127">
        <v>0</v>
      </c>
      <c r="S3553" s="1127">
        <v>0</v>
      </c>
      <c r="T3553" s="1130">
        <v>0</v>
      </c>
      <c r="U3553" s="1130">
        <v>0</v>
      </c>
      <c r="V3553" s="1130">
        <v>0</v>
      </c>
      <c r="W3553" s="1127">
        <v>0</v>
      </c>
      <c r="X3553" s="1130">
        <v>-48306255653.07</v>
      </c>
      <c r="Y3553" s="735">
        <v>0.37</v>
      </c>
      <c r="Z3553" s="1131">
        <v>0</v>
      </c>
      <c r="AA3553" s="1131">
        <v>-48306255653.07</v>
      </c>
      <c r="AB3553" s="1131">
        <v>0</v>
      </c>
      <c r="AC3553" s="1131">
        <v>-60712281943.889999</v>
      </c>
      <c r="AD3553" s="1131">
        <v>0</v>
      </c>
      <c r="AE3553" s="1131">
        <v>12406026290.82</v>
      </c>
      <c r="AF3553" s="126"/>
      <c r="AG3553" s="126"/>
      <c r="AH3553" s="126"/>
      <c r="AI3553" s="126"/>
      <c r="AJ3553" s="126"/>
      <c r="AK3553" s="126"/>
      <c r="AL3553" s="126">
        <v>3553</v>
      </c>
    </row>
    <row r="3554" spans="1:38">
      <c r="A3554" s="721" t="s">
        <v>1891</v>
      </c>
      <c r="B3554" s="722">
        <v>14</v>
      </c>
      <c r="C3554" s="722">
        <v>1410</v>
      </c>
      <c r="D3554" s="722">
        <v>141005</v>
      </c>
      <c r="E3554" s="721">
        <v>1410059743</v>
      </c>
      <c r="F3554" s="721" t="s">
        <v>4702</v>
      </c>
      <c r="G3554" s="1127">
        <v>688273409</v>
      </c>
      <c r="H3554" s="1128">
        <v>0</v>
      </c>
      <c r="I3554" s="1128">
        <v>0</v>
      </c>
      <c r="J3554" s="1128">
        <v>-688273409</v>
      </c>
      <c r="K3554" s="1128">
        <v>0</v>
      </c>
      <c r="L3554" s="1128">
        <v>0</v>
      </c>
      <c r="M3554" s="1128">
        <v>-688273409</v>
      </c>
      <c r="N3554" s="1129">
        <v>0</v>
      </c>
      <c r="O3554" s="1128">
        <v>-688273409</v>
      </c>
      <c r="P3554" s="1127">
        <v>-254661161.32999998</v>
      </c>
      <c r="Q3554" s="1127">
        <v>0</v>
      </c>
      <c r="R3554" s="1127">
        <v>0</v>
      </c>
      <c r="S3554" s="1127">
        <v>0</v>
      </c>
      <c r="T3554" s="1130">
        <v>0</v>
      </c>
      <c r="U3554" s="1130">
        <v>0</v>
      </c>
      <c r="V3554" s="1130">
        <v>0</v>
      </c>
      <c r="W3554" s="1127">
        <v>0</v>
      </c>
      <c r="X3554" s="1130">
        <v>-254661161.32999998</v>
      </c>
      <c r="Y3554" s="735">
        <v>0.37</v>
      </c>
      <c r="Z3554" s="1131">
        <v>0</v>
      </c>
      <c r="AA3554" s="1131">
        <v>-254661161.32999998</v>
      </c>
      <c r="AB3554" s="1131">
        <v>0</v>
      </c>
      <c r="AC3554" s="1131">
        <v>-1259092811.28</v>
      </c>
      <c r="AD3554" s="1131">
        <v>0</v>
      </c>
      <c r="AE3554" s="1131">
        <v>1004431649.95</v>
      </c>
      <c r="AF3554" s="126"/>
      <c r="AG3554" s="126"/>
      <c r="AH3554" s="126"/>
      <c r="AI3554" s="126"/>
      <c r="AJ3554" s="126"/>
      <c r="AK3554" s="126"/>
      <c r="AL3554" s="126">
        <v>3554</v>
      </c>
    </row>
    <row r="3555" spans="1:38">
      <c r="A3555" s="721" t="s">
        <v>1891</v>
      </c>
      <c r="B3555" s="722">
        <v>14</v>
      </c>
      <c r="C3555" s="722">
        <v>1410</v>
      </c>
      <c r="D3555" s="722">
        <v>141005</v>
      </c>
      <c r="E3555" s="721">
        <v>1410059745</v>
      </c>
      <c r="F3555" s="721" t="s">
        <v>4703</v>
      </c>
      <c r="G3555" s="1127">
        <v>240269458771</v>
      </c>
      <c r="H3555" s="1128">
        <v>0</v>
      </c>
      <c r="I3555" s="1128">
        <v>0</v>
      </c>
      <c r="J3555" s="1128">
        <v>-240269458771</v>
      </c>
      <c r="K3555" s="1128">
        <v>0</v>
      </c>
      <c r="L3555" s="1128">
        <v>0</v>
      </c>
      <c r="M3555" s="1128">
        <v>-240269458771</v>
      </c>
      <c r="N3555" s="1129">
        <v>0</v>
      </c>
      <c r="O3555" s="1128">
        <v>-240269458771</v>
      </c>
      <c r="P3555" s="1127">
        <v>-88899699745.270004</v>
      </c>
      <c r="Q3555" s="1127">
        <v>0</v>
      </c>
      <c r="R3555" s="1127">
        <v>0</v>
      </c>
      <c r="S3555" s="1127">
        <v>0</v>
      </c>
      <c r="T3555" s="1130">
        <v>0</v>
      </c>
      <c r="U3555" s="1130">
        <v>0</v>
      </c>
      <c r="V3555" s="1130">
        <v>0</v>
      </c>
      <c r="W3555" s="1127">
        <v>0</v>
      </c>
      <c r="X3555" s="1130">
        <v>-88899699745.270004</v>
      </c>
      <c r="Y3555" s="735">
        <v>0.37</v>
      </c>
      <c r="Z3555" s="1131">
        <v>0</v>
      </c>
      <c r="AA3555" s="1131">
        <v>-88899699745.270004</v>
      </c>
      <c r="AB3555" s="1131">
        <v>0</v>
      </c>
      <c r="AC3555" s="1131">
        <v>-96634640548.080002</v>
      </c>
      <c r="AD3555" s="1131">
        <v>0</v>
      </c>
      <c r="AE3555" s="1131">
        <v>7734940802.8099976</v>
      </c>
      <c r="AF3555" s="126"/>
      <c r="AG3555" s="126"/>
      <c r="AH3555" s="126"/>
      <c r="AI3555" s="126"/>
      <c r="AJ3555" s="126"/>
      <c r="AK3555" s="126"/>
      <c r="AL3555" s="126">
        <v>3555</v>
      </c>
    </row>
    <row r="3556" spans="1:38">
      <c r="A3556" s="721" t="s">
        <v>1891</v>
      </c>
      <c r="B3556" s="722">
        <v>14</v>
      </c>
      <c r="C3556" s="722">
        <v>1410</v>
      </c>
      <c r="D3556" s="722">
        <v>141005</v>
      </c>
      <c r="E3556" s="721">
        <v>1410059746</v>
      </c>
      <c r="F3556" s="721" t="s">
        <v>4704</v>
      </c>
      <c r="G3556" s="1127">
        <v>1541857801476</v>
      </c>
      <c r="H3556" s="1128">
        <v>0</v>
      </c>
      <c r="I3556" s="1128">
        <v>0</v>
      </c>
      <c r="J3556" s="1128">
        <v>-1541857801476</v>
      </c>
      <c r="K3556" s="1128">
        <v>0</v>
      </c>
      <c r="L3556" s="1128">
        <v>0</v>
      </c>
      <c r="M3556" s="1128">
        <v>-1541857801476</v>
      </c>
      <c r="N3556" s="1129">
        <v>0</v>
      </c>
      <c r="O3556" s="1128">
        <v>-1541857801476</v>
      </c>
      <c r="P3556" s="1127">
        <v>-570487386546.12</v>
      </c>
      <c r="Q3556" s="1127">
        <v>0</v>
      </c>
      <c r="R3556" s="1127">
        <v>0</v>
      </c>
      <c r="S3556" s="1127">
        <v>0</v>
      </c>
      <c r="T3556" s="1130">
        <v>0</v>
      </c>
      <c r="U3556" s="1130">
        <v>0</v>
      </c>
      <c r="V3556" s="1130">
        <v>0</v>
      </c>
      <c r="W3556" s="1127">
        <v>0</v>
      </c>
      <c r="X3556" s="1130">
        <v>-570487386546.12</v>
      </c>
      <c r="Y3556" s="735">
        <v>0.37</v>
      </c>
      <c r="Z3556" s="1131">
        <v>0</v>
      </c>
      <c r="AA3556" s="1131">
        <v>-570487386546.12</v>
      </c>
      <c r="AB3556" s="1131">
        <v>0</v>
      </c>
      <c r="AC3556" s="1131">
        <v>-628020003845.65002</v>
      </c>
      <c r="AD3556" s="1131">
        <v>0</v>
      </c>
      <c r="AE3556" s="1131">
        <v>57532617299.530029</v>
      </c>
      <c r="AF3556" s="126"/>
      <c r="AG3556" s="126"/>
      <c r="AH3556" s="126"/>
      <c r="AI3556" s="126"/>
      <c r="AJ3556" s="126"/>
      <c r="AK3556" s="126"/>
      <c r="AL3556" s="126">
        <v>3556</v>
      </c>
    </row>
    <row r="3557" spans="1:38">
      <c r="A3557" s="721" t="s">
        <v>1891</v>
      </c>
      <c r="B3557" s="722">
        <v>14</v>
      </c>
      <c r="C3557" s="722">
        <v>1410</v>
      </c>
      <c r="D3557" s="722">
        <v>141005</v>
      </c>
      <c r="E3557" s="721">
        <v>1410059748</v>
      </c>
      <c r="F3557" s="721" t="s">
        <v>4705</v>
      </c>
      <c r="G3557" s="1127">
        <v>193183778</v>
      </c>
      <c r="H3557" s="1128">
        <v>0</v>
      </c>
      <c r="I3557" s="1128">
        <v>0</v>
      </c>
      <c r="J3557" s="1128">
        <v>-193183778</v>
      </c>
      <c r="K3557" s="1128">
        <v>0</v>
      </c>
      <c r="L3557" s="1128">
        <v>0</v>
      </c>
      <c r="M3557" s="1128">
        <v>-193183778</v>
      </c>
      <c r="N3557" s="1129">
        <v>0</v>
      </c>
      <c r="O3557" s="1128">
        <v>-193183778</v>
      </c>
      <c r="P3557" s="1127">
        <v>-71477997.859999999</v>
      </c>
      <c r="Q3557" s="1127">
        <v>0</v>
      </c>
      <c r="R3557" s="1127">
        <v>0</v>
      </c>
      <c r="S3557" s="1127">
        <v>0</v>
      </c>
      <c r="T3557" s="1130">
        <v>0</v>
      </c>
      <c r="U3557" s="1130">
        <v>0</v>
      </c>
      <c r="V3557" s="1130">
        <v>0</v>
      </c>
      <c r="W3557" s="1127">
        <v>0</v>
      </c>
      <c r="X3557" s="1130">
        <v>-71477997.859999999</v>
      </c>
      <c r="Y3557" s="735">
        <v>0.37</v>
      </c>
      <c r="Z3557" s="1131">
        <v>0</v>
      </c>
      <c r="AA3557" s="1131">
        <v>-71477997.859999999</v>
      </c>
      <c r="AB3557" s="1131">
        <v>0</v>
      </c>
      <c r="AC3557" s="1131">
        <v>-235178198.24000001</v>
      </c>
      <c r="AD3557" s="1131">
        <v>0</v>
      </c>
      <c r="AE3557" s="1131">
        <v>163700200.38</v>
      </c>
      <c r="AF3557" s="126"/>
      <c r="AG3557" s="126"/>
      <c r="AH3557" s="126"/>
      <c r="AI3557" s="126"/>
      <c r="AJ3557" s="126"/>
      <c r="AK3557" s="126"/>
      <c r="AL3557" s="126">
        <v>3557</v>
      </c>
    </row>
    <row r="3558" spans="1:38">
      <c r="A3558" s="721" t="s">
        <v>1891</v>
      </c>
      <c r="B3558" s="722">
        <v>14</v>
      </c>
      <c r="C3558" s="722">
        <v>1410</v>
      </c>
      <c r="D3558" s="722">
        <v>141010</v>
      </c>
      <c r="E3558" s="721">
        <v>1410109741</v>
      </c>
      <c r="F3558" s="721" t="s">
        <v>4706</v>
      </c>
      <c r="G3558" s="1127">
        <v>13002902983</v>
      </c>
      <c r="H3558" s="1128">
        <v>0</v>
      </c>
      <c r="I3558" s="1128">
        <v>0</v>
      </c>
      <c r="J3558" s="1128">
        <v>-13002902983</v>
      </c>
      <c r="K3558" s="1128">
        <v>0</v>
      </c>
      <c r="L3558" s="1128">
        <v>0</v>
      </c>
      <c r="M3558" s="1128">
        <v>-13002902983</v>
      </c>
      <c r="N3558" s="1129">
        <v>0</v>
      </c>
      <c r="O3558" s="1128">
        <v>-13002902983</v>
      </c>
      <c r="P3558" s="1127">
        <v>-4811074103.71</v>
      </c>
      <c r="Q3558" s="1127">
        <v>0</v>
      </c>
      <c r="R3558" s="1127">
        <v>0</v>
      </c>
      <c r="S3558" s="1127">
        <v>0</v>
      </c>
      <c r="T3558" s="1130">
        <v>0</v>
      </c>
      <c r="U3558" s="1130">
        <v>0</v>
      </c>
      <c r="V3558" s="1130">
        <v>0</v>
      </c>
      <c r="W3558" s="1127">
        <v>0</v>
      </c>
      <c r="X3558" s="1130">
        <v>-4811074103.71</v>
      </c>
      <c r="Y3558" s="735">
        <v>0.37</v>
      </c>
      <c r="Z3558" s="1131">
        <v>0</v>
      </c>
      <c r="AA3558" s="1131">
        <v>-4811074103.71</v>
      </c>
      <c r="AB3558" s="1131">
        <v>0</v>
      </c>
      <c r="AC3558" s="1131">
        <v>-1077196841.55</v>
      </c>
      <c r="AD3558" s="1131">
        <v>0</v>
      </c>
      <c r="AE3558" s="1131">
        <v>-3733877262.1599998</v>
      </c>
      <c r="AF3558" s="126"/>
      <c r="AG3558" s="126"/>
      <c r="AH3558" s="126"/>
      <c r="AI3558" s="126"/>
      <c r="AJ3558" s="126"/>
      <c r="AK3558" s="126"/>
      <c r="AL3558" s="126">
        <v>3558</v>
      </c>
    </row>
    <row r="3559" spans="1:38">
      <c r="A3559" s="721" t="s">
        <v>1891</v>
      </c>
      <c r="B3559" s="722">
        <v>14</v>
      </c>
      <c r="C3559" s="722">
        <v>1410</v>
      </c>
      <c r="D3559" s="722">
        <v>141010</v>
      </c>
      <c r="E3559" s="721">
        <v>1410109742</v>
      </c>
      <c r="F3559" s="721" t="s">
        <v>4707</v>
      </c>
      <c r="G3559" s="1127">
        <v>2732693310</v>
      </c>
      <c r="H3559" s="1128">
        <v>0</v>
      </c>
      <c r="I3559" s="1128">
        <v>0</v>
      </c>
      <c r="J3559" s="1128">
        <v>-2732693310</v>
      </c>
      <c r="K3559" s="1128">
        <v>0</v>
      </c>
      <c r="L3559" s="1128">
        <v>0</v>
      </c>
      <c r="M3559" s="1128">
        <v>-2732693310</v>
      </c>
      <c r="N3559" s="1129">
        <v>0</v>
      </c>
      <c r="O3559" s="1128">
        <v>-2732693310</v>
      </c>
      <c r="P3559" s="1127">
        <v>-1011096524.6999999</v>
      </c>
      <c r="Q3559" s="1127">
        <v>0</v>
      </c>
      <c r="R3559" s="1127">
        <v>0</v>
      </c>
      <c r="S3559" s="1127">
        <v>0</v>
      </c>
      <c r="T3559" s="1130">
        <v>0</v>
      </c>
      <c r="U3559" s="1130">
        <v>0</v>
      </c>
      <c r="V3559" s="1130">
        <v>0</v>
      </c>
      <c r="W3559" s="1127">
        <v>0</v>
      </c>
      <c r="X3559" s="1130">
        <v>-1011096524.6999999</v>
      </c>
      <c r="Y3559" s="735">
        <v>0.37</v>
      </c>
      <c r="Z3559" s="1131">
        <v>0</v>
      </c>
      <c r="AA3559" s="1131">
        <v>-1011096524.6999999</v>
      </c>
      <c r="AB3559" s="1131">
        <v>0</v>
      </c>
      <c r="AC3559" s="1131">
        <v>-929578769.98000002</v>
      </c>
      <c r="AD3559" s="1131">
        <v>0</v>
      </c>
      <c r="AE3559" s="1131">
        <v>-81517754.719999909</v>
      </c>
      <c r="AF3559" s="126"/>
      <c r="AG3559" s="126"/>
      <c r="AH3559" s="126"/>
      <c r="AI3559" s="126"/>
      <c r="AJ3559" s="126"/>
      <c r="AK3559" s="126"/>
      <c r="AL3559" s="126">
        <v>3559</v>
      </c>
    </row>
    <row r="3560" spans="1:38">
      <c r="A3560" s="721" t="s">
        <v>1891</v>
      </c>
      <c r="B3560" s="722">
        <v>14</v>
      </c>
      <c r="C3560" s="722">
        <v>1410</v>
      </c>
      <c r="D3560" s="722">
        <v>141010</v>
      </c>
      <c r="E3560" s="721">
        <v>1410109745</v>
      </c>
      <c r="F3560" s="721" t="s">
        <v>4708</v>
      </c>
      <c r="G3560" s="1127">
        <v>4293209964</v>
      </c>
      <c r="H3560" s="1128">
        <v>0</v>
      </c>
      <c r="I3560" s="1128">
        <v>0</v>
      </c>
      <c r="J3560" s="1128">
        <v>-4293209964</v>
      </c>
      <c r="K3560" s="1128">
        <v>0</v>
      </c>
      <c r="L3560" s="1128">
        <v>0</v>
      </c>
      <c r="M3560" s="1128">
        <v>-4293209964</v>
      </c>
      <c r="N3560" s="1129">
        <v>0</v>
      </c>
      <c r="O3560" s="1128">
        <v>-4293209964</v>
      </c>
      <c r="P3560" s="1127">
        <v>-1588487686.6800001</v>
      </c>
      <c r="Q3560" s="1127">
        <v>0</v>
      </c>
      <c r="R3560" s="1127">
        <v>0</v>
      </c>
      <c r="S3560" s="1127">
        <v>0</v>
      </c>
      <c r="T3560" s="1130">
        <v>0</v>
      </c>
      <c r="U3560" s="1130">
        <v>0</v>
      </c>
      <c r="V3560" s="1130">
        <v>0</v>
      </c>
      <c r="W3560" s="1127">
        <v>0</v>
      </c>
      <c r="X3560" s="1130">
        <v>-1588487686.6800001</v>
      </c>
      <c r="Y3560" s="735">
        <v>0.37</v>
      </c>
      <c r="Z3560" s="1131">
        <v>0</v>
      </c>
      <c r="AA3560" s="1131">
        <v>-1588487686.6800001</v>
      </c>
      <c r="AB3560" s="1131">
        <v>0</v>
      </c>
      <c r="AC3560" s="1131">
        <v>-810735126.28999996</v>
      </c>
      <c r="AD3560" s="1131">
        <v>0</v>
      </c>
      <c r="AE3560" s="1131">
        <v>-777752560.3900001</v>
      </c>
      <c r="AF3560" s="126"/>
      <c r="AG3560" s="126"/>
      <c r="AH3560" s="126"/>
      <c r="AI3560" s="126"/>
      <c r="AJ3560" s="126"/>
      <c r="AK3560" s="126"/>
      <c r="AL3560" s="126">
        <v>3560</v>
      </c>
    </row>
    <row r="3561" spans="1:38">
      <c r="A3561" s="721" t="s">
        <v>1891</v>
      </c>
      <c r="B3561" s="722">
        <v>14</v>
      </c>
      <c r="C3561" s="722">
        <v>1410</v>
      </c>
      <c r="D3561" s="722">
        <v>141010</v>
      </c>
      <c r="E3561" s="721">
        <v>1410109746</v>
      </c>
      <c r="F3561" s="721" t="s">
        <v>4709</v>
      </c>
      <c r="G3561" s="1127">
        <v>104892821462</v>
      </c>
      <c r="H3561" s="1128">
        <v>0</v>
      </c>
      <c r="I3561" s="1128">
        <v>0</v>
      </c>
      <c r="J3561" s="1128">
        <v>-104892821462</v>
      </c>
      <c r="K3561" s="1128">
        <v>0</v>
      </c>
      <c r="L3561" s="1128">
        <v>0</v>
      </c>
      <c r="M3561" s="1128">
        <v>-104892821462</v>
      </c>
      <c r="N3561" s="1129">
        <v>0</v>
      </c>
      <c r="O3561" s="1128">
        <v>-104892821462</v>
      </c>
      <c r="P3561" s="1127">
        <v>-38810343940.940002</v>
      </c>
      <c r="Q3561" s="1127">
        <v>0</v>
      </c>
      <c r="R3561" s="1127">
        <v>0</v>
      </c>
      <c r="S3561" s="1127">
        <v>0</v>
      </c>
      <c r="T3561" s="1130">
        <v>0</v>
      </c>
      <c r="U3561" s="1130">
        <v>0</v>
      </c>
      <c r="V3561" s="1130">
        <v>0</v>
      </c>
      <c r="W3561" s="1127">
        <v>0</v>
      </c>
      <c r="X3561" s="1130">
        <v>-38810343940.940002</v>
      </c>
      <c r="Y3561" s="735">
        <v>0.37</v>
      </c>
      <c r="Z3561" s="1131">
        <v>0</v>
      </c>
      <c r="AA3561" s="1131">
        <v>-38810343940.940002</v>
      </c>
      <c r="AB3561" s="1131">
        <v>0</v>
      </c>
      <c r="AC3561" s="1131">
        <v>-4127626546.8800001</v>
      </c>
      <c r="AD3561" s="1131">
        <v>0</v>
      </c>
      <c r="AE3561" s="1131">
        <v>-34682717394.060005</v>
      </c>
      <c r="AF3561" s="126"/>
      <c r="AG3561" s="126"/>
      <c r="AH3561" s="126"/>
      <c r="AI3561" s="126"/>
      <c r="AJ3561" s="126"/>
      <c r="AK3561" s="126"/>
      <c r="AL3561" s="126">
        <v>3561</v>
      </c>
    </row>
    <row r="3562" spans="1:38">
      <c r="A3562" s="721" t="s">
        <v>1852</v>
      </c>
      <c r="B3562" s="722">
        <v>14</v>
      </c>
      <c r="C3562" s="722">
        <v>1410</v>
      </c>
      <c r="D3562" s="722">
        <v>141010</v>
      </c>
      <c r="E3562" s="721">
        <v>1410109805</v>
      </c>
      <c r="F3562" s="721" t="s">
        <v>4710</v>
      </c>
      <c r="G3562" s="1127">
        <v>0</v>
      </c>
      <c r="H3562" s="1128">
        <v>0</v>
      </c>
      <c r="I3562" s="1128">
        <v>0</v>
      </c>
      <c r="J3562" s="1128">
        <v>0</v>
      </c>
      <c r="K3562" s="1128">
        <v>0</v>
      </c>
      <c r="L3562" s="1128">
        <v>0</v>
      </c>
      <c r="M3562" s="1128">
        <v>0</v>
      </c>
      <c r="N3562" s="1129">
        <v>0</v>
      </c>
      <c r="O3562" s="1128">
        <v>0</v>
      </c>
      <c r="P3562" s="1127">
        <v>0</v>
      </c>
      <c r="Q3562" s="1127">
        <v>0</v>
      </c>
      <c r="R3562" s="1127">
        <v>0</v>
      </c>
      <c r="S3562" s="1127">
        <v>0</v>
      </c>
      <c r="T3562" s="1130">
        <v>0</v>
      </c>
      <c r="U3562" s="1130">
        <v>0</v>
      </c>
      <c r="V3562" s="1130">
        <v>0</v>
      </c>
      <c r="W3562" s="1127">
        <v>0</v>
      </c>
      <c r="X3562" s="1130">
        <v>0</v>
      </c>
      <c r="Y3562" s="735">
        <v>0</v>
      </c>
      <c r="Z3562" s="1131">
        <v>0</v>
      </c>
      <c r="AA3562" s="1131">
        <v>0</v>
      </c>
      <c r="AB3562" s="1131">
        <v>0</v>
      </c>
      <c r="AC3562" s="1131">
        <v>0</v>
      </c>
      <c r="AD3562" s="1131">
        <v>0</v>
      </c>
      <c r="AE3562" s="1131">
        <v>0</v>
      </c>
      <c r="AF3562" s="126"/>
      <c r="AG3562" s="126"/>
      <c r="AH3562" s="126"/>
      <c r="AI3562" s="126"/>
      <c r="AJ3562" s="126"/>
      <c r="AK3562" s="126"/>
      <c r="AL3562" s="126">
        <v>3562</v>
      </c>
    </row>
    <row r="3563" spans="1:38">
      <c r="A3563" s="721" t="s">
        <v>1852</v>
      </c>
      <c r="B3563" s="722">
        <v>14</v>
      </c>
      <c r="C3563" s="722">
        <v>1410</v>
      </c>
      <c r="D3563" s="722">
        <v>141010</v>
      </c>
      <c r="E3563" s="721">
        <v>1410109909</v>
      </c>
      <c r="F3563" s="721" t="s">
        <v>684</v>
      </c>
      <c r="G3563" s="1127">
        <v>0</v>
      </c>
      <c r="H3563" s="1128">
        <v>0</v>
      </c>
      <c r="I3563" s="1128">
        <v>0</v>
      </c>
      <c r="J3563" s="1128">
        <v>0</v>
      </c>
      <c r="K3563" s="1128">
        <v>0</v>
      </c>
      <c r="L3563" s="1128">
        <v>0</v>
      </c>
      <c r="M3563" s="1128">
        <v>0</v>
      </c>
      <c r="N3563" s="1129">
        <v>0</v>
      </c>
      <c r="O3563" s="1128">
        <v>0</v>
      </c>
      <c r="P3563" s="1127">
        <v>0</v>
      </c>
      <c r="Q3563" s="1127">
        <v>0</v>
      </c>
      <c r="R3563" s="1127">
        <v>0</v>
      </c>
      <c r="S3563" s="1127">
        <v>0</v>
      </c>
      <c r="T3563" s="1130">
        <v>0</v>
      </c>
      <c r="U3563" s="1130">
        <v>0</v>
      </c>
      <c r="V3563" s="1130">
        <v>0</v>
      </c>
      <c r="W3563" s="1127">
        <v>0</v>
      </c>
      <c r="X3563" s="1130">
        <v>0</v>
      </c>
      <c r="Y3563" s="735">
        <v>0</v>
      </c>
      <c r="Z3563" s="1131">
        <v>0</v>
      </c>
      <c r="AA3563" s="1131">
        <v>0</v>
      </c>
      <c r="AB3563" s="1131">
        <v>0</v>
      </c>
      <c r="AC3563" s="1131">
        <v>0</v>
      </c>
      <c r="AD3563" s="1131">
        <v>0</v>
      </c>
      <c r="AE3563" s="1131">
        <v>0</v>
      </c>
      <c r="AF3563" s="126"/>
      <c r="AG3563" s="126"/>
      <c r="AH3563" s="126"/>
      <c r="AI3563" s="126"/>
      <c r="AJ3563" s="126"/>
      <c r="AK3563" s="126"/>
      <c r="AL3563" s="126">
        <v>3563</v>
      </c>
    </row>
    <row r="3564" spans="1:38">
      <c r="A3564" s="721" t="s">
        <v>1891</v>
      </c>
      <c r="B3564" s="722">
        <v>14</v>
      </c>
      <c r="C3564" s="722">
        <v>1410</v>
      </c>
      <c r="D3564" s="722">
        <v>141015</v>
      </c>
      <c r="E3564" s="721">
        <v>1410159741</v>
      </c>
      <c r="F3564" s="721" t="s">
        <v>4711</v>
      </c>
      <c r="G3564" s="1127">
        <v>1878913068</v>
      </c>
      <c r="H3564" s="1128">
        <v>0</v>
      </c>
      <c r="I3564" s="1128">
        <v>0</v>
      </c>
      <c r="J3564" s="1128">
        <v>-1878913068</v>
      </c>
      <c r="K3564" s="1128">
        <v>0</v>
      </c>
      <c r="L3564" s="1128">
        <v>0</v>
      </c>
      <c r="M3564" s="1128">
        <v>-1878913068</v>
      </c>
      <c r="N3564" s="1129">
        <v>0</v>
      </c>
      <c r="O3564" s="1128">
        <v>-1878913068</v>
      </c>
      <c r="P3564" s="1127">
        <v>-695197835.15999997</v>
      </c>
      <c r="Q3564" s="1127">
        <v>0</v>
      </c>
      <c r="R3564" s="1127">
        <v>0</v>
      </c>
      <c r="S3564" s="1127">
        <v>0</v>
      </c>
      <c r="T3564" s="1130">
        <v>0</v>
      </c>
      <c r="U3564" s="1130">
        <v>0</v>
      </c>
      <c r="V3564" s="1130">
        <v>0</v>
      </c>
      <c r="W3564" s="1127">
        <v>0</v>
      </c>
      <c r="X3564" s="1130">
        <v>-695197835.15999997</v>
      </c>
      <c r="Y3564" s="735">
        <v>0.37</v>
      </c>
      <c r="Z3564" s="1131">
        <v>0</v>
      </c>
      <c r="AA3564" s="1131">
        <v>-695197835.15999997</v>
      </c>
      <c r="AB3564" s="1131">
        <v>0</v>
      </c>
      <c r="AC3564" s="1131">
        <v>-1067270436.04</v>
      </c>
      <c r="AD3564" s="1131">
        <v>0</v>
      </c>
      <c r="AE3564" s="1131">
        <v>372072600.88</v>
      </c>
      <c r="AF3564" s="126"/>
      <c r="AG3564" s="126"/>
      <c r="AH3564" s="126"/>
      <c r="AI3564" s="126"/>
      <c r="AJ3564" s="126"/>
      <c r="AK3564" s="126"/>
      <c r="AL3564" s="126">
        <v>3564</v>
      </c>
    </row>
    <row r="3565" spans="1:38">
      <c r="A3565" s="721" t="s">
        <v>1891</v>
      </c>
      <c r="B3565" s="722">
        <v>14</v>
      </c>
      <c r="C3565" s="722">
        <v>1410</v>
      </c>
      <c r="D3565" s="722">
        <v>141015</v>
      </c>
      <c r="E3565" s="721">
        <v>1410159742</v>
      </c>
      <c r="F3565" s="721" t="s">
        <v>4712</v>
      </c>
      <c r="G3565" s="1127">
        <v>434163772</v>
      </c>
      <c r="H3565" s="1128">
        <v>0</v>
      </c>
      <c r="I3565" s="1128">
        <v>0</v>
      </c>
      <c r="J3565" s="1128">
        <v>-434163772</v>
      </c>
      <c r="K3565" s="1128">
        <v>0</v>
      </c>
      <c r="L3565" s="1128">
        <v>0</v>
      </c>
      <c r="M3565" s="1128">
        <v>-434163772</v>
      </c>
      <c r="N3565" s="1129">
        <v>0</v>
      </c>
      <c r="O3565" s="1128">
        <v>-434163772</v>
      </c>
      <c r="P3565" s="1127">
        <v>-160640595.63999999</v>
      </c>
      <c r="Q3565" s="1127">
        <v>0</v>
      </c>
      <c r="R3565" s="1127">
        <v>0</v>
      </c>
      <c r="S3565" s="1127">
        <v>0</v>
      </c>
      <c r="T3565" s="1130">
        <v>0</v>
      </c>
      <c r="U3565" s="1130">
        <v>0</v>
      </c>
      <c r="V3565" s="1130">
        <v>0</v>
      </c>
      <c r="W3565" s="1127">
        <v>0</v>
      </c>
      <c r="X3565" s="1130">
        <v>-160640595.63999999</v>
      </c>
      <c r="Y3565" s="735">
        <v>0.36999999999999994</v>
      </c>
      <c r="Z3565" s="1131">
        <v>0</v>
      </c>
      <c r="AA3565" s="1131">
        <v>-160640595.63999999</v>
      </c>
      <c r="AB3565" s="1131">
        <v>0</v>
      </c>
      <c r="AC3565" s="1131">
        <v>-629549989.09000003</v>
      </c>
      <c r="AD3565" s="1131">
        <v>0</v>
      </c>
      <c r="AE3565" s="1131">
        <v>468909393.45000005</v>
      </c>
      <c r="AF3565" s="126"/>
      <c r="AG3565" s="126"/>
      <c r="AH3565" s="126"/>
      <c r="AI3565" s="126"/>
      <c r="AJ3565" s="126"/>
      <c r="AK3565" s="126"/>
      <c r="AL3565" s="126">
        <v>3565</v>
      </c>
    </row>
    <row r="3566" spans="1:38">
      <c r="A3566" s="721" t="s">
        <v>1891</v>
      </c>
      <c r="B3566" s="722">
        <v>14</v>
      </c>
      <c r="C3566" s="722">
        <v>1410</v>
      </c>
      <c r="D3566" s="722">
        <v>141015</v>
      </c>
      <c r="E3566" s="721">
        <v>1410159745</v>
      </c>
      <c r="F3566" s="721" t="s">
        <v>4713</v>
      </c>
      <c r="G3566" s="1127">
        <v>7751911579</v>
      </c>
      <c r="H3566" s="1128">
        <v>0</v>
      </c>
      <c r="I3566" s="1128">
        <v>0</v>
      </c>
      <c r="J3566" s="1128">
        <v>-7751911579</v>
      </c>
      <c r="K3566" s="1128">
        <v>0</v>
      </c>
      <c r="L3566" s="1128">
        <v>0</v>
      </c>
      <c r="M3566" s="1128">
        <v>-7751911579</v>
      </c>
      <c r="N3566" s="1129">
        <v>0</v>
      </c>
      <c r="O3566" s="1128">
        <v>-7751911579</v>
      </c>
      <c r="P3566" s="1127">
        <v>-2868207284.23</v>
      </c>
      <c r="Q3566" s="1127">
        <v>0</v>
      </c>
      <c r="R3566" s="1127">
        <v>0</v>
      </c>
      <c r="S3566" s="1127">
        <v>0</v>
      </c>
      <c r="T3566" s="1130">
        <v>0</v>
      </c>
      <c r="U3566" s="1130">
        <v>0</v>
      </c>
      <c r="V3566" s="1130">
        <v>0</v>
      </c>
      <c r="W3566" s="1127">
        <v>0</v>
      </c>
      <c r="X3566" s="1130">
        <v>-2868207284.23</v>
      </c>
      <c r="Y3566" s="735">
        <v>0.37</v>
      </c>
      <c r="Z3566" s="1131">
        <v>0</v>
      </c>
      <c r="AA3566" s="1131">
        <v>-2868207284.23</v>
      </c>
      <c r="AB3566" s="1131">
        <v>0</v>
      </c>
      <c r="AC3566" s="1131">
        <v>-30554123.440000001</v>
      </c>
      <c r="AD3566" s="1131">
        <v>0</v>
      </c>
      <c r="AE3566" s="1131">
        <v>-2837653160.79</v>
      </c>
      <c r="AF3566" s="126"/>
      <c r="AG3566" s="126"/>
      <c r="AH3566" s="126"/>
      <c r="AI3566" s="126"/>
      <c r="AJ3566" s="126"/>
      <c r="AK3566" s="126"/>
      <c r="AL3566" s="126">
        <v>3566</v>
      </c>
    </row>
    <row r="3567" spans="1:38">
      <c r="A3567" s="721" t="s">
        <v>1891</v>
      </c>
      <c r="B3567" s="722">
        <v>14</v>
      </c>
      <c r="C3567" s="722">
        <v>1410</v>
      </c>
      <c r="D3567" s="722">
        <v>141015</v>
      </c>
      <c r="E3567" s="721">
        <v>1410159746</v>
      </c>
      <c r="F3567" s="721" t="s">
        <v>4714</v>
      </c>
      <c r="G3567" s="1127">
        <v>33875835380</v>
      </c>
      <c r="H3567" s="1128">
        <v>0</v>
      </c>
      <c r="I3567" s="1128">
        <v>0</v>
      </c>
      <c r="J3567" s="1128">
        <v>-33875835380</v>
      </c>
      <c r="K3567" s="1128">
        <v>0</v>
      </c>
      <c r="L3567" s="1128">
        <v>0</v>
      </c>
      <c r="M3567" s="1128">
        <v>-33875835380</v>
      </c>
      <c r="N3567" s="1129">
        <v>0</v>
      </c>
      <c r="O3567" s="1128">
        <v>-33875835380</v>
      </c>
      <c r="P3567" s="1127">
        <v>-12534059090.6</v>
      </c>
      <c r="Q3567" s="1127">
        <v>0</v>
      </c>
      <c r="R3567" s="1127">
        <v>0</v>
      </c>
      <c r="S3567" s="1127">
        <v>0</v>
      </c>
      <c r="T3567" s="1130">
        <v>0</v>
      </c>
      <c r="U3567" s="1130">
        <v>0</v>
      </c>
      <c r="V3567" s="1130">
        <v>0</v>
      </c>
      <c r="W3567" s="1127">
        <v>0</v>
      </c>
      <c r="X3567" s="1130">
        <v>-12534059090.6</v>
      </c>
      <c r="Y3567" s="735">
        <v>0.37</v>
      </c>
      <c r="Z3567" s="1131">
        <v>0</v>
      </c>
      <c r="AA3567" s="1131">
        <v>-12534059090.6</v>
      </c>
      <c r="AB3567" s="1131">
        <v>0</v>
      </c>
      <c r="AC3567" s="1131">
        <v>-1132190417.74</v>
      </c>
      <c r="AD3567" s="1131">
        <v>0</v>
      </c>
      <c r="AE3567" s="1131">
        <v>-11401868672.860001</v>
      </c>
      <c r="AF3567" s="126"/>
      <c r="AG3567" s="126"/>
      <c r="AH3567" s="126"/>
      <c r="AI3567" s="126"/>
      <c r="AJ3567" s="126"/>
      <c r="AK3567" s="126"/>
      <c r="AL3567" s="126">
        <v>3567</v>
      </c>
    </row>
    <row r="3568" spans="1:38">
      <c r="A3568" s="721" t="s">
        <v>1891</v>
      </c>
      <c r="B3568" s="722">
        <v>14</v>
      </c>
      <c r="C3568" s="722">
        <v>1410</v>
      </c>
      <c r="D3568" s="722">
        <v>141020</v>
      </c>
      <c r="E3568" s="721">
        <v>1410209741</v>
      </c>
      <c r="F3568" s="721" t="s">
        <v>4715</v>
      </c>
      <c r="G3568" s="1127">
        <v>4486621019</v>
      </c>
      <c r="H3568" s="1128">
        <v>0</v>
      </c>
      <c r="I3568" s="1128">
        <v>0</v>
      </c>
      <c r="J3568" s="1128">
        <v>-4486621019</v>
      </c>
      <c r="K3568" s="1128">
        <v>0</v>
      </c>
      <c r="L3568" s="1128">
        <v>0</v>
      </c>
      <c r="M3568" s="1128">
        <v>-4486621019</v>
      </c>
      <c r="N3568" s="1129">
        <v>0</v>
      </c>
      <c r="O3568" s="1128">
        <v>-4486621019</v>
      </c>
      <c r="P3568" s="1127">
        <v>-1660049777.03</v>
      </c>
      <c r="Q3568" s="1127">
        <v>0</v>
      </c>
      <c r="R3568" s="1127">
        <v>0</v>
      </c>
      <c r="S3568" s="1127">
        <v>0</v>
      </c>
      <c r="T3568" s="1130">
        <v>0</v>
      </c>
      <c r="U3568" s="1130">
        <v>0</v>
      </c>
      <c r="V3568" s="1130">
        <v>0</v>
      </c>
      <c r="W3568" s="1127">
        <v>0</v>
      </c>
      <c r="X3568" s="1130">
        <v>-1660049777.03</v>
      </c>
      <c r="Y3568" s="735">
        <v>0.37</v>
      </c>
      <c r="Z3568" s="1131">
        <v>0</v>
      </c>
      <c r="AA3568" s="1131">
        <v>-1660049777.03</v>
      </c>
      <c r="AB3568" s="1131">
        <v>0</v>
      </c>
      <c r="AC3568" s="1131">
        <v>-1815333186.3299999</v>
      </c>
      <c r="AD3568" s="1131">
        <v>0</v>
      </c>
      <c r="AE3568" s="1131">
        <v>155283409.29999995</v>
      </c>
      <c r="AF3568" s="126"/>
      <c r="AG3568" s="126"/>
      <c r="AH3568" s="126"/>
      <c r="AI3568" s="126"/>
      <c r="AJ3568" s="126"/>
      <c r="AK3568" s="126"/>
      <c r="AL3568" s="126">
        <v>3568</v>
      </c>
    </row>
    <row r="3569" spans="1:38">
      <c r="A3569" s="721" t="s">
        <v>1891</v>
      </c>
      <c r="B3569" s="722">
        <v>14</v>
      </c>
      <c r="C3569" s="722">
        <v>1410</v>
      </c>
      <c r="D3569" s="722">
        <v>141020</v>
      </c>
      <c r="E3569" s="721">
        <v>1410209742</v>
      </c>
      <c r="F3569" s="721" t="s">
        <v>4716</v>
      </c>
      <c r="G3569" s="1127">
        <v>6547173857</v>
      </c>
      <c r="H3569" s="1128">
        <v>0</v>
      </c>
      <c r="I3569" s="1128">
        <v>0</v>
      </c>
      <c r="J3569" s="1128">
        <v>-6547173857</v>
      </c>
      <c r="K3569" s="1128">
        <v>0</v>
      </c>
      <c r="L3569" s="1128">
        <v>0</v>
      </c>
      <c r="M3569" s="1128">
        <v>-6547173857</v>
      </c>
      <c r="N3569" s="1129">
        <v>0</v>
      </c>
      <c r="O3569" s="1128">
        <v>-6547173857</v>
      </c>
      <c r="P3569" s="1127">
        <v>-2422454327.0900002</v>
      </c>
      <c r="Q3569" s="1127">
        <v>0</v>
      </c>
      <c r="R3569" s="1127">
        <v>0</v>
      </c>
      <c r="S3569" s="1127">
        <v>0</v>
      </c>
      <c r="T3569" s="1130">
        <v>0</v>
      </c>
      <c r="U3569" s="1130">
        <v>0</v>
      </c>
      <c r="V3569" s="1130">
        <v>0</v>
      </c>
      <c r="W3569" s="1127">
        <v>0</v>
      </c>
      <c r="X3569" s="1130">
        <v>-2422454327.0900002</v>
      </c>
      <c r="Y3569" s="735">
        <v>0.37</v>
      </c>
      <c r="Z3569" s="1131">
        <v>0</v>
      </c>
      <c r="AA3569" s="1131">
        <v>-2422454327.0900002</v>
      </c>
      <c r="AB3569" s="1131">
        <v>0</v>
      </c>
      <c r="AC3569" s="1131">
        <v>-1546217991.28</v>
      </c>
      <c r="AD3569" s="1131">
        <v>0</v>
      </c>
      <c r="AE3569" s="1131">
        <v>-876236335.81000018</v>
      </c>
      <c r="AF3569" s="126"/>
      <c r="AG3569" s="126"/>
      <c r="AH3569" s="126"/>
      <c r="AI3569" s="126"/>
      <c r="AJ3569" s="126"/>
      <c r="AK3569" s="126"/>
      <c r="AL3569" s="126">
        <v>3569</v>
      </c>
    </row>
    <row r="3570" spans="1:38">
      <c r="A3570" s="721" t="s">
        <v>1891</v>
      </c>
      <c r="B3570" s="722">
        <v>14</v>
      </c>
      <c r="C3570" s="722">
        <v>1410</v>
      </c>
      <c r="D3570" s="722">
        <v>141020</v>
      </c>
      <c r="E3570" s="721">
        <v>1410209745</v>
      </c>
      <c r="F3570" s="721" t="s">
        <v>4717</v>
      </c>
      <c r="G3570" s="1127">
        <v>271148663</v>
      </c>
      <c r="H3570" s="1128">
        <v>0</v>
      </c>
      <c r="I3570" s="1128">
        <v>0</v>
      </c>
      <c r="J3570" s="1128">
        <v>-271148663</v>
      </c>
      <c r="K3570" s="1128">
        <v>0</v>
      </c>
      <c r="L3570" s="1128">
        <v>0</v>
      </c>
      <c r="M3570" s="1128">
        <v>-271148663</v>
      </c>
      <c r="N3570" s="1129">
        <v>0</v>
      </c>
      <c r="O3570" s="1128">
        <v>-271148663</v>
      </c>
      <c r="P3570" s="1127">
        <v>-100325005.31</v>
      </c>
      <c r="Q3570" s="1127">
        <v>0</v>
      </c>
      <c r="R3570" s="1127">
        <v>0</v>
      </c>
      <c r="S3570" s="1127">
        <v>0</v>
      </c>
      <c r="T3570" s="1130">
        <v>0</v>
      </c>
      <c r="U3570" s="1130">
        <v>0</v>
      </c>
      <c r="V3570" s="1130">
        <v>0</v>
      </c>
      <c r="W3570" s="1127">
        <v>0</v>
      </c>
      <c r="X3570" s="1130">
        <v>-100325005.31</v>
      </c>
      <c r="Y3570" s="735">
        <v>0.37</v>
      </c>
      <c r="Z3570" s="1131">
        <v>0</v>
      </c>
      <c r="AA3570" s="1131">
        <v>-100325005.31</v>
      </c>
      <c r="AB3570" s="1131">
        <v>0</v>
      </c>
      <c r="AC3570" s="1131">
        <v>-106515599.63</v>
      </c>
      <c r="AD3570" s="1131">
        <v>0</v>
      </c>
      <c r="AE3570" s="1131">
        <v>6190594.3199999928</v>
      </c>
      <c r="AF3570" s="126"/>
      <c r="AG3570" s="126"/>
      <c r="AH3570" s="126"/>
      <c r="AI3570" s="126"/>
      <c r="AJ3570" s="126"/>
      <c r="AK3570" s="126"/>
      <c r="AL3570" s="126">
        <v>3570</v>
      </c>
    </row>
    <row r="3571" spans="1:38">
      <c r="A3571" s="721" t="s">
        <v>1891</v>
      </c>
      <c r="B3571" s="722">
        <v>14</v>
      </c>
      <c r="C3571" s="722">
        <v>1410</v>
      </c>
      <c r="D3571" s="722">
        <v>141020</v>
      </c>
      <c r="E3571" s="721">
        <v>1410209746</v>
      </c>
      <c r="F3571" s="721" t="s">
        <v>4718</v>
      </c>
      <c r="G3571" s="1127">
        <v>10249292450</v>
      </c>
      <c r="H3571" s="1128">
        <v>0</v>
      </c>
      <c r="I3571" s="1128">
        <v>0</v>
      </c>
      <c r="J3571" s="1128">
        <v>-10249292450</v>
      </c>
      <c r="K3571" s="1128">
        <v>0</v>
      </c>
      <c r="L3571" s="1128">
        <v>0</v>
      </c>
      <c r="M3571" s="1128">
        <v>-10249292450</v>
      </c>
      <c r="N3571" s="1129">
        <v>0</v>
      </c>
      <c r="O3571" s="1128">
        <v>-10249292450</v>
      </c>
      <c r="P3571" s="1127">
        <v>-3792238206.5</v>
      </c>
      <c r="Q3571" s="1127">
        <v>0</v>
      </c>
      <c r="R3571" s="1127">
        <v>0</v>
      </c>
      <c r="S3571" s="1127">
        <v>0</v>
      </c>
      <c r="T3571" s="1130">
        <v>0</v>
      </c>
      <c r="U3571" s="1130">
        <v>0</v>
      </c>
      <c r="V3571" s="1130">
        <v>0</v>
      </c>
      <c r="W3571" s="1127">
        <v>0</v>
      </c>
      <c r="X3571" s="1130">
        <v>-3792238206.5</v>
      </c>
      <c r="Y3571" s="735">
        <v>0.37</v>
      </c>
      <c r="Z3571" s="1131">
        <v>0</v>
      </c>
      <c r="AA3571" s="1131">
        <v>-3792238206.5</v>
      </c>
      <c r="AB3571" s="1131">
        <v>0</v>
      </c>
      <c r="AC3571" s="1131">
        <v>-2650531622.23</v>
      </c>
      <c r="AD3571" s="1131">
        <v>0</v>
      </c>
      <c r="AE3571" s="1131">
        <v>-1141706584.27</v>
      </c>
      <c r="AF3571" s="126"/>
      <c r="AG3571" s="126"/>
      <c r="AH3571" s="126"/>
      <c r="AI3571" s="126"/>
      <c r="AJ3571" s="126"/>
      <c r="AK3571" s="126"/>
      <c r="AL3571" s="126">
        <v>3571</v>
      </c>
    </row>
    <row r="3572" spans="1:38">
      <c r="A3572" s="721" t="s">
        <v>1852</v>
      </c>
      <c r="B3572" s="722">
        <v>14</v>
      </c>
      <c r="C3572" s="722">
        <v>1410</v>
      </c>
      <c r="D3572" s="722">
        <v>141025</v>
      </c>
      <c r="E3572" s="721">
        <v>1410259741</v>
      </c>
      <c r="F3572" s="721" t="s">
        <v>4719</v>
      </c>
      <c r="G3572" s="1127">
        <v>304572784</v>
      </c>
      <c r="H3572" s="1128">
        <v>0</v>
      </c>
      <c r="I3572" s="1128">
        <v>0</v>
      </c>
      <c r="J3572" s="1128">
        <v>-304572784</v>
      </c>
      <c r="K3572" s="1128">
        <v>0</v>
      </c>
      <c r="L3572" s="1128">
        <v>0</v>
      </c>
      <c r="M3572" s="1128">
        <v>-304572784</v>
      </c>
      <c r="N3572" s="1129">
        <v>0</v>
      </c>
      <c r="O3572" s="1128">
        <v>-304572784</v>
      </c>
      <c r="P3572" s="1127">
        <v>-112691930.08</v>
      </c>
      <c r="Q3572" s="1127">
        <v>0</v>
      </c>
      <c r="R3572" s="1127">
        <v>0</v>
      </c>
      <c r="S3572" s="1127">
        <v>0</v>
      </c>
      <c r="T3572" s="1130">
        <v>0</v>
      </c>
      <c r="U3572" s="1130">
        <v>0</v>
      </c>
      <c r="V3572" s="1130">
        <v>0</v>
      </c>
      <c r="W3572" s="1127">
        <v>0</v>
      </c>
      <c r="X3572" s="1130">
        <v>-112691930.08</v>
      </c>
      <c r="Y3572" s="735">
        <v>0.37</v>
      </c>
      <c r="Z3572" s="1131">
        <v>0</v>
      </c>
      <c r="AA3572" s="1131">
        <v>-112691930.08</v>
      </c>
      <c r="AB3572" s="1131">
        <v>0</v>
      </c>
      <c r="AC3572" s="1131">
        <v>-168191930.07999998</v>
      </c>
      <c r="AD3572" s="1131">
        <v>0</v>
      </c>
      <c r="AE3572" s="1131">
        <v>55499999.999999985</v>
      </c>
      <c r="AF3572" s="126"/>
      <c r="AG3572" s="126"/>
      <c r="AH3572" s="126"/>
      <c r="AI3572" s="126"/>
      <c r="AJ3572" s="126"/>
      <c r="AK3572" s="126"/>
      <c r="AL3572" s="126">
        <v>3572</v>
      </c>
    </row>
    <row r="3573" spans="1:38">
      <c r="A3573" s="721" t="s">
        <v>1852</v>
      </c>
      <c r="B3573" s="722">
        <v>14</v>
      </c>
      <c r="C3573" s="722">
        <v>1410</v>
      </c>
      <c r="D3573" s="722">
        <v>141025</v>
      </c>
      <c r="E3573" s="721">
        <v>1410259742</v>
      </c>
      <c r="F3573" s="721" t="s">
        <v>4720</v>
      </c>
      <c r="G3573" s="1127">
        <v>1378887408</v>
      </c>
      <c r="H3573" s="1128">
        <v>0</v>
      </c>
      <c r="I3573" s="1128">
        <v>0</v>
      </c>
      <c r="J3573" s="1128">
        <v>-1378887408</v>
      </c>
      <c r="K3573" s="1128">
        <v>0</v>
      </c>
      <c r="L3573" s="1128">
        <v>0</v>
      </c>
      <c r="M3573" s="1128">
        <v>-1378887408</v>
      </c>
      <c r="N3573" s="1129">
        <v>0</v>
      </c>
      <c r="O3573" s="1128">
        <v>-1378887408</v>
      </c>
      <c r="P3573" s="1127">
        <v>-510188340.95999998</v>
      </c>
      <c r="Q3573" s="1127">
        <v>0</v>
      </c>
      <c r="R3573" s="1127">
        <v>0</v>
      </c>
      <c r="S3573" s="1127">
        <v>0</v>
      </c>
      <c r="T3573" s="1130">
        <v>0</v>
      </c>
      <c r="U3573" s="1130">
        <v>0</v>
      </c>
      <c r="V3573" s="1130">
        <v>0</v>
      </c>
      <c r="W3573" s="1127">
        <v>0</v>
      </c>
      <c r="X3573" s="1130">
        <v>-510188340.95999998</v>
      </c>
      <c r="Y3573" s="735">
        <v>0.37</v>
      </c>
      <c r="Z3573" s="1131">
        <v>0</v>
      </c>
      <c r="AA3573" s="1131">
        <v>-510188340.95999998</v>
      </c>
      <c r="AB3573" s="1131">
        <v>0</v>
      </c>
      <c r="AC3573" s="1131">
        <v>-1066604936.28</v>
      </c>
      <c r="AD3573" s="1131">
        <v>0</v>
      </c>
      <c r="AE3573" s="1131">
        <v>556416595.31999993</v>
      </c>
      <c r="AF3573" s="126"/>
      <c r="AG3573" s="126"/>
      <c r="AH3573" s="126"/>
      <c r="AI3573" s="126"/>
      <c r="AJ3573" s="126"/>
      <c r="AK3573" s="126"/>
      <c r="AL3573" s="126">
        <v>3573</v>
      </c>
    </row>
    <row r="3574" spans="1:38">
      <c r="A3574" s="721" t="s">
        <v>1852</v>
      </c>
      <c r="B3574" s="722">
        <v>14</v>
      </c>
      <c r="C3574" s="722">
        <v>1410</v>
      </c>
      <c r="D3574" s="722">
        <v>141025</v>
      </c>
      <c r="E3574" s="721">
        <v>1410259745</v>
      </c>
      <c r="F3574" s="721" t="s">
        <v>4721</v>
      </c>
      <c r="G3574" s="1127">
        <v>602371022</v>
      </c>
      <c r="H3574" s="1128">
        <v>0</v>
      </c>
      <c r="I3574" s="1128">
        <v>0</v>
      </c>
      <c r="J3574" s="1128">
        <v>-602371022</v>
      </c>
      <c r="K3574" s="1128">
        <v>0</v>
      </c>
      <c r="L3574" s="1128">
        <v>0</v>
      </c>
      <c r="M3574" s="1128">
        <v>-602371022</v>
      </c>
      <c r="N3574" s="1129">
        <v>0</v>
      </c>
      <c r="O3574" s="1128">
        <v>-602371022</v>
      </c>
      <c r="P3574" s="1127">
        <v>-222877278.13999999</v>
      </c>
      <c r="Q3574" s="1127">
        <v>0</v>
      </c>
      <c r="R3574" s="1127">
        <v>0</v>
      </c>
      <c r="S3574" s="1127">
        <v>0</v>
      </c>
      <c r="T3574" s="1130">
        <v>0</v>
      </c>
      <c r="U3574" s="1130">
        <v>0</v>
      </c>
      <c r="V3574" s="1130">
        <v>0</v>
      </c>
      <c r="W3574" s="1127">
        <v>0</v>
      </c>
      <c r="X3574" s="1130">
        <v>-222877278.13999999</v>
      </c>
      <c r="Y3574" s="735">
        <v>0.37</v>
      </c>
      <c r="Z3574" s="1131">
        <v>0</v>
      </c>
      <c r="AA3574" s="1131">
        <v>-222877278.13999999</v>
      </c>
      <c r="AB3574" s="1131">
        <v>0</v>
      </c>
      <c r="AC3574" s="1131">
        <v>-222877278.13999999</v>
      </c>
      <c r="AD3574" s="1131">
        <v>0</v>
      </c>
      <c r="AE3574" s="1131">
        <v>0</v>
      </c>
      <c r="AF3574" s="126"/>
      <c r="AG3574" s="126"/>
      <c r="AH3574" s="126"/>
      <c r="AI3574" s="126"/>
      <c r="AJ3574" s="126"/>
      <c r="AK3574" s="126"/>
      <c r="AL3574" s="126">
        <v>3574</v>
      </c>
    </row>
    <row r="3575" spans="1:38">
      <c r="A3575" s="721" t="s">
        <v>1852</v>
      </c>
      <c r="B3575" s="722">
        <v>14</v>
      </c>
      <c r="C3575" s="722">
        <v>1410</v>
      </c>
      <c r="D3575" s="722">
        <v>141025</v>
      </c>
      <c r="E3575" s="721">
        <v>1410259746</v>
      </c>
      <c r="F3575" s="721" t="s">
        <v>4722</v>
      </c>
      <c r="G3575" s="1127">
        <v>3442530416</v>
      </c>
      <c r="H3575" s="1128">
        <v>0</v>
      </c>
      <c r="I3575" s="1128">
        <v>0</v>
      </c>
      <c r="J3575" s="1128">
        <v>-3442530416</v>
      </c>
      <c r="K3575" s="1128">
        <v>0</v>
      </c>
      <c r="L3575" s="1128">
        <v>0</v>
      </c>
      <c r="M3575" s="1128">
        <v>-3442530416</v>
      </c>
      <c r="N3575" s="1129">
        <v>0</v>
      </c>
      <c r="O3575" s="1128">
        <v>-3442530416</v>
      </c>
      <c r="P3575" s="1127">
        <v>-1273736253.9200001</v>
      </c>
      <c r="Q3575" s="1127">
        <v>0</v>
      </c>
      <c r="R3575" s="1127">
        <v>0</v>
      </c>
      <c r="S3575" s="1127">
        <v>0</v>
      </c>
      <c r="T3575" s="1130">
        <v>0</v>
      </c>
      <c r="U3575" s="1130">
        <v>0</v>
      </c>
      <c r="V3575" s="1130">
        <v>0</v>
      </c>
      <c r="W3575" s="1127">
        <v>0</v>
      </c>
      <c r="X3575" s="1130">
        <v>-1273736253.9200001</v>
      </c>
      <c r="Y3575" s="735">
        <v>0.37</v>
      </c>
      <c r="Z3575" s="1131">
        <v>0</v>
      </c>
      <c r="AA3575" s="1131">
        <v>-1273736253.9200001</v>
      </c>
      <c r="AB3575" s="1131">
        <v>0</v>
      </c>
      <c r="AC3575" s="1131">
        <v>-1261660125.0999999</v>
      </c>
      <c r="AD3575" s="1131">
        <v>0</v>
      </c>
      <c r="AE3575" s="1131">
        <v>-12076128.820000172</v>
      </c>
      <c r="AF3575" s="126"/>
      <c r="AG3575" s="126"/>
      <c r="AH3575" s="126"/>
      <c r="AI3575" s="126"/>
      <c r="AJ3575" s="126"/>
      <c r="AK3575" s="126"/>
      <c r="AL3575" s="126">
        <v>3575</v>
      </c>
    </row>
    <row r="3576" spans="1:38">
      <c r="A3576" s="721" t="s">
        <v>1891</v>
      </c>
      <c r="B3576" s="722">
        <v>14</v>
      </c>
      <c r="C3576" s="722">
        <v>1491</v>
      </c>
      <c r="D3576" s="722">
        <v>149105</v>
      </c>
      <c r="E3576" s="721">
        <v>1491059131</v>
      </c>
      <c r="F3576" s="721" t="s">
        <v>4723</v>
      </c>
      <c r="G3576" s="1127">
        <v>0</v>
      </c>
      <c r="H3576" s="1128">
        <v>0</v>
      </c>
      <c r="I3576" s="1128">
        <v>0</v>
      </c>
      <c r="J3576" s="1128">
        <v>0</v>
      </c>
      <c r="K3576" s="1128">
        <v>0</v>
      </c>
      <c r="L3576" s="1128">
        <v>0</v>
      </c>
      <c r="M3576" s="1128">
        <v>0</v>
      </c>
      <c r="N3576" s="1129">
        <v>0</v>
      </c>
      <c r="O3576" s="1128">
        <v>0</v>
      </c>
      <c r="P3576" s="1127">
        <v>0</v>
      </c>
      <c r="Q3576" s="1127">
        <v>0</v>
      </c>
      <c r="R3576" s="1127">
        <v>0</v>
      </c>
      <c r="S3576" s="1127">
        <v>0</v>
      </c>
      <c r="T3576" s="1130">
        <v>0</v>
      </c>
      <c r="U3576" s="1130">
        <v>0</v>
      </c>
      <c r="V3576" s="1130">
        <v>0</v>
      </c>
      <c r="W3576" s="1127">
        <v>0</v>
      </c>
      <c r="X3576" s="1130">
        <v>0</v>
      </c>
      <c r="Y3576" s="735">
        <v>0</v>
      </c>
      <c r="Z3576" s="1131">
        <v>0</v>
      </c>
      <c r="AA3576" s="1131">
        <v>0</v>
      </c>
      <c r="AB3576" s="1131">
        <v>0</v>
      </c>
      <c r="AC3576" s="1131">
        <v>0</v>
      </c>
      <c r="AD3576" s="1131">
        <v>0</v>
      </c>
      <c r="AE3576" s="1131">
        <v>0</v>
      </c>
      <c r="AF3576" s="126"/>
      <c r="AG3576" s="126"/>
      <c r="AH3576" s="126"/>
      <c r="AI3576" s="126"/>
      <c r="AJ3576" s="126"/>
      <c r="AK3576" s="126"/>
      <c r="AL3576" s="126">
        <v>3576</v>
      </c>
    </row>
    <row r="3577" spans="1:38">
      <c r="A3577" s="721" t="s">
        <v>1891</v>
      </c>
      <c r="B3577" s="722">
        <v>14</v>
      </c>
      <c r="C3577" s="722">
        <v>1491</v>
      </c>
      <c r="D3577" s="722">
        <v>149110</v>
      </c>
      <c r="E3577" s="721">
        <v>1491109701</v>
      </c>
      <c r="F3577" s="721" t="s">
        <v>4724</v>
      </c>
      <c r="G3577" s="1127">
        <v>-947715</v>
      </c>
      <c r="H3577" s="1128">
        <v>0</v>
      </c>
      <c r="I3577" s="1128">
        <v>-947715.49</v>
      </c>
      <c r="J3577" s="1128">
        <v>-0.48999999999068677</v>
      </c>
      <c r="K3577" s="1128">
        <v>0</v>
      </c>
      <c r="L3577" s="1128">
        <v>0</v>
      </c>
      <c r="M3577" s="1128">
        <v>-0.48999999999068677</v>
      </c>
      <c r="N3577" s="1129">
        <v>0</v>
      </c>
      <c r="O3577" s="1128">
        <v>-0.48999999999068677</v>
      </c>
      <c r="P3577" s="1127">
        <v>-0.18129999999655411</v>
      </c>
      <c r="Q3577" s="1127">
        <v>0</v>
      </c>
      <c r="R3577" s="1127">
        <v>0</v>
      </c>
      <c r="S3577" s="1127">
        <v>0</v>
      </c>
      <c r="T3577" s="1130">
        <v>0</v>
      </c>
      <c r="U3577" s="1130">
        <v>0</v>
      </c>
      <c r="V3577" s="1130">
        <v>0</v>
      </c>
      <c r="W3577" s="1127">
        <v>0</v>
      </c>
      <c r="X3577" s="1130">
        <v>-0.18129999999655411</v>
      </c>
      <c r="Y3577" s="735">
        <v>0.37</v>
      </c>
      <c r="Z3577" s="1131">
        <v>0</v>
      </c>
      <c r="AA3577" s="1131">
        <v>-0.18129999999655411</v>
      </c>
      <c r="AB3577" s="1131">
        <v>8.8799999999246204E-2</v>
      </c>
      <c r="AC3577" s="1131">
        <v>0</v>
      </c>
      <c r="AD3577" s="1131">
        <v>-8.8799999999246204E-2</v>
      </c>
      <c r="AE3577" s="1131">
        <v>-0.18129999999655411</v>
      </c>
      <c r="AF3577" s="126"/>
      <c r="AG3577" s="126"/>
      <c r="AH3577" s="126"/>
      <c r="AI3577" s="126"/>
      <c r="AJ3577" s="126"/>
      <c r="AK3577" s="126"/>
      <c r="AL3577" s="126">
        <v>3577</v>
      </c>
    </row>
    <row r="3578" spans="1:38">
      <c r="A3578" s="721" t="s">
        <v>1852</v>
      </c>
      <c r="B3578" s="722">
        <v>14</v>
      </c>
      <c r="C3578" s="722">
        <v>1495</v>
      </c>
      <c r="D3578" s="722">
        <v>149505</v>
      </c>
      <c r="E3578" s="721">
        <v>1495059101</v>
      </c>
      <c r="F3578" s="721" t="s">
        <v>4725</v>
      </c>
      <c r="G3578" s="1127">
        <v>0</v>
      </c>
      <c r="H3578" s="1128">
        <v>0</v>
      </c>
      <c r="I3578" s="1128">
        <v>0</v>
      </c>
      <c r="J3578" s="1128">
        <v>0</v>
      </c>
      <c r="K3578" s="1128">
        <v>0</v>
      </c>
      <c r="L3578" s="1128">
        <v>0</v>
      </c>
      <c r="M3578" s="1128">
        <v>0</v>
      </c>
      <c r="N3578" s="1129">
        <v>0</v>
      </c>
      <c r="O3578" s="1128">
        <v>0</v>
      </c>
      <c r="P3578" s="1127">
        <v>0</v>
      </c>
      <c r="Q3578" s="1127">
        <v>0</v>
      </c>
      <c r="R3578" s="1127">
        <v>0</v>
      </c>
      <c r="S3578" s="1127">
        <v>0</v>
      </c>
      <c r="T3578" s="1130">
        <v>0</v>
      </c>
      <c r="U3578" s="1130">
        <v>0</v>
      </c>
      <c r="V3578" s="1130">
        <v>0</v>
      </c>
      <c r="W3578" s="1127">
        <v>0</v>
      </c>
      <c r="X3578" s="1130">
        <v>0</v>
      </c>
      <c r="Y3578" s="735">
        <v>0</v>
      </c>
      <c r="Z3578" s="1131">
        <v>0</v>
      </c>
      <c r="AA3578" s="1131">
        <v>0</v>
      </c>
      <c r="AB3578" s="1131">
        <v>0</v>
      </c>
      <c r="AC3578" s="1131">
        <v>0</v>
      </c>
      <c r="AD3578" s="1131">
        <v>0</v>
      </c>
      <c r="AE3578" s="1131">
        <v>0</v>
      </c>
      <c r="AF3578" s="126"/>
      <c r="AG3578" s="126"/>
      <c r="AH3578" s="126"/>
      <c r="AI3578" s="126"/>
      <c r="AJ3578" s="126"/>
      <c r="AK3578" s="126"/>
      <c r="AL3578" s="126">
        <v>3578</v>
      </c>
    </row>
    <row r="3579" spans="1:38">
      <c r="A3579" s="721" t="s">
        <v>1852</v>
      </c>
      <c r="B3579" s="722">
        <v>14</v>
      </c>
      <c r="C3579" s="722">
        <v>1495</v>
      </c>
      <c r="D3579" s="722">
        <v>149505</v>
      </c>
      <c r="E3579" s="721">
        <v>1495059599</v>
      </c>
      <c r="F3579" s="721" t="s">
        <v>4726</v>
      </c>
      <c r="G3579" s="1127">
        <v>0</v>
      </c>
      <c r="H3579" s="1128">
        <v>0</v>
      </c>
      <c r="I3579" s="1128">
        <v>0</v>
      </c>
      <c r="J3579" s="1128">
        <v>0</v>
      </c>
      <c r="K3579" s="1128">
        <v>0</v>
      </c>
      <c r="L3579" s="1128">
        <v>0</v>
      </c>
      <c r="M3579" s="1128">
        <v>0</v>
      </c>
      <c r="N3579" s="1129">
        <v>0</v>
      </c>
      <c r="O3579" s="1128">
        <v>0</v>
      </c>
      <c r="P3579" s="1127">
        <v>0</v>
      </c>
      <c r="Q3579" s="1127">
        <v>0</v>
      </c>
      <c r="R3579" s="1127">
        <v>0</v>
      </c>
      <c r="S3579" s="1127">
        <v>0</v>
      </c>
      <c r="T3579" s="1130">
        <v>0</v>
      </c>
      <c r="U3579" s="1130">
        <v>0</v>
      </c>
      <c r="V3579" s="1130">
        <v>0</v>
      </c>
      <c r="W3579" s="1127">
        <v>0</v>
      </c>
      <c r="X3579" s="1130">
        <v>0</v>
      </c>
      <c r="Y3579" s="735">
        <v>0</v>
      </c>
      <c r="Z3579" s="1131">
        <v>0</v>
      </c>
      <c r="AA3579" s="1131">
        <v>0</v>
      </c>
      <c r="AB3579" s="1131">
        <v>0</v>
      </c>
      <c r="AC3579" s="1131">
        <v>0</v>
      </c>
      <c r="AD3579" s="1131">
        <v>0</v>
      </c>
      <c r="AE3579" s="1131">
        <v>0</v>
      </c>
      <c r="AF3579" s="126"/>
      <c r="AG3579" s="126"/>
      <c r="AH3579" s="126"/>
      <c r="AI3579" s="126"/>
      <c r="AJ3579" s="126"/>
      <c r="AK3579" s="126"/>
      <c r="AL3579" s="126">
        <v>3579</v>
      </c>
    </row>
    <row r="3580" spans="1:38">
      <c r="A3580" s="721" t="s">
        <v>1852</v>
      </c>
      <c r="B3580" s="722">
        <v>14</v>
      </c>
      <c r="C3580" s="722">
        <v>1495</v>
      </c>
      <c r="D3580" s="722">
        <v>149505</v>
      </c>
      <c r="E3580" s="721">
        <v>1495059690</v>
      </c>
      <c r="F3580" s="721" t="s">
        <v>4727</v>
      </c>
      <c r="G3580" s="1127">
        <v>0</v>
      </c>
      <c r="H3580" s="1128">
        <v>0</v>
      </c>
      <c r="I3580" s="1128">
        <v>0</v>
      </c>
      <c r="J3580" s="1128">
        <v>0</v>
      </c>
      <c r="K3580" s="1128">
        <v>0</v>
      </c>
      <c r="L3580" s="1128">
        <v>0</v>
      </c>
      <c r="M3580" s="1128">
        <v>0</v>
      </c>
      <c r="N3580" s="1129">
        <v>0</v>
      </c>
      <c r="O3580" s="1128">
        <v>0</v>
      </c>
      <c r="P3580" s="1127">
        <v>0</v>
      </c>
      <c r="Q3580" s="1127">
        <v>0</v>
      </c>
      <c r="R3580" s="1127">
        <v>0</v>
      </c>
      <c r="S3580" s="1127">
        <v>0</v>
      </c>
      <c r="T3580" s="1130">
        <v>0</v>
      </c>
      <c r="U3580" s="1130">
        <v>0</v>
      </c>
      <c r="V3580" s="1130">
        <v>0</v>
      </c>
      <c r="W3580" s="1127">
        <v>0</v>
      </c>
      <c r="X3580" s="1130">
        <v>0</v>
      </c>
      <c r="Y3580" s="735">
        <v>0</v>
      </c>
      <c r="Z3580" s="1131">
        <v>0</v>
      </c>
      <c r="AA3580" s="1131">
        <v>0</v>
      </c>
      <c r="AB3580" s="1131">
        <v>0</v>
      </c>
      <c r="AC3580" s="1131">
        <v>0</v>
      </c>
      <c r="AD3580" s="1131">
        <v>0</v>
      </c>
      <c r="AE3580" s="1131">
        <v>0</v>
      </c>
      <c r="AF3580" s="126"/>
      <c r="AG3580" s="126"/>
      <c r="AH3580" s="126"/>
      <c r="AI3580" s="126"/>
      <c r="AJ3580" s="126"/>
      <c r="AK3580" s="126"/>
      <c r="AL3580" s="126">
        <v>3580</v>
      </c>
    </row>
    <row r="3581" spans="1:38">
      <c r="A3581" s="721" t="s">
        <v>1852</v>
      </c>
      <c r="B3581" s="722">
        <v>14</v>
      </c>
      <c r="C3581" s="722">
        <v>1495</v>
      </c>
      <c r="D3581" s="722">
        <v>149505</v>
      </c>
      <c r="E3581" s="721">
        <v>1495059701</v>
      </c>
      <c r="F3581" s="721" t="s">
        <v>4728</v>
      </c>
      <c r="G3581" s="1127">
        <v>0</v>
      </c>
      <c r="H3581" s="1128">
        <v>0</v>
      </c>
      <c r="I3581" s="1128">
        <v>0</v>
      </c>
      <c r="J3581" s="1128">
        <v>0</v>
      </c>
      <c r="K3581" s="1128">
        <v>0</v>
      </c>
      <c r="L3581" s="1128">
        <v>0</v>
      </c>
      <c r="M3581" s="1128">
        <v>0</v>
      </c>
      <c r="N3581" s="1129">
        <v>0</v>
      </c>
      <c r="O3581" s="1128">
        <v>0</v>
      </c>
      <c r="P3581" s="1127">
        <v>0</v>
      </c>
      <c r="Q3581" s="1127">
        <v>0</v>
      </c>
      <c r="R3581" s="1127">
        <v>0</v>
      </c>
      <c r="S3581" s="1127">
        <v>0</v>
      </c>
      <c r="T3581" s="1130">
        <v>0</v>
      </c>
      <c r="U3581" s="1130">
        <v>0</v>
      </c>
      <c r="V3581" s="1130">
        <v>0</v>
      </c>
      <c r="W3581" s="1127">
        <v>0</v>
      </c>
      <c r="X3581" s="1130">
        <v>0</v>
      </c>
      <c r="Y3581" s="735">
        <v>0</v>
      </c>
      <c r="Z3581" s="1131">
        <v>0</v>
      </c>
      <c r="AA3581" s="1131">
        <v>0</v>
      </c>
      <c r="AB3581" s="1131">
        <v>0</v>
      </c>
      <c r="AC3581" s="1131">
        <v>0</v>
      </c>
      <c r="AD3581" s="1131">
        <v>0</v>
      </c>
      <c r="AE3581" s="1131">
        <v>0</v>
      </c>
      <c r="AF3581" s="126"/>
      <c r="AG3581" s="126"/>
      <c r="AH3581" s="126"/>
      <c r="AI3581" s="126"/>
      <c r="AJ3581" s="126"/>
      <c r="AK3581" s="126"/>
      <c r="AL3581" s="126">
        <v>3581</v>
      </c>
    </row>
    <row r="3582" spans="1:38">
      <c r="A3582" s="721" t="s">
        <v>1891</v>
      </c>
      <c r="B3582" s="722">
        <v>16</v>
      </c>
      <c r="C3582" s="722">
        <v>1608</v>
      </c>
      <c r="D3582" s="722">
        <v>160840</v>
      </c>
      <c r="E3582" s="721">
        <v>1608409742</v>
      </c>
      <c r="F3582" s="721" t="s">
        <v>4729</v>
      </c>
      <c r="G3582" s="1127">
        <v>11426619485</v>
      </c>
      <c r="H3582" s="1128">
        <v>0</v>
      </c>
      <c r="I3582" s="1128">
        <v>0</v>
      </c>
      <c r="J3582" s="1128">
        <v>-11426619485</v>
      </c>
      <c r="K3582" s="1128">
        <v>0</v>
      </c>
      <c r="L3582" s="1128">
        <v>0</v>
      </c>
      <c r="M3582" s="1128">
        <v>-11426619485</v>
      </c>
      <c r="N3582" s="1129">
        <v>0</v>
      </c>
      <c r="O3582" s="1128">
        <v>-11426619485</v>
      </c>
      <c r="P3582" s="1127">
        <v>-4227849209.4499998</v>
      </c>
      <c r="Q3582" s="1127">
        <v>0</v>
      </c>
      <c r="R3582" s="1127">
        <v>0</v>
      </c>
      <c r="S3582" s="1127">
        <v>0</v>
      </c>
      <c r="T3582" s="1130">
        <v>0</v>
      </c>
      <c r="U3582" s="1130">
        <v>0</v>
      </c>
      <c r="V3582" s="1130">
        <v>0</v>
      </c>
      <c r="W3582" s="1127">
        <v>0</v>
      </c>
      <c r="X3582" s="1130">
        <v>-4227849209.4499998</v>
      </c>
      <c r="Y3582" s="735">
        <v>0.37</v>
      </c>
      <c r="Z3582" s="1131">
        <v>0</v>
      </c>
      <c r="AA3582" s="1131">
        <v>-4227849209.4499998</v>
      </c>
      <c r="AB3582" s="1131">
        <v>0</v>
      </c>
      <c r="AC3582" s="1131">
        <v>-4618531654.0799999</v>
      </c>
      <c r="AD3582" s="1131">
        <v>0</v>
      </c>
      <c r="AE3582" s="1131">
        <v>390682444.63000011</v>
      </c>
      <c r="AF3582" s="126"/>
      <c r="AG3582" s="126"/>
      <c r="AH3582" s="126"/>
      <c r="AI3582" s="126"/>
      <c r="AJ3582" s="126"/>
      <c r="AK3582" s="126"/>
      <c r="AL3582" s="126">
        <v>3582</v>
      </c>
    </row>
    <row r="3583" spans="1:38">
      <c r="A3583" s="721" t="s">
        <v>1891</v>
      </c>
      <c r="B3583" s="722">
        <v>16</v>
      </c>
      <c r="C3583" s="722">
        <v>1608</v>
      </c>
      <c r="D3583" s="722">
        <v>160842</v>
      </c>
      <c r="E3583" s="721">
        <v>1608429741</v>
      </c>
      <c r="F3583" s="721" t="s">
        <v>4730</v>
      </c>
      <c r="G3583" s="1127">
        <v>893204936</v>
      </c>
      <c r="H3583" s="1128">
        <v>0</v>
      </c>
      <c r="I3583" s="1128">
        <v>0</v>
      </c>
      <c r="J3583" s="1128">
        <v>-893204936</v>
      </c>
      <c r="K3583" s="1128">
        <v>0</v>
      </c>
      <c r="L3583" s="1128">
        <v>0</v>
      </c>
      <c r="M3583" s="1128">
        <v>-893204936</v>
      </c>
      <c r="N3583" s="1129">
        <v>0</v>
      </c>
      <c r="O3583" s="1128">
        <v>-893204936</v>
      </c>
      <c r="P3583" s="1127">
        <v>-330485826.31999999</v>
      </c>
      <c r="Q3583" s="1127">
        <v>0</v>
      </c>
      <c r="R3583" s="1127">
        <v>0</v>
      </c>
      <c r="S3583" s="1127">
        <v>0</v>
      </c>
      <c r="T3583" s="1130">
        <v>0</v>
      </c>
      <c r="U3583" s="1130">
        <v>0</v>
      </c>
      <c r="V3583" s="1130">
        <v>0</v>
      </c>
      <c r="W3583" s="1127">
        <v>0</v>
      </c>
      <c r="X3583" s="1130">
        <v>-330485826.31999999</v>
      </c>
      <c r="Y3583" s="735">
        <v>0.37</v>
      </c>
      <c r="Z3583" s="1131">
        <v>0</v>
      </c>
      <c r="AA3583" s="1131">
        <v>-330485826.31999999</v>
      </c>
      <c r="AB3583" s="1131">
        <v>0</v>
      </c>
      <c r="AC3583" s="1131">
        <v>-38579801.210000001</v>
      </c>
      <c r="AD3583" s="1131">
        <v>0</v>
      </c>
      <c r="AE3583" s="1131">
        <v>-291906025.11000001</v>
      </c>
      <c r="AF3583" s="126"/>
      <c r="AG3583" s="126"/>
      <c r="AH3583" s="126"/>
      <c r="AI3583" s="126"/>
      <c r="AJ3583" s="126"/>
      <c r="AK3583" s="126"/>
      <c r="AL3583" s="126">
        <v>3583</v>
      </c>
    </row>
    <row r="3584" spans="1:38">
      <c r="A3584" s="721" t="s">
        <v>1891</v>
      </c>
      <c r="B3584" s="722">
        <v>16</v>
      </c>
      <c r="C3584" s="722">
        <v>1608</v>
      </c>
      <c r="D3584" s="722">
        <v>160844</v>
      </c>
      <c r="E3584" s="721">
        <v>1608449741</v>
      </c>
      <c r="F3584" s="721" t="s">
        <v>4731</v>
      </c>
      <c r="G3584" s="1127">
        <v>211147589</v>
      </c>
      <c r="H3584" s="1128">
        <v>0</v>
      </c>
      <c r="I3584" s="1128">
        <v>0</v>
      </c>
      <c r="J3584" s="1128">
        <v>-211147589</v>
      </c>
      <c r="K3584" s="1128">
        <v>0</v>
      </c>
      <c r="L3584" s="1128">
        <v>0</v>
      </c>
      <c r="M3584" s="1128">
        <v>-211147589</v>
      </c>
      <c r="N3584" s="1129">
        <v>0</v>
      </c>
      <c r="O3584" s="1128">
        <v>-211147589</v>
      </c>
      <c r="P3584" s="1127">
        <v>-78124607.929999992</v>
      </c>
      <c r="Q3584" s="1127">
        <v>0</v>
      </c>
      <c r="R3584" s="1127">
        <v>0</v>
      </c>
      <c r="S3584" s="1127">
        <v>0</v>
      </c>
      <c r="T3584" s="1130">
        <v>0</v>
      </c>
      <c r="U3584" s="1130">
        <v>0</v>
      </c>
      <c r="V3584" s="1130">
        <v>0</v>
      </c>
      <c r="W3584" s="1127">
        <v>0</v>
      </c>
      <c r="X3584" s="1130">
        <v>-78124607.929999992</v>
      </c>
      <c r="Y3584" s="735">
        <v>0.36999999999999994</v>
      </c>
      <c r="Z3584" s="1131">
        <v>0</v>
      </c>
      <c r="AA3584" s="1131">
        <v>-78124607.929999992</v>
      </c>
      <c r="AB3584" s="1131">
        <v>0</v>
      </c>
      <c r="AC3584" s="1131">
        <v>-57909652.009999998</v>
      </c>
      <c r="AD3584" s="1131">
        <v>0</v>
      </c>
      <c r="AE3584" s="1131">
        <v>-20214955.919999994</v>
      </c>
      <c r="AF3584" s="126"/>
      <c r="AG3584" s="126"/>
      <c r="AH3584" s="126"/>
      <c r="AI3584" s="126"/>
      <c r="AJ3584" s="126"/>
      <c r="AK3584" s="126"/>
      <c r="AL3584" s="126">
        <v>3584</v>
      </c>
    </row>
    <row r="3585" spans="1:38">
      <c r="A3585" s="721" t="s">
        <v>1891</v>
      </c>
      <c r="B3585" s="722">
        <v>16</v>
      </c>
      <c r="C3585" s="722">
        <v>1608</v>
      </c>
      <c r="D3585" s="722">
        <v>160846</v>
      </c>
      <c r="E3585" s="721">
        <v>1608469741</v>
      </c>
      <c r="F3585" s="721" t="s">
        <v>4732</v>
      </c>
      <c r="G3585" s="1127">
        <v>2162694558</v>
      </c>
      <c r="H3585" s="1128">
        <v>0</v>
      </c>
      <c r="I3585" s="1128">
        <v>0</v>
      </c>
      <c r="J3585" s="1128">
        <v>-2162694558</v>
      </c>
      <c r="K3585" s="1128">
        <v>0</v>
      </c>
      <c r="L3585" s="1128">
        <v>0</v>
      </c>
      <c r="M3585" s="1128">
        <v>-2162694558</v>
      </c>
      <c r="N3585" s="1129">
        <v>0</v>
      </c>
      <c r="O3585" s="1128">
        <v>-2162694558</v>
      </c>
      <c r="P3585" s="1127">
        <v>-800196986.46000004</v>
      </c>
      <c r="Q3585" s="1127">
        <v>0</v>
      </c>
      <c r="R3585" s="1127">
        <v>0</v>
      </c>
      <c r="S3585" s="1127">
        <v>0</v>
      </c>
      <c r="T3585" s="1130">
        <v>0</v>
      </c>
      <c r="U3585" s="1130">
        <v>0</v>
      </c>
      <c r="V3585" s="1130">
        <v>0</v>
      </c>
      <c r="W3585" s="1127">
        <v>0</v>
      </c>
      <c r="X3585" s="1130">
        <v>-800196986.46000004</v>
      </c>
      <c r="Y3585" s="735">
        <v>0.37</v>
      </c>
      <c r="Z3585" s="1131">
        <v>0</v>
      </c>
      <c r="AA3585" s="1131">
        <v>-800196986.46000004</v>
      </c>
      <c r="AB3585" s="1131">
        <v>0</v>
      </c>
      <c r="AC3585" s="1131">
        <v>-615327829.18999994</v>
      </c>
      <c r="AD3585" s="1131">
        <v>0</v>
      </c>
      <c r="AE3585" s="1131">
        <v>-184869157.2700001</v>
      </c>
      <c r="AF3585" s="126"/>
      <c r="AG3585" s="126"/>
      <c r="AH3585" s="126"/>
      <c r="AI3585" s="126"/>
      <c r="AJ3585" s="126"/>
      <c r="AK3585" s="126"/>
      <c r="AL3585" s="126">
        <v>3585</v>
      </c>
    </row>
    <row r="3586" spans="1:38">
      <c r="A3586" s="721" t="s">
        <v>1891</v>
      </c>
      <c r="B3586" s="722">
        <v>16</v>
      </c>
      <c r="C3586" s="722">
        <v>1608</v>
      </c>
      <c r="D3586" s="722">
        <v>160848</v>
      </c>
      <c r="E3586" s="721">
        <v>1608489741</v>
      </c>
      <c r="F3586" s="721" t="s">
        <v>4733</v>
      </c>
      <c r="G3586" s="1127">
        <v>536699646</v>
      </c>
      <c r="H3586" s="1128">
        <v>0</v>
      </c>
      <c r="I3586" s="1128">
        <v>0</v>
      </c>
      <c r="J3586" s="1128">
        <v>-536699646</v>
      </c>
      <c r="K3586" s="1128">
        <v>0</v>
      </c>
      <c r="L3586" s="1128">
        <v>0</v>
      </c>
      <c r="M3586" s="1128">
        <v>-536699646</v>
      </c>
      <c r="N3586" s="1129">
        <v>0</v>
      </c>
      <c r="O3586" s="1128">
        <v>-536699646</v>
      </c>
      <c r="P3586" s="1127">
        <v>-198578869.02000001</v>
      </c>
      <c r="Q3586" s="1127">
        <v>0</v>
      </c>
      <c r="R3586" s="1127">
        <v>0</v>
      </c>
      <c r="S3586" s="1127">
        <v>0</v>
      </c>
      <c r="T3586" s="1130">
        <v>0</v>
      </c>
      <c r="U3586" s="1130">
        <v>0</v>
      </c>
      <c r="V3586" s="1130">
        <v>0</v>
      </c>
      <c r="W3586" s="1127">
        <v>0</v>
      </c>
      <c r="X3586" s="1130">
        <v>-198578869.02000001</v>
      </c>
      <c r="Y3586" s="735">
        <v>0.37</v>
      </c>
      <c r="Z3586" s="1131">
        <v>0</v>
      </c>
      <c r="AA3586" s="1131">
        <v>-198578869.02000001</v>
      </c>
      <c r="AB3586" s="1131">
        <v>0</v>
      </c>
      <c r="AC3586" s="1131">
        <v>-187176613.06</v>
      </c>
      <c r="AD3586" s="1131">
        <v>0</v>
      </c>
      <c r="AE3586" s="1131">
        <v>-11402255.960000008</v>
      </c>
      <c r="AF3586" s="126"/>
      <c r="AG3586" s="126"/>
      <c r="AH3586" s="126"/>
      <c r="AI3586" s="126"/>
      <c r="AJ3586" s="126"/>
      <c r="AK3586" s="126"/>
      <c r="AL3586" s="126">
        <v>3586</v>
      </c>
    </row>
    <row r="3587" spans="1:38">
      <c r="A3587" s="721" t="s">
        <v>1852</v>
      </c>
      <c r="B3587" s="722">
        <v>16</v>
      </c>
      <c r="C3587" s="722">
        <v>1630</v>
      </c>
      <c r="D3587" s="722">
        <v>163015</v>
      </c>
      <c r="E3587" s="721">
        <v>1630151210</v>
      </c>
      <c r="F3587" s="721" t="s">
        <v>4734</v>
      </c>
      <c r="G3587" s="1127">
        <v>30573297</v>
      </c>
      <c r="H3587" s="1128">
        <v>0</v>
      </c>
      <c r="I3587" s="1128">
        <v>30573296.760000002</v>
      </c>
      <c r="J3587" s="1128">
        <v>-0.23999999836087227</v>
      </c>
      <c r="K3587" s="1128">
        <v>0</v>
      </c>
      <c r="L3587" s="1128">
        <v>0</v>
      </c>
      <c r="M3587" s="1128">
        <v>-0.23999999836087227</v>
      </c>
      <c r="N3587" s="1129">
        <v>0</v>
      </c>
      <c r="O3587" s="1128">
        <v>-0.23999999836087227</v>
      </c>
      <c r="P3587" s="1127">
        <v>-8.8799999393522733E-2</v>
      </c>
      <c r="Q3587" s="1127">
        <v>0</v>
      </c>
      <c r="R3587" s="1127">
        <v>0</v>
      </c>
      <c r="S3587" s="1127">
        <v>0</v>
      </c>
      <c r="T3587" s="1130">
        <v>0</v>
      </c>
      <c r="U3587" s="1130">
        <v>0</v>
      </c>
      <c r="V3587" s="1130">
        <v>0</v>
      </c>
      <c r="W3587" s="1127">
        <v>0</v>
      </c>
      <c r="X3587" s="1130">
        <v>-8.8799999393522733E-2</v>
      </c>
      <c r="Y3587" s="735">
        <v>0.37</v>
      </c>
      <c r="Z3587" s="1131">
        <v>0</v>
      </c>
      <c r="AA3587" s="1131">
        <v>-8.8799999393522733E-2</v>
      </c>
      <c r="AB3587" s="1131">
        <v>0</v>
      </c>
      <c r="AC3587" s="1131">
        <v>-0.12209999933838844</v>
      </c>
      <c r="AD3587" s="1131">
        <v>0</v>
      </c>
      <c r="AE3587" s="1131">
        <v>3.329999994486571E-2</v>
      </c>
      <c r="AF3587" s="126"/>
      <c r="AG3587" s="126"/>
      <c r="AH3587" s="126"/>
      <c r="AI3587" s="126"/>
      <c r="AJ3587" s="126"/>
      <c r="AK3587" s="126"/>
      <c r="AL3587" s="126">
        <v>3587</v>
      </c>
    </row>
    <row r="3588" spans="1:38">
      <c r="A3588" s="721" t="s">
        <v>1852</v>
      </c>
      <c r="B3588" s="722">
        <v>16</v>
      </c>
      <c r="C3588" s="722">
        <v>1630</v>
      </c>
      <c r="D3588" s="722">
        <v>163015</v>
      </c>
      <c r="E3588" s="721">
        <v>1630159776</v>
      </c>
      <c r="F3588" s="721" t="s">
        <v>4735</v>
      </c>
      <c r="G3588" s="1127">
        <v>0</v>
      </c>
      <c r="H3588" s="1128">
        <v>0</v>
      </c>
      <c r="I3588" s="1128">
        <v>0</v>
      </c>
      <c r="J3588" s="1128">
        <v>0</v>
      </c>
      <c r="K3588" s="1128">
        <v>0</v>
      </c>
      <c r="L3588" s="1128">
        <v>0</v>
      </c>
      <c r="M3588" s="1128">
        <v>0</v>
      </c>
      <c r="N3588" s="1129">
        <v>0</v>
      </c>
      <c r="O3588" s="1128">
        <v>0</v>
      </c>
      <c r="P3588" s="1127">
        <v>0</v>
      </c>
      <c r="Q3588" s="1127">
        <v>0</v>
      </c>
      <c r="R3588" s="1127">
        <v>0</v>
      </c>
      <c r="S3588" s="1127">
        <v>0</v>
      </c>
      <c r="T3588" s="1130">
        <v>0</v>
      </c>
      <c r="U3588" s="1130">
        <v>0</v>
      </c>
      <c r="V3588" s="1130">
        <v>0</v>
      </c>
      <c r="W3588" s="1127">
        <v>0</v>
      </c>
      <c r="X3588" s="1130">
        <v>0</v>
      </c>
      <c r="Y3588" s="735">
        <v>0</v>
      </c>
      <c r="Z3588" s="1131">
        <v>0</v>
      </c>
      <c r="AA3588" s="1131">
        <v>0</v>
      </c>
      <c r="AB3588" s="1131">
        <v>0</v>
      </c>
      <c r="AC3588" s="1131">
        <v>0</v>
      </c>
      <c r="AD3588" s="1131">
        <v>0</v>
      </c>
      <c r="AE3588" s="1131">
        <v>0</v>
      </c>
      <c r="AF3588" s="126"/>
      <c r="AG3588" s="126"/>
      <c r="AH3588" s="126"/>
      <c r="AI3588" s="126"/>
      <c r="AJ3588" s="126"/>
      <c r="AK3588" s="126"/>
      <c r="AL3588" s="126">
        <v>3588</v>
      </c>
    </row>
    <row r="3589" spans="1:38">
      <c r="A3589" s="721" t="s">
        <v>1852</v>
      </c>
      <c r="B3589" s="722">
        <v>16</v>
      </c>
      <c r="C3589" s="722">
        <v>1630</v>
      </c>
      <c r="D3589" s="722">
        <v>163015</v>
      </c>
      <c r="E3589" s="721">
        <v>1630159777</v>
      </c>
      <c r="F3589" s="721" t="s">
        <v>4736</v>
      </c>
      <c r="G3589" s="1127">
        <v>0</v>
      </c>
      <c r="H3589" s="1128">
        <v>0</v>
      </c>
      <c r="I3589" s="1128">
        <v>0</v>
      </c>
      <c r="J3589" s="1128">
        <v>0</v>
      </c>
      <c r="K3589" s="1128">
        <v>0</v>
      </c>
      <c r="L3589" s="1128">
        <v>0</v>
      </c>
      <c r="M3589" s="1128">
        <v>0</v>
      </c>
      <c r="N3589" s="1129">
        <v>0</v>
      </c>
      <c r="O3589" s="1128">
        <v>0</v>
      </c>
      <c r="P3589" s="1127">
        <v>0</v>
      </c>
      <c r="Q3589" s="1127">
        <v>0</v>
      </c>
      <c r="R3589" s="1127">
        <v>0</v>
      </c>
      <c r="S3589" s="1127">
        <v>0</v>
      </c>
      <c r="T3589" s="1130">
        <v>0</v>
      </c>
      <c r="U3589" s="1130">
        <v>0</v>
      </c>
      <c r="V3589" s="1130">
        <v>0</v>
      </c>
      <c r="W3589" s="1127">
        <v>0</v>
      </c>
      <c r="X3589" s="1130">
        <v>0</v>
      </c>
      <c r="Y3589" s="735">
        <v>0</v>
      </c>
      <c r="Z3589" s="1131">
        <v>0</v>
      </c>
      <c r="AA3589" s="1131">
        <v>0</v>
      </c>
      <c r="AB3589" s="1131">
        <v>0</v>
      </c>
      <c r="AC3589" s="1131">
        <v>0</v>
      </c>
      <c r="AD3589" s="1131">
        <v>0</v>
      </c>
      <c r="AE3589" s="1131">
        <v>0</v>
      </c>
      <c r="AF3589" s="126"/>
      <c r="AG3589" s="126"/>
      <c r="AH3589" s="126"/>
      <c r="AI3589" s="126"/>
      <c r="AJ3589" s="126"/>
      <c r="AK3589" s="126"/>
      <c r="AL3589" s="126">
        <v>3589</v>
      </c>
    </row>
    <row r="3590" spans="1:38">
      <c r="A3590" s="721" t="s">
        <v>1852</v>
      </c>
      <c r="B3590" s="722">
        <v>16</v>
      </c>
      <c r="C3590" s="722">
        <v>1630</v>
      </c>
      <c r="D3590" s="722">
        <v>163015</v>
      </c>
      <c r="E3590" s="721">
        <v>1630159778</v>
      </c>
      <c r="F3590" s="721" t="s">
        <v>4737</v>
      </c>
      <c r="G3590" s="1127">
        <v>0</v>
      </c>
      <c r="H3590" s="1128">
        <v>0</v>
      </c>
      <c r="I3590" s="1128">
        <v>0</v>
      </c>
      <c r="J3590" s="1128">
        <v>0</v>
      </c>
      <c r="K3590" s="1128">
        <v>0</v>
      </c>
      <c r="L3590" s="1128">
        <v>0</v>
      </c>
      <c r="M3590" s="1128">
        <v>0</v>
      </c>
      <c r="N3590" s="1129">
        <v>0</v>
      </c>
      <c r="O3590" s="1128">
        <v>0</v>
      </c>
      <c r="P3590" s="1127">
        <v>0</v>
      </c>
      <c r="Q3590" s="1127">
        <v>0</v>
      </c>
      <c r="R3590" s="1127">
        <v>0</v>
      </c>
      <c r="S3590" s="1127">
        <v>0</v>
      </c>
      <c r="T3590" s="1130">
        <v>0</v>
      </c>
      <c r="U3590" s="1130">
        <v>0</v>
      </c>
      <c r="V3590" s="1130">
        <v>0</v>
      </c>
      <c r="W3590" s="1127">
        <v>0</v>
      </c>
      <c r="X3590" s="1130">
        <v>0</v>
      </c>
      <c r="Y3590" s="735">
        <v>0</v>
      </c>
      <c r="Z3590" s="1131">
        <v>0</v>
      </c>
      <c r="AA3590" s="1131">
        <v>0</v>
      </c>
      <c r="AB3590" s="1131">
        <v>0</v>
      </c>
      <c r="AC3590" s="1131">
        <v>0</v>
      </c>
      <c r="AD3590" s="1131">
        <v>0</v>
      </c>
      <c r="AE3590" s="1131">
        <v>0</v>
      </c>
      <c r="AF3590" s="126"/>
      <c r="AG3590" s="126"/>
      <c r="AH3590" s="126"/>
      <c r="AI3590" s="126"/>
      <c r="AJ3590" s="126"/>
      <c r="AK3590" s="126"/>
      <c r="AL3590" s="126">
        <v>3590</v>
      </c>
    </row>
    <row r="3591" spans="1:38">
      <c r="A3591" s="721" t="s">
        <v>1852</v>
      </c>
      <c r="B3591" s="722">
        <v>16</v>
      </c>
      <c r="C3591" s="722">
        <v>1630</v>
      </c>
      <c r="D3591" s="722">
        <v>163015</v>
      </c>
      <c r="E3591" s="721">
        <v>1630159780</v>
      </c>
      <c r="F3591" s="721" t="s">
        <v>4738</v>
      </c>
      <c r="G3591" s="1127">
        <v>0</v>
      </c>
      <c r="H3591" s="1128">
        <v>0</v>
      </c>
      <c r="I3591" s="1128">
        <v>0</v>
      </c>
      <c r="J3591" s="1128">
        <v>0</v>
      </c>
      <c r="K3591" s="1128">
        <v>0</v>
      </c>
      <c r="L3591" s="1128">
        <v>0</v>
      </c>
      <c r="M3591" s="1128">
        <v>0</v>
      </c>
      <c r="N3591" s="1129">
        <v>0</v>
      </c>
      <c r="O3591" s="1128">
        <v>0</v>
      </c>
      <c r="P3591" s="1127">
        <v>0</v>
      </c>
      <c r="Q3591" s="1127">
        <v>0</v>
      </c>
      <c r="R3591" s="1127">
        <v>0</v>
      </c>
      <c r="S3591" s="1127">
        <v>0</v>
      </c>
      <c r="T3591" s="1130">
        <v>0</v>
      </c>
      <c r="U3591" s="1130">
        <v>0</v>
      </c>
      <c r="V3591" s="1130">
        <v>0</v>
      </c>
      <c r="W3591" s="1127">
        <v>0</v>
      </c>
      <c r="X3591" s="1130">
        <v>0</v>
      </c>
      <c r="Y3591" s="735">
        <v>0</v>
      </c>
      <c r="Z3591" s="1131">
        <v>0</v>
      </c>
      <c r="AA3591" s="1131">
        <v>0</v>
      </c>
      <c r="AB3591" s="1131">
        <v>0</v>
      </c>
      <c r="AC3591" s="1131">
        <v>0</v>
      </c>
      <c r="AD3591" s="1131">
        <v>0</v>
      </c>
      <c r="AE3591" s="1131">
        <v>0</v>
      </c>
      <c r="AF3591" s="126"/>
      <c r="AG3591" s="126"/>
      <c r="AH3591" s="126"/>
      <c r="AI3591" s="126"/>
      <c r="AJ3591" s="126"/>
      <c r="AK3591" s="126"/>
      <c r="AL3591" s="126">
        <v>3591</v>
      </c>
    </row>
    <row r="3592" spans="1:38">
      <c r="A3592" s="721" t="s">
        <v>1852</v>
      </c>
      <c r="B3592" s="722">
        <v>16</v>
      </c>
      <c r="C3592" s="722">
        <v>1639</v>
      </c>
      <c r="D3592" s="722">
        <v>163905</v>
      </c>
      <c r="E3592" s="721">
        <v>1639059727</v>
      </c>
      <c r="F3592" s="721" t="s">
        <v>4739</v>
      </c>
      <c r="G3592" s="1127">
        <v>53974575</v>
      </c>
      <c r="H3592" s="1128">
        <v>0</v>
      </c>
      <c r="I3592" s="1128">
        <v>53974575</v>
      </c>
      <c r="J3592" s="1128">
        <v>0</v>
      </c>
      <c r="K3592" s="1128">
        <v>0</v>
      </c>
      <c r="L3592" s="1128">
        <v>0</v>
      </c>
      <c r="M3592" s="1128">
        <v>0</v>
      </c>
      <c r="N3592" s="1129">
        <v>0</v>
      </c>
      <c r="O3592" s="1128">
        <v>0</v>
      </c>
      <c r="P3592" s="1127">
        <v>0</v>
      </c>
      <c r="Q3592" s="1127">
        <v>0</v>
      </c>
      <c r="R3592" s="1127">
        <v>0</v>
      </c>
      <c r="S3592" s="1127">
        <v>0</v>
      </c>
      <c r="T3592" s="1130">
        <v>0</v>
      </c>
      <c r="U3592" s="1130">
        <v>0</v>
      </c>
      <c r="V3592" s="1130">
        <v>0</v>
      </c>
      <c r="W3592" s="1127">
        <v>0</v>
      </c>
      <c r="X3592" s="1130">
        <v>0</v>
      </c>
      <c r="Y3592" s="735">
        <v>0</v>
      </c>
      <c r="Z3592" s="1131">
        <v>0</v>
      </c>
      <c r="AA3592" s="1131">
        <v>0</v>
      </c>
      <c r="AB3592" s="1131">
        <v>0</v>
      </c>
      <c r="AC3592" s="1131">
        <v>0</v>
      </c>
      <c r="AD3592" s="1131">
        <v>0</v>
      </c>
      <c r="AE3592" s="1131">
        <v>0</v>
      </c>
      <c r="AF3592" s="126"/>
      <c r="AG3592" s="126"/>
      <c r="AH3592" s="126"/>
      <c r="AI3592" s="126"/>
      <c r="AJ3592" s="126"/>
      <c r="AK3592" s="126"/>
      <c r="AL3592" s="126">
        <v>3592</v>
      </c>
    </row>
    <row r="3593" spans="1:38">
      <c r="A3593" s="721" t="s">
        <v>1852</v>
      </c>
      <c r="B3593" s="722">
        <v>16</v>
      </c>
      <c r="C3593" s="722">
        <v>1639</v>
      </c>
      <c r="D3593" s="722">
        <v>163915</v>
      </c>
      <c r="E3593" s="721">
        <v>1639159764</v>
      </c>
      <c r="F3593" s="721" t="s">
        <v>4740</v>
      </c>
      <c r="G3593" s="1127">
        <v>0</v>
      </c>
      <c r="H3593" s="1128">
        <v>0</v>
      </c>
      <c r="I3593" s="1128">
        <v>0</v>
      </c>
      <c r="J3593" s="1128">
        <v>0</v>
      </c>
      <c r="K3593" s="1128">
        <v>0</v>
      </c>
      <c r="L3593" s="1128">
        <v>0</v>
      </c>
      <c r="M3593" s="1128">
        <v>0</v>
      </c>
      <c r="N3593" s="1129">
        <v>0</v>
      </c>
      <c r="O3593" s="1128">
        <v>0</v>
      </c>
      <c r="P3593" s="1127">
        <v>0</v>
      </c>
      <c r="Q3593" s="1127">
        <v>0</v>
      </c>
      <c r="R3593" s="1127">
        <v>0</v>
      </c>
      <c r="S3593" s="1127">
        <v>0</v>
      </c>
      <c r="T3593" s="1130">
        <v>0</v>
      </c>
      <c r="U3593" s="1130">
        <v>0</v>
      </c>
      <c r="V3593" s="1130">
        <v>0</v>
      </c>
      <c r="W3593" s="1127">
        <v>0</v>
      </c>
      <c r="X3593" s="1130">
        <v>0</v>
      </c>
      <c r="Y3593" s="735">
        <v>0</v>
      </c>
      <c r="Z3593" s="1131">
        <v>0</v>
      </c>
      <c r="AA3593" s="1131">
        <v>0</v>
      </c>
      <c r="AB3593" s="1131">
        <v>0</v>
      </c>
      <c r="AC3593" s="1131">
        <v>0</v>
      </c>
      <c r="AD3593" s="1131">
        <v>0</v>
      </c>
      <c r="AE3593" s="1131">
        <v>0</v>
      </c>
      <c r="AF3593" s="126"/>
      <c r="AG3593" s="126"/>
      <c r="AH3593" s="126"/>
      <c r="AI3593" s="126"/>
      <c r="AJ3593" s="126"/>
      <c r="AK3593" s="126"/>
      <c r="AL3593" s="126">
        <v>3593</v>
      </c>
    </row>
    <row r="3594" spans="1:38">
      <c r="A3594" s="721" t="s">
        <v>1852</v>
      </c>
      <c r="B3594" s="722">
        <v>16</v>
      </c>
      <c r="C3594" s="722">
        <v>1639</v>
      </c>
      <c r="D3594" s="722">
        <v>163925</v>
      </c>
      <c r="E3594" s="721">
        <v>1639259760</v>
      </c>
      <c r="F3594" s="721" t="s">
        <v>4741</v>
      </c>
      <c r="G3594" s="1127">
        <v>203392</v>
      </c>
      <c r="H3594" s="1128">
        <v>0</v>
      </c>
      <c r="I3594" s="1128">
        <v>203392</v>
      </c>
      <c r="J3594" s="1128">
        <v>0</v>
      </c>
      <c r="K3594" s="1128">
        <v>0</v>
      </c>
      <c r="L3594" s="1128">
        <v>0</v>
      </c>
      <c r="M3594" s="1128">
        <v>0</v>
      </c>
      <c r="N3594" s="1129">
        <v>0</v>
      </c>
      <c r="O3594" s="1128">
        <v>0</v>
      </c>
      <c r="P3594" s="1127">
        <v>0</v>
      </c>
      <c r="Q3594" s="1127">
        <v>0</v>
      </c>
      <c r="R3594" s="1127">
        <v>0</v>
      </c>
      <c r="S3594" s="1127">
        <v>0</v>
      </c>
      <c r="T3594" s="1130">
        <v>0</v>
      </c>
      <c r="U3594" s="1130">
        <v>0</v>
      </c>
      <c r="V3594" s="1130">
        <v>0</v>
      </c>
      <c r="W3594" s="1127">
        <v>0</v>
      </c>
      <c r="X3594" s="1130">
        <v>0</v>
      </c>
      <c r="Y3594" s="735">
        <v>0</v>
      </c>
      <c r="Z3594" s="1131">
        <v>0</v>
      </c>
      <c r="AA3594" s="1131">
        <v>0</v>
      </c>
      <c r="AB3594" s="1131">
        <v>0</v>
      </c>
      <c r="AC3594" s="1131">
        <v>0</v>
      </c>
      <c r="AD3594" s="1131">
        <v>0</v>
      </c>
      <c r="AE3594" s="1131">
        <v>0</v>
      </c>
      <c r="AF3594" s="126"/>
      <c r="AG3594" s="126"/>
      <c r="AH3594" s="126"/>
      <c r="AI3594" s="126"/>
      <c r="AJ3594" s="126"/>
      <c r="AK3594" s="126"/>
      <c r="AL3594" s="126">
        <v>3594</v>
      </c>
    </row>
    <row r="3595" spans="1:38">
      <c r="A3595" s="721" t="s">
        <v>1852</v>
      </c>
      <c r="B3595" s="722">
        <v>16</v>
      </c>
      <c r="C3595" s="722">
        <v>1690</v>
      </c>
      <c r="D3595" s="722">
        <v>169095</v>
      </c>
      <c r="E3595" s="721">
        <v>1690959780</v>
      </c>
      <c r="F3595" s="721" t="s">
        <v>4742</v>
      </c>
      <c r="G3595" s="1127">
        <v>1304295</v>
      </c>
      <c r="H3595" s="1128">
        <v>0</v>
      </c>
      <c r="I3595" s="1128">
        <v>1304295</v>
      </c>
      <c r="J3595" s="1128">
        <v>0</v>
      </c>
      <c r="K3595" s="1128">
        <v>0</v>
      </c>
      <c r="L3595" s="1128">
        <v>0</v>
      </c>
      <c r="M3595" s="1128">
        <v>0</v>
      </c>
      <c r="N3595" s="1129">
        <v>0</v>
      </c>
      <c r="O3595" s="1128">
        <v>0</v>
      </c>
      <c r="P3595" s="1127">
        <v>0</v>
      </c>
      <c r="Q3595" s="1127">
        <v>0</v>
      </c>
      <c r="R3595" s="1127">
        <v>0</v>
      </c>
      <c r="S3595" s="1127">
        <v>0</v>
      </c>
      <c r="T3595" s="1130">
        <v>0</v>
      </c>
      <c r="U3595" s="1130">
        <v>0</v>
      </c>
      <c r="V3595" s="1130">
        <v>0</v>
      </c>
      <c r="W3595" s="1127">
        <v>0</v>
      </c>
      <c r="X3595" s="1130">
        <v>0</v>
      </c>
      <c r="Y3595" s="735">
        <v>0</v>
      </c>
      <c r="Z3595" s="1131">
        <v>0</v>
      </c>
      <c r="AA3595" s="1131">
        <v>0</v>
      </c>
      <c r="AB3595" s="1131">
        <v>0</v>
      </c>
      <c r="AC3595" s="1131">
        <v>0</v>
      </c>
      <c r="AD3595" s="1131">
        <v>0</v>
      </c>
      <c r="AE3595" s="1131">
        <v>0</v>
      </c>
      <c r="AF3595" s="126"/>
      <c r="AG3595" s="126"/>
      <c r="AH3595" s="126"/>
      <c r="AI3595" s="126"/>
      <c r="AJ3595" s="126"/>
      <c r="AK3595" s="126"/>
      <c r="AL3595" s="126">
        <v>3595</v>
      </c>
    </row>
    <row r="3596" spans="1:38">
      <c r="A3596" s="721" t="s">
        <v>1891</v>
      </c>
      <c r="B3596" s="722">
        <v>16</v>
      </c>
      <c r="C3596" s="722">
        <v>1694</v>
      </c>
      <c r="D3596" s="722">
        <v>169410</v>
      </c>
      <c r="E3596" s="721">
        <v>1694109376</v>
      </c>
      <c r="F3596" s="721" t="s">
        <v>4743</v>
      </c>
      <c r="G3596" s="1127">
        <v>0</v>
      </c>
      <c r="H3596" s="1128">
        <v>0</v>
      </c>
      <c r="I3596" s="1128">
        <v>0</v>
      </c>
      <c r="J3596" s="1128">
        <v>0</v>
      </c>
      <c r="K3596" s="1128">
        <v>0</v>
      </c>
      <c r="L3596" s="1128">
        <v>0</v>
      </c>
      <c r="M3596" s="1128">
        <v>0</v>
      </c>
      <c r="N3596" s="1129">
        <v>0</v>
      </c>
      <c r="O3596" s="1128">
        <v>0</v>
      </c>
      <c r="P3596" s="1127">
        <v>0</v>
      </c>
      <c r="Q3596" s="1127">
        <v>0</v>
      </c>
      <c r="R3596" s="1127">
        <v>0</v>
      </c>
      <c r="S3596" s="1127">
        <v>0</v>
      </c>
      <c r="T3596" s="1130">
        <v>0</v>
      </c>
      <c r="U3596" s="1130">
        <v>0</v>
      </c>
      <c r="V3596" s="1130">
        <v>0</v>
      </c>
      <c r="W3596" s="1127">
        <v>0</v>
      </c>
      <c r="X3596" s="1130">
        <v>0</v>
      </c>
      <c r="Y3596" s="735">
        <v>0</v>
      </c>
      <c r="Z3596" s="1131">
        <v>0</v>
      </c>
      <c r="AA3596" s="1131">
        <v>0</v>
      </c>
      <c r="AB3596" s="1131">
        <v>0</v>
      </c>
      <c r="AC3596" s="1131">
        <v>0</v>
      </c>
      <c r="AD3596" s="1131">
        <v>0</v>
      </c>
      <c r="AE3596" s="1131">
        <v>0</v>
      </c>
      <c r="AF3596" s="126"/>
      <c r="AG3596" s="126"/>
      <c r="AH3596" s="126"/>
      <c r="AI3596" s="126"/>
      <c r="AJ3596" s="126"/>
      <c r="AK3596" s="126"/>
      <c r="AL3596" s="126">
        <v>3596</v>
      </c>
    </row>
    <row r="3597" spans="1:38">
      <c r="A3597" s="721" t="s">
        <v>1891</v>
      </c>
      <c r="B3597" s="722">
        <v>16</v>
      </c>
      <c r="C3597" s="722">
        <v>1694</v>
      </c>
      <c r="D3597" s="722">
        <v>169410</v>
      </c>
      <c r="E3597" s="721">
        <v>1694109386</v>
      </c>
      <c r="F3597" s="721" t="s">
        <v>4744</v>
      </c>
      <c r="G3597" s="1127">
        <v>0</v>
      </c>
      <c r="H3597" s="1128">
        <v>0</v>
      </c>
      <c r="I3597" s="1128">
        <v>0</v>
      </c>
      <c r="J3597" s="1128">
        <v>0</v>
      </c>
      <c r="K3597" s="1128">
        <v>0</v>
      </c>
      <c r="L3597" s="1128">
        <v>0</v>
      </c>
      <c r="M3597" s="1128">
        <v>0</v>
      </c>
      <c r="N3597" s="1129">
        <v>0</v>
      </c>
      <c r="O3597" s="1128">
        <v>0</v>
      </c>
      <c r="P3597" s="1127">
        <v>0</v>
      </c>
      <c r="Q3597" s="1127">
        <v>0</v>
      </c>
      <c r="R3597" s="1127">
        <v>0</v>
      </c>
      <c r="S3597" s="1127">
        <v>0</v>
      </c>
      <c r="T3597" s="1130">
        <v>0</v>
      </c>
      <c r="U3597" s="1130">
        <v>0</v>
      </c>
      <c r="V3597" s="1130">
        <v>0</v>
      </c>
      <c r="W3597" s="1127">
        <v>0</v>
      </c>
      <c r="X3597" s="1130">
        <v>0</v>
      </c>
      <c r="Y3597" s="735">
        <v>0</v>
      </c>
      <c r="Z3597" s="1131">
        <v>0</v>
      </c>
      <c r="AA3597" s="1131">
        <v>0</v>
      </c>
      <c r="AB3597" s="1131">
        <v>0</v>
      </c>
      <c r="AC3597" s="1131">
        <v>0</v>
      </c>
      <c r="AD3597" s="1131">
        <v>0</v>
      </c>
      <c r="AE3597" s="1131">
        <v>0</v>
      </c>
      <c r="AF3597" s="126"/>
      <c r="AG3597" s="126"/>
      <c r="AH3597" s="126"/>
      <c r="AI3597" s="126"/>
      <c r="AJ3597" s="126"/>
      <c r="AK3597" s="126"/>
      <c r="AL3597" s="126">
        <v>3597</v>
      </c>
    </row>
    <row r="3598" spans="1:38">
      <c r="A3598" s="721" t="s">
        <v>1891</v>
      </c>
      <c r="B3598" s="722">
        <v>16</v>
      </c>
      <c r="C3598" s="722">
        <v>1696</v>
      </c>
      <c r="D3598" s="722">
        <v>169678</v>
      </c>
      <c r="E3598" s="721">
        <v>1696789701</v>
      </c>
      <c r="F3598" s="721" t="s">
        <v>4745</v>
      </c>
      <c r="G3598" s="1127">
        <v>-3624</v>
      </c>
      <c r="H3598" s="1128">
        <v>0</v>
      </c>
      <c r="I3598" s="1128">
        <v>-3623.56</v>
      </c>
      <c r="J3598" s="1128">
        <v>0.44000000000005457</v>
      </c>
      <c r="K3598" s="1128">
        <v>0</v>
      </c>
      <c r="L3598" s="1128">
        <v>0.44000000000005457</v>
      </c>
      <c r="M3598" s="1128">
        <v>0</v>
      </c>
      <c r="N3598" s="1129">
        <v>0</v>
      </c>
      <c r="O3598" s="1128">
        <v>0.44000000000005457</v>
      </c>
      <c r="P3598" s="1127">
        <v>0.16280000000002018</v>
      </c>
      <c r="Q3598" s="1127">
        <v>0</v>
      </c>
      <c r="R3598" s="1127">
        <v>0</v>
      </c>
      <c r="S3598" s="1127">
        <v>0</v>
      </c>
      <c r="T3598" s="1130">
        <v>0</v>
      </c>
      <c r="U3598" s="1130">
        <v>0</v>
      </c>
      <c r="V3598" s="1130">
        <v>0</v>
      </c>
      <c r="W3598" s="1127">
        <v>0</v>
      </c>
      <c r="X3598" s="1130">
        <v>0.16280000000002018</v>
      </c>
      <c r="Y3598" s="735">
        <v>0.37</v>
      </c>
      <c r="Z3598" s="1131">
        <v>0.16280000000002018</v>
      </c>
      <c r="AA3598" s="1131">
        <v>0</v>
      </c>
      <c r="AB3598" s="1131">
        <v>0</v>
      </c>
      <c r="AC3598" s="1131">
        <v>-0.14059999999999831</v>
      </c>
      <c r="AD3598" s="1131">
        <v>0.16280000000002018</v>
      </c>
      <c r="AE3598" s="1131">
        <v>0.14059999999999831</v>
      </c>
      <c r="AF3598" s="126"/>
      <c r="AG3598" s="126"/>
      <c r="AH3598" s="126"/>
      <c r="AI3598" s="126"/>
      <c r="AJ3598" s="126"/>
      <c r="AK3598" s="126"/>
      <c r="AL3598" s="126">
        <v>3598</v>
      </c>
    </row>
    <row r="3599" spans="1:38">
      <c r="A3599" s="721" t="s">
        <v>1852</v>
      </c>
      <c r="B3599" s="722">
        <v>16</v>
      </c>
      <c r="C3599" s="722">
        <v>1699</v>
      </c>
      <c r="D3599" s="722">
        <v>169905</v>
      </c>
      <c r="E3599" s="721">
        <v>1699059714</v>
      </c>
      <c r="F3599" s="721" t="s">
        <v>4746</v>
      </c>
      <c r="G3599" s="1127">
        <v>-2079</v>
      </c>
      <c r="H3599" s="1128">
        <v>0</v>
      </c>
      <c r="I3599" s="1128">
        <v>-2078.9</v>
      </c>
      <c r="J3599" s="1128">
        <v>9.9999999999909051E-2</v>
      </c>
      <c r="K3599" s="1128">
        <v>0</v>
      </c>
      <c r="L3599" s="1128">
        <v>9.9999999999909051E-2</v>
      </c>
      <c r="M3599" s="1128">
        <v>0</v>
      </c>
      <c r="N3599" s="1129">
        <v>0</v>
      </c>
      <c r="O3599" s="1128">
        <v>9.9999999999909051E-2</v>
      </c>
      <c r="P3599" s="1127">
        <v>3.6999999999966351E-2</v>
      </c>
      <c r="Q3599" s="1127">
        <v>0</v>
      </c>
      <c r="R3599" s="1127">
        <v>0</v>
      </c>
      <c r="S3599" s="1127">
        <v>0</v>
      </c>
      <c r="T3599" s="1130">
        <v>0</v>
      </c>
      <c r="U3599" s="1130">
        <v>0</v>
      </c>
      <c r="V3599" s="1130">
        <v>0</v>
      </c>
      <c r="W3599" s="1127">
        <v>0</v>
      </c>
      <c r="X3599" s="1130">
        <v>3.6999999999966351E-2</v>
      </c>
      <c r="Y3599" s="735">
        <v>0.37000000000000005</v>
      </c>
      <c r="Z3599" s="1131">
        <v>3.6999999999966351E-2</v>
      </c>
      <c r="AA3599" s="1131">
        <v>0</v>
      </c>
      <c r="AB3599" s="1131">
        <v>0</v>
      </c>
      <c r="AC3599" s="1131">
        <v>-0.11839999999999748</v>
      </c>
      <c r="AD3599" s="1131">
        <v>3.6999999999966351E-2</v>
      </c>
      <c r="AE3599" s="1131">
        <v>0.11839999999999748</v>
      </c>
      <c r="AF3599" s="126"/>
      <c r="AG3599" s="126"/>
      <c r="AH3599" s="126"/>
      <c r="AI3599" s="126"/>
      <c r="AJ3599" s="126"/>
      <c r="AK3599" s="126"/>
      <c r="AL3599" s="126">
        <v>3599</v>
      </c>
    </row>
    <row r="3600" spans="1:38">
      <c r="A3600" s="721" t="s">
        <v>2043</v>
      </c>
      <c r="B3600" s="722">
        <v>17</v>
      </c>
      <c r="C3600" s="722">
        <v>1702</v>
      </c>
      <c r="D3600" s="722">
        <v>170210</v>
      </c>
      <c r="E3600" s="721">
        <v>1702101000</v>
      </c>
      <c r="F3600" s="721" t="s">
        <v>1258</v>
      </c>
      <c r="G3600" s="1127">
        <v>19026495941</v>
      </c>
      <c r="H3600" s="1128">
        <v>0</v>
      </c>
      <c r="I3600" s="1128">
        <v>19026495941.400002</v>
      </c>
      <c r="J3600" s="1128">
        <v>0.40000152587890625</v>
      </c>
      <c r="K3600" s="1128">
        <v>0</v>
      </c>
      <c r="L3600" s="1128">
        <v>0.40000152587890625</v>
      </c>
      <c r="M3600" s="1128">
        <v>0</v>
      </c>
      <c r="N3600" s="1129">
        <v>0</v>
      </c>
      <c r="O3600" s="1128">
        <v>0.40000152587890625</v>
      </c>
      <c r="P3600" s="1127">
        <v>0.14800056457519531</v>
      </c>
      <c r="Q3600" s="1127">
        <v>0</v>
      </c>
      <c r="R3600" s="1127">
        <v>0</v>
      </c>
      <c r="S3600" s="1127">
        <v>0</v>
      </c>
      <c r="T3600" s="1130">
        <v>0</v>
      </c>
      <c r="U3600" s="1130">
        <v>0</v>
      </c>
      <c r="V3600" s="1130">
        <v>0</v>
      </c>
      <c r="W3600" s="1127">
        <v>0</v>
      </c>
      <c r="X3600" s="1130">
        <v>0.14800056457519531</v>
      </c>
      <c r="Y3600" s="735">
        <v>0.37</v>
      </c>
      <c r="Z3600" s="1131">
        <v>0.14800056457519531</v>
      </c>
      <c r="AA3600" s="1131">
        <v>0</v>
      </c>
      <c r="AB3600" s="1131">
        <v>0</v>
      </c>
      <c r="AC3600" s="1131">
        <v>-9.2499999999999999E-2</v>
      </c>
      <c r="AD3600" s="1131">
        <v>0.14800056457519531</v>
      </c>
      <c r="AE3600" s="1131">
        <v>9.2499999999999999E-2</v>
      </c>
      <c r="AF3600" s="126"/>
      <c r="AG3600" s="126"/>
      <c r="AH3600" s="126"/>
      <c r="AI3600" s="126"/>
      <c r="AJ3600" s="126"/>
      <c r="AK3600" s="126"/>
      <c r="AL3600" s="126">
        <v>3600</v>
      </c>
    </row>
    <row r="3601" spans="1:38">
      <c r="A3601" s="721" t="s">
        <v>2043</v>
      </c>
      <c r="B3601" s="722">
        <v>17</v>
      </c>
      <c r="C3601" s="722">
        <v>1702</v>
      </c>
      <c r="D3601" s="722">
        <v>170210</v>
      </c>
      <c r="E3601" s="721">
        <v>1702101001</v>
      </c>
      <c r="F3601" s="721" t="s">
        <v>4747</v>
      </c>
      <c r="G3601" s="1127">
        <v>688457888</v>
      </c>
      <c r="H3601" s="1128">
        <v>0</v>
      </c>
      <c r="I3601" s="1128">
        <v>688457888</v>
      </c>
      <c r="J3601" s="1128">
        <v>0</v>
      </c>
      <c r="K3601" s="1128">
        <v>0</v>
      </c>
      <c r="L3601" s="1128">
        <v>0</v>
      </c>
      <c r="M3601" s="1128">
        <v>0</v>
      </c>
      <c r="N3601" s="1129">
        <v>0</v>
      </c>
      <c r="O3601" s="1128">
        <v>0</v>
      </c>
      <c r="P3601" s="1127">
        <v>0</v>
      </c>
      <c r="Q3601" s="1127">
        <v>0</v>
      </c>
      <c r="R3601" s="1127">
        <v>0</v>
      </c>
      <c r="S3601" s="1127">
        <v>0</v>
      </c>
      <c r="T3601" s="1130">
        <v>0</v>
      </c>
      <c r="U3601" s="1130">
        <v>0</v>
      </c>
      <c r="V3601" s="1130">
        <v>0</v>
      </c>
      <c r="W3601" s="1127">
        <v>0</v>
      </c>
      <c r="X3601" s="1130">
        <v>0</v>
      </c>
      <c r="Y3601" s="735">
        <v>0</v>
      </c>
      <c r="Z3601" s="1131">
        <v>0</v>
      </c>
      <c r="AA3601" s="1131">
        <v>0</v>
      </c>
      <c r="AB3601" s="1131">
        <v>0</v>
      </c>
      <c r="AC3601" s="1131">
        <v>0</v>
      </c>
      <c r="AD3601" s="1131">
        <v>0</v>
      </c>
      <c r="AE3601" s="1131">
        <v>0</v>
      </c>
      <c r="AF3601" s="126"/>
      <c r="AG3601" s="126"/>
      <c r="AH3601" s="126"/>
      <c r="AI3601" s="126"/>
      <c r="AJ3601" s="126"/>
      <c r="AK3601" s="126"/>
      <c r="AL3601" s="126">
        <v>3601</v>
      </c>
    </row>
    <row r="3602" spans="1:38">
      <c r="A3602" s="721" t="s">
        <v>2043</v>
      </c>
      <c r="B3602" s="722">
        <v>17</v>
      </c>
      <c r="C3602" s="722">
        <v>1775</v>
      </c>
      <c r="D3602" s="722">
        <v>177510</v>
      </c>
      <c r="E3602" s="721">
        <v>1775101010</v>
      </c>
      <c r="F3602" s="721" t="s">
        <v>4748</v>
      </c>
      <c r="G3602" s="1127">
        <v>-461796974</v>
      </c>
      <c r="H3602" s="1128">
        <v>0</v>
      </c>
      <c r="I3602" s="1128">
        <v>-392869036.67000002</v>
      </c>
      <c r="J3602" s="1128">
        <v>68927937.329999983</v>
      </c>
      <c r="K3602" s="1128">
        <v>0</v>
      </c>
      <c r="L3602" s="1128">
        <v>68927937.329999983</v>
      </c>
      <c r="M3602" s="1128">
        <v>0</v>
      </c>
      <c r="N3602" s="1129">
        <v>0</v>
      </c>
      <c r="O3602" s="1128">
        <v>68927937.329999983</v>
      </c>
      <c r="P3602" s="1127">
        <v>25503336.812099993</v>
      </c>
      <c r="Q3602" s="1127">
        <v>0</v>
      </c>
      <c r="R3602" s="1127">
        <v>0</v>
      </c>
      <c r="S3602" s="1127">
        <v>0</v>
      </c>
      <c r="T3602" s="1130">
        <v>0</v>
      </c>
      <c r="U3602" s="1130">
        <v>0</v>
      </c>
      <c r="V3602" s="1130">
        <v>0</v>
      </c>
      <c r="W3602" s="1127">
        <v>0</v>
      </c>
      <c r="X3602" s="1130">
        <v>25503336.812099993</v>
      </c>
      <c r="Y3602" s="735">
        <v>0.37</v>
      </c>
      <c r="Z3602" s="1131">
        <v>25503336.812099993</v>
      </c>
      <c r="AA3602" s="1131">
        <v>0</v>
      </c>
      <c r="AB3602" s="1131">
        <v>86528480.090000004</v>
      </c>
      <c r="AC3602" s="1131">
        <v>0</v>
      </c>
      <c r="AD3602" s="1131">
        <v>-61025143.27790001</v>
      </c>
      <c r="AE3602" s="1131">
        <v>0</v>
      </c>
      <c r="AF3602" s="126"/>
      <c r="AG3602" s="126"/>
      <c r="AH3602" s="126"/>
      <c r="AI3602" s="126"/>
      <c r="AJ3602" s="126"/>
      <c r="AK3602" s="126"/>
      <c r="AL3602" s="126">
        <v>3602</v>
      </c>
    </row>
    <row r="3603" spans="1:38">
      <c r="A3603" s="721" t="s">
        <v>1996</v>
      </c>
      <c r="B3603" s="722">
        <v>19</v>
      </c>
      <c r="C3603" s="722">
        <v>1960</v>
      </c>
      <c r="D3603" s="722">
        <v>196095</v>
      </c>
      <c r="E3603" s="721">
        <v>1960950050</v>
      </c>
      <c r="F3603" s="721" t="s">
        <v>4749</v>
      </c>
      <c r="G3603" s="1127">
        <v>1</v>
      </c>
      <c r="H3603" s="1128">
        <v>0</v>
      </c>
      <c r="I3603" s="1128">
        <v>1.41</v>
      </c>
      <c r="J3603" s="1128">
        <v>0.40999999999999992</v>
      </c>
      <c r="K3603" s="1128">
        <v>0</v>
      </c>
      <c r="L3603" s="1128">
        <v>0.40999999999999992</v>
      </c>
      <c r="M3603" s="1128">
        <v>0</v>
      </c>
      <c r="N3603" s="1129">
        <v>0</v>
      </c>
      <c r="O3603" s="1128">
        <v>0.40999999999999992</v>
      </c>
      <c r="P3603" s="1127">
        <v>0.15169999999999997</v>
      </c>
      <c r="Q3603" s="1127">
        <v>0</v>
      </c>
      <c r="R3603" s="1127">
        <v>0</v>
      </c>
      <c r="S3603" s="1127">
        <v>0</v>
      </c>
      <c r="T3603" s="1130">
        <v>0</v>
      </c>
      <c r="U3603" s="1130">
        <v>0</v>
      </c>
      <c r="V3603" s="1130">
        <v>0</v>
      </c>
      <c r="W3603" s="1127">
        <v>0</v>
      </c>
      <c r="X3603" s="1130">
        <v>0.15169999999999997</v>
      </c>
      <c r="Y3603" s="735">
        <v>0.37</v>
      </c>
      <c r="Z3603" s="1131">
        <v>0.15169999999999997</v>
      </c>
      <c r="AA3603" s="1131">
        <v>0</v>
      </c>
      <c r="AB3603" s="1131">
        <v>0</v>
      </c>
      <c r="AC3603" s="1131">
        <v>0</v>
      </c>
      <c r="AD3603" s="1131">
        <v>0.15169999999999997</v>
      </c>
      <c r="AE3603" s="1131">
        <v>0</v>
      </c>
      <c r="AF3603" s="126"/>
      <c r="AG3603" s="126"/>
      <c r="AH3603" s="126"/>
      <c r="AI3603" s="126"/>
      <c r="AJ3603" s="126"/>
      <c r="AK3603" s="126"/>
      <c r="AL3603" s="126">
        <v>3603</v>
      </c>
    </row>
    <row r="3604" spans="1:38">
      <c r="A3604" s="721" t="s">
        <v>1996</v>
      </c>
      <c r="B3604" s="722">
        <v>19</v>
      </c>
      <c r="C3604" s="722">
        <v>1960</v>
      </c>
      <c r="D3604" s="722">
        <v>196095</v>
      </c>
      <c r="E3604" s="721">
        <v>1960951048</v>
      </c>
      <c r="F3604" s="721" t="s">
        <v>4750</v>
      </c>
      <c r="G3604" s="1127">
        <v>23206200000</v>
      </c>
      <c r="H3604" s="1128">
        <v>0</v>
      </c>
      <c r="I3604" s="1128">
        <v>0</v>
      </c>
      <c r="J3604" s="1128">
        <v>-23206200000</v>
      </c>
      <c r="K3604" s="1128">
        <v>0</v>
      </c>
      <c r="L3604" s="1128">
        <v>0</v>
      </c>
      <c r="M3604" s="1128">
        <v>-23206200000</v>
      </c>
      <c r="N3604" s="1129">
        <v>0</v>
      </c>
      <c r="O3604" s="1128">
        <v>-23206200000</v>
      </c>
      <c r="P3604" s="1127">
        <v>-8586294000</v>
      </c>
      <c r="Q3604" s="1127">
        <v>0</v>
      </c>
      <c r="R3604" s="1127">
        <v>0</v>
      </c>
      <c r="S3604" s="1127">
        <v>0</v>
      </c>
      <c r="T3604" s="1130">
        <v>0</v>
      </c>
      <c r="U3604" s="1130">
        <v>0</v>
      </c>
      <c r="V3604" s="1130">
        <v>0</v>
      </c>
      <c r="W3604" s="1127">
        <v>0</v>
      </c>
      <c r="X3604" s="1130">
        <v>-8586294000</v>
      </c>
      <c r="Y3604" s="735">
        <v>0.37</v>
      </c>
      <c r="Z3604" s="1131">
        <v>0</v>
      </c>
      <c r="AA3604" s="1131">
        <v>-8586294000</v>
      </c>
      <c r="AB3604" s="1131">
        <v>0</v>
      </c>
      <c r="AC3604" s="1131">
        <v>-8725766624.0599995</v>
      </c>
      <c r="AD3604" s="1131">
        <v>0</v>
      </c>
      <c r="AE3604" s="1131">
        <v>139472624.05999947</v>
      </c>
      <c r="AF3604" s="126"/>
      <c r="AG3604" s="126"/>
      <c r="AH3604" s="126"/>
      <c r="AI3604" s="126"/>
      <c r="AJ3604" s="126"/>
      <c r="AK3604" s="126"/>
      <c r="AL3604" s="126">
        <v>3604</v>
      </c>
    </row>
    <row r="3605" spans="1:38">
      <c r="A3605" s="721" t="s">
        <v>1996</v>
      </c>
      <c r="B3605" s="722">
        <v>19</v>
      </c>
      <c r="C3605" s="722">
        <v>1960</v>
      </c>
      <c r="D3605" s="722">
        <v>196095</v>
      </c>
      <c r="E3605" s="721">
        <v>1960959599</v>
      </c>
      <c r="F3605" s="721" t="s">
        <v>4751</v>
      </c>
      <c r="G3605" s="1127">
        <v>0</v>
      </c>
      <c r="H3605" s="1128">
        <v>0</v>
      </c>
      <c r="I3605" s="1128">
        <v>0</v>
      </c>
      <c r="J3605" s="1128">
        <v>0</v>
      </c>
      <c r="K3605" s="1128">
        <v>0</v>
      </c>
      <c r="L3605" s="1128">
        <v>0</v>
      </c>
      <c r="M3605" s="1128">
        <v>0</v>
      </c>
      <c r="N3605" s="1129">
        <v>0</v>
      </c>
      <c r="O3605" s="1128">
        <v>0</v>
      </c>
      <c r="P3605" s="1127">
        <v>0</v>
      </c>
      <c r="Q3605" s="1127">
        <v>0</v>
      </c>
      <c r="R3605" s="1127">
        <v>0</v>
      </c>
      <c r="S3605" s="1127">
        <v>0</v>
      </c>
      <c r="T3605" s="1130">
        <v>0</v>
      </c>
      <c r="U3605" s="1130">
        <v>0</v>
      </c>
      <c r="V3605" s="1130">
        <v>0</v>
      </c>
      <c r="W3605" s="1127">
        <v>0</v>
      </c>
      <c r="X3605" s="1130">
        <v>0</v>
      </c>
      <c r="Y3605" s="735">
        <v>0</v>
      </c>
      <c r="Z3605" s="1131">
        <v>0</v>
      </c>
      <c r="AA3605" s="1131">
        <v>0</v>
      </c>
      <c r="AB3605" s="1131">
        <v>0</v>
      </c>
      <c r="AC3605" s="1131">
        <v>0</v>
      </c>
      <c r="AD3605" s="1131">
        <v>0</v>
      </c>
      <c r="AE3605" s="1131">
        <v>0</v>
      </c>
      <c r="AF3605" s="126"/>
      <c r="AG3605" s="126"/>
      <c r="AH3605" s="126"/>
      <c r="AI3605" s="126"/>
      <c r="AJ3605" s="126"/>
      <c r="AK3605" s="126"/>
      <c r="AL3605" s="126">
        <v>3605</v>
      </c>
    </row>
    <row r="3606" spans="1:38">
      <c r="A3606" s="721" t="s">
        <v>2043</v>
      </c>
      <c r="B3606" s="722">
        <v>19</v>
      </c>
      <c r="C3606" s="722">
        <v>1995</v>
      </c>
      <c r="D3606" s="722">
        <v>199500</v>
      </c>
      <c r="E3606" s="721">
        <v>1995001014</v>
      </c>
      <c r="F3606" s="721" t="s">
        <v>4752</v>
      </c>
      <c r="G3606" s="1127">
        <v>-21496228000</v>
      </c>
      <c r="H3606" s="1128">
        <v>0</v>
      </c>
      <c r="I3606" s="1128">
        <v>0</v>
      </c>
      <c r="J3606" s="1128">
        <v>21496228000</v>
      </c>
      <c r="K3606" s="1128">
        <v>0</v>
      </c>
      <c r="L3606" s="1128">
        <v>21496228000</v>
      </c>
      <c r="M3606" s="1128">
        <v>0</v>
      </c>
      <c r="N3606" s="1129">
        <v>0</v>
      </c>
      <c r="O3606" s="1128">
        <v>21496228000</v>
      </c>
      <c r="P3606" s="1127">
        <v>7953604360</v>
      </c>
      <c r="Q3606" s="1127">
        <v>0</v>
      </c>
      <c r="R3606" s="1127">
        <v>0</v>
      </c>
      <c r="S3606" s="1127">
        <v>0</v>
      </c>
      <c r="T3606" s="1130">
        <v>0</v>
      </c>
      <c r="U3606" s="1130">
        <v>0</v>
      </c>
      <c r="V3606" s="1130">
        <v>0</v>
      </c>
      <c r="W3606" s="1127">
        <v>0</v>
      </c>
      <c r="X3606" s="1130">
        <v>7953604360</v>
      </c>
      <c r="Y3606" s="735">
        <v>0.37</v>
      </c>
      <c r="Z3606" s="1131">
        <v>7953604360</v>
      </c>
      <c r="AA3606" s="1131">
        <v>0</v>
      </c>
      <c r="AB3606" s="1131">
        <v>7978042504.0599995</v>
      </c>
      <c r="AC3606" s="1131">
        <v>0</v>
      </c>
      <c r="AD3606" s="1131">
        <v>-24438144.059999466</v>
      </c>
      <c r="AE3606" s="1131">
        <v>0</v>
      </c>
      <c r="AF3606" s="126"/>
      <c r="AG3606" s="126"/>
      <c r="AH3606" s="126"/>
      <c r="AI3606" s="126"/>
      <c r="AJ3606" s="126"/>
      <c r="AK3606" s="126"/>
      <c r="AL3606" s="126">
        <v>3606</v>
      </c>
    </row>
    <row r="3607" spans="1:38">
      <c r="A3607" s="721" t="s">
        <v>1996</v>
      </c>
      <c r="B3607" s="722">
        <v>21</v>
      </c>
      <c r="C3607" s="722">
        <v>2105</v>
      </c>
      <c r="D3607" s="722">
        <v>210505</v>
      </c>
      <c r="E3607" s="721">
        <v>2105059530</v>
      </c>
      <c r="F3607" s="721" t="s">
        <v>4753</v>
      </c>
      <c r="G3607" s="1127">
        <v>0</v>
      </c>
      <c r="H3607" s="1128">
        <v>0</v>
      </c>
      <c r="I3607" s="1128">
        <v>0</v>
      </c>
      <c r="J3607" s="1128">
        <v>0</v>
      </c>
      <c r="K3607" s="1128">
        <v>0</v>
      </c>
      <c r="L3607" s="1128">
        <v>0</v>
      </c>
      <c r="M3607" s="1128">
        <v>0</v>
      </c>
      <c r="N3607" s="1129">
        <v>0</v>
      </c>
      <c r="O3607" s="1128">
        <v>0</v>
      </c>
      <c r="P3607" s="1127">
        <v>0</v>
      </c>
      <c r="Q3607" s="1127">
        <v>0</v>
      </c>
      <c r="R3607" s="1127">
        <v>0</v>
      </c>
      <c r="S3607" s="1127">
        <v>0</v>
      </c>
      <c r="T3607" s="1130">
        <v>0</v>
      </c>
      <c r="U3607" s="1130">
        <v>0</v>
      </c>
      <c r="V3607" s="1130">
        <v>0</v>
      </c>
      <c r="W3607" s="1127">
        <v>0</v>
      </c>
      <c r="X3607" s="1130">
        <v>0</v>
      </c>
      <c r="Y3607" s="735">
        <v>0</v>
      </c>
      <c r="Z3607" s="1131">
        <v>0</v>
      </c>
      <c r="AA3607" s="1131">
        <v>0</v>
      </c>
      <c r="AB3607" s="1131">
        <v>0</v>
      </c>
      <c r="AC3607" s="1131">
        <v>0</v>
      </c>
      <c r="AD3607" s="1131">
        <v>0</v>
      </c>
      <c r="AE3607" s="1131">
        <v>0</v>
      </c>
      <c r="AF3607" s="126"/>
      <c r="AG3607" s="126"/>
      <c r="AH3607" s="126"/>
      <c r="AI3607" s="126"/>
      <c r="AJ3607" s="126"/>
      <c r="AK3607" s="126"/>
      <c r="AL3607" s="126">
        <v>3607</v>
      </c>
    </row>
    <row r="3608" spans="1:38">
      <c r="A3608" s="721" t="s">
        <v>1385</v>
      </c>
      <c r="B3608" s="722">
        <v>21</v>
      </c>
      <c r="C3608" s="722">
        <v>2107</v>
      </c>
      <c r="D3608" s="722">
        <v>210705</v>
      </c>
      <c r="E3608" s="721">
        <v>2107051204</v>
      </c>
      <c r="F3608" s="721" t="s">
        <v>4754</v>
      </c>
      <c r="G3608" s="1127">
        <v>0</v>
      </c>
      <c r="H3608" s="1128">
        <v>0</v>
      </c>
      <c r="I3608" s="1128">
        <v>0</v>
      </c>
      <c r="J3608" s="1128">
        <v>0</v>
      </c>
      <c r="K3608" s="1128">
        <v>0</v>
      </c>
      <c r="L3608" s="1128">
        <v>0</v>
      </c>
      <c r="M3608" s="1128">
        <v>0</v>
      </c>
      <c r="N3608" s="1129">
        <v>0</v>
      </c>
      <c r="O3608" s="1128">
        <v>0</v>
      </c>
      <c r="P3608" s="1127">
        <v>0</v>
      </c>
      <c r="Q3608" s="1127">
        <v>0</v>
      </c>
      <c r="R3608" s="1127">
        <v>0</v>
      </c>
      <c r="S3608" s="1127">
        <v>0</v>
      </c>
      <c r="T3608" s="1130">
        <v>0</v>
      </c>
      <c r="U3608" s="1130">
        <v>0</v>
      </c>
      <c r="V3608" s="1130">
        <v>0</v>
      </c>
      <c r="W3608" s="1127">
        <v>0</v>
      </c>
      <c r="X3608" s="1130">
        <v>0</v>
      </c>
      <c r="Y3608" s="735">
        <v>0</v>
      </c>
      <c r="Z3608" s="1131">
        <v>0</v>
      </c>
      <c r="AA3608" s="1131">
        <v>0</v>
      </c>
      <c r="AB3608" s="1131">
        <v>0</v>
      </c>
      <c r="AC3608" s="1131">
        <v>0</v>
      </c>
      <c r="AD3608" s="1131">
        <v>0</v>
      </c>
      <c r="AE3608" s="1131">
        <v>0</v>
      </c>
      <c r="AF3608" s="126"/>
      <c r="AG3608" s="126"/>
      <c r="AH3608" s="126"/>
      <c r="AI3608" s="126"/>
      <c r="AJ3608" s="126"/>
      <c r="AK3608" s="126"/>
      <c r="AL3608" s="126">
        <v>3608</v>
      </c>
    </row>
    <row r="3609" spans="1:38">
      <c r="A3609" s="721" t="s">
        <v>1849</v>
      </c>
      <c r="B3609" s="722">
        <v>22</v>
      </c>
      <c r="C3609" s="722">
        <v>2205</v>
      </c>
      <c r="D3609" s="722">
        <v>220510</v>
      </c>
      <c r="E3609" s="721">
        <v>2205102815</v>
      </c>
      <c r="F3609" s="721" t="s">
        <v>4755</v>
      </c>
      <c r="G3609" s="1127">
        <v>-23594296679</v>
      </c>
      <c r="H3609" s="1128">
        <v>0</v>
      </c>
      <c r="I3609" s="1128">
        <v>0</v>
      </c>
      <c r="J3609" s="1128">
        <v>23594296679</v>
      </c>
      <c r="K3609" s="1128">
        <v>0</v>
      </c>
      <c r="L3609" s="1128">
        <v>23594296679</v>
      </c>
      <c r="M3609" s="1128">
        <v>0</v>
      </c>
      <c r="N3609" s="1129">
        <v>0</v>
      </c>
      <c r="O3609" s="1128">
        <v>23594296679</v>
      </c>
      <c r="P3609" s="1127">
        <v>8729889771.2299995</v>
      </c>
      <c r="Q3609" s="1127">
        <v>0</v>
      </c>
      <c r="R3609" s="1127">
        <v>0</v>
      </c>
      <c r="S3609" s="1127">
        <v>0</v>
      </c>
      <c r="T3609" s="1130">
        <v>0</v>
      </c>
      <c r="U3609" s="1130">
        <v>0</v>
      </c>
      <c r="V3609" s="1130">
        <v>0</v>
      </c>
      <c r="W3609" s="1127">
        <v>0</v>
      </c>
      <c r="X3609" s="1130">
        <v>8729889771.2299995</v>
      </c>
      <c r="Y3609" s="735">
        <v>0.37</v>
      </c>
      <c r="Z3609" s="1131">
        <v>8729889771.2299995</v>
      </c>
      <c r="AA3609" s="1131">
        <v>0</v>
      </c>
      <c r="AB3609" s="1131">
        <v>6757669230.4099998</v>
      </c>
      <c r="AC3609" s="1131">
        <v>0</v>
      </c>
      <c r="AD3609" s="1131">
        <v>1972220540.8199997</v>
      </c>
      <c r="AE3609" s="1131">
        <v>0</v>
      </c>
      <c r="AF3609" s="126"/>
      <c r="AG3609" s="126"/>
      <c r="AH3609" s="126"/>
      <c r="AI3609" s="126"/>
      <c r="AJ3609" s="126"/>
      <c r="AK3609" s="126"/>
      <c r="AL3609" s="126">
        <v>3609</v>
      </c>
    </row>
    <row r="3610" spans="1:38">
      <c r="A3610" s="721" t="s">
        <v>2111</v>
      </c>
      <c r="B3610" s="722">
        <v>25</v>
      </c>
      <c r="C3610" s="722">
        <v>2503</v>
      </c>
      <c r="D3610" s="722">
        <v>250340</v>
      </c>
      <c r="E3610" s="721">
        <v>2503400080</v>
      </c>
      <c r="F3610" s="721" t="s">
        <v>4756</v>
      </c>
      <c r="G3610" s="1127">
        <v>0</v>
      </c>
      <c r="H3610" s="1128">
        <v>0</v>
      </c>
      <c r="I3610" s="1128">
        <v>0</v>
      </c>
      <c r="J3610" s="1128">
        <v>0</v>
      </c>
      <c r="K3610" s="1128">
        <v>0</v>
      </c>
      <c r="L3610" s="1128">
        <v>0</v>
      </c>
      <c r="M3610" s="1128">
        <v>0</v>
      </c>
      <c r="N3610" s="1129">
        <v>0</v>
      </c>
      <c r="O3610" s="1128">
        <v>0</v>
      </c>
      <c r="P3610" s="1127">
        <v>0</v>
      </c>
      <c r="Q3610" s="1127">
        <v>0</v>
      </c>
      <c r="R3610" s="1127">
        <v>0</v>
      </c>
      <c r="S3610" s="1127">
        <v>0</v>
      </c>
      <c r="T3610" s="1130">
        <v>0</v>
      </c>
      <c r="U3610" s="1130">
        <v>0</v>
      </c>
      <c r="V3610" s="1130">
        <v>0</v>
      </c>
      <c r="W3610" s="1127">
        <v>0</v>
      </c>
      <c r="X3610" s="1130">
        <v>0</v>
      </c>
      <c r="Y3610" s="735">
        <v>0</v>
      </c>
      <c r="Z3610" s="1131">
        <v>0</v>
      </c>
      <c r="AA3610" s="1131">
        <v>0</v>
      </c>
      <c r="AB3610" s="1131">
        <v>0</v>
      </c>
      <c r="AC3610" s="1131">
        <v>0</v>
      </c>
      <c r="AD3610" s="1131">
        <v>0</v>
      </c>
      <c r="AE3610" s="1131">
        <v>0</v>
      </c>
      <c r="AF3610" s="126"/>
      <c r="AG3610" s="126"/>
      <c r="AH3610" s="126"/>
      <c r="AI3610" s="126"/>
      <c r="AJ3610" s="126"/>
      <c r="AK3610" s="126"/>
      <c r="AL3610" s="126">
        <v>3610</v>
      </c>
    </row>
    <row r="3611" spans="1:38">
      <c r="A3611" s="721" t="s">
        <v>2111</v>
      </c>
      <c r="B3611" s="722">
        <v>25</v>
      </c>
      <c r="C3611" s="722">
        <v>2503</v>
      </c>
      <c r="D3611" s="722">
        <v>250340</v>
      </c>
      <c r="E3611" s="721">
        <v>2503400081</v>
      </c>
      <c r="F3611" s="721" t="s">
        <v>4757</v>
      </c>
      <c r="G3611" s="1127">
        <v>0</v>
      </c>
      <c r="H3611" s="1128">
        <v>0</v>
      </c>
      <c r="I3611" s="1128">
        <v>0</v>
      </c>
      <c r="J3611" s="1128">
        <v>0</v>
      </c>
      <c r="K3611" s="1128">
        <v>0</v>
      </c>
      <c r="L3611" s="1128">
        <v>0</v>
      </c>
      <c r="M3611" s="1128">
        <v>0</v>
      </c>
      <c r="N3611" s="1129">
        <v>0</v>
      </c>
      <c r="O3611" s="1128">
        <v>0</v>
      </c>
      <c r="P3611" s="1127">
        <v>0</v>
      </c>
      <c r="Q3611" s="1127">
        <v>0</v>
      </c>
      <c r="R3611" s="1127">
        <v>0</v>
      </c>
      <c r="S3611" s="1127">
        <v>0</v>
      </c>
      <c r="T3611" s="1130">
        <v>0</v>
      </c>
      <c r="U3611" s="1130">
        <v>0</v>
      </c>
      <c r="V3611" s="1130">
        <v>0</v>
      </c>
      <c r="W3611" s="1127">
        <v>0</v>
      </c>
      <c r="X3611" s="1130">
        <v>0</v>
      </c>
      <c r="Y3611" s="735">
        <v>0</v>
      </c>
      <c r="Z3611" s="1131">
        <v>0</v>
      </c>
      <c r="AA3611" s="1131">
        <v>0</v>
      </c>
      <c r="AB3611" s="1131">
        <v>0</v>
      </c>
      <c r="AC3611" s="1131">
        <v>0</v>
      </c>
      <c r="AD3611" s="1131">
        <v>0</v>
      </c>
      <c r="AE3611" s="1131">
        <v>0</v>
      </c>
      <c r="AF3611" s="126"/>
      <c r="AG3611" s="126"/>
      <c r="AH3611" s="126"/>
      <c r="AI3611" s="126"/>
      <c r="AJ3611" s="126"/>
      <c r="AK3611" s="126"/>
      <c r="AL3611" s="126">
        <v>3611</v>
      </c>
    </row>
    <row r="3612" spans="1:38">
      <c r="A3612" s="721" t="s">
        <v>2111</v>
      </c>
      <c r="B3612" s="722">
        <v>25</v>
      </c>
      <c r="C3612" s="722">
        <v>2506</v>
      </c>
      <c r="D3612" s="722">
        <v>250645</v>
      </c>
      <c r="E3612" s="721">
        <v>2506459040</v>
      </c>
      <c r="F3612" s="721" t="s">
        <v>4758</v>
      </c>
      <c r="G3612" s="1127">
        <v>0</v>
      </c>
      <c r="H3612" s="1128">
        <v>0</v>
      </c>
      <c r="I3612" s="1128">
        <v>0</v>
      </c>
      <c r="J3612" s="1128">
        <v>0</v>
      </c>
      <c r="K3612" s="1128">
        <v>0</v>
      </c>
      <c r="L3612" s="1128">
        <v>0</v>
      </c>
      <c r="M3612" s="1128">
        <v>0</v>
      </c>
      <c r="N3612" s="1129">
        <v>0</v>
      </c>
      <c r="O3612" s="1128">
        <v>0</v>
      </c>
      <c r="P3612" s="1127">
        <v>0</v>
      </c>
      <c r="Q3612" s="1127">
        <v>0</v>
      </c>
      <c r="R3612" s="1127">
        <v>0</v>
      </c>
      <c r="S3612" s="1127">
        <v>0</v>
      </c>
      <c r="T3612" s="1130">
        <v>0</v>
      </c>
      <c r="U3612" s="1130">
        <v>0</v>
      </c>
      <c r="V3612" s="1130">
        <v>0</v>
      </c>
      <c r="W3612" s="1127">
        <v>0</v>
      </c>
      <c r="X3612" s="1130">
        <v>0</v>
      </c>
      <c r="Y3612" s="735">
        <v>0</v>
      </c>
      <c r="Z3612" s="1131">
        <v>0</v>
      </c>
      <c r="AA3612" s="1131">
        <v>0</v>
      </c>
      <c r="AB3612" s="1131">
        <v>5.1799999999784629E-2</v>
      </c>
      <c r="AC3612" s="1131">
        <v>0</v>
      </c>
      <c r="AD3612" s="1131">
        <v>-5.1799999999784629E-2</v>
      </c>
      <c r="AE3612" s="1131">
        <v>0</v>
      </c>
      <c r="AF3612" s="126"/>
      <c r="AG3612" s="126"/>
      <c r="AH3612" s="126"/>
      <c r="AI3612" s="126"/>
      <c r="AJ3612" s="126"/>
      <c r="AK3612" s="126"/>
      <c r="AL3612" s="126">
        <v>3612</v>
      </c>
    </row>
    <row r="3613" spans="1:38">
      <c r="A3613" s="721" t="s">
        <v>2111</v>
      </c>
      <c r="B3613" s="722">
        <v>25</v>
      </c>
      <c r="C3613" s="722">
        <v>2519</v>
      </c>
      <c r="D3613" s="722">
        <v>251905</v>
      </c>
      <c r="E3613" s="721">
        <v>2519051855</v>
      </c>
      <c r="F3613" s="721" t="s">
        <v>4759</v>
      </c>
      <c r="G3613" s="1127">
        <v>0</v>
      </c>
      <c r="H3613" s="1128">
        <v>0</v>
      </c>
      <c r="I3613" s="1128">
        <v>0</v>
      </c>
      <c r="J3613" s="1128">
        <v>0</v>
      </c>
      <c r="K3613" s="1128">
        <v>0</v>
      </c>
      <c r="L3613" s="1128">
        <v>0</v>
      </c>
      <c r="M3613" s="1128">
        <v>0</v>
      </c>
      <c r="N3613" s="1129">
        <v>0</v>
      </c>
      <c r="O3613" s="1128">
        <v>0</v>
      </c>
      <c r="P3613" s="1127">
        <v>0</v>
      </c>
      <c r="Q3613" s="1127">
        <v>0</v>
      </c>
      <c r="R3613" s="1127">
        <v>0</v>
      </c>
      <c r="S3613" s="1127">
        <v>0</v>
      </c>
      <c r="T3613" s="1130">
        <v>0</v>
      </c>
      <c r="U3613" s="1130">
        <v>0</v>
      </c>
      <c r="V3613" s="1130">
        <v>0</v>
      </c>
      <c r="W3613" s="1127">
        <v>0</v>
      </c>
      <c r="X3613" s="1130">
        <v>0</v>
      </c>
      <c r="Y3613" s="735">
        <v>0</v>
      </c>
      <c r="Z3613" s="1131">
        <v>0</v>
      </c>
      <c r="AA3613" s="1131">
        <v>0</v>
      </c>
      <c r="AB3613" s="1131">
        <v>0</v>
      </c>
      <c r="AC3613" s="1131">
        <v>0</v>
      </c>
      <c r="AD3613" s="1131">
        <v>0</v>
      </c>
      <c r="AE3613" s="1131">
        <v>0</v>
      </c>
      <c r="AF3613" s="126"/>
      <c r="AG3613" s="126"/>
      <c r="AH3613" s="126"/>
      <c r="AI3613" s="126"/>
      <c r="AJ3613" s="126"/>
      <c r="AK3613" s="126"/>
      <c r="AL3613" s="126">
        <v>3613</v>
      </c>
    </row>
    <row r="3614" spans="1:38">
      <c r="A3614" s="721" t="s">
        <v>2111</v>
      </c>
      <c r="B3614" s="722">
        <v>25</v>
      </c>
      <c r="C3614" s="722">
        <v>2519</v>
      </c>
      <c r="D3614" s="722">
        <v>251905</v>
      </c>
      <c r="E3614" s="721">
        <v>2519059734</v>
      </c>
      <c r="F3614" s="721" t="s">
        <v>4760</v>
      </c>
      <c r="G3614" s="1127">
        <v>-241397</v>
      </c>
      <c r="H3614" s="1128">
        <v>0</v>
      </c>
      <c r="I3614" s="1128">
        <v>-241397</v>
      </c>
      <c r="J3614" s="1128">
        <v>0</v>
      </c>
      <c r="K3614" s="1128">
        <v>0</v>
      </c>
      <c r="L3614" s="1128">
        <v>0</v>
      </c>
      <c r="M3614" s="1128">
        <v>0</v>
      </c>
      <c r="N3614" s="1129">
        <v>0</v>
      </c>
      <c r="O3614" s="1128">
        <v>0</v>
      </c>
      <c r="P3614" s="1127">
        <v>0</v>
      </c>
      <c r="Q3614" s="1127">
        <v>0</v>
      </c>
      <c r="R3614" s="1127">
        <v>0</v>
      </c>
      <c r="S3614" s="1127">
        <v>0</v>
      </c>
      <c r="T3614" s="1130">
        <v>0</v>
      </c>
      <c r="U3614" s="1130">
        <v>0</v>
      </c>
      <c r="V3614" s="1130">
        <v>0</v>
      </c>
      <c r="W3614" s="1127">
        <v>0</v>
      </c>
      <c r="X3614" s="1130">
        <v>0</v>
      </c>
      <c r="Y3614" s="735">
        <v>0</v>
      </c>
      <c r="Z3614" s="1131">
        <v>0</v>
      </c>
      <c r="AA3614" s="1131">
        <v>0</v>
      </c>
      <c r="AB3614" s="1131">
        <v>0</v>
      </c>
      <c r="AC3614" s="1131">
        <v>0</v>
      </c>
      <c r="AD3614" s="1131">
        <v>0</v>
      </c>
      <c r="AE3614" s="1131">
        <v>0</v>
      </c>
      <c r="AF3614" s="126"/>
      <c r="AG3614" s="126"/>
      <c r="AH3614" s="126"/>
      <c r="AI3614" s="126"/>
      <c r="AJ3614" s="126"/>
      <c r="AK3614" s="126"/>
      <c r="AL3614" s="126">
        <v>3614</v>
      </c>
    </row>
    <row r="3615" spans="1:38">
      <c r="A3615" s="721" t="s">
        <v>2111</v>
      </c>
      <c r="B3615" s="722">
        <v>25</v>
      </c>
      <c r="C3615" s="722">
        <v>2519</v>
      </c>
      <c r="D3615" s="722">
        <v>251905</v>
      </c>
      <c r="E3615" s="721">
        <v>2519059771</v>
      </c>
      <c r="F3615" s="721" t="s">
        <v>4761</v>
      </c>
      <c r="G3615" s="1127">
        <v>0</v>
      </c>
      <c r="H3615" s="1128">
        <v>0</v>
      </c>
      <c r="I3615" s="1128">
        <v>0</v>
      </c>
      <c r="J3615" s="1128">
        <v>0</v>
      </c>
      <c r="K3615" s="1128">
        <v>0</v>
      </c>
      <c r="L3615" s="1128">
        <v>0</v>
      </c>
      <c r="M3615" s="1128">
        <v>0</v>
      </c>
      <c r="N3615" s="1129">
        <v>0</v>
      </c>
      <c r="O3615" s="1128">
        <v>0</v>
      </c>
      <c r="P3615" s="1127">
        <v>0</v>
      </c>
      <c r="Q3615" s="1127">
        <v>0</v>
      </c>
      <c r="R3615" s="1127">
        <v>0</v>
      </c>
      <c r="S3615" s="1127">
        <v>0</v>
      </c>
      <c r="T3615" s="1130">
        <v>0</v>
      </c>
      <c r="U3615" s="1130">
        <v>0</v>
      </c>
      <c r="V3615" s="1130">
        <v>0</v>
      </c>
      <c r="W3615" s="1127">
        <v>0</v>
      </c>
      <c r="X3615" s="1130">
        <v>0</v>
      </c>
      <c r="Y3615" s="735">
        <v>0</v>
      </c>
      <c r="Z3615" s="1131">
        <v>0</v>
      </c>
      <c r="AA3615" s="1131">
        <v>0</v>
      </c>
      <c r="AB3615" s="1131">
        <v>0</v>
      </c>
      <c r="AC3615" s="1131">
        <v>0</v>
      </c>
      <c r="AD3615" s="1131">
        <v>0</v>
      </c>
      <c r="AE3615" s="1131">
        <v>0</v>
      </c>
      <c r="AF3615" s="126"/>
      <c r="AG3615" s="126"/>
      <c r="AH3615" s="126"/>
      <c r="AI3615" s="126"/>
      <c r="AJ3615" s="126"/>
      <c r="AK3615" s="126"/>
      <c r="AL3615" s="126">
        <v>3615</v>
      </c>
    </row>
    <row r="3616" spans="1:38">
      <c r="A3616" s="721" t="s">
        <v>2111</v>
      </c>
      <c r="B3616" s="722">
        <v>25</v>
      </c>
      <c r="C3616" s="722">
        <v>2519</v>
      </c>
      <c r="D3616" s="722">
        <v>251905</v>
      </c>
      <c r="E3616" s="721">
        <v>2519059786</v>
      </c>
      <c r="F3616" s="721" t="s">
        <v>4762</v>
      </c>
      <c r="G3616" s="1127">
        <v>0</v>
      </c>
      <c r="H3616" s="1128">
        <v>0</v>
      </c>
      <c r="I3616" s="1128">
        <v>0</v>
      </c>
      <c r="J3616" s="1128">
        <v>0</v>
      </c>
      <c r="K3616" s="1128">
        <v>0</v>
      </c>
      <c r="L3616" s="1128">
        <v>0</v>
      </c>
      <c r="M3616" s="1128">
        <v>0</v>
      </c>
      <c r="N3616" s="1129">
        <v>0</v>
      </c>
      <c r="O3616" s="1128">
        <v>0</v>
      </c>
      <c r="P3616" s="1127">
        <v>0</v>
      </c>
      <c r="Q3616" s="1127">
        <v>0</v>
      </c>
      <c r="R3616" s="1127">
        <v>0</v>
      </c>
      <c r="S3616" s="1127">
        <v>0</v>
      </c>
      <c r="T3616" s="1130">
        <v>0</v>
      </c>
      <c r="U3616" s="1130">
        <v>0</v>
      </c>
      <c r="V3616" s="1130">
        <v>0</v>
      </c>
      <c r="W3616" s="1127">
        <v>0</v>
      </c>
      <c r="X3616" s="1130">
        <v>0</v>
      </c>
      <c r="Y3616" s="735">
        <v>0</v>
      </c>
      <c r="Z3616" s="1131">
        <v>0</v>
      </c>
      <c r="AA3616" s="1131">
        <v>0</v>
      </c>
      <c r="AB3616" s="1131">
        <v>0</v>
      </c>
      <c r="AC3616" s="1131">
        <v>0</v>
      </c>
      <c r="AD3616" s="1131">
        <v>0</v>
      </c>
      <c r="AE3616" s="1131">
        <v>0</v>
      </c>
      <c r="AF3616" s="126"/>
      <c r="AG3616" s="126"/>
      <c r="AH3616" s="126"/>
      <c r="AI3616" s="126"/>
      <c r="AJ3616" s="126"/>
      <c r="AK3616" s="126"/>
      <c r="AL3616" s="126">
        <v>3616</v>
      </c>
    </row>
    <row r="3617" spans="1:38">
      <c r="A3617" s="721" t="s">
        <v>2111</v>
      </c>
      <c r="B3617" s="722">
        <v>25</v>
      </c>
      <c r="C3617" s="722">
        <v>2519</v>
      </c>
      <c r="D3617" s="722">
        <v>251905</v>
      </c>
      <c r="E3617" s="721">
        <v>2519059798</v>
      </c>
      <c r="F3617" s="721" t="s">
        <v>4763</v>
      </c>
      <c r="G3617" s="1127">
        <v>85027730</v>
      </c>
      <c r="H3617" s="1128">
        <v>0</v>
      </c>
      <c r="I3617" s="1128">
        <v>85027730</v>
      </c>
      <c r="J3617" s="1128">
        <v>0</v>
      </c>
      <c r="K3617" s="1128">
        <v>0</v>
      </c>
      <c r="L3617" s="1128">
        <v>0</v>
      </c>
      <c r="M3617" s="1128">
        <v>0</v>
      </c>
      <c r="N3617" s="1129">
        <v>0</v>
      </c>
      <c r="O3617" s="1128">
        <v>0</v>
      </c>
      <c r="P3617" s="1127">
        <v>0</v>
      </c>
      <c r="Q3617" s="1127">
        <v>0</v>
      </c>
      <c r="R3617" s="1127">
        <v>0</v>
      </c>
      <c r="S3617" s="1127">
        <v>0</v>
      </c>
      <c r="T3617" s="1130">
        <v>0</v>
      </c>
      <c r="U3617" s="1130">
        <v>0</v>
      </c>
      <c r="V3617" s="1130">
        <v>0</v>
      </c>
      <c r="W3617" s="1127">
        <v>0</v>
      </c>
      <c r="X3617" s="1130">
        <v>0</v>
      </c>
      <c r="Y3617" s="735">
        <v>0</v>
      </c>
      <c r="Z3617" s="1131">
        <v>0</v>
      </c>
      <c r="AA3617" s="1131">
        <v>0</v>
      </c>
      <c r="AB3617" s="1131">
        <v>0</v>
      </c>
      <c r="AC3617" s="1131">
        <v>0</v>
      </c>
      <c r="AD3617" s="1131">
        <v>0</v>
      </c>
      <c r="AE3617" s="1131">
        <v>0</v>
      </c>
      <c r="AF3617" s="126"/>
      <c r="AG3617" s="126"/>
      <c r="AH3617" s="126"/>
      <c r="AI3617" s="126"/>
      <c r="AJ3617" s="126"/>
      <c r="AK3617" s="126"/>
      <c r="AL3617" s="126">
        <v>3617</v>
      </c>
    </row>
    <row r="3618" spans="1:38">
      <c r="A3618" s="721" t="s">
        <v>2111</v>
      </c>
      <c r="B3618" s="722">
        <v>25</v>
      </c>
      <c r="C3618" s="722">
        <v>2519</v>
      </c>
      <c r="D3618" s="722">
        <v>251995</v>
      </c>
      <c r="E3618" s="721">
        <v>2519951003</v>
      </c>
      <c r="F3618" s="721" t="s">
        <v>4764</v>
      </c>
      <c r="G3618" s="1127">
        <v>0</v>
      </c>
      <c r="H3618" s="1128">
        <v>0</v>
      </c>
      <c r="I3618" s="1128">
        <v>0</v>
      </c>
      <c r="J3618" s="1128">
        <v>0</v>
      </c>
      <c r="K3618" s="1128">
        <v>0</v>
      </c>
      <c r="L3618" s="1128">
        <v>0</v>
      </c>
      <c r="M3618" s="1128">
        <v>0</v>
      </c>
      <c r="N3618" s="1129">
        <v>0</v>
      </c>
      <c r="O3618" s="1128">
        <v>0</v>
      </c>
      <c r="P3618" s="1127">
        <v>0</v>
      </c>
      <c r="Q3618" s="1127">
        <v>0</v>
      </c>
      <c r="R3618" s="1127">
        <v>0</v>
      </c>
      <c r="S3618" s="1127">
        <v>0</v>
      </c>
      <c r="T3618" s="1130">
        <v>0</v>
      </c>
      <c r="U3618" s="1130">
        <v>0</v>
      </c>
      <c r="V3618" s="1130">
        <v>0</v>
      </c>
      <c r="W3618" s="1127">
        <v>0</v>
      </c>
      <c r="X3618" s="1130">
        <v>0</v>
      </c>
      <c r="Y3618" s="735">
        <v>0</v>
      </c>
      <c r="Z3618" s="1131">
        <v>0</v>
      </c>
      <c r="AA3618" s="1131">
        <v>0</v>
      </c>
      <c r="AB3618" s="1131">
        <v>0</v>
      </c>
      <c r="AC3618" s="1131">
        <v>0</v>
      </c>
      <c r="AD3618" s="1131">
        <v>0</v>
      </c>
      <c r="AE3618" s="1131">
        <v>0</v>
      </c>
      <c r="AF3618" s="126"/>
      <c r="AG3618" s="126"/>
      <c r="AH3618" s="126"/>
      <c r="AI3618" s="126"/>
      <c r="AJ3618" s="126"/>
      <c r="AK3618" s="126"/>
      <c r="AL3618" s="126">
        <v>3618</v>
      </c>
    </row>
    <row r="3619" spans="1:38">
      <c r="A3619" s="721" t="s">
        <v>2111</v>
      </c>
      <c r="B3619" s="722">
        <v>25</v>
      </c>
      <c r="C3619" s="722">
        <v>2590</v>
      </c>
      <c r="D3619" s="722">
        <v>259010</v>
      </c>
      <c r="E3619" s="721">
        <v>2590109221</v>
      </c>
      <c r="F3619" s="721" t="s">
        <v>4765</v>
      </c>
      <c r="G3619" s="1127">
        <v>-1966944</v>
      </c>
      <c r="H3619" s="1128">
        <v>0</v>
      </c>
      <c r="I3619" s="1128">
        <v>-1966944</v>
      </c>
      <c r="J3619" s="1128">
        <v>0</v>
      </c>
      <c r="K3619" s="1128">
        <v>0</v>
      </c>
      <c r="L3619" s="1128">
        <v>0</v>
      </c>
      <c r="M3619" s="1128">
        <v>0</v>
      </c>
      <c r="N3619" s="1129">
        <v>0</v>
      </c>
      <c r="O3619" s="1128">
        <v>0</v>
      </c>
      <c r="P3619" s="1127">
        <v>0</v>
      </c>
      <c r="Q3619" s="1127">
        <v>0</v>
      </c>
      <c r="R3619" s="1127">
        <v>0</v>
      </c>
      <c r="S3619" s="1127">
        <v>0</v>
      </c>
      <c r="T3619" s="1130">
        <v>0</v>
      </c>
      <c r="U3619" s="1130">
        <v>0</v>
      </c>
      <c r="V3619" s="1130">
        <v>0</v>
      </c>
      <c r="W3619" s="1127">
        <v>0</v>
      </c>
      <c r="X3619" s="1130">
        <v>0</v>
      </c>
      <c r="Y3619" s="735">
        <v>0</v>
      </c>
      <c r="Z3619" s="1131">
        <v>0</v>
      </c>
      <c r="AA3619" s="1131">
        <v>0</v>
      </c>
      <c r="AB3619" s="1131">
        <v>0</v>
      </c>
      <c r="AC3619" s="1131">
        <v>-7.4000001102685925E-2</v>
      </c>
      <c r="AD3619" s="1131">
        <v>0</v>
      </c>
      <c r="AE3619" s="1131">
        <v>7.4000001102685925E-2</v>
      </c>
      <c r="AF3619" s="126"/>
      <c r="AG3619" s="126"/>
      <c r="AH3619" s="126"/>
      <c r="AI3619" s="126"/>
      <c r="AJ3619" s="126"/>
      <c r="AK3619" s="126"/>
      <c r="AL3619" s="126">
        <v>3619</v>
      </c>
    </row>
    <row r="3620" spans="1:38">
      <c r="A3620" s="721" t="s">
        <v>2111</v>
      </c>
      <c r="B3620" s="722">
        <v>25</v>
      </c>
      <c r="C3620" s="722">
        <v>2590</v>
      </c>
      <c r="D3620" s="722">
        <v>259010</v>
      </c>
      <c r="E3620" s="721">
        <v>2590109235</v>
      </c>
      <c r="F3620" s="721" t="s">
        <v>4766</v>
      </c>
      <c r="G3620" s="1127">
        <v>0</v>
      </c>
      <c r="H3620" s="1128">
        <v>0</v>
      </c>
      <c r="I3620" s="1128">
        <v>0</v>
      </c>
      <c r="J3620" s="1128">
        <v>0</v>
      </c>
      <c r="K3620" s="1128">
        <v>0</v>
      </c>
      <c r="L3620" s="1128">
        <v>0</v>
      </c>
      <c r="M3620" s="1128">
        <v>0</v>
      </c>
      <c r="N3620" s="1129">
        <v>0</v>
      </c>
      <c r="O3620" s="1128">
        <v>0</v>
      </c>
      <c r="P3620" s="1127">
        <v>0</v>
      </c>
      <c r="Q3620" s="1127">
        <v>0</v>
      </c>
      <c r="R3620" s="1127">
        <v>0</v>
      </c>
      <c r="S3620" s="1127">
        <v>0</v>
      </c>
      <c r="T3620" s="1130">
        <v>0</v>
      </c>
      <c r="U3620" s="1130">
        <v>0</v>
      </c>
      <c r="V3620" s="1130">
        <v>0</v>
      </c>
      <c r="W3620" s="1127">
        <v>0</v>
      </c>
      <c r="X3620" s="1130">
        <v>0</v>
      </c>
      <c r="Y3620" s="735">
        <v>0</v>
      </c>
      <c r="Z3620" s="1131">
        <v>0</v>
      </c>
      <c r="AA3620" s="1131">
        <v>0</v>
      </c>
      <c r="AB3620" s="1131">
        <v>0.185</v>
      </c>
      <c r="AC3620" s="1131">
        <v>0</v>
      </c>
      <c r="AD3620" s="1131">
        <v>-0.185</v>
      </c>
      <c r="AE3620" s="1131">
        <v>0</v>
      </c>
      <c r="AF3620" s="126"/>
      <c r="AG3620" s="126"/>
      <c r="AH3620" s="126"/>
      <c r="AI3620" s="126"/>
      <c r="AJ3620" s="126"/>
      <c r="AK3620" s="126"/>
      <c r="AL3620" s="126">
        <v>3620</v>
      </c>
    </row>
    <row r="3621" spans="1:38">
      <c r="A3621" s="721" t="s">
        <v>2111</v>
      </c>
      <c r="B3621" s="722">
        <v>25</v>
      </c>
      <c r="C3621" s="722">
        <v>2590</v>
      </c>
      <c r="D3621" s="722">
        <v>259095</v>
      </c>
      <c r="E3621" s="721">
        <v>2590959013</v>
      </c>
      <c r="F3621" s="721" t="s">
        <v>4767</v>
      </c>
      <c r="G3621" s="1127">
        <v>-61915842</v>
      </c>
      <c r="H3621" s="1128">
        <v>0</v>
      </c>
      <c r="I3621" s="1128">
        <v>-61915841.57</v>
      </c>
      <c r="J3621" s="1128">
        <v>0.42999999970197678</v>
      </c>
      <c r="K3621" s="1128">
        <v>0</v>
      </c>
      <c r="L3621" s="1128">
        <v>0.42999999970197678</v>
      </c>
      <c r="M3621" s="1128">
        <v>0</v>
      </c>
      <c r="N3621" s="1129">
        <v>0</v>
      </c>
      <c r="O3621" s="1128">
        <v>0.42999999970197678</v>
      </c>
      <c r="P3621" s="1127">
        <v>0.15909999988973139</v>
      </c>
      <c r="Q3621" s="1127">
        <v>0</v>
      </c>
      <c r="R3621" s="1127">
        <v>0</v>
      </c>
      <c r="S3621" s="1127">
        <v>0</v>
      </c>
      <c r="T3621" s="1130">
        <v>0</v>
      </c>
      <c r="U3621" s="1130">
        <v>0</v>
      </c>
      <c r="V3621" s="1130">
        <v>0</v>
      </c>
      <c r="W3621" s="1127">
        <v>0</v>
      </c>
      <c r="X3621" s="1130">
        <v>0.15909999988973139</v>
      </c>
      <c r="Y3621" s="735">
        <v>0.36999999999999994</v>
      </c>
      <c r="Z3621" s="1131">
        <v>0.15909999988973139</v>
      </c>
      <c r="AA3621" s="1131">
        <v>0</v>
      </c>
      <c r="AB3621" s="1131">
        <v>0</v>
      </c>
      <c r="AC3621" s="1131">
        <v>-6.6600002646446221E-2</v>
      </c>
      <c r="AD3621" s="1131">
        <v>0.15909999988973139</v>
      </c>
      <c r="AE3621" s="1131">
        <v>6.6600002646446221E-2</v>
      </c>
      <c r="AF3621" s="126"/>
      <c r="AG3621" s="126"/>
      <c r="AH3621" s="126"/>
      <c r="AI3621" s="126"/>
      <c r="AJ3621" s="126"/>
      <c r="AK3621" s="126"/>
      <c r="AL3621" s="126">
        <v>3621</v>
      </c>
    </row>
    <row r="3622" spans="1:38">
      <c r="A3622" s="721" t="s">
        <v>2144</v>
      </c>
      <c r="B3622" s="722">
        <v>28</v>
      </c>
      <c r="C3622" s="722">
        <v>2823</v>
      </c>
      <c r="D3622" s="722">
        <v>282300</v>
      </c>
      <c r="E3622" s="721">
        <v>2823001888</v>
      </c>
      <c r="F3622" s="721" t="s">
        <v>4768</v>
      </c>
      <c r="G3622" s="1127">
        <v>-39067301</v>
      </c>
      <c r="H3622" s="1128">
        <v>0</v>
      </c>
      <c r="I3622" s="1128">
        <v>-39067301.229999997</v>
      </c>
      <c r="J3622" s="1128">
        <v>-0.22999999672174454</v>
      </c>
      <c r="K3622" s="1128">
        <v>0</v>
      </c>
      <c r="L3622" s="1128">
        <v>0</v>
      </c>
      <c r="M3622" s="1128">
        <v>-0.22999999672174454</v>
      </c>
      <c r="N3622" s="1129">
        <v>0</v>
      </c>
      <c r="O3622" s="1128">
        <v>-0.22999999672174454</v>
      </c>
      <c r="P3622" s="1127">
        <v>-8.509999878704548E-2</v>
      </c>
      <c r="Q3622" s="1127">
        <v>0</v>
      </c>
      <c r="R3622" s="1127">
        <v>0</v>
      </c>
      <c r="S3622" s="1127">
        <v>0</v>
      </c>
      <c r="T3622" s="1130">
        <v>0</v>
      </c>
      <c r="U3622" s="1130">
        <v>0</v>
      </c>
      <c r="V3622" s="1130">
        <v>0</v>
      </c>
      <c r="W3622" s="1127">
        <v>0</v>
      </c>
      <c r="X3622" s="1130">
        <v>-8.509999878704548E-2</v>
      </c>
      <c r="Y3622" s="735">
        <v>0.37</v>
      </c>
      <c r="Z3622" s="1131">
        <v>0</v>
      </c>
      <c r="AA3622" s="1131">
        <v>-8.509999878704548E-2</v>
      </c>
      <c r="AB3622" s="1131">
        <v>1.47999969124794E-2</v>
      </c>
      <c r="AC3622" s="1131">
        <v>0</v>
      </c>
      <c r="AD3622" s="1131">
        <v>-1.47999969124794E-2</v>
      </c>
      <c r="AE3622" s="1131">
        <v>-8.509999878704548E-2</v>
      </c>
      <c r="AF3622" s="126"/>
      <c r="AG3622" s="126"/>
      <c r="AH3622" s="126"/>
      <c r="AI3622" s="126"/>
      <c r="AJ3622" s="126"/>
      <c r="AK3622" s="126"/>
      <c r="AL3622" s="126">
        <v>3622</v>
      </c>
    </row>
    <row r="3623" spans="1:38">
      <c r="A3623" s="721" t="s">
        <v>2144</v>
      </c>
      <c r="B3623" s="722">
        <v>29</v>
      </c>
      <c r="C3623" s="722">
        <v>2907</v>
      </c>
      <c r="D3623" s="722">
        <v>290705</v>
      </c>
      <c r="E3623" s="721">
        <v>2907059002</v>
      </c>
      <c r="F3623" s="721" t="s">
        <v>4769</v>
      </c>
      <c r="G3623" s="1127">
        <v>-248526856</v>
      </c>
      <c r="H3623" s="1128">
        <v>0</v>
      </c>
      <c r="I3623" s="1128">
        <v>-248526856.49000001</v>
      </c>
      <c r="J3623" s="1128">
        <v>-0.49000000953674316</v>
      </c>
      <c r="K3623" s="1128">
        <v>0</v>
      </c>
      <c r="L3623" s="1128">
        <v>0</v>
      </c>
      <c r="M3623" s="1128">
        <v>-0.49000000953674316</v>
      </c>
      <c r="N3623" s="1129">
        <v>0</v>
      </c>
      <c r="O3623" s="1128">
        <v>-0.49000000953674316</v>
      </c>
      <c r="P3623" s="1127">
        <v>-0.18130000352859496</v>
      </c>
      <c r="Q3623" s="1127">
        <v>0</v>
      </c>
      <c r="R3623" s="1127">
        <v>0</v>
      </c>
      <c r="S3623" s="1127">
        <v>0</v>
      </c>
      <c r="T3623" s="1130">
        <v>0</v>
      </c>
      <c r="U3623" s="1130">
        <v>0</v>
      </c>
      <c r="V3623" s="1130">
        <v>0</v>
      </c>
      <c r="W3623" s="1127">
        <v>0</v>
      </c>
      <c r="X3623" s="1130">
        <v>-0.18130000352859496</v>
      </c>
      <c r="Y3623" s="735">
        <v>0.37</v>
      </c>
      <c r="Z3623" s="1131">
        <v>0</v>
      </c>
      <c r="AA3623" s="1131">
        <v>-0.18130000352859496</v>
      </c>
      <c r="AB3623" s="1131">
        <v>0</v>
      </c>
      <c r="AC3623" s="1131">
        <v>0</v>
      </c>
      <c r="AD3623" s="1131">
        <v>0</v>
      </c>
      <c r="AE3623" s="1131">
        <v>-0.18130000352859496</v>
      </c>
      <c r="AF3623" s="126"/>
      <c r="AG3623" s="126"/>
      <c r="AH3623" s="126"/>
      <c r="AI3623" s="126"/>
      <c r="AJ3623" s="126"/>
      <c r="AK3623" s="126"/>
      <c r="AL3623" s="126">
        <v>3623</v>
      </c>
    </row>
    <row r="3624" spans="1:38">
      <c r="A3624" s="721" t="s">
        <v>2143</v>
      </c>
      <c r="B3624" s="722">
        <v>29</v>
      </c>
      <c r="C3624" s="722">
        <v>2990</v>
      </c>
      <c r="D3624" s="722">
        <v>299005</v>
      </c>
      <c r="E3624" s="721">
        <v>2990059023</v>
      </c>
      <c r="F3624" s="721" t="s">
        <v>4770</v>
      </c>
      <c r="G3624" s="1127">
        <v>-265000</v>
      </c>
      <c r="H3624" s="1128">
        <v>0</v>
      </c>
      <c r="I3624" s="1128">
        <v>-265000</v>
      </c>
      <c r="J3624" s="1128">
        <v>0</v>
      </c>
      <c r="K3624" s="1128">
        <v>0</v>
      </c>
      <c r="L3624" s="1128">
        <v>0</v>
      </c>
      <c r="M3624" s="1128">
        <v>0</v>
      </c>
      <c r="N3624" s="1129">
        <v>0</v>
      </c>
      <c r="O3624" s="1128">
        <v>0</v>
      </c>
      <c r="P3624" s="1127">
        <v>0</v>
      </c>
      <c r="Q3624" s="1127">
        <v>0</v>
      </c>
      <c r="R3624" s="1127">
        <v>0</v>
      </c>
      <c r="S3624" s="1127">
        <v>0</v>
      </c>
      <c r="T3624" s="1130">
        <v>0</v>
      </c>
      <c r="U3624" s="1130">
        <v>0</v>
      </c>
      <c r="V3624" s="1130">
        <v>0</v>
      </c>
      <c r="W3624" s="1127">
        <v>0</v>
      </c>
      <c r="X3624" s="1130">
        <v>0</v>
      </c>
      <c r="Y3624" s="735">
        <v>0</v>
      </c>
      <c r="Z3624" s="1131">
        <v>0</v>
      </c>
      <c r="AA3624" s="1131">
        <v>0</v>
      </c>
      <c r="AB3624" s="1131">
        <v>0</v>
      </c>
      <c r="AC3624" s="1131">
        <v>0</v>
      </c>
      <c r="AD3624" s="1131">
        <v>0</v>
      </c>
      <c r="AE3624" s="1131">
        <v>0</v>
      </c>
      <c r="AF3624" s="126"/>
      <c r="AG3624" s="126"/>
      <c r="AH3624" s="126"/>
      <c r="AI3624" s="126"/>
      <c r="AJ3624" s="126"/>
      <c r="AK3624" s="126"/>
      <c r="AL3624" s="126">
        <v>3624</v>
      </c>
    </row>
    <row r="3625" spans="1:38">
      <c r="A3625" s="721" t="s">
        <v>2143</v>
      </c>
      <c r="B3625" s="722">
        <v>29</v>
      </c>
      <c r="C3625" s="722">
        <v>2990</v>
      </c>
      <c r="D3625" s="722">
        <v>299005</v>
      </c>
      <c r="E3625" s="721">
        <v>2990059415</v>
      </c>
      <c r="F3625" s="721" t="s">
        <v>4771</v>
      </c>
      <c r="G3625" s="1127">
        <v>0</v>
      </c>
      <c r="H3625" s="1128">
        <v>0</v>
      </c>
      <c r="I3625" s="1128">
        <v>0</v>
      </c>
      <c r="J3625" s="1128">
        <v>0</v>
      </c>
      <c r="K3625" s="1128">
        <v>0</v>
      </c>
      <c r="L3625" s="1128">
        <v>0</v>
      </c>
      <c r="M3625" s="1128">
        <v>0</v>
      </c>
      <c r="N3625" s="1129">
        <v>0</v>
      </c>
      <c r="O3625" s="1128">
        <v>0</v>
      </c>
      <c r="P3625" s="1127">
        <v>0</v>
      </c>
      <c r="Q3625" s="1127">
        <v>0</v>
      </c>
      <c r="R3625" s="1127">
        <v>0</v>
      </c>
      <c r="S3625" s="1127">
        <v>0</v>
      </c>
      <c r="T3625" s="1130">
        <v>0</v>
      </c>
      <c r="U3625" s="1130">
        <v>0</v>
      </c>
      <c r="V3625" s="1130">
        <v>0</v>
      </c>
      <c r="W3625" s="1127">
        <v>0</v>
      </c>
      <c r="X3625" s="1130">
        <v>0</v>
      </c>
      <c r="Y3625" s="735">
        <v>0</v>
      </c>
      <c r="Z3625" s="1131">
        <v>0</v>
      </c>
      <c r="AA3625" s="1131">
        <v>0</v>
      </c>
      <c r="AB3625" s="1131">
        <v>0</v>
      </c>
      <c r="AC3625" s="1131">
        <v>0</v>
      </c>
      <c r="AD3625" s="1131">
        <v>0</v>
      </c>
      <c r="AE3625" s="1131">
        <v>0</v>
      </c>
      <c r="AF3625" s="126"/>
      <c r="AG3625" s="126"/>
      <c r="AH3625" s="126"/>
      <c r="AI3625" s="126"/>
      <c r="AJ3625" s="126"/>
      <c r="AK3625" s="126"/>
      <c r="AL3625" s="126">
        <v>3625</v>
      </c>
    </row>
    <row r="3626" spans="1:38">
      <c r="A3626" s="721" t="s">
        <v>2143</v>
      </c>
      <c r="B3626" s="722">
        <v>29</v>
      </c>
      <c r="C3626" s="722">
        <v>2990</v>
      </c>
      <c r="D3626" s="722">
        <v>299005</v>
      </c>
      <c r="E3626" s="721">
        <v>2990059912</v>
      </c>
      <c r="F3626" s="721" t="s">
        <v>4772</v>
      </c>
      <c r="G3626" s="1127">
        <v>0</v>
      </c>
      <c r="H3626" s="1128">
        <v>0</v>
      </c>
      <c r="I3626" s="1128">
        <v>0</v>
      </c>
      <c r="J3626" s="1128">
        <v>0</v>
      </c>
      <c r="K3626" s="1128">
        <v>0</v>
      </c>
      <c r="L3626" s="1128">
        <v>0</v>
      </c>
      <c r="M3626" s="1128">
        <v>0</v>
      </c>
      <c r="N3626" s="1129">
        <v>0</v>
      </c>
      <c r="O3626" s="1128">
        <v>0</v>
      </c>
      <c r="P3626" s="1127">
        <v>0</v>
      </c>
      <c r="Q3626" s="1127">
        <v>0</v>
      </c>
      <c r="R3626" s="1127">
        <v>0</v>
      </c>
      <c r="S3626" s="1127">
        <v>0</v>
      </c>
      <c r="T3626" s="1130">
        <v>0</v>
      </c>
      <c r="U3626" s="1130">
        <v>0</v>
      </c>
      <c r="V3626" s="1130">
        <v>0</v>
      </c>
      <c r="W3626" s="1127">
        <v>0</v>
      </c>
      <c r="X3626" s="1130">
        <v>0</v>
      </c>
      <c r="Y3626" s="735">
        <v>0</v>
      </c>
      <c r="Z3626" s="1131">
        <v>0</v>
      </c>
      <c r="AA3626" s="1131">
        <v>0</v>
      </c>
      <c r="AB3626" s="1131">
        <v>0</v>
      </c>
      <c r="AC3626" s="1131">
        <v>0</v>
      </c>
      <c r="AD3626" s="1131">
        <v>0</v>
      </c>
      <c r="AE3626" s="1131">
        <v>0</v>
      </c>
      <c r="AF3626" s="126"/>
      <c r="AG3626" s="126"/>
      <c r="AH3626" s="126"/>
      <c r="AI3626" s="126"/>
      <c r="AJ3626" s="126"/>
      <c r="AK3626" s="126"/>
      <c r="AL3626" s="126">
        <v>3626</v>
      </c>
    </row>
    <row r="3627" spans="1:38">
      <c r="A3627" s="721" t="s">
        <v>2143</v>
      </c>
      <c r="B3627" s="722">
        <v>29</v>
      </c>
      <c r="C3627" s="722">
        <v>2990</v>
      </c>
      <c r="D3627" s="722">
        <v>299005</v>
      </c>
      <c r="E3627" s="721">
        <v>2990059990</v>
      </c>
      <c r="F3627" s="721" t="s">
        <v>4773</v>
      </c>
      <c r="G3627" s="1127">
        <v>0</v>
      </c>
      <c r="H3627" s="1128">
        <v>0</v>
      </c>
      <c r="I3627" s="1128">
        <v>0</v>
      </c>
      <c r="J3627" s="1128">
        <v>0</v>
      </c>
      <c r="K3627" s="1128">
        <v>0</v>
      </c>
      <c r="L3627" s="1128">
        <v>0</v>
      </c>
      <c r="M3627" s="1128">
        <v>0</v>
      </c>
      <c r="N3627" s="1129">
        <v>0</v>
      </c>
      <c r="O3627" s="1128">
        <v>0</v>
      </c>
      <c r="P3627" s="1127">
        <v>0</v>
      </c>
      <c r="Q3627" s="1127">
        <v>0</v>
      </c>
      <c r="R3627" s="1127">
        <v>0</v>
      </c>
      <c r="S3627" s="1127">
        <v>0</v>
      </c>
      <c r="T3627" s="1130">
        <v>0</v>
      </c>
      <c r="U3627" s="1130">
        <v>0</v>
      </c>
      <c r="V3627" s="1130">
        <v>0</v>
      </c>
      <c r="W3627" s="1127">
        <v>0</v>
      </c>
      <c r="X3627" s="1130">
        <v>0</v>
      </c>
      <c r="Y3627" s="735">
        <v>0</v>
      </c>
      <c r="Z3627" s="1131">
        <v>0</v>
      </c>
      <c r="AA3627" s="1131">
        <v>0</v>
      </c>
      <c r="AB3627" s="1131">
        <v>0</v>
      </c>
      <c r="AC3627" s="1131">
        <v>0</v>
      </c>
      <c r="AD3627" s="1131">
        <v>0</v>
      </c>
      <c r="AE3627" s="1131">
        <v>0</v>
      </c>
      <c r="AF3627" s="126"/>
      <c r="AG3627" s="126"/>
      <c r="AH3627" s="126"/>
      <c r="AI3627" s="126"/>
      <c r="AJ3627" s="126"/>
      <c r="AK3627" s="126"/>
      <c r="AL3627" s="126">
        <v>3627</v>
      </c>
    </row>
    <row r="3628" spans="1:38">
      <c r="A3628" s="721" t="s">
        <v>2143</v>
      </c>
      <c r="B3628" s="722">
        <v>29</v>
      </c>
      <c r="C3628" s="722">
        <v>2990</v>
      </c>
      <c r="D3628" s="722">
        <v>299095</v>
      </c>
      <c r="E3628" s="721">
        <v>2990951012</v>
      </c>
      <c r="F3628" s="721" t="s">
        <v>4774</v>
      </c>
      <c r="G3628" s="1127">
        <v>-8704650</v>
      </c>
      <c r="H3628" s="1128">
        <v>0</v>
      </c>
      <c r="I3628" s="1128">
        <v>-8704649.7599999998</v>
      </c>
      <c r="J3628" s="1128">
        <v>0.24000000022351742</v>
      </c>
      <c r="K3628" s="1128">
        <v>0</v>
      </c>
      <c r="L3628" s="1128">
        <v>0.24000000022351742</v>
      </c>
      <c r="M3628" s="1128">
        <v>0</v>
      </c>
      <c r="N3628" s="1129">
        <v>0</v>
      </c>
      <c r="O3628" s="1128">
        <v>0.24000000022351742</v>
      </c>
      <c r="P3628" s="1127">
        <v>8.8800000082701447E-2</v>
      </c>
      <c r="Q3628" s="1127">
        <v>0</v>
      </c>
      <c r="R3628" s="1127">
        <v>0</v>
      </c>
      <c r="S3628" s="1127">
        <v>0</v>
      </c>
      <c r="T3628" s="1130">
        <v>0</v>
      </c>
      <c r="U3628" s="1130">
        <v>0</v>
      </c>
      <c r="V3628" s="1130">
        <v>0</v>
      </c>
      <c r="W3628" s="1127">
        <v>0</v>
      </c>
      <c r="X3628" s="1130">
        <v>8.8800000082701447E-2</v>
      </c>
      <c r="Y3628" s="735">
        <v>0.37</v>
      </c>
      <c r="Z3628" s="1131">
        <v>8.8800000082701447E-2</v>
      </c>
      <c r="AA3628" s="1131">
        <v>0</v>
      </c>
      <c r="AB3628" s="1131">
        <v>8.8800000771880147E-2</v>
      </c>
      <c r="AC3628" s="1131">
        <v>0</v>
      </c>
      <c r="AD3628" s="1131">
        <v>-6.8917870021945049E-10</v>
      </c>
      <c r="AE3628" s="1131">
        <v>0</v>
      </c>
      <c r="AF3628" s="126"/>
      <c r="AG3628" s="126"/>
      <c r="AH3628" s="126"/>
      <c r="AI3628" s="126"/>
      <c r="AJ3628" s="126"/>
      <c r="AK3628" s="126"/>
      <c r="AL3628" s="126">
        <v>3628</v>
      </c>
    </row>
    <row r="3629" spans="1:38">
      <c r="A3629" s="721" t="s">
        <v>1891</v>
      </c>
      <c r="B3629" s="722">
        <v>14</v>
      </c>
      <c r="C3629" s="722">
        <v>1410</v>
      </c>
      <c r="D3629" s="722">
        <v>141020</v>
      </c>
      <c r="E3629" s="721">
        <v>1410209818</v>
      </c>
      <c r="F3629" s="721" t="s">
        <v>4841</v>
      </c>
      <c r="G3629" s="1127">
        <v>0</v>
      </c>
      <c r="H3629" s="1128">
        <v>0</v>
      </c>
      <c r="I3629" s="1128">
        <v>0</v>
      </c>
      <c r="J3629" s="1128">
        <v>0</v>
      </c>
      <c r="K3629" s="1128">
        <v>0</v>
      </c>
      <c r="L3629" s="1128">
        <v>0</v>
      </c>
      <c r="M3629" s="1128">
        <v>0</v>
      </c>
      <c r="N3629" s="1129">
        <v>0</v>
      </c>
      <c r="O3629" s="1128">
        <v>0</v>
      </c>
      <c r="P3629" s="1127">
        <v>0</v>
      </c>
      <c r="Q3629" s="1127">
        <v>0</v>
      </c>
      <c r="R3629" s="1127">
        <v>0</v>
      </c>
      <c r="S3629" s="1127">
        <v>0</v>
      </c>
      <c r="T3629" s="1130">
        <v>0</v>
      </c>
      <c r="U3629" s="1130">
        <v>0</v>
      </c>
      <c r="V3629" s="1130">
        <v>0</v>
      </c>
      <c r="W3629" s="1127">
        <v>0</v>
      </c>
      <c r="X3629" s="1130">
        <v>0</v>
      </c>
      <c r="Y3629" s="735">
        <v>0</v>
      </c>
      <c r="Z3629" s="1131">
        <v>0</v>
      </c>
      <c r="AA3629" s="1131">
        <v>0</v>
      </c>
      <c r="AB3629" s="1131">
        <v>0</v>
      </c>
      <c r="AC3629" s="1131">
        <v>0</v>
      </c>
      <c r="AD3629" s="1131">
        <v>0</v>
      </c>
      <c r="AE3629" s="1131">
        <v>0</v>
      </c>
      <c r="AF3629" s="126"/>
      <c r="AG3629" s="126"/>
      <c r="AH3629" s="126"/>
      <c r="AI3629" s="126"/>
      <c r="AJ3629" s="126"/>
      <c r="AK3629" s="126"/>
      <c r="AL3629" s="126">
        <v>3629</v>
      </c>
    </row>
    <row r="3630" spans="1:38">
      <c r="A3630" s="721" t="s">
        <v>1891</v>
      </c>
      <c r="B3630" s="722">
        <v>14</v>
      </c>
      <c r="C3630" s="722">
        <v>1410</v>
      </c>
      <c r="D3630" s="722">
        <v>141020</v>
      </c>
      <c r="E3630" s="721">
        <v>1410209827</v>
      </c>
      <c r="F3630" s="721" t="s">
        <v>4842</v>
      </c>
      <c r="G3630" s="1127">
        <v>1067335979</v>
      </c>
      <c r="H3630" s="1128">
        <v>0</v>
      </c>
      <c r="I3630" s="1128">
        <v>1067335979</v>
      </c>
      <c r="J3630" s="1128">
        <v>0</v>
      </c>
      <c r="K3630" s="1128">
        <v>0</v>
      </c>
      <c r="L3630" s="1128">
        <v>0</v>
      </c>
      <c r="M3630" s="1128">
        <v>0</v>
      </c>
      <c r="N3630" s="1129">
        <v>0</v>
      </c>
      <c r="O3630" s="1128">
        <v>0</v>
      </c>
      <c r="P3630" s="1127">
        <v>0</v>
      </c>
      <c r="Q3630" s="1127">
        <v>0</v>
      </c>
      <c r="R3630" s="1127">
        <v>0</v>
      </c>
      <c r="S3630" s="1127">
        <v>0</v>
      </c>
      <c r="T3630" s="1130">
        <v>0</v>
      </c>
      <c r="U3630" s="1130">
        <v>0</v>
      </c>
      <c r="V3630" s="1130">
        <v>0</v>
      </c>
      <c r="W3630" s="1127">
        <v>0</v>
      </c>
      <c r="X3630" s="1130">
        <v>0</v>
      </c>
      <c r="Y3630" s="735">
        <v>0</v>
      </c>
      <c r="Z3630" s="1131">
        <v>0</v>
      </c>
      <c r="AA3630" s="1131">
        <v>0</v>
      </c>
      <c r="AB3630" s="1131">
        <v>0</v>
      </c>
      <c r="AC3630" s="1131">
        <v>0</v>
      </c>
      <c r="AD3630" s="1131">
        <v>0</v>
      </c>
      <c r="AE3630" s="1131">
        <v>0</v>
      </c>
      <c r="AF3630" s="126"/>
      <c r="AG3630" s="126"/>
      <c r="AH3630" s="126"/>
      <c r="AI3630" s="126"/>
      <c r="AJ3630" s="126"/>
      <c r="AK3630" s="126"/>
      <c r="AL3630" s="126">
        <v>3630</v>
      </c>
    </row>
    <row r="3631" spans="1:38">
      <c r="A3631" s="721" t="s">
        <v>1852</v>
      </c>
      <c r="B3631" s="722">
        <v>16</v>
      </c>
      <c r="C3631" s="722">
        <v>1639</v>
      </c>
      <c r="D3631" s="722">
        <v>163905</v>
      </c>
      <c r="E3631" s="721">
        <v>1639051800</v>
      </c>
      <c r="F3631" s="721" t="s">
        <v>4843</v>
      </c>
      <c r="G3631" s="1127">
        <v>-58620409826</v>
      </c>
      <c r="H3631" s="1128">
        <v>0</v>
      </c>
      <c r="I3631" s="1128">
        <v>-58620409825.57</v>
      </c>
      <c r="J3631" s="1128">
        <v>0.43000030517578125</v>
      </c>
      <c r="K3631" s="1128">
        <v>0</v>
      </c>
      <c r="L3631" s="1128">
        <v>0.43000030517578125</v>
      </c>
      <c r="M3631" s="1128">
        <v>0</v>
      </c>
      <c r="N3631" s="1129">
        <v>0</v>
      </c>
      <c r="O3631" s="1128">
        <v>0.43000030517578125</v>
      </c>
      <c r="P3631" s="1127">
        <v>0.15910011291503906</v>
      </c>
      <c r="Q3631" s="1127">
        <v>0</v>
      </c>
      <c r="R3631" s="1127">
        <v>0</v>
      </c>
      <c r="S3631" s="1127">
        <v>0</v>
      </c>
      <c r="T3631" s="1130">
        <v>0</v>
      </c>
      <c r="U3631" s="1130">
        <v>0</v>
      </c>
      <c r="V3631" s="1130">
        <v>0</v>
      </c>
      <c r="W3631" s="1127">
        <v>0</v>
      </c>
      <c r="X3631" s="1130">
        <v>0.15910011291503906</v>
      </c>
      <c r="Y3631" s="735">
        <v>0.37</v>
      </c>
      <c r="Z3631" s="1131">
        <v>0.15910011291503906</v>
      </c>
      <c r="AA3631" s="1131">
        <v>0</v>
      </c>
      <c r="AB3631" s="1131">
        <v>0.16649887084960938</v>
      </c>
      <c r="AC3631" s="1131">
        <v>0</v>
      </c>
      <c r="AD3631" s="1131">
        <v>-7.3987579345703158E-3</v>
      </c>
      <c r="AE3631" s="1131">
        <v>0</v>
      </c>
      <c r="AF3631" s="126"/>
      <c r="AG3631" s="126"/>
      <c r="AH3631" s="126"/>
      <c r="AI3631" s="126"/>
      <c r="AJ3631" s="126"/>
      <c r="AK3631" s="126"/>
      <c r="AL3631" s="126">
        <v>3631</v>
      </c>
    </row>
    <row r="3632" spans="1:38">
      <c r="A3632" s="721" t="s">
        <v>1852</v>
      </c>
      <c r="B3632" s="722">
        <v>16</v>
      </c>
      <c r="C3632" s="722">
        <v>1639</v>
      </c>
      <c r="D3632" s="722">
        <v>163910</v>
      </c>
      <c r="E3632" s="721">
        <v>1639101800</v>
      </c>
      <c r="F3632" s="721" t="s">
        <v>4844</v>
      </c>
      <c r="G3632" s="1127">
        <v>20498772401</v>
      </c>
      <c r="H3632" s="1128">
        <v>0</v>
      </c>
      <c r="I3632" s="1128">
        <v>20498772400.709999</v>
      </c>
      <c r="J3632" s="1128">
        <v>-0.29000091552734375</v>
      </c>
      <c r="K3632" s="1128">
        <v>0</v>
      </c>
      <c r="L3632" s="1128">
        <v>0</v>
      </c>
      <c r="M3632" s="1128">
        <v>-0.29000091552734375</v>
      </c>
      <c r="N3632" s="1129">
        <v>0</v>
      </c>
      <c r="O3632" s="1128">
        <v>-0.29000091552734375</v>
      </c>
      <c r="P3632" s="1127">
        <v>-0.10730033874511719</v>
      </c>
      <c r="Q3632" s="1127">
        <v>0</v>
      </c>
      <c r="R3632" s="1127">
        <v>0</v>
      </c>
      <c r="S3632" s="1127">
        <v>0</v>
      </c>
      <c r="T3632" s="1130">
        <v>0</v>
      </c>
      <c r="U3632" s="1130">
        <v>0</v>
      </c>
      <c r="V3632" s="1130">
        <v>0</v>
      </c>
      <c r="W3632" s="1127">
        <v>0</v>
      </c>
      <c r="X3632" s="1130">
        <v>-0.10730033874511719</v>
      </c>
      <c r="Y3632" s="735">
        <v>0.37</v>
      </c>
      <c r="Z3632" s="1131">
        <v>0</v>
      </c>
      <c r="AA3632" s="1131">
        <v>-0.10730033874511719</v>
      </c>
      <c r="AB3632" s="1131">
        <v>9.6197967529296879E-2</v>
      </c>
      <c r="AC3632" s="1131">
        <v>0</v>
      </c>
      <c r="AD3632" s="1131">
        <v>-9.6197967529296879E-2</v>
      </c>
      <c r="AE3632" s="1131">
        <v>-0.10730033874511719</v>
      </c>
      <c r="AF3632" s="126"/>
      <c r="AG3632" s="126"/>
      <c r="AH3632" s="126"/>
      <c r="AI3632" s="126"/>
      <c r="AJ3632" s="126"/>
      <c r="AK3632" s="126"/>
      <c r="AL3632" s="126">
        <v>3632</v>
      </c>
    </row>
    <row r="3633" spans="1:38">
      <c r="A3633" s="721" t="s">
        <v>1852</v>
      </c>
      <c r="B3633" s="722">
        <v>16</v>
      </c>
      <c r="C3633" s="722">
        <v>1639</v>
      </c>
      <c r="D3633" s="722">
        <v>163915</v>
      </c>
      <c r="E3633" s="721">
        <v>1639151800</v>
      </c>
      <c r="F3633" s="721" t="s">
        <v>4845</v>
      </c>
      <c r="G3633" s="1127">
        <v>54035393198</v>
      </c>
      <c r="H3633" s="1128">
        <v>0</v>
      </c>
      <c r="I3633" s="1128">
        <v>54035393198.010002</v>
      </c>
      <c r="J3633" s="1128">
        <v>1.000213623046875E-2</v>
      </c>
      <c r="K3633" s="1128">
        <v>0</v>
      </c>
      <c r="L3633" s="1128">
        <v>1.000213623046875E-2</v>
      </c>
      <c r="M3633" s="1128">
        <v>0</v>
      </c>
      <c r="N3633" s="1129">
        <v>0</v>
      </c>
      <c r="O3633" s="1128">
        <v>1.000213623046875E-2</v>
      </c>
      <c r="P3633" s="1127">
        <v>3.7007904052734374E-3</v>
      </c>
      <c r="Q3633" s="1127">
        <v>0</v>
      </c>
      <c r="R3633" s="1127">
        <v>0</v>
      </c>
      <c r="S3633" s="1127">
        <v>0</v>
      </c>
      <c r="T3633" s="1130">
        <v>0</v>
      </c>
      <c r="U3633" s="1130">
        <v>0</v>
      </c>
      <c r="V3633" s="1130">
        <v>0</v>
      </c>
      <c r="W3633" s="1127">
        <v>0</v>
      </c>
      <c r="X3633" s="1130">
        <v>3.7007904052734374E-3</v>
      </c>
      <c r="Y3633" s="735">
        <v>0.37</v>
      </c>
      <c r="Z3633" s="1131">
        <v>3.7007904052734374E-3</v>
      </c>
      <c r="AA3633" s="1131">
        <v>0</v>
      </c>
      <c r="AB3633" s="1131">
        <v>0</v>
      </c>
      <c r="AC3633" s="1131">
        <v>0</v>
      </c>
      <c r="AD3633" s="1131">
        <v>3.7007904052734374E-3</v>
      </c>
      <c r="AE3633" s="1131">
        <v>0</v>
      </c>
      <c r="AF3633" s="126"/>
      <c r="AG3633" s="126"/>
      <c r="AH3633" s="126"/>
      <c r="AI3633" s="126"/>
      <c r="AJ3633" s="126"/>
      <c r="AK3633" s="126"/>
      <c r="AL3633" s="126">
        <v>3633</v>
      </c>
    </row>
    <row r="3634" spans="1:38">
      <c r="A3634" s="721" t="s">
        <v>1852</v>
      </c>
      <c r="B3634" s="722">
        <v>16</v>
      </c>
      <c r="C3634" s="722">
        <v>1639</v>
      </c>
      <c r="D3634" s="722">
        <v>163920</v>
      </c>
      <c r="E3634" s="721">
        <v>1639201800</v>
      </c>
      <c r="F3634" s="721" t="s">
        <v>4846</v>
      </c>
      <c r="G3634" s="1127">
        <v>-8767093194</v>
      </c>
      <c r="H3634" s="1128">
        <v>0</v>
      </c>
      <c r="I3634" s="1128">
        <v>-8767093194.4699993</v>
      </c>
      <c r="J3634" s="1128">
        <v>-0.46999931335449219</v>
      </c>
      <c r="K3634" s="1128">
        <v>0</v>
      </c>
      <c r="L3634" s="1128">
        <v>0</v>
      </c>
      <c r="M3634" s="1128">
        <v>-0.46999931335449219</v>
      </c>
      <c r="N3634" s="1129">
        <v>0</v>
      </c>
      <c r="O3634" s="1128">
        <v>-0.46999931335449219</v>
      </c>
      <c r="P3634" s="1127">
        <v>-0.17389974594116211</v>
      </c>
      <c r="Q3634" s="1127">
        <v>0</v>
      </c>
      <c r="R3634" s="1127">
        <v>0</v>
      </c>
      <c r="S3634" s="1127">
        <v>0</v>
      </c>
      <c r="T3634" s="1130">
        <v>0</v>
      </c>
      <c r="U3634" s="1130">
        <v>0</v>
      </c>
      <c r="V3634" s="1130">
        <v>0</v>
      </c>
      <c r="W3634" s="1127">
        <v>0</v>
      </c>
      <c r="X3634" s="1130">
        <v>-0.17389974594116211</v>
      </c>
      <c r="Y3634" s="735">
        <v>0.37</v>
      </c>
      <c r="Z3634" s="1131">
        <v>0</v>
      </c>
      <c r="AA3634" s="1131">
        <v>-0.17389974594116211</v>
      </c>
      <c r="AB3634" s="1131">
        <v>9.2499999999999999E-2</v>
      </c>
      <c r="AC3634" s="1131">
        <v>0</v>
      </c>
      <c r="AD3634" s="1131">
        <v>-9.2499999999999999E-2</v>
      </c>
      <c r="AE3634" s="1131">
        <v>-0.17389974594116211</v>
      </c>
      <c r="AF3634" s="126"/>
      <c r="AG3634" s="126"/>
      <c r="AH3634" s="126"/>
      <c r="AI3634" s="126"/>
      <c r="AJ3634" s="126"/>
      <c r="AK3634" s="126"/>
      <c r="AL3634" s="126">
        <v>3634</v>
      </c>
    </row>
    <row r="3635" spans="1:38">
      <c r="A3635" s="721" t="s">
        <v>1852</v>
      </c>
      <c r="B3635" s="722">
        <v>16</v>
      </c>
      <c r="C3635" s="722">
        <v>1639</v>
      </c>
      <c r="D3635" s="722">
        <v>163925</v>
      </c>
      <c r="E3635" s="721">
        <v>1639251800</v>
      </c>
      <c r="F3635" s="721" t="s">
        <v>4847</v>
      </c>
      <c r="G3635" s="1127">
        <v>-7146662579</v>
      </c>
      <c r="H3635" s="1128">
        <v>0</v>
      </c>
      <c r="I3635" s="1128">
        <v>-7146662578.6800003</v>
      </c>
      <c r="J3635" s="1128">
        <v>0.31999969482421875</v>
      </c>
      <c r="K3635" s="1128">
        <v>0</v>
      </c>
      <c r="L3635" s="1128">
        <v>0.31999969482421875</v>
      </c>
      <c r="M3635" s="1128">
        <v>0</v>
      </c>
      <c r="N3635" s="1129">
        <v>0</v>
      </c>
      <c r="O3635" s="1128">
        <v>0.31999969482421875</v>
      </c>
      <c r="P3635" s="1127">
        <v>0.11839988708496094</v>
      </c>
      <c r="Q3635" s="1127">
        <v>0</v>
      </c>
      <c r="R3635" s="1127">
        <v>0</v>
      </c>
      <c r="S3635" s="1127">
        <v>0</v>
      </c>
      <c r="T3635" s="1130">
        <v>0</v>
      </c>
      <c r="U3635" s="1130">
        <v>0</v>
      </c>
      <c r="V3635" s="1130">
        <v>0</v>
      </c>
      <c r="W3635" s="1127">
        <v>0</v>
      </c>
      <c r="X3635" s="1130">
        <v>0.11839988708496094</v>
      </c>
      <c r="Y3635" s="735">
        <v>0.37</v>
      </c>
      <c r="Z3635" s="1131">
        <v>0.11839988708496094</v>
      </c>
      <c r="AA3635" s="1131">
        <v>0</v>
      </c>
      <c r="AB3635" s="1131">
        <v>1.4799985885620117E-2</v>
      </c>
      <c r="AC3635" s="1131">
        <v>0</v>
      </c>
      <c r="AD3635" s="1131">
        <v>0.10359990119934082</v>
      </c>
      <c r="AE3635" s="1131">
        <v>0</v>
      </c>
      <c r="AF3635" s="126"/>
      <c r="AG3635" s="126"/>
      <c r="AH3635" s="126"/>
      <c r="AI3635" s="126"/>
      <c r="AJ3635" s="126"/>
      <c r="AK3635" s="126"/>
      <c r="AL3635" s="126">
        <v>3635</v>
      </c>
    </row>
    <row r="3636" spans="1:38">
      <c r="A3636" s="721" t="s">
        <v>2111</v>
      </c>
      <c r="B3636" s="722">
        <v>25</v>
      </c>
      <c r="C3636" s="722">
        <v>2503</v>
      </c>
      <c r="D3636" s="722">
        <v>250305</v>
      </c>
      <c r="E3636" s="721">
        <v>2503051001</v>
      </c>
      <c r="F3636" s="721" t="s">
        <v>4848</v>
      </c>
      <c r="G3636" s="1127">
        <v>0</v>
      </c>
      <c r="H3636" s="1128">
        <v>0</v>
      </c>
      <c r="I3636" s="1128">
        <v>0</v>
      </c>
      <c r="J3636" s="1128">
        <v>0</v>
      </c>
      <c r="K3636" s="1128">
        <v>0</v>
      </c>
      <c r="L3636" s="1128">
        <v>0</v>
      </c>
      <c r="M3636" s="1128">
        <v>0</v>
      </c>
      <c r="N3636" s="1129">
        <v>0</v>
      </c>
      <c r="O3636" s="1128">
        <v>0</v>
      </c>
      <c r="P3636" s="1127">
        <v>0</v>
      </c>
      <c r="Q3636" s="1127">
        <v>0</v>
      </c>
      <c r="R3636" s="1127">
        <v>0</v>
      </c>
      <c r="S3636" s="1127">
        <v>0</v>
      </c>
      <c r="T3636" s="1130">
        <v>0</v>
      </c>
      <c r="U3636" s="1130">
        <v>0</v>
      </c>
      <c r="V3636" s="1130">
        <v>0</v>
      </c>
      <c r="W3636" s="1127">
        <v>0</v>
      </c>
      <c r="X3636" s="1130">
        <v>0</v>
      </c>
      <c r="Y3636" s="735">
        <v>0</v>
      </c>
      <c r="Z3636" s="1131">
        <v>0</v>
      </c>
      <c r="AA3636" s="1131">
        <v>0</v>
      </c>
      <c r="AB3636" s="1131">
        <v>0</v>
      </c>
      <c r="AC3636" s="1131">
        <v>0</v>
      </c>
      <c r="AD3636" s="1131">
        <v>0</v>
      </c>
      <c r="AE3636" s="1131">
        <v>0</v>
      </c>
      <c r="AF3636" s="126"/>
      <c r="AG3636" s="126"/>
      <c r="AH3636" s="126"/>
      <c r="AI3636" s="126"/>
      <c r="AJ3636" s="126"/>
      <c r="AK3636" s="126"/>
      <c r="AL3636" s="126">
        <v>3636</v>
      </c>
    </row>
    <row r="3637" spans="1:38">
      <c r="A3637" s="721" t="s">
        <v>2143</v>
      </c>
      <c r="B3637" s="722">
        <v>29</v>
      </c>
      <c r="C3637" s="722">
        <v>2990</v>
      </c>
      <c r="D3637" s="722">
        <v>299005</v>
      </c>
      <c r="E3637" s="721">
        <v>2990059634</v>
      </c>
      <c r="F3637" s="721" t="s">
        <v>4849</v>
      </c>
      <c r="G3637" s="1127">
        <v>0</v>
      </c>
      <c r="H3637" s="1128">
        <v>0</v>
      </c>
      <c r="I3637" s="1128">
        <v>0</v>
      </c>
      <c r="J3637" s="1128">
        <v>0</v>
      </c>
      <c r="K3637" s="1128">
        <v>0</v>
      </c>
      <c r="L3637" s="1128">
        <v>0</v>
      </c>
      <c r="M3637" s="1128">
        <v>0</v>
      </c>
      <c r="N3637" s="1129">
        <v>0</v>
      </c>
      <c r="O3637" s="1128">
        <v>0</v>
      </c>
      <c r="P3637" s="1127">
        <v>0</v>
      </c>
      <c r="Q3637" s="1127">
        <v>0</v>
      </c>
      <c r="R3637" s="1127">
        <v>0</v>
      </c>
      <c r="S3637" s="1127">
        <v>0</v>
      </c>
      <c r="T3637" s="1130">
        <v>0</v>
      </c>
      <c r="U3637" s="1130">
        <v>0</v>
      </c>
      <c r="V3637" s="1130">
        <v>0</v>
      </c>
      <c r="W3637" s="1127">
        <v>0</v>
      </c>
      <c r="X3637" s="1130">
        <v>0</v>
      </c>
      <c r="Y3637" s="735">
        <v>0</v>
      </c>
      <c r="Z3637" s="1131">
        <v>0</v>
      </c>
      <c r="AA3637" s="1131">
        <v>0</v>
      </c>
      <c r="AB3637" s="1131">
        <v>0</v>
      </c>
      <c r="AC3637" s="1131">
        <v>0</v>
      </c>
      <c r="AD3637" s="1131">
        <v>0</v>
      </c>
      <c r="AE3637" s="1131">
        <v>0</v>
      </c>
      <c r="AF3637" s="126"/>
      <c r="AG3637" s="126"/>
      <c r="AH3637" s="126"/>
      <c r="AI3637" s="126"/>
      <c r="AJ3637" s="126"/>
      <c r="AK3637" s="126"/>
      <c r="AL3637" s="126">
        <v>3637</v>
      </c>
    </row>
    <row r="3638" spans="1:38">
      <c r="A3638" s="721" t="s">
        <v>2143</v>
      </c>
      <c r="B3638" s="722">
        <v>29</v>
      </c>
      <c r="C3638" s="722">
        <v>2990</v>
      </c>
      <c r="D3638" s="722">
        <v>299005</v>
      </c>
      <c r="E3638" s="721">
        <v>2990059712</v>
      </c>
      <c r="F3638" s="721" t="s">
        <v>4850</v>
      </c>
      <c r="G3638" s="1127">
        <v>0</v>
      </c>
      <c r="H3638" s="1128">
        <v>0</v>
      </c>
      <c r="I3638" s="1128">
        <v>0</v>
      </c>
      <c r="J3638" s="1128">
        <v>0</v>
      </c>
      <c r="K3638" s="1128">
        <v>0</v>
      </c>
      <c r="L3638" s="1128">
        <v>0</v>
      </c>
      <c r="M3638" s="1128">
        <v>0</v>
      </c>
      <c r="N3638" s="1129">
        <v>0</v>
      </c>
      <c r="O3638" s="1128">
        <v>0</v>
      </c>
      <c r="P3638" s="1127">
        <v>0</v>
      </c>
      <c r="Q3638" s="1127">
        <v>0</v>
      </c>
      <c r="R3638" s="1127">
        <v>0</v>
      </c>
      <c r="S3638" s="1127">
        <v>0</v>
      </c>
      <c r="T3638" s="1130">
        <v>0</v>
      </c>
      <c r="U3638" s="1130">
        <v>0</v>
      </c>
      <c r="V3638" s="1130">
        <v>0</v>
      </c>
      <c r="W3638" s="1127">
        <v>0</v>
      </c>
      <c r="X3638" s="1130">
        <v>0</v>
      </c>
      <c r="Y3638" s="735">
        <v>0</v>
      </c>
      <c r="Z3638" s="1131">
        <v>0</v>
      </c>
      <c r="AA3638" s="1131">
        <v>0</v>
      </c>
      <c r="AB3638" s="1131">
        <v>0</v>
      </c>
      <c r="AC3638" s="1131">
        <v>0</v>
      </c>
      <c r="AD3638" s="1131">
        <v>0</v>
      </c>
      <c r="AE3638" s="1131">
        <v>0</v>
      </c>
      <c r="AF3638" s="126"/>
      <c r="AG3638" s="126"/>
      <c r="AH3638" s="126"/>
      <c r="AI3638" s="126"/>
      <c r="AJ3638" s="126"/>
      <c r="AK3638" s="126"/>
      <c r="AL3638" s="126">
        <v>3638</v>
      </c>
    </row>
    <row r="3639" spans="1:38">
      <c r="A3639" s="721" t="s">
        <v>1891</v>
      </c>
      <c r="B3639" s="722">
        <v>18</v>
      </c>
      <c r="C3639" s="722">
        <v>1816</v>
      </c>
      <c r="D3639" s="722">
        <v>181697</v>
      </c>
      <c r="E3639" s="721">
        <v>1816979798</v>
      </c>
      <c r="F3639" s="721" t="s">
        <v>4851</v>
      </c>
      <c r="G3639" s="1127">
        <v>0</v>
      </c>
      <c r="H3639" s="1128">
        <v>0</v>
      </c>
      <c r="I3639" s="1128">
        <v>-20626949</v>
      </c>
      <c r="J3639" s="1128">
        <v>-20626949</v>
      </c>
      <c r="K3639" s="1128">
        <v>0</v>
      </c>
      <c r="L3639" s="1128">
        <v>0</v>
      </c>
      <c r="M3639" s="1128">
        <v>-20626949</v>
      </c>
      <c r="N3639" s="1129">
        <v>0</v>
      </c>
      <c r="O3639" s="1128">
        <v>-20626949</v>
      </c>
      <c r="P3639" s="1127">
        <v>-7631971.1299999999</v>
      </c>
      <c r="Q3639" s="1127">
        <v>0</v>
      </c>
      <c r="R3639" s="1127">
        <v>0</v>
      </c>
      <c r="S3639" s="1127">
        <v>0</v>
      </c>
      <c r="T3639" s="1130">
        <v>0</v>
      </c>
      <c r="U3639" s="1130">
        <v>0</v>
      </c>
      <c r="V3639" s="1130">
        <v>0</v>
      </c>
      <c r="W3639" s="1127">
        <v>0</v>
      </c>
      <c r="X3639" s="1130">
        <v>-7631971.1299999999</v>
      </c>
      <c r="Y3639" s="735">
        <v>0.37</v>
      </c>
      <c r="Z3639" s="1131">
        <v>0</v>
      </c>
      <c r="AA3639" s="1131">
        <v>-7631971.1299999999</v>
      </c>
      <c r="AB3639" s="1131">
        <v>0</v>
      </c>
      <c r="AC3639" s="1131">
        <v>-7631971.1299999999</v>
      </c>
      <c r="AD3639" s="1131">
        <v>0</v>
      </c>
      <c r="AE3639" s="1131">
        <v>0</v>
      </c>
      <c r="AF3639" s="126"/>
      <c r="AG3639" s="126"/>
      <c r="AH3639" s="126"/>
      <c r="AI3639" s="126"/>
      <c r="AJ3639" s="126"/>
      <c r="AK3639" s="126"/>
      <c r="AL3639" s="126">
        <v>3639</v>
      </c>
    </row>
    <row r="3640" spans="1:38">
      <c r="A3640" s="721" t="s">
        <v>1891</v>
      </c>
      <c r="B3640" s="722">
        <v>18</v>
      </c>
      <c r="C3640" s="722">
        <v>1816</v>
      </c>
      <c r="D3640" s="722">
        <v>181697</v>
      </c>
      <c r="E3640" s="721">
        <v>1816979796</v>
      </c>
      <c r="F3640" s="721" t="s">
        <v>4852</v>
      </c>
      <c r="G3640" s="1127">
        <v>0</v>
      </c>
      <c r="H3640" s="1128">
        <v>0</v>
      </c>
      <c r="I3640" s="1128">
        <v>-341141618076.71997</v>
      </c>
      <c r="J3640" s="1128">
        <v>-341141618076.71997</v>
      </c>
      <c r="K3640" s="1128">
        <v>0</v>
      </c>
      <c r="L3640" s="1128">
        <v>0</v>
      </c>
      <c r="M3640" s="1128">
        <v>-341141618076.71997</v>
      </c>
      <c r="N3640" s="1129">
        <v>0</v>
      </c>
      <c r="O3640" s="1128">
        <v>-341141618076.71997</v>
      </c>
      <c r="P3640" s="1127">
        <v>-126222398688.38638</v>
      </c>
      <c r="Q3640" s="1127">
        <v>0</v>
      </c>
      <c r="R3640" s="1127">
        <v>0</v>
      </c>
      <c r="S3640" s="1127">
        <v>0</v>
      </c>
      <c r="T3640" s="1130">
        <v>0</v>
      </c>
      <c r="U3640" s="1130">
        <v>0</v>
      </c>
      <c r="V3640" s="1130">
        <v>0</v>
      </c>
      <c r="W3640" s="1127">
        <v>0</v>
      </c>
      <c r="X3640" s="1130">
        <v>-126222398688.38638</v>
      </c>
      <c r="Y3640" s="735">
        <v>0.37</v>
      </c>
      <c r="Z3640" s="1131">
        <v>0</v>
      </c>
      <c r="AA3640" s="1131">
        <v>-126222398688.38638</v>
      </c>
      <c r="AB3640" s="1131">
        <v>0</v>
      </c>
      <c r="AC3640" s="1131">
        <v>-123367969696.8383</v>
      </c>
      <c r="AD3640" s="1131">
        <v>0</v>
      </c>
      <c r="AE3640" s="1131">
        <v>-2854428991.5480804</v>
      </c>
      <c r="AF3640" s="126"/>
      <c r="AG3640" s="126"/>
      <c r="AH3640" s="126"/>
      <c r="AI3640" s="126"/>
      <c r="AJ3640" s="126"/>
      <c r="AK3640" s="126"/>
      <c r="AL3640" s="126">
        <v>3640</v>
      </c>
    </row>
    <row r="3641" spans="1:38">
      <c r="A3641" s="721" t="s">
        <v>1851</v>
      </c>
      <c r="B3641" s="722">
        <v>11</v>
      </c>
      <c r="C3641" s="722">
        <v>1111</v>
      </c>
      <c r="D3641" s="722">
        <v>111111</v>
      </c>
      <c r="E3641" s="721">
        <v>1111111130</v>
      </c>
      <c r="F3641" s="721" t="s">
        <v>4875</v>
      </c>
      <c r="G3641" s="1127">
        <v>0</v>
      </c>
      <c r="H3641" s="1128">
        <v>0</v>
      </c>
      <c r="I3641" s="1128">
        <v>-361830954006.62817</v>
      </c>
      <c r="J3641" s="1128">
        <v>-361830954006.63</v>
      </c>
      <c r="K3641" s="1128">
        <v>-361830954006.63</v>
      </c>
      <c r="L3641" s="1128">
        <v>0</v>
      </c>
      <c r="M3641" s="1128">
        <v>0</v>
      </c>
      <c r="N3641" s="1129">
        <v>0</v>
      </c>
      <c r="O3641" s="1128">
        <v>0</v>
      </c>
      <c r="P3641" s="1127">
        <v>0</v>
      </c>
      <c r="Q3641" s="1127">
        <v>0</v>
      </c>
      <c r="R3641" s="1127">
        <v>0</v>
      </c>
      <c r="S3641" s="1127">
        <v>0</v>
      </c>
      <c r="T3641" s="1130">
        <v>0</v>
      </c>
      <c r="U3641" s="1130">
        <v>0</v>
      </c>
      <c r="V3641" s="1130">
        <v>0</v>
      </c>
      <c r="W3641" s="1127">
        <v>0</v>
      </c>
      <c r="X3641" s="1130">
        <v>0</v>
      </c>
      <c r="Y3641" s="735">
        <v>0</v>
      </c>
      <c r="Z3641" s="1131">
        <v>0</v>
      </c>
      <c r="AA3641" s="1131">
        <v>0</v>
      </c>
      <c r="AB3641" s="1131">
        <v>0</v>
      </c>
      <c r="AC3641" s="1131">
        <v>0</v>
      </c>
      <c r="AD3641" s="1131">
        <v>0</v>
      </c>
      <c r="AE3641" s="1131">
        <v>0</v>
      </c>
      <c r="AF3641" s="126"/>
      <c r="AG3641" s="126"/>
      <c r="AH3641" s="126"/>
      <c r="AI3641" s="126"/>
      <c r="AJ3641" s="126"/>
      <c r="AK3641" s="126"/>
      <c r="AL3641" s="126">
        <v>3641</v>
      </c>
    </row>
    <row r="3642" spans="1:38">
      <c r="A3642" s="721" t="s">
        <v>1851</v>
      </c>
      <c r="B3642" s="722">
        <v>11</v>
      </c>
      <c r="C3642" s="722">
        <v>1111</v>
      </c>
      <c r="D3642" s="722">
        <v>111111</v>
      </c>
      <c r="E3642" s="721">
        <v>1111111131</v>
      </c>
      <c r="F3642" s="721" t="s">
        <v>4876</v>
      </c>
      <c r="G3642" s="1127">
        <v>0</v>
      </c>
      <c r="H3642" s="1128">
        <v>0</v>
      </c>
      <c r="I3642" s="1128">
        <v>-36681912399.614319</v>
      </c>
      <c r="J3642" s="1128">
        <v>-36681912399.610001</v>
      </c>
      <c r="K3642" s="1128">
        <v>-36681912399.610001</v>
      </c>
      <c r="L3642" s="1128">
        <v>0</v>
      </c>
      <c r="M3642" s="1128">
        <v>0</v>
      </c>
      <c r="N3642" s="1129">
        <v>0</v>
      </c>
      <c r="O3642" s="1128">
        <v>0</v>
      </c>
      <c r="P3642" s="1127">
        <v>0</v>
      </c>
      <c r="Q3642" s="1127">
        <v>0</v>
      </c>
      <c r="R3642" s="1127">
        <v>0</v>
      </c>
      <c r="S3642" s="1127">
        <v>0</v>
      </c>
      <c r="T3642" s="1130">
        <v>0</v>
      </c>
      <c r="U3642" s="1130">
        <v>0</v>
      </c>
      <c r="V3642" s="1130">
        <v>0</v>
      </c>
      <c r="W3642" s="1127">
        <v>0</v>
      </c>
      <c r="X3642" s="1130">
        <v>0</v>
      </c>
      <c r="Y3642" s="735">
        <v>0</v>
      </c>
      <c r="Z3642" s="1131">
        <v>0</v>
      </c>
      <c r="AA3642" s="1131">
        <v>0</v>
      </c>
      <c r="AB3642" s="1131">
        <v>0</v>
      </c>
      <c r="AC3642" s="1131">
        <v>0</v>
      </c>
      <c r="AD3642" s="1131">
        <v>0</v>
      </c>
      <c r="AE3642" s="1131">
        <v>0</v>
      </c>
      <c r="AF3642" s="126"/>
      <c r="AG3642" s="126"/>
      <c r="AH3642" s="126"/>
      <c r="AI3642" s="126"/>
      <c r="AJ3642" s="126"/>
      <c r="AK3642" s="126"/>
      <c r="AL3642" s="126">
        <v>3642</v>
      </c>
    </row>
    <row r="3643" spans="1:38">
      <c r="A3643" s="721" t="s">
        <v>1851</v>
      </c>
      <c r="B3643" s="722">
        <v>11</v>
      </c>
      <c r="C3643" s="722">
        <v>1111</v>
      </c>
      <c r="D3643" s="722">
        <v>111111</v>
      </c>
      <c r="E3643" s="721">
        <v>1111111132</v>
      </c>
      <c r="F3643" s="721" t="s">
        <v>4877</v>
      </c>
      <c r="G3643" s="1127">
        <v>0</v>
      </c>
      <c r="H3643" s="1128">
        <v>0</v>
      </c>
      <c r="I3643" s="1128">
        <v>-32180236419.222748</v>
      </c>
      <c r="J3643" s="1128">
        <v>-32180236419.220001</v>
      </c>
      <c r="K3643" s="1128">
        <v>-32180236419.220001</v>
      </c>
      <c r="L3643" s="1128">
        <v>0</v>
      </c>
      <c r="M3643" s="1128">
        <v>0</v>
      </c>
      <c r="N3643" s="1129">
        <v>0</v>
      </c>
      <c r="O3643" s="1128">
        <v>0</v>
      </c>
      <c r="P3643" s="1127">
        <v>0</v>
      </c>
      <c r="Q3643" s="1127">
        <v>0</v>
      </c>
      <c r="R3643" s="1127">
        <v>0</v>
      </c>
      <c r="S3643" s="1127">
        <v>0</v>
      </c>
      <c r="T3643" s="1130">
        <v>0</v>
      </c>
      <c r="U3643" s="1130">
        <v>0</v>
      </c>
      <c r="V3643" s="1130">
        <v>0</v>
      </c>
      <c r="W3643" s="1127">
        <v>0</v>
      </c>
      <c r="X3643" s="1130">
        <v>0</v>
      </c>
      <c r="Y3643" s="735">
        <v>0</v>
      </c>
      <c r="Z3643" s="1131">
        <v>0</v>
      </c>
      <c r="AA3643" s="1131">
        <v>0</v>
      </c>
      <c r="AB3643" s="1131">
        <v>0</v>
      </c>
      <c r="AC3643" s="1131">
        <v>0</v>
      </c>
      <c r="AD3643" s="1131">
        <v>0</v>
      </c>
      <c r="AE3643" s="1131">
        <v>0</v>
      </c>
      <c r="AF3643" s="126"/>
      <c r="AG3643" s="126"/>
      <c r="AH3643" s="126"/>
      <c r="AI3643" s="126"/>
      <c r="AJ3643" s="126"/>
      <c r="AK3643" s="126"/>
      <c r="AL3643" s="126">
        <v>3643</v>
      </c>
    </row>
    <row r="3644" spans="1:38">
      <c r="A3644" s="721" t="s">
        <v>1851</v>
      </c>
      <c r="B3644" s="722">
        <v>11</v>
      </c>
      <c r="C3644" s="722">
        <v>1111</v>
      </c>
      <c r="D3644" s="722">
        <v>111111</v>
      </c>
      <c r="E3644" s="721">
        <v>1111111133</v>
      </c>
      <c r="F3644" s="721" t="s">
        <v>4878</v>
      </c>
      <c r="G3644" s="1127">
        <v>0</v>
      </c>
      <c r="H3644" s="1128">
        <v>0</v>
      </c>
      <c r="I3644" s="1128">
        <v>0</v>
      </c>
      <c r="J3644" s="1128">
        <v>0</v>
      </c>
      <c r="K3644" s="1128">
        <v>0</v>
      </c>
      <c r="L3644" s="1128">
        <v>0</v>
      </c>
      <c r="M3644" s="1128">
        <v>0</v>
      </c>
      <c r="N3644" s="1129">
        <v>0</v>
      </c>
      <c r="O3644" s="1128">
        <v>0</v>
      </c>
      <c r="P3644" s="1127">
        <v>0</v>
      </c>
      <c r="Q3644" s="1127">
        <v>0</v>
      </c>
      <c r="R3644" s="1127">
        <v>0</v>
      </c>
      <c r="S3644" s="1127">
        <v>0</v>
      </c>
      <c r="T3644" s="1130">
        <v>0</v>
      </c>
      <c r="U3644" s="1130">
        <v>0</v>
      </c>
      <c r="V3644" s="1130">
        <v>0</v>
      </c>
      <c r="W3644" s="1127">
        <v>0</v>
      </c>
      <c r="X3644" s="1130">
        <v>0</v>
      </c>
      <c r="Y3644" s="735">
        <v>0</v>
      </c>
      <c r="Z3644" s="1131">
        <v>0</v>
      </c>
      <c r="AA3644" s="1131">
        <v>0</v>
      </c>
      <c r="AB3644" s="1131">
        <v>0</v>
      </c>
      <c r="AC3644" s="1131">
        <v>0</v>
      </c>
      <c r="AD3644" s="1131">
        <v>0</v>
      </c>
      <c r="AE3644" s="1131">
        <v>0</v>
      </c>
      <c r="AF3644" s="126"/>
      <c r="AG3644" s="126"/>
      <c r="AH3644" s="126"/>
      <c r="AI3644" s="126"/>
      <c r="AJ3644" s="126"/>
      <c r="AK3644" s="126"/>
      <c r="AL3644" s="126">
        <v>3644</v>
      </c>
    </row>
    <row r="3645" spans="1:38">
      <c r="A3645" s="721" t="s">
        <v>1851</v>
      </c>
      <c r="B3645" s="722">
        <v>11</v>
      </c>
      <c r="C3645" s="722">
        <v>1111</v>
      </c>
      <c r="D3645" s="722">
        <v>111111</v>
      </c>
      <c r="E3645" s="721">
        <v>1111111134</v>
      </c>
      <c r="F3645" s="721" t="s">
        <v>4879</v>
      </c>
      <c r="G3645" s="1127">
        <v>0</v>
      </c>
      <c r="H3645" s="1128">
        <v>0</v>
      </c>
      <c r="I3645" s="1128">
        <v>-867356825.04450035</v>
      </c>
      <c r="J3645" s="1128">
        <v>-867356825.03999996</v>
      </c>
      <c r="K3645" s="1128">
        <v>0</v>
      </c>
      <c r="L3645" s="1128">
        <v>0</v>
      </c>
      <c r="M3645" s="1128">
        <v>-867356825.03999996</v>
      </c>
      <c r="N3645" s="1129">
        <v>0</v>
      </c>
      <c r="O3645" s="1128">
        <v>-867356825.03999996</v>
      </c>
      <c r="P3645" s="1127">
        <v>-86735682.504000008</v>
      </c>
      <c r="Q3645" s="1127">
        <v>0</v>
      </c>
      <c r="R3645" s="1127">
        <v>0</v>
      </c>
      <c r="S3645" s="1127">
        <v>0</v>
      </c>
      <c r="T3645" s="1130">
        <v>0</v>
      </c>
      <c r="U3645" s="1130">
        <v>0</v>
      </c>
      <c r="V3645" s="1130">
        <v>0</v>
      </c>
      <c r="W3645" s="1127">
        <v>0</v>
      </c>
      <c r="X3645" s="1130">
        <v>-86735682.504000008</v>
      </c>
      <c r="Y3645" s="735">
        <v>0.10000000000000002</v>
      </c>
      <c r="Z3645" s="1131">
        <v>0</v>
      </c>
      <c r="AA3645" s="1131">
        <v>-86735682.504000008</v>
      </c>
      <c r="AB3645" s="1131">
        <v>0</v>
      </c>
      <c r="AC3645" s="1131">
        <v>-86735682.504000008</v>
      </c>
      <c r="AD3645" s="1131">
        <v>0</v>
      </c>
      <c r="AE3645" s="1131">
        <v>0</v>
      </c>
      <c r="AF3645" s="126"/>
      <c r="AG3645" s="126"/>
      <c r="AH3645" s="126"/>
      <c r="AI3645" s="126"/>
      <c r="AJ3645" s="126"/>
      <c r="AK3645" s="126"/>
      <c r="AL3645" s="126">
        <v>3645</v>
      </c>
    </row>
    <row r="3646" spans="1:38">
      <c r="A3646" s="721" t="s">
        <v>1851</v>
      </c>
      <c r="B3646" s="722">
        <v>11</v>
      </c>
      <c r="C3646" s="722">
        <v>1111</v>
      </c>
      <c r="D3646" s="722">
        <v>111111</v>
      </c>
      <c r="E3646" s="721">
        <v>1111111135</v>
      </c>
      <c r="F3646" s="721" t="s">
        <v>4880</v>
      </c>
      <c r="G3646" s="1127">
        <v>0</v>
      </c>
      <c r="H3646" s="1128">
        <v>0</v>
      </c>
      <c r="I3646" s="1128">
        <v>-393771618.44364882</v>
      </c>
      <c r="J3646" s="1128">
        <v>-393771618.44</v>
      </c>
      <c r="K3646" s="1128">
        <v>0</v>
      </c>
      <c r="L3646" s="1128">
        <v>0</v>
      </c>
      <c r="M3646" s="1128">
        <v>-393771618.44</v>
      </c>
      <c r="N3646" s="1129">
        <v>0</v>
      </c>
      <c r="O3646" s="1128">
        <v>-393771618.44</v>
      </c>
      <c r="P3646" s="1127">
        <v>-39377161.844000004</v>
      </c>
      <c r="Q3646" s="1127">
        <v>0</v>
      </c>
      <c r="R3646" s="1127">
        <v>0</v>
      </c>
      <c r="S3646" s="1127">
        <v>0</v>
      </c>
      <c r="T3646" s="1130">
        <v>0</v>
      </c>
      <c r="U3646" s="1130">
        <v>0</v>
      </c>
      <c r="V3646" s="1130">
        <v>0</v>
      </c>
      <c r="W3646" s="1127">
        <v>0</v>
      </c>
      <c r="X3646" s="1130">
        <v>-39377161.844000004</v>
      </c>
      <c r="Y3646" s="735">
        <v>0.1</v>
      </c>
      <c r="Z3646" s="1131">
        <v>0</v>
      </c>
      <c r="AA3646" s="1131">
        <v>-39377161.844000004</v>
      </c>
      <c r="AB3646" s="1131">
        <v>0</v>
      </c>
      <c r="AC3646" s="1131">
        <v>-39572051.223000005</v>
      </c>
      <c r="AD3646" s="1131">
        <v>0</v>
      </c>
      <c r="AE3646" s="1131">
        <v>194889.37900000066</v>
      </c>
      <c r="AF3646" s="126"/>
      <c r="AG3646" s="126"/>
      <c r="AH3646" s="126"/>
      <c r="AI3646" s="126"/>
      <c r="AJ3646" s="126"/>
      <c r="AK3646" s="126"/>
      <c r="AL3646" s="126">
        <v>3646</v>
      </c>
    </row>
    <row r="3647" spans="1:38">
      <c r="A3647" s="721" t="s">
        <v>1851</v>
      </c>
      <c r="B3647" s="722">
        <v>11</v>
      </c>
      <c r="C3647" s="722">
        <v>1111</v>
      </c>
      <c r="D3647" s="722">
        <v>111111</v>
      </c>
      <c r="E3647" s="721">
        <v>1111111136</v>
      </c>
      <c r="F3647" s="721" t="s">
        <v>4881</v>
      </c>
      <c r="G3647" s="1127">
        <v>0</v>
      </c>
      <c r="H3647" s="1128">
        <v>0</v>
      </c>
      <c r="I3647" s="1128">
        <v>-26240935.6802288</v>
      </c>
      <c r="J3647" s="1128">
        <v>-26240935.68</v>
      </c>
      <c r="K3647" s="1128">
        <v>0</v>
      </c>
      <c r="L3647" s="1128">
        <v>0</v>
      </c>
      <c r="M3647" s="1128">
        <v>-26240935.68</v>
      </c>
      <c r="N3647" s="1129">
        <v>0</v>
      </c>
      <c r="O3647" s="1128">
        <v>-26240935.68</v>
      </c>
      <c r="P3647" s="1127">
        <v>-2624093.568</v>
      </c>
      <c r="Q3647" s="1127">
        <v>0</v>
      </c>
      <c r="R3647" s="1127">
        <v>0</v>
      </c>
      <c r="S3647" s="1127">
        <v>0</v>
      </c>
      <c r="T3647" s="1130">
        <v>0</v>
      </c>
      <c r="U3647" s="1130">
        <v>0</v>
      </c>
      <c r="V3647" s="1130">
        <v>0</v>
      </c>
      <c r="W3647" s="1127">
        <v>0</v>
      </c>
      <c r="X3647" s="1130">
        <v>-2624093.568</v>
      </c>
      <c r="Y3647" s="735">
        <v>0.1</v>
      </c>
      <c r="Z3647" s="1131">
        <v>0</v>
      </c>
      <c r="AA3647" s="1131">
        <v>-2624093.568</v>
      </c>
      <c r="AB3647" s="1131">
        <v>0</v>
      </c>
      <c r="AC3647" s="1131">
        <v>-3059413.3250000002</v>
      </c>
      <c r="AD3647" s="1131">
        <v>0</v>
      </c>
      <c r="AE3647" s="1131">
        <v>435319.75700000022</v>
      </c>
      <c r="AF3647" s="126"/>
      <c r="AG3647" s="126"/>
      <c r="AH3647" s="126"/>
      <c r="AI3647" s="126"/>
      <c r="AJ3647" s="126"/>
      <c r="AK3647" s="126"/>
      <c r="AL3647" s="126">
        <v>3647</v>
      </c>
    </row>
    <row r="3648" spans="1:38">
      <c r="A3648" s="721" t="s">
        <v>1851</v>
      </c>
      <c r="B3648" s="722">
        <v>11</v>
      </c>
      <c r="C3648" s="722">
        <v>1111</v>
      </c>
      <c r="D3648" s="722">
        <v>111111</v>
      </c>
      <c r="E3648" s="721">
        <v>1111111137</v>
      </c>
      <c r="F3648" s="721" t="s">
        <v>4882</v>
      </c>
      <c r="G3648" s="1127">
        <v>0</v>
      </c>
      <c r="H3648" s="1128">
        <v>0</v>
      </c>
      <c r="I3648" s="1128">
        <v>-42405078.972587943</v>
      </c>
      <c r="J3648" s="1128">
        <v>-42405078.969999999</v>
      </c>
      <c r="K3648" s="1128">
        <v>0</v>
      </c>
      <c r="L3648" s="1128">
        <v>0</v>
      </c>
      <c r="M3648" s="1128">
        <v>-42405078.969999999</v>
      </c>
      <c r="N3648" s="1129">
        <v>0</v>
      </c>
      <c r="O3648" s="1128">
        <v>-42405078.969999999</v>
      </c>
      <c r="P3648" s="1127">
        <v>-4240507.8969999999</v>
      </c>
      <c r="Q3648" s="1127">
        <v>0</v>
      </c>
      <c r="R3648" s="1127">
        <v>0</v>
      </c>
      <c r="S3648" s="1127">
        <v>0</v>
      </c>
      <c r="T3648" s="1130">
        <v>0</v>
      </c>
      <c r="U3648" s="1130">
        <v>0</v>
      </c>
      <c r="V3648" s="1130">
        <v>0</v>
      </c>
      <c r="W3648" s="1127">
        <v>0</v>
      </c>
      <c r="X3648" s="1130">
        <v>-4240507.8969999999</v>
      </c>
      <c r="Y3648" s="735">
        <v>0.1</v>
      </c>
      <c r="Z3648" s="1131">
        <v>0</v>
      </c>
      <c r="AA3648" s="1131">
        <v>-4240507.8969999999</v>
      </c>
      <c r="AB3648" s="1131">
        <v>0</v>
      </c>
      <c r="AC3648" s="1131">
        <v>-4986001.8320000004</v>
      </c>
      <c r="AD3648" s="1131">
        <v>0</v>
      </c>
      <c r="AE3648" s="1131">
        <v>745493.93500000052</v>
      </c>
      <c r="AF3648" s="126"/>
      <c r="AG3648" s="126"/>
      <c r="AH3648" s="126"/>
      <c r="AI3648" s="126"/>
      <c r="AJ3648" s="126"/>
      <c r="AK3648" s="126"/>
      <c r="AL3648" s="126">
        <v>3648</v>
      </c>
    </row>
    <row r="3649" spans="1:38">
      <c r="A3649" s="721" t="s">
        <v>1851</v>
      </c>
      <c r="B3649" s="722">
        <v>11</v>
      </c>
      <c r="C3649" s="722">
        <v>1111</v>
      </c>
      <c r="D3649" s="722">
        <v>111111</v>
      </c>
      <c r="E3649" s="721">
        <v>1111111138</v>
      </c>
      <c r="F3649" s="721" t="s">
        <v>4883</v>
      </c>
      <c r="G3649" s="1127">
        <v>0</v>
      </c>
      <c r="H3649" s="1128">
        <v>0</v>
      </c>
      <c r="I3649" s="1128">
        <v>-602251820.25074291</v>
      </c>
      <c r="J3649" s="1128">
        <v>-602251820.25</v>
      </c>
      <c r="K3649" s="1128">
        <v>0</v>
      </c>
      <c r="L3649" s="1128">
        <v>0</v>
      </c>
      <c r="M3649" s="1128">
        <v>-602251820.25</v>
      </c>
      <c r="N3649" s="1129">
        <v>0</v>
      </c>
      <c r="O3649" s="1128">
        <v>-602251820.25</v>
      </c>
      <c r="P3649" s="1127">
        <v>-60225182.025000006</v>
      </c>
      <c r="Q3649" s="1127">
        <v>0</v>
      </c>
      <c r="R3649" s="1127">
        <v>0</v>
      </c>
      <c r="S3649" s="1127">
        <v>0</v>
      </c>
      <c r="T3649" s="1130">
        <v>0</v>
      </c>
      <c r="U3649" s="1130">
        <v>0</v>
      </c>
      <c r="V3649" s="1130">
        <v>0</v>
      </c>
      <c r="W3649" s="1127">
        <v>0</v>
      </c>
      <c r="X3649" s="1130">
        <v>-60225182.025000006</v>
      </c>
      <c r="Y3649" s="735">
        <v>0.1</v>
      </c>
      <c r="Z3649" s="1131">
        <v>0</v>
      </c>
      <c r="AA3649" s="1131">
        <v>-60225182.025000006</v>
      </c>
      <c r="AB3649" s="1131">
        <v>0</v>
      </c>
      <c r="AC3649" s="1131">
        <v>-60733217.23300001</v>
      </c>
      <c r="AD3649" s="1131">
        <v>0</v>
      </c>
      <c r="AE3649" s="1131">
        <v>508035.20800000429</v>
      </c>
      <c r="AF3649" s="126"/>
      <c r="AG3649" s="126"/>
      <c r="AH3649" s="126"/>
      <c r="AI3649" s="126"/>
      <c r="AJ3649" s="126"/>
      <c r="AK3649" s="126"/>
      <c r="AL3649" s="126">
        <v>3649</v>
      </c>
    </row>
    <row r="3650" spans="1:38">
      <c r="A3650" s="721" t="s">
        <v>1851</v>
      </c>
      <c r="B3650" s="722">
        <v>11</v>
      </c>
      <c r="C3650" s="722">
        <v>1111</v>
      </c>
      <c r="D3650" s="722">
        <v>111111</v>
      </c>
      <c r="E3650" s="721">
        <v>1111111139</v>
      </c>
      <c r="F3650" s="721" t="s">
        <v>4884</v>
      </c>
      <c r="G3650" s="1127">
        <v>0</v>
      </c>
      <c r="H3650" s="1128">
        <v>0</v>
      </c>
      <c r="I3650" s="1128">
        <v>0</v>
      </c>
      <c r="J3650" s="1128">
        <v>0</v>
      </c>
      <c r="K3650" s="1128">
        <v>0</v>
      </c>
      <c r="L3650" s="1128">
        <v>0</v>
      </c>
      <c r="M3650" s="1128">
        <v>0</v>
      </c>
      <c r="N3650" s="1129">
        <v>0</v>
      </c>
      <c r="O3650" s="1128">
        <v>0</v>
      </c>
      <c r="P3650" s="1127">
        <v>0</v>
      </c>
      <c r="Q3650" s="1127">
        <v>0</v>
      </c>
      <c r="R3650" s="1127">
        <v>0</v>
      </c>
      <c r="S3650" s="1127">
        <v>0</v>
      </c>
      <c r="T3650" s="1130">
        <v>0</v>
      </c>
      <c r="U3650" s="1130">
        <v>0</v>
      </c>
      <c r="V3650" s="1130">
        <v>0</v>
      </c>
      <c r="W3650" s="1127">
        <v>0</v>
      </c>
      <c r="X3650" s="1130">
        <v>0</v>
      </c>
      <c r="Y3650" s="735">
        <v>0</v>
      </c>
      <c r="Z3650" s="1131">
        <v>0</v>
      </c>
      <c r="AA3650" s="1131">
        <v>0</v>
      </c>
      <c r="AB3650" s="1131">
        <v>0</v>
      </c>
      <c r="AC3650" s="1131">
        <v>0</v>
      </c>
      <c r="AD3650" s="1131">
        <v>0</v>
      </c>
      <c r="AE3650" s="1131">
        <v>0</v>
      </c>
      <c r="AF3650" s="126"/>
      <c r="AG3650" s="126"/>
      <c r="AH3650" s="126"/>
      <c r="AI3650" s="126"/>
      <c r="AJ3650" s="126"/>
      <c r="AK3650" s="126"/>
      <c r="AL3650" s="126">
        <v>3650</v>
      </c>
    </row>
    <row r="3651" spans="1:38">
      <c r="A3651" s="721" t="s">
        <v>1851</v>
      </c>
      <c r="B3651" s="722">
        <v>11</v>
      </c>
      <c r="C3651" s="722">
        <v>1111</v>
      </c>
      <c r="D3651" s="722">
        <v>111111</v>
      </c>
      <c r="E3651" s="721">
        <v>1111111140</v>
      </c>
      <c r="F3651" s="721" t="s">
        <v>4885</v>
      </c>
      <c r="G3651" s="1127">
        <v>0</v>
      </c>
      <c r="H3651" s="1128">
        <v>0</v>
      </c>
      <c r="I3651" s="1128">
        <v>-12801274226.046371</v>
      </c>
      <c r="J3651" s="1128">
        <v>-12801274226.049999</v>
      </c>
      <c r="K3651" s="1128">
        <v>0</v>
      </c>
      <c r="L3651" s="1128">
        <v>0</v>
      </c>
      <c r="M3651" s="1128">
        <v>-12801274226.049999</v>
      </c>
      <c r="N3651" s="1129">
        <v>0</v>
      </c>
      <c r="O3651" s="1128">
        <v>-12801274226.049999</v>
      </c>
      <c r="P3651" s="1127">
        <v>-4736471463.6384993</v>
      </c>
      <c r="Q3651" s="1127">
        <v>0</v>
      </c>
      <c r="R3651" s="1127">
        <v>0</v>
      </c>
      <c r="S3651" s="1127">
        <v>0</v>
      </c>
      <c r="T3651" s="1130">
        <v>0</v>
      </c>
      <c r="U3651" s="1130">
        <v>0</v>
      </c>
      <c r="V3651" s="1130">
        <v>0</v>
      </c>
      <c r="W3651" s="1127">
        <v>0</v>
      </c>
      <c r="X3651" s="1130">
        <v>-4736471463.6384993</v>
      </c>
      <c r="Y3651" s="735">
        <v>0.36999999999999994</v>
      </c>
      <c r="Z3651" s="1131">
        <v>0</v>
      </c>
      <c r="AA3651" s="1131">
        <v>-4736471463.6384993</v>
      </c>
      <c r="AB3651" s="1131">
        <v>0</v>
      </c>
      <c r="AC3651" s="1131">
        <v>-4736471463.6421995</v>
      </c>
      <c r="AD3651" s="1131">
        <v>0</v>
      </c>
      <c r="AE3651" s="1131">
        <v>3.70025634765625E-3</v>
      </c>
      <c r="AF3651" s="126"/>
      <c r="AG3651" s="126"/>
      <c r="AH3651" s="126"/>
      <c r="AI3651" s="126"/>
      <c r="AJ3651" s="126"/>
      <c r="AK3651" s="126"/>
      <c r="AL3651" s="126">
        <v>3651</v>
      </c>
    </row>
    <row r="3652" spans="1:38">
      <c r="A3652" s="721" t="s">
        <v>1851</v>
      </c>
      <c r="B3652" s="722">
        <v>11</v>
      </c>
      <c r="C3652" s="722">
        <v>1111</v>
      </c>
      <c r="D3652" s="722">
        <v>111111</v>
      </c>
      <c r="E3652" s="721">
        <v>1111111141</v>
      </c>
      <c r="F3652" s="721" t="s">
        <v>4886</v>
      </c>
      <c r="G3652" s="1127">
        <v>0</v>
      </c>
      <c r="H3652" s="1128">
        <v>0</v>
      </c>
      <c r="I3652" s="1128">
        <v>-47275962.718737483</v>
      </c>
      <c r="J3652" s="1128">
        <v>-47275962.719999999</v>
      </c>
      <c r="K3652" s="1128">
        <v>-47275962.719999999</v>
      </c>
      <c r="L3652" s="1128">
        <v>0</v>
      </c>
      <c r="M3652" s="1128">
        <v>0</v>
      </c>
      <c r="N3652" s="1129">
        <v>0</v>
      </c>
      <c r="O3652" s="1128">
        <v>0</v>
      </c>
      <c r="P3652" s="1127">
        <v>0</v>
      </c>
      <c r="Q3652" s="1127">
        <v>0</v>
      </c>
      <c r="R3652" s="1127">
        <v>0</v>
      </c>
      <c r="S3652" s="1127">
        <v>0</v>
      </c>
      <c r="T3652" s="1130">
        <v>0</v>
      </c>
      <c r="U3652" s="1130">
        <v>0</v>
      </c>
      <c r="V3652" s="1130">
        <v>0</v>
      </c>
      <c r="W3652" s="1127">
        <v>0</v>
      </c>
      <c r="X3652" s="1130">
        <v>0</v>
      </c>
      <c r="Y3652" s="735">
        <v>0</v>
      </c>
      <c r="Z3652" s="1131">
        <v>0</v>
      </c>
      <c r="AA3652" s="1131">
        <v>0</v>
      </c>
      <c r="AB3652" s="1131">
        <v>0</v>
      </c>
      <c r="AC3652" s="1131">
        <v>0</v>
      </c>
      <c r="AD3652" s="1131">
        <v>0</v>
      </c>
      <c r="AE3652" s="1131">
        <v>0</v>
      </c>
      <c r="AF3652" s="126"/>
      <c r="AG3652" s="126"/>
      <c r="AH3652" s="126"/>
      <c r="AI3652" s="126"/>
      <c r="AJ3652" s="126"/>
      <c r="AK3652" s="126"/>
      <c r="AL3652" s="126">
        <v>3652</v>
      </c>
    </row>
    <row r="3653" spans="1:38">
      <c r="A3653" s="721" t="s">
        <v>1851</v>
      </c>
      <c r="B3653" s="722">
        <v>11</v>
      </c>
      <c r="C3653" s="722">
        <v>1111</v>
      </c>
      <c r="D3653" s="722">
        <v>111111</v>
      </c>
      <c r="E3653" s="721">
        <v>1111111142</v>
      </c>
      <c r="F3653" s="721" t="s">
        <v>4887</v>
      </c>
      <c r="G3653" s="1127">
        <v>0</v>
      </c>
      <c r="H3653" s="1128">
        <v>0</v>
      </c>
      <c r="I3653" s="1128">
        <v>-3717705503.0677814</v>
      </c>
      <c r="J3653" s="1128">
        <v>-3717705503.0700002</v>
      </c>
      <c r="K3653" s="1128">
        <v>0</v>
      </c>
      <c r="L3653" s="1128">
        <v>0</v>
      </c>
      <c r="M3653" s="1128">
        <v>-3717705503.0700002</v>
      </c>
      <c r="N3653" s="1129">
        <v>0</v>
      </c>
      <c r="O3653" s="1128">
        <v>-3717705503.0700002</v>
      </c>
      <c r="P3653" s="1127">
        <v>-371770550.30700004</v>
      </c>
      <c r="Q3653" s="1127">
        <v>0</v>
      </c>
      <c r="R3653" s="1127">
        <v>0</v>
      </c>
      <c r="S3653" s="1127">
        <v>0</v>
      </c>
      <c r="T3653" s="1130">
        <v>0</v>
      </c>
      <c r="U3653" s="1130">
        <v>0</v>
      </c>
      <c r="V3653" s="1130">
        <v>0</v>
      </c>
      <c r="W3653" s="1127">
        <v>0</v>
      </c>
      <c r="X3653" s="1130">
        <v>-371770550.30700004</v>
      </c>
      <c r="Y3653" s="735">
        <v>0.1</v>
      </c>
      <c r="Z3653" s="1131">
        <v>0</v>
      </c>
      <c r="AA3653" s="1131">
        <v>-371770550.30700004</v>
      </c>
      <c r="AB3653" s="1131">
        <v>0</v>
      </c>
      <c r="AC3653" s="1131">
        <v>-371770550.30700004</v>
      </c>
      <c r="AD3653" s="1131">
        <v>0</v>
      </c>
      <c r="AE3653" s="1131">
        <v>0</v>
      </c>
      <c r="AF3653" s="126"/>
      <c r="AG3653" s="126"/>
      <c r="AH3653" s="126"/>
      <c r="AI3653" s="126"/>
      <c r="AJ3653" s="126"/>
      <c r="AK3653" s="126"/>
      <c r="AL3653" s="126">
        <v>3653</v>
      </c>
    </row>
    <row r="3654" spans="1:38">
      <c r="A3654" s="721" t="s">
        <v>1851</v>
      </c>
      <c r="B3654" s="722">
        <v>11</v>
      </c>
      <c r="C3654" s="722">
        <v>1111</v>
      </c>
      <c r="D3654" s="722">
        <v>111111</v>
      </c>
      <c r="E3654" s="721">
        <v>1111111143</v>
      </c>
      <c r="F3654" s="721" t="s">
        <v>4888</v>
      </c>
      <c r="G3654" s="1127">
        <v>0</v>
      </c>
      <c r="H3654" s="1128">
        <v>0</v>
      </c>
      <c r="I3654" s="1128">
        <v>0</v>
      </c>
      <c r="J3654" s="1128">
        <v>0</v>
      </c>
      <c r="K3654" s="1128">
        <v>0</v>
      </c>
      <c r="L3654" s="1128">
        <v>0</v>
      </c>
      <c r="M3654" s="1128">
        <v>0</v>
      </c>
      <c r="N3654" s="1129">
        <v>0</v>
      </c>
      <c r="O3654" s="1128">
        <v>0</v>
      </c>
      <c r="P3654" s="1127">
        <v>0</v>
      </c>
      <c r="Q3654" s="1127">
        <v>0</v>
      </c>
      <c r="R3654" s="1127">
        <v>0</v>
      </c>
      <c r="S3654" s="1127">
        <v>0</v>
      </c>
      <c r="T3654" s="1130">
        <v>0</v>
      </c>
      <c r="U3654" s="1130">
        <v>0</v>
      </c>
      <c r="V3654" s="1130">
        <v>0</v>
      </c>
      <c r="W3654" s="1127">
        <v>0</v>
      </c>
      <c r="X3654" s="1130">
        <v>0</v>
      </c>
      <c r="Y3654" s="735">
        <v>0</v>
      </c>
      <c r="Z3654" s="1131">
        <v>0</v>
      </c>
      <c r="AA3654" s="1131">
        <v>0</v>
      </c>
      <c r="AB3654" s="1131">
        <v>0</v>
      </c>
      <c r="AC3654" s="1131">
        <v>0</v>
      </c>
      <c r="AD3654" s="1131">
        <v>0</v>
      </c>
      <c r="AE3654" s="1131">
        <v>0</v>
      </c>
      <c r="AF3654" s="126"/>
      <c r="AG3654" s="126"/>
      <c r="AH3654" s="126"/>
      <c r="AI3654" s="126"/>
      <c r="AJ3654" s="126"/>
      <c r="AK3654" s="126"/>
      <c r="AL3654" s="126">
        <v>3654</v>
      </c>
    </row>
    <row r="3655" spans="1:38">
      <c r="A3655" s="721" t="s">
        <v>1851</v>
      </c>
      <c r="B3655" s="722">
        <v>11</v>
      </c>
      <c r="C3655" s="722">
        <v>1111</v>
      </c>
      <c r="D3655" s="722">
        <v>111111</v>
      </c>
      <c r="E3655" s="721">
        <v>1111111144</v>
      </c>
      <c r="F3655" s="721" t="s">
        <v>4889</v>
      </c>
      <c r="G3655" s="1127">
        <v>0</v>
      </c>
      <c r="H3655" s="1128">
        <v>0</v>
      </c>
      <c r="I3655" s="1128">
        <v>-6567347470.1054268</v>
      </c>
      <c r="J3655" s="1128">
        <v>-6567347470.1099997</v>
      </c>
      <c r="K3655" s="1128">
        <v>0</v>
      </c>
      <c r="L3655" s="1128">
        <v>0</v>
      </c>
      <c r="M3655" s="1128">
        <v>-6567347470.1099997</v>
      </c>
      <c r="N3655" s="1129">
        <v>0</v>
      </c>
      <c r="O3655" s="1128">
        <v>-6567347470.1099997</v>
      </c>
      <c r="P3655" s="1127">
        <v>-656734747.01100004</v>
      </c>
      <c r="Q3655" s="1127">
        <v>0</v>
      </c>
      <c r="R3655" s="1127">
        <v>0</v>
      </c>
      <c r="S3655" s="1127">
        <v>0</v>
      </c>
      <c r="T3655" s="1130">
        <v>0</v>
      </c>
      <c r="U3655" s="1130">
        <v>0</v>
      </c>
      <c r="V3655" s="1130">
        <v>0</v>
      </c>
      <c r="W3655" s="1127">
        <v>0</v>
      </c>
      <c r="X3655" s="1130">
        <v>-656734747.01100004</v>
      </c>
      <c r="Y3655" s="735">
        <v>0.1</v>
      </c>
      <c r="Z3655" s="1131">
        <v>0</v>
      </c>
      <c r="AA3655" s="1131">
        <v>-656734747.01100004</v>
      </c>
      <c r="AB3655" s="1131">
        <v>0</v>
      </c>
      <c r="AC3655" s="1131">
        <v>-656734747.01100004</v>
      </c>
      <c r="AD3655" s="1131">
        <v>0</v>
      </c>
      <c r="AE3655" s="1131">
        <v>0</v>
      </c>
      <c r="AF3655" s="126"/>
      <c r="AG3655" s="126"/>
      <c r="AH3655" s="126"/>
      <c r="AI3655" s="126"/>
      <c r="AJ3655" s="126"/>
      <c r="AK3655" s="126"/>
      <c r="AL3655" s="126">
        <v>3655</v>
      </c>
    </row>
    <row r="3656" spans="1:38">
      <c r="A3656" s="721" t="s">
        <v>1851</v>
      </c>
      <c r="B3656" s="722">
        <v>11</v>
      </c>
      <c r="C3656" s="722">
        <v>1111</v>
      </c>
      <c r="D3656" s="722">
        <v>111111</v>
      </c>
      <c r="E3656" s="721">
        <v>1111111145</v>
      </c>
      <c r="F3656" s="721" t="s">
        <v>4890</v>
      </c>
      <c r="G3656" s="1127">
        <v>0</v>
      </c>
      <c r="H3656" s="1128">
        <v>0</v>
      </c>
      <c r="I3656" s="1128">
        <v>0</v>
      </c>
      <c r="J3656" s="1128">
        <v>0</v>
      </c>
      <c r="K3656" s="1128">
        <v>0</v>
      </c>
      <c r="L3656" s="1128">
        <v>0</v>
      </c>
      <c r="M3656" s="1128">
        <v>0</v>
      </c>
      <c r="N3656" s="1129">
        <v>0</v>
      </c>
      <c r="O3656" s="1128">
        <v>0</v>
      </c>
      <c r="P3656" s="1127">
        <v>0</v>
      </c>
      <c r="Q3656" s="1127">
        <v>0</v>
      </c>
      <c r="R3656" s="1127">
        <v>0</v>
      </c>
      <c r="S3656" s="1127">
        <v>0</v>
      </c>
      <c r="T3656" s="1130">
        <v>0</v>
      </c>
      <c r="U3656" s="1130">
        <v>0</v>
      </c>
      <c r="V3656" s="1130">
        <v>0</v>
      </c>
      <c r="W3656" s="1127">
        <v>0</v>
      </c>
      <c r="X3656" s="1130">
        <v>0</v>
      </c>
      <c r="Y3656" s="735">
        <v>0</v>
      </c>
      <c r="Z3656" s="1131">
        <v>0</v>
      </c>
      <c r="AA3656" s="1131">
        <v>0</v>
      </c>
      <c r="AB3656" s="1131">
        <v>0</v>
      </c>
      <c r="AC3656" s="1131">
        <v>0</v>
      </c>
      <c r="AD3656" s="1131">
        <v>0</v>
      </c>
      <c r="AE3656" s="1131">
        <v>0</v>
      </c>
      <c r="AF3656" s="126"/>
      <c r="AG3656" s="126"/>
      <c r="AH3656" s="126"/>
      <c r="AI3656" s="126"/>
      <c r="AJ3656" s="126"/>
      <c r="AK3656" s="126"/>
      <c r="AL3656" s="126">
        <v>3656</v>
      </c>
    </row>
    <row r="3657" spans="1:38">
      <c r="A3657" s="721" t="s">
        <v>1851</v>
      </c>
      <c r="B3657" s="722">
        <v>11</v>
      </c>
      <c r="C3657" s="722">
        <v>1111</v>
      </c>
      <c r="D3657" s="722">
        <v>111111</v>
      </c>
      <c r="E3657" s="721">
        <v>1111111146</v>
      </c>
      <c r="F3657" s="721" t="s">
        <v>4891</v>
      </c>
      <c r="G3657" s="1127">
        <v>0</v>
      </c>
      <c r="H3657" s="1128">
        <v>0</v>
      </c>
      <c r="I3657" s="1128">
        <v>0</v>
      </c>
      <c r="J3657" s="1128">
        <v>0</v>
      </c>
      <c r="K3657" s="1128">
        <v>0</v>
      </c>
      <c r="L3657" s="1128">
        <v>0</v>
      </c>
      <c r="M3657" s="1128">
        <v>0</v>
      </c>
      <c r="N3657" s="1129">
        <v>0</v>
      </c>
      <c r="O3657" s="1128">
        <v>0</v>
      </c>
      <c r="P3657" s="1127">
        <v>0</v>
      </c>
      <c r="Q3657" s="1127">
        <v>0</v>
      </c>
      <c r="R3657" s="1127">
        <v>0</v>
      </c>
      <c r="S3657" s="1127">
        <v>0</v>
      </c>
      <c r="T3657" s="1130">
        <v>0</v>
      </c>
      <c r="U3657" s="1130">
        <v>0</v>
      </c>
      <c r="V3657" s="1130">
        <v>0</v>
      </c>
      <c r="W3657" s="1127">
        <v>0</v>
      </c>
      <c r="X3657" s="1130">
        <v>0</v>
      </c>
      <c r="Y3657" s="735">
        <v>0</v>
      </c>
      <c r="Z3657" s="1131">
        <v>0</v>
      </c>
      <c r="AA3657" s="1131">
        <v>0</v>
      </c>
      <c r="AB3657" s="1131">
        <v>0</v>
      </c>
      <c r="AC3657" s="1131">
        <v>0</v>
      </c>
      <c r="AD3657" s="1131">
        <v>0</v>
      </c>
      <c r="AE3657" s="1131">
        <v>0</v>
      </c>
      <c r="AF3657" s="126"/>
      <c r="AG3657" s="126"/>
      <c r="AH3657" s="126"/>
      <c r="AI3657" s="126"/>
      <c r="AJ3657" s="126"/>
      <c r="AK3657" s="126"/>
      <c r="AL3657" s="126">
        <v>3657</v>
      </c>
    </row>
    <row r="3658" spans="1:38">
      <c r="A3658" s="721" t="s">
        <v>1851</v>
      </c>
      <c r="B3658" s="722">
        <v>11</v>
      </c>
      <c r="C3658" s="722">
        <v>1111</v>
      </c>
      <c r="D3658" s="722">
        <v>111111</v>
      </c>
      <c r="E3658" s="721">
        <v>1111111147</v>
      </c>
      <c r="F3658" s="721" t="s">
        <v>4892</v>
      </c>
      <c r="G3658" s="1127">
        <v>0</v>
      </c>
      <c r="H3658" s="1128">
        <v>0</v>
      </c>
      <c r="I3658" s="1128">
        <v>0</v>
      </c>
      <c r="J3658" s="1128">
        <v>0</v>
      </c>
      <c r="K3658" s="1128">
        <v>0</v>
      </c>
      <c r="L3658" s="1128">
        <v>0</v>
      </c>
      <c r="M3658" s="1128">
        <v>0</v>
      </c>
      <c r="N3658" s="1129">
        <v>0</v>
      </c>
      <c r="O3658" s="1128">
        <v>0</v>
      </c>
      <c r="P3658" s="1127">
        <v>0</v>
      </c>
      <c r="Q3658" s="1127">
        <v>0</v>
      </c>
      <c r="R3658" s="1127">
        <v>0</v>
      </c>
      <c r="S3658" s="1127">
        <v>0</v>
      </c>
      <c r="T3658" s="1130">
        <v>0</v>
      </c>
      <c r="U3658" s="1130">
        <v>0</v>
      </c>
      <c r="V3658" s="1130">
        <v>0</v>
      </c>
      <c r="W3658" s="1127">
        <v>0</v>
      </c>
      <c r="X3658" s="1130">
        <v>0</v>
      </c>
      <c r="Y3658" s="735">
        <v>0</v>
      </c>
      <c r="Z3658" s="1131">
        <v>0</v>
      </c>
      <c r="AA3658" s="1131">
        <v>0</v>
      </c>
      <c r="AB3658" s="1131">
        <v>0</v>
      </c>
      <c r="AC3658" s="1131">
        <v>0</v>
      </c>
      <c r="AD3658" s="1131">
        <v>0</v>
      </c>
      <c r="AE3658" s="1131">
        <v>0</v>
      </c>
      <c r="AF3658" s="126"/>
      <c r="AG3658" s="126"/>
      <c r="AH3658" s="126"/>
      <c r="AI3658" s="126"/>
      <c r="AJ3658" s="126"/>
      <c r="AK3658" s="126"/>
      <c r="AL3658" s="126">
        <v>3658</v>
      </c>
    </row>
    <row r="3659" spans="1:38">
      <c r="A3659" s="721" t="s">
        <v>1851</v>
      </c>
      <c r="B3659" s="722">
        <v>11</v>
      </c>
      <c r="C3659" s="722">
        <v>1111</v>
      </c>
      <c r="D3659" s="722">
        <v>111111</v>
      </c>
      <c r="E3659" s="721">
        <v>1111111148</v>
      </c>
      <c r="F3659" s="721" t="s">
        <v>4893</v>
      </c>
      <c r="G3659" s="1127">
        <v>0</v>
      </c>
      <c r="H3659" s="1128">
        <v>0</v>
      </c>
      <c r="I3659" s="1128">
        <v>0</v>
      </c>
      <c r="J3659" s="1128">
        <v>0</v>
      </c>
      <c r="K3659" s="1128">
        <v>0</v>
      </c>
      <c r="L3659" s="1128">
        <v>0</v>
      </c>
      <c r="M3659" s="1128">
        <v>0</v>
      </c>
      <c r="N3659" s="1129">
        <v>0</v>
      </c>
      <c r="O3659" s="1128">
        <v>0</v>
      </c>
      <c r="P3659" s="1127">
        <v>0</v>
      </c>
      <c r="Q3659" s="1127">
        <v>0</v>
      </c>
      <c r="R3659" s="1127">
        <v>0</v>
      </c>
      <c r="S3659" s="1127">
        <v>0</v>
      </c>
      <c r="T3659" s="1130">
        <v>0</v>
      </c>
      <c r="U3659" s="1130">
        <v>0</v>
      </c>
      <c r="V3659" s="1130">
        <v>0</v>
      </c>
      <c r="W3659" s="1127">
        <v>0</v>
      </c>
      <c r="X3659" s="1130">
        <v>0</v>
      </c>
      <c r="Y3659" s="735">
        <v>0</v>
      </c>
      <c r="Z3659" s="1131">
        <v>0</v>
      </c>
      <c r="AA3659" s="1131">
        <v>0</v>
      </c>
      <c r="AB3659" s="1131">
        <v>0</v>
      </c>
      <c r="AC3659" s="1131">
        <v>0</v>
      </c>
      <c r="AD3659" s="1131">
        <v>0</v>
      </c>
      <c r="AE3659" s="1131">
        <v>0</v>
      </c>
      <c r="AF3659" s="126"/>
      <c r="AG3659" s="126"/>
      <c r="AH3659" s="126"/>
      <c r="AI3659" s="126"/>
      <c r="AJ3659" s="126"/>
      <c r="AK3659" s="126"/>
      <c r="AL3659" s="126">
        <v>3659</v>
      </c>
    </row>
    <row r="3660" spans="1:38">
      <c r="A3660" s="721" t="s">
        <v>1851</v>
      </c>
      <c r="B3660" s="722">
        <v>11</v>
      </c>
      <c r="C3660" s="722">
        <v>1111</v>
      </c>
      <c r="D3660" s="722">
        <v>111111</v>
      </c>
      <c r="E3660" s="721">
        <v>1111111149</v>
      </c>
      <c r="F3660" s="721" t="s">
        <v>4894</v>
      </c>
      <c r="G3660" s="1127">
        <v>0</v>
      </c>
      <c r="H3660" s="1128">
        <v>0</v>
      </c>
      <c r="I3660" s="1128">
        <v>0</v>
      </c>
      <c r="J3660" s="1128">
        <v>0</v>
      </c>
      <c r="K3660" s="1128">
        <v>0</v>
      </c>
      <c r="L3660" s="1128">
        <v>0</v>
      </c>
      <c r="M3660" s="1128">
        <v>0</v>
      </c>
      <c r="N3660" s="1129">
        <v>0</v>
      </c>
      <c r="O3660" s="1128">
        <v>0</v>
      </c>
      <c r="P3660" s="1127">
        <v>0</v>
      </c>
      <c r="Q3660" s="1127">
        <v>0</v>
      </c>
      <c r="R3660" s="1127">
        <v>0</v>
      </c>
      <c r="S3660" s="1127">
        <v>0</v>
      </c>
      <c r="T3660" s="1130">
        <v>0</v>
      </c>
      <c r="U3660" s="1130">
        <v>0</v>
      </c>
      <c r="V3660" s="1130">
        <v>0</v>
      </c>
      <c r="W3660" s="1127">
        <v>0</v>
      </c>
      <c r="X3660" s="1130">
        <v>0</v>
      </c>
      <c r="Y3660" s="735">
        <v>0</v>
      </c>
      <c r="Z3660" s="1131">
        <v>0</v>
      </c>
      <c r="AA3660" s="1131">
        <v>0</v>
      </c>
      <c r="AB3660" s="1131">
        <v>0</v>
      </c>
      <c r="AC3660" s="1131">
        <v>0</v>
      </c>
      <c r="AD3660" s="1131">
        <v>0</v>
      </c>
      <c r="AE3660" s="1131">
        <v>0</v>
      </c>
      <c r="AF3660" s="126"/>
      <c r="AG3660" s="126"/>
      <c r="AH3660" s="126"/>
      <c r="AI3660" s="126"/>
      <c r="AJ3660" s="126"/>
      <c r="AK3660" s="126"/>
      <c r="AL3660" s="126">
        <v>3660</v>
      </c>
    </row>
    <row r="3661" spans="1:38">
      <c r="A3661" s="721" t="s">
        <v>1851</v>
      </c>
      <c r="B3661" s="722">
        <v>11</v>
      </c>
      <c r="C3661" s="722">
        <v>1111</v>
      </c>
      <c r="D3661" s="722">
        <v>111111</v>
      </c>
      <c r="E3661" s="721">
        <v>1111111150</v>
      </c>
      <c r="F3661" s="721" t="s">
        <v>4895</v>
      </c>
      <c r="G3661" s="1127">
        <v>0</v>
      </c>
      <c r="H3661" s="1128">
        <v>0</v>
      </c>
      <c r="I3661" s="1128">
        <v>0</v>
      </c>
      <c r="J3661" s="1128">
        <v>0</v>
      </c>
      <c r="K3661" s="1128">
        <v>0</v>
      </c>
      <c r="L3661" s="1128">
        <v>0</v>
      </c>
      <c r="M3661" s="1128">
        <v>0</v>
      </c>
      <c r="N3661" s="1129">
        <v>0</v>
      </c>
      <c r="O3661" s="1128">
        <v>0</v>
      </c>
      <c r="P3661" s="1127">
        <v>0</v>
      </c>
      <c r="Q3661" s="1127">
        <v>0</v>
      </c>
      <c r="R3661" s="1127">
        <v>0</v>
      </c>
      <c r="S3661" s="1127">
        <v>0</v>
      </c>
      <c r="T3661" s="1130">
        <v>0</v>
      </c>
      <c r="U3661" s="1130">
        <v>0</v>
      </c>
      <c r="V3661" s="1130">
        <v>0</v>
      </c>
      <c r="W3661" s="1127">
        <v>0</v>
      </c>
      <c r="X3661" s="1130">
        <v>0</v>
      </c>
      <c r="Y3661" s="735">
        <v>0</v>
      </c>
      <c r="Z3661" s="1131">
        <v>0</v>
      </c>
      <c r="AA3661" s="1131">
        <v>0</v>
      </c>
      <c r="AB3661" s="1131">
        <v>0</v>
      </c>
      <c r="AC3661" s="1131">
        <v>0</v>
      </c>
      <c r="AD3661" s="1131">
        <v>0</v>
      </c>
      <c r="AE3661" s="1131">
        <v>0</v>
      </c>
      <c r="AF3661" s="126"/>
      <c r="AG3661" s="126"/>
      <c r="AH3661" s="126"/>
      <c r="AI3661" s="126"/>
      <c r="AJ3661" s="126"/>
      <c r="AK3661" s="126"/>
      <c r="AL3661" s="126">
        <v>3661</v>
      </c>
    </row>
    <row r="3662" spans="1:38">
      <c r="A3662" s="721" t="s">
        <v>1851</v>
      </c>
      <c r="B3662" s="722">
        <v>11</v>
      </c>
      <c r="C3662" s="722">
        <v>1111</v>
      </c>
      <c r="D3662" s="722">
        <v>111111</v>
      </c>
      <c r="E3662" s="721">
        <v>1111111151</v>
      </c>
      <c r="F3662" s="721" t="s">
        <v>4896</v>
      </c>
      <c r="G3662" s="1127">
        <v>0</v>
      </c>
      <c r="H3662" s="1128">
        <v>0</v>
      </c>
      <c r="I3662" s="1128">
        <v>0</v>
      </c>
      <c r="J3662" s="1128">
        <v>0</v>
      </c>
      <c r="K3662" s="1128">
        <v>0</v>
      </c>
      <c r="L3662" s="1128">
        <v>0</v>
      </c>
      <c r="M3662" s="1128">
        <v>0</v>
      </c>
      <c r="N3662" s="1129">
        <v>0</v>
      </c>
      <c r="O3662" s="1128">
        <v>0</v>
      </c>
      <c r="P3662" s="1127">
        <v>0</v>
      </c>
      <c r="Q3662" s="1127">
        <v>0</v>
      </c>
      <c r="R3662" s="1127">
        <v>0</v>
      </c>
      <c r="S3662" s="1127">
        <v>0</v>
      </c>
      <c r="T3662" s="1130">
        <v>0</v>
      </c>
      <c r="U3662" s="1130">
        <v>0</v>
      </c>
      <c r="V3662" s="1130">
        <v>0</v>
      </c>
      <c r="W3662" s="1127">
        <v>0</v>
      </c>
      <c r="X3662" s="1130">
        <v>0</v>
      </c>
      <c r="Y3662" s="735">
        <v>0</v>
      </c>
      <c r="Z3662" s="1131">
        <v>0</v>
      </c>
      <c r="AA3662" s="1131">
        <v>0</v>
      </c>
      <c r="AB3662" s="1131">
        <v>0</v>
      </c>
      <c r="AC3662" s="1131">
        <v>0</v>
      </c>
      <c r="AD3662" s="1131">
        <v>0</v>
      </c>
      <c r="AE3662" s="1131">
        <v>0</v>
      </c>
      <c r="AF3662" s="126"/>
      <c r="AG3662" s="126"/>
      <c r="AH3662" s="126"/>
      <c r="AI3662" s="126"/>
      <c r="AJ3662" s="126"/>
      <c r="AK3662" s="126"/>
      <c r="AL3662" s="126">
        <v>3662</v>
      </c>
    </row>
    <row r="3663" spans="1:38">
      <c r="A3663" s="721" t="s">
        <v>1891</v>
      </c>
      <c r="B3663" s="722">
        <v>18</v>
      </c>
      <c r="C3663" s="722">
        <v>1816</v>
      </c>
      <c r="D3663" s="722">
        <v>181610</v>
      </c>
      <c r="E3663" s="721">
        <v>1816109795</v>
      </c>
      <c r="F3663" s="721" t="s">
        <v>4914</v>
      </c>
      <c r="G3663" s="1127">
        <v>0</v>
      </c>
      <c r="H3663" s="1128">
        <v>0</v>
      </c>
      <c r="I3663" s="1128">
        <v>1097168307</v>
      </c>
      <c r="J3663" s="1128">
        <v>1097168307</v>
      </c>
      <c r="K3663" s="1128">
        <v>0</v>
      </c>
      <c r="L3663" s="1128">
        <v>1097168307</v>
      </c>
      <c r="M3663" s="1128">
        <v>0</v>
      </c>
      <c r="N3663" s="1129">
        <v>0</v>
      </c>
      <c r="O3663" s="1128">
        <v>1097168307</v>
      </c>
      <c r="P3663" s="1127">
        <v>405952273.58999997</v>
      </c>
      <c r="Q3663" s="1127">
        <v>0</v>
      </c>
      <c r="R3663" s="1127">
        <v>0</v>
      </c>
      <c r="S3663" s="1127">
        <v>0</v>
      </c>
      <c r="T3663" s="1130">
        <v>0</v>
      </c>
      <c r="U3663" s="1130">
        <v>0</v>
      </c>
      <c r="V3663" s="1130">
        <v>0</v>
      </c>
      <c r="W3663" s="1127">
        <v>0</v>
      </c>
      <c r="X3663" s="1130">
        <v>405952273.58999997</v>
      </c>
      <c r="Y3663" s="735">
        <v>0.37</v>
      </c>
      <c r="Z3663" s="1131">
        <v>405952273.58999997</v>
      </c>
      <c r="AA3663" s="1131">
        <v>0</v>
      </c>
      <c r="AB3663" s="1131">
        <v>497150787.71939993</v>
      </c>
      <c r="AC3663" s="1131">
        <v>0</v>
      </c>
      <c r="AD3663" s="1131">
        <v>-91198514.129399955</v>
      </c>
      <c r="AE3663" s="1131">
        <v>0</v>
      </c>
      <c r="AF3663" s="126"/>
      <c r="AG3663" s="126"/>
      <c r="AH3663" s="126"/>
      <c r="AI3663" s="126"/>
      <c r="AJ3663" s="126"/>
      <c r="AK3663" s="126"/>
      <c r="AL3663" s="126">
        <v>3663</v>
      </c>
    </row>
    <row r="3664" spans="1:38">
      <c r="A3664" s="721" t="s">
        <v>1891</v>
      </c>
      <c r="B3664" s="722">
        <v>18</v>
      </c>
      <c r="C3664" s="722">
        <v>1816</v>
      </c>
      <c r="D3664" s="722">
        <v>181625</v>
      </c>
      <c r="E3664" s="721">
        <v>1816259795</v>
      </c>
      <c r="F3664" s="721" t="s">
        <v>4915</v>
      </c>
      <c r="G3664" s="1127">
        <v>0</v>
      </c>
      <c r="H3664" s="1128">
        <v>0</v>
      </c>
      <c r="I3664" s="1128">
        <v>299742168</v>
      </c>
      <c r="J3664" s="1128">
        <v>299742168</v>
      </c>
      <c r="K3664" s="1128">
        <v>0</v>
      </c>
      <c r="L3664" s="1128">
        <v>299742168</v>
      </c>
      <c r="M3664" s="1128">
        <v>0</v>
      </c>
      <c r="N3664" s="1129">
        <v>0</v>
      </c>
      <c r="O3664" s="1128">
        <v>299742168</v>
      </c>
      <c r="P3664" s="1127">
        <v>110904602.16</v>
      </c>
      <c r="Q3664" s="1127">
        <v>0</v>
      </c>
      <c r="R3664" s="1127">
        <v>0</v>
      </c>
      <c r="S3664" s="1127">
        <v>0</v>
      </c>
      <c r="T3664" s="1130">
        <v>0</v>
      </c>
      <c r="U3664" s="1130">
        <v>0</v>
      </c>
      <c r="V3664" s="1130">
        <v>0</v>
      </c>
      <c r="W3664" s="1127">
        <v>0</v>
      </c>
      <c r="X3664" s="1130">
        <v>110904602.16</v>
      </c>
      <c r="Y3664" s="735">
        <v>0.37</v>
      </c>
      <c r="Z3664" s="1131">
        <v>110904602.16</v>
      </c>
      <c r="AA3664" s="1131">
        <v>0</v>
      </c>
      <c r="AB3664" s="1131">
        <v>156894078.30759999</v>
      </c>
      <c r="AC3664" s="1131">
        <v>0</v>
      </c>
      <c r="AD3664" s="1131">
        <v>-45989476.147599995</v>
      </c>
      <c r="AE3664" s="1131">
        <v>0</v>
      </c>
      <c r="AF3664" s="126"/>
      <c r="AG3664" s="126"/>
      <c r="AH3664" s="126"/>
      <c r="AI3664" s="126"/>
      <c r="AJ3664" s="126"/>
      <c r="AK3664" s="126"/>
      <c r="AL3664" s="126">
        <v>3664</v>
      </c>
    </row>
    <row r="3665" spans="1:38">
      <c r="A3665" s="721" t="s">
        <v>1851</v>
      </c>
      <c r="B3665" s="722">
        <v>11</v>
      </c>
      <c r="C3665" s="722">
        <v>1111</v>
      </c>
      <c r="D3665" s="722">
        <v>111111</v>
      </c>
      <c r="E3665" s="721">
        <v>1111111152</v>
      </c>
      <c r="F3665" s="721" t="s">
        <v>4917</v>
      </c>
      <c r="G3665" s="1127">
        <v>0</v>
      </c>
      <c r="H3665" s="1128">
        <v>0</v>
      </c>
      <c r="I3665" s="1128">
        <v>-195196966598</v>
      </c>
      <c r="J3665" s="1128">
        <v>-195196966598</v>
      </c>
      <c r="K3665" s="1128">
        <v>0</v>
      </c>
      <c r="L3665" s="1128">
        <v>0</v>
      </c>
      <c r="M3665" s="1128">
        <v>-195196966598</v>
      </c>
      <c r="N3665" s="1129">
        <v>0</v>
      </c>
      <c r="O3665" s="1128">
        <v>-195196966598</v>
      </c>
      <c r="P3665" s="1127">
        <v>-72222877641.259995</v>
      </c>
      <c r="Q3665" s="1127">
        <v>0</v>
      </c>
      <c r="R3665" s="1127">
        <v>0</v>
      </c>
      <c r="S3665" s="1127">
        <v>0</v>
      </c>
      <c r="T3665" s="1130">
        <v>0</v>
      </c>
      <c r="U3665" s="1130">
        <v>0</v>
      </c>
      <c r="V3665" s="1130">
        <v>0</v>
      </c>
      <c r="W3665" s="1127">
        <v>0</v>
      </c>
      <c r="X3665" s="1130">
        <v>-72222877641.259995</v>
      </c>
      <c r="Y3665" s="735">
        <v>0.37</v>
      </c>
      <c r="Z3665" s="1131">
        <v>0</v>
      </c>
      <c r="AA3665" s="1131">
        <v>-72222877641.259995</v>
      </c>
      <c r="AB3665" s="1131">
        <v>0</v>
      </c>
      <c r="AC3665" s="1131">
        <v>-72222877641.259995</v>
      </c>
      <c r="AD3665" s="1131">
        <v>0</v>
      </c>
      <c r="AE3665" s="1131">
        <v>0</v>
      </c>
      <c r="AF3665" s="126"/>
      <c r="AG3665" s="126"/>
      <c r="AH3665" s="126"/>
      <c r="AI3665" s="126"/>
      <c r="AJ3665" s="126"/>
      <c r="AK3665" s="126"/>
      <c r="AL3665" s="126">
        <v>3665</v>
      </c>
    </row>
    <row r="3666" spans="1:38">
      <c r="A3666" s="721" t="s">
        <v>1851</v>
      </c>
      <c r="B3666" s="722">
        <v>11</v>
      </c>
      <c r="C3666" s="722">
        <v>1111</v>
      </c>
      <c r="D3666" s="722">
        <v>111111</v>
      </c>
      <c r="E3666" s="721">
        <v>1111111153</v>
      </c>
      <c r="F3666" s="721" t="s">
        <v>4916</v>
      </c>
      <c r="G3666" s="1127">
        <v>0</v>
      </c>
      <c r="H3666" s="1128">
        <v>0</v>
      </c>
      <c r="I3666" s="1128">
        <v>195196965996.24969</v>
      </c>
      <c r="J3666" s="1128">
        <v>195196965996.25</v>
      </c>
      <c r="K3666" s="1128">
        <v>0</v>
      </c>
      <c r="L3666" s="1128">
        <v>195196965996.25</v>
      </c>
      <c r="M3666" s="1128">
        <v>0</v>
      </c>
      <c r="N3666" s="1129">
        <v>0</v>
      </c>
      <c r="O3666" s="1128">
        <v>195196965996.25</v>
      </c>
      <c r="P3666" s="1127">
        <v>19519696599.625</v>
      </c>
      <c r="Q3666" s="1127">
        <v>0</v>
      </c>
      <c r="R3666" s="1127">
        <v>0</v>
      </c>
      <c r="S3666" s="1127">
        <v>0</v>
      </c>
      <c r="T3666" s="1130">
        <v>0</v>
      </c>
      <c r="U3666" s="1130">
        <v>0</v>
      </c>
      <c r="V3666" s="1130">
        <v>0</v>
      </c>
      <c r="W3666" s="1127">
        <v>0</v>
      </c>
      <c r="X3666" s="1130">
        <v>19519696599.625</v>
      </c>
      <c r="Y3666" s="735">
        <v>0.1</v>
      </c>
      <c r="Z3666" s="1131">
        <v>19519696599.625</v>
      </c>
      <c r="AA3666" s="1131">
        <v>0</v>
      </c>
      <c r="AB3666" s="1131">
        <v>19519710147.197002</v>
      </c>
      <c r="AC3666" s="1131">
        <v>0</v>
      </c>
      <c r="AD3666" s="1131">
        <v>-13547.572002410889</v>
      </c>
      <c r="AE3666" s="1131">
        <v>0</v>
      </c>
      <c r="AF3666" s="126"/>
      <c r="AG3666" s="126"/>
      <c r="AH3666" s="126"/>
      <c r="AI3666" s="126"/>
      <c r="AJ3666" s="126"/>
      <c r="AK3666" s="126"/>
      <c r="AL3666" s="126">
        <v>3666</v>
      </c>
    </row>
    <row r="3667" spans="1:38">
      <c r="A3667" s="721" t="s">
        <v>4988</v>
      </c>
      <c r="B3667" s="722">
        <v>11</v>
      </c>
      <c r="C3667" s="722">
        <v>1111</v>
      </c>
      <c r="D3667" s="722">
        <v>111111</v>
      </c>
      <c r="E3667" s="721">
        <v>1111111154</v>
      </c>
      <c r="F3667" s="721" t="s">
        <v>4989</v>
      </c>
      <c r="G3667" s="1127">
        <v>0</v>
      </c>
      <c r="H3667" s="1128">
        <v>0</v>
      </c>
      <c r="I3667" s="1128">
        <v>0</v>
      </c>
      <c r="J3667" s="1128">
        <v>0</v>
      </c>
      <c r="K3667" s="1128">
        <v>0</v>
      </c>
      <c r="L3667" s="1128">
        <v>0</v>
      </c>
      <c r="M3667" s="1128">
        <v>0</v>
      </c>
      <c r="N3667" s="1129">
        <v>0</v>
      </c>
      <c r="O3667" s="1128">
        <v>0</v>
      </c>
      <c r="P3667" s="1127">
        <v>0</v>
      </c>
      <c r="Q3667" s="1127">
        <v>0</v>
      </c>
      <c r="R3667" s="1127">
        <v>0</v>
      </c>
      <c r="S3667" s="1127">
        <v>0</v>
      </c>
      <c r="T3667" s="1130">
        <v>0</v>
      </c>
      <c r="U3667" s="1130">
        <v>0</v>
      </c>
      <c r="V3667" s="1130">
        <v>0</v>
      </c>
      <c r="W3667" s="1127">
        <v>0</v>
      </c>
      <c r="X3667" s="1130">
        <v>0</v>
      </c>
      <c r="Y3667" s="735">
        <v>0</v>
      </c>
      <c r="Z3667" s="1131">
        <v>0</v>
      </c>
      <c r="AA3667" s="1131">
        <v>0</v>
      </c>
      <c r="AB3667" s="1131">
        <v>0</v>
      </c>
      <c r="AC3667" s="1131">
        <v>0</v>
      </c>
      <c r="AD3667" s="1131">
        <v>0</v>
      </c>
      <c r="AE3667" s="1131">
        <v>0</v>
      </c>
      <c r="AF3667" s="126"/>
      <c r="AG3667" s="126"/>
      <c r="AH3667" s="126"/>
      <c r="AI3667" s="126"/>
      <c r="AJ3667" s="126"/>
      <c r="AK3667" s="126"/>
      <c r="AL3667" s="126">
        <v>3667</v>
      </c>
    </row>
    <row r="3668" spans="1:38">
      <c r="A3668" s="721" t="s">
        <v>1849</v>
      </c>
      <c r="B3668" s="722">
        <v>13</v>
      </c>
      <c r="C3668" s="722">
        <v>1352</v>
      </c>
      <c r="D3668" s="722">
        <v>135210</v>
      </c>
      <c r="E3668" s="721">
        <v>1352100742</v>
      </c>
      <c r="F3668" s="721" t="s">
        <v>4999</v>
      </c>
      <c r="G3668" s="1127">
        <v>29553176416</v>
      </c>
      <c r="H3668" s="1128">
        <v>0</v>
      </c>
      <c r="I3668" s="1128">
        <v>0</v>
      </c>
      <c r="J3668" s="1128">
        <v>-29553176416</v>
      </c>
      <c r="K3668" s="1128">
        <v>0</v>
      </c>
      <c r="L3668" s="1128">
        <v>0</v>
      </c>
      <c r="M3668" s="1128">
        <v>-29553176416</v>
      </c>
      <c r="N3668" s="1129">
        <v>0</v>
      </c>
      <c r="O3668" s="1128">
        <v>-29553176416</v>
      </c>
      <c r="P3668" s="1127">
        <v>-10934675273.92</v>
      </c>
      <c r="Q3668" s="1127">
        <v>0</v>
      </c>
      <c r="R3668" s="1127">
        <v>0</v>
      </c>
      <c r="S3668" s="1127">
        <v>0</v>
      </c>
      <c r="T3668" s="1130">
        <v>0</v>
      </c>
      <c r="U3668" s="1130">
        <v>0</v>
      </c>
      <c r="V3668" s="1130">
        <v>0</v>
      </c>
      <c r="W3668" s="1127">
        <v>0</v>
      </c>
      <c r="X3668" s="1130">
        <v>-10934675273.92</v>
      </c>
      <c r="Y3668" s="735">
        <v>0.37</v>
      </c>
      <c r="Z3668" s="1131">
        <v>0</v>
      </c>
      <c r="AA3668" s="1131">
        <v>-10934675273.92</v>
      </c>
      <c r="AB3668" s="1131">
        <v>0</v>
      </c>
      <c r="AC3668" s="1131">
        <v>0</v>
      </c>
      <c r="AD3668" s="1131">
        <v>0</v>
      </c>
      <c r="AE3668" s="1131">
        <v>-10934675273.92</v>
      </c>
      <c r="AF3668" s="126"/>
      <c r="AG3668" s="126"/>
      <c r="AH3668" s="126"/>
      <c r="AI3668" s="126"/>
      <c r="AJ3668" s="126"/>
      <c r="AK3668" s="126"/>
      <c r="AL3668" s="126">
        <v>3668</v>
      </c>
    </row>
    <row r="3669" spans="1:38">
      <c r="A3669" s="721" t="s">
        <v>1858</v>
      </c>
      <c r="B3669" s="722">
        <v>13</v>
      </c>
      <c r="C3669" s="722">
        <v>1395</v>
      </c>
      <c r="D3669" s="722">
        <v>139500</v>
      </c>
      <c r="E3669" s="721">
        <v>1395001201</v>
      </c>
      <c r="F3669" s="721" t="s">
        <v>5000</v>
      </c>
      <c r="G3669" s="1127">
        <v>0</v>
      </c>
      <c r="H3669" s="1128">
        <v>0</v>
      </c>
      <c r="I3669" s="1128">
        <v>0</v>
      </c>
      <c r="J3669" s="1128">
        <v>0</v>
      </c>
      <c r="K3669" s="1128">
        <v>0</v>
      </c>
      <c r="L3669" s="1128">
        <v>0</v>
      </c>
      <c r="M3669" s="1128">
        <v>0</v>
      </c>
      <c r="N3669" s="1129">
        <v>0</v>
      </c>
      <c r="O3669" s="1128">
        <v>0</v>
      </c>
      <c r="P3669" s="1127">
        <v>0</v>
      </c>
      <c r="Q3669" s="1127">
        <v>0</v>
      </c>
      <c r="R3669" s="1127">
        <v>0</v>
      </c>
      <c r="S3669" s="1127">
        <v>0</v>
      </c>
      <c r="T3669" s="1130">
        <v>0</v>
      </c>
      <c r="U3669" s="1130">
        <v>0</v>
      </c>
      <c r="V3669" s="1130">
        <v>0</v>
      </c>
      <c r="W3669" s="1127">
        <v>0</v>
      </c>
      <c r="X3669" s="1130">
        <v>0</v>
      </c>
      <c r="Y3669" s="735">
        <v>0</v>
      </c>
      <c r="Z3669" s="1131">
        <v>0</v>
      </c>
      <c r="AA3669" s="1131">
        <v>0</v>
      </c>
      <c r="AB3669" s="1131">
        <v>0</v>
      </c>
      <c r="AC3669" s="1131">
        <v>0</v>
      </c>
      <c r="AD3669" s="1131">
        <v>0</v>
      </c>
      <c r="AE3669" s="1131">
        <v>0</v>
      </c>
      <c r="AF3669" s="126"/>
      <c r="AG3669" s="126"/>
      <c r="AH3669" s="126"/>
      <c r="AI3669" s="126"/>
      <c r="AJ3669" s="126"/>
      <c r="AK3669" s="126"/>
      <c r="AL3669" s="126">
        <v>3669</v>
      </c>
    </row>
    <row r="3670" spans="1:38">
      <c r="A3670" s="721" t="s">
        <v>1891</v>
      </c>
      <c r="B3670" s="722">
        <v>14</v>
      </c>
      <c r="C3670" s="722">
        <v>1410</v>
      </c>
      <c r="D3670" s="722">
        <v>141010</v>
      </c>
      <c r="E3670" s="721">
        <v>1410109743</v>
      </c>
      <c r="F3670" s="721" t="s">
        <v>5001</v>
      </c>
      <c r="G3670" s="1127">
        <v>2335763408</v>
      </c>
      <c r="H3670" s="1128">
        <v>0</v>
      </c>
      <c r="I3670" s="1128">
        <v>0</v>
      </c>
      <c r="J3670" s="1128">
        <v>-2335763408</v>
      </c>
      <c r="K3670" s="1128">
        <v>0</v>
      </c>
      <c r="L3670" s="1128">
        <v>0</v>
      </c>
      <c r="M3670" s="1128">
        <v>-2335763408</v>
      </c>
      <c r="N3670" s="1129">
        <v>0</v>
      </c>
      <c r="O3670" s="1128">
        <v>-2335763408</v>
      </c>
      <c r="P3670" s="1127">
        <v>-864232460.96000004</v>
      </c>
      <c r="Q3670" s="1127">
        <v>0</v>
      </c>
      <c r="R3670" s="1127">
        <v>0</v>
      </c>
      <c r="S3670" s="1127">
        <v>0</v>
      </c>
      <c r="T3670" s="1130">
        <v>0</v>
      </c>
      <c r="U3670" s="1130">
        <v>0</v>
      </c>
      <c r="V3670" s="1130">
        <v>0</v>
      </c>
      <c r="W3670" s="1127">
        <v>0</v>
      </c>
      <c r="X3670" s="1130">
        <v>-864232460.96000004</v>
      </c>
      <c r="Y3670" s="735">
        <v>0.37</v>
      </c>
      <c r="Z3670" s="1131">
        <v>0</v>
      </c>
      <c r="AA3670" s="1131">
        <v>-864232460.96000004</v>
      </c>
      <c r="AB3670" s="1131">
        <v>0</v>
      </c>
      <c r="AC3670" s="1131">
        <v>0</v>
      </c>
      <c r="AD3670" s="1131">
        <v>0</v>
      </c>
      <c r="AE3670" s="1131">
        <v>-864232460.96000004</v>
      </c>
      <c r="AF3670" s="126"/>
      <c r="AG3670" s="126"/>
      <c r="AH3670" s="126"/>
      <c r="AI3670" s="126"/>
      <c r="AJ3670" s="126"/>
      <c r="AK3670" s="126"/>
      <c r="AL3670" s="126">
        <v>3670</v>
      </c>
    </row>
    <row r="3671" spans="1:38">
      <c r="A3671" s="721" t="s">
        <v>1891</v>
      </c>
      <c r="B3671" s="722">
        <v>14</v>
      </c>
      <c r="C3671" s="722">
        <v>1410</v>
      </c>
      <c r="D3671" s="722">
        <v>141010</v>
      </c>
      <c r="E3671" s="721">
        <v>1410109748</v>
      </c>
      <c r="F3671" s="721" t="s">
        <v>5002</v>
      </c>
      <c r="G3671" s="1127">
        <v>388770021</v>
      </c>
      <c r="H3671" s="1128">
        <v>0</v>
      </c>
      <c r="I3671" s="1128">
        <v>0</v>
      </c>
      <c r="J3671" s="1128">
        <v>-388770021</v>
      </c>
      <c r="K3671" s="1128">
        <v>0</v>
      </c>
      <c r="L3671" s="1128">
        <v>0</v>
      </c>
      <c r="M3671" s="1128">
        <v>-388770021</v>
      </c>
      <c r="N3671" s="1129">
        <v>0</v>
      </c>
      <c r="O3671" s="1128">
        <v>-388770021</v>
      </c>
      <c r="P3671" s="1127">
        <v>-143844907.77000001</v>
      </c>
      <c r="Q3671" s="1127">
        <v>0</v>
      </c>
      <c r="R3671" s="1127">
        <v>0</v>
      </c>
      <c r="S3671" s="1127">
        <v>0</v>
      </c>
      <c r="T3671" s="1130">
        <v>0</v>
      </c>
      <c r="U3671" s="1130">
        <v>0</v>
      </c>
      <c r="V3671" s="1130">
        <v>0</v>
      </c>
      <c r="W3671" s="1127">
        <v>0</v>
      </c>
      <c r="X3671" s="1130">
        <v>-143844907.77000001</v>
      </c>
      <c r="Y3671" s="735">
        <v>0.37000000000000005</v>
      </c>
      <c r="Z3671" s="1131">
        <v>0</v>
      </c>
      <c r="AA3671" s="1131">
        <v>-143844907.77000001</v>
      </c>
      <c r="AB3671" s="1131">
        <v>0</v>
      </c>
      <c r="AC3671" s="1131">
        <v>0</v>
      </c>
      <c r="AD3671" s="1131">
        <v>0</v>
      </c>
      <c r="AE3671" s="1131">
        <v>-143844907.77000001</v>
      </c>
      <c r="AF3671" s="126"/>
      <c r="AG3671" s="126"/>
      <c r="AH3671" s="126"/>
      <c r="AI3671" s="126"/>
      <c r="AJ3671" s="126"/>
      <c r="AK3671" s="126"/>
      <c r="AL3671" s="126">
        <v>3671</v>
      </c>
    </row>
    <row r="3672" spans="1:38">
      <c r="A3672" s="721" t="s">
        <v>1891</v>
      </c>
      <c r="B3672" s="722">
        <v>14</v>
      </c>
      <c r="C3672" s="722">
        <v>1410</v>
      </c>
      <c r="D3672" s="722">
        <v>141015</v>
      </c>
      <c r="E3672" s="721">
        <v>1410159826</v>
      </c>
      <c r="F3672" s="721" t="s">
        <v>5003</v>
      </c>
      <c r="G3672" s="1127">
        <v>36848834</v>
      </c>
      <c r="H3672" s="1128">
        <v>0</v>
      </c>
      <c r="I3672" s="1128">
        <v>36848834</v>
      </c>
      <c r="J3672" s="1128">
        <v>0</v>
      </c>
      <c r="K3672" s="1128">
        <v>0</v>
      </c>
      <c r="L3672" s="1128">
        <v>0</v>
      </c>
      <c r="M3672" s="1128">
        <v>0</v>
      </c>
      <c r="N3672" s="1129">
        <v>0</v>
      </c>
      <c r="O3672" s="1128">
        <v>0</v>
      </c>
      <c r="P3672" s="1127">
        <v>0</v>
      </c>
      <c r="Q3672" s="1127">
        <v>0</v>
      </c>
      <c r="R3672" s="1127">
        <v>0</v>
      </c>
      <c r="S3672" s="1127">
        <v>0</v>
      </c>
      <c r="T3672" s="1130">
        <v>0</v>
      </c>
      <c r="U3672" s="1130">
        <v>0</v>
      </c>
      <c r="V3672" s="1130">
        <v>0</v>
      </c>
      <c r="W3672" s="1127">
        <v>0</v>
      </c>
      <c r="X3672" s="1130">
        <v>0</v>
      </c>
      <c r="Y3672" s="735">
        <v>0</v>
      </c>
      <c r="Z3672" s="1131">
        <v>0</v>
      </c>
      <c r="AA3672" s="1131">
        <v>0</v>
      </c>
      <c r="AB3672" s="1131">
        <v>0</v>
      </c>
      <c r="AC3672" s="1131">
        <v>0</v>
      </c>
      <c r="AD3672" s="1131">
        <v>0</v>
      </c>
      <c r="AE3672" s="1131">
        <v>0</v>
      </c>
      <c r="AF3672" s="126"/>
      <c r="AG3672" s="126"/>
      <c r="AH3672" s="126"/>
      <c r="AI3672" s="126"/>
      <c r="AJ3672" s="126"/>
      <c r="AK3672" s="126"/>
      <c r="AL3672" s="126">
        <v>3672</v>
      </c>
    </row>
    <row r="3673" spans="1:38">
      <c r="A3673" s="721" t="s">
        <v>1891</v>
      </c>
      <c r="B3673" s="722">
        <v>14</v>
      </c>
      <c r="C3673" s="722">
        <v>1410</v>
      </c>
      <c r="D3673" s="722">
        <v>141025</v>
      </c>
      <c r="E3673" s="721">
        <v>1410259903</v>
      </c>
      <c r="F3673" s="721" t="s">
        <v>5004</v>
      </c>
      <c r="G3673" s="1127">
        <v>0</v>
      </c>
      <c r="H3673" s="1128">
        <v>0</v>
      </c>
      <c r="I3673" s="1128">
        <v>0</v>
      </c>
      <c r="J3673" s="1128">
        <v>0</v>
      </c>
      <c r="K3673" s="1128">
        <v>0</v>
      </c>
      <c r="L3673" s="1128">
        <v>0</v>
      </c>
      <c r="M3673" s="1128">
        <v>0</v>
      </c>
      <c r="N3673" s="1129">
        <v>0</v>
      </c>
      <c r="O3673" s="1128">
        <v>0</v>
      </c>
      <c r="P3673" s="1127">
        <v>0</v>
      </c>
      <c r="Q3673" s="1127">
        <v>0</v>
      </c>
      <c r="R3673" s="1127">
        <v>0</v>
      </c>
      <c r="S3673" s="1127">
        <v>0</v>
      </c>
      <c r="T3673" s="1130">
        <v>0</v>
      </c>
      <c r="U3673" s="1130">
        <v>0</v>
      </c>
      <c r="V3673" s="1130">
        <v>0</v>
      </c>
      <c r="W3673" s="1127">
        <v>0</v>
      </c>
      <c r="X3673" s="1130">
        <v>0</v>
      </c>
      <c r="Y3673" s="735">
        <v>0</v>
      </c>
      <c r="Z3673" s="1131">
        <v>0</v>
      </c>
      <c r="AA3673" s="1131">
        <v>0</v>
      </c>
      <c r="AB3673" s="1131">
        <v>0</v>
      </c>
      <c r="AC3673" s="1131">
        <v>0</v>
      </c>
      <c r="AD3673" s="1131">
        <v>0</v>
      </c>
      <c r="AE3673" s="1131">
        <v>0</v>
      </c>
      <c r="AF3673" s="126"/>
      <c r="AG3673" s="126"/>
      <c r="AH3673" s="126"/>
      <c r="AI3673" s="126"/>
      <c r="AJ3673" s="126"/>
      <c r="AK3673" s="126"/>
      <c r="AL3673" s="126">
        <v>3673</v>
      </c>
    </row>
    <row r="3674" spans="1:38">
      <c r="A3674" s="721" t="s">
        <v>1852</v>
      </c>
      <c r="B3674" s="722">
        <v>14</v>
      </c>
      <c r="C3674" s="722">
        <v>1410</v>
      </c>
      <c r="D3674" s="722">
        <v>141025</v>
      </c>
      <c r="E3674" s="721">
        <v>1410259907</v>
      </c>
      <c r="F3674" s="721" t="s">
        <v>5005</v>
      </c>
      <c r="G3674" s="1127">
        <v>0</v>
      </c>
      <c r="H3674" s="1128">
        <v>0</v>
      </c>
      <c r="I3674" s="1128">
        <v>0</v>
      </c>
      <c r="J3674" s="1128">
        <v>0</v>
      </c>
      <c r="K3674" s="1128">
        <v>0</v>
      </c>
      <c r="L3674" s="1128">
        <v>0</v>
      </c>
      <c r="M3674" s="1128">
        <v>0</v>
      </c>
      <c r="N3674" s="1129">
        <v>0</v>
      </c>
      <c r="O3674" s="1128">
        <v>0</v>
      </c>
      <c r="P3674" s="1127">
        <v>0</v>
      </c>
      <c r="Q3674" s="1127">
        <v>0</v>
      </c>
      <c r="R3674" s="1127">
        <v>0</v>
      </c>
      <c r="S3674" s="1127">
        <v>0</v>
      </c>
      <c r="T3674" s="1130">
        <v>0</v>
      </c>
      <c r="U3674" s="1130">
        <v>0</v>
      </c>
      <c r="V3674" s="1130">
        <v>0</v>
      </c>
      <c r="W3674" s="1127">
        <v>0</v>
      </c>
      <c r="X3674" s="1130">
        <v>0</v>
      </c>
      <c r="Y3674" s="735">
        <v>0</v>
      </c>
      <c r="Z3674" s="1131">
        <v>0</v>
      </c>
      <c r="AA3674" s="1131">
        <v>0</v>
      </c>
      <c r="AB3674" s="1131">
        <v>0</v>
      </c>
      <c r="AC3674" s="1131">
        <v>0</v>
      </c>
      <c r="AD3674" s="1131">
        <v>0</v>
      </c>
      <c r="AE3674" s="1131">
        <v>0</v>
      </c>
      <c r="AF3674" s="126"/>
      <c r="AG3674" s="126"/>
      <c r="AH3674" s="126"/>
      <c r="AI3674" s="126"/>
      <c r="AJ3674" s="126"/>
      <c r="AK3674" s="126"/>
      <c r="AL3674" s="126">
        <v>3674</v>
      </c>
    </row>
    <row r="3675" spans="1:38">
      <c r="A3675" s="721" t="s">
        <v>1852</v>
      </c>
      <c r="B3675" s="722">
        <v>14</v>
      </c>
      <c r="C3675" s="722">
        <v>1488</v>
      </c>
      <c r="D3675" s="722">
        <v>148825</v>
      </c>
      <c r="E3675" s="721">
        <v>1488259001</v>
      </c>
      <c r="F3675" s="721" t="s">
        <v>5006</v>
      </c>
      <c r="G3675" s="1127">
        <v>-46029542</v>
      </c>
      <c r="H3675" s="1128">
        <v>0</v>
      </c>
      <c r="I3675" s="1128">
        <v>-46029541.649999999</v>
      </c>
      <c r="J3675" s="1128">
        <v>0.35000000149011612</v>
      </c>
      <c r="K3675" s="1128">
        <v>0</v>
      </c>
      <c r="L3675" s="1128">
        <v>0.35000000149011612</v>
      </c>
      <c r="M3675" s="1128">
        <v>0</v>
      </c>
      <c r="N3675" s="1129">
        <v>0</v>
      </c>
      <c r="O3675" s="1128">
        <v>0.35000000149011612</v>
      </c>
      <c r="P3675" s="1127">
        <v>0.12950000055134298</v>
      </c>
      <c r="Q3675" s="1127">
        <v>0</v>
      </c>
      <c r="R3675" s="1127">
        <v>0</v>
      </c>
      <c r="S3675" s="1127">
        <v>0</v>
      </c>
      <c r="T3675" s="1130">
        <v>0</v>
      </c>
      <c r="U3675" s="1130">
        <v>0</v>
      </c>
      <c r="V3675" s="1130">
        <v>0</v>
      </c>
      <c r="W3675" s="1127">
        <v>0</v>
      </c>
      <c r="X3675" s="1130">
        <v>0.12950000055134298</v>
      </c>
      <c r="Y3675" s="735">
        <v>0.37000000000000005</v>
      </c>
      <c r="Z3675" s="1131">
        <v>0.12950000055134298</v>
      </c>
      <c r="AA3675" s="1131">
        <v>0</v>
      </c>
      <c r="AB3675" s="1131">
        <v>0</v>
      </c>
      <c r="AC3675" s="1131">
        <v>0</v>
      </c>
      <c r="AD3675" s="1131">
        <v>0.12950000055134298</v>
      </c>
      <c r="AE3675" s="1131">
        <v>0</v>
      </c>
      <c r="AF3675" s="126"/>
      <c r="AG3675" s="126"/>
      <c r="AH3675" s="126"/>
      <c r="AI3675" s="126"/>
      <c r="AJ3675" s="126"/>
      <c r="AK3675" s="126"/>
      <c r="AL3675" s="126">
        <v>3675</v>
      </c>
    </row>
    <row r="3676" spans="1:38">
      <c r="A3676" s="721" t="s">
        <v>1852</v>
      </c>
      <c r="B3676" s="722">
        <v>16</v>
      </c>
      <c r="C3676" s="722">
        <v>1605</v>
      </c>
      <c r="D3676" s="722">
        <v>160516</v>
      </c>
      <c r="E3676" s="721">
        <v>1605169202</v>
      </c>
      <c r="F3676" s="721" t="s">
        <v>5007</v>
      </c>
      <c r="G3676" s="1127">
        <v>0</v>
      </c>
      <c r="H3676" s="1128">
        <v>0</v>
      </c>
      <c r="I3676" s="1128">
        <v>0</v>
      </c>
      <c r="J3676" s="1128">
        <v>0</v>
      </c>
      <c r="K3676" s="1128">
        <v>0</v>
      </c>
      <c r="L3676" s="1128">
        <v>0</v>
      </c>
      <c r="M3676" s="1128">
        <v>0</v>
      </c>
      <c r="N3676" s="1129">
        <v>0</v>
      </c>
      <c r="O3676" s="1128">
        <v>0</v>
      </c>
      <c r="P3676" s="1127">
        <v>0</v>
      </c>
      <c r="Q3676" s="1127">
        <v>0</v>
      </c>
      <c r="R3676" s="1127">
        <v>0</v>
      </c>
      <c r="S3676" s="1127">
        <v>0</v>
      </c>
      <c r="T3676" s="1130">
        <v>0</v>
      </c>
      <c r="U3676" s="1130">
        <v>0</v>
      </c>
      <c r="V3676" s="1130">
        <v>0</v>
      </c>
      <c r="W3676" s="1127">
        <v>0</v>
      </c>
      <c r="X3676" s="1130">
        <v>0</v>
      </c>
      <c r="Y3676" s="735">
        <v>0</v>
      </c>
      <c r="Z3676" s="1131">
        <v>0</v>
      </c>
      <c r="AA3676" s="1131">
        <v>0</v>
      </c>
      <c r="AB3676" s="1131">
        <v>0</v>
      </c>
      <c r="AC3676" s="1131">
        <v>0</v>
      </c>
      <c r="AD3676" s="1131">
        <v>0</v>
      </c>
      <c r="AE3676" s="1131">
        <v>0</v>
      </c>
      <c r="AF3676" s="126"/>
      <c r="AG3676" s="126"/>
      <c r="AH3676" s="126"/>
      <c r="AI3676" s="126"/>
      <c r="AJ3676" s="126"/>
      <c r="AK3676" s="126"/>
      <c r="AL3676" s="126">
        <v>3676</v>
      </c>
    </row>
    <row r="3677" spans="1:38">
      <c r="A3677" s="721" t="s">
        <v>1852</v>
      </c>
      <c r="B3677" s="722">
        <v>16</v>
      </c>
      <c r="C3677" s="722">
        <v>1605</v>
      </c>
      <c r="D3677" s="722">
        <v>160518</v>
      </c>
      <c r="E3677" s="721">
        <v>1605189202</v>
      </c>
      <c r="F3677" s="721" t="s">
        <v>5008</v>
      </c>
      <c r="G3677" s="1127">
        <v>0</v>
      </c>
      <c r="H3677" s="1128">
        <v>0</v>
      </c>
      <c r="I3677" s="1128">
        <v>0</v>
      </c>
      <c r="J3677" s="1128">
        <v>0</v>
      </c>
      <c r="K3677" s="1128">
        <v>0</v>
      </c>
      <c r="L3677" s="1128">
        <v>0</v>
      </c>
      <c r="M3677" s="1128">
        <v>0</v>
      </c>
      <c r="N3677" s="1129">
        <v>0</v>
      </c>
      <c r="O3677" s="1128">
        <v>0</v>
      </c>
      <c r="P3677" s="1127">
        <v>0</v>
      </c>
      <c r="Q3677" s="1127">
        <v>0</v>
      </c>
      <c r="R3677" s="1127">
        <v>0</v>
      </c>
      <c r="S3677" s="1127">
        <v>0</v>
      </c>
      <c r="T3677" s="1130">
        <v>0</v>
      </c>
      <c r="U3677" s="1130">
        <v>0</v>
      </c>
      <c r="V3677" s="1130">
        <v>0</v>
      </c>
      <c r="W3677" s="1127">
        <v>0</v>
      </c>
      <c r="X3677" s="1130">
        <v>0</v>
      </c>
      <c r="Y3677" s="735">
        <v>0</v>
      </c>
      <c r="Z3677" s="1131">
        <v>0</v>
      </c>
      <c r="AA3677" s="1131">
        <v>0</v>
      </c>
      <c r="AB3677" s="1131">
        <v>0</v>
      </c>
      <c r="AC3677" s="1131">
        <v>0</v>
      </c>
      <c r="AD3677" s="1131">
        <v>0</v>
      </c>
      <c r="AE3677" s="1131">
        <v>0</v>
      </c>
      <c r="AF3677" s="126"/>
      <c r="AG3677" s="126"/>
      <c r="AH3677" s="126"/>
      <c r="AI3677" s="126"/>
      <c r="AJ3677" s="126"/>
      <c r="AK3677" s="126"/>
      <c r="AL3677" s="126">
        <v>3677</v>
      </c>
    </row>
    <row r="3678" spans="1:38">
      <c r="A3678" s="721" t="s">
        <v>1852</v>
      </c>
      <c r="B3678" s="722">
        <v>16</v>
      </c>
      <c r="C3678" s="722">
        <v>1637</v>
      </c>
      <c r="D3678" s="722">
        <v>163705</v>
      </c>
      <c r="E3678" s="721">
        <v>1637059730</v>
      </c>
      <c r="F3678" s="721" t="s">
        <v>5009</v>
      </c>
      <c r="G3678" s="1127">
        <v>0</v>
      </c>
      <c r="H3678" s="1128">
        <v>0</v>
      </c>
      <c r="I3678" s="1128">
        <v>0</v>
      </c>
      <c r="J3678" s="1128">
        <v>0</v>
      </c>
      <c r="K3678" s="1128">
        <v>0</v>
      </c>
      <c r="L3678" s="1128">
        <v>0</v>
      </c>
      <c r="M3678" s="1128">
        <v>0</v>
      </c>
      <c r="N3678" s="1129">
        <v>0</v>
      </c>
      <c r="O3678" s="1128">
        <v>0</v>
      </c>
      <c r="P3678" s="1127">
        <v>0</v>
      </c>
      <c r="Q3678" s="1127">
        <v>0</v>
      </c>
      <c r="R3678" s="1127">
        <v>0</v>
      </c>
      <c r="S3678" s="1127">
        <v>0</v>
      </c>
      <c r="T3678" s="1130">
        <v>0</v>
      </c>
      <c r="U3678" s="1130">
        <v>0</v>
      </c>
      <c r="V3678" s="1130">
        <v>0</v>
      </c>
      <c r="W3678" s="1127">
        <v>0</v>
      </c>
      <c r="X3678" s="1130">
        <v>0</v>
      </c>
      <c r="Y3678" s="735">
        <v>0</v>
      </c>
      <c r="Z3678" s="1131">
        <v>0</v>
      </c>
      <c r="AA3678" s="1131">
        <v>0</v>
      </c>
      <c r="AB3678" s="1131">
        <v>0</v>
      </c>
      <c r="AC3678" s="1131">
        <v>0</v>
      </c>
      <c r="AD3678" s="1131">
        <v>0</v>
      </c>
      <c r="AE3678" s="1131">
        <v>0</v>
      </c>
      <c r="AF3678" s="126"/>
      <c r="AG3678" s="126"/>
      <c r="AH3678" s="126"/>
      <c r="AI3678" s="126"/>
      <c r="AJ3678" s="126"/>
      <c r="AK3678" s="126"/>
      <c r="AL3678" s="126">
        <v>3678</v>
      </c>
    </row>
    <row r="3679" spans="1:38">
      <c r="A3679" s="721" t="s">
        <v>1852</v>
      </c>
      <c r="B3679" s="722">
        <v>16</v>
      </c>
      <c r="C3679" s="722">
        <v>1638</v>
      </c>
      <c r="D3679" s="722">
        <v>163810</v>
      </c>
      <c r="E3679" s="721">
        <v>1638109017</v>
      </c>
      <c r="F3679" s="721" t="s">
        <v>5010</v>
      </c>
      <c r="G3679" s="1127">
        <v>0</v>
      </c>
      <c r="H3679" s="1128">
        <v>0</v>
      </c>
      <c r="I3679" s="1128">
        <v>0</v>
      </c>
      <c r="J3679" s="1128">
        <v>0</v>
      </c>
      <c r="K3679" s="1128">
        <v>0</v>
      </c>
      <c r="L3679" s="1128">
        <v>0</v>
      </c>
      <c r="M3679" s="1128">
        <v>0</v>
      </c>
      <c r="N3679" s="1129">
        <v>0</v>
      </c>
      <c r="O3679" s="1128">
        <v>0</v>
      </c>
      <c r="P3679" s="1127">
        <v>0</v>
      </c>
      <c r="Q3679" s="1127">
        <v>0</v>
      </c>
      <c r="R3679" s="1127">
        <v>0</v>
      </c>
      <c r="S3679" s="1127">
        <v>0</v>
      </c>
      <c r="T3679" s="1130">
        <v>0</v>
      </c>
      <c r="U3679" s="1130">
        <v>0</v>
      </c>
      <c r="V3679" s="1130">
        <v>0</v>
      </c>
      <c r="W3679" s="1127">
        <v>0</v>
      </c>
      <c r="X3679" s="1130">
        <v>0</v>
      </c>
      <c r="Y3679" s="735">
        <v>0</v>
      </c>
      <c r="Z3679" s="1131">
        <v>0</v>
      </c>
      <c r="AA3679" s="1131">
        <v>0</v>
      </c>
      <c r="AB3679" s="1131">
        <v>0</v>
      </c>
      <c r="AC3679" s="1131">
        <v>0</v>
      </c>
      <c r="AD3679" s="1131">
        <v>0</v>
      </c>
      <c r="AE3679" s="1131">
        <v>0</v>
      </c>
      <c r="AF3679" s="126"/>
      <c r="AG3679" s="126"/>
      <c r="AH3679" s="126"/>
      <c r="AI3679" s="126"/>
      <c r="AJ3679" s="126"/>
      <c r="AK3679" s="126"/>
      <c r="AL3679" s="126">
        <v>3679</v>
      </c>
    </row>
    <row r="3680" spans="1:38">
      <c r="A3680" s="721" t="s">
        <v>1852</v>
      </c>
      <c r="B3680" s="722">
        <v>16</v>
      </c>
      <c r="C3680" s="722">
        <v>1639</v>
      </c>
      <c r="D3680" s="722">
        <v>163920</v>
      </c>
      <c r="E3680" s="721">
        <v>1639209751</v>
      </c>
      <c r="F3680" s="721" t="s">
        <v>5011</v>
      </c>
      <c r="G3680" s="1127">
        <v>41650</v>
      </c>
      <c r="H3680" s="1128">
        <v>0</v>
      </c>
      <c r="I3680" s="1128">
        <v>41650</v>
      </c>
      <c r="J3680" s="1128">
        <v>0</v>
      </c>
      <c r="K3680" s="1128">
        <v>0</v>
      </c>
      <c r="L3680" s="1128">
        <v>0</v>
      </c>
      <c r="M3680" s="1128">
        <v>0</v>
      </c>
      <c r="N3680" s="1129">
        <v>0</v>
      </c>
      <c r="O3680" s="1128">
        <v>0</v>
      </c>
      <c r="P3680" s="1127">
        <v>0</v>
      </c>
      <c r="Q3680" s="1127">
        <v>0</v>
      </c>
      <c r="R3680" s="1127">
        <v>0</v>
      </c>
      <c r="S3680" s="1127">
        <v>0</v>
      </c>
      <c r="T3680" s="1130">
        <v>0</v>
      </c>
      <c r="U3680" s="1130">
        <v>0</v>
      </c>
      <c r="V3680" s="1130">
        <v>0</v>
      </c>
      <c r="W3680" s="1127">
        <v>0</v>
      </c>
      <c r="X3680" s="1130">
        <v>0</v>
      </c>
      <c r="Y3680" s="735">
        <v>0</v>
      </c>
      <c r="Z3680" s="1131">
        <v>0</v>
      </c>
      <c r="AA3680" s="1131">
        <v>0</v>
      </c>
      <c r="AB3680" s="1131">
        <v>0</v>
      </c>
      <c r="AC3680" s="1131">
        <v>0</v>
      </c>
      <c r="AD3680" s="1131">
        <v>0</v>
      </c>
      <c r="AE3680" s="1131">
        <v>0</v>
      </c>
      <c r="AF3680" s="126"/>
      <c r="AG3680" s="126"/>
      <c r="AH3680" s="126"/>
      <c r="AI3680" s="126"/>
      <c r="AJ3680" s="126"/>
      <c r="AK3680" s="126"/>
      <c r="AL3680" s="126">
        <v>3680</v>
      </c>
    </row>
    <row r="3681" spans="1:38">
      <c r="A3681" s="721" t="s">
        <v>1852</v>
      </c>
      <c r="B3681" s="722">
        <v>16</v>
      </c>
      <c r="C3681" s="722">
        <v>1690</v>
      </c>
      <c r="D3681" s="722">
        <v>169095</v>
      </c>
      <c r="E3681" s="721">
        <v>1690951301</v>
      </c>
      <c r="F3681" s="721" t="s">
        <v>5012</v>
      </c>
      <c r="G3681" s="1127">
        <v>0</v>
      </c>
      <c r="H3681" s="1128">
        <v>0</v>
      </c>
      <c r="I3681" s="1128">
        <v>0</v>
      </c>
      <c r="J3681" s="1128">
        <v>0</v>
      </c>
      <c r="K3681" s="1128">
        <v>0</v>
      </c>
      <c r="L3681" s="1128">
        <v>0</v>
      </c>
      <c r="M3681" s="1128">
        <v>0</v>
      </c>
      <c r="N3681" s="1129">
        <v>0</v>
      </c>
      <c r="O3681" s="1128">
        <v>0</v>
      </c>
      <c r="P3681" s="1127">
        <v>0</v>
      </c>
      <c r="Q3681" s="1127">
        <v>0</v>
      </c>
      <c r="R3681" s="1127">
        <v>0</v>
      </c>
      <c r="S3681" s="1127">
        <v>0</v>
      </c>
      <c r="T3681" s="1130">
        <v>0</v>
      </c>
      <c r="U3681" s="1130">
        <v>0</v>
      </c>
      <c r="V3681" s="1130">
        <v>0</v>
      </c>
      <c r="W3681" s="1127">
        <v>0</v>
      </c>
      <c r="X3681" s="1130">
        <v>0</v>
      </c>
      <c r="Y3681" s="735">
        <v>0</v>
      </c>
      <c r="Z3681" s="1131">
        <v>0</v>
      </c>
      <c r="AA3681" s="1131">
        <v>0</v>
      </c>
      <c r="AB3681" s="1131">
        <v>0</v>
      </c>
      <c r="AC3681" s="1131">
        <v>0</v>
      </c>
      <c r="AD3681" s="1131">
        <v>0</v>
      </c>
      <c r="AE3681" s="1131">
        <v>0</v>
      </c>
      <c r="AF3681" s="126"/>
      <c r="AG3681" s="126"/>
      <c r="AH3681" s="126"/>
      <c r="AI3681" s="126"/>
      <c r="AJ3681" s="126"/>
      <c r="AK3681" s="126"/>
      <c r="AL3681" s="126">
        <v>3681</v>
      </c>
    </row>
    <row r="3682" spans="1:38">
      <c r="A3682" s="721" t="s">
        <v>1852</v>
      </c>
      <c r="B3682" s="722">
        <v>16</v>
      </c>
      <c r="C3682" s="722">
        <v>1690</v>
      </c>
      <c r="D3682" s="722">
        <v>169095</v>
      </c>
      <c r="E3682" s="721">
        <v>1690959098</v>
      </c>
      <c r="F3682" s="721" t="s">
        <v>5013</v>
      </c>
      <c r="G3682" s="1127">
        <v>-293963982</v>
      </c>
      <c r="H3682" s="1128">
        <v>0</v>
      </c>
      <c r="I3682" s="1128">
        <v>-293963982</v>
      </c>
      <c r="J3682" s="1128">
        <v>0</v>
      </c>
      <c r="K3682" s="1128">
        <v>0</v>
      </c>
      <c r="L3682" s="1128">
        <v>0</v>
      </c>
      <c r="M3682" s="1128">
        <v>0</v>
      </c>
      <c r="N3682" s="1129">
        <v>0</v>
      </c>
      <c r="O3682" s="1128">
        <v>0</v>
      </c>
      <c r="P3682" s="1127">
        <v>0</v>
      </c>
      <c r="Q3682" s="1127">
        <v>0</v>
      </c>
      <c r="R3682" s="1127">
        <v>0</v>
      </c>
      <c r="S3682" s="1127">
        <v>0</v>
      </c>
      <c r="T3682" s="1130">
        <v>0</v>
      </c>
      <c r="U3682" s="1130">
        <v>0</v>
      </c>
      <c r="V3682" s="1130">
        <v>0</v>
      </c>
      <c r="W3682" s="1127">
        <v>0</v>
      </c>
      <c r="X3682" s="1130">
        <v>0</v>
      </c>
      <c r="Y3682" s="735">
        <v>0</v>
      </c>
      <c r="Z3682" s="1131">
        <v>0</v>
      </c>
      <c r="AA3682" s="1131">
        <v>0</v>
      </c>
      <c r="AB3682" s="1131">
        <v>0</v>
      </c>
      <c r="AC3682" s="1131">
        <v>0</v>
      </c>
      <c r="AD3682" s="1131">
        <v>0</v>
      </c>
      <c r="AE3682" s="1131">
        <v>0</v>
      </c>
      <c r="AF3682" s="126"/>
      <c r="AG3682" s="126"/>
      <c r="AH3682" s="126"/>
      <c r="AI3682" s="126"/>
      <c r="AJ3682" s="126"/>
      <c r="AK3682" s="126"/>
      <c r="AL3682" s="126">
        <v>3682</v>
      </c>
    </row>
    <row r="3683" spans="1:38">
      <c r="A3683" s="721" t="s">
        <v>1852</v>
      </c>
      <c r="B3683" s="722">
        <v>16</v>
      </c>
      <c r="C3683" s="722">
        <v>1690</v>
      </c>
      <c r="D3683" s="722">
        <v>169095</v>
      </c>
      <c r="E3683" s="721">
        <v>1690959441</v>
      </c>
      <c r="F3683" s="721" t="s">
        <v>5014</v>
      </c>
      <c r="G3683" s="1127">
        <v>1806460</v>
      </c>
      <c r="H3683" s="1128">
        <v>0</v>
      </c>
      <c r="I3683" s="1128">
        <v>1806460</v>
      </c>
      <c r="J3683" s="1128">
        <v>0</v>
      </c>
      <c r="K3683" s="1128">
        <v>0</v>
      </c>
      <c r="L3683" s="1128">
        <v>0</v>
      </c>
      <c r="M3683" s="1128">
        <v>0</v>
      </c>
      <c r="N3683" s="1129">
        <v>0</v>
      </c>
      <c r="O3683" s="1128">
        <v>0</v>
      </c>
      <c r="P3683" s="1127">
        <v>0</v>
      </c>
      <c r="Q3683" s="1127">
        <v>0</v>
      </c>
      <c r="R3683" s="1127">
        <v>0</v>
      </c>
      <c r="S3683" s="1127">
        <v>0</v>
      </c>
      <c r="T3683" s="1130">
        <v>0</v>
      </c>
      <c r="U3683" s="1130">
        <v>0</v>
      </c>
      <c r="V3683" s="1130">
        <v>0</v>
      </c>
      <c r="W3683" s="1127">
        <v>0</v>
      </c>
      <c r="X3683" s="1130">
        <v>0</v>
      </c>
      <c r="Y3683" s="735">
        <v>0</v>
      </c>
      <c r="Z3683" s="1131">
        <v>0</v>
      </c>
      <c r="AA3683" s="1131">
        <v>0</v>
      </c>
      <c r="AB3683" s="1131">
        <v>0</v>
      </c>
      <c r="AC3683" s="1131">
        <v>0</v>
      </c>
      <c r="AD3683" s="1131">
        <v>0</v>
      </c>
      <c r="AE3683" s="1131">
        <v>0</v>
      </c>
      <c r="AF3683" s="126"/>
      <c r="AG3683" s="126"/>
      <c r="AH3683" s="126"/>
      <c r="AI3683" s="126"/>
      <c r="AJ3683" s="126"/>
      <c r="AK3683" s="126"/>
      <c r="AL3683" s="126">
        <v>3683</v>
      </c>
    </row>
    <row r="3684" spans="1:38">
      <c r="A3684" s="721" t="s">
        <v>1852</v>
      </c>
      <c r="B3684" s="722">
        <v>16</v>
      </c>
      <c r="C3684" s="722">
        <v>1694</v>
      </c>
      <c r="D3684" s="722">
        <v>169462</v>
      </c>
      <c r="E3684" s="721">
        <v>1694621888</v>
      </c>
      <c r="F3684" s="721" t="s">
        <v>5015</v>
      </c>
      <c r="G3684" s="1127">
        <v>0</v>
      </c>
      <c r="H3684" s="1128">
        <v>0</v>
      </c>
      <c r="I3684" s="1128">
        <v>0</v>
      </c>
      <c r="J3684" s="1128">
        <v>0</v>
      </c>
      <c r="K3684" s="1128">
        <v>0</v>
      </c>
      <c r="L3684" s="1128">
        <v>0</v>
      </c>
      <c r="M3684" s="1128">
        <v>0</v>
      </c>
      <c r="N3684" s="1129">
        <v>0</v>
      </c>
      <c r="O3684" s="1128">
        <v>0</v>
      </c>
      <c r="P3684" s="1127">
        <v>0</v>
      </c>
      <c r="Q3684" s="1127">
        <v>0</v>
      </c>
      <c r="R3684" s="1127">
        <v>0</v>
      </c>
      <c r="S3684" s="1127">
        <v>0</v>
      </c>
      <c r="T3684" s="1130">
        <v>0</v>
      </c>
      <c r="U3684" s="1130">
        <v>0</v>
      </c>
      <c r="V3684" s="1130">
        <v>0</v>
      </c>
      <c r="W3684" s="1127">
        <v>0</v>
      </c>
      <c r="X3684" s="1130">
        <v>0</v>
      </c>
      <c r="Y3684" s="735">
        <v>0</v>
      </c>
      <c r="Z3684" s="1131">
        <v>0</v>
      </c>
      <c r="AA3684" s="1131">
        <v>0</v>
      </c>
      <c r="AB3684" s="1131">
        <v>0</v>
      </c>
      <c r="AC3684" s="1131">
        <v>0</v>
      </c>
      <c r="AD3684" s="1131">
        <v>0</v>
      </c>
      <c r="AE3684" s="1131">
        <v>0</v>
      </c>
      <c r="AF3684" s="126"/>
      <c r="AG3684" s="126"/>
      <c r="AH3684" s="126"/>
      <c r="AI3684" s="126"/>
      <c r="AJ3684" s="126"/>
      <c r="AK3684" s="126"/>
      <c r="AL3684" s="126">
        <v>3684</v>
      </c>
    </row>
    <row r="3685" spans="1:38">
      <c r="A3685" s="721" t="s">
        <v>1852</v>
      </c>
      <c r="B3685" s="722">
        <v>16</v>
      </c>
      <c r="C3685" s="722">
        <v>1697</v>
      </c>
      <c r="D3685" s="722">
        <v>169725</v>
      </c>
      <c r="E3685" s="721">
        <v>1697259045</v>
      </c>
      <c r="F3685" s="721" t="s">
        <v>5016</v>
      </c>
      <c r="G3685" s="1127">
        <v>-177606</v>
      </c>
      <c r="H3685" s="1128">
        <v>0</v>
      </c>
      <c r="I3685" s="1128">
        <v>-177606</v>
      </c>
      <c r="J3685" s="1128">
        <v>0</v>
      </c>
      <c r="K3685" s="1128">
        <v>0</v>
      </c>
      <c r="L3685" s="1128">
        <v>0</v>
      </c>
      <c r="M3685" s="1128">
        <v>0</v>
      </c>
      <c r="N3685" s="1129">
        <v>0</v>
      </c>
      <c r="O3685" s="1128">
        <v>0</v>
      </c>
      <c r="P3685" s="1127">
        <v>0</v>
      </c>
      <c r="Q3685" s="1127">
        <v>0</v>
      </c>
      <c r="R3685" s="1127">
        <v>0</v>
      </c>
      <c r="S3685" s="1127">
        <v>0</v>
      </c>
      <c r="T3685" s="1130">
        <v>0</v>
      </c>
      <c r="U3685" s="1130">
        <v>0</v>
      </c>
      <c r="V3685" s="1130">
        <v>0</v>
      </c>
      <c r="W3685" s="1127">
        <v>0</v>
      </c>
      <c r="X3685" s="1130">
        <v>0</v>
      </c>
      <c r="Y3685" s="735">
        <v>0</v>
      </c>
      <c r="Z3685" s="1131">
        <v>0</v>
      </c>
      <c r="AA3685" s="1131">
        <v>0</v>
      </c>
      <c r="AB3685" s="1131">
        <v>0</v>
      </c>
      <c r="AC3685" s="1131">
        <v>0</v>
      </c>
      <c r="AD3685" s="1131">
        <v>0</v>
      </c>
      <c r="AE3685" s="1131">
        <v>0</v>
      </c>
      <c r="AF3685" s="126"/>
      <c r="AG3685" s="126"/>
      <c r="AH3685" s="126"/>
      <c r="AI3685" s="126"/>
      <c r="AJ3685" s="126"/>
      <c r="AK3685" s="126"/>
      <c r="AL3685" s="126">
        <v>3685</v>
      </c>
    </row>
    <row r="3686" spans="1:38">
      <c r="A3686" s="721" t="s">
        <v>1996</v>
      </c>
      <c r="B3686" s="722">
        <v>19</v>
      </c>
      <c r="C3686" s="722">
        <v>1960</v>
      </c>
      <c r="D3686" s="722">
        <v>196095</v>
      </c>
      <c r="E3686" s="721">
        <v>1960951052</v>
      </c>
      <c r="F3686" s="721" t="s">
        <v>5017</v>
      </c>
      <c r="G3686" s="1127">
        <v>0</v>
      </c>
      <c r="H3686" s="1128">
        <v>0</v>
      </c>
      <c r="I3686" s="1128">
        <v>0</v>
      </c>
      <c r="J3686" s="1128">
        <v>0</v>
      </c>
      <c r="K3686" s="1128">
        <v>0</v>
      </c>
      <c r="L3686" s="1128">
        <v>0</v>
      </c>
      <c r="M3686" s="1128">
        <v>0</v>
      </c>
      <c r="N3686" s="1129">
        <v>0</v>
      </c>
      <c r="O3686" s="1128">
        <v>0</v>
      </c>
      <c r="P3686" s="1127">
        <v>0</v>
      </c>
      <c r="Q3686" s="1127">
        <v>0</v>
      </c>
      <c r="R3686" s="1127">
        <v>0</v>
      </c>
      <c r="S3686" s="1127">
        <v>0</v>
      </c>
      <c r="T3686" s="1130">
        <v>0</v>
      </c>
      <c r="U3686" s="1130">
        <v>0</v>
      </c>
      <c r="V3686" s="1130">
        <v>0</v>
      </c>
      <c r="W3686" s="1127">
        <v>0</v>
      </c>
      <c r="X3686" s="1130">
        <v>0</v>
      </c>
      <c r="Y3686" s="735">
        <v>0</v>
      </c>
      <c r="Z3686" s="1131">
        <v>0</v>
      </c>
      <c r="AA3686" s="1131">
        <v>0</v>
      </c>
      <c r="AB3686" s="1131">
        <v>0</v>
      </c>
      <c r="AC3686" s="1131">
        <v>0</v>
      </c>
      <c r="AD3686" s="1131">
        <v>0</v>
      </c>
      <c r="AE3686" s="1131">
        <v>0</v>
      </c>
      <c r="AF3686" s="126"/>
      <c r="AG3686" s="126"/>
      <c r="AH3686" s="126"/>
      <c r="AI3686" s="126"/>
      <c r="AJ3686" s="126"/>
      <c r="AK3686" s="126"/>
      <c r="AL3686" s="126">
        <v>3686</v>
      </c>
    </row>
    <row r="3687" spans="1:38">
      <c r="A3687" s="721" t="s">
        <v>1996</v>
      </c>
      <c r="B3687" s="722">
        <v>19</v>
      </c>
      <c r="C3687" s="722">
        <v>1960</v>
      </c>
      <c r="D3687" s="722">
        <v>196095</v>
      </c>
      <c r="E3687" s="721">
        <v>1960959063</v>
      </c>
      <c r="F3687" s="721" t="s">
        <v>5018</v>
      </c>
      <c r="G3687" s="1127">
        <v>-5856477</v>
      </c>
      <c r="H3687" s="1128">
        <v>0</v>
      </c>
      <c r="I3687" s="1128">
        <v>-5856476.7800000003</v>
      </c>
      <c r="J3687" s="1128">
        <v>0.21999999973922968</v>
      </c>
      <c r="K3687" s="1128">
        <v>0</v>
      </c>
      <c r="L3687" s="1128">
        <v>0.21999999973922968</v>
      </c>
      <c r="M3687" s="1128">
        <v>0</v>
      </c>
      <c r="N3687" s="1129">
        <v>0</v>
      </c>
      <c r="O3687" s="1128">
        <v>0.21999999973922968</v>
      </c>
      <c r="P3687" s="1127">
        <v>8.1399999903514986E-2</v>
      </c>
      <c r="Q3687" s="1127">
        <v>0</v>
      </c>
      <c r="R3687" s="1127">
        <v>0</v>
      </c>
      <c r="S3687" s="1127">
        <v>0</v>
      </c>
      <c r="T3687" s="1130">
        <v>0</v>
      </c>
      <c r="U3687" s="1130">
        <v>0</v>
      </c>
      <c r="V3687" s="1130">
        <v>0</v>
      </c>
      <c r="W3687" s="1127">
        <v>0</v>
      </c>
      <c r="X3687" s="1130">
        <v>8.1399999903514986E-2</v>
      </c>
      <c r="Y3687" s="735">
        <v>0.37</v>
      </c>
      <c r="Z3687" s="1131">
        <v>8.1399999903514986E-2</v>
      </c>
      <c r="AA3687" s="1131">
        <v>0</v>
      </c>
      <c r="AB3687" s="1131">
        <v>0</v>
      </c>
      <c r="AC3687" s="1131">
        <v>0</v>
      </c>
      <c r="AD3687" s="1131">
        <v>8.1399999903514986E-2</v>
      </c>
      <c r="AE3687" s="1131">
        <v>0</v>
      </c>
      <c r="AF3687" s="126"/>
      <c r="AG3687" s="126"/>
      <c r="AH3687" s="126"/>
      <c r="AI3687" s="126"/>
      <c r="AJ3687" s="126"/>
      <c r="AK3687" s="126"/>
      <c r="AL3687" s="126">
        <v>3687</v>
      </c>
    </row>
    <row r="3688" spans="1:38">
      <c r="A3688" s="721" t="s">
        <v>1996</v>
      </c>
      <c r="B3688" s="722">
        <v>19</v>
      </c>
      <c r="C3688" s="722">
        <v>1960</v>
      </c>
      <c r="D3688" s="722">
        <v>196095</v>
      </c>
      <c r="E3688" s="721">
        <v>1960959202</v>
      </c>
      <c r="F3688" s="721" t="s">
        <v>5019</v>
      </c>
      <c r="G3688" s="1127">
        <v>0</v>
      </c>
      <c r="H3688" s="1128">
        <v>0</v>
      </c>
      <c r="I3688" s="1128">
        <v>0</v>
      </c>
      <c r="J3688" s="1128">
        <v>0</v>
      </c>
      <c r="K3688" s="1128">
        <v>0</v>
      </c>
      <c r="L3688" s="1128">
        <v>0</v>
      </c>
      <c r="M3688" s="1128">
        <v>0</v>
      </c>
      <c r="N3688" s="1129">
        <v>0</v>
      </c>
      <c r="O3688" s="1128">
        <v>0</v>
      </c>
      <c r="P3688" s="1127">
        <v>0</v>
      </c>
      <c r="Q3688" s="1127">
        <v>0</v>
      </c>
      <c r="R3688" s="1127">
        <v>0</v>
      </c>
      <c r="S3688" s="1127">
        <v>0</v>
      </c>
      <c r="T3688" s="1130">
        <v>0</v>
      </c>
      <c r="U3688" s="1130">
        <v>0</v>
      </c>
      <c r="V3688" s="1130">
        <v>0</v>
      </c>
      <c r="W3688" s="1127">
        <v>0</v>
      </c>
      <c r="X3688" s="1130">
        <v>0</v>
      </c>
      <c r="Y3688" s="735">
        <v>0</v>
      </c>
      <c r="Z3688" s="1131">
        <v>0</v>
      </c>
      <c r="AA3688" s="1131">
        <v>0</v>
      </c>
      <c r="AB3688" s="1131">
        <v>0</v>
      </c>
      <c r="AC3688" s="1131">
        <v>0</v>
      </c>
      <c r="AD3688" s="1131">
        <v>0</v>
      </c>
      <c r="AE3688" s="1131">
        <v>0</v>
      </c>
      <c r="AF3688" s="126"/>
      <c r="AG3688" s="126"/>
      <c r="AH3688" s="126"/>
      <c r="AI3688" s="126"/>
      <c r="AJ3688" s="126"/>
      <c r="AK3688" s="126"/>
      <c r="AL3688" s="126">
        <v>3688</v>
      </c>
    </row>
    <row r="3689" spans="1:38">
      <c r="A3689" s="721" t="s">
        <v>1996</v>
      </c>
      <c r="B3689" s="722">
        <v>19</v>
      </c>
      <c r="C3689" s="722">
        <v>1960</v>
      </c>
      <c r="D3689" s="722">
        <v>196095</v>
      </c>
      <c r="E3689" s="721">
        <v>1960959205</v>
      </c>
      <c r="F3689" s="721" t="s">
        <v>5020</v>
      </c>
      <c r="G3689" s="1127">
        <v>0</v>
      </c>
      <c r="H3689" s="1128">
        <v>0</v>
      </c>
      <c r="I3689" s="1128">
        <v>0</v>
      </c>
      <c r="J3689" s="1128">
        <v>0</v>
      </c>
      <c r="K3689" s="1128">
        <v>0</v>
      </c>
      <c r="L3689" s="1128">
        <v>0</v>
      </c>
      <c r="M3689" s="1128">
        <v>0</v>
      </c>
      <c r="N3689" s="1129">
        <v>0</v>
      </c>
      <c r="O3689" s="1128">
        <v>0</v>
      </c>
      <c r="P3689" s="1127">
        <v>0</v>
      </c>
      <c r="Q3689" s="1127">
        <v>0</v>
      </c>
      <c r="R3689" s="1127">
        <v>0</v>
      </c>
      <c r="S3689" s="1127">
        <v>0</v>
      </c>
      <c r="T3689" s="1130">
        <v>0</v>
      </c>
      <c r="U3689" s="1130">
        <v>0</v>
      </c>
      <c r="V3689" s="1130">
        <v>0</v>
      </c>
      <c r="W3689" s="1127">
        <v>0</v>
      </c>
      <c r="X3689" s="1130">
        <v>0</v>
      </c>
      <c r="Y3689" s="735">
        <v>0</v>
      </c>
      <c r="Z3689" s="1131">
        <v>0</v>
      </c>
      <c r="AA3689" s="1131">
        <v>0</v>
      </c>
      <c r="AB3689" s="1131">
        <v>0</v>
      </c>
      <c r="AC3689" s="1131">
        <v>0</v>
      </c>
      <c r="AD3689" s="1131">
        <v>0</v>
      </c>
      <c r="AE3689" s="1131">
        <v>0</v>
      </c>
      <c r="AF3689" s="126"/>
      <c r="AG3689" s="126"/>
      <c r="AH3689" s="126"/>
      <c r="AI3689" s="126"/>
      <c r="AJ3689" s="126"/>
      <c r="AK3689" s="126"/>
      <c r="AL3689" s="126">
        <v>3689</v>
      </c>
    </row>
    <row r="3690" spans="1:38">
      <c r="A3690" s="721" t="s">
        <v>1996</v>
      </c>
      <c r="B3690" s="722">
        <v>19</v>
      </c>
      <c r="C3690" s="722">
        <v>1960</v>
      </c>
      <c r="D3690" s="722">
        <v>196095</v>
      </c>
      <c r="E3690" s="721">
        <v>1960959226</v>
      </c>
      <c r="F3690" s="721" t="s">
        <v>5021</v>
      </c>
      <c r="G3690" s="1127">
        <v>352840025</v>
      </c>
      <c r="H3690" s="1128">
        <v>0</v>
      </c>
      <c r="I3690" s="1128">
        <v>352840024.64999998</v>
      </c>
      <c r="J3690" s="1128">
        <v>-0.35000002384185791</v>
      </c>
      <c r="K3690" s="1128">
        <v>0</v>
      </c>
      <c r="L3690" s="1128">
        <v>0</v>
      </c>
      <c r="M3690" s="1128">
        <v>-0.35000002384185791</v>
      </c>
      <c r="N3690" s="1129">
        <v>0</v>
      </c>
      <c r="O3690" s="1128">
        <v>-0.35000002384185791</v>
      </c>
      <c r="P3690" s="1127">
        <v>-0.12950000882148743</v>
      </c>
      <c r="Q3690" s="1127">
        <v>0</v>
      </c>
      <c r="R3690" s="1127">
        <v>0</v>
      </c>
      <c r="S3690" s="1127">
        <v>0</v>
      </c>
      <c r="T3690" s="1130">
        <v>0</v>
      </c>
      <c r="U3690" s="1130">
        <v>0</v>
      </c>
      <c r="V3690" s="1130">
        <v>0</v>
      </c>
      <c r="W3690" s="1127">
        <v>0</v>
      </c>
      <c r="X3690" s="1130">
        <v>-0.12950000882148743</v>
      </c>
      <c r="Y3690" s="735">
        <v>0.37</v>
      </c>
      <c r="Z3690" s="1131">
        <v>0</v>
      </c>
      <c r="AA3690" s="1131">
        <v>-0.12950000882148743</v>
      </c>
      <c r="AB3690" s="1131">
        <v>0</v>
      </c>
      <c r="AC3690" s="1131">
        <v>0</v>
      </c>
      <c r="AD3690" s="1131">
        <v>0</v>
      </c>
      <c r="AE3690" s="1131">
        <v>-0.12950000882148743</v>
      </c>
      <c r="AF3690" s="126"/>
      <c r="AG3690" s="126"/>
      <c r="AH3690" s="126"/>
      <c r="AI3690" s="126"/>
      <c r="AJ3690" s="126"/>
      <c r="AK3690" s="126"/>
      <c r="AL3690" s="126">
        <v>3690</v>
      </c>
    </row>
    <row r="3691" spans="1:38">
      <c r="A3691" s="721" t="s">
        <v>1996</v>
      </c>
      <c r="B3691" s="722">
        <v>19</v>
      </c>
      <c r="C3691" s="722">
        <v>1960</v>
      </c>
      <c r="D3691" s="722">
        <v>196095</v>
      </c>
      <c r="E3691" s="721">
        <v>1960959611</v>
      </c>
      <c r="F3691" s="721" t="s">
        <v>5022</v>
      </c>
      <c r="G3691" s="1127">
        <v>0</v>
      </c>
      <c r="H3691" s="1128">
        <v>0</v>
      </c>
      <c r="I3691" s="1128">
        <v>0</v>
      </c>
      <c r="J3691" s="1128">
        <v>0</v>
      </c>
      <c r="K3691" s="1128">
        <v>0</v>
      </c>
      <c r="L3691" s="1128">
        <v>0</v>
      </c>
      <c r="M3691" s="1128">
        <v>0</v>
      </c>
      <c r="N3691" s="1129">
        <v>0</v>
      </c>
      <c r="O3691" s="1128">
        <v>0</v>
      </c>
      <c r="P3691" s="1127">
        <v>0</v>
      </c>
      <c r="Q3691" s="1127">
        <v>0</v>
      </c>
      <c r="R3691" s="1127">
        <v>0</v>
      </c>
      <c r="S3691" s="1127">
        <v>0</v>
      </c>
      <c r="T3691" s="1130">
        <v>0</v>
      </c>
      <c r="U3691" s="1130">
        <v>0</v>
      </c>
      <c r="V3691" s="1130">
        <v>0</v>
      </c>
      <c r="W3691" s="1127">
        <v>0</v>
      </c>
      <c r="X3691" s="1130">
        <v>0</v>
      </c>
      <c r="Y3691" s="735">
        <v>0</v>
      </c>
      <c r="Z3691" s="1131">
        <v>0</v>
      </c>
      <c r="AA3691" s="1131">
        <v>0</v>
      </c>
      <c r="AB3691" s="1131">
        <v>0</v>
      </c>
      <c r="AC3691" s="1131">
        <v>0</v>
      </c>
      <c r="AD3691" s="1131">
        <v>0</v>
      </c>
      <c r="AE3691" s="1131">
        <v>0</v>
      </c>
      <c r="AF3691" s="126"/>
      <c r="AG3691" s="126"/>
      <c r="AH3691" s="126"/>
      <c r="AI3691" s="126"/>
      <c r="AJ3691" s="126"/>
      <c r="AK3691" s="126"/>
      <c r="AL3691" s="126">
        <v>3691</v>
      </c>
    </row>
    <row r="3692" spans="1:38">
      <c r="A3692" s="721" t="s">
        <v>1996</v>
      </c>
      <c r="B3692" s="722">
        <v>19</v>
      </c>
      <c r="C3692" s="722">
        <v>1960</v>
      </c>
      <c r="D3692" s="722">
        <v>196095</v>
      </c>
      <c r="E3692" s="721">
        <v>1960959765</v>
      </c>
      <c r="F3692" s="721" t="s">
        <v>1809</v>
      </c>
      <c r="G3692" s="1127">
        <v>2901213772</v>
      </c>
      <c r="H3692" s="1128">
        <v>0</v>
      </c>
      <c r="I3692" s="1128">
        <v>0</v>
      </c>
      <c r="J3692" s="1128">
        <v>-2901213772</v>
      </c>
      <c r="K3692" s="1128">
        <v>0</v>
      </c>
      <c r="L3692" s="1128">
        <v>0</v>
      </c>
      <c r="M3692" s="1128">
        <v>-2901213772</v>
      </c>
      <c r="N3692" s="1129">
        <v>0</v>
      </c>
      <c r="O3692" s="1128">
        <v>-2901213772</v>
      </c>
      <c r="P3692" s="1127">
        <v>-1073449095.64</v>
      </c>
      <c r="Q3692" s="1127">
        <v>0</v>
      </c>
      <c r="R3692" s="1127">
        <v>0</v>
      </c>
      <c r="S3692" s="1127">
        <v>0</v>
      </c>
      <c r="T3692" s="1130">
        <v>0</v>
      </c>
      <c r="U3692" s="1130">
        <v>0</v>
      </c>
      <c r="V3692" s="1130">
        <v>0</v>
      </c>
      <c r="W3692" s="1127">
        <v>0</v>
      </c>
      <c r="X3692" s="1130">
        <v>-1073449095.64</v>
      </c>
      <c r="Y3692" s="735">
        <v>0.37</v>
      </c>
      <c r="Z3692" s="1131">
        <v>0</v>
      </c>
      <c r="AA3692" s="1131">
        <v>-1073449095.64</v>
      </c>
      <c r="AB3692" s="1131">
        <v>0</v>
      </c>
      <c r="AC3692" s="1131">
        <v>0</v>
      </c>
      <c r="AD3692" s="1131">
        <v>0</v>
      </c>
      <c r="AE3692" s="1131">
        <v>-1073449095.64</v>
      </c>
      <c r="AF3692" s="126"/>
      <c r="AG3692" s="126"/>
      <c r="AH3692" s="126"/>
      <c r="AI3692" s="126"/>
      <c r="AJ3692" s="126"/>
      <c r="AK3692" s="126"/>
      <c r="AL3692" s="126">
        <v>3692</v>
      </c>
    </row>
    <row r="3693" spans="1:38">
      <c r="A3693" s="721" t="s">
        <v>1996</v>
      </c>
      <c r="B3693" s="722">
        <v>19</v>
      </c>
      <c r="C3693" s="722">
        <v>1960</v>
      </c>
      <c r="D3693" s="722">
        <v>196095</v>
      </c>
      <c r="E3693" s="721">
        <v>1960959929</v>
      </c>
      <c r="F3693" s="721" t="s">
        <v>5023</v>
      </c>
      <c r="G3693" s="1127">
        <v>14513002</v>
      </c>
      <c r="H3693" s="1128">
        <v>0</v>
      </c>
      <c r="I3693" s="1128">
        <v>14513002</v>
      </c>
      <c r="J3693" s="1128">
        <v>0</v>
      </c>
      <c r="K3693" s="1128">
        <v>0</v>
      </c>
      <c r="L3693" s="1128">
        <v>0</v>
      </c>
      <c r="M3693" s="1128">
        <v>0</v>
      </c>
      <c r="N3693" s="1129">
        <v>0</v>
      </c>
      <c r="O3693" s="1128">
        <v>0</v>
      </c>
      <c r="P3693" s="1127">
        <v>0</v>
      </c>
      <c r="Q3693" s="1127">
        <v>0</v>
      </c>
      <c r="R3693" s="1127">
        <v>0</v>
      </c>
      <c r="S3693" s="1127">
        <v>0</v>
      </c>
      <c r="T3693" s="1130">
        <v>0</v>
      </c>
      <c r="U3693" s="1130">
        <v>0</v>
      </c>
      <c r="V3693" s="1130">
        <v>0</v>
      </c>
      <c r="W3693" s="1127">
        <v>0</v>
      </c>
      <c r="X3693" s="1130">
        <v>0</v>
      </c>
      <c r="Y3693" s="735">
        <v>0</v>
      </c>
      <c r="Z3693" s="1131">
        <v>0</v>
      </c>
      <c r="AA3693" s="1131">
        <v>0</v>
      </c>
      <c r="AB3693" s="1131">
        <v>0</v>
      </c>
      <c r="AC3693" s="1131">
        <v>0</v>
      </c>
      <c r="AD3693" s="1131">
        <v>0</v>
      </c>
      <c r="AE3693" s="1131">
        <v>0</v>
      </c>
      <c r="AF3693" s="126"/>
      <c r="AG3693" s="126"/>
      <c r="AH3693" s="126"/>
      <c r="AI3693" s="126"/>
      <c r="AJ3693" s="126"/>
      <c r="AK3693" s="126"/>
      <c r="AL3693" s="126">
        <v>3693</v>
      </c>
    </row>
    <row r="3694" spans="1:38">
      <c r="A3694" s="721" t="s">
        <v>1996</v>
      </c>
      <c r="B3694" s="722">
        <v>19</v>
      </c>
      <c r="C3694" s="722">
        <v>1960</v>
      </c>
      <c r="D3694" s="722">
        <v>196095</v>
      </c>
      <c r="E3694" s="721">
        <v>1960959950</v>
      </c>
      <c r="F3694" s="721" t="s">
        <v>5024</v>
      </c>
      <c r="G3694" s="1127">
        <v>0</v>
      </c>
      <c r="H3694" s="1128">
        <v>0</v>
      </c>
      <c r="I3694" s="1128">
        <v>0</v>
      </c>
      <c r="J3694" s="1128">
        <v>0</v>
      </c>
      <c r="K3694" s="1128">
        <v>0</v>
      </c>
      <c r="L3694" s="1128">
        <v>0</v>
      </c>
      <c r="M3694" s="1128">
        <v>0</v>
      </c>
      <c r="N3694" s="1129">
        <v>0</v>
      </c>
      <c r="O3694" s="1128">
        <v>0</v>
      </c>
      <c r="P3694" s="1127">
        <v>0</v>
      </c>
      <c r="Q3694" s="1127">
        <v>0</v>
      </c>
      <c r="R3694" s="1127">
        <v>0</v>
      </c>
      <c r="S3694" s="1127">
        <v>0</v>
      </c>
      <c r="T3694" s="1130">
        <v>0</v>
      </c>
      <c r="U3694" s="1130">
        <v>0</v>
      </c>
      <c r="V3694" s="1130">
        <v>0</v>
      </c>
      <c r="W3694" s="1127">
        <v>0</v>
      </c>
      <c r="X3694" s="1130">
        <v>0</v>
      </c>
      <c r="Y3694" s="735">
        <v>0</v>
      </c>
      <c r="Z3694" s="1131">
        <v>0</v>
      </c>
      <c r="AA3694" s="1131">
        <v>0</v>
      </c>
      <c r="AB3694" s="1131">
        <v>0</v>
      </c>
      <c r="AC3694" s="1131">
        <v>0</v>
      </c>
      <c r="AD3694" s="1131">
        <v>0</v>
      </c>
      <c r="AE3694" s="1131">
        <v>0</v>
      </c>
      <c r="AF3694" s="126"/>
      <c r="AG3694" s="126"/>
      <c r="AH3694" s="126"/>
      <c r="AI3694" s="126"/>
      <c r="AJ3694" s="126"/>
      <c r="AK3694" s="126"/>
      <c r="AL3694" s="126">
        <v>3694</v>
      </c>
    </row>
    <row r="3695" spans="1:38">
      <c r="A3695" s="721" t="s">
        <v>1996</v>
      </c>
      <c r="B3695" s="722">
        <v>19</v>
      </c>
      <c r="C3695" s="722">
        <v>1995</v>
      </c>
      <c r="D3695" s="722">
        <v>199500</v>
      </c>
      <c r="E3695" s="721">
        <v>1995009765</v>
      </c>
      <c r="F3695" s="721" t="s">
        <v>5025</v>
      </c>
      <c r="G3695" s="1127">
        <v>-2901213772</v>
      </c>
      <c r="H3695" s="1128">
        <v>0</v>
      </c>
      <c r="I3695" s="1128">
        <v>0</v>
      </c>
      <c r="J3695" s="1128">
        <v>2901213772</v>
      </c>
      <c r="K3695" s="1128">
        <v>0</v>
      </c>
      <c r="L3695" s="1128">
        <v>2901213772</v>
      </c>
      <c r="M3695" s="1128">
        <v>0</v>
      </c>
      <c r="N3695" s="1129">
        <v>0</v>
      </c>
      <c r="O3695" s="1128">
        <v>2901213772</v>
      </c>
      <c r="P3695" s="1127">
        <v>1073449095.64</v>
      </c>
      <c r="Q3695" s="1127">
        <v>0</v>
      </c>
      <c r="R3695" s="1127">
        <v>0</v>
      </c>
      <c r="S3695" s="1127">
        <v>0</v>
      </c>
      <c r="T3695" s="1130">
        <v>0</v>
      </c>
      <c r="U3695" s="1130">
        <v>0</v>
      </c>
      <c r="V3695" s="1130">
        <v>0</v>
      </c>
      <c r="W3695" s="1127">
        <v>0</v>
      </c>
      <c r="X3695" s="1130">
        <v>1073449095.64</v>
      </c>
      <c r="Y3695" s="735">
        <v>0.37</v>
      </c>
      <c r="Z3695" s="1131">
        <v>1073449095.64</v>
      </c>
      <c r="AA3695" s="1131">
        <v>0</v>
      </c>
      <c r="AB3695" s="1131">
        <v>0</v>
      </c>
      <c r="AC3695" s="1131">
        <v>0</v>
      </c>
      <c r="AD3695" s="1131">
        <v>1073449095.64</v>
      </c>
      <c r="AE3695" s="1131">
        <v>0</v>
      </c>
      <c r="AF3695" s="126"/>
      <c r="AG3695" s="126"/>
      <c r="AH3695" s="126"/>
      <c r="AI3695" s="126"/>
      <c r="AJ3695" s="126"/>
      <c r="AK3695" s="126"/>
      <c r="AL3695" s="126">
        <v>3695</v>
      </c>
    </row>
    <row r="3696" spans="1:38">
      <c r="A3696" s="721" t="s">
        <v>1385</v>
      </c>
      <c r="B3696" s="722">
        <v>21</v>
      </c>
      <c r="C3696" s="722">
        <v>2105</v>
      </c>
      <c r="D3696" s="722">
        <v>210505</v>
      </c>
      <c r="E3696" s="721">
        <v>2105059101</v>
      </c>
      <c r="F3696" s="721" t="s">
        <v>5026</v>
      </c>
      <c r="G3696" s="1127">
        <v>-1846189</v>
      </c>
      <c r="H3696" s="1128">
        <v>0</v>
      </c>
      <c r="I3696" s="1128">
        <v>-1846189</v>
      </c>
      <c r="J3696" s="1128">
        <v>0</v>
      </c>
      <c r="K3696" s="1128">
        <v>0</v>
      </c>
      <c r="L3696" s="1128">
        <v>0</v>
      </c>
      <c r="M3696" s="1128">
        <v>0</v>
      </c>
      <c r="N3696" s="1129">
        <v>0</v>
      </c>
      <c r="O3696" s="1128">
        <v>0</v>
      </c>
      <c r="P3696" s="1127">
        <v>0</v>
      </c>
      <c r="Q3696" s="1127">
        <v>0</v>
      </c>
      <c r="R3696" s="1127">
        <v>0</v>
      </c>
      <c r="S3696" s="1127">
        <v>0</v>
      </c>
      <c r="T3696" s="1130">
        <v>0</v>
      </c>
      <c r="U3696" s="1130">
        <v>0</v>
      </c>
      <c r="V3696" s="1130">
        <v>0</v>
      </c>
      <c r="W3696" s="1127">
        <v>0</v>
      </c>
      <c r="X3696" s="1130">
        <v>0</v>
      </c>
      <c r="Y3696" s="735">
        <v>0</v>
      </c>
      <c r="Z3696" s="1131">
        <v>0</v>
      </c>
      <c r="AA3696" s="1131">
        <v>0</v>
      </c>
      <c r="AB3696" s="1131">
        <v>0</v>
      </c>
      <c r="AC3696" s="1131">
        <v>0</v>
      </c>
      <c r="AD3696" s="1131">
        <v>0</v>
      </c>
      <c r="AE3696" s="1131">
        <v>0</v>
      </c>
      <c r="AF3696" s="126"/>
      <c r="AG3696" s="126"/>
      <c r="AH3696" s="126"/>
      <c r="AI3696" s="126"/>
      <c r="AJ3696" s="126"/>
      <c r="AK3696" s="126"/>
      <c r="AL3696" s="126">
        <v>3696</v>
      </c>
    </row>
    <row r="3697" spans="1:38">
      <c r="A3697" s="721" t="s">
        <v>1385</v>
      </c>
      <c r="B3697" s="722">
        <v>21</v>
      </c>
      <c r="C3697" s="722">
        <v>2109</v>
      </c>
      <c r="D3697" s="722">
        <v>210910</v>
      </c>
      <c r="E3697" s="721">
        <v>2109109023</v>
      </c>
      <c r="F3697" s="721" t="s">
        <v>5027</v>
      </c>
      <c r="G3697" s="1127">
        <v>75346638</v>
      </c>
      <c r="H3697" s="1128">
        <v>0</v>
      </c>
      <c r="I3697" s="1128">
        <v>75346638.049999997</v>
      </c>
      <c r="J3697" s="1128">
        <v>4.9999997019767761E-2</v>
      </c>
      <c r="K3697" s="1128">
        <v>0</v>
      </c>
      <c r="L3697" s="1128">
        <v>4.9999997019767761E-2</v>
      </c>
      <c r="M3697" s="1128">
        <v>0</v>
      </c>
      <c r="N3697" s="1129">
        <v>0</v>
      </c>
      <c r="O3697" s="1128">
        <v>4.9999997019767761E-2</v>
      </c>
      <c r="P3697" s="1127">
        <v>1.849999889731407E-2</v>
      </c>
      <c r="Q3697" s="1127">
        <v>0</v>
      </c>
      <c r="R3697" s="1127">
        <v>0</v>
      </c>
      <c r="S3697" s="1127">
        <v>0</v>
      </c>
      <c r="T3697" s="1130">
        <v>0</v>
      </c>
      <c r="U3697" s="1130">
        <v>0</v>
      </c>
      <c r="V3697" s="1130">
        <v>0</v>
      </c>
      <c r="W3697" s="1127">
        <v>0</v>
      </c>
      <c r="X3697" s="1130">
        <v>1.849999889731407E-2</v>
      </c>
      <c r="Y3697" s="735">
        <v>0.37</v>
      </c>
      <c r="Z3697" s="1131">
        <v>1.849999889731407E-2</v>
      </c>
      <c r="AA3697" s="1131">
        <v>0</v>
      </c>
      <c r="AB3697" s="1131">
        <v>0</v>
      </c>
      <c r="AC3697" s="1131">
        <v>0</v>
      </c>
      <c r="AD3697" s="1131">
        <v>1.849999889731407E-2</v>
      </c>
      <c r="AE3697" s="1131">
        <v>0</v>
      </c>
      <c r="AF3697" s="126"/>
      <c r="AG3697" s="126"/>
      <c r="AH3697" s="126"/>
      <c r="AI3697" s="126"/>
      <c r="AJ3697" s="126"/>
      <c r="AK3697" s="126"/>
      <c r="AL3697" s="126">
        <v>3697</v>
      </c>
    </row>
    <row r="3698" spans="1:38">
      <c r="A3698" s="721" t="s">
        <v>1385</v>
      </c>
      <c r="B3698" s="722">
        <v>21</v>
      </c>
      <c r="C3698" s="722">
        <v>2118</v>
      </c>
      <c r="D3698" s="722">
        <v>211800</v>
      </c>
      <c r="E3698" s="721">
        <v>2118009177</v>
      </c>
      <c r="F3698" s="721" t="s">
        <v>5028</v>
      </c>
      <c r="G3698" s="1127">
        <v>0</v>
      </c>
      <c r="H3698" s="1128">
        <v>0</v>
      </c>
      <c r="I3698" s="1128">
        <v>0</v>
      </c>
      <c r="J3698" s="1128">
        <v>0</v>
      </c>
      <c r="K3698" s="1128">
        <v>0</v>
      </c>
      <c r="L3698" s="1128">
        <v>0</v>
      </c>
      <c r="M3698" s="1128">
        <v>0</v>
      </c>
      <c r="N3698" s="1129">
        <v>0</v>
      </c>
      <c r="O3698" s="1128">
        <v>0</v>
      </c>
      <c r="P3698" s="1127">
        <v>0</v>
      </c>
      <c r="Q3698" s="1127">
        <v>0</v>
      </c>
      <c r="R3698" s="1127">
        <v>0</v>
      </c>
      <c r="S3698" s="1127">
        <v>0</v>
      </c>
      <c r="T3698" s="1130">
        <v>0</v>
      </c>
      <c r="U3698" s="1130">
        <v>0</v>
      </c>
      <c r="V3698" s="1130">
        <v>0</v>
      </c>
      <c r="W3698" s="1127">
        <v>0</v>
      </c>
      <c r="X3698" s="1130">
        <v>0</v>
      </c>
      <c r="Y3698" s="735">
        <v>0</v>
      </c>
      <c r="Z3698" s="1131">
        <v>0</v>
      </c>
      <c r="AA3698" s="1131">
        <v>0</v>
      </c>
      <c r="AB3698" s="1131">
        <v>0</v>
      </c>
      <c r="AC3698" s="1131">
        <v>0</v>
      </c>
      <c r="AD3698" s="1131">
        <v>0</v>
      </c>
      <c r="AE3698" s="1131">
        <v>0</v>
      </c>
      <c r="AF3698" s="126"/>
      <c r="AG3698" s="126"/>
      <c r="AH3698" s="126"/>
      <c r="AI3698" s="126"/>
      <c r="AJ3698" s="126"/>
      <c r="AK3698" s="126"/>
      <c r="AL3698" s="126">
        <v>3698</v>
      </c>
    </row>
    <row r="3699" spans="1:38">
      <c r="A3699" s="721" t="s">
        <v>1849</v>
      </c>
      <c r="B3699" s="722">
        <v>22</v>
      </c>
      <c r="C3699" s="722">
        <v>2205</v>
      </c>
      <c r="D3699" s="722">
        <v>220510</v>
      </c>
      <c r="E3699" s="721">
        <v>2205102842</v>
      </c>
      <c r="F3699" s="721" t="s">
        <v>5029</v>
      </c>
      <c r="G3699" s="1127">
        <v>-29550871293</v>
      </c>
      <c r="H3699" s="1128">
        <v>0</v>
      </c>
      <c r="I3699" s="1128">
        <v>0</v>
      </c>
      <c r="J3699" s="1128">
        <v>29550871293</v>
      </c>
      <c r="K3699" s="1128">
        <v>0</v>
      </c>
      <c r="L3699" s="1128">
        <v>29550871293</v>
      </c>
      <c r="M3699" s="1128">
        <v>0</v>
      </c>
      <c r="N3699" s="1129">
        <v>0</v>
      </c>
      <c r="O3699" s="1128">
        <v>29550871293</v>
      </c>
      <c r="P3699" s="1127">
        <v>10933822378.41</v>
      </c>
      <c r="Q3699" s="1127">
        <v>0</v>
      </c>
      <c r="R3699" s="1127">
        <v>0</v>
      </c>
      <c r="S3699" s="1127">
        <v>0</v>
      </c>
      <c r="T3699" s="1130">
        <v>0</v>
      </c>
      <c r="U3699" s="1130">
        <v>0</v>
      </c>
      <c r="V3699" s="1130">
        <v>0</v>
      </c>
      <c r="W3699" s="1127">
        <v>0</v>
      </c>
      <c r="X3699" s="1130">
        <v>10933822378.41</v>
      </c>
      <c r="Y3699" s="735">
        <v>0.37</v>
      </c>
      <c r="Z3699" s="1131">
        <v>10933822378.41</v>
      </c>
      <c r="AA3699" s="1131">
        <v>0</v>
      </c>
      <c r="AB3699" s="1131">
        <v>0</v>
      </c>
      <c r="AC3699" s="1131">
        <v>0</v>
      </c>
      <c r="AD3699" s="1131">
        <v>10933822378.41</v>
      </c>
      <c r="AE3699" s="1131">
        <v>0</v>
      </c>
      <c r="AF3699" s="126"/>
      <c r="AG3699" s="126"/>
      <c r="AH3699" s="126"/>
      <c r="AI3699" s="126"/>
      <c r="AJ3699" s="126"/>
      <c r="AK3699" s="126"/>
      <c r="AL3699" s="126">
        <v>3699</v>
      </c>
    </row>
    <row r="3700" spans="1:38">
      <c r="A3700" s="721" t="s">
        <v>1849</v>
      </c>
      <c r="B3700" s="722">
        <v>22</v>
      </c>
      <c r="C3700" s="722">
        <v>2250</v>
      </c>
      <c r="D3700" s="722">
        <v>225035</v>
      </c>
      <c r="E3700" s="721">
        <v>2250352207</v>
      </c>
      <c r="F3700" s="721" t="s">
        <v>5030</v>
      </c>
      <c r="G3700" s="1127">
        <v>0</v>
      </c>
      <c r="H3700" s="1128">
        <v>0</v>
      </c>
      <c r="I3700" s="1128">
        <v>0</v>
      </c>
      <c r="J3700" s="1128">
        <v>0</v>
      </c>
      <c r="K3700" s="1128">
        <v>0</v>
      </c>
      <c r="L3700" s="1128">
        <v>0</v>
      </c>
      <c r="M3700" s="1128">
        <v>0</v>
      </c>
      <c r="N3700" s="1129">
        <v>0</v>
      </c>
      <c r="O3700" s="1128">
        <v>0</v>
      </c>
      <c r="P3700" s="1127">
        <v>0</v>
      </c>
      <c r="Q3700" s="1127">
        <v>0</v>
      </c>
      <c r="R3700" s="1127">
        <v>0</v>
      </c>
      <c r="S3700" s="1127">
        <v>0</v>
      </c>
      <c r="T3700" s="1130">
        <v>0</v>
      </c>
      <c r="U3700" s="1130">
        <v>0</v>
      </c>
      <c r="V3700" s="1130">
        <v>0</v>
      </c>
      <c r="W3700" s="1127">
        <v>0</v>
      </c>
      <c r="X3700" s="1130">
        <v>0</v>
      </c>
      <c r="Y3700" s="735">
        <v>0</v>
      </c>
      <c r="Z3700" s="1131">
        <v>0</v>
      </c>
      <c r="AA3700" s="1131">
        <v>0</v>
      </c>
      <c r="AB3700" s="1131">
        <v>0</v>
      </c>
      <c r="AC3700" s="1131">
        <v>0</v>
      </c>
      <c r="AD3700" s="1131">
        <v>0</v>
      </c>
      <c r="AE3700" s="1131">
        <v>0</v>
      </c>
      <c r="AF3700" s="126"/>
      <c r="AG3700" s="126"/>
      <c r="AH3700" s="126"/>
      <c r="AI3700" s="126"/>
      <c r="AJ3700" s="126"/>
      <c r="AK3700" s="126"/>
      <c r="AL3700" s="126">
        <v>3700</v>
      </c>
    </row>
    <row r="3701" spans="1:38">
      <c r="A3701" s="721" t="s">
        <v>2111</v>
      </c>
      <c r="B3701" s="722">
        <v>25</v>
      </c>
      <c r="C3701" s="722">
        <v>2503</v>
      </c>
      <c r="D3701" s="722">
        <v>250310</v>
      </c>
      <c r="E3701" s="721">
        <v>2503109215</v>
      </c>
      <c r="F3701" s="721" t="s">
        <v>5031</v>
      </c>
      <c r="G3701" s="1127">
        <v>-7956213</v>
      </c>
      <c r="H3701" s="1128">
        <v>0</v>
      </c>
      <c r="I3701" s="1128">
        <v>-7956213</v>
      </c>
      <c r="J3701" s="1128">
        <v>0</v>
      </c>
      <c r="K3701" s="1128">
        <v>0</v>
      </c>
      <c r="L3701" s="1128">
        <v>0</v>
      </c>
      <c r="M3701" s="1128">
        <v>0</v>
      </c>
      <c r="N3701" s="1129">
        <v>0</v>
      </c>
      <c r="O3701" s="1128">
        <v>0</v>
      </c>
      <c r="P3701" s="1127">
        <v>0</v>
      </c>
      <c r="Q3701" s="1127">
        <v>0</v>
      </c>
      <c r="R3701" s="1127">
        <v>0</v>
      </c>
      <c r="S3701" s="1127">
        <v>0</v>
      </c>
      <c r="T3701" s="1130">
        <v>0</v>
      </c>
      <c r="U3701" s="1130">
        <v>0</v>
      </c>
      <c r="V3701" s="1130">
        <v>0</v>
      </c>
      <c r="W3701" s="1127">
        <v>0</v>
      </c>
      <c r="X3701" s="1130">
        <v>0</v>
      </c>
      <c r="Y3701" s="735">
        <v>0</v>
      </c>
      <c r="Z3701" s="1131">
        <v>0</v>
      </c>
      <c r="AA3701" s="1131">
        <v>0</v>
      </c>
      <c r="AB3701" s="1131">
        <v>0</v>
      </c>
      <c r="AC3701" s="1131">
        <v>0</v>
      </c>
      <c r="AD3701" s="1131">
        <v>0</v>
      </c>
      <c r="AE3701" s="1131">
        <v>0</v>
      </c>
      <c r="AF3701" s="126"/>
      <c r="AG3701" s="126"/>
      <c r="AH3701" s="126"/>
      <c r="AI3701" s="126"/>
      <c r="AJ3701" s="126"/>
      <c r="AK3701" s="126"/>
      <c r="AL3701" s="126">
        <v>3701</v>
      </c>
    </row>
    <row r="3702" spans="1:38">
      <c r="A3702" s="721" t="s">
        <v>2111</v>
      </c>
      <c r="B3702" s="722">
        <v>25</v>
      </c>
      <c r="C3702" s="722">
        <v>2503</v>
      </c>
      <c r="D3702" s="722">
        <v>250310</v>
      </c>
      <c r="E3702" s="721">
        <v>2503109881</v>
      </c>
      <c r="F3702" s="721" t="s">
        <v>5032</v>
      </c>
      <c r="G3702" s="1127">
        <v>-2046</v>
      </c>
      <c r="H3702" s="1128">
        <v>0</v>
      </c>
      <c r="I3702" s="1128">
        <v>-2046</v>
      </c>
      <c r="J3702" s="1128">
        <v>0</v>
      </c>
      <c r="K3702" s="1128">
        <v>0</v>
      </c>
      <c r="L3702" s="1128">
        <v>0</v>
      </c>
      <c r="M3702" s="1128">
        <v>0</v>
      </c>
      <c r="N3702" s="1129">
        <v>0</v>
      </c>
      <c r="O3702" s="1128">
        <v>0</v>
      </c>
      <c r="P3702" s="1127">
        <v>0</v>
      </c>
      <c r="Q3702" s="1127">
        <v>0</v>
      </c>
      <c r="R3702" s="1127">
        <v>0</v>
      </c>
      <c r="S3702" s="1127">
        <v>0</v>
      </c>
      <c r="T3702" s="1130">
        <v>0</v>
      </c>
      <c r="U3702" s="1130">
        <v>0</v>
      </c>
      <c r="V3702" s="1130">
        <v>0</v>
      </c>
      <c r="W3702" s="1127">
        <v>0</v>
      </c>
      <c r="X3702" s="1130">
        <v>0</v>
      </c>
      <c r="Y3702" s="735">
        <v>0</v>
      </c>
      <c r="Z3702" s="1131">
        <v>0</v>
      </c>
      <c r="AA3702" s="1131">
        <v>0</v>
      </c>
      <c r="AB3702" s="1131">
        <v>0</v>
      </c>
      <c r="AC3702" s="1131">
        <v>0</v>
      </c>
      <c r="AD3702" s="1131">
        <v>0</v>
      </c>
      <c r="AE3702" s="1131">
        <v>0</v>
      </c>
      <c r="AF3702" s="126"/>
      <c r="AG3702" s="126"/>
      <c r="AH3702" s="126"/>
      <c r="AI3702" s="126"/>
      <c r="AJ3702" s="126"/>
      <c r="AK3702" s="126"/>
      <c r="AL3702" s="126">
        <v>3702</v>
      </c>
    </row>
    <row r="3703" spans="1:38">
      <c r="A3703" s="721" t="s">
        <v>2111</v>
      </c>
      <c r="B3703" s="722">
        <v>25</v>
      </c>
      <c r="C3703" s="722">
        <v>2519</v>
      </c>
      <c r="D3703" s="722">
        <v>251905</v>
      </c>
      <c r="E3703" s="721">
        <v>2519059807</v>
      </c>
      <c r="F3703" s="721" t="s">
        <v>5033</v>
      </c>
      <c r="G3703" s="1127">
        <v>0</v>
      </c>
      <c r="H3703" s="1128">
        <v>0</v>
      </c>
      <c r="I3703" s="1128">
        <v>0</v>
      </c>
      <c r="J3703" s="1128">
        <v>0</v>
      </c>
      <c r="K3703" s="1128">
        <v>0</v>
      </c>
      <c r="L3703" s="1128">
        <v>0</v>
      </c>
      <c r="M3703" s="1128">
        <v>0</v>
      </c>
      <c r="N3703" s="1129">
        <v>0</v>
      </c>
      <c r="O3703" s="1128">
        <v>0</v>
      </c>
      <c r="P3703" s="1127">
        <v>0</v>
      </c>
      <c r="Q3703" s="1127">
        <v>0</v>
      </c>
      <c r="R3703" s="1127">
        <v>0</v>
      </c>
      <c r="S3703" s="1127">
        <v>0</v>
      </c>
      <c r="T3703" s="1130">
        <v>0</v>
      </c>
      <c r="U3703" s="1130">
        <v>0</v>
      </c>
      <c r="V3703" s="1130">
        <v>0</v>
      </c>
      <c r="W3703" s="1127">
        <v>0</v>
      </c>
      <c r="X3703" s="1130">
        <v>0</v>
      </c>
      <c r="Y3703" s="735">
        <v>0</v>
      </c>
      <c r="Z3703" s="1131">
        <v>0</v>
      </c>
      <c r="AA3703" s="1131">
        <v>0</v>
      </c>
      <c r="AB3703" s="1131">
        <v>0</v>
      </c>
      <c r="AC3703" s="1131">
        <v>0</v>
      </c>
      <c r="AD3703" s="1131">
        <v>0</v>
      </c>
      <c r="AE3703" s="1131">
        <v>0</v>
      </c>
      <c r="AF3703" s="126"/>
      <c r="AG3703" s="126"/>
      <c r="AH3703" s="126"/>
      <c r="AI3703" s="126"/>
      <c r="AJ3703" s="126"/>
      <c r="AK3703" s="126"/>
      <c r="AL3703" s="126">
        <v>3703</v>
      </c>
    </row>
    <row r="3704" spans="1:38">
      <c r="A3704" s="721" t="s">
        <v>2111</v>
      </c>
      <c r="B3704" s="722">
        <v>28</v>
      </c>
      <c r="C3704" s="722">
        <v>2805</v>
      </c>
      <c r="D3704" s="722">
        <v>280505</v>
      </c>
      <c r="E3704" s="721">
        <v>2805051000</v>
      </c>
      <c r="F3704" s="721" t="s">
        <v>5034</v>
      </c>
      <c r="G3704" s="1127">
        <v>0</v>
      </c>
      <c r="H3704" s="1128">
        <v>0</v>
      </c>
      <c r="I3704" s="1128">
        <v>0</v>
      </c>
      <c r="J3704" s="1128">
        <v>0</v>
      </c>
      <c r="K3704" s="1128">
        <v>0</v>
      </c>
      <c r="L3704" s="1128">
        <v>0</v>
      </c>
      <c r="M3704" s="1128">
        <v>0</v>
      </c>
      <c r="N3704" s="1129">
        <v>0</v>
      </c>
      <c r="O3704" s="1128">
        <v>0</v>
      </c>
      <c r="P3704" s="1127">
        <v>0</v>
      </c>
      <c r="Q3704" s="1127">
        <v>0</v>
      </c>
      <c r="R3704" s="1127">
        <v>0</v>
      </c>
      <c r="S3704" s="1127">
        <v>0</v>
      </c>
      <c r="T3704" s="1130">
        <v>0</v>
      </c>
      <c r="U3704" s="1130">
        <v>0</v>
      </c>
      <c r="V3704" s="1130">
        <v>0</v>
      </c>
      <c r="W3704" s="1127">
        <v>0</v>
      </c>
      <c r="X3704" s="1130">
        <v>0</v>
      </c>
      <c r="Y3704" s="735">
        <v>0</v>
      </c>
      <c r="Z3704" s="1131">
        <v>0</v>
      </c>
      <c r="AA3704" s="1131">
        <v>0</v>
      </c>
      <c r="AB3704" s="1131">
        <v>0</v>
      </c>
      <c r="AC3704" s="1131">
        <v>0</v>
      </c>
      <c r="AD3704" s="1131">
        <v>0</v>
      </c>
      <c r="AE3704" s="1131">
        <v>0</v>
      </c>
      <c r="AF3704" s="126"/>
      <c r="AG3704" s="126"/>
      <c r="AH3704" s="126"/>
      <c r="AI3704" s="126"/>
      <c r="AJ3704" s="126"/>
      <c r="AK3704" s="126"/>
      <c r="AL3704" s="126">
        <v>3704</v>
      </c>
    </row>
    <row r="3705" spans="1:38">
      <c r="A3705" s="721" t="s">
        <v>2143</v>
      </c>
      <c r="B3705" s="722">
        <v>29</v>
      </c>
      <c r="C3705" s="722">
        <v>2990</v>
      </c>
      <c r="D3705" s="722">
        <v>299005</v>
      </c>
      <c r="E3705" s="721">
        <v>2990059033</v>
      </c>
      <c r="F3705" s="721" t="s">
        <v>5035</v>
      </c>
      <c r="G3705" s="1127">
        <v>332463857</v>
      </c>
      <c r="H3705" s="1128">
        <v>0</v>
      </c>
      <c r="I3705" s="1128">
        <v>332463857</v>
      </c>
      <c r="J3705" s="1128">
        <v>0</v>
      </c>
      <c r="K3705" s="1128">
        <v>0</v>
      </c>
      <c r="L3705" s="1128">
        <v>0</v>
      </c>
      <c r="M3705" s="1128">
        <v>0</v>
      </c>
      <c r="N3705" s="1129">
        <v>0</v>
      </c>
      <c r="O3705" s="1128">
        <v>0</v>
      </c>
      <c r="P3705" s="1127">
        <v>0</v>
      </c>
      <c r="Q3705" s="1127">
        <v>0</v>
      </c>
      <c r="R3705" s="1127">
        <v>0</v>
      </c>
      <c r="S3705" s="1127">
        <v>0</v>
      </c>
      <c r="T3705" s="1130">
        <v>0</v>
      </c>
      <c r="U3705" s="1130">
        <v>0</v>
      </c>
      <c r="V3705" s="1130">
        <v>0</v>
      </c>
      <c r="W3705" s="1127">
        <v>0</v>
      </c>
      <c r="X3705" s="1130">
        <v>0</v>
      </c>
      <c r="Y3705" s="735">
        <v>0</v>
      </c>
      <c r="Z3705" s="1131">
        <v>0</v>
      </c>
      <c r="AA3705" s="1131">
        <v>0</v>
      </c>
      <c r="AB3705" s="1131">
        <v>0</v>
      </c>
      <c r="AC3705" s="1131">
        <v>0</v>
      </c>
      <c r="AD3705" s="1131">
        <v>0</v>
      </c>
      <c r="AE3705" s="1131">
        <v>0</v>
      </c>
      <c r="AF3705" s="126"/>
      <c r="AG3705" s="126"/>
      <c r="AH3705" s="126"/>
      <c r="AI3705" s="126"/>
      <c r="AJ3705" s="126"/>
      <c r="AK3705" s="126"/>
      <c r="AL3705" s="126">
        <v>3705</v>
      </c>
    </row>
    <row r="3706" spans="1:38">
      <c r="A3706" s="721" t="s">
        <v>2143</v>
      </c>
      <c r="B3706" s="722">
        <v>29</v>
      </c>
      <c r="C3706" s="722">
        <v>2990</v>
      </c>
      <c r="D3706" s="722">
        <v>299005</v>
      </c>
      <c r="E3706" s="721">
        <v>2990059035</v>
      </c>
      <c r="F3706" s="721" t="s">
        <v>5036</v>
      </c>
      <c r="G3706" s="1127">
        <v>0</v>
      </c>
      <c r="H3706" s="1128">
        <v>0</v>
      </c>
      <c r="I3706" s="1128">
        <v>0</v>
      </c>
      <c r="J3706" s="1128">
        <v>0</v>
      </c>
      <c r="K3706" s="1128">
        <v>0</v>
      </c>
      <c r="L3706" s="1128">
        <v>0</v>
      </c>
      <c r="M3706" s="1128">
        <v>0</v>
      </c>
      <c r="N3706" s="1129">
        <v>0</v>
      </c>
      <c r="O3706" s="1128">
        <v>0</v>
      </c>
      <c r="P3706" s="1127">
        <v>0</v>
      </c>
      <c r="Q3706" s="1127">
        <v>0</v>
      </c>
      <c r="R3706" s="1127">
        <v>0</v>
      </c>
      <c r="S3706" s="1127">
        <v>0</v>
      </c>
      <c r="T3706" s="1130">
        <v>0</v>
      </c>
      <c r="U3706" s="1130">
        <v>0</v>
      </c>
      <c r="V3706" s="1130">
        <v>0</v>
      </c>
      <c r="W3706" s="1127">
        <v>0</v>
      </c>
      <c r="X3706" s="1130">
        <v>0</v>
      </c>
      <c r="Y3706" s="735">
        <v>0</v>
      </c>
      <c r="Z3706" s="1131">
        <v>0</v>
      </c>
      <c r="AA3706" s="1131">
        <v>0</v>
      </c>
      <c r="AB3706" s="1131">
        <v>0</v>
      </c>
      <c r="AC3706" s="1131">
        <v>0</v>
      </c>
      <c r="AD3706" s="1131">
        <v>0</v>
      </c>
      <c r="AE3706" s="1131">
        <v>0</v>
      </c>
      <c r="AF3706" s="126"/>
      <c r="AG3706" s="126"/>
      <c r="AH3706" s="126"/>
      <c r="AI3706" s="126"/>
      <c r="AJ3706" s="126"/>
      <c r="AK3706" s="126"/>
      <c r="AL3706" s="126">
        <v>3706</v>
      </c>
    </row>
    <row r="3707" spans="1:38">
      <c r="A3707" s="721" t="s">
        <v>2143</v>
      </c>
      <c r="B3707" s="722">
        <v>29</v>
      </c>
      <c r="C3707" s="722">
        <v>2990</v>
      </c>
      <c r="D3707" s="722">
        <v>299005</v>
      </c>
      <c r="E3707" s="721">
        <v>2990059204</v>
      </c>
      <c r="F3707" s="721" t="s">
        <v>5037</v>
      </c>
      <c r="G3707" s="1127">
        <v>0</v>
      </c>
      <c r="H3707" s="1128">
        <v>0</v>
      </c>
      <c r="I3707" s="1128">
        <v>0</v>
      </c>
      <c r="J3707" s="1128">
        <v>0</v>
      </c>
      <c r="K3707" s="1128">
        <v>0</v>
      </c>
      <c r="L3707" s="1128">
        <v>0</v>
      </c>
      <c r="M3707" s="1128">
        <v>0</v>
      </c>
      <c r="N3707" s="1129">
        <v>0</v>
      </c>
      <c r="O3707" s="1128">
        <v>0</v>
      </c>
      <c r="P3707" s="1127">
        <v>0</v>
      </c>
      <c r="Q3707" s="1127">
        <v>0</v>
      </c>
      <c r="R3707" s="1127">
        <v>0</v>
      </c>
      <c r="S3707" s="1127">
        <v>0</v>
      </c>
      <c r="T3707" s="1130">
        <v>0</v>
      </c>
      <c r="U3707" s="1130">
        <v>0</v>
      </c>
      <c r="V3707" s="1130">
        <v>0</v>
      </c>
      <c r="W3707" s="1127">
        <v>0</v>
      </c>
      <c r="X3707" s="1130">
        <v>0</v>
      </c>
      <c r="Y3707" s="735">
        <v>0</v>
      </c>
      <c r="Z3707" s="1131">
        <v>0</v>
      </c>
      <c r="AA3707" s="1131">
        <v>0</v>
      </c>
      <c r="AB3707" s="1131">
        <v>0</v>
      </c>
      <c r="AC3707" s="1131">
        <v>0</v>
      </c>
      <c r="AD3707" s="1131">
        <v>0</v>
      </c>
      <c r="AE3707" s="1131">
        <v>0</v>
      </c>
      <c r="AF3707" s="126"/>
      <c r="AG3707" s="126"/>
      <c r="AH3707" s="126"/>
      <c r="AI3707" s="126"/>
      <c r="AJ3707" s="126"/>
      <c r="AK3707" s="126"/>
      <c r="AL3707" s="126">
        <v>3707</v>
      </c>
    </row>
    <row r="3708" spans="1:38">
      <c r="A3708" s="721" t="s">
        <v>1858</v>
      </c>
      <c r="B3708" s="722">
        <v>13</v>
      </c>
      <c r="C3708" s="722">
        <v>1301</v>
      </c>
      <c r="D3708" s="722">
        <v>130110</v>
      </c>
      <c r="E3708" s="721">
        <v>1301101301</v>
      </c>
      <c r="F3708" s="721" t="s">
        <v>3897</v>
      </c>
      <c r="G3708" s="1127">
        <v>0</v>
      </c>
      <c r="H3708" s="1128">
        <v>0</v>
      </c>
      <c r="I3708" s="1128">
        <v>0</v>
      </c>
      <c r="J3708" s="1128">
        <v>0</v>
      </c>
      <c r="K3708" s="1128">
        <v>0</v>
      </c>
      <c r="L3708" s="1128">
        <v>0</v>
      </c>
      <c r="M3708" s="1128">
        <v>0</v>
      </c>
      <c r="N3708" s="1129">
        <v>0</v>
      </c>
      <c r="O3708" s="1128">
        <v>0</v>
      </c>
      <c r="P3708" s="1127">
        <v>0</v>
      </c>
      <c r="Q3708" s="1127">
        <v>0</v>
      </c>
      <c r="R3708" s="1127">
        <v>0</v>
      </c>
      <c r="S3708" s="1127">
        <v>0</v>
      </c>
      <c r="T3708" s="1130">
        <v>0</v>
      </c>
      <c r="U3708" s="1130">
        <v>0</v>
      </c>
      <c r="V3708" s="1130">
        <v>0</v>
      </c>
      <c r="W3708" s="1127">
        <v>0</v>
      </c>
      <c r="X3708" s="1130">
        <v>0</v>
      </c>
      <c r="Y3708" s="735">
        <v>0</v>
      </c>
      <c r="Z3708" s="1131">
        <v>0</v>
      </c>
      <c r="AA3708" s="1131">
        <v>0</v>
      </c>
      <c r="AB3708" s="1131">
        <v>0</v>
      </c>
      <c r="AC3708" s="1131">
        <v>0</v>
      </c>
      <c r="AD3708" s="1131">
        <v>0</v>
      </c>
      <c r="AE3708" s="1131">
        <v>0</v>
      </c>
      <c r="AF3708" s="126"/>
      <c r="AG3708" s="126"/>
      <c r="AH3708" s="126"/>
      <c r="AI3708" s="126"/>
      <c r="AJ3708" s="126"/>
      <c r="AK3708" s="126"/>
      <c r="AL3708" s="126">
        <v>3708</v>
      </c>
    </row>
    <row r="3709" spans="1:38">
      <c r="A3709" s="721" t="s">
        <v>1746</v>
      </c>
      <c r="B3709" s="722">
        <v>29</v>
      </c>
      <c r="C3709" s="722">
        <v>2907</v>
      </c>
      <c r="D3709" s="722">
        <v>290710</v>
      </c>
      <c r="E3709" s="721">
        <v>2907101002</v>
      </c>
      <c r="F3709" s="721" t="s">
        <v>5082</v>
      </c>
      <c r="G3709" s="1127">
        <v>-4451397600</v>
      </c>
      <c r="H3709" s="1128">
        <v>0</v>
      </c>
      <c r="I3709" s="1128">
        <v>-4451397599.5699997</v>
      </c>
      <c r="J3709" s="1128">
        <v>0.43000030517578125</v>
      </c>
      <c r="K3709" s="1128">
        <v>0</v>
      </c>
      <c r="L3709" s="1128">
        <v>0.43000030517578125</v>
      </c>
      <c r="M3709" s="1128">
        <v>0</v>
      </c>
      <c r="N3709" s="1129">
        <v>0</v>
      </c>
      <c r="O3709" s="1128">
        <v>0.43000030517578125</v>
      </c>
      <c r="P3709" s="1127">
        <v>0.15910011291503906</v>
      </c>
      <c r="Q3709" s="1127">
        <v>0</v>
      </c>
      <c r="R3709" s="1127">
        <v>0</v>
      </c>
      <c r="S3709" s="1127">
        <v>0</v>
      </c>
      <c r="T3709" s="1130">
        <v>0</v>
      </c>
      <c r="U3709" s="1130">
        <v>0</v>
      </c>
      <c r="V3709" s="1130">
        <v>0</v>
      </c>
      <c r="W3709" s="1127">
        <v>0</v>
      </c>
      <c r="X3709" s="1130">
        <v>0.15910011291503906</v>
      </c>
      <c r="Y3709" s="735">
        <v>0.37</v>
      </c>
      <c r="Z3709" s="1131">
        <v>0.15910011291503906</v>
      </c>
      <c r="AA3709" s="1131">
        <v>0</v>
      </c>
      <c r="AB3709" s="1131">
        <v>0</v>
      </c>
      <c r="AC3709" s="1131">
        <v>0</v>
      </c>
      <c r="AD3709" s="1131">
        <v>0.15910011291503906</v>
      </c>
      <c r="AE3709" s="1131">
        <v>0</v>
      </c>
      <c r="AF3709" s="126"/>
      <c r="AG3709" s="126"/>
      <c r="AH3709" s="126"/>
      <c r="AI3709" s="126"/>
      <c r="AJ3709" s="126"/>
      <c r="AK3709" s="126"/>
      <c r="AL3709" s="126">
        <v>3709</v>
      </c>
    </row>
    <row r="3710" spans="1:38">
      <c r="A3710" s="721" t="s">
        <v>2144</v>
      </c>
      <c r="B3710" s="722">
        <v>28</v>
      </c>
      <c r="C3710" s="722">
        <v>2823</v>
      </c>
      <c r="D3710" s="722">
        <v>282300</v>
      </c>
      <c r="E3710" s="721">
        <v>2823001012</v>
      </c>
      <c r="F3710" s="721" t="s">
        <v>5088</v>
      </c>
      <c r="G3710" s="1127">
        <v>-15809430</v>
      </c>
      <c r="H3710" s="1128">
        <v>0</v>
      </c>
      <c r="I3710" s="1128">
        <v>0</v>
      </c>
      <c r="J3710" s="1128">
        <v>15809430</v>
      </c>
      <c r="K3710" s="1128">
        <v>0</v>
      </c>
      <c r="L3710" s="1128">
        <v>15809430</v>
      </c>
      <c r="M3710" s="1128">
        <v>0</v>
      </c>
      <c r="N3710" s="1129">
        <v>0</v>
      </c>
      <c r="O3710" s="1128">
        <v>15809430</v>
      </c>
      <c r="P3710" s="1127">
        <v>5849489.0999999996</v>
      </c>
      <c r="Q3710" s="1127">
        <v>0</v>
      </c>
      <c r="R3710" s="1127">
        <v>0</v>
      </c>
      <c r="S3710" s="1127">
        <v>0</v>
      </c>
      <c r="T3710" s="1130">
        <v>0</v>
      </c>
      <c r="U3710" s="1130">
        <v>0</v>
      </c>
      <c r="V3710" s="1130">
        <v>0</v>
      </c>
      <c r="W3710" s="1127">
        <v>0</v>
      </c>
      <c r="X3710" s="1130">
        <v>5849489.0999999996</v>
      </c>
      <c r="Y3710" s="735">
        <v>0.37</v>
      </c>
      <c r="Z3710" s="1131">
        <v>5849489.0999999996</v>
      </c>
      <c r="AA3710" s="1131">
        <v>0</v>
      </c>
      <c r="AB3710" s="1131">
        <v>0</v>
      </c>
      <c r="AC3710" s="1131">
        <v>0</v>
      </c>
      <c r="AD3710" s="1131">
        <v>5849489.0999999996</v>
      </c>
      <c r="AE3710" s="1131">
        <v>0</v>
      </c>
      <c r="AF3710" s="126"/>
      <c r="AG3710" s="126"/>
      <c r="AH3710" s="126"/>
      <c r="AI3710" s="126"/>
      <c r="AJ3710" s="126"/>
      <c r="AK3710" s="126"/>
      <c r="AL3710" s="126">
        <v>3710</v>
      </c>
    </row>
    <row r="3711" spans="1:38">
      <c r="A3711" s="721" t="s">
        <v>1846</v>
      </c>
      <c r="B3711" s="722">
        <v>11</v>
      </c>
      <c r="C3711" s="722">
        <v>1115</v>
      </c>
      <c r="D3711" s="722">
        <v>111515</v>
      </c>
      <c r="E3711" s="721">
        <v>1115159141</v>
      </c>
      <c r="F3711" s="721" t="s">
        <v>5089</v>
      </c>
      <c r="G3711" s="1127">
        <v>0</v>
      </c>
      <c r="H3711" s="1128">
        <v>0</v>
      </c>
      <c r="I3711" s="1128">
        <v>0</v>
      </c>
      <c r="J3711" s="1128">
        <v>0</v>
      </c>
      <c r="K3711" s="1128">
        <v>0</v>
      </c>
      <c r="L3711" s="1128">
        <v>0</v>
      </c>
      <c r="M3711" s="1128">
        <v>0</v>
      </c>
      <c r="N3711" s="1129">
        <v>0</v>
      </c>
      <c r="O3711" s="1128">
        <v>0</v>
      </c>
      <c r="P3711" s="1127">
        <v>0</v>
      </c>
      <c r="Q3711" s="1127">
        <v>0</v>
      </c>
      <c r="R3711" s="1127">
        <v>0</v>
      </c>
      <c r="S3711" s="1127">
        <v>0</v>
      </c>
      <c r="T3711" s="1130">
        <v>0</v>
      </c>
      <c r="U3711" s="1130">
        <v>0</v>
      </c>
      <c r="V3711" s="1130">
        <v>0</v>
      </c>
      <c r="W3711" s="1127">
        <v>0</v>
      </c>
      <c r="X3711" s="1130">
        <v>0</v>
      </c>
      <c r="Y3711" s="735">
        <v>0</v>
      </c>
      <c r="Z3711" s="1131">
        <v>0</v>
      </c>
      <c r="AA3711" s="1131">
        <v>0</v>
      </c>
      <c r="AB3711" s="1131">
        <v>0</v>
      </c>
      <c r="AC3711" s="1131">
        <v>0</v>
      </c>
      <c r="AD3711" s="1131">
        <v>0</v>
      </c>
      <c r="AE3711" s="1131">
        <v>0</v>
      </c>
      <c r="AF3711" s="126"/>
      <c r="AG3711" s="126"/>
      <c r="AH3711" s="126"/>
      <c r="AI3711" s="126"/>
      <c r="AJ3711" s="126"/>
      <c r="AK3711" s="126"/>
      <c r="AL3711" s="126">
        <v>3711</v>
      </c>
    </row>
    <row r="3712" spans="1:38">
      <c r="A3712" s="721" t="s">
        <v>1846</v>
      </c>
      <c r="B3712" s="722">
        <v>11</v>
      </c>
      <c r="C3712" s="722">
        <v>1130</v>
      </c>
      <c r="D3712" s="722">
        <v>113005</v>
      </c>
      <c r="E3712" s="721">
        <v>1130059113</v>
      </c>
      <c r="F3712" s="721" t="s">
        <v>5090</v>
      </c>
      <c r="G3712" s="1127">
        <v>0</v>
      </c>
      <c r="H3712" s="1128">
        <v>0</v>
      </c>
      <c r="I3712" s="1128">
        <v>0</v>
      </c>
      <c r="J3712" s="1128">
        <v>0</v>
      </c>
      <c r="K3712" s="1128">
        <v>0</v>
      </c>
      <c r="L3712" s="1128">
        <v>0</v>
      </c>
      <c r="M3712" s="1128">
        <v>0</v>
      </c>
      <c r="N3712" s="1129">
        <v>0</v>
      </c>
      <c r="O3712" s="1128">
        <v>0</v>
      </c>
      <c r="P3712" s="1127">
        <v>0</v>
      </c>
      <c r="Q3712" s="1127">
        <v>0</v>
      </c>
      <c r="R3712" s="1127">
        <v>0</v>
      </c>
      <c r="S3712" s="1127">
        <v>0</v>
      </c>
      <c r="T3712" s="1130">
        <v>0</v>
      </c>
      <c r="U3712" s="1130">
        <v>0</v>
      </c>
      <c r="V3712" s="1130">
        <v>0</v>
      </c>
      <c r="W3712" s="1127">
        <v>0</v>
      </c>
      <c r="X3712" s="1130">
        <v>0</v>
      </c>
      <c r="Y3712" s="735">
        <v>0</v>
      </c>
      <c r="Z3712" s="1131">
        <v>0</v>
      </c>
      <c r="AA3712" s="1131">
        <v>0</v>
      </c>
      <c r="AB3712" s="1131">
        <v>0</v>
      </c>
      <c r="AC3712" s="1131">
        <v>0</v>
      </c>
      <c r="AD3712" s="1131">
        <v>0</v>
      </c>
      <c r="AE3712" s="1131">
        <v>0</v>
      </c>
      <c r="AF3712" s="126"/>
      <c r="AG3712" s="126"/>
      <c r="AH3712" s="126"/>
      <c r="AI3712" s="126"/>
      <c r="AJ3712" s="126"/>
      <c r="AK3712" s="126"/>
      <c r="AL3712" s="126">
        <v>3712</v>
      </c>
    </row>
    <row r="3713" spans="1:38">
      <c r="A3713" s="721" t="s">
        <v>1857</v>
      </c>
      <c r="B3713" s="722">
        <v>12</v>
      </c>
      <c r="C3713" s="722">
        <v>1220</v>
      </c>
      <c r="D3713" s="722">
        <v>122005</v>
      </c>
      <c r="E3713" s="721">
        <v>1220050500</v>
      </c>
      <c r="F3713" s="721" t="s">
        <v>5091</v>
      </c>
      <c r="G3713" s="1127">
        <v>14418370987</v>
      </c>
      <c r="H3713" s="1128">
        <v>0</v>
      </c>
      <c r="I3713" s="1128">
        <v>14418370987</v>
      </c>
      <c r="J3713" s="1128">
        <v>0</v>
      </c>
      <c r="K3713" s="1128">
        <v>0</v>
      </c>
      <c r="L3713" s="1128">
        <v>0</v>
      </c>
      <c r="M3713" s="1128">
        <v>0</v>
      </c>
      <c r="N3713" s="1129">
        <v>0</v>
      </c>
      <c r="O3713" s="1128">
        <v>0</v>
      </c>
      <c r="P3713" s="1127">
        <v>0</v>
      </c>
      <c r="Q3713" s="1127">
        <v>0</v>
      </c>
      <c r="R3713" s="1127">
        <v>0</v>
      </c>
      <c r="S3713" s="1127">
        <v>0</v>
      </c>
      <c r="T3713" s="1130">
        <v>0</v>
      </c>
      <c r="U3713" s="1130">
        <v>0</v>
      </c>
      <c r="V3713" s="1130">
        <v>0</v>
      </c>
      <c r="W3713" s="1127">
        <v>0</v>
      </c>
      <c r="X3713" s="1130">
        <v>0</v>
      </c>
      <c r="Y3713" s="735">
        <v>0</v>
      </c>
      <c r="Z3713" s="1131">
        <v>0</v>
      </c>
      <c r="AA3713" s="1131">
        <v>0</v>
      </c>
      <c r="AB3713" s="1131">
        <v>0</v>
      </c>
      <c r="AC3713" s="1131">
        <v>0</v>
      </c>
      <c r="AD3713" s="1131">
        <v>0</v>
      </c>
      <c r="AE3713" s="1131">
        <v>0</v>
      </c>
      <c r="AF3713" s="126"/>
      <c r="AG3713" s="126"/>
      <c r="AH3713" s="126"/>
      <c r="AI3713" s="126"/>
      <c r="AJ3713" s="126"/>
      <c r="AK3713" s="126"/>
      <c r="AL3713" s="126">
        <v>3713</v>
      </c>
    </row>
    <row r="3714" spans="1:38">
      <c r="A3714" s="721" t="s">
        <v>1891</v>
      </c>
      <c r="B3714" s="722">
        <v>14</v>
      </c>
      <c r="C3714" s="722">
        <v>1408</v>
      </c>
      <c r="D3714" s="722">
        <v>140815</v>
      </c>
      <c r="E3714" s="721">
        <v>1408159605</v>
      </c>
      <c r="F3714" s="721" t="s">
        <v>5092</v>
      </c>
      <c r="G3714" s="1127">
        <v>0</v>
      </c>
      <c r="H3714" s="1128">
        <v>0</v>
      </c>
      <c r="I3714" s="1128">
        <v>0</v>
      </c>
      <c r="J3714" s="1128">
        <v>0</v>
      </c>
      <c r="K3714" s="1128">
        <v>0</v>
      </c>
      <c r="L3714" s="1128">
        <v>0</v>
      </c>
      <c r="M3714" s="1128">
        <v>0</v>
      </c>
      <c r="N3714" s="1129">
        <v>0</v>
      </c>
      <c r="O3714" s="1128">
        <v>0</v>
      </c>
      <c r="P3714" s="1127">
        <v>0</v>
      </c>
      <c r="Q3714" s="1127">
        <v>0</v>
      </c>
      <c r="R3714" s="1127">
        <v>0</v>
      </c>
      <c r="S3714" s="1127">
        <v>0</v>
      </c>
      <c r="T3714" s="1130">
        <v>0</v>
      </c>
      <c r="U3714" s="1130">
        <v>0</v>
      </c>
      <c r="V3714" s="1130">
        <v>0</v>
      </c>
      <c r="W3714" s="1127">
        <v>0</v>
      </c>
      <c r="X3714" s="1130">
        <v>0</v>
      </c>
      <c r="Y3714" s="735">
        <v>0</v>
      </c>
      <c r="Z3714" s="1131">
        <v>0</v>
      </c>
      <c r="AA3714" s="1131">
        <v>0</v>
      </c>
      <c r="AB3714" s="1131">
        <v>0</v>
      </c>
      <c r="AC3714" s="1131">
        <v>0</v>
      </c>
      <c r="AD3714" s="1131">
        <v>0</v>
      </c>
      <c r="AE3714" s="1131">
        <v>0</v>
      </c>
      <c r="AF3714" s="126"/>
      <c r="AG3714" s="126"/>
      <c r="AH3714" s="126"/>
      <c r="AI3714" s="126"/>
      <c r="AJ3714" s="126"/>
      <c r="AK3714" s="126"/>
      <c r="AL3714" s="126">
        <v>3714</v>
      </c>
    </row>
    <row r="3715" spans="1:38">
      <c r="A3715" s="721" t="s">
        <v>1891</v>
      </c>
      <c r="B3715" s="722">
        <v>14</v>
      </c>
      <c r="C3715" s="722">
        <v>1410</v>
      </c>
      <c r="D3715" s="722">
        <v>141010</v>
      </c>
      <c r="E3715" s="721">
        <v>1410109827</v>
      </c>
      <c r="F3715" s="721" t="s">
        <v>5093</v>
      </c>
      <c r="G3715" s="1127">
        <v>0</v>
      </c>
      <c r="H3715" s="1128">
        <v>0</v>
      </c>
      <c r="I3715" s="1128">
        <v>0</v>
      </c>
      <c r="J3715" s="1128">
        <v>0</v>
      </c>
      <c r="K3715" s="1128">
        <v>0</v>
      </c>
      <c r="L3715" s="1128">
        <v>0</v>
      </c>
      <c r="M3715" s="1128">
        <v>0</v>
      </c>
      <c r="N3715" s="1129">
        <v>0</v>
      </c>
      <c r="O3715" s="1128">
        <v>0</v>
      </c>
      <c r="P3715" s="1127">
        <v>0</v>
      </c>
      <c r="Q3715" s="1127">
        <v>0</v>
      </c>
      <c r="R3715" s="1127">
        <v>0</v>
      </c>
      <c r="S3715" s="1127">
        <v>0</v>
      </c>
      <c r="T3715" s="1130">
        <v>0</v>
      </c>
      <c r="U3715" s="1130">
        <v>0</v>
      </c>
      <c r="V3715" s="1130">
        <v>0</v>
      </c>
      <c r="W3715" s="1127">
        <v>0</v>
      </c>
      <c r="X3715" s="1130">
        <v>0</v>
      </c>
      <c r="Y3715" s="735">
        <v>0</v>
      </c>
      <c r="Z3715" s="1131">
        <v>0</v>
      </c>
      <c r="AA3715" s="1131">
        <v>0</v>
      </c>
      <c r="AB3715" s="1131">
        <v>0</v>
      </c>
      <c r="AC3715" s="1131">
        <v>0</v>
      </c>
      <c r="AD3715" s="1131">
        <v>0</v>
      </c>
      <c r="AE3715" s="1131">
        <v>0</v>
      </c>
      <c r="AF3715" s="126"/>
      <c r="AG3715" s="126"/>
      <c r="AH3715" s="126"/>
      <c r="AI3715" s="126"/>
      <c r="AJ3715" s="126"/>
      <c r="AK3715" s="126"/>
      <c r="AL3715" s="126">
        <v>3715</v>
      </c>
    </row>
    <row r="3716" spans="1:38">
      <c r="A3716" s="721" t="s">
        <v>1852</v>
      </c>
      <c r="B3716" s="722">
        <v>14</v>
      </c>
      <c r="C3716" s="722">
        <v>1410</v>
      </c>
      <c r="D3716" s="722">
        <v>141020</v>
      </c>
      <c r="E3716" s="721">
        <v>1410209841</v>
      </c>
      <c r="F3716" s="721" t="s">
        <v>5094</v>
      </c>
      <c r="G3716" s="1127">
        <v>0</v>
      </c>
      <c r="H3716" s="1128">
        <v>0</v>
      </c>
      <c r="I3716" s="1128">
        <v>0</v>
      </c>
      <c r="J3716" s="1128">
        <v>0</v>
      </c>
      <c r="K3716" s="1128">
        <v>0</v>
      </c>
      <c r="L3716" s="1128">
        <v>0</v>
      </c>
      <c r="M3716" s="1128">
        <v>0</v>
      </c>
      <c r="N3716" s="1129">
        <v>0</v>
      </c>
      <c r="O3716" s="1128">
        <v>0</v>
      </c>
      <c r="P3716" s="1127">
        <v>0</v>
      </c>
      <c r="Q3716" s="1127">
        <v>0</v>
      </c>
      <c r="R3716" s="1127">
        <v>0</v>
      </c>
      <c r="S3716" s="1127">
        <v>0</v>
      </c>
      <c r="T3716" s="1130">
        <v>0</v>
      </c>
      <c r="U3716" s="1130">
        <v>0</v>
      </c>
      <c r="V3716" s="1130">
        <v>0</v>
      </c>
      <c r="W3716" s="1127">
        <v>0</v>
      </c>
      <c r="X3716" s="1130">
        <v>0</v>
      </c>
      <c r="Y3716" s="735">
        <v>0</v>
      </c>
      <c r="Z3716" s="1131">
        <v>0</v>
      </c>
      <c r="AA3716" s="1131">
        <v>0</v>
      </c>
      <c r="AB3716" s="1131">
        <v>0</v>
      </c>
      <c r="AC3716" s="1131">
        <v>0</v>
      </c>
      <c r="AD3716" s="1131">
        <v>0</v>
      </c>
      <c r="AE3716" s="1131">
        <v>0</v>
      </c>
      <c r="AF3716" s="126"/>
      <c r="AG3716" s="126"/>
      <c r="AH3716" s="126"/>
      <c r="AI3716" s="126"/>
      <c r="AJ3716" s="126"/>
      <c r="AK3716" s="126"/>
      <c r="AL3716" s="126">
        <v>3716</v>
      </c>
    </row>
    <row r="3717" spans="1:38">
      <c r="A3717" s="721" t="s">
        <v>1891</v>
      </c>
      <c r="B3717" s="722">
        <v>14</v>
      </c>
      <c r="C3717" s="722">
        <v>1410</v>
      </c>
      <c r="D3717" s="722">
        <v>141025</v>
      </c>
      <c r="E3717" s="721">
        <v>1410259840</v>
      </c>
      <c r="F3717" s="721" t="s">
        <v>5095</v>
      </c>
      <c r="G3717" s="1127">
        <v>881504211</v>
      </c>
      <c r="H3717" s="1128">
        <v>0</v>
      </c>
      <c r="I3717" s="1128">
        <v>881504211</v>
      </c>
      <c r="J3717" s="1128">
        <v>0</v>
      </c>
      <c r="K3717" s="1128">
        <v>0</v>
      </c>
      <c r="L3717" s="1128">
        <v>0</v>
      </c>
      <c r="M3717" s="1128">
        <v>0</v>
      </c>
      <c r="N3717" s="1129">
        <v>0</v>
      </c>
      <c r="O3717" s="1128">
        <v>0</v>
      </c>
      <c r="P3717" s="1127">
        <v>0</v>
      </c>
      <c r="Q3717" s="1127">
        <v>0</v>
      </c>
      <c r="R3717" s="1127">
        <v>0</v>
      </c>
      <c r="S3717" s="1127">
        <v>0</v>
      </c>
      <c r="T3717" s="1130">
        <v>0</v>
      </c>
      <c r="U3717" s="1130">
        <v>0</v>
      </c>
      <c r="V3717" s="1130">
        <v>0</v>
      </c>
      <c r="W3717" s="1127">
        <v>0</v>
      </c>
      <c r="X3717" s="1130">
        <v>0</v>
      </c>
      <c r="Y3717" s="735">
        <v>0</v>
      </c>
      <c r="Z3717" s="1131">
        <v>0</v>
      </c>
      <c r="AA3717" s="1131">
        <v>0</v>
      </c>
      <c r="AB3717" s="1131">
        <v>0</v>
      </c>
      <c r="AC3717" s="1131">
        <v>0</v>
      </c>
      <c r="AD3717" s="1131">
        <v>0</v>
      </c>
      <c r="AE3717" s="1131">
        <v>0</v>
      </c>
      <c r="AF3717" s="126"/>
      <c r="AG3717" s="126"/>
      <c r="AH3717" s="126"/>
      <c r="AI3717" s="126"/>
      <c r="AJ3717" s="126"/>
      <c r="AK3717" s="126"/>
      <c r="AL3717" s="126">
        <v>3717</v>
      </c>
    </row>
    <row r="3718" spans="1:38">
      <c r="A3718" s="721" t="s">
        <v>1852</v>
      </c>
      <c r="B3718" s="722">
        <v>16</v>
      </c>
      <c r="C3718" s="722">
        <v>1637</v>
      </c>
      <c r="D3718" s="722">
        <v>163715</v>
      </c>
      <c r="E3718" s="721">
        <v>1637159006</v>
      </c>
      <c r="F3718" s="721" t="s">
        <v>5096</v>
      </c>
      <c r="G3718" s="1127">
        <v>0</v>
      </c>
      <c r="H3718" s="1128">
        <v>0</v>
      </c>
      <c r="I3718" s="1128">
        <v>0</v>
      </c>
      <c r="J3718" s="1128">
        <v>0</v>
      </c>
      <c r="K3718" s="1128">
        <v>0</v>
      </c>
      <c r="L3718" s="1128">
        <v>0</v>
      </c>
      <c r="M3718" s="1128">
        <v>0</v>
      </c>
      <c r="N3718" s="1129">
        <v>0</v>
      </c>
      <c r="O3718" s="1128">
        <v>0</v>
      </c>
      <c r="P3718" s="1127">
        <v>0</v>
      </c>
      <c r="Q3718" s="1127">
        <v>0</v>
      </c>
      <c r="R3718" s="1127">
        <v>0</v>
      </c>
      <c r="S3718" s="1127">
        <v>0</v>
      </c>
      <c r="T3718" s="1130">
        <v>0</v>
      </c>
      <c r="U3718" s="1130">
        <v>0</v>
      </c>
      <c r="V3718" s="1130">
        <v>0</v>
      </c>
      <c r="W3718" s="1127">
        <v>0</v>
      </c>
      <c r="X3718" s="1130">
        <v>0</v>
      </c>
      <c r="Y3718" s="735">
        <v>0</v>
      </c>
      <c r="Z3718" s="1131">
        <v>0</v>
      </c>
      <c r="AA3718" s="1131">
        <v>0</v>
      </c>
      <c r="AB3718" s="1131">
        <v>0</v>
      </c>
      <c r="AC3718" s="1131">
        <v>0</v>
      </c>
      <c r="AD3718" s="1131">
        <v>0</v>
      </c>
      <c r="AE3718" s="1131">
        <v>0</v>
      </c>
      <c r="AF3718" s="126"/>
      <c r="AG3718" s="126"/>
      <c r="AH3718" s="126"/>
      <c r="AI3718" s="126"/>
      <c r="AJ3718" s="126"/>
      <c r="AK3718" s="126"/>
      <c r="AL3718" s="126">
        <v>3718</v>
      </c>
    </row>
    <row r="3719" spans="1:38">
      <c r="A3719" s="721" t="s">
        <v>1852</v>
      </c>
      <c r="B3719" s="722">
        <v>16</v>
      </c>
      <c r="C3719" s="722">
        <v>1639</v>
      </c>
      <c r="D3719" s="722">
        <v>163910</v>
      </c>
      <c r="E3719" s="721">
        <v>1639109751</v>
      </c>
      <c r="F3719" s="721" t="s">
        <v>5097</v>
      </c>
      <c r="G3719" s="1127">
        <v>0</v>
      </c>
      <c r="H3719" s="1128">
        <v>0</v>
      </c>
      <c r="I3719" s="1128">
        <v>0</v>
      </c>
      <c r="J3719" s="1128">
        <v>0</v>
      </c>
      <c r="K3719" s="1128">
        <v>0</v>
      </c>
      <c r="L3719" s="1128">
        <v>0</v>
      </c>
      <c r="M3719" s="1128">
        <v>0</v>
      </c>
      <c r="N3719" s="1129">
        <v>0</v>
      </c>
      <c r="O3719" s="1128">
        <v>0</v>
      </c>
      <c r="P3719" s="1127">
        <v>0</v>
      </c>
      <c r="Q3719" s="1127">
        <v>0</v>
      </c>
      <c r="R3719" s="1127">
        <v>0</v>
      </c>
      <c r="S3719" s="1127">
        <v>0</v>
      </c>
      <c r="T3719" s="1130">
        <v>0</v>
      </c>
      <c r="U3719" s="1130">
        <v>0</v>
      </c>
      <c r="V3719" s="1130">
        <v>0</v>
      </c>
      <c r="W3719" s="1127">
        <v>0</v>
      </c>
      <c r="X3719" s="1130">
        <v>0</v>
      </c>
      <c r="Y3719" s="735">
        <v>0</v>
      </c>
      <c r="Z3719" s="1131">
        <v>0</v>
      </c>
      <c r="AA3719" s="1131">
        <v>0</v>
      </c>
      <c r="AB3719" s="1131">
        <v>0</v>
      </c>
      <c r="AC3719" s="1131">
        <v>0</v>
      </c>
      <c r="AD3719" s="1131">
        <v>0</v>
      </c>
      <c r="AE3719" s="1131">
        <v>0</v>
      </c>
      <c r="AF3719" s="126"/>
      <c r="AG3719" s="126"/>
      <c r="AH3719" s="126"/>
      <c r="AI3719" s="126"/>
      <c r="AJ3719" s="126"/>
      <c r="AK3719" s="126"/>
      <c r="AL3719" s="126">
        <v>3719</v>
      </c>
    </row>
    <row r="3720" spans="1:38">
      <c r="A3720" s="721" t="s">
        <v>1852</v>
      </c>
      <c r="B3720" s="722">
        <v>16</v>
      </c>
      <c r="C3720" s="722">
        <v>1690</v>
      </c>
      <c r="D3720" s="722">
        <v>169095</v>
      </c>
      <c r="E3720" s="721">
        <v>1690951150</v>
      </c>
      <c r="F3720" s="721" t="s">
        <v>5098</v>
      </c>
      <c r="G3720" s="1127">
        <v>0</v>
      </c>
      <c r="H3720" s="1128">
        <v>0</v>
      </c>
      <c r="I3720" s="1128">
        <v>0</v>
      </c>
      <c r="J3720" s="1128">
        <v>0</v>
      </c>
      <c r="K3720" s="1128">
        <v>0</v>
      </c>
      <c r="L3720" s="1128">
        <v>0</v>
      </c>
      <c r="M3720" s="1128">
        <v>0</v>
      </c>
      <c r="N3720" s="1129">
        <v>0</v>
      </c>
      <c r="O3720" s="1128">
        <v>0</v>
      </c>
      <c r="P3720" s="1127">
        <v>0</v>
      </c>
      <c r="Q3720" s="1127">
        <v>0</v>
      </c>
      <c r="R3720" s="1127">
        <v>0</v>
      </c>
      <c r="S3720" s="1127">
        <v>0</v>
      </c>
      <c r="T3720" s="1130">
        <v>0</v>
      </c>
      <c r="U3720" s="1130">
        <v>0</v>
      </c>
      <c r="V3720" s="1130">
        <v>0</v>
      </c>
      <c r="W3720" s="1127">
        <v>0</v>
      </c>
      <c r="X3720" s="1130">
        <v>0</v>
      </c>
      <c r="Y3720" s="735">
        <v>0</v>
      </c>
      <c r="Z3720" s="1131">
        <v>0</v>
      </c>
      <c r="AA3720" s="1131">
        <v>0</v>
      </c>
      <c r="AB3720" s="1131">
        <v>0</v>
      </c>
      <c r="AC3720" s="1131">
        <v>0</v>
      </c>
      <c r="AD3720" s="1131">
        <v>0</v>
      </c>
      <c r="AE3720" s="1131">
        <v>0</v>
      </c>
      <c r="AF3720" s="126"/>
      <c r="AG3720" s="126"/>
      <c r="AH3720" s="126"/>
      <c r="AI3720" s="126"/>
      <c r="AJ3720" s="126"/>
      <c r="AK3720" s="126"/>
      <c r="AL3720" s="126">
        <v>3720</v>
      </c>
    </row>
    <row r="3721" spans="1:38">
      <c r="A3721" s="721" t="s">
        <v>1996</v>
      </c>
      <c r="B3721" s="722">
        <v>19</v>
      </c>
      <c r="C3721" s="722">
        <v>1960</v>
      </c>
      <c r="D3721" s="722">
        <v>196095</v>
      </c>
      <c r="E3721" s="721">
        <v>1960959013</v>
      </c>
      <c r="F3721" s="721" t="s">
        <v>5099</v>
      </c>
      <c r="G3721" s="1127">
        <v>0</v>
      </c>
      <c r="H3721" s="1128">
        <v>0</v>
      </c>
      <c r="I3721" s="1128">
        <v>0</v>
      </c>
      <c r="J3721" s="1128">
        <v>0</v>
      </c>
      <c r="K3721" s="1128">
        <v>0</v>
      </c>
      <c r="L3721" s="1128">
        <v>0</v>
      </c>
      <c r="M3721" s="1128">
        <v>0</v>
      </c>
      <c r="N3721" s="1129">
        <v>0</v>
      </c>
      <c r="O3721" s="1128">
        <v>0</v>
      </c>
      <c r="P3721" s="1127">
        <v>0</v>
      </c>
      <c r="Q3721" s="1127">
        <v>0</v>
      </c>
      <c r="R3721" s="1127">
        <v>0</v>
      </c>
      <c r="S3721" s="1127">
        <v>0</v>
      </c>
      <c r="T3721" s="1130">
        <v>0</v>
      </c>
      <c r="U3721" s="1130">
        <v>0</v>
      </c>
      <c r="V3721" s="1130">
        <v>0</v>
      </c>
      <c r="W3721" s="1127">
        <v>0</v>
      </c>
      <c r="X3721" s="1130">
        <v>0</v>
      </c>
      <c r="Y3721" s="735">
        <v>0</v>
      </c>
      <c r="Z3721" s="1131">
        <v>0</v>
      </c>
      <c r="AA3721" s="1131">
        <v>0</v>
      </c>
      <c r="AB3721" s="1131">
        <v>0</v>
      </c>
      <c r="AC3721" s="1131">
        <v>0</v>
      </c>
      <c r="AD3721" s="1131">
        <v>0</v>
      </c>
      <c r="AE3721" s="1131">
        <v>0</v>
      </c>
      <c r="AF3721" s="126"/>
      <c r="AG3721" s="126"/>
      <c r="AH3721" s="126"/>
      <c r="AI3721" s="126"/>
      <c r="AJ3721" s="126"/>
      <c r="AK3721" s="126"/>
      <c r="AL3721" s="126">
        <v>3721</v>
      </c>
    </row>
    <row r="3722" spans="1:38">
      <c r="A3722" s="721" t="s">
        <v>1996</v>
      </c>
      <c r="B3722" s="722">
        <v>19</v>
      </c>
      <c r="C3722" s="722">
        <v>1960</v>
      </c>
      <c r="D3722" s="722">
        <v>196095</v>
      </c>
      <c r="E3722" s="721">
        <v>1960959055</v>
      </c>
      <c r="F3722" s="721" t="s">
        <v>5100</v>
      </c>
      <c r="G3722" s="1127">
        <v>-35330869</v>
      </c>
      <c r="H3722" s="1128">
        <v>0</v>
      </c>
      <c r="I3722" s="1128">
        <v>-35330868.700000003</v>
      </c>
      <c r="J3722" s="1128">
        <v>0.29999999701976776</v>
      </c>
      <c r="K3722" s="1128">
        <v>0.29999999701976776</v>
      </c>
      <c r="L3722" s="1128">
        <v>0</v>
      </c>
      <c r="M3722" s="1128">
        <v>0</v>
      </c>
      <c r="N3722" s="1129">
        <v>0</v>
      </c>
      <c r="O3722" s="1128">
        <v>0</v>
      </c>
      <c r="P3722" s="1127">
        <v>0</v>
      </c>
      <c r="Q3722" s="1127">
        <v>0</v>
      </c>
      <c r="R3722" s="1127">
        <v>0</v>
      </c>
      <c r="S3722" s="1127">
        <v>0</v>
      </c>
      <c r="T3722" s="1130">
        <v>0</v>
      </c>
      <c r="U3722" s="1130">
        <v>0</v>
      </c>
      <c r="V3722" s="1130">
        <v>0</v>
      </c>
      <c r="W3722" s="1127">
        <v>0</v>
      </c>
      <c r="X3722" s="1130">
        <v>0</v>
      </c>
      <c r="Y3722" s="735">
        <v>0</v>
      </c>
      <c r="Z3722" s="1131">
        <v>0</v>
      </c>
      <c r="AA3722" s="1131">
        <v>0</v>
      </c>
      <c r="AB3722" s="1131">
        <v>0</v>
      </c>
      <c r="AC3722" s="1131">
        <v>0</v>
      </c>
      <c r="AD3722" s="1131">
        <v>0</v>
      </c>
      <c r="AE3722" s="1131">
        <v>0</v>
      </c>
      <c r="AF3722" s="126"/>
      <c r="AG3722" s="126"/>
      <c r="AH3722" s="126"/>
      <c r="AI3722" s="126"/>
      <c r="AJ3722" s="126"/>
      <c r="AK3722" s="126"/>
      <c r="AL3722" s="126">
        <v>3722</v>
      </c>
    </row>
    <row r="3723" spans="1:38">
      <c r="A3723" s="721" t="s">
        <v>1996</v>
      </c>
      <c r="B3723" s="722">
        <v>19</v>
      </c>
      <c r="C3723" s="722">
        <v>1960</v>
      </c>
      <c r="D3723" s="722">
        <v>196095</v>
      </c>
      <c r="E3723" s="721">
        <v>1960959059</v>
      </c>
      <c r="F3723" s="721" t="s">
        <v>5101</v>
      </c>
      <c r="G3723" s="1127">
        <v>0</v>
      </c>
      <c r="H3723" s="1128">
        <v>0</v>
      </c>
      <c r="I3723" s="1128">
        <v>0</v>
      </c>
      <c r="J3723" s="1128">
        <v>0</v>
      </c>
      <c r="K3723" s="1128">
        <v>0</v>
      </c>
      <c r="L3723" s="1128">
        <v>0</v>
      </c>
      <c r="M3723" s="1128">
        <v>0</v>
      </c>
      <c r="N3723" s="1129">
        <v>0</v>
      </c>
      <c r="O3723" s="1128">
        <v>0</v>
      </c>
      <c r="P3723" s="1127">
        <v>0</v>
      </c>
      <c r="Q3723" s="1127">
        <v>0</v>
      </c>
      <c r="R3723" s="1127">
        <v>0</v>
      </c>
      <c r="S3723" s="1127">
        <v>0</v>
      </c>
      <c r="T3723" s="1130">
        <v>0</v>
      </c>
      <c r="U3723" s="1130">
        <v>0</v>
      </c>
      <c r="V3723" s="1130">
        <v>0</v>
      </c>
      <c r="W3723" s="1127">
        <v>0</v>
      </c>
      <c r="X3723" s="1130">
        <v>0</v>
      </c>
      <c r="Y3723" s="735">
        <v>0</v>
      </c>
      <c r="Z3723" s="1131">
        <v>0</v>
      </c>
      <c r="AA3723" s="1131">
        <v>0</v>
      </c>
      <c r="AB3723" s="1131">
        <v>0</v>
      </c>
      <c r="AC3723" s="1131">
        <v>0</v>
      </c>
      <c r="AD3723" s="1131">
        <v>0</v>
      </c>
      <c r="AE3723" s="1131">
        <v>0</v>
      </c>
      <c r="AF3723" s="126"/>
      <c r="AG3723" s="126"/>
      <c r="AH3723" s="126"/>
      <c r="AI3723" s="126"/>
      <c r="AJ3723" s="126"/>
      <c r="AK3723" s="126"/>
      <c r="AL3723" s="126">
        <v>3723</v>
      </c>
    </row>
    <row r="3724" spans="1:38">
      <c r="A3724" s="721" t="s">
        <v>1996</v>
      </c>
      <c r="B3724" s="722">
        <v>19</v>
      </c>
      <c r="C3724" s="722">
        <v>1960</v>
      </c>
      <c r="D3724" s="722">
        <v>196095</v>
      </c>
      <c r="E3724" s="721">
        <v>1960959127</v>
      </c>
      <c r="F3724" s="721" t="s">
        <v>5102</v>
      </c>
      <c r="G3724" s="1127">
        <v>0</v>
      </c>
      <c r="H3724" s="1128">
        <v>0</v>
      </c>
      <c r="I3724" s="1128">
        <v>0</v>
      </c>
      <c r="J3724" s="1128">
        <v>0</v>
      </c>
      <c r="K3724" s="1128">
        <v>0</v>
      </c>
      <c r="L3724" s="1128">
        <v>0</v>
      </c>
      <c r="M3724" s="1128">
        <v>0</v>
      </c>
      <c r="N3724" s="1129">
        <v>0</v>
      </c>
      <c r="O3724" s="1128">
        <v>0</v>
      </c>
      <c r="P3724" s="1127">
        <v>0</v>
      </c>
      <c r="Q3724" s="1127">
        <v>0</v>
      </c>
      <c r="R3724" s="1127">
        <v>0</v>
      </c>
      <c r="S3724" s="1127">
        <v>0</v>
      </c>
      <c r="T3724" s="1130">
        <v>0</v>
      </c>
      <c r="U3724" s="1130">
        <v>0</v>
      </c>
      <c r="V3724" s="1130">
        <v>0</v>
      </c>
      <c r="W3724" s="1127">
        <v>0</v>
      </c>
      <c r="X3724" s="1130">
        <v>0</v>
      </c>
      <c r="Y3724" s="735">
        <v>0</v>
      </c>
      <c r="Z3724" s="1131">
        <v>0</v>
      </c>
      <c r="AA3724" s="1131">
        <v>0</v>
      </c>
      <c r="AB3724" s="1131">
        <v>0</v>
      </c>
      <c r="AC3724" s="1131">
        <v>0</v>
      </c>
      <c r="AD3724" s="1131">
        <v>0</v>
      </c>
      <c r="AE3724" s="1131">
        <v>0</v>
      </c>
      <c r="AF3724" s="126"/>
      <c r="AG3724" s="126"/>
      <c r="AH3724" s="126"/>
      <c r="AI3724" s="126"/>
      <c r="AJ3724" s="126"/>
      <c r="AK3724" s="126"/>
      <c r="AL3724" s="126">
        <v>3724</v>
      </c>
    </row>
    <row r="3725" spans="1:38">
      <c r="A3725" s="721" t="s">
        <v>1996</v>
      </c>
      <c r="B3725" s="722">
        <v>19</v>
      </c>
      <c r="C3725" s="722">
        <v>1960</v>
      </c>
      <c r="D3725" s="722">
        <v>196095</v>
      </c>
      <c r="E3725" s="721">
        <v>1960959916</v>
      </c>
      <c r="F3725" s="721" t="s">
        <v>5103</v>
      </c>
      <c r="G3725" s="1127">
        <v>0</v>
      </c>
      <c r="H3725" s="1128">
        <v>0</v>
      </c>
      <c r="I3725" s="1128">
        <v>0</v>
      </c>
      <c r="J3725" s="1128">
        <v>0</v>
      </c>
      <c r="K3725" s="1128">
        <v>0</v>
      </c>
      <c r="L3725" s="1128">
        <v>0</v>
      </c>
      <c r="M3725" s="1128">
        <v>0</v>
      </c>
      <c r="N3725" s="1129">
        <v>0</v>
      </c>
      <c r="O3725" s="1128">
        <v>0</v>
      </c>
      <c r="P3725" s="1127">
        <v>0</v>
      </c>
      <c r="Q3725" s="1127">
        <v>0</v>
      </c>
      <c r="R3725" s="1127">
        <v>0</v>
      </c>
      <c r="S3725" s="1127">
        <v>0</v>
      </c>
      <c r="T3725" s="1130">
        <v>0</v>
      </c>
      <c r="U3725" s="1130">
        <v>0</v>
      </c>
      <c r="V3725" s="1130">
        <v>0</v>
      </c>
      <c r="W3725" s="1127">
        <v>0</v>
      </c>
      <c r="X3725" s="1130">
        <v>0</v>
      </c>
      <c r="Y3725" s="735">
        <v>0</v>
      </c>
      <c r="Z3725" s="1131">
        <v>0</v>
      </c>
      <c r="AA3725" s="1131">
        <v>0</v>
      </c>
      <c r="AB3725" s="1131">
        <v>0</v>
      </c>
      <c r="AC3725" s="1131">
        <v>0</v>
      </c>
      <c r="AD3725" s="1131">
        <v>0</v>
      </c>
      <c r="AE3725" s="1131">
        <v>0</v>
      </c>
      <c r="AF3725" s="126"/>
      <c r="AG3725" s="126"/>
      <c r="AH3725" s="126"/>
      <c r="AI3725" s="126"/>
      <c r="AJ3725" s="126"/>
      <c r="AK3725" s="126"/>
      <c r="AL3725" s="126">
        <v>3725</v>
      </c>
    </row>
    <row r="3726" spans="1:38">
      <c r="A3726" s="721" t="s">
        <v>1385</v>
      </c>
      <c r="B3726" s="722">
        <v>21</v>
      </c>
      <c r="C3726" s="722">
        <v>2105</v>
      </c>
      <c r="D3726" s="722">
        <v>210505</v>
      </c>
      <c r="E3726" s="721">
        <v>2105059103</v>
      </c>
      <c r="F3726" s="721" t="s">
        <v>5104</v>
      </c>
      <c r="G3726" s="1127">
        <v>9042234</v>
      </c>
      <c r="H3726" s="1128">
        <v>0</v>
      </c>
      <c r="I3726" s="1128">
        <v>9042234</v>
      </c>
      <c r="J3726" s="1128">
        <v>0</v>
      </c>
      <c r="K3726" s="1128">
        <v>0</v>
      </c>
      <c r="L3726" s="1128">
        <v>0</v>
      </c>
      <c r="M3726" s="1128">
        <v>0</v>
      </c>
      <c r="N3726" s="1129">
        <v>0</v>
      </c>
      <c r="O3726" s="1128">
        <v>0</v>
      </c>
      <c r="P3726" s="1127">
        <v>0</v>
      </c>
      <c r="Q3726" s="1127">
        <v>0</v>
      </c>
      <c r="R3726" s="1127">
        <v>0</v>
      </c>
      <c r="S3726" s="1127">
        <v>0</v>
      </c>
      <c r="T3726" s="1130">
        <v>0</v>
      </c>
      <c r="U3726" s="1130">
        <v>0</v>
      </c>
      <c r="V3726" s="1130">
        <v>0</v>
      </c>
      <c r="W3726" s="1127">
        <v>0</v>
      </c>
      <c r="X3726" s="1130">
        <v>0</v>
      </c>
      <c r="Y3726" s="735">
        <v>0</v>
      </c>
      <c r="Z3726" s="1131">
        <v>0</v>
      </c>
      <c r="AA3726" s="1131">
        <v>0</v>
      </c>
      <c r="AB3726" s="1131">
        <v>0</v>
      </c>
      <c r="AC3726" s="1131">
        <v>0</v>
      </c>
      <c r="AD3726" s="1131">
        <v>0</v>
      </c>
      <c r="AE3726" s="1131">
        <v>0</v>
      </c>
      <c r="AF3726" s="126"/>
      <c r="AG3726" s="126"/>
      <c r="AH3726" s="126"/>
      <c r="AI3726" s="126"/>
      <c r="AJ3726" s="126"/>
      <c r="AK3726" s="126"/>
      <c r="AL3726" s="126">
        <v>3726</v>
      </c>
    </row>
    <row r="3727" spans="1:38">
      <c r="A3727" s="721" t="s">
        <v>1385</v>
      </c>
      <c r="B3727" s="722">
        <v>21</v>
      </c>
      <c r="C3727" s="722">
        <v>2108</v>
      </c>
      <c r="D3727" s="722">
        <v>210805</v>
      </c>
      <c r="E3727" s="721">
        <v>2108059134</v>
      </c>
      <c r="F3727" s="721" t="s">
        <v>5105</v>
      </c>
      <c r="G3727" s="1127">
        <v>228689681</v>
      </c>
      <c r="H3727" s="1128">
        <v>0</v>
      </c>
      <c r="I3727" s="1128">
        <v>228689680.50999999</v>
      </c>
      <c r="J3727" s="1128">
        <v>-0.49000000953674316</v>
      </c>
      <c r="K3727" s="1128">
        <v>0</v>
      </c>
      <c r="L3727" s="1128">
        <v>0</v>
      </c>
      <c r="M3727" s="1128">
        <v>-0.49000000953674316</v>
      </c>
      <c r="N3727" s="1129">
        <v>0</v>
      </c>
      <c r="O3727" s="1128">
        <v>-0.49000000953674316</v>
      </c>
      <c r="P3727" s="1127">
        <v>-0.18130000352859496</v>
      </c>
      <c r="Q3727" s="1127">
        <v>0</v>
      </c>
      <c r="R3727" s="1127">
        <v>0</v>
      </c>
      <c r="S3727" s="1127">
        <v>0</v>
      </c>
      <c r="T3727" s="1130">
        <v>0</v>
      </c>
      <c r="U3727" s="1130">
        <v>0</v>
      </c>
      <c r="V3727" s="1130">
        <v>0</v>
      </c>
      <c r="W3727" s="1127">
        <v>0</v>
      </c>
      <c r="X3727" s="1130">
        <v>-0.18130000352859496</v>
      </c>
      <c r="Y3727" s="735">
        <v>0.37</v>
      </c>
      <c r="Z3727" s="1131">
        <v>0</v>
      </c>
      <c r="AA3727" s="1131">
        <v>-0.18130000352859496</v>
      </c>
      <c r="AB3727" s="1131">
        <v>0</v>
      </c>
      <c r="AC3727" s="1131">
        <v>0</v>
      </c>
      <c r="AD3727" s="1131">
        <v>0</v>
      </c>
      <c r="AE3727" s="1131">
        <v>-0.18130000352859496</v>
      </c>
      <c r="AF3727" s="126"/>
      <c r="AG3727" s="126"/>
      <c r="AH3727" s="126"/>
      <c r="AI3727" s="126"/>
      <c r="AJ3727" s="126"/>
      <c r="AK3727" s="126"/>
      <c r="AL3727" s="126">
        <v>3727</v>
      </c>
    </row>
    <row r="3728" spans="1:38">
      <c r="A3728" s="721" t="s">
        <v>1385</v>
      </c>
      <c r="B3728" s="722">
        <v>21</v>
      </c>
      <c r="C3728" s="722">
        <v>2115</v>
      </c>
      <c r="D3728" s="722">
        <v>211510</v>
      </c>
      <c r="E3728" s="721">
        <v>2115109235</v>
      </c>
      <c r="F3728" s="721" t="s">
        <v>5106</v>
      </c>
      <c r="G3728" s="1127">
        <v>0</v>
      </c>
      <c r="H3728" s="1128">
        <v>0</v>
      </c>
      <c r="I3728" s="1128">
        <v>0</v>
      </c>
      <c r="J3728" s="1128">
        <v>0</v>
      </c>
      <c r="K3728" s="1128">
        <v>0</v>
      </c>
      <c r="L3728" s="1128">
        <v>0</v>
      </c>
      <c r="M3728" s="1128">
        <v>0</v>
      </c>
      <c r="N3728" s="1129">
        <v>0</v>
      </c>
      <c r="O3728" s="1128">
        <v>0</v>
      </c>
      <c r="P3728" s="1127">
        <v>0</v>
      </c>
      <c r="Q3728" s="1127">
        <v>0</v>
      </c>
      <c r="R3728" s="1127">
        <v>0</v>
      </c>
      <c r="S3728" s="1127">
        <v>0</v>
      </c>
      <c r="T3728" s="1130">
        <v>0</v>
      </c>
      <c r="U3728" s="1130">
        <v>0</v>
      </c>
      <c r="V3728" s="1130">
        <v>0</v>
      </c>
      <c r="W3728" s="1127">
        <v>0</v>
      </c>
      <c r="X3728" s="1130">
        <v>0</v>
      </c>
      <c r="Y3728" s="735">
        <v>0</v>
      </c>
      <c r="Z3728" s="1131">
        <v>0</v>
      </c>
      <c r="AA3728" s="1131">
        <v>0</v>
      </c>
      <c r="AB3728" s="1131">
        <v>0</v>
      </c>
      <c r="AC3728" s="1131">
        <v>0</v>
      </c>
      <c r="AD3728" s="1131">
        <v>0</v>
      </c>
      <c r="AE3728" s="1131">
        <v>0</v>
      </c>
      <c r="AF3728" s="126"/>
      <c r="AG3728" s="126"/>
      <c r="AH3728" s="126"/>
      <c r="AI3728" s="126"/>
      <c r="AJ3728" s="126"/>
      <c r="AK3728" s="126"/>
      <c r="AL3728" s="126">
        <v>3728</v>
      </c>
    </row>
    <row r="3729" spans="1:38">
      <c r="A3729" s="721" t="s">
        <v>1857</v>
      </c>
      <c r="B3729" s="722">
        <v>21</v>
      </c>
      <c r="C3729" s="722">
        <v>2125</v>
      </c>
      <c r="D3729" s="722">
        <v>212505</v>
      </c>
      <c r="E3729" s="721">
        <v>2125052500</v>
      </c>
      <c r="F3729" s="721" t="s">
        <v>5132</v>
      </c>
      <c r="G3729" s="1127">
        <v>-3374806525043</v>
      </c>
      <c r="H3729" s="1128">
        <v>0</v>
      </c>
      <c r="I3729" s="1128">
        <v>-3372322743896</v>
      </c>
      <c r="J3729" s="1128">
        <v>2483781147</v>
      </c>
      <c r="K3729" s="1128">
        <v>0</v>
      </c>
      <c r="L3729" s="1128">
        <v>2483781147</v>
      </c>
      <c r="M3729" s="1128">
        <v>0</v>
      </c>
      <c r="N3729" s="1129">
        <v>0</v>
      </c>
      <c r="O3729" s="1128">
        <v>2483781147</v>
      </c>
      <c r="P3729" s="1127">
        <v>918999024.38999999</v>
      </c>
      <c r="Q3729" s="1127">
        <v>0</v>
      </c>
      <c r="R3729" s="1127">
        <v>0</v>
      </c>
      <c r="S3729" s="1127">
        <v>0</v>
      </c>
      <c r="T3729" s="1130">
        <v>0</v>
      </c>
      <c r="U3729" s="1130">
        <v>0</v>
      </c>
      <c r="V3729" s="1130">
        <v>0</v>
      </c>
      <c r="W3729" s="1127">
        <v>0</v>
      </c>
      <c r="X3729" s="1130">
        <v>918999024.38999999</v>
      </c>
      <c r="Y3729" s="735">
        <v>0.37</v>
      </c>
      <c r="Z3729" s="1131">
        <v>918999024.38999999</v>
      </c>
      <c r="AA3729" s="1131">
        <v>0</v>
      </c>
      <c r="AB3729" s="1131">
        <v>0</v>
      </c>
      <c r="AC3729" s="1131">
        <v>0</v>
      </c>
      <c r="AD3729" s="1131">
        <v>918999024.38999999</v>
      </c>
      <c r="AE3729" s="1131">
        <v>0</v>
      </c>
      <c r="AF3729" s="126"/>
      <c r="AG3729" s="126"/>
      <c r="AH3729" s="126"/>
      <c r="AI3729" s="126"/>
      <c r="AJ3729" s="126"/>
      <c r="AK3729" s="126"/>
      <c r="AL3729" s="126">
        <v>3729</v>
      </c>
    </row>
    <row r="3730" spans="1:38">
      <c r="A3730" s="721" t="s">
        <v>1857</v>
      </c>
      <c r="B3730" s="722">
        <v>21</v>
      </c>
      <c r="C3730" s="722">
        <v>2129</v>
      </c>
      <c r="D3730" s="722">
        <v>212910</v>
      </c>
      <c r="E3730" s="721">
        <v>2129100500</v>
      </c>
      <c r="F3730" s="721" t="s">
        <v>5108</v>
      </c>
      <c r="G3730" s="1127">
        <v>-14394035966</v>
      </c>
      <c r="H3730" s="1128">
        <v>0</v>
      </c>
      <c r="I3730" s="1128">
        <v>-14394035965.51</v>
      </c>
      <c r="J3730" s="1128">
        <v>0.48999977111816406</v>
      </c>
      <c r="K3730" s="1128">
        <v>0</v>
      </c>
      <c r="L3730" s="1128">
        <v>0.48999977111816406</v>
      </c>
      <c r="M3730" s="1128">
        <v>0</v>
      </c>
      <c r="N3730" s="1129">
        <v>0</v>
      </c>
      <c r="O3730" s="1128">
        <v>0.48999977111816406</v>
      </c>
      <c r="P3730" s="1127">
        <v>0.18129991531372069</v>
      </c>
      <c r="Q3730" s="1127">
        <v>0</v>
      </c>
      <c r="R3730" s="1127">
        <v>0</v>
      </c>
      <c r="S3730" s="1127">
        <v>0</v>
      </c>
      <c r="T3730" s="1130">
        <v>0</v>
      </c>
      <c r="U3730" s="1130">
        <v>0</v>
      </c>
      <c r="V3730" s="1130">
        <v>0</v>
      </c>
      <c r="W3730" s="1127">
        <v>0</v>
      </c>
      <c r="X3730" s="1130">
        <v>0.18129991531372069</v>
      </c>
      <c r="Y3730" s="735">
        <v>0.37</v>
      </c>
      <c r="Z3730" s="1131">
        <v>0.18129991531372069</v>
      </c>
      <c r="AA3730" s="1131">
        <v>0</v>
      </c>
      <c r="AB3730" s="1131">
        <v>0</v>
      </c>
      <c r="AC3730" s="1131">
        <v>0</v>
      </c>
      <c r="AD3730" s="1131">
        <v>0.18129991531372069</v>
      </c>
      <c r="AE3730" s="1131">
        <v>0</v>
      </c>
      <c r="AF3730" s="126"/>
      <c r="AG3730" s="126"/>
      <c r="AH3730" s="126"/>
      <c r="AI3730" s="126"/>
      <c r="AJ3730" s="126"/>
      <c r="AK3730" s="126"/>
      <c r="AL3730" s="126">
        <v>3730</v>
      </c>
    </row>
    <row r="3731" spans="1:38">
      <c r="A3731" s="721" t="s">
        <v>2092</v>
      </c>
      <c r="B3731" s="722">
        <v>21</v>
      </c>
      <c r="C3731" s="722">
        <v>2130</v>
      </c>
      <c r="D3731" s="722">
        <v>213010</v>
      </c>
      <c r="E3731" s="721">
        <v>2130107006</v>
      </c>
      <c r="F3731" s="721" t="s">
        <v>1449</v>
      </c>
      <c r="G3731" s="1127">
        <v>0</v>
      </c>
      <c r="H3731" s="1128">
        <v>0</v>
      </c>
      <c r="I3731" s="1128">
        <v>0</v>
      </c>
      <c r="J3731" s="1128">
        <v>0</v>
      </c>
      <c r="K3731" s="1128">
        <v>0</v>
      </c>
      <c r="L3731" s="1128">
        <v>0</v>
      </c>
      <c r="M3731" s="1128">
        <v>0</v>
      </c>
      <c r="N3731" s="1129">
        <v>0</v>
      </c>
      <c r="O3731" s="1128">
        <v>0</v>
      </c>
      <c r="P3731" s="1127">
        <v>0</v>
      </c>
      <c r="Q3731" s="1127">
        <v>0</v>
      </c>
      <c r="R3731" s="1127">
        <v>0</v>
      </c>
      <c r="S3731" s="1127">
        <v>0</v>
      </c>
      <c r="T3731" s="1130">
        <v>0</v>
      </c>
      <c r="U3731" s="1130">
        <v>0</v>
      </c>
      <c r="V3731" s="1130">
        <v>0</v>
      </c>
      <c r="W3731" s="1127">
        <v>0</v>
      </c>
      <c r="X3731" s="1130">
        <v>0</v>
      </c>
      <c r="Y3731" s="735">
        <v>0</v>
      </c>
      <c r="Z3731" s="1131">
        <v>0</v>
      </c>
      <c r="AA3731" s="1131">
        <v>0</v>
      </c>
      <c r="AB3731" s="1131">
        <v>0</v>
      </c>
      <c r="AC3731" s="1131">
        <v>0</v>
      </c>
      <c r="AD3731" s="1131">
        <v>0</v>
      </c>
      <c r="AE3731" s="1131">
        <v>0</v>
      </c>
      <c r="AF3731" s="126"/>
      <c r="AG3731" s="126"/>
      <c r="AH3731" s="126"/>
      <c r="AI3731" s="126"/>
      <c r="AJ3731" s="126"/>
      <c r="AK3731" s="126"/>
      <c r="AL3731" s="126">
        <v>3731</v>
      </c>
    </row>
    <row r="3732" spans="1:38">
      <c r="A3732" s="721" t="s">
        <v>1849</v>
      </c>
      <c r="B3732" s="722">
        <v>22</v>
      </c>
      <c r="C3732" s="722">
        <v>2250</v>
      </c>
      <c r="D3732" s="722">
        <v>225005</v>
      </c>
      <c r="E3732" s="721">
        <v>2250051107</v>
      </c>
      <c r="F3732" s="721" t="s">
        <v>5109</v>
      </c>
      <c r="G3732" s="1127">
        <v>0</v>
      </c>
      <c r="H3732" s="1128">
        <v>0</v>
      </c>
      <c r="I3732" s="1128">
        <v>0</v>
      </c>
      <c r="J3732" s="1128">
        <v>0</v>
      </c>
      <c r="K3732" s="1128">
        <v>0</v>
      </c>
      <c r="L3732" s="1128">
        <v>0</v>
      </c>
      <c r="M3732" s="1128">
        <v>0</v>
      </c>
      <c r="N3732" s="1129">
        <v>0</v>
      </c>
      <c r="O3732" s="1128">
        <v>0</v>
      </c>
      <c r="P3732" s="1127">
        <v>0</v>
      </c>
      <c r="Q3732" s="1127">
        <v>0</v>
      </c>
      <c r="R3732" s="1127">
        <v>0</v>
      </c>
      <c r="S3732" s="1127">
        <v>0</v>
      </c>
      <c r="T3732" s="1130">
        <v>0</v>
      </c>
      <c r="U3732" s="1130">
        <v>0</v>
      </c>
      <c r="V3732" s="1130">
        <v>0</v>
      </c>
      <c r="W3732" s="1127">
        <v>0</v>
      </c>
      <c r="X3732" s="1130">
        <v>0</v>
      </c>
      <c r="Y3732" s="735">
        <v>0</v>
      </c>
      <c r="Z3732" s="1131">
        <v>0</v>
      </c>
      <c r="AA3732" s="1131">
        <v>0</v>
      </c>
      <c r="AB3732" s="1131">
        <v>0</v>
      </c>
      <c r="AC3732" s="1131">
        <v>0</v>
      </c>
      <c r="AD3732" s="1131">
        <v>0</v>
      </c>
      <c r="AE3732" s="1131">
        <v>0</v>
      </c>
      <c r="AF3732" s="126"/>
      <c r="AG3732" s="126"/>
      <c r="AH3732" s="126"/>
      <c r="AI3732" s="126"/>
      <c r="AJ3732" s="126"/>
      <c r="AK3732" s="126"/>
      <c r="AL3732" s="126">
        <v>3732</v>
      </c>
    </row>
    <row r="3733" spans="1:38">
      <c r="A3733" s="721" t="s">
        <v>1849</v>
      </c>
      <c r="B3733" s="722">
        <v>22</v>
      </c>
      <c r="C3733" s="722">
        <v>2250</v>
      </c>
      <c r="D3733" s="722">
        <v>225005</v>
      </c>
      <c r="E3733" s="721">
        <v>2250051115</v>
      </c>
      <c r="F3733" s="721" t="s">
        <v>5110</v>
      </c>
      <c r="G3733" s="1127">
        <v>0</v>
      </c>
      <c r="H3733" s="1128">
        <v>0</v>
      </c>
      <c r="I3733" s="1128">
        <v>0</v>
      </c>
      <c r="J3733" s="1128">
        <v>0</v>
      </c>
      <c r="K3733" s="1128">
        <v>0</v>
      </c>
      <c r="L3733" s="1128">
        <v>0</v>
      </c>
      <c r="M3733" s="1128">
        <v>0</v>
      </c>
      <c r="N3733" s="1129">
        <v>0</v>
      </c>
      <c r="O3733" s="1128">
        <v>0</v>
      </c>
      <c r="P3733" s="1127">
        <v>0</v>
      </c>
      <c r="Q3733" s="1127">
        <v>0</v>
      </c>
      <c r="R3733" s="1127">
        <v>0</v>
      </c>
      <c r="S3733" s="1127">
        <v>0</v>
      </c>
      <c r="T3733" s="1130">
        <v>0</v>
      </c>
      <c r="U3733" s="1130">
        <v>0</v>
      </c>
      <c r="V3733" s="1130">
        <v>0</v>
      </c>
      <c r="W3733" s="1127">
        <v>0</v>
      </c>
      <c r="X3733" s="1130">
        <v>0</v>
      </c>
      <c r="Y3733" s="735">
        <v>0</v>
      </c>
      <c r="Z3733" s="1131">
        <v>0</v>
      </c>
      <c r="AA3733" s="1131">
        <v>0</v>
      </c>
      <c r="AB3733" s="1131">
        <v>0</v>
      </c>
      <c r="AC3733" s="1131">
        <v>0</v>
      </c>
      <c r="AD3733" s="1131">
        <v>0</v>
      </c>
      <c r="AE3733" s="1131">
        <v>0</v>
      </c>
      <c r="AF3733" s="126"/>
      <c r="AG3733" s="126"/>
      <c r="AH3733" s="126"/>
      <c r="AI3733" s="126"/>
      <c r="AJ3733" s="126"/>
      <c r="AK3733" s="126"/>
      <c r="AL3733" s="126">
        <v>3733</v>
      </c>
    </row>
    <row r="3734" spans="1:38">
      <c r="A3734" s="721" t="s">
        <v>2111</v>
      </c>
      <c r="B3734" s="722">
        <v>25</v>
      </c>
      <c r="C3734" s="722">
        <v>2511</v>
      </c>
      <c r="D3734" s="722">
        <v>251105</v>
      </c>
      <c r="E3734" s="721">
        <v>2511059515</v>
      </c>
      <c r="F3734" s="721" t="s">
        <v>5111</v>
      </c>
      <c r="G3734" s="1127">
        <v>0</v>
      </c>
      <c r="H3734" s="1128">
        <v>0</v>
      </c>
      <c r="I3734" s="1128">
        <v>0</v>
      </c>
      <c r="J3734" s="1128">
        <v>0</v>
      </c>
      <c r="K3734" s="1128">
        <v>0</v>
      </c>
      <c r="L3734" s="1128">
        <v>0</v>
      </c>
      <c r="M3734" s="1128">
        <v>0</v>
      </c>
      <c r="N3734" s="1129">
        <v>0</v>
      </c>
      <c r="O3734" s="1128">
        <v>0</v>
      </c>
      <c r="P3734" s="1127">
        <v>0</v>
      </c>
      <c r="Q3734" s="1127">
        <v>0</v>
      </c>
      <c r="R3734" s="1127">
        <v>0</v>
      </c>
      <c r="S3734" s="1127">
        <v>0</v>
      </c>
      <c r="T3734" s="1130">
        <v>0</v>
      </c>
      <c r="U3734" s="1130">
        <v>0</v>
      </c>
      <c r="V3734" s="1130">
        <v>0</v>
      </c>
      <c r="W3734" s="1127">
        <v>0</v>
      </c>
      <c r="X3734" s="1130">
        <v>0</v>
      </c>
      <c r="Y3734" s="735">
        <v>0</v>
      </c>
      <c r="Z3734" s="1131">
        <v>0</v>
      </c>
      <c r="AA3734" s="1131">
        <v>0</v>
      </c>
      <c r="AB3734" s="1131">
        <v>0</v>
      </c>
      <c r="AC3734" s="1131">
        <v>0</v>
      </c>
      <c r="AD3734" s="1131">
        <v>0</v>
      </c>
      <c r="AE3734" s="1131">
        <v>0</v>
      </c>
      <c r="AF3734" s="126"/>
      <c r="AG3734" s="126"/>
      <c r="AH3734" s="126"/>
      <c r="AI3734" s="126"/>
      <c r="AJ3734" s="126"/>
      <c r="AK3734" s="126"/>
      <c r="AL3734" s="126">
        <v>3734</v>
      </c>
    </row>
    <row r="3735" spans="1:38">
      <c r="A3735" s="721" t="s">
        <v>2111</v>
      </c>
      <c r="B3735" s="722">
        <v>25</v>
      </c>
      <c r="C3735" s="722">
        <v>2590</v>
      </c>
      <c r="D3735" s="722">
        <v>259095</v>
      </c>
      <c r="E3735" s="721">
        <v>2590959221</v>
      </c>
      <c r="F3735" s="721" t="s">
        <v>5112</v>
      </c>
      <c r="G3735" s="1127">
        <v>-160895879</v>
      </c>
      <c r="H3735" s="1128">
        <v>0</v>
      </c>
      <c r="I3735" s="1128">
        <v>-160895878.69999999</v>
      </c>
      <c r="J3735" s="1128">
        <v>0.30000001192092896</v>
      </c>
      <c r="K3735" s="1128">
        <v>0.30000001192092896</v>
      </c>
      <c r="L3735" s="1128">
        <v>0</v>
      </c>
      <c r="M3735" s="1128">
        <v>0</v>
      </c>
      <c r="N3735" s="1129">
        <v>0</v>
      </c>
      <c r="O3735" s="1128">
        <v>0</v>
      </c>
      <c r="P3735" s="1127">
        <v>0</v>
      </c>
      <c r="Q3735" s="1127">
        <v>0</v>
      </c>
      <c r="R3735" s="1127">
        <v>0</v>
      </c>
      <c r="S3735" s="1127">
        <v>0</v>
      </c>
      <c r="T3735" s="1130">
        <v>0</v>
      </c>
      <c r="U3735" s="1130">
        <v>0</v>
      </c>
      <c r="V3735" s="1130">
        <v>0</v>
      </c>
      <c r="W3735" s="1127">
        <v>0</v>
      </c>
      <c r="X3735" s="1130">
        <v>0</v>
      </c>
      <c r="Y3735" s="735">
        <v>0</v>
      </c>
      <c r="Z3735" s="1131">
        <v>0</v>
      </c>
      <c r="AA3735" s="1131">
        <v>0</v>
      </c>
      <c r="AB3735" s="1131">
        <v>0</v>
      </c>
      <c r="AC3735" s="1131">
        <v>0</v>
      </c>
      <c r="AD3735" s="1131">
        <v>0</v>
      </c>
      <c r="AE3735" s="1131">
        <v>0</v>
      </c>
      <c r="AF3735" s="126"/>
      <c r="AG3735" s="126"/>
      <c r="AH3735" s="126"/>
      <c r="AI3735" s="126"/>
      <c r="AJ3735" s="126"/>
      <c r="AK3735" s="126"/>
      <c r="AL3735" s="126">
        <v>3735</v>
      </c>
    </row>
    <row r="3736" spans="1:38">
      <c r="A3736" s="721" t="s">
        <v>2111</v>
      </c>
      <c r="B3736" s="722">
        <v>27</v>
      </c>
      <c r="C3736" s="722">
        <v>2704</v>
      </c>
      <c r="D3736" s="722">
        <v>270495</v>
      </c>
      <c r="E3736" s="721">
        <v>2704959200</v>
      </c>
      <c r="F3736" s="721" t="s">
        <v>5113</v>
      </c>
      <c r="G3736" s="1127">
        <v>0</v>
      </c>
      <c r="H3736" s="1128">
        <v>0</v>
      </c>
      <c r="I3736" s="1128">
        <v>0</v>
      </c>
      <c r="J3736" s="1128">
        <v>0</v>
      </c>
      <c r="K3736" s="1128">
        <v>0</v>
      </c>
      <c r="L3736" s="1128">
        <v>0</v>
      </c>
      <c r="M3736" s="1128">
        <v>0</v>
      </c>
      <c r="N3736" s="1129">
        <v>0</v>
      </c>
      <c r="O3736" s="1128">
        <v>0</v>
      </c>
      <c r="P3736" s="1127">
        <v>0</v>
      </c>
      <c r="Q3736" s="1127">
        <v>0</v>
      </c>
      <c r="R3736" s="1127">
        <v>0</v>
      </c>
      <c r="S3736" s="1127">
        <v>0</v>
      </c>
      <c r="T3736" s="1130">
        <v>0</v>
      </c>
      <c r="U3736" s="1130">
        <v>0</v>
      </c>
      <c r="V3736" s="1130">
        <v>0</v>
      </c>
      <c r="W3736" s="1127">
        <v>0</v>
      </c>
      <c r="X3736" s="1130">
        <v>0</v>
      </c>
      <c r="Y3736" s="735">
        <v>0</v>
      </c>
      <c r="Z3736" s="1131">
        <v>0</v>
      </c>
      <c r="AA3736" s="1131">
        <v>0</v>
      </c>
      <c r="AB3736" s="1131">
        <v>0</v>
      </c>
      <c r="AC3736" s="1131">
        <v>0</v>
      </c>
      <c r="AD3736" s="1131">
        <v>0</v>
      </c>
      <c r="AE3736" s="1131">
        <v>0</v>
      </c>
      <c r="AF3736" s="126"/>
      <c r="AG3736" s="126"/>
      <c r="AH3736" s="126"/>
      <c r="AI3736" s="126"/>
      <c r="AJ3736" s="126"/>
      <c r="AK3736" s="126"/>
      <c r="AL3736" s="126">
        <v>3736</v>
      </c>
    </row>
    <row r="3737" spans="1:38">
      <c r="A3737" s="721" t="s">
        <v>2143</v>
      </c>
      <c r="B3737" s="722">
        <v>29</v>
      </c>
      <c r="C3737" s="722">
        <v>2990</v>
      </c>
      <c r="D3737" s="722">
        <v>299010</v>
      </c>
      <c r="E3737" s="721">
        <v>2990109025</v>
      </c>
      <c r="F3737" s="721" t="s">
        <v>5114</v>
      </c>
      <c r="G3737" s="1127">
        <v>0</v>
      </c>
      <c r="H3737" s="1128">
        <v>0</v>
      </c>
      <c r="I3737" s="1128">
        <v>0</v>
      </c>
      <c r="J3737" s="1128">
        <v>0</v>
      </c>
      <c r="K3737" s="1128">
        <v>0</v>
      </c>
      <c r="L3737" s="1128">
        <v>0</v>
      </c>
      <c r="M3737" s="1128">
        <v>0</v>
      </c>
      <c r="N3737" s="1129">
        <v>0</v>
      </c>
      <c r="O3737" s="1128">
        <v>0</v>
      </c>
      <c r="P3737" s="1127">
        <v>0</v>
      </c>
      <c r="Q3737" s="1127">
        <v>0</v>
      </c>
      <c r="R3737" s="1127">
        <v>0</v>
      </c>
      <c r="S3737" s="1127">
        <v>0</v>
      </c>
      <c r="T3737" s="1130">
        <v>0</v>
      </c>
      <c r="U3737" s="1130">
        <v>0</v>
      </c>
      <c r="V3737" s="1130">
        <v>0</v>
      </c>
      <c r="W3737" s="1127">
        <v>0</v>
      </c>
      <c r="X3737" s="1130">
        <v>0</v>
      </c>
      <c r="Y3737" s="735">
        <v>0</v>
      </c>
      <c r="Z3737" s="1131">
        <v>0</v>
      </c>
      <c r="AA3737" s="1131">
        <v>0</v>
      </c>
      <c r="AB3737" s="1131">
        <v>0</v>
      </c>
      <c r="AC3737" s="1131">
        <v>0</v>
      </c>
      <c r="AD3737" s="1131">
        <v>0</v>
      </c>
      <c r="AE3737" s="1131">
        <v>0</v>
      </c>
      <c r="AF3737" s="126"/>
      <c r="AG3737" s="126"/>
      <c r="AH3737" s="126"/>
      <c r="AI3737" s="126"/>
      <c r="AJ3737" s="126"/>
      <c r="AK3737" s="126"/>
      <c r="AL3737" s="126">
        <v>3737</v>
      </c>
    </row>
    <row r="3738" spans="1:38">
      <c r="A3738" s="721" t="s">
        <v>2143</v>
      </c>
      <c r="B3738" s="722">
        <v>29</v>
      </c>
      <c r="C3738" s="722">
        <v>2990</v>
      </c>
      <c r="D3738" s="722">
        <v>299095</v>
      </c>
      <c r="E3738" s="721">
        <v>2990959645</v>
      </c>
      <c r="F3738" s="721" t="s">
        <v>5115</v>
      </c>
      <c r="G3738" s="1127">
        <v>0</v>
      </c>
      <c r="H3738" s="1128">
        <v>0</v>
      </c>
      <c r="I3738" s="1128">
        <v>0</v>
      </c>
      <c r="J3738" s="1128">
        <v>0</v>
      </c>
      <c r="K3738" s="1128">
        <v>0</v>
      </c>
      <c r="L3738" s="1128">
        <v>0</v>
      </c>
      <c r="M3738" s="1128">
        <v>0</v>
      </c>
      <c r="N3738" s="1129">
        <v>0</v>
      </c>
      <c r="O3738" s="1128">
        <v>0</v>
      </c>
      <c r="P3738" s="1127">
        <v>0</v>
      </c>
      <c r="Q3738" s="1127">
        <v>0</v>
      </c>
      <c r="R3738" s="1127">
        <v>0</v>
      </c>
      <c r="S3738" s="1127">
        <v>0</v>
      </c>
      <c r="T3738" s="1130">
        <v>0</v>
      </c>
      <c r="U3738" s="1130">
        <v>0</v>
      </c>
      <c r="V3738" s="1130">
        <v>0</v>
      </c>
      <c r="W3738" s="1127">
        <v>0</v>
      </c>
      <c r="X3738" s="1130">
        <v>0</v>
      </c>
      <c r="Y3738" s="735">
        <v>0</v>
      </c>
      <c r="Z3738" s="1131">
        <v>0</v>
      </c>
      <c r="AA3738" s="1131">
        <v>0</v>
      </c>
      <c r="AB3738" s="1131">
        <v>0</v>
      </c>
      <c r="AC3738" s="1131">
        <v>0</v>
      </c>
      <c r="AD3738" s="1131">
        <v>0</v>
      </c>
      <c r="AE3738" s="1131">
        <v>0</v>
      </c>
      <c r="AF3738" s="126"/>
      <c r="AG3738" s="126"/>
      <c r="AH3738" s="126"/>
      <c r="AI3738" s="126"/>
      <c r="AJ3738" s="126"/>
      <c r="AK3738" s="126"/>
      <c r="AL3738" s="126">
        <v>3738</v>
      </c>
    </row>
    <row r="3739" spans="1:38">
      <c r="A3739" s="721" t="s">
        <v>1852</v>
      </c>
      <c r="B3739" s="722">
        <v>16</v>
      </c>
      <c r="C3739" s="722">
        <v>1605</v>
      </c>
      <c r="D3739" s="722">
        <v>160518</v>
      </c>
      <c r="E3739" s="721">
        <v>1605189043</v>
      </c>
      <c r="F3739" s="721" t="s">
        <v>5116</v>
      </c>
      <c r="G3739" s="1127">
        <v>177606</v>
      </c>
      <c r="H3739" s="1128">
        <v>0</v>
      </c>
      <c r="I3739" s="1128">
        <v>177606</v>
      </c>
      <c r="J3739" s="1128">
        <v>0</v>
      </c>
      <c r="K3739" s="1128">
        <v>0</v>
      </c>
      <c r="L3739" s="1128">
        <v>0</v>
      </c>
      <c r="M3739" s="1128">
        <v>0</v>
      </c>
      <c r="N3739" s="1129">
        <v>0</v>
      </c>
      <c r="O3739" s="1128">
        <v>0</v>
      </c>
      <c r="P3739" s="1127">
        <v>0</v>
      </c>
      <c r="Q3739" s="1127">
        <v>0</v>
      </c>
      <c r="R3739" s="1127">
        <v>0</v>
      </c>
      <c r="S3739" s="1127">
        <v>0</v>
      </c>
      <c r="T3739" s="1130">
        <v>0</v>
      </c>
      <c r="U3739" s="1130">
        <v>0</v>
      </c>
      <c r="V3739" s="1130">
        <v>0</v>
      </c>
      <c r="W3739" s="1127">
        <v>0</v>
      </c>
      <c r="X3739" s="1130">
        <v>0</v>
      </c>
      <c r="Y3739" s="735">
        <v>0</v>
      </c>
      <c r="Z3739" s="1131">
        <v>0</v>
      </c>
      <c r="AA3739" s="1131">
        <v>0</v>
      </c>
      <c r="AB3739" s="1131">
        <v>0</v>
      </c>
      <c r="AC3739" s="1131">
        <v>0</v>
      </c>
      <c r="AD3739" s="1131">
        <v>0</v>
      </c>
      <c r="AE3739" s="1131">
        <v>0</v>
      </c>
      <c r="AF3739" s="126"/>
      <c r="AG3739" s="126"/>
      <c r="AH3739" s="126"/>
      <c r="AI3739" s="126"/>
      <c r="AJ3739" s="126"/>
      <c r="AK3739" s="126"/>
      <c r="AL3739" s="126">
        <v>3739</v>
      </c>
    </row>
    <row r="3740" spans="1:38">
      <c r="A3740" s="721" t="s">
        <v>1852</v>
      </c>
      <c r="B3740" s="722">
        <v>14</v>
      </c>
      <c r="C3740" s="722">
        <v>1414</v>
      </c>
      <c r="D3740" s="722">
        <v>141425</v>
      </c>
      <c r="E3740" s="721">
        <v>1414259001</v>
      </c>
      <c r="F3740" s="721" t="s">
        <v>5117</v>
      </c>
      <c r="G3740" s="1127">
        <v>46029542</v>
      </c>
      <c r="H3740" s="1128">
        <v>0</v>
      </c>
      <c r="I3740" s="1128">
        <v>46029541.649999999</v>
      </c>
      <c r="J3740" s="1128">
        <v>-0.35000000149011612</v>
      </c>
      <c r="K3740" s="1128">
        <v>0</v>
      </c>
      <c r="L3740" s="1128">
        <v>0</v>
      </c>
      <c r="M3740" s="1128">
        <v>-0.35000000149011612</v>
      </c>
      <c r="N3740" s="1129">
        <v>0</v>
      </c>
      <c r="O3740" s="1128">
        <v>-0.35000000149011612</v>
      </c>
      <c r="P3740" s="1127">
        <v>-0.12950000055134298</v>
      </c>
      <c r="Q3740" s="1127">
        <v>0</v>
      </c>
      <c r="R3740" s="1127">
        <v>0</v>
      </c>
      <c r="S3740" s="1127">
        <v>0</v>
      </c>
      <c r="T3740" s="1130">
        <v>0</v>
      </c>
      <c r="U3740" s="1130">
        <v>0</v>
      </c>
      <c r="V3740" s="1130">
        <v>0</v>
      </c>
      <c r="W3740" s="1127">
        <v>0</v>
      </c>
      <c r="X3740" s="1130">
        <v>-0.12950000055134298</v>
      </c>
      <c r="Y3740" s="735">
        <v>0.37000000000000005</v>
      </c>
      <c r="Z3740" s="1131">
        <v>0</v>
      </c>
      <c r="AA3740" s="1131">
        <v>-0.12950000055134298</v>
      </c>
      <c r="AB3740" s="1131">
        <v>0</v>
      </c>
      <c r="AC3740" s="1131">
        <v>0</v>
      </c>
      <c r="AD3740" s="1131">
        <v>0</v>
      </c>
      <c r="AE3740" s="1131">
        <v>-0.12950000055134298</v>
      </c>
      <c r="AF3740" s="126"/>
      <c r="AG3740" s="126"/>
      <c r="AH3740" s="126"/>
      <c r="AI3740" s="126"/>
      <c r="AJ3740" s="126"/>
      <c r="AK3740" s="126"/>
      <c r="AL3740" s="126">
        <v>3740</v>
      </c>
    </row>
    <row r="3741" spans="1:38">
      <c r="A3741" s="721" t="s">
        <v>1891</v>
      </c>
      <c r="B3741" s="722">
        <v>14</v>
      </c>
      <c r="C3741" s="722">
        <v>1410</v>
      </c>
      <c r="D3741" s="722">
        <v>141015</v>
      </c>
      <c r="E3741" s="721">
        <v>1410159841</v>
      </c>
      <c r="F3741" s="721" t="s">
        <v>5118</v>
      </c>
      <c r="G3741" s="1127">
        <v>0</v>
      </c>
      <c r="H3741" s="1128">
        <v>0</v>
      </c>
      <c r="I3741" s="1128">
        <v>0</v>
      </c>
      <c r="J3741" s="1128">
        <v>0</v>
      </c>
      <c r="K3741" s="1128">
        <v>0</v>
      </c>
      <c r="L3741" s="1128">
        <v>0</v>
      </c>
      <c r="M3741" s="1128">
        <v>0</v>
      </c>
      <c r="N3741" s="1129">
        <v>0</v>
      </c>
      <c r="O3741" s="1128">
        <v>0</v>
      </c>
      <c r="P3741" s="1127">
        <v>0</v>
      </c>
      <c r="Q3741" s="1127">
        <v>0</v>
      </c>
      <c r="R3741" s="1127">
        <v>0</v>
      </c>
      <c r="S3741" s="1127">
        <v>0</v>
      </c>
      <c r="T3741" s="1130">
        <v>0</v>
      </c>
      <c r="U3741" s="1130">
        <v>0</v>
      </c>
      <c r="V3741" s="1130">
        <v>0</v>
      </c>
      <c r="W3741" s="1127">
        <v>0</v>
      </c>
      <c r="X3741" s="1130">
        <v>0</v>
      </c>
      <c r="Y3741" s="735">
        <v>0</v>
      </c>
      <c r="Z3741" s="1131">
        <v>0</v>
      </c>
      <c r="AA3741" s="1131">
        <v>0</v>
      </c>
      <c r="AB3741" s="1131">
        <v>0</v>
      </c>
      <c r="AC3741" s="1131">
        <v>0</v>
      </c>
      <c r="AD3741" s="1131">
        <v>0</v>
      </c>
      <c r="AE3741" s="1131">
        <v>0</v>
      </c>
      <c r="AF3741" s="126"/>
      <c r="AG3741" s="126"/>
      <c r="AH3741" s="126"/>
      <c r="AI3741" s="126"/>
      <c r="AJ3741" s="126"/>
      <c r="AK3741" s="126"/>
      <c r="AL3741" s="126">
        <v>3741</v>
      </c>
    </row>
    <row r="3742" spans="1:38">
      <c r="A3742" s="721" t="s">
        <v>1996</v>
      </c>
      <c r="B3742" s="722">
        <v>19</v>
      </c>
      <c r="C3742" s="722">
        <v>1960</v>
      </c>
      <c r="D3742" s="722">
        <v>196095</v>
      </c>
      <c r="E3742" s="721">
        <v>1960953359</v>
      </c>
      <c r="F3742" s="721" t="s">
        <v>5119</v>
      </c>
      <c r="G3742" s="1127">
        <v>0</v>
      </c>
      <c r="H3742" s="1128">
        <v>0</v>
      </c>
      <c r="I3742" s="1128">
        <v>0</v>
      </c>
      <c r="J3742" s="1128">
        <v>0</v>
      </c>
      <c r="K3742" s="1128">
        <v>0</v>
      </c>
      <c r="L3742" s="1128">
        <v>0</v>
      </c>
      <c r="M3742" s="1128">
        <v>0</v>
      </c>
      <c r="N3742" s="1129">
        <v>0</v>
      </c>
      <c r="O3742" s="1128">
        <v>0</v>
      </c>
      <c r="P3742" s="1127">
        <v>0</v>
      </c>
      <c r="Q3742" s="1127">
        <v>0</v>
      </c>
      <c r="R3742" s="1127">
        <v>0</v>
      </c>
      <c r="S3742" s="1127">
        <v>0</v>
      </c>
      <c r="T3742" s="1130">
        <v>0</v>
      </c>
      <c r="U3742" s="1130">
        <v>0</v>
      </c>
      <c r="V3742" s="1130">
        <v>0</v>
      </c>
      <c r="W3742" s="1127">
        <v>0</v>
      </c>
      <c r="X3742" s="1130">
        <v>0</v>
      </c>
      <c r="Y3742" s="735">
        <v>0</v>
      </c>
      <c r="Z3742" s="1131">
        <v>0</v>
      </c>
      <c r="AA3742" s="1131">
        <v>0</v>
      </c>
      <c r="AB3742" s="1131">
        <v>0</v>
      </c>
      <c r="AC3742" s="1131">
        <v>0</v>
      </c>
      <c r="AD3742" s="1131">
        <v>0</v>
      </c>
      <c r="AE3742" s="1131">
        <v>0</v>
      </c>
      <c r="AF3742" s="126"/>
      <c r="AG3742" s="126"/>
      <c r="AH3742" s="126"/>
      <c r="AI3742" s="126"/>
      <c r="AJ3742" s="126"/>
      <c r="AK3742" s="126"/>
      <c r="AL3742" s="126">
        <v>3742</v>
      </c>
    </row>
    <row r="3743" spans="1:38">
      <c r="A3743" s="721" t="s">
        <v>1849</v>
      </c>
      <c r="B3743" s="722">
        <v>13</v>
      </c>
      <c r="C3743" s="722">
        <v>1352</v>
      </c>
      <c r="D3743" s="722">
        <v>135210</v>
      </c>
      <c r="E3743" s="721">
        <v>1352102820</v>
      </c>
      <c r="F3743" s="721" t="s">
        <v>5120</v>
      </c>
      <c r="G3743" s="1127">
        <v>0</v>
      </c>
      <c r="H3743" s="1128">
        <v>0</v>
      </c>
      <c r="I3743" s="1128">
        <v>0</v>
      </c>
      <c r="J3743" s="1128">
        <v>0</v>
      </c>
      <c r="K3743" s="1128">
        <v>0</v>
      </c>
      <c r="L3743" s="1128">
        <v>0</v>
      </c>
      <c r="M3743" s="1128">
        <v>0</v>
      </c>
      <c r="N3743" s="1129">
        <v>0</v>
      </c>
      <c r="O3743" s="1128">
        <v>0</v>
      </c>
      <c r="P3743" s="1127">
        <v>0</v>
      </c>
      <c r="Q3743" s="1127">
        <v>0</v>
      </c>
      <c r="R3743" s="1127">
        <v>0</v>
      </c>
      <c r="S3743" s="1127">
        <v>0</v>
      </c>
      <c r="T3743" s="1130">
        <v>0</v>
      </c>
      <c r="U3743" s="1130">
        <v>0</v>
      </c>
      <c r="V3743" s="1130">
        <v>0</v>
      </c>
      <c r="W3743" s="1127">
        <v>0</v>
      </c>
      <c r="X3743" s="1130">
        <v>0</v>
      </c>
      <c r="Y3743" s="735">
        <v>0</v>
      </c>
      <c r="Z3743" s="1131">
        <v>0</v>
      </c>
      <c r="AA3743" s="1131">
        <v>0</v>
      </c>
      <c r="AB3743" s="1131">
        <v>0</v>
      </c>
      <c r="AC3743" s="1131">
        <v>0</v>
      </c>
      <c r="AD3743" s="1131">
        <v>0</v>
      </c>
      <c r="AE3743" s="1131">
        <v>0</v>
      </c>
      <c r="AF3743" s="126"/>
      <c r="AG3743" s="126"/>
      <c r="AH3743" s="126"/>
      <c r="AI3743" s="126"/>
      <c r="AJ3743" s="126"/>
      <c r="AK3743" s="126"/>
      <c r="AL3743" s="126">
        <v>3743</v>
      </c>
    </row>
    <row r="3744" spans="1:38">
      <c r="A3744" s="721" t="s">
        <v>2111</v>
      </c>
      <c r="B3744" s="722">
        <v>25</v>
      </c>
      <c r="C3744" s="722">
        <v>2503</v>
      </c>
      <c r="D3744" s="722">
        <v>250310</v>
      </c>
      <c r="E3744" s="721">
        <v>2503109219</v>
      </c>
      <c r="F3744" s="721" t="s">
        <v>5121</v>
      </c>
      <c r="G3744" s="1127">
        <v>-1309202</v>
      </c>
      <c r="H3744" s="1128">
        <v>0</v>
      </c>
      <c r="I3744" s="1128">
        <v>-1309202</v>
      </c>
      <c r="J3744" s="1128">
        <v>0</v>
      </c>
      <c r="K3744" s="1128">
        <v>0</v>
      </c>
      <c r="L3744" s="1128">
        <v>0</v>
      </c>
      <c r="M3744" s="1128">
        <v>0</v>
      </c>
      <c r="N3744" s="1129">
        <v>0</v>
      </c>
      <c r="O3744" s="1128">
        <v>0</v>
      </c>
      <c r="P3744" s="1127">
        <v>0</v>
      </c>
      <c r="Q3744" s="1127">
        <v>0</v>
      </c>
      <c r="R3744" s="1127">
        <v>0</v>
      </c>
      <c r="S3744" s="1127">
        <v>0</v>
      </c>
      <c r="T3744" s="1130">
        <v>0</v>
      </c>
      <c r="U3744" s="1130">
        <v>0</v>
      </c>
      <c r="V3744" s="1130">
        <v>0</v>
      </c>
      <c r="W3744" s="1127">
        <v>0</v>
      </c>
      <c r="X3744" s="1130">
        <v>0</v>
      </c>
      <c r="Y3744" s="735">
        <v>0</v>
      </c>
      <c r="Z3744" s="1131">
        <v>0</v>
      </c>
      <c r="AA3744" s="1131">
        <v>0</v>
      </c>
      <c r="AB3744" s="1131">
        <v>0</v>
      </c>
      <c r="AC3744" s="1131">
        <v>0</v>
      </c>
      <c r="AD3744" s="1131">
        <v>0</v>
      </c>
      <c r="AE3744" s="1131">
        <v>0</v>
      </c>
      <c r="AF3744" s="126"/>
      <c r="AG3744" s="126"/>
      <c r="AH3744" s="126"/>
      <c r="AI3744" s="126"/>
      <c r="AJ3744" s="126"/>
      <c r="AK3744" s="126"/>
      <c r="AL3744" s="126">
        <v>3744</v>
      </c>
    </row>
    <row r="3745" spans="1:38">
      <c r="A3745" s="721" t="s">
        <v>2111</v>
      </c>
      <c r="B3745" s="722">
        <v>25</v>
      </c>
      <c r="C3745" s="722">
        <v>2519</v>
      </c>
      <c r="D3745" s="722">
        <v>251905</v>
      </c>
      <c r="E3745" s="721">
        <v>2519059722</v>
      </c>
      <c r="F3745" s="721" t="s">
        <v>5122</v>
      </c>
      <c r="G3745" s="1127">
        <v>-33000</v>
      </c>
      <c r="H3745" s="1128">
        <v>0</v>
      </c>
      <c r="I3745" s="1128">
        <v>-33000</v>
      </c>
      <c r="J3745" s="1128">
        <v>0</v>
      </c>
      <c r="K3745" s="1128">
        <v>0</v>
      </c>
      <c r="L3745" s="1128">
        <v>0</v>
      </c>
      <c r="M3745" s="1128">
        <v>0</v>
      </c>
      <c r="N3745" s="1129">
        <v>0</v>
      </c>
      <c r="O3745" s="1128">
        <v>0</v>
      </c>
      <c r="P3745" s="1127">
        <v>0</v>
      </c>
      <c r="Q3745" s="1127">
        <v>0</v>
      </c>
      <c r="R3745" s="1127">
        <v>0</v>
      </c>
      <c r="S3745" s="1127">
        <v>0</v>
      </c>
      <c r="T3745" s="1130">
        <v>0</v>
      </c>
      <c r="U3745" s="1130">
        <v>0</v>
      </c>
      <c r="V3745" s="1130">
        <v>0</v>
      </c>
      <c r="W3745" s="1127">
        <v>0</v>
      </c>
      <c r="X3745" s="1130">
        <v>0</v>
      </c>
      <c r="Y3745" s="735">
        <v>0</v>
      </c>
      <c r="Z3745" s="1131">
        <v>0</v>
      </c>
      <c r="AA3745" s="1131">
        <v>0</v>
      </c>
      <c r="AB3745" s="1131">
        <v>0</v>
      </c>
      <c r="AC3745" s="1131">
        <v>0</v>
      </c>
      <c r="AD3745" s="1131">
        <v>0</v>
      </c>
      <c r="AE3745" s="1131">
        <v>0</v>
      </c>
      <c r="AF3745" s="126"/>
      <c r="AG3745" s="126"/>
      <c r="AH3745" s="126"/>
      <c r="AI3745" s="126"/>
      <c r="AJ3745" s="126"/>
      <c r="AK3745" s="126"/>
      <c r="AL3745" s="126">
        <v>3745</v>
      </c>
    </row>
    <row r="3746" spans="1:38">
      <c r="A3746" s="721" t="s">
        <v>2111</v>
      </c>
      <c r="B3746" s="722">
        <v>25</v>
      </c>
      <c r="C3746" s="722">
        <v>2519</v>
      </c>
      <c r="D3746" s="722">
        <v>251995</v>
      </c>
      <c r="E3746" s="721">
        <v>2519951005</v>
      </c>
      <c r="F3746" s="721" t="s">
        <v>5123</v>
      </c>
      <c r="G3746" s="1127">
        <v>-4628600</v>
      </c>
      <c r="H3746" s="1128">
        <v>0</v>
      </c>
      <c r="I3746" s="1128">
        <v>-4628600</v>
      </c>
      <c r="J3746" s="1128">
        <v>0</v>
      </c>
      <c r="K3746" s="1128">
        <v>0</v>
      </c>
      <c r="L3746" s="1128">
        <v>0</v>
      </c>
      <c r="M3746" s="1128">
        <v>0</v>
      </c>
      <c r="N3746" s="1129">
        <v>0</v>
      </c>
      <c r="O3746" s="1128">
        <v>0</v>
      </c>
      <c r="P3746" s="1127">
        <v>0</v>
      </c>
      <c r="Q3746" s="1127">
        <v>0</v>
      </c>
      <c r="R3746" s="1127">
        <v>0</v>
      </c>
      <c r="S3746" s="1127">
        <v>0</v>
      </c>
      <c r="T3746" s="1130">
        <v>0</v>
      </c>
      <c r="U3746" s="1130">
        <v>0</v>
      </c>
      <c r="V3746" s="1130">
        <v>0</v>
      </c>
      <c r="W3746" s="1127">
        <v>0</v>
      </c>
      <c r="X3746" s="1130">
        <v>0</v>
      </c>
      <c r="Y3746" s="735">
        <v>0</v>
      </c>
      <c r="Z3746" s="1131">
        <v>0</v>
      </c>
      <c r="AA3746" s="1131">
        <v>0</v>
      </c>
      <c r="AB3746" s="1131">
        <v>0</v>
      </c>
      <c r="AC3746" s="1131">
        <v>0</v>
      </c>
      <c r="AD3746" s="1131">
        <v>0</v>
      </c>
      <c r="AE3746" s="1131">
        <v>0</v>
      </c>
      <c r="AF3746" s="126"/>
      <c r="AG3746" s="126"/>
      <c r="AH3746" s="126"/>
      <c r="AI3746" s="126"/>
      <c r="AJ3746" s="126"/>
      <c r="AK3746" s="126"/>
      <c r="AL3746" s="126">
        <v>3746</v>
      </c>
    </row>
    <row r="3747" spans="1:38">
      <c r="A3747" s="721" t="s">
        <v>2111</v>
      </c>
      <c r="B3747" s="722">
        <v>25</v>
      </c>
      <c r="C3747" s="722">
        <v>2590</v>
      </c>
      <c r="D3747" s="722">
        <v>259095</v>
      </c>
      <c r="E3747" s="721">
        <v>2590950040</v>
      </c>
      <c r="F3747" s="721" t="s">
        <v>5124</v>
      </c>
      <c r="G3747" s="1127">
        <v>0</v>
      </c>
      <c r="H3747" s="1128">
        <v>0</v>
      </c>
      <c r="I3747" s="1128">
        <v>0</v>
      </c>
      <c r="J3747" s="1128">
        <v>0</v>
      </c>
      <c r="K3747" s="1128">
        <v>0</v>
      </c>
      <c r="L3747" s="1128">
        <v>0</v>
      </c>
      <c r="M3747" s="1128">
        <v>0</v>
      </c>
      <c r="N3747" s="1129">
        <v>0</v>
      </c>
      <c r="O3747" s="1128">
        <v>0</v>
      </c>
      <c r="P3747" s="1127">
        <v>0</v>
      </c>
      <c r="Q3747" s="1127">
        <v>0</v>
      </c>
      <c r="R3747" s="1127">
        <v>0</v>
      </c>
      <c r="S3747" s="1127">
        <v>0</v>
      </c>
      <c r="T3747" s="1130">
        <v>0</v>
      </c>
      <c r="U3747" s="1130">
        <v>0</v>
      </c>
      <c r="V3747" s="1130">
        <v>0</v>
      </c>
      <c r="W3747" s="1127">
        <v>0</v>
      </c>
      <c r="X3747" s="1130">
        <v>0</v>
      </c>
      <c r="Y3747" s="735">
        <v>0</v>
      </c>
      <c r="Z3747" s="1131">
        <v>0</v>
      </c>
      <c r="AA3747" s="1131">
        <v>0</v>
      </c>
      <c r="AB3747" s="1131">
        <v>0</v>
      </c>
      <c r="AC3747" s="1131">
        <v>0</v>
      </c>
      <c r="AD3747" s="1131">
        <v>0</v>
      </c>
      <c r="AE3747" s="1131">
        <v>0</v>
      </c>
      <c r="AF3747" s="126"/>
      <c r="AG3747" s="126"/>
      <c r="AH3747" s="126"/>
      <c r="AI3747" s="126"/>
      <c r="AJ3747" s="126"/>
      <c r="AK3747" s="126"/>
      <c r="AL3747" s="126">
        <v>3747</v>
      </c>
    </row>
    <row r="3748" spans="1:38">
      <c r="A3748" s="721" t="s">
        <v>2111</v>
      </c>
      <c r="B3748" s="722">
        <v>25</v>
      </c>
      <c r="C3748" s="722">
        <v>2519</v>
      </c>
      <c r="D3748" s="722">
        <v>251905</v>
      </c>
      <c r="E3748" s="721">
        <v>2519059782</v>
      </c>
      <c r="F3748" s="721" t="s">
        <v>5125</v>
      </c>
      <c r="G3748" s="1127">
        <v>0</v>
      </c>
      <c r="H3748" s="1128">
        <v>0</v>
      </c>
      <c r="I3748" s="1128">
        <v>0</v>
      </c>
      <c r="J3748" s="1128">
        <v>0</v>
      </c>
      <c r="K3748" s="1128">
        <v>0</v>
      </c>
      <c r="L3748" s="1128">
        <v>0</v>
      </c>
      <c r="M3748" s="1128">
        <v>0</v>
      </c>
      <c r="N3748" s="1129">
        <v>0</v>
      </c>
      <c r="O3748" s="1128">
        <v>0</v>
      </c>
      <c r="P3748" s="1127">
        <v>0</v>
      </c>
      <c r="Q3748" s="1127">
        <v>0</v>
      </c>
      <c r="R3748" s="1127">
        <v>0</v>
      </c>
      <c r="S3748" s="1127">
        <v>0</v>
      </c>
      <c r="T3748" s="1130">
        <v>0</v>
      </c>
      <c r="U3748" s="1130">
        <v>0</v>
      </c>
      <c r="V3748" s="1130">
        <v>0</v>
      </c>
      <c r="W3748" s="1127">
        <v>0</v>
      </c>
      <c r="X3748" s="1130">
        <v>0</v>
      </c>
      <c r="Y3748" s="735">
        <v>0</v>
      </c>
      <c r="Z3748" s="1131">
        <v>0</v>
      </c>
      <c r="AA3748" s="1131">
        <v>0</v>
      </c>
      <c r="AB3748" s="1131">
        <v>0</v>
      </c>
      <c r="AC3748" s="1131">
        <v>0</v>
      </c>
      <c r="AD3748" s="1131">
        <v>0</v>
      </c>
      <c r="AE3748" s="1131">
        <v>0</v>
      </c>
      <c r="AF3748" s="126"/>
      <c r="AG3748" s="126"/>
      <c r="AH3748" s="126"/>
      <c r="AI3748" s="126"/>
      <c r="AJ3748" s="126"/>
      <c r="AK3748" s="126"/>
      <c r="AL3748" s="126">
        <v>3748</v>
      </c>
    </row>
    <row r="3749" spans="1:38">
      <c r="A3749" s="721" t="s">
        <v>1849</v>
      </c>
      <c r="B3749" s="722">
        <v>13</v>
      </c>
      <c r="C3749" s="722">
        <v>1351</v>
      </c>
      <c r="D3749" s="722">
        <v>135105</v>
      </c>
      <c r="E3749" s="721">
        <v>1351050507</v>
      </c>
      <c r="F3749" s="721" t="s">
        <v>5126</v>
      </c>
      <c r="G3749" s="1127">
        <v>0</v>
      </c>
      <c r="H3749" s="1128">
        <v>0</v>
      </c>
      <c r="I3749" s="1128">
        <v>0</v>
      </c>
      <c r="J3749" s="1128">
        <v>0</v>
      </c>
      <c r="K3749" s="1128">
        <v>0</v>
      </c>
      <c r="L3749" s="1128">
        <v>0</v>
      </c>
      <c r="M3749" s="1128">
        <v>0</v>
      </c>
      <c r="N3749" s="1129">
        <v>0</v>
      </c>
      <c r="O3749" s="1128">
        <v>0</v>
      </c>
      <c r="P3749" s="1127">
        <v>0</v>
      </c>
      <c r="Q3749" s="1127">
        <v>0</v>
      </c>
      <c r="R3749" s="1127">
        <v>0</v>
      </c>
      <c r="S3749" s="1127">
        <v>0</v>
      </c>
      <c r="T3749" s="1130">
        <v>0</v>
      </c>
      <c r="U3749" s="1130">
        <v>0</v>
      </c>
      <c r="V3749" s="1130">
        <v>0</v>
      </c>
      <c r="W3749" s="1127">
        <v>0</v>
      </c>
      <c r="X3749" s="1130">
        <v>0</v>
      </c>
      <c r="Y3749" s="735">
        <v>0</v>
      </c>
      <c r="Z3749" s="1131">
        <v>0</v>
      </c>
      <c r="AA3749" s="1131">
        <v>0</v>
      </c>
      <c r="AB3749" s="1131">
        <v>0</v>
      </c>
      <c r="AC3749" s="1131">
        <v>0</v>
      </c>
      <c r="AD3749" s="1131">
        <v>0</v>
      </c>
      <c r="AE3749" s="1131">
        <v>0</v>
      </c>
      <c r="AF3749" s="126"/>
      <c r="AG3749" s="126"/>
      <c r="AH3749" s="126"/>
      <c r="AI3749" s="126"/>
      <c r="AJ3749" s="126"/>
      <c r="AK3749" s="126"/>
      <c r="AL3749" s="126">
        <v>3749</v>
      </c>
    </row>
    <row r="3750" spans="1:38">
      <c r="A3750" s="721" t="s">
        <v>1849</v>
      </c>
      <c r="B3750" s="722">
        <v>13</v>
      </c>
      <c r="C3750" s="722">
        <v>1351</v>
      </c>
      <c r="D3750" s="722">
        <v>135105</v>
      </c>
      <c r="E3750" s="721">
        <v>1351050519</v>
      </c>
      <c r="F3750" s="721" t="s">
        <v>5127</v>
      </c>
      <c r="G3750" s="1127">
        <v>0</v>
      </c>
      <c r="H3750" s="1128">
        <v>0</v>
      </c>
      <c r="I3750" s="1128">
        <v>0</v>
      </c>
      <c r="J3750" s="1128">
        <v>0</v>
      </c>
      <c r="K3750" s="1128">
        <v>0</v>
      </c>
      <c r="L3750" s="1128">
        <v>0</v>
      </c>
      <c r="M3750" s="1128">
        <v>0</v>
      </c>
      <c r="N3750" s="1129">
        <v>0</v>
      </c>
      <c r="O3750" s="1128">
        <v>0</v>
      </c>
      <c r="P3750" s="1127">
        <v>0</v>
      </c>
      <c r="Q3750" s="1127">
        <v>0</v>
      </c>
      <c r="R3750" s="1127">
        <v>0</v>
      </c>
      <c r="S3750" s="1127">
        <v>0</v>
      </c>
      <c r="T3750" s="1130">
        <v>0</v>
      </c>
      <c r="U3750" s="1130">
        <v>0</v>
      </c>
      <c r="V3750" s="1130">
        <v>0</v>
      </c>
      <c r="W3750" s="1127">
        <v>0</v>
      </c>
      <c r="X3750" s="1130">
        <v>0</v>
      </c>
      <c r="Y3750" s="735">
        <v>0</v>
      </c>
      <c r="Z3750" s="1131">
        <v>0</v>
      </c>
      <c r="AA3750" s="1131">
        <v>0</v>
      </c>
      <c r="AB3750" s="1131">
        <v>0</v>
      </c>
      <c r="AC3750" s="1131">
        <v>0</v>
      </c>
      <c r="AD3750" s="1131">
        <v>0</v>
      </c>
      <c r="AE3750" s="1131">
        <v>0</v>
      </c>
      <c r="AF3750" s="126"/>
      <c r="AG3750" s="126"/>
      <c r="AH3750" s="126"/>
      <c r="AI3750" s="126"/>
      <c r="AJ3750" s="126"/>
      <c r="AK3750" s="126"/>
      <c r="AL3750" s="126">
        <v>3750</v>
      </c>
    </row>
    <row r="3751" spans="1:38">
      <c r="A3751" s="721" t="s">
        <v>1891</v>
      </c>
      <c r="B3751" s="722">
        <v>14</v>
      </c>
      <c r="C3751" s="722">
        <v>1410</v>
      </c>
      <c r="D3751" s="722">
        <v>141015</v>
      </c>
      <c r="E3751" s="721">
        <v>1410159726</v>
      </c>
      <c r="F3751" s="721" t="s">
        <v>5128</v>
      </c>
      <c r="G3751" s="1127">
        <v>7567769</v>
      </c>
      <c r="H3751" s="1128">
        <v>0</v>
      </c>
      <c r="I3751" s="1128">
        <v>0</v>
      </c>
      <c r="J3751" s="1128">
        <v>-7567769</v>
      </c>
      <c r="K3751" s="1128">
        <v>0</v>
      </c>
      <c r="L3751" s="1128">
        <v>0</v>
      </c>
      <c r="M3751" s="1128">
        <v>-7567769</v>
      </c>
      <c r="N3751" s="1129">
        <v>0</v>
      </c>
      <c r="O3751" s="1128">
        <v>-7567769</v>
      </c>
      <c r="P3751" s="1127">
        <v>-2800074.53</v>
      </c>
      <c r="Q3751" s="1127">
        <v>0</v>
      </c>
      <c r="R3751" s="1127">
        <v>0</v>
      </c>
      <c r="S3751" s="1127">
        <v>0</v>
      </c>
      <c r="T3751" s="1130">
        <v>0</v>
      </c>
      <c r="U3751" s="1130">
        <v>0</v>
      </c>
      <c r="V3751" s="1130">
        <v>0</v>
      </c>
      <c r="W3751" s="1127">
        <v>0</v>
      </c>
      <c r="X3751" s="1130">
        <v>-2800074.53</v>
      </c>
      <c r="Y3751" s="735">
        <v>0.37</v>
      </c>
      <c r="Z3751" s="1131">
        <v>0</v>
      </c>
      <c r="AA3751" s="1131">
        <v>-2800074.53</v>
      </c>
      <c r="AB3751" s="1131">
        <v>0</v>
      </c>
      <c r="AC3751" s="1131">
        <v>0</v>
      </c>
      <c r="AD3751" s="1131">
        <v>0</v>
      </c>
      <c r="AE3751" s="1131">
        <v>-2800074.53</v>
      </c>
      <c r="AF3751" s="126"/>
      <c r="AG3751" s="126"/>
      <c r="AH3751" s="126"/>
      <c r="AI3751" s="126"/>
      <c r="AJ3751" s="126"/>
      <c r="AK3751" s="126"/>
      <c r="AL3751" s="126">
        <v>3751</v>
      </c>
    </row>
    <row r="3752" spans="1:38">
      <c r="A3752" s="721" t="s">
        <v>1852</v>
      </c>
      <c r="B3752" s="722">
        <v>16</v>
      </c>
      <c r="C3752" s="722">
        <v>1637</v>
      </c>
      <c r="D3752" s="722">
        <v>163725</v>
      </c>
      <c r="E3752" s="721">
        <v>1637259750</v>
      </c>
      <c r="F3752" s="721" t="s">
        <v>5129</v>
      </c>
      <c r="G3752" s="1127">
        <v>50809</v>
      </c>
      <c r="H3752" s="1128">
        <v>0</v>
      </c>
      <c r="I3752" s="1128">
        <v>0</v>
      </c>
      <c r="J3752" s="1128">
        <v>-50809</v>
      </c>
      <c r="K3752" s="1128">
        <v>0</v>
      </c>
      <c r="L3752" s="1128">
        <v>0</v>
      </c>
      <c r="M3752" s="1128">
        <v>-50809</v>
      </c>
      <c r="N3752" s="1129">
        <v>0</v>
      </c>
      <c r="O3752" s="1128">
        <v>-50809</v>
      </c>
      <c r="P3752" s="1127">
        <v>-18799.329999999998</v>
      </c>
      <c r="Q3752" s="1127">
        <v>0</v>
      </c>
      <c r="R3752" s="1127">
        <v>0</v>
      </c>
      <c r="S3752" s="1127">
        <v>0</v>
      </c>
      <c r="T3752" s="1130">
        <v>0</v>
      </c>
      <c r="U3752" s="1130">
        <v>0</v>
      </c>
      <c r="V3752" s="1130">
        <v>0</v>
      </c>
      <c r="W3752" s="1127">
        <v>0</v>
      </c>
      <c r="X3752" s="1130">
        <v>-18799.329999999998</v>
      </c>
      <c r="Y3752" s="735">
        <v>0.36999999999999994</v>
      </c>
      <c r="Z3752" s="1131">
        <v>0</v>
      </c>
      <c r="AA3752" s="1131">
        <v>-18799.329999999998</v>
      </c>
      <c r="AB3752" s="1131">
        <v>0</v>
      </c>
      <c r="AC3752" s="1131">
        <v>0</v>
      </c>
      <c r="AD3752" s="1131">
        <v>0</v>
      </c>
      <c r="AE3752" s="1131">
        <v>-18799.329999999998</v>
      </c>
      <c r="AF3752" s="126"/>
      <c r="AG3752" s="126"/>
      <c r="AH3752" s="126"/>
      <c r="AI3752" s="126"/>
      <c r="AJ3752" s="126"/>
      <c r="AK3752" s="126"/>
      <c r="AL3752" s="126">
        <v>3752</v>
      </c>
    </row>
    <row r="3753" spans="1:38">
      <c r="A3753" s="721" t="s">
        <v>1891</v>
      </c>
      <c r="B3753" s="722">
        <v>16</v>
      </c>
      <c r="C3753" s="722">
        <v>1639</v>
      </c>
      <c r="D3753" s="722">
        <v>163905</v>
      </c>
      <c r="E3753" s="721">
        <v>1639059734</v>
      </c>
      <c r="F3753" s="721" t="s">
        <v>5130</v>
      </c>
      <c r="G3753" s="1127">
        <v>0</v>
      </c>
      <c r="H3753" s="1128">
        <v>0</v>
      </c>
      <c r="I3753" s="1128">
        <v>0</v>
      </c>
      <c r="J3753" s="1128">
        <v>0</v>
      </c>
      <c r="K3753" s="1128">
        <v>0</v>
      </c>
      <c r="L3753" s="1128">
        <v>0</v>
      </c>
      <c r="M3753" s="1128">
        <v>0</v>
      </c>
      <c r="N3753" s="1129">
        <v>0</v>
      </c>
      <c r="O3753" s="1128">
        <v>0</v>
      </c>
      <c r="P3753" s="1127">
        <v>0</v>
      </c>
      <c r="Q3753" s="1127">
        <v>0</v>
      </c>
      <c r="R3753" s="1127">
        <v>0</v>
      </c>
      <c r="S3753" s="1127">
        <v>0</v>
      </c>
      <c r="T3753" s="1130">
        <v>0</v>
      </c>
      <c r="U3753" s="1130">
        <v>0</v>
      </c>
      <c r="V3753" s="1130">
        <v>0</v>
      </c>
      <c r="W3753" s="1127">
        <v>0</v>
      </c>
      <c r="X3753" s="1130">
        <v>0</v>
      </c>
      <c r="Y3753" s="735">
        <v>0</v>
      </c>
      <c r="Z3753" s="1131">
        <v>0</v>
      </c>
      <c r="AA3753" s="1131">
        <v>0</v>
      </c>
      <c r="AB3753" s="1131">
        <v>0</v>
      </c>
      <c r="AC3753" s="1131">
        <v>0</v>
      </c>
      <c r="AD3753" s="1131">
        <v>0</v>
      </c>
      <c r="AE3753" s="1131">
        <v>0</v>
      </c>
      <c r="AF3753" s="126"/>
      <c r="AG3753" s="126"/>
      <c r="AH3753" s="126"/>
      <c r="AI3753" s="126"/>
      <c r="AJ3753" s="126"/>
      <c r="AK3753" s="126"/>
      <c r="AL3753" s="126">
        <v>3753</v>
      </c>
    </row>
    <row r="3754" spans="1:38">
      <c r="A3754" s="721" t="s">
        <v>1849</v>
      </c>
      <c r="B3754" s="722">
        <v>22</v>
      </c>
      <c r="C3754" s="722">
        <v>2205</v>
      </c>
      <c r="D3754" s="722">
        <v>220510</v>
      </c>
      <c r="E3754" s="721">
        <v>2205100720</v>
      </c>
      <c r="F3754" s="721" t="s">
        <v>5131</v>
      </c>
      <c r="G3754" s="1127">
        <v>0</v>
      </c>
      <c r="H3754" s="1128">
        <v>0</v>
      </c>
      <c r="I3754" s="1128">
        <v>0</v>
      </c>
      <c r="J3754" s="1128">
        <v>0</v>
      </c>
      <c r="K3754" s="1128">
        <v>0</v>
      </c>
      <c r="L3754" s="1128">
        <v>0</v>
      </c>
      <c r="M3754" s="1128">
        <v>0</v>
      </c>
      <c r="N3754" s="1129">
        <v>0</v>
      </c>
      <c r="O3754" s="1128">
        <v>0</v>
      </c>
      <c r="P3754" s="1127">
        <v>0</v>
      </c>
      <c r="Q3754" s="1127">
        <v>0</v>
      </c>
      <c r="R3754" s="1127">
        <v>0</v>
      </c>
      <c r="S3754" s="1127">
        <v>0</v>
      </c>
      <c r="T3754" s="1130">
        <v>0</v>
      </c>
      <c r="U3754" s="1130">
        <v>0</v>
      </c>
      <c r="V3754" s="1130">
        <v>0</v>
      </c>
      <c r="W3754" s="1127">
        <v>0</v>
      </c>
      <c r="X3754" s="1130">
        <v>0</v>
      </c>
      <c r="Y3754" s="735">
        <v>0</v>
      </c>
      <c r="Z3754" s="1131">
        <v>0</v>
      </c>
      <c r="AA3754" s="1131">
        <v>0</v>
      </c>
      <c r="AB3754" s="1131">
        <v>0</v>
      </c>
      <c r="AC3754" s="1131">
        <v>0</v>
      </c>
      <c r="AD3754" s="1131">
        <v>0</v>
      </c>
      <c r="AE3754" s="1131">
        <v>0</v>
      </c>
      <c r="AF3754" s="126"/>
      <c r="AG3754" s="126"/>
      <c r="AH3754" s="126"/>
      <c r="AI3754" s="126"/>
      <c r="AJ3754" s="126"/>
      <c r="AK3754" s="126"/>
      <c r="AL3754" s="126">
        <v>3754</v>
      </c>
    </row>
    <row r="3755" spans="1:38">
      <c r="A3755" s="721" t="s">
        <v>1846</v>
      </c>
      <c r="B3755" s="722">
        <v>11</v>
      </c>
      <c r="C3755" s="722">
        <v>1105</v>
      </c>
      <c r="D3755" s="722">
        <v>110505</v>
      </c>
      <c r="E3755" s="721">
        <v>1105059025</v>
      </c>
      <c r="F3755" s="721" t="s">
        <v>392</v>
      </c>
      <c r="G3755" s="1127">
        <v>0</v>
      </c>
      <c r="H3755" s="1128">
        <v>0</v>
      </c>
      <c r="I3755" s="1128">
        <v>0</v>
      </c>
      <c r="J3755" s="1128">
        <v>0</v>
      </c>
      <c r="K3755" s="1128">
        <v>0</v>
      </c>
      <c r="L3755" s="1128">
        <v>0</v>
      </c>
      <c r="M3755" s="1128">
        <v>0</v>
      </c>
      <c r="N3755" s="1129">
        <v>0</v>
      </c>
      <c r="O3755" s="1128">
        <v>0</v>
      </c>
      <c r="P3755" s="1127">
        <v>0</v>
      </c>
      <c r="Q3755" s="1127">
        <v>0</v>
      </c>
      <c r="R3755" s="1127">
        <v>0</v>
      </c>
      <c r="S3755" s="1127">
        <v>0</v>
      </c>
      <c r="T3755" s="1130">
        <v>0</v>
      </c>
      <c r="U3755" s="1130">
        <v>0</v>
      </c>
      <c r="V3755" s="1130">
        <v>0</v>
      </c>
      <c r="W3755" s="1127">
        <v>0</v>
      </c>
      <c r="X3755" s="1130">
        <v>0</v>
      </c>
      <c r="Y3755" s="735">
        <v>0</v>
      </c>
      <c r="Z3755" s="1131">
        <v>0</v>
      </c>
      <c r="AA3755" s="1131">
        <v>0</v>
      </c>
      <c r="AB3755" s="1131">
        <v>0</v>
      </c>
      <c r="AC3755" s="1131">
        <v>0</v>
      </c>
      <c r="AD3755" s="1131">
        <v>0</v>
      </c>
      <c r="AE3755" s="1131">
        <v>0</v>
      </c>
      <c r="AF3755" s="126"/>
      <c r="AG3755" s="126"/>
      <c r="AH3755" s="126"/>
      <c r="AI3755" s="126"/>
      <c r="AJ3755" s="126"/>
      <c r="AK3755" s="126"/>
      <c r="AL3755" s="126">
        <v>3755</v>
      </c>
    </row>
    <row r="3756" spans="1:38">
      <c r="A3756" s="721" t="s">
        <v>1846</v>
      </c>
      <c r="B3756" s="722">
        <v>11</v>
      </c>
      <c r="C3756" s="722">
        <v>1105</v>
      </c>
      <c r="D3756" s="722">
        <v>110505</v>
      </c>
      <c r="E3756" s="721">
        <v>1105059184</v>
      </c>
      <c r="F3756" s="721" t="s">
        <v>392</v>
      </c>
      <c r="G3756" s="1127">
        <v>0</v>
      </c>
      <c r="H3756" s="1128">
        <v>0</v>
      </c>
      <c r="I3756" s="1128">
        <v>0</v>
      </c>
      <c r="J3756" s="1128">
        <v>0</v>
      </c>
      <c r="K3756" s="1128">
        <v>0</v>
      </c>
      <c r="L3756" s="1128">
        <v>0</v>
      </c>
      <c r="M3756" s="1128">
        <v>0</v>
      </c>
      <c r="N3756" s="1129">
        <v>0</v>
      </c>
      <c r="O3756" s="1128">
        <v>0</v>
      </c>
      <c r="P3756" s="1127">
        <v>0</v>
      </c>
      <c r="Q3756" s="1127">
        <v>0</v>
      </c>
      <c r="R3756" s="1127">
        <v>0</v>
      </c>
      <c r="S3756" s="1127">
        <v>0</v>
      </c>
      <c r="T3756" s="1130">
        <v>0</v>
      </c>
      <c r="U3756" s="1130">
        <v>0</v>
      </c>
      <c r="V3756" s="1130">
        <v>0</v>
      </c>
      <c r="W3756" s="1127">
        <v>0</v>
      </c>
      <c r="X3756" s="1130">
        <v>0</v>
      </c>
      <c r="Y3756" s="735">
        <v>0</v>
      </c>
      <c r="Z3756" s="1131">
        <v>0</v>
      </c>
      <c r="AA3756" s="1131">
        <v>0</v>
      </c>
      <c r="AB3756" s="1131">
        <v>0</v>
      </c>
      <c r="AC3756" s="1131">
        <v>0</v>
      </c>
      <c r="AD3756" s="1131">
        <v>0</v>
      </c>
      <c r="AE3756" s="1131">
        <v>0</v>
      </c>
      <c r="AF3756" s="126"/>
      <c r="AG3756" s="126"/>
      <c r="AH3756" s="126"/>
      <c r="AI3756" s="126"/>
      <c r="AJ3756" s="126"/>
      <c r="AK3756" s="126"/>
      <c r="AL3756" s="126">
        <v>3756</v>
      </c>
    </row>
    <row r="3757" spans="1:38">
      <c r="A3757" s="721" t="s">
        <v>1846</v>
      </c>
      <c r="B3757" s="722">
        <v>11</v>
      </c>
      <c r="C3757" s="722">
        <v>1105</v>
      </c>
      <c r="D3757" s="722">
        <v>110505</v>
      </c>
      <c r="E3757" s="721">
        <v>1105059231</v>
      </c>
      <c r="F3757" s="721" t="s">
        <v>5196</v>
      </c>
      <c r="G3757" s="1127">
        <v>50572</v>
      </c>
      <c r="H3757" s="1128">
        <v>0</v>
      </c>
      <c r="I3757" s="1128">
        <v>50572</v>
      </c>
      <c r="J3757" s="1128">
        <v>0</v>
      </c>
      <c r="K3757" s="1128">
        <v>0</v>
      </c>
      <c r="L3757" s="1128">
        <v>0</v>
      </c>
      <c r="M3757" s="1128">
        <v>0</v>
      </c>
      <c r="N3757" s="1129">
        <v>0</v>
      </c>
      <c r="O3757" s="1128">
        <v>0</v>
      </c>
      <c r="P3757" s="1127">
        <v>0</v>
      </c>
      <c r="Q3757" s="1127">
        <v>0</v>
      </c>
      <c r="R3757" s="1127">
        <v>0</v>
      </c>
      <c r="S3757" s="1127">
        <v>0</v>
      </c>
      <c r="T3757" s="1130">
        <v>0</v>
      </c>
      <c r="U3757" s="1130">
        <v>0</v>
      </c>
      <c r="V3757" s="1130">
        <v>0</v>
      </c>
      <c r="W3757" s="1127">
        <v>0</v>
      </c>
      <c r="X3757" s="1130">
        <v>0</v>
      </c>
      <c r="Y3757" s="735">
        <v>0</v>
      </c>
      <c r="Z3757" s="1131">
        <v>0</v>
      </c>
      <c r="AA3757" s="1131">
        <v>0</v>
      </c>
      <c r="AB3757" s="1131">
        <v>0</v>
      </c>
      <c r="AC3757" s="1131">
        <v>0</v>
      </c>
      <c r="AD3757" s="1131">
        <v>0</v>
      </c>
      <c r="AE3757" s="1131">
        <v>0</v>
      </c>
      <c r="AF3757" s="126"/>
      <c r="AG3757" s="126"/>
      <c r="AH3757" s="126"/>
      <c r="AI3757" s="126"/>
      <c r="AJ3757" s="126"/>
      <c r="AK3757" s="126"/>
      <c r="AL3757" s="126">
        <v>3757</v>
      </c>
    </row>
    <row r="3758" spans="1:38">
      <c r="A3758" s="721" t="s">
        <v>1846</v>
      </c>
      <c r="B3758" s="722">
        <v>11</v>
      </c>
      <c r="C3758" s="722">
        <v>1105</v>
      </c>
      <c r="D3758" s="722">
        <v>110505</v>
      </c>
      <c r="E3758" s="721">
        <v>1105059251</v>
      </c>
      <c r="F3758" s="721" t="s">
        <v>5197</v>
      </c>
      <c r="G3758" s="1127">
        <v>-50572</v>
      </c>
      <c r="H3758" s="1128">
        <v>0</v>
      </c>
      <c r="I3758" s="1128">
        <v>-50572</v>
      </c>
      <c r="J3758" s="1128">
        <v>0</v>
      </c>
      <c r="K3758" s="1128">
        <v>0</v>
      </c>
      <c r="L3758" s="1128">
        <v>0</v>
      </c>
      <c r="M3758" s="1128">
        <v>0</v>
      </c>
      <c r="N3758" s="1129">
        <v>0</v>
      </c>
      <c r="O3758" s="1128">
        <v>0</v>
      </c>
      <c r="P3758" s="1127">
        <v>0</v>
      </c>
      <c r="Q3758" s="1127">
        <v>0</v>
      </c>
      <c r="R3758" s="1127">
        <v>0</v>
      </c>
      <c r="S3758" s="1127">
        <v>0</v>
      </c>
      <c r="T3758" s="1130">
        <v>0</v>
      </c>
      <c r="U3758" s="1130">
        <v>0</v>
      </c>
      <c r="V3758" s="1130">
        <v>0</v>
      </c>
      <c r="W3758" s="1127">
        <v>0</v>
      </c>
      <c r="X3758" s="1130">
        <v>0</v>
      </c>
      <c r="Y3758" s="735">
        <v>0</v>
      </c>
      <c r="Z3758" s="1131">
        <v>0</v>
      </c>
      <c r="AA3758" s="1131">
        <v>0</v>
      </c>
      <c r="AB3758" s="1131">
        <v>0</v>
      </c>
      <c r="AC3758" s="1131">
        <v>0</v>
      </c>
      <c r="AD3758" s="1131">
        <v>0</v>
      </c>
      <c r="AE3758" s="1131">
        <v>0</v>
      </c>
      <c r="AF3758" s="126"/>
      <c r="AG3758" s="126"/>
      <c r="AH3758" s="126"/>
      <c r="AI3758" s="126"/>
      <c r="AJ3758" s="126"/>
      <c r="AK3758" s="126"/>
      <c r="AL3758" s="126">
        <v>3758</v>
      </c>
    </row>
    <row r="3759" spans="1:38">
      <c r="A3759" s="721" t="s">
        <v>1857</v>
      </c>
      <c r="B3759" s="722">
        <v>12</v>
      </c>
      <c r="C3759" s="722">
        <v>1225</v>
      </c>
      <c r="D3759" s="722">
        <v>122505</v>
      </c>
      <c r="E3759" s="721">
        <v>1225057500</v>
      </c>
      <c r="F3759" s="721" t="s">
        <v>5198</v>
      </c>
      <c r="G3759" s="1127">
        <v>0</v>
      </c>
      <c r="H3759" s="1128">
        <v>0</v>
      </c>
      <c r="I3759" s="1128">
        <v>0</v>
      </c>
      <c r="J3759" s="1128">
        <v>0</v>
      </c>
      <c r="K3759" s="1128">
        <v>0</v>
      </c>
      <c r="L3759" s="1128">
        <v>0</v>
      </c>
      <c r="M3759" s="1128">
        <v>0</v>
      </c>
      <c r="N3759" s="1129">
        <v>0</v>
      </c>
      <c r="O3759" s="1128">
        <v>0</v>
      </c>
      <c r="P3759" s="1127">
        <v>0</v>
      </c>
      <c r="Q3759" s="1127">
        <v>0</v>
      </c>
      <c r="R3759" s="1127">
        <v>0</v>
      </c>
      <c r="S3759" s="1127">
        <v>0</v>
      </c>
      <c r="T3759" s="1130">
        <v>0</v>
      </c>
      <c r="U3759" s="1130">
        <v>0</v>
      </c>
      <c r="V3759" s="1130">
        <v>0</v>
      </c>
      <c r="W3759" s="1127">
        <v>0</v>
      </c>
      <c r="X3759" s="1130">
        <v>0</v>
      </c>
      <c r="Y3759" s="735">
        <v>0</v>
      </c>
      <c r="Z3759" s="1131">
        <v>0</v>
      </c>
      <c r="AA3759" s="1131">
        <v>0</v>
      </c>
      <c r="AB3759" s="1131">
        <v>0</v>
      </c>
      <c r="AC3759" s="1131">
        <v>0</v>
      </c>
      <c r="AD3759" s="1131">
        <v>0</v>
      </c>
      <c r="AE3759" s="1131">
        <v>0</v>
      </c>
      <c r="AF3759" s="126"/>
      <c r="AG3759" s="126"/>
      <c r="AH3759" s="126"/>
      <c r="AI3759" s="126"/>
      <c r="AJ3759" s="126"/>
      <c r="AK3759" s="126"/>
      <c r="AL3759" s="126">
        <v>3759</v>
      </c>
    </row>
    <row r="3760" spans="1:38">
      <c r="A3760" s="721" t="s">
        <v>1849</v>
      </c>
      <c r="B3760" s="722">
        <v>13</v>
      </c>
      <c r="C3760" s="722">
        <v>1351</v>
      </c>
      <c r="D3760" s="722">
        <v>135120</v>
      </c>
      <c r="E3760" s="721">
        <v>1351200126</v>
      </c>
      <c r="F3760" s="721" t="s">
        <v>5199</v>
      </c>
      <c r="G3760" s="1127">
        <v>0</v>
      </c>
      <c r="H3760" s="1128">
        <v>0</v>
      </c>
      <c r="I3760" s="1128">
        <v>0</v>
      </c>
      <c r="J3760" s="1128">
        <v>0</v>
      </c>
      <c r="K3760" s="1128">
        <v>0</v>
      </c>
      <c r="L3760" s="1128">
        <v>0</v>
      </c>
      <c r="M3760" s="1128">
        <v>0</v>
      </c>
      <c r="N3760" s="1129">
        <v>0</v>
      </c>
      <c r="O3760" s="1128">
        <v>0</v>
      </c>
      <c r="P3760" s="1127">
        <v>0</v>
      </c>
      <c r="Q3760" s="1127">
        <v>0</v>
      </c>
      <c r="R3760" s="1127">
        <v>0</v>
      </c>
      <c r="S3760" s="1127">
        <v>0</v>
      </c>
      <c r="T3760" s="1130">
        <v>0</v>
      </c>
      <c r="U3760" s="1130">
        <v>0</v>
      </c>
      <c r="V3760" s="1130">
        <v>0</v>
      </c>
      <c r="W3760" s="1127">
        <v>0</v>
      </c>
      <c r="X3760" s="1130">
        <v>0</v>
      </c>
      <c r="Y3760" s="735">
        <v>0</v>
      </c>
      <c r="Z3760" s="1131">
        <v>0</v>
      </c>
      <c r="AA3760" s="1131">
        <v>0</v>
      </c>
      <c r="AB3760" s="1131">
        <v>0</v>
      </c>
      <c r="AC3760" s="1131">
        <v>0</v>
      </c>
      <c r="AD3760" s="1131">
        <v>0</v>
      </c>
      <c r="AE3760" s="1131">
        <v>0</v>
      </c>
      <c r="AF3760" s="126"/>
      <c r="AG3760" s="126"/>
      <c r="AH3760" s="126"/>
      <c r="AI3760" s="126"/>
      <c r="AJ3760" s="126"/>
      <c r="AK3760" s="126"/>
      <c r="AL3760" s="126">
        <v>3760</v>
      </c>
    </row>
    <row r="3761" spans="1:38">
      <c r="A3761" s="721" t="s">
        <v>1849</v>
      </c>
      <c r="B3761" s="722">
        <v>13</v>
      </c>
      <c r="C3761" s="722">
        <v>1351</v>
      </c>
      <c r="D3761" s="722">
        <v>135145</v>
      </c>
      <c r="E3761" s="721">
        <v>1351450126</v>
      </c>
      <c r="F3761" s="721" t="s">
        <v>5200</v>
      </c>
      <c r="G3761" s="1127">
        <v>0</v>
      </c>
      <c r="H3761" s="1128">
        <v>0</v>
      </c>
      <c r="I3761" s="1128">
        <v>0</v>
      </c>
      <c r="J3761" s="1128">
        <v>0</v>
      </c>
      <c r="K3761" s="1128">
        <v>0</v>
      </c>
      <c r="L3761" s="1128">
        <v>0</v>
      </c>
      <c r="M3761" s="1128">
        <v>0</v>
      </c>
      <c r="N3761" s="1129">
        <v>0</v>
      </c>
      <c r="O3761" s="1128">
        <v>0</v>
      </c>
      <c r="P3761" s="1127">
        <v>0</v>
      </c>
      <c r="Q3761" s="1127">
        <v>0</v>
      </c>
      <c r="R3761" s="1127">
        <v>0</v>
      </c>
      <c r="S3761" s="1127">
        <v>0</v>
      </c>
      <c r="T3761" s="1130">
        <v>0</v>
      </c>
      <c r="U3761" s="1130">
        <v>0</v>
      </c>
      <c r="V3761" s="1130">
        <v>0</v>
      </c>
      <c r="W3761" s="1127">
        <v>0</v>
      </c>
      <c r="X3761" s="1130">
        <v>0</v>
      </c>
      <c r="Y3761" s="735">
        <v>0</v>
      </c>
      <c r="Z3761" s="1131">
        <v>0</v>
      </c>
      <c r="AA3761" s="1131">
        <v>0</v>
      </c>
      <c r="AB3761" s="1131">
        <v>0</v>
      </c>
      <c r="AC3761" s="1131">
        <v>0</v>
      </c>
      <c r="AD3761" s="1131">
        <v>0</v>
      </c>
      <c r="AE3761" s="1131">
        <v>0</v>
      </c>
      <c r="AF3761" s="126"/>
      <c r="AG3761" s="126"/>
      <c r="AH3761" s="126"/>
      <c r="AI3761" s="126"/>
      <c r="AJ3761" s="126"/>
      <c r="AK3761" s="126"/>
      <c r="AL3761" s="126">
        <v>3761</v>
      </c>
    </row>
    <row r="3762" spans="1:38">
      <c r="A3762" s="721" t="s">
        <v>1849</v>
      </c>
      <c r="B3762" s="722">
        <v>13</v>
      </c>
      <c r="C3762" s="722">
        <v>1352</v>
      </c>
      <c r="D3762" s="722">
        <v>135210</v>
      </c>
      <c r="E3762" s="721">
        <v>1352100720</v>
      </c>
      <c r="F3762" s="721" t="s">
        <v>5201</v>
      </c>
      <c r="G3762" s="1127">
        <v>28382392401</v>
      </c>
      <c r="H3762" s="1128">
        <v>0</v>
      </c>
      <c r="I3762" s="1128">
        <v>0</v>
      </c>
      <c r="J3762" s="1128">
        <v>-28382392401</v>
      </c>
      <c r="K3762" s="1128">
        <v>0</v>
      </c>
      <c r="L3762" s="1128">
        <v>0</v>
      </c>
      <c r="M3762" s="1128">
        <v>-28382392401</v>
      </c>
      <c r="N3762" s="1129">
        <v>0</v>
      </c>
      <c r="O3762" s="1128">
        <v>-28382392401</v>
      </c>
      <c r="P3762" s="1127">
        <v>-10501485188.369999</v>
      </c>
      <c r="Q3762" s="1127">
        <v>0</v>
      </c>
      <c r="R3762" s="1127">
        <v>0</v>
      </c>
      <c r="S3762" s="1127">
        <v>0</v>
      </c>
      <c r="T3762" s="1130">
        <v>0</v>
      </c>
      <c r="U3762" s="1130">
        <v>0</v>
      </c>
      <c r="V3762" s="1130">
        <v>0</v>
      </c>
      <c r="W3762" s="1127">
        <v>0</v>
      </c>
      <c r="X3762" s="1130">
        <v>-10501485188.369999</v>
      </c>
      <c r="Y3762" s="735">
        <v>0.36999999999999994</v>
      </c>
      <c r="Z3762" s="1131">
        <v>0</v>
      </c>
      <c r="AA3762" s="1131">
        <v>-10501485188.369999</v>
      </c>
      <c r="AB3762" s="1131">
        <v>0</v>
      </c>
      <c r="AC3762" s="1131">
        <v>0</v>
      </c>
      <c r="AD3762" s="1131">
        <v>0</v>
      </c>
      <c r="AE3762" s="1131">
        <v>-10501485188.369999</v>
      </c>
      <c r="AF3762" s="126"/>
      <c r="AG3762" s="126"/>
      <c r="AH3762" s="126"/>
      <c r="AI3762" s="126"/>
      <c r="AJ3762" s="126"/>
      <c r="AK3762" s="126"/>
      <c r="AL3762" s="126">
        <v>3762</v>
      </c>
    </row>
    <row r="3763" spans="1:38">
      <c r="A3763" s="721" t="s">
        <v>1852</v>
      </c>
      <c r="B3763" s="722">
        <v>14</v>
      </c>
      <c r="C3763" s="722">
        <v>1410</v>
      </c>
      <c r="D3763" s="722">
        <v>141015</v>
      </c>
      <c r="E3763" s="721">
        <v>1410159804</v>
      </c>
      <c r="F3763" s="721" t="s">
        <v>5202</v>
      </c>
      <c r="G3763" s="1127">
        <v>747278492</v>
      </c>
      <c r="H3763" s="1128">
        <v>0</v>
      </c>
      <c r="I3763" s="1128">
        <v>747278492</v>
      </c>
      <c r="J3763" s="1128">
        <v>0</v>
      </c>
      <c r="K3763" s="1128">
        <v>0</v>
      </c>
      <c r="L3763" s="1128">
        <v>0</v>
      </c>
      <c r="M3763" s="1128">
        <v>0</v>
      </c>
      <c r="N3763" s="1129">
        <v>0</v>
      </c>
      <c r="O3763" s="1128">
        <v>0</v>
      </c>
      <c r="P3763" s="1127">
        <v>0</v>
      </c>
      <c r="Q3763" s="1127">
        <v>0</v>
      </c>
      <c r="R3763" s="1127">
        <v>0</v>
      </c>
      <c r="S3763" s="1127">
        <v>0</v>
      </c>
      <c r="T3763" s="1130">
        <v>0</v>
      </c>
      <c r="U3763" s="1130">
        <v>0</v>
      </c>
      <c r="V3763" s="1130">
        <v>0</v>
      </c>
      <c r="W3763" s="1127">
        <v>0</v>
      </c>
      <c r="X3763" s="1130">
        <v>0</v>
      </c>
      <c r="Y3763" s="735">
        <v>0</v>
      </c>
      <c r="Z3763" s="1131">
        <v>0</v>
      </c>
      <c r="AA3763" s="1131">
        <v>0</v>
      </c>
      <c r="AB3763" s="1131">
        <v>0</v>
      </c>
      <c r="AC3763" s="1131">
        <v>0</v>
      </c>
      <c r="AD3763" s="1131">
        <v>0</v>
      </c>
      <c r="AE3763" s="1131">
        <v>0</v>
      </c>
      <c r="AF3763" s="126"/>
      <c r="AG3763" s="126"/>
      <c r="AH3763" s="126"/>
      <c r="AI3763" s="126"/>
      <c r="AJ3763" s="126"/>
      <c r="AK3763" s="126"/>
      <c r="AL3763" s="126">
        <v>3763</v>
      </c>
    </row>
    <row r="3764" spans="1:38">
      <c r="A3764" s="721" t="s">
        <v>1852</v>
      </c>
      <c r="B3764" s="722">
        <v>14</v>
      </c>
      <c r="C3764" s="722">
        <v>1410</v>
      </c>
      <c r="D3764" s="722">
        <v>141015</v>
      </c>
      <c r="E3764" s="721">
        <v>1410159908</v>
      </c>
      <c r="F3764" s="721" t="s">
        <v>5203</v>
      </c>
      <c r="G3764" s="1127">
        <v>0</v>
      </c>
      <c r="H3764" s="1128">
        <v>0</v>
      </c>
      <c r="I3764" s="1128">
        <v>0</v>
      </c>
      <c r="J3764" s="1128">
        <v>0</v>
      </c>
      <c r="K3764" s="1128">
        <v>0</v>
      </c>
      <c r="L3764" s="1128">
        <v>0</v>
      </c>
      <c r="M3764" s="1128">
        <v>0</v>
      </c>
      <c r="N3764" s="1129">
        <v>0</v>
      </c>
      <c r="O3764" s="1128">
        <v>0</v>
      </c>
      <c r="P3764" s="1127">
        <v>0</v>
      </c>
      <c r="Q3764" s="1127">
        <v>0</v>
      </c>
      <c r="R3764" s="1127">
        <v>0</v>
      </c>
      <c r="S3764" s="1127">
        <v>0</v>
      </c>
      <c r="T3764" s="1130">
        <v>0</v>
      </c>
      <c r="U3764" s="1130">
        <v>0</v>
      </c>
      <c r="V3764" s="1130">
        <v>0</v>
      </c>
      <c r="W3764" s="1127">
        <v>0</v>
      </c>
      <c r="X3764" s="1130">
        <v>0</v>
      </c>
      <c r="Y3764" s="735">
        <v>0</v>
      </c>
      <c r="Z3764" s="1131">
        <v>0</v>
      </c>
      <c r="AA3764" s="1131">
        <v>0</v>
      </c>
      <c r="AB3764" s="1131">
        <v>0</v>
      </c>
      <c r="AC3764" s="1131">
        <v>0</v>
      </c>
      <c r="AD3764" s="1131">
        <v>0</v>
      </c>
      <c r="AE3764" s="1131">
        <v>0</v>
      </c>
      <c r="AF3764" s="126"/>
      <c r="AG3764" s="126"/>
      <c r="AH3764" s="126"/>
      <c r="AI3764" s="126"/>
      <c r="AJ3764" s="126"/>
      <c r="AK3764" s="126"/>
      <c r="AL3764" s="126">
        <v>3764</v>
      </c>
    </row>
    <row r="3765" spans="1:38">
      <c r="A3765" s="721" t="s">
        <v>1852</v>
      </c>
      <c r="B3765" s="722">
        <v>14</v>
      </c>
      <c r="C3765" s="722">
        <v>1410</v>
      </c>
      <c r="D3765" s="722">
        <v>141025</v>
      </c>
      <c r="E3765" s="721">
        <v>1410257201</v>
      </c>
      <c r="F3765" s="721" t="s">
        <v>5204</v>
      </c>
      <c r="G3765" s="1127">
        <v>838475</v>
      </c>
      <c r="H3765" s="1128">
        <v>0</v>
      </c>
      <c r="I3765" s="1128">
        <v>838474.53</v>
      </c>
      <c r="J3765" s="1128">
        <v>-0.46999999997206032</v>
      </c>
      <c r="K3765" s="1128">
        <v>0</v>
      </c>
      <c r="L3765" s="1128">
        <v>0</v>
      </c>
      <c r="M3765" s="1128">
        <v>-0.46999999997206032</v>
      </c>
      <c r="N3765" s="1129">
        <v>0</v>
      </c>
      <c r="O3765" s="1128">
        <v>-0.46999999997206032</v>
      </c>
      <c r="P3765" s="1127">
        <v>-0.17389999998966232</v>
      </c>
      <c r="Q3765" s="1127">
        <v>0</v>
      </c>
      <c r="R3765" s="1127">
        <v>0</v>
      </c>
      <c r="S3765" s="1127">
        <v>0</v>
      </c>
      <c r="T3765" s="1130">
        <v>0</v>
      </c>
      <c r="U3765" s="1130">
        <v>0</v>
      </c>
      <c r="V3765" s="1130">
        <v>0</v>
      </c>
      <c r="W3765" s="1127">
        <v>0</v>
      </c>
      <c r="X3765" s="1130">
        <v>-0.17389999998966232</v>
      </c>
      <c r="Y3765" s="735">
        <v>0.37</v>
      </c>
      <c r="Z3765" s="1131">
        <v>0</v>
      </c>
      <c r="AA3765" s="1131">
        <v>-0.17389999998966232</v>
      </c>
      <c r="AB3765" s="1131">
        <v>0</v>
      </c>
      <c r="AC3765" s="1131">
        <v>0</v>
      </c>
      <c r="AD3765" s="1131">
        <v>0</v>
      </c>
      <c r="AE3765" s="1131">
        <v>-0.17389999998966232</v>
      </c>
      <c r="AF3765" s="126"/>
      <c r="AG3765" s="126"/>
      <c r="AH3765" s="126"/>
      <c r="AI3765" s="126"/>
      <c r="AJ3765" s="126"/>
      <c r="AK3765" s="126"/>
      <c r="AL3765" s="126">
        <v>3765</v>
      </c>
    </row>
    <row r="3766" spans="1:38">
      <c r="A3766" s="721" t="s">
        <v>1852</v>
      </c>
      <c r="B3766" s="722">
        <v>16</v>
      </c>
      <c r="C3766" s="722">
        <v>1605</v>
      </c>
      <c r="D3766" s="722">
        <v>160595</v>
      </c>
      <c r="E3766" s="721">
        <v>1605959100</v>
      </c>
      <c r="F3766" s="721" t="s">
        <v>5205</v>
      </c>
      <c r="G3766" s="1127">
        <v>0</v>
      </c>
      <c r="H3766" s="1128">
        <v>0</v>
      </c>
      <c r="I3766" s="1128">
        <v>0</v>
      </c>
      <c r="J3766" s="1128">
        <v>0</v>
      </c>
      <c r="K3766" s="1128">
        <v>0</v>
      </c>
      <c r="L3766" s="1128">
        <v>0</v>
      </c>
      <c r="M3766" s="1128">
        <v>0</v>
      </c>
      <c r="N3766" s="1129">
        <v>0</v>
      </c>
      <c r="O3766" s="1128">
        <v>0</v>
      </c>
      <c r="P3766" s="1127">
        <v>0</v>
      </c>
      <c r="Q3766" s="1127">
        <v>0</v>
      </c>
      <c r="R3766" s="1127">
        <v>0</v>
      </c>
      <c r="S3766" s="1127">
        <v>0</v>
      </c>
      <c r="T3766" s="1130">
        <v>0</v>
      </c>
      <c r="U3766" s="1130">
        <v>0</v>
      </c>
      <c r="V3766" s="1130">
        <v>0</v>
      </c>
      <c r="W3766" s="1127">
        <v>0</v>
      </c>
      <c r="X3766" s="1130">
        <v>0</v>
      </c>
      <c r="Y3766" s="735">
        <v>0</v>
      </c>
      <c r="Z3766" s="1131">
        <v>0</v>
      </c>
      <c r="AA3766" s="1131">
        <v>0</v>
      </c>
      <c r="AB3766" s="1131">
        <v>0</v>
      </c>
      <c r="AC3766" s="1131">
        <v>0</v>
      </c>
      <c r="AD3766" s="1131">
        <v>0</v>
      </c>
      <c r="AE3766" s="1131">
        <v>0</v>
      </c>
      <c r="AF3766" s="126"/>
      <c r="AG3766" s="126"/>
      <c r="AH3766" s="126"/>
      <c r="AI3766" s="126"/>
      <c r="AJ3766" s="126"/>
      <c r="AK3766" s="126"/>
      <c r="AL3766" s="126">
        <v>3766</v>
      </c>
    </row>
    <row r="3767" spans="1:38">
      <c r="A3767" s="721" t="s">
        <v>1852</v>
      </c>
      <c r="B3767" s="722">
        <v>16</v>
      </c>
      <c r="C3767" s="722">
        <v>1609</v>
      </c>
      <c r="D3767" s="722">
        <v>160905</v>
      </c>
      <c r="E3767" s="721">
        <v>1609051401</v>
      </c>
      <c r="F3767" s="721" t="s">
        <v>5206</v>
      </c>
      <c r="G3767" s="1127">
        <v>123184106982</v>
      </c>
      <c r="H3767" s="1128">
        <v>0</v>
      </c>
      <c r="I3767" s="1128">
        <v>0</v>
      </c>
      <c r="J3767" s="1128">
        <v>-123184106982</v>
      </c>
      <c r="K3767" s="1128">
        <v>-123184106982</v>
      </c>
      <c r="L3767" s="1128">
        <v>0</v>
      </c>
      <c r="M3767" s="1128">
        <v>0</v>
      </c>
      <c r="N3767" s="1129">
        <v>0</v>
      </c>
      <c r="O3767" s="1128">
        <v>0</v>
      </c>
      <c r="P3767" s="1127">
        <v>0</v>
      </c>
      <c r="Q3767" s="1127">
        <v>0</v>
      </c>
      <c r="R3767" s="1127">
        <v>0</v>
      </c>
      <c r="S3767" s="1127">
        <v>0</v>
      </c>
      <c r="T3767" s="1130">
        <v>0</v>
      </c>
      <c r="U3767" s="1130">
        <v>0</v>
      </c>
      <c r="V3767" s="1130">
        <v>0</v>
      </c>
      <c r="W3767" s="1127">
        <v>0</v>
      </c>
      <c r="X3767" s="1130">
        <v>0</v>
      </c>
      <c r="Y3767" s="735">
        <v>0</v>
      </c>
      <c r="Z3767" s="1131">
        <v>0</v>
      </c>
      <c r="AA3767" s="1131">
        <v>0</v>
      </c>
      <c r="AB3767" s="1131">
        <v>0</v>
      </c>
      <c r="AC3767" s="1131">
        <v>0</v>
      </c>
      <c r="AD3767" s="1131">
        <v>0</v>
      </c>
      <c r="AE3767" s="1131">
        <v>0</v>
      </c>
      <c r="AF3767" s="126"/>
      <c r="AG3767" s="126"/>
      <c r="AH3767" s="126"/>
      <c r="AI3767" s="126"/>
      <c r="AJ3767" s="126"/>
      <c r="AK3767" s="126"/>
      <c r="AL3767" s="126">
        <v>3767</v>
      </c>
    </row>
    <row r="3768" spans="1:38">
      <c r="A3768" s="721" t="s">
        <v>1852</v>
      </c>
      <c r="B3768" s="722">
        <v>16</v>
      </c>
      <c r="C3768" s="722">
        <v>1637</v>
      </c>
      <c r="D3768" s="722">
        <v>163715</v>
      </c>
      <c r="E3768" s="721">
        <v>1637159755</v>
      </c>
      <c r="F3768" s="721" t="s">
        <v>5207</v>
      </c>
      <c r="G3768" s="1127">
        <v>306537</v>
      </c>
      <c r="H3768" s="1128">
        <v>0</v>
      </c>
      <c r="I3768" s="1128">
        <v>0</v>
      </c>
      <c r="J3768" s="1128">
        <v>-306537</v>
      </c>
      <c r="K3768" s="1128">
        <v>0</v>
      </c>
      <c r="L3768" s="1128">
        <v>0</v>
      </c>
      <c r="M3768" s="1128">
        <v>-306537</v>
      </c>
      <c r="N3768" s="1129">
        <v>0</v>
      </c>
      <c r="O3768" s="1128">
        <v>-306537</v>
      </c>
      <c r="P3768" s="1127">
        <v>-113418.69</v>
      </c>
      <c r="Q3768" s="1127">
        <v>0</v>
      </c>
      <c r="R3768" s="1127">
        <v>0</v>
      </c>
      <c r="S3768" s="1127">
        <v>0</v>
      </c>
      <c r="T3768" s="1130">
        <v>0</v>
      </c>
      <c r="U3768" s="1130">
        <v>0</v>
      </c>
      <c r="V3768" s="1130">
        <v>0</v>
      </c>
      <c r="W3768" s="1127">
        <v>0</v>
      </c>
      <c r="X3768" s="1130">
        <v>-113418.69</v>
      </c>
      <c r="Y3768" s="735">
        <v>0.37</v>
      </c>
      <c r="Z3768" s="1131">
        <v>0</v>
      </c>
      <c r="AA3768" s="1131">
        <v>-113418.69</v>
      </c>
      <c r="AB3768" s="1131">
        <v>0</v>
      </c>
      <c r="AC3768" s="1131">
        <v>0</v>
      </c>
      <c r="AD3768" s="1131">
        <v>0</v>
      </c>
      <c r="AE3768" s="1131">
        <v>-113418.69</v>
      </c>
      <c r="AF3768" s="126"/>
      <c r="AG3768" s="126"/>
      <c r="AH3768" s="126"/>
      <c r="AI3768" s="126"/>
      <c r="AJ3768" s="126"/>
      <c r="AK3768" s="126"/>
      <c r="AL3768" s="126">
        <v>3768</v>
      </c>
    </row>
    <row r="3769" spans="1:38">
      <c r="A3769" s="721" t="s">
        <v>1852</v>
      </c>
      <c r="B3769" s="722">
        <v>16</v>
      </c>
      <c r="C3769" s="722">
        <v>1639</v>
      </c>
      <c r="D3769" s="722">
        <v>163915</v>
      </c>
      <c r="E3769" s="721">
        <v>1639159762</v>
      </c>
      <c r="F3769" s="721" t="s">
        <v>5208</v>
      </c>
      <c r="G3769" s="1127">
        <v>0</v>
      </c>
      <c r="H3769" s="1128">
        <v>0</v>
      </c>
      <c r="I3769" s="1128">
        <v>0</v>
      </c>
      <c r="J3769" s="1128">
        <v>0</v>
      </c>
      <c r="K3769" s="1128">
        <v>0</v>
      </c>
      <c r="L3769" s="1128">
        <v>0</v>
      </c>
      <c r="M3769" s="1128">
        <v>0</v>
      </c>
      <c r="N3769" s="1129">
        <v>0</v>
      </c>
      <c r="O3769" s="1128">
        <v>0</v>
      </c>
      <c r="P3769" s="1127">
        <v>0</v>
      </c>
      <c r="Q3769" s="1127">
        <v>0</v>
      </c>
      <c r="R3769" s="1127">
        <v>0</v>
      </c>
      <c r="S3769" s="1127">
        <v>0</v>
      </c>
      <c r="T3769" s="1130">
        <v>0</v>
      </c>
      <c r="U3769" s="1130">
        <v>0</v>
      </c>
      <c r="V3769" s="1130">
        <v>0</v>
      </c>
      <c r="W3769" s="1127">
        <v>0</v>
      </c>
      <c r="X3769" s="1130">
        <v>0</v>
      </c>
      <c r="Y3769" s="735">
        <v>0</v>
      </c>
      <c r="Z3769" s="1131">
        <v>0</v>
      </c>
      <c r="AA3769" s="1131">
        <v>0</v>
      </c>
      <c r="AB3769" s="1131">
        <v>0</v>
      </c>
      <c r="AC3769" s="1131">
        <v>0</v>
      </c>
      <c r="AD3769" s="1131">
        <v>0</v>
      </c>
      <c r="AE3769" s="1131">
        <v>0</v>
      </c>
      <c r="AF3769" s="126"/>
      <c r="AG3769" s="126"/>
      <c r="AH3769" s="126"/>
      <c r="AI3769" s="126"/>
      <c r="AJ3769" s="126"/>
      <c r="AK3769" s="126"/>
      <c r="AL3769" s="126">
        <v>3769</v>
      </c>
    </row>
    <row r="3770" spans="1:38">
      <c r="A3770" s="721" t="s">
        <v>1852</v>
      </c>
      <c r="B3770" s="722">
        <v>16</v>
      </c>
      <c r="C3770" s="722">
        <v>1690</v>
      </c>
      <c r="D3770" s="722">
        <v>169095</v>
      </c>
      <c r="E3770" s="721">
        <v>1690950329</v>
      </c>
      <c r="F3770" s="721" t="s">
        <v>5209</v>
      </c>
      <c r="G3770" s="1127">
        <v>106800</v>
      </c>
      <c r="H3770" s="1128">
        <v>0</v>
      </c>
      <c r="I3770" s="1128">
        <v>106800</v>
      </c>
      <c r="J3770" s="1128">
        <v>0</v>
      </c>
      <c r="K3770" s="1128">
        <v>0</v>
      </c>
      <c r="L3770" s="1128">
        <v>0</v>
      </c>
      <c r="M3770" s="1128">
        <v>0</v>
      </c>
      <c r="N3770" s="1129">
        <v>0</v>
      </c>
      <c r="O3770" s="1128">
        <v>0</v>
      </c>
      <c r="P3770" s="1127">
        <v>0</v>
      </c>
      <c r="Q3770" s="1127">
        <v>0</v>
      </c>
      <c r="R3770" s="1127">
        <v>0</v>
      </c>
      <c r="S3770" s="1127">
        <v>0</v>
      </c>
      <c r="T3770" s="1130">
        <v>0</v>
      </c>
      <c r="U3770" s="1130">
        <v>0</v>
      </c>
      <c r="V3770" s="1130">
        <v>0</v>
      </c>
      <c r="W3770" s="1127">
        <v>0</v>
      </c>
      <c r="X3770" s="1130">
        <v>0</v>
      </c>
      <c r="Y3770" s="735">
        <v>0</v>
      </c>
      <c r="Z3770" s="1131">
        <v>0</v>
      </c>
      <c r="AA3770" s="1131">
        <v>0</v>
      </c>
      <c r="AB3770" s="1131">
        <v>0</v>
      </c>
      <c r="AC3770" s="1131">
        <v>0</v>
      </c>
      <c r="AD3770" s="1131">
        <v>0</v>
      </c>
      <c r="AE3770" s="1131">
        <v>0</v>
      </c>
      <c r="AF3770" s="126"/>
      <c r="AG3770" s="126"/>
      <c r="AH3770" s="126"/>
      <c r="AI3770" s="126"/>
      <c r="AJ3770" s="126"/>
      <c r="AK3770" s="126"/>
      <c r="AL3770" s="126">
        <v>3770</v>
      </c>
    </row>
    <row r="3771" spans="1:38">
      <c r="A3771" s="721" t="s">
        <v>1852</v>
      </c>
      <c r="B3771" s="722">
        <v>16</v>
      </c>
      <c r="C3771" s="722">
        <v>1690</v>
      </c>
      <c r="D3771" s="722">
        <v>169095</v>
      </c>
      <c r="E3771" s="721">
        <v>1690951146</v>
      </c>
      <c r="F3771" s="721" t="s">
        <v>5210</v>
      </c>
      <c r="G3771" s="1127">
        <v>0</v>
      </c>
      <c r="H3771" s="1128">
        <v>0</v>
      </c>
      <c r="I3771" s="1128">
        <v>0</v>
      </c>
      <c r="J3771" s="1128">
        <v>0</v>
      </c>
      <c r="K3771" s="1128">
        <v>0</v>
      </c>
      <c r="L3771" s="1128">
        <v>0</v>
      </c>
      <c r="M3771" s="1128">
        <v>0</v>
      </c>
      <c r="N3771" s="1129">
        <v>0</v>
      </c>
      <c r="O3771" s="1128">
        <v>0</v>
      </c>
      <c r="P3771" s="1127">
        <v>0</v>
      </c>
      <c r="Q3771" s="1127">
        <v>0</v>
      </c>
      <c r="R3771" s="1127">
        <v>0</v>
      </c>
      <c r="S3771" s="1127">
        <v>0</v>
      </c>
      <c r="T3771" s="1130">
        <v>0</v>
      </c>
      <c r="U3771" s="1130">
        <v>0</v>
      </c>
      <c r="V3771" s="1130">
        <v>0</v>
      </c>
      <c r="W3771" s="1127">
        <v>0</v>
      </c>
      <c r="X3771" s="1130">
        <v>0</v>
      </c>
      <c r="Y3771" s="735">
        <v>0</v>
      </c>
      <c r="Z3771" s="1131">
        <v>0</v>
      </c>
      <c r="AA3771" s="1131">
        <v>0</v>
      </c>
      <c r="AB3771" s="1131">
        <v>0</v>
      </c>
      <c r="AC3771" s="1131">
        <v>0</v>
      </c>
      <c r="AD3771" s="1131">
        <v>0</v>
      </c>
      <c r="AE3771" s="1131">
        <v>0</v>
      </c>
      <c r="AF3771" s="126"/>
      <c r="AG3771" s="126"/>
      <c r="AH3771" s="126"/>
      <c r="AI3771" s="126"/>
      <c r="AJ3771" s="126"/>
      <c r="AK3771" s="126"/>
      <c r="AL3771" s="126">
        <v>3771</v>
      </c>
    </row>
    <row r="3772" spans="1:38">
      <c r="A3772" s="721" t="s">
        <v>1852</v>
      </c>
      <c r="B3772" s="722">
        <v>16</v>
      </c>
      <c r="C3772" s="722">
        <v>1690</v>
      </c>
      <c r="D3772" s="722">
        <v>169095</v>
      </c>
      <c r="E3772" s="721">
        <v>1690959084</v>
      </c>
      <c r="F3772" s="721" t="s">
        <v>5211</v>
      </c>
      <c r="G3772" s="1127">
        <v>0</v>
      </c>
      <c r="H3772" s="1128">
        <v>0</v>
      </c>
      <c r="I3772" s="1128">
        <v>0</v>
      </c>
      <c r="J3772" s="1128">
        <v>0</v>
      </c>
      <c r="K3772" s="1128">
        <v>0</v>
      </c>
      <c r="L3772" s="1128">
        <v>0</v>
      </c>
      <c r="M3772" s="1128">
        <v>0</v>
      </c>
      <c r="N3772" s="1129">
        <v>0</v>
      </c>
      <c r="O3772" s="1128">
        <v>0</v>
      </c>
      <c r="P3772" s="1127">
        <v>0</v>
      </c>
      <c r="Q3772" s="1127">
        <v>0</v>
      </c>
      <c r="R3772" s="1127">
        <v>0</v>
      </c>
      <c r="S3772" s="1127">
        <v>0</v>
      </c>
      <c r="T3772" s="1130">
        <v>0</v>
      </c>
      <c r="U3772" s="1130">
        <v>0</v>
      </c>
      <c r="V3772" s="1130">
        <v>0</v>
      </c>
      <c r="W3772" s="1127">
        <v>0</v>
      </c>
      <c r="X3772" s="1130">
        <v>0</v>
      </c>
      <c r="Y3772" s="735">
        <v>0</v>
      </c>
      <c r="Z3772" s="1131">
        <v>0</v>
      </c>
      <c r="AA3772" s="1131">
        <v>0</v>
      </c>
      <c r="AB3772" s="1131">
        <v>0</v>
      </c>
      <c r="AC3772" s="1131">
        <v>0</v>
      </c>
      <c r="AD3772" s="1131">
        <v>0</v>
      </c>
      <c r="AE3772" s="1131">
        <v>0</v>
      </c>
      <c r="AF3772" s="126"/>
      <c r="AG3772" s="126"/>
      <c r="AH3772" s="126"/>
      <c r="AI3772" s="126"/>
      <c r="AJ3772" s="126"/>
      <c r="AK3772" s="126"/>
      <c r="AL3772" s="126">
        <v>3772</v>
      </c>
    </row>
    <row r="3773" spans="1:38">
      <c r="A3773" s="721" t="s">
        <v>1852</v>
      </c>
      <c r="B3773" s="722">
        <v>16</v>
      </c>
      <c r="C3773" s="722">
        <v>1690</v>
      </c>
      <c r="D3773" s="722">
        <v>169095</v>
      </c>
      <c r="E3773" s="721">
        <v>1690959086</v>
      </c>
      <c r="F3773" s="721" t="s">
        <v>5212</v>
      </c>
      <c r="G3773" s="1127">
        <v>0</v>
      </c>
      <c r="H3773" s="1128">
        <v>0</v>
      </c>
      <c r="I3773" s="1128">
        <v>0</v>
      </c>
      <c r="J3773" s="1128">
        <v>0</v>
      </c>
      <c r="K3773" s="1128">
        <v>0</v>
      </c>
      <c r="L3773" s="1128">
        <v>0</v>
      </c>
      <c r="M3773" s="1128">
        <v>0</v>
      </c>
      <c r="N3773" s="1129">
        <v>0</v>
      </c>
      <c r="O3773" s="1128">
        <v>0</v>
      </c>
      <c r="P3773" s="1127">
        <v>0</v>
      </c>
      <c r="Q3773" s="1127">
        <v>0</v>
      </c>
      <c r="R3773" s="1127">
        <v>0</v>
      </c>
      <c r="S3773" s="1127">
        <v>0</v>
      </c>
      <c r="T3773" s="1130">
        <v>0</v>
      </c>
      <c r="U3773" s="1130">
        <v>0</v>
      </c>
      <c r="V3773" s="1130">
        <v>0</v>
      </c>
      <c r="W3773" s="1127">
        <v>0</v>
      </c>
      <c r="X3773" s="1130">
        <v>0</v>
      </c>
      <c r="Y3773" s="735">
        <v>0</v>
      </c>
      <c r="Z3773" s="1131">
        <v>0</v>
      </c>
      <c r="AA3773" s="1131">
        <v>0</v>
      </c>
      <c r="AB3773" s="1131">
        <v>0</v>
      </c>
      <c r="AC3773" s="1131">
        <v>0</v>
      </c>
      <c r="AD3773" s="1131">
        <v>0</v>
      </c>
      <c r="AE3773" s="1131">
        <v>0</v>
      </c>
      <c r="AF3773" s="126"/>
      <c r="AG3773" s="126"/>
      <c r="AH3773" s="126"/>
      <c r="AI3773" s="126"/>
      <c r="AJ3773" s="126"/>
      <c r="AK3773" s="126"/>
      <c r="AL3773" s="126">
        <v>3773</v>
      </c>
    </row>
    <row r="3774" spans="1:38">
      <c r="A3774" s="721" t="s">
        <v>1852</v>
      </c>
      <c r="B3774" s="722">
        <v>16</v>
      </c>
      <c r="C3774" s="722">
        <v>1690</v>
      </c>
      <c r="D3774" s="722">
        <v>169095</v>
      </c>
      <c r="E3774" s="721">
        <v>1690959087</v>
      </c>
      <c r="F3774" s="721" t="s">
        <v>5213</v>
      </c>
      <c r="G3774" s="1127">
        <v>530000000</v>
      </c>
      <c r="H3774" s="1128">
        <v>0</v>
      </c>
      <c r="I3774" s="1128">
        <v>530000000</v>
      </c>
      <c r="J3774" s="1128">
        <v>0</v>
      </c>
      <c r="K3774" s="1128">
        <v>0</v>
      </c>
      <c r="L3774" s="1128">
        <v>0</v>
      </c>
      <c r="M3774" s="1128">
        <v>0</v>
      </c>
      <c r="N3774" s="1129">
        <v>0</v>
      </c>
      <c r="O3774" s="1128">
        <v>0</v>
      </c>
      <c r="P3774" s="1127">
        <v>0</v>
      </c>
      <c r="Q3774" s="1127">
        <v>0</v>
      </c>
      <c r="R3774" s="1127">
        <v>0</v>
      </c>
      <c r="S3774" s="1127">
        <v>0</v>
      </c>
      <c r="T3774" s="1130">
        <v>0</v>
      </c>
      <c r="U3774" s="1130">
        <v>0</v>
      </c>
      <c r="V3774" s="1130">
        <v>0</v>
      </c>
      <c r="W3774" s="1127">
        <v>0</v>
      </c>
      <c r="X3774" s="1130">
        <v>0</v>
      </c>
      <c r="Y3774" s="735">
        <v>0</v>
      </c>
      <c r="Z3774" s="1131">
        <v>0</v>
      </c>
      <c r="AA3774" s="1131">
        <v>0</v>
      </c>
      <c r="AB3774" s="1131">
        <v>0</v>
      </c>
      <c r="AC3774" s="1131">
        <v>0</v>
      </c>
      <c r="AD3774" s="1131">
        <v>0</v>
      </c>
      <c r="AE3774" s="1131">
        <v>0</v>
      </c>
      <c r="AF3774" s="126"/>
      <c r="AG3774" s="126"/>
      <c r="AH3774" s="126"/>
      <c r="AI3774" s="126"/>
      <c r="AJ3774" s="126"/>
      <c r="AK3774" s="126"/>
      <c r="AL3774" s="126">
        <v>3774</v>
      </c>
    </row>
    <row r="3775" spans="1:38">
      <c r="A3775" s="721" t="s">
        <v>1852</v>
      </c>
      <c r="B3775" s="722">
        <v>16</v>
      </c>
      <c r="C3775" s="722">
        <v>1690</v>
      </c>
      <c r="D3775" s="722">
        <v>169095</v>
      </c>
      <c r="E3775" s="721">
        <v>1690959088</v>
      </c>
      <c r="F3775" s="721" t="s">
        <v>5214</v>
      </c>
      <c r="G3775" s="1127">
        <v>2294000</v>
      </c>
      <c r="H3775" s="1128">
        <v>0</v>
      </c>
      <c r="I3775" s="1128">
        <v>2294000</v>
      </c>
      <c r="J3775" s="1128">
        <v>0</v>
      </c>
      <c r="K3775" s="1128">
        <v>0</v>
      </c>
      <c r="L3775" s="1128">
        <v>0</v>
      </c>
      <c r="M3775" s="1128">
        <v>0</v>
      </c>
      <c r="N3775" s="1129">
        <v>0</v>
      </c>
      <c r="O3775" s="1128">
        <v>0</v>
      </c>
      <c r="P3775" s="1127">
        <v>0</v>
      </c>
      <c r="Q3775" s="1127">
        <v>0</v>
      </c>
      <c r="R3775" s="1127">
        <v>0</v>
      </c>
      <c r="S3775" s="1127">
        <v>0</v>
      </c>
      <c r="T3775" s="1130">
        <v>0</v>
      </c>
      <c r="U3775" s="1130">
        <v>0</v>
      </c>
      <c r="V3775" s="1130">
        <v>0</v>
      </c>
      <c r="W3775" s="1127">
        <v>0</v>
      </c>
      <c r="X3775" s="1130">
        <v>0</v>
      </c>
      <c r="Y3775" s="735">
        <v>0</v>
      </c>
      <c r="Z3775" s="1131">
        <v>0</v>
      </c>
      <c r="AA3775" s="1131">
        <v>0</v>
      </c>
      <c r="AB3775" s="1131">
        <v>0</v>
      </c>
      <c r="AC3775" s="1131">
        <v>0</v>
      </c>
      <c r="AD3775" s="1131">
        <v>0</v>
      </c>
      <c r="AE3775" s="1131">
        <v>0</v>
      </c>
      <c r="AF3775" s="126"/>
      <c r="AG3775" s="126"/>
      <c r="AH3775" s="126"/>
      <c r="AI3775" s="126"/>
      <c r="AJ3775" s="126"/>
      <c r="AK3775" s="126"/>
      <c r="AL3775" s="126">
        <v>3775</v>
      </c>
    </row>
    <row r="3776" spans="1:38">
      <c r="A3776" s="721" t="s">
        <v>1852</v>
      </c>
      <c r="B3776" s="722">
        <v>16</v>
      </c>
      <c r="C3776" s="722">
        <v>1690</v>
      </c>
      <c r="D3776" s="722">
        <v>169095</v>
      </c>
      <c r="E3776" s="721">
        <v>1690959416</v>
      </c>
      <c r="F3776" s="721" t="s">
        <v>5215</v>
      </c>
      <c r="G3776" s="1127">
        <v>0</v>
      </c>
      <c r="H3776" s="1128">
        <v>0</v>
      </c>
      <c r="I3776" s="1128">
        <v>0</v>
      </c>
      <c r="J3776" s="1128">
        <v>0</v>
      </c>
      <c r="K3776" s="1128">
        <v>0</v>
      </c>
      <c r="L3776" s="1128">
        <v>0</v>
      </c>
      <c r="M3776" s="1128">
        <v>0</v>
      </c>
      <c r="N3776" s="1129">
        <v>0</v>
      </c>
      <c r="O3776" s="1128">
        <v>0</v>
      </c>
      <c r="P3776" s="1127">
        <v>0</v>
      </c>
      <c r="Q3776" s="1127">
        <v>0</v>
      </c>
      <c r="R3776" s="1127">
        <v>0</v>
      </c>
      <c r="S3776" s="1127">
        <v>0</v>
      </c>
      <c r="T3776" s="1130">
        <v>0</v>
      </c>
      <c r="U3776" s="1130">
        <v>0</v>
      </c>
      <c r="V3776" s="1130">
        <v>0</v>
      </c>
      <c r="W3776" s="1127">
        <v>0</v>
      </c>
      <c r="X3776" s="1130">
        <v>0</v>
      </c>
      <c r="Y3776" s="735">
        <v>0</v>
      </c>
      <c r="Z3776" s="1131">
        <v>0</v>
      </c>
      <c r="AA3776" s="1131">
        <v>0</v>
      </c>
      <c r="AB3776" s="1131">
        <v>0</v>
      </c>
      <c r="AC3776" s="1131">
        <v>0</v>
      </c>
      <c r="AD3776" s="1131">
        <v>0</v>
      </c>
      <c r="AE3776" s="1131">
        <v>0</v>
      </c>
      <c r="AF3776" s="126"/>
      <c r="AG3776" s="126"/>
      <c r="AH3776" s="126"/>
      <c r="AI3776" s="126"/>
      <c r="AJ3776" s="126"/>
      <c r="AK3776" s="126"/>
      <c r="AL3776" s="126">
        <v>3776</v>
      </c>
    </row>
    <row r="3777" spans="1:38">
      <c r="A3777" s="721" t="s">
        <v>1996</v>
      </c>
      <c r="B3777" s="722">
        <v>19</v>
      </c>
      <c r="C3777" s="722">
        <v>1960</v>
      </c>
      <c r="D3777" s="722">
        <v>196095</v>
      </c>
      <c r="E3777" s="721">
        <v>1960950019</v>
      </c>
      <c r="F3777" s="721" t="s">
        <v>5216</v>
      </c>
      <c r="G3777" s="1127">
        <v>0</v>
      </c>
      <c r="H3777" s="1128">
        <v>0</v>
      </c>
      <c r="I3777" s="1128">
        <v>0</v>
      </c>
      <c r="J3777" s="1128">
        <v>0</v>
      </c>
      <c r="K3777" s="1128">
        <v>0</v>
      </c>
      <c r="L3777" s="1128">
        <v>0</v>
      </c>
      <c r="M3777" s="1128">
        <v>0</v>
      </c>
      <c r="N3777" s="1129">
        <v>0</v>
      </c>
      <c r="O3777" s="1128">
        <v>0</v>
      </c>
      <c r="P3777" s="1127">
        <v>0</v>
      </c>
      <c r="Q3777" s="1127">
        <v>0</v>
      </c>
      <c r="R3777" s="1127">
        <v>0</v>
      </c>
      <c r="S3777" s="1127">
        <v>0</v>
      </c>
      <c r="T3777" s="1130">
        <v>0</v>
      </c>
      <c r="U3777" s="1130">
        <v>0</v>
      </c>
      <c r="V3777" s="1130">
        <v>0</v>
      </c>
      <c r="W3777" s="1127">
        <v>0</v>
      </c>
      <c r="X3777" s="1130">
        <v>0</v>
      </c>
      <c r="Y3777" s="735">
        <v>0</v>
      </c>
      <c r="Z3777" s="1131">
        <v>0</v>
      </c>
      <c r="AA3777" s="1131">
        <v>0</v>
      </c>
      <c r="AB3777" s="1131">
        <v>0</v>
      </c>
      <c r="AC3777" s="1131">
        <v>0</v>
      </c>
      <c r="AD3777" s="1131">
        <v>0</v>
      </c>
      <c r="AE3777" s="1131">
        <v>0</v>
      </c>
      <c r="AF3777" s="126"/>
      <c r="AG3777" s="126"/>
      <c r="AH3777" s="126"/>
      <c r="AI3777" s="126"/>
      <c r="AJ3777" s="126"/>
      <c r="AK3777" s="126"/>
      <c r="AL3777" s="126">
        <v>3777</v>
      </c>
    </row>
    <row r="3778" spans="1:38">
      <c r="A3778" s="721" t="s">
        <v>1849</v>
      </c>
      <c r="B3778" s="722">
        <v>19</v>
      </c>
      <c r="C3778" s="722">
        <v>1960</v>
      </c>
      <c r="D3778" s="722">
        <v>196095</v>
      </c>
      <c r="E3778" s="721">
        <v>1960957003</v>
      </c>
      <c r="F3778" s="721" t="s">
        <v>5217</v>
      </c>
      <c r="G3778" s="1127">
        <v>79644</v>
      </c>
      <c r="H3778" s="1128">
        <v>0</v>
      </c>
      <c r="I3778" s="1128">
        <v>0</v>
      </c>
      <c r="J3778" s="1128">
        <v>-79644</v>
      </c>
      <c r="K3778" s="1128">
        <v>0</v>
      </c>
      <c r="L3778" s="1128">
        <v>0</v>
      </c>
      <c r="M3778" s="1128">
        <v>-79644</v>
      </c>
      <c r="N3778" s="1129">
        <v>0</v>
      </c>
      <c r="O3778" s="1128">
        <v>-79644</v>
      </c>
      <c r="P3778" s="1127">
        <v>-29468.28</v>
      </c>
      <c r="Q3778" s="1127">
        <v>0</v>
      </c>
      <c r="R3778" s="1127">
        <v>0</v>
      </c>
      <c r="S3778" s="1127">
        <v>0</v>
      </c>
      <c r="T3778" s="1130">
        <v>0</v>
      </c>
      <c r="U3778" s="1130">
        <v>0</v>
      </c>
      <c r="V3778" s="1130">
        <v>0</v>
      </c>
      <c r="W3778" s="1127">
        <v>0</v>
      </c>
      <c r="X3778" s="1130">
        <v>-29468.28</v>
      </c>
      <c r="Y3778" s="735">
        <v>0.37</v>
      </c>
      <c r="Z3778" s="1131">
        <v>0</v>
      </c>
      <c r="AA3778" s="1131">
        <v>-29468.28</v>
      </c>
      <c r="AB3778" s="1131">
        <v>0</v>
      </c>
      <c r="AC3778" s="1131">
        <v>0</v>
      </c>
      <c r="AD3778" s="1131">
        <v>0</v>
      </c>
      <c r="AE3778" s="1131">
        <v>-29468.28</v>
      </c>
      <c r="AF3778" s="126"/>
      <c r="AG3778" s="126"/>
      <c r="AH3778" s="126"/>
      <c r="AI3778" s="126"/>
      <c r="AJ3778" s="126"/>
      <c r="AK3778" s="126"/>
      <c r="AL3778" s="126">
        <v>3778</v>
      </c>
    </row>
    <row r="3779" spans="1:38">
      <c r="A3779" s="721" t="s">
        <v>1996</v>
      </c>
      <c r="B3779" s="722">
        <v>19</v>
      </c>
      <c r="C3779" s="722">
        <v>1960</v>
      </c>
      <c r="D3779" s="722">
        <v>196095</v>
      </c>
      <c r="E3779" s="721">
        <v>1960959065</v>
      </c>
      <c r="F3779" s="721" t="s">
        <v>5218</v>
      </c>
      <c r="G3779" s="1127">
        <v>0</v>
      </c>
      <c r="H3779" s="1128">
        <v>0</v>
      </c>
      <c r="I3779" s="1128">
        <v>0</v>
      </c>
      <c r="J3779" s="1128">
        <v>0</v>
      </c>
      <c r="K3779" s="1128">
        <v>0</v>
      </c>
      <c r="L3779" s="1128">
        <v>0</v>
      </c>
      <c r="M3779" s="1128">
        <v>0</v>
      </c>
      <c r="N3779" s="1129">
        <v>0</v>
      </c>
      <c r="O3779" s="1128">
        <v>0</v>
      </c>
      <c r="P3779" s="1127">
        <v>0</v>
      </c>
      <c r="Q3779" s="1127">
        <v>0</v>
      </c>
      <c r="R3779" s="1127">
        <v>0</v>
      </c>
      <c r="S3779" s="1127">
        <v>0</v>
      </c>
      <c r="T3779" s="1130">
        <v>0</v>
      </c>
      <c r="U3779" s="1130">
        <v>0</v>
      </c>
      <c r="V3779" s="1130">
        <v>0</v>
      </c>
      <c r="W3779" s="1127">
        <v>0</v>
      </c>
      <c r="X3779" s="1130">
        <v>0</v>
      </c>
      <c r="Y3779" s="735">
        <v>0</v>
      </c>
      <c r="Z3779" s="1131">
        <v>0</v>
      </c>
      <c r="AA3779" s="1131">
        <v>0</v>
      </c>
      <c r="AB3779" s="1131">
        <v>0</v>
      </c>
      <c r="AC3779" s="1131">
        <v>0</v>
      </c>
      <c r="AD3779" s="1131">
        <v>0</v>
      </c>
      <c r="AE3779" s="1131">
        <v>0</v>
      </c>
      <c r="AF3779" s="126"/>
      <c r="AG3779" s="126"/>
      <c r="AH3779" s="126"/>
      <c r="AI3779" s="126"/>
      <c r="AJ3779" s="126"/>
      <c r="AK3779" s="126"/>
      <c r="AL3779" s="126">
        <v>3779</v>
      </c>
    </row>
    <row r="3780" spans="1:38">
      <c r="A3780" s="721" t="s">
        <v>1996</v>
      </c>
      <c r="B3780" s="722">
        <v>19</v>
      </c>
      <c r="C3780" s="722">
        <v>1960</v>
      </c>
      <c r="D3780" s="722">
        <v>196095</v>
      </c>
      <c r="E3780" s="721">
        <v>1960959069</v>
      </c>
      <c r="F3780" s="721" t="s">
        <v>5219</v>
      </c>
      <c r="G3780" s="1127">
        <v>0</v>
      </c>
      <c r="H3780" s="1128">
        <v>0</v>
      </c>
      <c r="I3780" s="1128">
        <v>0</v>
      </c>
      <c r="J3780" s="1128">
        <v>0</v>
      </c>
      <c r="K3780" s="1128">
        <v>0</v>
      </c>
      <c r="L3780" s="1128">
        <v>0</v>
      </c>
      <c r="M3780" s="1128">
        <v>0</v>
      </c>
      <c r="N3780" s="1129">
        <v>0</v>
      </c>
      <c r="O3780" s="1128">
        <v>0</v>
      </c>
      <c r="P3780" s="1127">
        <v>0</v>
      </c>
      <c r="Q3780" s="1127">
        <v>0</v>
      </c>
      <c r="R3780" s="1127">
        <v>0</v>
      </c>
      <c r="S3780" s="1127">
        <v>0</v>
      </c>
      <c r="T3780" s="1130">
        <v>0</v>
      </c>
      <c r="U3780" s="1130">
        <v>0</v>
      </c>
      <c r="V3780" s="1130">
        <v>0</v>
      </c>
      <c r="W3780" s="1127">
        <v>0</v>
      </c>
      <c r="X3780" s="1130">
        <v>0</v>
      </c>
      <c r="Y3780" s="735">
        <v>0</v>
      </c>
      <c r="Z3780" s="1131">
        <v>0</v>
      </c>
      <c r="AA3780" s="1131">
        <v>0</v>
      </c>
      <c r="AB3780" s="1131">
        <v>0</v>
      </c>
      <c r="AC3780" s="1131">
        <v>0</v>
      </c>
      <c r="AD3780" s="1131">
        <v>0</v>
      </c>
      <c r="AE3780" s="1131">
        <v>0</v>
      </c>
      <c r="AF3780" s="126"/>
      <c r="AG3780" s="126"/>
      <c r="AH3780" s="126"/>
      <c r="AI3780" s="126"/>
      <c r="AJ3780" s="126"/>
      <c r="AK3780" s="126"/>
      <c r="AL3780" s="126">
        <v>3780</v>
      </c>
    </row>
    <row r="3781" spans="1:38">
      <c r="A3781" s="721" t="s">
        <v>1996</v>
      </c>
      <c r="B3781" s="722">
        <v>19</v>
      </c>
      <c r="C3781" s="722">
        <v>1960</v>
      </c>
      <c r="D3781" s="722">
        <v>196095</v>
      </c>
      <c r="E3781" s="721">
        <v>1960959912</v>
      </c>
      <c r="F3781" s="721" t="s">
        <v>5220</v>
      </c>
      <c r="G3781" s="1127">
        <v>-210130464</v>
      </c>
      <c r="H3781" s="1128">
        <v>0</v>
      </c>
      <c r="I3781" s="1128">
        <v>-210130463.56999999</v>
      </c>
      <c r="J3781" s="1128">
        <v>0.43000000715255737</v>
      </c>
      <c r="K3781" s="1128">
        <v>0.43000000715255737</v>
      </c>
      <c r="L3781" s="1128">
        <v>0</v>
      </c>
      <c r="M3781" s="1128">
        <v>0</v>
      </c>
      <c r="N3781" s="1129">
        <v>0</v>
      </c>
      <c r="O3781" s="1128">
        <v>0</v>
      </c>
      <c r="P3781" s="1127">
        <v>0</v>
      </c>
      <c r="Q3781" s="1127">
        <v>0</v>
      </c>
      <c r="R3781" s="1127">
        <v>0</v>
      </c>
      <c r="S3781" s="1127">
        <v>0</v>
      </c>
      <c r="T3781" s="1130">
        <v>0</v>
      </c>
      <c r="U3781" s="1130">
        <v>0</v>
      </c>
      <c r="V3781" s="1130">
        <v>0</v>
      </c>
      <c r="W3781" s="1127">
        <v>0</v>
      </c>
      <c r="X3781" s="1130">
        <v>0</v>
      </c>
      <c r="Y3781" s="735">
        <v>0</v>
      </c>
      <c r="Z3781" s="1131">
        <v>0</v>
      </c>
      <c r="AA3781" s="1131">
        <v>0</v>
      </c>
      <c r="AB3781" s="1131">
        <v>0</v>
      </c>
      <c r="AC3781" s="1131">
        <v>0</v>
      </c>
      <c r="AD3781" s="1131">
        <v>0</v>
      </c>
      <c r="AE3781" s="1131">
        <v>0</v>
      </c>
      <c r="AF3781" s="126"/>
      <c r="AG3781" s="126"/>
      <c r="AH3781" s="126"/>
      <c r="AI3781" s="126"/>
      <c r="AJ3781" s="126"/>
      <c r="AK3781" s="126"/>
      <c r="AL3781" s="126">
        <v>3781</v>
      </c>
    </row>
    <row r="3782" spans="1:38">
      <c r="A3782" s="721" t="s">
        <v>1385</v>
      </c>
      <c r="B3782" s="722">
        <v>21</v>
      </c>
      <c r="C3782" s="722">
        <v>2105</v>
      </c>
      <c r="D3782" s="722">
        <v>210505</v>
      </c>
      <c r="E3782" s="721">
        <v>2105050023</v>
      </c>
      <c r="F3782" s="721" t="s">
        <v>5221</v>
      </c>
      <c r="G3782" s="1127">
        <v>270000</v>
      </c>
      <c r="H3782" s="1128">
        <v>0</v>
      </c>
      <c r="I3782" s="1128">
        <v>270000</v>
      </c>
      <c r="J3782" s="1128">
        <v>0</v>
      </c>
      <c r="K3782" s="1128">
        <v>0</v>
      </c>
      <c r="L3782" s="1128">
        <v>0</v>
      </c>
      <c r="M3782" s="1128">
        <v>0</v>
      </c>
      <c r="N3782" s="1129">
        <v>0</v>
      </c>
      <c r="O3782" s="1128">
        <v>0</v>
      </c>
      <c r="P3782" s="1127">
        <v>0</v>
      </c>
      <c r="Q3782" s="1127">
        <v>0</v>
      </c>
      <c r="R3782" s="1127">
        <v>0</v>
      </c>
      <c r="S3782" s="1127">
        <v>0</v>
      </c>
      <c r="T3782" s="1130">
        <v>0</v>
      </c>
      <c r="U3782" s="1130">
        <v>0</v>
      </c>
      <c r="V3782" s="1130">
        <v>0</v>
      </c>
      <c r="W3782" s="1127">
        <v>0</v>
      </c>
      <c r="X3782" s="1130">
        <v>0</v>
      </c>
      <c r="Y3782" s="735">
        <v>0</v>
      </c>
      <c r="Z3782" s="1131">
        <v>0</v>
      </c>
      <c r="AA3782" s="1131">
        <v>0</v>
      </c>
      <c r="AB3782" s="1131">
        <v>0</v>
      </c>
      <c r="AC3782" s="1131">
        <v>0</v>
      </c>
      <c r="AD3782" s="1131">
        <v>0</v>
      </c>
      <c r="AE3782" s="1131">
        <v>0</v>
      </c>
      <c r="AF3782" s="126"/>
      <c r="AG3782" s="126"/>
      <c r="AH3782" s="126"/>
      <c r="AI3782" s="126"/>
      <c r="AJ3782" s="126"/>
      <c r="AK3782" s="126"/>
      <c r="AL3782" s="126">
        <v>3782</v>
      </c>
    </row>
    <row r="3783" spans="1:38">
      <c r="A3783" s="721" t="s">
        <v>1385</v>
      </c>
      <c r="B3783" s="722">
        <v>21</v>
      </c>
      <c r="C3783" s="722">
        <v>2105</v>
      </c>
      <c r="D3783" s="722">
        <v>210505</v>
      </c>
      <c r="E3783" s="721">
        <v>2105059020</v>
      </c>
      <c r="F3783" s="721" t="s">
        <v>5222</v>
      </c>
      <c r="G3783" s="1127">
        <v>28700030</v>
      </c>
      <c r="H3783" s="1128">
        <v>0</v>
      </c>
      <c r="I3783" s="1128">
        <v>28700030</v>
      </c>
      <c r="J3783" s="1128">
        <v>0</v>
      </c>
      <c r="K3783" s="1128">
        <v>0</v>
      </c>
      <c r="L3783" s="1128">
        <v>0</v>
      </c>
      <c r="M3783" s="1128">
        <v>0</v>
      </c>
      <c r="N3783" s="1129">
        <v>0</v>
      </c>
      <c r="O3783" s="1128">
        <v>0</v>
      </c>
      <c r="P3783" s="1127">
        <v>0</v>
      </c>
      <c r="Q3783" s="1127">
        <v>0</v>
      </c>
      <c r="R3783" s="1127">
        <v>0</v>
      </c>
      <c r="S3783" s="1127">
        <v>0</v>
      </c>
      <c r="T3783" s="1130">
        <v>0</v>
      </c>
      <c r="U3783" s="1130">
        <v>0</v>
      </c>
      <c r="V3783" s="1130">
        <v>0</v>
      </c>
      <c r="W3783" s="1127">
        <v>0</v>
      </c>
      <c r="X3783" s="1130">
        <v>0</v>
      </c>
      <c r="Y3783" s="735">
        <v>0</v>
      </c>
      <c r="Z3783" s="1131">
        <v>0</v>
      </c>
      <c r="AA3783" s="1131">
        <v>0</v>
      </c>
      <c r="AB3783" s="1131">
        <v>0</v>
      </c>
      <c r="AC3783" s="1131">
        <v>0</v>
      </c>
      <c r="AD3783" s="1131">
        <v>0</v>
      </c>
      <c r="AE3783" s="1131">
        <v>0</v>
      </c>
      <c r="AF3783" s="126"/>
      <c r="AG3783" s="126"/>
      <c r="AH3783" s="126"/>
      <c r="AI3783" s="126"/>
      <c r="AJ3783" s="126"/>
      <c r="AK3783" s="126"/>
      <c r="AL3783" s="126">
        <v>3783</v>
      </c>
    </row>
    <row r="3784" spans="1:38">
      <c r="A3784" s="721" t="s">
        <v>1385</v>
      </c>
      <c r="B3784" s="722">
        <v>21</v>
      </c>
      <c r="C3784" s="722">
        <v>2105</v>
      </c>
      <c r="D3784" s="722">
        <v>210505</v>
      </c>
      <c r="E3784" s="721">
        <v>2105059060</v>
      </c>
      <c r="F3784" s="721" t="s">
        <v>5223</v>
      </c>
      <c r="G3784" s="1127">
        <v>120091797</v>
      </c>
      <c r="H3784" s="1128">
        <v>0</v>
      </c>
      <c r="I3784" s="1128">
        <v>120091797.42</v>
      </c>
      <c r="J3784" s="1128">
        <v>0.42000000178813934</v>
      </c>
      <c r="K3784" s="1128">
        <v>0</v>
      </c>
      <c r="L3784" s="1128">
        <v>0.42000000178813934</v>
      </c>
      <c r="M3784" s="1128">
        <v>0</v>
      </c>
      <c r="N3784" s="1129">
        <v>0</v>
      </c>
      <c r="O3784" s="1128">
        <v>0.42000000178813934</v>
      </c>
      <c r="P3784" s="1127">
        <v>0.15540000066161155</v>
      </c>
      <c r="Q3784" s="1127">
        <v>0</v>
      </c>
      <c r="R3784" s="1127">
        <v>0</v>
      </c>
      <c r="S3784" s="1127">
        <v>0</v>
      </c>
      <c r="T3784" s="1130">
        <v>0</v>
      </c>
      <c r="U3784" s="1130">
        <v>0</v>
      </c>
      <c r="V3784" s="1130">
        <v>0</v>
      </c>
      <c r="W3784" s="1127">
        <v>0</v>
      </c>
      <c r="X3784" s="1130">
        <v>0.15540000066161155</v>
      </c>
      <c r="Y3784" s="735">
        <v>0.37</v>
      </c>
      <c r="Z3784" s="1131">
        <v>0.15540000066161155</v>
      </c>
      <c r="AA3784" s="1131">
        <v>0</v>
      </c>
      <c r="AB3784" s="1131">
        <v>0</v>
      </c>
      <c r="AC3784" s="1131">
        <v>0</v>
      </c>
      <c r="AD3784" s="1131">
        <v>0.15540000066161155</v>
      </c>
      <c r="AE3784" s="1131">
        <v>0</v>
      </c>
      <c r="AF3784" s="126"/>
      <c r="AG3784" s="126"/>
      <c r="AH3784" s="126"/>
      <c r="AI3784" s="126"/>
      <c r="AJ3784" s="126"/>
      <c r="AK3784" s="126"/>
      <c r="AL3784" s="126">
        <v>3784</v>
      </c>
    </row>
    <row r="3785" spans="1:38">
      <c r="A3785" s="721" t="s">
        <v>1857</v>
      </c>
      <c r="B3785" s="722">
        <v>21</v>
      </c>
      <c r="C3785" s="722">
        <v>2126</v>
      </c>
      <c r="D3785" s="722">
        <v>212605</v>
      </c>
      <c r="E3785" s="721">
        <v>2126057500</v>
      </c>
      <c r="F3785" s="721" t="s">
        <v>5224</v>
      </c>
      <c r="G3785" s="1127">
        <v>0</v>
      </c>
      <c r="H3785" s="1128">
        <v>0</v>
      </c>
      <c r="I3785" s="1128">
        <v>0</v>
      </c>
      <c r="J3785" s="1128">
        <v>0</v>
      </c>
      <c r="K3785" s="1128">
        <v>0</v>
      </c>
      <c r="L3785" s="1128">
        <v>0</v>
      </c>
      <c r="M3785" s="1128">
        <v>0</v>
      </c>
      <c r="N3785" s="1129">
        <v>0</v>
      </c>
      <c r="O3785" s="1128">
        <v>0</v>
      </c>
      <c r="P3785" s="1127">
        <v>0</v>
      </c>
      <c r="Q3785" s="1127">
        <v>0</v>
      </c>
      <c r="R3785" s="1127">
        <v>0</v>
      </c>
      <c r="S3785" s="1127">
        <v>0</v>
      </c>
      <c r="T3785" s="1130">
        <v>0</v>
      </c>
      <c r="U3785" s="1130">
        <v>0</v>
      </c>
      <c r="V3785" s="1130">
        <v>0</v>
      </c>
      <c r="W3785" s="1127">
        <v>0</v>
      </c>
      <c r="X3785" s="1130">
        <v>0</v>
      </c>
      <c r="Y3785" s="735">
        <v>0</v>
      </c>
      <c r="Z3785" s="1131">
        <v>0</v>
      </c>
      <c r="AA3785" s="1131">
        <v>0</v>
      </c>
      <c r="AB3785" s="1131">
        <v>0</v>
      </c>
      <c r="AC3785" s="1131">
        <v>0</v>
      </c>
      <c r="AD3785" s="1131">
        <v>0</v>
      </c>
      <c r="AE3785" s="1131">
        <v>0</v>
      </c>
      <c r="AF3785" s="126"/>
      <c r="AG3785" s="126"/>
      <c r="AH3785" s="126"/>
      <c r="AI3785" s="126"/>
      <c r="AJ3785" s="126"/>
      <c r="AK3785" s="126"/>
      <c r="AL3785" s="126">
        <v>3785</v>
      </c>
    </row>
    <row r="3786" spans="1:38">
      <c r="A3786" s="721" t="s">
        <v>1385</v>
      </c>
      <c r="B3786" s="722">
        <v>21</v>
      </c>
      <c r="C3786" s="722">
        <v>2129</v>
      </c>
      <c r="D3786" s="722">
        <v>212915</v>
      </c>
      <c r="E3786" s="721">
        <v>2129157500</v>
      </c>
      <c r="F3786" s="721" t="s">
        <v>5225</v>
      </c>
      <c r="G3786" s="1127">
        <v>0</v>
      </c>
      <c r="H3786" s="1128">
        <v>0</v>
      </c>
      <c r="I3786" s="1128">
        <v>0</v>
      </c>
      <c r="J3786" s="1128">
        <v>0</v>
      </c>
      <c r="K3786" s="1128">
        <v>0</v>
      </c>
      <c r="L3786" s="1128">
        <v>0</v>
      </c>
      <c r="M3786" s="1128">
        <v>0</v>
      </c>
      <c r="N3786" s="1129">
        <v>0</v>
      </c>
      <c r="O3786" s="1128">
        <v>0</v>
      </c>
      <c r="P3786" s="1127">
        <v>0</v>
      </c>
      <c r="Q3786" s="1127">
        <v>0</v>
      </c>
      <c r="R3786" s="1127">
        <v>0</v>
      </c>
      <c r="S3786" s="1127">
        <v>0</v>
      </c>
      <c r="T3786" s="1130">
        <v>0</v>
      </c>
      <c r="U3786" s="1130">
        <v>0</v>
      </c>
      <c r="V3786" s="1130">
        <v>0</v>
      </c>
      <c r="W3786" s="1127">
        <v>0</v>
      </c>
      <c r="X3786" s="1130">
        <v>0</v>
      </c>
      <c r="Y3786" s="735">
        <v>0</v>
      </c>
      <c r="Z3786" s="1131">
        <v>0</v>
      </c>
      <c r="AA3786" s="1131">
        <v>0</v>
      </c>
      <c r="AB3786" s="1131">
        <v>0</v>
      </c>
      <c r="AC3786" s="1131">
        <v>0</v>
      </c>
      <c r="AD3786" s="1131">
        <v>0</v>
      </c>
      <c r="AE3786" s="1131">
        <v>0</v>
      </c>
      <c r="AF3786" s="126"/>
      <c r="AG3786" s="126"/>
      <c r="AH3786" s="126"/>
      <c r="AI3786" s="126"/>
      <c r="AJ3786" s="126"/>
      <c r="AK3786" s="126"/>
      <c r="AL3786" s="126">
        <v>3786</v>
      </c>
    </row>
    <row r="3787" spans="1:38">
      <c r="A3787" s="721" t="s">
        <v>1849</v>
      </c>
      <c r="B3787" s="722">
        <v>22</v>
      </c>
      <c r="C3787" s="722">
        <v>2205</v>
      </c>
      <c r="D3787" s="722">
        <v>220510</v>
      </c>
      <c r="E3787" s="721">
        <v>2205102820</v>
      </c>
      <c r="F3787" s="721" t="s">
        <v>5226</v>
      </c>
      <c r="G3787" s="1127">
        <v>-28382392401</v>
      </c>
      <c r="H3787" s="1128">
        <v>0</v>
      </c>
      <c r="I3787" s="1128">
        <v>0</v>
      </c>
      <c r="J3787" s="1128">
        <v>28382392401</v>
      </c>
      <c r="K3787" s="1128">
        <v>0</v>
      </c>
      <c r="L3787" s="1128">
        <v>28382392401</v>
      </c>
      <c r="M3787" s="1128">
        <v>0</v>
      </c>
      <c r="N3787" s="1129">
        <v>0</v>
      </c>
      <c r="O3787" s="1128">
        <v>28382392401</v>
      </c>
      <c r="P3787" s="1127">
        <v>10501485188.369999</v>
      </c>
      <c r="Q3787" s="1127">
        <v>0</v>
      </c>
      <c r="R3787" s="1127">
        <v>0</v>
      </c>
      <c r="S3787" s="1127">
        <v>0</v>
      </c>
      <c r="T3787" s="1130">
        <v>0</v>
      </c>
      <c r="U3787" s="1130">
        <v>0</v>
      </c>
      <c r="V3787" s="1130">
        <v>0</v>
      </c>
      <c r="W3787" s="1127">
        <v>0</v>
      </c>
      <c r="X3787" s="1130">
        <v>10501485188.369999</v>
      </c>
      <c r="Y3787" s="735">
        <v>0.36999999999999994</v>
      </c>
      <c r="Z3787" s="1131">
        <v>10501485188.369999</v>
      </c>
      <c r="AA3787" s="1131">
        <v>0</v>
      </c>
      <c r="AB3787" s="1131">
        <v>0</v>
      </c>
      <c r="AC3787" s="1131">
        <v>0</v>
      </c>
      <c r="AD3787" s="1131">
        <v>10501485188.369999</v>
      </c>
      <c r="AE3787" s="1131">
        <v>0</v>
      </c>
      <c r="AF3787" s="126"/>
      <c r="AG3787" s="126"/>
      <c r="AH3787" s="126"/>
      <c r="AI3787" s="126"/>
      <c r="AJ3787" s="126"/>
      <c r="AK3787" s="126"/>
      <c r="AL3787" s="126">
        <v>3787</v>
      </c>
    </row>
    <row r="3788" spans="1:38">
      <c r="A3788" s="721" t="s">
        <v>2108</v>
      </c>
      <c r="B3788" s="722">
        <v>24</v>
      </c>
      <c r="C3788" s="722">
        <v>2435</v>
      </c>
      <c r="D3788" s="722">
        <v>243510</v>
      </c>
      <c r="E3788" s="721">
        <v>2435101888</v>
      </c>
      <c r="F3788" s="721" t="s">
        <v>5227</v>
      </c>
      <c r="G3788" s="1127">
        <v>0</v>
      </c>
      <c r="H3788" s="1128">
        <v>0</v>
      </c>
      <c r="I3788" s="1128">
        <v>0</v>
      </c>
      <c r="J3788" s="1128">
        <v>0</v>
      </c>
      <c r="K3788" s="1128">
        <v>0</v>
      </c>
      <c r="L3788" s="1128">
        <v>0</v>
      </c>
      <c r="M3788" s="1128">
        <v>0</v>
      </c>
      <c r="N3788" s="1129">
        <v>0</v>
      </c>
      <c r="O3788" s="1128">
        <v>0</v>
      </c>
      <c r="P3788" s="1127">
        <v>0</v>
      </c>
      <c r="Q3788" s="1127">
        <v>0</v>
      </c>
      <c r="R3788" s="1127">
        <v>0</v>
      </c>
      <c r="S3788" s="1127">
        <v>0</v>
      </c>
      <c r="T3788" s="1130">
        <v>0</v>
      </c>
      <c r="U3788" s="1130">
        <v>0</v>
      </c>
      <c r="V3788" s="1130">
        <v>0</v>
      </c>
      <c r="W3788" s="1127">
        <v>0</v>
      </c>
      <c r="X3788" s="1130">
        <v>0</v>
      </c>
      <c r="Y3788" s="735">
        <v>0</v>
      </c>
      <c r="Z3788" s="1131">
        <v>0</v>
      </c>
      <c r="AA3788" s="1131">
        <v>0</v>
      </c>
      <c r="AB3788" s="1131">
        <v>0</v>
      </c>
      <c r="AC3788" s="1131">
        <v>0</v>
      </c>
      <c r="AD3788" s="1131">
        <v>0</v>
      </c>
      <c r="AE3788" s="1131">
        <v>0</v>
      </c>
      <c r="AF3788" s="126"/>
      <c r="AG3788" s="126"/>
      <c r="AH3788" s="126"/>
      <c r="AI3788" s="126"/>
      <c r="AJ3788" s="126"/>
      <c r="AK3788" s="126"/>
      <c r="AL3788" s="126">
        <v>3788</v>
      </c>
    </row>
    <row r="3789" spans="1:38">
      <c r="A3789" s="721" t="s">
        <v>2111</v>
      </c>
      <c r="B3789" s="722">
        <v>25</v>
      </c>
      <c r="C3789" s="722">
        <v>2501</v>
      </c>
      <c r="D3789" s="722">
        <v>250110</v>
      </c>
      <c r="E3789" s="721">
        <v>2501109603</v>
      </c>
      <c r="F3789" s="721" t="s">
        <v>5228</v>
      </c>
      <c r="G3789" s="1127">
        <v>0</v>
      </c>
      <c r="H3789" s="1128">
        <v>0</v>
      </c>
      <c r="I3789" s="1128">
        <v>0</v>
      </c>
      <c r="J3789" s="1128">
        <v>0</v>
      </c>
      <c r="K3789" s="1128">
        <v>0</v>
      </c>
      <c r="L3789" s="1128">
        <v>0</v>
      </c>
      <c r="M3789" s="1128">
        <v>0</v>
      </c>
      <c r="N3789" s="1129">
        <v>0</v>
      </c>
      <c r="O3789" s="1128">
        <v>0</v>
      </c>
      <c r="P3789" s="1127">
        <v>0</v>
      </c>
      <c r="Q3789" s="1127">
        <v>0</v>
      </c>
      <c r="R3789" s="1127">
        <v>0</v>
      </c>
      <c r="S3789" s="1127">
        <v>0</v>
      </c>
      <c r="T3789" s="1130">
        <v>0</v>
      </c>
      <c r="U3789" s="1130">
        <v>0</v>
      </c>
      <c r="V3789" s="1130">
        <v>0</v>
      </c>
      <c r="W3789" s="1127">
        <v>0</v>
      </c>
      <c r="X3789" s="1130">
        <v>0</v>
      </c>
      <c r="Y3789" s="735">
        <v>0</v>
      </c>
      <c r="Z3789" s="1131">
        <v>0</v>
      </c>
      <c r="AA3789" s="1131">
        <v>0</v>
      </c>
      <c r="AB3789" s="1131">
        <v>0</v>
      </c>
      <c r="AC3789" s="1131">
        <v>0</v>
      </c>
      <c r="AD3789" s="1131">
        <v>0</v>
      </c>
      <c r="AE3789" s="1131">
        <v>0</v>
      </c>
      <c r="AF3789" s="126"/>
      <c r="AG3789" s="126"/>
      <c r="AH3789" s="126"/>
      <c r="AI3789" s="126"/>
      <c r="AJ3789" s="126"/>
      <c r="AK3789" s="126"/>
      <c r="AL3789" s="126">
        <v>3789</v>
      </c>
    </row>
    <row r="3790" spans="1:38">
      <c r="A3790" s="721" t="s">
        <v>2111</v>
      </c>
      <c r="B3790" s="722">
        <v>25</v>
      </c>
      <c r="C3790" s="722">
        <v>2503</v>
      </c>
      <c r="D3790" s="722">
        <v>250310</v>
      </c>
      <c r="E3790" s="721">
        <v>2503101001</v>
      </c>
      <c r="F3790" s="721" t="s">
        <v>5229</v>
      </c>
      <c r="G3790" s="1127">
        <v>-232518</v>
      </c>
      <c r="H3790" s="1128">
        <v>0</v>
      </c>
      <c r="I3790" s="1128">
        <v>-232517.65</v>
      </c>
      <c r="J3790" s="1128">
        <v>0.35000000000582077</v>
      </c>
      <c r="K3790" s="1128">
        <v>0</v>
      </c>
      <c r="L3790" s="1128">
        <v>0.35000000000582077</v>
      </c>
      <c r="M3790" s="1128">
        <v>0</v>
      </c>
      <c r="N3790" s="1129">
        <v>0</v>
      </c>
      <c r="O3790" s="1128">
        <v>0.35000000000582077</v>
      </c>
      <c r="P3790" s="1127">
        <v>0.12950000000215367</v>
      </c>
      <c r="Q3790" s="1127">
        <v>0</v>
      </c>
      <c r="R3790" s="1127">
        <v>0</v>
      </c>
      <c r="S3790" s="1127">
        <v>0</v>
      </c>
      <c r="T3790" s="1130">
        <v>0</v>
      </c>
      <c r="U3790" s="1130">
        <v>0</v>
      </c>
      <c r="V3790" s="1130">
        <v>0</v>
      </c>
      <c r="W3790" s="1127">
        <v>0</v>
      </c>
      <c r="X3790" s="1130">
        <v>0.12950000000215367</v>
      </c>
      <c r="Y3790" s="735">
        <v>0.36999999999999994</v>
      </c>
      <c r="Z3790" s="1131">
        <v>0.12950000000215367</v>
      </c>
      <c r="AA3790" s="1131">
        <v>0</v>
      </c>
      <c r="AB3790" s="1131">
        <v>0</v>
      </c>
      <c r="AC3790" s="1131">
        <v>0</v>
      </c>
      <c r="AD3790" s="1131">
        <v>0.12950000000215367</v>
      </c>
      <c r="AE3790" s="1131">
        <v>0</v>
      </c>
      <c r="AF3790" s="126"/>
      <c r="AG3790" s="126"/>
      <c r="AH3790" s="126"/>
      <c r="AI3790" s="126"/>
      <c r="AJ3790" s="126"/>
      <c r="AK3790" s="126"/>
      <c r="AL3790" s="126">
        <v>3790</v>
      </c>
    </row>
    <row r="3791" spans="1:38">
      <c r="A3791" s="721" t="s">
        <v>2111</v>
      </c>
      <c r="B3791" s="722">
        <v>25</v>
      </c>
      <c r="C3791" s="722">
        <v>2503</v>
      </c>
      <c r="D3791" s="722">
        <v>250310</v>
      </c>
      <c r="E3791" s="721">
        <v>2503109217</v>
      </c>
      <c r="F3791" s="721" t="s">
        <v>5230</v>
      </c>
      <c r="G3791" s="1127">
        <v>-886581757</v>
      </c>
      <c r="H3791" s="1128">
        <v>0</v>
      </c>
      <c r="I3791" s="1128">
        <v>-886581756.73000002</v>
      </c>
      <c r="J3791" s="1128">
        <v>0.26999998092651367</v>
      </c>
      <c r="K3791" s="1128">
        <v>0</v>
      </c>
      <c r="L3791" s="1128">
        <v>0.26999998092651367</v>
      </c>
      <c r="M3791" s="1128">
        <v>0</v>
      </c>
      <c r="N3791" s="1129">
        <v>0</v>
      </c>
      <c r="O3791" s="1128">
        <v>0.26999998092651367</v>
      </c>
      <c r="P3791" s="1127">
        <v>9.9899992942810059E-2</v>
      </c>
      <c r="Q3791" s="1127">
        <v>0</v>
      </c>
      <c r="R3791" s="1127">
        <v>0</v>
      </c>
      <c r="S3791" s="1127">
        <v>0</v>
      </c>
      <c r="T3791" s="1130">
        <v>0</v>
      </c>
      <c r="U3791" s="1130">
        <v>0</v>
      </c>
      <c r="V3791" s="1130">
        <v>0</v>
      </c>
      <c r="W3791" s="1127">
        <v>0</v>
      </c>
      <c r="X3791" s="1130">
        <v>9.9899992942810059E-2</v>
      </c>
      <c r="Y3791" s="735">
        <v>0.37</v>
      </c>
      <c r="Z3791" s="1131">
        <v>9.9899992942810059E-2</v>
      </c>
      <c r="AA3791" s="1131">
        <v>0</v>
      </c>
      <c r="AB3791" s="1131">
        <v>0</v>
      </c>
      <c r="AC3791" s="1131">
        <v>0</v>
      </c>
      <c r="AD3791" s="1131">
        <v>9.9899992942810059E-2</v>
      </c>
      <c r="AE3791" s="1131">
        <v>0</v>
      </c>
      <c r="AF3791" s="126"/>
      <c r="AG3791" s="126"/>
      <c r="AH3791" s="126"/>
      <c r="AI3791" s="126"/>
      <c r="AJ3791" s="126"/>
      <c r="AK3791" s="126"/>
      <c r="AL3791" s="126">
        <v>3791</v>
      </c>
    </row>
    <row r="3792" spans="1:38">
      <c r="A3792" s="721" t="s">
        <v>2111</v>
      </c>
      <c r="B3792" s="722">
        <v>25</v>
      </c>
      <c r="C3792" s="722">
        <v>2503</v>
      </c>
      <c r="D3792" s="722">
        <v>250310</v>
      </c>
      <c r="E3792" s="721">
        <v>2503109222</v>
      </c>
      <c r="F3792" s="721" t="s">
        <v>5231</v>
      </c>
      <c r="G3792" s="1127">
        <v>-284584</v>
      </c>
      <c r="H3792" s="1128">
        <v>0</v>
      </c>
      <c r="I3792" s="1128">
        <v>-284584</v>
      </c>
      <c r="J3792" s="1128">
        <v>0</v>
      </c>
      <c r="K3792" s="1128">
        <v>0</v>
      </c>
      <c r="L3792" s="1128">
        <v>0</v>
      </c>
      <c r="M3792" s="1128">
        <v>0</v>
      </c>
      <c r="N3792" s="1129">
        <v>0</v>
      </c>
      <c r="O3792" s="1128">
        <v>0</v>
      </c>
      <c r="P3792" s="1127">
        <v>0</v>
      </c>
      <c r="Q3792" s="1127">
        <v>0</v>
      </c>
      <c r="R3792" s="1127">
        <v>0</v>
      </c>
      <c r="S3792" s="1127">
        <v>0</v>
      </c>
      <c r="T3792" s="1130">
        <v>0</v>
      </c>
      <c r="U3792" s="1130">
        <v>0</v>
      </c>
      <c r="V3792" s="1130">
        <v>0</v>
      </c>
      <c r="W3792" s="1127">
        <v>0</v>
      </c>
      <c r="X3792" s="1130">
        <v>0</v>
      </c>
      <c r="Y3792" s="735">
        <v>0</v>
      </c>
      <c r="Z3792" s="1131">
        <v>0</v>
      </c>
      <c r="AA3792" s="1131">
        <v>0</v>
      </c>
      <c r="AB3792" s="1131">
        <v>0</v>
      </c>
      <c r="AC3792" s="1131">
        <v>0</v>
      </c>
      <c r="AD3792" s="1131">
        <v>0</v>
      </c>
      <c r="AE3792" s="1131">
        <v>0</v>
      </c>
      <c r="AF3792" s="126"/>
      <c r="AG3792" s="126"/>
      <c r="AH3792" s="126"/>
      <c r="AI3792" s="126"/>
      <c r="AJ3792" s="126"/>
      <c r="AK3792" s="126"/>
      <c r="AL3792" s="126">
        <v>3792</v>
      </c>
    </row>
    <row r="3793" spans="1:38">
      <c r="A3793" s="721" t="s">
        <v>2111</v>
      </c>
      <c r="B3793" s="722">
        <v>25</v>
      </c>
      <c r="C3793" s="722">
        <v>2503</v>
      </c>
      <c r="D3793" s="722">
        <v>250310</v>
      </c>
      <c r="E3793" s="721">
        <v>2503109223</v>
      </c>
      <c r="F3793" s="721" t="s">
        <v>5232</v>
      </c>
      <c r="G3793" s="1127">
        <v>-1478669</v>
      </c>
      <c r="H3793" s="1128">
        <v>0</v>
      </c>
      <c r="I3793" s="1128">
        <v>-1478669</v>
      </c>
      <c r="J3793" s="1128">
        <v>0</v>
      </c>
      <c r="K3793" s="1128">
        <v>0</v>
      </c>
      <c r="L3793" s="1128">
        <v>0</v>
      </c>
      <c r="M3793" s="1128">
        <v>0</v>
      </c>
      <c r="N3793" s="1129">
        <v>0</v>
      </c>
      <c r="O3793" s="1128">
        <v>0</v>
      </c>
      <c r="P3793" s="1127">
        <v>0</v>
      </c>
      <c r="Q3793" s="1127">
        <v>0</v>
      </c>
      <c r="R3793" s="1127">
        <v>0</v>
      </c>
      <c r="S3793" s="1127">
        <v>0</v>
      </c>
      <c r="T3793" s="1130">
        <v>0</v>
      </c>
      <c r="U3793" s="1130">
        <v>0</v>
      </c>
      <c r="V3793" s="1130">
        <v>0</v>
      </c>
      <c r="W3793" s="1127">
        <v>0</v>
      </c>
      <c r="X3793" s="1130">
        <v>0</v>
      </c>
      <c r="Y3793" s="735">
        <v>0</v>
      </c>
      <c r="Z3793" s="1131">
        <v>0</v>
      </c>
      <c r="AA3793" s="1131">
        <v>0</v>
      </c>
      <c r="AB3793" s="1131">
        <v>0</v>
      </c>
      <c r="AC3793" s="1131">
        <v>0</v>
      </c>
      <c r="AD3793" s="1131">
        <v>0</v>
      </c>
      <c r="AE3793" s="1131">
        <v>0</v>
      </c>
      <c r="AF3793" s="126"/>
      <c r="AG3793" s="126"/>
      <c r="AH3793" s="126"/>
      <c r="AI3793" s="126"/>
      <c r="AJ3793" s="126"/>
      <c r="AK3793" s="126"/>
      <c r="AL3793" s="126">
        <v>3793</v>
      </c>
    </row>
    <row r="3794" spans="1:38">
      <c r="A3794" s="721" t="s">
        <v>2111</v>
      </c>
      <c r="B3794" s="722">
        <v>25</v>
      </c>
      <c r="C3794" s="722">
        <v>2505</v>
      </c>
      <c r="D3794" s="722">
        <v>250500</v>
      </c>
      <c r="E3794" s="721">
        <v>2505001002</v>
      </c>
      <c r="F3794" s="721" t="s">
        <v>5233</v>
      </c>
      <c r="G3794" s="1127">
        <v>0</v>
      </c>
      <c r="H3794" s="1128">
        <v>0</v>
      </c>
      <c r="I3794" s="1128">
        <v>0</v>
      </c>
      <c r="J3794" s="1128">
        <v>0</v>
      </c>
      <c r="K3794" s="1128">
        <v>0</v>
      </c>
      <c r="L3794" s="1128">
        <v>0</v>
      </c>
      <c r="M3794" s="1128">
        <v>0</v>
      </c>
      <c r="N3794" s="1129">
        <v>0</v>
      </c>
      <c r="O3794" s="1128">
        <v>0</v>
      </c>
      <c r="P3794" s="1127">
        <v>0</v>
      </c>
      <c r="Q3794" s="1127">
        <v>0</v>
      </c>
      <c r="R3794" s="1127">
        <v>0</v>
      </c>
      <c r="S3794" s="1127">
        <v>0</v>
      </c>
      <c r="T3794" s="1130">
        <v>0</v>
      </c>
      <c r="U3794" s="1130">
        <v>0</v>
      </c>
      <c r="V3794" s="1130">
        <v>0</v>
      </c>
      <c r="W3794" s="1127">
        <v>0</v>
      </c>
      <c r="X3794" s="1130">
        <v>0</v>
      </c>
      <c r="Y3794" s="735">
        <v>0</v>
      </c>
      <c r="Z3794" s="1131">
        <v>0</v>
      </c>
      <c r="AA3794" s="1131">
        <v>0</v>
      </c>
      <c r="AB3794" s="1131">
        <v>0</v>
      </c>
      <c r="AC3794" s="1131">
        <v>0</v>
      </c>
      <c r="AD3794" s="1131">
        <v>0</v>
      </c>
      <c r="AE3794" s="1131">
        <v>0</v>
      </c>
      <c r="AF3794" s="126"/>
      <c r="AG3794" s="126"/>
      <c r="AH3794" s="126"/>
      <c r="AI3794" s="126"/>
      <c r="AJ3794" s="126"/>
      <c r="AK3794" s="126"/>
      <c r="AL3794" s="126">
        <v>3794</v>
      </c>
    </row>
    <row r="3795" spans="1:38">
      <c r="A3795" s="721" t="s">
        <v>2111</v>
      </c>
      <c r="B3795" s="722">
        <v>25</v>
      </c>
      <c r="C3795" s="722">
        <v>2505</v>
      </c>
      <c r="D3795" s="722">
        <v>250500</v>
      </c>
      <c r="E3795" s="721">
        <v>2505001998</v>
      </c>
      <c r="F3795" s="721" t="s">
        <v>5234</v>
      </c>
      <c r="G3795" s="1127">
        <v>0</v>
      </c>
      <c r="H3795" s="1128">
        <v>0</v>
      </c>
      <c r="I3795" s="1128">
        <v>0</v>
      </c>
      <c r="J3795" s="1128">
        <v>0</v>
      </c>
      <c r="K3795" s="1128">
        <v>0</v>
      </c>
      <c r="L3795" s="1128">
        <v>0</v>
      </c>
      <c r="M3795" s="1128">
        <v>0</v>
      </c>
      <c r="N3795" s="1129">
        <v>0</v>
      </c>
      <c r="O3795" s="1128">
        <v>0</v>
      </c>
      <c r="P3795" s="1127">
        <v>0</v>
      </c>
      <c r="Q3795" s="1127">
        <v>0</v>
      </c>
      <c r="R3795" s="1127">
        <v>0</v>
      </c>
      <c r="S3795" s="1127">
        <v>0</v>
      </c>
      <c r="T3795" s="1130">
        <v>0</v>
      </c>
      <c r="U3795" s="1130">
        <v>0</v>
      </c>
      <c r="V3795" s="1130">
        <v>0</v>
      </c>
      <c r="W3795" s="1127">
        <v>0</v>
      </c>
      <c r="X3795" s="1130">
        <v>0</v>
      </c>
      <c r="Y3795" s="735">
        <v>0</v>
      </c>
      <c r="Z3795" s="1131">
        <v>0</v>
      </c>
      <c r="AA3795" s="1131">
        <v>0</v>
      </c>
      <c r="AB3795" s="1131">
        <v>0</v>
      </c>
      <c r="AC3795" s="1131">
        <v>0</v>
      </c>
      <c r="AD3795" s="1131">
        <v>0</v>
      </c>
      <c r="AE3795" s="1131">
        <v>0</v>
      </c>
      <c r="AF3795" s="126"/>
      <c r="AG3795" s="126"/>
      <c r="AH3795" s="126"/>
      <c r="AI3795" s="126"/>
      <c r="AJ3795" s="126"/>
      <c r="AK3795" s="126"/>
      <c r="AL3795" s="126">
        <v>3795</v>
      </c>
    </row>
    <row r="3796" spans="1:38">
      <c r="A3796" s="721" t="s">
        <v>2111</v>
      </c>
      <c r="B3796" s="722">
        <v>25</v>
      </c>
      <c r="C3796" s="722">
        <v>2590</v>
      </c>
      <c r="D3796" s="722">
        <v>259095</v>
      </c>
      <c r="E3796" s="721">
        <v>2590959055</v>
      </c>
      <c r="F3796" s="721" t="s">
        <v>5235</v>
      </c>
      <c r="G3796" s="1127">
        <v>-13124152649</v>
      </c>
      <c r="H3796" s="1128">
        <v>0</v>
      </c>
      <c r="I3796" s="1128">
        <v>-13124152649.33</v>
      </c>
      <c r="J3796" s="1128">
        <v>-0.32999992370605469</v>
      </c>
      <c r="K3796" s="1128">
        <v>0</v>
      </c>
      <c r="L3796" s="1128">
        <v>0</v>
      </c>
      <c r="M3796" s="1128">
        <v>-0.32999992370605469</v>
      </c>
      <c r="N3796" s="1129">
        <v>0</v>
      </c>
      <c r="O3796" s="1128">
        <v>-0.32999992370605469</v>
      </c>
      <c r="P3796" s="1127">
        <v>-0.12209997177124023</v>
      </c>
      <c r="Q3796" s="1127">
        <v>0</v>
      </c>
      <c r="R3796" s="1127">
        <v>0</v>
      </c>
      <c r="S3796" s="1127">
        <v>0</v>
      </c>
      <c r="T3796" s="1130">
        <v>0</v>
      </c>
      <c r="U3796" s="1130">
        <v>0</v>
      </c>
      <c r="V3796" s="1130">
        <v>0</v>
      </c>
      <c r="W3796" s="1127">
        <v>0</v>
      </c>
      <c r="X3796" s="1130">
        <v>-0.12209997177124023</v>
      </c>
      <c r="Y3796" s="735">
        <v>0.37</v>
      </c>
      <c r="Z3796" s="1131">
        <v>0</v>
      </c>
      <c r="AA3796" s="1131">
        <v>-0.12209997177124023</v>
      </c>
      <c r="AB3796" s="1131">
        <v>0</v>
      </c>
      <c r="AC3796" s="1131">
        <v>0</v>
      </c>
      <c r="AD3796" s="1131">
        <v>0</v>
      </c>
      <c r="AE3796" s="1131">
        <v>-0.12209997177124023</v>
      </c>
      <c r="AF3796" s="126"/>
      <c r="AG3796" s="126"/>
      <c r="AH3796" s="126"/>
      <c r="AI3796" s="126"/>
      <c r="AJ3796" s="126"/>
      <c r="AK3796" s="126"/>
      <c r="AL3796" s="126">
        <v>3796</v>
      </c>
    </row>
    <row r="3797" spans="1:38">
      <c r="A3797" s="721" t="s">
        <v>2144</v>
      </c>
      <c r="B3797" s="722">
        <v>28</v>
      </c>
      <c r="C3797" s="722">
        <v>2823</v>
      </c>
      <c r="D3797" s="722">
        <v>282300</v>
      </c>
      <c r="E3797" s="721">
        <v>2823001001</v>
      </c>
      <c r="F3797" s="721" t="s">
        <v>5236</v>
      </c>
      <c r="G3797" s="1127">
        <v>-4447000000</v>
      </c>
      <c r="H3797" s="1128">
        <v>0</v>
      </c>
      <c r="I3797" s="1128">
        <v>0</v>
      </c>
      <c r="J3797" s="1128">
        <v>4447000000</v>
      </c>
      <c r="K3797" s="1128">
        <v>0</v>
      </c>
      <c r="L3797" s="1128">
        <v>4447000000</v>
      </c>
      <c r="M3797" s="1128">
        <v>0</v>
      </c>
      <c r="N3797" s="1129">
        <v>0</v>
      </c>
      <c r="O3797" s="1128">
        <v>4447000000</v>
      </c>
      <c r="P3797" s="1127">
        <v>1645390000</v>
      </c>
      <c r="Q3797" s="1127">
        <v>0</v>
      </c>
      <c r="R3797" s="1127">
        <v>0</v>
      </c>
      <c r="S3797" s="1127">
        <v>0</v>
      </c>
      <c r="T3797" s="1130">
        <v>0</v>
      </c>
      <c r="U3797" s="1130">
        <v>0</v>
      </c>
      <c r="V3797" s="1130">
        <v>0</v>
      </c>
      <c r="W3797" s="1127">
        <v>0</v>
      </c>
      <c r="X3797" s="1130">
        <v>1645390000</v>
      </c>
      <c r="Y3797" s="735">
        <v>0.37</v>
      </c>
      <c r="Z3797" s="1131">
        <v>1645390000</v>
      </c>
      <c r="AA3797" s="1131">
        <v>0</v>
      </c>
      <c r="AB3797" s="1131">
        <v>0</v>
      </c>
      <c r="AC3797" s="1131">
        <v>0</v>
      </c>
      <c r="AD3797" s="1131">
        <v>1645390000</v>
      </c>
      <c r="AE3797" s="1131">
        <v>0</v>
      </c>
      <c r="AF3797" s="126"/>
      <c r="AG3797" s="126"/>
      <c r="AH3797" s="126"/>
      <c r="AI3797" s="126"/>
      <c r="AJ3797" s="126"/>
      <c r="AK3797" s="126"/>
      <c r="AL3797" s="126">
        <v>3797</v>
      </c>
    </row>
    <row r="3798" spans="1:38">
      <c r="A3798" s="721" t="s">
        <v>1849</v>
      </c>
      <c r="B3798" s="722">
        <v>29</v>
      </c>
      <c r="C3798" s="722">
        <v>2940</v>
      </c>
      <c r="D3798" s="722">
        <v>294095</v>
      </c>
      <c r="E3798" s="721">
        <v>2940957001</v>
      </c>
      <c r="F3798" s="721" t="s">
        <v>1832</v>
      </c>
      <c r="G3798" s="1127">
        <v>-6860237107</v>
      </c>
      <c r="H3798" s="1128">
        <v>0</v>
      </c>
      <c r="I3798" s="1128">
        <v>0</v>
      </c>
      <c r="J3798" s="1128">
        <v>6860237107</v>
      </c>
      <c r="K3798" s="1128">
        <v>0</v>
      </c>
      <c r="L3798" s="1128">
        <v>6860237107</v>
      </c>
      <c r="M3798" s="1128">
        <v>0</v>
      </c>
      <c r="N3798" s="1129">
        <v>0</v>
      </c>
      <c r="O3798" s="1128">
        <v>6860237107</v>
      </c>
      <c r="P3798" s="1127">
        <v>2538287729.5900002</v>
      </c>
      <c r="Q3798" s="1127">
        <v>0</v>
      </c>
      <c r="R3798" s="1127">
        <v>0</v>
      </c>
      <c r="S3798" s="1127">
        <v>0</v>
      </c>
      <c r="T3798" s="1130">
        <v>0</v>
      </c>
      <c r="U3798" s="1130">
        <v>0</v>
      </c>
      <c r="V3798" s="1130">
        <v>0</v>
      </c>
      <c r="W3798" s="1127">
        <v>0</v>
      </c>
      <c r="X3798" s="1130">
        <v>2538287729.5900002</v>
      </c>
      <c r="Y3798" s="735">
        <v>0.37</v>
      </c>
      <c r="Z3798" s="1131">
        <v>2538287729.5900002</v>
      </c>
      <c r="AA3798" s="1131">
        <v>0</v>
      </c>
      <c r="AB3798" s="1131">
        <v>0</v>
      </c>
      <c r="AC3798" s="1131">
        <v>0</v>
      </c>
      <c r="AD3798" s="1131">
        <v>2538287729.5900002</v>
      </c>
      <c r="AE3798" s="1131">
        <v>0</v>
      </c>
      <c r="AF3798" s="126"/>
      <c r="AG3798" s="126"/>
      <c r="AH3798" s="126"/>
      <c r="AI3798" s="126"/>
      <c r="AJ3798" s="126"/>
      <c r="AK3798" s="126"/>
      <c r="AL3798" s="126">
        <v>3798</v>
      </c>
    </row>
    <row r="3799" spans="1:38">
      <c r="A3799" s="721" t="s">
        <v>1849</v>
      </c>
      <c r="B3799" s="722">
        <v>29</v>
      </c>
      <c r="C3799" s="722">
        <v>2940</v>
      </c>
      <c r="D3799" s="722">
        <v>294095</v>
      </c>
      <c r="E3799" s="721">
        <v>2940957002</v>
      </c>
      <c r="F3799" s="721" t="s">
        <v>1833</v>
      </c>
      <c r="G3799" s="1127">
        <v>-5490133177</v>
      </c>
      <c r="H3799" s="1128">
        <v>0</v>
      </c>
      <c r="I3799" s="1128">
        <v>0</v>
      </c>
      <c r="J3799" s="1128">
        <v>5490133177</v>
      </c>
      <c r="K3799" s="1128">
        <v>0</v>
      </c>
      <c r="L3799" s="1128">
        <v>5490133177</v>
      </c>
      <c r="M3799" s="1128">
        <v>0</v>
      </c>
      <c r="N3799" s="1129">
        <v>0</v>
      </c>
      <c r="O3799" s="1128">
        <v>5490133177</v>
      </c>
      <c r="P3799" s="1127">
        <v>2031349275.49</v>
      </c>
      <c r="Q3799" s="1127">
        <v>0</v>
      </c>
      <c r="R3799" s="1127">
        <v>0</v>
      </c>
      <c r="S3799" s="1127">
        <v>0</v>
      </c>
      <c r="T3799" s="1130">
        <v>0</v>
      </c>
      <c r="U3799" s="1130">
        <v>0</v>
      </c>
      <c r="V3799" s="1130">
        <v>0</v>
      </c>
      <c r="W3799" s="1127">
        <v>0</v>
      </c>
      <c r="X3799" s="1130">
        <v>2031349275.49</v>
      </c>
      <c r="Y3799" s="735">
        <v>0.37</v>
      </c>
      <c r="Z3799" s="1131">
        <v>2031349275.49</v>
      </c>
      <c r="AA3799" s="1131">
        <v>0</v>
      </c>
      <c r="AB3799" s="1131">
        <v>0</v>
      </c>
      <c r="AC3799" s="1131">
        <v>0</v>
      </c>
      <c r="AD3799" s="1131">
        <v>2031349275.49</v>
      </c>
      <c r="AE3799" s="1131">
        <v>0</v>
      </c>
      <c r="AF3799" s="126"/>
      <c r="AG3799" s="126"/>
      <c r="AH3799" s="126"/>
      <c r="AI3799" s="126"/>
      <c r="AJ3799" s="126"/>
      <c r="AK3799" s="126"/>
      <c r="AL3799" s="126">
        <v>3799</v>
      </c>
    </row>
    <row r="3800" spans="1:38">
      <c r="A3800" s="721" t="s">
        <v>1849</v>
      </c>
      <c r="B3800" s="722">
        <v>29</v>
      </c>
      <c r="C3800" s="722">
        <v>2940</v>
      </c>
      <c r="D3800" s="722">
        <v>294095</v>
      </c>
      <c r="E3800" s="721">
        <v>2940957003</v>
      </c>
      <c r="F3800" s="721" t="s">
        <v>1834</v>
      </c>
      <c r="G3800" s="1127">
        <v>-10562895887</v>
      </c>
      <c r="H3800" s="1128">
        <v>0</v>
      </c>
      <c r="I3800" s="1128">
        <v>0</v>
      </c>
      <c r="J3800" s="1128">
        <v>10562895887</v>
      </c>
      <c r="K3800" s="1128">
        <v>0</v>
      </c>
      <c r="L3800" s="1128">
        <v>10562895887</v>
      </c>
      <c r="M3800" s="1128">
        <v>0</v>
      </c>
      <c r="N3800" s="1129">
        <v>0</v>
      </c>
      <c r="O3800" s="1128">
        <v>10562895887</v>
      </c>
      <c r="P3800" s="1127">
        <v>3908271478.1900001</v>
      </c>
      <c r="Q3800" s="1127">
        <v>0</v>
      </c>
      <c r="R3800" s="1127">
        <v>0</v>
      </c>
      <c r="S3800" s="1127">
        <v>0</v>
      </c>
      <c r="T3800" s="1130">
        <v>0</v>
      </c>
      <c r="U3800" s="1130">
        <v>0</v>
      </c>
      <c r="V3800" s="1130">
        <v>0</v>
      </c>
      <c r="W3800" s="1127">
        <v>0</v>
      </c>
      <c r="X3800" s="1130">
        <v>3908271478.1900001</v>
      </c>
      <c r="Y3800" s="735">
        <v>0.37</v>
      </c>
      <c r="Z3800" s="1131">
        <v>3908271478.1900001</v>
      </c>
      <c r="AA3800" s="1131">
        <v>0</v>
      </c>
      <c r="AB3800" s="1131">
        <v>0</v>
      </c>
      <c r="AC3800" s="1131">
        <v>0</v>
      </c>
      <c r="AD3800" s="1131">
        <v>3908271478.1900001</v>
      </c>
      <c r="AE3800" s="1131">
        <v>0</v>
      </c>
      <c r="AF3800" s="126"/>
      <c r="AG3800" s="126"/>
      <c r="AH3800" s="126"/>
      <c r="AI3800" s="126"/>
      <c r="AJ3800" s="126"/>
      <c r="AK3800" s="126"/>
      <c r="AL3800" s="126">
        <v>3800</v>
      </c>
    </row>
    <row r="3801" spans="1:38">
      <c r="A3801" s="721" t="s">
        <v>1849</v>
      </c>
      <c r="B3801" s="722">
        <v>29</v>
      </c>
      <c r="C3801" s="722">
        <v>2940</v>
      </c>
      <c r="D3801" s="722">
        <v>294095</v>
      </c>
      <c r="E3801" s="721">
        <v>2940957011</v>
      </c>
      <c r="F3801" s="721" t="s">
        <v>1835</v>
      </c>
      <c r="G3801" s="1127">
        <v>-11617204329</v>
      </c>
      <c r="H3801" s="1128">
        <v>0</v>
      </c>
      <c r="I3801" s="1128">
        <v>0</v>
      </c>
      <c r="J3801" s="1128">
        <v>11617204329</v>
      </c>
      <c r="K3801" s="1128">
        <v>0</v>
      </c>
      <c r="L3801" s="1128">
        <v>11617204329</v>
      </c>
      <c r="M3801" s="1128">
        <v>0</v>
      </c>
      <c r="N3801" s="1129">
        <v>0</v>
      </c>
      <c r="O3801" s="1128">
        <v>11617204329</v>
      </c>
      <c r="P3801" s="1127">
        <v>4298365601.7299995</v>
      </c>
      <c r="Q3801" s="1127">
        <v>0</v>
      </c>
      <c r="R3801" s="1127">
        <v>0</v>
      </c>
      <c r="S3801" s="1127">
        <v>0</v>
      </c>
      <c r="T3801" s="1130">
        <v>0</v>
      </c>
      <c r="U3801" s="1130">
        <v>0</v>
      </c>
      <c r="V3801" s="1130">
        <v>0</v>
      </c>
      <c r="W3801" s="1127">
        <v>0</v>
      </c>
      <c r="X3801" s="1130">
        <v>4298365601.7299995</v>
      </c>
      <c r="Y3801" s="735">
        <v>0.36999999999999994</v>
      </c>
      <c r="Z3801" s="1131">
        <v>4298365601.7299995</v>
      </c>
      <c r="AA3801" s="1131">
        <v>0</v>
      </c>
      <c r="AB3801" s="1131">
        <v>0</v>
      </c>
      <c r="AC3801" s="1131">
        <v>0</v>
      </c>
      <c r="AD3801" s="1131">
        <v>4298365601.7299995</v>
      </c>
      <c r="AE3801" s="1131">
        <v>0</v>
      </c>
      <c r="AF3801" s="126"/>
      <c r="AG3801" s="126"/>
      <c r="AH3801" s="126"/>
      <c r="AI3801" s="126"/>
      <c r="AJ3801" s="126"/>
      <c r="AK3801" s="126"/>
      <c r="AL3801" s="126">
        <v>3801</v>
      </c>
    </row>
    <row r="3802" spans="1:38">
      <c r="A3802" s="721" t="s">
        <v>1849</v>
      </c>
      <c r="B3802" s="722">
        <v>29</v>
      </c>
      <c r="C3802" s="722">
        <v>2940</v>
      </c>
      <c r="D3802" s="722">
        <v>294095</v>
      </c>
      <c r="E3802" s="721">
        <v>2940957012</v>
      </c>
      <c r="F3802" s="721" t="s">
        <v>1836</v>
      </c>
      <c r="G3802" s="1127">
        <v>-805437743</v>
      </c>
      <c r="H3802" s="1128">
        <v>0</v>
      </c>
      <c r="I3802" s="1128">
        <v>0</v>
      </c>
      <c r="J3802" s="1128">
        <v>805437743</v>
      </c>
      <c r="K3802" s="1128">
        <v>0</v>
      </c>
      <c r="L3802" s="1128">
        <v>805437743</v>
      </c>
      <c r="M3802" s="1128">
        <v>0</v>
      </c>
      <c r="N3802" s="1129">
        <v>0</v>
      </c>
      <c r="O3802" s="1128">
        <v>805437743</v>
      </c>
      <c r="P3802" s="1127">
        <v>298011964.90999997</v>
      </c>
      <c r="Q3802" s="1127">
        <v>0</v>
      </c>
      <c r="R3802" s="1127">
        <v>0</v>
      </c>
      <c r="S3802" s="1127">
        <v>0</v>
      </c>
      <c r="T3802" s="1130">
        <v>0</v>
      </c>
      <c r="U3802" s="1130">
        <v>0</v>
      </c>
      <c r="V3802" s="1130">
        <v>0</v>
      </c>
      <c r="W3802" s="1127">
        <v>0</v>
      </c>
      <c r="X3802" s="1130">
        <v>298011964.90999997</v>
      </c>
      <c r="Y3802" s="735">
        <v>0.36999999999999994</v>
      </c>
      <c r="Z3802" s="1131">
        <v>298011964.90999997</v>
      </c>
      <c r="AA3802" s="1131">
        <v>0</v>
      </c>
      <c r="AB3802" s="1131">
        <v>0</v>
      </c>
      <c r="AC3802" s="1131">
        <v>0</v>
      </c>
      <c r="AD3802" s="1131">
        <v>298011964.90999997</v>
      </c>
      <c r="AE3802" s="1131">
        <v>0</v>
      </c>
      <c r="AF3802" s="126"/>
      <c r="AG3802" s="126"/>
      <c r="AH3802" s="126"/>
      <c r="AI3802" s="126"/>
      <c r="AJ3802" s="126"/>
      <c r="AK3802" s="126"/>
      <c r="AL3802" s="126">
        <v>3802</v>
      </c>
    </row>
    <row r="3803" spans="1:38">
      <c r="A3803" s="721" t="s">
        <v>2143</v>
      </c>
      <c r="B3803" s="722">
        <v>29</v>
      </c>
      <c r="C3803" s="722">
        <v>2990</v>
      </c>
      <c r="D3803" s="722">
        <v>299095</v>
      </c>
      <c r="E3803" s="721">
        <v>2990950024</v>
      </c>
      <c r="F3803" s="721" t="s">
        <v>5237</v>
      </c>
      <c r="G3803" s="1127">
        <v>-139</v>
      </c>
      <c r="H3803" s="1128">
        <v>0</v>
      </c>
      <c r="I3803" s="1128">
        <v>-139</v>
      </c>
      <c r="J3803" s="1128">
        <v>0</v>
      </c>
      <c r="K3803" s="1128">
        <v>0</v>
      </c>
      <c r="L3803" s="1128">
        <v>0</v>
      </c>
      <c r="M3803" s="1128">
        <v>0</v>
      </c>
      <c r="N3803" s="1129">
        <v>0</v>
      </c>
      <c r="O3803" s="1128">
        <v>0</v>
      </c>
      <c r="P3803" s="1127">
        <v>0</v>
      </c>
      <c r="Q3803" s="1127">
        <v>0</v>
      </c>
      <c r="R3803" s="1127">
        <v>0</v>
      </c>
      <c r="S3803" s="1127">
        <v>0</v>
      </c>
      <c r="T3803" s="1130">
        <v>0</v>
      </c>
      <c r="U3803" s="1130">
        <v>0</v>
      </c>
      <c r="V3803" s="1130">
        <v>0</v>
      </c>
      <c r="W3803" s="1127">
        <v>0</v>
      </c>
      <c r="X3803" s="1130">
        <v>0</v>
      </c>
      <c r="Y3803" s="735">
        <v>0</v>
      </c>
      <c r="Z3803" s="1131">
        <v>0</v>
      </c>
      <c r="AA3803" s="1131">
        <v>0</v>
      </c>
      <c r="AB3803" s="1131">
        <v>0</v>
      </c>
      <c r="AC3803" s="1131">
        <v>0</v>
      </c>
      <c r="AD3803" s="1131">
        <v>0</v>
      </c>
      <c r="AE3803" s="1131">
        <v>0</v>
      </c>
      <c r="AF3803" s="126"/>
      <c r="AG3803" s="126"/>
      <c r="AH3803" s="126"/>
      <c r="AI3803" s="126"/>
      <c r="AJ3803" s="126"/>
      <c r="AK3803" s="126"/>
      <c r="AL3803" s="126">
        <v>3803</v>
      </c>
    </row>
    <row r="3804" spans="1:38">
      <c r="A3804" s="721" t="s">
        <v>2143</v>
      </c>
      <c r="B3804" s="722">
        <v>29</v>
      </c>
      <c r="C3804" s="722">
        <v>2990</v>
      </c>
      <c r="D3804" s="722">
        <v>299095</v>
      </c>
      <c r="E3804" s="721">
        <v>2990959603</v>
      </c>
      <c r="F3804" s="721" t="s">
        <v>5238</v>
      </c>
      <c r="G3804" s="1127">
        <v>0</v>
      </c>
      <c r="H3804" s="1128">
        <v>0</v>
      </c>
      <c r="I3804" s="1128">
        <v>0</v>
      </c>
      <c r="J3804" s="1128">
        <v>0</v>
      </c>
      <c r="K3804" s="1128">
        <v>0</v>
      </c>
      <c r="L3804" s="1128">
        <v>0</v>
      </c>
      <c r="M3804" s="1128">
        <v>0</v>
      </c>
      <c r="N3804" s="1129">
        <v>0</v>
      </c>
      <c r="O3804" s="1128">
        <v>0</v>
      </c>
      <c r="P3804" s="1127">
        <v>0</v>
      </c>
      <c r="Q3804" s="1127">
        <v>0</v>
      </c>
      <c r="R3804" s="1127">
        <v>0</v>
      </c>
      <c r="S3804" s="1127">
        <v>0</v>
      </c>
      <c r="T3804" s="1130">
        <v>0</v>
      </c>
      <c r="U3804" s="1130">
        <v>0</v>
      </c>
      <c r="V3804" s="1130">
        <v>0</v>
      </c>
      <c r="W3804" s="1127">
        <v>0</v>
      </c>
      <c r="X3804" s="1130">
        <v>0</v>
      </c>
      <c r="Y3804" s="735">
        <v>0</v>
      </c>
      <c r="Z3804" s="1131">
        <v>0</v>
      </c>
      <c r="AA3804" s="1131">
        <v>0</v>
      </c>
      <c r="AB3804" s="1131">
        <v>0</v>
      </c>
      <c r="AC3804" s="1131">
        <v>0</v>
      </c>
      <c r="AD3804" s="1131">
        <v>0</v>
      </c>
      <c r="AE3804" s="1131">
        <v>0</v>
      </c>
      <c r="AF3804" s="126"/>
      <c r="AG3804" s="126"/>
      <c r="AH3804" s="126"/>
      <c r="AI3804" s="126"/>
      <c r="AJ3804" s="126"/>
      <c r="AK3804" s="126"/>
      <c r="AL3804" s="126">
        <v>3804</v>
      </c>
    </row>
    <row r="3805" spans="1:38">
      <c r="A3805" s="721" t="s">
        <v>1996</v>
      </c>
      <c r="B3805" s="722">
        <v>11</v>
      </c>
      <c r="C3805" s="722">
        <v>1111</v>
      </c>
      <c r="D3805" s="722">
        <v>111111</v>
      </c>
      <c r="E3805" s="721">
        <v>1111111155</v>
      </c>
      <c r="F3805" s="721" t="s">
        <v>5249</v>
      </c>
      <c r="G3805" s="1127">
        <v>0</v>
      </c>
      <c r="H3805" s="1128">
        <v>0</v>
      </c>
      <c r="I3805" s="1128">
        <v>0</v>
      </c>
      <c r="J3805" s="1128">
        <v>0</v>
      </c>
      <c r="K3805" s="1128">
        <v>0</v>
      </c>
      <c r="L3805" s="1128">
        <v>0</v>
      </c>
      <c r="M3805" s="1128">
        <v>0</v>
      </c>
      <c r="N3805" s="1129">
        <v>0</v>
      </c>
      <c r="O3805" s="1128">
        <v>0</v>
      </c>
      <c r="P3805" s="1127">
        <v>0</v>
      </c>
      <c r="Q3805" s="1127">
        <v>0</v>
      </c>
      <c r="R3805" s="1127">
        <v>0</v>
      </c>
      <c r="S3805" s="1127">
        <v>0</v>
      </c>
      <c r="T3805" s="1130">
        <v>0</v>
      </c>
      <c r="U3805" s="1130">
        <v>0</v>
      </c>
      <c r="V3805" s="1130">
        <v>0</v>
      </c>
      <c r="W3805" s="1127">
        <v>0</v>
      </c>
      <c r="X3805" s="1130">
        <v>0</v>
      </c>
      <c r="Y3805" s="735">
        <v>0</v>
      </c>
      <c r="Z3805" s="1131">
        <v>0</v>
      </c>
      <c r="AA3805" s="1131">
        <v>0</v>
      </c>
      <c r="AB3805" s="1131">
        <v>0</v>
      </c>
      <c r="AC3805" s="1131">
        <v>0</v>
      </c>
      <c r="AD3805" s="1131">
        <v>0</v>
      </c>
      <c r="AE3805" s="1131">
        <v>0</v>
      </c>
      <c r="AF3805" s="126"/>
      <c r="AG3805" s="126"/>
      <c r="AH3805" s="126"/>
      <c r="AI3805" s="126"/>
      <c r="AJ3805" s="126"/>
      <c r="AK3805" s="126"/>
      <c r="AL3805" s="126">
        <v>3805</v>
      </c>
    </row>
    <row r="3806" spans="1:38">
      <c r="A3806" s="721" t="s">
        <v>1852</v>
      </c>
      <c r="B3806" s="722">
        <v>11</v>
      </c>
      <c r="C3806" s="722">
        <v>1111</v>
      </c>
      <c r="D3806" s="722">
        <v>111111</v>
      </c>
      <c r="E3806" s="721">
        <v>1111111156</v>
      </c>
      <c r="F3806" s="721" t="s">
        <v>5270</v>
      </c>
      <c r="G3806" s="1127">
        <v>0</v>
      </c>
      <c r="H3806" s="1128">
        <v>0</v>
      </c>
      <c r="I3806" s="1128">
        <v>-4345706731.0061474</v>
      </c>
      <c r="J3806" s="1128">
        <v>-4345706731.0100002</v>
      </c>
      <c r="K3806" s="1128">
        <v>0</v>
      </c>
      <c r="L3806" s="1128">
        <v>0</v>
      </c>
      <c r="M3806" s="1128">
        <v>-4345706731.0100002</v>
      </c>
      <c r="N3806" s="1129">
        <v>0</v>
      </c>
      <c r="O3806" s="1128">
        <v>-4345706731.0100002</v>
      </c>
      <c r="P3806" s="1127">
        <v>-1607911490.4737</v>
      </c>
      <c r="Q3806" s="1127">
        <v>0</v>
      </c>
      <c r="R3806" s="1127">
        <v>0</v>
      </c>
      <c r="S3806" s="1127">
        <v>0</v>
      </c>
      <c r="T3806" s="1130">
        <v>0</v>
      </c>
      <c r="U3806" s="1130">
        <v>0</v>
      </c>
      <c r="V3806" s="1130">
        <v>0</v>
      </c>
      <c r="W3806" s="1127">
        <v>0</v>
      </c>
      <c r="X3806" s="1130">
        <v>-1607911490.4737</v>
      </c>
      <c r="Y3806" s="735">
        <v>0.37</v>
      </c>
      <c r="Z3806" s="1131">
        <v>0</v>
      </c>
      <c r="AA3806" s="1131">
        <v>-1607911490.4737</v>
      </c>
      <c r="AB3806" s="1131">
        <v>0</v>
      </c>
      <c r="AC3806" s="1131">
        <v>0</v>
      </c>
      <c r="AD3806" s="1131">
        <v>0</v>
      </c>
      <c r="AE3806" s="1131">
        <v>-1607911490.4737</v>
      </c>
      <c r="AF3806" s="126"/>
      <c r="AG3806" s="126"/>
      <c r="AH3806" s="126"/>
      <c r="AI3806" s="126"/>
      <c r="AJ3806" s="126"/>
      <c r="AK3806" s="126"/>
      <c r="AL3806" s="126">
        <v>3806</v>
      </c>
    </row>
    <row r="3807" spans="1:38">
      <c r="A3807" s="721" t="s">
        <v>1852</v>
      </c>
      <c r="B3807" s="722">
        <v>16</v>
      </c>
      <c r="C3807" s="722">
        <v>1605</v>
      </c>
      <c r="D3807" s="722">
        <v>160542</v>
      </c>
      <c r="E3807" s="721">
        <v>1605429217</v>
      </c>
      <c r="F3807" s="721" t="s">
        <v>5280</v>
      </c>
      <c r="G3807" s="1127">
        <v>11268</v>
      </c>
      <c r="H3807" s="1128">
        <v>0</v>
      </c>
      <c r="I3807" s="1128">
        <v>11267.77</v>
      </c>
      <c r="J3807" s="1128">
        <v>-0.22999999999956344</v>
      </c>
      <c r="K3807" s="1128">
        <v>0</v>
      </c>
      <c r="L3807" s="1128">
        <v>0</v>
      </c>
      <c r="M3807" s="1128">
        <v>-0.22999999999956344</v>
      </c>
      <c r="N3807" s="1129">
        <v>0</v>
      </c>
      <c r="O3807" s="1128">
        <v>-0.22999999999956344</v>
      </c>
      <c r="P3807" s="1127">
        <v>-8.5099999999838472E-2</v>
      </c>
      <c r="Q3807" s="1127">
        <v>0</v>
      </c>
      <c r="R3807" s="1127">
        <v>0</v>
      </c>
      <c r="S3807" s="1127">
        <v>0</v>
      </c>
      <c r="T3807" s="1130">
        <v>0</v>
      </c>
      <c r="U3807" s="1130">
        <v>0</v>
      </c>
      <c r="V3807" s="1130">
        <v>0</v>
      </c>
      <c r="W3807" s="1127">
        <v>0</v>
      </c>
      <c r="X3807" s="1130">
        <v>-8.5099999999838472E-2</v>
      </c>
      <c r="Y3807" s="735">
        <v>0.37</v>
      </c>
      <c r="Z3807" s="1131">
        <v>0</v>
      </c>
      <c r="AA3807" s="1131">
        <v>-8.5099999999838472E-2</v>
      </c>
      <c r="AB3807" s="1131">
        <v>0</v>
      </c>
      <c r="AC3807" s="1131">
        <v>0</v>
      </c>
      <c r="AD3807" s="1131">
        <v>0</v>
      </c>
      <c r="AE3807" s="1131">
        <v>-8.5099999999838472E-2</v>
      </c>
      <c r="AF3807" s="126"/>
      <c r="AG3807" s="126"/>
      <c r="AH3807" s="126"/>
      <c r="AI3807" s="126"/>
      <c r="AJ3807" s="126"/>
      <c r="AK3807" s="126"/>
      <c r="AL3807" s="126">
        <v>3807</v>
      </c>
    </row>
    <row r="3808" spans="1:38">
      <c r="A3808" s="721" t="s">
        <v>1852</v>
      </c>
      <c r="B3808" s="722">
        <v>16</v>
      </c>
      <c r="C3808" s="722">
        <v>1630</v>
      </c>
      <c r="D3808" s="722">
        <v>163015</v>
      </c>
      <c r="E3808" s="721">
        <v>1630151803</v>
      </c>
      <c r="F3808" s="721" t="s">
        <v>5281</v>
      </c>
      <c r="G3808" s="1127">
        <v>2191200</v>
      </c>
      <c r="H3808" s="1128">
        <v>0</v>
      </c>
      <c r="I3808" s="1128">
        <v>2191200</v>
      </c>
      <c r="J3808" s="1128">
        <v>0</v>
      </c>
      <c r="K3808" s="1128">
        <v>0</v>
      </c>
      <c r="L3808" s="1128">
        <v>0</v>
      </c>
      <c r="M3808" s="1128">
        <v>0</v>
      </c>
      <c r="N3808" s="1129">
        <v>0</v>
      </c>
      <c r="O3808" s="1128">
        <v>0</v>
      </c>
      <c r="P3808" s="1127">
        <v>0</v>
      </c>
      <c r="Q3808" s="1127">
        <v>0</v>
      </c>
      <c r="R3808" s="1127">
        <v>0</v>
      </c>
      <c r="S3808" s="1127">
        <v>0</v>
      </c>
      <c r="T3808" s="1130">
        <v>0</v>
      </c>
      <c r="U3808" s="1130">
        <v>0</v>
      </c>
      <c r="V3808" s="1130">
        <v>0</v>
      </c>
      <c r="W3808" s="1127">
        <v>0</v>
      </c>
      <c r="X3808" s="1130">
        <v>0</v>
      </c>
      <c r="Y3808" s="735">
        <v>0</v>
      </c>
      <c r="Z3808" s="1131">
        <v>0</v>
      </c>
      <c r="AA3808" s="1131">
        <v>0</v>
      </c>
      <c r="AB3808" s="1131">
        <v>0</v>
      </c>
      <c r="AC3808" s="1131">
        <v>0</v>
      </c>
      <c r="AD3808" s="1131">
        <v>0</v>
      </c>
      <c r="AE3808" s="1131">
        <v>0</v>
      </c>
      <c r="AF3808" s="126"/>
      <c r="AG3808" s="126"/>
      <c r="AH3808" s="126"/>
      <c r="AI3808" s="126"/>
      <c r="AJ3808" s="126"/>
      <c r="AK3808" s="126"/>
      <c r="AL3808" s="126">
        <v>3808</v>
      </c>
    </row>
    <row r="3809" spans="1:38">
      <c r="A3809" s="721" t="s">
        <v>1891</v>
      </c>
      <c r="B3809" s="722">
        <v>16</v>
      </c>
      <c r="C3809" s="722">
        <v>1690</v>
      </c>
      <c r="D3809" s="722">
        <v>169095</v>
      </c>
      <c r="E3809" s="721">
        <v>1690959760</v>
      </c>
      <c r="F3809" s="721" t="s">
        <v>5282</v>
      </c>
      <c r="G3809" s="1127">
        <v>308230442</v>
      </c>
      <c r="H3809" s="1128">
        <v>0</v>
      </c>
      <c r="I3809" s="1128">
        <v>308230442</v>
      </c>
      <c r="J3809" s="1128">
        <v>0</v>
      </c>
      <c r="K3809" s="1128">
        <v>0</v>
      </c>
      <c r="L3809" s="1128">
        <v>0</v>
      </c>
      <c r="M3809" s="1128">
        <v>0</v>
      </c>
      <c r="N3809" s="1129">
        <v>0</v>
      </c>
      <c r="O3809" s="1128">
        <v>0</v>
      </c>
      <c r="P3809" s="1127">
        <v>0</v>
      </c>
      <c r="Q3809" s="1127">
        <v>0</v>
      </c>
      <c r="R3809" s="1127">
        <v>0</v>
      </c>
      <c r="S3809" s="1127">
        <v>0</v>
      </c>
      <c r="T3809" s="1130">
        <v>0</v>
      </c>
      <c r="U3809" s="1130">
        <v>0</v>
      </c>
      <c r="V3809" s="1130">
        <v>0</v>
      </c>
      <c r="W3809" s="1127">
        <v>0</v>
      </c>
      <c r="X3809" s="1130">
        <v>0</v>
      </c>
      <c r="Y3809" s="735">
        <v>0</v>
      </c>
      <c r="Z3809" s="1131">
        <v>0</v>
      </c>
      <c r="AA3809" s="1131">
        <v>0</v>
      </c>
      <c r="AB3809" s="1131">
        <v>0</v>
      </c>
      <c r="AC3809" s="1131">
        <v>0</v>
      </c>
      <c r="AD3809" s="1131">
        <v>0</v>
      </c>
      <c r="AE3809" s="1131">
        <v>0</v>
      </c>
      <c r="AF3809" s="126"/>
      <c r="AG3809" s="126"/>
      <c r="AH3809" s="126"/>
      <c r="AI3809" s="126"/>
      <c r="AJ3809" s="126"/>
      <c r="AK3809" s="126"/>
      <c r="AL3809" s="126">
        <v>3809</v>
      </c>
    </row>
    <row r="3810" spans="1:38">
      <c r="A3810" s="721" t="s">
        <v>1852</v>
      </c>
      <c r="B3810" s="722">
        <v>19</v>
      </c>
      <c r="C3810" s="722">
        <v>1904</v>
      </c>
      <c r="D3810" s="722">
        <v>190405</v>
      </c>
      <c r="E3810" s="721">
        <v>1904059010</v>
      </c>
      <c r="F3810" s="721" t="s">
        <v>5283</v>
      </c>
      <c r="G3810" s="1127">
        <v>0</v>
      </c>
      <c r="H3810" s="1128">
        <v>0</v>
      </c>
      <c r="I3810" s="1128">
        <v>0</v>
      </c>
      <c r="J3810" s="1128">
        <v>0</v>
      </c>
      <c r="K3810" s="1128">
        <v>0</v>
      </c>
      <c r="L3810" s="1128">
        <v>0</v>
      </c>
      <c r="M3810" s="1128">
        <v>0</v>
      </c>
      <c r="N3810" s="1129">
        <v>0</v>
      </c>
      <c r="O3810" s="1128">
        <v>0</v>
      </c>
      <c r="P3810" s="1127">
        <v>0</v>
      </c>
      <c r="Q3810" s="1127">
        <v>0</v>
      </c>
      <c r="R3810" s="1127">
        <v>0</v>
      </c>
      <c r="S3810" s="1127">
        <v>0</v>
      </c>
      <c r="T3810" s="1130">
        <v>0</v>
      </c>
      <c r="U3810" s="1130">
        <v>0</v>
      </c>
      <c r="V3810" s="1130">
        <v>0</v>
      </c>
      <c r="W3810" s="1127">
        <v>0</v>
      </c>
      <c r="X3810" s="1130">
        <v>0</v>
      </c>
      <c r="Y3810" s="735">
        <v>0</v>
      </c>
      <c r="Z3810" s="1131">
        <v>0</v>
      </c>
      <c r="AA3810" s="1131">
        <v>0</v>
      </c>
      <c r="AB3810" s="1131">
        <v>0</v>
      </c>
      <c r="AC3810" s="1131">
        <v>0</v>
      </c>
      <c r="AD3810" s="1131">
        <v>0</v>
      </c>
      <c r="AE3810" s="1131">
        <v>0</v>
      </c>
      <c r="AF3810" s="126"/>
      <c r="AG3810" s="126"/>
      <c r="AH3810" s="126"/>
      <c r="AI3810" s="126"/>
      <c r="AJ3810" s="126"/>
      <c r="AK3810" s="126"/>
      <c r="AL3810" s="126">
        <v>3810</v>
      </c>
    </row>
    <row r="3811" spans="1:38">
      <c r="A3811" s="721" t="s">
        <v>1852</v>
      </c>
      <c r="B3811" s="722">
        <v>19</v>
      </c>
      <c r="C3811" s="722">
        <v>1904</v>
      </c>
      <c r="D3811" s="722">
        <v>190405</v>
      </c>
      <c r="E3811" s="721">
        <v>1904059020</v>
      </c>
      <c r="F3811" s="721" t="s">
        <v>5284</v>
      </c>
      <c r="G3811" s="1127">
        <v>0</v>
      </c>
      <c r="H3811" s="1128">
        <v>0</v>
      </c>
      <c r="I3811" s="1128">
        <v>0</v>
      </c>
      <c r="J3811" s="1128">
        <v>0</v>
      </c>
      <c r="K3811" s="1128">
        <v>0</v>
      </c>
      <c r="L3811" s="1128">
        <v>0</v>
      </c>
      <c r="M3811" s="1128">
        <v>0</v>
      </c>
      <c r="N3811" s="1129">
        <v>0</v>
      </c>
      <c r="O3811" s="1128">
        <v>0</v>
      </c>
      <c r="P3811" s="1127">
        <v>0</v>
      </c>
      <c r="Q3811" s="1127">
        <v>0</v>
      </c>
      <c r="R3811" s="1127">
        <v>0</v>
      </c>
      <c r="S3811" s="1127">
        <v>0</v>
      </c>
      <c r="T3811" s="1130">
        <v>0</v>
      </c>
      <c r="U3811" s="1130">
        <v>0</v>
      </c>
      <c r="V3811" s="1130">
        <v>0</v>
      </c>
      <c r="W3811" s="1127">
        <v>0</v>
      </c>
      <c r="X3811" s="1130">
        <v>0</v>
      </c>
      <c r="Y3811" s="735">
        <v>0</v>
      </c>
      <c r="Z3811" s="1131">
        <v>0</v>
      </c>
      <c r="AA3811" s="1131">
        <v>0</v>
      </c>
      <c r="AB3811" s="1131">
        <v>0</v>
      </c>
      <c r="AC3811" s="1131">
        <v>0</v>
      </c>
      <c r="AD3811" s="1131">
        <v>0</v>
      </c>
      <c r="AE3811" s="1131">
        <v>0</v>
      </c>
      <c r="AF3811" s="126"/>
      <c r="AG3811" s="126"/>
      <c r="AH3811" s="126"/>
      <c r="AI3811" s="126"/>
      <c r="AJ3811" s="126"/>
      <c r="AK3811" s="126"/>
      <c r="AL3811" s="126">
        <v>3811</v>
      </c>
    </row>
    <row r="3812" spans="1:38">
      <c r="A3812" s="721" t="s">
        <v>1852</v>
      </c>
      <c r="B3812" s="722">
        <v>19</v>
      </c>
      <c r="C3812" s="722">
        <v>1904</v>
      </c>
      <c r="D3812" s="722">
        <v>190405</v>
      </c>
      <c r="E3812" s="721">
        <v>1904059030</v>
      </c>
      <c r="F3812" s="721" t="s">
        <v>5285</v>
      </c>
      <c r="G3812" s="1127">
        <v>0</v>
      </c>
      <c r="H3812" s="1128">
        <v>0</v>
      </c>
      <c r="I3812" s="1128">
        <v>0</v>
      </c>
      <c r="J3812" s="1128">
        <v>0</v>
      </c>
      <c r="K3812" s="1128">
        <v>0</v>
      </c>
      <c r="L3812" s="1128">
        <v>0</v>
      </c>
      <c r="M3812" s="1128">
        <v>0</v>
      </c>
      <c r="N3812" s="1129">
        <v>0</v>
      </c>
      <c r="O3812" s="1128">
        <v>0</v>
      </c>
      <c r="P3812" s="1127">
        <v>0</v>
      </c>
      <c r="Q3812" s="1127">
        <v>0</v>
      </c>
      <c r="R3812" s="1127">
        <v>0</v>
      </c>
      <c r="S3812" s="1127">
        <v>0</v>
      </c>
      <c r="T3812" s="1130">
        <v>0</v>
      </c>
      <c r="U3812" s="1130">
        <v>0</v>
      </c>
      <c r="V3812" s="1130">
        <v>0</v>
      </c>
      <c r="W3812" s="1127">
        <v>0</v>
      </c>
      <c r="X3812" s="1130">
        <v>0</v>
      </c>
      <c r="Y3812" s="735">
        <v>0</v>
      </c>
      <c r="Z3812" s="1131">
        <v>0</v>
      </c>
      <c r="AA3812" s="1131">
        <v>0</v>
      </c>
      <c r="AB3812" s="1131">
        <v>0</v>
      </c>
      <c r="AC3812" s="1131">
        <v>0</v>
      </c>
      <c r="AD3812" s="1131">
        <v>0</v>
      </c>
      <c r="AE3812" s="1131">
        <v>0</v>
      </c>
      <c r="AF3812" s="126"/>
      <c r="AG3812" s="126"/>
      <c r="AH3812" s="126"/>
      <c r="AI3812" s="126"/>
      <c r="AJ3812" s="126"/>
      <c r="AK3812" s="126"/>
      <c r="AL3812" s="126">
        <v>3812</v>
      </c>
    </row>
    <row r="3813" spans="1:38">
      <c r="A3813" s="721" t="s">
        <v>1996</v>
      </c>
      <c r="B3813" s="722">
        <v>19</v>
      </c>
      <c r="C3813" s="722">
        <v>1960</v>
      </c>
      <c r="D3813" s="722">
        <v>196095</v>
      </c>
      <c r="E3813" s="721">
        <v>1960959612</v>
      </c>
      <c r="F3813" s="721" t="s">
        <v>5286</v>
      </c>
      <c r="G3813" s="1127">
        <v>39614849</v>
      </c>
      <c r="H3813" s="1128">
        <v>0</v>
      </c>
      <c r="I3813" s="1128">
        <v>39614849</v>
      </c>
      <c r="J3813" s="1128">
        <v>0</v>
      </c>
      <c r="K3813" s="1128">
        <v>0</v>
      </c>
      <c r="L3813" s="1128">
        <v>0</v>
      </c>
      <c r="M3813" s="1128">
        <v>0</v>
      </c>
      <c r="N3813" s="1129">
        <v>0</v>
      </c>
      <c r="O3813" s="1128">
        <v>0</v>
      </c>
      <c r="P3813" s="1127">
        <v>0</v>
      </c>
      <c r="Q3813" s="1127">
        <v>0</v>
      </c>
      <c r="R3813" s="1127">
        <v>0</v>
      </c>
      <c r="S3813" s="1127">
        <v>0</v>
      </c>
      <c r="T3813" s="1130">
        <v>0</v>
      </c>
      <c r="U3813" s="1130">
        <v>0</v>
      </c>
      <c r="V3813" s="1130">
        <v>0</v>
      </c>
      <c r="W3813" s="1127">
        <v>0</v>
      </c>
      <c r="X3813" s="1130">
        <v>0</v>
      </c>
      <c r="Y3813" s="735">
        <v>0</v>
      </c>
      <c r="Z3813" s="1131">
        <v>0</v>
      </c>
      <c r="AA3813" s="1131">
        <v>0</v>
      </c>
      <c r="AB3813" s="1131">
        <v>0</v>
      </c>
      <c r="AC3813" s="1131">
        <v>0</v>
      </c>
      <c r="AD3813" s="1131">
        <v>0</v>
      </c>
      <c r="AE3813" s="1131">
        <v>0</v>
      </c>
      <c r="AF3813" s="126"/>
      <c r="AG3813" s="126"/>
      <c r="AH3813" s="126"/>
      <c r="AI3813" s="126"/>
      <c r="AJ3813" s="126"/>
      <c r="AK3813" s="126"/>
      <c r="AL3813" s="126">
        <v>3813</v>
      </c>
    </row>
    <row r="3814" spans="1:38">
      <c r="A3814" s="721" t="s">
        <v>1996</v>
      </c>
      <c r="B3814" s="722">
        <v>19</v>
      </c>
      <c r="C3814" s="722">
        <v>1960</v>
      </c>
      <c r="D3814" s="722">
        <v>196095</v>
      </c>
      <c r="E3814" s="721">
        <v>1960959904</v>
      </c>
      <c r="F3814" s="721" t="s">
        <v>5287</v>
      </c>
      <c r="G3814" s="1127">
        <v>876000</v>
      </c>
      <c r="H3814" s="1128">
        <v>0</v>
      </c>
      <c r="I3814" s="1128">
        <v>876000</v>
      </c>
      <c r="J3814" s="1128">
        <v>0</v>
      </c>
      <c r="K3814" s="1128">
        <v>0</v>
      </c>
      <c r="L3814" s="1128">
        <v>0</v>
      </c>
      <c r="M3814" s="1128">
        <v>0</v>
      </c>
      <c r="N3814" s="1129">
        <v>0</v>
      </c>
      <c r="O3814" s="1128">
        <v>0</v>
      </c>
      <c r="P3814" s="1127">
        <v>0</v>
      </c>
      <c r="Q3814" s="1127">
        <v>0</v>
      </c>
      <c r="R3814" s="1127">
        <v>0</v>
      </c>
      <c r="S3814" s="1127">
        <v>0</v>
      </c>
      <c r="T3814" s="1130">
        <v>0</v>
      </c>
      <c r="U3814" s="1130">
        <v>0</v>
      </c>
      <c r="V3814" s="1130">
        <v>0</v>
      </c>
      <c r="W3814" s="1127">
        <v>0</v>
      </c>
      <c r="X3814" s="1130">
        <v>0</v>
      </c>
      <c r="Y3814" s="735">
        <v>0</v>
      </c>
      <c r="Z3814" s="1131">
        <v>0</v>
      </c>
      <c r="AA3814" s="1131">
        <v>0</v>
      </c>
      <c r="AB3814" s="1131">
        <v>0</v>
      </c>
      <c r="AC3814" s="1131">
        <v>0</v>
      </c>
      <c r="AD3814" s="1131">
        <v>0</v>
      </c>
      <c r="AE3814" s="1131">
        <v>0</v>
      </c>
      <c r="AF3814" s="126"/>
      <c r="AG3814" s="126"/>
      <c r="AH3814" s="126"/>
      <c r="AI3814" s="126"/>
      <c r="AJ3814" s="126"/>
      <c r="AK3814" s="126"/>
      <c r="AL3814" s="126">
        <v>3814</v>
      </c>
    </row>
    <row r="3815" spans="1:38">
      <c r="A3815" s="721" t="s">
        <v>1385</v>
      </c>
      <c r="B3815" s="722">
        <v>21</v>
      </c>
      <c r="C3815" s="722">
        <v>2108</v>
      </c>
      <c r="D3815" s="722">
        <v>210805</v>
      </c>
      <c r="E3815" s="721">
        <v>2108059180</v>
      </c>
      <c r="F3815" s="721" t="s">
        <v>5288</v>
      </c>
      <c r="G3815" s="1127">
        <v>-1615133</v>
      </c>
      <c r="H3815" s="1128">
        <v>0</v>
      </c>
      <c r="I3815" s="1128">
        <v>-1615133.3</v>
      </c>
      <c r="J3815" s="1128">
        <v>-0.30000000004656613</v>
      </c>
      <c r="K3815" s="1128">
        <v>0</v>
      </c>
      <c r="L3815" s="1128">
        <v>0</v>
      </c>
      <c r="M3815" s="1128">
        <v>-0.30000000004656613</v>
      </c>
      <c r="N3815" s="1129">
        <v>0</v>
      </c>
      <c r="O3815" s="1128">
        <v>-0.30000000004656613</v>
      </c>
      <c r="P3815" s="1127">
        <v>-0.11100000001722947</v>
      </c>
      <c r="Q3815" s="1127">
        <v>0</v>
      </c>
      <c r="R3815" s="1127">
        <v>0</v>
      </c>
      <c r="S3815" s="1127">
        <v>0</v>
      </c>
      <c r="T3815" s="1130">
        <v>0</v>
      </c>
      <c r="U3815" s="1130">
        <v>0</v>
      </c>
      <c r="V3815" s="1130">
        <v>0</v>
      </c>
      <c r="W3815" s="1127">
        <v>0</v>
      </c>
      <c r="X3815" s="1130">
        <v>-0.11100000001722947</v>
      </c>
      <c r="Y3815" s="735">
        <v>0.37</v>
      </c>
      <c r="Z3815" s="1131">
        <v>0</v>
      </c>
      <c r="AA3815" s="1131">
        <v>-0.11100000001722947</v>
      </c>
      <c r="AB3815" s="1131">
        <v>0</v>
      </c>
      <c r="AC3815" s="1131">
        <v>0</v>
      </c>
      <c r="AD3815" s="1131">
        <v>0</v>
      </c>
      <c r="AE3815" s="1131">
        <v>-0.11100000001722947</v>
      </c>
      <c r="AF3815" s="126"/>
      <c r="AG3815" s="126"/>
      <c r="AH3815" s="126"/>
      <c r="AI3815" s="126"/>
      <c r="AJ3815" s="126"/>
      <c r="AK3815" s="126"/>
      <c r="AL3815" s="126">
        <v>3815</v>
      </c>
    </row>
    <row r="3816" spans="1:38">
      <c r="A3816" s="721" t="s">
        <v>1385</v>
      </c>
      <c r="B3816" s="722">
        <v>21</v>
      </c>
      <c r="C3816" s="722">
        <v>2108</v>
      </c>
      <c r="D3816" s="722">
        <v>210805</v>
      </c>
      <c r="E3816" s="721">
        <v>2108059333</v>
      </c>
      <c r="F3816" s="721" t="s">
        <v>5289</v>
      </c>
      <c r="G3816" s="1127">
        <v>-62540</v>
      </c>
      <c r="H3816" s="1128">
        <v>0</v>
      </c>
      <c r="I3816" s="1128">
        <v>-62539.72</v>
      </c>
      <c r="J3816" s="1128">
        <v>0.27999999999883585</v>
      </c>
      <c r="K3816" s="1128">
        <v>0</v>
      </c>
      <c r="L3816" s="1128">
        <v>0.27999999999883585</v>
      </c>
      <c r="M3816" s="1128">
        <v>0</v>
      </c>
      <c r="N3816" s="1129">
        <v>0</v>
      </c>
      <c r="O3816" s="1128">
        <v>0.27999999999883585</v>
      </c>
      <c r="P3816" s="1127">
        <v>0.10359999999956926</v>
      </c>
      <c r="Q3816" s="1127">
        <v>0</v>
      </c>
      <c r="R3816" s="1127">
        <v>0</v>
      </c>
      <c r="S3816" s="1127">
        <v>0</v>
      </c>
      <c r="T3816" s="1130">
        <v>0</v>
      </c>
      <c r="U3816" s="1130">
        <v>0</v>
      </c>
      <c r="V3816" s="1130">
        <v>0</v>
      </c>
      <c r="W3816" s="1127">
        <v>0</v>
      </c>
      <c r="X3816" s="1130">
        <v>0.10359999999956926</v>
      </c>
      <c r="Y3816" s="735">
        <v>0.37</v>
      </c>
      <c r="Z3816" s="1131">
        <v>0.10359999999956926</v>
      </c>
      <c r="AA3816" s="1131">
        <v>0</v>
      </c>
      <c r="AB3816" s="1131">
        <v>0</v>
      </c>
      <c r="AC3816" s="1131">
        <v>0</v>
      </c>
      <c r="AD3816" s="1131">
        <v>0.10359999999956926</v>
      </c>
      <c r="AE3816" s="1131">
        <v>0</v>
      </c>
      <c r="AF3816" s="126"/>
      <c r="AG3816" s="126"/>
      <c r="AH3816" s="126"/>
      <c r="AI3816" s="126"/>
      <c r="AJ3816" s="126"/>
      <c r="AK3816" s="126"/>
      <c r="AL3816" s="126">
        <v>3816</v>
      </c>
    </row>
    <row r="3817" spans="1:38">
      <c r="A3817" s="721" t="s">
        <v>1385</v>
      </c>
      <c r="B3817" s="722">
        <v>21</v>
      </c>
      <c r="C3817" s="722">
        <v>2109</v>
      </c>
      <c r="D3817" s="722">
        <v>210910</v>
      </c>
      <c r="E3817" s="721">
        <v>2109109024</v>
      </c>
      <c r="F3817" s="721" t="s">
        <v>5290</v>
      </c>
      <c r="G3817" s="1127">
        <v>358309249</v>
      </c>
      <c r="H3817" s="1128">
        <v>0</v>
      </c>
      <c r="I3817" s="1128">
        <v>358309249.20999998</v>
      </c>
      <c r="J3817" s="1128">
        <v>0.20999997854232788</v>
      </c>
      <c r="K3817" s="1128">
        <v>0</v>
      </c>
      <c r="L3817" s="1128">
        <v>0.20999997854232788</v>
      </c>
      <c r="M3817" s="1128">
        <v>0</v>
      </c>
      <c r="N3817" s="1129">
        <v>0</v>
      </c>
      <c r="O3817" s="1128">
        <v>0.20999997854232788</v>
      </c>
      <c r="P3817" s="1127">
        <v>7.7699992060661319E-2</v>
      </c>
      <c r="Q3817" s="1127">
        <v>0</v>
      </c>
      <c r="R3817" s="1127">
        <v>0</v>
      </c>
      <c r="S3817" s="1127">
        <v>0</v>
      </c>
      <c r="T3817" s="1130">
        <v>0</v>
      </c>
      <c r="U3817" s="1130">
        <v>0</v>
      </c>
      <c r="V3817" s="1130">
        <v>0</v>
      </c>
      <c r="W3817" s="1127">
        <v>0</v>
      </c>
      <c r="X3817" s="1130">
        <v>7.7699992060661319E-2</v>
      </c>
      <c r="Y3817" s="735">
        <v>0.37</v>
      </c>
      <c r="Z3817" s="1131">
        <v>7.7699992060661319E-2</v>
      </c>
      <c r="AA3817" s="1131">
        <v>0</v>
      </c>
      <c r="AB3817" s="1131">
        <v>0</v>
      </c>
      <c r="AC3817" s="1131">
        <v>0</v>
      </c>
      <c r="AD3817" s="1131">
        <v>7.7699992060661319E-2</v>
      </c>
      <c r="AE3817" s="1131">
        <v>0</v>
      </c>
      <c r="AF3817" s="126"/>
      <c r="AG3817" s="126"/>
      <c r="AH3817" s="126"/>
      <c r="AI3817" s="126"/>
      <c r="AJ3817" s="126"/>
      <c r="AK3817" s="126"/>
      <c r="AL3817" s="126">
        <v>3817</v>
      </c>
    </row>
    <row r="3818" spans="1:38">
      <c r="A3818" s="721" t="s">
        <v>2111</v>
      </c>
      <c r="B3818" s="722">
        <v>25</v>
      </c>
      <c r="C3818" s="722">
        <v>2519</v>
      </c>
      <c r="D3818" s="722">
        <v>251995</v>
      </c>
      <c r="E3818" s="721">
        <v>2519951007</v>
      </c>
      <c r="F3818" s="721" t="s">
        <v>5291</v>
      </c>
      <c r="G3818" s="1127">
        <v>-15000</v>
      </c>
      <c r="H3818" s="1128">
        <v>0</v>
      </c>
      <c r="I3818" s="1128">
        <v>-15000</v>
      </c>
      <c r="J3818" s="1128">
        <v>0</v>
      </c>
      <c r="K3818" s="1128">
        <v>0</v>
      </c>
      <c r="L3818" s="1128">
        <v>0</v>
      </c>
      <c r="M3818" s="1128">
        <v>0</v>
      </c>
      <c r="N3818" s="1129">
        <v>0</v>
      </c>
      <c r="O3818" s="1128">
        <v>0</v>
      </c>
      <c r="P3818" s="1127">
        <v>0</v>
      </c>
      <c r="Q3818" s="1127">
        <v>0</v>
      </c>
      <c r="R3818" s="1127">
        <v>0</v>
      </c>
      <c r="S3818" s="1127">
        <v>0</v>
      </c>
      <c r="T3818" s="1130">
        <v>0</v>
      </c>
      <c r="U3818" s="1130">
        <v>0</v>
      </c>
      <c r="V3818" s="1130">
        <v>0</v>
      </c>
      <c r="W3818" s="1127">
        <v>0</v>
      </c>
      <c r="X3818" s="1130">
        <v>0</v>
      </c>
      <c r="Y3818" s="735">
        <v>0</v>
      </c>
      <c r="Z3818" s="1131">
        <v>0</v>
      </c>
      <c r="AA3818" s="1131">
        <v>0</v>
      </c>
      <c r="AB3818" s="1131">
        <v>0</v>
      </c>
      <c r="AC3818" s="1131">
        <v>0</v>
      </c>
      <c r="AD3818" s="1131">
        <v>0</v>
      </c>
      <c r="AE3818" s="1131">
        <v>0</v>
      </c>
      <c r="AF3818" s="126"/>
      <c r="AG3818" s="126"/>
      <c r="AH3818" s="126"/>
      <c r="AI3818" s="126"/>
      <c r="AJ3818" s="126"/>
      <c r="AK3818" s="126"/>
      <c r="AL3818" s="126">
        <v>3818</v>
      </c>
    </row>
    <row r="3819" spans="1:38">
      <c r="A3819" s="721" t="s">
        <v>2111</v>
      </c>
      <c r="B3819" s="722">
        <v>25</v>
      </c>
      <c r="C3819" s="722">
        <v>2519</v>
      </c>
      <c r="D3819" s="722">
        <v>251995</v>
      </c>
      <c r="E3819" s="721">
        <v>2519951013</v>
      </c>
      <c r="F3819" s="721" t="s">
        <v>5292</v>
      </c>
      <c r="G3819" s="1127">
        <v>-400000</v>
      </c>
      <c r="H3819" s="1128">
        <v>0</v>
      </c>
      <c r="I3819" s="1128">
        <v>-400000</v>
      </c>
      <c r="J3819" s="1128">
        <v>0</v>
      </c>
      <c r="K3819" s="1128">
        <v>0</v>
      </c>
      <c r="L3819" s="1128">
        <v>0</v>
      </c>
      <c r="M3819" s="1128">
        <v>0</v>
      </c>
      <c r="N3819" s="1129">
        <v>0</v>
      </c>
      <c r="O3819" s="1128">
        <v>0</v>
      </c>
      <c r="P3819" s="1127">
        <v>0</v>
      </c>
      <c r="Q3819" s="1127">
        <v>0</v>
      </c>
      <c r="R3819" s="1127">
        <v>0</v>
      </c>
      <c r="S3819" s="1127">
        <v>0</v>
      </c>
      <c r="T3819" s="1130">
        <v>0</v>
      </c>
      <c r="U3819" s="1130">
        <v>0</v>
      </c>
      <c r="V3819" s="1130">
        <v>0</v>
      </c>
      <c r="W3819" s="1127">
        <v>0</v>
      </c>
      <c r="X3819" s="1130">
        <v>0</v>
      </c>
      <c r="Y3819" s="735">
        <v>0</v>
      </c>
      <c r="Z3819" s="1131">
        <v>0</v>
      </c>
      <c r="AA3819" s="1131">
        <v>0</v>
      </c>
      <c r="AB3819" s="1131">
        <v>0</v>
      </c>
      <c r="AC3819" s="1131">
        <v>0</v>
      </c>
      <c r="AD3819" s="1131">
        <v>0</v>
      </c>
      <c r="AE3819" s="1131">
        <v>0</v>
      </c>
      <c r="AF3819" s="126"/>
      <c r="AG3819" s="126"/>
      <c r="AH3819" s="126"/>
      <c r="AI3819" s="126"/>
      <c r="AJ3819" s="126"/>
      <c r="AK3819" s="126"/>
      <c r="AL3819" s="126">
        <v>3819</v>
      </c>
    </row>
    <row r="3820" spans="1:38">
      <c r="A3820" s="721" t="s">
        <v>2111</v>
      </c>
      <c r="B3820" s="722">
        <v>27</v>
      </c>
      <c r="C3820" s="722">
        <v>2704</v>
      </c>
      <c r="D3820" s="722">
        <v>270495</v>
      </c>
      <c r="E3820" s="721">
        <v>2704959901</v>
      </c>
      <c r="F3820" s="721" t="s">
        <v>5293</v>
      </c>
      <c r="G3820" s="1127">
        <v>0</v>
      </c>
      <c r="H3820" s="1128">
        <v>0</v>
      </c>
      <c r="I3820" s="1128">
        <v>0</v>
      </c>
      <c r="J3820" s="1128">
        <v>0</v>
      </c>
      <c r="K3820" s="1128">
        <v>0</v>
      </c>
      <c r="L3820" s="1128">
        <v>0</v>
      </c>
      <c r="M3820" s="1128">
        <v>0</v>
      </c>
      <c r="N3820" s="1129">
        <v>0</v>
      </c>
      <c r="O3820" s="1128">
        <v>0</v>
      </c>
      <c r="P3820" s="1127">
        <v>0</v>
      </c>
      <c r="Q3820" s="1127">
        <v>0</v>
      </c>
      <c r="R3820" s="1127">
        <v>0</v>
      </c>
      <c r="S3820" s="1127">
        <v>0</v>
      </c>
      <c r="T3820" s="1130">
        <v>0</v>
      </c>
      <c r="U3820" s="1130">
        <v>0</v>
      </c>
      <c r="V3820" s="1130">
        <v>0</v>
      </c>
      <c r="W3820" s="1127">
        <v>0</v>
      </c>
      <c r="X3820" s="1130">
        <v>0</v>
      </c>
      <c r="Y3820" s="735">
        <v>0</v>
      </c>
      <c r="Z3820" s="1131">
        <v>0</v>
      </c>
      <c r="AA3820" s="1131">
        <v>0</v>
      </c>
      <c r="AB3820" s="1131">
        <v>0</v>
      </c>
      <c r="AC3820" s="1131">
        <v>0</v>
      </c>
      <c r="AD3820" s="1131">
        <v>0</v>
      </c>
      <c r="AE3820" s="1131">
        <v>0</v>
      </c>
      <c r="AF3820" s="126"/>
      <c r="AG3820" s="126"/>
      <c r="AH3820" s="126"/>
      <c r="AI3820" s="126"/>
      <c r="AJ3820" s="126"/>
      <c r="AK3820" s="126"/>
      <c r="AL3820" s="126">
        <v>3820</v>
      </c>
    </row>
    <row r="3821" spans="1:38">
      <c r="A3821" s="721" t="s">
        <v>2143</v>
      </c>
      <c r="B3821" s="722">
        <v>29</v>
      </c>
      <c r="C3821" s="722">
        <v>2990</v>
      </c>
      <c r="D3821" s="722">
        <v>299005</v>
      </c>
      <c r="E3821" s="721">
        <v>2990059048</v>
      </c>
      <c r="F3821" s="721" t="s">
        <v>5294</v>
      </c>
      <c r="G3821" s="1127">
        <v>-750152176</v>
      </c>
      <c r="H3821" s="1128">
        <v>0</v>
      </c>
      <c r="I3821" s="1128">
        <v>-750152176</v>
      </c>
      <c r="J3821" s="1128">
        <v>0</v>
      </c>
      <c r="K3821" s="1128">
        <v>0</v>
      </c>
      <c r="L3821" s="1128">
        <v>0</v>
      </c>
      <c r="M3821" s="1128">
        <v>0</v>
      </c>
      <c r="N3821" s="1129">
        <v>0</v>
      </c>
      <c r="O3821" s="1128">
        <v>0</v>
      </c>
      <c r="P3821" s="1127">
        <v>0</v>
      </c>
      <c r="Q3821" s="1127">
        <v>0</v>
      </c>
      <c r="R3821" s="1127">
        <v>0</v>
      </c>
      <c r="S3821" s="1127">
        <v>0</v>
      </c>
      <c r="T3821" s="1130">
        <v>0</v>
      </c>
      <c r="U3821" s="1130">
        <v>0</v>
      </c>
      <c r="V3821" s="1130">
        <v>0</v>
      </c>
      <c r="W3821" s="1127">
        <v>0</v>
      </c>
      <c r="X3821" s="1130">
        <v>0</v>
      </c>
      <c r="Y3821" s="735">
        <v>0</v>
      </c>
      <c r="Z3821" s="1131">
        <v>0</v>
      </c>
      <c r="AA3821" s="1131">
        <v>0</v>
      </c>
      <c r="AB3821" s="1131">
        <v>0</v>
      </c>
      <c r="AC3821" s="1131">
        <v>0</v>
      </c>
      <c r="AD3821" s="1131">
        <v>0</v>
      </c>
      <c r="AE3821" s="1131">
        <v>0</v>
      </c>
      <c r="AF3821" s="126"/>
      <c r="AG3821" s="126"/>
      <c r="AH3821" s="126"/>
      <c r="AI3821" s="126"/>
      <c r="AJ3821" s="126"/>
      <c r="AK3821" s="126"/>
      <c r="AL3821" s="126">
        <v>3821</v>
      </c>
    </row>
    <row r="3822" spans="1:38">
      <c r="A3822" s="721" t="s">
        <v>2143</v>
      </c>
      <c r="B3822" s="722">
        <v>29</v>
      </c>
      <c r="C3822" s="722">
        <v>2990</v>
      </c>
      <c r="D3822" s="722">
        <v>299095</v>
      </c>
      <c r="E3822" s="721">
        <v>2990959261</v>
      </c>
      <c r="F3822" s="721" t="s">
        <v>5295</v>
      </c>
      <c r="G3822" s="1127">
        <v>348430</v>
      </c>
      <c r="H3822" s="1128">
        <v>0</v>
      </c>
      <c r="I3822" s="1128">
        <v>348430.08000000002</v>
      </c>
      <c r="J3822" s="1128">
        <v>8.0000000016298145E-2</v>
      </c>
      <c r="K3822" s="1128">
        <v>0</v>
      </c>
      <c r="L3822" s="1128">
        <v>8.0000000016298145E-2</v>
      </c>
      <c r="M3822" s="1128">
        <v>0</v>
      </c>
      <c r="N3822" s="1129">
        <v>0</v>
      </c>
      <c r="O3822" s="1128">
        <v>8.0000000016298145E-2</v>
      </c>
      <c r="P3822" s="1127">
        <v>2.9600000006030313E-2</v>
      </c>
      <c r="Q3822" s="1127">
        <v>0</v>
      </c>
      <c r="R3822" s="1127">
        <v>0</v>
      </c>
      <c r="S3822" s="1127">
        <v>0</v>
      </c>
      <c r="T3822" s="1130">
        <v>0</v>
      </c>
      <c r="U3822" s="1130">
        <v>0</v>
      </c>
      <c r="V3822" s="1130">
        <v>0</v>
      </c>
      <c r="W3822" s="1127">
        <v>0</v>
      </c>
      <c r="X3822" s="1130">
        <v>2.9600000006030313E-2</v>
      </c>
      <c r="Y3822" s="735">
        <v>0.37</v>
      </c>
      <c r="Z3822" s="1131">
        <v>2.9600000006030313E-2</v>
      </c>
      <c r="AA3822" s="1131">
        <v>0</v>
      </c>
      <c r="AB3822" s="1131">
        <v>0</v>
      </c>
      <c r="AC3822" s="1131">
        <v>0</v>
      </c>
      <c r="AD3822" s="1131">
        <v>2.9600000006030313E-2</v>
      </c>
      <c r="AE3822" s="1131">
        <v>0</v>
      </c>
      <c r="AF3822" s="126"/>
      <c r="AG3822" s="126"/>
      <c r="AH3822" s="126"/>
      <c r="AI3822" s="126"/>
      <c r="AJ3822" s="126"/>
      <c r="AK3822" s="126"/>
      <c r="AL3822" s="126">
        <v>3822</v>
      </c>
    </row>
    <row r="3823" spans="1:38">
      <c r="A3823" s="721" t="s">
        <v>1846</v>
      </c>
      <c r="B3823" s="722">
        <v>11</v>
      </c>
      <c r="C3823" s="722">
        <v>1115</v>
      </c>
      <c r="D3823" s="722">
        <v>111515</v>
      </c>
      <c r="E3823" s="721">
        <v>1115151888</v>
      </c>
      <c r="F3823" s="721" t="s">
        <v>5296</v>
      </c>
      <c r="G3823" s="1127">
        <v>3651614508</v>
      </c>
      <c r="H3823" s="1128">
        <v>0</v>
      </c>
      <c r="I3823" s="1128">
        <v>3651614507.8800001</v>
      </c>
      <c r="J3823" s="1128">
        <v>-0.11999988555908203</v>
      </c>
      <c r="K3823" s="1128">
        <v>-0.11999988555908203</v>
      </c>
      <c r="L3823" s="1128">
        <v>0</v>
      </c>
      <c r="M3823" s="1128">
        <v>0</v>
      </c>
      <c r="N3823" s="1129">
        <v>0</v>
      </c>
      <c r="O3823" s="1128">
        <v>0</v>
      </c>
      <c r="P3823" s="1127">
        <v>0</v>
      </c>
      <c r="Q3823" s="1127">
        <v>0</v>
      </c>
      <c r="R3823" s="1127">
        <v>0</v>
      </c>
      <c r="S3823" s="1127">
        <v>0</v>
      </c>
      <c r="T3823" s="1130">
        <v>0</v>
      </c>
      <c r="U3823" s="1130">
        <v>0</v>
      </c>
      <c r="V3823" s="1130">
        <v>0</v>
      </c>
      <c r="W3823" s="1127">
        <v>0</v>
      </c>
      <c r="X3823" s="1130">
        <v>0</v>
      </c>
      <c r="Y3823" s="735">
        <v>0</v>
      </c>
      <c r="Z3823" s="1131">
        <v>0</v>
      </c>
      <c r="AA3823" s="1131">
        <v>0</v>
      </c>
      <c r="AB3823" s="1131">
        <v>0</v>
      </c>
      <c r="AC3823" s="1131">
        <v>0</v>
      </c>
      <c r="AD3823" s="1131">
        <v>0</v>
      </c>
      <c r="AE3823" s="1131">
        <v>0</v>
      </c>
      <c r="AF3823" s="126"/>
      <c r="AG3823" s="126"/>
      <c r="AH3823" s="126"/>
      <c r="AI3823" s="126"/>
      <c r="AJ3823" s="126"/>
      <c r="AK3823" s="126"/>
      <c r="AL3823" s="126">
        <v>3823</v>
      </c>
    </row>
    <row r="3824" spans="1:38">
      <c r="A3824" s="721" t="s">
        <v>2111</v>
      </c>
      <c r="B3824" s="722">
        <v>25</v>
      </c>
      <c r="C3824" s="722">
        <v>2503</v>
      </c>
      <c r="D3824" s="722">
        <v>250310</v>
      </c>
      <c r="E3824" s="721">
        <v>2503109221</v>
      </c>
      <c r="F3824" s="721" t="s">
        <v>5297</v>
      </c>
      <c r="G3824" s="1127">
        <v>-4239284</v>
      </c>
      <c r="H3824" s="1128">
        <v>0</v>
      </c>
      <c r="I3824" s="1128">
        <v>-4239284</v>
      </c>
      <c r="J3824" s="1128">
        <v>0</v>
      </c>
      <c r="K3824" s="1128">
        <v>0</v>
      </c>
      <c r="L3824" s="1128">
        <v>0</v>
      </c>
      <c r="M3824" s="1128">
        <v>0</v>
      </c>
      <c r="N3824" s="1129">
        <v>0</v>
      </c>
      <c r="O3824" s="1128">
        <v>0</v>
      </c>
      <c r="P3824" s="1127">
        <v>0</v>
      </c>
      <c r="Q3824" s="1127">
        <v>0</v>
      </c>
      <c r="R3824" s="1127">
        <v>0</v>
      </c>
      <c r="S3824" s="1127">
        <v>0</v>
      </c>
      <c r="T3824" s="1130">
        <v>0</v>
      </c>
      <c r="U3824" s="1130">
        <v>0</v>
      </c>
      <c r="V3824" s="1130">
        <v>0</v>
      </c>
      <c r="W3824" s="1127">
        <v>0</v>
      </c>
      <c r="X3824" s="1130">
        <v>0</v>
      </c>
      <c r="Y3824" s="735">
        <v>0</v>
      </c>
      <c r="Z3824" s="1131">
        <v>0</v>
      </c>
      <c r="AA3824" s="1131">
        <v>0</v>
      </c>
      <c r="AB3824" s="1131">
        <v>0</v>
      </c>
      <c r="AC3824" s="1131">
        <v>0</v>
      </c>
      <c r="AD3824" s="1131">
        <v>0</v>
      </c>
      <c r="AE3824" s="1131">
        <v>0</v>
      </c>
      <c r="AF3824" s="126"/>
      <c r="AG3824" s="126"/>
      <c r="AH3824" s="126"/>
      <c r="AI3824" s="126"/>
      <c r="AJ3824" s="126"/>
      <c r="AK3824" s="126"/>
      <c r="AL3824" s="126">
        <v>3824</v>
      </c>
    </row>
    <row r="3825" spans="1:38">
      <c r="A3825" s="721" t="s">
        <v>2111</v>
      </c>
      <c r="B3825" s="722">
        <v>25</v>
      </c>
      <c r="C3825" s="722">
        <v>2503</v>
      </c>
      <c r="D3825" s="722">
        <v>250310</v>
      </c>
      <c r="E3825" s="721">
        <v>2503109224</v>
      </c>
      <c r="F3825" s="721" t="s">
        <v>5298</v>
      </c>
      <c r="G3825" s="1127">
        <v>-16005</v>
      </c>
      <c r="H3825" s="1128">
        <v>0</v>
      </c>
      <c r="I3825" s="1128">
        <v>-16005</v>
      </c>
      <c r="J3825" s="1128">
        <v>0</v>
      </c>
      <c r="K3825" s="1128">
        <v>0</v>
      </c>
      <c r="L3825" s="1128">
        <v>0</v>
      </c>
      <c r="M3825" s="1128">
        <v>0</v>
      </c>
      <c r="N3825" s="1129">
        <v>0</v>
      </c>
      <c r="O3825" s="1128">
        <v>0</v>
      </c>
      <c r="P3825" s="1127">
        <v>0</v>
      </c>
      <c r="Q3825" s="1127">
        <v>0</v>
      </c>
      <c r="R3825" s="1127">
        <v>0</v>
      </c>
      <c r="S3825" s="1127">
        <v>0</v>
      </c>
      <c r="T3825" s="1130">
        <v>0</v>
      </c>
      <c r="U3825" s="1130">
        <v>0</v>
      </c>
      <c r="V3825" s="1130">
        <v>0</v>
      </c>
      <c r="W3825" s="1127">
        <v>0</v>
      </c>
      <c r="X3825" s="1130">
        <v>0</v>
      </c>
      <c r="Y3825" s="735">
        <v>0</v>
      </c>
      <c r="Z3825" s="1131">
        <v>0</v>
      </c>
      <c r="AA3825" s="1131">
        <v>0</v>
      </c>
      <c r="AB3825" s="1131">
        <v>0</v>
      </c>
      <c r="AC3825" s="1131">
        <v>0</v>
      </c>
      <c r="AD3825" s="1131">
        <v>0</v>
      </c>
      <c r="AE3825" s="1131">
        <v>0</v>
      </c>
      <c r="AF3825" s="126"/>
      <c r="AG3825" s="126"/>
      <c r="AH3825" s="126"/>
      <c r="AI3825" s="126"/>
      <c r="AJ3825" s="126"/>
      <c r="AK3825" s="126"/>
      <c r="AL3825" s="126">
        <v>3825</v>
      </c>
    </row>
    <row r="3826" spans="1:38">
      <c r="A3826" s="721" t="s">
        <v>2111</v>
      </c>
      <c r="B3826" s="722">
        <v>25</v>
      </c>
      <c r="C3826" s="722">
        <v>2519</v>
      </c>
      <c r="D3826" s="722">
        <v>251905</v>
      </c>
      <c r="E3826" s="721">
        <v>2519050010</v>
      </c>
      <c r="F3826" s="721" t="s">
        <v>5299</v>
      </c>
      <c r="G3826" s="1127">
        <v>180612</v>
      </c>
      <c r="H3826" s="1128">
        <v>0</v>
      </c>
      <c r="I3826" s="1128">
        <v>180611.52</v>
      </c>
      <c r="J3826" s="1128">
        <v>-0.48000000001047738</v>
      </c>
      <c r="K3826" s="1128">
        <v>0</v>
      </c>
      <c r="L3826" s="1128">
        <v>0</v>
      </c>
      <c r="M3826" s="1128">
        <v>-0.48000000001047738</v>
      </c>
      <c r="N3826" s="1129">
        <v>0</v>
      </c>
      <c r="O3826" s="1128">
        <v>-0.48000000001047738</v>
      </c>
      <c r="P3826" s="1127">
        <v>-0.17760000000387663</v>
      </c>
      <c r="Q3826" s="1127">
        <v>0</v>
      </c>
      <c r="R3826" s="1127">
        <v>0</v>
      </c>
      <c r="S3826" s="1127">
        <v>0</v>
      </c>
      <c r="T3826" s="1130">
        <v>0</v>
      </c>
      <c r="U3826" s="1130">
        <v>0</v>
      </c>
      <c r="V3826" s="1130">
        <v>0</v>
      </c>
      <c r="W3826" s="1127">
        <v>0</v>
      </c>
      <c r="X3826" s="1130">
        <v>-0.17760000000387663</v>
      </c>
      <c r="Y3826" s="735">
        <v>0.37</v>
      </c>
      <c r="Z3826" s="1131">
        <v>0</v>
      </c>
      <c r="AA3826" s="1131">
        <v>-0.17760000000387663</v>
      </c>
      <c r="AB3826" s="1131">
        <v>0</v>
      </c>
      <c r="AC3826" s="1131">
        <v>0</v>
      </c>
      <c r="AD3826" s="1131">
        <v>0</v>
      </c>
      <c r="AE3826" s="1131">
        <v>-0.17760000000387663</v>
      </c>
      <c r="AF3826" s="126"/>
      <c r="AG3826" s="126"/>
      <c r="AH3826" s="126"/>
      <c r="AI3826" s="126"/>
      <c r="AJ3826" s="126"/>
      <c r="AK3826" s="126"/>
      <c r="AL3826" s="126">
        <v>3826</v>
      </c>
    </row>
    <row r="3827" spans="1:38">
      <c r="A3827" s="721" t="s">
        <v>2143</v>
      </c>
      <c r="B3827" s="722">
        <v>29</v>
      </c>
      <c r="C3827" s="722">
        <v>2990</v>
      </c>
      <c r="D3827" s="722">
        <v>299005</v>
      </c>
      <c r="E3827" s="721">
        <v>2990059011</v>
      </c>
      <c r="F3827" s="721" t="s">
        <v>5300</v>
      </c>
      <c r="G3827" s="1127">
        <v>-1500474799</v>
      </c>
      <c r="H3827" s="1128">
        <v>0</v>
      </c>
      <c r="I3827" s="1128">
        <v>-1500474799.0799999</v>
      </c>
      <c r="J3827" s="1128">
        <v>-7.9999923706054688E-2</v>
      </c>
      <c r="K3827" s="1128">
        <v>0</v>
      </c>
      <c r="L3827" s="1128">
        <v>0</v>
      </c>
      <c r="M3827" s="1128">
        <v>-7.9999923706054688E-2</v>
      </c>
      <c r="N3827" s="1129">
        <v>0</v>
      </c>
      <c r="O3827" s="1128">
        <v>-7.9999923706054688E-2</v>
      </c>
      <c r="P3827" s="1127">
        <v>-2.9599971771240234E-2</v>
      </c>
      <c r="Q3827" s="1127">
        <v>0</v>
      </c>
      <c r="R3827" s="1127">
        <v>0</v>
      </c>
      <c r="S3827" s="1127">
        <v>0</v>
      </c>
      <c r="T3827" s="1130">
        <v>0</v>
      </c>
      <c r="U3827" s="1130">
        <v>0</v>
      </c>
      <c r="V3827" s="1130">
        <v>0</v>
      </c>
      <c r="W3827" s="1127">
        <v>0</v>
      </c>
      <c r="X3827" s="1130">
        <v>-2.9599971771240234E-2</v>
      </c>
      <c r="Y3827" s="735">
        <v>0.37</v>
      </c>
      <c r="Z3827" s="1131">
        <v>0</v>
      </c>
      <c r="AA3827" s="1131">
        <v>-2.9599971771240234E-2</v>
      </c>
      <c r="AB3827" s="1131">
        <v>0</v>
      </c>
      <c r="AC3827" s="1131">
        <v>0</v>
      </c>
      <c r="AD3827" s="1131">
        <v>0</v>
      </c>
      <c r="AE3827" s="1131">
        <v>-2.9599971771240234E-2</v>
      </c>
      <c r="AF3827" s="126"/>
      <c r="AG3827" s="126"/>
      <c r="AH3827" s="126"/>
      <c r="AI3827" s="126"/>
      <c r="AJ3827" s="126"/>
      <c r="AK3827" s="126"/>
      <c r="AL3827" s="126">
        <v>3827</v>
      </c>
    </row>
    <row r="3828" spans="1:38">
      <c r="A3828" s="721" t="s">
        <v>2143</v>
      </c>
      <c r="B3828" s="722">
        <v>29</v>
      </c>
      <c r="C3828" s="722">
        <v>2990</v>
      </c>
      <c r="D3828" s="722">
        <v>299005</v>
      </c>
      <c r="E3828" s="721">
        <v>2990059038</v>
      </c>
      <c r="F3828" s="721" t="s">
        <v>5301</v>
      </c>
      <c r="G3828" s="1127">
        <v>-43178282105</v>
      </c>
      <c r="H3828" s="1128">
        <v>0</v>
      </c>
      <c r="I3828" s="1128">
        <v>-43178282104.650002</v>
      </c>
      <c r="J3828" s="1128">
        <v>0.34999847412109375</v>
      </c>
      <c r="K3828" s="1128">
        <v>0</v>
      </c>
      <c r="L3828" s="1128">
        <v>0.34999847412109375</v>
      </c>
      <c r="M3828" s="1128">
        <v>0</v>
      </c>
      <c r="N3828" s="1129">
        <v>0</v>
      </c>
      <c r="O3828" s="1128">
        <v>0.34999847412109375</v>
      </c>
      <c r="P3828" s="1127">
        <v>0.12949943542480469</v>
      </c>
      <c r="Q3828" s="1127">
        <v>0</v>
      </c>
      <c r="R3828" s="1127">
        <v>0</v>
      </c>
      <c r="S3828" s="1127">
        <v>0</v>
      </c>
      <c r="T3828" s="1130">
        <v>0</v>
      </c>
      <c r="U3828" s="1130">
        <v>0</v>
      </c>
      <c r="V3828" s="1130">
        <v>0</v>
      </c>
      <c r="W3828" s="1127">
        <v>0</v>
      </c>
      <c r="X3828" s="1130">
        <v>0.12949943542480469</v>
      </c>
      <c r="Y3828" s="735">
        <v>0.37</v>
      </c>
      <c r="Z3828" s="1131">
        <v>0.12949943542480469</v>
      </c>
      <c r="AA3828" s="1131">
        <v>0</v>
      </c>
      <c r="AB3828" s="1131">
        <v>0</v>
      </c>
      <c r="AC3828" s="1131">
        <v>0</v>
      </c>
      <c r="AD3828" s="1131">
        <v>0.12949943542480469</v>
      </c>
      <c r="AE3828" s="1131">
        <v>0</v>
      </c>
      <c r="AF3828" s="126"/>
      <c r="AG3828" s="126"/>
      <c r="AH3828" s="126"/>
      <c r="AI3828" s="126"/>
      <c r="AJ3828" s="126"/>
      <c r="AK3828" s="126"/>
      <c r="AL3828" s="126">
        <v>3828</v>
      </c>
    </row>
    <row r="3829" spans="1:38">
      <c r="A3829" s="721" t="s">
        <v>2143</v>
      </c>
      <c r="B3829" s="722">
        <v>29</v>
      </c>
      <c r="C3829" s="722">
        <v>2990</v>
      </c>
      <c r="D3829" s="722">
        <v>299005</v>
      </c>
      <c r="E3829" s="721">
        <v>2990059325</v>
      </c>
      <c r="F3829" s="721" t="s">
        <v>5302</v>
      </c>
      <c r="G3829" s="1127">
        <v>-8037</v>
      </c>
      <c r="H3829" s="1128">
        <v>0</v>
      </c>
      <c r="I3829" s="1128">
        <v>-8037.45</v>
      </c>
      <c r="J3829" s="1128">
        <v>-0.4499999999998181</v>
      </c>
      <c r="K3829" s="1128">
        <v>0</v>
      </c>
      <c r="L3829" s="1128">
        <v>0</v>
      </c>
      <c r="M3829" s="1128">
        <v>-0.4499999999998181</v>
      </c>
      <c r="N3829" s="1129">
        <v>0</v>
      </c>
      <c r="O3829" s="1128">
        <v>-0.4499999999998181</v>
      </c>
      <c r="P3829" s="1127">
        <v>-0.1664999999999327</v>
      </c>
      <c r="Q3829" s="1127">
        <v>0</v>
      </c>
      <c r="R3829" s="1127">
        <v>0</v>
      </c>
      <c r="S3829" s="1127">
        <v>0</v>
      </c>
      <c r="T3829" s="1130">
        <v>0</v>
      </c>
      <c r="U3829" s="1130">
        <v>0</v>
      </c>
      <c r="V3829" s="1130">
        <v>0</v>
      </c>
      <c r="W3829" s="1127">
        <v>0</v>
      </c>
      <c r="X3829" s="1130">
        <v>-0.1664999999999327</v>
      </c>
      <c r="Y3829" s="735">
        <v>0.37</v>
      </c>
      <c r="Z3829" s="1131">
        <v>0</v>
      </c>
      <c r="AA3829" s="1131">
        <v>-0.1664999999999327</v>
      </c>
      <c r="AB3829" s="1131">
        <v>0</v>
      </c>
      <c r="AC3829" s="1131">
        <v>0</v>
      </c>
      <c r="AD3829" s="1131">
        <v>0</v>
      </c>
      <c r="AE3829" s="1131">
        <v>-0.1664999999999327</v>
      </c>
      <c r="AF3829" s="126"/>
      <c r="AG3829" s="126"/>
      <c r="AH3829" s="126"/>
      <c r="AI3829" s="126"/>
      <c r="AJ3829" s="126"/>
      <c r="AK3829" s="126"/>
      <c r="AL3829" s="126">
        <v>3829</v>
      </c>
    </row>
    <row r="3830" spans="1:38">
      <c r="A3830" s="721" t="s">
        <v>2143</v>
      </c>
      <c r="B3830" s="722">
        <v>29</v>
      </c>
      <c r="C3830" s="722">
        <v>2990</v>
      </c>
      <c r="D3830" s="722">
        <v>299095</v>
      </c>
      <c r="E3830" s="721">
        <v>2990951312</v>
      </c>
      <c r="F3830" s="721" t="s">
        <v>5303</v>
      </c>
      <c r="G3830" s="1127">
        <v>19090</v>
      </c>
      <c r="H3830" s="1128">
        <v>0</v>
      </c>
      <c r="I3830" s="1128">
        <v>19090</v>
      </c>
      <c r="J3830" s="1128">
        <v>0</v>
      </c>
      <c r="K3830" s="1128">
        <v>0</v>
      </c>
      <c r="L3830" s="1128">
        <v>0</v>
      </c>
      <c r="M3830" s="1128">
        <v>0</v>
      </c>
      <c r="N3830" s="1129">
        <v>0</v>
      </c>
      <c r="O3830" s="1128">
        <v>0</v>
      </c>
      <c r="P3830" s="1127">
        <v>0</v>
      </c>
      <c r="Q3830" s="1127">
        <v>0</v>
      </c>
      <c r="R3830" s="1127">
        <v>0</v>
      </c>
      <c r="S3830" s="1127">
        <v>0</v>
      </c>
      <c r="T3830" s="1130">
        <v>0</v>
      </c>
      <c r="U3830" s="1130">
        <v>0</v>
      </c>
      <c r="V3830" s="1130">
        <v>0</v>
      </c>
      <c r="W3830" s="1127">
        <v>0</v>
      </c>
      <c r="X3830" s="1130">
        <v>0</v>
      </c>
      <c r="Y3830" s="735">
        <v>0</v>
      </c>
      <c r="Z3830" s="1131">
        <v>0</v>
      </c>
      <c r="AA3830" s="1131">
        <v>0</v>
      </c>
      <c r="AB3830" s="1131">
        <v>0</v>
      </c>
      <c r="AC3830" s="1131">
        <v>0</v>
      </c>
      <c r="AD3830" s="1131">
        <v>0</v>
      </c>
      <c r="AE3830" s="1131">
        <v>0</v>
      </c>
      <c r="AF3830" s="126"/>
      <c r="AG3830" s="126"/>
      <c r="AH3830" s="126"/>
      <c r="AI3830" s="126"/>
      <c r="AJ3830" s="126"/>
      <c r="AK3830" s="126"/>
      <c r="AL3830" s="126">
        <v>3830</v>
      </c>
    </row>
    <row r="3831" spans="1:38">
      <c r="A3831" s="721" t="s">
        <v>2143</v>
      </c>
      <c r="B3831" s="722">
        <v>29</v>
      </c>
      <c r="C3831" s="722">
        <v>2990</v>
      </c>
      <c r="D3831" s="722">
        <v>299095</v>
      </c>
      <c r="E3831" s="721">
        <v>2990951313</v>
      </c>
      <c r="F3831" s="721" t="s">
        <v>5304</v>
      </c>
      <c r="G3831" s="1127">
        <v>-27821319</v>
      </c>
      <c r="H3831" s="1128">
        <v>0</v>
      </c>
      <c r="I3831" s="1128">
        <v>-27821319</v>
      </c>
      <c r="J3831" s="1128">
        <v>0</v>
      </c>
      <c r="K3831" s="1128">
        <v>0</v>
      </c>
      <c r="L3831" s="1128">
        <v>0</v>
      </c>
      <c r="M3831" s="1128">
        <v>0</v>
      </c>
      <c r="N3831" s="1129">
        <v>0</v>
      </c>
      <c r="O3831" s="1128">
        <v>0</v>
      </c>
      <c r="P3831" s="1127">
        <v>0</v>
      </c>
      <c r="Q3831" s="1127">
        <v>0</v>
      </c>
      <c r="R3831" s="1127">
        <v>0</v>
      </c>
      <c r="S3831" s="1127">
        <v>0</v>
      </c>
      <c r="T3831" s="1130">
        <v>0</v>
      </c>
      <c r="U3831" s="1130">
        <v>0</v>
      </c>
      <c r="V3831" s="1130">
        <v>0</v>
      </c>
      <c r="W3831" s="1127">
        <v>0</v>
      </c>
      <c r="X3831" s="1130">
        <v>0</v>
      </c>
      <c r="Y3831" s="735">
        <v>0</v>
      </c>
      <c r="Z3831" s="1131">
        <v>0</v>
      </c>
      <c r="AA3831" s="1131">
        <v>0</v>
      </c>
      <c r="AB3831" s="1131">
        <v>0</v>
      </c>
      <c r="AC3831" s="1131">
        <v>0</v>
      </c>
      <c r="AD3831" s="1131">
        <v>0</v>
      </c>
      <c r="AE3831" s="1131">
        <v>0</v>
      </c>
      <c r="AF3831" s="126"/>
      <c r="AG3831" s="126"/>
      <c r="AH3831" s="126"/>
      <c r="AI3831" s="126"/>
      <c r="AJ3831" s="126"/>
      <c r="AK3831" s="126"/>
      <c r="AL3831" s="126">
        <v>3831</v>
      </c>
    </row>
    <row r="3832" spans="1:38">
      <c r="A3832" s="721" t="s">
        <v>1852</v>
      </c>
      <c r="B3832" s="722">
        <v>16</v>
      </c>
      <c r="C3832" s="722">
        <v>1690</v>
      </c>
      <c r="D3832" s="722">
        <v>169095</v>
      </c>
      <c r="E3832" s="721">
        <v>1690959328</v>
      </c>
      <c r="F3832" s="721" t="s">
        <v>5305</v>
      </c>
      <c r="G3832" s="1127">
        <v>45100</v>
      </c>
      <c r="H3832" s="1128">
        <v>0</v>
      </c>
      <c r="I3832" s="1128">
        <v>45100</v>
      </c>
      <c r="J3832" s="1128">
        <v>0</v>
      </c>
      <c r="K3832" s="1128">
        <v>0</v>
      </c>
      <c r="L3832" s="1128">
        <v>0</v>
      </c>
      <c r="M3832" s="1128">
        <v>0</v>
      </c>
      <c r="N3832" s="1129">
        <v>0</v>
      </c>
      <c r="O3832" s="1128">
        <v>0</v>
      </c>
      <c r="P3832" s="1127">
        <v>0</v>
      </c>
      <c r="Q3832" s="1127">
        <v>0</v>
      </c>
      <c r="R3832" s="1127">
        <v>0</v>
      </c>
      <c r="S3832" s="1127">
        <v>0</v>
      </c>
      <c r="T3832" s="1130">
        <v>0</v>
      </c>
      <c r="U3832" s="1130">
        <v>0</v>
      </c>
      <c r="V3832" s="1130">
        <v>0</v>
      </c>
      <c r="W3832" s="1127">
        <v>0</v>
      </c>
      <c r="X3832" s="1130">
        <v>0</v>
      </c>
      <c r="Y3832" s="735">
        <v>0</v>
      </c>
      <c r="Z3832" s="1131">
        <v>0</v>
      </c>
      <c r="AA3832" s="1131">
        <v>0</v>
      </c>
      <c r="AB3832" s="1131">
        <v>0</v>
      </c>
      <c r="AC3832" s="1131">
        <v>0</v>
      </c>
      <c r="AD3832" s="1131">
        <v>0</v>
      </c>
      <c r="AE3832" s="1131">
        <v>0</v>
      </c>
      <c r="AF3832" s="126"/>
      <c r="AG3832" s="126"/>
      <c r="AH3832" s="126"/>
      <c r="AI3832" s="126"/>
      <c r="AJ3832" s="126"/>
      <c r="AK3832" s="126"/>
      <c r="AL3832" s="126">
        <v>3832</v>
      </c>
    </row>
    <row r="3833" spans="1:38">
      <c r="A3833" s="721" t="s">
        <v>1849</v>
      </c>
      <c r="B3833" s="722">
        <v>13</v>
      </c>
      <c r="C3833" s="722">
        <v>1351</v>
      </c>
      <c r="D3833" s="722">
        <v>135145</v>
      </c>
      <c r="E3833" s="721">
        <v>1351450109</v>
      </c>
      <c r="F3833" s="721" t="s">
        <v>5306</v>
      </c>
      <c r="G3833" s="1127">
        <v>-5321700000</v>
      </c>
      <c r="H3833" s="1128">
        <v>0</v>
      </c>
      <c r="I3833" s="1128">
        <v>0</v>
      </c>
      <c r="J3833" s="1128">
        <v>5321700000</v>
      </c>
      <c r="K3833" s="1128">
        <v>0</v>
      </c>
      <c r="L3833" s="1128">
        <v>5321700000</v>
      </c>
      <c r="M3833" s="1128">
        <v>0</v>
      </c>
      <c r="N3833" s="1129">
        <v>0</v>
      </c>
      <c r="O3833" s="1128">
        <v>5321700000</v>
      </c>
      <c r="P3833" s="1127">
        <v>1969029000</v>
      </c>
      <c r="Q3833" s="1127">
        <v>0</v>
      </c>
      <c r="R3833" s="1127">
        <v>0</v>
      </c>
      <c r="S3833" s="1127">
        <v>0</v>
      </c>
      <c r="T3833" s="1130">
        <v>0</v>
      </c>
      <c r="U3833" s="1130">
        <v>0</v>
      </c>
      <c r="V3833" s="1130">
        <v>0</v>
      </c>
      <c r="W3833" s="1127">
        <v>0</v>
      </c>
      <c r="X3833" s="1130">
        <v>1969029000</v>
      </c>
      <c r="Y3833" s="735">
        <v>0.37</v>
      </c>
      <c r="Z3833" s="1131">
        <v>1969029000</v>
      </c>
      <c r="AA3833" s="1131">
        <v>0</v>
      </c>
      <c r="AB3833" s="1131">
        <v>0</v>
      </c>
      <c r="AC3833" s="1131">
        <v>0</v>
      </c>
      <c r="AD3833" s="1131">
        <v>1969029000</v>
      </c>
      <c r="AE3833" s="1131">
        <v>0</v>
      </c>
      <c r="AF3833" s="126"/>
      <c r="AG3833" s="126"/>
      <c r="AH3833" s="126"/>
      <c r="AI3833" s="126"/>
      <c r="AJ3833" s="126"/>
      <c r="AK3833" s="126"/>
      <c r="AL3833" s="126">
        <v>3833</v>
      </c>
    </row>
    <row r="3834" spans="1:38">
      <c r="A3834" s="721" t="s">
        <v>1891</v>
      </c>
      <c r="B3834" s="722">
        <v>14</v>
      </c>
      <c r="C3834" s="722">
        <v>1491</v>
      </c>
      <c r="D3834" s="722">
        <v>149115</v>
      </c>
      <c r="E3834" s="721">
        <v>1491159701</v>
      </c>
      <c r="F3834" s="721" t="s">
        <v>5316</v>
      </c>
      <c r="G3834" s="1127">
        <v>-2716616</v>
      </c>
      <c r="H3834" s="1128">
        <v>0</v>
      </c>
      <c r="I3834" s="1128">
        <v>-2716616.01</v>
      </c>
      <c r="J3834" s="1128">
        <v>-9.9999997764825821E-3</v>
      </c>
      <c r="K3834" s="1128">
        <v>0</v>
      </c>
      <c r="L3834" s="1128">
        <v>0</v>
      </c>
      <c r="M3834" s="1128">
        <v>-9.9999997764825821E-3</v>
      </c>
      <c r="N3834" s="1129">
        <v>0</v>
      </c>
      <c r="O3834" s="1128">
        <v>-9.9999997764825821E-3</v>
      </c>
      <c r="P3834" s="1127">
        <v>-3.6999999172985555E-3</v>
      </c>
      <c r="Q3834" s="1127">
        <v>0</v>
      </c>
      <c r="R3834" s="1127">
        <v>0</v>
      </c>
      <c r="S3834" s="1127">
        <v>0</v>
      </c>
      <c r="T3834" s="1130">
        <v>0</v>
      </c>
      <c r="U3834" s="1130">
        <v>0</v>
      </c>
      <c r="V3834" s="1130">
        <v>0</v>
      </c>
      <c r="W3834" s="1127">
        <v>0</v>
      </c>
      <c r="X3834" s="1130">
        <v>-3.6999999172985555E-3</v>
      </c>
      <c r="Y3834" s="735">
        <v>0.37</v>
      </c>
      <c r="Z3834" s="1131">
        <v>0</v>
      </c>
      <c r="AA3834" s="1131">
        <v>-3.6999999172985555E-3</v>
      </c>
      <c r="AB3834" s="1131">
        <v>0</v>
      </c>
      <c r="AC3834" s="1131">
        <v>0</v>
      </c>
      <c r="AD3834" s="1131">
        <v>0</v>
      </c>
      <c r="AE3834" s="1131">
        <v>-3.6999999172985555E-3</v>
      </c>
      <c r="AF3834" s="126"/>
      <c r="AG3834" s="126"/>
      <c r="AH3834" s="126"/>
      <c r="AI3834" s="126"/>
      <c r="AJ3834" s="126"/>
      <c r="AK3834" s="126"/>
      <c r="AL3834" s="126">
        <v>3834</v>
      </c>
    </row>
    <row r="3835" spans="1:38">
      <c r="A3835" s="721" t="s">
        <v>1852</v>
      </c>
      <c r="B3835" s="722">
        <v>16</v>
      </c>
      <c r="C3835" s="722">
        <v>1696</v>
      </c>
      <c r="D3835" s="722">
        <v>169680</v>
      </c>
      <c r="E3835" s="721">
        <v>1696809701</v>
      </c>
      <c r="F3835" s="721" t="s">
        <v>5317</v>
      </c>
      <c r="G3835" s="1127">
        <v>-2059764</v>
      </c>
      <c r="H3835" s="1128">
        <v>0</v>
      </c>
      <c r="I3835" s="1128">
        <v>-5220.0700000000652</v>
      </c>
      <c r="J3835" s="1128">
        <v>2054543.93</v>
      </c>
      <c r="K3835" s="1128">
        <v>0</v>
      </c>
      <c r="L3835" s="1128">
        <v>2054543.93</v>
      </c>
      <c r="M3835" s="1128">
        <v>0</v>
      </c>
      <c r="N3835" s="1129">
        <v>0</v>
      </c>
      <c r="O3835" s="1128">
        <v>2054543.93</v>
      </c>
      <c r="P3835" s="1127">
        <v>760181.25410000002</v>
      </c>
      <c r="Q3835" s="1127">
        <v>0</v>
      </c>
      <c r="R3835" s="1127">
        <v>0</v>
      </c>
      <c r="S3835" s="1127">
        <v>0</v>
      </c>
      <c r="T3835" s="1130">
        <v>0</v>
      </c>
      <c r="U3835" s="1130">
        <v>0</v>
      </c>
      <c r="V3835" s="1130">
        <v>0</v>
      </c>
      <c r="W3835" s="1127">
        <v>0</v>
      </c>
      <c r="X3835" s="1130">
        <v>760181.25410000002</v>
      </c>
      <c r="Y3835" s="735">
        <v>0.37</v>
      </c>
      <c r="Z3835" s="1131">
        <v>760181.25410000002</v>
      </c>
      <c r="AA3835" s="1131">
        <v>0</v>
      </c>
      <c r="AB3835" s="1131">
        <v>0</v>
      </c>
      <c r="AC3835" s="1131">
        <v>0</v>
      </c>
      <c r="AD3835" s="1131">
        <v>760181.25410000002</v>
      </c>
      <c r="AE3835" s="1131">
        <v>0</v>
      </c>
      <c r="AF3835" s="126"/>
      <c r="AG3835" s="126"/>
      <c r="AH3835" s="126"/>
      <c r="AI3835" s="126"/>
      <c r="AJ3835" s="126"/>
      <c r="AK3835" s="126"/>
      <c r="AL3835" s="126">
        <v>3835</v>
      </c>
    </row>
    <row r="3836" spans="1:38">
      <c r="A3836" s="721" t="s">
        <v>1852</v>
      </c>
      <c r="B3836" s="722">
        <v>16</v>
      </c>
      <c r="C3836" s="722">
        <v>1699</v>
      </c>
      <c r="D3836" s="722">
        <v>169905</v>
      </c>
      <c r="E3836" s="721">
        <v>1699059715</v>
      </c>
      <c r="F3836" s="721" t="s">
        <v>5318</v>
      </c>
      <c r="G3836" s="1127">
        <v>-2994</v>
      </c>
      <c r="H3836" s="1128">
        <v>0</v>
      </c>
      <c r="I3836" s="1128">
        <v>-2994.25</v>
      </c>
      <c r="J3836" s="1128">
        <v>-0.25</v>
      </c>
      <c r="K3836" s="1128">
        <v>0</v>
      </c>
      <c r="L3836" s="1128">
        <v>0</v>
      </c>
      <c r="M3836" s="1128">
        <v>-0.25</v>
      </c>
      <c r="N3836" s="1129">
        <v>0</v>
      </c>
      <c r="O3836" s="1128">
        <v>-0.25</v>
      </c>
      <c r="P3836" s="1127">
        <v>-9.2499999999999999E-2</v>
      </c>
      <c r="Q3836" s="1127">
        <v>0</v>
      </c>
      <c r="R3836" s="1127">
        <v>0</v>
      </c>
      <c r="S3836" s="1127">
        <v>0</v>
      </c>
      <c r="T3836" s="1130">
        <v>0</v>
      </c>
      <c r="U3836" s="1130">
        <v>0</v>
      </c>
      <c r="V3836" s="1130">
        <v>0</v>
      </c>
      <c r="W3836" s="1127">
        <v>0</v>
      </c>
      <c r="X3836" s="1130">
        <v>-9.2499999999999999E-2</v>
      </c>
      <c r="Y3836" s="735">
        <v>0.37</v>
      </c>
      <c r="Z3836" s="1131">
        <v>0</v>
      </c>
      <c r="AA3836" s="1131">
        <v>-9.2499999999999999E-2</v>
      </c>
      <c r="AB3836" s="1131">
        <v>0</v>
      </c>
      <c r="AC3836" s="1131">
        <v>0</v>
      </c>
      <c r="AD3836" s="1131">
        <v>0</v>
      </c>
      <c r="AE3836" s="1131">
        <v>-9.2499999999999999E-2</v>
      </c>
      <c r="AF3836" s="126"/>
      <c r="AG3836" s="126"/>
      <c r="AH3836" s="126"/>
      <c r="AI3836" s="126"/>
      <c r="AJ3836" s="126"/>
      <c r="AK3836" s="126"/>
      <c r="AL3836" s="126">
        <v>3836</v>
      </c>
    </row>
    <row r="3837" spans="1:38">
      <c r="A3837" s="721" t="s">
        <v>1996</v>
      </c>
      <c r="B3837" s="722">
        <v>19</v>
      </c>
      <c r="C3837" s="722">
        <v>1960</v>
      </c>
      <c r="D3837" s="722">
        <v>196095</v>
      </c>
      <c r="E3837" s="721">
        <v>1960959188</v>
      </c>
      <c r="F3837" s="721" t="s">
        <v>5319</v>
      </c>
      <c r="G3837" s="1127">
        <v>-341660</v>
      </c>
      <c r="H3837" s="1128">
        <v>0</v>
      </c>
      <c r="I3837" s="1128">
        <v>-341659.89</v>
      </c>
      <c r="J3837" s="1128">
        <v>0.10999999998603016</v>
      </c>
      <c r="K3837" s="1128">
        <v>0.10999999998603016</v>
      </c>
      <c r="L3837" s="1128">
        <v>0</v>
      </c>
      <c r="M3837" s="1128">
        <v>0</v>
      </c>
      <c r="N3837" s="1129">
        <v>0</v>
      </c>
      <c r="O3837" s="1128">
        <v>0</v>
      </c>
      <c r="P3837" s="1127">
        <v>0</v>
      </c>
      <c r="Q3837" s="1127">
        <v>0</v>
      </c>
      <c r="R3837" s="1127">
        <v>0</v>
      </c>
      <c r="S3837" s="1127">
        <v>0</v>
      </c>
      <c r="T3837" s="1130">
        <v>0</v>
      </c>
      <c r="U3837" s="1130">
        <v>0</v>
      </c>
      <c r="V3837" s="1130">
        <v>0</v>
      </c>
      <c r="W3837" s="1127">
        <v>0</v>
      </c>
      <c r="X3837" s="1130">
        <v>0</v>
      </c>
      <c r="Y3837" s="735">
        <v>0</v>
      </c>
      <c r="Z3837" s="1131">
        <v>0</v>
      </c>
      <c r="AA3837" s="1131">
        <v>0</v>
      </c>
      <c r="AB3837" s="1131">
        <v>0</v>
      </c>
      <c r="AC3837" s="1131">
        <v>0</v>
      </c>
      <c r="AD3837" s="1131">
        <v>0</v>
      </c>
      <c r="AE3837" s="1131">
        <v>0</v>
      </c>
      <c r="AF3837" s="126"/>
      <c r="AG3837" s="126"/>
      <c r="AH3837" s="126"/>
      <c r="AI3837" s="126"/>
      <c r="AJ3837" s="126"/>
      <c r="AK3837" s="126"/>
      <c r="AL3837" s="126">
        <v>3837</v>
      </c>
    </row>
    <row r="3838" spans="1:38">
      <c r="A3838" s="721" t="s">
        <v>1385</v>
      </c>
      <c r="B3838" s="722">
        <v>21</v>
      </c>
      <c r="C3838" s="722">
        <v>2105</v>
      </c>
      <c r="D3838" s="722">
        <v>210505</v>
      </c>
      <c r="E3838" s="721">
        <v>2105059340</v>
      </c>
      <c r="F3838" s="721" t="s">
        <v>5320</v>
      </c>
      <c r="G3838" s="1127">
        <v>-57341071</v>
      </c>
      <c r="H3838" s="1128">
        <v>0</v>
      </c>
      <c r="I3838" s="1128">
        <v>-57341071</v>
      </c>
      <c r="J3838" s="1128">
        <v>0</v>
      </c>
      <c r="K3838" s="1128">
        <v>0</v>
      </c>
      <c r="L3838" s="1128">
        <v>0</v>
      </c>
      <c r="M3838" s="1128">
        <v>0</v>
      </c>
      <c r="N3838" s="1129">
        <v>0</v>
      </c>
      <c r="O3838" s="1128">
        <v>0</v>
      </c>
      <c r="P3838" s="1127">
        <v>0</v>
      </c>
      <c r="Q3838" s="1127">
        <v>0</v>
      </c>
      <c r="R3838" s="1127">
        <v>0</v>
      </c>
      <c r="S3838" s="1127">
        <v>0</v>
      </c>
      <c r="T3838" s="1130">
        <v>0</v>
      </c>
      <c r="U3838" s="1130">
        <v>0</v>
      </c>
      <c r="V3838" s="1130">
        <v>0</v>
      </c>
      <c r="W3838" s="1127">
        <v>0</v>
      </c>
      <c r="X3838" s="1130">
        <v>0</v>
      </c>
      <c r="Y3838" s="735">
        <v>0</v>
      </c>
      <c r="Z3838" s="1131">
        <v>0</v>
      </c>
      <c r="AA3838" s="1131">
        <v>0</v>
      </c>
      <c r="AB3838" s="1131">
        <v>0</v>
      </c>
      <c r="AC3838" s="1131">
        <v>0</v>
      </c>
      <c r="AD3838" s="1131">
        <v>0</v>
      </c>
      <c r="AE3838" s="1131">
        <v>0</v>
      </c>
      <c r="AF3838" s="126"/>
      <c r="AG3838" s="126"/>
      <c r="AH3838" s="126"/>
      <c r="AI3838" s="126"/>
      <c r="AJ3838" s="126"/>
      <c r="AK3838" s="126"/>
      <c r="AL3838" s="126">
        <v>3838</v>
      </c>
    </row>
    <row r="3839" spans="1:38">
      <c r="A3839" s="721" t="s">
        <v>1385</v>
      </c>
      <c r="B3839" s="722">
        <v>21</v>
      </c>
      <c r="C3839" s="722">
        <v>2105</v>
      </c>
      <c r="D3839" s="722">
        <v>210505</v>
      </c>
      <c r="E3839" s="721">
        <v>2105059349</v>
      </c>
      <c r="F3839" s="721" t="s">
        <v>5321</v>
      </c>
      <c r="G3839" s="1127">
        <v>0</v>
      </c>
      <c r="H3839" s="1128">
        <v>0</v>
      </c>
      <c r="I3839" s="1128">
        <v>0</v>
      </c>
      <c r="J3839" s="1128">
        <v>0</v>
      </c>
      <c r="K3839" s="1128">
        <v>0</v>
      </c>
      <c r="L3839" s="1128">
        <v>0</v>
      </c>
      <c r="M3839" s="1128">
        <v>0</v>
      </c>
      <c r="N3839" s="1129">
        <v>0</v>
      </c>
      <c r="O3839" s="1128">
        <v>0</v>
      </c>
      <c r="P3839" s="1127">
        <v>0</v>
      </c>
      <c r="Q3839" s="1127">
        <v>0</v>
      </c>
      <c r="R3839" s="1127">
        <v>0</v>
      </c>
      <c r="S3839" s="1127">
        <v>0</v>
      </c>
      <c r="T3839" s="1130">
        <v>0</v>
      </c>
      <c r="U3839" s="1130">
        <v>0</v>
      </c>
      <c r="V3839" s="1130">
        <v>0</v>
      </c>
      <c r="W3839" s="1127">
        <v>0</v>
      </c>
      <c r="X3839" s="1130">
        <v>0</v>
      </c>
      <c r="Y3839" s="735">
        <v>0</v>
      </c>
      <c r="Z3839" s="1131">
        <v>0</v>
      </c>
      <c r="AA3839" s="1131">
        <v>0</v>
      </c>
      <c r="AB3839" s="1131">
        <v>0</v>
      </c>
      <c r="AC3839" s="1131">
        <v>0</v>
      </c>
      <c r="AD3839" s="1131">
        <v>0</v>
      </c>
      <c r="AE3839" s="1131">
        <v>0</v>
      </c>
      <c r="AF3839" s="126"/>
      <c r="AG3839" s="126"/>
      <c r="AH3839" s="126"/>
      <c r="AI3839" s="126"/>
      <c r="AJ3839" s="126"/>
      <c r="AK3839" s="126"/>
      <c r="AL3839" s="126">
        <v>3839</v>
      </c>
    </row>
    <row r="3840" spans="1:38">
      <c r="A3840" s="721" t="s">
        <v>1385</v>
      </c>
      <c r="B3840" s="722">
        <v>21</v>
      </c>
      <c r="C3840" s="722">
        <v>2108</v>
      </c>
      <c r="D3840" s="722">
        <v>210805</v>
      </c>
      <c r="E3840" s="721">
        <v>2108059120</v>
      </c>
      <c r="F3840" s="721" t="s">
        <v>5322</v>
      </c>
      <c r="G3840" s="1127">
        <v>114176677</v>
      </c>
      <c r="H3840" s="1128">
        <v>0</v>
      </c>
      <c r="I3840" s="1128">
        <v>114176677</v>
      </c>
      <c r="J3840" s="1128">
        <v>0</v>
      </c>
      <c r="K3840" s="1128">
        <v>0</v>
      </c>
      <c r="L3840" s="1128">
        <v>0</v>
      </c>
      <c r="M3840" s="1128">
        <v>0</v>
      </c>
      <c r="N3840" s="1129">
        <v>0</v>
      </c>
      <c r="O3840" s="1128">
        <v>0</v>
      </c>
      <c r="P3840" s="1127">
        <v>0</v>
      </c>
      <c r="Q3840" s="1127">
        <v>0</v>
      </c>
      <c r="R3840" s="1127">
        <v>0</v>
      </c>
      <c r="S3840" s="1127">
        <v>0</v>
      </c>
      <c r="T3840" s="1130">
        <v>0</v>
      </c>
      <c r="U3840" s="1130">
        <v>0</v>
      </c>
      <c r="V3840" s="1130">
        <v>0</v>
      </c>
      <c r="W3840" s="1127">
        <v>0</v>
      </c>
      <c r="X3840" s="1130">
        <v>0</v>
      </c>
      <c r="Y3840" s="735">
        <v>0</v>
      </c>
      <c r="Z3840" s="1131">
        <v>0</v>
      </c>
      <c r="AA3840" s="1131">
        <v>0</v>
      </c>
      <c r="AB3840" s="1131">
        <v>0</v>
      </c>
      <c r="AC3840" s="1131">
        <v>0</v>
      </c>
      <c r="AD3840" s="1131">
        <v>0</v>
      </c>
      <c r="AE3840" s="1131">
        <v>0</v>
      </c>
      <c r="AF3840" s="126"/>
      <c r="AG3840" s="126"/>
      <c r="AH3840" s="126"/>
      <c r="AI3840" s="126"/>
      <c r="AJ3840" s="126"/>
      <c r="AK3840" s="126"/>
      <c r="AL3840" s="126">
        <v>3840</v>
      </c>
    </row>
    <row r="3841" spans="1:38">
      <c r="A3841" s="721" t="s">
        <v>1385</v>
      </c>
      <c r="B3841" s="722">
        <v>21</v>
      </c>
      <c r="C3841" s="722">
        <v>2115</v>
      </c>
      <c r="D3841" s="722">
        <v>211510</v>
      </c>
      <c r="E3841" s="721">
        <v>2115109239</v>
      </c>
      <c r="F3841" s="721" t="s">
        <v>5323</v>
      </c>
      <c r="G3841" s="1127">
        <v>-8142863586</v>
      </c>
      <c r="H3841" s="1128">
        <v>0</v>
      </c>
      <c r="I3841" s="1128">
        <v>-8142863585.75</v>
      </c>
      <c r="J3841" s="1128">
        <v>0.25</v>
      </c>
      <c r="K3841" s="1128">
        <v>0</v>
      </c>
      <c r="L3841" s="1128">
        <v>0.25</v>
      </c>
      <c r="M3841" s="1128">
        <v>0</v>
      </c>
      <c r="N3841" s="1129">
        <v>0</v>
      </c>
      <c r="O3841" s="1128">
        <v>0.25</v>
      </c>
      <c r="P3841" s="1127">
        <v>9.2499999999999999E-2</v>
      </c>
      <c r="Q3841" s="1127">
        <v>0</v>
      </c>
      <c r="R3841" s="1127">
        <v>0</v>
      </c>
      <c r="S3841" s="1127">
        <v>0</v>
      </c>
      <c r="T3841" s="1130">
        <v>0</v>
      </c>
      <c r="U3841" s="1130">
        <v>0</v>
      </c>
      <c r="V3841" s="1130">
        <v>0</v>
      </c>
      <c r="W3841" s="1127">
        <v>0</v>
      </c>
      <c r="X3841" s="1130">
        <v>9.2499999999999999E-2</v>
      </c>
      <c r="Y3841" s="735">
        <v>0.37</v>
      </c>
      <c r="Z3841" s="1131">
        <v>9.2499999999999999E-2</v>
      </c>
      <c r="AA3841" s="1131">
        <v>0</v>
      </c>
      <c r="AB3841" s="1131">
        <v>0</v>
      </c>
      <c r="AC3841" s="1131">
        <v>0</v>
      </c>
      <c r="AD3841" s="1131">
        <v>9.2499999999999999E-2</v>
      </c>
      <c r="AE3841" s="1131">
        <v>0</v>
      </c>
      <c r="AF3841" s="126"/>
      <c r="AG3841" s="126"/>
      <c r="AH3841" s="126"/>
      <c r="AI3841" s="126"/>
      <c r="AJ3841" s="126"/>
      <c r="AK3841" s="126"/>
      <c r="AL3841" s="126">
        <v>3841</v>
      </c>
    </row>
    <row r="3842" spans="1:38">
      <c r="A3842" s="721" t="s">
        <v>2143</v>
      </c>
      <c r="B3842" s="722">
        <v>29</v>
      </c>
      <c r="C3842" s="722">
        <v>2990</v>
      </c>
      <c r="D3842" s="722">
        <v>299005</v>
      </c>
      <c r="E3842" s="721">
        <v>2990059740</v>
      </c>
      <c r="F3842" s="721" t="s">
        <v>5324</v>
      </c>
      <c r="G3842" s="1127">
        <v>0</v>
      </c>
      <c r="H3842" s="1128">
        <v>0</v>
      </c>
      <c r="I3842" s="1128">
        <v>0</v>
      </c>
      <c r="J3842" s="1128">
        <v>0</v>
      </c>
      <c r="K3842" s="1128">
        <v>0</v>
      </c>
      <c r="L3842" s="1128">
        <v>0</v>
      </c>
      <c r="M3842" s="1128">
        <v>0</v>
      </c>
      <c r="N3842" s="1129">
        <v>0</v>
      </c>
      <c r="O3842" s="1128">
        <v>0</v>
      </c>
      <c r="P3842" s="1127">
        <v>0</v>
      </c>
      <c r="Q3842" s="1127">
        <v>0</v>
      </c>
      <c r="R3842" s="1127">
        <v>0</v>
      </c>
      <c r="S3842" s="1127">
        <v>0</v>
      </c>
      <c r="T3842" s="1130">
        <v>0</v>
      </c>
      <c r="U3842" s="1130">
        <v>0</v>
      </c>
      <c r="V3842" s="1130">
        <v>0</v>
      </c>
      <c r="W3842" s="1127">
        <v>0</v>
      </c>
      <c r="X3842" s="1130">
        <v>0</v>
      </c>
      <c r="Y3842" s="735">
        <v>0</v>
      </c>
      <c r="Z3842" s="1131">
        <v>0</v>
      </c>
      <c r="AA3842" s="1131">
        <v>0</v>
      </c>
      <c r="AB3842" s="1131">
        <v>0</v>
      </c>
      <c r="AC3842" s="1131">
        <v>0</v>
      </c>
      <c r="AD3842" s="1131">
        <v>0</v>
      </c>
      <c r="AE3842" s="1131">
        <v>0</v>
      </c>
      <c r="AF3842" s="126"/>
      <c r="AG3842" s="126"/>
      <c r="AH3842" s="126"/>
      <c r="AI3842" s="126"/>
      <c r="AJ3842" s="126"/>
      <c r="AK3842" s="126"/>
      <c r="AL3842" s="126">
        <v>3842</v>
      </c>
    </row>
    <row r="3843" spans="1:38">
      <c r="A3843" s="721" t="s">
        <v>1849</v>
      </c>
      <c r="B3843" s="722">
        <v>13</v>
      </c>
      <c r="C3843" s="722">
        <v>1351</v>
      </c>
      <c r="D3843" s="722">
        <v>135120</v>
      </c>
      <c r="E3843" s="721">
        <v>1351200109</v>
      </c>
      <c r="F3843" s="721" t="s">
        <v>5325</v>
      </c>
      <c r="G3843" s="1127">
        <v>5344860190</v>
      </c>
      <c r="H3843" s="1128">
        <v>0</v>
      </c>
      <c r="I3843" s="1128">
        <v>0</v>
      </c>
      <c r="J3843" s="1128">
        <v>-5344860190</v>
      </c>
      <c r="K3843" s="1128">
        <v>0</v>
      </c>
      <c r="L3843" s="1128">
        <v>0</v>
      </c>
      <c r="M3843" s="1128">
        <v>-5344860190</v>
      </c>
      <c r="N3843" s="1129">
        <v>0</v>
      </c>
      <c r="O3843" s="1128">
        <v>-5344860190</v>
      </c>
      <c r="P3843" s="1127">
        <v>-1977598270.3</v>
      </c>
      <c r="Q3843" s="1127">
        <v>0</v>
      </c>
      <c r="R3843" s="1127">
        <v>0</v>
      </c>
      <c r="S3843" s="1127">
        <v>0</v>
      </c>
      <c r="T3843" s="1130">
        <v>0</v>
      </c>
      <c r="U3843" s="1130">
        <v>0</v>
      </c>
      <c r="V3843" s="1130">
        <v>0</v>
      </c>
      <c r="W3843" s="1127">
        <v>0</v>
      </c>
      <c r="X3843" s="1130">
        <v>-1977598270.3</v>
      </c>
      <c r="Y3843" s="735">
        <v>0.37</v>
      </c>
      <c r="Z3843" s="1131">
        <v>0</v>
      </c>
      <c r="AA3843" s="1131">
        <v>-1977598270.3</v>
      </c>
      <c r="AB3843" s="1131">
        <v>0</v>
      </c>
      <c r="AC3843" s="1131">
        <v>0</v>
      </c>
      <c r="AD3843" s="1131">
        <v>0</v>
      </c>
      <c r="AE3843" s="1131">
        <v>-1977598270.3</v>
      </c>
      <c r="AF3843" s="126"/>
      <c r="AG3843" s="126"/>
      <c r="AH3843" s="126"/>
      <c r="AI3843" s="126"/>
      <c r="AJ3843" s="126"/>
      <c r="AK3843" s="126"/>
      <c r="AL3843" s="126">
        <v>3843</v>
      </c>
    </row>
    <row r="3844" spans="1:38">
      <c r="A3844" s="721" t="s">
        <v>1852</v>
      </c>
      <c r="B3844" s="722">
        <v>16</v>
      </c>
      <c r="C3844" s="722">
        <v>1639</v>
      </c>
      <c r="D3844" s="722">
        <v>163920</v>
      </c>
      <c r="E3844" s="721">
        <v>1639209705</v>
      </c>
      <c r="F3844" s="721" t="s">
        <v>5326</v>
      </c>
      <c r="G3844" s="1127">
        <v>1036098897</v>
      </c>
      <c r="H3844" s="1128">
        <v>0</v>
      </c>
      <c r="I3844" s="1128">
        <v>1036098897</v>
      </c>
      <c r="J3844" s="1128">
        <v>0</v>
      </c>
      <c r="K3844" s="1128">
        <v>0</v>
      </c>
      <c r="L3844" s="1128">
        <v>0</v>
      </c>
      <c r="M3844" s="1128">
        <v>0</v>
      </c>
      <c r="N3844" s="1129">
        <v>0</v>
      </c>
      <c r="O3844" s="1128">
        <v>0</v>
      </c>
      <c r="P3844" s="1127">
        <v>0</v>
      </c>
      <c r="Q3844" s="1127">
        <v>0</v>
      </c>
      <c r="R3844" s="1127">
        <v>0</v>
      </c>
      <c r="S3844" s="1127">
        <v>0</v>
      </c>
      <c r="T3844" s="1130">
        <v>0</v>
      </c>
      <c r="U3844" s="1130">
        <v>0</v>
      </c>
      <c r="V3844" s="1130">
        <v>0</v>
      </c>
      <c r="W3844" s="1127">
        <v>0</v>
      </c>
      <c r="X3844" s="1130">
        <v>0</v>
      </c>
      <c r="Y3844" s="735">
        <v>0</v>
      </c>
      <c r="Z3844" s="1131">
        <v>0</v>
      </c>
      <c r="AA3844" s="1131">
        <v>0</v>
      </c>
      <c r="AB3844" s="1131">
        <v>0</v>
      </c>
      <c r="AC3844" s="1131">
        <v>0</v>
      </c>
      <c r="AD3844" s="1131">
        <v>0</v>
      </c>
      <c r="AE3844" s="1131">
        <v>0</v>
      </c>
      <c r="AF3844" s="126"/>
      <c r="AG3844" s="126"/>
      <c r="AH3844" s="126"/>
      <c r="AI3844" s="126"/>
      <c r="AJ3844" s="126"/>
      <c r="AK3844" s="126"/>
      <c r="AL3844" s="126">
        <v>3844</v>
      </c>
    </row>
    <row r="3845" spans="1:38">
      <c r="A3845" s="721" t="s">
        <v>2043</v>
      </c>
      <c r="B3845" s="722">
        <v>17</v>
      </c>
      <c r="C3845" s="722">
        <v>1702</v>
      </c>
      <c r="D3845" s="722">
        <v>170230</v>
      </c>
      <c r="E3845" s="721">
        <v>1702301100</v>
      </c>
      <c r="F3845" s="721" t="s">
        <v>5327</v>
      </c>
      <c r="G3845" s="1127">
        <v>1559715</v>
      </c>
      <c r="H3845" s="1128">
        <v>0</v>
      </c>
      <c r="I3845" s="1128">
        <v>0</v>
      </c>
      <c r="J3845" s="1128">
        <v>-1559715</v>
      </c>
      <c r="K3845" s="1128">
        <v>0</v>
      </c>
      <c r="L3845" s="1128">
        <v>0</v>
      </c>
      <c r="M3845" s="1128">
        <v>-1559715</v>
      </c>
      <c r="N3845" s="1129">
        <v>0</v>
      </c>
      <c r="O3845" s="1128">
        <v>-1559715</v>
      </c>
      <c r="P3845" s="1127">
        <v>-577094.55000000005</v>
      </c>
      <c r="Q3845" s="1127">
        <v>0</v>
      </c>
      <c r="R3845" s="1127">
        <v>0</v>
      </c>
      <c r="S3845" s="1127">
        <v>0</v>
      </c>
      <c r="T3845" s="1130">
        <v>0</v>
      </c>
      <c r="U3845" s="1130">
        <v>0</v>
      </c>
      <c r="V3845" s="1130">
        <v>0</v>
      </c>
      <c r="W3845" s="1127">
        <v>0</v>
      </c>
      <c r="X3845" s="1130">
        <v>-577094.55000000005</v>
      </c>
      <c r="Y3845" s="735">
        <v>0.37000000000000005</v>
      </c>
      <c r="Z3845" s="1131">
        <v>0</v>
      </c>
      <c r="AA3845" s="1131">
        <v>-577094.55000000005</v>
      </c>
      <c r="AB3845" s="1131">
        <v>0</v>
      </c>
      <c r="AC3845" s="1131">
        <v>0</v>
      </c>
      <c r="AD3845" s="1131">
        <v>0</v>
      </c>
      <c r="AE3845" s="1131">
        <v>-577094.55000000005</v>
      </c>
      <c r="AF3845" s="126"/>
      <c r="AG3845" s="126"/>
      <c r="AH3845" s="126"/>
      <c r="AI3845" s="126"/>
      <c r="AJ3845" s="126"/>
      <c r="AK3845" s="126"/>
      <c r="AL3845" s="126">
        <v>3845</v>
      </c>
    </row>
    <row r="3846" spans="1:38">
      <c r="A3846" s="721" t="s">
        <v>2042</v>
      </c>
      <c r="B3846" s="722">
        <v>19</v>
      </c>
      <c r="C3846" s="722">
        <v>1960</v>
      </c>
      <c r="D3846" s="722">
        <v>196095</v>
      </c>
      <c r="E3846" s="721">
        <v>1960951049</v>
      </c>
      <c r="F3846" s="721" t="s">
        <v>5328</v>
      </c>
      <c r="G3846" s="1127">
        <v>8074298</v>
      </c>
      <c r="H3846" s="1128">
        <v>0</v>
      </c>
      <c r="I3846" s="1128">
        <v>0</v>
      </c>
      <c r="J3846" s="1128">
        <v>-8074298</v>
      </c>
      <c r="K3846" s="1128">
        <v>0</v>
      </c>
      <c r="L3846" s="1128">
        <v>0</v>
      </c>
      <c r="M3846" s="1128">
        <v>-8074298</v>
      </c>
      <c r="N3846" s="1129">
        <v>0</v>
      </c>
      <c r="O3846" s="1128">
        <v>-8074298</v>
      </c>
      <c r="P3846" s="1127">
        <v>-2987490.26</v>
      </c>
      <c r="Q3846" s="1127">
        <v>0</v>
      </c>
      <c r="R3846" s="1127">
        <v>0</v>
      </c>
      <c r="S3846" s="1127">
        <v>0</v>
      </c>
      <c r="T3846" s="1130">
        <v>0</v>
      </c>
      <c r="U3846" s="1130">
        <v>0</v>
      </c>
      <c r="V3846" s="1130">
        <v>0</v>
      </c>
      <c r="W3846" s="1127">
        <v>0</v>
      </c>
      <c r="X3846" s="1130">
        <v>-2987490.26</v>
      </c>
      <c r="Y3846" s="735">
        <v>0.37</v>
      </c>
      <c r="Z3846" s="1131">
        <v>0</v>
      </c>
      <c r="AA3846" s="1131">
        <v>-2987490.26</v>
      </c>
      <c r="AB3846" s="1131">
        <v>0</v>
      </c>
      <c r="AC3846" s="1131">
        <v>0</v>
      </c>
      <c r="AD3846" s="1131">
        <v>0</v>
      </c>
      <c r="AE3846" s="1131">
        <v>-2987490.26</v>
      </c>
      <c r="AF3846" s="126"/>
      <c r="AG3846" s="126"/>
      <c r="AH3846" s="126"/>
      <c r="AI3846" s="126"/>
      <c r="AJ3846" s="126"/>
      <c r="AK3846" s="126"/>
      <c r="AL3846" s="126">
        <v>3846</v>
      </c>
    </row>
    <row r="3847" spans="1:38">
      <c r="A3847" s="721" t="s">
        <v>1996</v>
      </c>
      <c r="B3847" s="722">
        <v>19</v>
      </c>
      <c r="C3847" s="722">
        <v>1960</v>
      </c>
      <c r="D3847" s="722">
        <v>196095</v>
      </c>
      <c r="E3847" s="721">
        <v>1960959761</v>
      </c>
      <c r="F3847" s="721" t="s">
        <v>5329</v>
      </c>
      <c r="G3847" s="1127">
        <v>3423533189</v>
      </c>
      <c r="H3847" s="1128">
        <v>0</v>
      </c>
      <c r="I3847" s="1128">
        <v>3423533189</v>
      </c>
      <c r="J3847" s="1128">
        <v>0</v>
      </c>
      <c r="K3847" s="1128">
        <v>0</v>
      </c>
      <c r="L3847" s="1128">
        <v>0</v>
      </c>
      <c r="M3847" s="1128">
        <v>0</v>
      </c>
      <c r="N3847" s="1129">
        <v>0</v>
      </c>
      <c r="O3847" s="1128">
        <v>0</v>
      </c>
      <c r="P3847" s="1127">
        <v>0</v>
      </c>
      <c r="Q3847" s="1127">
        <v>0</v>
      </c>
      <c r="R3847" s="1127">
        <v>0</v>
      </c>
      <c r="S3847" s="1127">
        <v>0</v>
      </c>
      <c r="T3847" s="1130">
        <v>0</v>
      </c>
      <c r="U3847" s="1130">
        <v>0</v>
      </c>
      <c r="V3847" s="1130">
        <v>0</v>
      </c>
      <c r="W3847" s="1127">
        <v>0</v>
      </c>
      <c r="X3847" s="1130">
        <v>0</v>
      </c>
      <c r="Y3847" s="735">
        <v>0</v>
      </c>
      <c r="Z3847" s="1131">
        <v>0</v>
      </c>
      <c r="AA3847" s="1131">
        <v>0</v>
      </c>
      <c r="AB3847" s="1131">
        <v>0</v>
      </c>
      <c r="AC3847" s="1131">
        <v>0</v>
      </c>
      <c r="AD3847" s="1131">
        <v>0</v>
      </c>
      <c r="AE3847" s="1131">
        <v>0</v>
      </c>
      <c r="AF3847" s="126"/>
      <c r="AG3847" s="126"/>
      <c r="AH3847" s="126"/>
      <c r="AI3847" s="126"/>
      <c r="AJ3847" s="126"/>
      <c r="AK3847" s="126"/>
      <c r="AL3847" s="126">
        <v>3847</v>
      </c>
    </row>
    <row r="3848" spans="1:38">
      <c r="A3848" s="721" t="s">
        <v>1996</v>
      </c>
      <c r="B3848" s="722">
        <v>19</v>
      </c>
      <c r="C3848" s="722">
        <v>1960</v>
      </c>
      <c r="D3848" s="722">
        <v>196095</v>
      </c>
      <c r="E3848" s="721">
        <v>1960959770</v>
      </c>
      <c r="F3848" s="721" t="s">
        <v>5330</v>
      </c>
      <c r="G3848" s="1127">
        <v>285538812</v>
      </c>
      <c r="H3848" s="1128">
        <v>0</v>
      </c>
      <c r="I3848" s="1128">
        <v>285538812.35000002</v>
      </c>
      <c r="J3848" s="1128">
        <v>0.35000002384185791</v>
      </c>
      <c r="K3848" s="1128">
        <v>0</v>
      </c>
      <c r="L3848" s="1128">
        <v>0.35000002384185791</v>
      </c>
      <c r="M3848" s="1128">
        <v>0</v>
      </c>
      <c r="N3848" s="1129">
        <v>0</v>
      </c>
      <c r="O3848" s="1128">
        <v>0.35000002384185791</v>
      </c>
      <c r="P3848" s="1127">
        <v>0.12950000882148743</v>
      </c>
      <c r="Q3848" s="1127">
        <v>0</v>
      </c>
      <c r="R3848" s="1127">
        <v>0</v>
      </c>
      <c r="S3848" s="1127">
        <v>0</v>
      </c>
      <c r="T3848" s="1130">
        <v>0</v>
      </c>
      <c r="U3848" s="1130">
        <v>0</v>
      </c>
      <c r="V3848" s="1130">
        <v>0</v>
      </c>
      <c r="W3848" s="1127">
        <v>0</v>
      </c>
      <c r="X3848" s="1130">
        <v>0.12950000882148743</v>
      </c>
      <c r="Y3848" s="735">
        <v>0.37</v>
      </c>
      <c r="Z3848" s="1131">
        <v>0.12950000882148743</v>
      </c>
      <c r="AA3848" s="1131">
        <v>0</v>
      </c>
      <c r="AB3848" s="1131">
        <v>0</v>
      </c>
      <c r="AC3848" s="1131">
        <v>0</v>
      </c>
      <c r="AD3848" s="1131">
        <v>0.12950000882148743</v>
      </c>
      <c r="AE3848" s="1131">
        <v>0</v>
      </c>
      <c r="AF3848" s="126"/>
      <c r="AG3848" s="126"/>
      <c r="AH3848" s="126"/>
      <c r="AI3848" s="126"/>
      <c r="AJ3848" s="126"/>
      <c r="AK3848" s="126"/>
      <c r="AL3848" s="126">
        <v>3848</v>
      </c>
    </row>
    <row r="3849" spans="1:38">
      <c r="A3849" s="721" t="s">
        <v>1996</v>
      </c>
      <c r="B3849" s="722">
        <v>19</v>
      </c>
      <c r="C3849" s="722">
        <v>1995</v>
      </c>
      <c r="D3849" s="722">
        <v>199500</v>
      </c>
      <c r="E3849" s="721">
        <v>1995001016</v>
      </c>
      <c r="F3849" s="721" t="s">
        <v>5331</v>
      </c>
      <c r="G3849" s="1127">
        <v>-8074298</v>
      </c>
      <c r="H3849" s="1128">
        <v>0</v>
      </c>
      <c r="I3849" s="1128">
        <v>0</v>
      </c>
      <c r="J3849" s="1128">
        <v>8074298</v>
      </c>
      <c r="K3849" s="1128">
        <v>0</v>
      </c>
      <c r="L3849" s="1128">
        <v>8074298</v>
      </c>
      <c r="M3849" s="1128">
        <v>0</v>
      </c>
      <c r="N3849" s="1129">
        <v>0</v>
      </c>
      <c r="O3849" s="1128">
        <v>8074298</v>
      </c>
      <c r="P3849" s="1127">
        <v>2987490.26</v>
      </c>
      <c r="Q3849" s="1127">
        <v>0</v>
      </c>
      <c r="R3849" s="1127">
        <v>0</v>
      </c>
      <c r="S3849" s="1127">
        <v>0</v>
      </c>
      <c r="T3849" s="1130">
        <v>0</v>
      </c>
      <c r="U3849" s="1130">
        <v>0</v>
      </c>
      <c r="V3849" s="1130">
        <v>0</v>
      </c>
      <c r="W3849" s="1127">
        <v>0</v>
      </c>
      <c r="X3849" s="1130">
        <v>2987490.26</v>
      </c>
      <c r="Y3849" s="735">
        <v>0.37</v>
      </c>
      <c r="Z3849" s="1131">
        <v>2987490.26</v>
      </c>
      <c r="AA3849" s="1131">
        <v>0</v>
      </c>
      <c r="AB3849" s="1131">
        <v>0</v>
      </c>
      <c r="AC3849" s="1131">
        <v>0</v>
      </c>
      <c r="AD3849" s="1131">
        <v>2987490.26</v>
      </c>
      <c r="AE3849" s="1131">
        <v>0</v>
      </c>
      <c r="AF3849" s="126"/>
      <c r="AG3849" s="126"/>
      <c r="AH3849" s="126"/>
      <c r="AI3849" s="126"/>
      <c r="AJ3849" s="126"/>
      <c r="AK3849" s="126"/>
      <c r="AL3849" s="126">
        <v>3849</v>
      </c>
    </row>
    <row r="3850" spans="1:38">
      <c r="A3850" s="721" t="s">
        <v>1857</v>
      </c>
      <c r="B3850" s="722">
        <v>21</v>
      </c>
      <c r="C3850" s="722">
        <v>2125</v>
      </c>
      <c r="D3850" s="722">
        <v>212510</v>
      </c>
      <c r="E3850" s="721">
        <v>2125102500</v>
      </c>
      <c r="F3850" s="721" t="s">
        <v>5332</v>
      </c>
      <c r="G3850" s="1127">
        <v>-600000000</v>
      </c>
      <c r="H3850" s="1128">
        <v>0</v>
      </c>
      <c r="I3850" s="1128">
        <v>-600000000</v>
      </c>
      <c r="J3850" s="1128">
        <v>0</v>
      </c>
      <c r="K3850" s="1128">
        <v>0</v>
      </c>
      <c r="L3850" s="1128">
        <v>0</v>
      </c>
      <c r="M3850" s="1128">
        <v>0</v>
      </c>
      <c r="N3850" s="1129">
        <v>0</v>
      </c>
      <c r="O3850" s="1128">
        <v>0</v>
      </c>
      <c r="P3850" s="1127">
        <v>0</v>
      </c>
      <c r="Q3850" s="1127">
        <v>0</v>
      </c>
      <c r="R3850" s="1127">
        <v>0</v>
      </c>
      <c r="S3850" s="1127">
        <v>0</v>
      </c>
      <c r="T3850" s="1130">
        <v>0</v>
      </c>
      <c r="U3850" s="1130">
        <v>0</v>
      </c>
      <c r="V3850" s="1130">
        <v>0</v>
      </c>
      <c r="W3850" s="1127">
        <v>0</v>
      </c>
      <c r="X3850" s="1130">
        <v>0</v>
      </c>
      <c r="Y3850" s="735">
        <v>0</v>
      </c>
      <c r="Z3850" s="1131">
        <v>0</v>
      </c>
      <c r="AA3850" s="1131">
        <v>0</v>
      </c>
      <c r="AB3850" s="1131">
        <v>0</v>
      </c>
      <c r="AC3850" s="1131">
        <v>0</v>
      </c>
      <c r="AD3850" s="1131">
        <v>0</v>
      </c>
      <c r="AE3850" s="1131">
        <v>0</v>
      </c>
      <c r="AF3850" s="126"/>
      <c r="AG3850" s="126"/>
      <c r="AH3850" s="126"/>
      <c r="AI3850" s="126"/>
      <c r="AJ3850" s="126"/>
      <c r="AK3850" s="126"/>
      <c r="AL3850" s="126">
        <v>3850</v>
      </c>
    </row>
    <row r="3851" spans="1:38">
      <c r="A3851" s="721" t="s">
        <v>2143</v>
      </c>
      <c r="B3851" s="722">
        <v>29</v>
      </c>
      <c r="C3851" s="722">
        <v>2990</v>
      </c>
      <c r="D3851" s="722">
        <v>299005</v>
      </c>
      <c r="E3851" s="721">
        <v>2990050021</v>
      </c>
      <c r="F3851" s="721" t="s">
        <v>5301</v>
      </c>
      <c r="G3851" s="1127">
        <v>-1284042284</v>
      </c>
      <c r="H3851" s="1128">
        <v>0</v>
      </c>
      <c r="I3851" s="1128">
        <v>-1284042284.1900001</v>
      </c>
      <c r="J3851" s="1128">
        <v>-0.19000005722045898</v>
      </c>
      <c r="K3851" s="1128">
        <v>0</v>
      </c>
      <c r="L3851" s="1128">
        <v>0</v>
      </c>
      <c r="M3851" s="1128">
        <v>-0.19000005722045898</v>
      </c>
      <c r="N3851" s="1129">
        <v>0</v>
      </c>
      <c r="O3851" s="1128">
        <v>-0.19000005722045898</v>
      </c>
      <c r="P3851" s="1127">
        <v>-7.0300021171569818E-2</v>
      </c>
      <c r="Q3851" s="1127">
        <v>0</v>
      </c>
      <c r="R3851" s="1127">
        <v>0</v>
      </c>
      <c r="S3851" s="1127">
        <v>0</v>
      </c>
      <c r="T3851" s="1130">
        <v>0</v>
      </c>
      <c r="U3851" s="1130">
        <v>0</v>
      </c>
      <c r="V3851" s="1130">
        <v>0</v>
      </c>
      <c r="W3851" s="1127">
        <v>0</v>
      </c>
      <c r="X3851" s="1130">
        <v>-7.0300021171569818E-2</v>
      </c>
      <c r="Y3851" s="735">
        <v>0.37</v>
      </c>
      <c r="Z3851" s="1131">
        <v>0</v>
      </c>
      <c r="AA3851" s="1131">
        <v>-7.0300021171569818E-2</v>
      </c>
      <c r="AB3851" s="1131">
        <v>0</v>
      </c>
      <c r="AC3851" s="1131">
        <v>0</v>
      </c>
      <c r="AD3851" s="1131">
        <v>0</v>
      </c>
      <c r="AE3851" s="1131">
        <v>-7.0300021171569818E-2</v>
      </c>
      <c r="AF3851" s="126"/>
      <c r="AG3851" s="126"/>
      <c r="AH3851" s="126"/>
      <c r="AI3851" s="126"/>
      <c r="AJ3851" s="126"/>
      <c r="AK3851" s="126"/>
      <c r="AL3851" s="126">
        <v>3851</v>
      </c>
    </row>
    <row r="3852" spans="1:38">
      <c r="A3852" s="721" t="s">
        <v>2143</v>
      </c>
      <c r="B3852" s="722">
        <v>29</v>
      </c>
      <c r="C3852" s="722">
        <v>2990</v>
      </c>
      <c r="D3852" s="722">
        <v>299005</v>
      </c>
      <c r="E3852" s="721">
        <v>2990050480</v>
      </c>
      <c r="F3852" s="721" t="s">
        <v>1706</v>
      </c>
      <c r="G3852" s="1127">
        <v>-3491108716</v>
      </c>
      <c r="H3852" s="1128">
        <v>0</v>
      </c>
      <c r="I3852" s="1128">
        <v>-3491108715.5999999</v>
      </c>
      <c r="J3852" s="1128">
        <v>0.40000009536743164</v>
      </c>
      <c r="K3852" s="1128">
        <v>0</v>
      </c>
      <c r="L3852" s="1128">
        <v>0.40000009536743164</v>
      </c>
      <c r="M3852" s="1128">
        <v>0</v>
      </c>
      <c r="N3852" s="1129">
        <v>0</v>
      </c>
      <c r="O3852" s="1128">
        <v>0.40000009536743164</v>
      </c>
      <c r="P3852" s="1127">
        <v>0.14800003528594971</v>
      </c>
      <c r="Q3852" s="1127">
        <v>0</v>
      </c>
      <c r="R3852" s="1127">
        <v>0</v>
      </c>
      <c r="S3852" s="1127">
        <v>0</v>
      </c>
      <c r="T3852" s="1130">
        <v>0</v>
      </c>
      <c r="U3852" s="1130">
        <v>0</v>
      </c>
      <c r="V3852" s="1130">
        <v>0</v>
      </c>
      <c r="W3852" s="1127">
        <v>0</v>
      </c>
      <c r="X3852" s="1130">
        <v>0.14800003528594971</v>
      </c>
      <c r="Y3852" s="735">
        <v>0.37</v>
      </c>
      <c r="Z3852" s="1131">
        <v>0.14800003528594971</v>
      </c>
      <c r="AA3852" s="1131">
        <v>0</v>
      </c>
      <c r="AB3852" s="1131">
        <v>0</v>
      </c>
      <c r="AC3852" s="1131">
        <v>0</v>
      </c>
      <c r="AD3852" s="1131">
        <v>0.14800003528594971</v>
      </c>
      <c r="AE3852" s="1131">
        <v>0</v>
      </c>
      <c r="AF3852" s="126"/>
      <c r="AG3852" s="126"/>
      <c r="AH3852" s="126"/>
      <c r="AI3852" s="126"/>
      <c r="AJ3852" s="126"/>
      <c r="AK3852" s="126"/>
      <c r="AL3852" s="126">
        <v>3852</v>
      </c>
    </row>
  </sheetData>
  <sheetProtection algorithmName="SHA-512" hashValue="e0kzoJgQrYIZ+z9LGyflZeb5JqOZwead3FLNkWHdo/t6L0n9Gsh5snVHtPnvnkZoTwn0KJoM5DUwUQugpSnqQw==" saltValue="oqfNK0Y2SxwjyAQb5Yowcw==" spinCount="100000" sheet="1" objects="1" scenarios="1"/>
  <autoFilter ref="A4:AE3852"/>
  <dataValidations count="3">
    <dataValidation allowBlank="1" showInputMessage="1" showErrorMessage="1" errorTitle="Error tipo de dato" error="La cuenta debe de tener 2 dígitos" sqref="B1:B1048576"/>
    <dataValidation allowBlank="1" showInputMessage="1" showErrorMessage="1" errorTitle="Error tipo de datos" error="La cuenta debe ser numérica de 10 dígitos" sqref="E1:E1048576"/>
    <dataValidation type="textLength" showInputMessage="1" showErrorMessage="1" errorTitle="Campo requerido" error="El concepto es requerido" sqref="A1:A1048576">
      <formula1>1</formula1>
      <formula2>100</formula2>
    </dataValidation>
  </dataValidations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5190" r:id="rId4" name="CommandButton21">
          <controlPr defaultSize="0" autoLine="0" r:id="rId5">
            <anchor moveWithCells="1">
              <from>
                <xdr:col>3</xdr:col>
                <xdr:colOff>38100</xdr:colOff>
                <xdr:row>0</xdr:row>
                <xdr:rowOff>47625</xdr:rowOff>
              </from>
              <to>
                <xdr:col>4</xdr:col>
                <xdr:colOff>600075</xdr:colOff>
                <xdr:row>0</xdr:row>
                <xdr:rowOff>428625</xdr:rowOff>
              </to>
            </anchor>
          </controlPr>
        </control>
      </mc:Choice>
      <mc:Fallback>
        <control shapeId="5190" r:id="rId4" name="CommandButton21"/>
      </mc:Fallback>
    </mc:AlternateContent>
    <mc:AlternateContent xmlns:mc="http://schemas.openxmlformats.org/markup-compatibility/2006">
      <mc:Choice Requires="x14">
        <control shapeId="5167" r:id="rId6" name="CmdElimBack">
          <controlPr defaultSize="0" autoLine="0" r:id="rId7">
            <anchor moveWithCells="1">
              <from>
                <xdr:col>4</xdr:col>
                <xdr:colOff>600075</xdr:colOff>
                <xdr:row>0</xdr:row>
                <xdr:rowOff>47625</xdr:rowOff>
              </from>
              <to>
                <xdr:col>5</xdr:col>
                <xdr:colOff>790575</xdr:colOff>
                <xdr:row>0</xdr:row>
                <xdr:rowOff>428625</xdr:rowOff>
              </to>
            </anchor>
          </controlPr>
        </control>
      </mc:Choice>
      <mc:Fallback>
        <control shapeId="5167" r:id="rId6" name="CmdElimBack"/>
      </mc:Fallback>
    </mc:AlternateContent>
    <mc:AlternateContent xmlns:mc="http://schemas.openxmlformats.org/markup-compatibility/2006">
      <mc:Choice Requires="x14">
        <control shapeId="5166" r:id="rId8" name="CommandButton3">
          <controlPr defaultSize="0" autoLine="0" r:id="rId9">
            <anchor moveWithCells="1">
              <from>
                <xdr:col>0</xdr:col>
                <xdr:colOff>57150</xdr:colOff>
                <xdr:row>0</xdr:row>
                <xdr:rowOff>47625</xdr:rowOff>
              </from>
              <to>
                <xdr:col>0</xdr:col>
                <xdr:colOff>1238250</xdr:colOff>
                <xdr:row>0</xdr:row>
                <xdr:rowOff>428625</xdr:rowOff>
              </to>
            </anchor>
          </controlPr>
        </control>
      </mc:Choice>
      <mc:Fallback>
        <control shapeId="5166" r:id="rId8" name="CommandButton3"/>
      </mc:Fallback>
    </mc:AlternateContent>
    <mc:AlternateContent xmlns:mc="http://schemas.openxmlformats.org/markup-compatibility/2006">
      <mc:Choice Requires="x14">
        <control shapeId="5165" r:id="rId10" name="CommandButton2">
          <controlPr defaultSize="0" autoLine="0" r:id="rId11">
            <anchor moveWithCells="1">
              <from>
                <xdr:col>0</xdr:col>
                <xdr:colOff>1247775</xdr:colOff>
                <xdr:row>0</xdr:row>
                <xdr:rowOff>47625</xdr:rowOff>
              </from>
              <to>
                <xdr:col>1</xdr:col>
                <xdr:colOff>352425</xdr:colOff>
                <xdr:row>0</xdr:row>
                <xdr:rowOff>428625</xdr:rowOff>
              </to>
            </anchor>
          </controlPr>
        </control>
      </mc:Choice>
      <mc:Fallback>
        <control shapeId="5165" r:id="rId10" name="CommandButton2"/>
      </mc:Fallback>
    </mc:AlternateContent>
    <mc:AlternateContent xmlns:mc="http://schemas.openxmlformats.org/markup-compatibility/2006">
      <mc:Choice Requires="x14">
        <control shapeId="5164" r:id="rId12" name="CommandButton1">
          <controlPr defaultSize="0" autoLine="0" r:id="rId13">
            <anchor moveWithCells="1">
              <from>
                <xdr:col>1</xdr:col>
                <xdr:colOff>342900</xdr:colOff>
                <xdr:row>0</xdr:row>
                <xdr:rowOff>47625</xdr:rowOff>
              </from>
              <to>
                <xdr:col>3</xdr:col>
                <xdr:colOff>38100</xdr:colOff>
                <xdr:row>0</xdr:row>
                <xdr:rowOff>428625</xdr:rowOff>
              </to>
            </anchor>
          </controlPr>
        </control>
      </mc:Choice>
      <mc:Fallback>
        <control shapeId="5164" r:id="rId12" name="CommandButton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G59"/>
  <sheetViews>
    <sheetView showGridLines="0" zoomScale="80" zoomScaleNormal="80" workbookViewId="0">
      <selection activeCell="A7" sqref="A7"/>
    </sheetView>
  </sheetViews>
  <sheetFormatPr baseColWidth="10" defaultRowHeight="15"/>
  <cols>
    <col min="1" max="1" width="58.140625" customWidth="1"/>
    <col min="2" max="2" width="28.5703125" customWidth="1"/>
    <col min="3" max="3" width="28.7109375" customWidth="1"/>
    <col min="4" max="4" width="21.28515625" customWidth="1"/>
    <col min="5" max="5" width="22" customWidth="1"/>
    <col min="6" max="6" width="26" customWidth="1"/>
    <col min="7" max="7" width="23.5703125" customWidth="1"/>
    <col min="8" max="8" width="33.42578125" customWidth="1"/>
  </cols>
  <sheetData>
    <row r="1" spans="1:7" ht="15.75">
      <c r="A1" s="1152" t="s">
        <v>192</v>
      </c>
    </row>
    <row r="2" spans="1:7" ht="15.75">
      <c r="A2" s="1152" t="s">
        <v>2154</v>
      </c>
    </row>
    <row r="3" spans="1:7" ht="15.75">
      <c r="A3" s="1153">
        <v>43249</v>
      </c>
    </row>
    <row r="8" spans="1:7">
      <c r="A8" s="1154" t="s">
        <v>2155</v>
      </c>
      <c r="B8" t="s">
        <v>2156</v>
      </c>
      <c r="C8" s="1157" t="s">
        <v>2157</v>
      </c>
      <c r="D8" s="1157" t="s">
        <v>2158</v>
      </c>
      <c r="E8" s="1157" t="s">
        <v>2159</v>
      </c>
      <c r="F8" s="1157" t="s">
        <v>2160</v>
      </c>
      <c r="G8" s="1157" t="s">
        <v>2161</v>
      </c>
    </row>
    <row r="9" spans="1:7">
      <c r="A9" s="1155" t="s">
        <v>4988</v>
      </c>
      <c r="B9" s="1156">
        <v>275500</v>
      </c>
      <c r="C9" s="1157">
        <v>0</v>
      </c>
      <c r="D9" s="1157">
        <v>0</v>
      </c>
      <c r="E9" s="1157">
        <v>0</v>
      </c>
      <c r="F9" s="1157">
        <v>0</v>
      </c>
      <c r="G9" s="1157">
        <v>0</v>
      </c>
    </row>
    <row r="10" spans="1:7">
      <c r="A10" s="1155" t="s">
        <v>2092</v>
      </c>
      <c r="B10" s="1156">
        <v>192040</v>
      </c>
      <c r="C10" s="1157">
        <v>3326623485.0319295</v>
      </c>
      <c r="D10" s="1157">
        <v>0</v>
      </c>
      <c r="E10" s="1157">
        <v>-3.6999322509765592E-2</v>
      </c>
      <c r="F10" s="1157">
        <v>3326623484.9949303</v>
      </c>
      <c r="G10" s="1157">
        <v>-3.6999225616455078E-2</v>
      </c>
    </row>
    <row r="11" spans="1:7">
      <c r="A11" s="1155" t="s">
        <v>2042</v>
      </c>
      <c r="B11" s="1156">
        <v>192040</v>
      </c>
      <c r="C11" s="1157">
        <v>11132804184.112194</v>
      </c>
      <c r="D11" s="1157">
        <v>2702082833.1644011</v>
      </c>
      <c r="E11" s="1157">
        <v>-2287033989.7646995</v>
      </c>
      <c r="F11" s="1157">
        <v>11547853027.511896</v>
      </c>
      <c r="G11" s="1157">
        <v>415048843.39970207</v>
      </c>
    </row>
    <row r="12" spans="1:7">
      <c r="A12" s="1155" t="s">
        <v>1852</v>
      </c>
      <c r="B12" s="1156">
        <v>192040</v>
      </c>
      <c r="C12" s="1157">
        <v>23710105686.624882</v>
      </c>
      <c r="D12" s="1157">
        <v>3994331290.3017397</v>
      </c>
      <c r="E12" s="1157">
        <v>-1505943593.1548142</v>
      </c>
      <c r="F12" s="1157">
        <v>26198493383.771805</v>
      </c>
      <c r="G12" s="1157">
        <v>2488387697.1469231</v>
      </c>
    </row>
    <row r="13" spans="1:7">
      <c r="A13" s="1155" t="s">
        <v>1746</v>
      </c>
      <c r="B13" s="1156">
        <v>192040</v>
      </c>
      <c r="C13" s="1157">
        <v>-2565535.0597998123</v>
      </c>
      <c r="D13" s="1157">
        <v>0.49580024804919959</v>
      </c>
      <c r="E13" s="1157">
        <v>2565535.2077999413</v>
      </c>
      <c r="F13" s="1157">
        <v>0.64380037691444159</v>
      </c>
      <c r="G13" s="1157">
        <v>2565535.7036001892</v>
      </c>
    </row>
    <row r="14" spans="1:7">
      <c r="A14" s="1155" t="s">
        <v>2108</v>
      </c>
      <c r="B14" s="1156">
        <v>192040</v>
      </c>
      <c r="C14" s="1157">
        <v>9167780455.8089275</v>
      </c>
      <c r="D14" s="1157">
        <v>-0.49954139961861072</v>
      </c>
      <c r="E14" s="1157">
        <v>24539827.038211804</v>
      </c>
      <c r="F14" s="1157">
        <v>9192320282.3475971</v>
      </c>
      <c r="G14" s="1157">
        <v>24539826.538669586</v>
      </c>
    </row>
    <row r="15" spans="1:7">
      <c r="A15" s="1155" t="s">
        <v>4529</v>
      </c>
      <c r="B15" s="1156">
        <v>275500</v>
      </c>
      <c r="C15" s="1157">
        <v>0</v>
      </c>
      <c r="D15" s="1157">
        <v>0</v>
      </c>
      <c r="E15" s="1157">
        <v>0</v>
      </c>
      <c r="F15" s="1157">
        <v>0</v>
      </c>
      <c r="G15" s="1157">
        <v>0</v>
      </c>
    </row>
    <row r="16" spans="1:7">
      <c r="A16" s="1155" t="s">
        <v>2111</v>
      </c>
      <c r="B16" s="1156">
        <v>275500</v>
      </c>
      <c r="C16" s="1157">
        <v>985277167.25820971</v>
      </c>
      <c r="D16" s="1157">
        <v>-1015242917.5381062</v>
      </c>
      <c r="E16" s="1157">
        <v>-4.6250087865798131</v>
      </c>
      <c r="F16" s="1157">
        <v>-29965754.904905286</v>
      </c>
      <c r="G16" s="1157">
        <v>-1015242922.163115</v>
      </c>
    </row>
    <row r="17" spans="1:7">
      <c r="A17" s="1155" t="s">
        <v>1385</v>
      </c>
      <c r="B17" s="1156">
        <v>275500</v>
      </c>
      <c r="C17" s="1157">
        <v>0.48488307282197729</v>
      </c>
      <c r="D17" s="1157">
        <v>-0.20711197171108794</v>
      </c>
      <c r="E17" s="1157">
        <v>-0.95386319549332266</v>
      </c>
      <c r="F17" s="1157">
        <v>-0.67609209438243334</v>
      </c>
      <c r="G17" s="1157">
        <v>-1.1609751672044106</v>
      </c>
    </row>
    <row r="18" spans="1:7">
      <c r="A18" s="1155" t="s">
        <v>1849</v>
      </c>
      <c r="B18" s="1156">
        <v>192040</v>
      </c>
      <c r="C18" s="1157">
        <v>-44999645550.125</v>
      </c>
      <c r="D18" s="1157">
        <v>2923309164657.5005</v>
      </c>
      <c r="E18" s="1157">
        <v>-2828252988645.208</v>
      </c>
      <c r="F18" s="1157">
        <v>50056530462.16748</v>
      </c>
      <c r="G18" s="1157">
        <v>95056176012.29248</v>
      </c>
    </row>
    <row r="19" spans="1:7">
      <c r="A19" s="1155" t="s">
        <v>4528</v>
      </c>
      <c r="B19" s="1156">
        <v>275500</v>
      </c>
      <c r="C19" s="1157">
        <v>-54182684.241799995</v>
      </c>
      <c r="D19" s="1157">
        <v>0</v>
      </c>
      <c r="E19" s="1157">
        <v>-2287686110.4615998</v>
      </c>
      <c r="F19" s="1157">
        <v>-2341868794.7033997</v>
      </c>
      <c r="G19" s="1157">
        <v>-2287686110.4615998</v>
      </c>
    </row>
    <row r="20" spans="1:7">
      <c r="A20" s="1155" t="s">
        <v>3870</v>
      </c>
      <c r="B20" s="1156">
        <v>275500</v>
      </c>
      <c r="C20" s="1157">
        <v>0</v>
      </c>
      <c r="D20" s="1157">
        <v>0</v>
      </c>
      <c r="E20" s="1157">
        <v>0</v>
      </c>
      <c r="F20" s="1157">
        <v>0</v>
      </c>
      <c r="G20" s="1157">
        <v>0</v>
      </c>
    </row>
    <row r="21" spans="1:7">
      <c r="A21" s="1155" t="s">
        <v>4899</v>
      </c>
      <c r="B21" s="1156">
        <v>192040</v>
      </c>
      <c r="C21" s="1157">
        <v>6895387014.3999996</v>
      </c>
      <c r="D21" s="1157">
        <v>0</v>
      </c>
      <c r="E21" s="1157">
        <v>0</v>
      </c>
      <c r="F21" s="1157">
        <v>6895387014.3999996</v>
      </c>
      <c r="G21" s="1157">
        <v>0</v>
      </c>
    </row>
    <row r="22" spans="1:7">
      <c r="A22" s="1155" t="s">
        <v>1846</v>
      </c>
      <c r="B22" s="1156">
        <v>192040</v>
      </c>
      <c r="C22" s="1157">
        <v>-0.39210007285582826</v>
      </c>
      <c r="D22" s="1157">
        <v>1.779809452881673</v>
      </c>
      <c r="E22" s="1157">
        <v>-0.98818151103529084</v>
      </c>
      <c r="F22" s="1157">
        <v>0.39952786899055381</v>
      </c>
      <c r="G22" s="1157">
        <v>0.79162794184638208</v>
      </c>
    </row>
    <row r="23" spans="1:7">
      <c r="A23" s="1155" t="s">
        <v>96</v>
      </c>
      <c r="B23" s="1156">
        <v>192040</v>
      </c>
      <c r="C23" s="1157">
        <v>0</v>
      </c>
      <c r="D23" s="1157">
        <v>0.14060039520263673</v>
      </c>
      <c r="E23" s="1157">
        <v>-0.12210067749023437</v>
      </c>
      <c r="F23" s="1157">
        <v>1.8499717712402358E-2</v>
      </c>
      <c r="G23" s="1157">
        <v>1.8499717712402358E-2</v>
      </c>
    </row>
    <row r="24" spans="1:7">
      <c r="A24" s="1155" t="s">
        <v>1996</v>
      </c>
      <c r="B24" s="1156">
        <v>275500</v>
      </c>
      <c r="C24" s="1157">
        <v>-17012616766.213272</v>
      </c>
      <c r="D24" s="1157">
        <v>10918507735.371901</v>
      </c>
      <c r="E24" s="1157">
        <v>-8495827224.4255047</v>
      </c>
      <c r="F24" s="1157">
        <v>-14589936255.266876</v>
      </c>
      <c r="G24" s="1157">
        <v>2422680510.9463959</v>
      </c>
    </row>
    <row r="25" spans="1:7">
      <c r="A25" s="1155" t="s">
        <v>2143</v>
      </c>
      <c r="B25" s="1156">
        <v>192040</v>
      </c>
      <c r="C25" s="1157">
        <v>4720265437.3684978</v>
      </c>
      <c r="D25" s="1157">
        <v>-62518006.557301447</v>
      </c>
      <c r="E25" s="1157">
        <v>-2.0720001380811941</v>
      </c>
      <c r="F25" s="1157">
        <v>4657747428.7391958</v>
      </c>
      <c r="G25" s="1157">
        <v>-62518008.629302025</v>
      </c>
    </row>
    <row r="26" spans="1:7">
      <c r="A26" s="1155" t="s">
        <v>2144</v>
      </c>
      <c r="B26" s="1156">
        <v>192040</v>
      </c>
      <c r="C26" s="1157">
        <v>191296370900.81451</v>
      </c>
      <c r="D26" s="1157">
        <v>36533522360.310211</v>
      </c>
      <c r="E26" s="1157">
        <v>-4078627920.0841012</v>
      </c>
      <c r="F26" s="1157">
        <v>223751265341.04062</v>
      </c>
      <c r="G26" s="1157">
        <v>32454894440.226105</v>
      </c>
    </row>
    <row r="27" spans="1:7">
      <c r="A27" s="1155" t="s">
        <v>2049</v>
      </c>
      <c r="B27" s="1156">
        <v>275500</v>
      </c>
      <c r="C27" s="1157">
        <v>-105341078977.45007</v>
      </c>
      <c r="D27" s="1157">
        <v>3586184702.9486909</v>
      </c>
      <c r="E27" s="1157">
        <v>2981601056.2287197</v>
      </c>
      <c r="F27" s="1157">
        <v>-98773293218.272675</v>
      </c>
      <c r="G27" s="1157">
        <v>6567785759.1773987</v>
      </c>
    </row>
    <row r="28" spans="1:7">
      <c r="A28" s="1155" t="s">
        <v>4913</v>
      </c>
      <c r="B28" s="1156">
        <v>192040</v>
      </c>
      <c r="C28" s="1157">
        <v>58806859577.2789</v>
      </c>
      <c r="D28" s="1157">
        <v>3.3314704895019531E-2</v>
      </c>
      <c r="E28" s="1157">
        <v>0</v>
      </c>
      <c r="F28" s="1157">
        <v>58806859577.312218</v>
      </c>
      <c r="G28" s="1157">
        <v>3.331756591796875E-2</v>
      </c>
    </row>
    <row r="29" spans="1:7">
      <c r="A29" s="1155" t="s">
        <v>3885</v>
      </c>
      <c r="B29" s="1156">
        <v>275500</v>
      </c>
      <c r="C29" s="1157">
        <v>0</v>
      </c>
      <c r="D29" s="1157">
        <v>0</v>
      </c>
      <c r="E29" s="1157">
        <v>0</v>
      </c>
      <c r="F29" s="1157">
        <v>0</v>
      </c>
      <c r="G29" s="1157">
        <v>0</v>
      </c>
    </row>
    <row r="30" spans="1:7">
      <c r="A30" s="1155" t="s">
        <v>1891</v>
      </c>
      <c r="B30" s="1156">
        <v>275500</v>
      </c>
      <c r="C30" s="1157">
        <v>-131786671392.05151</v>
      </c>
      <c r="D30" s="1157">
        <v>-54953842319.936447</v>
      </c>
      <c r="E30" s="1157">
        <v>44109755392.128319</v>
      </c>
      <c r="F30" s="1157">
        <v>-142630758319.85965</v>
      </c>
      <c r="G30" s="1157">
        <v>-10844086927.808136</v>
      </c>
    </row>
    <row r="31" spans="1:7">
      <c r="A31" s="1155" t="s">
        <v>1857</v>
      </c>
      <c r="B31" s="1156">
        <v>192040</v>
      </c>
      <c r="C31" s="1157">
        <v>503557208.39701152</v>
      </c>
      <c r="D31" s="1157">
        <v>225224639.22552145</v>
      </c>
      <c r="E31" s="1157">
        <v>176847837.14906672</v>
      </c>
      <c r="F31" s="1157">
        <v>905629684.77159965</v>
      </c>
      <c r="G31" s="1157">
        <v>402072476.37458813</v>
      </c>
    </row>
    <row r="32" spans="1:7">
      <c r="A32" s="1155" t="s">
        <v>2043</v>
      </c>
      <c r="B32" s="1156">
        <v>192040</v>
      </c>
      <c r="C32" s="1157">
        <v>24405785987.100399</v>
      </c>
      <c r="D32" s="1157">
        <v>1349792059.8266034</v>
      </c>
      <c r="E32" s="1157">
        <v>7545166201.9716978</v>
      </c>
      <c r="F32" s="1157">
        <v>33300744248.898701</v>
      </c>
      <c r="G32" s="1157">
        <v>8894958261.7983017</v>
      </c>
    </row>
    <row r="33" spans="1:7">
      <c r="A33" s="1155" t="s">
        <v>1858</v>
      </c>
      <c r="B33" s="1156">
        <v>275500</v>
      </c>
      <c r="C33" s="1157">
        <v>-21658057946.841408</v>
      </c>
      <c r="D33" s="1157">
        <v>-3146415299.2100019</v>
      </c>
      <c r="E33" s="1157">
        <v>11279635006.582403</v>
      </c>
      <c r="F33" s="1157">
        <v>-13524838239.469007</v>
      </c>
      <c r="G33" s="1157">
        <v>8133219707.3724003</v>
      </c>
    </row>
    <row r="34" spans="1:7">
      <c r="A34" s="1155" t="s">
        <v>1851</v>
      </c>
      <c r="B34" s="1156">
        <v>275500</v>
      </c>
      <c r="C34" s="1157">
        <v>-907325451805.4978</v>
      </c>
      <c r="D34" s="1157">
        <v>-13547.518801651047</v>
      </c>
      <c r="E34" s="1157">
        <v>-71815987079.738892</v>
      </c>
      <c r="F34" s="1157">
        <v>-979141452432.75549</v>
      </c>
      <c r="G34" s="1157">
        <v>-71816000627.25769</v>
      </c>
    </row>
    <row r="59" ht="77.25" customHeight="1"/>
  </sheetData>
  <sheetProtection algorithmName="SHA-512" hashValue="4bbaTg7JrHMfMa1uhfFll2H/3SE80aUucz5iUWjg9JjaJGcGTzzvvyWyWyRlynhZ6PnpR6eW+Vmt0Bro5gDi6g==" saltValue="0GT1ciG5c9JWTUTIyuEjtw==" spinCount="100000" sheet="1" objects="1" scenarios="1"/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H202"/>
  <sheetViews>
    <sheetView workbookViewId="0"/>
  </sheetViews>
  <sheetFormatPr baseColWidth="10" defaultColWidth="0" defaultRowHeight="11.25" zeroHeight="1"/>
  <cols>
    <col min="1" max="1" width="3.7109375" style="699" customWidth="1"/>
    <col min="2" max="2" width="24.5703125" style="699" customWidth="1"/>
    <col min="3" max="3" width="28" style="699" bestFit="1" customWidth="1"/>
    <col min="4" max="4" width="17.28515625" style="699" customWidth="1"/>
    <col min="5" max="5" width="18.28515625" style="699" customWidth="1"/>
    <col min="6" max="6" width="14.7109375" style="699" bestFit="1" customWidth="1"/>
    <col min="7" max="8" width="15.5703125" style="699" bestFit="1" customWidth="1"/>
    <col min="9" max="9" width="28.42578125" style="699" bestFit="1" customWidth="1"/>
    <col min="10" max="10" width="14.85546875" style="699" customWidth="1"/>
    <col min="11" max="11" width="9.5703125" style="699" bestFit="1" customWidth="1"/>
    <col min="12" max="12" width="51.28515625" style="699" bestFit="1" customWidth="1"/>
    <col min="13" max="13" width="24.85546875" style="699" customWidth="1"/>
    <col min="14" max="14" width="22" style="699" hidden="1" customWidth="1"/>
    <col min="15" max="26" width="11.42578125" style="699" hidden="1" customWidth="1"/>
    <col min="27" max="27" width="70.7109375" style="699" hidden="1" customWidth="1"/>
    <col min="28" max="28" width="35.85546875" style="699" hidden="1" customWidth="1"/>
    <col min="29" max="16384" width="11.42578125" style="699" hidden="1"/>
  </cols>
  <sheetData>
    <row r="1" spans="2:34" ht="15" customHeight="1"/>
    <row r="2" spans="2:34">
      <c r="B2" s="393" t="s">
        <v>97</v>
      </c>
      <c r="C2" s="1161" t="s">
        <v>98</v>
      </c>
      <c r="D2" s="1161"/>
      <c r="E2" s="1161"/>
      <c r="F2" s="1161"/>
      <c r="G2" s="1161"/>
      <c r="H2" s="699" t="s">
        <v>99</v>
      </c>
    </row>
    <row r="3" spans="2:34">
      <c r="B3" s="700"/>
      <c r="AA3" s="394" t="s">
        <v>100</v>
      </c>
      <c r="AB3" s="394" t="s">
        <v>101</v>
      </c>
      <c r="AC3" s="394" t="s">
        <v>102</v>
      </c>
      <c r="AD3" s="394" t="s">
        <v>103</v>
      </c>
      <c r="AE3" s="394" t="s">
        <v>104</v>
      </c>
      <c r="AF3" s="395" t="s">
        <v>105</v>
      </c>
      <c r="AG3" s="394"/>
      <c r="AH3" s="395" t="s">
        <v>106</v>
      </c>
    </row>
    <row r="4" spans="2:34">
      <c r="B4" s="393" t="s">
        <v>107</v>
      </c>
      <c r="C4" s="701">
        <f ca="1">TODAY()</f>
        <v>43328</v>
      </c>
      <c r="AA4" s="702" t="s">
        <v>108</v>
      </c>
      <c r="AB4" s="702" t="s">
        <v>109</v>
      </c>
      <c r="AC4" s="703" t="s">
        <v>110</v>
      </c>
      <c r="AD4" s="702" t="s">
        <v>111</v>
      </c>
      <c r="AE4" s="699" t="s">
        <v>112</v>
      </c>
      <c r="AF4" s="699" t="s">
        <v>113</v>
      </c>
      <c r="AH4" s="699" t="s">
        <v>114</v>
      </c>
    </row>
    <row r="5" spans="2:34">
      <c r="B5" s="393" t="s">
        <v>115</v>
      </c>
      <c r="C5" s="895">
        <v>43220</v>
      </c>
      <c r="AA5" s="702" t="s">
        <v>116</v>
      </c>
      <c r="AB5" s="702" t="s">
        <v>117</v>
      </c>
      <c r="AC5" s="703" t="s">
        <v>118</v>
      </c>
      <c r="AD5" s="702" t="s">
        <v>119</v>
      </c>
      <c r="AE5" s="699" t="s">
        <v>120</v>
      </c>
      <c r="AF5" s="699" t="s">
        <v>121</v>
      </c>
      <c r="AH5" s="699" t="s">
        <v>122</v>
      </c>
    </row>
    <row r="6" spans="2:34">
      <c r="B6" s="393" t="s">
        <v>123</v>
      </c>
      <c r="C6" s="704" t="s">
        <v>124</v>
      </c>
      <c r="AA6" s="702" t="s">
        <v>125</v>
      </c>
      <c r="AB6" s="702" t="s">
        <v>126</v>
      </c>
      <c r="AC6" s="703" t="s">
        <v>127</v>
      </c>
      <c r="AF6" s="699" t="s">
        <v>128</v>
      </c>
      <c r="AH6" s="699" t="s">
        <v>129</v>
      </c>
    </row>
    <row r="7" spans="2:34">
      <c r="B7" s="393" t="s">
        <v>130</v>
      </c>
      <c r="C7" s="911">
        <v>1000</v>
      </c>
      <c r="D7" s="910"/>
      <c r="AA7" s="702" t="s">
        <v>132</v>
      </c>
      <c r="AB7" s="702" t="s">
        <v>133</v>
      </c>
      <c r="AC7" s="703" t="s">
        <v>134</v>
      </c>
      <c r="AF7" s="699" t="s">
        <v>135</v>
      </c>
      <c r="AH7" s="699" t="s">
        <v>136</v>
      </c>
    </row>
    <row r="8" spans="2:34">
      <c r="B8" s="393" t="s">
        <v>137</v>
      </c>
      <c r="C8" s="705" t="s">
        <v>127</v>
      </c>
      <c r="AA8" s="702" t="s">
        <v>138</v>
      </c>
      <c r="AB8" s="702" t="s">
        <v>131</v>
      </c>
      <c r="AC8" s="703" t="s">
        <v>139</v>
      </c>
      <c r="AF8" s="699" t="s">
        <v>140</v>
      </c>
      <c r="AH8" s="699" t="s">
        <v>141</v>
      </c>
    </row>
    <row r="9" spans="2:34">
      <c r="B9" s="393"/>
      <c r="AA9" s="702" t="s">
        <v>142</v>
      </c>
      <c r="AB9" s="702" t="s">
        <v>143</v>
      </c>
      <c r="AC9" s="703" t="s">
        <v>144</v>
      </c>
    </row>
    <row r="10" spans="2:34">
      <c r="B10" s="393" t="s">
        <v>145</v>
      </c>
      <c r="C10" s="1162" t="s">
        <v>4990</v>
      </c>
      <c r="D10" s="1163"/>
      <c r="E10" s="1163"/>
      <c r="AA10" s="702" t="s">
        <v>146</v>
      </c>
      <c r="AC10" s="703" t="s">
        <v>147</v>
      </c>
      <c r="AF10" s="395" t="s">
        <v>148</v>
      </c>
      <c r="AH10" s="395" t="s">
        <v>149</v>
      </c>
    </row>
    <row r="11" spans="2:34">
      <c r="B11" s="393" t="s">
        <v>150</v>
      </c>
      <c r="C11" s="1162" t="s">
        <v>4674</v>
      </c>
      <c r="D11" s="1163"/>
      <c r="E11" s="1163"/>
      <c r="AA11" s="702" t="s">
        <v>151</v>
      </c>
      <c r="AF11" s="699" t="s">
        <v>152</v>
      </c>
      <c r="AH11" s="699" t="s">
        <v>153</v>
      </c>
    </row>
    <row r="12" spans="2:34">
      <c r="B12" s="393" t="s">
        <v>154</v>
      </c>
      <c r="C12" s="1160"/>
      <c r="D12" s="1160"/>
      <c r="E12" s="1160"/>
      <c r="AA12" s="702" t="s">
        <v>155</v>
      </c>
      <c r="AF12" s="699" t="s">
        <v>156</v>
      </c>
      <c r="AH12" s="699" t="s">
        <v>157</v>
      </c>
    </row>
    <row r="13" spans="2:34">
      <c r="B13" s="393"/>
      <c r="F13" s="715"/>
      <c r="AA13" s="702" t="s">
        <v>158</v>
      </c>
      <c r="AF13" s="699" t="s">
        <v>159</v>
      </c>
      <c r="AH13" s="699" t="s">
        <v>160</v>
      </c>
    </row>
    <row r="14" spans="2:34">
      <c r="B14" s="393" t="s">
        <v>161</v>
      </c>
      <c r="C14" s="1160"/>
      <c r="D14" s="1160"/>
      <c r="AA14" s="702" t="s">
        <v>162</v>
      </c>
      <c r="AF14" s="699" t="s">
        <v>163</v>
      </c>
      <c r="AH14" s="699" t="s">
        <v>164</v>
      </c>
    </row>
    <row r="15" spans="2:34">
      <c r="AA15" s="702" t="s">
        <v>165</v>
      </c>
      <c r="AF15" s="699" t="s">
        <v>166</v>
      </c>
      <c r="AH15" s="699" t="s">
        <v>167</v>
      </c>
    </row>
    <row r="16" spans="2:34" ht="45">
      <c r="B16" s="716" t="s">
        <v>104</v>
      </c>
      <c r="C16" s="716" t="s">
        <v>168</v>
      </c>
      <c r="D16" s="716" t="s">
        <v>103</v>
      </c>
      <c r="E16" s="716" t="s">
        <v>169</v>
      </c>
      <c r="F16" s="716" t="s">
        <v>170</v>
      </c>
      <c r="G16" s="716" t="s">
        <v>171</v>
      </c>
      <c r="H16" s="716" t="s">
        <v>172</v>
      </c>
      <c r="I16" s="716" t="s">
        <v>173</v>
      </c>
      <c r="J16" s="716" t="s">
        <v>174</v>
      </c>
      <c r="K16" s="716" t="s">
        <v>175</v>
      </c>
      <c r="L16" s="716" t="s">
        <v>176</v>
      </c>
      <c r="AA16" s="702" t="s">
        <v>177</v>
      </c>
    </row>
    <row r="17" spans="2:27">
      <c r="B17" s="706" t="s">
        <v>112</v>
      </c>
      <c r="C17" s="707">
        <v>1910001000</v>
      </c>
      <c r="D17" s="706" t="str">
        <f>IF(E17&gt;0,"Debe (40)","Haber (50)")</f>
        <v>Haber (50)</v>
      </c>
      <c r="E17" s="32">
        <f>+ANÁLISISVARIACIONES!G40</f>
        <v>0</v>
      </c>
      <c r="F17" s="708"/>
      <c r="G17" s="33">
        <f>+E17</f>
        <v>0</v>
      </c>
      <c r="H17" s="709"/>
      <c r="I17" s="34"/>
      <c r="J17" s="34"/>
      <c r="K17" s="706"/>
      <c r="L17" s="803" t="s">
        <v>5271</v>
      </c>
      <c r="AA17" s="702"/>
    </row>
    <row r="18" spans="2:27">
      <c r="B18" s="706" t="s">
        <v>112</v>
      </c>
      <c r="C18" s="707">
        <v>2558001000</v>
      </c>
      <c r="D18" s="706" t="str">
        <f t="shared" ref="D18:D20" si="0">IF(E18&gt;0,"Debe (40)","Haber (50)")</f>
        <v>Haber (50)</v>
      </c>
      <c r="E18" s="32">
        <f>+ANÁLISISVARIACIONES!G41</f>
        <v>0</v>
      </c>
      <c r="F18" s="708"/>
      <c r="G18" s="33">
        <f t="shared" ref="G18:G20" si="1">+E18</f>
        <v>0</v>
      </c>
      <c r="H18" s="706"/>
      <c r="I18" s="34"/>
      <c r="J18" s="35"/>
      <c r="K18" s="706"/>
      <c r="L18" s="803" t="s">
        <v>5271</v>
      </c>
      <c r="AA18" s="702"/>
    </row>
    <row r="19" spans="2:27">
      <c r="B19" s="706" t="s">
        <v>112</v>
      </c>
      <c r="C19" s="707">
        <v>3815107011</v>
      </c>
      <c r="D19" s="706" t="str">
        <f t="shared" si="0"/>
        <v>Debe (40)</v>
      </c>
      <c r="E19" s="32">
        <f>-'A2 ORI General'!AG14</f>
        <v>600616264.61331248</v>
      </c>
      <c r="F19" s="708"/>
      <c r="G19" s="33">
        <f t="shared" si="1"/>
        <v>600616264.61331248</v>
      </c>
      <c r="H19" s="706"/>
      <c r="I19" s="34"/>
      <c r="J19" s="35"/>
      <c r="K19" s="706"/>
      <c r="L19" s="803" t="s">
        <v>5271</v>
      </c>
      <c r="AA19" s="702"/>
    </row>
    <row r="20" spans="2:27">
      <c r="B20" s="706" t="s">
        <v>112</v>
      </c>
      <c r="C20" s="707">
        <v>5705051203</v>
      </c>
      <c r="D20" s="706" t="str">
        <f t="shared" si="0"/>
        <v>Haber (50)</v>
      </c>
      <c r="E20" s="32">
        <f>-E17-E18-E19</f>
        <v>-600616264.61331248</v>
      </c>
      <c r="F20" s="708"/>
      <c r="G20" s="33">
        <f t="shared" si="1"/>
        <v>-600616264.61331248</v>
      </c>
      <c r="H20" s="706" t="s">
        <v>3232</v>
      </c>
      <c r="I20" s="34" t="s">
        <v>3233</v>
      </c>
      <c r="J20" s="35"/>
      <c r="K20" s="706">
        <v>8001972684</v>
      </c>
      <c r="L20" s="803" t="s">
        <v>5271</v>
      </c>
      <c r="AA20" s="702"/>
    </row>
    <row r="21" spans="2:27">
      <c r="B21" s="710"/>
      <c r="C21" s="707"/>
      <c r="D21" s="710"/>
      <c r="E21" s="261"/>
      <c r="F21" s="711"/>
      <c r="G21" s="33"/>
      <c r="H21" s="710"/>
      <c r="I21" s="396"/>
      <c r="J21" s="397"/>
      <c r="K21" s="710"/>
      <c r="L21" s="712"/>
      <c r="AA21" s="702"/>
    </row>
    <row r="22" spans="2:27" ht="12" thickBot="1">
      <c r="B22" s="710"/>
      <c r="C22" s="710"/>
      <c r="D22" s="713"/>
      <c r="E22" s="399"/>
      <c r="F22" s="400"/>
      <c r="G22" s="36" t="s">
        <v>178</v>
      </c>
      <c r="H22" s="710"/>
      <c r="I22" s="398"/>
      <c r="J22" s="398"/>
      <c r="K22" s="710"/>
      <c r="L22" s="710"/>
    </row>
    <row r="23" spans="2:27">
      <c r="D23" s="401" t="s">
        <v>179</v>
      </c>
      <c r="E23" s="37">
        <f>+SUMIF($D$17:$D$22,$AD$4,$E$17:$E$22)</f>
        <v>600616264.61331248</v>
      </c>
      <c r="F23" s="402" t="s">
        <v>180</v>
      </c>
      <c r="G23" s="37">
        <v>0</v>
      </c>
    </row>
    <row r="24" spans="2:27">
      <c r="D24" s="403" t="s">
        <v>119</v>
      </c>
      <c r="E24" s="38">
        <f>+SUMIF($D$17:$D$22,$AD$5,$E$17:$E$22)</f>
        <v>-600616264.61331248</v>
      </c>
      <c r="F24" s="404" t="s">
        <v>181</v>
      </c>
      <c r="G24" s="38">
        <v>0</v>
      </c>
    </row>
    <row r="25" spans="2:27" ht="12" thickBot="1">
      <c r="D25" s="405" t="s">
        <v>70</v>
      </c>
      <c r="E25" s="39">
        <v>0</v>
      </c>
      <c r="F25" s="406" t="s">
        <v>70</v>
      </c>
      <c r="G25" s="39">
        <v>0</v>
      </c>
    </row>
    <row r="26" spans="2:27">
      <c r="E26" s="714"/>
    </row>
    <row r="27" spans="2:27">
      <c r="E27" s="714"/>
      <c r="G27" s="714"/>
    </row>
    <row r="28" spans="2:27">
      <c r="E28" s="714"/>
      <c r="F28" s="715"/>
      <c r="G28" s="714"/>
      <c r="H28" s="715"/>
    </row>
    <row r="29" spans="2:27" ht="22.5">
      <c r="B29" s="907" t="s">
        <v>5133</v>
      </c>
      <c r="D29" s="908">
        <v>-893229453553.16406</v>
      </c>
      <c r="E29" s="714"/>
      <c r="F29" s="715"/>
      <c r="G29" s="714"/>
      <c r="I29" s="714"/>
      <c r="K29" s="714"/>
    </row>
    <row r="30" spans="2:27" ht="22.5">
      <c r="B30" s="907" t="s">
        <v>5192</v>
      </c>
      <c r="D30" s="909" t="e">
        <f>+GETPIVOTDATA("Suma de SALDO_ACTUAL",ANÁLISISVARIACIONES!$A$8)</f>
        <v>#REF!</v>
      </c>
    </row>
    <row r="31" spans="2:27">
      <c r="B31" s="899" t="s">
        <v>2259</v>
      </c>
      <c r="D31" s="715" t="e">
        <f>+D29-D30</f>
        <v>#REF!</v>
      </c>
    </row>
    <row r="32" spans="2:27"/>
    <row r="33" spans="2:11" ht="33.75">
      <c r="B33" s="716" t="s">
        <v>71</v>
      </c>
      <c r="C33" s="716" t="s">
        <v>4996</v>
      </c>
      <c r="D33" s="716" t="s">
        <v>4997</v>
      </c>
    </row>
    <row r="34" spans="2:11">
      <c r="B34" s="906" t="s">
        <v>4998</v>
      </c>
      <c r="C34" s="900"/>
      <c r="D34" s="901">
        <f>+E20</f>
        <v>-600616264.61331248</v>
      </c>
    </row>
    <row r="35" spans="2:11">
      <c r="B35" s="906" t="s">
        <v>2234</v>
      </c>
      <c r="C35" s="900"/>
      <c r="D35" s="900">
        <f>+E19</f>
        <v>600616264.61331248</v>
      </c>
    </row>
    <row r="36" spans="2:11" ht="12.75">
      <c r="B36" s="902" t="s">
        <v>2185</v>
      </c>
      <c r="C36" s="903">
        <v>0</v>
      </c>
      <c r="D36" s="903">
        <f>+D34+D35</f>
        <v>0</v>
      </c>
    </row>
    <row r="37" spans="2:11">
      <c r="B37" s="904" t="s">
        <v>2249</v>
      </c>
      <c r="C37" s="904"/>
      <c r="D37" s="905" t="e">
        <f>+D31-D36</f>
        <v>#REF!</v>
      </c>
    </row>
    <row r="38" spans="2:11"/>
    <row r="39" spans="2:11"/>
    <row r="40" spans="2:11"/>
    <row r="41" spans="2:11">
      <c r="B41" s="1106" t="s">
        <v>5154</v>
      </c>
      <c r="C41" s="1106"/>
      <c r="D41" s="1106"/>
      <c r="E41" s="1106"/>
      <c r="F41" s="1106"/>
      <c r="G41" s="1106"/>
      <c r="H41" s="1107">
        <v>-894177473327</v>
      </c>
      <c r="I41" s="1106"/>
      <c r="J41" s="1106"/>
    </row>
    <row r="42" spans="2:11">
      <c r="B42" s="1108" t="s">
        <v>5155</v>
      </c>
      <c r="C42" s="1108" t="s">
        <v>104</v>
      </c>
      <c r="D42" s="1108" t="s">
        <v>5156</v>
      </c>
      <c r="E42" s="1109" t="s">
        <v>5157</v>
      </c>
      <c r="F42" s="1109" t="s">
        <v>5158</v>
      </c>
      <c r="G42" s="1108" t="s">
        <v>5159</v>
      </c>
      <c r="H42" s="1108" t="s">
        <v>5160</v>
      </c>
      <c r="I42" s="1108" t="s">
        <v>5161</v>
      </c>
      <c r="J42" s="1109" t="s">
        <v>5162</v>
      </c>
    </row>
    <row r="43" spans="2:11">
      <c r="B43" s="1110" t="s">
        <v>5163</v>
      </c>
      <c r="C43" s="1110" t="s">
        <v>112</v>
      </c>
      <c r="D43" s="1110" t="s">
        <v>5164</v>
      </c>
      <c r="E43" s="1110" t="s">
        <v>124</v>
      </c>
      <c r="F43" s="1110" t="s">
        <v>5165</v>
      </c>
      <c r="G43" s="1111">
        <v>43101</v>
      </c>
      <c r="H43" s="1112">
        <v>948019775</v>
      </c>
      <c r="I43" s="1110" t="s">
        <v>5166</v>
      </c>
      <c r="J43" s="1110" t="s">
        <v>5167</v>
      </c>
    </row>
    <row r="44" spans="2:11">
      <c r="B44" s="1110"/>
      <c r="C44" s="1110"/>
      <c r="D44" s="1110"/>
      <c r="E44" s="1110"/>
      <c r="F44" s="1110"/>
      <c r="G44" s="1111"/>
      <c r="H44" s="1112"/>
      <c r="I44" s="1110"/>
      <c r="J44" s="1110"/>
    </row>
    <row r="45" spans="2:11">
      <c r="B45" s="1110" t="s">
        <v>5168</v>
      </c>
      <c r="C45" s="1110" t="s">
        <v>112</v>
      </c>
      <c r="D45" s="1110" t="s">
        <v>5169</v>
      </c>
      <c r="E45" s="1110" t="s">
        <v>124</v>
      </c>
      <c r="F45" s="1110" t="s">
        <v>5165</v>
      </c>
      <c r="G45" s="1111">
        <v>43131</v>
      </c>
      <c r="H45" s="1112">
        <v>1969204229</v>
      </c>
      <c r="I45" s="1110" t="s">
        <v>5170</v>
      </c>
      <c r="J45" s="1110" t="s">
        <v>5167</v>
      </c>
      <c r="K45" s="1113" t="s">
        <v>5179</v>
      </c>
    </row>
    <row r="46" spans="2:11">
      <c r="B46" s="1110" t="s">
        <v>5168</v>
      </c>
      <c r="C46" s="1110" t="s">
        <v>112</v>
      </c>
      <c r="D46" s="1110" t="s">
        <v>5171</v>
      </c>
      <c r="E46" s="1110" t="s">
        <v>124</v>
      </c>
      <c r="F46" s="1110" t="s">
        <v>5172</v>
      </c>
      <c r="G46" s="1111">
        <v>43131</v>
      </c>
      <c r="H46" s="1112">
        <v>-8960413155</v>
      </c>
      <c r="I46" s="1110" t="s">
        <v>5173</v>
      </c>
      <c r="J46" s="1110" t="s">
        <v>5167</v>
      </c>
      <c r="K46" s="1113" t="s">
        <v>5179</v>
      </c>
    </row>
    <row r="47" spans="2:11">
      <c r="B47" s="1110" t="s">
        <v>5168</v>
      </c>
      <c r="C47" s="1110" t="s">
        <v>112</v>
      </c>
      <c r="D47" s="1110" t="s">
        <v>5174</v>
      </c>
      <c r="E47" s="1110" t="s">
        <v>124</v>
      </c>
      <c r="F47" s="1110" t="s">
        <v>5172</v>
      </c>
      <c r="G47" s="1111">
        <v>43131</v>
      </c>
      <c r="H47" s="1112">
        <v>-220947982</v>
      </c>
      <c r="I47" s="1110" t="s">
        <v>5175</v>
      </c>
      <c r="J47" s="1110" t="s">
        <v>5167</v>
      </c>
      <c r="K47" s="1113" t="s">
        <v>5179</v>
      </c>
    </row>
    <row r="48" spans="2:11">
      <c r="B48" s="1110" t="s">
        <v>5168</v>
      </c>
      <c r="C48" s="1110" t="s">
        <v>112</v>
      </c>
      <c r="D48" s="1110" t="s">
        <v>5176</v>
      </c>
      <c r="E48" s="1110" t="s">
        <v>124</v>
      </c>
      <c r="F48" s="1110" t="s">
        <v>5172</v>
      </c>
      <c r="G48" s="1111">
        <v>43159</v>
      </c>
      <c r="H48" s="1112">
        <v>-5493673959</v>
      </c>
      <c r="I48" s="1110" t="s">
        <v>5177</v>
      </c>
      <c r="J48" s="1110" t="s">
        <v>5178</v>
      </c>
      <c r="K48" s="1113" t="s">
        <v>5179</v>
      </c>
    </row>
    <row r="49" spans="2:11">
      <c r="B49" s="1110" t="s">
        <v>5168</v>
      </c>
      <c r="C49" s="1110" t="s">
        <v>112</v>
      </c>
      <c r="D49" s="1110" t="s">
        <v>5190</v>
      </c>
      <c r="E49" s="1110" t="s">
        <v>124</v>
      </c>
      <c r="F49" s="1110" t="s">
        <v>5165</v>
      </c>
      <c r="G49" s="1111">
        <v>43159</v>
      </c>
      <c r="H49" s="1112">
        <v>814494784</v>
      </c>
      <c r="I49" s="1110" t="s">
        <v>5191</v>
      </c>
      <c r="J49" s="1110" t="s">
        <v>5178</v>
      </c>
      <c r="K49" s="1113"/>
    </row>
    <row r="50" spans="2:11">
      <c r="B50" s="1110" t="s">
        <v>5168</v>
      </c>
      <c r="C50" s="1110" t="s">
        <v>112</v>
      </c>
      <c r="D50" s="1110" t="s">
        <v>5188</v>
      </c>
      <c r="E50" s="1110" t="s">
        <v>124</v>
      </c>
      <c r="F50" s="1110" t="s">
        <v>5172</v>
      </c>
      <c r="G50" s="1111">
        <v>43159</v>
      </c>
      <c r="H50" s="1112">
        <v>-108249410</v>
      </c>
      <c r="I50" s="1110" t="s">
        <v>5189</v>
      </c>
      <c r="J50" s="1110" t="s">
        <v>5178</v>
      </c>
      <c r="K50" s="1113"/>
    </row>
    <row r="51" spans="2:11">
      <c r="B51" s="1110"/>
      <c r="C51" s="1110"/>
      <c r="D51" s="1110"/>
      <c r="E51" s="1110"/>
      <c r="F51" s="1110"/>
      <c r="G51" s="1111"/>
      <c r="H51" s="1112"/>
      <c r="I51" s="1110"/>
      <c r="J51" s="1110"/>
      <c r="K51" s="1113"/>
    </row>
    <row r="52" spans="2:11">
      <c r="B52" s="1110" t="s">
        <v>5168</v>
      </c>
      <c r="C52" s="1110" t="s">
        <v>112</v>
      </c>
      <c r="D52" s="1110" t="s">
        <v>5272</v>
      </c>
      <c r="E52" s="1110" t="s">
        <v>124</v>
      </c>
      <c r="F52" s="1110" t="s">
        <v>5165</v>
      </c>
      <c r="G52" s="1111">
        <v>43190</v>
      </c>
      <c r="H52" s="1112">
        <v>300470314</v>
      </c>
      <c r="I52" s="1110" t="s">
        <v>5273</v>
      </c>
      <c r="J52" s="1110" t="s">
        <v>5274</v>
      </c>
      <c r="K52" s="1113"/>
    </row>
    <row r="53" spans="2:11">
      <c r="B53" s="1110" t="s">
        <v>5168</v>
      </c>
      <c r="C53" s="1110" t="s">
        <v>112</v>
      </c>
      <c r="D53" s="1110" t="s">
        <v>5275</v>
      </c>
      <c r="E53" s="1110" t="s">
        <v>124</v>
      </c>
      <c r="F53" s="1110" t="s">
        <v>5172</v>
      </c>
      <c r="G53" s="1111">
        <v>43190</v>
      </c>
      <c r="H53" s="1112">
        <v>-17951961623</v>
      </c>
      <c r="I53" s="1110" t="s">
        <v>5276</v>
      </c>
      <c r="J53" s="1110" t="s">
        <v>5274</v>
      </c>
      <c r="K53" s="1113"/>
    </row>
    <row r="54" spans="2:11">
      <c r="B54" s="1110"/>
      <c r="C54" s="1110"/>
      <c r="D54" s="1110"/>
      <c r="E54" s="1110"/>
      <c r="F54" s="1110"/>
      <c r="G54" s="1111"/>
      <c r="H54" s="1112"/>
      <c r="I54" s="1110"/>
      <c r="J54" s="1110"/>
      <c r="K54" s="1113"/>
    </row>
    <row r="55" spans="2:11">
      <c r="B55" s="1110"/>
      <c r="C55" s="1110"/>
      <c r="D55" s="1110"/>
      <c r="E55" s="1110"/>
      <c r="F55" s="1110"/>
      <c r="G55" s="1111"/>
      <c r="H55" s="1112"/>
      <c r="I55" s="1110"/>
      <c r="J55" s="1110"/>
      <c r="K55" s="1113"/>
    </row>
    <row r="56" spans="2:11">
      <c r="B56" s="1110"/>
      <c r="C56" s="1110"/>
      <c r="D56" s="1110"/>
      <c r="E56" s="1110"/>
      <c r="F56" s="1110"/>
      <c r="G56" s="1111"/>
      <c r="H56" s="1112"/>
      <c r="I56" s="1110"/>
      <c r="J56" s="1110"/>
      <c r="K56" s="1113"/>
    </row>
    <row r="57" spans="2:11">
      <c r="H57" s="1118">
        <f>SUM(H45:H53)</f>
        <v>-29651076802</v>
      </c>
    </row>
    <row r="58" spans="2:11">
      <c r="H58" s="1119"/>
    </row>
    <row r="59" spans="2:11"/>
    <row r="60" spans="2:11">
      <c r="B60" s="1114" t="s">
        <v>5181</v>
      </c>
    </row>
    <row r="61" spans="2:11">
      <c r="B61" s="1113" t="s">
        <v>5180</v>
      </c>
      <c r="C61" s="1115">
        <v>7212156908</v>
      </c>
    </row>
    <row r="62" spans="2:11">
      <c r="B62" s="1113" t="s">
        <v>5182</v>
      </c>
      <c r="C62" s="1115">
        <v>4787428585</v>
      </c>
    </row>
    <row r="63" spans="2:11">
      <c r="B63" s="1113" t="s">
        <v>5183</v>
      </c>
      <c r="C63" s="1115">
        <v>17651491309</v>
      </c>
    </row>
    <row r="64" spans="2:11">
      <c r="B64" s="1113" t="s">
        <v>5184</v>
      </c>
      <c r="C64" s="1115"/>
    </row>
    <row r="65" spans="2:3">
      <c r="B65" s="1113" t="s">
        <v>5185</v>
      </c>
      <c r="C65" s="1115"/>
    </row>
    <row r="66" spans="2:3">
      <c r="B66" s="1113" t="s">
        <v>5186</v>
      </c>
      <c r="C66" s="1115"/>
    </row>
    <row r="67" spans="2:3">
      <c r="B67" s="1113" t="s">
        <v>2197</v>
      </c>
      <c r="C67" s="1115"/>
    </row>
    <row r="68" spans="2:3">
      <c r="B68" s="1113" t="s">
        <v>2198</v>
      </c>
      <c r="C68" s="1115"/>
    </row>
    <row r="69" spans="2:3">
      <c r="B69" s="1113" t="s">
        <v>2199</v>
      </c>
      <c r="C69" s="1115"/>
    </row>
    <row r="70" spans="2:3">
      <c r="B70" s="1113" t="s">
        <v>2200</v>
      </c>
      <c r="C70" s="1115"/>
    </row>
    <row r="71" spans="2:3">
      <c r="B71" s="1113" t="s">
        <v>2201</v>
      </c>
      <c r="C71" s="1115"/>
    </row>
    <row r="72" spans="2:3">
      <c r="B72" s="1113" t="s">
        <v>2221</v>
      </c>
      <c r="C72" s="1115"/>
    </row>
    <row r="73" spans="2:3" s="1116" customFormat="1" ht="10.5">
      <c r="B73" s="1116" t="s">
        <v>5187</v>
      </c>
      <c r="C73" s="1117">
        <f>+C62+C61+C63</f>
        <v>29651076802</v>
      </c>
    </row>
    <row r="74" spans="2:3">
      <c r="C74" s="714">
        <f>+C73+H57</f>
        <v>0</v>
      </c>
    </row>
    <row r="75" spans="2:3"/>
    <row r="76" spans="2:3"/>
    <row r="77" spans="2:3"/>
    <row r="78" spans="2:3"/>
    <row r="79" spans="2:3"/>
    <row r="80" spans="2:3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</sheetData>
  <sheetProtection algorithmName="SHA-512" hashValue="RPCC9ECB36evREc2mL5LwuwjmI3eIAeaF9BtkBL5mkjhomNd/OPKviBL57BFPMconn2auGcdmKnKpTs9xcUrYQ==" saltValue="3rocR7HCfF1DhoVp0DAdkg==" spinCount="100000" sheet="1" objects="1" scenarios="1"/>
  <mergeCells count="5">
    <mergeCell ref="C14:D14"/>
    <mergeCell ref="C2:G2"/>
    <mergeCell ref="C10:E10"/>
    <mergeCell ref="C11:E11"/>
    <mergeCell ref="C12:E12"/>
  </mergeCells>
  <conditionalFormatting sqref="F21 F22:G22 F17:G20">
    <cfRule type="expression" dxfId="27" priority="28">
      <formula>$C$8="COP"</formula>
    </cfRule>
  </conditionalFormatting>
  <conditionalFormatting sqref="I21:J22">
    <cfRule type="expression" dxfId="26" priority="27">
      <formula>INDIRECT(CONCATENATE($B21,"_",MID($I$16,11,1)))</formula>
    </cfRule>
  </conditionalFormatting>
  <conditionalFormatting sqref="G21">
    <cfRule type="expression" dxfId="25" priority="26">
      <formula>$C$8="COP"</formula>
    </cfRule>
  </conditionalFormatting>
  <conditionalFormatting sqref="D23:E25">
    <cfRule type="expression" dxfId="24" priority="25">
      <formula>$E$25&lt;&gt;0</formula>
    </cfRule>
  </conditionalFormatting>
  <conditionalFormatting sqref="F23:G25">
    <cfRule type="expression" dxfId="23" priority="24">
      <formula>$G$25&lt;&gt;0</formula>
    </cfRule>
  </conditionalFormatting>
  <conditionalFormatting sqref="I17:J19">
    <cfRule type="expression" dxfId="22" priority="20">
      <formula>INDIRECT(CONCATENATE($B17,"_",MID($I$16,11,1)))</formula>
    </cfRule>
  </conditionalFormatting>
  <conditionalFormatting sqref="I20:J20">
    <cfRule type="expression" dxfId="21" priority="1">
      <formula>INDIRECT(CONCATENATE($B20,"_",MID($I$16,11,1)))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K708"/>
  <sheetViews>
    <sheetView zoomScaleNormal="100" workbookViewId="0"/>
  </sheetViews>
  <sheetFormatPr baseColWidth="10" defaultRowHeight="11.25"/>
  <cols>
    <col min="1" max="1" width="25.5703125" style="10" customWidth="1"/>
    <col min="2" max="2" width="23" style="11" customWidth="1"/>
    <col min="3" max="3" width="22.5703125" style="11" customWidth="1"/>
    <col min="4" max="4" width="27.42578125" style="11" bestFit="1" customWidth="1"/>
    <col min="5" max="5" width="24.5703125" style="11" customWidth="1"/>
    <col min="6" max="6" width="22" style="11" customWidth="1"/>
    <col min="7" max="7" width="22.140625" style="53" customWidth="1"/>
    <col min="8" max="8" width="22.85546875" style="53" customWidth="1"/>
    <col min="9" max="9" width="28.140625" style="53" bestFit="1" customWidth="1"/>
    <col min="10" max="10" width="21.28515625" style="53" customWidth="1"/>
    <col min="11" max="11" width="17.140625" style="53" customWidth="1"/>
    <col min="12" max="16384" width="11.42578125" style="53"/>
  </cols>
  <sheetData>
    <row r="1" spans="1:11" s="52" customFormat="1" ht="34.5" thickBot="1">
      <c r="A1" s="62" t="s">
        <v>11</v>
      </c>
      <c r="B1" s="72" t="s">
        <v>31</v>
      </c>
      <c r="C1" s="62" t="s">
        <v>55</v>
      </c>
      <c r="D1" s="62" t="s">
        <v>56</v>
      </c>
      <c r="E1" s="62" t="s">
        <v>57</v>
      </c>
      <c r="F1" s="62" t="s">
        <v>58</v>
      </c>
      <c r="G1" s="63" t="s">
        <v>59</v>
      </c>
      <c r="H1" s="63" t="s">
        <v>60</v>
      </c>
      <c r="I1" s="63" t="s">
        <v>383</v>
      </c>
      <c r="J1" s="63" t="s">
        <v>61</v>
      </c>
      <c r="K1" s="63" t="s">
        <v>62</v>
      </c>
    </row>
    <row r="2" spans="1:11">
      <c r="A2" s="41"/>
      <c r="B2" s="94"/>
      <c r="C2" s="94"/>
      <c r="D2" s="94"/>
      <c r="E2" s="94"/>
      <c r="F2" s="94"/>
      <c r="G2" s="95"/>
      <c r="H2" s="95"/>
      <c r="I2" s="95"/>
      <c r="J2" s="95"/>
      <c r="K2" s="95"/>
    </row>
    <row r="3" spans="1:11">
      <c r="A3" s="41"/>
      <c r="B3" s="94"/>
      <c r="C3" s="94"/>
      <c r="D3" s="94"/>
      <c r="E3" s="94"/>
      <c r="F3" s="94"/>
      <c r="G3" s="95"/>
      <c r="H3" s="95"/>
      <c r="I3" s="95"/>
      <c r="J3" s="95"/>
      <c r="K3" s="95"/>
    </row>
    <row r="4" spans="1:11">
      <c r="A4" s="41"/>
      <c r="B4" s="94"/>
      <c r="C4" s="94"/>
      <c r="D4" s="94"/>
      <c r="E4" s="94"/>
      <c r="F4" s="94"/>
      <c r="G4" s="95"/>
      <c r="H4" s="95"/>
      <c r="I4" s="95"/>
      <c r="J4" s="95"/>
      <c r="K4" s="95"/>
    </row>
    <row r="5" spans="1:11">
      <c r="A5" s="41"/>
      <c r="B5" s="94"/>
      <c r="C5" s="94"/>
      <c r="D5" s="94"/>
      <c r="E5" s="94"/>
      <c r="F5" s="94"/>
      <c r="G5" s="95"/>
      <c r="H5" s="95"/>
      <c r="I5" s="95"/>
      <c r="J5" s="95"/>
      <c r="K5" s="95"/>
    </row>
    <row r="6" spans="1:11">
      <c r="A6" s="41"/>
      <c r="B6" s="94"/>
      <c r="C6" s="94"/>
      <c r="D6" s="94"/>
      <c r="E6" s="94"/>
      <c r="F6" s="94"/>
      <c r="G6" s="95"/>
      <c r="H6" s="95"/>
      <c r="I6" s="95"/>
      <c r="J6" s="95"/>
      <c r="K6" s="95"/>
    </row>
    <row r="7" spans="1:11">
      <c r="A7" s="41"/>
      <c r="B7" s="94"/>
      <c r="C7" s="94"/>
      <c r="D7" s="94"/>
      <c r="E7" s="94"/>
      <c r="F7" s="94"/>
      <c r="G7" s="95"/>
      <c r="H7" s="95"/>
      <c r="I7" s="95"/>
      <c r="J7" s="95"/>
      <c r="K7" s="95"/>
    </row>
    <row r="8" spans="1:11">
      <c r="A8" s="41"/>
      <c r="B8" s="94"/>
      <c r="C8" s="94"/>
      <c r="D8" s="94"/>
      <c r="E8" s="94"/>
      <c r="F8" s="94"/>
      <c r="G8" s="95"/>
      <c r="H8" s="95"/>
      <c r="I8" s="95"/>
      <c r="J8" s="95"/>
      <c r="K8" s="95"/>
    </row>
    <row r="9" spans="1:11">
      <c r="A9" s="41"/>
      <c r="B9" s="94"/>
      <c r="C9" s="94"/>
      <c r="D9" s="94"/>
      <c r="E9" s="94"/>
      <c r="F9" s="94"/>
      <c r="G9" s="95"/>
      <c r="H9" s="95"/>
      <c r="I9" s="95"/>
      <c r="J9" s="95"/>
      <c r="K9" s="95"/>
    </row>
    <row r="10" spans="1:11">
      <c r="A10" s="41"/>
      <c r="B10" s="94"/>
      <c r="C10" s="94"/>
      <c r="D10" s="94"/>
      <c r="E10" s="94"/>
      <c r="F10" s="94"/>
      <c r="G10" s="95"/>
      <c r="H10" s="95"/>
      <c r="I10" s="95"/>
      <c r="J10" s="95"/>
      <c r="K10" s="95"/>
    </row>
    <row r="11" spans="1:11">
      <c r="A11" s="41"/>
      <c r="B11" s="94"/>
      <c r="C11" s="94"/>
      <c r="D11" s="94"/>
      <c r="E11" s="94"/>
      <c r="F11" s="94"/>
      <c r="G11" s="95"/>
      <c r="H11" s="95"/>
      <c r="I11" s="95"/>
      <c r="J11" s="95"/>
      <c r="K11" s="95"/>
    </row>
    <row r="12" spans="1:11">
      <c r="A12" s="41"/>
      <c r="B12" s="94"/>
      <c r="C12" s="94"/>
      <c r="D12" s="94"/>
      <c r="E12" s="94"/>
      <c r="F12" s="94"/>
      <c r="G12" s="95"/>
      <c r="H12" s="95"/>
      <c r="I12" s="95"/>
      <c r="J12" s="95"/>
      <c r="K12" s="95"/>
    </row>
    <row r="13" spans="1:11">
      <c r="A13" s="41"/>
      <c r="B13" s="94"/>
      <c r="C13" s="94"/>
      <c r="D13" s="94"/>
      <c r="E13" s="94"/>
      <c r="F13" s="94"/>
      <c r="G13" s="95"/>
      <c r="H13" s="95"/>
      <c r="I13" s="95"/>
      <c r="J13" s="95"/>
      <c r="K13" s="95"/>
    </row>
    <row r="14" spans="1:11">
      <c r="A14" s="41"/>
      <c r="B14" s="94"/>
      <c r="C14" s="94"/>
      <c r="D14" s="94"/>
      <c r="E14" s="94"/>
      <c r="F14" s="94"/>
      <c r="G14" s="95"/>
      <c r="H14" s="95"/>
      <c r="I14" s="95"/>
      <c r="J14" s="95"/>
      <c r="K14" s="95"/>
    </row>
    <row r="15" spans="1:11">
      <c r="A15" s="41"/>
      <c r="B15" s="94"/>
      <c r="C15" s="94"/>
      <c r="D15" s="94"/>
      <c r="E15" s="94"/>
      <c r="F15" s="94"/>
      <c r="G15" s="95"/>
      <c r="H15" s="95"/>
      <c r="I15" s="95"/>
      <c r="J15" s="95"/>
      <c r="K15" s="95"/>
    </row>
    <row r="16" spans="1:11">
      <c r="A16" s="41"/>
      <c r="B16" s="94"/>
      <c r="C16" s="94"/>
      <c r="D16" s="94"/>
      <c r="E16" s="94"/>
      <c r="F16" s="94"/>
      <c r="G16" s="95"/>
      <c r="H16" s="95"/>
      <c r="I16" s="95"/>
      <c r="J16" s="95"/>
      <c r="K16" s="95"/>
    </row>
    <row r="17" spans="1:11">
      <c r="A17" s="41"/>
      <c r="B17" s="94"/>
      <c r="C17" s="94"/>
      <c r="D17" s="94"/>
      <c r="E17" s="94"/>
      <c r="F17" s="94"/>
      <c r="G17" s="95"/>
      <c r="H17" s="95"/>
      <c r="I17" s="95"/>
      <c r="J17" s="95"/>
      <c r="K17" s="95"/>
    </row>
    <row r="18" spans="1:11" ht="15">
      <c r="A18" s="1"/>
    </row>
    <row r="19" spans="1:11" ht="15">
      <c r="A19" s="1"/>
    </row>
    <row r="20" spans="1:11" ht="15">
      <c r="A20" s="1"/>
    </row>
    <row r="21" spans="1:11" ht="15">
      <c r="A21" s="1"/>
    </row>
    <row r="22" spans="1:11" ht="15">
      <c r="A22" s="1"/>
    </row>
    <row r="23" spans="1:11" ht="15">
      <c r="A23" s="1"/>
    </row>
    <row r="24" spans="1:11" ht="15">
      <c r="A24" s="1"/>
      <c r="C24" s="105"/>
    </row>
    <row r="25" spans="1:11" ht="15">
      <c r="A25" s="1"/>
    </row>
    <row r="26" spans="1:11" ht="15">
      <c r="A26" s="1"/>
    </row>
    <row r="27" spans="1:11" ht="15">
      <c r="A27" s="1"/>
    </row>
    <row r="28" spans="1:11" ht="15">
      <c r="A28" s="1"/>
    </row>
    <row r="29" spans="1:11" ht="15">
      <c r="A29" s="1"/>
    </row>
    <row r="30" spans="1:11" ht="15">
      <c r="A30" s="1"/>
    </row>
    <row r="31" spans="1:11" ht="15">
      <c r="A31" s="1"/>
    </row>
    <row r="32" spans="1:11" ht="15">
      <c r="A32" s="1"/>
    </row>
    <row r="33" spans="1:1" ht="15">
      <c r="A33" s="1"/>
    </row>
    <row r="34" spans="1:1" ht="15">
      <c r="A34" s="1"/>
    </row>
    <row r="35" spans="1:1" ht="15">
      <c r="A35" s="1"/>
    </row>
    <row r="36" spans="1:1" ht="15">
      <c r="A36" s="1"/>
    </row>
    <row r="37" spans="1:1" ht="15">
      <c r="A37" s="1"/>
    </row>
    <row r="38" spans="1:1" ht="15">
      <c r="A38" s="1"/>
    </row>
    <row r="39" spans="1:1" ht="15">
      <c r="A39" s="1"/>
    </row>
    <row r="40" spans="1:1" ht="15">
      <c r="A40" s="1"/>
    </row>
    <row r="41" spans="1:1" ht="15">
      <c r="A41" s="1"/>
    </row>
    <row r="42" spans="1:1" ht="15">
      <c r="A42" s="1"/>
    </row>
    <row r="43" spans="1:1" ht="15">
      <c r="A43" s="1"/>
    </row>
    <row r="44" spans="1:1" ht="15">
      <c r="A44" s="1"/>
    </row>
    <row r="45" spans="1:1" ht="15">
      <c r="A45" s="1"/>
    </row>
    <row r="46" spans="1:1" ht="15">
      <c r="A46" s="1"/>
    </row>
    <row r="47" spans="1:1" ht="15">
      <c r="A47" s="1"/>
    </row>
    <row r="48" spans="1:1" ht="15">
      <c r="A48" s="1"/>
    </row>
    <row r="49" spans="1:1" ht="15">
      <c r="A49" s="1"/>
    </row>
    <row r="50" spans="1:1" ht="15">
      <c r="A50" s="1"/>
    </row>
    <row r="51" spans="1:1" ht="15">
      <c r="A51" s="1"/>
    </row>
    <row r="52" spans="1:1" ht="15">
      <c r="A52" s="1"/>
    </row>
    <row r="53" spans="1:1" ht="15">
      <c r="A53" s="1"/>
    </row>
    <row r="54" spans="1:1" ht="15">
      <c r="A54" s="1"/>
    </row>
    <row r="55" spans="1:1" ht="15">
      <c r="A55" s="1"/>
    </row>
    <row r="56" spans="1:1" ht="15">
      <c r="A56" s="1"/>
    </row>
    <row r="57" spans="1:1" ht="15">
      <c r="A57" s="1"/>
    </row>
    <row r="58" spans="1:1" ht="15">
      <c r="A58" s="1"/>
    </row>
    <row r="59" spans="1:1" ht="15">
      <c r="A59" s="1"/>
    </row>
    <row r="60" spans="1:1" ht="15">
      <c r="A60" s="1"/>
    </row>
    <row r="61" spans="1:1" ht="15">
      <c r="A61" s="1"/>
    </row>
    <row r="62" spans="1:1" ht="15">
      <c r="A62" s="1"/>
    </row>
    <row r="63" spans="1:1" ht="15">
      <c r="A63" s="1"/>
    </row>
    <row r="64" spans="1:1" ht="15">
      <c r="A64" s="1"/>
    </row>
    <row r="65" spans="1:1" ht="15">
      <c r="A65" s="1"/>
    </row>
    <row r="66" spans="1:1" ht="15">
      <c r="A66" s="1"/>
    </row>
    <row r="67" spans="1:1" ht="15">
      <c r="A67" s="1"/>
    </row>
    <row r="68" spans="1:1" ht="15">
      <c r="A68" s="1"/>
    </row>
    <row r="69" spans="1:1" ht="15">
      <c r="A69" s="1"/>
    </row>
    <row r="70" spans="1:1" ht="15">
      <c r="A70" s="1"/>
    </row>
    <row r="71" spans="1:1" ht="15">
      <c r="A71" s="1"/>
    </row>
    <row r="72" spans="1:1" ht="15">
      <c r="A72" s="1"/>
    </row>
    <row r="73" spans="1:1" ht="15">
      <c r="A73" s="1"/>
    </row>
    <row r="74" spans="1:1" ht="15">
      <c r="A74" s="1"/>
    </row>
    <row r="75" spans="1:1" ht="15">
      <c r="A75" s="1"/>
    </row>
    <row r="76" spans="1:1" ht="15">
      <c r="A76" s="1"/>
    </row>
    <row r="77" spans="1:1" ht="15">
      <c r="A77" s="1"/>
    </row>
    <row r="78" spans="1:1" ht="15">
      <c r="A78" s="1"/>
    </row>
    <row r="79" spans="1:1" ht="15">
      <c r="A79" s="1"/>
    </row>
    <row r="80" spans="1:1" ht="15">
      <c r="A80" s="1"/>
    </row>
    <row r="81" spans="1:1" ht="15">
      <c r="A81" s="1"/>
    </row>
    <row r="82" spans="1:1" ht="15">
      <c r="A82" s="1"/>
    </row>
    <row r="83" spans="1:1" ht="15">
      <c r="A83" s="1"/>
    </row>
    <row r="84" spans="1:1" ht="15">
      <c r="A84" s="1"/>
    </row>
    <row r="85" spans="1:1" ht="15">
      <c r="A85" s="1"/>
    </row>
    <row r="86" spans="1:1" ht="15">
      <c r="A86" s="1"/>
    </row>
    <row r="87" spans="1:1" ht="15">
      <c r="A87" s="1"/>
    </row>
    <row r="88" spans="1:1" ht="15">
      <c r="A88" s="1"/>
    </row>
    <row r="89" spans="1:1" ht="15">
      <c r="A89" s="1"/>
    </row>
    <row r="90" spans="1:1" ht="15">
      <c r="A90" s="1"/>
    </row>
    <row r="91" spans="1:1" ht="15">
      <c r="A91" s="1"/>
    </row>
    <row r="92" spans="1:1" ht="15">
      <c r="A92" s="1"/>
    </row>
    <row r="93" spans="1:1" ht="15">
      <c r="A93" s="1"/>
    </row>
    <row r="94" spans="1:1" ht="15">
      <c r="A94" s="1"/>
    </row>
    <row r="95" spans="1:1" ht="15">
      <c r="A95" s="1"/>
    </row>
    <row r="96" spans="1:1" ht="15">
      <c r="A96" s="1"/>
    </row>
    <row r="97" spans="1:1" ht="15">
      <c r="A97" s="1"/>
    </row>
    <row r="98" spans="1:1" ht="15">
      <c r="A98" s="1"/>
    </row>
    <row r="99" spans="1:1" ht="15">
      <c r="A99" s="1"/>
    </row>
    <row r="100" spans="1:1" ht="15">
      <c r="A100" s="1"/>
    </row>
    <row r="101" spans="1:1" ht="15">
      <c r="A101" s="1"/>
    </row>
    <row r="102" spans="1:1" ht="15">
      <c r="A102" s="1"/>
    </row>
    <row r="103" spans="1:1" ht="15">
      <c r="A103" s="1"/>
    </row>
    <row r="104" spans="1:1" ht="15">
      <c r="A104" s="1"/>
    </row>
    <row r="105" spans="1:1" ht="15">
      <c r="A105" s="1"/>
    </row>
    <row r="106" spans="1:1" ht="15">
      <c r="A106" s="1"/>
    </row>
    <row r="107" spans="1:1" ht="15">
      <c r="A107" s="1"/>
    </row>
    <row r="108" spans="1:1" ht="15">
      <c r="A108" s="1"/>
    </row>
    <row r="109" spans="1:1" ht="15">
      <c r="A109" s="1"/>
    </row>
    <row r="110" spans="1:1" ht="15">
      <c r="A110" s="1"/>
    </row>
    <row r="111" spans="1:1" ht="15">
      <c r="A111" s="1"/>
    </row>
    <row r="112" spans="1:1" ht="15">
      <c r="A112" s="1"/>
    </row>
    <row r="113" spans="1:1" ht="15">
      <c r="A113" s="1"/>
    </row>
    <row r="114" spans="1:1" ht="15">
      <c r="A114" s="1"/>
    </row>
    <row r="115" spans="1:1" ht="15">
      <c r="A115" s="1"/>
    </row>
    <row r="116" spans="1:1" ht="15">
      <c r="A116" s="1"/>
    </row>
    <row r="117" spans="1:1" ht="15">
      <c r="A117" s="1"/>
    </row>
    <row r="118" spans="1:1" ht="15">
      <c r="A118" s="1"/>
    </row>
    <row r="119" spans="1:1" ht="15">
      <c r="A119" s="1"/>
    </row>
    <row r="120" spans="1:1" ht="15">
      <c r="A120" s="1"/>
    </row>
    <row r="121" spans="1:1" ht="15">
      <c r="A121" s="1"/>
    </row>
    <row r="122" spans="1:1" ht="15">
      <c r="A122" s="1"/>
    </row>
    <row r="123" spans="1:1" ht="15">
      <c r="A123" s="1"/>
    </row>
    <row r="124" spans="1:1" ht="15">
      <c r="A124" s="1"/>
    </row>
    <row r="125" spans="1:1" ht="15">
      <c r="A125" s="1"/>
    </row>
    <row r="126" spans="1:1" ht="15">
      <c r="A126" s="1"/>
    </row>
    <row r="127" spans="1:1" ht="15">
      <c r="A127" s="1"/>
    </row>
    <row r="128" spans="1:1" ht="15">
      <c r="A128" s="1"/>
    </row>
    <row r="129" spans="1:1" ht="15">
      <c r="A129" s="1"/>
    </row>
    <row r="130" spans="1:1" ht="15">
      <c r="A130" s="1"/>
    </row>
    <row r="131" spans="1:1" ht="15">
      <c r="A131" s="1"/>
    </row>
    <row r="132" spans="1:1" ht="15">
      <c r="A132" s="1"/>
    </row>
    <row r="133" spans="1:1" ht="15">
      <c r="A133" s="1"/>
    </row>
    <row r="134" spans="1:1" ht="15">
      <c r="A134" s="1"/>
    </row>
    <row r="135" spans="1:1" ht="15">
      <c r="A135" s="1"/>
    </row>
    <row r="136" spans="1:1" ht="15">
      <c r="A136" s="1"/>
    </row>
    <row r="137" spans="1:1" ht="15">
      <c r="A137" s="1"/>
    </row>
    <row r="138" spans="1:1" ht="15">
      <c r="A138" s="1"/>
    </row>
    <row r="139" spans="1:1" ht="15">
      <c r="A139" s="1"/>
    </row>
    <row r="140" spans="1:1" ht="15">
      <c r="A140" s="1"/>
    </row>
    <row r="141" spans="1:1" ht="15">
      <c r="A141" s="1"/>
    </row>
    <row r="142" spans="1:1" ht="15">
      <c r="A142" s="1"/>
    </row>
    <row r="143" spans="1:1" ht="15">
      <c r="A143" s="1"/>
    </row>
    <row r="144" spans="1:1" ht="15">
      <c r="A144" s="1"/>
    </row>
    <row r="145" spans="1:1" ht="15">
      <c r="A145" s="1"/>
    </row>
    <row r="146" spans="1:1" ht="15">
      <c r="A146" s="1"/>
    </row>
    <row r="147" spans="1:1" ht="15">
      <c r="A147" s="1"/>
    </row>
    <row r="148" spans="1:1" ht="15">
      <c r="A148" s="1"/>
    </row>
    <row r="149" spans="1:1" ht="15">
      <c r="A149" s="1"/>
    </row>
    <row r="150" spans="1:1" ht="15">
      <c r="A150" s="1"/>
    </row>
    <row r="151" spans="1:1" ht="15">
      <c r="A151" s="1"/>
    </row>
    <row r="152" spans="1:1" ht="15">
      <c r="A152" s="1"/>
    </row>
    <row r="153" spans="1:1" ht="15">
      <c r="A153" s="1"/>
    </row>
    <row r="154" spans="1:1" ht="15">
      <c r="A154" s="1"/>
    </row>
    <row r="155" spans="1:1" ht="15">
      <c r="A155" s="1"/>
    </row>
    <row r="156" spans="1:1" ht="15">
      <c r="A156" s="1"/>
    </row>
    <row r="157" spans="1:1" ht="15">
      <c r="A157" s="1"/>
    </row>
    <row r="158" spans="1:1" ht="15">
      <c r="A158" s="1"/>
    </row>
    <row r="159" spans="1:1" ht="15">
      <c r="A159" s="1"/>
    </row>
    <row r="160" spans="1:1" ht="15">
      <c r="A160" s="1"/>
    </row>
    <row r="161" spans="1:1" ht="15">
      <c r="A161" s="1"/>
    </row>
    <row r="162" spans="1:1" ht="15">
      <c r="A162" s="1"/>
    </row>
    <row r="163" spans="1:1" ht="15">
      <c r="A163" s="1"/>
    </row>
    <row r="164" spans="1:1" ht="15">
      <c r="A164" s="1"/>
    </row>
    <row r="165" spans="1:1" ht="15">
      <c r="A165" s="1"/>
    </row>
    <row r="166" spans="1:1" ht="15">
      <c r="A166" s="1"/>
    </row>
    <row r="167" spans="1:1" ht="15">
      <c r="A167" s="1"/>
    </row>
    <row r="168" spans="1:1" ht="15">
      <c r="A168" s="1"/>
    </row>
    <row r="169" spans="1:1" ht="15">
      <c r="A169" s="1"/>
    </row>
    <row r="170" spans="1:1" ht="15">
      <c r="A170" s="1"/>
    </row>
    <row r="171" spans="1:1" ht="15">
      <c r="A171" s="1"/>
    </row>
    <row r="172" spans="1:1" ht="15">
      <c r="A172" s="1"/>
    </row>
    <row r="173" spans="1:1" ht="15">
      <c r="A173" s="1"/>
    </row>
    <row r="174" spans="1:1" ht="15">
      <c r="A174" s="1"/>
    </row>
    <row r="175" spans="1:1" ht="15">
      <c r="A175" s="1"/>
    </row>
    <row r="176" spans="1:1" ht="15">
      <c r="A176" s="1"/>
    </row>
    <row r="177" spans="1:1" ht="15">
      <c r="A177" s="1"/>
    </row>
    <row r="178" spans="1:1" ht="15">
      <c r="A178" s="1"/>
    </row>
    <row r="179" spans="1:1" ht="15">
      <c r="A179" s="1"/>
    </row>
    <row r="180" spans="1:1" ht="15">
      <c r="A180" s="1"/>
    </row>
    <row r="181" spans="1:1" ht="15">
      <c r="A181" s="1"/>
    </row>
    <row r="182" spans="1:1" ht="15">
      <c r="A182" s="1"/>
    </row>
    <row r="183" spans="1:1" ht="15">
      <c r="A183" s="1"/>
    </row>
    <row r="184" spans="1:1" ht="15">
      <c r="A184" s="1"/>
    </row>
    <row r="185" spans="1:1" ht="15">
      <c r="A185" s="1"/>
    </row>
    <row r="186" spans="1:1" ht="15">
      <c r="A186" s="1"/>
    </row>
    <row r="187" spans="1:1" ht="15">
      <c r="A187" s="1"/>
    </row>
    <row r="188" spans="1:1" ht="15">
      <c r="A188" s="1"/>
    </row>
    <row r="189" spans="1:1" ht="15">
      <c r="A189" s="1"/>
    </row>
    <row r="190" spans="1:1" ht="15">
      <c r="A190" s="1"/>
    </row>
    <row r="191" spans="1:1" ht="15">
      <c r="A191" s="1"/>
    </row>
    <row r="192" spans="1:1" ht="15">
      <c r="A192" s="1"/>
    </row>
    <row r="193" spans="1:1" ht="15">
      <c r="A193" s="1"/>
    </row>
    <row r="194" spans="1:1" ht="15">
      <c r="A194" s="1"/>
    </row>
    <row r="195" spans="1:1" ht="15">
      <c r="A195" s="1"/>
    </row>
    <row r="196" spans="1:1" ht="15">
      <c r="A196" s="1"/>
    </row>
    <row r="197" spans="1:1" ht="15">
      <c r="A197" s="1"/>
    </row>
    <row r="198" spans="1:1" ht="15">
      <c r="A198" s="1"/>
    </row>
    <row r="199" spans="1:1" ht="15">
      <c r="A199" s="1"/>
    </row>
    <row r="200" spans="1:1" ht="15">
      <c r="A200" s="1"/>
    </row>
    <row r="201" spans="1:1" ht="15">
      <c r="A201" s="1"/>
    </row>
    <row r="202" spans="1:1" ht="15">
      <c r="A202" s="1"/>
    </row>
    <row r="203" spans="1:1" ht="15">
      <c r="A203" s="1"/>
    </row>
    <row r="204" spans="1:1" ht="15">
      <c r="A204" s="1"/>
    </row>
    <row r="205" spans="1:1" ht="15">
      <c r="A205" s="1"/>
    </row>
    <row r="206" spans="1:1" ht="15">
      <c r="A206" s="1"/>
    </row>
    <row r="207" spans="1:1" ht="15">
      <c r="A207" s="1"/>
    </row>
    <row r="208" spans="1:1" ht="15">
      <c r="A208" s="1"/>
    </row>
    <row r="209" spans="1:1" ht="15">
      <c r="A209" s="1"/>
    </row>
    <row r="210" spans="1:1" ht="15">
      <c r="A210" s="1"/>
    </row>
    <row r="211" spans="1:1" ht="15">
      <c r="A211" s="1"/>
    </row>
    <row r="212" spans="1:1" ht="15">
      <c r="A212" s="1"/>
    </row>
    <row r="213" spans="1:1" ht="15">
      <c r="A213" s="1"/>
    </row>
    <row r="214" spans="1:1" ht="15">
      <c r="A214" s="1"/>
    </row>
    <row r="215" spans="1:1" ht="15">
      <c r="A215" s="1"/>
    </row>
    <row r="216" spans="1:1" ht="15">
      <c r="A216" s="1"/>
    </row>
    <row r="217" spans="1:1" ht="15">
      <c r="A217" s="1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  <row r="257" spans="1:1">
      <c r="A257" s="12"/>
    </row>
    <row r="258" spans="1:1">
      <c r="A258" s="12"/>
    </row>
    <row r="259" spans="1:1">
      <c r="A259" s="12"/>
    </row>
    <row r="260" spans="1:1">
      <c r="A260" s="12"/>
    </row>
    <row r="261" spans="1:1">
      <c r="A261" s="12"/>
    </row>
    <row r="262" spans="1:1">
      <c r="A262" s="12"/>
    </row>
    <row r="263" spans="1:1">
      <c r="A263" s="12"/>
    </row>
    <row r="264" spans="1:1">
      <c r="A264" s="12"/>
    </row>
    <row r="265" spans="1:1">
      <c r="A265" s="12"/>
    </row>
    <row r="266" spans="1:1">
      <c r="A266" s="12"/>
    </row>
    <row r="267" spans="1:1">
      <c r="A267" s="12"/>
    </row>
    <row r="268" spans="1:1">
      <c r="A268" s="12"/>
    </row>
    <row r="269" spans="1:1">
      <c r="A269" s="12"/>
    </row>
    <row r="270" spans="1:1">
      <c r="A270" s="12"/>
    </row>
    <row r="271" spans="1:1">
      <c r="A271" s="12"/>
    </row>
    <row r="272" spans="1:1">
      <c r="A272" s="12"/>
    </row>
    <row r="273" spans="1:1">
      <c r="A273" s="12"/>
    </row>
    <row r="274" spans="1:1">
      <c r="A274" s="12"/>
    </row>
    <row r="275" spans="1:1">
      <c r="A275" s="12"/>
    </row>
    <row r="276" spans="1:1">
      <c r="A276" s="12"/>
    </row>
    <row r="277" spans="1:1">
      <c r="A277" s="12"/>
    </row>
    <row r="278" spans="1:1">
      <c r="A278" s="12"/>
    </row>
    <row r="279" spans="1:1">
      <c r="A279" s="12"/>
    </row>
    <row r="280" spans="1:1">
      <c r="A280" s="12"/>
    </row>
    <row r="281" spans="1:1">
      <c r="A281" s="12"/>
    </row>
    <row r="282" spans="1:1">
      <c r="A282" s="12"/>
    </row>
    <row r="283" spans="1:1">
      <c r="A283" s="12"/>
    </row>
    <row r="284" spans="1:1">
      <c r="A284" s="12"/>
    </row>
    <row r="285" spans="1:1">
      <c r="A285" s="12"/>
    </row>
    <row r="286" spans="1:1">
      <c r="A286" s="12"/>
    </row>
    <row r="287" spans="1:1">
      <c r="A287" s="12"/>
    </row>
    <row r="288" spans="1:1">
      <c r="A288" s="12"/>
    </row>
    <row r="289" spans="1:1">
      <c r="A289" s="12"/>
    </row>
    <row r="290" spans="1:1">
      <c r="A290" s="12"/>
    </row>
    <row r="291" spans="1:1">
      <c r="A291" s="12"/>
    </row>
    <row r="292" spans="1:1">
      <c r="A292" s="12"/>
    </row>
    <row r="293" spans="1:1">
      <c r="A293" s="12"/>
    </row>
    <row r="294" spans="1:1">
      <c r="A294" s="12"/>
    </row>
    <row r="295" spans="1:1">
      <c r="A295" s="12"/>
    </row>
    <row r="296" spans="1:1">
      <c r="A296" s="12"/>
    </row>
    <row r="297" spans="1:1">
      <c r="A297" s="12"/>
    </row>
    <row r="298" spans="1:1">
      <c r="A298" s="12"/>
    </row>
    <row r="299" spans="1:1">
      <c r="A299" s="12"/>
    </row>
    <row r="300" spans="1:1">
      <c r="A300" s="12"/>
    </row>
    <row r="301" spans="1:1">
      <c r="A301" s="12"/>
    </row>
    <row r="302" spans="1:1">
      <c r="A302" s="12"/>
    </row>
    <row r="303" spans="1:1">
      <c r="A303" s="12"/>
    </row>
    <row r="304" spans="1:1">
      <c r="A304" s="12"/>
    </row>
    <row r="305" spans="1:1">
      <c r="A305" s="12"/>
    </row>
    <row r="306" spans="1:1">
      <c r="A306" s="12"/>
    </row>
    <row r="307" spans="1:1">
      <c r="A307" s="12"/>
    </row>
    <row r="308" spans="1:1">
      <c r="A308" s="12"/>
    </row>
    <row r="309" spans="1:1">
      <c r="A309" s="12"/>
    </row>
    <row r="310" spans="1:1">
      <c r="A310" s="12"/>
    </row>
    <row r="311" spans="1:1">
      <c r="A311" s="12"/>
    </row>
    <row r="312" spans="1:1">
      <c r="A312" s="12"/>
    </row>
    <row r="313" spans="1:1">
      <c r="A313" s="12"/>
    </row>
    <row r="314" spans="1:1">
      <c r="A314" s="12"/>
    </row>
    <row r="315" spans="1:1">
      <c r="A315" s="12"/>
    </row>
    <row r="316" spans="1:1">
      <c r="A316" s="12"/>
    </row>
    <row r="317" spans="1:1">
      <c r="A317" s="12"/>
    </row>
    <row r="318" spans="1:1">
      <c r="A318" s="12"/>
    </row>
    <row r="319" spans="1:1">
      <c r="A319" s="12"/>
    </row>
    <row r="320" spans="1:1">
      <c r="A320" s="12"/>
    </row>
    <row r="321" spans="1:1">
      <c r="A321" s="12"/>
    </row>
    <row r="322" spans="1:1">
      <c r="A322" s="12"/>
    </row>
    <row r="323" spans="1:1">
      <c r="A323" s="12"/>
    </row>
    <row r="324" spans="1:1">
      <c r="A324" s="12"/>
    </row>
    <row r="325" spans="1:1">
      <c r="A325" s="12"/>
    </row>
    <row r="326" spans="1:1">
      <c r="A326" s="12"/>
    </row>
    <row r="327" spans="1:1">
      <c r="A327" s="12"/>
    </row>
    <row r="328" spans="1:1">
      <c r="A328" s="12"/>
    </row>
    <row r="329" spans="1:1">
      <c r="A329" s="12"/>
    </row>
    <row r="330" spans="1:1">
      <c r="A330" s="12"/>
    </row>
    <row r="331" spans="1:1">
      <c r="A331" s="12"/>
    </row>
    <row r="332" spans="1:1">
      <c r="A332" s="12"/>
    </row>
    <row r="333" spans="1:1">
      <c r="A333" s="12"/>
    </row>
    <row r="334" spans="1:1">
      <c r="A334" s="12"/>
    </row>
    <row r="335" spans="1:1">
      <c r="A335" s="12"/>
    </row>
    <row r="336" spans="1:1">
      <c r="A336" s="12"/>
    </row>
    <row r="337" spans="1:1">
      <c r="A337" s="12"/>
    </row>
    <row r="338" spans="1:1">
      <c r="A338" s="12"/>
    </row>
    <row r="339" spans="1:1">
      <c r="A339" s="12"/>
    </row>
    <row r="340" spans="1:1">
      <c r="A340" s="12"/>
    </row>
    <row r="341" spans="1:1">
      <c r="A341" s="12"/>
    </row>
    <row r="342" spans="1:1">
      <c r="A342" s="12"/>
    </row>
    <row r="343" spans="1:1">
      <c r="A343" s="12"/>
    </row>
    <row r="344" spans="1:1">
      <c r="A344" s="12"/>
    </row>
    <row r="345" spans="1:1">
      <c r="A345" s="12"/>
    </row>
    <row r="346" spans="1:1">
      <c r="A346" s="12"/>
    </row>
    <row r="347" spans="1:1">
      <c r="A347" s="12"/>
    </row>
    <row r="348" spans="1:1">
      <c r="A348" s="12"/>
    </row>
    <row r="349" spans="1:1">
      <c r="A349" s="12"/>
    </row>
    <row r="350" spans="1:1">
      <c r="A350" s="12"/>
    </row>
    <row r="351" spans="1:1">
      <c r="A351" s="12"/>
    </row>
    <row r="352" spans="1:1">
      <c r="A352" s="12"/>
    </row>
    <row r="353" spans="1:1">
      <c r="A353" s="12"/>
    </row>
    <row r="354" spans="1:1">
      <c r="A354" s="12"/>
    </row>
    <row r="355" spans="1:1">
      <c r="A355" s="12"/>
    </row>
    <row r="356" spans="1:1">
      <c r="A356" s="12"/>
    </row>
    <row r="357" spans="1:1">
      <c r="A357" s="12"/>
    </row>
    <row r="358" spans="1:1">
      <c r="A358" s="12"/>
    </row>
    <row r="359" spans="1:1">
      <c r="A359" s="12"/>
    </row>
    <row r="360" spans="1:1">
      <c r="A360" s="12"/>
    </row>
    <row r="361" spans="1:1">
      <c r="A361" s="12"/>
    </row>
    <row r="362" spans="1:1">
      <c r="A362" s="12"/>
    </row>
    <row r="363" spans="1:1">
      <c r="A363" s="12"/>
    </row>
    <row r="364" spans="1:1">
      <c r="A364" s="12"/>
    </row>
    <row r="365" spans="1:1">
      <c r="A365" s="12"/>
    </row>
    <row r="366" spans="1:1">
      <c r="A366" s="12"/>
    </row>
    <row r="367" spans="1:1">
      <c r="A367" s="12"/>
    </row>
    <row r="368" spans="1:1">
      <c r="A368" s="12"/>
    </row>
    <row r="369" spans="1:1">
      <c r="A369" s="12"/>
    </row>
    <row r="370" spans="1:1">
      <c r="A370" s="12"/>
    </row>
    <row r="371" spans="1:1">
      <c r="A371" s="12"/>
    </row>
    <row r="372" spans="1:1">
      <c r="A372" s="12"/>
    </row>
    <row r="373" spans="1:1">
      <c r="A373" s="12"/>
    </row>
    <row r="374" spans="1:1">
      <c r="A374" s="12"/>
    </row>
    <row r="375" spans="1:1">
      <c r="A375" s="12"/>
    </row>
    <row r="376" spans="1:1">
      <c r="A376" s="12"/>
    </row>
    <row r="377" spans="1:1">
      <c r="A377" s="12"/>
    </row>
    <row r="378" spans="1:1">
      <c r="A378" s="12"/>
    </row>
    <row r="379" spans="1:1">
      <c r="A379" s="12"/>
    </row>
    <row r="380" spans="1:1">
      <c r="A380" s="12"/>
    </row>
    <row r="381" spans="1:1">
      <c r="A381" s="12"/>
    </row>
    <row r="382" spans="1:1">
      <c r="A382" s="12"/>
    </row>
    <row r="383" spans="1:1">
      <c r="A383" s="12"/>
    </row>
    <row r="384" spans="1:1">
      <c r="A384" s="12"/>
    </row>
    <row r="385" spans="1:1">
      <c r="A385" s="12"/>
    </row>
    <row r="386" spans="1:1">
      <c r="A386" s="12"/>
    </row>
    <row r="387" spans="1:1">
      <c r="A387" s="12"/>
    </row>
    <row r="388" spans="1:1">
      <c r="A388" s="12"/>
    </row>
    <row r="389" spans="1:1">
      <c r="A389" s="12"/>
    </row>
    <row r="390" spans="1:1">
      <c r="A390" s="12"/>
    </row>
    <row r="391" spans="1:1">
      <c r="A391" s="12"/>
    </row>
    <row r="392" spans="1:1">
      <c r="A392" s="12"/>
    </row>
    <row r="393" spans="1:1">
      <c r="A393" s="12"/>
    </row>
    <row r="394" spans="1:1">
      <c r="A394" s="12"/>
    </row>
    <row r="395" spans="1:1">
      <c r="A395" s="12"/>
    </row>
    <row r="396" spans="1:1">
      <c r="A396" s="12"/>
    </row>
    <row r="397" spans="1:1">
      <c r="A397" s="12"/>
    </row>
    <row r="398" spans="1:1">
      <c r="A398" s="12"/>
    </row>
    <row r="399" spans="1:1">
      <c r="A399" s="12"/>
    </row>
    <row r="400" spans="1:1">
      <c r="A400" s="12"/>
    </row>
    <row r="401" spans="1:1">
      <c r="A401" s="12"/>
    </row>
    <row r="402" spans="1:1">
      <c r="A402" s="12"/>
    </row>
    <row r="403" spans="1:1">
      <c r="A403" s="12"/>
    </row>
    <row r="404" spans="1:1">
      <c r="A404" s="12"/>
    </row>
    <row r="405" spans="1:1">
      <c r="A405" s="12"/>
    </row>
    <row r="406" spans="1:1">
      <c r="A406" s="12"/>
    </row>
    <row r="407" spans="1:1">
      <c r="A407" s="12"/>
    </row>
    <row r="408" spans="1:1">
      <c r="A408" s="12"/>
    </row>
    <row r="409" spans="1:1">
      <c r="A409" s="12"/>
    </row>
    <row r="410" spans="1:1">
      <c r="A410" s="12"/>
    </row>
    <row r="411" spans="1:1">
      <c r="A411" s="12"/>
    </row>
    <row r="412" spans="1:1">
      <c r="A412" s="12"/>
    </row>
    <row r="413" spans="1:1">
      <c r="A413" s="12"/>
    </row>
    <row r="414" spans="1:1">
      <c r="A414" s="12"/>
    </row>
    <row r="415" spans="1:1">
      <c r="A415" s="12"/>
    </row>
    <row r="416" spans="1:1">
      <c r="A416" s="12"/>
    </row>
    <row r="417" spans="1:1">
      <c r="A417" s="12"/>
    </row>
    <row r="418" spans="1:1">
      <c r="A418" s="12"/>
    </row>
    <row r="419" spans="1:1">
      <c r="A419" s="12"/>
    </row>
    <row r="420" spans="1:1">
      <c r="A420" s="12"/>
    </row>
    <row r="421" spans="1:1">
      <c r="A421" s="12"/>
    </row>
    <row r="422" spans="1:1">
      <c r="A422" s="12"/>
    </row>
    <row r="423" spans="1:1">
      <c r="A423" s="12"/>
    </row>
    <row r="424" spans="1:1">
      <c r="A424" s="12"/>
    </row>
    <row r="425" spans="1:1">
      <c r="A425" s="12"/>
    </row>
    <row r="426" spans="1:1">
      <c r="A426" s="12"/>
    </row>
    <row r="427" spans="1:1">
      <c r="A427" s="12"/>
    </row>
    <row r="428" spans="1:1">
      <c r="A428" s="12"/>
    </row>
    <row r="429" spans="1:1">
      <c r="A429" s="12"/>
    </row>
    <row r="430" spans="1:1">
      <c r="A430" s="12"/>
    </row>
    <row r="431" spans="1:1">
      <c r="A431" s="12"/>
    </row>
    <row r="432" spans="1:1">
      <c r="A432" s="12"/>
    </row>
    <row r="433" spans="1:1">
      <c r="A433" s="12"/>
    </row>
    <row r="434" spans="1:1">
      <c r="A434" s="12"/>
    </row>
    <row r="435" spans="1:1">
      <c r="A435" s="12"/>
    </row>
    <row r="436" spans="1:1">
      <c r="A436" s="12"/>
    </row>
    <row r="437" spans="1:1">
      <c r="A437" s="12"/>
    </row>
    <row r="438" spans="1:1">
      <c r="A438" s="12"/>
    </row>
    <row r="439" spans="1:1">
      <c r="A439" s="12"/>
    </row>
    <row r="440" spans="1:1">
      <c r="A440" s="12"/>
    </row>
    <row r="441" spans="1:1">
      <c r="A441" s="12"/>
    </row>
    <row r="442" spans="1:1">
      <c r="A442" s="12"/>
    </row>
    <row r="443" spans="1:1">
      <c r="A443" s="12"/>
    </row>
    <row r="444" spans="1:1">
      <c r="A444" s="12"/>
    </row>
    <row r="445" spans="1:1">
      <c r="A445" s="12"/>
    </row>
    <row r="446" spans="1:1">
      <c r="A446" s="12"/>
    </row>
    <row r="447" spans="1:1">
      <c r="A447" s="12"/>
    </row>
    <row r="448" spans="1:1">
      <c r="A448" s="12"/>
    </row>
    <row r="449" spans="1:1">
      <c r="A449" s="12"/>
    </row>
    <row r="450" spans="1:1">
      <c r="A450" s="12"/>
    </row>
    <row r="451" spans="1:1">
      <c r="A451" s="12"/>
    </row>
    <row r="452" spans="1:1">
      <c r="A452" s="12"/>
    </row>
    <row r="453" spans="1:1">
      <c r="A453" s="12"/>
    </row>
    <row r="454" spans="1:1">
      <c r="A454" s="12"/>
    </row>
    <row r="455" spans="1:1">
      <c r="A455" s="12"/>
    </row>
    <row r="456" spans="1:1">
      <c r="A456" s="12"/>
    </row>
    <row r="457" spans="1:1">
      <c r="A457" s="12"/>
    </row>
    <row r="458" spans="1:1">
      <c r="A458" s="12"/>
    </row>
    <row r="459" spans="1:1">
      <c r="A459" s="12"/>
    </row>
    <row r="460" spans="1:1">
      <c r="A460" s="12"/>
    </row>
    <row r="461" spans="1:1">
      <c r="A461" s="12"/>
    </row>
    <row r="462" spans="1:1">
      <c r="A462" s="12"/>
    </row>
    <row r="463" spans="1:1">
      <c r="A463" s="12"/>
    </row>
    <row r="464" spans="1:1">
      <c r="A464" s="12"/>
    </row>
    <row r="465" spans="1:1">
      <c r="A465" s="12"/>
    </row>
    <row r="466" spans="1:1">
      <c r="A466" s="12"/>
    </row>
    <row r="467" spans="1:1">
      <c r="A467" s="12"/>
    </row>
    <row r="468" spans="1:1">
      <c r="A468" s="12"/>
    </row>
    <row r="469" spans="1:1">
      <c r="A469" s="12"/>
    </row>
    <row r="470" spans="1:1">
      <c r="A470" s="12"/>
    </row>
    <row r="471" spans="1:1">
      <c r="A471" s="12"/>
    </row>
    <row r="472" spans="1:1">
      <c r="A472" s="12"/>
    </row>
    <row r="473" spans="1:1">
      <c r="A473" s="12"/>
    </row>
    <row r="474" spans="1:1">
      <c r="A474" s="12"/>
    </row>
    <row r="475" spans="1:1">
      <c r="A475" s="12"/>
    </row>
    <row r="476" spans="1:1">
      <c r="A476" s="12"/>
    </row>
    <row r="477" spans="1:1">
      <c r="A477" s="12"/>
    </row>
    <row r="478" spans="1:1">
      <c r="A478" s="12"/>
    </row>
    <row r="479" spans="1:1">
      <c r="A479" s="12"/>
    </row>
    <row r="480" spans="1:1">
      <c r="A480" s="12"/>
    </row>
    <row r="481" spans="1:1">
      <c r="A481" s="12"/>
    </row>
    <row r="482" spans="1:1">
      <c r="A482" s="12"/>
    </row>
    <row r="483" spans="1:1">
      <c r="A483" s="12"/>
    </row>
    <row r="484" spans="1:1">
      <c r="A484" s="12"/>
    </row>
    <row r="485" spans="1:1">
      <c r="A485" s="12"/>
    </row>
    <row r="486" spans="1:1">
      <c r="A486" s="12"/>
    </row>
    <row r="487" spans="1:1">
      <c r="A487" s="12"/>
    </row>
    <row r="488" spans="1:1">
      <c r="A488" s="12"/>
    </row>
    <row r="489" spans="1:1">
      <c r="A489" s="12"/>
    </row>
    <row r="490" spans="1:1">
      <c r="A490" s="12"/>
    </row>
    <row r="491" spans="1:1">
      <c r="A491" s="12"/>
    </row>
    <row r="492" spans="1:1">
      <c r="A492" s="12"/>
    </row>
    <row r="493" spans="1:1">
      <c r="A493" s="12"/>
    </row>
    <row r="494" spans="1:1">
      <c r="A494" s="12"/>
    </row>
    <row r="495" spans="1:1">
      <c r="A495" s="12"/>
    </row>
    <row r="496" spans="1:1">
      <c r="A496" s="12"/>
    </row>
    <row r="497" spans="1:1">
      <c r="A497" s="12"/>
    </row>
    <row r="498" spans="1:1">
      <c r="A498" s="12"/>
    </row>
    <row r="499" spans="1:1">
      <c r="A499" s="12"/>
    </row>
    <row r="500" spans="1:1">
      <c r="A500" s="12"/>
    </row>
    <row r="501" spans="1:1">
      <c r="A501" s="12"/>
    </row>
    <row r="502" spans="1:1">
      <c r="A502" s="12"/>
    </row>
    <row r="503" spans="1:1">
      <c r="A503" s="12"/>
    </row>
    <row r="504" spans="1:1">
      <c r="A504" s="12"/>
    </row>
    <row r="505" spans="1:1">
      <c r="A505" s="12"/>
    </row>
    <row r="506" spans="1:1">
      <c r="A506" s="12"/>
    </row>
    <row r="507" spans="1:1">
      <c r="A507" s="12"/>
    </row>
    <row r="508" spans="1:1">
      <c r="A508" s="12"/>
    </row>
    <row r="509" spans="1:1">
      <c r="A509" s="12"/>
    </row>
    <row r="510" spans="1:1">
      <c r="A510" s="12"/>
    </row>
    <row r="511" spans="1:1">
      <c r="A511" s="12"/>
    </row>
    <row r="512" spans="1:1">
      <c r="A512" s="12"/>
    </row>
    <row r="513" spans="1:1">
      <c r="A513" s="12"/>
    </row>
    <row r="514" spans="1:1">
      <c r="A514" s="12"/>
    </row>
    <row r="515" spans="1:1">
      <c r="A515" s="12"/>
    </row>
    <row r="516" spans="1:1">
      <c r="A516" s="12"/>
    </row>
    <row r="517" spans="1:1">
      <c r="A517" s="12"/>
    </row>
    <row r="518" spans="1:1">
      <c r="A518" s="12"/>
    </row>
    <row r="519" spans="1:1">
      <c r="A519" s="12"/>
    </row>
    <row r="520" spans="1:1">
      <c r="A520" s="12"/>
    </row>
    <row r="521" spans="1:1">
      <c r="A521" s="12"/>
    </row>
    <row r="522" spans="1:1">
      <c r="A522" s="12"/>
    </row>
    <row r="523" spans="1:1">
      <c r="A523" s="12"/>
    </row>
    <row r="524" spans="1:1">
      <c r="A524" s="12"/>
    </row>
    <row r="525" spans="1:1">
      <c r="A525" s="12"/>
    </row>
    <row r="526" spans="1:1">
      <c r="A526" s="12"/>
    </row>
    <row r="527" spans="1:1">
      <c r="A527" s="12"/>
    </row>
    <row r="528" spans="1:1">
      <c r="A528" s="12"/>
    </row>
    <row r="529" spans="1:1">
      <c r="A529" s="12"/>
    </row>
    <row r="530" spans="1:1">
      <c r="A530" s="12"/>
    </row>
    <row r="531" spans="1:1">
      <c r="A531" s="12"/>
    </row>
    <row r="532" spans="1:1">
      <c r="A532" s="12"/>
    </row>
    <row r="533" spans="1:1">
      <c r="A533" s="12"/>
    </row>
    <row r="534" spans="1:1">
      <c r="A534" s="12"/>
    </row>
    <row r="535" spans="1:1">
      <c r="A535" s="12"/>
    </row>
    <row r="536" spans="1:1">
      <c r="A536" s="12"/>
    </row>
    <row r="537" spans="1:1">
      <c r="A537" s="12"/>
    </row>
    <row r="538" spans="1:1">
      <c r="A538" s="12"/>
    </row>
    <row r="539" spans="1:1">
      <c r="A539" s="12"/>
    </row>
    <row r="540" spans="1:1">
      <c r="A540" s="12"/>
    </row>
    <row r="541" spans="1:1">
      <c r="A541" s="12"/>
    </row>
    <row r="542" spans="1:1">
      <c r="A542" s="12"/>
    </row>
    <row r="543" spans="1:1">
      <c r="A543" s="12"/>
    </row>
    <row r="544" spans="1:1">
      <c r="A544" s="12"/>
    </row>
    <row r="545" spans="1:1">
      <c r="A545" s="12"/>
    </row>
    <row r="546" spans="1:1">
      <c r="A546" s="12"/>
    </row>
    <row r="547" spans="1:1">
      <c r="A547" s="12"/>
    </row>
    <row r="548" spans="1:1">
      <c r="A548" s="12"/>
    </row>
    <row r="549" spans="1:1">
      <c r="A549" s="12"/>
    </row>
    <row r="550" spans="1:1">
      <c r="A550" s="12"/>
    </row>
    <row r="551" spans="1:1">
      <c r="A551" s="12"/>
    </row>
    <row r="552" spans="1:1">
      <c r="A552" s="12"/>
    </row>
    <row r="553" spans="1:1">
      <c r="A553" s="12"/>
    </row>
    <row r="554" spans="1:1">
      <c r="A554" s="12"/>
    </row>
    <row r="555" spans="1:1">
      <c r="A555" s="12"/>
    </row>
    <row r="556" spans="1:1">
      <c r="A556" s="12"/>
    </row>
    <row r="557" spans="1:1">
      <c r="A557" s="12"/>
    </row>
    <row r="558" spans="1:1">
      <c r="A558" s="12"/>
    </row>
    <row r="559" spans="1:1">
      <c r="A559" s="12"/>
    </row>
    <row r="560" spans="1:1">
      <c r="A560" s="12"/>
    </row>
    <row r="561" spans="1:1">
      <c r="A561" s="12"/>
    </row>
    <row r="562" spans="1:1">
      <c r="A562" s="12"/>
    </row>
    <row r="563" spans="1:1">
      <c r="A563" s="12"/>
    </row>
    <row r="564" spans="1:1">
      <c r="A564" s="12"/>
    </row>
    <row r="565" spans="1:1">
      <c r="A565" s="12"/>
    </row>
    <row r="566" spans="1:1">
      <c r="A566" s="12"/>
    </row>
    <row r="567" spans="1:1">
      <c r="A567" s="12"/>
    </row>
    <row r="568" spans="1:1">
      <c r="A568" s="12"/>
    </row>
    <row r="569" spans="1:1">
      <c r="A569" s="12"/>
    </row>
    <row r="570" spans="1:1">
      <c r="A570" s="12"/>
    </row>
    <row r="571" spans="1:1">
      <c r="A571" s="12"/>
    </row>
    <row r="572" spans="1:1">
      <c r="A572" s="12"/>
    </row>
    <row r="573" spans="1:1">
      <c r="A573" s="12"/>
    </row>
    <row r="574" spans="1:1">
      <c r="A574" s="12"/>
    </row>
    <row r="575" spans="1:1">
      <c r="A575" s="12"/>
    </row>
    <row r="576" spans="1:1">
      <c r="A576" s="12"/>
    </row>
    <row r="577" spans="1:1">
      <c r="A577" s="12"/>
    </row>
    <row r="578" spans="1:1">
      <c r="A578" s="12"/>
    </row>
    <row r="579" spans="1:1">
      <c r="A579" s="12"/>
    </row>
    <row r="580" spans="1:1">
      <c r="A580" s="12"/>
    </row>
    <row r="581" spans="1:1">
      <c r="A581" s="12"/>
    </row>
    <row r="582" spans="1:1">
      <c r="A582" s="12"/>
    </row>
    <row r="583" spans="1:1">
      <c r="A583" s="12"/>
    </row>
    <row r="584" spans="1:1">
      <c r="A584" s="12"/>
    </row>
    <row r="585" spans="1:1">
      <c r="A585" s="12"/>
    </row>
    <row r="586" spans="1:1">
      <c r="A586" s="12"/>
    </row>
    <row r="587" spans="1:1">
      <c r="A587" s="12"/>
    </row>
    <row r="588" spans="1:1">
      <c r="A588" s="12"/>
    </row>
    <row r="589" spans="1:1">
      <c r="A589" s="12"/>
    </row>
    <row r="590" spans="1:1">
      <c r="A590" s="12"/>
    </row>
    <row r="591" spans="1:1">
      <c r="A591" s="12"/>
    </row>
    <row r="592" spans="1:1">
      <c r="A592" s="12"/>
    </row>
    <row r="593" spans="1:1">
      <c r="A593" s="12"/>
    </row>
    <row r="594" spans="1:1">
      <c r="A594" s="12"/>
    </row>
    <row r="595" spans="1:1">
      <c r="A595" s="12"/>
    </row>
    <row r="596" spans="1:1">
      <c r="A596" s="12"/>
    </row>
    <row r="597" spans="1:1">
      <c r="A597" s="12"/>
    </row>
    <row r="598" spans="1:1">
      <c r="A598" s="12"/>
    </row>
    <row r="599" spans="1:1">
      <c r="A599" s="12"/>
    </row>
    <row r="600" spans="1:1">
      <c r="A600" s="12"/>
    </row>
    <row r="601" spans="1:1">
      <c r="A601" s="12"/>
    </row>
    <row r="602" spans="1:1">
      <c r="A602" s="12"/>
    </row>
    <row r="603" spans="1:1">
      <c r="A603" s="12"/>
    </row>
    <row r="604" spans="1:1">
      <c r="A604" s="12"/>
    </row>
    <row r="605" spans="1:1">
      <c r="A605" s="12"/>
    </row>
    <row r="606" spans="1:1">
      <c r="A606" s="12"/>
    </row>
    <row r="607" spans="1:1">
      <c r="A607" s="12"/>
    </row>
    <row r="608" spans="1:1">
      <c r="A608" s="12"/>
    </row>
    <row r="609" spans="1:1">
      <c r="A609" s="12"/>
    </row>
    <row r="610" spans="1:1">
      <c r="A610" s="12"/>
    </row>
    <row r="611" spans="1:1">
      <c r="A611" s="12"/>
    </row>
    <row r="612" spans="1:1">
      <c r="A612" s="12"/>
    </row>
    <row r="613" spans="1:1">
      <c r="A613" s="12"/>
    </row>
    <row r="614" spans="1:1">
      <c r="A614" s="12"/>
    </row>
    <row r="615" spans="1:1">
      <c r="A615" s="12"/>
    </row>
    <row r="616" spans="1:1">
      <c r="A616" s="12"/>
    </row>
    <row r="617" spans="1:1">
      <c r="A617" s="12"/>
    </row>
    <row r="618" spans="1:1">
      <c r="A618" s="12"/>
    </row>
    <row r="619" spans="1:1">
      <c r="A619" s="12"/>
    </row>
    <row r="620" spans="1:1">
      <c r="A620" s="12"/>
    </row>
    <row r="621" spans="1:1">
      <c r="A621" s="12"/>
    </row>
    <row r="622" spans="1:1">
      <c r="A622" s="12"/>
    </row>
    <row r="623" spans="1:1">
      <c r="A623" s="12"/>
    </row>
    <row r="624" spans="1:1">
      <c r="A624" s="12"/>
    </row>
    <row r="625" spans="1:1">
      <c r="A625" s="12"/>
    </row>
    <row r="626" spans="1:1">
      <c r="A626" s="12"/>
    </row>
    <row r="627" spans="1:1">
      <c r="A627" s="12"/>
    </row>
    <row r="628" spans="1:1">
      <c r="A628" s="12"/>
    </row>
    <row r="629" spans="1:1">
      <c r="A629" s="12"/>
    </row>
    <row r="630" spans="1:1">
      <c r="A630" s="12"/>
    </row>
    <row r="631" spans="1:1">
      <c r="A631" s="12"/>
    </row>
    <row r="632" spans="1:1">
      <c r="A632" s="12"/>
    </row>
    <row r="633" spans="1:1">
      <c r="A633" s="12"/>
    </row>
    <row r="634" spans="1:1">
      <c r="A634" s="12"/>
    </row>
    <row r="635" spans="1:1">
      <c r="A635" s="12"/>
    </row>
    <row r="636" spans="1:1">
      <c r="A636" s="12"/>
    </row>
    <row r="637" spans="1:1">
      <c r="A637" s="12"/>
    </row>
    <row r="638" spans="1:1">
      <c r="A638" s="12"/>
    </row>
    <row r="639" spans="1:1">
      <c r="A639" s="12"/>
    </row>
    <row r="640" spans="1:1">
      <c r="A640" s="12"/>
    </row>
    <row r="641" spans="1:1">
      <c r="A641" s="12"/>
    </row>
    <row r="642" spans="1:1">
      <c r="A642" s="12"/>
    </row>
    <row r="643" spans="1:1">
      <c r="A643" s="12"/>
    </row>
    <row r="644" spans="1:1">
      <c r="A644" s="12"/>
    </row>
    <row r="645" spans="1:1">
      <c r="A645" s="12"/>
    </row>
    <row r="646" spans="1:1">
      <c r="A646" s="12"/>
    </row>
    <row r="647" spans="1:1">
      <c r="A647" s="12"/>
    </row>
    <row r="648" spans="1:1">
      <c r="A648" s="12"/>
    </row>
    <row r="649" spans="1:1">
      <c r="A649" s="12"/>
    </row>
    <row r="650" spans="1:1">
      <c r="A650" s="12"/>
    </row>
    <row r="651" spans="1:1">
      <c r="A651" s="12"/>
    </row>
    <row r="652" spans="1:1">
      <c r="A652" s="12"/>
    </row>
    <row r="653" spans="1:1">
      <c r="A653" s="12"/>
    </row>
    <row r="654" spans="1:1">
      <c r="A654" s="12"/>
    </row>
    <row r="655" spans="1:1">
      <c r="A655" s="12"/>
    </row>
    <row r="656" spans="1:1">
      <c r="A656" s="12"/>
    </row>
    <row r="657" spans="1:1">
      <c r="A657" s="12"/>
    </row>
    <row r="658" spans="1:1">
      <c r="A658" s="12"/>
    </row>
    <row r="659" spans="1:1">
      <c r="A659" s="12"/>
    </row>
    <row r="660" spans="1:1">
      <c r="A660" s="12"/>
    </row>
    <row r="661" spans="1:1">
      <c r="A661" s="12"/>
    </row>
    <row r="662" spans="1:1">
      <c r="A662" s="12"/>
    </row>
    <row r="663" spans="1:1">
      <c r="A663" s="12"/>
    </row>
    <row r="664" spans="1:1">
      <c r="A664" s="12"/>
    </row>
    <row r="665" spans="1:1">
      <c r="A665" s="12"/>
    </row>
    <row r="666" spans="1:1">
      <c r="A666" s="12"/>
    </row>
    <row r="667" spans="1:1">
      <c r="A667" s="12"/>
    </row>
    <row r="668" spans="1:1">
      <c r="A668" s="12"/>
    </row>
    <row r="669" spans="1:1">
      <c r="A669" s="12"/>
    </row>
    <row r="670" spans="1:1">
      <c r="A670" s="12"/>
    </row>
    <row r="671" spans="1:1">
      <c r="A671" s="12"/>
    </row>
    <row r="672" spans="1:1">
      <c r="A672" s="12"/>
    </row>
    <row r="673" spans="1:1">
      <c r="A673" s="12"/>
    </row>
    <row r="674" spans="1:1">
      <c r="A674" s="12"/>
    </row>
    <row r="675" spans="1:1">
      <c r="A675" s="12"/>
    </row>
    <row r="676" spans="1:1">
      <c r="A676" s="12"/>
    </row>
    <row r="677" spans="1:1">
      <c r="A677" s="12"/>
    </row>
    <row r="678" spans="1:1">
      <c r="A678" s="12"/>
    </row>
    <row r="679" spans="1:1">
      <c r="A679" s="12"/>
    </row>
    <row r="680" spans="1:1">
      <c r="A680" s="12"/>
    </row>
    <row r="681" spans="1:1">
      <c r="A681" s="12"/>
    </row>
    <row r="682" spans="1:1">
      <c r="A682" s="12"/>
    </row>
    <row r="683" spans="1:1">
      <c r="A683" s="12"/>
    </row>
    <row r="684" spans="1:1">
      <c r="A684" s="12"/>
    </row>
    <row r="685" spans="1:1">
      <c r="A685" s="12"/>
    </row>
    <row r="686" spans="1:1">
      <c r="A686" s="12"/>
    </row>
    <row r="687" spans="1:1">
      <c r="A687" s="12"/>
    </row>
    <row r="688" spans="1:1">
      <c r="A688" s="12"/>
    </row>
    <row r="689" spans="1:1">
      <c r="A689" s="12"/>
    </row>
    <row r="690" spans="1:1">
      <c r="A690" s="12"/>
    </row>
    <row r="691" spans="1:1">
      <c r="A691" s="12"/>
    </row>
    <row r="692" spans="1:1">
      <c r="A692" s="12"/>
    </row>
    <row r="693" spans="1:1">
      <c r="A693" s="12"/>
    </row>
    <row r="694" spans="1:1">
      <c r="A694" s="12"/>
    </row>
    <row r="695" spans="1:1">
      <c r="A695" s="12"/>
    </row>
    <row r="696" spans="1:1">
      <c r="A696" s="12"/>
    </row>
    <row r="697" spans="1:1">
      <c r="A697" s="12"/>
    </row>
    <row r="698" spans="1:1">
      <c r="A698" s="12"/>
    </row>
    <row r="699" spans="1:1">
      <c r="A699" s="12"/>
    </row>
    <row r="700" spans="1:1">
      <c r="A700" s="12"/>
    </row>
    <row r="701" spans="1:1">
      <c r="A701" s="12"/>
    </row>
    <row r="702" spans="1:1">
      <c r="A702" s="12"/>
    </row>
    <row r="703" spans="1:1">
      <c r="A703" s="12"/>
    </row>
    <row r="704" spans="1:1">
      <c r="A704" s="12"/>
    </row>
    <row r="705" spans="1:1">
      <c r="A705" s="12"/>
    </row>
    <row r="706" spans="1:1">
      <c r="A706" s="12"/>
    </row>
    <row r="707" spans="1:1">
      <c r="A707" s="12"/>
    </row>
    <row r="708" spans="1:1">
      <c r="A708" s="12"/>
    </row>
  </sheetData>
  <sheetProtection algorithmName="SHA-512" hashValue="MSjnS131t9E8wigaIAO2Mg1QNTYNqRfCslCjb7DtmxrTcJ/Wu+NrGzs0tdxfAUZXoYDpQqBgSdvgwgrefj3L6w==" saltValue="sqGMBQmqCB+ox5cVBaA9tg==" spinCount="100000" sheet="1" objects="1" scenarios="1" formatCells="0" formatColumns="0" sort="0" autoFilter="0"/>
  <dataValidations count="1">
    <dataValidation type="textLength" showInputMessage="1" showErrorMessage="1" errorTitle="Campo requerido" error="El concepto es requerido" sqref="A2:A17">
      <formula1>1</formula1>
      <formula2>100</formula2>
    </dataValidation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XFC17"/>
  <sheetViews>
    <sheetView workbookViewId="0"/>
  </sheetViews>
  <sheetFormatPr baseColWidth="10" defaultColWidth="0" defaultRowHeight="11.25"/>
  <cols>
    <col min="1" max="1" width="28.7109375" style="13" bestFit="1" customWidth="1"/>
    <col min="2" max="2" width="21.42578125" style="53" bestFit="1" customWidth="1"/>
    <col min="3" max="3" width="25.42578125" style="53" customWidth="1"/>
    <col min="4" max="4" width="23.5703125" style="11" customWidth="1"/>
    <col min="5" max="5" width="13.42578125" style="10" hidden="1" customWidth="1"/>
    <col min="6" max="16383" width="11.42578125" style="10" hidden="1"/>
    <col min="16384" max="16384" width="1.28515625" style="10" hidden="1" customWidth="1"/>
  </cols>
  <sheetData>
    <row r="1" spans="1:4" s="9" customFormat="1" ht="30.75" customHeight="1" thickBot="1">
      <c r="A1" s="64" t="s">
        <v>11</v>
      </c>
      <c r="B1" s="60" t="s">
        <v>63</v>
      </c>
      <c r="C1" s="60" t="s">
        <v>64</v>
      </c>
      <c r="D1" s="65" t="s">
        <v>27</v>
      </c>
    </row>
    <row r="2" spans="1:4">
      <c r="A2" s="96"/>
      <c r="B2" s="95"/>
      <c r="C2" s="95"/>
      <c r="D2" s="94"/>
    </row>
    <row r="3" spans="1:4">
      <c r="A3" s="96"/>
      <c r="B3" s="95"/>
      <c r="C3" s="95"/>
      <c r="D3" s="94"/>
    </row>
    <row r="4" spans="1:4">
      <c r="A4" s="96"/>
      <c r="B4" s="95"/>
      <c r="C4" s="95"/>
      <c r="D4" s="94"/>
    </row>
    <row r="5" spans="1:4">
      <c r="A5" s="96"/>
      <c r="B5" s="95"/>
      <c r="C5" s="95"/>
      <c r="D5" s="94"/>
    </row>
    <row r="6" spans="1:4">
      <c r="A6" s="96"/>
      <c r="B6" s="95"/>
      <c r="C6" s="95"/>
      <c r="D6" s="94"/>
    </row>
    <row r="7" spans="1:4">
      <c r="A7" s="96"/>
      <c r="B7" s="95"/>
      <c r="C7" s="95"/>
      <c r="D7" s="94"/>
    </row>
    <row r="8" spans="1:4">
      <c r="A8" s="96"/>
      <c r="B8" s="95"/>
      <c r="C8" s="95"/>
      <c r="D8" s="94"/>
    </row>
    <row r="9" spans="1:4">
      <c r="A9" s="96"/>
      <c r="B9" s="95"/>
      <c r="C9" s="95"/>
      <c r="D9" s="94"/>
    </row>
    <row r="10" spans="1:4">
      <c r="A10" s="96"/>
      <c r="B10" s="95"/>
      <c r="C10" s="95"/>
      <c r="D10" s="94"/>
    </row>
    <row r="11" spans="1:4">
      <c r="A11" s="96"/>
      <c r="B11" s="95"/>
      <c r="C11" s="95"/>
      <c r="D11" s="94"/>
    </row>
    <row r="12" spans="1:4">
      <c r="A12" s="96"/>
      <c r="B12" s="95"/>
      <c r="C12" s="95"/>
      <c r="D12" s="94"/>
    </row>
    <row r="13" spans="1:4">
      <c r="A13" s="96"/>
      <c r="B13" s="95"/>
      <c r="C13" s="95"/>
      <c r="D13" s="94"/>
    </row>
    <row r="14" spans="1:4">
      <c r="A14" s="96"/>
      <c r="B14" s="95"/>
      <c r="C14" s="95"/>
      <c r="D14" s="94"/>
    </row>
    <row r="15" spans="1:4">
      <c r="A15" s="96"/>
      <c r="B15" s="95"/>
      <c r="C15" s="95"/>
      <c r="D15" s="94"/>
    </row>
    <row r="16" spans="1:4">
      <c r="A16" s="96"/>
      <c r="B16" s="95"/>
      <c r="C16" s="95"/>
      <c r="D16" s="94"/>
    </row>
    <row r="17" spans="1:4">
      <c r="A17" s="96"/>
      <c r="B17" s="95"/>
      <c r="C17" s="95"/>
      <c r="D17" s="94"/>
    </row>
  </sheetData>
  <sheetProtection algorithmName="SHA-512" hashValue="mZm1ofXnJIeWp8O55oDaQRbjhnH+WVv7UGwFbul7Hyyqr9uO/A4pZjfy5OG9wQpwGyI+o20u7QX8BJH8B92gNg==" saltValue="VjIPuu6+GcJNNfrt+Z6HKg==" spinCount="100000" sheet="1" objects="1" scenarios="1" formatCells="0" formatColumns="0" sort="0" autoFilter="0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"/>
  <dimension ref="A1:F3849"/>
  <sheetViews>
    <sheetView zoomScaleNormal="100" workbookViewId="0">
      <pane ySplit="1" topLeftCell="A3797" activePane="bottomLeft" state="frozen"/>
      <selection activeCell="D26" sqref="D26"/>
      <selection pane="bottomLeft" activeCell="A2" sqref="A2"/>
    </sheetView>
  </sheetViews>
  <sheetFormatPr baseColWidth="10" defaultColWidth="0" defaultRowHeight="11.25"/>
  <cols>
    <col min="1" max="1" width="16.85546875" style="15" bestFit="1" customWidth="1"/>
    <col min="2" max="2" width="55.7109375" style="16" customWidth="1"/>
    <col min="3" max="3" width="26.7109375" style="53" customWidth="1"/>
    <col min="4" max="4" width="24.85546875" style="53" customWidth="1"/>
    <col min="5" max="5" width="89.5703125" style="10" customWidth="1"/>
    <col min="6" max="16384" width="11.42578125" style="14" hidden="1"/>
  </cols>
  <sheetData>
    <row r="1" spans="1:6" ht="42.75" customHeight="1" thickBot="1">
      <c r="A1" s="66" t="s">
        <v>29</v>
      </c>
      <c r="B1" s="67" t="s">
        <v>30</v>
      </c>
      <c r="C1" s="60" t="s">
        <v>31</v>
      </c>
      <c r="D1" s="60" t="s">
        <v>32</v>
      </c>
    </row>
    <row r="2" spans="1:6">
      <c r="A2" s="15">
        <v>1105059010</v>
      </c>
      <c r="B2" s="16" t="s">
        <v>392</v>
      </c>
      <c r="C2" s="53">
        <v>737643592412</v>
      </c>
      <c r="D2" s="53">
        <v>0</v>
      </c>
      <c r="F2" s="14">
        <v>0</v>
      </c>
    </row>
    <row r="3" spans="1:6">
      <c r="A3" s="15">
        <v>1105059015</v>
      </c>
      <c r="B3" s="16" t="s">
        <v>392</v>
      </c>
      <c r="C3" s="53">
        <v>1419758139410</v>
      </c>
      <c r="D3" s="53">
        <v>0</v>
      </c>
    </row>
    <row r="4" spans="1:6">
      <c r="A4" s="15">
        <v>1105059016</v>
      </c>
      <c r="B4" s="16" t="s">
        <v>393</v>
      </c>
      <c r="C4" s="53">
        <v>1047684380609</v>
      </c>
      <c r="D4" s="53">
        <v>0</v>
      </c>
    </row>
    <row r="5" spans="1:6">
      <c r="A5" s="15">
        <v>1105059017</v>
      </c>
      <c r="B5" s="16" t="s">
        <v>394</v>
      </c>
      <c r="C5" s="53">
        <v>630736825664</v>
      </c>
      <c r="D5" s="53">
        <v>0</v>
      </c>
    </row>
    <row r="6" spans="1:6">
      <c r="A6" s="15">
        <v>1105059023</v>
      </c>
      <c r="B6" s="16" t="s">
        <v>395</v>
      </c>
      <c r="C6" s="53">
        <v>386282216220</v>
      </c>
      <c r="D6" s="53">
        <v>0</v>
      </c>
    </row>
    <row r="7" spans="1:6">
      <c r="A7" s="15">
        <v>1105059024</v>
      </c>
      <c r="B7" s="16" t="s">
        <v>1847</v>
      </c>
      <c r="C7" s="53">
        <v>0</v>
      </c>
      <c r="D7" s="53">
        <v>0</v>
      </c>
    </row>
    <row r="8" spans="1:6">
      <c r="A8" s="15">
        <v>1105059025</v>
      </c>
      <c r="B8" s="16" t="s">
        <v>392</v>
      </c>
      <c r="C8" s="53">
        <v>0</v>
      </c>
      <c r="D8" s="53">
        <v>0</v>
      </c>
    </row>
    <row r="9" spans="1:6">
      <c r="A9" s="15">
        <v>1105059027</v>
      </c>
      <c r="B9" s="16" t="s">
        <v>392</v>
      </c>
      <c r="C9" s="53">
        <v>78391492988</v>
      </c>
      <c r="D9" s="53">
        <v>0</v>
      </c>
    </row>
    <row r="10" spans="1:6">
      <c r="A10" s="15">
        <v>1105059075</v>
      </c>
      <c r="B10" s="16" t="s">
        <v>392</v>
      </c>
      <c r="C10" s="53">
        <v>713413330990</v>
      </c>
      <c r="D10" s="53">
        <v>0</v>
      </c>
    </row>
    <row r="11" spans="1:6">
      <c r="A11" s="15">
        <v>1105059101</v>
      </c>
      <c r="B11" s="16" t="s">
        <v>396</v>
      </c>
      <c r="C11" s="53">
        <v>114024693433</v>
      </c>
      <c r="D11" s="53">
        <v>0</v>
      </c>
    </row>
    <row r="12" spans="1:6">
      <c r="A12" s="15">
        <v>1105059121</v>
      </c>
      <c r="B12" s="16" t="s">
        <v>397</v>
      </c>
      <c r="C12" s="53">
        <v>8635898541</v>
      </c>
      <c r="D12" s="53">
        <v>0</v>
      </c>
    </row>
    <row r="13" spans="1:6">
      <c r="A13" s="15">
        <v>1105059184</v>
      </c>
      <c r="B13" s="16" t="s">
        <v>392</v>
      </c>
      <c r="C13" s="53">
        <v>0</v>
      </c>
      <c r="D13" s="53">
        <v>0</v>
      </c>
    </row>
    <row r="14" spans="1:6">
      <c r="A14" s="15">
        <v>1105059201</v>
      </c>
      <c r="B14" s="16" t="s">
        <v>398</v>
      </c>
      <c r="C14" s="53">
        <v>25070949609</v>
      </c>
      <c r="D14" s="53">
        <v>0</v>
      </c>
    </row>
    <row r="15" spans="1:6">
      <c r="A15" s="15">
        <v>1105059203</v>
      </c>
      <c r="B15" s="16" t="s">
        <v>399</v>
      </c>
      <c r="C15" s="53">
        <v>77405</v>
      </c>
      <c r="D15" s="53">
        <v>0</v>
      </c>
    </row>
    <row r="16" spans="1:6">
      <c r="A16" s="15">
        <v>1105059205</v>
      </c>
      <c r="B16" s="16" t="s">
        <v>400</v>
      </c>
      <c r="C16" s="53">
        <v>27676304</v>
      </c>
      <c r="D16" s="53">
        <v>0</v>
      </c>
    </row>
    <row r="17" spans="1:4">
      <c r="A17" s="15">
        <v>1105059215</v>
      </c>
      <c r="B17" s="16" t="s">
        <v>401</v>
      </c>
      <c r="C17" s="53">
        <v>1194589</v>
      </c>
      <c r="D17" s="53">
        <v>0</v>
      </c>
    </row>
    <row r="18" spans="1:4">
      <c r="A18" s="15">
        <v>1105059221</v>
      </c>
      <c r="B18" s="16" t="s">
        <v>4679</v>
      </c>
      <c r="C18" s="53">
        <v>22364031</v>
      </c>
      <c r="D18" s="53">
        <v>0</v>
      </c>
    </row>
    <row r="19" spans="1:4">
      <c r="A19" s="15">
        <v>1105059223</v>
      </c>
      <c r="B19" s="16" t="s">
        <v>4680</v>
      </c>
      <c r="C19" s="53">
        <v>527</v>
      </c>
      <c r="D19" s="53">
        <v>0</v>
      </c>
    </row>
    <row r="20" spans="1:4">
      <c r="A20" s="15">
        <v>1105059225</v>
      </c>
      <c r="B20" s="16" t="s">
        <v>4681</v>
      </c>
      <c r="C20" s="53">
        <v>23647</v>
      </c>
      <c r="D20" s="53">
        <v>0</v>
      </c>
    </row>
    <row r="21" spans="1:4">
      <c r="A21" s="15">
        <v>1105059227</v>
      </c>
      <c r="B21" s="16" t="s">
        <v>4682</v>
      </c>
      <c r="C21" s="53">
        <v>26783</v>
      </c>
      <c r="D21" s="53">
        <v>0</v>
      </c>
    </row>
    <row r="22" spans="1:4">
      <c r="A22" s="15">
        <v>1105059228</v>
      </c>
      <c r="B22" s="16" t="s">
        <v>4683</v>
      </c>
      <c r="C22" s="53">
        <v>8370</v>
      </c>
      <c r="D22" s="53">
        <v>0</v>
      </c>
    </row>
    <row r="23" spans="1:4">
      <c r="A23" s="15">
        <v>1105059231</v>
      </c>
      <c r="B23" s="16" t="s">
        <v>5196</v>
      </c>
      <c r="C23" s="53">
        <v>50572</v>
      </c>
      <c r="D23" s="53">
        <v>0</v>
      </c>
    </row>
    <row r="24" spans="1:4">
      <c r="A24" s="15">
        <v>1105059233</v>
      </c>
      <c r="B24" s="16" t="s">
        <v>4684</v>
      </c>
      <c r="C24" s="53">
        <v>177</v>
      </c>
      <c r="D24" s="53">
        <v>0</v>
      </c>
    </row>
    <row r="25" spans="1:4">
      <c r="A25" s="15">
        <v>1105059235</v>
      </c>
      <c r="B25" s="16" t="s">
        <v>4685</v>
      </c>
      <c r="C25" s="53">
        <v>12462</v>
      </c>
      <c r="D25" s="53">
        <v>0</v>
      </c>
    </row>
    <row r="26" spans="1:4">
      <c r="A26" s="15">
        <v>1105059236</v>
      </c>
      <c r="B26" s="16" t="s">
        <v>4686</v>
      </c>
      <c r="C26" s="53">
        <v>1676419</v>
      </c>
      <c r="D26" s="53">
        <v>0</v>
      </c>
    </row>
    <row r="27" spans="1:4">
      <c r="A27" s="15">
        <v>1105059239</v>
      </c>
      <c r="B27" s="16" t="s">
        <v>4687</v>
      </c>
      <c r="C27" s="53">
        <v>13430</v>
      </c>
      <c r="D27" s="53">
        <v>0</v>
      </c>
    </row>
    <row r="28" spans="1:4">
      <c r="A28" s="15">
        <v>1105059241</v>
      </c>
      <c r="B28" s="16" t="s">
        <v>4688</v>
      </c>
      <c r="C28" s="53">
        <v>-22364031</v>
      </c>
      <c r="D28" s="53">
        <v>0</v>
      </c>
    </row>
    <row r="29" spans="1:4">
      <c r="A29" s="15">
        <v>1105059243</v>
      </c>
      <c r="B29" s="16" t="s">
        <v>4689</v>
      </c>
      <c r="C29" s="53">
        <v>-527</v>
      </c>
      <c r="D29" s="53">
        <v>0</v>
      </c>
    </row>
    <row r="30" spans="1:4">
      <c r="A30" s="15">
        <v>1105059245</v>
      </c>
      <c r="B30" s="16" t="s">
        <v>4690</v>
      </c>
      <c r="C30" s="53">
        <v>-23647</v>
      </c>
      <c r="D30" s="53">
        <v>0</v>
      </c>
    </row>
    <row r="31" spans="1:4">
      <c r="A31" s="15">
        <v>1105059247</v>
      </c>
      <c r="B31" s="16" t="s">
        <v>4691</v>
      </c>
      <c r="C31" s="53">
        <v>-26783</v>
      </c>
      <c r="D31" s="53">
        <v>0</v>
      </c>
    </row>
    <row r="32" spans="1:4">
      <c r="A32" s="15">
        <v>1105059248</v>
      </c>
      <c r="B32" s="16" t="s">
        <v>4692</v>
      </c>
      <c r="C32" s="53">
        <v>-8370</v>
      </c>
      <c r="D32" s="53">
        <v>0</v>
      </c>
    </row>
    <row r="33" spans="1:4">
      <c r="A33" s="15">
        <v>1105059251</v>
      </c>
      <c r="B33" s="16" t="s">
        <v>5197</v>
      </c>
      <c r="C33" s="53">
        <v>-50572</v>
      </c>
      <c r="D33" s="53">
        <v>0</v>
      </c>
    </row>
    <row r="34" spans="1:4">
      <c r="A34" s="15">
        <v>1105059253</v>
      </c>
      <c r="B34" s="16" t="s">
        <v>4693</v>
      </c>
      <c r="C34" s="53">
        <v>-177</v>
      </c>
      <c r="D34" s="53">
        <v>0</v>
      </c>
    </row>
    <row r="35" spans="1:4">
      <c r="A35" s="15">
        <v>1105059255</v>
      </c>
      <c r="B35" s="16" t="s">
        <v>4694</v>
      </c>
      <c r="C35" s="53">
        <v>-12462</v>
      </c>
      <c r="D35" s="53">
        <v>0</v>
      </c>
    </row>
    <row r="36" spans="1:4">
      <c r="A36" s="15">
        <v>1105059256</v>
      </c>
      <c r="B36" s="16" t="s">
        <v>4695</v>
      </c>
      <c r="C36" s="53">
        <v>-1676419</v>
      </c>
      <c r="D36" s="53">
        <v>0</v>
      </c>
    </row>
    <row r="37" spans="1:4">
      <c r="A37" s="15">
        <v>1105059259</v>
      </c>
      <c r="B37" s="16" t="s">
        <v>4696</v>
      </c>
      <c r="C37" s="53">
        <v>-13430</v>
      </c>
      <c r="D37" s="53">
        <v>0</v>
      </c>
    </row>
    <row r="38" spans="1:4">
      <c r="A38" s="15">
        <v>1105201001</v>
      </c>
      <c r="B38" s="16" t="s">
        <v>402</v>
      </c>
      <c r="C38" s="53">
        <v>2674491</v>
      </c>
      <c r="D38" s="53">
        <v>0</v>
      </c>
    </row>
    <row r="39" spans="1:4">
      <c r="A39" s="15">
        <v>1105201002</v>
      </c>
      <c r="B39" s="16" t="s">
        <v>403</v>
      </c>
      <c r="C39" s="53">
        <v>369694</v>
      </c>
      <c r="D39" s="53">
        <v>0</v>
      </c>
    </row>
    <row r="40" spans="1:4">
      <c r="A40" s="15">
        <v>1105201003</v>
      </c>
      <c r="B40" s="16" t="s">
        <v>3887</v>
      </c>
      <c r="C40" s="53">
        <v>60650</v>
      </c>
      <c r="D40" s="53">
        <v>0</v>
      </c>
    </row>
    <row r="41" spans="1:4">
      <c r="A41" s="15">
        <v>1105201005</v>
      </c>
      <c r="B41" s="16" t="s">
        <v>404</v>
      </c>
      <c r="C41" s="53">
        <v>348000</v>
      </c>
      <c r="D41" s="53">
        <v>0</v>
      </c>
    </row>
    <row r="42" spans="1:4">
      <c r="A42" s="15">
        <v>1105201007</v>
      </c>
      <c r="B42" s="16" t="s">
        <v>405</v>
      </c>
      <c r="C42" s="53">
        <v>84400</v>
      </c>
      <c r="D42" s="53">
        <v>0</v>
      </c>
    </row>
    <row r="43" spans="1:4">
      <c r="A43" s="15">
        <v>1105201008</v>
      </c>
      <c r="B43" s="16" t="s">
        <v>406</v>
      </c>
      <c r="C43" s="53">
        <v>99000</v>
      </c>
      <c r="D43" s="53">
        <v>0</v>
      </c>
    </row>
    <row r="44" spans="1:4">
      <c r="A44" s="15">
        <v>1105201010</v>
      </c>
      <c r="B44" s="16" t="s">
        <v>407</v>
      </c>
      <c r="C44" s="53">
        <v>565148</v>
      </c>
      <c r="D44" s="53">
        <v>0</v>
      </c>
    </row>
    <row r="45" spans="1:4">
      <c r="A45" s="15">
        <v>1105201011</v>
      </c>
      <c r="B45" s="16" t="s">
        <v>408</v>
      </c>
      <c r="C45" s="53">
        <v>246000</v>
      </c>
      <c r="D45" s="53">
        <v>0</v>
      </c>
    </row>
    <row r="46" spans="1:4">
      <c r="A46" s="15">
        <v>1105201013</v>
      </c>
      <c r="B46" s="16" t="s">
        <v>3888</v>
      </c>
      <c r="C46" s="53">
        <v>50650</v>
      </c>
      <c r="D46" s="53">
        <v>0</v>
      </c>
    </row>
    <row r="47" spans="1:4">
      <c r="A47" s="15">
        <v>1105201014</v>
      </c>
      <c r="B47" s="16" t="s">
        <v>409</v>
      </c>
      <c r="C47" s="53">
        <v>290000</v>
      </c>
      <c r="D47" s="53">
        <v>0</v>
      </c>
    </row>
    <row r="48" spans="1:4">
      <c r="A48" s="15">
        <v>1105201015</v>
      </c>
      <c r="B48" s="16" t="s">
        <v>410</v>
      </c>
      <c r="C48" s="53">
        <v>11000</v>
      </c>
      <c r="D48" s="53">
        <v>0</v>
      </c>
    </row>
    <row r="49" spans="1:4">
      <c r="A49" s="15">
        <v>1105201016</v>
      </c>
      <c r="B49" s="16" t="s">
        <v>411</v>
      </c>
      <c r="C49" s="53">
        <v>161230</v>
      </c>
      <c r="D49" s="53">
        <v>0</v>
      </c>
    </row>
    <row r="50" spans="1:4">
      <c r="A50" s="15">
        <v>1105201019</v>
      </c>
      <c r="B50" s="16" t="s">
        <v>412</v>
      </c>
      <c r="C50" s="53">
        <v>1465150</v>
      </c>
      <c r="D50" s="53">
        <v>0</v>
      </c>
    </row>
    <row r="51" spans="1:4">
      <c r="A51" s="15">
        <v>1105201025</v>
      </c>
      <c r="B51" s="16" t="s">
        <v>413</v>
      </c>
      <c r="C51" s="53">
        <v>154146</v>
      </c>
      <c r="D51" s="53">
        <v>0</v>
      </c>
    </row>
    <row r="52" spans="1:4">
      <c r="A52" s="15">
        <v>1105201028</v>
      </c>
      <c r="B52" s="16" t="s">
        <v>414</v>
      </c>
      <c r="C52" s="53">
        <v>416686</v>
      </c>
      <c r="D52" s="53">
        <v>0</v>
      </c>
    </row>
    <row r="53" spans="1:4">
      <c r="A53" s="15">
        <v>1105201031</v>
      </c>
      <c r="B53" s="16" t="s">
        <v>1848</v>
      </c>
      <c r="C53" s="53">
        <v>0</v>
      </c>
      <c r="D53" s="53">
        <v>0</v>
      </c>
    </row>
    <row r="54" spans="1:4">
      <c r="A54" s="15">
        <v>1105201032</v>
      </c>
      <c r="B54" s="16" t="s">
        <v>415</v>
      </c>
      <c r="C54" s="53">
        <v>30000</v>
      </c>
      <c r="D54" s="53">
        <v>0</v>
      </c>
    </row>
    <row r="55" spans="1:4">
      <c r="A55" s="15">
        <v>1105201036</v>
      </c>
      <c r="B55" s="16" t="s">
        <v>416</v>
      </c>
      <c r="C55" s="53">
        <v>600000</v>
      </c>
      <c r="D55" s="53">
        <v>0</v>
      </c>
    </row>
    <row r="56" spans="1:4">
      <c r="A56" s="15">
        <v>1105201075</v>
      </c>
      <c r="B56" s="16" t="s">
        <v>417</v>
      </c>
      <c r="C56" s="53">
        <v>469560</v>
      </c>
      <c r="D56" s="53">
        <v>0</v>
      </c>
    </row>
    <row r="57" spans="1:4">
      <c r="A57" s="15">
        <v>1105201084</v>
      </c>
      <c r="B57" s="16" t="s">
        <v>418</v>
      </c>
      <c r="C57" s="53">
        <v>65106</v>
      </c>
      <c r="D57" s="53">
        <v>0</v>
      </c>
    </row>
    <row r="58" spans="1:4">
      <c r="A58" s="15">
        <v>1105201085</v>
      </c>
      <c r="B58" s="16" t="s">
        <v>419</v>
      </c>
      <c r="C58" s="53">
        <v>438815</v>
      </c>
      <c r="D58" s="53">
        <v>0</v>
      </c>
    </row>
    <row r="59" spans="1:4">
      <c r="A59" s="15">
        <v>1105201086</v>
      </c>
      <c r="B59" s="16" t="s">
        <v>420</v>
      </c>
      <c r="C59" s="53">
        <v>840000</v>
      </c>
      <c r="D59" s="53">
        <v>0</v>
      </c>
    </row>
    <row r="60" spans="1:4">
      <c r="A60" s="15">
        <v>1105201087</v>
      </c>
      <c r="B60" s="16" t="s">
        <v>421</v>
      </c>
      <c r="C60" s="53">
        <v>425368</v>
      </c>
      <c r="D60" s="53">
        <v>0</v>
      </c>
    </row>
    <row r="61" spans="1:4">
      <c r="A61" s="15">
        <v>1105201088</v>
      </c>
      <c r="B61" s="16" t="s">
        <v>422</v>
      </c>
      <c r="C61" s="53">
        <v>1380893</v>
      </c>
      <c r="D61" s="53">
        <v>0</v>
      </c>
    </row>
    <row r="62" spans="1:4">
      <c r="A62" s="15">
        <v>1105201089</v>
      </c>
      <c r="B62" s="16" t="s">
        <v>423</v>
      </c>
      <c r="C62" s="53">
        <v>1278128</v>
      </c>
      <c r="D62" s="53">
        <v>0</v>
      </c>
    </row>
    <row r="63" spans="1:4">
      <c r="A63" s="15">
        <v>1110050002</v>
      </c>
      <c r="B63" s="16" t="s">
        <v>3376</v>
      </c>
      <c r="C63" s="53">
        <v>-1654864045726</v>
      </c>
      <c r="D63" s="53">
        <v>0</v>
      </c>
    </row>
    <row r="64" spans="1:4">
      <c r="A64" s="15">
        <v>1110051888</v>
      </c>
      <c r="B64" s="16" t="s">
        <v>424</v>
      </c>
      <c r="C64" s="53">
        <v>17910755413</v>
      </c>
      <c r="D64" s="53">
        <v>0</v>
      </c>
    </row>
    <row r="65" spans="1:4">
      <c r="A65" s="15">
        <v>1110059001</v>
      </c>
      <c r="B65" s="16" t="s">
        <v>425</v>
      </c>
      <c r="C65" s="53">
        <v>-10166697009090</v>
      </c>
      <c r="D65" s="53">
        <v>0</v>
      </c>
    </row>
    <row r="66" spans="1:4">
      <c r="A66" s="15">
        <v>1110059010</v>
      </c>
      <c r="B66" s="16" t="s">
        <v>426</v>
      </c>
      <c r="C66" s="53">
        <v>11864717317686</v>
      </c>
      <c r="D66" s="53">
        <v>0</v>
      </c>
    </row>
    <row r="67" spans="1:4">
      <c r="A67" s="15">
        <v>1110059060</v>
      </c>
      <c r="B67" s="16" t="s">
        <v>427</v>
      </c>
      <c r="C67" s="53">
        <v>2381033364248</v>
      </c>
      <c r="D67" s="53">
        <v>0</v>
      </c>
    </row>
    <row r="68" spans="1:4">
      <c r="A68" s="15">
        <v>1110059503</v>
      </c>
      <c r="B68" s="16" t="s">
        <v>3889</v>
      </c>
      <c r="C68" s="53">
        <v>-2308004135</v>
      </c>
      <c r="D68" s="53">
        <v>0</v>
      </c>
    </row>
    <row r="69" spans="1:4">
      <c r="A69" s="15">
        <v>1111111111</v>
      </c>
      <c r="B69" s="16" t="s">
        <v>96</v>
      </c>
      <c r="C69" s="53">
        <v>0</v>
      </c>
      <c r="D69" s="53">
        <v>0</v>
      </c>
    </row>
    <row r="70" spans="1:4">
      <c r="A70" s="15">
        <v>1111111112</v>
      </c>
      <c r="B70" s="16" t="s">
        <v>428</v>
      </c>
      <c r="C70" s="53">
        <v>0</v>
      </c>
      <c r="D70" s="53">
        <v>0</v>
      </c>
    </row>
    <row r="71" spans="1:4">
      <c r="A71" s="15">
        <v>1111111114</v>
      </c>
      <c r="B71" s="16" t="s">
        <v>3795</v>
      </c>
      <c r="C71" s="53">
        <v>0</v>
      </c>
      <c r="D71" s="53">
        <v>0</v>
      </c>
    </row>
    <row r="72" spans="1:4">
      <c r="A72" s="15">
        <v>1111111115</v>
      </c>
      <c r="B72" s="16" t="s">
        <v>4980</v>
      </c>
      <c r="C72" s="53">
        <v>0</v>
      </c>
      <c r="D72" s="53">
        <v>0</v>
      </c>
    </row>
    <row r="73" spans="1:4">
      <c r="A73" s="15">
        <v>1111111116</v>
      </c>
      <c r="B73" s="16" t="s">
        <v>429</v>
      </c>
      <c r="C73" s="53">
        <v>0</v>
      </c>
      <c r="D73" s="53">
        <v>0</v>
      </c>
    </row>
    <row r="74" spans="1:4">
      <c r="A74" s="15">
        <v>1111111117</v>
      </c>
      <c r="B74" s="16" t="s">
        <v>1853</v>
      </c>
      <c r="C74" s="53">
        <v>0</v>
      </c>
      <c r="D74" s="53">
        <v>0</v>
      </c>
    </row>
    <row r="75" spans="1:4">
      <c r="A75" s="15">
        <v>1111111118</v>
      </c>
      <c r="B75" s="16" t="s">
        <v>1854</v>
      </c>
      <c r="C75" s="53">
        <v>0</v>
      </c>
      <c r="D75" s="53">
        <v>0</v>
      </c>
    </row>
    <row r="76" spans="1:4">
      <c r="A76" s="15">
        <v>1111111119</v>
      </c>
      <c r="B76" s="16" t="s">
        <v>1855</v>
      </c>
      <c r="C76" s="53">
        <v>0</v>
      </c>
      <c r="D76" s="53">
        <v>0</v>
      </c>
    </row>
    <row r="77" spans="1:4">
      <c r="A77" s="15">
        <v>1111111120</v>
      </c>
      <c r="B77" s="16" t="s">
        <v>430</v>
      </c>
      <c r="C77" s="53">
        <v>0</v>
      </c>
      <c r="D77" s="53">
        <v>0</v>
      </c>
    </row>
    <row r="78" spans="1:4">
      <c r="A78" s="15">
        <v>1111111121</v>
      </c>
      <c r="B78" s="16" t="s">
        <v>1856</v>
      </c>
      <c r="C78" s="53">
        <v>0</v>
      </c>
      <c r="D78" s="53">
        <v>0</v>
      </c>
    </row>
    <row r="79" spans="1:4">
      <c r="A79" s="15">
        <v>1111111122</v>
      </c>
      <c r="B79" s="16" t="s">
        <v>4978</v>
      </c>
      <c r="C79" s="53">
        <v>0</v>
      </c>
      <c r="D79" s="53">
        <v>0</v>
      </c>
    </row>
    <row r="80" spans="1:4">
      <c r="A80" s="15">
        <v>1111111123</v>
      </c>
      <c r="B80" s="16" t="s">
        <v>4529</v>
      </c>
      <c r="C80" s="53">
        <v>0</v>
      </c>
      <c r="D80" s="53">
        <v>0</v>
      </c>
    </row>
    <row r="81" spans="1:4">
      <c r="A81" s="15">
        <v>1111111125</v>
      </c>
      <c r="B81" s="16" t="s">
        <v>4673</v>
      </c>
      <c r="C81" s="53">
        <v>0</v>
      </c>
      <c r="D81" s="53">
        <v>0</v>
      </c>
    </row>
    <row r="82" spans="1:4">
      <c r="A82" s="15">
        <v>1111111126</v>
      </c>
      <c r="B82" s="16" t="s">
        <v>3787</v>
      </c>
      <c r="C82" s="53">
        <v>0</v>
      </c>
      <c r="D82" s="53">
        <v>0</v>
      </c>
    </row>
    <row r="83" spans="1:4">
      <c r="A83" s="15">
        <v>1111111127</v>
      </c>
      <c r="B83" s="16" t="s">
        <v>3886</v>
      </c>
      <c r="C83" s="53">
        <v>0</v>
      </c>
      <c r="D83" s="53">
        <v>0</v>
      </c>
    </row>
    <row r="84" spans="1:4">
      <c r="A84" s="15">
        <v>1111111130</v>
      </c>
      <c r="B84" s="16" t="s">
        <v>4875</v>
      </c>
      <c r="C84" s="53">
        <v>0</v>
      </c>
      <c r="D84" s="53">
        <v>0</v>
      </c>
    </row>
    <row r="85" spans="1:4">
      <c r="A85" s="15">
        <v>1111111131</v>
      </c>
      <c r="B85" s="16" t="s">
        <v>4876</v>
      </c>
      <c r="C85" s="53">
        <v>0</v>
      </c>
      <c r="D85" s="53">
        <v>0</v>
      </c>
    </row>
    <row r="86" spans="1:4">
      <c r="A86" s="15">
        <v>1111111132</v>
      </c>
      <c r="B86" s="16" t="s">
        <v>4877</v>
      </c>
      <c r="C86" s="53">
        <v>0</v>
      </c>
      <c r="D86" s="53">
        <v>0</v>
      </c>
    </row>
    <row r="87" spans="1:4">
      <c r="A87" s="15">
        <v>1111111133</v>
      </c>
      <c r="B87" s="16" t="s">
        <v>4878</v>
      </c>
      <c r="C87" s="53">
        <v>0</v>
      </c>
      <c r="D87" s="53">
        <v>0</v>
      </c>
    </row>
    <row r="88" spans="1:4">
      <c r="A88" s="15">
        <v>1111111134</v>
      </c>
      <c r="B88" s="16" t="s">
        <v>4879</v>
      </c>
      <c r="C88" s="53">
        <v>0</v>
      </c>
      <c r="D88" s="53">
        <v>0</v>
      </c>
    </row>
    <row r="89" spans="1:4">
      <c r="A89" s="15">
        <v>1111111135</v>
      </c>
      <c r="B89" s="16" t="s">
        <v>4880</v>
      </c>
      <c r="C89" s="53">
        <v>0</v>
      </c>
      <c r="D89" s="53">
        <v>0</v>
      </c>
    </row>
    <row r="90" spans="1:4">
      <c r="A90" s="15">
        <v>1111111136</v>
      </c>
      <c r="B90" s="16" t="s">
        <v>4881</v>
      </c>
      <c r="C90" s="53">
        <v>0</v>
      </c>
      <c r="D90" s="53">
        <v>0</v>
      </c>
    </row>
    <row r="91" spans="1:4">
      <c r="A91" s="15">
        <v>1111111137</v>
      </c>
      <c r="B91" s="16" t="s">
        <v>4882</v>
      </c>
      <c r="C91" s="53">
        <v>0</v>
      </c>
      <c r="D91" s="53">
        <v>0</v>
      </c>
    </row>
    <row r="92" spans="1:4">
      <c r="A92" s="15">
        <v>1111111138</v>
      </c>
      <c r="B92" s="16" t="s">
        <v>4883</v>
      </c>
      <c r="C92" s="53">
        <v>0</v>
      </c>
      <c r="D92" s="53">
        <v>0</v>
      </c>
    </row>
    <row r="93" spans="1:4">
      <c r="A93" s="15">
        <v>1111111139</v>
      </c>
      <c r="B93" s="16" t="s">
        <v>4884</v>
      </c>
      <c r="C93" s="53">
        <v>0</v>
      </c>
      <c r="D93" s="53">
        <v>0</v>
      </c>
    </row>
    <row r="94" spans="1:4">
      <c r="A94" s="15">
        <v>1111111140</v>
      </c>
      <c r="B94" s="16" t="s">
        <v>4885</v>
      </c>
      <c r="C94" s="53">
        <v>0</v>
      </c>
      <c r="D94" s="53">
        <v>0</v>
      </c>
    </row>
    <row r="95" spans="1:4">
      <c r="A95" s="15">
        <v>1111111141</v>
      </c>
      <c r="B95" s="16" t="s">
        <v>4886</v>
      </c>
      <c r="C95" s="53">
        <v>0</v>
      </c>
      <c r="D95" s="53">
        <v>0</v>
      </c>
    </row>
    <row r="96" spans="1:4">
      <c r="A96" s="15">
        <v>1111111142</v>
      </c>
      <c r="B96" s="16" t="s">
        <v>4887</v>
      </c>
      <c r="C96" s="53">
        <v>0</v>
      </c>
      <c r="D96" s="53">
        <v>0</v>
      </c>
    </row>
    <row r="97" spans="1:4">
      <c r="A97" s="15">
        <v>1111111143</v>
      </c>
      <c r="B97" s="16" t="s">
        <v>4888</v>
      </c>
      <c r="C97" s="53">
        <v>0</v>
      </c>
      <c r="D97" s="53">
        <v>0</v>
      </c>
    </row>
    <row r="98" spans="1:4">
      <c r="A98" s="15">
        <v>1111111144</v>
      </c>
      <c r="B98" s="16" t="s">
        <v>4889</v>
      </c>
      <c r="C98" s="53">
        <v>0</v>
      </c>
      <c r="D98" s="53">
        <v>0</v>
      </c>
    </row>
    <row r="99" spans="1:4">
      <c r="A99" s="15">
        <v>1111111145</v>
      </c>
      <c r="B99" s="16" t="s">
        <v>4890</v>
      </c>
      <c r="C99" s="53">
        <v>0</v>
      </c>
      <c r="D99" s="53">
        <v>0</v>
      </c>
    </row>
    <row r="100" spans="1:4">
      <c r="A100" s="15">
        <v>1111111146</v>
      </c>
      <c r="B100" s="16" t="s">
        <v>4891</v>
      </c>
      <c r="C100" s="53">
        <v>0</v>
      </c>
      <c r="D100" s="53">
        <v>0</v>
      </c>
    </row>
    <row r="101" spans="1:4">
      <c r="A101" s="15">
        <v>1111111147</v>
      </c>
      <c r="B101" s="16" t="s">
        <v>4892</v>
      </c>
      <c r="C101" s="53">
        <v>0</v>
      </c>
      <c r="D101" s="53">
        <v>0</v>
      </c>
    </row>
    <row r="102" spans="1:4">
      <c r="A102" s="15">
        <v>1111111148</v>
      </c>
      <c r="B102" s="16" t="s">
        <v>4893</v>
      </c>
      <c r="C102" s="53">
        <v>0</v>
      </c>
      <c r="D102" s="53">
        <v>0</v>
      </c>
    </row>
    <row r="103" spans="1:4">
      <c r="A103" s="15">
        <v>1111111149</v>
      </c>
      <c r="B103" s="16" t="s">
        <v>4894</v>
      </c>
      <c r="C103" s="53">
        <v>0</v>
      </c>
      <c r="D103" s="53">
        <v>0</v>
      </c>
    </row>
    <row r="104" spans="1:4">
      <c r="A104" s="15">
        <v>1111111150</v>
      </c>
      <c r="B104" s="16" t="s">
        <v>4895</v>
      </c>
      <c r="C104" s="53">
        <v>0</v>
      </c>
      <c r="D104" s="53">
        <v>0</v>
      </c>
    </row>
    <row r="105" spans="1:4">
      <c r="A105" s="15">
        <v>1111111151</v>
      </c>
      <c r="B105" s="16" t="s">
        <v>4896</v>
      </c>
      <c r="C105" s="53">
        <v>0</v>
      </c>
      <c r="D105" s="53">
        <v>0</v>
      </c>
    </row>
    <row r="106" spans="1:4">
      <c r="A106" s="15">
        <v>1111111152</v>
      </c>
      <c r="B106" s="16" t="s">
        <v>4917</v>
      </c>
      <c r="C106" s="53">
        <v>0</v>
      </c>
      <c r="D106" s="53">
        <v>0</v>
      </c>
    </row>
    <row r="107" spans="1:4">
      <c r="A107" s="15">
        <v>1111111153</v>
      </c>
      <c r="B107" s="16" t="s">
        <v>4916</v>
      </c>
      <c r="C107" s="53">
        <v>0</v>
      </c>
      <c r="D107" s="53">
        <v>0</v>
      </c>
    </row>
    <row r="108" spans="1:4">
      <c r="A108" s="15">
        <v>1111111154</v>
      </c>
      <c r="B108" s="16" t="s">
        <v>4989</v>
      </c>
      <c r="C108" s="53">
        <v>0</v>
      </c>
      <c r="D108" s="53">
        <v>0</v>
      </c>
    </row>
    <row r="109" spans="1:4">
      <c r="A109" s="15">
        <v>1111111155</v>
      </c>
      <c r="B109" s="16" t="s">
        <v>5249</v>
      </c>
      <c r="C109" s="53">
        <v>0</v>
      </c>
      <c r="D109" s="53">
        <v>0</v>
      </c>
    </row>
    <row r="110" spans="1:4">
      <c r="A110" s="15">
        <v>1111111156</v>
      </c>
      <c r="B110" s="16" t="s">
        <v>5270</v>
      </c>
      <c r="C110" s="53">
        <v>0</v>
      </c>
      <c r="D110" s="53">
        <v>0</v>
      </c>
    </row>
    <row r="111" spans="1:4">
      <c r="A111" s="15">
        <v>1115051888</v>
      </c>
      <c r="B111" s="16" t="s">
        <v>431</v>
      </c>
      <c r="C111" s="53">
        <v>2680642830</v>
      </c>
      <c r="D111" s="53">
        <v>0</v>
      </c>
    </row>
    <row r="112" spans="1:4">
      <c r="A112" s="15">
        <v>1115052000</v>
      </c>
      <c r="B112" s="16" t="s">
        <v>432</v>
      </c>
      <c r="C112" s="53">
        <v>966804182</v>
      </c>
      <c r="D112" s="53">
        <v>0</v>
      </c>
    </row>
    <row r="113" spans="1:4">
      <c r="A113" s="15">
        <v>1115052001</v>
      </c>
      <c r="B113" s="16" t="s">
        <v>433</v>
      </c>
      <c r="C113" s="53">
        <v>-1084460690</v>
      </c>
      <c r="D113" s="53">
        <v>0</v>
      </c>
    </row>
    <row r="114" spans="1:4">
      <c r="A114" s="15">
        <v>1115052002</v>
      </c>
      <c r="B114" s="16" t="s">
        <v>4539</v>
      </c>
      <c r="C114" s="53">
        <v>42785868</v>
      </c>
      <c r="D114" s="53">
        <v>0</v>
      </c>
    </row>
    <row r="115" spans="1:4">
      <c r="A115" s="15">
        <v>1115057000</v>
      </c>
      <c r="B115" s="16" t="s">
        <v>434</v>
      </c>
      <c r="C115" s="53">
        <v>414047975</v>
      </c>
      <c r="D115" s="53">
        <v>0</v>
      </c>
    </row>
    <row r="116" spans="1:4">
      <c r="A116" s="15">
        <v>1115057001</v>
      </c>
      <c r="B116" s="16" t="s">
        <v>3501</v>
      </c>
      <c r="C116" s="53">
        <v>0</v>
      </c>
      <c r="D116" s="53">
        <v>0</v>
      </c>
    </row>
    <row r="117" spans="1:4">
      <c r="A117" s="15">
        <v>1115101888</v>
      </c>
      <c r="B117" s="16" t="s">
        <v>435</v>
      </c>
      <c r="C117" s="53">
        <v>43448166466</v>
      </c>
      <c r="D117" s="53">
        <v>0</v>
      </c>
    </row>
    <row r="118" spans="1:4">
      <c r="A118" s="15">
        <v>1115150091</v>
      </c>
      <c r="B118" s="16" t="s">
        <v>3377</v>
      </c>
      <c r="C118" s="53">
        <v>0</v>
      </c>
      <c r="D118" s="53">
        <v>0</v>
      </c>
    </row>
    <row r="119" spans="1:4">
      <c r="A119" s="15">
        <v>1115151888</v>
      </c>
      <c r="B119" s="16" t="s">
        <v>5296</v>
      </c>
      <c r="C119" s="53">
        <v>3651614508</v>
      </c>
      <c r="D119" s="53">
        <v>0</v>
      </c>
    </row>
    <row r="120" spans="1:4">
      <c r="A120" s="15">
        <v>1115159001</v>
      </c>
      <c r="B120" s="16" t="s">
        <v>436</v>
      </c>
      <c r="C120" s="53">
        <v>2794792462109</v>
      </c>
      <c r="D120" s="53">
        <v>0</v>
      </c>
    </row>
    <row r="121" spans="1:4">
      <c r="A121" s="15">
        <v>1115159003</v>
      </c>
      <c r="B121" s="16" t="s">
        <v>437</v>
      </c>
      <c r="C121" s="53">
        <v>-156300562124</v>
      </c>
      <c r="D121" s="53">
        <v>0</v>
      </c>
    </row>
    <row r="122" spans="1:4">
      <c r="A122" s="15">
        <v>1115159006</v>
      </c>
      <c r="B122" s="16" t="s">
        <v>438</v>
      </c>
      <c r="C122" s="53">
        <v>-222170137539</v>
      </c>
      <c r="D122" s="53">
        <v>0</v>
      </c>
    </row>
    <row r="123" spans="1:4">
      <c r="A123" s="15">
        <v>1115159007</v>
      </c>
      <c r="B123" s="16" t="s">
        <v>439</v>
      </c>
      <c r="C123" s="53">
        <v>-10931406074</v>
      </c>
      <c r="D123" s="53">
        <v>0</v>
      </c>
    </row>
    <row r="124" spans="1:4">
      <c r="A124" s="15">
        <v>1115159008</v>
      </c>
      <c r="B124" s="16" t="s">
        <v>440</v>
      </c>
      <c r="C124" s="53">
        <v>-3840608413</v>
      </c>
      <c r="D124" s="53">
        <v>0</v>
      </c>
    </row>
    <row r="125" spans="1:4">
      <c r="A125" s="15">
        <v>1115159011</v>
      </c>
      <c r="B125" s="16" t="s">
        <v>441</v>
      </c>
      <c r="C125" s="53">
        <v>-2154133514002</v>
      </c>
      <c r="D125" s="53">
        <v>0</v>
      </c>
    </row>
    <row r="126" spans="1:4">
      <c r="A126" s="15">
        <v>1115159013</v>
      </c>
      <c r="B126" s="16" t="s">
        <v>442</v>
      </c>
      <c r="C126" s="53">
        <v>-94515</v>
      </c>
      <c r="D126" s="53">
        <v>0</v>
      </c>
    </row>
    <row r="127" spans="1:4">
      <c r="A127" s="15">
        <v>1115159015</v>
      </c>
      <c r="B127" s="16" t="s">
        <v>443</v>
      </c>
      <c r="C127" s="53">
        <v>207323070517</v>
      </c>
      <c r="D127" s="53">
        <v>0</v>
      </c>
    </row>
    <row r="128" spans="1:4">
      <c r="A128" s="15">
        <v>1115159016</v>
      </c>
      <c r="B128" s="16" t="s">
        <v>444</v>
      </c>
      <c r="C128" s="53">
        <v>-3257073548691</v>
      </c>
      <c r="D128" s="53">
        <v>0</v>
      </c>
    </row>
    <row r="129" spans="1:4">
      <c r="A129" s="15">
        <v>1115159019</v>
      </c>
      <c r="B129" s="16" t="s">
        <v>445</v>
      </c>
      <c r="C129" s="53">
        <v>-21681527982</v>
      </c>
      <c r="D129" s="53">
        <v>0</v>
      </c>
    </row>
    <row r="130" spans="1:4">
      <c r="A130" s="15">
        <v>1115159035</v>
      </c>
      <c r="B130" s="16" t="s">
        <v>446</v>
      </c>
      <c r="C130" s="53">
        <v>0</v>
      </c>
      <c r="D130" s="53">
        <v>0</v>
      </c>
    </row>
    <row r="131" spans="1:4">
      <c r="A131" s="15">
        <v>1115159040</v>
      </c>
      <c r="B131" s="16" t="s">
        <v>446</v>
      </c>
      <c r="C131" s="53">
        <v>170107178371</v>
      </c>
      <c r="D131" s="53">
        <v>0</v>
      </c>
    </row>
    <row r="132" spans="1:4">
      <c r="A132" s="15">
        <v>1115159141</v>
      </c>
      <c r="B132" s="16" t="s">
        <v>5089</v>
      </c>
      <c r="C132" s="53">
        <v>0</v>
      </c>
      <c r="D132" s="53">
        <v>0</v>
      </c>
    </row>
    <row r="133" spans="1:4">
      <c r="A133" s="15">
        <v>1115159201</v>
      </c>
      <c r="B133" s="16" t="s">
        <v>446</v>
      </c>
      <c r="C133" s="53">
        <v>-861795946</v>
      </c>
      <c r="D133" s="53">
        <v>0</v>
      </c>
    </row>
    <row r="134" spans="1:4">
      <c r="A134" s="15">
        <v>1115159203</v>
      </c>
      <c r="B134" s="16" t="s">
        <v>437</v>
      </c>
      <c r="C134" s="53">
        <v>40385203</v>
      </c>
      <c r="D134" s="53">
        <v>0</v>
      </c>
    </row>
    <row r="135" spans="1:4">
      <c r="A135" s="15">
        <v>1115159205</v>
      </c>
      <c r="B135" s="16" t="s">
        <v>438</v>
      </c>
      <c r="C135" s="53">
        <v>89831843</v>
      </c>
      <c r="D135" s="53">
        <v>0</v>
      </c>
    </row>
    <row r="136" spans="1:4">
      <c r="A136" s="15">
        <v>1115159207</v>
      </c>
      <c r="B136" s="16" t="s">
        <v>439</v>
      </c>
      <c r="C136" s="53">
        <v>44895191</v>
      </c>
      <c r="D136" s="53">
        <v>0</v>
      </c>
    </row>
    <row r="137" spans="1:4">
      <c r="A137" s="15">
        <v>1115159208</v>
      </c>
      <c r="B137" s="16" t="s">
        <v>447</v>
      </c>
      <c r="C137" s="53">
        <v>10897064</v>
      </c>
      <c r="D137" s="53">
        <v>0</v>
      </c>
    </row>
    <row r="138" spans="1:4">
      <c r="A138" s="15">
        <v>1115159211</v>
      </c>
      <c r="B138" s="16" t="s">
        <v>3890</v>
      </c>
      <c r="C138" s="53">
        <v>84069806447</v>
      </c>
      <c r="D138" s="53">
        <v>0</v>
      </c>
    </row>
    <row r="139" spans="1:4">
      <c r="A139" s="15">
        <v>1115159213</v>
      </c>
      <c r="B139" s="16" t="s">
        <v>442</v>
      </c>
      <c r="C139" s="53">
        <v>2254844</v>
      </c>
      <c r="D139" s="53">
        <v>0</v>
      </c>
    </row>
    <row r="140" spans="1:4">
      <c r="A140" s="15">
        <v>1115159215</v>
      </c>
      <c r="B140" s="16" t="s">
        <v>443</v>
      </c>
      <c r="C140" s="53">
        <v>-92067004</v>
      </c>
      <c r="D140" s="53">
        <v>0</v>
      </c>
    </row>
    <row r="141" spans="1:4">
      <c r="A141" s="15">
        <v>1115159216</v>
      </c>
      <c r="B141" s="16" t="s">
        <v>444</v>
      </c>
      <c r="C141" s="53">
        <v>985650634</v>
      </c>
      <c r="D141" s="53">
        <v>0</v>
      </c>
    </row>
    <row r="142" spans="1:4">
      <c r="A142" s="15">
        <v>1115159219</v>
      </c>
      <c r="B142" s="16" t="s">
        <v>3891</v>
      </c>
      <c r="C142" s="53">
        <v>144916254</v>
      </c>
      <c r="D142" s="53">
        <v>0</v>
      </c>
    </row>
    <row r="143" spans="1:4">
      <c r="A143" s="15">
        <v>1115159333</v>
      </c>
      <c r="B143" s="16" t="s">
        <v>446</v>
      </c>
      <c r="C143" s="53">
        <v>4701390</v>
      </c>
      <c r="D143" s="53">
        <v>0</v>
      </c>
    </row>
    <row r="144" spans="1:4">
      <c r="A144" s="15">
        <v>1115159401</v>
      </c>
      <c r="B144" s="16" t="s">
        <v>448</v>
      </c>
      <c r="C144" s="53">
        <v>-5156390678</v>
      </c>
      <c r="D144" s="53">
        <v>0</v>
      </c>
    </row>
    <row r="145" spans="1:4">
      <c r="A145" s="15">
        <v>1115159403</v>
      </c>
      <c r="B145" s="16" t="s">
        <v>449</v>
      </c>
      <c r="C145" s="53">
        <v>273224897</v>
      </c>
      <c r="D145" s="53">
        <v>0</v>
      </c>
    </row>
    <row r="146" spans="1:4">
      <c r="A146" s="15">
        <v>1115159405</v>
      </c>
      <c r="B146" s="16" t="s">
        <v>450</v>
      </c>
      <c r="C146" s="53">
        <v>351322855</v>
      </c>
      <c r="D146" s="53">
        <v>0</v>
      </c>
    </row>
    <row r="147" spans="1:4">
      <c r="A147" s="15">
        <v>1115159407</v>
      </c>
      <c r="B147" s="16" t="s">
        <v>451</v>
      </c>
      <c r="C147" s="53">
        <v>142122360</v>
      </c>
      <c r="D147" s="53">
        <v>0</v>
      </c>
    </row>
    <row r="148" spans="1:4">
      <c r="A148" s="15">
        <v>1115159408</v>
      </c>
      <c r="B148" s="16" t="s">
        <v>452</v>
      </c>
      <c r="C148" s="53">
        <v>5695883</v>
      </c>
      <c r="D148" s="53">
        <v>0</v>
      </c>
    </row>
    <row r="149" spans="1:4">
      <c r="A149" s="15">
        <v>1115159411</v>
      </c>
      <c r="B149" s="16" t="s">
        <v>453</v>
      </c>
      <c r="C149" s="53">
        <v>2842979660</v>
      </c>
      <c r="D149" s="53">
        <v>0</v>
      </c>
    </row>
    <row r="150" spans="1:4">
      <c r="A150" s="15">
        <v>1115159415</v>
      </c>
      <c r="B150" s="16" t="s">
        <v>454</v>
      </c>
      <c r="C150" s="53">
        <v>442169664</v>
      </c>
      <c r="D150" s="53">
        <v>0</v>
      </c>
    </row>
    <row r="151" spans="1:4">
      <c r="A151" s="15">
        <v>1115159416</v>
      </c>
      <c r="B151" s="16" t="s">
        <v>455</v>
      </c>
      <c r="C151" s="53">
        <v>20652190555</v>
      </c>
      <c r="D151" s="53">
        <v>0</v>
      </c>
    </row>
    <row r="152" spans="1:4">
      <c r="A152" s="15">
        <v>1115159419</v>
      </c>
      <c r="B152" s="16" t="s">
        <v>456</v>
      </c>
      <c r="C152" s="53">
        <v>202876691</v>
      </c>
      <c r="D152" s="53">
        <v>0</v>
      </c>
    </row>
    <row r="153" spans="1:4">
      <c r="A153" s="15">
        <v>1115159488</v>
      </c>
      <c r="B153" s="16" t="s">
        <v>457</v>
      </c>
      <c r="C153" s="53">
        <v>-83248135667</v>
      </c>
      <c r="D153" s="53">
        <v>0</v>
      </c>
    </row>
    <row r="154" spans="1:4">
      <c r="A154" s="15">
        <v>1115159499</v>
      </c>
      <c r="B154" s="16" t="s">
        <v>458</v>
      </c>
      <c r="C154" s="53">
        <v>3333173638794</v>
      </c>
      <c r="D154" s="53">
        <v>0</v>
      </c>
    </row>
    <row r="155" spans="1:4">
      <c r="A155" s="15">
        <v>1120009030</v>
      </c>
      <c r="B155" s="16" t="s">
        <v>459</v>
      </c>
      <c r="C155" s="53">
        <v>0</v>
      </c>
      <c r="D155" s="53">
        <v>0</v>
      </c>
    </row>
    <row r="156" spans="1:4">
      <c r="A156" s="15">
        <v>1120009031</v>
      </c>
      <c r="B156" s="16" t="s">
        <v>3892</v>
      </c>
      <c r="C156" s="53">
        <v>94253407</v>
      </c>
      <c r="D156" s="53">
        <v>0</v>
      </c>
    </row>
    <row r="157" spans="1:4">
      <c r="A157" s="15">
        <v>1120009032</v>
      </c>
      <c r="B157" s="16" t="s">
        <v>4697</v>
      </c>
      <c r="C157" s="53">
        <v>0</v>
      </c>
      <c r="D157" s="53">
        <v>0</v>
      </c>
    </row>
    <row r="158" spans="1:4">
      <c r="A158" s="15">
        <v>1120009033</v>
      </c>
      <c r="B158" s="16" t="s">
        <v>3893</v>
      </c>
      <c r="C158" s="53">
        <v>0</v>
      </c>
      <c r="D158" s="53">
        <v>0</v>
      </c>
    </row>
    <row r="159" spans="1:4">
      <c r="A159" s="15">
        <v>1120009040</v>
      </c>
      <c r="B159" s="16" t="s">
        <v>3502</v>
      </c>
      <c r="C159" s="53">
        <v>4529820</v>
      </c>
      <c r="D159" s="53">
        <v>0</v>
      </c>
    </row>
    <row r="160" spans="1:4">
      <c r="A160" s="15">
        <v>1120009333</v>
      </c>
      <c r="B160" s="16" t="s">
        <v>3378</v>
      </c>
      <c r="C160" s="53">
        <v>0</v>
      </c>
      <c r="D160" s="53">
        <v>0</v>
      </c>
    </row>
    <row r="161" spans="1:4">
      <c r="A161" s="15">
        <v>1120009831</v>
      </c>
      <c r="B161" s="16" t="s">
        <v>3894</v>
      </c>
      <c r="C161" s="53">
        <v>0</v>
      </c>
      <c r="D161" s="53">
        <v>0</v>
      </c>
    </row>
    <row r="162" spans="1:4">
      <c r="A162" s="15">
        <v>1130059041</v>
      </c>
      <c r="B162" s="16" t="s">
        <v>3895</v>
      </c>
      <c r="C162" s="53">
        <v>13040377</v>
      </c>
      <c r="D162" s="53">
        <v>0</v>
      </c>
    </row>
    <row r="163" spans="1:4">
      <c r="A163" s="15">
        <v>1130059113</v>
      </c>
      <c r="B163" s="16" t="s">
        <v>5090</v>
      </c>
      <c r="C163" s="53">
        <v>0</v>
      </c>
      <c r="D163" s="53">
        <v>0</v>
      </c>
    </row>
    <row r="164" spans="1:4">
      <c r="A164" s="15">
        <v>1130059333</v>
      </c>
      <c r="B164" s="16" t="s">
        <v>460</v>
      </c>
      <c r="C164" s="53">
        <v>682247071</v>
      </c>
      <c r="D164" s="53">
        <v>0</v>
      </c>
    </row>
    <row r="165" spans="1:4">
      <c r="A165" s="15">
        <v>1130059334</v>
      </c>
      <c r="B165" s="16" t="s">
        <v>461</v>
      </c>
      <c r="C165" s="53">
        <v>-16330468</v>
      </c>
      <c r="D165" s="53">
        <v>0</v>
      </c>
    </row>
    <row r="166" spans="1:4">
      <c r="A166" s="15">
        <v>1130109221</v>
      </c>
      <c r="B166" s="16" t="s">
        <v>3234</v>
      </c>
      <c r="C166" s="53">
        <v>34707542</v>
      </c>
      <c r="D166" s="53">
        <v>0</v>
      </c>
    </row>
    <row r="167" spans="1:4">
      <c r="A167" s="15">
        <v>1130109235</v>
      </c>
      <c r="B167" s="16" t="s">
        <v>3235</v>
      </c>
      <c r="C167" s="53">
        <v>0</v>
      </c>
      <c r="D167" s="53">
        <v>0</v>
      </c>
    </row>
    <row r="168" spans="1:4">
      <c r="A168" s="15">
        <v>1130109241</v>
      </c>
      <c r="B168" s="16" t="s">
        <v>462</v>
      </c>
      <c r="C168" s="53">
        <v>47556547</v>
      </c>
      <c r="D168" s="53">
        <v>0</v>
      </c>
    </row>
    <row r="169" spans="1:4">
      <c r="A169" s="15">
        <v>1130109255</v>
      </c>
      <c r="B169" s="16" t="s">
        <v>3236</v>
      </c>
      <c r="C169" s="53">
        <v>0</v>
      </c>
      <c r="D169" s="53">
        <v>0</v>
      </c>
    </row>
    <row r="170" spans="1:4">
      <c r="A170" s="15">
        <v>1210050500</v>
      </c>
      <c r="B170" s="16" t="s">
        <v>463</v>
      </c>
      <c r="C170" s="53">
        <v>80009140000</v>
      </c>
      <c r="D170" s="53">
        <v>0</v>
      </c>
    </row>
    <row r="171" spans="1:4">
      <c r="A171" s="15">
        <v>1210050501</v>
      </c>
      <c r="B171" s="16" t="s">
        <v>464</v>
      </c>
      <c r="C171" s="53">
        <v>634221189181</v>
      </c>
      <c r="D171" s="53">
        <v>0</v>
      </c>
    </row>
    <row r="172" spans="1:4">
      <c r="A172" s="15">
        <v>1210050504</v>
      </c>
      <c r="B172" s="16" t="s">
        <v>465</v>
      </c>
      <c r="C172" s="53">
        <v>-1742</v>
      </c>
      <c r="D172" s="53">
        <v>0</v>
      </c>
    </row>
    <row r="173" spans="1:4">
      <c r="A173" s="15">
        <v>1210051888</v>
      </c>
      <c r="B173" s="16" t="s">
        <v>3785</v>
      </c>
      <c r="C173" s="53">
        <v>337276297681</v>
      </c>
      <c r="D173" s="53">
        <v>0</v>
      </c>
    </row>
    <row r="174" spans="1:4">
      <c r="A174" s="15">
        <v>1210059301</v>
      </c>
      <c r="B174" s="16" t="s">
        <v>466</v>
      </c>
      <c r="C174" s="53">
        <v>25633055</v>
      </c>
      <c r="D174" s="53">
        <v>0</v>
      </c>
    </row>
    <row r="175" spans="1:4">
      <c r="A175" s="15">
        <v>1210059599</v>
      </c>
      <c r="B175" s="16" t="s">
        <v>467</v>
      </c>
      <c r="C175" s="53">
        <v>72001201946</v>
      </c>
      <c r="D175" s="53">
        <v>0</v>
      </c>
    </row>
    <row r="176" spans="1:4">
      <c r="A176" s="15">
        <v>1215050500</v>
      </c>
      <c r="B176" s="16" t="s">
        <v>4981</v>
      </c>
      <c r="C176" s="53">
        <v>0</v>
      </c>
      <c r="D176" s="53">
        <v>0</v>
      </c>
    </row>
    <row r="177" spans="1:4">
      <c r="A177" s="15">
        <v>1215050501</v>
      </c>
      <c r="B177" s="16" t="s">
        <v>468</v>
      </c>
      <c r="C177" s="53">
        <v>45344323832</v>
      </c>
      <c r="D177" s="53">
        <v>0</v>
      </c>
    </row>
    <row r="178" spans="1:4">
      <c r="A178" s="15">
        <v>1220050500</v>
      </c>
      <c r="B178" s="16" t="s">
        <v>5091</v>
      </c>
      <c r="C178" s="53">
        <v>14418370987</v>
      </c>
      <c r="D178" s="53">
        <v>0</v>
      </c>
    </row>
    <row r="179" spans="1:4">
      <c r="A179" s="15">
        <v>1220052500</v>
      </c>
      <c r="B179" s="16" t="s">
        <v>3896</v>
      </c>
      <c r="C179" s="53">
        <v>2040041834767</v>
      </c>
      <c r="D179" s="53">
        <v>0</v>
      </c>
    </row>
    <row r="180" spans="1:4">
      <c r="A180" s="15">
        <v>1220055000</v>
      </c>
      <c r="B180" s="16" t="s">
        <v>469</v>
      </c>
      <c r="C180" s="53">
        <v>0</v>
      </c>
      <c r="D180" s="53">
        <v>0</v>
      </c>
    </row>
    <row r="181" spans="1:4">
      <c r="A181" s="15">
        <v>1220056000</v>
      </c>
      <c r="B181" s="16" t="s">
        <v>470</v>
      </c>
      <c r="C181" s="53">
        <v>0</v>
      </c>
      <c r="D181" s="53">
        <v>0</v>
      </c>
    </row>
    <row r="182" spans="1:4">
      <c r="A182" s="15">
        <v>1220057500</v>
      </c>
      <c r="B182" s="16" t="s">
        <v>3503</v>
      </c>
      <c r="C182" s="53">
        <v>61718037498</v>
      </c>
      <c r="D182" s="53">
        <v>0</v>
      </c>
    </row>
    <row r="183" spans="1:4">
      <c r="A183" s="15">
        <v>1225055500</v>
      </c>
      <c r="B183" s="16" t="s">
        <v>3237</v>
      </c>
      <c r="C183" s="53">
        <v>0</v>
      </c>
      <c r="D183" s="53">
        <v>0</v>
      </c>
    </row>
    <row r="184" spans="1:4">
      <c r="A184" s="15">
        <v>1225057500</v>
      </c>
      <c r="B184" s="16" t="s">
        <v>5198</v>
      </c>
      <c r="C184" s="53">
        <v>0</v>
      </c>
      <c r="D184" s="53">
        <v>0</v>
      </c>
    </row>
    <row r="185" spans="1:4">
      <c r="A185" s="15">
        <v>1225105500</v>
      </c>
      <c r="B185" s="16" t="s">
        <v>3238</v>
      </c>
      <c r="C185" s="53">
        <v>0</v>
      </c>
      <c r="D185" s="53">
        <v>0</v>
      </c>
    </row>
    <row r="186" spans="1:4">
      <c r="A186" s="15">
        <v>1301050100</v>
      </c>
      <c r="B186" s="16" t="s">
        <v>471</v>
      </c>
      <c r="C186" s="53">
        <v>3527874149435</v>
      </c>
      <c r="D186" s="53">
        <v>0</v>
      </c>
    </row>
    <row r="187" spans="1:4">
      <c r="A187" s="15">
        <v>1301050714</v>
      </c>
      <c r="B187" s="16" t="s">
        <v>472</v>
      </c>
      <c r="C187" s="53">
        <v>565529220585</v>
      </c>
      <c r="D187" s="53">
        <v>0</v>
      </c>
    </row>
    <row r="188" spans="1:4">
      <c r="A188" s="15">
        <v>1301050900</v>
      </c>
      <c r="B188" s="16" t="s">
        <v>3504</v>
      </c>
      <c r="C188" s="53">
        <v>4496836499</v>
      </c>
      <c r="D188" s="53">
        <v>0</v>
      </c>
    </row>
    <row r="189" spans="1:4">
      <c r="A189" s="15">
        <v>1301101000</v>
      </c>
      <c r="B189" s="16" t="s">
        <v>3379</v>
      </c>
      <c r="C189" s="53">
        <v>15621574782</v>
      </c>
      <c r="D189" s="53">
        <v>0</v>
      </c>
    </row>
    <row r="190" spans="1:4">
      <c r="A190" s="15">
        <v>1301101101</v>
      </c>
      <c r="B190" s="16" t="s">
        <v>473</v>
      </c>
      <c r="C190" s="53">
        <v>47649204945</v>
      </c>
      <c r="D190" s="53">
        <v>0</v>
      </c>
    </row>
    <row r="191" spans="1:4">
      <c r="A191" s="15">
        <v>1301101300</v>
      </c>
      <c r="B191" s="16" t="s">
        <v>1860</v>
      </c>
      <c r="C191" s="53">
        <v>0</v>
      </c>
      <c r="D191" s="53">
        <v>0</v>
      </c>
    </row>
    <row r="192" spans="1:4">
      <c r="A192" s="15">
        <v>1301101301</v>
      </c>
      <c r="B192" s="16" t="s">
        <v>3897</v>
      </c>
      <c r="C192" s="53">
        <v>0</v>
      </c>
      <c r="D192" s="53">
        <v>0</v>
      </c>
    </row>
    <row r="193" spans="1:4">
      <c r="A193" s="15">
        <v>1301102600</v>
      </c>
      <c r="B193" s="16" t="s">
        <v>475</v>
      </c>
      <c r="C193" s="53">
        <v>0</v>
      </c>
      <c r="D193" s="53">
        <v>0</v>
      </c>
    </row>
    <row r="194" spans="1:4">
      <c r="A194" s="15">
        <v>1301151200</v>
      </c>
      <c r="B194" s="16" t="s">
        <v>476</v>
      </c>
      <c r="C194" s="53">
        <v>181789654000</v>
      </c>
      <c r="D194" s="53">
        <v>0</v>
      </c>
    </row>
    <row r="195" spans="1:4">
      <c r="A195" s="15">
        <v>1301151300</v>
      </c>
      <c r="B195" s="16" t="s">
        <v>474</v>
      </c>
      <c r="C195" s="53">
        <v>42998726900</v>
      </c>
      <c r="D195" s="53">
        <v>0</v>
      </c>
    </row>
    <row r="196" spans="1:4">
      <c r="A196" s="15">
        <v>1301151301</v>
      </c>
      <c r="B196" s="16" t="s">
        <v>3897</v>
      </c>
      <c r="C196" s="53">
        <v>94735986352</v>
      </c>
      <c r="D196" s="53">
        <v>0</v>
      </c>
    </row>
    <row r="197" spans="1:4">
      <c r="A197" s="15">
        <v>1301151600</v>
      </c>
      <c r="B197" s="16" t="s">
        <v>477</v>
      </c>
      <c r="C197" s="53">
        <v>32391843845</v>
      </c>
      <c r="D197" s="53">
        <v>0</v>
      </c>
    </row>
    <row r="198" spans="1:4">
      <c r="A198" s="15">
        <v>1301151614</v>
      </c>
      <c r="B198" s="16" t="s">
        <v>3505</v>
      </c>
      <c r="C198" s="53">
        <v>0</v>
      </c>
      <c r="D198" s="53">
        <v>0</v>
      </c>
    </row>
    <row r="199" spans="1:4">
      <c r="A199" s="15">
        <v>1301151800</v>
      </c>
      <c r="B199" s="16" t="s">
        <v>3898</v>
      </c>
      <c r="C199" s="53">
        <v>1188628758</v>
      </c>
      <c r="D199" s="53">
        <v>0</v>
      </c>
    </row>
    <row r="200" spans="1:4">
      <c r="A200" s="15">
        <v>1301151900</v>
      </c>
      <c r="B200" s="16" t="s">
        <v>478</v>
      </c>
      <c r="C200" s="53">
        <v>106746151205</v>
      </c>
      <c r="D200" s="53">
        <v>0</v>
      </c>
    </row>
    <row r="201" spans="1:4">
      <c r="A201" s="15">
        <v>1301152000</v>
      </c>
      <c r="B201" s="16" t="s">
        <v>351</v>
      </c>
      <c r="C201" s="53">
        <v>53157126930</v>
      </c>
      <c r="D201" s="53">
        <v>0</v>
      </c>
    </row>
    <row r="202" spans="1:4">
      <c r="A202" s="15">
        <v>1301152600</v>
      </c>
      <c r="B202" s="16" t="s">
        <v>475</v>
      </c>
      <c r="C202" s="53">
        <v>2354618229</v>
      </c>
      <c r="D202" s="53">
        <v>0</v>
      </c>
    </row>
    <row r="203" spans="1:4">
      <c r="A203" s="15">
        <v>1301200401</v>
      </c>
      <c r="B203" s="16" t="s">
        <v>3239</v>
      </c>
      <c r="C203" s="53">
        <v>5520986801</v>
      </c>
      <c r="D203" s="53">
        <v>0</v>
      </c>
    </row>
    <row r="204" spans="1:4">
      <c r="A204" s="15">
        <v>1301202201</v>
      </c>
      <c r="B204" s="16" t="s">
        <v>1861</v>
      </c>
      <c r="C204" s="53">
        <v>0</v>
      </c>
      <c r="D204" s="53">
        <v>0</v>
      </c>
    </row>
    <row r="205" spans="1:4">
      <c r="A205" s="15">
        <v>1302050111</v>
      </c>
      <c r="B205" s="16" t="s">
        <v>1862</v>
      </c>
      <c r="C205" s="53">
        <v>0</v>
      </c>
      <c r="D205" s="53">
        <v>0</v>
      </c>
    </row>
    <row r="206" spans="1:4">
      <c r="A206" s="15">
        <v>1302050170</v>
      </c>
      <c r="B206" s="16" t="s">
        <v>1863</v>
      </c>
      <c r="C206" s="53">
        <v>0</v>
      </c>
      <c r="D206" s="53">
        <v>0</v>
      </c>
    </row>
    <row r="207" spans="1:4">
      <c r="A207" s="15">
        <v>1302050512</v>
      </c>
      <c r="B207" s="16" t="s">
        <v>1868</v>
      </c>
      <c r="C207" s="53">
        <v>0</v>
      </c>
      <c r="D207" s="53">
        <v>0</v>
      </c>
    </row>
    <row r="208" spans="1:4">
      <c r="A208" s="15">
        <v>1302050514</v>
      </c>
      <c r="B208" s="16" t="s">
        <v>1864</v>
      </c>
      <c r="C208" s="53">
        <v>0</v>
      </c>
      <c r="D208" s="53">
        <v>0</v>
      </c>
    </row>
    <row r="209" spans="1:4">
      <c r="A209" s="15">
        <v>1302050611</v>
      </c>
      <c r="B209" s="16" t="s">
        <v>1865</v>
      </c>
      <c r="C209" s="53">
        <v>0</v>
      </c>
      <c r="D209" s="53">
        <v>0</v>
      </c>
    </row>
    <row r="210" spans="1:4">
      <c r="A210" s="15">
        <v>1302051001</v>
      </c>
      <c r="B210" s="16" t="s">
        <v>1866</v>
      </c>
      <c r="C210" s="53">
        <v>0</v>
      </c>
      <c r="D210" s="53">
        <v>0</v>
      </c>
    </row>
    <row r="211" spans="1:4">
      <c r="A211" s="15">
        <v>1302051002</v>
      </c>
      <c r="B211" s="16" t="s">
        <v>1867</v>
      </c>
      <c r="C211" s="53">
        <v>0</v>
      </c>
      <c r="D211" s="53">
        <v>0</v>
      </c>
    </row>
    <row r="212" spans="1:4">
      <c r="A212" s="15">
        <v>1302051003</v>
      </c>
      <c r="B212" s="16" t="s">
        <v>1867</v>
      </c>
      <c r="C212" s="53">
        <v>0</v>
      </c>
      <c r="D212" s="53">
        <v>0</v>
      </c>
    </row>
    <row r="213" spans="1:4">
      <c r="A213" s="15">
        <v>1302051004</v>
      </c>
      <c r="B213" s="16" t="s">
        <v>1868</v>
      </c>
      <c r="C213" s="53">
        <v>0</v>
      </c>
      <c r="D213" s="53">
        <v>0</v>
      </c>
    </row>
    <row r="214" spans="1:4">
      <c r="A214" s="15">
        <v>1302051311</v>
      </c>
      <c r="B214" s="16" t="s">
        <v>1869</v>
      </c>
      <c r="C214" s="53">
        <v>0</v>
      </c>
      <c r="D214" s="53">
        <v>0</v>
      </c>
    </row>
    <row r="215" spans="1:4">
      <c r="A215" s="15">
        <v>1302051469</v>
      </c>
      <c r="B215" s="16" t="s">
        <v>3899</v>
      </c>
      <c r="C215" s="53">
        <v>19</v>
      </c>
      <c r="D215" s="53">
        <v>0</v>
      </c>
    </row>
    <row r="216" spans="1:4">
      <c r="A216" s="15">
        <v>1302051711</v>
      </c>
      <c r="B216" s="16" t="s">
        <v>1870</v>
      </c>
      <c r="C216" s="53">
        <v>0</v>
      </c>
      <c r="D216" s="53">
        <v>0</v>
      </c>
    </row>
    <row r="217" spans="1:4">
      <c r="A217" s="15">
        <v>1302100170</v>
      </c>
      <c r="B217" s="16" t="s">
        <v>479</v>
      </c>
      <c r="C217" s="53">
        <v>0</v>
      </c>
      <c r="D217" s="53">
        <v>0</v>
      </c>
    </row>
    <row r="218" spans="1:4">
      <c r="A218" s="15">
        <v>1302100171</v>
      </c>
      <c r="B218" s="16" t="s">
        <v>4698</v>
      </c>
      <c r="C218" s="53">
        <v>0</v>
      </c>
      <c r="D218" s="53">
        <v>0</v>
      </c>
    </row>
    <row r="219" spans="1:4">
      <c r="A219" s="15">
        <v>1303150800</v>
      </c>
      <c r="B219" s="16" t="s">
        <v>265</v>
      </c>
      <c r="C219" s="53">
        <v>1925118461508</v>
      </c>
      <c r="D219" s="53">
        <v>0</v>
      </c>
    </row>
    <row r="220" spans="1:4">
      <c r="A220" s="15">
        <v>1303151200</v>
      </c>
      <c r="B220" s="16" t="s">
        <v>3900</v>
      </c>
      <c r="C220" s="53">
        <v>0</v>
      </c>
      <c r="D220" s="53">
        <v>0</v>
      </c>
    </row>
    <row r="221" spans="1:4">
      <c r="A221" s="15">
        <v>1303151600</v>
      </c>
      <c r="B221" s="16" t="s">
        <v>480</v>
      </c>
      <c r="C221" s="53">
        <v>168505843279</v>
      </c>
      <c r="D221" s="53">
        <v>0</v>
      </c>
    </row>
    <row r="222" spans="1:4">
      <c r="A222" s="15">
        <v>1303151614</v>
      </c>
      <c r="B222" s="16" t="s">
        <v>481</v>
      </c>
      <c r="C222" s="53">
        <v>23699358426</v>
      </c>
      <c r="D222" s="53">
        <v>0</v>
      </c>
    </row>
    <row r="223" spans="1:4">
      <c r="A223" s="15">
        <v>1303151800</v>
      </c>
      <c r="B223" s="16" t="s">
        <v>3901</v>
      </c>
      <c r="C223" s="53">
        <v>3159416940</v>
      </c>
      <c r="D223" s="53">
        <v>0</v>
      </c>
    </row>
    <row r="224" spans="1:4">
      <c r="A224" s="15">
        <v>1303151900</v>
      </c>
      <c r="B224" s="16" t="s">
        <v>1871</v>
      </c>
      <c r="C224" s="53">
        <v>0</v>
      </c>
      <c r="D224" s="53">
        <v>0</v>
      </c>
    </row>
    <row r="225" spans="1:4">
      <c r="A225" s="15">
        <v>1304050110</v>
      </c>
      <c r="B225" s="16" t="s">
        <v>482</v>
      </c>
      <c r="C225" s="53">
        <v>216180824962</v>
      </c>
      <c r="D225" s="53">
        <v>0</v>
      </c>
    </row>
    <row r="226" spans="1:4">
      <c r="A226" s="15">
        <v>1304050124</v>
      </c>
      <c r="B226" s="16" t="s">
        <v>4699</v>
      </c>
      <c r="C226" s="53">
        <v>22176930320</v>
      </c>
      <c r="D226" s="53">
        <v>0</v>
      </c>
    </row>
    <row r="227" spans="1:4">
      <c r="A227" s="15">
        <v>1304050370</v>
      </c>
      <c r="B227" s="16" t="s">
        <v>1872</v>
      </c>
      <c r="C227" s="53">
        <v>0</v>
      </c>
      <c r="D227" s="53">
        <v>0</v>
      </c>
    </row>
    <row r="228" spans="1:4">
      <c r="A228" s="15">
        <v>1304051115</v>
      </c>
      <c r="B228" s="16" t="s">
        <v>3902</v>
      </c>
      <c r="C228" s="53">
        <v>201014780</v>
      </c>
      <c r="D228" s="53">
        <v>0</v>
      </c>
    </row>
    <row r="229" spans="1:4">
      <c r="A229" s="15">
        <v>1304051123</v>
      </c>
      <c r="B229" s="16" t="s">
        <v>483</v>
      </c>
      <c r="C229" s="53">
        <v>2022640039</v>
      </c>
      <c r="D229" s="53">
        <v>0</v>
      </c>
    </row>
    <row r="230" spans="1:4">
      <c r="A230" s="15">
        <v>1304051126</v>
      </c>
      <c r="B230" s="16" t="s">
        <v>484</v>
      </c>
      <c r="C230" s="53">
        <v>513730963</v>
      </c>
      <c r="D230" s="53">
        <v>0</v>
      </c>
    </row>
    <row r="231" spans="1:4">
      <c r="A231" s="15">
        <v>1304051138</v>
      </c>
      <c r="B231" s="16" t="s">
        <v>3903</v>
      </c>
      <c r="C231" s="53">
        <v>111613035</v>
      </c>
      <c r="D231" s="53">
        <v>0</v>
      </c>
    </row>
    <row r="232" spans="1:4">
      <c r="A232" s="15">
        <v>1304051141</v>
      </c>
      <c r="B232" s="16" t="s">
        <v>3904</v>
      </c>
      <c r="C232" s="53">
        <v>91345920</v>
      </c>
      <c r="D232" s="53">
        <v>0</v>
      </c>
    </row>
    <row r="233" spans="1:4">
      <c r="A233" s="15">
        <v>1304051380</v>
      </c>
      <c r="B233" s="16" t="s">
        <v>485</v>
      </c>
      <c r="C233" s="53">
        <v>65903374656</v>
      </c>
      <c r="D233" s="53">
        <v>0</v>
      </c>
    </row>
    <row r="234" spans="1:4">
      <c r="A234" s="15">
        <v>1304051415</v>
      </c>
      <c r="B234" s="16" t="s">
        <v>3905</v>
      </c>
      <c r="C234" s="53">
        <v>50509392</v>
      </c>
      <c r="D234" s="53">
        <v>0</v>
      </c>
    </row>
    <row r="235" spans="1:4">
      <c r="A235" s="15">
        <v>1304051423</v>
      </c>
      <c r="B235" s="16" t="s">
        <v>486</v>
      </c>
      <c r="C235" s="53">
        <v>195063217</v>
      </c>
      <c r="D235" s="53">
        <v>0</v>
      </c>
    </row>
    <row r="236" spans="1:4">
      <c r="A236" s="15">
        <v>1304051426</v>
      </c>
      <c r="B236" s="16" t="s">
        <v>487</v>
      </c>
      <c r="C236" s="53">
        <v>-695502576</v>
      </c>
      <c r="D236" s="53">
        <v>0</v>
      </c>
    </row>
    <row r="237" spans="1:4">
      <c r="A237" s="15">
        <v>1304051438</v>
      </c>
      <c r="B237" s="16" t="s">
        <v>488</v>
      </c>
      <c r="C237" s="53">
        <v>24999079</v>
      </c>
      <c r="D237" s="53">
        <v>0</v>
      </c>
    </row>
    <row r="238" spans="1:4">
      <c r="A238" s="15">
        <v>1304051441</v>
      </c>
      <c r="B238" s="16" t="s">
        <v>3906</v>
      </c>
      <c r="C238" s="53">
        <v>3906151</v>
      </c>
      <c r="D238" s="53">
        <v>0</v>
      </c>
    </row>
    <row r="239" spans="1:4">
      <c r="A239" s="15">
        <v>1304051450</v>
      </c>
      <c r="B239" s="16" t="s">
        <v>489</v>
      </c>
      <c r="C239" s="53">
        <v>19438453518</v>
      </c>
      <c r="D239" s="53">
        <v>0</v>
      </c>
    </row>
    <row r="240" spans="1:4">
      <c r="A240" s="15">
        <v>1304051514</v>
      </c>
      <c r="B240" s="16" t="s">
        <v>490</v>
      </c>
      <c r="C240" s="53">
        <v>2373619951</v>
      </c>
      <c r="D240" s="53">
        <v>0</v>
      </c>
    </row>
    <row r="241" spans="1:4">
      <c r="A241" s="15">
        <v>1304052114</v>
      </c>
      <c r="B241" s="16" t="s">
        <v>491</v>
      </c>
      <c r="C241" s="53">
        <v>101965846</v>
      </c>
      <c r="D241" s="53">
        <v>0</v>
      </c>
    </row>
    <row r="242" spans="1:4">
      <c r="A242" s="15">
        <v>1304052314</v>
      </c>
      <c r="B242" s="16" t="s">
        <v>492</v>
      </c>
      <c r="C242" s="53">
        <v>1695343035</v>
      </c>
      <c r="D242" s="53">
        <v>0</v>
      </c>
    </row>
    <row r="243" spans="1:4">
      <c r="A243" s="15">
        <v>1304052514</v>
      </c>
      <c r="B243" s="16" t="s">
        <v>493</v>
      </c>
      <c r="C243" s="53">
        <v>91684874</v>
      </c>
      <c r="D243" s="53">
        <v>0</v>
      </c>
    </row>
    <row r="244" spans="1:4">
      <c r="A244" s="15">
        <v>1304052614</v>
      </c>
      <c r="B244" s="16" t="s">
        <v>494</v>
      </c>
      <c r="C244" s="53">
        <v>405259824</v>
      </c>
      <c r="D244" s="53">
        <v>0</v>
      </c>
    </row>
    <row r="245" spans="1:4">
      <c r="A245" s="15">
        <v>1304053814</v>
      </c>
      <c r="B245" s="16" t="s">
        <v>495</v>
      </c>
      <c r="C245" s="53">
        <v>146088414</v>
      </c>
      <c r="D245" s="53">
        <v>0</v>
      </c>
    </row>
    <row r="246" spans="1:4">
      <c r="A246" s="15">
        <v>1304054114</v>
      </c>
      <c r="B246" s="16" t="s">
        <v>496</v>
      </c>
      <c r="C246" s="53">
        <v>79687500</v>
      </c>
      <c r="D246" s="53">
        <v>0</v>
      </c>
    </row>
    <row r="247" spans="1:4">
      <c r="A247" s="15">
        <v>1304054214</v>
      </c>
      <c r="B247" s="16" t="s">
        <v>497</v>
      </c>
      <c r="C247" s="53">
        <v>3291934834</v>
      </c>
      <c r="D247" s="53">
        <v>0</v>
      </c>
    </row>
    <row r="248" spans="1:4">
      <c r="A248" s="15">
        <v>1304055614</v>
      </c>
      <c r="B248" s="16" t="s">
        <v>498</v>
      </c>
      <c r="C248" s="53">
        <v>2490444000</v>
      </c>
      <c r="D248" s="53">
        <v>0</v>
      </c>
    </row>
    <row r="249" spans="1:4">
      <c r="A249" s="15">
        <v>1304100814</v>
      </c>
      <c r="B249" s="16" t="s">
        <v>499</v>
      </c>
      <c r="C249" s="53">
        <v>836434706</v>
      </c>
      <c r="D249" s="53">
        <v>0</v>
      </c>
    </row>
    <row r="250" spans="1:4">
      <c r="A250" s="15">
        <v>1304101108</v>
      </c>
      <c r="B250" s="16" t="s">
        <v>500</v>
      </c>
      <c r="C250" s="53">
        <v>0</v>
      </c>
      <c r="D250" s="53">
        <v>0</v>
      </c>
    </row>
    <row r="251" spans="1:4">
      <c r="A251" s="15">
        <v>1304101408</v>
      </c>
      <c r="B251" s="16" t="s">
        <v>501</v>
      </c>
      <c r="C251" s="53">
        <v>0</v>
      </c>
      <c r="D251" s="53">
        <v>0</v>
      </c>
    </row>
    <row r="252" spans="1:4">
      <c r="A252" s="15">
        <v>1304101914</v>
      </c>
      <c r="B252" s="16" t="s">
        <v>502</v>
      </c>
      <c r="C252" s="53">
        <v>900786071</v>
      </c>
      <c r="D252" s="53">
        <v>0</v>
      </c>
    </row>
    <row r="253" spans="1:4">
      <c r="A253" s="15">
        <v>1304107004</v>
      </c>
      <c r="B253" s="16" t="s">
        <v>3506</v>
      </c>
      <c r="C253" s="53">
        <v>3639795546</v>
      </c>
      <c r="D253" s="53">
        <v>0</v>
      </c>
    </row>
    <row r="254" spans="1:4">
      <c r="A254" s="15">
        <v>1305050100</v>
      </c>
      <c r="B254" s="16" t="s">
        <v>503</v>
      </c>
      <c r="C254" s="53">
        <v>2158501516579</v>
      </c>
      <c r="D254" s="53">
        <v>0</v>
      </c>
    </row>
    <row r="255" spans="1:4">
      <c r="A255" s="15">
        <v>1305050714</v>
      </c>
      <c r="B255" s="16" t="s">
        <v>504</v>
      </c>
      <c r="C255" s="53">
        <v>1202271689846</v>
      </c>
      <c r="D255" s="53">
        <v>0</v>
      </c>
    </row>
    <row r="256" spans="1:4">
      <c r="A256" s="15">
        <v>1309050100</v>
      </c>
      <c r="B256" s="16" t="s">
        <v>3907</v>
      </c>
      <c r="C256" s="53">
        <v>168445990850</v>
      </c>
      <c r="D256" s="53">
        <v>0</v>
      </c>
    </row>
    <row r="257" spans="1:4">
      <c r="A257" s="15">
        <v>1315050114</v>
      </c>
      <c r="B257" s="16" t="s">
        <v>352</v>
      </c>
      <c r="C257" s="53">
        <v>396015038055</v>
      </c>
      <c r="D257" s="53">
        <v>0</v>
      </c>
    </row>
    <row r="258" spans="1:4">
      <c r="A258" s="15">
        <v>1315050214</v>
      </c>
      <c r="B258" s="16" t="s">
        <v>266</v>
      </c>
      <c r="C258" s="53">
        <v>695656971110</v>
      </c>
      <c r="D258" s="53">
        <v>0</v>
      </c>
    </row>
    <row r="259" spans="1:4">
      <c r="A259" s="15">
        <v>1315050314</v>
      </c>
      <c r="B259" s="16" t="s">
        <v>267</v>
      </c>
      <c r="C259" s="53">
        <v>-20647395680</v>
      </c>
      <c r="D259" s="53">
        <v>0</v>
      </c>
    </row>
    <row r="260" spans="1:4">
      <c r="A260" s="15">
        <v>1315050414</v>
      </c>
      <c r="B260" s="16" t="s">
        <v>505</v>
      </c>
      <c r="C260" s="53">
        <v>3620276061</v>
      </c>
      <c r="D260" s="53">
        <v>0</v>
      </c>
    </row>
    <row r="261" spans="1:4">
      <c r="A261" s="15">
        <v>1315050614</v>
      </c>
      <c r="B261" s="16" t="s">
        <v>506</v>
      </c>
      <c r="C261" s="53">
        <v>822767173139</v>
      </c>
      <c r="D261" s="53">
        <v>0</v>
      </c>
    </row>
    <row r="262" spans="1:4">
      <c r="A262" s="15">
        <v>1315050714</v>
      </c>
      <c r="B262" s="16" t="s">
        <v>507</v>
      </c>
      <c r="C262" s="53">
        <v>31187640259</v>
      </c>
      <c r="D262" s="53">
        <v>0</v>
      </c>
    </row>
    <row r="263" spans="1:4">
      <c r="A263" s="15">
        <v>1315051000</v>
      </c>
      <c r="B263" s="16" t="s">
        <v>268</v>
      </c>
      <c r="C263" s="53">
        <v>5485278963</v>
      </c>
      <c r="D263" s="53">
        <v>0</v>
      </c>
    </row>
    <row r="264" spans="1:4">
      <c r="A264" s="15">
        <v>1315051103</v>
      </c>
      <c r="B264" s="16" t="s">
        <v>269</v>
      </c>
      <c r="C264" s="53">
        <v>33147686032</v>
      </c>
      <c r="D264" s="53">
        <v>0</v>
      </c>
    </row>
    <row r="265" spans="1:4">
      <c r="A265" s="15">
        <v>1315051106</v>
      </c>
      <c r="B265" s="16" t="s">
        <v>3908</v>
      </c>
      <c r="C265" s="53">
        <v>123184313662</v>
      </c>
      <c r="D265" s="53">
        <v>0</v>
      </c>
    </row>
    <row r="266" spans="1:4">
      <c r="A266" s="15">
        <v>1315051119</v>
      </c>
      <c r="B266" s="16" t="s">
        <v>3909</v>
      </c>
      <c r="C266" s="53">
        <v>33886359183</v>
      </c>
      <c r="D266" s="53">
        <v>0</v>
      </c>
    </row>
    <row r="267" spans="1:4">
      <c r="A267" s="15">
        <v>1315051403</v>
      </c>
      <c r="B267" s="16" t="s">
        <v>270</v>
      </c>
      <c r="C267" s="53">
        <v>36379812497</v>
      </c>
      <c r="D267" s="53">
        <v>0</v>
      </c>
    </row>
    <row r="268" spans="1:4">
      <c r="A268" s="15">
        <v>1315051406</v>
      </c>
      <c r="B268" s="16" t="s">
        <v>508</v>
      </c>
      <c r="C268" s="53">
        <v>38391838182</v>
      </c>
      <c r="D268" s="53">
        <v>0</v>
      </c>
    </row>
    <row r="269" spans="1:4">
      <c r="A269" s="15">
        <v>1315051419</v>
      </c>
      <c r="B269" s="16" t="s">
        <v>271</v>
      </c>
      <c r="C269" s="53">
        <v>39279395340</v>
      </c>
      <c r="D269" s="53">
        <v>0</v>
      </c>
    </row>
    <row r="270" spans="1:4">
      <c r="A270" s="15">
        <v>1315051914</v>
      </c>
      <c r="B270" s="16" t="s">
        <v>272</v>
      </c>
      <c r="C270" s="53">
        <v>107047742025</v>
      </c>
      <c r="D270" s="53">
        <v>0</v>
      </c>
    </row>
    <row r="271" spans="1:4">
      <c r="A271" s="15">
        <v>1315055514</v>
      </c>
      <c r="B271" s="16" t="s">
        <v>273</v>
      </c>
      <c r="C271" s="53">
        <v>5625343799</v>
      </c>
      <c r="D271" s="53">
        <v>0</v>
      </c>
    </row>
    <row r="272" spans="1:4">
      <c r="A272" s="15">
        <v>1315057005</v>
      </c>
      <c r="B272" s="16" t="s">
        <v>509</v>
      </c>
      <c r="C272" s="53">
        <v>332355966669</v>
      </c>
      <c r="D272" s="53">
        <v>0</v>
      </c>
    </row>
    <row r="273" spans="1:4">
      <c r="A273" s="15">
        <v>1315057006</v>
      </c>
      <c r="B273" s="16" t="s">
        <v>510</v>
      </c>
      <c r="C273" s="53">
        <v>0</v>
      </c>
      <c r="D273" s="53">
        <v>0</v>
      </c>
    </row>
    <row r="274" spans="1:4">
      <c r="A274" s="15">
        <v>1315057007</v>
      </c>
      <c r="B274" s="16" t="s">
        <v>511</v>
      </c>
      <c r="C274" s="53">
        <v>15794051317</v>
      </c>
      <c r="D274" s="53">
        <v>0</v>
      </c>
    </row>
    <row r="275" spans="1:4">
      <c r="A275" s="15">
        <v>1315057014</v>
      </c>
      <c r="B275" s="16" t="s">
        <v>512</v>
      </c>
      <c r="C275" s="53">
        <v>217604318204</v>
      </c>
      <c r="D275" s="53">
        <v>0</v>
      </c>
    </row>
    <row r="276" spans="1:4">
      <c r="A276" s="15">
        <v>1315100214</v>
      </c>
      <c r="B276" s="16" t="s">
        <v>513</v>
      </c>
      <c r="C276" s="53">
        <v>19918903784</v>
      </c>
      <c r="D276" s="53">
        <v>0</v>
      </c>
    </row>
    <row r="277" spans="1:4">
      <c r="A277" s="15">
        <v>1315101014</v>
      </c>
      <c r="B277" s="16" t="s">
        <v>514</v>
      </c>
      <c r="C277" s="53">
        <v>26975620000</v>
      </c>
      <c r="D277" s="53">
        <v>0</v>
      </c>
    </row>
    <row r="278" spans="1:4">
      <c r="A278" s="15">
        <v>1315101102</v>
      </c>
      <c r="B278" s="16" t="s">
        <v>3910</v>
      </c>
      <c r="C278" s="53">
        <v>145588188754</v>
      </c>
      <c r="D278" s="53">
        <v>0</v>
      </c>
    </row>
    <row r="279" spans="1:4">
      <c r="A279" s="15">
        <v>1315101110</v>
      </c>
      <c r="B279" s="16" t="s">
        <v>3911</v>
      </c>
      <c r="C279" s="53">
        <v>1764036895012</v>
      </c>
      <c r="D279" s="53">
        <v>0</v>
      </c>
    </row>
    <row r="280" spans="1:4">
      <c r="A280" s="15">
        <v>1315101132</v>
      </c>
      <c r="B280" s="16" t="s">
        <v>3912</v>
      </c>
      <c r="C280" s="53">
        <v>0</v>
      </c>
      <c r="D280" s="53">
        <v>0</v>
      </c>
    </row>
    <row r="281" spans="1:4">
      <c r="A281" s="15">
        <v>1315101144</v>
      </c>
      <c r="B281" s="16" t="s">
        <v>3913</v>
      </c>
      <c r="C281" s="53">
        <v>0</v>
      </c>
      <c r="D281" s="53">
        <v>0</v>
      </c>
    </row>
    <row r="282" spans="1:4">
      <c r="A282" s="15">
        <v>1315101401</v>
      </c>
      <c r="B282" s="16" t="s">
        <v>3914</v>
      </c>
      <c r="C282" s="53">
        <v>0</v>
      </c>
      <c r="D282" s="53">
        <v>0</v>
      </c>
    </row>
    <row r="283" spans="1:4">
      <c r="A283" s="15">
        <v>1315101403</v>
      </c>
      <c r="B283" s="16" t="s">
        <v>516</v>
      </c>
      <c r="C283" s="53">
        <v>11116909903</v>
      </c>
      <c r="D283" s="53">
        <v>0</v>
      </c>
    </row>
    <row r="284" spans="1:4">
      <c r="A284" s="15">
        <v>1315101410</v>
      </c>
      <c r="B284" s="16" t="s">
        <v>517</v>
      </c>
      <c r="C284" s="53">
        <v>-13197638018</v>
      </c>
      <c r="D284" s="53">
        <v>0</v>
      </c>
    </row>
    <row r="285" spans="1:4">
      <c r="A285" s="15">
        <v>1315101432</v>
      </c>
      <c r="B285" s="16" t="s">
        <v>518</v>
      </c>
      <c r="C285" s="53">
        <v>0</v>
      </c>
      <c r="D285" s="53">
        <v>0</v>
      </c>
    </row>
    <row r="286" spans="1:4">
      <c r="A286" s="15">
        <v>1315101433</v>
      </c>
      <c r="B286" s="16" t="s">
        <v>3915</v>
      </c>
      <c r="C286" s="53">
        <v>0</v>
      </c>
      <c r="D286" s="53">
        <v>0</v>
      </c>
    </row>
    <row r="287" spans="1:4">
      <c r="A287" s="15">
        <v>1315101444</v>
      </c>
      <c r="B287" s="16" t="s">
        <v>3916</v>
      </c>
      <c r="C287" s="53">
        <v>0</v>
      </c>
      <c r="D287" s="53">
        <v>0</v>
      </c>
    </row>
    <row r="288" spans="1:4">
      <c r="A288" s="15">
        <v>1315104414</v>
      </c>
      <c r="B288" s="16" t="s">
        <v>519</v>
      </c>
      <c r="C288" s="53">
        <v>4236260223102</v>
      </c>
      <c r="D288" s="53">
        <v>0</v>
      </c>
    </row>
    <row r="289" spans="1:4">
      <c r="A289" s="15">
        <v>1315107008</v>
      </c>
      <c r="B289" s="16" t="s">
        <v>3917</v>
      </c>
      <c r="C289" s="53">
        <v>134481840737</v>
      </c>
      <c r="D289" s="53">
        <v>0</v>
      </c>
    </row>
    <row r="290" spans="1:4">
      <c r="A290" s="15">
        <v>1315107009</v>
      </c>
      <c r="B290" s="16" t="s">
        <v>520</v>
      </c>
      <c r="C290" s="53">
        <v>2715148570840</v>
      </c>
      <c r="D290" s="53">
        <v>0</v>
      </c>
    </row>
    <row r="291" spans="1:4">
      <c r="A291" s="15">
        <v>1315107010</v>
      </c>
      <c r="B291" s="16" t="s">
        <v>521</v>
      </c>
      <c r="C291" s="53">
        <v>0</v>
      </c>
      <c r="D291" s="53">
        <v>0</v>
      </c>
    </row>
    <row r="292" spans="1:4">
      <c r="A292" s="15">
        <v>1315107015</v>
      </c>
      <c r="B292" s="16" t="s">
        <v>522</v>
      </c>
      <c r="C292" s="53">
        <v>1978772875045</v>
      </c>
      <c r="D292" s="53">
        <v>0</v>
      </c>
    </row>
    <row r="293" spans="1:4">
      <c r="A293" s="15">
        <v>1316050514</v>
      </c>
      <c r="B293" s="16" t="s">
        <v>523</v>
      </c>
      <c r="C293" s="53">
        <v>1224512745</v>
      </c>
      <c r="D293" s="53">
        <v>0</v>
      </c>
    </row>
    <row r="294" spans="1:4">
      <c r="A294" s="15">
        <v>1316051105</v>
      </c>
      <c r="B294" s="16" t="s">
        <v>3918</v>
      </c>
      <c r="C294" s="53">
        <v>2446264937</v>
      </c>
      <c r="D294" s="53">
        <v>0</v>
      </c>
    </row>
    <row r="295" spans="1:4">
      <c r="A295" s="15">
        <v>1316051135</v>
      </c>
      <c r="B295" s="16" t="s">
        <v>3919</v>
      </c>
      <c r="C295" s="53">
        <v>9370112366</v>
      </c>
      <c r="D295" s="53">
        <v>0</v>
      </c>
    </row>
    <row r="296" spans="1:4">
      <c r="A296" s="15">
        <v>1316051139</v>
      </c>
      <c r="B296" s="16" t="s">
        <v>3920</v>
      </c>
      <c r="C296" s="53">
        <v>10582459595</v>
      </c>
      <c r="D296" s="53">
        <v>0</v>
      </c>
    </row>
    <row r="297" spans="1:4">
      <c r="A297" s="15">
        <v>1316051405</v>
      </c>
      <c r="B297" s="16" t="s">
        <v>524</v>
      </c>
      <c r="C297" s="53">
        <v>994790945</v>
      </c>
      <c r="D297" s="53">
        <v>0</v>
      </c>
    </row>
    <row r="298" spans="1:4">
      <c r="A298" s="15">
        <v>1316051435</v>
      </c>
      <c r="B298" s="16" t="s">
        <v>525</v>
      </c>
      <c r="C298" s="53">
        <v>943848762</v>
      </c>
      <c r="D298" s="53">
        <v>0</v>
      </c>
    </row>
    <row r="299" spans="1:4">
      <c r="A299" s="15">
        <v>1316051436</v>
      </c>
      <c r="B299" s="16" t="s">
        <v>526</v>
      </c>
      <c r="C299" s="53">
        <v>144748925766</v>
      </c>
      <c r="D299" s="53">
        <v>0</v>
      </c>
    </row>
    <row r="300" spans="1:4">
      <c r="A300" s="15">
        <v>1316051439</v>
      </c>
      <c r="B300" s="16" t="s">
        <v>527</v>
      </c>
      <c r="C300" s="53">
        <v>3594773249</v>
      </c>
      <c r="D300" s="53">
        <v>0</v>
      </c>
    </row>
    <row r="301" spans="1:4">
      <c r="A301" s="15">
        <v>1316053514</v>
      </c>
      <c r="B301" s="16" t="s">
        <v>528</v>
      </c>
      <c r="C301" s="53">
        <v>5550835563</v>
      </c>
      <c r="D301" s="53">
        <v>0</v>
      </c>
    </row>
    <row r="302" spans="1:4">
      <c r="A302" s="15">
        <v>1316053614</v>
      </c>
      <c r="B302" s="16" t="s">
        <v>529</v>
      </c>
      <c r="C302" s="53">
        <v>40380746340</v>
      </c>
      <c r="D302" s="53">
        <v>0</v>
      </c>
    </row>
    <row r="303" spans="1:4">
      <c r="A303" s="15">
        <v>1316053714</v>
      </c>
      <c r="B303" s="16" t="s">
        <v>530</v>
      </c>
      <c r="C303" s="53">
        <v>4757507894</v>
      </c>
      <c r="D303" s="53">
        <v>0</v>
      </c>
    </row>
    <row r="304" spans="1:4">
      <c r="A304" s="15">
        <v>1316053914</v>
      </c>
      <c r="B304" s="16" t="s">
        <v>531</v>
      </c>
      <c r="C304" s="53">
        <v>26645137509</v>
      </c>
      <c r="D304" s="53">
        <v>0</v>
      </c>
    </row>
    <row r="305" spans="1:4">
      <c r="A305" s="15">
        <v>1317050100</v>
      </c>
      <c r="B305" s="16" t="s">
        <v>1859</v>
      </c>
      <c r="C305" s="53">
        <v>0</v>
      </c>
      <c r="D305" s="53">
        <v>0</v>
      </c>
    </row>
    <row r="306" spans="1:4">
      <c r="A306" s="15">
        <v>1317151600</v>
      </c>
      <c r="B306" s="16" t="s">
        <v>532</v>
      </c>
      <c r="C306" s="53">
        <v>0</v>
      </c>
      <c r="D306" s="53">
        <v>0</v>
      </c>
    </row>
    <row r="307" spans="1:4">
      <c r="A307" s="15">
        <v>1317151614</v>
      </c>
      <c r="B307" s="16" t="s">
        <v>533</v>
      </c>
      <c r="C307" s="53">
        <v>3175416310</v>
      </c>
      <c r="D307" s="53">
        <v>0</v>
      </c>
    </row>
    <row r="308" spans="1:4">
      <c r="A308" s="15">
        <v>1317151800</v>
      </c>
      <c r="B308" s="16" t="s">
        <v>534</v>
      </c>
      <c r="C308" s="53">
        <v>2329538254</v>
      </c>
      <c r="D308" s="53">
        <v>0</v>
      </c>
    </row>
    <row r="309" spans="1:4">
      <c r="A309" s="15">
        <v>1320051447</v>
      </c>
      <c r="B309" s="16" t="s">
        <v>4540</v>
      </c>
      <c r="C309" s="53">
        <v>38462238960</v>
      </c>
      <c r="D309" s="53">
        <v>0</v>
      </c>
    </row>
    <row r="310" spans="1:4">
      <c r="A310" s="15">
        <v>1351050501</v>
      </c>
      <c r="B310" s="16" t="s">
        <v>535</v>
      </c>
      <c r="C310" s="53">
        <v>1679131975</v>
      </c>
      <c r="D310" s="53">
        <v>0</v>
      </c>
    </row>
    <row r="311" spans="1:4">
      <c r="A311" s="15">
        <v>1351050503</v>
      </c>
      <c r="B311" s="16" t="s">
        <v>536</v>
      </c>
      <c r="C311" s="53">
        <v>13506172</v>
      </c>
      <c r="D311" s="53">
        <v>0</v>
      </c>
    </row>
    <row r="312" spans="1:4">
      <c r="A312" s="15">
        <v>1351050505</v>
      </c>
      <c r="B312" s="16" t="s">
        <v>537</v>
      </c>
      <c r="C312" s="53">
        <v>211819465</v>
      </c>
      <c r="D312" s="53">
        <v>0</v>
      </c>
    </row>
    <row r="313" spans="1:4">
      <c r="A313" s="15">
        <v>1351050507</v>
      </c>
      <c r="B313" s="16" t="s">
        <v>5126</v>
      </c>
      <c r="C313" s="53">
        <v>0</v>
      </c>
      <c r="D313" s="53">
        <v>0</v>
      </c>
    </row>
    <row r="314" spans="1:4">
      <c r="A314" s="15">
        <v>1351050511</v>
      </c>
      <c r="B314" s="16" t="s">
        <v>3380</v>
      </c>
      <c r="C314" s="53">
        <v>0</v>
      </c>
      <c r="D314" s="53">
        <v>0</v>
      </c>
    </row>
    <row r="315" spans="1:4">
      <c r="A315" s="15">
        <v>1351050515</v>
      </c>
      <c r="B315" s="16" t="s">
        <v>3137</v>
      </c>
      <c r="C315" s="53">
        <v>81480264</v>
      </c>
      <c r="D315" s="53">
        <v>0</v>
      </c>
    </row>
    <row r="316" spans="1:4">
      <c r="A316" s="15">
        <v>1351050516</v>
      </c>
      <c r="B316" s="16" t="s">
        <v>538</v>
      </c>
      <c r="C316" s="53">
        <v>8066756150</v>
      </c>
      <c r="D316" s="53">
        <v>0</v>
      </c>
    </row>
    <row r="317" spans="1:4">
      <c r="A317" s="15">
        <v>1351050519</v>
      </c>
      <c r="B317" s="16" t="s">
        <v>5127</v>
      </c>
      <c r="C317" s="53">
        <v>0</v>
      </c>
      <c r="D317" s="53">
        <v>0</v>
      </c>
    </row>
    <row r="318" spans="1:4">
      <c r="A318" s="15">
        <v>1351100600</v>
      </c>
      <c r="B318" s="16" t="s">
        <v>539</v>
      </c>
      <c r="C318" s="53">
        <v>1108063355</v>
      </c>
      <c r="D318" s="53">
        <v>0</v>
      </c>
    </row>
    <row r="319" spans="1:4">
      <c r="A319" s="15">
        <v>1351100601</v>
      </c>
      <c r="B319" s="16" t="s">
        <v>540</v>
      </c>
      <c r="C319" s="53">
        <v>31309615260</v>
      </c>
      <c r="D319" s="53">
        <v>0</v>
      </c>
    </row>
    <row r="320" spans="1:4">
      <c r="A320" s="15">
        <v>1351150001</v>
      </c>
      <c r="B320" s="16" t="s">
        <v>3138</v>
      </c>
      <c r="C320" s="53">
        <v>0</v>
      </c>
      <c r="D320" s="53">
        <v>0</v>
      </c>
    </row>
    <row r="321" spans="1:4">
      <c r="A321" s="15">
        <v>1351150104</v>
      </c>
      <c r="B321" s="16" t="s">
        <v>3921</v>
      </c>
      <c r="C321" s="53">
        <v>0</v>
      </c>
      <c r="D321" s="53">
        <v>0</v>
      </c>
    </row>
    <row r="322" spans="1:4">
      <c r="A322" s="15">
        <v>1351150111</v>
      </c>
      <c r="B322" s="16" t="s">
        <v>541</v>
      </c>
      <c r="C322" s="53">
        <v>11372645415</v>
      </c>
      <c r="D322" s="53">
        <v>0</v>
      </c>
    </row>
    <row r="323" spans="1:4">
      <c r="A323" s="15">
        <v>1351150126</v>
      </c>
      <c r="B323" s="16" t="s">
        <v>3922</v>
      </c>
      <c r="C323" s="53">
        <v>0</v>
      </c>
      <c r="D323" s="53">
        <v>0</v>
      </c>
    </row>
    <row r="324" spans="1:4">
      <c r="A324" s="15">
        <v>1351200001</v>
      </c>
      <c r="B324" s="16" t="s">
        <v>3240</v>
      </c>
      <c r="C324" s="53">
        <v>11134392618</v>
      </c>
      <c r="D324" s="53">
        <v>0</v>
      </c>
    </row>
    <row r="325" spans="1:4">
      <c r="A325" s="15">
        <v>1351200104</v>
      </c>
      <c r="B325" s="16" t="s">
        <v>3923</v>
      </c>
      <c r="C325" s="53">
        <v>0</v>
      </c>
      <c r="D325" s="53">
        <v>0</v>
      </c>
    </row>
    <row r="326" spans="1:4">
      <c r="A326" s="15">
        <v>1351200109</v>
      </c>
      <c r="B326" s="16" t="s">
        <v>5325</v>
      </c>
      <c r="C326" s="53">
        <v>5344860190</v>
      </c>
      <c r="D326" s="53">
        <v>0</v>
      </c>
    </row>
    <row r="327" spans="1:4">
      <c r="A327" s="15">
        <v>1351200111</v>
      </c>
      <c r="B327" s="16" t="s">
        <v>3139</v>
      </c>
      <c r="C327" s="53">
        <v>0</v>
      </c>
      <c r="D327" s="53">
        <v>0</v>
      </c>
    </row>
    <row r="328" spans="1:4">
      <c r="A328" s="15">
        <v>1351200126</v>
      </c>
      <c r="B328" s="16" t="s">
        <v>5199</v>
      </c>
      <c r="C328" s="53">
        <v>0</v>
      </c>
      <c r="D328" s="53">
        <v>0</v>
      </c>
    </row>
    <row r="329" spans="1:4">
      <c r="A329" s="15">
        <v>1351302500</v>
      </c>
      <c r="B329" s="16" t="s">
        <v>542</v>
      </c>
      <c r="C329" s="53">
        <v>-1675590297</v>
      </c>
      <c r="D329" s="53">
        <v>0</v>
      </c>
    </row>
    <row r="330" spans="1:4">
      <c r="A330" s="15">
        <v>1351302501</v>
      </c>
      <c r="B330" s="16" t="s">
        <v>3924</v>
      </c>
      <c r="C330" s="53">
        <v>-8297009287</v>
      </c>
      <c r="D330" s="53">
        <v>0</v>
      </c>
    </row>
    <row r="331" spans="1:4">
      <c r="A331" s="15">
        <v>1351352601</v>
      </c>
      <c r="B331" s="16" t="s">
        <v>543</v>
      </c>
      <c r="C331" s="53">
        <v>-1105448879</v>
      </c>
      <c r="D331" s="53">
        <v>0</v>
      </c>
    </row>
    <row r="332" spans="1:4">
      <c r="A332" s="15">
        <v>1351352603</v>
      </c>
      <c r="B332" s="16" t="s">
        <v>544</v>
      </c>
      <c r="C332" s="53">
        <v>-147347305</v>
      </c>
      <c r="D332" s="53">
        <v>0</v>
      </c>
    </row>
    <row r="333" spans="1:4">
      <c r="A333" s="15">
        <v>1351352605</v>
      </c>
      <c r="B333" s="16" t="s">
        <v>545</v>
      </c>
      <c r="C333" s="53">
        <v>-269895400</v>
      </c>
      <c r="D333" s="53">
        <v>0</v>
      </c>
    </row>
    <row r="334" spans="1:4">
      <c r="A334" s="15">
        <v>1351352607</v>
      </c>
      <c r="B334" s="16" t="s">
        <v>3381</v>
      </c>
      <c r="C334" s="53">
        <v>-24064541</v>
      </c>
      <c r="D334" s="53">
        <v>0</v>
      </c>
    </row>
    <row r="335" spans="1:4">
      <c r="A335" s="15">
        <v>1351352611</v>
      </c>
      <c r="B335" s="16" t="s">
        <v>3241</v>
      </c>
      <c r="C335" s="53">
        <v>-331789069</v>
      </c>
      <c r="D335" s="53">
        <v>0</v>
      </c>
    </row>
    <row r="336" spans="1:4">
      <c r="A336" s="15">
        <v>1351352615</v>
      </c>
      <c r="B336" s="16" t="s">
        <v>546</v>
      </c>
      <c r="C336" s="53">
        <v>-404867702</v>
      </c>
      <c r="D336" s="53">
        <v>0</v>
      </c>
    </row>
    <row r="337" spans="1:4">
      <c r="A337" s="15">
        <v>1351352616</v>
      </c>
      <c r="B337" s="16" t="s">
        <v>547</v>
      </c>
      <c r="C337" s="53">
        <v>-28690995916</v>
      </c>
      <c r="D337" s="53">
        <v>0</v>
      </c>
    </row>
    <row r="338" spans="1:4">
      <c r="A338" s="15">
        <v>1351352619</v>
      </c>
      <c r="B338" s="16" t="s">
        <v>548</v>
      </c>
      <c r="C338" s="53">
        <v>-1273066824</v>
      </c>
      <c r="D338" s="53">
        <v>0</v>
      </c>
    </row>
    <row r="339" spans="1:4">
      <c r="A339" s="15">
        <v>1351400001</v>
      </c>
      <c r="B339" s="16" t="s">
        <v>3140</v>
      </c>
      <c r="C339" s="53">
        <v>0</v>
      </c>
      <c r="D339" s="53">
        <v>0</v>
      </c>
    </row>
    <row r="340" spans="1:4">
      <c r="A340" s="15">
        <v>1351400104</v>
      </c>
      <c r="B340" s="16" t="s">
        <v>3925</v>
      </c>
      <c r="C340" s="53">
        <v>0</v>
      </c>
      <c r="D340" s="53">
        <v>0</v>
      </c>
    </row>
    <row r="341" spans="1:4">
      <c r="A341" s="15">
        <v>1351400111</v>
      </c>
      <c r="B341" s="16" t="s">
        <v>549</v>
      </c>
      <c r="C341" s="53">
        <v>-11097693181</v>
      </c>
      <c r="D341" s="53">
        <v>0</v>
      </c>
    </row>
    <row r="342" spans="1:4">
      <c r="A342" s="15">
        <v>1351400126</v>
      </c>
      <c r="B342" s="16" t="s">
        <v>3926</v>
      </c>
      <c r="C342" s="53">
        <v>0</v>
      </c>
      <c r="D342" s="53">
        <v>0</v>
      </c>
    </row>
    <row r="343" spans="1:4">
      <c r="A343" s="15">
        <v>1351450001</v>
      </c>
      <c r="B343" s="16" t="s">
        <v>3242</v>
      </c>
      <c r="C343" s="53">
        <v>-11132007328</v>
      </c>
      <c r="D343" s="53">
        <v>0</v>
      </c>
    </row>
    <row r="344" spans="1:4">
      <c r="A344" s="15">
        <v>1351450104</v>
      </c>
      <c r="B344" s="16" t="s">
        <v>3927</v>
      </c>
      <c r="C344" s="53">
        <v>0</v>
      </c>
      <c r="D344" s="53">
        <v>0</v>
      </c>
    </row>
    <row r="345" spans="1:4">
      <c r="A345" s="15">
        <v>1351450109</v>
      </c>
      <c r="B345" s="16" t="s">
        <v>5306</v>
      </c>
      <c r="C345" s="53">
        <v>-5321700000</v>
      </c>
      <c r="D345" s="53">
        <v>0</v>
      </c>
    </row>
    <row r="346" spans="1:4">
      <c r="A346" s="15">
        <v>1351450111</v>
      </c>
      <c r="B346" s="16" t="s">
        <v>3141</v>
      </c>
      <c r="C346" s="53">
        <v>0</v>
      </c>
      <c r="D346" s="53">
        <v>0</v>
      </c>
    </row>
    <row r="347" spans="1:4">
      <c r="A347" s="15">
        <v>1351450126</v>
      </c>
      <c r="B347" s="16" t="s">
        <v>5200</v>
      </c>
      <c r="C347" s="53">
        <v>0</v>
      </c>
      <c r="D347" s="53">
        <v>0</v>
      </c>
    </row>
    <row r="348" spans="1:4">
      <c r="A348" s="15">
        <v>1352050501</v>
      </c>
      <c r="B348" s="16" t="s">
        <v>3928</v>
      </c>
      <c r="C348" s="53">
        <v>7439646721810</v>
      </c>
      <c r="D348" s="53">
        <v>0</v>
      </c>
    </row>
    <row r="349" spans="1:4">
      <c r="A349" s="15">
        <v>1352050600</v>
      </c>
      <c r="B349" s="16" t="s">
        <v>550</v>
      </c>
      <c r="C349" s="53">
        <v>5760331875098</v>
      </c>
      <c r="D349" s="53">
        <v>0</v>
      </c>
    </row>
    <row r="350" spans="1:4">
      <c r="A350" s="15">
        <v>1352052500</v>
      </c>
      <c r="B350" s="16" t="s">
        <v>551</v>
      </c>
      <c r="C350" s="53">
        <v>-7327794686065</v>
      </c>
      <c r="D350" s="53">
        <v>0</v>
      </c>
    </row>
    <row r="351" spans="1:4">
      <c r="A351" s="15">
        <v>1352052601</v>
      </c>
      <c r="B351" s="16" t="s">
        <v>552</v>
      </c>
      <c r="C351" s="53">
        <v>-5543048505332</v>
      </c>
      <c r="D351" s="53">
        <v>0</v>
      </c>
    </row>
    <row r="352" spans="1:4">
      <c r="A352" s="15">
        <v>1352100703</v>
      </c>
      <c r="B352" s="16" t="s">
        <v>553</v>
      </c>
      <c r="C352" s="53">
        <v>0</v>
      </c>
      <c r="D352" s="53">
        <v>0</v>
      </c>
    </row>
    <row r="353" spans="1:4">
      <c r="A353" s="15">
        <v>1352100705</v>
      </c>
      <c r="B353" s="16" t="s">
        <v>4541</v>
      </c>
      <c r="C353" s="53">
        <v>0</v>
      </c>
      <c r="D353" s="53">
        <v>0</v>
      </c>
    </row>
    <row r="354" spans="1:4">
      <c r="A354" s="15">
        <v>1352100711</v>
      </c>
      <c r="B354" s="16" t="s">
        <v>3243</v>
      </c>
      <c r="C354" s="53">
        <v>0</v>
      </c>
      <c r="D354" s="53">
        <v>0</v>
      </c>
    </row>
    <row r="355" spans="1:4">
      <c r="A355" s="15">
        <v>1352100715</v>
      </c>
      <c r="B355" s="16" t="s">
        <v>3382</v>
      </c>
      <c r="C355" s="53">
        <v>8091538500</v>
      </c>
      <c r="D355" s="53">
        <v>0</v>
      </c>
    </row>
    <row r="356" spans="1:4">
      <c r="A356" s="15">
        <v>1352100716</v>
      </c>
      <c r="B356" s="16" t="s">
        <v>554</v>
      </c>
      <c r="C356" s="53">
        <v>28669438645</v>
      </c>
      <c r="D356" s="53">
        <v>0</v>
      </c>
    </row>
    <row r="357" spans="1:4">
      <c r="A357" s="15">
        <v>1352100719</v>
      </c>
      <c r="B357" s="16" t="s">
        <v>555</v>
      </c>
      <c r="C357" s="53">
        <v>37744181609</v>
      </c>
      <c r="D357" s="53">
        <v>0</v>
      </c>
    </row>
    <row r="358" spans="1:4">
      <c r="A358" s="15">
        <v>1352100720</v>
      </c>
      <c r="B358" s="16" t="s">
        <v>5201</v>
      </c>
      <c r="C358" s="53">
        <v>28382392401</v>
      </c>
      <c r="D358" s="53">
        <v>0</v>
      </c>
    </row>
    <row r="359" spans="1:4">
      <c r="A359" s="15">
        <v>1352100742</v>
      </c>
      <c r="B359" s="16" t="s">
        <v>4999</v>
      </c>
      <c r="C359" s="53">
        <v>29553176416</v>
      </c>
      <c r="D359" s="53">
        <v>0</v>
      </c>
    </row>
    <row r="360" spans="1:4">
      <c r="A360" s="15">
        <v>1352100801</v>
      </c>
      <c r="B360" s="16" t="s">
        <v>556</v>
      </c>
      <c r="C360" s="53">
        <v>286171442277</v>
      </c>
      <c r="D360" s="53">
        <v>0</v>
      </c>
    </row>
    <row r="361" spans="1:4">
      <c r="A361" s="15">
        <v>1352102701</v>
      </c>
      <c r="B361" s="16" t="s">
        <v>557</v>
      </c>
      <c r="C361" s="53">
        <v>-130868446752</v>
      </c>
      <c r="D361" s="53">
        <v>0</v>
      </c>
    </row>
    <row r="362" spans="1:4">
      <c r="A362" s="15">
        <v>1352102803</v>
      </c>
      <c r="B362" s="16" t="s">
        <v>3244</v>
      </c>
      <c r="C362" s="53">
        <v>-15458801426</v>
      </c>
      <c r="D362" s="53">
        <v>0</v>
      </c>
    </row>
    <row r="363" spans="1:4">
      <c r="A363" s="15">
        <v>1352102805</v>
      </c>
      <c r="B363" s="16" t="s">
        <v>1873</v>
      </c>
      <c r="C363" s="53">
        <v>0</v>
      </c>
      <c r="D363" s="53">
        <v>0</v>
      </c>
    </row>
    <row r="364" spans="1:4">
      <c r="A364" s="15">
        <v>1352102811</v>
      </c>
      <c r="B364" s="16" t="s">
        <v>558</v>
      </c>
      <c r="C364" s="53">
        <v>-14011415647</v>
      </c>
      <c r="D364" s="53">
        <v>0</v>
      </c>
    </row>
    <row r="365" spans="1:4">
      <c r="A365" s="15">
        <v>1352102815</v>
      </c>
      <c r="B365" s="16" t="s">
        <v>3142</v>
      </c>
      <c r="C365" s="53">
        <v>-13127149745</v>
      </c>
      <c r="D365" s="53">
        <v>0</v>
      </c>
    </row>
    <row r="366" spans="1:4">
      <c r="A366" s="15">
        <v>1352102816</v>
      </c>
      <c r="B366" s="16" t="s">
        <v>559</v>
      </c>
      <c r="C366" s="53">
        <v>-111693491430</v>
      </c>
      <c r="D366" s="53">
        <v>0</v>
      </c>
    </row>
    <row r="367" spans="1:4">
      <c r="A367" s="15">
        <v>1352102819</v>
      </c>
      <c r="B367" s="16" t="s">
        <v>3245</v>
      </c>
      <c r="C367" s="53">
        <v>-75771560335</v>
      </c>
      <c r="D367" s="53">
        <v>0</v>
      </c>
    </row>
    <row r="368" spans="1:4">
      <c r="A368" s="15">
        <v>1352102820</v>
      </c>
      <c r="B368" s="16" t="s">
        <v>5120</v>
      </c>
      <c r="C368" s="53">
        <v>0</v>
      </c>
      <c r="D368" s="53">
        <v>0</v>
      </c>
    </row>
    <row r="369" spans="1:4">
      <c r="A369" s="15">
        <v>1352102842</v>
      </c>
      <c r="B369" s="16" t="s">
        <v>3929</v>
      </c>
      <c r="C369" s="53">
        <v>-51274776478</v>
      </c>
      <c r="D369" s="53">
        <v>0</v>
      </c>
    </row>
    <row r="370" spans="1:4">
      <c r="A370" s="15">
        <v>1352200109</v>
      </c>
      <c r="B370" s="16" t="s">
        <v>560</v>
      </c>
      <c r="C370" s="53">
        <v>633336881680</v>
      </c>
      <c r="D370" s="53">
        <v>0</v>
      </c>
    </row>
    <row r="371" spans="1:4">
      <c r="A371" s="15">
        <v>1352200136</v>
      </c>
      <c r="B371" s="16" t="s">
        <v>561</v>
      </c>
      <c r="C371" s="53">
        <v>634778682952</v>
      </c>
      <c r="D371" s="53">
        <v>0</v>
      </c>
    </row>
    <row r="372" spans="1:4">
      <c r="A372" s="15">
        <v>1352200158</v>
      </c>
      <c r="B372" s="16" t="s">
        <v>562</v>
      </c>
      <c r="C372" s="53">
        <v>-631816582801</v>
      </c>
      <c r="D372" s="53">
        <v>0</v>
      </c>
    </row>
    <row r="373" spans="1:4">
      <c r="A373" s="15">
        <v>1352200173</v>
      </c>
      <c r="B373" s="16" t="s">
        <v>563</v>
      </c>
      <c r="C373" s="53">
        <v>-634052665776</v>
      </c>
      <c r="D373" s="53">
        <v>0</v>
      </c>
    </row>
    <row r="374" spans="1:4">
      <c r="A374" s="15">
        <v>1352201545</v>
      </c>
      <c r="B374" s="16" t="s">
        <v>3246</v>
      </c>
      <c r="C374" s="53">
        <v>17417272858</v>
      </c>
      <c r="D374" s="53">
        <v>0</v>
      </c>
    </row>
    <row r="375" spans="1:4">
      <c r="A375" s="15">
        <v>1352201580</v>
      </c>
      <c r="B375" s="16" t="s">
        <v>3247</v>
      </c>
      <c r="C375" s="53">
        <v>-17391109095</v>
      </c>
      <c r="D375" s="53">
        <v>0</v>
      </c>
    </row>
    <row r="376" spans="1:4">
      <c r="A376" s="15">
        <v>1353050501</v>
      </c>
      <c r="B376" s="16" t="s">
        <v>3930</v>
      </c>
      <c r="C376" s="53">
        <v>2009736591000</v>
      </c>
      <c r="D376" s="53">
        <v>0</v>
      </c>
    </row>
    <row r="377" spans="1:4">
      <c r="A377" s="15">
        <v>1353050600</v>
      </c>
      <c r="B377" s="16" t="s">
        <v>3931</v>
      </c>
      <c r="C377" s="53">
        <v>56232650000</v>
      </c>
      <c r="D377" s="53">
        <v>0</v>
      </c>
    </row>
    <row r="378" spans="1:4">
      <c r="A378" s="15">
        <v>1353052500</v>
      </c>
      <c r="B378" s="16" t="s">
        <v>3932</v>
      </c>
      <c r="C378" s="53">
        <v>-2009736591000</v>
      </c>
      <c r="D378" s="53">
        <v>0</v>
      </c>
    </row>
    <row r="379" spans="1:4">
      <c r="A379" s="15">
        <v>1353052601</v>
      </c>
      <c r="B379" s="16" t="s">
        <v>3933</v>
      </c>
      <c r="C379" s="53">
        <v>-56232650000</v>
      </c>
      <c r="D379" s="53">
        <v>0</v>
      </c>
    </row>
    <row r="380" spans="1:4">
      <c r="A380" s="15">
        <v>1353151500</v>
      </c>
      <c r="B380" s="16" t="s">
        <v>564</v>
      </c>
      <c r="C380" s="53">
        <v>0</v>
      </c>
      <c r="D380" s="53">
        <v>0</v>
      </c>
    </row>
    <row r="381" spans="1:4">
      <c r="A381" s="15">
        <v>1353151600</v>
      </c>
      <c r="B381" s="16" t="s">
        <v>565</v>
      </c>
      <c r="C381" s="53">
        <v>280220985000</v>
      </c>
      <c r="D381" s="53">
        <v>0</v>
      </c>
    </row>
    <row r="382" spans="1:4">
      <c r="A382" s="15">
        <v>1353153500</v>
      </c>
      <c r="B382" s="16" t="s">
        <v>566</v>
      </c>
      <c r="C382" s="53">
        <v>0</v>
      </c>
      <c r="D382" s="53">
        <v>0</v>
      </c>
    </row>
    <row r="383" spans="1:4">
      <c r="A383" s="15">
        <v>1353153600</v>
      </c>
      <c r="B383" s="16" t="s">
        <v>567</v>
      </c>
      <c r="C383" s="53">
        <v>-280220985000</v>
      </c>
      <c r="D383" s="53">
        <v>0</v>
      </c>
    </row>
    <row r="384" spans="1:4">
      <c r="A384" s="15">
        <v>1354050500</v>
      </c>
      <c r="B384" s="16" t="s">
        <v>568</v>
      </c>
      <c r="C384" s="53">
        <v>3353680563760</v>
      </c>
      <c r="D384" s="53">
        <v>0</v>
      </c>
    </row>
    <row r="385" spans="1:4">
      <c r="A385" s="15">
        <v>1354050501</v>
      </c>
      <c r="B385" s="16" t="s">
        <v>569</v>
      </c>
      <c r="C385" s="53">
        <v>1863836725473</v>
      </c>
      <c r="D385" s="53">
        <v>0</v>
      </c>
    </row>
    <row r="386" spans="1:4">
      <c r="A386" s="15">
        <v>1354050503</v>
      </c>
      <c r="B386" s="16" t="s">
        <v>570</v>
      </c>
      <c r="C386" s="53">
        <v>317536000189</v>
      </c>
      <c r="D386" s="53">
        <v>0</v>
      </c>
    </row>
    <row r="387" spans="1:4">
      <c r="A387" s="15">
        <v>1354052020</v>
      </c>
      <c r="B387" s="16" t="s">
        <v>571</v>
      </c>
      <c r="C387" s="53">
        <v>-1850609588145</v>
      </c>
      <c r="D387" s="53">
        <v>0</v>
      </c>
    </row>
    <row r="388" spans="1:4">
      <c r="A388" s="15">
        <v>1354052021</v>
      </c>
      <c r="B388" s="16" t="s">
        <v>572</v>
      </c>
      <c r="C388" s="53">
        <v>-3012723013453</v>
      </c>
      <c r="D388" s="53">
        <v>0</v>
      </c>
    </row>
    <row r="389" spans="1:4">
      <c r="A389" s="15">
        <v>1354052023</v>
      </c>
      <c r="B389" s="16" t="s">
        <v>3507</v>
      </c>
      <c r="C389" s="53">
        <v>-110405084547</v>
      </c>
      <c r="D389" s="53">
        <v>0</v>
      </c>
    </row>
    <row r="390" spans="1:4">
      <c r="A390" s="15">
        <v>1354101010</v>
      </c>
      <c r="B390" s="16" t="s">
        <v>573</v>
      </c>
      <c r="C390" s="53">
        <v>1892255891602</v>
      </c>
      <c r="D390" s="53">
        <v>0</v>
      </c>
    </row>
    <row r="391" spans="1:4">
      <c r="A391" s="15">
        <v>1354101017</v>
      </c>
      <c r="B391" s="16" t="s">
        <v>574</v>
      </c>
      <c r="C391" s="53">
        <v>72243649058</v>
      </c>
      <c r="D391" s="53">
        <v>0</v>
      </c>
    </row>
    <row r="392" spans="1:4">
      <c r="A392" s="15">
        <v>1354101111</v>
      </c>
      <c r="B392" s="16" t="s">
        <v>575</v>
      </c>
      <c r="C392" s="53">
        <v>50919640992</v>
      </c>
      <c r="D392" s="53">
        <v>0</v>
      </c>
    </row>
    <row r="393" spans="1:4">
      <c r="A393" s="15">
        <v>1354101221</v>
      </c>
      <c r="B393" s="16" t="s">
        <v>576</v>
      </c>
      <c r="C393" s="53">
        <v>-50919640992</v>
      </c>
      <c r="D393" s="53">
        <v>0</v>
      </c>
    </row>
    <row r="394" spans="1:4">
      <c r="A394" s="15">
        <v>1354102520</v>
      </c>
      <c r="B394" s="16" t="s">
        <v>577</v>
      </c>
      <c r="C394" s="53">
        <v>-1622200062557</v>
      </c>
      <c r="D394" s="53">
        <v>0</v>
      </c>
    </row>
    <row r="395" spans="1:4">
      <c r="A395" s="15">
        <v>1354102521</v>
      </c>
      <c r="B395" s="16" t="s">
        <v>578</v>
      </c>
      <c r="C395" s="53">
        <v>-55388956320</v>
      </c>
      <c r="D395" s="53">
        <v>0</v>
      </c>
    </row>
    <row r="396" spans="1:4">
      <c r="A396" s="15">
        <v>1355050521</v>
      </c>
      <c r="B396" s="16" t="s">
        <v>3934</v>
      </c>
      <c r="C396" s="53">
        <v>7443401318</v>
      </c>
      <c r="D396" s="53">
        <v>0</v>
      </c>
    </row>
    <row r="397" spans="1:4">
      <c r="A397" s="15">
        <v>1355050522</v>
      </c>
      <c r="B397" s="16" t="s">
        <v>3935</v>
      </c>
      <c r="C397" s="53">
        <v>400758589</v>
      </c>
      <c r="D397" s="53">
        <v>0</v>
      </c>
    </row>
    <row r="398" spans="1:4">
      <c r="A398" s="15">
        <v>1355302521</v>
      </c>
      <c r="B398" s="16" t="s">
        <v>3936</v>
      </c>
      <c r="C398" s="53">
        <v>11277440361</v>
      </c>
      <c r="D398" s="53">
        <v>0</v>
      </c>
    </row>
    <row r="399" spans="1:4">
      <c r="A399" s="15">
        <v>1355302522</v>
      </c>
      <c r="B399" s="16" t="s">
        <v>3937</v>
      </c>
      <c r="C399" s="53">
        <v>2447504299</v>
      </c>
      <c r="D399" s="53">
        <v>0</v>
      </c>
    </row>
    <row r="400" spans="1:4">
      <c r="A400" s="15">
        <v>1390058905</v>
      </c>
      <c r="B400" s="16" t="s">
        <v>3938</v>
      </c>
      <c r="C400" s="53">
        <v>-4962401979</v>
      </c>
      <c r="D400" s="53">
        <v>0</v>
      </c>
    </row>
    <row r="401" spans="1:4">
      <c r="A401" s="15">
        <v>1395001201</v>
      </c>
      <c r="B401" s="16" t="s">
        <v>5000</v>
      </c>
      <c r="C401" s="53">
        <v>0</v>
      </c>
      <c r="D401" s="53">
        <v>0</v>
      </c>
    </row>
    <row r="402" spans="1:4">
      <c r="A402" s="15">
        <v>1404050001</v>
      </c>
      <c r="B402" s="16" t="s">
        <v>3508</v>
      </c>
      <c r="C402" s="53">
        <v>11455841222515</v>
      </c>
      <c r="D402" s="53">
        <v>0</v>
      </c>
    </row>
    <row r="403" spans="1:4">
      <c r="A403" s="15">
        <v>1404057000</v>
      </c>
      <c r="B403" s="16" t="s">
        <v>1874</v>
      </c>
      <c r="C403" s="53">
        <v>0</v>
      </c>
      <c r="D403" s="53">
        <v>0</v>
      </c>
    </row>
    <row r="404" spans="1:4">
      <c r="A404" s="15">
        <v>1404057120</v>
      </c>
      <c r="B404" s="16" t="s">
        <v>1875</v>
      </c>
      <c r="C404" s="53">
        <v>0</v>
      </c>
      <c r="D404" s="53">
        <v>0</v>
      </c>
    </row>
    <row r="405" spans="1:4">
      <c r="A405" s="15">
        <v>1404059001</v>
      </c>
      <c r="B405" s="16" t="s">
        <v>579</v>
      </c>
      <c r="C405" s="53">
        <v>14940912383</v>
      </c>
      <c r="D405" s="53">
        <v>0</v>
      </c>
    </row>
    <row r="406" spans="1:4">
      <c r="A406" s="15">
        <v>1404059501</v>
      </c>
      <c r="B406" s="16" t="s">
        <v>1876</v>
      </c>
      <c r="C406" s="53">
        <v>0</v>
      </c>
      <c r="D406" s="53">
        <v>0</v>
      </c>
    </row>
    <row r="407" spans="1:4">
      <c r="A407" s="15">
        <v>1404059502</v>
      </c>
      <c r="B407" s="16" t="s">
        <v>1877</v>
      </c>
      <c r="C407" s="53">
        <v>0</v>
      </c>
      <c r="D407" s="53">
        <v>0</v>
      </c>
    </row>
    <row r="408" spans="1:4">
      <c r="A408" s="15">
        <v>1404059503</v>
      </c>
      <c r="B408" s="16" t="s">
        <v>1878</v>
      </c>
      <c r="C408" s="53">
        <v>0</v>
      </c>
      <c r="D408" s="53">
        <v>0</v>
      </c>
    </row>
    <row r="409" spans="1:4">
      <c r="A409" s="15">
        <v>1404059800</v>
      </c>
      <c r="B409" s="16" t="s">
        <v>3939</v>
      </c>
      <c r="C409" s="53">
        <v>-751500248820</v>
      </c>
      <c r="D409" s="53">
        <v>0</v>
      </c>
    </row>
    <row r="410" spans="1:4">
      <c r="A410" s="15">
        <v>1404157001</v>
      </c>
      <c r="B410" s="16" t="s">
        <v>1879</v>
      </c>
      <c r="C410" s="53">
        <v>0</v>
      </c>
      <c r="D410" s="53">
        <v>0</v>
      </c>
    </row>
    <row r="411" spans="1:4">
      <c r="A411" s="15">
        <v>1404157121</v>
      </c>
      <c r="B411" s="16" t="s">
        <v>1880</v>
      </c>
      <c r="C411" s="53">
        <v>0</v>
      </c>
      <c r="D411" s="53">
        <v>0</v>
      </c>
    </row>
    <row r="412" spans="1:4">
      <c r="A412" s="15">
        <v>1404159002</v>
      </c>
      <c r="B412" s="16" t="s">
        <v>580</v>
      </c>
      <c r="C412" s="53">
        <v>1657955252</v>
      </c>
      <c r="D412" s="53">
        <v>0</v>
      </c>
    </row>
    <row r="413" spans="1:4">
      <c r="A413" s="15">
        <v>1404159504</v>
      </c>
      <c r="B413" s="16" t="s">
        <v>1881</v>
      </c>
      <c r="C413" s="53">
        <v>0</v>
      </c>
      <c r="D413" s="53">
        <v>0</v>
      </c>
    </row>
    <row r="414" spans="1:4">
      <c r="A414" s="15">
        <v>1404159507</v>
      </c>
      <c r="B414" s="16" t="s">
        <v>1881</v>
      </c>
      <c r="C414" s="53">
        <v>0</v>
      </c>
      <c r="D414" s="53">
        <v>0</v>
      </c>
    </row>
    <row r="415" spans="1:4">
      <c r="A415" s="15">
        <v>1404159801</v>
      </c>
      <c r="B415" s="16" t="s">
        <v>3940</v>
      </c>
      <c r="C415" s="53">
        <v>260791293569</v>
      </c>
      <c r="D415" s="53">
        <v>0</v>
      </c>
    </row>
    <row r="416" spans="1:4">
      <c r="A416" s="15">
        <v>1404257001</v>
      </c>
      <c r="B416" s="16" t="s">
        <v>1882</v>
      </c>
      <c r="C416" s="53">
        <v>0</v>
      </c>
      <c r="D416" s="53">
        <v>0</v>
      </c>
    </row>
    <row r="417" spans="1:4">
      <c r="A417" s="15">
        <v>1404257121</v>
      </c>
      <c r="B417" s="16" t="s">
        <v>1883</v>
      </c>
      <c r="C417" s="53">
        <v>0</v>
      </c>
      <c r="D417" s="53">
        <v>0</v>
      </c>
    </row>
    <row r="418" spans="1:4">
      <c r="A418" s="15">
        <v>1404259002</v>
      </c>
      <c r="B418" s="16" t="s">
        <v>581</v>
      </c>
      <c r="C418" s="53">
        <v>2382774635</v>
      </c>
      <c r="D418" s="53">
        <v>0</v>
      </c>
    </row>
    <row r="419" spans="1:4">
      <c r="A419" s="15">
        <v>1404259504</v>
      </c>
      <c r="B419" s="16" t="s">
        <v>1884</v>
      </c>
      <c r="C419" s="53">
        <v>0</v>
      </c>
      <c r="D419" s="53">
        <v>0</v>
      </c>
    </row>
    <row r="420" spans="1:4">
      <c r="A420" s="15">
        <v>1404259507</v>
      </c>
      <c r="B420" s="16" t="s">
        <v>1884</v>
      </c>
      <c r="C420" s="53">
        <v>0</v>
      </c>
      <c r="D420" s="53">
        <v>0</v>
      </c>
    </row>
    <row r="421" spans="1:4">
      <c r="A421" s="15">
        <v>1404259801</v>
      </c>
      <c r="B421" s="16" t="s">
        <v>3941</v>
      </c>
      <c r="C421" s="53">
        <v>172519855840</v>
      </c>
      <c r="D421" s="53">
        <v>0</v>
      </c>
    </row>
    <row r="422" spans="1:4">
      <c r="A422" s="15">
        <v>1404357000</v>
      </c>
      <c r="B422" s="16" t="s">
        <v>1885</v>
      </c>
      <c r="C422" s="53">
        <v>0</v>
      </c>
      <c r="D422" s="53">
        <v>0</v>
      </c>
    </row>
    <row r="423" spans="1:4">
      <c r="A423" s="15">
        <v>1404357120</v>
      </c>
      <c r="B423" s="16" t="s">
        <v>1886</v>
      </c>
      <c r="C423" s="53">
        <v>0</v>
      </c>
      <c r="D423" s="53">
        <v>0</v>
      </c>
    </row>
    <row r="424" spans="1:4">
      <c r="A424" s="15">
        <v>1404359001</v>
      </c>
      <c r="B424" s="16" t="s">
        <v>582</v>
      </c>
      <c r="C424" s="53">
        <v>1166132048</v>
      </c>
      <c r="D424" s="53">
        <v>0</v>
      </c>
    </row>
    <row r="425" spans="1:4">
      <c r="A425" s="15">
        <v>1404359501</v>
      </c>
      <c r="B425" s="16" t="s">
        <v>1887</v>
      </c>
      <c r="C425" s="53">
        <v>0</v>
      </c>
      <c r="D425" s="53">
        <v>0</v>
      </c>
    </row>
    <row r="426" spans="1:4">
      <c r="A426" s="15">
        <v>1404359503</v>
      </c>
      <c r="B426" s="16" t="s">
        <v>1887</v>
      </c>
      <c r="C426" s="53">
        <v>0</v>
      </c>
      <c r="D426" s="53">
        <v>0</v>
      </c>
    </row>
    <row r="427" spans="1:4">
      <c r="A427" s="15">
        <v>1404359800</v>
      </c>
      <c r="B427" s="16" t="s">
        <v>3942</v>
      </c>
      <c r="C427" s="53">
        <v>113751034466</v>
      </c>
      <c r="D427" s="53">
        <v>0</v>
      </c>
    </row>
    <row r="428" spans="1:4">
      <c r="A428" s="15">
        <v>1404457000</v>
      </c>
      <c r="B428" s="16" t="s">
        <v>1888</v>
      </c>
      <c r="C428" s="53">
        <v>0</v>
      </c>
      <c r="D428" s="53">
        <v>0</v>
      </c>
    </row>
    <row r="429" spans="1:4">
      <c r="A429" s="15">
        <v>1404459001</v>
      </c>
      <c r="B429" s="16" t="s">
        <v>583</v>
      </c>
      <c r="C429" s="53">
        <v>1844823449</v>
      </c>
      <c r="D429" s="53">
        <v>0</v>
      </c>
    </row>
    <row r="430" spans="1:4">
      <c r="A430" s="15">
        <v>1404459501</v>
      </c>
      <c r="B430" s="16" t="s">
        <v>1889</v>
      </c>
      <c r="C430" s="53">
        <v>0</v>
      </c>
      <c r="D430" s="53">
        <v>0</v>
      </c>
    </row>
    <row r="431" spans="1:4">
      <c r="A431" s="15">
        <v>1404459502</v>
      </c>
      <c r="B431" s="16" t="s">
        <v>1890</v>
      </c>
      <c r="C431" s="53">
        <v>0</v>
      </c>
      <c r="D431" s="53">
        <v>0</v>
      </c>
    </row>
    <row r="432" spans="1:4">
      <c r="A432" s="15">
        <v>1404459503</v>
      </c>
      <c r="B432" s="16" t="s">
        <v>1889</v>
      </c>
      <c r="C432" s="53">
        <v>0</v>
      </c>
      <c r="D432" s="53">
        <v>0</v>
      </c>
    </row>
    <row r="433" spans="1:4">
      <c r="A433" s="15">
        <v>1404459505</v>
      </c>
      <c r="B433" s="16" t="s">
        <v>1889</v>
      </c>
      <c r="C433" s="53">
        <v>0</v>
      </c>
      <c r="D433" s="53">
        <v>0</v>
      </c>
    </row>
    <row r="434" spans="1:4">
      <c r="A434" s="15">
        <v>1404459800</v>
      </c>
      <c r="B434" s="16" t="s">
        <v>3943</v>
      </c>
      <c r="C434" s="53">
        <v>204438064943</v>
      </c>
      <c r="D434" s="53">
        <v>0</v>
      </c>
    </row>
    <row r="435" spans="1:4">
      <c r="A435" s="15">
        <v>1408051300</v>
      </c>
      <c r="B435" s="16" t="s">
        <v>584</v>
      </c>
      <c r="C435" s="53">
        <v>4211263169896</v>
      </c>
      <c r="D435" s="53">
        <v>0</v>
      </c>
    </row>
    <row r="436" spans="1:4">
      <c r="A436" s="15">
        <v>1408051350</v>
      </c>
      <c r="B436" s="16" t="s">
        <v>585</v>
      </c>
      <c r="C436" s="53">
        <v>379795278986</v>
      </c>
      <c r="D436" s="53">
        <v>0</v>
      </c>
    </row>
    <row r="437" spans="1:4">
      <c r="A437" s="15">
        <v>1408057120</v>
      </c>
      <c r="B437" s="16" t="s">
        <v>1892</v>
      </c>
      <c r="C437" s="53">
        <v>0</v>
      </c>
      <c r="D437" s="53">
        <v>0</v>
      </c>
    </row>
    <row r="438" spans="1:4">
      <c r="A438" s="15">
        <v>1408057200</v>
      </c>
      <c r="B438" s="16" t="s">
        <v>3944</v>
      </c>
      <c r="C438" s="53">
        <v>0</v>
      </c>
      <c r="D438" s="53">
        <v>0</v>
      </c>
    </row>
    <row r="439" spans="1:4">
      <c r="A439" s="15">
        <v>1408057201</v>
      </c>
      <c r="B439" s="16" t="s">
        <v>586</v>
      </c>
      <c r="C439" s="53">
        <v>740050914</v>
      </c>
      <c r="D439" s="53">
        <v>0</v>
      </c>
    </row>
    <row r="440" spans="1:4">
      <c r="A440" s="15">
        <v>1408059001</v>
      </c>
      <c r="B440" s="16" t="s">
        <v>587</v>
      </c>
      <c r="C440" s="53">
        <v>621091379871</v>
      </c>
      <c r="D440" s="53">
        <v>0</v>
      </c>
    </row>
    <row r="441" spans="1:4">
      <c r="A441" s="15">
        <v>1408059003</v>
      </c>
      <c r="B441" s="16" t="s">
        <v>588</v>
      </c>
      <c r="C441" s="53">
        <v>10095459334882</v>
      </c>
      <c r="D441" s="53">
        <v>0</v>
      </c>
    </row>
    <row r="442" spans="1:4">
      <c r="A442" s="15">
        <v>1408059020</v>
      </c>
      <c r="B442" s="16" t="s">
        <v>589</v>
      </c>
      <c r="C442" s="53">
        <v>26543947122</v>
      </c>
      <c r="D442" s="53">
        <v>0</v>
      </c>
    </row>
    <row r="443" spans="1:4">
      <c r="A443" s="15">
        <v>1408059021</v>
      </c>
      <c r="B443" s="16" t="s">
        <v>590</v>
      </c>
      <c r="C443" s="53">
        <v>55488857249</v>
      </c>
      <c r="D443" s="53">
        <v>0</v>
      </c>
    </row>
    <row r="444" spans="1:4">
      <c r="A444" s="15">
        <v>1408059542</v>
      </c>
      <c r="B444" s="16" t="s">
        <v>3945</v>
      </c>
      <c r="C444" s="53">
        <v>2220026957</v>
      </c>
      <c r="D444" s="53">
        <v>0</v>
      </c>
    </row>
    <row r="445" spans="1:4">
      <c r="A445" s="15">
        <v>1408059601</v>
      </c>
      <c r="B445" s="16" t="s">
        <v>587</v>
      </c>
      <c r="C445" s="53">
        <v>1861408813019</v>
      </c>
      <c r="D445" s="53">
        <v>0</v>
      </c>
    </row>
    <row r="446" spans="1:4">
      <c r="A446" s="15">
        <v>1408059602</v>
      </c>
      <c r="B446" s="16" t="s">
        <v>591</v>
      </c>
      <c r="C446" s="53">
        <v>90088097852</v>
      </c>
      <c r="D446" s="53">
        <v>0</v>
      </c>
    </row>
    <row r="447" spans="1:4">
      <c r="A447" s="15">
        <v>1408059603</v>
      </c>
      <c r="B447" s="16" t="s">
        <v>588</v>
      </c>
      <c r="C447" s="53">
        <v>648732568622</v>
      </c>
      <c r="D447" s="53">
        <v>0</v>
      </c>
    </row>
    <row r="448" spans="1:4">
      <c r="A448" s="15">
        <v>1408059604</v>
      </c>
      <c r="B448" s="16" t="s">
        <v>3946</v>
      </c>
      <c r="C448" s="53">
        <v>2721830690</v>
      </c>
      <c r="D448" s="53">
        <v>0</v>
      </c>
    </row>
    <row r="449" spans="1:4">
      <c r="A449" s="15">
        <v>1408059605</v>
      </c>
      <c r="B449" s="16" t="s">
        <v>3947</v>
      </c>
      <c r="C449" s="53">
        <v>18531098</v>
      </c>
      <c r="D449" s="53">
        <v>0</v>
      </c>
    </row>
    <row r="450" spans="1:4">
      <c r="A450" s="15">
        <v>1408059606</v>
      </c>
      <c r="B450" s="16" t="s">
        <v>3948</v>
      </c>
      <c r="C450" s="53">
        <v>30797894888</v>
      </c>
      <c r="D450" s="53">
        <v>0</v>
      </c>
    </row>
    <row r="451" spans="1:4">
      <c r="A451" s="15">
        <v>1408059701</v>
      </c>
      <c r="B451" s="16" t="s">
        <v>591</v>
      </c>
      <c r="C451" s="53">
        <v>448767392</v>
      </c>
      <c r="D451" s="53">
        <v>0</v>
      </c>
    </row>
    <row r="452" spans="1:4">
      <c r="A452" s="15">
        <v>1408059800</v>
      </c>
      <c r="B452" s="16" t="s">
        <v>3949</v>
      </c>
      <c r="C452" s="53">
        <v>-4831326838</v>
      </c>
      <c r="D452" s="53">
        <v>0</v>
      </c>
    </row>
    <row r="453" spans="1:4">
      <c r="A453" s="15">
        <v>1408059801</v>
      </c>
      <c r="B453" s="16" t="s">
        <v>3950</v>
      </c>
      <c r="C453" s="53">
        <v>-4144588797401</v>
      </c>
      <c r="D453" s="53">
        <v>0</v>
      </c>
    </row>
    <row r="454" spans="1:4">
      <c r="A454" s="15">
        <v>1408059802</v>
      </c>
      <c r="B454" s="16" t="s">
        <v>3951</v>
      </c>
      <c r="C454" s="53">
        <v>-11823452763</v>
      </c>
      <c r="D454" s="53">
        <v>0</v>
      </c>
    </row>
    <row r="455" spans="1:4">
      <c r="A455" s="15">
        <v>1408059804</v>
      </c>
      <c r="B455" s="16" t="s">
        <v>3952</v>
      </c>
      <c r="C455" s="53">
        <v>-682131286</v>
      </c>
      <c r="D455" s="53">
        <v>0</v>
      </c>
    </row>
    <row r="456" spans="1:4">
      <c r="A456" s="15">
        <v>1408059805</v>
      </c>
      <c r="B456" s="16" t="s">
        <v>3953</v>
      </c>
      <c r="C456" s="53">
        <v>4588760863</v>
      </c>
      <c r="D456" s="53">
        <v>0</v>
      </c>
    </row>
    <row r="457" spans="1:4">
      <c r="A457" s="15">
        <v>1408059806</v>
      </c>
      <c r="B457" s="16" t="s">
        <v>3954</v>
      </c>
      <c r="C457" s="53">
        <v>3546844154878</v>
      </c>
      <c r="D457" s="53">
        <v>0</v>
      </c>
    </row>
    <row r="458" spans="1:4">
      <c r="A458" s="15">
        <v>1408059807</v>
      </c>
      <c r="B458" s="16" t="s">
        <v>3955</v>
      </c>
      <c r="C458" s="53">
        <v>-218657933479</v>
      </c>
      <c r="D458" s="53">
        <v>0</v>
      </c>
    </row>
    <row r="459" spans="1:4">
      <c r="A459" s="15">
        <v>1408059809</v>
      </c>
      <c r="B459" s="16" t="s">
        <v>3956</v>
      </c>
      <c r="C459" s="53">
        <v>-704559803</v>
      </c>
      <c r="D459" s="53">
        <v>0</v>
      </c>
    </row>
    <row r="460" spans="1:4">
      <c r="A460" s="15">
        <v>1408059820</v>
      </c>
      <c r="B460" s="16" t="s">
        <v>3170</v>
      </c>
      <c r="C460" s="53">
        <v>464476616</v>
      </c>
      <c r="D460" s="53">
        <v>0</v>
      </c>
    </row>
    <row r="461" spans="1:4">
      <c r="A461" s="15">
        <v>1408059900</v>
      </c>
      <c r="B461" s="16" t="s">
        <v>3957</v>
      </c>
      <c r="C461" s="53">
        <v>-369028589416</v>
      </c>
      <c r="D461" s="53">
        <v>0</v>
      </c>
    </row>
    <row r="462" spans="1:4">
      <c r="A462" s="15">
        <v>1408059904</v>
      </c>
      <c r="B462" s="16" t="s">
        <v>3958</v>
      </c>
      <c r="C462" s="53">
        <v>342073929170</v>
      </c>
      <c r="D462" s="53">
        <v>0</v>
      </c>
    </row>
    <row r="463" spans="1:4">
      <c r="A463" s="15">
        <v>1408059905</v>
      </c>
      <c r="B463" s="16" t="s">
        <v>3959</v>
      </c>
      <c r="C463" s="53">
        <v>0</v>
      </c>
      <c r="D463" s="53">
        <v>0</v>
      </c>
    </row>
    <row r="464" spans="1:4">
      <c r="A464" s="15">
        <v>1408107120</v>
      </c>
      <c r="B464" s="16" t="s">
        <v>1895</v>
      </c>
      <c r="C464" s="53">
        <v>0</v>
      </c>
      <c r="D464" s="53">
        <v>0</v>
      </c>
    </row>
    <row r="465" spans="1:4">
      <c r="A465" s="15">
        <v>1408107200</v>
      </c>
      <c r="B465" s="16" t="s">
        <v>3960</v>
      </c>
      <c r="C465" s="53">
        <v>0</v>
      </c>
      <c r="D465" s="53">
        <v>0</v>
      </c>
    </row>
    <row r="466" spans="1:4">
      <c r="A466" s="15">
        <v>1408107201</v>
      </c>
      <c r="B466" s="16" t="s">
        <v>592</v>
      </c>
      <c r="C466" s="53">
        <v>9914832</v>
      </c>
      <c r="D466" s="53">
        <v>0</v>
      </c>
    </row>
    <row r="467" spans="1:4">
      <c r="A467" s="15">
        <v>1408109001</v>
      </c>
      <c r="B467" s="16" t="s">
        <v>593</v>
      </c>
      <c r="C467" s="53">
        <v>15640881197</v>
      </c>
      <c r="D467" s="53">
        <v>0</v>
      </c>
    </row>
    <row r="468" spans="1:4">
      <c r="A468" s="15">
        <v>1408109003</v>
      </c>
      <c r="B468" s="16" t="s">
        <v>594</v>
      </c>
      <c r="C468" s="53">
        <v>210660732032</v>
      </c>
      <c r="D468" s="53">
        <v>0</v>
      </c>
    </row>
    <row r="469" spans="1:4">
      <c r="A469" s="15">
        <v>1408109020</v>
      </c>
      <c r="B469" s="16" t="s">
        <v>595</v>
      </c>
      <c r="C469" s="53">
        <v>1197683776</v>
      </c>
      <c r="D469" s="53">
        <v>0</v>
      </c>
    </row>
    <row r="470" spans="1:4">
      <c r="A470" s="15">
        <v>1408109021</v>
      </c>
      <c r="B470" s="16" t="s">
        <v>3961</v>
      </c>
      <c r="C470" s="53">
        <v>3049593678</v>
      </c>
      <c r="D470" s="53">
        <v>0</v>
      </c>
    </row>
    <row r="471" spans="1:4">
      <c r="A471" s="15">
        <v>1408109542</v>
      </c>
      <c r="B471" s="16" t="s">
        <v>3962</v>
      </c>
      <c r="C471" s="53">
        <v>33971508</v>
      </c>
      <c r="D471" s="53">
        <v>0</v>
      </c>
    </row>
    <row r="472" spans="1:4">
      <c r="A472" s="15">
        <v>1408109601</v>
      </c>
      <c r="B472" s="16" t="s">
        <v>593</v>
      </c>
      <c r="C472" s="53">
        <v>52219383732</v>
      </c>
      <c r="D472" s="53">
        <v>0</v>
      </c>
    </row>
    <row r="473" spans="1:4">
      <c r="A473" s="15">
        <v>1408109602</v>
      </c>
      <c r="B473" s="16" t="s">
        <v>596</v>
      </c>
      <c r="C473" s="53">
        <v>1573419302</v>
      </c>
      <c r="D473" s="53">
        <v>0</v>
      </c>
    </row>
    <row r="474" spans="1:4">
      <c r="A474" s="15">
        <v>1408109603</v>
      </c>
      <c r="B474" s="16" t="s">
        <v>594</v>
      </c>
      <c r="C474" s="53">
        <v>26489790176</v>
      </c>
      <c r="D474" s="53">
        <v>0</v>
      </c>
    </row>
    <row r="475" spans="1:4">
      <c r="A475" s="15">
        <v>1408109604</v>
      </c>
      <c r="B475" s="16" t="s">
        <v>3963</v>
      </c>
      <c r="C475" s="53">
        <v>0</v>
      </c>
      <c r="D475" s="53">
        <v>0</v>
      </c>
    </row>
    <row r="476" spans="1:4">
      <c r="A476" s="15">
        <v>1408109605</v>
      </c>
      <c r="B476" s="16" t="s">
        <v>1894</v>
      </c>
      <c r="C476" s="53">
        <v>0</v>
      </c>
      <c r="D476" s="53">
        <v>0</v>
      </c>
    </row>
    <row r="477" spans="1:4">
      <c r="A477" s="15">
        <v>1408109606</v>
      </c>
      <c r="B477" s="16" t="s">
        <v>3964</v>
      </c>
      <c r="C477" s="53">
        <v>1383713773</v>
      </c>
      <c r="D477" s="53">
        <v>0</v>
      </c>
    </row>
    <row r="478" spans="1:4">
      <c r="A478" s="15">
        <v>1408109701</v>
      </c>
      <c r="B478" s="16" t="s">
        <v>1897</v>
      </c>
      <c r="C478" s="53">
        <v>96264926</v>
      </c>
      <c r="D478" s="53">
        <v>0</v>
      </c>
    </row>
    <row r="479" spans="1:4">
      <c r="A479" s="15">
        <v>1408109800</v>
      </c>
      <c r="B479" s="16" t="s">
        <v>3965</v>
      </c>
      <c r="C479" s="53">
        <v>-522056717</v>
      </c>
      <c r="D479" s="53">
        <v>0</v>
      </c>
    </row>
    <row r="480" spans="1:4">
      <c r="A480" s="15">
        <v>1408109801</v>
      </c>
      <c r="B480" s="16" t="s">
        <v>3966</v>
      </c>
      <c r="C480" s="53">
        <v>1880199549</v>
      </c>
      <c r="D480" s="53">
        <v>0</v>
      </c>
    </row>
    <row r="481" spans="1:4">
      <c r="A481" s="15">
        <v>1408109802</v>
      </c>
      <c r="B481" s="16" t="s">
        <v>3967</v>
      </c>
      <c r="C481" s="53">
        <v>-1882197353</v>
      </c>
      <c r="D481" s="53">
        <v>0</v>
      </c>
    </row>
    <row r="482" spans="1:4">
      <c r="A482" s="15">
        <v>1408109804</v>
      </c>
      <c r="B482" s="16" t="s">
        <v>3968</v>
      </c>
      <c r="C482" s="53">
        <v>617560834</v>
      </c>
      <c r="D482" s="53">
        <v>0</v>
      </c>
    </row>
    <row r="483" spans="1:4">
      <c r="A483" s="15">
        <v>1408109805</v>
      </c>
      <c r="B483" s="16" t="s">
        <v>3969</v>
      </c>
      <c r="C483" s="53">
        <v>-512638689</v>
      </c>
      <c r="D483" s="53">
        <v>0</v>
      </c>
    </row>
    <row r="484" spans="1:4">
      <c r="A484" s="15">
        <v>1408109806</v>
      </c>
      <c r="B484" s="16" t="s">
        <v>3970</v>
      </c>
      <c r="C484" s="53">
        <v>127767041251</v>
      </c>
      <c r="D484" s="53">
        <v>0</v>
      </c>
    </row>
    <row r="485" spans="1:4">
      <c r="A485" s="15">
        <v>1408109807</v>
      </c>
      <c r="B485" s="16" t="s">
        <v>3971</v>
      </c>
      <c r="C485" s="53">
        <v>9081184005</v>
      </c>
      <c r="D485" s="53">
        <v>0</v>
      </c>
    </row>
    <row r="486" spans="1:4">
      <c r="A486" s="15">
        <v>1408109809</v>
      </c>
      <c r="B486" s="16" t="s">
        <v>3972</v>
      </c>
      <c r="C486" s="53">
        <v>69439546</v>
      </c>
      <c r="D486" s="53">
        <v>0</v>
      </c>
    </row>
    <row r="487" spans="1:4">
      <c r="A487" s="15">
        <v>1408109900</v>
      </c>
      <c r="B487" s="16" t="s">
        <v>3973</v>
      </c>
      <c r="C487" s="53">
        <v>207480714</v>
      </c>
      <c r="D487" s="53">
        <v>0</v>
      </c>
    </row>
    <row r="488" spans="1:4">
      <c r="A488" s="15">
        <v>1408109903</v>
      </c>
      <c r="B488" s="16" t="s">
        <v>3974</v>
      </c>
      <c r="C488" s="53">
        <v>8415292033</v>
      </c>
      <c r="D488" s="53">
        <v>0</v>
      </c>
    </row>
    <row r="489" spans="1:4">
      <c r="A489" s="15">
        <v>1408157120</v>
      </c>
      <c r="B489" s="16" t="s">
        <v>1898</v>
      </c>
      <c r="C489" s="53">
        <v>0</v>
      </c>
      <c r="D489" s="53">
        <v>0</v>
      </c>
    </row>
    <row r="490" spans="1:4">
      <c r="A490" s="15">
        <v>1408157200</v>
      </c>
      <c r="B490" s="16" t="s">
        <v>3975</v>
      </c>
      <c r="C490" s="53">
        <v>0</v>
      </c>
      <c r="D490" s="53">
        <v>0</v>
      </c>
    </row>
    <row r="491" spans="1:4">
      <c r="A491" s="15">
        <v>1408157201</v>
      </c>
      <c r="B491" s="16" t="s">
        <v>597</v>
      </c>
      <c r="C491" s="53">
        <v>23635600</v>
      </c>
      <c r="D491" s="53">
        <v>0</v>
      </c>
    </row>
    <row r="492" spans="1:4">
      <c r="A492" s="15">
        <v>1408159001</v>
      </c>
      <c r="B492" s="16" t="s">
        <v>598</v>
      </c>
      <c r="C492" s="53">
        <v>7141918121</v>
      </c>
      <c r="D492" s="53">
        <v>0</v>
      </c>
    </row>
    <row r="493" spans="1:4">
      <c r="A493" s="15">
        <v>1408159003</v>
      </c>
      <c r="B493" s="16" t="s">
        <v>599</v>
      </c>
      <c r="C493" s="53">
        <v>150123135057</v>
      </c>
      <c r="D493" s="53">
        <v>0</v>
      </c>
    </row>
    <row r="494" spans="1:4">
      <c r="A494" s="15">
        <v>1408159020</v>
      </c>
      <c r="B494" s="16" t="s">
        <v>600</v>
      </c>
      <c r="C494" s="53">
        <v>1143513054</v>
      </c>
      <c r="D494" s="53">
        <v>0</v>
      </c>
    </row>
    <row r="495" spans="1:4">
      <c r="A495" s="15">
        <v>1408159021</v>
      </c>
      <c r="B495" s="16" t="s">
        <v>601</v>
      </c>
      <c r="C495" s="53">
        <v>1048475963</v>
      </c>
      <c r="D495" s="53">
        <v>0</v>
      </c>
    </row>
    <row r="496" spans="1:4">
      <c r="A496" s="15">
        <v>1408159542</v>
      </c>
      <c r="B496" s="16" t="s">
        <v>3976</v>
      </c>
      <c r="C496" s="53">
        <v>10387002</v>
      </c>
      <c r="D496" s="53">
        <v>0</v>
      </c>
    </row>
    <row r="497" spans="1:4">
      <c r="A497" s="15">
        <v>1408159601</v>
      </c>
      <c r="B497" s="16" t="s">
        <v>598</v>
      </c>
      <c r="C497" s="53">
        <v>54308171442</v>
      </c>
      <c r="D497" s="53">
        <v>0</v>
      </c>
    </row>
    <row r="498" spans="1:4">
      <c r="A498" s="15">
        <v>1408159602</v>
      </c>
      <c r="B498" s="16" t="s">
        <v>602</v>
      </c>
      <c r="C498" s="53">
        <v>1824020701</v>
      </c>
      <c r="D498" s="53">
        <v>0</v>
      </c>
    </row>
    <row r="499" spans="1:4">
      <c r="A499" s="15">
        <v>1408159603</v>
      </c>
      <c r="B499" s="16" t="s">
        <v>599</v>
      </c>
      <c r="C499" s="53">
        <v>21912778124</v>
      </c>
      <c r="D499" s="53">
        <v>0</v>
      </c>
    </row>
    <row r="500" spans="1:4">
      <c r="A500" s="15">
        <v>1408159604</v>
      </c>
      <c r="B500" s="16" t="s">
        <v>3977</v>
      </c>
      <c r="C500" s="53">
        <v>23362494</v>
      </c>
      <c r="D500" s="53">
        <v>0</v>
      </c>
    </row>
    <row r="501" spans="1:4">
      <c r="A501" s="15">
        <v>1408159605</v>
      </c>
      <c r="B501" s="16" t="s">
        <v>5092</v>
      </c>
      <c r="C501" s="53">
        <v>0</v>
      </c>
      <c r="D501" s="53">
        <v>0</v>
      </c>
    </row>
    <row r="502" spans="1:4">
      <c r="A502" s="15">
        <v>1408159606</v>
      </c>
      <c r="B502" s="16" t="s">
        <v>3978</v>
      </c>
      <c r="C502" s="53">
        <v>1817222296</v>
      </c>
      <c r="D502" s="53">
        <v>0</v>
      </c>
    </row>
    <row r="503" spans="1:4">
      <c r="A503" s="15">
        <v>1408159701</v>
      </c>
      <c r="B503" s="16" t="s">
        <v>1899</v>
      </c>
      <c r="C503" s="53">
        <v>0</v>
      </c>
      <c r="D503" s="53">
        <v>0</v>
      </c>
    </row>
    <row r="504" spans="1:4">
      <c r="A504" s="15">
        <v>1408159800</v>
      </c>
      <c r="B504" s="16" t="s">
        <v>3979</v>
      </c>
      <c r="C504" s="53">
        <v>16542402</v>
      </c>
      <c r="D504" s="53">
        <v>0</v>
      </c>
    </row>
    <row r="505" spans="1:4">
      <c r="A505" s="15">
        <v>1408159801</v>
      </c>
      <c r="B505" s="16" t="s">
        <v>3980</v>
      </c>
      <c r="C505" s="53">
        <v>935741948</v>
      </c>
      <c r="D505" s="53">
        <v>0</v>
      </c>
    </row>
    <row r="506" spans="1:4">
      <c r="A506" s="15">
        <v>1408159802</v>
      </c>
      <c r="B506" s="16" t="s">
        <v>3981</v>
      </c>
      <c r="C506" s="53">
        <v>9810815403</v>
      </c>
      <c r="D506" s="53">
        <v>0</v>
      </c>
    </row>
    <row r="507" spans="1:4">
      <c r="A507" s="15">
        <v>1408159804</v>
      </c>
      <c r="B507" s="16" t="s">
        <v>3982</v>
      </c>
      <c r="C507" s="53">
        <v>645254086</v>
      </c>
      <c r="D507" s="53">
        <v>0</v>
      </c>
    </row>
    <row r="508" spans="1:4">
      <c r="A508" s="15">
        <v>1408159805</v>
      </c>
      <c r="B508" s="16" t="s">
        <v>3983</v>
      </c>
      <c r="C508" s="53">
        <v>178978003</v>
      </c>
      <c r="D508" s="53">
        <v>0</v>
      </c>
    </row>
    <row r="509" spans="1:4">
      <c r="A509" s="15">
        <v>1408159806</v>
      </c>
      <c r="B509" s="16" t="s">
        <v>3984</v>
      </c>
      <c r="C509" s="53">
        <v>91053469378</v>
      </c>
      <c r="D509" s="53">
        <v>0</v>
      </c>
    </row>
    <row r="510" spans="1:4">
      <c r="A510" s="15">
        <v>1408159807</v>
      </c>
      <c r="B510" s="16" t="s">
        <v>3985</v>
      </c>
      <c r="C510" s="53">
        <v>23379530022</v>
      </c>
      <c r="D510" s="53">
        <v>0</v>
      </c>
    </row>
    <row r="511" spans="1:4">
      <c r="A511" s="15">
        <v>1408159809</v>
      </c>
      <c r="B511" s="16" t="s">
        <v>3986</v>
      </c>
      <c r="C511" s="53">
        <v>-23362494</v>
      </c>
      <c r="D511" s="53">
        <v>0</v>
      </c>
    </row>
    <row r="512" spans="1:4">
      <c r="A512" s="15">
        <v>1408159900</v>
      </c>
      <c r="B512" s="16" t="s">
        <v>3987</v>
      </c>
      <c r="C512" s="53">
        <v>93090211</v>
      </c>
      <c r="D512" s="53">
        <v>0</v>
      </c>
    </row>
    <row r="513" spans="1:4">
      <c r="A513" s="15">
        <v>1408159902</v>
      </c>
      <c r="B513" s="16" t="s">
        <v>3988</v>
      </c>
      <c r="C513" s="53">
        <v>4376583859</v>
      </c>
      <c r="D513" s="53">
        <v>0</v>
      </c>
    </row>
    <row r="514" spans="1:4">
      <c r="A514" s="15">
        <v>1408207120</v>
      </c>
      <c r="B514" s="16" t="s">
        <v>1900</v>
      </c>
      <c r="C514" s="53">
        <v>0</v>
      </c>
      <c r="D514" s="53">
        <v>0</v>
      </c>
    </row>
    <row r="515" spans="1:4">
      <c r="A515" s="15">
        <v>1408207200</v>
      </c>
      <c r="B515" s="16" t="s">
        <v>603</v>
      </c>
      <c r="C515" s="53">
        <v>17198355</v>
      </c>
      <c r="D515" s="53">
        <v>0</v>
      </c>
    </row>
    <row r="516" spans="1:4">
      <c r="A516" s="15">
        <v>1408207201</v>
      </c>
      <c r="B516" s="16" t="s">
        <v>3989</v>
      </c>
      <c r="C516" s="53">
        <v>0</v>
      </c>
      <c r="D516" s="53">
        <v>0</v>
      </c>
    </row>
    <row r="517" spans="1:4">
      <c r="A517" s="15">
        <v>1408209001</v>
      </c>
      <c r="B517" s="16" t="s">
        <v>604</v>
      </c>
      <c r="C517" s="53">
        <v>12377946640</v>
      </c>
      <c r="D517" s="53">
        <v>0</v>
      </c>
    </row>
    <row r="518" spans="1:4">
      <c r="A518" s="15">
        <v>1408209003</v>
      </c>
      <c r="B518" s="16" t="s">
        <v>605</v>
      </c>
      <c r="C518" s="53">
        <v>199083316019</v>
      </c>
      <c r="D518" s="53">
        <v>0</v>
      </c>
    </row>
    <row r="519" spans="1:4">
      <c r="A519" s="15">
        <v>1408209020</v>
      </c>
      <c r="B519" s="16" t="s">
        <v>606</v>
      </c>
      <c r="C519" s="53">
        <v>372907587</v>
      </c>
      <c r="D519" s="53">
        <v>0</v>
      </c>
    </row>
    <row r="520" spans="1:4">
      <c r="A520" s="15">
        <v>1408209021</v>
      </c>
      <c r="B520" s="16" t="s">
        <v>3990</v>
      </c>
      <c r="C520" s="53">
        <v>1597953501</v>
      </c>
      <c r="D520" s="53">
        <v>0</v>
      </c>
    </row>
    <row r="521" spans="1:4">
      <c r="A521" s="15">
        <v>1408209542</v>
      </c>
      <c r="B521" s="16" t="s">
        <v>607</v>
      </c>
      <c r="C521" s="53">
        <v>20764598</v>
      </c>
      <c r="D521" s="53">
        <v>0</v>
      </c>
    </row>
    <row r="522" spans="1:4">
      <c r="A522" s="15">
        <v>1408209601</v>
      </c>
      <c r="B522" s="16" t="s">
        <v>604</v>
      </c>
      <c r="C522" s="53">
        <v>41028417144</v>
      </c>
      <c r="D522" s="53">
        <v>0</v>
      </c>
    </row>
    <row r="523" spans="1:4">
      <c r="A523" s="15">
        <v>1408209602</v>
      </c>
      <c r="B523" s="16" t="s">
        <v>608</v>
      </c>
      <c r="C523" s="53">
        <v>1329501099</v>
      </c>
      <c r="D523" s="53">
        <v>0</v>
      </c>
    </row>
    <row r="524" spans="1:4">
      <c r="A524" s="15">
        <v>1408209603</v>
      </c>
      <c r="B524" s="16" t="s">
        <v>609</v>
      </c>
      <c r="C524" s="53">
        <v>26558695493</v>
      </c>
      <c r="D524" s="53">
        <v>0</v>
      </c>
    </row>
    <row r="525" spans="1:4">
      <c r="A525" s="15">
        <v>1408209604</v>
      </c>
      <c r="B525" s="16" t="s">
        <v>1893</v>
      </c>
      <c r="C525" s="53">
        <v>0</v>
      </c>
      <c r="D525" s="53">
        <v>0</v>
      </c>
    </row>
    <row r="526" spans="1:4">
      <c r="A526" s="15">
        <v>1408209606</v>
      </c>
      <c r="B526" s="16" t="s">
        <v>3991</v>
      </c>
      <c r="C526" s="53">
        <v>2611560275</v>
      </c>
      <c r="D526" s="53">
        <v>0</v>
      </c>
    </row>
    <row r="527" spans="1:4">
      <c r="A527" s="15">
        <v>1408209701</v>
      </c>
      <c r="B527" s="16" t="s">
        <v>608</v>
      </c>
      <c r="C527" s="53">
        <v>0</v>
      </c>
      <c r="D527" s="53">
        <v>0</v>
      </c>
    </row>
    <row r="528" spans="1:4">
      <c r="A528" s="15">
        <v>1408209800</v>
      </c>
      <c r="B528" s="16" t="s">
        <v>3992</v>
      </c>
      <c r="C528" s="53">
        <v>83804390</v>
      </c>
      <c r="D528" s="53">
        <v>0</v>
      </c>
    </row>
    <row r="529" spans="1:4">
      <c r="A529" s="15">
        <v>1408209801</v>
      </c>
      <c r="B529" s="16" t="s">
        <v>3993</v>
      </c>
      <c r="C529" s="53">
        <v>1157395259</v>
      </c>
      <c r="D529" s="53">
        <v>0</v>
      </c>
    </row>
    <row r="530" spans="1:4">
      <c r="A530" s="15">
        <v>1408209802</v>
      </c>
      <c r="B530" s="16" t="s">
        <v>3994</v>
      </c>
      <c r="C530" s="53">
        <v>16667274484</v>
      </c>
      <c r="D530" s="53">
        <v>0</v>
      </c>
    </row>
    <row r="531" spans="1:4">
      <c r="A531" s="15">
        <v>1408209804</v>
      </c>
      <c r="B531" s="16" t="s">
        <v>3995</v>
      </c>
      <c r="C531" s="53">
        <v>675835941</v>
      </c>
      <c r="D531" s="53">
        <v>0</v>
      </c>
    </row>
    <row r="532" spans="1:4">
      <c r="A532" s="15">
        <v>1408209805</v>
      </c>
      <c r="B532" s="16" t="s">
        <v>3996</v>
      </c>
      <c r="C532" s="53">
        <v>667974965</v>
      </c>
      <c r="D532" s="53">
        <v>0</v>
      </c>
    </row>
    <row r="533" spans="1:4">
      <c r="A533" s="15">
        <v>1408209806</v>
      </c>
      <c r="B533" s="16" t="s">
        <v>610</v>
      </c>
      <c r="C533" s="53">
        <v>245296685432</v>
      </c>
      <c r="D533" s="53">
        <v>0</v>
      </c>
    </row>
    <row r="534" spans="1:4">
      <c r="A534" s="15">
        <v>1408209807</v>
      </c>
      <c r="B534" s="16" t="s">
        <v>611</v>
      </c>
      <c r="C534" s="53">
        <v>110600414438</v>
      </c>
      <c r="D534" s="53">
        <v>0</v>
      </c>
    </row>
    <row r="535" spans="1:4">
      <c r="A535" s="15">
        <v>1408209809</v>
      </c>
      <c r="B535" s="16" t="s">
        <v>1901</v>
      </c>
      <c r="C535" s="53">
        <v>0</v>
      </c>
      <c r="D535" s="53">
        <v>0</v>
      </c>
    </row>
    <row r="536" spans="1:4">
      <c r="A536" s="15">
        <v>1408209900</v>
      </c>
      <c r="B536" s="16" t="s">
        <v>3997</v>
      </c>
      <c r="C536" s="53">
        <v>104291328</v>
      </c>
      <c r="D536" s="53">
        <v>0</v>
      </c>
    </row>
    <row r="537" spans="1:4">
      <c r="A537" s="15">
        <v>1408209902</v>
      </c>
      <c r="B537" s="16" t="s">
        <v>612</v>
      </c>
      <c r="C537" s="53">
        <v>9206873580</v>
      </c>
      <c r="D537" s="53">
        <v>0</v>
      </c>
    </row>
    <row r="538" spans="1:4">
      <c r="A538" s="15">
        <v>1408257200</v>
      </c>
      <c r="B538" s="16" t="s">
        <v>3998</v>
      </c>
      <c r="C538" s="53">
        <v>0</v>
      </c>
      <c r="D538" s="53">
        <v>0</v>
      </c>
    </row>
    <row r="539" spans="1:4">
      <c r="A539" s="15">
        <v>1408257201</v>
      </c>
      <c r="B539" s="16" t="s">
        <v>613</v>
      </c>
      <c r="C539" s="53">
        <v>28425249</v>
      </c>
      <c r="D539" s="53">
        <v>0</v>
      </c>
    </row>
    <row r="540" spans="1:4">
      <c r="A540" s="15">
        <v>1408259001</v>
      </c>
      <c r="B540" s="16" t="s">
        <v>614</v>
      </c>
      <c r="C540" s="53">
        <v>22677738354</v>
      </c>
      <c r="D540" s="53">
        <v>0</v>
      </c>
    </row>
    <row r="541" spans="1:4">
      <c r="A541" s="15">
        <v>1408259003</v>
      </c>
      <c r="B541" s="16" t="s">
        <v>615</v>
      </c>
      <c r="C541" s="53">
        <v>185929059064</v>
      </c>
      <c r="D541" s="53">
        <v>0</v>
      </c>
    </row>
    <row r="542" spans="1:4">
      <c r="A542" s="15">
        <v>1408259020</v>
      </c>
      <c r="B542" s="16" t="s">
        <v>616</v>
      </c>
      <c r="C542" s="53">
        <v>1037894739</v>
      </c>
      <c r="D542" s="53">
        <v>0</v>
      </c>
    </row>
    <row r="543" spans="1:4">
      <c r="A543" s="15">
        <v>1408259021</v>
      </c>
      <c r="B543" s="16" t="s">
        <v>3999</v>
      </c>
      <c r="C543" s="53">
        <v>4300635368</v>
      </c>
      <c r="D543" s="53">
        <v>0</v>
      </c>
    </row>
    <row r="544" spans="1:4">
      <c r="A544" s="15">
        <v>1408259231</v>
      </c>
      <c r="B544" s="16" t="s">
        <v>4533</v>
      </c>
      <c r="C544" s="53">
        <v>0</v>
      </c>
      <c r="D544" s="53">
        <v>0</v>
      </c>
    </row>
    <row r="545" spans="1:4">
      <c r="A545" s="15">
        <v>1408259542</v>
      </c>
      <c r="B545" s="16" t="s">
        <v>617</v>
      </c>
      <c r="C545" s="53">
        <v>24821581</v>
      </c>
      <c r="D545" s="53">
        <v>0</v>
      </c>
    </row>
    <row r="546" spans="1:4">
      <c r="A546" s="15">
        <v>1408259601</v>
      </c>
      <c r="B546" s="16" t="s">
        <v>614</v>
      </c>
      <c r="C546" s="53">
        <v>71130277591</v>
      </c>
      <c r="D546" s="53">
        <v>0</v>
      </c>
    </row>
    <row r="547" spans="1:4">
      <c r="A547" s="15">
        <v>1408259602</v>
      </c>
      <c r="B547" s="16" t="s">
        <v>618</v>
      </c>
      <c r="C547" s="53">
        <v>2494347341</v>
      </c>
      <c r="D547" s="53">
        <v>0</v>
      </c>
    </row>
    <row r="548" spans="1:4">
      <c r="A548" s="15">
        <v>1408259603</v>
      </c>
      <c r="B548" s="16" t="s">
        <v>615</v>
      </c>
      <c r="C548" s="53">
        <v>41143487188</v>
      </c>
      <c r="D548" s="53">
        <v>0</v>
      </c>
    </row>
    <row r="549" spans="1:4">
      <c r="A549" s="15">
        <v>1408259604</v>
      </c>
      <c r="B549" s="16" t="s">
        <v>3143</v>
      </c>
      <c r="C549" s="53">
        <v>37617904</v>
      </c>
      <c r="D549" s="53">
        <v>0</v>
      </c>
    </row>
    <row r="550" spans="1:4">
      <c r="A550" s="15">
        <v>1408259605</v>
      </c>
      <c r="B550" s="16" t="s">
        <v>4000</v>
      </c>
      <c r="C550" s="53">
        <v>905813</v>
      </c>
      <c r="D550" s="53">
        <v>0</v>
      </c>
    </row>
    <row r="551" spans="1:4">
      <c r="A551" s="15">
        <v>1408259606</v>
      </c>
      <c r="B551" s="16" t="s">
        <v>4001</v>
      </c>
      <c r="C551" s="53">
        <v>1849328032</v>
      </c>
      <c r="D551" s="53">
        <v>0</v>
      </c>
    </row>
    <row r="552" spans="1:4">
      <c r="A552" s="15">
        <v>1408259701</v>
      </c>
      <c r="B552" s="16" t="s">
        <v>618</v>
      </c>
      <c r="C552" s="53">
        <v>141621846</v>
      </c>
      <c r="D552" s="53">
        <v>0</v>
      </c>
    </row>
    <row r="553" spans="1:4">
      <c r="A553" s="15">
        <v>1408259800</v>
      </c>
      <c r="B553" s="16" t="s">
        <v>4002</v>
      </c>
      <c r="C553" s="53">
        <v>-92301007</v>
      </c>
      <c r="D553" s="53">
        <v>0</v>
      </c>
    </row>
    <row r="554" spans="1:4">
      <c r="A554" s="15">
        <v>1408259801</v>
      </c>
      <c r="B554" s="16" t="s">
        <v>4003</v>
      </c>
      <c r="C554" s="53">
        <v>2336878249</v>
      </c>
      <c r="D554" s="53">
        <v>0</v>
      </c>
    </row>
    <row r="555" spans="1:4">
      <c r="A555" s="15">
        <v>1408259802</v>
      </c>
      <c r="B555" s="16" t="s">
        <v>4004</v>
      </c>
      <c r="C555" s="53">
        <v>-403156397</v>
      </c>
      <c r="D555" s="53">
        <v>0</v>
      </c>
    </row>
    <row r="556" spans="1:4">
      <c r="A556" s="15">
        <v>1408259804</v>
      </c>
      <c r="B556" s="16" t="s">
        <v>4005</v>
      </c>
      <c r="C556" s="53">
        <v>-692778773</v>
      </c>
      <c r="D556" s="53">
        <v>0</v>
      </c>
    </row>
    <row r="557" spans="1:4">
      <c r="A557" s="15">
        <v>1408259805</v>
      </c>
      <c r="B557" s="16" t="s">
        <v>619</v>
      </c>
      <c r="C557" s="53">
        <v>127317231457</v>
      </c>
      <c r="D557" s="53">
        <v>0</v>
      </c>
    </row>
    <row r="558" spans="1:4">
      <c r="A558" s="15">
        <v>1408259806</v>
      </c>
      <c r="B558" s="16" t="s">
        <v>620</v>
      </c>
      <c r="C558" s="53">
        <v>62343717905</v>
      </c>
      <c r="D558" s="53">
        <v>0</v>
      </c>
    </row>
    <row r="559" spans="1:4">
      <c r="A559" s="15">
        <v>1408259808</v>
      </c>
      <c r="B559" s="16" t="s">
        <v>3788</v>
      </c>
      <c r="C559" s="53">
        <v>827230</v>
      </c>
      <c r="D559" s="53">
        <v>0</v>
      </c>
    </row>
    <row r="560" spans="1:4">
      <c r="A560" s="15">
        <v>1408259809</v>
      </c>
      <c r="B560" s="16" t="s">
        <v>3171</v>
      </c>
      <c r="C560" s="53">
        <v>96882848</v>
      </c>
      <c r="D560" s="53">
        <v>0</v>
      </c>
    </row>
    <row r="561" spans="1:4">
      <c r="A561" s="15">
        <v>1408259819</v>
      </c>
      <c r="B561" s="16" t="s">
        <v>4006</v>
      </c>
      <c r="C561" s="53">
        <v>422262645</v>
      </c>
      <c r="D561" s="53">
        <v>0</v>
      </c>
    </row>
    <row r="562" spans="1:4">
      <c r="A562" s="15">
        <v>1408259900</v>
      </c>
      <c r="B562" s="16" t="s">
        <v>4007</v>
      </c>
      <c r="C562" s="53">
        <v>282876293</v>
      </c>
      <c r="D562" s="53">
        <v>0</v>
      </c>
    </row>
    <row r="563" spans="1:4">
      <c r="A563" s="15">
        <v>1408259902</v>
      </c>
      <c r="B563" s="16" t="s">
        <v>621</v>
      </c>
      <c r="C563" s="53">
        <v>4267255138</v>
      </c>
      <c r="D563" s="53">
        <v>0</v>
      </c>
    </row>
    <row r="564" spans="1:4">
      <c r="A564" s="15">
        <v>1410050016</v>
      </c>
      <c r="B564" s="16" t="s">
        <v>622</v>
      </c>
      <c r="C564" s="53">
        <v>78542867037</v>
      </c>
      <c r="D564" s="53">
        <v>0</v>
      </c>
    </row>
    <row r="565" spans="1:4">
      <c r="A565" s="15">
        <v>1410050017</v>
      </c>
      <c r="B565" s="16" t="s">
        <v>623</v>
      </c>
      <c r="C565" s="53">
        <v>3675884062</v>
      </c>
      <c r="D565" s="53">
        <v>0</v>
      </c>
    </row>
    <row r="566" spans="1:4">
      <c r="A566" s="15">
        <v>1410050106</v>
      </c>
      <c r="B566" s="16" t="s">
        <v>3509</v>
      </c>
      <c r="C566" s="53">
        <v>4785787514357</v>
      </c>
      <c r="D566" s="53">
        <v>0</v>
      </c>
    </row>
    <row r="567" spans="1:4">
      <c r="A567" s="15">
        <v>1410050115</v>
      </c>
      <c r="B567" s="16" t="s">
        <v>3510</v>
      </c>
      <c r="C567" s="53">
        <v>391965594926</v>
      </c>
      <c r="D567" s="53">
        <v>0</v>
      </c>
    </row>
    <row r="568" spans="1:4">
      <c r="A568" s="15">
        <v>1410051300</v>
      </c>
      <c r="B568" s="16" t="s">
        <v>624</v>
      </c>
      <c r="C568" s="53">
        <v>515803605100</v>
      </c>
      <c r="D568" s="53">
        <v>0</v>
      </c>
    </row>
    <row r="569" spans="1:4">
      <c r="A569" s="15">
        <v>1410051350</v>
      </c>
      <c r="B569" s="16" t="s">
        <v>625</v>
      </c>
      <c r="C569" s="53">
        <v>58571434285</v>
      </c>
      <c r="D569" s="53">
        <v>0</v>
      </c>
    </row>
    <row r="570" spans="1:4">
      <c r="A570" s="15">
        <v>1410051888</v>
      </c>
      <c r="B570" s="16" t="s">
        <v>626</v>
      </c>
      <c r="C570" s="53">
        <v>129276869985</v>
      </c>
      <c r="D570" s="53">
        <v>0</v>
      </c>
    </row>
    <row r="571" spans="1:4">
      <c r="A571" s="15">
        <v>1410051892</v>
      </c>
      <c r="B571" s="16" t="s">
        <v>627</v>
      </c>
      <c r="C571" s="53">
        <v>836332528202</v>
      </c>
      <c r="D571" s="53">
        <v>0</v>
      </c>
    </row>
    <row r="572" spans="1:4">
      <c r="A572" s="15">
        <v>1410057101</v>
      </c>
      <c r="B572" s="16" t="s">
        <v>3511</v>
      </c>
      <c r="C572" s="53">
        <v>0</v>
      </c>
      <c r="D572" s="53">
        <v>0</v>
      </c>
    </row>
    <row r="573" spans="1:4">
      <c r="A573" s="15">
        <v>1410057150</v>
      </c>
      <c r="B573" s="16" t="s">
        <v>3512</v>
      </c>
      <c r="C573" s="53">
        <v>0</v>
      </c>
      <c r="D573" s="53">
        <v>0</v>
      </c>
    </row>
    <row r="574" spans="1:4">
      <c r="A574" s="15">
        <v>1410057200</v>
      </c>
      <c r="B574" s="16" t="s">
        <v>4008</v>
      </c>
      <c r="C574" s="53">
        <v>0</v>
      </c>
      <c r="D574" s="53">
        <v>0</v>
      </c>
    </row>
    <row r="575" spans="1:4">
      <c r="A575" s="15">
        <v>1410057201</v>
      </c>
      <c r="B575" s="16" t="s">
        <v>4009</v>
      </c>
      <c r="C575" s="53">
        <v>798584973</v>
      </c>
      <c r="D575" s="53">
        <v>0</v>
      </c>
    </row>
    <row r="576" spans="1:4">
      <c r="A576" s="15">
        <v>1410059001</v>
      </c>
      <c r="B576" s="16" t="s">
        <v>628</v>
      </c>
      <c r="C576" s="53">
        <v>12072899155305</v>
      </c>
      <c r="D576" s="53">
        <v>0</v>
      </c>
    </row>
    <row r="577" spans="1:4">
      <c r="A577" s="15">
        <v>1410059002</v>
      </c>
      <c r="B577" s="16" t="s">
        <v>4010</v>
      </c>
      <c r="C577" s="53">
        <v>813323494210</v>
      </c>
      <c r="D577" s="53">
        <v>0</v>
      </c>
    </row>
    <row r="578" spans="1:4">
      <c r="A578" s="15">
        <v>1410059004</v>
      </c>
      <c r="B578" s="16" t="s">
        <v>661</v>
      </c>
      <c r="C578" s="53">
        <v>0</v>
      </c>
      <c r="D578" s="53">
        <v>0</v>
      </c>
    </row>
    <row r="579" spans="1:4">
      <c r="A579" s="15">
        <v>1410059007</v>
      </c>
      <c r="B579" s="16" t="s">
        <v>629</v>
      </c>
      <c r="C579" s="53">
        <v>28297236157569</v>
      </c>
      <c r="D579" s="53">
        <v>0</v>
      </c>
    </row>
    <row r="580" spans="1:4">
      <c r="A580" s="15">
        <v>1410059008</v>
      </c>
      <c r="B580" s="16" t="s">
        <v>4011</v>
      </c>
      <c r="C580" s="53">
        <v>1179401398904</v>
      </c>
      <c r="D580" s="53">
        <v>0</v>
      </c>
    </row>
    <row r="581" spans="1:4">
      <c r="A581" s="15">
        <v>1410059010</v>
      </c>
      <c r="B581" s="16" t="s">
        <v>630</v>
      </c>
      <c r="C581" s="53">
        <v>49390676445</v>
      </c>
      <c r="D581" s="53">
        <v>0</v>
      </c>
    </row>
    <row r="582" spans="1:4">
      <c r="A582" s="15">
        <v>1410059014</v>
      </c>
      <c r="B582" s="16" t="s">
        <v>661</v>
      </c>
      <c r="C582" s="53">
        <v>0</v>
      </c>
      <c r="D582" s="53">
        <v>0</v>
      </c>
    </row>
    <row r="583" spans="1:4">
      <c r="A583" s="15">
        <v>1410059016</v>
      </c>
      <c r="B583" s="16" t="s">
        <v>630</v>
      </c>
      <c r="C583" s="53">
        <v>-163252597</v>
      </c>
      <c r="D583" s="53">
        <v>0</v>
      </c>
    </row>
    <row r="584" spans="1:4">
      <c r="A584" s="15">
        <v>1410059018</v>
      </c>
      <c r="B584" s="16" t="s">
        <v>4012</v>
      </c>
      <c r="C584" s="53">
        <v>20386148</v>
      </c>
      <c r="D584" s="53">
        <v>0</v>
      </c>
    </row>
    <row r="585" spans="1:4">
      <c r="A585" s="15">
        <v>1410059020</v>
      </c>
      <c r="B585" s="16" t="s">
        <v>4013</v>
      </c>
      <c r="C585" s="53">
        <v>87875794390</v>
      </c>
      <c r="D585" s="53">
        <v>0</v>
      </c>
    </row>
    <row r="586" spans="1:4">
      <c r="A586" s="15">
        <v>1410059021</v>
      </c>
      <c r="B586" s="16" t="s">
        <v>631</v>
      </c>
      <c r="C586" s="53">
        <v>307516623725</v>
      </c>
      <c r="D586" s="53">
        <v>0</v>
      </c>
    </row>
    <row r="587" spans="1:4">
      <c r="A587" s="15">
        <v>1410059201</v>
      </c>
      <c r="B587" s="16" t="s">
        <v>632</v>
      </c>
      <c r="C587" s="53">
        <v>290463540397</v>
      </c>
      <c r="D587" s="53">
        <v>0</v>
      </c>
    </row>
    <row r="588" spans="1:4">
      <c r="A588" s="15">
        <v>1410059202</v>
      </c>
      <c r="B588" s="16" t="s">
        <v>633</v>
      </c>
      <c r="C588" s="53">
        <v>143385869530</v>
      </c>
      <c r="D588" s="53">
        <v>0</v>
      </c>
    </row>
    <row r="589" spans="1:4">
      <c r="A589" s="15">
        <v>1410059203</v>
      </c>
      <c r="B589" s="16" t="s">
        <v>634</v>
      </c>
      <c r="C589" s="53">
        <v>116362725921</v>
      </c>
      <c r="D589" s="53">
        <v>0</v>
      </c>
    </row>
    <row r="590" spans="1:4">
      <c r="A590" s="15">
        <v>1410059204</v>
      </c>
      <c r="B590" s="16" t="s">
        <v>635</v>
      </c>
      <c r="C590" s="53">
        <v>27215042936</v>
      </c>
      <c r="D590" s="53">
        <v>0</v>
      </c>
    </row>
    <row r="591" spans="1:4">
      <c r="A591" s="15">
        <v>1410059206</v>
      </c>
      <c r="B591" s="16" t="s">
        <v>636</v>
      </c>
      <c r="C591" s="53">
        <v>1884528616201</v>
      </c>
      <c r="D591" s="53">
        <v>0</v>
      </c>
    </row>
    <row r="592" spans="1:4">
      <c r="A592" s="15">
        <v>1410059207</v>
      </c>
      <c r="B592" s="16" t="s">
        <v>4014</v>
      </c>
      <c r="C592" s="53">
        <v>270706092073</v>
      </c>
      <c r="D592" s="53">
        <v>0</v>
      </c>
    </row>
    <row r="593" spans="1:4">
      <c r="A593" s="15">
        <v>1410059208</v>
      </c>
      <c r="B593" s="16" t="s">
        <v>637</v>
      </c>
      <c r="C593" s="53">
        <v>773435249193</v>
      </c>
      <c r="D593" s="53">
        <v>0</v>
      </c>
    </row>
    <row r="594" spans="1:4">
      <c r="A594" s="15">
        <v>1410059209</v>
      </c>
      <c r="B594" s="16" t="s">
        <v>638</v>
      </c>
      <c r="C594" s="53">
        <v>87728864628</v>
      </c>
      <c r="D594" s="53">
        <v>0</v>
      </c>
    </row>
    <row r="595" spans="1:4">
      <c r="A595" s="15">
        <v>1410059213</v>
      </c>
      <c r="B595" s="16" t="s">
        <v>639</v>
      </c>
      <c r="C595" s="53">
        <v>56815756255</v>
      </c>
      <c r="D595" s="53">
        <v>0</v>
      </c>
    </row>
    <row r="596" spans="1:4">
      <c r="A596" s="15">
        <v>1410059214</v>
      </c>
      <c r="B596" s="16" t="s">
        <v>639</v>
      </c>
      <c r="C596" s="53">
        <v>-1024261473</v>
      </c>
      <c r="D596" s="53">
        <v>0</v>
      </c>
    </row>
    <row r="597" spans="1:4">
      <c r="A597" s="15">
        <v>1410059401</v>
      </c>
      <c r="B597" s="16" t="s">
        <v>640</v>
      </c>
      <c r="C597" s="53">
        <v>1328228298</v>
      </c>
      <c r="D597" s="53">
        <v>0</v>
      </c>
    </row>
    <row r="598" spans="1:4">
      <c r="A598" s="15">
        <v>1410059403</v>
      </c>
      <c r="B598" s="16" t="s">
        <v>4015</v>
      </c>
      <c r="C598" s="53">
        <v>71361975</v>
      </c>
      <c r="D598" s="53">
        <v>0</v>
      </c>
    </row>
    <row r="599" spans="1:4">
      <c r="A599" s="15">
        <v>1410059404</v>
      </c>
      <c r="B599" s="16" t="s">
        <v>641</v>
      </c>
      <c r="C599" s="53">
        <v>491371310348</v>
      </c>
      <c r="D599" s="53">
        <v>0</v>
      </c>
    </row>
    <row r="600" spans="1:4">
      <c r="A600" s="15">
        <v>1410059405</v>
      </c>
      <c r="B600" s="16" t="s">
        <v>642</v>
      </c>
      <c r="C600" s="53">
        <v>281295475258</v>
      </c>
      <c r="D600" s="53">
        <v>0</v>
      </c>
    </row>
    <row r="601" spans="1:4">
      <c r="A601" s="15">
        <v>1410059406</v>
      </c>
      <c r="B601" s="16" t="s">
        <v>643</v>
      </c>
      <c r="C601" s="53">
        <v>599896178228</v>
      </c>
      <c r="D601" s="53">
        <v>0</v>
      </c>
    </row>
    <row r="602" spans="1:4">
      <c r="A602" s="15">
        <v>1410059409</v>
      </c>
      <c r="B602" s="16" t="s">
        <v>661</v>
      </c>
      <c r="C602" s="53">
        <v>-1030375</v>
      </c>
      <c r="D602" s="53">
        <v>0</v>
      </c>
    </row>
    <row r="603" spans="1:4">
      <c r="A603" s="15">
        <v>1410059410</v>
      </c>
      <c r="B603" s="16" t="s">
        <v>639</v>
      </c>
      <c r="C603" s="53">
        <v>-7765719677</v>
      </c>
      <c r="D603" s="53">
        <v>0</v>
      </c>
    </row>
    <row r="604" spans="1:4">
      <c r="A604" s="15">
        <v>1410059411</v>
      </c>
      <c r="B604" s="16" t="s">
        <v>630</v>
      </c>
      <c r="C604" s="53">
        <v>-13068202723</v>
      </c>
      <c r="D604" s="53">
        <v>0</v>
      </c>
    </row>
    <row r="605" spans="1:4">
      <c r="A605" s="15">
        <v>1410059414</v>
      </c>
      <c r="B605" s="16" t="s">
        <v>4016</v>
      </c>
      <c r="C605" s="53">
        <v>815839</v>
      </c>
      <c r="D605" s="53">
        <v>0</v>
      </c>
    </row>
    <row r="606" spans="1:4">
      <c r="A606" s="15">
        <v>1410059415</v>
      </c>
      <c r="B606" s="16" t="s">
        <v>644</v>
      </c>
      <c r="C606" s="53">
        <v>4261119174</v>
      </c>
      <c r="D606" s="53">
        <v>0</v>
      </c>
    </row>
    <row r="607" spans="1:4">
      <c r="A607" s="15">
        <v>1410059416</v>
      </c>
      <c r="B607" s="16" t="s">
        <v>4012</v>
      </c>
      <c r="C607" s="53">
        <v>7427957524</v>
      </c>
      <c r="D607" s="53">
        <v>0</v>
      </c>
    </row>
    <row r="608" spans="1:4">
      <c r="A608" s="15">
        <v>1410059419</v>
      </c>
      <c r="B608" s="16" t="s">
        <v>645</v>
      </c>
      <c r="C608" s="53">
        <v>2587596</v>
      </c>
      <c r="D608" s="53">
        <v>0</v>
      </c>
    </row>
    <row r="609" spans="1:4">
      <c r="A609" s="15">
        <v>1410059420</v>
      </c>
      <c r="B609" s="16" t="s">
        <v>4017</v>
      </c>
      <c r="C609" s="53">
        <v>26030808</v>
      </c>
      <c r="D609" s="53">
        <v>0</v>
      </c>
    </row>
    <row r="610" spans="1:4">
      <c r="A610" s="15">
        <v>1410059423</v>
      </c>
      <c r="B610" s="16" t="s">
        <v>646</v>
      </c>
      <c r="C610" s="53">
        <v>-53170</v>
      </c>
      <c r="D610" s="53">
        <v>0</v>
      </c>
    </row>
    <row r="611" spans="1:4">
      <c r="A611" s="15">
        <v>1410059424</v>
      </c>
      <c r="B611" s="16" t="s">
        <v>4018</v>
      </c>
      <c r="C611" s="53">
        <v>-195137</v>
      </c>
      <c r="D611" s="53">
        <v>0</v>
      </c>
    </row>
    <row r="612" spans="1:4">
      <c r="A612" s="15">
        <v>1410059427</v>
      </c>
      <c r="B612" s="16" t="s">
        <v>647</v>
      </c>
      <c r="C612" s="53">
        <v>22226</v>
      </c>
      <c r="D612" s="53">
        <v>0</v>
      </c>
    </row>
    <row r="613" spans="1:4">
      <c r="A613" s="15">
        <v>1410059428</v>
      </c>
      <c r="B613" s="16" t="s">
        <v>4018</v>
      </c>
      <c r="C613" s="53">
        <v>89023</v>
      </c>
      <c r="D613" s="53">
        <v>0</v>
      </c>
    </row>
    <row r="614" spans="1:4">
      <c r="A614" s="15">
        <v>1410059483</v>
      </c>
      <c r="B614" s="16" t="s">
        <v>648</v>
      </c>
      <c r="C614" s="53">
        <v>7181430936</v>
      </c>
      <c r="D614" s="53">
        <v>0</v>
      </c>
    </row>
    <row r="615" spans="1:4">
      <c r="A615" s="15">
        <v>1410059484</v>
      </c>
      <c r="B615" s="16" t="s">
        <v>649</v>
      </c>
      <c r="C615" s="53">
        <v>72821332459</v>
      </c>
      <c r="D615" s="53">
        <v>0</v>
      </c>
    </row>
    <row r="616" spans="1:4">
      <c r="A616" s="15">
        <v>1410059508</v>
      </c>
      <c r="B616" s="16" t="s">
        <v>1902</v>
      </c>
      <c r="C616" s="53">
        <v>0</v>
      </c>
      <c r="D616" s="53">
        <v>0</v>
      </c>
    </row>
    <row r="617" spans="1:4">
      <c r="A617" s="15">
        <v>1410059509</v>
      </c>
      <c r="B617" s="16" t="s">
        <v>1904</v>
      </c>
      <c r="C617" s="53">
        <v>0</v>
      </c>
      <c r="D617" s="53">
        <v>0</v>
      </c>
    </row>
    <row r="618" spans="1:4">
      <c r="A618" s="15">
        <v>1410059542</v>
      </c>
      <c r="B618" s="16" t="s">
        <v>650</v>
      </c>
      <c r="C618" s="53">
        <v>104163270</v>
      </c>
      <c r="D618" s="53">
        <v>0</v>
      </c>
    </row>
    <row r="619" spans="1:4">
      <c r="A619" s="15">
        <v>1410059601</v>
      </c>
      <c r="B619" s="16" t="s">
        <v>628</v>
      </c>
      <c r="C619" s="53">
        <v>186742936990</v>
      </c>
      <c r="D619" s="53">
        <v>0</v>
      </c>
    </row>
    <row r="620" spans="1:4">
      <c r="A620" s="15">
        <v>1410059602</v>
      </c>
      <c r="B620" s="16" t="s">
        <v>651</v>
      </c>
      <c r="C620" s="53">
        <v>37229883060</v>
      </c>
      <c r="D620" s="53">
        <v>0</v>
      </c>
    </row>
    <row r="621" spans="1:4">
      <c r="A621" s="15">
        <v>1410059603</v>
      </c>
      <c r="B621" s="16" t="s">
        <v>627</v>
      </c>
      <c r="C621" s="53">
        <v>17439151801</v>
      </c>
      <c r="D621" s="53">
        <v>0</v>
      </c>
    </row>
    <row r="622" spans="1:4">
      <c r="A622" s="15">
        <v>1410059604</v>
      </c>
      <c r="B622" s="16" t="s">
        <v>652</v>
      </c>
      <c r="C622" s="53">
        <v>1691902290</v>
      </c>
      <c r="D622" s="53">
        <v>0</v>
      </c>
    </row>
    <row r="623" spans="1:4">
      <c r="A623" s="15">
        <v>1410059605</v>
      </c>
      <c r="B623" s="16" t="s">
        <v>628</v>
      </c>
      <c r="C623" s="53">
        <v>2613682</v>
      </c>
      <c r="D623" s="53">
        <v>0</v>
      </c>
    </row>
    <row r="624" spans="1:4">
      <c r="A624" s="15">
        <v>1410059606</v>
      </c>
      <c r="B624" s="16" t="s">
        <v>653</v>
      </c>
      <c r="C624" s="53">
        <v>0</v>
      </c>
      <c r="D624" s="53">
        <v>0</v>
      </c>
    </row>
    <row r="625" spans="1:4">
      <c r="A625" s="15">
        <v>1410059701</v>
      </c>
      <c r="B625" s="16" t="s">
        <v>4019</v>
      </c>
      <c r="C625" s="53">
        <v>2902419794298</v>
      </c>
      <c r="D625" s="53">
        <v>0</v>
      </c>
    </row>
    <row r="626" spans="1:4">
      <c r="A626" s="15">
        <v>1410059702</v>
      </c>
      <c r="B626" s="16" t="s">
        <v>654</v>
      </c>
      <c r="C626" s="53">
        <v>1086650311118</v>
      </c>
      <c r="D626" s="53">
        <v>0</v>
      </c>
    </row>
    <row r="627" spans="1:4">
      <c r="A627" s="15">
        <v>1410059703</v>
      </c>
      <c r="B627" s="16" t="s">
        <v>4020</v>
      </c>
      <c r="C627" s="53">
        <v>7937460369</v>
      </c>
      <c r="D627" s="53">
        <v>0</v>
      </c>
    </row>
    <row r="628" spans="1:4">
      <c r="A628" s="15">
        <v>1410059704</v>
      </c>
      <c r="B628" s="16" t="s">
        <v>655</v>
      </c>
      <c r="C628" s="53">
        <v>664061334</v>
      </c>
      <c r="D628" s="53">
        <v>0</v>
      </c>
    </row>
    <row r="629" spans="1:4">
      <c r="A629" s="15">
        <v>1410059705</v>
      </c>
      <c r="B629" s="16" t="s">
        <v>656</v>
      </c>
      <c r="C629" s="53">
        <v>82945402624</v>
      </c>
      <c r="D629" s="53">
        <v>0</v>
      </c>
    </row>
    <row r="630" spans="1:4">
      <c r="A630" s="15">
        <v>1410059706</v>
      </c>
      <c r="B630" s="16" t="s">
        <v>4021</v>
      </c>
      <c r="C630" s="53">
        <v>6085862815038</v>
      </c>
      <c r="D630" s="53">
        <v>0</v>
      </c>
    </row>
    <row r="631" spans="1:4">
      <c r="A631" s="15">
        <v>1410059707</v>
      </c>
      <c r="B631" s="16" t="s">
        <v>657</v>
      </c>
      <c r="C631" s="53">
        <v>22812386</v>
      </c>
      <c r="D631" s="53">
        <v>0</v>
      </c>
    </row>
    <row r="632" spans="1:4">
      <c r="A632" s="15">
        <v>1410059708</v>
      </c>
      <c r="B632" s="16" t="s">
        <v>4022</v>
      </c>
      <c r="C632" s="53">
        <v>196051743055</v>
      </c>
      <c r="D632" s="53">
        <v>0</v>
      </c>
    </row>
    <row r="633" spans="1:4">
      <c r="A633" s="15">
        <v>1410059720</v>
      </c>
      <c r="B633" s="16" t="s">
        <v>4023</v>
      </c>
      <c r="C633" s="53">
        <v>94026781</v>
      </c>
      <c r="D633" s="53">
        <v>0</v>
      </c>
    </row>
    <row r="634" spans="1:4">
      <c r="A634" s="15">
        <v>1410059721</v>
      </c>
      <c r="B634" s="16" t="s">
        <v>654</v>
      </c>
      <c r="C634" s="53">
        <v>42996420</v>
      </c>
      <c r="D634" s="53">
        <v>0</v>
      </c>
    </row>
    <row r="635" spans="1:4">
      <c r="A635" s="15">
        <v>1410059722</v>
      </c>
      <c r="B635" s="16" t="s">
        <v>656</v>
      </c>
      <c r="C635" s="53">
        <v>31096072</v>
      </c>
      <c r="D635" s="53">
        <v>0</v>
      </c>
    </row>
    <row r="636" spans="1:4">
      <c r="A636" s="15">
        <v>1410059723</v>
      </c>
      <c r="B636" s="16" t="s">
        <v>4021</v>
      </c>
      <c r="C636" s="53">
        <v>2171661</v>
      </c>
      <c r="D636" s="53">
        <v>0</v>
      </c>
    </row>
    <row r="637" spans="1:4">
      <c r="A637" s="15">
        <v>1410059724</v>
      </c>
      <c r="B637" s="16" t="s">
        <v>658</v>
      </c>
      <c r="C637" s="53">
        <v>68230754</v>
      </c>
      <c r="D637" s="53">
        <v>0</v>
      </c>
    </row>
    <row r="638" spans="1:4">
      <c r="A638" s="15">
        <v>1410059728</v>
      </c>
      <c r="B638" s="16" t="s">
        <v>4024</v>
      </c>
      <c r="C638" s="53">
        <v>2220186807321</v>
      </c>
      <c r="D638" s="53">
        <v>0</v>
      </c>
    </row>
    <row r="639" spans="1:4">
      <c r="A639" s="15">
        <v>1410059733</v>
      </c>
      <c r="B639" s="16" t="s">
        <v>3144</v>
      </c>
      <c r="C639" s="53">
        <v>0</v>
      </c>
      <c r="D639" s="53">
        <v>0</v>
      </c>
    </row>
    <row r="640" spans="1:4">
      <c r="A640" s="15">
        <v>1410059741</v>
      </c>
      <c r="B640" s="16" t="s">
        <v>4700</v>
      </c>
      <c r="C640" s="53">
        <v>542921899607</v>
      </c>
      <c r="D640" s="53">
        <v>0</v>
      </c>
    </row>
    <row r="641" spans="1:4">
      <c r="A641" s="15">
        <v>1410059742</v>
      </c>
      <c r="B641" s="16" t="s">
        <v>4701</v>
      </c>
      <c r="C641" s="53">
        <v>130557447711</v>
      </c>
      <c r="D641" s="53">
        <v>0</v>
      </c>
    </row>
    <row r="642" spans="1:4">
      <c r="A642" s="15">
        <v>1410059743</v>
      </c>
      <c r="B642" s="16" t="s">
        <v>4702</v>
      </c>
      <c r="C642" s="53">
        <v>688273409</v>
      </c>
      <c r="D642" s="53">
        <v>0</v>
      </c>
    </row>
    <row r="643" spans="1:4">
      <c r="A643" s="15">
        <v>1410059745</v>
      </c>
      <c r="B643" s="16" t="s">
        <v>4703</v>
      </c>
      <c r="C643" s="53">
        <v>240269458771</v>
      </c>
      <c r="D643" s="53">
        <v>0</v>
      </c>
    </row>
    <row r="644" spans="1:4">
      <c r="A644" s="15">
        <v>1410059746</v>
      </c>
      <c r="B644" s="16" t="s">
        <v>4704</v>
      </c>
      <c r="C644" s="53">
        <v>1541857801476</v>
      </c>
      <c r="D644" s="53">
        <v>0</v>
      </c>
    </row>
    <row r="645" spans="1:4">
      <c r="A645" s="15">
        <v>1410059748</v>
      </c>
      <c r="B645" s="16" t="s">
        <v>4705</v>
      </c>
      <c r="C645" s="53">
        <v>193183778</v>
      </c>
      <c r="D645" s="53">
        <v>0</v>
      </c>
    </row>
    <row r="646" spans="1:4">
      <c r="A646" s="15">
        <v>1410059800</v>
      </c>
      <c r="B646" s="16" t="s">
        <v>4013</v>
      </c>
      <c r="C646" s="53">
        <v>-7926464425</v>
      </c>
      <c r="D646" s="53">
        <v>0</v>
      </c>
    </row>
    <row r="647" spans="1:4">
      <c r="A647" s="15">
        <v>1410059801</v>
      </c>
      <c r="B647" s="16" t="s">
        <v>4025</v>
      </c>
      <c r="C647" s="53">
        <v>-491129463981</v>
      </c>
      <c r="D647" s="53">
        <v>0</v>
      </c>
    </row>
    <row r="648" spans="1:4">
      <c r="A648" s="15">
        <v>1410059802</v>
      </c>
      <c r="B648" s="16" t="s">
        <v>659</v>
      </c>
      <c r="C648" s="53">
        <v>615677098597</v>
      </c>
      <c r="D648" s="53">
        <v>0</v>
      </c>
    </row>
    <row r="649" spans="1:4">
      <c r="A649" s="15">
        <v>1410059803</v>
      </c>
      <c r="B649" s="16" t="s">
        <v>660</v>
      </c>
      <c r="C649" s="53">
        <v>-98884907704</v>
      </c>
      <c r="D649" s="53">
        <v>0</v>
      </c>
    </row>
    <row r="650" spans="1:4">
      <c r="A650" s="15">
        <v>1410059804</v>
      </c>
      <c r="B650" s="16" t="s">
        <v>4026</v>
      </c>
      <c r="C650" s="53">
        <v>29032746604</v>
      </c>
      <c r="D650" s="53">
        <v>0</v>
      </c>
    </row>
    <row r="651" spans="1:4">
      <c r="A651" s="15">
        <v>1410059805</v>
      </c>
      <c r="B651" s="16" t="s">
        <v>661</v>
      </c>
      <c r="C651" s="53">
        <v>15387366763</v>
      </c>
      <c r="D651" s="53">
        <v>0</v>
      </c>
    </row>
    <row r="652" spans="1:4">
      <c r="A652" s="15">
        <v>1410059806</v>
      </c>
      <c r="B652" s="16" t="s">
        <v>662</v>
      </c>
      <c r="C652" s="53">
        <v>-746049995207</v>
      </c>
      <c r="D652" s="53">
        <v>0</v>
      </c>
    </row>
    <row r="653" spans="1:4">
      <c r="A653" s="15">
        <v>1410059808</v>
      </c>
      <c r="B653" s="16" t="s">
        <v>663</v>
      </c>
      <c r="C653" s="53">
        <v>954229161</v>
      </c>
      <c r="D653" s="53">
        <v>0</v>
      </c>
    </row>
    <row r="654" spans="1:4">
      <c r="A654" s="15">
        <v>1410059809</v>
      </c>
      <c r="B654" s="16" t="s">
        <v>631</v>
      </c>
      <c r="C654" s="53">
        <v>7248139594</v>
      </c>
      <c r="D654" s="53">
        <v>0</v>
      </c>
    </row>
    <row r="655" spans="1:4">
      <c r="A655" s="15">
        <v>1410059810</v>
      </c>
      <c r="B655" s="16" t="s">
        <v>664</v>
      </c>
      <c r="C655" s="53">
        <v>412523249964</v>
      </c>
      <c r="D655" s="53">
        <v>0</v>
      </c>
    </row>
    <row r="656" spans="1:4">
      <c r="A656" s="15">
        <v>1410059811</v>
      </c>
      <c r="B656" s="16" t="s">
        <v>627</v>
      </c>
      <c r="C656" s="53">
        <v>-725522571199</v>
      </c>
      <c r="D656" s="53">
        <v>0</v>
      </c>
    </row>
    <row r="657" spans="1:4">
      <c r="A657" s="728">
        <v>1410059812</v>
      </c>
      <c r="B657" s="733" t="s">
        <v>4027</v>
      </c>
      <c r="C657" s="53">
        <v>-218174719555</v>
      </c>
      <c r="D657" s="53">
        <v>0</v>
      </c>
    </row>
    <row r="658" spans="1:4">
      <c r="A658" s="15">
        <v>1410059813</v>
      </c>
      <c r="B658" s="16" t="s">
        <v>639</v>
      </c>
      <c r="C658" s="53">
        <v>-21812613989</v>
      </c>
      <c r="D658" s="53">
        <v>0</v>
      </c>
    </row>
    <row r="659" spans="1:4">
      <c r="A659" s="15">
        <v>1410059814</v>
      </c>
      <c r="B659" s="16" t="s">
        <v>630</v>
      </c>
      <c r="C659" s="53">
        <v>-22229877705</v>
      </c>
      <c r="D659" s="53">
        <v>0</v>
      </c>
    </row>
    <row r="660" spans="1:4">
      <c r="A660" s="15">
        <v>1410059815</v>
      </c>
      <c r="B660" s="16" t="s">
        <v>665</v>
      </c>
      <c r="C660" s="53">
        <v>297058674725</v>
      </c>
      <c r="D660" s="53">
        <v>0</v>
      </c>
    </row>
    <row r="661" spans="1:4">
      <c r="A661" s="15">
        <v>1410059817</v>
      </c>
      <c r="B661" s="16" t="s">
        <v>666</v>
      </c>
      <c r="C661" s="53">
        <v>16461078324</v>
      </c>
      <c r="D661" s="53">
        <v>0</v>
      </c>
    </row>
    <row r="662" spans="1:4">
      <c r="A662" s="15">
        <v>1410059818</v>
      </c>
      <c r="B662" s="16" t="s">
        <v>667</v>
      </c>
      <c r="C662" s="53">
        <v>-9977041077</v>
      </c>
      <c r="D662" s="53">
        <v>0</v>
      </c>
    </row>
    <row r="663" spans="1:4">
      <c r="A663" s="15">
        <v>1410059819</v>
      </c>
      <c r="B663" s="16" t="s">
        <v>668</v>
      </c>
      <c r="C663" s="53">
        <v>-3513272997</v>
      </c>
      <c r="D663" s="53">
        <v>0</v>
      </c>
    </row>
    <row r="664" spans="1:4">
      <c r="A664" s="15">
        <v>1410059820</v>
      </c>
      <c r="B664" s="16" t="s">
        <v>3172</v>
      </c>
      <c r="C664" s="53">
        <v>0</v>
      </c>
      <c r="D664" s="53">
        <v>0</v>
      </c>
    </row>
    <row r="665" spans="1:4">
      <c r="A665" s="15">
        <v>1410059821</v>
      </c>
      <c r="B665" s="16" t="s">
        <v>669</v>
      </c>
      <c r="C665" s="53">
        <v>-502355508</v>
      </c>
      <c r="D665" s="53">
        <v>0</v>
      </c>
    </row>
    <row r="666" spans="1:4">
      <c r="A666" s="15">
        <v>1410059822</v>
      </c>
      <c r="B666" s="16" t="s">
        <v>4028</v>
      </c>
      <c r="C666" s="53">
        <v>-8707546625</v>
      </c>
      <c r="D666" s="53">
        <v>0</v>
      </c>
    </row>
    <row r="667" spans="1:4">
      <c r="A667" s="15">
        <v>1410059823</v>
      </c>
      <c r="B667" s="16" t="s">
        <v>670</v>
      </c>
      <c r="C667" s="53">
        <v>-22812386</v>
      </c>
      <c r="D667" s="53">
        <v>0</v>
      </c>
    </row>
    <row r="668" spans="1:4">
      <c r="A668" s="15">
        <v>1410059824</v>
      </c>
      <c r="B668" s="16" t="s">
        <v>671</v>
      </c>
      <c r="C668" s="53">
        <v>-4504727873</v>
      </c>
      <c r="D668" s="53">
        <v>0</v>
      </c>
    </row>
    <row r="669" spans="1:4">
      <c r="A669" s="15">
        <v>1410059825</v>
      </c>
      <c r="B669" s="16" t="s">
        <v>3168</v>
      </c>
      <c r="C669" s="53">
        <v>55439782984</v>
      </c>
      <c r="D669" s="53">
        <v>0</v>
      </c>
    </row>
    <row r="670" spans="1:4">
      <c r="A670" s="15">
        <v>1410059826</v>
      </c>
      <c r="B670" s="16" t="s">
        <v>4029</v>
      </c>
      <c r="C670" s="53">
        <v>686912602</v>
      </c>
      <c r="D670" s="53">
        <v>0</v>
      </c>
    </row>
    <row r="671" spans="1:4">
      <c r="A671" s="15">
        <v>1410059827</v>
      </c>
      <c r="B671" s="16" t="s">
        <v>4030</v>
      </c>
      <c r="C671" s="53">
        <v>0</v>
      </c>
      <c r="D671" s="53">
        <v>0</v>
      </c>
    </row>
    <row r="672" spans="1:4">
      <c r="A672" s="15">
        <v>1410059828</v>
      </c>
      <c r="B672" s="16" t="s">
        <v>672</v>
      </c>
      <c r="C672" s="53">
        <v>5791334645</v>
      </c>
      <c r="D672" s="53">
        <v>0</v>
      </c>
    </row>
    <row r="673" spans="1:4">
      <c r="A673" s="15">
        <v>1410059829</v>
      </c>
      <c r="B673" s="16" t="s">
        <v>4031</v>
      </c>
      <c r="C673" s="53">
        <v>51443535197</v>
      </c>
      <c r="D673" s="53">
        <v>0</v>
      </c>
    </row>
    <row r="674" spans="1:4">
      <c r="A674" s="15">
        <v>1410059830</v>
      </c>
      <c r="B674" s="16" t="s">
        <v>4032</v>
      </c>
      <c r="C674" s="53">
        <v>22812386</v>
      </c>
      <c r="D674" s="53">
        <v>0</v>
      </c>
    </row>
    <row r="675" spans="1:4">
      <c r="A675" s="15">
        <v>1410059831</v>
      </c>
      <c r="B675" s="16" t="s">
        <v>4033</v>
      </c>
      <c r="C675" s="53">
        <v>7096059038</v>
      </c>
      <c r="D675" s="53">
        <v>0</v>
      </c>
    </row>
    <row r="676" spans="1:4">
      <c r="A676" s="15">
        <v>1410059832</v>
      </c>
      <c r="B676" s="16" t="s">
        <v>4034</v>
      </c>
      <c r="C676" s="53">
        <v>-9176012036</v>
      </c>
      <c r="D676" s="53">
        <v>0</v>
      </c>
    </row>
    <row r="677" spans="1:4">
      <c r="A677" s="15">
        <v>1410059833</v>
      </c>
      <c r="B677" s="16" t="s">
        <v>4035</v>
      </c>
      <c r="C677" s="53">
        <v>305914137</v>
      </c>
      <c r="D677" s="53">
        <v>0</v>
      </c>
    </row>
    <row r="678" spans="1:4">
      <c r="A678" s="15">
        <v>1410059900</v>
      </c>
      <c r="B678" s="16" t="s">
        <v>4025</v>
      </c>
      <c r="C678" s="53">
        <v>-55558180650</v>
      </c>
      <c r="D678" s="53">
        <v>0</v>
      </c>
    </row>
    <row r="679" spans="1:4">
      <c r="A679" s="15">
        <v>1410059901</v>
      </c>
      <c r="B679" s="16" t="s">
        <v>632</v>
      </c>
      <c r="C679" s="53">
        <v>4977161707</v>
      </c>
      <c r="D679" s="53">
        <v>0</v>
      </c>
    </row>
    <row r="680" spans="1:4">
      <c r="A680" s="15">
        <v>1410059902</v>
      </c>
      <c r="B680" s="16" t="s">
        <v>4036</v>
      </c>
      <c r="C680" s="53">
        <v>9593430849</v>
      </c>
      <c r="D680" s="53">
        <v>0</v>
      </c>
    </row>
    <row r="681" spans="1:4">
      <c r="A681" s="15">
        <v>1410059903</v>
      </c>
      <c r="B681" s="16" t="s">
        <v>1903</v>
      </c>
      <c r="C681" s="53">
        <v>101474641</v>
      </c>
      <c r="D681" s="53">
        <v>0</v>
      </c>
    </row>
    <row r="682" spans="1:4">
      <c r="A682" s="15">
        <v>1410059904</v>
      </c>
      <c r="B682" s="16" t="s">
        <v>634</v>
      </c>
      <c r="C682" s="53">
        <v>16297726485</v>
      </c>
      <c r="D682" s="53">
        <v>0</v>
      </c>
    </row>
    <row r="683" spans="1:4">
      <c r="A683" s="15">
        <v>1410059905</v>
      </c>
      <c r="B683" s="16" t="s">
        <v>3173</v>
      </c>
      <c r="C683" s="53">
        <v>1156076767</v>
      </c>
      <c r="D683" s="53">
        <v>0</v>
      </c>
    </row>
    <row r="684" spans="1:4">
      <c r="A684" s="15">
        <v>1410059907</v>
      </c>
      <c r="B684" s="16" t="s">
        <v>664</v>
      </c>
      <c r="C684" s="53">
        <v>49579359332</v>
      </c>
      <c r="D684" s="53">
        <v>0</v>
      </c>
    </row>
    <row r="685" spans="1:4">
      <c r="A685" s="15">
        <v>1410059908</v>
      </c>
      <c r="B685" s="16" t="s">
        <v>627</v>
      </c>
      <c r="C685" s="53">
        <v>-45280325367</v>
      </c>
      <c r="D685" s="53">
        <v>0</v>
      </c>
    </row>
    <row r="686" spans="1:4">
      <c r="A686" s="15">
        <v>1410059909</v>
      </c>
      <c r="B686" s="16" t="s">
        <v>4037</v>
      </c>
      <c r="C686" s="53">
        <v>-13057087026</v>
      </c>
      <c r="D686" s="53">
        <v>0</v>
      </c>
    </row>
    <row r="687" spans="1:4">
      <c r="A687" s="15">
        <v>1410059910</v>
      </c>
      <c r="B687" s="16" t="s">
        <v>1903</v>
      </c>
      <c r="C687" s="53">
        <v>-101474641</v>
      </c>
      <c r="D687" s="53">
        <v>0</v>
      </c>
    </row>
    <row r="688" spans="1:4">
      <c r="A688" s="15">
        <v>1410059911</v>
      </c>
      <c r="B688" s="16" t="s">
        <v>637</v>
      </c>
      <c r="C688" s="53">
        <v>-46785214898</v>
      </c>
      <c r="D688" s="53">
        <v>0</v>
      </c>
    </row>
    <row r="689" spans="1:4">
      <c r="A689" s="15">
        <v>1410059912</v>
      </c>
      <c r="B689" s="16" t="s">
        <v>638</v>
      </c>
      <c r="C689" s="53">
        <v>-1156076769</v>
      </c>
      <c r="D689" s="53">
        <v>0</v>
      </c>
    </row>
    <row r="690" spans="1:4">
      <c r="A690" s="15">
        <v>1410059913</v>
      </c>
      <c r="B690" s="16" t="s">
        <v>4038</v>
      </c>
      <c r="C690" s="53">
        <v>0</v>
      </c>
      <c r="D690" s="53">
        <v>0</v>
      </c>
    </row>
    <row r="691" spans="1:4">
      <c r="A691" s="15">
        <v>1410059914</v>
      </c>
      <c r="B691" s="16" t="s">
        <v>630</v>
      </c>
      <c r="C691" s="53">
        <v>-4691304419</v>
      </c>
      <c r="D691" s="53">
        <v>0</v>
      </c>
    </row>
    <row r="692" spans="1:4">
      <c r="A692" s="15">
        <v>1410059915</v>
      </c>
      <c r="B692" s="16" t="s">
        <v>661</v>
      </c>
      <c r="C692" s="53">
        <v>2048400765</v>
      </c>
      <c r="D692" s="53">
        <v>0</v>
      </c>
    </row>
    <row r="693" spans="1:4">
      <c r="A693" s="15">
        <v>1410101892</v>
      </c>
      <c r="B693" s="16" t="s">
        <v>673</v>
      </c>
      <c r="C693" s="53">
        <v>73057920000</v>
      </c>
      <c r="D693" s="53">
        <v>0</v>
      </c>
    </row>
    <row r="694" spans="1:4">
      <c r="A694" s="15">
        <v>1410107150</v>
      </c>
      <c r="B694" s="16" t="s">
        <v>3513</v>
      </c>
      <c r="C694" s="53">
        <v>0</v>
      </c>
      <c r="D694" s="53">
        <v>0</v>
      </c>
    </row>
    <row r="695" spans="1:4">
      <c r="A695" s="15">
        <v>1410107200</v>
      </c>
      <c r="B695" s="16" t="s">
        <v>3514</v>
      </c>
      <c r="C695" s="53">
        <v>0</v>
      </c>
      <c r="D695" s="53">
        <v>0</v>
      </c>
    </row>
    <row r="696" spans="1:4">
      <c r="A696" s="15">
        <v>1410107201</v>
      </c>
      <c r="B696" s="16" t="s">
        <v>4039</v>
      </c>
      <c r="C696" s="53">
        <v>126528723</v>
      </c>
      <c r="D696" s="53">
        <v>0</v>
      </c>
    </row>
    <row r="697" spans="1:4">
      <c r="A697" s="15">
        <v>1410109001</v>
      </c>
      <c r="B697" s="16" t="s">
        <v>674</v>
      </c>
      <c r="C697" s="53">
        <v>623540318327</v>
      </c>
      <c r="D697" s="53">
        <v>0</v>
      </c>
    </row>
    <row r="698" spans="1:4">
      <c r="A698" s="15">
        <v>1410109002</v>
      </c>
      <c r="B698" s="16" t="s">
        <v>675</v>
      </c>
      <c r="C698" s="53">
        <v>31279642022</v>
      </c>
      <c r="D698" s="53">
        <v>0</v>
      </c>
    </row>
    <row r="699" spans="1:4">
      <c r="A699" s="15">
        <v>1410109006</v>
      </c>
      <c r="B699" s="16" t="s">
        <v>676</v>
      </c>
      <c r="C699" s="53">
        <v>1258747995424</v>
      </c>
      <c r="D699" s="53">
        <v>0</v>
      </c>
    </row>
    <row r="700" spans="1:4">
      <c r="A700" s="15">
        <v>1410109007</v>
      </c>
      <c r="B700" s="16" t="s">
        <v>677</v>
      </c>
      <c r="C700" s="53">
        <v>28131646599</v>
      </c>
      <c r="D700" s="53">
        <v>0</v>
      </c>
    </row>
    <row r="701" spans="1:4">
      <c r="A701" s="15">
        <v>1410109020</v>
      </c>
      <c r="B701" s="16" t="s">
        <v>678</v>
      </c>
      <c r="C701" s="53">
        <v>8621658521</v>
      </c>
      <c r="D701" s="53">
        <v>0</v>
      </c>
    </row>
    <row r="702" spans="1:4">
      <c r="A702" s="15">
        <v>1410109021</v>
      </c>
      <c r="B702" s="16" t="s">
        <v>4040</v>
      </c>
      <c r="C702" s="53">
        <v>16292563205</v>
      </c>
      <c r="D702" s="53">
        <v>0</v>
      </c>
    </row>
    <row r="703" spans="1:4">
      <c r="A703" s="15">
        <v>1410109034</v>
      </c>
      <c r="B703" s="16" t="s">
        <v>3174</v>
      </c>
      <c r="C703" s="53">
        <v>2033171004</v>
      </c>
      <c r="D703" s="53">
        <v>0</v>
      </c>
    </row>
    <row r="704" spans="1:4">
      <c r="A704" s="15">
        <v>1410109201</v>
      </c>
      <c r="B704" s="16" t="s">
        <v>674</v>
      </c>
      <c r="C704" s="53">
        <v>3611406941</v>
      </c>
      <c r="D704" s="53">
        <v>0</v>
      </c>
    </row>
    <row r="705" spans="1:4">
      <c r="A705" s="15">
        <v>1410109202</v>
      </c>
      <c r="B705" s="16" t="s">
        <v>675</v>
      </c>
      <c r="C705" s="53">
        <v>1487068672</v>
      </c>
      <c r="D705" s="53">
        <v>0</v>
      </c>
    </row>
    <row r="706" spans="1:4">
      <c r="A706" s="15">
        <v>1410109203</v>
      </c>
      <c r="B706" s="16" t="s">
        <v>679</v>
      </c>
      <c r="C706" s="53">
        <v>3162601770</v>
      </c>
      <c r="D706" s="53">
        <v>0</v>
      </c>
    </row>
    <row r="707" spans="1:4">
      <c r="A707" s="15">
        <v>1410109204</v>
      </c>
      <c r="B707" s="16" t="s">
        <v>1903</v>
      </c>
      <c r="C707" s="53">
        <v>37227281</v>
      </c>
      <c r="D707" s="53">
        <v>0</v>
      </c>
    </row>
    <row r="708" spans="1:4">
      <c r="A708" s="15">
        <v>1410109206</v>
      </c>
      <c r="B708" s="16" t="s">
        <v>680</v>
      </c>
      <c r="C708" s="53">
        <v>27109769284</v>
      </c>
      <c r="D708" s="53">
        <v>0</v>
      </c>
    </row>
    <row r="709" spans="1:4">
      <c r="A709" s="15">
        <v>1410109207</v>
      </c>
      <c r="B709" s="16" t="s">
        <v>4041</v>
      </c>
      <c r="C709" s="53">
        <v>773441720</v>
      </c>
      <c r="D709" s="53">
        <v>0</v>
      </c>
    </row>
    <row r="710" spans="1:4">
      <c r="A710" s="15">
        <v>1410109208</v>
      </c>
      <c r="B710" s="16" t="s">
        <v>3515</v>
      </c>
      <c r="C710" s="53">
        <v>18182823725</v>
      </c>
      <c r="D710" s="53">
        <v>0</v>
      </c>
    </row>
    <row r="711" spans="1:4">
      <c r="A711" s="15">
        <v>1410109231</v>
      </c>
      <c r="B711" s="16" t="s">
        <v>696</v>
      </c>
      <c r="C711" s="53">
        <v>0</v>
      </c>
      <c r="D711" s="53">
        <v>0</v>
      </c>
    </row>
    <row r="712" spans="1:4">
      <c r="A712" s="15">
        <v>1410109404</v>
      </c>
      <c r="B712" s="16" t="s">
        <v>681</v>
      </c>
      <c r="C712" s="53">
        <v>2528792511</v>
      </c>
      <c r="D712" s="53">
        <v>0</v>
      </c>
    </row>
    <row r="713" spans="1:4">
      <c r="A713" s="15">
        <v>1410109405</v>
      </c>
      <c r="B713" s="16" t="s">
        <v>682</v>
      </c>
      <c r="C713" s="53">
        <v>14522172654</v>
      </c>
      <c r="D713" s="53">
        <v>0</v>
      </c>
    </row>
    <row r="714" spans="1:4">
      <c r="A714" s="15">
        <v>1410109406</v>
      </c>
      <c r="B714" s="16" t="s">
        <v>683</v>
      </c>
      <c r="C714" s="53">
        <v>42240724</v>
      </c>
      <c r="D714" s="53">
        <v>0</v>
      </c>
    </row>
    <row r="715" spans="1:4">
      <c r="A715" s="15">
        <v>1410109409</v>
      </c>
      <c r="B715" s="16" t="s">
        <v>684</v>
      </c>
      <c r="C715" s="53">
        <v>-396196885</v>
      </c>
      <c r="D715" s="53">
        <v>0</v>
      </c>
    </row>
    <row r="716" spans="1:4">
      <c r="A716" s="15">
        <v>1410109410</v>
      </c>
      <c r="B716" s="16" t="s">
        <v>685</v>
      </c>
      <c r="C716" s="53">
        <v>-956452</v>
      </c>
      <c r="D716" s="53">
        <v>0</v>
      </c>
    </row>
    <row r="717" spans="1:4">
      <c r="A717" s="15">
        <v>1410109413</v>
      </c>
      <c r="B717" s="16" t="s">
        <v>686</v>
      </c>
      <c r="C717" s="53">
        <v>230028173</v>
      </c>
      <c r="D717" s="53">
        <v>0</v>
      </c>
    </row>
    <row r="718" spans="1:4">
      <c r="A718" s="15">
        <v>1410109414</v>
      </c>
      <c r="B718" s="16" t="s">
        <v>4042</v>
      </c>
      <c r="C718" s="53">
        <v>956452</v>
      </c>
      <c r="D718" s="53">
        <v>0</v>
      </c>
    </row>
    <row r="719" spans="1:4">
      <c r="A719" s="15">
        <v>1410109418</v>
      </c>
      <c r="B719" s="16" t="s">
        <v>4043</v>
      </c>
      <c r="C719" s="53">
        <v>0</v>
      </c>
      <c r="D719" s="53">
        <v>0</v>
      </c>
    </row>
    <row r="720" spans="1:4">
      <c r="A720" s="15">
        <v>1410109484</v>
      </c>
      <c r="B720" s="16" t="s">
        <v>3383</v>
      </c>
      <c r="C720" s="53">
        <v>0</v>
      </c>
      <c r="D720" s="53">
        <v>0</v>
      </c>
    </row>
    <row r="721" spans="1:4">
      <c r="A721" s="15">
        <v>1410109508</v>
      </c>
      <c r="B721" s="16" t="s">
        <v>1905</v>
      </c>
      <c r="C721" s="53">
        <v>0</v>
      </c>
      <c r="D721" s="53">
        <v>0</v>
      </c>
    </row>
    <row r="722" spans="1:4">
      <c r="A722" s="15">
        <v>1410109509</v>
      </c>
      <c r="B722" s="16" t="s">
        <v>1906</v>
      </c>
      <c r="C722" s="53">
        <v>0</v>
      </c>
      <c r="D722" s="53">
        <v>0</v>
      </c>
    </row>
    <row r="723" spans="1:4">
      <c r="A723" s="15">
        <v>1410109542</v>
      </c>
      <c r="B723" s="16" t="s">
        <v>688</v>
      </c>
      <c r="C723" s="53">
        <v>2207604</v>
      </c>
      <c r="D723" s="53">
        <v>0</v>
      </c>
    </row>
    <row r="724" spans="1:4">
      <c r="A724" s="15">
        <v>1410109601</v>
      </c>
      <c r="B724" s="16" t="s">
        <v>674</v>
      </c>
      <c r="C724" s="53">
        <v>21778448125</v>
      </c>
      <c r="D724" s="53">
        <v>0</v>
      </c>
    </row>
    <row r="725" spans="1:4">
      <c r="A725" s="15">
        <v>1410109602</v>
      </c>
      <c r="B725" s="16" t="s">
        <v>689</v>
      </c>
      <c r="C725" s="53">
        <v>6509224911</v>
      </c>
      <c r="D725" s="53">
        <v>0</v>
      </c>
    </row>
    <row r="726" spans="1:4">
      <c r="A726" s="15">
        <v>1410109603</v>
      </c>
      <c r="B726" s="16" t="s">
        <v>673</v>
      </c>
      <c r="C726" s="53">
        <v>3149989587</v>
      </c>
      <c r="D726" s="53">
        <v>0</v>
      </c>
    </row>
    <row r="727" spans="1:4">
      <c r="A727" s="15">
        <v>1410109604</v>
      </c>
      <c r="B727" s="16" t="s">
        <v>1893</v>
      </c>
      <c r="C727" s="53">
        <v>35469170</v>
      </c>
      <c r="D727" s="53">
        <v>0</v>
      </c>
    </row>
    <row r="728" spans="1:4">
      <c r="A728" s="15">
        <v>1410109606</v>
      </c>
      <c r="B728" s="16" t="s">
        <v>690</v>
      </c>
      <c r="C728" s="53">
        <v>1427871</v>
      </c>
      <c r="D728" s="53">
        <v>0</v>
      </c>
    </row>
    <row r="729" spans="1:4">
      <c r="A729" s="15">
        <v>1410109701</v>
      </c>
      <c r="B729" s="16" t="s">
        <v>4044</v>
      </c>
      <c r="C729" s="53">
        <v>99721709905</v>
      </c>
      <c r="D729" s="53">
        <v>0</v>
      </c>
    </row>
    <row r="730" spans="1:4">
      <c r="A730" s="15">
        <v>1410109702</v>
      </c>
      <c r="B730" s="16" t="s">
        <v>689</v>
      </c>
      <c r="C730" s="53">
        <v>60736506813</v>
      </c>
      <c r="D730" s="53">
        <v>0</v>
      </c>
    </row>
    <row r="731" spans="1:4">
      <c r="A731" s="15">
        <v>1410109703</v>
      </c>
      <c r="B731" s="16" t="s">
        <v>4045</v>
      </c>
      <c r="C731" s="53">
        <v>92854720</v>
      </c>
      <c r="D731" s="53">
        <v>0</v>
      </c>
    </row>
    <row r="732" spans="1:4">
      <c r="A732" s="15">
        <v>1410109704</v>
      </c>
      <c r="B732" s="16" t="s">
        <v>691</v>
      </c>
      <c r="C732" s="53">
        <v>2067457846</v>
      </c>
      <c r="D732" s="53">
        <v>0</v>
      </c>
    </row>
    <row r="733" spans="1:4">
      <c r="A733" s="15">
        <v>1410109705</v>
      </c>
      <c r="B733" s="16" t="s">
        <v>4046</v>
      </c>
      <c r="C733" s="53">
        <v>280563882944</v>
      </c>
      <c r="D733" s="53">
        <v>0</v>
      </c>
    </row>
    <row r="734" spans="1:4">
      <c r="A734" s="15">
        <v>1410109706</v>
      </c>
      <c r="B734" s="16" t="s">
        <v>692</v>
      </c>
      <c r="C734" s="53">
        <v>154795107</v>
      </c>
      <c r="D734" s="53">
        <v>0</v>
      </c>
    </row>
    <row r="735" spans="1:4">
      <c r="A735" s="15">
        <v>1410109707</v>
      </c>
      <c r="B735" s="16" t="s">
        <v>693</v>
      </c>
      <c r="C735" s="53">
        <v>3629491818</v>
      </c>
      <c r="D735" s="53">
        <v>0</v>
      </c>
    </row>
    <row r="736" spans="1:4">
      <c r="A736" s="15">
        <v>1410109715</v>
      </c>
      <c r="B736" s="16" t="s">
        <v>3248</v>
      </c>
      <c r="C736" s="53">
        <v>1476007764</v>
      </c>
      <c r="D736" s="53">
        <v>0</v>
      </c>
    </row>
    <row r="737" spans="1:4">
      <c r="A737" s="15">
        <v>1410109720</v>
      </c>
      <c r="B737" s="16" t="s">
        <v>4047</v>
      </c>
      <c r="C737" s="53">
        <v>286281514</v>
      </c>
      <c r="D737" s="53">
        <v>0</v>
      </c>
    </row>
    <row r="738" spans="1:4">
      <c r="A738" s="15">
        <v>1410109721</v>
      </c>
      <c r="B738" s="16" t="s">
        <v>691</v>
      </c>
      <c r="C738" s="53">
        <v>8074395</v>
      </c>
      <c r="D738" s="53">
        <v>0</v>
      </c>
    </row>
    <row r="739" spans="1:4">
      <c r="A739" s="15">
        <v>1410109722</v>
      </c>
      <c r="B739" s="16" t="s">
        <v>4048</v>
      </c>
      <c r="C739" s="53">
        <v>287743206</v>
      </c>
      <c r="D739" s="53">
        <v>0</v>
      </c>
    </row>
    <row r="740" spans="1:4">
      <c r="A740" s="15">
        <v>1410109723</v>
      </c>
      <c r="B740" s="16" t="s">
        <v>4049</v>
      </c>
      <c r="C740" s="53">
        <v>152967620</v>
      </c>
      <c r="D740" s="53">
        <v>0</v>
      </c>
    </row>
    <row r="741" spans="1:4">
      <c r="A741" s="15">
        <v>1410109724</v>
      </c>
      <c r="B741" s="16" t="s">
        <v>694</v>
      </c>
      <c r="C741" s="53">
        <v>6287303</v>
      </c>
      <c r="D741" s="53">
        <v>0</v>
      </c>
    </row>
    <row r="742" spans="1:4">
      <c r="A742" s="15">
        <v>1410109725</v>
      </c>
      <c r="B742" s="16" t="s">
        <v>695</v>
      </c>
      <c r="C742" s="53">
        <v>130197038135</v>
      </c>
      <c r="D742" s="53">
        <v>0</v>
      </c>
    </row>
    <row r="743" spans="1:4">
      <c r="A743" s="15">
        <v>1410109727</v>
      </c>
      <c r="B743" s="16" t="s">
        <v>3516</v>
      </c>
      <c r="C743" s="53">
        <v>1816622</v>
      </c>
      <c r="D743" s="53">
        <v>0</v>
      </c>
    </row>
    <row r="744" spans="1:4">
      <c r="A744" s="15">
        <v>1410109741</v>
      </c>
      <c r="B744" s="16" t="s">
        <v>4706</v>
      </c>
      <c r="C744" s="53">
        <v>13002902983</v>
      </c>
      <c r="D744" s="53">
        <v>0</v>
      </c>
    </row>
    <row r="745" spans="1:4">
      <c r="A745" s="15">
        <v>1410109742</v>
      </c>
      <c r="B745" s="16" t="s">
        <v>4707</v>
      </c>
      <c r="C745" s="53">
        <v>2732693310</v>
      </c>
      <c r="D745" s="53">
        <v>0</v>
      </c>
    </row>
    <row r="746" spans="1:4">
      <c r="A746" s="15">
        <v>1410109743</v>
      </c>
      <c r="B746" s="16" t="s">
        <v>5001</v>
      </c>
      <c r="C746" s="53">
        <v>2335763408</v>
      </c>
      <c r="D746" s="53">
        <v>0</v>
      </c>
    </row>
    <row r="747" spans="1:4">
      <c r="A747" s="15">
        <v>1410109745</v>
      </c>
      <c r="B747" s="16" t="s">
        <v>4708</v>
      </c>
      <c r="C747" s="53">
        <v>4293209964</v>
      </c>
      <c r="D747" s="53">
        <v>0</v>
      </c>
    </row>
    <row r="748" spans="1:4">
      <c r="A748" s="15">
        <v>1410109746</v>
      </c>
      <c r="B748" s="16" t="s">
        <v>4709</v>
      </c>
      <c r="C748" s="53">
        <v>104892821462</v>
      </c>
      <c r="D748" s="53">
        <v>0</v>
      </c>
    </row>
    <row r="749" spans="1:4">
      <c r="A749" s="15">
        <v>1410109748</v>
      </c>
      <c r="B749" s="16" t="s">
        <v>5002</v>
      </c>
      <c r="C749" s="53">
        <v>388770021</v>
      </c>
      <c r="D749" s="53">
        <v>0</v>
      </c>
    </row>
    <row r="750" spans="1:4">
      <c r="A750" s="15">
        <v>1410109800</v>
      </c>
      <c r="B750" s="16" t="s">
        <v>4050</v>
      </c>
      <c r="C750" s="53">
        <v>-3989735436</v>
      </c>
      <c r="D750" s="53">
        <v>0</v>
      </c>
    </row>
    <row r="751" spans="1:4">
      <c r="A751" s="15">
        <v>1410109801</v>
      </c>
      <c r="B751" s="16" t="s">
        <v>696</v>
      </c>
      <c r="C751" s="53">
        <v>2405787233</v>
      </c>
      <c r="D751" s="53">
        <v>0</v>
      </c>
    </row>
    <row r="752" spans="1:4">
      <c r="A752" s="15">
        <v>1410109802</v>
      </c>
      <c r="B752" s="16" t="s">
        <v>674</v>
      </c>
      <c r="C752" s="53">
        <v>97403282001</v>
      </c>
      <c r="D752" s="53">
        <v>0</v>
      </c>
    </row>
    <row r="753" spans="1:4">
      <c r="A753" s="15">
        <v>1410109803</v>
      </c>
      <c r="B753" s="16" t="s">
        <v>4051</v>
      </c>
      <c r="C753" s="53">
        <v>9735155875</v>
      </c>
      <c r="D753" s="53">
        <v>0</v>
      </c>
    </row>
    <row r="754" spans="1:4">
      <c r="A754" s="15">
        <v>1410109804</v>
      </c>
      <c r="B754" s="16" t="s">
        <v>1896</v>
      </c>
      <c r="C754" s="53">
        <v>775165504</v>
      </c>
      <c r="D754" s="53">
        <v>0</v>
      </c>
    </row>
    <row r="755" spans="1:4">
      <c r="A755" s="15">
        <v>1410109805</v>
      </c>
      <c r="B755" s="16" t="s">
        <v>4710</v>
      </c>
      <c r="C755" s="53">
        <v>0</v>
      </c>
      <c r="D755" s="53">
        <v>0</v>
      </c>
    </row>
    <row r="756" spans="1:4">
      <c r="A756" s="15">
        <v>1410109806</v>
      </c>
      <c r="B756" s="16" t="s">
        <v>687</v>
      </c>
      <c r="C756" s="53">
        <v>237373648064</v>
      </c>
      <c r="D756" s="53">
        <v>0</v>
      </c>
    </row>
    <row r="757" spans="1:4">
      <c r="A757" s="15">
        <v>1410109808</v>
      </c>
      <c r="B757" s="16" t="s">
        <v>689</v>
      </c>
      <c r="C757" s="53">
        <v>-8300376710</v>
      </c>
      <c r="D757" s="53">
        <v>0</v>
      </c>
    </row>
    <row r="758" spans="1:4">
      <c r="A758" s="15">
        <v>1410109809</v>
      </c>
      <c r="B758" s="16" t="s">
        <v>4052</v>
      </c>
      <c r="C758" s="53">
        <v>1870588745</v>
      </c>
      <c r="D758" s="53">
        <v>0</v>
      </c>
    </row>
    <row r="759" spans="1:4">
      <c r="A759" s="15">
        <v>1410109810</v>
      </c>
      <c r="B759" s="16" t="s">
        <v>697</v>
      </c>
      <c r="C759" s="53">
        <v>32060168048</v>
      </c>
      <c r="D759" s="53">
        <v>0</v>
      </c>
    </row>
    <row r="760" spans="1:4">
      <c r="A760" s="15">
        <v>1410109811</v>
      </c>
      <c r="B760" s="16" t="s">
        <v>673</v>
      </c>
      <c r="C760" s="53">
        <v>-226641367351</v>
      </c>
      <c r="D760" s="53">
        <v>0</v>
      </c>
    </row>
    <row r="761" spans="1:4">
      <c r="A761" s="15">
        <v>1410109812</v>
      </c>
      <c r="B761" s="16" t="s">
        <v>3175</v>
      </c>
      <c r="C761" s="53">
        <v>79847971638</v>
      </c>
      <c r="D761" s="53">
        <v>0</v>
      </c>
    </row>
    <row r="762" spans="1:4">
      <c r="A762" s="15">
        <v>1410109813</v>
      </c>
      <c r="B762" s="16" t="s">
        <v>684</v>
      </c>
      <c r="C762" s="53">
        <v>-6875416309</v>
      </c>
      <c r="D762" s="53">
        <v>0</v>
      </c>
    </row>
    <row r="763" spans="1:4">
      <c r="A763" s="15">
        <v>1410109814</v>
      </c>
      <c r="B763" s="16" t="s">
        <v>685</v>
      </c>
      <c r="C763" s="53">
        <v>3440628262</v>
      </c>
      <c r="D763" s="53">
        <v>0</v>
      </c>
    </row>
    <row r="764" spans="1:4">
      <c r="A764" s="15">
        <v>1410109815</v>
      </c>
      <c r="B764" s="16" t="s">
        <v>698</v>
      </c>
      <c r="C764" s="53">
        <v>23471170677</v>
      </c>
      <c r="D764" s="53">
        <v>0</v>
      </c>
    </row>
    <row r="765" spans="1:4">
      <c r="A765" s="15">
        <v>1410109817</v>
      </c>
      <c r="B765" s="16" t="s">
        <v>699</v>
      </c>
      <c r="C765" s="53">
        <v>1198562435</v>
      </c>
      <c r="D765" s="53">
        <v>0</v>
      </c>
    </row>
    <row r="766" spans="1:4">
      <c r="A766" s="15">
        <v>1410109818</v>
      </c>
      <c r="B766" s="16" t="s">
        <v>700</v>
      </c>
      <c r="C766" s="53">
        <v>-19157643653</v>
      </c>
      <c r="D766" s="53">
        <v>0</v>
      </c>
    </row>
    <row r="767" spans="1:4">
      <c r="A767" s="15">
        <v>1410109819</v>
      </c>
      <c r="B767" s="16" t="s">
        <v>4053</v>
      </c>
      <c r="C767" s="53">
        <v>-2075375693</v>
      </c>
      <c r="D767" s="53">
        <v>0</v>
      </c>
    </row>
    <row r="768" spans="1:4">
      <c r="A768" s="15">
        <v>1410109820</v>
      </c>
      <c r="B768" s="16" t="s">
        <v>4054</v>
      </c>
      <c r="C768" s="53">
        <v>0</v>
      </c>
      <c r="D768" s="53">
        <v>0</v>
      </c>
    </row>
    <row r="769" spans="1:4">
      <c r="A769" s="15">
        <v>1410109821</v>
      </c>
      <c r="B769" s="16" t="s">
        <v>701</v>
      </c>
      <c r="C769" s="53">
        <v>710802562</v>
      </c>
      <c r="D769" s="53">
        <v>0</v>
      </c>
    </row>
    <row r="770" spans="1:4">
      <c r="A770" s="15">
        <v>1410109822</v>
      </c>
      <c r="B770" s="16" t="s">
        <v>702</v>
      </c>
      <c r="C770" s="53">
        <v>-46444551604</v>
      </c>
      <c r="D770" s="53">
        <v>0</v>
      </c>
    </row>
    <row r="771" spans="1:4">
      <c r="A771" s="15">
        <v>1410109823</v>
      </c>
      <c r="B771" s="16" t="s">
        <v>703</v>
      </c>
      <c r="C771" s="53">
        <v>-154795107</v>
      </c>
      <c r="D771" s="53">
        <v>0</v>
      </c>
    </row>
    <row r="772" spans="1:4">
      <c r="A772" s="15">
        <v>1410109824</v>
      </c>
      <c r="B772" s="16" t="s">
        <v>704</v>
      </c>
      <c r="C772" s="53">
        <v>-543470475</v>
      </c>
      <c r="D772" s="53">
        <v>0</v>
      </c>
    </row>
    <row r="773" spans="1:4">
      <c r="A773" s="15">
        <v>1410109825</v>
      </c>
      <c r="B773" s="16" t="s">
        <v>3176</v>
      </c>
      <c r="C773" s="53">
        <v>4374352784</v>
      </c>
      <c r="D773" s="53">
        <v>0</v>
      </c>
    </row>
    <row r="774" spans="1:4">
      <c r="A774" s="15">
        <v>1410109826</v>
      </c>
      <c r="B774" s="16" t="s">
        <v>4055</v>
      </c>
      <c r="C774" s="53">
        <v>2339055461</v>
      </c>
      <c r="D774" s="53">
        <v>0</v>
      </c>
    </row>
    <row r="775" spans="1:4">
      <c r="A775" s="15">
        <v>1410109827</v>
      </c>
      <c r="B775" s="16" t="s">
        <v>5093</v>
      </c>
      <c r="C775" s="53">
        <v>0</v>
      </c>
      <c r="D775" s="53">
        <v>0</v>
      </c>
    </row>
    <row r="776" spans="1:4">
      <c r="A776" s="15">
        <v>1410109828</v>
      </c>
      <c r="B776" s="16" t="s">
        <v>1908</v>
      </c>
      <c r="C776" s="53">
        <v>1418518689</v>
      </c>
      <c r="D776" s="53">
        <v>0</v>
      </c>
    </row>
    <row r="777" spans="1:4">
      <c r="A777" s="15">
        <v>1410109829</v>
      </c>
      <c r="B777" s="16" t="s">
        <v>4056</v>
      </c>
      <c r="C777" s="53">
        <v>1544781178</v>
      </c>
      <c r="D777" s="53">
        <v>0</v>
      </c>
    </row>
    <row r="778" spans="1:4">
      <c r="A778" s="15">
        <v>1410109830</v>
      </c>
      <c r="B778" s="16" t="s">
        <v>1907</v>
      </c>
      <c r="C778" s="53">
        <v>154795107</v>
      </c>
      <c r="D778" s="53">
        <v>0</v>
      </c>
    </row>
    <row r="779" spans="1:4">
      <c r="A779" s="15">
        <v>1410109831</v>
      </c>
      <c r="B779" s="16" t="s">
        <v>4057</v>
      </c>
      <c r="C779" s="53">
        <v>452240936</v>
      </c>
      <c r="D779" s="53">
        <v>0</v>
      </c>
    </row>
    <row r="780" spans="1:4">
      <c r="A780" s="15">
        <v>1410109832</v>
      </c>
      <c r="B780" s="16" t="s">
        <v>4058</v>
      </c>
      <c r="C780" s="53">
        <v>4153489554</v>
      </c>
      <c r="D780" s="53">
        <v>0</v>
      </c>
    </row>
    <row r="781" spans="1:4">
      <c r="A781" s="15">
        <v>1410109842</v>
      </c>
      <c r="B781" s="16" t="s">
        <v>4059</v>
      </c>
      <c r="C781" s="53">
        <v>0</v>
      </c>
      <c r="D781" s="53">
        <v>0</v>
      </c>
    </row>
    <row r="782" spans="1:4">
      <c r="A782" s="15">
        <v>1410109900</v>
      </c>
      <c r="B782" s="16" t="s">
        <v>696</v>
      </c>
      <c r="C782" s="53">
        <v>153299805</v>
      </c>
      <c r="D782" s="53">
        <v>0</v>
      </c>
    </row>
    <row r="783" spans="1:4">
      <c r="A783" s="15">
        <v>1410109901</v>
      </c>
      <c r="B783" s="16" t="s">
        <v>674</v>
      </c>
      <c r="C783" s="53">
        <v>2023606149</v>
      </c>
      <c r="D783" s="53">
        <v>0</v>
      </c>
    </row>
    <row r="784" spans="1:4">
      <c r="A784" s="15">
        <v>1410109902</v>
      </c>
      <c r="B784" s="16" t="s">
        <v>4051</v>
      </c>
      <c r="C784" s="53">
        <v>243810998</v>
      </c>
      <c r="D784" s="53">
        <v>0</v>
      </c>
    </row>
    <row r="785" spans="1:4">
      <c r="A785" s="15">
        <v>1410109903</v>
      </c>
      <c r="B785" s="16" t="s">
        <v>679</v>
      </c>
      <c r="C785" s="53">
        <v>-1683454262</v>
      </c>
      <c r="D785" s="53">
        <v>0</v>
      </c>
    </row>
    <row r="786" spans="1:4">
      <c r="A786" s="15">
        <v>1410109904</v>
      </c>
      <c r="B786" s="16" t="s">
        <v>4060</v>
      </c>
      <c r="C786" s="53">
        <v>-37227281</v>
      </c>
      <c r="D786" s="53">
        <v>0</v>
      </c>
    </row>
    <row r="787" spans="1:4">
      <c r="A787" s="15">
        <v>1410109906</v>
      </c>
      <c r="B787" s="16" t="s">
        <v>697</v>
      </c>
      <c r="C787" s="53">
        <v>3125708046</v>
      </c>
      <c r="D787" s="53">
        <v>0</v>
      </c>
    </row>
    <row r="788" spans="1:4">
      <c r="A788" s="15">
        <v>1410109907</v>
      </c>
      <c r="B788" s="16" t="s">
        <v>673</v>
      </c>
      <c r="C788" s="53">
        <v>88805447958</v>
      </c>
      <c r="D788" s="53">
        <v>0</v>
      </c>
    </row>
    <row r="789" spans="1:4">
      <c r="A789" s="15">
        <v>1410109908</v>
      </c>
      <c r="B789" s="16" t="s">
        <v>677</v>
      </c>
      <c r="C789" s="53">
        <v>0</v>
      </c>
      <c r="D789" s="53">
        <v>0</v>
      </c>
    </row>
    <row r="790" spans="1:4">
      <c r="A790" s="15">
        <v>1410109909</v>
      </c>
      <c r="B790" s="16" t="s">
        <v>684</v>
      </c>
      <c r="C790" s="53">
        <v>0</v>
      </c>
      <c r="D790" s="53">
        <v>0</v>
      </c>
    </row>
    <row r="791" spans="1:4">
      <c r="A791" s="15">
        <v>1410109910</v>
      </c>
      <c r="B791" s="16" t="s">
        <v>3177</v>
      </c>
      <c r="C791" s="53">
        <v>-17002657325</v>
      </c>
      <c r="D791" s="53">
        <v>0</v>
      </c>
    </row>
    <row r="792" spans="1:4">
      <c r="A792" s="15">
        <v>1410157150</v>
      </c>
      <c r="B792" s="16" t="s">
        <v>3517</v>
      </c>
      <c r="C792" s="53">
        <v>0</v>
      </c>
      <c r="D792" s="53">
        <v>0</v>
      </c>
    </row>
    <row r="793" spans="1:4">
      <c r="A793" s="15">
        <v>1410157200</v>
      </c>
      <c r="B793" s="16" t="s">
        <v>3518</v>
      </c>
      <c r="C793" s="53">
        <v>0</v>
      </c>
      <c r="D793" s="53">
        <v>0</v>
      </c>
    </row>
    <row r="794" spans="1:4">
      <c r="A794" s="15">
        <v>1410157201</v>
      </c>
      <c r="B794" s="16" t="s">
        <v>4061</v>
      </c>
      <c r="C794" s="53">
        <v>24258577</v>
      </c>
      <c r="D794" s="53">
        <v>0</v>
      </c>
    </row>
    <row r="795" spans="1:4">
      <c r="A795" s="15">
        <v>1410159001</v>
      </c>
      <c r="B795" s="16" t="s">
        <v>705</v>
      </c>
      <c r="C795" s="53">
        <v>278221472361</v>
      </c>
      <c r="D795" s="53">
        <v>0</v>
      </c>
    </row>
    <row r="796" spans="1:4">
      <c r="A796" s="15">
        <v>1410159002</v>
      </c>
      <c r="B796" s="16" t="s">
        <v>706</v>
      </c>
      <c r="C796" s="53">
        <v>46304719552</v>
      </c>
      <c r="D796" s="53">
        <v>0</v>
      </c>
    </row>
    <row r="797" spans="1:4">
      <c r="A797" s="15">
        <v>1410159004</v>
      </c>
      <c r="B797" s="16" t="s">
        <v>707</v>
      </c>
      <c r="C797" s="53">
        <v>1201701647008</v>
      </c>
      <c r="D797" s="53">
        <v>0</v>
      </c>
    </row>
    <row r="798" spans="1:4">
      <c r="A798" s="15">
        <v>1410159005</v>
      </c>
      <c r="B798" s="16" t="s">
        <v>4062</v>
      </c>
      <c r="C798" s="53">
        <v>41473200717</v>
      </c>
      <c r="D798" s="53">
        <v>0</v>
      </c>
    </row>
    <row r="799" spans="1:4">
      <c r="A799" s="15">
        <v>1410159020</v>
      </c>
      <c r="B799" s="16" t="s">
        <v>4063</v>
      </c>
      <c r="C799" s="53">
        <v>371962568</v>
      </c>
      <c r="D799" s="53">
        <v>0</v>
      </c>
    </row>
    <row r="800" spans="1:4">
      <c r="A800" s="15">
        <v>1410159021</v>
      </c>
      <c r="B800" s="16" t="s">
        <v>4064</v>
      </c>
      <c r="C800" s="53">
        <v>3318822050</v>
      </c>
      <c r="D800" s="53">
        <v>0</v>
      </c>
    </row>
    <row r="801" spans="1:4">
      <c r="A801" s="15">
        <v>1410159201</v>
      </c>
      <c r="B801" s="16" t="s">
        <v>705</v>
      </c>
      <c r="C801" s="53">
        <v>30705690418</v>
      </c>
      <c r="D801" s="53">
        <v>0</v>
      </c>
    </row>
    <row r="802" spans="1:4">
      <c r="A802" s="15">
        <v>1410159202</v>
      </c>
      <c r="B802" s="16" t="s">
        <v>706</v>
      </c>
      <c r="C802" s="53">
        <v>75749823</v>
      </c>
      <c r="D802" s="53">
        <v>0</v>
      </c>
    </row>
    <row r="803" spans="1:4">
      <c r="A803" s="15">
        <v>1410159203</v>
      </c>
      <c r="B803" s="16" t="s">
        <v>1903</v>
      </c>
      <c r="C803" s="53">
        <v>302066400</v>
      </c>
      <c r="D803" s="53">
        <v>0</v>
      </c>
    </row>
    <row r="804" spans="1:4">
      <c r="A804" s="15">
        <v>1410159205</v>
      </c>
      <c r="B804" s="16" t="s">
        <v>708</v>
      </c>
      <c r="C804" s="53">
        <v>5168180428</v>
      </c>
      <c r="D804" s="53">
        <v>0</v>
      </c>
    </row>
    <row r="805" spans="1:4">
      <c r="A805" s="15">
        <v>1410159206</v>
      </c>
      <c r="B805" s="16" t="s">
        <v>4542</v>
      </c>
      <c r="C805" s="53">
        <v>0</v>
      </c>
      <c r="D805" s="53">
        <v>0</v>
      </c>
    </row>
    <row r="806" spans="1:4">
      <c r="A806" s="15">
        <v>1410159208</v>
      </c>
      <c r="B806" s="16" t="s">
        <v>4065</v>
      </c>
      <c r="C806" s="53">
        <v>0</v>
      </c>
      <c r="D806" s="53">
        <v>0</v>
      </c>
    </row>
    <row r="807" spans="1:4">
      <c r="A807" s="15">
        <v>1410159404</v>
      </c>
      <c r="B807" s="16" t="s">
        <v>3384</v>
      </c>
      <c r="C807" s="53">
        <v>1640114414</v>
      </c>
      <c r="D807" s="53">
        <v>0</v>
      </c>
    </row>
    <row r="808" spans="1:4">
      <c r="A808" s="15">
        <v>1410159405</v>
      </c>
      <c r="B808" s="16" t="s">
        <v>709</v>
      </c>
      <c r="C808" s="53">
        <v>6591990</v>
      </c>
      <c r="D808" s="53">
        <v>0</v>
      </c>
    </row>
    <row r="809" spans="1:4">
      <c r="A809" s="15">
        <v>1410159406</v>
      </c>
      <c r="B809" s="16" t="s">
        <v>3385</v>
      </c>
      <c r="C809" s="53">
        <v>127083779240</v>
      </c>
      <c r="D809" s="53">
        <v>0</v>
      </c>
    </row>
    <row r="810" spans="1:4">
      <c r="A810" s="15">
        <v>1410159409</v>
      </c>
      <c r="B810" s="16" t="s">
        <v>710</v>
      </c>
      <c r="C810" s="53">
        <v>-11032939</v>
      </c>
      <c r="D810" s="53">
        <v>0</v>
      </c>
    </row>
    <row r="811" spans="1:4">
      <c r="A811" s="15">
        <v>1410159410</v>
      </c>
      <c r="B811" s="16" t="s">
        <v>3178</v>
      </c>
      <c r="C811" s="53">
        <v>-749652225</v>
      </c>
      <c r="D811" s="53">
        <v>0</v>
      </c>
    </row>
    <row r="812" spans="1:4">
      <c r="A812" s="15">
        <v>1410159413</v>
      </c>
      <c r="B812" s="16" t="s">
        <v>711</v>
      </c>
      <c r="C812" s="53">
        <v>11032939</v>
      </c>
      <c r="D812" s="53">
        <v>0</v>
      </c>
    </row>
    <row r="813" spans="1:4">
      <c r="A813" s="15">
        <v>1410159414</v>
      </c>
      <c r="B813" s="16" t="s">
        <v>3386</v>
      </c>
      <c r="C813" s="53">
        <v>744474391</v>
      </c>
      <c r="D813" s="53">
        <v>0</v>
      </c>
    </row>
    <row r="814" spans="1:4">
      <c r="A814" s="15">
        <v>1410159418</v>
      </c>
      <c r="B814" s="16" t="s">
        <v>4066</v>
      </c>
      <c r="C814" s="53">
        <v>528445</v>
      </c>
      <c r="D814" s="53">
        <v>0</v>
      </c>
    </row>
    <row r="815" spans="1:4">
      <c r="A815" s="15">
        <v>1410159439</v>
      </c>
      <c r="B815" s="16" t="s">
        <v>4543</v>
      </c>
      <c r="C815" s="53">
        <v>167994159</v>
      </c>
      <c r="D815" s="53">
        <v>0</v>
      </c>
    </row>
    <row r="816" spans="1:4">
      <c r="A816" s="15">
        <v>1410159441</v>
      </c>
      <c r="B816" s="16" t="s">
        <v>3519</v>
      </c>
      <c r="C816" s="53">
        <v>0</v>
      </c>
      <c r="D816" s="53">
        <v>0</v>
      </c>
    </row>
    <row r="817" spans="1:4">
      <c r="A817" s="15">
        <v>1410159484</v>
      </c>
      <c r="B817" s="16" t="s">
        <v>3520</v>
      </c>
      <c r="C817" s="53">
        <v>1484359729</v>
      </c>
      <c r="D817" s="53">
        <v>0</v>
      </c>
    </row>
    <row r="818" spans="1:4">
      <c r="A818" s="15">
        <v>1410159506</v>
      </c>
      <c r="B818" s="16" t="s">
        <v>1909</v>
      </c>
      <c r="C818" s="53">
        <v>0</v>
      </c>
      <c r="D818" s="53">
        <v>0</v>
      </c>
    </row>
    <row r="819" spans="1:4">
      <c r="A819" s="15">
        <v>1410159507</v>
      </c>
      <c r="B819" s="16" t="s">
        <v>1910</v>
      </c>
      <c r="C819" s="53">
        <v>0</v>
      </c>
      <c r="D819" s="53">
        <v>0</v>
      </c>
    </row>
    <row r="820" spans="1:4">
      <c r="A820" s="15">
        <v>1410159542</v>
      </c>
      <c r="B820" s="16" t="s">
        <v>707</v>
      </c>
      <c r="C820" s="53">
        <v>781298</v>
      </c>
      <c r="D820" s="53">
        <v>0</v>
      </c>
    </row>
    <row r="821" spans="1:4">
      <c r="A821" s="15">
        <v>1410159601</v>
      </c>
      <c r="B821" s="16" t="s">
        <v>705</v>
      </c>
      <c r="C821" s="53">
        <v>2993108068</v>
      </c>
      <c r="D821" s="53">
        <v>0</v>
      </c>
    </row>
    <row r="822" spans="1:4">
      <c r="A822" s="15">
        <v>1410159602</v>
      </c>
      <c r="B822" s="16" t="s">
        <v>713</v>
      </c>
      <c r="C822" s="53">
        <v>1251672853</v>
      </c>
      <c r="D822" s="53">
        <v>0</v>
      </c>
    </row>
    <row r="823" spans="1:4">
      <c r="A823" s="15">
        <v>1410159603</v>
      </c>
      <c r="B823" s="16" t="s">
        <v>714</v>
      </c>
      <c r="C823" s="53">
        <v>1233054576</v>
      </c>
      <c r="D823" s="53">
        <v>0</v>
      </c>
    </row>
    <row r="824" spans="1:4">
      <c r="A824" s="15">
        <v>1410159604</v>
      </c>
      <c r="B824" s="16" t="s">
        <v>3521</v>
      </c>
      <c r="C824" s="53">
        <v>0</v>
      </c>
      <c r="D824" s="53">
        <v>0</v>
      </c>
    </row>
    <row r="825" spans="1:4">
      <c r="A825" s="15">
        <v>1410159606</v>
      </c>
      <c r="B825" s="16" t="s">
        <v>3387</v>
      </c>
      <c r="C825" s="53">
        <v>0</v>
      </c>
      <c r="D825" s="53">
        <v>0</v>
      </c>
    </row>
    <row r="826" spans="1:4">
      <c r="A826" s="15">
        <v>1410159701</v>
      </c>
      <c r="B826" s="16" t="s">
        <v>715</v>
      </c>
      <c r="C826" s="53">
        <v>63103724296</v>
      </c>
      <c r="D826" s="53">
        <v>0</v>
      </c>
    </row>
    <row r="827" spans="1:4">
      <c r="A827" s="15">
        <v>1410159702</v>
      </c>
      <c r="B827" s="16" t="s">
        <v>713</v>
      </c>
      <c r="C827" s="53">
        <v>405182148725</v>
      </c>
      <c r="D827" s="53">
        <v>0</v>
      </c>
    </row>
    <row r="828" spans="1:4">
      <c r="A828" s="15">
        <v>1410159703</v>
      </c>
      <c r="B828" s="16" t="s">
        <v>4067</v>
      </c>
      <c r="C828" s="53">
        <v>17459846</v>
      </c>
      <c r="D828" s="53">
        <v>0</v>
      </c>
    </row>
    <row r="829" spans="1:4">
      <c r="A829" s="15">
        <v>1410159704</v>
      </c>
      <c r="B829" s="16" t="s">
        <v>4068</v>
      </c>
      <c r="C829" s="53">
        <v>152448606</v>
      </c>
      <c r="D829" s="53">
        <v>0</v>
      </c>
    </row>
    <row r="830" spans="1:4">
      <c r="A830" s="15">
        <v>1410159705</v>
      </c>
      <c r="B830" s="16" t="s">
        <v>4069</v>
      </c>
      <c r="C830" s="53">
        <v>51213103260</v>
      </c>
      <c r="D830" s="53">
        <v>0</v>
      </c>
    </row>
    <row r="831" spans="1:4">
      <c r="A831" s="15">
        <v>1410159706</v>
      </c>
      <c r="B831" s="16" t="s">
        <v>716</v>
      </c>
      <c r="C831" s="53">
        <v>0</v>
      </c>
      <c r="D831" s="53">
        <v>0</v>
      </c>
    </row>
    <row r="832" spans="1:4">
      <c r="A832" s="15">
        <v>1410159707</v>
      </c>
      <c r="B832" s="16" t="s">
        <v>717</v>
      </c>
      <c r="C832" s="53">
        <v>86687768</v>
      </c>
      <c r="D832" s="53">
        <v>0</v>
      </c>
    </row>
    <row r="833" spans="1:4">
      <c r="A833" s="15">
        <v>1410159718</v>
      </c>
      <c r="B833" s="16" t="s">
        <v>4070</v>
      </c>
      <c r="C833" s="53">
        <v>0</v>
      </c>
      <c r="D833" s="53">
        <v>0</v>
      </c>
    </row>
    <row r="834" spans="1:4">
      <c r="A834" s="15">
        <v>1410159720</v>
      </c>
      <c r="B834" s="16" t="s">
        <v>4071</v>
      </c>
      <c r="C834" s="53">
        <v>573634276</v>
      </c>
      <c r="D834" s="53">
        <v>0</v>
      </c>
    </row>
    <row r="835" spans="1:4">
      <c r="A835" s="15">
        <v>1410159721</v>
      </c>
      <c r="B835" s="16" t="s">
        <v>4072</v>
      </c>
      <c r="C835" s="53">
        <v>321435159</v>
      </c>
      <c r="D835" s="53">
        <v>0</v>
      </c>
    </row>
    <row r="836" spans="1:4">
      <c r="A836" s="15">
        <v>1410159722</v>
      </c>
      <c r="B836" s="16" t="s">
        <v>718</v>
      </c>
      <c r="C836" s="53">
        <v>838172</v>
      </c>
      <c r="D836" s="53">
        <v>0</v>
      </c>
    </row>
    <row r="837" spans="1:4">
      <c r="A837" s="15">
        <v>1410159723</v>
      </c>
      <c r="B837" s="16" t="s">
        <v>4073</v>
      </c>
      <c r="C837" s="53">
        <v>11515577</v>
      </c>
      <c r="D837" s="53">
        <v>0</v>
      </c>
    </row>
    <row r="838" spans="1:4">
      <c r="A838" s="15">
        <v>1410159724</v>
      </c>
      <c r="B838" s="16" t="s">
        <v>4074</v>
      </c>
      <c r="C838" s="53">
        <v>120148001</v>
      </c>
      <c r="D838" s="53">
        <v>0</v>
      </c>
    </row>
    <row r="839" spans="1:4">
      <c r="A839" s="15">
        <v>1410159726</v>
      </c>
      <c r="B839" s="16" t="s">
        <v>5128</v>
      </c>
      <c r="C839" s="53">
        <v>7567769</v>
      </c>
      <c r="D839" s="53">
        <v>0</v>
      </c>
    </row>
    <row r="840" spans="1:4">
      <c r="A840" s="15">
        <v>1410159728</v>
      </c>
      <c r="B840" s="16" t="s">
        <v>719</v>
      </c>
      <c r="C840" s="53">
        <v>36503781462</v>
      </c>
      <c r="D840" s="53">
        <v>0</v>
      </c>
    </row>
    <row r="841" spans="1:4">
      <c r="A841" s="15">
        <v>1410159741</v>
      </c>
      <c r="B841" s="16" t="s">
        <v>4711</v>
      </c>
      <c r="C841" s="53">
        <v>1878913068</v>
      </c>
      <c r="D841" s="53">
        <v>0</v>
      </c>
    </row>
    <row r="842" spans="1:4">
      <c r="A842" s="15">
        <v>1410159742</v>
      </c>
      <c r="B842" s="16" t="s">
        <v>4712</v>
      </c>
      <c r="C842" s="53">
        <v>434163772</v>
      </c>
      <c r="D842" s="53">
        <v>0</v>
      </c>
    </row>
    <row r="843" spans="1:4">
      <c r="A843" s="15">
        <v>1410159745</v>
      </c>
      <c r="B843" s="16" t="s">
        <v>4713</v>
      </c>
      <c r="C843" s="53">
        <v>7751911579</v>
      </c>
      <c r="D843" s="53">
        <v>0</v>
      </c>
    </row>
    <row r="844" spans="1:4">
      <c r="A844" s="15">
        <v>1410159746</v>
      </c>
      <c r="B844" s="16" t="s">
        <v>4714</v>
      </c>
      <c r="C844" s="53">
        <v>33875835380</v>
      </c>
      <c r="D844" s="53">
        <v>0</v>
      </c>
    </row>
    <row r="845" spans="1:4">
      <c r="A845" s="15">
        <v>1410159800</v>
      </c>
      <c r="B845" s="16" t="s">
        <v>4063</v>
      </c>
      <c r="C845" s="53">
        <v>952674375</v>
      </c>
      <c r="D845" s="53">
        <v>0</v>
      </c>
    </row>
    <row r="846" spans="1:4">
      <c r="A846" s="15">
        <v>1410159801</v>
      </c>
      <c r="B846" s="16" t="s">
        <v>720</v>
      </c>
      <c r="C846" s="53">
        <v>575356333</v>
      </c>
      <c r="D846" s="53">
        <v>0</v>
      </c>
    </row>
    <row r="847" spans="1:4">
      <c r="A847" s="15">
        <v>1410159802</v>
      </c>
      <c r="B847" s="16" t="s">
        <v>705</v>
      </c>
      <c r="C847" s="53">
        <v>14522378667</v>
      </c>
      <c r="D847" s="53">
        <v>0</v>
      </c>
    </row>
    <row r="848" spans="1:4">
      <c r="A848" s="15">
        <v>1410159803</v>
      </c>
      <c r="B848" s="16" t="s">
        <v>706</v>
      </c>
      <c r="C848" s="53">
        <v>-1727617796</v>
      </c>
      <c r="D848" s="53">
        <v>0</v>
      </c>
    </row>
    <row r="849" spans="1:4">
      <c r="A849" s="15">
        <v>1410159804</v>
      </c>
      <c r="B849" s="16" t="s">
        <v>5202</v>
      </c>
      <c r="C849" s="53">
        <v>747278492</v>
      </c>
      <c r="D849" s="53">
        <v>0</v>
      </c>
    </row>
    <row r="850" spans="1:4">
      <c r="A850" s="15">
        <v>1410159805</v>
      </c>
      <c r="B850" s="16" t="s">
        <v>712</v>
      </c>
      <c r="C850" s="53">
        <v>36814091958</v>
      </c>
      <c r="D850" s="53">
        <v>0</v>
      </c>
    </row>
    <row r="851" spans="1:4">
      <c r="A851" s="15">
        <v>1410159806</v>
      </c>
      <c r="B851" s="16" t="s">
        <v>713</v>
      </c>
      <c r="C851" s="53">
        <v>-15633713968</v>
      </c>
      <c r="D851" s="53">
        <v>0</v>
      </c>
    </row>
    <row r="852" spans="1:4">
      <c r="A852" s="15">
        <v>1410159807</v>
      </c>
      <c r="B852" s="16" t="s">
        <v>4064</v>
      </c>
      <c r="C852" s="53">
        <v>695067999</v>
      </c>
      <c r="D852" s="53">
        <v>0</v>
      </c>
    </row>
    <row r="853" spans="1:4">
      <c r="A853" s="15">
        <v>1410159808</v>
      </c>
      <c r="B853" s="16" t="s">
        <v>721</v>
      </c>
      <c r="C853" s="53">
        <v>8319866261</v>
      </c>
      <c r="D853" s="53">
        <v>0</v>
      </c>
    </row>
    <row r="854" spans="1:4">
      <c r="A854" s="15">
        <v>1410159809</v>
      </c>
      <c r="B854" s="16" t="s">
        <v>714</v>
      </c>
      <c r="C854" s="53">
        <v>813714943565</v>
      </c>
      <c r="D854" s="53">
        <v>0</v>
      </c>
    </row>
    <row r="855" spans="1:4">
      <c r="A855" s="15">
        <v>1410159810</v>
      </c>
      <c r="B855" s="16" t="s">
        <v>4075</v>
      </c>
      <c r="C855" s="53">
        <v>-808389890</v>
      </c>
      <c r="D855" s="53">
        <v>0</v>
      </c>
    </row>
    <row r="856" spans="1:4">
      <c r="A856" s="15">
        <v>1410159811</v>
      </c>
      <c r="B856" s="16" t="s">
        <v>710</v>
      </c>
      <c r="C856" s="53">
        <v>1517680869</v>
      </c>
      <c r="D856" s="53">
        <v>0</v>
      </c>
    </row>
    <row r="857" spans="1:4">
      <c r="A857" s="15">
        <v>1410159812</v>
      </c>
      <c r="B857" s="16" t="s">
        <v>3178</v>
      </c>
      <c r="C857" s="53">
        <v>633908392</v>
      </c>
      <c r="D857" s="53">
        <v>0</v>
      </c>
    </row>
    <row r="858" spans="1:4">
      <c r="A858" s="15">
        <v>1410159813</v>
      </c>
      <c r="B858" s="16" t="s">
        <v>3484</v>
      </c>
      <c r="C858" s="53">
        <v>18646080071</v>
      </c>
      <c r="D858" s="53">
        <v>0</v>
      </c>
    </row>
    <row r="859" spans="1:4">
      <c r="A859" s="15">
        <v>1410159815</v>
      </c>
      <c r="B859" s="16" t="s">
        <v>722</v>
      </c>
      <c r="C859" s="53">
        <v>1207938</v>
      </c>
      <c r="D859" s="53">
        <v>0</v>
      </c>
    </row>
    <row r="860" spans="1:4">
      <c r="A860" s="15">
        <v>1410159816</v>
      </c>
      <c r="B860" s="16" t="s">
        <v>723</v>
      </c>
      <c r="C860" s="53">
        <v>-41731405690</v>
      </c>
      <c r="D860" s="53">
        <v>0</v>
      </c>
    </row>
    <row r="861" spans="1:4">
      <c r="A861" s="15">
        <v>1410159817</v>
      </c>
      <c r="B861" s="16" t="s">
        <v>4076</v>
      </c>
      <c r="C861" s="53">
        <v>-838172</v>
      </c>
      <c r="D861" s="53">
        <v>0</v>
      </c>
    </row>
    <row r="862" spans="1:4">
      <c r="A862" s="15">
        <v>1410159818</v>
      </c>
      <c r="B862" s="16" t="s">
        <v>4077</v>
      </c>
      <c r="C862" s="53">
        <v>0</v>
      </c>
      <c r="D862" s="53">
        <v>0</v>
      </c>
    </row>
    <row r="863" spans="1:4">
      <c r="A863" s="15">
        <v>1410159819</v>
      </c>
      <c r="B863" s="16" t="s">
        <v>3169</v>
      </c>
      <c r="C863" s="53">
        <v>-7558632360</v>
      </c>
      <c r="D863" s="53">
        <v>0</v>
      </c>
    </row>
    <row r="864" spans="1:4">
      <c r="A864" s="15">
        <v>1410159820</v>
      </c>
      <c r="B864" s="16" t="s">
        <v>4078</v>
      </c>
      <c r="C864" s="53">
        <v>427899533</v>
      </c>
      <c r="D864" s="53">
        <v>0</v>
      </c>
    </row>
    <row r="865" spans="1:4">
      <c r="A865" s="15">
        <v>1410159821</v>
      </c>
      <c r="B865" s="16" t="s">
        <v>724</v>
      </c>
      <c r="C865" s="53">
        <v>0</v>
      </c>
      <c r="D865" s="53">
        <v>0</v>
      </c>
    </row>
    <row r="866" spans="1:4">
      <c r="A866" s="15">
        <v>1410159822</v>
      </c>
      <c r="B866" s="16" t="s">
        <v>725</v>
      </c>
      <c r="C866" s="53">
        <v>-18499710</v>
      </c>
      <c r="D866" s="53">
        <v>0</v>
      </c>
    </row>
    <row r="867" spans="1:4">
      <c r="A867" s="15">
        <v>1410159823</v>
      </c>
      <c r="B867" s="16" t="s">
        <v>3179</v>
      </c>
      <c r="C867" s="53">
        <v>1983317351</v>
      </c>
      <c r="D867" s="53">
        <v>0</v>
      </c>
    </row>
    <row r="868" spans="1:4">
      <c r="A868" s="15">
        <v>1410159824</v>
      </c>
      <c r="B868" s="16" t="s">
        <v>4544</v>
      </c>
      <c r="C868" s="53">
        <v>0</v>
      </c>
      <c r="D868" s="53">
        <v>0</v>
      </c>
    </row>
    <row r="869" spans="1:4">
      <c r="A869" s="15">
        <v>1410159825</v>
      </c>
      <c r="B869" s="16" t="s">
        <v>4079</v>
      </c>
      <c r="C869" s="53">
        <v>0</v>
      </c>
      <c r="D869" s="53">
        <v>0</v>
      </c>
    </row>
    <row r="870" spans="1:4">
      <c r="A870" s="15">
        <v>1410159826</v>
      </c>
      <c r="B870" s="16" t="s">
        <v>5003</v>
      </c>
      <c r="C870" s="53">
        <v>36848834</v>
      </c>
      <c r="D870" s="53">
        <v>0</v>
      </c>
    </row>
    <row r="871" spans="1:4">
      <c r="A871" s="15">
        <v>1410159827</v>
      </c>
      <c r="B871" s="16" t="s">
        <v>4080</v>
      </c>
      <c r="C871" s="53">
        <v>0</v>
      </c>
      <c r="D871" s="53">
        <v>0</v>
      </c>
    </row>
    <row r="872" spans="1:4">
      <c r="A872" s="15">
        <v>1410159828</v>
      </c>
      <c r="B872" s="16" t="s">
        <v>4081</v>
      </c>
      <c r="C872" s="53">
        <v>0</v>
      </c>
      <c r="D872" s="53">
        <v>0</v>
      </c>
    </row>
    <row r="873" spans="1:4">
      <c r="A873" s="15">
        <v>1410159829</v>
      </c>
      <c r="B873" s="16" t="s">
        <v>1911</v>
      </c>
      <c r="C873" s="53">
        <v>0</v>
      </c>
      <c r="D873" s="53">
        <v>0</v>
      </c>
    </row>
    <row r="874" spans="1:4">
      <c r="A874" s="15">
        <v>1410159830</v>
      </c>
      <c r="B874" s="16" t="s">
        <v>4082</v>
      </c>
      <c r="C874" s="53">
        <v>-6816331463</v>
      </c>
      <c r="D874" s="53">
        <v>0</v>
      </c>
    </row>
    <row r="875" spans="1:4">
      <c r="A875" s="15">
        <v>1410159841</v>
      </c>
      <c r="B875" s="16" t="s">
        <v>5118</v>
      </c>
      <c r="C875" s="53">
        <v>0</v>
      </c>
      <c r="D875" s="53">
        <v>0</v>
      </c>
    </row>
    <row r="876" spans="1:4">
      <c r="A876" s="15">
        <v>1410159900</v>
      </c>
      <c r="B876" s="16" t="s">
        <v>720</v>
      </c>
      <c r="C876" s="53">
        <v>25162360</v>
      </c>
      <c r="D876" s="53">
        <v>0</v>
      </c>
    </row>
    <row r="877" spans="1:4">
      <c r="A877" s="15">
        <v>1410159901</v>
      </c>
      <c r="B877" s="16" t="s">
        <v>705</v>
      </c>
      <c r="C877" s="53">
        <v>70423349714</v>
      </c>
      <c r="D877" s="53">
        <v>0</v>
      </c>
    </row>
    <row r="878" spans="1:4">
      <c r="A878" s="15">
        <v>1410159902</v>
      </c>
      <c r="B878" s="16" t="s">
        <v>706</v>
      </c>
      <c r="C878" s="53">
        <v>183647941</v>
      </c>
      <c r="D878" s="53">
        <v>0</v>
      </c>
    </row>
    <row r="879" spans="1:4">
      <c r="A879" s="15">
        <v>1410159903</v>
      </c>
      <c r="B879" s="16" t="s">
        <v>4083</v>
      </c>
      <c r="C879" s="53">
        <v>-21355392</v>
      </c>
      <c r="D879" s="53">
        <v>0</v>
      </c>
    </row>
    <row r="880" spans="1:4">
      <c r="A880" s="15">
        <v>1410159905</v>
      </c>
      <c r="B880" s="16" t="s">
        <v>721</v>
      </c>
      <c r="C880" s="53">
        <v>482009972</v>
      </c>
      <c r="D880" s="53">
        <v>0</v>
      </c>
    </row>
    <row r="881" spans="1:4">
      <c r="A881" s="15">
        <v>1410159906</v>
      </c>
      <c r="B881" s="16" t="s">
        <v>714</v>
      </c>
      <c r="C881" s="53">
        <v>76770468292</v>
      </c>
      <c r="D881" s="53">
        <v>0</v>
      </c>
    </row>
    <row r="882" spans="1:4">
      <c r="A882" s="15">
        <v>1410159907</v>
      </c>
      <c r="B882" s="16" t="s">
        <v>4075</v>
      </c>
      <c r="C882" s="53">
        <v>0</v>
      </c>
      <c r="D882" s="53">
        <v>0</v>
      </c>
    </row>
    <row r="883" spans="1:4">
      <c r="A883" s="15">
        <v>1410159908</v>
      </c>
      <c r="B883" s="16" t="s">
        <v>5203</v>
      </c>
      <c r="C883" s="53">
        <v>0</v>
      </c>
      <c r="D883" s="53">
        <v>0</v>
      </c>
    </row>
    <row r="884" spans="1:4">
      <c r="A884" s="15">
        <v>1410159909</v>
      </c>
      <c r="B884" s="16" t="s">
        <v>1903</v>
      </c>
      <c r="C884" s="53">
        <v>0</v>
      </c>
      <c r="D884" s="53">
        <v>0</v>
      </c>
    </row>
    <row r="885" spans="1:4">
      <c r="A885" s="15">
        <v>1410159910</v>
      </c>
      <c r="B885" s="16" t="s">
        <v>4084</v>
      </c>
      <c r="C885" s="53">
        <v>37227281</v>
      </c>
      <c r="D885" s="53">
        <v>0</v>
      </c>
    </row>
    <row r="886" spans="1:4">
      <c r="A886" s="15">
        <v>1410159921</v>
      </c>
      <c r="B886" s="16" t="s">
        <v>3249</v>
      </c>
      <c r="C886" s="53">
        <v>-1484888174</v>
      </c>
      <c r="D886" s="53">
        <v>0</v>
      </c>
    </row>
    <row r="887" spans="1:4">
      <c r="A887" s="15">
        <v>1410207150</v>
      </c>
      <c r="B887" s="16" t="s">
        <v>3522</v>
      </c>
      <c r="C887" s="53">
        <v>0</v>
      </c>
      <c r="D887" s="53">
        <v>0</v>
      </c>
    </row>
    <row r="888" spans="1:4">
      <c r="A888" s="15">
        <v>1410207200</v>
      </c>
      <c r="B888" s="16" t="s">
        <v>3523</v>
      </c>
      <c r="C888" s="53">
        <v>0</v>
      </c>
      <c r="D888" s="53">
        <v>0</v>
      </c>
    </row>
    <row r="889" spans="1:4">
      <c r="A889" s="15">
        <v>1410207201</v>
      </c>
      <c r="B889" s="16" t="s">
        <v>4085</v>
      </c>
      <c r="C889" s="53">
        <v>33888349</v>
      </c>
      <c r="D889" s="53">
        <v>0</v>
      </c>
    </row>
    <row r="890" spans="1:4">
      <c r="A890" s="15">
        <v>1410209001</v>
      </c>
      <c r="B890" s="16" t="s">
        <v>726</v>
      </c>
      <c r="C890" s="53">
        <v>640695305513</v>
      </c>
      <c r="D890" s="53">
        <v>0</v>
      </c>
    </row>
    <row r="891" spans="1:4">
      <c r="A891" s="15">
        <v>1410209002</v>
      </c>
      <c r="B891" s="16" t="s">
        <v>4086</v>
      </c>
      <c r="C891" s="53">
        <v>43630888161</v>
      </c>
      <c r="D891" s="53">
        <v>0</v>
      </c>
    </row>
    <row r="892" spans="1:4">
      <c r="A892" s="15">
        <v>1410209004</v>
      </c>
      <c r="B892" s="16" t="s">
        <v>727</v>
      </c>
      <c r="C892" s="53">
        <v>962727092738</v>
      </c>
      <c r="D892" s="53">
        <v>0</v>
      </c>
    </row>
    <row r="893" spans="1:4">
      <c r="A893" s="15">
        <v>1410209005</v>
      </c>
      <c r="B893" s="16" t="s">
        <v>728</v>
      </c>
      <c r="C893" s="53">
        <v>1661696282</v>
      </c>
      <c r="D893" s="53">
        <v>0</v>
      </c>
    </row>
    <row r="894" spans="1:4">
      <c r="A894" s="15">
        <v>1410209011</v>
      </c>
      <c r="B894" s="16" t="s">
        <v>3180</v>
      </c>
      <c r="C894" s="53">
        <v>0</v>
      </c>
      <c r="D894" s="53">
        <v>0</v>
      </c>
    </row>
    <row r="895" spans="1:4">
      <c r="A895" s="15">
        <v>1410209020</v>
      </c>
      <c r="B895" s="16" t="s">
        <v>4087</v>
      </c>
      <c r="C895" s="53">
        <v>1693826100</v>
      </c>
      <c r="D895" s="53">
        <v>0</v>
      </c>
    </row>
    <row r="896" spans="1:4">
      <c r="A896" s="15">
        <v>1410209021</v>
      </c>
      <c r="B896" s="16" t="s">
        <v>4088</v>
      </c>
      <c r="C896" s="53">
        <v>8981092664</v>
      </c>
      <c r="D896" s="53">
        <v>0</v>
      </c>
    </row>
    <row r="897" spans="1:4">
      <c r="A897" s="15">
        <v>1410209201</v>
      </c>
      <c r="B897" s="16" t="s">
        <v>729</v>
      </c>
      <c r="C897" s="53">
        <v>91292944901</v>
      </c>
      <c r="D897" s="53">
        <v>0</v>
      </c>
    </row>
    <row r="898" spans="1:4">
      <c r="A898" s="15">
        <v>1410209202</v>
      </c>
      <c r="B898" s="16" t="s">
        <v>4089</v>
      </c>
      <c r="C898" s="53">
        <v>1416293250</v>
      </c>
      <c r="D898" s="53">
        <v>0</v>
      </c>
    </row>
    <row r="899" spans="1:4">
      <c r="A899" s="15">
        <v>1410209203</v>
      </c>
      <c r="B899" s="16" t="s">
        <v>730</v>
      </c>
      <c r="C899" s="53">
        <v>461520930</v>
      </c>
      <c r="D899" s="53">
        <v>0</v>
      </c>
    </row>
    <row r="900" spans="1:4">
      <c r="A900" s="15">
        <v>1410209205</v>
      </c>
      <c r="B900" s="16" t="s">
        <v>727</v>
      </c>
      <c r="C900" s="53">
        <v>88691279762</v>
      </c>
      <c r="D900" s="53">
        <v>0</v>
      </c>
    </row>
    <row r="901" spans="1:4">
      <c r="A901" s="15">
        <v>1410209206</v>
      </c>
      <c r="B901" s="16" t="s">
        <v>4090</v>
      </c>
      <c r="C901" s="53">
        <v>231925514</v>
      </c>
      <c r="D901" s="53">
        <v>0</v>
      </c>
    </row>
    <row r="902" spans="1:4">
      <c r="A902" s="15">
        <v>1410209207</v>
      </c>
      <c r="B902" s="16" t="s">
        <v>731</v>
      </c>
      <c r="C902" s="53">
        <v>9728897401</v>
      </c>
      <c r="D902" s="53">
        <v>0</v>
      </c>
    </row>
    <row r="903" spans="1:4">
      <c r="A903" s="15">
        <v>1410209208</v>
      </c>
      <c r="B903" s="16" t="s">
        <v>4091</v>
      </c>
      <c r="C903" s="53">
        <v>70805657</v>
      </c>
      <c r="D903" s="53">
        <v>0</v>
      </c>
    </row>
    <row r="904" spans="1:4">
      <c r="A904" s="15">
        <v>1410209404</v>
      </c>
      <c r="B904" s="16" t="s">
        <v>732</v>
      </c>
      <c r="C904" s="53">
        <v>1282636761</v>
      </c>
      <c r="D904" s="53">
        <v>0</v>
      </c>
    </row>
    <row r="905" spans="1:4">
      <c r="A905" s="15">
        <v>1410209405</v>
      </c>
      <c r="B905" s="16" t="s">
        <v>3388</v>
      </c>
      <c r="C905" s="53">
        <v>0</v>
      </c>
      <c r="D905" s="53">
        <v>0</v>
      </c>
    </row>
    <row r="906" spans="1:4">
      <c r="A906" s="15">
        <v>1410209406</v>
      </c>
      <c r="B906" s="16" t="s">
        <v>3389</v>
      </c>
      <c r="C906" s="53">
        <v>1786601191</v>
      </c>
      <c r="D906" s="53">
        <v>0</v>
      </c>
    </row>
    <row r="907" spans="1:4">
      <c r="A907" s="15">
        <v>1410209409</v>
      </c>
      <c r="B907" s="16" t="s">
        <v>3182</v>
      </c>
      <c r="C907" s="53">
        <v>0</v>
      </c>
      <c r="D907" s="53">
        <v>0</v>
      </c>
    </row>
    <row r="908" spans="1:4">
      <c r="A908" s="15">
        <v>1410209410</v>
      </c>
      <c r="B908" s="16" t="s">
        <v>3183</v>
      </c>
      <c r="C908" s="53">
        <v>-91438268</v>
      </c>
      <c r="D908" s="53">
        <v>0</v>
      </c>
    </row>
    <row r="909" spans="1:4">
      <c r="A909" s="15">
        <v>1410209413</v>
      </c>
      <c r="B909" s="16" t="s">
        <v>3390</v>
      </c>
      <c r="C909" s="53">
        <v>0</v>
      </c>
      <c r="D909" s="53">
        <v>0</v>
      </c>
    </row>
    <row r="910" spans="1:4">
      <c r="A910" s="15">
        <v>1410209414</v>
      </c>
      <c r="B910" s="16" t="s">
        <v>3391</v>
      </c>
      <c r="C910" s="53">
        <v>91438268</v>
      </c>
      <c r="D910" s="53">
        <v>0</v>
      </c>
    </row>
    <row r="911" spans="1:4">
      <c r="A911" s="15">
        <v>1410209439</v>
      </c>
      <c r="B911" s="16" t="s">
        <v>3524</v>
      </c>
      <c r="C911" s="53">
        <v>700000000</v>
      </c>
      <c r="D911" s="53">
        <v>0</v>
      </c>
    </row>
    <row r="912" spans="1:4">
      <c r="A912" s="15">
        <v>1410209441</v>
      </c>
      <c r="B912" s="16" t="s">
        <v>4092</v>
      </c>
      <c r="C912" s="53">
        <v>0</v>
      </c>
      <c r="D912" s="53">
        <v>0</v>
      </c>
    </row>
    <row r="913" spans="1:4">
      <c r="A913" s="15">
        <v>1410209501</v>
      </c>
      <c r="B913" s="16" t="s">
        <v>1912</v>
      </c>
      <c r="C913" s="53">
        <v>0</v>
      </c>
      <c r="D913" s="53">
        <v>0</v>
      </c>
    </row>
    <row r="914" spans="1:4">
      <c r="A914" s="15">
        <v>1410209502</v>
      </c>
      <c r="B914" s="16" t="s">
        <v>1913</v>
      </c>
      <c r="C914" s="53">
        <v>0</v>
      </c>
      <c r="D914" s="53">
        <v>0</v>
      </c>
    </row>
    <row r="915" spans="1:4">
      <c r="A915" s="15">
        <v>1410209542</v>
      </c>
      <c r="B915" s="16" t="s">
        <v>734</v>
      </c>
      <c r="C915" s="53">
        <v>1923994</v>
      </c>
      <c r="D915" s="53">
        <v>0</v>
      </c>
    </row>
    <row r="916" spans="1:4">
      <c r="A916" s="15">
        <v>1410209601</v>
      </c>
      <c r="B916" s="16" t="s">
        <v>726</v>
      </c>
      <c r="C916" s="53">
        <v>12076531831</v>
      </c>
      <c r="D916" s="53">
        <v>0</v>
      </c>
    </row>
    <row r="917" spans="1:4">
      <c r="A917" s="15">
        <v>1410209602</v>
      </c>
      <c r="B917" s="16" t="s">
        <v>735</v>
      </c>
      <c r="C917" s="53">
        <v>1910075431</v>
      </c>
      <c r="D917" s="53">
        <v>0</v>
      </c>
    </row>
    <row r="918" spans="1:4">
      <c r="A918" s="15">
        <v>1410209603</v>
      </c>
      <c r="B918" s="16" t="s">
        <v>727</v>
      </c>
      <c r="C918" s="53">
        <v>4461331633</v>
      </c>
      <c r="D918" s="53">
        <v>0</v>
      </c>
    </row>
    <row r="919" spans="1:4">
      <c r="A919" s="15">
        <v>1410209604</v>
      </c>
      <c r="B919" s="16" t="s">
        <v>4545</v>
      </c>
      <c r="C919" s="53">
        <v>0</v>
      </c>
      <c r="D919" s="53">
        <v>0</v>
      </c>
    </row>
    <row r="920" spans="1:4">
      <c r="A920" s="15">
        <v>1410209605</v>
      </c>
      <c r="B920" s="16" t="s">
        <v>1894</v>
      </c>
      <c r="C920" s="53">
        <v>0</v>
      </c>
      <c r="D920" s="53">
        <v>0</v>
      </c>
    </row>
    <row r="921" spans="1:4">
      <c r="A921" s="15">
        <v>1410209606</v>
      </c>
      <c r="B921" s="16" t="s">
        <v>3525</v>
      </c>
      <c r="C921" s="53">
        <v>3209346</v>
      </c>
      <c r="D921" s="53">
        <v>0</v>
      </c>
    </row>
    <row r="922" spans="1:4">
      <c r="A922" s="15">
        <v>1410209701</v>
      </c>
      <c r="B922" s="16" t="s">
        <v>4093</v>
      </c>
      <c r="C922" s="53">
        <v>146262807162</v>
      </c>
      <c r="D922" s="53">
        <v>0</v>
      </c>
    </row>
    <row r="923" spans="1:4">
      <c r="A923" s="15">
        <v>1410209702</v>
      </c>
      <c r="B923" s="16" t="s">
        <v>736</v>
      </c>
      <c r="C923" s="53">
        <v>63309534569</v>
      </c>
      <c r="D923" s="53">
        <v>0</v>
      </c>
    </row>
    <row r="924" spans="1:4">
      <c r="A924" s="15">
        <v>1410209703</v>
      </c>
      <c r="B924" s="16" t="s">
        <v>737</v>
      </c>
      <c r="C924" s="53">
        <v>140960152</v>
      </c>
      <c r="D924" s="53">
        <v>0</v>
      </c>
    </row>
    <row r="925" spans="1:4">
      <c r="A925" s="15">
        <v>1410209704</v>
      </c>
      <c r="B925" s="16" t="s">
        <v>738</v>
      </c>
      <c r="C925" s="53">
        <v>6300348299</v>
      </c>
      <c r="D925" s="53">
        <v>0</v>
      </c>
    </row>
    <row r="926" spans="1:4">
      <c r="A926" s="15">
        <v>1410209705</v>
      </c>
      <c r="B926" s="16" t="s">
        <v>4094</v>
      </c>
      <c r="C926" s="53">
        <v>203397282846</v>
      </c>
      <c r="D926" s="53">
        <v>0</v>
      </c>
    </row>
    <row r="927" spans="1:4">
      <c r="A927" s="15">
        <v>1410209706</v>
      </c>
      <c r="B927" s="16" t="s">
        <v>739</v>
      </c>
      <c r="C927" s="53">
        <v>810365172</v>
      </c>
      <c r="D927" s="53">
        <v>0</v>
      </c>
    </row>
    <row r="928" spans="1:4">
      <c r="A928" s="15">
        <v>1410209707</v>
      </c>
      <c r="B928" s="16" t="s">
        <v>4095</v>
      </c>
      <c r="C928" s="53">
        <v>1730019479</v>
      </c>
      <c r="D928" s="53">
        <v>0</v>
      </c>
    </row>
    <row r="929" spans="1:4">
      <c r="A929" s="15">
        <v>1410209718</v>
      </c>
      <c r="B929" s="16" t="s">
        <v>3392</v>
      </c>
      <c r="C929" s="53">
        <v>115561158</v>
      </c>
      <c r="D929" s="53">
        <v>0</v>
      </c>
    </row>
    <row r="930" spans="1:4">
      <c r="A930" s="15">
        <v>1410209720</v>
      </c>
      <c r="B930" s="16" t="s">
        <v>4093</v>
      </c>
      <c r="C930" s="53">
        <v>2292260488</v>
      </c>
      <c r="D930" s="53">
        <v>0</v>
      </c>
    </row>
    <row r="931" spans="1:4">
      <c r="A931" s="15">
        <v>1410209721</v>
      </c>
      <c r="B931" s="16" t="s">
        <v>4096</v>
      </c>
      <c r="C931" s="53">
        <v>1381255788</v>
      </c>
      <c r="D931" s="53">
        <v>0</v>
      </c>
    </row>
    <row r="932" spans="1:4">
      <c r="A932" s="15">
        <v>1410209722</v>
      </c>
      <c r="B932" s="16" t="s">
        <v>4097</v>
      </c>
      <c r="C932" s="53">
        <v>3292053</v>
      </c>
      <c r="D932" s="53">
        <v>0</v>
      </c>
    </row>
    <row r="933" spans="1:4">
      <c r="A933" s="15">
        <v>1410209723</v>
      </c>
      <c r="B933" s="16" t="s">
        <v>4098</v>
      </c>
      <c r="C933" s="53">
        <v>119020069</v>
      </c>
      <c r="D933" s="53">
        <v>0</v>
      </c>
    </row>
    <row r="934" spans="1:4">
      <c r="A934" s="15">
        <v>1410209724</v>
      </c>
      <c r="B934" s="16" t="s">
        <v>4099</v>
      </c>
      <c r="C934" s="53">
        <v>10372139340</v>
      </c>
      <c r="D934" s="53">
        <v>0</v>
      </c>
    </row>
    <row r="935" spans="1:4">
      <c r="A935" s="15">
        <v>1410209725</v>
      </c>
      <c r="B935" s="16" t="s">
        <v>739</v>
      </c>
      <c r="C935" s="53">
        <v>0</v>
      </c>
      <c r="D935" s="53">
        <v>0</v>
      </c>
    </row>
    <row r="936" spans="1:4">
      <c r="A936" s="15">
        <v>1410209726</v>
      </c>
      <c r="B936" s="16" t="s">
        <v>4100</v>
      </c>
      <c r="C936" s="53">
        <v>152379986</v>
      </c>
      <c r="D936" s="53">
        <v>0</v>
      </c>
    </row>
    <row r="937" spans="1:4">
      <c r="A937" s="15">
        <v>1410209733</v>
      </c>
      <c r="B937" s="16" t="s">
        <v>740</v>
      </c>
      <c r="C937" s="53">
        <v>20035791</v>
      </c>
      <c r="D937" s="53">
        <v>0</v>
      </c>
    </row>
    <row r="938" spans="1:4">
      <c r="A938" s="15">
        <v>1410209734</v>
      </c>
      <c r="B938" s="16" t="s">
        <v>4101</v>
      </c>
      <c r="C938" s="53">
        <v>88118526570</v>
      </c>
      <c r="D938" s="53">
        <v>0</v>
      </c>
    </row>
    <row r="939" spans="1:4">
      <c r="A939" s="15">
        <v>1410209741</v>
      </c>
      <c r="B939" s="16" t="s">
        <v>4715</v>
      </c>
      <c r="C939" s="53">
        <v>4486621019</v>
      </c>
      <c r="D939" s="53">
        <v>0</v>
      </c>
    </row>
    <row r="940" spans="1:4">
      <c r="A940" s="15">
        <v>1410209742</v>
      </c>
      <c r="B940" s="16" t="s">
        <v>4716</v>
      </c>
      <c r="C940" s="53">
        <v>6547173857</v>
      </c>
      <c r="D940" s="53">
        <v>0</v>
      </c>
    </row>
    <row r="941" spans="1:4">
      <c r="A941" s="15">
        <v>1410209745</v>
      </c>
      <c r="B941" s="16" t="s">
        <v>4717</v>
      </c>
      <c r="C941" s="53">
        <v>271148663</v>
      </c>
      <c r="D941" s="53">
        <v>0</v>
      </c>
    </row>
    <row r="942" spans="1:4">
      <c r="A942" s="15">
        <v>1410209746</v>
      </c>
      <c r="B942" s="16" t="s">
        <v>4718</v>
      </c>
      <c r="C942" s="53">
        <v>10249292450</v>
      </c>
      <c r="D942" s="53">
        <v>0</v>
      </c>
    </row>
    <row r="943" spans="1:4">
      <c r="A943" s="15">
        <v>1410209800</v>
      </c>
      <c r="B943" s="16" t="s">
        <v>4087</v>
      </c>
      <c r="C943" s="53">
        <v>-292738264</v>
      </c>
      <c r="D943" s="53">
        <v>0</v>
      </c>
    </row>
    <row r="944" spans="1:4">
      <c r="A944" s="15">
        <v>1410209801</v>
      </c>
      <c r="B944" s="16" t="s">
        <v>741</v>
      </c>
      <c r="C944" s="53">
        <v>1735077681</v>
      </c>
      <c r="D944" s="53">
        <v>0</v>
      </c>
    </row>
    <row r="945" spans="1:4">
      <c r="A945" s="15">
        <v>1410209802</v>
      </c>
      <c r="B945" s="16" t="s">
        <v>729</v>
      </c>
      <c r="C945" s="53">
        <v>32035646635</v>
      </c>
      <c r="D945" s="53">
        <v>0</v>
      </c>
    </row>
    <row r="946" spans="1:4">
      <c r="A946" s="15">
        <v>1410209803</v>
      </c>
      <c r="B946" s="16" t="s">
        <v>4089</v>
      </c>
      <c r="C946" s="53">
        <v>4621676690</v>
      </c>
      <c r="D946" s="53">
        <v>0</v>
      </c>
    </row>
    <row r="947" spans="1:4">
      <c r="A947" s="15">
        <v>1410209804</v>
      </c>
      <c r="B947" s="16" t="s">
        <v>733</v>
      </c>
      <c r="C947" s="53">
        <v>82704394519</v>
      </c>
      <c r="D947" s="53">
        <v>0</v>
      </c>
    </row>
    <row r="948" spans="1:4">
      <c r="A948" s="15">
        <v>1410209806</v>
      </c>
      <c r="B948" s="16" t="s">
        <v>735</v>
      </c>
      <c r="C948" s="53">
        <v>6102200953</v>
      </c>
      <c r="D948" s="53">
        <v>0</v>
      </c>
    </row>
    <row r="949" spans="1:4">
      <c r="A949" s="15">
        <v>1410209807</v>
      </c>
      <c r="B949" s="16" t="s">
        <v>4088</v>
      </c>
      <c r="C949" s="53">
        <v>1402073223</v>
      </c>
      <c r="D949" s="53">
        <v>0</v>
      </c>
    </row>
    <row r="950" spans="1:4">
      <c r="A950" s="15">
        <v>1410209808</v>
      </c>
      <c r="B950" s="16" t="s">
        <v>742</v>
      </c>
      <c r="C950" s="53">
        <v>31191036728</v>
      </c>
      <c r="D950" s="53">
        <v>0</v>
      </c>
    </row>
    <row r="951" spans="1:4">
      <c r="A951" s="15">
        <v>1410209809</v>
      </c>
      <c r="B951" s="16" t="s">
        <v>727</v>
      </c>
      <c r="C951" s="53">
        <v>-423751838358</v>
      </c>
      <c r="D951" s="53">
        <v>0</v>
      </c>
    </row>
    <row r="952" spans="1:4">
      <c r="A952" s="15">
        <v>1410209810</v>
      </c>
      <c r="B952" s="16" t="s">
        <v>3181</v>
      </c>
      <c r="C952" s="53">
        <v>6128740851</v>
      </c>
      <c r="D952" s="53">
        <v>0</v>
      </c>
    </row>
    <row r="953" spans="1:4">
      <c r="A953" s="15">
        <v>1410209811</v>
      </c>
      <c r="B953" s="16" t="s">
        <v>3182</v>
      </c>
      <c r="C953" s="53">
        <v>730422613</v>
      </c>
      <c r="D953" s="53">
        <v>0</v>
      </c>
    </row>
    <row r="954" spans="1:4">
      <c r="A954" s="15">
        <v>1410209812</v>
      </c>
      <c r="B954" s="16" t="s">
        <v>3183</v>
      </c>
      <c r="C954" s="53">
        <v>1139191585</v>
      </c>
      <c r="D954" s="53">
        <v>0</v>
      </c>
    </row>
    <row r="955" spans="1:4">
      <c r="A955" s="15">
        <v>1410209813</v>
      </c>
      <c r="B955" s="16" t="s">
        <v>743</v>
      </c>
      <c r="C955" s="53">
        <v>26993861501</v>
      </c>
      <c r="D955" s="53">
        <v>0</v>
      </c>
    </row>
    <row r="956" spans="1:4">
      <c r="A956" s="15">
        <v>1410209815</v>
      </c>
      <c r="B956" s="16" t="s">
        <v>744</v>
      </c>
      <c r="C956" s="53">
        <v>609648100</v>
      </c>
      <c r="D956" s="53">
        <v>0</v>
      </c>
    </row>
    <row r="957" spans="1:4">
      <c r="A957" s="15">
        <v>1410209816</v>
      </c>
      <c r="B957" s="16" t="s">
        <v>745</v>
      </c>
      <c r="C957" s="53">
        <v>8841791503</v>
      </c>
      <c r="D957" s="53">
        <v>0</v>
      </c>
    </row>
    <row r="958" spans="1:4">
      <c r="A958" s="15">
        <v>1410209817</v>
      </c>
      <c r="B958" s="16" t="s">
        <v>3184</v>
      </c>
      <c r="C958" s="53">
        <v>-64322058</v>
      </c>
      <c r="D958" s="53">
        <v>0</v>
      </c>
    </row>
    <row r="959" spans="1:4">
      <c r="A959" s="15">
        <v>1410209818</v>
      </c>
      <c r="B959" s="16" t="s">
        <v>4841</v>
      </c>
      <c r="C959" s="53">
        <v>0</v>
      </c>
      <c r="D959" s="53">
        <v>0</v>
      </c>
    </row>
    <row r="960" spans="1:4">
      <c r="A960" s="15">
        <v>1410209819</v>
      </c>
      <c r="B960" s="16" t="s">
        <v>3185</v>
      </c>
      <c r="C960" s="53">
        <v>-85637128</v>
      </c>
      <c r="D960" s="53">
        <v>0</v>
      </c>
    </row>
    <row r="961" spans="1:4">
      <c r="A961" s="15">
        <v>1410209820</v>
      </c>
      <c r="B961" s="16" t="s">
        <v>4102</v>
      </c>
      <c r="C961" s="53">
        <v>9236973441</v>
      </c>
      <c r="D961" s="53">
        <v>0</v>
      </c>
    </row>
    <row r="962" spans="1:4">
      <c r="A962" s="15">
        <v>1410209821</v>
      </c>
      <c r="B962" s="16" t="s">
        <v>746</v>
      </c>
      <c r="C962" s="53">
        <v>75110810</v>
      </c>
      <c r="D962" s="53">
        <v>0</v>
      </c>
    </row>
    <row r="963" spans="1:4">
      <c r="A963" s="15">
        <v>1410209822</v>
      </c>
      <c r="B963" s="16" t="s">
        <v>747</v>
      </c>
      <c r="C963" s="53">
        <v>-227618370</v>
      </c>
      <c r="D963" s="53">
        <v>0</v>
      </c>
    </row>
    <row r="964" spans="1:4">
      <c r="A964" s="15">
        <v>1410209823</v>
      </c>
      <c r="B964" s="16" t="s">
        <v>748</v>
      </c>
      <c r="C964" s="53">
        <v>5389909197</v>
      </c>
      <c r="D964" s="53">
        <v>0</v>
      </c>
    </row>
    <row r="965" spans="1:4">
      <c r="A965" s="15">
        <v>1410209824</v>
      </c>
      <c r="B965" s="16" t="s">
        <v>4546</v>
      </c>
      <c r="C965" s="53">
        <v>61030005</v>
      </c>
      <c r="D965" s="53">
        <v>0</v>
      </c>
    </row>
    <row r="966" spans="1:4">
      <c r="A966" s="15">
        <v>1410209825</v>
      </c>
      <c r="B966" s="16" t="s">
        <v>4547</v>
      </c>
      <c r="C966" s="53">
        <v>0</v>
      </c>
      <c r="D966" s="53">
        <v>0</v>
      </c>
    </row>
    <row r="967" spans="1:4">
      <c r="A967" s="15">
        <v>1410209826</v>
      </c>
      <c r="B967" s="16" t="s">
        <v>3186</v>
      </c>
      <c r="C967" s="53">
        <v>8068301</v>
      </c>
      <c r="D967" s="53">
        <v>0</v>
      </c>
    </row>
    <row r="968" spans="1:4">
      <c r="A968" s="15">
        <v>1410209827</v>
      </c>
      <c r="B968" s="16" t="s">
        <v>4842</v>
      </c>
      <c r="C968" s="53">
        <v>1067335979</v>
      </c>
      <c r="D968" s="53">
        <v>0</v>
      </c>
    </row>
    <row r="969" spans="1:4">
      <c r="A969" s="15">
        <v>1410209828</v>
      </c>
      <c r="B969" s="16" t="s">
        <v>4103</v>
      </c>
      <c r="C969" s="53">
        <v>0</v>
      </c>
      <c r="D969" s="53">
        <v>0</v>
      </c>
    </row>
    <row r="970" spans="1:4">
      <c r="A970" s="15">
        <v>1410209829</v>
      </c>
      <c r="B970" s="16" t="s">
        <v>4104</v>
      </c>
      <c r="C970" s="53">
        <v>97456570</v>
      </c>
      <c r="D970" s="53">
        <v>0</v>
      </c>
    </row>
    <row r="971" spans="1:4">
      <c r="A971" s="15">
        <v>1410209830</v>
      </c>
      <c r="B971" s="16" t="s">
        <v>4105</v>
      </c>
      <c r="C971" s="53">
        <v>7838353933</v>
      </c>
      <c r="D971" s="53">
        <v>0</v>
      </c>
    </row>
    <row r="972" spans="1:4">
      <c r="A972" s="15">
        <v>1410209841</v>
      </c>
      <c r="B972" s="16" t="s">
        <v>5094</v>
      </c>
      <c r="C972" s="53">
        <v>0</v>
      </c>
      <c r="D972" s="53">
        <v>0</v>
      </c>
    </row>
    <row r="973" spans="1:4">
      <c r="A973" s="15">
        <v>1410209900</v>
      </c>
      <c r="B973" s="16" t="s">
        <v>741</v>
      </c>
      <c r="C973" s="53">
        <v>101344149</v>
      </c>
      <c r="D973" s="53">
        <v>0</v>
      </c>
    </row>
    <row r="974" spans="1:4">
      <c r="A974" s="15">
        <v>1410209901</v>
      </c>
      <c r="B974" s="16" t="s">
        <v>729</v>
      </c>
      <c r="C974" s="53">
        <v>-84701426276</v>
      </c>
      <c r="D974" s="53">
        <v>0</v>
      </c>
    </row>
    <row r="975" spans="1:4">
      <c r="A975" s="15">
        <v>1410209902</v>
      </c>
      <c r="B975" s="16" t="s">
        <v>1903</v>
      </c>
      <c r="C975" s="53">
        <v>1301071638</v>
      </c>
      <c r="D975" s="53">
        <v>0</v>
      </c>
    </row>
    <row r="976" spans="1:4">
      <c r="A976" s="15">
        <v>1410209903</v>
      </c>
      <c r="B976" s="16" t="s">
        <v>730</v>
      </c>
      <c r="C976" s="53">
        <v>21355392</v>
      </c>
      <c r="D976" s="53">
        <v>0</v>
      </c>
    </row>
    <row r="977" spans="1:4">
      <c r="A977" s="15">
        <v>1410209905</v>
      </c>
      <c r="B977" s="16" t="s">
        <v>742</v>
      </c>
      <c r="C977" s="53">
        <v>1820462301</v>
      </c>
      <c r="D977" s="53">
        <v>0</v>
      </c>
    </row>
    <row r="978" spans="1:4">
      <c r="A978" s="15">
        <v>1410209906</v>
      </c>
      <c r="B978" s="16" t="s">
        <v>727</v>
      </c>
      <c r="C978" s="53">
        <v>-63762277313</v>
      </c>
      <c r="D978" s="53">
        <v>0</v>
      </c>
    </row>
    <row r="979" spans="1:4">
      <c r="A979" s="15">
        <v>1410209907</v>
      </c>
      <c r="B979" s="16" t="s">
        <v>4548</v>
      </c>
      <c r="C979" s="53">
        <v>1735125600</v>
      </c>
      <c r="D979" s="53">
        <v>0</v>
      </c>
    </row>
    <row r="980" spans="1:4">
      <c r="A980" s="15">
        <v>1410209909</v>
      </c>
      <c r="B980" s="16" t="s">
        <v>4549</v>
      </c>
      <c r="C980" s="53">
        <v>0</v>
      </c>
      <c r="D980" s="53">
        <v>0</v>
      </c>
    </row>
    <row r="981" spans="1:4">
      <c r="A981" s="15">
        <v>1410209910</v>
      </c>
      <c r="B981" s="16" t="s">
        <v>3250</v>
      </c>
      <c r="C981" s="53">
        <v>0</v>
      </c>
      <c r="D981" s="53">
        <v>0</v>
      </c>
    </row>
    <row r="982" spans="1:4">
      <c r="A982" s="15">
        <v>1410209921</v>
      </c>
      <c r="B982" s="16" t="s">
        <v>3526</v>
      </c>
      <c r="C982" s="53">
        <v>2094621145</v>
      </c>
      <c r="D982" s="53">
        <v>0</v>
      </c>
    </row>
    <row r="983" spans="1:4">
      <c r="A983" s="15">
        <v>1410251892</v>
      </c>
      <c r="B983" s="16" t="s">
        <v>750</v>
      </c>
      <c r="C983" s="53">
        <v>0</v>
      </c>
      <c r="D983" s="53">
        <v>0</v>
      </c>
    </row>
    <row r="984" spans="1:4">
      <c r="A984" s="15">
        <v>1410257200</v>
      </c>
      <c r="B984" s="16" t="s">
        <v>3527</v>
      </c>
      <c r="C984" s="53">
        <v>0</v>
      </c>
      <c r="D984" s="53">
        <v>0</v>
      </c>
    </row>
    <row r="985" spans="1:4">
      <c r="A985" s="15">
        <v>1410257201</v>
      </c>
      <c r="B985" s="16" t="s">
        <v>5204</v>
      </c>
      <c r="C985" s="53">
        <v>838475</v>
      </c>
      <c r="D985" s="53">
        <v>0</v>
      </c>
    </row>
    <row r="986" spans="1:4">
      <c r="A986" s="15">
        <v>1410259001</v>
      </c>
      <c r="B986" s="16" t="s">
        <v>749</v>
      </c>
      <c r="C986" s="53">
        <v>153906420913</v>
      </c>
      <c r="D986" s="53">
        <v>0</v>
      </c>
    </row>
    <row r="987" spans="1:4">
      <c r="A987" s="15">
        <v>1410259002</v>
      </c>
      <c r="B987" s="16" t="s">
        <v>4106</v>
      </c>
      <c r="C987" s="53">
        <v>2226155013</v>
      </c>
      <c r="D987" s="53">
        <v>0</v>
      </c>
    </row>
    <row r="988" spans="1:4">
      <c r="A988" s="15">
        <v>1410259004</v>
      </c>
      <c r="B988" s="16" t="s">
        <v>750</v>
      </c>
      <c r="C988" s="53">
        <v>427884090643</v>
      </c>
      <c r="D988" s="53">
        <v>0</v>
      </c>
    </row>
    <row r="989" spans="1:4">
      <c r="A989" s="15">
        <v>1410259005</v>
      </c>
      <c r="B989" s="16" t="s">
        <v>4107</v>
      </c>
      <c r="C989" s="53">
        <v>837758771</v>
      </c>
      <c r="D989" s="53">
        <v>0</v>
      </c>
    </row>
    <row r="990" spans="1:4">
      <c r="A990" s="15">
        <v>1410259020</v>
      </c>
      <c r="B990" s="16" t="s">
        <v>751</v>
      </c>
      <c r="C990" s="53">
        <v>41014188</v>
      </c>
      <c r="D990" s="53">
        <v>0</v>
      </c>
    </row>
    <row r="991" spans="1:4">
      <c r="A991" s="15">
        <v>1410259021</v>
      </c>
      <c r="B991" s="16" t="s">
        <v>4108</v>
      </c>
      <c r="C991" s="53">
        <v>1222113817</v>
      </c>
      <c r="D991" s="53">
        <v>0</v>
      </c>
    </row>
    <row r="992" spans="1:4">
      <c r="A992" s="15">
        <v>1410259201</v>
      </c>
      <c r="B992" s="16" t="s">
        <v>752</v>
      </c>
      <c r="C992" s="53">
        <v>274526402</v>
      </c>
      <c r="D992" s="53">
        <v>0</v>
      </c>
    </row>
    <row r="993" spans="1:4">
      <c r="A993" s="15">
        <v>1410259203</v>
      </c>
      <c r="B993" s="16" t="s">
        <v>1903</v>
      </c>
      <c r="C993" s="53">
        <v>463965561</v>
      </c>
      <c r="D993" s="53">
        <v>0</v>
      </c>
    </row>
    <row r="994" spans="1:4">
      <c r="A994" s="15">
        <v>1410259204</v>
      </c>
      <c r="B994" s="16" t="s">
        <v>753</v>
      </c>
      <c r="C994" s="53">
        <v>280992000</v>
      </c>
      <c r="D994" s="53">
        <v>0</v>
      </c>
    </row>
    <row r="995" spans="1:4">
      <c r="A995" s="15">
        <v>1410259205</v>
      </c>
      <c r="B995" s="16" t="s">
        <v>750</v>
      </c>
      <c r="C995" s="53">
        <v>101516598152</v>
      </c>
      <c r="D995" s="53">
        <v>0</v>
      </c>
    </row>
    <row r="996" spans="1:4">
      <c r="A996" s="15">
        <v>1410259207</v>
      </c>
      <c r="B996" s="16" t="s">
        <v>754</v>
      </c>
      <c r="C996" s="53">
        <v>208636560</v>
      </c>
      <c r="D996" s="53">
        <v>0</v>
      </c>
    </row>
    <row r="997" spans="1:4">
      <c r="A997" s="15">
        <v>1410259208</v>
      </c>
      <c r="B997" s="16" t="s">
        <v>755</v>
      </c>
      <c r="C997" s="53">
        <v>1807205668</v>
      </c>
      <c r="D997" s="53">
        <v>0</v>
      </c>
    </row>
    <row r="998" spans="1:4">
      <c r="A998" s="15">
        <v>1410259231</v>
      </c>
      <c r="B998" s="16" t="s">
        <v>4534</v>
      </c>
      <c r="C998" s="53">
        <v>0</v>
      </c>
      <c r="D998" s="53">
        <v>0</v>
      </c>
    </row>
    <row r="999" spans="1:4">
      <c r="A999" s="15">
        <v>1410259404</v>
      </c>
      <c r="B999" s="16" t="s">
        <v>3393</v>
      </c>
      <c r="C999" s="53">
        <v>204822506</v>
      </c>
      <c r="D999" s="53">
        <v>0</v>
      </c>
    </row>
    <row r="1000" spans="1:4">
      <c r="A1000" s="15">
        <v>1410259406</v>
      </c>
      <c r="B1000" s="16" t="s">
        <v>3394</v>
      </c>
      <c r="C1000" s="53">
        <v>294521588</v>
      </c>
      <c r="D1000" s="53">
        <v>0</v>
      </c>
    </row>
    <row r="1001" spans="1:4">
      <c r="A1001" s="15">
        <v>1410259410</v>
      </c>
      <c r="B1001" s="16" t="s">
        <v>3395</v>
      </c>
      <c r="C1001" s="53">
        <v>-10722418</v>
      </c>
      <c r="D1001" s="53">
        <v>0</v>
      </c>
    </row>
    <row r="1002" spans="1:4">
      <c r="A1002" s="15">
        <v>1410259414</v>
      </c>
      <c r="B1002" s="16" t="s">
        <v>3395</v>
      </c>
      <c r="C1002" s="53">
        <v>10722418</v>
      </c>
      <c r="D1002" s="53">
        <v>0</v>
      </c>
    </row>
    <row r="1003" spans="1:4">
      <c r="A1003" s="15">
        <v>1410259504</v>
      </c>
      <c r="B1003" s="16" t="s">
        <v>1914</v>
      </c>
      <c r="C1003" s="53">
        <v>0</v>
      </c>
      <c r="D1003" s="53">
        <v>0</v>
      </c>
    </row>
    <row r="1004" spans="1:4">
      <c r="A1004" s="15">
        <v>1410259505</v>
      </c>
      <c r="B1004" s="16" t="s">
        <v>1915</v>
      </c>
      <c r="C1004" s="53">
        <v>0</v>
      </c>
      <c r="D1004" s="53">
        <v>0</v>
      </c>
    </row>
    <row r="1005" spans="1:4">
      <c r="A1005" s="15">
        <v>1410259542</v>
      </c>
      <c r="B1005" s="16" t="s">
        <v>4109</v>
      </c>
      <c r="C1005" s="53">
        <v>0</v>
      </c>
      <c r="D1005" s="53">
        <v>0</v>
      </c>
    </row>
    <row r="1006" spans="1:4">
      <c r="A1006" s="15">
        <v>1410259601</v>
      </c>
      <c r="B1006" s="16" t="s">
        <v>749</v>
      </c>
      <c r="C1006" s="53">
        <v>1686034844</v>
      </c>
      <c r="D1006" s="53">
        <v>0</v>
      </c>
    </row>
    <row r="1007" spans="1:4">
      <c r="A1007" s="15">
        <v>1410259602</v>
      </c>
      <c r="B1007" s="16" t="s">
        <v>756</v>
      </c>
      <c r="C1007" s="53">
        <v>199590518</v>
      </c>
      <c r="D1007" s="53">
        <v>0</v>
      </c>
    </row>
    <row r="1008" spans="1:4">
      <c r="A1008" s="15">
        <v>1410259603</v>
      </c>
      <c r="B1008" s="16" t="s">
        <v>750</v>
      </c>
      <c r="C1008" s="53">
        <v>1138950321</v>
      </c>
      <c r="D1008" s="53">
        <v>0</v>
      </c>
    </row>
    <row r="1009" spans="1:4">
      <c r="A1009" s="15">
        <v>1410259701</v>
      </c>
      <c r="B1009" s="16" t="s">
        <v>757</v>
      </c>
      <c r="C1009" s="53">
        <v>59458739090</v>
      </c>
      <c r="D1009" s="53">
        <v>0</v>
      </c>
    </row>
    <row r="1010" spans="1:4">
      <c r="A1010" s="15">
        <v>1410259702</v>
      </c>
      <c r="B1010" s="16" t="s">
        <v>758</v>
      </c>
      <c r="C1010" s="53">
        <v>29899754679</v>
      </c>
      <c r="D1010" s="53">
        <v>0</v>
      </c>
    </row>
    <row r="1011" spans="1:4">
      <c r="A1011" s="15">
        <v>1410259703</v>
      </c>
      <c r="B1011" s="16" t="s">
        <v>759</v>
      </c>
      <c r="C1011" s="53">
        <v>148072872</v>
      </c>
      <c r="D1011" s="53">
        <v>0</v>
      </c>
    </row>
    <row r="1012" spans="1:4">
      <c r="A1012" s="15">
        <v>1410259704</v>
      </c>
      <c r="B1012" s="16" t="s">
        <v>760</v>
      </c>
      <c r="C1012" s="53">
        <v>1975821400</v>
      </c>
      <c r="D1012" s="53">
        <v>0</v>
      </c>
    </row>
    <row r="1013" spans="1:4">
      <c r="A1013" s="15">
        <v>1410259705</v>
      </c>
      <c r="B1013" s="16" t="s">
        <v>761</v>
      </c>
      <c r="C1013" s="53">
        <v>15760708315</v>
      </c>
      <c r="D1013" s="53">
        <v>0</v>
      </c>
    </row>
    <row r="1014" spans="1:4">
      <c r="A1014" s="15">
        <v>1410259706</v>
      </c>
      <c r="B1014" s="16" t="s">
        <v>762</v>
      </c>
      <c r="C1014" s="53">
        <v>1836343843</v>
      </c>
      <c r="D1014" s="53">
        <v>0</v>
      </c>
    </row>
    <row r="1015" spans="1:4">
      <c r="A1015" s="15">
        <v>1410259707</v>
      </c>
      <c r="B1015" s="16" t="s">
        <v>763</v>
      </c>
      <c r="C1015" s="53">
        <v>1699027588</v>
      </c>
      <c r="D1015" s="53">
        <v>0</v>
      </c>
    </row>
    <row r="1016" spans="1:4">
      <c r="A1016" s="15">
        <v>1410259715</v>
      </c>
      <c r="B1016" s="16" t="s">
        <v>764</v>
      </c>
      <c r="C1016" s="53">
        <v>9191604607</v>
      </c>
      <c r="D1016" s="53">
        <v>0</v>
      </c>
    </row>
    <row r="1017" spans="1:4">
      <c r="A1017" s="15">
        <v>1410259720</v>
      </c>
      <c r="B1017" s="16" t="s">
        <v>3786</v>
      </c>
      <c r="C1017" s="53">
        <v>0</v>
      </c>
      <c r="D1017" s="53">
        <v>0</v>
      </c>
    </row>
    <row r="1018" spans="1:4">
      <c r="A1018" s="15">
        <v>1410259721</v>
      </c>
      <c r="B1018" s="16" t="s">
        <v>4110</v>
      </c>
      <c r="C1018" s="53">
        <v>1111987893</v>
      </c>
      <c r="D1018" s="53">
        <v>0</v>
      </c>
    </row>
    <row r="1019" spans="1:4">
      <c r="A1019" s="15">
        <v>1410259722</v>
      </c>
      <c r="B1019" s="16" t="s">
        <v>4111</v>
      </c>
      <c r="C1019" s="53">
        <v>26297332</v>
      </c>
      <c r="D1019" s="53">
        <v>0</v>
      </c>
    </row>
    <row r="1020" spans="1:4">
      <c r="A1020" s="15">
        <v>1410259723</v>
      </c>
      <c r="B1020" s="16" t="s">
        <v>4112</v>
      </c>
      <c r="C1020" s="53">
        <v>34812057</v>
      </c>
      <c r="D1020" s="53">
        <v>0</v>
      </c>
    </row>
    <row r="1021" spans="1:4">
      <c r="A1021" s="15">
        <v>1410259724</v>
      </c>
      <c r="B1021" s="16" t="s">
        <v>4113</v>
      </c>
      <c r="C1021" s="53">
        <v>261052852</v>
      </c>
      <c r="D1021" s="53">
        <v>0</v>
      </c>
    </row>
    <row r="1022" spans="1:4">
      <c r="A1022" s="15">
        <v>1410259725</v>
      </c>
      <c r="B1022" s="16" t="s">
        <v>765</v>
      </c>
      <c r="C1022" s="53">
        <v>6777113</v>
      </c>
      <c r="D1022" s="53">
        <v>0</v>
      </c>
    </row>
    <row r="1023" spans="1:4">
      <c r="A1023" s="15">
        <v>1410259726</v>
      </c>
      <c r="B1023" s="16" t="s">
        <v>4114</v>
      </c>
      <c r="C1023" s="53">
        <v>212372523</v>
      </c>
      <c r="D1023" s="53">
        <v>0</v>
      </c>
    </row>
    <row r="1024" spans="1:4">
      <c r="A1024" s="15">
        <v>1410259729</v>
      </c>
      <c r="B1024" s="16" t="s">
        <v>4115</v>
      </c>
      <c r="C1024" s="53">
        <v>14149664</v>
      </c>
      <c r="D1024" s="53">
        <v>0</v>
      </c>
    </row>
    <row r="1025" spans="1:4">
      <c r="A1025" s="15">
        <v>1410259737</v>
      </c>
      <c r="B1025" s="16" t="s">
        <v>4115</v>
      </c>
      <c r="C1025" s="53">
        <v>1878753293</v>
      </c>
      <c r="D1025" s="53">
        <v>0</v>
      </c>
    </row>
    <row r="1026" spans="1:4">
      <c r="A1026" s="15">
        <v>1410259741</v>
      </c>
      <c r="B1026" s="16" t="s">
        <v>4719</v>
      </c>
      <c r="C1026" s="53">
        <v>304572784</v>
      </c>
      <c r="D1026" s="53">
        <v>0</v>
      </c>
    </row>
    <row r="1027" spans="1:4">
      <c r="A1027" s="15">
        <v>1410259742</v>
      </c>
      <c r="B1027" s="16" t="s">
        <v>4720</v>
      </c>
      <c r="C1027" s="53">
        <v>1378887408</v>
      </c>
      <c r="D1027" s="53">
        <v>0</v>
      </c>
    </row>
    <row r="1028" spans="1:4">
      <c r="A1028" s="15">
        <v>1410259745</v>
      </c>
      <c r="B1028" s="16" t="s">
        <v>4721</v>
      </c>
      <c r="C1028" s="53">
        <v>602371022</v>
      </c>
      <c r="D1028" s="53">
        <v>0</v>
      </c>
    </row>
    <row r="1029" spans="1:4">
      <c r="A1029" s="15">
        <v>1410259746</v>
      </c>
      <c r="B1029" s="16" t="s">
        <v>4722</v>
      </c>
      <c r="C1029" s="53">
        <v>3442530416</v>
      </c>
      <c r="D1029" s="53">
        <v>0</v>
      </c>
    </row>
    <row r="1030" spans="1:4">
      <c r="A1030" s="15">
        <v>1410259800</v>
      </c>
      <c r="B1030" s="16" t="s">
        <v>751</v>
      </c>
      <c r="C1030" s="53">
        <v>-19003880</v>
      </c>
      <c r="D1030" s="53">
        <v>0</v>
      </c>
    </row>
    <row r="1031" spans="1:4">
      <c r="A1031" s="15">
        <v>1410259801</v>
      </c>
      <c r="B1031" s="16" t="s">
        <v>766</v>
      </c>
      <c r="C1031" s="53">
        <v>51160728</v>
      </c>
      <c r="D1031" s="53">
        <v>0</v>
      </c>
    </row>
    <row r="1032" spans="1:4">
      <c r="A1032" s="15">
        <v>1410259802</v>
      </c>
      <c r="B1032" s="16" t="s">
        <v>749</v>
      </c>
      <c r="C1032" s="53">
        <v>-9401127853</v>
      </c>
      <c r="D1032" s="53">
        <v>0</v>
      </c>
    </row>
    <row r="1033" spans="1:4">
      <c r="A1033" s="15">
        <v>1410259803</v>
      </c>
      <c r="B1033" s="16" t="s">
        <v>4116</v>
      </c>
      <c r="C1033" s="53">
        <v>1584489374</v>
      </c>
      <c r="D1033" s="53">
        <v>0</v>
      </c>
    </row>
    <row r="1034" spans="1:4">
      <c r="A1034" s="15">
        <v>1410259804</v>
      </c>
      <c r="B1034" s="16" t="s">
        <v>767</v>
      </c>
      <c r="C1034" s="53">
        <v>11333622644</v>
      </c>
      <c r="D1034" s="53">
        <v>0</v>
      </c>
    </row>
    <row r="1035" spans="1:4">
      <c r="A1035" s="15">
        <v>1410259805</v>
      </c>
      <c r="B1035" s="16" t="s">
        <v>758</v>
      </c>
      <c r="C1035" s="53">
        <v>-3178453055</v>
      </c>
      <c r="D1035" s="53">
        <v>0</v>
      </c>
    </row>
    <row r="1036" spans="1:4">
      <c r="A1036" s="15">
        <v>1410259806</v>
      </c>
      <c r="B1036" s="16" t="s">
        <v>4108</v>
      </c>
      <c r="C1036" s="53">
        <v>59398078</v>
      </c>
      <c r="D1036" s="53">
        <v>0</v>
      </c>
    </row>
    <row r="1037" spans="1:4">
      <c r="A1037" s="15">
        <v>1410259807</v>
      </c>
      <c r="B1037" s="16" t="s">
        <v>768</v>
      </c>
      <c r="C1037" s="53">
        <v>2267761005</v>
      </c>
      <c r="D1037" s="53">
        <v>0</v>
      </c>
    </row>
    <row r="1038" spans="1:4">
      <c r="A1038" s="15">
        <v>1410259808</v>
      </c>
      <c r="B1038" s="16" t="s">
        <v>750</v>
      </c>
      <c r="C1038" s="53">
        <v>24737344143</v>
      </c>
      <c r="D1038" s="53">
        <v>0</v>
      </c>
    </row>
    <row r="1039" spans="1:4">
      <c r="A1039" s="15">
        <v>1410259809</v>
      </c>
      <c r="B1039" s="16" t="s">
        <v>4107</v>
      </c>
      <c r="C1039" s="53">
        <v>38041667</v>
      </c>
      <c r="D1039" s="53">
        <v>0</v>
      </c>
    </row>
    <row r="1040" spans="1:4">
      <c r="A1040" s="15">
        <v>1410259810</v>
      </c>
      <c r="B1040" s="16" t="s">
        <v>3528</v>
      </c>
      <c r="C1040" s="53">
        <v>1186701293</v>
      </c>
      <c r="D1040" s="53">
        <v>0</v>
      </c>
    </row>
    <row r="1041" spans="1:4">
      <c r="A1041" s="15">
        <v>1410259811</v>
      </c>
      <c r="B1041" s="16" t="s">
        <v>769</v>
      </c>
      <c r="C1041" s="53">
        <v>11665320186</v>
      </c>
      <c r="D1041" s="53">
        <v>0</v>
      </c>
    </row>
    <row r="1042" spans="1:4">
      <c r="A1042" s="15">
        <v>1410259813</v>
      </c>
      <c r="B1042" s="16" t="s">
        <v>770</v>
      </c>
      <c r="C1042" s="53">
        <v>1785616822</v>
      </c>
      <c r="D1042" s="53">
        <v>0</v>
      </c>
    </row>
    <row r="1043" spans="1:4">
      <c r="A1043" s="15">
        <v>1410259814</v>
      </c>
      <c r="B1043" s="16" t="s">
        <v>771</v>
      </c>
      <c r="C1043" s="53">
        <v>-11050768102</v>
      </c>
      <c r="D1043" s="53">
        <v>0</v>
      </c>
    </row>
    <row r="1044" spans="1:4">
      <c r="A1044" s="15">
        <v>1410259815</v>
      </c>
      <c r="B1044" s="16" t="s">
        <v>4117</v>
      </c>
      <c r="C1044" s="53">
        <v>-174370204</v>
      </c>
      <c r="D1044" s="53">
        <v>0</v>
      </c>
    </row>
    <row r="1045" spans="1:4">
      <c r="A1045" s="15">
        <v>1410259817</v>
      </c>
      <c r="B1045" s="16" t="s">
        <v>772</v>
      </c>
      <c r="C1045" s="53">
        <v>-88665168</v>
      </c>
      <c r="D1045" s="53">
        <v>0</v>
      </c>
    </row>
    <row r="1046" spans="1:4">
      <c r="A1046" s="15">
        <v>1410259818</v>
      </c>
      <c r="B1046" s="16" t="s">
        <v>773</v>
      </c>
      <c r="C1046" s="53">
        <v>-3412748962</v>
      </c>
      <c r="D1046" s="53">
        <v>0</v>
      </c>
    </row>
    <row r="1047" spans="1:4">
      <c r="A1047" s="15">
        <v>1410259819</v>
      </c>
      <c r="B1047" s="16" t="s">
        <v>1916</v>
      </c>
      <c r="C1047" s="53">
        <v>0</v>
      </c>
      <c r="D1047" s="53">
        <v>0</v>
      </c>
    </row>
    <row r="1048" spans="1:4">
      <c r="A1048" s="15">
        <v>1410259820</v>
      </c>
      <c r="B1048" s="16" t="s">
        <v>774</v>
      </c>
      <c r="C1048" s="53">
        <v>-783773086</v>
      </c>
      <c r="D1048" s="53">
        <v>0</v>
      </c>
    </row>
    <row r="1049" spans="1:4">
      <c r="A1049" s="15">
        <v>1410259821</v>
      </c>
      <c r="B1049" s="16" t="s">
        <v>3187</v>
      </c>
      <c r="C1049" s="53">
        <v>5891147671</v>
      </c>
      <c r="D1049" s="53">
        <v>0</v>
      </c>
    </row>
    <row r="1050" spans="1:4">
      <c r="A1050" s="15">
        <v>1410259822</v>
      </c>
      <c r="B1050" s="16" t="s">
        <v>4118</v>
      </c>
      <c r="C1050" s="53">
        <v>174020805</v>
      </c>
      <c r="D1050" s="53">
        <v>0</v>
      </c>
    </row>
    <row r="1051" spans="1:4">
      <c r="A1051" s="15">
        <v>1410259824</v>
      </c>
      <c r="B1051" s="16" t="s">
        <v>775</v>
      </c>
      <c r="C1051" s="53">
        <v>269717136</v>
      </c>
      <c r="D1051" s="53">
        <v>0</v>
      </c>
    </row>
    <row r="1052" spans="1:4">
      <c r="A1052" s="15">
        <v>1410259825</v>
      </c>
      <c r="B1052" s="16" t="s">
        <v>4119</v>
      </c>
      <c r="C1052" s="53">
        <v>8589034</v>
      </c>
      <c r="D1052" s="53">
        <v>0</v>
      </c>
    </row>
    <row r="1053" spans="1:4">
      <c r="A1053" s="15">
        <v>1410259826</v>
      </c>
      <c r="B1053" s="16" t="s">
        <v>4120</v>
      </c>
      <c r="C1053" s="53">
        <v>68230754</v>
      </c>
      <c r="D1053" s="53">
        <v>0</v>
      </c>
    </row>
    <row r="1054" spans="1:4">
      <c r="A1054" s="15">
        <v>1410259827</v>
      </c>
      <c r="B1054" s="16" t="s">
        <v>4121</v>
      </c>
      <c r="C1054" s="53">
        <v>856151657</v>
      </c>
      <c r="D1054" s="53">
        <v>0</v>
      </c>
    </row>
    <row r="1055" spans="1:4">
      <c r="A1055" s="15">
        <v>1410259828</v>
      </c>
      <c r="B1055" s="16" t="s">
        <v>4122</v>
      </c>
      <c r="C1055" s="53">
        <v>-1473124265</v>
      </c>
      <c r="D1055" s="53">
        <v>0</v>
      </c>
    </row>
    <row r="1056" spans="1:4">
      <c r="A1056" s="15">
        <v>1410259840</v>
      </c>
      <c r="B1056" s="16" t="s">
        <v>5095</v>
      </c>
      <c r="C1056" s="53">
        <v>881504211</v>
      </c>
      <c r="D1056" s="53">
        <v>0</v>
      </c>
    </row>
    <row r="1057" spans="1:4">
      <c r="A1057" s="15">
        <v>1410259841</v>
      </c>
      <c r="B1057" s="16" t="s">
        <v>4123</v>
      </c>
      <c r="C1057" s="53">
        <v>0</v>
      </c>
      <c r="D1057" s="53">
        <v>0</v>
      </c>
    </row>
    <row r="1058" spans="1:4">
      <c r="A1058" s="15">
        <v>1410259900</v>
      </c>
      <c r="B1058" s="16" t="s">
        <v>766</v>
      </c>
      <c r="C1058" s="53">
        <v>11088791</v>
      </c>
      <c r="D1058" s="53">
        <v>0</v>
      </c>
    </row>
    <row r="1059" spans="1:4">
      <c r="A1059" s="15">
        <v>1410259901</v>
      </c>
      <c r="B1059" s="16" t="s">
        <v>749</v>
      </c>
      <c r="C1059" s="53">
        <v>-81487680</v>
      </c>
      <c r="D1059" s="53">
        <v>0</v>
      </c>
    </row>
    <row r="1060" spans="1:4">
      <c r="A1060" s="15">
        <v>1410259903</v>
      </c>
      <c r="B1060" s="16" t="s">
        <v>5004</v>
      </c>
      <c r="C1060" s="53">
        <v>0</v>
      </c>
      <c r="D1060" s="53">
        <v>0</v>
      </c>
    </row>
    <row r="1061" spans="1:4">
      <c r="A1061" s="15">
        <v>1410259905</v>
      </c>
      <c r="B1061" s="16" t="s">
        <v>768</v>
      </c>
      <c r="C1061" s="53">
        <v>259745887</v>
      </c>
      <c r="D1061" s="53">
        <v>0</v>
      </c>
    </row>
    <row r="1062" spans="1:4">
      <c r="A1062" s="15">
        <v>1410259906</v>
      </c>
      <c r="B1062" s="16" t="s">
        <v>750</v>
      </c>
      <c r="C1062" s="53">
        <v>-1</v>
      </c>
      <c r="D1062" s="53">
        <v>0</v>
      </c>
    </row>
    <row r="1063" spans="1:4">
      <c r="A1063" s="15">
        <v>1410259907</v>
      </c>
      <c r="B1063" s="16" t="s">
        <v>5005</v>
      </c>
      <c r="C1063" s="53">
        <v>0</v>
      </c>
      <c r="D1063" s="53">
        <v>0</v>
      </c>
    </row>
    <row r="1064" spans="1:4">
      <c r="A1064" s="15">
        <v>1412057100</v>
      </c>
      <c r="B1064" s="16" t="s">
        <v>3529</v>
      </c>
      <c r="C1064" s="53">
        <v>0</v>
      </c>
      <c r="D1064" s="53">
        <v>0</v>
      </c>
    </row>
    <row r="1065" spans="1:4">
      <c r="A1065" s="15">
        <v>1412059002</v>
      </c>
      <c r="B1065" s="16" t="s">
        <v>776</v>
      </c>
      <c r="C1065" s="53">
        <v>377699964465</v>
      </c>
      <c r="D1065" s="53">
        <v>0</v>
      </c>
    </row>
    <row r="1066" spans="1:4">
      <c r="A1066" s="15">
        <v>1412059003</v>
      </c>
      <c r="B1066" s="16" t="s">
        <v>777</v>
      </c>
      <c r="C1066" s="53">
        <v>150720277968</v>
      </c>
      <c r="D1066" s="53">
        <v>0</v>
      </c>
    </row>
    <row r="1067" spans="1:4">
      <c r="A1067" s="15">
        <v>1412059201</v>
      </c>
      <c r="B1067" s="16" t="s">
        <v>778</v>
      </c>
      <c r="C1067" s="53">
        <v>37681027</v>
      </c>
      <c r="D1067" s="53">
        <v>0</v>
      </c>
    </row>
    <row r="1068" spans="1:4">
      <c r="A1068" s="15">
        <v>1412059800</v>
      </c>
      <c r="B1068" s="16" t="s">
        <v>779</v>
      </c>
      <c r="C1068" s="53">
        <v>107715610623</v>
      </c>
      <c r="D1068" s="53">
        <v>0</v>
      </c>
    </row>
    <row r="1069" spans="1:4">
      <c r="A1069" s="15">
        <v>1412059801</v>
      </c>
      <c r="B1069" s="16" t="s">
        <v>780</v>
      </c>
      <c r="C1069" s="53">
        <v>-129638759774</v>
      </c>
      <c r="D1069" s="53">
        <v>0</v>
      </c>
    </row>
    <row r="1070" spans="1:4">
      <c r="A1070" s="15">
        <v>1412107100</v>
      </c>
      <c r="B1070" s="16" t="s">
        <v>3530</v>
      </c>
      <c r="C1070" s="53">
        <v>0</v>
      </c>
      <c r="D1070" s="53">
        <v>0</v>
      </c>
    </row>
    <row r="1071" spans="1:4">
      <c r="A1071" s="15">
        <v>1412109001</v>
      </c>
      <c r="B1071" s="16" t="s">
        <v>781</v>
      </c>
      <c r="C1071" s="53">
        <v>9093825705</v>
      </c>
      <c r="D1071" s="53">
        <v>0</v>
      </c>
    </row>
    <row r="1072" spans="1:4">
      <c r="A1072" s="15">
        <v>1412109002</v>
      </c>
      <c r="B1072" s="16" t="s">
        <v>782</v>
      </c>
      <c r="C1072" s="53">
        <v>4260461736</v>
      </c>
      <c r="D1072" s="53">
        <v>0</v>
      </c>
    </row>
    <row r="1073" spans="1:4">
      <c r="A1073" s="15">
        <v>1412109800</v>
      </c>
      <c r="B1073" s="16" t="s">
        <v>783</v>
      </c>
      <c r="C1073" s="53">
        <v>8887366849</v>
      </c>
      <c r="D1073" s="53">
        <v>0</v>
      </c>
    </row>
    <row r="1074" spans="1:4">
      <c r="A1074" s="15">
        <v>1412109801</v>
      </c>
      <c r="B1074" s="16" t="s">
        <v>782</v>
      </c>
      <c r="C1074" s="53">
        <v>-3764378227</v>
      </c>
      <c r="D1074" s="53">
        <v>0</v>
      </c>
    </row>
    <row r="1075" spans="1:4">
      <c r="A1075" s="15">
        <v>1412157100</v>
      </c>
      <c r="B1075" s="16" t="s">
        <v>3531</v>
      </c>
      <c r="C1075" s="53">
        <v>0</v>
      </c>
      <c r="D1075" s="53">
        <v>0</v>
      </c>
    </row>
    <row r="1076" spans="1:4">
      <c r="A1076" s="15">
        <v>1412159001</v>
      </c>
      <c r="B1076" s="16" t="s">
        <v>784</v>
      </c>
      <c r="C1076" s="53">
        <v>7889905686</v>
      </c>
      <c r="D1076" s="53">
        <v>0</v>
      </c>
    </row>
    <row r="1077" spans="1:4">
      <c r="A1077" s="15">
        <v>1412159002</v>
      </c>
      <c r="B1077" s="16" t="s">
        <v>785</v>
      </c>
      <c r="C1077" s="53">
        <v>3209568982</v>
      </c>
      <c r="D1077" s="53">
        <v>0</v>
      </c>
    </row>
    <row r="1078" spans="1:4">
      <c r="A1078" s="15">
        <v>1412159800</v>
      </c>
      <c r="B1078" s="16" t="s">
        <v>3188</v>
      </c>
      <c r="C1078" s="53">
        <v>4584084752</v>
      </c>
      <c r="D1078" s="53">
        <v>0</v>
      </c>
    </row>
    <row r="1079" spans="1:4">
      <c r="A1079" s="15">
        <v>1412159801</v>
      </c>
      <c r="B1079" s="16" t="s">
        <v>3189</v>
      </c>
      <c r="C1079" s="53">
        <v>-2767207267</v>
      </c>
      <c r="D1079" s="53">
        <v>0</v>
      </c>
    </row>
    <row r="1080" spans="1:4">
      <c r="A1080" s="15">
        <v>1412207100</v>
      </c>
      <c r="B1080" s="16" t="s">
        <v>3532</v>
      </c>
      <c r="C1080" s="53">
        <v>0</v>
      </c>
      <c r="D1080" s="53">
        <v>0</v>
      </c>
    </row>
    <row r="1081" spans="1:4">
      <c r="A1081" s="15">
        <v>1412209001</v>
      </c>
      <c r="B1081" s="16" t="s">
        <v>786</v>
      </c>
      <c r="C1081" s="53">
        <v>8292712271</v>
      </c>
      <c r="D1081" s="53">
        <v>0</v>
      </c>
    </row>
    <row r="1082" spans="1:4">
      <c r="A1082" s="15">
        <v>1412209002</v>
      </c>
      <c r="B1082" s="16" t="s">
        <v>787</v>
      </c>
      <c r="C1082" s="53">
        <v>3107616635</v>
      </c>
      <c r="D1082" s="53">
        <v>0</v>
      </c>
    </row>
    <row r="1083" spans="1:4">
      <c r="A1083" s="15">
        <v>1412209800</v>
      </c>
      <c r="B1083" s="16" t="s">
        <v>4124</v>
      </c>
      <c r="C1083" s="53">
        <v>2484308272</v>
      </c>
      <c r="D1083" s="53">
        <v>0</v>
      </c>
    </row>
    <row r="1084" spans="1:4">
      <c r="A1084" s="15">
        <v>1412209801</v>
      </c>
      <c r="B1084" s="16" t="s">
        <v>3190</v>
      </c>
      <c r="C1084" s="53">
        <v>-2469216679</v>
      </c>
      <c r="D1084" s="53">
        <v>0</v>
      </c>
    </row>
    <row r="1085" spans="1:4">
      <c r="A1085" s="15">
        <v>1412257100</v>
      </c>
      <c r="B1085" s="16" t="s">
        <v>3533</v>
      </c>
      <c r="C1085" s="53">
        <v>0</v>
      </c>
      <c r="D1085" s="53">
        <v>0</v>
      </c>
    </row>
    <row r="1086" spans="1:4">
      <c r="A1086" s="15">
        <v>1412259001</v>
      </c>
      <c r="B1086" s="16" t="s">
        <v>4125</v>
      </c>
      <c r="C1086" s="53">
        <v>27862811141</v>
      </c>
      <c r="D1086" s="53">
        <v>0</v>
      </c>
    </row>
    <row r="1087" spans="1:4">
      <c r="A1087" s="15">
        <v>1412259002</v>
      </c>
      <c r="B1087" s="16" t="s">
        <v>788</v>
      </c>
      <c r="C1087" s="53">
        <v>12945990509</v>
      </c>
      <c r="D1087" s="53">
        <v>0</v>
      </c>
    </row>
    <row r="1088" spans="1:4">
      <c r="A1088" s="15">
        <v>1412259201</v>
      </c>
      <c r="B1088" s="16" t="s">
        <v>3396</v>
      </c>
      <c r="C1088" s="53">
        <v>9683041</v>
      </c>
      <c r="D1088" s="53">
        <v>0</v>
      </c>
    </row>
    <row r="1089" spans="1:4">
      <c r="A1089" s="15">
        <v>1412259800</v>
      </c>
      <c r="B1089" s="16" t="s">
        <v>4126</v>
      </c>
      <c r="C1089" s="53">
        <v>14910319794</v>
      </c>
      <c r="D1089" s="53">
        <v>0</v>
      </c>
    </row>
    <row r="1090" spans="1:4">
      <c r="A1090" s="15">
        <v>1412259801</v>
      </c>
      <c r="B1090" s="16" t="s">
        <v>3191</v>
      </c>
      <c r="C1090" s="53">
        <v>-93802912</v>
      </c>
      <c r="D1090" s="53">
        <v>0</v>
      </c>
    </row>
    <row r="1091" spans="1:4">
      <c r="A1091" s="15">
        <v>1414057120</v>
      </c>
      <c r="B1091" s="16" t="s">
        <v>3534</v>
      </c>
      <c r="C1091" s="53">
        <v>0</v>
      </c>
      <c r="D1091" s="53">
        <v>0</v>
      </c>
    </row>
    <row r="1092" spans="1:4">
      <c r="A1092" s="15">
        <v>1414059001</v>
      </c>
      <c r="B1092" s="16" t="s">
        <v>789</v>
      </c>
      <c r="C1092" s="53">
        <v>321037627991</v>
      </c>
      <c r="D1092" s="53">
        <v>0</v>
      </c>
    </row>
    <row r="1093" spans="1:4">
      <c r="A1093" s="15">
        <v>1414059800</v>
      </c>
      <c r="B1093" s="16" t="s">
        <v>3192</v>
      </c>
      <c r="C1093" s="53">
        <v>-117366267</v>
      </c>
      <c r="D1093" s="53">
        <v>0</v>
      </c>
    </row>
    <row r="1094" spans="1:4">
      <c r="A1094" s="15">
        <v>1414107120</v>
      </c>
      <c r="B1094" s="16" t="s">
        <v>3535</v>
      </c>
      <c r="C1094" s="53">
        <v>0</v>
      </c>
      <c r="D1094" s="53">
        <v>0</v>
      </c>
    </row>
    <row r="1095" spans="1:4">
      <c r="A1095" s="15">
        <v>1414109001</v>
      </c>
      <c r="B1095" s="16" t="s">
        <v>3251</v>
      </c>
      <c r="C1095" s="53">
        <v>164464</v>
      </c>
      <c r="D1095" s="53">
        <v>0</v>
      </c>
    </row>
    <row r="1096" spans="1:4">
      <c r="A1096" s="15">
        <v>1414109800</v>
      </c>
      <c r="B1096" s="16" t="s">
        <v>3193</v>
      </c>
      <c r="C1096" s="53">
        <v>190701122</v>
      </c>
      <c r="D1096" s="53">
        <v>0</v>
      </c>
    </row>
    <row r="1097" spans="1:4">
      <c r="A1097" s="15">
        <v>1414157120</v>
      </c>
      <c r="B1097" s="16" t="s">
        <v>1919</v>
      </c>
      <c r="C1097" s="53">
        <v>0</v>
      </c>
      <c r="D1097" s="53">
        <v>0</v>
      </c>
    </row>
    <row r="1098" spans="1:4">
      <c r="A1098" s="15">
        <v>1414159001</v>
      </c>
      <c r="B1098" s="16" t="s">
        <v>1918</v>
      </c>
      <c r="C1098" s="53">
        <v>73334855</v>
      </c>
      <c r="D1098" s="53">
        <v>0</v>
      </c>
    </row>
    <row r="1099" spans="1:4">
      <c r="A1099" s="15">
        <v>1414159800</v>
      </c>
      <c r="B1099" s="16" t="s">
        <v>1917</v>
      </c>
      <c r="C1099" s="53">
        <v>-73334855</v>
      </c>
      <c r="D1099" s="53">
        <v>0</v>
      </c>
    </row>
    <row r="1100" spans="1:4">
      <c r="A1100" s="15">
        <v>1414207120</v>
      </c>
      <c r="B1100" s="16" t="s">
        <v>3536</v>
      </c>
      <c r="C1100" s="53">
        <v>0</v>
      </c>
      <c r="D1100" s="53">
        <v>0</v>
      </c>
    </row>
    <row r="1101" spans="1:4">
      <c r="A1101" s="15">
        <v>1414209001</v>
      </c>
      <c r="B1101" s="16" t="s">
        <v>790</v>
      </c>
      <c r="C1101" s="53">
        <v>0</v>
      </c>
      <c r="D1101" s="53">
        <v>0</v>
      </c>
    </row>
    <row r="1102" spans="1:4">
      <c r="A1102" s="15">
        <v>1414209800</v>
      </c>
      <c r="B1102" s="16" t="s">
        <v>1917</v>
      </c>
      <c r="C1102" s="53">
        <v>0</v>
      </c>
      <c r="D1102" s="53">
        <v>0</v>
      </c>
    </row>
    <row r="1103" spans="1:4">
      <c r="A1103" s="15">
        <v>1414257120</v>
      </c>
      <c r="B1103" s="16" t="s">
        <v>1920</v>
      </c>
      <c r="C1103" s="53">
        <v>0</v>
      </c>
      <c r="D1103" s="53">
        <v>0</v>
      </c>
    </row>
    <row r="1104" spans="1:4">
      <c r="A1104" s="15">
        <v>1414259001</v>
      </c>
      <c r="B1104" s="16" t="s">
        <v>5117</v>
      </c>
      <c r="C1104" s="53">
        <v>46029542</v>
      </c>
      <c r="D1104" s="53">
        <v>0</v>
      </c>
    </row>
    <row r="1105" spans="1:4">
      <c r="A1105" s="15">
        <v>1414259800</v>
      </c>
      <c r="B1105" s="16" t="s">
        <v>1917</v>
      </c>
      <c r="C1105" s="53">
        <v>0</v>
      </c>
      <c r="D1105" s="53">
        <v>0</v>
      </c>
    </row>
    <row r="1106" spans="1:4">
      <c r="A1106" s="15">
        <v>1414607102</v>
      </c>
      <c r="B1106" s="16" t="s">
        <v>3537</v>
      </c>
      <c r="C1106" s="53">
        <v>0</v>
      </c>
      <c r="D1106" s="53">
        <v>0</v>
      </c>
    </row>
    <row r="1107" spans="1:4">
      <c r="A1107" s="15">
        <v>1414607120</v>
      </c>
      <c r="B1107" s="16" t="s">
        <v>3538</v>
      </c>
      <c r="C1107" s="53">
        <v>0</v>
      </c>
      <c r="D1107" s="53">
        <v>0</v>
      </c>
    </row>
    <row r="1108" spans="1:4">
      <c r="A1108" s="15">
        <v>1414609001</v>
      </c>
      <c r="B1108" s="16" t="s">
        <v>3539</v>
      </c>
      <c r="C1108" s="53">
        <v>106103678584</v>
      </c>
      <c r="D1108" s="53">
        <v>0</v>
      </c>
    </row>
    <row r="1109" spans="1:4">
      <c r="A1109" s="15">
        <v>1414609002</v>
      </c>
      <c r="B1109" s="16" t="s">
        <v>791</v>
      </c>
      <c r="C1109" s="53">
        <v>0</v>
      </c>
      <c r="D1109" s="53">
        <v>0</v>
      </c>
    </row>
    <row r="1110" spans="1:4">
      <c r="A1110" s="15">
        <v>1414609004</v>
      </c>
      <c r="B1110" s="16" t="s">
        <v>792</v>
      </c>
      <c r="C1110" s="53">
        <v>0</v>
      </c>
      <c r="D1110" s="53">
        <v>0</v>
      </c>
    </row>
    <row r="1111" spans="1:4">
      <c r="A1111" s="15">
        <v>1414609005</v>
      </c>
      <c r="B1111" s="16" t="s">
        <v>793</v>
      </c>
      <c r="C1111" s="53">
        <v>0</v>
      </c>
      <c r="D1111" s="53">
        <v>0</v>
      </c>
    </row>
    <row r="1112" spans="1:4">
      <c r="A1112" s="15">
        <v>1414609800</v>
      </c>
      <c r="B1112" s="16" t="s">
        <v>794</v>
      </c>
      <c r="C1112" s="53">
        <v>91360835616</v>
      </c>
      <c r="D1112" s="53">
        <v>0</v>
      </c>
    </row>
    <row r="1113" spans="1:4">
      <c r="A1113" s="15">
        <v>1414657102</v>
      </c>
      <c r="B1113" s="16" t="s">
        <v>3540</v>
      </c>
      <c r="C1113" s="53">
        <v>0</v>
      </c>
      <c r="D1113" s="53">
        <v>0</v>
      </c>
    </row>
    <row r="1114" spans="1:4">
      <c r="A1114" s="15">
        <v>1414657120</v>
      </c>
      <c r="B1114" s="16" t="s">
        <v>3541</v>
      </c>
      <c r="C1114" s="53">
        <v>0</v>
      </c>
      <c r="D1114" s="53">
        <v>0</v>
      </c>
    </row>
    <row r="1115" spans="1:4">
      <c r="A1115" s="15">
        <v>1414659001</v>
      </c>
      <c r="B1115" s="16" t="s">
        <v>795</v>
      </c>
      <c r="C1115" s="53">
        <v>140818849</v>
      </c>
      <c r="D1115" s="53">
        <v>0</v>
      </c>
    </row>
    <row r="1116" spans="1:4">
      <c r="A1116" s="15">
        <v>1414659002</v>
      </c>
      <c r="B1116" s="16" t="s">
        <v>796</v>
      </c>
      <c r="C1116" s="53">
        <v>0</v>
      </c>
      <c r="D1116" s="53">
        <v>0</v>
      </c>
    </row>
    <row r="1117" spans="1:4">
      <c r="A1117" s="15">
        <v>1414659800</v>
      </c>
      <c r="B1117" s="16" t="s">
        <v>797</v>
      </c>
      <c r="C1117" s="53">
        <v>84034833</v>
      </c>
      <c r="D1117" s="53">
        <v>0</v>
      </c>
    </row>
    <row r="1118" spans="1:4">
      <c r="A1118" s="15">
        <v>1414707102</v>
      </c>
      <c r="B1118" s="16" t="s">
        <v>3542</v>
      </c>
      <c r="C1118" s="53">
        <v>0</v>
      </c>
      <c r="D1118" s="53">
        <v>0</v>
      </c>
    </row>
    <row r="1119" spans="1:4">
      <c r="A1119" s="15">
        <v>1414707120</v>
      </c>
      <c r="B1119" s="16" t="s">
        <v>3543</v>
      </c>
      <c r="C1119" s="53">
        <v>0</v>
      </c>
      <c r="D1119" s="53">
        <v>0</v>
      </c>
    </row>
    <row r="1120" spans="1:4">
      <c r="A1120" s="15">
        <v>1414709001</v>
      </c>
      <c r="B1120" s="16" t="s">
        <v>3252</v>
      </c>
      <c r="C1120" s="53">
        <v>55177502</v>
      </c>
      <c r="D1120" s="53">
        <v>0</v>
      </c>
    </row>
    <row r="1121" spans="1:4">
      <c r="A1121" s="15">
        <v>1414709003</v>
      </c>
      <c r="B1121" s="16" t="s">
        <v>798</v>
      </c>
      <c r="C1121" s="53">
        <v>0</v>
      </c>
      <c r="D1121" s="53">
        <v>0</v>
      </c>
    </row>
    <row r="1122" spans="1:4">
      <c r="A1122" s="15">
        <v>1414709800</v>
      </c>
      <c r="B1122" s="16" t="s">
        <v>799</v>
      </c>
      <c r="C1122" s="53">
        <v>126544904</v>
      </c>
      <c r="D1122" s="53">
        <v>0</v>
      </c>
    </row>
    <row r="1123" spans="1:4">
      <c r="A1123" s="15">
        <v>1414757105</v>
      </c>
      <c r="B1123" s="16" t="s">
        <v>3544</v>
      </c>
      <c r="C1123" s="53">
        <v>0</v>
      </c>
      <c r="D1123" s="53">
        <v>0</v>
      </c>
    </row>
    <row r="1124" spans="1:4">
      <c r="A1124" s="15">
        <v>1414757120</v>
      </c>
      <c r="B1124" s="16" t="s">
        <v>3545</v>
      </c>
      <c r="C1124" s="53">
        <v>0</v>
      </c>
      <c r="D1124" s="53">
        <v>0</v>
      </c>
    </row>
    <row r="1125" spans="1:4">
      <c r="A1125" s="15">
        <v>1414759001</v>
      </c>
      <c r="B1125" s="16" t="s">
        <v>4535</v>
      </c>
      <c r="C1125" s="53">
        <v>11368578</v>
      </c>
      <c r="D1125" s="53">
        <v>0</v>
      </c>
    </row>
    <row r="1126" spans="1:4">
      <c r="A1126" s="15">
        <v>1414759800</v>
      </c>
      <c r="B1126" s="16" t="s">
        <v>800</v>
      </c>
      <c r="C1126" s="53">
        <v>157123117</v>
      </c>
      <c r="D1126" s="53">
        <v>0</v>
      </c>
    </row>
    <row r="1127" spans="1:4">
      <c r="A1127" s="15">
        <v>1414807102</v>
      </c>
      <c r="B1127" s="16" t="s">
        <v>3546</v>
      </c>
      <c r="C1127" s="53">
        <v>0</v>
      </c>
      <c r="D1127" s="53">
        <v>0</v>
      </c>
    </row>
    <row r="1128" spans="1:4">
      <c r="A1128" s="15">
        <v>1414807120</v>
      </c>
      <c r="B1128" s="16" t="s">
        <v>3547</v>
      </c>
      <c r="C1128" s="53">
        <v>0</v>
      </c>
      <c r="D1128" s="53">
        <v>0</v>
      </c>
    </row>
    <row r="1129" spans="1:4">
      <c r="A1129" s="15">
        <v>1414809001</v>
      </c>
      <c r="B1129" s="16" t="s">
        <v>3145</v>
      </c>
      <c r="C1129" s="53">
        <v>25293996</v>
      </c>
      <c r="D1129" s="53">
        <v>0</v>
      </c>
    </row>
    <row r="1130" spans="1:4">
      <c r="A1130" s="15">
        <v>1414809800</v>
      </c>
      <c r="B1130" s="16" t="s">
        <v>801</v>
      </c>
      <c r="C1130" s="53">
        <v>33503988</v>
      </c>
      <c r="D1130" s="53">
        <v>0</v>
      </c>
    </row>
    <row r="1131" spans="1:4">
      <c r="A1131" s="15">
        <v>1487059001</v>
      </c>
      <c r="B1131" s="16" t="s">
        <v>802</v>
      </c>
      <c r="C1131" s="53">
        <v>-243135566317</v>
      </c>
      <c r="D1131" s="53">
        <v>0</v>
      </c>
    </row>
    <row r="1132" spans="1:4">
      <c r="A1132" s="15">
        <v>1487059002</v>
      </c>
      <c r="B1132" s="16" t="s">
        <v>803</v>
      </c>
      <c r="C1132" s="53">
        <v>-21211941698</v>
      </c>
      <c r="D1132" s="53">
        <v>0</v>
      </c>
    </row>
    <row r="1133" spans="1:4">
      <c r="A1133" s="15">
        <v>1487059003</v>
      </c>
      <c r="B1133" s="16" t="s">
        <v>804</v>
      </c>
      <c r="C1133" s="53">
        <v>-27114007626</v>
      </c>
      <c r="D1133" s="53">
        <v>0</v>
      </c>
    </row>
    <row r="1134" spans="1:4">
      <c r="A1134" s="15">
        <v>1487059004</v>
      </c>
      <c r="B1134" s="16" t="s">
        <v>805</v>
      </c>
      <c r="C1134" s="53">
        <v>-31143962776</v>
      </c>
      <c r="D1134" s="53">
        <v>0</v>
      </c>
    </row>
    <row r="1135" spans="1:4">
      <c r="A1135" s="15">
        <v>1487059005</v>
      </c>
      <c r="B1135" s="16" t="s">
        <v>806</v>
      </c>
      <c r="C1135" s="53">
        <v>-67673426</v>
      </c>
      <c r="D1135" s="53">
        <v>0</v>
      </c>
    </row>
    <row r="1136" spans="1:4">
      <c r="A1136" s="15">
        <v>1487059706</v>
      </c>
      <c r="B1136" s="16" t="s">
        <v>807</v>
      </c>
      <c r="C1136" s="53">
        <v>-3461882</v>
      </c>
      <c r="D1136" s="53">
        <v>0</v>
      </c>
    </row>
    <row r="1137" spans="1:4">
      <c r="A1137" s="15">
        <v>1487059707</v>
      </c>
      <c r="B1137" s="16" t="s">
        <v>1921</v>
      </c>
      <c r="C1137" s="53">
        <v>-473691</v>
      </c>
      <c r="D1137" s="53">
        <v>0</v>
      </c>
    </row>
    <row r="1138" spans="1:4">
      <c r="A1138" s="15">
        <v>1487059708</v>
      </c>
      <c r="B1138" s="16" t="s">
        <v>1922</v>
      </c>
      <c r="C1138" s="53">
        <v>-1510345</v>
      </c>
      <c r="D1138" s="53">
        <v>0</v>
      </c>
    </row>
    <row r="1139" spans="1:4">
      <c r="A1139" s="15">
        <v>1487059709</v>
      </c>
      <c r="B1139" s="16" t="s">
        <v>808</v>
      </c>
      <c r="C1139" s="53">
        <v>-2956919</v>
      </c>
      <c r="D1139" s="53">
        <v>0</v>
      </c>
    </row>
    <row r="1140" spans="1:4">
      <c r="A1140" s="15">
        <v>1487059710</v>
      </c>
      <c r="B1140" s="16" t="s">
        <v>3548</v>
      </c>
      <c r="C1140" s="53">
        <v>-888854</v>
      </c>
      <c r="D1140" s="53">
        <v>0</v>
      </c>
    </row>
    <row r="1141" spans="1:4">
      <c r="A1141" s="15">
        <v>1487101888</v>
      </c>
      <c r="B1141" s="16" t="s">
        <v>809</v>
      </c>
      <c r="C1141" s="53">
        <v>-4304059667</v>
      </c>
      <c r="D1141" s="53">
        <v>0</v>
      </c>
    </row>
    <row r="1142" spans="1:4">
      <c r="A1142" s="15">
        <v>1487109001</v>
      </c>
      <c r="B1142" s="16" t="s">
        <v>810</v>
      </c>
      <c r="C1142" s="53">
        <v>-294554958278</v>
      </c>
      <c r="D1142" s="53">
        <v>0</v>
      </c>
    </row>
    <row r="1143" spans="1:4">
      <c r="A1143" s="15">
        <v>1487109002</v>
      </c>
      <c r="B1143" s="16" t="s">
        <v>810</v>
      </c>
      <c r="C1143" s="53">
        <v>-40580511615</v>
      </c>
      <c r="D1143" s="53">
        <v>0</v>
      </c>
    </row>
    <row r="1144" spans="1:4">
      <c r="A1144" s="15">
        <v>1487109003</v>
      </c>
      <c r="B1144" s="16" t="s">
        <v>810</v>
      </c>
      <c r="C1144" s="53">
        <v>-62908583787</v>
      </c>
      <c r="D1144" s="53">
        <v>0</v>
      </c>
    </row>
    <row r="1145" spans="1:4">
      <c r="A1145" s="15">
        <v>1487109004</v>
      </c>
      <c r="B1145" s="16" t="s">
        <v>810</v>
      </c>
      <c r="C1145" s="53">
        <v>-8107075071</v>
      </c>
      <c r="D1145" s="53">
        <v>0</v>
      </c>
    </row>
    <row r="1146" spans="1:4">
      <c r="A1146" s="15">
        <v>1487109005</v>
      </c>
      <c r="B1146" s="16" t="s">
        <v>810</v>
      </c>
      <c r="C1146" s="53">
        <v>-66836409</v>
      </c>
      <c r="D1146" s="53">
        <v>0</v>
      </c>
    </row>
    <row r="1147" spans="1:4">
      <c r="A1147" s="15">
        <v>1487109701</v>
      </c>
      <c r="B1147" s="16" t="s">
        <v>811</v>
      </c>
      <c r="C1147" s="53">
        <v>-25181093394</v>
      </c>
      <c r="D1147" s="53">
        <v>0</v>
      </c>
    </row>
    <row r="1148" spans="1:4">
      <c r="A1148" s="15">
        <v>1487109702</v>
      </c>
      <c r="B1148" s="16" t="s">
        <v>812</v>
      </c>
      <c r="C1148" s="53">
        <v>-1711685562</v>
      </c>
      <c r="D1148" s="53">
        <v>0</v>
      </c>
    </row>
    <row r="1149" spans="1:4">
      <c r="A1149" s="15">
        <v>1487109703</v>
      </c>
      <c r="B1149" s="16" t="s">
        <v>813</v>
      </c>
      <c r="C1149" s="53">
        <v>-450658423</v>
      </c>
      <c r="D1149" s="53">
        <v>0</v>
      </c>
    </row>
    <row r="1150" spans="1:4">
      <c r="A1150" s="15">
        <v>1487109704</v>
      </c>
      <c r="B1150" s="16" t="s">
        <v>814</v>
      </c>
      <c r="C1150" s="53">
        <v>-1090370215</v>
      </c>
      <c r="D1150" s="53">
        <v>0</v>
      </c>
    </row>
    <row r="1151" spans="1:4">
      <c r="A1151" s="15">
        <v>1487109706</v>
      </c>
      <c r="B1151" s="16" t="s">
        <v>815</v>
      </c>
      <c r="C1151" s="53">
        <v>-71892511408</v>
      </c>
      <c r="D1151" s="53">
        <v>0</v>
      </c>
    </row>
    <row r="1152" spans="1:4">
      <c r="A1152" s="15">
        <v>1487109707</v>
      </c>
      <c r="B1152" s="16" t="s">
        <v>816</v>
      </c>
      <c r="C1152" s="53">
        <v>-6984080808</v>
      </c>
      <c r="D1152" s="53">
        <v>0</v>
      </c>
    </row>
    <row r="1153" spans="1:4">
      <c r="A1153" s="15">
        <v>1487109708</v>
      </c>
      <c r="B1153" s="16" t="s">
        <v>817</v>
      </c>
      <c r="C1153" s="53">
        <v>-8554627690</v>
      </c>
      <c r="D1153" s="53">
        <v>0</v>
      </c>
    </row>
    <row r="1154" spans="1:4">
      <c r="A1154" s="15">
        <v>1487109709</v>
      </c>
      <c r="B1154" s="16" t="s">
        <v>818</v>
      </c>
      <c r="C1154" s="53">
        <v>-5911421943</v>
      </c>
      <c r="D1154" s="53">
        <v>0</v>
      </c>
    </row>
    <row r="1155" spans="1:4">
      <c r="A1155" s="15">
        <v>1487109710</v>
      </c>
      <c r="B1155" s="16" t="s">
        <v>4127</v>
      </c>
      <c r="C1155" s="53">
        <v>-77836937</v>
      </c>
      <c r="D1155" s="53">
        <v>0</v>
      </c>
    </row>
    <row r="1156" spans="1:4">
      <c r="A1156" s="15">
        <v>1488059001</v>
      </c>
      <c r="B1156" s="16" t="s">
        <v>819</v>
      </c>
      <c r="C1156" s="53">
        <v>-3209202617</v>
      </c>
      <c r="D1156" s="53">
        <v>0</v>
      </c>
    </row>
    <row r="1157" spans="1:4">
      <c r="A1157" s="15">
        <v>1488109001</v>
      </c>
      <c r="B1157" s="16" t="s">
        <v>3194</v>
      </c>
      <c r="C1157" s="53">
        <v>-184109476</v>
      </c>
      <c r="D1157" s="53">
        <v>0</v>
      </c>
    </row>
    <row r="1158" spans="1:4">
      <c r="A1158" s="15">
        <v>1488159001</v>
      </c>
      <c r="B1158" s="16" t="s">
        <v>1923</v>
      </c>
      <c r="C1158" s="53">
        <v>0</v>
      </c>
      <c r="D1158" s="53">
        <v>0</v>
      </c>
    </row>
    <row r="1159" spans="1:4">
      <c r="A1159" s="15">
        <v>1488209001</v>
      </c>
      <c r="B1159" s="16" t="s">
        <v>3482</v>
      </c>
      <c r="C1159" s="53">
        <v>0</v>
      </c>
      <c r="D1159" s="53">
        <v>0</v>
      </c>
    </row>
    <row r="1160" spans="1:4">
      <c r="A1160" s="15">
        <v>1488259001</v>
      </c>
      <c r="B1160" s="16" t="s">
        <v>5006</v>
      </c>
      <c r="C1160" s="53">
        <v>-46029542</v>
      </c>
      <c r="D1160" s="53">
        <v>0</v>
      </c>
    </row>
    <row r="1161" spans="1:4">
      <c r="A1161" s="15">
        <v>1488609001</v>
      </c>
      <c r="B1161" s="16" t="s">
        <v>820</v>
      </c>
      <c r="C1161" s="53">
        <v>-4787304017</v>
      </c>
      <c r="D1161" s="53">
        <v>0</v>
      </c>
    </row>
    <row r="1162" spans="1:4">
      <c r="A1162" s="15">
        <v>1488659001</v>
      </c>
      <c r="B1162" s="16" t="s">
        <v>821</v>
      </c>
      <c r="C1162" s="53">
        <v>-25898492</v>
      </c>
      <c r="D1162" s="53">
        <v>0</v>
      </c>
    </row>
    <row r="1163" spans="1:4">
      <c r="A1163" s="15">
        <v>1488709001</v>
      </c>
      <c r="B1163" s="16" t="s">
        <v>822</v>
      </c>
      <c r="C1163" s="53">
        <v>-32028459</v>
      </c>
      <c r="D1163" s="53">
        <v>0</v>
      </c>
    </row>
    <row r="1164" spans="1:4">
      <c r="A1164" s="15">
        <v>1488759001</v>
      </c>
      <c r="B1164" s="16" t="s">
        <v>823</v>
      </c>
      <c r="C1164" s="53">
        <v>-148562567</v>
      </c>
      <c r="D1164" s="53">
        <v>0</v>
      </c>
    </row>
    <row r="1165" spans="1:4">
      <c r="A1165" s="15">
        <v>1488809001</v>
      </c>
      <c r="B1165" s="16" t="s">
        <v>824</v>
      </c>
      <c r="C1165" s="53">
        <v>-58797984</v>
      </c>
      <c r="D1165" s="53">
        <v>0</v>
      </c>
    </row>
    <row r="1166" spans="1:4">
      <c r="A1166" s="15">
        <v>1489059001</v>
      </c>
      <c r="B1166" s="16" t="s">
        <v>825</v>
      </c>
      <c r="C1166" s="53">
        <v>-98171077975</v>
      </c>
      <c r="D1166" s="53">
        <v>0</v>
      </c>
    </row>
    <row r="1167" spans="1:4">
      <c r="A1167" s="15">
        <v>1489059002</v>
      </c>
      <c r="B1167" s="16" t="s">
        <v>826</v>
      </c>
      <c r="C1167" s="53">
        <v>-11330920352</v>
      </c>
      <c r="D1167" s="53">
        <v>0</v>
      </c>
    </row>
    <row r="1168" spans="1:4">
      <c r="A1168" s="15">
        <v>1489159002</v>
      </c>
      <c r="B1168" s="16" t="s">
        <v>827</v>
      </c>
      <c r="C1168" s="53">
        <v>-8130436364</v>
      </c>
      <c r="D1168" s="53">
        <v>0</v>
      </c>
    </row>
    <row r="1169" spans="1:4">
      <c r="A1169" s="15">
        <v>1489159003</v>
      </c>
      <c r="B1169" s="16" t="s">
        <v>828</v>
      </c>
      <c r="C1169" s="53">
        <v>-10625775759</v>
      </c>
      <c r="D1169" s="53">
        <v>0</v>
      </c>
    </row>
    <row r="1170" spans="1:4">
      <c r="A1170" s="15">
        <v>1489259002</v>
      </c>
      <c r="B1170" s="16" t="s">
        <v>829</v>
      </c>
      <c r="C1170" s="53">
        <v>-84026928219</v>
      </c>
      <c r="D1170" s="53">
        <v>0</v>
      </c>
    </row>
    <row r="1171" spans="1:4">
      <c r="A1171" s="15">
        <v>1489259003</v>
      </c>
      <c r="B1171" s="16" t="s">
        <v>830</v>
      </c>
      <c r="C1171" s="53">
        <v>-7996548842</v>
      </c>
      <c r="D1171" s="53">
        <v>0</v>
      </c>
    </row>
    <row r="1172" spans="1:4">
      <c r="A1172" s="15">
        <v>1489359001</v>
      </c>
      <c r="B1172" s="16" t="s">
        <v>831</v>
      </c>
      <c r="C1172" s="53">
        <v>-83364879376</v>
      </c>
      <c r="D1172" s="53">
        <v>0</v>
      </c>
    </row>
    <row r="1173" spans="1:4">
      <c r="A1173" s="15">
        <v>1489359002</v>
      </c>
      <c r="B1173" s="16" t="s">
        <v>832</v>
      </c>
      <c r="C1173" s="53">
        <v>-3839711473</v>
      </c>
      <c r="D1173" s="53">
        <v>0</v>
      </c>
    </row>
    <row r="1174" spans="1:4">
      <c r="A1174" s="15">
        <v>1489459001</v>
      </c>
      <c r="B1174" s="16" t="s">
        <v>833</v>
      </c>
      <c r="C1174" s="53">
        <v>-196303120349</v>
      </c>
      <c r="D1174" s="53">
        <v>0</v>
      </c>
    </row>
    <row r="1175" spans="1:4">
      <c r="A1175" s="15">
        <v>1489459002</v>
      </c>
      <c r="B1175" s="16" t="s">
        <v>834</v>
      </c>
      <c r="C1175" s="53">
        <v>-9969270130</v>
      </c>
      <c r="D1175" s="53">
        <v>0</v>
      </c>
    </row>
    <row r="1176" spans="1:4">
      <c r="A1176" s="15">
        <v>1491059001</v>
      </c>
      <c r="B1176" s="16" t="s">
        <v>835</v>
      </c>
      <c r="C1176" s="53">
        <v>-24315793805</v>
      </c>
      <c r="D1176" s="53">
        <v>0</v>
      </c>
    </row>
    <row r="1177" spans="1:4">
      <c r="A1177" s="15">
        <v>1491059002</v>
      </c>
      <c r="B1177" s="16" t="s">
        <v>836</v>
      </c>
      <c r="C1177" s="53">
        <v>-286929278070</v>
      </c>
      <c r="D1177" s="53">
        <v>0</v>
      </c>
    </row>
    <row r="1178" spans="1:4">
      <c r="A1178" s="15">
        <v>1491059003</v>
      </c>
      <c r="B1178" s="16" t="s">
        <v>837</v>
      </c>
      <c r="C1178" s="53">
        <v>-685767706</v>
      </c>
      <c r="D1178" s="53">
        <v>0</v>
      </c>
    </row>
    <row r="1179" spans="1:4">
      <c r="A1179" s="15">
        <v>1491059131</v>
      </c>
      <c r="B1179" s="16" t="s">
        <v>4723</v>
      </c>
      <c r="C1179" s="53">
        <v>0</v>
      </c>
      <c r="D1179" s="53">
        <v>0</v>
      </c>
    </row>
    <row r="1180" spans="1:4">
      <c r="A1180" s="15">
        <v>1491059701</v>
      </c>
      <c r="B1180" s="16" t="s">
        <v>838</v>
      </c>
      <c r="C1180" s="53">
        <v>-2883615</v>
      </c>
      <c r="D1180" s="53">
        <v>0</v>
      </c>
    </row>
    <row r="1181" spans="1:4">
      <c r="A1181" s="15">
        <v>1491109001</v>
      </c>
      <c r="B1181" s="16" t="s">
        <v>839</v>
      </c>
      <c r="C1181" s="53">
        <v>-2355784526</v>
      </c>
      <c r="D1181" s="53">
        <v>0</v>
      </c>
    </row>
    <row r="1182" spans="1:4">
      <c r="A1182" s="15">
        <v>1491109002</v>
      </c>
      <c r="B1182" s="16" t="s">
        <v>840</v>
      </c>
      <c r="C1182" s="53">
        <v>-26505191617</v>
      </c>
      <c r="D1182" s="53">
        <v>0</v>
      </c>
    </row>
    <row r="1183" spans="1:4">
      <c r="A1183" s="15">
        <v>1491109003</v>
      </c>
      <c r="B1183" s="16" t="s">
        <v>841</v>
      </c>
      <c r="C1183" s="53">
        <v>-73159052</v>
      </c>
      <c r="D1183" s="53">
        <v>0</v>
      </c>
    </row>
    <row r="1184" spans="1:4">
      <c r="A1184" s="15">
        <v>1491109701</v>
      </c>
      <c r="B1184" s="16" t="s">
        <v>4724</v>
      </c>
      <c r="C1184" s="53">
        <v>-947715</v>
      </c>
      <c r="D1184" s="53">
        <v>0</v>
      </c>
    </row>
    <row r="1185" spans="1:4">
      <c r="A1185" s="15">
        <v>1491159001</v>
      </c>
      <c r="B1185" s="16" t="s">
        <v>842</v>
      </c>
      <c r="C1185" s="53">
        <v>-7398180815</v>
      </c>
      <c r="D1185" s="53">
        <v>0</v>
      </c>
    </row>
    <row r="1186" spans="1:4">
      <c r="A1186" s="15">
        <v>1491159002</v>
      </c>
      <c r="B1186" s="16" t="s">
        <v>843</v>
      </c>
      <c r="C1186" s="53">
        <v>-36583863173</v>
      </c>
      <c r="D1186" s="53">
        <v>0</v>
      </c>
    </row>
    <row r="1187" spans="1:4">
      <c r="A1187" s="15">
        <v>1491159003</v>
      </c>
      <c r="B1187" s="16" t="s">
        <v>844</v>
      </c>
      <c r="C1187" s="53">
        <v>-245914490</v>
      </c>
      <c r="D1187" s="53">
        <v>0</v>
      </c>
    </row>
    <row r="1188" spans="1:4">
      <c r="A1188" s="15">
        <v>1491159701</v>
      </c>
      <c r="B1188" s="16" t="s">
        <v>5307</v>
      </c>
      <c r="C1188" s="53">
        <v>-2716616</v>
      </c>
      <c r="D1188" s="53">
        <v>0</v>
      </c>
    </row>
    <row r="1189" spans="1:4">
      <c r="A1189" s="15">
        <v>1491209001</v>
      </c>
      <c r="B1189" s="16" t="s">
        <v>845</v>
      </c>
      <c r="C1189" s="53">
        <v>-63025500775</v>
      </c>
      <c r="D1189" s="53">
        <v>0</v>
      </c>
    </row>
    <row r="1190" spans="1:4">
      <c r="A1190" s="15">
        <v>1491209002</v>
      </c>
      <c r="B1190" s="16" t="s">
        <v>846</v>
      </c>
      <c r="C1190" s="53">
        <v>-543553498240</v>
      </c>
      <c r="D1190" s="53">
        <v>0</v>
      </c>
    </row>
    <row r="1191" spans="1:4">
      <c r="A1191" s="15">
        <v>1491209003</v>
      </c>
      <c r="B1191" s="16" t="s">
        <v>847</v>
      </c>
      <c r="C1191" s="53">
        <v>-1548822874</v>
      </c>
      <c r="D1191" s="53">
        <v>0</v>
      </c>
    </row>
    <row r="1192" spans="1:4">
      <c r="A1192" s="15">
        <v>1491209701</v>
      </c>
      <c r="B1192" s="16" t="s">
        <v>848</v>
      </c>
      <c r="C1192" s="53">
        <v>-53293524</v>
      </c>
      <c r="D1192" s="53">
        <v>0</v>
      </c>
    </row>
    <row r="1193" spans="1:4">
      <c r="A1193" s="15">
        <v>1491259001</v>
      </c>
      <c r="B1193" s="16" t="s">
        <v>849</v>
      </c>
      <c r="C1193" s="53">
        <v>-96704594651</v>
      </c>
      <c r="D1193" s="53">
        <v>0</v>
      </c>
    </row>
    <row r="1194" spans="1:4">
      <c r="A1194" s="15">
        <v>1491259002</v>
      </c>
      <c r="B1194" s="16" t="s">
        <v>850</v>
      </c>
      <c r="C1194" s="53">
        <v>-426811602648</v>
      </c>
      <c r="D1194" s="53">
        <v>0</v>
      </c>
    </row>
    <row r="1195" spans="1:4">
      <c r="A1195" s="15">
        <v>1491259003</v>
      </c>
      <c r="B1195" s="16" t="s">
        <v>851</v>
      </c>
      <c r="C1195" s="53">
        <v>-1662847830</v>
      </c>
      <c r="D1195" s="53">
        <v>0</v>
      </c>
    </row>
    <row r="1196" spans="1:4">
      <c r="A1196" s="15">
        <v>1491259701</v>
      </c>
      <c r="B1196" s="16" t="s">
        <v>852</v>
      </c>
      <c r="C1196" s="53">
        <v>-86387747</v>
      </c>
      <c r="D1196" s="53">
        <v>0</v>
      </c>
    </row>
    <row r="1197" spans="1:4">
      <c r="A1197" s="15">
        <v>1493059001</v>
      </c>
      <c r="B1197" s="16" t="s">
        <v>853</v>
      </c>
      <c r="C1197" s="53">
        <v>-4860190344</v>
      </c>
      <c r="D1197" s="53">
        <v>0</v>
      </c>
    </row>
    <row r="1198" spans="1:4">
      <c r="A1198" s="15">
        <v>1493059002</v>
      </c>
      <c r="B1198" s="16" t="s">
        <v>854</v>
      </c>
      <c r="C1198" s="53">
        <v>-212019502</v>
      </c>
      <c r="D1198" s="53">
        <v>0</v>
      </c>
    </row>
    <row r="1199" spans="1:4">
      <c r="A1199" s="15">
        <v>1493109001</v>
      </c>
      <c r="B1199" s="16" t="s">
        <v>855</v>
      </c>
      <c r="C1199" s="53">
        <v>-517354077</v>
      </c>
      <c r="D1199" s="53">
        <v>0</v>
      </c>
    </row>
    <row r="1200" spans="1:4">
      <c r="A1200" s="15">
        <v>1493109002</v>
      </c>
      <c r="B1200" s="16" t="s">
        <v>856</v>
      </c>
      <c r="C1200" s="53">
        <v>-15444685</v>
      </c>
      <c r="D1200" s="53">
        <v>0</v>
      </c>
    </row>
    <row r="1201" spans="1:4">
      <c r="A1201" s="15">
        <v>1493159001</v>
      </c>
      <c r="B1201" s="16" t="s">
        <v>857</v>
      </c>
      <c r="C1201" s="53">
        <v>-7494283223</v>
      </c>
      <c r="D1201" s="53">
        <v>0</v>
      </c>
    </row>
    <row r="1202" spans="1:4">
      <c r="A1202" s="15">
        <v>1493159002</v>
      </c>
      <c r="B1202" s="16" t="s">
        <v>858</v>
      </c>
      <c r="C1202" s="53">
        <v>-235110111</v>
      </c>
      <c r="D1202" s="53">
        <v>0</v>
      </c>
    </row>
    <row r="1203" spans="1:4">
      <c r="A1203" s="15">
        <v>1493209001</v>
      </c>
      <c r="B1203" s="16" t="s">
        <v>859</v>
      </c>
      <c r="C1203" s="53">
        <v>-10777020543</v>
      </c>
      <c r="D1203" s="53">
        <v>0</v>
      </c>
    </row>
    <row r="1204" spans="1:4">
      <c r="A1204" s="15">
        <v>1493209002</v>
      </c>
      <c r="B1204" s="16" t="s">
        <v>860</v>
      </c>
      <c r="C1204" s="53">
        <v>-581961757</v>
      </c>
      <c r="D1204" s="53">
        <v>0</v>
      </c>
    </row>
    <row r="1205" spans="1:4">
      <c r="A1205" s="15">
        <v>1493259001</v>
      </c>
      <c r="B1205" s="16" t="s">
        <v>861</v>
      </c>
      <c r="C1205" s="53">
        <v>-42756141789</v>
      </c>
      <c r="D1205" s="53">
        <v>0</v>
      </c>
    </row>
    <row r="1206" spans="1:4">
      <c r="A1206" s="15">
        <v>1493259002</v>
      </c>
      <c r="B1206" s="16" t="s">
        <v>862</v>
      </c>
      <c r="C1206" s="53">
        <v>-12603446956</v>
      </c>
      <c r="D1206" s="53">
        <v>0</v>
      </c>
    </row>
    <row r="1207" spans="1:4">
      <c r="A1207" s="15">
        <v>1495051888</v>
      </c>
      <c r="B1207" s="16" t="s">
        <v>863</v>
      </c>
      <c r="C1207" s="53">
        <v>-1079617234</v>
      </c>
      <c r="D1207" s="53">
        <v>0</v>
      </c>
    </row>
    <row r="1208" spans="1:4">
      <c r="A1208" s="15">
        <v>1495051889</v>
      </c>
      <c r="B1208" s="16" t="s">
        <v>864</v>
      </c>
      <c r="C1208" s="53">
        <v>-7037738220</v>
      </c>
      <c r="D1208" s="53">
        <v>0</v>
      </c>
    </row>
    <row r="1209" spans="1:4">
      <c r="A1209" s="15">
        <v>1495059001</v>
      </c>
      <c r="B1209" s="16" t="s">
        <v>865</v>
      </c>
      <c r="C1209" s="53">
        <v>-182981375235</v>
      </c>
      <c r="D1209" s="53">
        <v>0</v>
      </c>
    </row>
    <row r="1210" spans="1:4">
      <c r="A1210" s="15">
        <v>1495059002</v>
      </c>
      <c r="B1210" s="16" t="s">
        <v>866</v>
      </c>
      <c r="C1210" s="53">
        <v>-324009625915</v>
      </c>
      <c r="D1210" s="53">
        <v>0</v>
      </c>
    </row>
    <row r="1211" spans="1:4">
      <c r="A1211" s="15">
        <v>1495059004</v>
      </c>
      <c r="B1211" s="16" t="s">
        <v>867</v>
      </c>
      <c r="C1211" s="53">
        <v>-635597090</v>
      </c>
      <c r="D1211" s="53">
        <v>0</v>
      </c>
    </row>
    <row r="1212" spans="1:4">
      <c r="A1212" s="15">
        <v>1495059101</v>
      </c>
      <c r="B1212" s="16" t="s">
        <v>4725</v>
      </c>
      <c r="C1212" s="53">
        <v>0</v>
      </c>
      <c r="D1212" s="53">
        <v>0</v>
      </c>
    </row>
    <row r="1213" spans="1:4">
      <c r="A1213" s="15">
        <v>1495059599</v>
      </c>
      <c r="B1213" s="16" t="s">
        <v>4726</v>
      </c>
      <c r="C1213" s="53">
        <v>0</v>
      </c>
      <c r="D1213" s="53">
        <v>0</v>
      </c>
    </row>
    <row r="1214" spans="1:4">
      <c r="A1214" s="15">
        <v>1495059690</v>
      </c>
      <c r="B1214" s="16" t="s">
        <v>4727</v>
      </c>
      <c r="C1214" s="53">
        <v>0</v>
      </c>
      <c r="D1214" s="53">
        <v>0</v>
      </c>
    </row>
    <row r="1215" spans="1:4">
      <c r="A1215" s="15">
        <v>1495059701</v>
      </c>
      <c r="B1215" s="16" t="s">
        <v>4728</v>
      </c>
      <c r="C1215" s="53">
        <v>0</v>
      </c>
      <c r="D1215" s="53">
        <v>0</v>
      </c>
    </row>
    <row r="1216" spans="1:4">
      <c r="A1216" s="15">
        <v>1495059702</v>
      </c>
      <c r="B1216" s="16" t="s">
        <v>868</v>
      </c>
      <c r="C1216" s="53">
        <v>-103301252965</v>
      </c>
      <c r="D1216" s="53">
        <v>0</v>
      </c>
    </row>
    <row r="1217" spans="1:4">
      <c r="A1217" s="15">
        <v>1495059703</v>
      </c>
      <c r="B1217" s="16" t="s">
        <v>869</v>
      </c>
      <c r="C1217" s="53">
        <v>-41889453153</v>
      </c>
      <c r="D1217" s="53">
        <v>0</v>
      </c>
    </row>
    <row r="1218" spans="1:4">
      <c r="A1218" s="15">
        <v>1495101889</v>
      </c>
      <c r="B1218" s="16" t="s">
        <v>870</v>
      </c>
      <c r="C1218" s="53">
        <v>-900073574</v>
      </c>
      <c r="D1218" s="53">
        <v>0</v>
      </c>
    </row>
    <row r="1219" spans="1:4">
      <c r="A1219" s="15">
        <v>1495109001</v>
      </c>
      <c r="B1219" s="16" t="s">
        <v>871</v>
      </c>
      <c r="C1219" s="53">
        <v>-61551558120</v>
      </c>
      <c r="D1219" s="53">
        <v>0</v>
      </c>
    </row>
    <row r="1220" spans="1:4">
      <c r="A1220" s="15">
        <v>1495109002</v>
      </c>
      <c r="B1220" s="16" t="s">
        <v>870</v>
      </c>
      <c r="C1220" s="53">
        <v>-165860050619</v>
      </c>
      <c r="D1220" s="53">
        <v>0</v>
      </c>
    </row>
    <row r="1221" spans="1:4">
      <c r="A1221" s="15">
        <v>1495109003</v>
      </c>
      <c r="B1221" s="16" t="s">
        <v>872</v>
      </c>
      <c r="C1221" s="53">
        <v>-187697717</v>
      </c>
      <c r="D1221" s="53">
        <v>0</v>
      </c>
    </row>
    <row r="1222" spans="1:4">
      <c r="A1222" s="15">
        <v>1495109701</v>
      </c>
      <c r="B1222" s="16" t="s">
        <v>873</v>
      </c>
      <c r="C1222" s="53">
        <v>-25021921981</v>
      </c>
      <c r="D1222" s="53">
        <v>0</v>
      </c>
    </row>
    <row r="1223" spans="1:4">
      <c r="A1223" s="15">
        <v>1495109702</v>
      </c>
      <c r="B1223" s="16" t="s">
        <v>874</v>
      </c>
      <c r="C1223" s="53">
        <v>-4925236812</v>
      </c>
      <c r="D1223" s="53">
        <v>0</v>
      </c>
    </row>
    <row r="1224" spans="1:4">
      <c r="A1224" s="15">
        <v>1495159001</v>
      </c>
      <c r="B1224" s="16" t="s">
        <v>875</v>
      </c>
      <c r="C1224" s="53">
        <v>-159323590954</v>
      </c>
      <c r="D1224" s="53">
        <v>0</v>
      </c>
    </row>
    <row r="1225" spans="1:4">
      <c r="A1225" s="15">
        <v>1495159002</v>
      </c>
      <c r="B1225" s="16" t="s">
        <v>876</v>
      </c>
      <c r="C1225" s="53">
        <v>-1257194320646</v>
      </c>
      <c r="D1225" s="53">
        <v>0</v>
      </c>
    </row>
    <row r="1226" spans="1:4">
      <c r="A1226" s="15">
        <v>1495159003</v>
      </c>
      <c r="B1226" s="16" t="s">
        <v>4128</v>
      </c>
      <c r="C1226" s="53">
        <v>-125843540</v>
      </c>
      <c r="D1226" s="53">
        <v>0</v>
      </c>
    </row>
    <row r="1227" spans="1:4">
      <c r="A1227" s="15">
        <v>1495159701</v>
      </c>
      <c r="B1227" s="16" t="s">
        <v>877</v>
      </c>
      <c r="C1227" s="53">
        <v>-118793447725</v>
      </c>
      <c r="D1227" s="53">
        <v>0</v>
      </c>
    </row>
    <row r="1228" spans="1:4">
      <c r="A1228" s="15">
        <v>1495159702</v>
      </c>
      <c r="B1228" s="16" t="s">
        <v>878</v>
      </c>
      <c r="C1228" s="53">
        <v>-2925565352</v>
      </c>
      <c r="D1228" s="53">
        <v>0</v>
      </c>
    </row>
    <row r="1229" spans="1:4">
      <c r="A1229" s="15">
        <v>1495209001</v>
      </c>
      <c r="B1229" s="16" t="s">
        <v>879</v>
      </c>
      <c r="C1229" s="53">
        <v>-613617482275</v>
      </c>
      <c r="D1229" s="53">
        <v>0</v>
      </c>
    </row>
    <row r="1230" spans="1:4">
      <c r="A1230" s="15">
        <v>1495209002</v>
      </c>
      <c r="B1230" s="16" t="s">
        <v>880</v>
      </c>
      <c r="C1230" s="53">
        <v>-654484385826</v>
      </c>
      <c r="D1230" s="53">
        <v>0</v>
      </c>
    </row>
    <row r="1231" spans="1:4">
      <c r="A1231" s="15">
        <v>1495209003</v>
      </c>
      <c r="B1231" s="16" t="s">
        <v>4129</v>
      </c>
      <c r="C1231" s="53">
        <v>-1758948389</v>
      </c>
      <c r="D1231" s="53">
        <v>0</v>
      </c>
    </row>
    <row r="1232" spans="1:4">
      <c r="A1232" s="15">
        <v>1495209701</v>
      </c>
      <c r="B1232" s="16" t="s">
        <v>881</v>
      </c>
      <c r="C1232" s="53">
        <v>-304730506839</v>
      </c>
      <c r="D1232" s="53">
        <v>0</v>
      </c>
    </row>
    <row r="1233" spans="1:4">
      <c r="A1233" s="15">
        <v>1495209702</v>
      </c>
      <c r="B1233" s="16" t="s">
        <v>882</v>
      </c>
      <c r="C1233" s="53">
        <v>-40796325071</v>
      </c>
      <c r="D1233" s="53">
        <v>0</v>
      </c>
    </row>
    <row r="1234" spans="1:4">
      <c r="A1234" s="15">
        <v>1495251889</v>
      </c>
      <c r="B1234" s="16" t="s">
        <v>884</v>
      </c>
      <c r="C1234" s="53">
        <v>0</v>
      </c>
      <c r="D1234" s="53">
        <v>0</v>
      </c>
    </row>
    <row r="1235" spans="1:4">
      <c r="A1235" s="15">
        <v>1495259001</v>
      </c>
      <c r="B1235" s="16" t="s">
        <v>883</v>
      </c>
      <c r="C1235" s="53">
        <v>-151251236815</v>
      </c>
      <c r="D1235" s="53">
        <v>0</v>
      </c>
    </row>
    <row r="1236" spans="1:4">
      <c r="A1236" s="15">
        <v>1495259002</v>
      </c>
      <c r="B1236" s="16" t="s">
        <v>884</v>
      </c>
      <c r="C1236" s="53">
        <v>-516027831763</v>
      </c>
      <c r="D1236" s="53">
        <v>0</v>
      </c>
    </row>
    <row r="1237" spans="1:4">
      <c r="A1237" s="15">
        <v>1495259003</v>
      </c>
      <c r="B1237" s="16" t="s">
        <v>4130</v>
      </c>
      <c r="C1237" s="53">
        <v>-247543137</v>
      </c>
      <c r="D1237" s="53">
        <v>0</v>
      </c>
    </row>
    <row r="1238" spans="1:4">
      <c r="A1238" s="15">
        <v>1495259701</v>
      </c>
      <c r="B1238" s="16" t="s">
        <v>885</v>
      </c>
      <c r="C1238" s="53">
        <v>-104067420128</v>
      </c>
      <c r="D1238" s="53">
        <v>0</v>
      </c>
    </row>
    <row r="1239" spans="1:4">
      <c r="A1239" s="15">
        <v>1495259702</v>
      </c>
      <c r="B1239" s="16" t="s">
        <v>886</v>
      </c>
      <c r="C1239" s="53">
        <v>-7572351907</v>
      </c>
      <c r="D1239" s="53">
        <v>0</v>
      </c>
    </row>
    <row r="1240" spans="1:4">
      <c r="A1240" s="15">
        <v>1498059010</v>
      </c>
      <c r="B1240" s="16" t="s">
        <v>887</v>
      </c>
      <c r="C1240" s="53">
        <v>-117989909771</v>
      </c>
      <c r="D1240" s="53">
        <v>0</v>
      </c>
    </row>
    <row r="1241" spans="1:4">
      <c r="A1241" s="15">
        <v>1498109015</v>
      </c>
      <c r="B1241" s="16" t="s">
        <v>888</v>
      </c>
      <c r="C1241" s="53">
        <v>-6051304992</v>
      </c>
      <c r="D1241" s="53">
        <v>0</v>
      </c>
    </row>
    <row r="1242" spans="1:4">
      <c r="A1242" s="15">
        <v>1605100001</v>
      </c>
      <c r="B1242" s="16" t="s">
        <v>3549</v>
      </c>
      <c r="C1242" s="53">
        <v>47799164213</v>
      </c>
      <c r="D1242" s="53">
        <v>0</v>
      </c>
    </row>
    <row r="1243" spans="1:4">
      <c r="A1243" s="15">
        <v>1605107002</v>
      </c>
      <c r="B1243" s="16" t="s">
        <v>1924</v>
      </c>
      <c r="C1243" s="53">
        <v>0</v>
      </c>
      <c r="D1243" s="53">
        <v>0</v>
      </c>
    </row>
    <row r="1244" spans="1:4">
      <c r="A1244" s="15">
        <v>1605107003</v>
      </c>
      <c r="B1244" s="16" t="s">
        <v>1924</v>
      </c>
      <c r="C1244" s="53">
        <v>0</v>
      </c>
      <c r="D1244" s="53">
        <v>0</v>
      </c>
    </row>
    <row r="1245" spans="1:4">
      <c r="A1245" s="15">
        <v>1605107004</v>
      </c>
      <c r="B1245" s="16" t="s">
        <v>1925</v>
      </c>
      <c r="C1245" s="53">
        <v>0</v>
      </c>
      <c r="D1245" s="53">
        <v>0</v>
      </c>
    </row>
    <row r="1246" spans="1:4">
      <c r="A1246" s="15">
        <v>1605107005</v>
      </c>
      <c r="B1246" s="16" t="s">
        <v>1926</v>
      </c>
      <c r="C1246" s="53">
        <v>0</v>
      </c>
      <c r="D1246" s="53">
        <v>0</v>
      </c>
    </row>
    <row r="1247" spans="1:4">
      <c r="A1247" s="15">
        <v>1605107006</v>
      </c>
      <c r="B1247" s="16" t="s">
        <v>1927</v>
      </c>
      <c r="C1247" s="53">
        <v>0</v>
      </c>
      <c r="D1247" s="53">
        <v>0</v>
      </c>
    </row>
    <row r="1248" spans="1:4">
      <c r="A1248" s="15">
        <v>1605107007</v>
      </c>
      <c r="B1248" s="16" t="s">
        <v>1928</v>
      </c>
      <c r="C1248" s="53">
        <v>0</v>
      </c>
      <c r="D1248" s="53">
        <v>0</v>
      </c>
    </row>
    <row r="1249" spans="1:4">
      <c r="A1249" s="15">
        <v>1605107101</v>
      </c>
      <c r="B1249" s="16" t="s">
        <v>3550</v>
      </c>
      <c r="C1249" s="53">
        <v>0</v>
      </c>
      <c r="D1249" s="53">
        <v>0</v>
      </c>
    </row>
    <row r="1250" spans="1:4">
      <c r="A1250" s="15">
        <v>1605107106</v>
      </c>
      <c r="B1250" s="16" t="s">
        <v>3551</v>
      </c>
      <c r="C1250" s="53">
        <v>0</v>
      </c>
      <c r="D1250" s="53">
        <v>0</v>
      </c>
    </row>
    <row r="1251" spans="1:4">
      <c r="A1251" s="15">
        <v>1605109001</v>
      </c>
      <c r="B1251" s="16" t="s">
        <v>889</v>
      </c>
      <c r="C1251" s="53">
        <v>205540325</v>
      </c>
      <c r="D1251" s="53">
        <v>0</v>
      </c>
    </row>
    <row r="1252" spans="1:4">
      <c r="A1252" s="15">
        <v>1605109002</v>
      </c>
      <c r="B1252" s="16" t="s">
        <v>889</v>
      </c>
      <c r="C1252" s="53">
        <v>455391</v>
      </c>
      <c r="D1252" s="53">
        <v>0</v>
      </c>
    </row>
    <row r="1253" spans="1:4">
      <c r="A1253" s="15">
        <v>1605109006</v>
      </c>
      <c r="B1253" s="16" t="s">
        <v>890</v>
      </c>
      <c r="C1253" s="53">
        <v>221788382</v>
      </c>
      <c r="D1253" s="53">
        <v>0</v>
      </c>
    </row>
    <row r="1254" spans="1:4">
      <c r="A1254" s="15">
        <v>1605109200</v>
      </c>
      <c r="B1254" s="16" t="s">
        <v>891</v>
      </c>
      <c r="C1254" s="53">
        <v>65255411</v>
      </c>
      <c r="D1254" s="53">
        <v>0</v>
      </c>
    </row>
    <row r="1255" spans="1:4">
      <c r="A1255" s="15">
        <v>1605109501</v>
      </c>
      <c r="B1255" s="16" t="s">
        <v>1929</v>
      </c>
      <c r="C1255" s="53">
        <v>0</v>
      </c>
      <c r="D1255" s="53">
        <v>0</v>
      </c>
    </row>
    <row r="1256" spans="1:4">
      <c r="A1256" s="15">
        <v>1605109502</v>
      </c>
      <c r="B1256" s="16" t="s">
        <v>1930</v>
      </c>
      <c r="C1256" s="53">
        <v>0</v>
      </c>
      <c r="D1256" s="53">
        <v>0</v>
      </c>
    </row>
    <row r="1257" spans="1:4">
      <c r="A1257" s="15">
        <v>1605109503</v>
      </c>
      <c r="B1257" s="16" t="s">
        <v>1931</v>
      </c>
      <c r="C1257" s="53">
        <v>0</v>
      </c>
      <c r="D1257" s="53">
        <v>0</v>
      </c>
    </row>
    <row r="1258" spans="1:4">
      <c r="A1258" s="15">
        <v>1605109504</v>
      </c>
      <c r="B1258" s="16" t="s">
        <v>1932</v>
      </c>
      <c r="C1258" s="53">
        <v>0</v>
      </c>
      <c r="D1258" s="53">
        <v>0</v>
      </c>
    </row>
    <row r="1259" spans="1:4">
      <c r="A1259" s="15">
        <v>1605109508</v>
      </c>
      <c r="B1259" s="16" t="s">
        <v>1933</v>
      </c>
      <c r="C1259" s="53">
        <v>0</v>
      </c>
      <c r="D1259" s="53">
        <v>0</v>
      </c>
    </row>
    <row r="1260" spans="1:4">
      <c r="A1260" s="15">
        <v>1605109509</v>
      </c>
      <c r="B1260" s="16" t="s">
        <v>1934</v>
      </c>
      <c r="C1260" s="53">
        <v>0</v>
      </c>
      <c r="D1260" s="53">
        <v>0</v>
      </c>
    </row>
    <row r="1261" spans="1:4">
      <c r="A1261" s="15">
        <v>1605109520</v>
      </c>
      <c r="B1261" s="16" t="s">
        <v>1935</v>
      </c>
      <c r="C1261" s="53">
        <v>0</v>
      </c>
      <c r="D1261" s="53">
        <v>0</v>
      </c>
    </row>
    <row r="1262" spans="1:4">
      <c r="A1262" s="15">
        <v>1605109800</v>
      </c>
      <c r="B1262" s="16" t="s">
        <v>4131</v>
      </c>
      <c r="C1262" s="53">
        <v>-658072771</v>
      </c>
      <c r="D1262" s="53">
        <v>0</v>
      </c>
    </row>
    <row r="1263" spans="1:4">
      <c r="A1263" s="15">
        <v>1605127010</v>
      </c>
      <c r="B1263" s="16" t="s">
        <v>1936</v>
      </c>
      <c r="C1263" s="53">
        <v>0</v>
      </c>
      <c r="D1263" s="53">
        <v>0</v>
      </c>
    </row>
    <row r="1264" spans="1:4">
      <c r="A1264" s="15">
        <v>1605127011</v>
      </c>
      <c r="B1264" s="16" t="s">
        <v>1937</v>
      </c>
      <c r="C1264" s="53">
        <v>0</v>
      </c>
      <c r="D1264" s="53">
        <v>0</v>
      </c>
    </row>
    <row r="1265" spans="1:4">
      <c r="A1265" s="15">
        <v>1605127012</v>
      </c>
      <c r="B1265" s="16" t="s">
        <v>1938</v>
      </c>
      <c r="C1265" s="53">
        <v>0</v>
      </c>
      <c r="D1265" s="53">
        <v>0</v>
      </c>
    </row>
    <row r="1266" spans="1:4">
      <c r="A1266" s="15">
        <v>1605127013</v>
      </c>
      <c r="B1266" s="16" t="s">
        <v>1939</v>
      </c>
      <c r="C1266" s="53">
        <v>0</v>
      </c>
      <c r="D1266" s="53">
        <v>0</v>
      </c>
    </row>
    <row r="1267" spans="1:4">
      <c r="A1267" s="15">
        <v>1605127014</v>
      </c>
      <c r="B1267" s="16" t="s">
        <v>1940</v>
      </c>
      <c r="C1267" s="53">
        <v>0</v>
      </c>
      <c r="D1267" s="53">
        <v>0</v>
      </c>
    </row>
    <row r="1268" spans="1:4">
      <c r="A1268" s="15">
        <v>1605127015</v>
      </c>
      <c r="B1268" s="16" t="s">
        <v>1941</v>
      </c>
      <c r="C1268" s="53">
        <v>0</v>
      </c>
      <c r="D1268" s="53">
        <v>0</v>
      </c>
    </row>
    <row r="1269" spans="1:4">
      <c r="A1269" s="15">
        <v>1605127102</v>
      </c>
      <c r="B1269" s="16" t="s">
        <v>3552</v>
      </c>
      <c r="C1269" s="53">
        <v>0</v>
      </c>
      <c r="D1269" s="53">
        <v>0</v>
      </c>
    </row>
    <row r="1270" spans="1:4">
      <c r="A1270" s="15">
        <v>1605127103</v>
      </c>
      <c r="B1270" s="16" t="s">
        <v>3553</v>
      </c>
      <c r="C1270" s="53">
        <v>0</v>
      </c>
      <c r="D1270" s="53">
        <v>0</v>
      </c>
    </row>
    <row r="1271" spans="1:4">
      <c r="A1271" s="15">
        <v>1605129003</v>
      </c>
      <c r="B1271" s="16" t="s">
        <v>892</v>
      </c>
      <c r="C1271" s="53">
        <v>102772986</v>
      </c>
      <c r="D1271" s="53">
        <v>0</v>
      </c>
    </row>
    <row r="1272" spans="1:4">
      <c r="A1272" s="15">
        <v>1605129004</v>
      </c>
      <c r="B1272" s="16" t="s">
        <v>892</v>
      </c>
      <c r="C1272" s="53">
        <v>2879383</v>
      </c>
      <c r="D1272" s="53">
        <v>0</v>
      </c>
    </row>
    <row r="1273" spans="1:4">
      <c r="A1273" s="15">
        <v>1605129007</v>
      </c>
      <c r="B1273" s="16" t="s">
        <v>893</v>
      </c>
      <c r="C1273" s="53">
        <v>-5592</v>
      </c>
      <c r="D1273" s="53">
        <v>0</v>
      </c>
    </row>
    <row r="1274" spans="1:4">
      <c r="A1274" s="15">
        <v>1605129201</v>
      </c>
      <c r="B1274" s="16" t="s">
        <v>894</v>
      </c>
      <c r="C1274" s="53">
        <v>530200</v>
      </c>
      <c r="D1274" s="53">
        <v>0</v>
      </c>
    </row>
    <row r="1275" spans="1:4">
      <c r="A1275" s="15">
        <v>1605129511</v>
      </c>
      <c r="B1275" s="16" t="s">
        <v>1929</v>
      </c>
      <c r="C1275" s="53">
        <v>0</v>
      </c>
      <c r="D1275" s="53">
        <v>0</v>
      </c>
    </row>
    <row r="1276" spans="1:4">
      <c r="A1276" s="15">
        <v>1605129512</v>
      </c>
      <c r="B1276" s="16" t="s">
        <v>1930</v>
      </c>
      <c r="C1276" s="53">
        <v>0</v>
      </c>
      <c r="D1276" s="53">
        <v>0</v>
      </c>
    </row>
    <row r="1277" spans="1:4">
      <c r="A1277" s="15">
        <v>1605129516</v>
      </c>
      <c r="B1277" s="16" t="s">
        <v>1942</v>
      </c>
      <c r="C1277" s="53">
        <v>0</v>
      </c>
      <c r="D1277" s="53">
        <v>0</v>
      </c>
    </row>
    <row r="1278" spans="1:4">
      <c r="A1278" s="15">
        <v>1605129517</v>
      </c>
      <c r="B1278" s="16" t="s">
        <v>1943</v>
      </c>
      <c r="C1278" s="53">
        <v>0</v>
      </c>
      <c r="D1278" s="53">
        <v>0</v>
      </c>
    </row>
    <row r="1279" spans="1:4">
      <c r="A1279" s="15">
        <v>1605129518</v>
      </c>
      <c r="B1279" s="16" t="s">
        <v>1944</v>
      </c>
      <c r="C1279" s="53">
        <v>0</v>
      </c>
      <c r="D1279" s="53">
        <v>0</v>
      </c>
    </row>
    <row r="1280" spans="1:4">
      <c r="A1280" s="15">
        <v>1605129801</v>
      </c>
      <c r="B1280" s="16" t="s">
        <v>895</v>
      </c>
      <c r="C1280" s="53">
        <v>140710876</v>
      </c>
      <c r="D1280" s="53">
        <v>0</v>
      </c>
    </row>
    <row r="1281" spans="1:4">
      <c r="A1281" s="15">
        <v>1605147010</v>
      </c>
      <c r="B1281" s="16" t="s">
        <v>1945</v>
      </c>
      <c r="C1281" s="53">
        <v>0</v>
      </c>
      <c r="D1281" s="53">
        <v>0</v>
      </c>
    </row>
    <row r="1282" spans="1:4">
      <c r="A1282" s="15">
        <v>1605147011</v>
      </c>
      <c r="B1282" s="16" t="s">
        <v>1946</v>
      </c>
      <c r="C1282" s="53">
        <v>0</v>
      </c>
      <c r="D1282" s="53">
        <v>0</v>
      </c>
    </row>
    <row r="1283" spans="1:4">
      <c r="A1283" s="15">
        <v>1605147012</v>
      </c>
      <c r="B1283" s="16" t="s">
        <v>1947</v>
      </c>
      <c r="C1283" s="53">
        <v>0</v>
      </c>
      <c r="D1283" s="53">
        <v>0</v>
      </c>
    </row>
    <row r="1284" spans="1:4">
      <c r="A1284" s="15">
        <v>1605147013</v>
      </c>
      <c r="B1284" s="16" t="s">
        <v>1948</v>
      </c>
      <c r="C1284" s="53">
        <v>0</v>
      </c>
      <c r="D1284" s="53">
        <v>0</v>
      </c>
    </row>
    <row r="1285" spans="1:4">
      <c r="A1285" s="15">
        <v>1605147014</v>
      </c>
      <c r="B1285" s="16" t="s">
        <v>1949</v>
      </c>
      <c r="C1285" s="53">
        <v>0</v>
      </c>
      <c r="D1285" s="53">
        <v>0</v>
      </c>
    </row>
    <row r="1286" spans="1:4">
      <c r="A1286" s="15">
        <v>1605147102</v>
      </c>
      <c r="B1286" s="16" t="s">
        <v>3554</v>
      </c>
      <c r="C1286" s="53">
        <v>0</v>
      </c>
      <c r="D1286" s="53">
        <v>0</v>
      </c>
    </row>
    <row r="1287" spans="1:4">
      <c r="A1287" s="15">
        <v>1605147103</v>
      </c>
      <c r="B1287" s="16" t="s">
        <v>3555</v>
      </c>
      <c r="C1287" s="53">
        <v>0</v>
      </c>
      <c r="D1287" s="53">
        <v>0</v>
      </c>
    </row>
    <row r="1288" spans="1:4">
      <c r="A1288" s="15">
        <v>1605149003</v>
      </c>
      <c r="B1288" s="16" t="s">
        <v>896</v>
      </c>
      <c r="C1288" s="53">
        <v>274042840</v>
      </c>
      <c r="D1288" s="53">
        <v>0</v>
      </c>
    </row>
    <row r="1289" spans="1:4">
      <c r="A1289" s="15">
        <v>1605149004</v>
      </c>
      <c r="B1289" s="16" t="s">
        <v>897</v>
      </c>
      <c r="C1289" s="53">
        <v>15948445</v>
      </c>
      <c r="D1289" s="53">
        <v>0</v>
      </c>
    </row>
    <row r="1290" spans="1:4">
      <c r="A1290" s="15">
        <v>1605149041</v>
      </c>
      <c r="B1290" s="16" t="s">
        <v>898</v>
      </c>
      <c r="C1290" s="53">
        <v>50927</v>
      </c>
      <c r="D1290" s="53">
        <v>0</v>
      </c>
    </row>
    <row r="1291" spans="1:4">
      <c r="A1291" s="15">
        <v>1605149202</v>
      </c>
      <c r="B1291" s="16" t="s">
        <v>899</v>
      </c>
      <c r="C1291" s="53">
        <v>-50927</v>
      </c>
      <c r="D1291" s="53">
        <v>0</v>
      </c>
    </row>
    <row r="1292" spans="1:4">
      <c r="A1292" s="15">
        <v>1605149507</v>
      </c>
      <c r="B1292" s="16" t="s">
        <v>1929</v>
      </c>
      <c r="C1292" s="53">
        <v>0</v>
      </c>
      <c r="D1292" s="53">
        <v>0</v>
      </c>
    </row>
    <row r="1293" spans="1:4">
      <c r="A1293" s="15">
        <v>1605149510</v>
      </c>
      <c r="B1293" s="16" t="s">
        <v>1930</v>
      </c>
      <c r="C1293" s="53">
        <v>0</v>
      </c>
      <c r="D1293" s="53">
        <v>0</v>
      </c>
    </row>
    <row r="1294" spans="1:4">
      <c r="A1294" s="15">
        <v>1605149511</v>
      </c>
      <c r="B1294" s="16" t="s">
        <v>1942</v>
      </c>
      <c r="C1294" s="53">
        <v>0</v>
      </c>
      <c r="D1294" s="53">
        <v>0</v>
      </c>
    </row>
    <row r="1295" spans="1:4">
      <c r="A1295" s="15">
        <v>1605149513</v>
      </c>
      <c r="B1295" s="16" t="s">
        <v>1943</v>
      </c>
      <c r="C1295" s="53">
        <v>0</v>
      </c>
      <c r="D1295" s="53">
        <v>0</v>
      </c>
    </row>
    <row r="1296" spans="1:4">
      <c r="A1296" s="15">
        <v>1605149521</v>
      </c>
      <c r="B1296" s="16" t="s">
        <v>1944</v>
      </c>
      <c r="C1296" s="53">
        <v>0</v>
      </c>
      <c r="D1296" s="53">
        <v>0</v>
      </c>
    </row>
    <row r="1297" spans="1:4">
      <c r="A1297" s="15">
        <v>1605149801</v>
      </c>
      <c r="B1297" s="16" t="s">
        <v>3195</v>
      </c>
      <c r="C1297" s="53">
        <v>150618907</v>
      </c>
      <c r="D1297" s="53">
        <v>0</v>
      </c>
    </row>
    <row r="1298" spans="1:4">
      <c r="A1298" s="15">
        <v>1605167010</v>
      </c>
      <c r="B1298" s="16" t="s">
        <v>1950</v>
      </c>
      <c r="C1298" s="53">
        <v>0</v>
      </c>
      <c r="D1298" s="53">
        <v>0</v>
      </c>
    </row>
    <row r="1299" spans="1:4">
      <c r="A1299" s="15">
        <v>1605167011</v>
      </c>
      <c r="B1299" s="16" t="s">
        <v>1950</v>
      </c>
      <c r="C1299" s="53">
        <v>0</v>
      </c>
      <c r="D1299" s="53">
        <v>0</v>
      </c>
    </row>
    <row r="1300" spans="1:4">
      <c r="A1300" s="15">
        <v>1605167012</v>
      </c>
      <c r="B1300" s="16" t="s">
        <v>1951</v>
      </c>
      <c r="C1300" s="53">
        <v>0</v>
      </c>
      <c r="D1300" s="53">
        <v>0</v>
      </c>
    </row>
    <row r="1301" spans="1:4">
      <c r="A1301" s="15">
        <v>1605167013</v>
      </c>
      <c r="B1301" s="16" t="s">
        <v>1952</v>
      </c>
      <c r="C1301" s="53">
        <v>0</v>
      </c>
      <c r="D1301" s="53">
        <v>0</v>
      </c>
    </row>
    <row r="1302" spans="1:4">
      <c r="A1302" s="15">
        <v>1605167014</v>
      </c>
      <c r="B1302" s="16" t="s">
        <v>1953</v>
      </c>
      <c r="C1302" s="53">
        <v>0</v>
      </c>
      <c r="D1302" s="53">
        <v>0</v>
      </c>
    </row>
    <row r="1303" spans="1:4">
      <c r="A1303" s="15">
        <v>1605167102</v>
      </c>
      <c r="B1303" s="16" t="s">
        <v>3556</v>
      </c>
      <c r="C1303" s="53">
        <v>0</v>
      </c>
      <c r="D1303" s="53">
        <v>0</v>
      </c>
    </row>
    <row r="1304" spans="1:4">
      <c r="A1304" s="15">
        <v>1605167103</v>
      </c>
      <c r="B1304" s="16" t="s">
        <v>3557</v>
      </c>
      <c r="C1304" s="53">
        <v>0</v>
      </c>
      <c r="D1304" s="53">
        <v>0</v>
      </c>
    </row>
    <row r="1305" spans="1:4">
      <c r="A1305" s="15">
        <v>1605169016</v>
      </c>
      <c r="B1305" s="16" t="s">
        <v>900</v>
      </c>
      <c r="C1305" s="53">
        <v>188191780</v>
      </c>
      <c r="D1305" s="53">
        <v>0</v>
      </c>
    </row>
    <row r="1306" spans="1:4">
      <c r="A1306" s="15">
        <v>1605169017</v>
      </c>
      <c r="B1306" s="16" t="s">
        <v>901</v>
      </c>
      <c r="C1306" s="53">
        <v>12872429</v>
      </c>
      <c r="D1306" s="53">
        <v>0</v>
      </c>
    </row>
    <row r="1307" spans="1:4">
      <c r="A1307" s="15">
        <v>1605169042</v>
      </c>
      <c r="B1307" s="16" t="s">
        <v>902</v>
      </c>
      <c r="C1307" s="53">
        <v>0</v>
      </c>
      <c r="D1307" s="53">
        <v>0</v>
      </c>
    </row>
    <row r="1308" spans="1:4">
      <c r="A1308" s="15">
        <v>1605169202</v>
      </c>
      <c r="B1308" s="16" t="s">
        <v>5007</v>
      </c>
      <c r="C1308" s="53">
        <v>0</v>
      </c>
      <c r="D1308" s="53">
        <v>0</v>
      </c>
    </row>
    <row r="1309" spans="1:4">
      <c r="A1309" s="15">
        <v>1605169507</v>
      </c>
      <c r="B1309" s="16" t="s">
        <v>1954</v>
      </c>
      <c r="C1309" s="53">
        <v>0</v>
      </c>
      <c r="D1309" s="53">
        <v>0</v>
      </c>
    </row>
    <row r="1310" spans="1:4">
      <c r="A1310" s="15">
        <v>1605169510</v>
      </c>
      <c r="B1310" s="16" t="s">
        <v>1930</v>
      </c>
      <c r="C1310" s="53">
        <v>0</v>
      </c>
      <c r="D1310" s="53">
        <v>0</v>
      </c>
    </row>
    <row r="1311" spans="1:4">
      <c r="A1311" s="15">
        <v>1605169515</v>
      </c>
      <c r="B1311" s="16" t="s">
        <v>1942</v>
      </c>
      <c r="C1311" s="53">
        <v>0</v>
      </c>
      <c r="D1311" s="53">
        <v>0</v>
      </c>
    </row>
    <row r="1312" spans="1:4">
      <c r="A1312" s="15">
        <v>1605169516</v>
      </c>
      <c r="B1312" s="16" t="s">
        <v>1943</v>
      </c>
      <c r="C1312" s="53">
        <v>0</v>
      </c>
      <c r="D1312" s="53">
        <v>0</v>
      </c>
    </row>
    <row r="1313" spans="1:4">
      <c r="A1313" s="15">
        <v>1605169517</v>
      </c>
      <c r="B1313" s="16" t="s">
        <v>1944</v>
      </c>
      <c r="C1313" s="53">
        <v>0</v>
      </c>
      <c r="D1313" s="53">
        <v>0</v>
      </c>
    </row>
    <row r="1314" spans="1:4">
      <c r="A1314" s="15">
        <v>1605169801</v>
      </c>
      <c r="B1314" s="16" t="s">
        <v>4132</v>
      </c>
      <c r="C1314" s="53">
        <v>160609944</v>
      </c>
      <c r="D1314" s="53">
        <v>0</v>
      </c>
    </row>
    <row r="1315" spans="1:4">
      <c r="A1315" s="15">
        <v>1605187011</v>
      </c>
      <c r="B1315" s="16" t="s">
        <v>1955</v>
      </c>
      <c r="C1315" s="53">
        <v>0</v>
      </c>
      <c r="D1315" s="53">
        <v>0</v>
      </c>
    </row>
    <row r="1316" spans="1:4">
      <c r="A1316" s="15">
        <v>1605187012</v>
      </c>
      <c r="B1316" s="16" t="s">
        <v>1955</v>
      </c>
      <c r="C1316" s="53">
        <v>0</v>
      </c>
      <c r="D1316" s="53">
        <v>0</v>
      </c>
    </row>
    <row r="1317" spans="1:4">
      <c r="A1317" s="15">
        <v>1605187014</v>
      </c>
      <c r="B1317" s="16" t="s">
        <v>1956</v>
      </c>
      <c r="C1317" s="53">
        <v>0</v>
      </c>
      <c r="D1317" s="53">
        <v>0</v>
      </c>
    </row>
    <row r="1318" spans="1:4">
      <c r="A1318" s="15">
        <v>1605187015</v>
      </c>
      <c r="B1318" s="16" t="s">
        <v>1957</v>
      </c>
      <c r="C1318" s="53">
        <v>0</v>
      </c>
      <c r="D1318" s="53">
        <v>0</v>
      </c>
    </row>
    <row r="1319" spans="1:4">
      <c r="A1319" s="15">
        <v>1605187102</v>
      </c>
      <c r="B1319" s="16" t="s">
        <v>3558</v>
      </c>
      <c r="C1319" s="53">
        <v>0</v>
      </c>
      <c r="D1319" s="53">
        <v>0</v>
      </c>
    </row>
    <row r="1320" spans="1:4">
      <c r="A1320" s="15">
        <v>1605187104</v>
      </c>
      <c r="B1320" s="16" t="s">
        <v>3559</v>
      </c>
      <c r="C1320" s="53">
        <v>0</v>
      </c>
      <c r="D1320" s="53">
        <v>0</v>
      </c>
    </row>
    <row r="1321" spans="1:4">
      <c r="A1321" s="15">
        <v>1605189003</v>
      </c>
      <c r="B1321" s="16" t="s">
        <v>903</v>
      </c>
      <c r="C1321" s="53">
        <v>656793929</v>
      </c>
      <c r="D1321" s="53">
        <v>0</v>
      </c>
    </row>
    <row r="1322" spans="1:4">
      <c r="A1322" s="15">
        <v>1605189005</v>
      </c>
      <c r="B1322" s="16" t="s">
        <v>4133</v>
      </c>
      <c r="C1322" s="53">
        <v>136511151</v>
      </c>
      <c r="D1322" s="53">
        <v>0</v>
      </c>
    </row>
    <row r="1323" spans="1:4">
      <c r="A1323" s="15">
        <v>1605189043</v>
      </c>
      <c r="B1323" s="16" t="s">
        <v>5116</v>
      </c>
      <c r="C1323" s="53">
        <v>177606</v>
      </c>
      <c r="D1323" s="53">
        <v>0</v>
      </c>
    </row>
    <row r="1324" spans="1:4">
      <c r="A1324" s="15">
        <v>1605189202</v>
      </c>
      <c r="B1324" s="16" t="s">
        <v>5008</v>
      </c>
      <c r="C1324" s="53">
        <v>0</v>
      </c>
      <c r="D1324" s="53">
        <v>0</v>
      </c>
    </row>
    <row r="1325" spans="1:4">
      <c r="A1325" s="15">
        <v>1605189501</v>
      </c>
      <c r="B1325" s="16" t="s">
        <v>1929</v>
      </c>
      <c r="C1325" s="53">
        <v>0</v>
      </c>
      <c r="D1325" s="53">
        <v>0</v>
      </c>
    </row>
    <row r="1326" spans="1:4">
      <c r="A1326" s="15">
        <v>1605189502</v>
      </c>
      <c r="B1326" s="16" t="s">
        <v>1930</v>
      </c>
      <c r="C1326" s="53">
        <v>0</v>
      </c>
      <c r="D1326" s="53">
        <v>0</v>
      </c>
    </row>
    <row r="1327" spans="1:4">
      <c r="A1327" s="15">
        <v>1605189503</v>
      </c>
      <c r="B1327" s="16" t="s">
        <v>1931</v>
      </c>
      <c r="C1327" s="53">
        <v>0</v>
      </c>
      <c r="D1327" s="53">
        <v>0</v>
      </c>
    </row>
    <row r="1328" spans="1:4">
      <c r="A1328" s="15">
        <v>1605189504</v>
      </c>
      <c r="B1328" s="16" t="s">
        <v>1932</v>
      </c>
      <c r="C1328" s="53">
        <v>0</v>
      </c>
      <c r="D1328" s="53">
        <v>0</v>
      </c>
    </row>
    <row r="1329" spans="1:4">
      <c r="A1329" s="15">
        <v>1605189505</v>
      </c>
      <c r="B1329" s="16" t="s">
        <v>1954</v>
      </c>
      <c r="C1329" s="53">
        <v>0</v>
      </c>
      <c r="D1329" s="53">
        <v>0</v>
      </c>
    </row>
    <row r="1330" spans="1:4">
      <c r="A1330" s="15">
        <v>1605189506</v>
      </c>
      <c r="B1330" s="16" t="s">
        <v>1958</v>
      </c>
      <c r="C1330" s="53">
        <v>0</v>
      </c>
      <c r="D1330" s="53">
        <v>0</v>
      </c>
    </row>
    <row r="1331" spans="1:4">
      <c r="A1331" s="15">
        <v>1605189508</v>
      </c>
      <c r="B1331" s="16" t="s">
        <v>1942</v>
      </c>
      <c r="C1331" s="53">
        <v>0</v>
      </c>
      <c r="D1331" s="53">
        <v>0</v>
      </c>
    </row>
    <row r="1332" spans="1:4">
      <c r="A1332" s="15">
        <v>1605189509</v>
      </c>
      <c r="B1332" s="16" t="s">
        <v>1943</v>
      </c>
      <c r="C1332" s="53">
        <v>0</v>
      </c>
      <c r="D1332" s="53">
        <v>0</v>
      </c>
    </row>
    <row r="1333" spans="1:4">
      <c r="A1333" s="15">
        <v>1605189520</v>
      </c>
      <c r="B1333" s="16" t="s">
        <v>1944</v>
      </c>
      <c r="C1333" s="53">
        <v>0</v>
      </c>
      <c r="D1333" s="53">
        <v>0</v>
      </c>
    </row>
    <row r="1334" spans="1:4">
      <c r="A1334" s="15">
        <v>1605189801</v>
      </c>
      <c r="B1334" s="16" t="s">
        <v>903</v>
      </c>
      <c r="C1334" s="53">
        <v>200540026</v>
      </c>
      <c r="D1334" s="53">
        <v>0</v>
      </c>
    </row>
    <row r="1335" spans="1:4">
      <c r="A1335" s="15">
        <v>1605201300</v>
      </c>
      <c r="B1335" s="16" t="s">
        <v>904</v>
      </c>
      <c r="C1335" s="53">
        <v>64378412278</v>
      </c>
      <c r="D1335" s="53">
        <v>0</v>
      </c>
    </row>
    <row r="1336" spans="1:4">
      <c r="A1336" s="15">
        <v>1605201350</v>
      </c>
      <c r="B1336" s="16" t="s">
        <v>905</v>
      </c>
      <c r="C1336" s="53">
        <v>6240774070</v>
      </c>
      <c r="D1336" s="53">
        <v>0</v>
      </c>
    </row>
    <row r="1337" spans="1:4">
      <c r="A1337" s="15">
        <v>1605207004</v>
      </c>
      <c r="B1337" s="16" t="s">
        <v>4134</v>
      </c>
      <c r="C1337" s="53">
        <v>0</v>
      </c>
      <c r="D1337" s="53">
        <v>0</v>
      </c>
    </row>
    <row r="1338" spans="1:4">
      <c r="A1338" s="15">
        <v>1605207005</v>
      </c>
      <c r="B1338" s="16" t="s">
        <v>4135</v>
      </c>
      <c r="C1338" s="53">
        <v>0</v>
      </c>
      <c r="D1338" s="53">
        <v>0</v>
      </c>
    </row>
    <row r="1339" spans="1:4">
      <c r="A1339" s="15">
        <v>1605207006</v>
      </c>
      <c r="B1339" s="16" t="s">
        <v>4136</v>
      </c>
      <c r="C1339" s="53">
        <v>0</v>
      </c>
      <c r="D1339" s="53">
        <v>0</v>
      </c>
    </row>
    <row r="1340" spans="1:4">
      <c r="A1340" s="15">
        <v>1605207007</v>
      </c>
      <c r="B1340" s="16" t="s">
        <v>4137</v>
      </c>
      <c r="C1340" s="53">
        <v>0</v>
      </c>
      <c r="D1340" s="53">
        <v>0</v>
      </c>
    </row>
    <row r="1341" spans="1:4">
      <c r="A1341" s="15">
        <v>1605207008</v>
      </c>
      <c r="B1341" s="16" t="s">
        <v>4138</v>
      </c>
      <c r="C1341" s="53">
        <v>0</v>
      </c>
      <c r="D1341" s="53">
        <v>0</v>
      </c>
    </row>
    <row r="1342" spans="1:4">
      <c r="A1342" s="15">
        <v>1605207101</v>
      </c>
      <c r="B1342" s="16" t="s">
        <v>3560</v>
      </c>
      <c r="C1342" s="53">
        <v>0</v>
      </c>
      <c r="D1342" s="53">
        <v>0</v>
      </c>
    </row>
    <row r="1343" spans="1:4">
      <c r="A1343" s="15">
        <v>1605207106</v>
      </c>
      <c r="B1343" s="16" t="s">
        <v>3561</v>
      </c>
      <c r="C1343" s="53">
        <v>0</v>
      </c>
      <c r="D1343" s="53">
        <v>0</v>
      </c>
    </row>
    <row r="1344" spans="1:4">
      <c r="A1344" s="15">
        <v>1605207144</v>
      </c>
      <c r="B1344" s="16" t="s">
        <v>3562</v>
      </c>
      <c r="C1344" s="53">
        <v>0</v>
      </c>
      <c r="D1344" s="53">
        <v>0</v>
      </c>
    </row>
    <row r="1345" spans="1:4">
      <c r="A1345" s="15">
        <v>1605209004</v>
      </c>
      <c r="B1345" s="16" t="s">
        <v>906</v>
      </c>
      <c r="C1345" s="53">
        <v>87710068642</v>
      </c>
      <c r="D1345" s="53">
        <v>0</v>
      </c>
    </row>
    <row r="1346" spans="1:4">
      <c r="A1346" s="15">
        <v>1605209006</v>
      </c>
      <c r="B1346" s="16" t="s">
        <v>907</v>
      </c>
      <c r="C1346" s="53">
        <v>102312813</v>
      </c>
      <c r="D1346" s="53">
        <v>0</v>
      </c>
    </row>
    <row r="1347" spans="1:4">
      <c r="A1347" s="15">
        <v>1605209020</v>
      </c>
      <c r="B1347" s="16" t="s">
        <v>908</v>
      </c>
      <c r="C1347" s="53">
        <v>325421347</v>
      </c>
      <c r="D1347" s="53">
        <v>0</v>
      </c>
    </row>
    <row r="1348" spans="1:4">
      <c r="A1348" s="15">
        <v>1605209044</v>
      </c>
      <c r="B1348" s="16" t="s">
        <v>909</v>
      </c>
      <c r="C1348" s="53">
        <v>13174787</v>
      </c>
      <c r="D1348" s="53">
        <v>0</v>
      </c>
    </row>
    <row r="1349" spans="1:4">
      <c r="A1349" s="15">
        <v>1605209049</v>
      </c>
      <c r="B1349" s="16" t="s">
        <v>910</v>
      </c>
      <c r="C1349" s="53">
        <v>16777290</v>
      </c>
      <c r="D1349" s="53">
        <v>0</v>
      </c>
    </row>
    <row r="1350" spans="1:4">
      <c r="A1350" s="15">
        <v>1605209205</v>
      </c>
      <c r="B1350" s="16" t="s">
        <v>911</v>
      </c>
      <c r="C1350" s="53">
        <v>136457117</v>
      </c>
      <c r="D1350" s="53">
        <v>0</v>
      </c>
    </row>
    <row r="1351" spans="1:4">
      <c r="A1351" s="15">
        <v>1605209557</v>
      </c>
      <c r="B1351" s="16" t="s">
        <v>912</v>
      </c>
      <c r="C1351" s="53">
        <v>13615696</v>
      </c>
      <c r="D1351" s="53">
        <v>0</v>
      </c>
    </row>
    <row r="1352" spans="1:4">
      <c r="A1352" s="15">
        <v>1605209558</v>
      </c>
      <c r="B1352" s="16" t="s">
        <v>913</v>
      </c>
      <c r="C1352" s="53">
        <v>6425474</v>
      </c>
      <c r="D1352" s="53">
        <v>0</v>
      </c>
    </row>
    <row r="1353" spans="1:4">
      <c r="A1353" s="15">
        <v>1605209601</v>
      </c>
      <c r="B1353" s="16" t="s">
        <v>906</v>
      </c>
      <c r="C1353" s="53">
        <v>34460347730</v>
      </c>
      <c r="D1353" s="53">
        <v>0</v>
      </c>
    </row>
    <row r="1354" spans="1:4">
      <c r="A1354" s="15">
        <v>1605209603</v>
      </c>
      <c r="B1354" s="16" t="s">
        <v>906</v>
      </c>
      <c r="C1354" s="53">
        <v>617340619</v>
      </c>
      <c r="D1354" s="53">
        <v>0</v>
      </c>
    </row>
    <row r="1355" spans="1:4">
      <c r="A1355" s="15">
        <v>1605209800</v>
      </c>
      <c r="B1355" s="16" t="s">
        <v>914</v>
      </c>
      <c r="C1355" s="53">
        <v>-18531794325</v>
      </c>
      <c r="D1355" s="53">
        <v>0</v>
      </c>
    </row>
    <row r="1356" spans="1:4">
      <c r="A1356" s="15">
        <v>1605209900</v>
      </c>
      <c r="B1356" s="16" t="s">
        <v>914</v>
      </c>
      <c r="C1356" s="53">
        <v>-477550796</v>
      </c>
      <c r="D1356" s="53">
        <v>0</v>
      </c>
    </row>
    <row r="1357" spans="1:4">
      <c r="A1357" s="15">
        <v>1605227004</v>
      </c>
      <c r="B1357" s="16" t="s">
        <v>4139</v>
      </c>
      <c r="C1357" s="53">
        <v>0</v>
      </c>
      <c r="D1357" s="53">
        <v>0</v>
      </c>
    </row>
    <row r="1358" spans="1:4">
      <c r="A1358" s="15">
        <v>1605227006</v>
      </c>
      <c r="B1358" s="16" t="s">
        <v>4140</v>
      </c>
      <c r="C1358" s="53">
        <v>0</v>
      </c>
      <c r="D1358" s="53">
        <v>0</v>
      </c>
    </row>
    <row r="1359" spans="1:4">
      <c r="A1359" s="15">
        <v>1605227007</v>
      </c>
      <c r="B1359" s="16" t="s">
        <v>4141</v>
      </c>
      <c r="C1359" s="53">
        <v>0</v>
      </c>
      <c r="D1359" s="53">
        <v>0</v>
      </c>
    </row>
    <row r="1360" spans="1:4">
      <c r="A1360" s="15">
        <v>1605227008</v>
      </c>
      <c r="B1360" s="16" t="s">
        <v>4142</v>
      </c>
      <c r="C1360" s="53">
        <v>0</v>
      </c>
      <c r="D1360" s="53">
        <v>0</v>
      </c>
    </row>
    <row r="1361" spans="1:4">
      <c r="A1361" s="15">
        <v>1605227101</v>
      </c>
      <c r="B1361" s="16" t="s">
        <v>3563</v>
      </c>
      <c r="C1361" s="53">
        <v>0</v>
      </c>
      <c r="D1361" s="53">
        <v>0</v>
      </c>
    </row>
    <row r="1362" spans="1:4">
      <c r="A1362" s="15">
        <v>1605227106</v>
      </c>
      <c r="B1362" s="16" t="s">
        <v>3564</v>
      </c>
      <c r="C1362" s="53">
        <v>0</v>
      </c>
      <c r="D1362" s="53">
        <v>0</v>
      </c>
    </row>
    <row r="1363" spans="1:4">
      <c r="A1363" s="15">
        <v>1605227145</v>
      </c>
      <c r="B1363" s="16" t="s">
        <v>3565</v>
      </c>
      <c r="C1363" s="53">
        <v>0</v>
      </c>
      <c r="D1363" s="53">
        <v>0</v>
      </c>
    </row>
    <row r="1364" spans="1:4">
      <c r="A1364" s="15">
        <v>1605229004</v>
      </c>
      <c r="B1364" s="16" t="s">
        <v>915</v>
      </c>
      <c r="C1364" s="53">
        <v>3567787169</v>
      </c>
      <c r="D1364" s="53">
        <v>0</v>
      </c>
    </row>
    <row r="1365" spans="1:4">
      <c r="A1365" s="15">
        <v>1605229006</v>
      </c>
      <c r="B1365" s="16" t="s">
        <v>916</v>
      </c>
      <c r="C1365" s="53">
        <v>37878768</v>
      </c>
      <c r="D1365" s="53">
        <v>0</v>
      </c>
    </row>
    <row r="1366" spans="1:4">
      <c r="A1366" s="15">
        <v>1605229020</v>
      </c>
      <c r="B1366" s="16" t="s">
        <v>917</v>
      </c>
      <c r="C1366" s="53">
        <v>13227710</v>
      </c>
      <c r="D1366" s="53">
        <v>0</v>
      </c>
    </row>
    <row r="1367" spans="1:4">
      <c r="A1367" s="15">
        <v>1605229045</v>
      </c>
      <c r="B1367" s="16" t="s">
        <v>918</v>
      </c>
      <c r="C1367" s="53">
        <v>5689</v>
      </c>
      <c r="D1367" s="53">
        <v>0</v>
      </c>
    </row>
    <row r="1368" spans="1:4">
      <c r="A1368" s="15">
        <v>1605229050</v>
      </c>
      <c r="B1368" s="16" t="s">
        <v>919</v>
      </c>
      <c r="C1368" s="53">
        <v>90778</v>
      </c>
      <c r="D1368" s="53">
        <v>0</v>
      </c>
    </row>
    <row r="1369" spans="1:4">
      <c r="A1369" s="15">
        <v>1605229206</v>
      </c>
      <c r="B1369" s="16" t="s">
        <v>920</v>
      </c>
      <c r="C1369" s="53">
        <v>59367</v>
      </c>
      <c r="D1369" s="53">
        <v>0</v>
      </c>
    </row>
    <row r="1370" spans="1:4">
      <c r="A1370" s="15">
        <v>1605229557</v>
      </c>
      <c r="B1370" s="16" t="s">
        <v>921</v>
      </c>
      <c r="C1370" s="53">
        <v>252410</v>
      </c>
      <c r="D1370" s="53">
        <v>0</v>
      </c>
    </row>
    <row r="1371" spans="1:4">
      <c r="A1371" s="15">
        <v>1605229558</v>
      </c>
      <c r="B1371" s="16" t="s">
        <v>4143</v>
      </c>
      <c r="C1371" s="53">
        <v>254435</v>
      </c>
      <c r="D1371" s="53">
        <v>0</v>
      </c>
    </row>
    <row r="1372" spans="1:4">
      <c r="A1372" s="15">
        <v>1605229601</v>
      </c>
      <c r="B1372" s="16" t="s">
        <v>915</v>
      </c>
      <c r="C1372" s="53">
        <v>1636348056</v>
      </c>
      <c r="D1372" s="53">
        <v>0</v>
      </c>
    </row>
    <row r="1373" spans="1:4">
      <c r="A1373" s="15">
        <v>1605229603</v>
      </c>
      <c r="B1373" s="16" t="s">
        <v>915</v>
      </c>
      <c r="C1373" s="53">
        <v>38179247</v>
      </c>
      <c r="D1373" s="53">
        <v>0</v>
      </c>
    </row>
    <row r="1374" spans="1:4">
      <c r="A1374" s="15">
        <v>1605229800</v>
      </c>
      <c r="B1374" s="16" t="s">
        <v>4144</v>
      </c>
      <c r="C1374" s="53">
        <v>2412862753</v>
      </c>
      <c r="D1374" s="53">
        <v>0</v>
      </c>
    </row>
    <row r="1375" spans="1:4">
      <c r="A1375" s="15">
        <v>1605229900</v>
      </c>
      <c r="B1375" s="16" t="s">
        <v>922</v>
      </c>
      <c r="C1375" s="53">
        <v>143106372</v>
      </c>
      <c r="D1375" s="53">
        <v>0</v>
      </c>
    </row>
    <row r="1376" spans="1:4">
      <c r="A1376" s="15">
        <v>1605247004</v>
      </c>
      <c r="B1376" s="16" t="s">
        <v>4145</v>
      </c>
      <c r="C1376" s="53">
        <v>0</v>
      </c>
      <c r="D1376" s="53">
        <v>0</v>
      </c>
    </row>
    <row r="1377" spans="1:4">
      <c r="A1377" s="15">
        <v>1605247006</v>
      </c>
      <c r="B1377" s="16" t="s">
        <v>4146</v>
      </c>
      <c r="C1377" s="53">
        <v>0</v>
      </c>
      <c r="D1377" s="53">
        <v>0</v>
      </c>
    </row>
    <row r="1378" spans="1:4">
      <c r="A1378" s="15">
        <v>1605247007</v>
      </c>
      <c r="B1378" s="16" t="s">
        <v>4147</v>
      </c>
      <c r="C1378" s="53">
        <v>0</v>
      </c>
      <c r="D1378" s="53">
        <v>0</v>
      </c>
    </row>
    <row r="1379" spans="1:4">
      <c r="A1379" s="15">
        <v>1605247008</v>
      </c>
      <c r="B1379" s="16" t="s">
        <v>4148</v>
      </c>
      <c r="C1379" s="53">
        <v>0</v>
      </c>
      <c r="D1379" s="53">
        <v>0</v>
      </c>
    </row>
    <row r="1380" spans="1:4">
      <c r="A1380" s="15">
        <v>1605247101</v>
      </c>
      <c r="B1380" s="16" t="s">
        <v>3566</v>
      </c>
      <c r="C1380" s="53">
        <v>0</v>
      </c>
      <c r="D1380" s="53">
        <v>0</v>
      </c>
    </row>
    <row r="1381" spans="1:4">
      <c r="A1381" s="15">
        <v>1605247106</v>
      </c>
      <c r="B1381" s="16" t="s">
        <v>3567</v>
      </c>
      <c r="C1381" s="53">
        <v>0</v>
      </c>
      <c r="D1381" s="53">
        <v>0</v>
      </c>
    </row>
    <row r="1382" spans="1:4">
      <c r="A1382" s="15">
        <v>1605247146</v>
      </c>
      <c r="B1382" s="16" t="s">
        <v>3568</v>
      </c>
      <c r="C1382" s="53">
        <v>0</v>
      </c>
      <c r="D1382" s="53">
        <v>0</v>
      </c>
    </row>
    <row r="1383" spans="1:4">
      <c r="A1383" s="15">
        <v>1605249004</v>
      </c>
      <c r="B1383" s="16" t="s">
        <v>923</v>
      </c>
      <c r="C1383" s="53">
        <v>1504859312</v>
      </c>
      <c r="D1383" s="53">
        <v>0</v>
      </c>
    </row>
    <row r="1384" spans="1:4">
      <c r="A1384" s="15">
        <v>1605249006</v>
      </c>
      <c r="B1384" s="16" t="s">
        <v>924</v>
      </c>
      <c r="C1384" s="53">
        <v>10296504</v>
      </c>
      <c r="D1384" s="53">
        <v>0</v>
      </c>
    </row>
    <row r="1385" spans="1:4">
      <c r="A1385" s="15">
        <v>1605249020</v>
      </c>
      <c r="B1385" s="16" t="s">
        <v>925</v>
      </c>
      <c r="C1385" s="53">
        <v>7251470</v>
      </c>
      <c r="D1385" s="53">
        <v>0</v>
      </c>
    </row>
    <row r="1386" spans="1:4">
      <c r="A1386" s="15">
        <v>1605249046</v>
      </c>
      <c r="B1386" s="16" t="s">
        <v>4550</v>
      </c>
      <c r="C1386" s="53">
        <v>0</v>
      </c>
      <c r="D1386" s="53">
        <v>0</v>
      </c>
    </row>
    <row r="1387" spans="1:4">
      <c r="A1387" s="15">
        <v>1605249051</v>
      </c>
      <c r="B1387" s="16" t="s">
        <v>3253</v>
      </c>
      <c r="C1387" s="53">
        <v>28286</v>
      </c>
      <c r="D1387" s="53">
        <v>0</v>
      </c>
    </row>
    <row r="1388" spans="1:4">
      <c r="A1388" s="15">
        <v>1605249207</v>
      </c>
      <c r="B1388" s="16" t="s">
        <v>3196</v>
      </c>
      <c r="C1388" s="53">
        <v>23769</v>
      </c>
      <c r="D1388" s="53">
        <v>0</v>
      </c>
    </row>
    <row r="1389" spans="1:4">
      <c r="A1389" s="15">
        <v>1605249557</v>
      </c>
      <c r="B1389" s="16" t="s">
        <v>926</v>
      </c>
      <c r="C1389" s="53">
        <v>151537</v>
      </c>
      <c r="D1389" s="53">
        <v>0</v>
      </c>
    </row>
    <row r="1390" spans="1:4">
      <c r="A1390" s="15">
        <v>1605249558</v>
      </c>
      <c r="B1390" s="16" t="s">
        <v>927</v>
      </c>
      <c r="C1390" s="53">
        <v>164758</v>
      </c>
      <c r="D1390" s="53">
        <v>0</v>
      </c>
    </row>
    <row r="1391" spans="1:4">
      <c r="A1391" s="15">
        <v>1605249601</v>
      </c>
      <c r="B1391" s="16" t="s">
        <v>923</v>
      </c>
      <c r="C1391" s="53">
        <v>1297068112</v>
      </c>
      <c r="D1391" s="53">
        <v>0</v>
      </c>
    </row>
    <row r="1392" spans="1:4">
      <c r="A1392" s="15">
        <v>1605249603</v>
      </c>
      <c r="B1392" s="16" t="s">
        <v>923</v>
      </c>
      <c r="C1392" s="53">
        <v>49881492</v>
      </c>
      <c r="D1392" s="53">
        <v>0</v>
      </c>
    </row>
    <row r="1393" spans="1:4">
      <c r="A1393" s="15">
        <v>1605249800</v>
      </c>
      <c r="B1393" s="16" t="s">
        <v>928</v>
      </c>
      <c r="C1393" s="53">
        <v>2692597050</v>
      </c>
      <c r="D1393" s="53">
        <v>0</v>
      </c>
    </row>
    <row r="1394" spans="1:4">
      <c r="A1394" s="15">
        <v>1605249900</v>
      </c>
      <c r="B1394" s="16" t="s">
        <v>928</v>
      </c>
      <c r="C1394" s="53">
        <v>75027412</v>
      </c>
      <c r="D1394" s="53">
        <v>0</v>
      </c>
    </row>
    <row r="1395" spans="1:4">
      <c r="A1395" s="15">
        <v>1605267004</v>
      </c>
      <c r="B1395" s="16" t="s">
        <v>4149</v>
      </c>
      <c r="C1395" s="53">
        <v>0</v>
      </c>
      <c r="D1395" s="53">
        <v>0</v>
      </c>
    </row>
    <row r="1396" spans="1:4">
      <c r="A1396" s="15">
        <v>1605267006</v>
      </c>
      <c r="B1396" s="16" t="s">
        <v>4150</v>
      </c>
      <c r="C1396" s="53">
        <v>0</v>
      </c>
      <c r="D1396" s="53">
        <v>0</v>
      </c>
    </row>
    <row r="1397" spans="1:4">
      <c r="A1397" s="15">
        <v>1605267007</v>
      </c>
      <c r="B1397" s="16" t="s">
        <v>4151</v>
      </c>
      <c r="C1397" s="53">
        <v>0</v>
      </c>
      <c r="D1397" s="53">
        <v>0</v>
      </c>
    </row>
    <row r="1398" spans="1:4">
      <c r="A1398" s="15">
        <v>1605267008</v>
      </c>
      <c r="B1398" s="16" t="s">
        <v>4152</v>
      </c>
      <c r="C1398" s="53">
        <v>0</v>
      </c>
      <c r="D1398" s="53">
        <v>0</v>
      </c>
    </row>
    <row r="1399" spans="1:4">
      <c r="A1399" s="15">
        <v>1605267101</v>
      </c>
      <c r="B1399" s="16" t="s">
        <v>3569</v>
      </c>
      <c r="C1399" s="53">
        <v>0</v>
      </c>
      <c r="D1399" s="53">
        <v>0</v>
      </c>
    </row>
    <row r="1400" spans="1:4">
      <c r="A1400" s="15">
        <v>1605267106</v>
      </c>
      <c r="B1400" s="16" t="s">
        <v>3570</v>
      </c>
      <c r="C1400" s="53">
        <v>0</v>
      </c>
      <c r="D1400" s="53">
        <v>0</v>
      </c>
    </row>
    <row r="1401" spans="1:4">
      <c r="A1401" s="15">
        <v>1605267147</v>
      </c>
      <c r="B1401" s="16" t="s">
        <v>3571</v>
      </c>
      <c r="C1401" s="53">
        <v>0</v>
      </c>
      <c r="D1401" s="53">
        <v>0</v>
      </c>
    </row>
    <row r="1402" spans="1:4">
      <c r="A1402" s="15">
        <v>1605269004</v>
      </c>
      <c r="B1402" s="16" t="s">
        <v>929</v>
      </c>
      <c r="C1402" s="53">
        <v>3321412822</v>
      </c>
      <c r="D1402" s="53">
        <v>0</v>
      </c>
    </row>
    <row r="1403" spans="1:4">
      <c r="A1403" s="15">
        <v>1605269006</v>
      </c>
      <c r="B1403" s="16" t="s">
        <v>930</v>
      </c>
      <c r="C1403" s="53">
        <v>26163960</v>
      </c>
      <c r="D1403" s="53">
        <v>0</v>
      </c>
    </row>
    <row r="1404" spans="1:4">
      <c r="A1404" s="15">
        <v>1605269020</v>
      </c>
      <c r="B1404" s="16" t="s">
        <v>4153</v>
      </c>
      <c r="C1404" s="53">
        <v>14338776</v>
      </c>
      <c r="D1404" s="53">
        <v>0</v>
      </c>
    </row>
    <row r="1405" spans="1:4">
      <c r="A1405" s="15">
        <v>1605269047</v>
      </c>
      <c r="B1405" s="16" t="s">
        <v>4551</v>
      </c>
      <c r="C1405" s="53">
        <v>0</v>
      </c>
      <c r="D1405" s="53">
        <v>0</v>
      </c>
    </row>
    <row r="1406" spans="1:4">
      <c r="A1406" s="15">
        <v>1605269052</v>
      </c>
      <c r="B1406" s="16" t="s">
        <v>931</v>
      </c>
      <c r="C1406" s="53">
        <v>0</v>
      </c>
      <c r="D1406" s="53">
        <v>0</v>
      </c>
    </row>
    <row r="1407" spans="1:4">
      <c r="A1407" s="15">
        <v>1605269208</v>
      </c>
      <c r="B1407" s="16" t="s">
        <v>3197</v>
      </c>
      <c r="C1407" s="53">
        <v>84666</v>
      </c>
      <c r="D1407" s="53">
        <v>0</v>
      </c>
    </row>
    <row r="1408" spans="1:4">
      <c r="A1408" s="15">
        <v>1605269557</v>
      </c>
      <c r="B1408" s="16" t="s">
        <v>4154</v>
      </c>
      <c r="C1408" s="53">
        <v>0</v>
      </c>
      <c r="D1408" s="53">
        <v>0</v>
      </c>
    </row>
    <row r="1409" spans="1:4">
      <c r="A1409" s="15">
        <v>1605269558</v>
      </c>
      <c r="B1409" s="16" t="s">
        <v>3254</v>
      </c>
      <c r="C1409" s="53">
        <v>0</v>
      </c>
      <c r="D1409" s="53">
        <v>0</v>
      </c>
    </row>
    <row r="1410" spans="1:4">
      <c r="A1410" s="15">
        <v>1605269601</v>
      </c>
      <c r="B1410" s="16" t="s">
        <v>929</v>
      </c>
      <c r="C1410" s="53">
        <v>1340955661</v>
      </c>
      <c r="D1410" s="53">
        <v>0</v>
      </c>
    </row>
    <row r="1411" spans="1:4">
      <c r="A1411" s="15">
        <v>1605269603</v>
      </c>
      <c r="B1411" s="16" t="s">
        <v>929</v>
      </c>
      <c r="C1411" s="53">
        <v>85197436</v>
      </c>
      <c r="D1411" s="53">
        <v>0</v>
      </c>
    </row>
    <row r="1412" spans="1:4">
      <c r="A1412" s="15">
        <v>1605269800</v>
      </c>
      <c r="B1412" s="16" t="s">
        <v>4155</v>
      </c>
      <c r="C1412" s="53">
        <v>6979952046</v>
      </c>
      <c r="D1412" s="53">
        <v>0</v>
      </c>
    </row>
    <row r="1413" spans="1:4">
      <c r="A1413" s="15">
        <v>1605269900</v>
      </c>
      <c r="B1413" s="16" t="s">
        <v>4155</v>
      </c>
      <c r="C1413" s="53">
        <v>164346335</v>
      </c>
      <c r="D1413" s="53">
        <v>0</v>
      </c>
    </row>
    <row r="1414" spans="1:4">
      <c r="A1414" s="15">
        <v>1605287004</v>
      </c>
      <c r="B1414" s="16" t="s">
        <v>4156</v>
      </c>
      <c r="C1414" s="53">
        <v>0</v>
      </c>
      <c r="D1414" s="53">
        <v>0</v>
      </c>
    </row>
    <row r="1415" spans="1:4">
      <c r="A1415" s="15">
        <v>1605287006</v>
      </c>
      <c r="B1415" s="16" t="s">
        <v>4157</v>
      </c>
      <c r="C1415" s="53">
        <v>0</v>
      </c>
      <c r="D1415" s="53">
        <v>0</v>
      </c>
    </row>
    <row r="1416" spans="1:4">
      <c r="A1416" s="15">
        <v>1605287007</v>
      </c>
      <c r="B1416" s="16" t="s">
        <v>4158</v>
      </c>
      <c r="C1416" s="53">
        <v>0</v>
      </c>
      <c r="D1416" s="53">
        <v>0</v>
      </c>
    </row>
    <row r="1417" spans="1:4">
      <c r="A1417" s="15">
        <v>1605287008</v>
      </c>
      <c r="B1417" s="16" t="s">
        <v>4159</v>
      </c>
      <c r="C1417" s="53">
        <v>0</v>
      </c>
      <c r="D1417" s="53">
        <v>0</v>
      </c>
    </row>
    <row r="1418" spans="1:4">
      <c r="A1418" s="15">
        <v>1605287101</v>
      </c>
      <c r="B1418" s="16" t="s">
        <v>3572</v>
      </c>
      <c r="C1418" s="53">
        <v>0</v>
      </c>
      <c r="D1418" s="53">
        <v>0</v>
      </c>
    </row>
    <row r="1419" spans="1:4">
      <c r="A1419" s="15">
        <v>1605287106</v>
      </c>
      <c r="B1419" s="16" t="s">
        <v>3573</v>
      </c>
      <c r="C1419" s="53">
        <v>0</v>
      </c>
      <c r="D1419" s="53">
        <v>0</v>
      </c>
    </row>
    <row r="1420" spans="1:4">
      <c r="A1420" s="15">
        <v>1605287148</v>
      </c>
      <c r="B1420" s="16" t="s">
        <v>3574</v>
      </c>
      <c r="C1420" s="53">
        <v>0</v>
      </c>
      <c r="D1420" s="53">
        <v>0</v>
      </c>
    </row>
    <row r="1421" spans="1:4">
      <c r="A1421" s="15">
        <v>1605289004</v>
      </c>
      <c r="B1421" s="16" t="s">
        <v>932</v>
      </c>
      <c r="C1421" s="53">
        <v>1727795399</v>
      </c>
      <c r="D1421" s="53">
        <v>0</v>
      </c>
    </row>
    <row r="1422" spans="1:4">
      <c r="A1422" s="15">
        <v>1605289006</v>
      </c>
      <c r="B1422" s="16" t="s">
        <v>933</v>
      </c>
      <c r="C1422" s="53">
        <v>18406229</v>
      </c>
      <c r="D1422" s="53">
        <v>0</v>
      </c>
    </row>
    <row r="1423" spans="1:4">
      <c r="A1423" s="15">
        <v>1605289020</v>
      </c>
      <c r="B1423" s="16" t="s">
        <v>934</v>
      </c>
      <c r="C1423" s="53">
        <v>40822189</v>
      </c>
      <c r="D1423" s="53">
        <v>0</v>
      </c>
    </row>
    <row r="1424" spans="1:4">
      <c r="A1424" s="15">
        <v>1605289053</v>
      </c>
      <c r="B1424" s="16" t="s">
        <v>935</v>
      </c>
      <c r="C1424" s="53">
        <v>885722</v>
      </c>
      <c r="D1424" s="53">
        <v>0</v>
      </c>
    </row>
    <row r="1425" spans="1:4">
      <c r="A1425" s="15">
        <v>1605289209</v>
      </c>
      <c r="B1425" s="16" t="s">
        <v>936</v>
      </c>
      <c r="C1425" s="53">
        <v>32116</v>
      </c>
      <c r="D1425" s="53">
        <v>0</v>
      </c>
    </row>
    <row r="1426" spans="1:4">
      <c r="A1426" s="15">
        <v>1605289558</v>
      </c>
      <c r="B1426" s="16" t="s">
        <v>933</v>
      </c>
      <c r="C1426" s="53">
        <v>0</v>
      </c>
      <c r="D1426" s="53">
        <v>0</v>
      </c>
    </row>
    <row r="1427" spans="1:4">
      <c r="A1427" s="15">
        <v>1605289601</v>
      </c>
      <c r="B1427" s="16" t="s">
        <v>932</v>
      </c>
      <c r="C1427" s="53">
        <v>1834477412</v>
      </c>
      <c r="D1427" s="53">
        <v>0</v>
      </c>
    </row>
    <row r="1428" spans="1:4">
      <c r="A1428" s="15">
        <v>1605289603</v>
      </c>
      <c r="B1428" s="16" t="s">
        <v>932</v>
      </c>
      <c r="C1428" s="53">
        <v>68199525</v>
      </c>
      <c r="D1428" s="53">
        <v>0</v>
      </c>
    </row>
    <row r="1429" spans="1:4">
      <c r="A1429" s="15">
        <v>1605289800</v>
      </c>
      <c r="B1429" s="16" t="s">
        <v>937</v>
      </c>
      <c r="C1429" s="53">
        <v>6516768055</v>
      </c>
      <c r="D1429" s="53">
        <v>0</v>
      </c>
    </row>
    <row r="1430" spans="1:4">
      <c r="A1430" s="15">
        <v>1605289900</v>
      </c>
      <c r="B1430" s="16" t="s">
        <v>938</v>
      </c>
      <c r="C1430" s="53">
        <v>94839767</v>
      </c>
      <c r="D1430" s="53">
        <v>0</v>
      </c>
    </row>
    <row r="1431" spans="1:4">
      <c r="A1431" s="15">
        <v>1605307000</v>
      </c>
      <c r="B1431" s="16" t="s">
        <v>4538</v>
      </c>
      <c r="C1431" s="53">
        <v>0</v>
      </c>
      <c r="D1431" s="53">
        <v>0</v>
      </c>
    </row>
    <row r="1432" spans="1:4">
      <c r="A1432" s="15">
        <v>1605307101</v>
      </c>
      <c r="B1432" s="16" t="s">
        <v>3575</v>
      </c>
      <c r="C1432" s="53">
        <v>0</v>
      </c>
      <c r="D1432" s="53">
        <v>0</v>
      </c>
    </row>
    <row r="1433" spans="1:4">
      <c r="A1433" s="15">
        <v>1605307106</v>
      </c>
      <c r="B1433" s="16" t="s">
        <v>3576</v>
      </c>
      <c r="C1433" s="53">
        <v>0</v>
      </c>
      <c r="D1433" s="53">
        <v>0</v>
      </c>
    </row>
    <row r="1434" spans="1:4">
      <c r="A1434" s="15">
        <v>1605309001</v>
      </c>
      <c r="B1434" s="16" t="s">
        <v>939</v>
      </c>
      <c r="C1434" s="53">
        <v>8785568001</v>
      </c>
      <c r="D1434" s="53">
        <v>0</v>
      </c>
    </row>
    <row r="1435" spans="1:4">
      <c r="A1435" s="15">
        <v>1605309002</v>
      </c>
      <c r="B1435" s="16" t="s">
        <v>940</v>
      </c>
      <c r="C1435" s="53">
        <v>64970482</v>
      </c>
      <c r="D1435" s="53">
        <v>0</v>
      </c>
    </row>
    <row r="1436" spans="1:4">
      <c r="A1436" s="15">
        <v>1605309201</v>
      </c>
      <c r="B1436" s="16" t="s">
        <v>941</v>
      </c>
      <c r="C1436" s="53">
        <v>1750721</v>
      </c>
      <c r="D1436" s="53">
        <v>0</v>
      </c>
    </row>
    <row r="1437" spans="1:4">
      <c r="A1437" s="15">
        <v>1605309800</v>
      </c>
      <c r="B1437" s="16" t="s">
        <v>942</v>
      </c>
      <c r="C1437" s="53">
        <v>-667837855</v>
      </c>
      <c r="D1437" s="53">
        <v>0</v>
      </c>
    </row>
    <row r="1438" spans="1:4">
      <c r="A1438" s="15">
        <v>1605327102</v>
      </c>
      <c r="B1438" s="16" t="s">
        <v>3577</v>
      </c>
      <c r="C1438" s="53">
        <v>0</v>
      </c>
      <c r="D1438" s="53">
        <v>0</v>
      </c>
    </row>
    <row r="1439" spans="1:4">
      <c r="A1439" s="15">
        <v>1605327103</v>
      </c>
      <c r="B1439" s="16" t="s">
        <v>3578</v>
      </c>
      <c r="C1439" s="53">
        <v>0</v>
      </c>
      <c r="D1439" s="53">
        <v>0</v>
      </c>
    </row>
    <row r="1440" spans="1:4">
      <c r="A1440" s="15">
        <v>1605329003</v>
      </c>
      <c r="B1440" s="16" t="s">
        <v>943</v>
      </c>
      <c r="C1440" s="53">
        <v>316744840</v>
      </c>
      <c r="D1440" s="53">
        <v>0</v>
      </c>
    </row>
    <row r="1441" spans="1:4">
      <c r="A1441" s="15">
        <v>1605329004</v>
      </c>
      <c r="B1441" s="16" t="s">
        <v>944</v>
      </c>
      <c r="C1441" s="53">
        <v>9623842</v>
      </c>
      <c r="D1441" s="53">
        <v>0</v>
      </c>
    </row>
    <row r="1442" spans="1:4">
      <c r="A1442" s="15">
        <v>1605329801</v>
      </c>
      <c r="B1442" s="16" t="s">
        <v>4160</v>
      </c>
      <c r="C1442" s="53">
        <v>165529485</v>
      </c>
      <c r="D1442" s="53">
        <v>0</v>
      </c>
    </row>
    <row r="1443" spans="1:4">
      <c r="A1443" s="15">
        <v>1605347102</v>
      </c>
      <c r="B1443" s="16" t="s">
        <v>3579</v>
      </c>
      <c r="C1443" s="53">
        <v>0</v>
      </c>
      <c r="D1443" s="53">
        <v>0</v>
      </c>
    </row>
    <row r="1444" spans="1:4">
      <c r="A1444" s="15">
        <v>1605347103</v>
      </c>
      <c r="B1444" s="16" t="s">
        <v>3580</v>
      </c>
      <c r="C1444" s="53">
        <v>0</v>
      </c>
      <c r="D1444" s="53">
        <v>0</v>
      </c>
    </row>
    <row r="1445" spans="1:4">
      <c r="A1445" s="15">
        <v>1605349003</v>
      </c>
      <c r="B1445" s="16" t="s">
        <v>945</v>
      </c>
      <c r="C1445" s="53">
        <v>232411552</v>
      </c>
      <c r="D1445" s="53">
        <v>0</v>
      </c>
    </row>
    <row r="1446" spans="1:4">
      <c r="A1446" s="15">
        <v>1605349004</v>
      </c>
      <c r="B1446" s="16" t="s">
        <v>946</v>
      </c>
      <c r="C1446" s="53">
        <v>11916430</v>
      </c>
      <c r="D1446" s="53">
        <v>0</v>
      </c>
    </row>
    <row r="1447" spans="1:4">
      <c r="A1447" s="15">
        <v>1605349801</v>
      </c>
      <c r="B1447" s="16" t="s">
        <v>947</v>
      </c>
      <c r="C1447" s="53">
        <v>101284197</v>
      </c>
      <c r="D1447" s="53">
        <v>0</v>
      </c>
    </row>
    <row r="1448" spans="1:4">
      <c r="A1448" s="15">
        <v>1605367102</v>
      </c>
      <c r="B1448" s="16" t="s">
        <v>3581</v>
      </c>
      <c r="C1448" s="53">
        <v>0</v>
      </c>
      <c r="D1448" s="53">
        <v>0</v>
      </c>
    </row>
    <row r="1449" spans="1:4">
      <c r="A1449" s="15">
        <v>1605367103</v>
      </c>
      <c r="B1449" s="16" t="s">
        <v>3582</v>
      </c>
      <c r="C1449" s="53">
        <v>0</v>
      </c>
      <c r="D1449" s="53">
        <v>0</v>
      </c>
    </row>
    <row r="1450" spans="1:4">
      <c r="A1450" s="15">
        <v>1605369003</v>
      </c>
      <c r="B1450" s="16" t="s">
        <v>948</v>
      </c>
      <c r="C1450" s="53">
        <v>216551817</v>
      </c>
      <c r="D1450" s="53">
        <v>0</v>
      </c>
    </row>
    <row r="1451" spans="1:4">
      <c r="A1451" s="15">
        <v>1605369004</v>
      </c>
      <c r="B1451" s="16" t="s">
        <v>949</v>
      </c>
      <c r="C1451" s="53">
        <v>10053555</v>
      </c>
      <c r="D1451" s="53">
        <v>0</v>
      </c>
    </row>
    <row r="1452" spans="1:4">
      <c r="A1452" s="15">
        <v>1605369801</v>
      </c>
      <c r="B1452" s="16" t="s">
        <v>950</v>
      </c>
      <c r="C1452" s="53">
        <v>19583272</v>
      </c>
      <c r="D1452" s="53">
        <v>0</v>
      </c>
    </row>
    <row r="1453" spans="1:4">
      <c r="A1453" s="15">
        <v>1605387102</v>
      </c>
      <c r="B1453" s="16" t="s">
        <v>3583</v>
      </c>
      <c r="C1453" s="53">
        <v>0</v>
      </c>
      <c r="D1453" s="53">
        <v>0</v>
      </c>
    </row>
    <row r="1454" spans="1:4">
      <c r="A1454" s="15">
        <v>1605387103</v>
      </c>
      <c r="B1454" s="16" t="s">
        <v>3584</v>
      </c>
      <c r="C1454" s="53">
        <v>0</v>
      </c>
      <c r="D1454" s="53">
        <v>0</v>
      </c>
    </row>
    <row r="1455" spans="1:4">
      <c r="A1455" s="15">
        <v>1605389003</v>
      </c>
      <c r="B1455" s="16" t="s">
        <v>4161</v>
      </c>
      <c r="C1455" s="53">
        <v>1360715096</v>
      </c>
      <c r="D1455" s="53">
        <v>0</v>
      </c>
    </row>
    <row r="1456" spans="1:4">
      <c r="A1456" s="15">
        <v>1605389004</v>
      </c>
      <c r="B1456" s="16" t="s">
        <v>4162</v>
      </c>
      <c r="C1456" s="53">
        <v>70672480</v>
      </c>
      <c r="D1456" s="53">
        <v>0</v>
      </c>
    </row>
    <row r="1457" spans="1:4">
      <c r="A1457" s="15">
        <v>1605389201</v>
      </c>
      <c r="B1457" s="16" t="s">
        <v>3397</v>
      </c>
      <c r="C1457" s="53">
        <v>237551</v>
      </c>
      <c r="D1457" s="53">
        <v>0</v>
      </c>
    </row>
    <row r="1458" spans="1:4">
      <c r="A1458" s="15">
        <v>1605389801</v>
      </c>
      <c r="B1458" s="16" t="s">
        <v>951</v>
      </c>
      <c r="C1458" s="53">
        <v>443794070</v>
      </c>
      <c r="D1458" s="53">
        <v>0</v>
      </c>
    </row>
    <row r="1459" spans="1:4">
      <c r="A1459" s="15">
        <v>1605400015</v>
      </c>
      <c r="B1459" s="16" t="s">
        <v>3585</v>
      </c>
      <c r="C1459" s="53">
        <v>40354176031</v>
      </c>
      <c r="D1459" s="53">
        <v>0</v>
      </c>
    </row>
    <row r="1460" spans="1:4">
      <c r="A1460" s="15">
        <v>1605401300</v>
      </c>
      <c r="B1460" s="16" t="s">
        <v>952</v>
      </c>
      <c r="C1460" s="53">
        <v>5959161802</v>
      </c>
      <c r="D1460" s="53">
        <v>0</v>
      </c>
    </row>
    <row r="1461" spans="1:4">
      <c r="A1461" s="15">
        <v>1605401350</v>
      </c>
      <c r="B1461" s="16" t="s">
        <v>953</v>
      </c>
      <c r="C1461" s="53">
        <v>850976236</v>
      </c>
      <c r="D1461" s="53">
        <v>0</v>
      </c>
    </row>
    <row r="1462" spans="1:4">
      <c r="A1462" s="15">
        <v>1605401888</v>
      </c>
      <c r="B1462" s="16" t="s">
        <v>954</v>
      </c>
      <c r="C1462" s="53">
        <v>9084312796</v>
      </c>
      <c r="D1462" s="53">
        <v>0</v>
      </c>
    </row>
    <row r="1463" spans="1:4">
      <c r="A1463" s="15">
        <v>1605407006</v>
      </c>
      <c r="B1463" s="16" t="s">
        <v>4163</v>
      </c>
      <c r="C1463" s="53">
        <v>0</v>
      </c>
      <c r="D1463" s="53">
        <v>0</v>
      </c>
    </row>
    <row r="1464" spans="1:4">
      <c r="A1464" s="15">
        <v>1605407007</v>
      </c>
      <c r="B1464" s="16" t="s">
        <v>4164</v>
      </c>
      <c r="C1464" s="53">
        <v>0</v>
      </c>
      <c r="D1464" s="53">
        <v>0</v>
      </c>
    </row>
    <row r="1465" spans="1:4">
      <c r="A1465" s="15">
        <v>1605407008</v>
      </c>
      <c r="B1465" s="16" t="s">
        <v>1961</v>
      </c>
      <c r="C1465" s="53">
        <v>0</v>
      </c>
      <c r="D1465" s="53">
        <v>0</v>
      </c>
    </row>
    <row r="1466" spans="1:4">
      <c r="A1466" s="15">
        <v>1605407009</v>
      </c>
      <c r="B1466" s="16" t="s">
        <v>1961</v>
      </c>
      <c r="C1466" s="53">
        <v>0</v>
      </c>
      <c r="D1466" s="53">
        <v>0</v>
      </c>
    </row>
    <row r="1467" spans="1:4">
      <c r="A1467" s="15">
        <v>1605407010</v>
      </c>
      <c r="B1467" s="16" t="s">
        <v>4165</v>
      </c>
      <c r="C1467" s="53">
        <v>0</v>
      </c>
      <c r="D1467" s="53">
        <v>0</v>
      </c>
    </row>
    <row r="1468" spans="1:4">
      <c r="A1468" s="15">
        <v>1605407011</v>
      </c>
      <c r="B1468" s="16" t="s">
        <v>4166</v>
      </c>
      <c r="C1468" s="53">
        <v>0</v>
      </c>
      <c r="D1468" s="53">
        <v>0</v>
      </c>
    </row>
    <row r="1469" spans="1:4">
      <c r="A1469" s="15">
        <v>1605407012</v>
      </c>
      <c r="B1469" s="16" t="s">
        <v>4167</v>
      </c>
      <c r="C1469" s="53">
        <v>0</v>
      </c>
      <c r="D1469" s="53">
        <v>0</v>
      </c>
    </row>
    <row r="1470" spans="1:4">
      <c r="A1470" s="15">
        <v>1605407102</v>
      </c>
      <c r="B1470" s="16" t="s">
        <v>3586</v>
      </c>
      <c r="C1470" s="53">
        <v>0</v>
      </c>
      <c r="D1470" s="53">
        <v>0</v>
      </c>
    </row>
    <row r="1471" spans="1:4">
      <c r="A1471" s="15">
        <v>1605407103</v>
      </c>
      <c r="B1471" s="16" t="s">
        <v>3587</v>
      </c>
      <c r="C1471" s="53">
        <v>0</v>
      </c>
      <c r="D1471" s="53">
        <v>0</v>
      </c>
    </row>
    <row r="1472" spans="1:4">
      <c r="A1472" s="15">
        <v>1605407104</v>
      </c>
      <c r="B1472" s="16" t="s">
        <v>3588</v>
      </c>
      <c r="C1472" s="53">
        <v>0</v>
      </c>
      <c r="D1472" s="53">
        <v>0</v>
      </c>
    </row>
    <row r="1473" spans="1:4">
      <c r="A1473" s="15">
        <v>1605407108</v>
      </c>
      <c r="B1473" s="16" t="s">
        <v>3589</v>
      </c>
      <c r="C1473" s="53">
        <v>0</v>
      </c>
      <c r="D1473" s="53">
        <v>0</v>
      </c>
    </row>
    <row r="1474" spans="1:4">
      <c r="A1474" s="15">
        <v>1605409003</v>
      </c>
      <c r="B1474" s="16" t="s">
        <v>954</v>
      </c>
      <c r="C1474" s="53">
        <v>21237172981</v>
      </c>
      <c r="D1474" s="53">
        <v>0</v>
      </c>
    </row>
    <row r="1475" spans="1:4">
      <c r="A1475" s="15">
        <v>1605409005</v>
      </c>
      <c r="B1475" s="16" t="s">
        <v>954</v>
      </c>
      <c r="C1475" s="53">
        <v>434144622185</v>
      </c>
      <c r="D1475" s="53">
        <v>0</v>
      </c>
    </row>
    <row r="1476" spans="1:4">
      <c r="A1476" s="15">
        <v>1605409006</v>
      </c>
      <c r="B1476" s="16" t="s">
        <v>955</v>
      </c>
      <c r="C1476" s="53">
        <v>761666413</v>
      </c>
      <c r="D1476" s="53">
        <v>0</v>
      </c>
    </row>
    <row r="1477" spans="1:4">
      <c r="A1477" s="15">
        <v>1605409007</v>
      </c>
      <c r="B1477" s="16" t="s">
        <v>955</v>
      </c>
      <c r="C1477" s="53">
        <v>26482352</v>
      </c>
      <c r="D1477" s="53">
        <v>0</v>
      </c>
    </row>
    <row r="1478" spans="1:4">
      <c r="A1478" s="15">
        <v>1605409020</v>
      </c>
      <c r="B1478" s="16" t="s">
        <v>956</v>
      </c>
      <c r="C1478" s="53">
        <v>738863502</v>
      </c>
      <c r="D1478" s="53">
        <v>0</v>
      </c>
    </row>
    <row r="1479" spans="1:4">
      <c r="A1479" s="15">
        <v>1605409201</v>
      </c>
      <c r="B1479" s="16" t="s">
        <v>954</v>
      </c>
      <c r="C1479" s="53">
        <v>16465983258</v>
      </c>
      <c r="D1479" s="53">
        <v>0</v>
      </c>
    </row>
    <row r="1480" spans="1:4">
      <c r="A1480" s="15">
        <v>1605409202</v>
      </c>
      <c r="B1480" s="16" t="s">
        <v>954</v>
      </c>
      <c r="C1480" s="53">
        <v>6429355978</v>
      </c>
      <c r="D1480" s="53">
        <v>0</v>
      </c>
    </row>
    <row r="1481" spans="1:4">
      <c r="A1481" s="15">
        <v>1605409203</v>
      </c>
      <c r="B1481" s="16" t="s">
        <v>954</v>
      </c>
      <c r="C1481" s="53">
        <v>383001650</v>
      </c>
      <c r="D1481" s="53">
        <v>0</v>
      </c>
    </row>
    <row r="1482" spans="1:4">
      <c r="A1482" s="15">
        <v>1605409206</v>
      </c>
      <c r="B1482" s="16" t="s">
        <v>954</v>
      </c>
      <c r="C1482" s="53">
        <v>59783099</v>
      </c>
      <c r="D1482" s="53">
        <v>0</v>
      </c>
    </row>
    <row r="1483" spans="1:4">
      <c r="A1483" s="15">
        <v>1605409207</v>
      </c>
      <c r="B1483" s="16" t="s">
        <v>957</v>
      </c>
      <c r="C1483" s="53">
        <v>615738</v>
      </c>
      <c r="D1483" s="53">
        <v>0</v>
      </c>
    </row>
    <row r="1484" spans="1:4">
      <c r="A1484" s="15">
        <v>1605409208</v>
      </c>
      <c r="B1484" s="16" t="s">
        <v>4552</v>
      </c>
      <c r="C1484" s="53">
        <v>82134</v>
      </c>
      <c r="D1484" s="53">
        <v>0</v>
      </c>
    </row>
    <row r="1485" spans="1:4">
      <c r="A1485" s="15">
        <v>1605409209</v>
      </c>
      <c r="B1485" s="16" t="s">
        <v>4168</v>
      </c>
      <c r="C1485" s="53">
        <v>3855796586</v>
      </c>
      <c r="D1485" s="53">
        <v>0</v>
      </c>
    </row>
    <row r="1486" spans="1:4">
      <c r="A1486" s="15">
        <v>1605409401</v>
      </c>
      <c r="B1486" s="16" t="s">
        <v>958</v>
      </c>
      <c r="C1486" s="53">
        <v>2258690357</v>
      </c>
      <c r="D1486" s="53">
        <v>0</v>
      </c>
    </row>
    <row r="1487" spans="1:4">
      <c r="A1487" s="15">
        <v>1605409402</v>
      </c>
      <c r="B1487" s="16" t="s">
        <v>959</v>
      </c>
      <c r="C1487" s="53">
        <v>146893011</v>
      </c>
      <c r="D1487" s="53">
        <v>0</v>
      </c>
    </row>
    <row r="1488" spans="1:4">
      <c r="A1488" s="15">
        <v>1605409408</v>
      </c>
      <c r="B1488" s="16" t="s">
        <v>960</v>
      </c>
      <c r="C1488" s="53">
        <v>175538</v>
      </c>
      <c r="D1488" s="53">
        <v>0</v>
      </c>
    </row>
    <row r="1489" spans="1:4">
      <c r="A1489" s="15">
        <v>1605409409</v>
      </c>
      <c r="B1489" s="16" t="s">
        <v>961</v>
      </c>
      <c r="C1489" s="53">
        <v>3354</v>
      </c>
      <c r="D1489" s="53">
        <v>0</v>
      </c>
    </row>
    <row r="1490" spans="1:4">
      <c r="A1490" s="15">
        <v>1605409478</v>
      </c>
      <c r="B1490" s="16" t="s">
        <v>962</v>
      </c>
      <c r="C1490" s="53">
        <v>493072199</v>
      </c>
      <c r="D1490" s="53">
        <v>0</v>
      </c>
    </row>
    <row r="1491" spans="1:4">
      <c r="A1491" s="15">
        <v>1605409479</v>
      </c>
      <c r="B1491" s="16" t="s">
        <v>963</v>
      </c>
      <c r="C1491" s="53">
        <v>9421118</v>
      </c>
      <c r="D1491" s="53">
        <v>0</v>
      </c>
    </row>
    <row r="1492" spans="1:4">
      <c r="A1492" s="15">
        <v>1605409501</v>
      </c>
      <c r="B1492" s="16" t="s">
        <v>1962</v>
      </c>
      <c r="C1492" s="53">
        <v>0</v>
      </c>
      <c r="D1492" s="53">
        <v>0</v>
      </c>
    </row>
    <row r="1493" spans="1:4">
      <c r="A1493" s="15">
        <v>1605409502</v>
      </c>
      <c r="B1493" s="16" t="s">
        <v>1963</v>
      </c>
      <c r="C1493" s="53">
        <v>0</v>
      </c>
      <c r="D1493" s="53">
        <v>0</v>
      </c>
    </row>
    <row r="1494" spans="1:4">
      <c r="A1494" s="15">
        <v>1605409503</v>
      </c>
      <c r="B1494" s="16" t="s">
        <v>1964</v>
      </c>
      <c r="C1494" s="53">
        <v>0</v>
      </c>
      <c r="D1494" s="53">
        <v>0</v>
      </c>
    </row>
    <row r="1495" spans="1:4">
      <c r="A1495" s="15">
        <v>1605409504</v>
      </c>
      <c r="B1495" s="16" t="s">
        <v>1965</v>
      </c>
      <c r="C1495" s="53">
        <v>0</v>
      </c>
      <c r="D1495" s="53">
        <v>0</v>
      </c>
    </row>
    <row r="1496" spans="1:4">
      <c r="A1496" s="15">
        <v>1605409557</v>
      </c>
      <c r="B1496" s="16" t="s">
        <v>964</v>
      </c>
      <c r="C1496" s="53">
        <v>559490</v>
      </c>
      <c r="D1496" s="53">
        <v>0</v>
      </c>
    </row>
    <row r="1497" spans="1:4">
      <c r="A1497" s="15">
        <v>1605409558</v>
      </c>
      <c r="B1497" s="16" t="s">
        <v>955</v>
      </c>
      <c r="C1497" s="53">
        <v>249582</v>
      </c>
      <c r="D1497" s="53">
        <v>0</v>
      </c>
    </row>
    <row r="1498" spans="1:4">
      <c r="A1498" s="15">
        <v>1605409601</v>
      </c>
      <c r="B1498" s="16" t="s">
        <v>954</v>
      </c>
      <c r="C1498" s="53">
        <v>1727300227</v>
      </c>
      <c r="D1498" s="53">
        <v>0</v>
      </c>
    </row>
    <row r="1499" spans="1:4">
      <c r="A1499" s="15">
        <v>1605409603</v>
      </c>
      <c r="B1499" s="16" t="s">
        <v>954</v>
      </c>
      <c r="C1499" s="53">
        <v>35402</v>
      </c>
      <c r="D1499" s="53">
        <v>0</v>
      </c>
    </row>
    <row r="1500" spans="1:4">
      <c r="A1500" s="15">
        <v>1605409801</v>
      </c>
      <c r="B1500" s="16" t="s">
        <v>965</v>
      </c>
      <c r="C1500" s="53">
        <v>-12661864624</v>
      </c>
      <c r="D1500" s="53">
        <v>0</v>
      </c>
    </row>
    <row r="1501" spans="1:4">
      <c r="A1501" s="15">
        <v>1605409900</v>
      </c>
      <c r="B1501" s="16" t="s">
        <v>965</v>
      </c>
      <c r="C1501" s="53">
        <v>-1207113200</v>
      </c>
      <c r="D1501" s="53">
        <v>0</v>
      </c>
    </row>
    <row r="1502" spans="1:4">
      <c r="A1502" s="15">
        <v>1605421889</v>
      </c>
      <c r="B1502" s="16" t="s">
        <v>966</v>
      </c>
      <c r="C1502" s="53">
        <v>15559061</v>
      </c>
      <c r="D1502" s="53">
        <v>0</v>
      </c>
    </row>
    <row r="1503" spans="1:4">
      <c r="A1503" s="15">
        <v>1605427015</v>
      </c>
      <c r="B1503" s="16" t="s">
        <v>1966</v>
      </c>
      <c r="C1503" s="53">
        <v>0</v>
      </c>
      <c r="D1503" s="53">
        <v>0</v>
      </c>
    </row>
    <row r="1504" spans="1:4">
      <c r="A1504" s="15">
        <v>1605427017</v>
      </c>
      <c r="B1504" s="16" t="s">
        <v>1967</v>
      </c>
      <c r="C1504" s="53">
        <v>0</v>
      </c>
      <c r="D1504" s="53">
        <v>0</v>
      </c>
    </row>
    <row r="1505" spans="1:4">
      <c r="A1505" s="15">
        <v>1605427018</v>
      </c>
      <c r="B1505" s="16" t="s">
        <v>1967</v>
      </c>
      <c r="C1505" s="53">
        <v>0</v>
      </c>
      <c r="D1505" s="53">
        <v>0</v>
      </c>
    </row>
    <row r="1506" spans="1:4">
      <c r="A1506" s="15">
        <v>1605427019</v>
      </c>
      <c r="B1506" s="16" t="s">
        <v>4169</v>
      </c>
      <c r="C1506" s="53">
        <v>0</v>
      </c>
      <c r="D1506" s="53">
        <v>0</v>
      </c>
    </row>
    <row r="1507" spans="1:4">
      <c r="A1507" s="15">
        <v>1605427020</v>
      </c>
      <c r="B1507" s="16" t="s">
        <v>4170</v>
      </c>
      <c r="C1507" s="53">
        <v>0</v>
      </c>
      <c r="D1507" s="53">
        <v>0</v>
      </c>
    </row>
    <row r="1508" spans="1:4">
      <c r="A1508" s="15">
        <v>1605427021</v>
      </c>
      <c r="B1508" s="16" t="s">
        <v>4171</v>
      </c>
      <c r="C1508" s="53">
        <v>0</v>
      </c>
      <c r="D1508" s="53">
        <v>0</v>
      </c>
    </row>
    <row r="1509" spans="1:4">
      <c r="A1509" s="15">
        <v>1605427102</v>
      </c>
      <c r="B1509" s="16" t="s">
        <v>3590</v>
      </c>
      <c r="C1509" s="53">
        <v>0</v>
      </c>
      <c r="D1509" s="53">
        <v>0</v>
      </c>
    </row>
    <row r="1510" spans="1:4">
      <c r="A1510" s="15">
        <v>1605427104</v>
      </c>
      <c r="B1510" s="16" t="s">
        <v>3591</v>
      </c>
      <c r="C1510" s="53">
        <v>0</v>
      </c>
      <c r="D1510" s="53">
        <v>0</v>
      </c>
    </row>
    <row r="1511" spans="1:4">
      <c r="A1511" s="15">
        <v>1605427105</v>
      </c>
      <c r="B1511" s="16" t="s">
        <v>3592</v>
      </c>
      <c r="C1511" s="53">
        <v>0</v>
      </c>
      <c r="D1511" s="53">
        <v>0</v>
      </c>
    </row>
    <row r="1512" spans="1:4">
      <c r="A1512" s="15">
        <v>1605427107</v>
      </c>
      <c r="B1512" s="16" t="s">
        <v>3593</v>
      </c>
      <c r="C1512" s="53">
        <v>0</v>
      </c>
      <c r="D1512" s="53">
        <v>0</v>
      </c>
    </row>
    <row r="1513" spans="1:4">
      <c r="A1513" s="15">
        <v>1605429005</v>
      </c>
      <c r="B1513" s="16" t="s">
        <v>966</v>
      </c>
      <c r="C1513" s="53">
        <v>1546239588</v>
      </c>
      <c r="D1513" s="53">
        <v>0</v>
      </c>
    </row>
    <row r="1514" spans="1:4">
      <c r="A1514" s="15">
        <v>1605429009</v>
      </c>
      <c r="B1514" s="16" t="s">
        <v>966</v>
      </c>
      <c r="C1514" s="53">
        <v>26013816109</v>
      </c>
      <c r="D1514" s="53">
        <v>0</v>
      </c>
    </row>
    <row r="1515" spans="1:4">
      <c r="A1515" s="15">
        <v>1605429011</v>
      </c>
      <c r="B1515" s="16" t="s">
        <v>967</v>
      </c>
      <c r="C1515" s="53">
        <v>4739145744</v>
      </c>
      <c r="D1515" s="53">
        <v>0</v>
      </c>
    </row>
    <row r="1516" spans="1:4">
      <c r="A1516" s="15">
        <v>1605429012</v>
      </c>
      <c r="B1516" s="16" t="s">
        <v>967</v>
      </c>
      <c r="C1516" s="53">
        <v>6964657</v>
      </c>
      <c r="D1516" s="53">
        <v>0</v>
      </c>
    </row>
    <row r="1517" spans="1:4">
      <c r="A1517" s="15">
        <v>1605429014</v>
      </c>
      <c r="B1517" s="16" t="s">
        <v>4172</v>
      </c>
      <c r="C1517" s="53">
        <v>23441404</v>
      </c>
      <c r="D1517" s="53">
        <v>0</v>
      </c>
    </row>
    <row r="1518" spans="1:4">
      <c r="A1518" s="15">
        <v>1605429205</v>
      </c>
      <c r="B1518" s="16" t="s">
        <v>966</v>
      </c>
      <c r="C1518" s="53">
        <v>79988447</v>
      </c>
      <c r="D1518" s="53">
        <v>0</v>
      </c>
    </row>
    <row r="1519" spans="1:4">
      <c r="A1519" s="15">
        <v>1605429210</v>
      </c>
      <c r="B1519" s="16" t="s">
        <v>966</v>
      </c>
      <c r="C1519" s="53">
        <v>231054102</v>
      </c>
      <c r="D1519" s="53">
        <v>0</v>
      </c>
    </row>
    <row r="1520" spans="1:4">
      <c r="A1520" s="15">
        <v>1605429216</v>
      </c>
      <c r="B1520" s="16" t="s">
        <v>4173</v>
      </c>
      <c r="C1520" s="53">
        <v>10144</v>
      </c>
      <c r="D1520" s="53">
        <v>0</v>
      </c>
    </row>
    <row r="1521" spans="1:4">
      <c r="A1521" s="15">
        <v>1605429217</v>
      </c>
      <c r="B1521" s="16" t="s">
        <v>5280</v>
      </c>
      <c r="C1521" s="53">
        <v>11268</v>
      </c>
      <c r="D1521" s="53">
        <v>0</v>
      </c>
    </row>
    <row r="1522" spans="1:4">
      <c r="A1522" s="15">
        <v>1605429218</v>
      </c>
      <c r="B1522" s="16" t="s">
        <v>4174</v>
      </c>
      <c r="C1522" s="53">
        <v>29187117</v>
      </c>
      <c r="D1522" s="53">
        <v>0</v>
      </c>
    </row>
    <row r="1523" spans="1:4">
      <c r="A1523" s="15">
        <v>1605429221</v>
      </c>
      <c r="B1523" s="16" t="s">
        <v>1968</v>
      </c>
      <c r="C1523" s="53">
        <v>0</v>
      </c>
      <c r="D1523" s="53">
        <v>0</v>
      </c>
    </row>
    <row r="1524" spans="1:4">
      <c r="A1524" s="15">
        <v>1605429222</v>
      </c>
      <c r="B1524" s="16" t="s">
        <v>966</v>
      </c>
      <c r="C1524" s="53">
        <v>211699</v>
      </c>
      <c r="D1524" s="53">
        <v>0</v>
      </c>
    </row>
    <row r="1525" spans="1:4">
      <c r="A1525" s="15">
        <v>1605429403</v>
      </c>
      <c r="B1525" s="16" t="s">
        <v>968</v>
      </c>
      <c r="C1525" s="53">
        <v>34892441</v>
      </c>
      <c r="D1525" s="53">
        <v>0</v>
      </c>
    </row>
    <row r="1526" spans="1:4">
      <c r="A1526" s="15">
        <v>1605429404</v>
      </c>
      <c r="B1526" s="16" t="s">
        <v>969</v>
      </c>
      <c r="C1526" s="53">
        <v>10207649</v>
      </c>
      <c r="D1526" s="53">
        <v>0</v>
      </c>
    </row>
    <row r="1527" spans="1:4">
      <c r="A1527" s="15">
        <v>1605429405</v>
      </c>
      <c r="B1527" s="16" t="s">
        <v>3398</v>
      </c>
      <c r="C1527" s="53">
        <v>0</v>
      </c>
      <c r="D1527" s="53">
        <v>0</v>
      </c>
    </row>
    <row r="1528" spans="1:4">
      <c r="A1528" s="15">
        <v>1605429480</v>
      </c>
      <c r="B1528" s="16" t="s">
        <v>3399</v>
      </c>
      <c r="C1528" s="53">
        <v>0</v>
      </c>
      <c r="D1528" s="53">
        <v>0</v>
      </c>
    </row>
    <row r="1529" spans="1:4">
      <c r="A1529" s="15">
        <v>1605429507</v>
      </c>
      <c r="B1529" s="16" t="s">
        <v>1969</v>
      </c>
      <c r="C1529" s="53">
        <v>0</v>
      </c>
      <c r="D1529" s="53">
        <v>0</v>
      </c>
    </row>
    <row r="1530" spans="1:4">
      <c r="A1530" s="15">
        <v>1605429508</v>
      </c>
      <c r="B1530" s="16" t="s">
        <v>1963</v>
      </c>
      <c r="C1530" s="53">
        <v>0</v>
      </c>
      <c r="D1530" s="53">
        <v>0</v>
      </c>
    </row>
    <row r="1531" spans="1:4">
      <c r="A1531" s="15">
        <v>1605429509</v>
      </c>
      <c r="B1531" s="16" t="s">
        <v>1970</v>
      </c>
      <c r="C1531" s="53">
        <v>0</v>
      </c>
      <c r="D1531" s="53">
        <v>0</v>
      </c>
    </row>
    <row r="1532" spans="1:4">
      <c r="A1532" s="15">
        <v>1605429510</v>
      </c>
      <c r="B1532" s="16" t="s">
        <v>1971</v>
      </c>
      <c r="C1532" s="53">
        <v>0</v>
      </c>
      <c r="D1532" s="53">
        <v>0</v>
      </c>
    </row>
    <row r="1533" spans="1:4">
      <c r="A1533" s="15">
        <v>1605429559</v>
      </c>
      <c r="B1533" s="16" t="s">
        <v>1959</v>
      </c>
      <c r="C1533" s="53">
        <v>0</v>
      </c>
      <c r="D1533" s="53">
        <v>0</v>
      </c>
    </row>
    <row r="1534" spans="1:4">
      <c r="A1534" s="15">
        <v>1605429560</v>
      </c>
      <c r="B1534" s="16" t="s">
        <v>970</v>
      </c>
      <c r="C1534" s="53">
        <v>0</v>
      </c>
      <c r="D1534" s="53">
        <v>0</v>
      </c>
    </row>
    <row r="1535" spans="1:4">
      <c r="A1535" s="15">
        <v>1605429602</v>
      </c>
      <c r="B1535" s="16" t="s">
        <v>966</v>
      </c>
      <c r="C1535" s="53">
        <v>295935117</v>
      </c>
      <c r="D1535" s="53">
        <v>0</v>
      </c>
    </row>
    <row r="1536" spans="1:4">
      <c r="A1536" s="15">
        <v>1605429604</v>
      </c>
      <c r="B1536" s="16" t="s">
        <v>966</v>
      </c>
      <c r="C1536" s="53">
        <v>9670</v>
      </c>
      <c r="D1536" s="53">
        <v>0</v>
      </c>
    </row>
    <row r="1537" spans="1:4">
      <c r="A1537" s="15">
        <v>1605429801</v>
      </c>
      <c r="B1537" s="16" t="s">
        <v>971</v>
      </c>
      <c r="C1537" s="53">
        <v>-2573024076</v>
      </c>
      <c r="D1537" s="53">
        <v>0</v>
      </c>
    </row>
    <row r="1538" spans="1:4">
      <c r="A1538" s="15">
        <v>1605429902</v>
      </c>
      <c r="B1538" s="16" t="s">
        <v>972</v>
      </c>
      <c r="C1538" s="53">
        <v>1005305805</v>
      </c>
      <c r="D1538" s="53">
        <v>0</v>
      </c>
    </row>
    <row r="1539" spans="1:4">
      <c r="A1539" s="15">
        <v>1605447017</v>
      </c>
      <c r="B1539" s="16" t="s">
        <v>1972</v>
      </c>
      <c r="C1539" s="53">
        <v>0</v>
      </c>
      <c r="D1539" s="53">
        <v>0</v>
      </c>
    </row>
    <row r="1540" spans="1:4">
      <c r="A1540" s="15">
        <v>1605447018</v>
      </c>
      <c r="B1540" s="16" t="s">
        <v>1972</v>
      </c>
      <c r="C1540" s="53">
        <v>0</v>
      </c>
      <c r="D1540" s="53">
        <v>0</v>
      </c>
    </row>
    <row r="1541" spans="1:4">
      <c r="A1541" s="15">
        <v>1605447019</v>
      </c>
      <c r="B1541" s="16" t="s">
        <v>4175</v>
      </c>
      <c r="C1541" s="53">
        <v>0</v>
      </c>
      <c r="D1541" s="53">
        <v>0</v>
      </c>
    </row>
    <row r="1542" spans="1:4">
      <c r="A1542" s="15">
        <v>1605447020</v>
      </c>
      <c r="B1542" s="16" t="s">
        <v>4176</v>
      </c>
      <c r="C1542" s="53">
        <v>0</v>
      </c>
      <c r="D1542" s="53">
        <v>0</v>
      </c>
    </row>
    <row r="1543" spans="1:4">
      <c r="A1543" s="15">
        <v>1605447021</v>
      </c>
      <c r="B1543" s="16" t="s">
        <v>4177</v>
      </c>
      <c r="C1543" s="53">
        <v>0</v>
      </c>
      <c r="D1543" s="53">
        <v>0</v>
      </c>
    </row>
    <row r="1544" spans="1:4">
      <c r="A1544" s="15">
        <v>1605447102</v>
      </c>
      <c r="B1544" s="16" t="s">
        <v>3594</v>
      </c>
      <c r="C1544" s="53">
        <v>0</v>
      </c>
      <c r="D1544" s="53">
        <v>0</v>
      </c>
    </row>
    <row r="1545" spans="1:4">
      <c r="A1545" s="15">
        <v>1605447104</v>
      </c>
      <c r="B1545" s="16" t="s">
        <v>3595</v>
      </c>
      <c r="C1545" s="53">
        <v>0</v>
      </c>
      <c r="D1545" s="53">
        <v>0</v>
      </c>
    </row>
    <row r="1546" spans="1:4">
      <c r="A1546" s="15">
        <v>1605447105</v>
      </c>
      <c r="B1546" s="16" t="s">
        <v>3596</v>
      </c>
      <c r="C1546" s="53">
        <v>0</v>
      </c>
      <c r="D1546" s="53">
        <v>0</v>
      </c>
    </row>
    <row r="1547" spans="1:4">
      <c r="A1547" s="15">
        <v>1605449005</v>
      </c>
      <c r="B1547" s="16" t="s">
        <v>973</v>
      </c>
      <c r="C1547" s="53">
        <v>371099732</v>
      </c>
      <c r="D1547" s="53">
        <v>0</v>
      </c>
    </row>
    <row r="1548" spans="1:4">
      <c r="A1548" s="15">
        <v>1605449009</v>
      </c>
      <c r="B1548" s="16" t="s">
        <v>974</v>
      </c>
      <c r="C1548" s="53">
        <v>236143971</v>
      </c>
      <c r="D1548" s="53">
        <v>0</v>
      </c>
    </row>
    <row r="1549" spans="1:4">
      <c r="A1549" s="15">
        <v>1605449010</v>
      </c>
      <c r="B1549" s="16" t="s">
        <v>974</v>
      </c>
      <c r="C1549" s="53">
        <v>7744278</v>
      </c>
      <c r="D1549" s="53">
        <v>0</v>
      </c>
    </row>
    <row r="1550" spans="1:4">
      <c r="A1550" s="15">
        <v>1605449011</v>
      </c>
      <c r="B1550" s="16" t="s">
        <v>973</v>
      </c>
      <c r="C1550" s="53">
        <v>31426182955</v>
      </c>
      <c r="D1550" s="53">
        <v>0</v>
      </c>
    </row>
    <row r="1551" spans="1:4">
      <c r="A1551" s="15">
        <v>1605449021</v>
      </c>
      <c r="B1551" s="16" t="s">
        <v>4178</v>
      </c>
      <c r="C1551" s="53">
        <v>10938524</v>
      </c>
      <c r="D1551" s="53">
        <v>0</v>
      </c>
    </row>
    <row r="1552" spans="1:4">
      <c r="A1552" s="15">
        <v>1605449205</v>
      </c>
      <c r="B1552" s="16" t="s">
        <v>973</v>
      </c>
      <c r="C1552" s="53">
        <v>1692503385</v>
      </c>
      <c r="D1552" s="53">
        <v>0</v>
      </c>
    </row>
    <row r="1553" spans="1:4">
      <c r="A1553" s="15">
        <v>1605449210</v>
      </c>
      <c r="B1553" s="16" t="s">
        <v>1973</v>
      </c>
      <c r="C1553" s="53">
        <v>0</v>
      </c>
      <c r="D1553" s="53">
        <v>0</v>
      </c>
    </row>
    <row r="1554" spans="1:4">
      <c r="A1554" s="15">
        <v>1605449215</v>
      </c>
      <c r="B1554" s="16" t="s">
        <v>4179</v>
      </c>
      <c r="C1554" s="53">
        <v>1448373</v>
      </c>
      <c r="D1554" s="53">
        <v>0</v>
      </c>
    </row>
    <row r="1555" spans="1:4">
      <c r="A1555" s="15">
        <v>1605449217</v>
      </c>
      <c r="B1555" s="16" t="s">
        <v>973</v>
      </c>
      <c r="C1555" s="53">
        <v>0</v>
      </c>
      <c r="D1555" s="53">
        <v>0</v>
      </c>
    </row>
    <row r="1556" spans="1:4">
      <c r="A1556" s="15">
        <v>1605449403</v>
      </c>
      <c r="B1556" s="16" t="s">
        <v>3400</v>
      </c>
      <c r="C1556" s="53">
        <v>6838911788</v>
      </c>
      <c r="D1556" s="53">
        <v>0</v>
      </c>
    </row>
    <row r="1557" spans="1:4">
      <c r="A1557" s="15">
        <v>1605449404</v>
      </c>
      <c r="B1557" s="16" t="s">
        <v>3401</v>
      </c>
      <c r="C1557" s="53">
        <v>16815334</v>
      </c>
      <c r="D1557" s="53">
        <v>0</v>
      </c>
    </row>
    <row r="1558" spans="1:4">
      <c r="A1558" s="15">
        <v>1605449405</v>
      </c>
      <c r="B1558" s="16" t="s">
        <v>3402</v>
      </c>
      <c r="C1558" s="53">
        <v>18325</v>
      </c>
      <c r="D1558" s="53">
        <v>0</v>
      </c>
    </row>
    <row r="1559" spans="1:4">
      <c r="A1559" s="15">
        <v>1605449476</v>
      </c>
      <c r="B1559" s="16" t="s">
        <v>3403</v>
      </c>
      <c r="C1559" s="53">
        <v>51473459</v>
      </c>
      <c r="D1559" s="53">
        <v>0</v>
      </c>
    </row>
    <row r="1560" spans="1:4">
      <c r="A1560" s="15">
        <v>1605449507</v>
      </c>
      <c r="B1560" s="16" t="s">
        <v>1969</v>
      </c>
      <c r="C1560" s="53">
        <v>0</v>
      </c>
      <c r="D1560" s="53">
        <v>0</v>
      </c>
    </row>
    <row r="1561" spans="1:4">
      <c r="A1561" s="15">
        <v>1605449508</v>
      </c>
      <c r="B1561" s="16" t="s">
        <v>1963</v>
      </c>
      <c r="C1561" s="53">
        <v>0</v>
      </c>
      <c r="D1561" s="53">
        <v>0</v>
      </c>
    </row>
    <row r="1562" spans="1:4">
      <c r="A1562" s="15">
        <v>1605449555</v>
      </c>
      <c r="B1562" s="16" t="s">
        <v>4180</v>
      </c>
      <c r="C1562" s="53">
        <v>0</v>
      </c>
      <c r="D1562" s="53">
        <v>0</v>
      </c>
    </row>
    <row r="1563" spans="1:4">
      <c r="A1563" s="15">
        <v>1605449556</v>
      </c>
      <c r="B1563" s="16" t="s">
        <v>974</v>
      </c>
      <c r="C1563" s="53">
        <v>0</v>
      </c>
      <c r="D1563" s="53">
        <v>0</v>
      </c>
    </row>
    <row r="1564" spans="1:4">
      <c r="A1564" s="15">
        <v>1605449602</v>
      </c>
      <c r="B1564" s="16" t="s">
        <v>973</v>
      </c>
      <c r="C1564" s="53">
        <v>61134596</v>
      </c>
      <c r="D1564" s="53">
        <v>0</v>
      </c>
    </row>
    <row r="1565" spans="1:4">
      <c r="A1565" s="15">
        <v>1605449604</v>
      </c>
      <c r="B1565" s="16" t="s">
        <v>973</v>
      </c>
      <c r="C1565" s="53">
        <v>0</v>
      </c>
      <c r="D1565" s="53">
        <v>0</v>
      </c>
    </row>
    <row r="1566" spans="1:4">
      <c r="A1566" s="15">
        <v>1605449801</v>
      </c>
      <c r="B1566" s="16" t="s">
        <v>975</v>
      </c>
      <c r="C1566" s="53">
        <v>26418084996</v>
      </c>
      <c r="D1566" s="53">
        <v>0</v>
      </c>
    </row>
    <row r="1567" spans="1:4">
      <c r="A1567" s="15">
        <v>1605449901</v>
      </c>
      <c r="B1567" s="16" t="s">
        <v>4181</v>
      </c>
      <c r="C1567" s="53">
        <v>3543738150</v>
      </c>
      <c r="D1567" s="53">
        <v>0</v>
      </c>
    </row>
    <row r="1568" spans="1:4">
      <c r="A1568" s="15">
        <v>1605467015</v>
      </c>
      <c r="B1568" s="16" t="s">
        <v>4182</v>
      </c>
      <c r="C1568" s="53">
        <v>0</v>
      </c>
      <c r="D1568" s="53">
        <v>0</v>
      </c>
    </row>
    <row r="1569" spans="1:4">
      <c r="A1569" s="15">
        <v>1605467017</v>
      </c>
      <c r="B1569" s="16" t="s">
        <v>1974</v>
      </c>
      <c r="C1569" s="53">
        <v>0</v>
      </c>
      <c r="D1569" s="53">
        <v>0</v>
      </c>
    </row>
    <row r="1570" spans="1:4">
      <c r="A1570" s="15">
        <v>1605467018</v>
      </c>
      <c r="B1570" s="16" t="s">
        <v>1974</v>
      </c>
      <c r="C1570" s="53">
        <v>0</v>
      </c>
      <c r="D1570" s="53">
        <v>0</v>
      </c>
    </row>
    <row r="1571" spans="1:4">
      <c r="A1571" s="15">
        <v>1605467019</v>
      </c>
      <c r="B1571" s="16" t="s">
        <v>4183</v>
      </c>
      <c r="C1571" s="53">
        <v>0</v>
      </c>
      <c r="D1571" s="53">
        <v>0</v>
      </c>
    </row>
    <row r="1572" spans="1:4">
      <c r="A1572" s="15">
        <v>1605467020</v>
      </c>
      <c r="B1572" s="16" t="s">
        <v>4184</v>
      </c>
      <c r="C1572" s="53">
        <v>0</v>
      </c>
      <c r="D1572" s="53">
        <v>0</v>
      </c>
    </row>
    <row r="1573" spans="1:4">
      <c r="A1573" s="15">
        <v>1605467021</v>
      </c>
      <c r="B1573" s="16" t="s">
        <v>4185</v>
      </c>
      <c r="C1573" s="53">
        <v>0</v>
      </c>
      <c r="D1573" s="53">
        <v>0</v>
      </c>
    </row>
    <row r="1574" spans="1:4">
      <c r="A1574" s="15">
        <v>1605467102</v>
      </c>
      <c r="B1574" s="16" t="s">
        <v>3597</v>
      </c>
      <c r="C1574" s="53">
        <v>0</v>
      </c>
      <c r="D1574" s="53">
        <v>0</v>
      </c>
    </row>
    <row r="1575" spans="1:4">
      <c r="A1575" s="15">
        <v>1605467104</v>
      </c>
      <c r="B1575" s="16" t="s">
        <v>3598</v>
      </c>
      <c r="C1575" s="53">
        <v>0</v>
      </c>
      <c r="D1575" s="53">
        <v>0</v>
      </c>
    </row>
    <row r="1576" spans="1:4">
      <c r="A1576" s="15">
        <v>1605467105</v>
      </c>
      <c r="B1576" s="16" t="s">
        <v>3599</v>
      </c>
      <c r="C1576" s="53">
        <v>0</v>
      </c>
      <c r="D1576" s="53">
        <v>0</v>
      </c>
    </row>
    <row r="1577" spans="1:4">
      <c r="A1577" s="15">
        <v>1605467107</v>
      </c>
      <c r="B1577" s="16" t="s">
        <v>3600</v>
      </c>
      <c r="C1577" s="53">
        <v>0</v>
      </c>
      <c r="D1577" s="53">
        <v>0</v>
      </c>
    </row>
    <row r="1578" spans="1:4">
      <c r="A1578" s="15">
        <v>1605469003</v>
      </c>
      <c r="B1578" s="16" t="s">
        <v>976</v>
      </c>
      <c r="C1578" s="53">
        <v>1529926102</v>
      </c>
      <c r="D1578" s="53">
        <v>0</v>
      </c>
    </row>
    <row r="1579" spans="1:4">
      <c r="A1579" s="15">
        <v>1605469005</v>
      </c>
      <c r="B1579" s="16" t="s">
        <v>976</v>
      </c>
      <c r="C1579" s="53">
        <v>41637103449</v>
      </c>
      <c r="D1579" s="53">
        <v>0</v>
      </c>
    </row>
    <row r="1580" spans="1:4">
      <c r="A1580" s="15">
        <v>1605469008</v>
      </c>
      <c r="B1580" s="16" t="s">
        <v>977</v>
      </c>
      <c r="C1580" s="53">
        <v>1656438366</v>
      </c>
      <c r="D1580" s="53">
        <v>0</v>
      </c>
    </row>
    <row r="1581" spans="1:4">
      <c r="A1581" s="15">
        <v>1605469013</v>
      </c>
      <c r="B1581" s="16" t="s">
        <v>977</v>
      </c>
      <c r="C1581" s="53">
        <v>15919638</v>
      </c>
      <c r="D1581" s="53">
        <v>0</v>
      </c>
    </row>
    <row r="1582" spans="1:4">
      <c r="A1582" s="15">
        <v>1605469021</v>
      </c>
      <c r="B1582" s="16" t="s">
        <v>978</v>
      </c>
      <c r="C1582" s="53">
        <v>56555001</v>
      </c>
      <c r="D1582" s="53">
        <v>0</v>
      </c>
    </row>
    <row r="1583" spans="1:4">
      <c r="A1583" s="15">
        <v>1605469205</v>
      </c>
      <c r="B1583" s="16" t="s">
        <v>979</v>
      </c>
      <c r="C1583" s="53">
        <v>3220306259</v>
      </c>
      <c r="D1583" s="53">
        <v>0</v>
      </c>
    </row>
    <row r="1584" spans="1:4">
      <c r="A1584" s="15">
        <v>1605469210</v>
      </c>
      <c r="B1584" s="16" t="s">
        <v>979</v>
      </c>
      <c r="C1584" s="53">
        <v>24537711</v>
      </c>
      <c r="D1584" s="53">
        <v>0</v>
      </c>
    </row>
    <row r="1585" spans="1:4">
      <c r="A1585" s="15">
        <v>1605469211</v>
      </c>
      <c r="B1585" s="16" t="s">
        <v>979</v>
      </c>
      <c r="C1585" s="53">
        <v>0</v>
      </c>
      <c r="D1585" s="53">
        <v>0</v>
      </c>
    </row>
    <row r="1586" spans="1:4">
      <c r="A1586" s="15">
        <v>1605469213</v>
      </c>
      <c r="B1586" s="16" t="s">
        <v>979</v>
      </c>
      <c r="C1586" s="53">
        <v>472513281</v>
      </c>
      <c r="D1586" s="53">
        <v>0</v>
      </c>
    </row>
    <row r="1587" spans="1:4">
      <c r="A1587" s="15">
        <v>1605469214</v>
      </c>
      <c r="B1587" s="16" t="s">
        <v>3404</v>
      </c>
      <c r="C1587" s="53">
        <v>58784341</v>
      </c>
      <c r="D1587" s="53">
        <v>0</v>
      </c>
    </row>
    <row r="1588" spans="1:4">
      <c r="A1588" s="15">
        <v>1605469215</v>
      </c>
      <c r="B1588" s="16" t="s">
        <v>980</v>
      </c>
      <c r="C1588" s="53">
        <v>0</v>
      </c>
      <c r="D1588" s="53">
        <v>0</v>
      </c>
    </row>
    <row r="1589" spans="1:4">
      <c r="A1589" s="15">
        <v>1605469216</v>
      </c>
      <c r="B1589" s="16" t="s">
        <v>4186</v>
      </c>
      <c r="C1589" s="53">
        <v>28233289</v>
      </c>
      <c r="D1589" s="53">
        <v>0</v>
      </c>
    </row>
    <row r="1590" spans="1:4">
      <c r="A1590" s="15">
        <v>1605469403</v>
      </c>
      <c r="B1590" s="16" t="s">
        <v>981</v>
      </c>
      <c r="C1590" s="53">
        <v>23993415</v>
      </c>
      <c r="D1590" s="53">
        <v>0</v>
      </c>
    </row>
    <row r="1591" spans="1:4">
      <c r="A1591" s="15">
        <v>1605469404</v>
      </c>
      <c r="B1591" s="16" t="s">
        <v>982</v>
      </c>
      <c r="C1591" s="53">
        <v>25485342</v>
      </c>
      <c r="D1591" s="53">
        <v>0</v>
      </c>
    </row>
    <row r="1592" spans="1:4">
      <c r="A1592" s="15">
        <v>1605469507</v>
      </c>
      <c r="B1592" s="16" t="s">
        <v>1975</v>
      </c>
      <c r="C1592" s="53">
        <v>0</v>
      </c>
      <c r="D1592" s="53">
        <v>0</v>
      </c>
    </row>
    <row r="1593" spans="1:4">
      <c r="A1593" s="15">
        <v>1605469508</v>
      </c>
      <c r="B1593" s="16" t="s">
        <v>1963</v>
      </c>
      <c r="C1593" s="53">
        <v>0</v>
      </c>
      <c r="D1593" s="53">
        <v>0</v>
      </c>
    </row>
    <row r="1594" spans="1:4">
      <c r="A1594" s="15">
        <v>1605469509</v>
      </c>
      <c r="B1594" s="16" t="s">
        <v>1976</v>
      </c>
      <c r="C1594" s="53">
        <v>0</v>
      </c>
      <c r="D1594" s="53">
        <v>0</v>
      </c>
    </row>
    <row r="1595" spans="1:4">
      <c r="A1595" s="15">
        <v>1605469510</v>
      </c>
      <c r="B1595" s="16" t="s">
        <v>1977</v>
      </c>
      <c r="C1595" s="53">
        <v>0</v>
      </c>
      <c r="D1595" s="53">
        <v>0</v>
      </c>
    </row>
    <row r="1596" spans="1:4">
      <c r="A1596" s="15">
        <v>1605469556</v>
      </c>
      <c r="B1596" s="16" t="s">
        <v>3255</v>
      </c>
      <c r="C1596" s="53">
        <v>0</v>
      </c>
      <c r="D1596" s="53">
        <v>0</v>
      </c>
    </row>
    <row r="1597" spans="1:4">
      <c r="A1597" s="15">
        <v>1605469602</v>
      </c>
      <c r="B1597" s="16" t="s">
        <v>983</v>
      </c>
      <c r="C1597" s="53">
        <v>291747239</v>
      </c>
      <c r="D1597" s="53">
        <v>0</v>
      </c>
    </row>
    <row r="1598" spans="1:4">
      <c r="A1598" s="15">
        <v>1605469604</v>
      </c>
      <c r="B1598" s="16" t="s">
        <v>983</v>
      </c>
      <c r="C1598" s="53">
        <v>78571</v>
      </c>
      <c r="D1598" s="53">
        <v>0</v>
      </c>
    </row>
    <row r="1599" spans="1:4">
      <c r="A1599" s="15">
        <v>1605469801</v>
      </c>
      <c r="B1599" s="16" t="s">
        <v>983</v>
      </c>
      <c r="C1599" s="53">
        <v>-11858618226</v>
      </c>
      <c r="D1599" s="53">
        <v>0</v>
      </c>
    </row>
    <row r="1600" spans="1:4">
      <c r="A1600" s="15">
        <v>1605469901</v>
      </c>
      <c r="B1600" s="16" t="s">
        <v>983</v>
      </c>
      <c r="C1600" s="53">
        <v>-3372097927</v>
      </c>
      <c r="D1600" s="53">
        <v>0</v>
      </c>
    </row>
    <row r="1601" spans="1:4">
      <c r="A1601" s="15">
        <v>1605481889</v>
      </c>
      <c r="B1601" s="16" t="s">
        <v>984</v>
      </c>
      <c r="C1601" s="53">
        <v>0</v>
      </c>
      <c r="D1601" s="53">
        <v>0</v>
      </c>
    </row>
    <row r="1602" spans="1:4">
      <c r="A1602" s="15">
        <v>1605487015</v>
      </c>
      <c r="B1602" s="16" t="s">
        <v>4187</v>
      </c>
      <c r="C1602" s="53">
        <v>0</v>
      </c>
      <c r="D1602" s="53">
        <v>0</v>
      </c>
    </row>
    <row r="1603" spans="1:4">
      <c r="A1603" s="15">
        <v>1605487017</v>
      </c>
      <c r="B1603" s="16" t="s">
        <v>1978</v>
      </c>
      <c r="C1603" s="53">
        <v>0</v>
      </c>
      <c r="D1603" s="53">
        <v>0</v>
      </c>
    </row>
    <row r="1604" spans="1:4">
      <c r="A1604" s="15">
        <v>1605487018</v>
      </c>
      <c r="B1604" s="16" t="s">
        <v>1978</v>
      </c>
      <c r="C1604" s="53">
        <v>0</v>
      </c>
      <c r="D1604" s="53">
        <v>0</v>
      </c>
    </row>
    <row r="1605" spans="1:4">
      <c r="A1605" s="15">
        <v>1605487019</v>
      </c>
      <c r="B1605" s="16" t="s">
        <v>4188</v>
      </c>
      <c r="C1605" s="53">
        <v>0</v>
      </c>
      <c r="D1605" s="53">
        <v>0</v>
      </c>
    </row>
    <row r="1606" spans="1:4">
      <c r="A1606" s="15">
        <v>1605487020</v>
      </c>
      <c r="B1606" s="16" t="s">
        <v>4189</v>
      </c>
      <c r="C1606" s="53">
        <v>0</v>
      </c>
      <c r="D1606" s="53">
        <v>0</v>
      </c>
    </row>
    <row r="1607" spans="1:4">
      <c r="A1607" s="15">
        <v>1605487021</v>
      </c>
      <c r="B1607" s="16" t="s">
        <v>4190</v>
      </c>
      <c r="C1607" s="53">
        <v>0</v>
      </c>
      <c r="D1607" s="53">
        <v>0</v>
      </c>
    </row>
    <row r="1608" spans="1:4">
      <c r="A1608" s="15">
        <v>1605487102</v>
      </c>
      <c r="B1608" s="16" t="s">
        <v>3601</v>
      </c>
      <c r="C1608" s="53">
        <v>0</v>
      </c>
      <c r="D1608" s="53">
        <v>0</v>
      </c>
    </row>
    <row r="1609" spans="1:4">
      <c r="A1609" s="15">
        <v>1605487104</v>
      </c>
      <c r="B1609" s="16" t="s">
        <v>3602</v>
      </c>
      <c r="C1609" s="53">
        <v>0</v>
      </c>
      <c r="D1609" s="53">
        <v>0</v>
      </c>
    </row>
    <row r="1610" spans="1:4">
      <c r="A1610" s="15">
        <v>1605487105</v>
      </c>
      <c r="B1610" s="16" t="s">
        <v>3603</v>
      </c>
      <c r="C1610" s="53">
        <v>0</v>
      </c>
      <c r="D1610" s="53">
        <v>0</v>
      </c>
    </row>
    <row r="1611" spans="1:4">
      <c r="A1611" s="15">
        <v>1605487107</v>
      </c>
      <c r="B1611" s="16" t="s">
        <v>3604</v>
      </c>
      <c r="C1611" s="53">
        <v>0</v>
      </c>
      <c r="D1611" s="53">
        <v>0</v>
      </c>
    </row>
    <row r="1612" spans="1:4">
      <c r="A1612" s="15">
        <v>1605489005</v>
      </c>
      <c r="B1612" s="16" t="s">
        <v>984</v>
      </c>
      <c r="C1612" s="53">
        <v>21047928</v>
      </c>
      <c r="D1612" s="53">
        <v>0</v>
      </c>
    </row>
    <row r="1613" spans="1:4">
      <c r="A1613" s="15">
        <v>1605489009</v>
      </c>
      <c r="B1613" s="16" t="s">
        <v>984</v>
      </c>
      <c r="C1613" s="53">
        <v>2295142749</v>
      </c>
      <c r="D1613" s="53">
        <v>0</v>
      </c>
    </row>
    <row r="1614" spans="1:4">
      <c r="A1614" s="15">
        <v>1605489010</v>
      </c>
      <c r="B1614" s="16" t="s">
        <v>985</v>
      </c>
      <c r="C1614" s="53">
        <v>67830533</v>
      </c>
      <c r="D1614" s="53">
        <v>0</v>
      </c>
    </row>
    <row r="1615" spans="1:4">
      <c r="A1615" s="15">
        <v>1605489011</v>
      </c>
      <c r="B1615" s="16" t="s">
        <v>984</v>
      </c>
      <c r="C1615" s="53">
        <v>780645</v>
      </c>
      <c r="D1615" s="53">
        <v>0</v>
      </c>
    </row>
    <row r="1616" spans="1:4">
      <c r="A1616" s="15">
        <v>1605489021</v>
      </c>
      <c r="B1616" s="16" t="s">
        <v>984</v>
      </c>
      <c r="C1616" s="53">
        <v>3317201</v>
      </c>
      <c r="D1616" s="53">
        <v>0</v>
      </c>
    </row>
    <row r="1617" spans="1:4">
      <c r="A1617" s="15">
        <v>1605489205</v>
      </c>
      <c r="B1617" s="16" t="s">
        <v>984</v>
      </c>
      <c r="C1617" s="53">
        <v>1898615906</v>
      </c>
      <c r="D1617" s="53">
        <v>0</v>
      </c>
    </row>
    <row r="1618" spans="1:4">
      <c r="A1618" s="15">
        <v>1605489210</v>
      </c>
      <c r="B1618" s="16" t="s">
        <v>984</v>
      </c>
      <c r="C1618" s="53">
        <v>7229025</v>
      </c>
      <c r="D1618" s="53">
        <v>0</v>
      </c>
    </row>
    <row r="1619" spans="1:4">
      <c r="A1619" s="15">
        <v>1605489211</v>
      </c>
      <c r="B1619" s="16" t="s">
        <v>984</v>
      </c>
      <c r="C1619" s="53">
        <v>127708841</v>
      </c>
      <c r="D1619" s="53">
        <v>0</v>
      </c>
    </row>
    <row r="1620" spans="1:4">
      <c r="A1620" s="15">
        <v>1605489214</v>
      </c>
      <c r="B1620" s="16" t="s">
        <v>985</v>
      </c>
      <c r="C1620" s="53">
        <v>1767805</v>
      </c>
      <c r="D1620" s="53">
        <v>0</v>
      </c>
    </row>
    <row r="1621" spans="1:4">
      <c r="A1621" s="15">
        <v>1605489216</v>
      </c>
      <c r="B1621" s="16" t="s">
        <v>1979</v>
      </c>
      <c r="C1621" s="53">
        <v>0</v>
      </c>
      <c r="D1621" s="53">
        <v>0</v>
      </c>
    </row>
    <row r="1622" spans="1:4">
      <c r="A1622" s="15">
        <v>1605489403</v>
      </c>
      <c r="B1622" s="16" t="s">
        <v>3405</v>
      </c>
      <c r="C1622" s="53">
        <v>2266733</v>
      </c>
      <c r="D1622" s="53">
        <v>0</v>
      </c>
    </row>
    <row r="1623" spans="1:4">
      <c r="A1623" s="15">
        <v>1605489404</v>
      </c>
      <c r="B1623" s="16" t="s">
        <v>3406</v>
      </c>
      <c r="C1623" s="53">
        <v>4405473</v>
      </c>
      <c r="D1623" s="53">
        <v>0</v>
      </c>
    </row>
    <row r="1624" spans="1:4">
      <c r="A1624" s="15">
        <v>1605489505</v>
      </c>
      <c r="B1624" s="16" t="s">
        <v>1980</v>
      </c>
      <c r="C1624" s="53">
        <v>0</v>
      </c>
      <c r="D1624" s="53">
        <v>0</v>
      </c>
    </row>
    <row r="1625" spans="1:4">
      <c r="A1625" s="15">
        <v>1605489506</v>
      </c>
      <c r="B1625" s="16" t="s">
        <v>1963</v>
      </c>
      <c r="C1625" s="53">
        <v>0</v>
      </c>
      <c r="D1625" s="53">
        <v>0</v>
      </c>
    </row>
    <row r="1626" spans="1:4">
      <c r="A1626" s="15">
        <v>1605489560</v>
      </c>
      <c r="B1626" s="16" t="s">
        <v>1960</v>
      </c>
      <c r="C1626" s="53">
        <v>0</v>
      </c>
      <c r="D1626" s="53">
        <v>0</v>
      </c>
    </row>
    <row r="1627" spans="1:4">
      <c r="A1627" s="15">
        <v>1605489602</v>
      </c>
      <c r="B1627" s="16" t="s">
        <v>984</v>
      </c>
      <c r="C1627" s="53">
        <v>34207523</v>
      </c>
      <c r="D1627" s="53">
        <v>0</v>
      </c>
    </row>
    <row r="1628" spans="1:4">
      <c r="A1628" s="15">
        <v>1605489801</v>
      </c>
      <c r="B1628" s="16" t="s">
        <v>984</v>
      </c>
      <c r="C1628" s="53">
        <v>548420889</v>
      </c>
      <c r="D1628" s="53">
        <v>0</v>
      </c>
    </row>
    <row r="1629" spans="1:4">
      <c r="A1629" s="15">
        <v>1605489901</v>
      </c>
      <c r="B1629" s="16" t="s">
        <v>984</v>
      </c>
      <c r="C1629" s="53">
        <v>8099796</v>
      </c>
      <c r="D1629" s="53">
        <v>0</v>
      </c>
    </row>
    <row r="1630" spans="1:4">
      <c r="A1630" s="15">
        <v>1605959041</v>
      </c>
      <c r="B1630" s="16" t="s">
        <v>986</v>
      </c>
      <c r="C1630" s="53">
        <v>23787678</v>
      </c>
      <c r="D1630" s="53">
        <v>0</v>
      </c>
    </row>
    <row r="1631" spans="1:4">
      <c r="A1631" s="15">
        <v>1605959042</v>
      </c>
      <c r="B1631" s="16" t="s">
        <v>987</v>
      </c>
      <c r="C1631" s="53">
        <v>22810579</v>
      </c>
      <c r="D1631" s="53">
        <v>0</v>
      </c>
    </row>
    <row r="1632" spans="1:4">
      <c r="A1632" s="15">
        <v>1605959043</v>
      </c>
      <c r="B1632" s="16" t="s">
        <v>988</v>
      </c>
      <c r="C1632" s="53">
        <v>37622152</v>
      </c>
      <c r="D1632" s="53">
        <v>0</v>
      </c>
    </row>
    <row r="1633" spans="1:4">
      <c r="A1633" s="15">
        <v>1605959044</v>
      </c>
      <c r="B1633" s="16" t="s">
        <v>989</v>
      </c>
      <c r="C1633" s="53">
        <v>473415110</v>
      </c>
      <c r="D1633" s="53">
        <v>0</v>
      </c>
    </row>
    <row r="1634" spans="1:4">
      <c r="A1634" s="15">
        <v>1605959045</v>
      </c>
      <c r="B1634" s="16" t="s">
        <v>990</v>
      </c>
      <c r="C1634" s="53">
        <v>1012876780</v>
      </c>
      <c r="D1634" s="53">
        <v>0</v>
      </c>
    </row>
    <row r="1635" spans="1:4">
      <c r="A1635" s="15">
        <v>1605959100</v>
      </c>
      <c r="B1635" s="16" t="s">
        <v>5205</v>
      </c>
      <c r="C1635" s="53">
        <v>0</v>
      </c>
      <c r="D1635" s="53">
        <v>0</v>
      </c>
    </row>
    <row r="1636" spans="1:4">
      <c r="A1636" s="15">
        <v>1605959720</v>
      </c>
      <c r="B1636" s="16" t="s">
        <v>1981</v>
      </c>
      <c r="C1636" s="53">
        <v>0</v>
      </c>
      <c r="D1636" s="53">
        <v>0</v>
      </c>
    </row>
    <row r="1637" spans="1:4">
      <c r="A1637" s="15">
        <v>1605959750</v>
      </c>
      <c r="B1637" s="16" t="s">
        <v>1982</v>
      </c>
      <c r="C1637" s="53">
        <v>0</v>
      </c>
      <c r="D1637" s="53">
        <v>0</v>
      </c>
    </row>
    <row r="1638" spans="1:4">
      <c r="A1638" s="15">
        <v>1608129720</v>
      </c>
      <c r="B1638" s="16" t="s">
        <v>3605</v>
      </c>
      <c r="C1638" s="53">
        <v>4771783</v>
      </c>
      <c r="D1638" s="53">
        <v>0</v>
      </c>
    </row>
    <row r="1639" spans="1:4">
      <c r="A1639" s="15">
        <v>1608189702</v>
      </c>
      <c r="B1639" s="16" t="s">
        <v>991</v>
      </c>
      <c r="C1639" s="53">
        <v>1560942711</v>
      </c>
      <c r="D1639" s="53">
        <v>0</v>
      </c>
    </row>
    <row r="1640" spans="1:4">
      <c r="A1640" s="15">
        <v>1608209602</v>
      </c>
      <c r="B1640" s="16" t="s">
        <v>992</v>
      </c>
      <c r="C1640" s="53">
        <v>612898330</v>
      </c>
      <c r="D1640" s="53">
        <v>0</v>
      </c>
    </row>
    <row r="1641" spans="1:4">
      <c r="A1641" s="15">
        <v>1608209702</v>
      </c>
      <c r="B1641" s="16" t="s">
        <v>992</v>
      </c>
      <c r="C1641" s="53">
        <v>3963814</v>
      </c>
      <c r="D1641" s="53">
        <v>0</v>
      </c>
    </row>
    <row r="1642" spans="1:4">
      <c r="A1642" s="15">
        <v>1608209801</v>
      </c>
      <c r="B1642" s="16" t="s">
        <v>4191</v>
      </c>
      <c r="C1642" s="53">
        <v>-27471105</v>
      </c>
      <c r="D1642" s="53">
        <v>0</v>
      </c>
    </row>
    <row r="1643" spans="1:4">
      <c r="A1643" s="15">
        <v>1608229601</v>
      </c>
      <c r="B1643" s="16" t="s">
        <v>993</v>
      </c>
      <c r="C1643" s="53">
        <v>26689928</v>
      </c>
      <c r="D1643" s="53">
        <v>0</v>
      </c>
    </row>
    <row r="1644" spans="1:4">
      <c r="A1644" s="15">
        <v>1608229701</v>
      </c>
      <c r="B1644" s="16" t="s">
        <v>1983</v>
      </c>
      <c r="C1644" s="53">
        <v>2253560</v>
      </c>
      <c r="D1644" s="53">
        <v>0</v>
      </c>
    </row>
    <row r="1645" spans="1:4">
      <c r="A1645" s="15">
        <v>1608229801</v>
      </c>
      <c r="B1645" s="16" t="s">
        <v>4192</v>
      </c>
      <c r="C1645" s="53">
        <v>7718508</v>
      </c>
      <c r="D1645" s="53">
        <v>0</v>
      </c>
    </row>
    <row r="1646" spans="1:4">
      <c r="A1646" s="15">
        <v>1608249601</v>
      </c>
      <c r="B1646" s="16" t="s">
        <v>994</v>
      </c>
      <c r="C1646" s="53">
        <v>40101150</v>
      </c>
      <c r="D1646" s="53">
        <v>0</v>
      </c>
    </row>
    <row r="1647" spans="1:4">
      <c r="A1647" s="15">
        <v>1608249701</v>
      </c>
      <c r="B1647" s="16" t="s">
        <v>1984</v>
      </c>
      <c r="C1647" s="53">
        <v>0</v>
      </c>
      <c r="D1647" s="53">
        <v>0</v>
      </c>
    </row>
    <row r="1648" spans="1:4">
      <c r="A1648" s="15">
        <v>1608249801</v>
      </c>
      <c r="B1648" s="16" t="s">
        <v>995</v>
      </c>
      <c r="C1648" s="53">
        <v>6935312</v>
      </c>
      <c r="D1648" s="53">
        <v>0</v>
      </c>
    </row>
    <row r="1649" spans="1:4">
      <c r="A1649" s="15">
        <v>1608269601</v>
      </c>
      <c r="B1649" s="16" t="s">
        <v>996</v>
      </c>
      <c r="C1649" s="53">
        <v>76914805</v>
      </c>
      <c r="D1649" s="53">
        <v>0</v>
      </c>
    </row>
    <row r="1650" spans="1:4">
      <c r="A1650" s="15">
        <v>1608269701</v>
      </c>
      <c r="B1650" s="16" t="s">
        <v>996</v>
      </c>
      <c r="C1650" s="53">
        <v>0</v>
      </c>
      <c r="D1650" s="53">
        <v>0</v>
      </c>
    </row>
    <row r="1651" spans="1:4">
      <c r="A1651" s="15">
        <v>1608269801</v>
      </c>
      <c r="B1651" s="16" t="s">
        <v>997</v>
      </c>
      <c r="C1651" s="53">
        <v>11896027</v>
      </c>
      <c r="D1651" s="53">
        <v>0</v>
      </c>
    </row>
    <row r="1652" spans="1:4">
      <c r="A1652" s="15">
        <v>1608289601</v>
      </c>
      <c r="B1652" s="16" t="s">
        <v>998</v>
      </c>
      <c r="C1652" s="53">
        <v>89834019</v>
      </c>
      <c r="D1652" s="53">
        <v>0</v>
      </c>
    </row>
    <row r="1653" spans="1:4">
      <c r="A1653" s="15">
        <v>1608289701</v>
      </c>
      <c r="B1653" s="16" t="s">
        <v>998</v>
      </c>
      <c r="C1653" s="53">
        <v>27490156</v>
      </c>
      <c r="D1653" s="53">
        <v>0</v>
      </c>
    </row>
    <row r="1654" spans="1:4">
      <c r="A1654" s="15">
        <v>1608289801</v>
      </c>
      <c r="B1654" s="16" t="s">
        <v>999</v>
      </c>
      <c r="C1654" s="53">
        <v>849918</v>
      </c>
      <c r="D1654" s="53">
        <v>0</v>
      </c>
    </row>
    <row r="1655" spans="1:4">
      <c r="A1655" s="15">
        <v>1608409602</v>
      </c>
      <c r="B1655" s="16" t="s">
        <v>4193</v>
      </c>
      <c r="C1655" s="53">
        <v>331169432</v>
      </c>
      <c r="D1655" s="53">
        <v>0</v>
      </c>
    </row>
    <row r="1656" spans="1:4">
      <c r="A1656" s="15">
        <v>1608409702</v>
      </c>
      <c r="B1656" s="16" t="s">
        <v>1000</v>
      </c>
      <c r="C1656" s="53">
        <v>68745788488</v>
      </c>
      <c r="D1656" s="53">
        <v>0</v>
      </c>
    </row>
    <row r="1657" spans="1:4">
      <c r="A1657" s="15">
        <v>1608409703</v>
      </c>
      <c r="B1657" s="16" t="s">
        <v>1001</v>
      </c>
      <c r="C1657" s="53">
        <v>12269328914</v>
      </c>
      <c r="D1657" s="53">
        <v>0</v>
      </c>
    </row>
    <row r="1658" spans="1:4">
      <c r="A1658" s="15">
        <v>1608409721</v>
      </c>
      <c r="B1658" s="16" t="s">
        <v>4194</v>
      </c>
      <c r="C1658" s="53">
        <v>40635551</v>
      </c>
      <c r="D1658" s="53">
        <v>0</v>
      </c>
    </row>
    <row r="1659" spans="1:4">
      <c r="A1659" s="15">
        <v>1608409742</v>
      </c>
      <c r="B1659" s="16" t="s">
        <v>4729</v>
      </c>
      <c r="C1659" s="53">
        <v>11426619485</v>
      </c>
      <c r="D1659" s="53">
        <v>0</v>
      </c>
    </row>
    <row r="1660" spans="1:4">
      <c r="A1660" s="15">
        <v>1608409801</v>
      </c>
      <c r="B1660" s="16" t="s">
        <v>4195</v>
      </c>
      <c r="C1660" s="53">
        <v>1973330</v>
      </c>
      <c r="D1660" s="53">
        <v>0</v>
      </c>
    </row>
    <row r="1661" spans="1:4">
      <c r="A1661" s="15">
        <v>1608409802</v>
      </c>
      <c r="B1661" s="16" t="s">
        <v>4196</v>
      </c>
      <c r="C1661" s="53">
        <v>-317734487</v>
      </c>
      <c r="D1661" s="53">
        <v>0</v>
      </c>
    </row>
    <row r="1662" spans="1:4">
      <c r="A1662" s="15">
        <v>1608429601</v>
      </c>
      <c r="B1662" s="16" t="s">
        <v>1002</v>
      </c>
      <c r="C1662" s="53">
        <v>96613286</v>
      </c>
      <c r="D1662" s="53">
        <v>0</v>
      </c>
    </row>
    <row r="1663" spans="1:4">
      <c r="A1663" s="15">
        <v>1608429701</v>
      </c>
      <c r="B1663" s="16" t="s">
        <v>3606</v>
      </c>
      <c r="C1663" s="53">
        <v>5253523484</v>
      </c>
      <c r="D1663" s="53">
        <v>0</v>
      </c>
    </row>
    <row r="1664" spans="1:4">
      <c r="A1664" s="15">
        <v>1608429702</v>
      </c>
      <c r="B1664" s="16" t="s">
        <v>3607</v>
      </c>
      <c r="C1664" s="53">
        <v>1869443049</v>
      </c>
      <c r="D1664" s="53">
        <v>0</v>
      </c>
    </row>
    <row r="1665" spans="1:4">
      <c r="A1665" s="15">
        <v>1608429720</v>
      </c>
      <c r="B1665" s="16" t="s">
        <v>3608</v>
      </c>
      <c r="C1665" s="53">
        <v>598793602</v>
      </c>
      <c r="D1665" s="53">
        <v>0</v>
      </c>
    </row>
    <row r="1666" spans="1:4">
      <c r="A1666" s="15">
        <v>1608429741</v>
      </c>
      <c r="B1666" s="16" t="s">
        <v>4730</v>
      </c>
      <c r="C1666" s="53">
        <v>893204936</v>
      </c>
      <c r="D1666" s="53">
        <v>0</v>
      </c>
    </row>
    <row r="1667" spans="1:4">
      <c r="A1667" s="15">
        <v>1608429800</v>
      </c>
      <c r="B1667" s="16" t="s">
        <v>4197</v>
      </c>
      <c r="C1667" s="53">
        <v>158203563</v>
      </c>
      <c r="D1667" s="53">
        <v>0</v>
      </c>
    </row>
    <row r="1668" spans="1:4">
      <c r="A1668" s="15">
        <v>1608429801</v>
      </c>
      <c r="B1668" s="16" t="s">
        <v>1003</v>
      </c>
      <c r="C1668" s="53">
        <v>-614091906</v>
      </c>
      <c r="D1668" s="53">
        <v>0</v>
      </c>
    </row>
    <row r="1669" spans="1:4">
      <c r="A1669" s="15">
        <v>1608449601</v>
      </c>
      <c r="B1669" s="16" t="s">
        <v>1004</v>
      </c>
      <c r="C1669" s="53">
        <v>32826038</v>
      </c>
      <c r="D1669" s="53">
        <v>0</v>
      </c>
    </row>
    <row r="1670" spans="1:4">
      <c r="A1670" s="15">
        <v>1608449701</v>
      </c>
      <c r="B1670" s="16" t="s">
        <v>3609</v>
      </c>
      <c r="C1670" s="53">
        <v>5265112945</v>
      </c>
      <c r="D1670" s="53">
        <v>0</v>
      </c>
    </row>
    <row r="1671" spans="1:4">
      <c r="A1671" s="15">
        <v>1608449702</v>
      </c>
      <c r="B1671" s="16" t="s">
        <v>3610</v>
      </c>
      <c r="C1671" s="53">
        <v>1035750548</v>
      </c>
      <c r="D1671" s="53">
        <v>0</v>
      </c>
    </row>
    <row r="1672" spans="1:4">
      <c r="A1672" s="15">
        <v>1608449720</v>
      </c>
      <c r="B1672" s="16" t="s">
        <v>3611</v>
      </c>
      <c r="C1672" s="53">
        <v>316780101</v>
      </c>
      <c r="D1672" s="53">
        <v>0</v>
      </c>
    </row>
    <row r="1673" spans="1:4">
      <c r="A1673" s="15">
        <v>1608449741</v>
      </c>
      <c r="B1673" s="16" t="s">
        <v>4731</v>
      </c>
      <c r="C1673" s="53">
        <v>211147589</v>
      </c>
      <c r="D1673" s="53">
        <v>0</v>
      </c>
    </row>
    <row r="1674" spans="1:4">
      <c r="A1674" s="15">
        <v>1608449800</v>
      </c>
      <c r="B1674" s="16" t="s">
        <v>1005</v>
      </c>
      <c r="C1674" s="53">
        <v>10315001066</v>
      </c>
      <c r="D1674" s="53">
        <v>0</v>
      </c>
    </row>
    <row r="1675" spans="1:4">
      <c r="A1675" s="15">
        <v>1608449801</v>
      </c>
      <c r="B1675" s="16" t="s">
        <v>4198</v>
      </c>
      <c r="C1675" s="53">
        <v>-318106784</v>
      </c>
      <c r="D1675" s="53">
        <v>0</v>
      </c>
    </row>
    <row r="1676" spans="1:4">
      <c r="A1676" s="15">
        <v>1608469601</v>
      </c>
      <c r="B1676" s="16" t="s">
        <v>1006</v>
      </c>
      <c r="C1676" s="53">
        <v>181886142</v>
      </c>
      <c r="D1676" s="53">
        <v>0</v>
      </c>
    </row>
    <row r="1677" spans="1:4">
      <c r="A1677" s="15">
        <v>1608469701</v>
      </c>
      <c r="B1677" s="16" t="s">
        <v>3612</v>
      </c>
      <c r="C1677" s="53">
        <v>29873966336</v>
      </c>
      <c r="D1677" s="53">
        <v>0</v>
      </c>
    </row>
    <row r="1678" spans="1:4">
      <c r="A1678" s="15">
        <v>1608469703</v>
      </c>
      <c r="B1678" s="16" t="s">
        <v>3613</v>
      </c>
      <c r="C1678" s="53">
        <v>7208172143</v>
      </c>
      <c r="D1678" s="53">
        <v>0</v>
      </c>
    </row>
    <row r="1679" spans="1:4">
      <c r="A1679" s="15">
        <v>1608469720</v>
      </c>
      <c r="B1679" s="16" t="s">
        <v>1007</v>
      </c>
      <c r="C1679" s="53">
        <v>8924244</v>
      </c>
      <c r="D1679" s="53">
        <v>0</v>
      </c>
    </row>
    <row r="1680" spans="1:4">
      <c r="A1680" s="15">
        <v>1608469721</v>
      </c>
      <c r="B1680" s="16" t="s">
        <v>3614</v>
      </c>
      <c r="C1680" s="53">
        <v>339679890</v>
      </c>
      <c r="D1680" s="53">
        <v>0</v>
      </c>
    </row>
    <row r="1681" spans="1:4">
      <c r="A1681" s="15">
        <v>1608469741</v>
      </c>
      <c r="B1681" s="16" t="s">
        <v>4732</v>
      </c>
      <c r="C1681" s="53">
        <v>2162694558</v>
      </c>
      <c r="D1681" s="53">
        <v>0</v>
      </c>
    </row>
    <row r="1682" spans="1:4">
      <c r="A1682" s="15">
        <v>1608469800</v>
      </c>
      <c r="B1682" s="16" t="s">
        <v>4199</v>
      </c>
      <c r="C1682" s="53">
        <v>495920205</v>
      </c>
      <c r="D1682" s="53">
        <v>0</v>
      </c>
    </row>
    <row r="1683" spans="1:4">
      <c r="A1683" s="15">
        <v>1608469801</v>
      </c>
      <c r="B1683" s="16" t="s">
        <v>1008</v>
      </c>
      <c r="C1683" s="53">
        <v>-7238384439</v>
      </c>
      <c r="D1683" s="53">
        <v>0</v>
      </c>
    </row>
    <row r="1684" spans="1:4">
      <c r="A1684" s="15">
        <v>1608489601</v>
      </c>
      <c r="B1684" s="16" t="s">
        <v>1009</v>
      </c>
      <c r="C1684" s="53">
        <v>37887720</v>
      </c>
      <c r="D1684" s="53">
        <v>0</v>
      </c>
    </row>
    <row r="1685" spans="1:4">
      <c r="A1685" s="15">
        <v>1608489701</v>
      </c>
      <c r="B1685" s="16" t="s">
        <v>3615</v>
      </c>
      <c r="C1685" s="53">
        <v>19854779679</v>
      </c>
      <c r="D1685" s="53">
        <v>0</v>
      </c>
    </row>
    <row r="1686" spans="1:4">
      <c r="A1686" s="15">
        <v>1608489720</v>
      </c>
      <c r="B1686" s="16" t="s">
        <v>3616</v>
      </c>
      <c r="C1686" s="53">
        <v>47601312</v>
      </c>
      <c r="D1686" s="53">
        <v>0</v>
      </c>
    </row>
    <row r="1687" spans="1:4">
      <c r="A1687" s="15">
        <v>1608489741</v>
      </c>
      <c r="B1687" s="16" t="s">
        <v>4733</v>
      </c>
      <c r="C1687" s="53">
        <v>536699646</v>
      </c>
      <c r="D1687" s="53">
        <v>0</v>
      </c>
    </row>
    <row r="1688" spans="1:4">
      <c r="A1688" s="15">
        <v>1608489800</v>
      </c>
      <c r="B1688" s="16" t="s">
        <v>4200</v>
      </c>
      <c r="C1688" s="53">
        <v>-48554106</v>
      </c>
      <c r="D1688" s="53">
        <v>0</v>
      </c>
    </row>
    <row r="1689" spans="1:4">
      <c r="A1689" s="15">
        <v>1608489801</v>
      </c>
      <c r="B1689" s="16" t="s">
        <v>4201</v>
      </c>
      <c r="C1689" s="53">
        <v>-2434155082</v>
      </c>
      <c r="D1689" s="53">
        <v>0</v>
      </c>
    </row>
    <row r="1690" spans="1:4">
      <c r="A1690" s="15">
        <v>1609051401</v>
      </c>
      <c r="B1690" s="16" t="s">
        <v>5206</v>
      </c>
      <c r="C1690" s="53">
        <v>123184106982</v>
      </c>
      <c r="D1690" s="53">
        <v>0</v>
      </c>
    </row>
    <row r="1691" spans="1:4">
      <c r="A1691" s="15">
        <v>1609101402</v>
      </c>
      <c r="B1691" s="16" t="s">
        <v>183</v>
      </c>
      <c r="C1691" s="53">
        <v>27824592030</v>
      </c>
      <c r="D1691" s="53">
        <v>0</v>
      </c>
    </row>
    <row r="1692" spans="1:4">
      <c r="A1692" s="15">
        <v>1610109202</v>
      </c>
      <c r="B1692" s="16" t="s">
        <v>1010</v>
      </c>
      <c r="C1692" s="53">
        <v>1802119881</v>
      </c>
      <c r="D1692" s="53">
        <v>0</v>
      </c>
    </row>
    <row r="1693" spans="1:4">
      <c r="A1693" s="15">
        <v>1610251000</v>
      </c>
      <c r="B1693" s="16" t="s">
        <v>1011</v>
      </c>
      <c r="C1693" s="53">
        <v>2812459294</v>
      </c>
      <c r="D1693" s="53">
        <v>0</v>
      </c>
    </row>
    <row r="1694" spans="1:4">
      <c r="A1694" s="15">
        <v>1610259010</v>
      </c>
      <c r="B1694" s="16" t="s">
        <v>1012</v>
      </c>
      <c r="C1694" s="53">
        <v>11968623169</v>
      </c>
      <c r="D1694" s="53">
        <v>0</v>
      </c>
    </row>
    <row r="1695" spans="1:4">
      <c r="A1695" s="15">
        <v>1610259041</v>
      </c>
      <c r="B1695" s="16" t="s">
        <v>4202</v>
      </c>
      <c r="C1695" s="53">
        <v>128894586</v>
      </c>
      <c r="D1695" s="53">
        <v>0</v>
      </c>
    </row>
    <row r="1696" spans="1:4">
      <c r="A1696" s="15">
        <v>1610259042</v>
      </c>
      <c r="B1696" s="16" t="s">
        <v>4203</v>
      </c>
      <c r="C1696" s="53">
        <v>5839395</v>
      </c>
      <c r="D1696" s="53">
        <v>0</v>
      </c>
    </row>
    <row r="1697" spans="1:4">
      <c r="A1697" s="15">
        <v>1610259201</v>
      </c>
      <c r="B1697" s="16" t="s">
        <v>4204</v>
      </c>
      <c r="C1697" s="53">
        <v>65372789</v>
      </c>
      <c r="D1697" s="53">
        <v>0</v>
      </c>
    </row>
    <row r="1698" spans="1:4">
      <c r="A1698" s="15">
        <v>1610259601</v>
      </c>
      <c r="B1698" s="16" t="s">
        <v>1013</v>
      </c>
      <c r="C1698" s="53">
        <v>426347054</v>
      </c>
      <c r="D1698" s="53">
        <v>0</v>
      </c>
    </row>
    <row r="1699" spans="1:4">
      <c r="A1699" s="15">
        <v>1610951000</v>
      </c>
      <c r="B1699" s="16" t="s">
        <v>274</v>
      </c>
      <c r="C1699" s="53">
        <v>2757222086</v>
      </c>
      <c r="D1699" s="53">
        <v>0</v>
      </c>
    </row>
    <row r="1700" spans="1:4">
      <c r="A1700" s="15">
        <v>1610951300</v>
      </c>
      <c r="B1700" s="16" t="s">
        <v>1014</v>
      </c>
      <c r="C1700" s="53">
        <v>40615942700</v>
      </c>
      <c r="D1700" s="53">
        <v>0</v>
      </c>
    </row>
    <row r="1701" spans="1:4">
      <c r="A1701" s="15">
        <v>1610951301</v>
      </c>
      <c r="B1701" s="16" t="s">
        <v>1015</v>
      </c>
      <c r="C1701" s="53">
        <v>824763037</v>
      </c>
      <c r="D1701" s="53">
        <v>0</v>
      </c>
    </row>
    <row r="1702" spans="1:4">
      <c r="A1702" s="15">
        <v>1610951302</v>
      </c>
      <c r="B1702" s="16" t="s">
        <v>1016</v>
      </c>
      <c r="C1702" s="53">
        <v>6712675</v>
      </c>
      <c r="D1702" s="53">
        <v>0</v>
      </c>
    </row>
    <row r="1703" spans="1:4">
      <c r="A1703" s="15">
        <v>1610951303</v>
      </c>
      <c r="B1703" s="16" t="s">
        <v>1017</v>
      </c>
      <c r="C1703" s="53">
        <v>6689720962</v>
      </c>
      <c r="D1703" s="53">
        <v>0</v>
      </c>
    </row>
    <row r="1704" spans="1:4">
      <c r="A1704" s="15">
        <v>1610951304</v>
      </c>
      <c r="B1704" s="16" t="s">
        <v>1018</v>
      </c>
      <c r="C1704" s="53">
        <v>104155825</v>
      </c>
      <c r="D1704" s="53">
        <v>0</v>
      </c>
    </row>
    <row r="1705" spans="1:4">
      <c r="A1705" s="15">
        <v>1610951305</v>
      </c>
      <c r="B1705" s="16" t="s">
        <v>1019</v>
      </c>
      <c r="C1705" s="53">
        <v>2638048711</v>
      </c>
      <c r="D1705" s="53">
        <v>0</v>
      </c>
    </row>
    <row r="1706" spans="1:4">
      <c r="A1706" s="15">
        <v>1610951350</v>
      </c>
      <c r="B1706" s="16" t="s">
        <v>1020</v>
      </c>
      <c r="C1706" s="53">
        <v>35571564</v>
      </c>
      <c r="D1706" s="53">
        <v>0</v>
      </c>
    </row>
    <row r="1707" spans="1:4">
      <c r="A1707" s="15">
        <v>1610959062</v>
      </c>
      <c r="B1707" s="16" t="s">
        <v>4205</v>
      </c>
      <c r="C1707" s="53">
        <v>3672008596</v>
      </c>
      <c r="D1707" s="53">
        <v>0</v>
      </c>
    </row>
    <row r="1708" spans="1:4">
      <c r="A1708" s="15">
        <v>1610959403</v>
      </c>
      <c r="B1708" s="16" t="s">
        <v>1021</v>
      </c>
      <c r="C1708" s="53">
        <v>23445664</v>
      </c>
      <c r="D1708" s="53">
        <v>0</v>
      </c>
    </row>
    <row r="1709" spans="1:4">
      <c r="A1709" s="15">
        <v>1610959701</v>
      </c>
      <c r="B1709" s="16" t="s">
        <v>3617</v>
      </c>
      <c r="C1709" s="53">
        <v>78477127</v>
      </c>
      <c r="D1709" s="53">
        <v>0</v>
      </c>
    </row>
    <row r="1710" spans="1:4">
      <c r="A1710" s="15">
        <v>1612051000</v>
      </c>
      <c r="B1710" s="16" t="s">
        <v>353</v>
      </c>
      <c r="C1710" s="53">
        <v>117027007</v>
      </c>
      <c r="D1710" s="53">
        <v>0</v>
      </c>
    </row>
    <row r="1711" spans="1:4">
      <c r="A1711" s="15">
        <v>1612101000</v>
      </c>
      <c r="B1711" s="16" t="s">
        <v>1022</v>
      </c>
      <c r="C1711" s="53">
        <v>8162465</v>
      </c>
      <c r="D1711" s="53">
        <v>0</v>
      </c>
    </row>
    <row r="1712" spans="1:4">
      <c r="A1712" s="15">
        <v>1613309700</v>
      </c>
      <c r="B1712" s="16" t="s">
        <v>1023</v>
      </c>
      <c r="C1712" s="53">
        <v>2452385463</v>
      </c>
      <c r="D1712" s="53">
        <v>0</v>
      </c>
    </row>
    <row r="1713" spans="1:4">
      <c r="A1713" s="15">
        <v>1613309701</v>
      </c>
      <c r="B1713" s="16" t="s">
        <v>1023</v>
      </c>
      <c r="C1713" s="53">
        <v>0</v>
      </c>
      <c r="D1713" s="53">
        <v>0</v>
      </c>
    </row>
    <row r="1714" spans="1:4">
      <c r="A1714" s="15">
        <v>1613309720</v>
      </c>
      <c r="B1714" s="16" t="s">
        <v>3618</v>
      </c>
      <c r="C1714" s="53">
        <v>4369574</v>
      </c>
      <c r="D1714" s="53">
        <v>0</v>
      </c>
    </row>
    <row r="1715" spans="1:4">
      <c r="A1715" s="15">
        <v>1613359740</v>
      </c>
      <c r="B1715" s="16" t="s">
        <v>1024</v>
      </c>
      <c r="C1715" s="53">
        <v>0</v>
      </c>
      <c r="D1715" s="53">
        <v>0</v>
      </c>
    </row>
    <row r="1716" spans="1:4">
      <c r="A1716" s="15">
        <v>1613409700</v>
      </c>
      <c r="B1716" s="16" t="s">
        <v>4206</v>
      </c>
      <c r="C1716" s="53">
        <v>0</v>
      </c>
      <c r="D1716" s="53">
        <v>0</v>
      </c>
    </row>
    <row r="1717" spans="1:4">
      <c r="A1717" s="15">
        <v>1613409720</v>
      </c>
      <c r="B1717" s="16" t="s">
        <v>3619</v>
      </c>
      <c r="C1717" s="53">
        <v>242068266</v>
      </c>
      <c r="D1717" s="53">
        <v>0</v>
      </c>
    </row>
    <row r="1718" spans="1:4">
      <c r="A1718" s="15">
        <v>1613459700</v>
      </c>
      <c r="B1718" s="16" t="s">
        <v>1025</v>
      </c>
      <c r="C1718" s="53">
        <v>0</v>
      </c>
      <c r="D1718" s="53">
        <v>0</v>
      </c>
    </row>
    <row r="1719" spans="1:4">
      <c r="A1719" s="15">
        <v>1613459720</v>
      </c>
      <c r="B1719" s="16" t="s">
        <v>1025</v>
      </c>
      <c r="C1719" s="53">
        <v>147138764</v>
      </c>
      <c r="D1719" s="53">
        <v>0</v>
      </c>
    </row>
    <row r="1720" spans="1:4">
      <c r="A1720" s="15">
        <v>1613509700</v>
      </c>
      <c r="B1720" s="16" t="s">
        <v>1026</v>
      </c>
      <c r="C1720" s="53">
        <v>0</v>
      </c>
      <c r="D1720" s="53">
        <v>0</v>
      </c>
    </row>
    <row r="1721" spans="1:4">
      <c r="A1721" s="15">
        <v>1613509720</v>
      </c>
      <c r="B1721" s="16" t="s">
        <v>1026</v>
      </c>
      <c r="C1721" s="53">
        <v>1828777</v>
      </c>
      <c r="D1721" s="53">
        <v>0</v>
      </c>
    </row>
    <row r="1722" spans="1:4">
      <c r="A1722" s="15">
        <v>1614051000</v>
      </c>
      <c r="B1722" s="16" t="s">
        <v>1027</v>
      </c>
      <c r="C1722" s="53">
        <v>6589404488</v>
      </c>
      <c r="D1722" s="53">
        <v>0</v>
      </c>
    </row>
    <row r="1723" spans="1:4">
      <c r="A1723" s="15">
        <v>1623059114</v>
      </c>
      <c r="B1723" s="16" t="s">
        <v>1028</v>
      </c>
      <c r="C1723" s="53">
        <v>22314122271</v>
      </c>
      <c r="D1723" s="53">
        <v>0</v>
      </c>
    </row>
    <row r="1724" spans="1:4">
      <c r="A1724" s="15">
        <v>1623109115</v>
      </c>
      <c r="B1724" s="16" t="s">
        <v>1029</v>
      </c>
      <c r="C1724" s="53">
        <v>6638430680</v>
      </c>
      <c r="D1724" s="53">
        <v>0</v>
      </c>
    </row>
    <row r="1725" spans="1:4">
      <c r="A1725" s="15">
        <v>1623259118</v>
      </c>
      <c r="B1725" s="16" t="s">
        <v>1030</v>
      </c>
      <c r="C1725" s="53">
        <v>122684493552</v>
      </c>
      <c r="D1725" s="53">
        <v>0</v>
      </c>
    </row>
    <row r="1726" spans="1:4">
      <c r="A1726" s="15">
        <v>1628251003</v>
      </c>
      <c r="B1726" s="16" t="s">
        <v>1031</v>
      </c>
      <c r="C1726" s="53">
        <v>174576399</v>
      </c>
      <c r="D1726" s="53">
        <v>0</v>
      </c>
    </row>
    <row r="1727" spans="1:4">
      <c r="A1727" s="15">
        <v>1628259010</v>
      </c>
      <c r="B1727" s="16" t="s">
        <v>4207</v>
      </c>
      <c r="C1727" s="53">
        <v>1913905739</v>
      </c>
      <c r="D1727" s="53">
        <v>0</v>
      </c>
    </row>
    <row r="1728" spans="1:4">
      <c r="A1728" s="15">
        <v>1628259201</v>
      </c>
      <c r="B1728" s="16" t="s">
        <v>1032</v>
      </c>
      <c r="C1728" s="53">
        <v>110090277</v>
      </c>
      <c r="D1728" s="53">
        <v>0</v>
      </c>
    </row>
    <row r="1729" spans="1:4">
      <c r="A1729" s="15">
        <v>1628259499</v>
      </c>
      <c r="B1729" s="16" t="s">
        <v>1033</v>
      </c>
      <c r="C1729" s="53">
        <v>309234780871</v>
      </c>
      <c r="D1729" s="53">
        <v>0</v>
      </c>
    </row>
    <row r="1730" spans="1:4">
      <c r="A1730" s="15">
        <v>1628301101</v>
      </c>
      <c r="B1730" s="16" t="s">
        <v>1034</v>
      </c>
      <c r="C1730" s="53">
        <v>6622132591</v>
      </c>
      <c r="D1730" s="53">
        <v>0</v>
      </c>
    </row>
    <row r="1731" spans="1:4">
      <c r="A1731" s="15">
        <v>1628301541</v>
      </c>
      <c r="B1731" s="16" t="s">
        <v>4208</v>
      </c>
      <c r="C1731" s="53">
        <v>24561119017</v>
      </c>
      <c r="D1731" s="53">
        <v>0</v>
      </c>
    </row>
    <row r="1732" spans="1:4">
      <c r="A1732" s="15">
        <v>1628301601</v>
      </c>
      <c r="B1732" s="16" t="s">
        <v>1035</v>
      </c>
      <c r="C1732" s="53">
        <v>1759775009</v>
      </c>
      <c r="D1732" s="53">
        <v>0</v>
      </c>
    </row>
    <row r="1733" spans="1:4">
      <c r="A1733" s="15">
        <v>1630051004</v>
      </c>
      <c r="B1733" s="16" t="s">
        <v>3275</v>
      </c>
      <c r="C1733" s="53">
        <v>71086249000</v>
      </c>
      <c r="D1733" s="53">
        <v>0</v>
      </c>
    </row>
    <row r="1734" spans="1:4">
      <c r="A1734" s="15">
        <v>1630051889</v>
      </c>
      <c r="B1734" s="16" t="s">
        <v>1036</v>
      </c>
      <c r="C1734" s="53">
        <v>1808712712</v>
      </c>
      <c r="D1734" s="53">
        <v>0</v>
      </c>
    </row>
    <row r="1735" spans="1:4">
      <c r="A1735" s="15">
        <v>1630101403</v>
      </c>
      <c r="B1735" s="16" t="s">
        <v>1037</v>
      </c>
      <c r="C1735" s="53">
        <v>1849592600</v>
      </c>
      <c r="D1735" s="53">
        <v>0</v>
      </c>
    </row>
    <row r="1736" spans="1:4">
      <c r="A1736" s="15">
        <v>1630109014</v>
      </c>
      <c r="B1736" s="16" t="s">
        <v>1038</v>
      </c>
      <c r="C1736" s="53">
        <v>511942000</v>
      </c>
      <c r="D1736" s="53">
        <v>0</v>
      </c>
    </row>
    <row r="1737" spans="1:4">
      <c r="A1737" s="15">
        <v>1630109015</v>
      </c>
      <c r="B1737" s="16" t="s">
        <v>1039</v>
      </c>
      <c r="C1737" s="53">
        <v>125310</v>
      </c>
      <c r="D1737" s="53">
        <v>0</v>
      </c>
    </row>
    <row r="1738" spans="1:4">
      <c r="A1738" s="15">
        <v>1630109900</v>
      </c>
      <c r="B1738" s="16" t="s">
        <v>4209</v>
      </c>
      <c r="C1738" s="53">
        <v>0</v>
      </c>
      <c r="D1738" s="53">
        <v>0</v>
      </c>
    </row>
    <row r="1739" spans="1:4">
      <c r="A1739" s="15">
        <v>1630150001</v>
      </c>
      <c r="B1739" s="16" t="s">
        <v>1040</v>
      </c>
      <c r="C1739" s="53">
        <v>942355101</v>
      </c>
      <c r="D1739" s="53">
        <v>0</v>
      </c>
    </row>
    <row r="1740" spans="1:4">
      <c r="A1740" s="15">
        <v>1630150015</v>
      </c>
      <c r="B1740" s="16" t="s">
        <v>4210</v>
      </c>
      <c r="C1740" s="53">
        <v>0</v>
      </c>
      <c r="D1740" s="53">
        <v>0</v>
      </c>
    </row>
    <row r="1741" spans="1:4">
      <c r="A1741" s="15">
        <v>1630151001</v>
      </c>
      <c r="B1741" s="16" t="s">
        <v>355</v>
      </c>
      <c r="C1741" s="53">
        <v>146000827000</v>
      </c>
      <c r="D1741" s="53">
        <v>0</v>
      </c>
    </row>
    <row r="1742" spans="1:4">
      <c r="A1742" s="15">
        <v>1630151002</v>
      </c>
      <c r="B1742" s="16" t="s">
        <v>1041</v>
      </c>
      <c r="C1742" s="53">
        <v>70933269853</v>
      </c>
      <c r="D1742" s="53">
        <v>0</v>
      </c>
    </row>
    <row r="1743" spans="1:4">
      <c r="A1743" s="15">
        <v>1630151003</v>
      </c>
      <c r="B1743" s="16" t="s">
        <v>275</v>
      </c>
      <c r="C1743" s="53">
        <v>54658430000</v>
      </c>
      <c r="D1743" s="53">
        <v>0</v>
      </c>
    </row>
    <row r="1744" spans="1:4">
      <c r="A1744" s="15">
        <v>1630151153</v>
      </c>
      <c r="B1744" s="16" t="s">
        <v>3620</v>
      </c>
      <c r="C1744" s="53">
        <v>1086603865</v>
      </c>
      <c r="D1744" s="53">
        <v>0</v>
      </c>
    </row>
    <row r="1745" spans="1:4">
      <c r="A1745" s="15">
        <v>1630151155</v>
      </c>
      <c r="B1745" s="16" t="s">
        <v>3621</v>
      </c>
      <c r="C1745" s="53">
        <v>501511178</v>
      </c>
      <c r="D1745" s="53">
        <v>0</v>
      </c>
    </row>
    <row r="1746" spans="1:4">
      <c r="A1746" s="15">
        <v>1630151157</v>
      </c>
      <c r="B1746" s="16" t="s">
        <v>3622</v>
      </c>
      <c r="C1746" s="53">
        <v>0</v>
      </c>
      <c r="D1746" s="53">
        <v>0</v>
      </c>
    </row>
    <row r="1747" spans="1:4">
      <c r="A1747" s="15">
        <v>1630151201</v>
      </c>
      <c r="B1747" s="16" t="s">
        <v>3623</v>
      </c>
      <c r="C1747" s="53">
        <v>182933264</v>
      </c>
      <c r="D1747" s="53">
        <v>0</v>
      </c>
    </row>
    <row r="1748" spans="1:4">
      <c r="A1748" s="15">
        <v>1630151204</v>
      </c>
      <c r="B1748" s="16" t="s">
        <v>1042</v>
      </c>
      <c r="C1748" s="53">
        <v>478083716</v>
      </c>
      <c r="D1748" s="53">
        <v>0</v>
      </c>
    </row>
    <row r="1749" spans="1:4">
      <c r="A1749" s="15">
        <v>1630151205</v>
      </c>
      <c r="B1749" s="16" t="s">
        <v>1043</v>
      </c>
      <c r="C1749" s="53">
        <v>56335122</v>
      </c>
      <c r="D1749" s="53">
        <v>0</v>
      </c>
    </row>
    <row r="1750" spans="1:4">
      <c r="A1750" s="15">
        <v>1630151207</v>
      </c>
      <c r="B1750" s="16" t="s">
        <v>3624</v>
      </c>
      <c r="C1750" s="53">
        <v>0</v>
      </c>
      <c r="D1750" s="53">
        <v>0</v>
      </c>
    </row>
    <row r="1751" spans="1:4">
      <c r="A1751" s="15">
        <v>1630151208</v>
      </c>
      <c r="B1751" s="16" t="s">
        <v>1044</v>
      </c>
      <c r="C1751" s="53">
        <v>4744180</v>
      </c>
      <c r="D1751" s="53">
        <v>0</v>
      </c>
    </row>
    <row r="1752" spans="1:4">
      <c r="A1752" s="15">
        <v>1630151209</v>
      </c>
      <c r="B1752" s="16" t="s">
        <v>356</v>
      </c>
      <c r="C1752" s="53">
        <v>603792228</v>
      </c>
      <c r="D1752" s="53">
        <v>0</v>
      </c>
    </row>
    <row r="1753" spans="1:4">
      <c r="A1753" s="15">
        <v>1630151210</v>
      </c>
      <c r="B1753" s="16" t="s">
        <v>4734</v>
      </c>
      <c r="C1753" s="53">
        <v>30573297</v>
      </c>
      <c r="D1753" s="53">
        <v>0</v>
      </c>
    </row>
    <row r="1754" spans="1:4">
      <c r="A1754" s="15">
        <v>1630151213</v>
      </c>
      <c r="B1754" s="16" t="s">
        <v>276</v>
      </c>
      <c r="C1754" s="53">
        <v>4908126436</v>
      </c>
      <c r="D1754" s="53">
        <v>0</v>
      </c>
    </row>
    <row r="1755" spans="1:4">
      <c r="A1755" s="15">
        <v>1630151218</v>
      </c>
      <c r="B1755" s="16" t="s">
        <v>4211</v>
      </c>
      <c r="C1755" s="53">
        <v>2635000</v>
      </c>
      <c r="D1755" s="53">
        <v>0</v>
      </c>
    </row>
    <row r="1756" spans="1:4">
      <c r="A1756" s="15">
        <v>1630151222</v>
      </c>
      <c r="B1756" s="16" t="s">
        <v>1045</v>
      </c>
      <c r="C1756" s="53">
        <v>93860548851</v>
      </c>
      <c r="D1756" s="53">
        <v>0</v>
      </c>
    </row>
    <row r="1757" spans="1:4">
      <c r="A1757" s="15">
        <v>1630151230</v>
      </c>
      <c r="B1757" s="16" t="s">
        <v>1046</v>
      </c>
      <c r="C1757" s="53">
        <v>50011030</v>
      </c>
      <c r="D1757" s="53">
        <v>0</v>
      </c>
    </row>
    <row r="1758" spans="1:4">
      <c r="A1758" s="15">
        <v>1630151403</v>
      </c>
      <c r="B1758" s="16" t="s">
        <v>3146</v>
      </c>
      <c r="C1758" s="53">
        <v>0</v>
      </c>
      <c r="D1758" s="53">
        <v>0</v>
      </c>
    </row>
    <row r="1759" spans="1:4">
      <c r="A1759" s="15">
        <v>1630151803</v>
      </c>
      <c r="B1759" s="16" t="s">
        <v>5281</v>
      </c>
      <c r="C1759" s="53">
        <v>2191200</v>
      </c>
      <c r="D1759" s="53">
        <v>0</v>
      </c>
    </row>
    <row r="1760" spans="1:4">
      <c r="A1760" s="15">
        <v>1630151804</v>
      </c>
      <c r="B1760" s="16" t="s">
        <v>357</v>
      </c>
      <c r="C1760" s="53">
        <v>1652938633</v>
      </c>
      <c r="D1760" s="53">
        <v>0</v>
      </c>
    </row>
    <row r="1761" spans="1:4">
      <c r="A1761" s="15">
        <v>1630151805</v>
      </c>
      <c r="B1761" s="16" t="s">
        <v>277</v>
      </c>
      <c r="C1761" s="53">
        <v>3020766533</v>
      </c>
      <c r="D1761" s="53">
        <v>0</v>
      </c>
    </row>
    <row r="1762" spans="1:4">
      <c r="A1762" s="15">
        <v>1630151806</v>
      </c>
      <c r="B1762" s="16" t="s">
        <v>1047</v>
      </c>
      <c r="C1762" s="53">
        <v>-10052603</v>
      </c>
      <c r="D1762" s="53">
        <v>0</v>
      </c>
    </row>
    <row r="1763" spans="1:4">
      <c r="A1763" s="15">
        <v>1630151807</v>
      </c>
      <c r="B1763" s="16" t="s">
        <v>1047</v>
      </c>
      <c r="C1763" s="53">
        <v>-54351447</v>
      </c>
      <c r="D1763" s="53">
        <v>0</v>
      </c>
    </row>
    <row r="1764" spans="1:4">
      <c r="A1764" s="15">
        <v>1630151808</v>
      </c>
      <c r="B1764" s="16" t="s">
        <v>3625</v>
      </c>
      <c r="C1764" s="53">
        <v>182152969</v>
      </c>
      <c r="D1764" s="53">
        <v>0</v>
      </c>
    </row>
    <row r="1765" spans="1:4">
      <c r="A1765" s="15">
        <v>1630151815</v>
      </c>
      <c r="B1765" s="16" t="s">
        <v>1048</v>
      </c>
      <c r="C1765" s="53">
        <v>747509603</v>
      </c>
      <c r="D1765" s="53">
        <v>0</v>
      </c>
    </row>
    <row r="1766" spans="1:4">
      <c r="A1766" s="15">
        <v>1630151816</v>
      </c>
      <c r="B1766" s="16" t="s">
        <v>1049</v>
      </c>
      <c r="C1766" s="53">
        <v>0</v>
      </c>
      <c r="D1766" s="53">
        <v>0</v>
      </c>
    </row>
    <row r="1767" spans="1:4">
      <c r="A1767" s="15">
        <v>1630151817</v>
      </c>
      <c r="B1767" s="16" t="s">
        <v>1050</v>
      </c>
      <c r="C1767" s="53">
        <v>10494199</v>
      </c>
      <c r="D1767" s="53">
        <v>0</v>
      </c>
    </row>
    <row r="1768" spans="1:4">
      <c r="A1768" s="15">
        <v>1630151818</v>
      </c>
      <c r="B1768" s="16" t="s">
        <v>1049</v>
      </c>
      <c r="C1768" s="53">
        <v>1153472422</v>
      </c>
      <c r="D1768" s="53">
        <v>0</v>
      </c>
    </row>
    <row r="1769" spans="1:4">
      <c r="A1769" s="15">
        <v>1630151819</v>
      </c>
      <c r="B1769" s="16" t="s">
        <v>1050</v>
      </c>
      <c r="C1769" s="53">
        <v>26500717</v>
      </c>
      <c r="D1769" s="53">
        <v>0</v>
      </c>
    </row>
    <row r="1770" spans="1:4">
      <c r="A1770" s="15">
        <v>1630151835</v>
      </c>
      <c r="B1770" s="16" t="s">
        <v>1051</v>
      </c>
      <c r="C1770" s="53">
        <v>721343307</v>
      </c>
      <c r="D1770" s="53">
        <v>0</v>
      </c>
    </row>
    <row r="1771" spans="1:4">
      <c r="A1771" s="15">
        <v>1630151855</v>
      </c>
      <c r="B1771" s="16" t="s">
        <v>3784</v>
      </c>
      <c r="C1771" s="53">
        <v>0</v>
      </c>
      <c r="D1771" s="53">
        <v>0</v>
      </c>
    </row>
    <row r="1772" spans="1:4">
      <c r="A1772" s="15">
        <v>1630159110</v>
      </c>
      <c r="B1772" s="16" t="s">
        <v>1052</v>
      </c>
      <c r="C1772" s="53">
        <v>61862779</v>
      </c>
      <c r="D1772" s="53">
        <v>0</v>
      </c>
    </row>
    <row r="1773" spans="1:4">
      <c r="A1773" s="15">
        <v>1630159504</v>
      </c>
      <c r="B1773" s="16" t="s">
        <v>1053</v>
      </c>
      <c r="C1773" s="53">
        <v>16738389</v>
      </c>
      <c r="D1773" s="53">
        <v>0</v>
      </c>
    </row>
    <row r="1774" spans="1:4">
      <c r="A1774" s="15">
        <v>1630159605</v>
      </c>
      <c r="B1774" s="16" t="s">
        <v>1054</v>
      </c>
      <c r="C1774" s="53">
        <v>2380614005</v>
      </c>
      <c r="D1774" s="53">
        <v>0</v>
      </c>
    </row>
    <row r="1775" spans="1:4">
      <c r="A1775" s="15">
        <v>1630159615</v>
      </c>
      <c r="B1775" s="16" t="s">
        <v>1055</v>
      </c>
      <c r="C1775" s="53">
        <v>0</v>
      </c>
      <c r="D1775" s="53">
        <v>0</v>
      </c>
    </row>
    <row r="1776" spans="1:4">
      <c r="A1776" s="15">
        <v>1630159703</v>
      </c>
      <c r="B1776" s="16" t="s">
        <v>3407</v>
      </c>
      <c r="C1776" s="53">
        <v>37528025</v>
      </c>
      <c r="D1776" s="53">
        <v>0</v>
      </c>
    </row>
    <row r="1777" spans="1:4">
      <c r="A1777" s="15">
        <v>1630159704</v>
      </c>
      <c r="B1777" s="16" t="s">
        <v>1054</v>
      </c>
      <c r="C1777" s="53">
        <v>849843847</v>
      </c>
      <c r="D1777" s="53">
        <v>0</v>
      </c>
    </row>
    <row r="1778" spans="1:4">
      <c r="A1778" s="15">
        <v>1630159706</v>
      </c>
      <c r="B1778" s="16" t="s">
        <v>3147</v>
      </c>
      <c r="C1778" s="53">
        <v>0</v>
      </c>
      <c r="D1778" s="53">
        <v>0</v>
      </c>
    </row>
    <row r="1779" spans="1:4">
      <c r="A1779" s="15">
        <v>1630159727</v>
      </c>
      <c r="B1779" s="16" t="s">
        <v>3626</v>
      </c>
      <c r="C1779" s="53">
        <v>0</v>
      </c>
      <c r="D1779" s="53">
        <v>0</v>
      </c>
    </row>
    <row r="1780" spans="1:4">
      <c r="A1780" s="15">
        <v>1630159732</v>
      </c>
      <c r="B1780" s="16" t="s">
        <v>3627</v>
      </c>
      <c r="C1780" s="53">
        <v>58275836</v>
      </c>
      <c r="D1780" s="53">
        <v>0</v>
      </c>
    </row>
    <row r="1781" spans="1:4">
      <c r="A1781" s="15">
        <v>1630159772</v>
      </c>
      <c r="B1781" s="16" t="s">
        <v>1056</v>
      </c>
      <c r="C1781" s="53">
        <v>1959673242</v>
      </c>
      <c r="D1781" s="53">
        <v>0</v>
      </c>
    </row>
    <row r="1782" spans="1:4">
      <c r="A1782" s="15">
        <v>1630159773</v>
      </c>
      <c r="B1782" s="16" t="s">
        <v>1057</v>
      </c>
      <c r="C1782" s="53">
        <v>5120157001</v>
      </c>
      <c r="D1782" s="53">
        <v>0</v>
      </c>
    </row>
    <row r="1783" spans="1:4">
      <c r="A1783" s="15">
        <v>1630159774</v>
      </c>
      <c r="B1783" s="16" t="s">
        <v>1058</v>
      </c>
      <c r="C1783" s="53">
        <v>2461123673</v>
      </c>
      <c r="D1783" s="53">
        <v>0</v>
      </c>
    </row>
    <row r="1784" spans="1:4">
      <c r="A1784" s="15">
        <v>1630159775</v>
      </c>
      <c r="B1784" s="16" t="s">
        <v>4212</v>
      </c>
      <c r="C1784" s="53">
        <v>202413424</v>
      </c>
      <c r="D1784" s="53">
        <v>0</v>
      </c>
    </row>
    <row r="1785" spans="1:4">
      <c r="A1785" s="15">
        <v>1630159776</v>
      </c>
      <c r="B1785" s="16" t="s">
        <v>4735</v>
      </c>
      <c r="C1785" s="53">
        <v>0</v>
      </c>
      <c r="D1785" s="53">
        <v>0</v>
      </c>
    </row>
    <row r="1786" spans="1:4">
      <c r="A1786" s="15">
        <v>1630159777</v>
      </c>
      <c r="B1786" s="16" t="s">
        <v>4736</v>
      </c>
      <c r="C1786" s="53">
        <v>0</v>
      </c>
      <c r="D1786" s="53">
        <v>0</v>
      </c>
    </row>
    <row r="1787" spans="1:4">
      <c r="A1787" s="15">
        <v>1630159778</v>
      </c>
      <c r="B1787" s="16" t="s">
        <v>4737</v>
      </c>
      <c r="C1787" s="53">
        <v>0</v>
      </c>
      <c r="D1787" s="53">
        <v>0</v>
      </c>
    </row>
    <row r="1788" spans="1:4">
      <c r="A1788" s="15">
        <v>1630159780</v>
      </c>
      <c r="B1788" s="16" t="s">
        <v>4738</v>
      </c>
      <c r="C1788" s="53">
        <v>0</v>
      </c>
      <c r="D1788" s="53">
        <v>0</v>
      </c>
    </row>
    <row r="1789" spans="1:4">
      <c r="A1789" s="15">
        <v>1630451227</v>
      </c>
      <c r="B1789" s="16" t="s">
        <v>184</v>
      </c>
      <c r="C1789" s="53">
        <v>0</v>
      </c>
      <c r="D1789" s="53">
        <v>0</v>
      </c>
    </row>
    <row r="1790" spans="1:4">
      <c r="A1790" s="15">
        <v>1634951001</v>
      </c>
      <c r="B1790" s="16" t="s">
        <v>278</v>
      </c>
      <c r="C1790" s="53">
        <v>326984803</v>
      </c>
      <c r="D1790" s="53">
        <v>0</v>
      </c>
    </row>
    <row r="1791" spans="1:4">
      <c r="A1791" s="15">
        <v>1634951996</v>
      </c>
      <c r="B1791" s="16" t="s">
        <v>4213</v>
      </c>
      <c r="C1791" s="53">
        <v>582</v>
      </c>
      <c r="D1791" s="53">
        <v>0</v>
      </c>
    </row>
    <row r="1792" spans="1:4">
      <c r="A1792" s="15">
        <v>1635309221</v>
      </c>
      <c r="B1792" s="16" t="s">
        <v>1059</v>
      </c>
      <c r="C1792" s="53">
        <v>82712496</v>
      </c>
      <c r="D1792" s="53">
        <v>0</v>
      </c>
    </row>
    <row r="1793" spans="1:4">
      <c r="A1793" s="15">
        <v>1635951000</v>
      </c>
      <c r="B1793" s="16" t="s">
        <v>279</v>
      </c>
      <c r="C1793" s="53">
        <v>0</v>
      </c>
      <c r="D1793" s="53">
        <v>0</v>
      </c>
    </row>
    <row r="1794" spans="1:4">
      <c r="A1794" s="15">
        <v>1635951002</v>
      </c>
      <c r="B1794" s="16" t="s">
        <v>1060</v>
      </c>
      <c r="C1794" s="53">
        <v>138398900</v>
      </c>
      <c r="D1794" s="53">
        <v>0</v>
      </c>
    </row>
    <row r="1795" spans="1:4">
      <c r="A1795" s="15">
        <v>1635951003</v>
      </c>
      <c r="B1795" s="16" t="s">
        <v>1061</v>
      </c>
      <c r="C1795" s="53">
        <v>10178466</v>
      </c>
      <c r="D1795" s="53">
        <v>0</v>
      </c>
    </row>
    <row r="1796" spans="1:4">
      <c r="A1796" s="15">
        <v>1635952001</v>
      </c>
      <c r="B1796" s="16" t="s">
        <v>3628</v>
      </c>
      <c r="C1796" s="53">
        <v>1269271693</v>
      </c>
      <c r="D1796" s="53">
        <v>0</v>
      </c>
    </row>
    <row r="1797" spans="1:4">
      <c r="A1797" s="15">
        <v>1635959003</v>
      </c>
      <c r="B1797" s="16" t="s">
        <v>1985</v>
      </c>
      <c r="C1797" s="53">
        <v>14056000</v>
      </c>
      <c r="D1797" s="53">
        <v>0</v>
      </c>
    </row>
    <row r="1798" spans="1:4">
      <c r="A1798" s="15">
        <v>1635959112</v>
      </c>
      <c r="B1798" s="16" t="s">
        <v>1062</v>
      </c>
      <c r="C1798" s="53">
        <v>28473438370</v>
      </c>
      <c r="D1798" s="53">
        <v>0</v>
      </c>
    </row>
    <row r="1799" spans="1:4">
      <c r="A1799" s="15">
        <v>1636050001</v>
      </c>
      <c r="B1799" s="16" t="s">
        <v>3629</v>
      </c>
      <c r="C1799" s="53">
        <v>10523962350</v>
      </c>
      <c r="D1799" s="53">
        <v>0</v>
      </c>
    </row>
    <row r="1800" spans="1:4">
      <c r="A1800" s="15">
        <v>1636059001</v>
      </c>
      <c r="B1800" s="16" t="s">
        <v>1986</v>
      </c>
      <c r="C1800" s="53">
        <v>0</v>
      </c>
      <c r="D1800" s="53">
        <v>0</v>
      </c>
    </row>
    <row r="1801" spans="1:4">
      <c r="A1801" s="15">
        <v>1636059501</v>
      </c>
      <c r="B1801" s="16" t="s">
        <v>1987</v>
      </c>
      <c r="C1801" s="53">
        <v>0</v>
      </c>
      <c r="D1801" s="53">
        <v>0</v>
      </c>
    </row>
    <row r="1802" spans="1:4">
      <c r="A1802" s="15">
        <v>1636059520</v>
      </c>
      <c r="B1802" s="16" t="s">
        <v>1988</v>
      </c>
      <c r="C1802" s="53">
        <v>0</v>
      </c>
      <c r="D1802" s="53">
        <v>0</v>
      </c>
    </row>
    <row r="1803" spans="1:4">
      <c r="A1803" s="15">
        <v>1636059800</v>
      </c>
      <c r="B1803" s="16" t="s">
        <v>4214</v>
      </c>
      <c r="C1803" s="53">
        <v>-10464987123</v>
      </c>
      <c r="D1803" s="53">
        <v>0</v>
      </c>
    </row>
    <row r="1804" spans="1:4">
      <c r="A1804" s="15">
        <v>1636109501</v>
      </c>
      <c r="B1804" s="16" t="s">
        <v>1989</v>
      </c>
      <c r="C1804" s="53">
        <v>0</v>
      </c>
      <c r="D1804" s="53">
        <v>0</v>
      </c>
    </row>
    <row r="1805" spans="1:4">
      <c r="A1805" s="15">
        <v>1636109520</v>
      </c>
      <c r="B1805" s="16" t="s">
        <v>1988</v>
      </c>
      <c r="C1805" s="53">
        <v>0</v>
      </c>
      <c r="D1805" s="53">
        <v>0</v>
      </c>
    </row>
    <row r="1806" spans="1:4">
      <c r="A1806" s="15">
        <v>1636109800</v>
      </c>
      <c r="B1806" s="16" t="s">
        <v>3198</v>
      </c>
      <c r="C1806" s="53">
        <v>471114516</v>
      </c>
      <c r="D1806" s="53">
        <v>0</v>
      </c>
    </row>
    <row r="1807" spans="1:4">
      <c r="A1807" s="15">
        <v>1636159501</v>
      </c>
      <c r="B1807" s="16" t="s">
        <v>1990</v>
      </c>
      <c r="C1807" s="53">
        <v>0</v>
      </c>
      <c r="D1807" s="53">
        <v>0</v>
      </c>
    </row>
    <row r="1808" spans="1:4">
      <c r="A1808" s="15">
        <v>1636159520</v>
      </c>
      <c r="B1808" s="16" t="s">
        <v>1988</v>
      </c>
      <c r="C1808" s="53">
        <v>0</v>
      </c>
      <c r="D1808" s="53">
        <v>0</v>
      </c>
    </row>
    <row r="1809" spans="1:4">
      <c r="A1809" s="15">
        <v>1636159800</v>
      </c>
      <c r="B1809" s="16" t="s">
        <v>3199</v>
      </c>
      <c r="C1809" s="53">
        <v>1386243311</v>
      </c>
      <c r="D1809" s="53">
        <v>0</v>
      </c>
    </row>
    <row r="1810" spans="1:4">
      <c r="A1810" s="15">
        <v>1636209501</v>
      </c>
      <c r="B1810" s="16" t="s">
        <v>1990</v>
      </c>
      <c r="C1810" s="53">
        <v>0</v>
      </c>
      <c r="D1810" s="53">
        <v>0</v>
      </c>
    </row>
    <row r="1811" spans="1:4">
      <c r="A1811" s="15">
        <v>1636209520</v>
      </c>
      <c r="B1811" s="16" t="s">
        <v>1988</v>
      </c>
      <c r="C1811" s="53">
        <v>0</v>
      </c>
      <c r="D1811" s="53">
        <v>0</v>
      </c>
    </row>
    <row r="1812" spans="1:4">
      <c r="A1812" s="15">
        <v>1636209800</v>
      </c>
      <c r="B1812" s="16" t="s">
        <v>3200</v>
      </c>
      <c r="C1812" s="53">
        <v>1338757537</v>
      </c>
      <c r="D1812" s="53">
        <v>0</v>
      </c>
    </row>
    <row r="1813" spans="1:4">
      <c r="A1813" s="15">
        <v>1636259501</v>
      </c>
      <c r="B1813" s="16" t="s">
        <v>1990</v>
      </c>
      <c r="C1813" s="53">
        <v>0</v>
      </c>
      <c r="D1813" s="53">
        <v>0</v>
      </c>
    </row>
    <row r="1814" spans="1:4">
      <c r="A1814" s="15">
        <v>1636259520</v>
      </c>
      <c r="B1814" s="16" t="s">
        <v>1988</v>
      </c>
      <c r="C1814" s="53">
        <v>0</v>
      </c>
      <c r="D1814" s="53">
        <v>0</v>
      </c>
    </row>
    <row r="1815" spans="1:4">
      <c r="A1815" s="15">
        <v>1636259800</v>
      </c>
      <c r="B1815" s="16" t="s">
        <v>3201</v>
      </c>
      <c r="C1815" s="53">
        <v>7268871759</v>
      </c>
      <c r="D1815" s="53">
        <v>0</v>
      </c>
    </row>
    <row r="1816" spans="1:4">
      <c r="A1816" s="15">
        <v>1637059001</v>
      </c>
      <c r="B1816" s="16" t="s">
        <v>1063</v>
      </c>
      <c r="C1816" s="53">
        <v>5829194314</v>
      </c>
      <c r="D1816" s="53">
        <v>0</v>
      </c>
    </row>
    <row r="1817" spans="1:4">
      <c r="A1817" s="15">
        <v>1637059003</v>
      </c>
      <c r="B1817" s="16" t="s">
        <v>1063</v>
      </c>
      <c r="C1817" s="53">
        <v>7923207</v>
      </c>
      <c r="D1817" s="53">
        <v>0</v>
      </c>
    </row>
    <row r="1818" spans="1:4">
      <c r="A1818" s="15">
        <v>1637059017</v>
      </c>
      <c r="B1818" s="16" t="s">
        <v>4215</v>
      </c>
      <c r="C1818" s="53">
        <v>5509528538</v>
      </c>
      <c r="D1818" s="53">
        <v>0</v>
      </c>
    </row>
    <row r="1819" spans="1:4">
      <c r="A1819" s="15">
        <v>1637059084</v>
      </c>
      <c r="B1819" s="16" t="s">
        <v>1064</v>
      </c>
      <c r="C1819" s="53">
        <v>15000061</v>
      </c>
      <c r="D1819" s="53">
        <v>0</v>
      </c>
    </row>
    <row r="1820" spans="1:4">
      <c r="A1820" s="15">
        <v>1637059215</v>
      </c>
      <c r="B1820" s="16" t="s">
        <v>1065</v>
      </c>
      <c r="C1820" s="53">
        <v>344288</v>
      </c>
      <c r="D1820" s="53">
        <v>0</v>
      </c>
    </row>
    <row r="1821" spans="1:4">
      <c r="A1821" s="15">
        <v>1637059532</v>
      </c>
      <c r="B1821" s="16" t="s">
        <v>4216</v>
      </c>
      <c r="C1821" s="53">
        <v>61526707</v>
      </c>
      <c r="D1821" s="53">
        <v>0</v>
      </c>
    </row>
    <row r="1822" spans="1:4">
      <c r="A1822" s="15">
        <v>1637059601</v>
      </c>
      <c r="B1822" s="16" t="s">
        <v>1063</v>
      </c>
      <c r="C1822" s="53">
        <v>17046024513</v>
      </c>
      <c r="D1822" s="53">
        <v>0</v>
      </c>
    </row>
    <row r="1823" spans="1:4">
      <c r="A1823" s="15">
        <v>1637059604</v>
      </c>
      <c r="B1823" s="16" t="s">
        <v>1063</v>
      </c>
      <c r="C1823" s="53">
        <v>180939550</v>
      </c>
      <c r="D1823" s="53">
        <v>0</v>
      </c>
    </row>
    <row r="1824" spans="1:4">
      <c r="A1824" s="15">
        <v>1637059720</v>
      </c>
      <c r="B1824" s="16" t="s">
        <v>1066</v>
      </c>
      <c r="C1824" s="53">
        <v>36508829</v>
      </c>
      <c r="D1824" s="53">
        <v>0</v>
      </c>
    </row>
    <row r="1825" spans="1:4">
      <c r="A1825" s="15">
        <v>1637059730</v>
      </c>
      <c r="B1825" s="16" t="s">
        <v>5009</v>
      </c>
      <c r="C1825" s="53">
        <v>0</v>
      </c>
      <c r="D1825" s="53">
        <v>0</v>
      </c>
    </row>
    <row r="1826" spans="1:4">
      <c r="A1826" s="15">
        <v>1637059740</v>
      </c>
      <c r="B1826" s="16" t="s">
        <v>1067</v>
      </c>
      <c r="C1826" s="53">
        <v>368197</v>
      </c>
      <c r="D1826" s="53">
        <v>0</v>
      </c>
    </row>
    <row r="1827" spans="1:4">
      <c r="A1827" s="15">
        <v>1637059750</v>
      </c>
      <c r="B1827" s="16" t="s">
        <v>1067</v>
      </c>
      <c r="C1827" s="53">
        <v>4690602</v>
      </c>
      <c r="D1827" s="53">
        <v>0</v>
      </c>
    </row>
    <row r="1828" spans="1:4">
      <c r="A1828" s="15">
        <v>1637059800</v>
      </c>
      <c r="B1828" s="16" t="s">
        <v>3202</v>
      </c>
      <c r="C1828" s="53">
        <v>-1292161693</v>
      </c>
      <c r="D1828" s="53">
        <v>0</v>
      </c>
    </row>
    <row r="1829" spans="1:4">
      <c r="A1829" s="15">
        <v>1637109001</v>
      </c>
      <c r="B1829" s="16" t="s">
        <v>4217</v>
      </c>
      <c r="C1829" s="53">
        <v>407563711</v>
      </c>
      <c r="D1829" s="53">
        <v>0</v>
      </c>
    </row>
    <row r="1830" spans="1:4">
      <c r="A1830" s="15">
        <v>1637109003</v>
      </c>
      <c r="B1830" s="16" t="s">
        <v>4217</v>
      </c>
      <c r="C1830" s="53">
        <v>0</v>
      </c>
      <c r="D1830" s="53">
        <v>0</v>
      </c>
    </row>
    <row r="1831" spans="1:4">
      <c r="A1831" s="15">
        <v>1637109017</v>
      </c>
      <c r="B1831" s="16" t="s">
        <v>1068</v>
      </c>
      <c r="C1831" s="53">
        <v>139424751</v>
      </c>
      <c r="D1831" s="53">
        <v>0</v>
      </c>
    </row>
    <row r="1832" spans="1:4">
      <c r="A1832" s="15">
        <v>1637109087</v>
      </c>
      <c r="B1832" s="16" t="s">
        <v>1069</v>
      </c>
      <c r="C1832" s="53">
        <v>362715</v>
      </c>
      <c r="D1832" s="53">
        <v>0</v>
      </c>
    </row>
    <row r="1833" spans="1:4">
      <c r="A1833" s="15">
        <v>1637109216</v>
      </c>
      <c r="B1833" s="16" t="s">
        <v>1070</v>
      </c>
      <c r="C1833" s="53">
        <v>-350032</v>
      </c>
      <c r="D1833" s="53">
        <v>0</v>
      </c>
    </row>
    <row r="1834" spans="1:4">
      <c r="A1834" s="15">
        <v>1637109532</v>
      </c>
      <c r="B1834" s="16" t="s">
        <v>4218</v>
      </c>
      <c r="C1834" s="53">
        <v>728697</v>
      </c>
      <c r="D1834" s="53">
        <v>0</v>
      </c>
    </row>
    <row r="1835" spans="1:4">
      <c r="A1835" s="15">
        <v>1637109601</v>
      </c>
      <c r="B1835" s="16" t="s">
        <v>4217</v>
      </c>
      <c r="C1835" s="53">
        <v>1024649160</v>
      </c>
      <c r="D1835" s="53">
        <v>0</v>
      </c>
    </row>
    <row r="1836" spans="1:4">
      <c r="A1836" s="15">
        <v>1637109720</v>
      </c>
      <c r="B1836" s="16" t="s">
        <v>3408</v>
      </c>
      <c r="C1836" s="53">
        <v>0</v>
      </c>
      <c r="D1836" s="53">
        <v>0</v>
      </c>
    </row>
    <row r="1837" spans="1:4">
      <c r="A1837" s="15">
        <v>1637109740</v>
      </c>
      <c r="B1837" s="16" t="s">
        <v>1991</v>
      </c>
      <c r="C1837" s="53">
        <v>661951</v>
      </c>
      <c r="D1837" s="53">
        <v>0</v>
      </c>
    </row>
    <row r="1838" spans="1:4">
      <c r="A1838" s="15">
        <v>1637109750</v>
      </c>
      <c r="B1838" s="16" t="s">
        <v>3409</v>
      </c>
      <c r="C1838" s="53">
        <v>0</v>
      </c>
      <c r="D1838" s="53">
        <v>0</v>
      </c>
    </row>
    <row r="1839" spans="1:4">
      <c r="A1839" s="15">
        <v>1637109800</v>
      </c>
      <c r="B1839" s="16" t="s">
        <v>3203</v>
      </c>
      <c r="C1839" s="53">
        <v>20845550</v>
      </c>
      <c r="D1839" s="53">
        <v>0</v>
      </c>
    </row>
    <row r="1840" spans="1:4">
      <c r="A1840" s="15">
        <v>1637159001</v>
      </c>
      <c r="B1840" s="16" t="s">
        <v>1071</v>
      </c>
      <c r="C1840" s="53">
        <v>411842247</v>
      </c>
      <c r="D1840" s="53">
        <v>0</v>
      </c>
    </row>
    <row r="1841" spans="1:4">
      <c r="A1841" s="15">
        <v>1637159003</v>
      </c>
      <c r="B1841" s="16" t="s">
        <v>1071</v>
      </c>
      <c r="C1841" s="53">
        <v>647223</v>
      </c>
      <c r="D1841" s="53">
        <v>0</v>
      </c>
    </row>
    <row r="1842" spans="1:4">
      <c r="A1842" s="15">
        <v>1637159006</v>
      </c>
      <c r="B1842" s="16" t="s">
        <v>5096</v>
      </c>
      <c r="C1842" s="53">
        <v>0</v>
      </c>
      <c r="D1842" s="53">
        <v>0</v>
      </c>
    </row>
    <row r="1843" spans="1:4">
      <c r="A1843" s="15">
        <v>1637159017</v>
      </c>
      <c r="B1843" s="16" t="s">
        <v>1072</v>
      </c>
      <c r="C1843" s="53">
        <v>79810598</v>
      </c>
      <c r="D1843" s="53">
        <v>0</v>
      </c>
    </row>
    <row r="1844" spans="1:4">
      <c r="A1844" s="15">
        <v>1637159090</v>
      </c>
      <c r="B1844" s="16" t="s">
        <v>1073</v>
      </c>
      <c r="C1844" s="53">
        <v>10978</v>
      </c>
      <c r="D1844" s="53">
        <v>0</v>
      </c>
    </row>
    <row r="1845" spans="1:4">
      <c r="A1845" s="15">
        <v>1637159217</v>
      </c>
      <c r="B1845" s="16" t="s">
        <v>1074</v>
      </c>
      <c r="C1845" s="53">
        <v>-5102</v>
      </c>
      <c r="D1845" s="53">
        <v>0</v>
      </c>
    </row>
    <row r="1846" spans="1:4">
      <c r="A1846" s="15">
        <v>1637159532</v>
      </c>
      <c r="B1846" s="16" t="s">
        <v>4219</v>
      </c>
      <c r="C1846" s="53">
        <v>34299</v>
      </c>
      <c r="D1846" s="53">
        <v>0</v>
      </c>
    </row>
    <row r="1847" spans="1:4">
      <c r="A1847" s="15">
        <v>1637159601</v>
      </c>
      <c r="B1847" s="16" t="s">
        <v>1071</v>
      </c>
      <c r="C1847" s="53">
        <v>1050399190</v>
      </c>
      <c r="D1847" s="53">
        <v>0</v>
      </c>
    </row>
    <row r="1848" spans="1:4">
      <c r="A1848" s="15">
        <v>1637159722</v>
      </c>
      <c r="B1848" s="16" t="s">
        <v>3630</v>
      </c>
      <c r="C1848" s="53">
        <v>4680167</v>
      </c>
      <c r="D1848" s="53">
        <v>0</v>
      </c>
    </row>
    <row r="1849" spans="1:4">
      <c r="A1849" s="15">
        <v>1637159740</v>
      </c>
      <c r="B1849" s="16" t="s">
        <v>1992</v>
      </c>
      <c r="C1849" s="53">
        <v>0</v>
      </c>
      <c r="D1849" s="53">
        <v>0</v>
      </c>
    </row>
    <row r="1850" spans="1:4">
      <c r="A1850" s="15">
        <v>1637159755</v>
      </c>
      <c r="B1850" s="16" t="s">
        <v>5207</v>
      </c>
      <c r="C1850" s="53">
        <v>306537</v>
      </c>
      <c r="D1850" s="53">
        <v>0</v>
      </c>
    </row>
    <row r="1851" spans="1:4">
      <c r="A1851" s="15">
        <v>1637159800</v>
      </c>
      <c r="B1851" s="16" t="s">
        <v>3204</v>
      </c>
      <c r="C1851" s="53">
        <v>-26518552</v>
      </c>
      <c r="D1851" s="53">
        <v>0</v>
      </c>
    </row>
    <row r="1852" spans="1:4">
      <c r="A1852" s="15">
        <v>1637209001</v>
      </c>
      <c r="B1852" s="16" t="s">
        <v>4220</v>
      </c>
      <c r="C1852" s="53">
        <v>1045843468</v>
      </c>
      <c r="D1852" s="53">
        <v>0</v>
      </c>
    </row>
    <row r="1853" spans="1:4">
      <c r="A1853" s="15">
        <v>1637209003</v>
      </c>
      <c r="B1853" s="16" t="s">
        <v>4220</v>
      </c>
      <c r="C1853" s="53">
        <v>1296087</v>
      </c>
      <c r="D1853" s="53">
        <v>0</v>
      </c>
    </row>
    <row r="1854" spans="1:4">
      <c r="A1854" s="15">
        <v>1637209017</v>
      </c>
      <c r="B1854" s="16" t="s">
        <v>1075</v>
      </c>
      <c r="C1854" s="53">
        <v>162003846</v>
      </c>
      <c r="D1854" s="53">
        <v>0</v>
      </c>
    </row>
    <row r="1855" spans="1:4">
      <c r="A1855" s="15">
        <v>1637209093</v>
      </c>
      <c r="B1855" s="16" t="s">
        <v>1076</v>
      </c>
      <c r="C1855" s="53">
        <v>3324</v>
      </c>
      <c r="D1855" s="53">
        <v>0</v>
      </c>
    </row>
    <row r="1856" spans="1:4">
      <c r="A1856" s="15">
        <v>1637209218</v>
      </c>
      <c r="B1856" s="16" t="s">
        <v>1077</v>
      </c>
      <c r="C1856" s="53">
        <v>11640</v>
      </c>
      <c r="D1856" s="53">
        <v>0</v>
      </c>
    </row>
    <row r="1857" spans="1:4">
      <c r="A1857" s="15">
        <v>1637209532</v>
      </c>
      <c r="B1857" s="16" t="s">
        <v>4221</v>
      </c>
      <c r="C1857" s="53">
        <v>359498</v>
      </c>
      <c r="D1857" s="53">
        <v>0</v>
      </c>
    </row>
    <row r="1858" spans="1:4">
      <c r="A1858" s="15">
        <v>1637209601</v>
      </c>
      <c r="B1858" s="16" t="s">
        <v>4220</v>
      </c>
      <c r="C1858" s="53">
        <v>1359149153</v>
      </c>
      <c r="D1858" s="53">
        <v>0</v>
      </c>
    </row>
    <row r="1859" spans="1:4">
      <c r="A1859" s="15">
        <v>1637209710</v>
      </c>
      <c r="B1859" s="16" t="s">
        <v>1993</v>
      </c>
      <c r="C1859" s="53">
        <v>0</v>
      </c>
      <c r="D1859" s="53">
        <v>0</v>
      </c>
    </row>
    <row r="1860" spans="1:4">
      <c r="A1860" s="15">
        <v>1637209721</v>
      </c>
      <c r="B1860" s="16" t="s">
        <v>1994</v>
      </c>
      <c r="C1860" s="53">
        <v>0</v>
      </c>
      <c r="D1860" s="53">
        <v>0</v>
      </c>
    </row>
    <row r="1861" spans="1:4">
      <c r="A1861" s="15">
        <v>1637209740</v>
      </c>
      <c r="B1861" s="16" t="s">
        <v>1078</v>
      </c>
      <c r="C1861" s="53">
        <v>0</v>
      </c>
      <c r="D1861" s="53">
        <v>0</v>
      </c>
    </row>
    <row r="1862" spans="1:4">
      <c r="A1862" s="15">
        <v>1637209750</v>
      </c>
      <c r="B1862" s="16" t="s">
        <v>1079</v>
      </c>
      <c r="C1862" s="53">
        <v>0</v>
      </c>
      <c r="D1862" s="53">
        <v>0</v>
      </c>
    </row>
    <row r="1863" spans="1:4">
      <c r="A1863" s="15">
        <v>1637209800</v>
      </c>
      <c r="B1863" s="16" t="s">
        <v>3205</v>
      </c>
      <c r="C1863" s="53">
        <v>448863247</v>
      </c>
      <c r="D1863" s="53">
        <v>0</v>
      </c>
    </row>
    <row r="1864" spans="1:4">
      <c r="A1864" s="15">
        <v>1637259001</v>
      </c>
      <c r="B1864" s="16" t="s">
        <v>1080</v>
      </c>
      <c r="C1864" s="53">
        <v>1716642799</v>
      </c>
      <c r="D1864" s="53">
        <v>0</v>
      </c>
    </row>
    <row r="1865" spans="1:4">
      <c r="A1865" s="15">
        <v>1637259003</v>
      </c>
      <c r="B1865" s="16" t="s">
        <v>1081</v>
      </c>
      <c r="C1865" s="53">
        <v>506465</v>
      </c>
      <c r="D1865" s="53">
        <v>0</v>
      </c>
    </row>
    <row r="1866" spans="1:4">
      <c r="A1866" s="15">
        <v>1637259017</v>
      </c>
      <c r="B1866" s="16" t="s">
        <v>1082</v>
      </c>
      <c r="C1866" s="53">
        <v>70478908</v>
      </c>
      <c r="D1866" s="53">
        <v>0</v>
      </c>
    </row>
    <row r="1867" spans="1:4">
      <c r="A1867" s="15">
        <v>1637259096</v>
      </c>
      <c r="B1867" s="16" t="s">
        <v>1083</v>
      </c>
      <c r="C1867" s="53">
        <v>121078</v>
      </c>
      <c r="D1867" s="53">
        <v>0</v>
      </c>
    </row>
    <row r="1868" spans="1:4">
      <c r="A1868" s="15">
        <v>1637259219</v>
      </c>
      <c r="B1868" s="16" t="s">
        <v>1084</v>
      </c>
      <c r="C1868" s="53">
        <v>-794</v>
      </c>
      <c r="D1868" s="53">
        <v>0</v>
      </c>
    </row>
    <row r="1869" spans="1:4">
      <c r="A1869" s="15">
        <v>1637259532</v>
      </c>
      <c r="B1869" s="16" t="s">
        <v>4222</v>
      </c>
      <c r="C1869" s="53">
        <v>530493</v>
      </c>
      <c r="D1869" s="53">
        <v>0</v>
      </c>
    </row>
    <row r="1870" spans="1:4">
      <c r="A1870" s="15">
        <v>1637259601</v>
      </c>
      <c r="B1870" s="16" t="s">
        <v>1081</v>
      </c>
      <c r="C1870" s="53">
        <v>2527479005</v>
      </c>
      <c r="D1870" s="53">
        <v>0</v>
      </c>
    </row>
    <row r="1871" spans="1:4">
      <c r="A1871" s="15">
        <v>1637259616</v>
      </c>
      <c r="B1871" s="16" t="s">
        <v>1081</v>
      </c>
      <c r="C1871" s="53">
        <v>0</v>
      </c>
      <c r="D1871" s="53">
        <v>0</v>
      </c>
    </row>
    <row r="1872" spans="1:4">
      <c r="A1872" s="15">
        <v>1637259711</v>
      </c>
      <c r="B1872" s="16" t="s">
        <v>1085</v>
      </c>
      <c r="C1872" s="53">
        <v>691058</v>
      </c>
      <c r="D1872" s="53">
        <v>0</v>
      </c>
    </row>
    <row r="1873" spans="1:4">
      <c r="A1873" s="15">
        <v>1637259720</v>
      </c>
      <c r="B1873" s="16" t="s">
        <v>1086</v>
      </c>
      <c r="C1873" s="53">
        <v>17728058</v>
      </c>
      <c r="D1873" s="53">
        <v>0</v>
      </c>
    </row>
    <row r="1874" spans="1:4">
      <c r="A1874" s="15">
        <v>1637259734</v>
      </c>
      <c r="B1874" s="16" t="s">
        <v>4223</v>
      </c>
      <c r="C1874" s="53">
        <v>78800</v>
      </c>
      <c r="D1874" s="53">
        <v>0</v>
      </c>
    </row>
    <row r="1875" spans="1:4">
      <c r="A1875" s="15">
        <v>1637259744</v>
      </c>
      <c r="B1875" s="16" t="s">
        <v>4224</v>
      </c>
      <c r="C1875" s="53">
        <v>11958975</v>
      </c>
      <c r="D1875" s="53">
        <v>0</v>
      </c>
    </row>
    <row r="1876" spans="1:4">
      <c r="A1876" s="15">
        <v>1637259750</v>
      </c>
      <c r="B1876" s="16" t="s">
        <v>5129</v>
      </c>
      <c r="C1876" s="53">
        <v>50809</v>
      </c>
      <c r="D1876" s="53">
        <v>0</v>
      </c>
    </row>
    <row r="1877" spans="1:4">
      <c r="A1877" s="15">
        <v>1637259780</v>
      </c>
      <c r="B1877" s="16" t="s">
        <v>1087</v>
      </c>
      <c r="C1877" s="53">
        <v>55000</v>
      </c>
      <c r="D1877" s="53">
        <v>0</v>
      </c>
    </row>
    <row r="1878" spans="1:4">
      <c r="A1878" s="15">
        <v>1637259800</v>
      </c>
      <c r="B1878" s="16" t="s">
        <v>4225</v>
      </c>
      <c r="C1878" s="53">
        <v>850475106</v>
      </c>
      <c r="D1878" s="53">
        <v>0</v>
      </c>
    </row>
    <row r="1879" spans="1:4">
      <c r="A1879" s="15">
        <v>1638059001</v>
      </c>
      <c r="B1879" s="16" t="s">
        <v>4226</v>
      </c>
      <c r="C1879" s="53">
        <v>49294851</v>
      </c>
      <c r="D1879" s="53">
        <v>0</v>
      </c>
    </row>
    <row r="1880" spans="1:4">
      <c r="A1880" s="15">
        <v>1638059007</v>
      </c>
      <c r="B1880" s="16" t="s">
        <v>4226</v>
      </c>
      <c r="C1880" s="53">
        <v>21969408</v>
      </c>
      <c r="D1880" s="53">
        <v>0</v>
      </c>
    </row>
    <row r="1881" spans="1:4">
      <c r="A1881" s="15">
        <v>1638059008</v>
      </c>
      <c r="B1881" s="16" t="s">
        <v>4226</v>
      </c>
      <c r="C1881" s="53">
        <v>-16075188</v>
      </c>
      <c r="D1881" s="53">
        <v>0</v>
      </c>
    </row>
    <row r="1882" spans="1:4">
      <c r="A1882" s="15">
        <v>1638059016</v>
      </c>
      <c r="B1882" s="16" t="s">
        <v>4227</v>
      </c>
      <c r="C1882" s="53">
        <v>837342433</v>
      </c>
      <c r="D1882" s="53">
        <v>0</v>
      </c>
    </row>
    <row r="1883" spans="1:4">
      <c r="A1883" s="15">
        <v>1638059017</v>
      </c>
      <c r="B1883" s="16" t="s">
        <v>4228</v>
      </c>
      <c r="C1883" s="53">
        <v>260792</v>
      </c>
      <c r="D1883" s="53">
        <v>0</v>
      </c>
    </row>
    <row r="1884" spans="1:4">
      <c r="A1884" s="15">
        <v>1638059800</v>
      </c>
      <c r="B1884" s="16" t="s">
        <v>4229</v>
      </c>
      <c r="C1884" s="53">
        <v>-153329564</v>
      </c>
      <c r="D1884" s="53">
        <v>0</v>
      </c>
    </row>
    <row r="1885" spans="1:4">
      <c r="A1885" s="15">
        <v>1638109001</v>
      </c>
      <c r="B1885" s="16" t="s">
        <v>4230</v>
      </c>
      <c r="C1885" s="53">
        <v>22282250</v>
      </c>
      <c r="D1885" s="53">
        <v>0</v>
      </c>
    </row>
    <row r="1886" spans="1:4">
      <c r="A1886" s="15">
        <v>1638109007</v>
      </c>
      <c r="B1886" s="16" t="s">
        <v>4230</v>
      </c>
      <c r="C1886" s="53">
        <v>2182220</v>
      </c>
      <c r="D1886" s="53">
        <v>0</v>
      </c>
    </row>
    <row r="1887" spans="1:4">
      <c r="A1887" s="15">
        <v>1638109008</v>
      </c>
      <c r="B1887" s="16" t="s">
        <v>4231</v>
      </c>
      <c r="C1887" s="53">
        <v>11157092</v>
      </c>
      <c r="D1887" s="53">
        <v>0</v>
      </c>
    </row>
    <row r="1888" spans="1:4">
      <c r="A1888" s="15">
        <v>1638109016</v>
      </c>
      <c r="B1888" s="16" t="s">
        <v>4232</v>
      </c>
      <c r="C1888" s="53">
        <v>60730807</v>
      </c>
      <c r="D1888" s="53">
        <v>0</v>
      </c>
    </row>
    <row r="1889" spans="1:4">
      <c r="A1889" s="15">
        <v>1638109017</v>
      </c>
      <c r="B1889" s="16" t="s">
        <v>5010</v>
      </c>
      <c r="C1889" s="53">
        <v>0</v>
      </c>
      <c r="D1889" s="53">
        <v>0</v>
      </c>
    </row>
    <row r="1890" spans="1:4">
      <c r="A1890" s="15">
        <v>1638109800</v>
      </c>
      <c r="B1890" s="16" t="s">
        <v>3206</v>
      </c>
      <c r="C1890" s="53">
        <v>-9099861</v>
      </c>
      <c r="D1890" s="53">
        <v>0</v>
      </c>
    </row>
    <row r="1891" spans="1:4">
      <c r="A1891" s="15">
        <v>1638159001</v>
      </c>
      <c r="B1891" s="16" t="s">
        <v>1088</v>
      </c>
      <c r="C1891" s="53">
        <v>28639131</v>
      </c>
      <c r="D1891" s="53">
        <v>0</v>
      </c>
    </row>
    <row r="1892" spans="1:4">
      <c r="A1892" s="15">
        <v>1638159007</v>
      </c>
      <c r="B1892" s="16" t="s">
        <v>1088</v>
      </c>
      <c r="C1892" s="53">
        <v>2213616</v>
      </c>
      <c r="D1892" s="53">
        <v>0</v>
      </c>
    </row>
    <row r="1893" spans="1:4">
      <c r="A1893" s="15">
        <v>1638159008</v>
      </c>
      <c r="B1893" s="16" t="s">
        <v>1088</v>
      </c>
      <c r="C1893" s="53">
        <v>11480017</v>
      </c>
      <c r="D1893" s="53">
        <v>0</v>
      </c>
    </row>
    <row r="1894" spans="1:4">
      <c r="A1894" s="15">
        <v>1638159016</v>
      </c>
      <c r="B1894" s="16" t="s">
        <v>4233</v>
      </c>
      <c r="C1894" s="53">
        <v>57277487</v>
      </c>
      <c r="D1894" s="53">
        <v>0</v>
      </c>
    </row>
    <row r="1895" spans="1:4">
      <c r="A1895" s="15">
        <v>1638159800</v>
      </c>
      <c r="B1895" s="16" t="s">
        <v>3207</v>
      </c>
      <c r="C1895" s="53">
        <v>3190326</v>
      </c>
      <c r="D1895" s="53">
        <v>0</v>
      </c>
    </row>
    <row r="1896" spans="1:4">
      <c r="A1896" s="15">
        <v>1638209001</v>
      </c>
      <c r="B1896" s="16" t="s">
        <v>4234</v>
      </c>
      <c r="C1896" s="53">
        <v>45247557</v>
      </c>
      <c r="D1896" s="53">
        <v>0</v>
      </c>
    </row>
    <row r="1897" spans="1:4">
      <c r="A1897" s="15">
        <v>1638209007</v>
      </c>
      <c r="B1897" s="16" t="s">
        <v>4234</v>
      </c>
      <c r="C1897" s="53">
        <v>1998673</v>
      </c>
      <c r="D1897" s="53">
        <v>0</v>
      </c>
    </row>
    <row r="1898" spans="1:4">
      <c r="A1898" s="15">
        <v>1638209008</v>
      </c>
      <c r="B1898" s="16" t="s">
        <v>4234</v>
      </c>
      <c r="C1898" s="53">
        <v>10271118</v>
      </c>
      <c r="D1898" s="53">
        <v>0</v>
      </c>
    </row>
    <row r="1899" spans="1:4">
      <c r="A1899" s="15">
        <v>1638209016</v>
      </c>
      <c r="B1899" s="16" t="s">
        <v>4235</v>
      </c>
      <c r="C1899" s="53">
        <v>59241923</v>
      </c>
      <c r="D1899" s="53">
        <v>0</v>
      </c>
    </row>
    <row r="1900" spans="1:4">
      <c r="A1900" s="15">
        <v>1638209800</v>
      </c>
      <c r="B1900" s="16" t="s">
        <v>4234</v>
      </c>
      <c r="C1900" s="53">
        <v>-34562648</v>
      </c>
      <c r="D1900" s="53">
        <v>0</v>
      </c>
    </row>
    <row r="1901" spans="1:4">
      <c r="A1901" s="15">
        <v>1638259001</v>
      </c>
      <c r="B1901" s="16" t="s">
        <v>1089</v>
      </c>
      <c r="C1901" s="53">
        <v>429164797</v>
      </c>
      <c r="D1901" s="53">
        <v>0</v>
      </c>
    </row>
    <row r="1902" spans="1:4">
      <c r="A1902" s="15">
        <v>1638259007</v>
      </c>
      <c r="B1902" s="16" t="s">
        <v>1089</v>
      </c>
      <c r="C1902" s="53">
        <v>9014925</v>
      </c>
      <c r="D1902" s="53">
        <v>0</v>
      </c>
    </row>
    <row r="1903" spans="1:4">
      <c r="A1903" s="15">
        <v>1638259008</v>
      </c>
      <c r="B1903" s="16" t="s">
        <v>1089</v>
      </c>
      <c r="C1903" s="53">
        <v>46276157</v>
      </c>
      <c r="D1903" s="53">
        <v>0</v>
      </c>
    </row>
    <row r="1904" spans="1:4">
      <c r="A1904" s="15">
        <v>1638259016</v>
      </c>
      <c r="B1904" s="16" t="s">
        <v>4236</v>
      </c>
      <c r="C1904" s="53">
        <v>550536589</v>
      </c>
      <c r="D1904" s="53">
        <v>0</v>
      </c>
    </row>
    <row r="1905" spans="1:4">
      <c r="A1905" s="15">
        <v>1638259017</v>
      </c>
      <c r="B1905" s="16" t="s">
        <v>3631</v>
      </c>
      <c r="C1905" s="53">
        <v>0</v>
      </c>
      <c r="D1905" s="53">
        <v>0</v>
      </c>
    </row>
    <row r="1906" spans="1:4">
      <c r="A1906" s="15">
        <v>1638259800</v>
      </c>
      <c r="B1906" s="16" t="s">
        <v>1089</v>
      </c>
      <c r="C1906" s="53">
        <v>193801747</v>
      </c>
      <c r="D1906" s="53">
        <v>0</v>
      </c>
    </row>
    <row r="1907" spans="1:4">
      <c r="A1907" s="15">
        <v>1639051800</v>
      </c>
      <c r="B1907" s="16" t="s">
        <v>4843</v>
      </c>
      <c r="C1907" s="53">
        <v>-58620409826</v>
      </c>
      <c r="D1907" s="53">
        <v>0</v>
      </c>
    </row>
    <row r="1908" spans="1:4">
      <c r="A1908" s="15">
        <v>1639052001</v>
      </c>
      <c r="B1908" s="16" t="s">
        <v>3632</v>
      </c>
      <c r="C1908" s="53">
        <v>496240889</v>
      </c>
      <c r="D1908" s="53">
        <v>0</v>
      </c>
    </row>
    <row r="1909" spans="1:4">
      <c r="A1909" s="15">
        <v>1639059001</v>
      </c>
      <c r="B1909" s="16" t="s">
        <v>4237</v>
      </c>
      <c r="C1909" s="53">
        <v>335269566</v>
      </c>
      <c r="D1909" s="53">
        <v>0</v>
      </c>
    </row>
    <row r="1910" spans="1:4">
      <c r="A1910" s="15">
        <v>1639059016</v>
      </c>
      <c r="B1910" s="16" t="s">
        <v>4238</v>
      </c>
      <c r="C1910" s="53">
        <v>4541876408</v>
      </c>
      <c r="D1910" s="53">
        <v>0</v>
      </c>
    </row>
    <row r="1911" spans="1:4">
      <c r="A1911" s="15">
        <v>1639059402</v>
      </c>
      <c r="B1911" s="16" t="s">
        <v>1090</v>
      </c>
      <c r="C1911" s="53">
        <v>43193092</v>
      </c>
      <c r="D1911" s="53">
        <v>0</v>
      </c>
    </row>
    <row r="1912" spans="1:4">
      <c r="A1912" s="15">
        <v>1639059501</v>
      </c>
      <c r="B1912" s="16" t="s">
        <v>1995</v>
      </c>
      <c r="C1912" s="53">
        <v>0</v>
      </c>
      <c r="D1912" s="53">
        <v>0</v>
      </c>
    </row>
    <row r="1913" spans="1:4">
      <c r="A1913" s="15">
        <v>1639059532</v>
      </c>
      <c r="B1913" s="16" t="s">
        <v>4239</v>
      </c>
      <c r="C1913" s="53">
        <v>5141868</v>
      </c>
      <c r="D1913" s="53">
        <v>0</v>
      </c>
    </row>
    <row r="1914" spans="1:4">
      <c r="A1914" s="15">
        <v>1639059601</v>
      </c>
      <c r="B1914" s="16" t="s">
        <v>4237</v>
      </c>
      <c r="C1914" s="53">
        <v>1284639338</v>
      </c>
      <c r="D1914" s="53">
        <v>0</v>
      </c>
    </row>
    <row r="1915" spans="1:4">
      <c r="A1915" s="15">
        <v>1639059602</v>
      </c>
      <c r="B1915" s="16" t="s">
        <v>1091</v>
      </c>
      <c r="C1915" s="53">
        <v>397926000</v>
      </c>
      <c r="D1915" s="53">
        <v>0</v>
      </c>
    </row>
    <row r="1916" spans="1:4">
      <c r="A1916" s="15">
        <v>1639059603</v>
      </c>
      <c r="B1916" s="16" t="s">
        <v>4237</v>
      </c>
      <c r="C1916" s="53">
        <v>8951052</v>
      </c>
      <c r="D1916" s="53">
        <v>0</v>
      </c>
    </row>
    <row r="1917" spans="1:4">
      <c r="A1917" s="15">
        <v>1639059700</v>
      </c>
      <c r="B1917" s="16" t="s">
        <v>4240</v>
      </c>
      <c r="C1917" s="53">
        <v>8664128</v>
      </c>
      <c r="D1917" s="53">
        <v>0</v>
      </c>
    </row>
    <row r="1918" spans="1:4">
      <c r="A1918" s="15">
        <v>1639059702</v>
      </c>
      <c r="B1918" s="16" t="s">
        <v>3633</v>
      </c>
      <c r="C1918" s="53">
        <v>56893951013</v>
      </c>
      <c r="D1918" s="53">
        <v>0</v>
      </c>
    </row>
    <row r="1919" spans="1:4">
      <c r="A1919" s="15">
        <v>1639059703</v>
      </c>
      <c r="B1919" s="16" t="s">
        <v>4241</v>
      </c>
      <c r="C1919" s="53">
        <v>2095452658</v>
      </c>
      <c r="D1919" s="53">
        <v>0</v>
      </c>
    </row>
    <row r="1920" spans="1:4">
      <c r="A1920" s="15">
        <v>1639059705</v>
      </c>
      <c r="B1920" s="16" t="s">
        <v>3634</v>
      </c>
      <c r="C1920" s="53">
        <v>39309954</v>
      </c>
      <c r="D1920" s="53">
        <v>0</v>
      </c>
    </row>
    <row r="1921" spans="1:4">
      <c r="A1921" s="15">
        <v>1639059706</v>
      </c>
      <c r="B1921" s="16" t="s">
        <v>3256</v>
      </c>
      <c r="C1921" s="53">
        <v>0</v>
      </c>
      <c r="D1921" s="53">
        <v>0</v>
      </c>
    </row>
    <row r="1922" spans="1:4">
      <c r="A1922" s="15">
        <v>1639059707</v>
      </c>
      <c r="B1922" s="16" t="s">
        <v>1997</v>
      </c>
      <c r="C1922" s="53">
        <v>0</v>
      </c>
      <c r="D1922" s="53">
        <v>0</v>
      </c>
    </row>
    <row r="1923" spans="1:4">
      <c r="A1923" s="15">
        <v>1639059708</v>
      </c>
      <c r="B1923" s="16" t="s">
        <v>1997</v>
      </c>
      <c r="C1923" s="53">
        <v>45220000</v>
      </c>
      <c r="D1923" s="53">
        <v>0</v>
      </c>
    </row>
    <row r="1924" spans="1:4">
      <c r="A1924" s="15">
        <v>1639059709</v>
      </c>
      <c r="B1924" s="16" t="s">
        <v>1092</v>
      </c>
      <c r="C1924" s="53">
        <v>120255303532</v>
      </c>
      <c r="D1924" s="53">
        <v>0</v>
      </c>
    </row>
    <row r="1925" spans="1:4">
      <c r="A1925" s="15">
        <v>1639059710</v>
      </c>
      <c r="B1925" s="16" t="s">
        <v>1093</v>
      </c>
      <c r="C1925" s="53">
        <v>170919508</v>
      </c>
      <c r="D1925" s="53">
        <v>0</v>
      </c>
    </row>
    <row r="1926" spans="1:4">
      <c r="A1926" s="15">
        <v>1639059712</v>
      </c>
      <c r="B1926" s="16" t="s">
        <v>1094</v>
      </c>
      <c r="C1926" s="53">
        <v>1221577388766</v>
      </c>
      <c r="D1926" s="53">
        <v>0</v>
      </c>
    </row>
    <row r="1927" spans="1:4">
      <c r="A1927" s="15">
        <v>1639059716</v>
      </c>
      <c r="B1927" s="16" t="s">
        <v>1338</v>
      </c>
      <c r="C1927" s="53">
        <v>634383046150</v>
      </c>
      <c r="D1927" s="53">
        <v>0</v>
      </c>
    </row>
    <row r="1928" spans="1:4">
      <c r="A1928" s="15">
        <v>1639059717</v>
      </c>
      <c r="B1928" s="16" t="s">
        <v>1095</v>
      </c>
      <c r="C1928" s="53">
        <v>3000456538</v>
      </c>
      <c r="D1928" s="53">
        <v>0</v>
      </c>
    </row>
    <row r="1929" spans="1:4">
      <c r="A1929" s="15">
        <v>1639059720</v>
      </c>
      <c r="B1929" s="16" t="s">
        <v>3635</v>
      </c>
      <c r="C1929" s="53">
        <v>12814972727</v>
      </c>
      <c r="D1929" s="53">
        <v>0</v>
      </c>
    </row>
    <row r="1930" spans="1:4">
      <c r="A1930" s="15">
        <v>1639059721</v>
      </c>
      <c r="B1930" s="16" t="s">
        <v>3636</v>
      </c>
      <c r="C1930" s="53">
        <v>4195869054</v>
      </c>
      <c r="D1930" s="53">
        <v>0</v>
      </c>
    </row>
    <row r="1931" spans="1:4">
      <c r="A1931" s="15">
        <v>1639059727</v>
      </c>
      <c r="B1931" s="16" t="s">
        <v>4739</v>
      </c>
      <c r="C1931" s="53">
        <v>53974575</v>
      </c>
      <c r="D1931" s="53">
        <v>0</v>
      </c>
    </row>
    <row r="1932" spans="1:4">
      <c r="A1932" s="15">
        <v>1639059730</v>
      </c>
      <c r="B1932" s="16" t="s">
        <v>3637</v>
      </c>
      <c r="C1932" s="53">
        <v>1104493688</v>
      </c>
      <c r="D1932" s="53">
        <v>0</v>
      </c>
    </row>
    <row r="1933" spans="1:4">
      <c r="A1933" s="15">
        <v>1639059731</v>
      </c>
      <c r="B1933" s="16" t="s">
        <v>1998</v>
      </c>
      <c r="C1933" s="53">
        <v>0</v>
      </c>
      <c r="D1933" s="53">
        <v>0</v>
      </c>
    </row>
    <row r="1934" spans="1:4">
      <c r="A1934" s="15">
        <v>1639059732</v>
      </c>
      <c r="B1934" s="16" t="s">
        <v>1096</v>
      </c>
      <c r="C1934" s="53">
        <v>53474432985</v>
      </c>
      <c r="D1934" s="53">
        <v>0</v>
      </c>
    </row>
    <row r="1935" spans="1:4">
      <c r="A1935" s="15">
        <v>1639059733</v>
      </c>
      <c r="B1935" s="16" t="s">
        <v>1097</v>
      </c>
      <c r="C1935" s="53">
        <v>20587678874</v>
      </c>
      <c r="D1935" s="53">
        <v>0</v>
      </c>
    </row>
    <row r="1936" spans="1:4">
      <c r="A1936" s="15">
        <v>1639059734</v>
      </c>
      <c r="B1936" s="16" t="s">
        <v>5130</v>
      </c>
      <c r="C1936" s="53">
        <v>0</v>
      </c>
      <c r="D1936" s="53">
        <v>0</v>
      </c>
    </row>
    <row r="1937" spans="1:4">
      <c r="A1937" s="15">
        <v>1639059740</v>
      </c>
      <c r="B1937" s="16" t="s">
        <v>3638</v>
      </c>
      <c r="C1937" s="53">
        <v>633220087</v>
      </c>
      <c r="D1937" s="53">
        <v>0</v>
      </c>
    </row>
    <row r="1938" spans="1:4">
      <c r="A1938" s="15">
        <v>1639059741</v>
      </c>
      <c r="B1938" s="16" t="s">
        <v>4242</v>
      </c>
      <c r="C1938" s="53">
        <v>444700616</v>
      </c>
      <c r="D1938" s="53">
        <v>0</v>
      </c>
    </row>
    <row r="1939" spans="1:4">
      <c r="A1939" s="15">
        <v>1639059742</v>
      </c>
      <c r="B1939" s="16" t="s">
        <v>1098</v>
      </c>
      <c r="C1939" s="53">
        <v>2287642478</v>
      </c>
      <c r="D1939" s="53">
        <v>0</v>
      </c>
    </row>
    <row r="1940" spans="1:4">
      <c r="A1940" s="15">
        <v>1639059744</v>
      </c>
      <c r="B1940" s="16" t="s">
        <v>1099</v>
      </c>
      <c r="C1940" s="53">
        <v>45325502231</v>
      </c>
      <c r="D1940" s="53">
        <v>0</v>
      </c>
    </row>
    <row r="1941" spans="1:4">
      <c r="A1941" s="15">
        <v>1639059746</v>
      </c>
      <c r="B1941" s="16" t="s">
        <v>4553</v>
      </c>
      <c r="C1941" s="53">
        <v>449820</v>
      </c>
      <c r="D1941" s="53">
        <v>0</v>
      </c>
    </row>
    <row r="1942" spans="1:4">
      <c r="A1942" s="15">
        <v>1639059747</v>
      </c>
      <c r="B1942" s="16" t="s">
        <v>3410</v>
      </c>
      <c r="C1942" s="53">
        <v>15795345</v>
      </c>
      <c r="D1942" s="53">
        <v>0</v>
      </c>
    </row>
    <row r="1943" spans="1:4">
      <c r="A1943" s="15">
        <v>1639059748</v>
      </c>
      <c r="B1943" s="16" t="s">
        <v>1100</v>
      </c>
      <c r="C1943" s="53">
        <v>17097546340</v>
      </c>
      <c r="D1943" s="53">
        <v>0</v>
      </c>
    </row>
    <row r="1944" spans="1:4">
      <c r="A1944" s="15">
        <v>1639059749</v>
      </c>
      <c r="B1944" s="16" t="s">
        <v>1101</v>
      </c>
      <c r="C1944" s="53">
        <v>14942631044</v>
      </c>
      <c r="D1944" s="53">
        <v>0</v>
      </c>
    </row>
    <row r="1945" spans="1:4">
      <c r="A1945" s="15">
        <v>1639059750</v>
      </c>
      <c r="B1945" s="16" t="s">
        <v>3639</v>
      </c>
      <c r="C1945" s="53">
        <v>285690271</v>
      </c>
      <c r="D1945" s="53">
        <v>0</v>
      </c>
    </row>
    <row r="1946" spans="1:4">
      <c r="A1946" s="15">
        <v>1639059751</v>
      </c>
      <c r="B1946" s="16" t="s">
        <v>1999</v>
      </c>
      <c r="C1946" s="53">
        <v>253470</v>
      </c>
      <c r="D1946" s="53">
        <v>0</v>
      </c>
    </row>
    <row r="1947" spans="1:4">
      <c r="A1947" s="15">
        <v>1639059752</v>
      </c>
      <c r="B1947" s="16" t="s">
        <v>1102</v>
      </c>
      <c r="C1947" s="53">
        <v>422806872500</v>
      </c>
      <c r="D1947" s="53">
        <v>0</v>
      </c>
    </row>
    <row r="1948" spans="1:4">
      <c r="A1948" s="15">
        <v>1639059755</v>
      </c>
      <c r="B1948" s="16" t="s">
        <v>2000</v>
      </c>
      <c r="C1948" s="53">
        <v>0</v>
      </c>
      <c r="D1948" s="53">
        <v>0</v>
      </c>
    </row>
    <row r="1949" spans="1:4">
      <c r="A1949" s="15">
        <v>1639059757</v>
      </c>
      <c r="B1949" s="16" t="s">
        <v>4243</v>
      </c>
      <c r="C1949" s="53">
        <v>16908895091</v>
      </c>
      <c r="D1949" s="53">
        <v>0</v>
      </c>
    </row>
    <row r="1950" spans="1:4">
      <c r="A1950" s="15">
        <v>1639059760</v>
      </c>
      <c r="B1950" s="16" t="s">
        <v>3640</v>
      </c>
      <c r="C1950" s="53">
        <v>2003770618</v>
      </c>
      <c r="D1950" s="53">
        <v>0</v>
      </c>
    </row>
    <row r="1951" spans="1:4">
      <c r="A1951" s="15">
        <v>1639059761</v>
      </c>
      <c r="B1951" s="16" t="s">
        <v>3641</v>
      </c>
      <c r="C1951" s="53">
        <v>393360029</v>
      </c>
      <c r="D1951" s="53">
        <v>0</v>
      </c>
    </row>
    <row r="1952" spans="1:4">
      <c r="A1952" s="15">
        <v>1639059771</v>
      </c>
      <c r="B1952" s="16" t="s">
        <v>3642</v>
      </c>
      <c r="C1952" s="53">
        <v>3229724869</v>
      </c>
      <c r="D1952" s="53">
        <v>0</v>
      </c>
    </row>
    <row r="1953" spans="1:4">
      <c r="A1953" s="15">
        <v>1639059775</v>
      </c>
      <c r="B1953" s="16" t="s">
        <v>1103</v>
      </c>
      <c r="C1953" s="53">
        <v>3800683254</v>
      </c>
      <c r="D1953" s="53">
        <v>0</v>
      </c>
    </row>
    <row r="1954" spans="1:4">
      <c r="A1954" s="15">
        <v>1639059788</v>
      </c>
      <c r="B1954" s="16" t="s">
        <v>1104</v>
      </c>
      <c r="C1954" s="53">
        <v>0</v>
      </c>
      <c r="D1954" s="53">
        <v>0</v>
      </c>
    </row>
    <row r="1955" spans="1:4">
      <c r="A1955" s="15">
        <v>1639059800</v>
      </c>
      <c r="B1955" s="16" t="s">
        <v>4237</v>
      </c>
      <c r="C1955" s="53">
        <v>-993475257</v>
      </c>
      <c r="D1955" s="53">
        <v>0</v>
      </c>
    </row>
    <row r="1956" spans="1:4">
      <c r="A1956" s="15">
        <v>1639101800</v>
      </c>
      <c r="B1956" s="16" t="s">
        <v>4844</v>
      </c>
      <c r="C1956" s="53">
        <v>20498772401</v>
      </c>
      <c r="D1956" s="53">
        <v>0</v>
      </c>
    </row>
    <row r="1957" spans="1:4">
      <c r="A1957" s="15">
        <v>1639109001</v>
      </c>
      <c r="B1957" s="16" t="s">
        <v>1105</v>
      </c>
      <c r="C1957" s="53">
        <v>280261527</v>
      </c>
      <c r="D1957" s="53">
        <v>0</v>
      </c>
    </row>
    <row r="1958" spans="1:4">
      <c r="A1958" s="15">
        <v>1639109006</v>
      </c>
      <c r="B1958" s="16" t="s">
        <v>1105</v>
      </c>
      <c r="C1958" s="53">
        <v>0</v>
      </c>
      <c r="D1958" s="53">
        <v>0</v>
      </c>
    </row>
    <row r="1959" spans="1:4">
      <c r="A1959" s="15">
        <v>1639109016</v>
      </c>
      <c r="B1959" s="16" t="s">
        <v>4244</v>
      </c>
      <c r="C1959" s="53">
        <v>771918343</v>
      </c>
      <c r="D1959" s="53">
        <v>0</v>
      </c>
    </row>
    <row r="1960" spans="1:4">
      <c r="A1960" s="15">
        <v>1639109402</v>
      </c>
      <c r="B1960" s="16" t="s">
        <v>1106</v>
      </c>
      <c r="C1960" s="53">
        <v>109075</v>
      </c>
      <c r="D1960" s="53">
        <v>0</v>
      </c>
    </row>
    <row r="1961" spans="1:4">
      <c r="A1961" s="15">
        <v>1639109501</v>
      </c>
      <c r="B1961" s="16" t="s">
        <v>2001</v>
      </c>
      <c r="C1961" s="53">
        <v>0</v>
      </c>
      <c r="D1961" s="53">
        <v>0</v>
      </c>
    </row>
    <row r="1962" spans="1:4">
      <c r="A1962" s="15">
        <v>1639109532</v>
      </c>
      <c r="B1962" s="16" t="s">
        <v>4554</v>
      </c>
      <c r="C1962" s="53">
        <v>75798</v>
      </c>
      <c r="D1962" s="53">
        <v>0</v>
      </c>
    </row>
    <row r="1963" spans="1:4">
      <c r="A1963" s="15">
        <v>1639109601</v>
      </c>
      <c r="B1963" s="16" t="s">
        <v>1105</v>
      </c>
      <c r="C1963" s="53">
        <v>243589887</v>
      </c>
      <c r="D1963" s="53">
        <v>0</v>
      </c>
    </row>
    <row r="1964" spans="1:4">
      <c r="A1964" s="15">
        <v>1639109700</v>
      </c>
      <c r="B1964" s="16" t="s">
        <v>3643</v>
      </c>
      <c r="C1964" s="53">
        <v>568294872</v>
      </c>
      <c r="D1964" s="53">
        <v>0</v>
      </c>
    </row>
    <row r="1965" spans="1:4">
      <c r="A1965" s="15">
        <v>1639109703</v>
      </c>
      <c r="B1965" s="16" t="s">
        <v>3644</v>
      </c>
      <c r="C1965" s="53">
        <v>150216324</v>
      </c>
      <c r="D1965" s="53">
        <v>0</v>
      </c>
    </row>
    <row r="1966" spans="1:4">
      <c r="A1966" s="15">
        <v>1639109710</v>
      </c>
      <c r="B1966" s="16" t="s">
        <v>1107</v>
      </c>
      <c r="C1966" s="53">
        <v>10002795</v>
      </c>
      <c r="D1966" s="53">
        <v>0</v>
      </c>
    </row>
    <row r="1967" spans="1:4">
      <c r="A1967" s="15">
        <v>1639109711</v>
      </c>
      <c r="B1967" s="16" t="s">
        <v>4245</v>
      </c>
      <c r="C1967" s="53">
        <v>78810595</v>
      </c>
      <c r="D1967" s="53">
        <v>0</v>
      </c>
    </row>
    <row r="1968" spans="1:4">
      <c r="A1968" s="15">
        <v>1639109720</v>
      </c>
      <c r="B1968" s="16" t="s">
        <v>3645</v>
      </c>
      <c r="C1968" s="53">
        <v>154880264</v>
      </c>
      <c r="D1968" s="53">
        <v>0</v>
      </c>
    </row>
    <row r="1969" spans="1:4">
      <c r="A1969" s="15">
        <v>1639109730</v>
      </c>
      <c r="B1969" s="16" t="s">
        <v>3646</v>
      </c>
      <c r="C1969" s="53">
        <v>248133835</v>
      </c>
      <c r="D1969" s="53">
        <v>0</v>
      </c>
    </row>
    <row r="1970" spans="1:4">
      <c r="A1970" s="15">
        <v>1639109731</v>
      </c>
      <c r="B1970" s="16" t="s">
        <v>3647</v>
      </c>
      <c r="C1970" s="53">
        <v>0</v>
      </c>
      <c r="D1970" s="53">
        <v>0</v>
      </c>
    </row>
    <row r="1971" spans="1:4">
      <c r="A1971" s="15">
        <v>1639109734</v>
      </c>
      <c r="B1971" s="16" t="s">
        <v>3648</v>
      </c>
      <c r="C1971" s="53">
        <v>908323168</v>
      </c>
      <c r="D1971" s="53">
        <v>0</v>
      </c>
    </row>
    <row r="1972" spans="1:4">
      <c r="A1972" s="15">
        <v>1639109740</v>
      </c>
      <c r="B1972" s="16" t="s">
        <v>2002</v>
      </c>
      <c r="C1972" s="53">
        <v>330428</v>
      </c>
      <c r="D1972" s="53">
        <v>0</v>
      </c>
    </row>
    <row r="1973" spans="1:4">
      <c r="A1973" s="15">
        <v>1639109741</v>
      </c>
      <c r="B1973" s="16" t="s">
        <v>3649</v>
      </c>
      <c r="C1973" s="53">
        <v>365306972</v>
      </c>
      <c r="D1973" s="53">
        <v>0</v>
      </c>
    </row>
    <row r="1974" spans="1:4">
      <c r="A1974" s="15">
        <v>1639109742</v>
      </c>
      <c r="B1974" s="16" t="s">
        <v>4555</v>
      </c>
      <c r="C1974" s="53">
        <v>5950000</v>
      </c>
      <c r="D1974" s="53">
        <v>0</v>
      </c>
    </row>
    <row r="1975" spans="1:4">
      <c r="A1975" s="15">
        <v>1639109750</v>
      </c>
      <c r="B1975" s="16" t="s">
        <v>3650</v>
      </c>
      <c r="C1975" s="53">
        <v>73226073</v>
      </c>
      <c r="D1975" s="53">
        <v>0</v>
      </c>
    </row>
    <row r="1976" spans="1:4">
      <c r="A1976" s="15">
        <v>1639109751</v>
      </c>
      <c r="B1976" s="16" t="s">
        <v>5097</v>
      </c>
      <c r="C1976" s="53">
        <v>0</v>
      </c>
      <c r="D1976" s="53">
        <v>0</v>
      </c>
    </row>
    <row r="1977" spans="1:4">
      <c r="A1977" s="87">
        <v>1639109755</v>
      </c>
      <c r="B1977" s="88" t="s">
        <v>2003</v>
      </c>
      <c r="C1977" s="53">
        <v>0</v>
      </c>
      <c r="D1977" s="53">
        <v>0</v>
      </c>
    </row>
    <row r="1978" spans="1:4">
      <c r="A1978" s="15">
        <v>1639109760</v>
      </c>
      <c r="B1978" s="16" t="s">
        <v>3651</v>
      </c>
      <c r="C1978" s="53">
        <v>410254</v>
      </c>
      <c r="D1978" s="53">
        <v>0</v>
      </c>
    </row>
    <row r="1979" spans="1:4">
      <c r="A1979" s="15">
        <v>1639109762</v>
      </c>
      <c r="B1979" s="16" t="s">
        <v>3411</v>
      </c>
      <c r="C1979" s="53">
        <v>0</v>
      </c>
      <c r="D1979" s="53">
        <v>0</v>
      </c>
    </row>
    <row r="1980" spans="1:4">
      <c r="A1980" s="15">
        <v>1639109764</v>
      </c>
      <c r="B1980" s="16" t="s">
        <v>3652</v>
      </c>
      <c r="C1980" s="53">
        <v>2859139</v>
      </c>
      <c r="D1980" s="53">
        <v>0</v>
      </c>
    </row>
    <row r="1981" spans="1:4">
      <c r="A1981" s="15">
        <v>1639109771</v>
      </c>
      <c r="B1981" s="16" t="s">
        <v>3653</v>
      </c>
      <c r="C1981" s="53">
        <v>115860585</v>
      </c>
      <c r="D1981" s="53">
        <v>0</v>
      </c>
    </row>
    <row r="1982" spans="1:4">
      <c r="A1982" s="15">
        <v>1639109780</v>
      </c>
      <c r="B1982" s="16" t="s">
        <v>2004</v>
      </c>
      <c r="C1982" s="53">
        <v>0</v>
      </c>
      <c r="D1982" s="53">
        <v>0</v>
      </c>
    </row>
    <row r="1983" spans="1:4">
      <c r="A1983" s="15">
        <v>1639109800</v>
      </c>
      <c r="B1983" s="16" t="s">
        <v>1105</v>
      </c>
      <c r="C1983" s="53">
        <v>50145028</v>
      </c>
      <c r="D1983" s="53">
        <v>0</v>
      </c>
    </row>
    <row r="1984" spans="1:4">
      <c r="A1984" s="15">
        <v>1639151800</v>
      </c>
      <c r="B1984" s="16" t="s">
        <v>4845</v>
      </c>
      <c r="C1984" s="53">
        <v>54035393198</v>
      </c>
      <c r="D1984" s="53">
        <v>0</v>
      </c>
    </row>
    <row r="1985" spans="1:4">
      <c r="A1985" s="15">
        <v>1639159001</v>
      </c>
      <c r="B1985" s="16" t="s">
        <v>4246</v>
      </c>
      <c r="C1985" s="53">
        <v>359281128</v>
      </c>
      <c r="D1985" s="53">
        <v>0</v>
      </c>
    </row>
    <row r="1986" spans="1:4">
      <c r="A1986" s="15">
        <v>1639159016</v>
      </c>
      <c r="B1986" s="16" t="s">
        <v>4247</v>
      </c>
      <c r="C1986" s="53">
        <v>659312422</v>
      </c>
      <c r="D1986" s="53">
        <v>0</v>
      </c>
    </row>
    <row r="1987" spans="1:4">
      <c r="A1987" s="15">
        <v>1639159501</v>
      </c>
      <c r="B1987" s="16" t="s">
        <v>2001</v>
      </c>
      <c r="C1987" s="53">
        <v>0</v>
      </c>
      <c r="D1987" s="53">
        <v>0</v>
      </c>
    </row>
    <row r="1988" spans="1:4">
      <c r="A1988" s="15">
        <v>1639159532</v>
      </c>
      <c r="B1988" s="16" t="s">
        <v>4248</v>
      </c>
      <c r="C1988" s="53">
        <v>0</v>
      </c>
      <c r="D1988" s="53">
        <v>0</v>
      </c>
    </row>
    <row r="1989" spans="1:4">
      <c r="A1989" s="15">
        <v>1639159601</v>
      </c>
      <c r="B1989" s="16" t="s">
        <v>4246</v>
      </c>
      <c r="C1989" s="53">
        <v>71894327</v>
      </c>
      <c r="D1989" s="53">
        <v>0</v>
      </c>
    </row>
    <row r="1990" spans="1:4">
      <c r="A1990" s="15">
        <v>1639159700</v>
      </c>
      <c r="B1990" s="16" t="s">
        <v>4249</v>
      </c>
      <c r="C1990" s="53">
        <v>114552745</v>
      </c>
      <c r="D1990" s="53">
        <v>0</v>
      </c>
    </row>
    <row r="1991" spans="1:4">
      <c r="A1991" s="15">
        <v>1639159703</v>
      </c>
      <c r="B1991" s="16" t="s">
        <v>4250</v>
      </c>
      <c r="C1991" s="53">
        <v>20536880</v>
      </c>
      <c r="D1991" s="53">
        <v>0</v>
      </c>
    </row>
    <row r="1992" spans="1:4">
      <c r="A1992" s="15">
        <v>1639159709</v>
      </c>
      <c r="B1992" s="16" t="s">
        <v>3654</v>
      </c>
      <c r="C1992" s="53">
        <v>0</v>
      </c>
      <c r="D1992" s="53">
        <v>0</v>
      </c>
    </row>
    <row r="1993" spans="1:4">
      <c r="A1993" s="15">
        <v>1639159710</v>
      </c>
      <c r="B1993" s="16" t="s">
        <v>1108</v>
      </c>
      <c r="C1993" s="53">
        <v>6224794</v>
      </c>
      <c r="D1993" s="53">
        <v>0</v>
      </c>
    </row>
    <row r="1994" spans="1:4">
      <c r="A1994" s="15">
        <v>1639159711</v>
      </c>
      <c r="B1994" s="16" t="s">
        <v>3655</v>
      </c>
      <c r="C1994" s="53">
        <v>0</v>
      </c>
      <c r="D1994" s="53">
        <v>0</v>
      </c>
    </row>
    <row r="1995" spans="1:4">
      <c r="A1995" s="15">
        <v>1639159712</v>
      </c>
      <c r="B1995" s="16" t="s">
        <v>4251</v>
      </c>
      <c r="C1995" s="53">
        <v>0</v>
      </c>
      <c r="D1995" s="53">
        <v>0</v>
      </c>
    </row>
    <row r="1996" spans="1:4">
      <c r="A1996" s="15">
        <v>1639159720</v>
      </c>
      <c r="B1996" s="16" t="s">
        <v>3656</v>
      </c>
      <c r="C1996" s="53">
        <v>41535283</v>
      </c>
      <c r="D1996" s="53">
        <v>0</v>
      </c>
    </row>
    <row r="1997" spans="1:4">
      <c r="A1997" s="15">
        <v>1639159721</v>
      </c>
      <c r="B1997" s="16" t="s">
        <v>3657</v>
      </c>
      <c r="C1997" s="53">
        <v>3668955</v>
      </c>
      <c r="D1997" s="53">
        <v>0</v>
      </c>
    </row>
    <row r="1998" spans="1:4">
      <c r="A1998" s="15">
        <v>1639159730</v>
      </c>
      <c r="B1998" s="16" t="s">
        <v>3658</v>
      </c>
      <c r="C1998" s="53">
        <v>108527511</v>
      </c>
      <c r="D1998" s="53">
        <v>0</v>
      </c>
    </row>
    <row r="1999" spans="1:4">
      <c r="A1999" s="15">
        <v>1639159740</v>
      </c>
      <c r="B1999" s="16" t="s">
        <v>2005</v>
      </c>
      <c r="C1999" s="53">
        <v>7251309</v>
      </c>
      <c r="D1999" s="53">
        <v>0</v>
      </c>
    </row>
    <row r="2000" spans="1:4">
      <c r="A2000" s="15">
        <v>1639159741</v>
      </c>
      <c r="B2000" s="16" t="s">
        <v>4252</v>
      </c>
      <c r="C2000" s="53">
        <v>3337621</v>
      </c>
      <c r="D2000" s="53">
        <v>0</v>
      </c>
    </row>
    <row r="2001" spans="1:4">
      <c r="A2001" s="15">
        <v>1639159742</v>
      </c>
      <c r="B2001" s="16" t="s">
        <v>3659</v>
      </c>
      <c r="C2001" s="53">
        <v>221935520</v>
      </c>
      <c r="D2001" s="53">
        <v>0</v>
      </c>
    </row>
    <row r="2002" spans="1:4">
      <c r="A2002" s="15">
        <v>1639159750</v>
      </c>
      <c r="B2002" s="16" t="s">
        <v>3660</v>
      </c>
      <c r="C2002" s="53">
        <v>23350781</v>
      </c>
      <c r="D2002" s="53">
        <v>0</v>
      </c>
    </row>
    <row r="2003" spans="1:4">
      <c r="A2003" s="15">
        <v>1639159755</v>
      </c>
      <c r="B2003" s="16" t="s">
        <v>2006</v>
      </c>
      <c r="C2003" s="53">
        <v>0</v>
      </c>
      <c r="D2003" s="53">
        <v>0</v>
      </c>
    </row>
    <row r="2004" spans="1:4">
      <c r="A2004" s="15">
        <v>1639159762</v>
      </c>
      <c r="B2004" s="16" t="s">
        <v>5208</v>
      </c>
      <c r="C2004" s="53">
        <v>0</v>
      </c>
      <c r="D2004" s="53">
        <v>0</v>
      </c>
    </row>
    <row r="2005" spans="1:4">
      <c r="A2005" s="15">
        <v>1639159764</v>
      </c>
      <c r="B2005" s="16" t="s">
        <v>4740</v>
      </c>
      <c r="C2005" s="53">
        <v>0</v>
      </c>
      <c r="D2005" s="53">
        <v>0</v>
      </c>
    </row>
    <row r="2006" spans="1:4">
      <c r="A2006" s="15">
        <v>1639159770</v>
      </c>
      <c r="B2006" s="16" t="s">
        <v>3661</v>
      </c>
      <c r="C2006" s="53">
        <v>8435746067</v>
      </c>
      <c r="D2006" s="53">
        <v>0</v>
      </c>
    </row>
    <row r="2007" spans="1:4">
      <c r="A2007" s="15">
        <v>1639159780</v>
      </c>
      <c r="B2007" s="16" t="s">
        <v>3662</v>
      </c>
      <c r="C2007" s="53">
        <v>6012280</v>
      </c>
      <c r="D2007" s="53">
        <v>0</v>
      </c>
    </row>
    <row r="2008" spans="1:4">
      <c r="A2008" s="15">
        <v>1639159800</v>
      </c>
      <c r="B2008" s="16" t="s">
        <v>4246</v>
      </c>
      <c r="C2008" s="53">
        <v>-356031279</v>
      </c>
      <c r="D2008" s="53">
        <v>0</v>
      </c>
    </row>
    <row r="2009" spans="1:4">
      <c r="A2009" s="15">
        <v>1639201800</v>
      </c>
      <c r="B2009" s="16" t="s">
        <v>4846</v>
      </c>
      <c r="C2009" s="53">
        <v>-8767093194</v>
      </c>
      <c r="D2009" s="53">
        <v>0</v>
      </c>
    </row>
    <row r="2010" spans="1:4">
      <c r="A2010" s="15">
        <v>1639209001</v>
      </c>
      <c r="B2010" s="16" t="s">
        <v>4253</v>
      </c>
      <c r="C2010" s="53">
        <v>3012025868</v>
      </c>
      <c r="D2010" s="53">
        <v>0</v>
      </c>
    </row>
    <row r="2011" spans="1:4">
      <c r="A2011" s="15">
        <v>1639209016</v>
      </c>
      <c r="B2011" s="16" t="s">
        <v>4254</v>
      </c>
      <c r="C2011" s="53">
        <v>3279951784</v>
      </c>
      <c r="D2011" s="53">
        <v>0</v>
      </c>
    </row>
    <row r="2012" spans="1:4">
      <c r="A2012" s="15">
        <v>1639209360</v>
      </c>
      <c r="B2012" s="16" t="s">
        <v>3663</v>
      </c>
      <c r="C2012" s="53">
        <v>40682813</v>
      </c>
      <c r="D2012" s="53">
        <v>0</v>
      </c>
    </row>
    <row r="2013" spans="1:4">
      <c r="A2013" s="15">
        <v>1639209402</v>
      </c>
      <c r="B2013" s="16" t="s">
        <v>1109</v>
      </c>
      <c r="C2013" s="53">
        <v>3235989</v>
      </c>
      <c r="D2013" s="53">
        <v>0</v>
      </c>
    </row>
    <row r="2014" spans="1:4">
      <c r="A2014" s="15">
        <v>1639209501</v>
      </c>
      <c r="B2014" s="16" t="s">
        <v>2007</v>
      </c>
      <c r="C2014" s="53">
        <v>0</v>
      </c>
      <c r="D2014" s="53">
        <v>0</v>
      </c>
    </row>
    <row r="2015" spans="1:4">
      <c r="A2015" s="15">
        <v>1639209601</v>
      </c>
      <c r="B2015" s="16" t="s">
        <v>4253</v>
      </c>
      <c r="C2015" s="53">
        <v>338638893</v>
      </c>
      <c r="D2015" s="53">
        <v>0</v>
      </c>
    </row>
    <row r="2016" spans="1:4">
      <c r="A2016" s="15">
        <v>1639209700</v>
      </c>
      <c r="B2016" s="16" t="s">
        <v>4255</v>
      </c>
      <c r="C2016" s="53">
        <v>1057365240</v>
      </c>
      <c r="D2016" s="53">
        <v>0</v>
      </c>
    </row>
    <row r="2017" spans="1:4">
      <c r="A2017" s="15">
        <v>1639209704</v>
      </c>
      <c r="B2017" s="16" t="s">
        <v>4253</v>
      </c>
      <c r="C2017" s="53">
        <v>346047321</v>
      </c>
      <c r="D2017" s="53">
        <v>0</v>
      </c>
    </row>
    <row r="2018" spans="1:4">
      <c r="A2018" s="15">
        <v>1639209705</v>
      </c>
      <c r="B2018" s="16" t="s">
        <v>5326</v>
      </c>
      <c r="C2018" s="53">
        <v>1036098897</v>
      </c>
      <c r="D2018" s="53">
        <v>0</v>
      </c>
    </row>
    <row r="2019" spans="1:4">
      <c r="A2019" s="15">
        <v>1639209710</v>
      </c>
      <c r="B2019" s="16" t="s">
        <v>1110</v>
      </c>
      <c r="C2019" s="53">
        <v>118345754</v>
      </c>
      <c r="D2019" s="53">
        <v>0</v>
      </c>
    </row>
    <row r="2020" spans="1:4">
      <c r="A2020" s="15">
        <v>1639209711</v>
      </c>
      <c r="B2020" s="16" t="s">
        <v>4256</v>
      </c>
      <c r="C2020" s="53">
        <v>209962489</v>
      </c>
      <c r="D2020" s="53">
        <v>0</v>
      </c>
    </row>
    <row r="2021" spans="1:4">
      <c r="A2021" s="15">
        <v>1639209720</v>
      </c>
      <c r="B2021" s="16" t="s">
        <v>3664</v>
      </c>
      <c r="C2021" s="53">
        <v>539376671</v>
      </c>
      <c r="D2021" s="53">
        <v>0</v>
      </c>
    </row>
    <row r="2022" spans="1:4">
      <c r="A2022" s="15">
        <v>1639209722</v>
      </c>
      <c r="B2022" s="16" t="s">
        <v>3665</v>
      </c>
      <c r="C2022" s="53">
        <v>1103322578</v>
      </c>
      <c r="D2022" s="53">
        <v>0</v>
      </c>
    </row>
    <row r="2023" spans="1:4">
      <c r="A2023" s="15">
        <v>1639209730</v>
      </c>
      <c r="B2023" s="16" t="s">
        <v>3666</v>
      </c>
      <c r="C2023" s="53">
        <v>732454206</v>
      </c>
      <c r="D2023" s="53">
        <v>0</v>
      </c>
    </row>
    <row r="2024" spans="1:4">
      <c r="A2024" s="15">
        <v>1639209731</v>
      </c>
      <c r="B2024" s="16" t="s">
        <v>3667</v>
      </c>
      <c r="C2024" s="53">
        <v>8500005</v>
      </c>
      <c r="D2024" s="53">
        <v>0</v>
      </c>
    </row>
    <row r="2025" spans="1:4">
      <c r="A2025" s="15">
        <v>1639209740</v>
      </c>
      <c r="B2025" s="16" t="s">
        <v>3668</v>
      </c>
      <c r="C2025" s="53">
        <v>39953676</v>
      </c>
      <c r="D2025" s="53">
        <v>0</v>
      </c>
    </row>
    <row r="2026" spans="1:4">
      <c r="A2026" s="15">
        <v>1639209742</v>
      </c>
      <c r="B2026" s="16" t="s">
        <v>3669</v>
      </c>
      <c r="C2026" s="53">
        <v>146091063</v>
      </c>
      <c r="D2026" s="53">
        <v>0</v>
      </c>
    </row>
    <row r="2027" spans="1:4">
      <c r="A2027" s="15">
        <v>1639209743</v>
      </c>
      <c r="B2027" s="16" t="s">
        <v>3670</v>
      </c>
      <c r="C2027" s="53">
        <v>3822918906</v>
      </c>
      <c r="D2027" s="53">
        <v>0</v>
      </c>
    </row>
    <row r="2028" spans="1:4">
      <c r="A2028" s="15">
        <v>1639209750</v>
      </c>
      <c r="B2028" s="16" t="s">
        <v>4253</v>
      </c>
      <c r="C2028" s="53">
        <v>158172241</v>
      </c>
      <c r="D2028" s="53">
        <v>0</v>
      </c>
    </row>
    <row r="2029" spans="1:4">
      <c r="A2029" s="15">
        <v>1639209751</v>
      </c>
      <c r="B2029" s="16" t="s">
        <v>5011</v>
      </c>
      <c r="C2029" s="53">
        <v>41650</v>
      </c>
      <c r="D2029" s="53">
        <v>0</v>
      </c>
    </row>
    <row r="2030" spans="1:4">
      <c r="A2030" s="15">
        <v>1639209755</v>
      </c>
      <c r="B2030" s="16" t="s">
        <v>1111</v>
      </c>
      <c r="C2030" s="53">
        <v>0</v>
      </c>
      <c r="D2030" s="53">
        <v>0</v>
      </c>
    </row>
    <row r="2031" spans="1:4">
      <c r="A2031" s="15">
        <v>1639209760</v>
      </c>
      <c r="B2031" s="16" t="s">
        <v>3671</v>
      </c>
      <c r="C2031" s="53">
        <v>0</v>
      </c>
      <c r="D2031" s="53">
        <v>0</v>
      </c>
    </row>
    <row r="2032" spans="1:4">
      <c r="A2032" s="15">
        <v>1639209770</v>
      </c>
      <c r="B2032" s="16" t="s">
        <v>3672</v>
      </c>
      <c r="C2032" s="53">
        <v>2198177254</v>
      </c>
      <c r="D2032" s="53">
        <v>0</v>
      </c>
    </row>
    <row r="2033" spans="1:4">
      <c r="A2033" s="15">
        <v>1639209780</v>
      </c>
      <c r="B2033" s="16" t="s">
        <v>3673</v>
      </c>
      <c r="C2033" s="53">
        <v>2326960</v>
      </c>
      <c r="D2033" s="53">
        <v>0</v>
      </c>
    </row>
    <row r="2034" spans="1:4">
      <c r="A2034" s="15">
        <v>1639209800</v>
      </c>
      <c r="B2034" s="16" t="s">
        <v>4253</v>
      </c>
      <c r="C2034" s="53">
        <v>911451790</v>
      </c>
      <c r="D2034" s="53">
        <v>0</v>
      </c>
    </row>
    <row r="2035" spans="1:4">
      <c r="A2035" s="15">
        <v>1639251800</v>
      </c>
      <c r="B2035" s="16" t="s">
        <v>4847</v>
      </c>
      <c r="C2035" s="53">
        <v>-7146662579</v>
      </c>
      <c r="D2035" s="53">
        <v>0</v>
      </c>
    </row>
    <row r="2036" spans="1:4">
      <c r="A2036" s="15">
        <v>1639259001</v>
      </c>
      <c r="B2036" s="16" t="s">
        <v>1112</v>
      </c>
      <c r="C2036" s="53">
        <v>1603240078</v>
      </c>
      <c r="D2036" s="53">
        <v>0</v>
      </c>
    </row>
    <row r="2037" spans="1:4">
      <c r="A2037" s="15">
        <v>1639259007</v>
      </c>
      <c r="B2037" s="16" t="s">
        <v>1112</v>
      </c>
      <c r="C2037" s="53">
        <v>5568</v>
      </c>
      <c r="D2037" s="53">
        <v>0</v>
      </c>
    </row>
    <row r="2038" spans="1:4">
      <c r="A2038" s="15">
        <v>1639259008</v>
      </c>
      <c r="B2038" s="16" t="s">
        <v>1112</v>
      </c>
      <c r="C2038" s="53">
        <v>34803</v>
      </c>
      <c r="D2038" s="53">
        <v>0</v>
      </c>
    </row>
    <row r="2039" spans="1:4">
      <c r="A2039" s="15">
        <v>1639259016</v>
      </c>
      <c r="B2039" s="16" t="s">
        <v>4257</v>
      </c>
      <c r="C2039" s="53">
        <v>729417867</v>
      </c>
      <c r="D2039" s="53">
        <v>0</v>
      </c>
    </row>
    <row r="2040" spans="1:4">
      <c r="A2040" s="15">
        <v>1639259402</v>
      </c>
      <c r="B2040" s="16" t="s">
        <v>3412</v>
      </c>
      <c r="C2040" s="53">
        <v>0</v>
      </c>
      <c r="D2040" s="53">
        <v>0</v>
      </c>
    </row>
    <row r="2041" spans="1:4">
      <c r="A2041" s="15">
        <v>1639259501</v>
      </c>
      <c r="B2041" s="16" t="s">
        <v>1987</v>
      </c>
      <c r="C2041" s="53">
        <v>0</v>
      </c>
      <c r="D2041" s="53">
        <v>0</v>
      </c>
    </row>
    <row r="2042" spans="1:4">
      <c r="A2042" s="15">
        <v>1639259601</v>
      </c>
      <c r="B2042" s="16" t="s">
        <v>1112</v>
      </c>
      <c r="C2042" s="53">
        <v>81677213</v>
      </c>
      <c r="D2042" s="53">
        <v>0</v>
      </c>
    </row>
    <row r="2043" spans="1:4">
      <c r="A2043" s="15">
        <v>1639259700</v>
      </c>
      <c r="B2043" s="16" t="s">
        <v>1112</v>
      </c>
      <c r="C2043" s="53">
        <v>366251051</v>
      </c>
      <c r="D2043" s="53">
        <v>0</v>
      </c>
    </row>
    <row r="2044" spans="1:4">
      <c r="A2044" s="15">
        <v>1639259703</v>
      </c>
      <c r="B2044" s="16" t="s">
        <v>4258</v>
      </c>
      <c r="C2044" s="53">
        <v>22328548</v>
      </c>
      <c r="D2044" s="53">
        <v>0</v>
      </c>
    </row>
    <row r="2045" spans="1:4">
      <c r="A2045" s="15">
        <v>1639259710</v>
      </c>
      <c r="B2045" s="16" t="s">
        <v>1113</v>
      </c>
      <c r="C2045" s="53">
        <v>66324864</v>
      </c>
      <c r="D2045" s="53">
        <v>0</v>
      </c>
    </row>
    <row r="2046" spans="1:4">
      <c r="A2046" s="15">
        <v>1639259711</v>
      </c>
      <c r="B2046" s="16" t="s">
        <v>4259</v>
      </c>
      <c r="C2046" s="53">
        <v>628850</v>
      </c>
      <c r="D2046" s="53">
        <v>0</v>
      </c>
    </row>
    <row r="2047" spans="1:4">
      <c r="A2047" s="15">
        <v>1639259712</v>
      </c>
      <c r="B2047" s="16" t="s">
        <v>3674</v>
      </c>
      <c r="C2047" s="53">
        <v>81903814</v>
      </c>
      <c r="D2047" s="53">
        <v>0</v>
      </c>
    </row>
    <row r="2048" spans="1:4">
      <c r="A2048" s="15">
        <v>1639259713</v>
      </c>
      <c r="B2048" s="16" t="s">
        <v>4260</v>
      </c>
      <c r="C2048" s="53">
        <v>279369823</v>
      </c>
      <c r="D2048" s="53">
        <v>0</v>
      </c>
    </row>
    <row r="2049" spans="1:4">
      <c r="A2049" s="15">
        <v>1639259720</v>
      </c>
      <c r="B2049" s="16" t="s">
        <v>3675</v>
      </c>
      <c r="C2049" s="53">
        <v>73605550</v>
      </c>
      <c r="D2049" s="53">
        <v>0</v>
      </c>
    </row>
    <row r="2050" spans="1:4">
      <c r="A2050" s="15">
        <v>1639259722</v>
      </c>
      <c r="B2050" s="16" t="s">
        <v>3676</v>
      </c>
      <c r="C2050" s="53">
        <v>698604345</v>
      </c>
      <c r="D2050" s="53">
        <v>0</v>
      </c>
    </row>
    <row r="2051" spans="1:4">
      <c r="A2051" s="15">
        <v>1639259730</v>
      </c>
      <c r="B2051" s="16" t="s">
        <v>3677</v>
      </c>
      <c r="C2051" s="53">
        <v>235527458</v>
      </c>
      <c r="D2051" s="53">
        <v>0</v>
      </c>
    </row>
    <row r="2052" spans="1:4">
      <c r="A2052" s="15">
        <v>1639259740</v>
      </c>
      <c r="B2052" s="16" t="s">
        <v>3678</v>
      </c>
      <c r="C2052" s="53">
        <v>60726067</v>
      </c>
      <c r="D2052" s="53">
        <v>0</v>
      </c>
    </row>
    <row r="2053" spans="1:4">
      <c r="A2053" s="15">
        <v>1639259742</v>
      </c>
      <c r="B2053" s="16" t="s">
        <v>3679</v>
      </c>
      <c r="C2053" s="53">
        <v>3455370664</v>
      </c>
      <c r="D2053" s="53">
        <v>0</v>
      </c>
    </row>
    <row r="2054" spans="1:4">
      <c r="A2054" s="15">
        <v>1639259743</v>
      </c>
      <c r="B2054" s="16" t="s">
        <v>3680</v>
      </c>
      <c r="C2054" s="53">
        <v>104896737</v>
      </c>
      <c r="D2054" s="53">
        <v>0</v>
      </c>
    </row>
    <row r="2055" spans="1:4">
      <c r="A2055" s="15">
        <v>1639259750</v>
      </c>
      <c r="B2055" s="16" t="s">
        <v>3681</v>
      </c>
      <c r="C2055" s="53">
        <v>319704573</v>
      </c>
      <c r="D2055" s="53">
        <v>0</v>
      </c>
    </row>
    <row r="2056" spans="1:4">
      <c r="A2056" s="15">
        <v>1639259751</v>
      </c>
      <c r="B2056" s="16" t="s">
        <v>3682</v>
      </c>
      <c r="C2056" s="53">
        <v>6926530</v>
      </c>
      <c r="D2056" s="53">
        <v>0</v>
      </c>
    </row>
    <row r="2057" spans="1:4">
      <c r="A2057" s="15">
        <v>1639259755</v>
      </c>
      <c r="B2057" s="16" t="s">
        <v>2008</v>
      </c>
      <c r="C2057" s="53">
        <v>0</v>
      </c>
      <c r="D2057" s="53">
        <v>0</v>
      </c>
    </row>
    <row r="2058" spans="1:4">
      <c r="A2058" s="15">
        <v>1639259760</v>
      </c>
      <c r="B2058" s="16" t="s">
        <v>4741</v>
      </c>
      <c r="C2058" s="53">
        <v>203392</v>
      </c>
      <c r="D2058" s="53">
        <v>0</v>
      </c>
    </row>
    <row r="2059" spans="1:4">
      <c r="A2059" s="15">
        <v>1639259762</v>
      </c>
      <c r="B2059" s="16" t="s">
        <v>3683</v>
      </c>
      <c r="C2059" s="53">
        <v>61619211</v>
      </c>
      <c r="D2059" s="53">
        <v>0</v>
      </c>
    </row>
    <row r="2060" spans="1:4">
      <c r="A2060" s="15">
        <v>1639259770</v>
      </c>
      <c r="B2060" s="16" t="s">
        <v>3684</v>
      </c>
      <c r="C2060" s="53">
        <v>1160781367</v>
      </c>
      <c r="D2060" s="53">
        <v>0</v>
      </c>
    </row>
    <row r="2061" spans="1:4">
      <c r="A2061" s="15">
        <v>1639259780</v>
      </c>
      <c r="B2061" s="16" t="s">
        <v>3685</v>
      </c>
      <c r="C2061" s="53">
        <v>55544750</v>
      </c>
      <c r="D2061" s="53">
        <v>0</v>
      </c>
    </row>
    <row r="2062" spans="1:4">
      <c r="A2062" s="15">
        <v>1639259800</v>
      </c>
      <c r="B2062" s="16" t="s">
        <v>1112</v>
      </c>
      <c r="C2062" s="53">
        <v>386406060</v>
      </c>
      <c r="D2062" s="53">
        <v>0</v>
      </c>
    </row>
    <row r="2063" spans="1:4">
      <c r="A2063" s="15">
        <v>1670050001</v>
      </c>
      <c r="B2063" s="16" t="s">
        <v>4556</v>
      </c>
      <c r="C2063" s="53">
        <v>0</v>
      </c>
      <c r="D2063" s="53">
        <v>0</v>
      </c>
    </row>
    <row r="2064" spans="1:4">
      <c r="A2064" s="15">
        <v>1687951000</v>
      </c>
      <c r="B2064" s="16" t="s">
        <v>280</v>
      </c>
      <c r="C2064" s="53">
        <v>0</v>
      </c>
      <c r="D2064" s="53">
        <v>0</v>
      </c>
    </row>
    <row r="2065" spans="1:4">
      <c r="A2065" s="15">
        <v>1687951015</v>
      </c>
      <c r="B2065" s="16" t="s">
        <v>358</v>
      </c>
      <c r="C2065" s="53">
        <v>0</v>
      </c>
      <c r="D2065" s="53">
        <v>0</v>
      </c>
    </row>
    <row r="2066" spans="1:4">
      <c r="A2066" s="15">
        <v>1687956000</v>
      </c>
      <c r="B2066" s="16" t="s">
        <v>280</v>
      </c>
      <c r="C2066" s="53">
        <v>0</v>
      </c>
      <c r="D2066" s="53">
        <v>0</v>
      </c>
    </row>
    <row r="2067" spans="1:4">
      <c r="A2067" s="15">
        <v>1687956007</v>
      </c>
      <c r="B2067" s="16" t="s">
        <v>358</v>
      </c>
      <c r="C2067" s="53">
        <v>0</v>
      </c>
      <c r="D2067" s="53">
        <v>0</v>
      </c>
    </row>
    <row r="2068" spans="1:4">
      <c r="A2068" s="15">
        <v>1690109701</v>
      </c>
      <c r="B2068" s="16" t="s">
        <v>1114</v>
      </c>
      <c r="C2068" s="53">
        <v>346228349</v>
      </c>
      <c r="D2068" s="53">
        <v>0</v>
      </c>
    </row>
    <row r="2069" spans="1:4">
      <c r="A2069" s="15">
        <v>1690950007</v>
      </c>
      <c r="B2069" s="16" t="s">
        <v>2009</v>
      </c>
      <c r="C2069" s="53">
        <v>0</v>
      </c>
      <c r="D2069" s="53">
        <v>0</v>
      </c>
    </row>
    <row r="2070" spans="1:4">
      <c r="A2070" s="15">
        <v>1690950015</v>
      </c>
      <c r="B2070" s="16" t="s">
        <v>3686</v>
      </c>
      <c r="C2070" s="53">
        <v>8308059794</v>
      </c>
      <c r="D2070" s="53">
        <v>0</v>
      </c>
    </row>
    <row r="2071" spans="1:4">
      <c r="A2071" s="15">
        <v>1690950016</v>
      </c>
      <c r="B2071" s="16" t="s">
        <v>3687</v>
      </c>
      <c r="C2071" s="53">
        <v>1696342429</v>
      </c>
      <c r="D2071" s="53">
        <v>0</v>
      </c>
    </row>
    <row r="2072" spans="1:4">
      <c r="A2072" s="15">
        <v>1690950017</v>
      </c>
      <c r="B2072" s="16" t="s">
        <v>3688</v>
      </c>
      <c r="C2072" s="53">
        <v>-552858</v>
      </c>
      <c r="D2072" s="53">
        <v>0</v>
      </c>
    </row>
    <row r="2073" spans="1:4">
      <c r="A2073" s="15">
        <v>1690950080</v>
      </c>
      <c r="B2073" s="16" t="s">
        <v>3413</v>
      </c>
      <c r="C2073" s="53">
        <v>0</v>
      </c>
      <c r="D2073" s="53">
        <v>0</v>
      </c>
    </row>
    <row r="2074" spans="1:4">
      <c r="A2074" s="15">
        <v>1690950085</v>
      </c>
      <c r="B2074" s="16" t="s">
        <v>3689</v>
      </c>
      <c r="C2074" s="53">
        <v>1234060</v>
      </c>
      <c r="D2074" s="53">
        <v>0</v>
      </c>
    </row>
    <row r="2075" spans="1:4">
      <c r="A2075" s="15">
        <v>1690950329</v>
      </c>
      <c r="B2075" s="16" t="s">
        <v>5209</v>
      </c>
      <c r="C2075" s="53">
        <v>106800</v>
      </c>
      <c r="D2075" s="53">
        <v>0</v>
      </c>
    </row>
    <row r="2076" spans="1:4">
      <c r="A2076" s="15">
        <v>1690951000</v>
      </c>
      <c r="B2076" s="16" t="s">
        <v>280</v>
      </c>
      <c r="C2076" s="53">
        <v>26499138255</v>
      </c>
      <c r="D2076" s="53">
        <v>0</v>
      </c>
    </row>
    <row r="2077" spans="1:4">
      <c r="A2077" s="15">
        <v>1690951002</v>
      </c>
      <c r="B2077" s="16" t="s">
        <v>4261</v>
      </c>
      <c r="C2077" s="53">
        <v>8654059</v>
      </c>
      <c r="D2077" s="53">
        <v>0</v>
      </c>
    </row>
    <row r="2078" spans="1:4">
      <c r="A2078" s="15">
        <v>1690951004</v>
      </c>
      <c r="B2078" s="16" t="s">
        <v>2010</v>
      </c>
      <c r="C2078" s="53">
        <v>18086542</v>
      </c>
      <c r="D2078" s="53">
        <v>0</v>
      </c>
    </row>
    <row r="2079" spans="1:4">
      <c r="A2079" s="15">
        <v>1690951005</v>
      </c>
      <c r="B2079" s="16" t="s">
        <v>1115</v>
      </c>
      <c r="C2079" s="53">
        <v>12289586596</v>
      </c>
      <c r="D2079" s="53">
        <v>0</v>
      </c>
    </row>
    <row r="2080" spans="1:4">
      <c r="A2080" s="15">
        <v>1690951011</v>
      </c>
      <c r="B2080" s="16" t="s">
        <v>4557</v>
      </c>
      <c r="C2080" s="53">
        <v>0</v>
      </c>
      <c r="D2080" s="53">
        <v>0</v>
      </c>
    </row>
    <row r="2081" spans="1:4">
      <c r="A2081" s="15">
        <v>1690951015</v>
      </c>
      <c r="B2081" s="16" t="s">
        <v>358</v>
      </c>
      <c r="C2081" s="53">
        <v>3066386315</v>
      </c>
      <c r="D2081" s="53">
        <v>0</v>
      </c>
    </row>
    <row r="2082" spans="1:4">
      <c r="A2082" s="15">
        <v>1690951039</v>
      </c>
      <c r="B2082" s="16" t="s">
        <v>2011</v>
      </c>
      <c r="C2082" s="53">
        <v>0</v>
      </c>
      <c r="D2082" s="53">
        <v>0</v>
      </c>
    </row>
    <row r="2083" spans="1:4">
      <c r="A2083" s="15">
        <v>1690951140</v>
      </c>
      <c r="B2083" s="16" t="s">
        <v>1116</v>
      </c>
      <c r="C2083" s="53">
        <v>5390314120</v>
      </c>
      <c r="D2083" s="53">
        <v>0</v>
      </c>
    </row>
    <row r="2084" spans="1:4">
      <c r="A2084" s="15">
        <v>1690951143</v>
      </c>
      <c r="B2084" s="16" t="s">
        <v>3414</v>
      </c>
      <c r="C2084" s="53">
        <v>27007643906</v>
      </c>
      <c r="D2084" s="53">
        <v>0</v>
      </c>
    </row>
    <row r="2085" spans="1:4">
      <c r="A2085" s="15">
        <v>1690951144</v>
      </c>
      <c r="B2085" s="16" t="s">
        <v>1117</v>
      </c>
      <c r="C2085" s="53">
        <v>6208472333</v>
      </c>
      <c r="D2085" s="53">
        <v>0</v>
      </c>
    </row>
    <row r="2086" spans="1:4">
      <c r="A2086" s="15">
        <v>1690951145</v>
      </c>
      <c r="B2086" s="16" t="s">
        <v>3257</v>
      </c>
      <c r="C2086" s="53">
        <v>1393722885</v>
      </c>
      <c r="D2086" s="53">
        <v>0</v>
      </c>
    </row>
    <row r="2087" spans="1:4">
      <c r="A2087" s="15">
        <v>1690951146</v>
      </c>
      <c r="B2087" s="16" t="s">
        <v>5210</v>
      </c>
      <c r="C2087" s="53">
        <v>0</v>
      </c>
      <c r="D2087" s="53">
        <v>0</v>
      </c>
    </row>
    <row r="2088" spans="1:4">
      <c r="A2088" s="15">
        <v>1690951149</v>
      </c>
      <c r="B2088" s="16" t="s">
        <v>4262</v>
      </c>
      <c r="C2088" s="53">
        <v>0</v>
      </c>
      <c r="D2088" s="53">
        <v>0</v>
      </c>
    </row>
    <row r="2089" spans="1:4">
      <c r="A2089" s="15">
        <v>1690951150</v>
      </c>
      <c r="B2089" s="16" t="s">
        <v>5098</v>
      </c>
      <c r="C2089" s="53">
        <v>0</v>
      </c>
      <c r="D2089" s="53">
        <v>0</v>
      </c>
    </row>
    <row r="2090" spans="1:4">
      <c r="A2090" s="15">
        <v>1690951153</v>
      </c>
      <c r="B2090" s="16" t="s">
        <v>3690</v>
      </c>
      <c r="C2090" s="53">
        <v>13410308452</v>
      </c>
      <c r="D2090" s="53">
        <v>0</v>
      </c>
    </row>
    <row r="2091" spans="1:4">
      <c r="A2091" s="15">
        <v>1690951197</v>
      </c>
      <c r="B2091" s="16" t="s">
        <v>2012</v>
      </c>
      <c r="C2091" s="53">
        <v>0</v>
      </c>
      <c r="D2091" s="53">
        <v>0</v>
      </c>
    </row>
    <row r="2092" spans="1:4">
      <c r="A2092" s="15">
        <v>1690951240</v>
      </c>
      <c r="B2092" s="16" t="s">
        <v>359</v>
      </c>
      <c r="C2092" s="53">
        <v>1096858470</v>
      </c>
      <c r="D2092" s="53">
        <v>0</v>
      </c>
    </row>
    <row r="2093" spans="1:4">
      <c r="A2093" s="15">
        <v>1690951241</v>
      </c>
      <c r="B2093" s="16" t="s">
        <v>3258</v>
      </c>
      <c r="C2093" s="53">
        <v>8468614539</v>
      </c>
      <c r="D2093" s="53">
        <v>0</v>
      </c>
    </row>
    <row r="2094" spans="1:4">
      <c r="A2094" s="15">
        <v>1690951301</v>
      </c>
      <c r="B2094" s="16" t="s">
        <v>5012</v>
      </c>
      <c r="C2094" s="53">
        <v>0</v>
      </c>
      <c r="D2094" s="53">
        <v>0</v>
      </c>
    </row>
    <row r="2095" spans="1:4">
      <c r="A2095" s="15">
        <v>1690951432</v>
      </c>
      <c r="B2095" s="16" t="s">
        <v>4263</v>
      </c>
      <c r="C2095" s="53">
        <v>35729172</v>
      </c>
      <c r="D2095" s="53">
        <v>0</v>
      </c>
    </row>
    <row r="2096" spans="1:4">
      <c r="A2096" s="15">
        <v>1690951888</v>
      </c>
      <c r="B2096" s="16" t="s">
        <v>2037</v>
      </c>
      <c r="C2096" s="53">
        <v>59552152</v>
      </c>
      <c r="D2096" s="53">
        <v>0</v>
      </c>
    </row>
    <row r="2097" spans="1:4">
      <c r="A2097" s="15">
        <v>1690951999</v>
      </c>
      <c r="B2097" s="16" t="s">
        <v>2013</v>
      </c>
      <c r="C2097" s="53">
        <v>365472</v>
      </c>
      <c r="D2097" s="53">
        <v>0</v>
      </c>
    </row>
    <row r="2098" spans="1:4">
      <c r="A2098" s="15">
        <v>1690954001</v>
      </c>
      <c r="B2098" s="16" t="s">
        <v>280</v>
      </c>
      <c r="C2098" s="53">
        <v>0</v>
      </c>
      <c r="D2098" s="53">
        <v>0</v>
      </c>
    </row>
    <row r="2099" spans="1:4">
      <c r="A2099" s="15">
        <v>1690954007</v>
      </c>
      <c r="B2099" s="16" t="s">
        <v>358</v>
      </c>
      <c r="C2099" s="53">
        <v>0</v>
      </c>
      <c r="D2099" s="53">
        <v>0</v>
      </c>
    </row>
    <row r="2100" spans="1:4">
      <c r="A2100" s="15">
        <v>1690959003</v>
      </c>
      <c r="B2100" s="16" t="s">
        <v>3691</v>
      </c>
      <c r="C2100" s="53">
        <v>443558576</v>
      </c>
      <c r="D2100" s="53">
        <v>0</v>
      </c>
    </row>
    <row r="2101" spans="1:4">
      <c r="A2101" s="15">
        <v>1690959005</v>
      </c>
      <c r="B2101" s="16" t="s">
        <v>1119</v>
      </c>
      <c r="C2101" s="53">
        <v>25849979</v>
      </c>
      <c r="D2101" s="53">
        <v>0</v>
      </c>
    </row>
    <row r="2102" spans="1:4">
      <c r="A2102" s="15">
        <v>1690959011</v>
      </c>
      <c r="B2102" s="16" t="s">
        <v>1118</v>
      </c>
      <c r="C2102" s="53">
        <v>130278196</v>
      </c>
      <c r="D2102" s="53">
        <v>0</v>
      </c>
    </row>
    <row r="2103" spans="1:4">
      <c r="A2103" s="15">
        <v>1690959014</v>
      </c>
      <c r="B2103" s="16" t="s">
        <v>1118</v>
      </c>
      <c r="C2103" s="53">
        <v>0</v>
      </c>
      <c r="D2103" s="53">
        <v>0</v>
      </c>
    </row>
    <row r="2104" spans="1:4">
      <c r="A2104" s="15">
        <v>1690959020</v>
      </c>
      <c r="B2104" s="16" t="s">
        <v>1151</v>
      </c>
      <c r="C2104" s="53">
        <v>0</v>
      </c>
      <c r="D2104" s="53">
        <v>0</v>
      </c>
    </row>
    <row r="2105" spans="1:4">
      <c r="A2105" s="15">
        <v>1690959021</v>
      </c>
      <c r="B2105" s="16" t="s">
        <v>1120</v>
      </c>
      <c r="C2105" s="53">
        <v>372344631</v>
      </c>
      <c r="D2105" s="53">
        <v>0</v>
      </c>
    </row>
    <row r="2106" spans="1:4">
      <c r="A2106" s="15">
        <v>1690959077</v>
      </c>
      <c r="B2106" s="16" t="s">
        <v>1121</v>
      </c>
      <c r="C2106" s="53">
        <v>1549544583</v>
      </c>
      <c r="D2106" s="53">
        <v>0</v>
      </c>
    </row>
    <row r="2107" spans="1:4">
      <c r="A2107" s="15">
        <v>1690959079</v>
      </c>
      <c r="B2107" s="16" t="s">
        <v>1122</v>
      </c>
      <c r="C2107" s="53">
        <v>2041916864</v>
      </c>
      <c r="D2107" s="53">
        <v>0</v>
      </c>
    </row>
    <row r="2108" spans="1:4">
      <c r="A2108" s="15">
        <v>1690959080</v>
      </c>
      <c r="B2108" s="16" t="s">
        <v>1123</v>
      </c>
      <c r="C2108" s="53">
        <v>585556000</v>
      </c>
      <c r="D2108" s="53">
        <v>0</v>
      </c>
    </row>
    <row r="2109" spans="1:4">
      <c r="A2109" s="15">
        <v>1690959081</v>
      </c>
      <c r="B2109" s="16" t="s">
        <v>1124</v>
      </c>
      <c r="C2109" s="53">
        <v>3115356039</v>
      </c>
      <c r="D2109" s="53">
        <v>0</v>
      </c>
    </row>
    <row r="2110" spans="1:4">
      <c r="A2110" s="15">
        <v>1690959082</v>
      </c>
      <c r="B2110" s="16" t="s">
        <v>1125</v>
      </c>
      <c r="C2110" s="53">
        <v>73300000</v>
      </c>
      <c r="D2110" s="53">
        <v>0</v>
      </c>
    </row>
    <row r="2111" spans="1:4">
      <c r="A2111" s="15">
        <v>1690959083</v>
      </c>
      <c r="B2111" s="16" t="s">
        <v>1126</v>
      </c>
      <c r="C2111" s="53">
        <v>99994800</v>
      </c>
      <c r="D2111" s="53">
        <v>0</v>
      </c>
    </row>
    <row r="2112" spans="1:4">
      <c r="A2112" s="15">
        <v>1690959084</v>
      </c>
      <c r="B2112" s="16" t="s">
        <v>5211</v>
      </c>
      <c r="C2112" s="53">
        <v>0</v>
      </c>
      <c r="D2112" s="53">
        <v>0</v>
      </c>
    </row>
    <row r="2113" spans="1:4">
      <c r="A2113" s="15">
        <v>1690959085</v>
      </c>
      <c r="B2113" s="16" t="s">
        <v>3259</v>
      </c>
      <c r="C2113" s="53">
        <v>0</v>
      </c>
      <c r="D2113" s="53">
        <v>0</v>
      </c>
    </row>
    <row r="2114" spans="1:4">
      <c r="A2114" s="15">
        <v>1690959086</v>
      </c>
      <c r="B2114" s="16" t="s">
        <v>5212</v>
      </c>
      <c r="C2114" s="53">
        <v>0</v>
      </c>
      <c r="D2114" s="53">
        <v>0</v>
      </c>
    </row>
    <row r="2115" spans="1:4">
      <c r="A2115" s="15">
        <v>1690959087</v>
      </c>
      <c r="B2115" s="16" t="s">
        <v>5213</v>
      </c>
      <c r="C2115" s="53">
        <v>530000000</v>
      </c>
      <c r="D2115" s="53">
        <v>0</v>
      </c>
    </row>
    <row r="2116" spans="1:4">
      <c r="A2116" s="15">
        <v>1690959088</v>
      </c>
      <c r="B2116" s="16" t="s">
        <v>5214</v>
      </c>
      <c r="C2116" s="53">
        <v>2294000</v>
      </c>
      <c r="D2116" s="53">
        <v>0</v>
      </c>
    </row>
    <row r="2117" spans="1:4">
      <c r="A2117" s="15">
        <v>1690959091</v>
      </c>
      <c r="B2117" s="16" t="s">
        <v>1127</v>
      </c>
      <c r="C2117" s="53">
        <v>-1549544583</v>
      </c>
      <c r="D2117" s="53">
        <v>0</v>
      </c>
    </row>
    <row r="2118" spans="1:4">
      <c r="A2118" s="15">
        <v>1690959092</v>
      </c>
      <c r="B2118" s="16" t="s">
        <v>1128</v>
      </c>
      <c r="C2118" s="53">
        <v>1234447369</v>
      </c>
      <c r="D2118" s="53">
        <v>0</v>
      </c>
    </row>
    <row r="2119" spans="1:4">
      <c r="A2119" s="15">
        <v>1690959093</v>
      </c>
      <c r="B2119" s="16" t="s">
        <v>3415</v>
      </c>
      <c r="C2119" s="53">
        <v>293963982</v>
      </c>
      <c r="D2119" s="53">
        <v>0</v>
      </c>
    </row>
    <row r="2120" spans="1:4">
      <c r="A2120" s="15">
        <v>1690959098</v>
      </c>
      <c r="B2120" s="16" t="s">
        <v>5013</v>
      </c>
      <c r="C2120" s="53">
        <v>-293963982</v>
      </c>
      <c r="D2120" s="53">
        <v>0</v>
      </c>
    </row>
    <row r="2121" spans="1:4">
      <c r="A2121" s="15">
        <v>1690959099</v>
      </c>
      <c r="B2121" s="16" t="s">
        <v>1118</v>
      </c>
      <c r="C2121" s="53">
        <v>3532422579</v>
      </c>
      <c r="D2121" s="53">
        <v>0</v>
      </c>
    </row>
    <row r="2122" spans="1:4">
      <c r="A2122" s="15">
        <v>1690959100</v>
      </c>
      <c r="B2122" s="16" t="s">
        <v>1129</v>
      </c>
      <c r="C2122" s="53">
        <v>71370850</v>
      </c>
      <c r="D2122" s="53">
        <v>0</v>
      </c>
    </row>
    <row r="2123" spans="1:4">
      <c r="A2123" s="15">
        <v>1690959101</v>
      </c>
      <c r="B2123" s="16" t="s">
        <v>1130</v>
      </c>
      <c r="C2123" s="53">
        <v>10100010</v>
      </c>
      <c r="D2123" s="53">
        <v>0</v>
      </c>
    </row>
    <row r="2124" spans="1:4">
      <c r="A2124" s="15">
        <v>1690959102</v>
      </c>
      <c r="B2124" s="16" t="s">
        <v>1131</v>
      </c>
      <c r="C2124" s="53">
        <v>27401800</v>
      </c>
      <c r="D2124" s="53">
        <v>0</v>
      </c>
    </row>
    <row r="2125" spans="1:4">
      <c r="A2125" s="15">
        <v>1690959103</v>
      </c>
      <c r="B2125" s="16" t="s">
        <v>1132</v>
      </c>
      <c r="C2125" s="53">
        <v>9046146018</v>
      </c>
      <c r="D2125" s="53">
        <v>0</v>
      </c>
    </row>
    <row r="2126" spans="1:4">
      <c r="A2126" s="15">
        <v>1690959104</v>
      </c>
      <c r="B2126" s="16" t="s">
        <v>2015</v>
      </c>
      <c r="C2126" s="53">
        <v>0</v>
      </c>
      <c r="D2126" s="53">
        <v>0</v>
      </c>
    </row>
    <row r="2127" spans="1:4">
      <c r="A2127" s="15">
        <v>1690959122</v>
      </c>
      <c r="B2127" s="16" t="s">
        <v>1133</v>
      </c>
      <c r="C2127" s="53">
        <v>441264824</v>
      </c>
      <c r="D2127" s="53">
        <v>0</v>
      </c>
    </row>
    <row r="2128" spans="1:4">
      <c r="A2128" s="15">
        <v>1690959123</v>
      </c>
      <c r="B2128" s="16" t="s">
        <v>2014</v>
      </c>
      <c r="C2128" s="53">
        <v>0</v>
      </c>
      <c r="D2128" s="53">
        <v>0</v>
      </c>
    </row>
    <row r="2129" spans="1:4">
      <c r="A2129" s="15">
        <v>1690959135</v>
      </c>
      <c r="B2129" s="16" t="s">
        <v>1134</v>
      </c>
      <c r="C2129" s="53">
        <v>86012857</v>
      </c>
      <c r="D2129" s="53">
        <v>0</v>
      </c>
    </row>
    <row r="2130" spans="1:4">
      <c r="A2130" s="15">
        <v>1690959136</v>
      </c>
      <c r="B2130" s="16" t="s">
        <v>2016</v>
      </c>
      <c r="C2130" s="53">
        <v>9376412</v>
      </c>
      <c r="D2130" s="53">
        <v>0</v>
      </c>
    </row>
    <row r="2131" spans="1:4">
      <c r="A2131" s="15">
        <v>1690959184</v>
      </c>
      <c r="B2131" s="16" t="s">
        <v>1135</v>
      </c>
      <c r="C2131" s="53">
        <v>8114000</v>
      </c>
      <c r="D2131" s="53">
        <v>0</v>
      </c>
    </row>
    <row r="2132" spans="1:4">
      <c r="A2132" s="15">
        <v>1690959186</v>
      </c>
      <c r="B2132" s="16" t="s">
        <v>1118</v>
      </c>
      <c r="C2132" s="53">
        <v>4873242</v>
      </c>
      <c r="D2132" s="53">
        <v>0</v>
      </c>
    </row>
    <row r="2133" spans="1:4">
      <c r="A2133" s="15">
        <v>1690959201</v>
      </c>
      <c r="B2133" s="16" t="s">
        <v>1136</v>
      </c>
      <c r="C2133" s="53">
        <v>151665432</v>
      </c>
      <c r="D2133" s="53">
        <v>0</v>
      </c>
    </row>
    <row r="2134" spans="1:4">
      <c r="A2134" s="15">
        <v>1690959202</v>
      </c>
      <c r="B2134" s="16" t="s">
        <v>1133</v>
      </c>
      <c r="C2134" s="53">
        <v>21953062</v>
      </c>
      <c r="D2134" s="53">
        <v>0</v>
      </c>
    </row>
    <row r="2135" spans="1:4">
      <c r="A2135" s="15">
        <v>1690959203</v>
      </c>
      <c r="B2135" s="16" t="s">
        <v>1137</v>
      </c>
      <c r="C2135" s="53">
        <v>-151665432</v>
      </c>
      <c r="D2135" s="53">
        <v>0</v>
      </c>
    </row>
    <row r="2136" spans="1:4">
      <c r="A2136" s="15">
        <v>1690959214</v>
      </c>
      <c r="B2136" s="16" t="s">
        <v>3416</v>
      </c>
      <c r="C2136" s="53">
        <v>0</v>
      </c>
      <c r="D2136" s="53">
        <v>0</v>
      </c>
    </row>
    <row r="2137" spans="1:4">
      <c r="A2137" s="15">
        <v>1690959216</v>
      </c>
      <c r="B2137" s="16" t="s">
        <v>2017</v>
      </c>
      <c r="C2137" s="53">
        <v>0</v>
      </c>
      <c r="D2137" s="53">
        <v>0</v>
      </c>
    </row>
    <row r="2138" spans="1:4">
      <c r="A2138" s="15">
        <v>1690959281</v>
      </c>
      <c r="B2138" s="16" t="s">
        <v>1138</v>
      </c>
      <c r="C2138" s="53">
        <v>781242</v>
      </c>
      <c r="D2138" s="53">
        <v>0</v>
      </c>
    </row>
    <row r="2139" spans="1:4">
      <c r="A2139" s="15">
        <v>1690959327</v>
      </c>
      <c r="B2139" s="16" t="s">
        <v>1139</v>
      </c>
      <c r="C2139" s="53">
        <v>3373170</v>
      </c>
      <c r="D2139" s="53">
        <v>0</v>
      </c>
    </row>
    <row r="2140" spans="1:4">
      <c r="A2140" s="15">
        <v>1690959328</v>
      </c>
      <c r="B2140" s="16" t="s">
        <v>5305</v>
      </c>
      <c r="C2140" s="53">
        <v>45100</v>
      </c>
      <c r="D2140" s="53">
        <v>0</v>
      </c>
    </row>
    <row r="2141" spans="1:4">
      <c r="A2141" s="15">
        <v>1690959333</v>
      </c>
      <c r="B2141" s="16" t="s">
        <v>1140</v>
      </c>
      <c r="C2141" s="53">
        <v>-5006578</v>
      </c>
      <c r="D2141" s="53">
        <v>0</v>
      </c>
    </row>
    <row r="2142" spans="1:4">
      <c r="A2142" s="15">
        <v>1690959401</v>
      </c>
      <c r="B2142" s="16" t="s">
        <v>1141</v>
      </c>
      <c r="C2142" s="53">
        <v>31431736094</v>
      </c>
      <c r="D2142" s="53">
        <v>0</v>
      </c>
    </row>
    <row r="2143" spans="1:4">
      <c r="A2143" s="15">
        <v>1690959403</v>
      </c>
      <c r="B2143" s="16" t="s">
        <v>2018</v>
      </c>
      <c r="C2143" s="53">
        <v>2801940</v>
      </c>
      <c r="D2143" s="53">
        <v>0</v>
      </c>
    </row>
    <row r="2144" spans="1:4">
      <c r="A2144" s="15">
        <v>1690959415</v>
      </c>
      <c r="B2144" s="16" t="s">
        <v>1142</v>
      </c>
      <c r="C2144" s="53">
        <v>5538048</v>
      </c>
      <c r="D2144" s="53">
        <v>0</v>
      </c>
    </row>
    <row r="2145" spans="1:4">
      <c r="A2145" s="15">
        <v>1690959416</v>
      </c>
      <c r="B2145" s="16" t="s">
        <v>5215</v>
      </c>
      <c r="C2145" s="53">
        <v>0</v>
      </c>
      <c r="D2145" s="53">
        <v>0</v>
      </c>
    </row>
    <row r="2146" spans="1:4">
      <c r="A2146" s="15">
        <v>1690959430</v>
      </c>
      <c r="B2146" s="16" t="s">
        <v>4264</v>
      </c>
      <c r="C2146" s="53">
        <v>0</v>
      </c>
      <c r="D2146" s="53">
        <v>0</v>
      </c>
    </row>
    <row r="2147" spans="1:4">
      <c r="A2147" s="15">
        <v>1690959441</v>
      </c>
      <c r="B2147" s="16" t="s">
        <v>5014</v>
      </c>
      <c r="C2147" s="53">
        <v>1806460</v>
      </c>
      <c r="D2147" s="53">
        <v>0</v>
      </c>
    </row>
    <row r="2148" spans="1:4">
      <c r="A2148" s="15">
        <v>1690959495</v>
      </c>
      <c r="B2148" s="16" t="s">
        <v>3692</v>
      </c>
      <c r="C2148" s="53">
        <v>1679</v>
      </c>
      <c r="D2148" s="53">
        <v>0</v>
      </c>
    </row>
    <row r="2149" spans="1:4">
      <c r="A2149" s="15">
        <v>1690959496</v>
      </c>
      <c r="B2149" s="16" t="s">
        <v>1143</v>
      </c>
      <c r="C2149" s="53">
        <v>0</v>
      </c>
      <c r="D2149" s="53">
        <v>0</v>
      </c>
    </row>
    <row r="2150" spans="1:4">
      <c r="A2150" s="15">
        <v>1690959498</v>
      </c>
      <c r="B2150" s="16" t="s">
        <v>4265</v>
      </c>
      <c r="C2150" s="53">
        <v>0</v>
      </c>
      <c r="D2150" s="53">
        <v>0</v>
      </c>
    </row>
    <row r="2151" spans="1:4">
      <c r="A2151" s="15">
        <v>1690959501</v>
      </c>
      <c r="B2151" s="16" t="s">
        <v>2019</v>
      </c>
      <c r="C2151" s="53">
        <v>0</v>
      </c>
      <c r="D2151" s="53">
        <v>0</v>
      </c>
    </row>
    <row r="2152" spans="1:4">
      <c r="A2152" s="15">
        <v>1690959502</v>
      </c>
      <c r="B2152" s="16" t="s">
        <v>2020</v>
      </c>
      <c r="C2152" s="53">
        <v>0</v>
      </c>
      <c r="D2152" s="53">
        <v>0</v>
      </c>
    </row>
    <row r="2153" spans="1:4">
      <c r="A2153" s="15">
        <v>1690959505</v>
      </c>
      <c r="B2153" s="16" t="s">
        <v>2021</v>
      </c>
      <c r="C2153" s="53">
        <v>0</v>
      </c>
      <c r="D2153" s="53">
        <v>0</v>
      </c>
    </row>
    <row r="2154" spans="1:4">
      <c r="A2154" s="15">
        <v>1690959506</v>
      </c>
      <c r="B2154" s="16" t="s">
        <v>3417</v>
      </c>
      <c r="C2154" s="53">
        <v>0</v>
      </c>
      <c r="D2154" s="53">
        <v>0</v>
      </c>
    </row>
    <row r="2155" spans="1:4">
      <c r="A2155" s="15">
        <v>1690959507</v>
      </c>
      <c r="B2155" s="16" t="s">
        <v>2022</v>
      </c>
      <c r="C2155" s="53">
        <v>0</v>
      </c>
      <c r="D2155" s="53">
        <v>0</v>
      </c>
    </row>
    <row r="2156" spans="1:4">
      <c r="A2156" s="15">
        <v>1690959513</v>
      </c>
      <c r="B2156" s="16" t="s">
        <v>2021</v>
      </c>
      <c r="C2156" s="53">
        <v>0</v>
      </c>
      <c r="D2156" s="53">
        <v>0</v>
      </c>
    </row>
    <row r="2157" spans="1:4">
      <c r="A2157" s="15">
        <v>1690959515</v>
      </c>
      <c r="B2157" s="16" t="s">
        <v>2023</v>
      </c>
      <c r="C2157" s="53">
        <v>0</v>
      </c>
      <c r="D2157" s="53">
        <v>0</v>
      </c>
    </row>
    <row r="2158" spans="1:4">
      <c r="A2158" s="15">
        <v>1690959518</v>
      </c>
      <c r="B2158" s="16" t="s">
        <v>2021</v>
      </c>
      <c r="C2158" s="53">
        <v>0</v>
      </c>
      <c r="D2158" s="53">
        <v>0</v>
      </c>
    </row>
    <row r="2159" spans="1:4">
      <c r="A2159" s="15">
        <v>1690959519</v>
      </c>
      <c r="B2159" s="16" t="s">
        <v>1144</v>
      </c>
      <c r="C2159" s="53">
        <v>711424</v>
      </c>
      <c r="D2159" s="53">
        <v>0</v>
      </c>
    </row>
    <row r="2160" spans="1:4">
      <c r="A2160" s="15">
        <v>1690959520</v>
      </c>
      <c r="B2160" s="16" t="s">
        <v>2021</v>
      </c>
      <c r="C2160" s="53">
        <v>0</v>
      </c>
      <c r="D2160" s="53">
        <v>0</v>
      </c>
    </row>
    <row r="2161" spans="1:4">
      <c r="A2161" s="15">
        <v>1690959522</v>
      </c>
      <c r="B2161" s="16" t="s">
        <v>2024</v>
      </c>
      <c r="C2161" s="53">
        <v>0</v>
      </c>
      <c r="D2161" s="53">
        <v>0</v>
      </c>
    </row>
    <row r="2162" spans="1:4">
      <c r="A2162" s="15">
        <v>1690959523</v>
      </c>
      <c r="B2162" s="16" t="s">
        <v>2025</v>
      </c>
      <c r="C2162" s="53">
        <v>0</v>
      </c>
      <c r="D2162" s="53">
        <v>0</v>
      </c>
    </row>
    <row r="2163" spans="1:4">
      <c r="A2163" s="15">
        <v>1690959526</v>
      </c>
      <c r="B2163" s="16" t="s">
        <v>2021</v>
      </c>
      <c r="C2163" s="53">
        <v>0</v>
      </c>
      <c r="D2163" s="53">
        <v>0</v>
      </c>
    </row>
    <row r="2164" spans="1:4">
      <c r="A2164" s="15">
        <v>1690959527</v>
      </c>
      <c r="B2164" s="16" t="s">
        <v>2021</v>
      </c>
      <c r="C2164" s="53">
        <v>0</v>
      </c>
      <c r="D2164" s="53">
        <v>0</v>
      </c>
    </row>
    <row r="2165" spans="1:4">
      <c r="A2165" s="15">
        <v>1690959528</v>
      </c>
      <c r="B2165" s="16" t="s">
        <v>2026</v>
      </c>
      <c r="C2165" s="53">
        <v>0</v>
      </c>
      <c r="D2165" s="53">
        <v>0</v>
      </c>
    </row>
    <row r="2166" spans="1:4">
      <c r="A2166" s="15">
        <v>1690959531</v>
      </c>
      <c r="B2166" s="16" t="s">
        <v>2027</v>
      </c>
      <c r="C2166" s="53">
        <v>0</v>
      </c>
      <c r="D2166" s="53">
        <v>0</v>
      </c>
    </row>
    <row r="2167" spans="1:4">
      <c r="A2167" s="15">
        <v>1690959532</v>
      </c>
      <c r="B2167" s="16" t="s">
        <v>2028</v>
      </c>
      <c r="C2167" s="53">
        <v>0</v>
      </c>
      <c r="D2167" s="53">
        <v>0</v>
      </c>
    </row>
    <row r="2168" spans="1:4">
      <c r="A2168" s="15">
        <v>1690959536</v>
      </c>
      <c r="B2168" s="16" t="s">
        <v>2029</v>
      </c>
      <c r="C2168" s="53">
        <v>0</v>
      </c>
      <c r="D2168" s="53">
        <v>0</v>
      </c>
    </row>
    <row r="2169" spans="1:4">
      <c r="A2169" s="15">
        <v>1690959537</v>
      </c>
      <c r="B2169" s="16" t="s">
        <v>2030</v>
      </c>
      <c r="C2169" s="53">
        <v>0</v>
      </c>
      <c r="D2169" s="53">
        <v>0</v>
      </c>
    </row>
    <row r="2170" spans="1:4">
      <c r="A2170" s="15">
        <v>1690959539</v>
      </c>
      <c r="B2170" s="16" t="s">
        <v>2031</v>
      </c>
      <c r="C2170" s="53">
        <v>0</v>
      </c>
      <c r="D2170" s="53">
        <v>0</v>
      </c>
    </row>
    <row r="2171" spans="1:4">
      <c r="A2171" s="15">
        <v>1690959542</v>
      </c>
      <c r="B2171" s="16" t="s">
        <v>2032</v>
      </c>
      <c r="C2171" s="53">
        <v>0</v>
      </c>
      <c r="D2171" s="53">
        <v>0</v>
      </c>
    </row>
    <row r="2172" spans="1:4">
      <c r="A2172" s="15">
        <v>1690959544</v>
      </c>
      <c r="B2172" s="16" t="s">
        <v>2033</v>
      </c>
      <c r="C2172" s="53">
        <v>0</v>
      </c>
      <c r="D2172" s="53">
        <v>0</v>
      </c>
    </row>
    <row r="2173" spans="1:4">
      <c r="A2173" s="15">
        <v>1690959564</v>
      </c>
      <c r="B2173" s="16" t="s">
        <v>2021</v>
      </c>
      <c r="C2173" s="53">
        <v>0</v>
      </c>
      <c r="D2173" s="53">
        <v>0</v>
      </c>
    </row>
    <row r="2174" spans="1:4">
      <c r="A2174" s="15">
        <v>1690959575</v>
      </c>
      <c r="B2174" s="16" t="s">
        <v>3693</v>
      </c>
      <c r="C2174" s="53">
        <v>809192141</v>
      </c>
      <c r="D2174" s="53">
        <v>0</v>
      </c>
    </row>
    <row r="2175" spans="1:4">
      <c r="A2175" s="15">
        <v>1690959576</v>
      </c>
      <c r="B2175" s="16" t="s">
        <v>2034</v>
      </c>
      <c r="C2175" s="53">
        <v>0</v>
      </c>
      <c r="D2175" s="53">
        <v>0</v>
      </c>
    </row>
    <row r="2176" spans="1:4">
      <c r="A2176" s="15">
        <v>1690959577</v>
      </c>
      <c r="B2176" s="16" t="s">
        <v>2032</v>
      </c>
      <c r="C2176" s="53">
        <v>0</v>
      </c>
      <c r="D2176" s="53">
        <v>0</v>
      </c>
    </row>
    <row r="2177" spans="1:4">
      <c r="A2177" s="15">
        <v>1690959578</v>
      </c>
      <c r="B2177" s="16" t="s">
        <v>2035</v>
      </c>
      <c r="C2177" s="53">
        <v>0</v>
      </c>
      <c r="D2177" s="53">
        <v>0</v>
      </c>
    </row>
    <row r="2178" spans="1:4">
      <c r="A2178" s="15">
        <v>1690959579</v>
      </c>
      <c r="B2178" s="16" t="s">
        <v>2021</v>
      </c>
      <c r="C2178" s="53">
        <v>0</v>
      </c>
      <c r="D2178" s="53">
        <v>0</v>
      </c>
    </row>
    <row r="2179" spans="1:4">
      <c r="A2179" s="15">
        <v>1690959580</v>
      </c>
      <c r="B2179" s="16" t="s">
        <v>2021</v>
      </c>
      <c r="C2179" s="53">
        <v>0</v>
      </c>
      <c r="D2179" s="53">
        <v>0</v>
      </c>
    </row>
    <row r="2180" spans="1:4">
      <c r="A2180" s="15">
        <v>1690959584</v>
      </c>
      <c r="B2180" s="16" t="s">
        <v>2021</v>
      </c>
      <c r="C2180" s="53">
        <v>0</v>
      </c>
      <c r="D2180" s="53">
        <v>0</v>
      </c>
    </row>
    <row r="2181" spans="1:4">
      <c r="A2181" s="15">
        <v>1690959596</v>
      </c>
      <c r="B2181" s="16" t="s">
        <v>2036</v>
      </c>
      <c r="C2181" s="53">
        <v>0</v>
      </c>
      <c r="D2181" s="53">
        <v>0</v>
      </c>
    </row>
    <row r="2182" spans="1:4">
      <c r="A2182" s="15">
        <v>1690959601</v>
      </c>
      <c r="B2182" s="16" t="s">
        <v>3694</v>
      </c>
      <c r="C2182" s="53">
        <v>2588432</v>
      </c>
      <c r="D2182" s="53">
        <v>0</v>
      </c>
    </row>
    <row r="2183" spans="1:4">
      <c r="A2183" s="15">
        <v>1690959610</v>
      </c>
      <c r="B2183" s="16" t="s">
        <v>1133</v>
      </c>
      <c r="C2183" s="53">
        <v>3718206575</v>
      </c>
      <c r="D2183" s="53">
        <v>0</v>
      </c>
    </row>
    <row r="2184" spans="1:4">
      <c r="A2184" s="15">
        <v>1690959630</v>
      </c>
      <c r="B2184" s="16" t="s">
        <v>1145</v>
      </c>
      <c r="C2184" s="53">
        <v>5191077709</v>
      </c>
      <c r="D2184" s="53">
        <v>0</v>
      </c>
    </row>
    <row r="2185" spans="1:4">
      <c r="A2185" s="15">
        <v>1690959650</v>
      </c>
      <c r="B2185" s="16" t="s">
        <v>1146</v>
      </c>
      <c r="C2185" s="53">
        <v>63491273</v>
      </c>
      <c r="D2185" s="53">
        <v>0</v>
      </c>
    </row>
    <row r="2186" spans="1:4">
      <c r="A2186" s="15">
        <v>1690959703</v>
      </c>
      <c r="B2186" s="16" t="s">
        <v>3695</v>
      </c>
      <c r="C2186" s="53">
        <v>0</v>
      </c>
      <c r="D2186" s="53">
        <v>0</v>
      </c>
    </row>
    <row r="2187" spans="1:4">
      <c r="A2187" s="15">
        <v>1690959707</v>
      </c>
      <c r="B2187" s="16" t="s">
        <v>3696</v>
      </c>
      <c r="C2187" s="53">
        <v>288647243</v>
      </c>
      <c r="D2187" s="53">
        <v>0</v>
      </c>
    </row>
    <row r="2188" spans="1:4">
      <c r="A2188" s="15">
        <v>1690959708</v>
      </c>
      <c r="B2188" s="16" t="s">
        <v>1147</v>
      </c>
      <c r="C2188" s="53">
        <v>423376481</v>
      </c>
      <c r="D2188" s="53">
        <v>0</v>
      </c>
    </row>
    <row r="2189" spans="1:4">
      <c r="A2189" s="15">
        <v>1690959710</v>
      </c>
      <c r="B2189" s="16" t="s">
        <v>1118</v>
      </c>
      <c r="C2189" s="53">
        <v>1038436748</v>
      </c>
      <c r="D2189" s="53">
        <v>0</v>
      </c>
    </row>
    <row r="2190" spans="1:4">
      <c r="A2190" s="15">
        <v>1690959711</v>
      </c>
      <c r="B2190" s="16" t="s">
        <v>1148</v>
      </c>
      <c r="C2190" s="53">
        <v>698919397</v>
      </c>
      <c r="D2190" s="53">
        <v>0</v>
      </c>
    </row>
    <row r="2191" spans="1:4">
      <c r="A2191" s="15">
        <v>1690959713</v>
      </c>
      <c r="B2191" s="16" t="s">
        <v>1149</v>
      </c>
      <c r="C2191" s="53">
        <v>140869022</v>
      </c>
      <c r="D2191" s="53">
        <v>0</v>
      </c>
    </row>
    <row r="2192" spans="1:4">
      <c r="A2192" s="15">
        <v>1690959715</v>
      </c>
      <c r="B2192" s="16" t="s">
        <v>1150</v>
      </c>
      <c r="C2192" s="53">
        <v>2761971873</v>
      </c>
      <c r="D2192" s="53">
        <v>0</v>
      </c>
    </row>
    <row r="2193" spans="1:4">
      <c r="A2193" s="15">
        <v>1690959716</v>
      </c>
      <c r="B2193" s="16" t="s">
        <v>3697</v>
      </c>
      <c r="C2193" s="53">
        <v>473470528</v>
      </c>
      <c r="D2193" s="53">
        <v>0</v>
      </c>
    </row>
    <row r="2194" spans="1:4">
      <c r="A2194" s="15">
        <v>1690959720</v>
      </c>
      <c r="B2194" s="16" t="s">
        <v>1151</v>
      </c>
      <c r="C2194" s="53">
        <v>62395560</v>
      </c>
      <c r="D2194" s="53">
        <v>0</v>
      </c>
    </row>
    <row r="2195" spans="1:4">
      <c r="A2195" s="15">
        <v>1690959730</v>
      </c>
      <c r="B2195" s="16" t="s">
        <v>1152</v>
      </c>
      <c r="C2195" s="53">
        <v>130546645</v>
      </c>
      <c r="D2195" s="53">
        <v>0</v>
      </c>
    </row>
    <row r="2196" spans="1:4">
      <c r="A2196" s="15">
        <v>1690959745</v>
      </c>
      <c r="B2196" s="16" t="s">
        <v>3698</v>
      </c>
      <c r="C2196" s="53">
        <v>7474414</v>
      </c>
      <c r="D2196" s="53">
        <v>0</v>
      </c>
    </row>
    <row r="2197" spans="1:4">
      <c r="A2197" s="15">
        <v>1690959750</v>
      </c>
      <c r="B2197" s="16" t="s">
        <v>1118</v>
      </c>
      <c r="C2197" s="53">
        <v>232750210</v>
      </c>
      <c r="D2197" s="53">
        <v>0</v>
      </c>
    </row>
    <row r="2198" spans="1:4">
      <c r="A2198" s="15">
        <v>1690959751</v>
      </c>
      <c r="B2198" s="16" t="s">
        <v>1153</v>
      </c>
      <c r="C2198" s="53">
        <v>3171732649</v>
      </c>
      <c r="D2198" s="53">
        <v>0</v>
      </c>
    </row>
    <row r="2199" spans="1:4">
      <c r="A2199" s="15">
        <v>1690959760</v>
      </c>
      <c r="B2199" s="16" t="s">
        <v>5282</v>
      </c>
      <c r="C2199" s="53">
        <v>308230442</v>
      </c>
      <c r="D2199" s="53">
        <v>0</v>
      </c>
    </row>
    <row r="2200" spans="1:4">
      <c r="A2200" s="15">
        <v>1690959775</v>
      </c>
      <c r="B2200" s="16" t="s">
        <v>3148</v>
      </c>
      <c r="C2200" s="53">
        <v>0</v>
      </c>
      <c r="D2200" s="53">
        <v>0</v>
      </c>
    </row>
    <row r="2201" spans="1:4">
      <c r="A2201" s="15">
        <v>1690959776</v>
      </c>
      <c r="B2201" s="16" t="s">
        <v>3699</v>
      </c>
      <c r="C2201" s="53">
        <v>0</v>
      </c>
      <c r="D2201" s="53">
        <v>0</v>
      </c>
    </row>
    <row r="2202" spans="1:4">
      <c r="A2202" s="15">
        <v>1690959778</v>
      </c>
      <c r="B2202" s="16" t="s">
        <v>3149</v>
      </c>
      <c r="C2202" s="53">
        <v>0</v>
      </c>
      <c r="D2202" s="53">
        <v>0</v>
      </c>
    </row>
    <row r="2203" spans="1:4">
      <c r="A2203" s="15">
        <v>1690959780</v>
      </c>
      <c r="B2203" s="16" t="s">
        <v>4742</v>
      </c>
      <c r="C2203" s="53">
        <v>1304295</v>
      </c>
      <c r="D2203" s="53">
        <v>0</v>
      </c>
    </row>
    <row r="2204" spans="1:4">
      <c r="A2204" s="15">
        <v>1690959781</v>
      </c>
      <c r="B2204" s="16" t="s">
        <v>3700</v>
      </c>
      <c r="C2204" s="53">
        <v>130707068</v>
      </c>
      <c r="D2204" s="53">
        <v>0</v>
      </c>
    </row>
    <row r="2205" spans="1:4">
      <c r="A2205" s="15">
        <v>1690959786</v>
      </c>
      <c r="B2205" s="16" t="s">
        <v>1118</v>
      </c>
      <c r="C2205" s="53">
        <v>0</v>
      </c>
      <c r="D2205" s="53">
        <v>0</v>
      </c>
    </row>
    <row r="2206" spans="1:4">
      <c r="A2206" s="15">
        <v>1692059001</v>
      </c>
      <c r="B2206" s="16" t="s">
        <v>1154</v>
      </c>
      <c r="C2206" s="53">
        <v>-151843738</v>
      </c>
      <c r="D2206" s="53">
        <v>0</v>
      </c>
    </row>
    <row r="2207" spans="1:4">
      <c r="A2207" s="15">
        <v>1692109001</v>
      </c>
      <c r="B2207" s="16" t="s">
        <v>1155</v>
      </c>
      <c r="C2207" s="53">
        <v>-492683665</v>
      </c>
      <c r="D2207" s="53">
        <v>0</v>
      </c>
    </row>
    <row r="2208" spans="1:4">
      <c r="A2208" s="15">
        <v>1692159001</v>
      </c>
      <c r="B2208" s="16" t="s">
        <v>1156</v>
      </c>
      <c r="C2208" s="53">
        <v>-347241561</v>
      </c>
      <c r="D2208" s="53">
        <v>0</v>
      </c>
    </row>
    <row r="2209" spans="1:4">
      <c r="A2209" s="15">
        <v>1692209001</v>
      </c>
      <c r="B2209" s="16" t="s">
        <v>1157</v>
      </c>
      <c r="C2209" s="53">
        <v>-247819161</v>
      </c>
      <c r="D2209" s="53">
        <v>0</v>
      </c>
    </row>
    <row r="2210" spans="1:4">
      <c r="A2210" s="15">
        <v>1692259001</v>
      </c>
      <c r="B2210" s="16" t="s">
        <v>1158</v>
      </c>
      <c r="C2210" s="53">
        <v>-1998531860</v>
      </c>
      <c r="D2210" s="53">
        <v>0</v>
      </c>
    </row>
    <row r="2211" spans="1:4">
      <c r="A2211" s="15">
        <v>1692309001</v>
      </c>
      <c r="B2211" s="16" t="s">
        <v>4266</v>
      </c>
      <c r="C2211" s="53">
        <v>-33670139</v>
      </c>
      <c r="D2211" s="53">
        <v>0</v>
      </c>
    </row>
    <row r="2212" spans="1:4">
      <c r="A2212" s="15">
        <v>1692359001</v>
      </c>
      <c r="B2212" s="16" t="s">
        <v>4267</v>
      </c>
      <c r="C2212" s="53">
        <v>-87347864</v>
      </c>
      <c r="D2212" s="53">
        <v>0</v>
      </c>
    </row>
    <row r="2213" spans="1:4">
      <c r="A2213" s="15">
        <v>1692409001</v>
      </c>
      <c r="B2213" s="16" t="s">
        <v>4268</v>
      </c>
      <c r="C2213" s="53">
        <v>-102810418</v>
      </c>
      <c r="D2213" s="53">
        <v>0</v>
      </c>
    </row>
    <row r="2214" spans="1:4">
      <c r="A2214" s="15">
        <v>1692459001</v>
      </c>
      <c r="B2214" s="16" t="s">
        <v>1159</v>
      </c>
      <c r="C2214" s="53">
        <v>-82130384</v>
      </c>
      <c r="D2214" s="53">
        <v>0</v>
      </c>
    </row>
    <row r="2215" spans="1:4">
      <c r="A2215" s="15">
        <v>1692509001</v>
      </c>
      <c r="B2215" s="16" t="s">
        <v>4269</v>
      </c>
      <c r="C2215" s="53">
        <v>-1228087940</v>
      </c>
      <c r="D2215" s="53">
        <v>0</v>
      </c>
    </row>
    <row r="2216" spans="1:4">
      <c r="A2216" s="15">
        <v>1694109001</v>
      </c>
      <c r="B2216" s="16" t="s">
        <v>1160</v>
      </c>
      <c r="C2216" s="53">
        <v>-3377701358</v>
      </c>
      <c r="D2216" s="53">
        <v>0</v>
      </c>
    </row>
    <row r="2217" spans="1:4">
      <c r="A2217" s="15">
        <v>1694109376</v>
      </c>
      <c r="B2217" s="16" t="s">
        <v>4743</v>
      </c>
      <c r="C2217" s="53">
        <v>0</v>
      </c>
      <c r="D2217" s="53">
        <v>0</v>
      </c>
    </row>
    <row r="2218" spans="1:4">
      <c r="A2218" s="15">
        <v>1694109386</v>
      </c>
      <c r="B2218" s="16" t="s">
        <v>4744</v>
      </c>
      <c r="C2218" s="53">
        <v>0</v>
      </c>
      <c r="D2218" s="53">
        <v>0</v>
      </c>
    </row>
    <row r="2219" spans="1:4">
      <c r="A2219" s="15">
        <v>1694309001</v>
      </c>
      <c r="B2219" s="16" t="s">
        <v>1161</v>
      </c>
      <c r="C2219" s="53">
        <v>-779943905</v>
      </c>
      <c r="D2219" s="53">
        <v>0</v>
      </c>
    </row>
    <row r="2220" spans="1:4">
      <c r="A2220" s="15">
        <v>1694521888</v>
      </c>
      <c r="B2220" s="16" t="s">
        <v>1162</v>
      </c>
      <c r="C2220" s="53">
        <v>-76444492</v>
      </c>
      <c r="D2220" s="53">
        <v>0</v>
      </c>
    </row>
    <row r="2221" spans="1:4">
      <c r="A2221" s="15">
        <v>1694529001</v>
      </c>
      <c r="B2221" s="16" t="s">
        <v>1163</v>
      </c>
      <c r="C2221" s="53">
        <v>-6470904982</v>
      </c>
      <c r="D2221" s="53">
        <v>0</v>
      </c>
    </row>
    <row r="2222" spans="1:4">
      <c r="A2222" s="15">
        <v>1694531888</v>
      </c>
      <c r="B2222" s="16" t="s">
        <v>1164</v>
      </c>
      <c r="C2222" s="53">
        <v>-191693</v>
      </c>
      <c r="D2222" s="53">
        <v>0</v>
      </c>
    </row>
    <row r="2223" spans="1:4">
      <c r="A2223" s="15">
        <v>1694539001</v>
      </c>
      <c r="B2223" s="16" t="s">
        <v>4270</v>
      </c>
      <c r="C2223" s="53">
        <v>-2150415993</v>
      </c>
      <c r="D2223" s="53">
        <v>0</v>
      </c>
    </row>
    <row r="2224" spans="1:4">
      <c r="A2224" s="15">
        <v>1694549001</v>
      </c>
      <c r="B2224" s="16" t="s">
        <v>4271</v>
      </c>
      <c r="C2224" s="53">
        <v>-68099122299</v>
      </c>
      <c r="D2224" s="53">
        <v>0</v>
      </c>
    </row>
    <row r="2225" spans="1:4">
      <c r="A2225" s="15">
        <v>1694569001</v>
      </c>
      <c r="B2225" s="16" t="s">
        <v>1165</v>
      </c>
      <c r="C2225" s="53">
        <v>-34209436559</v>
      </c>
      <c r="D2225" s="53">
        <v>0</v>
      </c>
    </row>
    <row r="2226" spans="1:4">
      <c r="A2226" s="15">
        <v>1694571888</v>
      </c>
      <c r="B2226" s="16" t="s">
        <v>4272</v>
      </c>
      <c r="C2226" s="53">
        <v>0</v>
      </c>
      <c r="D2226" s="53">
        <v>0</v>
      </c>
    </row>
    <row r="2227" spans="1:4">
      <c r="A2227" s="15">
        <v>1694579001</v>
      </c>
      <c r="B2227" s="16" t="s">
        <v>4273</v>
      </c>
      <c r="C2227" s="53">
        <v>-5553131282</v>
      </c>
      <c r="D2227" s="53">
        <v>0</v>
      </c>
    </row>
    <row r="2228" spans="1:4">
      <c r="A2228" s="15">
        <v>1694621888</v>
      </c>
      <c r="B2228" s="16" t="s">
        <v>5015</v>
      </c>
      <c r="C2228" s="53">
        <v>0</v>
      </c>
      <c r="D2228" s="53">
        <v>0</v>
      </c>
    </row>
    <row r="2229" spans="1:4">
      <c r="A2229" s="15">
        <v>1694629001</v>
      </c>
      <c r="B2229" s="16" t="s">
        <v>281</v>
      </c>
      <c r="C2229" s="53">
        <v>-385907102</v>
      </c>
      <c r="D2229" s="53">
        <v>0</v>
      </c>
    </row>
    <row r="2230" spans="1:4">
      <c r="A2230" s="15">
        <v>1694629701</v>
      </c>
      <c r="B2230" s="16" t="s">
        <v>1166</v>
      </c>
      <c r="C2230" s="53">
        <v>-369487217</v>
      </c>
      <c r="D2230" s="53">
        <v>0</v>
      </c>
    </row>
    <row r="2231" spans="1:4">
      <c r="A2231" s="15">
        <v>1694629702</v>
      </c>
      <c r="B2231" s="16" t="s">
        <v>1167</v>
      </c>
      <c r="C2231" s="53">
        <v>-9046470230</v>
      </c>
      <c r="D2231" s="53">
        <v>0</v>
      </c>
    </row>
    <row r="2232" spans="1:4">
      <c r="A2232" s="15">
        <v>1694629703</v>
      </c>
      <c r="B2232" s="16" t="s">
        <v>1168</v>
      </c>
      <c r="C2232" s="53">
        <v>-24440471354</v>
      </c>
      <c r="D2232" s="53">
        <v>0</v>
      </c>
    </row>
    <row r="2233" spans="1:4">
      <c r="A2233" s="15">
        <v>1694629750</v>
      </c>
      <c r="B2233" s="16" t="s">
        <v>1169</v>
      </c>
      <c r="C2233" s="53">
        <v>-5742167845</v>
      </c>
      <c r="D2233" s="53">
        <v>0</v>
      </c>
    </row>
    <row r="2234" spans="1:4">
      <c r="A2234" s="15">
        <v>1694639001</v>
      </c>
      <c r="B2234" s="16" t="s">
        <v>1170</v>
      </c>
      <c r="C2234" s="53">
        <v>-343889444</v>
      </c>
      <c r="D2234" s="53">
        <v>0</v>
      </c>
    </row>
    <row r="2235" spans="1:4">
      <c r="A2235" s="15">
        <v>1694639701</v>
      </c>
      <c r="B2235" s="16" t="s">
        <v>1171</v>
      </c>
      <c r="C2235" s="53">
        <v>-74632872</v>
      </c>
      <c r="D2235" s="53">
        <v>0</v>
      </c>
    </row>
    <row r="2236" spans="1:4">
      <c r="A2236" s="15">
        <v>1694639702</v>
      </c>
      <c r="B2236" s="16" t="s">
        <v>1172</v>
      </c>
      <c r="C2236" s="53">
        <v>-341517524</v>
      </c>
      <c r="D2236" s="53">
        <v>0</v>
      </c>
    </row>
    <row r="2237" spans="1:4">
      <c r="A2237" s="15">
        <v>1694639703</v>
      </c>
      <c r="B2237" s="16" t="s">
        <v>1173</v>
      </c>
      <c r="C2237" s="53">
        <v>-682547025</v>
      </c>
      <c r="D2237" s="53">
        <v>0</v>
      </c>
    </row>
    <row r="2238" spans="1:4">
      <c r="A2238" s="15">
        <v>1694639752</v>
      </c>
      <c r="B2238" s="16" t="s">
        <v>1174</v>
      </c>
      <c r="C2238" s="53">
        <v>-20026562</v>
      </c>
      <c r="D2238" s="53">
        <v>0</v>
      </c>
    </row>
    <row r="2239" spans="1:4">
      <c r="A2239" s="15">
        <v>1694649001</v>
      </c>
      <c r="B2239" s="16" t="s">
        <v>1175</v>
      </c>
      <c r="C2239" s="53">
        <v>-642121855</v>
      </c>
      <c r="D2239" s="53">
        <v>0</v>
      </c>
    </row>
    <row r="2240" spans="1:4">
      <c r="A2240" s="15">
        <v>1694649701</v>
      </c>
      <c r="B2240" s="16" t="s">
        <v>1176</v>
      </c>
      <c r="C2240" s="53">
        <v>-6350785696</v>
      </c>
      <c r="D2240" s="53">
        <v>0</v>
      </c>
    </row>
    <row r="2241" spans="1:4">
      <c r="A2241" s="15">
        <v>1694649703</v>
      </c>
      <c r="B2241" s="16" t="s">
        <v>1177</v>
      </c>
      <c r="C2241" s="53">
        <v>-5298899182</v>
      </c>
      <c r="D2241" s="53">
        <v>0</v>
      </c>
    </row>
    <row r="2242" spans="1:4">
      <c r="A2242" s="15">
        <v>1694649704</v>
      </c>
      <c r="B2242" s="16" t="s">
        <v>1178</v>
      </c>
      <c r="C2242" s="53">
        <v>-14993294</v>
      </c>
      <c r="D2242" s="53">
        <v>0</v>
      </c>
    </row>
    <row r="2243" spans="1:4">
      <c r="A2243" s="15">
        <v>1694649753</v>
      </c>
      <c r="B2243" s="16" t="s">
        <v>4558</v>
      </c>
      <c r="C2243" s="53">
        <v>0</v>
      </c>
      <c r="D2243" s="53">
        <v>0</v>
      </c>
    </row>
    <row r="2244" spans="1:4">
      <c r="A2244" s="15">
        <v>1694669001</v>
      </c>
      <c r="B2244" s="16" t="s">
        <v>1179</v>
      </c>
      <c r="C2244" s="53">
        <v>-7600214350</v>
      </c>
      <c r="D2244" s="53">
        <v>0</v>
      </c>
    </row>
    <row r="2245" spans="1:4">
      <c r="A2245" s="15">
        <v>1694669701</v>
      </c>
      <c r="B2245" s="16" t="s">
        <v>1180</v>
      </c>
      <c r="C2245" s="53">
        <v>-12512094852</v>
      </c>
      <c r="D2245" s="53">
        <v>0</v>
      </c>
    </row>
    <row r="2246" spans="1:4">
      <c r="A2246" s="15">
        <v>1694669704</v>
      </c>
      <c r="B2246" s="16" t="s">
        <v>1181</v>
      </c>
      <c r="C2246" s="53">
        <v>-3096113663</v>
      </c>
      <c r="D2246" s="53">
        <v>0</v>
      </c>
    </row>
    <row r="2247" spans="1:4">
      <c r="A2247" s="15">
        <v>1694669705</v>
      </c>
      <c r="B2247" s="16" t="s">
        <v>1182</v>
      </c>
      <c r="C2247" s="53">
        <v>-6896737690</v>
      </c>
      <c r="D2247" s="53">
        <v>0</v>
      </c>
    </row>
    <row r="2248" spans="1:4">
      <c r="A2248" s="15">
        <v>1694669754</v>
      </c>
      <c r="B2248" s="16" t="s">
        <v>1183</v>
      </c>
      <c r="C2248" s="53">
        <v>-345197500</v>
      </c>
      <c r="D2248" s="53">
        <v>0</v>
      </c>
    </row>
    <row r="2249" spans="1:4">
      <c r="A2249" s="15">
        <v>1694679001</v>
      </c>
      <c r="B2249" s="16" t="s">
        <v>1184</v>
      </c>
      <c r="C2249" s="53">
        <v>-2744493080</v>
      </c>
      <c r="D2249" s="53">
        <v>0</v>
      </c>
    </row>
    <row r="2250" spans="1:4">
      <c r="A2250" s="15">
        <v>1694679701</v>
      </c>
      <c r="B2250" s="16" t="s">
        <v>1185</v>
      </c>
      <c r="C2250" s="53">
        <v>-7215700965</v>
      </c>
      <c r="D2250" s="53">
        <v>0</v>
      </c>
    </row>
    <row r="2251" spans="1:4">
      <c r="A2251" s="15">
        <v>1694679705</v>
      </c>
      <c r="B2251" s="16" t="s">
        <v>4274</v>
      </c>
      <c r="C2251" s="53">
        <v>-441941797</v>
      </c>
      <c r="D2251" s="53">
        <v>0</v>
      </c>
    </row>
    <row r="2252" spans="1:4">
      <c r="A2252" s="15">
        <v>1694679706</v>
      </c>
      <c r="B2252" s="16" t="s">
        <v>1186</v>
      </c>
      <c r="C2252" s="53">
        <v>-2045338728</v>
      </c>
      <c r="D2252" s="53">
        <v>0</v>
      </c>
    </row>
    <row r="2253" spans="1:4">
      <c r="A2253" s="15">
        <v>1694679755</v>
      </c>
      <c r="B2253" s="16" t="s">
        <v>1187</v>
      </c>
      <c r="C2253" s="53">
        <v>-217156080</v>
      </c>
      <c r="D2253" s="53">
        <v>0</v>
      </c>
    </row>
    <row r="2254" spans="1:4">
      <c r="A2254" s="15">
        <v>1694699701</v>
      </c>
      <c r="B2254" s="16" t="s">
        <v>1188</v>
      </c>
      <c r="C2254" s="53">
        <v>-21454982</v>
      </c>
      <c r="D2254" s="53">
        <v>0</v>
      </c>
    </row>
    <row r="2255" spans="1:4">
      <c r="A2255" s="15">
        <v>1694709701</v>
      </c>
      <c r="B2255" s="16" t="s">
        <v>1189</v>
      </c>
      <c r="C2255" s="53">
        <v>-68679</v>
      </c>
      <c r="D2255" s="53">
        <v>0</v>
      </c>
    </row>
    <row r="2256" spans="1:4">
      <c r="A2256" s="15">
        <v>1694719701</v>
      </c>
      <c r="B2256" s="16" t="s">
        <v>1190</v>
      </c>
      <c r="C2256" s="53">
        <v>0</v>
      </c>
      <c r="D2256" s="53">
        <v>0</v>
      </c>
    </row>
    <row r="2257" spans="1:4">
      <c r="A2257" s="15">
        <v>1694729701</v>
      </c>
      <c r="B2257" s="16" t="s">
        <v>1191</v>
      </c>
      <c r="C2257" s="53">
        <v>-392375613</v>
      </c>
      <c r="D2257" s="53">
        <v>0</v>
      </c>
    </row>
    <row r="2258" spans="1:4">
      <c r="A2258" s="15">
        <v>1694739701</v>
      </c>
      <c r="B2258" s="16" t="s">
        <v>1192</v>
      </c>
      <c r="C2258" s="53">
        <v>-1828777</v>
      </c>
      <c r="D2258" s="53">
        <v>0</v>
      </c>
    </row>
    <row r="2259" spans="1:4">
      <c r="A2259" s="15">
        <v>1694769001</v>
      </c>
      <c r="B2259" s="16" t="s">
        <v>4275</v>
      </c>
      <c r="C2259" s="53">
        <v>-26931016</v>
      </c>
      <c r="D2259" s="53">
        <v>0</v>
      </c>
    </row>
    <row r="2260" spans="1:4">
      <c r="A2260" s="15">
        <v>1694769701</v>
      </c>
      <c r="B2260" s="16" t="s">
        <v>1193</v>
      </c>
      <c r="C2260" s="53">
        <v>-861876694</v>
      </c>
      <c r="D2260" s="53">
        <v>0</v>
      </c>
    </row>
    <row r="2261" spans="1:4">
      <c r="A2261" s="15">
        <v>1694769702</v>
      </c>
      <c r="B2261" s="16" t="s">
        <v>1194</v>
      </c>
      <c r="C2261" s="53">
        <v>-348059737</v>
      </c>
      <c r="D2261" s="53">
        <v>0</v>
      </c>
    </row>
    <row r="2262" spans="1:4">
      <c r="A2262" s="15">
        <v>1694789001</v>
      </c>
      <c r="B2262" s="16" t="s">
        <v>1195</v>
      </c>
      <c r="C2262" s="53">
        <v>-39351751</v>
      </c>
      <c r="D2262" s="53">
        <v>0</v>
      </c>
    </row>
    <row r="2263" spans="1:4">
      <c r="A2263" s="15">
        <v>1694789701</v>
      </c>
      <c r="B2263" s="16" t="s">
        <v>1196</v>
      </c>
      <c r="C2263" s="53">
        <v>-340706236</v>
      </c>
      <c r="D2263" s="53">
        <v>0</v>
      </c>
    </row>
    <row r="2264" spans="1:4">
      <c r="A2264" s="15">
        <v>1694789702</v>
      </c>
      <c r="B2264" s="16" t="s">
        <v>1197</v>
      </c>
      <c r="C2264" s="53">
        <v>-132544296</v>
      </c>
      <c r="D2264" s="53">
        <v>0</v>
      </c>
    </row>
    <row r="2265" spans="1:4">
      <c r="A2265" s="15">
        <v>1694809001</v>
      </c>
      <c r="B2265" s="16" t="s">
        <v>1198</v>
      </c>
      <c r="C2265" s="53">
        <v>-12908040</v>
      </c>
      <c r="D2265" s="53">
        <v>0</v>
      </c>
    </row>
    <row r="2266" spans="1:4">
      <c r="A2266" s="15">
        <v>1694809701</v>
      </c>
      <c r="B2266" s="16" t="s">
        <v>1199</v>
      </c>
      <c r="C2266" s="53">
        <v>-4373843572</v>
      </c>
      <c r="D2266" s="53">
        <v>0</v>
      </c>
    </row>
    <row r="2267" spans="1:4">
      <c r="A2267" s="15">
        <v>1694809702</v>
      </c>
      <c r="B2267" s="16" t="s">
        <v>1200</v>
      </c>
      <c r="C2267" s="53">
        <v>-571377825</v>
      </c>
      <c r="D2267" s="53">
        <v>0</v>
      </c>
    </row>
    <row r="2268" spans="1:4">
      <c r="A2268" s="15">
        <v>1694829001</v>
      </c>
      <c r="B2268" s="16" t="s">
        <v>1201</v>
      </c>
      <c r="C2268" s="53">
        <v>-31611116</v>
      </c>
      <c r="D2268" s="53">
        <v>0</v>
      </c>
    </row>
    <row r="2269" spans="1:4">
      <c r="A2269" s="15">
        <v>1694829701</v>
      </c>
      <c r="B2269" s="16" t="s">
        <v>1202</v>
      </c>
      <c r="C2269" s="53">
        <v>-36154138794</v>
      </c>
      <c r="D2269" s="53">
        <v>0</v>
      </c>
    </row>
    <row r="2270" spans="1:4">
      <c r="A2270" s="15">
        <v>1694829702</v>
      </c>
      <c r="B2270" s="16" t="s">
        <v>1203</v>
      </c>
      <c r="C2270" s="53">
        <v>-7716110537</v>
      </c>
      <c r="D2270" s="53">
        <v>0</v>
      </c>
    </row>
    <row r="2271" spans="1:4">
      <c r="A2271" s="15">
        <v>1694849001</v>
      </c>
      <c r="B2271" s="16" t="s">
        <v>1204</v>
      </c>
      <c r="C2271" s="53">
        <v>-3477182</v>
      </c>
      <c r="D2271" s="53">
        <v>0</v>
      </c>
    </row>
    <row r="2272" spans="1:4">
      <c r="A2272" s="15">
        <v>1694849701</v>
      </c>
      <c r="B2272" s="16" t="s">
        <v>1205</v>
      </c>
      <c r="C2272" s="53">
        <v>-17992237588</v>
      </c>
      <c r="D2272" s="53">
        <v>0</v>
      </c>
    </row>
    <row r="2273" spans="1:4">
      <c r="A2273" s="15">
        <v>1694849702</v>
      </c>
      <c r="B2273" s="16" t="s">
        <v>1206</v>
      </c>
      <c r="C2273" s="53">
        <v>-1512388605</v>
      </c>
      <c r="D2273" s="53">
        <v>0</v>
      </c>
    </row>
    <row r="2274" spans="1:4">
      <c r="A2274" s="15">
        <v>1694951000</v>
      </c>
      <c r="B2274" s="16" t="s">
        <v>2038</v>
      </c>
      <c r="C2274" s="53">
        <v>0</v>
      </c>
      <c r="D2274" s="53">
        <v>0</v>
      </c>
    </row>
    <row r="2275" spans="1:4">
      <c r="A2275" s="15">
        <v>1694959168</v>
      </c>
      <c r="B2275" s="16" t="s">
        <v>1207</v>
      </c>
      <c r="C2275" s="53">
        <v>-3979260</v>
      </c>
      <c r="D2275" s="53">
        <v>0</v>
      </c>
    </row>
    <row r="2276" spans="1:4">
      <c r="A2276" s="15">
        <v>1696109001</v>
      </c>
      <c r="B2276" s="16" t="s">
        <v>2039</v>
      </c>
      <c r="C2276" s="53">
        <v>-10592640368</v>
      </c>
      <c r="D2276" s="53">
        <v>0</v>
      </c>
    </row>
    <row r="2277" spans="1:4">
      <c r="A2277" s="15">
        <v>1696309001</v>
      </c>
      <c r="B2277" s="16" t="s">
        <v>1208</v>
      </c>
      <c r="C2277" s="53">
        <v>-40166038</v>
      </c>
      <c r="D2277" s="53">
        <v>0</v>
      </c>
    </row>
    <row r="2278" spans="1:4">
      <c r="A2278" s="15">
        <v>1696529001</v>
      </c>
      <c r="B2278" s="16" t="s">
        <v>4276</v>
      </c>
      <c r="C2278" s="53">
        <v>-8294828077</v>
      </c>
      <c r="D2278" s="53">
        <v>0</v>
      </c>
    </row>
    <row r="2279" spans="1:4">
      <c r="A2279" s="15">
        <v>1696529033</v>
      </c>
      <c r="B2279" s="16" t="s">
        <v>1209</v>
      </c>
      <c r="C2279" s="53">
        <v>-4213398</v>
      </c>
      <c r="D2279" s="53">
        <v>0</v>
      </c>
    </row>
    <row r="2280" spans="1:4">
      <c r="A2280" s="15">
        <v>1696539001</v>
      </c>
      <c r="B2280" s="16" t="s">
        <v>4277</v>
      </c>
      <c r="C2280" s="53">
        <v>-1864192110</v>
      </c>
      <c r="D2280" s="53">
        <v>0</v>
      </c>
    </row>
    <row r="2281" spans="1:4">
      <c r="A2281" s="15">
        <v>1696539034</v>
      </c>
      <c r="B2281" s="16" t="s">
        <v>1210</v>
      </c>
      <c r="C2281" s="53">
        <v>-23444</v>
      </c>
      <c r="D2281" s="53">
        <v>0</v>
      </c>
    </row>
    <row r="2282" spans="1:4">
      <c r="A2282" s="15">
        <v>1696549001</v>
      </c>
      <c r="B2282" s="16" t="s">
        <v>1211</v>
      </c>
      <c r="C2282" s="53">
        <v>-4163058996</v>
      </c>
      <c r="D2282" s="53">
        <v>0</v>
      </c>
    </row>
    <row r="2283" spans="1:4">
      <c r="A2283" s="15">
        <v>1696549035</v>
      </c>
      <c r="B2283" s="16" t="s">
        <v>1212</v>
      </c>
      <c r="C2283" s="53">
        <v>-9413</v>
      </c>
      <c r="D2283" s="53">
        <v>0</v>
      </c>
    </row>
    <row r="2284" spans="1:4">
      <c r="A2284" s="15">
        <v>1696569001</v>
      </c>
      <c r="B2284" s="16" t="s">
        <v>1213</v>
      </c>
      <c r="C2284" s="53">
        <v>-11982299431</v>
      </c>
      <c r="D2284" s="53">
        <v>0</v>
      </c>
    </row>
    <row r="2285" spans="1:4">
      <c r="A2285" s="15">
        <v>1696569036</v>
      </c>
      <c r="B2285" s="16" t="s">
        <v>1214</v>
      </c>
      <c r="C2285" s="53">
        <v>-84666</v>
      </c>
      <c r="D2285" s="53">
        <v>0</v>
      </c>
    </row>
    <row r="2286" spans="1:4">
      <c r="A2286" s="15">
        <v>1696579001</v>
      </c>
      <c r="B2286" s="16" t="s">
        <v>1215</v>
      </c>
      <c r="C2286" s="53">
        <v>-10698920504</v>
      </c>
      <c r="D2286" s="53">
        <v>0</v>
      </c>
    </row>
    <row r="2287" spans="1:4">
      <c r="A2287" s="15">
        <v>1696579037</v>
      </c>
      <c r="B2287" s="16" t="s">
        <v>1216</v>
      </c>
      <c r="C2287" s="53">
        <v>-885722</v>
      </c>
      <c r="D2287" s="53">
        <v>0</v>
      </c>
    </row>
    <row r="2288" spans="1:4">
      <c r="A2288" s="15">
        <v>1696629001</v>
      </c>
      <c r="B2288" s="16" t="s">
        <v>4278</v>
      </c>
      <c r="C2288" s="53">
        <v>-2700315812</v>
      </c>
      <c r="D2288" s="53">
        <v>0</v>
      </c>
    </row>
    <row r="2289" spans="1:4">
      <c r="A2289" s="15">
        <v>1696629038</v>
      </c>
      <c r="B2289" s="16" t="s">
        <v>1217</v>
      </c>
      <c r="C2289" s="53">
        <v>-420898</v>
      </c>
      <c r="D2289" s="53">
        <v>0</v>
      </c>
    </row>
    <row r="2290" spans="1:4">
      <c r="A2290" s="15">
        <v>1696629701</v>
      </c>
      <c r="B2290" s="16" t="s">
        <v>1218</v>
      </c>
      <c r="C2290" s="53">
        <v>-119246</v>
      </c>
      <c r="D2290" s="53">
        <v>0</v>
      </c>
    </row>
    <row r="2291" spans="1:4">
      <c r="A2291" s="15">
        <v>1696639001</v>
      </c>
      <c r="B2291" s="16" t="s">
        <v>4279</v>
      </c>
      <c r="C2291" s="53">
        <v>-764224172</v>
      </c>
      <c r="D2291" s="53">
        <v>0</v>
      </c>
    </row>
    <row r="2292" spans="1:4">
      <c r="A2292" s="15">
        <v>1696639039</v>
      </c>
      <c r="B2292" s="16" t="s">
        <v>1219</v>
      </c>
      <c r="C2292" s="53">
        <v>-1601</v>
      </c>
      <c r="D2292" s="53">
        <v>0</v>
      </c>
    </row>
    <row r="2293" spans="1:4">
      <c r="A2293" s="15">
        <v>1696639701</v>
      </c>
      <c r="B2293" s="16" t="s">
        <v>1220</v>
      </c>
      <c r="C2293" s="53">
        <v>0</v>
      </c>
      <c r="D2293" s="53">
        <v>0</v>
      </c>
    </row>
    <row r="2294" spans="1:4">
      <c r="A2294" s="15">
        <v>1696649001</v>
      </c>
      <c r="B2294" s="16" t="s">
        <v>4280</v>
      </c>
      <c r="C2294" s="53">
        <v>-1301165506</v>
      </c>
      <c r="D2294" s="53">
        <v>0</v>
      </c>
    </row>
    <row r="2295" spans="1:4">
      <c r="A2295" s="15">
        <v>1696649040</v>
      </c>
      <c r="B2295" s="16" t="s">
        <v>1221</v>
      </c>
      <c r="C2295" s="53">
        <v>-2367</v>
      </c>
      <c r="D2295" s="53">
        <v>0</v>
      </c>
    </row>
    <row r="2296" spans="1:4">
      <c r="A2296" s="15">
        <v>1696649701</v>
      </c>
      <c r="B2296" s="16" t="s">
        <v>2040</v>
      </c>
      <c r="C2296" s="53">
        <v>-523732</v>
      </c>
      <c r="D2296" s="53">
        <v>0</v>
      </c>
    </row>
    <row r="2297" spans="1:4">
      <c r="A2297" s="15">
        <v>1696669001</v>
      </c>
      <c r="B2297" s="16" t="s">
        <v>1222</v>
      </c>
      <c r="C2297" s="53">
        <v>-3028679904</v>
      </c>
      <c r="D2297" s="53">
        <v>0</v>
      </c>
    </row>
    <row r="2298" spans="1:4">
      <c r="A2298" s="15">
        <v>1696669041</v>
      </c>
      <c r="B2298" s="16" t="s">
        <v>1223</v>
      </c>
      <c r="C2298" s="53">
        <v>-15595</v>
      </c>
      <c r="D2298" s="53">
        <v>0</v>
      </c>
    </row>
    <row r="2299" spans="1:4">
      <c r="A2299" s="15">
        <v>1696669701</v>
      </c>
      <c r="B2299" s="16" t="s">
        <v>1224</v>
      </c>
      <c r="C2299" s="53">
        <v>0</v>
      </c>
      <c r="D2299" s="53">
        <v>0</v>
      </c>
    </row>
    <row r="2300" spans="1:4">
      <c r="A2300" s="15">
        <v>1696679001</v>
      </c>
      <c r="B2300" s="16" t="s">
        <v>1225</v>
      </c>
      <c r="C2300" s="53">
        <v>-5244890491</v>
      </c>
      <c r="D2300" s="53">
        <v>0</v>
      </c>
    </row>
    <row r="2301" spans="1:4">
      <c r="A2301" s="15">
        <v>1696679042</v>
      </c>
      <c r="B2301" s="16" t="s">
        <v>1226</v>
      </c>
      <c r="C2301" s="53">
        <v>-118441</v>
      </c>
      <c r="D2301" s="53">
        <v>0</v>
      </c>
    </row>
    <row r="2302" spans="1:4">
      <c r="A2302" s="15">
        <v>1696679701</v>
      </c>
      <c r="B2302" s="16" t="s">
        <v>1227</v>
      </c>
      <c r="C2302" s="53">
        <v>-12834642</v>
      </c>
      <c r="D2302" s="53">
        <v>0</v>
      </c>
    </row>
    <row r="2303" spans="1:4">
      <c r="A2303" s="15">
        <v>1696769001</v>
      </c>
      <c r="B2303" s="16" t="s">
        <v>1228</v>
      </c>
      <c r="C2303" s="53">
        <v>-73443395</v>
      </c>
      <c r="D2303" s="53">
        <v>0</v>
      </c>
    </row>
    <row r="2304" spans="1:4">
      <c r="A2304" s="15">
        <v>1696769701</v>
      </c>
      <c r="B2304" s="16" t="s">
        <v>1229</v>
      </c>
      <c r="C2304" s="53">
        <v>-28892</v>
      </c>
      <c r="D2304" s="53">
        <v>0</v>
      </c>
    </row>
    <row r="2305" spans="1:4">
      <c r="A2305" s="15">
        <v>1696789001</v>
      </c>
      <c r="B2305" s="16" t="s">
        <v>1230</v>
      </c>
      <c r="C2305" s="53">
        <v>-19536423</v>
      </c>
      <c r="D2305" s="53">
        <v>0</v>
      </c>
    </row>
    <row r="2306" spans="1:4">
      <c r="A2306" s="15">
        <v>1696789701</v>
      </c>
      <c r="B2306" s="16" t="s">
        <v>4745</v>
      </c>
      <c r="C2306" s="53">
        <v>-3624</v>
      </c>
      <c r="D2306" s="53">
        <v>0</v>
      </c>
    </row>
    <row r="2307" spans="1:4">
      <c r="A2307" s="15">
        <v>1696809001</v>
      </c>
      <c r="B2307" s="16" t="s">
        <v>1231</v>
      </c>
      <c r="C2307" s="53">
        <v>-24245717</v>
      </c>
      <c r="D2307" s="53">
        <v>0</v>
      </c>
    </row>
    <row r="2308" spans="1:4">
      <c r="A2308" s="15">
        <v>1696809701</v>
      </c>
      <c r="B2308" s="16" t="s">
        <v>5308</v>
      </c>
      <c r="C2308" s="53">
        <v>-2059764</v>
      </c>
      <c r="D2308" s="53">
        <v>0</v>
      </c>
    </row>
    <row r="2309" spans="1:4">
      <c r="A2309" s="15">
        <v>1696829001</v>
      </c>
      <c r="B2309" s="16" t="s">
        <v>1232</v>
      </c>
      <c r="C2309" s="53">
        <v>-26726807</v>
      </c>
      <c r="D2309" s="53">
        <v>0</v>
      </c>
    </row>
    <row r="2310" spans="1:4">
      <c r="A2310" s="15">
        <v>1696829701</v>
      </c>
      <c r="B2310" s="16" t="s">
        <v>1233</v>
      </c>
      <c r="C2310" s="53">
        <v>-799013</v>
      </c>
      <c r="D2310" s="53">
        <v>0</v>
      </c>
    </row>
    <row r="2311" spans="1:4">
      <c r="A2311" s="15">
        <v>1696849001</v>
      </c>
      <c r="B2311" s="16" t="s">
        <v>1234</v>
      </c>
      <c r="C2311" s="53">
        <v>-22660550</v>
      </c>
      <c r="D2311" s="53">
        <v>0</v>
      </c>
    </row>
    <row r="2312" spans="1:4">
      <c r="A2312" s="15">
        <v>1696849701</v>
      </c>
      <c r="B2312" s="16" t="s">
        <v>1235</v>
      </c>
      <c r="C2312" s="53">
        <v>-26990033</v>
      </c>
      <c r="D2312" s="53">
        <v>0</v>
      </c>
    </row>
    <row r="2313" spans="1:4">
      <c r="A2313" s="728">
        <v>1697059001</v>
      </c>
      <c r="B2313" s="16" t="s">
        <v>4281</v>
      </c>
      <c r="C2313" s="53">
        <v>-474302429</v>
      </c>
      <c r="D2313" s="53">
        <v>0</v>
      </c>
    </row>
    <row r="2314" spans="1:4">
      <c r="A2314" s="15">
        <v>1697059043</v>
      </c>
      <c r="B2314" s="16" t="s">
        <v>1236</v>
      </c>
      <c r="C2314" s="53">
        <v>-2870438</v>
      </c>
      <c r="D2314" s="53">
        <v>0</v>
      </c>
    </row>
    <row r="2315" spans="1:4">
      <c r="A2315" s="15">
        <v>1697109001</v>
      </c>
      <c r="B2315" s="16" t="s">
        <v>4282</v>
      </c>
      <c r="C2315" s="53">
        <v>-244138681</v>
      </c>
      <c r="D2315" s="53">
        <v>0</v>
      </c>
    </row>
    <row r="2316" spans="1:4">
      <c r="A2316" s="15">
        <v>1697109044</v>
      </c>
      <c r="B2316" s="16" t="s">
        <v>3208</v>
      </c>
      <c r="C2316" s="53">
        <v>-524608</v>
      </c>
      <c r="D2316" s="53">
        <v>0</v>
      </c>
    </row>
    <row r="2317" spans="1:4">
      <c r="A2317" s="15">
        <v>1697159001</v>
      </c>
      <c r="B2317" s="16" t="s">
        <v>4283</v>
      </c>
      <c r="C2317" s="53">
        <v>-440459289</v>
      </c>
      <c r="D2317" s="53">
        <v>0</v>
      </c>
    </row>
    <row r="2318" spans="1:4">
      <c r="A2318" s="15">
        <v>1697159045</v>
      </c>
      <c r="B2318" s="16" t="s">
        <v>2041</v>
      </c>
      <c r="C2318" s="53">
        <v>0</v>
      </c>
      <c r="D2318" s="53">
        <v>0</v>
      </c>
    </row>
    <row r="2319" spans="1:4">
      <c r="A2319" s="15">
        <v>1697209001</v>
      </c>
      <c r="B2319" s="16" t="s">
        <v>4284</v>
      </c>
      <c r="C2319" s="53">
        <v>-361199569</v>
      </c>
      <c r="D2319" s="53">
        <v>0</v>
      </c>
    </row>
    <row r="2320" spans="1:4">
      <c r="A2320" s="15">
        <v>1697209045</v>
      </c>
      <c r="B2320" s="16" t="s">
        <v>3209</v>
      </c>
      <c r="C2320" s="53">
        <v>0</v>
      </c>
      <c r="D2320" s="53">
        <v>0</v>
      </c>
    </row>
    <row r="2321" spans="1:4">
      <c r="A2321" s="15">
        <v>1697259001</v>
      </c>
      <c r="B2321" s="16" t="s">
        <v>4285</v>
      </c>
      <c r="C2321" s="53">
        <v>-993496840</v>
      </c>
      <c r="D2321" s="53">
        <v>0</v>
      </c>
    </row>
    <row r="2322" spans="1:4">
      <c r="A2322" s="15">
        <v>1697259045</v>
      </c>
      <c r="B2322" s="16" t="s">
        <v>5016</v>
      </c>
      <c r="C2322" s="53">
        <v>-177606</v>
      </c>
      <c r="D2322" s="53">
        <v>0</v>
      </c>
    </row>
    <row r="2323" spans="1:4">
      <c r="A2323" s="15">
        <v>1697309001</v>
      </c>
      <c r="B2323" s="16" t="s">
        <v>1237</v>
      </c>
      <c r="C2323" s="53">
        <v>-10685425</v>
      </c>
      <c r="D2323" s="53">
        <v>0</v>
      </c>
    </row>
    <row r="2324" spans="1:4">
      <c r="A2324" s="15">
        <v>1697359001</v>
      </c>
      <c r="B2324" s="16" t="s">
        <v>1238</v>
      </c>
      <c r="C2324" s="53">
        <v>-686548630</v>
      </c>
      <c r="D2324" s="53">
        <v>0</v>
      </c>
    </row>
    <row r="2325" spans="1:4">
      <c r="A2325" s="15">
        <v>1697409001</v>
      </c>
      <c r="B2325" s="16" t="s">
        <v>1239</v>
      </c>
      <c r="C2325" s="53">
        <v>-1386243311</v>
      </c>
      <c r="D2325" s="53">
        <v>0</v>
      </c>
    </row>
    <row r="2326" spans="1:4">
      <c r="A2326" s="15">
        <v>1697459001</v>
      </c>
      <c r="B2326" s="16" t="s">
        <v>1240</v>
      </c>
      <c r="C2326" s="53">
        <v>-1338757537</v>
      </c>
      <c r="D2326" s="53">
        <v>0</v>
      </c>
    </row>
    <row r="2327" spans="1:4">
      <c r="A2327" s="15">
        <v>1697509001</v>
      </c>
      <c r="B2327" s="16" t="s">
        <v>1241</v>
      </c>
      <c r="C2327" s="53">
        <v>-7268871759</v>
      </c>
      <c r="D2327" s="53">
        <v>0</v>
      </c>
    </row>
    <row r="2328" spans="1:4">
      <c r="A2328" s="15">
        <v>1698959308</v>
      </c>
      <c r="B2328" s="16" t="s">
        <v>282</v>
      </c>
      <c r="C2328" s="53">
        <v>-2083654360</v>
      </c>
      <c r="D2328" s="53">
        <v>0</v>
      </c>
    </row>
    <row r="2329" spans="1:4">
      <c r="A2329" s="15">
        <v>1698959318</v>
      </c>
      <c r="B2329" s="16" t="s">
        <v>282</v>
      </c>
      <c r="C2329" s="53">
        <v>-516868104</v>
      </c>
      <c r="D2329" s="53">
        <v>0</v>
      </c>
    </row>
    <row r="2330" spans="1:4">
      <c r="A2330" s="15">
        <v>1698959408</v>
      </c>
      <c r="B2330" s="16" t="s">
        <v>282</v>
      </c>
      <c r="C2330" s="53">
        <v>-14090964</v>
      </c>
      <c r="D2330" s="53">
        <v>0</v>
      </c>
    </row>
    <row r="2331" spans="1:4">
      <c r="A2331" s="15">
        <v>1698959806</v>
      </c>
      <c r="B2331" s="16" t="s">
        <v>282</v>
      </c>
      <c r="C2331" s="53">
        <v>-1679773250</v>
      </c>
      <c r="D2331" s="53">
        <v>0</v>
      </c>
    </row>
    <row r="2332" spans="1:4">
      <c r="A2332" s="15">
        <v>1698959808</v>
      </c>
      <c r="B2332" s="16" t="s">
        <v>282</v>
      </c>
      <c r="C2332" s="53">
        <v>-8447794261</v>
      </c>
      <c r="D2332" s="53">
        <v>0</v>
      </c>
    </row>
    <row r="2333" spans="1:4">
      <c r="A2333" s="15">
        <v>1698959818</v>
      </c>
      <c r="B2333" s="16" t="s">
        <v>282</v>
      </c>
      <c r="C2333" s="53">
        <v>-12579952094</v>
      </c>
      <c r="D2333" s="53">
        <v>0</v>
      </c>
    </row>
    <row r="2334" spans="1:4">
      <c r="A2334" s="15">
        <v>1699059001</v>
      </c>
      <c r="B2334" s="16" t="s">
        <v>4286</v>
      </c>
      <c r="C2334" s="53">
        <v>-2422135883</v>
      </c>
      <c r="D2334" s="53">
        <v>0</v>
      </c>
    </row>
    <row r="2335" spans="1:4">
      <c r="A2335" s="15">
        <v>1699059002</v>
      </c>
      <c r="B2335" s="16" t="s">
        <v>4286</v>
      </c>
      <c r="C2335" s="53">
        <v>-270647849</v>
      </c>
      <c r="D2335" s="53">
        <v>0</v>
      </c>
    </row>
    <row r="2336" spans="1:4">
      <c r="A2336" s="15">
        <v>1699059003</v>
      </c>
      <c r="B2336" s="16" t="s">
        <v>4286</v>
      </c>
      <c r="C2336" s="53">
        <v>-116032016</v>
      </c>
      <c r="D2336" s="53">
        <v>0</v>
      </c>
    </row>
    <row r="2337" spans="1:4">
      <c r="A2337" s="15">
        <v>1699059006</v>
      </c>
      <c r="B2337" s="16" t="s">
        <v>4286</v>
      </c>
      <c r="C2337" s="53">
        <v>-343070689</v>
      </c>
      <c r="D2337" s="53">
        <v>0</v>
      </c>
    </row>
    <row r="2338" spans="1:4">
      <c r="A2338" s="15">
        <v>1699059007</v>
      </c>
      <c r="B2338" s="16" t="s">
        <v>4286</v>
      </c>
      <c r="C2338" s="53">
        <v>-33236254</v>
      </c>
      <c r="D2338" s="53">
        <v>0</v>
      </c>
    </row>
    <row r="2339" spans="1:4">
      <c r="A2339" s="15">
        <v>1699059008</v>
      </c>
      <c r="B2339" s="16" t="s">
        <v>4286</v>
      </c>
      <c r="C2339" s="53">
        <v>-17490289</v>
      </c>
      <c r="D2339" s="53">
        <v>0</v>
      </c>
    </row>
    <row r="2340" spans="1:4">
      <c r="A2340" s="15">
        <v>1699059011</v>
      </c>
      <c r="B2340" s="16" t="s">
        <v>4286</v>
      </c>
      <c r="C2340" s="53">
        <v>-762388982</v>
      </c>
      <c r="D2340" s="53">
        <v>0</v>
      </c>
    </row>
    <row r="2341" spans="1:4">
      <c r="A2341" s="15">
        <v>1699059012</v>
      </c>
      <c r="B2341" s="16" t="s">
        <v>4286</v>
      </c>
      <c r="C2341" s="53">
        <v>-32277367</v>
      </c>
      <c r="D2341" s="53">
        <v>0</v>
      </c>
    </row>
    <row r="2342" spans="1:4">
      <c r="A2342" s="15">
        <v>1699059713</v>
      </c>
      <c r="B2342" s="16" t="s">
        <v>1242</v>
      </c>
      <c r="C2342" s="53">
        <v>-48937</v>
      </c>
      <c r="D2342" s="53">
        <v>0</v>
      </c>
    </row>
    <row r="2343" spans="1:4">
      <c r="A2343" s="15">
        <v>1699059714</v>
      </c>
      <c r="B2343" s="16" t="s">
        <v>4746</v>
      </c>
      <c r="C2343" s="53">
        <v>-2079</v>
      </c>
      <c r="D2343" s="53">
        <v>0</v>
      </c>
    </row>
    <row r="2344" spans="1:4">
      <c r="A2344" s="15">
        <v>1699059715</v>
      </c>
      <c r="B2344" s="16" t="s">
        <v>5309</v>
      </c>
      <c r="C2344" s="53">
        <v>-2994</v>
      </c>
      <c r="D2344" s="53">
        <v>0</v>
      </c>
    </row>
    <row r="2345" spans="1:4">
      <c r="A2345" s="15">
        <v>1699059718</v>
      </c>
      <c r="B2345" s="16" t="s">
        <v>1243</v>
      </c>
      <c r="C2345" s="53">
        <v>-104596</v>
      </c>
      <c r="D2345" s="53">
        <v>0</v>
      </c>
    </row>
    <row r="2346" spans="1:4">
      <c r="A2346" s="15">
        <v>1699059719</v>
      </c>
      <c r="B2346" s="16" t="s">
        <v>1244</v>
      </c>
      <c r="C2346" s="53">
        <v>0</v>
      </c>
      <c r="D2346" s="53">
        <v>0</v>
      </c>
    </row>
    <row r="2347" spans="1:4">
      <c r="A2347" s="15">
        <v>1699059720</v>
      </c>
      <c r="B2347" s="16" t="s">
        <v>3418</v>
      </c>
      <c r="C2347" s="53">
        <v>-10627</v>
      </c>
      <c r="D2347" s="53">
        <v>0</v>
      </c>
    </row>
    <row r="2348" spans="1:4">
      <c r="A2348" s="15">
        <v>1699151888</v>
      </c>
      <c r="B2348" s="16" t="s">
        <v>809</v>
      </c>
      <c r="C2348" s="53">
        <v>-33087314</v>
      </c>
      <c r="D2348" s="53">
        <v>0</v>
      </c>
    </row>
    <row r="2349" spans="1:4">
      <c r="A2349" s="15">
        <v>1699159001</v>
      </c>
      <c r="B2349" s="16" t="s">
        <v>4287</v>
      </c>
      <c r="C2349" s="53">
        <v>-3501846260</v>
      </c>
      <c r="D2349" s="53">
        <v>0</v>
      </c>
    </row>
    <row r="2350" spans="1:4">
      <c r="A2350" s="15">
        <v>1699159002</v>
      </c>
      <c r="B2350" s="16" t="s">
        <v>4287</v>
      </c>
      <c r="C2350" s="53">
        <v>-565811061</v>
      </c>
      <c r="D2350" s="53">
        <v>0</v>
      </c>
    </row>
    <row r="2351" spans="1:4">
      <c r="A2351" s="15">
        <v>1699159003</v>
      </c>
      <c r="B2351" s="16" t="s">
        <v>4287</v>
      </c>
      <c r="C2351" s="53">
        <v>-61164240</v>
      </c>
      <c r="D2351" s="53">
        <v>0</v>
      </c>
    </row>
    <row r="2352" spans="1:4">
      <c r="A2352" s="15">
        <v>1699159006</v>
      </c>
      <c r="B2352" s="16" t="s">
        <v>4287</v>
      </c>
      <c r="C2352" s="53">
        <v>-120680678</v>
      </c>
      <c r="D2352" s="53">
        <v>0</v>
      </c>
    </row>
    <row r="2353" spans="1:4">
      <c r="A2353" s="15">
        <v>1699159007</v>
      </c>
      <c r="B2353" s="16" t="s">
        <v>4287</v>
      </c>
      <c r="C2353" s="53">
        <v>-23766889</v>
      </c>
      <c r="D2353" s="53">
        <v>0</v>
      </c>
    </row>
    <row r="2354" spans="1:4">
      <c r="A2354" s="15">
        <v>1699159008</v>
      </c>
      <c r="B2354" s="16" t="s">
        <v>4287</v>
      </c>
      <c r="C2354" s="53">
        <v>-2948043</v>
      </c>
      <c r="D2354" s="53">
        <v>0</v>
      </c>
    </row>
    <row r="2355" spans="1:4">
      <c r="A2355" s="15">
        <v>1699159011</v>
      </c>
      <c r="B2355" s="16" t="s">
        <v>4287</v>
      </c>
      <c r="C2355" s="53">
        <v>-110003064</v>
      </c>
      <c r="D2355" s="53">
        <v>0</v>
      </c>
    </row>
    <row r="2356" spans="1:4">
      <c r="A2356" s="15">
        <v>1699159012</v>
      </c>
      <c r="B2356" s="16" t="s">
        <v>4287</v>
      </c>
      <c r="C2356" s="53">
        <v>-26191538</v>
      </c>
      <c r="D2356" s="53">
        <v>0</v>
      </c>
    </row>
    <row r="2357" spans="1:4">
      <c r="A2357" s="15">
        <v>1699159704</v>
      </c>
      <c r="B2357" s="16" t="s">
        <v>1245</v>
      </c>
      <c r="C2357" s="53">
        <v>-194521539</v>
      </c>
      <c r="D2357" s="53">
        <v>0</v>
      </c>
    </row>
    <row r="2358" spans="1:4">
      <c r="A2358" s="15">
        <v>1699159706</v>
      </c>
      <c r="B2358" s="16" t="s">
        <v>1246</v>
      </c>
      <c r="C2358" s="53">
        <v>-36964304</v>
      </c>
      <c r="D2358" s="53">
        <v>0</v>
      </c>
    </row>
    <row r="2359" spans="1:4">
      <c r="A2359" s="15">
        <v>1699159707</v>
      </c>
      <c r="B2359" s="16" t="s">
        <v>1247</v>
      </c>
      <c r="C2359" s="53">
        <v>-3486920</v>
      </c>
      <c r="D2359" s="53">
        <v>0</v>
      </c>
    </row>
    <row r="2360" spans="1:4">
      <c r="A2360" s="15">
        <v>1699159713</v>
      </c>
      <c r="B2360" s="16" t="s">
        <v>1248</v>
      </c>
      <c r="C2360" s="53">
        <v>-566208606</v>
      </c>
      <c r="D2360" s="53">
        <v>0</v>
      </c>
    </row>
    <row r="2361" spans="1:4">
      <c r="A2361" s="15">
        <v>1699159714</v>
      </c>
      <c r="B2361" s="16" t="s">
        <v>1249</v>
      </c>
      <c r="C2361" s="53">
        <v>-123570317</v>
      </c>
      <c r="D2361" s="53">
        <v>0</v>
      </c>
    </row>
    <row r="2362" spans="1:4">
      <c r="A2362" s="15">
        <v>1699159715</v>
      </c>
      <c r="B2362" s="16" t="s">
        <v>1250</v>
      </c>
      <c r="C2362" s="53">
        <v>-16065048</v>
      </c>
      <c r="D2362" s="53">
        <v>0</v>
      </c>
    </row>
    <row r="2363" spans="1:4">
      <c r="A2363" s="15">
        <v>1699159718</v>
      </c>
      <c r="B2363" s="16" t="s">
        <v>1251</v>
      </c>
      <c r="C2363" s="53">
        <v>-195921376</v>
      </c>
      <c r="D2363" s="53">
        <v>0</v>
      </c>
    </row>
    <row r="2364" spans="1:4">
      <c r="A2364" s="15">
        <v>1699159719</v>
      </c>
      <c r="B2364" s="16" t="s">
        <v>1252</v>
      </c>
      <c r="C2364" s="53">
        <v>-26218716</v>
      </c>
      <c r="D2364" s="53">
        <v>0</v>
      </c>
    </row>
    <row r="2365" spans="1:4">
      <c r="A2365" s="15">
        <v>1699159720</v>
      </c>
      <c r="B2365" s="16" t="s">
        <v>1253</v>
      </c>
      <c r="C2365" s="53">
        <v>-20821778</v>
      </c>
      <c r="D2365" s="53">
        <v>0</v>
      </c>
    </row>
    <row r="2366" spans="1:4">
      <c r="A2366" s="15">
        <v>1699159729</v>
      </c>
      <c r="B2366" s="16" t="s">
        <v>4288</v>
      </c>
      <c r="C2366" s="53">
        <v>-20412635</v>
      </c>
      <c r="D2366" s="53">
        <v>0</v>
      </c>
    </row>
    <row r="2367" spans="1:4">
      <c r="A2367" s="15">
        <v>1699159731</v>
      </c>
      <c r="B2367" s="16" t="s">
        <v>4288</v>
      </c>
      <c r="C2367" s="53">
        <v>-4362005</v>
      </c>
      <c r="D2367" s="53">
        <v>0</v>
      </c>
    </row>
    <row r="2368" spans="1:4">
      <c r="A2368" s="15">
        <v>1699159732</v>
      </c>
      <c r="B2368" s="16" t="s">
        <v>4288</v>
      </c>
      <c r="C2368" s="53">
        <v>-5045546</v>
      </c>
      <c r="D2368" s="53">
        <v>0</v>
      </c>
    </row>
    <row r="2369" spans="1:4">
      <c r="A2369" s="15">
        <v>1699209701</v>
      </c>
      <c r="B2369" s="16" t="s">
        <v>1254</v>
      </c>
      <c r="C2369" s="53">
        <v>-9904058</v>
      </c>
      <c r="D2369" s="53">
        <v>0</v>
      </c>
    </row>
    <row r="2370" spans="1:4">
      <c r="A2370" s="15">
        <v>1699209702</v>
      </c>
      <c r="B2370" s="16" t="s">
        <v>1255</v>
      </c>
      <c r="C2370" s="53">
        <v>-32937</v>
      </c>
      <c r="D2370" s="53">
        <v>0</v>
      </c>
    </row>
    <row r="2371" spans="1:4">
      <c r="A2371" s="15">
        <v>1699209703</v>
      </c>
      <c r="B2371" s="16" t="s">
        <v>1256</v>
      </c>
      <c r="C2371" s="53">
        <v>0</v>
      </c>
      <c r="D2371" s="53">
        <v>0</v>
      </c>
    </row>
    <row r="2372" spans="1:4">
      <c r="A2372" s="15">
        <v>1701051000</v>
      </c>
      <c r="B2372" s="16" t="s">
        <v>1257</v>
      </c>
      <c r="C2372" s="53">
        <v>7750984512</v>
      </c>
      <c r="D2372" s="53">
        <v>0</v>
      </c>
    </row>
    <row r="2373" spans="1:4">
      <c r="A2373" s="15">
        <v>1701051004</v>
      </c>
      <c r="B2373" s="16" t="s">
        <v>1258</v>
      </c>
      <c r="C2373" s="53">
        <v>0</v>
      </c>
      <c r="D2373" s="53">
        <v>0</v>
      </c>
    </row>
    <row r="2374" spans="1:4">
      <c r="A2374" s="15">
        <v>1701101000</v>
      </c>
      <c r="B2374" s="16" t="s">
        <v>1259</v>
      </c>
      <c r="C2374" s="53">
        <v>16262216696</v>
      </c>
      <c r="D2374" s="53">
        <v>0</v>
      </c>
    </row>
    <row r="2375" spans="1:4">
      <c r="A2375" s="15">
        <v>1701151000</v>
      </c>
      <c r="B2375" s="16" t="s">
        <v>1260</v>
      </c>
      <c r="C2375" s="53">
        <v>0</v>
      </c>
      <c r="D2375" s="53">
        <v>0</v>
      </c>
    </row>
    <row r="2376" spans="1:4">
      <c r="A2376" s="15">
        <v>1702051000</v>
      </c>
      <c r="B2376" s="16" t="s">
        <v>1261</v>
      </c>
      <c r="C2376" s="53">
        <v>18062679697</v>
      </c>
      <c r="D2376" s="53">
        <v>0</v>
      </c>
    </row>
    <row r="2377" spans="1:4">
      <c r="A2377" s="15">
        <v>1702051100</v>
      </c>
      <c r="B2377" s="16" t="s">
        <v>2044</v>
      </c>
      <c r="C2377" s="53">
        <v>0</v>
      </c>
      <c r="D2377" s="53">
        <v>0</v>
      </c>
    </row>
    <row r="2378" spans="1:4">
      <c r="A2378" s="15">
        <v>1702059740</v>
      </c>
      <c r="B2378" s="16" t="s">
        <v>1262</v>
      </c>
      <c r="C2378" s="53">
        <v>0</v>
      </c>
      <c r="D2378" s="53">
        <v>0</v>
      </c>
    </row>
    <row r="2379" spans="1:4">
      <c r="A2379" s="15">
        <v>1702059780</v>
      </c>
      <c r="B2379" s="16" t="s">
        <v>2045</v>
      </c>
      <c r="C2379" s="53">
        <v>0</v>
      </c>
      <c r="D2379" s="53">
        <v>0</v>
      </c>
    </row>
    <row r="2380" spans="1:4">
      <c r="A2380" s="15">
        <v>1702059781</v>
      </c>
      <c r="B2380" s="16" t="s">
        <v>2046</v>
      </c>
      <c r="C2380" s="53">
        <v>0</v>
      </c>
      <c r="D2380" s="53">
        <v>0</v>
      </c>
    </row>
    <row r="2381" spans="1:4">
      <c r="A2381" s="15">
        <v>1702101000</v>
      </c>
      <c r="B2381" s="16" t="s">
        <v>1258</v>
      </c>
      <c r="C2381" s="53">
        <v>19026495941</v>
      </c>
      <c r="D2381" s="53">
        <v>0</v>
      </c>
    </row>
    <row r="2382" spans="1:4">
      <c r="A2382" s="15">
        <v>1702101001</v>
      </c>
      <c r="B2382" s="16" t="s">
        <v>4747</v>
      </c>
      <c r="C2382" s="53">
        <v>688457888</v>
      </c>
      <c r="D2382" s="53">
        <v>0</v>
      </c>
    </row>
    <row r="2383" spans="1:4">
      <c r="A2383" s="15">
        <v>1702101100</v>
      </c>
      <c r="B2383" s="16" t="s">
        <v>1258</v>
      </c>
      <c r="C2383" s="53">
        <v>349039044</v>
      </c>
      <c r="D2383" s="53">
        <v>0</v>
      </c>
    </row>
    <row r="2384" spans="1:4">
      <c r="A2384" s="15">
        <v>1702109740</v>
      </c>
      <c r="B2384" s="16" t="s">
        <v>1263</v>
      </c>
      <c r="C2384" s="53">
        <v>0</v>
      </c>
      <c r="D2384" s="53">
        <v>0</v>
      </c>
    </row>
    <row r="2385" spans="1:4">
      <c r="A2385" s="15">
        <v>1702109780</v>
      </c>
      <c r="B2385" s="16" t="s">
        <v>4289</v>
      </c>
      <c r="C2385" s="53">
        <v>0</v>
      </c>
      <c r="D2385" s="53">
        <v>0</v>
      </c>
    </row>
    <row r="2386" spans="1:4">
      <c r="A2386" s="15">
        <v>1702109781</v>
      </c>
      <c r="B2386" s="16" t="s">
        <v>4290</v>
      </c>
      <c r="C2386" s="53">
        <v>0</v>
      </c>
      <c r="D2386" s="53">
        <v>0</v>
      </c>
    </row>
    <row r="2387" spans="1:4">
      <c r="A2387" s="15">
        <v>1702151000</v>
      </c>
      <c r="B2387" s="16" t="s">
        <v>4291</v>
      </c>
      <c r="C2387" s="53">
        <v>2523000</v>
      </c>
      <c r="D2387" s="53">
        <v>0</v>
      </c>
    </row>
    <row r="2388" spans="1:4">
      <c r="A2388" s="15">
        <v>1702251000</v>
      </c>
      <c r="B2388" s="16" t="s">
        <v>1264</v>
      </c>
      <c r="C2388" s="53">
        <v>515554000</v>
      </c>
      <c r="D2388" s="53">
        <v>0</v>
      </c>
    </row>
    <row r="2389" spans="1:4">
      <c r="A2389" s="15">
        <v>1702251100</v>
      </c>
      <c r="B2389" s="16" t="s">
        <v>1264</v>
      </c>
      <c r="C2389" s="53">
        <v>97855125</v>
      </c>
      <c r="D2389" s="53">
        <v>0</v>
      </c>
    </row>
    <row r="2390" spans="1:4">
      <c r="A2390" s="15">
        <v>1702259740</v>
      </c>
      <c r="B2390" s="16" t="s">
        <v>1265</v>
      </c>
      <c r="C2390" s="53">
        <v>0</v>
      </c>
      <c r="D2390" s="53">
        <v>0</v>
      </c>
    </row>
    <row r="2391" spans="1:4">
      <c r="A2391" s="15">
        <v>1702259780</v>
      </c>
      <c r="B2391" s="16" t="s">
        <v>4292</v>
      </c>
      <c r="C2391" s="53">
        <v>0</v>
      </c>
      <c r="D2391" s="53">
        <v>0</v>
      </c>
    </row>
    <row r="2392" spans="1:4">
      <c r="A2392" s="15">
        <v>1702259781</v>
      </c>
      <c r="B2392" s="16" t="s">
        <v>4293</v>
      </c>
      <c r="C2392" s="53">
        <v>0</v>
      </c>
      <c r="D2392" s="53">
        <v>0</v>
      </c>
    </row>
    <row r="2393" spans="1:4">
      <c r="A2393" s="15">
        <v>1702301000</v>
      </c>
      <c r="B2393" s="16" t="s">
        <v>4294</v>
      </c>
      <c r="C2393" s="53">
        <v>104409969344</v>
      </c>
      <c r="D2393" s="53">
        <v>0</v>
      </c>
    </row>
    <row r="2394" spans="1:4">
      <c r="A2394" s="15">
        <v>1702301001</v>
      </c>
      <c r="B2394" s="16" t="s">
        <v>2047</v>
      </c>
      <c r="C2394" s="53">
        <v>0</v>
      </c>
      <c r="D2394" s="53">
        <v>0</v>
      </c>
    </row>
    <row r="2395" spans="1:4">
      <c r="A2395" s="15">
        <v>1702301100</v>
      </c>
      <c r="B2395" s="16" t="s">
        <v>5327</v>
      </c>
      <c r="C2395" s="53">
        <v>1559715</v>
      </c>
      <c r="D2395" s="53">
        <v>0</v>
      </c>
    </row>
    <row r="2396" spans="1:4">
      <c r="A2396" s="15">
        <v>1702351000</v>
      </c>
      <c r="B2396" s="16" t="s">
        <v>4295</v>
      </c>
      <c r="C2396" s="53">
        <v>24885194141</v>
      </c>
      <c r="D2396" s="53">
        <v>0</v>
      </c>
    </row>
    <row r="2397" spans="1:4">
      <c r="A2397" s="15">
        <v>1702951000</v>
      </c>
      <c r="B2397" s="16" t="s">
        <v>1266</v>
      </c>
      <c r="C2397" s="53">
        <v>4174746743</v>
      </c>
      <c r="D2397" s="53">
        <v>0</v>
      </c>
    </row>
    <row r="2398" spans="1:4">
      <c r="A2398" s="15">
        <v>1705959704</v>
      </c>
      <c r="B2398" s="16" t="s">
        <v>2048</v>
      </c>
      <c r="C2398" s="53">
        <v>0</v>
      </c>
      <c r="D2398" s="53">
        <v>0</v>
      </c>
    </row>
    <row r="2399" spans="1:4">
      <c r="A2399" s="15">
        <v>1775051000</v>
      </c>
      <c r="B2399" s="16" t="s">
        <v>4296</v>
      </c>
      <c r="C2399" s="53">
        <v>-3499533752</v>
      </c>
      <c r="D2399" s="53">
        <v>0</v>
      </c>
    </row>
    <row r="2400" spans="1:4">
      <c r="A2400" s="15">
        <v>1775051001</v>
      </c>
      <c r="B2400" s="16" t="s">
        <v>1267</v>
      </c>
      <c r="C2400" s="53">
        <v>-1102258029</v>
      </c>
      <c r="D2400" s="53">
        <v>0</v>
      </c>
    </row>
    <row r="2401" spans="1:4">
      <c r="A2401" s="15">
        <v>1775051002</v>
      </c>
      <c r="B2401" s="16" t="s">
        <v>1268</v>
      </c>
      <c r="C2401" s="53">
        <v>-101822272725</v>
      </c>
      <c r="D2401" s="53">
        <v>0</v>
      </c>
    </row>
    <row r="2402" spans="1:4">
      <c r="A2402" s="15">
        <v>1775051005</v>
      </c>
      <c r="B2402" s="16" t="s">
        <v>3701</v>
      </c>
      <c r="C2402" s="53">
        <v>0</v>
      </c>
      <c r="D2402" s="53">
        <v>0</v>
      </c>
    </row>
    <row r="2403" spans="1:4">
      <c r="A2403" s="15">
        <v>1775051006</v>
      </c>
      <c r="B2403" s="16" t="s">
        <v>3702</v>
      </c>
      <c r="C2403" s="53">
        <v>0</v>
      </c>
      <c r="D2403" s="53">
        <v>0</v>
      </c>
    </row>
    <row r="2404" spans="1:4">
      <c r="A2404" s="15">
        <v>1775051008</v>
      </c>
      <c r="B2404" s="16" t="s">
        <v>3703</v>
      </c>
      <c r="C2404" s="53">
        <v>0</v>
      </c>
      <c r="D2404" s="53">
        <v>0</v>
      </c>
    </row>
    <row r="2405" spans="1:4">
      <c r="A2405" s="15">
        <v>1775101002</v>
      </c>
      <c r="B2405" s="16" t="s">
        <v>1269</v>
      </c>
      <c r="C2405" s="53">
        <v>-25074640</v>
      </c>
      <c r="D2405" s="53">
        <v>0</v>
      </c>
    </row>
    <row r="2406" spans="1:4">
      <c r="A2406" s="15">
        <v>1775101010</v>
      </c>
      <c r="B2406" s="16" t="s">
        <v>4748</v>
      </c>
      <c r="C2406" s="53">
        <v>-461796974</v>
      </c>
      <c r="D2406" s="53">
        <v>0</v>
      </c>
    </row>
    <row r="2407" spans="1:4">
      <c r="A2407" s="15">
        <v>1801021000</v>
      </c>
      <c r="B2407" s="16" t="s">
        <v>1270</v>
      </c>
      <c r="C2407" s="53">
        <v>95360221029</v>
      </c>
      <c r="D2407" s="53">
        <v>0</v>
      </c>
    </row>
    <row r="2408" spans="1:4">
      <c r="A2408" s="15">
        <v>1801021001</v>
      </c>
      <c r="B2408" s="16" t="s">
        <v>4297</v>
      </c>
      <c r="C2408" s="53">
        <v>3725555314</v>
      </c>
      <c r="D2408" s="53">
        <v>0</v>
      </c>
    </row>
    <row r="2409" spans="1:4">
      <c r="A2409" s="15">
        <v>1801021003</v>
      </c>
      <c r="B2409" s="16" t="s">
        <v>1271</v>
      </c>
      <c r="C2409" s="53">
        <v>70850109939</v>
      </c>
      <c r="D2409" s="53">
        <v>0</v>
      </c>
    </row>
    <row r="2410" spans="1:4">
      <c r="A2410" s="15">
        <v>1801021006</v>
      </c>
      <c r="B2410" s="16" t="s">
        <v>1272</v>
      </c>
      <c r="C2410" s="53">
        <v>-3725555314</v>
      </c>
      <c r="D2410" s="53">
        <v>0</v>
      </c>
    </row>
    <row r="2411" spans="1:4">
      <c r="A2411" s="15">
        <v>1801041000</v>
      </c>
      <c r="B2411" s="16" t="s">
        <v>1273</v>
      </c>
      <c r="C2411" s="53">
        <v>657062728729</v>
      </c>
      <c r="D2411" s="53">
        <v>0</v>
      </c>
    </row>
    <row r="2412" spans="1:4">
      <c r="A2412" s="15">
        <v>1801041001</v>
      </c>
      <c r="B2412" s="16" t="s">
        <v>1274</v>
      </c>
      <c r="C2412" s="53">
        <v>26398707030</v>
      </c>
      <c r="D2412" s="53">
        <v>0</v>
      </c>
    </row>
    <row r="2413" spans="1:4">
      <c r="A2413" s="15">
        <v>1801041006</v>
      </c>
      <c r="B2413" s="16" t="s">
        <v>1275</v>
      </c>
      <c r="C2413" s="53">
        <v>132418204952</v>
      </c>
      <c r="D2413" s="53">
        <v>0</v>
      </c>
    </row>
    <row r="2414" spans="1:4">
      <c r="A2414" s="15">
        <v>1801041007</v>
      </c>
      <c r="B2414" s="16" t="s">
        <v>1276</v>
      </c>
      <c r="C2414" s="53">
        <v>-26398707030</v>
      </c>
      <c r="D2414" s="53">
        <v>0</v>
      </c>
    </row>
    <row r="2415" spans="1:4">
      <c r="A2415" s="15">
        <v>1801049744</v>
      </c>
      <c r="B2415" s="16" t="s">
        <v>1277</v>
      </c>
      <c r="C2415" s="53">
        <v>32633681491</v>
      </c>
      <c r="D2415" s="53">
        <v>0</v>
      </c>
    </row>
    <row r="2416" spans="1:4">
      <c r="A2416" s="15">
        <v>1801101000</v>
      </c>
      <c r="B2416" s="16" t="s">
        <v>1278</v>
      </c>
      <c r="C2416" s="53">
        <v>1013977328</v>
      </c>
      <c r="D2416" s="53">
        <v>0</v>
      </c>
    </row>
    <row r="2417" spans="1:4">
      <c r="A2417" s="15">
        <v>1801109744</v>
      </c>
      <c r="B2417" s="16" t="s">
        <v>1279</v>
      </c>
      <c r="C2417" s="53">
        <v>113054846683</v>
      </c>
      <c r="D2417" s="53">
        <v>0</v>
      </c>
    </row>
    <row r="2418" spans="1:4">
      <c r="A2418" s="15">
        <v>1801121000</v>
      </c>
      <c r="B2418" s="16" t="s">
        <v>185</v>
      </c>
      <c r="C2418" s="53">
        <v>6311760933</v>
      </c>
      <c r="D2418" s="53">
        <v>0</v>
      </c>
    </row>
    <row r="2419" spans="1:4">
      <c r="A2419" s="15">
        <v>1801121006</v>
      </c>
      <c r="B2419" s="16" t="s">
        <v>1280</v>
      </c>
      <c r="C2419" s="53">
        <v>-198168200</v>
      </c>
      <c r="D2419" s="53">
        <v>0</v>
      </c>
    </row>
    <row r="2420" spans="1:4">
      <c r="A2420" s="15">
        <v>1801129744</v>
      </c>
      <c r="B2420" s="16" t="s">
        <v>1281</v>
      </c>
      <c r="C2420" s="53">
        <v>4856527167</v>
      </c>
      <c r="D2420" s="53">
        <v>0</v>
      </c>
    </row>
    <row r="2421" spans="1:4">
      <c r="A2421" s="15">
        <v>1801201000</v>
      </c>
      <c r="B2421" s="16" t="s">
        <v>283</v>
      </c>
      <c r="C2421" s="53">
        <v>205289681412</v>
      </c>
      <c r="D2421" s="53">
        <v>0</v>
      </c>
    </row>
    <row r="2422" spans="1:4">
      <c r="A2422" s="15">
        <v>1801201001</v>
      </c>
      <c r="B2422" s="16" t="s">
        <v>4298</v>
      </c>
      <c r="C2422" s="53">
        <v>2512938693</v>
      </c>
      <c r="D2422" s="53">
        <v>0</v>
      </c>
    </row>
    <row r="2423" spans="1:4">
      <c r="A2423" s="15">
        <v>1801201004</v>
      </c>
      <c r="B2423" s="16" t="s">
        <v>284</v>
      </c>
      <c r="C2423" s="53">
        <v>-5500036121</v>
      </c>
      <c r="D2423" s="53">
        <v>0</v>
      </c>
    </row>
    <row r="2424" spans="1:4">
      <c r="A2424" s="15">
        <v>1801201006</v>
      </c>
      <c r="B2424" s="16" t="s">
        <v>285</v>
      </c>
      <c r="C2424" s="53">
        <v>-2512938693</v>
      </c>
      <c r="D2424" s="53">
        <v>0</v>
      </c>
    </row>
    <row r="2425" spans="1:4">
      <c r="A2425" s="15">
        <v>1801201888</v>
      </c>
      <c r="B2425" s="16" t="s">
        <v>4559</v>
      </c>
      <c r="C2425" s="53">
        <v>4780517</v>
      </c>
      <c r="D2425" s="53">
        <v>0</v>
      </c>
    </row>
    <row r="2426" spans="1:4">
      <c r="A2426" s="15">
        <v>1801229744</v>
      </c>
      <c r="B2426" s="16" t="s">
        <v>1282</v>
      </c>
      <c r="C2426" s="53">
        <v>48756976645</v>
      </c>
      <c r="D2426" s="53">
        <v>0</v>
      </c>
    </row>
    <row r="2427" spans="1:4">
      <c r="A2427" s="15">
        <v>1801241000</v>
      </c>
      <c r="B2427" s="16" t="s">
        <v>286</v>
      </c>
      <c r="C2427" s="53">
        <v>223096334252</v>
      </c>
      <c r="D2427" s="53">
        <v>0</v>
      </c>
    </row>
    <row r="2428" spans="1:4">
      <c r="A2428" s="15">
        <v>1801241001</v>
      </c>
      <c r="B2428" s="16" t="s">
        <v>360</v>
      </c>
      <c r="C2428" s="53">
        <v>84189799</v>
      </c>
      <c r="D2428" s="53">
        <v>0</v>
      </c>
    </row>
    <row r="2429" spans="1:4">
      <c r="A2429" s="15">
        <v>1801241002</v>
      </c>
      <c r="B2429" s="16" t="s">
        <v>1283</v>
      </c>
      <c r="C2429" s="53">
        <v>188464126</v>
      </c>
      <c r="D2429" s="53">
        <v>0</v>
      </c>
    </row>
    <row r="2430" spans="1:4">
      <c r="A2430" s="15">
        <v>1801241005</v>
      </c>
      <c r="B2430" s="16" t="s">
        <v>1284</v>
      </c>
      <c r="C2430" s="53">
        <v>-84189799</v>
      </c>
      <c r="D2430" s="53">
        <v>0</v>
      </c>
    </row>
    <row r="2431" spans="1:4">
      <c r="A2431" s="15">
        <v>1801241007</v>
      </c>
      <c r="B2431" s="16" t="s">
        <v>287</v>
      </c>
      <c r="C2431" s="53">
        <v>-8766643238</v>
      </c>
      <c r="D2431" s="53">
        <v>0</v>
      </c>
    </row>
    <row r="2432" spans="1:4">
      <c r="A2432" s="15">
        <v>1801241888</v>
      </c>
      <c r="B2432" s="16" t="s">
        <v>1285</v>
      </c>
      <c r="C2432" s="53">
        <v>18702266</v>
      </c>
      <c r="D2432" s="53">
        <v>0</v>
      </c>
    </row>
    <row r="2433" spans="1:4">
      <c r="A2433" s="15">
        <v>1801249744</v>
      </c>
      <c r="B2433" s="16" t="s">
        <v>1286</v>
      </c>
      <c r="C2433" s="53">
        <v>203522430840</v>
      </c>
      <c r="D2433" s="53">
        <v>0</v>
      </c>
    </row>
    <row r="2434" spans="1:4">
      <c r="A2434" s="15">
        <v>1801621000</v>
      </c>
      <c r="B2434" s="16" t="s">
        <v>1287</v>
      </c>
      <c r="C2434" s="53">
        <v>-293558892200</v>
      </c>
      <c r="D2434" s="53">
        <v>0</v>
      </c>
    </row>
    <row r="2435" spans="1:4">
      <c r="A2435" s="15">
        <v>1801621001</v>
      </c>
      <c r="B2435" s="16" t="s">
        <v>288</v>
      </c>
      <c r="C2435" s="53">
        <v>-146969284262</v>
      </c>
      <c r="D2435" s="53">
        <v>0</v>
      </c>
    </row>
    <row r="2436" spans="1:4">
      <c r="A2436" s="15">
        <v>1801621002</v>
      </c>
      <c r="B2436" s="16" t="s">
        <v>289</v>
      </c>
      <c r="C2436" s="53">
        <v>-131230139122</v>
      </c>
      <c r="D2436" s="53">
        <v>0</v>
      </c>
    </row>
    <row r="2437" spans="1:4">
      <c r="A2437" s="15">
        <v>1801621003</v>
      </c>
      <c r="B2437" s="16" t="s">
        <v>290</v>
      </c>
      <c r="C2437" s="53">
        <v>-2375870884</v>
      </c>
      <c r="D2437" s="53">
        <v>0</v>
      </c>
    </row>
    <row r="2438" spans="1:4">
      <c r="A2438" s="15">
        <v>1801621004</v>
      </c>
      <c r="B2438" s="16" t="s">
        <v>1288</v>
      </c>
      <c r="C2438" s="53">
        <v>7337622823</v>
      </c>
      <c r="D2438" s="53">
        <v>0</v>
      </c>
    </row>
    <row r="2439" spans="1:4">
      <c r="A2439" s="15">
        <v>1801621005</v>
      </c>
      <c r="B2439" s="16" t="s">
        <v>1289</v>
      </c>
      <c r="C2439" s="53">
        <v>-6470936074</v>
      </c>
      <c r="D2439" s="53">
        <v>0</v>
      </c>
    </row>
    <row r="2440" spans="1:4">
      <c r="A2440" s="15">
        <v>1801621006</v>
      </c>
      <c r="B2440" s="16" t="s">
        <v>4299</v>
      </c>
      <c r="C2440" s="53">
        <v>-853729869</v>
      </c>
      <c r="D2440" s="53">
        <v>0</v>
      </c>
    </row>
    <row r="2441" spans="1:4">
      <c r="A2441" s="15">
        <v>1801621007</v>
      </c>
      <c r="B2441" s="16" t="s">
        <v>1290</v>
      </c>
      <c r="C2441" s="53">
        <v>221356124435</v>
      </c>
      <c r="D2441" s="53">
        <v>0</v>
      </c>
    </row>
    <row r="2442" spans="1:4">
      <c r="A2442" s="15">
        <v>1801621010</v>
      </c>
      <c r="B2442" s="16" t="s">
        <v>4536</v>
      </c>
      <c r="C2442" s="53">
        <v>0</v>
      </c>
      <c r="D2442" s="53">
        <v>0</v>
      </c>
    </row>
    <row r="2443" spans="1:4">
      <c r="A2443" s="15">
        <v>1801621012</v>
      </c>
      <c r="B2443" s="16" t="s">
        <v>1291</v>
      </c>
      <c r="C2443" s="53">
        <v>-188464126</v>
      </c>
      <c r="D2443" s="53">
        <v>0</v>
      </c>
    </row>
    <row r="2444" spans="1:4">
      <c r="A2444" s="15">
        <v>1801621018</v>
      </c>
      <c r="B2444" s="16" t="s">
        <v>4300</v>
      </c>
      <c r="C2444" s="53">
        <v>140290396</v>
      </c>
      <c r="D2444" s="53">
        <v>0</v>
      </c>
    </row>
    <row r="2445" spans="1:4">
      <c r="A2445" s="15">
        <v>1801621019</v>
      </c>
      <c r="B2445" s="16" t="s">
        <v>1292</v>
      </c>
      <c r="C2445" s="53">
        <v>-186962892</v>
      </c>
      <c r="D2445" s="53">
        <v>0</v>
      </c>
    </row>
    <row r="2446" spans="1:4">
      <c r="A2446" s="15">
        <v>1801621020</v>
      </c>
      <c r="B2446" s="16" t="s">
        <v>186</v>
      </c>
      <c r="C2446" s="53">
        <v>57634512671</v>
      </c>
      <c r="D2446" s="53">
        <v>0</v>
      </c>
    </row>
    <row r="2447" spans="1:4">
      <c r="A2447" s="15">
        <v>1801621022</v>
      </c>
      <c r="B2447" s="16" t="s">
        <v>1293</v>
      </c>
      <c r="C2447" s="53">
        <v>-12956880</v>
      </c>
      <c r="D2447" s="53">
        <v>0</v>
      </c>
    </row>
    <row r="2448" spans="1:4">
      <c r="A2448" s="15">
        <v>1801621025</v>
      </c>
      <c r="B2448" s="16" t="s">
        <v>187</v>
      </c>
      <c r="C2448" s="53">
        <v>28846233103</v>
      </c>
      <c r="D2448" s="53">
        <v>0</v>
      </c>
    </row>
    <row r="2449" spans="1:4">
      <c r="A2449" s="15">
        <v>1801621026</v>
      </c>
      <c r="B2449" s="16" t="s">
        <v>291</v>
      </c>
      <c r="C2449" s="53">
        <v>453070580</v>
      </c>
      <c r="D2449" s="53">
        <v>0</v>
      </c>
    </row>
    <row r="2450" spans="1:4">
      <c r="A2450" s="15">
        <v>1801621888</v>
      </c>
      <c r="B2450" s="16" t="s">
        <v>4559</v>
      </c>
      <c r="C2450" s="53">
        <v>-201133</v>
      </c>
      <c r="D2450" s="53">
        <v>0</v>
      </c>
    </row>
    <row r="2451" spans="1:4">
      <c r="A2451" s="15">
        <v>1801621889</v>
      </c>
      <c r="B2451" s="16" t="s">
        <v>1285</v>
      </c>
      <c r="C2451" s="53">
        <v>-15373124</v>
      </c>
      <c r="D2451" s="53">
        <v>0</v>
      </c>
    </row>
    <row r="2452" spans="1:4">
      <c r="A2452" s="15">
        <v>1801629744</v>
      </c>
      <c r="B2452" s="16" t="s">
        <v>1294</v>
      </c>
      <c r="C2452" s="53">
        <v>-64947368991</v>
      </c>
      <c r="D2452" s="53">
        <v>0</v>
      </c>
    </row>
    <row r="2453" spans="1:4">
      <c r="A2453" s="15">
        <v>1801629745</v>
      </c>
      <c r="B2453" s="16" t="s">
        <v>1295</v>
      </c>
      <c r="C2453" s="53">
        <v>-4110970199</v>
      </c>
      <c r="D2453" s="53">
        <v>0</v>
      </c>
    </row>
    <row r="2454" spans="1:4">
      <c r="A2454" s="15">
        <v>1801629746</v>
      </c>
      <c r="B2454" s="16" t="s">
        <v>1296</v>
      </c>
      <c r="C2454" s="53">
        <v>-20733769714</v>
      </c>
      <c r="D2454" s="53">
        <v>0</v>
      </c>
    </row>
    <row r="2455" spans="1:4">
      <c r="A2455" s="15">
        <v>1801629747</v>
      </c>
      <c r="B2455" s="16" t="s">
        <v>1297</v>
      </c>
      <c r="C2455" s="53">
        <v>-153991758690</v>
      </c>
      <c r="D2455" s="53">
        <v>0</v>
      </c>
    </row>
    <row r="2456" spans="1:4">
      <c r="A2456" s="15">
        <v>1801629748</v>
      </c>
      <c r="B2456" s="16" t="s">
        <v>1298</v>
      </c>
      <c r="C2456" s="53">
        <v>-1104191304</v>
      </c>
      <c r="D2456" s="53">
        <v>0</v>
      </c>
    </row>
    <row r="2457" spans="1:4">
      <c r="A2457" s="15">
        <v>1801641000</v>
      </c>
      <c r="B2457" s="16" t="s">
        <v>1299</v>
      </c>
      <c r="C2457" s="53">
        <v>0</v>
      </c>
      <c r="D2457" s="53">
        <v>0</v>
      </c>
    </row>
    <row r="2458" spans="1:4">
      <c r="A2458" s="15">
        <v>1801641003</v>
      </c>
      <c r="B2458" s="16" t="s">
        <v>2050</v>
      </c>
      <c r="C2458" s="53">
        <v>0</v>
      </c>
      <c r="D2458" s="53">
        <v>0</v>
      </c>
    </row>
    <row r="2459" spans="1:4">
      <c r="A2459" s="15">
        <v>1801641004</v>
      </c>
      <c r="B2459" s="16" t="s">
        <v>2051</v>
      </c>
      <c r="C2459" s="53">
        <v>0</v>
      </c>
      <c r="D2459" s="53">
        <v>0</v>
      </c>
    </row>
    <row r="2460" spans="1:4">
      <c r="A2460" s="15">
        <v>1801641006</v>
      </c>
      <c r="B2460" s="16" t="s">
        <v>2052</v>
      </c>
      <c r="C2460" s="53">
        <v>0</v>
      </c>
      <c r="D2460" s="53">
        <v>0</v>
      </c>
    </row>
    <row r="2461" spans="1:4">
      <c r="A2461" s="15">
        <v>1801641007</v>
      </c>
      <c r="B2461" s="16" t="s">
        <v>2053</v>
      </c>
      <c r="C2461" s="53">
        <v>0</v>
      </c>
      <c r="D2461" s="53">
        <v>0</v>
      </c>
    </row>
    <row r="2462" spans="1:4">
      <c r="A2462" s="15">
        <v>1801641009</v>
      </c>
      <c r="B2462" s="16" t="s">
        <v>2054</v>
      </c>
      <c r="C2462" s="53">
        <v>0</v>
      </c>
      <c r="D2462" s="53">
        <v>0</v>
      </c>
    </row>
    <row r="2463" spans="1:4">
      <c r="A2463" s="15">
        <v>1801641010</v>
      </c>
      <c r="B2463" s="16" t="s">
        <v>2054</v>
      </c>
      <c r="C2463" s="53">
        <v>0</v>
      </c>
      <c r="D2463" s="53">
        <v>0</v>
      </c>
    </row>
    <row r="2464" spans="1:4">
      <c r="A2464" s="15">
        <v>1801649744</v>
      </c>
      <c r="B2464" s="16" t="s">
        <v>1304</v>
      </c>
      <c r="C2464" s="53">
        <v>0</v>
      </c>
      <c r="D2464" s="53">
        <v>0</v>
      </c>
    </row>
    <row r="2465" spans="1:4">
      <c r="A2465" s="15">
        <v>1801649745</v>
      </c>
      <c r="B2465" s="16" t="s">
        <v>1305</v>
      </c>
      <c r="C2465" s="53">
        <v>0</v>
      </c>
      <c r="D2465" s="53">
        <v>0</v>
      </c>
    </row>
    <row r="2466" spans="1:4">
      <c r="A2466" s="15">
        <v>1801649746</v>
      </c>
      <c r="B2466" s="16" t="s">
        <v>1306</v>
      </c>
      <c r="C2466" s="53">
        <v>0</v>
      </c>
      <c r="D2466" s="53">
        <v>0</v>
      </c>
    </row>
    <row r="2467" spans="1:4">
      <c r="A2467" s="15">
        <v>1801649747</v>
      </c>
      <c r="B2467" s="16" t="s">
        <v>1307</v>
      </c>
      <c r="C2467" s="53">
        <v>0</v>
      </c>
      <c r="D2467" s="53">
        <v>0</v>
      </c>
    </row>
    <row r="2468" spans="1:4">
      <c r="A2468" s="15">
        <v>1801649748</v>
      </c>
      <c r="B2468" s="16" t="s">
        <v>1308</v>
      </c>
      <c r="C2468" s="53">
        <v>0</v>
      </c>
      <c r="D2468" s="53">
        <v>0</v>
      </c>
    </row>
    <row r="2469" spans="1:4">
      <c r="A2469" s="15">
        <v>1801951000</v>
      </c>
      <c r="B2469" s="16" t="s">
        <v>1309</v>
      </c>
      <c r="C2469" s="53">
        <v>2706767347</v>
      </c>
      <c r="D2469" s="53">
        <v>0</v>
      </c>
    </row>
    <row r="2470" spans="1:4">
      <c r="A2470" s="15">
        <v>1801951003</v>
      </c>
      <c r="B2470" s="16" t="s">
        <v>2055</v>
      </c>
      <c r="C2470" s="53">
        <v>0</v>
      </c>
      <c r="D2470" s="53">
        <v>0</v>
      </c>
    </row>
    <row r="2471" spans="1:4">
      <c r="A2471" s="15">
        <v>1801951006</v>
      </c>
      <c r="B2471" s="16" t="s">
        <v>2056</v>
      </c>
      <c r="C2471" s="53">
        <v>0</v>
      </c>
      <c r="D2471" s="53">
        <v>0</v>
      </c>
    </row>
    <row r="2472" spans="1:4">
      <c r="A2472" s="15">
        <v>1801951007</v>
      </c>
      <c r="B2472" s="16" t="s">
        <v>2057</v>
      </c>
      <c r="C2472" s="53">
        <v>0</v>
      </c>
      <c r="D2472" s="53">
        <v>0</v>
      </c>
    </row>
    <row r="2473" spans="1:4">
      <c r="A2473" s="15">
        <v>1801951008</v>
      </c>
      <c r="B2473" s="16" t="s">
        <v>2058</v>
      </c>
      <c r="C2473" s="53">
        <v>0</v>
      </c>
      <c r="D2473" s="53">
        <v>0</v>
      </c>
    </row>
    <row r="2474" spans="1:4">
      <c r="A2474" s="15">
        <v>1801951014</v>
      </c>
      <c r="B2474" s="16" t="s">
        <v>2059</v>
      </c>
      <c r="C2474" s="53">
        <v>0</v>
      </c>
      <c r="D2474" s="53">
        <v>0</v>
      </c>
    </row>
    <row r="2475" spans="1:4">
      <c r="A2475" s="15">
        <v>1801951018</v>
      </c>
      <c r="B2475" s="16" t="s">
        <v>2059</v>
      </c>
      <c r="C2475" s="53">
        <v>0</v>
      </c>
      <c r="D2475" s="53">
        <v>0</v>
      </c>
    </row>
    <row r="2476" spans="1:4">
      <c r="A2476" s="15">
        <v>1816059703</v>
      </c>
      <c r="B2476" s="16" t="s">
        <v>4982</v>
      </c>
      <c r="C2476" s="53">
        <v>0</v>
      </c>
      <c r="D2476" s="53">
        <v>0</v>
      </c>
    </row>
    <row r="2477" spans="1:4">
      <c r="A2477" s="15">
        <v>1816059740</v>
      </c>
      <c r="B2477" s="16" t="s">
        <v>4301</v>
      </c>
      <c r="C2477" s="53">
        <v>207936124</v>
      </c>
      <c r="D2477" s="53">
        <v>0</v>
      </c>
    </row>
    <row r="2478" spans="1:4">
      <c r="A2478" s="15">
        <v>1816109740</v>
      </c>
      <c r="B2478" s="16" t="s">
        <v>1312</v>
      </c>
      <c r="C2478" s="53">
        <v>126139830038</v>
      </c>
      <c r="D2478" s="53">
        <v>0</v>
      </c>
    </row>
    <row r="2479" spans="1:4">
      <c r="A2479" s="15">
        <v>1816109795</v>
      </c>
      <c r="B2479" s="16" t="s">
        <v>4914</v>
      </c>
      <c r="C2479" s="53">
        <v>0</v>
      </c>
      <c r="D2479" s="53">
        <v>0</v>
      </c>
    </row>
    <row r="2480" spans="1:4">
      <c r="A2480" s="15">
        <v>1816159740</v>
      </c>
      <c r="B2480" s="16" t="s">
        <v>1313</v>
      </c>
      <c r="C2480" s="53">
        <v>0</v>
      </c>
      <c r="D2480" s="53">
        <v>0</v>
      </c>
    </row>
    <row r="2481" spans="1:4">
      <c r="A2481" s="15">
        <v>1816259703</v>
      </c>
      <c r="B2481" s="16" t="s">
        <v>4983</v>
      </c>
      <c r="C2481" s="53">
        <v>0</v>
      </c>
      <c r="D2481" s="53">
        <v>0</v>
      </c>
    </row>
    <row r="2482" spans="1:4">
      <c r="A2482" s="15">
        <v>1816259740</v>
      </c>
      <c r="B2482" s="16" t="s">
        <v>4302</v>
      </c>
      <c r="C2482" s="53">
        <v>32355110793</v>
      </c>
      <c r="D2482" s="53">
        <v>0</v>
      </c>
    </row>
    <row r="2483" spans="1:4">
      <c r="A2483" s="15">
        <v>1816259795</v>
      </c>
      <c r="B2483" s="16" t="s">
        <v>4915</v>
      </c>
      <c r="C2483" s="53">
        <v>0</v>
      </c>
      <c r="D2483" s="53">
        <v>0</v>
      </c>
    </row>
    <row r="2484" spans="1:4">
      <c r="A2484" s="15">
        <v>1816309703</v>
      </c>
      <c r="B2484" s="16" t="s">
        <v>4303</v>
      </c>
      <c r="C2484" s="53">
        <v>2875878256</v>
      </c>
      <c r="D2484" s="53">
        <v>0</v>
      </c>
    </row>
    <row r="2485" spans="1:4">
      <c r="A2485" s="15">
        <v>1816309740</v>
      </c>
      <c r="B2485" s="16" t="s">
        <v>4303</v>
      </c>
      <c r="C2485" s="53">
        <v>0</v>
      </c>
      <c r="D2485" s="53">
        <v>0</v>
      </c>
    </row>
    <row r="2486" spans="1:4">
      <c r="A2486" s="15">
        <v>1816979704</v>
      </c>
      <c r="B2486" s="16" t="s">
        <v>1314</v>
      </c>
      <c r="C2486" s="53">
        <v>0</v>
      </c>
      <c r="D2486" s="53">
        <v>0</v>
      </c>
    </row>
    <row r="2487" spans="1:4">
      <c r="A2487" s="15">
        <v>1816979740</v>
      </c>
      <c r="B2487" s="16" t="s">
        <v>4304</v>
      </c>
      <c r="C2487" s="53">
        <v>-123092199</v>
      </c>
      <c r="D2487" s="53">
        <v>0</v>
      </c>
    </row>
    <row r="2488" spans="1:4">
      <c r="A2488" s="15">
        <v>1816979741</v>
      </c>
      <c r="B2488" s="16" t="s">
        <v>4305</v>
      </c>
      <c r="C2488" s="53">
        <v>-26005470379</v>
      </c>
      <c r="D2488" s="53">
        <v>0</v>
      </c>
    </row>
    <row r="2489" spans="1:4">
      <c r="A2489" s="15">
        <v>1816979742</v>
      </c>
      <c r="B2489" s="16" t="s">
        <v>1315</v>
      </c>
      <c r="C2489" s="53">
        <v>0</v>
      </c>
      <c r="D2489" s="53">
        <v>0</v>
      </c>
    </row>
    <row r="2490" spans="1:4">
      <c r="A2490" s="15">
        <v>1816979743</v>
      </c>
      <c r="B2490" s="16" t="s">
        <v>1316</v>
      </c>
      <c r="C2490" s="53">
        <v>-20103788676</v>
      </c>
      <c r="D2490" s="53">
        <v>0</v>
      </c>
    </row>
    <row r="2491" spans="1:4">
      <c r="A2491" s="15">
        <v>1816979745</v>
      </c>
      <c r="B2491" s="16" t="s">
        <v>1314</v>
      </c>
      <c r="C2491" s="53">
        <v>0</v>
      </c>
      <c r="D2491" s="53">
        <v>0</v>
      </c>
    </row>
    <row r="2492" spans="1:4">
      <c r="A2492" s="15">
        <v>1816979796</v>
      </c>
      <c r="B2492" s="16" t="s">
        <v>4852</v>
      </c>
      <c r="C2492" s="53">
        <v>0</v>
      </c>
      <c r="D2492" s="53">
        <v>0</v>
      </c>
    </row>
    <row r="2493" spans="1:4">
      <c r="A2493" s="15">
        <v>1816979798</v>
      </c>
      <c r="B2493" s="16" t="s">
        <v>4851</v>
      </c>
      <c r="C2493" s="53">
        <v>0</v>
      </c>
      <c r="D2493" s="53">
        <v>0</v>
      </c>
    </row>
    <row r="2494" spans="1:4">
      <c r="A2494" s="15">
        <v>1816989701</v>
      </c>
      <c r="B2494" s="16" t="s">
        <v>1317</v>
      </c>
      <c r="C2494" s="53">
        <v>0</v>
      </c>
      <c r="D2494" s="53">
        <v>0</v>
      </c>
    </row>
    <row r="2495" spans="1:4">
      <c r="A2495" s="15">
        <v>1816989704</v>
      </c>
      <c r="B2495" s="16" t="s">
        <v>1318</v>
      </c>
      <c r="C2495" s="53">
        <v>0</v>
      </c>
      <c r="D2495" s="53">
        <v>0</v>
      </c>
    </row>
    <row r="2496" spans="1:4">
      <c r="A2496" s="15">
        <v>1816989705</v>
      </c>
      <c r="B2496" s="16" t="s">
        <v>1319</v>
      </c>
      <c r="C2496" s="53">
        <v>0</v>
      </c>
      <c r="D2496" s="53">
        <v>0</v>
      </c>
    </row>
    <row r="2497" spans="1:4">
      <c r="A2497" s="15">
        <v>1816989706</v>
      </c>
      <c r="B2497" s="16" t="s">
        <v>1320</v>
      </c>
      <c r="C2497" s="53">
        <v>0</v>
      </c>
      <c r="D2497" s="53">
        <v>0</v>
      </c>
    </row>
    <row r="2498" spans="1:4">
      <c r="A2498" s="15">
        <v>1816989707</v>
      </c>
      <c r="B2498" s="16" t="s">
        <v>1321</v>
      </c>
      <c r="C2498" s="53">
        <v>0</v>
      </c>
      <c r="D2498" s="53">
        <v>0</v>
      </c>
    </row>
    <row r="2499" spans="1:4">
      <c r="A2499" s="15">
        <v>1818051000</v>
      </c>
      <c r="B2499" s="16" t="s">
        <v>1322</v>
      </c>
      <c r="C2499" s="53">
        <v>37646497819</v>
      </c>
      <c r="D2499" s="53">
        <v>0</v>
      </c>
    </row>
    <row r="2500" spans="1:4">
      <c r="A2500" s="15">
        <v>1818051004</v>
      </c>
      <c r="B2500" s="16" t="s">
        <v>1323</v>
      </c>
      <c r="C2500" s="53">
        <v>50574810781</v>
      </c>
      <c r="D2500" s="53">
        <v>0</v>
      </c>
    </row>
    <row r="2501" spans="1:4">
      <c r="A2501" s="15">
        <v>1818971001</v>
      </c>
      <c r="B2501" s="16" t="s">
        <v>1324</v>
      </c>
      <c r="C2501" s="53">
        <v>-16013452811</v>
      </c>
      <c r="D2501" s="53">
        <v>0</v>
      </c>
    </row>
    <row r="2502" spans="1:4">
      <c r="A2502" s="15">
        <v>1818971003</v>
      </c>
      <c r="B2502" s="16" t="s">
        <v>1325</v>
      </c>
      <c r="C2502" s="53">
        <v>-46590110326</v>
      </c>
      <c r="D2502" s="53">
        <v>0</v>
      </c>
    </row>
    <row r="2503" spans="1:4">
      <c r="A2503" s="15">
        <v>1818971005</v>
      </c>
      <c r="B2503" s="16" t="s">
        <v>1326</v>
      </c>
      <c r="C2503" s="53">
        <v>16013452811</v>
      </c>
      <c r="D2503" s="53">
        <v>0</v>
      </c>
    </row>
    <row r="2504" spans="1:4">
      <c r="A2504" s="15">
        <v>1823151000</v>
      </c>
      <c r="B2504" s="16" t="s">
        <v>1327</v>
      </c>
      <c r="C2504" s="53">
        <v>2048479066</v>
      </c>
      <c r="D2504" s="53">
        <v>0</v>
      </c>
    </row>
    <row r="2505" spans="1:4">
      <c r="A2505" s="15">
        <v>1904059010</v>
      </c>
      <c r="B2505" s="16" t="s">
        <v>5283</v>
      </c>
      <c r="C2505" s="53">
        <v>0</v>
      </c>
      <c r="D2505" s="53">
        <v>0</v>
      </c>
    </row>
    <row r="2506" spans="1:4">
      <c r="A2506" s="15">
        <v>1904059020</v>
      </c>
      <c r="B2506" s="16" t="s">
        <v>5284</v>
      </c>
      <c r="C2506" s="53">
        <v>0</v>
      </c>
      <c r="D2506" s="53">
        <v>0</v>
      </c>
    </row>
    <row r="2507" spans="1:4">
      <c r="A2507" s="15">
        <v>1904059030</v>
      </c>
      <c r="B2507" s="16" t="s">
        <v>5285</v>
      </c>
      <c r="C2507" s="53">
        <v>0</v>
      </c>
      <c r="D2507" s="53">
        <v>0</v>
      </c>
    </row>
    <row r="2508" spans="1:4">
      <c r="A2508" s="15">
        <v>1904059099</v>
      </c>
      <c r="B2508" s="16" t="s">
        <v>4306</v>
      </c>
      <c r="C2508" s="53">
        <v>0</v>
      </c>
      <c r="D2508" s="53">
        <v>0</v>
      </c>
    </row>
    <row r="2509" spans="1:4">
      <c r="A2509" s="15">
        <v>1904951000</v>
      </c>
      <c r="B2509" s="16" t="s">
        <v>361</v>
      </c>
      <c r="C2509" s="53">
        <v>3031192</v>
      </c>
      <c r="D2509" s="53">
        <v>0</v>
      </c>
    </row>
    <row r="2510" spans="1:4">
      <c r="A2510" s="15">
        <v>1904951099</v>
      </c>
      <c r="B2510" s="16" t="s">
        <v>1328</v>
      </c>
      <c r="C2510" s="53">
        <v>-3031194</v>
      </c>
      <c r="D2510" s="53">
        <v>0</v>
      </c>
    </row>
    <row r="2511" spans="1:4">
      <c r="A2511" s="15">
        <v>1904959100</v>
      </c>
      <c r="B2511" s="16" t="s">
        <v>4307</v>
      </c>
      <c r="C2511" s="53">
        <v>0</v>
      </c>
      <c r="D2511" s="53">
        <v>0</v>
      </c>
    </row>
    <row r="2512" spans="1:4">
      <c r="A2512" s="15">
        <v>1905001000</v>
      </c>
      <c r="B2512" s="16" t="s">
        <v>2060</v>
      </c>
      <c r="C2512" s="53">
        <v>4907823449</v>
      </c>
      <c r="D2512" s="53">
        <v>0</v>
      </c>
    </row>
    <row r="2513" spans="1:4">
      <c r="A2513" s="15">
        <v>1910001000</v>
      </c>
      <c r="B2513" s="16" t="s">
        <v>362</v>
      </c>
      <c r="C2513" s="53">
        <v>334950817104</v>
      </c>
      <c r="D2513" s="53">
        <v>0</v>
      </c>
    </row>
    <row r="2514" spans="1:4">
      <c r="A2514" s="15">
        <v>1910001001</v>
      </c>
      <c r="B2514" s="16" t="s">
        <v>292</v>
      </c>
      <c r="C2514" s="53">
        <v>0</v>
      </c>
      <c r="D2514" s="53">
        <v>0</v>
      </c>
    </row>
    <row r="2515" spans="1:4">
      <c r="A2515" s="15">
        <v>1910001888</v>
      </c>
      <c r="B2515" s="16" t="s">
        <v>2061</v>
      </c>
      <c r="C2515" s="53">
        <v>0</v>
      </c>
      <c r="D2515" s="53">
        <v>0</v>
      </c>
    </row>
    <row r="2516" spans="1:4">
      <c r="A2516" s="15">
        <v>1911351000</v>
      </c>
      <c r="B2516" s="16" t="s">
        <v>293</v>
      </c>
      <c r="C2516" s="53">
        <v>167905604206</v>
      </c>
      <c r="D2516" s="53">
        <v>0</v>
      </c>
    </row>
    <row r="2517" spans="1:4">
      <c r="A2517" s="15">
        <v>1911351001</v>
      </c>
      <c r="B2517" s="16" t="s">
        <v>294</v>
      </c>
      <c r="C2517" s="53">
        <v>-124278530731</v>
      </c>
      <c r="D2517" s="53">
        <v>0</v>
      </c>
    </row>
    <row r="2518" spans="1:4">
      <c r="A2518" s="15">
        <v>1911351002</v>
      </c>
      <c r="B2518" s="16" t="s">
        <v>1329</v>
      </c>
      <c r="C2518" s="53">
        <v>116374109841</v>
      </c>
      <c r="D2518" s="53">
        <v>0</v>
      </c>
    </row>
    <row r="2519" spans="1:4">
      <c r="A2519" s="15">
        <v>1911351007</v>
      </c>
      <c r="B2519" s="16" t="s">
        <v>295</v>
      </c>
      <c r="C2519" s="53">
        <v>104076122045</v>
      </c>
      <c r="D2519" s="53">
        <v>0</v>
      </c>
    </row>
    <row r="2520" spans="1:4">
      <c r="A2520" s="15">
        <v>1911351008</v>
      </c>
      <c r="B2520" s="16" t="s">
        <v>1330</v>
      </c>
      <c r="C2520" s="53">
        <v>-29133198057</v>
      </c>
      <c r="D2520" s="53">
        <v>0</v>
      </c>
    </row>
    <row r="2521" spans="1:4">
      <c r="A2521" s="15">
        <v>1912101002</v>
      </c>
      <c r="B2521" s="16" t="s">
        <v>1331</v>
      </c>
      <c r="C2521" s="53">
        <v>-326637692</v>
      </c>
      <c r="D2521" s="53">
        <v>0</v>
      </c>
    </row>
    <row r="2522" spans="1:4">
      <c r="A2522" s="15">
        <v>1912109701</v>
      </c>
      <c r="B2522" s="16" t="s">
        <v>1332</v>
      </c>
      <c r="C2522" s="53">
        <v>30000000</v>
      </c>
      <c r="D2522" s="53">
        <v>0</v>
      </c>
    </row>
    <row r="2523" spans="1:4">
      <c r="A2523" s="15">
        <v>1912109900</v>
      </c>
      <c r="B2523" s="16" t="s">
        <v>1333</v>
      </c>
      <c r="C2523" s="53">
        <v>141975589</v>
      </c>
      <c r="D2523" s="53">
        <v>0</v>
      </c>
    </row>
    <row r="2524" spans="1:4">
      <c r="A2524" s="15">
        <v>1912109901</v>
      </c>
      <c r="B2524" s="16" t="s">
        <v>1334</v>
      </c>
      <c r="C2524" s="53">
        <v>154662104</v>
      </c>
      <c r="D2524" s="53">
        <v>0</v>
      </c>
    </row>
    <row r="2525" spans="1:4">
      <c r="A2525" s="15">
        <v>1920151000</v>
      </c>
      <c r="B2525" s="16" t="s">
        <v>2062</v>
      </c>
      <c r="C2525" s="53">
        <v>0</v>
      </c>
      <c r="D2525" s="53">
        <v>0</v>
      </c>
    </row>
    <row r="2526" spans="1:4">
      <c r="A2526" s="15">
        <v>1920151001</v>
      </c>
      <c r="B2526" s="16" t="s">
        <v>2063</v>
      </c>
      <c r="C2526" s="53">
        <v>0</v>
      </c>
      <c r="D2526" s="53">
        <v>0</v>
      </c>
    </row>
    <row r="2527" spans="1:4">
      <c r="A2527" s="15">
        <v>1920151002</v>
      </c>
      <c r="B2527" s="16" t="s">
        <v>2064</v>
      </c>
      <c r="C2527" s="53">
        <v>0</v>
      </c>
      <c r="D2527" s="53">
        <v>0</v>
      </c>
    </row>
    <row r="2528" spans="1:4">
      <c r="A2528" s="15">
        <v>1920151003</v>
      </c>
      <c r="B2528" s="16" t="s">
        <v>2065</v>
      </c>
      <c r="C2528" s="53">
        <v>0</v>
      </c>
      <c r="D2528" s="53">
        <v>0</v>
      </c>
    </row>
    <row r="2529" spans="1:4">
      <c r="A2529" s="15">
        <v>1925051009</v>
      </c>
      <c r="B2529" s="16" t="s">
        <v>296</v>
      </c>
      <c r="C2529" s="53">
        <v>20172745219</v>
      </c>
      <c r="D2529" s="53">
        <v>0</v>
      </c>
    </row>
    <row r="2530" spans="1:4">
      <c r="A2530" s="15">
        <v>1925051010</v>
      </c>
      <c r="B2530" s="16" t="s">
        <v>297</v>
      </c>
      <c r="C2530" s="53">
        <v>-13015553481</v>
      </c>
      <c r="D2530" s="53">
        <v>0</v>
      </c>
    </row>
    <row r="2531" spans="1:4">
      <c r="A2531" s="15">
        <v>1925951000</v>
      </c>
      <c r="B2531" s="16" t="s">
        <v>310</v>
      </c>
      <c r="C2531" s="53">
        <v>600598423</v>
      </c>
      <c r="D2531" s="53">
        <v>0</v>
      </c>
    </row>
    <row r="2532" spans="1:4">
      <c r="A2532" s="15">
        <v>1925951005</v>
      </c>
      <c r="B2532" s="16" t="s">
        <v>2066</v>
      </c>
      <c r="C2532" s="53">
        <v>0</v>
      </c>
      <c r="D2532" s="53">
        <v>0</v>
      </c>
    </row>
    <row r="2533" spans="1:4">
      <c r="A2533" s="15">
        <v>1925951006</v>
      </c>
      <c r="B2533" s="16" t="s">
        <v>298</v>
      </c>
      <c r="C2533" s="53">
        <v>14533036660</v>
      </c>
      <c r="D2533" s="53">
        <v>0</v>
      </c>
    </row>
    <row r="2534" spans="1:4">
      <c r="A2534" s="15">
        <v>1925951007</v>
      </c>
      <c r="B2534" s="16" t="s">
        <v>1335</v>
      </c>
      <c r="C2534" s="53">
        <v>29440683074</v>
      </c>
      <c r="D2534" s="53">
        <v>0</v>
      </c>
    </row>
    <row r="2535" spans="1:4">
      <c r="A2535" s="15">
        <v>1925951009</v>
      </c>
      <c r="B2535" s="16" t="s">
        <v>1336</v>
      </c>
      <c r="C2535" s="53">
        <v>4766921261</v>
      </c>
      <c r="D2535" s="53">
        <v>0</v>
      </c>
    </row>
    <row r="2536" spans="1:4">
      <c r="A2536" s="15">
        <v>1925951012</v>
      </c>
      <c r="B2536" s="16" t="s">
        <v>299</v>
      </c>
      <c r="C2536" s="53">
        <v>-9688691107</v>
      </c>
      <c r="D2536" s="53">
        <v>0</v>
      </c>
    </row>
    <row r="2537" spans="1:4">
      <c r="A2537" s="15">
        <v>1925951013</v>
      </c>
      <c r="B2537" s="16" t="s">
        <v>2067</v>
      </c>
      <c r="C2537" s="53">
        <v>0</v>
      </c>
      <c r="D2537" s="53">
        <v>0</v>
      </c>
    </row>
    <row r="2538" spans="1:4">
      <c r="A2538" s="15">
        <v>1925951016</v>
      </c>
      <c r="B2538" s="16" t="s">
        <v>1337</v>
      </c>
      <c r="C2538" s="53">
        <v>-7011549172</v>
      </c>
      <c r="D2538" s="53">
        <v>0</v>
      </c>
    </row>
    <row r="2539" spans="1:4">
      <c r="A2539" s="15">
        <v>1925951026</v>
      </c>
      <c r="B2539" s="16" t="s">
        <v>300</v>
      </c>
      <c r="C2539" s="53">
        <v>77300378006</v>
      </c>
      <c r="D2539" s="53">
        <v>0</v>
      </c>
    </row>
    <row r="2540" spans="1:4">
      <c r="A2540" s="15">
        <v>1925951027</v>
      </c>
      <c r="B2540" s="16" t="s">
        <v>301</v>
      </c>
      <c r="C2540" s="53">
        <v>-41360421027</v>
      </c>
      <c r="D2540" s="53">
        <v>0</v>
      </c>
    </row>
    <row r="2541" spans="1:4">
      <c r="A2541" s="15">
        <v>1925951031</v>
      </c>
      <c r="B2541" s="16" t="s">
        <v>2068</v>
      </c>
      <c r="C2541" s="53">
        <v>0</v>
      </c>
      <c r="D2541" s="53">
        <v>0</v>
      </c>
    </row>
    <row r="2542" spans="1:4">
      <c r="A2542" s="15">
        <v>1925951032</v>
      </c>
      <c r="B2542" s="16" t="s">
        <v>302</v>
      </c>
      <c r="C2542" s="53">
        <v>-2290863795</v>
      </c>
      <c r="D2542" s="53">
        <v>0</v>
      </c>
    </row>
    <row r="2543" spans="1:4">
      <c r="A2543" s="15">
        <v>1925951100</v>
      </c>
      <c r="B2543" s="16" t="s">
        <v>1335</v>
      </c>
      <c r="C2543" s="53">
        <v>-29440683074</v>
      </c>
      <c r="D2543" s="53">
        <v>0</v>
      </c>
    </row>
    <row r="2544" spans="1:4">
      <c r="A2544" s="15">
        <v>1925951101</v>
      </c>
      <c r="B2544" s="16" t="s">
        <v>1337</v>
      </c>
      <c r="C2544" s="53">
        <v>7011549172</v>
      </c>
      <c r="D2544" s="53">
        <v>0</v>
      </c>
    </row>
    <row r="2545" spans="1:4">
      <c r="A2545" s="15">
        <v>1925951889</v>
      </c>
      <c r="B2545" s="16" t="s">
        <v>1335</v>
      </c>
      <c r="C2545" s="53">
        <v>1011571200</v>
      </c>
      <c r="D2545" s="53">
        <v>0</v>
      </c>
    </row>
    <row r="2546" spans="1:4">
      <c r="A2546" s="15">
        <v>1925951998</v>
      </c>
      <c r="B2546" s="16" t="s">
        <v>2069</v>
      </c>
      <c r="C2546" s="53">
        <v>0</v>
      </c>
      <c r="D2546" s="53">
        <v>0</v>
      </c>
    </row>
    <row r="2547" spans="1:4">
      <c r="A2547" s="15">
        <v>1925957001</v>
      </c>
      <c r="B2547" s="16" t="s">
        <v>3704</v>
      </c>
      <c r="C2547" s="53">
        <v>0</v>
      </c>
      <c r="D2547" s="53">
        <v>0</v>
      </c>
    </row>
    <row r="2548" spans="1:4">
      <c r="A2548" s="15">
        <v>1925957101</v>
      </c>
      <c r="B2548" s="16" t="s">
        <v>3705</v>
      </c>
      <c r="C2548" s="53">
        <v>0</v>
      </c>
      <c r="D2548" s="53">
        <v>0</v>
      </c>
    </row>
    <row r="2549" spans="1:4">
      <c r="A2549" s="15">
        <v>1925957102</v>
      </c>
      <c r="B2549" s="16" t="s">
        <v>3706</v>
      </c>
      <c r="C2549" s="53">
        <v>0</v>
      </c>
      <c r="D2549" s="53">
        <v>0</v>
      </c>
    </row>
    <row r="2550" spans="1:4">
      <c r="A2550" s="15">
        <v>1925959020</v>
      </c>
      <c r="B2550" s="16" t="s">
        <v>2070</v>
      </c>
      <c r="C2550" s="53">
        <v>0</v>
      </c>
      <c r="D2550" s="53">
        <v>0</v>
      </c>
    </row>
    <row r="2551" spans="1:4">
      <c r="A2551" s="15">
        <v>1925959162</v>
      </c>
      <c r="B2551" s="16" t="s">
        <v>4308</v>
      </c>
      <c r="C2551" s="53">
        <v>222293675</v>
      </c>
      <c r="D2551" s="53">
        <v>0</v>
      </c>
    </row>
    <row r="2552" spans="1:4">
      <c r="A2552" s="15">
        <v>1925959262</v>
      </c>
      <c r="B2552" s="16" t="s">
        <v>4308</v>
      </c>
      <c r="C2552" s="53">
        <v>153723817</v>
      </c>
      <c r="D2552" s="53">
        <v>0</v>
      </c>
    </row>
    <row r="2553" spans="1:4">
      <c r="A2553" s="15">
        <v>1925959601</v>
      </c>
      <c r="B2553" s="16" t="s">
        <v>1338</v>
      </c>
      <c r="C2553" s="53">
        <v>230000000</v>
      </c>
      <c r="D2553" s="53">
        <v>0</v>
      </c>
    </row>
    <row r="2554" spans="1:4">
      <c r="A2554" s="15">
        <v>1925959701</v>
      </c>
      <c r="B2554" s="16" t="s">
        <v>1339</v>
      </c>
      <c r="C2554" s="53">
        <v>239243550</v>
      </c>
      <c r="D2554" s="53">
        <v>0</v>
      </c>
    </row>
    <row r="2555" spans="1:4">
      <c r="A2555" s="15">
        <v>1940051000</v>
      </c>
      <c r="B2555" s="16" t="s">
        <v>1340</v>
      </c>
      <c r="C2555" s="53">
        <v>8897711232</v>
      </c>
      <c r="D2555" s="53">
        <v>0</v>
      </c>
    </row>
    <row r="2556" spans="1:4">
      <c r="A2556" s="15">
        <v>1940051001</v>
      </c>
      <c r="B2556" s="16" t="s">
        <v>1341</v>
      </c>
      <c r="C2556" s="53">
        <v>2150121838</v>
      </c>
      <c r="D2556" s="53">
        <v>0</v>
      </c>
    </row>
    <row r="2557" spans="1:4">
      <c r="A2557" s="15">
        <v>1940051002</v>
      </c>
      <c r="B2557" s="16" t="s">
        <v>1342</v>
      </c>
      <c r="C2557" s="53">
        <v>-2150121838</v>
      </c>
      <c r="D2557" s="53">
        <v>0</v>
      </c>
    </row>
    <row r="2558" spans="1:4">
      <c r="A2558" s="15">
        <v>1960051200</v>
      </c>
      <c r="B2558" s="16" t="s">
        <v>1343</v>
      </c>
      <c r="C2558" s="53">
        <v>118016640000</v>
      </c>
      <c r="D2558" s="53">
        <v>0</v>
      </c>
    </row>
    <row r="2559" spans="1:4">
      <c r="A2559" s="15">
        <v>1960051204</v>
      </c>
      <c r="B2559" s="16" t="s">
        <v>1344</v>
      </c>
      <c r="C2559" s="53">
        <v>-118016640000</v>
      </c>
      <c r="D2559" s="53">
        <v>0</v>
      </c>
    </row>
    <row r="2560" spans="1:4">
      <c r="A2560" s="15">
        <v>1960950007</v>
      </c>
      <c r="B2560" s="16" t="s">
        <v>2055</v>
      </c>
      <c r="C2560" s="53">
        <v>0</v>
      </c>
      <c r="D2560" s="53">
        <v>0</v>
      </c>
    </row>
    <row r="2561" spans="1:4">
      <c r="A2561" s="15">
        <v>1960950008</v>
      </c>
      <c r="B2561" s="16" t="s">
        <v>2058</v>
      </c>
      <c r="C2561" s="53">
        <v>0</v>
      </c>
      <c r="D2561" s="53">
        <v>0</v>
      </c>
    </row>
    <row r="2562" spans="1:4">
      <c r="A2562" s="15">
        <v>1960950012</v>
      </c>
      <c r="B2562" s="16" t="s">
        <v>4309</v>
      </c>
      <c r="C2562" s="53">
        <v>-8022</v>
      </c>
      <c r="D2562" s="53">
        <v>0</v>
      </c>
    </row>
    <row r="2563" spans="1:4">
      <c r="A2563" s="15">
        <v>1960950016</v>
      </c>
      <c r="B2563" s="16" t="s">
        <v>3707</v>
      </c>
      <c r="C2563" s="53">
        <v>0</v>
      </c>
      <c r="D2563" s="53">
        <v>0</v>
      </c>
    </row>
    <row r="2564" spans="1:4">
      <c r="A2564" s="15">
        <v>1960950019</v>
      </c>
      <c r="B2564" s="16" t="s">
        <v>5216</v>
      </c>
      <c r="C2564" s="53">
        <v>0</v>
      </c>
      <c r="D2564" s="53">
        <v>0</v>
      </c>
    </row>
    <row r="2565" spans="1:4">
      <c r="A2565" s="15">
        <v>1960950050</v>
      </c>
      <c r="B2565" s="16" t="s">
        <v>4749</v>
      </c>
      <c r="C2565" s="53">
        <v>1</v>
      </c>
      <c r="D2565" s="53">
        <v>0</v>
      </c>
    </row>
    <row r="2566" spans="1:4">
      <c r="A2566" s="15">
        <v>1960950058</v>
      </c>
      <c r="B2566" s="16" t="s">
        <v>3150</v>
      </c>
      <c r="C2566" s="53">
        <v>7233245</v>
      </c>
      <c r="D2566" s="53">
        <v>0</v>
      </c>
    </row>
    <row r="2567" spans="1:4">
      <c r="A2567" s="15">
        <v>1960950258</v>
      </c>
      <c r="B2567" s="16" t="s">
        <v>3419</v>
      </c>
      <c r="C2567" s="53">
        <v>2111622</v>
      </c>
      <c r="D2567" s="53">
        <v>0</v>
      </c>
    </row>
    <row r="2568" spans="1:4">
      <c r="A2568" s="15">
        <v>1960951005</v>
      </c>
      <c r="B2568" s="16" t="s">
        <v>4310</v>
      </c>
      <c r="C2568" s="53">
        <v>666670782</v>
      </c>
      <c r="D2568" s="53">
        <v>0</v>
      </c>
    </row>
    <row r="2569" spans="1:4">
      <c r="A2569" s="15">
        <v>1960951012</v>
      </c>
      <c r="B2569" s="16" t="s">
        <v>1346</v>
      </c>
      <c r="C2569" s="53">
        <v>258760980</v>
      </c>
      <c r="D2569" s="53">
        <v>0</v>
      </c>
    </row>
    <row r="2570" spans="1:4">
      <c r="A2570" s="15">
        <v>1960951015</v>
      </c>
      <c r="B2570" s="16" t="s">
        <v>1347</v>
      </c>
      <c r="C2570" s="53">
        <v>3001115321</v>
      </c>
      <c r="D2570" s="53">
        <v>0</v>
      </c>
    </row>
    <row r="2571" spans="1:4">
      <c r="A2571" s="15">
        <v>1960951016</v>
      </c>
      <c r="B2571" s="16" t="s">
        <v>1348</v>
      </c>
      <c r="C2571" s="53">
        <v>1003660095</v>
      </c>
      <c r="D2571" s="53">
        <v>0</v>
      </c>
    </row>
    <row r="2572" spans="1:4">
      <c r="A2572" s="15">
        <v>1960951017</v>
      </c>
      <c r="B2572" s="16" t="s">
        <v>4311</v>
      </c>
      <c r="C2572" s="53">
        <v>0</v>
      </c>
      <c r="D2572" s="53">
        <v>0</v>
      </c>
    </row>
    <row r="2573" spans="1:4">
      <c r="A2573" s="15">
        <v>1960951025</v>
      </c>
      <c r="B2573" s="16" t="s">
        <v>2071</v>
      </c>
      <c r="C2573" s="53">
        <v>0</v>
      </c>
      <c r="D2573" s="53">
        <v>0</v>
      </c>
    </row>
    <row r="2574" spans="1:4">
      <c r="A2574" s="15">
        <v>1960951026</v>
      </c>
      <c r="B2574" s="16" t="s">
        <v>2072</v>
      </c>
      <c r="C2574" s="53">
        <v>0</v>
      </c>
      <c r="D2574" s="53">
        <v>0</v>
      </c>
    </row>
    <row r="2575" spans="1:4">
      <c r="A2575" s="15">
        <v>1960951027</v>
      </c>
      <c r="B2575" s="16" t="s">
        <v>1310</v>
      </c>
      <c r="C2575" s="53">
        <v>150498031086</v>
      </c>
      <c r="D2575" s="53">
        <v>0</v>
      </c>
    </row>
    <row r="2576" spans="1:4">
      <c r="A2576" s="15">
        <v>1960951029</v>
      </c>
      <c r="B2576" s="16" t="s">
        <v>2073</v>
      </c>
      <c r="C2576" s="53">
        <v>0</v>
      </c>
      <c r="D2576" s="53">
        <v>0</v>
      </c>
    </row>
    <row r="2577" spans="1:4">
      <c r="A2577" s="15">
        <v>1960951030</v>
      </c>
      <c r="B2577" s="16" t="s">
        <v>1311</v>
      </c>
      <c r="C2577" s="53">
        <v>21155422115</v>
      </c>
      <c r="D2577" s="53">
        <v>0</v>
      </c>
    </row>
    <row r="2578" spans="1:4">
      <c r="A2578" s="15">
        <v>1960951032</v>
      </c>
      <c r="B2578" s="16" t="s">
        <v>4560</v>
      </c>
      <c r="C2578" s="53">
        <v>0</v>
      </c>
      <c r="D2578" s="53">
        <v>0</v>
      </c>
    </row>
    <row r="2579" spans="1:4">
      <c r="A2579" s="15">
        <v>1960951040</v>
      </c>
      <c r="B2579" s="16" t="s">
        <v>4312</v>
      </c>
      <c r="C2579" s="53">
        <v>1313667256</v>
      </c>
      <c r="D2579" s="53">
        <v>0</v>
      </c>
    </row>
    <row r="2580" spans="1:4">
      <c r="A2580" s="15">
        <v>1960951041</v>
      </c>
      <c r="B2580" s="16" t="s">
        <v>4313</v>
      </c>
      <c r="C2580" s="53">
        <v>-1313667256</v>
      </c>
      <c r="D2580" s="53">
        <v>0</v>
      </c>
    </row>
    <row r="2581" spans="1:4">
      <c r="A2581" s="15">
        <v>1960951045</v>
      </c>
      <c r="B2581" s="16" t="s">
        <v>4314</v>
      </c>
      <c r="C2581" s="53">
        <v>67589265548</v>
      </c>
      <c r="D2581" s="53">
        <v>0</v>
      </c>
    </row>
    <row r="2582" spans="1:4">
      <c r="A2582" s="15">
        <v>1960951046</v>
      </c>
      <c r="B2582" s="16" t="s">
        <v>4315</v>
      </c>
      <c r="C2582" s="53">
        <v>12390511210</v>
      </c>
      <c r="D2582" s="53">
        <v>0</v>
      </c>
    </row>
    <row r="2583" spans="1:4">
      <c r="A2583" s="15">
        <v>1960951047</v>
      </c>
      <c r="B2583" s="16" t="s">
        <v>4316</v>
      </c>
      <c r="C2583" s="53">
        <v>123079143</v>
      </c>
      <c r="D2583" s="53">
        <v>0</v>
      </c>
    </row>
    <row r="2584" spans="1:4">
      <c r="A2584" s="15">
        <v>1960951048</v>
      </c>
      <c r="B2584" s="16" t="s">
        <v>4750</v>
      </c>
      <c r="C2584" s="53">
        <v>23206200000</v>
      </c>
      <c r="D2584" s="53">
        <v>0</v>
      </c>
    </row>
    <row r="2585" spans="1:4">
      <c r="A2585" s="15">
        <v>1960951049</v>
      </c>
      <c r="B2585" s="16" t="s">
        <v>5328</v>
      </c>
      <c r="C2585" s="53">
        <v>8074298</v>
      </c>
      <c r="D2585" s="53">
        <v>0</v>
      </c>
    </row>
    <row r="2586" spans="1:4">
      <c r="A2586" s="15">
        <v>1960951052</v>
      </c>
      <c r="B2586" s="16" t="s">
        <v>5017</v>
      </c>
      <c r="C2586" s="53">
        <v>0</v>
      </c>
      <c r="D2586" s="53">
        <v>0</v>
      </c>
    </row>
    <row r="2587" spans="1:4">
      <c r="A2587" s="15">
        <v>1960951060</v>
      </c>
      <c r="B2587" s="16" t="s">
        <v>1345</v>
      </c>
      <c r="C2587" s="53">
        <v>45012384</v>
      </c>
      <c r="D2587" s="53">
        <v>0</v>
      </c>
    </row>
    <row r="2588" spans="1:4">
      <c r="A2588" s="15">
        <v>1960951099</v>
      </c>
      <c r="B2588" s="16" t="s">
        <v>1328</v>
      </c>
      <c r="C2588" s="53">
        <v>3031194</v>
      </c>
      <c r="D2588" s="53">
        <v>0</v>
      </c>
    </row>
    <row r="2589" spans="1:4">
      <c r="A2589" s="15">
        <v>1960951202</v>
      </c>
      <c r="B2589" s="16" t="s">
        <v>4317</v>
      </c>
      <c r="C2589" s="53">
        <v>665537488</v>
      </c>
      <c r="D2589" s="53">
        <v>0</v>
      </c>
    </row>
    <row r="2590" spans="1:4">
      <c r="A2590" s="15">
        <v>1960951600</v>
      </c>
      <c r="B2590" s="16" t="s">
        <v>363</v>
      </c>
      <c r="C2590" s="53">
        <v>300000</v>
      </c>
      <c r="D2590" s="53">
        <v>0</v>
      </c>
    </row>
    <row r="2591" spans="1:4">
      <c r="A2591" s="15">
        <v>1960951889</v>
      </c>
      <c r="B2591" s="16" t="s">
        <v>1335</v>
      </c>
      <c r="C2591" s="53">
        <v>2593556</v>
      </c>
      <c r="D2591" s="53">
        <v>0</v>
      </c>
    </row>
    <row r="2592" spans="1:4">
      <c r="A2592" s="15">
        <v>1960953150</v>
      </c>
      <c r="B2592" s="16" t="s">
        <v>4561</v>
      </c>
      <c r="C2592" s="53">
        <v>0</v>
      </c>
      <c r="D2592" s="53">
        <v>0</v>
      </c>
    </row>
    <row r="2593" spans="1:4">
      <c r="A2593" s="15">
        <v>1960953359</v>
      </c>
      <c r="B2593" s="16" t="s">
        <v>5119</v>
      </c>
      <c r="C2593" s="53">
        <v>0</v>
      </c>
      <c r="D2593" s="53">
        <v>0</v>
      </c>
    </row>
    <row r="2594" spans="1:4">
      <c r="A2594" s="15">
        <v>1960957001</v>
      </c>
      <c r="B2594" s="16" t="s">
        <v>1349</v>
      </c>
      <c r="C2594" s="53">
        <v>55384644</v>
      </c>
      <c r="D2594" s="53">
        <v>0</v>
      </c>
    </row>
    <row r="2595" spans="1:4">
      <c r="A2595" s="15">
        <v>1960957002</v>
      </c>
      <c r="B2595" s="16" t="s">
        <v>4318</v>
      </c>
      <c r="C2595" s="53">
        <v>1201581587</v>
      </c>
      <c r="D2595" s="53">
        <v>0</v>
      </c>
    </row>
    <row r="2596" spans="1:4">
      <c r="A2596" s="15">
        <v>1960957003</v>
      </c>
      <c r="B2596" s="16" t="s">
        <v>5217</v>
      </c>
      <c r="C2596" s="53">
        <v>79644</v>
      </c>
      <c r="D2596" s="53">
        <v>0</v>
      </c>
    </row>
    <row r="2597" spans="1:4">
      <c r="A2597" s="15">
        <v>1960957004</v>
      </c>
      <c r="B2597" s="16" t="s">
        <v>4319</v>
      </c>
      <c r="C2597" s="53">
        <v>0</v>
      </c>
      <c r="D2597" s="53">
        <v>0</v>
      </c>
    </row>
    <row r="2598" spans="1:4">
      <c r="A2598" s="15">
        <v>1960957011</v>
      </c>
      <c r="B2598" s="16" t="s">
        <v>1351</v>
      </c>
      <c r="C2598" s="53">
        <v>1488649105</v>
      </c>
      <c r="D2598" s="53">
        <v>0</v>
      </c>
    </row>
    <row r="2599" spans="1:4">
      <c r="A2599" s="15">
        <v>1960957012</v>
      </c>
      <c r="B2599" s="16" t="s">
        <v>4320</v>
      </c>
      <c r="C2599" s="53">
        <v>152054041</v>
      </c>
      <c r="D2599" s="53">
        <v>0</v>
      </c>
    </row>
    <row r="2600" spans="1:4">
      <c r="A2600" s="15">
        <v>1960959004</v>
      </c>
      <c r="B2600" s="16" t="s">
        <v>3708</v>
      </c>
      <c r="C2600" s="53">
        <v>0</v>
      </c>
      <c r="D2600" s="53">
        <v>0</v>
      </c>
    </row>
    <row r="2601" spans="1:4">
      <c r="A2601" s="15">
        <v>1960959005</v>
      </c>
      <c r="B2601" s="16" t="s">
        <v>4321</v>
      </c>
      <c r="C2601" s="53">
        <v>5370610000</v>
      </c>
      <c r="D2601" s="53">
        <v>0</v>
      </c>
    </row>
    <row r="2602" spans="1:4">
      <c r="A2602" s="15">
        <v>1960959007</v>
      </c>
      <c r="B2602" s="16" t="s">
        <v>4322</v>
      </c>
      <c r="C2602" s="53">
        <v>8752064000</v>
      </c>
      <c r="D2602" s="53">
        <v>0</v>
      </c>
    </row>
    <row r="2603" spans="1:4">
      <c r="A2603" s="15">
        <v>1960959008</v>
      </c>
      <c r="B2603" s="16" t="s">
        <v>2074</v>
      </c>
      <c r="C2603" s="53">
        <v>3125044</v>
      </c>
      <c r="D2603" s="53">
        <v>0</v>
      </c>
    </row>
    <row r="2604" spans="1:4">
      <c r="A2604" s="15">
        <v>1960959013</v>
      </c>
      <c r="B2604" s="16" t="s">
        <v>5099</v>
      </c>
      <c r="C2604" s="53">
        <v>0</v>
      </c>
      <c r="D2604" s="53">
        <v>0</v>
      </c>
    </row>
    <row r="2605" spans="1:4">
      <c r="A2605" s="15">
        <v>1960959014</v>
      </c>
      <c r="B2605" s="16" t="s">
        <v>4323</v>
      </c>
      <c r="C2605" s="53">
        <v>-20734631</v>
      </c>
      <c r="D2605" s="53">
        <v>0</v>
      </c>
    </row>
    <row r="2606" spans="1:4">
      <c r="A2606" s="15">
        <v>1960959023</v>
      </c>
      <c r="B2606" s="16" t="s">
        <v>3421</v>
      </c>
      <c r="C2606" s="53">
        <v>-414030000</v>
      </c>
      <c r="D2606" s="53">
        <v>0</v>
      </c>
    </row>
    <row r="2607" spans="1:4">
      <c r="A2607" s="15">
        <v>1960959034</v>
      </c>
      <c r="B2607" s="16" t="s">
        <v>4324</v>
      </c>
      <c r="C2607" s="53">
        <v>6702027561</v>
      </c>
      <c r="D2607" s="53">
        <v>0</v>
      </c>
    </row>
    <row r="2608" spans="1:4">
      <c r="A2608" s="15">
        <v>1960959038</v>
      </c>
      <c r="B2608" s="16" t="s">
        <v>4562</v>
      </c>
      <c r="C2608" s="53">
        <v>0</v>
      </c>
      <c r="D2608" s="53">
        <v>0</v>
      </c>
    </row>
    <row r="2609" spans="1:4">
      <c r="A2609" s="15">
        <v>1960959044</v>
      </c>
      <c r="B2609" s="16" t="s">
        <v>4325</v>
      </c>
      <c r="C2609" s="53">
        <v>260395</v>
      </c>
      <c r="D2609" s="53">
        <v>0</v>
      </c>
    </row>
    <row r="2610" spans="1:4">
      <c r="A2610" s="15">
        <v>1960959055</v>
      </c>
      <c r="B2610" s="16" t="s">
        <v>5100</v>
      </c>
      <c r="C2610" s="53">
        <v>-35330869</v>
      </c>
      <c r="D2610" s="53">
        <v>0</v>
      </c>
    </row>
    <row r="2611" spans="1:4">
      <c r="A2611" s="15">
        <v>1960959058</v>
      </c>
      <c r="B2611" s="16" t="s">
        <v>1353</v>
      </c>
      <c r="C2611" s="53">
        <v>1469310776</v>
      </c>
      <c r="D2611" s="53">
        <v>0</v>
      </c>
    </row>
    <row r="2612" spans="1:4">
      <c r="A2612" s="15">
        <v>1960959059</v>
      </c>
      <c r="B2612" s="16" t="s">
        <v>5101</v>
      </c>
      <c r="C2612" s="53">
        <v>0</v>
      </c>
      <c r="D2612" s="53">
        <v>0</v>
      </c>
    </row>
    <row r="2613" spans="1:4">
      <c r="A2613" s="15">
        <v>1960959062</v>
      </c>
      <c r="B2613" s="16" t="s">
        <v>1354</v>
      </c>
      <c r="C2613" s="53">
        <v>5000000000</v>
      </c>
      <c r="D2613" s="53">
        <v>0</v>
      </c>
    </row>
    <row r="2614" spans="1:4">
      <c r="A2614" s="15">
        <v>1960959063</v>
      </c>
      <c r="B2614" s="16" t="s">
        <v>5018</v>
      </c>
      <c r="C2614" s="53">
        <v>-5856477</v>
      </c>
      <c r="D2614" s="53">
        <v>0</v>
      </c>
    </row>
    <row r="2615" spans="1:4">
      <c r="A2615" s="15">
        <v>1960959064</v>
      </c>
      <c r="B2615" s="16" t="s">
        <v>3709</v>
      </c>
      <c r="C2615" s="53">
        <v>967244030</v>
      </c>
      <c r="D2615" s="53">
        <v>0</v>
      </c>
    </row>
    <row r="2616" spans="1:4">
      <c r="A2616" s="15">
        <v>1960959065</v>
      </c>
      <c r="B2616" s="16" t="s">
        <v>5218</v>
      </c>
      <c r="C2616" s="53">
        <v>0</v>
      </c>
      <c r="D2616" s="53">
        <v>0</v>
      </c>
    </row>
    <row r="2617" spans="1:4">
      <c r="A2617" s="15">
        <v>1960959067</v>
      </c>
      <c r="B2617" s="16" t="s">
        <v>1355</v>
      </c>
      <c r="C2617" s="53">
        <v>1055095138</v>
      </c>
      <c r="D2617" s="53">
        <v>0</v>
      </c>
    </row>
    <row r="2618" spans="1:4">
      <c r="A2618" s="15">
        <v>1960959068</v>
      </c>
      <c r="B2618" s="16" t="s">
        <v>1356</v>
      </c>
      <c r="C2618" s="53">
        <v>7414286</v>
      </c>
      <c r="D2618" s="53">
        <v>0</v>
      </c>
    </row>
    <row r="2619" spans="1:4">
      <c r="A2619" s="15">
        <v>1960959069</v>
      </c>
      <c r="B2619" s="16" t="s">
        <v>5219</v>
      </c>
      <c r="C2619" s="53">
        <v>0</v>
      </c>
      <c r="D2619" s="53">
        <v>0</v>
      </c>
    </row>
    <row r="2620" spans="1:4">
      <c r="A2620" s="15">
        <v>1960959071</v>
      </c>
      <c r="B2620" s="16" t="s">
        <v>4563</v>
      </c>
      <c r="C2620" s="53">
        <v>1659243</v>
      </c>
      <c r="D2620" s="53">
        <v>0</v>
      </c>
    </row>
    <row r="2621" spans="1:4">
      <c r="A2621" s="15">
        <v>1960959075</v>
      </c>
      <c r="B2621" s="16" t="s">
        <v>3151</v>
      </c>
      <c r="C2621" s="53">
        <v>388650</v>
      </c>
      <c r="D2621" s="53">
        <v>0</v>
      </c>
    </row>
    <row r="2622" spans="1:4">
      <c r="A2622" s="15">
        <v>1960959082</v>
      </c>
      <c r="B2622" s="16" t="s">
        <v>4326</v>
      </c>
      <c r="C2622" s="53">
        <v>358698653</v>
      </c>
      <c r="D2622" s="53">
        <v>0</v>
      </c>
    </row>
    <row r="2623" spans="1:4">
      <c r="A2623" s="15">
        <v>1960959096</v>
      </c>
      <c r="B2623" s="16" t="s">
        <v>1357</v>
      </c>
      <c r="C2623" s="53">
        <v>561656473</v>
      </c>
      <c r="D2623" s="53">
        <v>0</v>
      </c>
    </row>
    <row r="2624" spans="1:4">
      <c r="A2624" s="15">
        <v>1960959101</v>
      </c>
      <c r="B2624" s="16" t="s">
        <v>1358</v>
      </c>
      <c r="C2624" s="53">
        <v>623864493</v>
      </c>
      <c r="D2624" s="53">
        <v>0</v>
      </c>
    </row>
    <row r="2625" spans="1:4">
      <c r="A2625" s="15">
        <v>1960959109</v>
      </c>
      <c r="B2625" s="16" t="s">
        <v>4327</v>
      </c>
      <c r="C2625" s="53">
        <v>287611832</v>
      </c>
      <c r="D2625" s="53">
        <v>0</v>
      </c>
    </row>
    <row r="2626" spans="1:4">
      <c r="A2626" s="15">
        <v>1960959110</v>
      </c>
      <c r="B2626" s="16" t="s">
        <v>1359</v>
      </c>
      <c r="C2626" s="53">
        <v>84000000</v>
      </c>
      <c r="D2626" s="53">
        <v>0</v>
      </c>
    </row>
    <row r="2627" spans="1:4">
      <c r="A2627" s="15">
        <v>1960959111</v>
      </c>
      <c r="B2627" s="16" t="s">
        <v>4328</v>
      </c>
      <c r="C2627" s="53">
        <v>-15486257</v>
      </c>
      <c r="D2627" s="53">
        <v>0</v>
      </c>
    </row>
    <row r="2628" spans="1:4">
      <c r="A2628" s="15">
        <v>1960959115</v>
      </c>
      <c r="B2628" s="16" t="s">
        <v>1360</v>
      </c>
      <c r="C2628" s="53">
        <v>234840425</v>
      </c>
      <c r="D2628" s="53">
        <v>0</v>
      </c>
    </row>
    <row r="2629" spans="1:4">
      <c r="A2629" s="15">
        <v>1960959123</v>
      </c>
      <c r="B2629" s="16" t="s">
        <v>4329</v>
      </c>
      <c r="C2629" s="53">
        <v>103708000</v>
      </c>
      <c r="D2629" s="53">
        <v>0</v>
      </c>
    </row>
    <row r="2630" spans="1:4">
      <c r="A2630" s="15">
        <v>1960959124</v>
      </c>
      <c r="B2630" s="16" t="s">
        <v>4330</v>
      </c>
      <c r="C2630" s="53">
        <v>8663821513</v>
      </c>
      <c r="D2630" s="53">
        <v>0</v>
      </c>
    </row>
    <row r="2631" spans="1:4">
      <c r="A2631" s="15">
        <v>1960959127</v>
      </c>
      <c r="B2631" s="16" t="s">
        <v>5102</v>
      </c>
      <c r="C2631" s="53">
        <v>0</v>
      </c>
      <c r="D2631" s="53">
        <v>0</v>
      </c>
    </row>
    <row r="2632" spans="1:4">
      <c r="A2632" s="15">
        <v>1960959128</v>
      </c>
      <c r="B2632" s="16" t="s">
        <v>4331</v>
      </c>
      <c r="C2632" s="53">
        <v>847891959</v>
      </c>
      <c r="D2632" s="53">
        <v>0</v>
      </c>
    </row>
    <row r="2633" spans="1:4">
      <c r="A2633" s="15">
        <v>1960959139</v>
      </c>
      <c r="B2633" s="16" t="s">
        <v>4332</v>
      </c>
      <c r="C2633" s="53">
        <v>-29102973</v>
      </c>
      <c r="D2633" s="53">
        <v>0</v>
      </c>
    </row>
    <row r="2634" spans="1:4">
      <c r="A2634" s="15">
        <v>1960959144</v>
      </c>
      <c r="B2634" s="16" t="s">
        <v>1361</v>
      </c>
      <c r="C2634" s="53">
        <v>976022735</v>
      </c>
      <c r="D2634" s="53">
        <v>0</v>
      </c>
    </row>
    <row r="2635" spans="1:4">
      <c r="A2635" s="15">
        <v>1960959150</v>
      </c>
      <c r="B2635" s="16" t="s">
        <v>1362</v>
      </c>
      <c r="C2635" s="53">
        <v>639744295</v>
      </c>
      <c r="D2635" s="53">
        <v>0</v>
      </c>
    </row>
    <row r="2636" spans="1:4">
      <c r="A2636" s="15">
        <v>1960959176</v>
      </c>
      <c r="B2636" s="16" t="s">
        <v>4333</v>
      </c>
      <c r="C2636" s="53">
        <v>1816458874</v>
      </c>
      <c r="D2636" s="53">
        <v>0</v>
      </c>
    </row>
    <row r="2637" spans="1:4">
      <c r="A2637" s="15">
        <v>1960959177</v>
      </c>
      <c r="B2637" s="16" t="s">
        <v>4334</v>
      </c>
      <c r="C2637" s="53">
        <v>463020000</v>
      </c>
      <c r="D2637" s="53">
        <v>0</v>
      </c>
    </row>
    <row r="2638" spans="1:4">
      <c r="A2638" s="15">
        <v>1960959188</v>
      </c>
      <c r="B2638" s="16" t="s">
        <v>5310</v>
      </c>
      <c r="C2638" s="53">
        <v>-341660</v>
      </c>
      <c r="D2638" s="53">
        <v>0</v>
      </c>
    </row>
    <row r="2639" spans="1:4">
      <c r="A2639" s="15">
        <v>1960959190</v>
      </c>
      <c r="B2639" s="16" t="s">
        <v>4335</v>
      </c>
      <c r="C2639" s="53">
        <v>52501455</v>
      </c>
      <c r="D2639" s="53">
        <v>0</v>
      </c>
    </row>
    <row r="2640" spans="1:4">
      <c r="A2640" s="15">
        <v>1960959202</v>
      </c>
      <c r="B2640" s="16" t="s">
        <v>5019</v>
      </c>
      <c r="C2640" s="53">
        <v>0</v>
      </c>
      <c r="D2640" s="53">
        <v>0</v>
      </c>
    </row>
    <row r="2641" spans="1:4">
      <c r="A2641" s="15">
        <v>1960959205</v>
      </c>
      <c r="B2641" s="16" t="s">
        <v>5020</v>
      </c>
      <c r="C2641" s="53">
        <v>0</v>
      </c>
      <c r="D2641" s="53">
        <v>0</v>
      </c>
    </row>
    <row r="2642" spans="1:4">
      <c r="A2642" s="15">
        <v>1960959226</v>
      </c>
      <c r="B2642" s="16" t="s">
        <v>5021</v>
      </c>
      <c r="C2642" s="53">
        <v>352840025</v>
      </c>
      <c r="D2642" s="53">
        <v>0</v>
      </c>
    </row>
    <row r="2643" spans="1:4">
      <c r="A2643" s="15">
        <v>1960959234</v>
      </c>
      <c r="B2643" s="16" t="s">
        <v>1787</v>
      </c>
      <c r="C2643" s="53">
        <v>5383638</v>
      </c>
      <c r="D2643" s="53">
        <v>0</v>
      </c>
    </row>
    <row r="2644" spans="1:4">
      <c r="A2644" s="15">
        <v>1960959235</v>
      </c>
      <c r="B2644" s="16" t="s">
        <v>4336</v>
      </c>
      <c r="C2644" s="53">
        <v>55980463</v>
      </c>
      <c r="D2644" s="53">
        <v>0</v>
      </c>
    </row>
    <row r="2645" spans="1:4">
      <c r="A2645" s="15">
        <v>1960959250</v>
      </c>
      <c r="B2645" s="16" t="s">
        <v>3710</v>
      </c>
      <c r="C2645" s="53">
        <v>0</v>
      </c>
      <c r="D2645" s="53">
        <v>0</v>
      </c>
    </row>
    <row r="2646" spans="1:4">
      <c r="A2646" s="15">
        <v>1960959258</v>
      </c>
      <c r="B2646" s="16" t="s">
        <v>3711</v>
      </c>
      <c r="C2646" s="53">
        <v>967377332</v>
      </c>
      <c r="D2646" s="53">
        <v>0</v>
      </c>
    </row>
    <row r="2647" spans="1:4">
      <c r="A2647" s="15">
        <v>1960959271</v>
      </c>
      <c r="B2647" s="16" t="s">
        <v>4337</v>
      </c>
      <c r="C2647" s="53">
        <v>-1453325046</v>
      </c>
      <c r="D2647" s="53">
        <v>0</v>
      </c>
    </row>
    <row r="2648" spans="1:4">
      <c r="A2648" s="15">
        <v>1960959326</v>
      </c>
      <c r="B2648" s="16" t="s">
        <v>4338</v>
      </c>
      <c r="C2648" s="53">
        <v>319214511</v>
      </c>
      <c r="D2648" s="53">
        <v>0</v>
      </c>
    </row>
    <row r="2649" spans="1:4">
      <c r="A2649" s="15">
        <v>1960959327</v>
      </c>
      <c r="B2649" s="16" t="s">
        <v>4339</v>
      </c>
      <c r="C2649" s="53">
        <v>-166465700</v>
      </c>
      <c r="D2649" s="53">
        <v>0</v>
      </c>
    </row>
    <row r="2650" spans="1:4">
      <c r="A2650" s="15">
        <v>1960959342</v>
      </c>
      <c r="B2650" s="16" t="s">
        <v>4340</v>
      </c>
      <c r="C2650" s="53">
        <v>23578682</v>
      </c>
      <c r="D2650" s="53">
        <v>0</v>
      </c>
    </row>
    <row r="2651" spans="1:4">
      <c r="A2651" s="15">
        <v>1960959348</v>
      </c>
      <c r="B2651" s="16" t="s">
        <v>4341</v>
      </c>
      <c r="C2651" s="53">
        <v>-337449899</v>
      </c>
      <c r="D2651" s="53">
        <v>0</v>
      </c>
    </row>
    <row r="2652" spans="1:4">
      <c r="A2652" s="15">
        <v>1960959349</v>
      </c>
      <c r="B2652" s="16" t="s">
        <v>4342</v>
      </c>
      <c r="C2652" s="53">
        <v>34100766</v>
      </c>
      <c r="D2652" s="53">
        <v>0</v>
      </c>
    </row>
    <row r="2653" spans="1:4">
      <c r="A2653" s="15">
        <v>1960959353</v>
      </c>
      <c r="B2653" s="16" t="s">
        <v>4343</v>
      </c>
      <c r="C2653" s="53">
        <v>-246879919</v>
      </c>
      <c r="D2653" s="53">
        <v>0</v>
      </c>
    </row>
    <row r="2654" spans="1:4">
      <c r="A2654" s="15">
        <v>1960959359</v>
      </c>
      <c r="B2654" s="16" t="s">
        <v>4344</v>
      </c>
      <c r="C2654" s="53">
        <v>2511602411</v>
      </c>
      <c r="D2654" s="53">
        <v>0</v>
      </c>
    </row>
    <row r="2655" spans="1:4">
      <c r="A2655" s="15">
        <v>1960959377</v>
      </c>
      <c r="B2655" s="16" t="s">
        <v>4345</v>
      </c>
      <c r="C2655" s="53">
        <v>-4793126</v>
      </c>
      <c r="D2655" s="53">
        <v>0</v>
      </c>
    </row>
    <row r="2656" spans="1:4">
      <c r="A2656" s="15">
        <v>1960959437</v>
      </c>
      <c r="B2656" s="16" t="s">
        <v>4564</v>
      </c>
      <c r="C2656" s="53">
        <v>-486116</v>
      </c>
      <c r="D2656" s="53">
        <v>0</v>
      </c>
    </row>
    <row r="2657" spans="1:4">
      <c r="A2657" s="15">
        <v>1960959506</v>
      </c>
      <c r="B2657" s="16" t="s">
        <v>4346</v>
      </c>
      <c r="C2657" s="53">
        <v>2484746</v>
      </c>
      <c r="D2657" s="53">
        <v>0</v>
      </c>
    </row>
    <row r="2658" spans="1:4">
      <c r="A2658" s="15">
        <v>1960959599</v>
      </c>
      <c r="B2658" s="16" t="s">
        <v>4751</v>
      </c>
      <c r="C2658" s="53">
        <v>0</v>
      </c>
      <c r="D2658" s="53">
        <v>0</v>
      </c>
    </row>
    <row r="2659" spans="1:4">
      <c r="A2659" s="15">
        <v>1960959611</v>
      </c>
      <c r="B2659" s="16" t="s">
        <v>5022</v>
      </c>
      <c r="C2659" s="53">
        <v>0</v>
      </c>
      <c r="D2659" s="53">
        <v>0</v>
      </c>
    </row>
    <row r="2660" spans="1:4">
      <c r="A2660" s="15">
        <v>1960959612</v>
      </c>
      <c r="B2660" s="16" t="s">
        <v>5286</v>
      </c>
      <c r="C2660" s="53">
        <v>39614849</v>
      </c>
      <c r="D2660" s="53">
        <v>0</v>
      </c>
    </row>
    <row r="2661" spans="1:4">
      <c r="A2661" s="15">
        <v>1960959614</v>
      </c>
      <c r="B2661" s="16" t="s">
        <v>1363</v>
      </c>
      <c r="C2661" s="53">
        <v>64851920</v>
      </c>
      <c r="D2661" s="53">
        <v>0</v>
      </c>
    </row>
    <row r="2662" spans="1:4">
      <c r="A2662" s="15">
        <v>1960959615</v>
      </c>
      <c r="B2662" s="16" t="s">
        <v>2075</v>
      </c>
      <c r="C2662" s="53">
        <v>47084000</v>
      </c>
      <c r="D2662" s="53">
        <v>0</v>
      </c>
    </row>
    <row r="2663" spans="1:4">
      <c r="A2663" s="15">
        <v>1960959619</v>
      </c>
      <c r="B2663" s="16" t="s">
        <v>3422</v>
      </c>
      <c r="C2663" s="53">
        <v>0</v>
      </c>
      <c r="D2663" s="53">
        <v>0</v>
      </c>
    </row>
    <row r="2664" spans="1:4">
      <c r="A2664" s="15">
        <v>1960959699</v>
      </c>
      <c r="B2664" s="16" t="s">
        <v>3152</v>
      </c>
      <c r="C2664" s="53">
        <v>0</v>
      </c>
      <c r="D2664" s="53">
        <v>0</v>
      </c>
    </row>
    <row r="2665" spans="1:4">
      <c r="A2665" s="15">
        <v>1960959701</v>
      </c>
      <c r="B2665" s="16" t="s">
        <v>1364</v>
      </c>
      <c r="C2665" s="53">
        <v>1412069890</v>
      </c>
      <c r="D2665" s="53">
        <v>0</v>
      </c>
    </row>
    <row r="2666" spans="1:4">
      <c r="A2666" s="15">
        <v>1960959702</v>
      </c>
      <c r="B2666" s="16" t="s">
        <v>1365</v>
      </c>
      <c r="C2666" s="53">
        <v>1000000</v>
      </c>
      <c r="D2666" s="53">
        <v>0</v>
      </c>
    </row>
    <row r="2667" spans="1:4">
      <c r="A2667" s="15">
        <v>1960959750</v>
      </c>
      <c r="B2667" s="16" t="s">
        <v>1366</v>
      </c>
      <c r="C2667" s="53">
        <v>1679328306</v>
      </c>
      <c r="D2667" s="53">
        <v>0</v>
      </c>
    </row>
    <row r="2668" spans="1:4">
      <c r="A2668" s="15">
        <v>1960959751</v>
      </c>
      <c r="B2668" s="16" t="s">
        <v>1346</v>
      </c>
      <c r="C2668" s="53">
        <v>-710385</v>
      </c>
      <c r="D2668" s="53">
        <v>0</v>
      </c>
    </row>
    <row r="2669" spans="1:4">
      <c r="A2669" s="15">
        <v>1960959760</v>
      </c>
      <c r="B2669" s="16" t="s">
        <v>4347</v>
      </c>
      <c r="C2669" s="53">
        <v>0</v>
      </c>
      <c r="D2669" s="53">
        <v>0</v>
      </c>
    </row>
    <row r="2670" spans="1:4">
      <c r="A2670" s="15">
        <v>1960959761</v>
      </c>
      <c r="B2670" s="16" t="s">
        <v>5329</v>
      </c>
      <c r="C2670" s="53">
        <v>3423533189</v>
      </c>
      <c r="D2670" s="53">
        <v>0</v>
      </c>
    </row>
    <row r="2671" spans="1:4">
      <c r="A2671" s="15">
        <v>1960959765</v>
      </c>
      <c r="B2671" s="16" t="s">
        <v>1809</v>
      </c>
      <c r="C2671" s="53">
        <v>2901213772</v>
      </c>
      <c r="D2671" s="53">
        <v>0</v>
      </c>
    </row>
    <row r="2672" spans="1:4">
      <c r="A2672" s="15">
        <v>1960959770</v>
      </c>
      <c r="B2672" s="16" t="s">
        <v>5330</v>
      </c>
      <c r="C2672" s="53">
        <v>285538812</v>
      </c>
      <c r="D2672" s="53">
        <v>0</v>
      </c>
    </row>
    <row r="2673" spans="1:4">
      <c r="A2673" s="15">
        <v>1960959880</v>
      </c>
      <c r="B2673" s="16" t="s">
        <v>4348</v>
      </c>
      <c r="C2673" s="53">
        <v>974910455</v>
      </c>
      <c r="D2673" s="53">
        <v>0</v>
      </c>
    </row>
    <row r="2674" spans="1:4">
      <c r="A2674" s="15">
        <v>1960959904</v>
      </c>
      <c r="B2674" s="16" t="s">
        <v>5287</v>
      </c>
      <c r="C2674" s="53">
        <v>876000</v>
      </c>
      <c r="D2674" s="53">
        <v>0</v>
      </c>
    </row>
    <row r="2675" spans="1:4">
      <c r="A2675" s="15">
        <v>1960959912</v>
      </c>
      <c r="B2675" s="16" t="s">
        <v>5220</v>
      </c>
      <c r="C2675" s="53">
        <v>-210130464</v>
      </c>
      <c r="D2675" s="53">
        <v>0</v>
      </c>
    </row>
    <row r="2676" spans="1:4">
      <c r="A2676" s="15">
        <v>1960959916</v>
      </c>
      <c r="B2676" s="16" t="s">
        <v>5103</v>
      </c>
      <c r="C2676" s="53">
        <v>0</v>
      </c>
      <c r="D2676" s="53">
        <v>0</v>
      </c>
    </row>
    <row r="2677" spans="1:4">
      <c r="A2677" s="15">
        <v>1960959929</v>
      </c>
      <c r="B2677" s="16" t="s">
        <v>5023</v>
      </c>
      <c r="C2677" s="53">
        <v>14513002</v>
      </c>
      <c r="D2677" s="53">
        <v>0</v>
      </c>
    </row>
    <row r="2678" spans="1:4">
      <c r="A2678" s="15">
        <v>1960959950</v>
      </c>
      <c r="B2678" s="16" t="s">
        <v>5024</v>
      </c>
      <c r="C2678" s="53">
        <v>0</v>
      </c>
      <c r="D2678" s="53">
        <v>0</v>
      </c>
    </row>
    <row r="2679" spans="1:4">
      <c r="A2679" s="15">
        <v>1960959951</v>
      </c>
      <c r="B2679" s="16" t="s">
        <v>4565</v>
      </c>
      <c r="C2679" s="53">
        <v>0</v>
      </c>
      <c r="D2679" s="53">
        <v>0</v>
      </c>
    </row>
    <row r="2680" spans="1:4">
      <c r="A2680" s="15">
        <v>1960959960</v>
      </c>
      <c r="B2680" s="16" t="s">
        <v>4349</v>
      </c>
      <c r="C2680" s="53">
        <v>0</v>
      </c>
      <c r="D2680" s="53">
        <v>0</v>
      </c>
    </row>
    <row r="2681" spans="1:4">
      <c r="A2681" s="15">
        <v>1960959976</v>
      </c>
      <c r="B2681" s="16" t="s">
        <v>4350</v>
      </c>
      <c r="C2681" s="53">
        <v>7170045</v>
      </c>
      <c r="D2681" s="53">
        <v>0</v>
      </c>
    </row>
    <row r="2682" spans="1:4">
      <c r="A2682" s="15">
        <v>1960959988</v>
      </c>
      <c r="B2682" s="16" t="s">
        <v>4566</v>
      </c>
      <c r="C2682" s="53">
        <v>0</v>
      </c>
      <c r="D2682" s="53">
        <v>0</v>
      </c>
    </row>
    <row r="2683" spans="1:4">
      <c r="A2683" s="15">
        <v>1960959990</v>
      </c>
      <c r="B2683" s="16" t="s">
        <v>3423</v>
      </c>
      <c r="C2683" s="53">
        <v>2035100</v>
      </c>
      <c r="D2683" s="53">
        <v>0</v>
      </c>
    </row>
    <row r="2684" spans="1:4">
      <c r="A2684" s="15">
        <v>1960959997</v>
      </c>
      <c r="B2684" s="16" t="s">
        <v>4351</v>
      </c>
      <c r="C2684" s="53">
        <v>0</v>
      </c>
      <c r="D2684" s="53">
        <v>0</v>
      </c>
    </row>
    <row r="2685" spans="1:4">
      <c r="A2685" s="15">
        <v>1995000007</v>
      </c>
      <c r="B2685" s="16" t="s">
        <v>2050</v>
      </c>
      <c r="C2685" s="53">
        <v>0</v>
      </c>
      <c r="D2685" s="53">
        <v>0</v>
      </c>
    </row>
    <row r="2686" spans="1:4">
      <c r="A2686" s="15">
        <v>1995000008</v>
      </c>
      <c r="B2686" s="16" t="s">
        <v>2052</v>
      </c>
      <c r="C2686" s="53">
        <v>0</v>
      </c>
      <c r="D2686" s="53">
        <v>0</v>
      </c>
    </row>
    <row r="2687" spans="1:4">
      <c r="A2687" s="15">
        <v>1995001000</v>
      </c>
      <c r="B2687" s="16" t="s">
        <v>1368</v>
      </c>
      <c r="C2687" s="53">
        <v>-514072671</v>
      </c>
      <c r="D2687" s="53">
        <v>0</v>
      </c>
    </row>
    <row r="2688" spans="1:4">
      <c r="A2688" s="15">
        <v>1995001002</v>
      </c>
      <c r="B2688" s="16" t="s">
        <v>4352</v>
      </c>
      <c r="C2688" s="53">
        <v>0</v>
      </c>
      <c r="D2688" s="53">
        <v>0</v>
      </c>
    </row>
    <row r="2689" spans="1:4">
      <c r="A2689" s="15">
        <v>1995001003</v>
      </c>
      <c r="B2689" s="16" t="s">
        <v>1300</v>
      </c>
      <c r="C2689" s="53">
        <v>-99596170620</v>
      </c>
      <c r="D2689" s="53">
        <v>0</v>
      </c>
    </row>
    <row r="2690" spans="1:4">
      <c r="A2690" s="15">
        <v>1995001004</v>
      </c>
      <c r="B2690" s="16" t="s">
        <v>3712</v>
      </c>
      <c r="C2690" s="53">
        <v>0</v>
      </c>
      <c r="D2690" s="53">
        <v>0</v>
      </c>
    </row>
    <row r="2691" spans="1:4">
      <c r="A2691" s="15">
        <v>1995001006</v>
      </c>
      <c r="B2691" s="16" t="s">
        <v>1301</v>
      </c>
      <c r="C2691" s="53">
        <v>-22122399055</v>
      </c>
      <c r="D2691" s="53">
        <v>0</v>
      </c>
    </row>
    <row r="2692" spans="1:4">
      <c r="A2692" s="15">
        <v>1995001007</v>
      </c>
      <c r="B2692" s="16" t="s">
        <v>1302</v>
      </c>
      <c r="C2692" s="53">
        <v>966976940</v>
      </c>
      <c r="D2692" s="53">
        <v>0</v>
      </c>
    </row>
    <row r="2693" spans="1:4">
      <c r="A2693" s="15">
        <v>1995001010</v>
      </c>
      <c r="B2693" s="16" t="s">
        <v>1303</v>
      </c>
      <c r="C2693" s="53">
        <v>346690316</v>
      </c>
      <c r="D2693" s="53">
        <v>0</v>
      </c>
    </row>
    <row r="2694" spans="1:4">
      <c r="A2694" s="15">
        <v>1995001011</v>
      </c>
      <c r="B2694" s="16" t="s">
        <v>1369</v>
      </c>
      <c r="C2694" s="53">
        <v>-346690316</v>
      </c>
      <c r="D2694" s="53">
        <v>0</v>
      </c>
    </row>
    <row r="2695" spans="1:4">
      <c r="A2695" s="15">
        <v>1995001012</v>
      </c>
      <c r="B2695" s="16" t="s">
        <v>4353</v>
      </c>
      <c r="C2695" s="53">
        <v>-45893965842</v>
      </c>
      <c r="D2695" s="53">
        <v>0</v>
      </c>
    </row>
    <row r="2696" spans="1:4">
      <c r="A2696" s="15">
        <v>1995001013</v>
      </c>
      <c r="B2696" s="16" t="s">
        <v>4354</v>
      </c>
      <c r="C2696" s="53">
        <v>-12513590353</v>
      </c>
      <c r="D2696" s="53">
        <v>0</v>
      </c>
    </row>
    <row r="2697" spans="1:4">
      <c r="A2697" s="15">
        <v>1995001014</v>
      </c>
      <c r="B2697" s="16" t="s">
        <v>4752</v>
      </c>
      <c r="C2697" s="53">
        <v>-21496228000</v>
      </c>
      <c r="D2697" s="53">
        <v>0</v>
      </c>
    </row>
    <row r="2698" spans="1:4">
      <c r="A2698" s="15">
        <v>1995001016</v>
      </c>
      <c r="B2698" s="16" t="s">
        <v>5331</v>
      </c>
      <c r="C2698" s="53">
        <v>-8074298</v>
      </c>
      <c r="D2698" s="53">
        <v>0</v>
      </c>
    </row>
    <row r="2699" spans="1:4">
      <c r="A2699" s="15">
        <v>1995009020</v>
      </c>
      <c r="B2699" s="16" t="s">
        <v>1370</v>
      </c>
      <c r="C2699" s="53">
        <v>-167403836</v>
      </c>
      <c r="D2699" s="53">
        <v>0</v>
      </c>
    </row>
    <row r="2700" spans="1:4">
      <c r="A2700" s="15">
        <v>1995009765</v>
      </c>
      <c r="B2700" s="16" t="s">
        <v>5025</v>
      </c>
      <c r="C2700" s="53">
        <v>-2901213772</v>
      </c>
      <c r="D2700" s="53">
        <v>0</v>
      </c>
    </row>
    <row r="2701" spans="1:4">
      <c r="A2701" s="15">
        <v>1995101000</v>
      </c>
      <c r="B2701" s="16" t="s">
        <v>1371</v>
      </c>
      <c r="C2701" s="53">
        <v>0</v>
      </c>
      <c r="D2701" s="53">
        <v>0</v>
      </c>
    </row>
    <row r="2702" spans="1:4">
      <c r="A2702" s="15">
        <v>1995801000</v>
      </c>
      <c r="B2702" s="16" t="s">
        <v>1372</v>
      </c>
      <c r="C2702" s="53">
        <v>0</v>
      </c>
      <c r="D2702" s="53">
        <v>0</v>
      </c>
    </row>
    <row r="2703" spans="1:4">
      <c r="A2703" s="15">
        <v>2105050023</v>
      </c>
      <c r="B2703" s="16" t="s">
        <v>5221</v>
      </c>
      <c r="C2703" s="53">
        <v>270000</v>
      </c>
      <c r="D2703" s="53">
        <v>0</v>
      </c>
    </row>
    <row r="2704" spans="1:4">
      <c r="A2704" s="15">
        <v>2105059010</v>
      </c>
      <c r="B2704" s="16" t="s">
        <v>1373</v>
      </c>
      <c r="C2704" s="53">
        <v>-8768023722319</v>
      </c>
      <c r="D2704" s="53">
        <v>0</v>
      </c>
    </row>
    <row r="2705" spans="1:4">
      <c r="A2705" s="15">
        <v>2105059020</v>
      </c>
      <c r="B2705" s="16" t="s">
        <v>5222</v>
      </c>
      <c r="C2705" s="53">
        <v>28700030</v>
      </c>
      <c r="D2705" s="53">
        <v>0</v>
      </c>
    </row>
    <row r="2706" spans="1:4">
      <c r="A2706" s="15">
        <v>2105059060</v>
      </c>
      <c r="B2706" s="16" t="s">
        <v>5223</v>
      </c>
      <c r="C2706" s="53">
        <v>120091797</v>
      </c>
      <c r="D2706" s="53">
        <v>0</v>
      </c>
    </row>
    <row r="2707" spans="1:4">
      <c r="A2707" s="15">
        <v>2105059101</v>
      </c>
      <c r="B2707" s="16" t="s">
        <v>5026</v>
      </c>
      <c r="C2707" s="53">
        <v>-1846189</v>
      </c>
      <c r="D2707" s="53">
        <v>0</v>
      </c>
    </row>
    <row r="2708" spans="1:4">
      <c r="A2708" s="15">
        <v>2105059103</v>
      </c>
      <c r="B2708" s="16" t="s">
        <v>5104</v>
      </c>
      <c r="C2708" s="53">
        <v>9042234</v>
      </c>
      <c r="D2708" s="53">
        <v>0</v>
      </c>
    </row>
    <row r="2709" spans="1:4">
      <c r="A2709" s="15">
        <v>2105059108</v>
      </c>
      <c r="B2709" s="16" t="s">
        <v>4567</v>
      </c>
      <c r="C2709" s="53">
        <v>-2287986</v>
      </c>
      <c r="D2709" s="53">
        <v>0</v>
      </c>
    </row>
    <row r="2710" spans="1:4">
      <c r="A2710" s="15">
        <v>2105059131</v>
      </c>
      <c r="B2710" s="16" t="s">
        <v>3424</v>
      </c>
      <c r="C2710" s="53">
        <v>58878463</v>
      </c>
      <c r="D2710" s="53">
        <v>0</v>
      </c>
    </row>
    <row r="2711" spans="1:4">
      <c r="A2711" s="15">
        <v>2105059134</v>
      </c>
      <c r="B2711" s="16" t="s">
        <v>4355</v>
      </c>
      <c r="C2711" s="53">
        <v>714092</v>
      </c>
      <c r="D2711" s="53">
        <v>0</v>
      </c>
    </row>
    <row r="2712" spans="1:4">
      <c r="A2712" s="15">
        <v>2105059340</v>
      </c>
      <c r="B2712" s="16" t="s">
        <v>5311</v>
      </c>
      <c r="C2712" s="53">
        <v>-57341071</v>
      </c>
      <c r="D2712" s="53">
        <v>0</v>
      </c>
    </row>
    <row r="2713" spans="1:4">
      <c r="A2713" s="15">
        <v>2105059347</v>
      </c>
      <c r="B2713" s="16" t="s">
        <v>4356</v>
      </c>
      <c r="C2713" s="53">
        <v>0</v>
      </c>
      <c r="D2713" s="53">
        <v>0</v>
      </c>
    </row>
    <row r="2714" spans="1:4">
      <c r="A2714" s="15">
        <v>2105059348</v>
      </c>
      <c r="B2714" s="16" t="s">
        <v>4357</v>
      </c>
      <c r="C2714" s="53">
        <v>64699746</v>
      </c>
      <c r="D2714" s="53">
        <v>0</v>
      </c>
    </row>
    <row r="2715" spans="1:4">
      <c r="A2715" s="15">
        <v>2105059349</v>
      </c>
      <c r="B2715" s="16" t="s">
        <v>5312</v>
      </c>
      <c r="C2715" s="53">
        <v>0</v>
      </c>
      <c r="D2715" s="53">
        <v>0</v>
      </c>
    </row>
    <row r="2716" spans="1:4">
      <c r="A2716" s="15">
        <v>2105059530</v>
      </c>
      <c r="B2716" s="16" t="s">
        <v>4753</v>
      </c>
      <c r="C2716" s="53">
        <v>0</v>
      </c>
      <c r="D2716" s="53">
        <v>0</v>
      </c>
    </row>
    <row r="2717" spans="1:4">
      <c r="A2717" s="15">
        <v>2105109010</v>
      </c>
      <c r="B2717" s="16" t="s">
        <v>1374</v>
      </c>
      <c r="C2717" s="53">
        <v>-59076706073</v>
      </c>
      <c r="D2717" s="53">
        <v>0</v>
      </c>
    </row>
    <row r="2718" spans="1:4">
      <c r="A2718" s="15">
        <v>2105159011</v>
      </c>
      <c r="B2718" s="16" t="s">
        <v>1375</v>
      </c>
      <c r="C2718" s="53">
        <v>-1280012765013</v>
      </c>
      <c r="D2718" s="53">
        <v>0</v>
      </c>
    </row>
    <row r="2719" spans="1:4">
      <c r="A2719" s="15">
        <v>2105309010</v>
      </c>
      <c r="B2719" s="16" t="s">
        <v>1376</v>
      </c>
      <c r="C2719" s="53">
        <v>-51065165175</v>
      </c>
      <c r="D2719" s="53">
        <v>0</v>
      </c>
    </row>
    <row r="2720" spans="1:4">
      <c r="A2720" s="15">
        <v>2105359011</v>
      </c>
      <c r="B2720" s="16" t="s">
        <v>1377</v>
      </c>
      <c r="C2720" s="53">
        <v>-22314122271</v>
      </c>
      <c r="D2720" s="53">
        <v>0</v>
      </c>
    </row>
    <row r="2721" spans="1:4">
      <c r="A2721" s="15">
        <v>2105409011</v>
      </c>
      <c r="B2721" s="16" t="s">
        <v>1378</v>
      </c>
      <c r="C2721" s="53">
        <v>-6638430680</v>
      </c>
      <c r="D2721" s="53">
        <v>0</v>
      </c>
    </row>
    <row r="2722" spans="1:4">
      <c r="A2722" s="15">
        <v>2107050000</v>
      </c>
      <c r="B2722" s="16" t="s">
        <v>3425</v>
      </c>
      <c r="C2722" s="53">
        <v>-3051839057692</v>
      </c>
      <c r="D2722" s="53">
        <v>0</v>
      </c>
    </row>
    <row r="2723" spans="1:4">
      <c r="A2723" s="15">
        <v>2107050001</v>
      </c>
      <c r="B2723" s="16" t="s">
        <v>3426</v>
      </c>
      <c r="C2723" s="53">
        <v>-30184537169</v>
      </c>
      <c r="D2723" s="53">
        <v>0</v>
      </c>
    </row>
    <row r="2724" spans="1:4">
      <c r="A2724" s="15">
        <v>2107050014</v>
      </c>
      <c r="B2724" s="16" t="s">
        <v>3427</v>
      </c>
      <c r="C2724" s="53">
        <v>-153693065</v>
      </c>
      <c r="D2724" s="53">
        <v>0</v>
      </c>
    </row>
    <row r="2725" spans="1:4">
      <c r="A2725" s="15">
        <v>2107050020</v>
      </c>
      <c r="B2725" s="16" t="s">
        <v>3428</v>
      </c>
      <c r="C2725" s="53">
        <v>-19238829167</v>
      </c>
      <c r="D2725" s="53">
        <v>0</v>
      </c>
    </row>
    <row r="2726" spans="1:4">
      <c r="A2726" s="15">
        <v>2107050051</v>
      </c>
      <c r="B2726" s="16" t="s">
        <v>3429</v>
      </c>
      <c r="C2726" s="53">
        <v>-10980942148</v>
      </c>
      <c r="D2726" s="53">
        <v>0</v>
      </c>
    </row>
    <row r="2727" spans="1:4">
      <c r="A2727" s="15">
        <v>2107050055</v>
      </c>
      <c r="B2727" s="16" t="s">
        <v>3430</v>
      </c>
      <c r="C2727" s="53">
        <v>-1607243465027</v>
      </c>
      <c r="D2727" s="53">
        <v>0</v>
      </c>
    </row>
    <row r="2728" spans="1:4">
      <c r="A2728" s="15">
        <v>2107051204</v>
      </c>
      <c r="B2728" s="16" t="s">
        <v>4754</v>
      </c>
      <c r="C2728" s="53">
        <v>0</v>
      </c>
      <c r="D2728" s="53">
        <v>0</v>
      </c>
    </row>
    <row r="2729" spans="1:4">
      <c r="A2729" s="15">
        <v>2107051888</v>
      </c>
      <c r="B2729" s="16" t="s">
        <v>1379</v>
      </c>
      <c r="C2729" s="53">
        <v>-90913065185</v>
      </c>
      <c r="D2729" s="53">
        <v>0</v>
      </c>
    </row>
    <row r="2730" spans="1:4">
      <c r="A2730" s="15">
        <v>2107059010</v>
      </c>
      <c r="B2730" s="16" t="s">
        <v>2076</v>
      </c>
      <c r="C2730" s="53">
        <v>0</v>
      </c>
      <c r="D2730" s="53">
        <v>0</v>
      </c>
    </row>
    <row r="2731" spans="1:4">
      <c r="A2731" s="15">
        <v>2107059824</v>
      </c>
      <c r="B2731" s="16" t="s">
        <v>1380</v>
      </c>
      <c r="C2731" s="53">
        <v>-34935799</v>
      </c>
      <c r="D2731" s="53">
        <v>0</v>
      </c>
    </row>
    <row r="2732" spans="1:4">
      <c r="A2732" s="15">
        <v>2107100000</v>
      </c>
      <c r="B2732" s="16" t="s">
        <v>3431</v>
      </c>
      <c r="C2732" s="53">
        <v>-3574803548783</v>
      </c>
      <c r="D2732" s="53">
        <v>0</v>
      </c>
    </row>
    <row r="2733" spans="1:4">
      <c r="A2733" s="15">
        <v>2107100002</v>
      </c>
      <c r="B2733" s="16" t="s">
        <v>3432</v>
      </c>
      <c r="C2733" s="53">
        <v>-34857207123</v>
      </c>
      <c r="D2733" s="53">
        <v>0</v>
      </c>
    </row>
    <row r="2734" spans="1:4">
      <c r="A2734" s="15">
        <v>2107100011</v>
      </c>
      <c r="B2734" s="16" t="s">
        <v>3433</v>
      </c>
      <c r="C2734" s="53">
        <v>-44489022604</v>
      </c>
      <c r="D2734" s="53">
        <v>0</v>
      </c>
    </row>
    <row r="2735" spans="1:4">
      <c r="A2735" s="15">
        <v>2107100015</v>
      </c>
      <c r="B2735" s="16" t="s">
        <v>3434</v>
      </c>
      <c r="C2735" s="53">
        <v>-344706959</v>
      </c>
      <c r="D2735" s="53">
        <v>0</v>
      </c>
    </row>
    <row r="2736" spans="1:4">
      <c r="A2736" s="15">
        <v>2107100050</v>
      </c>
      <c r="B2736" s="16" t="s">
        <v>3435</v>
      </c>
      <c r="C2736" s="53">
        <v>-1975434100041</v>
      </c>
      <c r="D2736" s="53">
        <v>0</v>
      </c>
    </row>
    <row r="2737" spans="1:4">
      <c r="A2737" s="15">
        <v>2107100052</v>
      </c>
      <c r="B2737" s="16" t="s">
        <v>3433</v>
      </c>
      <c r="C2737" s="53">
        <v>-24473396251</v>
      </c>
      <c r="D2737" s="53">
        <v>0</v>
      </c>
    </row>
    <row r="2738" spans="1:4">
      <c r="A2738" s="15">
        <v>2107101204</v>
      </c>
      <c r="B2738" s="16" t="s">
        <v>2077</v>
      </c>
      <c r="C2738" s="53">
        <v>0</v>
      </c>
      <c r="D2738" s="53">
        <v>0</v>
      </c>
    </row>
    <row r="2739" spans="1:4">
      <c r="A2739" s="15">
        <v>2107101888</v>
      </c>
      <c r="B2739" s="16" t="s">
        <v>1381</v>
      </c>
      <c r="C2739" s="53">
        <v>-323227676404</v>
      </c>
      <c r="D2739" s="53">
        <v>0</v>
      </c>
    </row>
    <row r="2740" spans="1:4">
      <c r="A2740" s="15">
        <v>2107109010</v>
      </c>
      <c r="B2740" s="16" t="s">
        <v>2078</v>
      </c>
      <c r="C2740" s="53">
        <v>0</v>
      </c>
      <c r="D2740" s="53">
        <v>0</v>
      </c>
    </row>
    <row r="2741" spans="1:4">
      <c r="A2741" s="15">
        <v>2107150000</v>
      </c>
      <c r="B2741" s="16" t="s">
        <v>3436</v>
      </c>
      <c r="C2741" s="53">
        <v>-1550522112377</v>
      </c>
      <c r="D2741" s="53">
        <v>0</v>
      </c>
    </row>
    <row r="2742" spans="1:4">
      <c r="A2742" s="15">
        <v>2107150003</v>
      </c>
      <c r="B2742" s="16" t="s">
        <v>3437</v>
      </c>
      <c r="C2742" s="53">
        <v>-26324827832</v>
      </c>
      <c r="D2742" s="53">
        <v>0</v>
      </c>
    </row>
    <row r="2743" spans="1:4">
      <c r="A2743" s="15">
        <v>2107150012</v>
      </c>
      <c r="B2743" s="16" t="s">
        <v>3438</v>
      </c>
      <c r="C2743" s="53">
        <v>-36638357326</v>
      </c>
      <c r="D2743" s="53">
        <v>0</v>
      </c>
    </row>
    <row r="2744" spans="1:4">
      <c r="A2744" s="15">
        <v>2107150016</v>
      </c>
      <c r="B2744" s="16" t="s">
        <v>3439</v>
      </c>
      <c r="C2744" s="53">
        <v>-413074961</v>
      </c>
      <c r="D2744" s="53">
        <v>0</v>
      </c>
    </row>
    <row r="2745" spans="1:4">
      <c r="A2745" s="15">
        <v>2107150050</v>
      </c>
      <c r="B2745" s="16" t="s">
        <v>3436</v>
      </c>
      <c r="C2745" s="53">
        <v>-2733398663649</v>
      </c>
      <c r="D2745" s="53">
        <v>0</v>
      </c>
    </row>
    <row r="2746" spans="1:4">
      <c r="A2746" s="15">
        <v>2107150053</v>
      </c>
      <c r="B2746" s="16" t="s">
        <v>3440</v>
      </c>
      <c r="C2746" s="53">
        <v>-60433715565</v>
      </c>
      <c r="D2746" s="53">
        <v>0</v>
      </c>
    </row>
    <row r="2747" spans="1:4">
      <c r="A2747" s="15">
        <v>2107151888</v>
      </c>
      <c r="B2747" s="16" t="s">
        <v>1382</v>
      </c>
      <c r="C2747" s="53">
        <v>-136513979026</v>
      </c>
      <c r="D2747" s="53">
        <v>0</v>
      </c>
    </row>
    <row r="2748" spans="1:4">
      <c r="A2748" s="15">
        <v>2107159010</v>
      </c>
      <c r="B2748" s="16" t="s">
        <v>2079</v>
      </c>
      <c r="C2748" s="53">
        <v>0</v>
      </c>
      <c r="D2748" s="53">
        <v>0</v>
      </c>
    </row>
    <row r="2749" spans="1:4">
      <c r="A2749" s="15">
        <v>2107159050</v>
      </c>
      <c r="B2749" s="16" t="s">
        <v>2080</v>
      </c>
      <c r="C2749" s="53">
        <v>0</v>
      </c>
      <c r="D2749" s="53">
        <v>0</v>
      </c>
    </row>
    <row r="2750" spans="1:4">
      <c r="A2750" s="15">
        <v>2107200000</v>
      </c>
      <c r="B2750" s="16" t="s">
        <v>3441</v>
      </c>
      <c r="C2750" s="53">
        <v>-219116853236</v>
      </c>
      <c r="D2750" s="53">
        <v>0</v>
      </c>
    </row>
    <row r="2751" spans="1:4">
      <c r="A2751" s="15">
        <v>2107200013</v>
      </c>
      <c r="B2751" s="16" t="s">
        <v>3442</v>
      </c>
      <c r="C2751" s="53">
        <v>-7224935721</v>
      </c>
      <c r="D2751" s="53">
        <v>0</v>
      </c>
    </row>
    <row r="2752" spans="1:4">
      <c r="A2752" s="15">
        <v>2107200050</v>
      </c>
      <c r="B2752" s="16" t="s">
        <v>3441</v>
      </c>
      <c r="C2752" s="53">
        <v>-16985549921016</v>
      </c>
      <c r="D2752" s="53">
        <v>0</v>
      </c>
    </row>
    <row r="2753" spans="1:4">
      <c r="A2753" s="15">
        <v>2107200054</v>
      </c>
      <c r="B2753" s="16" t="s">
        <v>3443</v>
      </c>
      <c r="C2753" s="53">
        <v>-187893117547</v>
      </c>
      <c r="D2753" s="53">
        <v>0</v>
      </c>
    </row>
    <row r="2754" spans="1:4">
      <c r="A2754" s="15">
        <v>2107201205</v>
      </c>
      <c r="B2754" s="16" t="s">
        <v>1383</v>
      </c>
      <c r="C2754" s="53">
        <v>1742</v>
      </c>
      <c r="D2754" s="53">
        <v>0</v>
      </c>
    </row>
    <row r="2755" spans="1:4">
      <c r="A2755" s="15">
        <v>2107201888</v>
      </c>
      <c r="B2755" s="16" t="s">
        <v>1384</v>
      </c>
      <c r="C2755" s="53">
        <v>-92556035356</v>
      </c>
      <c r="D2755" s="53">
        <v>0</v>
      </c>
    </row>
    <row r="2756" spans="1:4">
      <c r="A2756" s="15">
        <v>2107201889</v>
      </c>
      <c r="B2756" s="16" t="s">
        <v>1385</v>
      </c>
      <c r="C2756" s="53">
        <v>-12318504472</v>
      </c>
      <c r="D2756" s="53">
        <v>0</v>
      </c>
    </row>
    <row r="2757" spans="1:4">
      <c r="A2757" s="15">
        <v>2107207000</v>
      </c>
      <c r="B2757" s="16" t="s">
        <v>1386</v>
      </c>
      <c r="C2757" s="53">
        <v>6000000000</v>
      </c>
      <c r="D2757" s="53">
        <v>0</v>
      </c>
    </row>
    <row r="2758" spans="1:4">
      <c r="A2758" s="15">
        <v>2107207001</v>
      </c>
      <c r="B2758" s="16" t="s">
        <v>1387</v>
      </c>
      <c r="C2758" s="53">
        <v>109843333</v>
      </c>
      <c r="D2758" s="53">
        <v>0</v>
      </c>
    </row>
    <row r="2759" spans="1:4">
      <c r="A2759" s="15">
        <v>2107209010</v>
      </c>
      <c r="B2759" s="16" t="s">
        <v>2081</v>
      </c>
      <c r="C2759" s="53">
        <v>0</v>
      </c>
      <c r="D2759" s="53">
        <v>0</v>
      </c>
    </row>
    <row r="2760" spans="1:4">
      <c r="A2760" s="15">
        <v>2107209020</v>
      </c>
      <c r="B2760" s="16" t="s">
        <v>2082</v>
      </c>
      <c r="C2760" s="53">
        <v>0</v>
      </c>
      <c r="D2760" s="53">
        <v>0</v>
      </c>
    </row>
    <row r="2761" spans="1:4">
      <c r="A2761" s="15">
        <v>2107209025</v>
      </c>
      <c r="B2761" s="16" t="s">
        <v>2083</v>
      </c>
      <c r="C2761" s="53">
        <v>0</v>
      </c>
      <c r="D2761" s="53">
        <v>0</v>
      </c>
    </row>
    <row r="2762" spans="1:4">
      <c r="A2762" s="15">
        <v>2107209026</v>
      </c>
      <c r="B2762" s="16" t="s">
        <v>2084</v>
      </c>
      <c r="C2762" s="53">
        <v>0</v>
      </c>
      <c r="D2762" s="53">
        <v>0</v>
      </c>
    </row>
    <row r="2763" spans="1:4">
      <c r="A2763" s="15">
        <v>2107209050</v>
      </c>
      <c r="B2763" s="16" t="s">
        <v>2085</v>
      </c>
      <c r="C2763" s="53">
        <v>0</v>
      </c>
      <c r="D2763" s="53">
        <v>0</v>
      </c>
    </row>
    <row r="2764" spans="1:4">
      <c r="A2764" s="15">
        <v>2107209101</v>
      </c>
      <c r="B2764" s="16" t="s">
        <v>2086</v>
      </c>
      <c r="C2764" s="53">
        <v>0</v>
      </c>
      <c r="D2764" s="53">
        <v>0</v>
      </c>
    </row>
    <row r="2765" spans="1:4">
      <c r="A2765" s="15">
        <v>2108050010</v>
      </c>
      <c r="B2765" s="16" t="s">
        <v>1388</v>
      </c>
      <c r="C2765" s="53">
        <v>-14132466187</v>
      </c>
      <c r="D2765" s="53">
        <v>0</v>
      </c>
    </row>
    <row r="2766" spans="1:4">
      <c r="A2766" s="15">
        <v>2108050014</v>
      </c>
      <c r="B2766" s="16" t="s">
        <v>3260</v>
      </c>
      <c r="C2766" s="53">
        <v>-16479</v>
      </c>
      <c r="D2766" s="53">
        <v>0</v>
      </c>
    </row>
    <row r="2767" spans="1:4">
      <c r="A2767" s="15">
        <v>2108050080</v>
      </c>
      <c r="B2767" s="16" t="s">
        <v>3713</v>
      </c>
      <c r="C2767" s="53">
        <v>27383755</v>
      </c>
      <c r="D2767" s="53">
        <v>0</v>
      </c>
    </row>
    <row r="2768" spans="1:4">
      <c r="A2768" s="15">
        <v>2108059020</v>
      </c>
      <c r="B2768" s="16" t="s">
        <v>1389</v>
      </c>
      <c r="C2768" s="53">
        <v>-259799</v>
      </c>
      <c r="D2768" s="53">
        <v>0</v>
      </c>
    </row>
    <row r="2769" spans="1:4">
      <c r="A2769" s="15">
        <v>2108059060</v>
      </c>
      <c r="B2769" s="16" t="s">
        <v>1390</v>
      </c>
      <c r="C2769" s="53">
        <v>-37168715919948</v>
      </c>
      <c r="D2769" s="53">
        <v>0</v>
      </c>
    </row>
    <row r="2770" spans="1:4">
      <c r="A2770" s="15">
        <v>2108059063</v>
      </c>
      <c r="B2770" s="16" t="s">
        <v>4358</v>
      </c>
      <c r="C2770" s="53">
        <v>-52980199</v>
      </c>
      <c r="D2770" s="53">
        <v>0</v>
      </c>
    </row>
    <row r="2771" spans="1:4">
      <c r="A2771" s="15">
        <v>2108059070</v>
      </c>
      <c r="B2771" s="16" t="s">
        <v>1391</v>
      </c>
      <c r="C2771" s="53">
        <v>-3997542014551</v>
      </c>
      <c r="D2771" s="53">
        <v>0</v>
      </c>
    </row>
    <row r="2772" spans="1:4">
      <c r="A2772" s="15">
        <v>2108059091</v>
      </c>
      <c r="B2772" s="16" t="s">
        <v>4359</v>
      </c>
      <c r="C2772" s="53">
        <v>130141737</v>
      </c>
      <c r="D2772" s="53">
        <v>0</v>
      </c>
    </row>
    <row r="2773" spans="1:4">
      <c r="A2773" s="15">
        <v>2108059120</v>
      </c>
      <c r="B2773" s="16" t="s">
        <v>5313</v>
      </c>
      <c r="C2773" s="53">
        <v>114176677</v>
      </c>
      <c r="D2773" s="53">
        <v>0</v>
      </c>
    </row>
    <row r="2774" spans="1:4">
      <c r="A2774" s="15">
        <v>2108059134</v>
      </c>
      <c r="B2774" s="16" t="s">
        <v>5105</v>
      </c>
      <c r="C2774" s="53">
        <v>228689681</v>
      </c>
      <c r="D2774" s="53">
        <v>0</v>
      </c>
    </row>
    <row r="2775" spans="1:4">
      <c r="A2775" s="15">
        <v>2108059137</v>
      </c>
      <c r="B2775" s="16" t="s">
        <v>4360</v>
      </c>
      <c r="C2775" s="53">
        <v>0</v>
      </c>
      <c r="D2775" s="53">
        <v>0</v>
      </c>
    </row>
    <row r="2776" spans="1:4">
      <c r="A2776" s="15">
        <v>2108059180</v>
      </c>
      <c r="B2776" s="16" t="s">
        <v>5288</v>
      </c>
      <c r="C2776" s="53">
        <v>-1615133</v>
      </c>
      <c r="D2776" s="53">
        <v>0</v>
      </c>
    </row>
    <row r="2777" spans="1:4">
      <c r="A2777" s="15">
        <v>2108059333</v>
      </c>
      <c r="B2777" s="16" t="s">
        <v>5289</v>
      </c>
      <c r="C2777" s="53">
        <v>-62540</v>
      </c>
      <c r="D2777" s="53">
        <v>0</v>
      </c>
    </row>
    <row r="2778" spans="1:4">
      <c r="A2778" s="15">
        <v>2108100010</v>
      </c>
      <c r="B2778" s="16" t="s">
        <v>1392</v>
      </c>
      <c r="C2778" s="53">
        <v>-389176597</v>
      </c>
      <c r="D2778" s="53">
        <v>0</v>
      </c>
    </row>
    <row r="2779" spans="1:4">
      <c r="A2779" s="15">
        <v>2108109010</v>
      </c>
      <c r="B2779" s="16" t="s">
        <v>1393</v>
      </c>
      <c r="C2779" s="53">
        <v>-1669615635418</v>
      </c>
      <c r="D2779" s="53">
        <v>0</v>
      </c>
    </row>
    <row r="2780" spans="1:4">
      <c r="A2780" s="15">
        <v>2108109020</v>
      </c>
      <c r="B2780" s="16" t="s">
        <v>1394</v>
      </c>
      <c r="C2780" s="53">
        <v>-120590600564</v>
      </c>
      <c r="D2780" s="53">
        <v>0</v>
      </c>
    </row>
    <row r="2781" spans="1:4">
      <c r="A2781" s="15">
        <v>2108159005</v>
      </c>
      <c r="B2781" s="16" t="s">
        <v>2087</v>
      </c>
      <c r="C2781" s="53">
        <v>0</v>
      </c>
      <c r="D2781" s="53">
        <v>0</v>
      </c>
    </row>
    <row r="2782" spans="1:4">
      <c r="A2782" s="15">
        <v>2108159010</v>
      </c>
      <c r="B2782" s="16" t="s">
        <v>2088</v>
      </c>
      <c r="C2782" s="53">
        <v>0</v>
      </c>
      <c r="D2782" s="53">
        <v>0</v>
      </c>
    </row>
    <row r="2783" spans="1:4">
      <c r="A2783" s="15">
        <v>2108159011</v>
      </c>
      <c r="B2783" s="16" t="s">
        <v>2082</v>
      </c>
      <c r="C2783" s="53">
        <v>0</v>
      </c>
      <c r="D2783" s="53">
        <v>0</v>
      </c>
    </row>
    <row r="2784" spans="1:4">
      <c r="A2784" s="15">
        <v>2108159012</v>
      </c>
      <c r="B2784" s="16" t="s">
        <v>2082</v>
      </c>
      <c r="C2784" s="53">
        <v>0</v>
      </c>
      <c r="D2784" s="53">
        <v>0</v>
      </c>
    </row>
    <row r="2785" spans="1:4">
      <c r="A2785" s="15">
        <v>2108159131</v>
      </c>
      <c r="B2785" s="16" t="s">
        <v>4361</v>
      </c>
      <c r="C2785" s="53">
        <v>0</v>
      </c>
      <c r="D2785" s="53">
        <v>0</v>
      </c>
    </row>
    <row r="2786" spans="1:4">
      <c r="A2786" s="15">
        <v>2108209011</v>
      </c>
      <c r="B2786" s="16" t="s">
        <v>1395</v>
      </c>
      <c r="C2786" s="53">
        <v>-122684493552</v>
      </c>
      <c r="D2786" s="53">
        <v>0</v>
      </c>
    </row>
    <row r="2787" spans="1:4">
      <c r="A2787" s="15">
        <v>2109109010</v>
      </c>
      <c r="B2787" s="16" t="s">
        <v>1396</v>
      </c>
      <c r="C2787" s="53">
        <v>-27875212261</v>
      </c>
      <c r="D2787" s="53">
        <v>0</v>
      </c>
    </row>
    <row r="2788" spans="1:4">
      <c r="A2788" s="15">
        <v>2109109015</v>
      </c>
      <c r="B2788" s="16" t="s">
        <v>1397</v>
      </c>
      <c r="C2788" s="53">
        <v>-37606254899</v>
      </c>
      <c r="D2788" s="53">
        <v>0</v>
      </c>
    </row>
    <row r="2789" spans="1:4">
      <c r="A2789" s="15">
        <v>2109109020</v>
      </c>
      <c r="B2789" s="16" t="s">
        <v>1398</v>
      </c>
      <c r="C2789" s="53">
        <v>-362740275419</v>
      </c>
      <c r="D2789" s="53">
        <v>0</v>
      </c>
    </row>
    <row r="2790" spans="1:4">
      <c r="A2790" s="15">
        <v>2109109021</v>
      </c>
      <c r="B2790" s="16" t="s">
        <v>1399</v>
      </c>
      <c r="C2790" s="53">
        <v>-9519735630</v>
      </c>
      <c r="D2790" s="53">
        <v>0</v>
      </c>
    </row>
    <row r="2791" spans="1:4">
      <c r="A2791" s="15">
        <v>2109109022</v>
      </c>
      <c r="B2791" s="16" t="s">
        <v>1400</v>
      </c>
      <c r="C2791" s="53">
        <v>-266661472</v>
      </c>
      <c r="D2791" s="53">
        <v>0</v>
      </c>
    </row>
    <row r="2792" spans="1:4">
      <c r="A2792" s="15">
        <v>2109109023</v>
      </c>
      <c r="B2792" s="16" t="s">
        <v>5027</v>
      </c>
      <c r="C2792" s="53">
        <v>75346638</v>
      </c>
      <c r="D2792" s="53">
        <v>0</v>
      </c>
    </row>
    <row r="2793" spans="1:4">
      <c r="A2793" s="15">
        <v>2109109024</v>
      </c>
      <c r="B2793" s="16" t="s">
        <v>5290</v>
      </c>
      <c r="C2793" s="53">
        <v>358309249</v>
      </c>
      <c r="D2793" s="53">
        <v>0</v>
      </c>
    </row>
    <row r="2794" spans="1:4">
      <c r="A2794" s="15">
        <v>2109109025</v>
      </c>
      <c r="B2794" s="16" t="s">
        <v>1401</v>
      </c>
      <c r="C2794" s="53">
        <v>-47828639540</v>
      </c>
      <c r="D2794" s="53">
        <v>0</v>
      </c>
    </row>
    <row r="2795" spans="1:4">
      <c r="A2795" s="15">
        <v>2115109035</v>
      </c>
      <c r="B2795" s="16" t="s">
        <v>1402</v>
      </c>
      <c r="C2795" s="53">
        <v>-4701390</v>
      </c>
      <c r="D2795" s="53">
        <v>0</v>
      </c>
    </row>
    <row r="2796" spans="1:4">
      <c r="A2796" s="15">
        <v>2115109040</v>
      </c>
      <c r="B2796" s="16" t="s">
        <v>1403</v>
      </c>
      <c r="C2796" s="53">
        <v>-6080239180</v>
      </c>
      <c r="D2796" s="53">
        <v>0</v>
      </c>
    </row>
    <row r="2797" spans="1:4">
      <c r="A2797" s="15">
        <v>2115109201</v>
      </c>
      <c r="B2797" s="16" t="s">
        <v>1404</v>
      </c>
      <c r="C2797" s="53">
        <v>-3403038</v>
      </c>
      <c r="D2797" s="53">
        <v>0</v>
      </c>
    </row>
    <row r="2798" spans="1:4">
      <c r="A2798" s="15">
        <v>2115109221</v>
      </c>
      <c r="B2798" s="16" t="s">
        <v>1405</v>
      </c>
      <c r="C2798" s="53">
        <v>-3734279067</v>
      </c>
      <c r="D2798" s="53">
        <v>0</v>
      </c>
    </row>
    <row r="2799" spans="1:4">
      <c r="A2799" s="15">
        <v>2115109223</v>
      </c>
      <c r="B2799" s="16" t="s">
        <v>3714</v>
      </c>
      <c r="C2799" s="53">
        <v>-19717324432</v>
      </c>
      <c r="D2799" s="53">
        <v>0</v>
      </c>
    </row>
    <row r="2800" spans="1:4">
      <c r="A2800" s="15">
        <v>2115109235</v>
      </c>
      <c r="B2800" s="16" t="s">
        <v>5106</v>
      </c>
      <c r="C2800" s="53">
        <v>0</v>
      </c>
      <c r="D2800" s="53">
        <v>0</v>
      </c>
    </row>
    <row r="2801" spans="1:4">
      <c r="A2801" s="15">
        <v>2115109236</v>
      </c>
      <c r="B2801" s="16" t="s">
        <v>3715</v>
      </c>
      <c r="C2801" s="53">
        <v>-4912663910</v>
      </c>
      <c r="D2801" s="53">
        <v>0</v>
      </c>
    </row>
    <row r="2802" spans="1:4">
      <c r="A2802" s="15">
        <v>2115109239</v>
      </c>
      <c r="B2802" s="16" t="s">
        <v>5314</v>
      </c>
      <c r="C2802" s="53">
        <v>-8142863586</v>
      </c>
      <c r="D2802" s="53">
        <v>0</v>
      </c>
    </row>
    <row r="2803" spans="1:4">
      <c r="A2803" s="15">
        <v>2115109499</v>
      </c>
      <c r="B2803" s="16" t="s">
        <v>1406</v>
      </c>
      <c r="C2803" s="53">
        <v>-9558861443</v>
      </c>
      <c r="D2803" s="53">
        <v>0</v>
      </c>
    </row>
    <row r="2804" spans="1:4">
      <c r="A2804" s="15">
        <v>2116159200</v>
      </c>
      <c r="B2804" s="16" t="s">
        <v>1032</v>
      </c>
      <c r="C2804" s="53">
        <v>-134623267200</v>
      </c>
      <c r="D2804" s="53">
        <v>0</v>
      </c>
    </row>
    <row r="2805" spans="1:4">
      <c r="A2805" s="15">
        <v>2117059201</v>
      </c>
      <c r="B2805" s="16" t="s">
        <v>1407</v>
      </c>
      <c r="C2805" s="53">
        <v>-325225150719</v>
      </c>
      <c r="D2805" s="53">
        <v>0</v>
      </c>
    </row>
    <row r="2806" spans="1:4">
      <c r="A2806" s="15">
        <v>2117059203</v>
      </c>
      <c r="B2806" s="16" t="s">
        <v>1408</v>
      </c>
      <c r="C2806" s="53">
        <v>-1143789803</v>
      </c>
      <c r="D2806" s="53">
        <v>0</v>
      </c>
    </row>
    <row r="2807" spans="1:4">
      <c r="A2807" s="15">
        <v>2117059205</v>
      </c>
      <c r="B2807" s="16" t="s">
        <v>1409</v>
      </c>
      <c r="C2807" s="53">
        <v>-301762146</v>
      </c>
      <c r="D2807" s="53">
        <v>0</v>
      </c>
    </row>
    <row r="2808" spans="1:4">
      <c r="A2808" s="15">
        <v>2117059207</v>
      </c>
      <c r="B2808" s="16" t="s">
        <v>1410</v>
      </c>
      <c r="C2808" s="53">
        <v>-45896929</v>
      </c>
      <c r="D2808" s="53">
        <v>0</v>
      </c>
    </row>
    <row r="2809" spans="1:4">
      <c r="A2809" s="15">
        <v>2117059208</v>
      </c>
      <c r="B2809" s="16" t="s">
        <v>4362</v>
      </c>
      <c r="C2809" s="53">
        <v>-847547</v>
      </c>
      <c r="D2809" s="53">
        <v>0</v>
      </c>
    </row>
    <row r="2810" spans="1:4">
      <c r="A2810" s="15">
        <v>2117059211</v>
      </c>
      <c r="B2810" s="16" t="s">
        <v>1411</v>
      </c>
      <c r="C2810" s="53">
        <v>0</v>
      </c>
      <c r="D2810" s="53">
        <v>0</v>
      </c>
    </row>
    <row r="2811" spans="1:4">
      <c r="A2811" s="15">
        <v>2117059215</v>
      </c>
      <c r="B2811" s="16" t="s">
        <v>1412</v>
      </c>
      <c r="C2811" s="53">
        <v>-1077138761</v>
      </c>
      <c r="D2811" s="53">
        <v>0</v>
      </c>
    </row>
    <row r="2812" spans="1:4">
      <c r="A2812" s="15">
        <v>2117059216</v>
      </c>
      <c r="B2812" s="16" t="s">
        <v>1413</v>
      </c>
      <c r="C2812" s="53">
        <v>-29109809033</v>
      </c>
      <c r="D2812" s="53">
        <v>0</v>
      </c>
    </row>
    <row r="2813" spans="1:4">
      <c r="A2813" s="15">
        <v>2117059219</v>
      </c>
      <c r="B2813" s="16" t="s">
        <v>1414</v>
      </c>
      <c r="C2813" s="53">
        <v>-32535851</v>
      </c>
      <c r="D2813" s="53">
        <v>0</v>
      </c>
    </row>
    <row r="2814" spans="1:4">
      <c r="A2814" s="15">
        <v>2117109010</v>
      </c>
      <c r="B2814" s="16" t="s">
        <v>1415</v>
      </c>
      <c r="C2814" s="53">
        <v>-15260953</v>
      </c>
      <c r="D2814" s="53">
        <v>0</v>
      </c>
    </row>
    <row r="2815" spans="1:4">
      <c r="A2815" s="15">
        <v>2117209050</v>
      </c>
      <c r="B2815" s="16" t="s">
        <v>1416</v>
      </c>
      <c r="C2815" s="53">
        <v>-219250676549</v>
      </c>
      <c r="D2815" s="53">
        <v>0</v>
      </c>
    </row>
    <row r="2816" spans="1:4">
      <c r="A2816" s="15">
        <v>2117209060</v>
      </c>
      <c r="B2816" s="16" t="s">
        <v>4568</v>
      </c>
      <c r="C2816" s="53">
        <v>0</v>
      </c>
      <c r="D2816" s="53">
        <v>0</v>
      </c>
    </row>
    <row r="2817" spans="1:4">
      <c r="A2817" s="15">
        <v>2117209099</v>
      </c>
      <c r="B2817" s="16" t="s">
        <v>4363</v>
      </c>
      <c r="C2817" s="53">
        <v>0</v>
      </c>
      <c r="D2817" s="53">
        <v>0</v>
      </c>
    </row>
    <row r="2818" spans="1:4">
      <c r="A2818" s="15">
        <v>2117209103</v>
      </c>
      <c r="B2818" s="16" t="s">
        <v>4364</v>
      </c>
      <c r="C2818" s="53">
        <v>274520189</v>
      </c>
      <c r="D2818" s="53">
        <v>0</v>
      </c>
    </row>
    <row r="2819" spans="1:4">
      <c r="A2819" s="15">
        <v>2117209104</v>
      </c>
      <c r="B2819" s="16" t="s">
        <v>4569</v>
      </c>
      <c r="C2819" s="53">
        <v>0</v>
      </c>
      <c r="D2819" s="53">
        <v>0</v>
      </c>
    </row>
    <row r="2820" spans="1:4">
      <c r="A2820" s="15">
        <v>2117209125</v>
      </c>
      <c r="B2820" s="16" t="s">
        <v>1417</v>
      </c>
      <c r="C2820" s="53">
        <v>-6075937846</v>
      </c>
      <c r="D2820" s="53">
        <v>0</v>
      </c>
    </row>
    <row r="2821" spans="1:4">
      <c r="A2821" s="15">
        <v>2118009105</v>
      </c>
      <c r="B2821" s="16" t="s">
        <v>1418</v>
      </c>
      <c r="C2821" s="53">
        <v>-37986103000</v>
      </c>
      <c r="D2821" s="53">
        <v>0</v>
      </c>
    </row>
    <row r="2822" spans="1:4">
      <c r="A2822" s="15">
        <v>2118009107</v>
      </c>
      <c r="B2822" s="16" t="s">
        <v>1419</v>
      </c>
      <c r="C2822" s="53">
        <v>-887867000</v>
      </c>
      <c r="D2822" s="53">
        <v>0</v>
      </c>
    </row>
    <row r="2823" spans="1:4">
      <c r="A2823" s="15">
        <v>2118009108</v>
      </c>
      <c r="B2823" s="16" t="s">
        <v>2089</v>
      </c>
      <c r="C2823" s="53">
        <v>0</v>
      </c>
      <c r="D2823" s="53">
        <v>0</v>
      </c>
    </row>
    <row r="2824" spans="1:4">
      <c r="A2824" s="15">
        <v>2118009109</v>
      </c>
      <c r="B2824" s="16" t="s">
        <v>1420</v>
      </c>
      <c r="C2824" s="53">
        <v>-83515000</v>
      </c>
      <c r="D2824" s="53">
        <v>0</v>
      </c>
    </row>
    <row r="2825" spans="1:4">
      <c r="A2825" s="15">
        <v>2118009110</v>
      </c>
      <c r="B2825" s="16" t="s">
        <v>1421</v>
      </c>
      <c r="C2825" s="53">
        <v>-42872000</v>
      </c>
      <c r="D2825" s="53">
        <v>0</v>
      </c>
    </row>
    <row r="2826" spans="1:4">
      <c r="A2826" s="15">
        <v>2118009111</v>
      </c>
      <c r="B2826" s="16" t="s">
        <v>1422</v>
      </c>
      <c r="C2826" s="53">
        <v>0</v>
      </c>
      <c r="D2826" s="53">
        <v>0</v>
      </c>
    </row>
    <row r="2827" spans="1:4">
      <c r="A2827" s="15">
        <v>2118009112</v>
      </c>
      <c r="B2827" s="16" t="s">
        <v>1423</v>
      </c>
      <c r="C2827" s="53">
        <v>-13971000</v>
      </c>
      <c r="D2827" s="53">
        <v>0</v>
      </c>
    </row>
    <row r="2828" spans="1:4">
      <c r="A2828" s="15">
        <v>2118009113</v>
      </c>
      <c r="B2828" s="16" t="s">
        <v>1424</v>
      </c>
      <c r="C2828" s="53">
        <v>-4495000</v>
      </c>
      <c r="D2828" s="53">
        <v>0</v>
      </c>
    </row>
    <row r="2829" spans="1:4">
      <c r="A2829" s="15">
        <v>2118009114</v>
      </c>
      <c r="B2829" s="16" t="s">
        <v>4365</v>
      </c>
      <c r="C2829" s="53">
        <v>-1565808000</v>
      </c>
      <c r="D2829" s="53">
        <v>0</v>
      </c>
    </row>
    <row r="2830" spans="1:4">
      <c r="A2830" s="15">
        <v>2118009115</v>
      </c>
      <c r="B2830" s="16" t="s">
        <v>1425</v>
      </c>
      <c r="C2830" s="53">
        <v>-4169000</v>
      </c>
      <c r="D2830" s="53">
        <v>0</v>
      </c>
    </row>
    <row r="2831" spans="1:4">
      <c r="A2831" s="15">
        <v>2118009116</v>
      </c>
      <c r="B2831" s="16" t="s">
        <v>1426</v>
      </c>
      <c r="C2831" s="53">
        <v>-225312000</v>
      </c>
      <c r="D2831" s="53">
        <v>0</v>
      </c>
    </row>
    <row r="2832" spans="1:4">
      <c r="A2832" s="15">
        <v>2118009125</v>
      </c>
      <c r="B2832" s="16" t="s">
        <v>3716</v>
      </c>
      <c r="C2832" s="53">
        <v>0</v>
      </c>
      <c r="D2832" s="53">
        <v>0</v>
      </c>
    </row>
    <row r="2833" spans="1:4">
      <c r="A2833" s="15">
        <v>2118009126</v>
      </c>
      <c r="B2833" s="16" t="s">
        <v>1427</v>
      </c>
      <c r="C2833" s="53">
        <v>-182601622000</v>
      </c>
      <c r="D2833" s="53">
        <v>0</v>
      </c>
    </row>
    <row r="2834" spans="1:4">
      <c r="A2834" s="15">
        <v>2118009127</v>
      </c>
      <c r="B2834" s="16" t="s">
        <v>1428</v>
      </c>
      <c r="C2834" s="53">
        <v>-3027000</v>
      </c>
      <c r="D2834" s="53">
        <v>0</v>
      </c>
    </row>
    <row r="2835" spans="1:4">
      <c r="A2835" s="15">
        <v>2118009128</v>
      </c>
      <c r="B2835" s="16" t="s">
        <v>4366</v>
      </c>
      <c r="C2835" s="53">
        <v>-63882000</v>
      </c>
      <c r="D2835" s="53">
        <v>0</v>
      </c>
    </row>
    <row r="2836" spans="1:4">
      <c r="A2836" s="15">
        <v>2118009129</v>
      </c>
      <c r="B2836" s="16" t="s">
        <v>1429</v>
      </c>
      <c r="C2836" s="53">
        <v>-46909000</v>
      </c>
      <c r="D2836" s="53">
        <v>0</v>
      </c>
    </row>
    <row r="2837" spans="1:4">
      <c r="A2837" s="15">
        <v>2118009130</v>
      </c>
      <c r="B2837" s="16" t="s">
        <v>1430</v>
      </c>
      <c r="C2837" s="53">
        <v>-1201196000</v>
      </c>
      <c r="D2837" s="53">
        <v>0</v>
      </c>
    </row>
    <row r="2838" spans="1:4">
      <c r="A2838" s="15">
        <v>2118009131</v>
      </c>
      <c r="B2838" s="16" t="s">
        <v>1431</v>
      </c>
      <c r="C2838" s="53">
        <v>-8604687000</v>
      </c>
      <c r="D2838" s="53">
        <v>0</v>
      </c>
    </row>
    <row r="2839" spans="1:4">
      <c r="A2839" s="15">
        <v>2118009132</v>
      </c>
      <c r="B2839" s="16" t="s">
        <v>1432</v>
      </c>
      <c r="C2839" s="53">
        <v>-84619400713</v>
      </c>
      <c r="D2839" s="53">
        <v>0</v>
      </c>
    </row>
    <row r="2840" spans="1:4">
      <c r="A2840" s="15">
        <v>2118009133</v>
      </c>
      <c r="B2840" s="16" t="s">
        <v>3261</v>
      </c>
      <c r="C2840" s="53">
        <v>-1148000</v>
      </c>
      <c r="D2840" s="53">
        <v>0</v>
      </c>
    </row>
    <row r="2841" spans="1:4">
      <c r="A2841" s="15">
        <v>2118009135</v>
      </c>
      <c r="B2841" s="16" t="s">
        <v>1433</v>
      </c>
      <c r="C2841" s="53">
        <v>-191774158000</v>
      </c>
      <c r="D2841" s="53">
        <v>0</v>
      </c>
    </row>
    <row r="2842" spans="1:4">
      <c r="A2842" s="15">
        <v>2118009140</v>
      </c>
      <c r="B2842" s="16" t="s">
        <v>1434</v>
      </c>
      <c r="C2842" s="53">
        <v>-2591011000</v>
      </c>
      <c r="D2842" s="53">
        <v>0</v>
      </c>
    </row>
    <row r="2843" spans="1:4">
      <c r="A2843" s="15">
        <v>2118009141</v>
      </c>
      <c r="B2843" s="16" t="s">
        <v>4367</v>
      </c>
      <c r="C2843" s="53">
        <v>-138191000</v>
      </c>
      <c r="D2843" s="53">
        <v>0</v>
      </c>
    </row>
    <row r="2844" spans="1:4">
      <c r="A2844" s="15">
        <v>2118009142</v>
      </c>
      <c r="B2844" s="16" t="s">
        <v>1435</v>
      </c>
      <c r="C2844" s="53">
        <v>-26501849</v>
      </c>
      <c r="D2844" s="53">
        <v>0</v>
      </c>
    </row>
    <row r="2845" spans="1:4">
      <c r="A2845" s="15">
        <v>2118009145</v>
      </c>
      <c r="B2845" s="16" t="s">
        <v>1436</v>
      </c>
      <c r="C2845" s="53">
        <v>-406079000</v>
      </c>
      <c r="D2845" s="53">
        <v>0</v>
      </c>
    </row>
    <row r="2846" spans="1:4">
      <c r="A2846" s="15">
        <v>2118009146</v>
      </c>
      <c r="B2846" s="16" t="s">
        <v>1437</v>
      </c>
      <c r="C2846" s="53">
        <v>-6298000</v>
      </c>
      <c r="D2846" s="53">
        <v>0</v>
      </c>
    </row>
    <row r="2847" spans="1:4">
      <c r="A2847" s="15">
        <v>2118009150</v>
      </c>
      <c r="B2847" s="16" t="s">
        <v>1438</v>
      </c>
      <c r="C2847" s="53">
        <v>-12808495000</v>
      </c>
      <c r="D2847" s="53">
        <v>0</v>
      </c>
    </row>
    <row r="2848" spans="1:4">
      <c r="A2848" s="15">
        <v>2118009151</v>
      </c>
      <c r="B2848" s="16" t="s">
        <v>4368</v>
      </c>
      <c r="C2848" s="53">
        <v>0</v>
      </c>
      <c r="D2848" s="53">
        <v>0</v>
      </c>
    </row>
    <row r="2849" spans="1:4">
      <c r="A2849" s="15">
        <v>2118009152</v>
      </c>
      <c r="B2849" s="16" t="s">
        <v>1439</v>
      </c>
      <c r="C2849" s="53">
        <v>-54616432000</v>
      </c>
      <c r="D2849" s="53">
        <v>0</v>
      </c>
    </row>
    <row r="2850" spans="1:4">
      <c r="A2850" s="15">
        <v>2118009155</v>
      </c>
      <c r="B2850" s="16" t="s">
        <v>1440</v>
      </c>
      <c r="C2850" s="53">
        <v>-47632000</v>
      </c>
      <c r="D2850" s="53">
        <v>0</v>
      </c>
    </row>
    <row r="2851" spans="1:4">
      <c r="A2851" s="15">
        <v>2118009160</v>
      </c>
      <c r="B2851" s="16" t="s">
        <v>2090</v>
      </c>
      <c r="C2851" s="53">
        <v>0</v>
      </c>
      <c r="D2851" s="53">
        <v>0</v>
      </c>
    </row>
    <row r="2852" spans="1:4">
      <c r="A2852" s="15">
        <v>2118009165</v>
      </c>
      <c r="B2852" s="16" t="s">
        <v>4369</v>
      </c>
      <c r="C2852" s="53">
        <v>-554178000</v>
      </c>
      <c r="D2852" s="53">
        <v>0</v>
      </c>
    </row>
    <row r="2853" spans="1:4">
      <c r="A2853" s="15">
        <v>2118009166</v>
      </c>
      <c r="B2853" s="16" t="s">
        <v>4370</v>
      </c>
      <c r="C2853" s="53">
        <v>-970900</v>
      </c>
      <c r="D2853" s="53">
        <v>0</v>
      </c>
    </row>
    <row r="2854" spans="1:4">
      <c r="A2854" s="15">
        <v>2118009170</v>
      </c>
      <c r="B2854" s="16" t="s">
        <v>1441</v>
      </c>
      <c r="C2854" s="53">
        <v>-216883584</v>
      </c>
      <c r="D2854" s="53">
        <v>0</v>
      </c>
    </row>
    <row r="2855" spans="1:4">
      <c r="A2855" s="15">
        <v>2118009171</v>
      </c>
      <c r="B2855" s="16" t="s">
        <v>1442</v>
      </c>
      <c r="C2855" s="53">
        <v>-173601488</v>
      </c>
      <c r="D2855" s="53">
        <v>0</v>
      </c>
    </row>
    <row r="2856" spans="1:4">
      <c r="A2856" s="15">
        <v>2118009172</v>
      </c>
      <c r="B2856" s="16" t="s">
        <v>1443</v>
      </c>
      <c r="C2856" s="53">
        <v>0</v>
      </c>
      <c r="D2856" s="53">
        <v>0</v>
      </c>
    </row>
    <row r="2857" spans="1:4">
      <c r="A2857" s="15">
        <v>2118009174</v>
      </c>
      <c r="B2857" s="16" t="s">
        <v>3444</v>
      </c>
      <c r="C2857" s="53">
        <v>-204126000</v>
      </c>
      <c r="D2857" s="53">
        <v>0</v>
      </c>
    </row>
    <row r="2858" spans="1:4">
      <c r="A2858" s="15">
        <v>2118009175</v>
      </c>
      <c r="B2858" s="16" t="s">
        <v>4570</v>
      </c>
      <c r="C2858" s="53">
        <v>0</v>
      </c>
      <c r="D2858" s="53">
        <v>0</v>
      </c>
    </row>
    <row r="2859" spans="1:4">
      <c r="A2859" s="15">
        <v>2118009176</v>
      </c>
      <c r="B2859" s="16" t="s">
        <v>3160</v>
      </c>
      <c r="C2859" s="53">
        <v>-53045000</v>
      </c>
      <c r="D2859" s="53">
        <v>0</v>
      </c>
    </row>
    <row r="2860" spans="1:4">
      <c r="A2860" s="15">
        <v>2118009177</v>
      </c>
      <c r="B2860" s="16" t="s">
        <v>5028</v>
      </c>
      <c r="C2860" s="53">
        <v>0</v>
      </c>
      <c r="D2860" s="53">
        <v>0</v>
      </c>
    </row>
    <row r="2861" spans="1:4">
      <c r="A2861" s="15">
        <v>2118009178</v>
      </c>
      <c r="B2861" s="16" t="s">
        <v>3717</v>
      </c>
      <c r="C2861" s="53">
        <v>-17173000</v>
      </c>
      <c r="D2861" s="53">
        <v>0</v>
      </c>
    </row>
    <row r="2862" spans="1:4">
      <c r="A2862" s="15">
        <v>2118009179</v>
      </c>
      <c r="B2862" s="16" t="s">
        <v>3718</v>
      </c>
      <c r="C2862" s="53">
        <v>-24145335000</v>
      </c>
      <c r="D2862" s="53">
        <v>0</v>
      </c>
    </row>
    <row r="2863" spans="1:4">
      <c r="A2863" s="15">
        <v>2122050500</v>
      </c>
      <c r="B2863" s="16" t="s">
        <v>1444</v>
      </c>
      <c r="C2863" s="53">
        <v>-210023992500</v>
      </c>
      <c r="D2863" s="53">
        <v>0</v>
      </c>
    </row>
    <row r="2864" spans="1:4">
      <c r="A2864" s="15">
        <v>2122050501</v>
      </c>
      <c r="B2864" s="16" t="s">
        <v>4371</v>
      </c>
      <c r="C2864" s="53">
        <v>-418791027291</v>
      </c>
      <c r="D2864" s="53">
        <v>0</v>
      </c>
    </row>
    <row r="2865" spans="1:4">
      <c r="A2865" s="15">
        <v>2122303500</v>
      </c>
      <c r="B2865" s="16" t="s">
        <v>4372</v>
      </c>
      <c r="C2865" s="53">
        <v>0</v>
      </c>
      <c r="D2865" s="53">
        <v>0</v>
      </c>
    </row>
    <row r="2866" spans="1:4">
      <c r="A2866" s="15">
        <v>2122950195</v>
      </c>
      <c r="B2866" s="16" t="s">
        <v>4373</v>
      </c>
      <c r="C2866" s="53">
        <v>0</v>
      </c>
      <c r="D2866" s="53">
        <v>0</v>
      </c>
    </row>
    <row r="2867" spans="1:4">
      <c r="A2867" s="15">
        <v>2124103000</v>
      </c>
      <c r="B2867" s="16" t="s">
        <v>3445</v>
      </c>
      <c r="C2867" s="53">
        <v>0</v>
      </c>
      <c r="D2867" s="53">
        <v>0</v>
      </c>
    </row>
    <row r="2868" spans="1:4">
      <c r="A2868" s="15">
        <v>2125050500</v>
      </c>
      <c r="B2868" s="16" t="s">
        <v>4537</v>
      </c>
      <c r="C2868" s="53">
        <v>0</v>
      </c>
      <c r="D2868" s="53">
        <v>0</v>
      </c>
    </row>
    <row r="2869" spans="1:4">
      <c r="A2869" s="15">
        <v>2125052500</v>
      </c>
      <c r="B2869" s="16" t="s">
        <v>5107</v>
      </c>
      <c r="C2869" s="53">
        <v>-3374806525043</v>
      </c>
      <c r="D2869" s="53">
        <v>0</v>
      </c>
    </row>
    <row r="2870" spans="1:4">
      <c r="A2870" s="15">
        <v>2125056000</v>
      </c>
      <c r="B2870" s="16" t="s">
        <v>1445</v>
      </c>
      <c r="C2870" s="53">
        <v>0</v>
      </c>
      <c r="D2870" s="53">
        <v>0</v>
      </c>
    </row>
    <row r="2871" spans="1:4">
      <c r="A2871" s="15">
        <v>2125057500</v>
      </c>
      <c r="B2871" s="16" t="s">
        <v>4374</v>
      </c>
      <c r="C2871" s="53">
        <v>0</v>
      </c>
      <c r="D2871" s="53">
        <v>0</v>
      </c>
    </row>
    <row r="2872" spans="1:4">
      <c r="A2872" s="15">
        <v>2125102500</v>
      </c>
      <c r="B2872" s="16" t="s">
        <v>5332</v>
      </c>
      <c r="C2872" s="53">
        <v>-600000000</v>
      </c>
      <c r="D2872" s="53">
        <v>0</v>
      </c>
    </row>
    <row r="2873" spans="1:4">
      <c r="A2873" s="15">
        <v>2126057500</v>
      </c>
      <c r="B2873" s="16" t="s">
        <v>5224</v>
      </c>
      <c r="C2873" s="53">
        <v>0</v>
      </c>
      <c r="D2873" s="53">
        <v>0</v>
      </c>
    </row>
    <row r="2874" spans="1:4">
      <c r="A2874" s="15">
        <v>2129050501</v>
      </c>
      <c r="B2874" s="16" t="s">
        <v>1446</v>
      </c>
      <c r="C2874" s="53">
        <v>-5711218598</v>
      </c>
      <c r="D2874" s="53">
        <v>0</v>
      </c>
    </row>
    <row r="2875" spans="1:4">
      <c r="A2875" s="15">
        <v>2129100500</v>
      </c>
      <c r="B2875" s="16" t="s">
        <v>5108</v>
      </c>
      <c r="C2875" s="53">
        <v>-14394035966</v>
      </c>
      <c r="D2875" s="53">
        <v>0</v>
      </c>
    </row>
    <row r="2876" spans="1:4">
      <c r="A2876" s="15">
        <v>2129102500</v>
      </c>
      <c r="B2876" s="16" t="s">
        <v>4375</v>
      </c>
      <c r="C2876" s="53">
        <v>-1537213276119</v>
      </c>
      <c r="D2876" s="53">
        <v>0</v>
      </c>
    </row>
    <row r="2877" spans="1:4">
      <c r="A2877" s="15">
        <v>2129105000</v>
      </c>
      <c r="B2877" s="16" t="s">
        <v>2091</v>
      </c>
      <c r="C2877" s="53">
        <v>0</v>
      </c>
      <c r="D2877" s="53">
        <v>0</v>
      </c>
    </row>
    <row r="2878" spans="1:4">
      <c r="A2878" s="15">
        <v>2129106000</v>
      </c>
      <c r="B2878" s="16" t="s">
        <v>1447</v>
      </c>
      <c r="C2878" s="53">
        <v>0</v>
      </c>
      <c r="D2878" s="53">
        <v>0</v>
      </c>
    </row>
    <row r="2879" spans="1:4">
      <c r="A2879" s="15">
        <v>2129107500</v>
      </c>
      <c r="B2879" s="16" t="s">
        <v>3262</v>
      </c>
      <c r="C2879" s="53">
        <v>-4038192147</v>
      </c>
      <c r="D2879" s="53">
        <v>0</v>
      </c>
    </row>
    <row r="2880" spans="1:4">
      <c r="A2880" s="15">
        <v>2129155500</v>
      </c>
      <c r="B2880" s="16" t="s">
        <v>3263</v>
      </c>
      <c r="C2880" s="53">
        <v>0</v>
      </c>
      <c r="D2880" s="53">
        <v>0</v>
      </c>
    </row>
    <row r="2881" spans="1:4">
      <c r="A2881" s="15">
        <v>2129157500</v>
      </c>
      <c r="B2881" s="16" t="s">
        <v>5225</v>
      </c>
      <c r="C2881" s="53">
        <v>0</v>
      </c>
      <c r="D2881" s="53">
        <v>0</v>
      </c>
    </row>
    <row r="2882" spans="1:4">
      <c r="A2882" s="15">
        <v>2130061888</v>
      </c>
      <c r="B2882" s="16" t="s">
        <v>1448</v>
      </c>
      <c r="C2882" s="53">
        <v>-212806481280</v>
      </c>
      <c r="D2882" s="53">
        <v>0</v>
      </c>
    </row>
    <row r="2883" spans="1:4">
      <c r="A2883" s="15">
        <v>2130079001</v>
      </c>
      <c r="B2883" s="16" t="s">
        <v>2093</v>
      </c>
      <c r="C2883" s="53">
        <v>0</v>
      </c>
      <c r="D2883" s="53">
        <v>0</v>
      </c>
    </row>
    <row r="2884" spans="1:4">
      <c r="A2884" s="15">
        <v>2130100000</v>
      </c>
      <c r="B2884" s="16" t="s">
        <v>3446</v>
      </c>
      <c r="C2884" s="53">
        <v>-3043404000000</v>
      </c>
      <c r="D2884" s="53">
        <v>0</v>
      </c>
    </row>
    <row r="2885" spans="1:4">
      <c r="A2885" s="15">
        <v>2130100010</v>
      </c>
      <c r="B2885" s="16" t="s">
        <v>3447</v>
      </c>
      <c r="C2885" s="53">
        <v>-315592000000</v>
      </c>
      <c r="D2885" s="53">
        <v>0</v>
      </c>
    </row>
    <row r="2886" spans="1:4">
      <c r="A2886" s="15">
        <v>2130100030</v>
      </c>
      <c r="B2886" s="16" t="s">
        <v>3448</v>
      </c>
      <c r="C2886" s="53">
        <v>-31621075092</v>
      </c>
      <c r="D2886" s="53">
        <v>0</v>
      </c>
    </row>
    <row r="2887" spans="1:4">
      <c r="A2887" s="15">
        <v>2130107000</v>
      </c>
      <c r="B2887" s="16" t="s">
        <v>1449</v>
      </c>
      <c r="C2887" s="53">
        <v>187292403067</v>
      </c>
      <c r="D2887" s="53">
        <v>0</v>
      </c>
    </row>
    <row r="2888" spans="1:4">
      <c r="A2888" s="15">
        <v>2130107006</v>
      </c>
      <c r="B2888" s="16" t="s">
        <v>1449</v>
      </c>
      <c r="C2888" s="53">
        <v>0</v>
      </c>
      <c r="D2888" s="53">
        <v>0</v>
      </c>
    </row>
    <row r="2889" spans="1:4">
      <c r="A2889" s="15">
        <v>2130109030</v>
      </c>
      <c r="B2889" s="16" t="s">
        <v>2094</v>
      </c>
      <c r="C2889" s="53">
        <v>0</v>
      </c>
      <c r="D2889" s="53">
        <v>0</v>
      </c>
    </row>
    <row r="2890" spans="1:4">
      <c r="A2890" s="15">
        <v>2130109060</v>
      </c>
      <c r="B2890" s="16" t="s">
        <v>2095</v>
      </c>
      <c r="C2890" s="53">
        <v>0</v>
      </c>
      <c r="D2890" s="53">
        <v>0</v>
      </c>
    </row>
    <row r="2891" spans="1:4">
      <c r="A2891" s="15">
        <v>2130109100</v>
      </c>
      <c r="B2891" s="16" t="s">
        <v>2096</v>
      </c>
      <c r="C2891" s="53">
        <v>0</v>
      </c>
      <c r="D2891" s="53">
        <v>0</v>
      </c>
    </row>
    <row r="2892" spans="1:4">
      <c r="A2892" s="15">
        <v>2130109200</v>
      </c>
      <c r="B2892" s="16" t="s">
        <v>2097</v>
      </c>
      <c r="C2892" s="53">
        <v>0</v>
      </c>
      <c r="D2892" s="53">
        <v>0</v>
      </c>
    </row>
    <row r="2893" spans="1:4">
      <c r="A2893" s="15">
        <v>2130109203</v>
      </c>
      <c r="B2893" s="16" t="s">
        <v>2098</v>
      </c>
      <c r="C2893" s="53">
        <v>0</v>
      </c>
      <c r="D2893" s="53">
        <v>0</v>
      </c>
    </row>
    <row r="2894" spans="1:4">
      <c r="A2894" s="15">
        <v>2130120000</v>
      </c>
      <c r="B2894" s="16" t="s">
        <v>3483</v>
      </c>
      <c r="C2894" s="53">
        <v>-1323152000000</v>
      </c>
      <c r="D2894" s="53">
        <v>0</v>
      </c>
    </row>
    <row r="2895" spans="1:4">
      <c r="A2895" s="15">
        <v>2130120010</v>
      </c>
      <c r="B2895" s="16" t="s">
        <v>3449</v>
      </c>
      <c r="C2895" s="53">
        <v>-65100000000</v>
      </c>
      <c r="D2895" s="53">
        <v>0</v>
      </c>
    </row>
    <row r="2896" spans="1:4">
      <c r="A2896" s="15">
        <v>2130120020</v>
      </c>
      <c r="B2896" s="16" t="s">
        <v>3450</v>
      </c>
      <c r="C2896" s="53">
        <v>-5944087908480</v>
      </c>
      <c r="D2896" s="53">
        <v>0</v>
      </c>
    </row>
    <row r="2897" spans="1:4">
      <c r="A2897" s="15">
        <v>2130120030</v>
      </c>
      <c r="B2897" s="16" t="s">
        <v>3451</v>
      </c>
      <c r="C2897" s="53">
        <v>-52452938038</v>
      </c>
      <c r="D2897" s="53">
        <v>0</v>
      </c>
    </row>
    <row r="2898" spans="1:4">
      <c r="A2898" s="15">
        <v>2130120070</v>
      </c>
      <c r="B2898" s="16" t="s">
        <v>3452</v>
      </c>
      <c r="C2898" s="53">
        <v>0</v>
      </c>
      <c r="D2898" s="53">
        <v>0</v>
      </c>
    </row>
    <row r="2899" spans="1:4">
      <c r="A2899" s="15">
        <v>2130129050</v>
      </c>
      <c r="B2899" s="16" t="s">
        <v>2099</v>
      </c>
      <c r="C2899" s="53">
        <v>0</v>
      </c>
      <c r="D2899" s="53">
        <v>0</v>
      </c>
    </row>
    <row r="2900" spans="1:4">
      <c r="A2900" s="15">
        <v>2130129201</v>
      </c>
      <c r="B2900" s="16" t="s">
        <v>2100</v>
      </c>
      <c r="C2900" s="53">
        <v>0</v>
      </c>
      <c r="D2900" s="53">
        <v>0</v>
      </c>
    </row>
    <row r="2901" spans="1:4">
      <c r="A2901" s="15">
        <v>2130129202</v>
      </c>
      <c r="B2901" s="16" t="s">
        <v>2101</v>
      </c>
      <c r="C2901" s="53">
        <v>0</v>
      </c>
      <c r="D2901" s="53">
        <v>0</v>
      </c>
    </row>
    <row r="2902" spans="1:4">
      <c r="A2902" s="15">
        <v>2130129204</v>
      </c>
      <c r="B2902" s="16" t="s">
        <v>2102</v>
      </c>
      <c r="C2902" s="53">
        <v>0</v>
      </c>
      <c r="D2902" s="53">
        <v>0</v>
      </c>
    </row>
    <row r="2903" spans="1:4">
      <c r="A2903" s="15">
        <v>2130129290</v>
      </c>
      <c r="B2903" s="16" t="s">
        <v>4376</v>
      </c>
      <c r="C2903" s="53">
        <v>-1</v>
      </c>
      <c r="D2903" s="53">
        <v>0</v>
      </c>
    </row>
    <row r="2904" spans="1:4">
      <c r="A2904" s="15">
        <v>2130129400</v>
      </c>
      <c r="B2904" s="16" t="s">
        <v>2103</v>
      </c>
      <c r="C2904" s="53">
        <v>0</v>
      </c>
      <c r="D2904" s="53">
        <v>0</v>
      </c>
    </row>
    <row r="2905" spans="1:4">
      <c r="A2905" s="15">
        <v>2130129401</v>
      </c>
      <c r="B2905" s="16" t="s">
        <v>2104</v>
      </c>
      <c r="C2905" s="53">
        <v>0</v>
      </c>
      <c r="D2905" s="53">
        <v>0</v>
      </c>
    </row>
    <row r="2906" spans="1:4">
      <c r="A2906" s="15">
        <v>2130130000</v>
      </c>
      <c r="B2906" s="16" t="s">
        <v>3453</v>
      </c>
      <c r="C2906" s="53">
        <v>-2809920000000</v>
      </c>
      <c r="D2906" s="53">
        <v>0</v>
      </c>
    </row>
    <row r="2907" spans="1:4">
      <c r="A2907" s="15">
        <v>2130130010</v>
      </c>
      <c r="B2907" s="16" t="s">
        <v>3454</v>
      </c>
      <c r="C2907" s="53">
        <v>-68733765330</v>
      </c>
      <c r="D2907" s="53">
        <v>0</v>
      </c>
    </row>
    <row r="2908" spans="1:4">
      <c r="A2908" s="15">
        <v>2130130020</v>
      </c>
      <c r="B2908" s="16" t="s">
        <v>3455</v>
      </c>
      <c r="C2908" s="53">
        <v>0</v>
      </c>
      <c r="D2908" s="53">
        <v>0</v>
      </c>
    </row>
    <row r="2909" spans="1:4">
      <c r="A2909" s="15">
        <v>2130131888</v>
      </c>
      <c r="B2909" s="16" t="s">
        <v>1450</v>
      </c>
      <c r="C2909" s="53">
        <v>-4663743027</v>
      </c>
      <c r="D2909" s="53">
        <v>0</v>
      </c>
    </row>
    <row r="2910" spans="1:4">
      <c r="A2910" s="15">
        <v>2130277000</v>
      </c>
      <c r="B2910" s="16" t="s">
        <v>1451</v>
      </c>
      <c r="C2910" s="53">
        <v>-544990838465</v>
      </c>
      <c r="D2910" s="53">
        <v>0</v>
      </c>
    </row>
    <row r="2911" spans="1:4">
      <c r="A2911" s="15">
        <v>2156059020</v>
      </c>
      <c r="B2911" s="16" t="s">
        <v>1452</v>
      </c>
      <c r="C2911" s="53">
        <v>-868803395</v>
      </c>
      <c r="D2911" s="53">
        <v>0</v>
      </c>
    </row>
    <row r="2912" spans="1:4">
      <c r="A2912" s="15">
        <v>2156109020</v>
      </c>
      <c r="B2912" s="16" t="s">
        <v>1453</v>
      </c>
      <c r="C2912" s="53">
        <v>-5021457929</v>
      </c>
      <c r="D2912" s="53">
        <v>0</v>
      </c>
    </row>
    <row r="2913" spans="1:4">
      <c r="A2913" s="15">
        <v>2205050501</v>
      </c>
      <c r="B2913" s="16" t="s">
        <v>4377</v>
      </c>
      <c r="C2913" s="53">
        <v>4916717902623</v>
      </c>
      <c r="D2913" s="53">
        <v>0</v>
      </c>
    </row>
    <row r="2914" spans="1:4">
      <c r="A2914" s="15">
        <v>2205050600</v>
      </c>
      <c r="B2914" s="16" t="s">
        <v>1454</v>
      </c>
      <c r="C2914" s="53">
        <v>7365378565143</v>
      </c>
      <c r="D2914" s="53">
        <v>0</v>
      </c>
    </row>
    <row r="2915" spans="1:4">
      <c r="A2915" s="15">
        <v>2205052500</v>
      </c>
      <c r="B2915" s="16" t="s">
        <v>1455</v>
      </c>
      <c r="C2915" s="53">
        <v>-5072362608199</v>
      </c>
      <c r="D2915" s="53">
        <v>0</v>
      </c>
    </row>
    <row r="2916" spans="1:4">
      <c r="A2916" s="15">
        <v>2205052601</v>
      </c>
      <c r="B2916" s="16" t="s">
        <v>1456</v>
      </c>
      <c r="C2916" s="53">
        <v>-7487392852193</v>
      </c>
      <c r="D2916" s="53">
        <v>0</v>
      </c>
    </row>
    <row r="2917" spans="1:4">
      <c r="A2917" s="15">
        <v>2205100703</v>
      </c>
      <c r="B2917" s="16" t="s">
        <v>3264</v>
      </c>
      <c r="C2917" s="53">
        <v>9862679702</v>
      </c>
      <c r="D2917" s="53">
        <v>0</v>
      </c>
    </row>
    <row r="2918" spans="1:4">
      <c r="A2918" s="15">
        <v>2205100705</v>
      </c>
      <c r="B2918" s="16" t="s">
        <v>3719</v>
      </c>
      <c r="C2918" s="53">
        <v>0</v>
      </c>
      <c r="D2918" s="53">
        <v>0</v>
      </c>
    </row>
    <row r="2919" spans="1:4">
      <c r="A2919" s="15">
        <v>2205100711</v>
      </c>
      <c r="B2919" s="16" t="s">
        <v>3153</v>
      </c>
      <c r="C2919" s="53">
        <v>1780583114</v>
      </c>
      <c r="D2919" s="53">
        <v>0</v>
      </c>
    </row>
    <row r="2920" spans="1:4">
      <c r="A2920" s="15">
        <v>2205100715</v>
      </c>
      <c r="B2920" s="16" t="s">
        <v>1457</v>
      </c>
      <c r="C2920" s="53">
        <v>28558947838</v>
      </c>
      <c r="D2920" s="53">
        <v>0</v>
      </c>
    </row>
    <row r="2921" spans="1:4">
      <c r="A2921" s="15">
        <v>2205100716</v>
      </c>
      <c r="B2921" s="16" t="s">
        <v>1458</v>
      </c>
      <c r="C2921" s="53">
        <v>235769504832</v>
      </c>
      <c r="D2921" s="53">
        <v>0</v>
      </c>
    </row>
    <row r="2922" spans="1:4">
      <c r="A2922" s="15">
        <v>2205100719</v>
      </c>
      <c r="B2922" s="16" t="s">
        <v>3456</v>
      </c>
      <c r="C2922" s="53">
        <v>40269500274</v>
      </c>
      <c r="D2922" s="53">
        <v>0</v>
      </c>
    </row>
    <row r="2923" spans="1:4">
      <c r="A2923" s="15">
        <v>2205100720</v>
      </c>
      <c r="B2923" s="16" t="s">
        <v>5131</v>
      </c>
      <c r="C2923" s="53">
        <v>0</v>
      </c>
      <c r="D2923" s="53">
        <v>0</v>
      </c>
    </row>
    <row r="2924" spans="1:4">
      <c r="A2924" s="15">
        <v>2205100742</v>
      </c>
      <c r="B2924" s="16" t="s">
        <v>4378</v>
      </c>
      <c r="C2924" s="53">
        <v>44281439482</v>
      </c>
      <c r="D2924" s="53">
        <v>0</v>
      </c>
    </row>
    <row r="2925" spans="1:4">
      <c r="A2925" s="15">
        <v>2205100801</v>
      </c>
      <c r="B2925" s="16" t="s">
        <v>1459</v>
      </c>
      <c r="C2925" s="53">
        <v>163455589697</v>
      </c>
      <c r="D2925" s="53">
        <v>0</v>
      </c>
    </row>
    <row r="2926" spans="1:4">
      <c r="A2926" s="15">
        <v>2205102701</v>
      </c>
      <c r="B2926" s="16" t="s">
        <v>1460</v>
      </c>
      <c r="C2926" s="53">
        <v>-363914903199</v>
      </c>
      <c r="D2926" s="53">
        <v>0</v>
      </c>
    </row>
    <row r="2927" spans="1:4">
      <c r="A2927" s="15">
        <v>2205102803</v>
      </c>
      <c r="B2927" s="16" t="s">
        <v>1461</v>
      </c>
      <c r="C2927" s="53">
        <v>-67463834</v>
      </c>
      <c r="D2927" s="53">
        <v>0</v>
      </c>
    </row>
    <row r="2928" spans="1:4">
      <c r="A2928" s="15">
        <v>2205102811</v>
      </c>
      <c r="B2928" s="16" t="s">
        <v>1462</v>
      </c>
      <c r="C2928" s="53">
        <v>-278408030</v>
      </c>
      <c r="D2928" s="53">
        <v>0</v>
      </c>
    </row>
    <row r="2929" spans="1:4">
      <c r="A2929" s="15">
        <v>2205102815</v>
      </c>
      <c r="B2929" s="16" t="s">
        <v>4755</v>
      </c>
      <c r="C2929" s="53">
        <v>-23594296679</v>
      </c>
      <c r="D2929" s="53">
        <v>0</v>
      </c>
    </row>
    <row r="2930" spans="1:4">
      <c r="A2930" s="15">
        <v>2205102816</v>
      </c>
      <c r="B2930" s="16" t="s">
        <v>1463</v>
      </c>
      <c r="C2930" s="53">
        <v>-81497358326</v>
      </c>
      <c r="D2930" s="53">
        <v>0</v>
      </c>
    </row>
    <row r="2931" spans="1:4">
      <c r="A2931" s="15">
        <v>2205102819</v>
      </c>
      <c r="B2931" s="16" t="s">
        <v>1464</v>
      </c>
      <c r="C2931" s="53">
        <v>-4513690465</v>
      </c>
      <c r="D2931" s="53">
        <v>0</v>
      </c>
    </row>
    <row r="2932" spans="1:4">
      <c r="A2932" s="15">
        <v>2205102820</v>
      </c>
      <c r="B2932" s="16" t="s">
        <v>5226</v>
      </c>
      <c r="C2932" s="53">
        <v>-28382392401</v>
      </c>
      <c r="D2932" s="53">
        <v>0</v>
      </c>
    </row>
    <row r="2933" spans="1:4">
      <c r="A2933" s="15">
        <v>2205102842</v>
      </c>
      <c r="B2933" s="16" t="s">
        <v>5029</v>
      </c>
      <c r="C2933" s="53">
        <v>-29550871293</v>
      </c>
      <c r="D2933" s="53">
        <v>0</v>
      </c>
    </row>
    <row r="2934" spans="1:4">
      <c r="A2934" s="15">
        <v>2205200109</v>
      </c>
      <c r="B2934" s="16" t="s">
        <v>3457</v>
      </c>
      <c r="C2934" s="53">
        <v>200556842219</v>
      </c>
      <c r="D2934" s="53">
        <v>0</v>
      </c>
    </row>
    <row r="2935" spans="1:4">
      <c r="A2935" s="15">
        <v>2205200136</v>
      </c>
      <c r="B2935" s="16" t="s">
        <v>1465</v>
      </c>
      <c r="C2935" s="53">
        <v>2416956828945</v>
      </c>
      <c r="D2935" s="53">
        <v>0</v>
      </c>
    </row>
    <row r="2936" spans="1:4">
      <c r="A2936" s="15">
        <v>2205200158</v>
      </c>
      <c r="B2936" s="16" t="s">
        <v>3458</v>
      </c>
      <c r="C2936" s="53">
        <v>-200750681868</v>
      </c>
      <c r="D2936" s="53">
        <v>0</v>
      </c>
    </row>
    <row r="2937" spans="1:4">
      <c r="A2937" s="15">
        <v>2205200173</v>
      </c>
      <c r="B2937" s="16" t="s">
        <v>1466</v>
      </c>
      <c r="C2937" s="53">
        <v>-2426074603107</v>
      </c>
      <c r="D2937" s="53">
        <v>0</v>
      </c>
    </row>
    <row r="2938" spans="1:4">
      <c r="A2938" s="15">
        <v>2205201545</v>
      </c>
      <c r="B2938" s="16" t="s">
        <v>4379</v>
      </c>
      <c r="C2938" s="53">
        <v>28888530886</v>
      </c>
      <c r="D2938" s="53">
        <v>0</v>
      </c>
    </row>
    <row r="2939" spans="1:4">
      <c r="A2939" s="15">
        <v>2205201580</v>
      </c>
      <c r="B2939" s="16" t="s">
        <v>4380</v>
      </c>
      <c r="C2939" s="53">
        <v>-28949037825</v>
      </c>
      <c r="D2939" s="53">
        <v>0</v>
      </c>
    </row>
    <row r="2940" spans="1:4">
      <c r="A2940" s="15">
        <v>2210050501</v>
      </c>
      <c r="B2940" s="16" t="s">
        <v>4381</v>
      </c>
      <c r="C2940" s="53">
        <v>39348680000</v>
      </c>
      <c r="D2940" s="53">
        <v>0</v>
      </c>
    </row>
    <row r="2941" spans="1:4">
      <c r="A2941" s="15">
        <v>2210050600</v>
      </c>
      <c r="B2941" s="16" t="s">
        <v>4382</v>
      </c>
      <c r="C2941" s="53">
        <v>1541091498708</v>
      </c>
      <c r="D2941" s="53">
        <v>0</v>
      </c>
    </row>
    <row r="2942" spans="1:4">
      <c r="A2942" s="15">
        <v>2210052500</v>
      </c>
      <c r="B2942" s="16" t="s">
        <v>4383</v>
      </c>
      <c r="C2942" s="53">
        <v>-39348680000</v>
      </c>
      <c r="D2942" s="53">
        <v>0</v>
      </c>
    </row>
    <row r="2943" spans="1:4">
      <c r="A2943" s="15">
        <v>2210052601</v>
      </c>
      <c r="B2943" s="16" t="s">
        <v>4384</v>
      </c>
      <c r="C2943" s="53">
        <v>-1541091498708</v>
      </c>
      <c r="D2943" s="53">
        <v>0</v>
      </c>
    </row>
    <row r="2944" spans="1:4">
      <c r="A2944" s="15">
        <v>2210151500</v>
      </c>
      <c r="B2944" s="16" t="s">
        <v>4385</v>
      </c>
      <c r="C2944" s="53">
        <v>8239600000</v>
      </c>
      <c r="D2944" s="53">
        <v>0</v>
      </c>
    </row>
    <row r="2945" spans="1:4">
      <c r="A2945" s="15">
        <v>2210151600</v>
      </c>
      <c r="B2945" s="16" t="s">
        <v>4386</v>
      </c>
      <c r="C2945" s="53">
        <v>65277940000</v>
      </c>
      <c r="D2945" s="53">
        <v>0</v>
      </c>
    </row>
    <row r="2946" spans="1:4">
      <c r="A2946" s="15">
        <v>2210153500</v>
      </c>
      <c r="B2946" s="16" t="s">
        <v>4387</v>
      </c>
      <c r="C2946" s="53">
        <v>-8239600000</v>
      </c>
      <c r="D2946" s="53">
        <v>0</v>
      </c>
    </row>
    <row r="2947" spans="1:4">
      <c r="A2947" s="15">
        <v>2210153600</v>
      </c>
      <c r="B2947" s="16" t="s">
        <v>4388</v>
      </c>
      <c r="C2947" s="53">
        <v>-65277940000</v>
      </c>
      <c r="D2947" s="53">
        <v>0</v>
      </c>
    </row>
    <row r="2948" spans="1:4">
      <c r="A2948" s="15">
        <v>2215050500</v>
      </c>
      <c r="B2948" s="16" t="s">
        <v>1467</v>
      </c>
      <c r="C2948" s="53">
        <v>1360873343075</v>
      </c>
      <c r="D2948" s="53">
        <v>0</v>
      </c>
    </row>
    <row r="2949" spans="1:4">
      <c r="A2949" s="15">
        <v>2215050501</v>
      </c>
      <c r="B2949" s="16" t="s">
        <v>1468</v>
      </c>
      <c r="C2949" s="53">
        <v>5443440440206</v>
      </c>
      <c r="D2949" s="53">
        <v>0</v>
      </c>
    </row>
    <row r="2950" spans="1:4">
      <c r="A2950" s="15">
        <v>2215050503</v>
      </c>
      <c r="B2950" s="16" t="s">
        <v>3459</v>
      </c>
      <c r="C2950" s="53">
        <v>0</v>
      </c>
      <c r="D2950" s="53">
        <v>0</v>
      </c>
    </row>
    <row r="2951" spans="1:4">
      <c r="A2951" s="15">
        <v>2215052020</v>
      </c>
      <c r="B2951" s="16" t="s">
        <v>1469</v>
      </c>
      <c r="C2951" s="53">
        <v>-5748310118761</v>
      </c>
      <c r="D2951" s="53">
        <v>0</v>
      </c>
    </row>
    <row r="2952" spans="1:4">
      <c r="A2952" s="15">
        <v>2215052021</v>
      </c>
      <c r="B2952" s="16" t="s">
        <v>1470</v>
      </c>
      <c r="C2952" s="53">
        <v>-1156645095472</v>
      </c>
      <c r="D2952" s="53">
        <v>0</v>
      </c>
    </row>
    <row r="2953" spans="1:4">
      <c r="A2953" s="15">
        <v>2215052023</v>
      </c>
      <c r="B2953" s="16" t="s">
        <v>1471</v>
      </c>
      <c r="C2953" s="53">
        <v>-578992829619</v>
      </c>
      <c r="D2953" s="53">
        <v>0</v>
      </c>
    </row>
    <row r="2954" spans="1:4">
      <c r="A2954" s="15">
        <v>2215101010</v>
      </c>
      <c r="B2954" s="16" t="s">
        <v>1472</v>
      </c>
      <c r="C2954" s="53">
        <v>1700590983394</v>
      </c>
      <c r="D2954" s="53">
        <v>0</v>
      </c>
    </row>
    <row r="2955" spans="1:4">
      <c r="A2955" s="15">
        <v>2215101017</v>
      </c>
      <c r="B2955" s="16" t="s">
        <v>1473</v>
      </c>
      <c r="C2955" s="53">
        <v>166727346197</v>
      </c>
      <c r="D2955" s="53">
        <v>0</v>
      </c>
    </row>
    <row r="2956" spans="1:4">
      <c r="A2956" s="15">
        <v>2215101111</v>
      </c>
      <c r="B2956" s="16" t="s">
        <v>4389</v>
      </c>
      <c r="C2956" s="53">
        <v>147389448946</v>
      </c>
      <c r="D2956" s="53">
        <v>0</v>
      </c>
    </row>
    <row r="2957" spans="1:4">
      <c r="A2957" s="15">
        <v>2215101221</v>
      </c>
      <c r="B2957" s="16" t="s">
        <v>4390</v>
      </c>
      <c r="C2957" s="53">
        <v>-147389448946</v>
      </c>
      <c r="D2957" s="53">
        <v>0</v>
      </c>
    </row>
    <row r="2958" spans="1:4">
      <c r="A2958" s="15">
        <v>2215102520</v>
      </c>
      <c r="B2958" s="16" t="s">
        <v>1474</v>
      </c>
      <c r="C2958" s="53">
        <v>-1983467311292</v>
      </c>
      <c r="D2958" s="53">
        <v>0</v>
      </c>
    </row>
    <row r="2959" spans="1:4">
      <c r="A2959" s="15">
        <v>2215102521</v>
      </c>
      <c r="B2959" s="16" t="s">
        <v>1475</v>
      </c>
      <c r="C2959" s="53">
        <v>-191724690540</v>
      </c>
      <c r="D2959" s="53">
        <v>0</v>
      </c>
    </row>
    <row r="2960" spans="1:4">
      <c r="A2960" s="15">
        <v>2220050621</v>
      </c>
      <c r="B2960" s="16" t="s">
        <v>4391</v>
      </c>
      <c r="C2960" s="53">
        <v>-1394552381</v>
      </c>
      <c r="D2960" s="53">
        <v>0</v>
      </c>
    </row>
    <row r="2961" spans="1:4">
      <c r="A2961" s="15">
        <v>2220050622</v>
      </c>
      <c r="B2961" s="16" t="s">
        <v>1476</v>
      </c>
      <c r="C2961" s="53">
        <v>-702424896</v>
      </c>
      <c r="D2961" s="53">
        <v>0</v>
      </c>
    </row>
    <row r="2962" spans="1:4">
      <c r="A2962" s="15">
        <v>2220302621</v>
      </c>
      <c r="B2962" s="16" t="s">
        <v>4392</v>
      </c>
      <c r="C2962" s="53">
        <v>-25180987321</v>
      </c>
      <c r="D2962" s="53">
        <v>0</v>
      </c>
    </row>
    <row r="2963" spans="1:4">
      <c r="A2963" s="15">
        <v>2220302622</v>
      </c>
      <c r="B2963" s="16" t="s">
        <v>1477</v>
      </c>
      <c r="C2963" s="53">
        <v>-1147048905</v>
      </c>
      <c r="D2963" s="53">
        <v>0</v>
      </c>
    </row>
    <row r="2964" spans="1:4">
      <c r="A2964" s="15">
        <v>2250051102</v>
      </c>
      <c r="B2964" s="16" t="s">
        <v>1478</v>
      </c>
      <c r="C2964" s="53">
        <v>325807910</v>
      </c>
      <c r="D2964" s="53">
        <v>0</v>
      </c>
    </row>
    <row r="2965" spans="1:4">
      <c r="A2965" s="15">
        <v>2250051103</v>
      </c>
      <c r="B2965" s="16" t="s">
        <v>3265</v>
      </c>
      <c r="C2965" s="53">
        <v>57865642</v>
      </c>
      <c r="D2965" s="53">
        <v>0</v>
      </c>
    </row>
    <row r="2966" spans="1:4">
      <c r="A2966" s="15">
        <v>2250051105</v>
      </c>
      <c r="B2966" s="16" t="s">
        <v>2105</v>
      </c>
      <c r="C2966" s="53">
        <v>0</v>
      </c>
      <c r="D2966" s="53">
        <v>0</v>
      </c>
    </row>
    <row r="2967" spans="1:4">
      <c r="A2967" s="15">
        <v>2250051107</v>
      </c>
      <c r="B2967" s="16" t="s">
        <v>5109</v>
      </c>
      <c r="C2967" s="53">
        <v>0</v>
      </c>
      <c r="D2967" s="53">
        <v>0</v>
      </c>
    </row>
    <row r="2968" spans="1:4">
      <c r="A2968" s="15">
        <v>2250051115</v>
      </c>
      <c r="B2968" s="16" t="s">
        <v>5110</v>
      </c>
      <c r="C2968" s="53">
        <v>0</v>
      </c>
      <c r="D2968" s="53">
        <v>0</v>
      </c>
    </row>
    <row r="2969" spans="1:4">
      <c r="A2969" s="15">
        <v>2250051117</v>
      </c>
      <c r="B2969" s="16" t="s">
        <v>1479</v>
      </c>
      <c r="C2969" s="53">
        <v>15391174149</v>
      </c>
      <c r="D2969" s="53">
        <v>0</v>
      </c>
    </row>
    <row r="2970" spans="1:4">
      <c r="A2970" s="15">
        <v>2250051120</v>
      </c>
      <c r="B2970" s="16" t="s">
        <v>4571</v>
      </c>
      <c r="C2970" s="53">
        <v>980393515</v>
      </c>
      <c r="D2970" s="53">
        <v>0</v>
      </c>
    </row>
    <row r="2971" spans="1:4">
      <c r="A2971" s="15">
        <v>2250101200</v>
      </c>
      <c r="B2971" s="16" t="s">
        <v>2106</v>
      </c>
      <c r="C2971" s="53">
        <v>28624859</v>
      </c>
      <c r="D2971" s="53">
        <v>0</v>
      </c>
    </row>
    <row r="2972" spans="1:4">
      <c r="A2972" s="15">
        <v>2250101201</v>
      </c>
      <c r="B2972" s="16" t="s">
        <v>1480</v>
      </c>
      <c r="C2972" s="53">
        <v>0</v>
      </c>
      <c r="D2972" s="53">
        <v>0</v>
      </c>
    </row>
    <row r="2973" spans="1:4">
      <c r="A2973" s="15">
        <v>2250157004</v>
      </c>
      <c r="B2973" s="16" t="s">
        <v>4393</v>
      </c>
      <c r="C2973" s="53">
        <v>22712809095</v>
      </c>
      <c r="D2973" s="53">
        <v>0</v>
      </c>
    </row>
    <row r="2974" spans="1:4">
      <c r="A2974" s="15">
        <v>2250207006</v>
      </c>
      <c r="B2974" s="16" t="s">
        <v>4394</v>
      </c>
      <c r="C2974" s="53">
        <v>13098151984</v>
      </c>
      <c r="D2974" s="53">
        <v>0</v>
      </c>
    </row>
    <row r="2975" spans="1:4">
      <c r="A2975" s="15">
        <v>2250302100</v>
      </c>
      <c r="B2975" s="16" t="s">
        <v>1481</v>
      </c>
      <c r="C2975" s="53">
        <v>-326044388</v>
      </c>
      <c r="D2975" s="53">
        <v>0</v>
      </c>
    </row>
    <row r="2976" spans="1:4">
      <c r="A2976" s="15">
        <v>2250302101</v>
      </c>
      <c r="B2976" s="16" t="s">
        <v>1482</v>
      </c>
      <c r="C2976" s="53">
        <v>-16453220508</v>
      </c>
      <c r="D2976" s="53">
        <v>0</v>
      </c>
    </row>
    <row r="2977" spans="1:4">
      <c r="A2977" s="15">
        <v>2250352201</v>
      </c>
      <c r="B2977" s="16" t="s">
        <v>2107</v>
      </c>
      <c r="C2977" s="53">
        <v>-28655049</v>
      </c>
      <c r="D2977" s="53">
        <v>0</v>
      </c>
    </row>
    <row r="2978" spans="1:4">
      <c r="A2978" s="15">
        <v>2250352203</v>
      </c>
      <c r="B2978" s="16" t="s">
        <v>3154</v>
      </c>
      <c r="C2978" s="53">
        <v>0</v>
      </c>
      <c r="D2978" s="53">
        <v>0</v>
      </c>
    </row>
    <row r="2979" spans="1:4">
      <c r="A2979" s="15">
        <v>2250352207</v>
      </c>
      <c r="B2979" s="16" t="s">
        <v>5030</v>
      </c>
      <c r="C2979" s="53">
        <v>0</v>
      </c>
      <c r="D2979" s="53">
        <v>0</v>
      </c>
    </row>
    <row r="2980" spans="1:4">
      <c r="A2980" s="15">
        <v>2250352211</v>
      </c>
      <c r="B2980" s="16" t="s">
        <v>3460</v>
      </c>
      <c r="C2980" s="53">
        <v>0</v>
      </c>
      <c r="D2980" s="53">
        <v>0</v>
      </c>
    </row>
    <row r="2981" spans="1:4">
      <c r="A2981" s="15">
        <v>2250352215</v>
      </c>
      <c r="B2981" s="16" t="s">
        <v>3720</v>
      </c>
      <c r="C2981" s="53">
        <v>0</v>
      </c>
      <c r="D2981" s="53">
        <v>0</v>
      </c>
    </row>
    <row r="2982" spans="1:4">
      <c r="A2982" s="15">
        <v>2250352216</v>
      </c>
      <c r="B2982" s="16" t="s">
        <v>1483</v>
      </c>
      <c r="C2982" s="53">
        <v>0</v>
      </c>
      <c r="D2982" s="53">
        <v>0</v>
      </c>
    </row>
    <row r="2983" spans="1:4">
      <c r="A2983" s="15">
        <v>2250352219</v>
      </c>
      <c r="B2983" s="16" t="s">
        <v>4395</v>
      </c>
      <c r="C2983" s="53">
        <v>0</v>
      </c>
      <c r="D2983" s="53">
        <v>0</v>
      </c>
    </row>
    <row r="2984" spans="1:4">
      <c r="A2984" s="15">
        <v>2250407008</v>
      </c>
      <c r="B2984" s="16" t="s">
        <v>1484</v>
      </c>
      <c r="C2984" s="53">
        <v>-22761538468</v>
      </c>
      <c r="D2984" s="53">
        <v>0</v>
      </c>
    </row>
    <row r="2985" spans="1:4">
      <c r="A2985" s="15">
        <v>2250457009</v>
      </c>
      <c r="B2985" s="16" t="s">
        <v>1485</v>
      </c>
      <c r="C2985" s="53">
        <v>-13250368834</v>
      </c>
      <c r="D2985" s="53">
        <v>0</v>
      </c>
    </row>
    <row r="2986" spans="1:4">
      <c r="A2986" s="15">
        <v>2410109010</v>
      </c>
      <c r="B2986" s="16" t="s">
        <v>1486</v>
      </c>
      <c r="C2986" s="53">
        <v>-262375077443</v>
      </c>
      <c r="D2986" s="53">
        <v>0</v>
      </c>
    </row>
    <row r="2987" spans="1:4">
      <c r="A2987" s="15">
        <v>2410109020</v>
      </c>
      <c r="B2987" s="16" t="s">
        <v>1487</v>
      </c>
      <c r="C2987" s="53">
        <v>-499455789</v>
      </c>
      <c r="D2987" s="53">
        <v>0</v>
      </c>
    </row>
    <row r="2988" spans="1:4">
      <c r="A2988" s="15">
        <v>2410109301</v>
      </c>
      <c r="B2988" s="16" t="s">
        <v>1488</v>
      </c>
      <c r="C2988" s="53">
        <v>-343136485846</v>
      </c>
      <c r="D2988" s="53">
        <v>0</v>
      </c>
    </row>
    <row r="2989" spans="1:4">
      <c r="A2989" s="15">
        <v>2410109701</v>
      </c>
      <c r="B2989" s="16" t="s">
        <v>3721</v>
      </c>
      <c r="C2989" s="53">
        <v>-644450423378</v>
      </c>
      <c r="D2989" s="53">
        <v>0</v>
      </c>
    </row>
    <row r="2990" spans="1:4">
      <c r="A2990" s="15">
        <v>2420009010</v>
      </c>
      <c r="B2990" s="16" t="s">
        <v>1489</v>
      </c>
      <c r="C2990" s="53">
        <v>-423398601180</v>
      </c>
      <c r="D2990" s="53">
        <v>0</v>
      </c>
    </row>
    <row r="2991" spans="1:4">
      <c r="A2991" s="15">
        <v>2420009020</v>
      </c>
      <c r="B2991" s="16" t="s">
        <v>1490</v>
      </c>
      <c r="C2991" s="53">
        <v>-297011644</v>
      </c>
      <c r="D2991" s="53">
        <v>0</v>
      </c>
    </row>
    <row r="2992" spans="1:4">
      <c r="A2992" s="15">
        <v>2420009701</v>
      </c>
      <c r="B2992" s="16" t="s">
        <v>1491</v>
      </c>
      <c r="C2992" s="53">
        <v>-310876152346</v>
      </c>
      <c r="D2992" s="53">
        <v>0</v>
      </c>
    </row>
    <row r="2993" spans="1:4">
      <c r="A2993" s="15">
        <v>2425009010</v>
      </c>
      <c r="B2993" s="16" t="s">
        <v>1492</v>
      </c>
      <c r="C2993" s="53">
        <v>-1467000063302</v>
      </c>
      <c r="D2993" s="53">
        <v>0</v>
      </c>
    </row>
    <row r="2994" spans="1:4">
      <c r="A2994" s="15">
        <v>2425009015</v>
      </c>
      <c r="B2994" s="16" t="s">
        <v>1493</v>
      </c>
      <c r="C2994" s="53">
        <v>-14791558702</v>
      </c>
      <c r="D2994" s="53">
        <v>0</v>
      </c>
    </row>
    <row r="2995" spans="1:4">
      <c r="A2995" s="15">
        <v>2425009020</v>
      </c>
      <c r="B2995" s="16" t="s">
        <v>3461</v>
      </c>
      <c r="C2995" s="53">
        <v>14614475</v>
      </c>
      <c r="D2995" s="53">
        <v>0</v>
      </c>
    </row>
    <row r="2996" spans="1:4">
      <c r="A2996" s="15">
        <v>2425009302</v>
      </c>
      <c r="B2996" s="16" t="s">
        <v>1492</v>
      </c>
      <c r="C2996" s="53">
        <v>-70597188758</v>
      </c>
      <c r="D2996" s="53">
        <v>0</v>
      </c>
    </row>
    <row r="2997" spans="1:4">
      <c r="A2997" s="15">
        <v>2425009303</v>
      </c>
      <c r="B2997" s="16" t="s">
        <v>4396</v>
      </c>
      <c r="C2997" s="53">
        <v>-135043912</v>
      </c>
      <c r="D2997" s="53">
        <v>0</v>
      </c>
    </row>
    <row r="2998" spans="1:4">
      <c r="A2998" s="15">
        <v>2425009701</v>
      </c>
      <c r="B2998" s="16" t="s">
        <v>1494</v>
      </c>
      <c r="C2998" s="53">
        <v>-988296847105</v>
      </c>
      <c r="D2998" s="53">
        <v>0</v>
      </c>
    </row>
    <row r="2999" spans="1:4">
      <c r="A2999" s="15">
        <v>2435059301</v>
      </c>
      <c r="B2999" s="16" t="s">
        <v>1495</v>
      </c>
      <c r="C2999" s="53">
        <v>-2355244681</v>
      </c>
      <c r="D2999" s="53">
        <v>0</v>
      </c>
    </row>
    <row r="3000" spans="1:4">
      <c r="A3000" s="732">
        <v>2435059703</v>
      </c>
      <c r="B3000" s="734" t="s">
        <v>1496</v>
      </c>
      <c r="C3000" s="53">
        <v>-13869141126</v>
      </c>
      <c r="D3000" s="53">
        <v>0</v>
      </c>
    </row>
    <row r="3001" spans="1:4">
      <c r="A3001" s="15">
        <v>2435101888</v>
      </c>
      <c r="B3001" s="16" t="s">
        <v>5227</v>
      </c>
      <c r="C3001" s="53">
        <v>0</v>
      </c>
      <c r="D3001" s="53">
        <v>0</v>
      </c>
    </row>
    <row r="3002" spans="1:4">
      <c r="A3002" s="15">
        <v>2440051888</v>
      </c>
      <c r="B3002" s="16" t="s">
        <v>1497</v>
      </c>
      <c r="C3002" s="53">
        <v>-393388800000</v>
      </c>
      <c r="D3002" s="53">
        <v>0</v>
      </c>
    </row>
    <row r="3003" spans="1:4">
      <c r="A3003" s="15">
        <v>2440051889</v>
      </c>
      <c r="B3003" s="16" t="s">
        <v>1498</v>
      </c>
      <c r="C3003" s="53">
        <v>-1375042810</v>
      </c>
      <c r="D3003" s="53">
        <v>0</v>
      </c>
    </row>
    <row r="3004" spans="1:4">
      <c r="A3004" s="15">
        <v>2440057150</v>
      </c>
      <c r="B3004" s="16" t="s">
        <v>1499</v>
      </c>
      <c r="C3004" s="53">
        <v>324479024</v>
      </c>
      <c r="D3004" s="53">
        <v>0</v>
      </c>
    </row>
    <row r="3005" spans="1:4">
      <c r="A3005" s="15">
        <v>2440059201</v>
      </c>
      <c r="B3005" s="16" t="s">
        <v>1500</v>
      </c>
      <c r="C3005" s="53">
        <v>-813810753</v>
      </c>
      <c r="D3005" s="53">
        <v>0</v>
      </c>
    </row>
    <row r="3006" spans="1:4">
      <c r="A3006" s="15">
        <v>2440059221</v>
      </c>
      <c r="B3006" s="16" t="s">
        <v>1501</v>
      </c>
      <c r="C3006" s="53">
        <v>-224999999</v>
      </c>
      <c r="D3006" s="53">
        <v>0</v>
      </c>
    </row>
    <row r="3007" spans="1:4">
      <c r="A3007" s="15">
        <v>2440059251</v>
      </c>
      <c r="B3007" s="16" t="s">
        <v>2109</v>
      </c>
      <c r="C3007" s="53">
        <v>0</v>
      </c>
      <c r="D3007" s="53">
        <v>0</v>
      </c>
    </row>
    <row r="3008" spans="1:4">
      <c r="A3008" s="15">
        <v>2440059252</v>
      </c>
      <c r="B3008" s="16" t="s">
        <v>2110</v>
      </c>
      <c r="C3008" s="53">
        <v>0</v>
      </c>
      <c r="D3008" s="53">
        <v>0</v>
      </c>
    </row>
    <row r="3009" spans="1:4">
      <c r="A3009" s="15">
        <v>2440059311</v>
      </c>
      <c r="B3009" s="16" t="s">
        <v>4397</v>
      </c>
      <c r="C3009" s="53">
        <v>-5315320</v>
      </c>
      <c r="D3009" s="53">
        <v>0</v>
      </c>
    </row>
    <row r="3010" spans="1:4">
      <c r="A3010" s="15">
        <v>2440059331</v>
      </c>
      <c r="B3010" s="16" t="s">
        <v>1502</v>
      </c>
      <c r="C3010" s="53">
        <v>-4908333</v>
      </c>
      <c r="D3010" s="53">
        <v>0</v>
      </c>
    </row>
    <row r="3011" spans="1:4">
      <c r="A3011" s="15">
        <v>2440059332</v>
      </c>
      <c r="B3011" s="16" t="s">
        <v>1503</v>
      </c>
      <c r="C3011" s="53">
        <v>-6179343</v>
      </c>
      <c r="D3011" s="53">
        <v>0</v>
      </c>
    </row>
    <row r="3012" spans="1:4">
      <c r="A3012" s="15">
        <v>2440059341</v>
      </c>
      <c r="B3012" s="16" t="s">
        <v>1504</v>
      </c>
      <c r="C3012" s="53">
        <v>-815134</v>
      </c>
      <c r="D3012" s="53">
        <v>0</v>
      </c>
    </row>
    <row r="3013" spans="1:4">
      <c r="A3013" s="15">
        <v>2440059351</v>
      </c>
      <c r="B3013" s="16" t="s">
        <v>4398</v>
      </c>
      <c r="C3013" s="53">
        <v>-1192500000</v>
      </c>
      <c r="D3013" s="53">
        <v>0</v>
      </c>
    </row>
    <row r="3014" spans="1:4">
      <c r="A3014" s="15">
        <v>2440059499</v>
      </c>
      <c r="B3014" s="16" t="s">
        <v>1505</v>
      </c>
      <c r="C3014" s="53">
        <v>-6281360515412</v>
      </c>
      <c r="D3014" s="53">
        <v>0</v>
      </c>
    </row>
    <row r="3015" spans="1:4">
      <c r="A3015" s="15">
        <v>2440059500</v>
      </c>
      <c r="B3015" s="16" t="s">
        <v>4399</v>
      </c>
      <c r="C3015" s="53">
        <v>-34577235691</v>
      </c>
      <c r="D3015" s="53">
        <v>0</v>
      </c>
    </row>
    <row r="3016" spans="1:4">
      <c r="A3016" s="15">
        <v>2440250013</v>
      </c>
      <c r="B3016" s="16" t="s">
        <v>1506</v>
      </c>
      <c r="C3016" s="53">
        <v>-78542867037</v>
      </c>
      <c r="D3016" s="53">
        <v>0</v>
      </c>
    </row>
    <row r="3017" spans="1:4">
      <c r="A3017" s="15">
        <v>2440250016</v>
      </c>
      <c r="B3017" s="16" t="s">
        <v>1507</v>
      </c>
      <c r="C3017" s="53">
        <v>-3675884062</v>
      </c>
      <c r="D3017" s="53">
        <v>0</v>
      </c>
    </row>
    <row r="3018" spans="1:4">
      <c r="A3018" s="15">
        <v>2501051000</v>
      </c>
      <c r="B3018" s="16" t="s">
        <v>303</v>
      </c>
      <c r="C3018" s="53">
        <v>-33915692323</v>
      </c>
      <c r="D3018" s="53">
        <v>0</v>
      </c>
    </row>
    <row r="3019" spans="1:4">
      <c r="A3019" s="15">
        <v>2501051001</v>
      </c>
      <c r="B3019" s="16" t="s">
        <v>188</v>
      </c>
      <c r="C3019" s="53">
        <v>-1597329965</v>
      </c>
      <c r="D3019" s="53">
        <v>0</v>
      </c>
    </row>
    <row r="3020" spans="1:4">
      <c r="A3020" s="15">
        <v>2501051002</v>
      </c>
      <c r="B3020" s="16" t="s">
        <v>304</v>
      </c>
      <c r="C3020" s="53">
        <v>-3300607981</v>
      </c>
      <c r="D3020" s="53">
        <v>0</v>
      </c>
    </row>
    <row r="3021" spans="1:4">
      <c r="A3021" s="15">
        <v>2501051888</v>
      </c>
      <c r="B3021" s="16" t="s">
        <v>1508</v>
      </c>
      <c r="C3021" s="53">
        <v>-10620711</v>
      </c>
      <c r="D3021" s="53">
        <v>0</v>
      </c>
    </row>
    <row r="3022" spans="1:4">
      <c r="A3022" s="15">
        <v>2501051998</v>
      </c>
      <c r="B3022" s="16" t="s">
        <v>354</v>
      </c>
      <c r="C3022" s="53">
        <v>-65487015</v>
      </c>
      <c r="D3022" s="53">
        <v>0</v>
      </c>
    </row>
    <row r="3023" spans="1:4">
      <c r="A3023" s="15">
        <v>2501051999</v>
      </c>
      <c r="B3023" s="16" t="s">
        <v>189</v>
      </c>
      <c r="C3023" s="53">
        <v>-12347824</v>
      </c>
      <c r="D3023" s="53">
        <v>0</v>
      </c>
    </row>
    <row r="3024" spans="1:4">
      <c r="A3024" s="15">
        <v>2501101000</v>
      </c>
      <c r="B3024" s="16" t="s">
        <v>364</v>
      </c>
      <c r="C3024" s="53">
        <v>-1787243338</v>
      </c>
      <c r="D3024" s="53">
        <v>0</v>
      </c>
    </row>
    <row r="3025" spans="1:4">
      <c r="A3025" s="15">
        <v>2501101001</v>
      </c>
      <c r="B3025" s="16" t="s">
        <v>67</v>
      </c>
      <c r="C3025" s="53">
        <v>-2555537785</v>
      </c>
      <c r="D3025" s="53">
        <v>0</v>
      </c>
    </row>
    <row r="3026" spans="1:4">
      <c r="A3026" s="15">
        <v>2501101999</v>
      </c>
      <c r="B3026" s="16" t="s">
        <v>365</v>
      </c>
      <c r="C3026" s="53">
        <v>-47026810</v>
      </c>
      <c r="D3026" s="53">
        <v>0</v>
      </c>
    </row>
    <row r="3027" spans="1:4">
      <c r="A3027" s="15">
        <v>2501109010</v>
      </c>
      <c r="B3027" s="16" t="s">
        <v>1509</v>
      </c>
      <c r="C3027" s="53">
        <v>-8174660875</v>
      </c>
      <c r="D3027" s="53">
        <v>0</v>
      </c>
    </row>
    <row r="3028" spans="1:4">
      <c r="A3028" s="15">
        <v>2501109041</v>
      </c>
      <c r="B3028" s="16" t="s">
        <v>4400</v>
      </c>
      <c r="C3028" s="53">
        <v>-135473558</v>
      </c>
      <c r="D3028" s="53">
        <v>0</v>
      </c>
    </row>
    <row r="3029" spans="1:4">
      <c r="A3029" s="15">
        <v>2501109042</v>
      </c>
      <c r="B3029" s="16" t="s">
        <v>4401</v>
      </c>
      <c r="C3029" s="53">
        <v>-116520</v>
      </c>
      <c r="D3029" s="53">
        <v>0</v>
      </c>
    </row>
    <row r="3030" spans="1:4">
      <c r="A3030" s="15">
        <v>2501109045</v>
      </c>
      <c r="B3030" s="16" t="s">
        <v>4402</v>
      </c>
      <c r="C3030" s="53">
        <v>-8230994601</v>
      </c>
      <c r="D3030" s="53">
        <v>0</v>
      </c>
    </row>
    <row r="3031" spans="1:4">
      <c r="A3031" s="15">
        <v>2501109046</v>
      </c>
      <c r="B3031" s="16" t="s">
        <v>4403</v>
      </c>
      <c r="C3031" s="53">
        <v>-33899298</v>
      </c>
      <c r="D3031" s="53">
        <v>0</v>
      </c>
    </row>
    <row r="3032" spans="1:4">
      <c r="A3032" s="15">
        <v>2501109047</v>
      </c>
      <c r="B3032" s="16" t="s">
        <v>4404</v>
      </c>
      <c r="C3032" s="53">
        <v>-4426451748</v>
      </c>
      <c r="D3032" s="53">
        <v>0</v>
      </c>
    </row>
    <row r="3033" spans="1:4">
      <c r="A3033" s="15">
        <v>2501109050</v>
      </c>
      <c r="B3033" s="16" t="s">
        <v>4405</v>
      </c>
      <c r="C3033" s="53">
        <v>-59837881266</v>
      </c>
      <c r="D3033" s="53">
        <v>0</v>
      </c>
    </row>
    <row r="3034" spans="1:4">
      <c r="A3034" s="15">
        <v>2501109062</v>
      </c>
      <c r="B3034" s="16" t="s">
        <v>4406</v>
      </c>
      <c r="C3034" s="53">
        <v>-3672008596</v>
      </c>
      <c r="D3034" s="53">
        <v>0</v>
      </c>
    </row>
    <row r="3035" spans="1:4">
      <c r="A3035" s="15">
        <v>2501109074</v>
      </c>
      <c r="B3035" s="16" t="s">
        <v>4407</v>
      </c>
      <c r="C3035" s="53">
        <v>-6205088</v>
      </c>
      <c r="D3035" s="53">
        <v>0</v>
      </c>
    </row>
    <row r="3036" spans="1:4">
      <c r="A3036" s="15">
        <v>2501109601</v>
      </c>
      <c r="B3036" s="16" t="s">
        <v>1510</v>
      </c>
      <c r="C3036" s="53">
        <v>-189403390</v>
      </c>
      <c r="D3036" s="53">
        <v>0</v>
      </c>
    </row>
    <row r="3037" spans="1:4">
      <c r="A3037" s="15">
        <v>2501109603</v>
      </c>
      <c r="B3037" s="16" t="s">
        <v>5228</v>
      </c>
      <c r="C3037" s="53">
        <v>0</v>
      </c>
      <c r="D3037" s="53">
        <v>0</v>
      </c>
    </row>
    <row r="3038" spans="1:4">
      <c r="A3038" s="15">
        <v>2502259010</v>
      </c>
      <c r="B3038" s="16" t="s">
        <v>1511</v>
      </c>
      <c r="C3038" s="53">
        <v>0</v>
      </c>
      <c r="D3038" s="53">
        <v>0</v>
      </c>
    </row>
    <row r="3039" spans="1:4">
      <c r="A3039" s="15">
        <v>2502259021</v>
      </c>
      <c r="B3039" s="16" t="s">
        <v>1512</v>
      </c>
      <c r="C3039" s="53">
        <v>0</v>
      </c>
      <c r="D3039" s="53">
        <v>0</v>
      </c>
    </row>
    <row r="3040" spans="1:4">
      <c r="A3040" s="15">
        <v>2503051001</v>
      </c>
      <c r="B3040" s="16" t="s">
        <v>4848</v>
      </c>
      <c r="C3040" s="53">
        <v>0</v>
      </c>
      <c r="D3040" s="53">
        <v>0</v>
      </c>
    </row>
    <row r="3041" spans="1:4">
      <c r="A3041" s="15">
        <v>2503051201</v>
      </c>
      <c r="B3041" s="16" t="s">
        <v>305</v>
      </c>
      <c r="C3041" s="53">
        <v>-339144353235</v>
      </c>
      <c r="D3041" s="53">
        <v>0</v>
      </c>
    </row>
    <row r="3042" spans="1:4">
      <c r="A3042" s="15">
        <v>2503051888</v>
      </c>
      <c r="B3042" s="16" t="s">
        <v>2112</v>
      </c>
      <c r="C3042" s="53">
        <v>0</v>
      </c>
      <c r="D3042" s="53">
        <v>0</v>
      </c>
    </row>
    <row r="3043" spans="1:4">
      <c r="A3043" s="15">
        <v>2503051889</v>
      </c>
      <c r="B3043" s="16" t="s">
        <v>305</v>
      </c>
      <c r="C3043" s="53">
        <v>-399614627</v>
      </c>
      <c r="D3043" s="53">
        <v>0</v>
      </c>
    </row>
    <row r="3044" spans="1:4">
      <c r="A3044" s="15">
        <v>2503101001</v>
      </c>
      <c r="B3044" s="16" t="s">
        <v>5229</v>
      </c>
      <c r="C3044" s="53">
        <v>-232518</v>
      </c>
      <c r="D3044" s="53">
        <v>0</v>
      </c>
    </row>
    <row r="3045" spans="1:4">
      <c r="A3045" s="15">
        <v>2503101002</v>
      </c>
      <c r="B3045" s="16" t="s">
        <v>1513</v>
      </c>
      <c r="C3045" s="53">
        <v>-333730</v>
      </c>
      <c r="D3045" s="53">
        <v>0</v>
      </c>
    </row>
    <row r="3046" spans="1:4">
      <c r="A3046" s="15">
        <v>2503101201</v>
      </c>
      <c r="B3046" s="16" t="s">
        <v>366</v>
      </c>
      <c r="C3046" s="53">
        <v>-28127161</v>
      </c>
      <c r="D3046" s="53">
        <v>0</v>
      </c>
    </row>
    <row r="3047" spans="1:4">
      <c r="A3047" s="15">
        <v>2503101202</v>
      </c>
      <c r="B3047" s="16" t="s">
        <v>367</v>
      </c>
      <c r="C3047" s="53">
        <v>-486870249</v>
      </c>
      <c r="D3047" s="53">
        <v>0</v>
      </c>
    </row>
    <row r="3048" spans="1:4">
      <c r="A3048" s="15">
        <v>2503101205</v>
      </c>
      <c r="B3048" s="16" t="s">
        <v>368</v>
      </c>
      <c r="C3048" s="53">
        <v>54310</v>
      </c>
      <c r="D3048" s="53">
        <v>0</v>
      </c>
    </row>
    <row r="3049" spans="1:4">
      <c r="A3049" s="15">
        <v>2503101403</v>
      </c>
      <c r="B3049" s="16" t="s">
        <v>307</v>
      </c>
      <c r="C3049" s="53">
        <v>28883858304</v>
      </c>
      <c r="D3049" s="53">
        <v>0</v>
      </c>
    </row>
    <row r="3050" spans="1:4">
      <c r="A3050" s="15">
        <v>2503109013</v>
      </c>
      <c r="B3050" s="16" t="s">
        <v>1514</v>
      </c>
      <c r="C3050" s="53">
        <v>-45314844287</v>
      </c>
      <c r="D3050" s="53">
        <v>0</v>
      </c>
    </row>
    <row r="3051" spans="1:4">
      <c r="A3051" s="15">
        <v>2503109050</v>
      </c>
      <c r="B3051" s="16" t="s">
        <v>2113</v>
      </c>
      <c r="C3051" s="53">
        <v>0</v>
      </c>
      <c r="D3051" s="53">
        <v>0</v>
      </c>
    </row>
    <row r="3052" spans="1:4">
      <c r="A3052" s="15">
        <v>2503109056</v>
      </c>
      <c r="B3052" s="16" t="s">
        <v>1515</v>
      </c>
      <c r="C3052" s="53">
        <v>-147264509</v>
      </c>
      <c r="D3052" s="53">
        <v>0</v>
      </c>
    </row>
    <row r="3053" spans="1:4">
      <c r="A3053" s="15">
        <v>2503109103</v>
      </c>
      <c r="B3053" s="16" t="s">
        <v>4408</v>
      </c>
      <c r="C3053" s="53">
        <v>-25596</v>
      </c>
      <c r="D3053" s="53">
        <v>0</v>
      </c>
    </row>
    <row r="3054" spans="1:4">
      <c r="A3054" s="15">
        <v>2503109143</v>
      </c>
      <c r="B3054" s="16" t="s">
        <v>4409</v>
      </c>
      <c r="C3054" s="53">
        <v>0</v>
      </c>
      <c r="D3054" s="53">
        <v>0</v>
      </c>
    </row>
    <row r="3055" spans="1:4">
      <c r="A3055" s="15">
        <v>2503109148</v>
      </c>
      <c r="B3055" s="16" t="s">
        <v>1516</v>
      </c>
      <c r="C3055" s="53">
        <v>-36699651</v>
      </c>
      <c r="D3055" s="53">
        <v>0</v>
      </c>
    </row>
    <row r="3056" spans="1:4">
      <c r="A3056" s="15">
        <v>2503109151</v>
      </c>
      <c r="B3056" s="16" t="s">
        <v>1517</v>
      </c>
      <c r="C3056" s="53">
        <v>-19423032</v>
      </c>
      <c r="D3056" s="53">
        <v>0</v>
      </c>
    </row>
    <row r="3057" spans="1:4">
      <c r="A3057" s="15">
        <v>2503109152</v>
      </c>
      <c r="B3057" s="16" t="s">
        <v>1518</v>
      </c>
      <c r="C3057" s="53">
        <v>-4460386</v>
      </c>
      <c r="D3057" s="53">
        <v>0</v>
      </c>
    </row>
    <row r="3058" spans="1:4">
      <c r="A3058" s="15">
        <v>2503109154</v>
      </c>
      <c r="B3058" s="16" t="s">
        <v>1519</v>
      </c>
      <c r="C3058" s="53">
        <v>-291881</v>
      </c>
      <c r="D3058" s="53">
        <v>0</v>
      </c>
    </row>
    <row r="3059" spans="1:4">
      <c r="A3059" s="15">
        <v>2503109156</v>
      </c>
      <c r="B3059" s="16" t="s">
        <v>1520</v>
      </c>
      <c r="C3059" s="53">
        <v>-2248901</v>
      </c>
      <c r="D3059" s="53">
        <v>0</v>
      </c>
    </row>
    <row r="3060" spans="1:4">
      <c r="A3060" s="15">
        <v>2503109158</v>
      </c>
      <c r="B3060" s="16" t="s">
        <v>1521</v>
      </c>
      <c r="C3060" s="53">
        <v>-164664017</v>
      </c>
      <c r="D3060" s="53">
        <v>0</v>
      </c>
    </row>
    <row r="3061" spans="1:4">
      <c r="A3061" s="15">
        <v>2503109161</v>
      </c>
      <c r="B3061" s="16" t="s">
        <v>1522</v>
      </c>
      <c r="C3061" s="53">
        <v>-36199256</v>
      </c>
      <c r="D3061" s="53">
        <v>0</v>
      </c>
    </row>
    <row r="3062" spans="1:4">
      <c r="A3062" s="15">
        <v>2503109162</v>
      </c>
      <c r="B3062" s="16" t="s">
        <v>2114</v>
      </c>
      <c r="C3062" s="53">
        <v>0</v>
      </c>
      <c r="D3062" s="53">
        <v>0</v>
      </c>
    </row>
    <row r="3063" spans="1:4">
      <c r="A3063" s="15">
        <v>2503109163</v>
      </c>
      <c r="B3063" s="16" t="s">
        <v>1523</v>
      </c>
      <c r="C3063" s="53">
        <v>-251382</v>
      </c>
      <c r="D3063" s="53">
        <v>0</v>
      </c>
    </row>
    <row r="3064" spans="1:4">
      <c r="A3064" s="15">
        <v>2503109166</v>
      </c>
      <c r="B3064" s="16" t="s">
        <v>1524</v>
      </c>
      <c r="C3064" s="53">
        <v>-12806778</v>
      </c>
      <c r="D3064" s="53">
        <v>0</v>
      </c>
    </row>
    <row r="3065" spans="1:4">
      <c r="A3065" s="15">
        <v>2503109168</v>
      </c>
      <c r="B3065" s="16" t="s">
        <v>1525</v>
      </c>
      <c r="C3065" s="53">
        <v>-17694224</v>
      </c>
      <c r="D3065" s="53">
        <v>0</v>
      </c>
    </row>
    <row r="3066" spans="1:4">
      <c r="A3066" s="15">
        <v>2503109171</v>
      </c>
      <c r="B3066" s="16" t="s">
        <v>1526</v>
      </c>
      <c r="C3066" s="53">
        <v>-86706021</v>
      </c>
      <c r="D3066" s="53">
        <v>0</v>
      </c>
    </row>
    <row r="3067" spans="1:4">
      <c r="A3067" s="15">
        <v>2503109172</v>
      </c>
      <c r="B3067" s="16" t="s">
        <v>2115</v>
      </c>
      <c r="C3067" s="53">
        <v>0</v>
      </c>
      <c r="D3067" s="53">
        <v>0</v>
      </c>
    </row>
    <row r="3068" spans="1:4">
      <c r="A3068" s="15">
        <v>2503109173</v>
      </c>
      <c r="B3068" s="16" t="s">
        <v>1527</v>
      </c>
      <c r="C3068" s="53">
        <v>-52090843</v>
      </c>
      <c r="D3068" s="53">
        <v>0</v>
      </c>
    </row>
    <row r="3069" spans="1:4">
      <c r="A3069" s="15">
        <v>2503109176</v>
      </c>
      <c r="B3069" s="16" t="s">
        <v>1528</v>
      </c>
      <c r="C3069" s="53">
        <v>-1825208</v>
      </c>
      <c r="D3069" s="53">
        <v>0</v>
      </c>
    </row>
    <row r="3070" spans="1:4">
      <c r="A3070" s="15">
        <v>2503109178</v>
      </c>
      <c r="B3070" s="16" t="s">
        <v>1529</v>
      </c>
      <c r="C3070" s="53">
        <v>-1918667</v>
      </c>
      <c r="D3070" s="53">
        <v>0</v>
      </c>
    </row>
    <row r="3071" spans="1:4">
      <c r="A3071" s="15">
        <v>2503109181</v>
      </c>
      <c r="B3071" s="16" t="s">
        <v>1530</v>
      </c>
      <c r="C3071" s="53">
        <v>-1228665</v>
      </c>
      <c r="D3071" s="53">
        <v>0</v>
      </c>
    </row>
    <row r="3072" spans="1:4">
      <c r="A3072" s="15">
        <v>2503109183</v>
      </c>
      <c r="B3072" s="16" t="s">
        <v>1531</v>
      </c>
      <c r="C3072" s="53">
        <v>-17819026</v>
      </c>
      <c r="D3072" s="53">
        <v>0</v>
      </c>
    </row>
    <row r="3073" spans="1:4">
      <c r="A3073" s="15">
        <v>2503109186</v>
      </c>
      <c r="B3073" s="16" t="s">
        <v>3159</v>
      </c>
      <c r="C3073" s="53">
        <v>-111118</v>
      </c>
      <c r="D3073" s="53">
        <v>0</v>
      </c>
    </row>
    <row r="3074" spans="1:4">
      <c r="A3074" s="15">
        <v>2503109188</v>
      </c>
      <c r="B3074" s="16" t="s">
        <v>1532</v>
      </c>
      <c r="C3074" s="53">
        <v>-17710176</v>
      </c>
      <c r="D3074" s="53">
        <v>0</v>
      </c>
    </row>
    <row r="3075" spans="1:4">
      <c r="A3075" s="15">
        <v>2503109192</v>
      </c>
      <c r="B3075" s="16" t="s">
        <v>1533</v>
      </c>
      <c r="C3075" s="53">
        <v>-2404094</v>
      </c>
      <c r="D3075" s="53">
        <v>0</v>
      </c>
    </row>
    <row r="3076" spans="1:4">
      <c r="A3076" s="15">
        <v>2503109193</v>
      </c>
      <c r="B3076" s="16" t="s">
        <v>4572</v>
      </c>
      <c r="C3076" s="53">
        <v>0</v>
      </c>
      <c r="D3076" s="53">
        <v>0</v>
      </c>
    </row>
    <row r="3077" spans="1:4">
      <c r="A3077" s="15">
        <v>2503109201</v>
      </c>
      <c r="B3077" s="16" t="s">
        <v>4410</v>
      </c>
      <c r="C3077" s="53">
        <v>-1156352</v>
      </c>
      <c r="D3077" s="53">
        <v>0</v>
      </c>
    </row>
    <row r="3078" spans="1:4">
      <c r="A3078" s="15">
        <v>2503109203</v>
      </c>
      <c r="B3078" s="16" t="s">
        <v>3722</v>
      </c>
      <c r="C3078" s="53">
        <v>-1161423</v>
      </c>
      <c r="D3078" s="53">
        <v>0</v>
      </c>
    </row>
    <row r="3079" spans="1:4">
      <c r="A3079" s="15">
        <v>2503109205</v>
      </c>
      <c r="B3079" s="16" t="s">
        <v>4411</v>
      </c>
      <c r="C3079" s="53">
        <v>-846136</v>
      </c>
      <c r="D3079" s="53">
        <v>0</v>
      </c>
    </row>
    <row r="3080" spans="1:4">
      <c r="A3080" s="15">
        <v>2503109207</v>
      </c>
      <c r="B3080" s="16" t="s">
        <v>4412</v>
      </c>
      <c r="C3080" s="53">
        <v>-899828</v>
      </c>
      <c r="D3080" s="53">
        <v>0</v>
      </c>
    </row>
    <row r="3081" spans="1:4">
      <c r="A3081" s="15">
        <v>2503109209</v>
      </c>
      <c r="B3081" s="16" t="s">
        <v>3723</v>
      </c>
      <c r="C3081" s="53">
        <v>-967847</v>
      </c>
      <c r="D3081" s="53">
        <v>0</v>
      </c>
    </row>
    <row r="3082" spans="1:4">
      <c r="A3082" s="15">
        <v>2503109211</v>
      </c>
      <c r="B3082" s="16" t="s">
        <v>3724</v>
      </c>
      <c r="C3082" s="53">
        <v>-4976535</v>
      </c>
      <c r="D3082" s="53">
        <v>0</v>
      </c>
    </row>
    <row r="3083" spans="1:4">
      <c r="A3083" s="15">
        <v>2503109213</v>
      </c>
      <c r="B3083" s="16" t="s">
        <v>3725</v>
      </c>
      <c r="C3083" s="53">
        <v>-172641292</v>
      </c>
      <c r="D3083" s="53">
        <v>0</v>
      </c>
    </row>
    <row r="3084" spans="1:4">
      <c r="A3084" s="15">
        <v>2503109215</v>
      </c>
      <c r="B3084" s="16" t="s">
        <v>5031</v>
      </c>
      <c r="C3084" s="53">
        <v>-7956213</v>
      </c>
      <c r="D3084" s="53">
        <v>0</v>
      </c>
    </row>
    <row r="3085" spans="1:4">
      <c r="A3085" s="15">
        <v>2503109217</v>
      </c>
      <c r="B3085" s="16" t="s">
        <v>5230</v>
      </c>
      <c r="C3085" s="53">
        <v>-886581757</v>
      </c>
      <c r="D3085" s="53">
        <v>0</v>
      </c>
    </row>
    <row r="3086" spans="1:4">
      <c r="A3086" s="15">
        <v>2503109219</v>
      </c>
      <c r="B3086" s="16" t="s">
        <v>5121</v>
      </c>
      <c r="C3086" s="53">
        <v>-1309202</v>
      </c>
      <c r="D3086" s="53">
        <v>0</v>
      </c>
    </row>
    <row r="3087" spans="1:4">
      <c r="A3087" s="15">
        <v>2503109221</v>
      </c>
      <c r="B3087" s="16" t="s">
        <v>5297</v>
      </c>
      <c r="C3087" s="53">
        <v>-4239284</v>
      </c>
      <c r="D3087" s="53">
        <v>0</v>
      </c>
    </row>
    <row r="3088" spans="1:4">
      <c r="A3088" s="15">
        <v>2503109222</v>
      </c>
      <c r="B3088" s="16" t="s">
        <v>5231</v>
      </c>
      <c r="C3088" s="53">
        <v>-284584</v>
      </c>
      <c r="D3088" s="53">
        <v>0</v>
      </c>
    </row>
    <row r="3089" spans="1:4">
      <c r="A3089" s="15">
        <v>2503109223</v>
      </c>
      <c r="B3089" s="16" t="s">
        <v>5232</v>
      </c>
      <c r="C3089" s="53">
        <v>-1478669</v>
      </c>
      <c r="D3089" s="53">
        <v>0</v>
      </c>
    </row>
    <row r="3090" spans="1:4">
      <c r="A3090" s="15">
        <v>2503109224</v>
      </c>
      <c r="B3090" s="16" t="s">
        <v>5298</v>
      </c>
      <c r="C3090" s="53">
        <v>-16005</v>
      </c>
      <c r="D3090" s="53">
        <v>0</v>
      </c>
    </row>
    <row r="3091" spans="1:4">
      <c r="A3091" s="15">
        <v>2503109603</v>
      </c>
      <c r="B3091" s="16" t="s">
        <v>1534</v>
      </c>
      <c r="C3091" s="53">
        <v>-4575241</v>
      </c>
      <c r="D3091" s="53">
        <v>0</v>
      </c>
    </row>
    <row r="3092" spans="1:4">
      <c r="A3092" s="15">
        <v>2503109607</v>
      </c>
      <c r="B3092" s="16" t="s">
        <v>1535</v>
      </c>
      <c r="C3092" s="53">
        <v>-922512</v>
      </c>
      <c r="D3092" s="53">
        <v>0</v>
      </c>
    </row>
    <row r="3093" spans="1:4">
      <c r="A3093" s="15">
        <v>2503109608</v>
      </c>
      <c r="B3093" s="16" t="s">
        <v>1536</v>
      </c>
      <c r="C3093" s="53">
        <v>-966628</v>
      </c>
      <c r="D3093" s="53">
        <v>0</v>
      </c>
    </row>
    <row r="3094" spans="1:4">
      <c r="A3094" s="15">
        <v>2503109701</v>
      </c>
      <c r="B3094" s="16" t="s">
        <v>306</v>
      </c>
      <c r="C3094" s="53">
        <v>2175860</v>
      </c>
      <c r="D3094" s="53">
        <v>0</v>
      </c>
    </row>
    <row r="3095" spans="1:4">
      <c r="A3095" s="15">
        <v>2503109703</v>
      </c>
      <c r="B3095" s="16" t="s">
        <v>1537</v>
      </c>
      <c r="C3095" s="53">
        <v>0</v>
      </c>
      <c r="D3095" s="53">
        <v>0</v>
      </c>
    </row>
    <row r="3096" spans="1:4">
      <c r="A3096" s="15">
        <v>2503109704</v>
      </c>
      <c r="B3096" s="16" t="s">
        <v>2116</v>
      </c>
      <c r="C3096" s="53">
        <v>0</v>
      </c>
      <c r="D3096" s="53">
        <v>0</v>
      </c>
    </row>
    <row r="3097" spans="1:4">
      <c r="A3097" s="15">
        <v>2503109707</v>
      </c>
      <c r="B3097" s="16" t="s">
        <v>2117</v>
      </c>
      <c r="C3097" s="53">
        <v>0</v>
      </c>
      <c r="D3097" s="53">
        <v>0</v>
      </c>
    </row>
    <row r="3098" spans="1:4">
      <c r="A3098" s="15">
        <v>2503109708</v>
      </c>
      <c r="B3098" s="16" t="s">
        <v>2118</v>
      </c>
      <c r="C3098" s="53">
        <v>0</v>
      </c>
      <c r="D3098" s="53">
        <v>0</v>
      </c>
    </row>
    <row r="3099" spans="1:4">
      <c r="A3099" s="15">
        <v>2503109710</v>
      </c>
      <c r="B3099" s="16" t="s">
        <v>2119</v>
      </c>
      <c r="C3099" s="53">
        <v>0</v>
      </c>
      <c r="D3099" s="53">
        <v>0</v>
      </c>
    </row>
    <row r="3100" spans="1:4">
      <c r="A3100" s="15">
        <v>2503109717</v>
      </c>
      <c r="B3100" s="16" t="s">
        <v>1538</v>
      </c>
      <c r="C3100" s="53">
        <v>-414298202</v>
      </c>
      <c r="D3100" s="53">
        <v>0</v>
      </c>
    </row>
    <row r="3101" spans="1:4">
      <c r="A3101" s="15">
        <v>2503109718</v>
      </c>
      <c r="B3101" s="16" t="s">
        <v>1539</v>
      </c>
      <c r="C3101" s="53">
        <v>-385728553</v>
      </c>
      <c r="D3101" s="53">
        <v>0</v>
      </c>
    </row>
    <row r="3102" spans="1:4">
      <c r="A3102" s="15">
        <v>2503109719</v>
      </c>
      <c r="B3102" s="16" t="s">
        <v>1540</v>
      </c>
      <c r="C3102" s="53">
        <v>-44209369</v>
      </c>
      <c r="D3102" s="53">
        <v>0</v>
      </c>
    </row>
    <row r="3103" spans="1:4">
      <c r="A3103" s="15">
        <v>2503109720</v>
      </c>
      <c r="B3103" s="16" t="s">
        <v>1541</v>
      </c>
      <c r="C3103" s="53">
        <v>-2672544</v>
      </c>
      <c r="D3103" s="53">
        <v>0</v>
      </c>
    </row>
    <row r="3104" spans="1:4">
      <c r="A3104" s="15">
        <v>2503109722</v>
      </c>
      <c r="B3104" s="16" t="s">
        <v>2118</v>
      </c>
      <c r="C3104" s="53">
        <v>0</v>
      </c>
      <c r="D3104" s="53">
        <v>0</v>
      </c>
    </row>
    <row r="3105" spans="1:4">
      <c r="A3105" s="15">
        <v>2503109730</v>
      </c>
      <c r="B3105" s="16" t="s">
        <v>2118</v>
      </c>
      <c r="C3105" s="53">
        <v>0</v>
      </c>
      <c r="D3105" s="53">
        <v>0</v>
      </c>
    </row>
    <row r="3106" spans="1:4">
      <c r="A3106" s="15">
        <v>2503109735</v>
      </c>
      <c r="B3106" s="16" t="s">
        <v>3266</v>
      </c>
      <c r="C3106" s="53">
        <v>0</v>
      </c>
      <c r="D3106" s="53">
        <v>0</v>
      </c>
    </row>
    <row r="3107" spans="1:4">
      <c r="A3107" s="15">
        <v>2503109740</v>
      </c>
      <c r="B3107" s="16" t="s">
        <v>2118</v>
      </c>
      <c r="C3107" s="53">
        <v>0</v>
      </c>
      <c r="D3107" s="53">
        <v>0</v>
      </c>
    </row>
    <row r="3108" spans="1:4">
      <c r="A3108" s="15">
        <v>2503109819</v>
      </c>
      <c r="B3108" s="16" t="s">
        <v>1515</v>
      </c>
      <c r="C3108" s="53">
        <v>-132622188</v>
      </c>
      <c r="D3108" s="53">
        <v>0</v>
      </c>
    </row>
    <row r="3109" spans="1:4">
      <c r="A3109" s="15">
        <v>2503109820</v>
      </c>
      <c r="B3109" s="16" t="s">
        <v>4413</v>
      </c>
      <c r="C3109" s="53">
        <v>-6350</v>
      </c>
      <c r="D3109" s="53">
        <v>0</v>
      </c>
    </row>
    <row r="3110" spans="1:4">
      <c r="A3110" s="15">
        <v>2503109821</v>
      </c>
      <c r="B3110" s="16" t="s">
        <v>1542</v>
      </c>
      <c r="C3110" s="53">
        <v>-12335479</v>
      </c>
      <c r="D3110" s="53">
        <v>0</v>
      </c>
    </row>
    <row r="3111" spans="1:4">
      <c r="A3111" s="15">
        <v>2503109870</v>
      </c>
      <c r="B3111" s="16" t="s">
        <v>1543</v>
      </c>
      <c r="C3111" s="53">
        <v>-18704404</v>
      </c>
      <c r="D3111" s="53">
        <v>0</v>
      </c>
    </row>
    <row r="3112" spans="1:4">
      <c r="A3112" s="15">
        <v>2503109871</v>
      </c>
      <c r="B3112" s="16" t="s">
        <v>4414</v>
      </c>
      <c r="C3112" s="53">
        <v>0</v>
      </c>
      <c r="D3112" s="53">
        <v>0</v>
      </c>
    </row>
    <row r="3113" spans="1:4">
      <c r="A3113" s="15">
        <v>2503109872</v>
      </c>
      <c r="B3113" s="16" t="s">
        <v>4573</v>
      </c>
      <c r="C3113" s="53">
        <v>0</v>
      </c>
      <c r="D3113" s="53">
        <v>0</v>
      </c>
    </row>
    <row r="3114" spans="1:4">
      <c r="A3114" s="15">
        <v>2503109880</v>
      </c>
      <c r="B3114" s="16" t="s">
        <v>1515</v>
      </c>
      <c r="C3114" s="53">
        <v>-5032107342</v>
      </c>
      <c r="D3114" s="53">
        <v>0</v>
      </c>
    </row>
    <row r="3115" spans="1:4">
      <c r="A3115" s="15">
        <v>2503109881</v>
      </c>
      <c r="B3115" s="16" t="s">
        <v>5032</v>
      </c>
      <c r="C3115" s="53">
        <v>-2046</v>
      </c>
      <c r="D3115" s="53">
        <v>0</v>
      </c>
    </row>
    <row r="3116" spans="1:4">
      <c r="A3116" s="15">
        <v>2503109882</v>
      </c>
      <c r="B3116" s="16" t="s">
        <v>1515</v>
      </c>
      <c r="C3116" s="53">
        <v>-284723741</v>
      </c>
      <c r="D3116" s="53">
        <v>0</v>
      </c>
    </row>
    <row r="3117" spans="1:4">
      <c r="A3117" s="15">
        <v>2503109886</v>
      </c>
      <c r="B3117" s="16" t="s">
        <v>1515</v>
      </c>
      <c r="C3117" s="53">
        <v>-35008817</v>
      </c>
      <c r="D3117" s="53">
        <v>0</v>
      </c>
    </row>
    <row r="3118" spans="1:4">
      <c r="A3118" s="15">
        <v>2503109887</v>
      </c>
      <c r="B3118" s="16" t="s">
        <v>1515</v>
      </c>
      <c r="C3118" s="53">
        <v>-495666</v>
      </c>
      <c r="D3118" s="53">
        <v>0</v>
      </c>
    </row>
    <row r="3119" spans="1:4">
      <c r="A3119" s="15">
        <v>2503109942</v>
      </c>
      <c r="B3119" s="16" t="s">
        <v>1544</v>
      </c>
      <c r="C3119" s="53">
        <v>-385399</v>
      </c>
      <c r="D3119" s="53">
        <v>0</v>
      </c>
    </row>
    <row r="3120" spans="1:4">
      <c r="A3120" s="15">
        <v>2503200001</v>
      </c>
      <c r="B3120" s="16" t="s">
        <v>1545</v>
      </c>
      <c r="C3120" s="53">
        <v>-3816717</v>
      </c>
      <c r="D3120" s="53">
        <v>0</v>
      </c>
    </row>
    <row r="3121" spans="1:4">
      <c r="A3121" s="15">
        <v>2503209220</v>
      </c>
      <c r="B3121" s="16" t="s">
        <v>1546</v>
      </c>
      <c r="C3121" s="53">
        <v>-267620</v>
      </c>
      <c r="D3121" s="53">
        <v>0</v>
      </c>
    </row>
    <row r="3122" spans="1:4">
      <c r="A3122" s="15">
        <v>2503209221</v>
      </c>
      <c r="B3122" s="16" t="s">
        <v>1547</v>
      </c>
      <c r="C3122" s="53">
        <v>-8545617</v>
      </c>
      <c r="D3122" s="53">
        <v>0</v>
      </c>
    </row>
    <row r="3123" spans="1:4">
      <c r="A3123" s="15">
        <v>2503209812</v>
      </c>
      <c r="B3123" s="16" t="s">
        <v>1548</v>
      </c>
      <c r="C3123" s="53">
        <v>213925</v>
      </c>
      <c r="D3123" s="53">
        <v>0</v>
      </c>
    </row>
    <row r="3124" spans="1:4">
      <c r="A3124" s="15">
        <v>2503400001</v>
      </c>
      <c r="B3124" s="16" t="s">
        <v>1549</v>
      </c>
      <c r="C3124" s="53">
        <v>-1118005586</v>
      </c>
      <c r="D3124" s="53">
        <v>0</v>
      </c>
    </row>
    <row r="3125" spans="1:4">
      <c r="A3125" s="15">
        <v>2503400010</v>
      </c>
      <c r="B3125" s="16" t="s">
        <v>1550</v>
      </c>
      <c r="C3125" s="53">
        <v>-7733895</v>
      </c>
      <c r="D3125" s="53">
        <v>0</v>
      </c>
    </row>
    <row r="3126" spans="1:4">
      <c r="A3126" s="15">
        <v>2503400080</v>
      </c>
      <c r="B3126" s="16" t="s">
        <v>4756</v>
      </c>
      <c r="C3126" s="53">
        <v>0</v>
      </c>
      <c r="D3126" s="53">
        <v>0</v>
      </c>
    </row>
    <row r="3127" spans="1:4">
      <c r="A3127" s="15">
        <v>2503400081</v>
      </c>
      <c r="B3127" s="16" t="s">
        <v>4757</v>
      </c>
      <c r="C3127" s="53">
        <v>0</v>
      </c>
      <c r="D3127" s="53">
        <v>0</v>
      </c>
    </row>
    <row r="3128" spans="1:4">
      <c r="A3128" s="15">
        <v>2503401200</v>
      </c>
      <c r="B3128" s="16" t="s">
        <v>1551</v>
      </c>
      <c r="C3128" s="53">
        <v>-4969196179</v>
      </c>
      <c r="D3128" s="53">
        <v>0</v>
      </c>
    </row>
    <row r="3129" spans="1:4">
      <c r="A3129" s="15">
        <v>2503401201</v>
      </c>
      <c r="B3129" s="16" t="s">
        <v>3267</v>
      </c>
      <c r="C3129" s="53">
        <v>-75928166</v>
      </c>
      <c r="D3129" s="53">
        <v>0</v>
      </c>
    </row>
    <row r="3130" spans="1:4">
      <c r="A3130" s="15">
        <v>2503401218</v>
      </c>
      <c r="B3130" s="16" t="s">
        <v>308</v>
      </c>
      <c r="C3130" s="53">
        <v>24121443983</v>
      </c>
      <c r="D3130" s="53">
        <v>0</v>
      </c>
    </row>
    <row r="3131" spans="1:4">
      <c r="A3131" s="15">
        <v>2503401219</v>
      </c>
      <c r="B3131" s="16" t="s">
        <v>1552</v>
      </c>
      <c r="C3131" s="53">
        <v>558736576</v>
      </c>
      <c r="D3131" s="53">
        <v>0</v>
      </c>
    </row>
    <row r="3132" spans="1:4">
      <c r="A3132" s="15">
        <v>2503401220</v>
      </c>
      <c r="B3132" s="16" t="s">
        <v>1553</v>
      </c>
      <c r="C3132" s="53">
        <v>2327951865</v>
      </c>
      <c r="D3132" s="53">
        <v>0</v>
      </c>
    </row>
    <row r="3133" spans="1:4">
      <c r="A3133" s="15">
        <v>2503401222</v>
      </c>
      <c r="B3133" s="16" t="s">
        <v>4415</v>
      </c>
      <c r="C3133" s="53">
        <v>43094</v>
      </c>
      <c r="D3133" s="53">
        <v>0</v>
      </c>
    </row>
    <row r="3134" spans="1:4">
      <c r="A3134" s="15">
        <v>2503401223</v>
      </c>
      <c r="B3134" s="16" t="s">
        <v>4574</v>
      </c>
      <c r="C3134" s="53">
        <v>0</v>
      </c>
      <c r="D3134" s="53">
        <v>0</v>
      </c>
    </row>
    <row r="3135" spans="1:4">
      <c r="A3135" s="15">
        <v>2503401298</v>
      </c>
      <c r="B3135" s="16" t="s">
        <v>2120</v>
      </c>
      <c r="C3135" s="53">
        <v>0</v>
      </c>
      <c r="D3135" s="53">
        <v>0</v>
      </c>
    </row>
    <row r="3136" spans="1:4">
      <c r="A3136" s="15">
        <v>2503401300</v>
      </c>
      <c r="B3136" s="16" t="s">
        <v>1554</v>
      </c>
      <c r="C3136" s="53">
        <v>-129345589</v>
      </c>
      <c r="D3136" s="53">
        <v>0</v>
      </c>
    </row>
    <row r="3137" spans="1:4">
      <c r="A3137" s="15">
        <v>2503401888</v>
      </c>
      <c r="B3137" s="16" t="s">
        <v>1555</v>
      </c>
      <c r="C3137" s="53">
        <v>0</v>
      </c>
      <c r="D3137" s="53">
        <v>0</v>
      </c>
    </row>
    <row r="3138" spans="1:4">
      <c r="A3138" s="15">
        <v>2503409012</v>
      </c>
      <c r="B3138" s="16" t="s">
        <v>1556</v>
      </c>
      <c r="C3138" s="53">
        <v>-85411609</v>
      </c>
      <c r="D3138" s="53">
        <v>0</v>
      </c>
    </row>
    <row r="3139" spans="1:4">
      <c r="A3139" s="15">
        <v>2503409013</v>
      </c>
      <c r="B3139" s="16" t="s">
        <v>1557</v>
      </c>
      <c r="C3139" s="53">
        <v>-10104911333</v>
      </c>
      <c r="D3139" s="53">
        <v>0</v>
      </c>
    </row>
    <row r="3140" spans="1:4">
      <c r="A3140" s="15">
        <v>2503409014</v>
      </c>
      <c r="B3140" s="16" t="s">
        <v>1558</v>
      </c>
      <c r="C3140" s="53">
        <v>-4308276892</v>
      </c>
      <c r="D3140" s="53">
        <v>0</v>
      </c>
    </row>
    <row r="3141" spans="1:4">
      <c r="A3141" s="15">
        <v>2503409017</v>
      </c>
      <c r="B3141" s="16" t="s">
        <v>3726</v>
      </c>
      <c r="C3141" s="53">
        <v>7895</v>
      </c>
      <c r="D3141" s="53">
        <v>0</v>
      </c>
    </row>
    <row r="3142" spans="1:4">
      <c r="A3142" s="15">
        <v>2503409046</v>
      </c>
      <c r="B3142" s="16" t="s">
        <v>1559</v>
      </c>
      <c r="C3142" s="53">
        <v>7235228</v>
      </c>
      <c r="D3142" s="53">
        <v>0</v>
      </c>
    </row>
    <row r="3143" spans="1:4">
      <c r="A3143" s="15">
        <v>2503409047</v>
      </c>
      <c r="B3143" s="16" t="s">
        <v>1560</v>
      </c>
      <c r="C3143" s="53">
        <v>0</v>
      </c>
      <c r="D3143" s="53">
        <v>0</v>
      </c>
    </row>
    <row r="3144" spans="1:4">
      <c r="A3144" s="15">
        <v>2503409062</v>
      </c>
      <c r="B3144" s="16" t="s">
        <v>4416</v>
      </c>
      <c r="C3144" s="53">
        <v>-504033160</v>
      </c>
      <c r="D3144" s="53">
        <v>0</v>
      </c>
    </row>
    <row r="3145" spans="1:4">
      <c r="A3145" s="15">
        <v>2503409063</v>
      </c>
      <c r="B3145" s="16" t="s">
        <v>4417</v>
      </c>
      <c r="C3145" s="53">
        <v>504033160</v>
      </c>
      <c r="D3145" s="53">
        <v>0</v>
      </c>
    </row>
    <row r="3146" spans="1:4">
      <c r="A3146" s="15">
        <v>2503409090</v>
      </c>
      <c r="B3146" s="16" t="s">
        <v>1561</v>
      </c>
      <c r="C3146" s="53">
        <v>23404103</v>
      </c>
      <c r="D3146" s="53">
        <v>0</v>
      </c>
    </row>
    <row r="3147" spans="1:4">
      <c r="A3147" s="15">
        <v>2503409163</v>
      </c>
      <c r="B3147" s="16" t="s">
        <v>4418</v>
      </c>
      <c r="C3147" s="53">
        <v>-48066</v>
      </c>
      <c r="D3147" s="53">
        <v>0</v>
      </c>
    </row>
    <row r="3148" spans="1:4">
      <c r="A3148" s="15">
        <v>2503409203</v>
      </c>
      <c r="B3148" s="16" t="s">
        <v>1556</v>
      </c>
      <c r="C3148" s="53">
        <v>-683177712</v>
      </c>
      <c r="D3148" s="53">
        <v>0</v>
      </c>
    </row>
    <row r="3149" spans="1:4">
      <c r="A3149" s="15">
        <v>2503409250</v>
      </c>
      <c r="B3149" s="16" t="s">
        <v>1562</v>
      </c>
      <c r="C3149" s="53">
        <v>43348356</v>
      </c>
      <c r="D3149" s="53">
        <v>0</v>
      </c>
    </row>
    <row r="3150" spans="1:4">
      <c r="A3150" s="15">
        <v>2503409251</v>
      </c>
      <c r="B3150" s="16" t="s">
        <v>1563</v>
      </c>
      <c r="C3150" s="53">
        <v>757376415</v>
      </c>
      <c r="D3150" s="53">
        <v>0</v>
      </c>
    </row>
    <row r="3151" spans="1:4">
      <c r="A3151" s="15">
        <v>2503409321</v>
      </c>
      <c r="B3151" s="16" t="s">
        <v>1556</v>
      </c>
      <c r="C3151" s="53">
        <v>1994517663</v>
      </c>
      <c r="D3151" s="53">
        <v>0</v>
      </c>
    </row>
    <row r="3152" spans="1:4">
      <c r="A3152" s="15">
        <v>2503409333</v>
      </c>
      <c r="B3152" s="16" t="s">
        <v>1564</v>
      </c>
      <c r="C3152" s="53">
        <v>-64704256</v>
      </c>
      <c r="D3152" s="53">
        <v>0</v>
      </c>
    </row>
    <row r="3153" spans="1:4">
      <c r="A3153" s="15">
        <v>2503409409</v>
      </c>
      <c r="B3153" s="16" t="s">
        <v>1565</v>
      </c>
      <c r="C3153" s="53">
        <v>-3116698</v>
      </c>
      <c r="D3153" s="53">
        <v>0</v>
      </c>
    </row>
    <row r="3154" spans="1:4">
      <c r="A3154" s="15">
        <v>2503409545</v>
      </c>
      <c r="B3154" s="16" t="s">
        <v>1555</v>
      </c>
      <c r="C3154" s="53">
        <v>-14990764</v>
      </c>
      <c r="D3154" s="53">
        <v>0</v>
      </c>
    </row>
    <row r="3155" spans="1:4">
      <c r="A3155" s="15">
        <v>2503409603</v>
      </c>
      <c r="B3155" s="16" t="s">
        <v>1566</v>
      </c>
      <c r="C3155" s="53">
        <v>-4871343</v>
      </c>
      <c r="D3155" s="53">
        <v>0</v>
      </c>
    </row>
    <row r="3156" spans="1:4">
      <c r="A3156" s="15">
        <v>2503409606</v>
      </c>
      <c r="B3156" s="16" t="s">
        <v>1567</v>
      </c>
      <c r="C3156" s="53">
        <v>-1056793367</v>
      </c>
      <c r="D3156" s="53">
        <v>0</v>
      </c>
    </row>
    <row r="3157" spans="1:4">
      <c r="A3157" s="15">
        <v>2503409607</v>
      </c>
      <c r="B3157" s="16" t="s">
        <v>1568</v>
      </c>
      <c r="C3157" s="53">
        <v>-91418245</v>
      </c>
      <c r="D3157" s="53">
        <v>0</v>
      </c>
    </row>
    <row r="3158" spans="1:4">
      <c r="A3158" s="15">
        <v>2503409608</v>
      </c>
      <c r="B3158" s="16" t="s">
        <v>1569</v>
      </c>
      <c r="C3158" s="53">
        <v>-429571</v>
      </c>
      <c r="D3158" s="53">
        <v>0</v>
      </c>
    </row>
    <row r="3159" spans="1:4">
      <c r="A3159" s="15">
        <v>2503409700</v>
      </c>
      <c r="B3159" s="16" t="s">
        <v>3727</v>
      </c>
      <c r="C3159" s="53">
        <v>-7266773001</v>
      </c>
      <c r="D3159" s="53">
        <v>0</v>
      </c>
    </row>
    <row r="3160" spans="1:4">
      <c r="A3160" s="15">
        <v>2503409701</v>
      </c>
      <c r="B3160" s="733" t="s">
        <v>1570</v>
      </c>
      <c r="C3160" s="53">
        <v>-6591218</v>
      </c>
      <c r="D3160" s="53">
        <v>0</v>
      </c>
    </row>
    <row r="3161" spans="1:4">
      <c r="A3161" s="15">
        <v>2503409703</v>
      </c>
      <c r="B3161" s="16" t="s">
        <v>3728</v>
      </c>
      <c r="C3161" s="53">
        <v>-98612320</v>
      </c>
      <c r="D3161" s="53">
        <v>0</v>
      </c>
    </row>
    <row r="3162" spans="1:4">
      <c r="A3162" s="15">
        <v>2503409704</v>
      </c>
      <c r="B3162" s="16" t="s">
        <v>1571</v>
      </c>
      <c r="C3162" s="53">
        <v>-537605239</v>
      </c>
      <c r="D3162" s="53">
        <v>0</v>
      </c>
    </row>
    <row r="3163" spans="1:4">
      <c r="A3163" s="15">
        <v>2503409705</v>
      </c>
      <c r="B3163" s="16" t="s">
        <v>3729</v>
      </c>
      <c r="C3163" s="53">
        <v>-284633680</v>
      </c>
      <c r="D3163" s="53">
        <v>0</v>
      </c>
    </row>
    <row r="3164" spans="1:4">
      <c r="A3164" s="15">
        <v>2503409753</v>
      </c>
      <c r="B3164" s="16" t="s">
        <v>3730</v>
      </c>
      <c r="C3164" s="53">
        <v>43298073</v>
      </c>
      <c r="D3164" s="53">
        <v>0</v>
      </c>
    </row>
    <row r="3165" spans="1:4">
      <c r="A3165" s="15">
        <v>2503409760</v>
      </c>
      <c r="B3165" s="16" t="s">
        <v>1572</v>
      </c>
      <c r="C3165" s="53">
        <v>-25940435</v>
      </c>
      <c r="D3165" s="53">
        <v>0</v>
      </c>
    </row>
    <row r="3166" spans="1:4">
      <c r="A3166" s="15">
        <v>2503409800</v>
      </c>
      <c r="B3166" s="16" t="s">
        <v>1573</v>
      </c>
      <c r="C3166" s="53">
        <v>-1284668264</v>
      </c>
      <c r="D3166" s="53">
        <v>0</v>
      </c>
    </row>
    <row r="3167" spans="1:4">
      <c r="A3167" s="15">
        <v>2503409804</v>
      </c>
      <c r="B3167" s="16" t="s">
        <v>1574</v>
      </c>
      <c r="C3167" s="53">
        <v>-1377441061</v>
      </c>
      <c r="D3167" s="53">
        <v>0</v>
      </c>
    </row>
    <row r="3168" spans="1:4">
      <c r="A3168" s="15">
        <v>2503409806</v>
      </c>
      <c r="B3168" s="16" t="s">
        <v>1575</v>
      </c>
      <c r="C3168" s="53">
        <v>-1348638873</v>
      </c>
      <c r="D3168" s="53">
        <v>0</v>
      </c>
    </row>
    <row r="3169" spans="1:4">
      <c r="A3169" s="15">
        <v>2503409815</v>
      </c>
      <c r="B3169" s="16" t="s">
        <v>1576</v>
      </c>
      <c r="C3169" s="53">
        <v>-2832825503</v>
      </c>
      <c r="D3169" s="53">
        <v>0</v>
      </c>
    </row>
    <row r="3170" spans="1:4">
      <c r="A3170" s="15">
        <v>2503409818</v>
      </c>
      <c r="B3170" s="16" t="s">
        <v>1577</v>
      </c>
      <c r="C3170" s="53">
        <v>-651529791</v>
      </c>
      <c r="D3170" s="53">
        <v>0</v>
      </c>
    </row>
    <row r="3171" spans="1:4">
      <c r="A3171" s="15">
        <v>2503409820</v>
      </c>
      <c r="B3171" s="16" t="s">
        <v>1578</v>
      </c>
      <c r="C3171" s="53">
        <v>-1699505953</v>
      </c>
      <c r="D3171" s="53">
        <v>0</v>
      </c>
    </row>
    <row r="3172" spans="1:4">
      <c r="A3172" s="15">
        <v>2503409826</v>
      </c>
      <c r="B3172" s="16" t="s">
        <v>1579</v>
      </c>
      <c r="C3172" s="53">
        <v>-10591302</v>
      </c>
      <c r="D3172" s="53">
        <v>0</v>
      </c>
    </row>
    <row r="3173" spans="1:4">
      <c r="A3173" s="15">
        <v>2503409833</v>
      </c>
      <c r="B3173" s="16" t="s">
        <v>1580</v>
      </c>
      <c r="C3173" s="53">
        <v>10609957</v>
      </c>
      <c r="D3173" s="53">
        <v>0</v>
      </c>
    </row>
    <row r="3174" spans="1:4">
      <c r="A3174" s="15">
        <v>2503409853</v>
      </c>
      <c r="B3174" s="16" t="s">
        <v>1556</v>
      </c>
      <c r="C3174" s="53">
        <v>-951084565</v>
      </c>
      <c r="D3174" s="53">
        <v>0</v>
      </c>
    </row>
    <row r="3175" spans="1:4">
      <c r="A3175" s="15">
        <v>2503409878</v>
      </c>
      <c r="B3175" s="16" t="s">
        <v>1581</v>
      </c>
      <c r="C3175" s="53">
        <v>10373158</v>
      </c>
      <c r="D3175" s="53">
        <v>0</v>
      </c>
    </row>
    <row r="3176" spans="1:4">
      <c r="A3176" s="15">
        <v>2503451002</v>
      </c>
      <c r="B3176" s="16" t="s">
        <v>1335</v>
      </c>
      <c r="C3176" s="53">
        <v>-62858695023</v>
      </c>
      <c r="D3176" s="53">
        <v>0</v>
      </c>
    </row>
    <row r="3177" spans="1:4">
      <c r="A3177" s="15">
        <v>2503451888</v>
      </c>
      <c r="B3177" s="16" t="s">
        <v>3462</v>
      </c>
      <c r="C3177" s="53">
        <v>-70160274</v>
      </c>
      <c r="D3177" s="53">
        <v>0</v>
      </c>
    </row>
    <row r="3178" spans="1:4">
      <c r="A3178" s="15">
        <v>2503459000</v>
      </c>
      <c r="B3178" s="16" t="s">
        <v>2121</v>
      </c>
      <c r="C3178" s="53">
        <v>0</v>
      </c>
      <c r="D3178" s="53">
        <v>0</v>
      </c>
    </row>
    <row r="3179" spans="1:4">
      <c r="A3179" s="15">
        <v>2504051000</v>
      </c>
      <c r="B3179" s="16" t="s">
        <v>1582</v>
      </c>
      <c r="C3179" s="53">
        <v>-735797655727</v>
      </c>
      <c r="D3179" s="53">
        <v>0</v>
      </c>
    </row>
    <row r="3180" spans="1:4">
      <c r="A3180" s="15">
        <v>2504059013</v>
      </c>
      <c r="B3180" s="16" t="s">
        <v>1583</v>
      </c>
      <c r="C3180" s="53">
        <v>-6696338</v>
      </c>
      <c r="D3180" s="53">
        <v>0</v>
      </c>
    </row>
    <row r="3181" spans="1:4">
      <c r="A3181" s="15">
        <v>2504059050</v>
      </c>
      <c r="B3181" s="16" t="s">
        <v>3731</v>
      </c>
      <c r="C3181" s="53">
        <v>-13386230141</v>
      </c>
      <c r="D3181" s="53">
        <v>0</v>
      </c>
    </row>
    <row r="3182" spans="1:4">
      <c r="A3182" s="15">
        <v>2504059100</v>
      </c>
      <c r="B3182" s="16" t="s">
        <v>1584</v>
      </c>
      <c r="C3182" s="53">
        <v>-1156675334</v>
      </c>
      <c r="D3182" s="53">
        <v>0</v>
      </c>
    </row>
    <row r="3183" spans="1:4">
      <c r="A3183" s="15">
        <v>2505001000</v>
      </c>
      <c r="B3183" s="16" t="s">
        <v>190</v>
      </c>
      <c r="C3183" s="53">
        <v>-1352357112</v>
      </c>
      <c r="D3183" s="53">
        <v>0</v>
      </c>
    </row>
    <row r="3184" spans="1:4">
      <c r="A3184" s="15">
        <v>2505001002</v>
      </c>
      <c r="B3184" s="16" t="s">
        <v>5233</v>
      </c>
      <c r="C3184" s="53">
        <v>0</v>
      </c>
      <c r="D3184" s="53">
        <v>0</v>
      </c>
    </row>
    <row r="3185" spans="1:4">
      <c r="A3185" s="15">
        <v>2505001998</v>
      </c>
      <c r="B3185" s="16" t="s">
        <v>5234</v>
      </c>
      <c r="C3185" s="53">
        <v>0</v>
      </c>
      <c r="D3185" s="53">
        <v>0</v>
      </c>
    </row>
    <row r="3186" spans="1:4">
      <c r="A3186" s="15">
        <v>2505004000</v>
      </c>
      <c r="B3186" s="16" t="s">
        <v>190</v>
      </c>
      <c r="C3186" s="53">
        <v>-70303029</v>
      </c>
      <c r="D3186" s="53">
        <v>0</v>
      </c>
    </row>
    <row r="3187" spans="1:4">
      <c r="A3187" s="15">
        <v>2506059010</v>
      </c>
      <c r="B3187" s="16" t="s">
        <v>1585</v>
      </c>
      <c r="C3187" s="53">
        <v>-46850740963</v>
      </c>
      <c r="D3187" s="53">
        <v>0</v>
      </c>
    </row>
    <row r="3188" spans="1:4">
      <c r="A3188" s="15">
        <v>2506109010</v>
      </c>
      <c r="B3188" s="16" t="s">
        <v>1586</v>
      </c>
      <c r="C3188" s="53">
        <v>-24716188427</v>
      </c>
      <c r="D3188" s="53">
        <v>0</v>
      </c>
    </row>
    <row r="3189" spans="1:4">
      <c r="A3189" s="15">
        <v>2506159010</v>
      </c>
      <c r="B3189" s="16" t="s">
        <v>1587</v>
      </c>
      <c r="C3189" s="53">
        <v>-2477912</v>
      </c>
      <c r="D3189" s="53">
        <v>0</v>
      </c>
    </row>
    <row r="3190" spans="1:4">
      <c r="A3190" s="15">
        <v>2506159011</v>
      </c>
      <c r="B3190" s="16" t="s">
        <v>1588</v>
      </c>
      <c r="C3190" s="53">
        <v>-171042870</v>
      </c>
      <c r="D3190" s="53">
        <v>0</v>
      </c>
    </row>
    <row r="3191" spans="1:4">
      <c r="A3191" s="15">
        <v>2506159504</v>
      </c>
      <c r="B3191" s="16" t="s">
        <v>1589</v>
      </c>
      <c r="C3191" s="53">
        <v>-7664</v>
      </c>
      <c r="D3191" s="53">
        <v>0</v>
      </c>
    </row>
    <row r="3192" spans="1:4">
      <c r="A3192" s="15">
        <v>2506401301</v>
      </c>
      <c r="B3192" s="16" t="s">
        <v>1590</v>
      </c>
      <c r="C3192" s="53">
        <v>-267328462</v>
      </c>
      <c r="D3192" s="53">
        <v>0</v>
      </c>
    </row>
    <row r="3193" spans="1:4">
      <c r="A3193" s="15">
        <v>2506401302</v>
      </c>
      <c r="B3193" s="16" t="s">
        <v>1591</v>
      </c>
      <c r="C3193" s="53">
        <v>-22546302</v>
      </c>
      <c r="D3193" s="53">
        <v>0</v>
      </c>
    </row>
    <row r="3194" spans="1:4">
      <c r="A3194" s="15">
        <v>2506409025</v>
      </c>
      <c r="B3194" s="16" t="s">
        <v>1592</v>
      </c>
      <c r="C3194" s="53">
        <v>172315764</v>
      </c>
      <c r="D3194" s="53">
        <v>0</v>
      </c>
    </row>
    <row r="3195" spans="1:4">
      <c r="A3195" s="15">
        <v>2506409026</v>
      </c>
      <c r="B3195" s="16" t="s">
        <v>1593</v>
      </c>
      <c r="C3195" s="53">
        <v>739989282</v>
      </c>
      <c r="D3195" s="53">
        <v>0</v>
      </c>
    </row>
    <row r="3196" spans="1:4">
      <c r="A3196" s="15">
        <v>2506450001</v>
      </c>
      <c r="B3196" s="16" t="s">
        <v>1594</v>
      </c>
      <c r="C3196" s="53">
        <v>-2123939</v>
      </c>
      <c r="D3196" s="53">
        <v>0</v>
      </c>
    </row>
    <row r="3197" spans="1:4">
      <c r="A3197" s="15">
        <v>2506450010</v>
      </c>
      <c r="B3197" s="16" t="s">
        <v>3463</v>
      </c>
      <c r="C3197" s="53">
        <v>-23383257</v>
      </c>
      <c r="D3197" s="53">
        <v>0</v>
      </c>
    </row>
    <row r="3198" spans="1:4">
      <c r="A3198" s="15">
        <v>2506450020</v>
      </c>
      <c r="B3198" s="16" t="s">
        <v>3464</v>
      </c>
      <c r="C3198" s="53">
        <v>-325909455</v>
      </c>
      <c r="D3198" s="53">
        <v>0</v>
      </c>
    </row>
    <row r="3199" spans="1:4">
      <c r="A3199" s="15">
        <v>2506450130</v>
      </c>
      <c r="B3199" s="16" t="s">
        <v>1595</v>
      </c>
      <c r="C3199" s="53">
        <v>-51378765</v>
      </c>
      <c r="D3199" s="53">
        <v>0</v>
      </c>
    </row>
    <row r="3200" spans="1:4">
      <c r="A3200" s="15">
        <v>2506451230</v>
      </c>
      <c r="B3200" s="16" t="s">
        <v>1596</v>
      </c>
      <c r="C3200" s="53">
        <v>-1118391914</v>
      </c>
      <c r="D3200" s="53">
        <v>0</v>
      </c>
    </row>
    <row r="3201" spans="1:4">
      <c r="A3201" s="15">
        <v>2506452001</v>
      </c>
      <c r="B3201" s="16" t="s">
        <v>4419</v>
      </c>
      <c r="C3201" s="53">
        <v>-51453319</v>
      </c>
      <c r="D3201" s="53">
        <v>0</v>
      </c>
    </row>
    <row r="3202" spans="1:4">
      <c r="A3202" s="15">
        <v>2506459009</v>
      </c>
      <c r="B3202" s="16" t="s">
        <v>1597</v>
      </c>
      <c r="C3202" s="53">
        <v>-110486</v>
      </c>
      <c r="D3202" s="53">
        <v>0</v>
      </c>
    </row>
    <row r="3203" spans="1:4">
      <c r="A3203" s="15">
        <v>2506459012</v>
      </c>
      <c r="B3203" s="16" t="s">
        <v>1598</v>
      </c>
      <c r="C3203" s="53">
        <v>-12253771</v>
      </c>
      <c r="D3203" s="53">
        <v>0</v>
      </c>
    </row>
    <row r="3204" spans="1:4">
      <c r="A3204" s="15">
        <v>2506459022</v>
      </c>
      <c r="B3204" s="16" t="s">
        <v>1599</v>
      </c>
      <c r="C3204" s="53">
        <v>-232871594</v>
      </c>
      <c r="D3204" s="53">
        <v>0</v>
      </c>
    </row>
    <row r="3205" spans="1:4">
      <c r="A3205" s="15">
        <v>2506459023</v>
      </c>
      <c r="B3205" s="16" t="s">
        <v>1600</v>
      </c>
      <c r="C3205" s="53">
        <v>-77127209</v>
      </c>
      <c r="D3205" s="53">
        <v>0</v>
      </c>
    </row>
    <row r="3206" spans="1:4">
      <c r="A3206" s="15">
        <v>2506459025</v>
      </c>
      <c r="B3206" s="16" t="s">
        <v>2122</v>
      </c>
      <c r="C3206" s="53">
        <v>0</v>
      </c>
      <c r="D3206" s="53">
        <v>0</v>
      </c>
    </row>
    <row r="3207" spans="1:4">
      <c r="A3207" s="15">
        <v>2506459026</v>
      </c>
      <c r="B3207" s="16" t="s">
        <v>2123</v>
      </c>
      <c r="C3207" s="53">
        <v>0</v>
      </c>
      <c r="D3207" s="53">
        <v>0</v>
      </c>
    </row>
    <row r="3208" spans="1:4">
      <c r="A3208" s="15">
        <v>2506459027</v>
      </c>
      <c r="B3208" s="16" t="s">
        <v>2124</v>
      </c>
      <c r="C3208" s="53">
        <v>0</v>
      </c>
      <c r="D3208" s="53">
        <v>0</v>
      </c>
    </row>
    <row r="3209" spans="1:4">
      <c r="A3209" s="15">
        <v>2506459040</v>
      </c>
      <c r="B3209" s="16" t="s">
        <v>4758</v>
      </c>
      <c r="C3209" s="53">
        <v>0</v>
      </c>
      <c r="D3209" s="53">
        <v>0</v>
      </c>
    </row>
    <row r="3210" spans="1:4">
      <c r="A3210" s="15">
        <v>2506459043</v>
      </c>
      <c r="B3210" s="16" t="s">
        <v>3155</v>
      </c>
      <c r="C3210" s="53">
        <v>-3621844</v>
      </c>
      <c r="D3210" s="53">
        <v>0</v>
      </c>
    </row>
    <row r="3211" spans="1:4">
      <c r="A3211" s="15">
        <v>2506459050</v>
      </c>
      <c r="B3211" s="16" t="s">
        <v>1601</v>
      </c>
      <c r="C3211" s="53">
        <v>-10076097</v>
      </c>
      <c r="D3211" s="53">
        <v>0</v>
      </c>
    </row>
    <row r="3212" spans="1:4">
      <c r="A3212" s="15">
        <v>2506459055</v>
      </c>
      <c r="B3212" s="16" t="s">
        <v>2125</v>
      </c>
      <c r="C3212" s="53">
        <v>-191790</v>
      </c>
      <c r="D3212" s="53">
        <v>0</v>
      </c>
    </row>
    <row r="3213" spans="1:4">
      <c r="A3213" s="15">
        <v>2506459202</v>
      </c>
      <c r="B3213" s="16" t="s">
        <v>4420</v>
      </c>
      <c r="C3213" s="53">
        <v>-62110659</v>
      </c>
      <c r="D3213" s="53">
        <v>0</v>
      </c>
    </row>
    <row r="3214" spans="1:4">
      <c r="A3214" s="15">
        <v>2506459403</v>
      </c>
      <c r="B3214" s="16" t="s">
        <v>1602</v>
      </c>
      <c r="C3214" s="53">
        <v>-5169588</v>
      </c>
      <c r="D3214" s="53">
        <v>0</v>
      </c>
    </row>
    <row r="3215" spans="1:4">
      <c r="A3215" s="15">
        <v>2506459501</v>
      </c>
      <c r="B3215" s="16" t="s">
        <v>2126</v>
      </c>
      <c r="C3215" s="53">
        <v>0</v>
      </c>
      <c r="D3215" s="53">
        <v>0</v>
      </c>
    </row>
    <row r="3216" spans="1:4">
      <c r="A3216" s="15">
        <v>2506459502</v>
      </c>
      <c r="B3216" s="16" t="s">
        <v>1603</v>
      </c>
      <c r="C3216" s="53">
        <v>-68282342</v>
      </c>
      <c r="D3216" s="53">
        <v>0</v>
      </c>
    </row>
    <row r="3217" spans="1:4">
      <c r="A3217" s="15">
        <v>2506459601</v>
      </c>
      <c r="B3217" s="16" t="s">
        <v>1604</v>
      </c>
      <c r="C3217" s="53">
        <v>-4975247</v>
      </c>
      <c r="D3217" s="53">
        <v>0</v>
      </c>
    </row>
    <row r="3218" spans="1:4">
      <c r="A3218" s="15">
        <v>2506459602</v>
      </c>
      <c r="B3218" s="16" t="s">
        <v>1605</v>
      </c>
      <c r="C3218" s="53">
        <v>-41985997</v>
      </c>
      <c r="D3218" s="53">
        <v>0</v>
      </c>
    </row>
    <row r="3219" spans="1:4">
      <c r="A3219" s="15">
        <v>2506459603</v>
      </c>
      <c r="B3219" s="16" t="s">
        <v>1606</v>
      </c>
      <c r="C3219" s="53">
        <v>-50309990</v>
      </c>
      <c r="D3219" s="53">
        <v>0</v>
      </c>
    </row>
    <row r="3220" spans="1:4">
      <c r="A3220" s="15">
        <v>2506459760</v>
      </c>
      <c r="B3220" s="16" t="s">
        <v>1607</v>
      </c>
      <c r="C3220" s="53">
        <v>-223420598</v>
      </c>
      <c r="D3220" s="53">
        <v>0</v>
      </c>
    </row>
    <row r="3221" spans="1:4">
      <c r="A3221" s="15">
        <v>2506459761</v>
      </c>
      <c r="B3221" s="16" t="s">
        <v>1608</v>
      </c>
      <c r="C3221" s="53">
        <v>-20927865</v>
      </c>
      <c r="D3221" s="53">
        <v>0</v>
      </c>
    </row>
    <row r="3222" spans="1:4">
      <c r="A3222" s="15">
        <v>2507051001</v>
      </c>
      <c r="B3222" s="16" t="s">
        <v>1609</v>
      </c>
      <c r="C3222" s="53">
        <v>-921587000</v>
      </c>
      <c r="D3222" s="53">
        <v>0</v>
      </c>
    </row>
    <row r="3223" spans="1:4">
      <c r="A3223" s="15">
        <v>2507051002</v>
      </c>
      <c r="B3223" s="16" t="s">
        <v>1610</v>
      </c>
      <c r="C3223" s="53">
        <v>-4296912321</v>
      </c>
      <c r="D3223" s="53">
        <v>0</v>
      </c>
    </row>
    <row r="3224" spans="1:4">
      <c r="A3224" s="15">
        <v>2507051003</v>
      </c>
      <c r="B3224" s="16" t="s">
        <v>4575</v>
      </c>
      <c r="C3224" s="53">
        <v>-9760858560</v>
      </c>
      <c r="D3224" s="53">
        <v>0</v>
      </c>
    </row>
    <row r="3225" spans="1:4">
      <c r="A3225" s="15">
        <v>2507101000</v>
      </c>
      <c r="B3225" s="16" t="s">
        <v>309</v>
      </c>
      <c r="C3225" s="53">
        <v>-229235253</v>
      </c>
      <c r="D3225" s="53">
        <v>0</v>
      </c>
    </row>
    <row r="3226" spans="1:4">
      <c r="A3226" s="15">
        <v>2507101001</v>
      </c>
      <c r="B3226" s="16" t="s">
        <v>1611</v>
      </c>
      <c r="C3226" s="53">
        <v>-5107387889</v>
      </c>
      <c r="D3226" s="53">
        <v>0</v>
      </c>
    </row>
    <row r="3227" spans="1:4">
      <c r="A3227" s="15">
        <v>2507101003</v>
      </c>
      <c r="B3227" s="16" t="s">
        <v>4576</v>
      </c>
      <c r="C3227" s="53">
        <v>-12823782610</v>
      </c>
      <c r="D3227" s="53">
        <v>0</v>
      </c>
    </row>
    <row r="3228" spans="1:4">
      <c r="A3228" s="15">
        <v>2511050010</v>
      </c>
      <c r="B3228" s="16" t="s">
        <v>3732</v>
      </c>
      <c r="C3228" s="53">
        <v>-480439979</v>
      </c>
      <c r="D3228" s="53">
        <v>0</v>
      </c>
    </row>
    <row r="3229" spans="1:4">
      <c r="A3229" s="15">
        <v>2511051000</v>
      </c>
      <c r="B3229" s="16" t="s">
        <v>310</v>
      </c>
      <c r="C3229" s="53">
        <v>-66701426824</v>
      </c>
      <c r="D3229" s="53">
        <v>0</v>
      </c>
    </row>
    <row r="3230" spans="1:4">
      <c r="A3230" s="15">
        <v>2511051001</v>
      </c>
      <c r="B3230" s="16" t="s">
        <v>369</v>
      </c>
      <c r="C3230" s="53">
        <v>-2260035911</v>
      </c>
      <c r="D3230" s="53">
        <v>0</v>
      </c>
    </row>
    <row r="3231" spans="1:4">
      <c r="A3231" s="15">
        <v>2511051002</v>
      </c>
      <c r="B3231" s="16" t="s">
        <v>370</v>
      </c>
      <c r="C3231" s="53">
        <v>-4435413299</v>
      </c>
      <c r="D3231" s="53">
        <v>0</v>
      </c>
    </row>
    <row r="3232" spans="1:4">
      <c r="A3232" s="15">
        <v>2511051003</v>
      </c>
      <c r="B3232" s="16" t="s">
        <v>371</v>
      </c>
      <c r="C3232" s="53">
        <v>-761165547</v>
      </c>
      <c r="D3232" s="53">
        <v>0</v>
      </c>
    </row>
    <row r="3233" spans="1:4">
      <c r="A3233" s="15">
        <v>2511051004</v>
      </c>
      <c r="B3233" s="16" t="s">
        <v>311</v>
      </c>
      <c r="C3233" s="53">
        <v>-4871250134</v>
      </c>
      <c r="D3233" s="53">
        <v>0</v>
      </c>
    </row>
    <row r="3234" spans="1:4">
      <c r="A3234" s="15">
        <v>2511051005</v>
      </c>
      <c r="B3234" s="16" t="s">
        <v>372</v>
      </c>
      <c r="C3234" s="53">
        <v>-5701935864</v>
      </c>
      <c r="D3234" s="53">
        <v>0</v>
      </c>
    </row>
    <row r="3235" spans="1:4">
      <c r="A3235" s="15">
        <v>2511051006</v>
      </c>
      <c r="B3235" s="16" t="s">
        <v>312</v>
      </c>
      <c r="C3235" s="53">
        <v>-649335996</v>
      </c>
      <c r="D3235" s="53">
        <v>0</v>
      </c>
    </row>
    <row r="3236" spans="1:4">
      <c r="A3236" s="15">
        <v>2511051007</v>
      </c>
      <c r="B3236" s="16" t="s">
        <v>313</v>
      </c>
      <c r="C3236" s="53">
        <v>-2282591942</v>
      </c>
      <c r="D3236" s="53">
        <v>0</v>
      </c>
    </row>
    <row r="3237" spans="1:4">
      <c r="A3237" s="15">
        <v>2511051008</v>
      </c>
      <c r="B3237" s="16" t="s">
        <v>191</v>
      </c>
      <c r="C3237" s="53">
        <v>-6645098</v>
      </c>
      <c r="D3237" s="53">
        <v>0</v>
      </c>
    </row>
    <row r="3238" spans="1:4">
      <c r="A3238" s="15">
        <v>2511051009</v>
      </c>
      <c r="B3238" s="16" t="s">
        <v>373</v>
      </c>
      <c r="C3238" s="53">
        <v>-1550957863</v>
      </c>
      <c r="D3238" s="53">
        <v>0</v>
      </c>
    </row>
    <row r="3239" spans="1:4">
      <c r="A3239" s="15">
        <v>2511051010</v>
      </c>
      <c r="B3239" s="16" t="s">
        <v>1612</v>
      </c>
      <c r="C3239" s="53">
        <v>-18772124</v>
      </c>
      <c r="D3239" s="53">
        <v>0</v>
      </c>
    </row>
    <row r="3240" spans="1:4">
      <c r="A3240" s="15">
        <v>2511051012</v>
      </c>
      <c r="B3240" s="16" t="s">
        <v>370</v>
      </c>
      <c r="C3240" s="53">
        <v>-3719669053</v>
      </c>
      <c r="D3240" s="53">
        <v>0</v>
      </c>
    </row>
    <row r="3241" spans="1:4">
      <c r="A3241" s="15">
        <v>2511051017</v>
      </c>
      <c r="B3241" s="16" t="s">
        <v>4577</v>
      </c>
      <c r="C3241" s="53">
        <v>-18681334</v>
      </c>
      <c r="D3241" s="53">
        <v>0</v>
      </c>
    </row>
    <row r="3242" spans="1:4">
      <c r="A3242" s="15">
        <v>2511051025</v>
      </c>
      <c r="B3242" s="16" t="s">
        <v>3733</v>
      </c>
      <c r="C3242" s="53">
        <v>10407833335</v>
      </c>
      <c r="D3242" s="53">
        <v>0</v>
      </c>
    </row>
    <row r="3243" spans="1:4">
      <c r="A3243" s="15">
        <v>2511051056</v>
      </c>
      <c r="B3243" s="16" t="s">
        <v>2127</v>
      </c>
      <c r="C3243" s="53">
        <v>0</v>
      </c>
      <c r="D3243" s="53">
        <v>0</v>
      </c>
    </row>
    <row r="3244" spans="1:4">
      <c r="A3244" s="15">
        <v>2511051100</v>
      </c>
      <c r="B3244" s="16" t="s">
        <v>1613</v>
      </c>
      <c r="C3244" s="53">
        <v>-76170845362</v>
      </c>
      <c r="D3244" s="53">
        <v>0</v>
      </c>
    </row>
    <row r="3245" spans="1:4">
      <c r="A3245" s="15">
        <v>2511051888</v>
      </c>
      <c r="B3245" s="16" t="s">
        <v>1614</v>
      </c>
      <c r="C3245" s="53">
        <v>-265200</v>
      </c>
      <c r="D3245" s="53">
        <v>0</v>
      </c>
    </row>
    <row r="3246" spans="1:4">
      <c r="A3246" s="15">
        <v>2511051998</v>
      </c>
      <c r="B3246" s="16" t="s">
        <v>68</v>
      </c>
      <c r="C3246" s="53">
        <v>-27500025</v>
      </c>
      <c r="D3246" s="53">
        <v>0</v>
      </c>
    </row>
    <row r="3247" spans="1:4">
      <c r="A3247" s="15">
        <v>2511051999</v>
      </c>
      <c r="B3247" s="16" t="s">
        <v>314</v>
      </c>
      <c r="C3247" s="53">
        <v>-65175447</v>
      </c>
      <c r="D3247" s="53">
        <v>0</v>
      </c>
    </row>
    <row r="3248" spans="1:4">
      <c r="A3248" s="15">
        <v>2511054000</v>
      </c>
      <c r="B3248" s="16" t="s">
        <v>310</v>
      </c>
      <c r="C3248" s="53">
        <v>0</v>
      </c>
      <c r="D3248" s="53">
        <v>0</v>
      </c>
    </row>
    <row r="3249" spans="1:4">
      <c r="A3249" s="15">
        <v>2511054018</v>
      </c>
      <c r="B3249" s="16" t="s">
        <v>1612</v>
      </c>
      <c r="C3249" s="53">
        <v>-73003805</v>
      </c>
      <c r="D3249" s="53">
        <v>0</v>
      </c>
    </row>
    <row r="3250" spans="1:4">
      <c r="A3250" s="15">
        <v>2511059005</v>
      </c>
      <c r="B3250" s="16" t="s">
        <v>1614</v>
      </c>
      <c r="C3250" s="53">
        <v>-11240262878</v>
      </c>
      <c r="D3250" s="53">
        <v>0</v>
      </c>
    </row>
    <row r="3251" spans="1:4">
      <c r="A3251" s="15">
        <v>2511059006</v>
      </c>
      <c r="B3251" s="16" t="s">
        <v>1615</v>
      </c>
      <c r="C3251" s="53">
        <v>-373199803</v>
      </c>
      <c r="D3251" s="53">
        <v>0</v>
      </c>
    </row>
    <row r="3252" spans="1:4">
      <c r="A3252" s="15">
        <v>2511059007</v>
      </c>
      <c r="B3252" s="16" t="s">
        <v>1616</v>
      </c>
      <c r="C3252" s="53">
        <v>-45638051</v>
      </c>
      <c r="D3252" s="53">
        <v>0</v>
      </c>
    </row>
    <row r="3253" spans="1:4">
      <c r="A3253" s="15">
        <v>2511059008</v>
      </c>
      <c r="B3253" s="16" t="s">
        <v>1617</v>
      </c>
      <c r="C3253" s="53">
        <v>-34509844</v>
      </c>
      <c r="D3253" s="53">
        <v>0</v>
      </c>
    </row>
    <row r="3254" spans="1:4">
      <c r="A3254" s="15">
        <v>2511059009</v>
      </c>
      <c r="B3254" s="16" t="s">
        <v>1618</v>
      </c>
      <c r="C3254" s="53">
        <v>-32757938</v>
      </c>
      <c r="D3254" s="53">
        <v>0</v>
      </c>
    </row>
    <row r="3255" spans="1:4">
      <c r="A3255" s="15">
        <v>2511059011</v>
      </c>
      <c r="B3255" s="16" t="s">
        <v>1619</v>
      </c>
      <c r="C3255" s="53">
        <v>-11824752282</v>
      </c>
      <c r="D3255" s="53">
        <v>0</v>
      </c>
    </row>
    <row r="3256" spans="1:4">
      <c r="A3256" s="15">
        <v>2511059016</v>
      </c>
      <c r="B3256" s="16" t="s">
        <v>2128</v>
      </c>
      <c r="C3256" s="53">
        <v>0</v>
      </c>
      <c r="D3256" s="53">
        <v>0</v>
      </c>
    </row>
    <row r="3257" spans="1:4">
      <c r="A3257" s="15">
        <v>2511059030</v>
      </c>
      <c r="B3257" s="16" t="s">
        <v>1620</v>
      </c>
      <c r="C3257" s="53">
        <v>-21574579291</v>
      </c>
      <c r="D3257" s="53">
        <v>0</v>
      </c>
    </row>
    <row r="3258" spans="1:4">
      <c r="A3258" s="15">
        <v>2511059041</v>
      </c>
      <c r="B3258" s="16" t="s">
        <v>1621</v>
      </c>
      <c r="C3258" s="53">
        <v>-11255841653</v>
      </c>
      <c r="D3258" s="53">
        <v>0</v>
      </c>
    </row>
    <row r="3259" spans="1:4">
      <c r="A3259" s="15">
        <v>2511059104</v>
      </c>
      <c r="B3259" s="16" t="s">
        <v>1622</v>
      </c>
      <c r="C3259" s="53">
        <v>0</v>
      </c>
      <c r="D3259" s="53">
        <v>0</v>
      </c>
    </row>
    <row r="3260" spans="1:4">
      <c r="A3260" s="15">
        <v>2511059120</v>
      </c>
      <c r="B3260" s="16" t="s">
        <v>2129</v>
      </c>
      <c r="C3260" s="53">
        <v>0</v>
      </c>
      <c r="D3260" s="53">
        <v>0</v>
      </c>
    </row>
    <row r="3261" spans="1:4">
      <c r="A3261" s="15">
        <v>2511059121</v>
      </c>
      <c r="B3261" s="16" t="s">
        <v>1623</v>
      </c>
      <c r="C3261" s="53">
        <v>-1019594026</v>
      </c>
      <c r="D3261" s="53">
        <v>0</v>
      </c>
    </row>
    <row r="3262" spans="1:4">
      <c r="A3262" s="15">
        <v>2511059122</v>
      </c>
      <c r="B3262" s="16" t="s">
        <v>2129</v>
      </c>
      <c r="C3262" s="53">
        <v>0</v>
      </c>
      <c r="D3262" s="53">
        <v>0</v>
      </c>
    </row>
    <row r="3263" spans="1:4">
      <c r="A3263" s="15">
        <v>2511059501</v>
      </c>
      <c r="B3263" s="16" t="s">
        <v>1624</v>
      </c>
      <c r="C3263" s="53">
        <v>-15614255084</v>
      </c>
      <c r="D3263" s="53">
        <v>0</v>
      </c>
    </row>
    <row r="3264" spans="1:4">
      <c r="A3264" s="15">
        <v>2511059502</v>
      </c>
      <c r="B3264" s="16" t="s">
        <v>2130</v>
      </c>
      <c r="C3264" s="53">
        <v>0</v>
      </c>
      <c r="D3264" s="53">
        <v>0</v>
      </c>
    </row>
    <row r="3265" spans="1:4">
      <c r="A3265" s="15">
        <v>2511059503</v>
      </c>
      <c r="B3265" s="16" t="s">
        <v>2131</v>
      </c>
      <c r="C3265" s="53">
        <v>0</v>
      </c>
      <c r="D3265" s="53">
        <v>0</v>
      </c>
    </row>
    <row r="3266" spans="1:4">
      <c r="A3266" s="15">
        <v>2511059504</v>
      </c>
      <c r="B3266" s="16" t="s">
        <v>2132</v>
      </c>
      <c r="C3266" s="53">
        <v>0</v>
      </c>
      <c r="D3266" s="53">
        <v>0</v>
      </c>
    </row>
    <row r="3267" spans="1:4">
      <c r="A3267" s="15">
        <v>2511059515</v>
      </c>
      <c r="B3267" s="16" t="s">
        <v>5111</v>
      </c>
      <c r="C3267" s="53">
        <v>0</v>
      </c>
      <c r="D3267" s="53">
        <v>0</v>
      </c>
    </row>
    <row r="3268" spans="1:4">
      <c r="A3268" s="15">
        <v>2511059601</v>
      </c>
      <c r="B3268" s="16" t="s">
        <v>2133</v>
      </c>
      <c r="C3268" s="53">
        <v>-10000</v>
      </c>
      <c r="D3268" s="53">
        <v>0</v>
      </c>
    </row>
    <row r="3269" spans="1:4">
      <c r="A3269" s="15">
        <v>2511059603</v>
      </c>
      <c r="B3269" s="16" t="s">
        <v>2134</v>
      </c>
      <c r="C3269" s="53">
        <v>0</v>
      </c>
      <c r="D3269" s="53">
        <v>0</v>
      </c>
    </row>
    <row r="3270" spans="1:4">
      <c r="A3270" s="15">
        <v>2511059604</v>
      </c>
      <c r="B3270" s="16" t="s">
        <v>1625</v>
      </c>
      <c r="C3270" s="53">
        <v>-397526748</v>
      </c>
      <c r="D3270" s="53">
        <v>0</v>
      </c>
    </row>
    <row r="3271" spans="1:4">
      <c r="A3271" s="15">
        <v>2511059613</v>
      </c>
      <c r="B3271" s="16" t="s">
        <v>1626</v>
      </c>
      <c r="C3271" s="53">
        <v>-105207867</v>
      </c>
      <c r="D3271" s="53">
        <v>0</v>
      </c>
    </row>
    <row r="3272" spans="1:4">
      <c r="A3272" s="15">
        <v>2511059702</v>
      </c>
      <c r="B3272" s="16" t="s">
        <v>4421</v>
      </c>
      <c r="C3272" s="53">
        <v>0</v>
      </c>
      <c r="D3272" s="53">
        <v>0</v>
      </c>
    </row>
    <row r="3273" spans="1:4">
      <c r="A3273" s="15">
        <v>2511059703</v>
      </c>
      <c r="B3273" s="16" t="s">
        <v>1614</v>
      </c>
      <c r="C3273" s="53">
        <v>-527636753774</v>
      </c>
      <c r="D3273" s="53">
        <v>0</v>
      </c>
    </row>
    <row r="3274" spans="1:4">
      <c r="A3274" s="15">
        <v>2511059704</v>
      </c>
      <c r="B3274" s="16" t="s">
        <v>3734</v>
      </c>
      <c r="C3274" s="53">
        <v>-227249453</v>
      </c>
      <c r="D3274" s="53">
        <v>0</v>
      </c>
    </row>
    <row r="3275" spans="1:4">
      <c r="A3275" s="15">
        <v>2511059752</v>
      </c>
      <c r="B3275" s="16" t="s">
        <v>4422</v>
      </c>
      <c r="C3275" s="53">
        <v>0</v>
      </c>
      <c r="D3275" s="53">
        <v>0</v>
      </c>
    </row>
    <row r="3276" spans="1:4">
      <c r="A3276" s="15">
        <v>2511059756</v>
      </c>
      <c r="B3276" s="16" t="s">
        <v>4423</v>
      </c>
      <c r="C3276" s="53">
        <v>-16908895091</v>
      </c>
      <c r="D3276" s="53">
        <v>0</v>
      </c>
    </row>
    <row r="3277" spans="1:4">
      <c r="A3277" s="15">
        <v>2514091000</v>
      </c>
      <c r="B3277" s="16" t="s">
        <v>3156</v>
      </c>
      <c r="C3277" s="53">
        <v>0</v>
      </c>
      <c r="D3277" s="53">
        <v>0</v>
      </c>
    </row>
    <row r="3278" spans="1:4">
      <c r="A3278" s="15">
        <v>2514951001</v>
      </c>
      <c r="B3278" s="16" t="s">
        <v>1627</v>
      </c>
      <c r="C3278" s="53">
        <v>-7646382</v>
      </c>
      <c r="D3278" s="53">
        <v>0</v>
      </c>
    </row>
    <row r="3279" spans="1:4">
      <c r="A3279" s="15">
        <v>2519050000</v>
      </c>
      <c r="B3279" s="16" t="s">
        <v>3465</v>
      </c>
      <c r="C3279" s="53">
        <v>-1803485490</v>
      </c>
      <c r="D3279" s="53">
        <v>0</v>
      </c>
    </row>
    <row r="3280" spans="1:4">
      <c r="A3280" s="15">
        <v>2519050003</v>
      </c>
      <c r="B3280" s="16" t="s">
        <v>1628</v>
      </c>
      <c r="C3280" s="53">
        <v>-262619469</v>
      </c>
      <c r="D3280" s="53">
        <v>0</v>
      </c>
    </row>
    <row r="3281" spans="1:4">
      <c r="A3281" s="15">
        <v>2519050010</v>
      </c>
      <c r="B3281" s="16" t="s">
        <v>5299</v>
      </c>
      <c r="C3281" s="53">
        <v>180612</v>
      </c>
      <c r="D3281" s="53">
        <v>0</v>
      </c>
    </row>
    <row r="3282" spans="1:4">
      <c r="A3282" s="15">
        <v>2519050015</v>
      </c>
      <c r="B3282" s="16" t="s">
        <v>4424</v>
      </c>
      <c r="C3282" s="53">
        <v>0</v>
      </c>
      <c r="D3282" s="53">
        <v>0</v>
      </c>
    </row>
    <row r="3283" spans="1:4">
      <c r="A3283" s="15">
        <v>2519051003</v>
      </c>
      <c r="B3283" s="16" t="s">
        <v>1629</v>
      </c>
      <c r="C3283" s="53">
        <v>-1975805</v>
      </c>
      <c r="D3283" s="53">
        <v>0</v>
      </c>
    </row>
    <row r="3284" spans="1:4">
      <c r="A3284" s="15">
        <v>2519051005</v>
      </c>
      <c r="B3284" s="16" t="s">
        <v>3466</v>
      </c>
      <c r="C3284" s="53">
        <v>-19824</v>
      </c>
      <c r="D3284" s="53">
        <v>0</v>
      </c>
    </row>
    <row r="3285" spans="1:4">
      <c r="A3285" s="15">
        <v>2519051018</v>
      </c>
      <c r="B3285" s="16" t="s">
        <v>1630</v>
      </c>
      <c r="C3285" s="53">
        <v>-544080</v>
      </c>
      <c r="D3285" s="53">
        <v>0</v>
      </c>
    </row>
    <row r="3286" spans="1:4">
      <c r="A3286" s="15">
        <v>2519051026</v>
      </c>
      <c r="B3286" s="16" t="s">
        <v>1631</v>
      </c>
      <c r="C3286" s="53">
        <v>-561358</v>
      </c>
      <c r="D3286" s="53">
        <v>0</v>
      </c>
    </row>
    <row r="3287" spans="1:4">
      <c r="A3287" s="15">
        <v>2519051027</v>
      </c>
      <c r="B3287" s="16" t="s">
        <v>4425</v>
      </c>
      <c r="C3287" s="53">
        <v>-1646000</v>
      </c>
      <c r="D3287" s="53">
        <v>0</v>
      </c>
    </row>
    <row r="3288" spans="1:4">
      <c r="A3288" s="15">
        <v>2519051030</v>
      </c>
      <c r="B3288" s="16" t="s">
        <v>3157</v>
      </c>
      <c r="C3288" s="53">
        <v>509736</v>
      </c>
      <c r="D3288" s="53">
        <v>0</v>
      </c>
    </row>
    <row r="3289" spans="1:4">
      <c r="A3289" s="15">
        <v>2519051033</v>
      </c>
      <c r="B3289" s="16" t="s">
        <v>4578</v>
      </c>
      <c r="C3289" s="53">
        <v>-7924000</v>
      </c>
      <c r="D3289" s="53">
        <v>0</v>
      </c>
    </row>
    <row r="3290" spans="1:4">
      <c r="A3290" s="15">
        <v>2519051035</v>
      </c>
      <c r="B3290" s="16" t="s">
        <v>4579</v>
      </c>
      <c r="C3290" s="53">
        <v>300000</v>
      </c>
      <c r="D3290" s="53">
        <v>0</v>
      </c>
    </row>
    <row r="3291" spans="1:4">
      <c r="A3291" s="15">
        <v>2519051036</v>
      </c>
      <c r="B3291" s="16" t="s">
        <v>275</v>
      </c>
      <c r="C3291" s="53">
        <v>-13807206000</v>
      </c>
      <c r="D3291" s="53">
        <v>0</v>
      </c>
    </row>
    <row r="3292" spans="1:4">
      <c r="A3292" s="15">
        <v>2519051153</v>
      </c>
      <c r="B3292" s="16" t="s">
        <v>4426</v>
      </c>
      <c r="C3292" s="53">
        <v>0</v>
      </c>
      <c r="D3292" s="53">
        <v>0</v>
      </c>
    </row>
    <row r="3293" spans="1:4">
      <c r="A3293" s="15">
        <v>2519051154</v>
      </c>
      <c r="B3293" s="16" t="s">
        <v>3735</v>
      </c>
      <c r="C3293" s="53">
        <v>-151411489</v>
      </c>
      <c r="D3293" s="53">
        <v>0</v>
      </c>
    </row>
    <row r="3294" spans="1:4">
      <c r="A3294" s="15">
        <v>2519051155</v>
      </c>
      <c r="B3294" s="16" t="s">
        <v>4580</v>
      </c>
      <c r="C3294" s="53">
        <v>0</v>
      </c>
      <c r="D3294" s="53">
        <v>0</v>
      </c>
    </row>
    <row r="3295" spans="1:4">
      <c r="A3295" s="15">
        <v>2519051157</v>
      </c>
      <c r="B3295" s="16" t="s">
        <v>4427</v>
      </c>
      <c r="C3295" s="53">
        <v>0</v>
      </c>
      <c r="D3295" s="53">
        <v>0</v>
      </c>
    </row>
    <row r="3296" spans="1:4">
      <c r="A3296" s="15">
        <v>2519051158</v>
      </c>
      <c r="B3296" s="16" t="s">
        <v>3736</v>
      </c>
      <c r="C3296" s="53">
        <v>-64481716</v>
      </c>
      <c r="D3296" s="53">
        <v>0</v>
      </c>
    </row>
    <row r="3297" spans="1:4">
      <c r="A3297" s="15">
        <v>2519051200</v>
      </c>
      <c r="B3297" s="16" t="s">
        <v>3737</v>
      </c>
      <c r="C3297" s="53">
        <v>-5860</v>
      </c>
      <c r="D3297" s="53">
        <v>0</v>
      </c>
    </row>
    <row r="3298" spans="1:4">
      <c r="A3298" s="15">
        <v>2519051203</v>
      </c>
      <c r="B3298" s="16" t="s">
        <v>315</v>
      </c>
      <c r="C3298" s="53">
        <v>-1814745704</v>
      </c>
      <c r="D3298" s="53">
        <v>0</v>
      </c>
    </row>
    <row r="3299" spans="1:4">
      <c r="A3299" s="15">
        <v>2519051204</v>
      </c>
      <c r="B3299" s="16" t="s">
        <v>1632</v>
      </c>
      <c r="C3299" s="53">
        <v>-292810018</v>
      </c>
      <c r="D3299" s="53">
        <v>0</v>
      </c>
    </row>
    <row r="3300" spans="1:4">
      <c r="A3300" s="15">
        <v>2519051205</v>
      </c>
      <c r="B3300" s="16" t="s">
        <v>316</v>
      </c>
      <c r="C3300" s="53">
        <v>-1767088977</v>
      </c>
      <c r="D3300" s="53">
        <v>0</v>
      </c>
    </row>
    <row r="3301" spans="1:4">
      <c r="A3301" s="15">
        <v>2519051206</v>
      </c>
      <c r="B3301" s="16" t="s">
        <v>317</v>
      </c>
      <c r="C3301" s="53">
        <v>-30770949</v>
      </c>
      <c r="D3301" s="53">
        <v>0</v>
      </c>
    </row>
    <row r="3302" spans="1:4">
      <c r="A3302" s="15">
        <v>2519051207</v>
      </c>
      <c r="B3302" s="16" t="s">
        <v>1633</v>
      </c>
      <c r="C3302" s="53">
        <v>-17634378</v>
      </c>
      <c r="D3302" s="53">
        <v>0</v>
      </c>
    </row>
    <row r="3303" spans="1:4">
      <c r="A3303" s="15">
        <v>2519051208</v>
      </c>
      <c r="B3303" s="16" t="s">
        <v>318</v>
      </c>
      <c r="C3303" s="53">
        <v>-268760007</v>
      </c>
      <c r="D3303" s="53">
        <v>0</v>
      </c>
    </row>
    <row r="3304" spans="1:4">
      <c r="A3304" s="15">
        <v>2519051209</v>
      </c>
      <c r="B3304" s="16" t="s">
        <v>319</v>
      </c>
      <c r="C3304" s="53">
        <v>-2156315274</v>
      </c>
      <c r="D3304" s="53">
        <v>0</v>
      </c>
    </row>
    <row r="3305" spans="1:4">
      <c r="A3305" s="15">
        <v>2519051210</v>
      </c>
      <c r="B3305" s="16" t="s">
        <v>374</v>
      </c>
      <c r="C3305" s="53">
        <v>-166631305</v>
      </c>
      <c r="D3305" s="53">
        <v>0</v>
      </c>
    </row>
    <row r="3306" spans="1:4">
      <c r="A3306" s="15">
        <v>2519051211</v>
      </c>
      <c r="B3306" s="16" t="s">
        <v>4428</v>
      </c>
      <c r="C3306" s="53">
        <v>0</v>
      </c>
      <c r="D3306" s="53">
        <v>0</v>
      </c>
    </row>
    <row r="3307" spans="1:4">
      <c r="A3307" s="15">
        <v>2519051212</v>
      </c>
      <c r="B3307" s="16" t="s">
        <v>320</v>
      </c>
      <c r="C3307" s="53">
        <v>-148754832</v>
      </c>
      <c r="D3307" s="53">
        <v>0</v>
      </c>
    </row>
    <row r="3308" spans="1:4">
      <c r="A3308" s="15">
        <v>2519051213</v>
      </c>
      <c r="B3308" s="16" t="s">
        <v>321</v>
      </c>
      <c r="C3308" s="53">
        <v>-1451890179</v>
      </c>
      <c r="D3308" s="53">
        <v>0</v>
      </c>
    </row>
    <row r="3309" spans="1:4">
      <c r="A3309" s="15">
        <v>2519051218</v>
      </c>
      <c r="B3309" s="16" t="s">
        <v>322</v>
      </c>
      <c r="C3309" s="53">
        <v>-1363103588</v>
      </c>
      <c r="D3309" s="53">
        <v>0</v>
      </c>
    </row>
    <row r="3310" spans="1:4">
      <c r="A3310" s="15">
        <v>2519051220</v>
      </c>
      <c r="B3310" s="16" t="s">
        <v>1634</v>
      </c>
      <c r="C3310" s="53">
        <v>-1658411877</v>
      </c>
      <c r="D3310" s="53">
        <v>0</v>
      </c>
    </row>
    <row r="3311" spans="1:4">
      <c r="A3311" s="15">
        <v>2519051222</v>
      </c>
      <c r="B3311" s="16" t="s">
        <v>1045</v>
      </c>
      <c r="C3311" s="53">
        <v>-23237794010</v>
      </c>
      <c r="D3311" s="53">
        <v>0</v>
      </c>
    </row>
    <row r="3312" spans="1:4">
      <c r="A3312" s="15">
        <v>2519051228</v>
      </c>
      <c r="B3312" s="16" t="s">
        <v>2135</v>
      </c>
      <c r="C3312" s="53">
        <v>0</v>
      </c>
      <c r="D3312" s="53">
        <v>0</v>
      </c>
    </row>
    <row r="3313" spans="1:4">
      <c r="A3313" s="15">
        <v>2519051230</v>
      </c>
      <c r="B3313" s="16" t="s">
        <v>1635</v>
      </c>
      <c r="C3313" s="53">
        <v>18900</v>
      </c>
      <c r="D3313" s="53">
        <v>0</v>
      </c>
    </row>
    <row r="3314" spans="1:4">
      <c r="A3314" s="15">
        <v>2519051245</v>
      </c>
      <c r="B3314" s="16" t="s">
        <v>1636</v>
      </c>
      <c r="C3314" s="53">
        <v>-7176000</v>
      </c>
      <c r="D3314" s="53">
        <v>0</v>
      </c>
    </row>
    <row r="3315" spans="1:4">
      <c r="A3315" s="15">
        <v>2519051250</v>
      </c>
      <c r="B3315" s="16" t="s">
        <v>1054</v>
      </c>
      <c r="C3315" s="53">
        <v>-18529293363</v>
      </c>
      <c r="D3315" s="53">
        <v>0</v>
      </c>
    </row>
    <row r="3316" spans="1:4">
      <c r="A3316" s="15">
        <v>2519051298</v>
      </c>
      <c r="B3316" s="16" t="s">
        <v>2136</v>
      </c>
      <c r="C3316" s="53">
        <v>0</v>
      </c>
      <c r="D3316" s="53">
        <v>0</v>
      </c>
    </row>
    <row r="3317" spans="1:4">
      <c r="A3317" s="15">
        <v>2519051804</v>
      </c>
      <c r="B3317" s="16" t="s">
        <v>277</v>
      </c>
      <c r="C3317" s="53">
        <v>-456817206</v>
      </c>
      <c r="D3317" s="53">
        <v>0</v>
      </c>
    </row>
    <row r="3318" spans="1:4">
      <c r="A3318" s="15">
        <v>2519051805</v>
      </c>
      <c r="B3318" s="16" t="s">
        <v>277</v>
      </c>
      <c r="C3318" s="53">
        <v>-1421445237</v>
      </c>
      <c r="D3318" s="53">
        <v>0</v>
      </c>
    </row>
    <row r="3319" spans="1:4">
      <c r="A3319" s="15">
        <v>2519051806</v>
      </c>
      <c r="B3319" s="16" t="s">
        <v>1047</v>
      </c>
      <c r="C3319" s="53">
        <v>0</v>
      </c>
      <c r="D3319" s="53">
        <v>0</v>
      </c>
    </row>
    <row r="3320" spans="1:4">
      <c r="A3320" s="15">
        <v>2519051807</v>
      </c>
      <c r="B3320" s="16" t="s">
        <v>1047</v>
      </c>
      <c r="C3320" s="53">
        <v>-44141554</v>
      </c>
      <c r="D3320" s="53">
        <v>0</v>
      </c>
    </row>
    <row r="3321" spans="1:4">
      <c r="A3321" s="15">
        <v>2519051808</v>
      </c>
      <c r="B3321" s="16" t="s">
        <v>3625</v>
      </c>
      <c r="C3321" s="53">
        <v>0</v>
      </c>
      <c r="D3321" s="53">
        <v>0</v>
      </c>
    </row>
    <row r="3322" spans="1:4">
      <c r="A3322" s="15">
        <v>2519051815</v>
      </c>
      <c r="B3322" s="16" t="s">
        <v>3738</v>
      </c>
      <c r="C3322" s="53">
        <v>-3751676</v>
      </c>
      <c r="D3322" s="53">
        <v>0</v>
      </c>
    </row>
    <row r="3323" spans="1:4">
      <c r="A3323" s="15">
        <v>2519051817</v>
      </c>
      <c r="B3323" s="16" t="s">
        <v>2153</v>
      </c>
      <c r="C3323" s="53">
        <v>0</v>
      </c>
      <c r="D3323" s="53">
        <v>0</v>
      </c>
    </row>
    <row r="3324" spans="1:4">
      <c r="A3324" s="15">
        <v>2519051818</v>
      </c>
      <c r="B3324" s="16" t="s">
        <v>1637</v>
      </c>
      <c r="C3324" s="53">
        <v>-541008635</v>
      </c>
      <c r="D3324" s="53">
        <v>0</v>
      </c>
    </row>
    <row r="3325" spans="1:4">
      <c r="A3325" s="15">
        <v>2519051819</v>
      </c>
      <c r="B3325" s="16" t="s">
        <v>2153</v>
      </c>
      <c r="C3325" s="53">
        <v>-10932859</v>
      </c>
      <c r="D3325" s="53">
        <v>0</v>
      </c>
    </row>
    <row r="3326" spans="1:4">
      <c r="A3326" s="15">
        <v>2519051835</v>
      </c>
      <c r="B3326" s="16" t="s">
        <v>4429</v>
      </c>
      <c r="C3326" s="53">
        <v>-190673509</v>
      </c>
      <c r="D3326" s="53">
        <v>0</v>
      </c>
    </row>
    <row r="3327" spans="1:4">
      <c r="A3327" s="15">
        <v>2519051855</v>
      </c>
      <c r="B3327" s="16" t="s">
        <v>4759</v>
      </c>
      <c r="C3327" s="53">
        <v>0</v>
      </c>
      <c r="D3327" s="53">
        <v>0</v>
      </c>
    </row>
    <row r="3328" spans="1:4">
      <c r="A3328" s="15">
        <v>2519059025</v>
      </c>
      <c r="B3328" s="16" t="s">
        <v>1638</v>
      </c>
      <c r="C3328" s="53">
        <v>-17000176</v>
      </c>
      <c r="D3328" s="53">
        <v>0</v>
      </c>
    </row>
    <row r="3329" spans="1:4">
      <c r="A3329" s="15">
        <v>2519059203</v>
      </c>
      <c r="B3329" s="16" t="s">
        <v>1638</v>
      </c>
      <c r="C3329" s="53">
        <v>84184840</v>
      </c>
      <c r="D3329" s="53">
        <v>0</v>
      </c>
    </row>
    <row r="3330" spans="1:4">
      <c r="A3330" s="15">
        <v>2519059206</v>
      </c>
      <c r="B3330" s="16" t="s">
        <v>1638</v>
      </c>
      <c r="C3330" s="53">
        <v>0</v>
      </c>
      <c r="D3330" s="53">
        <v>0</v>
      </c>
    </row>
    <row r="3331" spans="1:4">
      <c r="A3331" s="15">
        <v>2519059209</v>
      </c>
      <c r="B3331" s="16" t="s">
        <v>1638</v>
      </c>
      <c r="C3331" s="53">
        <v>-341001246</v>
      </c>
      <c r="D3331" s="53">
        <v>0</v>
      </c>
    </row>
    <row r="3332" spans="1:4">
      <c r="A3332" s="15">
        <v>2519059210</v>
      </c>
      <c r="B3332" s="16" t="s">
        <v>1638</v>
      </c>
      <c r="C3332" s="53">
        <v>0</v>
      </c>
      <c r="D3332" s="53">
        <v>0</v>
      </c>
    </row>
    <row r="3333" spans="1:4">
      <c r="A3333" s="15">
        <v>2519059212</v>
      </c>
      <c r="B3333" s="16" t="s">
        <v>1639</v>
      </c>
      <c r="C3333" s="53">
        <v>-880356</v>
      </c>
      <c r="D3333" s="53">
        <v>0</v>
      </c>
    </row>
    <row r="3334" spans="1:4">
      <c r="A3334" s="15">
        <v>2519059216</v>
      </c>
      <c r="B3334" s="16" t="s">
        <v>1640</v>
      </c>
      <c r="C3334" s="53">
        <v>-18223</v>
      </c>
      <c r="D3334" s="53">
        <v>0</v>
      </c>
    </row>
    <row r="3335" spans="1:4">
      <c r="A3335" s="15">
        <v>2519059217</v>
      </c>
      <c r="B3335" s="16" t="s">
        <v>1641</v>
      </c>
      <c r="C3335" s="53">
        <v>-2775</v>
      </c>
      <c r="D3335" s="53">
        <v>0</v>
      </c>
    </row>
    <row r="3336" spans="1:4">
      <c r="A3336" s="15">
        <v>2519059218</v>
      </c>
      <c r="B3336" s="16" t="s">
        <v>1642</v>
      </c>
      <c r="C3336" s="53">
        <v>-356952457</v>
      </c>
      <c r="D3336" s="53">
        <v>0</v>
      </c>
    </row>
    <row r="3337" spans="1:4">
      <c r="A3337" s="15">
        <v>2519059299</v>
      </c>
      <c r="B3337" s="16" t="s">
        <v>2137</v>
      </c>
      <c r="C3337" s="53">
        <v>0</v>
      </c>
      <c r="D3337" s="53">
        <v>0</v>
      </c>
    </row>
    <row r="3338" spans="1:4">
      <c r="A3338" s="15">
        <v>2519059375</v>
      </c>
      <c r="B3338" s="16" t="s">
        <v>1643</v>
      </c>
      <c r="C3338" s="53">
        <v>-21112254969</v>
      </c>
      <c r="D3338" s="53">
        <v>0</v>
      </c>
    </row>
    <row r="3339" spans="1:4">
      <c r="A3339" s="15">
        <v>2519059411</v>
      </c>
      <c r="B3339" s="16" t="s">
        <v>1644</v>
      </c>
      <c r="C3339" s="53">
        <v>-8644213</v>
      </c>
      <c r="D3339" s="53">
        <v>0</v>
      </c>
    </row>
    <row r="3340" spans="1:4">
      <c r="A3340" s="15">
        <v>2519059551</v>
      </c>
      <c r="B3340" s="16" t="s">
        <v>1645</v>
      </c>
      <c r="C3340" s="53">
        <v>-4183427</v>
      </c>
      <c r="D3340" s="53">
        <v>0</v>
      </c>
    </row>
    <row r="3341" spans="1:4">
      <c r="A3341" s="15">
        <v>2519059603</v>
      </c>
      <c r="B3341" s="16" t="s">
        <v>1646</v>
      </c>
      <c r="C3341" s="53">
        <v>-86453379</v>
      </c>
      <c r="D3341" s="53">
        <v>0</v>
      </c>
    </row>
    <row r="3342" spans="1:4">
      <c r="A3342" s="15">
        <v>2519059609</v>
      </c>
      <c r="B3342" s="16" t="s">
        <v>1647</v>
      </c>
      <c r="C3342" s="53">
        <v>-1302521</v>
      </c>
      <c r="D3342" s="53">
        <v>0</v>
      </c>
    </row>
    <row r="3343" spans="1:4">
      <c r="A3343" s="15">
        <v>2519059612</v>
      </c>
      <c r="B3343" s="16" t="s">
        <v>1648</v>
      </c>
      <c r="C3343" s="53">
        <v>-599935841</v>
      </c>
      <c r="D3343" s="53">
        <v>0</v>
      </c>
    </row>
    <row r="3344" spans="1:4">
      <c r="A3344" s="15">
        <v>2519059617</v>
      </c>
      <c r="B3344" s="16" t="s">
        <v>1649</v>
      </c>
      <c r="C3344" s="53">
        <v>-10479875</v>
      </c>
      <c r="D3344" s="53">
        <v>0</v>
      </c>
    </row>
    <row r="3345" spans="1:4">
      <c r="A3345" s="15">
        <v>2519059619</v>
      </c>
      <c r="B3345" s="16" t="s">
        <v>3268</v>
      </c>
      <c r="C3345" s="53">
        <v>0</v>
      </c>
      <c r="D3345" s="53">
        <v>0</v>
      </c>
    </row>
    <row r="3346" spans="1:4">
      <c r="A3346" s="15">
        <v>2519059702</v>
      </c>
      <c r="B3346" s="16" t="s">
        <v>3739</v>
      </c>
      <c r="C3346" s="53">
        <v>-1539274</v>
      </c>
      <c r="D3346" s="53">
        <v>0</v>
      </c>
    </row>
    <row r="3347" spans="1:4">
      <c r="A3347" s="15">
        <v>2519059703</v>
      </c>
      <c r="B3347" s="16" t="s">
        <v>3740</v>
      </c>
      <c r="C3347" s="53">
        <v>0</v>
      </c>
      <c r="D3347" s="53">
        <v>0</v>
      </c>
    </row>
    <row r="3348" spans="1:4">
      <c r="A3348" s="15">
        <v>2519059711</v>
      </c>
      <c r="B3348" s="16" t="s">
        <v>3407</v>
      </c>
      <c r="C3348" s="53">
        <v>-3480370</v>
      </c>
      <c r="D3348" s="53">
        <v>0</v>
      </c>
    </row>
    <row r="3349" spans="1:4">
      <c r="A3349" s="15">
        <v>2519059720</v>
      </c>
      <c r="B3349" s="16" t="s">
        <v>4581</v>
      </c>
      <c r="C3349" s="53">
        <v>-4824478</v>
      </c>
      <c r="D3349" s="53">
        <v>0</v>
      </c>
    </row>
    <row r="3350" spans="1:4">
      <c r="A3350" s="15">
        <v>2519059721</v>
      </c>
      <c r="B3350" s="16" t="s">
        <v>3741</v>
      </c>
      <c r="C3350" s="53">
        <v>-1077682</v>
      </c>
      <c r="D3350" s="53">
        <v>0</v>
      </c>
    </row>
    <row r="3351" spans="1:4">
      <c r="A3351" s="15">
        <v>2519059722</v>
      </c>
      <c r="B3351" s="16" t="s">
        <v>5122</v>
      </c>
      <c r="C3351" s="53">
        <v>-33000</v>
      </c>
      <c r="D3351" s="53">
        <v>0</v>
      </c>
    </row>
    <row r="3352" spans="1:4">
      <c r="A3352" s="15">
        <v>2519059723</v>
      </c>
      <c r="B3352" s="16" t="s">
        <v>3269</v>
      </c>
      <c r="C3352" s="53">
        <v>-4690945</v>
      </c>
      <c r="D3352" s="53">
        <v>0</v>
      </c>
    </row>
    <row r="3353" spans="1:4">
      <c r="A3353" s="15">
        <v>2519059725</v>
      </c>
      <c r="B3353" s="16" t="s">
        <v>3270</v>
      </c>
      <c r="C3353" s="53">
        <v>-177228</v>
      </c>
      <c r="D3353" s="53">
        <v>0</v>
      </c>
    </row>
    <row r="3354" spans="1:4">
      <c r="A3354" s="15">
        <v>2519059731</v>
      </c>
      <c r="B3354" s="16" t="s">
        <v>4430</v>
      </c>
      <c r="C3354" s="53">
        <v>-237947189</v>
      </c>
      <c r="D3354" s="53">
        <v>0</v>
      </c>
    </row>
    <row r="3355" spans="1:4">
      <c r="A3355" s="15">
        <v>2519059732</v>
      </c>
      <c r="B3355" s="16" t="s">
        <v>4431</v>
      </c>
      <c r="C3355" s="53">
        <v>-120058355</v>
      </c>
      <c r="D3355" s="53">
        <v>0</v>
      </c>
    </row>
    <row r="3356" spans="1:4">
      <c r="A3356" s="15">
        <v>2519059733</v>
      </c>
      <c r="B3356" s="16" t="s">
        <v>4432</v>
      </c>
      <c r="C3356" s="53">
        <v>-1288587369</v>
      </c>
      <c r="D3356" s="53">
        <v>0</v>
      </c>
    </row>
    <row r="3357" spans="1:4">
      <c r="A3357" s="15">
        <v>2519059734</v>
      </c>
      <c r="B3357" s="16" t="s">
        <v>4760</v>
      </c>
      <c r="C3357" s="53">
        <v>-241397</v>
      </c>
      <c r="D3357" s="53">
        <v>0</v>
      </c>
    </row>
    <row r="3358" spans="1:4">
      <c r="A3358" s="15">
        <v>2519059738</v>
      </c>
      <c r="B3358" s="16" t="s">
        <v>1650</v>
      </c>
      <c r="C3358" s="53">
        <v>-10737706</v>
      </c>
      <c r="D3358" s="53">
        <v>0</v>
      </c>
    </row>
    <row r="3359" spans="1:4">
      <c r="A3359" s="15">
        <v>2519059739</v>
      </c>
      <c r="B3359" s="16" t="s">
        <v>1651</v>
      </c>
      <c r="C3359" s="53">
        <v>-785628</v>
      </c>
      <c r="D3359" s="53">
        <v>0</v>
      </c>
    </row>
    <row r="3360" spans="1:4">
      <c r="A3360" s="15">
        <v>2519059746</v>
      </c>
      <c r="B3360" s="16" t="s">
        <v>3467</v>
      </c>
      <c r="C3360" s="53">
        <v>-16740372</v>
      </c>
      <c r="D3360" s="53">
        <v>0</v>
      </c>
    </row>
    <row r="3361" spans="1:4">
      <c r="A3361" s="15">
        <v>2519059748</v>
      </c>
      <c r="B3361" s="16" t="s">
        <v>3742</v>
      </c>
      <c r="C3361" s="53">
        <v>-1402500</v>
      </c>
      <c r="D3361" s="53">
        <v>0</v>
      </c>
    </row>
    <row r="3362" spans="1:4">
      <c r="A3362" s="15">
        <v>2519059749</v>
      </c>
      <c r="B3362" s="16" t="s">
        <v>1652</v>
      </c>
      <c r="C3362" s="53">
        <v>-25738036</v>
      </c>
      <c r="D3362" s="53">
        <v>0</v>
      </c>
    </row>
    <row r="3363" spans="1:4">
      <c r="A3363" s="15">
        <v>2519059761</v>
      </c>
      <c r="B3363" s="16" t="s">
        <v>1653</v>
      </c>
      <c r="C3363" s="53">
        <v>-109085494</v>
      </c>
      <c r="D3363" s="53">
        <v>0</v>
      </c>
    </row>
    <row r="3364" spans="1:4">
      <c r="A3364" s="15">
        <v>2519059762</v>
      </c>
      <c r="B3364" s="16" t="s">
        <v>1654</v>
      </c>
      <c r="C3364" s="53">
        <v>-1373665821</v>
      </c>
      <c r="D3364" s="53">
        <v>0</v>
      </c>
    </row>
    <row r="3365" spans="1:4">
      <c r="A3365" s="15">
        <v>2519059769</v>
      </c>
      <c r="B3365" s="16" t="s">
        <v>4582</v>
      </c>
      <c r="C3365" s="53">
        <v>0</v>
      </c>
      <c r="D3365" s="53">
        <v>0</v>
      </c>
    </row>
    <row r="3366" spans="1:4">
      <c r="A3366" s="15">
        <v>2519059771</v>
      </c>
      <c r="B3366" s="16" t="s">
        <v>4761</v>
      </c>
      <c r="C3366" s="53">
        <v>0</v>
      </c>
      <c r="D3366" s="53">
        <v>0</v>
      </c>
    </row>
    <row r="3367" spans="1:4">
      <c r="A3367" s="15">
        <v>2519059772</v>
      </c>
      <c r="B3367" s="16" t="s">
        <v>4433</v>
      </c>
      <c r="C3367" s="53">
        <v>0</v>
      </c>
      <c r="D3367" s="53">
        <v>0</v>
      </c>
    </row>
    <row r="3368" spans="1:4">
      <c r="A3368" s="15">
        <v>2519059775</v>
      </c>
      <c r="B3368" s="16" t="s">
        <v>4434</v>
      </c>
      <c r="C3368" s="53">
        <v>0</v>
      </c>
      <c r="D3368" s="53">
        <v>0</v>
      </c>
    </row>
    <row r="3369" spans="1:4">
      <c r="A3369" s="15">
        <v>2519059778</v>
      </c>
      <c r="B3369" s="16" t="s">
        <v>4583</v>
      </c>
      <c r="C3369" s="53">
        <v>0</v>
      </c>
      <c r="D3369" s="53">
        <v>0</v>
      </c>
    </row>
    <row r="3370" spans="1:4">
      <c r="A3370" s="15">
        <v>2519059780</v>
      </c>
      <c r="B3370" s="16" t="s">
        <v>3158</v>
      </c>
      <c r="C3370" s="53">
        <v>-1358238</v>
      </c>
      <c r="D3370" s="53">
        <v>0</v>
      </c>
    </row>
    <row r="3371" spans="1:4">
      <c r="A3371" s="15">
        <v>2519059782</v>
      </c>
      <c r="B3371" s="16" t="s">
        <v>5125</v>
      </c>
      <c r="C3371" s="53">
        <v>0</v>
      </c>
      <c r="D3371" s="53">
        <v>0</v>
      </c>
    </row>
    <row r="3372" spans="1:4">
      <c r="A3372" s="15">
        <v>2519059783</v>
      </c>
      <c r="B3372" s="16" t="s">
        <v>3743</v>
      </c>
      <c r="C3372" s="53">
        <v>-702050090</v>
      </c>
      <c r="D3372" s="53">
        <v>0</v>
      </c>
    </row>
    <row r="3373" spans="1:4">
      <c r="A3373" s="15">
        <v>2519059786</v>
      </c>
      <c r="B3373" s="16" t="s">
        <v>4762</v>
      </c>
      <c r="C3373" s="53">
        <v>0</v>
      </c>
      <c r="D3373" s="53">
        <v>0</v>
      </c>
    </row>
    <row r="3374" spans="1:4">
      <c r="A3374" s="15">
        <v>2519059790</v>
      </c>
      <c r="B3374" s="16" t="s">
        <v>1655</v>
      </c>
      <c r="C3374" s="53">
        <v>-204379216</v>
      </c>
      <c r="D3374" s="53">
        <v>0</v>
      </c>
    </row>
    <row r="3375" spans="1:4">
      <c r="A3375" s="15">
        <v>2519059793</v>
      </c>
      <c r="B3375" s="16" t="s">
        <v>1054</v>
      </c>
      <c r="C3375" s="53">
        <v>-273179342</v>
      </c>
      <c r="D3375" s="53">
        <v>0</v>
      </c>
    </row>
    <row r="3376" spans="1:4">
      <c r="A3376" s="15">
        <v>2519059797</v>
      </c>
      <c r="B3376" s="16" t="s">
        <v>3626</v>
      </c>
      <c r="C3376" s="53">
        <v>39142110</v>
      </c>
      <c r="D3376" s="53">
        <v>0</v>
      </c>
    </row>
    <row r="3377" spans="1:4">
      <c r="A3377" s="15">
        <v>2519059798</v>
      </c>
      <c r="B3377" s="16" t="s">
        <v>4763</v>
      </c>
      <c r="C3377" s="53">
        <v>85027730</v>
      </c>
      <c r="D3377" s="53">
        <v>0</v>
      </c>
    </row>
    <row r="3378" spans="1:4">
      <c r="A3378" s="15">
        <v>2519059804</v>
      </c>
      <c r="B3378" s="16" t="s">
        <v>1656</v>
      </c>
      <c r="C3378" s="53">
        <v>-1030795571</v>
      </c>
      <c r="D3378" s="53">
        <v>0</v>
      </c>
    </row>
    <row r="3379" spans="1:4">
      <c r="A3379" s="15">
        <v>2519059806</v>
      </c>
      <c r="B3379" s="16" t="s">
        <v>1657</v>
      </c>
      <c r="C3379" s="53">
        <v>-299046365</v>
      </c>
      <c r="D3379" s="53">
        <v>0</v>
      </c>
    </row>
    <row r="3380" spans="1:4">
      <c r="A3380" s="87">
        <v>2519059807</v>
      </c>
      <c r="B3380" s="88" t="s">
        <v>5033</v>
      </c>
      <c r="C3380" s="53">
        <v>0</v>
      </c>
      <c r="D3380" s="53">
        <v>0</v>
      </c>
    </row>
    <row r="3381" spans="1:4">
      <c r="A3381" s="15">
        <v>2519059809</v>
      </c>
      <c r="B3381" s="16" t="s">
        <v>4435</v>
      </c>
      <c r="C3381" s="53">
        <v>0</v>
      </c>
      <c r="D3381" s="53">
        <v>0</v>
      </c>
    </row>
    <row r="3382" spans="1:4">
      <c r="A3382" s="15">
        <v>2519059830</v>
      </c>
      <c r="B3382" s="16" t="s">
        <v>1658</v>
      </c>
      <c r="C3382" s="53">
        <v>-25408028</v>
      </c>
      <c r="D3382" s="53">
        <v>0</v>
      </c>
    </row>
    <row r="3383" spans="1:4">
      <c r="A3383" s="15">
        <v>2519059875</v>
      </c>
      <c r="B3383" s="16" t="s">
        <v>1659</v>
      </c>
      <c r="C3383" s="53">
        <v>-24350070379</v>
      </c>
      <c r="D3383" s="53">
        <v>0</v>
      </c>
    </row>
    <row r="3384" spans="1:4">
      <c r="A3384" s="15">
        <v>2519101000</v>
      </c>
      <c r="B3384" s="16" t="s">
        <v>1660</v>
      </c>
      <c r="C3384" s="53">
        <v>-98215480</v>
      </c>
      <c r="D3384" s="53">
        <v>0</v>
      </c>
    </row>
    <row r="3385" spans="1:4">
      <c r="A3385" s="15">
        <v>2519109130</v>
      </c>
      <c r="B3385" s="16" t="s">
        <v>1661</v>
      </c>
      <c r="C3385" s="53">
        <v>-2248815964</v>
      </c>
      <c r="D3385" s="53">
        <v>0</v>
      </c>
    </row>
    <row r="3386" spans="1:4">
      <c r="A3386" s="15">
        <v>2519109132</v>
      </c>
      <c r="B3386" s="16" t="s">
        <v>1662</v>
      </c>
      <c r="C3386" s="53">
        <v>-57893580854</v>
      </c>
      <c r="D3386" s="53">
        <v>0</v>
      </c>
    </row>
    <row r="3387" spans="1:4">
      <c r="A3387" s="15">
        <v>2519251000</v>
      </c>
      <c r="B3387" s="16" t="s">
        <v>2138</v>
      </c>
      <c r="C3387" s="53">
        <v>-294352</v>
      </c>
      <c r="D3387" s="53">
        <v>0</v>
      </c>
    </row>
    <row r="3388" spans="1:4">
      <c r="A3388" s="15">
        <v>2519451240</v>
      </c>
      <c r="B3388" s="16" t="s">
        <v>323</v>
      </c>
      <c r="C3388" s="53">
        <v>-4161836312</v>
      </c>
      <c r="D3388" s="53">
        <v>0</v>
      </c>
    </row>
    <row r="3389" spans="1:4">
      <c r="A3389" s="15">
        <v>2519951001</v>
      </c>
      <c r="B3389" s="16" t="s">
        <v>375</v>
      </c>
      <c r="C3389" s="53">
        <v>-11108</v>
      </c>
      <c r="D3389" s="53">
        <v>0</v>
      </c>
    </row>
    <row r="3390" spans="1:4">
      <c r="A3390" s="15">
        <v>2519951002</v>
      </c>
      <c r="B3390" s="16" t="s">
        <v>324</v>
      </c>
      <c r="C3390" s="53">
        <v>-21450723400</v>
      </c>
      <c r="D3390" s="53">
        <v>0</v>
      </c>
    </row>
    <row r="3391" spans="1:4">
      <c r="A3391" s="15">
        <v>2519951003</v>
      </c>
      <c r="B3391" s="16" t="s">
        <v>4764</v>
      </c>
      <c r="C3391" s="53">
        <v>0</v>
      </c>
      <c r="D3391" s="53">
        <v>0</v>
      </c>
    </row>
    <row r="3392" spans="1:4">
      <c r="A3392" s="15">
        <v>2519951005</v>
      </c>
      <c r="B3392" s="16" t="s">
        <v>5123</v>
      </c>
      <c r="C3392" s="53">
        <v>-4628600</v>
      </c>
      <c r="D3392" s="53">
        <v>0</v>
      </c>
    </row>
    <row r="3393" spans="1:4">
      <c r="A3393" s="15">
        <v>2519951007</v>
      </c>
      <c r="B3393" s="16" t="s">
        <v>5291</v>
      </c>
      <c r="C3393" s="53">
        <v>-15000</v>
      </c>
      <c r="D3393" s="53">
        <v>0</v>
      </c>
    </row>
    <row r="3394" spans="1:4">
      <c r="A3394" s="15">
        <v>2519951008</v>
      </c>
      <c r="B3394" s="16" t="s">
        <v>4436</v>
      </c>
      <c r="C3394" s="53">
        <v>-64982310</v>
      </c>
      <c r="D3394" s="53">
        <v>0</v>
      </c>
    </row>
    <row r="3395" spans="1:4">
      <c r="A3395" s="15">
        <v>2519951011</v>
      </c>
      <c r="B3395" s="16" t="s">
        <v>2139</v>
      </c>
      <c r="C3395" s="53">
        <v>-393617</v>
      </c>
      <c r="D3395" s="53">
        <v>0</v>
      </c>
    </row>
    <row r="3396" spans="1:4">
      <c r="A3396" s="15">
        <v>2519951013</v>
      </c>
      <c r="B3396" s="16" t="s">
        <v>5292</v>
      </c>
      <c r="C3396" s="53">
        <v>-400000</v>
      </c>
      <c r="D3396" s="53">
        <v>0</v>
      </c>
    </row>
    <row r="3397" spans="1:4">
      <c r="A3397" s="15">
        <v>2519951888</v>
      </c>
      <c r="B3397" s="16" t="s">
        <v>1663</v>
      </c>
      <c r="C3397" s="53">
        <v>-16967112</v>
      </c>
      <c r="D3397" s="53">
        <v>0</v>
      </c>
    </row>
    <row r="3398" spans="1:4">
      <c r="A3398" s="15">
        <v>2525001000</v>
      </c>
      <c r="B3398" s="16" t="s">
        <v>190</v>
      </c>
      <c r="C3398" s="53">
        <v>-70303029</v>
      </c>
      <c r="D3398" s="53">
        <v>0</v>
      </c>
    </row>
    <row r="3399" spans="1:4">
      <c r="A3399" s="15">
        <v>2525006000</v>
      </c>
      <c r="B3399" s="16" t="s">
        <v>190</v>
      </c>
      <c r="C3399" s="53">
        <v>70303029</v>
      </c>
      <c r="D3399" s="53">
        <v>0</v>
      </c>
    </row>
    <row r="3400" spans="1:4">
      <c r="A3400" s="15">
        <v>2529951000</v>
      </c>
      <c r="B3400" s="16" t="s">
        <v>2140</v>
      </c>
      <c r="C3400" s="53">
        <v>0</v>
      </c>
      <c r="D3400" s="53">
        <v>0</v>
      </c>
    </row>
    <row r="3401" spans="1:4">
      <c r="A3401" s="15">
        <v>2531009404</v>
      </c>
      <c r="B3401" s="16" t="s">
        <v>1664</v>
      </c>
      <c r="C3401" s="53">
        <v>-34415691</v>
      </c>
      <c r="D3401" s="53">
        <v>0</v>
      </c>
    </row>
    <row r="3402" spans="1:4">
      <c r="A3402" s="15">
        <v>2531009614</v>
      </c>
      <c r="B3402" s="16" t="s">
        <v>1665</v>
      </c>
      <c r="C3402" s="53">
        <v>603173046</v>
      </c>
      <c r="D3402" s="53">
        <v>0</v>
      </c>
    </row>
    <row r="3403" spans="1:4">
      <c r="A3403" s="15">
        <v>2531009616</v>
      </c>
      <c r="B3403" s="16" t="s">
        <v>1666</v>
      </c>
      <c r="C3403" s="53">
        <v>-8323542092</v>
      </c>
      <c r="D3403" s="53">
        <v>0</v>
      </c>
    </row>
    <row r="3404" spans="1:4">
      <c r="A3404" s="15">
        <v>2531009618</v>
      </c>
      <c r="B3404" s="16" t="s">
        <v>1667</v>
      </c>
      <c r="C3404" s="53">
        <v>-7758027340</v>
      </c>
      <c r="D3404" s="53">
        <v>0</v>
      </c>
    </row>
    <row r="3405" spans="1:4">
      <c r="A3405" s="15">
        <v>2531009622</v>
      </c>
      <c r="B3405" s="16" t="s">
        <v>1668</v>
      </c>
      <c r="C3405" s="53">
        <v>-159245764</v>
      </c>
      <c r="D3405" s="53">
        <v>0</v>
      </c>
    </row>
    <row r="3406" spans="1:4">
      <c r="A3406" s="15">
        <v>2531009624</v>
      </c>
      <c r="B3406" s="16" t="s">
        <v>3162</v>
      </c>
      <c r="C3406" s="53">
        <v>-395503795</v>
      </c>
      <c r="D3406" s="53">
        <v>0</v>
      </c>
    </row>
    <row r="3407" spans="1:4">
      <c r="A3407" s="15">
        <v>2545001000</v>
      </c>
      <c r="B3407" s="16" t="s">
        <v>310</v>
      </c>
      <c r="C3407" s="53">
        <v>0</v>
      </c>
      <c r="D3407" s="53">
        <v>0</v>
      </c>
    </row>
    <row r="3408" spans="1:4">
      <c r="A3408" s="15">
        <v>2545001020</v>
      </c>
      <c r="B3408" s="16" t="s">
        <v>1612</v>
      </c>
      <c r="C3408" s="53">
        <v>-73003805</v>
      </c>
      <c r="D3408" s="53">
        <v>0</v>
      </c>
    </row>
    <row r="3409" spans="1:4">
      <c r="A3409" s="15">
        <v>2545006000</v>
      </c>
      <c r="B3409" s="16" t="s">
        <v>310</v>
      </c>
      <c r="C3409" s="53">
        <v>0</v>
      </c>
      <c r="D3409" s="53">
        <v>0</v>
      </c>
    </row>
    <row r="3410" spans="1:4">
      <c r="A3410" s="15">
        <v>2545006018</v>
      </c>
      <c r="B3410" s="16" t="s">
        <v>1612</v>
      </c>
      <c r="C3410" s="53">
        <v>73003805</v>
      </c>
      <c r="D3410" s="53">
        <v>0</v>
      </c>
    </row>
    <row r="3411" spans="1:4">
      <c r="A3411" s="15">
        <v>2558001000</v>
      </c>
      <c r="B3411" s="16" t="s">
        <v>1669</v>
      </c>
      <c r="C3411" s="53">
        <v>-1273409611840</v>
      </c>
      <c r="D3411" s="53">
        <v>0</v>
      </c>
    </row>
    <row r="3412" spans="1:4">
      <c r="A3412" s="15">
        <v>2558001001</v>
      </c>
      <c r="B3412" s="16" t="s">
        <v>1670</v>
      </c>
      <c r="C3412" s="53">
        <v>0</v>
      </c>
      <c r="D3412" s="53">
        <v>0</v>
      </c>
    </row>
    <row r="3413" spans="1:4">
      <c r="A3413" s="15">
        <v>2590109040</v>
      </c>
      <c r="B3413" s="16" t="s">
        <v>1671</v>
      </c>
      <c r="C3413" s="53">
        <v>-166529775</v>
      </c>
      <c r="D3413" s="53">
        <v>0</v>
      </c>
    </row>
    <row r="3414" spans="1:4">
      <c r="A3414" s="15">
        <v>2590109050</v>
      </c>
      <c r="B3414" s="16" t="s">
        <v>1672</v>
      </c>
      <c r="C3414" s="53">
        <v>-22781171338</v>
      </c>
      <c r="D3414" s="53">
        <v>0</v>
      </c>
    </row>
    <row r="3415" spans="1:4">
      <c r="A3415" s="15">
        <v>2590109060</v>
      </c>
      <c r="B3415" s="16" t="s">
        <v>1673</v>
      </c>
      <c r="C3415" s="53">
        <v>-125212843</v>
      </c>
      <c r="D3415" s="53">
        <v>0</v>
      </c>
    </row>
    <row r="3416" spans="1:4">
      <c r="A3416" s="15">
        <v>2590109070</v>
      </c>
      <c r="B3416" s="16" t="s">
        <v>1674</v>
      </c>
      <c r="C3416" s="53">
        <v>-25945175</v>
      </c>
      <c r="D3416" s="53">
        <v>0</v>
      </c>
    </row>
    <row r="3417" spans="1:4">
      <c r="A3417" s="15">
        <v>2590109080</v>
      </c>
      <c r="B3417" s="16" t="s">
        <v>1675</v>
      </c>
      <c r="C3417" s="53">
        <v>-13152000</v>
      </c>
      <c r="D3417" s="53">
        <v>0</v>
      </c>
    </row>
    <row r="3418" spans="1:4">
      <c r="A3418" s="15">
        <v>2590109221</v>
      </c>
      <c r="B3418" s="16" t="s">
        <v>4765</v>
      </c>
      <c r="C3418" s="53">
        <v>-1966944</v>
      </c>
      <c r="D3418" s="53">
        <v>0</v>
      </c>
    </row>
    <row r="3419" spans="1:4">
      <c r="A3419" s="15">
        <v>2590109235</v>
      </c>
      <c r="B3419" s="16" t="s">
        <v>4766</v>
      </c>
      <c r="C3419" s="53">
        <v>0</v>
      </c>
      <c r="D3419" s="53">
        <v>0</v>
      </c>
    </row>
    <row r="3420" spans="1:4">
      <c r="A3420" s="15">
        <v>2590109241</v>
      </c>
      <c r="B3420" s="16" t="s">
        <v>1676</v>
      </c>
      <c r="C3420" s="53">
        <v>-53276083</v>
      </c>
      <c r="D3420" s="53">
        <v>0</v>
      </c>
    </row>
    <row r="3421" spans="1:4">
      <c r="A3421" s="15">
        <v>2590109255</v>
      </c>
      <c r="B3421" s="16" t="s">
        <v>3744</v>
      </c>
      <c r="C3421" s="53">
        <v>-254261</v>
      </c>
      <c r="D3421" s="53">
        <v>0</v>
      </c>
    </row>
    <row r="3422" spans="1:4">
      <c r="A3422" s="15">
        <v>2590659501</v>
      </c>
      <c r="B3422" s="16" t="s">
        <v>1677</v>
      </c>
      <c r="C3422" s="53">
        <v>-1025624483</v>
      </c>
      <c r="D3422" s="53">
        <v>0</v>
      </c>
    </row>
    <row r="3423" spans="1:4">
      <c r="A3423" s="15">
        <v>2590659502</v>
      </c>
      <c r="B3423" s="16" t="s">
        <v>1678</v>
      </c>
      <c r="C3423" s="53">
        <v>-25521863</v>
      </c>
      <c r="D3423" s="53">
        <v>0</v>
      </c>
    </row>
    <row r="3424" spans="1:4">
      <c r="A3424" s="15">
        <v>2590659504</v>
      </c>
      <c r="B3424" s="16" t="s">
        <v>1679</v>
      </c>
      <c r="C3424" s="53">
        <v>-223623</v>
      </c>
      <c r="D3424" s="53">
        <v>0</v>
      </c>
    </row>
    <row r="3425" spans="1:4">
      <c r="A3425" s="15">
        <v>2590659511</v>
      </c>
      <c r="B3425" s="16" t="s">
        <v>1680</v>
      </c>
      <c r="C3425" s="53">
        <v>-16162871</v>
      </c>
      <c r="D3425" s="53">
        <v>0</v>
      </c>
    </row>
    <row r="3426" spans="1:4">
      <c r="A3426" s="15">
        <v>2590659515</v>
      </c>
      <c r="B3426" s="16" t="s">
        <v>1681</v>
      </c>
      <c r="C3426" s="53">
        <v>-2037448082</v>
      </c>
      <c r="D3426" s="53">
        <v>0</v>
      </c>
    </row>
    <row r="3427" spans="1:4">
      <c r="A3427" s="15">
        <v>2590950011</v>
      </c>
      <c r="B3427" s="16" t="s">
        <v>4437</v>
      </c>
      <c r="C3427" s="53">
        <v>0</v>
      </c>
      <c r="D3427" s="53">
        <v>0</v>
      </c>
    </row>
    <row r="3428" spans="1:4">
      <c r="A3428" s="15">
        <v>2590950015</v>
      </c>
      <c r="B3428" s="16" t="s">
        <v>3468</v>
      </c>
      <c r="C3428" s="53">
        <v>-69837157406</v>
      </c>
      <c r="D3428" s="53">
        <v>0</v>
      </c>
    </row>
    <row r="3429" spans="1:4">
      <c r="A3429" s="15">
        <v>2590950016</v>
      </c>
      <c r="B3429" s="16" t="s">
        <v>4438</v>
      </c>
      <c r="C3429" s="53">
        <v>0</v>
      </c>
      <c r="D3429" s="53">
        <v>0</v>
      </c>
    </row>
    <row r="3430" spans="1:4">
      <c r="A3430" s="15">
        <v>2590950022</v>
      </c>
      <c r="B3430" s="16" t="s">
        <v>3745</v>
      </c>
      <c r="C3430" s="53">
        <v>-2488812</v>
      </c>
      <c r="D3430" s="53">
        <v>0</v>
      </c>
    </row>
    <row r="3431" spans="1:4">
      <c r="A3431" s="15">
        <v>2590950026</v>
      </c>
      <c r="B3431" s="16" t="s">
        <v>3469</v>
      </c>
      <c r="C3431" s="53">
        <v>-5917327328</v>
      </c>
      <c r="D3431" s="53">
        <v>0</v>
      </c>
    </row>
    <row r="3432" spans="1:4">
      <c r="A3432" s="15">
        <v>2590950040</v>
      </c>
      <c r="B3432" s="16" t="s">
        <v>5124</v>
      </c>
      <c r="C3432" s="53">
        <v>0</v>
      </c>
      <c r="D3432" s="53">
        <v>0</v>
      </c>
    </row>
    <row r="3433" spans="1:4">
      <c r="A3433" s="15">
        <v>2590950080</v>
      </c>
      <c r="B3433" s="16" t="s">
        <v>3470</v>
      </c>
      <c r="C3433" s="53">
        <v>0</v>
      </c>
      <c r="D3433" s="53">
        <v>0</v>
      </c>
    </row>
    <row r="3434" spans="1:4">
      <c r="A3434" s="15">
        <v>2590951000</v>
      </c>
      <c r="B3434" s="16" t="s">
        <v>3272</v>
      </c>
      <c r="C3434" s="53">
        <v>-1859356</v>
      </c>
      <c r="D3434" s="53">
        <v>0</v>
      </c>
    </row>
    <row r="3435" spans="1:4">
      <c r="A3435" s="15">
        <v>2590951001</v>
      </c>
      <c r="B3435" s="16" t="s">
        <v>325</v>
      </c>
      <c r="C3435" s="53">
        <v>-9724976</v>
      </c>
      <c r="D3435" s="53">
        <v>0</v>
      </c>
    </row>
    <row r="3436" spans="1:4">
      <c r="A3436" s="15">
        <v>2590951101</v>
      </c>
      <c r="B3436" s="16" t="s">
        <v>1682</v>
      </c>
      <c r="C3436" s="53">
        <v>-3984580426</v>
      </c>
      <c r="D3436" s="53">
        <v>0</v>
      </c>
    </row>
    <row r="3437" spans="1:4">
      <c r="A3437" s="15">
        <v>2590951102</v>
      </c>
      <c r="B3437" s="16" t="s">
        <v>1683</v>
      </c>
      <c r="C3437" s="53">
        <v>-4946288868</v>
      </c>
      <c r="D3437" s="53">
        <v>0</v>
      </c>
    </row>
    <row r="3438" spans="1:4">
      <c r="A3438" s="15">
        <v>2590951200</v>
      </c>
      <c r="B3438" s="16" t="s">
        <v>376</v>
      </c>
      <c r="C3438" s="53">
        <v>-4374046</v>
      </c>
      <c r="D3438" s="53">
        <v>0</v>
      </c>
    </row>
    <row r="3439" spans="1:4">
      <c r="A3439" s="15">
        <v>2590951201</v>
      </c>
      <c r="B3439" s="16" t="s">
        <v>1684</v>
      </c>
      <c r="C3439" s="53">
        <v>-6088509221</v>
      </c>
      <c r="D3439" s="53">
        <v>0</v>
      </c>
    </row>
    <row r="3440" spans="1:4">
      <c r="A3440" s="15">
        <v>2590951889</v>
      </c>
      <c r="B3440" s="16" t="s">
        <v>1685</v>
      </c>
      <c r="C3440" s="53">
        <v>-2116263</v>
      </c>
      <c r="D3440" s="53">
        <v>0</v>
      </c>
    </row>
    <row r="3441" spans="1:4">
      <c r="A3441" s="15">
        <v>2590959003</v>
      </c>
      <c r="B3441" s="16" t="s">
        <v>3471</v>
      </c>
      <c r="C3441" s="53">
        <v>0</v>
      </c>
      <c r="D3441" s="53">
        <v>0</v>
      </c>
    </row>
    <row r="3442" spans="1:4">
      <c r="A3442" s="15">
        <v>2590959004</v>
      </c>
      <c r="B3442" s="16" t="s">
        <v>1686</v>
      </c>
      <c r="C3442" s="53">
        <v>-800023098</v>
      </c>
      <c r="D3442" s="53">
        <v>0</v>
      </c>
    </row>
    <row r="3443" spans="1:4">
      <c r="A3443" s="15">
        <v>2590959005</v>
      </c>
      <c r="B3443" s="16" t="s">
        <v>1686</v>
      </c>
      <c r="C3443" s="53">
        <v>-731536</v>
      </c>
      <c r="D3443" s="53">
        <v>0</v>
      </c>
    </row>
    <row r="3444" spans="1:4">
      <c r="A3444" s="15">
        <v>2590959008</v>
      </c>
      <c r="B3444" s="16" t="s">
        <v>3472</v>
      </c>
      <c r="C3444" s="53">
        <v>0</v>
      </c>
      <c r="D3444" s="53">
        <v>0</v>
      </c>
    </row>
    <row r="3445" spans="1:4">
      <c r="A3445" s="15">
        <v>2590959010</v>
      </c>
      <c r="B3445" s="16" t="s">
        <v>1686</v>
      </c>
      <c r="C3445" s="53">
        <v>-9099697810</v>
      </c>
      <c r="D3445" s="53">
        <v>0</v>
      </c>
    </row>
    <row r="3446" spans="1:4">
      <c r="A3446" s="15">
        <v>2590959011</v>
      </c>
      <c r="B3446" s="16" t="s">
        <v>1619</v>
      </c>
      <c r="C3446" s="53">
        <v>0</v>
      </c>
      <c r="D3446" s="53">
        <v>0</v>
      </c>
    </row>
    <row r="3447" spans="1:4">
      <c r="A3447" s="15">
        <v>2590959012</v>
      </c>
      <c r="B3447" s="16" t="s">
        <v>1687</v>
      </c>
      <c r="C3447" s="53">
        <v>0</v>
      </c>
      <c r="D3447" s="53">
        <v>0</v>
      </c>
    </row>
    <row r="3448" spans="1:4">
      <c r="A3448" s="15">
        <v>2590959013</v>
      </c>
      <c r="B3448" s="16" t="s">
        <v>4767</v>
      </c>
      <c r="C3448" s="53">
        <v>-61915842</v>
      </c>
      <c r="D3448" s="53">
        <v>0</v>
      </c>
    </row>
    <row r="3449" spans="1:4">
      <c r="A3449" s="15">
        <v>2590959014</v>
      </c>
      <c r="B3449" s="16" t="s">
        <v>3473</v>
      </c>
      <c r="C3449" s="53">
        <v>0</v>
      </c>
      <c r="D3449" s="53">
        <v>0</v>
      </c>
    </row>
    <row r="3450" spans="1:4">
      <c r="A3450" s="15">
        <v>2590959015</v>
      </c>
      <c r="B3450" s="16" t="s">
        <v>3746</v>
      </c>
      <c r="C3450" s="53">
        <v>-2422207882</v>
      </c>
      <c r="D3450" s="53">
        <v>0</v>
      </c>
    </row>
    <row r="3451" spans="1:4">
      <c r="A3451" s="15">
        <v>2590959020</v>
      </c>
      <c r="B3451" s="16" t="s">
        <v>1686</v>
      </c>
      <c r="C3451" s="53">
        <v>-31472460</v>
      </c>
      <c r="D3451" s="53">
        <v>0</v>
      </c>
    </row>
    <row r="3452" spans="1:4">
      <c r="A3452" s="15">
        <v>2590959030</v>
      </c>
      <c r="B3452" s="16" t="s">
        <v>1686</v>
      </c>
      <c r="C3452" s="53">
        <v>0</v>
      </c>
      <c r="D3452" s="53">
        <v>0</v>
      </c>
    </row>
    <row r="3453" spans="1:4">
      <c r="A3453" s="15">
        <v>2590959040</v>
      </c>
      <c r="B3453" s="16" t="s">
        <v>1686</v>
      </c>
      <c r="C3453" s="53">
        <v>-173024987700</v>
      </c>
      <c r="D3453" s="53">
        <v>0</v>
      </c>
    </row>
    <row r="3454" spans="1:4">
      <c r="A3454" s="15">
        <v>2590959042</v>
      </c>
      <c r="B3454" s="16" t="s">
        <v>1688</v>
      </c>
      <c r="C3454" s="53">
        <v>0</v>
      </c>
      <c r="D3454" s="53">
        <v>0</v>
      </c>
    </row>
    <row r="3455" spans="1:4">
      <c r="A3455" s="15">
        <v>2590959045</v>
      </c>
      <c r="B3455" s="16" t="s">
        <v>4439</v>
      </c>
      <c r="C3455" s="53">
        <v>-5522225754</v>
      </c>
      <c r="D3455" s="53">
        <v>0</v>
      </c>
    </row>
    <row r="3456" spans="1:4">
      <c r="A3456" s="15">
        <v>2590959047</v>
      </c>
      <c r="B3456" s="16" t="s">
        <v>1689</v>
      </c>
      <c r="C3456" s="53">
        <v>-19212440757</v>
      </c>
      <c r="D3456" s="53">
        <v>0</v>
      </c>
    </row>
    <row r="3457" spans="1:4">
      <c r="A3457" s="15">
        <v>2590959049</v>
      </c>
      <c r="B3457" s="16" t="s">
        <v>1690</v>
      </c>
      <c r="C3457" s="53">
        <v>-21184538</v>
      </c>
      <c r="D3457" s="53">
        <v>0</v>
      </c>
    </row>
    <row r="3458" spans="1:4">
      <c r="A3458" s="15">
        <v>2590959055</v>
      </c>
      <c r="B3458" s="16" t="s">
        <v>5235</v>
      </c>
      <c r="C3458" s="53">
        <v>-13124152649</v>
      </c>
      <c r="D3458" s="53">
        <v>0</v>
      </c>
    </row>
    <row r="3459" spans="1:4">
      <c r="A3459" s="15">
        <v>2590959085</v>
      </c>
      <c r="B3459" s="16" t="s">
        <v>4440</v>
      </c>
      <c r="C3459" s="53">
        <v>0</v>
      </c>
      <c r="D3459" s="53">
        <v>0</v>
      </c>
    </row>
    <row r="3460" spans="1:4">
      <c r="A3460" s="15">
        <v>2590959086</v>
      </c>
      <c r="B3460" s="16" t="s">
        <v>1691</v>
      </c>
      <c r="C3460" s="53">
        <v>-2627554352</v>
      </c>
      <c r="D3460" s="53">
        <v>0</v>
      </c>
    </row>
    <row r="3461" spans="1:4">
      <c r="A3461" s="15">
        <v>2590959087</v>
      </c>
      <c r="B3461" s="16" t="s">
        <v>1692</v>
      </c>
      <c r="C3461" s="53">
        <v>-24506332792</v>
      </c>
      <c r="D3461" s="53">
        <v>0</v>
      </c>
    </row>
    <row r="3462" spans="1:4">
      <c r="A3462" s="15">
        <v>2590959099</v>
      </c>
      <c r="B3462" s="16" t="s">
        <v>1693</v>
      </c>
      <c r="C3462" s="53">
        <v>-18337629</v>
      </c>
      <c r="D3462" s="53">
        <v>0</v>
      </c>
    </row>
    <row r="3463" spans="1:4">
      <c r="A3463" s="15">
        <v>2590959115</v>
      </c>
      <c r="B3463" s="16" t="s">
        <v>1686</v>
      </c>
      <c r="C3463" s="53">
        <v>-10623088634</v>
      </c>
      <c r="D3463" s="53">
        <v>0</v>
      </c>
    </row>
    <row r="3464" spans="1:4">
      <c r="A3464" s="15">
        <v>2590959122</v>
      </c>
      <c r="B3464" s="16" t="s">
        <v>1694</v>
      </c>
      <c r="C3464" s="53">
        <v>-2506300841</v>
      </c>
      <c r="D3464" s="53">
        <v>0</v>
      </c>
    </row>
    <row r="3465" spans="1:4">
      <c r="A3465" s="15">
        <v>2590959123</v>
      </c>
      <c r="B3465" s="16" t="s">
        <v>2141</v>
      </c>
      <c r="C3465" s="53">
        <v>-16778978</v>
      </c>
      <c r="D3465" s="53">
        <v>0</v>
      </c>
    </row>
    <row r="3466" spans="1:4">
      <c r="A3466" s="15">
        <v>2590959135</v>
      </c>
      <c r="B3466" s="16" t="s">
        <v>1695</v>
      </c>
      <c r="C3466" s="53">
        <v>-561670397</v>
      </c>
      <c r="D3466" s="53">
        <v>0</v>
      </c>
    </row>
    <row r="3467" spans="1:4">
      <c r="A3467" s="15">
        <v>2590959136</v>
      </c>
      <c r="B3467" s="16" t="s">
        <v>1696</v>
      </c>
      <c r="C3467" s="53">
        <v>-28666742</v>
      </c>
      <c r="D3467" s="53">
        <v>0</v>
      </c>
    </row>
    <row r="3468" spans="1:4">
      <c r="A3468" s="15">
        <v>2590959142</v>
      </c>
      <c r="B3468" s="16" t="s">
        <v>4441</v>
      </c>
      <c r="C3468" s="53">
        <v>0</v>
      </c>
      <c r="D3468" s="53">
        <v>0</v>
      </c>
    </row>
    <row r="3469" spans="1:4">
      <c r="A3469" s="15">
        <v>2590959184</v>
      </c>
      <c r="B3469" s="16" t="s">
        <v>4442</v>
      </c>
      <c r="C3469" s="53">
        <v>5864500</v>
      </c>
      <c r="D3469" s="53">
        <v>0</v>
      </c>
    </row>
    <row r="3470" spans="1:4">
      <c r="A3470" s="15">
        <v>2590959210</v>
      </c>
      <c r="B3470" s="16" t="s">
        <v>3474</v>
      </c>
      <c r="C3470" s="53">
        <v>0</v>
      </c>
      <c r="D3470" s="53">
        <v>0</v>
      </c>
    </row>
    <row r="3471" spans="1:4">
      <c r="A3471" s="15">
        <v>2590959216</v>
      </c>
      <c r="B3471" s="16" t="s">
        <v>4584</v>
      </c>
      <c r="C3471" s="53">
        <v>0</v>
      </c>
      <c r="D3471" s="53">
        <v>0</v>
      </c>
    </row>
    <row r="3472" spans="1:4">
      <c r="A3472" s="15">
        <v>2590959221</v>
      </c>
      <c r="B3472" s="16" t="s">
        <v>5112</v>
      </c>
      <c r="C3472" s="53">
        <v>-160895879</v>
      </c>
      <c r="D3472" s="53">
        <v>0</v>
      </c>
    </row>
    <row r="3473" spans="1:4">
      <c r="A3473" s="15">
        <v>2590959401</v>
      </c>
      <c r="B3473" s="16" t="s">
        <v>1697</v>
      </c>
      <c r="C3473" s="53">
        <v>-26275345416</v>
      </c>
      <c r="D3473" s="53">
        <v>0</v>
      </c>
    </row>
    <row r="3474" spans="1:4">
      <c r="A3474" s="15">
        <v>2590959403</v>
      </c>
      <c r="B3474" s="16" t="s">
        <v>1698</v>
      </c>
      <c r="C3474" s="53">
        <v>-276026837</v>
      </c>
      <c r="D3474" s="53">
        <v>0</v>
      </c>
    </row>
    <row r="3475" spans="1:4">
      <c r="A3475" s="15">
        <v>2590959405</v>
      </c>
      <c r="B3475" s="16" t="s">
        <v>1699</v>
      </c>
      <c r="C3475" s="53">
        <v>-351322855</v>
      </c>
      <c r="D3475" s="53">
        <v>0</v>
      </c>
    </row>
    <row r="3476" spans="1:4">
      <c r="A3476" s="15">
        <v>2590959407</v>
      </c>
      <c r="B3476" s="16" t="s">
        <v>1700</v>
      </c>
      <c r="C3476" s="53">
        <v>-142122360</v>
      </c>
      <c r="D3476" s="53">
        <v>0</v>
      </c>
    </row>
    <row r="3477" spans="1:4">
      <c r="A3477" s="15">
        <v>2590959408</v>
      </c>
      <c r="B3477" s="16" t="s">
        <v>1701</v>
      </c>
      <c r="C3477" s="53">
        <v>-5695883</v>
      </c>
      <c r="D3477" s="53">
        <v>0</v>
      </c>
    </row>
    <row r="3478" spans="1:4">
      <c r="A3478" s="15">
        <v>2590959411</v>
      </c>
      <c r="B3478" s="16" t="s">
        <v>1702</v>
      </c>
      <c r="C3478" s="53">
        <v>-2842979660</v>
      </c>
      <c r="D3478" s="53">
        <v>0</v>
      </c>
    </row>
    <row r="3479" spans="1:4">
      <c r="A3479" s="15">
        <v>2590959415</v>
      </c>
      <c r="B3479" s="16" t="s">
        <v>1703</v>
      </c>
      <c r="C3479" s="53">
        <v>-447707712</v>
      </c>
      <c r="D3479" s="53">
        <v>0</v>
      </c>
    </row>
    <row r="3480" spans="1:4">
      <c r="A3480" s="15">
        <v>2590959416</v>
      </c>
      <c r="B3480" s="16" t="s">
        <v>1704</v>
      </c>
      <c r="C3480" s="53">
        <v>-20652190555</v>
      </c>
      <c r="D3480" s="53">
        <v>0</v>
      </c>
    </row>
    <row r="3481" spans="1:4">
      <c r="A3481" s="15">
        <v>2590959419</v>
      </c>
      <c r="B3481" s="16" t="s">
        <v>1705</v>
      </c>
      <c r="C3481" s="53">
        <v>-202876691</v>
      </c>
      <c r="D3481" s="53">
        <v>0</v>
      </c>
    </row>
    <row r="3482" spans="1:4">
      <c r="A3482" s="15">
        <v>2590959420</v>
      </c>
      <c r="B3482" s="16" t="s">
        <v>1706</v>
      </c>
      <c r="C3482" s="53">
        <v>0</v>
      </c>
      <c r="D3482" s="53">
        <v>0</v>
      </c>
    </row>
    <row r="3483" spans="1:4">
      <c r="A3483" s="15">
        <v>2590959425</v>
      </c>
      <c r="B3483" s="16" t="s">
        <v>1707</v>
      </c>
      <c r="C3483" s="53">
        <v>-15237974</v>
      </c>
      <c r="D3483" s="53">
        <v>0</v>
      </c>
    </row>
    <row r="3484" spans="1:4">
      <c r="A3484" s="15">
        <v>2590959429</v>
      </c>
      <c r="B3484" s="16" t="s">
        <v>1708</v>
      </c>
      <c r="C3484" s="53">
        <v>-71072</v>
      </c>
      <c r="D3484" s="53">
        <v>0</v>
      </c>
    </row>
    <row r="3485" spans="1:4">
      <c r="A3485" s="15">
        <v>2590959430</v>
      </c>
      <c r="B3485" s="16" t="s">
        <v>1709</v>
      </c>
      <c r="C3485" s="53">
        <v>0</v>
      </c>
      <c r="D3485" s="53">
        <v>0</v>
      </c>
    </row>
    <row r="3486" spans="1:4">
      <c r="A3486" s="15">
        <v>2590959440</v>
      </c>
      <c r="B3486" s="16" t="s">
        <v>1710</v>
      </c>
      <c r="C3486" s="53">
        <v>-83776641</v>
      </c>
      <c r="D3486" s="53">
        <v>0</v>
      </c>
    </row>
    <row r="3487" spans="1:4">
      <c r="A3487" s="15">
        <v>2590959480</v>
      </c>
      <c r="B3487" s="16" t="s">
        <v>4443</v>
      </c>
      <c r="C3487" s="53">
        <v>-127846037</v>
      </c>
      <c r="D3487" s="53">
        <v>0</v>
      </c>
    </row>
    <row r="3488" spans="1:4">
      <c r="A3488" s="15">
        <v>2590959488</v>
      </c>
      <c r="B3488" s="16" t="s">
        <v>4585</v>
      </c>
      <c r="C3488" s="53">
        <v>0</v>
      </c>
      <c r="D3488" s="53">
        <v>0</v>
      </c>
    </row>
    <row r="3489" spans="1:4">
      <c r="A3489" s="15">
        <v>2590959499</v>
      </c>
      <c r="B3489" s="16" t="s">
        <v>4586</v>
      </c>
      <c r="C3489" s="53">
        <v>0</v>
      </c>
      <c r="D3489" s="53">
        <v>0</v>
      </c>
    </row>
    <row r="3490" spans="1:4">
      <c r="A3490" s="15">
        <v>2590959515</v>
      </c>
      <c r="B3490" s="16" t="s">
        <v>3475</v>
      </c>
      <c r="C3490" s="53">
        <v>0</v>
      </c>
      <c r="D3490" s="53">
        <v>0</v>
      </c>
    </row>
    <row r="3491" spans="1:4">
      <c r="A3491" s="15">
        <v>2590959524</v>
      </c>
      <c r="B3491" s="16" t="s">
        <v>1711</v>
      </c>
      <c r="C3491" s="53">
        <v>-32434445</v>
      </c>
      <c r="D3491" s="53">
        <v>0</v>
      </c>
    </row>
    <row r="3492" spans="1:4">
      <c r="A3492" s="15">
        <v>2590959526</v>
      </c>
      <c r="B3492" s="16" t="s">
        <v>3476</v>
      </c>
      <c r="C3492" s="53">
        <v>0</v>
      </c>
      <c r="D3492" s="53">
        <v>0</v>
      </c>
    </row>
    <row r="3493" spans="1:4">
      <c r="A3493" s="15">
        <v>2590959630</v>
      </c>
      <c r="B3493" s="16" t="s">
        <v>1712</v>
      </c>
      <c r="C3493" s="53">
        <v>-317716480</v>
      </c>
      <c r="D3493" s="53">
        <v>0</v>
      </c>
    </row>
    <row r="3494" spans="1:4">
      <c r="A3494" s="15">
        <v>2590959633</v>
      </c>
      <c r="B3494" s="16" t="s">
        <v>1713</v>
      </c>
      <c r="C3494" s="53">
        <v>-8682794</v>
      </c>
      <c r="D3494" s="53">
        <v>0</v>
      </c>
    </row>
    <row r="3495" spans="1:4">
      <c r="A3495" s="15">
        <v>2590959740</v>
      </c>
      <c r="B3495" s="16" t="s">
        <v>1710</v>
      </c>
      <c r="C3495" s="53">
        <v>-1299134796</v>
      </c>
      <c r="D3495" s="53">
        <v>0</v>
      </c>
    </row>
    <row r="3496" spans="1:4">
      <c r="A3496" s="15">
        <v>2590959742</v>
      </c>
      <c r="B3496" s="16" t="s">
        <v>1688</v>
      </c>
      <c r="C3496" s="53">
        <v>-117456787</v>
      </c>
      <c r="D3496" s="53">
        <v>0</v>
      </c>
    </row>
    <row r="3497" spans="1:4">
      <c r="A3497" s="15">
        <v>2590959795</v>
      </c>
      <c r="B3497" s="16" t="s">
        <v>1714</v>
      </c>
      <c r="C3497" s="53">
        <v>-173455185</v>
      </c>
      <c r="D3497" s="53">
        <v>0</v>
      </c>
    </row>
    <row r="3498" spans="1:4">
      <c r="A3498" s="15">
        <v>2590959797</v>
      </c>
      <c r="B3498" s="16" t="s">
        <v>1715</v>
      </c>
      <c r="C3498" s="53">
        <v>100000000</v>
      </c>
      <c r="D3498" s="53">
        <v>0</v>
      </c>
    </row>
    <row r="3499" spans="1:4">
      <c r="A3499" s="15">
        <v>2590959907</v>
      </c>
      <c r="B3499" s="16" t="s">
        <v>2142</v>
      </c>
      <c r="C3499" s="53">
        <v>0</v>
      </c>
      <c r="D3499" s="53">
        <v>0</v>
      </c>
    </row>
    <row r="3500" spans="1:4">
      <c r="A3500" s="15">
        <v>2595101002</v>
      </c>
      <c r="B3500" s="16" t="s">
        <v>326</v>
      </c>
      <c r="C3500" s="53">
        <v>0</v>
      </c>
      <c r="D3500" s="53">
        <v>0</v>
      </c>
    </row>
    <row r="3501" spans="1:4">
      <c r="A3501" s="15">
        <v>2595106002</v>
      </c>
      <c r="B3501" s="16" t="s">
        <v>326</v>
      </c>
      <c r="C3501" s="53">
        <v>0</v>
      </c>
      <c r="D3501" s="53">
        <v>0</v>
      </c>
    </row>
    <row r="3502" spans="1:4">
      <c r="A3502" s="15">
        <v>2704069099</v>
      </c>
      <c r="B3502" s="16" t="s">
        <v>1716</v>
      </c>
      <c r="C3502" s="53">
        <v>0</v>
      </c>
      <c r="D3502" s="53">
        <v>0</v>
      </c>
    </row>
    <row r="3503" spans="1:4">
      <c r="A3503" s="15">
        <v>2704959200</v>
      </c>
      <c r="B3503" s="16" t="s">
        <v>5113</v>
      </c>
      <c r="C3503" s="53">
        <v>0</v>
      </c>
      <c r="D3503" s="53">
        <v>0</v>
      </c>
    </row>
    <row r="3504" spans="1:4">
      <c r="A3504" s="15">
        <v>2704959901</v>
      </c>
      <c r="B3504" s="16" t="s">
        <v>5293</v>
      </c>
      <c r="C3504" s="53">
        <v>0</v>
      </c>
      <c r="D3504" s="53">
        <v>0</v>
      </c>
    </row>
    <row r="3505" spans="1:4">
      <c r="A3505" s="15">
        <v>2705001002</v>
      </c>
      <c r="B3505" s="16" t="s">
        <v>326</v>
      </c>
      <c r="C3505" s="53">
        <v>-1062343658</v>
      </c>
      <c r="D3505" s="53">
        <v>0</v>
      </c>
    </row>
    <row r="3506" spans="1:4">
      <c r="A3506" s="15">
        <v>2705001999</v>
      </c>
      <c r="B3506" s="16" t="s">
        <v>377</v>
      </c>
      <c r="C3506" s="53">
        <v>-28110</v>
      </c>
      <c r="D3506" s="53">
        <v>0</v>
      </c>
    </row>
    <row r="3507" spans="1:4">
      <c r="A3507" s="15">
        <v>2705004000</v>
      </c>
      <c r="B3507" s="16" t="s">
        <v>326</v>
      </c>
      <c r="C3507" s="53">
        <v>0</v>
      </c>
      <c r="D3507" s="53">
        <v>0</v>
      </c>
    </row>
    <row r="3508" spans="1:4">
      <c r="A3508" s="15">
        <v>2710001000</v>
      </c>
      <c r="B3508" s="16" t="s">
        <v>327</v>
      </c>
      <c r="C3508" s="53">
        <v>0</v>
      </c>
      <c r="D3508" s="53">
        <v>0</v>
      </c>
    </row>
    <row r="3509" spans="1:4">
      <c r="A3509" s="15">
        <v>2710001001</v>
      </c>
      <c r="B3509" s="16" t="s">
        <v>328</v>
      </c>
      <c r="C3509" s="53">
        <v>-24239519544</v>
      </c>
      <c r="D3509" s="53">
        <v>0</v>
      </c>
    </row>
    <row r="3510" spans="1:4">
      <c r="A3510" s="15">
        <v>2710001003</v>
      </c>
      <c r="B3510" s="16" t="s">
        <v>4444</v>
      </c>
      <c r="C3510" s="53">
        <v>4578156061</v>
      </c>
      <c r="D3510" s="53">
        <v>0</v>
      </c>
    </row>
    <row r="3511" spans="1:4">
      <c r="A3511" s="15">
        <v>2710001005</v>
      </c>
      <c r="B3511" s="16" t="s">
        <v>4445</v>
      </c>
      <c r="C3511" s="53">
        <v>-38040475000</v>
      </c>
      <c r="D3511" s="53">
        <v>0</v>
      </c>
    </row>
    <row r="3512" spans="1:4">
      <c r="A3512" s="15">
        <v>2710001006</v>
      </c>
      <c r="B3512" s="16" t="s">
        <v>1717</v>
      </c>
      <c r="C3512" s="53">
        <v>-1167429899</v>
      </c>
      <c r="D3512" s="53">
        <v>0</v>
      </c>
    </row>
    <row r="3513" spans="1:4">
      <c r="A3513" s="15">
        <v>2710001007</v>
      </c>
      <c r="B3513" s="16" t="s">
        <v>2669</v>
      </c>
      <c r="C3513" s="53">
        <v>0</v>
      </c>
      <c r="D3513" s="53">
        <v>0</v>
      </c>
    </row>
    <row r="3514" spans="1:4">
      <c r="A3514" s="15">
        <v>2710001008</v>
      </c>
      <c r="B3514" s="16" t="s">
        <v>4446</v>
      </c>
      <c r="C3514" s="53">
        <v>0</v>
      </c>
      <c r="D3514" s="53">
        <v>0</v>
      </c>
    </row>
    <row r="3515" spans="1:4">
      <c r="A3515" s="15">
        <v>2710001009</v>
      </c>
      <c r="B3515" s="16" t="s">
        <v>1718</v>
      </c>
      <c r="C3515" s="53">
        <v>4931731599</v>
      </c>
      <c r="D3515" s="53">
        <v>0</v>
      </c>
    </row>
    <row r="3516" spans="1:4">
      <c r="A3516" s="15">
        <v>2715001000</v>
      </c>
      <c r="B3516" s="16" t="s">
        <v>329</v>
      </c>
      <c r="C3516" s="53">
        <v>-7260706279</v>
      </c>
      <c r="D3516" s="53">
        <v>0</v>
      </c>
    </row>
    <row r="3517" spans="1:4">
      <c r="A3517" s="15">
        <v>2715001001</v>
      </c>
      <c r="B3517" s="16" t="s">
        <v>330</v>
      </c>
      <c r="C3517" s="53">
        <v>-3329387004</v>
      </c>
      <c r="D3517" s="53">
        <v>0</v>
      </c>
    </row>
    <row r="3518" spans="1:4">
      <c r="A3518" s="15">
        <v>2715001003</v>
      </c>
      <c r="B3518" s="16" t="s">
        <v>4447</v>
      </c>
      <c r="C3518" s="53">
        <v>244546852</v>
      </c>
      <c r="D3518" s="53">
        <v>0</v>
      </c>
    </row>
    <row r="3519" spans="1:4">
      <c r="A3519" s="15">
        <v>2715001004</v>
      </c>
      <c r="B3519" s="16" t="s">
        <v>4448</v>
      </c>
      <c r="C3519" s="53">
        <v>7296504731</v>
      </c>
      <c r="D3519" s="53">
        <v>0</v>
      </c>
    </row>
    <row r="3520" spans="1:4">
      <c r="A3520" s="15">
        <v>2720001000</v>
      </c>
      <c r="B3520" s="16" t="s">
        <v>331</v>
      </c>
      <c r="C3520" s="53">
        <v>-63597200646</v>
      </c>
      <c r="D3520" s="53">
        <v>0</v>
      </c>
    </row>
    <row r="3521" spans="1:4">
      <c r="A3521" s="15">
        <v>2720001001</v>
      </c>
      <c r="B3521" s="16" t="s">
        <v>4449</v>
      </c>
      <c r="C3521" s="53">
        <v>-18877928987</v>
      </c>
      <c r="D3521" s="53">
        <v>0</v>
      </c>
    </row>
    <row r="3522" spans="1:4">
      <c r="A3522" s="15">
        <v>2720001002</v>
      </c>
      <c r="B3522" s="16" t="s">
        <v>332</v>
      </c>
      <c r="C3522" s="53">
        <v>-26406749702</v>
      </c>
      <c r="D3522" s="53">
        <v>0</v>
      </c>
    </row>
    <row r="3523" spans="1:4">
      <c r="A3523" s="15">
        <v>2720001003</v>
      </c>
      <c r="B3523" s="16" t="s">
        <v>333</v>
      </c>
      <c r="C3523" s="53">
        <v>-59953814640</v>
      </c>
      <c r="D3523" s="53">
        <v>0</v>
      </c>
    </row>
    <row r="3524" spans="1:4">
      <c r="A3524" s="15">
        <v>2720001004</v>
      </c>
      <c r="B3524" s="16" t="s">
        <v>334</v>
      </c>
      <c r="C3524" s="53">
        <v>15042314257</v>
      </c>
      <c r="D3524" s="53">
        <v>0</v>
      </c>
    </row>
    <row r="3525" spans="1:4">
      <c r="A3525" s="15">
        <v>2720001005</v>
      </c>
      <c r="B3525" s="16" t="s">
        <v>335</v>
      </c>
      <c r="C3525" s="53">
        <v>16268560315</v>
      </c>
      <c r="D3525" s="53">
        <v>0</v>
      </c>
    </row>
    <row r="3526" spans="1:4">
      <c r="A3526" s="15">
        <v>2720001888</v>
      </c>
      <c r="B3526" s="16" t="s">
        <v>1719</v>
      </c>
      <c r="C3526" s="53">
        <v>-70387990</v>
      </c>
      <c r="D3526" s="53">
        <v>0</v>
      </c>
    </row>
    <row r="3527" spans="1:4">
      <c r="A3527" s="15">
        <v>2720001889</v>
      </c>
      <c r="B3527" s="16" t="s">
        <v>1720</v>
      </c>
      <c r="C3527" s="53">
        <v>-6351431</v>
      </c>
      <c r="D3527" s="53">
        <v>0</v>
      </c>
    </row>
    <row r="3528" spans="1:4">
      <c r="A3528" s="15">
        <v>2720151000</v>
      </c>
      <c r="B3528" s="16" t="s">
        <v>1721</v>
      </c>
      <c r="C3528" s="53">
        <v>0</v>
      </c>
      <c r="D3528" s="53">
        <v>0</v>
      </c>
    </row>
    <row r="3529" spans="1:4">
      <c r="A3529" s="15">
        <v>2720159704</v>
      </c>
      <c r="B3529" s="16" t="s">
        <v>1722</v>
      </c>
      <c r="C3529" s="53">
        <v>0</v>
      </c>
      <c r="D3529" s="53">
        <v>0</v>
      </c>
    </row>
    <row r="3530" spans="1:4">
      <c r="A3530" s="15">
        <v>2725001000</v>
      </c>
      <c r="B3530" s="16" t="s">
        <v>336</v>
      </c>
      <c r="C3530" s="53">
        <v>-19975841667</v>
      </c>
      <c r="D3530" s="53">
        <v>0</v>
      </c>
    </row>
    <row r="3531" spans="1:4">
      <c r="A3531" s="15">
        <v>2725001001</v>
      </c>
      <c r="B3531" s="16" t="s">
        <v>4450</v>
      </c>
      <c r="C3531" s="53">
        <v>204923864</v>
      </c>
      <c r="D3531" s="53">
        <v>0</v>
      </c>
    </row>
    <row r="3532" spans="1:4">
      <c r="A3532" s="15">
        <v>2730001000</v>
      </c>
      <c r="B3532" s="16" t="s">
        <v>337</v>
      </c>
      <c r="C3532" s="53">
        <v>-59432037812</v>
      </c>
      <c r="D3532" s="53">
        <v>0</v>
      </c>
    </row>
    <row r="3533" spans="1:4">
      <c r="A3533" s="15">
        <v>2730001001</v>
      </c>
      <c r="B3533" s="16" t="s">
        <v>4451</v>
      </c>
      <c r="C3533" s="53">
        <v>613546213</v>
      </c>
      <c r="D3533" s="53">
        <v>0</v>
      </c>
    </row>
    <row r="3534" spans="1:4">
      <c r="A3534" s="15">
        <v>2735001000</v>
      </c>
      <c r="B3534" s="16" t="s">
        <v>3747</v>
      </c>
      <c r="C3534" s="53">
        <v>0</v>
      </c>
      <c r="D3534" s="53">
        <v>0</v>
      </c>
    </row>
    <row r="3535" spans="1:4">
      <c r="A3535" s="15">
        <v>2735001001</v>
      </c>
      <c r="B3535" s="16" t="s">
        <v>338</v>
      </c>
      <c r="C3535" s="53">
        <v>-328004264599</v>
      </c>
      <c r="D3535" s="53">
        <v>0</v>
      </c>
    </row>
    <row r="3536" spans="1:4">
      <c r="A3536" s="15">
        <v>2735001002</v>
      </c>
      <c r="B3536" s="16" t="s">
        <v>4452</v>
      </c>
      <c r="C3536" s="53">
        <v>-82397663638</v>
      </c>
      <c r="D3536" s="53">
        <v>0</v>
      </c>
    </row>
    <row r="3537" spans="1:4">
      <c r="A3537" s="15">
        <v>2735001004</v>
      </c>
      <c r="B3537" s="16" t="s">
        <v>1723</v>
      </c>
      <c r="C3537" s="53">
        <v>-35350725339</v>
      </c>
      <c r="D3537" s="53">
        <v>0</v>
      </c>
    </row>
    <row r="3538" spans="1:4">
      <c r="A3538" s="15">
        <v>2735001005</v>
      </c>
      <c r="B3538" s="16" t="s">
        <v>4453</v>
      </c>
      <c r="C3538" s="53">
        <v>8834141235</v>
      </c>
      <c r="D3538" s="53">
        <v>0</v>
      </c>
    </row>
    <row r="3539" spans="1:4">
      <c r="A3539" s="15">
        <v>2735001006</v>
      </c>
      <c r="B3539" s="16" t="s">
        <v>378</v>
      </c>
      <c r="C3539" s="53">
        <v>0</v>
      </c>
      <c r="D3539" s="53">
        <v>0</v>
      </c>
    </row>
    <row r="3540" spans="1:4">
      <c r="A3540" s="15">
        <v>2735001009</v>
      </c>
      <c r="B3540" s="16" t="s">
        <v>4454</v>
      </c>
      <c r="C3540" s="53">
        <v>477217150</v>
      </c>
      <c r="D3540" s="53">
        <v>0</v>
      </c>
    </row>
    <row r="3541" spans="1:4">
      <c r="A3541" s="15">
        <v>2735001010</v>
      </c>
      <c r="B3541" s="16" t="s">
        <v>2145</v>
      </c>
      <c r="C3541" s="53">
        <v>0</v>
      </c>
      <c r="D3541" s="53">
        <v>0</v>
      </c>
    </row>
    <row r="3542" spans="1:4">
      <c r="A3542" s="15">
        <v>2735001888</v>
      </c>
      <c r="B3542" s="16" t="s">
        <v>1725</v>
      </c>
      <c r="C3542" s="53">
        <v>0</v>
      </c>
      <c r="D3542" s="53">
        <v>0</v>
      </c>
    </row>
    <row r="3543" spans="1:4">
      <c r="A3543" s="15">
        <v>2735001889</v>
      </c>
      <c r="B3543" s="16" t="s">
        <v>4455</v>
      </c>
      <c r="C3543" s="53">
        <v>-838031</v>
      </c>
      <c r="D3543" s="53">
        <v>0</v>
      </c>
    </row>
    <row r="3544" spans="1:4">
      <c r="A3544" s="15">
        <v>2740001002</v>
      </c>
      <c r="B3544" s="16" t="s">
        <v>340</v>
      </c>
      <c r="C3544" s="53">
        <v>-45375770840</v>
      </c>
      <c r="D3544" s="53">
        <v>0</v>
      </c>
    </row>
    <row r="3545" spans="1:4">
      <c r="A3545" s="15">
        <v>2740001011</v>
      </c>
      <c r="B3545" s="16" t="s">
        <v>341</v>
      </c>
      <c r="C3545" s="53">
        <v>43641129712</v>
      </c>
      <c r="D3545" s="53">
        <v>0</v>
      </c>
    </row>
    <row r="3546" spans="1:4">
      <c r="A3546" s="15">
        <v>2745001000</v>
      </c>
      <c r="B3546" s="16" t="s">
        <v>1726</v>
      </c>
      <c r="C3546" s="53">
        <v>239230004</v>
      </c>
      <c r="D3546" s="53">
        <v>0</v>
      </c>
    </row>
    <row r="3547" spans="1:4">
      <c r="A3547" s="15">
        <v>2745001034</v>
      </c>
      <c r="B3547" s="16" t="s">
        <v>1727</v>
      </c>
      <c r="C3547" s="53">
        <v>-19615059764</v>
      </c>
      <c r="D3547" s="53">
        <v>0</v>
      </c>
    </row>
    <row r="3548" spans="1:4">
      <c r="A3548" s="15">
        <v>2745001035</v>
      </c>
      <c r="B3548" s="16" t="s">
        <v>3273</v>
      </c>
      <c r="C3548" s="53">
        <v>0</v>
      </c>
      <c r="D3548" s="53">
        <v>0</v>
      </c>
    </row>
    <row r="3549" spans="1:4">
      <c r="A3549" s="15">
        <v>2745001037</v>
      </c>
      <c r="B3549" s="16" t="s">
        <v>1685</v>
      </c>
      <c r="C3549" s="53">
        <v>-239230004</v>
      </c>
      <c r="D3549" s="53">
        <v>0</v>
      </c>
    </row>
    <row r="3550" spans="1:4">
      <c r="A3550" s="15">
        <v>2765001000</v>
      </c>
      <c r="B3550" s="16" t="s">
        <v>1728</v>
      </c>
      <c r="C3550" s="53">
        <v>3387305876</v>
      </c>
      <c r="D3550" s="53">
        <v>0</v>
      </c>
    </row>
    <row r="3551" spans="1:4">
      <c r="A3551" s="15">
        <v>2765001001</v>
      </c>
      <c r="B3551" s="16" t="s">
        <v>1729</v>
      </c>
      <c r="C3551" s="53">
        <v>-128215083941</v>
      </c>
      <c r="D3551" s="53">
        <v>0</v>
      </c>
    </row>
    <row r="3552" spans="1:4">
      <c r="A3552" s="15">
        <v>2795001000</v>
      </c>
      <c r="B3552" s="16" t="s">
        <v>342</v>
      </c>
      <c r="C3552" s="53">
        <v>199609652459</v>
      </c>
      <c r="D3552" s="53">
        <v>0</v>
      </c>
    </row>
    <row r="3553" spans="1:4">
      <c r="A3553" s="15">
        <v>2795001001</v>
      </c>
      <c r="B3553" s="16" t="s">
        <v>4456</v>
      </c>
      <c r="C3553" s="53">
        <v>-798521584</v>
      </c>
      <c r="D3553" s="53">
        <v>0</v>
      </c>
    </row>
    <row r="3554" spans="1:4">
      <c r="A3554" s="15">
        <v>2795001002</v>
      </c>
      <c r="B3554" s="16" t="s">
        <v>1730</v>
      </c>
      <c r="C3554" s="53">
        <v>18029294515</v>
      </c>
      <c r="D3554" s="53">
        <v>0</v>
      </c>
    </row>
    <row r="3555" spans="1:4">
      <c r="A3555" s="15">
        <v>2795001003</v>
      </c>
      <c r="B3555" s="16" t="s">
        <v>343</v>
      </c>
      <c r="C3555" s="53">
        <v>-14980010310</v>
      </c>
      <c r="D3555" s="53">
        <v>0</v>
      </c>
    </row>
    <row r="3556" spans="1:4">
      <c r="A3556" s="15">
        <v>2795001005</v>
      </c>
      <c r="B3556" s="16" t="s">
        <v>379</v>
      </c>
      <c r="C3556" s="53">
        <v>-282213213811</v>
      </c>
      <c r="D3556" s="53">
        <v>0</v>
      </c>
    </row>
    <row r="3557" spans="1:4">
      <c r="A3557" s="15">
        <v>2795001006</v>
      </c>
      <c r="B3557" s="16" t="s">
        <v>4457</v>
      </c>
      <c r="C3557" s="53">
        <v>-1796442417</v>
      </c>
      <c r="D3557" s="53">
        <v>0</v>
      </c>
    </row>
    <row r="3558" spans="1:4">
      <c r="A3558" s="15">
        <v>2795001007</v>
      </c>
      <c r="B3558" s="16" t="s">
        <v>1731</v>
      </c>
      <c r="C3558" s="53">
        <v>-27732522515</v>
      </c>
      <c r="D3558" s="53">
        <v>0</v>
      </c>
    </row>
    <row r="3559" spans="1:4">
      <c r="A3559" s="15">
        <v>2795001008</v>
      </c>
      <c r="B3559" s="16" t="s">
        <v>344</v>
      </c>
      <c r="C3559" s="53">
        <v>-20725725687</v>
      </c>
      <c r="D3559" s="53">
        <v>0</v>
      </c>
    </row>
    <row r="3560" spans="1:4">
      <c r="A3560" s="15">
        <v>2795001012</v>
      </c>
      <c r="B3560" s="16" t="s">
        <v>380</v>
      </c>
      <c r="C3560" s="53">
        <v>0</v>
      </c>
      <c r="D3560" s="53">
        <v>0</v>
      </c>
    </row>
    <row r="3561" spans="1:4">
      <c r="A3561" s="15">
        <v>2795001013</v>
      </c>
      <c r="B3561" s="16" t="s">
        <v>4458</v>
      </c>
      <c r="C3561" s="53">
        <v>662710422</v>
      </c>
      <c r="D3561" s="53">
        <v>0</v>
      </c>
    </row>
    <row r="3562" spans="1:4">
      <c r="A3562" s="15">
        <v>2795001017</v>
      </c>
      <c r="B3562" s="16" t="s">
        <v>345</v>
      </c>
      <c r="C3562" s="53">
        <v>1777898100</v>
      </c>
      <c r="D3562" s="53">
        <v>0</v>
      </c>
    </row>
    <row r="3563" spans="1:4">
      <c r="A3563" s="15">
        <v>2795001019</v>
      </c>
      <c r="B3563" s="16" t="s">
        <v>346</v>
      </c>
      <c r="C3563" s="53">
        <v>14758404700</v>
      </c>
      <c r="D3563" s="53">
        <v>0</v>
      </c>
    </row>
    <row r="3564" spans="1:4">
      <c r="A3564" s="15">
        <v>2795001029</v>
      </c>
      <c r="B3564" s="16" t="s">
        <v>347</v>
      </c>
      <c r="C3564" s="53">
        <v>13573139231</v>
      </c>
      <c r="D3564" s="53">
        <v>0</v>
      </c>
    </row>
    <row r="3565" spans="1:4">
      <c r="A3565" s="15">
        <v>2795001888</v>
      </c>
      <c r="B3565" s="16" t="s">
        <v>1732</v>
      </c>
      <c r="C3565" s="53">
        <v>-112737475</v>
      </c>
      <c r="D3565" s="53">
        <v>0</v>
      </c>
    </row>
    <row r="3566" spans="1:4">
      <c r="A3566" s="15">
        <v>2795001889</v>
      </c>
      <c r="B3566" s="16" t="s">
        <v>1733</v>
      </c>
      <c r="C3566" s="53">
        <v>-13598411</v>
      </c>
      <c r="D3566" s="53">
        <v>0</v>
      </c>
    </row>
    <row r="3567" spans="1:4">
      <c r="A3567" s="15">
        <v>2805051000</v>
      </c>
      <c r="B3567" s="16" t="s">
        <v>5034</v>
      </c>
      <c r="C3567" s="53">
        <v>0</v>
      </c>
      <c r="D3567" s="53">
        <v>0</v>
      </c>
    </row>
    <row r="3568" spans="1:4">
      <c r="A3568" s="15">
        <v>2812001001</v>
      </c>
      <c r="B3568" s="16" t="s">
        <v>3274</v>
      </c>
      <c r="C3568" s="53">
        <v>-21294089585</v>
      </c>
      <c r="D3568" s="53">
        <v>0</v>
      </c>
    </row>
    <row r="3569" spans="1:4">
      <c r="A3569" s="15">
        <v>2814051005</v>
      </c>
      <c r="B3569" s="16" t="s">
        <v>4459</v>
      </c>
      <c r="C3569" s="53">
        <v>0</v>
      </c>
      <c r="D3569" s="53">
        <v>0</v>
      </c>
    </row>
    <row r="3570" spans="1:4">
      <c r="A3570" s="15">
        <v>2814059030</v>
      </c>
      <c r="B3570" s="16" t="s">
        <v>1734</v>
      </c>
      <c r="C3570" s="53">
        <v>-1624253696</v>
      </c>
      <c r="D3570" s="53">
        <v>0</v>
      </c>
    </row>
    <row r="3571" spans="1:4">
      <c r="A3571" s="15">
        <v>2814201000</v>
      </c>
      <c r="B3571" s="16" t="s">
        <v>381</v>
      </c>
      <c r="C3571" s="53">
        <v>-5463690949</v>
      </c>
      <c r="D3571" s="53">
        <v>0</v>
      </c>
    </row>
    <row r="3572" spans="1:4">
      <c r="A3572" s="15">
        <v>2814351005</v>
      </c>
      <c r="B3572" s="16" t="s">
        <v>348</v>
      </c>
      <c r="C3572" s="53">
        <v>-7600938149</v>
      </c>
      <c r="D3572" s="53">
        <v>0</v>
      </c>
    </row>
    <row r="3573" spans="1:4">
      <c r="A3573" s="15">
        <v>2814351006</v>
      </c>
      <c r="B3573" s="16" t="s">
        <v>1735</v>
      </c>
      <c r="C3573" s="53">
        <v>-389858487</v>
      </c>
      <c r="D3573" s="53">
        <v>0</v>
      </c>
    </row>
    <row r="3574" spans="1:4">
      <c r="A3574" s="15">
        <v>2814351008</v>
      </c>
      <c r="B3574" s="16" t="s">
        <v>4460</v>
      </c>
      <c r="C3574" s="53">
        <v>7291904</v>
      </c>
      <c r="D3574" s="53">
        <v>0</v>
      </c>
    </row>
    <row r="3575" spans="1:4">
      <c r="A3575" s="15">
        <v>2814951001</v>
      </c>
      <c r="B3575" s="16" t="s">
        <v>1736</v>
      </c>
      <c r="C3575" s="53">
        <v>295045267</v>
      </c>
      <c r="D3575" s="53">
        <v>0</v>
      </c>
    </row>
    <row r="3576" spans="1:4">
      <c r="A3576" s="15">
        <v>2814951011</v>
      </c>
      <c r="B3576" s="16" t="s">
        <v>1737</v>
      </c>
      <c r="C3576" s="53">
        <v>-12600568525</v>
      </c>
      <c r="D3576" s="53">
        <v>0</v>
      </c>
    </row>
    <row r="3577" spans="1:4">
      <c r="A3577" s="15">
        <v>2814959701</v>
      </c>
      <c r="B3577" s="16" t="s">
        <v>4984</v>
      </c>
      <c r="C3577" s="53">
        <v>0</v>
      </c>
      <c r="D3577" s="53">
        <v>0</v>
      </c>
    </row>
    <row r="3578" spans="1:4">
      <c r="A3578" s="15">
        <v>2816007000</v>
      </c>
      <c r="B3578" s="16" t="s">
        <v>1738</v>
      </c>
      <c r="C3578" s="53">
        <v>-27933796280</v>
      </c>
      <c r="D3578" s="53">
        <v>0</v>
      </c>
    </row>
    <row r="3579" spans="1:4">
      <c r="A3579" s="15">
        <v>2823001000</v>
      </c>
      <c r="B3579" s="16" t="s">
        <v>3748</v>
      </c>
      <c r="C3579" s="53">
        <v>-8000000000</v>
      </c>
      <c r="D3579" s="53">
        <v>0</v>
      </c>
    </row>
    <row r="3580" spans="1:4">
      <c r="A3580" s="15">
        <v>2823001001</v>
      </c>
      <c r="B3580" s="16" t="s">
        <v>5236</v>
      </c>
      <c r="C3580" s="53">
        <v>-4447000000</v>
      </c>
      <c r="D3580" s="53">
        <v>0</v>
      </c>
    </row>
    <row r="3581" spans="1:4">
      <c r="A3581" s="15">
        <v>2823001002</v>
      </c>
      <c r="B3581" s="16" t="s">
        <v>3749</v>
      </c>
      <c r="C3581" s="53">
        <v>-19250000000</v>
      </c>
      <c r="D3581" s="53">
        <v>0</v>
      </c>
    </row>
    <row r="3582" spans="1:4">
      <c r="A3582" s="15">
        <v>2823001003</v>
      </c>
      <c r="B3582" s="16" t="s">
        <v>3477</v>
      </c>
      <c r="C3582" s="53">
        <v>-6530000000</v>
      </c>
      <c r="D3582" s="53">
        <v>0</v>
      </c>
    </row>
    <row r="3583" spans="1:4">
      <c r="A3583" s="15">
        <v>2823001004</v>
      </c>
      <c r="B3583" s="16" t="s">
        <v>4461</v>
      </c>
      <c r="C3583" s="53">
        <v>-4181328590</v>
      </c>
      <c r="D3583" s="53">
        <v>0</v>
      </c>
    </row>
    <row r="3584" spans="1:4">
      <c r="A3584" s="15">
        <v>2823001005</v>
      </c>
      <c r="B3584" s="16" t="s">
        <v>4462</v>
      </c>
      <c r="C3584" s="53">
        <v>-5500000000</v>
      </c>
      <c r="D3584" s="53">
        <v>0</v>
      </c>
    </row>
    <row r="3585" spans="1:4">
      <c r="A3585" s="15">
        <v>2823001012</v>
      </c>
      <c r="B3585" s="16" t="s">
        <v>5088</v>
      </c>
      <c r="C3585" s="53">
        <v>-15809430</v>
      </c>
      <c r="D3585" s="53">
        <v>0</v>
      </c>
    </row>
    <row r="3586" spans="1:4">
      <c r="A3586" s="15">
        <v>2823001067</v>
      </c>
      <c r="B3586" s="16" t="s">
        <v>1739</v>
      </c>
      <c r="C3586" s="53">
        <v>-383793989377</v>
      </c>
      <c r="D3586" s="53">
        <v>0</v>
      </c>
    </row>
    <row r="3587" spans="1:4">
      <c r="A3587" s="15">
        <v>2823001888</v>
      </c>
      <c r="B3587" s="16" t="s">
        <v>4768</v>
      </c>
      <c r="C3587" s="53">
        <v>-39067301</v>
      </c>
      <c r="D3587" s="53">
        <v>0</v>
      </c>
    </row>
    <row r="3588" spans="1:4">
      <c r="A3588" s="15">
        <v>2823007002</v>
      </c>
      <c r="B3588" s="16" t="s">
        <v>3750</v>
      </c>
      <c r="C3588" s="53">
        <v>0</v>
      </c>
      <c r="D3588" s="53">
        <v>0</v>
      </c>
    </row>
    <row r="3589" spans="1:4">
      <c r="A3589" s="15">
        <v>2823007003</v>
      </c>
      <c r="B3589" s="16" t="s">
        <v>3751</v>
      </c>
      <c r="C3589" s="53">
        <v>-5864465684</v>
      </c>
      <c r="D3589" s="53">
        <v>0</v>
      </c>
    </row>
    <row r="3590" spans="1:4">
      <c r="A3590" s="15">
        <v>2907050002</v>
      </c>
      <c r="B3590" s="16" t="s">
        <v>3752</v>
      </c>
      <c r="C3590" s="53">
        <v>-4197958815</v>
      </c>
      <c r="D3590" s="53">
        <v>0</v>
      </c>
    </row>
    <row r="3591" spans="1:4">
      <c r="A3591" s="15">
        <v>2907059002</v>
      </c>
      <c r="B3591" s="16" t="s">
        <v>4769</v>
      </c>
      <c r="C3591" s="53">
        <v>-248526856</v>
      </c>
      <c r="D3591" s="53">
        <v>0</v>
      </c>
    </row>
    <row r="3592" spans="1:4">
      <c r="A3592" s="15">
        <v>2907100003</v>
      </c>
      <c r="B3592" s="16" t="s">
        <v>1740</v>
      </c>
      <c r="C3592" s="53">
        <v>-627403575</v>
      </c>
      <c r="D3592" s="53">
        <v>0</v>
      </c>
    </row>
    <row r="3593" spans="1:4">
      <c r="A3593" s="15">
        <v>2907100004</v>
      </c>
      <c r="B3593" s="16" t="s">
        <v>1741</v>
      </c>
      <c r="C3593" s="53">
        <v>-27807780</v>
      </c>
      <c r="D3593" s="53">
        <v>0</v>
      </c>
    </row>
    <row r="3594" spans="1:4">
      <c r="A3594" s="15">
        <v>2907100008</v>
      </c>
      <c r="B3594" s="16" t="s">
        <v>1742</v>
      </c>
      <c r="C3594" s="53">
        <v>-7781838694</v>
      </c>
      <c r="D3594" s="53">
        <v>0</v>
      </c>
    </row>
    <row r="3595" spans="1:4">
      <c r="A3595" s="15">
        <v>2907100009</v>
      </c>
      <c r="B3595" s="16" t="s">
        <v>1743</v>
      </c>
      <c r="C3595" s="53">
        <v>-78327534</v>
      </c>
      <c r="D3595" s="53">
        <v>0</v>
      </c>
    </row>
    <row r="3596" spans="1:4">
      <c r="A3596" s="15">
        <v>2907100010</v>
      </c>
      <c r="B3596" s="16" t="s">
        <v>1744</v>
      </c>
      <c r="C3596" s="53">
        <v>-9585848165</v>
      </c>
      <c r="D3596" s="53">
        <v>0</v>
      </c>
    </row>
    <row r="3597" spans="1:4">
      <c r="A3597" s="15">
        <v>2907100014</v>
      </c>
      <c r="B3597" s="16" t="s">
        <v>1745</v>
      </c>
      <c r="C3597" s="53">
        <v>-877521513</v>
      </c>
      <c r="D3597" s="53">
        <v>0</v>
      </c>
    </row>
    <row r="3598" spans="1:4">
      <c r="A3598" s="15">
        <v>2907100015</v>
      </c>
      <c r="B3598" s="16" t="s">
        <v>4463</v>
      </c>
      <c r="C3598" s="53">
        <v>-163669512</v>
      </c>
      <c r="D3598" s="53">
        <v>0</v>
      </c>
    </row>
    <row r="3599" spans="1:4">
      <c r="A3599" s="15">
        <v>2907101002</v>
      </c>
      <c r="B3599" s="16" t="s">
        <v>5082</v>
      </c>
      <c r="C3599" s="53">
        <v>-4451397600</v>
      </c>
      <c r="D3599" s="53">
        <v>0</v>
      </c>
    </row>
    <row r="3600" spans="1:4">
      <c r="A3600" s="15">
        <v>2907101888</v>
      </c>
      <c r="B3600" s="16" t="s">
        <v>1746</v>
      </c>
      <c r="C3600" s="53">
        <v>-1443613456</v>
      </c>
      <c r="D3600" s="53">
        <v>0</v>
      </c>
    </row>
    <row r="3601" spans="1:4">
      <c r="A3601" s="15">
        <v>2907109005</v>
      </c>
      <c r="B3601" s="16" t="s">
        <v>1746</v>
      </c>
      <c r="C3601" s="53">
        <v>-180910393</v>
      </c>
      <c r="D3601" s="53">
        <v>0</v>
      </c>
    </row>
    <row r="3602" spans="1:4">
      <c r="A3602" s="15">
        <v>2907159720</v>
      </c>
      <c r="B3602" s="16" t="s">
        <v>1747</v>
      </c>
      <c r="C3602" s="53">
        <v>-53755010</v>
      </c>
      <c r="D3602" s="53">
        <v>0</v>
      </c>
    </row>
    <row r="3603" spans="1:4">
      <c r="A3603" s="15">
        <v>2907951300</v>
      </c>
      <c r="B3603" s="16" t="s">
        <v>1748</v>
      </c>
      <c r="C3603" s="53">
        <v>-88455161053</v>
      </c>
      <c r="D3603" s="53">
        <v>0</v>
      </c>
    </row>
    <row r="3604" spans="1:4">
      <c r="A3604" s="15">
        <v>2907959401</v>
      </c>
      <c r="B3604" s="16" t="s">
        <v>1749</v>
      </c>
      <c r="C3604" s="53">
        <v>-4708842363</v>
      </c>
      <c r="D3604" s="53">
        <v>0</v>
      </c>
    </row>
    <row r="3605" spans="1:4">
      <c r="A3605" s="15">
        <v>2908007101</v>
      </c>
      <c r="B3605" s="16" t="s">
        <v>3753</v>
      </c>
      <c r="C3605" s="53">
        <v>0</v>
      </c>
      <c r="D3605" s="53">
        <v>0</v>
      </c>
    </row>
    <row r="3606" spans="1:4">
      <c r="A3606" s="15">
        <v>2908007102</v>
      </c>
      <c r="B3606" s="16" t="s">
        <v>3754</v>
      </c>
      <c r="C3606" s="53">
        <v>0</v>
      </c>
      <c r="D3606" s="53">
        <v>0</v>
      </c>
    </row>
    <row r="3607" spans="1:4">
      <c r="A3607" s="15">
        <v>2908007103</v>
      </c>
      <c r="B3607" s="16" t="s">
        <v>3755</v>
      </c>
      <c r="C3607" s="53">
        <v>0</v>
      </c>
      <c r="D3607" s="53">
        <v>0</v>
      </c>
    </row>
    <row r="3608" spans="1:4">
      <c r="A3608" s="15">
        <v>2908007104</v>
      </c>
      <c r="B3608" s="16" t="s">
        <v>3756</v>
      </c>
      <c r="C3608" s="53">
        <v>0</v>
      </c>
      <c r="D3608" s="53">
        <v>0</v>
      </c>
    </row>
    <row r="3609" spans="1:4">
      <c r="A3609" s="15">
        <v>2908007105</v>
      </c>
      <c r="B3609" s="16" t="s">
        <v>3757</v>
      </c>
      <c r="C3609" s="53">
        <v>0</v>
      </c>
      <c r="D3609" s="53">
        <v>0</v>
      </c>
    </row>
    <row r="3610" spans="1:4">
      <c r="A3610" s="15">
        <v>2908007124</v>
      </c>
      <c r="B3610" s="16" t="s">
        <v>3758</v>
      </c>
      <c r="C3610" s="53">
        <v>0</v>
      </c>
      <c r="D3610" s="53">
        <v>0</v>
      </c>
    </row>
    <row r="3611" spans="1:4">
      <c r="A3611" s="15">
        <v>2908007125</v>
      </c>
      <c r="B3611" s="16" t="s">
        <v>3759</v>
      </c>
      <c r="C3611" s="53">
        <v>0</v>
      </c>
      <c r="D3611" s="53">
        <v>0</v>
      </c>
    </row>
    <row r="3612" spans="1:4">
      <c r="A3612" s="15">
        <v>2908007126</v>
      </c>
      <c r="B3612" s="16" t="s">
        <v>3760</v>
      </c>
      <c r="C3612" s="53">
        <v>0</v>
      </c>
      <c r="D3612" s="53">
        <v>0</v>
      </c>
    </row>
    <row r="3613" spans="1:4">
      <c r="A3613" s="15">
        <v>2908007127</v>
      </c>
      <c r="B3613" s="16" t="s">
        <v>3761</v>
      </c>
      <c r="C3613" s="53">
        <v>0</v>
      </c>
      <c r="D3613" s="53">
        <v>0</v>
      </c>
    </row>
    <row r="3614" spans="1:4">
      <c r="A3614" s="15">
        <v>2908007128</v>
      </c>
      <c r="B3614" s="16" t="s">
        <v>3762</v>
      </c>
      <c r="C3614" s="53">
        <v>0</v>
      </c>
      <c r="D3614" s="53">
        <v>0</v>
      </c>
    </row>
    <row r="3615" spans="1:4">
      <c r="A3615" s="15">
        <v>2908007139</v>
      </c>
      <c r="B3615" s="16" t="s">
        <v>3763</v>
      </c>
      <c r="C3615" s="53">
        <v>0</v>
      </c>
      <c r="D3615" s="53">
        <v>0</v>
      </c>
    </row>
    <row r="3616" spans="1:4">
      <c r="A3616" s="15">
        <v>2908007140</v>
      </c>
      <c r="B3616" s="16" t="s">
        <v>3764</v>
      </c>
      <c r="C3616" s="53">
        <v>0</v>
      </c>
      <c r="D3616" s="53">
        <v>0</v>
      </c>
    </row>
    <row r="3617" spans="1:4">
      <c r="A3617" s="15">
        <v>2908007141</v>
      </c>
      <c r="B3617" s="16" t="s">
        <v>3765</v>
      </c>
      <c r="C3617" s="53">
        <v>0</v>
      </c>
      <c r="D3617" s="53">
        <v>0</v>
      </c>
    </row>
    <row r="3618" spans="1:4">
      <c r="A3618" s="15">
        <v>2908007142</v>
      </c>
      <c r="B3618" s="16" t="s">
        <v>3766</v>
      </c>
      <c r="C3618" s="53">
        <v>0</v>
      </c>
      <c r="D3618" s="53">
        <v>0</v>
      </c>
    </row>
    <row r="3619" spans="1:4">
      <c r="A3619" s="15">
        <v>2908007143</v>
      </c>
      <c r="B3619" s="16" t="s">
        <v>3767</v>
      </c>
      <c r="C3619" s="53">
        <v>0</v>
      </c>
      <c r="D3619" s="53">
        <v>0</v>
      </c>
    </row>
    <row r="3620" spans="1:4">
      <c r="A3620" s="15">
        <v>2908007201</v>
      </c>
      <c r="B3620" s="16" t="s">
        <v>3768</v>
      </c>
      <c r="C3620" s="53">
        <v>0</v>
      </c>
      <c r="D3620" s="53">
        <v>0</v>
      </c>
    </row>
    <row r="3621" spans="1:4">
      <c r="A3621" s="15">
        <v>2908009001</v>
      </c>
      <c r="B3621" s="16" t="s">
        <v>4464</v>
      </c>
      <c r="C3621" s="53">
        <v>-9744300</v>
      </c>
      <c r="D3621" s="53">
        <v>0</v>
      </c>
    </row>
    <row r="3622" spans="1:4">
      <c r="A3622" s="15">
        <v>2908009002</v>
      </c>
      <c r="B3622" s="16" t="s">
        <v>4464</v>
      </c>
      <c r="C3622" s="53">
        <v>-76392146</v>
      </c>
      <c r="D3622" s="53">
        <v>0</v>
      </c>
    </row>
    <row r="3623" spans="1:4">
      <c r="A3623" s="15">
        <v>2908009003</v>
      </c>
      <c r="B3623" s="16" t="s">
        <v>4464</v>
      </c>
      <c r="C3623" s="53">
        <v>-517854</v>
      </c>
      <c r="D3623" s="53">
        <v>0</v>
      </c>
    </row>
    <row r="3624" spans="1:4">
      <c r="A3624" s="15">
        <v>2908009004</v>
      </c>
      <c r="B3624" s="16" t="s">
        <v>1750</v>
      </c>
      <c r="C3624" s="53">
        <v>-481781</v>
      </c>
      <c r="D3624" s="53">
        <v>0</v>
      </c>
    </row>
    <row r="3625" spans="1:4">
      <c r="A3625" s="15">
        <v>2908009005</v>
      </c>
      <c r="B3625" s="16" t="s">
        <v>1751</v>
      </c>
      <c r="C3625" s="53">
        <v>-3259648</v>
      </c>
      <c r="D3625" s="53">
        <v>0</v>
      </c>
    </row>
    <row r="3626" spans="1:4">
      <c r="A3626" s="15">
        <v>2908009006</v>
      </c>
      <c r="B3626" s="16" t="s">
        <v>1752</v>
      </c>
      <c r="C3626" s="53">
        <v>-557107079</v>
      </c>
      <c r="D3626" s="53">
        <v>0</v>
      </c>
    </row>
    <row r="3627" spans="1:4">
      <c r="A3627" s="15">
        <v>2908009007</v>
      </c>
      <c r="B3627" s="16" t="s">
        <v>1753</v>
      </c>
      <c r="C3627" s="53">
        <v>-5913051508</v>
      </c>
      <c r="D3627" s="53">
        <v>0</v>
      </c>
    </row>
    <row r="3628" spans="1:4">
      <c r="A3628" s="15">
        <v>2908009008</v>
      </c>
      <c r="B3628" s="16" t="s">
        <v>1754</v>
      </c>
      <c r="C3628" s="53">
        <v>-1889268166</v>
      </c>
      <c r="D3628" s="53">
        <v>0</v>
      </c>
    </row>
    <row r="3629" spans="1:4">
      <c r="A3629" s="15">
        <v>2908009009</v>
      </c>
      <c r="B3629" s="16" t="s">
        <v>1755</v>
      </c>
      <c r="C3629" s="53">
        <v>-14542801791</v>
      </c>
      <c r="D3629" s="53">
        <v>0</v>
      </c>
    </row>
    <row r="3630" spans="1:4">
      <c r="A3630" s="15">
        <v>2908009012</v>
      </c>
      <c r="B3630" s="16" t="s">
        <v>4465</v>
      </c>
      <c r="C3630" s="53">
        <v>0</v>
      </c>
      <c r="D3630" s="53">
        <v>0</v>
      </c>
    </row>
    <row r="3631" spans="1:4">
      <c r="A3631" s="15">
        <v>2908009013</v>
      </c>
      <c r="B3631" s="16" t="s">
        <v>1756</v>
      </c>
      <c r="C3631" s="53">
        <v>-73191928193</v>
      </c>
      <c r="D3631" s="53">
        <v>0</v>
      </c>
    </row>
    <row r="3632" spans="1:4">
      <c r="A3632" s="15">
        <v>2908009015</v>
      </c>
      <c r="B3632" s="16" t="s">
        <v>1757</v>
      </c>
      <c r="C3632" s="53">
        <v>-1337828</v>
      </c>
      <c r="D3632" s="53">
        <v>0</v>
      </c>
    </row>
    <row r="3633" spans="1:4">
      <c r="A3633" s="15">
        <v>2908009016</v>
      </c>
      <c r="B3633" s="16" t="s">
        <v>1758</v>
      </c>
      <c r="C3633" s="53">
        <v>-26061</v>
      </c>
      <c r="D3633" s="53">
        <v>0</v>
      </c>
    </row>
    <row r="3634" spans="1:4">
      <c r="A3634" s="15">
        <v>2908009017</v>
      </c>
      <c r="B3634" s="16" t="s">
        <v>1759</v>
      </c>
      <c r="C3634" s="53">
        <v>-204379</v>
      </c>
      <c r="D3634" s="53">
        <v>0</v>
      </c>
    </row>
    <row r="3635" spans="1:4">
      <c r="A3635" s="15">
        <v>2908009018</v>
      </c>
      <c r="B3635" s="16" t="s">
        <v>3478</v>
      </c>
      <c r="C3635" s="53">
        <v>-9757</v>
      </c>
      <c r="D3635" s="53">
        <v>0</v>
      </c>
    </row>
    <row r="3636" spans="1:4">
      <c r="A3636" s="15">
        <v>2908009019</v>
      </c>
      <c r="B3636" s="16" t="s">
        <v>3161</v>
      </c>
      <c r="C3636" s="53">
        <v>-957253</v>
      </c>
      <c r="D3636" s="53">
        <v>0</v>
      </c>
    </row>
    <row r="3637" spans="1:4">
      <c r="A3637" s="15">
        <v>2908009020</v>
      </c>
      <c r="B3637" s="16" t="s">
        <v>1760</v>
      </c>
      <c r="C3637" s="53">
        <v>-7740683</v>
      </c>
      <c r="D3637" s="53">
        <v>0</v>
      </c>
    </row>
    <row r="3638" spans="1:4">
      <c r="A3638" s="15">
        <v>2908009021</v>
      </c>
      <c r="B3638" s="16" t="s">
        <v>1761</v>
      </c>
      <c r="C3638" s="53">
        <v>-22403276</v>
      </c>
      <c r="D3638" s="53">
        <v>0</v>
      </c>
    </row>
    <row r="3639" spans="1:4">
      <c r="A3639" s="15">
        <v>2908009022</v>
      </c>
      <c r="B3639" s="16" t="s">
        <v>1762</v>
      </c>
      <c r="C3639" s="53">
        <v>-84488799</v>
      </c>
      <c r="D3639" s="53">
        <v>0</v>
      </c>
    </row>
    <row r="3640" spans="1:4">
      <c r="A3640" s="15">
        <v>2908009023</v>
      </c>
      <c r="B3640" s="16" t="s">
        <v>1763</v>
      </c>
      <c r="C3640" s="53">
        <v>-516857669</v>
      </c>
      <c r="D3640" s="53">
        <v>0</v>
      </c>
    </row>
    <row r="3641" spans="1:4">
      <c r="A3641" s="15">
        <v>2908009024</v>
      </c>
      <c r="B3641" s="16" t="s">
        <v>3769</v>
      </c>
      <c r="C3641" s="53">
        <v>-11079</v>
      </c>
      <c r="D3641" s="53">
        <v>0</v>
      </c>
    </row>
    <row r="3642" spans="1:4">
      <c r="A3642" s="15">
        <v>2908009026</v>
      </c>
      <c r="B3642" s="16" t="s">
        <v>3770</v>
      </c>
      <c r="C3642" s="53">
        <v>0</v>
      </c>
      <c r="D3642" s="53">
        <v>0</v>
      </c>
    </row>
    <row r="3643" spans="1:4">
      <c r="A3643" s="15">
        <v>2908009027</v>
      </c>
      <c r="B3643" s="16" t="s">
        <v>4466</v>
      </c>
      <c r="C3643" s="53">
        <v>0</v>
      </c>
      <c r="D3643" s="53">
        <v>0</v>
      </c>
    </row>
    <row r="3644" spans="1:4">
      <c r="A3644" s="15">
        <v>2908009028</v>
      </c>
      <c r="B3644" s="16" t="s">
        <v>3271</v>
      </c>
      <c r="C3644" s="53">
        <v>-1899</v>
      </c>
      <c r="D3644" s="53">
        <v>0</v>
      </c>
    </row>
    <row r="3645" spans="1:4">
      <c r="A3645" s="15">
        <v>2908009029</v>
      </c>
      <c r="B3645" s="16" t="s">
        <v>3163</v>
      </c>
      <c r="C3645" s="53">
        <v>0</v>
      </c>
      <c r="D3645" s="53">
        <v>0</v>
      </c>
    </row>
    <row r="3646" spans="1:4">
      <c r="A3646" s="15">
        <v>2908009030</v>
      </c>
      <c r="B3646" s="16" t="s">
        <v>1764</v>
      </c>
      <c r="C3646" s="53">
        <v>-185539</v>
      </c>
      <c r="D3646" s="53">
        <v>0</v>
      </c>
    </row>
    <row r="3647" spans="1:4">
      <c r="A3647" s="15">
        <v>2908009031</v>
      </c>
      <c r="B3647" s="16" t="s">
        <v>3771</v>
      </c>
      <c r="C3647" s="53">
        <v>0</v>
      </c>
      <c r="D3647" s="53">
        <v>0</v>
      </c>
    </row>
    <row r="3648" spans="1:4">
      <c r="A3648" s="15">
        <v>2908009032</v>
      </c>
      <c r="B3648" s="16" t="s">
        <v>3772</v>
      </c>
      <c r="C3648" s="53">
        <v>-6282</v>
      </c>
      <c r="D3648" s="53">
        <v>0</v>
      </c>
    </row>
    <row r="3649" spans="1:4">
      <c r="A3649" s="15">
        <v>2908009033</v>
      </c>
      <c r="B3649" s="16" t="s">
        <v>3773</v>
      </c>
      <c r="C3649" s="53">
        <v>-567</v>
      </c>
      <c r="D3649" s="53">
        <v>0</v>
      </c>
    </row>
    <row r="3650" spans="1:4">
      <c r="A3650" s="15">
        <v>2908009034</v>
      </c>
      <c r="B3650" s="16" t="s">
        <v>1765</v>
      </c>
      <c r="C3650" s="53">
        <v>-86051730</v>
      </c>
      <c r="D3650" s="53">
        <v>0</v>
      </c>
    </row>
    <row r="3651" spans="1:4">
      <c r="A3651" s="15">
        <v>2908009035</v>
      </c>
      <c r="B3651" s="16" t="s">
        <v>1766</v>
      </c>
      <c r="C3651" s="53">
        <v>-1296107</v>
      </c>
      <c r="D3651" s="53">
        <v>0</v>
      </c>
    </row>
    <row r="3652" spans="1:4">
      <c r="A3652" s="15">
        <v>2908009036</v>
      </c>
      <c r="B3652" s="16" t="s">
        <v>1767</v>
      </c>
      <c r="C3652" s="53">
        <v>-64729454</v>
      </c>
      <c r="D3652" s="53">
        <v>0</v>
      </c>
    </row>
    <row r="3653" spans="1:4">
      <c r="A3653" s="15">
        <v>2908009037</v>
      </c>
      <c r="B3653" s="16" t="s">
        <v>1768</v>
      </c>
      <c r="C3653" s="53">
        <v>-52233242</v>
      </c>
      <c r="D3653" s="53">
        <v>0</v>
      </c>
    </row>
    <row r="3654" spans="1:4">
      <c r="A3654" s="15">
        <v>2908009038</v>
      </c>
      <c r="B3654" s="16" t="s">
        <v>1769</v>
      </c>
      <c r="C3654" s="53">
        <v>-267363576</v>
      </c>
      <c r="D3654" s="53">
        <v>0</v>
      </c>
    </row>
    <row r="3655" spans="1:4">
      <c r="A3655" s="15">
        <v>2908009039</v>
      </c>
      <c r="B3655" s="16" t="s">
        <v>1770</v>
      </c>
      <c r="C3655" s="53">
        <v>-1044545</v>
      </c>
      <c r="D3655" s="53">
        <v>0</v>
      </c>
    </row>
    <row r="3656" spans="1:4">
      <c r="A3656" s="15">
        <v>2908009040</v>
      </c>
      <c r="B3656" s="16" t="s">
        <v>1771</v>
      </c>
      <c r="C3656" s="53">
        <v>-20990</v>
      </c>
      <c r="D3656" s="53">
        <v>0</v>
      </c>
    </row>
    <row r="3657" spans="1:4">
      <c r="A3657" s="15">
        <v>2908009041</v>
      </c>
      <c r="B3657" s="16" t="s">
        <v>1772</v>
      </c>
      <c r="C3657" s="53">
        <v>-215672</v>
      </c>
      <c r="D3657" s="53">
        <v>0</v>
      </c>
    </row>
    <row r="3658" spans="1:4">
      <c r="A3658" s="15">
        <v>2908009042</v>
      </c>
      <c r="B3658" s="16" t="s">
        <v>1773</v>
      </c>
      <c r="C3658" s="53">
        <v>-5305</v>
      </c>
      <c r="D3658" s="53">
        <v>0</v>
      </c>
    </row>
    <row r="3659" spans="1:4">
      <c r="A3659" s="15">
        <v>2908009043</v>
      </c>
      <c r="B3659" s="16" t="s">
        <v>1774</v>
      </c>
      <c r="C3659" s="53">
        <v>-67653</v>
      </c>
      <c r="D3659" s="53">
        <v>0</v>
      </c>
    </row>
    <row r="3660" spans="1:4">
      <c r="A3660" s="15">
        <v>2908009045</v>
      </c>
      <c r="B3660" s="16" t="s">
        <v>1775</v>
      </c>
      <c r="C3660" s="53">
        <v>0</v>
      </c>
      <c r="D3660" s="53">
        <v>0</v>
      </c>
    </row>
    <row r="3661" spans="1:4">
      <c r="A3661" s="15">
        <v>2908009047</v>
      </c>
      <c r="B3661" s="16" t="s">
        <v>3774</v>
      </c>
      <c r="C3661" s="53">
        <v>0</v>
      </c>
      <c r="D3661" s="53">
        <v>0</v>
      </c>
    </row>
    <row r="3662" spans="1:4">
      <c r="A3662" s="15">
        <v>2908009048</v>
      </c>
      <c r="B3662" s="16" t="s">
        <v>1776</v>
      </c>
      <c r="C3662" s="53">
        <v>0</v>
      </c>
      <c r="D3662" s="53">
        <v>0</v>
      </c>
    </row>
    <row r="3663" spans="1:4">
      <c r="A3663" s="15">
        <v>2908009601</v>
      </c>
      <c r="B3663" s="16" t="s">
        <v>1777</v>
      </c>
      <c r="C3663" s="53">
        <v>-8503555896</v>
      </c>
      <c r="D3663" s="53">
        <v>0</v>
      </c>
    </row>
    <row r="3664" spans="1:4">
      <c r="A3664" s="15">
        <v>2908009701</v>
      </c>
      <c r="B3664" s="16" t="s">
        <v>3775</v>
      </c>
      <c r="C3664" s="53">
        <v>-25919582527</v>
      </c>
      <c r="D3664" s="53">
        <v>0</v>
      </c>
    </row>
    <row r="3665" spans="1:4">
      <c r="A3665" s="15">
        <v>2908009711</v>
      </c>
      <c r="B3665" s="16" t="s">
        <v>1778</v>
      </c>
      <c r="C3665" s="53">
        <v>-1218879625</v>
      </c>
      <c r="D3665" s="53">
        <v>0</v>
      </c>
    </row>
    <row r="3666" spans="1:4">
      <c r="A3666" s="15">
        <v>2940957001</v>
      </c>
      <c r="B3666" s="16" t="s">
        <v>1832</v>
      </c>
      <c r="C3666" s="53">
        <v>-6860237107</v>
      </c>
      <c r="D3666" s="53">
        <v>0</v>
      </c>
    </row>
    <row r="3667" spans="1:4">
      <c r="A3667" s="15">
        <v>2940957002</v>
      </c>
      <c r="B3667" s="16" t="s">
        <v>1833</v>
      </c>
      <c r="C3667" s="53">
        <v>-5490133177</v>
      </c>
      <c r="D3667" s="53">
        <v>0</v>
      </c>
    </row>
    <row r="3668" spans="1:4">
      <c r="A3668" s="15">
        <v>2940957003</v>
      </c>
      <c r="B3668" s="16" t="s">
        <v>1834</v>
      </c>
      <c r="C3668" s="53">
        <v>-10562895887</v>
      </c>
      <c r="D3668" s="53">
        <v>0</v>
      </c>
    </row>
    <row r="3669" spans="1:4">
      <c r="A3669" s="15">
        <v>2940957011</v>
      </c>
      <c r="B3669" s="16" t="s">
        <v>1835</v>
      </c>
      <c r="C3669" s="53">
        <v>-11617204329</v>
      </c>
      <c r="D3669" s="53">
        <v>0</v>
      </c>
    </row>
    <row r="3670" spans="1:4">
      <c r="A3670" s="15">
        <v>2940957012</v>
      </c>
      <c r="B3670" s="16" t="s">
        <v>1836</v>
      </c>
      <c r="C3670" s="53">
        <v>-805437743</v>
      </c>
      <c r="D3670" s="53">
        <v>0</v>
      </c>
    </row>
    <row r="3671" spans="1:4">
      <c r="A3671" s="15">
        <v>2940957013</v>
      </c>
      <c r="B3671" s="16" t="s">
        <v>1779</v>
      </c>
      <c r="C3671" s="53">
        <v>0</v>
      </c>
      <c r="D3671" s="53">
        <v>0</v>
      </c>
    </row>
    <row r="3672" spans="1:4">
      <c r="A3672" s="15">
        <v>2940957014</v>
      </c>
      <c r="B3672" s="16" t="s">
        <v>1779</v>
      </c>
      <c r="C3672" s="53">
        <v>0</v>
      </c>
      <c r="D3672" s="53">
        <v>0</v>
      </c>
    </row>
    <row r="3673" spans="1:4">
      <c r="A3673" s="15">
        <v>2990050021</v>
      </c>
      <c r="B3673" s="16" t="s">
        <v>5301</v>
      </c>
      <c r="C3673" s="53">
        <v>-1284042284</v>
      </c>
      <c r="D3673" s="53">
        <v>0</v>
      </c>
    </row>
    <row r="3674" spans="1:4">
      <c r="A3674" s="15">
        <v>2990050480</v>
      </c>
      <c r="B3674" s="16" t="s">
        <v>1706</v>
      </c>
      <c r="C3674" s="53">
        <v>-3491108716</v>
      </c>
      <c r="D3674" s="53">
        <v>0</v>
      </c>
    </row>
    <row r="3675" spans="1:4">
      <c r="A3675" s="15">
        <v>2990050709</v>
      </c>
      <c r="B3675" s="16" t="s">
        <v>4467</v>
      </c>
      <c r="C3675" s="53">
        <v>0</v>
      </c>
      <c r="D3675" s="53">
        <v>0</v>
      </c>
    </row>
    <row r="3676" spans="1:4">
      <c r="A3676" s="15">
        <v>2990051004</v>
      </c>
      <c r="B3676" s="16" t="s">
        <v>3164</v>
      </c>
      <c r="C3676" s="53">
        <v>-294907042</v>
      </c>
      <c r="D3676" s="53">
        <v>0</v>
      </c>
    </row>
    <row r="3677" spans="1:4">
      <c r="A3677" s="15">
        <v>2990051005</v>
      </c>
      <c r="B3677" s="16" t="s">
        <v>349</v>
      </c>
      <c r="C3677" s="53">
        <v>-48555183</v>
      </c>
      <c r="D3677" s="53">
        <v>0</v>
      </c>
    </row>
    <row r="3678" spans="1:4">
      <c r="A3678" s="15">
        <v>2990059001</v>
      </c>
      <c r="B3678" s="16" t="s">
        <v>4468</v>
      </c>
      <c r="C3678" s="53">
        <v>-871243</v>
      </c>
      <c r="D3678" s="53">
        <v>0</v>
      </c>
    </row>
    <row r="3679" spans="1:4">
      <c r="A3679" s="15">
        <v>2990059002</v>
      </c>
      <c r="B3679" s="16" t="s">
        <v>4532</v>
      </c>
      <c r="C3679" s="53">
        <v>-82166463</v>
      </c>
      <c r="D3679" s="53">
        <v>0</v>
      </c>
    </row>
    <row r="3680" spans="1:4">
      <c r="A3680" s="15">
        <v>2990059004</v>
      </c>
      <c r="B3680" s="16" t="s">
        <v>4587</v>
      </c>
      <c r="C3680" s="53">
        <v>0</v>
      </c>
      <c r="D3680" s="53">
        <v>0</v>
      </c>
    </row>
    <row r="3681" spans="1:4">
      <c r="A3681" s="15">
        <v>2990059008</v>
      </c>
      <c r="B3681" s="16" t="s">
        <v>4469</v>
      </c>
      <c r="C3681" s="53">
        <v>56753500</v>
      </c>
      <c r="D3681" s="53">
        <v>0</v>
      </c>
    </row>
    <row r="3682" spans="1:4">
      <c r="A3682" s="15">
        <v>2990059009</v>
      </c>
      <c r="B3682" s="16" t="s">
        <v>4470</v>
      </c>
      <c r="C3682" s="53">
        <v>-2569491310</v>
      </c>
      <c r="D3682" s="53">
        <v>0</v>
      </c>
    </row>
    <row r="3683" spans="1:4">
      <c r="A3683" s="15">
        <v>2990059011</v>
      </c>
      <c r="B3683" s="16" t="s">
        <v>5300</v>
      </c>
      <c r="C3683" s="53">
        <v>-1500474799</v>
      </c>
      <c r="D3683" s="53">
        <v>0</v>
      </c>
    </row>
    <row r="3684" spans="1:4">
      <c r="A3684" s="15">
        <v>2990059012</v>
      </c>
      <c r="B3684" s="16" t="s">
        <v>1780</v>
      </c>
      <c r="C3684" s="53">
        <v>-13328295227</v>
      </c>
      <c r="D3684" s="53">
        <v>0</v>
      </c>
    </row>
    <row r="3685" spans="1:4">
      <c r="A3685" s="15">
        <v>2990059013</v>
      </c>
      <c r="B3685" s="16" t="s">
        <v>4471</v>
      </c>
      <c r="C3685" s="53">
        <v>5397576162</v>
      </c>
      <c r="D3685" s="53">
        <v>0</v>
      </c>
    </row>
    <row r="3686" spans="1:4">
      <c r="A3686" s="15">
        <v>2990059014</v>
      </c>
      <c r="B3686" s="16" t="s">
        <v>4472</v>
      </c>
      <c r="C3686" s="53">
        <v>489680460</v>
      </c>
      <c r="D3686" s="53">
        <v>0</v>
      </c>
    </row>
    <row r="3687" spans="1:4">
      <c r="A3687" s="15">
        <v>2990059020</v>
      </c>
      <c r="B3687" s="16" t="s">
        <v>4468</v>
      </c>
      <c r="C3687" s="53">
        <v>-95121080</v>
      </c>
      <c r="D3687" s="53">
        <v>0</v>
      </c>
    </row>
    <row r="3688" spans="1:4">
      <c r="A3688" s="15">
        <v>2990059022</v>
      </c>
      <c r="B3688" s="16" t="s">
        <v>1781</v>
      </c>
      <c r="C3688" s="53">
        <v>-1036957599</v>
      </c>
      <c r="D3688" s="53">
        <v>0</v>
      </c>
    </row>
    <row r="3689" spans="1:4">
      <c r="A3689" s="15">
        <v>2990059023</v>
      </c>
      <c r="B3689" s="16" t="s">
        <v>4770</v>
      </c>
      <c r="C3689" s="53">
        <v>-265000</v>
      </c>
      <c r="D3689" s="53">
        <v>0</v>
      </c>
    </row>
    <row r="3690" spans="1:4">
      <c r="A3690" s="15">
        <v>2990059024</v>
      </c>
      <c r="B3690" s="16" t="s">
        <v>2146</v>
      </c>
      <c r="C3690" s="53">
        <v>0</v>
      </c>
      <c r="D3690" s="53">
        <v>0</v>
      </c>
    </row>
    <row r="3691" spans="1:4">
      <c r="A3691" s="15">
        <v>2990059033</v>
      </c>
      <c r="B3691" s="16" t="s">
        <v>5035</v>
      </c>
      <c r="C3691" s="53">
        <v>332463857</v>
      </c>
      <c r="D3691" s="53">
        <v>0</v>
      </c>
    </row>
    <row r="3692" spans="1:4">
      <c r="A3692" s="15">
        <v>2990059034</v>
      </c>
      <c r="B3692" s="16" t="s">
        <v>4473</v>
      </c>
      <c r="C3692" s="53">
        <v>-170580</v>
      </c>
      <c r="D3692" s="53">
        <v>0</v>
      </c>
    </row>
    <row r="3693" spans="1:4">
      <c r="A3693" s="15">
        <v>2990059035</v>
      </c>
      <c r="B3693" s="16" t="s">
        <v>5036</v>
      </c>
      <c r="C3693" s="53">
        <v>0</v>
      </c>
      <c r="D3693" s="53">
        <v>0</v>
      </c>
    </row>
    <row r="3694" spans="1:4">
      <c r="A3694" s="15">
        <v>2990059038</v>
      </c>
      <c r="B3694" s="16" t="s">
        <v>5301</v>
      </c>
      <c r="C3694" s="53">
        <v>-43178282105</v>
      </c>
      <c r="D3694" s="53">
        <v>0</v>
      </c>
    </row>
    <row r="3695" spans="1:4">
      <c r="A3695" s="15">
        <v>2990059040</v>
      </c>
      <c r="B3695" s="16" t="s">
        <v>4588</v>
      </c>
      <c r="C3695" s="53">
        <v>0</v>
      </c>
      <c r="D3695" s="53">
        <v>0</v>
      </c>
    </row>
    <row r="3696" spans="1:4">
      <c r="A3696" s="15">
        <v>2990059042</v>
      </c>
      <c r="B3696" s="16" t="s">
        <v>2147</v>
      </c>
      <c r="C3696" s="53">
        <v>0</v>
      </c>
      <c r="D3696" s="53">
        <v>0</v>
      </c>
    </row>
    <row r="3697" spans="1:4">
      <c r="A3697" s="15">
        <v>2990059048</v>
      </c>
      <c r="B3697" s="16" t="s">
        <v>5294</v>
      </c>
      <c r="C3697" s="53">
        <v>-750152176</v>
      </c>
      <c r="D3697" s="53">
        <v>0</v>
      </c>
    </row>
    <row r="3698" spans="1:4">
      <c r="A3698" s="15">
        <v>2990059054</v>
      </c>
      <c r="B3698" s="16" t="s">
        <v>2148</v>
      </c>
      <c r="C3698" s="53">
        <v>-1880900</v>
      </c>
      <c r="D3698" s="53">
        <v>0</v>
      </c>
    </row>
    <row r="3699" spans="1:4">
      <c r="A3699" s="15">
        <v>2990059055</v>
      </c>
      <c r="B3699" s="16" t="s">
        <v>4474</v>
      </c>
      <c r="C3699" s="53">
        <v>-4649650</v>
      </c>
      <c r="D3699" s="53">
        <v>0</v>
      </c>
    </row>
    <row r="3700" spans="1:4">
      <c r="A3700" s="15">
        <v>2990059056</v>
      </c>
      <c r="B3700" s="16" t="s">
        <v>4475</v>
      </c>
      <c r="C3700" s="53">
        <v>-52269567</v>
      </c>
      <c r="D3700" s="53">
        <v>0</v>
      </c>
    </row>
    <row r="3701" spans="1:4">
      <c r="A3701" s="15">
        <v>2990059057</v>
      </c>
      <c r="B3701" s="16" t="s">
        <v>4476</v>
      </c>
      <c r="C3701" s="53">
        <v>-1225070</v>
      </c>
      <c r="D3701" s="53">
        <v>0</v>
      </c>
    </row>
    <row r="3702" spans="1:4">
      <c r="A3702" s="15">
        <v>2990059058</v>
      </c>
      <c r="B3702" s="16" t="s">
        <v>1782</v>
      </c>
      <c r="C3702" s="53">
        <v>0</v>
      </c>
      <c r="D3702" s="53">
        <v>0</v>
      </c>
    </row>
    <row r="3703" spans="1:4">
      <c r="A3703" s="15">
        <v>2990059059</v>
      </c>
      <c r="B3703" s="16" t="s">
        <v>4477</v>
      </c>
      <c r="C3703" s="53">
        <v>-40395067</v>
      </c>
      <c r="D3703" s="53">
        <v>0</v>
      </c>
    </row>
    <row r="3704" spans="1:4">
      <c r="A3704" s="15">
        <v>2990059060</v>
      </c>
      <c r="B3704" s="16" t="s">
        <v>4478</v>
      </c>
      <c r="C3704" s="53">
        <v>-115087496</v>
      </c>
      <c r="D3704" s="53">
        <v>0</v>
      </c>
    </row>
    <row r="3705" spans="1:4">
      <c r="A3705" s="15">
        <v>2990059062</v>
      </c>
      <c r="B3705" s="16" t="s">
        <v>4479</v>
      </c>
      <c r="C3705" s="53">
        <v>-87575540</v>
      </c>
      <c r="D3705" s="53">
        <v>0</v>
      </c>
    </row>
    <row r="3706" spans="1:4">
      <c r="A3706" s="15">
        <v>2990059063</v>
      </c>
      <c r="B3706" s="16" t="s">
        <v>4480</v>
      </c>
      <c r="C3706" s="53">
        <v>172510268</v>
      </c>
      <c r="D3706" s="53">
        <v>0</v>
      </c>
    </row>
    <row r="3707" spans="1:4">
      <c r="A3707" s="15">
        <v>2990059064</v>
      </c>
      <c r="B3707" s="16" t="s">
        <v>4481</v>
      </c>
      <c r="C3707" s="53">
        <v>8880101</v>
      </c>
      <c r="D3707" s="53">
        <v>0</v>
      </c>
    </row>
    <row r="3708" spans="1:4">
      <c r="A3708" s="15">
        <v>2990059072</v>
      </c>
      <c r="B3708" s="16" t="s">
        <v>4482</v>
      </c>
      <c r="C3708" s="53">
        <v>-6228017736</v>
      </c>
      <c r="D3708" s="53">
        <v>0</v>
      </c>
    </row>
    <row r="3709" spans="1:4">
      <c r="A3709" s="15">
        <v>2990059073</v>
      </c>
      <c r="B3709" s="16" t="s">
        <v>4483</v>
      </c>
      <c r="C3709" s="53">
        <v>-492979048</v>
      </c>
      <c r="D3709" s="53">
        <v>0</v>
      </c>
    </row>
    <row r="3710" spans="1:4">
      <c r="A3710" s="15">
        <v>2990059080</v>
      </c>
      <c r="B3710" s="16" t="s">
        <v>1783</v>
      </c>
      <c r="C3710" s="53">
        <v>-10747570529</v>
      </c>
      <c r="D3710" s="53">
        <v>0</v>
      </c>
    </row>
    <row r="3711" spans="1:4">
      <c r="A3711" s="15">
        <v>2990059082</v>
      </c>
      <c r="B3711" s="16" t="s">
        <v>4484</v>
      </c>
      <c r="C3711" s="53">
        <v>-3105119242</v>
      </c>
      <c r="D3711" s="53">
        <v>0</v>
      </c>
    </row>
    <row r="3712" spans="1:4">
      <c r="A3712" s="15">
        <v>2990059121</v>
      </c>
      <c r="B3712" s="16" t="s">
        <v>4485</v>
      </c>
      <c r="C3712" s="53">
        <v>-2066</v>
      </c>
      <c r="D3712" s="53">
        <v>0</v>
      </c>
    </row>
    <row r="3713" spans="1:4">
      <c r="A3713" s="15">
        <v>2990059127</v>
      </c>
      <c r="B3713" s="16" t="s">
        <v>1784</v>
      </c>
      <c r="C3713" s="53">
        <v>0</v>
      </c>
      <c r="D3713" s="53">
        <v>0</v>
      </c>
    </row>
    <row r="3714" spans="1:4">
      <c r="A3714" s="15">
        <v>2990059150</v>
      </c>
      <c r="B3714" s="16" t="s">
        <v>1785</v>
      </c>
      <c r="C3714" s="53">
        <v>-598298325</v>
      </c>
      <c r="D3714" s="53">
        <v>0</v>
      </c>
    </row>
    <row r="3715" spans="1:4">
      <c r="A3715" s="15">
        <v>2990059151</v>
      </c>
      <c r="B3715" s="16" t="s">
        <v>1786</v>
      </c>
      <c r="C3715" s="53">
        <v>0</v>
      </c>
      <c r="D3715" s="53">
        <v>0</v>
      </c>
    </row>
    <row r="3716" spans="1:4">
      <c r="A3716" s="15">
        <v>2990059157</v>
      </c>
      <c r="B3716" s="16" t="s">
        <v>3776</v>
      </c>
      <c r="C3716" s="53">
        <v>0</v>
      </c>
      <c r="D3716" s="53">
        <v>0</v>
      </c>
    </row>
    <row r="3717" spans="1:4">
      <c r="A3717" s="15">
        <v>2990059204</v>
      </c>
      <c r="B3717" s="16" t="s">
        <v>5037</v>
      </c>
      <c r="C3717" s="53">
        <v>0</v>
      </c>
      <c r="D3717" s="53">
        <v>0</v>
      </c>
    </row>
    <row r="3718" spans="1:4">
      <c r="A3718" s="15">
        <v>2990059234</v>
      </c>
      <c r="B3718" s="16" t="s">
        <v>1787</v>
      </c>
      <c r="C3718" s="53">
        <v>-633459895</v>
      </c>
      <c r="D3718" s="53">
        <v>0</v>
      </c>
    </row>
    <row r="3719" spans="1:4">
      <c r="A3719" s="15">
        <v>2990059254</v>
      </c>
      <c r="B3719" s="16" t="s">
        <v>1788</v>
      </c>
      <c r="C3719" s="53">
        <v>-394111607</v>
      </c>
      <c r="D3719" s="53">
        <v>0</v>
      </c>
    </row>
    <row r="3720" spans="1:4">
      <c r="A3720" s="15">
        <v>2990059311</v>
      </c>
      <c r="B3720" s="16" t="s">
        <v>4468</v>
      </c>
      <c r="C3720" s="53">
        <v>-10562188906</v>
      </c>
      <c r="D3720" s="53">
        <v>0</v>
      </c>
    </row>
    <row r="3721" spans="1:4">
      <c r="A3721" s="15">
        <v>2990059312</v>
      </c>
      <c r="B3721" s="16" t="s">
        <v>4486</v>
      </c>
      <c r="C3721" s="53">
        <v>4009200</v>
      </c>
      <c r="D3721" s="53">
        <v>0</v>
      </c>
    </row>
    <row r="3722" spans="1:4">
      <c r="A3722" s="15">
        <v>2990059313</v>
      </c>
      <c r="B3722" s="16" t="s">
        <v>4589</v>
      </c>
      <c r="C3722" s="53">
        <v>458035</v>
      </c>
      <c r="D3722" s="53">
        <v>0</v>
      </c>
    </row>
    <row r="3723" spans="1:4">
      <c r="A3723" s="15">
        <v>2990059324</v>
      </c>
      <c r="B3723" s="16" t="s">
        <v>4487</v>
      </c>
      <c r="C3723" s="53">
        <v>-584427714</v>
      </c>
      <c r="D3723" s="53">
        <v>0</v>
      </c>
    </row>
    <row r="3724" spans="1:4">
      <c r="A3724" s="15">
        <v>2990059325</v>
      </c>
      <c r="B3724" s="16" t="s">
        <v>5302</v>
      </c>
      <c r="C3724" s="53">
        <v>-8037</v>
      </c>
      <c r="D3724" s="53">
        <v>0</v>
      </c>
    </row>
    <row r="3725" spans="1:4">
      <c r="A3725" s="15">
        <v>2990059326</v>
      </c>
      <c r="B3725" s="16" t="s">
        <v>4488</v>
      </c>
      <c r="C3725" s="53">
        <v>-11465188</v>
      </c>
      <c r="D3725" s="53">
        <v>0</v>
      </c>
    </row>
    <row r="3726" spans="1:4">
      <c r="A3726" s="15">
        <v>2990059333</v>
      </c>
      <c r="B3726" s="16" t="s">
        <v>4468</v>
      </c>
      <c r="C3726" s="53">
        <v>-43093004</v>
      </c>
      <c r="D3726" s="53">
        <v>0</v>
      </c>
    </row>
    <row r="3727" spans="1:4">
      <c r="A3727" s="15">
        <v>2990059335</v>
      </c>
      <c r="B3727" s="16" t="s">
        <v>1789</v>
      </c>
      <c r="C3727" s="53">
        <v>-217714494</v>
      </c>
      <c r="D3727" s="53">
        <v>0</v>
      </c>
    </row>
    <row r="3728" spans="1:4">
      <c r="A3728" s="15">
        <v>2990059349</v>
      </c>
      <c r="B3728" s="16" t="s">
        <v>4489</v>
      </c>
      <c r="C3728" s="53">
        <v>-16620696</v>
      </c>
      <c r="D3728" s="53">
        <v>0</v>
      </c>
    </row>
    <row r="3729" spans="1:4">
      <c r="A3729" s="15">
        <v>2990059401</v>
      </c>
      <c r="B3729" s="16" t="s">
        <v>1790</v>
      </c>
      <c r="C3729" s="53">
        <v>-1016628957</v>
      </c>
      <c r="D3729" s="53">
        <v>0</v>
      </c>
    </row>
    <row r="3730" spans="1:4">
      <c r="A3730" s="15">
        <v>2990059402</v>
      </c>
      <c r="B3730" s="16" t="s">
        <v>1791</v>
      </c>
      <c r="C3730" s="53">
        <v>-16287225897</v>
      </c>
      <c r="D3730" s="53">
        <v>0</v>
      </c>
    </row>
    <row r="3731" spans="1:4">
      <c r="A3731" s="15">
        <v>2990059404</v>
      </c>
      <c r="B3731" s="16" t="s">
        <v>1792</v>
      </c>
      <c r="C3731" s="53">
        <v>-27970214775</v>
      </c>
      <c r="D3731" s="53">
        <v>0</v>
      </c>
    </row>
    <row r="3732" spans="1:4">
      <c r="A3732" s="15">
        <v>2990059409</v>
      </c>
      <c r="B3732" s="16" t="s">
        <v>1793</v>
      </c>
      <c r="C3732" s="53">
        <v>-69582</v>
      </c>
      <c r="D3732" s="53">
        <v>0</v>
      </c>
    </row>
    <row r="3733" spans="1:4">
      <c r="A3733" s="15">
        <v>2990059415</v>
      </c>
      <c r="B3733" s="16" t="s">
        <v>4771</v>
      </c>
      <c r="C3733" s="53">
        <v>0</v>
      </c>
      <c r="D3733" s="53">
        <v>0</v>
      </c>
    </row>
    <row r="3734" spans="1:4">
      <c r="A3734" s="15">
        <v>2990059426</v>
      </c>
      <c r="B3734" s="16" t="s">
        <v>4490</v>
      </c>
      <c r="C3734" s="53">
        <v>-200814207</v>
      </c>
      <c r="D3734" s="53">
        <v>0</v>
      </c>
    </row>
    <row r="3735" spans="1:4">
      <c r="A3735" s="15">
        <v>2990059469</v>
      </c>
      <c r="B3735" s="16" t="s">
        <v>3777</v>
      </c>
      <c r="C3735" s="53">
        <v>0</v>
      </c>
      <c r="D3735" s="53">
        <v>0</v>
      </c>
    </row>
    <row r="3736" spans="1:4">
      <c r="A3736" s="15">
        <v>2990059479</v>
      </c>
      <c r="B3736" s="16" t="s">
        <v>1794</v>
      </c>
      <c r="C3736" s="53">
        <v>-195450271</v>
      </c>
      <c r="D3736" s="53">
        <v>0</v>
      </c>
    </row>
    <row r="3737" spans="1:4">
      <c r="A3737" s="15">
        <v>2990059504</v>
      </c>
      <c r="B3737" s="16" t="s">
        <v>4491</v>
      </c>
      <c r="C3737" s="53">
        <v>-20723861</v>
      </c>
      <c r="D3737" s="53">
        <v>0</v>
      </c>
    </row>
    <row r="3738" spans="1:4">
      <c r="A3738" s="15">
        <v>2990059505</v>
      </c>
      <c r="B3738" s="16" t="s">
        <v>4492</v>
      </c>
      <c r="C3738" s="53">
        <v>-988883336</v>
      </c>
      <c r="D3738" s="53">
        <v>0</v>
      </c>
    </row>
    <row r="3739" spans="1:4">
      <c r="A3739" s="15">
        <v>2990059507</v>
      </c>
      <c r="B3739" s="16" t="s">
        <v>4493</v>
      </c>
      <c r="C3739" s="53">
        <v>1031046953</v>
      </c>
      <c r="D3739" s="53">
        <v>0</v>
      </c>
    </row>
    <row r="3740" spans="1:4">
      <c r="A3740" s="15">
        <v>2990059514</v>
      </c>
      <c r="B3740" s="16" t="s">
        <v>1795</v>
      </c>
      <c r="C3740" s="53">
        <v>-22445515</v>
      </c>
      <c r="D3740" s="53">
        <v>0</v>
      </c>
    </row>
    <row r="3741" spans="1:4">
      <c r="A3741" s="15">
        <v>2990059529</v>
      </c>
      <c r="B3741" s="16" t="s">
        <v>1796</v>
      </c>
      <c r="C3741" s="53">
        <v>-69163581</v>
      </c>
      <c r="D3741" s="53">
        <v>0</v>
      </c>
    </row>
    <row r="3742" spans="1:4">
      <c r="A3742" s="15">
        <v>2990059541</v>
      </c>
      <c r="B3742" s="16" t="s">
        <v>4494</v>
      </c>
      <c r="C3742" s="53">
        <v>-55173609</v>
      </c>
      <c r="D3742" s="53">
        <v>0</v>
      </c>
    </row>
    <row r="3743" spans="1:4">
      <c r="A3743" s="15">
        <v>2990059573</v>
      </c>
      <c r="B3743" s="16" t="s">
        <v>4495</v>
      </c>
      <c r="C3743" s="53">
        <v>-18872482762</v>
      </c>
      <c r="D3743" s="53">
        <v>0</v>
      </c>
    </row>
    <row r="3744" spans="1:4">
      <c r="A3744" s="15">
        <v>2990059583</v>
      </c>
      <c r="B3744" s="16" t="s">
        <v>4496</v>
      </c>
      <c r="C3744" s="53">
        <v>-5803457</v>
      </c>
      <c r="D3744" s="53">
        <v>0</v>
      </c>
    </row>
    <row r="3745" spans="1:4">
      <c r="A3745" s="15">
        <v>2990059586</v>
      </c>
      <c r="B3745" s="16" t="s">
        <v>4497</v>
      </c>
      <c r="C3745" s="53">
        <v>-4242</v>
      </c>
      <c r="D3745" s="53">
        <v>0</v>
      </c>
    </row>
    <row r="3746" spans="1:4">
      <c r="A3746" s="15">
        <v>2990059613</v>
      </c>
      <c r="B3746" s="16" t="s">
        <v>1797</v>
      </c>
      <c r="C3746" s="53">
        <v>-2633798633</v>
      </c>
      <c r="D3746" s="53">
        <v>0</v>
      </c>
    </row>
    <row r="3747" spans="1:4">
      <c r="A3747" s="15">
        <v>2990059614</v>
      </c>
      <c r="B3747" s="16" t="s">
        <v>2149</v>
      </c>
      <c r="C3747" s="53">
        <v>0</v>
      </c>
      <c r="D3747" s="53">
        <v>0</v>
      </c>
    </row>
    <row r="3748" spans="1:4">
      <c r="A3748" s="15">
        <v>2990059616</v>
      </c>
      <c r="B3748" s="16" t="s">
        <v>1798</v>
      </c>
      <c r="C3748" s="53">
        <v>-20847020</v>
      </c>
      <c r="D3748" s="53">
        <v>0</v>
      </c>
    </row>
    <row r="3749" spans="1:4">
      <c r="A3749" s="15">
        <v>2990059618</v>
      </c>
      <c r="B3749" s="16" t="s">
        <v>1799</v>
      </c>
      <c r="C3749" s="53">
        <v>-601197153</v>
      </c>
      <c r="D3749" s="53">
        <v>0</v>
      </c>
    </row>
    <row r="3750" spans="1:4">
      <c r="A3750" s="15">
        <v>2990059619</v>
      </c>
      <c r="B3750" s="16" t="s">
        <v>1800</v>
      </c>
      <c r="C3750" s="53">
        <v>-828798593</v>
      </c>
      <c r="D3750" s="53">
        <v>0</v>
      </c>
    </row>
    <row r="3751" spans="1:4">
      <c r="A3751" s="15">
        <v>2990059620</v>
      </c>
      <c r="B3751" s="16" t="s">
        <v>1801</v>
      </c>
      <c r="C3751" s="53">
        <v>-593240014</v>
      </c>
      <c r="D3751" s="53">
        <v>0</v>
      </c>
    </row>
    <row r="3752" spans="1:4">
      <c r="A3752" s="15">
        <v>2990059621</v>
      </c>
      <c r="B3752" s="16" t="s">
        <v>1802</v>
      </c>
      <c r="C3752" s="53">
        <v>-119910360</v>
      </c>
      <c r="D3752" s="53">
        <v>0</v>
      </c>
    </row>
    <row r="3753" spans="1:4">
      <c r="A3753" s="15">
        <v>2990059622</v>
      </c>
      <c r="B3753" s="16" t="s">
        <v>3165</v>
      </c>
      <c r="C3753" s="53">
        <v>-781100</v>
      </c>
      <c r="D3753" s="53">
        <v>0</v>
      </c>
    </row>
    <row r="3754" spans="1:4">
      <c r="A3754" s="15">
        <v>2990059625</v>
      </c>
      <c r="B3754" s="16" t="s">
        <v>1803</v>
      </c>
      <c r="C3754" s="53">
        <v>-8736303</v>
      </c>
      <c r="D3754" s="53">
        <v>0</v>
      </c>
    </row>
    <row r="3755" spans="1:4">
      <c r="A3755" s="15">
        <v>2990059634</v>
      </c>
      <c r="B3755" s="16" t="s">
        <v>4849</v>
      </c>
      <c r="C3755" s="53">
        <v>0</v>
      </c>
      <c r="D3755" s="53">
        <v>0</v>
      </c>
    </row>
    <row r="3756" spans="1:4">
      <c r="A3756" s="15">
        <v>2990059705</v>
      </c>
      <c r="B3756" s="16" t="s">
        <v>1804</v>
      </c>
      <c r="C3756" s="53">
        <v>-4739408700</v>
      </c>
      <c r="D3756" s="53">
        <v>0</v>
      </c>
    </row>
    <row r="3757" spans="1:4">
      <c r="A3757" s="15">
        <v>2990059706</v>
      </c>
      <c r="B3757" s="16" t="s">
        <v>1805</v>
      </c>
      <c r="C3757" s="53">
        <v>-56892972313</v>
      </c>
      <c r="D3757" s="53">
        <v>0</v>
      </c>
    </row>
    <row r="3758" spans="1:4">
      <c r="A3758" s="15">
        <v>2990059711</v>
      </c>
      <c r="B3758" s="16" t="s">
        <v>3778</v>
      </c>
      <c r="C3758" s="53">
        <v>-385982580</v>
      </c>
      <c r="D3758" s="53">
        <v>0</v>
      </c>
    </row>
    <row r="3759" spans="1:4">
      <c r="A3759" s="15">
        <v>2990059712</v>
      </c>
      <c r="B3759" s="16" t="s">
        <v>4850</v>
      </c>
      <c r="C3759" s="53">
        <v>0</v>
      </c>
      <c r="D3759" s="53">
        <v>0</v>
      </c>
    </row>
    <row r="3760" spans="1:4">
      <c r="A3760" s="15">
        <v>2990059724</v>
      </c>
      <c r="B3760" s="16" t="s">
        <v>1806</v>
      </c>
      <c r="C3760" s="53">
        <v>-99816395469</v>
      </c>
      <c r="D3760" s="53">
        <v>0</v>
      </c>
    </row>
    <row r="3761" spans="1:4">
      <c r="A3761" s="15">
        <v>2990059725</v>
      </c>
      <c r="B3761" s="16" t="s">
        <v>3479</v>
      </c>
      <c r="C3761" s="53">
        <v>6642966673</v>
      </c>
      <c r="D3761" s="53">
        <v>0</v>
      </c>
    </row>
    <row r="3762" spans="1:4">
      <c r="A3762" s="15">
        <v>2990059726</v>
      </c>
      <c r="B3762" s="16" t="s">
        <v>1807</v>
      </c>
      <c r="C3762" s="53">
        <v>-691344537</v>
      </c>
      <c r="D3762" s="53">
        <v>0</v>
      </c>
    </row>
    <row r="3763" spans="1:4">
      <c r="A3763" s="15">
        <v>2990059740</v>
      </c>
      <c r="B3763" s="16" t="s">
        <v>5315</v>
      </c>
      <c r="C3763" s="53">
        <v>0</v>
      </c>
      <c r="D3763" s="53">
        <v>0</v>
      </c>
    </row>
    <row r="3764" spans="1:4">
      <c r="A3764" s="15">
        <v>2990059741</v>
      </c>
      <c r="B3764" s="16" t="s">
        <v>1808</v>
      </c>
      <c r="C3764" s="53">
        <v>-14085409</v>
      </c>
      <c r="D3764" s="53">
        <v>0</v>
      </c>
    </row>
    <row r="3765" spans="1:4">
      <c r="A3765" s="15">
        <v>2990059745</v>
      </c>
      <c r="B3765" s="16" t="s">
        <v>4498</v>
      </c>
      <c r="C3765" s="53">
        <v>-7383348673</v>
      </c>
      <c r="D3765" s="53">
        <v>0</v>
      </c>
    </row>
    <row r="3766" spans="1:4">
      <c r="A3766" s="15">
        <v>2990059750</v>
      </c>
      <c r="B3766" s="16" t="s">
        <v>1809</v>
      </c>
      <c r="C3766" s="53">
        <v>0</v>
      </c>
      <c r="D3766" s="53">
        <v>0</v>
      </c>
    </row>
    <row r="3767" spans="1:4">
      <c r="A3767" s="15">
        <v>2990059755</v>
      </c>
      <c r="B3767" s="16" t="s">
        <v>4499</v>
      </c>
      <c r="C3767" s="53">
        <v>-15744941</v>
      </c>
      <c r="D3767" s="53">
        <v>0</v>
      </c>
    </row>
    <row r="3768" spans="1:4">
      <c r="A3768" s="15">
        <v>2990059756</v>
      </c>
      <c r="B3768" s="16" t="s">
        <v>2150</v>
      </c>
      <c r="C3768" s="53">
        <v>0</v>
      </c>
      <c r="D3768" s="53">
        <v>0</v>
      </c>
    </row>
    <row r="3769" spans="1:4">
      <c r="A3769" s="15">
        <v>2990059904</v>
      </c>
      <c r="B3769" s="16" t="s">
        <v>3779</v>
      </c>
      <c r="C3769" s="53">
        <v>0</v>
      </c>
      <c r="D3769" s="53">
        <v>0</v>
      </c>
    </row>
    <row r="3770" spans="1:4">
      <c r="A3770" s="15">
        <v>2990059908</v>
      </c>
      <c r="B3770" s="16" t="s">
        <v>1810</v>
      </c>
      <c r="C3770" s="53">
        <v>-458387869</v>
      </c>
      <c r="D3770" s="53">
        <v>0</v>
      </c>
    </row>
    <row r="3771" spans="1:4">
      <c r="A3771" s="15">
        <v>2990059911</v>
      </c>
      <c r="B3771" s="16" t="s">
        <v>4500</v>
      </c>
      <c r="C3771" s="53">
        <v>8361802</v>
      </c>
      <c r="D3771" s="53">
        <v>0</v>
      </c>
    </row>
    <row r="3772" spans="1:4">
      <c r="A3772" s="15">
        <v>2990059912</v>
      </c>
      <c r="B3772" s="16" t="s">
        <v>4772</v>
      </c>
      <c r="C3772" s="53">
        <v>0</v>
      </c>
      <c r="D3772" s="53">
        <v>0</v>
      </c>
    </row>
    <row r="3773" spans="1:4">
      <c r="A3773" s="15">
        <v>2990059989</v>
      </c>
      <c r="B3773" s="16" t="s">
        <v>1811</v>
      </c>
      <c r="C3773" s="53">
        <v>-754401301</v>
      </c>
      <c r="D3773" s="53">
        <v>0</v>
      </c>
    </row>
    <row r="3774" spans="1:4">
      <c r="A3774" s="15">
        <v>2990059990</v>
      </c>
      <c r="B3774" s="16" t="s">
        <v>4773</v>
      </c>
      <c r="C3774" s="53">
        <v>0</v>
      </c>
      <c r="D3774" s="53">
        <v>0</v>
      </c>
    </row>
    <row r="3775" spans="1:4">
      <c r="A3775" s="15">
        <v>2990109010</v>
      </c>
      <c r="B3775" s="16" t="s">
        <v>1812</v>
      </c>
      <c r="C3775" s="53">
        <v>-21260000</v>
      </c>
      <c r="D3775" s="53">
        <v>0</v>
      </c>
    </row>
    <row r="3776" spans="1:4">
      <c r="A3776" s="15">
        <v>2990109011</v>
      </c>
      <c r="B3776" s="16" t="s">
        <v>1813</v>
      </c>
      <c r="C3776" s="53">
        <v>-1422807803</v>
      </c>
      <c r="D3776" s="53">
        <v>0</v>
      </c>
    </row>
    <row r="3777" spans="1:4">
      <c r="A3777" s="15">
        <v>2990109012</v>
      </c>
      <c r="B3777" s="16" t="s">
        <v>1814</v>
      </c>
      <c r="C3777" s="53">
        <v>-219804000</v>
      </c>
      <c r="D3777" s="53">
        <v>0</v>
      </c>
    </row>
    <row r="3778" spans="1:4">
      <c r="A3778" s="15">
        <v>2990109013</v>
      </c>
      <c r="B3778" s="16" t="s">
        <v>1815</v>
      </c>
      <c r="C3778" s="53">
        <v>-412955150</v>
      </c>
      <c r="D3778" s="53">
        <v>0</v>
      </c>
    </row>
    <row r="3779" spans="1:4">
      <c r="A3779" s="15">
        <v>2990109015</v>
      </c>
      <c r="B3779" s="16" t="s">
        <v>1816</v>
      </c>
      <c r="C3779" s="53">
        <v>-10563623</v>
      </c>
      <c r="D3779" s="53">
        <v>0</v>
      </c>
    </row>
    <row r="3780" spans="1:4">
      <c r="A3780" s="15">
        <v>2990109016</v>
      </c>
      <c r="B3780" s="16" t="s">
        <v>1817</v>
      </c>
      <c r="C3780" s="53">
        <v>-208991000</v>
      </c>
      <c r="D3780" s="53">
        <v>0</v>
      </c>
    </row>
    <row r="3781" spans="1:4">
      <c r="A3781" s="15">
        <v>2990109017</v>
      </c>
      <c r="B3781" s="16" t="s">
        <v>1818</v>
      </c>
      <c r="C3781" s="53">
        <v>-117039850</v>
      </c>
      <c r="D3781" s="53">
        <v>0</v>
      </c>
    </row>
    <row r="3782" spans="1:4">
      <c r="A3782" s="15">
        <v>2990109018</v>
      </c>
      <c r="B3782" s="16" t="s">
        <v>2151</v>
      </c>
      <c r="C3782" s="53">
        <v>0</v>
      </c>
      <c r="D3782" s="53">
        <v>0</v>
      </c>
    </row>
    <row r="3783" spans="1:4">
      <c r="A3783" s="15">
        <v>2990109020</v>
      </c>
      <c r="B3783" s="16" t="s">
        <v>1819</v>
      </c>
      <c r="C3783" s="53">
        <v>-549096151</v>
      </c>
      <c r="D3783" s="53">
        <v>0</v>
      </c>
    </row>
    <row r="3784" spans="1:4">
      <c r="A3784" s="15">
        <v>2990109025</v>
      </c>
      <c r="B3784" s="16" t="s">
        <v>5114</v>
      </c>
      <c r="C3784" s="53">
        <v>0</v>
      </c>
      <c r="D3784" s="53">
        <v>0</v>
      </c>
    </row>
    <row r="3785" spans="1:4">
      <c r="A3785" s="15">
        <v>2990109026</v>
      </c>
      <c r="B3785" s="16" t="s">
        <v>3780</v>
      </c>
      <c r="C3785" s="53">
        <v>0</v>
      </c>
      <c r="D3785" s="53">
        <v>0</v>
      </c>
    </row>
    <row r="3786" spans="1:4">
      <c r="A3786" s="15">
        <v>2990109080</v>
      </c>
      <c r="B3786" s="16" t="s">
        <v>4501</v>
      </c>
      <c r="C3786" s="53">
        <v>-1902197167</v>
      </c>
      <c r="D3786" s="53">
        <v>0</v>
      </c>
    </row>
    <row r="3787" spans="1:4">
      <c r="A3787" s="15">
        <v>2990109118</v>
      </c>
      <c r="B3787" s="16" t="s">
        <v>1820</v>
      </c>
      <c r="C3787" s="53">
        <v>-25312443</v>
      </c>
      <c r="D3787" s="53">
        <v>0</v>
      </c>
    </row>
    <row r="3788" spans="1:4">
      <c r="A3788" s="15">
        <v>2990109271</v>
      </c>
      <c r="B3788" s="16" t="s">
        <v>1821</v>
      </c>
      <c r="C3788" s="53">
        <v>-9218533</v>
      </c>
      <c r="D3788" s="53">
        <v>0</v>
      </c>
    </row>
    <row r="3789" spans="1:4">
      <c r="A3789" s="15">
        <v>2990159010</v>
      </c>
      <c r="B3789" s="16" t="s">
        <v>1822</v>
      </c>
      <c r="C3789" s="53">
        <v>-983972700</v>
      </c>
      <c r="D3789" s="53">
        <v>0</v>
      </c>
    </row>
    <row r="3790" spans="1:4">
      <c r="A3790" s="15">
        <v>2990159011</v>
      </c>
      <c r="B3790" s="16" t="s">
        <v>1823</v>
      </c>
      <c r="C3790" s="53">
        <v>-1108793719</v>
      </c>
      <c r="D3790" s="53">
        <v>0</v>
      </c>
    </row>
    <row r="3791" spans="1:4">
      <c r="A3791" s="15">
        <v>2990950011</v>
      </c>
      <c r="B3791" s="16" t="s">
        <v>3480</v>
      </c>
      <c r="C3791" s="53">
        <v>791117264</v>
      </c>
      <c r="D3791" s="53">
        <v>0</v>
      </c>
    </row>
    <row r="3792" spans="1:4">
      <c r="A3792" s="15">
        <v>2990950024</v>
      </c>
      <c r="B3792" s="16" t="s">
        <v>5237</v>
      </c>
      <c r="C3792" s="53">
        <v>-139</v>
      </c>
      <c r="D3792" s="53">
        <v>0</v>
      </c>
    </row>
    <row r="3793" spans="1:4">
      <c r="A3793" s="15">
        <v>2990950062</v>
      </c>
      <c r="B3793" s="16" t="s">
        <v>3481</v>
      </c>
      <c r="C3793" s="53">
        <v>229941531</v>
      </c>
      <c r="D3793" s="53">
        <v>0</v>
      </c>
    </row>
    <row r="3794" spans="1:4">
      <c r="A3794" s="15">
        <v>2990950080</v>
      </c>
      <c r="B3794" s="16" t="s">
        <v>4502</v>
      </c>
      <c r="C3794" s="53">
        <v>-781145304</v>
      </c>
      <c r="D3794" s="53">
        <v>0</v>
      </c>
    </row>
    <row r="3795" spans="1:4">
      <c r="A3795" s="15">
        <v>2990950085</v>
      </c>
      <c r="B3795" s="16" t="s">
        <v>4503</v>
      </c>
      <c r="C3795" s="53">
        <v>571008634</v>
      </c>
      <c r="D3795" s="53">
        <v>0</v>
      </c>
    </row>
    <row r="3796" spans="1:4">
      <c r="A3796" s="15">
        <v>2990950111</v>
      </c>
      <c r="B3796" s="16" t="s">
        <v>3781</v>
      </c>
      <c r="C3796" s="53">
        <v>-5742935916</v>
      </c>
      <c r="D3796" s="53">
        <v>0</v>
      </c>
    </row>
    <row r="3797" spans="1:4">
      <c r="A3797" s="15">
        <v>2990951002</v>
      </c>
      <c r="B3797" s="16" t="s">
        <v>350</v>
      </c>
      <c r="C3797" s="53">
        <v>-1430457912</v>
      </c>
      <c r="D3797" s="53">
        <v>0</v>
      </c>
    </row>
    <row r="3798" spans="1:4">
      <c r="A3798" s="15">
        <v>2990951003</v>
      </c>
      <c r="B3798" s="16" t="s">
        <v>1824</v>
      </c>
      <c r="C3798" s="53">
        <v>2235172937</v>
      </c>
      <c r="D3798" s="53">
        <v>0</v>
      </c>
    </row>
    <row r="3799" spans="1:4">
      <c r="A3799" s="15">
        <v>2990951004</v>
      </c>
      <c r="B3799" s="16" t="s">
        <v>1825</v>
      </c>
      <c r="C3799" s="53">
        <v>2624695208</v>
      </c>
      <c r="D3799" s="53">
        <v>0</v>
      </c>
    </row>
    <row r="3800" spans="1:4">
      <c r="A3800" s="15">
        <v>2990951007</v>
      </c>
      <c r="B3800" s="16" t="s">
        <v>3782</v>
      </c>
      <c r="C3800" s="53">
        <v>0</v>
      </c>
      <c r="D3800" s="53">
        <v>0</v>
      </c>
    </row>
    <row r="3801" spans="1:4">
      <c r="A3801" s="15">
        <v>2990951008</v>
      </c>
      <c r="B3801" s="16" t="s">
        <v>1826</v>
      </c>
      <c r="C3801" s="53">
        <v>395189536</v>
      </c>
      <c r="D3801" s="53">
        <v>0</v>
      </c>
    </row>
    <row r="3802" spans="1:4">
      <c r="A3802" s="15">
        <v>2990951009</v>
      </c>
      <c r="B3802" s="16" t="s">
        <v>1827</v>
      </c>
      <c r="C3802" s="53">
        <v>0</v>
      </c>
      <c r="D3802" s="53">
        <v>0</v>
      </c>
    </row>
    <row r="3803" spans="1:4">
      <c r="A3803" s="15">
        <v>2990951012</v>
      </c>
      <c r="B3803" s="16" t="s">
        <v>4774</v>
      </c>
      <c r="C3803" s="53">
        <v>-8704650</v>
      </c>
      <c r="D3803" s="53">
        <v>0</v>
      </c>
    </row>
    <row r="3804" spans="1:4">
      <c r="A3804" s="15">
        <v>2990951020</v>
      </c>
      <c r="B3804" s="16" t="s">
        <v>1828</v>
      </c>
      <c r="C3804" s="53">
        <v>-1853113</v>
      </c>
      <c r="D3804" s="53">
        <v>0</v>
      </c>
    </row>
    <row r="3805" spans="1:4">
      <c r="A3805" s="15">
        <v>2990951023</v>
      </c>
      <c r="B3805" s="16" t="s">
        <v>4504</v>
      </c>
      <c r="C3805" s="53">
        <v>0</v>
      </c>
      <c r="D3805" s="53">
        <v>0</v>
      </c>
    </row>
    <row r="3806" spans="1:4">
      <c r="A3806" s="15">
        <v>2990951300</v>
      </c>
      <c r="B3806" s="16" t="s">
        <v>4505</v>
      </c>
      <c r="C3806" s="53">
        <v>-43136717</v>
      </c>
      <c r="D3806" s="53">
        <v>0</v>
      </c>
    </row>
    <row r="3807" spans="1:4">
      <c r="A3807" s="15">
        <v>2990951301</v>
      </c>
      <c r="B3807" s="16" t="s">
        <v>4506</v>
      </c>
      <c r="C3807" s="53">
        <v>-293914208</v>
      </c>
      <c r="D3807" s="53">
        <v>0</v>
      </c>
    </row>
    <row r="3808" spans="1:4">
      <c r="A3808" s="15">
        <v>2990951302</v>
      </c>
      <c r="B3808" s="16" t="s">
        <v>1829</v>
      </c>
      <c r="C3808" s="53">
        <v>-6791149119</v>
      </c>
      <c r="D3808" s="53">
        <v>0</v>
      </c>
    </row>
    <row r="3809" spans="1:4">
      <c r="A3809" s="15">
        <v>2990951304</v>
      </c>
      <c r="B3809" s="16" t="s">
        <v>4507</v>
      </c>
      <c r="C3809" s="53">
        <v>-73195189</v>
      </c>
      <c r="D3809" s="53">
        <v>0</v>
      </c>
    </row>
    <row r="3810" spans="1:4">
      <c r="A3810" s="15">
        <v>2990951307</v>
      </c>
      <c r="B3810" s="16" t="s">
        <v>4508</v>
      </c>
      <c r="C3810" s="53">
        <v>0</v>
      </c>
      <c r="D3810" s="53">
        <v>0</v>
      </c>
    </row>
    <row r="3811" spans="1:4">
      <c r="A3811" s="15">
        <v>2990951311</v>
      </c>
      <c r="B3811" s="16" t="s">
        <v>4509</v>
      </c>
      <c r="C3811" s="53">
        <v>11709871</v>
      </c>
      <c r="D3811" s="53">
        <v>0</v>
      </c>
    </row>
    <row r="3812" spans="1:4">
      <c r="A3812" s="15">
        <v>2990951312</v>
      </c>
      <c r="B3812" s="16" t="s">
        <v>5303</v>
      </c>
      <c r="C3812" s="53">
        <v>19090</v>
      </c>
      <c r="D3812" s="53">
        <v>0</v>
      </c>
    </row>
    <row r="3813" spans="1:4">
      <c r="A3813" s="15">
        <v>2990951313</v>
      </c>
      <c r="B3813" s="16" t="s">
        <v>5304</v>
      </c>
      <c r="C3813" s="53">
        <v>-27821319</v>
      </c>
      <c r="D3813" s="53">
        <v>0</v>
      </c>
    </row>
    <row r="3814" spans="1:4">
      <c r="A3814" s="15">
        <v>2990951350</v>
      </c>
      <c r="B3814" s="16" t="s">
        <v>4510</v>
      </c>
      <c r="C3814" s="53">
        <v>53586692</v>
      </c>
      <c r="D3814" s="53">
        <v>0</v>
      </c>
    </row>
    <row r="3815" spans="1:4">
      <c r="A3815" s="15">
        <v>2990951351</v>
      </c>
      <c r="B3815" s="16" t="s">
        <v>4511</v>
      </c>
      <c r="C3815" s="53">
        <v>-14128278</v>
      </c>
      <c r="D3815" s="53">
        <v>0</v>
      </c>
    </row>
    <row r="3816" spans="1:4">
      <c r="A3816" s="15">
        <v>2990951352</v>
      </c>
      <c r="B3816" s="16" t="s">
        <v>1830</v>
      </c>
      <c r="C3816" s="53">
        <v>-1422070081</v>
      </c>
      <c r="D3816" s="53">
        <v>0</v>
      </c>
    </row>
    <row r="3817" spans="1:4">
      <c r="A3817" s="15">
        <v>2990951354</v>
      </c>
      <c r="B3817" s="16" t="s">
        <v>4512</v>
      </c>
      <c r="C3817" s="53">
        <v>-652520</v>
      </c>
      <c r="D3817" s="53">
        <v>0</v>
      </c>
    </row>
    <row r="3818" spans="1:4">
      <c r="A3818" s="15">
        <v>2990951361</v>
      </c>
      <c r="B3818" s="16" t="s">
        <v>4513</v>
      </c>
      <c r="C3818" s="53">
        <v>-1087608</v>
      </c>
      <c r="D3818" s="53">
        <v>0</v>
      </c>
    </row>
    <row r="3819" spans="1:4">
      <c r="A3819" s="15">
        <v>2990951888</v>
      </c>
      <c r="B3819" s="16" t="s">
        <v>1335</v>
      </c>
      <c r="C3819" s="53">
        <v>-110463968</v>
      </c>
      <c r="D3819" s="53">
        <v>0</v>
      </c>
    </row>
    <row r="3820" spans="1:4">
      <c r="A3820" s="15">
        <v>2990952001</v>
      </c>
      <c r="B3820" s="16" t="s">
        <v>4514</v>
      </c>
      <c r="C3820" s="53">
        <v>-660242394</v>
      </c>
      <c r="D3820" s="53">
        <v>0</v>
      </c>
    </row>
    <row r="3821" spans="1:4">
      <c r="A3821" s="15">
        <v>2990952011</v>
      </c>
      <c r="B3821" s="16" t="s">
        <v>4515</v>
      </c>
      <c r="C3821" s="53">
        <v>-2406261715</v>
      </c>
      <c r="D3821" s="53">
        <v>0</v>
      </c>
    </row>
    <row r="3822" spans="1:4">
      <c r="A3822" s="15">
        <v>2990957000</v>
      </c>
      <c r="B3822" s="16" t="s">
        <v>1831</v>
      </c>
      <c r="C3822" s="53">
        <v>-123999724</v>
      </c>
      <c r="D3822" s="53">
        <v>0</v>
      </c>
    </row>
    <row r="3823" spans="1:4">
      <c r="A3823" s="15">
        <v>2990957001</v>
      </c>
      <c r="B3823" s="16" t="s">
        <v>1832</v>
      </c>
      <c r="C3823" s="53">
        <v>0</v>
      </c>
      <c r="D3823" s="53">
        <v>0</v>
      </c>
    </row>
    <row r="3824" spans="1:4">
      <c r="A3824" s="15">
        <v>2990957002</v>
      </c>
      <c r="B3824" s="16" t="s">
        <v>4516</v>
      </c>
      <c r="C3824" s="53">
        <v>0</v>
      </c>
      <c r="D3824" s="53">
        <v>0</v>
      </c>
    </row>
    <row r="3825" spans="1:4">
      <c r="A3825" s="15">
        <v>2990957003</v>
      </c>
      <c r="B3825" s="16" t="s">
        <v>4517</v>
      </c>
      <c r="C3825" s="53">
        <v>0</v>
      </c>
      <c r="D3825" s="53">
        <v>0</v>
      </c>
    </row>
    <row r="3826" spans="1:4">
      <c r="A3826" s="15">
        <v>2990957004</v>
      </c>
      <c r="B3826" s="16" t="s">
        <v>4518</v>
      </c>
      <c r="C3826" s="53">
        <v>0</v>
      </c>
      <c r="D3826" s="53">
        <v>0</v>
      </c>
    </row>
    <row r="3827" spans="1:4">
      <c r="A3827" s="15">
        <v>2990957011</v>
      </c>
      <c r="B3827" s="16" t="s">
        <v>1835</v>
      </c>
      <c r="C3827" s="53">
        <v>0</v>
      </c>
      <c r="D3827" s="53">
        <v>0</v>
      </c>
    </row>
    <row r="3828" spans="1:4">
      <c r="A3828" s="15">
        <v>2990957012</v>
      </c>
      <c r="B3828" s="16" t="s">
        <v>4519</v>
      </c>
      <c r="C3828" s="53">
        <v>0</v>
      </c>
      <c r="D3828" s="53">
        <v>0</v>
      </c>
    </row>
    <row r="3829" spans="1:4">
      <c r="A3829" s="15">
        <v>2990959036</v>
      </c>
      <c r="B3829" s="16" t="s">
        <v>4520</v>
      </c>
      <c r="C3829" s="53">
        <v>-20386148</v>
      </c>
      <c r="D3829" s="53">
        <v>0</v>
      </c>
    </row>
    <row r="3830" spans="1:4">
      <c r="A3830" s="15">
        <v>2990959085</v>
      </c>
      <c r="B3830" s="16" t="s">
        <v>4521</v>
      </c>
      <c r="C3830" s="53">
        <v>8285411</v>
      </c>
      <c r="D3830" s="53">
        <v>0</v>
      </c>
    </row>
    <row r="3831" spans="1:4">
      <c r="A3831" s="15">
        <v>2990959110</v>
      </c>
      <c r="B3831" s="16" t="s">
        <v>4522</v>
      </c>
      <c r="C3831" s="53">
        <v>-199481018</v>
      </c>
      <c r="D3831" s="53">
        <v>0</v>
      </c>
    </row>
    <row r="3832" spans="1:4">
      <c r="A3832" s="15">
        <v>2990959190</v>
      </c>
      <c r="B3832" s="16" t="s">
        <v>1335</v>
      </c>
      <c r="C3832" s="53">
        <v>-22975973521</v>
      </c>
      <c r="D3832" s="53">
        <v>0</v>
      </c>
    </row>
    <row r="3833" spans="1:4">
      <c r="A3833" s="15">
        <v>2990959261</v>
      </c>
      <c r="B3833" s="16" t="s">
        <v>5295</v>
      </c>
      <c r="C3833" s="53">
        <v>348430</v>
      </c>
      <c r="D3833" s="53">
        <v>0</v>
      </c>
    </row>
    <row r="3834" spans="1:4">
      <c r="A3834" s="15">
        <v>2990959303</v>
      </c>
      <c r="B3834" s="16" t="s">
        <v>4523</v>
      </c>
      <c r="C3834" s="53">
        <v>-1522002163</v>
      </c>
      <c r="D3834" s="53">
        <v>0</v>
      </c>
    </row>
    <row r="3835" spans="1:4">
      <c r="A3835" s="15">
        <v>2990959353</v>
      </c>
      <c r="B3835" s="16" t="s">
        <v>4524</v>
      </c>
      <c r="C3835" s="53">
        <v>80851112</v>
      </c>
      <c r="D3835" s="53">
        <v>0</v>
      </c>
    </row>
    <row r="3836" spans="1:4">
      <c r="A3836" s="15">
        <v>2990959402</v>
      </c>
      <c r="B3836" s="16" t="s">
        <v>1837</v>
      </c>
      <c r="C3836" s="53">
        <v>-2225</v>
      </c>
      <c r="D3836" s="53">
        <v>0</v>
      </c>
    </row>
    <row r="3837" spans="1:4">
      <c r="A3837" s="15">
        <v>2990959409</v>
      </c>
      <c r="B3837" s="16" t="s">
        <v>1838</v>
      </c>
      <c r="C3837" s="53">
        <v>-1024942</v>
      </c>
      <c r="D3837" s="53">
        <v>0</v>
      </c>
    </row>
    <row r="3838" spans="1:4">
      <c r="A3838" s="15">
        <v>2990959478</v>
      </c>
      <c r="B3838" s="16" t="s">
        <v>1839</v>
      </c>
      <c r="C3838" s="53">
        <v>-2878980504</v>
      </c>
      <c r="D3838" s="53">
        <v>0</v>
      </c>
    </row>
    <row r="3839" spans="1:4">
      <c r="A3839" s="15">
        <v>2990959479</v>
      </c>
      <c r="B3839" s="16" t="s">
        <v>1840</v>
      </c>
      <c r="C3839" s="53">
        <v>-6249847</v>
      </c>
      <c r="D3839" s="53">
        <v>0</v>
      </c>
    </row>
    <row r="3840" spans="1:4">
      <c r="A3840" s="15">
        <v>2990959603</v>
      </c>
      <c r="B3840" s="16" t="s">
        <v>5238</v>
      </c>
      <c r="C3840" s="53">
        <v>0</v>
      </c>
      <c r="D3840" s="53">
        <v>0</v>
      </c>
    </row>
    <row r="3841" spans="1:4">
      <c r="A3841" s="15">
        <v>2990959606</v>
      </c>
      <c r="B3841" s="16" t="s">
        <v>4590</v>
      </c>
      <c r="C3841" s="53">
        <v>-529000</v>
      </c>
      <c r="D3841" s="53">
        <v>0</v>
      </c>
    </row>
    <row r="3842" spans="1:4">
      <c r="A3842" s="15">
        <v>2990959645</v>
      </c>
      <c r="B3842" s="16" t="s">
        <v>5115</v>
      </c>
      <c r="C3842" s="53">
        <v>0</v>
      </c>
      <c r="D3842" s="53">
        <v>0</v>
      </c>
    </row>
    <row r="3843" spans="1:4">
      <c r="A3843" s="15">
        <v>2990959646</v>
      </c>
      <c r="B3843" s="16" t="s">
        <v>1841</v>
      </c>
      <c r="C3843" s="53">
        <v>-110441520</v>
      </c>
      <c r="D3843" s="53">
        <v>0</v>
      </c>
    </row>
    <row r="3844" spans="1:4">
      <c r="A3844" s="15">
        <v>2990959695</v>
      </c>
      <c r="B3844" s="16" t="s">
        <v>1842</v>
      </c>
      <c r="C3844" s="53">
        <v>-143919205</v>
      </c>
      <c r="D3844" s="53">
        <v>0</v>
      </c>
    </row>
    <row r="3845" spans="1:4">
      <c r="A3845" s="15">
        <v>2990959740</v>
      </c>
      <c r="B3845" s="16" t="s">
        <v>1367</v>
      </c>
      <c r="C3845" s="53">
        <v>-283865575</v>
      </c>
      <c r="D3845" s="53">
        <v>0</v>
      </c>
    </row>
    <row r="3846" spans="1:4">
      <c r="A3846" s="15">
        <v>2990959772</v>
      </c>
      <c r="B3846" s="16" t="s">
        <v>4525</v>
      </c>
      <c r="C3846" s="53">
        <v>-349389149</v>
      </c>
      <c r="D3846" s="53">
        <v>0</v>
      </c>
    </row>
    <row r="3847" spans="1:4">
      <c r="A3847" s="15">
        <v>2990959773</v>
      </c>
      <c r="B3847" s="16" t="s">
        <v>1843</v>
      </c>
      <c r="C3847" s="53">
        <v>-1404016829</v>
      </c>
      <c r="D3847" s="53">
        <v>0</v>
      </c>
    </row>
    <row r="3848" spans="1:4">
      <c r="A3848" s="15">
        <v>2990959774</v>
      </c>
      <c r="B3848" s="16" t="s">
        <v>1058</v>
      </c>
      <c r="C3848" s="53">
        <v>0</v>
      </c>
      <c r="D3848" s="53">
        <v>0</v>
      </c>
    </row>
    <row r="3849" spans="1:4">
      <c r="A3849" s="15">
        <v>2990959775</v>
      </c>
      <c r="B3849" s="16" t="s">
        <v>4212</v>
      </c>
      <c r="C3849" s="53">
        <v>-4342690</v>
      </c>
      <c r="D3849" s="53">
        <v>0</v>
      </c>
    </row>
  </sheetData>
  <sheetProtection algorithmName="SHA-512" hashValue="04A1XNN5PHVVeaIf+Oi0hImzxjhHhRZ2KPXxTA0qclByN9z1C9CCwzbVCfD+aOt4wzk6k/3jcqdZF5C5P5HCRg==" saltValue="3GeUEX6FCcqcJ1qXeEw1hw==" spinCount="100000" sheet="1" objects="1" scenarios="1"/>
  <autoFilter ref="A1:D3664"/>
  <sortState ref="A2:D1048576">
    <sortCondition ref="A2:A1048576"/>
  </sortState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9700" r:id="rId3" name="CommandButton4">
          <controlPr defaultSize="0" autoLine="0" r:id="rId4">
            <anchor moveWithCells="1">
              <from>
                <xdr:col>4</xdr:col>
                <xdr:colOff>4238625</xdr:colOff>
                <xdr:row>0</xdr:row>
                <xdr:rowOff>0</xdr:rowOff>
              </from>
              <to>
                <xdr:col>4</xdr:col>
                <xdr:colOff>5429250</xdr:colOff>
                <xdr:row>0</xdr:row>
                <xdr:rowOff>381000</xdr:rowOff>
              </to>
            </anchor>
          </controlPr>
        </control>
      </mc:Choice>
      <mc:Fallback>
        <control shapeId="29700" r:id="rId3" name="CommandButton4"/>
      </mc:Fallback>
    </mc:AlternateContent>
    <mc:AlternateContent xmlns:mc="http://schemas.openxmlformats.org/markup-compatibility/2006">
      <mc:Choice Requires="x14">
        <control shapeId="29697" r:id="rId5" name="CommandButton1">
          <controlPr defaultSize="0" autoLine="0" r:id="rId6">
            <anchor moveWithCells="1">
              <from>
                <xdr:col>4</xdr:col>
                <xdr:colOff>666750</xdr:colOff>
                <xdr:row>0</xdr:row>
                <xdr:rowOff>9525</xdr:rowOff>
              </from>
              <to>
                <xdr:col>4</xdr:col>
                <xdr:colOff>1857375</xdr:colOff>
                <xdr:row>0</xdr:row>
                <xdr:rowOff>514350</xdr:rowOff>
              </to>
            </anchor>
          </controlPr>
        </control>
      </mc:Choice>
      <mc:Fallback>
        <control shapeId="29697" r:id="rId5" name="CommandButton1"/>
      </mc:Fallback>
    </mc:AlternateContent>
    <mc:AlternateContent xmlns:mc="http://schemas.openxmlformats.org/markup-compatibility/2006">
      <mc:Choice Requires="x14">
        <control shapeId="29698" r:id="rId7" name="CommandButton2">
          <controlPr defaultSize="0" autoLine="0" r:id="rId8">
            <anchor moveWithCells="1">
              <from>
                <xdr:col>4</xdr:col>
                <xdr:colOff>1857375</xdr:colOff>
                <xdr:row>0</xdr:row>
                <xdr:rowOff>0</xdr:rowOff>
              </from>
              <to>
                <xdr:col>4</xdr:col>
                <xdr:colOff>3048000</xdr:colOff>
                <xdr:row>0</xdr:row>
                <xdr:rowOff>381000</xdr:rowOff>
              </to>
            </anchor>
          </controlPr>
        </control>
      </mc:Choice>
      <mc:Fallback>
        <control shapeId="29698" r:id="rId7" name="CommandButton2"/>
      </mc:Fallback>
    </mc:AlternateContent>
    <mc:AlternateContent xmlns:mc="http://schemas.openxmlformats.org/markup-compatibility/2006">
      <mc:Choice Requires="x14">
        <control shapeId="29699" r:id="rId9" name="CommandButton3">
          <controlPr defaultSize="0" autoLine="0" r:id="rId10">
            <anchor moveWithCells="1">
              <from>
                <xdr:col>4</xdr:col>
                <xdr:colOff>3048000</xdr:colOff>
                <xdr:row>0</xdr:row>
                <xdr:rowOff>0</xdr:rowOff>
              </from>
              <to>
                <xdr:col>4</xdr:col>
                <xdr:colOff>4238625</xdr:colOff>
                <xdr:row>0</xdr:row>
                <xdr:rowOff>381000</xdr:rowOff>
              </to>
            </anchor>
          </controlPr>
        </control>
      </mc:Choice>
      <mc:Fallback>
        <control shapeId="29699" r:id="rId9" name="CommandButton3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9"/>
  <dimension ref="A1:E3903"/>
  <sheetViews>
    <sheetView zoomScaleNormal="100" workbookViewId="0">
      <pane ySplit="1" topLeftCell="A97" activePane="bottomLeft" state="frozen"/>
      <selection activeCell="D26" sqref="D26"/>
      <selection pane="bottomLeft" activeCell="B110" sqref="B110"/>
    </sheetView>
  </sheetViews>
  <sheetFormatPr baseColWidth="10" defaultColWidth="0" defaultRowHeight="11.25"/>
  <cols>
    <col min="1" max="1" width="18.7109375" style="22" customWidth="1"/>
    <col min="2" max="2" width="23.28515625" style="53" bestFit="1" customWidth="1"/>
    <col min="3" max="3" width="23.28515625" style="53" customWidth="1"/>
    <col min="4" max="4" width="91.5703125" style="10" customWidth="1"/>
    <col min="5" max="5" width="14.85546875" style="10" hidden="1" customWidth="1"/>
    <col min="6" max="16384" width="11.42578125" style="14" hidden="1"/>
  </cols>
  <sheetData>
    <row r="1" spans="1:5" ht="40.5" customHeight="1" thickBot="1">
      <c r="A1" s="68" t="s">
        <v>29</v>
      </c>
      <c r="B1" s="59" t="s">
        <v>37</v>
      </c>
      <c r="C1" s="89" t="s">
        <v>382</v>
      </c>
      <c r="E1" s="14"/>
    </row>
    <row r="2" spans="1:5">
      <c r="A2" s="719">
        <v>1105059010</v>
      </c>
      <c r="B2" s="53">
        <v>737643592412.26001</v>
      </c>
      <c r="C2" s="53" t="str">
        <f t="shared" ref="C2:C7" si="0">+IF(COUNTIF(A:A,A2)=1,"","Error")</f>
        <v/>
      </c>
      <c r="E2" s="10">
        <v>0</v>
      </c>
    </row>
    <row r="3" spans="1:5">
      <c r="A3" s="728">
        <v>1105059015</v>
      </c>
      <c r="B3" s="894">
        <v>1419758139410</v>
      </c>
      <c r="C3" s="53" t="str">
        <f t="shared" si="0"/>
        <v/>
      </c>
    </row>
    <row r="4" spans="1:5">
      <c r="A4" s="728">
        <v>1105059016</v>
      </c>
      <c r="B4" s="894">
        <v>1047684380609</v>
      </c>
      <c r="C4" s="53" t="str">
        <f t="shared" si="0"/>
        <v/>
      </c>
    </row>
    <row r="5" spans="1:5">
      <c r="A5" s="719">
        <v>1105059017</v>
      </c>
      <c r="B5" s="894">
        <v>630736825664</v>
      </c>
      <c r="C5" s="53" t="str">
        <f t="shared" si="0"/>
        <v/>
      </c>
    </row>
    <row r="6" spans="1:5">
      <c r="A6" s="719">
        <v>1105059023</v>
      </c>
      <c r="B6" s="894">
        <v>386282216220</v>
      </c>
      <c r="C6" s="53" t="str">
        <f t="shared" si="0"/>
        <v/>
      </c>
    </row>
    <row r="7" spans="1:5">
      <c r="A7" s="717">
        <v>1105059024</v>
      </c>
      <c r="B7" s="894">
        <v>0</v>
      </c>
      <c r="C7" s="53" t="str">
        <f t="shared" si="0"/>
        <v/>
      </c>
    </row>
    <row r="8" spans="1:5">
      <c r="A8" s="22">
        <v>1105059025</v>
      </c>
      <c r="B8" s="894">
        <v>0</v>
      </c>
    </row>
    <row r="9" spans="1:5">
      <c r="A9" s="719">
        <v>1105059027</v>
      </c>
      <c r="B9" s="894">
        <v>78391492988.229996</v>
      </c>
      <c r="C9" s="53" t="str">
        <f>+IF(COUNTIF(A:A,A9)=1,"","Error")</f>
        <v/>
      </c>
    </row>
    <row r="10" spans="1:5">
      <c r="A10" s="719">
        <v>1105059075</v>
      </c>
      <c r="B10" s="894">
        <v>713413330990.44995</v>
      </c>
      <c r="C10" s="53" t="str">
        <f>+IF(COUNTIF(A:A,A10)=1,"","Error")</f>
        <v/>
      </c>
    </row>
    <row r="11" spans="1:5">
      <c r="A11" s="719">
        <v>1105059101</v>
      </c>
      <c r="B11" s="894">
        <v>114024693432.96001</v>
      </c>
      <c r="C11" s="53" t="str">
        <f>+IF(COUNTIF(A:A,A11)=1,"","Error")</f>
        <v/>
      </c>
    </row>
    <row r="12" spans="1:5">
      <c r="A12" s="719">
        <v>1105059121</v>
      </c>
      <c r="B12" s="894">
        <v>8635898541.1200008</v>
      </c>
      <c r="C12" s="53" t="str">
        <f>+IF(COUNTIF(A:A,A12)=1,"","Error")</f>
        <v/>
      </c>
    </row>
    <row r="13" spans="1:5">
      <c r="A13" s="22">
        <v>1105059184</v>
      </c>
      <c r="B13" s="894">
        <v>0</v>
      </c>
    </row>
    <row r="14" spans="1:5">
      <c r="A14" s="719">
        <v>1105059201</v>
      </c>
      <c r="B14" s="894">
        <v>25070949609.369999</v>
      </c>
      <c r="C14" s="53" t="str">
        <f t="shared" ref="C14:C22" si="1">+IF(COUNTIF(A:A,A14)=1,"","Error")</f>
        <v/>
      </c>
    </row>
    <row r="15" spans="1:5">
      <c r="A15" s="719">
        <v>1105059203</v>
      </c>
      <c r="B15" s="894">
        <v>77404.87</v>
      </c>
      <c r="C15" s="53" t="str">
        <f t="shared" si="1"/>
        <v/>
      </c>
    </row>
    <row r="16" spans="1:5">
      <c r="A16" s="719">
        <v>1105059205</v>
      </c>
      <c r="B16" s="894">
        <v>27676303.530000001</v>
      </c>
      <c r="C16" s="53" t="str">
        <f t="shared" si="1"/>
        <v/>
      </c>
    </row>
    <row r="17" spans="1:3">
      <c r="A17" s="719">
        <v>1105059215</v>
      </c>
      <c r="B17" s="894">
        <v>1194588.8700000001</v>
      </c>
      <c r="C17" s="53" t="str">
        <f t="shared" si="1"/>
        <v/>
      </c>
    </row>
    <row r="18" spans="1:3">
      <c r="A18" s="22">
        <v>1105059221</v>
      </c>
      <c r="B18" s="894">
        <v>22364030.609999999</v>
      </c>
      <c r="C18" s="53" t="str">
        <f t="shared" si="1"/>
        <v/>
      </c>
    </row>
    <row r="19" spans="1:3">
      <c r="A19" s="22">
        <v>1105059223</v>
      </c>
      <c r="B19" s="894">
        <v>527.25</v>
      </c>
      <c r="C19" s="53" t="str">
        <f t="shared" si="1"/>
        <v/>
      </c>
    </row>
    <row r="20" spans="1:3">
      <c r="A20" s="22">
        <v>1105059225</v>
      </c>
      <c r="B20" s="894">
        <v>23646.77</v>
      </c>
      <c r="C20" s="53" t="str">
        <f t="shared" si="1"/>
        <v/>
      </c>
    </row>
    <row r="21" spans="1:3">
      <c r="A21" s="22">
        <v>1105059227</v>
      </c>
      <c r="B21" s="894">
        <v>26782.65</v>
      </c>
      <c r="C21" s="53" t="str">
        <f t="shared" si="1"/>
        <v/>
      </c>
    </row>
    <row r="22" spans="1:3">
      <c r="A22" s="22">
        <v>1105059228</v>
      </c>
      <c r="B22" s="894">
        <v>8370.2999999999993</v>
      </c>
      <c r="C22" s="53" t="str">
        <f t="shared" si="1"/>
        <v/>
      </c>
    </row>
    <row r="23" spans="1:3">
      <c r="A23" s="22">
        <v>1105059231</v>
      </c>
      <c r="B23" s="894">
        <v>50572</v>
      </c>
    </row>
    <row r="24" spans="1:3">
      <c r="A24" s="22">
        <v>1105059233</v>
      </c>
      <c r="B24" s="894">
        <v>177</v>
      </c>
      <c r="C24" s="53" t="str">
        <f t="shared" ref="C24:C32" si="2">+IF(COUNTIF(A:A,A24)=1,"","Error")</f>
        <v/>
      </c>
    </row>
    <row r="25" spans="1:3">
      <c r="A25" s="22">
        <v>1105059235</v>
      </c>
      <c r="B25" s="894">
        <v>12462</v>
      </c>
      <c r="C25" s="53" t="str">
        <f t="shared" si="2"/>
        <v/>
      </c>
    </row>
    <row r="26" spans="1:3">
      <c r="A26" s="22">
        <v>1105059236</v>
      </c>
      <c r="B26" s="894">
        <v>1676419.22</v>
      </c>
      <c r="C26" s="53" t="str">
        <f t="shared" si="2"/>
        <v/>
      </c>
    </row>
    <row r="27" spans="1:3">
      <c r="A27" s="22">
        <v>1105059239</v>
      </c>
      <c r="B27" s="894">
        <v>13430</v>
      </c>
      <c r="C27" s="53" t="str">
        <f t="shared" si="2"/>
        <v/>
      </c>
    </row>
    <row r="28" spans="1:3">
      <c r="A28" s="22">
        <v>1105059241</v>
      </c>
      <c r="B28" s="894">
        <v>-22364030.609999999</v>
      </c>
      <c r="C28" s="53" t="str">
        <f t="shared" si="2"/>
        <v/>
      </c>
    </row>
    <row r="29" spans="1:3">
      <c r="A29" s="22">
        <v>1105059243</v>
      </c>
      <c r="B29" s="894">
        <v>-527.25</v>
      </c>
      <c r="C29" s="53" t="str">
        <f t="shared" si="2"/>
        <v/>
      </c>
    </row>
    <row r="30" spans="1:3">
      <c r="A30" s="22">
        <v>1105059245</v>
      </c>
      <c r="B30" s="894">
        <v>-23646.77</v>
      </c>
      <c r="C30" s="53" t="str">
        <f t="shared" si="2"/>
        <v/>
      </c>
    </row>
    <row r="31" spans="1:3">
      <c r="A31" s="22">
        <v>1105059247</v>
      </c>
      <c r="B31" s="894">
        <v>-26782.65</v>
      </c>
      <c r="C31" s="53" t="str">
        <f t="shared" si="2"/>
        <v/>
      </c>
    </row>
    <row r="32" spans="1:3">
      <c r="A32" s="22">
        <v>1105059248</v>
      </c>
      <c r="B32" s="894">
        <v>-8370.2999999999993</v>
      </c>
      <c r="C32" s="53" t="str">
        <f t="shared" si="2"/>
        <v/>
      </c>
    </row>
    <row r="33" spans="1:3">
      <c r="A33" s="22">
        <v>1105059251</v>
      </c>
      <c r="B33" s="894">
        <v>-50572</v>
      </c>
    </row>
    <row r="34" spans="1:3">
      <c r="A34" s="22">
        <v>1105059253</v>
      </c>
      <c r="B34" s="894">
        <v>-177</v>
      </c>
      <c r="C34" s="53" t="str">
        <f t="shared" ref="C34:C65" si="3">+IF(COUNTIF(A:A,A34)=1,"","Error")</f>
        <v/>
      </c>
    </row>
    <row r="35" spans="1:3">
      <c r="A35" s="22">
        <v>1105059255</v>
      </c>
      <c r="B35" s="894">
        <v>-12462</v>
      </c>
      <c r="C35" s="53" t="str">
        <f t="shared" si="3"/>
        <v/>
      </c>
    </row>
    <row r="36" spans="1:3">
      <c r="A36" s="22">
        <v>1105059256</v>
      </c>
      <c r="B36" s="894">
        <v>-1676419.22</v>
      </c>
      <c r="C36" s="53" t="str">
        <f t="shared" si="3"/>
        <v/>
      </c>
    </row>
    <row r="37" spans="1:3">
      <c r="A37" s="22">
        <v>1105059259</v>
      </c>
      <c r="B37" s="894">
        <v>-13430</v>
      </c>
      <c r="C37" s="53" t="str">
        <f t="shared" si="3"/>
        <v/>
      </c>
    </row>
    <row r="38" spans="1:3">
      <c r="A38" s="719">
        <v>1105201001</v>
      </c>
      <c r="B38" s="894">
        <v>2674491</v>
      </c>
      <c r="C38" s="53" t="str">
        <f t="shared" si="3"/>
        <v/>
      </c>
    </row>
    <row r="39" spans="1:3">
      <c r="A39" s="719">
        <v>1105201002</v>
      </c>
      <c r="B39" s="894">
        <v>369694</v>
      </c>
      <c r="C39" s="53" t="str">
        <f t="shared" si="3"/>
        <v/>
      </c>
    </row>
    <row r="40" spans="1:3">
      <c r="A40" s="719">
        <v>1105201003</v>
      </c>
      <c r="B40" s="894">
        <v>60650</v>
      </c>
      <c r="C40" s="53" t="str">
        <f t="shared" si="3"/>
        <v/>
      </c>
    </row>
    <row r="41" spans="1:3">
      <c r="A41" s="719">
        <v>1105201005</v>
      </c>
      <c r="B41" s="894">
        <v>348000</v>
      </c>
      <c r="C41" s="53" t="str">
        <f t="shared" si="3"/>
        <v/>
      </c>
    </row>
    <row r="42" spans="1:3">
      <c r="A42" s="719">
        <v>1105201007</v>
      </c>
      <c r="B42" s="894">
        <v>84400</v>
      </c>
      <c r="C42" s="53" t="str">
        <f t="shared" si="3"/>
        <v/>
      </c>
    </row>
    <row r="43" spans="1:3">
      <c r="A43" s="719">
        <v>1105201008</v>
      </c>
      <c r="B43" s="894">
        <v>99000</v>
      </c>
      <c r="C43" s="53" t="str">
        <f t="shared" si="3"/>
        <v/>
      </c>
    </row>
    <row r="44" spans="1:3">
      <c r="A44" s="719">
        <v>1105201010</v>
      </c>
      <c r="B44" s="894">
        <v>565148</v>
      </c>
      <c r="C44" s="53" t="str">
        <f t="shared" si="3"/>
        <v/>
      </c>
    </row>
    <row r="45" spans="1:3">
      <c r="A45" s="719">
        <v>1105201011</v>
      </c>
      <c r="B45" s="894">
        <v>246000</v>
      </c>
      <c r="C45" s="53" t="str">
        <f t="shared" si="3"/>
        <v/>
      </c>
    </row>
    <row r="46" spans="1:3">
      <c r="A46" s="719">
        <v>1105201013</v>
      </c>
      <c r="B46" s="894">
        <v>50650</v>
      </c>
      <c r="C46" s="53" t="str">
        <f t="shared" si="3"/>
        <v/>
      </c>
    </row>
    <row r="47" spans="1:3">
      <c r="A47" s="719">
        <v>1105201014</v>
      </c>
      <c r="B47" s="894">
        <v>290000</v>
      </c>
      <c r="C47" s="53" t="str">
        <f t="shared" si="3"/>
        <v/>
      </c>
    </row>
    <row r="48" spans="1:3">
      <c r="A48" s="719">
        <v>1105201015</v>
      </c>
      <c r="B48" s="894">
        <v>11000</v>
      </c>
      <c r="C48" s="53" t="str">
        <f t="shared" si="3"/>
        <v/>
      </c>
    </row>
    <row r="49" spans="1:3">
      <c r="A49" s="719">
        <v>1105201016</v>
      </c>
      <c r="B49" s="894">
        <v>161230</v>
      </c>
      <c r="C49" s="53" t="str">
        <f t="shared" si="3"/>
        <v/>
      </c>
    </row>
    <row r="50" spans="1:3">
      <c r="A50" s="719">
        <v>1105201019</v>
      </c>
      <c r="B50" s="894">
        <v>1465150</v>
      </c>
      <c r="C50" s="53" t="str">
        <f t="shared" si="3"/>
        <v/>
      </c>
    </row>
    <row r="51" spans="1:3">
      <c r="A51" s="719">
        <v>1105201025</v>
      </c>
      <c r="B51" s="894">
        <v>154146</v>
      </c>
      <c r="C51" s="53" t="str">
        <f t="shared" si="3"/>
        <v/>
      </c>
    </row>
    <row r="52" spans="1:3">
      <c r="A52" s="719">
        <v>1105201028</v>
      </c>
      <c r="B52" s="894">
        <v>416686</v>
      </c>
      <c r="C52" s="53" t="str">
        <f t="shared" si="3"/>
        <v/>
      </c>
    </row>
    <row r="53" spans="1:3">
      <c r="A53" s="717">
        <v>1105201031</v>
      </c>
      <c r="B53" s="894">
        <v>0</v>
      </c>
      <c r="C53" s="53" t="str">
        <f t="shared" si="3"/>
        <v/>
      </c>
    </row>
    <row r="54" spans="1:3">
      <c r="A54" s="719">
        <v>1105201032</v>
      </c>
      <c r="B54" s="894">
        <v>30000</v>
      </c>
      <c r="C54" s="53" t="str">
        <f t="shared" si="3"/>
        <v/>
      </c>
    </row>
    <row r="55" spans="1:3">
      <c r="A55" s="719">
        <v>1105201036</v>
      </c>
      <c r="B55" s="894">
        <v>600000</v>
      </c>
      <c r="C55" s="53" t="str">
        <f t="shared" si="3"/>
        <v/>
      </c>
    </row>
    <row r="56" spans="1:3">
      <c r="A56" s="719">
        <v>1105201075</v>
      </c>
      <c r="B56" s="894">
        <v>469560</v>
      </c>
      <c r="C56" s="53" t="str">
        <f t="shared" si="3"/>
        <v/>
      </c>
    </row>
    <row r="57" spans="1:3">
      <c r="A57" s="719">
        <v>1105201084</v>
      </c>
      <c r="B57" s="894">
        <v>65106</v>
      </c>
      <c r="C57" s="53" t="str">
        <f t="shared" si="3"/>
        <v/>
      </c>
    </row>
    <row r="58" spans="1:3">
      <c r="A58" s="719">
        <v>1105201085</v>
      </c>
      <c r="B58" s="894">
        <v>438815</v>
      </c>
      <c r="C58" s="53" t="str">
        <f t="shared" si="3"/>
        <v/>
      </c>
    </row>
    <row r="59" spans="1:3">
      <c r="A59" s="719">
        <v>1105201086</v>
      </c>
      <c r="B59" s="894">
        <v>840000</v>
      </c>
      <c r="C59" s="53" t="str">
        <f t="shared" si="3"/>
        <v/>
      </c>
    </row>
    <row r="60" spans="1:3">
      <c r="A60" s="719">
        <v>1105201087</v>
      </c>
      <c r="B60" s="894">
        <v>425368</v>
      </c>
      <c r="C60" s="53" t="str">
        <f t="shared" si="3"/>
        <v/>
      </c>
    </row>
    <row r="61" spans="1:3">
      <c r="A61" s="719">
        <v>1105201088</v>
      </c>
      <c r="B61" s="894">
        <v>1380893</v>
      </c>
      <c r="C61" s="53" t="str">
        <f t="shared" si="3"/>
        <v/>
      </c>
    </row>
    <row r="62" spans="1:3">
      <c r="A62" s="719">
        <v>1105201089</v>
      </c>
      <c r="B62" s="894">
        <v>1278128</v>
      </c>
      <c r="C62" s="53" t="str">
        <f t="shared" si="3"/>
        <v/>
      </c>
    </row>
    <row r="63" spans="1:3">
      <c r="A63" s="719">
        <v>1110050002</v>
      </c>
      <c r="B63" s="894">
        <v>-1654864045726.4299</v>
      </c>
      <c r="C63" s="53" t="str">
        <f t="shared" si="3"/>
        <v/>
      </c>
    </row>
    <row r="64" spans="1:3">
      <c r="A64" s="719">
        <v>1110051888</v>
      </c>
      <c r="B64" s="894">
        <v>17910755412.540001</v>
      </c>
      <c r="C64" s="53" t="str">
        <f t="shared" si="3"/>
        <v/>
      </c>
    </row>
    <row r="65" spans="1:3">
      <c r="A65" s="719">
        <v>1110059001</v>
      </c>
      <c r="B65" s="894">
        <v>-10166697009089.6</v>
      </c>
      <c r="C65" s="53" t="str">
        <f t="shared" si="3"/>
        <v/>
      </c>
    </row>
    <row r="66" spans="1:3">
      <c r="A66" s="719">
        <v>1110059010</v>
      </c>
      <c r="B66" s="894">
        <v>11864717317685.699</v>
      </c>
      <c r="C66" s="53" t="str">
        <f t="shared" ref="C66:C83" si="4">+IF(COUNTIF(A:A,A66)=1,"","Error")</f>
        <v/>
      </c>
    </row>
    <row r="67" spans="1:3">
      <c r="A67" s="719">
        <v>1110059060</v>
      </c>
      <c r="B67" s="894">
        <v>2381033364248.4102</v>
      </c>
      <c r="C67" s="53" t="str">
        <f t="shared" si="4"/>
        <v/>
      </c>
    </row>
    <row r="68" spans="1:3">
      <c r="A68" s="729">
        <v>1110059503</v>
      </c>
      <c r="B68" s="894">
        <v>-2308004135.3200002</v>
      </c>
      <c r="C68" s="53" t="str">
        <f t="shared" si="4"/>
        <v/>
      </c>
    </row>
    <row r="69" spans="1:3">
      <c r="A69" s="717">
        <v>1111111111</v>
      </c>
      <c r="B69" s="894">
        <v>0</v>
      </c>
      <c r="C69" s="53" t="str">
        <f t="shared" si="4"/>
        <v/>
      </c>
    </row>
    <row r="70" spans="1:3">
      <c r="A70" s="717">
        <v>1111111112</v>
      </c>
      <c r="B70" s="894">
        <v>0</v>
      </c>
      <c r="C70" s="53" t="str">
        <f t="shared" si="4"/>
        <v/>
      </c>
    </row>
    <row r="71" spans="1:3">
      <c r="A71" s="717">
        <v>1111111114</v>
      </c>
      <c r="B71" s="894">
        <v>-2822948073.8760099</v>
      </c>
      <c r="C71" s="53" t="str">
        <f t="shared" si="4"/>
        <v/>
      </c>
    </row>
    <row r="72" spans="1:3">
      <c r="A72" s="717">
        <v>1111111115</v>
      </c>
      <c r="B72" s="894">
        <v>0</v>
      </c>
      <c r="C72" s="53" t="str">
        <f t="shared" si="4"/>
        <v/>
      </c>
    </row>
    <row r="73" spans="1:3">
      <c r="A73" s="717">
        <v>1111111116</v>
      </c>
      <c r="B73" s="894">
        <v>-71174696</v>
      </c>
      <c r="C73" s="53" t="str">
        <f t="shared" si="4"/>
        <v/>
      </c>
    </row>
    <row r="74" spans="1:3">
      <c r="A74" s="717">
        <v>1111111117</v>
      </c>
      <c r="B74" s="894">
        <v>-52819342026.68261</v>
      </c>
      <c r="C74" s="53" t="str">
        <f t="shared" si="4"/>
        <v/>
      </c>
    </row>
    <row r="75" spans="1:3">
      <c r="A75" s="717">
        <v>1111111118</v>
      </c>
      <c r="B75" s="894">
        <v>0</v>
      </c>
      <c r="C75" s="53" t="str">
        <f t="shared" si="4"/>
        <v/>
      </c>
    </row>
    <row r="76" spans="1:3">
      <c r="A76" s="717">
        <v>1111111119</v>
      </c>
      <c r="B76" s="894">
        <v>-6329375120.8242884</v>
      </c>
      <c r="C76" s="53" t="str">
        <f t="shared" si="4"/>
        <v/>
      </c>
    </row>
    <row r="77" spans="1:3">
      <c r="A77" s="717">
        <v>1111111120</v>
      </c>
      <c r="B77" s="894">
        <v>29929665989.106628</v>
      </c>
      <c r="C77" s="53" t="str">
        <f t="shared" si="4"/>
        <v/>
      </c>
    </row>
    <row r="78" spans="1:3">
      <c r="A78" s="717">
        <v>1111111121</v>
      </c>
      <c r="B78" s="894">
        <v>5421884850.4526548</v>
      </c>
      <c r="C78" s="53" t="str">
        <f t="shared" si="4"/>
        <v/>
      </c>
    </row>
    <row r="79" spans="1:3">
      <c r="A79" s="728">
        <v>1111111122</v>
      </c>
      <c r="B79" s="894">
        <v>18636181120.000061</v>
      </c>
      <c r="C79" s="53" t="str">
        <f t="shared" si="4"/>
        <v/>
      </c>
    </row>
    <row r="80" spans="1:3">
      <c r="A80" s="22">
        <v>1111111123</v>
      </c>
      <c r="B80" s="894">
        <v>0</v>
      </c>
      <c r="C80" s="53" t="str">
        <f t="shared" si="4"/>
        <v/>
      </c>
    </row>
    <row r="81" spans="1:3">
      <c r="A81" s="728">
        <v>1111111125</v>
      </c>
      <c r="B81" s="894">
        <v>119161646971.63779</v>
      </c>
      <c r="C81" s="53" t="str">
        <f t="shared" si="4"/>
        <v/>
      </c>
    </row>
    <row r="82" spans="1:3">
      <c r="A82" s="728">
        <v>1111111126</v>
      </c>
      <c r="B82" s="894">
        <v>0</v>
      </c>
      <c r="C82" s="53" t="str">
        <f t="shared" si="4"/>
        <v/>
      </c>
    </row>
    <row r="83" spans="1:3">
      <c r="A83" s="728">
        <v>1111111127</v>
      </c>
      <c r="B83" s="894">
        <v>0</v>
      </c>
      <c r="C83" s="53" t="str">
        <f t="shared" si="4"/>
        <v/>
      </c>
    </row>
    <row r="84" spans="1:3">
      <c r="A84" s="22">
        <v>1111111130</v>
      </c>
      <c r="B84" s="894">
        <v>-361830954006.62817</v>
      </c>
    </row>
    <row r="85" spans="1:3">
      <c r="A85" s="22">
        <v>1111111131</v>
      </c>
      <c r="B85" s="894">
        <v>-36681912399.614319</v>
      </c>
    </row>
    <row r="86" spans="1:3">
      <c r="A86" s="22">
        <v>1111111132</v>
      </c>
      <c r="B86" s="894">
        <v>-32180236419.222748</v>
      </c>
    </row>
    <row r="87" spans="1:3">
      <c r="A87" s="22">
        <v>1111111133</v>
      </c>
      <c r="B87" s="894">
        <v>0</v>
      </c>
    </row>
    <row r="88" spans="1:3">
      <c r="A88" s="22">
        <v>1111111134</v>
      </c>
      <c r="B88" s="894">
        <v>-867356825.04450035</v>
      </c>
    </row>
    <row r="89" spans="1:3">
      <c r="A89" s="22">
        <v>1111111135</v>
      </c>
      <c r="B89" s="894">
        <v>-393771618.44364882</v>
      </c>
    </row>
    <row r="90" spans="1:3">
      <c r="A90" s="22">
        <v>1111111136</v>
      </c>
      <c r="B90" s="894">
        <v>-26240935.6802288</v>
      </c>
    </row>
    <row r="91" spans="1:3">
      <c r="A91" s="22">
        <v>1111111137</v>
      </c>
      <c r="B91" s="894">
        <v>-42405078.972587943</v>
      </c>
    </row>
    <row r="92" spans="1:3">
      <c r="A92" s="22">
        <v>1111111138</v>
      </c>
      <c r="B92" s="894">
        <v>-602251820.25074291</v>
      </c>
    </row>
    <row r="93" spans="1:3">
      <c r="A93" s="22">
        <v>1111111139</v>
      </c>
      <c r="B93" s="894">
        <v>0</v>
      </c>
    </row>
    <row r="94" spans="1:3">
      <c r="A94" s="22">
        <v>1111111140</v>
      </c>
      <c r="B94" s="894">
        <v>-12801274226.046371</v>
      </c>
    </row>
    <row r="95" spans="1:3">
      <c r="A95" s="22">
        <v>1111111141</v>
      </c>
      <c r="B95" s="894">
        <v>-47275962.718737483</v>
      </c>
    </row>
    <row r="96" spans="1:3">
      <c r="A96" s="22">
        <v>1111111142</v>
      </c>
      <c r="B96" s="894">
        <v>-3717705503.0677814</v>
      </c>
    </row>
    <row r="97" spans="1:3">
      <c r="A97" s="22">
        <v>1111111143</v>
      </c>
      <c r="B97" s="894">
        <v>0</v>
      </c>
    </row>
    <row r="98" spans="1:3">
      <c r="A98" s="22">
        <v>1111111144</v>
      </c>
      <c r="B98" s="894">
        <v>-6567347470.1054268</v>
      </c>
    </row>
    <row r="99" spans="1:3">
      <c r="A99" s="22">
        <v>1111111145</v>
      </c>
      <c r="B99" s="894">
        <v>0</v>
      </c>
    </row>
    <row r="100" spans="1:3">
      <c r="A100" s="22">
        <v>1111111146</v>
      </c>
      <c r="B100" s="894">
        <v>0</v>
      </c>
    </row>
    <row r="101" spans="1:3">
      <c r="A101" s="22">
        <v>1111111147</v>
      </c>
      <c r="B101" s="894">
        <v>0</v>
      </c>
    </row>
    <row r="102" spans="1:3">
      <c r="A102" s="22">
        <v>1111111148</v>
      </c>
      <c r="B102" s="894">
        <v>0</v>
      </c>
    </row>
    <row r="103" spans="1:3">
      <c r="A103" s="22">
        <v>1111111149</v>
      </c>
      <c r="B103" s="894">
        <v>0</v>
      </c>
    </row>
    <row r="104" spans="1:3">
      <c r="A104" s="22">
        <v>1111111150</v>
      </c>
      <c r="B104" s="894">
        <v>0</v>
      </c>
    </row>
    <row r="105" spans="1:3">
      <c r="A105" s="22">
        <v>1111111151</v>
      </c>
      <c r="B105" s="894">
        <v>0</v>
      </c>
    </row>
    <row r="106" spans="1:3">
      <c r="A106" s="22">
        <v>1111111152</v>
      </c>
      <c r="B106" s="894">
        <v>-195196966598</v>
      </c>
    </row>
    <row r="107" spans="1:3">
      <c r="A107" s="22">
        <v>1111111153</v>
      </c>
      <c r="B107" s="894">
        <v>195196965996.24969</v>
      </c>
    </row>
    <row r="108" spans="1:3">
      <c r="A108" s="22">
        <v>1111111154</v>
      </c>
      <c r="B108" s="894">
        <v>0</v>
      </c>
    </row>
    <row r="109" spans="1:3">
      <c r="A109" s="22">
        <v>1111111155</v>
      </c>
      <c r="B109" s="894">
        <v>0</v>
      </c>
      <c r="C109" s="53" t="str">
        <f>+IF(COUNTIF(A:A,A109)=1,"","Error")</f>
        <v/>
      </c>
    </row>
    <row r="110" spans="1:3">
      <c r="A110" s="22">
        <v>1111111156</v>
      </c>
      <c r="B110" s="894">
        <v>-4345706731.0061474</v>
      </c>
    </row>
    <row r="111" spans="1:3">
      <c r="A111" s="719">
        <v>1115051888</v>
      </c>
      <c r="B111" s="894">
        <v>2680642830.3899999</v>
      </c>
      <c r="C111" s="53" t="str">
        <f t="shared" ref="C111:C118" si="5">+IF(COUNTIF(A:A,A111)=1,"","Error")</f>
        <v/>
      </c>
    </row>
    <row r="112" spans="1:3">
      <c r="A112" s="719">
        <v>1115052000</v>
      </c>
      <c r="B112" s="894">
        <v>966804182.24000001</v>
      </c>
      <c r="C112" s="53" t="str">
        <f t="shared" si="5"/>
        <v/>
      </c>
    </row>
    <row r="113" spans="1:3">
      <c r="A113" s="719">
        <v>1115052001</v>
      </c>
      <c r="B113" s="894">
        <v>-1084460690</v>
      </c>
      <c r="C113" s="53" t="str">
        <f t="shared" si="5"/>
        <v/>
      </c>
    </row>
    <row r="114" spans="1:3">
      <c r="A114" s="22">
        <v>1115052002</v>
      </c>
      <c r="B114" s="894">
        <v>42785868</v>
      </c>
      <c r="C114" s="53" t="str">
        <f t="shared" si="5"/>
        <v/>
      </c>
    </row>
    <row r="115" spans="1:3">
      <c r="A115" s="719">
        <v>1115057000</v>
      </c>
      <c r="B115" s="894">
        <v>414047974.69999999</v>
      </c>
      <c r="C115" s="53" t="str">
        <f t="shared" si="5"/>
        <v/>
      </c>
    </row>
    <row r="116" spans="1:3">
      <c r="A116" s="719">
        <v>1115057001</v>
      </c>
      <c r="B116" s="894">
        <v>0</v>
      </c>
      <c r="C116" s="53" t="str">
        <f t="shared" si="5"/>
        <v/>
      </c>
    </row>
    <row r="117" spans="1:3">
      <c r="A117" s="719">
        <v>1115101888</v>
      </c>
      <c r="B117" s="894">
        <v>43448166465.919998</v>
      </c>
      <c r="C117" s="53" t="str">
        <f t="shared" si="5"/>
        <v/>
      </c>
    </row>
    <row r="118" spans="1:3">
      <c r="A118" s="719">
        <v>1115150091</v>
      </c>
      <c r="B118" s="894">
        <v>0</v>
      </c>
      <c r="C118" s="53" t="str">
        <f t="shared" si="5"/>
        <v/>
      </c>
    </row>
    <row r="119" spans="1:3">
      <c r="A119" s="22">
        <v>1115151888</v>
      </c>
      <c r="B119" s="894">
        <v>3651614507.8800001</v>
      </c>
    </row>
    <row r="120" spans="1:3">
      <c r="A120" s="719">
        <v>1115159001</v>
      </c>
      <c r="B120" s="894">
        <v>2794792462109.4902</v>
      </c>
      <c r="C120" s="53" t="str">
        <f t="shared" ref="C120:C130" si="6">+IF(COUNTIF(A:A,A120)=1,"","Error")</f>
        <v/>
      </c>
    </row>
    <row r="121" spans="1:3">
      <c r="A121" s="719">
        <v>1115159003</v>
      </c>
      <c r="B121" s="894">
        <v>-156300562124.12</v>
      </c>
      <c r="C121" s="53" t="str">
        <f t="shared" si="6"/>
        <v/>
      </c>
    </row>
    <row r="122" spans="1:3">
      <c r="A122" s="719">
        <v>1115159006</v>
      </c>
      <c r="B122" s="894">
        <v>-222170137539.42999</v>
      </c>
      <c r="C122" s="53" t="str">
        <f t="shared" si="6"/>
        <v/>
      </c>
    </row>
    <row r="123" spans="1:3">
      <c r="A123" s="719">
        <v>1115159007</v>
      </c>
      <c r="B123" s="894">
        <v>-10931406073.809999</v>
      </c>
      <c r="C123" s="53" t="str">
        <f t="shared" si="6"/>
        <v/>
      </c>
    </row>
    <row r="124" spans="1:3">
      <c r="A124" s="719">
        <v>1115159008</v>
      </c>
      <c r="B124" s="894">
        <v>-3840608413.3400002</v>
      </c>
      <c r="C124" s="53" t="str">
        <f t="shared" si="6"/>
        <v/>
      </c>
    </row>
    <row r="125" spans="1:3">
      <c r="A125" s="719">
        <v>1115159011</v>
      </c>
      <c r="B125" s="894">
        <v>-2154133514002.4299</v>
      </c>
      <c r="C125" s="53" t="str">
        <f t="shared" si="6"/>
        <v/>
      </c>
    </row>
    <row r="126" spans="1:3">
      <c r="A126" s="719">
        <v>1115159013</v>
      </c>
      <c r="B126" s="894">
        <v>-94515.47</v>
      </c>
      <c r="C126" s="53" t="str">
        <f t="shared" si="6"/>
        <v/>
      </c>
    </row>
    <row r="127" spans="1:3">
      <c r="A127" s="719">
        <v>1115159015</v>
      </c>
      <c r="B127" s="894">
        <v>207323070516.76999</v>
      </c>
      <c r="C127" s="53" t="str">
        <f t="shared" si="6"/>
        <v/>
      </c>
    </row>
    <row r="128" spans="1:3">
      <c r="A128" s="719">
        <v>1115159016</v>
      </c>
      <c r="B128" s="894">
        <v>-3257073548691.4102</v>
      </c>
      <c r="C128" s="53" t="str">
        <f t="shared" si="6"/>
        <v/>
      </c>
    </row>
    <row r="129" spans="1:3">
      <c r="A129" s="719">
        <v>1115159019</v>
      </c>
      <c r="B129" s="894">
        <v>-21681527982.490002</v>
      </c>
      <c r="C129" s="53" t="str">
        <f t="shared" si="6"/>
        <v/>
      </c>
    </row>
    <row r="130" spans="1:3">
      <c r="A130" s="729">
        <v>1115159035</v>
      </c>
      <c r="B130" s="894">
        <v>0</v>
      </c>
      <c r="C130" s="53" t="str">
        <f t="shared" si="6"/>
        <v/>
      </c>
    </row>
    <row r="131" spans="1:3">
      <c r="A131" s="719">
        <v>1115159040</v>
      </c>
      <c r="B131" s="894">
        <v>170107178371.26001</v>
      </c>
    </row>
    <row r="132" spans="1:3">
      <c r="A132" s="22">
        <v>1115159121</v>
      </c>
      <c r="B132" s="894">
        <v>0</v>
      </c>
    </row>
    <row r="133" spans="1:3">
      <c r="A133" s="1042">
        <v>1115159141</v>
      </c>
      <c r="B133" s="894">
        <v>0</v>
      </c>
      <c r="C133" s="53" t="str">
        <f t="shared" ref="C133:C162" si="7">+IF(COUNTIF(A:A,A133)=1,"","Error")</f>
        <v/>
      </c>
    </row>
    <row r="134" spans="1:3">
      <c r="A134" s="719">
        <v>1115159201</v>
      </c>
      <c r="B134" s="894">
        <v>-861795945.96000004</v>
      </c>
      <c r="C134" s="53" t="str">
        <f t="shared" si="7"/>
        <v/>
      </c>
    </row>
    <row r="135" spans="1:3">
      <c r="A135" s="719">
        <v>1115159203</v>
      </c>
      <c r="B135" s="894">
        <v>40385203.079999998</v>
      </c>
      <c r="C135" s="53" t="str">
        <f t="shared" si="7"/>
        <v/>
      </c>
    </row>
    <row r="136" spans="1:3">
      <c r="A136" s="719">
        <v>1115159205</v>
      </c>
      <c r="B136" s="894">
        <v>89831843.239999995</v>
      </c>
      <c r="C136" s="53" t="str">
        <f t="shared" si="7"/>
        <v/>
      </c>
    </row>
    <row r="137" spans="1:3">
      <c r="A137" s="719">
        <v>1115159207</v>
      </c>
      <c r="B137" s="894">
        <v>44895191.210000001</v>
      </c>
      <c r="C137" s="53" t="str">
        <f t="shared" si="7"/>
        <v/>
      </c>
    </row>
    <row r="138" spans="1:3">
      <c r="A138" s="719">
        <v>1115159208</v>
      </c>
      <c r="B138" s="894">
        <v>10897064.32</v>
      </c>
      <c r="C138" s="53" t="str">
        <f t="shared" si="7"/>
        <v/>
      </c>
    </row>
    <row r="139" spans="1:3">
      <c r="A139" s="719">
        <v>1115159211</v>
      </c>
      <c r="B139" s="894">
        <v>84069806447.320007</v>
      </c>
      <c r="C139" s="53" t="str">
        <f t="shared" si="7"/>
        <v/>
      </c>
    </row>
    <row r="140" spans="1:3">
      <c r="A140" s="719">
        <v>1115159213</v>
      </c>
      <c r="B140" s="894">
        <v>2254844.39</v>
      </c>
      <c r="C140" s="53" t="str">
        <f t="shared" si="7"/>
        <v/>
      </c>
    </row>
    <row r="141" spans="1:3">
      <c r="A141" s="719">
        <v>1115159215</v>
      </c>
      <c r="B141" s="894">
        <v>-92067004.379999995</v>
      </c>
      <c r="C141" s="53" t="str">
        <f t="shared" si="7"/>
        <v/>
      </c>
    </row>
    <row r="142" spans="1:3">
      <c r="A142" s="719">
        <v>1115159216</v>
      </c>
      <c r="B142" s="894">
        <v>985650633.98000002</v>
      </c>
      <c r="C142" s="53" t="str">
        <f t="shared" si="7"/>
        <v/>
      </c>
    </row>
    <row r="143" spans="1:3">
      <c r="A143" s="719">
        <v>1115159219</v>
      </c>
      <c r="B143" s="894">
        <v>144916254.15000001</v>
      </c>
      <c r="C143" s="53" t="str">
        <f t="shared" si="7"/>
        <v/>
      </c>
    </row>
    <row r="144" spans="1:3">
      <c r="A144" s="719">
        <v>1115159333</v>
      </c>
      <c r="B144" s="894">
        <v>4701390</v>
      </c>
      <c r="C144" s="53" t="str">
        <f t="shared" si="7"/>
        <v/>
      </c>
    </row>
    <row r="145" spans="1:3">
      <c r="A145" s="719">
        <v>1115159401</v>
      </c>
      <c r="B145" s="894">
        <v>-5156390677.8500004</v>
      </c>
      <c r="C145" s="53" t="str">
        <f t="shared" si="7"/>
        <v/>
      </c>
    </row>
    <row r="146" spans="1:3">
      <c r="A146" s="719">
        <v>1115159403</v>
      </c>
      <c r="B146" s="894">
        <v>273224896.63</v>
      </c>
      <c r="C146" s="53" t="str">
        <f t="shared" si="7"/>
        <v/>
      </c>
    </row>
    <row r="147" spans="1:3">
      <c r="A147" s="719">
        <v>1115159405</v>
      </c>
      <c r="B147" s="894">
        <v>351322854.95999998</v>
      </c>
      <c r="C147" s="53" t="str">
        <f t="shared" si="7"/>
        <v/>
      </c>
    </row>
    <row r="148" spans="1:3">
      <c r="A148" s="719">
        <v>1115159407</v>
      </c>
      <c r="B148" s="894">
        <v>142122360.44999999</v>
      </c>
      <c r="C148" s="53" t="str">
        <f t="shared" si="7"/>
        <v/>
      </c>
    </row>
    <row r="149" spans="1:3">
      <c r="A149" s="719">
        <v>1115159408</v>
      </c>
      <c r="B149" s="894">
        <v>5695883.4500000002</v>
      </c>
      <c r="C149" s="53" t="str">
        <f t="shared" si="7"/>
        <v/>
      </c>
    </row>
    <row r="150" spans="1:3">
      <c r="A150" s="719">
        <v>1115159411</v>
      </c>
      <c r="B150" s="894">
        <v>2842979660.4699998</v>
      </c>
      <c r="C150" s="53" t="str">
        <f t="shared" si="7"/>
        <v/>
      </c>
    </row>
    <row r="151" spans="1:3">
      <c r="A151" s="719">
        <v>1115159415</v>
      </c>
      <c r="B151" s="894">
        <v>442169663.91000003</v>
      </c>
      <c r="C151" s="53" t="str">
        <f t="shared" si="7"/>
        <v/>
      </c>
    </row>
    <row r="152" spans="1:3">
      <c r="A152" s="719">
        <v>1115159416</v>
      </c>
      <c r="B152" s="894">
        <v>20652190554.700001</v>
      </c>
      <c r="C152" s="53" t="str">
        <f t="shared" si="7"/>
        <v/>
      </c>
    </row>
    <row r="153" spans="1:3">
      <c r="A153" s="719">
        <v>1115159419</v>
      </c>
      <c r="B153" s="894">
        <v>202876690.52000001</v>
      </c>
      <c r="C153" s="53" t="str">
        <f t="shared" si="7"/>
        <v/>
      </c>
    </row>
    <row r="154" spans="1:3">
      <c r="A154" s="719">
        <v>1115159488</v>
      </c>
      <c r="B154" s="894">
        <v>-83248135667.020004</v>
      </c>
      <c r="C154" s="53" t="str">
        <f t="shared" si="7"/>
        <v/>
      </c>
    </row>
    <row r="155" spans="1:3">
      <c r="A155" s="719">
        <v>1115159499</v>
      </c>
      <c r="B155" s="894">
        <v>3333173638793.8198</v>
      </c>
      <c r="C155" s="53" t="str">
        <f t="shared" si="7"/>
        <v/>
      </c>
    </row>
    <row r="156" spans="1:3">
      <c r="A156" s="719">
        <v>1120009030</v>
      </c>
      <c r="B156" s="894">
        <v>0</v>
      </c>
      <c r="C156" s="53" t="str">
        <f t="shared" si="7"/>
        <v/>
      </c>
    </row>
    <row r="157" spans="1:3">
      <c r="A157" s="729">
        <v>1120009031</v>
      </c>
      <c r="B157" s="894">
        <v>94253407</v>
      </c>
      <c r="C157" s="53" t="str">
        <f t="shared" si="7"/>
        <v/>
      </c>
    </row>
    <row r="158" spans="1:3">
      <c r="A158" s="22">
        <v>1120009032</v>
      </c>
      <c r="B158" s="894">
        <v>0</v>
      </c>
      <c r="C158" s="53" t="str">
        <f t="shared" si="7"/>
        <v/>
      </c>
    </row>
    <row r="159" spans="1:3">
      <c r="A159" s="729">
        <v>1120009033</v>
      </c>
      <c r="B159" s="894">
        <v>0</v>
      </c>
      <c r="C159" s="53" t="str">
        <f t="shared" si="7"/>
        <v/>
      </c>
    </row>
    <row r="160" spans="1:3">
      <c r="A160" s="719">
        <v>1120009040</v>
      </c>
      <c r="B160" s="894">
        <v>4529820</v>
      </c>
      <c r="C160" s="53" t="str">
        <f t="shared" si="7"/>
        <v/>
      </c>
    </row>
    <row r="161" spans="1:3">
      <c r="A161" s="719">
        <v>1120009333</v>
      </c>
      <c r="B161" s="894">
        <v>0</v>
      </c>
      <c r="C161" s="53" t="str">
        <f t="shared" si="7"/>
        <v/>
      </c>
    </row>
    <row r="162" spans="1:3">
      <c r="A162" s="729">
        <v>1120009831</v>
      </c>
      <c r="B162" s="894">
        <v>0</v>
      </c>
      <c r="C162" s="53" t="str">
        <f t="shared" si="7"/>
        <v/>
      </c>
    </row>
    <row r="163" spans="1:3">
      <c r="A163" s="719">
        <v>1130059041</v>
      </c>
      <c r="B163" s="894">
        <v>13040377</v>
      </c>
    </row>
    <row r="164" spans="1:3">
      <c r="A164" s="1042">
        <v>1130059113</v>
      </c>
      <c r="B164" s="894">
        <v>0</v>
      </c>
      <c r="C164" s="53" t="str">
        <f t="shared" ref="C164:C177" si="8">+IF(COUNTIF(A:A,A164)=1,"","Error")</f>
        <v/>
      </c>
    </row>
    <row r="165" spans="1:3">
      <c r="A165" s="719">
        <v>1130059333</v>
      </c>
      <c r="B165" s="894">
        <v>682247071</v>
      </c>
      <c r="C165" s="53" t="str">
        <f t="shared" si="8"/>
        <v/>
      </c>
    </row>
    <row r="166" spans="1:3">
      <c r="A166" s="719">
        <v>1130059334</v>
      </c>
      <c r="B166" s="894">
        <v>-16330468</v>
      </c>
      <c r="C166" s="53" t="str">
        <f t="shared" si="8"/>
        <v/>
      </c>
    </row>
    <row r="167" spans="1:3">
      <c r="A167" s="719">
        <v>1130109221</v>
      </c>
      <c r="B167" s="894">
        <v>34707541.649999999</v>
      </c>
      <c r="C167" s="53" t="str">
        <f t="shared" si="8"/>
        <v/>
      </c>
    </row>
    <row r="168" spans="1:3">
      <c r="A168" s="719">
        <v>1130109235</v>
      </c>
      <c r="B168" s="894">
        <v>0</v>
      </c>
      <c r="C168" s="53" t="str">
        <f t="shared" si="8"/>
        <v/>
      </c>
    </row>
    <row r="169" spans="1:3">
      <c r="A169" s="719">
        <v>1130109241</v>
      </c>
      <c r="B169" s="894">
        <v>47556546.789999999</v>
      </c>
      <c r="C169" s="53" t="str">
        <f t="shared" si="8"/>
        <v/>
      </c>
    </row>
    <row r="170" spans="1:3">
      <c r="A170" s="719">
        <v>1130109255</v>
      </c>
      <c r="B170" s="894">
        <v>0</v>
      </c>
      <c r="C170" s="53" t="str">
        <f t="shared" si="8"/>
        <v/>
      </c>
    </row>
    <row r="171" spans="1:3">
      <c r="A171" s="719">
        <v>1210050500</v>
      </c>
      <c r="B171" s="894">
        <v>80009140000</v>
      </c>
      <c r="C171" s="53" t="str">
        <f t="shared" si="8"/>
        <v/>
      </c>
    </row>
    <row r="172" spans="1:3">
      <c r="A172" s="719">
        <v>1210050501</v>
      </c>
      <c r="B172" s="894">
        <v>634221189181.27002</v>
      </c>
      <c r="C172" s="53" t="str">
        <f t="shared" si="8"/>
        <v/>
      </c>
    </row>
    <row r="173" spans="1:3">
      <c r="A173" s="719">
        <v>1210050504</v>
      </c>
      <c r="B173" s="894">
        <v>-1742.15</v>
      </c>
      <c r="C173" s="53" t="str">
        <f t="shared" si="8"/>
        <v/>
      </c>
    </row>
    <row r="174" spans="1:3">
      <c r="A174" s="717">
        <v>1210051888</v>
      </c>
      <c r="B174" s="894">
        <v>337276297680.84003</v>
      </c>
      <c r="C174" s="53" t="str">
        <f t="shared" si="8"/>
        <v/>
      </c>
    </row>
    <row r="175" spans="1:3">
      <c r="A175" s="719">
        <v>1210059301</v>
      </c>
      <c r="B175" s="894">
        <v>25633055.390000001</v>
      </c>
      <c r="C175" s="53" t="str">
        <f t="shared" si="8"/>
        <v/>
      </c>
    </row>
    <row r="176" spans="1:3">
      <c r="A176" s="719">
        <v>1210059599</v>
      </c>
      <c r="B176" s="894">
        <v>72561577896.070007</v>
      </c>
      <c r="C176" s="53" t="str">
        <f t="shared" si="8"/>
        <v/>
      </c>
    </row>
    <row r="177" spans="1:3">
      <c r="A177" s="22">
        <v>1215050500</v>
      </c>
      <c r="B177" s="894">
        <v>0</v>
      </c>
      <c r="C177" s="53" t="str">
        <f t="shared" si="8"/>
        <v/>
      </c>
    </row>
    <row r="178" spans="1:3">
      <c r="A178" s="719">
        <v>1215050501</v>
      </c>
      <c r="B178" s="894">
        <v>45263223615.337814</v>
      </c>
    </row>
    <row r="179" spans="1:3">
      <c r="A179" s="1042">
        <v>1220050500</v>
      </c>
      <c r="B179" s="894">
        <v>14418370987</v>
      </c>
      <c r="C179" s="53" t="str">
        <f>+IF(COUNTIF(A:A,A179)=1,"","Error")</f>
        <v/>
      </c>
    </row>
    <row r="180" spans="1:3">
      <c r="A180" s="729">
        <v>1220052500</v>
      </c>
      <c r="B180" s="894">
        <v>2039563535106</v>
      </c>
      <c r="C180" s="53" t="str">
        <f>+IF(COUNTIF(A:A,A180)=1,"","Error")</f>
        <v/>
      </c>
    </row>
    <row r="181" spans="1:3">
      <c r="A181" s="717">
        <v>1220055000</v>
      </c>
      <c r="B181" s="894">
        <v>0</v>
      </c>
      <c r="C181" s="53" t="str">
        <f>+IF(COUNTIF(A:A,A181)=1,"","Error")</f>
        <v/>
      </c>
    </row>
    <row r="182" spans="1:3">
      <c r="A182" s="719">
        <v>1220056000</v>
      </c>
      <c r="B182" s="894">
        <v>0</v>
      </c>
      <c r="C182" s="53" t="str">
        <f>+IF(COUNTIF(A:A,A182)=1,"","Error")</f>
        <v/>
      </c>
    </row>
    <row r="183" spans="1:3">
      <c r="A183" s="719">
        <v>1220057500</v>
      </c>
      <c r="B183" s="894">
        <v>61680928075</v>
      </c>
      <c r="C183" s="53" t="str">
        <f>+IF(COUNTIF(A:A,A183)=1,"","Error")</f>
        <v/>
      </c>
    </row>
    <row r="184" spans="1:3">
      <c r="A184" s="719">
        <v>1225055500</v>
      </c>
      <c r="B184" s="894">
        <v>0</v>
      </c>
    </row>
    <row r="185" spans="1:3">
      <c r="A185" s="22">
        <v>1225057500</v>
      </c>
      <c r="B185" s="894">
        <v>0</v>
      </c>
      <c r="C185" s="53" t="str">
        <f t="shared" ref="C185:C191" si="9">+IF(COUNTIF(A:A,A185)=1,"","Error")</f>
        <v/>
      </c>
    </row>
    <row r="186" spans="1:3">
      <c r="A186" s="719">
        <v>1225105500</v>
      </c>
      <c r="B186" s="894">
        <v>0</v>
      </c>
      <c r="C186" s="53" t="str">
        <f t="shared" si="9"/>
        <v/>
      </c>
    </row>
    <row r="187" spans="1:3">
      <c r="A187" s="719">
        <v>1301050100</v>
      </c>
      <c r="B187" s="894">
        <v>3541671737757.7891</v>
      </c>
      <c r="C187" s="53" t="str">
        <f t="shared" si="9"/>
        <v/>
      </c>
    </row>
    <row r="188" spans="1:3">
      <c r="A188" s="719">
        <v>1301050714</v>
      </c>
      <c r="B188" s="894">
        <v>580357148560.70544</v>
      </c>
      <c r="C188" s="53" t="str">
        <f t="shared" si="9"/>
        <v/>
      </c>
    </row>
    <row r="189" spans="1:3">
      <c r="A189" s="719">
        <v>1301050900</v>
      </c>
      <c r="B189" s="894">
        <v>5035097275.9755526</v>
      </c>
      <c r="C189" s="53" t="str">
        <f t="shared" si="9"/>
        <v/>
      </c>
    </row>
    <row r="190" spans="1:3">
      <c r="A190" s="719">
        <v>1301101000</v>
      </c>
      <c r="B190" s="894">
        <v>15653600611.799999</v>
      </c>
      <c r="C190" s="53" t="str">
        <f t="shared" si="9"/>
        <v/>
      </c>
    </row>
    <row r="191" spans="1:3">
      <c r="A191" s="719">
        <v>1301101101</v>
      </c>
      <c r="B191" s="894">
        <v>48213125452.94072</v>
      </c>
      <c r="C191" s="53" t="str">
        <f t="shared" si="9"/>
        <v/>
      </c>
    </row>
    <row r="192" spans="1:3">
      <c r="A192" s="717">
        <v>1301101300</v>
      </c>
      <c r="B192" s="894">
        <v>0</v>
      </c>
    </row>
    <row r="193" spans="1:3">
      <c r="A193" s="22">
        <v>1301101301</v>
      </c>
      <c r="B193" s="894">
        <v>0</v>
      </c>
      <c r="C193" s="53" t="str">
        <f t="shared" ref="C193:C224" si="10">+IF(COUNTIF(A:A,A193)=1,"","Error")</f>
        <v/>
      </c>
    </row>
    <row r="194" spans="1:3">
      <c r="A194" s="719">
        <v>1301102600</v>
      </c>
      <c r="B194" s="894">
        <v>0</v>
      </c>
      <c r="C194" s="53" t="str">
        <f t="shared" si="10"/>
        <v/>
      </c>
    </row>
    <row r="195" spans="1:3">
      <c r="A195" s="719">
        <v>1301151200</v>
      </c>
      <c r="B195" s="894">
        <v>180848772530.50653</v>
      </c>
      <c r="C195" s="53" t="str">
        <f t="shared" si="10"/>
        <v/>
      </c>
    </row>
    <row r="196" spans="1:3">
      <c r="A196" s="719">
        <v>1301151300</v>
      </c>
      <c r="B196" s="894">
        <v>43540268003.8423</v>
      </c>
      <c r="C196" s="53" t="str">
        <f t="shared" si="10"/>
        <v/>
      </c>
    </row>
    <row r="197" spans="1:3">
      <c r="A197" s="729">
        <v>1301151301</v>
      </c>
      <c r="B197" s="894">
        <v>95810908649.242554</v>
      </c>
      <c r="C197" s="53" t="str">
        <f t="shared" si="10"/>
        <v/>
      </c>
    </row>
    <row r="198" spans="1:3">
      <c r="A198" s="719">
        <v>1301151600</v>
      </c>
      <c r="B198" s="894">
        <v>32182060818.508747</v>
      </c>
      <c r="C198" s="53" t="str">
        <f t="shared" si="10"/>
        <v/>
      </c>
    </row>
    <row r="199" spans="1:3">
      <c r="A199" s="719">
        <v>1301151614</v>
      </c>
      <c r="B199" s="894">
        <v>0</v>
      </c>
      <c r="C199" s="53" t="str">
        <f t="shared" si="10"/>
        <v/>
      </c>
    </row>
    <row r="200" spans="1:3">
      <c r="A200" s="719">
        <v>1301151800</v>
      </c>
      <c r="B200" s="894">
        <v>1143825411.879596</v>
      </c>
      <c r="C200" s="53" t="str">
        <f t="shared" si="10"/>
        <v/>
      </c>
    </row>
    <row r="201" spans="1:3">
      <c r="A201" s="719">
        <v>1301151900</v>
      </c>
      <c r="B201" s="894">
        <v>106185520794.24359</v>
      </c>
      <c r="C201" s="53" t="str">
        <f t="shared" si="10"/>
        <v/>
      </c>
    </row>
    <row r="202" spans="1:3">
      <c r="A202" s="719">
        <v>1301152000</v>
      </c>
      <c r="B202" s="894">
        <v>53279571414.958511</v>
      </c>
      <c r="C202" s="53" t="str">
        <f t="shared" si="10"/>
        <v/>
      </c>
    </row>
    <row r="203" spans="1:3">
      <c r="A203" s="719">
        <v>1301152600</v>
      </c>
      <c r="B203" s="894">
        <v>2355776446.4783063</v>
      </c>
      <c r="C203" s="53" t="str">
        <f t="shared" si="10"/>
        <v/>
      </c>
    </row>
    <row r="204" spans="1:3">
      <c r="A204" s="719">
        <v>1301200401</v>
      </c>
      <c r="B204" s="894">
        <v>5457652118.2856655</v>
      </c>
      <c r="C204" s="53" t="str">
        <f t="shared" si="10"/>
        <v/>
      </c>
    </row>
    <row r="205" spans="1:3">
      <c r="A205" s="717">
        <v>1301202201</v>
      </c>
      <c r="B205" s="894">
        <v>0</v>
      </c>
      <c r="C205" s="53" t="str">
        <f t="shared" si="10"/>
        <v/>
      </c>
    </row>
    <row r="206" spans="1:3">
      <c r="A206" s="717">
        <v>1302050111</v>
      </c>
      <c r="B206" s="894">
        <v>0</v>
      </c>
      <c r="C206" s="53" t="str">
        <f t="shared" si="10"/>
        <v/>
      </c>
    </row>
    <row r="207" spans="1:3">
      <c r="A207" s="717">
        <v>1302050170</v>
      </c>
      <c r="B207" s="894">
        <v>0</v>
      </c>
      <c r="C207" s="53" t="str">
        <f t="shared" si="10"/>
        <v/>
      </c>
    </row>
    <row r="208" spans="1:3">
      <c r="A208" s="22">
        <v>1302050512</v>
      </c>
      <c r="B208" s="894">
        <v>0</v>
      </c>
      <c r="C208" s="53" t="str">
        <f t="shared" si="10"/>
        <v/>
      </c>
    </row>
    <row r="209" spans="1:3">
      <c r="A209" s="717">
        <v>1302050514</v>
      </c>
      <c r="B209" s="894">
        <v>0</v>
      </c>
      <c r="C209" s="53" t="str">
        <f t="shared" si="10"/>
        <v/>
      </c>
    </row>
    <row r="210" spans="1:3">
      <c r="A210" s="717">
        <v>1302050611</v>
      </c>
      <c r="B210" s="894">
        <v>0</v>
      </c>
      <c r="C210" s="53" t="str">
        <f t="shared" si="10"/>
        <v/>
      </c>
    </row>
    <row r="211" spans="1:3">
      <c r="A211" s="717">
        <v>1302051001</v>
      </c>
      <c r="B211" s="894">
        <v>0</v>
      </c>
      <c r="C211" s="53" t="str">
        <f t="shared" si="10"/>
        <v/>
      </c>
    </row>
    <row r="212" spans="1:3">
      <c r="A212" s="717">
        <v>1302051002</v>
      </c>
      <c r="B212" s="894">
        <v>0</v>
      </c>
      <c r="C212" s="53" t="str">
        <f t="shared" si="10"/>
        <v/>
      </c>
    </row>
    <row r="213" spans="1:3">
      <c r="A213" s="717">
        <v>1302051003</v>
      </c>
      <c r="B213" s="894">
        <v>0</v>
      </c>
      <c r="C213" s="53" t="str">
        <f t="shared" si="10"/>
        <v/>
      </c>
    </row>
    <row r="214" spans="1:3">
      <c r="A214" s="717">
        <v>1302051004</v>
      </c>
      <c r="B214" s="894">
        <v>0</v>
      </c>
      <c r="C214" s="53" t="str">
        <f t="shared" si="10"/>
        <v/>
      </c>
    </row>
    <row r="215" spans="1:3">
      <c r="A215" s="717">
        <v>1302051311</v>
      </c>
      <c r="B215" s="894">
        <v>0</v>
      </c>
      <c r="C215" s="53" t="str">
        <f t="shared" si="10"/>
        <v/>
      </c>
    </row>
    <row r="216" spans="1:3">
      <c r="A216" s="719">
        <v>1302051469</v>
      </c>
      <c r="B216" s="894">
        <v>0</v>
      </c>
      <c r="C216" s="53" t="str">
        <f t="shared" si="10"/>
        <v/>
      </c>
    </row>
    <row r="217" spans="1:3">
      <c r="A217" s="717">
        <v>1302051711</v>
      </c>
      <c r="B217" s="894">
        <v>0</v>
      </c>
      <c r="C217" s="53" t="str">
        <f t="shared" si="10"/>
        <v/>
      </c>
    </row>
    <row r="218" spans="1:3">
      <c r="A218" s="719">
        <v>1302100170</v>
      </c>
      <c r="B218" s="894">
        <v>0</v>
      </c>
      <c r="C218" s="53" t="str">
        <f t="shared" si="10"/>
        <v/>
      </c>
    </row>
    <row r="219" spans="1:3">
      <c r="A219" s="22">
        <v>1302100171</v>
      </c>
      <c r="B219" s="894">
        <v>0</v>
      </c>
      <c r="C219" s="53" t="str">
        <f t="shared" si="10"/>
        <v/>
      </c>
    </row>
    <row r="220" spans="1:3">
      <c r="A220" s="719">
        <v>1303150800</v>
      </c>
      <c r="B220" s="894">
        <v>1925969836948.8245</v>
      </c>
      <c r="C220" s="53" t="str">
        <f t="shared" si="10"/>
        <v/>
      </c>
    </row>
    <row r="221" spans="1:3">
      <c r="A221" s="719">
        <v>1303151200</v>
      </c>
      <c r="B221" s="894">
        <v>6124707596.0766754</v>
      </c>
      <c r="C221" s="53" t="str">
        <f t="shared" si="10"/>
        <v/>
      </c>
    </row>
    <row r="222" spans="1:3">
      <c r="A222" s="719">
        <v>1303151600</v>
      </c>
      <c r="B222" s="894">
        <v>168600979547.07462</v>
      </c>
      <c r="C222" s="53" t="str">
        <f t="shared" si="10"/>
        <v/>
      </c>
    </row>
    <row r="223" spans="1:3">
      <c r="A223" s="719">
        <v>1303151614</v>
      </c>
      <c r="B223" s="894">
        <v>25941757438.297432</v>
      </c>
      <c r="C223" s="53" t="str">
        <f t="shared" si="10"/>
        <v/>
      </c>
    </row>
    <row r="224" spans="1:3">
      <c r="A224" s="719">
        <v>1303151800</v>
      </c>
      <c r="B224" s="894">
        <v>3102740843.2920003</v>
      </c>
      <c r="C224" s="53" t="str">
        <f t="shared" si="10"/>
        <v/>
      </c>
    </row>
    <row r="225" spans="1:3">
      <c r="A225" s="717">
        <v>1303151900</v>
      </c>
      <c r="B225" s="894">
        <v>0</v>
      </c>
      <c r="C225" s="53" t="str">
        <f t="shared" ref="C225:C256" si="11">+IF(COUNTIF(A:A,A225)=1,"","Error")</f>
        <v/>
      </c>
    </row>
    <row r="226" spans="1:3">
      <c r="A226" s="719">
        <v>1304050110</v>
      </c>
      <c r="B226" s="894">
        <v>0</v>
      </c>
      <c r="C226" s="53" t="str">
        <f t="shared" si="11"/>
        <v/>
      </c>
    </row>
    <row r="227" spans="1:3">
      <c r="A227" s="22">
        <v>1304050124</v>
      </c>
      <c r="B227" s="894">
        <v>2344941852.7153325</v>
      </c>
      <c r="C227" s="53" t="str">
        <f t="shared" si="11"/>
        <v/>
      </c>
    </row>
    <row r="228" spans="1:3">
      <c r="A228" s="717">
        <v>1304050370</v>
      </c>
      <c r="B228" s="894">
        <v>0</v>
      </c>
      <c r="C228" s="53" t="str">
        <f t="shared" si="11"/>
        <v/>
      </c>
    </row>
    <row r="229" spans="1:3">
      <c r="A229" s="719">
        <v>1304051115</v>
      </c>
      <c r="B229" s="894">
        <v>0</v>
      </c>
      <c r="C229" s="53" t="str">
        <f t="shared" si="11"/>
        <v/>
      </c>
    </row>
    <row r="230" spans="1:3">
      <c r="A230" s="719">
        <v>1304051123</v>
      </c>
      <c r="B230" s="894">
        <v>0</v>
      </c>
      <c r="C230" s="53" t="str">
        <f t="shared" si="11"/>
        <v/>
      </c>
    </row>
    <row r="231" spans="1:3">
      <c r="A231" s="719">
        <v>1304051126</v>
      </c>
      <c r="B231" s="894">
        <v>0</v>
      </c>
      <c r="C231" s="53" t="str">
        <f t="shared" si="11"/>
        <v/>
      </c>
    </row>
    <row r="232" spans="1:3">
      <c r="A232" s="719">
        <v>1304051138</v>
      </c>
      <c r="B232" s="894">
        <v>0</v>
      </c>
      <c r="C232" s="53" t="str">
        <f t="shared" si="11"/>
        <v/>
      </c>
    </row>
    <row r="233" spans="1:3">
      <c r="A233" s="719">
        <v>1304051141</v>
      </c>
      <c r="B233" s="894">
        <v>0</v>
      </c>
      <c r="C233" s="53" t="str">
        <f t="shared" si="11"/>
        <v/>
      </c>
    </row>
    <row r="234" spans="1:3">
      <c r="A234" s="719">
        <v>1304051380</v>
      </c>
      <c r="B234" s="894">
        <v>0</v>
      </c>
      <c r="C234" s="53" t="str">
        <f t="shared" si="11"/>
        <v/>
      </c>
    </row>
    <row r="235" spans="1:3">
      <c r="A235" s="719">
        <v>1304051415</v>
      </c>
      <c r="B235" s="894">
        <v>0</v>
      </c>
      <c r="C235" s="53" t="str">
        <f t="shared" si="11"/>
        <v/>
      </c>
    </row>
    <row r="236" spans="1:3">
      <c r="A236" s="719">
        <v>1304051423</v>
      </c>
      <c r="B236" s="894">
        <v>0</v>
      </c>
      <c r="C236" s="53" t="str">
        <f t="shared" si="11"/>
        <v/>
      </c>
    </row>
    <row r="237" spans="1:3">
      <c r="A237" s="719">
        <v>1304051426</v>
      </c>
      <c r="B237" s="894">
        <v>0</v>
      </c>
      <c r="C237" s="53" t="str">
        <f t="shared" si="11"/>
        <v/>
      </c>
    </row>
    <row r="238" spans="1:3">
      <c r="A238" s="719">
        <v>1304051438</v>
      </c>
      <c r="B238" s="894">
        <v>0</v>
      </c>
      <c r="C238" s="53" t="str">
        <f t="shared" si="11"/>
        <v/>
      </c>
    </row>
    <row r="239" spans="1:3">
      <c r="A239" s="719">
        <v>1304051441</v>
      </c>
      <c r="B239" s="894">
        <v>0</v>
      </c>
      <c r="C239" s="53" t="str">
        <f t="shared" si="11"/>
        <v/>
      </c>
    </row>
    <row r="240" spans="1:3">
      <c r="A240" s="719">
        <v>1304051450</v>
      </c>
      <c r="B240" s="894">
        <v>19438453517.73</v>
      </c>
      <c r="C240" s="53" t="str">
        <f t="shared" si="11"/>
        <v/>
      </c>
    </row>
    <row r="241" spans="1:3">
      <c r="A241" s="719">
        <v>1304051514</v>
      </c>
      <c r="B241" s="894">
        <v>2373619950.5999999</v>
      </c>
      <c r="C241" s="53" t="str">
        <f t="shared" si="11"/>
        <v/>
      </c>
    </row>
    <row r="242" spans="1:3">
      <c r="A242" s="719">
        <v>1304052114</v>
      </c>
      <c r="B242" s="894">
        <v>0</v>
      </c>
      <c r="C242" s="53" t="str">
        <f t="shared" si="11"/>
        <v/>
      </c>
    </row>
    <row r="243" spans="1:3">
      <c r="A243" s="719">
        <v>1304052314</v>
      </c>
      <c r="B243" s="894">
        <v>2032719019.1613781</v>
      </c>
      <c r="C243" s="53" t="str">
        <f t="shared" si="11"/>
        <v/>
      </c>
    </row>
    <row r="244" spans="1:3">
      <c r="A244" s="719">
        <v>1304052514</v>
      </c>
      <c r="B244" s="894">
        <v>0</v>
      </c>
      <c r="C244" s="53" t="str">
        <f t="shared" si="11"/>
        <v/>
      </c>
    </row>
    <row r="245" spans="1:3">
      <c r="A245" s="719">
        <v>1304052614</v>
      </c>
      <c r="B245" s="894">
        <v>619279662.6322124</v>
      </c>
      <c r="C245" s="53" t="str">
        <f t="shared" si="11"/>
        <v/>
      </c>
    </row>
    <row r="246" spans="1:3">
      <c r="A246" s="719">
        <v>1304053814</v>
      </c>
      <c r="B246" s="894">
        <v>147505009.17230514</v>
      </c>
      <c r="C246" s="53" t="str">
        <f t="shared" si="11"/>
        <v/>
      </c>
    </row>
    <row r="247" spans="1:3">
      <c r="A247" s="719">
        <v>1304054114</v>
      </c>
      <c r="B247" s="894">
        <v>79687500</v>
      </c>
      <c r="C247" s="53" t="str">
        <f t="shared" si="11"/>
        <v/>
      </c>
    </row>
    <row r="248" spans="1:3">
      <c r="A248" s="719">
        <v>1304054214</v>
      </c>
      <c r="B248" s="894">
        <v>3291934833.6300001</v>
      </c>
      <c r="C248" s="53" t="str">
        <f t="shared" si="11"/>
        <v/>
      </c>
    </row>
    <row r="249" spans="1:3">
      <c r="A249" s="719">
        <v>1304055614</v>
      </c>
      <c r="B249" s="894">
        <v>2490444000</v>
      </c>
      <c r="C249" s="53" t="str">
        <f t="shared" si="11"/>
        <v/>
      </c>
    </row>
    <row r="250" spans="1:3">
      <c r="A250" s="719">
        <v>1304100814</v>
      </c>
      <c r="B250" s="894">
        <v>1939350229.8899999</v>
      </c>
      <c r="C250" s="53" t="str">
        <f t="shared" si="11"/>
        <v/>
      </c>
    </row>
    <row r="251" spans="1:3">
      <c r="A251" s="719">
        <v>1304101108</v>
      </c>
      <c r="B251" s="894">
        <v>0</v>
      </c>
      <c r="C251" s="53" t="str">
        <f t="shared" si="11"/>
        <v/>
      </c>
    </row>
    <row r="252" spans="1:3">
      <c r="A252" s="719">
        <v>1304101408</v>
      </c>
      <c r="B252" s="894">
        <v>0</v>
      </c>
      <c r="C252" s="53" t="str">
        <f t="shared" si="11"/>
        <v/>
      </c>
    </row>
    <row r="253" spans="1:3">
      <c r="A253" s="719">
        <v>1304101914</v>
      </c>
      <c r="B253" s="894">
        <v>0</v>
      </c>
      <c r="C253" s="53" t="str">
        <f t="shared" si="11"/>
        <v/>
      </c>
    </row>
    <row r="254" spans="1:3">
      <c r="A254" s="719">
        <v>1304107004</v>
      </c>
      <c r="B254" s="894">
        <v>0</v>
      </c>
      <c r="C254" s="53" t="str">
        <f t="shared" si="11"/>
        <v/>
      </c>
    </row>
    <row r="255" spans="1:3">
      <c r="A255" s="719">
        <v>1305050100</v>
      </c>
      <c r="B255" s="894">
        <v>2273739637368.5811</v>
      </c>
      <c r="C255" s="53" t="str">
        <f t="shared" si="11"/>
        <v/>
      </c>
    </row>
    <row r="256" spans="1:3">
      <c r="A256" s="719">
        <v>1305050714</v>
      </c>
      <c r="B256" s="894">
        <v>1188429939037.3367</v>
      </c>
      <c r="C256" s="53" t="str">
        <f t="shared" si="11"/>
        <v/>
      </c>
    </row>
    <row r="257" spans="1:3">
      <c r="A257" s="719">
        <v>1309050100</v>
      </c>
      <c r="B257" s="894">
        <v>0</v>
      </c>
      <c r="C257" s="53" t="str">
        <f t="shared" ref="C257:C288" si="12">+IF(COUNTIF(A:A,A257)=1,"","Error")</f>
        <v/>
      </c>
    </row>
    <row r="258" spans="1:3">
      <c r="A258" s="719">
        <v>1315050114</v>
      </c>
      <c r="B258" s="894">
        <v>451588617417</v>
      </c>
      <c r="C258" s="53" t="str">
        <f t="shared" si="12"/>
        <v/>
      </c>
    </row>
    <row r="259" spans="1:3">
      <c r="A259" s="719">
        <v>1315050214</v>
      </c>
      <c r="B259" s="894">
        <v>104798904319.52234</v>
      </c>
      <c r="C259" s="53" t="str">
        <f t="shared" si="12"/>
        <v/>
      </c>
    </row>
    <row r="260" spans="1:3">
      <c r="A260" s="719">
        <v>1315050314</v>
      </c>
      <c r="B260" s="894">
        <v>182809503613.68219</v>
      </c>
      <c r="C260" s="53" t="str">
        <f t="shared" si="12"/>
        <v/>
      </c>
    </row>
    <row r="261" spans="1:3">
      <c r="A261" s="719">
        <v>1315050414</v>
      </c>
      <c r="B261" s="894">
        <v>0</v>
      </c>
      <c r="C261" s="53" t="str">
        <f t="shared" si="12"/>
        <v/>
      </c>
    </row>
    <row r="262" spans="1:3">
      <c r="A262" s="719">
        <v>1315050614</v>
      </c>
      <c r="B262" s="894">
        <v>934765471455.64832</v>
      </c>
      <c r="C262" s="53" t="str">
        <f t="shared" si="12"/>
        <v/>
      </c>
    </row>
    <row r="263" spans="1:3">
      <c r="A263" s="719">
        <v>1315050714</v>
      </c>
      <c r="B263" s="894">
        <v>0</v>
      </c>
      <c r="C263" s="53" t="str">
        <f t="shared" si="12"/>
        <v/>
      </c>
    </row>
    <row r="264" spans="1:3">
      <c r="A264" s="719">
        <v>1315051000</v>
      </c>
      <c r="B264" s="894">
        <v>5501732179.4199991</v>
      </c>
      <c r="C264" s="53" t="str">
        <f t="shared" si="12"/>
        <v/>
      </c>
    </row>
    <row r="265" spans="1:3">
      <c r="A265" s="719">
        <v>1315051103</v>
      </c>
      <c r="B265" s="894">
        <v>0</v>
      </c>
      <c r="C265" s="53" t="str">
        <f t="shared" si="12"/>
        <v/>
      </c>
    </row>
    <row r="266" spans="1:3">
      <c r="A266" s="719">
        <v>1315051106</v>
      </c>
      <c r="B266" s="894">
        <v>0</v>
      </c>
      <c r="C266" s="53" t="str">
        <f t="shared" si="12"/>
        <v/>
      </c>
    </row>
    <row r="267" spans="1:3">
      <c r="A267" s="719">
        <v>1315051119</v>
      </c>
      <c r="B267" s="894">
        <v>0</v>
      </c>
      <c r="C267" s="53" t="str">
        <f t="shared" si="12"/>
        <v/>
      </c>
    </row>
    <row r="268" spans="1:3">
      <c r="A268" s="719">
        <v>1315051403</v>
      </c>
      <c r="B268" s="894">
        <v>0</v>
      </c>
      <c r="C268" s="53" t="str">
        <f t="shared" si="12"/>
        <v/>
      </c>
    </row>
    <row r="269" spans="1:3">
      <c r="A269" s="719">
        <v>1315051406</v>
      </c>
      <c r="B269" s="894">
        <v>0</v>
      </c>
      <c r="C269" s="53" t="str">
        <f t="shared" si="12"/>
        <v/>
      </c>
    </row>
    <row r="270" spans="1:3">
      <c r="A270" s="719">
        <v>1315051419</v>
      </c>
      <c r="B270" s="894">
        <v>0</v>
      </c>
      <c r="C270" s="53" t="str">
        <f t="shared" si="12"/>
        <v/>
      </c>
    </row>
    <row r="271" spans="1:3">
      <c r="A271" s="719">
        <v>1315051914</v>
      </c>
      <c r="B271" s="894">
        <v>112725943405.23869</v>
      </c>
      <c r="C271" s="53" t="str">
        <f t="shared" si="12"/>
        <v/>
      </c>
    </row>
    <row r="272" spans="1:3">
      <c r="A272" s="719">
        <v>1315055514</v>
      </c>
      <c r="B272" s="894">
        <v>0</v>
      </c>
      <c r="C272" s="53" t="str">
        <f t="shared" si="12"/>
        <v/>
      </c>
    </row>
    <row r="273" spans="1:3">
      <c r="A273" s="719">
        <v>1315057005</v>
      </c>
      <c r="B273" s="894">
        <v>0</v>
      </c>
      <c r="C273" s="53" t="str">
        <f t="shared" si="12"/>
        <v/>
      </c>
    </row>
    <row r="274" spans="1:3">
      <c r="A274" s="719">
        <v>1315057006</v>
      </c>
      <c r="B274" s="894">
        <v>0</v>
      </c>
      <c r="C274" s="53" t="str">
        <f t="shared" si="12"/>
        <v/>
      </c>
    </row>
    <row r="275" spans="1:3">
      <c r="A275" s="719">
        <v>1315057007</v>
      </c>
      <c r="B275" s="894">
        <v>0</v>
      </c>
      <c r="C275" s="53" t="str">
        <f t="shared" si="12"/>
        <v/>
      </c>
    </row>
    <row r="276" spans="1:3">
      <c r="A276" s="719">
        <v>1315057014</v>
      </c>
      <c r="B276" s="894">
        <v>0</v>
      </c>
      <c r="C276" s="53" t="str">
        <f t="shared" si="12"/>
        <v/>
      </c>
    </row>
    <row r="277" spans="1:3">
      <c r="A277" s="719">
        <v>1315100214</v>
      </c>
      <c r="B277" s="894">
        <v>24732426081.300003</v>
      </c>
      <c r="C277" s="53" t="str">
        <f t="shared" si="12"/>
        <v/>
      </c>
    </row>
    <row r="278" spans="1:3">
      <c r="A278" s="719">
        <v>1315101014</v>
      </c>
      <c r="B278" s="894">
        <v>33494440000</v>
      </c>
      <c r="C278" s="53" t="str">
        <f t="shared" si="12"/>
        <v/>
      </c>
    </row>
    <row r="279" spans="1:3">
      <c r="A279" s="719">
        <v>1315101102</v>
      </c>
      <c r="B279" s="894">
        <v>0</v>
      </c>
      <c r="C279" s="53" t="str">
        <f t="shared" si="12"/>
        <v/>
      </c>
    </row>
    <row r="280" spans="1:3">
      <c r="A280" s="719">
        <v>1315101110</v>
      </c>
      <c r="B280" s="894">
        <v>0</v>
      </c>
      <c r="C280" s="53" t="str">
        <f t="shared" si="12"/>
        <v/>
      </c>
    </row>
    <row r="281" spans="1:3">
      <c r="A281" s="719">
        <v>1315101132</v>
      </c>
      <c r="B281" s="894">
        <v>0</v>
      </c>
      <c r="C281" s="53" t="str">
        <f t="shared" si="12"/>
        <v/>
      </c>
    </row>
    <row r="282" spans="1:3">
      <c r="A282" s="719">
        <v>1315101144</v>
      </c>
      <c r="B282" s="894">
        <v>0</v>
      </c>
      <c r="C282" s="53" t="str">
        <f t="shared" si="12"/>
        <v/>
      </c>
    </row>
    <row r="283" spans="1:3">
      <c r="A283" s="719">
        <v>1315101401</v>
      </c>
      <c r="B283" s="894">
        <v>-2303061204458.2676</v>
      </c>
      <c r="C283" s="53" t="str">
        <f t="shared" si="12"/>
        <v/>
      </c>
    </row>
    <row r="284" spans="1:3">
      <c r="A284" s="719">
        <v>1315101403</v>
      </c>
      <c r="B284" s="894">
        <v>0</v>
      </c>
      <c r="C284" s="53" t="str">
        <f t="shared" si="12"/>
        <v/>
      </c>
    </row>
    <row r="285" spans="1:3">
      <c r="A285" s="719">
        <v>1315101410</v>
      </c>
      <c r="B285" s="894">
        <v>0</v>
      </c>
      <c r="C285" s="53" t="str">
        <f t="shared" si="12"/>
        <v/>
      </c>
    </row>
    <row r="286" spans="1:3">
      <c r="A286" s="719">
        <v>1315101432</v>
      </c>
      <c r="B286" s="894">
        <v>0</v>
      </c>
      <c r="C286" s="53" t="str">
        <f t="shared" si="12"/>
        <v/>
      </c>
    </row>
    <row r="287" spans="1:3">
      <c r="A287" s="719">
        <v>1315101433</v>
      </c>
      <c r="B287" s="894">
        <v>0</v>
      </c>
      <c r="C287" s="53" t="str">
        <f t="shared" si="12"/>
        <v/>
      </c>
    </row>
    <row r="288" spans="1:3">
      <c r="A288" s="719">
        <v>1315101444</v>
      </c>
      <c r="B288" s="894">
        <v>0</v>
      </c>
      <c r="C288" s="53" t="str">
        <f t="shared" si="12"/>
        <v/>
      </c>
    </row>
    <row r="289" spans="1:3">
      <c r="A289" s="719">
        <v>1315104414</v>
      </c>
      <c r="B289" s="894">
        <v>1584837244784.0498</v>
      </c>
      <c r="C289" s="53" t="str">
        <f t="shared" ref="C289:C312" si="13">+IF(COUNTIF(A:A,A289)=1,"","Error")</f>
        <v/>
      </c>
    </row>
    <row r="290" spans="1:3">
      <c r="A290" s="719">
        <v>1315107008</v>
      </c>
      <c r="B290" s="894">
        <v>0</v>
      </c>
      <c r="C290" s="53" t="str">
        <f t="shared" si="13"/>
        <v/>
      </c>
    </row>
    <row r="291" spans="1:3">
      <c r="A291" s="719">
        <v>1315107009</v>
      </c>
      <c r="B291" s="894">
        <v>0</v>
      </c>
      <c r="C291" s="53" t="str">
        <f t="shared" si="13"/>
        <v/>
      </c>
    </row>
    <row r="292" spans="1:3">
      <c r="A292" s="719">
        <v>1315107010</v>
      </c>
      <c r="B292" s="894">
        <v>0</v>
      </c>
      <c r="C292" s="53" t="str">
        <f t="shared" si="13"/>
        <v/>
      </c>
    </row>
    <row r="293" spans="1:3">
      <c r="A293" s="719">
        <v>1315107015</v>
      </c>
      <c r="B293" s="894">
        <v>0</v>
      </c>
      <c r="C293" s="53" t="str">
        <f t="shared" si="13"/>
        <v/>
      </c>
    </row>
    <row r="294" spans="1:3">
      <c r="A294" s="719">
        <v>1316050514</v>
      </c>
      <c r="B294" s="894">
        <v>1430172612.3260956</v>
      </c>
      <c r="C294" s="53" t="str">
        <f t="shared" si="13"/>
        <v/>
      </c>
    </row>
    <row r="295" spans="1:3">
      <c r="A295" s="719">
        <v>1316051105</v>
      </c>
      <c r="B295" s="894">
        <v>0</v>
      </c>
      <c r="C295" s="53" t="str">
        <f t="shared" si="13"/>
        <v/>
      </c>
    </row>
    <row r="296" spans="1:3">
      <c r="A296" s="719">
        <v>1316051135</v>
      </c>
      <c r="B296" s="894">
        <v>0</v>
      </c>
      <c r="C296" s="53" t="str">
        <f t="shared" si="13"/>
        <v/>
      </c>
    </row>
    <row r="297" spans="1:3">
      <c r="A297" s="719">
        <v>1316051139</v>
      </c>
      <c r="B297" s="894">
        <v>0</v>
      </c>
      <c r="C297" s="53" t="str">
        <f t="shared" si="13"/>
        <v/>
      </c>
    </row>
    <row r="298" spans="1:3">
      <c r="A298" s="719">
        <v>1316051405</v>
      </c>
      <c r="B298" s="894">
        <v>0</v>
      </c>
      <c r="C298" s="53" t="str">
        <f t="shared" si="13"/>
        <v/>
      </c>
    </row>
    <row r="299" spans="1:3">
      <c r="A299" s="719">
        <v>1316051435</v>
      </c>
      <c r="B299" s="894">
        <v>0</v>
      </c>
      <c r="C299" s="53" t="str">
        <f t="shared" si="13"/>
        <v/>
      </c>
    </row>
    <row r="300" spans="1:3">
      <c r="A300" s="719">
        <v>1316051436</v>
      </c>
      <c r="B300" s="894">
        <v>0</v>
      </c>
      <c r="C300" s="53" t="str">
        <f t="shared" si="13"/>
        <v/>
      </c>
    </row>
    <row r="301" spans="1:3">
      <c r="A301" s="719">
        <v>1316051439</v>
      </c>
      <c r="B301" s="894">
        <v>0</v>
      </c>
      <c r="C301" s="53" t="str">
        <f t="shared" si="13"/>
        <v/>
      </c>
    </row>
    <row r="302" spans="1:3">
      <c r="A302" s="719">
        <v>1316053514</v>
      </c>
      <c r="B302" s="894">
        <v>5816433021.7478848</v>
      </c>
      <c r="C302" s="53" t="str">
        <f t="shared" si="13"/>
        <v/>
      </c>
    </row>
    <row r="303" spans="1:3">
      <c r="A303" s="719">
        <v>1316053614</v>
      </c>
      <c r="B303" s="894">
        <v>46830948390.256615</v>
      </c>
      <c r="C303" s="53" t="str">
        <f t="shared" si="13"/>
        <v/>
      </c>
    </row>
    <row r="304" spans="1:3">
      <c r="A304" s="719">
        <v>1316053714</v>
      </c>
      <c r="B304" s="894">
        <v>0</v>
      </c>
      <c r="C304" s="53" t="str">
        <f t="shared" si="13"/>
        <v/>
      </c>
    </row>
    <row r="305" spans="1:3">
      <c r="A305" s="719">
        <v>1316053914</v>
      </c>
      <c r="B305" s="894">
        <v>27296255899.071941</v>
      </c>
      <c r="C305" s="53" t="str">
        <f t="shared" si="13"/>
        <v/>
      </c>
    </row>
    <row r="306" spans="1:3">
      <c r="A306" s="717">
        <v>1317050100</v>
      </c>
      <c r="B306" s="894">
        <v>0</v>
      </c>
      <c r="C306" s="53" t="str">
        <f t="shared" si="13"/>
        <v/>
      </c>
    </row>
    <row r="307" spans="1:3">
      <c r="A307" s="719">
        <v>1317151600</v>
      </c>
      <c r="B307" s="894">
        <v>0</v>
      </c>
      <c r="C307" s="53" t="str">
        <f t="shared" si="13"/>
        <v/>
      </c>
    </row>
    <row r="308" spans="1:3">
      <c r="A308" s="719">
        <v>1317151614</v>
      </c>
      <c r="B308" s="894">
        <v>3754720915.5097466</v>
      </c>
      <c r="C308" s="53" t="str">
        <f t="shared" si="13"/>
        <v/>
      </c>
    </row>
    <row r="309" spans="1:3">
      <c r="A309" s="719">
        <v>1317151800</v>
      </c>
      <c r="B309" s="894">
        <v>2241730259.27847</v>
      </c>
      <c r="C309" s="53" t="str">
        <f t="shared" si="13"/>
        <v/>
      </c>
    </row>
    <row r="310" spans="1:3">
      <c r="A310" s="22">
        <v>1320051447</v>
      </c>
      <c r="B310" s="894">
        <v>38462238960.260002</v>
      </c>
      <c r="C310" s="53" t="str">
        <f t="shared" si="13"/>
        <v/>
      </c>
    </row>
    <row r="311" spans="1:3">
      <c r="A311" s="719">
        <v>1351050501</v>
      </c>
      <c r="B311" s="894">
        <v>0</v>
      </c>
      <c r="C311" s="53" t="str">
        <f t="shared" si="13"/>
        <v/>
      </c>
    </row>
    <row r="312" spans="1:3">
      <c r="A312" s="719">
        <v>1351050503</v>
      </c>
      <c r="B312" s="894">
        <v>0</v>
      </c>
      <c r="C312" s="53" t="str">
        <f t="shared" si="13"/>
        <v/>
      </c>
    </row>
    <row r="313" spans="1:3">
      <c r="A313" s="719">
        <v>1351050505</v>
      </c>
      <c r="B313" s="894">
        <v>0</v>
      </c>
    </row>
    <row r="314" spans="1:3">
      <c r="A314" s="15">
        <v>1351050507</v>
      </c>
      <c r="B314" s="894">
        <v>0</v>
      </c>
      <c r="C314" s="53" t="str">
        <f>+IF(COUNTIF(A:A,A314)=1,"","Error")</f>
        <v/>
      </c>
    </row>
    <row r="315" spans="1:3">
      <c r="A315" s="719">
        <v>1351050511</v>
      </c>
      <c r="B315" s="894">
        <v>0</v>
      </c>
      <c r="C315" s="53" t="str">
        <f>+IF(COUNTIF(A:A,A315)=1,"","Error")</f>
        <v/>
      </c>
    </row>
    <row r="316" spans="1:3">
      <c r="A316" s="719">
        <v>1351050515</v>
      </c>
      <c r="B316" s="894">
        <v>0</v>
      </c>
      <c r="C316" s="53" t="str">
        <f>+IF(COUNTIF(A:A,A316)=1,"","Error")</f>
        <v/>
      </c>
    </row>
    <row r="317" spans="1:3">
      <c r="A317" s="719">
        <v>1351050516</v>
      </c>
      <c r="B317" s="894">
        <v>0</v>
      </c>
    </row>
    <row r="318" spans="1:3">
      <c r="A318" s="15">
        <v>1351050519</v>
      </c>
      <c r="B318" s="894">
        <v>0</v>
      </c>
      <c r="C318" s="53" t="str">
        <f t="shared" ref="C318:C326" si="14">+IF(COUNTIF(A:A,A318)=1,"","Error")</f>
        <v/>
      </c>
    </row>
    <row r="319" spans="1:3">
      <c r="A319" s="719">
        <v>1351100600</v>
      </c>
      <c r="B319" s="894">
        <v>0</v>
      </c>
      <c r="C319" s="53" t="str">
        <f t="shared" si="14"/>
        <v/>
      </c>
    </row>
    <row r="320" spans="1:3">
      <c r="A320" s="719">
        <v>1351100601</v>
      </c>
      <c r="B320" s="894">
        <v>0</v>
      </c>
      <c r="C320" s="53" t="str">
        <f t="shared" si="14"/>
        <v/>
      </c>
    </row>
    <row r="321" spans="1:3">
      <c r="A321" s="719">
        <v>1351150001</v>
      </c>
      <c r="B321" s="894">
        <v>0</v>
      </c>
      <c r="C321" s="53" t="str">
        <f t="shared" si="14"/>
        <v/>
      </c>
    </row>
    <row r="322" spans="1:3">
      <c r="A322" s="729">
        <v>1351150104</v>
      </c>
      <c r="B322" s="894">
        <v>0</v>
      </c>
      <c r="C322" s="53" t="str">
        <f t="shared" si="14"/>
        <v/>
      </c>
    </row>
    <row r="323" spans="1:3">
      <c r="A323" s="719">
        <v>1351150111</v>
      </c>
      <c r="B323" s="894">
        <v>0</v>
      </c>
      <c r="C323" s="53" t="str">
        <f t="shared" si="14"/>
        <v/>
      </c>
    </row>
    <row r="324" spans="1:3">
      <c r="A324" s="729">
        <v>1351150126</v>
      </c>
      <c r="B324" s="894">
        <v>0</v>
      </c>
      <c r="C324" s="53" t="str">
        <f t="shared" si="14"/>
        <v/>
      </c>
    </row>
    <row r="325" spans="1:3">
      <c r="A325" s="719">
        <v>1351200001</v>
      </c>
      <c r="B325" s="894">
        <v>0</v>
      </c>
      <c r="C325" s="53" t="str">
        <f t="shared" si="14"/>
        <v/>
      </c>
    </row>
    <row r="326" spans="1:3">
      <c r="A326" s="729">
        <v>1351200104</v>
      </c>
      <c r="B326" s="894">
        <v>0</v>
      </c>
      <c r="C326" s="53" t="str">
        <f t="shared" si="14"/>
        <v/>
      </c>
    </row>
    <row r="327" spans="1:3">
      <c r="A327" s="719">
        <v>1351200109</v>
      </c>
      <c r="B327" s="894">
        <v>0</v>
      </c>
    </row>
    <row r="328" spans="1:3">
      <c r="A328" s="719">
        <v>1351200111</v>
      </c>
      <c r="B328" s="894">
        <v>0</v>
      </c>
    </row>
    <row r="329" spans="1:3">
      <c r="A329" s="22">
        <v>1351200126</v>
      </c>
      <c r="B329" s="894">
        <v>0</v>
      </c>
      <c r="C329" s="53" t="str">
        <f t="shared" ref="C329:C345" si="15">+IF(COUNTIF(A:A,A329)=1,"","Error")</f>
        <v/>
      </c>
    </row>
    <row r="330" spans="1:3">
      <c r="A330" s="719">
        <v>1351302500</v>
      </c>
      <c r="B330" s="894">
        <v>0</v>
      </c>
      <c r="C330" s="53" t="str">
        <f t="shared" si="15"/>
        <v/>
      </c>
    </row>
    <row r="331" spans="1:3">
      <c r="A331" s="719">
        <v>1351302501</v>
      </c>
      <c r="B331" s="894">
        <v>0</v>
      </c>
      <c r="C331" s="53" t="str">
        <f t="shared" si="15"/>
        <v/>
      </c>
    </row>
    <row r="332" spans="1:3">
      <c r="A332" s="719">
        <v>1351352601</v>
      </c>
      <c r="B332" s="894">
        <v>0</v>
      </c>
      <c r="C332" s="53" t="str">
        <f t="shared" si="15"/>
        <v/>
      </c>
    </row>
    <row r="333" spans="1:3">
      <c r="A333" s="719">
        <v>1351352603</v>
      </c>
      <c r="B333" s="894">
        <v>0</v>
      </c>
      <c r="C333" s="53" t="str">
        <f t="shared" si="15"/>
        <v/>
      </c>
    </row>
    <row r="334" spans="1:3">
      <c r="A334" s="719">
        <v>1351352605</v>
      </c>
      <c r="B334" s="894">
        <v>0</v>
      </c>
      <c r="C334" s="53" t="str">
        <f t="shared" si="15"/>
        <v/>
      </c>
    </row>
    <row r="335" spans="1:3">
      <c r="A335" s="719">
        <v>1351352607</v>
      </c>
      <c r="B335" s="894">
        <v>0</v>
      </c>
      <c r="C335" s="53" t="str">
        <f t="shared" si="15"/>
        <v/>
      </c>
    </row>
    <row r="336" spans="1:3">
      <c r="A336" s="719">
        <v>1351352611</v>
      </c>
      <c r="B336" s="894">
        <v>0</v>
      </c>
      <c r="C336" s="53" t="str">
        <f t="shared" si="15"/>
        <v/>
      </c>
    </row>
    <row r="337" spans="1:3">
      <c r="A337" s="719">
        <v>1351352615</v>
      </c>
      <c r="B337" s="894">
        <v>0</v>
      </c>
      <c r="C337" s="53" t="str">
        <f t="shared" si="15"/>
        <v/>
      </c>
    </row>
    <row r="338" spans="1:3">
      <c r="A338" s="719">
        <v>1351352616</v>
      </c>
      <c r="B338" s="894">
        <v>0</v>
      </c>
      <c r="C338" s="53" t="str">
        <f t="shared" si="15"/>
        <v/>
      </c>
    </row>
    <row r="339" spans="1:3">
      <c r="A339" s="719">
        <v>1351352619</v>
      </c>
      <c r="B339" s="894">
        <v>0</v>
      </c>
      <c r="C339" s="53" t="str">
        <f t="shared" si="15"/>
        <v/>
      </c>
    </row>
    <row r="340" spans="1:3">
      <c r="A340" s="719">
        <v>1351400001</v>
      </c>
      <c r="B340" s="894">
        <v>0</v>
      </c>
      <c r="C340" s="53" t="str">
        <f t="shared" si="15"/>
        <v/>
      </c>
    </row>
    <row r="341" spans="1:3">
      <c r="A341" s="729">
        <v>1351400104</v>
      </c>
      <c r="B341" s="894">
        <v>0</v>
      </c>
      <c r="C341" s="53" t="str">
        <f t="shared" si="15"/>
        <v/>
      </c>
    </row>
    <row r="342" spans="1:3">
      <c r="A342" s="719">
        <v>1351400111</v>
      </c>
      <c r="B342" s="894">
        <v>0</v>
      </c>
      <c r="C342" s="53" t="str">
        <f t="shared" si="15"/>
        <v/>
      </c>
    </row>
    <row r="343" spans="1:3">
      <c r="A343" s="729">
        <v>1351400126</v>
      </c>
      <c r="B343" s="894">
        <v>0</v>
      </c>
      <c r="C343" s="53" t="str">
        <f t="shared" si="15"/>
        <v/>
      </c>
    </row>
    <row r="344" spans="1:3">
      <c r="A344" s="719">
        <v>1351450001</v>
      </c>
      <c r="B344" s="894">
        <v>0</v>
      </c>
      <c r="C344" s="53" t="str">
        <f t="shared" si="15"/>
        <v/>
      </c>
    </row>
    <row r="345" spans="1:3">
      <c r="A345" s="729">
        <v>1351450104</v>
      </c>
      <c r="B345" s="894">
        <v>0</v>
      </c>
      <c r="C345" s="53" t="str">
        <f t="shared" si="15"/>
        <v/>
      </c>
    </row>
    <row r="346" spans="1:3">
      <c r="A346" s="22">
        <v>1351450109</v>
      </c>
      <c r="B346" s="894">
        <v>0</v>
      </c>
    </row>
    <row r="347" spans="1:3">
      <c r="A347" s="719">
        <v>1351450111</v>
      </c>
      <c r="B347" s="894">
        <v>0</v>
      </c>
    </row>
    <row r="348" spans="1:3">
      <c r="A348" s="22">
        <v>1351450126</v>
      </c>
      <c r="B348" s="894">
        <v>0</v>
      </c>
      <c r="C348" s="53" t="str">
        <f t="shared" ref="C348:C357" si="16">+IF(COUNTIF(A:A,A348)=1,"","Error")</f>
        <v/>
      </c>
    </row>
    <row r="349" spans="1:3">
      <c r="A349" s="719">
        <v>1352050501</v>
      </c>
      <c r="B349" s="894">
        <v>0</v>
      </c>
      <c r="C349" s="53" t="str">
        <f t="shared" si="16"/>
        <v/>
      </c>
    </row>
    <row r="350" spans="1:3">
      <c r="A350" s="719">
        <v>1352050600</v>
      </c>
      <c r="B350" s="894">
        <v>0</v>
      </c>
      <c r="C350" s="53" t="str">
        <f t="shared" si="16"/>
        <v/>
      </c>
    </row>
    <row r="351" spans="1:3">
      <c r="A351" s="719">
        <v>1352052500</v>
      </c>
      <c r="B351" s="894">
        <v>0</v>
      </c>
      <c r="C351" s="53" t="str">
        <f t="shared" si="16"/>
        <v/>
      </c>
    </row>
    <row r="352" spans="1:3">
      <c r="A352" s="719">
        <v>1352052601</v>
      </c>
      <c r="B352" s="894">
        <v>0</v>
      </c>
      <c r="C352" s="53" t="str">
        <f t="shared" si="16"/>
        <v/>
      </c>
    </row>
    <row r="353" spans="1:3">
      <c r="A353" s="719">
        <v>1352100703</v>
      </c>
      <c r="B353" s="894">
        <v>0</v>
      </c>
      <c r="C353" s="53" t="str">
        <f t="shared" si="16"/>
        <v/>
      </c>
    </row>
    <row r="354" spans="1:3">
      <c r="A354" s="22">
        <v>1352100705</v>
      </c>
      <c r="B354" s="894">
        <v>0</v>
      </c>
      <c r="C354" s="53" t="str">
        <f t="shared" si="16"/>
        <v/>
      </c>
    </row>
    <row r="355" spans="1:3">
      <c r="A355" s="719">
        <v>1352100711</v>
      </c>
      <c r="B355" s="894">
        <v>0</v>
      </c>
      <c r="C355" s="53" t="str">
        <f t="shared" si="16"/>
        <v/>
      </c>
    </row>
    <row r="356" spans="1:3">
      <c r="A356" s="719">
        <v>1352100715</v>
      </c>
      <c r="B356" s="894">
        <v>0</v>
      </c>
      <c r="C356" s="53" t="str">
        <f t="shared" si="16"/>
        <v/>
      </c>
    </row>
    <row r="357" spans="1:3">
      <c r="A357" s="719">
        <v>1352100716</v>
      </c>
      <c r="B357" s="894">
        <v>0</v>
      </c>
      <c r="C357" s="53" t="str">
        <f t="shared" si="16"/>
        <v/>
      </c>
    </row>
    <row r="358" spans="1:3">
      <c r="A358" s="719">
        <v>1352100719</v>
      </c>
      <c r="B358" s="894">
        <v>0</v>
      </c>
    </row>
    <row r="359" spans="1:3">
      <c r="A359" s="22">
        <v>1352100720</v>
      </c>
      <c r="B359" s="894">
        <v>0</v>
      </c>
    </row>
    <row r="360" spans="1:3">
      <c r="A360" s="937">
        <v>1352100742</v>
      </c>
      <c r="B360" s="894">
        <v>0</v>
      </c>
      <c r="C360" s="53" t="str">
        <f t="shared" ref="C360:C367" si="17">+IF(COUNTIF(A:A,A360)=1,"","Error")</f>
        <v/>
      </c>
    </row>
    <row r="361" spans="1:3">
      <c r="A361" s="719">
        <v>1352100801</v>
      </c>
      <c r="B361" s="894">
        <v>0</v>
      </c>
      <c r="C361" s="53" t="str">
        <f t="shared" si="17"/>
        <v/>
      </c>
    </row>
    <row r="362" spans="1:3">
      <c r="A362" s="719">
        <v>1352102701</v>
      </c>
      <c r="B362" s="894">
        <v>0</v>
      </c>
      <c r="C362" s="53" t="str">
        <f t="shared" si="17"/>
        <v/>
      </c>
    </row>
    <row r="363" spans="1:3">
      <c r="A363" s="719">
        <v>1352102803</v>
      </c>
      <c r="B363" s="894">
        <v>0</v>
      </c>
      <c r="C363" s="53" t="str">
        <f t="shared" si="17"/>
        <v/>
      </c>
    </row>
    <row r="364" spans="1:3">
      <c r="A364" s="717">
        <v>1352102805</v>
      </c>
      <c r="B364" s="894">
        <v>0</v>
      </c>
      <c r="C364" s="53" t="str">
        <f t="shared" si="17"/>
        <v/>
      </c>
    </row>
    <row r="365" spans="1:3">
      <c r="A365" s="719">
        <v>1352102811</v>
      </c>
      <c r="B365" s="894">
        <v>0</v>
      </c>
      <c r="C365" s="53" t="str">
        <f t="shared" si="17"/>
        <v/>
      </c>
    </row>
    <row r="366" spans="1:3">
      <c r="A366" s="719">
        <v>1352102815</v>
      </c>
      <c r="B366" s="894">
        <v>0</v>
      </c>
      <c r="C366" s="53" t="str">
        <f t="shared" si="17"/>
        <v/>
      </c>
    </row>
    <row r="367" spans="1:3">
      <c r="A367" s="719">
        <v>1352102816</v>
      </c>
      <c r="B367" s="894">
        <v>0</v>
      </c>
      <c r="C367" s="53" t="str">
        <f t="shared" si="17"/>
        <v/>
      </c>
    </row>
    <row r="368" spans="1:3">
      <c r="A368" s="719">
        <v>1352102819</v>
      </c>
      <c r="B368" s="894">
        <v>0</v>
      </c>
    </row>
    <row r="369" spans="1:3">
      <c r="A369" s="1043">
        <v>1352102820</v>
      </c>
      <c r="B369" s="894">
        <v>0</v>
      </c>
      <c r="C369" s="53" t="str">
        <f t="shared" ref="C369:C400" si="18">+IF(COUNTIF(A:A,A369)=1,"","Error")</f>
        <v/>
      </c>
    </row>
    <row r="370" spans="1:3">
      <c r="A370" s="729">
        <v>1352102842</v>
      </c>
      <c r="B370" s="894">
        <v>0</v>
      </c>
      <c r="C370" s="53" t="str">
        <f t="shared" si="18"/>
        <v/>
      </c>
    </row>
    <row r="371" spans="1:3">
      <c r="A371" s="719">
        <v>1352200109</v>
      </c>
      <c r="B371" s="894">
        <v>0</v>
      </c>
      <c r="C371" s="53" t="str">
        <f t="shared" si="18"/>
        <v/>
      </c>
    </row>
    <row r="372" spans="1:3">
      <c r="A372" s="719">
        <v>1352200136</v>
      </c>
      <c r="B372" s="894">
        <v>0</v>
      </c>
      <c r="C372" s="53" t="str">
        <f t="shared" si="18"/>
        <v/>
      </c>
    </row>
    <row r="373" spans="1:3">
      <c r="A373" s="719">
        <v>1352200158</v>
      </c>
      <c r="B373" s="894">
        <v>0</v>
      </c>
      <c r="C373" s="53" t="str">
        <f t="shared" si="18"/>
        <v/>
      </c>
    </row>
    <row r="374" spans="1:3">
      <c r="A374" s="719">
        <v>1352200173</v>
      </c>
      <c r="B374" s="894">
        <v>0</v>
      </c>
      <c r="C374" s="53" t="str">
        <f t="shared" si="18"/>
        <v/>
      </c>
    </row>
    <row r="375" spans="1:3">
      <c r="A375" s="719">
        <v>1352201545</v>
      </c>
      <c r="B375" s="894">
        <v>0</v>
      </c>
      <c r="C375" s="53" t="str">
        <f t="shared" si="18"/>
        <v/>
      </c>
    </row>
    <row r="376" spans="1:3">
      <c r="A376" s="719">
        <v>1352201580</v>
      </c>
      <c r="B376" s="894">
        <v>0</v>
      </c>
      <c r="C376" s="53" t="str">
        <f t="shared" si="18"/>
        <v/>
      </c>
    </row>
    <row r="377" spans="1:3">
      <c r="A377" s="719">
        <v>1353050501</v>
      </c>
      <c r="B377" s="894">
        <v>0</v>
      </c>
      <c r="C377" s="53" t="str">
        <f t="shared" si="18"/>
        <v/>
      </c>
    </row>
    <row r="378" spans="1:3">
      <c r="A378" s="719">
        <v>1353050600</v>
      </c>
      <c r="B378" s="894">
        <v>0</v>
      </c>
      <c r="C378" s="53" t="str">
        <f t="shared" si="18"/>
        <v/>
      </c>
    </row>
    <row r="379" spans="1:3">
      <c r="A379" s="719">
        <v>1353052500</v>
      </c>
      <c r="B379" s="894">
        <v>0</v>
      </c>
      <c r="C379" s="53" t="str">
        <f t="shared" si="18"/>
        <v/>
      </c>
    </row>
    <row r="380" spans="1:3">
      <c r="A380" s="719">
        <v>1353052601</v>
      </c>
      <c r="B380" s="894">
        <v>0</v>
      </c>
      <c r="C380" s="53" t="str">
        <f t="shared" si="18"/>
        <v/>
      </c>
    </row>
    <row r="381" spans="1:3">
      <c r="A381" s="719">
        <v>1353151500</v>
      </c>
      <c r="B381" s="894">
        <v>0</v>
      </c>
      <c r="C381" s="53" t="str">
        <f t="shared" si="18"/>
        <v/>
      </c>
    </row>
    <row r="382" spans="1:3">
      <c r="A382" s="719">
        <v>1353151600</v>
      </c>
      <c r="B382" s="894">
        <v>0</v>
      </c>
      <c r="C382" s="53" t="str">
        <f t="shared" si="18"/>
        <v/>
      </c>
    </row>
    <row r="383" spans="1:3">
      <c r="A383" s="719">
        <v>1353153500</v>
      </c>
      <c r="B383" s="894">
        <v>0</v>
      </c>
      <c r="C383" s="53" t="str">
        <f t="shared" si="18"/>
        <v/>
      </c>
    </row>
    <row r="384" spans="1:3">
      <c r="A384" s="719">
        <v>1353153600</v>
      </c>
      <c r="B384" s="894">
        <v>0</v>
      </c>
      <c r="C384" s="53" t="str">
        <f t="shared" si="18"/>
        <v/>
      </c>
    </row>
    <row r="385" spans="1:3">
      <c r="A385" s="719">
        <v>1354050500</v>
      </c>
      <c r="B385" s="894">
        <v>0</v>
      </c>
      <c r="C385" s="53" t="str">
        <f t="shared" si="18"/>
        <v/>
      </c>
    </row>
    <row r="386" spans="1:3">
      <c r="A386" s="719">
        <v>1354050501</v>
      </c>
      <c r="B386" s="894">
        <v>0</v>
      </c>
      <c r="C386" s="53" t="str">
        <f t="shared" si="18"/>
        <v/>
      </c>
    </row>
    <row r="387" spans="1:3">
      <c r="A387" s="719">
        <v>1354050503</v>
      </c>
      <c r="B387" s="894">
        <v>0</v>
      </c>
      <c r="C387" s="53" t="str">
        <f t="shared" si="18"/>
        <v/>
      </c>
    </row>
    <row r="388" spans="1:3">
      <c r="A388" s="719">
        <v>1354052020</v>
      </c>
      <c r="B388" s="894">
        <v>0</v>
      </c>
      <c r="C388" s="53" t="str">
        <f t="shared" si="18"/>
        <v/>
      </c>
    </row>
    <row r="389" spans="1:3">
      <c r="A389" s="719">
        <v>1354052021</v>
      </c>
      <c r="B389" s="894">
        <v>0</v>
      </c>
      <c r="C389" s="53" t="str">
        <f t="shared" si="18"/>
        <v/>
      </c>
    </row>
    <row r="390" spans="1:3">
      <c r="A390" s="719">
        <v>1354052023</v>
      </c>
      <c r="B390" s="894">
        <v>0</v>
      </c>
      <c r="C390" s="53" t="str">
        <f t="shared" si="18"/>
        <v/>
      </c>
    </row>
    <row r="391" spans="1:3">
      <c r="A391" s="719">
        <v>1354101010</v>
      </c>
      <c r="B391" s="894">
        <v>0</v>
      </c>
      <c r="C391" s="53" t="str">
        <f t="shared" si="18"/>
        <v/>
      </c>
    </row>
    <row r="392" spans="1:3">
      <c r="A392" s="719">
        <v>1354101017</v>
      </c>
      <c r="B392" s="894">
        <v>0</v>
      </c>
      <c r="C392" s="53" t="str">
        <f t="shared" si="18"/>
        <v/>
      </c>
    </row>
    <row r="393" spans="1:3">
      <c r="A393" s="719">
        <v>1354101111</v>
      </c>
      <c r="B393" s="894">
        <v>0</v>
      </c>
      <c r="C393" s="53" t="str">
        <f t="shared" si="18"/>
        <v/>
      </c>
    </row>
    <row r="394" spans="1:3">
      <c r="A394" s="719">
        <v>1354101221</v>
      </c>
      <c r="B394" s="894">
        <v>0</v>
      </c>
      <c r="C394" s="53" t="str">
        <f t="shared" si="18"/>
        <v/>
      </c>
    </row>
    <row r="395" spans="1:3">
      <c r="A395" s="719">
        <v>1354102520</v>
      </c>
      <c r="B395" s="894">
        <v>0</v>
      </c>
      <c r="C395" s="53" t="str">
        <f t="shared" si="18"/>
        <v/>
      </c>
    </row>
    <row r="396" spans="1:3">
      <c r="A396" s="719">
        <v>1354102521</v>
      </c>
      <c r="B396" s="894">
        <v>0</v>
      </c>
      <c r="C396" s="53" t="str">
        <f t="shared" si="18"/>
        <v/>
      </c>
    </row>
    <row r="397" spans="1:3">
      <c r="A397" s="719">
        <v>1355050521</v>
      </c>
      <c r="B397" s="894">
        <v>0</v>
      </c>
      <c r="C397" s="53" t="str">
        <f t="shared" si="18"/>
        <v/>
      </c>
    </row>
    <row r="398" spans="1:3">
      <c r="A398" s="719">
        <v>1355050522</v>
      </c>
      <c r="B398" s="894">
        <v>0</v>
      </c>
      <c r="C398" s="53" t="str">
        <f t="shared" si="18"/>
        <v/>
      </c>
    </row>
    <row r="399" spans="1:3">
      <c r="A399" s="719">
        <v>1355302521</v>
      </c>
      <c r="B399" s="894">
        <v>0</v>
      </c>
      <c r="C399" s="53" t="str">
        <f t="shared" si="18"/>
        <v/>
      </c>
    </row>
    <row r="400" spans="1:3">
      <c r="A400" s="719">
        <v>1355302522</v>
      </c>
      <c r="B400" s="894">
        <v>0</v>
      </c>
      <c r="C400" s="53" t="str">
        <f t="shared" si="18"/>
        <v/>
      </c>
    </row>
    <row r="401" spans="1:3">
      <c r="A401" s="719">
        <v>1390058905</v>
      </c>
      <c r="B401" s="894">
        <v>-4962401978.8299999</v>
      </c>
    </row>
    <row r="402" spans="1:3">
      <c r="A402" s="22">
        <v>1395001201</v>
      </c>
      <c r="B402" s="894">
        <v>0</v>
      </c>
      <c r="C402" s="53" t="str">
        <f t="shared" ref="C402:C433" si="19">+IF(COUNTIF(A:A,A402)=1,"","Error")</f>
        <v/>
      </c>
    </row>
    <row r="403" spans="1:3">
      <c r="A403" s="719">
        <v>1404050001</v>
      </c>
      <c r="B403" s="894">
        <v>11455841222515.301</v>
      </c>
      <c r="C403" s="53" t="str">
        <f t="shared" si="19"/>
        <v/>
      </c>
    </row>
    <row r="404" spans="1:3">
      <c r="A404" s="717">
        <v>1404057000</v>
      </c>
      <c r="B404" s="894">
        <v>0</v>
      </c>
      <c r="C404" s="53" t="str">
        <f t="shared" si="19"/>
        <v/>
      </c>
    </row>
    <row r="405" spans="1:3">
      <c r="A405" s="717">
        <v>1404057120</v>
      </c>
      <c r="B405" s="894">
        <v>0</v>
      </c>
      <c r="C405" s="53" t="str">
        <f t="shared" si="19"/>
        <v/>
      </c>
    </row>
    <row r="406" spans="1:3">
      <c r="A406" s="719">
        <v>1404059001</v>
      </c>
      <c r="B406" s="894">
        <v>7790478486.4100027</v>
      </c>
      <c r="C406" s="53" t="str">
        <f t="shared" si="19"/>
        <v/>
      </c>
    </row>
    <row r="407" spans="1:3">
      <c r="A407" s="717">
        <v>1404059501</v>
      </c>
      <c r="B407" s="894">
        <v>0</v>
      </c>
      <c r="C407" s="53" t="str">
        <f t="shared" si="19"/>
        <v/>
      </c>
    </row>
    <row r="408" spans="1:3">
      <c r="A408" s="717">
        <v>1404059502</v>
      </c>
      <c r="B408" s="894">
        <v>0</v>
      </c>
      <c r="C408" s="53" t="str">
        <f t="shared" si="19"/>
        <v/>
      </c>
    </row>
    <row r="409" spans="1:3">
      <c r="A409" s="717">
        <v>1404059503</v>
      </c>
      <c r="B409" s="894">
        <v>0</v>
      </c>
      <c r="C409" s="53" t="str">
        <f t="shared" si="19"/>
        <v/>
      </c>
    </row>
    <row r="410" spans="1:3">
      <c r="A410" s="719">
        <v>1404059800</v>
      </c>
      <c r="B410" s="894">
        <v>-751500248819.82996</v>
      </c>
      <c r="C410" s="53" t="str">
        <f t="shared" si="19"/>
        <v/>
      </c>
    </row>
    <row r="411" spans="1:3">
      <c r="A411" s="717">
        <v>1404157001</v>
      </c>
      <c r="B411" s="894">
        <v>0</v>
      </c>
      <c r="C411" s="53" t="str">
        <f t="shared" si="19"/>
        <v/>
      </c>
    </row>
    <row r="412" spans="1:3">
      <c r="A412" s="717">
        <v>1404157121</v>
      </c>
      <c r="B412" s="894">
        <v>0</v>
      </c>
      <c r="C412" s="53" t="str">
        <f t="shared" si="19"/>
        <v/>
      </c>
    </row>
    <row r="413" spans="1:3">
      <c r="A413" s="719">
        <v>1404159002</v>
      </c>
      <c r="B413" s="894">
        <v>1657955251.8599999</v>
      </c>
      <c r="C413" s="53" t="str">
        <f t="shared" si="19"/>
        <v/>
      </c>
    </row>
    <row r="414" spans="1:3">
      <c r="A414" s="717">
        <v>1404159504</v>
      </c>
      <c r="B414" s="894">
        <v>0</v>
      </c>
      <c r="C414" s="53" t="str">
        <f t="shared" si="19"/>
        <v/>
      </c>
    </row>
    <row r="415" spans="1:3">
      <c r="A415" s="717">
        <v>1404159507</v>
      </c>
      <c r="B415" s="894">
        <v>0</v>
      </c>
      <c r="C415" s="53" t="str">
        <f t="shared" si="19"/>
        <v/>
      </c>
    </row>
    <row r="416" spans="1:3">
      <c r="A416" s="719">
        <v>1404159801</v>
      </c>
      <c r="B416" s="894">
        <v>260791293569.39999</v>
      </c>
      <c r="C416" s="53" t="str">
        <f t="shared" si="19"/>
        <v/>
      </c>
    </row>
    <row r="417" spans="1:3">
      <c r="A417" s="717">
        <v>1404257001</v>
      </c>
      <c r="B417" s="894">
        <v>0</v>
      </c>
      <c r="C417" s="53" t="str">
        <f t="shared" si="19"/>
        <v/>
      </c>
    </row>
    <row r="418" spans="1:3">
      <c r="A418" s="717">
        <v>1404257121</v>
      </c>
      <c r="B418" s="894">
        <v>0</v>
      </c>
      <c r="C418" s="53" t="str">
        <f t="shared" si="19"/>
        <v/>
      </c>
    </row>
    <row r="419" spans="1:3">
      <c r="A419" s="719">
        <v>1404259002</v>
      </c>
      <c r="B419" s="894">
        <v>2382774635.48</v>
      </c>
      <c r="C419" s="53" t="str">
        <f t="shared" si="19"/>
        <v/>
      </c>
    </row>
    <row r="420" spans="1:3">
      <c r="A420" s="717">
        <v>1404259504</v>
      </c>
      <c r="B420" s="894">
        <v>0</v>
      </c>
      <c r="C420" s="53" t="str">
        <f t="shared" si="19"/>
        <v/>
      </c>
    </row>
    <row r="421" spans="1:3">
      <c r="A421" s="717">
        <v>1404259507</v>
      </c>
      <c r="B421" s="894">
        <v>0</v>
      </c>
      <c r="C421" s="53" t="str">
        <f t="shared" si="19"/>
        <v/>
      </c>
    </row>
    <row r="422" spans="1:3">
      <c r="A422" s="719">
        <v>1404259801</v>
      </c>
      <c r="B422" s="894">
        <v>172519855839.98001</v>
      </c>
      <c r="C422" s="53" t="str">
        <f t="shared" si="19"/>
        <v/>
      </c>
    </row>
    <row r="423" spans="1:3">
      <c r="A423" s="717">
        <v>1404357000</v>
      </c>
      <c r="B423" s="894">
        <v>0</v>
      </c>
      <c r="C423" s="53" t="str">
        <f t="shared" si="19"/>
        <v/>
      </c>
    </row>
    <row r="424" spans="1:3">
      <c r="A424" s="717">
        <v>1404357120</v>
      </c>
      <c r="B424" s="894">
        <v>0</v>
      </c>
      <c r="C424" s="53" t="str">
        <f t="shared" si="19"/>
        <v/>
      </c>
    </row>
    <row r="425" spans="1:3">
      <c r="A425" s="719">
        <v>1404359001</v>
      </c>
      <c r="B425" s="894">
        <v>1166132047.98</v>
      </c>
      <c r="C425" s="53" t="str">
        <f t="shared" si="19"/>
        <v/>
      </c>
    </row>
    <row r="426" spans="1:3">
      <c r="A426" s="717">
        <v>1404359501</v>
      </c>
      <c r="B426" s="894">
        <v>0</v>
      </c>
      <c r="C426" s="53" t="str">
        <f t="shared" si="19"/>
        <v/>
      </c>
    </row>
    <row r="427" spans="1:3">
      <c r="A427" s="717">
        <v>1404359503</v>
      </c>
      <c r="B427" s="894">
        <v>0</v>
      </c>
      <c r="C427" s="53" t="str">
        <f t="shared" si="19"/>
        <v/>
      </c>
    </row>
    <row r="428" spans="1:3">
      <c r="A428" s="719">
        <v>1404359800</v>
      </c>
      <c r="B428" s="894">
        <v>113751034465.75999</v>
      </c>
      <c r="C428" s="53" t="str">
        <f t="shared" si="19"/>
        <v/>
      </c>
    </row>
    <row r="429" spans="1:3">
      <c r="A429" s="717">
        <v>1404457000</v>
      </c>
      <c r="B429" s="894">
        <v>0</v>
      </c>
      <c r="C429" s="53" t="str">
        <f t="shared" si="19"/>
        <v/>
      </c>
    </row>
    <row r="430" spans="1:3">
      <c r="A430" s="719">
        <v>1404459001</v>
      </c>
      <c r="B430" s="894">
        <v>1844823449.4200001</v>
      </c>
      <c r="C430" s="53" t="str">
        <f t="shared" si="19"/>
        <v/>
      </c>
    </row>
    <row r="431" spans="1:3">
      <c r="A431" s="717">
        <v>1404459501</v>
      </c>
      <c r="B431" s="894">
        <v>0</v>
      </c>
      <c r="C431" s="53" t="str">
        <f t="shared" si="19"/>
        <v/>
      </c>
    </row>
    <row r="432" spans="1:3">
      <c r="A432" s="717">
        <v>1404459502</v>
      </c>
      <c r="B432" s="894">
        <v>0</v>
      </c>
      <c r="C432" s="53" t="str">
        <f t="shared" si="19"/>
        <v/>
      </c>
    </row>
    <row r="433" spans="1:3">
      <c r="A433" s="717">
        <v>1404459503</v>
      </c>
      <c r="B433" s="894">
        <v>0</v>
      </c>
      <c r="C433" s="53" t="str">
        <f t="shared" si="19"/>
        <v/>
      </c>
    </row>
    <row r="434" spans="1:3">
      <c r="A434" s="717">
        <v>1404459505</v>
      </c>
      <c r="B434" s="894">
        <v>0</v>
      </c>
      <c r="C434" s="53" t="str">
        <f t="shared" ref="C434:C465" si="20">+IF(COUNTIF(A:A,A434)=1,"","Error")</f>
        <v/>
      </c>
    </row>
    <row r="435" spans="1:3">
      <c r="A435" s="719">
        <v>1404459800</v>
      </c>
      <c r="B435" s="894">
        <v>204438064942.84</v>
      </c>
      <c r="C435" s="53" t="str">
        <f t="shared" si="20"/>
        <v/>
      </c>
    </row>
    <row r="436" spans="1:3">
      <c r="A436" s="719">
        <v>1408051300</v>
      </c>
      <c r="B436" s="894">
        <v>4209674705124.8379</v>
      </c>
      <c r="C436" s="53" t="str">
        <f t="shared" si="20"/>
        <v/>
      </c>
    </row>
    <row r="437" spans="1:3">
      <c r="A437" s="719">
        <v>1408051350</v>
      </c>
      <c r="B437" s="894">
        <v>379795278986.27002</v>
      </c>
      <c r="C437" s="53" t="str">
        <f t="shared" si="20"/>
        <v/>
      </c>
    </row>
    <row r="438" spans="1:3">
      <c r="A438" s="717">
        <v>1408057120</v>
      </c>
      <c r="B438" s="894">
        <v>0</v>
      </c>
      <c r="C438" s="53" t="str">
        <f t="shared" si="20"/>
        <v/>
      </c>
    </row>
    <row r="439" spans="1:3">
      <c r="A439" s="719">
        <v>1408057200</v>
      </c>
      <c r="B439" s="894">
        <v>0</v>
      </c>
      <c r="C439" s="53" t="str">
        <f t="shared" si="20"/>
        <v/>
      </c>
    </row>
    <row r="440" spans="1:3">
      <c r="A440" s="719">
        <v>1408057201</v>
      </c>
      <c r="B440" s="894">
        <v>221251601.81000018</v>
      </c>
      <c r="C440" s="53" t="str">
        <f t="shared" si="20"/>
        <v/>
      </c>
    </row>
    <row r="441" spans="1:3">
      <c r="A441" s="719">
        <v>1408059001</v>
      </c>
      <c r="B441" s="894">
        <v>621091379870.94995</v>
      </c>
      <c r="C441" s="53" t="str">
        <f t="shared" si="20"/>
        <v/>
      </c>
    </row>
    <row r="442" spans="1:3">
      <c r="A442" s="719">
        <v>1408059003</v>
      </c>
      <c r="B442" s="894">
        <v>10095459334881.5</v>
      </c>
      <c r="C442" s="53" t="str">
        <f t="shared" si="20"/>
        <v/>
      </c>
    </row>
    <row r="443" spans="1:3">
      <c r="A443" s="719">
        <v>1408059020</v>
      </c>
      <c r="B443" s="894">
        <v>26543947122.009998</v>
      </c>
      <c r="C443" s="53" t="str">
        <f t="shared" si="20"/>
        <v/>
      </c>
    </row>
    <row r="444" spans="1:3">
      <c r="A444" s="719">
        <v>1408059021</v>
      </c>
      <c r="B444" s="894">
        <v>55488857248.889999</v>
      </c>
      <c r="C444" s="53" t="str">
        <f t="shared" si="20"/>
        <v/>
      </c>
    </row>
    <row r="445" spans="1:3">
      <c r="A445" s="719">
        <v>1408059542</v>
      </c>
      <c r="B445" s="894">
        <v>2220026957</v>
      </c>
      <c r="C445" s="53" t="str">
        <f t="shared" si="20"/>
        <v/>
      </c>
    </row>
    <row r="446" spans="1:3">
      <c r="A446" s="719">
        <v>1408059601</v>
      </c>
      <c r="B446" s="894">
        <v>1861408813018.78</v>
      </c>
      <c r="C446" s="53" t="str">
        <f t="shared" si="20"/>
        <v/>
      </c>
    </row>
    <row r="447" spans="1:3">
      <c r="A447" s="719">
        <v>1408059602</v>
      </c>
      <c r="B447" s="894">
        <v>90088097851.630005</v>
      </c>
      <c r="C447" s="53" t="str">
        <f t="shared" si="20"/>
        <v/>
      </c>
    </row>
    <row r="448" spans="1:3">
      <c r="A448" s="719">
        <v>1408059603</v>
      </c>
      <c r="B448" s="894">
        <v>648732568622.41003</v>
      </c>
      <c r="C448" s="53" t="str">
        <f t="shared" si="20"/>
        <v/>
      </c>
    </row>
    <row r="449" spans="1:3">
      <c r="A449" s="719">
        <v>1408059604</v>
      </c>
      <c r="B449" s="894">
        <v>2721830690.25</v>
      </c>
      <c r="C449" s="53" t="str">
        <f t="shared" si="20"/>
        <v/>
      </c>
    </row>
    <row r="450" spans="1:3">
      <c r="A450" s="719">
        <v>1408059605</v>
      </c>
      <c r="B450" s="894">
        <v>18531097.82</v>
      </c>
      <c r="C450" s="53" t="str">
        <f t="shared" si="20"/>
        <v/>
      </c>
    </row>
    <row r="451" spans="1:3">
      <c r="A451" s="719">
        <v>1408059606</v>
      </c>
      <c r="B451" s="894">
        <v>30797894887.860001</v>
      </c>
      <c r="C451" s="53" t="str">
        <f t="shared" si="20"/>
        <v/>
      </c>
    </row>
    <row r="452" spans="1:3">
      <c r="A452" s="719">
        <v>1408059701</v>
      </c>
      <c r="B452" s="894">
        <v>448767392</v>
      </c>
      <c r="C452" s="53" t="str">
        <f t="shared" si="20"/>
        <v/>
      </c>
    </row>
    <row r="453" spans="1:3">
      <c r="A453" s="719">
        <v>1408059800</v>
      </c>
      <c r="B453" s="894">
        <v>-4831326837.7399998</v>
      </c>
      <c r="C453" s="53" t="str">
        <f t="shared" si="20"/>
        <v/>
      </c>
    </row>
    <row r="454" spans="1:3">
      <c r="A454" s="719">
        <v>1408059801</v>
      </c>
      <c r="B454" s="894">
        <v>-4144588797401.3599</v>
      </c>
      <c r="C454" s="53" t="str">
        <f t="shared" si="20"/>
        <v/>
      </c>
    </row>
    <row r="455" spans="1:3">
      <c r="A455" s="719">
        <v>1408059802</v>
      </c>
      <c r="B455" s="894">
        <v>-11823452762.950001</v>
      </c>
      <c r="C455" s="53" t="str">
        <f t="shared" si="20"/>
        <v/>
      </c>
    </row>
    <row r="456" spans="1:3">
      <c r="A456" s="719">
        <v>1408059804</v>
      </c>
      <c r="B456" s="894">
        <v>-682131285.78999996</v>
      </c>
      <c r="C456" s="53" t="str">
        <f t="shared" si="20"/>
        <v/>
      </c>
    </row>
    <row r="457" spans="1:3">
      <c r="A457" s="719">
        <v>1408059805</v>
      </c>
      <c r="B457" s="894">
        <v>4588760863.4099998</v>
      </c>
      <c r="C457" s="53" t="str">
        <f t="shared" si="20"/>
        <v/>
      </c>
    </row>
    <row r="458" spans="1:3">
      <c r="A458" s="719">
        <v>1408059806</v>
      </c>
      <c r="B458" s="894">
        <v>3546844154877.6201</v>
      </c>
      <c r="C458" s="53" t="str">
        <f t="shared" si="20"/>
        <v/>
      </c>
    </row>
    <row r="459" spans="1:3">
      <c r="A459" s="719">
        <v>1408059807</v>
      </c>
      <c r="B459" s="894">
        <v>-218657933478.76999</v>
      </c>
      <c r="C459" s="53" t="str">
        <f t="shared" si="20"/>
        <v/>
      </c>
    </row>
    <row r="460" spans="1:3">
      <c r="A460" s="719">
        <v>1408059809</v>
      </c>
      <c r="B460" s="894">
        <v>-704559802.79999995</v>
      </c>
      <c r="C460" s="53" t="str">
        <f t="shared" si="20"/>
        <v/>
      </c>
    </row>
    <row r="461" spans="1:3">
      <c r="A461" s="719">
        <v>1408059820</v>
      </c>
      <c r="B461" s="894">
        <v>464476616</v>
      </c>
      <c r="C461" s="53" t="str">
        <f t="shared" si="20"/>
        <v/>
      </c>
    </row>
    <row r="462" spans="1:3">
      <c r="A462" s="719">
        <v>1408059900</v>
      </c>
      <c r="B462" s="894">
        <v>-369028589416.09003</v>
      </c>
      <c r="C462" s="53" t="str">
        <f t="shared" si="20"/>
        <v/>
      </c>
    </row>
    <row r="463" spans="1:3">
      <c r="A463" s="719">
        <v>1408059904</v>
      </c>
      <c r="B463" s="894">
        <v>342073929170.09998</v>
      </c>
      <c r="C463" s="53" t="str">
        <f t="shared" si="20"/>
        <v/>
      </c>
    </row>
    <row r="464" spans="1:3">
      <c r="A464" s="719">
        <v>1408059905</v>
      </c>
      <c r="B464" s="894">
        <v>0</v>
      </c>
      <c r="C464" s="53" t="str">
        <f t="shared" si="20"/>
        <v/>
      </c>
    </row>
    <row r="465" spans="1:3">
      <c r="A465" s="717">
        <v>1408107120</v>
      </c>
      <c r="B465" s="894">
        <v>0</v>
      </c>
      <c r="C465" s="53" t="str">
        <f t="shared" si="20"/>
        <v/>
      </c>
    </row>
    <row r="466" spans="1:3">
      <c r="A466" s="719">
        <v>1408107200</v>
      </c>
      <c r="B466" s="894">
        <v>0</v>
      </c>
      <c r="C466" s="53" t="str">
        <f t="shared" ref="C466:C500" si="21">+IF(COUNTIF(A:A,A466)=1,"","Error")</f>
        <v/>
      </c>
    </row>
    <row r="467" spans="1:3">
      <c r="A467" s="719">
        <v>1408107201</v>
      </c>
      <c r="B467" s="894">
        <v>0</v>
      </c>
      <c r="C467" s="53" t="str">
        <f t="shared" si="21"/>
        <v/>
      </c>
    </row>
    <row r="468" spans="1:3">
      <c r="A468" s="719">
        <v>1408109001</v>
      </c>
      <c r="B468" s="894">
        <v>15640881196.73</v>
      </c>
      <c r="C468" s="53" t="str">
        <f t="shared" si="21"/>
        <v/>
      </c>
    </row>
    <row r="469" spans="1:3">
      <c r="A469" s="719">
        <v>1408109003</v>
      </c>
      <c r="B469" s="894">
        <v>210660732032.14999</v>
      </c>
      <c r="C469" s="53" t="str">
        <f t="shared" si="21"/>
        <v/>
      </c>
    </row>
    <row r="470" spans="1:3">
      <c r="A470" s="719">
        <v>1408109020</v>
      </c>
      <c r="B470" s="894">
        <v>1197683776.04</v>
      </c>
      <c r="C470" s="53" t="str">
        <f t="shared" si="21"/>
        <v/>
      </c>
    </row>
    <row r="471" spans="1:3">
      <c r="A471" s="719">
        <v>1408109021</v>
      </c>
      <c r="B471" s="894">
        <v>3049593678.4000001</v>
      </c>
      <c r="C471" s="53" t="str">
        <f t="shared" si="21"/>
        <v/>
      </c>
    </row>
    <row r="472" spans="1:3">
      <c r="A472" s="719">
        <v>1408109542</v>
      </c>
      <c r="B472" s="894">
        <v>33971508</v>
      </c>
      <c r="C472" s="53" t="str">
        <f t="shared" si="21"/>
        <v/>
      </c>
    </row>
    <row r="473" spans="1:3">
      <c r="A473" s="719">
        <v>1408109601</v>
      </c>
      <c r="B473" s="894">
        <v>52219383731.639999</v>
      </c>
      <c r="C473" s="53" t="str">
        <f t="shared" si="21"/>
        <v/>
      </c>
    </row>
    <row r="474" spans="1:3">
      <c r="A474" s="719">
        <v>1408109602</v>
      </c>
      <c r="B474" s="894">
        <v>1573419301.9000001</v>
      </c>
      <c r="C474" s="53" t="str">
        <f t="shared" si="21"/>
        <v/>
      </c>
    </row>
    <row r="475" spans="1:3">
      <c r="A475" s="719">
        <v>1408109603</v>
      </c>
      <c r="B475" s="894">
        <v>26489790175.91</v>
      </c>
      <c r="C475" s="53" t="str">
        <f t="shared" si="21"/>
        <v/>
      </c>
    </row>
    <row r="476" spans="1:3">
      <c r="A476" s="719">
        <v>1408109604</v>
      </c>
      <c r="B476" s="894">
        <v>0</v>
      </c>
      <c r="C476" s="53" t="str">
        <f t="shared" si="21"/>
        <v/>
      </c>
    </row>
    <row r="477" spans="1:3">
      <c r="A477" s="717">
        <v>1408109605</v>
      </c>
      <c r="B477" s="894">
        <v>0</v>
      </c>
      <c r="C477" s="53" t="str">
        <f t="shared" si="21"/>
        <v/>
      </c>
    </row>
    <row r="478" spans="1:3">
      <c r="A478" s="719">
        <v>1408109606</v>
      </c>
      <c r="B478" s="894">
        <v>1383713773.02</v>
      </c>
      <c r="C478" s="53" t="str">
        <f t="shared" si="21"/>
        <v/>
      </c>
    </row>
    <row r="479" spans="1:3">
      <c r="A479" s="717">
        <v>1408109701</v>
      </c>
      <c r="B479" s="894">
        <v>96264926</v>
      </c>
      <c r="C479" s="53" t="str">
        <f t="shared" si="21"/>
        <v/>
      </c>
    </row>
    <row r="480" spans="1:3">
      <c r="A480" s="719">
        <v>1408109800</v>
      </c>
      <c r="B480" s="894">
        <v>-522056717.19</v>
      </c>
      <c r="C480" s="53" t="str">
        <f t="shared" si="21"/>
        <v/>
      </c>
    </row>
    <row r="481" spans="1:3">
      <c r="A481" s="719">
        <v>1408109801</v>
      </c>
      <c r="B481" s="894">
        <v>1880199549.3499999</v>
      </c>
      <c r="C481" s="53" t="str">
        <f t="shared" si="21"/>
        <v/>
      </c>
    </row>
    <row r="482" spans="1:3">
      <c r="A482" s="719">
        <v>1408109802</v>
      </c>
      <c r="B482" s="894">
        <v>-1882197353</v>
      </c>
      <c r="C482" s="53" t="str">
        <f t="shared" si="21"/>
        <v/>
      </c>
    </row>
    <row r="483" spans="1:3">
      <c r="A483" s="719">
        <v>1408109804</v>
      </c>
      <c r="B483" s="894">
        <v>617560834.32000005</v>
      </c>
      <c r="C483" s="53" t="str">
        <f t="shared" si="21"/>
        <v/>
      </c>
    </row>
    <row r="484" spans="1:3">
      <c r="A484" s="719">
        <v>1408109805</v>
      </c>
      <c r="B484" s="894">
        <v>-512638689.13999999</v>
      </c>
      <c r="C484" s="53" t="str">
        <f t="shared" si="21"/>
        <v/>
      </c>
    </row>
    <row r="485" spans="1:3">
      <c r="A485" s="719">
        <v>1408109806</v>
      </c>
      <c r="B485" s="894">
        <v>127767041250.67</v>
      </c>
      <c r="C485" s="53" t="str">
        <f t="shared" si="21"/>
        <v/>
      </c>
    </row>
    <row r="486" spans="1:3">
      <c r="A486" s="719">
        <v>1408109807</v>
      </c>
      <c r="B486" s="894">
        <v>9081184004.9699993</v>
      </c>
      <c r="C486" s="53" t="str">
        <f t="shared" si="21"/>
        <v/>
      </c>
    </row>
    <row r="487" spans="1:3">
      <c r="A487" s="719">
        <v>1408109809</v>
      </c>
      <c r="B487" s="894">
        <v>69439545.709999993</v>
      </c>
      <c r="C487" s="53" t="str">
        <f t="shared" si="21"/>
        <v/>
      </c>
    </row>
    <row r="488" spans="1:3">
      <c r="A488" s="719">
        <v>1408109900</v>
      </c>
      <c r="B488" s="894">
        <v>207480714.18000001</v>
      </c>
      <c r="C488" s="53" t="str">
        <f t="shared" si="21"/>
        <v/>
      </c>
    </row>
    <row r="489" spans="1:3">
      <c r="A489" s="719">
        <v>1408109903</v>
      </c>
      <c r="B489" s="894">
        <v>8415292032.6700001</v>
      </c>
      <c r="C489" s="53" t="str">
        <f t="shared" si="21"/>
        <v/>
      </c>
    </row>
    <row r="490" spans="1:3">
      <c r="A490" s="717">
        <v>1408157120</v>
      </c>
      <c r="B490" s="894">
        <v>0</v>
      </c>
      <c r="C490" s="53" t="str">
        <f t="shared" si="21"/>
        <v/>
      </c>
    </row>
    <row r="491" spans="1:3">
      <c r="A491" s="719">
        <v>1408157200</v>
      </c>
      <c r="B491" s="894">
        <v>0</v>
      </c>
      <c r="C491" s="53" t="str">
        <f t="shared" si="21"/>
        <v/>
      </c>
    </row>
    <row r="492" spans="1:3">
      <c r="A492" s="719">
        <v>1408157201</v>
      </c>
      <c r="B492" s="894">
        <v>2068202.9400000013</v>
      </c>
      <c r="C492" s="53" t="str">
        <f t="shared" si="21"/>
        <v/>
      </c>
    </row>
    <row r="493" spans="1:3">
      <c r="A493" s="719">
        <v>1408159001</v>
      </c>
      <c r="B493" s="894">
        <v>7141918120.6300001</v>
      </c>
      <c r="C493" s="53" t="str">
        <f t="shared" si="21"/>
        <v/>
      </c>
    </row>
    <row r="494" spans="1:3">
      <c r="A494" s="719">
        <v>1408159003</v>
      </c>
      <c r="B494" s="894">
        <v>150123135056.88</v>
      </c>
      <c r="C494" s="53" t="str">
        <f t="shared" si="21"/>
        <v/>
      </c>
    </row>
    <row r="495" spans="1:3">
      <c r="A495" s="719">
        <v>1408159020</v>
      </c>
      <c r="B495" s="894">
        <v>1143513053.6700001</v>
      </c>
      <c r="C495" s="53" t="str">
        <f t="shared" si="21"/>
        <v/>
      </c>
    </row>
    <row r="496" spans="1:3">
      <c r="A496" s="719">
        <v>1408159021</v>
      </c>
      <c r="B496" s="894">
        <v>1048475962.5599999</v>
      </c>
      <c r="C496" s="53" t="str">
        <f t="shared" si="21"/>
        <v/>
      </c>
    </row>
    <row r="497" spans="1:3">
      <c r="A497" s="719">
        <v>1408159542</v>
      </c>
      <c r="B497" s="894">
        <v>10387002</v>
      </c>
      <c r="C497" s="53" t="str">
        <f t="shared" si="21"/>
        <v/>
      </c>
    </row>
    <row r="498" spans="1:3">
      <c r="A498" s="719">
        <v>1408159601</v>
      </c>
      <c r="B498" s="894">
        <v>54308171442.169998</v>
      </c>
      <c r="C498" s="53" t="str">
        <f t="shared" si="21"/>
        <v/>
      </c>
    </row>
    <row r="499" spans="1:3">
      <c r="A499" s="719">
        <v>1408159602</v>
      </c>
      <c r="B499" s="894">
        <v>1824020700.9300001</v>
      </c>
      <c r="C499" s="53" t="str">
        <f t="shared" si="21"/>
        <v/>
      </c>
    </row>
    <row r="500" spans="1:3">
      <c r="A500" s="719">
        <v>1408159603</v>
      </c>
      <c r="B500" s="894">
        <v>21912778124.259998</v>
      </c>
      <c r="C500" s="53" t="str">
        <f t="shared" si="21"/>
        <v/>
      </c>
    </row>
    <row r="501" spans="1:3">
      <c r="A501" s="729">
        <v>1408159604</v>
      </c>
      <c r="B501" s="894">
        <v>23362494.079999998</v>
      </c>
    </row>
    <row r="502" spans="1:3">
      <c r="A502" s="1042">
        <v>1408159605</v>
      </c>
      <c r="B502" s="894">
        <v>0</v>
      </c>
      <c r="C502" s="53" t="str">
        <f t="shared" ref="C502:C533" si="22">+IF(COUNTIF(A:A,A502)=1,"","Error")</f>
        <v/>
      </c>
    </row>
    <row r="503" spans="1:3">
      <c r="A503" s="719">
        <v>1408159606</v>
      </c>
      <c r="B503" s="894">
        <v>1817222295.72</v>
      </c>
      <c r="C503" s="53" t="str">
        <f t="shared" si="22"/>
        <v/>
      </c>
    </row>
    <row r="504" spans="1:3">
      <c r="A504" s="717">
        <v>1408159701</v>
      </c>
      <c r="B504" s="894">
        <v>0</v>
      </c>
      <c r="C504" s="53" t="str">
        <f t="shared" si="22"/>
        <v/>
      </c>
    </row>
    <row r="505" spans="1:3">
      <c r="A505" s="719">
        <v>1408159800</v>
      </c>
      <c r="B505" s="894">
        <v>16542401.800000001</v>
      </c>
      <c r="C505" s="53" t="str">
        <f t="shared" si="22"/>
        <v/>
      </c>
    </row>
    <row r="506" spans="1:3">
      <c r="A506" s="719">
        <v>1408159801</v>
      </c>
      <c r="B506" s="894">
        <v>935741947.90999997</v>
      </c>
      <c r="C506" s="53" t="str">
        <f t="shared" si="22"/>
        <v/>
      </c>
    </row>
    <row r="507" spans="1:3">
      <c r="A507" s="719">
        <v>1408159802</v>
      </c>
      <c r="B507" s="894">
        <v>9810815403.0799999</v>
      </c>
      <c r="C507" s="53" t="str">
        <f t="shared" si="22"/>
        <v/>
      </c>
    </row>
    <row r="508" spans="1:3">
      <c r="A508" s="719">
        <v>1408159804</v>
      </c>
      <c r="B508" s="894">
        <v>645254085.75999999</v>
      </c>
      <c r="C508" s="53" t="str">
        <f t="shared" si="22"/>
        <v/>
      </c>
    </row>
    <row r="509" spans="1:3">
      <c r="A509" s="719">
        <v>1408159805</v>
      </c>
      <c r="B509" s="894">
        <v>178978002.87</v>
      </c>
      <c r="C509" s="53" t="str">
        <f t="shared" si="22"/>
        <v/>
      </c>
    </row>
    <row r="510" spans="1:3">
      <c r="A510" s="719">
        <v>1408159806</v>
      </c>
      <c r="B510" s="894">
        <v>91053469378.330002</v>
      </c>
      <c r="C510" s="53" t="str">
        <f t="shared" si="22"/>
        <v/>
      </c>
    </row>
    <row r="511" spans="1:3">
      <c r="A511" s="719">
        <v>1408159807</v>
      </c>
      <c r="B511" s="894">
        <v>23379530021.59</v>
      </c>
      <c r="C511" s="53" t="str">
        <f t="shared" si="22"/>
        <v/>
      </c>
    </row>
    <row r="512" spans="1:3">
      <c r="A512" s="719">
        <v>1408159809</v>
      </c>
      <c r="B512" s="894">
        <v>-23362494.079999998</v>
      </c>
      <c r="C512" s="53" t="str">
        <f t="shared" si="22"/>
        <v/>
      </c>
    </row>
    <row r="513" spans="1:3">
      <c r="A513" s="719">
        <v>1408159900</v>
      </c>
      <c r="B513" s="894">
        <v>93090211.310000002</v>
      </c>
      <c r="C513" s="53" t="str">
        <f t="shared" si="22"/>
        <v/>
      </c>
    </row>
    <row r="514" spans="1:3">
      <c r="A514" s="719">
        <v>1408159902</v>
      </c>
      <c r="B514" s="894">
        <v>4376583859.4200001</v>
      </c>
      <c r="C514" s="53" t="str">
        <f t="shared" si="22"/>
        <v/>
      </c>
    </row>
    <row r="515" spans="1:3">
      <c r="A515" s="717">
        <v>1408207120</v>
      </c>
      <c r="B515" s="894">
        <v>0</v>
      </c>
      <c r="C515" s="53" t="str">
        <f t="shared" si="22"/>
        <v/>
      </c>
    </row>
    <row r="516" spans="1:3">
      <c r="A516" s="719">
        <v>1408207200</v>
      </c>
      <c r="B516" s="894">
        <v>0</v>
      </c>
      <c r="C516" s="53" t="str">
        <f t="shared" si="22"/>
        <v/>
      </c>
    </row>
    <row r="517" spans="1:3">
      <c r="A517" s="719">
        <v>1408207201</v>
      </c>
      <c r="B517" s="894">
        <v>0</v>
      </c>
      <c r="C517" s="53" t="str">
        <f t="shared" si="22"/>
        <v/>
      </c>
    </row>
    <row r="518" spans="1:3">
      <c r="A518" s="719">
        <v>1408209001</v>
      </c>
      <c r="B518" s="894">
        <v>12377946640.450001</v>
      </c>
      <c r="C518" s="53" t="str">
        <f t="shared" si="22"/>
        <v/>
      </c>
    </row>
    <row r="519" spans="1:3">
      <c r="A519" s="719">
        <v>1408209003</v>
      </c>
      <c r="B519" s="894">
        <v>199083316018.82001</v>
      </c>
      <c r="C519" s="53" t="str">
        <f t="shared" si="22"/>
        <v/>
      </c>
    </row>
    <row r="520" spans="1:3">
      <c r="A520" s="719">
        <v>1408209020</v>
      </c>
      <c r="B520" s="894">
        <v>372907586.88</v>
      </c>
      <c r="C520" s="53" t="str">
        <f t="shared" si="22"/>
        <v/>
      </c>
    </row>
    <row r="521" spans="1:3">
      <c r="A521" s="719">
        <v>1408209021</v>
      </c>
      <c r="B521" s="894">
        <v>1597953501.1700001</v>
      </c>
      <c r="C521" s="53" t="str">
        <f t="shared" si="22"/>
        <v/>
      </c>
    </row>
    <row r="522" spans="1:3">
      <c r="A522" s="719">
        <v>1408209542</v>
      </c>
      <c r="B522" s="894">
        <v>20764598</v>
      </c>
      <c r="C522" s="53" t="str">
        <f t="shared" si="22"/>
        <v/>
      </c>
    </row>
    <row r="523" spans="1:3">
      <c r="A523" s="719">
        <v>1408209601</v>
      </c>
      <c r="B523" s="894">
        <v>41028417143.949997</v>
      </c>
      <c r="C523" s="53" t="str">
        <f t="shared" si="22"/>
        <v/>
      </c>
    </row>
    <row r="524" spans="1:3">
      <c r="A524" s="719">
        <v>1408209602</v>
      </c>
      <c r="B524" s="894">
        <v>1329501098.76</v>
      </c>
      <c r="C524" s="53" t="str">
        <f t="shared" si="22"/>
        <v/>
      </c>
    </row>
    <row r="525" spans="1:3">
      <c r="A525" s="719">
        <v>1408209603</v>
      </c>
      <c r="B525" s="894">
        <v>26558695492.599998</v>
      </c>
      <c r="C525" s="53" t="str">
        <f t="shared" si="22"/>
        <v/>
      </c>
    </row>
    <row r="526" spans="1:3">
      <c r="A526" s="717">
        <v>1408209604</v>
      </c>
      <c r="B526" s="894">
        <v>0</v>
      </c>
      <c r="C526" s="53" t="str">
        <f t="shared" si="22"/>
        <v/>
      </c>
    </row>
    <row r="527" spans="1:3">
      <c r="A527" s="719">
        <v>1408209606</v>
      </c>
      <c r="B527" s="894">
        <v>2611560275.0900002</v>
      </c>
      <c r="C527" s="53" t="str">
        <f t="shared" si="22"/>
        <v/>
      </c>
    </row>
    <row r="528" spans="1:3">
      <c r="A528" s="719">
        <v>1408209701</v>
      </c>
      <c r="B528" s="894">
        <v>0</v>
      </c>
      <c r="C528" s="53" t="str">
        <f t="shared" si="22"/>
        <v/>
      </c>
    </row>
    <row r="529" spans="1:3">
      <c r="A529" s="719">
        <v>1408209800</v>
      </c>
      <c r="B529" s="894">
        <v>83804389.780000001</v>
      </c>
      <c r="C529" s="53" t="str">
        <f t="shared" si="22"/>
        <v/>
      </c>
    </row>
    <row r="530" spans="1:3">
      <c r="A530" s="719">
        <v>1408209801</v>
      </c>
      <c r="B530" s="894">
        <v>1157395259.4400001</v>
      </c>
      <c r="C530" s="53" t="str">
        <f t="shared" si="22"/>
        <v/>
      </c>
    </row>
    <row r="531" spans="1:3">
      <c r="A531" s="719">
        <v>1408209802</v>
      </c>
      <c r="B531" s="894">
        <v>16667274484.41</v>
      </c>
      <c r="C531" s="53" t="str">
        <f t="shared" si="22"/>
        <v/>
      </c>
    </row>
    <row r="532" spans="1:3">
      <c r="A532" s="719">
        <v>1408209804</v>
      </c>
      <c r="B532" s="894">
        <v>675835940.79999995</v>
      </c>
      <c r="C532" s="53" t="str">
        <f t="shared" si="22"/>
        <v/>
      </c>
    </row>
    <row r="533" spans="1:3">
      <c r="A533" s="719">
        <v>1408209805</v>
      </c>
      <c r="B533" s="894">
        <v>667974965.27999997</v>
      </c>
      <c r="C533" s="53" t="str">
        <f t="shared" si="22"/>
        <v/>
      </c>
    </row>
    <row r="534" spans="1:3">
      <c r="A534" s="719">
        <v>1408209806</v>
      </c>
      <c r="B534" s="894">
        <v>245296685432.10999</v>
      </c>
      <c r="C534" s="53" t="str">
        <f t="shared" ref="C534:C565" si="23">+IF(COUNTIF(A:A,A534)=1,"","Error")</f>
        <v/>
      </c>
    </row>
    <row r="535" spans="1:3">
      <c r="A535" s="719">
        <v>1408209807</v>
      </c>
      <c r="B535" s="894">
        <v>110600414437.75</v>
      </c>
      <c r="C535" s="53" t="str">
        <f t="shared" si="23"/>
        <v/>
      </c>
    </row>
    <row r="536" spans="1:3">
      <c r="A536" s="717">
        <v>1408209809</v>
      </c>
      <c r="B536" s="894">
        <v>0</v>
      </c>
      <c r="C536" s="53" t="str">
        <f t="shared" si="23"/>
        <v/>
      </c>
    </row>
    <row r="537" spans="1:3">
      <c r="A537" s="719">
        <v>1408209900</v>
      </c>
      <c r="B537" s="894">
        <v>104291328.26000001</v>
      </c>
      <c r="C537" s="53" t="str">
        <f t="shared" si="23"/>
        <v/>
      </c>
    </row>
    <row r="538" spans="1:3">
      <c r="A538" s="719">
        <v>1408209902</v>
      </c>
      <c r="B538" s="894">
        <v>9206873580.2099991</v>
      </c>
      <c r="C538" s="53" t="str">
        <f t="shared" si="23"/>
        <v/>
      </c>
    </row>
    <row r="539" spans="1:3">
      <c r="A539" s="719">
        <v>1408257200</v>
      </c>
      <c r="B539" s="894">
        <v>0</v>
      </c>
      <c r="C539" s="53" t="str">
        <f t="shared" si="23"/>
        <v/>
      </c>
    </row>
    <row r="540" spans="1:3">
      <c r="A540" s="719">
        <v>1408257201</v>
      </c>
      <c r="B540" s="894">
        <v>1700681.0400000066</v>
      </c>
      <c r="C540" s="53" t="str">
        <f t="shared" si="23"/>
        <v/>
      </c>
    </row>
    <row r="541" spans="1:3">
      <c r="A541" s="719">
        <v>1408259001</v>
      </c>
      <c r="B541" s="894">
        <v>22677738354.389999</v>
      </c>
      <c r="C541" s="53" t="str">
        <f t="shared" si="23"/>
        <v/>
      </c>
    </row>
    <row r="542" spans="1:3">
      <c r="A542" s="719">
        <v>1408259003</v>
      </c>
      <c r="B542" s="894">
        <v>185929059064.35999</v>
      </c>
      <c r="C542" s="53" t="str">
        <f t="shared" si="23"/>
        <v/>
      </c>
    </row>
    <row r="543" spans="1:3">
      <c r="A543" s="719">
        <v>1408259020</v>
      </c>
      <c r="B543" s="894">
        <v>1037894738.61</v>
      </c>
      <c r="C543" s="53" t="str">
        <f t="shared" si="23"/>
        <v/>
      </c>
    </row>
    <row r="544" spans="1:3">
      <c r="A544" s="719">
        <v>1408259021</v>
      </c>
      <c r="B544" s="894">
        <v>4300635367.5900002</v>
      </c>
      <c r="C544" s="53" t="str">
        <f t="shared" si="23"/>
        <v/>
      </c>
    </row>
    <row r="545" spans="1:3">
      <c r="A545" s="22">
        <v>1408259231</v>
      </c>
      <c r="B545" s="894">
        <v>0</v>
      </c>
      <c r="C545" s="53" t="str">
        <f t="shared" si="23"/>
        <v/>
      </c>
    </row>
    <row r="546" spans="1:3">
      <c r="A546" s="719">
        <v>1408259542</v>
      </c>
      <c r="B546" s="894">
        <v>24821581</v>
      </c>
      <c r="C546" s="53" t="str">
        <f t="shared" si="23"/>
        <v/>
      </c>
    </row>
    <row r="547" spans="1:3">
      <c r="A547" s="719">
        <v>1408259601</v>
      </c>
      <c r="B547" s="894">
        <v>71130277590.690002</v>
      </c>
      <c r="C547" s="53" t="str">
        <f t="shared" si="23"/>
        <v/>
      </c>
    </row>
    <row r="548" spans="1:3">
      <c r="A548" s="719">
        <v>1408259602</v>
      </c>
      <c r="B548" s="894">
        <v>2494347340.6799998</v>
      </c>
      <c r="C548" s="53" t="str">
        <f t="shared" si="23"/>
        <v/>
      </c>
    </row>
    <row r="549" spans="1:3">
      <c r="A549" s="719">
        <v>1408259603</v>
      </c>
      <c r="B549" s="894">
        <v>41143487188.209999</v>
      </c>
      <c r="C549" s="53" t="str">
        <f t="shared" si="23"/>
        <v/>
      </c>
    </row>
    <row r="550" spans="1:3">
      <c r="A550" s="719">
        <v>1408259604</v>
      </c>
      <c r="B550" s="894">
        <v>37617903.659999996</v>
      </c>
      <c r="C550" s="53" t="str">
        <f t="shared" si="23"/>
        <v/>
      </c>
    </row>
    <row r="551" spans="1:3">
      <c r="A551" s="719">
        <v>1408259605</v>
      </c>
      <c r="B551" s="894">
        <v>905812.52</v>
      </c>
      <c r="C551" s="53" t="str">
        <f t="shared" si="23"/>
        <v/>
      </c>
    </row>
    <row r="552" spans="1:3">
      <c r="A552" s="719">
        <v>1408259606</v>
      </c>
      <c r="B552" s="894">
        <v>1849328031.7</v>
      </c>
      <c r="C552" s="53" t="str">
        <f t="shared" si="23"/>
        <v/>
      </c>
    </row>
    <row r="553" spans="1:3">
      <c r="A553" s="719">
        <v>1408259701</v>
      </c>
      <c r="B553" s="894">
        <v>141621846</v>
      </c>
      <c r="C553" s="53" t="str">
        <f t="shared" si="23"/>
        <v/>
      </c>
    </row>
    <row r="554" spans="1:3">
      <c r="A554" s="719">
        <v>1408259800</v>
      </c>
      <c r="B554" s="894">
        <v>-92301007.140000001</v>
      </c>
      <c r="C554" s="53" t="str">
        <f t="shared" si="23"/>
        <v/>
      </c>
    </row>
    <row r="555" spans="1:3">
      <c r="A555" s="719">
        <v>1408259801</v>
      </c>
      <c r="B555" s="894">
        <v>2336878248.5</v>
      </c>
      <c r="C555" s="53" t="str">
        <f t="shared" si="23"/>
        <v/>
      </c>
    </row>
    <row r="556" spans="1:3">
      <c r="A556" s="719">
        <v>1408259802</v>
      </c>
      <c r="B556" s="894">
        <v>-403156397.05000001</v>
      </c>
      <c r="C556" s="53" t="str">
        <f t="shared" si="23"/>
        <v/>
      </c>
    </row>
    <row r="557" spans="1:3">
      <c r="A557" s="719">
        <v>1408259804</v>
      </c>
      <c r="B557" s="894">
        <v>-692778772.87</v>
      </c>
      <c r="C557" s="53" t="str">
        <f t="shared" si="23"/>
        <v/>
      </c>
    </row>
    <row r="558" spans="1:3">
      <c r="A558" s="719">
        <v>1408259805</v>
      </c>
      <c r="B558" s="894">
        <v>127317231457.46001</v>
      </c>
      <c r="C558" s="53" t="str">
        <f t="shared" si="23"/>
        <v/>
      </c>
    </row>
    <row r="559" spans="1:3">
      <c r="A559" s="719">
        <v>1408259806</v>
      </c>
      <c r="B559" s="894">
        <v>62343717905.010002</v>
      </c>
      <c r="C559" s="53" t="str">
        <f t="shared" si="23"/>
        <v/>
      </c>
    </row>
    <row r="560" spans="1:3">
      <c r="A560" s="727">
        <v>1408259808</v>
      </c>
      <c r="B560" s="894">
        <v>827230.13</v>
      </c>
      <c r="C560" s="53" t="str">
        <f t="shared" si="23"/>
        <v/>
      </c>
    </row>
    <row r="561" spans="1:3">
      <c r="A561" s="719">
        <v>1408259809</v>
      </c>
      <c r="B561" s="894">
        <v>96882848</v>
      </c>
      <c r="C561" s="53" t="str">
        <f t="shared" si="23"/>
        <v/>
      </c>
    </row>
    <row r="562" spans="1:3">
      <c r="A562" s="719">
        <v>1408259819</v>
      </c>
      <c r="B562" s="894">
        <v>422262645.18000001</v>
      </c>
      <c r="C562" s="53" t="str">
        <f t="shared" si="23"/>
        <v/>
      </c>
    </row>
    <row r="563" spans="1:3">
      <c r="A563" s="719">
        <v>1408259900</v>
      </c>
      <c r="B563" s="894">
        <v>282876293.35000002</v>
      </c>
      <c r="C563" s="53" t="str">
        <f t="shared" si="23"/>
        <v/>
      </c>
    </row>
    <row r="564" spans="1:3">
      <c r="A564" s="719">
        <v>1408259902</v>
      </c>
      <c r="B564" s="894">
        <v>4267255137.77</v>
      </c>
      <c r="C564" s="53" t="str">
        <f t="shared" si="23"/>
        <v/>
      </c>
    </row>
    <row r="565" spans="1:3">
      <c r="A565" s="719">
        <v>1410050016</v>
      </c>
      <c r="B565" s="894">
        <v>78542867037.089996</v>
      </c>
      <c r="C565" s="53" t="str">
        <f t="shared" si="23"/>
        <v/>
      </c>
    </row>
    <row r="566" spans="1:3">
      <c r="A566" s="719">
        <v>1410050017</v>
      </c>
      <c r="B566" s="894">
        <v>3675884061.9499998</v>
      </c>
      <c r="C566" s="53" t="str">
        <f t="shared" ref="C566:C587" si="24">+IF(COUNTIF(A:A,A566)=1,"","Error")</f>
        <v/>
      </c>
    </row>
    <row r="567" spans="1:3">
      <c r="A567" s="719">
        <v>1410050106</v>
      </c>
      <c r="B567" s="894">
        <v>4785787514357.2305</v>
      </c>
      <c r="C567" s="53" t="str">
        <f t="shared" si="24"/>
        <v/>
      </c>
    </row>
    <row r="568" spans="1:3">
      <c r="A568" s="719">
        <v>1410050115</v>
      </c>
      <c r="B568" s="894">
        <v>391965594926.13</v>
      </c>
      <c r="C568" s="53" t="str">
        <f t="shared" si="24"/>
        <v/>
      </c>
    </row>
    <row r="569" spans="1:3">
      <c r="A569" s="719">
        <v>1410051300</v>
      </c>
      <c r="B569" s="894">
        <v>515803605100.08002</v>
      </c>
      <c r="C569" s="53" t="str">
        <f t="shared" si="24"/>
        <v/>
      </c>
    </row>
    <row r="570" spans="1:3">
      <c r="A570" s="719">
        <v>1410051350</v>
      </c>
      <c r="B570" s="894">
        <v>58571434284.68</v>
      </c>
      <c r="C570" s="53" t="str">
        <f t="shared" si="24"/>
        <v/>
      </c>
    </row>
    <row r="571" spans="1:3">
      <c r="A571" s="719">
        <v>1410051888</v>
      </c>
      <c r="B571" s="894">
        <v>129276869984.63</v>
      </c>
      <c r="C571" s="53" t="str">
        <f t="shared" si="24"/>
        <v/>
      </c>
    </row>
    <row r="572" spans="1:3">
      <c r="A572" s="719">
        <v>1410051892</v>
      </c>
      <c r="B572" s="894">
        <v>836332528201.87</v>
      </c>
      <c r="C572" s="53" t="str">
        <f t="shared" si="24"/>
        <v/>
      </c>
    </row>
    <row r="573" spans="1:3">
      <c r="A573" s="719">
        <v>1410057101</v>
      </c>
      <c r="B573" s="894">
        <v>0</v>
      </c>
      <c r="C573" s="53" t="str">
        <f t="shared" si="24"/>
        <v/>
      </c>
    </row>
    <row r="574" spans="1:3">
      <c r="A574" s="719">
        <v>1410057150</v>
      </c>
      <c r="B574" s="894">
        <v>0</v>
      </c>
      <c r="C574" s="53" t="str">
        <f t="shared" si="24"/>
        <v/>
      </c>
    </row>
    <row r="575" spans="1:3">
      <c r="A575" s="719">
        <v>1410057200</v>
      </c>
      <c r="B575" s="894">
        <v>0</v>
      </c>
      <c r="C575" s="53" t="str">
        <f t="shared" si="24"/>
        <v/>
      </c>
    </row>
    <row r="576" spans="1:3">
      <c r="A576" s="719">
        <v>1410057201</v>
      </c>
      <c r="B576" s="894">
        <v>427183070.43000001</v>
      </c>
      <c r="C576" s="53" t="str">
        <f t="shared" si="24"/>
        <v/>
      </c>
    </row>
    <row r="577" spans="1:3">
      <c r="A577" s="719">
        <v>1410059001</v>
      </c>
      <c r="B577" s="894">
        <v>12072899155305</v>
      </c>
      <c r="C577" s="53" t="str">
        <f t="shared" si="24"/>
        <v/>
      </c>
    </row>
    <row r="578" spans="1:3">
      <c r="A578" s="719">
        <v>1410059002</v>
      </c>
      <c r="B578" s="894">
        <v>813323494209.81006</v>
      </c>
      <c r="C578" s="53" t="str">
        <f t="shared" si="24"/>
        <v/>
      </c>
    </row>
    <row r="579" spans="1:3">
      <c r="A579" s="719">
        <v>1410059004</v>
      </c>
      <c r="B579" s="894">
        <v>0</v>
      </c>
      <c r="C579" s="53" t="str">
        <f t="shared" si="24"/>
        <v/>
      </c>
    </row>
    <row r="580" spans="1:3">
      <c r="A580" s="719">
        <v>1410059007</v>
      </c>
      <c r="B580" s="894">
        <v>28297236157569.199</v>
      </c>
      <c r="C580" s="53" t="str">
        <f t="shared" si="24"/>
        <v/>
      </c>
    </row>
    <row r="581" spans="1:3">
      <c r="A581" s="719">
        <v>1410059008</v>
      </c>
      <c r="B581" s="894">
        <v>1179401398903.6201</v>
      </c>
      <c r="C581" s="53" t="str">
        <f t="shared" si="24"/>
        <v/>
      </c>
    </row>
    <row r="582" spans="1:3">
      <c r="A582" s="719">
        <v>1410059010</v>
      </c>
      <c r="B582" s="894">
        <v>49390676445.029999</v>
      </c>
      <c r="C582" s="53" t="str">
        <f t="shared" si="24"/>
        <v/>
      </c>
    </row>
    <row r="583" spans="1:3">
      <c r="A583" s="719">
        <v>1410059014</v>
      </c>
      <c r="B583" s="894">
        <v>0</v>
      </c>
      <c r="C583" s="53" t="str">
        <f t="shared" si="24"/>
        <v/>
      </c>
    </row>
    <row r="584" spans="1:3">
      <c r="A584" s="719">
        <v>1410059016</v>
      </c>
      <c r="B584" s="894">
        <v>-163252597</v>
      </c>
      <c r="C584" s="53" t="str">
        <f t="shared" si="24"/>
        <v/>
      </c>
    </row>
    <row r="585" spans="1:3">
      <c r="A585" s="719">
        <v>1410059018</v>
      </c>
      <c r="B585" s="894">
        <v>20386148</v>
      </c>
      <c r="C585" s="53" t="str">
        <f t="shared" si="24"/>
        <v/>
      </c>
    </row>
    <row r="586" spans="1:3">
      <c r="A586" s="719">
        <v>1410059020</v>
      </c>
      <c r="B586" s="894">
        <v>87875794389.860001</v>
      </c>
      <c r="C586" s="53" t="str">
        <f t="shared" si="24"/>
        <v/>
      </c>
    </row>
    <row r="587" spans="1:3">
      <c r="A587" s="719">
        <v>1410059021</v>
      </c>
      <c r="B587" s="894">
        <v>307516623725.47998</v>
      </c>
      <c r="C587" s="53" t="str">
        <f t="shared" si="24"/>
        <v/>
      </c>
    </row>
    <row r="588" spans="1:3">
      <c r="A588" s="22">
        <v>1410059120</v>
      </c>
      <c r="B588" s="894">
        <v>0</v>
      </c>
    </row>
    <row r="589" spans="1:3">
      <c r="A589" s="22">
        <v>1410059129</v>
      </c>
      <c r="B589" s="894">
        <v>0</v>
      </c>
    </row>
    <row r="590" spans="1:3">
      <c r="A590" s="22">
        <v>1410059185</v>
      </c>
      <c r="B590" s="894">
        <v>0</v>
      </c>
    </row>
    <row r="591" spans="1:3">
      <c r="A591" s="719">
        <v>1410059201</v>
      </c>
      <c r="B591" s="894">
        <v>290463540397.02002</v>
      </c>
      <c r="C591" s="53" t="str">
        <f t="shared" ref="C591:C622" si="25">+IF(COUNTIF(A:A,A591)=1,"","Error")</f>
        <v/>
      </c>
    </row>
    <row r="592" spans="1:3">
      <c r="A592" s="719">
        <v>1410059202</v>
      </c>
      <c r="B592" s="894">
        <v>143385869529.79001</v>
      </c>
      <c r="C592" s="53" t="str">
        <f t="shared" si="25"/>
        <v/>
      </c>
    </row>
    <row r="593" spans="1:3">
      <c r="A593" s="719">
        <v>1410059203</v>
      </c>
      <c r="B593" s="894">
        <v>116362725921.06</v>
      </c>
      <c r="C593" s="53" t="str">
        <f t="shared" si="25"/>
        <v/>
      </c>
    </row>
    <row r="594" spans="1:3">
      <c r="A594" s="719">
        <v>1410059204</v>
      </c>
      <c r="B594" s="894">
        <v>27215042936.439999</v>
      </c>
      <c r="C594" s="53" t="str">
        <f t="shared" si="25"/>
        <v/>
      </c>
    </row>
    <row r="595" spans="1:3">
      <c r="A595" s="719">
        <v>1410059206</v>
      </c>
      <c r="B595" s="894">
        <v>1884528616201.22</v>
      </c>
      <c r="C595" s="53" t="str">
        <f t="shared" si="25"/>
        <v/>
      </c>
    </row>
    <row r="596" spans="1:3">
      <c r="A596" s="719">
        <v>1410059207</v>
      </c>
      <c r="B596" s="894">
        <v>270706092072.87</v>
      </c>
      <c r="C596" s="53" t="str">
        <f t="shared" si="25"/>
        <v/>
      </c>
    </row>
    <row r="597" spans="1:3">
      <c r="A597" s="719">
        <v>1410059208</v>
      </c>
      <c r="B597" s="894">
        <v>773435249192.91003</v>
      </c>
      <c r="C597" s="53" t="str">
        <f t="shared" si="25"/>
        <v/>
      </c>
    </row>
    <row r="598" spans="1:3">
      <c r="A598" s="719">
        <v>1410059209</v>
      </c>
      <c r="B598" s="894">
        <v>87728864627.759995</v>
      </c>
      <c r="C598" s="53" t="str">
        <f t="shared" si="25"/>
        <v/>
      </c>
    </row>
    <row r="599" spans="1:3">
      <c r="A599" s="719">
        <v>1410059213</v>
      </c>
      <c r="B599" s="894">
        <v>56815756255.419998</v>
      </c>
      <c r="C599" s="53" t="str">
        <f t="shared" si="25"/>
        <v/>
      </c>
    </row>
    <row r="600" spans="1:3">
      <c r="A600" s="719">
        <v>1410059214</v>
      </c>
      <c r="B600" s="894">
        <v>-1024261473.1</v>
      </c>
      <c r="C600" s="53" t="str">
        <f t="shared" si="25"/>
        <v/>
      </c>
    </row>
    <row r="601" spans="1:3">
      <c r="A601" s="719">
        <v>1410059401</v>
      </c>
      <c r="B601" s="894">
        <v>1328228298</v>
      </c>
      <c r="C601" s="53" t="str">
        <f t="shared" si="25"/>
        <v/>
      </c>
    </row>
    <row r="602" spans="1:3">
      <c r="A602" s="729">
        <v>1410059403</v>
      </c>
      <c r="B602" s="894">
        <v>71361975</v>
      </c>
      <c r="C602" s="53" t="str">
        <f t="shared" si="25"/>
        <v/>
      </c>
    </row>
    <row r="603" spans="1:3">
      <c r="A603" s="719">
        <v>1410059404</v>
      </c>
      <c r="B603" s="894">
        <v>491371310348</v>
      </c>
      <c r="C603" s="53" t="str">
        <f t="shared" si="25"/>
        <v/>
      </c>
    </row>
    <row r="604" spans="1:3">
      <c r="A604" s="719">
        <v>1410059405</v>
      </c>
      <c r="B604" s="894">
        <v>281295475258</v>
      </c>
      <c r="C604" s="53" t="str">
        <f t="shared" si="25"/>
        <v/>
      </c>
    </row>
    <row r="605" spans="1:3">
      <c r="A605" s="719">
        <v>1410059406</v>
      </c>
      <c r="B605" s="894">
        <v>599896178228</v>
      </c>
      <c r="C605" s="53" t="str">
        <f t="shared" si="25"/>
        <v/>
      </c>
    </row>
    <row r="606" spans="1:3">
      <c r="A606" s="729">
        <v>1410059409</v>
      </c>
      <c r="B606" s="894">
        <v>-1030375</v>
      </c>
      <c r="C606" s="53" t="str">
        <f t="shared" si="25"/>
        <v/>
      </c>
    </row>
    <row r="607" spans="1:3">
      <c r="A607" s="719">
        <v>1410059410</v>
      </c>
      <c r="B607" s="894">
        <v>-7765719677</v>
      </c>
      <c r="C607" s="53" t="str">
        <f t="shared" si="25"/>
        <v/>
      </c>
    </row>
    <row r="608" spans="1:3">
      <c r="A608" s="719">
        <v>1410059411</v>
      </c>
      <c r="B608" s="894">
        <v>-13068202723</v>
      </c>
      <c r="C608" s="53" t="str">
        <f t="shared" si="25"/>
        <v/>
      </c>
    </row>
    <row r="609" spans="1:3">
      <c r="A609" s="729">
        <v>1410059414</v>
      </c>
      <c r="B609" s="894">
        <v>815839</v>
      </c>
      <c r="C609" s="53" t="str">
        <f t="shared" si="25"/>
        <v/>
      </c>
    </row>
    <row r="610" spans="1:3">
      <c r="A610" s="719">
        <v>1410059415</v>
      </c>
      <c r="B610" s="894">
        <v>4261119174</v>
      </c>
      <c r="C610" s="53" t="str">
        <f t="shared" si="25"/>
        <v/>
      </c>
    </row>
    <row r="611" spans="1:3">
      <c r="A611" s="719">
        <v>1410059416</v>
      </c>
      <c r="B611" s="894">
        <v>7427957524</v>
      </c>
      <c r="C611" s="53" t="str">
        <f t="shared" si="25"/>
        <v/>
      </c>
    </row>
    <row r="612" spans="1:3">
      <c r="A612" s="719">
        <v>1410059419</v>
      </c>
      <c r="B612" s="894">
        <v>2587596</v>
      </c>
      <c r="C612" s="53" t="str">
        <f t="shared" si="25"/>
        <v/>
      </c>
    </row>
    <row r="613" spans="1:3">
      <c r="A613" s="719">
        <v>1410059420</v>
      </c>
      <c r="B613" s="894">
        <v>26030808</v>
      </c>
      <c r="C613" s="53" t="str">
        <f t="shared" si="25"/>
        <v/>
      </c>
    </row>
    <row r="614" spans="1:3">
      <c r="A614" s="719">
        <v>1410059423</v>
      </c>
      <c r="B614" s="894">
        <v>-53170</v>
      </c>
      <c r="C614" s="53" t="str">
        <f t="shared" si="25"/>
        <v/>
      </c>
    </row>
    <row r="615" spans="1:3">
      <c r="A615" s="719">
        <v>1410059424</v>
      </c>
      <c r="B615" s="894">
        <v>-195137.25</v>
      </c>
      <c r="C615" s="53" t="str">
        <f t="shared" si="25"/>
        <v/>
      </c>
    </row>
    <row r="616" spans="1:3">
      <c r="A616" s="719">
        <v>1410059427</v>
      </c>
      <c r="B616" s="894">
        <v>22226</v>
      </c>
      <c r="C616" s="53" t="str">
        <f t="shared" si="25"/>
        <v/>
      </c>
    </row>
    <row r="617" spans="1:3">
      <c r="A617" s="719">
        <v>1410059428</v>
      </c>
      <c r="B617" s="894">
        <v>89023</v>
      </c>
      <c r="C617" s="53" t="str">
        <f t="shared" si="25"/>
        <v/>
      </c>
    </row>
    <row r="618" spans="1:3">
      <c r="A618" s="719">
        <v>1410059483</v>
      </c>
      <c r="B618" s="894">
        <v>7181430935.8400002</v>
      </c>
      <c r="C618" s="53" t="str">
        <f t="shared" si="25"/>
        <v/>
      </c>
    </row>
    <row r="619" spans="1:3">
      <c r="A619" s="719">
        <v>1410059484</v>
      </c>
      <c r="B619" s="894">
        <v>72821332458.679993</v>
      </c>
      <c r="C619" s="53" t="str">
        <f t="shared" si="25"/>
        <v/>
      </c>
    </row>
    <row r="620" spans="1:3">
      <c r="A620" s="717">
        <v>1410059508</v>
      </c>
      <c r="B620" s="894">
        <v>0</v>
      </c>
      <c r="C620" s="53" t="str">
        <f t="shared" si="25"/>
        <v/>
      </c>
    </row>
    <row r="621" spans="1:3">
      <c r="A621" s="717">
        <v>1410059509</v>
      </c>
      <c r="B621" s="894">
        <v>0</v>
      </c>
      <c r="C621" s="53" t="str">
        <f t="shared" si="25"/>
        <v/>
      </c>
    </row>
    <row r="622" spans="1:3">
      <c r="A622" s="719">
        <v>1410059542</v>
      </c>
      <c r="B622" s="894">
        <v>104163270</v>
      </c>
      <c r="C622" s="53" t="str">
        <f t="shared" si="25"/>
        <v/>
      </c>
    </row>
    <row r="623" spans="1:3">
      <c r="A623" s="719">
        <v>1410059601</v>
      </c>
      <c r="B623" s="894">
        <v>186742936990.41</v>
      </c>
      <c r="C623" s="53" t="str">
        <f t="shared" ref="C623:C654" si="26">+IF(COUNTIF(A:A,A623)=1,"","Error")</f>
        <v/>
      </c>
    </row>
    <row r="624" spans="1:3">
      <c r="A624" s="719">
        <v>1410059602</v>
      </c>
      <c r="B624" s="894">
        <v>37229883059.589996</v>
      </c>
      <c r="C624" s="53" t="str">
        <f t="shared" si="26"/>
        <v/>
      </c>
    </row>
    <row r="625" spans="1:3">
      <c r="A625" s="719">
        <v>1410059603</v>
      </c>
      <c r="B625" s="894">
        <v>17439151800.98</v>
      </c>
      <c r="C625" s="53" t="str">
        <f t="shared" si="26"/>
        <v/>
      </c>
    </row>
    <row r="626" spans="1:3">
      <c r="A626" s="719">
        <v>1410059604</v>
      </c>
      <c r="B626" s="894">
        <v>1691902289.97</v>
      </c>
      <c r="C626" s="53" t="str">
        <f t="shared" si="26"/>
        <v/>
      </c>
    </row>
    <row r="627" spans="1:3">
      <c r="A627" s="719">
        <v>1410059605</v>
      </c>
      <c r="B627" s="894">
        <v>2613682.13</v>
      </c>
      <c r="C627" s="53" t="str">
        <f t="shared" si="26"/>
        <v/>
      </c>
    </row>
    <row r="628" spans="1:3">
      <c r="A628" s="719">
        <v>1410059606</v>
      </c>
      <c r="B628" s="894">
        <v>0</v>
      </c>
      <c r="C628" s="53" t="str">
        <f t="shared" si="26"/>
        <v/>
      </c>
    </row>
    <row r="629" spans="1:3">
      <c r="A629" s="719">
        <v>1410059701</v>
      </c>
      <c r="B629" s="894">
        <v>2902419794298</v>
      </c>
      <c r="C629" s="53" t="str">
        <f t="shared" si="26"/>
        <v/>
      </c>
    </row>
    <row r="630" spans="1:3">
      <c r="A630" s="719">
        <v>1410059702</v>
      </c>
      <c r="B630" s="894">
        <v>1086650311117.5</v>
      </c>
      <c r="C630" s="53" t="str">
        <f t="shared" si="26"/>
        <v/>
      </c>
    </row>
    <row r="631" spans="1:3">
      <c r="A631" s="719">
        <v>1410059703</v>
      </c>
      <c r="B631" s="894">
        <v>7937460369</v>
      </c>
      <c r="C631" s="53" t="str">
        <f t="shared" si="26"/>
        <v/>
      </c>
    </row>
    <row r="632" spans="1:3">
      <c r="A632" s="719">
        <v>1410059704</v>
      </c>
      <c r="B632" s="894">
        <v>664061334</v>
      </c>
      <c r="C632" s="53" t="str">
        <f t="shared" si="26"/>
        <v/>
      </c>
    </row>
    <row r="633" spans="1:3">
      <c r="A633" s="719">
        <v>1410059705</v>
      </c>
      <c r="B633" s="894">
        <v>82945402623.720001</v>
      </c>
      <c r="C633" s="53" t="str">
        <f t="shared" si="26"/>
        <v/>
      </c>
    </row>
    <row r="634" spans="1:3">
      <c r="A634" s="719">
        <v>1410059706</v>
      </c>
      <c r="B634" s="894">
        <v>6086230534839.3096</v>
      </c>
      <c r="C634" s="53" t="str">
        <f t="shared" si="26"/>
        <v/>
      </c>
    </row>
    <row r="635" spans="1:3">
      <c r="A635" s="719">
        <v>1410059707</v>
      </c>
      <c r="B635" s="894">
        <v>22812386</v>
      </c>
      <c r="C635" s="53" t="str">
        <f t="shared" si="26"/>
        <v/>
      </c>
    </row>
    <row r="636" spans="1:3">
      <c r="A636" s="719">
        <v>1410059708</v>
      </c>
      <c r="B636" s="894">
        <v>196051743055</v>
      </c>
      <c r="C636" s="53" t="str">
        <f t="shared" si="26"/>
        <v/>
      </c>
    </row>
    <row r="637" spans="1:3">
      <c r="A637" s="719">
        <v>1410059720</v>
      </c>
      <c r="B637" s="894">
        <v>94026781</v>
      </c>
      <c r="C637" s="53" t="str">
        <f t="shared" si="26"/>
        <v/>
      </c>
    </row>
    <row r="638" spans="1:3">
      <c r="A638" s="719">
        <v>1410059721</v>
      </c>
      <c r="B638" s="894">
        <v>42996420</v>
      </c>
      <c r="C638" s="53" t="str">
        <f t="shared" si="26"/>
        <v/>
      </c>
    </row>
    <row r="639" spans="1:3">
      <c r="A639" s="719">
        <v>1410059722</v>
      </c>
      <c r="B639" s="894">
        <v>31096072</v>
      </c>
      <c r="C639" s="53" t="str">
        <f t="shared" si="26"/>
        <v/>
      </c>
    </row>
    <row r="640" spans="1:3">
      <c r="A640" s="719">
        <v>1410059723</v>
      </c>
      <c r="B640" s="894">
        <v>2171661</v>
      </c>
      <c r="C640" s="53" t="str">
        <f t="shared" si="26"/>
        <v/>
      </c>
    </row>
    <row r="641" spans="1:3">
      <c r="A641" s="719">
        <v>1410059724</v>
      </c>
      <c r="B641" s="894">
        <v>68230754</v>
      </c>
      <c r="C641" s="53" t="str">
        <f t="shared" si="26"/>
        <v/>
      </c>
    </row>
    <row r="642" spans="1:3">
      <c r="A642" s="719">
        <v>1410059728</v>
      </c>
      <c r="B642" s="894">
        <v>2221680441599.21</v>
      </c>
      <c r="C642" s="53" t="str">
        <f t="shared" si="26"/>
        <v/>
      </c>
    </row>
    <row r="643" spans="1:3">
      <c r="A643" s="719">
        <v>1410059733</v>
      </c>
      <c r="B643" s="894">
        <v>0</v>
      </c>
      <c r="C643" s="53" t="str">
        <f t="shared" si="26"/>
        <v/>
      </c>
    </row>
    <row r="644" spans="1:3">
      <c r="A644" s="22">
        <v>1410059741</v>
      </c>
      <c r="B644" s="894">
        <v>0</v>
      </c>
      <c r="C644" s="53" t="str">
        <f t="shared" si="26"/>
        <v/>
      </c>
    </row>
    <row r="645" spans="1:3">
      <c r="A645" s="22">
        <v>1410059742</v>
      </c>
      <c r="B645" s="894">
        <v>0</v>
      </c>
      <c r="C645" s="53" t="str">
        <f t="shared" si="26"/>
        <v/>
      </c>
    </row>
    <row r="646" spans="1:3">
      <c r="A646" s="22">
        <v>1410059743</v>
      </c>
      <c r="B646" s="894">
        <v>0</v>
      </c>
      <c r="C646" s="53" t="str">
        <f t="shared" si="26"/>
        <v/>
      </c>
    </row>
    <row r="647" spans="1:3">
      <c r="A647" s="22">
        <v>1410059745</v>
      </c>
      <c r="B647" s="894">
        <v>0</v>
      </c>
      <c r="C647" s="53" t="str">
        <f t="shared" si="26"/>
        <v/>
      </c>
    </row>
    <row r="648" spans="1:3">
      <c r="A648" s="22">
        <v>1410059746</v>
      </c>
      <c r="B648" s="894">
        <v>0</v>
      </c>
      <c r="C648" s="53" t="str">
        <f t="shared" si="26"/>
        <v/>
      </c>
    </row>
    <row r="649" spans="1:3">
      <c r="A649" s="22">
        <v>1410059748</v>
      </c>
      <c r="B649" s="894">
        <v>0</v>
      </c>
      <c r="C649" s="53" t="str">
        <f t="shared" si="26"/>
        <v/>
      </c>
    </row>
    <row r="650" spans="1:3">
      <c r="A650" s="719">
        <v>1410059800</v>
      </c>
      <c r="B650" s="894">
        <v>-7926464425.4399996</v>
      </c>
      <c r="C650" s="53" t="str">
        <f t="shared" si="26"/>
        <v/>
      </c>
    </row>
    <row r="651" spans="1:3">
      <c r="A651" s="719">
        <v>1410059801</v>
      </c>
      <c r="B651" s="894">
        <v>-491129463980.92999</v>
      </c>
      <c r="C651" s="53" t="str">
        <f t="shared" si="26"/>
        <v/>
      </c>
    </row>
    <row r="652" spans="1:3">
      <c r="A652" s="719">
        <v>1410059802</v>
      </c>
      <c r="B652" s="894">
        <v>615677098596.82996</v>
      </c>
      <c r="C652" s="53" t="str">
        <f t="shared" si="26"/>
        <v/>
      </c>
    </row>
    <row r="653" spans="1:3">
      <c r="A653" s="719">
        <v>1410059803</v>
      </c>
      <c r="B653" s="894">
        <v>-98884907703.809998</v>
      </c>
      <c r="C653" s="53" t="str">
        <f t="shared" si="26"/>
        <v/>
      </c>
    </row>
    <row r="654" spans="1:3">
      <c r="A654" s="719">
        <v>1410059804</v>
      </c>
      <c r="B654" s="894">
        <v>29032746604</v>
      </c>
      <c r="C654" s="53" t="str">
        <f t="shared" si="26"/>
        <v/>
      </c>
    </row>
    <row r="655" spans="1:3">
      <c r="A655" s="719">
        <v>1410059805</v>
      </c>
      <c r="B655" s="894">
        <v>15387366762.860001</v>
      </c>
      <c r="C655" s="53" t="str">
        <f t="shared" ref="C655:C686" si="27">+IF(COUNTIF(A:A,A655)=1,"","Error")</f>
        <v/>
      </c>
    </row>
    <row r="656" spans="1:3">
      <c r="A656" s="719">
        <v>1410059806</v>
      </c>
      <c r="B656" s="894">
        <v>-746049995206.66003</v>
      </c>
      <c r="C656" s="53" t="str">
        <f t="shared" si="27"/>
        <v/>
      </c>
    </row>
    <row r="657" spans="1:3">
      <c r="A657" s="719">
        <v>1410059808</v>
      </c>
      <c r="B657" s="894">
        <v>954229161.00999999</v>
      </c>
      <c r="C657" s="53" t="str">
        <f t="shared" si="27"/>
        <v/>
      </c>
    </row>
    <row r="658" spans="1:3">
      <c r="A658" s="719">
        <v>1410059809</v>
      </c>
      <c r="B658" s="894">
        <v>7248139594.2299995</v>
      </c>
      <c r="C658" s="53" t="str">
        <f t="shared" si="27"/>
        <v/>
      </c>
    </row>
    <row r="659" spans="1:3">
      <c r="A659" s="719">
        <v>1410059810</v>
      </c>
      <c r="B659" s="894">
        <v>412523249963.84998</v>
      </c>
      <c r="C659" s="53" t="str">
        <f t="shared" si="27"/>
        <v/>
      </c>
    </row>
    <row r="660" spans="1:3">
      <c r="A660" s="719">
        <v>1410059811</v>
      </c>
      <c r="B660" s="894">
        <v>-725522571199.28003</v>
      </c>
      <c r="C660" s="53" t="str">
        <f t="shared" si="27"/>
        <v/>
      </c>
    </row>
    <row r="661" spans="1:3">
      <c r="A661" s="719">
        <v>1410059812</v>
      </c>
      <c r="B661" s="894">
        <v>-218174719555</v>
      </c>
      <c r="C661" s="53" t="str">
        <f t="shared" si="27"/>
        <v/>
      </c>
    </row>
    <row r="662" spans="1:3">
      <c r="A662" s="719">
        <v>1410059813</v>
      </c>
      <c r="B662" s="894">
        <v>-21812613989</v>
      </c>
      <c r="C662" s="53" t="str">
        <f t="shared" si="27"/>
        <v/>
      </c>
    </row>
    <row r="663" spans="1:3">
      <c r="A663" s="719">
        <v>1410059814</v>
      </c>
      <c r="B663" s="894">
        <v>-22229877704.5</v>
      </c>
      <c r="C663" s="53" t="str">
        <f t="shared" si="27"/>
        <v/>
      </c>
    </row>
    <row r="664" spans="1:3">
      <c r="A664" s="719">
        <v>1410059815</v>
      </c>
      <c r="B664" s="894">
        <v>297058674724.65002</v>
      </c>
      <c r="C664" s="53" t="str">
        <f t="shared" si="27"/>
        <v/>
      </c>
    </row>
    <row r="665" spans="1:3">
      <c r="A665" s="719">
        <v>1410059817</v>
      </c>
      <c r="B665" s="894">
        <v>16461078323.709999</v>
      </c>
      <c r="C665" s="53" t="str">
        <f t="shared" si="27"/>
        <v/>
      </c>
    </row>
    <row r="666" spans="1:3">
      <c r="A666" s="719">
        <v>1410059818</v>
      </c>
      <c r="B666" s="894">
        <v>-9977041077.1399994</v>
      </c>
      <c r="C666" s="53" t="str">
        <f t="shared" si="27"/>
        <v/>
      </c>
    </row>
    <row r="667" spans="1:3">
      <c r="A667" s="719">
        <v>1410059819</v>
      </c>
      <c r="B667" s="894">
        <v>-3513272997</v>
      </c>
      <c r="C667" s="53" t="str">
        <f t="shared" si="27"/>
        <v/>
      </c>
    </row>
    <row r="668" spans="1:3">
      <c r="A668" s="719">
        <v>1410059820</v>
      </c>
      <c r="B668" s="894">
        <v>0</v>
      </c>
      <c r="C668" s="53" t="str">
        <f t="shared" si="27"/>
        <v/>
      </c>
    </row>
    <row r="669" spans="1:3">
      <c r="A669" s="719">
        <v>1410059821</v>
      </c>
      <c r="B669" s="894">
        <v>-502355508.22000003</v>
      </c>
      <c r="C669" s="53" t="str">
        <f t="shared" si="27"/>
        <v/>
      </c>
    </row>
    <row r="670" spans="1:3">
      <c r="A670" s="719">
        <v>1410059822</v>
      </c>
      <c r="B670" s="894">
        <v>-8707546625.0699997</v>
      </c>
      <c r="C670" s="53" t="str">
        <f t="shared" si="27"/>
        <v/>
      </c>
    </row>
    <row r="671" spans="1:3">
      <c r="A671" s="719">
        <v>1410059823</v>
      </c>
      <c r="B671" s="894">
        <v>-22812386</v>
      </c>
      <c r="C671" s="53" t="str">
        <f t="shared" si="27"/>
        <v/>
      </c>
    </row>
    <row r="672" spans="1:3">
      <c r="A672" s="719">
        <v>1410059824</v>
      </c>
      <c r="B672" s="894">
        <v>-4504727873.1499996</v>
      </c>
      <c r="C672" s="53" t="str">
        <f t="shared" si="27"/>
        <v/>
      </c>
    </row>
    <row r="673" spans="1:3">
      <c r="A673" s="719">
        <v>1410059825</v>
      </c>
      <c r="B673" s="894">
        <v>55439782984.150002</v>
      </c>
      <c r="C673" s="53" t="str">
        <f t="shared" si="27"/>
        <v/>
      </c>
    </row>
    <row r="674" spans="1:3">
      <c r="A674" s="719">
        <v>1410059826</v>
      </c>
      <c r="B674" s="894">
        <v>686912602</v>
      </c>
      <c r="C674" s="53" t="str">
        <f t="shared" si="27"/>
        <v/>
      </c>
    </row>
    <row r="675" spans="1:3">
      <c r="A675" s="719">
        <v>1410059827</v>
      </c>
      <c r="B675" s="894">
        <v>0</v>
      </c>
      <c r="C675" s="53" t="str">
        <f t="shared" si="27"/>
        <v/>
      </c>
    </row>
    <row r="676" spans="1:3">
      <c r="A676" s="719">
        <v>1410059828</v>
      </c>
      <c r="B676" s="894">
        <v>5791334644.9700003</v>
      </c>
      <c r="C676" s="53" t="str">
        <f t="shared" si="27"/>
        <v/>
      </c>
    </row>
    <row r="677" spans="1:3">
      <c r="A677" s="719">
        <v>1410059829</v>
      </c>
      <c r="B677" s="894">
        <v>51443535197</v>
      </c>
      <c r="C677" s="53" t="str">
        <f t="shared" si="27"/>
        <v/>
      </c>
    </row>
    <row r="678" spans="1:3">
      <c r="A678" s="719">
        <v>1410059830</v>
      </c>
      <c r="B678" s="894">
        <v>22812386</v>
      </c>
      <c r="C678" s="53" t="str">
        <f t="shared" si="27"/>
        <v/>
      </c>
    </row>
    <row r="679" spans="1:3">
      <c r="A679" s="719">
        <v>1410059831</v>
      </c>
      <c r="B679" s="894">
        <v>7096059038.1499996</v>
      </c>
      <c r="C679" s="53" t="str">
        <f t="shared" si="27"/>
        <v/>
      </c>
    </row>
    <row r="680" spans="1:3">
      <c r="A680" s="719">
        <v>1410059832</v>
      </c>
      <c r="B680" s="894">
        <v>-9176012035.8999996</v>
      </c>
      <c r="C680" s="53" t="str">
        <f t="shared" si="27"/>
        <v/>
      </c>
    </row>
    <row r="681" spans="1:3">
      <c r="A681" s="719">
        <v>1410059833</v>
      </c>
      <c r="B681" s="894">
        <v>305914137</v>
      </c>
      <c r="C681" s="53" t="str">
        <f t="shared" si="27"/>
        <v/>
      </c>
    </row>
    <row r="682" spans="1:3">
      <c r="A682" s="719">
        <v>1410059900</v>
      </c>
      <c r="B682" s="894">
        <v>-55558180650.07</v>
      </c>
      <c r="C682" s="53" t="str">
        <f t="shared" si="27"/>
        <v/>
      </c>
    </row>
    <row r="683" spans="1:3">
      <c r="A683" s="719">
        <v>1410059901</v>
      </c>
      <c r="B683" s="894">
        <v>4977161706.6400003</v>
      </c>
      <c r="C683" s="53" t="str">
        <f t="shared" si="27"/>
        <v/>
      </c>
    </row>
    <row r="684" spans="1:3">
      <c r="A684" s="719">
        <v>1410059902</v>
      </c>
      <c r="B684" s="894">
        <v>9593430848.9400005</v>
      </c>
      <c r="C684" s="53" t="str">
        <f t="shared" si="27"/>
        <v/>
      </c>
    </row>
    <row r="685" spans="1:3">
      <c r="A685" s="717">
        <v>1410059903</v>
      </c>
      <c r="B685" s="894">
        <v>101474640.95999999</v>
      </c>
      <c r="C685" s="53" t="str">
        <f t="shared" si="27"/>
        <v/>
      </c>
    </row>
    <row r="686" spans="1:3">
      <c r="A686" s="719">
        <v>1410059904</v>
      </c>
      <c r="B686" s="894">
        <v>16297726485.23</v>
      </c>
      <c r="C686" s="53" t="str">
        <f t="shared" si="27"/>
        <v/>
      </c>
    </row>
    <row r="687" spans="1:3">
      <c r="A687" s="719">
        <v>1410059905</v>
      </c>
      <c r="B687" s="894">
        <v>1156076766.5599999</v>
      </c>
      <c r="C687" s="53" t="str">
        <f t="shared" ref="C687:C718" si="28">+IF(COUNTIF(A:A,A687)=1,"","Error")</f>
        <v/>
      </c>
    </row>
    <row r="688" spans="1:3">
      <c r="A688" s="719">
        <v>1410059907</v>
      </c>
      <c r="B688" s="894">
        <v>49579359331.5</v>
      </c>
      <c r="C688" s="53" t="str">
        <f t="shared" si="28"/>
        <v/>
      </c>
    </row>
    <row r="689" spans="1:3">
      <c r="A689" s="719">
        <v>1410059908</v>
      </c>
      <c r="B689" s="894">
        <v>-45280325367.190002</v>
      </c>
      <c r="C689" s="53" t="str">
        <f t="shared" si="28"/>
        <v/>
      </c>
    </row>
    <row r="690" spans="1:3">
      <c r="A690" s="719">
        <v>1410059909</v>
      </c>
      <c r="B690" s="894">
        <v>-13057087026.200001</v>
      </c>
      <c r="C690" s="53" t="str">
        <f t="shared" si="28"/>
        <v/>
      </c>
    </row>
    <row r="691" spans="1:3">
      <c r="A691" s="717">
        <v>1410059910</v>
      </c>
      <c r="B691" s="894">
        <v>-101474640.95999999</v>
      </c>
      <c r="C691" s="53" t="str">
        <f t="shared" si="28"/>
        <v/>
      </c>
    </row>
    <row r="692" spans="1:3">
      <c r="A692" s="719">
        <v>1410059911</v>
      </c>
      <c r="B692" s="894">
        <v>-46785214898.25</v>
      </c>
      <c r="C692" s="53" t="str">
        <f t="shared" si="28"/>
        <v/>
      </c>
    </row>
    <row r="693" spans="1:3">
      <c r="A693" s="719">
        <v>1410059912</v>
      </c>
      <c r="B693" s="894">
        <v>-1156076769.3900001</v>
      </c>
      <c r="C693" s="53" t="str">
        <f t="shared" si="28"/>
        <v/>
      </c>
    </row>
    <row r="694" spans="1:3">
      <c r="A694" s="719">
        <v>1410059913</v>
      </c>
      <c r="B694" s="894">
        <v>0</v>
      </c>
      <c r="C694" s="53" t="str">
        <f t="shared" si="28"/>
        <v/>
      </c>
    </row>
    <row r="695" spans="1:3">
      <c r="A695" s="719">
        <v>1410059914</v>
      </c>
      <c r="B695" s="894">
        <v>-4691304419.1700001</v>
      </c>
      <c r="C695" s="53" t="str">
        <f t="shared" si="28"/>
        <v/>
      </c>
    </row>
    <row r="696" spans="1:3">
      <c r="A696" s="719">
        <v>1410059915</v>
      </c>
      <c r="B696" s="894">
        <v>2048400765.3</v>
      </c>
      <c r="C696" s="53" t="str">
        <f t="shared" si="28"/>
        <v/>
      </c>
    </row>
    <row r="697" spans="1:3">
      <c r="A697" s="719">
        <v>1410101892</v>
      </c>
      <c r="B697" s="894">
        <v>73057920000</v>
      </c>
      <c r="C697" s="53" t="str">
        <f t="shared" si="28"/>
        <v/>
      </c>
    </row>
    <row r="698" spans="1:3">
      <c r="A698" s="719">
        <v>1410107150</v>
      </c>
      <c r="B698" s="894">
        <v>0</v>
      </c>
      <c r="C698" s="53" t="str">
        <f t="shared" si="28"/>
        <v/>
      </c>
    </row>
    <row r="699" spans="1:3">
      <c r="A699" s="719">
        <v>1410107200</v>
      </c>
      <c r="B699" s="894">
        <v>0</v>
      </c>
      <c r="C699" s="53" t="str">
        <f t="shared" si="28"/>
        <v/>
      </c>
    </row>
    <row r="700" spans="1:3">
      <c r="A700" s="719">
        <v>1410107201</v>
      </c>
      <c r="B700" s="894">
        <v>57030758.649999991</v>
      </c>
      <c r="C700" s="53" t="str">
        <f t="shared" si="28"/>
        <v/>
      </c>
    </row>
    <row r="701" spans="1:3">
      <c r="A701" s="719">
        <v>1410109001</v>
      </c>
      <c r="B701" s="894">
        <v>623540318326.89001</v>
      </c>
      <c r="C701" s="53" t="str">
        <f t="shared" si="28"/>
        <v/>
      </c>
    </row>
    <row r="702" spans="1:3">
      <c r="A702" s="719">
        <v>1410109002</v>
      </c>
      <c r="B702" s="894">
        <v>31279642022.48</v>
      </c>
      <c r="C702" s="53" t="str">
        <f t="shared" si="28"/>
        <v/>
      </c>
    </row>
    <row r="703" spans="1:3">
      <c r="A703" s="719">
        <v>1410109006</v>
      </c>
      <c r="B703" s="894">
        <v>1258747995424.01</v>
      </c>
      <c r="C703" s="53" t="str">
        <f t="shared" si="28"/>
        <v/>
      </c>
    </row>
    <row r="704" spans="1:3">
      <c r="A704" s="719">
        <v>1410109007</v>
      </c>
      <c r="B704" s="894">
        <v>28131646599.43</v>
      </c>
      <c r="C704" s="53" t="str">
        <f t="shared" si="28"/>
        <v/>
      </c>
    </row>
    <row r="705" spans="1:3">
      <c r="A705" s="719">
        <v>1410109020</v>
      </c>
      <c r="B705" s="894">
        <v>8621658520.7199993</v>
      </c>
      <c r="C705" s="53" t="str">
        <f t="shared" si="28"/>
        <v/>
      </c>
    </row>
    <row r="706" spans="1:3">
      <c r="A706" s="719">
        <v>1410109021</v>
      </c>
      <c r="B706" s="894">
        <v>16292563205.290001</v>
      </c>
      <c r="C706" s="53" t="str">
        <f t="shared" si="28"/>
        <v/>
      </c>
    </row>
    <row r="707" spans="1:3">
      <c r="A707" s="719">
        <v>1410109034</v>
      </c>
      <c r="B707" s="894">
        <v>2033171004.48</v>
      </c>
      <c r="C707" s="53" t="str">
        <f t="shared" si="28"/>
        <v/>
      </c>
    </row>
    <row r="708" spans="1:3">
      <c r="A708" s="719">
        <v>1410109201</v>
      </c>
      <c r="B708" s="894">
        <v>3611406941.1100001</v>
      </c>
      <c r="C708" s="53" t="str">
        <f t="shared" si="28"/>
        <v/>
      </c>
    </row>
    <row r="709" spans="1:3">
      <c r="A709" s="719">
        <v>1410109202</v>
      </c>
      <c r="B709" s="894">
        <v>1487068672.3199999</v>
      </c>
      <c r="C709" s="53" t="str">
        <f t="shared" si="28"/>
        <v/>
      </c>
    </row>
    <row r="710" spans="1:3">
      <c r="A710" s="719">
        <v>1410109203</v>
      </c>
      <c r="B710" s="894">
        <v>3162601769.9499998</v>
      </c>
      <c r="C710" s="53" t="str">
        <f t="shared" si="28"/>
        <v/>
      </c>
    </row>
    <row r="711" spans="1:3">
      <c r="A711" s="717">
        <v>1410109204</v>
      </c>
      <c r="B711" s="894">
        <v>37227281.310000002</v>
      </c>
      <c r="C711" s="53" t="str">
        <f t="shared" si="28"/>
        <v/>
      </c>
    </row>
    <row r="712" spans="1:3">
      <c r="A712" s="719">
        <v>1410109206</v>
      </c>
      <c r="B712" s="894">
        <v>27109769283.639999</v>
      </c>
      <c r="C712" s="53" t="str">
        <f t="shared" si="28"/>
        <v/>
      </c>
    </row>
    <row r="713" spans="1:3">
      <c r="A713" s="719">
        <v>1410109207</v>
      </c>
      <c r="B713" s="894">
        <v>773441719.67999995</v>
      </c>
      <c r="C713" s="53" t="str">
        <f t="shared" si="28"/>
        <v/>
      </c>
    </row>
    <row r="714" spans="1:3">
      <c r="A714" s="719">
        <v>1410109208</v>
      </c>
      <c r="B714" s="894">
        <v>18182823724.799999</v>
      </c>
      <c r="C714" s="53" t="str">
        <f t="shared" si="28"/>
        <v/>
      </c>
    </row>
    <row r="715" spans="1:3">
      <c r="A715" s="22">
        <v>1410109231</v>
      </c>
      <c r="B715" s="894">
        <v>0</v>
      </c>
      <c r="C715" s="53" t="str">
        <f t="shared" si="28"/>
        <v/>
      </c>
    </row>
    <row r="716" spans="1:3">
      <c r="A716" s="719">
        <v>1410109404</v>
      </c>
      <c r="B716" s="894">
        <v>2528792511</v>
      </c>
      <c r="C716" s="53" t="str">
        <f t="shared" si="28"/>
        <v/>
      </c>
    </row>
    <row r="717" spans="1:3">
      <c r="A717" s="719">
        <v>1410109405</v>
      </c>
      <c r="B717" s="894">
        <v>14522172654</v>
      </c>
      <c r="C717" s="53" t="str">
        <f t="shared" si="28"/>
        <v/>
      </c>
    </row>
    <row r="718" spans="1:3">
      <c r="A718" s="719">
        <v>1410109406</v>
      </c>
      <c r="B718" s="894">
        <v>42240724</v>
      </c>
      <c r="C718" s="53" t="str">
        <f t="shared" si="28"/>
        <v/>
      </c>
    </row>
    <row r="719" spans="1:3">
      <c r="A719" s="719">
        <v>1410109409</v>
      </c>
      <c r="B719" s="894">
        <v>-396196885</v>
      </c>
      <c r="C719" s="53" t="str">
        <f t="shared" ref="C719:C748" si="29">+IF(COUNTIF(A:A,A719)=1,"","Error")</f>
        <v/>
      </c>
    </row>
    <row r="720" spans="1:3">
      <c r="A720" s="719">
        <v>1410109410</v>
      </c>
      <c r="B720" s="894">
        <v>-956452</v>
      </c>
      <c r="C720" s="53" t="str">
        <f t="shared" si="29"/>
        <v/>
      </c>
    </row>
    <row r="721" spans="1:3">
      <c r="A721" s="719">
        <v>1410109413</v>
      </c>
      <c r="B721" s="894">
        <v>230028173</v>
      </c>
      <c r="C721" s="53" t="str">
        <f t="shared" si="29"/>
        <v/>
      </c>
    </row>
    <row r="722" spans="1:3">
      <c r="A722" s="719">
        <v>1410109414</v>
      </c>
      <c r="B722" s="894">
        <v>956452</v>
      </c>
      <c r="C722" s="53" t="str">
        <f t="shared" si="29"/>
        <v/>
      </c>
    </row>
    <row r="723" spans="1:3">
      <c r="A723" s="719">
        <v>1410109418</v>
      </c>
      <c r="B723" s="894">
        <v>0</v>
      </c>
      <c r="C723" s="53" t="str">
        <f t="shared" si="29"/>
        <v/>
      </c>
    </row>
    <row r="724" spans="1:3">
      <c r="A724" s="719">
        <v>1410109484</v>
      </c>
      <c r="B724" s="894">
        <v>0</v>
      </c>
      <c r="C724" s="53" t="str">
        <f t="shared" si="29"/>
        <v/>
      </c>
    </row>
    <row r="725" spans="1:3">
      <c r="A725" s="717">
        <v>1410109508</v>
      </c>
      <c r="B725" s="894">
        <v>0</v>
      </c>
      <c r="C725" s="53" t="str">
        <f t="shared" si="29"/>
        <v/>
      </c>
    </row>
    <row r="726" spans="1:3">
      <c r="A726" s="717">
        <v>1410109509</v>
      </c>
      <c r="B726" s="894">
        <v>0</v>
      </c>
      <c r="C726" s="53" t="str">
        <f t="shared" si="29"/>
        <v/>
      </c>
    </row>
    <row r="727" spans="1:3">
      <c r="A727" s="719">
        <v>1410109542</v>
      </c>
      <c r="B727" s="894">
        <v>2207604</v>
      </c>
      <c r="C727" s="53" t="str">
        <f t="shared" si="29"/>
        <v/>
      </c>
    </row>
    <row r="728" spans="1:3">
      <c r="A728" s="719">
        <v>1410109601</v>
      </c>
      <c r="B728" s="894">
        <v>21778448125.459999</v>
      </c>
      <c r="C728" s="53" t="str">
        <f t="shared" si="29"/>
        <v/>
      </c>
    </row>
    <row r="729" spans="1:3">
      <c r="A729" s="719">
        <v>1410109602</v>
      </c>
      <c r="B729" s="894">
        <v>6509224911.1899996</v>
      </c>
      <c r="C729" s="53" t="str">
        <f t="shared" si="29"/>
        <v/>
      </c>
    </row>
    <row r="730" spans="1:3">
      <c r="A730" s="719">
        <v>1410109603</v>
      </c>
      <c r="B730" s="894">
        <v>3149989587.1100001</v>
      </c>
      <c r="C730" s="53" t="str">
        <f t="shared" si="29"/>
        <v/>
      </c>
    </row>
    <row r="731" spans="1:3">
      <c r="A731" s="717">
        <v>1410109604</v>
      </c>
      <c r="B731" s="894">
        <v>35469169.899999999</v>
      </c>
      <c r="C731" s="53" t="str">
        <f t="shared" si="29"/>
        <v/>
      </c>
    </row>
    <row r="732" spans="1:3">
      <c r="A732" s="719">
        <v>1410109606</v>
      </c>
      <c r="B732" s="894">
        <v>1427871.23</v>
      </c>
      <c r="C732" s="53" t="str">
        <f t="shared" si="29"/>
        <v/>
      </c>
    </row>
    <row r="733" spans="1:3">
      <c r="A733" s="719">
        <v>1410109701</v>
      </c>
      <c r="B733" s="894">
        <v>99721709904.75</v>
      </c>
      <c r="C733" s="53" t="str">
        <f t="shared" si="29"/>
        <v/>
      </c>
    </row>
    <row r="734" spans="1:3">
      <c r="A734" s="719">
        <v>1410109702</v>
      </c>
      <c r="B734" s="894">
        <v>60736506813.410004</v>
      </c>
      <c r="C734" s="53" t="str">
        <f t="shared" si="29"/>
        <v/>
      </c>
    </row>
    <row r="735" spans="1:3">
      <c r="A735" s="719">
        <v>1410109703</v>
      </c>
      <c r="B735" s="894">
        <v>92854720</v>
      </c>
      <c r="C735" s="53" t="str">
        <f t="shared" si="29"/>
        <v/>
      </c>
    </row>
    <row r="736" spans="1:3">
      <c r="A736" s="719">
        <v>1410109704</v>
      </c>
      <c r="B736" s="894">
        <v>2067457846.28</v>
      </c>
      <c r="C736" s="53" t="str">
        <f t="shared" si="29"/>
        <v/>
      </c>
    </row>
    <row r="737" spans="1:3">
      <c r="A737" s="719">
        <v>1410109705</v>
      </c>
      <c r="B737" s="894">
        <v>280563882944.14001</v>
      </c>
      <c r="C737" s="53" t="str">
        <f t="shared" si="29"/>
        <v/>
      </c>
    </row>
    <row r="738" spans="1:3">
      <c r="A738" s="719">
        <v>1410109706</v>
      </c>
      <c r="B738" s="894">
        <v>154795107</v>
      </c>
      <c r="C738" s="53" t="str">
        <f t="shared" si="29"/>
        <v/>
      </c>
    </row>
    <row r="739" spans="1:3">
      <c r="A739" s="719">
        <v>1410109707</v>
      </c>
      <c r="B739" s="894">
        <v>3629491818</v>
      </c>
      <c r="C739" s="53" t="str">
        <f t="shared" si="29"/>
        <v/>
      </c>
    </row>
    <row r="740" spans="1:3">
      <c r="A740" s="719">
        <v>1410109715</v>
      </c>
      <c r="B740" s="894">
        <v>1476007764</v>
      </c>
      <c r="C740" s="53" t="str">
        <f t="shared" si="29"/>
        <v/>
      </c>
    </row>
    <row r="741" spans="1:3">
      <c r="A741" s="719">
        <v>1410109720</v>
      </c>
      <c r="B741" s="894">
        <v>286281514</v>
      </c>
      <c r="C741" s="53" t="str">
        <f t="shared" si="29"/>
        <v/>
      </c>
    </row>
    <row r="742" spans="1:3">
      <c r="A742" s="719">
        <v>1410109721</v>
      </c>
      <c r="B742" s="894">
        <v>8074395</v>
      </c>
      <c r="C742" s="53" t="str">
        <f t="shared" si="29"/>
        <v/>
      </c>
    </row>
    <row r="743" spans="1:3">
      <c r="A743" s="719">
        <v>1410109722</v>
      </c>
      <c r="B743" s="894">
        <v>287743206</v>
      </c>
      <c r="C743" s="53" t="str">
        <f t="shared" si="29"/>
        <v/>
      </c>
    </row>
    <row r="744" spans="1:3">
      <c r="A744" s="719">
        <v>1410109723</v>
      </c>
      <c r="B744" s="894">
        <v>152967620</v>
      </c>
      <c r="C744" s="53" t="str">
        <f t="shared" si="29"/>
        <v/>
      </c>
    </row>
    <row r="745" spans="1:3">
      <c r="A745" s="719">
        <v>1410109724</v>
      </c>
      <c r="B745" s="894">
        <v>6287303</v>
      </c>
      <c r="C745" s="53" t="str">
        <f t="shared" si="29"/>
        <v/>
      </c>
    </row>
    <row r="746" spans="1:3">
      <c r="A746" s="719">
        <v>1410109725</v>
      </c>
      <c r="B746" s="894">
        <v>130252003332.99998</v>
      </c>
      <c r="C746" s="53" t="str">
        <f t="shared" si="29"/>
        <v/>
      </c>
    </row>
    <row r="747" spans="1:3">
      <c r="A747" s="719">
        <v>1410109727</v>
      </c>
      <c r="B747" s="894">
        <v>1816622</v>
      </c>
      <c r="C747" s="53" t="str">
        <f t="shared" si="29"/>
        <v/>
      </c>
    </row>
    <row r="748" spans="1:3">
      <c r="A748" s="22">
        <v>1410109741</v>
      </c>
      <c r="B748" s="894">
        <v>0</v>
      </c>
      <c r="C748" s="53" t="str">
        <f t="shared" si="29"/>
        <v/>
      </c>
    </row>
    <row r="749" spans="1:3">
      <c r="A749" s="22">
        <v>1410109742</v>
      </c>
      <c r="B749" s="894">
        <v>0</v>
      </c>
    </row>
    <row r="750" spans="1:3">
      <c r="A750" s="719">
        <v>1410109743</v>
      </c>
      <c r="B750" s="894">
        <v>0</v>
      </c>
      <c r="C750" s="53" t="str">
        <f>+IF(COUNTIF(A:A,A750)=1,"","Error")</f>
        <v/>
      </c>
    </row>
    <row r="751" spans="1:3">
      <c r="A751" s="22">
        <v>1410109745</v>
      </c>
      <c r="B751" s="894">
        <v>0</v>
      </c>
      <c r="C751" s="53" t="str">
        <f>+IF(COUNTIF(A:A,A751)=1,"","Error")</f>
        <v/>
      </c>
    </row>
    <row r="752" spans="1:3">
      <c r="A752" s="22">
        <v>1410109746</v>
      </c>
      <c r="B752" s="894">
        <v>0</v>
      </c>
    </row>
    <row r="753" spans="1:3">
      <c r="A753" s="719">
        <v>1410109748</v>
      </c>
      <c r="B753" s="894">
        <v>0</v>
      </c>
      <c r="C753" s="53" t="str">
        <f t="shared" ref="C753:C777" si="30">+IF(COUNTIF(A:A,A753)=1,"","Error")</f>
        <v/>
      </c>
    </row>
    <row r="754" spans="1:3">
      <c r="A754" s="719">
        <v>1410109800</v>
      </c>
      <c r="B754" s="894">
        <v>-3989735435.6199999</v>
      </c>
      <c r="C754" s="53" t="str">
        <f t="shared" si="30"/>
        <v/>
      </c>
    </row>
    <row r="755" spans="1:3">
      <c r="A755" s="719">
        <v>1410109801</v>
      </c>
      <c r="B755" s="894">
        <v>2405787233.3699999</v>
      </c>
      <c r="C755" s="53" t="str">
        <f t="shared" si="30"/>
        <v/>
      </c>
    </row>
    <row r="756" spans="1:3">
      <c r="A756" s="719">
        <v>1410109802</v>
      </c>
      <c r="B756" s="894">
        <v>97403282001.399994</v>
      </c>
      <c r="C756" s="53" t="str">
        <f t="shared" si="30"/>
        <v/>
      </c>
    </row>
    <row r="757" spans="1:3">
      <c r="A757" s="719">
        <v>1410109803</v>
      </c>
      <c r="B757" s="894">
        <v>9735155874.8099995</v>
      </c>
      <c r="C757" s="53" t="str">
        <f t="shared" si="30"/>
        <v/>
      </c>
    </row>
    <row r="758" spans="1:3">
      <c r="A758" s="717">
        <v>1410109804</v>
      </c>
      <c r="B758" s="894">
        <v>775165504</v>
      </c>
      <c r="C758" s="53" t="str">
        <f t="shared" si="30"/>
        <v/>
      </c>
    </row>
    <row r="759" spans="1:3">
      <c r="A759" s="22">
        <v>1410109805</v>
      </c>
      <c r="B759" s="894">
        <v>0</v>
      </c>
      <c r="C759" s="53" t="str">
        <f t="shared" si="30"/>
        <v/>
      </c>
    </row>
    <row r="760" spans="1:3">
      <c r="A760" s="719">
        <v>1410109806</v>
      </c>
      <c r="B760" s="894">
        <v>237373648063.89001</v>
      </c>
      <c r="C760" s="53" t="str">
        <f t="shared" si="30"/>
        <v/>
      </c>
    </row>
    <row r="761" spans="1:3">
      <c r="A761" s="719">
        <v>1410109808</v>
      </c>
      <c r="B761" s="894">
        <v>-8300376709.6300001</v>
      </c>
      <c r="C761" s="53" t="str">
        <f t="shared" si="30"/>
        <v/>
      </c>
    </row>
    <row r="762" spans="1:3">
      <c r="A762" s="719">
        <v>1410109809</v>
      </c>
      <c r="B762" s="894">
        <v>1870588745.0899999</v>
      </c>
      <c r="C762" s="53" t="str">
        <f t="shared" si="30"/>
        <v/>
      </c>
    </row>
    <row r="763" spans="1:3">
      <c r="A763" s="719">
        <v>1410109810</v>
      </c>
      <c r="B763" s="894">
        <v>32060168047.84</v>
      </c>
      <c r="C763" s="53" t="str">
        <f t="shared" si="30"/>
        <v/>
      </c>
    </row>
    <row r="764" spans="1:3">
      <c r="A764" s="719">
        <v>1410109811</v>
      </c>
      <c r="B764" s="894">
        <v>-226641367351.20001</v>
      </c>
      <c r="C764" s="53" t="str">
        <f t="shared" si="30"/>
        <v/>
      </c>
    </row>
    <row r="765" spans="1:3">
      <c r="A765" s="719">
        <v>1410109812</v>
      </c>
      <c r="B765" s="894">
        <v>79847971638</v>
      </c>
      <c r="C765" s="53" t="str">
        <f t="shared" si="30"/>
        <v/>
      </c>
    </row>
    <row r="766" spans="1:3">
      <c r="A766" s="719">
        <v>1410109813</v>
      </c>
      <c r="B766" s="894">
        <v>-6875416309</v>
      </c>
      <c r="C766" s="53" t="str">
        <f t="shared" si="30"/>
        <v/>
      </c>
    </row>
    <row r="767" spans="1:3">
      <c r="A767" s="719">
        <v>1410109814</v>
      </c>
      <c r="B767" s="894">
        <v>3440628261.6399999</v>
      </c>
      <c r="C767" s="53" t="str">
        <f t="shared" si="30"/>
        <v/>
      </c>
    </row>
    <row r="768" spans="1:3">
      <c r="A768" s="719">
        <v>1410109815</v>
      </c>
      <c r="B768" s="894">
        <v>23471170677.139999</v>
      </c>
      <c r="C768" s="53" t="str">
        <f t="shared" si="30"/>
        <v/>
      </c>
    </row>
    <row r="769" spans="1:3">
      <c r="A769" s="719">
        <v>1410109817</v>
      </c>
      <c r="B769" s="894">
        <v>1198562435.2</v>
      </c>
      <c r="C769" s="53" t="str">
        <f t="shared" si="30"/>
        <v/>
      </c>
    </row>
    <row r="770" spans="1:3">
      <c r="A770" s="719">
        <v>1410109818</v>
      </c>
      <c r="B770" s="894">
        <v>-19157643652.75</v>
      </c>
      <c r="C770" s="53" t="str">
        <f t="shared" si="30"/>
        <v/>
      </c>
    </row>
    <row r="771" spans="1:3">
      <c r="A771" s="719">
        <v>1410109819</v>
      </c>
      <c r="B771" s="894">
        <v>-2075375693</v>
      </c>
      <c r="C771" s="53" t="str">
        <f t="shared" si="30"/>
        <v/>
      </c>
    </row>
    <row r="772" spans="1:3">
      <c r="A772" s="719">
        <v>1410109820</v>
      </c>
      <c r="B772" s="894">
        <v>0</v>
      </c>
      <c r="C772" s="53" t="str">
        <f t="shared" si="30"/>
        <v/>
      </c>
    </row>
    <row r="773" spans="1:3">
      <c r="A773" s="719">
        <v>1410109821</v>
      </c>
      <c r="B773" s="894">
        <v>710802562.25</v>
      </c>
      <c r="C773" s="53" t="str">
        <f t="shared" si="30"/>
        <v/>
      </c>
    </row>
    <row r="774" spans="1:3">
      <c r="A774" s="719">
        <v>1410109822</v>
      </c>
      <c r="B774" s="894">
        <v>-46444551603.529999</v>
      </c>
      <c r="C774" s="53" t="str">
        <f t="shared" si="30"/>
        <v/>
      </c>
    </row>
    <row r="775" spans="1:3">
      <c r="A775" s="719">
        <v>1410109823</v>
      </c>
      <c r="B775" s="894">
        <v>-154795107</v>
      </c>
      <c r="C775" s="53" t="str">
        <f t="shared" si="30"/>
        <v/>
      </c>
    </row>
    <row r="776" spans="1:3">
      <c r="A776" s="719">
        <v>1410109824</v>
      </c>
      <c r="B776" s="894">
        <v>-543470475</v>
      </c>
      <c r="C776" s="53" t="str">
        <f t="shared" si="30"/>
        <v/>
      </c>
    </row>
    <row r="777" spans="1:3">
      <c r="A777" s="719">
        <v>1410109825</v>
      </c>
      <c r="B777" s="894">
        <v>4374352784</v>
      </c>
      <c r="C777" s="53" t="str">
        <f t="shared" si="30"/>
        <v/>
      </c>
    </row>
    <row r="778" spans="1:3">
      <c r="A778" s="719">
        <v>1410109826</v>
      </c>
      <c r="B778" s="894">
        <v>2339055461</v>
      </c>
    </row>
    <row r="779" spans="1:3">
      <c r="A779" s="1042">
        <v>1410109827</v>
      </c>
      <c r="B779" s="894">
        <v>0</v>
      </c>
      <c r="C779" s="53" t="str">
        <f t="shared" ref="C779:C810" si="31">+IF(COUNTIF(A:A,A779)=1,"","Error")</f>
        <v/>
      </c>
    </row>
    <row r="780" spans="1:3">
      <c r="A780" s="717">
        <v>1410109828</v>
      </c>
      <c r="B780" s="894">
        <v>1418518689.03</v>
      </c>
      <c r="C780" s="53" t="str">
        <f t="shared" si="31"/>
        <v/>
      </c>
    </row>
    <row r="781" spans="1:3">
      <c r="A781" s="719">
        <v>1410109829</v>
      </c>
      <c r="B781" s="894">
        <v>1544781178</v>
      </c>
      <c r="C781" s="53" t="str">
        <f t="shared" si="31"/>
        <v/>
      </c>
    </row>
    <row r="782" spans="1:3">
      <c r="A782" s="717">
        <v>1410109830</v>
      </c>
      <c r="B782" s="894">
        <v>154795107</v>
      </c>
      <c r="C782" s="53" t="str">
        <f t="shared" si="31"/>
        <v/>
      </c>
    </row>
    <row r="783" spans="1:3">
      <c r="A783" s="719">
        <v>1410109831</v>
      </c>
      <c r="B783" s="894">
        <v>452240936</v>
      </c>
      <c r="C783" s="53" t="str">
        <f t="shared" si="31"/>
        <v/>
      </c>
    </row>
    <row r="784" spans="1:3">
      <c r="A784" s="719">
        <v>1410109832</v>
      </c>
      <c r="B784" s="894">
        <v>4153489554.1199999</v>
      </c>
      <c r="C784" s="53" t="str">
        <f t="shared" si="31"/>
        <v/>
      </c>
    </row>
    <row r="785" spans="1:3">
      <c r="A785" s="729">
        <v>1410109842</v>
      </c>
      <c r="B785" s="894">
        <v>0</v>
      </c>
      <c r="C785" s="53" t="str">
        <f t="shared" si="31"/>
        <v/>
      </c>
    </row>
    <row r="786" spans="1:3">
      <c r="A786" s="719">
        <v>1410109900</v>
      </c>
      <c r="B786" s="894">
        <v>153299805.09</v>
      </c>
      <c r="C786" s="53" t="str">
        <f t="shared" si="31"/>
        <v/>
      </c>
    </row>
    <row r="787" spans="1:3">
      <c r="A787" s="719">
        <v>1410109901</v>
      </c>
      <c r="B787" s="894">
        <v>2023606149.1900001</v>
      </c>
      <c r="C787" s="53" t="str">
        <f t="shared" si="31"/>
        <v/>
      </c>
    </row>
    <row r="788" spans="1:3">
      <c r="A788" s="719">
        <v>1410109902</v>
      </c>
      <c r="B788" s="894">
        <v>243810998.06</v>
      </c>
      <c r="C788" s="53" t="str">
        <f t="shared" si="31"/>
        <v/>
      </c>
    </row>
    <row r="789" spans="1:3">
      <c r="A789" s="719">
        <v>1410109903</v>
      </c>
      <c r="B789" s="894">
        <v>-1683454262.1099999</v>
      </c>
      <c r="C789" s="53" t="str">
        <f t="shared" si="31"/>
        <v/>
      </c>
    </row>
    <row r="790" spans="1:3">
      <c r="A790" s="729">
        <v>1410109904</v>
      </c>
      <c r="B790" s="894">
        <v>-37227281.310000002</v>
      </c>
      <c r="C790" s="53" t="str">
        <f t="shared" si="31"/>
        <v/>
      </c>
    </row>
    <row r="791" spans="1:3">
      <c r="A791" s="719">
        <v>1410109906</v>
      </c>
      <c r="B791" s="894">
        <v>3125708046.3699999</v>
      </c>
      <c r="C791" s="53" t="str">
        <f t="shared" si="31"/>
        <v/>
      </c>
    </row>
    <row r="792" spans="1:3">
      <c r="A792" s="719">
        <v>1410109907</v>
      </c>
      <c r="B792" s="894">
        <v>88805447957.839996</v>
      </c>
      <c r="C792" s="53" t="str">
        <f t="shared" si="31"/>
        <v/>
      </c>
    </row>
    <row r="793" spans="1:3">
      <c r="A793" s="719">
        <v>1410109908</v>
      </c>
      <c r="B793" s="894">
        <v>0</v>
      </c>
      <c r="C793" s="53" t="str">
        <f t="shared" si="31"/>
        <v/>
      </c>
    </row>
    <row r="794" spans="1:3">
      <c r="A794" s="22">
        <v>1410109909</v>
      </c>
      <c r="B794" s="894">
        <v>0</v>
      </c>
      <c r="C794" s="53" t="str">
        <f t="shared" si="31"/>
        <v/>
      </c>
    </row>
    <row r="795" spans="1:3">
      <c r="A795" s="719">
        <v>1410109910</v>
      </c>
      <c r="B795" s="894">
        <v>-17002657324.799999</v>
      </c>
      <c r="C795" s="53" t="str">
        <f t="shared" si="31"/>
        <v/>
      </c>
    </row>
    <row r="796" spans="1:3">
      <c r="A796" s="719">
        <v>1410157150</v>
      </c>
      <c r="B796" s="894">
        <v>0</v>
      </c>
      <c r="C796" s="53" t="str">
        <f t="shared" si="31"/>
        <v/>
      </c>
    </row>
    <row r="797" spans="1:3">
      <c r="A797" s="719">
        <v>1410157200</v>
      </c>
      <c r="B797" s="894">
        <v>0</v>
      </c>
      <c r="C797" s="53" t="str">
        <f t="shared" si="31"/>
        <v/>
      </c>
    </row>
    <row r="798" spans="1:3">
      <c r="A798" s="719">
        <v>1410157201</v>
      </c>
      <c r="B798" s="894">
        <v>4594773.0599999987</v>
      </c>
      <c r="C798" s="53" t="str">
        <f t="shared" si="31"/>
        <v/>
      </c>
    </row>
    <row r="799" spans="1:3">
      <c r="A799" s="719">
        <v>1410159001</v>
      </c>
      <c r="B799" s="894">
        <v>278221472360.82001</v>
      </c>
      <c r="C799" s="53" t="str">
        <f t="shared" si="31"/>
        <v/>
      </c>
    </row>
    <row r="800" spans="1:3">
      <c r="A800" s="719">
        <v>1410159002</v>
      </c>
      <c r="B800" s="894">
        <v>46304719552.010002</v>
      </c>
      <c r="C800" s="53" t="str">
        <f t="shared" si="31"/>
        <v/>
      </c>
    </row>
    <row r="801" spans="1:3">
      <c r="A801" s="719">
        <v>1410159004</v>
      </c>
      <c r="B801" s="894">
        <v>1201701647007.72</v>
      </c>
      <c r="C801" s="53" t="str">
        <f t="shared" si="31"/>
        <v/>
      </c>
    </row>
    <row r="802" spans="1:3">
      <c r="A802" s="719">
        <v>1410159005</v>
      </c>
      <c r="B802" s="894">
        <v>41473200716.690002</v>
      </c>
      <c r="C802" s="53" t="str">
        <f t="shared" si="31"/>
        <v/>
      </c>
    </row>
    <row r="803" spans="1:3">
      <c r="A803" s="719">
        <v>1410159020</v>
      </c>
      <c r="B803" s="894">
        <v>371962568.47000003</v>
      </c>
      <c r="C803" s="53" t="str">
        <f t="shared" si="31"/>
        <v/>
      </c>
    </row>
    <row r="804" spans="1:3">
      <c r="A804" s="719">
        <v>1410159021</v>
      </c>
      <c r="B804" s="894">
        <v>3318822050.1399999</v>
      </c>
      <c r="C804" s="53" t="str">
        <f t="shared" si="31"/>
        <v/>
      </c>
    </row>
    <row r="805" spans="1:3">
      <c r="A805" s="719">
        <v>1410159201</v>
      </c>
      <c r="B805" s="894">
        <v>30705690418.450001</v>
      </c>
      <c r="C805" s="53" t="str">
        <f t="shared" si="31"/>
        <v/>
      </c>
    </row>
    <row r="806" spans="1:3">
      <c r="A806" s="719">
        <v>1410159202</v>
      </c>
      <c r="B806" s="894">
        <v>75749823.359999999</v>
      </c>
      <c r="C806" s="53" t="str">
        <f t="shared" si="31"/>
        <v/>
      </c>
    </row>
    <row r="807" spans="1:3">
      <c r="A807" s="717">
        <v>1410159203</v>
      </c>
      <c r="B807" s="894">
        <v>302066400</v>
      </c>
      <c r="C807" s="53" t="str">
        <f t="shared" si="31"/>
        <v/>
      </c>
    </row>
    <row r="808" spans="1:3">
      <c r="A808" s="719">
        <v>1410159205</v>
      </c>
      <c r="B808" s="894">
        <v>5168180427.8000002</v>
      </c>
      <c r="C808" s="53" t="str">
        <f t="shared" si="31"/>
        <v/>
      </c>
    </row>
    <row r="809" spans="1:3">
      <c r="A809" s="22">
        <v>1410159206</v>
      </c>
      <c r="B809" s="894">
        <v>0</v>
      </c>
      <c r="C809" s="53" t="str">
        <f t="shared" si="31"/>
        <v/>
      </c>
    </row>
    <row r="810" spans="1:3">
      <c r="A810" s="719">
        <v>1410159208</v>
      </c>
      <c r="B810" s="894">
        <v>0</v>
      </c>
      <c r="C810" s="53" t="str">
        <f t="shared" si="31"/>
        <v/>
      </c>
    </row>
    <row r="811" spans="1:3">
      <c r="A811" s="719">
        <v>1410159404</v>
      </c>
      <c r="B811" s="894">
        <v>1640114414</v>
      </c>
      <c r="C811" s="53" t="str">
        <f t="shared" ref="C811:C841" si="32">+IF(COUNTIF(A:A,A811)=1,"","Error")</f>
        <v/>
      </c>
    </row>
    <row r="812" spans="1:3">
      <c r="A812" s="719">
        <v>1410159405</v>
      </c>
      <c r="B812" s="894">
        <v>6591990</v>
      </c>
      <c r="C812" s="53" t="str">
        <f t="shared" si="32"/>
        <v/>
      </c>
    </row>
    <row r="813" spans="1:3">
      <c r="A813" s="719">
        <v>1410159406</v>
      </c>
      <c r="B813" s="894">
        <v>127083779240</v>
      </c>
      <c r="C813" s="53" t="str">
        <f t="shared" si="32"/>
        <v/>
      </c>
    </row>
    <row r="814" spans="1:3">
      <c r="A814" s="719">
        <v>1410159409</v>
      </c>
      <c r="B814" s="894">
        <v>-11032939</v>
      </c>
      <c r="C814" s="53" t="str">
        <f t="shared" si="32"/>
        <v/>
      </c>
    </row>
    <row r="815" spans="1:3">
      <c r="A815" s="719">
        <v>1410159410</v>
      </c>
      <c r="B815" s="894">
        <v>-749652225</v>
      </c>
      <c r="C815" s="53" t="str">
        <f t="shared" si="32"/>
        <v/>
      </c>
    </row>
    <row r="816" spans="1:3">
      <c r="A816" s="719">
        <v>1410159413</v>
      </c>
      <c r="B816" s="894">
        <v>11032939</v>
      </c>
      <c r="C816" s="53" t="str">
        <f t="shared" si="32"/>
        <v/>
      </c>
    </row>
    <row r="817" spans="1:3">
      <c r="A817" s="719">
        <v>1410159414</v>
      </c>
      <c r="B817" s="894">
        <v>744474391</v>
      </c>
      <c r="C817" s="53" t="str">
        <f t="shared" si="32"/>
        <v/>
      </c>
    </row>
    <row r="818" spans="1:3">
      <c r="A818" s="719">
        <v>1410159418</v>
      </c>
      <c r="B818" s="894">
        <v>528445</v>
      </c>
      <c r="C818" s="53" t="str">
        <f t="shared" si="32"/>
        <v/>
      </c>
    </row>
    <row r="819" spans="1:3">
      <c r="A819" s="22">
        <v>1410159439</v>
      </c>
      <c r="B819" s="894">
        <v>167994159</v>
      </c>
      <c r="C819" s="53" t="str">
        <f t="shared" si="32"/>
        <v/>
      </c>
    </row>
    <row r="820" spans="1:3">
      <c r="A820" s="719">
        <v>1410159441</v>
      </c>
      <c r="B820" s="894">
        <v>0</v>
      </c>
      <c r="C820" s="53" t="str">
        <f t="shared" si="32"/>
        <v/>
      </c>
    </row>
    <row r="821" spans="1:3">
      <c r="A821" s="719">
        <v>1410159484</v>
      </c>
      <c r="B821" s="894">
        <v>1484359729.4000001</v>
      </c>
      <c r="C821" s="53" t="str">
        <f t="shared" si="32"/>
        <v/>
      </c>
    </row>
    <row r="822" spans="1:3">
      <c r="A822" s="717">
        <v>1410159506</v>
      </c>
      <c r="B822" s="894">
        <v>0</v>
      </c>
      <c r="C822" s="53" t="str">
        <f t="shared" si="32"/>
        <v/>
      </c>
    </row>
    <row r="823" spans="1:3">
      <c r="A823" s="717">
        <v>1410159507</v>
      </c>
      <c r="B823" s="894">
        <v>0</v>
      </c>
      <c r="C823" s="53" t="str">
        <f t="shared" si="32"/>
        <v/>
      </c>
    </row>
    <row r="824" spans="1:3">
      <c r="A824" s="719">
        <v>1410159542</v>
      </c>
      <c r="B824" s="894">
        <v>781298</v>
      </c>
      <c r="C824" s="53" t="str">
        <f t="shared" si="32"/>
        <v/>
      </c>
    </row>
    <row r="825" spans="1:3">
      <c r="A825" s="719">
        <v>1410159601</v>
      </c>
      <c r="B825" s="894">
        <v>2993108067.6700001</v>
      </c>
      <c r="C825" s="53" t="str">
        <f t="shared" si="32"/>
        <v/>
      </c>
    </row>
    <row r="826" spans="1:3">
      <c r="A826" s="719">
        <v>1410159602</v>
      </c>
      <c r="B826" s="894">
        <v>1251672852.8599999</v>
      </c>
      <c r="C826" s="53" t="str">
        <f t="shared" si="32"/>
        <v/>
      </c>
    </row>
    <row r="827" spans="1:3">
      <c r="A827" s="719">
        <v>1410159603</v>
      </c>
      <c r="B827" s="894">
        <v>1233054576.22</v>
      </c>
      <c r="C827" s="53" t="str">
        <f t="shared" si="32"/>
        <v/>
      </c>
    </row>
    <row r="828" spans="1:3">
      <c r="A828" s="719">
        <v>1410159604</v>
      </c>
      <c r="B828" s="894">
        <v>0</v>
      </c>
      <c r="C828" s="53" t="str">
        <f t="shared" si="32"/>
        <v/>
      </c>
    </row>
    <row r="829" spans="1:3">
      <c r="A829" s="719">
        <v>1410159606</v>
      </c>
      <c r="B829" s="894">
        <v>0</v>
      </c>
      <c r="C829" s="53" t="str">
        <f t="shared" si="32"/>
        <v/>
      </c>
    </row>
    <row r="830" spans="1:3">
      <c r="A830" s="719">
        <v>1410159701</v>
      </c>
      <c r="B830" s="894">
        <v>63103724295.709999</v>
      </c>
      <c r="C830" s="53" t="str">
        <f t="shared" si="32"/>
        <v/>
      </c>
    </row>
    <row r="831" spans="1:3">
      <c r="A831" s="719">
        <v>1410159702</v>
      </c>
      <c r="B831" s="894">
        <v>405182148724.90002</v>
      </c>
      <c r="C831" s="53" t="str">
        <f t="shared" si="32"/>
        <v/>
      </c>
    </row>
    <row r="832" spans="1:3">
      <c r="A832" s="719">
        <v>1410159703</v>
      </c>
      <c r="B832" s="894">
        <v>17459846</v>
      </c>
      <c r="C832" s="53" t="str">
        <f t="shared" si="32"/>
        <v/>
      </c>
    </row>
    <row r="833" spans="1:3">
      <c r="A833" s="719">
        <v>1410159704</v>
      </c>
      <c r="B833" s="894">
        <v>152448606.27000001</v>
      </c>
      <c r="C833" s="53" t="str">
        <f t="shared" si="32"/>
        <v/>
      </c>
    </row>
    <row r="834" spans="1:3">
      <c r="A834" s="719">
        <v>1410159705</v>
      </c>
      <c r="B834" s="894">
        <v>51213103259.999992</v>
      </c>
      <c r="C834" s="53" t="str">
        <f t="shared" si="32"/>
        <v/>
      </c>
    </row>
    <row r="835" spans="1:3">
      <c r="A835" s="719">
        <v>1410159706</v>
      </c>
      <c r="B835" s="894">
        <v>0</v>
      </c>
      <c r="C835" s="53" t="str">
        <f t="shared" si="32"/>
        <v/>
      </c>
    </row>
    <row r="836" spans="1:3">
      <c r="A836" s="719">
        <v>1410159707</v>
      </c>
      <c r="B836" s="894">
        <v>86687768</v>
      </c>
      <c r="C836" s="53" t="str">
        <f t="shared" si="32"/>
        <v/>
      </c>
    </row>
    <row r="837" spans="1:3">
      <c r="A837" s="729">
        <v>1410159718</v>
      </c>
      <c r="B837" s="894">
        <v>0</v>
      </c>
      <c r="C837" s="53" t="str">
        <f t="shared" si="32"/>
        <v/>
      </c>
    </row>
    <row r="838" spans="1:3">
      <c r="A838" s="719">
        <v>1410159720</v>
      </c>
      <c r="B838" s="894">
        <v>573634275.5</v>
      </c>
      <c r="C838" s="53" t="str">
        <f t="shared" si="32"/>
        <v/>
      </c>
    </row>
    <row r="839" spans="1:3">
      <c r="A839" s="719">
        <v>1410159721</v>
      </c>
      <c r="B839" s="894">
        <v>321435159.10000002</v>
      </c>
      <c r="C839" s="53" t="str">
        <f t="shared" si="32"/>
        <v/>
      </c>
    </row>
    <row r="840" spans="1:3">
      <c r="A840" s="719">
        <v>1410159722</v>
      </c>
      <c r="B840" s="894">
        <v>838172</v>
      </c>
      <c r="C840" s="53" t="str">
        <f t="shared" si="32"/>
        <v/>
      </c>
    </row>
    <row r="841" spans="1:3">
      <c r="A841" s="719">
        <v>1410159723</v>
      </c>
      <c r="B841" s="894">
        <v>11515577</v>
      </c>
      <c r="C841" s="53" t="str">
        <f t="shared" si="32"/>
        <v/>
      </c>
    </row>
    <row r="842" spans="1:3">
      <c r="A842" s="719">
        <v>1410159724</v>
      </c>
      <c r="B842" s="894">
        <v>120148000.73</v>
      </c>
    </row>
    <row r="843" spans="1:3">
      <c r="A843" s="15">
        <v>1410159726</v>
      </c>
      <c r="B843" s="894">
        <v>0</v>
      </c>
      <c r="C843" s="53" t="str">
        <f t="shared" ref="C843:C851" si="33">+IF(COUNTIF(A:A,A843)=1,"","Error")</f>
        <v/>
      </c>
    </row>
    <row r="844" spans="1:3">
      <c r="A844" s="719">
        <v>1410159728</v>
      </c>
      <c r="B844" s="894">
        <v>36506506756.999992</v>
      </c>
      <c r="C844" s="53" t="str">
        <f t="shared" si="33"/>
        <v/>
      </c>
    </row>
    <row r="845" spans="1:3">
      <c r="A845" s="22">
        <v>1410159741</v>
      </c>
      <c r="B845" s="894">
        <v>0</v>
      </c>
      <c r="C845" s="53" t="str">
        <f t="shared" si="33"/>
        <v/>
      </c>
    </row>
    <row r="846" spans="1:3">
      <c r="A846" s="22">
        <v>1410159742</v>
      </c>
      <c r="B846" s="894">
        <v>0</v>
      </c>
      <c r="C846" s="53" t="str">
        <f t="shared" si="33"/>
        <v/>
      </c>
    </row>
    <row r="847" spans="1:3">
      <c r="A847" s="22">
        <v>1410159745</v>
      </c>
      <c r="B847" s="894">
        <v>0</v>
      </c>
      <c r="C847" s="53" t="str">
        <f t="shared" si="33"/>
        <v/>
      </c>
    </row>
    <row r="848" spans="1:3">
      <c r="A848" s="22">
        <v>1410159746</v>
      </c>
      <c r="B848" s="894">
        <v>0</v>
      </c>
      <c r="C848" s="53" t="str">
        <f t="shared" si="33"/>
        <v/>
      </c>
    </row>
    <row r="849" spans="1:3">
      <c r="A849" s="719">
        <v>1410159800</v>
      </c>
      <c r="B849" s="894">
        <v>952674374.5</v>
      </c>
      <c r="C849" s="53" t="str">
        <f t="shared" si="33"/>
        <v/>
      </c>
    </row>
    <row r="850" spans="1:3">
      <c r="A850" s="719">
        <v>1410159801</v>
      </c>
      <c r="B850" s="894">
        <v>575356333.25</v>
      </c>
      <c r="C850" s="53" t="str">
        <f t="shared" si="33"/>
        <v/>
      </c>
    </row>
    <row r="851" spans="1:3">
      <c r="A851" s="719">
        <v>1410159802</v>
      </c>
      <c r="B851" s="894">
        <v>14522378667.219999</v>
      </c>
      <c r="C851" s="53" t="str">
        <f t="shared" si="33"/>
        <v/>
      </c>
    </row>
    <row r="852" spans="1:3">
      <c r="A852" s="719">
        <v>1410159803</v>
      </c>
      <c r="B852" s="894">
        <v>-1727617795.9100001</v>
      </c>
    </row>
    <row r="853" spans="1:3">
      <c r="A853" s="22">
        <v>1410159804</v>
      </c>
      <c r="B853" s="894">
        <v>747278492</v>
      </c>
      <c r="C853" s="53" t="str">
        <f t="shared" ref="C853:C872" si="34">+IF(COUNTIF(A:A,A853)=1,"","Error")</f>
        <v/>
      </c>
    </row>
    <row r="854" spans="1:3">
      <c r="A854" s="719">
        <v>1410159805</v>
      </c>
      <c r="B854" s="894">
        <v>36814091958.120003</v>
      </c>
      <c r="C854" s="53" t="str">
        <f t="shared" si="34"/>
        <v/>
      </c>
    </row>
    <row r="855" spans="1:3">
      <c r="A855" s="719">
        <v>1410159806</v>
      </c>
      <c r="B855" s="894">
        <v>-15633713968.16</v>
      </c>
      <c r="C855" s="53" t="str">
        <f t="shared" si="34"/>
        <v/>
      </c>
    </row>
    <row r="856" spans="1:3">
      <c r="A856" s="719">
        <v>1410159807</v>
      </c>
      <c r="B856" s="894">
        <v>695067998.96000004</v>
      </c>
      <c r="C856" s="53" t="str">
        <f t="shared" si="34"/>
        <v/>
      </c>
    </row>
    <row r="857" spans="1:3">
      <c r="A857" s="719">
        <v>1410159808</v>
      </c>
      <c r="B857" s="894">
        <v>8319866260.8500004</v>
      </c>
      <c r="C857" s="53" t="str">
        <f t="shared" si="34"/>
        <v/>
      </c>
    </row>
    <row r="858" spans="1:3">
      <c r="A858" s="719">
        <v>1410159809</v>
      </c>
      <c r="B858" s="894">
        <v>813714943565.31006</v>
      </c>
      <c r="C858" s="53" t="str">
        <f t="shared" si="34"/>
        <v/>
      </c>
    </row>
    <row r="859" spans="1:3">
      <c r="A859" s="719">
        <v>1410159810</v>
      </c>
      <c r="B859" s="894">
        <v>-808389890</v>
      </c>
      <c r="C859" s="53" t="str">
        <f t="shared" si="34"/>
        <v/>
      </c>
    </row>
    <row r="860" spans="1:3">
      <c r="A860" s="719">
        <v>1410159811</v>
      </c>
      <c r="B860" s="894">
        <v>1517680869</v>
      </c>
      <c r="C860" s="53" t="str">
        <f t="shared" si="34"/>
        <v/>
      </c>
    </row>
    <row r="861" spans="1:3">
      <c r="A861" s="719">
        <v>1410159812</v>
      </c>
      <c r="B861" s="894">
        <v>633908392</v>
      </c>
      <c r="C861" s="53" t="str">
        <f t="shared" si="34"/>
        <v/>
      </c>
    </row>
    <row r="862" spans="1:3">
      <c r="A862" s="719">
        <v>1410159813</v>
      </c>
      <c r="B862" s="894">
        <v>18646080070.580002</v>
      </c>
      <c r="C862" s="53" t="str">
        <f t="shared" si="34"/>
        <v/>
      </c>
    </row>
    <row r="863" spans="1:3">
      <c r="A863" s="719">
        <v>1410159815</v>
      </c>
      <c r="B863" s="894">
        <v>1207938.3</v>
      </c>
      <c r="C863" s="53" t="str">
        <f t="shared" si="34"/>
        <v/>
      </c>
    </row>
    <row r="864" spans="1:3">
      <c r="A864" s="719">
        <v>1410159816</v>
      </c>
      <c r="B864" s="894">
        <v>-41731405689.709999</v>
      </c>
      <c r="C864" s="53" t="str">
        <f t="shared" si="34"/>
        <v/>
      </c>
    </row>
    <row r="865" spans="1:3">
      <c r="A865" s="719">
        <v>1410159817</v>
      </c>
      <c r="B865" s="894">
        <v>-838172</v>
      </c>
      <c r="C865" s="53" t="str">
        <f t="shared" si="34"/>
        <v/>
      </c>
    </row>
    <row r="866" spans="1:3">
      <c r="A866" s="729">
        <v>1410159818</v>
      </c>
      <c r="B866" s="894">
        <v>0</v>
      </c>
      <c r="C866" s="53" t="str">
        <f t="shared" si="34"/>
        <v/>
      </c>
    </row>
    <row r="867" spans="1:3">
      <c r="A867" s="719">
        <v>1410159819</v>
      </c>
      <c r="B867" s="894">
        <v>-7558632359.8500004</v>
      </c>
      <c r="C867" s="53" t="str">
        <f t="shared" si="34"/>
        <v/>
      </c>
    </row>
    <row r="868" spans="1:3">
      <c r="A868" s="719">
        <v>1410159820</v>
      </c>
      <c r="B868" s="894">
        <v>427899533.30000001</v>
      </c>
      <c r="C868" s="53" t="str">
        <f t="shared" si="34"/>
        <v/>
      </c>
    </row>
    <row r="869" spans="1:3">
      <c r="A869" s="719">
        <v>1410159821</v>
      </c>
      <c r="B869" s="894">
        <v>0</v>
      </c>
      <c r="C869" s="53" t="str">
        <f t="shared" si="34"/>
        <v/>
      </c>
    </row>
    <row r="870" spans="1:3">
      <c r="A870" s="719">
        <v>1410159822</v>
      </c>
      <c r="B870" s="894">
        <v>-18499710</v>
      </c>
      <c r="C870" s="53" t="str">
        <f t="shared" si="34"/>
        <v/>
      </c>
    </row>
    <row r="871" spans="1:3">
      <c r="A871" s="719">
        <v>1410159823</v>
      </c>
      <c r="B871" s="894">
        <v>1983317351</v>
      </c>
      <c r="C871" s="53" t="str">
        <f t="shared" si="34"/>
        <v/>
      </c>
    </row>
    <row r="872" spans="1:3">
      <c r="A872" s="22">
        <v>1410159824</v>
      </c>
      <c r="B872" s="894">
        <v>0</v>
      </c>
      <c r="C872" s="53" t="str">
        <f t="shared" si="34"/>
        <v/>
      </c>
    </row>
    <row r="873" spans="1:3">
      <c r="A873" s="719">
        <v>1410159825</v>
      </c>
      <c r="B873" s="894">
        <v>0</v>
      </c>
    </row>
    <row r="874" spans="1:3">
      <c r="A874" s="22">
        <v>1410159826</v>
      </c>
      <c r="B874" s="894">
        <v>36848834</v>
      </c>
      <c r="C874" s="53" t="str">
        <f>+IF(COUNTIF(A:A,A874)=1,"","Error")</f>
        <v/>
      </c>
    </row>
    <row r="875" spans="1:3">
      <c r="A875" s="729">
        <v>1410159827</v>
      </c>
      <c r="B875" s="894">
        <v>0</v>
      </c>
      <c r="C875" s="53" t="str">
        <f>+IF(COUNTIF(A:A,A875)=1,"","Error")</f>
        <v/>
      </c>
    </row>
    <row r="876" spans="1:3">
      <c r="A876" s="719">
        <v>1410159828</v>
      </c>
      <c r="B876" s="894">
        <v>0</v>
      </c>
      <c r="C876" s="53" t="str">
        <f>+IF(COUNTIF(A:A,A876)=1,"","Error")</f>
        <v/>
      </c>
    </row>
    <row r="877" spans="1:3">
      <c r="A877" s="717">
        <v>1410159829</v>
      </c>
      <c r="B877" s="894">
        <v>0</v>
      </c>
      <c r="C877" s="53" t="str">
        <f>+IF(COUNTIF(A:A,A877)=1,"","Error")</f>
        <v/>
      </c>
    </row>
    <row r="878" spans="1:3">
      <c r="A878" s="719">
        <v>1410159830</v>
      </c>
      <c r="B878" s="894">
        <v>-6816331462.75</v>
      </c>
    </row>
    <row r="879" spans="1:3">
      <c r="A879" s="1043">
        <v>1410159841</v>
      </c>
      <c r="B879" s="894">
        <v>0</v>
      </c>
      <c r="C879" s="53" t="str">
        <f t="shared" ref="C879:C885" si="35">+IF(COUNTIF(A:A,A879)=1,"","Error")</f>
        <v/>
      </c>
    </row>
    <row r="880" spans="1:3">
      <c r="A880" s="719">
        <v>1410159900</v>
      </c>
      <c r="B880" s="894">
        <v>25162360.140000001</v>
      </c>
      <c r="C880" s="53" t="str">
        <f t="shared" si="35"/>
        <v/>
      </c>
    </row>
    <row r="881" spans="1:3">
      <c r="A881" s="719">
        <v>1410159901</v>
      </c>
      <c r="B881" s="894">
        <v>70423349713.789993</v>
      </c>
      <c r="C881" s="53" t="str">
        <f t="shared" si="35"/>
        <v/>
      </c>
    </row>
    <row r="882" spans="1:3">
      <c r="A882" s="719">
        <v>1410159902</v>
      </c>
      <c r="B882" s="894">
        <v>183647941.44</v>
      </c>
      <c r="C882" s="53" t="str">
        <f t="shared" si="35"/>
        <v/>
      </c>
    </row>
    <row r="883" spans="1:3">
      <c r="A883" s="729">
        <v>1410159903</v>
      </c>
      <c r="B883" s="894">
        <v>-21355392</v>
      </c>
      <c r="C883" s="53" t="str">
        <f t="shared" si="35"/>
        <v/>
      </c>
    </row>
    <row r="884" spans="1:3">
      <c r="A884" s="719">
        <v>1410159905</v>
      </c>
      <c r="B884" s="894">
        <v>482009971.98000002</v>
      </c>
      <c r="C884" s="53" t="str">
        <f t="shared" si="35"/>
        <v/>
      </c>
    </row>
    <row r="885" spans="1:3">
      <c r="A885" s="719">
        <v>1410159906</v>
      </c>
      <c r="B885" s="894">
        <v>76770468292.449997</v>
      </c>
      <c r="C885" s="53" t="str">
        <f t="shared" si="35"/>
        <v/>
      </c>
    </row>
    <row r="886" spans="1:3">
      <c r="A886" s="719">
        <v>1410159907</v>
      </c>
      <c r="B886" s="894">
        <v>0</v>
      </c>
    </row>
    <row r="887" spans="1:3">
      <c r="A887" s="22">
        <v>1410159908</v>
      </c>
      <c r="B887" s="894">
        <v>0</v>
      </c>
      <c r="C887" s="53" t="str">
        <f t="shared" ref="C887:C918" si="36">+IF(COUNTIF(A:A,A887)=1,"","Error")</f>
        <v/>
      </c>
    </row>
    <row r="888" spans="1:3">
      <c r="A888" s="717">
        <v>1410159909</v>
      </c>
      <c r="B888" s="894">
        <v>0</v>
      </c>
      <c r="C888" s="53" t="str">
        <f t="shared" si="36"/>
        <v/>
      </c>
    </row>
    <row r="889" spans="1:3">
      <c r="A889" s="719">
        <v>1410159910</v>
      </c>
      <c r="B889" s="894">
        <v>37227281.310000002</v>
      </c>
      <c r="C889" s="53" t="str">
        <f t="shared" si="36"/>
        <v/>
      </c>
    </row>
    <row r="890" spans="1:3">
      <c r="A890" s="719">
        <v>1410159921</v>
      </c>
      <c r="B890" s="894">
        <v>-1484888174.4000001</v>
      </c>
      <c r="C890" s="53" t="str">
        <f t="shared" si="36"/>
        <v/>
      </c>
    </row>
    <row r="891" spans="1:3">
      <c r="A891" s="719">
        <v>1410207150</v>
      </c>
      <c r="B891" s="894">
        <v>0</v>
      </c>
      <c r="C891" s="53" t="str">
        <f t="shared" si="36"/>
        <v/>
      </c>
    </row>
    <row r="892" spans="1:3">
      <c r="A892" s="719">
        <v>1410207200</v>
      </c>
      <c r="B892" s="894">
        <v>0</v>
      </c>
      <c r="C892" s="53" t="str">
        <f t="shared" si="36"/>
        <v/>
      </c>
    </row>
    <row r="893" spans="1:3">
      <c r="A893" s="719">
        <v>1410207201</v>
      </c>
      <c r="B893" s="894">
        <v>3010343.6999999955</v>
      </c>
      <c r="C893" s="53" t="str">
        <f t="shared" si="36"/>
        <v/>
      </c>
    </row>
    <row r="894" spans="1:3">
      <c r="A894" s="719">
        <v>1410209001</v>
      </c>
      <c r="B894" s="894">
        <v>640695305512.93005</v>
      </c>
      <c r="C894" s="53" t="str">
        <f t="shared" si="36"/>
        <v/>
      </c>
    </row>
    <row r="895" spans="1:3">
      <c r="A895" s="719">
        <v>1410209002</v>
      </c>
      <c r="B895" s="894">
        <v>43630888160.510002</v>
      </c>
      <c r="C895" s="53" t="str">
        <f t="shared" si="36"/>
        <v/>
      </c>
    </row>
    <row r="896" spans="1:3">
      <c r="A896" s="719">
        <v>1410209004</v>
      </c>
      <c r="B896" s="894">
        <v>962727092737.59998</v>
      </c>
      <c r="C896" s="53" t="str">
        <f t="shared" si="36"/>
        <v/>
      </c>
    </row>
    <row r="897" spans="1:3">
      <c r="A897" s="719">
        <v>1410209005</v>
      </c>
      <c r="B897" s="894">
        <v>1661696281.6300001</v>
      </c>
      <c r="C897" s="53" t="str">
        <f t="shared" si="36"/>
        <v/>
      </c>
    </row>
    <row r="898" spans="1:3">
      <c r="A898" s="719">
        <v>1410209011</v>
      </c>
      <c r="B898" s="894">
        <v>0</v>
      </c>
      <c r="C898" s="53" t="str">
        <f t="shared" si="36"/>
        <v/>
      </c>
    </row>
    <row r="899" spans="1:3">
      <c r="A899" s="719">
        <v>1410209020</v>
      </c>
      <c r="B899" s="894">
        <v>1693826099.6099999</v>
      </c>
      <c r="C899" s="53" t="str">
        <f t="shared" si="36"/>
        <v/>
      </c>
    </row>
    <row r="900" spans="1:3">
      <c r="A900" s="719">
        <v>1410209021</v>
      </c>
      <c r="B900" s="894">
        <v>8981092664.3400002</v>
      </c>
      <c r="C900" s="53" t="str">
        <f t="shared" si="36"/>
        <v/>
      </c>
    </row>
    <row r="901" spans="1:3">
      <c r="A901" s="719">
        <v>1410209201</v>
      </c>
      <c r="B901" s="894">
        <v>91292944901.190002</v>
      </c>
      <c r="C901" s="53" t="str">
        <f t="shared" si="36"/>
        <v/>
      </c>
    </row>
    <row r="902" spans="1:3">
      <c r="A902" s="719">
        <v>1410209202</v>
      </c>
      <c r="B902" s="894">
        <v>1416293250.3299999</v>
      </c>
      <c r="C902" s="53" t="str">
        <f t="shared" si="36"/>
        <v/>
      </c>
    </row>
    <row r="903" spans="1:3">
      <c r="A903" s="719">
        <v>1410209203</v>
      </c>
      <c r="B903" s="894">
        <v>461520930.24000001</v>
      </c>
      <c r="C903" s="53" t="str">
        <f t="shared" si="36"/>
        <v/>
      </c>
    </row>
    <row r="904" spans="1:3">
      <c r="A904" s="719">
        <v>1410209205</v>
      </c>
      <c r="B904" s="894">
        <v>88691279761.669998</v>
      </c>
      <c r="C904" s="53" t="str">
        <f t="shared" si="36"/>
        <v/>
      </c>
    </row>
    <row r="905" spans="1:3">
      <c r="A905" s="719">
        <v>1410209206</v>
      </c>
      <c r="B905" s="894">
        <v>231925514.15000001</v>
      </c>
      <c r="C905" s="53" t="str">
        <f t="shared" si="36"/>
        <v/>
      </c>
    </row>
    <row r="906" spans="1:3">
      <c r="A906" s="719">
        <v>1410209207</v>
      </c>
      <c r="B906" s="894">
        <v>9728897401.2199993</v>
      </c>
      <c r="C906" s="53" t="str">
        <f t="shared" si="36"/>
        <v/>
      </c>
    </row>
    <row r="907" spans="1:3">
      <c r="A907" s="719">
        <v>1410209208</v>
      </c>
      <c r="B907" s="894">
        <v>70805656.719999999</v>
      </c>
      <c r="C907" s="53" t="str">
        <f t="shared" si="36"/>
        <v/>
      </c>
    </row>
    <row r="908" spans="1:3">
      <c r="A908" s="719">
        <v>1410209404</v>
      </c>
      <c r="B908" s="894">
        <v>1282636761</v>
      </c>
      <c r="C908" s="53" t="str">
        <f t="shared" si="36"/>
        <v/>
      </c>
    </row>
    <row r="909" spans="1:3">
      <c r="A909" s="719">
        <v>1410209405</v>
      </c>
      <c r="B909" s="894">
        <v>0</v>
      </c>
      <c r="C909" s="53" t="str">
        <f t="shared" si="36"/>
        <v/>
      </c>
    </row>
    <row r="910" spans="1:3">
      <c r="A910" s="719">
        <v>1410209406</v>
      </c>
      <c r="B910" s="894">
        <v>1786601191</v>
      </c>
      <c r="C910" s="53" t="str">
        <f t="shared" si="36"/>
        <v/>
      </c>
    </row>
    <row r="911" spans="1:3">
      <c r="A911" s="719">
        <v>1410209409</v>
      </c>
      <c r="B911" s="894">
        <v>0</v>
      </c>
      <c r="C911" s="53" t="str">
        <f t="shared" si="36"/>
        <v/>
      </c>
    </row>
    <row r="912" spans="1:3">
      <c r="A912" s="719">
        <v>1410209410</v>
      </c>
      <c r="B912" s="894">
        <v>-91438268</v>
      </c>
      <c r="C912" s="53" t="str">
        <f t="shared" si="36"/>
        <v/>
      </c>
    </row>
    <row r="913" spans="1:3">
      <c r="A913" s="719">
        <v>1410209413</v>
      </c>
      <c r="B913" s="894">
        <v>0</v>
      </c>
      <c r="C913" s="53" t="str">
        <f t="shared" si="36"/>
        <v/>
      </c>
    </row>
    <row r="914" spans="1:3">
      <c r="A914" s="719">
        <v>1410209414</v>
      </c>
      <c r="B914" s="894">
        <v>91438268</v>
      </c>
      <c r="C914" s="53" t="str">
        <f t="shared" si="36"/>
        <v/>
      </c>
    </row>
    <row r="915" spans="1:3">
      <c r="A915" s="719">
        <v>1410209439</v>
      </c>
      <c r="B915" s="894">
        <v>700000000</v>
      </c>
      <c r="C915" s="53" t="str">
        <f t="shared" si="36"/>
        <v/>
      </c>
    </row>
    <row r="916" spans="1:3">
      <c r="A916" s="729">
        <v>1410209441</v>
      </c>
      <c r="B916" s="894">
        <v>0</v>
      </c>
      <c r="C916" s="53" t="str">
        <f t="shared" si="36"/>
        <v/>
      </c>
    </row>
    <row r="917" spans="1:3">
      <c r="A917" s="717">
        <v>1410209501</v>
      </c>
      <c r="B917" s="894">
        <v>0</v>
      </c>
      <c r="C917" s="53" t="str">
        <f t="shared" si="36"/>
        <v/>
      </c>
    </row>
    <row r="918" spans="1:3">
      <c r="A918" s="717">
        <v>1410209502</v>
      </c>
      <c r="B918" s="894">
        <v>0</v>
      </c>
      <c r="C918" s="53" t="str">
        <f t="shared" si="36"/>
        <v/>
      </c>
    </row>
    <row r="919" spans="1:3">
      <c r="A919" s="719">
        <v>1410209542</v>
      </c>
      <c r="B919" s="894">
        <v>1923994</v>
      </c>
      <c r="C919" s="53" t="str">
        <f t="shared" ref="C919:C950" si="37">+IF(COUNTIF(A:A,A919)=1,"","Error")</f>
        <v/>
      </c>
    </row>
    <row r="920" spans="1:3">
      <c r="A920" s="719">
        <v>1410209601</v>
      </c>
      <c r="B920" s="894">
        <v>12076531830.549999</v>
      </c>
      <c r="C920" s="53" t="str">
        <f t="shared" si="37"/>
        <v/>
      </c>
    </row>
    <row r="921" spans="1:3">
      <c r="A921" s="719">
        <v>1410209602</v>
      </c>
      <c r="B921" s="894">
        <v>1910075431.0999999</v>
      </c>
      <c r="C921" s="53" t="str">
        <f t="shared" si="37"/>
        <v/>
      </c>
    </row>
    <row r="922" spans="1:3">
      <c r="A922" s="719">
        <v>1410209603</v>
      </c>
      <c r="B922" s="894">
        <v>4461331632.6499996</v>
      </c>
      <c r="C922" s="53" t="str">
        <f t="shared" si="37"/>
        <v/>
      </c>
    </row>
    <row r="923" spans="1:3">
      <c r="A923" s="22">
        <v>1410209604</v>
      </c>
      <c r="B923" s="894">
        <v>0</v>
      </c>
      <c r="C923" s="53" t="str">
        <f t="shared" si="37"/>
        <v/>
      </c>
    </row>
    <row r="924" spans="1:3">
      <c r="A924" s="717">
        <v>1410209605</v>
      </c>
      <c r="B924" s="894">
        <v>0</v>
      </c>
      <c r="C924" s="53" t="str">
        <f t="shared" si="37"/>
        <v/>
      </c>
    </row>
    <row r="925" spans="1:3">
      <c r="A925" s="719">
        <v>1410209606</v>
      </c>
      <c r="B925" s="894">
        <v>3209345.93</v>
      </c>
      <c r="C925" s="53" t="str">
        <f t="shared" si="37"/>
        <v/>
      </c>
    </row>
    <row r="926" spans="1:3">
      <c r="A926" s="719">
        <v>1410209701</v>
      </c>
      <c r="B926" s="894">
        <v>146262807162.32001</v>
      </c>
      <c r="C926" s="53" t="str">
        <f t="shared" si="37"/>
        <v/>
      </c>
    </row>
    <row r="927" spans="1:3">
      <c r="A927" s="719">
        <v>1410209702</v>
      </c>
      <c r="B927" s="894">
        <v>63309534568.790001</v>
      </c>
      <c r="C927" s="53" t="str">
        <f t="shared" si="37"/>
        <v/>
      </c>
    </row>
    <row r="928" spans="1:3">
      <c r="A928" s="719">
        <v>1410209703</v>
      </c>
      <c r="B928" s="894">
        <v>140960152</v>
      </c>
      <c r="C928" s="53" t="str">
        <f t="shared" si="37"/>
        <v/>
      </c>
    </row>
    <row r="929" spans="1:3">
      <c r="A929" s="719">
        <v>1410209704</v>
      </c>
      <c r="B929" s="894">
        <v>6300348298.9300003</v>
      </c>
      <c r="C929" s="53" t="str">
        <f t="shared" si="37"/>
        <v/>
      </c>
    </row>
    <row r="930" spans="1:3">
      <c r="A930" s="719">
        <v>1410209705</v>
      </c>
      <c r="B930" s="894">
        <v>203029563045</v>
      </c>
      <c r="C930" s="53" t="str">
        <f t="shared" si="37"/>
        <v/>
      </c>
    </row>
    <row r="931" spans="1:3">
      <c r="A931" s="719">
        <v>1410209706</v>
      </c>
      <c r="B931" s="894">
        <v>810365172</v>
      </c>
      <c r="C931" s="53" t="str">
        <f t="shared" si="37"/>
        <v/>
      </c>
    </row>
    <row r="932" spans="1:3">
      <c r="A932" s="719">
        <v>1410209707</v>
      </c>
      <c r="B932" s="894">
        <v>1730019479</v>
      </c>
      <c r="C932" s="53" t="str">
        <f t="shared" si="37"/>
        <v/>
      </c>
    </row>
    <row r="933" spans="1:3">
      <c r="A933" s="719">
        <v>1410209718</v>
      </c>
      <c r="B933" s="894">
        <v>115561158</v>
      </c>
      <c r="C933" s="53" t="str">
        <f t="shared" si="37"/>
        <v/>
      </c>
    </row>
    <row r="934" spans="1:3">
      <c r="A934" s="719">
        <v>1410209720</v>
      </c>
      <c r="B934" s="894">
        <v>2292260488</v>
      </c>
      <c r="C934" s="53" t="str">
        <f t="shared" si="37"/>
        <v/>
      </c>
    </row>
    <row r="935" spans="1:3">
      <c r="A935" s="719">
        <v>1410209721</v>
      </c>
      <c r="B935" s="894">
        <v>1381255788</v>
      </c>
      <c r="C935" s="53" t="str">
        <f t="shared" si="37"/>
        <v/>
      </c>
    </row>
    <row r="936" spans="1:3">
      <c r="A936" s="719">
        <v>1410209722</v>
      </c>
      <c r="B936" s="894">
        <v>3292053</v>
      </c>
      <c r="C936" s="53" t="str">
        <f t="shared" si="37"/>
        <v/>
      </c>
    </row>
    <row r="937" spans="1:3">
      <c r="A937" s="719">
        <v>1410209723</v>
      </c>
      <c r="B937" s="894">
        <v>119020069</v>
      </c>
      <c r="C937" s="53" t="str">
        <f t="shared" si="37"/>
        <v/>
      </c>
    </row>
    <row r="938" spans="1:3">
      <c r="A938" s="719">
        <v>1410209724</v>
      </c>
      <c r="B938" s="894">
        <v>10372139339.85</v>
      </c>
      <c r="C938" s="53" t="str">
        <f t="shared" si="37"/>
        <v/>
      </c>
    </row>
    <row r="939" spans="1:3">
      <c r="A939" s="719">
        <v>1410209725</v>
      </c>
      <c r="B939" s="894">
        <v>0</v>
      </c>
      <c r="C939" s="53" t="str">
        <f t="shared" si="37"/>
        <v/>
      </c>
    </row>
    <row r="940" spans="1:3">
      <c r="A940" s="719">
        <v>1410209726</v>
      </c>
      <c r="B940" s="894">
        <v>152379986.15000001</v>
      </c>
      <c r="C940" s="53" t="str">
        <f t="shared" si="37"/>
        <v/>
      </c>
    </row>
    <row r="941" spans="1:3">
      <c r="A941" s="719">
        <v>1410209733</v>
      </c>
      <c r="B941" s="894">
        <v>20035791</v>
      </c>
      <c r="C941" s="53" t="str">
        <f t="shared" si="37"/>
        <v/>
      </c>
    </row>
    <row r="942" spans="1:3">
      <c r="A942" s="719">
        <v>1410209734</v>
      </c>
      <c r="B942" s="894">
        <v>87882628855</v>
      </c>
      <c r="C942" s="53" t="str">
        <f t="shared" si="37"/>
        <v/>
      </c>
    </row>
    <row r="943" spans="1:3">
      <c r="A943" s="22">
        <v>1410209741</v>
      </c>
      <c r="B943" s="894">
        <v>0</v>
      </c>
      <c r="C943" s="53" t="str">
        <f t="shared" si="37"/>
        <v/>
      </c>
    </row>
    <row r="944" spans="1:3">
      <c r="A944" s="22">
        <v>1410209742</v>
      </c>
      <c r="B944" s="894">
        <v>0</v>
      </c>
      <c r="C944" s="53" t="str">
        <f t="shared" si="37"/>
        <v/>
      </c>
    </row>
    <row r="945" spans="1:3">
      <c r="A945" s="22">
        <v>1410209745</v>
      </c>
      <c r="B945" s="894">
        <v>0</v>
      </c>
      <c r="C945" s="53" t="str">
        <f t="shared" si="37"/>
        <v/>
      </c>
    </row>
    <row r="946" spans="1:3">
      <c r="A946" s="22">
        <v>1410209746</v>
      </c>
      <c r="B946" s="894">
        <v>0</v>
      </c>
      <c r="C946" s="53" t="str">
        <f t="shared" si="37"/>
        <v/>
      </c>
    </row>
    <row r="947" spans="1:3">
      <c r="A947" s="719">
        <v>1410209800</v>
      </c>
      <c r="B947" s="894">
        <v>-292738264.44999999</v>
      </c>
      <c r="C947" s="53" t="str">
        <f t="shared" si="37"/>
        <v/>
      </c>
    </row>
    <row r="948" spans="1:3">
      <c r="A948" s="719">
        <v>1410209801</v>
      </c>
      <c r="B948" s="894">
        <v>1735077680.8699999</v>
      </c>
      <c r="C948" s="53" t="str">
        <f t="shared" si="37"/>
        <v/>
      </c>
    </row>
    <row r="949" spans="1:3">
      <c r="A949" s="719">
        <v>1410209802</v>
      </c>
      <c r="B949" s="894">
        <v>32035646635.110001</v>
      </c>
      <c r="C949" s="53" t="str">
        <f t="shared" si="37"/>
        <v/>
      </c>
    </row>
    <row r="950" spans="1:3">
      <c r="A950" s="719">
        <v>1410209803</v>
      </c>
      <c r="B950" s="894">
        <v>4621676689.9099998</v>
      </c>
      <c r="C950" s="53" t="str">
        <f t="shared" si="37"/>
        <v/>
      </c>
    </row>
    <row r="951" spans="1:3">
      <c r="A951" s="719">
        <v>1410209804</v>
      </c>
      <c r="B951" s="894">
        <v>82704394518.619995</v>
      </c>
      <c r="C951" s="53" t="str">
        <f t="shared" ref="C951:C974" si="38">+IF(COUNTIF(A:A,A951)=1,"","Error")</f>
        <v/>
      </c>
    </row>
    <row r="952" spans="1:3">
      <c r="A952" s="719">
        <v>1410209806</v>
      </c>
      <c r="B952" s="894">
        <v>6102200952.7200003</v>
      </c>
      <c r="C952" s="53" t="str">
        <f t="shared" si="38"/>
        <v/>
      </c>
    </row>
    <row r="953" spans="1:3">
      <c r="A953" s="719">
        <v>1410209807</v>
      </c>
      <c r="B953" s="894">
        <v>1402073223.01</v>
      </c>
      <c r="C953" s="53" t="str">
        <f t="shared" si="38"/>
        <v/>
      </c>
    </row>
    <row r="954" spans="1:3">
      <c r="A954" s="719">
        <v>1410209808</v>
      </c>
      <c r="B954" s="894">
        <v>31191036728.23</v>
      </c>
      <c r="C954" s="53" t="str">
        <f t="shared" si="38"/>
        <v/>
      </c>
    </row>
    <row r="955" spans="1:3">
      <c r="A955" s="719">
        <v>1410209809</v>
      </c>
      <c r="B955" s="894">
        <v>-423751838357.76001</v>
      </c>
      <c r="C955" s="53" t="str">
        <f t="shared" si="38"/>
        <v/>
      </c>
    </row>
    <row r="956" spans="1:3">
      <c r="A956" s="719">
        <v>1410209810</v>
      </c>
      <c r="B956" s="894">
        <v>6128740851</v>
      </c>
      <c r="C956" s="53" t="str">
        <f t="shared" si="38"/>
        <v/>
      </c>
    </row>
    <row r="957" spans="1:3">
      <c r="A957" s="719">
        <v>1410209811</v>
      </c>
      <c r="B957" s="894">
        <v>730422613</v>
      </c>
      <c r="C957" s="53" t="str">
        <f t="shared" si="38"/>
        <v/>
      </c>
    </row>
    <row r="958" spans="1:3">
      <c r="A958" s="719">
        <v>1410209812</v>
      </c>
      <c r="B958" s="894">
        <v>1139191585</v>
      </c>
      <c r="C958" s="53" t="str">
        <f t="shared" si="38"/>
        <v/>
      </c>
    </row>
    <row r="959" spans="1:3">
      <c r="A959" s="719">
        <v>1410209813</v>
      </c>
      <c r="B959" s="894">
        <v>26993861500.91</v>
      </c>
      <c r="C959" s="53" t="str">
        <f t="shared" si="38"/>
        <v/>
      </c>
    </row>
    <row r="960" spans="1:3">
      <c r="A960" s="719">
        <v>1410209815</v>
      </c>
      <c r="B960" s="894">
        <v>609648100.01999998</v>
      </c>
      <c r="C960" s="53" t="str">
        <f t="shared" si="38"/>
        <v/>
      </c>
    </row>
    <row r="961" spans="1:3">
      <c r="A961" s="719">
        <v>1410209816</v>
      </c>
      <c r="B961" s="894">
        <v>8841791502.6800003</v>
      </c>
      <c r="C961" s="53" t="str">
        <f t="shared" si="38"/>
        <v/>
      </c>
    </row>
    <row r="962" spans="1:3">
      <c r="A962" s="719">
        <v>1410209817</v>
      </c>
      <c r="B962" s="894">
        <v>-64322058</v>
      </c>
      <c r="C962" s="53" t="str">
        <f t="shared" si="38"/>
        <v/>
      </c>
    </row>
    <row r="963" spans="1:3">
      <c r="A963" s="22">
        <v>1410209818</v>
      </c>
      <c r="B963" s="894">
        <v>0</v>
      </c>
      <c r="C963" s="53" t="str">
        <f t="shared" si="38"/>
        <v/>
      </c>
    </row>
    <row r="964" spans="1:3">
      <c r="A964" s="719">
        <v>1410209819</v>
      </c>
      <c r="B964" s="894">
        <v>-85637127.969999999</v>
      </c>
      <c r="C964" s="53" t="str">
        <f t="shared" si="38"/>
        <v/>
      </c>
    </row>
    <row r="965" spans="1:3">
      <c r="A965" s="719">
        <v>1410209820</v>
      </c>
      <c r="B965" s="894">
        <v>9236973441.1499996</v>
      </c>
      <c r="C965" s="53" t="str">
        <f t="shared" si="38"/>
        <v/>
      </c>
    </row>
    <row r="966" spans="1:3">
      <c r="A966" s="719">
        <v>1410209821</v>
      </c>
      <c r="B966" s="894">
        <v>75110810</v>
      </c>
      <c r="C966" s="53" t="str">
        <f t="shared" si="38"/>
        <v/>
      </c>
    </row>
    <row r="967" spans="1:3">
      <c r="A967" s="719">
        <v>1410209822</v>
      </c>
      <c r="B967" s="894">
        <v>-227618370.15000001</v>
      </c>
      <c r="C967" s="53" t="str">
        <f t="shared" si="38"/>
        <v/>
      </c>
    </row>
    <row r="968" spans="1:3">
      <c r="A968" s="719">
        <v>1410209823</v>
      </c>
      <c r="B968" s="894">
        <v>5389909197</v>
      </c>
      <c r="C968" s="53" t="str">
        <f t="shared" si="38"/>
        <v/>
      </c>
    </row>
    <row r="969" spans="1:3">
      <c r="A969" s="22">
        <v>1410209824</v>
      </c>
      <c r="B969" s="894">
        <v>61030005</v>
      </c>
      <c r="C969" s="53" t="str">
        <f t="shared" si="38"/>
        <v/>
      </c>
    </row>
    <row r="970" spans="1:3">
      <c r="A970" s="22">
        <v>1410209825</v>
      </c>
      <c r="B970" s="894">
        <v>0</v>
      </c>
      <c r="C970" s="53" t="str">
        <f t="shared" si="38"/>
        <v/>
      </c>
    </row>
    <row r="971" spans="1:3">
      <c r="A971" s="719">
        <v>1410209826</v>
      </c>
      <c r="B971" s="894">
        <v>8068301</v>
      </c>
      <c r="C971" s="53" t="str">
        <f t="shared" si="38"/>
        <v/>
      </c>
    </row>
    <row r="972" spans="1:3">
      <c r="A972" s="22">
        <v>1410209827</v>
      </c>
      <c r="B972" s="894">
        <v>1067335979</v>
      </c>
      <c r="C972" s="53" t="str">
        <f t="shared" si="38"/>
        <v/>
      </c>
    </row>
    <row r="973" spans="1:3">
      <c r="A973" s="719">
        <v>1410209828</v>
      </c>
      <c r="B973" s="894">
        <v>0</v>
      </c>
      <c r="C973" s="53" t="str">
        <f t="shared" si="38"/>
        <v/>
      </c>
    </row>
    <row r="974" spans="1:3">
      <c r="A974" s="719">
        <v>1410209829</v>
      </c>
      <c r="B974" s="894">
        <v>97456570</v>
      </c>
      <c r="C974" s="53" t="str">
        <f t="shared" si="38"/>
        <v/>
      </c>
    </row>
    <row r="975" spans="1:3">
      <c r="A975" s="719">
        <v>1410209830</v>
      </c>
      <c r="B975" s="894">
        <v>7838353933.0100002</v>
      </c>
    </row>
    <row r="976" spans="1:3">
      <c r="A976" s="1042">
        <v>1410209841</v>
      </c>
      <c r="B976" s="894">
        <v>0</v>
      </c>
      <c r="C976" s="53" t="str">
        <f t="shared" ref="C976:C987" si="39">+IF(COUNTIF(A:A,A976)=1,"","Error")</f>
        <v/>
      </c>
    </row>
    <row r="977" spans="1:3">
      <c r="A977" s="719">
        <v>1410209900</v>
      </c>
      <c r="B977" s="894">
        <v>101344149.42</v>
      </c>
      <c r="C977" s="53" t="str">
        <f t="shared" si="39"/>
        <v/>
      </c>
    </row>
    <row r="978" spans="1:3">
      <c r="A978" s="719">
        <v>1410209901</v>
      </c>
      <c r="B978" s="894">
        <v>-84701426275.970001</v>
      </c>
      <c r="C978" s="53" t="str">
        <f t="shared" si="39"/>
        <v/>
      </c>
    </row>
    <row r="979" spans="1:3">
      <c r="A979" s="717">
        <v>1410209902</v>
      </c>
      <c r="B979" s="894">
        <v>1301071637.76</v>
      </c>
      <c r="C979" s="53" t="str">
        <f t="shared" si="39"/>
        <v/>
      </c>
    </row>
    <row r="980" spans="1:3">
      <c r="A980" s="22">
        <v>1410209903</v>
      </c>
      <c r="B980" s="894">
        <v>21355392</v>
      </c>
      <c r="C980" s="53" t="str">
        <f t="shared" si="39"/>
        <v/>
      </c>
    </row>
    <row r="981" spans="1:3">
      <c r="A981" s="719">
        <v>1410209905</v>
      </c>
      <c r="B981" s="894">
        <v>1820462301.21</v>
      </c>
      <c r="C981" s="53" t="str">
        <f t="shared" si="39"/>
        <v/>
      </c>
    </row>
    <row r="982" spans="1:3">
      <c r="A982" s="719">
        <v>1410209906</v>
      </c>
      <c r="B982" s="894">
        <v>-63762277312.540001</v>
      </c>
      <c r="C982" s="53" t="str">
        <f t="shared" si="39"/>
        <v/>
      </c>
    </row>
    <row r="983" spans="1:3">
      <c r="A983" s="22">
        <v>1410209907</v>
      </c>
      <c r="B983" s="894">
        <v>1735125600</v>
      </c>
      <c r="C983" s="53" t="str">
        <f t="shared" si="39"/>
        <v/>
      </c>
    </row>
    <row r="984" spans="1:3">
      <c r="A984" s="22">
        <v>1410209909</v>
      </c>
      <c r="B984" s="894">
        <v>0</v>
      </c>
      <c r="C984" s="53" t="str">
        <f t="shared" si="39"/>
        <v/>
      </c>
    </row>
    <row r="985" spans="1:3">
      <c r="A985" s="719">
        <v>1410209910</v>
      </c>
      <c r="B985" s="894">
        <v>0</v>
      </c>
      <c r="C985" s="53" t="str">
        <f t="shared" si="39"/>
        <v/>
      </c>
    </row>
    <row r="986" spans="1:3">
      <c r="A986" s="719">
        <v>1410209921</v>
      </c>
      <c r="B986" s="894">
        <v>2094621144.96</v>
      </c>
      <c r="C986" s="53" t="str">
        <f t="shared" si="39"/>
        <v/>
      </c>
    </row>
    <row r="987" spans="1:3">
      <c r="A987" s="729">
        <v>1410251892</v>
      </c>
      <c r="B987" s="894">
        <v>0</v>
      </c>
      <c r="C987" s="53" t="str">
        <f t="shared" si="39"/>
        <v/>
      </c>
    </row>
    <row r="988" spans="1:3">
      <c r="A988" s="719">
        <v>1410257200</v>
      </c>
      <c r="B988" s="894">
        <v>0</v>
      </c>
    </row>
    <row r="989" spans="1:3">
      <c r="A989" s="22">
        <v>1410257201</v>
      </c>
      <c r="B989" s="894">
        <v>838474.53</v>
      </c>
      <c r="C989" s="53" t="str">
        <f t="shared" ref="C989:C1020" si="40">+IF(COUNTIF(A:A,A989)=1,"","Error")</f>
        <v/>
      </c>
    </row>
    <row r="990" spans="1:3">
      <c r="A990" s="719">
        <v>1410259001</v>
      </c>
      <c r="B990" s="894">
        <v>153906420912.98001</v>
      </c>
      <c r="C990" s="53" t="str">
        <f t="shared" si="40"/>
        <v/>
      </c>
    </row>
    <row r="991" spans="1:3">
      <c r="A991" s="719">
        <v>1410259002</v>
      </c>
      <c r="B991" s="894">
        <v>2226155013.0599999</v>
      </c>
      <c r="C991" s="53" t="str">
        <f t="shared" si="40"/>
        <v/>
      </c>
    </row>
    <row r="992" spans="1:3">
      <c r="A992" s="719">
        <v>1410259004</v>
      </c>
      <c r="B992" s="894">
        <v>427884090642.65997</v>
      </c>
      <c r="C992" s="53" t="str">
        <f t="shared" si="40"/>
        <v/>
      </c>
    </row>
    <row r="993" spans="1:3">
      <c r="A993" s="719">
        <v>1410259005</v>
      </c>
      <c r="B993" s="894">
        <v>837758771.44000006</v>
      </c>
      <c r="C993" s="53" t="str">
        <f t="shared" si="40"/>
        <v/>
      </c>
    </row>
    <row r="994" spans="1:3">
      <c r="A994" s="719">
        <v>1410259020</v>
      </c>
      <c r="B994" s="894">
        <v>41014188.32</v>
      </c>
      <c r="C994" s="53" t="str">
        <f t="shared" si="40"/>
        <v/>
      </c>
    </row>
    <row r="995" spans="1:3">
      <c r="A995" s="719">
        <v>1410259021</v>
      </c>
      <c r="B995" s="894">
        <v>1222113817.4100001</v>
      </c>
      <c r="C995" s="53" t="str">
        <f t="shared" si="40"/>
        <v/>
      </c>
    </row>
    <row r="996" spans="1:3">
      <c r="A996" s="719">
        <v>1410259201</v>
      </c>
      <c r="B996" s="894">
        <v>274526402.17000002</v>
      </c>
      <c r="C996" s="53" t="str">
        <f t="shared" si="40"/>
        <v/>
      </c>
    </row>
    <row r="997" spans="1:3">
      <c r="A997" s="717">
        <v>1410259203</v>
      </c>
      <c r="B997" s="894">
        <v>463965560.63999999</v>
      </c>
      <c r="C997" s="53" t="str">
        <f t="shared" si="40"/>
        <v/>
      </c>
    </row>
    <row r="998" spans="1:3">
      <c r="A998" s="719">
        <v>1410259204</v>
      </c>
      <c r="B998" s="894">
        <v>280992000</v>
      </c>
      <c r="C998" s="53" t="str">
        <f t="shared" si="40"/>
        <v/>
      </c>
    </row>
    <row r="999" spans="1:3">
      <c r="A999" s="719">
        <v>1410259205</v>
      </c>
      <c r="B999" s="894">
        <v>101516598151.55</v>
      </c>
      <c r="C999" s="53" t="str">
        <f t="shared" si="40"/>
        <v/>
      </c>
    </row>
    <row r="1000" spans="1:3">
      <c r="A1000" s="719">
        <v>1410259207</v>
      </c>
      <c r="B1000" s="894">
        <v>208636560</v>
      </c>
      <c r="C1000" s="53" t="str">
        <f t="shared" si="40"/>
        <v/>
      </c>
    </row>
    <row r="1001" spans="1:3">
      <c r="A1001" s="719">
        <v>1410259208</v>
      </c>
      <c r="B1001" s="894">
        <v>1807205667.8399999</v>
      </c>
      <c r="C1001" s="53" t="str">
        <f t="shared" si="40"/>
        <v/>
      </c>
    </row>
    <row r="1002" spans="1:3">
      <c r="A1002" s="22">
        <v>1410259231</v>
      </c>
      <c r="B1002" s="894">
        <v>0</v>
      </c>
      <c r="C1002" s="53" t="str">
        <f t="shared" si="40"/>
        <v/>
      </c>
    </row>
    <row r="1003" spans="1:3">
      <c r="A1003" s="719">
        <v>1410259404</v>
      </c>
      <c r="B1003" s="894">
        <v>204822506</v>
      </c>
      <c r="C1003" s="53" t="str">
        <f t="shared" si="40"/>
        <v/>
      </c>
    </row>
    <row r="1004" spans="1:3">
      <c r="A1004" s="719">
        <v>1410259406</v>
      </c>
      <c r="B1004" s="894">
        <v>294521588</v>
      </c>
      <c r="C1004" s="53" t="str">
        <f t="shared" si="40"/>
        <v/>
      </c>
    </row>
    <row r="1005" spans="1:3">
      <c r="A1005" s="719">
        <v>1410259410</v>
      </c>
      <c r="B1005" s="894">
        <v>-10722418</v>
      </c>
      <c r="C1005" s="53" t="str">
        <f t="shared" si="40"/>
        <v/>
      </c>
    </row>
    <row r="1006" spans="1:3">
      <c r="A1006" s="719">
        <v>1410259414</v>
      </c>
      <c r="B1006" s="894">
        <v>10722418</v>
      </c>
      <c r="C1006" s="53" t="str">
        <f t="shared" si="40"/>
        <v/>
      </c>
    </row>
    <row r="1007" spans="1:3">
      <c r="A1007" s="717">
        <v>1410259504</v>
      </c>
      <c r="B1007" s="894">
        <v>0</v>
      </c>
      <c r="C1007" s="53" t="str">
        <f t="shared" si="40"/>
        <v/>
      </c>
    </row>
    <row r="1008" spans="1:3">
      <c r="A1008" s="717">
        <v>1410259505</v>
      </c>
      <c r="B1008" s="894">
        <v>0</v>
      </c>
      <c r="C1008" s="53" t="str">
        <f t="shared" si="40"/>
        <v/>
      </c>
    </row>
    <row r="1009" spans="1:3">
      <c r="A1009" s="719">
        <v>1410259542</v>
      </c>
      <c r="B1009" s="894">
        <v>0</v>
      </c>
      <c r="C1009" s="53" t="str">
        <f t="shared" si="40"/>
        <v/>
      </c>
    </row>
    <row r="1010" spans="1:3">
      <c r="A1010" s="719">
        <v>1410259601</v>
      </c>
      <c r="B1010" s="894">
        <v>1686034844.46</v>
      </c>
      <c r="C1010" s="53" t="str">
        <f t="shared" si="40"/>
        <v/>
      </c>
    </row>
    <row r="1011" spans="1:3">
      <c r="A1011" s="719">
        <v>1410259602</v>
      </c>
      <c r="B1011" s="894">
        <v>199590517.59</v>
      </c>
      <c r="C1011" s="53" t="str">
        <f t="shared" si="40"/>
        <v/>
      </c>
    </row>
    <row r="1012" spans="1:3">
      <c r="A1012" s="719">
        <v>1410259603</v>
      </c>
      <c r="B1012" s="894">
        <v>1138950321.4300001</v>
      </c>
      <c r="C1012" s="53" t="str">
        <f t="shared" si="40"/>
        <v/>
      </c>
    </row>
    <row r="1013" spans="1:3">
      <c r="A1013" s="719">
        <v>1410259701</v>
      </c>
      <c r="B1013" s="894">
        <v>59458739089.919998</v>
      </c>
      <c r="C1013" s="53" t="str">
        <f t="shared" si="40"/>
        <v/>
      </c>
    </row>
    <row r="1014" spans="1:3">
      <c r="A1014" s="719">
        <v>1410259702</v>
      </c>
      <c r="B1014" s="894">
        <v>29899754678.849998</v>
      </c>
      <c r="C1014" s="53" t="str">
        <f t="shared" si="40"/>
        <v/>
      </c>
    </row>
    <row r="1015" spans="1:3">
      <c r="A1015" s="719">
        <v>1410259703</v>
      </c>
      <c r="B1015" s="894">
        <v>148072872</v>
      </c>
      <c r="C1015" s="53" t="str">
        <f t="shared" si="40"/>
        <v/>
      </c>
    </row>
    <row r="1016" spans="1:3">
      <c r="A1016" s="719">
        <v>1410259704</v>
      </c>
      <c r="B1016" s="894">
        <v>1975821400.27</v>
      </c>
      <c r="C1016" s="53" t="str">
        <f t="shared" si="40"/>
        <v/>
      </c>
    </row>
    <row r="1017" spans="1:3">
      <c r="A1017" s="719">
        <v>1410259705</v>
      </c>
      <c r="B1017" s="894">
        <v>15760708315</v>
      </c>
      <c r="C1017" s="53" t="str">
        <f t="shared" si="40"/>
        <v/>
      </c>
    </row>
    <row r="1018" spans="1:3">
      <c r="A1018" s="719">
        <v>1410259706</v>
      </c>
      <c r="B1018" s="894">
        <v>1836343843</v>
      </c>
      <c r="C1018" s="53" t="str">
        <f t="shared" si="40"/>
        <v/>
      </c>
    </row>
    <row r="1019" spans="1:3">
      <c r="A1019" s="719">
        <v>1410259707</v>
      </c>
      <c r="B1019" s="894">
        <v>1699027588</v>
      </c>
      <c r="C1019" s="53" t="str">
        <f t="shared" si="40"/>
        <v/>
      </c>
    </row>
    <row r="1020" spans="1:3">
      <c r="A1020" s="719">
        <v>1410259715</v>
      </c>
      <c r="B1020" s="894">
        <v>9195591846</v>
      </c>
      <c r="C1020" s="53" t="str">
        <f t="shared" si="40"/>
        <v/>
      </c>
    </row>
    <row r="1021" spans="1:3">
      <c r="A1021" s="717">
        <v>1410259720</v>
      </c>
      <c r="B1021" s="894">
        <v>0</v>
      </c>
      <c r="C1021" s="53" t="str">
        <f t="shared" ref="C1021:C1052" si="41">+IF(COUNTIF(A:A,A1021)=1,"","Error")</f>
        <v/>
      </c>
    </row>
    <row r="1022" spans="1:3">
      <c r="A1022" s="719">
        <v>1410259721</v>
      </c>
      <c r="B1022" s="894">
        <v>1111987893</v>
      </c>
      <c r="C1022" s="53" t="str">
        <f t="shared" si="41"/>
        <v/>
      </c>
    </row>
    <row r="1023" spans="1:3">
      <c r="A1023" s="719">
        <v>1410259722</v>
      </c>
      <c r="B1023" s="894">
        <v>26297332</v>
      </c>
      <c r="C1023" s="53" t="str">
        <f t="shared" si="41"/>
        <v/>
      </c>
    </row>
    <row r="1024" spans="1:3">
      <c r="A1024" s="719">
        <v>1410259723</v>
      </c>
      <c r="B1024" s="894">
        <v>34812057</v>
      </c>
      <c r="C1024" s="53" t="str">
        <f t="shared" si="41"/>
        <v/>
      </c>
    </row>
    <row r="1025" spans="1:3">
      <c r="A1025" s="719">
        <v>1410259724</v>
      </c>
      <c r="B1025" s="894">
        <v>261052852</v>
      </c>
      <c r="C1025" s="53" t="str">
        <f t="shared" si="41"/>
        <v/>
      </c>
    </row>
    <row r="1026" spans="1:3">
      <c r="A1026" s="719">
        <v>1410259725</v>
      </c>
      <c r="B1026" s="894">
        <v>6777113</v>
      </c>
      <c r="C1026" s="53" t="str">
        <f t="shared" si="41"/>
        <v/>
      </c>
    </row>
    <row r="1027" spans="1:3">
      <c r="A1027" s="719">
        <v>1410259726</v>
      </c>
      <c r="B1027" s="894">
        <v>212372523</v>
      </c>
      <c r="C1027" s="53" t="str">
        <f t="shared" si="41"/>
        <v/>
      </c>
    </row>
    <row r="1028" spans="1:3">
      <c r="A1028" s="719">
        <v>1410259729</v>
      </c>
      <c r="B1028" s="894">
        <v>14149664</v>
      </c>
      <c r="C1028" s="53" t="str">
        <f t="shared" si="41"/>
        <v/>
      </c>
    </row>
    <row r="1029" spans="1:3">
      <c r="A1029" s="719">
        <v>1410259737</v>
      </c>
      <c r="B1029" s="894">
        <v>1878753293</v>
      </c>
      <c r="C1029" s="53" t="str">
        <f t="shared" si="41"/>
        <v/>
      </c>
    </row>
    <row r="1030" spans="1:3">
      <c r="A1030" s="22">
        <v>1410259741</v>
      </c>
      <c r="B1030" s="894">
        <v>0</v>
      </c>
      <c r="C1030" s="53" t="str">
        <f t="shared" si="41"/>
        <v/>
      </c>
    </row>
    <row r="1031" spans="1:3">
      <c r="A1031" s="22">
        <v>1410259742</v>
      </c>
      <c r="B1031" s="894">
        <v>0</v>
      </c>
      <c r="C1031" s="53" t="str">
        <f t="shared" si="41"/>
        <v/>
      </c>
    </row>
    <row r="1032" spans="1:3">
      <c r="A1032" s="22">
        <v>1410259745</v>
      </c>
      <c r="B1032" s="894">
        <v>0</v>
      </c>
      <c r="C1032" s="53" t="str">
        <f t="shared" si="41"/>
        <v/>
      </c>
    </row>
    <row r="1033" spans="1:3">
      <c r="A1033" s="22">
        <v>1410259746</v>
      </c>
      <c r="B1033" s="894">
        <v>0</v>
      </c>
      <c r="C1033" s="53" t="str">
        <f t="shared" si="41"/>
        <v/>
      </c>
    </row>
    <row r="1034" spans="1:3">
      <c r="A1034" s="719">
        <v>1410259800</v>
      </c>
      <c r="B1034" s="894">
        <v>-19003879.539999999</v>
      </c>
      <c r="C1034" s="53" t="str">
        <f t="shared" si="41"/>
        <v/>
      </c>
    </row>
    <row r="1035" spans="1:3">
      <c r="A1035" s="719">
        <v>1410259801</v>
      </c>
      <c r="B1035" s="894">
        <v>51160727.719999999</v>
      </c>
      <c r="C1035" s="53" t="str">
        <f t="shared" si="41"/>
        <v/>
      </c>
    </row>
    <row r="1036" spans="1:3">
      <c r="A1036" s="719">
        <v>1410259802</v>
      </c>
      <c r="B1036" s="894">
        <v>-9401127853.3099995</v>
      </c>
      <c r="C1036" s="53" t="str">
        <f t="shared" si="41"/>
        <v/>
      </c>
    </row>
    <row r="1037" spans="1:3">
      <c r="A1037" s="719">
        <v>1410259803</v>
      </c>
      <c r="B1037" s="894">
        <v>1584489374</v>
      </c>
      <c r="C1037" s="53" t="str">
        <f t="shared" si="41"/>
        <v/>
      </c>
    </row>
    <row r="1038" spans="1:3">
      <c r="A1038" s="719">
        <v>1410259804</v>
      </c>
      <c r="B1038" s="894">
        <v>11333622643.83</v>
      </c>
      <c r="C1038" s="53" t="str">
        <f t="shared" si="41"/>
        <v/>
      </c>
    </row>
    <row r="1039" spans="1:3">
      <c r="A1039" s="719">
        <v>1410259805</v>
      </c>
      <c r="B1039" s="894">
        <v>-3178453054.75</v>
      </c>
      <c r="C1039" s="53" t="str">
        <f t="shared" si="41"/>
        <v/>
      </c>
    </row>
    <row r="1040" spans="1:3">
      <c r="A1040" s="719">
        <v>1410259806</v>
      </c>
      <c r="B1040" s="894">
        <v>59398078.399999999</v>
      </c>
      <c r="C1040" s="53" t="str">
        <f t="shared" si="41"/>
        <v/>
      </c>
    </row>
    <row r="1041" spans="1:3">
      <c r="A1041" s="719">
        <v>1410259807</v>
      </c>
      <c r="B1041" s="894">
        <v>2267761004.9499998</v>
      </c>
      <c r="C1041" s="53" t="str">
        <f t="shared" si="41"/>
        <v/>
      </c>
    </row>
    <row r="1042" spans="1:3">
      <c r="A1042" s="719">
        <v>1410259808</v>
      </c>
      <c r="B1042" s="894">
        <v>24737344143.130001</v>
      </c>
      <c r="C1042" s="53" t="str">
        <f t="shared" si="41"/>
        <v/>
      </c>
    </row>
    <row r="1043" spans="1:3">
      <c r="A1043" s="719">
        <v>1410259809</v>
      </c>
      <c r="B1043" s="894">
        <v>38041667</v>
      </c>
      <c r="C1043" s="53" t="str">
        <f t="shared" si="41"/>
        <v/>
      </c>
    </row>
    <row r="1044" spans="1:3">
      <c r="A1044" s="719">
        <v>1410259810</v>
      </c>
      <c r="B1044" s="894">
        <v>1186701293</v>
      </c>
      <c r="C1044" s="53" t="str">
        <f t="shared" si="41"/>
        <v/>
      </c>
    </row>
    <row r="1045" spans="1:3">
      <c r="A1045" s="719">
        <v>1410259811</v>
      </c>
      <c r="B1045" s="894">
        <v>11665320185.65</v>
      </c>
      <c r="C1045" s="53" t="str">
        <f t="shared" si="41"/>
        <v/>
      </c>
    </row>
    <row r="1046" spans="1:3">
      <c r="A1046" s="719">
        <v>1410259813</v>
      </c>
      <c r="B1046" s="894">
        <v>1785616822</v>
      </c>
      <c r="C1046" s="53" t="str">
        <f t="shared" si="41"/>
        <v/>
      </c>
    </row>
    <row r="1047" spans="1:3">
      <c r="A1047" s="719">
        <v>1410259814</v>
      </c>
      <c r="B1047" s="894">
        <v>-11050768101.92</v>
      </c>
      <c r="C1047" s="53" t="str">
        <f t="shared" si="41"/>
        <v/>
      </c>
    </row>
    <row r="1048" spans="1:3">
      <c r="A1048" s="719">
        <v>1410259815</v>
      </c>
      <c r="B1048" s="894">
        <v>-174370204</v>
      </c>
      <c r="C1048" s="53" t="str">
        <f t="shared" si="41"/>
        <v/>
      </c>
    </row>
    <row r="1049" spans="1:3">
      <c r="A1049" s="719">
        <v>1410259817</v>
      </c>
      <c r="B1049" s="894">
        <v>-88665168.010000005</v>
      </c>
      <c r="C1049" s="53" t="str">
        <f t="shared" si="41"/>
        <v/>
      </c>
    </row>
    <row r="1050" spans="1:3">
      <c r="A1050" s="719">
        <v>1410259818</v>
      </c>
      <c r="B1050" s="894">
        <v>-3412748962.1399999</v>
      </c>
      <c r="C1050" s="53" t="str">
        <f t="shared" si="41"/>
        <v/>
      </c>
    </row>
    <row r="1051" spans="1:3">
      <c r="A1051" s="717">
        <v>1410259819</v>
      </c>
      <c r="B1051" s="894">
        <v>0</v>
      </c>
      <c r="C1051" s="53" t="str">
        <f t="shared" si="41"/>
        <v/>
      </c>
    </row>
    <row r="1052" spans="1:3">
      <c r="A1052" s="719">
        <v>1410259820</v>
      </c>
      <c r="B1052" s="894">
        <v>-783773086</v>
      </c>
      <c r="C1052" s="53" t="str">
        <f t="shared" si="41"/>
        <v/>
      </c>
    </row>
    <row r="1053" spans="1:3">
      <c r="A1053" s="719">
        <v>1410259821</v>
      </c>
      <c r="B1053" s="894">
        <v>5891147671</v>
      </c>
      <c r="C1053" s="53" t="str">
        <f t="shared" ref="C1053:C1058" si="42">+IF(COUNTIF(A:A,A1053)=1,"","Error")</f>
        <v/>
      </c>
    </row>
    <row r="1054" spans="1:3">
      <c r="A1054" s="719">
        <v>1410259822</v>
      </c>
      <c r="B1054" s="894">
        <v>174020805</v>
      </c>
      <c r="C1054" s="53" t="str">
        <f t="shared" si="42"/>
        <v/>
      </c>
    </row>
    <row r="1055" spans="1:3">
      <c r="A1055" s="719">
        <v>1410259824</v>
      </c>
      <c r="B1055" s="894">
        <v>269717135.98000002</v>
      </c>
      <c r="C1055" s="53" t="str">
        <f t="shared" si="42"/>
        <v/>
      </c>
    </row>
    <row r="1056" spans="1:3">
      <c r="A1056" s="729">
        <v>1410259825</v>
      </c>
      <c r="B1056" s="894">
        <v>8589034</v>
      </c>
      <c r="C1056" s="53" t="str">
        <f t="shared" si="42"/>
        <v/>
      </c>
    </row>
    <row r="1057" spans="1:3">
      <c r="A1057" s="719">
        <v>1410259826</v>
      </c>
      <c r="B1057" s="894">
        <v>68230754</v>
      </c>
      <c r="C1057" s="53" t="str">
        <f t="shared" si="42"/>
        <v/>
      </c>
    </row>
    <row r="1058" spans="1:3">
      <c r="A1058" s="719">
        <v>1410259827</v>
      </c>
      <c r="B1058" s="894">
        <v>856151657.14999998</v>
      </c>
      <c r="C1058" s="53" t="str">
        <f t="shared" si="42"/>
        <v/>
      </c>
    </row>
    <row r="1059" spans="1:3">
      <c r="A1059" s="719">
        <v>1410259828</v>
      </c>
      <c r="B1059" s="894">
        <v>-1473124265</v>
      </c>
    </row>
    <row r="1060" spans="1:3">
      <c r="A1060" s="1042">
        <v>1410259840</v>
      </c>
      <c r="B1060" s="894">
        <v>881504211</v>
      </c>
      <c r="C1060" s="53" t="str">
        <f>+IF(COUNTIF(A:A,A1060)=1,"","Error")</f>
        <v/>
      </c>
    </row>
    <row r="1061" spans="1:3">
      <c r="A1061" s="729">
        <v>1410259841</v>
      </c>
      <c r="B1061" s="894">
        <v>0</v>
      </c>
      <c r="C1061" s="53" t="str">
        <f>+IF(COUNTIF(A:A,A1061)=1,"","Error")</f>
        <v/>
      </c>
    </row>
    <row r="1062" spans="1:3">
      <c r="A1062" s="719">
        <v>1410259900</v>
      </c>
      <c r="B1062" s="894">
        <v>11088791.140000001</v>
      </c>
      <c r="C1062" s="53" t="str">
        <f>+IF(COUNTIF(A:A,A1062)=1,"","Error")</f>
        <v/>
      </c>
    </row>
    <row r="1063" spans="1:3">
      <c r="A1063" s="719">
        <v>1410259901</v>
      </c>
      <c r="B1063" s="894">
        <v>-81487680</v>
      </c>
    </row>
    <row r="1064" spans="1:3">
      <c r="A1064" s="22">
        <v>1410259903</v>
      </c>
      <c r="B1064" s="894">
        <v>0</v>
      </c>
      <c r="C1064" s="53" t="str">
        <f>+IF(COUNTIF(A:A,A1064)=1,"","Error")</f>
        <v/>
      </c>
    </row>
    <row r="1065" spans="1:3">
      <c r="A1065" s="719">
        <v>1410259905</v>
      </c>
      <c r="B1065" s="894">
        <v>259745886.61000001</v>
      </c>
      <c r="C1065" s="53" t="str">
        <f>+IF(COUNTIF(A:A,A1065)=1,"","Error")</f>
        <v/>
      </c>
    </row>
    <row r="1066" spans="1:3">
      <c r="A1066" s="719">
        <v>1410259906</v>
      </c>
      <c r="B1066" s="894">
        <v>-1.4</v>
      </c>
    </row>
    <row r="1067" spans="1:3">
      <c r="A1067" s="22">
        <v>1410259907</v>
      </c>
      <c r="B1067" s="894">
        <v>0</v>
      </c>
      <c r="C1067" s="53" t="str">
        <f t="shared" ref="C1067:C1106" si="43">+IF(COUNTIF(A:A,A1067)=1,"","Error")</f>
        <v/>
      </c>
    </row>
    <row r="1068" spans="1:3">
      <c r="A1068" s="719">
        <v>1412057100</v>
      </c>
      <c r="B1068" s="894">
        <v>0</v>
      </c>
      <c r="C1068" s="53" t="str">
        <f t="shared" si="43"/>
        <v/>
      </c>
    </row>
    <row r="1069" spans="1:3">
      <c r="A1069" s="719">
        <v>1412059002</v>
      </c>
      <c r="B1069" s="894">
        <v>377699964465.21002</v>
      </c>
      <c r="C1069" s="53" t="str">
        <f t="shared" si="43"/>
        <v/>
      </c>
    </row>
    <row r="1070" spans="1:3">
      <c r="A1070" s="719">
        <v>1412059003</v>
      </c>
      <c r="B1070" s="894">
        <v>150720277967.95001</v>
      </c>
      <c r="C1070" s="53" t="str">
        <f t="shared" si="43"/>
        <v/>
      </c>
    </row>
    <row r="1071" spans="1:3">
      <c r="A1071" s="719">
        <v>1412059201</v>
      </c>
      <c r="B1071" s="894">
        <v>37681027.200000003</v>
      </c>
      <c r="C1071" s="53" t="str">
        <f t="shared" si="43"/>
        <v/>
      </c>
    </row>
    <row r="1072" spans="1:3">
      <c r="A1072" s="719">
        <v>1412059800</v>
      </c>
      <c r="B1072" s="894">
        <v>107715610622.88</v>
      </c>
      <c r="C1072" s="53" t="str">
        <f t="shared" si="43"/>
        <v/>
      </c>
    </row>
    <row r="1073" spans="1:3">
      <c r="A1073" s="719">
        <v>1412059801</v>
      </c>
      <c r="B1073" s="894">
        <v>-129638759774.47</v>
      </c>
      <c r="C1073" s="53" t="str">
        <f t="shared" si="43"/>
        <v/>
      </c>
    </row>
    <row r="1074" spans="1:3">
      <c r="A1074" s="719">
        <v>1412107100</v>
      </c>
      <c r="B1074" s="894">
        <v>0</v>
      </c>
      <c r="C1074" s="53" t="str">
        <f t="shared" si="43"/>
        <v/>
      </c>
    </row>
    <row r="1075" spans="1:3">
      <c r="A1075" s="719">
        <v>1412109001</v>
      </c>
      <c r="B1075" s="894">
        <v>9093825704.8199997</v>
      </c>
      <c r="C1075" s="53" t="str">
        <f t="shared" si="43"/>
        <v/>
      </c>
    </row>
    <row r="1076" spans="1:3">
      <c r="A1076" s="719">
        <v>1412109002</v>
      </c>
      <c r="B1076" s="894">
        <v>4260461735.9000001</v>
      </c>
      <c r="C1076" s="53" t="str">
        <f t="shared" si="43"/>
        <v/>
      </c>
    </row>
    <row r="1077" spans="1:3">
      <c r="A1077" s="719">
        <v>1412109800</v>
      </c>
      <c r="B1077" s="894">
        <v>8887366848.6499996</v>
      </c>
      <c r="C1077" s="53" t="str">
        <f t="shared" si="43"/>
        <v/>
      </c>
    </row>
    <row r="1078" spans="1:3">
      <c r="A1078" s="719">
        <v>1412109801</v>
      </c>
      <c r="B1078" s="894">
        <v>-3764378227.1799998</v>
      </c>
      <c r="C1078" s="53" t="str">
        <f t="shared" si="43"/>
        <v/>
      </c>
    </row>
    <row r="1079" spans="1:3">
      <c r="A1079" s="719">
        <v>1412157100</v>
      </c>
      <c r="B1079" s="894">
        <v>0</v>
      </c>
      <c r="C1079" s="53" t="str">
        <f t="shared" si="43"/>
        <v/>
      </c>
    </row>
    <row r="1080" spans="1:3">
      <c r="A1080" s="719">
        <v>1412159001</v>
      </c>
      <c r="B1080" s="894">
        <v>7889905685.7399998</v>
      </c>
      <c r="C1080" s="53" t="str">
        <f t="shared" si="43"/>
        <v/>
      </c>
    </row>
    <row r="1081" spans="1:3">
      <c r="A1081" s="719">
        <v>1412159002</v>
      </c>
      <c r="B1081" s="894">
        <v>3209568981.6199999</v>
      </c>
      <c r="C1081" s="53" t="str">
        <f t="shared" si="43"/>
        <v/>
      </c>
    </row>
    <row r="1082" spans="1:3">
      <c r="A1082" s="719">
        <v>1412159800</v>
      </c>
      <c r="B1082" s="894">
        <v>4584084751.79</v>
      </c>
      <c r="C1082" s="53" t="str">
        <f t="shared" si="43"/>
        <v/>
      </c>
    </row>
    <row r="1083" spans="1:3">
      <c r="A1083" s="719">
        <v>1412159801</v>
      </c>
      <c r="B1083" s="894">
        <v>-2767207266.8099999</v>
      </c>
      <c r="C1083" s="53" t="str">
        <f t="shared" si="43"/>
        <v/>
      </c>
    </row>
    <row r="1084" spans="1:3">
      <c r="A1084" s="719">
        <v>1412207100</v>
      </c>
      <c r="B1084" s="894">
        <v>0</v>
      </c>
      <c r="C1084" s="53" t="str">
        <f t="shared" si="43"/>
        <v/>
      </c>
    </row>
    <row r="1085" spans="1:3">
      <c r="A1085" s="719">
        <v>1412209001</v>
      </c>
      <c r="B1085" s="894">
        <v>8292712270.8999996</v>
      </c>
      <c r="C1085" s="53" t="str">
        <f t="shared" si="43"/>
        <v/>
      </c>
    </row>
    <row r="1086" spans="1:3">
      <c r="A1086" s="719">
        <v>1412209002</v>
      </c>
      <c r="B1086" s="894">
        <v>3107616634.9699998</v>
      </c>
      <c r="C1086" s="53" t="str">
        <f t="shared" si="43"/>
        <v/>
      </c>
    </row>
    <row r="1087" spans="1:3">
      <c r="A1087" s="719">
        <v>1412209800</v>
      </c>
      <c r="B1087" s="894">
        <v>2484308272.0599999</v>
      </c>
      <c r="C1087" s="53" t="str">
        <f t="shared" si="43"/>
        <v/>
      </c>
    </row>
    <row r="1088" spans="1:3">
      <c r="A1088" s="719">
        <v>1412209801</v>
      </c>
      <c r="B1088" s="894">
        <v>-2469216679.1100001</v>
      </c>
      <c r="C1088" s="53" t="str">
        <f t="shared" si="43"/>
        <v/>
      </c>
    </row>
    <row r="1089" spans="1:3">
      <c r="A1089" s="719">
        <v>1412257100</v>
      </c>
      <c r="B1089" s="894">
        <v>0</v>
      </c>
      <c r="C1089" s="53" t="str">
        <f t="shared" si="43"/>
        <v/>
      </c>
    </row>
    <row r="1090" spans="1:3">
      <c r="A1090" s="719">
        <v>1412259001</v>
      </c>
      <c r="B1090" s="894">
        <v>27862811141.110001</v>
      </c>
      <c r="C1090" s="53" t="str">
        <f t="shared" si="43"/>
        <v/>
      </c>
    </row>
    <row r="1091" spans="1:3">
      <c r="A1091" s="719">
        <v>1412259002</v>
      </c>
      <c r="B1091" s="894">
        <v>12945990508.83</v>
      </c>
      <c r="C1091" s="53" t="str">
        <f t="shared" si="43"/>
        <v/>
      </c>
    </row>
    <row r="1092" spans="1:3">
      <c r="A1092" s="719">
        <v>1412259201</v>
      </c>
      <c r="B1092" s="894">
        <v>9683040.5099999998</v>
      </c>
      <c r="C1092" s="53" t="str">
        <f t="shared" si="43"/>
        <v/>
      </c>
    </row>
    <row r="1093" spans="1:3">
      <c r="A1093" s="719">
        <v>1412259800</v>
      </c>
      <c r="B1093" s="894">
        <v>14910319793.620001</v>
      </c>
      <c r="C1093" s="53" t="str">
        <f t="shared" si="43"/>
        <v/>
      </c>
    </row>
    <row r="1094" spans="1:3">
      <c r="A1094" s="719">
        <v>1412259801</v>
      </c>
      <c r="B1094" s="894">
        <v>-93802912.430000007</v>
      </c>
      <c r="C1094" s="53" t="str">
        <f t="shared" si="43"/>
        <v/>
      </c>
    </row>
    <row r="1095" spans="1:3">
      <c r="A1095" s="719">
        <v>1414057120</v>
      </c>
      <c r="B1095" s="894">
        <v>0</v>
      </c>
      <c r="C1095" s="53" t="str">
        <f t="shared" si="43"/>
        <v/>
      </c>
    </row>
    <row r="1096" spans="1:3">
      <c r="A1096" s="719">
        <v>1414059001</v>
      </c>
      <c r="B1096" s="894">
        <v>321037627990.77002</v>
      </c>
      <c r="C1096" s="53" t="str">
        <f t="shared" si="43"/>
        <v/>
      </c>
    </row>
    <row r="1097" spans="1:3">
      <c r="A1097" s="719">
        <v>1414059800</v>
      </c>
      <c r="B1097" s="894">
        <v>-117366267</v>
      </c>
      <c r="C1097" s="53" t="str">
        <f t="shared" si="43"/>
        <v/>
      </c>
    </row>
    <row r="1098" spans="1:3">
      <c r="A1098" s="719">
        <v>1414107120</v>
      </c>
      <c r="B1098" s="894">
        <v>0</v>
      </c>
      <c r="C1098" s="53" t="str">
        <f t="shared" si="43"/>
        <v/>
      </c>
    </row>
    <row r="1099" spans="1:3">
      <c r="A1099" s="719">
        <v>1414109001</v>
      </c>
      <c r="B1099" s="894">
        <v>164464</v>
      </c>
      <c r="C1099" s="53" t="str">
        <f t="shared" si="43"/>
        <v/>
      </c>
    </row>
    <row r="1100" spans="1:3">
      <c r="A1100" s="719">
        <v>1414109800</v>
      </c>
      <c r="B1100" s="894">
        <v>190701122</v>
      </c>
      <c r="C1100" s="53" t="str">
        <f t="shared" si="43"/>
        <v/>
      </c>
    </row>
    <row r="1101" spans="1:3">
      <c r="A1101" s="717">
        <v>1414157120</v>
      </c>
      <c r="B1101" s="894">
        <v>0</v>
      </c>
      <c r="C1101" s="53" t="str">
        <f t="shared" si="43"/>
        <v/>
      </c>
    </row>
    <row r="1102" spans="1:3">
      <c r="A1102" s="717">
        <v>1414159001</v>
      </c>
      <c r="B1102" s="894">
        <v>73334855</v>
      </c>
      <c r="C1102" s="53" t="str">
        <f t="shared" si="43"/>
        <v/>
      </c>
    </row>
    <row r="1103" spans="1:3">
      <c r="A1103" s="717">
        <v>1414159800</v>
      </c>
      <c r="B1103" s="894">
        <v>-73334855</v>
      </c>
      <c r="C1103" s="53" t="str">
        <f t="shared" si="43"/>
        <v/>
      </c>
    </row>
    <row r="1104" spans="1:3">
      <c r="A1104" s="719">
        <v>1414207120</v>
      </c>
      <c r="B1104" s="894">
        <v>0</v>
      </c>
      <c r="C1104" s="53" t="str">
        <f t="shared" si="43"/>
        <v/>
      </c>
    </row>
    <row r="1105" spans="1:3">
      <c r="A1105" s="719">
        <v>1414209001</v>
      </c>
      <c r="B1105" s="894">
        <v>0</v>
      </c>
      <c r="C1105" s="53" t="str">
        <f t="shared" si="43"/>
        <v/>
      </c>
    </row>
    <row r="1106" spans="1:3">
      <c r="A1106" s="717">
        <v>1414209800</v>
      </c>
      <c r="B1106" s="894">
        <v>0</v>
      </c>
      <c r="C1106" s="53" t="str">
        <f t="shared" si="43"/>
        <v/>
      </c>
    </row>
    <row r="1107" spans="1:3">
      <c r="A1107" s="717">
        <v>1414257120</v>
      </c>
      <c r="B1107" s="894">
        <v>0</v>
      </c>
    </row>
    <row r="1108" spans="1:3">
      <c r="A1108" s="1043">
        <v>1414259001</v>
      </c>
      <c r="B1108" s="894">
        <v>46029541.649999999</v>
      </c>
      <c r="C1108" s="53" t="str">
        <f t="shared" ref="C1108:C1139" si="44">+IF(COUNTIF(A:A,A1108)=1,"","Error")</f>
        <v/>
      </c>
    </row>
    <row r="1109" spans="1:3">
      <c r="A1109" s="717">
        <v>1414259800</v>
      </c>
      <c r="B1109" s="894">
        <v>0</v>
      </c>
      <c r="C1109" s="53" t="str">
        <f t="shared" si="44"/>
        <v/>
      </c>
    </row>
    <row r="1110" spans="1:3">
      <c r="A1110" s="719">
        <v>1414607102</v>
      </c>
      <c r="B1110" s="894">
        <v>0</v>
      </c>
      <c r="C1110" s="53" t="str">
        <f t="shared" si="44"/>
        <v/>
      </c>
    </row>
    <row r="1111" spans="1:3">
      <c r="A1111" s="719">
        <v>1414607120</v>
      </c>
      <c r="B1111" s="894">
        <v>0</v>
      </c>
      <c r="C1111" s="53" t="str">
        <f t="shared" si="44"/>
        <v/>
      </c>
    </row>
    <row r="1112" spans="1:3">
      <c r="A1112" s="719">
        <v>1414609001</v>
      </c>
      <c r="B1112" s="894">
        <v>106103678584.28999</v>
      </c>
      <c r="C1112" s="53" t="str">
        <f t="shared" si="44"/>
        <v/>
      </c>
    </row>
    <row r="1113" spans="1:3">
      <c r="A1113" s="719">
        <v>1414609002</v>
      </c>
      <c r="B1113" s="894">
        <v>0</v>
      </c>
      <c r="C1113" s="53" t="str">
        <f t="shared" si="44"/>
        <v/>
      </c>
    </row>
    <row r="1114" spans="1:3">
      <c r="A1114" s="719">
        <v>1414609004</v>
      </c>
      <c r="B1114" s="894">
        <v>0</v>
      </c>
      <c r="C1114" s="53" t="str">
        <f t="shared" si="44"/>
        <v/>
      </c>
    </row>
    <row r="1115" spans="1:3">
      <c r="A1115" s="719">
        <v>1414609005</v>
      </c>
      <c r="B1115" s="894">
        <v>0</v>
      </c>
      <c r="C1115" s="53" t="str">
        <f t="shared" si="44"/>
        <v/>
      </c>
    </row>
    <row r="1116" spans="1:3">
      <c r="A1116" s="719">
        <v>1414609800</v>
      </c>
      <c r="B1116" s="894">
        <v>91360835616.149994</v>
      </c>
      <c r="C1116" s="53" t="str">
        <f t="shared" si="44"/>
        <v/>
      </c>
    </row>
    <row r="1117" spans="1:3">
      <c r="A1117" s="719">
        <v>1414657102</v>
      </c>
      <c r="B1117" s="894">
        <v>0</v>
      </c>
      <c r="C1117" s="53" t="str">
        <f t="shared" si="44"/>
        <v/>
      </c>
    </row>
    <row r="1118" spans="1:3">
      <c r="A1118" s="719">
        <v>1414657120</v>
      </c>
      <c r="B1118" s="894">
        <v>0</v>
      </c>
      <c r="C1118" s="53" t="str">
        <f t="shared" si="44"/>
        <v/>
      </c>
    </row>
    <row r="1119" spans="1:3">
      <c r="A1119" s="719">
        <v>1414659001</v>
      </c>
      <c r="B1119" s="894">
        <v>140818849</v>
      </c>
      <c r="C1119" s="53" t="str">
        <f t="shared" si="44"/>
        <v/>
      </c>
    </row>
    <row r="1120" spans="1:3">
      <c r="A1120" s="719">
        <v>1414659002</v>
      </c>
      <c r="B1120" s="894">
        <v>0</v>
      </c>
      <c r="C1120" s="53" t="str">
        <f t="shared" si="44"/>
        <v/>
      </c>
    </row>
    <row r="1121" spans="1:3">
      <c r="A1121" s="719">
        <v>1414659800</v>
      </c>
      <c r="B1121" s="894">
        <v>84034833</v>
      </c>
      <c r="C1121" s="53" t="str">
        <f t="shared" si="44"/>
        <v/>
      </c>
    </row>
    <row r="1122" spans="1:3">
      <c r="A1122" s="719">
        <v>1414707102</v>
      </c>
      <c r="B1122" s="894">
        <v>0</v>
      </c>
      <c r="C1122" s="53" t="str">
        <f t="shared" si="44"/>
        <v/>
      </c>
    </row>
    <row r="1123" spans="1:3">
      <c r="A1123" s="719">
        <v>1414707120</v>
      </c>
      <c r="B1123" s="894">
        <v>0</v>
      </c>
      <c r="C1123" s="53" t="str">
        <f t="shared" si="44"/>
        <v/>
      </c>
    </row>
    <row r="1124" spans="1:3">
      <c r="A1124" s="719">
        <v>1414709001</v>
      </c>
      <c r="B1124" s="894">
        <v>55177502</v>
      </c>
      <c r="C1124" s="53" t="str">
        <f t="shared" si="44"/>
        <v/>
      </c>
    </row>
    <row r="1125" spans="1:3">
      <c r="A1125" s="719">
        <v>1414709003</v>
      </c>
      <c r="B1125" s="894">
        <v>0</v>
      </c>
      <c r="C1125" s="53" t="str">
        <f t="shared" si="44"/>
        <v/>
      </c>
    </row>
    <row r="1126" spans="1:3">
      <c r="A1126" s="719">
        <v>1414709800</v>
      </c>
      <c r="B1126" s="894">
        <v>126544904</v>
      </c>
      <c r="C1126" s="53" t="str">
        <f t="shared" si="44"/>
        <v/>
      </c>
    </row>
    <row r="1127" spans="1:3">
      <c r="A1127" s="719">
        <v>1414757105</v>
      </c>
      <c r="B1127" s="894">
        <v>0</v>
      </c>
      <c r="C1127" s="53" t="str">
        <f t="shared" si="44"/>
        <v/>
      </c>
    </row>
    <row r="1128" spans="1:3">
      <c r="A1128" s="719">
        <v>1414757120</v>
      </c>
      <c r="B1128" s="894">
        <v>0</v>
      </c>
      <c r="C1128" s="53" t="str">
        <f t="shared" si="44"/>
        <v/>
      </c>
    </row>
    <row r="1129" spans="1:3">
      <c r="A1129" s="22">
        <v>1414759001</v>
      </c>
      <c r="B1129" s="894">
        <v>11368578</v>
      </c>
      <c r="C1129" s="53" t="str">
        <f t="shared" si="44"/>
        <v/>
      </c>
    </row>
    <row r="1130" spans="1:3">
      <c r="A1130" s="719">
        <v>1414759800</v>
      </c>
      <c r="B1130" s="894">
        <v>157123117</v>
      </c>
      <c r="C1130" s="53" t="str">
        <f t="shared" si="44"/>
        <v/>
      </c>
    </row>
    <row r="1131" spans="1:3">
      <c r="A1131" s="719">
        <v>1414807102</v>
      </c>
      <c r="B1131" s="894">
        <v>0</v>
      </c>
      <c r="C1131" s="53" t="str">
        <f t="shared" si="44"/>
        <v/>
      </c>
    </row>
    <row r="1132" spans="1:3">
      <c r="A1132" s="719">
        <v>1414807120</v>
      </c>
      <c r="B1132" s="894">
        <v>0</v>
      </c>
      <c r="C1132" s="53" t="str">
        <f t="shared" si="44"/>
        <v/>
      </c>
    </row>
    <row r="1133" spans="1:3">
      <c r="A1133" s="719">
        <v>1414809001</v>
      </c>
      <c r="B1133" s="894">
        <v>25293996</v>
      </c>
      <c r="C1133" s="53" t="str">
        <f t="shared" si="44"/>
        <v/>
      </c>
    </row>
    <row r="1134" spans="1:3">
      <c r="A1134" s="719">
        <v>1414809800</v>
      </c>
      <c r="B1134" s="894">
        <v>33503988</v>
      </c>
      <c r="C1134" s="53" t="str">
        <f t="shared" si="44"/>
        <v/>
      </c>
    </row>
    <row r="1135" spans="1:3">
      <c r="A1135" s="719">
        <v>1487059001</v>
      </c>
      <c r="B1135" s="894">
        <v>-100820922393.16986</v>
      </c>
      <c r="C1135" s="53" t="str">
        <f t="shared" si="44"/>
        <v/>
      </c>
    </row>
    <row r="1136" spans="1:3">
      <c r="A1136" s="719">
        <v>1487059002</v>
      </c>
      <c r="B1136" s="894">
        <v>-21211941698.400002</v>
      </c>
      <c r="C1136" s="53" t="str">
        <f t="shared" si="44"/>
        <v/>
      </c>
    </row>
    <row r="1137" spans="1:3">
      <c r="A1137" s="719">
        <v>1487059003</v>
      </c>
      <c r="B1137" s="894">
        <v>-27114007625.57</v>
      </c>
      <c r="C1137" s="53" t="str">
        <f t="shared" si="44"/>
        <v/>
      </c>
    </row>
    <row r="1138" spans="1:3">
      <c r="A1138" s="719">
        <v>1487059004</v>
      </c>
      <c r="B1138" s="894">
        <v>-31143962776.439999</v>
      </c>
      <c r="C1138" s="53" t="str">
        <f t="shared" si="44"/>
        <v/>
      </c>
    </row>
    <row r="1139" spans="1:3">
      <c r="A1139" s="719">
        <v>1487059005</v>
      </c>
      <c r="B1139" s="894">
        <v>-67673426.189999998</v>
      </c>
      <c r="C1139" s="53" t="str">
        <f t="shared" si="44"/>
        <v/>
      </c>
    </row>
    <row r="1140" spans="1:3">
      <c r="A1140" s="719">
        <v>1487059706</v>
      </c>
      <c r="B1140" s="894">
        <v>-3461881.57</v>
      </c>
      <c r="C1140" s="53" t="str">
        <f t="shared" ref="C1140:C1162" si="45">+IF(COUNTIF(A:A,A1140)=1,"","Error")</f>
        <v/>
      </c>
    </row>
    <row r="1141" spans="1:3">
      <c r="A1141" s="717">
        <v>1487059707</v>
      </c>
      <c r="B1141" s="894">
        <v>-473691.07</v>
      </c>
      <c r="C1141" s="53" t="str">
        <f t="shared" si="45"/>
        <v/>
      </c>
    </row>
    <row r="1142" spans="1:3">
      <c r="A1142" s="717">
        <v>1487059708</v>
      </c>
      <c r="B1142" s="894">
        <v>-1510344.95</v>
      </c>
      <c r="C1142" s="53" t="str">
        <f t="shared" si="45"/>
        <v/>
      </c>
    </row>
    <row r="1143" spans="1:3">
      <c r="A1143" s="719">
        <v>1487059709</v>
      </c>
      <c r="B1143" s="894">
        <v>-2956918.81</v>
      </c>
      <c r="C1143" s="53" t="str">
        <f t="shared" si="45"/>
        <v/>
      </c>
    </row>
    <row r="1144" spans="1:3">
      <c r="A1144" s="719">
        <v>1487059710</v>
      </c>
      <c r="B1144" s="894">
        <v>-888854.09</v>
      </c>
      <c r="C1144" s="53" t="str">
        <f t="shared" si="45"/>
        <v/>
      </c>
    </row>
    <row r="1145" spans="1:3">
      <c r="A1145" s="719">
        <v>1487101888</v>
      </c>
      <c r="B1145" s="894">
        <v>-4304059667.4099998</v>
      </c>
      <c r="C1145" s="53" t="str">
        <f t="shared" si="45"/>
        <v/>
      </c>
    </row>
    <row r="1146" spans="1:3">
      <c r="A1146" s="719">
        <v>1487109001</v>
      </c>
      <c r="B1146" s="894">
        <v>-294554958278.32001</v>
      </c>
      <c r="C1146" s="53" t="str">
        <f t="shared" si="45"/>
        <v/>
      </c>
    </row>
    <row r="1147" spans="1:3">
      <c r="A1147" s="719">
        <v>1487109002</v>
      </c>
      <c r="B1147" s="894">
        <v>-40580511615.449997</v>
      </c>
      <c r="C1147" s="53" t="str">
        <f t="shared" si="45"/>
        <v/>
      </c>
    </row>
    <row r="1148" spans="1:3">
      <c r="A1148" s="719">
        <v>1487109003</v>
      </c>
      <c r="B1148" s="894">
        <v>-62908583786.519997</v>
      </c>
      <c r="C1148" s="53" t="str">
        <f t="shared" si="45"/>
        <v/>
      </c>
    </row>
    <row r="1149" spans="1:3">
      <c r="A1149" s="719">
        <v>1487109004</v>
      </c>
      <c r="B1149" s="894">
        <v>-8107075070.8299999</v>
      </c>
      <c r="C1149" s="53" t="str">
        <f t="shared" si="45"/>
        <v/>
      </c>
    </row>
    <row r="1150" spans="1:3">
      <c r="A1150" s="719">
        <v>1487109005</v>
      </c>
      <c r="B1150" s="894">
        <v>-66836409.079999998</v>
      </c>
      <c r="C1150" s="53" t="str">
        <f t="shared" si="45"/>
        <v/>
      </c>
    </row>
    <row r="1151" spans="1:3">
      <c r="A1151" s="719">
        <v>1487109701</v>
      </c>
      <c r="B1151" s="894">
        <v>-25194043067.779999</v>
      </c>
      <c r="C1151" s="53" t="str">
        <f t="shared" si="45"/>
        <v/>
      </c>
    </row>
    <row r="1152" spans="1:3">
      <c r="A1152" s="719">
        <v>1487109702</v>
      </c>
      <c r="B1152" s="894">
        <v>-1712289947.6700001</v>
      </c>
      <c r="C1152" s="53" t="str">
        <f t="shared" si="45"/>
        <v/>
      </c>
    </row>
    <row r="1153" spans="1:3">
      <c r="A1153" s="719">
        <v>1487109703</v>
      </c>
      <c r="B1153" s="894">
        <v>-450710110.88999999</v>
      </c>
      <c r="C1153" s="53" t="str">
        <f t="shared" si="45"/>
        <v/>
      </c>
    </row>
    <row r="1154" spans="1:3">
      <c r="A1154" s="719">
        <v>1487109704</v>
      </c>
      <c r="B1154" s="894">
        <v>-1090459728.8299999</v>
      </c>
      <c r="C1154" s="53" t="str">
        <f t="shared" si="45"/>
        <v/>
      </c>
    </row>
    <row r="1155" spans="1:3">
      <c r="A1155" s="719">
        <v>1487109706</v>
      </c>
      <c r="B1155" s="894">
        <v>-61974188096.089996</v>
      </c>
      <c r="C1155" s="53" t="str">
        <f t="shared" si="45"/>
        <v/>
      </c>
    </row>
    <row r="1156" spans="1:3">
      <c r="A1156" s="719">
        <v>1487109707</v>
      </c>
      <c r="B1156" s="894">
        <v>-5818572168.5</v>
      </c>
      <c r="C1156" s="53" t="str">
        <f t="shared" si="45"/>
        <v/>
      </c>
    </row>
    <row r="1157" spans="1:3">
      <c r="A1157" s="719">
        <v>1487109708</v>
      </c>
      <c r="B1157" s="894">
        <v>-8025654670.9099998</v>
      </c>
      <c r="C1157" s="53" t="str">
        <f t="shared" si="45"/>
        <v/>
      </c>
    </row>
    <row r="1158" spans="1:3">
      <c r="A1158" s="719">
        <v>1487109709</v>
      </c>
      <c r="B1158" s="894">
        <v>-5606684827.0699997</v>
      </c>
      <c r="C1158" s="53" t="str">
        <f t="shared" si="45"/>
        <v/>
      </c>
    </row>
    <row r="1159" spans="1:3">
      <c r="A1159" s="729">
        <v>1487109710</v>
      </c>
      <c r="B1159" s="894">
        <v>-77836937.319999993</v>
      </c>
      <c r="C1159" s="53" t="str">
        <f t="shared" si="45"/>
        <v/>
      </c>
    </row>
    <row r="1160" spans="1:3">
      <c r="A1160" s="719">
        <v>1488059001</v>
      </c>
      <c r="B1160" s="894">
        <v>-3209202617.2800002</v>
      </c>
      <c r="C1160" s="53" t="str">
        <f t="shared" si="45"/>
        <v/>
      </c>
    </row>
    <row r="1161" spans="1:3">
      <c r="A1161" s="719">
        <v>1488109001</v>
      </c>
      <c r="B1161" s="894">
        <v>-184109476.46000001</v>
      </c>
      <c r="C1161" s="53" t="str">
        <f t="shared" si="45"/>
        <v/>
      </c>
    </row>
    <row r="1162" spans="1:3">
      <c r="A1162" s="717">
        <v>1488159001</v>
      </c>
      <c r="B1162" s="894">
        <v>0</v>
      </c>
      <c r="C1162" s="53" t="str">
        <f t="shared" si="45"/>
        <v/>
      </c>
    </row>
    <row r="1163" spans="1:3">
      <c r="A1163" s="719">
        <v>1488209001</v>
      </c>
      <c r="B1163" s="894">
        <v>0</v>
      </c>
    </row>
    <row r="1164" spans="1:3">
      <c r="A1164" s="22">
        <v>1488259001</v>
      </c>
      <c r="B1164" s="894">
        <v>-46029541.649999999</v>
      </c>
      <c r="C1164" s="53" t="str">
        <f t="shared" ref="C1164:C1191" si="46">+IF(COUNTIF(A:A,A1164)=1,"","Error")</f>
        <v/>
      </c>
    </row>
    <row r="1165" spans="1:3">
      <c r="A1165" s="719">
        <v>1488609001</v>
      </c>
      <c r="B1165" s="894">
        <v>-4787304017.4899998</v>
      </c>
      <c r="C1165" s="53" t="str">
        <f t="shared" si="46"/>
        <v/>
      </c>
    </row>
    <row r="1166" spans="1:3">
      <c r="A1166" s="719">
        <v>1488659001</v>
      </c>
      <c r="B1166" s="894">
        <v>-25898491.670000002</v>
      </c>
      <c r="C1166" s="53" t="str">
        <f t="shared" si="46"/>
        <v/>
      </c>
    </row>
    <row r="1167" spans="1:3">
      <c r="A1167" s="719">
        <v>1488709001</v>
      </c>
      <c r="B1167" s="894">
        <v>-32028459.190000001</v>
      </c>
      <c r="C1167" s="53" t="str">
        <f t="shared" si="46"/>
        <v/>
      </c>
    </row>
    <row r="1168" spans="1:3">
      <c r="A1168" s="719">
        <v>1488759001</v>
      </c>
      <c r="B1168" s="894">
        <v>-148562566.59</v>
      </c>
      <c r="C1168" s="53" t="str">
        <f t="shared" si="46"/>
        <v/>
      </c>
    </row>
    <row r="1169" spans="1:3">
      <c r="A1169" s="719">
        <v>1488809001</v>
      </c>
      <c r="B1169" s="894">
        <v>-58797984</v>
      </c>
      <c r="C1169" s="53" t="str">
        <f t="shared" si="46"/>
        <v/>
      </c>
    </row>
    <row r="1170" spans="1:3">
      <c r="A1170" s="719">
        <v>1489059001</v>
      </c>
      <c r="B1170" s="894">
        <v>-98171077975.300003</v>
      </c>
      <c r="C1170" s="53" t="str">
        <f t="shared" si="46"/>
        <v/>
      </c>
    </row>
    <row r="1171" spans="1:3">
      <c r="A1171" s="719">
        <v>1489059002</v>
      </c>
      <c r="B1171" s="894">
        <v>-11330920352.27</v>
      </c>
      <c r="C1171" s="53" t="str">
        <f t="shared" si="46"/>
        <v/>
      </c>
    </row>
    <row r="1172" spans="1:3">
      <c r="A1172" s="719">
        <v>1489159002</v>
      </c>
      <c r="B1172" s="894">
        <v>-8130436363.6700001</v>
      </c>
      <c r="C1172" s="53" t="str">
        <f t="shared" si="46"/>
        <v/>
      </c>
    </row>
    <row r="1173" spans="1:3">
      <c r="A1173" s="719">
        <v>1489159003</v>
      </c>
      <c r="B1173" s="894">
        <v>-10625775759.450001</v>
      </c>
      <c r="C1173" s="53" t="str">
        <f t="shared" si="46"/>
        <v/>
      </c>
    </row>
    <row r="1174" spans="1:3">
      <c r="A1174" s="719">
        <v>1489259002</v>
      </c>
      <c r="B1174" s="894">
        <v>-84026928219.380005</v>
      </c>
      <c r="C1174" s="53" t="str">
        <f t="shared" si="46"/>
        <v/>
      </c>
    </row>
    <row r="1175" spans="1:3">
      <c r="A1175" s="719">
        <v>1489259003</v>
      </c>
      <c r="B1175" s="894">
        <v>-7996548842.3800001</v>
      </c>
      <c r="C1175" s="53" t="str">
        <f t="shared" si="46"/>
        <v/>
      </c>
    </row>
    <row r="1176" spans="1:3">
      <c r="A1176" s="719">
        <v>1489359001</v>
      </c>
      <c r="B1176" s="894">
        <v>-83364879375.820007</v>
      </c>
      <c r="C1176" s="53" t="str">
        <f t="shared" si="46"/>
        <v/>
      </c>
    </row>
    <row r="1177" spans="1:3">
      <c r="A1177" s="719">
        <v>1489359002</v>
      </c>
      <c r="B1177" s="894">
        <v>-3839711473.25</v>
      </c>
      <c r="C1177" s="53" t="str">
        <f t="shared" si="46"/>
        <v/>
      </c>
    </row>
    <row r="1178" spans="1:3">
      <c r="A1178" s="719">
        <v>1489459001</v>
      </c>
      <c r="B1178" s="894">
        <v>-196303120348.60999</v>
      </c>
      <c r="C1178" s="53" t="str">
        <f t="shared" si="46"/>
        <v/>
      </c>
    </row>
    <row r="1179" spans="1:3">
      <c r="A1179" s="719">
        <v>1489459002</v>
      </c>
      <c r="B1179" s="894">
        <v>-9969270129.9300003</v>
      </c>
      <c r="C1179" s="53" t="str">
        <f t="shared" si="46"/>
        <v/>
      </c>
    </row>
    <row r="1180" spans="1:3">
      <c r="A1180" s="719">
        <v>1491059001</v>
      </c>
      <c r="B1180" s="894">
        <v>-24315793805.299999</v>
      </c>
      <c r="C1180" s="53" t="str">
        <f t="shared" si="46"/>
        <v/>
      </c>
    </row>
    <row r="1181" spans="1:3">
      <c r="A1181" s="719">
        <v>1491059002</v>
      </c>
      <c r="B1181" s="894">
        <v>-270306463676.77014</v>
      </c>
      <c r="C1181" s="53" t="str">
        <f t="shared" si="46"/>
        <v/>
      </c>
    </row>
    <row r="1182" spans="1:3">
      <c r="A1182" s="719">
        <v>1491059003</v>
      </c>
      <c r="B1182" s="894">
        <v>-685767705.66999996</v>
      </c>
      <c r="C1182" s="53" t="str">
        <f t="shared" si="46"/>
        <v/>
      </c>
    </row>
    <row r="1183" spans="1:3">
      <c r="A1183" s="22">
        <v>1491059131</v>
      </c>
      <c r="B1183" s="894">
        <v>0</v>
      </c>
      <c r="C1183" s="53" t="str">
        <f t="shared" si="46"/>
        <v/>
      </c>
    </row>
    <row r="1184" spans="1:3">
      <c r="A1184" s="719">
        <v>1491059701</v>
      </c>
      <c r="B1184" s="894">
        <v>-2883614.99</v>
      </c>
      <c r="C1184" s="53" t="str">
        <f t="shared" si="46"/>
        <v/>
      </c>
    </row>
    <row r="1185" spans="1:3">
      <c r="A1185" s="719">
        <v>1491109001</v>
      </c>
      <c r="B1185" s="894">
        <v>-2355784526.1399999</v>
      </c>
      <c r="C1185" s="53" t="str">
        <f t="shared" si="46"/>
        <v/>
      </c>
    </row>
    <row r="1186" spans="1:3">
      <c r="A1186" s="719">
        <v>1491109002</v>
      </c>
      <c r="B1186" s="894">
        <v>-26505191617.049999</v>
      </c>
      <c r="C1186" s="53" t="str">
        <f t="shared" si="46"/>
        <v/>
      </c>
    </row>
    <row r="1187" spans="1:3">
      <c r="A1187" s="719">
        <v>1491109003</v>
      </c>
      <c r="B1187" s="894">
        <v>-73159051.950000003</v>
      </c>
      <c r="C1187" s="53" t="str">
        <f t="shared" si="46"/>
        <v/>
      </c>
    </row>
    <row r="1188" spans="1:3">
      <c r="A1188" s="22">
        <v>1491109701</v>
      </c>
      <c r="B1188" s="894">
        <v>-947715.49</v>
      </c>
      <c r="C1188" s="53" t="str">
        <f t="shared" si="46"/>
        <v/>
      </c>
    </row>
    <row r="1189" spans="1:3">
      <c r="A1189" s="719">
        <v>1491159001</v>
      </c>
      <c r="B1189" s="894">
        <v>-7398180815.4300003</v>
      </c>
      <c r="C1189" s="53" t="str">
        <f t="shared" si="46"/>
        <v/>
      </c>
    </row>
    <row r="1190" spans="1:3">
      <c r="A1190" s="719">
        <v>1491159002</v>
      </c>
      <c r="B1190" s="894">
        <v>-36583863173</v>
      </c>
      <c r="C1190" s="53" t="str">
        <f t="shared" si="46"/>
        <v/>
      </c>
    </row>
    <row r="1191" spans="1:3">
      <c r="A1191" s="719">
        <v>1491159003</v>
      </c>
      <c r="B1191" s="894">
        <v>-245914489.63</v>
      </c>
      <c r="C1191" s="53" t="str">
        <f t="shared" si="46"/>
        <v/>
      </c>
    </row>
    <row r="1192" spans="1:3">
      <c r="A1192" s="1042">
        <v>1491159701</v>
      </c>
      <c r="B1192" s="894">
        <v>-2716616.01</v>
      </c>
    </row>
    <row r="1193" spans="1:3">
      <c r="A1193" s="719">
        <v>1491209001</v>
      </c>
      <c r="B1193" s="894">
        <v>-63025500774.5</v>
      </c>
      <c r="C1193" s="53" t="str">
        <f t="shared" ref="C1193:C1216" si="47">+IF(COUNTIF(A:A,A1193)=1,"","Error")</f>
        <v/>
      </c>
    </row>
    <row r="1194" spans="1:3">
      <c r="A1194" s="719">
        <v>1491209002</v>
      </c>
      <c r="B1194" s="894">
        <v>-543553498239.96997</v>
      </c>
      <c r="C1194" s="53" t="str">
        <f t="shared" si="47"/>
        <v/>
      </c>
    </row>
    <row r="1195" spans="1:3">
      <c r="A1195" s="719">
        <v>1491209003</v>
      </c>
      <c r="B1195" s="894">
        <v>-1548822874.3299999</v>
      </c>
      <c r="C1195" s="53" t="str">
        <f t="shared" si="47"/>
        <v/>
      </c>
    </row>
    <row r="1196" spans="1:3">
      <c r="A1196" s="719">
        <v>1491209701</v>
      </c>
      <c r="B1196" s="894">
        <v>-53293524.310000002</v>
      </c>
      <c r="C1196" s="53" t="str">
        <f t="shared" si="47"/>
        <v/>
      </c>
    </row>
    <row r="1197" spans="1:3">
      <c r="A1197" s="719">
        <v>1491259001</v>
      </c>
      <c r="B1197" s="894">
        <v>-96704594650.839996</v>
      </c>
      <c r="C1197" s="53" t="str">
        <f t="shared" si="47"/>
        <v/>
      </c>
    </row>
    <row r="1198" spans="1:3">
      <c r="A1198" s="719">
        <v>1491259002</v>
      </c>
      <c r="B1198" s="894">
        <v>-426811602648.20001</v>
      </c>
      <c r="C1198" s="53" t="str">
        <f t="shared" si="47"/>
        <v/>
      </c>
    </row>
    <row r="1199" spans="1:3">
      <c r="A1199" s="719">
        <v>1491259003</v>
      </c>
      <c r="B1199" s="894">
        <v>-1662847830.3800001</v>
      </c>
      <c r="C1199" s="53" t="str">
        <f t="shared" si="47"/>
        <v/>
      </c>
    </row>
    <row r="1200" spans="1:3">
      <c r="A1200" s="719">
        <v>1491259701</v>
      </c>
      <c r="B1200" s="894">
        <v>-86387746.599999994</v>
      </c>
      <c r="C1200" s="53" t="str">
        <f t="shared" si="47"/>
        <v/>
      </c>
    </row>
    <row r="1201" spans="1:3">
      <c r="A1201" s="719">
        <v>1493059001</v>
      </c>
      <c r="B1201" s="894">
        <v>-4860190343.5200005</v>
      </c>
      <c r="C1201" s="53" t="str">
        <f t="shared" si="47"/>
        <v/>
      </c>
    </row>
    <row r="1202" spans="1:3">
      <c r="A1202" s="719">
        <v>1493059002</v>
      </c>
      <c r="B1202" s="894">
        <v>-212019501.80000001</v>
      </c>
      <c r="C1202" s="53" t="str">
        <f t="shared" si="47"/>
        <v/>
      </c>
    </row>
    <row r="1203" spans="1:3">
      <c r="A1203" s="719">
        <v>1493109001</v>
      </c>
      <c r="B1203" s="894">
        <v>-517354076.67000002</v>
      </c>
      <c r="C1203" s="53" t="str">
        <f t="shared" si="47"/>
        <v/>
      </c>
    </row>
    <row r="1204" spans="1:3">
      <c r="A1204" s="719">
        <v>1493109002</v>
      </c>
      <c r="B1204" s="894">
        <v>-15444685.060000001</v>
      </c>
      <c r="C1204" s="53" t="str">
        <f t="shared" si="47"/>
        <v/>
      </c>
    </row>
    <row r="1205" spans="1:3">
      <c r="A1205" s="719">
        <v>1493159001</v>
      </c>
      <c r="B1205" s="894">
        <v>-7494283222.5</v>
      </c>
      <c r="C1205" s="53" t="str">
        <f t="shared" si="47"/>
        <v/>
      </c>
    </row>
    <row r="1206" spans="1:3">
      <c r="A1206" s="719">
        <v>1493159002</v>
      </c>
      <c r="B1206" s="894">
        <v>-235110110.94</v>
      </c>
      <c r="C1206" s="53" t="str">
        <f t="shared" si="47"/>
        <v/>
      </c>
    </row>
    <row r="1207" spans="1:3">
      <c r="A1207" s="719">
        <v>1493209001</v>
      </c>
      <c r="B1207" s="894">
        <v>-10777020542.959999</v>
      </c>
      <c r="C1207" s="53" t="str">
        <f t="shared" si="47"/>
        <v/>
      </c>
    </row>
    <row r="1208" spans="1:3">
      <c r="A1208" s="719">
        <v>1493209002</v>
      </c>
      <c r="B1208" s="894">
        <v>-581961757.17999995</v>
      </c>
      <c r="C1208" s="53" t="str">
        <f t="shared" si="47"/>
        <v/>
      </c>
    </row>
    <row r="1209" spans="1:3">
      <c r="A1209" s="719">
        <v>1493259001</v>
      </c>
      <c r="B1209" s="894">
        <v>-42756141789.239998</v>
      </c>
      <c r="C1209" s="53" t="str">
        <f t="shared" si="47"/>
        <v/>
      </c>
    </row>
    <row r="1210" spans="1:3">
      <c r="A1210" s="719">
        <v>1493259002</v>
      </c>
      <c r="B1210" s="894">
        <v>-12603446955.639999</v>
      </c>
      <c r="C1210" s="53" t="str">
        <f t="shared" si="47"/>
        <v/>
      </c>
    </row>
    <row r="1211" spans="1:3">
      <c r="A1211" s="719">
        <v>1495051888</v>
      </c>
      <c r="B1211" s="894">
        <v>-1079617234.29</v>
      </c>
      <c r="C1211" s="53" t="str">
        <f t="shared" si="47"/>
        <v/>
      </c>
    </row>
    <row r="1212" spans="1:3">
      <c r="A1212" s="719">
        <v>1495051889</v>
      </c>
      <c r="B1212" s="894">
        <v>-7037738220.4399996</v>
      </c>
      <c r="C1212" s="53" t="str">
        <f t="shared" si="47"/>
        <v/>
      </c>
    </row>
    <row r="1213" spans="1:3">
      <c r="A1213" s="719">
        <v>1495059001</v>
      </c>
      <c r="B1213" s="894">
        <v>-182981375234.57999</v>
      </c>
      <c r="C1213" s="53" t="str">
        <f t="shared" si="47"/>
        <v/>
      </c>
    </row>
    <row r="1214" spans="1:3">
      <c r="A1214" s="719">
        <v>1495059002</v>
      </c>
      <c r="B1214" s="894">
        <v>-324009625915.04999</v>
      </c>
      <c r="C1214" s="53" t="str">
        <f t="shared" si="47"/>
        <v/>
      </c>
    </row>
    <row r="1215" spans="1:3">
      <c r="A1215" s="719">
        <v>1495059004</v>
      </c>
      <c r="B1215" s="894">
        <v>-635597089.67999995</v>
      </c>
      <c r="C1215" s="53" t="str">
        <f t="shared" si="47"/>
        <v/>
      </c>
    </row>
    <row r="1216" spans="1:3">
      <c r="A1216" s="22">
        <v>1495059101</v>
      </c>
      <c r="B1216" s="894">
        <v>0</v>
      </c>
      <c r="C1216" s="53" t="str">
        <f t="shared" si="47"/>
        <v/>
      </c>
    </row>
    <row r="1217" spans="1:3">
      <c r="A1217" s="22">
        <v>1495059120</v>
      </c>
      <c r="B1217" s="894">
        <v>0</v>
      </c>
    </row>
    <row r="1218" spans="1:3">
      <c r="A1218" s="22">
        <v>1495059599</v>
      </c>
      <c r="B1218" s="894">
        <v>0</v>
      </c>
      <c r="C1218" s="53" t="str">
        <f t="shared" ref="C1218:C1249" si="48">+IF(COUNTIF(A:A,A1218)=1,"","Error")</f>
        <v/>
      </c>
    </row>
    <row r="1219" spans="1:3">
      <c r="A1219" s="22">
        <v>1495059690</v>
      </c>
      <c r="B1219" s="894">
        <v>0</v>
      </c>
      <c r="C1219" s="53" t="str">
        <f t="shared" si="48"/>
        <v/>
      </c>
    </row>
    <row r="1220" spans="1:3">
      <c r="A1220" s="22">
        <v>1495059701</v>
      </c>
      <c r="B1220" s="894">
        <v>0</v>
      </c>
      <c r="C1220" s="53" t="str">
        <f t="shared" si="48"/>
        <v/>
      </c>
    </row>
    <row r="1221" spans="1:3">
      <c r="A1221" s="719">
        <v>1495059702</v>
      </c>
      <c r="B1221" s="894">
        <v>-86168955237.080002</v>
      </c>
      <c r="C1221" s="53" t="str">
        <f t="shared" si="48"/>
        <v/>
      </c>
    </row>
    <row r="1222" spans="1:3">
      <c r="A1222" s="719">
        <v>1495059703</v>
      </c>
      <c r="B1222" s="894">
        <v>-41923613899.940002</v>
      </c>
      <c r="C1222" s="53" t="str">
        <f t="shared" si="48"/>
        <v/>
      </c>
    </row>
    <row r="1223" spans="1:3">
      <c r="A1223" s="719">
        <v>1495101889</v>
      </c>
      <c r="B1223" s="894">
        <v>-900073574.39999998</v>
      </c>
      <c r="C1223" s="53" t="str">
        <f t="shared" si="48"/>
        <v/>
      </c>
    </row>
    <row r="1224" spans="1:3">
      <c r="A1224" s="719">
        <v>1495109001</v>
      </c>
      <c r="B1224" s="894">
        <v>-61551558120.389999</v>
      </c>
      <c r="C1224" s="53" t="str">
        <f t="shared" si="48"/>
        <v/>
      </c>
    </row>
    <row r="1225" spans="1:3">
      <c r="A1225" s="719">
        <v>1495109002</v>
      </c>
      <c r="B1225" s="894">
        <v>-165860050618.67999</v>
      </c>
      <c r="C1225" s="53" t="str">
        <f t="shared" si="48"/>
        <v/>
      </c>
    </row>
    <row r="1226" spans="1:3">
      <c r="A1226" s="719">
        <v>1495109003</v>
      </c>
      <c r="B1226" s="894">
        <v>-187697716.69</v>
      </c>
      <c r="C1226" s="53" t="str">
        <f t="shared" si="48"/>
        <v/>
      </c>
    </row>
    <row r="1227" spans="1:3">
      <c r="A1227" s="719">
        <v>1495109701</v>
      </c>
      <c r="B1227" s="894">
        <v>-15242566195.629999</v>
      </c>
      <c r="C1227" s="53" t="str">
        <f t="shared" si="48"/>
        <v/>
      </c>
    </row>
    <row r="1228" spans="1:3">
      <c r="A1228" s="719">
        <v>1495109702</v>
      </c>
      <c r="B1228" s="894">
        <v>-4926921782.1599998</v>
      </c>
      <c r="C1228" s="53" t="str">
        <f t="shared" si="48"/>
        <v/>
      </c>
    </row>
    <row r="1229" spans="1:3">
      <c r="A1229" s="719">
        <v>1495159001</v>
      </c>
      <c r="B1229" s="894">
        <v>-159323590954.45999</v>
      </c>
      <c r="C1229" s="53" t="str">
        <f t="shared" si="48"/>
        <v/>
      </c>
    </row>
    <row r="1230" spans="1:3">
      <c r="A1230" s="719">
        <v>1495159002</v>
      </c>
      <c r="B1230" s="894">
        <v>-1257194320645.9299</v>
      </c>
      <c r="C1230" s="53" t="str">
        <f t="shared" si="48"/>
        <v/>
      </c>
    </row>
    <row r="1231" spans="1:3">
      <c r="A1231" s="719">
        <v>1495159003</v>
      </c>
      <c r="B1231" s="894">
        <v>-125843539.98999999</v>
      </c>
      <c r="C1231" s="53" t="str">
        <f t="shared" si="48"/>
        <v/>
      </c>
    </row>
    <row r="1232" spans="1:3">
      <c r="A1232" s="719">
        <v>1495159701</v>
      </c>
      <c r="B1232" s="894">
        <v>-116060008984.27</v>
      </c>
      <c r="C1232" s="53" t="str">
        <f t="shared" si="48"/>
        <v/>
      </c>
    </row>
    <row r="1233" spans="1:3">
      <c r="A1233" s="719">
        <v>1495159702</v>
      </c>
      <c r="B1233" s="894">
        <v>-2925863811.1199999</v>
      </c>
      <c r="C1233" s="53" t="str">
        <f t="shared" si="48"/>
        <v/>
      </c>
    </row>
    <row r="1234" spans="1:3">
      <c r="A1234" s="719">
        <v>1495209001</v>
      </c>
      <c r="B1234" s="894">
        <v>-613617482274.68005</v>
      </c>
      <c r="C1234" s="53" t="str">
        <f t="shared" si="48"/>
        <v/>
      </c>
    </row>
    <row r="1235" spans="1:3">
      <c r="A1235" s="719">
        <v>1495209002</v>
      </c>
      <c r="B1235" s="894">
        <v>-654484385826.14001</v>
      </c>
      <c r="C1235" s="53" t="str">
        <f t="shared" si="48"/>
        <v/>
      </c>
    </row>
    <row r="1236" spans="1:3">
      <c r="A1236" s="719">
        <v>1495209003</v>
      </c>
      <c r="B1236" s="894">
        <v>-1758948389.3099999</v>
      </c>
      <c r="C1236" s="53" t="str">
        <f t="shared" si="48"/>
        <v/>
      </c>
    </row>
    <row r="1237" spans="1:3">
      <c r="A1237" s="719">
        <v>1495209701</v>
      </c>
      <c r="B1237" s="894">
        <v>-289585069114.60999</v>
      </c>
      <c r="C1237" s="53" t="str">
        <f t="shared" si="48"/>
        <v/>
      </c>
    </row>
    <row r="1238" spans="1:3">
      <c r="A1238" s="719">
        <v>1495209702</v>
      </c>
      <c r="B1238" s="894">
        <v>-40799564070.970001</v>
      </c>
      <c r="C1238" s="53" t="str">
        <f t="shared" si="48"/>
        <v/>
      </c>
    </row>
    <row r="1239" spans="1:3">
      <c r="A1239" s="729">
        <v>1495251889</v>
      </c>
      <c r="B1239" s="894">
        <v>0</v>
      </c>
      <c r="C1239" s="53" t="str">
        <f t="shared" si="48"/>
        <v/>
      </c>
    </row>
    <row r="1240" spans="1:3">
      <c r="A1240" s="719">
        <v>1495259001</v>
      </c>
      <c r="B1240" s="894">
        <v>-151251236814.67999</v>
      </c>
      <c r="C1240" s="53" t="str">
        <f t="shared" si="48"/>
        <v/>
      </c>
    </row>
    <row r="1241" spans="1:3">
      <c r="A1241" s="719">
        <v>1495259002</v>
      </c>
      <c r="B1241" s="894">
        <v>-516027831762.70001</v>
      </c>
      <c r="C1241" s="53" t="str">
        <f t="shared" si="48"/>
        <v/>
      </c>
    </row>
    <row r="1242" spans="1:3">
      <c r="A1242" s="719">
        <v>1495259003</v>
      </c>
      <c r="B1242" s="894">
        <v>-247543137.19</v>
      </c>
      <c r="C1242" s="53" t="str">
        <f t="shared" si="48"/>
        <v/>
      </c>
    </row>
    <row r="1243" spans="1:3">
      <c r="A1243" s="719">
        <v>1495259701</v>
      </c>
      <c r="B1243" s="894">
        <v>-99021647988.729996</v>
      </c>
      <c r="C1243" s="53" t="str">
        <f t="shared" si="48"/>
        <v/>
      </c>
    </row>
    <row r="1244" spans="1:3">
      <c r="A1244" s="719">
        <v>1495259702</v>
      </c>
      <c r="B1244" s="894">
        <v>-7576339145.5600004</v>
      </c>
      <c r="C1244" s="53" t="str">
        <f t="shared" si="48"/>
        <v/>
      </c>
    </row>
    <row r="1245" spans="1:3">
      <c r="A1245" s="719">
        <v>1498059010</v>
      </c>
      <c r="B1245" s="894">
        <v>-18504623045.889999</v>
      </c>
      <c r="C1245" s="53" t="str">
        <f t="shared" si="48"/>
        <v/>
      </c>
    </row>
    <row r="1246" spans="1:3">
      <c r="A1246" s="719">
        <v>1498109015</v>
      </c>
      <c r="B1246" s="894">
        <v>-6051304991.6499996</v>
      </c>
      <c r="C1246" s="53" t="str">
        <f t="shared" si="48"/>
        <v/>
      </c>
    </row>
    <row r="1247" spans="1:3">
      <c r="A1247" s="719">
        <v>1605100001</v>
      </c>
      <c r="B1247" s="894">
        <v>47799164213.139999</v>
      </c>
      <c r="C1247" s="53" t="str">
        <f t="shared" si="48"/>
        <v/>
      </c>
    </row>
    <row r="1248" spans="1:3">
      <c r="A1248" s="717">
        <v>1605107002</v>
      </c>
      <c r="B1248" s="894">
        <v>0</v>
      </c>
      <c r="C1248" s="53" t="str">
        <f t="shared" si="48"/>
        <v/>
      </c>
    </row>
    <row r="1249" spans="1:3">
      <c r="A1249" s="717">
        <v>1605107003</v>
      </c>
      <c r="B1249" s="894">
        <v>0</v>
      </c>
      <c r="C1249" s="53" t="str">
        <f t="shared" si="48"/>
        <v/>
      </c>
    </row>
    <row r="1250" spans="1:3">
      <c r="A1250" s="717">
        <v>1605107004</v>
      </c>
      <c r="B1250" s="894">
        <v>0</v>
      </c>
      <c r="C1250" s="53" t="str">
        <f t="shared" ref="C1250:C1281" si="49">+IF(COUNTIF(A:A,A1250)=1,"","Error")</f>
        <v/>
      </c>
    </row>
    <row r="1251" spans="1:3">
      <c r="A1251" s="717">
        <v>1605107005</v>
      </c>
      <c r="B1251" s="894">
        <v>0</v>
      </c>
      <c r="C1251" s="53" t="str">
        <f t="shared" si="49"/>
        <v/>
      </c>
    </row>
    <row r="1252" spans="1:3">
      <c r="A1252" s="717">
        <v>1605107006</v>
      </c>
      <c r="B1252" s="894">
        <v>0</v>
      </c>
      <c r="C1252" s="53" t="str">
        <f t="shared" si="49"/>
        <v/>
      </c>
    </row>
    <row r="1253" spans="1:3">
      <c r="A1253" s="717">
        <v>1605107007</v>
      </c>
      <c r="B1253" s="894">
        <v>0</v>
      </c>
      <c r="C1253" s="53" t="str">
        <f t="shared" si="49"/>
        <v/>
      </c>
    </row>
    <row r="1254" spans="1:3">
      <c r="A1254" s="719">
        <v>1605107101</v>
      </c>
      <c r="B1254" s="894">
        <v>0</v>
      </c>
      <c r="C1254" s="53" t="str">
        <f t="shared" si="49"/>
        <v/>
      </c>
    </row>
    <row r="1255" spans="1:3">
      <c r="A1255" s="719">
        <v>1605107106</v>
      </c>
      <c r="B1255" s="894">
        <v>0</v>
      </c>
      <c r="C1255" s="53" t="str">
        <f t="shared" si="49"/>
        <v/>
      </c>
    </row>
    <row r="1256" spans="1:3">
      <c r="A1256" s="719">
        <v>1605109001</v>
      </c>
      <c r="B1256" s="894">
        <v>205540324.78999999</v>
      </c>
      <c r="C1256" s="53" t="str">
        <f t="shared" si="49"/>
        <v/>
      </c>
    </row>
    <row r="1257" spans="1:3">
      <c r="A1257" s="719">
        <v>1605109002</v>
      </c>
      <c r="B1257" s="894">
        <v>455391</v>
      </c>
      <c r="C1257" s="53" t="str">
        <f t="shared" si="49"/>
        <v/>
      </c>
    </row>
    <row r="1258" spans="1:3">
      <c r="A1258" s="719">
        <v>1605109006</v>
      </c>
      <c r="B1258" s="894">
        <v>221788382</v>
      </c>
      <c r="C1258" s="53" t="str">
        <f t="shared" si="49"/>
        <v/>
      </c>
    </row>
    <row r="1259" spans="1:3">
      <c r="A1259" s="719">
        <v>1605109200</v>
      </c>
      <c r="B1259" s="894">
        <v>65255411</v>
      </c>
      <c r="C1259" s="53" t="str">
        <f t="shared" si="49"/>
        <v/>
      </c>
    </row>
    <row r="1260" spans="1:3">
      <c r="A1260" s="717">
        <v>1605109501</v>
      </c>
      <c r="B1260" s="894">
        <v>0</v>
      </c>
      <c r="C1260" s="53" t="str">
        <f t="shared" si="49"/>
        <v/>
      </c>
    </row>
    <row r="1261" spans="1:3">
      <c r="A1261" s="717">
        <v>1605109502</v>
      </c>
      <c r="B1261" s="894">
        <v>0</v>
      </c>
      <c r="C1261" s="53" t="str">
        <f t="shared" si="49"/>
        <v/>
      </c>
    </row>
    <row r="1262" spans="1:3">
      <c r="A1262" s="717">
        <v>1605109503</v>
      </c>
      <c r="B1262" s="894">
        <v>0</v>
      </c>
      <c r="C1262" s="53" t="str">
        <f t="shared" si="49"/>
        <v/>
      </c>
    </row>
    <row r="1263" spans="1:3">
      <c r="A1263" s="717">
        <v>1605109504</v>
      </c>
      <c r="B1263" s="894">
        <v>0</v>
      </c>
      <c r="C1263" s="53" t="str">
        <f t="shared" si="49"/>
        <v/>
      </c>
    </row>
    <row r="1264" spans="1:3">
      <c r="A1264" s="717">
        <v>1605109508</v>
      </c>
      <c r="B1264" s="894">
        <v>0</v>
      </c>
      <c r="C1264" s="53" t="str">
        <f t="shared" si="49"/>
        <v/>
      </c>
    </row>
    <row r="1265" spans="1:3">
      <c r="A1265" s="717">
        <v>1605109509</v>
      </c>
      <c r="B1265" s="894">
        <v>0</v>
      </c>
      <c r="C1265" s="53" t="str">
        <f t="shared" si="49"/>
        <v/>
      </c>
    </row>
    <row r="1266" spans="1:3">
      <c r="A1266" s="717">
        <v>1605109520</v>
      </c>
      <c r="B1266" s="894">
        <v>0</v>
      </c>
      <c r="C1266" s="53" t="str">
        <f t="shared" si="49"/>
        <v/>
      </c>
    </row>
    <row r="1267" spans="1:3">
      <c r="A1267" s="719">
        <v>1605109800</v>
      </c>
      <c r="B1267" s="894">
        <v>-658072770.92999995</v>
      </c>
      <c r="C1267" s="53" t="str">
        <f t="shared" si="49"/>
        <v/>
      </c>
    </row>
    <row r="1268" spans="1:3">
      <c r="A1268" s="717">
        <v>1605127010</v>
      </c>
      <c r="B1268" s="894">
        <v>0</v>
      </c>
      <c r="C1268" s="53" t="str">
        <f t="shared" si="49"/>
        <v/>
      </c>
    </row>
    <row r="1269" spans="1:3">
      <c r="A1269" s="717">
        <v>1605127011</v>
      </c>
      <c r="B1269" s="894">
        <v>0</v>
      </c>
      <c r="C1269" s="53" t="str">
        <f t="shared" si="49"/>
        <v/>
      </c>
    </row>
    <row r="1270" spans="1:3">
      <c r="A1270" s="717">
        <v>1605127012</v>
      </c>
      <c r="B1270" s="894">
        <v>0</v>
      </c>
      <c r="C1270" s="53" t="str">
        <f t="shared" si="49"/>
        <v/>
      </c>
    </row>
    <row r="1271" spans="1:3">
      <c r="A1271" s="717">
        <v>1605127013</v>
      </c>
      <c r="B1271" s="894">
        <v>0</v>
      </c>
      <c r="C1271" s="53" t="str">
        <f t="shared" si="49"/>
        <v/>
      </c>
    </row>
    <row r="1272" spans="1:3">
      <c r="A1272" s="717">
        <v>1605127014</v>
      </c>
      <c r="B1272" s="894">
        <v>0</v>
      </c>
      <c r="C1272" s="53" t="str">
        <f t="shared" si="49"/>
        <v/>
      </c>
    </row>
    <row r="1273" spans="1:3">
      <c r="A1273" s="717">
        <v>1605127015</v>
      </c>
      <c r="B1273" s="894">
        <v>0</v>
      </c>
      <c r="C1273" s="53" t="str">
        <f t="shared" si="49"/>
        <v/>
      </c>
    </row>
    <row r="1274" spans="1:3">
      <c r="A1274" s="719">
        <v>1605127102</v>
      </c>
      <c r="B1274" s="894">
        <v>0</v>
      </c>
      <c r="C1274" s="53" t="str">
        <f t="shared" si="49"/>
        <v/>
      </c>
    </row>
    <row r="1275" spans="1:3">
      <c r="A1275" s="719">
        <v>1605127103</v>
      </c>
      <c r="B1275" s="894">
        <v>0</v>
      </c>
      <c r="C1275" s="53" t="str">
        <f t="shared" si="49"/>
        <v/>
      </c>
    </row>
    <row r="1276" spans="1:3">
      <c r="A1276" s="719">
        <v>1605129003</v>
      </c>
      <c r="B1276" s="894">
        <v>102772985.91</v>
      </c>
      <c r="C1276" s="53" t="str">
        <f t="shared" si="49"/>
        <v/>
      </c>
    </row>
    <row r="1277" spans="1:3">
      <c r="A1277" s="719">
        <v>1605129004</v>
      </c>
      <c r="B1277" s="894">
        <v>2879383</v>
      </c>
      <c r="C1277" s="53" t="str">
        <f t="shared" si="49"/>
        <v/>
      </c>
    </row>
    <row r="1278" spans="1:3">
      <c r="A1278" s="719">
        <v>1605129007</v>
      </c>
      <c r="B1278" s="894">
        <v>-5592</v>
      </c>
      <c r="C1278" s="53" t="str">
        <f t="shared" si="49"/>
        <v/>
      </c>
    </row>
    <row r="1279" spans="1:3">
      <c r="A1279" s="719">
        <v>1605129201</v>
      </c>
      <c r="B1279" s="894">
        <v>530200</v>
      </c>
      <c r="C1279" s="53" t="str">
        <f t="shared" si="49"/>
        <v/>
      </c>
    </row>
    <row r="1280" spans="1:3">
      <c r="A1280" s="717">
        <v>1605129511</v>
      </c>
      <c r="B1280" s="894">
        <v>0</v>
      </c>
      <c r="C1280" s="53" t="str">
        <f t="shared" si="49"/>
        <v/>
      </c>
    </row>
    <row r="1281" spans="1:3">
      <c r="A1281" s="717">
        <v>1605129512</v>
      </c>
      <c r="B1281" s="894">
        <v>0</v>
      </c>
      <c r="C1281" s="53" t="str">
        <f t="shared" si="49"/>
        <v/>
      </c>
    </row>
    <row r="1282" spans="1:3">
      <c r="A1282" s="717">
        <v>1605129516</v>
      </c>
      <c r="B1282" s="894">
        <v>0</v>
      </c>
      <c r="C1282" s="53" t="str">
        <f t="shared" ref="C1282:C1311" si="50">+IF(COUNTIF(A:A,A1282)=1,"","Error")</f>
        <v/>
      </c>
    </row>
    <row r="1283" spans="1:3">
      <c r="A1283" s="717">
        <v>1605129517</v>
      </c>
      <c r="B1283" s="894">
        <v>0</v>
      </c>
      <c r="C1283" s="53" t="str">
        <f t="shared" si="50"/>
        <v/>
      </c>
    </row>
    <row r="1284" spans="1:3">
      <c r="A1284" s="717">
        <v>1605129518</v>
      </c>
      <c r="B1284" s="894">
        <v>0</v>
      </c>
      <c r="C1284" s="53" t="str">
        <f t="shared" si="50"/>
        <v/>
      </c>
    </row>
    <row r="1285" spans="1:3">
      <c r="A1285" s="719">
        <v>1605129801</v>
      </c>
      <c r="B1285" s="894">
        <v>140710875.72</v>
      </c>
      <c r="C1285" s="53" t="str">
        <f t="shared" si="50"/>
        <v/>
      </c>
    </row>
    <row r="1286" spans="1:3">
      <c r="A1286" s="717">
        <v>1605147010</v>
      </c>
      <c r="B1286" s="894">
        <v>0</v>
      </c>
      <c r="C1286" s="53" t="str">
        <f t="shared" si="50"/>
        <v/>
      </c>
    </row>
    <row r="1287" spans="1:3">
      <c r="A1287" s="717">
        <v>1605147011</v>
      </c>
      <c r="B1287" s="894">
        <v>0</v>
      </c>
      <c r="C1287" s="53" t="str">
        <f t="shared" si="50"/>
        <v/>
      </c>
    </row>
    <row r="1288" spans="1:3">
      <c r="A1288" s="717">
        <v>1605147012</v>
      </c>
      <c r="B1288" s="894">
        <v>0</v>
      </c>
      <c r="C1288" s="53" t="str">
        <f t="shared" si="50"/>
        <v/>
      </c>
    </row>
    <row r="1289" spans="1:3">
      <c r="A1289" s="717">
        <v>1605147013</v>
      </c>
      <c r="B1289" s="894">
        <v>0</v>
      </c>
      <c r="C1289" s="53" t="str">
        <f t="shared" si="50"/>
        <v/>
      </c>
    </row>
    <row r="1290" spans="1:3">
      <c r="A1290" s="717">
        <v>1605147014</v>
      </c>
      <c r="B1290" s="894">
        <v>0</v>
      </c>
      <c r="C1290" s="53" t="str">
        <f t="shared" si="50"/>
        <v/>
      </c>
    </row>
    <row r="1291" spans="1:3">
      <c r="A1291" s="719">
        <v>1605147102</v>
      </c>
      <c r="B1291" s="894">
        <v>0</v>
      </c>
      <c r="C1291" s="53" t="str">
        <f t="shared" si="50"/>
        <v/>
      </c>
    </row>
    <row r="1292" spans="1:3">
      <c r="A1292" s="719">
        <v>1605147103</v>
      </c>
      <c r="B1292" s="894">
        <v>0</v>
      </c>
      <c r="C1292" s="53" t="str">
        <f t="shared" si="50"/>
        <v/>
      </c>
    </row>
    <row r="1293" spans="1:3">
      <c r="A1293" s="719">
        <v>1605149003</v>
      </c>
      <c r="B1293" s="894">
        <v>274042839.56999999</v>
      </c>
      <c r="C1293" s="53" t="str">
        <f t="shared" si="50"/>
        <v/>
      </c>
    </row>
    <row r="1294" spans="1:3">
      <c r="A1294" s="719">
        <v>1605149004</v>
      </c>
      <c r="B1294" s="894">
        <v>15948445</v>
      </c>
      <c r="C1294" s="53" t="str">
        <f t="shared" si="50"/>
        <v/>
      </c>
    </row>
    <row r="1295" spans="1:3">
      <c r="A1295" s="719">
        <v>1605149041</v>
      </c>
      <c r="B1295" s="894">
        <v>50927</v>
      </c>
      <c r="C1295" s="53" t="str">
        <f t="shared" si="50"/>
        <v/>
      </c>
    </row>
    <row r="1296" spans="1:3">
      <c r="A1296" s="719">
        <v>1605149202</v>
      </c>
      <c r="B1296" s="894">
        <v>-50927</v>
      </c>
      <c r="C1296" s="53" t="str">
        <f t="shared" si="50"/>
        <v/>
      </c>
    </row>
    <row r="1297" spans="1:3">
      <c r="A1297" s="717">
        <v>1605149507</v>
      </c>
      <c r="B1297" s="894">
        <v>0</v>
      </c>
      <c r="C1297" s="53" t="str">
        <f t="shared" si="50"/>
        <v/>
      </c>
    </row>
    <row r="1298" spans="1:3">
      <c r="A1298" s="717">
        <v>1605149510</v>
      </c>
      <c r="B1298" s="894">
        <v>0</v>
      </c>
      <c r="C1298" s="53" t="str">
        <f t="shared" si="50"/>
        <v/>
      </c>
    </row>
    <row r="1299" spans="1:3">
      <c r="A1299" s="717">
        <v>1605149511</v>
      </c>
      <c r="B1299" s="894">
        <v>0</v>
      </c>
      <c r="C1299" s="53" t="str">
        <f t="shared" si="50"/>
        <v/>
      </c>
    </row>
    <row r="1300" spans="1:3">
      <c r="A1300" s="717">
        <v>1605149513</v>
      </c>
      <c r="B1300" s="894">
        <v>0</v>
      </c>
      <c r="C1300" s="53" t="str">
        <f t="shared" si="50"/>
        <v/>
      </c>
    </row>
    <row r="1301" spans="1:3">
      <c r="A1301" s="717">
        <v>1605149521</v>
      </c>
      <c r="B1301" s="894">
        <v>0</v>
      </c>
      <c r="C1301" s="53" t="str">
        <f t="shared" si="50"/>
        <v/>
      </c>
    </row>
    <row r="1302" spans="1:3">
      <c r="A1302" s="719">
        <v>1605149801</v>
      </c>
      <c r="B1302" s="894">
        <v>150618906.56</v>
      </c>
      <c r="C1302" s="53" t="str">
        <f t="shared" si="50"/>
        <v/>
      </c>
    </row>
    <row r="1303" spans="1:3">
      <c r="A1303" s="717">
        <v>1605167010</v>
      </c>
      <c r="B1303" s="894">
        <v>0</v>
      </c>
      <c r="C1303" s="53" t="str">
        <f t="shared" si="50"/>
        <v/>
      </c>
    </row>
    <row r="1304" spans="1:3">
      <c r="A1304" s="717">
        <v>1605167011</v>
      </c>
      <c r="B1304" s="894">
        <v>0</v>
      </c>
      <c r="C1304" s="53" t="str">
        <f t="shared" si="50"/>
        <v/>
      </c>
    </row>
    <row r="1305" spans="1:3">
      <c r="A1305" s="717">
        <v>1605167012</v>
      </c>
      <c r="B1305" s="894">
        <v>0</v>
      </c>
      <c r="C1305" s="53" t="str">
        <f t="shared" si="50"/>
        <v/>
      </c>
    </row>
    <row r="1306" spans="1:3">
      <c r="A1306" s="717">
        <v>1605167013</v>
      </c>
      <c r="B1306" s="894">
        <v>0</v>
      </c>
      <c r="C1306" s="53" t="str">
        <f t="shared" si="50"/>
        <v/>
      </c>
    </row>
    <row r="1307" spans="1:3">
      <c r="A1307" s="717">
        <v>1605167014</v>
      </c>
      <c r="B1307" s="894">
        <v>0</v>
      </c>
      <c r="C1307" s="53" t="str">
        <f t="shared" si="50"/>
        <v/>
      </c>
    </row>
    <row r="1308" spans="1:3">
      <c r="A1308" s="719">
        <v>1605167102</v>
      </c>
      <c r="B1308" s="894">
        <v>0</v>
      </c>
      <c r="C1308" s="53" t="str">
        <f t="shared" si="50"/>
        <v/>
      </c>
    </row>
    <row r="1309" spans="1:3">
      <c r="A1309" s="719">
        <v>1605167103</v>
      </c>
      <c r="B1309" s="894">
        <v>0</v>
      </c>
      <c r="C1309" s="53" t="str">
        <f t="shared" si="50"/>
        <v/>
      </c>
    </row>
    <row r="1310" spans="1:3">
      <c r="A1310" s="719">
        <v>1605169016</v>
      </c>
      <c r="B1310" s="894">
        <v>188191780.09999999</v>
      </c>
      <c r="C1310" s="53" t="str">
        <f t="shared" si="50"/>
        <v/>
      </c>
    </row>
    <row r="1311" spans="1:3">
      <c r="A1311" s="719">
        <v>1605169017</v>
      </c>
      <c r="B1311" s="894">
        <v>12872429.439999999</v>
      </c>
      <c r="C1311" s="53" t="str">
        <f t="shared" si="50"/>
        <v/>
      </c>
    </row>
    <row r="1312" spans="1:3">
      <c r="A1312" s="719">
        <v>1605169042</v>
      </c>
      <c r="B1312" s="894">
        <v>0</v>
      </c>
    </row>
    <row r="1313" spans="1:3">
      <c r="A1313" s="22">
        <v>1605169202</v>
      </c>
      <c r="B1313" s="894">
        <v>0</v>
      </c>
      <c r="C1313" s="53" t="str">
        <f t="shared" ref="C1313:C1326" si="51">+IF(COUNTIF(A:A,A1313)=1,"","Error")</f>
        <v/>
      </c>
    </row>
    <row r="1314" spans="1:3">
      <c r="A1314" s="717">
        <v>1605169507</v>
      </c>
      <c r="B1314" s="894">
        <v>0</v>
      </c>
      <c r="C1314" s="53" t="str">
        <f t="shared" si="51"/>
        <v/>
      </c>
    </row>
    <row r="1315" spans="1:3">
      <c r="A1315" s="717">
        <v>1605169510</v>
      </c>
      <c r="B1315" s="894">
        <v>0</v>
      </c>
      <c r="C1315" s="53" t="str">
        <f t="shared" si="51"/>
        <v/>
      </c>
    </row>
    <row r="1316" spans="1:3">
      <c r="A1316" s="717">
        <v>1605169515</v>
      </c>
      <c r="B1316" s="894">
        <v>0</v>
      </c>
      <c r="C1316" s="53" t="str">
        <f t="shared" si="51"/>
        <v/>
      </c>
    </row>
    <row r="1317" spans="1:3">
      <c r="A1317" s="717">
        <v>1605169516</v>
      </c>
      <c r="B1317" s="894">
        <v>0</v>
      </c>
      <c r="C1317" s="53" t="str">
        <f t="shared" si="51"/>
        <v/>
      </c>
    </row>
    <row r="1318" spans="1:3">
      <c r="A1318" s="717">
        <v>1605169517</v>
      </c>
      <c r="B1318" s="894">
        <v>0</v>
      </c>
      <c r="C1318" s="53" t="str">
        <f t="shared" si="51"/>
        <v/>
      </c>
    </row>
    <row r="1319" spans="1:3">
      <c r="A1319" s="719">
        <v>1605169801</v>
      </c>
      <c r="B1319" s="894">
        <v>160609944.25999999</v>
      </c>
      <c r="C1319" s="53" t="str">
        <f t="shared" si="51"/>
        <v/>
      </c>
    </row>
    <row r="1320" spans="1:3">
      <c r="A1320" s="717">
        <v>1605187011</v>
      </c>
      <c r="B1320" s="894">
        <v>0</v>
      </c>
      <c r="C1320" s="53" t="str">
        <f t="shared" si="51"/>
        <v/>
      </c>
    </row>
    <row r="1321" spans="1:3">
      <c r="A1321" s="717">
        <v>1605187012</v>
      </c>
      <c r="B1321" s="894">
        <v>0</v>
      </c>
      <c r="C1321" s="53" t="str">
        <f t="shared" si="51"/>
        <v/>
      </c>
    </row>
    <row r="1322" spans="1:3">
      <c r="A1322" s="717">
        <v>1605187014</v>
      </c>
      <c r="B1322" s="894">
        <v>0</v>
      </c>
      <c r="C1322" s="53" t="str">
        <f t="shared" si="51"/>
        <v/>
      </c>
    </row>
    <row r="1323" spans="1:3">
      <c r="A1323" s="717">
        <v>1605187015</v>
      </c>
      <c r="B1323" s="894">
        <v>0</v>
      </c>
      <c r="C1323" s="53" t="str">
        <f t="shared" si="51"/>
        <v/>
      </c>
    </row>
    <row r="1324" spans="1:3">
      <c r="A1324" s="719">
        <v>1605187102</v>
      </c>
      <c r="B1324" s="894">
        <v>0</v>
      </c>
      <c r="C1324" s="53" t="str">
        <f t="shared" si="51"/>
        <v/>
      </c>
    </row>
    <row r="1325" spans="1:3">
      <c r="A1325" s="719">
        <v>1605187104</v>
      </c>
      <c r="B1325" s="894">
        <v>0</v>
      </c>
      <c r="C1325" s="53" t="str">
        <f t="shared" si="51"/>
        <v/>
      </c>
    </row>
    <row r="1326" spans="1:3">
      <c r="A1326" s="719">
        <v>1605189003</v>
      </c>
      <c r="B1326" s="894">
        <v>656793928.58000004</v>
      </c>
      <c r="C1326" s="53" t="str">
        <f t="shared" si="51"/>
        <v/>
      </c>
    </row>
    <row r="1327" spans="1:3">
      <c r="A1327" s="719">
        <v>1605189005</v>
      </c>
      <c r="B1327" s="894">
        <v>136511151</v>
      </c>
    </row>
    <row r="1328" spans="1:3">
      <c r="A1328" s="1043">
        <v>1605189043</v>
      </c>
      <c r="B1328" s="894">
        <v>177606</v>
      </c>
    </row>
    <row r="1329" spans="1:3">
      <c r="A1329" s="22">
        <v>1605189202</v>
      </c>
      <c r="B1329" s="894">
        <v>0</v>
      </c>
      <c r="C1329" s="53" t="str">
        <f t="shared" ref="C1329:C1360" si="52">+IF(COUNTIF(A:A,A1329)=1,"","Error")</f>
        <v/>
      </c>
    </row>
    <row r="1330" spans="1:3">
      <c r="A1330" s="717">
        <v>1605189501</v>
      </c>
      <c r="B1330" s="894">
        <v>0</v>
      </c>
      <c r="C1330" s="53" t="str">
        <f t="shared" si="52"/>
        <v/>
      </c>
    </row>
    <row r="1331" spans="1:3">
      <c r="A1331" s="717">
        <v>1605189502</v>
      </c>
      <c r="B1331" s="894">
        <v>0</v>
      </c>
      <c r="C1331" s="53" t="str">
        <f t="shared" si="52"/>
        <v/>
      </c>
    </row>
    <row r="1332" spans="1:3">
      <c r="A1332" s="717">
        <v>1605189503</v>
      </c>
      <c r="B1332" s="894">
        <v>0</v>
      </c>
      <c r="C1332" s="53" t="str">
        <f t="shared" si="52"/>
        <v/>
      </c>
    </row>
    <row r="1333" spans="1:3">
      <c r="A1333" s="717">
        <v>1605189504</v>
      </c>
      <c r="B1333" s="894">
        <v>0</v>
      </c>
      <c r="C1333" s="53" t="str">
        <f t="shared" si="52"/>
        <v/>
      </c>
    </row>
    <row r="1334" spans="1:3">
      <c r="A1334" s="717">
        <v>1605189505</v>
      </c>
      <c r="B1334" s="894">
        <v>0</v>
      </c>
      <c r="C1334" s="53" t="str">
        <f t="shared" si="52"/>
        <v/>
      </c>
    </row>
    <row r="1335" spans="1:3">
      <c r="A1335" s="717">
        <v>1605189506</v>
      </c>
      <c r="B1335" s="894">
        <v>0</v>
      </c>
      <c r="C1335" s="53" t="str">
        <f t="shared" si="52"/>
        <v/>
      </c>
    </row>
    <row r="1336" spans="1:3">
      <c r="A1336" s="717">
        <v>1605189508</v>
      </c>
      <c r="B1336" s="894">
        <v>0</v>
      </c>
      <c r="C1336" s="53" t="str">
        <f t="shared" si="52"/>
        <v/>
      </c>
    </row>
    <row r="1337" spans="1:3">
      <c r="A1337" s="717">
        <v>1605189509</v>
      </c>
      <c r="B1337" s="894">
        <v>0</v>
      </c>
      <c r="C1337" s="53" t="str">
        <f t="shared" si="52"/>
        <v/>
      </c>
    </row>
    <row r="1338" spans="1:3">
      <c r="A1338" s="717">
        <v>1605189520</v>
      </c>
      <c r="B1338" s="894">
        <v>0</v>
      </c>
      <c r="C1338" s="53" t="str">
        <f t="shared" si="52"/>
        <v/>
      </c>
    </row>
    <row r="1339" spans="1:3">
      <c r="A1339" s="719">
        <v>1605189801</v>
      </c>
      <c r="B1339" s="894">
        <v>200540025.83000001</v>
      </c>
      <c r="C1339" s="53" t="str">
        <f t="shared" si="52"/>
        <v/>
      </c>
    </row>
    <row r="1340" spans="1:3">
      <c r="A1340" s="719">
        <v>1605201300</v>
      </c>
      <c r="B1340" s="894">
        <v>64378412278.330002</v>
      </c>
      <c r="C1340" s="53" t="str">
        <f t="shared" si="52"/>
        <v/>
      </c>
    </row>
    <row r="1341" spans="1:3">
      <c r="A1341" s="719">
        <v>1605201350</v>
      </c>
      <c r="B1341" s="894">
        <v>6240774070.3599997</v>
      </c>
      <c r="C1341" s="53" t="str">
        <f t="shared" si="52"/>
        <v/>
      </c>
    </row>
    <row r="1342" spans="1:3">
      <c r="A1342" s="719">
        <v>1605207004</v>
      </c>
      <c r="B1342" s="894">
        <v>0</v>
      </c>
      <c r="C1342" s="53" t="str">
        <f t="shared" si="52"/>
        <v/>
      </c>
    </row>
    <row r="1343" spans="1:3">
      <c r="A1343" s="719">
        <v>1605207005</v>
      </c>
      <c r="B1343" s="894">
        <v>0</v>
      </c>
      <c r="C1343" s="53" t="str">
        <f t="shared" si="52"/>
        <v/>
      </c>
    </row>
    <row r="1344" spans="1:3">
      <c r="A1344" s="719">
        <v>1605207006</v>
      </c>
      <c r="B1344" s="894">
        <v>0</v>
      </c>
      <c r="C1344" s="53" t="str">
        <f t="shared" si="52"/>
        <v/>
      </c>
    </row>
    <row r="1345" spans="1:3">
      <c r="A1345" s="719">
        <v>1605207007</v>
      </c>
      <c r="B1345" s="894">
        <v>0</v>
      </c>
      <c r="C1345" s="53" t="str">
        <f t="shared" si="52"/>
        <v/>
      </c>
    </row>
    <row r="1346" spans="1:3">
      <c r="A1346" s="719">
        <v>1605207008</v>
      </c>
      <c r="B1346" s="894">
        <v>0</v>
      </c>
      <c r="C1346" s="53" t="str">
        <f t="shared" si="52"/>
        <v/>
      </c>
    </row>
    <row r="1347" spans="1:3">
      <c r="A1347" s="719">
        <v>1605207101</v>
      </c>
      <c r="B1347" s="894">
        <v>0</v>
      </c>
      <c r="C1347" s="53" t="str">
        <f t="shared" si="52"/>
        <v/>
      </c>
    </row>
    <row r="1348" spans="1:3">
      <c r="A1348" s="719">
        <v>1605207106</v>
      </c>
      <c r="B1348" s="894">
        <v>0</v>
      </c>
      <c r="C1348" s="53" t="str">
        <f t="shared" si="52"/>
        <v/>
      </c>
    </row>
    <row r="1349" spans="1:3">
      <c r="A1349" s="719">
        <v>1605207144</v>
      </c>
      <c r="B1349" s="894">
        <v>0</v>
      </c>
      <c r="C1349" s="53" t="str">
        <f t="shared" si="52"/>
        <v/>
      </c>
    </row>
    <row r="1350" spans="1:3">
      <c r="A1350" s="719">
        <v>1605209004</v>
      </c>
      <c r="B1350" s="894">
        <v>87710068641.869995</v>
      </c>
      <c r="C1350" s="53" t="str">
        <f t="shared" si="52"/>
        <v/>
      </c>
    </row>
    <row r="1351" spans="1:3">
      <c r="A1351" s="719">
        <v>1605209006</v>
      </c>
      <c r="B1351" s="894">
        <v>102312812.79000001</v>
      </c>
      <c r="C1351" s="53" t="str">
        <f t="shared" si="52"/>
        <v/>
      </c>
    </row>
    <row r="1352" spans="1:3">
      <c r="A1352" s="719">
        <v>1605209020</v>
      </c>
      <c r="B1352" s="894">
        <v>325421347</v>
      </c>
      <c r="C1352" s="53" t="str">
        <f t="shared" si="52"/>
        <v/>
      </c>
    </row>
    <row r="1353" spans="1:3">
      <c r="A1353" s="719">
        <v>1605209044</v>
      </c>
      <c r="B1353" s="894">
        <v>13174787</v>
      </c>
      <c r="C1353" s="53" t="str">
        <f t="shared" si="52"/>
        <v/>
      </c>
    </row>
    <row r="1354" spans="1:3">
      <c r="A1354" s="719">
        <v>1605209049</v>
      </c>
      <c r="B1354" s="894">
        <v>16777289.82</v>
      </c>
      <c r="C1354" s="53" t="str">
        <f t="shared" si="52"/>
        <v/>
      </c>
    </row>
    <row r="1355" spans="1:3">
      <c r="A1355" s="719">
        <v>1605209205</v>
      </c>
      <c r="B1355" s="894">
        <v>136457117.18000001</v>
      </c>
      <c r="C1355" s="53" t="str">
        <f t="shared" si="52"/>
        <v/>
      </c>
    </row>
    <row r="1356" spans="1:3">
      <c r="A1356" s="719">
        <v>1605209557</v>
      </c>
      <c r="B1356" s="894">
        <v>13615696</v>
      </c>
      <c r="C1356" s="53" t="str">
        <f t="shared" si="52"/>
        <v/>
      </c>
    </row>
    <row r="1357" spans="1:3">
      <c r="A1357" s="719">
        <v>1605209558</v>
      </c>
      <c r="B1357" s="894">
        <v>6425474</v>
      </c>
      <c r="C1357" s="53" t="str">
        <f t="shared" si="52"/>
        <v/>
      </c>
    </row>
    <row r="1358" spans="1:3">
      <c r="A1358" s="719">
        <v>1605209601</v>
      </c>
      <c r="B1358" s="894">
        <v>34460347729.949997</v>
      </c>
      <c r="C1358" s="53" t="str">
        <f t="shared" si="52"/>
        <v/>
      </c>
    </row>
    <row r="1359" spans="1:3">
      <c r="A1359" s="719">
        <v>1605209603</v>
      </c>
      <c r="B1359" s="894">
        <v>617340619.41999996</v>
      </c>
      <c r="C1359" s="53" t="str">
        <f t="shared" si="52"/>
        <v/>
      </c>
    </row>
    <row r="1360" spans="1:3">
      <c r="A1360" s="719">
        <v>1605209800</v>
      </c>
      <c r="B1360" s="894">
        <v>-18531794325.439999</v>
      </c>
      <c r="C1360" s="53" t="str">
        <f t="shared" si="52"/>
        <v/>
      </c>
    </row>
    <row r="1361" spans="1:3">
      <c r="A1361" s="719">
        <v>1605209900</v>
      </c>
      <c r="B1361" s="894">
        <v>-477550795.56</v>
      </c>
      <c r="C1361" s="53" t="str">
        <f t="shared" ref="C1361:C1392" si="53">+IF(COUNTIF(A:A,A1361)=1,"","Error")</f>
        <v/>
      </c>
    </row>
    <row r="1362" spans="1:3">
      <c r="A1362" s="719">
        <v>1605227004</v>
      </c>
      <c r="B1362" s="894">
        <v>0</v>
      </c>
      <c r="C1362" s="53" t="str">
        <f t="shared" si="53"/>
        <v/>
      </c>
    </row>
    <row r="1363" spans="1:3">
      <c r="A1363" s="719">
        <v>1605227006</v>
      </c>
      <c r="B1363" s="894">
        <v>0</v>
      </c>
      <c r="C1363" s="53" t="str">
        <f t="shared" si="53"/>
        <v/>
      </c>
    </row>
    <row r="1364" spans="1:3">
      <c r="A1364" s="719">
        <v>1605227007</v>
      </c>
      <c r="B1364" s="894">
        <v>0</v>
      </c>
      <c r="C1364" s="53" t="str">
        <f t="shared" si="53"/>
        <v/>
      </c>
    </row>
    <row r="1365" spans="1:3">
      <c r="A1365" s="719">
        <v>1605227008</v>
      </c>
      <c r="B1365" s="894">
        <v>0</v>
      </c>
      <c r="C1365" s="53" t="str">
        <f t="shared" si="53"/>
        <v/>
      </c>
    </row>
    <row r="1366" spans="1:3">
      <c r="A1366" s="719">
        <v>1605227101</v>
      </c>
      <c r="B1366" s="894">
        <v>0</v>
      </c>
      <c r="C1366" s="53" t="str">
        <f t="shared" si="53"/>
        <v/>
      </c>
    </row>
    <row r="1367" spans="1:3">
      <c r="A1367" s="719">
        <v>1605227106</v>
      </c>
      <c r="B1367" s="894">
        <v>0</v>
      </c>
      <c r="C1367" s="53" t="str">
        <f t="shared" si="53"/>
        <v/>
      </c>
    </row>
    <row r="1368" spans="1:3">
      <c r="A1368" s="719">
        <v>1605227145</v>
      </c>
      <c r="B1368" s="894">
        <v>0</v>
      </c>
      <c r="C1368" s="53" t="str">
        <f t="shared" si="53"/>
        <v/>
      </c>
    </row>
    <row r="1369" spans="1:3">
      <c r="A1369" s="719">
        <v>1605229004</v>
      </c>
      <c r="B1369" s="894">
        <v>3567787169.1999998</v>
      </c>
      <c r="C1369" s="53" t="str">
        <f t="shared" si="53"/>
        <v/>
      </c>
    </row>
    <row r="1370" spans="1:3">
      <c r="A1370" s="719">
        <v>1605229006</v>
      </c>
      <c r="B1370" s="894">
        <v>37878767.880000003</v>
      </c>
      <c r="C1370" s="53" t="str">
        <f t="shared" si="53"/>
        <v/>
      </c>
    </row>
    <row r="1371" spans="1:3">
      <c r="A1371" s="719">
        <v>1605229020</v>
      </c>
      <c r="B1371" s="894">
        <v>13227709.619999999</v>
      </c>
      <c r="C1371" s="53" t="str">
        <f t="shared" si="53"/>
        <v/>
      </c>
    </row>
    <row r="1372" spans="1:3">
      <c r="A1372" s="719">
        <v>1605229045</v>
      </c>
      <c r="B1372" s="894">
        <v>5689</v>
      </c>
      <c r="C1372" s="53" t="str">
        <f t="shared" si="53"/>
        <v/>
      </c>
    </row>
    <row r="1373" spans="1:3">
      <c r="A1373" s="719">
        <v>1605229050</v>
      </c>
      <c r="B1373" s="894">
        <v>90778</v>
      </c>
      <c r="C1373" s="53" t="str">
        <f t="shared" si="53"/>
        <v/>
      </c>
    </row>
    <row r="1374" spans="1:3">
      <c r="A1374" s="719">
        <v>1605229206</v>
      </c>
      <c r="B1374" s="894">
        <v>59367</v>
      </c>
      <c r="C1374" s="53" t="str">
        <f t="shared" si="53"/>
        <v/>
      </c>
    </row>
    <row r="1375" spans="1:3">
      <c r="A1375" s="719">
        <v>1605229557</v>
      </c>
      <c r="B1375" s="894">
        <v>252410</v>
      </c>
      <c r="C1375" s="53" t="str">
        <f t="shared" si="53"/>
        <v/>
      </c>
    </row>
    <row r="1376" spans="1:3">
      <c r="A1376" s="719">
        <v>1605229558</v>
      </c>
      <c r="B1376" s="894">
        <v>254435</v>
      </c>
      <c r="C1376" s="53" t="str">
        <f t="shared" si="53"/>
        <v/>
      </c>
    </row>
    <row r="1377" spans="1:3">
      <c r="A1377" s="719">
        <v>1605229601</v>
      </c>
      <c r="B1377" s="894">
        <v>1636348055.6700001</v>
      </c>
      <c r="C1377" s="53" t="str">
        <f t="shared" si="53"/>
        <v/>
      </c>
    </row>
    <row r="1378" spans="1:3">
      <c r="A1378" s="719">
        <v>1605229603</v>
      </c>
      <c r="B1378" s="894">
        <v>38179246.890000001</v>
      </c>
      <c r="C1378" s="53" t="str">
        <f t="shared" si="53"/>
        <v/>
      </c>
    </row>
    <row r="1379" spans="1:3">
      <c r="A1379" s="719">
        <v>1605229800</v>
      </c>
      <c r="B1379" s="894">
        <v>2412862752.9299998</v>
      </c>
      <c r="C1379" s="53" t="str">
        <f t="shared" si="53"/>
        <v/>
      </c>
    </row>
    <row r="1380" spans="1:3">
      <c r="A1380" s="719">
        <v>1605229900</v>
      </c>
      <c r="B1380" s="894">
        <v>143106372.28999999</v>
      </c>
      <c r="C1380" s="53" t="str">
        <f t="shared" si="53"/>
        <v/>
      </c>
    </row>
    <row r="1381" spans="1:3">
      <c r="A1381" s="719">
        <v>1605247004</v>
      </c>
      <c r="B1381" s="894">
        <v>0</v>
      </c>
      <c r="C1381" s="53" t="str">
        <f t="shared" si="53"/>
        <v/>
      </c>
    </row>
    <row r="1382" spans="1:3">
      <c r="A1382" s="719">
        <v>1605247006</v>
      </c>
      <c r="B1382" s="894">
        <v>0</v>
      </c>
      <c r="C1382" s="53" t="str">
        <f t="shared" si="53"/>
        <v/>
      </c>
    </row>
    <row r="1383" spans="1:3">
      <c r="A1383" s="719">
        <v>1605247007</v>
      </c>
      <c r="B1383" s="894">
        <v>0</v>
      </c>
      <c r="C1383" s="53" t="str">
        <f t="shared" si="53"/>
        <v/>
      </c>
    </row>
    <row r="1384" spans="1:3">
      <c r="A1384" s="719">
        <v>1605247008</v>
      </c>
      <c r="B1384" s="894">
        <v>0</v>
      </c>
      <c r="C1384" s="53" t="str">
        <f t="shared" si="53"/>
        <v/>
      </c>
    </row>
    <row r="1385" spans="1:3">
      <c r="A1385" s="719">
        <v>1605247101</v>
      </c>
      <c r="B1385" s="894">
        <v>0</v>
      </c>
      <c r="C1385" s="53" t="str">
        <f t="shared" si="53"/>
        <v/>
      </c>
    </row>
    <row r="1386" spans="1:3">
      <c r="A1386" s="719">
        <v>1605247106</v>
      </c>
      <c r="B1386" s="894">
        <v>0</v>
      </c>
      <c r="C1386" s="53" t="str">
        <f t="shared" si="53"/>
        <v/>
      </c>
    </row>
    <row r="1387" spans="1:3">
      <c r="A1387" s="719">
        <v>1605247146</v>
      </c>
      <c r="B1387" s="894">
        <v>0</v>
      </c>
      <c r="C1387" s="53" t="str">
        <f t="shared" si="53"/>
        <v/>
      </c>
    </row>
    <row r="1388" spans="1:3">
      <c r="A1388" s="719">
        <v>1605249004</v>
      </c>
      <c r="B1388" s="894">
        <v>1504859311.5699999</v>
      </c>
      <c r="C1388" s="53" t="str">
        <f t="shared" si="53"/>
        <v/>
      </c>
    </row>
    <row r="1389" spans="1:3">
      <c r="A1389" s="719">
        <v>1605249006</v>
      </c>
      <c r="B1389" s="894">
        <v>10296504</v>
      </c>
      <c r="C1389" s="53" t="str">
        <f t="shared" si="53"/>
        <v/>
      </c>
    </row>
    <row r="1390" spans="1:3">
      <c r="A1390" s="719">
        <v>1605249020</v>
      </c>
      <c r="B1390" s="894">
        <v>7251470.2699999996</v>
      </c>
      <c r="C1390" s="53" t="str">
        <f t="shared" si="53"/>
        <v/>
      </c>
    </row>
    <row r="1391" spans="1:3">
      <c r="A1391" s="22">
        <v>1605249046</v>
      </c>
      <c r="B1391" s="894">
        <v>0</v>
      </c>
      <c r="C1391" s="53" t="str">
        <f t="shared" si="53"/>
        <v/>
      </c>
    </row>
    <row r="1392" spans="1:3">
      <c r="A1392" s="719">
        <v>1605249051</v>
      </c>
      <c r="B1392" s="894">
        <v>28286</v>
      </c>
      <c r="C1392" s="53" t="str">
        <f t="shared" si="53"/>
        <v/>
      </c>
    </row>
    <row r="1393" spans="1:3">
      <c r="A1393" s="719">
        <v>1605249207</v>
      </c>
      <c r="B1393" s="894">
        <v>23769</v>
      </c>
      <c r="C1393" s="53" t="str">
        <f t="shared" ref="C1393:C1424" si="54">+IF(COUNTIF(A:A,A1393)=1,"","Error")</f>
        <v/>
      </c>
    </row>
    <row r="1394" spans="1:3">
      <c r="A1394" s="719">
        <v>1605249557</v>
      </c>
      <c r="B1394" s="894">
        <v>151537</v>
      </c>
      <c r="C1394" s="53" t="str">
        <f t="shared" si="54"/>
        <v/>
      </c>
    </row>
    <row r="1395" spans="1:3">
      <c r="A1395" s="719">
        <v>1605249558</v>
      </c>
      <c r="B1395" s="894">
        <v>164758</v>
      </c>
      <c r="C1395" s="53" t="str">
        <f t="shared" si="54"/>
        <v/>
      </c>
    </row>
    <row r="1396" spans="1:3">
      <c r="A1396" s="719">
        <v>1605249601</v>
      </c>
      <c r="B1396" s="894">
        <v>1297068111.6199999</v>
      </c>
      <c r="C1396" s="53" t="str">
        <f t="shared" si="54"/>
        <v/>
      </c>
    </row>
    <row r="1397" spans="1:3">
      <c r="A1397" s="719">
        <v>1605249603</v>
      </c>
      <c r="B1397" s="894">
        <v>49881492.369999997</v>
      </c>
      <c r="C1397" s="53" t="str">
        <f t="shared" si="54"/>
        <v/>
      </c>
    </row>
    <row r="1398" spans="1:3">
      <c r="A1398" s="719">
        <v>1605249800</v>
      </c>
      <c r="B1398" s="894">
        <v>2692597050.0799999</v>
      </c>
      <c r="C1398" s="53" t="str">
        <f t="shared" si="54"/>
        <v/>
      </c>
    </row>
    <row r="1399" spans="1:3">
      <c r="A1399" s="719">
        <v>1605249900</v>
      </c>
      <c r="B1399" s="894">
        <v>75027412.439999998</v>
      </c>
      <c r="C1399" s="53" t="str">
        <f t="shared" si="54"/>
        <v/>
      </c>
    </row>
    <row r="1400" spans="1:3">
      <c r="A1400" s="719">
        <v>1605267004</v>
      </c>
      <c r="B1400" s="894">
        <v>0</v>
      </c>
      <c r="C1400" s="53" t="str">
        <f t="shared" si="54"/>
        <v/>
      </c>
    </row>
    <row r="1401" spans="1:3">
      <c r="A1401" s="719">
        <v>1605267006</v>
      </c>
      <c r="B1401" s="894">
        <v>0</v>
      </c>
      <c r="C1401" s="53" t="str">
        <f t="shared" si="54"/>
        <v/>
      </c>
    </row>
    <row r="1402" spans="1:3">
      <c r="A1402" s="719">
        <v>1605267007</v>
      </c>
      <c r="B1402" s="894">
        <v>0</v>
      </c>
      <c r="C1402" s="53" t="str">
        <f t="shared" si="54"/>
        <v/>
      </c>
    </row>
    <row r="1403" spans="1:3">
      <c r="A1403" s="719">
        <v>1605267008</v>
      </c>
      <c r="B1403" s="894">
        <v>0</v>
      </c>
      <c r="C1403" s="53" t="str">
        <f t="shared" si="54"/>
        <v/>
      </c>
    </row>
    <row r="1404" spans="1:3">
      <c r="A1404" s="719">
        <v>1605267101</v>
      </c>
      <c r="B1404" s="894">
        <v>0</v>
      </c>
      <c r="C1404" s="53" t="str">
        <f t="shared" si="54"/>
        <v/>
      </c>
    </row>
    <row r="1405" spans="1:3">
      <c r="A1405" s="719">
        <v>1605267106</v>
      </c>
      <c r="B1405" s="894">
        <v>0</v>
      </c>
      <c r="C1405" s="53" t="str">
        <f t="shared" si="54"/>
        <v/>
      </c>
    </row>
    <row r="1406" spans="1:3">
      <c r="A1406" s="719">
        <v>1605267147</v>
      </c>
      <c r="B1406" s="894">
        <v>0</v>
      </c>
      <c r="C1406" s="53" t="str">
        <f t="shared" si="54"/>
        <v/>
      </c>
    </row>
    <row r="1407" spans="1:3">
      <c r="A1407" s="719">
        <v>1605269004</v>
      </c>
      <c r="B1407" s="894">
        <v>3321412822.0999999</v>
      </c>
      <c r="C1407" s="53" t="str">
        <f t="shared" si="54"/>
        <v/>
      </c>
    </row>
    <row r="1408" spans="1:3">
      <c r="A1408" s="719">
        <v>1605269006</v>
      </c>
      <c r="B1408" s="894">
        <v>26163959.850000001</v>
      </c>
      <c r="C1408" s="53" t="str">
        <f t="shared" si="54"/>
        <v/>
      </c>
    </row>
    <row r="1409" spans="1:3">
      <c r="A1409" s="719">
        <v>1605269020</v>
      </c>
      <c r="B1409" s="894">
        <v>14338775.75</v>
      </c>
      <c r="C1409" s="53" t="str">
        <f t="shared" si="54"/>
        <v/>
      </c>
    </row>
    <row r="1410" spans="1:3">
      <c r="A1410" s="22">
        <v>1605269047</v>
      </c>
      <c r="B1410" s="894">
        <v>0</v>
      </c>
      <c r="C1410" s="53" t="str">
        <f t="shared" si="54"/>
        <v/>
      </c>
    </row>
    <row r="1411" spans="1:3">
      <c r="A1411" s="719">
        <v>1605269052</v>
      </c>
      <c r="B1411" s="894">
        <v>0</v>
      </c>
      <c r="C1411" s="53" t="str">
        <f t="shared" si="54"/>
        <v/>
      </c>
    </row>
    <row r="1412" spans="1:3">
      <c r="A1412" s="719">
        <v>1605269208</v>
      </c>
      <c r="B1412" s="894">
        <v>84666</v>
      </c>
      <c r="C1412" s="53" t="str">
        <f t="shared" si="54"/>
        <v/>
      </c>
    </row>
    <row r="1413" spans="1:3">
      <c r="A1413" s="719">
        <v>1605269557</v>
      </c>
      <c r="B1413" s="894">
        <v>0</v>
      </c>
      <c r="C1413" s="53" t="str">
        <f t="shared" si="54"/>
        <v/>
      </c>
    </row>
    <row r="1414" spans="1:3">
      <c r="A1414" s="719">
        <v>1605269558</v>
      </c>
      <c r="B1414" s="894">
        <v>0</v>
      </c>
      <c r="C1414" s="53" t="str">
        <f t="shared" si="54"/>
        <v/>
      </c>
    </row>
    <row r="1415" spans="1:3">
      <c r="A1415" s="719">
        <v>1605269601</v>
      </c>
      <c r="B1415" s="894">
        <v>1340955660.8900001</v>
      </c>
      <c r="C1415" s="53" t="str">
        <f t="shared" si="54"/>
        <v/>
      </c>
    </row>
    <row r="1416" spans="1:3">
      <c r="A1416" s="719">
        <v>1605269603</v>
      </c>
      <c r="B1416" s="894">
        <v>85197435.530000001</v>
      </c>
      <c r="C1416" s="53" t="str">
        <f t="shared" si="54"/>
        <v/>
      </c>
    </row>
    <row r="1417" spans="1:3">
      <c r="A1417" s="719">
        <v>1605269800</v>
      </c>
      <c r="B1417" s="894">
        <v>6979952045.6300001</v>
      </c>
      <c r="C1417" s="53" t="str">
        <f t="shared" si="54"/>
        <v/>
      </c>
    </row>
    <row r="1418" spans="1:3">
      <c r="A1418" s="719">
        <v>1605269900</v>
      </c>
      <c r="B1418" s="894">
        <v>164346334.88</v>
      </c>
      <c r="C1418" s="53" t="str">
        <f t="shared" si="54"/>
        <v/>
      </c>
    </row>
    <row r="1419" spans="1:3">
      <c r="A1419" s="719">
        <v>1605287004</v>
      </c>
      <c r="B1419" s="894">
        <v>0</v>
      </c>
      <c r="C1419" s="53" t="str">
        <f t="shared" si="54"/>
        <v/>
      </c>
    </row>
    <row r="1420" spans="1:3">
      <c r="A1420" s="719">
        <v>1605287006</v>
      </c>
      <c r="B1420" s="894">
        <v>0</v>
      </c>
      <c r="C1420" s="53" t="str">
        <f t="shared" si="54"/>
        <v/>
      </c>
    </row>
    <row r="1421" spans="1:3">
      <c r="A1421" s="719">
        <v>1605287007</v>
      </c>
      <c r="B1421" s="894">
        <v>0</v>
      </c>
      <c r="C1421" s="53" t="str">
        <f t="shared" si="54"/>
        <v/>
      </c>
    </row>
    <row r="1422" spans="1:3">
      <c r="A1422" s="719">
        <v>1605287008</v>
      </c>
      <c r="B1422" s="894">
        <v>0</v>
      </c>
      <c r="C1422" s="53" t="str">
        <f t="shared" si="54"/>
        <v/>
      </c>
    </row>
    <row r="1423" spans="1:3">
      <c r="A1423" s="719">
        <v>1605287101</v>
      </c>
      <c r="B1423" s="894">
        <v>0</v>
      </c>
      <c r="C1423" s="53" t="str">
        <f t="shared" si="54"/>
        <v/>
      </c>
    </row>
    <row r="1424" spans="1:3">
      <c r="A1424" s="719">
        <v>1605287106</v>
      </c>
      <c r="B1424" s="894">
        <v>0</v>
      </c>
      <c r="C1424" s="53" t="str">
        <f t="shared" si="54"/>
        <v/>
      </c>
    </row>
    <row r="1425" spans="1:3">
      <c r="A1425" s="719">
        <v>1605287148</v>
      </c>
      <c r="B1425" s="894">
        <v>0</v>
      </c>
      <c r="C1425" s="53" t="str">
        <f t="shared" ref="C1425:C1456" si="55">+IF(COUNTIF(A:A,A1425)=1,"","Error")</f>
        <v/>
      </c>
    </row>
    <row r="1426" spans="1:3">
      <c r="A1426" s="719">
        <v>1605289004</v>
      </c>
      <c r="B1426" s="894">
        <v>1727795399.24</v>
      </c>
      <c r="C1426" s="53" t="str">
        <f t="shared" si="55"/>
        <v/>
      </c>
    </row>
    <row r="1427" spans="1:3">
      <c r="A1427" s="719">
        <v>1605289006</v>
      </c>
      <c r="B1427" s="894">
        <v>18406228.550000001</v>
      </c>
      <c r="C1427" s="53" t="str">
        <f t="shared" si="55"/>
        <v/>
      </c>
    </row>
    <row r="1428" spans="1:3">
      <c r="A1428" s="719">
        <v>1605289020</v>
      </c>
      <c r="B1428" s="894">
        <v>40822188.729999997</v>
      </c>
      <c r="C1428" s="53" t="str">
        <f t="shared" si="55"/>
        <v/>
      </c>
    </row>
    <row r="1429" spans="1:3">
      <c r="A1429" s="719">
        <v>1605289053</v>
      </c>
      <c r="B1429" s="894">
        <v>885722</v>
      </c>
      <c r="C1429" s="53" t="str">
        <f t="shared" si="55"/>
        <v/>
      </c>
    </row>
    <row r="1430" spans="1:3">
      <c r="A1430" s="719">
        <v>1605289209</v>
      </c>
      <c r="B1430" s="894">
        <v>32116</v>
      </c>
      <c r="C1430" s="53" t="str">
        <f t="shared" si="55"/>
        <v/>
      </c>
    </row>
    <row r="1431" spans="1:3">
      <c r="A1431" s="719">
        <v>1605289558</v>
      </c>
      <c r="B1431" s="894">
        <v>0</v>
      </c>
      <c r="C1431" s="53" t="str">
        <f t="shared" si="55"/>
        <v/>
      </c>
    </row>
    <row r="1432" spans="1:3">
      <c r="A1432" s="719">
        <v>1605289601</v>
      </c>
      <c r="B1432" s="894">
        <v>1834477411.6400001</v>
      </c>
      <c r="C1432" s="53" t="str">
        <f t="shared" si="55"/>
        <v/>
      </c>
    </row>
    <row r="1433" spans="1:3">
      <c r="A1433" s="719">
        <v>1605289603</v>
      </c>
      <c r="B1433" s="894">
        <v>68199524.730000004</v>
      </c>
      <c r="C1433" s="53" t="str">
        <f t="shared" si="55"/>
        <v/>
      </c>
    </row>
    <row r="1434" spans="1:3">
      <c r="A1434" s="719">
        <v>1605289800</v>
      </c>
      <c r="B1434" s="894">
        <v>6516768055.3800001</v>
      </c>
      <c r="C1434" s="53" t="str">
        <f t="shared" si="55"/>
        <v/>
      </c>
    </row>
    <row r="1435" spans="1:3">
      <c r="A1435" s="719">
        <v>1605289900</v>
      </c>
      <c r="B1435" s="894">
        <v>94839767.290000007</v>
      </c>
      <c r="C1435" s="53" t="str">
        <f t="shared" si="55"/>
        <v/>
      </c>
    </row>
    <row r="1436" spans="1:3">
      <c r="A1436" s="22">
        <v>1605307000</v>
      </c>
      <c r="B1436" s="894">
        <v>0</v>
      </c>
      <c r="C1436" s="53" t="str">
        <f t="shared" si="55"/>
        <v/>
      </c>
    </row>
    <row r="1437" spans="1:3">
      <c r="A1437" s="719">
        <v>1605307101</v>
      </c>
      <c r="B1437" s="894">
        <v>0</v>
      </c>
      <c r="C1437" s="53" t="str">
        <f t="shared" si="55"/>
        <v/>
      </c>
    </row>
    <row r="1438" spans="1:3">
      <c r="A1438" s="719">
        <v>1605307106</v>
      </c>
      <c r="B1438" s="894">
        <v>0</v>
      </c>
      <c r="C1438" s="53" t="str">
        <f t="shared" si="55"/>
        <v/>
      </c>
    </row>
    <row r="1439" spans="1:3">
      <c r="A1439" s="719">
        <v>1605309001</v>
      </c>
      <c r="B1439" s="894">
        <v>8785568000.7700005</v>
      </c>
      <c r="C1439" s="53" t="str">
        <f t="shared" si="55"/>
        <v/>
      </c>
    </row>
    <row r="1440" spans="1:3">
      <c r="A1440" s="719">
        <v>1605309002</v>
      </c>
      <c r="B1440" s="894">
        <v>64970482</v>
      </c>
      <c r="C1440" s="53" t="str">
        <f t="shared" si="55"/>
        <v/>
      </c>
    </row>
    <row r="1441" spans="1:3">
      <c r="A1441" s="719">
        <v>1605309201</v>
      </c>
      <c r="B1441" s="894">
        <v>1750720.65</v>
      </c>
      <c r="C1441" s="53" t="str">
        <f t="shared" si="55"/>
        <v/>
      </c>
    </row>
    <row r="1442" spans="1:3">
      <c r="A1442" s="719">
        <v>1605309800</v>
      </c>
      <c r="B1442" s="894">
        <v>-667837855.25999999</v>
      </c>
      <c r="C1442" s="53" t="str">
        <f t="shared" si="55"/>
        <v/>
      </c>
    </row>
    <row r="1443" spans="1:3">
      <c r="A1443" s="719">
        <v>1605327102</v>
      </c>
      <c r="B1443" s="894">
        <v>0</v>
      </c>
      <c r="C1443" s="53" t="str">
        <f t="shared" si="55"/>
        <v/>
      </c>
    </row>
    <row r="1444" spans="1:3">
      <c r="A1444" s="719">
        <v>1605327103</v>
      </c>
      <c r="B1444" s="894">
        <v>0</v>
      </c>
      <c r="C1444" s="53" t="str">
        <f t="shared" si="55"/>
        <v/>
      </c>
    </row>
    <row r="1445" spans="1:3">
      <c r="A1445" s="719">
        <v>1605329003</v>
      </c>
      <c r="B1445" s="894">
        <v>316744840.02999997</v>
      </c>
      <c r="C1445" s="53" t="str">
        <f t="shared" si="55"/>
        <v/>
      </c>
    </row>
    <row r="1446" spans="1:3">
      <c r="A1446" s="719">
        <v>1605329004</v>
      </c>
      <c r="B1446" s="894">
        <v>9623842</v>
      </c>
      <c r="C1446" s="53" t="str">
        <f t="shared" si="55"/>
        <v/>
      </c>
    </row>
    <row r="1447" spans="1:3">
      <c r="A1447" s="719">
        <v>1605329801</v>
      </c>
      <c r="B1447" s="894">
        <v>165529484.90000001</v>
      </c>
      <c r="C1447" s="53" t="str">
        <f t="shared" si="55"/>
        <v/>
      </c>
    </row>
    <row r="1448" spans="1:3">
      <c r="A1448" s="719">
        <v>1605347102</v>
      </c>
      <c r="B1448" s="894">
        <v>0</v>
      </c>
      <c r="C1448" s="53" t="str">
        <f t="shared" si="55"/>
        <v/>
      </c>
    </row>
    <row r="1449" spans="1:3">
      <c r="A1449" s="719">
        <v>1605347103</v>
      </c>
      <c r="B1449" s="894">
        <v>0</v>
      </c>
      <c r="C1449" s="53" t="str">
        <f t="shared" si="55"/>
        <v/>
      </c>
    </row>
    <row r="1450" spans="1:3">
      <c r="A1450" s="719">
        <v>1605349003</v>
      </c>
      <c r="B1450" s="894">
        <v>232411551.59999999</v>
      </c>
      <c r="C1450" s="53" t="str">
        <f t="shared" si="55"/>
        <v/>
      </c>
    </row>
    <row r="1451" spans="1:3">
      <c r="A1451" s="719">
        <v>1605349004</v>
      </c>
      <c r="B1451" s="894">
        <v>11916430</v>
      </c>
      <c r="C1451" s="53" t="str">
        <f t="shared" si="55"/>
        <v/>
      </c>
    </row>
    <row r="1452" spans="1:3">
      <c r="A1452" s="719">
        <v>1605349801</v>
      </c>
      <c r="B1452" s="894">
        <v>101284197.33</v>
      </c>
      <c r="C1452" s="53" t="str">
        <f t="shared" si="55"/>
        <v/>
      </c>
    </row>
    <row r="1453" spans="1:3">
      <c r="A1453" s="719">
        <v>1605367102</v>
      </c>
      <c r="B1453" s="894">
        <v>0</v>
      </c>
      <c r="C1453" s="53" t="str">
        <f t="shared" si="55"/>
        <v/>
      </c>
    </row>
    <row r="1454" spans="1:3">
      <c r="A1454" s="719">
        <v>1605367103</v>
      </c>
      <c r="B1454" s="894">
        <v>0</v>
      </c>
      <c r="C1454" s="53" t="str">
        <f t="shared" si="55"/>
        <v/>
      </c>
    </row>
    <row r="1455" spans="1:3">
      <c r="A1455" s="719">
        <v>1605369003</v>
      </c>
      <c r="B1455" s="894">
        <v>216551817.38</v>
      </c>
      <c r="C1455" s="53" t="str">
        <f t="shared" si="55"/>
        <v/>
      </c>
    </row>
    <row r="1456" spans="1:3">
      <c r="A1456" s="719">
        <v>1605369004</v>
      </c>
      <c r="B1456" s="894">
        <v>10053554.560000001</v>
      </c>
      <c r="C1456" s="53" t="str">
        <f t="shared" si="55"/>
        <v/>
      </c>
    </row>
    <row r="1457" spans="1:3">
      <c r="A1457" s="719">
        <v>1605369801</v>
      </c>
      <c r="B1457" s="894">
        <v>19583271.640000001</v>
      </c>
      <c r="C1457" s="53" t="str">
        <f t="shared" ref="C1457:C1488" si="56">+IF(COUNTIF(A:A,A1457)=1,"","Error")</f>
        <v/>
      </c>
    </row>
    <row r="1458" spans="1:3">
      <c r="A1458" s="719">
        <v>1605387102</v>
      </c>
      <c r="B1458" s="894">
        <v>0</v>
      </c>
      <c r="C1458" s="53" t="str">
        <f t="shared" si="56"/>
        <v/>
      </c>
    </row>
    <row r="1459" spans="1:3">
      <c r="A1459" s="719">
        <v>1605387103</v>
      </c>
      <c r="B1459" s="894">
        <v>0</v>
      </c>
      <c r="C1459" s="53" t="str">
        <f t="shared" si="56"/>
        <v/>
      </c>
    </row>
    <row r="1460" spans="1:3">
      <c r="A1460" s="719">
        <v>1605389003</v>
      </c>
      <c r="B1460" s="894">
        <v>1360715096.05</v>
      </c>
      <c r="C1460" s="53" t="str">
        <f t="shared" si="56"/>
        <v/>
      </c>
    </row>
    <row r="1461" spans="1:3">
      <c r="A1461" s="719">
        <v>1605389004</v>
      </c>
      <c r="B1461" s="894">
        <v>70672480.400000006</v>
      </c>
      <c r="C1461" s="53" t="str">
        <f t="shared" si="56"/>
        <v/>
      </c>
    </row>
    <row r="1462" spans="1:3">
      <c r="A1462" s="719">
        <v>1605389201</v>
      </c>
      <c r="B1462" s="894">
        <v>237550.63</v>
      </c>
      <c r="C1462" s="53" t="str">
        <f t="shared" si="56"/>
        <v/>
      </c>
    </row>
    <row r="1463" spans="1:3">
      <c r="A1463" s="719">
        <v>1605389801</v>
      </c>
      <c r="B1463" s="894">
        <v>443794070.38</v>
      </c>
      <c r="C1463" s="53" t="str">
        <f t="shared" si="56"/>
        <v/>
      </c>
    </row>
    <row r="1464" spans="1:3">
      <c r="A1464" s="719">
        <v>1605400015</v>
      </c>
      <c r="B1464" s="894">
        <v>40354176030.650002</v>
      </c>
      <c r="C1464" s="53" t="str">
        <f t="shared" si="56"/>
        <v/>
      </c>
    </row>
    <row r="1465" spans="1:3">
      <c r="A1465" s="719">
        <v>1605401300</v>
      </c>
      <c r="B1465" s="894">
        <v>5959161801.7799997</v>
      </c>
      <c r="C1465" s="53" t="str">
        <f t="shared" si="56"/>
        <v/>
      </c>
    </row>
    <row r="1466" spans="1:3">
      <c r="A1466" s="719">
        <v>1605401350</v>
      </c>
      <c r="B1466" s="894">
        <v>850976235.63</v>
      </c>
      <c r="C1466" s="53" t="str">
        <f t="shared" si="56"/>
        <v/>
      </c>
    </row>
    <row r="1467" spans="1:3">
      <c r="A1467" s="719">
        <v>1605401888</v>
      </c>
      <c r="B1467" s="894">
        <v>9084312796.2199993</v>
      </c>
      <c r="C1467" s="53" t="str">
        <f t="shared" si="56"/>
        <v/>
      </c>
    </row>
    <row r="1468" spans="1:3">
      <c r="A1468" s="719">
        <v>1605407006</v>
      </c>
      <c r="B1468" s="894">
        <v>0</v>
      </c>
      <c r="C1468" s="53" t="str">
        <f t="shared" si="56"/>
        <v/>
      </c>
    </row>
    <row r="1469" spans="1:3">
      <c r="A1469" s="719">
        <v>1605407007</v>
      </c>
      <c r="B1469" s="894">
        <v>0</v>
      </c>
      <c r="C1469" s="53" t="str">
        <f t="shared" si="56"/>
        <v/>
      </c>
    </row>
    <row r="1470" spans="1:3">
      <c r="A1470" s="729">
        <v>1605407008</v>
      </c>
      <c r="B1470" s="894">
        <v>0</v>
      </c>
      <c r="C1470" s="53" t="str">
        <f t="shared" si="56"/>
        <v/>
      </c>
    </row>
    <row r="1471" spans="1:3">
      <c r="A1471" s="729">
        <v>1605407009</v>
      </c>
      <c r="B1471" s="894">
        <v>0</v>
      </c>
      <c r="C1471" s="53" t="str">
        <f t="shared" si="56"/>
        <v/>
      </c>
    </row>
    <row r="1472" spans="1:3">
      <c r="A1472" s="719">
        <v>1605407010</v>
      </c>
      <c r="B1472" s="894">
        <v>0</v>
      </c>
      <c r="C1472" s="53" t="str">
        <f t="shared" si="56"/>
        <v/>
      </c>
    </row>
    <row r="1473" spans="1:3">
      <c r="A1473" s="719">
        <v>1605407011</v>
      </c>
      <c r="B1473" s="894">
        <v>0</v>
      </c>
      <c r="C1473" s="53" t="str">
        <f t="shared" si="56"/>
        <v/>
      </c>
    </row>
    <row r="1474" spans="1:3">
      <c r="A1474" s="719">
        <v>1605407012</v>
      </c>
      <c r="B1474" s="894">
        <v>0</v>
      </c>
      <c r="C1474" s="53" t="str">
        <f t="shared" si="56"/>
        <v/>
      </c>
    </row>
    <row r="1475" spans="1:3">
      <c r="A1475" s="719">
        <v>1605407102</v>
      </c>
      <c r="B1475" s="894">
        <v>0</v>
      </c>
      <c r="C1475" s="53" t="str">
        <f t="shared" si="56"/>
        <v/>
      </c>
    </row>
    <row r="1476" spans="1:3">
      <c r="A1476" s="719">
        <v>1605407103</v>
      </c>
      <c r="B1476" s="894">
        <v>0</v>
      </c>
      <c r="C1476" s="53" t="str">
        <f t="shared" si="56"/>
        <v/>
      </c>
    </row>
    <row r="1477" spans="1:3">
      <c r="A1477" s="719">
        <v>1605407104</v>
      </c>
      <c r="B1477" s="894">
        <v>0</v>
      </c>
      <c r="C1477" s="53" t="str">
        <f t="shared" si="56"/>
        <v/>
      </c>
    </row>
    <row r="1478" spans="1:3">
      <c r="A1478" s="719">
        <v>1605407108</v>
      </c>
      <c r="B1478" s="894">
        <v>0</v>
      </c>
      <c r="C1478" s="53" t="str">
        <f t="shared" si="56"/>
        <v/>
      </c>
    </row>
    <row r="1479" spans="1:3">
      <c r="A1479" s="719">
        <v>1605409003</v>
      </c>
      <c r="B1479" s="894">
        <v>21237172980.700001</v>
      </c>
      <c r="C1479" s="53" t="str">
        <f t="shared" si="56"/>
        <v/>
      </c>
    </row>
    <row r="1480" spans="1:3">
      <c r="A1480" s="719">
        <v>1605409005</v>
      </c>
      <c r="B1480" s="894">
        <v>434144622185.34998</v>
      </c>
      <c r="C1480" s="53" t="str">
        <f t="shared" si="56"/>
        <v/>
      </c>
    </row>
    <row r="1481" spans="1:3">
      <c r="A1481" s="719">
        <v>1605409006</v>
      </c>
      <c r="B1481" s="894">
        <v>761666413.29999995</v>
      </c>
      <c r="C1481" s="53" t="str">
        <f t="shared" si="56"/>
        <v/>
      </c>
    </row>
    <row r="1482" spans="1:3">
      <c r="A1482" s="719">
        <v>1605409007</v>
      </c>
      <c r="B1482" s="894">
        <v>26482352</v>
      </c>
      <c r="C1482" s="53" t="str">
        <f t="shared" si="56"/>
        <v/>
      </c>
    </row>
    <row r="1483" spans="1:3">
      <c r="A1483" s="719">
        <v>1605409020</v>
      </c>
      <c r="B1483" s="894">
        <v>738863501.60000002</v>
      </c>
      <c r="C1483" s="53" t="str">
        <f t="shared" si="56"/>
        <v/>
      </c>
    </row>
    <row r="1484" spans="1:3">
      <c r="A1484" s="719">
        <v>1605409201</v>
      </c>
      <c r="B1484" s="894">
        <v>16465983257.65</v>
      </c>
      <c r="C1484" s="53" t="str">
        <f t="shared" si="56"/>
        <v/>
      </c>
    </row>
    <row r="1485" spans="1:3">
      <c r="A1485" s="719">
        <v>1605409202</v>
      </c>
      <c r="B1485" s="894">
        <v>6429355978.4099998</v>
      </c>
      <c r="C1485" s="53" t="str">
        <f t="shared" si="56"/>
        <v/>
      </c>
    </row>
    <row r="1486" spans="1:3">
      <c r="A1486" s="719">
        <v>1605409203</v>
      </c>
      <c r="B1486" s="894">
        <v>383001649.72000003</v>
      </c>
      <c r="C1486" s="53" t="str">
        <f t="shared" si="56"/>
        <v/>
      </c>
    </row>
    <row r="1487" spans="1:3">
      <c r="A1487" s="719">
        <v>1605409206</v>
      </c>
      <c r="B1487" s="894">
        <v>59783099.240000002</v>
      </c>
      <c r="C1487" s="53" t="str">
        <f t="shared" si="56"/>
        <v/>
      </c>
    </row>
    <row r="1488" spans="1:3">
      <c r="A1488" s="719">
        <v>1605409207</v>
      </c>
      <c r="B1488" s="894">
        <v>615737.76</v>
      </c>
      <c r="C1488" s="53" t="str">
        <f t="shared" si="56"/>
        <v/>
      </c>
    </row>
    <row r="1489" spans="1:3">
      <c r="A1489" s="22">
        <v>1605409208</v>
      </c>
      <c r="B1489" s="894">
        <v>82133.960000000006</v>
      </c>
      <c r="C1489" s="53" t="str">
        <f t="shared" ref="C1489:C1525" si="57">+IF(COUNTIF(A:A,A1489)=1,"","Error")</f>
        <v/>
      </c>
    </row>
    <row r="1490" spans="1:3">
      <c r="A1490" s="719">
        <v>1605409209</v>
      </c>
      <c r="B1490" s="894">
        <v>3855796585.9899998</v>
      </c>
      <c r="C1490" s="53" t="str">
        <f t="shared" si="57"/>
        <v/>
      </c>
    </row>
    <row r="1491" spans="1:3">
      <c r="A1491" s="719">
        <v>1605409401</v>
      </c>
      <c r="B1491" s="894">
        <v>2258690357</v>
      </c>
      <c r="C1491" s="53" t="str">
        <f t="shared" si="57"/>
        <v/>
      </c>
    </row>
    <row r="1492" spans="1:3">
      <c r="A1492" s="719">
        <v>1605409402</v>
      </c>
      <c r="B1492" s="894">
        <v>146893011</v>
      </c>
      <c r="C1492" s="53" t="str">
        <f t="shared" si="57"/>
        <v/>
      </c>
    </row>
    <row r="1493" spans="1:3">
      <c r="A1493" s="719">
        <v>1605409408</v>
      </c>
      <c r="B1493" s="894">
        <v>175538</v>
      </c>
      <c r="C1493" s="53" t="str">
        <f t="shared" si="57"/>
        <v/>
      </c>
    </row>
    <row r="1494" spans="1:3">
      <c r="A1494" s="719">
        <v>1605409409</v>
      </c>
      <c r="B1494" s="894">
        <v>3354</v>
      </c>
      <c r="C1494" s="53" t="str">
        <f t="shared" si="57"/>
        <v/>
      </c>
    </row>
    <row r="1495" spans="1:3">
      <c r="A1495" s="719">
        <v>1605409478</v>
      </c>
      <c r="B1495" s="894">
        <v>493072198.95999998</v>
      </c>
      <c r="C1495" s="53" t="str">
        <f t="shared" si="57"/>
        <v/>
      </c>
    </row>
    <row r="1496" spans="1:3">
      <c r="A1496" s="719">
        <v>1605409479</v>
      </c>
      <c r="B1496" s="894">
        <v>9421117.6799999997</v>
      </c>
      <c r="C1496" s="53" t="str">
        <f t="shared" si="57"/>
        <v/>
      </c>
    </row>
    <row r="1497" spans="1:3">
      <c r="A1497" s="729">
        <v>1605409501</v>
      </c>
      <c r="B1497" s="894">
        <v>0</v>
      </c>
      <c r="C1497" s="53" t="str">
        <f t="shared" si="57"/>
        <v/>
      </c>
    </row>
    <row r="1498" spans="1:3">
      <c r="A1498" s="729">
        <v>1605409502</v>
      </c>
      <c r="B1498" s="894">
        <v>0</v>
      </c>
      <c r="C1498" s="53" t="str">
        <f t="shared" si="57"/>
        <v/>
      </c>
    </row>
    <row r="1499" spans="1:3">
      <c r="A1499" s="729">
        <v>1605409503</v>
      </c>
      <c r="B1499" s="894">
        <v>0</v>
      </c>
      <c r="C1499" s="53" t="str">
        <f t="shared" si="57"/>
        <v/>
      </c>
    </row>
    <row r="1500" spans="1:3">
      <c r="A1500" s="729">
        <v>1605409504</v>
      </c>
      <c r="B1500" s="894">
        <v>0</v>
      </c>
      <c r="C1500" s="53" t="str">
        <f t="shared" si="57"/>
        <v/>
      </c>
    </row>
    <row r="1501" spans="1:3">
      <c r="A1501" s="719">
        <v>1605409557</v>
      </c>
      <c r="B1501" s="894">
        <v>559490</v>
      </c>
      <c r="C1501" s="53" t="str">
        <f t="shared" si="57"/>
        <v/>
      </c>
    </row>
    <row r="1502" spans="1:3">
      <c r="A1502" s="719">
        <v>1605409558</v>
      </c>
      <c r="B1502" s="894">
        <v>249582</v>
      </c>
      <c r="C1502" s="53" t="str">
        <f t="shared" si="57"/>
        <v/>
      </c>
    </row>
    <row r="1503" spans="1:3">
      <c r="A1503" s="719">
        <v>1605409601</v>
      </c>
      <c r="B1503" s="894">
        <v>1727300227.1199999</v>
      </c>
      <c r="C1503" s="53" t="str">
        <f t="shared" si="57"/>
        <v/>
      </c>
    </row>
    <row r="1504" spans="1:3">
      <c r="A1504" s="719">
        <v>1605409603</v>
      </c>
      <c r="B1504" s="894">
        <v>35402.22</v>
      </c>
      <c r="C1504" s="53" t="str">
        <f t="shared" si="57"/>
        <v/>
      </c>
    </row>
    <row r="1505" spans="1:3">
      <c r="A1505" s="719">
        <v>1605409801</v>
      </c>
      <c r="B1505" s="894">
        <v>-12661864623.83</v>
      </c>
      <c r="C1505" s="53" t="str">
        <f t="shared" si="57"/>
        <v/>
      </c>
    </row>
    <row r="1506" spans="1:3">
      <c r="A1506" s="719">
        <v>1605409900</v>
      </c>
      <c r="B1506" s="894">
        <v>-1207113199.75</v>
      </c>
      <c r="C1506" s="53" t="str">
        <f t="shared" si="57"/>
        <v/>
      </c>
    </row>
    <row r="1507" spans="1:3">
      <c r="A1507" s="719">
        <v>1605421889</v>
      </c>
      <c r="B1507" s="894">
        <v>15559060.92</v>
      </c>
      <c r="C1507" s="53" t="str">
        <f t="shared" si="57"/>
        <v/>
      </c>
    </row>
    <row r="1508" spans="1:3">
      <c r="A1508" s="729">
        <v>1605427015</v>
      </c>
      <c r="B1508" s="894">
        <v>0</v>
      </c>
      <c r="C1508" s="53" t="str">
        <f t="shared" si="57"/>
        <v/>
      </c>
    </row>
    <row r="1509" spans="1:3">
      <c r="A1509" s="729">
        <v>1605427017</v>
      </c>
      <c r="B1509" s="894">
        <v>0</v>
      </c>
      <c r="C1509" s="53" t="str">
        <f t="shared" si="57"/>
        <v/>
      </c>
    </row>
    <row r="1510" spans="1:3">
      <c r="A1510" s="729">
        <v>1605427018</v>
      </c>
      <c r="B1510" s="894">
        <v>0</v>
      </c>
      <c r="C1510" s="53" t="str">
        <f t="shared" si="57"/>
        <v/>
      </c>
    </row>
    <row r="1511" spans="1:3">
      <c r="A1511" s="719">
        <v>1605427019</v>
      </c>
      <c r="B1511" s="894">
        <v>0</v>
      </c>
      <c r="C1511" s="53" t="str">
        <f t="shared" si="57"/>
        <v/>
      </c>
    </row>
    <row r="1512" spans="1:3">
      <c r="A1512" s="719">
        <v>1605427020</v>
      </c>
      <c r="B1512" s="894">
        <v>0</v>
      </c>
      <c r="C1512" s="53" t="str">
        <f t="shared" si="57"/>
        <v/>
      </c>
    </row>
    <row r="1513" spans="1:3">
      <c r="A1513" s="719">
        <v>1605427021</v>
      </c>
      <c r="B1513" s="894">
        <v>0</v>
      </c>
      <c r="C1513" s="53" t="str">
        <f t="shared" si="57"/>
        <v/>
      </c>
    </row>
    <row r="1514" spans="1:3">
      <c r="A1514" s="719">
        <v>1605427102</v>
      </c>
      <c r="B1514" s="894">
        <v>0</v>
      </c>
      <c r="C1514" s="53" t="str">
        <f t="shared" si="57"/>
        <v/>
      </c>
    </row>
    <row r="1515" spans="1:3">
      <c r="A1515" s="719">
        <v>1605427104</v>
      </c>
      <c r="B1515" s="894">
        <v>0</v>
      </c>
      <c r="C1515" s="53" t="str">
        <f t="shared" si="57"/>
        <v/>
      </c>
    </row>
    <row r="1516" spans="1:3">
      <c r="A1516" s="719">
        <v>1605427105</v>
      </c>
      <c r="B1516" s="894">
        <v>0</v>
      </c>
      <c r="C1516" s="53" t="str">
        <f t="shared" si="57"/>
        <v/>
      </c>
    </row>
    <row r="1517" spans="1:3">
      <c r="A1517" s="719">
        <v>1605427107</v>
      </c>
      <c r="B1517" s="894">
        <v>0</v>
      </c>
      <c r="C1517" s="53" t="str">
        <f t="shared" si="57"/>
        <v/>
      </c>
    </row>
    <row r="1518" spans="1:3">
      <c r="A1518" s="719">
        <v>1605429005</v>
      </c>
      <c r="B1518" s="894">
        <v>1546239588.1800001</v>
      </c>
      <c r="C1518" s="53" t="str">
        <f t="shared" si="57"/>
        <v/>
      </c>
    </row>
    <row r="1519" spans="1:3">
      <c r="A1519" s="719">
        <v>1605429009</v>
      </c>
      <c r="B1519" s="894">
        <v>26013816108.689999</v>
      </c>
      <c r="C1519" s="53" t="str">
        <f t="shared" si="57"/>
        <v/>
      </c>
    </row>
    <row r="1520" spans="1:3">
      <c r="A1520" s="719">
        <v>1605429011</v>
      </c>
      <c r="B1520" s="894">
        <v>4739145743.75</v>
      </c>
      <c r="C1520" s="53" t="str">
        <f t="shared" si="57"/>
        <v/>
      </c>
    </row>
    <row r="1521" spans="1:3">
      <c r="A1521" s="719">
        <v>1605429012</v>
      </c>
      <c r="B1521" s="894">
        <v>6964657</v>
      </c>
      <c r="C1521" s="53" t="str">
        <f t="shared" si="57"/>
        <v/>
      </c>
    </row>
    <row r="1522" spans="1:3">
      <c r="A1522" s="719">
        <v>1605429014</v>
      </c>
      <c r="B1522" s="894">
        <v>23441404.460000001</v>
      </c>
      <c r="C1522" s="53" t="str">
        <f t="shared" si="57"/>
        <v/>
      </c>
    </row>
    <row r="1523" spans="1:3">
      <c r="A1523" s="719">
        <v>1605429205</v>
      </c>
      <c r="B1523" s="894">
        <v>79988447.180000007</v>
      </c>
      <c r="C1523" s="53" t="str">
        <f t="shared" si="57"/>
        <v/>
      </c>
    </row>
    <row r="1524" spans="1:3">
      <c r="A1524" s="719">
        <v>1605429210</v>
      </c>
      <c r="B1524" s="894">
        <v>231054101.75999999</v>
      </c>
      <c r="C1524" s="53" t="str">
        <f t="shared" si="57"/>
        <v/>
      </c>
    </row>
    <row r="1525" spans="1:3">
      <c r="A1525" s="719">
        <v>1605429216</v>
      </c>
      <c r="B1525" s="894">
        <v>10143.81</v>
      </c>
      <c r="C1525" s="53" t="str">
        <f t="shared" si="57"/>
        <v/>
      </c>
    </row>
    <row r="1526" spans="1:3">
      <c r="A1526" s="22">
        <v>1605429217</v>
      </c>
      <c r="B1526" s="894">
        <v>11267.77</v>
      </c>
    </row>
    <row r="1527" spans="1:3">
      <c r="A1527" s="719">
        <v>1605429218</v>
      </c>
      <c r="B1527" s="894">
        <v>29187116.719999999</v>
      </c>
      <c r="C1527" s="53" t="str">
        <f t="shared" ref="C1527:C1558" si="58">+IF(COUNTIF(A:A,A1527)=1,"","Error")</f>
        <v/>
      </c>
    </row>
    <row r="1528" spans="1:3">
      <c r="A1528" s="729">
        <v>1605429221</v>
      </c>
      <c r="B1528" s="894">
        <v>0</v>
      </c>
      <c r="C1528" s="53" t="str">
        <f t="shared" si="58"/>
        <v/>
      </c>
    </row>
    <row r="1529" spans="1:3">
      <c r="A1529" s="719">
        <v>1605429222</v>
      </c>
      <c r="B1529" s="894">
        <v>211699.37</v>
      </c>
      <c r="C1529" s="53" t="str">
        <f t="shared" si="58"/>
        <v/>
      </c>
    </row>
    <row r="1530" spans="1:3">
      <c r="A1530" s="719">
        <v>1605429403</v>
      </c>
      <c r="B1530" s="894">
        <v>34892441</v>
      </c>
      <c r="C1530" s="53" t="str">
        <f t="shared" si="58"/>
        <v/>
      </c>
    </row>
    <row r="1531" spans="1:3">
      <c r="A1531" s="719">
        <v>1605429404</v>
      </c>
      <c r="B1531" s="894">
        <v>10207649</v>
      </c>
      <c r="C1531" s="53" t="str">
        <f t="shared" si="58"/>
        <v/>
      </c>
    </row>
    <row r="1532" spans="1:3">
      <c r="A1532" s="719">
        <v>1605429405</v>
      </c>
      <c r="B1532" s="894">
        <v>0</v>
      </c>
      <c r="C1532" s="53" t="str">
        <f t="shared" si="58"/>
        <v/>
      </c>
    </row>
    <row r="1533" spans="1:3">
      <c r="A1533" s="719">
        <v>1605429480</v>
      </c>
      <c r="B1533" s="894">
        <v>0</v>
      </c>
      <c r="C1533" s="53" t="str">
        <f t="shared" si="58"/>
        <v/>
      </c>
    </row>
    <row r="1534" spans="1:3">
      <c r="A1534" s="729">
        <v>1605429507</v>
      </c>
      <c r="B1534" s="894">
        <v>0</v>
      </c>
      <c r="C1534" s="53" t="str">
        <f t="shared" si="58"/>
        <v/>
      </c>
    </row>
    <row r="1535" spans="1:3">
      <c r="A1535" s="729">
        <v>1605429508</v>
      </c>
      <c r="B1535" s="894">
        <v>0</v>
      </c>
      <c r="C1535" s="53" t="str">
        <f t="shared" si="58"/>
        <v/>
      </c>
    </row>
    <row r="1536" spans="1:3">
      <c r="A1536" s="729">
        <v>1605429509</v>
      </c>
      <c r="B1536" s="894">
        <v>0</v>
      </c>
      <c r="C1536" s="53" t="str">
        <f t="shared" si="58"/>
        <v/>
      </c>
    </row>
    <row r="1537" spans="1:3">
      <c r="A1537" s="729">
        <v>1605429510</v>
      </c>
      <c r="B1537" s="894">
        <v>0</v>
      </c>
      <c r="C1537" s="53" t="str">
        <f t="shared" si="58"/>
        <v/>
      </c>
    </row>
    <row r="1538" spans="1:3">
      <c r="A1538" s="729">
        <v>1605429559</v>
      </c>
      <c r="B1538" s="894">
        <v>0</v>
      </c>
      <c r="C1538" s="53" t="str">
        <f t="shared" si="58"/>
        <v/>
      </c>
    </row>
    <row r="1539" spans="1:3">
      <c r="A1539" s="719">
        <v>1605429560</v>
      </c>
      <c r="B1539" s="894">
        <v>0</v>
      </c>
      <c r="C1539" s="53" t="str">
        <f t="shared" si="58"/>
        <v/>
      </c>
    </row>
    <row r="1540" spans="1:3">
      <c r="A1540" s="719">
        <v>1605429602</v>
      </c>
      <c r="B1540" s="894">
        <v>295935117.27999997</v>
      </c>
      <c r="C1540" s="53" t="str">
        <f t="shared" si="58"/>
        <v/>
      </c>
    </row>
    <row r="1541" spans="1:3">
      <c r="A1541" s="719">
        <v>1605429604</v>
      </c>
      <c r="B1541" s="894">
        <v>9670.23</v>
      </c>
      <c r="C1541" s="53" t="str">
        <f t="shared" si="58"/>
        <v/>
      </c>
    </row>
    <row r="1542" spans="1:3">
      <c r="A1542" s="719">
        <v>1605429801</v>
      </c>
      <c r="B1542" s="894">
        <v>-2573024075.6399999</v>
      </c>
      <c r="C1542" s="53" t="str">
        <f t="shared" si="58"/>
        <v/>
      </c>
    </row>
    <row r="1543" spans="1:3">
      <c r="A1543" s="719">
        <v>1605429902</v>
      </c>
      <c r="B1543" s="894">
        <v>1005305805.13</v>
      </c>
      <c r="C1543" s="53" t="str">
        <f t="shared" si="58"/>
        <v/>
      </c>
    </row>
    <row r="1544" spans="1:3">
      <c r="A1544" s="729">
        <v>1605447017</v>
      </c>
      <c r="B1544" s="894">
        <v>0</v>
      </c>
      <c r="C1544" s="53" t="str">
        <f t="shared" si="58"/>
        <v/>
      </c>
    </row>
    <row r="1545" spans="1:3">
      <c r="A1545" s="729">
        <v>1605447018</v>
      </c>
      <c r="B1545" s="894">
        <v>0</v>
      </c>
      <c r="C1545" s="53" t="str">
        <f t="shared" si="58"/>
        <v/>
      </c>
    </row>
    <row r="1546" spans="1:3">
      <c r="A1546" s="719">
        <v>1605447019</v>
      </c>
      <c r="B1546" s="894">
        <v>0</v>
      </c>
      <c r="C1546" s="53" t="str">
        <f t="shared" si="58"/>
        <v/>
      </c>
    </row>
    <row r="1547" spans="1:3">
      <c r="A1547" s="719">
        <v>1605447020</v>
      </c>
      <c r="B1547" s="894">
        <v>0</v>
      </c>
      <c r="C1547" s="53" t="str">
        <f t="shared" si="58"/>
        <v/>
      </c>
    </row>
    <row r="1548" spans="1:3">
      <c r="A1548" s="719">
        <v>1605447021</v>
      </c>
      <c r="B1548" s="894">
        <v>0</v>
      </c>
      <c r="C1548" s="53" t="str">
        <f t="shared" si="58"/>
        <v/>
      </c>
    </row>
    <row r="1549" spans="1:3">
      <c r="A1549" s="719">
        <v>1605447102</v>
      </c>
      <c r="B1549" s="894">
        <v>0</v>
      </c>
      <c r="C1549" s="53" t="str">
        <f t="shared" si="58"/>
        <v/>
      </c>
    </row>
    <row r="1550" spans="1:3">
      <c r="A1550" s="719">
        <v>1605447104</v>
      </c>
      <c r="B1550" s="894">
        <v>0</v>
      </c>
      <c r="C1550" s="53" t="str">
        <f t="shared" si="58"/>
        <v/>
      </c>
    </row>
    <row r="1551" spans="1:3">
      <c r="A1551" s="719">
        <v>1605447105</v>
      </c>
      <c r="B1551" s="894">
        <v>0</v>
      </c>
      <c r="C1551" s="53" t="str">
        <f t="shared" si="58"/>
        <v/>
      </c>
    </row>
    <row r="1552" spans="1:3">
      <c r="A1552" s="719">
        <v>1605449005</v>
      </c>
      <c r="B1552" s="894">
        <v>371099732</v>
      </c>
      <c r="C1552" s="53" t="str">
        <f t="shared" si="58"/>
        <v/>
      </c>
    </row>
    <row r="1553" spans="1:3">
      <c r="A1553" s="719">
        <v>1605449009</v>
      </c>
      <c r="B1553" s="894">
        <v>236143971</v>
      </c>
      <c r="C1553" s="53" t="str">
        <f t="shared" si="58"/>
        <v/>
      </c>
    </row>
    <row r="1554" spans="1:3">
      <c r="A1554" s="719">
        <v>1605449010</v>
      </c>
      <c r="B1554" s="894">
        <v>7744278</v>
      </c>
      <c r="C1554" s="53" t="str">
        <f t="shared" si="58"/>
        <v/>
      </c>
    </row>
    <row r="1555" spans="1:3">
      <c r="A1555" s="719">
        <v>1605449011</v>
      </c>
      <c r="B1555" s="894">
        <v>31426182954.689999</v>
      </c>
      <c r="C1555" s="53" t="str">
        <f t="shared" si="58"/>
        <v/>
      </c>
    </row>
    <row r="1556" spans="1:3">
      <c r="A1556" s="719">
        <v>1605449021</v>
      </c>
      <c r="B1556" s="894">
        <v>10938523.98</v>
      </c>
      <c r="C1556" s="53" t="str">
        <f t="shared" si="58"/>
        <v/>
      </c>
    </row>
    <row r="1557" spans="1:3">
      <c r="A1557" s="719">
        <v>1605449205</v>
      </c>
      <c r="B1557" s="894">
        <v>1692503384.6700001</v>
      </c>
      <c r="C1557" s="53" t="str">
        <f t="shared" si="58"/>
        <v/>
      </c>
    </row>
    <row r="1558" spans="1:3">
      <c r="A1558" s="729">
        <v>1605449210</v>
      </c>
      <c r="B1558" s="894">
        <v>0</v>
      </c>
      <c r="C1558" s="53" t="str">
        <f t="shared" si="58"/>
        <v/>
      </c>
    </row>
    <row r="1559" spans="1:3">
      <c r="A1559" s="719">
        <v>1605449215</v>
      </c>
      <c r="B1559" s="894">
        <v>1448373.26</v>
      </c>
      <c r="C1559" s="53" t="str">
        <f t="shared" ref="C1559:C1590" si="59">+IF(COUNTIF(A:A,A1559)=1,"","Error")</f>
        <v/>
      </c>
    </row>
    <row r="1560" spans="1:3">
      <c r="A1560" s="719">
        <v>1605449217</v>
      </c>
      <c r="B1560" s="894">
        <v>0</v>
      </c>
      <c r="C1560" s="53" t="str">
        <f t="shared" si="59"/>
        <v/>
      </c>
    </row>
    <row r="1561" spans="1:3">
      <c r="A1561" s="719">
        <v>1605449403</v>
      </c>
      <c r="B1561" s="894">
        <v>6838911788</v>
      </c>
      <c r="C1561" s="53" t="str">
        <f t="shared" si="59"/>
        <v/>
      </c>
    </row>
    <row r="1562" spans="1:3">
      <c r="A1562" s="719">
        <v>1605449404</v>
      </c>
      <c r="B1562" s="894">
        <v>16815334</v>
      </c>
      <c r="C1562" s="53" t="str">
        <f t="shared" si="59"/>
        <v/>
      </c>
    </row>
    <row r="1563" spans="1:3">
      <c r="A1563" s="719">
        <v>1605449405</v>
      </c>
      <c r="B1563" s="894">
        <v>18325</v>
      </c>
      <c r="C1563" s="53" t="str">
        <f t="shared" si="59"/>
        <v/>
      </c>
    </row>
    <row r="1564" spans="1:3">
      <c r="A1564" s="719">
        <v>1605449476</v>
      </c>
      <c r="B1564" s="894">
        <v>51473459</v>
      </c>
      <c r="C1564" s="53" t="str">
        <f t="shared" si="59"/>
        <v/>
      </c>
    </row>
    <row r="1565" spans="1:3">
      <c r="A1565" s="729">
        <v>1605449507</v>
      </c>
      <c r="B1565" s="894">
        <v>0</v>
      </c>
      <c r="C1565" s="53" t="str">
        <f t="shared" si="59"/>
        <v/>
      </c>
    </row>
    <row r="1566" spans="1:3">
      <c r="A1566" s="729">
        <v>1605449508</v>
      </c>
      <c r="B1566" s="894">
        <v>0</v>
      </c>
      <c r="C1566" s="53" t="str">
        <f t="shared" si="59"/>
        <v/>
      </c>
    </row>
    <row r="1567" spans="1:3">
      <c r="A1567" s="719">
        <v>1605449555</v>
      </c>
      <c r="B1567" s="894">
        <v>0</v>
      </c>
      <c r="C1567" s="53" t="str">
        <f t="shared" si="59"/>
        <v/>
      </c>
    </row>
    <row r="1568" spans="1:3">
      <c r="A1568" s="719">
        <v>1605449556</v>
      </c>
      <c r="B1568" s="894">
        <v>0</v>
      </c>
      <c r="C1568" s="53" t="str">
        <f t="shared" si="59"/>
        <v/>
      </c>
    </row>
    <row r="1569" spans="1:3">
      <c r="A1569" s="719">
        <v>1605449602</v>
      </c>
      <c r="B1569" s="894">
        <v>61134595.659999996</v>
      </c>
      <c r="C1569" s="53" t="str">
        <f t="shared" si="59"/>
        <v/>
      </c>
    </row>
    <row r="1570" spans="1:3">
      <c r="A1570" s="719">
        <v>1605449604</v>
      </c>
      <c r="B1570" s="894">
        <v>0</v>
      </c>
      <c r="C1570" s="53" t="str">
        <f t="shared" si="59"/>
        <v/>
      </c>
    </row>
    <row r="1571" spans="1:3">
      <c r="A1571" s="719">
        <v>1605449801</v>
      </c>
      <c r="B1571" s="894">
        <v>26418084995.950001</v>
      </c>
      <c r="C1571" s="53" t="str">
        <f t="shared" si="59"/>
        <v/>
      </c>
    </row>
    <row r="1572" spans="1:3">
      <c r="A1572" s="719">
        <v>1605449901</v>
      </c>
      <c r="B1572" s="894">
        <v>3543738149.9099998</v>
      </c>
      <c r="C1572" s="53" t="str">
        <f t="shared" si="59"/>
        <v/>
      </c>
    </row>
    <row r="1573" spans="1:3">
      <c r="A1573" s="719">
        <v>1605467015</v>
      </c>
      <c r="B1573" s="894">
        <v>0</v>
      </c>
      <c r="C1573" s="53" t="str">
        <f t="shared" si="59"/>
        <v/>
      </c>
    </row>
    <row r="1574" spans="1:3">
      <c r="A1574" s="729">
        <v>1605467017</v>
      </c>
      <c r="B1574" s="894">
        <v>0</v>
      </c>
      <c r="C1574" s="53" t="str">
        <f t="shared" si="59"/>
        <v/>
      </c>
    </row>
    <row r="1575" spans="1:3">
      <c r="A1575" s="729">
        <v>1605467018</v>
      </c>
      <c r="B1575" s="894">
        <v>0</v>
      </c>
      <c r="C1575" s="53" t="str">
        <f t="shared" si="59"/>
        <v/>
      </c>
    </row>
    <row r="1576" spans="1:3">
      <c r="A1576" s="719">
        <v>1605467019</v>
      </c>
      <c r="B1576" s="894">
        <v>0</v>
      </c>
      <c r="C1576" s="53" t="str">
        <f t="shared" si="59"/>
        <v/>
      </c>
    </row>
    <row r="1577" spans="1:3">
      <c r="A1577" s="719">
        <v>1605467020</v>
      </c>
      <c r="B1577" s="894">
        <v>0</v>
      </c>
      <c r="C1577" s="53" t="str">
        <f t="shared" si="59"/>
        <v/>
      </c>
    </row>
    <row r="1578" spans="1:3">
      <c r="A1578" s="719">
        <v>1605467021</v>
      </c>
      <c r="B1578" s="894">
        <v>0</v>
      </c>
      <c r="C1578" s="53" t="str">
        <f t="shared" si="59"/>
        <v/>
      </c>
    </row>
    <row r="1579" spans="1:3">
      <c r="A1579" s="719">
        <v>1605467102</v>
      </c>
      <c r="B1579" s="894">
        <v>0</v>
      </c>
      <c r="C1579" s="53" t="str">
        <f t="shared" si="59"/>
        <v/>
      </c>
    </row>
    <row r="1580" spans="1:3">
      <c r="A1580" s="719">
        <v>1605467104</v>
      </c>
      <c r="B1580" s="894">
        <v>0</v>
      </c>
      <c r="C1580" s="53" t="str">
        <f t="shared" si="59"/>
        <v/>
      </c>
    </row>
    <row r="1581" spans="1:3">
      <c r="A1581" s="719">
        <v>1605467105</v>
      </c>
      <c r="B1581" s="894">
        <v>0</v>
      </c>
      <c r="C1581" s="53" t="str">
        <f t="shared" si="59"/>
        <v/>
      </c>
    </row>
    <row r="1582" spans="1:3">
      <c r="A1582" s="719">
        <v>1605467107</v>
      </c>
      <c r="B1582" s="894">
        <v>0</v>
      </c>
      <c r="C1582" s="53" t="str">
        <f t="shared" si="59"/>
        <v/>
      </c>
    </row>
    <row r="1583" spans="1:3">
      <c r="A1583" s="719">
        <v>1605469003</v>
      </c>
      <c r="B1583" s="894">
        <v>1529926101.9100001</v>
      </c>
      <c r="C1583" s="53" t="str">
        <f t="shared" si="59"/>
        <v/>
      </c>
    </row>
    <row r="1584" spans="1:3">
      <c r="A1584" s="719">
        <v>1605469005</v>
      </c>
      <c r="B1584" s="894">
        <v>41637103448.669998</v>
      </c>
      <c r="C1584" s="53" t="str">
        <f t="shared" si="59"/>
        <v/>
      </c>
    </row>
    <row r="1585" spans="1:3">
      <c r="A1585" s="719">
        <v>1605469008</v>
      </c>
      <c r="B1585" s="894">
        <v>1656438366.3399999</v>
      </c>
      <c r="C1585" s="53" t="str">
        <f t="shared" si="59"/>
        <v/>
      </c>
    </row>
    <row r="1586" spans="1:3">
      <c r="A1586" s="719">
        <v>1605469013</v>
      </c>
      <c r="B1586" s="894">
        <v>15919638</v>
      </c>
      <c r="C1586" s="53" t="str">
        <f t="shared" si="59"/>
        <v/>
      </c>
    </row>
    <row r="1587" spans="1:3">
      <c r="A1587" s="719">
        <v>1605469021</v>
      </c>
      <c r="B1587" s="894">
        <v>56555001.439999998</v>
      </c>
      <c r="C1587" s="53" t="str">
        <f t="shared" si="59"/>
        <v/>
      </c>
    </row>
    <row r="1588" spans="1:3">
      <c r="A1588" s="719">
        <v>1605469205</v>
      </c>
      <c r="B1588" s="894">
        <v>3220306258.96</v>
      </c>
      <c r="C1588" s="53" t="str">
        <f t="shared" si="59"/>
        <v/>
      </c>
    </row>
    <row r="1589" spans="1:3">
      <c r="A1589" s="719">
        <v>1605469210</v>
      </c>
      <c r="B1589" s="894">
        <v>24537710.690000001</v>
      </c>
      <c r="C1589" s="53" t="str">
        <f t="shared" si="59"/>
        <v/>
      </c>
    </row>
    <row r="1590" spans="1:3">
      <c r="A1590" s="719">
        <v>1605469211</v>
      </c>
      <c r="B1590" s="894">
        <v>0</v>
      </c>
      <c r="C1590" s="53" t="str">
        <f t="shared" si="59"/>
        <v/>
      </c>
    </row>
    <row r="1591" spans="1:3">
      <c r="A1591" s="719">
        <v>1605469213</v>
      </c>
      <c r="B1591" s="894">
        <v>472513281.06999999</v>
      </c>
      <c r="C1591" s="53" t="str">
        <f t="shared" ref="C1591:C1622" si="60">+IF(COUNTIF(A:A,A1591)=1,"","Error")</f>
        <v/>
      </c>
    </row>
    <row r="1592" spans="1:3">
      <c r="A1592" s="719">
        <v>1605469214</v>
      </c>
      <c r="B1592" s="894">
        <v>58784341.270000003</v>
      </c>
      <c r="C1592" s="53" t="str">
        <f t="shared" si="60"/>
        <v/>
      </c>
    </row>
    <row r="1593" spans="1:3">
      <c r="A1593" s="719">
        <v>1605469215</v>
      </c>
      <c r="B1593" s="894">
        <v>0</v>
      </c>
      <c r="C1593" s="53" t="str">
        <f t="shared" si="60"/>
        <v/>
      </c>
    </row>
    <row r="1594" spans="1:3">
      <c r="A1594" s="719">
        <v>1605469216</v>
      </c>
      <c r="B1594" s="894">
        <v>28233289.379999999</v>
      </c>
      <c r="C1594" s="53" t="str">
        <f t="shared" si="60"/>
        <v/>
      </c>
    </row>
    <row r="1595" spans="1:3">
      <c r="A1595" s="719">
        <v>1605469403</v>
      </c>
      <c r="B1595" s="894">
        <v>23993415</v>
      </c>
      <c r="C1595" s="53" t="str">
        <f t="shared" si="60"/>
        <v/>
      </c>
    </row>
    <row r="1596" spans="1:3">
      <c r="A1596" s="719">
        <v>1605469404</v>
      </c>
      <c r="B1596" s="894">
        <v>25485342</v>
      </c>
      <c r="C1596" s="53" t="str">
        <f t="shared" si="60"/>
        <v/>
      </c>
    </row>
    <row r="1597" spans="1:3">
      <c r="A1597" s="729">
        <v>1605469507</v>
      </c>
      <c r="B1597" s="894">
        <v>0</v>
      </c>
      <c r="C1597" s="53" t="str">
        <f t="shared" si="60"/>
        <v/>
      </c>
    </row>
    <row r="1598" spans="1:3">
      <c r="A1598" s="729">
        <v>1605469508</v>
      </c>
      <c r="B1598" s="894">
        <v>0</v>
      </c>
      <c r="C1598" s="53" t="str">
        <f t="shared" si="60"/>
        <v/>
      </c>
    </row>
    <row r="1599" spans="1:3">
      <c r="A1599" s="729">
        <v>1605469509</v>
      </c>
      <c r="B1599" s="894">
        <v>0</v>
      </c>
      <c r="C1599" s="53" t="str">
        <f t="shared" si="60"/>
        <v/>
      </c>
    </row>
    <row r="1600" spans="1:3">
      <c r="A1600" s="729">
        <v>1605469510</v>
      </c>
      <c r="B1600" s="894">
        <v>0</v>
      </c>
      <c r="C1600" s="53" t="str">
        <f t="shared" si="60"/>
        <v/>
      </c>
    </row>
    <row r="1601" spans="1:3">
      <c r="A1601" s="719">
        <v>1605469556</v>
      </c>
      <c r="B1601" s="894">
        <v>0</v>
      </c>
      <c r="C1601" s="53" t="str">
        <f t="shared" si="60"/>
        <v/>
      </c>
    </row>
    <row r="1602" spans="1:3">
      <c r="A1602" s="719">
        <v>1605469602</v>
      </c>
      <c r="B1602" s="894">
        <v>291747239.20999998</v>
      </c>
      <c r="C1602" s="53" t="str">
        <f t="shared" si="60"/>
        <v/>
      </c>
    </row>
    <row r="1603" spans="1:3">
      <c r="A1603" s="719">
        <v>1605469604</v>
      </c>
      <c r="B1603" s="894">
        <v>78570.78</v>
      </c>
      <c r="C1603" s="53" t="str">
        <f t="shared" si="60"/>
        <v/>
      </c>
    </row>
    <row r="1604" spans="1:3">
      <c r="A1604" s="719">
        <v>1605469801</v>
      </c>
      <c r="B1604" s="894">
        <v>-11858618226.440001</v>
      </c>
      <c r="C1604" s="53" t="str">
        <f t="shared" si="60"/>
        <v/>
      </c>
    </row>
    <row r="1605" spans="1:3">
      <c r="A1605" s="719">
        <v>1605469901</v>
      </c>
      <c r="B1605" s="894">
        <v>-3372097926.5700002</v>
      </c>
      <c r="C1605" s="53" t="str">
        <f t="shared" si="60"/>
        <v/>
      </c>
    </row>
    <row r="1606" spans="1:3">
      <c r="A1606" s="729">
        <v>1605481889</v>
      </c>
      <c r="B1606" s="894">
        <v>0</v>
      </c>
      <c r="C1606" s="53" t="str">
        <f t="shared" si="60"/>
        <v/>
      </c>
    </row>
    <row r="1607" spans="1:3">
      <c r="A1607" s="719">
        <v>1605487015</v>
      </c>
      <c r="B1607" s="894">
        <v>0</v>
      </c>
      <c r="C1607" s="53" t="str">
        <f t="shared" si="60"/>
        <v/>
      </c>
    </row>
    <row r="1608" spans="1:3">
      <c r="A1608" s="729">
        <v>1605487017</v>
      </c>
      <c r="B1608" s="894">
        <v>0</v>
      </c>
      <c r="C1608" s="53" t="str">
        <f t="shared" si="60"/>
        <v/>
      </c>
    </row>
    <row r="1609" spans="1:3">
      <c r="A1609" s="729">
        <v>1605487018</v>
      </c>
      <c r="B1609" s="894">
        <v>0</v>
      </c>
      <c r="C1609" s="53" t="str">
        <f t="shared" si="60"/>
        <v/>
      </c>
    </row>
    <row r="1610" spans="1:3">
      <c r="A1610" s="719">
        <v>1605487019</v>
      </c>
      <c r="B1610" s="894">
        <v>0</v>
      </c>
      <c r="C1610" s="53" t="str">
        <f t="shared" si="60"/>
        <v/>
      </c>
    </row>
    <row r="1611" spans="1:3">
      <c r="A1611" s="719">
        <v>1605487020</v>
      </c>
      <c r="B1611" s="894">
        <v>0</v>
      </c>
      <c r="C1611" s="53" t="str">
        <f t="shared" si="60"/>
        <v/>
      </c>
    </row>
    <row r="1612" spans="1:3">
      <c r="A1612" s="719">
        <v>1605487021</v>
      </c>
      <c r="B1612" s="894">
        <v>0</v>
      </c>
      <c r="C1612" s="53" t="str">
        <f t="shared" si="60"/>
        <v/>
      </c>
    </row>
    <row r="1613" spans="1:3">
      <c r="A1613" s="719">
        <v>1605487102</v>
      </c>
      <c r="B1613" s="894">
        <v>0</v>
      </c>
      <c r="C1613" s="53" t="str">
        <f t="shared" si="60"/>
        <v/>
      </c>
    </row>
    <row r="1614" spans="1:3">
      <c r="A1614" s="719">
        <v>1605487104</v>
      </c>
      <c r="B1614" s="894">
        <v>0</v>
      </c>
      <c r="C1614" s="53" t="str">
        <f t="shared" si="60"/>
        <v/>
      </c>
    </row>
    <row r="1615" spans="1:3">
      <c r="A1615" s="719">
        <v>1605487105</v>
      </c>
      <c r="B1615" s="894">
        <v>0</v>
      </c>
      <c r="C1615" s="53" t="str">
        <f t="shared" si="60"/>
        <v/>
      </c>
    </row>
    <row r="1616" spans="1:3">
      <c r="A1616" s="719">
        <v>1605487107</v>
      </c>
      <c r="B1616" s="894">
        <v>0</v>
      </c>
      <c r="C1616" s="53" t="str">
        <f t="shared" si="60"/>
        <v/>
      </c>
    </row>
    <row r="1617" spans="1:3">
      <c r="A1617" s="719">
        <v>1605489005</v>
      </c>
      <c r="B1617" s="894">
        <v>21047928</v>
      </c>
      <c r="C1617" s="53" t="str">
        <f t="shared" si="60"/>
        <v/>
      </c>
    </row>
    <row r="1618" spans="1:3">
      <c r="A1618" s="719">
        <v>1605489009</v>
      </c>
      <c r="B1618" s="894">
        <v>2295142748.8499999</v>
      </c>
      <c r="C1618" s="53" t="str">
        <f t="shared" si="60"/>
        <v/>
      </c>
    </row>
    <row r="1619" spans="1:3">
      <c r="A1619" s="719">
        <v>1605489010</v>
      </c>
      <c r="B1619" s="894">
        <v>67830532.950000003</v>
      </c>
      <c r="C1619" s="53" t="str">
        <f t="shared" si="60"/>
        <v/>
      </c>
    </row>
    <row r="1620" spans="1:3">
      <c r="A1620" s="719">
        <v>1605489011</v>
      </c>
      <c r="B1620" s="894">
        <v>780645</v>
      </c>
      <c r="C1620" s="53" t="str">
        <f t="shared" si="60"/>
        <v/>
      </c>
    </row>
    <row r="1621" spans="1:3">
      <c r="A1621" s="719">
        <v>1605489021</v>
      </c>
      <c r="B1621" s="894">
        <v>3317200.55</v>
      </c>
      <c r="C1621" s="53" t="str">
        <f t="shared" si="60"/>
        <v/>
      </c>
    </row>
    <row r="1622" spans="1:3">
      <c r="A1622" s="719">
        <v>1605489205</v>
      </c>
      <c r="B1622" s="894">
        <v>1898615905.9300001</v>
      </c>
      <c r="C1622" s="53" t="str">
        <f t="shared" si="60"/>
        <v/>
      </c>
    </row>
    <row r="1623" spans="1:3">
      <c r="A1623" s="719">
        <v>1605489210</v>
      </c>
      <c r="B1623" s="894">
        <v>7229024.9800000004</v>
      </c>
      <c r="C1623" s="53" t="str">
        <f t="shared" ref="C1623:C1638" si="61">+IF(COUNTIF(A:A,A1623)=1,"","Error")</f>
        <v/>
      </c>
    </row>
    <row r="1624" spans="1:3">
      <c r="A1624" s="719">
        <v>1605489211</v>
      </c>
      <c r="B1624" s="894">
        <v>127708840.84999999</v>
      </c>
      <c r="C1624" s="53" t="str">
        <f t="shared" si="61"/>
        <v/>
      </c>
    </row>
    <row r="1625" spans="1:3">
      <c r="A1625" s="719">
        <v>1605489214</v>
      </c>
      <c r="B1625" s="894">
        <v>1767804.96</v>
      </c>
      <c r="C1625" s="53" t="str">
        <f t="shared" si="61"/>
        <v/>
      </c>
    </row>
    <row r="1626" spans="1:3">
      <c r="A1626" s="729">
        <v>1605489216</v>
      </c>
      <c r="B1626" s="894">
        <v>0</v>
      </c>
      <c r="C1626" s="53" t="str">
        <f t="shared" si="61"/>
        <v/>
      </c>
    </row>
    <row r="1627" spans="1:3">
      <c r="A1627" s="719">
        <v>1605489403</v>
      </c>
      <c r="B1627" s="894">
        <v>2266733</v>
      </c>
      <c r="C1627" s="53" t="str">
        <f t="shared" si="61"/>
        <v/>
      </c>
    </row>
    <row r="1628" spans="1:3">
      <c r="A1628" s="719">
        <v>1605489404</v>
      </c>
      <c r="B1628" s="894">
        <v>4405473</v>
      </c>
      <c r="C1628" s="53" t="str">
        <f t="shared" si="61"/>
        <v/>
      </c>
    </row>
    <row r="1629" spans="1:3">
      <c r="A1629" s="729">
        <v>1605489505</v>
      </c>
      <c r="B1629" s="894">
        <v>0</v>
      </c>
      <c r="C1629" s="53" t="str">
        <f t="shared" si="61"/>
        <v/>
      </c>
    </row>
    <row r="1630" spans="1:3">
      <c r="A1630" s="729">
        <v>1605489506</v>
      </c>
      <c r="B1630" s="894">
        <v>0</v>
      </c>
      <c r="C1630" s="53" t="str">
        <f t="shared" si="61"/>
        <v/>
      </c>
    </row>
    <row r="1631" spans="1:3">
      <c r="A1631" s="729">
        <v>1605489560</v>
      </c>
      <c r="B1631" s="894">
        <v>0</v>
      </c>
      <c r="C1631" s="53" t="str">
        <f t="shared" si="61"/>
        <v/>
      </c>
    </row>
    <row r="1632" spans="1:3">
      <c r="A1632" s="719">
        <v>1605489602</v>
      </c>
      <c r="B1632" s="894">
        <v>34207523.109999999</v>
      </c>
      <c r="C1632" s="53" t="str">
        <f t="shared" si="61"/>
        <v/>
      </c>
    </row>
    <row r="1633" spans="1:3">
      <c r="A1633" s="719">
        <v>1605489801</v>
      </c>
      <c r="B1633" s="894">
        <v>548420889.19000006</v>
      </c>
      <c r="C1633" s="53" t="str">
        <f t="shared" si="61"/>
        <v/>
      </c>
    </row>
    <row r="1634" spans="1:3">
      <c r="A1634" s="719">
        <v>1605489901</v>
      </c>
      <c r="B1634" s="894">
        <v>8099795.5300000003</v>
      </c>
      <c r="C1634" s="53" t="str">
        <f t="shared" si="61"/>
        <v/>
      </c>
    </row>
    <row r="1635" spans="1:3">
      <c r="A1635" s="719">
        <v>1605959041</v>
      </c>
      <c r="B1635" s="894">
        <v>23787678</v>
      </c>
      <c r="C1635" s="53" t="str">
        <f t="shared" si="61"/>
        <v/>
      </c>
    </row>
    <row r="1636" spans="1:3">
      <c r="A1636" s="719">
        <v>1605959042</v>
      </c>
      <c r="B1636" s="894">
        <v>22810579</v>
      </c>
      <c r="C1636" s="53" t="str">
        <f t="shared" si="61"/>
        <v/>
      </c>
    </row>
    <row r="1637" spans="1:3">
      <c r="A1637" s="719">
        <v>1605959043</v>
      </c>
      <c r="B1637" s="894">
        <v>37622152</v>
      </c>
      <c r="C1637" s="53" t="str">
        <f t="shared" si="61"/>
        <v/>
      </c>
    </row>
    <row r="1638" spans="1:3">
      <c r="A1638" s="719">
        <v>1605959044</v>
      </c>
      <c r="B1638" s="894">
        <v>473415110</v>
      </c>
      <c r="C1638" s="53" t="str">
        <f t="shared" si="61"/>
        <v/>
      </c>
    </row>
    <row r="1639" spans="1:3">
      <c r="A1639" s="719">
        <v>1605959045</v>
      </c>
      <c r="B1639" s="894">
        <v>1012876780.3</v>
      </c>
    </row>
    <row r="1640" spans="1:3">
      <c r="A1640" s="22">
        <v>1605959100</v>
      </c>
      <c r="B1640" s="894">
        <v>0</v>
      </c>
      <c r="C1640" s="53" t="str">
        <f t="shared" ref="C1640:C1671" si="62">+IF(COUNTIF(A:A,A1640)=1,"","Error")</f>
        <v/>
      </c>
    </row>
    <row r="1641" spans="1:3">
      <c r="A1641" s="729">
        <v>1605959720</v>
      </c>
      <c r="B1641" s="894">
        <v>0</v>
      </c>
      <c r="C1641" s="53" t="str">
        <f t="shared" si="62"/>
        <v/>
      </c>
    </row>
    <row r="1642" spans="1:3">
      <c r="A1642" s="729">
        <v>1605959750</v>
      </c>
      <c r="B1642" s="894">
        <v>0</v>
      </c>
      <c r="C1642" s="53" t="str">
        <f t="shared" si="62"/>
        <v/>
      </c>
    </row>
    <row r="1643" spans="1:3">
      <c r="A1643" s="719">
        <v>1608129720</v>
      </c>
      <c r="B1643" s="894">
        <v>4771783</v>
      </c>
      <c r="C1643" s="53" t="str">
        <f t="shared" si="62"/>
        <v/>
      </c>
    </row>
    <row r="1644" spans="1:3">
      <c r="A1644" s="719">
        <v>1608189702</v>
      </c>
      <c r="B1644" s="894">
        <v>14397110337.340012</v>
      </c>
      <c r="C1644" s="53" t="str">
        <f t="shared" si="62"/>
        <v/>
      </c>
    </row>
    <row r="1645" spans="1:3">
      <c r="A1645" s="719">
        <v>1608209602</v>
      </c>
      <c r="B1645" s="894">
        <v>612898330.45000005</v>
      </c>
      <c r="C1645" s="53" t="str">
        <f t="shared" si="62"/>
        <v/>
      </c>
    </row>
    <row r="1646" spans="1:3">
      <c r="A1646" s="719">
        <v>1608209702</v>
      </c>
      <c r="B1646" s="894">
        <v>3963814</v>
      </c>
      <c r="C1646" s="53" t="str">
        <f t="shared" si="62"/>
        <v/>
      </c>
    </row>
    <row r="1647" spans="1:3">
      <c r="A1647" s="719">
        <v>1608209801</v>
      </c>
      <c r="B1647" s="894">
        <v>-27471105.190000001</v>
      </c>
      <c r="C1647" s="53" t="str">
        <f t="shared" si="62"/>
        <v/>
      </c>
    </row>
    <row r="1648" spans="1:3">
      <c r="A1648" s="719">
        <v>1608229601</v>
      </c>
      <c r="B1648" s="894">
        <v>26689927.789999999</v>
      </c>
      <c r="C1648" s="53" t="str">
        <f t="shared" si="62"/>
        <v/>
      </c>
    </row>
    <row r="1649" spans="1:3">
      <c r="A1649" s="729">
        <v>1608229701</v>
      </c>
      <c r="B1649" s="894">
        <v>199016</v>
      </c>
      <c r="C1649" s="53" t="str">
        <f t="shared" si="62"/>
        <v/>
      </c>
    </row>
    <row r="1650" spans="1:3">
      <c r="A1650" s="719">
        <v>1608229801</v>
      </c>
      <c r="B1650" s="894">
        <v>7718507.5599999996</v>
      </c>
      <c r="C1650" s="53" t="str">
        <f t="shared" si="62"/>
        <v/>
      </c>
    </row>
    <row r="1651" spans="1:3">
      <c r="A1651" s="719">
        <v>1608249601</v>
      </c>
      <c r="B1651" s="894">
        <v>40101150.240000002</v>
      </c>
      <c r="C1651" s="53" t="str">
        <f t="shared" si="62"/>
        <v/>
      </c>
    </row>
    <row r="1652" spans="1:3">
      <c r="A1652" s="729">
        <v>1608249701</v>
      </c>
      <c r="B1652" s="894">
        <v>0</v>
      </c>
      <c r="C1652" s="53" t="str">
        <f t="shared" si="62"/>
        <v/>
      </c>
    </row>
    <row r="1653" spans="1:3">
      <c r="A1653" s="719">
        <v>1608249801</v>
      </c>
      <c r="B1653" s="894">
        <v>6935312.1799999997</v>
      </c>
      <c r="C1653" s="53" t="str">
        <f t="shared" si="62"/>
        <v/>
      </c>
    </row>
    <row r="1654" spans="1:3">
      <c r="A1654" s="719">
        <v>1608269601</v>
      </c>
      <c r="B1654" s="894">
        <v>76914804.930000007</v>
      </c>
      <c r="C1654" s="53" t="str">
        <f t="shared" si="62"/>
        <v/>
      </c>
    </row>
    <row r="1655" spans="1:3">
      <c r="A1655" s="719">
        <v>1608269701</v>
      </c>
      <c r="B1655" s="894">
        <v>0</v>
      </c>
      <c r="C1655" s="53" t="str">
        <f t="shared" si="62"/>
        <v/>
      </c>
    </row>
    <row r="1656" spans="1:3">
      <c r="A1656" s="719">
        <v>1608269801</v>
      </c>
      <c r="B1656" s="894">
        <v>11896026.550000001</v>
      </c>
      <c r="C1656" s="53" t="str">
        <f t="shared" si="62"/>
        <v/>
      </c>
    </row>
    <row r="1657" spans="1:3">
      <c r="A1657" s="719">
        <v>1608289601</v>
      </c>
      <c r="B1657" s="894">
        <v>89834018.650000006</v>
      </c>
      <c r="C1657" s="53" t="str">
        <f t="shared" si="62"/>
        <v/>
      </c>
    </row>
    <row r="1658" spans="1:3">
      <c r="A1658" s="719">
        <v>1608289701</v>
      </c>
      <c r="B1658" s="894">
        <v>0</v>
      </c>
      <c r="C1658" s="53" t="str">
        <f t="shared" si="62"/>
        <v/>
      </c>
    </row>
    <row r="1659" spans="1:3">
      <c r="A1659" s="719">
        <v>1608289801</v>
      </c>
      <c r="B1659" s="894">
        <v>849918.07</v>
      </c>
      <c r="C1659" s="53" t="str">
        <f t="shared" si="62"/>
        <v/>
      </c>
    </row>
    <row r="1660" spans="1:3">
      <c r="A1660" s="719">
        <v>1608409602</v>
      </c>
      <c r="B1660" s="894">
        <v>331169431.63</v>
      </c>
      <c r="C1660" s="53" t="str">
        <f t="shared" si="62"/>
        <v/>
      </c>
    </row>
    <row r="1661" spans="1:3">
      <c r="A1661" s="719">
        <v>1608409702</v>
      </c>
      <c r="B1661" s="894">
        <v>68083572438.990005</v>
      </c>
      <c r="C1661" s="53" t="str">
        <f t="shared" si="62"/>
        <v/>
      </c>
    </row>
    <row r="1662" spans="1:3">
      <c r="A1662" s="719">
        <v>1608409703</v>
      </c>
      <c r="B1662" s="894">
        <v>11754645221.59</v>
      </c>
      <c r="C1662" s="53" t="str">
        <f t="shared" si="62"/>
        <v/>
      </c>
    </row>
    <row r="1663" spans="1:3">
      <c r="A1663" s="719">
        <v>1608409721</v>
      </c>
      <c r="B1663" s="894">
        <v>40635551</v>
      </c>
      <c r="C1663" s="53" t="str">
        <f t="shared" si="62"/>
        <v/>
      </c>
    </row>
    <row r="1664" spans="1:3">
      <c r="A1664" s="22">
        <v>1608409742</v>
      </c>
      <c r="B1664" s="894">
        <v>0</v>
      </c>
      <c r="C1664" s="53" t="str">
        <f t="shared" si="62"/>
        <v/>
      </c>
    </row>
    <row r="1665" spans="1:3">
      <c r="A1665" s="719">
        <v>1608409801</v>
      </c>
      <c r="B1665" s="894">
        <v>1973329.8</v>
      </c>
      <c r="C1665" s="53" t="str">
        <f t="shared" si="62"/>
        <v/>
      </c>
    </row>
    <row r="1666" spans="1:3">
      <c r="A1666" s="719">
        <v>1608409802</v>
      </c>
      <c r="B1666" s="894">
        <v>-317734487.04000002</v>
      </c>
      <c r="C1666" s="53" t="str">
        <f t="shared" si="62"/>
        <v/>
      </c>
    </row>
    <row r="1667" spans="1:3">
      <c r="A1667" s="719">
        <v>1608429601</v>
      </c>
      <c r="B1667" s="894">
        <v>96613286.299999997</v>
      </c>
      <c r="C1667" s="53" t="str">
        <f t="shared" si="62"/>
        <v/>
      </c>
    </row>
    <row r="1668" spans="1:3">
      <c r="A1668" s="719">
        <v>1608429701</v>
      </c>
      <c r="B1668" s="894">
        <v>3048588814.5299997</v>
      </c>
      <c r="C1668" s="53" t="str">
        <f t="shared" si="62"/>
        <v/>
      </c>
    </row>
    <row r="1669" spans="1:3">
      <c r="A1669" s="719">
        <v>1608429702</v>
      </c>
      <c r="B1669" s="894">
        <v>492706414.20000005</v>
      </c>
      <c r="C1669" s="53" t="str">
        <f t="shared" si="62"/>
        <v/>
      </c>
    </row>
    <row r="1670" spans="1:3">
      <c r="A1670" s="719">
        <v>1608429720</v>
      </c>
      <c r="B1670" s="894">
        <v>598793602.29999995</v>
      </c>
      <c r="C1670" s="53" t="str">
        <f t="shared" si="62"/>
        <v/>
      </c>
    </row>
    <row r="1671" spans="1:3">
      <c r="A1671" s="22">
        <v>1608429741</v>
      </c>
      <c r="B1671" s="894">
        <v>0</v>
      </c>
      <c r="C1671" s="53" t="str">
        <f t="shared" si="62"/>
        <v/>
      </c>
    </row>
    <row r="1672" spans="1:3">
      <c r="A1672" s="719">
        <v>1608429800</v>
      </c>
      <c r="B1672" s="894">
        <v>158203563.13</v>
      </c>
      <c r="C1672" s="53" t="str">
        <f t="shared" ref="C1672:C1693" si="63">+IF(COUNTIF(A:A,A1672)=1,"","Error")</f>
        <v/>
      </c>
    </row>
    <row r="1673" spans="1:3">
      <c r="A1673" s="719">
        <v>1608429801</v>
      </c>
      <c r="B1673" s="894">
        <v>-614091905.84000003</v>
      </c>
      <c r="C1673" s="53" t="str">
        <f t="shared" si="63"/>
        <v/>
      </c>
    </row>
    <row r="1674" spans="1:3">
      <c r="A1674" s="719">
        <v>1608449601</v>
      </c>
      <c r="B1674" s="894">
        <v>32826037.5</v>
      </c>
      <c r="C1674" s="53" t="str">
        <f t="shared" si="63"/>
        <v/>
      </c>
    </row>
    <row r="1675" spans="1:3">
      <c r="A1675" s="719">
        <v>1608449701</v>
      </c>
      <c r="B1675" s="894">
        <v>186472495.55000019</v>
      </c>
      <c r="C1675" s="53" t="str">
        <f t="shared" si="63"/>
        <v/>
      </c>
    </row>
    <row r="1676" spans="1:3">
      <c r="A1676" s="719">
        <v>1608449702</v>
      </c>
      <c r="B1676" s="894">
        <v>91796193</v>
      </c>
      <c r="C1676" s="53" t="str">
        <f t="shared" si="63"/>
        <v/>
      </c>
    </row>
    <row r="1677" spans="1:3">
      <c r="A1677" s="719">
        <v>1608449720</v>
      </c>
      <c r="B1677" s="894">
        <v>316780101</v>
      </c>
      <c r="C1677" s="53" t="str">
        <f t="shared" si="63"/>
        <v/>
      </c>
    </row>
    <row r="1678" spans="1:3">
      <c r="A1678" s="22">
        <v>1608449741</v>
      </c>
      <c r="B1678" s="894">
        <v>0</v>
      </c>
      <c r="C1678" s="53" t="str">
        <f t="shared" si="63"/>
        <v/>
      </c>
    </row>
    <row r="1679" spans="1:3">
      <c r="A1679" s="719">
        <v>1608449800</v>
      </c>
      <c r="B1679" s="894">
        <v>10315001066.219999</v>
      </c>
      <c r="C1679" s="53" t="str">
        <f t="shared" si="63"/>
        <v/>
      </c>
    </row>
    <row r="1680" spans="1:3">
      <c r="A1680" s="719">
        <v>1608449801</v>
      </c>
      <c r="B1680" s="894">
        <v>-318106783.81</v>
      </c>
      <c r="C1680" s="53" t="str">
        <f t="shared" si="63"/>
        <v/>
      </c>
    </row>
    <row r="1681" spans="1:3">
      <c r="A1681" s="719">
        <v>1608469601</v>
      </c>
      <c r="B1681" s="894">
        <v>181886141.88999999</v>
      </c>
      <c r="C1681" s="53" t="str">
        <f t="shared" si="63"/>
        <v/>
      </c>
    </row>
    <row r="1682" spans="1:3">
      <c r="A1682" s="719">
        <v>1608469701</v>
      </c>
      <c r="B1682" s="894">
        <v>1386047853.1500015</v>
      </c>
      <c r="C1682" s="53" t="str">
        <f t="shared" si="63"/>
        <v/>
      </c>
    </row>
    <row r="1683" spans="1:3">
      <c r="A1683" s="719">
        <v>1608469703</v>
      </c>
      <c r="B1683" s="894">
        <v>189987218.39999962</v>
      </c>
      <c r="C1683" s="53" t="str">
        <f t="shared" si="63"/>
        <v/>
      </c>
    </row>
    <row r="1684" spans="1:3">
      <c r="A1684" s="719">
        <v>1608469720</v>
      </c>
      <c r="B1684" s="894">
        <v>8924244</v>
      </c>
      <c r="C1684" s="53" t="str">
        <f t="shared" si="63"/>
        <v/>
      </c>
    </row>
    <row r="1685" spans="1:3">
      <c r="A1685" s="719">
        <v>1608469721</v>
      </c>
      <c r="B1685" s="894">
        <v>339679890</v>
      </c>
      <c r="C1685" s="53" t="str">
        <f t="shared" si="63"/>
        <v/>
      </c>
    </row>
    <row r="1686" spans="1:3">
      <c r="A1686" s="22">
        <v>1608469741</v>
      </c>
      <c r="B1686" s="894">
        <v>0</v>
      </c>
      <c r="C1686" s="53" t="str">
        <f t="shared" si="63"/>
        <v/>
      </c>
    </row>
    <row r="1687" spans="1:3">
      <c r="A1687" s="719">
        <v>1608469800</v>
      </c>
      <c r="B1687" s="894">
        <v>495920204.88</v>
      </c>
      <c r="C1687" s="53" t="str">
        <f t="shared" si="63"/>
        <v/>
      </c>
    </row>
    <row r="1688" spans="1:3">
      <c r="A1688" s="719">
        <v>1608469801</v>
      </c>
      <c r="B1688" s="894">
        <v>-7238384439.29</v>
      </c>
      <c r="C1688" s="53" t="str">
        <f t="shared" si="63"/>
        <v/>
      </c>
    </row>
    <row r="1689" spans="1:3">
      <c r="A1689" s="719">
        <v>1608489601</v>
      </c>
      <c r="B1689" s="894">
        <v>37887720.020000003</v>
      </c>
      <c r="C1689" s="53" t="str">
        <f t="shared" si="63"/>
        <v/>
      </c>
    </row>
    <row r="1690" spans="1:3">
      <c r="A1690" s="719">
        <v>1608489701</v>
      </c>
      <c r="B1690" s="894">
        <v>197310636.5</v>
      </c>
      <c r="C1690" s="53" t="str">
        <f t="shared" si="63"/>
        <v/>
      </c>
    </row>
    <row r="1691" spans="1:3">
      <c r="A1691" s="719">
        <v>1608489720</v>
      </c>
      <c r="B1691" s="894">
        <v>47601312</v>
      </c>
      <c r="C1691" s="53" t="str">
        <f t="shared" si="63"/>
        <v/>
      </c>
    </row>
    <row r="1692" spans="1:3">
      <c r="A1692" s="22">
        <v>1608489741</v>
      </c>
      <c r="B1692" s="894">
        <v>0</v>
      </c>
      <c r="C1692" s="53" t="str">
        <f t="shared" si="63"/>
        <v/>
      </c>
    </row>
    <row r="1693" spans="1:3">
      <c r="A1693" s="719">
        <v>1608489800</v>
      </c>
      <c r="B1693" s="894">
        <v>-48554105.990000002</v>
      </c>
      <c r="C1693" s="53" t="str">
        <f t="shared" si="63"/>
        <v/>
      </c>
    </row>
    <row r="1694" spans="1:3">
      <c r="A1694" s="719">
        <v>1608489801</v>
      </c>
      <c r="B1694" s="894">
        <v>-2434155082.4699998</v>
      </c>
    </row>
    <row r="1695" spans="1:3">
      <c r="A1695" s="22">
        <v>1609051401</v>
      </c>
      <c r="B1695" s="894">
        <v>0</v>
      </c>
      <c r="C1695" s="53" t="str">
        <f t="shared" ref="C1695:C1726" si="64">+IF(COUNTIF(A:A,A1695)=1,"","Error")</f>
        <v/>
      </c>
    </row>
    <row r="1696" spans="1:3">
      <c r="A1696" s="719">
        <v>1609101402</v>
      </c>
      <c r="B1696" s="894">
        <v>0</v>
      </c>
      <c r="C1696" s="53" t="str">
        <f t="shared" si="64"/>
        <v/>
      </c>
    </row>
    <row r="1697" spans="1:3">
      <c r="A1697" s="719">
        <v>1610109202</v>
      </c>
      <c r="B1697" s="894">
        <v>1802119881.23</v>
      </c>
      <c r="C1697" s="53" t="str">
        <f t="shared" si="64"/>
        <v/>
      </c>
    </row>
    <row r="1698" spans="1:3">
      <c r="A1698" s="719">
        <v>1610251000</v>
      </c>
      <c r="B1698" s="894">
        <v>2812459293.96</v>
      </c>
      <c r="C1698" s="53" t="str">
        <f t="shared" si="64"/>
        <v/>
      </c>
    </row>
    <row r="1699" spans="1:3">
      <c r="A1699" s="719">
        <v>1610259010</v>
      </c>
      <c r="B1699" s="894">
        <v>11968623169.299999</v>
      </c>
      <c r="C1699" s="53" t="str">
        <f t="shared" si="64"/>
        <v/>
      </c>
    </row>
    <row r="1700" spans="1:3">
      <c r="A1700" s="729">
        <v>1610259041</v>
      </c>
      <c r="B1700" s="894">
        <v>128894586</v>
      </c>
      <c r="C1700" s="53" t="str">
        <f t="shared" si="64"/>
        <v/>
      </c>
    </row>
    <row r="1701" spans="1:3">
      <c r="A1701" s="729">
        <v>1610259042</v>
      </c>
      <c r="B1701" s="894">
        <v>5839395.4900000002</v>
      </c>
      <c r="C1701" s="53" t="str">
        <f t="shared" si="64"/>
        <v/>
      </c>
    </row>
    <row r="1702" spans="1:3">
      <c r="A1702" s="729">
        <v>1610259201</v>
      </c>
      <c r="B1702" s="894">
        <v>65372788.799999997</v>
      </c>
      <c r="C1702" s="53" t="str">
        <f t="shared" si="64"/>
        <v/>
      </c>
    </row>
    <row r="1703" spans="1:3">
      <c r="A1703" s="719">
        <v>1610259601</v>
      </c>
      <c r="B1703" s="894">
        <v>426347053.56999999</v>
      </c>
      <c r="C1703" s="53" t="str">
        <f t="shared" si="64"/>
        <v/>
      </c>
    </row>
    <row r="1704" spans="1:3">
      <c r="A1704" s="719">
        <v>1610951000</v>
      </c>
      <c r="B1704" s="894">
        <v>2757222086.1300001</v>
      </c>
      <c r="C1704" s="53" t="str">
        <f t="shared" si="64"/>
        <v/>
      </c>
    </row>
    <row r="1705" spans="1:3">
      <c r="A1705" s="719">
        <v>1610951300</v>
      </c>
      <c r="B1705" s="894">
        <v>40615942699.989998</v>
      </c>
      <c r="C1705" s="53" t="str">
        <f t="shared" si="64"/>
        <v/>
      </c>
    </row>
    <row r="1706" spans="1:3">
      <c r="A1706" s="719">
        <v>1610951301</v>
      </c>
      <c r="B1706" s="894">
        <v>824763036.63999999</v>
      </c>
      <c r="C1706" s="53" t="str">
        <f t="shared" si="64"/>
        <v/>
      </c>
    </row>
    <row r="1707" spans="1:3">
      <c r="A1707" s="719">
        <v>1610951302</v>
      </c>
      <c r="B1707" s="894">
        <v>6712674.6699999999</v>
      </c>
      <c r="C1707" s="53" t="str">
        <f t="shared" si="64"/>
        <v/>
      </c>
    </row>
    <row r="1708" spans="1:3">
      <c r="A1708" s="719">
        <v>1610951303</v>
      </c>
      <c r="B1708" s="894">
        <v>6689720961.7399998</v>
      </c>
      <c r="C1708" s="53" t="str">
        <f t="shared" si="64"/>
        <v/>
      </c>
    </row>
    <row r="1709" spans="1:3">
      <c r="A1709" s="719">
        <v>1610951304</v>
      </c>
      <c r="B1709" s="894">
        <v>104155825.22</v>
      </c>
      <c r="C1709" s="53" t="str">
        <f t="shared" si="64"/>
        <v/>
      </c>
    </row>
    <row r="1710" spans="1:3">
      <c r="A1710" s="719">
        <v>1610951305</v>
      </c>
      <c r="B1710" s="894">
        <v>2638048710.8800001</v>
      </c>
      <c r="C1710" s="53" t="str">
        <f t="shared" si="64"/>
        <v/>
      </c>
    </row>
    <row r="1711" spans="1:3">
      <c r="A1711" s="719">
        <v>1610951350</v>
      </c>
      <c r="B1711" s="894">
        <v>35571564.060000002</v>
      </c>
      <c r="C1711" s="53" t="str">
        <f t="shared" si="64"/>
        <v/>
      </c>
    </row>
    <row r="1712" spans="1:3">
      <c r="A1712" s="729">
        <v>1610959062</v>
      </c>
      <c r="B1712" s="894">
        <v>3672008596</v>
      </c>
      <c r="C1712" s="53" t="str">
        <f t="shared" si="64"/>
        <v/>
      </c>
    </row>
    <row r="1713" spans="1:3">
      <c r="A1713" s="719">
        <v>1610959403</v>
      </c>
      <c r="B1713" s="894">
        <v>23445664</v>
      </c>
      <c r="C1713" s="53" t="str">
        <f t="shared" si="64"/>
        <v/>
      </c>
    </row>
    <row r="1714" spans="1:3">
      <c r="A1714" s="719">
        <v>1610959701</v>
      </c>
      <c r="B1714" s="894">
        <v>78477127</v>
      </c>
      <c r="C1714" s="53" t="str">
        <f t="shared" si="64"/>
        <v/>
      </c>
    </row>
    <row r="1715" spans="1:3">
      <c r="A1715" s="719">
        <v>1612051000</v>
      </c>
      <c r="B1715" s="894">
        <v>117027006.92</v>
      </c>
      <c r="C1715" s="53" t="str">
        <f t="shared" si="64"/>
        <v/>
      </c>
    </row>
    <row r="1716" spans="1:3">
      <c r="A1716" s="719">
        <v>1612101000</v>
      </c>
      <c r="B1716" s="894">
        <v>8162465</v>
      </c>
      <c r="C1716" s="53" t="str">
        <f t="shared" si="64"/>
        <v/>
      </c>
    </row>
    <row r="1717" spans="1:3">
      <c r="A1717" s="719">
        <v>1613309700</v>
      </c>
      <c r="B1717" s="894">
        <v>28827033791</v>
      </c>
      <c r="C1717" s="53" t="str">
        <f t="shared" si="64"/>
        <v/>
      </c>
    </row>
    <row r="1718" spans="1:3">
      <c r="A1718" s="719">
        <v>1613309701</v>
      </c>
      <c r="B1718" s="894">
        <v>0</v>
      </c>
      <c r="C1718" s="53" t="str">
        <f t="shared" si="64"/>
        <v/>
      </c>
    </row>
    <row r="1719" spans="1:3">
      <c r="A1719" s="719">
        <v>1613309720</v>
      </c>
      <c r="B1719" s="894">
        <v>4369574</v>
      </c>
      <c r="C1719" s="53" t="str">
        <f t="shared" si="64"/>
        <v/>
      </c>
    </row>
    <row r="1720" spans="1:3">
      <c r="A1720" s="719">
        <v>1613359740</v>
      </c>
      <c r="B1720" s="894">
        <v>1223150781</v>
      </c>
      <c r="C1720" s="53" t="str">
        <f t="shared" si="64"/>
        <v/>
      </c>
    </row>
    <row r="1721" spans="1:3">
      <c r="A1721" s="719">
        <v>1613409700</v>
      </c>
      <c r="B1721" s="894">
        <v>1</v>
      </c>
      <c r="C1721" s="53" t="str">
        <f t="shared" si="64"/>
        <v/>
      </c>
    </row>
    <row r="1722" spans="1:3">
      <c r="A1722" s="719">
        <v>1613409720</v>
      </c>
      <c r="B1722" s="894">
        <v>242068266</v>
      </c>
      <c r="C1722" s="53" t="str">
        <f t="shared" si="64"/>
        <v/>
      </c>
    </row>
    <row r="1723" spans="1:3">
      <c r="A1723" s="719">
        <v>1613459700</v>
      </c>
      <c r="B1723" s="894">
        <v>57510091</v>
      </c>
      <c r="C1723" s="53" t="str">
        <f t="shared" si="64"/>
        <v/>
      </c>
    </row>
    <row r="1724" spans="1:3">
      <c r="A1724" s="719">
        <v>1613459720</v>
      </c>
      <c r="B1724" s="894">
        <v>147138764</v>
      </c>
      <c r="C1724" s="53" t="str">
        <f t="shared" si="64"/>
        <v/>
      </c>
    </row>
    <row r="1725" spans="1:3">
      <c r="A1725" s="719">
        <v>1613509700</v>
      </c>
      <c r="B1725" s="894">
        <v>17180817</v>
      </c>
      <c r="C1725" s="53" t="str">
        <f t="shared" si="64"/>
        <v/>
      </c>
    </row>
    <row r="1726" spans="1:3">
      <c r="A1726" s="719">
        <v>1613509720</v>
      </c>
      <c r="B1726" s="894">
        <v>1828777</v>
      </c>
      <c r="C1726" s="53" t="str">
        <f t="shared" si="64"/>
        <v/>
      </c>
    </row>
    <row r="1727" spans="1:3">
      <c r="A1727" s="719">
        <v>1614051000</v>
      </c>
      <c r="B1727" s="894">
        <v>6589404487.7799997</v>
      </c>
      <c r="C1727" s="53" t="str">
        <f t="shared" ref="C1727:C1763" si="65">+IF(COUNTIF(A:A,A1727)=1,"","Error")</f>
        <v/>
      </c>
    </row>
    <row r="1728" spans="1:3">
      <c r="A1728" s="719">
        <v>1623059114</v>
      </c>
      <c r="B1728" s="894">
        <v>22314122270.599998</v>
      </c>
      <c r="C1728" s="53" t="str">
        <f t="shared" si="65"/>
        <v/>
      </c>
    </row>
    <row r="1729" spans="1:3">
      <c r="A1729" s="719">
        <v>1623109115</v>
      </c>
      <c r="B1729" s="894">
        <v>6638430679.9499998</v>
      </c>
      <c r="C1729" s="53" t="str">
        <f t="shared" si="65"/>
        <v/>
      </c>
    </row>
    <row r="1730" spans="1:3">
      <c r="A1730" s="719">
        <v>1623259118</v>
      </c>
      <c r="B1730" s="894">
        <v>122684493552.06</v>
      </c>
      <c r="C1730" s="53" t="str">
        <f t="shared" si="65"/>
        <v/>
      </c>
    </row>
    <row r="1731" spans="1:3">
      <c r="A1731" s="719">
        <v>1628251003</v>
      </c>
      <c r="B1731" s="894">
        <v>174576399</v>
      </c>
      <c r="C1731" s="53" t="str">
        <f t="shared" si="65"/>
        <v/>
      </c>
    </row>
    <row r="1732" spans="1:3">
      <c r="A1732" s="719">
        <v>1628259010</v>
      </c>
      <c r="B1732" s="894">
        <v>1913905739</v>
      </c>
      <c r="C1732" s="53" t="str">
        <f t="shared" si="65"/>
        <v/>
      </c>
    </row>
    <row r="1733" spans="1:3">
      <c r="A1733" s="719">
        <v>1628259201</v>
      </c>
      <c r="B1733" s="894">
        <v>110090277</v>
      </c>
      <c r="C1733" s="53" t="str">
        <f t="shared" si="65"/>
        <v/>
      </c>
    </row>
    <row r="1734" spans="1:3">
      <c r="A1734" s="719">
        <v>1628259499</v>
      </c>
      <c r="B1734" s="894">
        <v>309234780870.84003</v>
      </c>
      <c r="C1734" s="53" t="str">
        <f t="shared" si="65"/>
        <v/>
      </c>
    </row>
    <row r="1735" spans="1:3">
      <c r="A1735" s="719">
        <v>1628301101</v>
      </c>
      <c r="B1735" s="894">
        <v>6622132591.2700005</v>
      </c>
      <c r="C1735" s="53" t="str">
        <f t="shared" si="65"/>
        <v/>
      </c>
    </row>
    <row r="1736" spans="1:3">
      <c r="A1736" s="719">
        <v>1628301541</v>
      </c>
      <c r="B1736" s="894">
        <v>24561119017.150002</v>
      </c>
      <c r="C1736" s="53" t="str">
        <f t="shared" si="65"/>
        <v/>
      </c>
    </row>
    <row r="1737" spans="1:3">
      <c r="A1737" s="719">
        <v>1628301601</v>
      </c>
      <c r="B1737" s="894">
        <v>1759775009.4100001</v>
      </c>
      <c r="C1737" s="53" t="str">
        <f t="shared" si="65"/>
        <v/>
      </c>
    </row>
    <row r="1738" spans="1:3">
      <c r="A1738" s="719">
        <v>1630051004</v>
      </c>
      <c r="B1738" s="894">
        <v>71086249000</v>
      </c>
      <c r="C1738" s="53" t="str">
        <f t="shared" si="65"/>
        <v/>
      </c>
    </row>
    <row r="1739" spans="1:3">
      <c r="A1739" s="719">
        <v>1630051889</v>
      </c>
      <c r="B1739" s="894">
        <v>1808712712.23</v>
      </c>
      <c r="C1739" s="53" t="str">
        <f t="shared" si="65"/>
        <v/>
      </c>
    </row>
    <row r="1740" spans="1:3">
      <c r="A1740" s="719">
        <v>1630101403</v>
      </c>
      <c r="B1740" s="894">
        <v>1849592600</v>
      </c>
      <c r="C1740" s="53" t="str">
        <f t="shared" si="65"/>
        <v/>
      </c>
    </row>
    <row r="1741" spans="1:3">
      <c r="A1741" s="719">
        <v>1630109014</v>
      </c>
      <c r="B1741" s="894">
        <v>511942000</v>
      </c>
      <c r="C1741" s="53" t="str">
        <f t="shared" si="65"/>
        <v/>
      </c>
    </row>
    <row r="1742" spans="1:3">
      <c r="A1742" s="719">
        <v>1630109015</v>
      </c>
      <c r="B1742" s="894">
        <v>125310</v>
      </c>
      <c r="C1742" s="53" t="str">
        <f t="shared" si="65"/>
        <v/>
      </c>
    </row>
    <row r="1743" spans="1:3">
      <c r="A1743" s="729">
        <v>1630109900</v>
      </c>
      <c r="B1743" s="894">
        <v>0</v>
      </c>
      <c r="C1743" s="53" t="str">
        <f t="shared" si="65"/>
        <v/>
      </c>
    </row>
    <row r="1744" spans="1:3">
      <c r="A1744" s="719">
        <v>1630150001</v>
      </c>
      <c r="B1744" s="894">
        <v>942355100.76999998</v>
      </c>
      <c r="C1744" s="53" t="str">
        <f t="shared" si="65"/>
        <v/>
      </c>
    </row>
    <row r="1745" spans="1:3">
      <c r="A1745" s="729">
        <v>1630150015</v>
      </c>
      <c r="B1745" s="894">
        <v>0</v>
      </c>
      <c r="C1745" s="53" t="str">
        <f t="shared" si="65"/>
        <v/>
      </c>
    </row>
    <row r="1746" spans="1:3">
      <c r="A1746" s="719">
        <v>1630151001</v>
      </c>
      <c r="B1746" s="894">
        <v>146000826999.69</v>
      </c>
      <c r="C1746" s="53" t="str">
        <f t="shared" si="65"/>
        <v/>
      </c>
    </row>
    <row r="1747" spans="1:3">
      <c r="A1747" s="719">
        <v>1630151002</v>
      </c>
      <c r="B1747" s="894">
        <v>70933269852.929993</v>
      </c>
      <c r="C1747" s="53" t="str">
        <f t="shared" si="65"/>
        <v/>
      </c>
    </row>
    <row r="1748" spans="1:3">
      <c r="A1748" s="719">
        <v>1630151003</v>
      </c>
      <c r="B1748" s="894">
        <v>54658430000</v>
      </c>
      <c r="C1748" s="53" t="str">
        <f t="shared" si="65"/>
        <v/>
      </c>
    </row>
    <row r="1749" spans="1:3">
      <c r="A1749" s="719">
        <v>1630151153</v>
      </c>
      <c r="B1749" s="894">
        <v>1086603864.6300001</v>
      </c>
      <c r="C1749" s="53" t="str">
        <f t="shared" si="65"/>
        <v/>
      </c>
    </row>
    <row r="1750" spans="1:3">
      <c r="A1750" s="719">
        <v>1630151155</v>
      </c>
      <c r="B1750" s="894">
        <v>501511177.56</v>
      </c>
      <c r="C1750" s="53" t="str">
        <f t="shared" si="65"/>
        <v/>
      </c>
    </row>
    <row r="1751" spans="1:3">
      <c r="A1751" s="719">
        <v>1630151157</v>
      </c>
      <c r="B1751" s="894">
        <v>0</v>
      </c>
      <c r="C1751" s="53" t="str">
        <f t="shared" si="65"/>
        <v/>
      </c>
    </row>
    <row r="1752" spans="1:3">
      <c r="A1752" s="719">
        <v>1630151201</v>
      </c>
      <c r="B1752" s="894">
        <v>182933264.47999999</v>
      </c>
      <c r="C1752" s="53" t="str">
        <f t="shared" si="65"/>
        <v/>
      </c>
    </row>
    <row r="1753" spans="1:3">
      <c r="A1753" s="719">
        <v>1630151204</v>
      </c>
      <c r="B1753" s="894">
        <v>478083715.91000003</v>
      </c>
      <c r="C1753" s="53" t="str">
        <f t="shared" si="65"/>
        <v/>
      </c>
    </row>
    <row r="1754" spans="1:3">
      <c r="A1754" s="719">
        <v>1630151205</v>
      </c>
      <c r="B1754" s="894">
        <v>56335121.950000003</v>
      </c>
      <c r="C1754" s="53" t="str">
        <f t="shared" si="65"/>
        <v/>
      </c>
    </row>
    <row r="1755" spans="1:3">
      <c r="A1755" s="719">
        <v>1630151207</v>
      </c>
      <c r="B1755" s="894">
        <v>0</v>
      </c>
      <c r="C1755" s="53" t="str">
        <f t="shared" si="65"/>
        <v/>
      </c>
    </row>
    <row r="1756" spans="1:3">
      <c r="A1756" s="719">
        <v>1630151208</v>
      </c>
      <c r="B1756" s="894">
        <v>4744180.2699999996</v>
      </c>
      <c r="C1756" s="53" t="str">
        <f t="shared" si="65"/>
        <v/>
      </c>
    </row>
    <row r="1757" spans="1:3">
      <c r="A1757" s="719">
        <v>1630151209</v>
      </c>
      <c r="B1757" s="894">
        <v>603792227.96000004</v>
      </c>
      <c r="C1757" s="53" t="str">
        <f t="shared" si="65"/>
        <v/>
      </c>
    </row>
    <row r="1758" spans="1:3">
      <c r="A1758" s="22">
        <v>1630151210</v>
      </c>
      <c r="B1758" s="894">
        <v>30573296.760000002</v>
      </c>
      <c r="C1758" s="53" t="str">
        <f t="shared" si="65"/>
        <v/>
      </c>
    </row>
    <row r="1759" spans="1:3">
      <c r="A1759" s="719">
        <v>1630151213</v>
      </c>
      <c r="B1759" s="894">
        <v>4908126436.21</v>
      </c>
      <c r="C1759" s="53" t="str">
        <f t="shared" si="65"/>
        <v/>
      </c>
    </row>
    <row r="1760" spans="1:3">
      <c r="A1760" s="719">
        <v>1630151218</v>
      </c>
      <c r="B1760" s="894">
        <v>2635000</v>
      </c>
      <c r="C1760" s="53" t="str">
        <f t="shared" si="65"/>
        <v/>
      </c>
    </row>
    <row r="1761" spans="1:3">
      <c r="A1761" s="719">
        <v>1630151222</v>
      </c>
      <c r="B1761" s="894">
        <v>93860548851.289993</v>
      </c>
      <c r="C1761" s="53" t="str">
        <f t="shared" si="65"/>
        <v/>
      </c>
    </row>
    <row r="1762" spans="1:3">
      <c r="A1762" s="719">
        <v>1630151230</v>
      </c>
      <c r="B1762" s="894">
        <v>50011030</v>
      </c>
      <c r="C1762" s="53" t="str">
        <f t="shared" si="65"/>
        <v/>
      </c>
    </row>
    <row r="1763" spans="1:3">
      <c r="A1763" s="719">
        <v>1630151403</v>
      </c>
      <c r="B1763" s="894">
        <v>0</v>
      </c>
      <c r="C1763" s="53" t="str">
        <f t="shared" si="65"/>
        <v/>
      </c>
    </row>
    <row r="1764" spans="1:3">
      <c r="A1764" s="22">
        <v>1630151803</v>
      </c>
      <c r="B1764" s="894">
        <v>2191200</v>
      </c>
    </row>
    <row r="1765" spans="1:3">
      <c r="A1765" s="719">
        <v>1630151804</v>
      </c>
      <c r="B1765" s="894">
        <v>1652938632.71</v>
      </c>
      <c r="C1765" s="53" t="str">
        <f t="shared" ref="C1765:C1796" si="66">+IF(COUNTIF(A:A,A1765)=1,"","Error")</f>
        <v/>
      </c>
    </row>
    <row r="1766" spans="1:3">
      <c r="A1766" s="719">
        <v>1630151805</v>
      </c>
      <c r="B1766" s="894">
        <v>3020766532.71</v>
      </c>
      <c r="C1766" s="53" t="str">
        <f t="shared" si="66"/>
        <v/>
      </c>
    </row>
    <row r="1767" spans="1:3">
      <c r="A1767" s="719">
        <v>1630151806</v>
      </c>
      <c r="B1767" s="894">
        <v>-10052603.02</v>
      </c>
      <c r="C1767" s="53" t="str">
        <f t="shared" si="66"/>
        <v/>
      </c>
    </row>
    <row r="1768" spans="1:3">
      <c r="A1768" s="719">
        <v>1630151807</v>
      </c>
      <c r="B1768" s="894">
        <v>-54351446.899999999</v>
      </c>
      <c r="C1768" s="53" t="str">
        <f t="shared" si="66"/>
        <v/>
      </c>
    </row>
    <row r="1769" spans="1:3">
      <c r="A1769" s="719">
        <v>1630151808</v>
      </c>
      <c r="B1769" s="894">
        <v>182152968.90000001</v>
      </c>
      <c r="C1769" s="53" t="str">
        <f t="shared" si="66"/>
        <v/>
      </c>
    </row>
    <row r="1770" spans="1:3">
      <c r="A1770" s="719">
        <v>1630151815</v>
      </c>
      <c r="B1770" s="894">
        <v>747509603</v>
      </c>
      <c r="C1770" s="53" t="str">
        <f t="shared" si="66"/>
        <v/>
      </c>
    </row>
    <row r="1771" spans="1:3">
      <c r="A1771" s="719">
        <v>1630151816</v>
      </c>
      <c r="B1771" s="894">
        <v>0</v>
      </c>
      <c r="C1771" s="53" t="str">
        <f t="shared" si="66"/>
        <v/>
      </c>
    </row>
    <row r="1772" spans="1:3">
      <c r="A1772" s="719">
        <v>1630151817</v>
      </c>
      <c r="B1772" s="894">
        <v>10494198.789999999</v>
      </c>
      <c r="C1772" s="53" t="str">
        <f t="shared" si="66"/>
        <v/>
      </c>
    </row>
    <row r="1773" spans="1:3">
      <c r="A1773" s="719">
        <v>1630151818</v>
      </c>
      <c r="B1773" s="894">
        <v>1153472422.01</v>
      </c>
      <c r="C1773" s="53" t="str">
        <f t="shared" si="66"/>
        <v/>
      </c>
    </row>
    <row r="1774" spans="1:3">
      <c r="A1774" s="719">
        <v>1630151819</v>
      </c>
      <c r="B1774" s="894">
        <v>26500717.41</v>
      </c>
      <c r="C1774" s="53" t="str">
        <f t="shared" si="66"/>
        <v/>
      </c>
    </row>
    <row r="1775" spans="1:3">
      <c r="A1775" s="719">
        <v>1630151835</v>
      </c>
      <c r="B1775" s="894">
        <v>721343306.88</v>
      </c>
      <c r="C1775" s="53" t="str">
        <f t="shared" si="66"/>
        <v/>
      </c>
    </row>
    <row r="1776" spans="1:3">
      <c r="A1776" s="719">
        <v>1630151855</v>
      </c>
      <c r="B1776" s="894">
        <v>0</v>
      </c>
      <c r="C1776" s="53" t="str">
        <f t="shared" si="66"/>
        <v/>
      </c>
    </row>
    <row r="1777" spans="1:3">
      <c r="A1777" s="719">
        <v>1630159110</v>
      </c>
      <c r="B1777" s="894">
        <v>61862779</v>
      </c>
      <c r="C1777" s="53" t="str">
        <f t="shared" si="66"/>
        <v/>
      </c>
    </row>
    <row r="1778" spans="1:3">
      <c r="A1778" s="719">
        <v>1630159504</v>
      </c>
      <c r="B1778" s="894">
        <v>16738389.16</v>
      </c>
      <c r="C1778" s="53" t="str">
        <f t="shared" si="66"/>
        <v/>
      </c>
    </row>
    <row r="1779" spans="1:3">
      <c r="A1779" s="719">
        <v>1630159605</v>
      </c>
      <c r="B1779" s="894">
        <v>2380614005.48</v>
      </c>
      <c r="C1779" s="53" t="str">
        <f t="shared" si="66"/>
        <v/>
      </c>
    </row>
    <row r="1780" spans="1:3">
      <c r="A1780" s="719">
        <v>1630159615</v>
      </c>
      <c r="B1780" s="894">
        <v>0</v>
      </c>
      <c r="C1780" s="53" t="str">
        <f t="shared" si="66"/>
        <v/>
      </c>
    </row>
    <row r="1781" spans="1:3">
      <c r="A1781" s="719">
        <v>1630159703</v>
      </c>
      <c r="B1781" s="894">
        <v>37528025</v>
      </c>
      <c r="C1781" s="53" t="str">
        <f t="shared" si="66"/>
        <v/>
      </c>
    </row>
    <row r="1782" spans="1:3">
      <c r="A1782" s="719">
        <v>1630159704</v>
      </c>
      <c r="B1782" s="894">
        <v>849843847.11000001</v>
      </c>
      <c r="C1782" s="53" t="str">
        <f t="shared" si="66"/>
        <v/>
      </c>
    </row>
    <row r="1783" spans="1:3">
      <c r="A1783" s="719">
        <v>1630159706</v>
      </c>
      <c r="B1783" s="894">
        <v>0</v>
      </c>
      <c r="C1783" s="53" t="str">
        <f t="shared" si="66"/>
        <v/>
      </c>
    </row>
    <row r="1784" spans="1:3">
      <c r="A1784" s="719">
        <v>1630159727</v>
      </c>
      <c r="B1784" s="894">
        <v>0</v>
      </c>
      <c r="C1784" s="53" t="str">
        <f t="shared" si="66"/>
        <v/>
      </c>
    </row>
    <row r="1785" spans="1:3">
      <c r="A1785" s="719">
        <v>1630159732</v>
      </c>
      <c r="B1785" s="894">
        <v>58275836</v>
      </c>
      <c r="C1785" s="53" t="str">
        <f t="shared" si="66"/>
        <v/>
      </c>
    </row>
    <row r="1786" spans="1:3">
      <c r="A1786" s="719">
        <v>1630159772</v>
      </c>
      <c r="B1786" s="894">
        <v>1959673242.3299999</v>
      </c>
      <c r="C1786" s="53" t="str">
        <f t="shared" si="66"/>
        <v/>
      </c>
    </row>
    <row r="1787" spans="1:3">
      <c r="A1787" s="719">
        <v>1630159773</v>
      </c>
      <c r="B1787" s="894">
        <v>5120157000.54</v>
      </c>
      <c r="C1787" s="53" t="str">
        <f t="shared" si="66"/>
        <v/>
      </c>
    </row>
    <row r="1788" spans="1:3">
      <c r="A1788" s="719">
        <v>1630159774</v>
      </c>
      <c r="B1788" s="894">
        <v>2461123672.5900002</v>
      </c>
      <c r="C1788" s="53" t="str">
        <f t="shared" si="66"/>
        <v/>
      </c>
    </row>
    <row r="1789" spans="1:3">
      <c r="A1789" s="719">
        <v>1630159775</v>
      </c>
      <c r="B1789" s="894">
        <v>202413424</v>
      </c>
      <c r="C1789" s="53" t="str">
        <f t="shared" si="66"/>
        <v/>
      </c>
    </row>
    <row r="1790" spans="1:3">
      <c r="A1790" s="22">
        <v>1630159776</v>
      </c>
      <c r="B1790" s="894">
        <v>0</v>
      </c>
      <c r="C1790" s="53" t="str">
        <f t="shared" si="66"/>
        <v/>
      </c>
    </row>
    <row r="1791" spans="1:3">
      <c r="A1791" s="22">
        <v>1630159777</v>
      </c>
      <c r="B1791" s="894">
        <v>0</v>
      </c>
      <c r="C1791" s="53" t="str">
        <f t="shared" si="66"/>
        <v/>
      </c>
    </row>
    <row r="1792" spans="1:3">
      <c r="A1792" s="22">
        <v>1630159778</v>
      </c>
      <c r="B1792" s="894">
        <v>0</v>
      </c>
      <c r="C1792" s="53" t="str">
        <f t="shared" si="66"/>
        <v/>
      </c>
    </row>
    <row r="1793" spans="1:3">
      <c r="A1793" s="22">
        <v>1630159780</v>
      </c>
      <c r="B1793" s="894">
        <v>0</v>
      </c>
      <c r="C1793" s="53" t="str">
        <f t="shared" si="66"/>
        <v/>
      </c>
    </row>
    <row r="1794" spans="1:3">
      <c r="A1794" s="719">
        <v>1630451227</v>
      </c>
      <c r="B1794" s="894">
        <v>0</v>
      </c>
      <c r="C1794" s="53" t="str">
        <f t="shared" si="66"/>
        <v/>
      </c>
    </row>
    <row r="1795" spans="1:3">
      <c r="A1795" s="719">
        <v>1634951001</v>
      </c>
      <c r="B1795" s="894">
        <v>326984803.44</v>
      </c>
      <c r="C1795" s="53" t="str">
        <f t="shared" si="66"/>
        <v/>
      </c>
    </row>
    <row r="1796" spans="1:3">
      <c r="A1796" s="729">
        <v>1634951996</v>
      </c>
      <c r="B1796" s="894">
        <v>581.69000000000005</v>
      </c>
      <c r="C1796" s="53" t="str">
        <f t="shared" si="66"/>
        <v/>
      </c>
    </row>
    <row r="1797" spans="1:3">
      <c r="A1797" s="719">
        <v>1635309221</v>
      </c>
      <c r="B1797" s="894">
        <v>82712496.030000001</v>
      </c>
      <c r="C1797" s="53" t="str">
        <f t="shared" ref="C1797:C1828" si="67">+IF(COUNTIF(A:A,A1797)=1,"","Error")</f>
        <v/>
      </c>
    </row>
    <row r="1798" spans="1:3">
      <c r="A1798" s="719">
        <v>1635951000</v>
      </c>
      <c r="B1798" s="894">
        <v>0</v>
      </c>
      <c r="C1798" s="53" t="str">
        <f t="shared" si="67"/>
        <v/>
      </c>
    </row>
    <row r="1799" spans="1:3">
      <c r="A1799" s="719">
        <v>1635951002</v>
      </c>
      <c r="B1799" s="894">
        <v>138398900</v>
      </c>
      <c r="C1799" s="53" t="str">
        <f t="shared" si="67"/>
        <v/>
      </c>
    </row>
    <row r="1800" spans="1:3">
      <c r="A1800" s="719">
        <v>1635951003</v>
      </c>
      <c r="B1800" s="894">
        <v>10178466.300000001</v>
      </c>
      <c r="C1800" s="53" t="str">
        <f t="shared" si="67"/>
        <v/>
      </c>
    </row>
    <row r="1801" spans="1:3">
      <c r="A1801" s="719">
        <v>1635952001</v>
      </c>
      <c r="B1801" s="894">
        <v>1269271693.1300001</v>
      </c>
      <c r="C1801" s="53" t="str">
        <f t="shared" si="67"/>
        <v/>
      </c>
    </row>
    <row r="1802" spans="1:3">
      <c r="A1802" s="729">
        <v>1635959003</v>
      </c>
      <c r="B1802" s="894">
        <v>14056000</v>
      </c>
      <c r="C1802" s="53" t="str">
        <f t="shared" si="67"/>
        <v/>
      </c>
    </row>
    <row r="1803" spans="1:3">
      <c r="A1803" s="719">
        <v>1635959112</v>
      </c>
      <c r="B1803" s="894">
        <v>28473438370.27</v>
      </c>
      <c r="C1803" s="53" t="str">
        <f t="shared" si="67"/>
        <v/>
      </c>
    </row>
    <row r="1804" spans="1:3">
      <c r="A1804" s="719">
        <v>1636050001</v>
      </c>
      <c r="B1804" s="894">
        <v>10523962349.700001</v>
      </c>
      <c r="C1804" s="53" t="str">
        <f t="shared" si="67"/>
        <v/>
      </c>
    </row>
    <row r="1805" spans="1:3">
      <c r="A1805" s="729">
        <v>1636059001</v>
      </c>
      <c r="B1805" s="894">
        <v>0</v>
      </c>
      <c r="C1805" s="53" t="str">
        <f t="shared" si="67"/>
        <v/>
      </c>
    </row>
    <row r="1806" spans="1:3">
      <c r="A1806" s="729">
        <v>1636059501</v>
      </c>
      <c r="B1806" s="894">
        <v>0</v>
      </c>
      <c r="C1806" s="53" t="str">
        <f t="shared" si="67"/>
        <v/>
      </c>
    </row>
    <row r="1807" spans="1:3">
      <c r="A1807" s="729">
        <v>1636059520</v>
      </c>
      <c r="B1807" s="894">
        <v>0</v>
      </c>
      <c r="C1807" s="53" t="str">
        <f t="shared" si="67"/>
        <v/>
      </c>
    </row>
    <row r="1808" spans="1:3">
      <c r="A1808" s="719">
        <v>1636059800</v>
      </c>
      <c r="B1808" s="894">
        <v>-10464987122.77</v>
      </c>
      <c r="C1808" s="53" t="str">
        <f t="shared" si="67"/>
        <v/>
      </c>
    </row>
    <row r="1809" spans="1:3">
      <c r="A1809" s="729">
        <v>1636109501</v>
      </c>
      <c r="B1809" s="894">
        <v>0</v>
      </c>
      <c r="C1809" s="53" t="str">
        <f t="shared" si="67"/>
        <v/>
      </c>
    </row>
    <row r="1810" spans="1:3">
      <c r="A1810" s="729">
        <v>1636109520</v>
      </c>
      <c r="B1810" s="894">
        <v>0</v>
      </c>
      <c r="C1810" s="53" t="str">
        <f t="shared" si="67"/>
        <v/>
      </c>
    </row>
    <row r="1811" spans="1:3">
      <c r="A1811" s="719">
        <v>1636109800</v>
      </c>
      <c r="B1811" s="894">
        <v>471114515.51999998</v>
      </c>
      <c r="C1811" s="53" t="str">
        <f t="shared" si="67"/>
        <v/>
      </c>
    </row>
    <row r="1812" spans="1:3">
      <c r="A1812" s="729">
        <v>1636159501</v>
      </c>
      <c r="B1812" s="894">
        <v>0</v>
      </c>
      <c r="C1812" s="53" t="str">
        <f t="shared" si="67"/>
        <v/>
      </c>
    </row>
    <row r="1813" spans="1:3">
      <c r="A1813" s="729">
        <v>1636159520</v>
      </c>
      <c r="B1813" s="894">
        <v>0</v>
      </c>
      <c r="C1813" s="53" t="str">
        <f t="shared" si="67"/>
        <v/>
      </c>
    </row>
    <row r="1814" spans="1:3">
      <c r="A1814" s="719">
        <v>1636159800</v>
      </c>
      <c r="B1814" s="894">
        <v>1386243311.0999999</v>
      </c>
      <c r="C1814" s="53" t="str">
        <f t="shared" si="67"/>
        <v/>
      </c>
    </row>
    <row r="1815" spans="1:3">
      <c r="A1815" s="729">
        <v>1636209501</v>
      </c>
      <c r="B1815" s="894">
        <v>0</v>
      </c>
      <c r="C1815" s="53" t="str">
        <f t="shared" si="67"/>
        <v/>
      </c>
    </row>
    <row r="1816" spans="1:3">
      <c r="A1816" s="729">
        <v>1636209520</v>
      </c>
      <c r="B1816" s="894">
        <v>0</v>
      </c>
      <c r="C1816" s="53" t="str">
        <f t="shared" si="67"/>
        <v/>
      </c>
    </row>
    <row r="1817" spans="1:3">
      <c r="A1817" s="719">
        <v>1636209800</v>
      </c>
      <c r="B1817" s="894">
        <v>1338757537.1400001</v>
      </c>
      <c r="C1817" s="53" t="str">
        <f t="shared" si="67"/>
        <v/>
      </c>
    </row>
    <row r="1818" spans="1:3">
      <c r="A1818" s="729">
        <v>1636259501</v>
      </c>
      <c r="B1818" s="894">
        <v>0</v>
      </c>
      <c r="C1818" s="53" t="str">
        <f t="shared" si="67"/>
        <v/>
      </c>
    </row>
    <row r="1819" spans="1:3">
      <c r="A1819" s="729">
        <v>1636259520</v>
      </c>
      <c r="B1819" s="894">
        <v>0</v>
      </c>
      <c r="C1819" s="53" t="str">
        <f t="shared" si="67"/>
        <v/>
      </c>
    </row>
    <row r="1820" spans="1:3">
      <c r="A1820" s="719">
        <v>1636259800</v>
      </c>
      <c r="B1820" s="894">
        <v>7268871759.0100002</v>
      </c>
      <c r="C1820" s="53" t="str">
        <f t="shared" si="67"/>
        <v/>
      </c>
    </row>
    <row r="1821" spans="1:3">
      <c r="A1821" s="719">
        <v>1637059001</v>
      </c>
      <c r="B1821" s="894">
        <v>5829194314.1599998</v>
      </c>
      <c r="C1821" s="53" t="str">
        <f t="shared" si="67"/>
        <v/>
      </c>
    </row>
    <row r="1822" spans="1:3">
      <c r="A1822" s="719">
        <v>1637059003</v>
      </c>
      <c r="B1822" s="894">
        <v>7923207</v>
      </c>
      <c r="C1822" s="53" t="str">
        <f t="shared" si="67"/>
        <v/>
      </c>
    </row>
    <row r="1823" spans="1:3">
      <c r="A1823" s="719">
        <v>1637059017</v>
      </c>
      <c r="B1823" s="894">
        <v>5509528538.3599997</v>
      </c>
      <c r="C1823" s="53" t="str">
        <f t="shared" si="67"/>
        <v/>
      </c>
    </row>
    <row r="1824" spans="1:3">
      <c r="A1824" s="719">
        <v>1637059084</v>
      </c>
      <c r="B1824" s="894">
        <v>15000061</v>
      </c>
      <c r="C1824" s="53" t="str">
        <f t="shared" si="67"/>
        <v/>
      </c>
    </row>
    <row r="1825" spans="1:3">
      <c r="A1825" s="719">
        <v>1637059215</v>
      </c>
      <c r="B1825" s="894">
        <v>344288</v>
      </c>
      <c r="C1825" s="53" t="str">
        <f t="shared" si="67"/>
        <v/>
      </c>
    </row>
    <row r="1826" spans="1:3">
      <c r="A1826" s="729">
        <v>1637059532</v>
      </c>
      <c r="B1826" s="894">
        <v>61526707</v>
      </c>
      <c r="C1826" s="53" t="str">
        <f t="shared" si="67"/>
        <v/>
      </c>
    </row>
    <row r="1827" spans="1:3">
      <c r="A1827" s="719">
        <v>1637059601</v>
      </c>
      <c r="B1827" s="894">
        <v>17046024513.09</v>
      </c>
      <c r="C1827" s="53" t="str">
        <f t="shared" si="67"/>
        <v/>
      </c>
    </row>
    <row r="1828" spans="1:3">
      <c r="A1828" s="719">
        <v>1637059604</v>
      </c>
      <c r="B1828" s="894">
        <v>180939550.41</v>
      </c>
      <c r="C1828" s="53" t="str">
        <f t="shared" si="67"/>
        <v/>
      </c>
    </row>
    <row r="1829" spans="1:3">
      <c r="A1829" s="719">
        <v>1637059720</v>
      </c>
      <c r="B1829" s="894">
        <v>36508829</v>
      </c>
    </row>
    <row r="1830" spans="1:3">
      <c r="A1830" s="22">
        <v>1637059730</v>
      </c>
      <c r="B1830" s="894">
        <v>0</v>
      </c>
      <c r="C1830" s="53" t="str">
        <f t="shared" ref="C1830:C1845" si="68">+IF(COUNTIF(A:A,A1830)=1,"","Error")</f>
        <v/>
      </c>
    </row>
    <row r="1831" spans="1:3">
      <c r="A1831" s="719">
        <v>1637059740</v>
      </c>
      <c r="B1831" s="894">
        <v>368197</v>
      </c>
      <c r="C1831" s="53" t="str">
        <f t="shared" si="68"/>
        <v/>
      </c>
    </row>
    <row r="1832" spans="1:3">
      <c r="A1832" s="719">
        <v>1637059750</v>
      </c>
      <c r="B1832" s="894">
        <v>4690602</v>
      </c>
      <c r="C1832" s="53" t="str">
        <f t="shared" si="68"/>
        <v/>
      </c>
    </row>
    <row r="1833" spans="1:3">
      <c r="A1833" s="719">
        <v>1637059800</v>
      </c>
      <c r="B1833" s="894">
        <v>-1292161693.25</v>
      </c>
      <c r="C1833" s="53" t="str">
        <f t="shared" si="68"/>
        <v/>
      </c>
    </row>
    <row r="1834" spans="1:3">
      <c r="A1834" s="719">
        <v>1637109001</v>
      </c>
      <c r="B1834" s="894">
        <v>407563711.02999997</v>
      </c>
      <c r="C1834" s="53" t="str">
        <f t="shared" si="68"/>
        <v/>
      </c>
    </row>
    <row r="1835" spans="1:3">
      <c r="A1835" s="719">
        <v>1637109003</v>
      </c>
      <c r="B1835" s="894">
        <v>0</v>
      </c>
      <c r="C1835" s="53" t="str">
        <f t="shared" si="68"/>
        <v/>
      </c>
    </row>
    <row r="1836" spans="1:3">
      <c r="A1836" s="719">
        <v>1637109017</v>
      </c>
      <c r="B1836" s="894">
        <v>139424751.33000001</v>
      </c>
      <c r="C1836" s="53" t="str">
        <f t="shared" si="68"/>
        <v/>
      </c>
    </row>
    <row r="1837" spans="1:3">
      <c r="A1837" s="719">
        <v>1637109087</v>
      </c>
      <c r="B1837" s="894">
        <v>362715</v>
      </c>
      <c r="C1837" s="53" t="str">
        <f t="shared" si="68"/>
        <v/>
      </c>
    </row>
    <row r="1838" spans="1:3">
      <c r="A1838" s="719">
        <v>1637109216</v>
      </c>
      <c r="B1838" s="894">
        <v>-350032</v>
      </c>
      <c r="C1838" s="53" t="str">
        <f t="shared" si="68"/>
        <v/>
      </c>
    </row>
    <row r="1839" spans="1:3">
      <c r="A1839" s="729">
        <v>1637109532</v>
      </c>
      <c r="B1839" s="894">
        <v>728697</v>
      </c>
      <c r="C1839" s="53" t="str">
        <f t="shared" si="68"/>
        <v/>
      </c>
    </row>
    <row r="1840" spans="1:3">
      <c r="A1840" s="719">
        <v>1637109601</v>
      </c>
      <c r="B1840" s="894">
        <v>1024649160.03</v>
      </c>
      <c r="C1840" s="53" t="str">
        <f t="shared" si="68"/>
        <v/>
      </c>
    </row>
    <row r="1841" spans="1:3">
      <c r="A1841" s="719">
        <v>1637109720</v>
      </c>
      <c r="B1841" s="894">
        <v>0</v>
      </c>
      <c r="C1841" s="53" t="str">
        <f t="shared" si="68"/>
        <v/>
      </c>
    </row>
    <row r="1842" spans="1:3">
      <c r="A1842" s="729">
        <v>1637109740</v>
      </c>
      <c r="B1842" s="894">
        <v>661951</v>
      </c>
      <c r="C1842" s="53" t="str">
        <f t="shared" si="68"/>
        <v/>
      </c>
    </row>
    <row r="1843" spans="1:3">
      <c r="A1843" s="719">
        <v>1637109750</v>
      </c>
      <c r="B1843" s="894">
        <v>0</v>
      </c>
      <c r="C1843" s="53" t="str">
        <f t="shared" si="68"/>
        <v/>
      </c>
    </row>
    <row r="1844" spans="1:3">
      <c r="A1844" s="719">
        <v>1637109800</v>
      </c>
      <c r="B1844" s="894">
        <v>20845549.829999998</v>
      </c>
      <c r="C1844" s="53" t="str">
        <f t="shared" si="68"/>
        <v/>
      </c>
    </row>
    <row r="1845" spans="1:3">
      <c r="A1845" s="719">
        <v>1637159001</v>
      </c>
      <c r="B1845" s="894">
        <v>411842247.19999999</v>
      </c>
      <c r="C1845" s="53" t="str">
        <f t="shared" si="68"/>
        <v/>
      </c>
    </row>
    <row r="1846" spans="1:3">
      <c r="A1846" s="719">
        <v>1637159003</v>
      </c>
      <c r="B1846" s="894">
        <v>647223</v>
      </c>
    </row>
    <row r="1847" spans="1:3">
      <c r="A1847" s="1042">
        <v>1637159006</v>
      </c>
      <c r="B1847" s="894">
        <v>0</v>
      </c>
      <c r="C1847" s="53" t="str">
        <f t="shared" ref="C1847:C1853" si="69">+IF(COUNTIF(A:A,A1847)=1,"","Error")</f>
        <v/>
      </c>
    </row>
    <row r="1848" spans="1:3">
      <c r="A1848" s="719">
        <v>1637159017</v>
      </c>
      <c r="B1848" s="894">
        <v>79810598.209999993</v>
      </c>
      <c r="C1848" s="53" t="str">
        <f t="shared" si="69"/>
        <v/>
      </c>
    </row>
    <row r="1849" spans="1:3">
      <c r="A1849" s="719">
        <v>1637159090</v>
      </c>
      <c r="B1849" s="894">
        <v>10978</v>
      </c>
      <c r="C1849" s="53" t="str">
        <f t="shared" si="69"/>
        <v/>
      </c>
    </row>
    <row r="1850" spans="1:3">
      <c r="A1850" s="719">
        <v>1637159217</v>
      </c>
      <c r="B1850" s="894">
        <v>-5102</v>
      </c>
      <c r="C1850" s="53" t="str">
        <f t="shared" si="69"/>
        <v/>
      </c>
    </row>
    <row r="1851" spans="1:3">
      <c r="A1851" s="729">
        <v>1637159532</v>
      </c>
      <c r="B1851" s="894">
        <v>34299</v>
      </c>
      <c r="C1851" s="53" t="str">
        <f t="shared" si="69"/>
        <v/>
      </c>
    </row>
    <row r="1852" spans="1:3">
      <c r="A1852" s="719">
        <v>1637159601</v>
      </c>
      <c r="B1852" s="894">
        <v>1050399189.64</v>
      </c>
      <c r="C1852" s="53" t="str">
        <f t="shared" si="69"/>
        <v/>
      </c>
    </row>
    <row r="1853" spans="1:3">
      <c r="A1853" s="719">
        <v>1637159722</v>
      </c>
      <c r="B1853" s="894">
        <v>4680167</v>
      </c>
      <c r="C1853" s="53" t="str">
        <f t="shared" si="69"/>
        <v/>
      </c>
    </row>
    <row r="1854" spans="1:3">
      <c r="A1854" s="729">
        <v>1637159740</v>
      </c>
      <c r="B1854" s="894">
        <v>0</v>
      </c>
    </row>
    <row r="1855" spans="1:3">
      <c r="A1855" s="22">
        <v>1637159755</v>
      </c>
      <c r="B1855" s="894">
        <v>0</v>
      </c>
      <c r="C1855" s="53" t="str">
        <f t="shared" ref="C1855:C1879" si="70">+IF(COUNTIF(A:A,A1855)=1,"","Error")</f>
        <v/>
      </c>
    </row>
    <row r="1856" spans="1:3">
      <c r="A1856" s="719">
        <v>1637159800</v>
      </c>
      <c r="B1856" s="894">
        <v>-26518552.440000001</v>
      </c>
      <c r="C1856" s="53" t="str">
        <f t="shared" si="70"/>
        <v/>
      </c>
    </row>
    <row r="1857" spans="1:3">
      <c r="A1857" s="719">
        <v>1637209001</v>
      </c>
      <c r="B1857" s="894">
        <v>1045843468.1799999</v>
      </c>
      <c r="C1857" s="53" t="str">
        <f t="shared" si="70"/>
        <v/>
      </c>
    </row>
    <row r="1858" spans="1:3">
      <c r="A1858" s="719">
        <v>1637209003</v>
      </c>
      <c r="B1858" s="894">
        <v>1296087</v>
      </c>
      <c r="C1858" s="53" t="str">
        <f t="shared" si="70"/>
        <v/>
      </c>
    </row>
    <row r="1859" spans="1:3">
      <c r="A1859" s="719">
        <v>1637209017</v>
      </c>
      <c r="B1859" s="894">
        <v>162003845.83000001</v>
      </c>
      <c r="C1859" s="53" t="str">
        <f t="shared" si="70"/>
        <v/>
      </c>
    </row>
    <row r="1860" spans="1:3">
      <c r="A1860" s="719">
        <v>1637209093</v>
      </c>
      <c r="B1860" s="894">
        <v>3324</v>
      </c>
      <c r="C1860" s="53" t="str">
        <f t="shared" si="70"/>
        <v/>
      </c>
    </row>
    <row r="1861" spans="1:3">
      <c r="A1861" s="719">
        <v>1637209218</v>
      </c>
      <c r="B1861" s="894">
        <v>11640</v>
      </c>
      <c r="C1861" s="53" t="str">
        <f t="shared" si="70"/>
        <v/>
      </c>
    </row>
    <row r="1862" spans="1:3">
      <c r="A1862" s="729">
        <v>1637209532</v>
      </c>
      <c r="B1862" s="894">
        <v>359498</v>
      </c>
      <c r="C1862" s="53" t="str">
        <f t="shared" si="70"/>
        <v/>
      </c>
    </row>
    <row r="1863" spans="1:3">
      <c r="A1863" s="719">
        <v>1637209601</v>
      </c>
      <c r="B1863" s="894">
        <v>1359149153.4300001</v>
      </c>
      <c r="C1863" s="53" t="str">
        <f t="shared" si="70"/>
        <v/>
      </c>
    </row>
    <row r="1864" spans="1:3">
      <c r="A1864" s="729">
        <v>1637209710</v>
      </c>
      <c r="B1864" s="894">
        <v>0</v>
      </c>
      <c r="C1864" s="53" t="str">
        <f t="shared" si="70"/>
        <v/>
      </c>
    </row>
    <row r="1865" spans="1:3">
      <c r="A1865" s="729">
        <v>1637209721</v>
      </c>
      <c r="B1865" s="894">
        <v>0</v>
      </c>
      <c r="C1865" s="53" t="str">
        <f t="shared" si="70"/>
        <v/>
      </c>
    </row>
    <row r="1866" spans="1:3">
      <c r="A1866" s="719">
        <v>1637209740</v>
      </c>
      <c r="B1866" s="894">
        <v>0</v>
      </c>
      <c r="C1866" s="53" t="str">
        <f t="shared" si="70"/>
        <v/>
      </c>
    </row>
    <row r="1867" spans="1:3">
      <c r="A1867" s="719">
        <v>1637209750</v>
      </c>
      <c r="B1867" s="894">
        <v>0</v>
      </c>
      <c r="C1867" s="53" t="str">
        <f t="shared" si="70"/>
        <v/>
      </c>
    </row>
    <row r="1868" spans="1:3">
      <c r="A1868" s="719">
        <v>1637209800</v>
      </c>
      <c r="B1868" s="894">
        <v>448863247.47000003</v>
      </c>
      <c r="C1868" s="53" t="str">
        <f t="shared" si="70"/>
        <v/>
      </c>
    </row>
    <row r="1869" spans="1:3">
      <c r="A1869" s="719">
        <v>1637259001</v>
      </c>
      <c r="B1869" s="894">
        <v>1716642798.76</v>
      </c>
      <c r="C1869" s="53" t="str">
        <f t="shared" si="70"/>
        <v/>
      </c>
    </row>
    <row r="1870" spans="1:3">
      <c r="A1870" s="719">
        <v>1637259003</v>
      </c>
      <c r="B1870" s="894">
        <v>506465</v>
      </c>
      <c r="C1870" s="53" t="str">
        <f t="shared" si="70"/>
        <v/>
      </c>
    </row>
    <row r="1871" spans="1:3">
      <c r="A1871" s="719">
        <v>1637259017</v>
      </c>
      <c r="B1871" s="894">
        <v>70478908</v>
      </c>
      <c r="C1871" s="53" t="str">
        <f t="shared" si="70"/>
        <v/>
      </c>
    </row>
    <row r="1872" spans="1:3">
      <c r="A1872" s="719">
        <v>1637259096</v>
      </c>
      <c r="B1872" s="894">
        <v>121078</v>
      </c>
      <c r="C1872" s="53" t="str">
        <f t="shared" si="70"/>
        <v/>
      </c>
    </row>
    <row r="1873" spans="1:3">
      <c r="A1873" s="719">
        <v>1637259219</v>
      </c>
      <c r="B1873" s="894">
        <v>-794</v>
      </c>
      <c r="C1873" s="53" t="str">
        <f t="shared" si="70"/>
        <v/>
      </c>
    </row>
    <row r="1874" spans="1:3">
      <c r="A1874" s="729">
        <v>1637259532</v>
      </c>
      <c r="B1874" s="894">
        <v>530493</v>
      </c>
      <c r="C1874" s="53" t="str">
        <f t="shared" si="70"/>
        <v/>
      </c>
    </row>
    <row r="1875" spans="1:3">
      <c r="A1875" s="719">
        <v>1637259601</v>
      </c>
      <c r="B1875" s="894">
        <v>2527479004.6500001</v>
      </c>
      <c r="C1875" s="53" t="str">
        <f t="shared" si="70"/>
        <v/>
      </c>
    </row>
    <row r="1876" spans="1:3">
      <c r="A1876" s="719">
        <v>1637259616</v>
      </c>
      <c r="B1876" s="894">
        <v>0</v>
      </c>
      <c r="C1876" s="53" t="str">
        <f t="shared" si="70"/>
        <v/>
      </c>
    </row>
    <row r="1877" spans="1:3">
      <c r="A1877" s="719">
        <v>1637259711</v>
      </c>
      <c r="B1877" s="894">
        <v>691058</v>
      </c>
      <c r="C1877" s="53" t="str">
        <f t="shared" si="70"/>
        <v/>
      </c>
    </row>
    <row r="1878" spans="1:3">
      <c r="A1878" s="719">
        <v>1637259720</v>
      </c>
      <c r="B1878" s="894">
        <v>17728058</v>
      </c>
      <c r="C1878" s="53" t="str">
        <f t="shared" si="70"/>
        <v/>
      </c>
    </row>
    <row r="1879" spans="1:3">
      <c r="A1879" s="719">
        <v>1637259734</v>
      </c>
      <c r="B1879" s="894">
        <v>78800</v>
      </c>
      <c r="C1879" s="53" t="str">
        <f t="shared" si="70"/>
        <v/>
      </c>
    </row>
    <row r="1880" spans="1:3">
      <c r="A1880" s="719">
        <v>1637259744</v>
      </c>
      <c r="B1880" s="894">
        <v>11958975</v>
      </c>
    </row>
    <row r="1881" spans="1:3">
      <c r="A1881" s="15">
        <v>1637259750</v>
      </c>
      <c r="B1881" s="894">
        <v>0</v>
      </c>
      <c r="C1881" s="53" t="str">
        <f t="shared" ref="C1881:C1892" si="71">+IF(COUNTIF(A:A,A1881)=1,"","Error")</f>
        <v/>
      </c>
    </row>
    <row r="1882" spans="1:3">
      <c r="A1882" s="719">
        <v>1637259780</v>
      </c>
      <c r="B1882" s="894">
        <v>55000</v>
      </c>
      <c r="C1882" s="53" t="str">
        <f t="shared" si="71"/>
        <v/>
      </c>
    </row>
    <row r="1883" spans="1:3">
      <c r="A1883" s="719">
        <v>1637259800</v>
      </c>
      <c r="B1883" s="894">
        <v>850475106.38999999</v>
      </c>
      <c r="C1883" s="53" t="str">
        <f t="shared" si="71"/>
        <v/>
      </c>
    </row>
    <row r="1884" spans="1:3">
      <c r="A1884" s="719">
        <v>1638059001</v>
      </c>
      <c r="B1884" s="894">
        <v>49294851.409999996</v>
      </c>
      <c r="C1884" s="53" t="str">
        <f t="shared" si="71"/>
        <v/>
      </c>
    </row>
    <row r="1885" spans="1:3">
      <c r="A1885" s="719">
        <v>1638059007</v>
      </c>
      <c r="B1885" s="894">
        <v>21969407.600000001</v>
      </c>
      <c r="C1885" s="53" t="str">
        <f t="shared" si="71"/>
        <v/>
      </c>
    </row>
    <row r="1886" spans="1:3">
      <c r="A1886" s="719">
        <v>1638059008</v>
      </c>
      <c r="B1886" s="894">
        <v>-16075187.800000001</v>
      </c>
      <c r="C1886" s="53" t="str">
        <f t="shared" si="71"/>
        <v/>
      </c>
    </row>
    <row r="1887" spans="1:3">
      <c r="A1887" s="719">
        <v>1638059016</v>
      </c>
      <c r="B1887" s="894">
        <v>837342432.71000004</v>
      </c>
      <c r="C1887" s="53" t="str">
        <f t="shared" si="71"/>
        <v/>
      </c>
    </row>
    <row r="1888" spans="1:3">
      <c r="A1888" s="719">
        <v>1638059017</v>
      </c>
      <c r="B1888" s="894">
        <v>260792</v>
      </c>
      <c r="C1888" s="53" t="str">
        <f t="shared" si="71"/>
        <v/>
      </c>
    </row>
    <row r="1889" spans="1:3">
      <c r="A1889" s="719">
        <v>1638059800</v>
      </c>
      <c r="B1889" s="894">
        <v>-153329563.56999999</v>
      </c>
      <c r="C1889" s="53" t="str">
        <f t="shared" si="71"/>
        <v/>
      </c>
    </row>
    <row r="1890" spans="1:3">
      <c r="A1890" s="719">
        <v>1638109001</v>
      </c>
      <c r="B1890" s="894">
        <v>22282249.620000001</v>
      </c>
      <c r="C1890" s="53" t="str">
        <f t="shared" si="71"/>
        <v/>
      </c>
    </row>
    <row r="1891" spans="1:3">
      <c r="A1891" s="719">
        <v>1638109007</v>
      </c>
      <c r="B1891" s="894">
        <v>2182220</v>
      </c>
      <c r="C1891" s="53" t="str">
        <f t="shared" si="71"/>
        <v/>
      </c>
    </row>
    <row r="1892" spans="1:3">
      <c r="A1892" s="719">
        <v>1638109008</v>
      </c>
      <c r="B1892" s="894">
        <v>11157092</v>
      </c>
      <c r="C1892" s="53" t="str">
        <f t="shared" si="71"/>
        <v/>
      </c>
    </row>
    <row r="1893" spans="1:3">
      <c r="A1893" s="719">
        <v>1638109016</v>
      </c>
      <c r="B1893" s="894">
        <v>60730806.82</v>
      </c>
    </row>
    <row r="1894" spans="1:3">
      <c r="A1894" s="22">
        <v>1638109017</v>
      </c>
      <c r="B1894" s="894">
        <v>0</v>
      </c>
      <c r="C1894" s="53" t="str">
        <f t="shared" ref="C1894:C1939" si="72">+IF(COUNTIF(A:A,A1894)=1,"","Error")</f>
        <v/>
      </c>
    </row>
    <row r="1895" spans="1:3">
      <c r="A1895" s="719">
        <v>1638109800</v>
      </c>
      <c r="B1895" s="894">
        <v>-9099861.0399999991</v>
      </c>
      <c r="C1895" s="53" t="str">
        <f t="shared" si="72"/>
        <v/>
      </c>
    </row>
    <row r="1896" spans="1:3">
      <c r="A1896" s="719">
        <v>1638159001</v>
      </c>
      <c r="B1896" s="894">
        <v>28639131.050000001</v>
      </c>
      <c r="C1896" s="53" t="str">
        <f t="shared" si="72"/>
        <v/>
      </c>
    </row>
    <row r="1897" spans="1:3">
      <c r="A1897" s="719">
        <v>1638159007</v>
      </c>
      <c r="B1897" s="894">
        <v>2213616</v>
      </c>
      <c r="C1897" s="53" t="str">
        <f t="shared" si="72"/>
        <v/>
      </c>
    </row>
    <row r="1898" spans="1:3">
      <c r="A1898" s="719">
        <v>1638159008</v>
      </c>
      <c r="B1898" s="894">
        <v>11480017</v>
      </c>
      <c r="C1898" s="53" t="str">
        <f t="shared" si="72"/>
        <v/>
      </c>
    </row>
    <row r="1899" spans="1:3">
      <c r="A1899" s="719">
        <v>1638159016</v>
      </c>
      <c r="B1899" s="894">
        <v>57277487</v>
      </c>
      <c r="C1899" s="53" t="str">
        <f t="shared" si="72"/>
        <v/>
      </c>
    </row>
    <row r="1900" spans="1:3">
      <c r="A1900" s="719">
        <v>1638159800</v>
      </c>
      <c r="B1900" s="894">
        <v>3190325.74</v>
      </c>
      <c r="C1900" s="53" t="str">
        <f t="shared" si="72"/>
        <v/>
      </c>
    </row>
    <row r="1901" spans="1:3">
      <c r="A1901" s="719">
        <v>1638209001</v>
      </c>
      <c r="B1901" s="894">
        <v>45247556.719999999</v>
      </c>
      <c r="C1901" s="53" t="str">
        <f t="shared" si="72"/>
        <v/>
      </c>
    </row>
    <row r="1902" spans="1:3">
      <c r="A1902" s="719">
        <v>1638209007</v>
      </c>
      <c r="B1902" s="894">
        <v>1998673</v>
      </c>
      <c r="C1902" s="53" t="str">
        <f t="shared" si="72"/>
        <v/>
      </c>
    </row>
    <row r="1903" spans="1:3">
      <c r="A1903" s="719">
        <v>1638209008</v>
      </c>
      <c r="B1903" s="894">
        <v>10271117.66</v>
      </c>
      <c r="C1903" s="53" t="str">
        <f t="shared" si="72"/>
        <v/>
      </c>
    </row>
    <row r="1904" spans="1:3">
      <c r="A1904" s="719">
        <v>1638209016</v>
      </c>
      <c r="B1904" s="894">
        <v>59241922.670000002</v>
      </c>
      <c r="C1904" s="53" t="str">
        <f t="shared" si="72"/>
        <v/>
      </c>
    </row>
    <row r="1905" spans="1:3">
      <c r="A1905" s="719">
        <v>1638209800</v>
      </c>
      <c r="B1905" s="894">
        <v>-34562648.229999997</v>
      </c>
      <c r="C1905" s="53" t="str">
        <f t="shared" si="72"/>
        <v/>
      </c>
    </row>
    <row r="1906" spans="1:3">
      <c r="A1906" s="719">
        <v>1638259001</v>
      </c>
      <c r="B1906" s="894">
        <v>429164796.56999999</v>
      </c>
      <c r="C1906" s="53" t="str">
        <f t="shared" si="72"/>
        <v/>
      </c>
    </row>
    <row r="1907" spans="1:3">
      <c r="A1907" s="719">
        <v>1638259007</v>
      </c>
      <c r="B1907" s="894">
        <v>9014925</v>
      </c>
      <c r="C1907" s="53" t="str">
        <f t="shared" si="72"/>
        <v/>
      </c>
    </row>
    <row r="1908" spans="1:3">
      <c r="A1908" s="719">
        <v>1638259008</v>
      </c>
      <c r="B1908" s="894">
        <v>46276157</v>
      </c>
      <c r="C1908" s="53" t="str">
        <f t="shared" si="72"/>
        <v/>
      </c>
    </row>
    <row r="1909" spans="1:3">
      <c r="A1909" s="719">
        <v>1638259016</v>
      </c>
      <c r="B1909" s="894">
        <v>550536588.86000001</v>
      </c>
      <c r="C1909" s="53" t="str">
        <f t="shared" si="72"/>
        <v/>
      </c>
    </row>
    <row r="1910" spans="1:3">
      <c r="A1910" s="719">
        <v>1638259017</v>
      </c>
      <c r="B1910" s="894">
        <v>0</v>
      </c>
      <c r="C1910" s="53" t="str">
        <f t="shared" si="72"/>
        <v/>
      </c>
    </row>
    <row r="1911" spans="1:3">
      <c r="A1911" s="719">
        <v>1638259800</v>
      </c>
      <c r="B1911" s="894">
        <v>193801747.09999999</v>
      </c>
      <c r="C1911" s="53" t="str">
        <f t="shared" si="72"/>
        <v/>
      </c>
    </row>
    <row r="1912" spans="1:3">
      <c r="A1912" s="22">
        <v>1639051800</v>
      </c>
      <c r="B1912" s="894">
        <v>-58620409825.57</v>
      </c>
      <c r="C1912" s="53" t="str">
        <f t="shared" si="72"/>
        <v/>
      </c>
    </row>
    <row r="1913" spans="1:3">
      <c r="A1913" s="719">
        <v>1639052001</v>
      </c>
      <c r="B1913" s="894">
        <v>496240888.76999998</v>
      </c>
      <c r="C1913" s="53" t="str">
        <f t="shared" si="72"/>
        <v/>
      </c>
    </row>
    <row r="1914" spans="1:3">
      <c r="A1914" s="719">
        <v>1639059001</v>
      </c>
      <c r="B1914" s="894">
        <v>335269566.37</v>
      </c>
      <c r="C1914" s="53" t="str">
        <f t="shared" si="72"/>
        <v/>
      </c>
    </row>
    <row r="1915" spans="1:3">
      <c r="A1915" s="719">
        <v>1639059016</v>
      </c>
      <c r="B1915" s="894">
        <v>4541876408</v>
      </c>
      <c r="C1915" s="53" t="str">
        <f t="shared" si="72"/>
        <v/>
      </c>
    </row>
    <row r="1916" spans="1:3">
      <c r="A1916" s="719">
        <v>1639059402</v>
      </c>
      <c r="B1916" s="894">
        <v>43193092</v>
      </c>
      <c r="C1916" s="53" t="str">
        <f t="shared" si="72"/>
        <v/>
      </c>
    </row>
    <row r="1917" spans="1:3">
      <c r="A1917" s="729">
        <v>1639059501</v>
      </c>
      <c r="B1917" s="894">
        <v>0</v>
      </c>
      <c r="C1917" s="53" t="str">
        <f t="shared" si="72"/>
        <v/>
      </c>
    </row>
    <row r="1918" spans="1:3">
      <c r="A1918" s="729">
        <v>1639059532</v>
      </c>
      <c r="B1918" s="894">
        <v>5141868</v>
      </c>
      <c r="C1918" s="53" t="str">
        <f t="shared" si="72"/>
        <v/>
      </c>
    </row>
    <row r="1919" spans="1:3">
      <c r="A1919" s="719">
        <v>1639059601</v>
      </c>
      <c r="B1919" s="894">
        <v>1284639338.0999999</v>
      </c>
      <c r="C1919" s="53" t="str">
        <f t="shared" si="72"/>
        <v/>
      </c>
    </row>
    <row r="1920" spans="1:3">
      <c r="A1920" s="719">
        <v>1639059602</v>
      </c>
      <c r="B1920" s="894">
        <v>397926000</v>
      </c>
      <c r="C1920" s="53" t="str">
        <f t="shared" si="72"/>
        <v/>
      </c>
    </row>
    <row r="1921" spans="1:3">
      <c r="A1921" s="719">
        <v>1639059603</v>
      </c>
      <c r="B1921" s="894">
        <v>8951052.2599999998</v>
      </c>
      <c r="C1921" s="53" t="str">
        <f t="shared" si="72"/>
        <v/>
      </c>
    </row>
    <row r="1922" spans="1:3">
      <c r="A1922" s="719">
        <v>1639059700</v>
      </c>
      <c r="B1922" s="894">
        <v>8664128</v>
      </c>
      <c r="C1922" s="53" t="str">
        <f t="shared" si="72"/>
        <v/>
      </c>
    </row>
    <row r="1923" spans="1:3">
      <c r="A1923" s="719">
        <v>1639059702</v>
      </c>
      <c r="B1923" s="894">
        <v>56893951013</v>
      </c>
      <c r="C1923" s="53" t="str">
        <f t="shared" si="72"/>
        <v/>
      </c>
    </row>
    <row r="1924" spans="1:3">
      <c r="A1924" s="719">
        <v>1639059703</v>
      </c>
      <c r="B1924" s="894">
        <v>2095452658</v>
      </c>
      <c r="C1924" s="53" t="str">
        <f t="shared" si="72"/>
        <v/>
      </c>
    </row>
    <row r="1925" spans="1:3">
      <c r="A1925" s="719">
        <v>1639059705</v>
      </c>
      <c r="B1925" s="894">
        <v>39309954</v>
      </c>
      <c r="C1925" s="53" t="str">
        <f t="shared" si="72"/>
        <v/>
      </c>
    </row>
    <row r="1926" spans="1:3">
      <c r="A1926" s="719">
        <v>1639059706</v>
      </c>
      <c r="B1926" s="894">
        <v>0</v>
      </c>
      <c r="C1926" s="53" t="str">
        <f t="shared" si="72"/>
        <v/>
      </c>
    </row>
    <row r="1927" spans="1:3">
      <c r="A1927" s="729">
        <v>1639059707</v>
      </c>
      <c r="B1927" s="894">
        <v>0</v>
      </c>
      <c r="C1927" s="53" t="str">
        <f t="shared" si="72"/>
        <v/>
      </c>
    </row>
    <row r="1928" spans="1:3">
      <c r="A1928" s="729">
        <v>1639059708</v>
      </c>
      <c r="B1928" s="894">
        <v>45220000</v>
      </c>
      <c r="C1928" s="53" t="str">
        <f t="shared" si="72"/>
        <v/>
      </c>
    </row>
    <row r="1929" spans="1:3">
      <c r="A1929" s="719">
        <v>1639059709</v>
      </c>
      <c r="B1929" s="894">
        <v>120255303532</v>
      </c>
      <c r="C1929" s="53" t="str">
        <f t="shared" si="72"/>
        <v/>
      </c>
    </row>
    <row r="1930" spans="1:3">
      <c r="A1930" s="719">
        <v>1639059710</v>
      </c>
      <c r="B1930" s="894">
        <v>170919508</v>
      </c>
      <c r="C1930" s="53" t="str">
        <f t="shared" si="72"/>
        <v/>
      </c>
    </row>
    <row r="1931" spans="1:3">
      <c r="A1931" s="719">
        <v>1639059712</v>
      </c>
      <c r="B1931" s="894">
        <v>1221577388766</v>
      </c>
      <c r="C1931" s="53" t="str">
        <f t="shared" si="72"/>
        <v/>
      </c>
    </row>
    <row r="1932" spans="1:3">
      <c r="A1932" s="719">
        <v>1639059716</v>
      </c>
      <c r="B1932" s="894">
        <v>634383046150</v>
      </c>
      <c r="C1932" s="53" t="str">
        <f t="shared" si="72"/>
        <v/>
      </c>
    </row>
    <row r="1933" spans="1:3">
      <c r="A1933" s="719">
        <v>1639059717</v>
      </c>
      <c r="B1933" s="894">
        <v>3000456538</v>
      </c>
      <c r="C1933" s="53" t="str">
        <f t="shared" si="72"/>
        <v/>
      </c>
    </row>
    <row r="1934" spans="1:3">
      <c r="A1934" s="719">
        <v>1639059720</v>
      </c>
      <c r="B1934" s="894">
        <v>12814972727</v>
      </c>
      <c r="C1934" s="53" t="str">
        <f t="shared" si="72"/>
        <v/>
      </c>
    </row>
    <row r="1935" spans="1:3">
      <c r="A1935" s="719">
        <v>1639059721</v>
      </c>
      <c r="B1935" s="894">
        <v>4195869054</v>
      </c>
      <c r="C1935" s="53" t="str">
        <f t="shared" si="72"/>
        <v/>
      </c>
    </row>
    <row r="1936" spans="1:3">
      <c r="A1936" s="22">
        <v>1639059727</v>
      </c>
      <c r="B1936" s="894">
        <v>53974575</v>
      </c>
      <c r="C1936" s="53" t="str">
        <f t="shared" si="72"/>
        <v/>
      </c>
    </row>
    <row r="1937" spans="1:3">
      <c r="A1937" s="719">
        <v>1639059730</v>
      </c>
      <c r="B1937" s="894">
        <v>1104493688</v>
      </c>
      <c r="C1937" s="53" t="str">
        <f t="shared" si="72"/>
        <v/>
      </c>
    </row>
    <row r="1938" spans="1:3">
      <c r="A1938" s="729">
        <v>1639059731</v>
      </c>
      <c r="B1938" s="894">
        <v>0</v>
      </c>
      <c r="C1938" s="53" t="str">
        <f t="shared" si="72"/>
        <v/>
      </c>
    </row>
    <row r="1939" spans="1:3">
      <c r="A1939" s="719">
        <v>1639059732</v>
      </c>
      <c r="B1939" s="894">
        <v>53474432985</v>
      </c>
      <c r="C1939" s="53" t="str">
        <f t="shared" si="72"/>
        <v/>
      </c>
    </row>
    <row r="1940" spans="1:3">
      <c r="A1940" s="719">
        <v>1639059733</v>
      </c>
      <c r="B1940" s="894">
        <v>20587678874</v>
      </c>
    </row>
    <row r="1941" spans="1:3">
      <c r="A1941" s="15">
        <v>1639059734</v>
      </c>
      <c r="B1941" s="894">
        <v>0</v>
      </c>
      <c r="C1941" s="53" t="str">
        <f t="shared" ref="C1941:C1979" si="73">+IF(COUNTIF(A:A,A1941)=1,"","Error")</f>
        <v/>
      </c>
    </row>
    <row r="1942" spans="1:3">
      <c r="A1942" s="719">
        <v>1639059740</v>
      </c>
      <c r="B1942" s="894">
        <v>633220087.25</v>
      </c>
      <c r="C1942" s="53" t="str">
        <f t="shared" si="73"/>
        <v/>
      </c>
    </row>
    <row r="1943" spans="1:3">
      <c r="A1943" s="719">
        <v>1639059741</v>
      </c>
      <c r="B1943" s="894">
        <v>444700616</v>
      </c>
      <c r="C1943" s="53" t="str">
        <f t="shared" si="73"/>
        <v/>
      </c>
    </row>
    <row r="1944" spans="1:3">
      <c r="A1944" s="719">
        <v>1639059742</v>
      </c>
      <c r="B1944" s="894">
        <v>2287642478</v>
      </c>
      <c r="C1944" s="53" t="str">
        <f t="shared" si="73"/>
        <v/>
      </c>
    </row>
    <row r="1945" spans="1:3">
      <c r="A1945" s="719">
        <v>1639059744</v>
      </c>
      <c r="B1945" s="894">
        <v>45325502231</v>
      </c>
      <c r="C1945" s="53" t="str">
        <f t="shared" si="73"/>
        <v/>
      </c>
    </row>
    <row r="1946" spans="1:3">
      <c r="A1946" s="22">
        <v>1639059746</v>
      </c>
      <c r="B1946" s="894">
        <v>449820</v>
      </c>
      <c r="C1946" s="53" t="str">
        <f t="shared" si="73"/>
        <v/>
      </c>
    </row>
    <row r="1947" spans="1:3">
      <c r="A1947" s="719">
        <v>1639059747</v>
      </c>
      <c r="B1947" s="894">
        <v>15795345</v>
      </c>
      <c r="C1947" s="53" t="str">
        <f t="shared" si="73"/>
        <v/>
      </c>
    </row>
    <row r="1948" spans="1:3">
      <c r="A1948" s="719">
        <v>1639059748</v>
      </c>
      <c r="B1948" s="894">
        <v>17097546340</v>
      </c>
      <c r="C1948" s="53" t="str">
        <f t="shared" si="73"/>
        <v/>
      </c>
    </row>
    <row r="1949" spans="1:3">
      <c r="A1949" s="719">
        <v>1639059749</v>
      </c>
      <c r="B1949" s="894">
        <v>14942631044</v>
      </c>
      <c r="C1949" s="53" t="str">
        <f t="shared" si="73"/>
        <v/>
      </c>
    </row>
    <row r="1950" spans="1:3">
      <c r="A1950" s="719">
        <v>1639059750</v>
      </c>
      <c r="B1950" s="894">
        <v>285690271</v>
      </c>
      <c r="C1950" s="53" t="str">
        <f t="shared" si="73"/>
        <v/>
      </c>
    </row>
    <row r="1951" spans="1:3">
      <c r="A1951" s="729">
        <v>1639059751</v>
      </c>
      <c r="B1951" s="894">
        <v>253470</v>
      </c>
      <c r="C1951" s="53" t="str">
        <f t="shared" si="73"/>
        <v/>
      </c>
    </row>
    <row r="1952" spans="1:3">
      <c r="A1952" s="719">
        <v>1639059752</v>
      </c>
      <c r="B1952" s="894">
        <v>422806872500</v>
      </c>
      <c r="C1952" s="53" t="str">
        <f t="shared" si="73"/>
        <v/>
      </c>
    </row>
    <row r="1953" spans="1:3">
      <c r="A1953" s="729">
        <v>1639059755</v>
      </c>
      <c r="B1953" s="894">
        <v>0</v>
      </c>
      <c r="C1953" s="53" t="str">
        <f t="shared" si="73"/>
        <v/>
      </c>
    </row>
    <row r="1954" spans="1:3">
      <c r="A1954" s="719">
        <v>1639059757</v>
      </c>
      <c r="B1954" s="894">
        <v>16908895091.25</v>
      </c>
      <c r="C1954" s="53" t="str">
        <f t="shared" si="73"/>
        <v/>
      </c>
    </row>
    <row r="1955" spans="1:3">
      <c r="A1955" s="719">
        <v>1639059760</v>
      </c>
      <c r="B1955" s="894">
        <v>2003770618</v>
      </c>
      <c r="C1955" s="53" t="str">
        <f t="shared" si="73"/>
        <v/>
      </c>
    </row>
    <row r="1956" spans="1:3">
      <c r="A1956" s="719">
        <v>1639059761</v>
      </c>
      <c r="B1956" s="894">
        <v>393360029</v>
      </c>
      <c r="C1956" s="53" t="str">
        <f t="shared" si="73"/>
        <v/>
      </c>
    </row>
    <row r="1957" spans="1:3">
      <c r="A1957" s="719">
        <v>1639059771</v>
      </c>
      <c r="B1957" s="894">
        <v>3229724869.3899999</v>
      </c>
      <c r="C1957" s="53" t="str">
        <f t="shared" si="73"/>
        <v/>
      </c>
    </row>
    <row r="1958" spans="1:3">
      <c r="A1958" s="719">
        <v>1639059775</v>
      </c>
      <c r="B1958" s="894">
        <v>3800683254</v>
      </c>
      <c r="C1958" s="53" t="str">
        <f t="shared" si="73"/>
        <v/>
      </c>
    </row>
    <row r="1959" spans="1:3">
      <c r="A1959" s="719">
        <v>1639059788</v>
      </c>
      <c r="B1959" s="894">
        <v>0</v>
      </c>
      <c r="C1959" s="53" t="str">
        <f t="shared" si="73"/>
        <v/>
      </c>
    </row>
    <row r="1960" spans="1:3">
      <c r="A1960" s="719">
        <v>1639059800</v>
      </c>
      <c r="B1960" s="894">
        <v>-993475256.88999999</v>
      </c>
      <c r="C1960" s="53" t="str">
        <f t="shared" si="73"/>
        <v/>
      </c>
    </row>
    <row r="1961" spans="1:3">
      <c r="A1961" s="22">
        <v>1639101800</v>
      </c>
      <c r="B1961" s="894">
        <v>20498772400.709999</v>
      </c>
      <c r="C1961" s="53" t="str">
        <f t="shared" si="73"/>
        <v/>
      </c>
    </row>
    <row r="1962" spans="1:3">
      <c r="A1962" s="719">
        <v>1639109001</v>
      </c>
      <c r="B1962" s="894">
        <v>280261526.75</v>
      </c>
      <c r="C1962" s="53" t="str">
        <f t="shared" si="73"/>
        <v/>
      </c>
    </row>
    <row r="1963" spans="1:3">
      <c r="A1963" s="719">
        <v>1639109006</v>
      </c>
      <c r="B1963" s="894">
        <v>0</v>
      </c>
      <c r="C1963" s="53" t="str">
        <f t="shared" si="73"/>
        <v/>
      </c>
    </row>
    <row r="1964" spans="1:3">
      <c r="A1964" s="719">
        <v>1639109016</v>
      </c>
      <c r="B1964" s="894">
        <v>771918342.50999999</v>
      </c>
      <c r="C1964" s="53" t="str">
        <f t="shared" si="73"/>
        <v/>
      </c>
    </row>
    <row r="1965" spans="1:3">
      <c r="A1965" s="719">
        <v>1639109402</v>
      </c>
      <c r="B1965" s="894">
        <v>109075</v>
      </c>
      <c r="C1965" s="53" t="str">
        <f t="shared" si="73"/>
        <v/>
      </c>
    </row>
    <row r="1966" spans="1:3">
      <c r="A1966" s="729">
        <v>1639109501</v>
      </c>
      <c r="B1966" s="894">
        <v>0</v>
      </c>
      <c r="C1966" s="53" t="str">
        <f t="shared" si="73"/>
        <v/>
      </c>
    </row>
    <row r="1967" spans="1:3">
      <c r="A1967" s="22">
        <v>1639109532</v>
      </c>
      <c r="B1967" s="894">
        <v>75798</v>
      </c>
      <c r="C1967" s="53" t="str">
        <f t="shared" si="73"/>
        <v/>
      </c>
    </row>
    <row r="1968" spans="1:3">
      <c r="A1968" s="719">
        <v>1639109601</v>
      </c>
      <c r="B1968" s="894">
        <v>243589886.62</v>
      </c>
      <c r="C1968" s="53" t="str">
        <f t="shared" si="73"/>
        <v/>
      </c>
    </row>
    <row r="1969" spans="1:3">
      <c r="A1969" s="719">
        <v>1639109700</v>
      </c>
      <c r="B1969" s="894">
        <v>568294872</v>
      </c>
      <c r="C1969" s="53" t="str">
        <f t="shared" si="73"/>
        <v/>
      </c>
    </row>
    <row r="1970" spans="1:3">
      <c r="A1970" s="719">
        <v>1639109703</v>
      </c>
      <c r="B1970" s="894">
        <v>150216324</v>
      </c>
      <c r="C1970" s="53" t="str">
        <f t="shared" si="73"/>
        <v/>
      </c>
    </row>
    <row r="1971" spans="1:3">
      <c r="A1971" s="719">
        <v>1639109710</v>
      </c>
      <c r="B1971" s="894">
        <v>10002795</v>
      </c>
      <c r="C1971" s="53" t="str">
        <f t="shared" si="73"/>
        <v/>
      </c>
    </row>
    <row r="1972" spans="1:3">
      <c r="A1972" s="719">
        <v>1639109711</v>
      </c>
      <c r="B1972" s="894">
        <v>78810595</v>
      </c>
      <c r="C1972" s="53" t="str">
        <f t="shared" si="73"/>
        <v/>
      </c>
    </row>
    <row r="1973" spans="1:3">
      <c r="A1973" s="719">
        <v>1639109720</v>
      </c>
      <c r="B1973" s="894">
        <v>154880264</v>
      </c>
      <c r="C1973" s="53" t="str">
        <f t="shared" si="73"/>
        <v/>
      </c>
    </row>
    <row r="1974" spans="1:3">
      <c r="A1974" s="719">
        <v>1639109730</v>
      </c>
      <c r="B1974" s="894">
        <v>248133835</v>
      </c>
      <c r="C1974" s="53" t="str">
        <f t="shared" si="73"/>
        <v/>
      </c>
    </row>
    <row r="1975" spans="1:3">
      <c r="A1975" s="719">
        <v>1639109731</v>
      </c>
      <c r="B1975" s="894">
        <v>0</v>
      </c>
      <c r="C1975" s="53" t="str">
        <f t="shared" si="73"/>
        <v/>
      </c>
    </row>
    <row r="1976" spans="1:3">
      <c r="A1976" s="719">
        <v>1639109734</v>
      </c>
      <c r="B1976" s="894">
        <v>908323168</v>
      </c>
      <c r="C1976" s="53" t="str">
        <f t="shared" si="73"/>
        <v/>
      </c>
    </row>
    <row r="1977" spans="1:3">
      <c r="A1977" s="729">
        <v>1639109740</v>
      </c>
      <c r="B1977" s="894">
        <v>330428</v>
      </c>
      <c r="C1977" s="53" t="str">
        <f t="shared" si="73"/>
        <v/>
      </c>
    </row>
    <row r="1978" spans="1:3">
      <c r="A1978" s="719">
        <v>1639109741</v>
      </c>
      <c r="B1978" s="894">
        <v>365306971.50999999</v>
      </c>
      <c r="C1978" s="53" t="str">
        <f t="shared" si="73"/>
        <v/>
      </c>
    </row>
    <row r="1979" spans="1:3">
      <c r="A1979" s="22">
        <v>1639109742</v>
      </c>
      <c r="B1979" s="894">
        <v>5950000</v>
      </c>
      <c r="C1979" s="53" t="str">
        <f t="shared" si="73"/>
        <v/>
      </c>
    </row>
    <row r="1980" spans="1:3">
      <c r="A1980" s="719">
        <v>1639109750</v>
      </c>
      <c r="B1980" s="894">
        <v>73226073</v>
      </c>
    </row>
    <row r="1981" spans="1:3">
      <c r="A1981" s="1042">
        <v>1639109751</v>
      </c>
      <c r="B1981" s="894">
        <v>0</v>
      </c>
      <c r="C1981" s="53" t="str">
        <f t="shared" ref="C1981:C2007" si="74">+IF(COUNTIF(A:A,A1981)=1,"","Error")</f>
        <v/>
      </c>
    </row>
    <row r="1982" spans="1:3">
      <c r="A1982" s="729">
        <v>1639109755</v>
      </c>
      <c r="B1982" s="894">
        <v>0</v>
      </c>
      <c r="C1982" s="53" t="str">
        <f t="shared" si="74"/>
        <v/>
      </c>
    </row>
    <row r="1983" spans="1:3">
      <c r="A1983" s="719">
        <v>1639109760</v>
      </c>
      <c r="B1983" s="894">
        <v>410254</v>
      </c>
      <c r="C1983" s="53" t="str">
        <f t="shared" si="74"/>
        <v/>
      </c>
    </row>
    <row r="1984" spans="1:3">
      <c r="A1984" s="719">
        <v>1639109762</v>
      </c>
      <c r="B1984" s="894">
        <v>0</v>
      </c>
      <c r="C1984" s="53" t="str">
        <f t="shared" si="74"/>
        <v/>
      </c>
    </row>
    <row r="1985" spans="1:3">
      <c r="A1985" s="719">
        <v>1639109764</v>
      </c>
      <c r="B1985" s="894">
        <v>2859139</v>
      </c>
      <c r="C1985" s="53" t="str">
        <f t="shared" si="74"/>
        <v/>
      </c>
    </row>
    <row r="1986" spans="1:3">
      <c r="A1986" s="719">
        <v>1639109771</v>
      </c>
      <c r="B1986" s="894">
        <v>115860585</v>
      </c>
      <c r="C1986" s="53" t="str">
        <f t="shared" si="74"/>
        <v/>
      </c>
    </row>
    <row r="1987" spans="1:3">
      <c r="A1987" s="729">
        <v>1639109780</v>
      </c>
      <c r="B1987" s="894">
        <v>0</v>
      </c>
      <c r="C1987" s="53" t="str">
        <f t="shared" si="74"/>
        <v/>
      </c>
    </row>
    <row r="1988" spans="1:3">
      <c r="A1988" s="719">
        <v>1639109800</v>
      </c>
      <c r="B1988" s="894">
        <v>50145028.130000003</v>
      </c>
      <c r="C1988" s="53" t="str">
        <f t="shared" si="74"/>
        <v/>
      </c>
    </row>
    <row r="1989" spans="1:3">
      <c r="A1989" s="22">
        <v>1639151800</v>
      </c>
      <c r="B1989" s="894">
        <v>54035393198.010002</v>
      </c>
      <c r="C1989" s="53" t="str">
        <f t="shared" si="74"/>
        <v/>
      </c>
    </row>
    <row r="1990" spans="1:3">
      <c r="A1990" s="719">
        <v>1639159001</v>
      </c>
      <c r="B1990" s="894">
        <v>359281128</v>
      </c>
      <c r="C1990" s="53" t="str">
        <f t="shared" si="74"/>
        <v/>
      </c>
    </row>
    <row r="1991" spans="1:3">
      <c r="A1991" s="719">
        <v>1639159016</v>
      </c>
      <c r="B1991" s="894">
        <v>659312422</v>
      </c>
      <c r="C1991" s="53" t="str">
        <f t="shared" si="74"/>
        <v/>
      </c>
    </row>
    <row r="1992" spans="1:3">
      <c r="A1992" s="729">
        <v>1639159501</v>
      </c>
      <c r="B1992" s="894">
        <v>0</v>
      </c>
      <c r="C1992" s="53" t="str">
        <f t="shared" si="74"/>
        <v/>
      </c>
    </row>
    <row r="1993" spans="1:3">
      <c r="A1993" s="729">
        <v>1639159532</v>
      </c>
      <c r="B1993" s="894">
        <v>0</v>
      </c>
      <c r="C1993" s="53" t="str">
        <f t="shared" si="74"/>
        <v/>
      </c>
    </row>
    <row r="1994" spans="1:3">
      <c r="A1994" s="719">
        <v>1639159601</v>
      </c>
      <c r="B1994" s="894">
        <v>71894326.659999996</v>
      </c>
      <c r="C1994" s="53" t="str">
        <f t="shared" si="74"/>
        <v/>
      </c>
    </row>
    <row r="1995" spans="1:3">
      <c r="A1995" s="719">
        <v>1639159700</v>
      </c>
      <c r="B1995" s="894">
        <v>114552745</v>
      </c>
      <c r="C1995" s="53" t="str">
        <f t="shared" si="74"/>
        <v/>
      </c>
    </row>
    <row r="1996" spans="1:3">
      <c r="A1996" s="719">
        <v>1639159703</v>
      </c>
      <c r="B1996" s="894">
        <v>20536880</v>
      </c>
      <c r="C1996" s="53" t="str">
        <f t="shared" si="74"/>
        <v/>
      </c>
    </row>
    <row r="1997" spans="1:3">
      <c r="A1997" s="719">
        <v>1639159709</v>
      </c>
      <c r="B1997" s="894">
        <v>0</v>
      </c>
      <c r="C1997" s="53" t="str">
        <f t="shared" si="74"/>
        <v/>
      </c>
    </row>
    <row r="1998" spans="1:3">
      <c r="A1998" s="719">
        <v>1639159710</v>
      </c>
      <c r="B1998" s="894">
        <v>6224794</v>
      </c>
      <c r="C1998" s="53" t="str">
        <f t="shared" si="74"/>
        <v/>
      </c>
    </row>
    <row r="1999" spans="1:3">
      <c r="A1999" s="719">
        <v>1639159711</v>
      </c>
      <c r="B1999" s="894">
        <v>0</v>
      </c>
      <c r="C1999" s="53" t="str">
        <f t="shared" si="74"/>
        <v/>
      </c>
    </row>
    <row r="2000" spans="1:3">
      <c r="A2000" s="719">
        <v>1639159712</v>
      </c>
      <c r="B2000" s="894">
        <v>0</v>
      </c>
      <c r="C2000" s="53" t="str">
        <f t="shared" si="74"/>
        <v/>
      </c>
    </row>
    <row r="2001" spans="1:3">
      <c r="A2001" s="719">
        <v>1639159720</v>
      </c>
      <c r="B2001" s="894">
        <v>41535283</v>
      </c>
      <c r="C2001" s="53" t="str">
        <f t="shared" si="74"/>
        <v/>
      </c>
    </row>
    <row r="2002" spans="1:3">
      <c r="A2002" s="719">
        <v>1639159721</v>
      </c>
      <c r="B2002" s="894">
        <v>3668955</v>
      </c>
      <c r="C2002" s="53" t="str">
        <f t="shared" si="74"/>
        <v/>
      </c>
    </row>
    <row r="2003" spans="1:3">
      <c r="A2003" s="719">
        <v>1639159730</v>
      </c>
      <c r="B2003" s="894">
        <v>108527511</v>
      </c>
      <c r="C2003" s="53" t="str">
        <f t="shared" si="74"/>
        <v/>
      </c>
    </row>
    <row r="2004" spans="1:3">
      <c r="A2004" s="729">
        <v>1639159740</v>
      </c>
      <c r="B2004" s="894">
        <v>7251309</v>
      </c>
      <c r="C2004" s="53" t="str">
        <f t="shared" si="74"/>
        <v/>
      </c>
    </row>
    <row r="2005" spans="1:3">
      <c r="A2005" s="729">
        <v>1639159741</v>
      </c>
      <c r="B2005" s="894">
        <v>3337621</v>
      </c>
      <c r="C2005" s="53" t="str">
        <f t="shared" si="74"/>
        <v/>
      </c>
    </row>
    <row r="2006" spans="1:3">
      <c r="A2006" s="719">
        <v>1639159742</v>
      </c>
      <c r="B2006" s="894">
        <v>221935519.99000001</v>
      </c>
      <c r="C2006" s="53" t="str">
        <f t="shared" si="74"/>
        <v/>
      </c>
    </row>
    <row r="2007" spans="1:3">
      <c r="A2007" s="719">
        <v>1639159750</v>
      </c>
      <c r="B2007" s="894">
        <v>23350781</v>
      </c>
      <c r="C2007" s="53" t="str">
        <f t="shared" si="74"/>
        <v/>
      </c>
    </row>
    <row r="2008" spans="1:3">
      <c r="A2008" s="729">
        <v>1639159755</v>
      </c>
      <c r="B2008" s="894">
        <v>0</v>
      </c>
    </row>
    <row r="2009" spans="1:3">
      <c r="A2009" s="22">
        <v>1639159762</v>
      </c>
      <c r="B2009" s="894">
        <v>0</v>
      </c>
      <c r="C2009" s="53" t="str">
        <f t="shared" ref="C2009:C2022" si="75">+IF(COUNTIF(A:A,A2009)=1,"","Error")</f>
        <v/>
      </c>
    </row>
    <row r="2010" spans="1:3">
      <c r="A2010" s="22">
        <v>1639159764</v>
      </c>
      <c r="B2010" s="894">
        <v>0</v>
      </c>
      <c r="C2010" s="53" t="str">
        <f t="shared" si="75"/>
        <v/>
      </c>
    </row>
    <row r="2011" spans="1:3">
      <c r="A2011" s="719">
        <v>1639159770</v>
      </c>
      <c r="B2011" s="894">
        <v>8435746067</v>
      </c>
      <c r="C2011" s="53" t="str">
        <f t="shared" si="75"/>
        <v/>
      </c>
    </row>
    <row r="2012" spans="1:3">
      <c r="A2012" s="719">
        <v>1639159780</v>
      </c>
      <c r="B2012" s="894">
        <v>6012280</v>
      </c>
      <c r="C2012" s="53" t="str">
        <f t="shared" si="75"/>
        <v/>
      </c>
    </row>
    <row r="2013" spans="1:3">
      <c r="A2013" s="719">
        <v>1639159800</v>
      </c>
      <c r="B2013" s="894">
        <v>-356031278.63</v>
      </c>
      <c r="C2013" s="53" t="str">
        <f t="shared" si="75"/>
        <v/>
      </c>
    </row>
    <row r="2014" spans="1:3">
      <c r="A2014" s="22">
        <v>1639201800</v>
      </c>
      <c r="B2014" s="894">
        <v>-8767093194.4699993</v>
      </c>
      <c r="C2014" s="53" t="str">
        <f t="shared" si="75"/>
        <v/>
      </c>
    </row>
    <row r="2015" spans="1:3">
      <c r="A2015" s="719">
        <v>1639209001</v>
      </c>
      <c r="B2015" s="894">
        <v>3012025868.0700002</v>
      </c>
      <c r="C2015" s="53" t="str">
        <f t="shared" si="75"/>
        <v/>
      </c>
    </row>
    <row r="2016" spans="1:3">
      <c r="A2016" s="719">
        <v>1639209016</v>
      </c>
      <c r="B2016" s="894">
        <v>3279951783.8800001</v>
      </c>
      <c r="C2016" s="53" t="str">
        <f t="shared" si="75"/>
        <v/>
      </c>
    </row>
    <row r="2017" spans="1:3">
      <c r="A2017" s="719">
        <v>1639209360</v>
      </c>
      <c r="B2017" s="894">
        <v>40682813</v>
      </c>
      <c r="C2017" s="53" t="str">
        <f t="shared" si="75"/>
        <v/>
      </c>
    </row>
    <row r="2018" spans="1:3">
      <c r="A2018" s="719">
        <v>1639209402</v>
      </c>
      <c r="B2018" s="894">
        <v>3235989</v>
      </c>
      <c r="C2018" s="53" t="str">
        <f t="shared" si="75"/>
        <v/>
      </c>
    </row>
    <row r="2019" spans="1:3">
      <c r="A2019" s="729">
        <v>1639209501</v>
      </c>
      <c r="B2019" s="894">
        <v>0</v>
      </c>
      <c r="C2019" s="53" t="str">
        <f t="shared" si="75"/>
        <v/>
      </c>
    </row>
    <row r="2020" spans="1:3">
      <c r="A2020" s="719">
        <v>1639209601</v>
      </c>
      <c r="B2020" s="894">
        <v>338638893.36000001</v>
      </c>
      <c r="C2020" s="53" t="str">
        <f t="shared" si="75"/>
        <v/>
      </c>
    </row>
    <row r="2021" spans="1:3">
      <c r="A2021" s="719">
        <v>1639209700</v>
      </c>
      <c r="B2021" s="894">
        <v>1057365240</v>
      </c>
      <c r="C2021" s="53" t="str">
        <f t="shared" si="75"/>
        <v/>
      </c>
    </row>
    <row r="2022" spans="1:3">
      <c r="A2022" s="719">
        <v>1639209704</v>
      </c>
      <c r="B2022" s="894">
        <v>346047321</v>
      </c>
      <c r="C2022" s="53" t="str">
        <f t="shared" si="75"/>
        <v/>
      </c>
    </row>
    <row r="2023" spans="1:3">
      <c r="A2023" s="719">
        <v>1639209705</v>
      </c>
      <c r="B2023" s="894">
        <v>1036098897</v>
      </c>
    </row>
    <row r="2024" spans="1:3">
      <c r="A2024" s="719">
        <v>1639209710</v>
      </c>
      <c r="B2024" s="894">
        <v>118345754</v>
      </c>
      <c r="C2024" s="53" t="str">
        <f t="shared" ref="C2024:C2032" si="76">+IF(COUNTIF(A:A,A2024)=1,"","Error")</f>
        <v/>
      </c>
    </row>
    <row r="2025" spans="1:3">
      <c r="A2025" s="719">
        <v>1639209711</v>
      </c>
      <c r="B2025" s="894">
        <v>209962489</v>
      </c>
      <c r="C2025" s="53" t="str">
        <f t="shared" si="76"/>
        <v/>
      </c>
    </row>
    <row r="2026" spans="1:3">
      <c r="A2026" s="719">
        <v>1639209720</v>
      </c>
      <c r="B2026" s="894">
        <v>539376671</v>
      </c>
      <c r="C2026" s="53" t="str">
        <f t="shared" si="76"/>
        <v/>
      </c>
    </row>
    <row r="2027" spans="1:3">
      <c r="A2027" s="719">
        <v>1639209722</v>
      </c>
      <c r="B2027" s="894">
        <v>1103322578</v>
      </c>
      <c r="C2027" s="53" t="str">
        <f t="shared" si="76"/>
        <v/>
      </c>
    </row>
    <row r="2028" spans="1:3">
      <c r="A2028" s="719">
        <v>1639209730</v>
      </c>
      <c r="B2028" s="894">
        <v>732454206</v>
      </c>
      <c r="C2028" s="53" t="str">
        <f t="shared" si="76"/>
        <v/>
      </c>
    </row>
    <row r="2029" spans="1:3">
      <c r="A2029" s="719">
        <v>1639209731</v>
      </c>
      <c r="B2029" s="894">
        <v>8500005</v>
      </c>
      <c r="C2029" s="53" t="str">
        <f t="shared" si="76"/>
        <v/>
      </c>
    </row>
    <row r="2030" spans="1:3">
      <c r="A2030" s="719">
        <v>1639209740</v>
      </c>
      <c r="B2030" s="894">
        <v>39953676</v>
      </c>
      <c r="C2030" s="53" t="str">
        <f t="shared" si="76"/>
        <v/>
      </c>
    </row>
    <row r="2031" spans="1:3">
      <c r="A2031" s="719">
        <v>1639209742</v>
      </c>
      <c r="B2031" s="894">
        <v>146091063</v>
      </c>
      <c r="C2031" s="53" t="str">
        <f t="shared" si="76"/>
        <v/>
      </c>
    </row>
    <row r="2032" spans="1:3">
      <c r="A2032" s="719">
        <v>1639209743</v>
      </c>
      <c r="B2032" s="894">
        <v>3822918905.6500001</v>
      </c>
      <c r="C2032" s="53" t="str">
        <f t="shared" si="76"/>
        <v/>
      </c>
    </row>
    <row r="2033" spans="1:3">
      <c r="A2033" s="719">
        <v>1639209750</v>
      </c>
      <c r="B2033" s="894">
        <v>158172241</v>
      </c>
    </row>
    <row r="2034" spans="1:3">
      <c r="A2034" s="22">
        <v>1639209751</v>
      </c>
      <c r="B2034" s="894">
        <v>41650</v>
      </c>
      <c r="C2034" s="53" t="str">
        <f t="shared" ref="C2034:C2078" si="77">+IF(COUNTIF(A:A,A2034)=1,"","Error")</f>
        <v/>
      </c>
    </row>
    <row r="2035" spans="1:3">
      <c r="A2035" s="719">
        <v>1639209755</v>
      </c>
      <c r="B2035" s="894">
        <v>0</v>
      </c>
      <c r="C2035" s="53" t="str">
        <f t="shared" si="77"/>
        <v/>
      </c>
    </row>
    <row r="2036" spans="1:3">
      <c r="A2036" s="719">
        <v>1639209760</v>
      </c>
      <c r="B2036" s="894">
        <v>0</v>
      </c>
      <c r="C2036" s="53" t="str">
        <f t="shared" si="77"/>
        <v/>
      </c>
    </row>
    <row r="2037" spans="1:3">
      <c r="A2037" s="719">
        <v>1639209770</v>
      </c>
      <c r="B2037" s="894">
        <v>2198177254</v>
      </c>
      <c r="C2037" s="53" t="str">
        <f t="shared" si="77"/>
        <v/>
      </c>
    </row>
    <row r="2038" spans="1:3">
      <c r="A2038" s="719">
        <v>1639209780</v>
      </c>
      <c r="B2038" s="894">
        <v>2326960</v>
      </c>
      <c r="C2038" s="53" t="str">
        <f t="shared" si="77"/>
        <v/>
      </c>
    </row>
    <row r="2039" spans="1:3">
      <c r="A2039" s="719">
        <v>1639209800</v>
      </c>
      <c r="B2039" s="894">
        <v>911451789.70000005</v>
      </c>
      <c r="C2039" s="53" t="str">
        <f t="shared" si="77"/>
        <v/>
      </c>
    </row>
    <row r="2040" spans="1:3">
      <c r="A2040" s="22">
        <v>1639251800</v>
      </c>
      <c r="B2040" s="894">
        <v>-7146662578.6800003</v>
      </c>
      <c r="C2040" s="53" t="str">
        <f t="shared" si="77"/>
        <v/>
      </c>
    </row>
    <row r="2041" spans="1:3">
      <c r="A2041" s="719">
        <v>1639259001</v>
      </c>
      <c r="B2041" s="894">
        <v>1603240078.47</v>
      </c>
      <c r="C2041" s="53" t="str">
        <f t="shared" si="77"/>
        <v/>
      </c>
    </row>
    <row r="2042" spans="1:3">
      <c r="A2042" s="719">
        <v>1639259007</v>
      </c>
      <c r="B2042" s="894">
        <v>5568</v>
      </c>
      <c r="C2042" s="53" t="str">
        <f t="shared" si="77"/>
        <v/>
      </c>
    </row>
    <row r="2043" spans="1:3">
      <c r="A2043" s="719">
        <v>1639259008</v>
      </c>
      <c r="B2043" s="894">
        <v>34803</v>
      </c>
      <c r="C2043" s="53" t="str">
        <f t="shared" si="77"/>
        <v/>
      </c>
    </row>
    <row r="2044" spans="1:3">
      <c r="A2044" s="719">
        <v>1639259016</v>
      </c>
      <c r="B2044" s="894">
        <v>729417867.39999998</v>
      </c>
      <c r="C2044" s="53" t="str">
        <f t="shared" si="77"/>
        <v/>
      </c>
    </row>
    <row r="2045" spans="1:3">
      <c r="A2045" s="719">
        <v>1639259402</v>
      </c>
      <c r="B2045" s="894">
        <v>0</v>
      </c>
      <c r="C2045" s="53" t="str">
        <f t="shared" si="77"/>
        <v/>
      </c>
    </row>
    <row r="2046" spans="1:3">
      <c r="A2046" s="729">
        <v>1639259501</v>
      </c>
      <c r="B2046" s="894">
        <v>0</v>
      </c>
      <c r="C2046" s="53" t="str">
        <f t="shared" si="77"/>
        <v/>
      </c>
    </row>
    <row r="2047" spans="1:3">
      <c r="A2047" s="719">
        <v>1639259601</v>
      </c>
      <c r="B2047" s="894">
        <v>81677213.359999999</v>
      </c>
      <c r="C2047" s="53" t="str">
        <f t="shared" si="77"/>
        <v/>
      </c>
    </row>
    <row r="2048" spans="1:3">
      <c r="A2048" s="719">
        <v>1639259700</v>
      </c>
      <c r="B2048" s="894">
        <v>366251051</v>
      </c>
      <c r="C2048" s="53" t="str">
        <f t="shared" si="77"/>
        <v/>
      </c>
    </row>
    <row r="2049" spans="1:3">
      <c r="A2049" s="719">
        <v>1639259703</v>
      </c>
      <c r="B2049" s="894">
        <v>22328548</v>
      </c>
      <c r="C2049" s="53" t="str">
        <f t="shared" si="77"/>
        <v/>
      </c>
    </row>
    <row r="2050" spans="1:3">
      <c r="A2050" s="719">
        <v>1639259710</v>
      </c>
      <c r="B2050" s="894">
        <v>66324864</v>
      </c>
      <c r="C2050" s="53" t="str">
        <f t="shared" si="77"/>
        <v/>
      </c>
    </row>
    <row r="2051" spans="1:3">
      <c r="A2051" s="719">
        <v>1639259711</v>
      </c>
      <c r="B2051" s="894">
        <v>628850</v>
      </c>
      <c r="C2051" s="53" t="str">
        <f t="shared" si="77"/>
        <v/>
      </c>
    </row>
    <row r="2052" spans="1:3">
      <c r="A2052" s="719">
        <v>1639259712</v>
      </c>
      <c r="B2052" s="894">
        <v>81903814</v>
      </c>
      <c r="C2052" s="53" t="str">
        <f t="shared" si="77"/>
        <v/>
      </c>
    </row>
    <row r="2053" spans="1:3">
      <c r="A2053" s="719">
        <v>1639259713</v>
      </c>
      <c r="B2053" s="894">
        <v>279369823</v>
      </c>
      <c r="C2053" s="53" t="str">
        <f t="shared" si="77"/>
        <v/>
      </c>
    </row>
    <row r="2054" spans="1:3">
      <c r="A2054" s="719">
        <v>1639259720</v>
      </c>
      <c r="B2054" s="894">
        <v>73605550</v>
      </c>
      <c r="C2054" s="53" t="str">
        <f t="shared" si="77"/>
        <v/>
      </c>
    </row>
    <row r="2055" spans="1:3">
      <c r="A2055" s="719">
        <v>1639259722</v>
      </c>
      <c r="B2055" s="894">
        <v>698604345</v>
      </c>
      <c r="C2055" s="53" t="str">
        <f t="shared" si="77"/>
        <v/>
      </c>
    </row>
    <row r="2056" spans="1:3">
      <c r="A2056" s="719">
        <v>1639259730</v>
      </c>
      <c r="B2056" s="894">
        <v>235527458</v>
      </c>
      <c r="C2056" s="53" t="str">
        <f t="shared" si="77"/>
        <v/>
      </c>
    </row>
    <row r="2057" spans="1:3">
      <c r="A2057" s="719">
        <v>1639259740</v>
      </c>
      <c r="B2057" s="894">
        <v>60726067</v>
      </c>
      <c r="C2057" s="53" t="str">
        <f t="shared" si="77"/>
        <v/>
      </c>
    </row>
    <row r="2058" spans="1:3">
      <c r="A2058" s="719">
        <v>1639259742</v>
      </c>
      <c r="B2058" s="894">
        <v>3455370663.8000002</v>
      </c>
      <c r="C2058" s="53" t="str">
        <f t="shared" si="77"/>
        <v/>
      </c>
    </row>
    <row r="2059" spans="1:3">
      <c r="A2059" s="719">
        <v>1639259743</v>
      </c>
      <c r="B2059" s="894">
        <v>104896737</v>
      </c>
      <c r="C2059" s="53" t="str">
        <f t="shared" si="77"/>
        <v/>
      </c>
    </row>
    <row r="2060" spans="1:3">
      <c r="A2060" s="719">
        <v>1639259750</v>
      </c>
      <c r="B2060" s="894">
        <v>319704573</v>
      </c>
      <c r="C2060" s="53" t="str">
        <f t="shared" si="77"/>
        <v/>
      </c>
    </row>
    <row r="2061" spans="1:3">
      <c r="A2061" s="719">
        <v>1639259751</v>
      </c>
      <c r="B2061" s="894">
        <v>6926530</v>
      </c>
      <c r="C2061" s="53" t="str">
        <f t="shared" si="77"/>
        <v/>
      </c>
    </row>
    <row r="2062" spans="1:3">
      <c r="A2062" s="729">
        <v>1639259755</v>
      </c>
      <c r="B2062" s="894">
        <v>0</v>
      </c>
      <c r="C2062" s="53" t="str">
        <f t="shared" si="77"/>
        <v/>
      </c>
    </row>
    <row r="2063" spans="1:3">
      <c r="A2063" s="22">
        <v>1639259760</v>
      </c>
      <c r="B2063" s="894">
        <v>203392</v>
      </c>
      <c r="C2063" s="53" t="str">
        <f t="shared" si="77"/>
        <v/>
      </c>
    </row>
    <row r="2064" spans="1:3">
      <c r="A2064" s="719">
        <v>1639259762</v>
      </c>
      <c r="B2064" s="894">
        <v>61619211</v>
      </c>
      <c r="C2064" s="53" t="str">
        <f t="shared" si="77"/>
        <v/>
      </c>
    </row>
    <row r="2065" spans="1:3">
      <c r="A2065" s="719">
        <v>1639259770</v>
      </c>
      <c r="B2065" s="894">
        <v>1160781367</v>
      </c>
      <c r="C2065" s="53" t="str">
        <f t="shared" si="77"/>
        <v/>
      </c>
    </row>
    <row r="2066" spans="1:3">
      <c r="A2066" s="719">
        <v>1639259780</v>
      </c>
      <c r="B2066" s="894">
        <v>55544750</v>
      </c>
      <c r="C2066" s="53" t="str">
        <f t="shared" si="77"/>
        <v/>
      </c>
    </row>
    <row r="2067" spans="1:3">
      <c r="A2067" s="719">
        <v>1639259800</v>
      </c>
      <c r="B2067" s="894">
        <v>386406059.69</v>
      </c>
      <c r="C2067" s="53" t="str">
        <f t="shared" si="77"/>
        <v/>
      </c>
    </row>
    <row r="2068" spans="1:3">
      <c r="A2068" s="22">
        <v>1670050001</v>
      </c>
      <c r="B2068" s="894">
        <v>0</v>
      </c>
      <c r="C2068" s="53" t="str">
        <f t="shared" si="77"/>
        <v/>
      </c>
    </row>
    <row r="2069" spans="1:3">
      <c r="A2069" s="719">
        <v>1687951000</v>
      </c>
      <c r="B2069" s="894">
        <v>0</v>
      </c>
      <c r="C2069" s="53" t="str">
        <f t="shared" si="77"/>
        <v/>
      </c>
    </row>
    <row r="2070" spans="1:3">
      <c r="A2070" s="719">
        <v>1687951015</v>
      </c>
      <c r="B2070" s="894">
        <v>0</v>
      </c>
      <c r="C2070" s="53" t="str">
        <f t="shared" si="77"/>
        <v/>
      </c>
    </row>
    <row r="2071" spans="1:3">
      <c r="A2071" s="719">
        <v>1687956000</v>
      </c>
      <c r="B2071" s="894">
        <v>0</v>
      </c>
      <c r="C2071" s="53" t="str">
        <f t="shared" si="77"/>
        <v/>
      </c>
    </row>
    <row r="2072" spans="1:3">
      <c r="A2072" s="719">
        <v>1687956007</v>
      </c>
      <c r="B2072" s="894">
        <v>0</v>
      </c>
      <c r="C2072" s="53" t="str">
        <f t="shared" si="77"/>
        <v/>
      </c>
    </row>
    <row r="2073" spans="1:3">
      <c r="A2073" s="719">
        <v>1690109701</v>
      </c>
      <c r="B2073" s="894">
        <v>346228349</v>
      </c>
      <c r="C2073" s="53" t="str">
        <f t="shared" si="77"/>
        <v/>
      </c>
    </row>
    <row r="2074" spans="1:3">
      <c r="A2074" s="729">
        <v>1690950007</v>
      </c>
      <c r="B2074" s="894">
        <v>0</v>
      </c>
      <c r="C2074" s="53" t="str">
        <f t="shared" si="77"/>
        <v/>
      </c>
    </row>
    <row r="2075" spans="1:3">
      <c r="A2075" s="719">
        <v>1690950015</v>
      </c>
      <c r="B2075" s="894">
        <v>8308059793.7799997</v>
      </c>
      <c r="C2075" s="53" t="str">
        <f t="shared" si="77"/>
        <v/>
      </c>
    </row>
    <row r="2076" spans="1:3">
      <c r="A2076" s="719">
        <v>1690950016</v>
      </c>
      <c r="B2076" s="894">
        <v>1696342429.01</v>
      </c>
      <c r="C2076" s="53" t="str">
        <f t="shared" si="77"/>
        <v/>
      </c>
    </row>
    <row r="2077" spans="1:3">
      <c r="A2077" s="719">
        <v>1690950017</v>
      </c>
      <c r="B2077" s="894">
        <v>-552858.06000000006</v>
      </c>
      <c r="C2077" s="53" t="str">
        <f t="shared" si="77"/>
        <v/>
      </c>
    </row>
    <row r="2078" spans="1:3">
      <c r="A2078" s="719">
        <v>1690950080</v>
      </c>
      <c r="B2078" s="894">
        <v>0</v>
      </c>
      <c r="C2078" s="53" t="str">
        <f t="shared" si="77"/>
        <v/>
      </c>
    </row>
    <row r="2079" spans="1:3">
      <c r="A2079" s="719">
        <v>1690950085</v>
      </c>
      <c r="B2079" s="894">
        <v>1234060</v>
      </c>
    </row>
    <row r="2080" spans="1:3">
      <c r="A2080" s="22">
        <v>1690950329</v>
      </c>
      <c r="B2080" s="894">
        <v>106800</v>
      </c>
      <c r="C2080" s="53" t="str">
        <f t="shared" ref="C2080:C2090" si="78">+IF(COUNTIF(A:A,A2080)=1,"","Error")</f>
        <v/>
      </c>
    </row>
    <row r="2081" spans="1:3">
      <c r="A2081" s="719">
        <v>1690951000</v>
      </c>
      <c r="B2081" s="894">
        <v>26499138254.610001</v>
      </c>
      <c r="C2081" s="53" t="str">
        <f t="shared" si="78"/>
        <v/>
      </c>
    </row>
    <row r="2082" spans="1:3">
      <c r="A2082" s="729">
        <v>1690951002</v>
      </c>
      <c r="B2082" s="894">
        <v>8654059</v>
      </c>
      <c r="C2082" s="53" t="str">
        <f t="shared" si="78"/>
        <v/>
      </c>
    </row>
    <row r="2083" spans="1:3">
      <c r="A2083" s="729">
        <v>1690951004</v>
      </c>
      <c r="B2083" s="894">
        <v>18082810.856399998</v>
      </c>
      <c r="C2083" s="53" t="str">
        <f t="shared" si="78"/>
        <v/>
      </c>
    </row>
    <row r="2084" spans="1:3">
      <c r="A2084" s="719">
        <v>1690951005</v>
      </c>
      <c r="B2084" s="894">
        <v>12289586595.879999</v>
      </c>
      <c r="C2084" s="53" t="str">
        <f t="shared" si="78"/>
        <v/>
      </c>
    </row>
    <row r="2085" spans="1:3">
      <c r="A2085" s="22">
        <v>1690951011</v>
      </c>
      <c r="B2085" s="894">
        <v>0</v>
      </c>
      <c r="C2085" s="53" t="str">
        <f t="shared" si="78"/>
        <v/>
      </c>
    </row>
    <row r="2086" spans="1:3">
      <c r="A2086" s="719">
        <v>1690951015</v>
      </c>
      <c r="B2086" s="894">
        <v>3066386314.8099999</v>
      </c>
      <c r="C2086" s="53" t="str">
        <f t="shared" si="78"/>
        <v/>
      </c>
    </row>
    <row r="2087" spans="1:3">
      <c r="A2087" s="729">
        <v>1690951039</v>
      </c>
      <c r="B2087" s="894">
        <v>0</v>
      </c>
      <c r="C2087" s="53" t="str">
        <f t="shared" si="78"/>
        <v/>
      </c>
    </row>
    <row r="2088" spans="1:3">
      <c r="A2088" s="719">
        <v>1690951140</v>
      </c>
      <c r="B2088" s="894">
        <v>5390314120.46</v>
      </c>
      <c r="C2088" s="53" t="str">
        <f t="shared" si="78"/>
        <v/>
      </c>
    </row>
    <row r="2089" spans="1:3">
      <c r="A2089" s="719">
        <v>1690951143</v>
      </c>
      <c r="B2089" s="894">
        <v>27007643906.150002</v>
      </c>
      <c r="C2089" s="53" t="str">
        <f t="shared" si="78"/>
        <v/>
      </c>
    </row>
    <row r="2090" spans="1:3">
      <c r="A2090" s="719">
        <v>1690951144</v>
      </c>
      <c r="B2090" s="894">
        <v>6208472333.3199997</v>
      </c>
      <c r="C2090" s="53" t="str">
        <f t="shared" si="78"/>
        <v/>
      </c>
    </row>
    <row r="2091" spans="1:3">
      <c r="A2091" s="719">
        <v>1690951145</v>
      </c>
      <c r="B2091" s="894">
        <v>1393722885.47</v>
      </c>
    </row>
    <row r="2092" spans="1:3">
      <c r="A2092" s="22">
        <v>1690951146</v>
      </c>
      <c r="B2092" s="894">
        <v>0</v>
      </c>
      <c r="C2092" s="53" t="str">
        <f>+IF(COUNTIF(A:A,A2092)=1,"","Error")</f>
        <v/>
      </c>
    </row>
    <row r="2093" spans="1:3">
      <c r="A2093" s="729">
        <v>1690951149</v>
      </c>
      <c r="B2093" s="894">
        <v>0</v>
      </c>
    </row>
    <row r="2094" spans="1:3">
      <c r="A2094" s="1042">
        <v>1690951150</v>
      </c>
      <c r="B2094" s="894">
        <v>0</v>
      </c>
      <c r="C2094" s="53" t="str">
        <f>+IF(COUNTIF(A:A,A2094)=1,"","Error")</f>
        <v/>
      </c>
    </row>
    <row r="2095" spans="1:3">
      <c r="A2095" s="719">
        <v>1690951153</v>
      </c>
      <c r="B2095" s="894">
        <v>13410308451.84</v>
      </c>
      <c r="C2095" s="53" t="str">
        <f>+IF(COUNTIF(A:A,A2095)=1,"","Error")</f>
        <v/>
      </c>
    </row>
    <row r="2096" spans="1:3">
      <c r="A2096" s="729">
        <v>1690951197</v>
      </c>
      <c r="B2096" s="894">
        <v>0</v>
      </c>
      <c r="C2096" s="53" t="str">
        <f>+IF(COUNTIF(A:A,A2096)=1,"","Error")</f>
        <v/>
      </c>
    </row>
    <row r="2097" spans="1:3">
      <c r="A2097" s="719">
        <v>1690951240</v>
      </c>
      <c r="B2097" s="894">
        <v>1096858469.5699999</v>
      </c>
      <c r="C2097" s="53" t="str">
        <f>+IF(COUNTIF(A:A,A2097)=1,"","Error")</f>
        <v/>
      </c>
    </row>
    <row r="2098" spans="1:3">
      <c r="A2098" s="719">
        <v>1690951241</v>
      </c>
      <c r="B2098" s="894">
        <v>8468614539.1400003</v>
      </c>
    </row>
    <row r="2099" spans="1:3">
      <c r="A2099" s="22">
        <v>1690951301</v>
      </c>
      <c r="B2099" s="894">
        <v>0</v>
      </c>
      <c r="C2099" s="53" t="str">
        <f t="shared" ref="C2099:C2115" si="79">+IF(COUNTIF(A:A,A2099)=1,"","Error")</f>
        <v/>
      </c>
    </row>
    <row r="2100" spans="1:3">
      <c r="A2100" s="729">
        <v>1690951432</v>
      </c>
      <c r="B2100" s="894">
        <v>35729172.469999999</v>
      </c>
      <c r="C2100" s="53" t="str">
        <f t="shared" si="79"/>
        <v/>
      </c>
    </row>
    <row r="2101" spans="1:3">
      <c r="A2101" s="719">
        <v>1690951888</v>
      </c>
      <c r="B2101" s="894">
        <v>59552151.920000002</v>
      </c>
      <c r="C2101" s="53" t="str">
        <f t="shared" si="79"/>
        <v/>
      </c>
    </row>
    <row r="2102" spans="1:3">
      <c r="A2102" s="729">
        <v>1690951999</v>
      </c>
      <c r="B2102" s="894">
        <v>365471.75</v>
      </c>
      <c r="C2102" s="53" t="str">
        <f t="shared" si="79"/>
        <v/>
      </c>
    </row>
    <row r="2103" spans="1:3">
      <c r="A2103" s="719">
        <v>1690954001</v>
      </c>
      <c r="B2103" s="894">
        <v>0</v>
      </c>
      <c r="C2103" s="53" t="str">
        <f t="shared" si="79"/>
        <v/>
      </c>
    </row>
    <row r="2104" spans="1:3">
      <c r="A2104" s="719">
        <v>1690954007</v>
      </c>
      <c r="B2104" s="894">
        <v>0</v>
      </c>
      <c r="C2104" s="53" t="str">
        <f t="shared" si="79"/>
        <v/>
      </c>
    </row>
    <row r="2105" spans="1:3">
      <c r="A2105" s="719">
        <v>1690959003</v>
      </c>
      <c r="B2105" s="894">
        <v>443558575.99000001</v>
      </c>
      <c r="C2105" s="53" t="str">
        <f t="shared" si="79"/>
        <v/>
      </c>
    </row>
    <row r="2106" spans="1:3">
      <c r="A2106" s="719">
        <v>1690959005</v>
      </c>
      <c r="B2106" s="894">
        <v>25849979</v>
      </c>
      <c r="C2106" s="53" t="str">
        <f t="shared" si="79"/>
        <v/>
      </c>
    </row>
    <row r="2107" spans="1:3">
      <c r="A2107" s="719">
        <v>1690959011</v>
      </c>
      <c r="B2107" s="894">
        <v>130278196</v>
      </c>
      <c r="C2107" s="53" t="str">
        <f t="shared" si="79"/>
        <v/>
      </c>
    </row>
    <row r="2108" spans="1:3">
      <c r="A2108" s="719">
        <v>1690959014</v>
      </c>
      <c r="B2108" s="894">
        <v>0</v>
      </c>
      <c r="C2108" s="53" t="str">
        <f t="shared" si="79"/>
        <v/>
      </c>
    </row>
    <row r="2109" spans="1:3">
      <c r="A2109" s="719">
        <v>1690959020</v>
      </c>
      <c r="B2109" s="894">
        <v>0</v>
      </c>
      <c r="C2109" s="53" t="str">
        <f t="shared" si="79"/>
        <v/>
      </c>
    </row>
    <row r="2110" spans="1:3">
      <c r="A2110" s="719">
        <v>1690959021</v>
      </c>
      <c r="B2110" s="894">
        <v>372344630.61000001</v>
      </c>
      <c r="C2110" s="53" t="str">
        <f t="shared" si="79"/>
        <v/>
      </c>
    </row>
    <row r="2111" spans="1:3">
      <c r="A2111" s="719">
        <v>1690959077</v>
      </c>
      <c r="B2111" s="894">
        <v>1549544582.9300001</v>
      </c>
      <c r="C2111" s="53" t="str">
        <f t="shared" si="79"/>
        <v/>
      </c>
    </row>
    <row r="2112" spans="1:3">
      <c r="A2112" s="719">
        <v>1690959079</v>
      </c>
      <c r="B2112" s="894">
        <v>2041916864.3199999</v>
      </c>
      <c r="C2112" s="53" t="str">
        <f t="shared" si="79"/>
        <v/>
      </c>
    </row>
    <row r="2113" spans="1:3">
      <c r="A2113" s="719">
        <v>1690959080</v>
      </c>
      <c r="B2113" s="894">
        <v>585556000</v>
      </c>
      <c r="C2113" s="53" t="str">
        <f t="shared" si="79"/>
        <v/>
      </c>
    </row>
    <row r="2114" spans="1:3">
      <c r="A2114" s="719">
        <v>1690959081</v>
      </c>
      <c r="B2114" s="894">
        <v>3115356039.1399999</v>
      </c>
      <c r="C2114" s="53" t="str">
        <f t="shared" si="79"/>
        <v/>
      </c>
    </row>
    <row r="2115" spans="1:3">
      <c r="A2115" s="719">
        <v>1690959082</v>
      </c>
      <c r="B2115" s="894">
        <v>73300000</v>
      </c>
      <c r="C2115" s="53" t="str">
        <f t="shared" si="79"/>
        <v/>
      </c>
    </row>
    <row r="2116" spans="1:3">
      <c r="A2116" s="719">
        <v>1690959083</v>
      </c>
      <c r="B2116" s="894">
        <v>99994800</v>
      </c>
    </row>
    <row r="2117" spans="1:3">
      <c r="A2117" s="22">
        <v>1690959084</v>
      </c>
      <c r="B2117" s="894">
        <v>0</v>
      </c>
      <c r="C2117" s="53" t="str">
        <f>+IF(COUNTIF(A:A,A2117)=1,"","Error")</f>
        <v/>
      </c>
    </row>
    <row r="2118" spans="1:3">
      <c r="A2118" s="719">
        <v>1690959085</v>
      </c>
      <c r="B2118" s="894">
        <v>0</v>
      </c>
    </row>
    <row r="2119" spans="1:3">
      <c r="A2119" s="22">
        <v>1690959086</v>
      </c>
      <c r="B2119" s="894">
        <v>0</v>
      </c>
    </row>
    <row r="2120" spans="1:3">
      <c r="A2120" s="22">
        <v>1690959087</v>
      </c>
      <c r="B2120" s="894">
        <v>530000000</v>
      </c>
    </row>
    <row r="2121" spans="1:3">
      <c r="A2121" s="22">
        <v>1690959088</v>
      </c>
      <c r="B2121" s="894">
        <v>2294000</v>
      </c>
      <c r="C2121" s="53" t="str">
        <f>+IF(COUNTIF(A:A,A2121)=1,"","Error")</f>
        <v/>
      </c>
    </row>
    <row r="2122" spans="1:3">
      <c r="A2122" s="719">
        <v>1690959091</v>
      </c>
      <c r="B2122" s="894">
        <v>-1549544582.9300001</v>
      </c>
      <c r="C2122" s="53" t="str">
        <f>+IF(COUNTIF(A:A,A2122)=1,"","Error")</f>
        <v/>
      </c>
    </row>
    <row r="2123" spans="1:3">
      <c r="A2123" s="719">
        <v>1690959092</v>
      </c>
      <c r="B2123" s="894">
        <v>1234447369</v>
      </c>
      <c r="C2123" s="53" t="str">
        <f>+IF(COUNTIF(A:A,A2123)=1,"","Error")</f>
        <v/>
      </c>
    </row>
    <row r="2124" spans="1:3">
      <c r="A2124" s="719">
        <v>1690959093</v>
      </c>
      <c r="B2124" s="894">
        <v>293963982</v>
      </c>
    </row>
    <row r="2125" spans="1:3">
      <c r="A2125" s="22">
        <v>1690959098</v>
      </c>
      <c r="B2125" s="894">
        <v>-293963982</v>
      </c>
      <c r="C2125" s="53" t="str">
        <f t="shared" ref="C2125:C2144" si="80">+IF(COUNTIF(A:A,A2125)=1,"","Error")</f>
        <v/>
      </c>
    </row>
    <row r="2126" spans="1:3">
      <c r="A2126" s="719">
        <v>1690959099</v>
      </c>
      <c r="B2126" s="894">
        <v>3532422578.5599999</v>
      </c>
      <c r="C2126" s="53" t="str">
        <f t="shared" si="80"/>
        <v/>
      </c>
    </row>
    <row r="2127" spans="1:3">
      <c r="A2127" s="719">
        <v>1690959100</v>
      </c>
      <c r="B2127" s="894">
        <v>71370850</v>
      </c>
      <c r="C2127" s="53" t="str">
        <f t="shared" si="80"/>
        <v/>
      </c>
    </row>
    <row r="2128" spans="1:3">
      <c r="A2128" s="719">
        <v>1690959101</v>
      </c>
      <c r="B2128" s="894">
        <v>10100010.310000001</v>
      </c>
      <c r="C2128" s="53" t="str">
        <f t="shared" si="80"/>
        <v/>
      </c>
    </row>
    <row r="2129" spans="1:3">
      <c r="A2129" s="719">
        <v>1690959102</v>
      </c>
      <c r="B2129" s="894">
        <v>27401800</v>
      </c>
      <c r="C2129" s="53" t="str">
        <f t="shared" si="80"/>
        <v/>
      </c>
    </row>
    <row r="2130" spans="1:3">
      <c r="A2130" s="719">
        <v>1690959103</v>
      </c>
      <c r="B2130" s="894">
        <v>9046146018.1399994</v>
      </c>
      <c r="C2130" s="53" t="str">
        <f t="shared" si="80"/>
        <v/>
      </c>
    </row>
    <row r="2131" spans="1:3">
      <c r="A2131" s="729">
        <v>1690959104</v>
      </c>
      <c r="B2131" s="894">
        <v>0</v>
      </c>
      <c r="C2131" s="53" t="str">
        <f t="shared" si="80"/>
        <v/>
      </c>
    </row>
    <row r="2132" spans="1:3">
      <c r="A2132" s="719">
        <v>1690959122</v>
      </c>
      <c r="B2132" s="894">
        <v>441264824</v>
      </c>
      <c r="C2132" s="53" t="str">
        <f t="shared" si="80"/>
        <v/>
      </c>
    </row>
    <row r="2133" spans="1:3">
      <c r="A2133" s="729">
        <v>1690959123</v>
      </c>
      <c r="B2133" s="894">
        <v>0</v>
      </c>
      <c r="C2133" s="53" t="str">
        <f t="shared" si="80"/>
        <v/>
      </c>
    </row>
    <row r="2134" spans="1:3">
      <c r="A2134" s="719">
        <v>1690959135</v>
      </c>
      <c r="B2134" s="894">
        <v>86012857</v>
      </c>
      <c r="C2134" s="53" t="str">
        <f t="shared" si="80"/>
        <v/>
      </c>
    </row>
    <row r="2135" spans="1:3">
      <c r="A2135" s="729">
        <v>1690959136</v>
      </c>
      <c r="B2135" s="894">
        <v>9376412</v>
      </c>
      <c r="C2135" s="53" t="str">
        <f t="shared" si="80"/>
        <v/>
      </c>
    </row>
    <row r="2136" spans="1:3">
      <c r="A2136" s="719">
        <v>1690959184</v>
      </c>
      <c r="B2136" s="894">
        <v>8114000</v>
      </c>
      <c r="C2136" s="53" t="str">
        <f t="shared" si="80"/>
        <v/>
      </c>
    </row>
    <row r="2137" spans="1:3">
      <c r="A2137" s="22">
        <v>1690959186</v>
      </c>
      <c r="B2137" s="894">
        <v>0</v>
      </c>
      <c r="C2137" s="53" t="str">
        <f t="shared" si="80"/>
        <v/>
      </c>
    </row>
    <row r="2138" spans="1:3">
      <c r="A2138" s="719">
        <v>1690959201</v>
      </c>
      <c r="B2138" s="894">
        <v>151665432</v>
      </c>
      <c r="C2138" s="53" t="str">
        <f t="shared" si="80"/>
        <v/>
      </c>
    </row>
    <row r="2139" spans="1:3">
      <c r="A2139" s="719">
        <v>1690959202</v>
      </c>
      <c r="B2139" s="894">
        <v>21953061.98</v>
      </c>
      <c r="C2139" s="53" t="str">
        <f t="shared" si="80"/>
        <v/>
      </c>
    </row>
    <row r="2140" spans="1:3">
      <c r="A2140" s="719">
        <v>1690959203</v>
      </c>
      <c r="B2140" s="894">
        <v>-151665432</v>
      </c>
      <c r="C2140" s="53" t="str">
        <f t="shared" si="80"/>
        <v/>
      </c>
    </row>
    <row r="2141" spans="1:3">
      <c r="A2141" s="719">
        <v>1690959214</v>
      </c>
      <c r="B2141" s="894">
        <v>0</v>
      </c>
      <c r="C2141" s="53" t="str">
        <f t="shared" si="80"/>
        <v/>
      </c>
    </row>
    <row r="2142" spans="1:3">
      <c r="A2142" s="729">
        <v>1690959216</v>
      </c>
      <c r="B2142" s="894">
        <v>0</v>
      </c>
      <c r="C2142" s="53" t="str">
        <f t="shared" si="80"/>
        <v/>
      </c>
    </row>
    <row r="2143" spans="1:3">
      <c r="A2143" s="719">
        <v>1690959281</v>
      </c>
      <c r="B2143" s="894">
        <v>781242</v>
      </c>
      <c r="C2143" s="53" t="str">
        <f t="shared" si="80"/>
        <v/>
      </c>
    </row>
    <row r="2144" spans="1:3">
      <c r="A2144" s="719">
        <v>1690959327</v>
      </c>
      <c r="B2144" s="894">
        <v>3373170</v>
      </c>
      <c r="C2144" s="53" t="str">
        <f t="shared" si="80"/>
        <v/>
      </c>
    </row>
    <row r="2145" spans="1:3">
      <c r="A2145" s="22">
        <v>1690959328</v>
      </c>
      <c r="B2145" s="894">
        <v>45100</v>
      </c>
    </row>
    <row r="2146" spans="1:3">
      <c r="A2146" s="719">
        <v>1690959333</v>
      </c>
      <c r="B2146" s="894">
        <v>-5006578</v>
      </c>
      <c r="C2146" s="53" t="str">
        <f>+IF(COUNTIF(A:A,A2146)=1,"","Error")</f>
        <v/>
      </c>
    </row>
    <row r="2147" spans="1:3">
      <c r="A2147" s="719">
        <v>1690959401</v>
      </c>
      <c r="B2147" s="894">
        <v>31431736093.509998</v>
      </c>
      <c r="C2147" s="53" t="str">
        <f>+IF(COUNTIF(A:A,A2147)=1,"","Error")</f>
        <v/>
      </c>
    </row>
    <row r="2148" spans="1:3">
      <c r="A2148" s="729">
        <v>1690959403</v>
      </c>
      <c r="B2148" s="894">
        <v>2801940.04</v>
      </c>
      <c r="C2148" s="53" t="str">
        <f>+IF(COUNTIF(A:A,A2148)=1,"","Error")</f>
        <v/>
      </c>
    </row>
    <row r="2149" spans="1:3">
      <c r="A2149" s="719">
        <v>1690959415</v>
      </c>
      <c r="B2149" s="894">
        <v>5538048.2699999996</v>
      </c>
    </row>
    <row r="2150" spans="1:3">
      <c r="A2150" s="22">
        <v>1690959416</v>
      </c>
      <c r="B2150" s="894">
        <v>0</v>
      </c>
      <c r="C2150" s="53" t="str">
        <f>+IF(COUNTIF(A:A,A2150)=1,"","Error")</f>
        <v/>
      </c>
    </row>
    <row r="2151" spans="1:3">
      <c r="A2151" s="719">
        <v>1690959430</v>
      </c>
      <c r="B2151" s="894">
        <v>0</v>
      </c>
    </row>
    <row r="2152" spans="1:3">
      <c r="A2152" s="22">
        <v>1690959441</v>
      </c>
      <c r="B2152" s="894">
        <v>1806460</v>
      </c>
      <c r="C2152" s="53" t="str">
        <f t="shared" ref="C2152:C2183" si="81">+IF(COUNTIF(A:A,A2152)=1,"","Error")</f>
        <v/>
      </c>
    </row>
    <row r="2153" spans="1:3">
      <c r="A2153" s="719">
        <v>1690959495</v>
      </c>
      <c r="B2153" s="894">
        <v>1679</v>
      </c>
      <c r="C2153" s="53" t="str">
        <f t="shared" si="81"/>
        <v/>
      </c>
    </row>
    <row r="2154" spans="1:3">
      <c r="A2154" s="719">
        <v>1690959496</v>
      </c>
      <c r="B2154" s="894">
        <v>0</v>
      </c>
      <c r="C2154" s="53" t="str">
        <f t="shared" si="81"/>
        <v/>
      </c>
    </row>
    <row r="2155" spans="1:3">
      <c r="A2155" s="729">
        <v>1690959498</v>
      </c>
      <c r="B2155" s="894">
        <v>0</v>
      </c>
      <c r="C2155" s="53" t="str">
        <f t="shared" si="81"/>
        <v/>
      </c>
    </row>
    <row r="2156" spans="1:3">
      <c r="A2156" s="729">
        <v>1690959501</v>
      </c>
      <c r="B2156" s="894">
        <v>0</v>
      </c>
      <c r="C2156" s="53" t="str">
        <f t="shared" si="81"/>
        <v/>
      </c>
    </row>
    <row r="2157" spans="1:3">
      <c r="A2157" s="729">
        <v>1690959502</v>
      </c>
      <c r="B2157" s="894">
        <v>0</v>
      </c>
      <c r="C2157" s="53" t="str">
        <f t="shared" si="81"/>
        <v/>
      </c>
    </row>
    <row r="2158" spans="1:3">
      <c r="A2158" s="729">
        <v>1690959505</v>
      </c>
      <c r="B2158" s="894">
        <v>0</v>
      </c>
      <c r="C2158" s="53" t="str">
        <f t="shared" si="81"/>
        <v/>
      </c>
    </row>
    <row r="2159" spans="1:3">
      <c r="A2159" s="719">
        <v>1690959506</v>
      </c>
      <c r="B2159" s="894">
        <v>0</v>
      </c>
      <c r="C2159" s="53" t="str">
        <f t="shared" si="81"/>
        <v/>
      </c>
    </row>
    <row r="2160" spans="1:3">
      <c r="A2160" s="729">
        <v>1690959507</v>
      </c>
      <c r="B2160" s="894">
        <v>0</v>
      </c>
      <c r="C2160" s="53" t="str">
        <f t="shared" si="81"/>
        <v/>
      </c>
    </row>
    <row r="2161" spans="1:3">
      <c r="A2161" s="729">
        <v>1690959513</v>
      </c>
      <c r="B2161" s="894">
        <v>0</v>
      </c>
      <c r="C2161" s="53" t="str">
        <f t="shared" si="81"/>
        <v/>
      </c>
    </row>
    <row r="2162" spans="1:3">
      <c r="A2162" s="729">
        <v>1690959515</v>
      </c>
      <c r="B2162" s="894">
        <v>0</v>
      </c>
      <c r="C2162" s="53" t="str">
        <f t="shared" si="81"/>
        <v/>
      </c>
    </row>
    <row r="2163" spans="1:3">
      <c r="A2163" s="729">
        <v>1690959518</v>
      </c>
      <c r="B2163" s="894">
        <v>0</v>
      </c>
      <c r="C2163" s="53" t="str">
        <f t="shared" si="81"/>
        <v/>
      </c>
    </row>
    <row r="2164" spans="1:3">
      <c r="A2164" s="719">
        <v>1690959519</v>
      </c>
      <c r="B2164" s="894">
        <v>711424</v>
      </c>
      <c r="C2164" s="53" t="str">
        <f t="shared" si="81"/>
        <v/>
      </c>
    </row>
    <row r="2165" spans="1:3">
      <c r="A2165" s="729">
        <v>1690959520</v>
      </c>
      <c r="B2165" s="894">
        <v>0</v>
      </c>
      <c r="C2165" s="53" t="str">
        <f t="shared" si="81"/>
        <v/>
      </c>
    </row>
    <row r="2166" spans="1:3">
      <c r="A2166" s="729">
        <v>1690959522</v>
      </c>
      <c r="B2166" s="894">
        <v>0</v>
      </c>
      <c r="C2166" s="53" t="str">
        <f t="shared" si="81"/>
        <v/>
      </c>
    </row>
    <row r="2167" spans="1:3">
      <c r="A2167" s="729">
        <v>1690959523</v>
      </c>
      <c r="B2167" s="894">
        <v>0</v>
      </c>
      <c r="C2167" s="53" t="str">
        <f t="shared" si="81"/>
        <v/>
      </c>
    </row>
    <row r="2168" spans="1:3">
      <c r="A2168" s="729">
        <v>1690959526</v>
      </c>
      <c r="B2168" s="894">
        <v>0</v>
      </c>
      <c r="C2168" s="53" t="str">
        <f t="shared" si="81"/>
        <v/>
      </c>
    </row>
    <row r="2169" spans="1:3">
      <c r="A2169" s="729">
        <v>1690959527</v>
      </c>
      <c r="B2169" s="894">
        <v>0</v>
      </c>
      <c r="C2169" s="53" t="str">
        <f t="shared" si="81"/>
        <v/>
      </c>
    </row>
    <row r="2170" spans="1:3">
      <c r="A2170" s="729">
        <v>1690959528</v>
      </c>
      <c r="B2170" s="894">
        <v>0</v>
      </c>
      <c r="C2170" s="53" t="str">
        <f t="shared" si="81"/>
        <v/>
      </c>
    </row>
    <row r="2171" spans="1:3">
      <c r="A2171" s="729">
        <v>1690959531</v>
      </c>
      <c r="B2171" s="894">
        <v>0</v>
      </c>
      <c r="C2171" s="53" t="str">
        <f t="shared" si="81"/>
        <v/>
      </c>
    </row>
    <row r="2172" spans="1:3">
      <c r="A2172" s="729">
        <v>1690959532</v>
      </c>
      <c r="B2172" s="894">
        <v>0</v>
      </c>
      <c r="C2172" s="53" t="str">
        <f t="shared" si="81"/>
        <v/>
      </c>
    </row>
    <row r="2173" spans="1:3">
      <c r="A2173" s="729">
        <v>1690959536</v>
      </c>
      <c r="B2173" s="894">
        <v>0</v>
      </c>
      <c r="C2173" s="53" t="str">
        <f t="shared" si="81"/>
        <v/>
      </c>
    </row>
    <row r="2174" spans="1:3">
      <c r="A2174" s="729">
        <v>1690959537</v>
      </c>
      <c r="B2174" s="894">
        <v>0</v>
      </c>
      <c r="C2174" s="53" t="str">
        <f t="shared" si="81"/>
        <v/>
      </c>
    </row>
    <row r="2175" spans="1:3">
      <c r="A2175" s="729">
        <v>1690959539</v>
      </c>
      <c r="B2175" s="894">
        <v>0</v>
      </c>
      <c r="C2175" s="53" t="str">
        <f t="shared" si="81"/>
        <v/>
      </c>
    </row>
    <row r="2176" spans="1:3">
      <c r="A2176" s="729">
        <v>1690959542</v>
      </c>
      <c r="B2176" s="894">
        <v>0</v>
      </c>
      <c r="C2176" s="53" t="str">
        <f t="shared" si="81"/>
        <v/>
      </c>
    </row>
    <row r="2177" spans="1:3">
      <c r="A2177" s="729">
        <v>1690959544</v>
      </c>
      <c r="B2177" s="894">
        <v>0</v>
      </c>
      <c r="C2177" s="53" t="str">
        <f t="shared" si="81"/>
        <v/>
      </c>
    </row>
    <row r="2178" spans="1:3">
      <c r="A2178" s="729">
        <v>1690959564</v>
      </c>
      <c r="B2178" s="894">
        <v>0</v>
      </c>
      <c r="C2178" s="53" t="str">
        <f t="shared" si="81"/>
        <v/>
      </c>
    </row>
    <row r="2179" spans="1:3">
      <c r="A2179" s="719">
        <v>1690959575</v>
      </c>
      <c r="B2179" s="894">
        <v>809192141.49000001</v>
      </c>
      <c r="C2179" s="53" t="str">
        <f t="shared" si="81"/>
        <v/>
      </c>
    </row>
    <row r="2180" spans="1:3">
      <c r="A2180" s="729">
        <v>1690959576</v>
      </c>
      <c r="B2180" s="894">
        <v>0</v>
      </c>
      <c r="C2180" s="53" t="str">
        <f t="shared" si="81"/>
        <v/>
      </c>
    </row>
    <row r="2181" spans="1:3">
      <c r="A2181" s="729">
        <v>1690959577</v>
      </c>
      <c r="B2181" s="894">
        <v>0</v>
      </c>
      <c r="C2181" s="53" t="str">
        <f t="shared" si="81"/>
        <v/>
      </c>
    </row>
    <row r="2182" spans="1:3">
      <c r="A2182" s="729">
        <v>1690959578</v>
      </c>
      <c r="B2182" s="894">
        <v>0</v>
      </c>
      <c r="C2182" s="53" t="str">
        <f t="shared" si="81"/>
        <v/>
      </c>
    </row>
    <row r="2183" spans="1:3">
      <c r="A2183" s="729">
        <v>1690959579</v>
      </c>
      <c r="B2183" s="894">
        <v>0</v>
      </c>
      <c r="C2183" s="53" t="str">
        <f t="shared" si="81"/>
        <v/>
      </c>
    </row>
    <row r="2184" spans="1:3">
      <c r="A2184" s="729">
        <v>1690959580</v>
      </c>
      <c r="B2184" s="894">
        <v>0</v>
      </c>
      <c r="C2184" s="53" t="str">
        <f t="shared" ref="C2184:C2203" si="82">+IF(COUNTIF(A:A,A2184)=1,"","Error")</f>
        <v/>
      </c>
    </row>
    <row r="2185" spans="1:3">
      <c r="A2185" s="729">
        <v>1690959584</v>
      </c>
      <c r="B2185" s="894">
        <v>0</v>
      </c>
      <c r="C2185" s="53" t="str">
        <f t="shared" si="82"/>
        <v/>
      </c>
    </row>
    <row r="2186" spans="1:3">
      <c r="A2186" s="729">
        <v>1690959596</v>
      </c>
      <c r="B2186" s="894">
        <v>0</v>
      </c>
      <c r="C2186" s="53" t="str">
        <f t="shared" si="82"/>
        <v/>
      </c>
    </row>
    <row r="2187" spans="1:3">
      <c r="A2187" s="719">
        <v>1690959601</v>
      </c>
      <c r="B2187" s="894">
        <v>2588432</v>
      </c>
      <c r="C2187" s="53" t="str">
        <f t="shared" si="82"/>
        <v/>
      </c>
    </row>
    <row r="2188" spans="1:3">
      <c r="A2188" s="719">
        <v>1690959610</v>
      </c>
      <c r="B2188" s="894">
        <v>3718206574.8400002</v>
      </c>
      <c r="C2188" s="53" t="str">
        <f t="shared" si="82"/>
        <v/>
      </c>
    </row>
    <row r="2189" spans="1:3">
      <c r="A2189" s="719">
        <v>1690959630</v>
      </c>
      <c r="B2189" s="894">
        <v>5191077709.4300003</v>
      </c>
      <c r="C2189" s="53" t="str">
        <f t="shared" si="82"/>
        <v/>
      </c>
    </row>
    <row r="2190" spans="1:3">
      <c r="A2190" s="719">
        <v>1690959650</v>
      </c>
      <c r="B2190" s="894">
        <v>63491273</v>
      </c>
      <c r="C2190" s="53" t="str">
        <f t="shared" si="82"/>
        <v/>
      </c>
    </row>
    <row r="2191" spans="1:3">
      <c r="A2191" s="719">
        <v>1690959703</v>
      </c>
      <c r="B2191" s="894">
        <v>0</v>
      </c>
      <c r="C2191" s="53" t="str">
        <f t="shared" si="82"/>
        <v/>
      </c>
    </row>
    <row r="2192" spans="1:3">
      <c r="A2192" s="719">
        <v>1690959707</v>
      </c>
      <c r="B2192" s="894">
        <v>288647243</v>
      </c>
      <c r="C2192" s="53" t="str">
        <f t="shared" si="82"/>
        <v/>
      </c>
    </row>
    <row r="2193" spans="1:3">
      <c r="A2193" s="719">
        <v>1690959708</v>
      </c>
      <c r="B2193" s="894">
        <v>423376481</v>
      </c>
      <c r="C2193" s="53" t="str">
        <f t="shared" si="82"/>
        <v/>
      </c>
    </row>
    <row r="2194" spans="1:3">
      <c r="A2194" s="719">
        <v>1690959710</v>
      </c>
      <c r="B2194" s="894">
        <v>1038436748</v>
      </c>
      <c r="C2194" s="53" t="str">
        <f t="shared" si="82"/>
        <v/>
      </c>
    </row>
    <row r="2195" spans="1:3">
      <c r="A2195" s="719">
        <v>1690959711</v>
      </c>
      <c r="B2195" s="894">
        <v>698919397</v>
      </c>
      <c r="C2195" s="53" t="str">
        <f t="shared" si="82"/>
        <v/>
      </c>
    </row>
    <row r="2196" spans="1:3">
      <c r="A2196" s="719">
        <v>1690959713</v>
      </c>
      <c r="B2196" s="894">
        <v>140869022</v>
      </c>
      <c r="C2196" s="53" t="str">
        <f t="shared" si="82"/>
        <v/>
      </c>
    </row>
    <row r="2197" spans="1:3">
      <c r="A2197" s="719">
        <v>1690959715</v>
      </c>
      <c r="B2197" s="894">
        <v>2761971873</v>
      </c>
      <c r="C2197" s="53" t="str">
        <f t="shared" si="82"/>
        <v/>
      </c>
    </row>
    <row r="2198" spans="1:3">
      <c r="A2198" s="719">
        <v>1690959716</v>
      </c>
      <c r="B2198" s="894">
        <v>473470528</v>
      </c>
      <c r="C2198" s="53" t="str">
        <f t="shared" si="82"/>
        <v/>
      </c>
    </row>
    <row r="2199" spans="1:3">
      <c r="A2199" s="719">
        <v>1690959720</v>
      </c>
      <c r="B2199" s="894">
        <v>62395560</v>
      </c>
      <c r="C2199" s="53" t="str">
        <f t="shared" si="82"/>
        <v/>
      </c>
    </row>
    <row r="2200" spans="1:3">
      <c r="A2200" s="719">
        <v>1690959730</v>
      </c>
      <c r="B2200" s="894">
        <v>130546645</v>
      </c>
      <c r="C2200" s="53" t="str">
        <f t="shared" si="82"/>
        <v/>
      </c>
    </row>
    <row r="2201" spans="1:3">
      <c r="A2201" s="719">
        <v>1690959745</v>
      </c>
      <c r="B2201" s="894">
        <v>7474414</v>
      </c>
      <c r="C2201" s="53" t="str">
        <f t="shared" si="82"/>
        <v/>
      </c>
    </row>
    <row r="2202" spans="1:3">
      <c r="A2202" s="719">
        <v>1690959750</v>
      </c>
      <c r="B2202" s="894">
        <v>232750210</v>
      </c>
      <c r="C2202" s="53" t="str">
        <f t="shared" si="82"/>
        <v/>
      </c>
    </row>
    <row r="2203" spans="1:3">
      <c r="A2203" s="719">
        <v>1690959751</v>
      </c>
      <c r="B2203" s="894">
        <v>3171732649</v>
      </c>
      <c r="C2203" s="53" t="str">
        <f t="shared" si="82"/>
        <v/>
      </c>
    </row>
    <row r="2204" spans="1:3">
      <c r="A2204" s="22">
        <v>1690959760</v>
      </c>
      <c r="B2204" s="894">
        <v>308230442</v>
      </c>
    </row>
    <row r="2205" spans="1:3">
      <c r="A2205" s="719">
        <v>1690959775</v>
      </c>
      <c r="B2205" s="894">
        <v>0</v>
      </c>
      <c r="C2205" s="53" t="str">
        <f t="shared" ref="C2205:C2231" si="83">+IF(COUNTIF(A:A,A2205)=1,"","Error")</f>
        <v/>
      </c>
    </row>
    <row r="2206" spans="1:3">
      <c r="A2206" s="719">
        <v>1690959776</v>
      </c>
      <c r="B2206" s="894">
        <v>0</v>
      </c>
      <c r="C2206" s="53" t="str">
        <f t="shared" si="83"/>
        <v/>
      </c>
    </row>
    <row r="2207" spans="1:3">
      <c r="A2207" s="719">
        <v>1690959778</v>
      </c>
      <c r="B2207" s="894">
        <v>0</v>
      </c>
      <c r="C2207" s="53" t="str">
        <f t="shared" si="83"/>
        <v/>
      </c>
    </row>
    <row r="2208" spans="1:3">
      <c r="A2208" s="22">
        <v>1690959780</v>
      </c>
      <c r="B2208" s="894">
        <v>1304295</v>
      </c>
      <c r="C2208" s="53" t="str">
        <f t="shared" si="83"/>
        <v/>
      </c>
    </row>
    <row r="2209" spans="1:3">
      <c r="A2209" s="719">
        <v>1690959781</v>
      </c>
      <c r="B2209" s="894">
        <v>130707068</v>
      </c>
      <c r="C2209" s="53" t="str">
        <f t="shared" si="83"/>
        <v/>
      </c>
    </row>
    <row r="2210" spans="1:3">
      <c r="A2210" s="719">
        <v>1690959786</v>
      </c>
      <c r="B2210" s="894">
        <v>0</v>
      </c>
      <c r="C2210" s="53" t="str">
        <f t="shared" si="83"/>
        <v/>
      </c>
    </row>
    <row r="2211" spans="1:3">
      <c r="A2211" s="719">
        <v>1692059001</v>
      </c>
      <c r="B2211" s="894">
        <v>-151843738.09</v>
      </c>
      <c r="C2211" s="53" t="str">
        <f t="shared" si="83"/>
        <v/>
      </c>
    </row>
    <row r="2212" spans="1:3">
      <c r="A2212" s="719">
        <v>1692109001</v>
      </c>
      <c r="B2212" s="894">
        <v>-492683664.93000001</v>
      </c>
      <c r="C2212" s="53" t="str">
        <f t="shared" si="83"/>
        <v/>
      </c>
    </row>
    <row r="2213" spans="1:3">
      <c r="A2213" s="719">
        <v>1692159001</v>
      </c>
      <c r="B2213" s="894">
        <v>-347241560.93000001</v>
      </c>
      <c r="C2213" s="53" t="str">
        <f t="shared" si="83"/>
        <v/>
      </c>
    </row>
    <row r="2214" spans="1:3">
      <c r="A2214" s="719">
        <v>1692209001</v>
      </c>
      <c r="B2214" s="894">
        <v>-247819160.58000001</v>
      </c>
      <c r="C2214" s="53" t="str">
        <f t="shared" si="83"/>
        <v/>
      </c>
    </row>
    <row r="2215" spans="1:3">
      <c r="A2215" s="719">
        <v>1692259001</v>
      </c>
      <c r="B2215" s="894">
        <v>-1998531860.46</v>
      </c>
      <c r="C2215" s="53" t="str">
        <f t="shared" si="83"/>
        <v/>
      </c>
    </row>
    <row r="2216" spans="1:3">
      <c r="A2216" s="719">
        <v>1692309001</v>
      </c>
      <c r="B2216" s="894">
        <v>-33670138.920000002</v>
      </c>
      <c r="C2216" s="53" t="str">
        <f t="shared" si="83"/>
        <v/>
      </c>
    </row>
    <row r="2217" spans="1:3">
      <c r="A2217" s="719">
        <v>1692359001</v>
      </c>
      <c r="B2217" s="894">
        <v>-87347864.400000006</v>
      </c>
      <c r="C2217" s="53" t="str">
        <f t="shared" si="83"/>
        <v/>
      </c>
    </row>
    <row r="2218" spans="1:3">
      <c r="A2218" s="719">
        <v>1692409001</v>
      </c>
      <c r="B2218" s="894">
        <v>-102810417.79000001</v>
      </c>
      <c r="C2218" s="53" t="str">
        <f t="shared" si="83"/>
        <v/>
      </c>
    </row>
    <row r="2219" spans="1:3">
      <c r="A2219" s="719">
        <v>1692459001</v>
      </c>
      <c r="B2219" s="894">
        <v>-82130383.819999993</v>
      </c>
      <c r="C2219" s="53" t="str">
        <f t="shared" si="83"/>
        <v/>
      </c>
    </row>
    <row r="2220" spans="1:3">
      <c r="A2220" s="719">
        <v>1692509001</v>
      </c>
      <c r="B2220" s="894">
        <v>-1228087939.53</v>
      </c>
      <c r="C2220" s="53" t="str">
        <f t="shared" si="83"/>
        <v/>
      </c>
    </row>
    <row r="2221" spans="1:3">
      <c r="A2221" s="719">
        <v>1694109001</v>
      </c>
      <c r="B2221" s="894">
        <v>-3377701358.1700001</v>
      </c>
      <c r="C2221" s="53" t="str">
        <f t="shared" si="83"/>
        <v/>
      </c>
    </row>
    <row r="2222" spans="1:3">
      <c r="A2222" s="22">
        <v>1694109376</v>
      </c>
      <c r="B2222" s="894">
        <v>0</v>
      </c>
      <c r="C2222" s="53" t="str">
        <f t="shared" si="83"/>
        <v/>
      </c>
    </row>
    <row r="2223" spans="1:3">
      <c r="A2223" s="22">
        <v>1694109386</v>
      </c>
      <c r="B2223" s="894">
        <v>0</v>
      </c>
      <c r="C2223" s="53" t="str">
        <f t="shared" si="83"/>
        <v/>
      </c>
    </row>
    <row r="2224" spans="1:3">
      <c r="A2224" s="719">
        <v>1694309001</v>
      </c>
      <c r="B2224" s="894">
        <v>-779943905.05999994</v>
      </c>
      <c r="C2224" s="53" t="str">
        <f t="shared" si="83"/>
        <v/>
      </c>
    </row>
    <row r="2225" spans="1:3">
      <c r="A2225" s="719">
        <v>1694521888</v>
      </c>
      <c r="B2225" s="894">
        <v>-76444491.780000001</v>
      </c>
      <c r="C2225" s="53" t="str">
        <f t="shared" si="83"/>
        <v/>
      </c>
    </row>
    <row r="2226" spans="1:3">
      <c r="A2226" s="719">
        <v>1694529001</v>
      </c>
      <c r="B2226" s="894">
        <v>-6470904982.0699997</v>
      </c>
      <c r="C2226" s="53" t="str">
        <f t="shared" si="83"/>
        <v/>
      </c>
    </row>
    <row r="2227" spans="1:3">
      <c r="A2227" s="719">
        <v>1694531888</v>
      </c>
      <c r="B2227" s="894">
        <v>-191692.74</v>
      </c>
      <c r="C2227" s="53" t="str">
        <f t="shared" si="83"/>
        <v/>
      </c>
    </row>
    <row r="2228" spans="1:3">
      <c r="A2228" s="719">
        <v>1694539001</v>
      </c>
      <c r="B2228" s="894">
        <v>-2150415992.52</v>
      </c>
      <c r="C2228" s="53" t="str">
        <f t="shared" si="83"/>
        <v/>
      </c>
    </row>
    <row r="2229" spans="1:3">
      <c r="A2229" s="719">
        <v>1694549001</v>
      </c>
      <c r="B2229" s="894">
        <v>-68099122299.480003</v>
      </c>
      <c r="C2229" s="53" t="str">
        <f t="shared" si="83"/>
        <v/>
      </c>
    </row>
    <row r="2230" spans="1:3">
      <c r="A2230" s="719">
        <v>1694569001</v>
      </c>
      <c r="B2230" s="894">
        <v>-34209436559.029999</v>
      </c>
      <c r="C2230" s="53" t="str">
        <f t="shared" si="83"/>
        <v/>
      </c>
    </row>
    <row r="2231" spans="1:3">
      <c r="A2231" s="729">
        <v>1694571888</v>
      </c>
      <c r="B2231" s="894">
        <v>0</v>
      </c>
      <c r="C2231" s="53" t="str">
        <f t="shared" si="83"/>
        <v/>
      </c>
    </row>
    <row r="2232" spans="1:3">
      <c r="A2232" s="719">
        <v>1694579001</v>
      </c>
      <c r="B2232" s="894">
        <v>-5553131282.04</v>
      </c>
    </row>
    <row r="2233" spans="1:3">
      <c r="A2233" s="22">
        <v>1694621888</v>
      </c>
      <c r="B2233" s="894">
        <v>0</v>
      </c>
      <c r="C2233" s="53" t="str">
        <f t="shared" ref="C2233:C2264" si="84">+IF(COUNTIF(A:A,A2233)=1,"","Error")</f>
        <v/>
      </c>
    </row>
    <row r="2234" spans="1:3">
      <c r="A2234" s="719">
        <v>1694629001</v>
      </c>
      <c r="B2234" s="894">
        <v>-385907101.92000002</v>
      </c>
      <c r="C2234" s="53" t="str">
        <f t="shared" si="84"/>
        <v/>
      </c>
    </row>
    <row r="2235" spans="1:3">
      <c r="A2235" s="719">
        <v>1694629701</v>
      </c>
      <c r="B2235" s="894">
        <v>-368652494.17000002</v>
      </c>
      <c r="C2235" s="53" t="str">
        <f t="shared" si="84"/>
        <v/>
      </c>
    </row>
    <row r="2236" spans="1:3">
      <c r="A2236" s="719">
        <v>1694629702</v>
      </c>
      <c r="B2236" s="894">
        <v>-9046470229.5599995</v>
      </c>
      <c r="C2236" s="53" t="str">
        <f t="shared" si="84"/>
        <v/>
      </c>
    </row>
    <row r="2237" spans="1:3">
      <c r="A2237" s="719">
        <v>1694629703</v>
      </c>
      <c r="B2237" s="894">
        <v>-24440471354.099998</v>
      </c>
      <c r="C2237" s="53" t="str">
        <f t="shared" si="84"/>
        <v/>
      </c>
    </row>
    <row r="2238" spans="1:3">
      <c r="A2238" s="719">
        <v>1694629750</v>
      </c>
      <c r="B2238" s="894">
        <v>-5742167844.9899998</v>
      </c>
      <c r="C2238" s="53" t="str">
        <f t="shared" si="84"/>
        <v/>
      </c>
    </row>
    <row r="2239" spans="1:3">
      <c r="A2239" s="719">
        <v>1694639001</v>
      </c>
      <c r="B2239" s="894">
        <v>-343889444.16000003</v>
      </c>
      <c r="C2239" s="53" t="str">
        <f t="shared" si="84"/>
        <v/>
      </c>
    </row>
    <row r="2240" spans="1:3">
      <c r="A2240" s="719">
        <v>1694639701</v>
      </c>
      <c r="B2240" s="894">
        <v>-72437529.340000004</v>
      </c>
      <c r="C2240" s="53" t="str">
        <f t="shared" si="84"/>
        <v/>
      </c>
    </row>
    <row r="2241" spans="1:3">
      <c r="A2241" s="719">
        <v>1694639702</v>
      </c>
      <c r="B2241" s="894">
        <v>-341517523.82999998</v>
      </c>
      <c r="C2241" s="53" t="str">
        <f t="shared" si="84"/>
        <v/>
      </c>
    </row>
    <row r="2242" spans="1:3">
      <c r="A2242" s="719">
        <v>1694639703</v>
      </c>
      <c r="B2242" s="894">
        <v>-682547024.92999995</v>
      </c>
      <c r="C2242" s="53" t="str">
        <f t="shared" si="84"/>
        <v/>
      </c>
    </row>
    <row r="2243" spans="1:3">
      <c r="A2243" s="719">
        <v>1694639752</v>
      </c>
      <c r="B2243" s="894">
        <v>-20026561.5</v>
      </c>
      <c r="C2243" s="53" t="str">
        <f t="shared" si="84"/>
        <v/>
      </c>
    </row>
    <row r="2244" spans="1:3">
      <c r="A2244" s="719">
        <v>1694649001</v>
      </c>
      <c r="B2244" s="894">
        <v>-642121855.22000003</v>
      </c>
      <c r="C2244" s="53" t="str">
        <f t="shared" si="84"/>
        <v/>
      </c>
    </row>
    <row r="2245" spans="1:3">
      <c r="A2245" s="719">
        <v>1694649701</v>
      </c>
      <c r="B2245" s="894">
        <v>-6312040455.5600004</v>
      </c>
      <c r="C2245" s="53" t="str">
        <f t="shared" si="84"/>
        <v/>
      </c>
    </row>
    <row r="2246" spans="1:3">
      <c r="A2246" s="719">
        <v>1694649703</v>
      </c>
      <c r="B2246" s="894">
        <v>-5298899182.0699997</v>
      </c>
      <c r="C2246" s="53" t="str">
        <f t="shared" si="84"/>
        <v/>
      </c>
    </row>
    <row r="2247" spans="1:3">
      <c r="A2247" s="719">
        <v>1694649704</v>
      </c>
      <c r="B2247" s="894">
        <v>-14993294.24</v>
      </c>
      <c r="C2247" s="53" t="str">
        <f t="shared" si="84"/>
        <v/>
      </c>
    </row>
    <row r="2248" spans="1:3">
      <c r="A2248" s="22">
        <v>1694649753</v>
      </c>
      <c r="B2248" s="894">
        <v>0</v>
      </c>
      <c r="C2248" s="53" t="str">
        <f t="shared" si="84"/>
        <v/>
      </c>
    </row>
    <row r="2249" spans="1:3">
      <c r="A2249" s="719">
        <v>1694669001</v>
      </c>
      <c r="B2249" s="894">
        <v>-7600214349.7700005</v>
      </c>
      <c r="C2249" s="53" t="str">
        <f t="shared" si="84"/>
        <v/>
      </c>
    </row>
    <row r="2250" spans="1:3">
      <c r="A2250" s="719">
        <v>1694669701</v>
      </c>
      <c r="B2250" s="894">
        <v>-12519317566.459999</v>
      </c>
      <c r="C2250" s="53" t="str">
        <f t="shared" si="84"/>
        <v/>
      </c>
    </row>
    <row r="2251" spans="1:3">
      <c r="A2251" s="719">
        <v>1694669704</v>
      </c>
      <c r="B2251" s="894">
        <v>-3096113663</v>
      </c>
      <c r="C2251" s="53" t="str">
        <f t="shared" si="84"/>
        <v/>
      </c>
    </row>
    <row r="2252" spans="1:3">
      <c r="A2252" s="719">
        <v>1694669705</v>
      </c>
      <c r="B2252" s="894">
        <v>-6896737690.1800003</v>
      </c>
      <c r="C2252" s="53" t="str">
        <f t="shared" si="84"/>
        <v/>
      </c>
    </row>
    <row r="2253" spans="1:3">
      <c r="A2253" s="719">
        <v>1694669754</v>
      </c>
      <c r="B2253" s="894">
        <v>-345197500</v>
      </c>
      <c r="C2253" s="53" t="str">
        <f t="shared" si="84"/>
        <v/>
      </c>
    </row>
    <row r="2254" spans="1:3">
      <c r="A2254" s="719">
        <v>1694679001</v>
      </c>
      <c r="B2254" s="894">
        <v>-2744493079.6900001</v>
      </c>
      <c r="C2254" s="53" t="str">
        <f t="shared" si="84"/>
        <v/>
      </c>
    </row>
    <row r="2255" spans="1:3">
      <c r="A2255" s="719">
        <v>1694679701</v>
      </c>
      <c r="B2255" s="894">
        <v>-7221695377.1599998</v>
      </c>
      <c r="C2255" s="53" t="str">
        <f t="shared" si="84"/>
        <v/>
      </c>
    </row>
    <row r="2256" spans="1:3">
      <c r="A2256" s="729">
        <v>1694679705</v>
      </c>
      <c r="B2256" s="894">
        <v>-441941797</v>
      </c>
      <c r="C2256" s="53" t="str">
        <f t="shared" si="84"/>
        <v/>
      </c>
    </row>
    <row r="2257" spans="1:3">
      <c r="A2257" s="719">
        <v>1694679706</v>
      </c>
      <c r="B2257" s="894">
        <v>-2045338728.03</v>
      </c>
      <c r="C2257" s="53" t="str">
        <f t="shared" si="84"/>
        <v/>
      </c>
    </row>
    <row r="2258" spans="1:3">
      <c r="A2258" s="719">
        <v>1694679755</v>
      </c>
      <c r="B2258" s="894">
        <v>-217156080</v>
      </c>
      <c r="C2258" s="53" t="str">
        <f t="shared" si="84"/>
        <v/>
      </c>
    </row>
    <row r="2259" spans="1:3">
      <c r="A2259" s="719">
        <v>1694699701</v>
      </c>
      <c r="B2259" s="894">
        <v>-251491690.52000001</v>
      </c>
      <c r="C2259" s="53" t="str">
        <f t="shared" si="84"/>
        <v/>
      </c>
    </row>
    <row r="2260" spans="1:3">
      <c r="A2260" s="719">
        <v>1694709701</v>
      </c>
      <c r="B2260" s="894">
        <v>-61449775.939999998</v>
      </c>
      <c r="C2260" s="53" t="str">
        <f t="shared" si="84"/>
        <v/>
      </c>
    </row>
    <row r="2261" spans="1:3">
      <c r="A2261" s="719">
        <v>1694719701</v>
      </c>
      <c r="B2261" s="894">
        <v>-1366233.36</v>
      </c>
      <c r="C2261" s="53" t="str">
        <f t="shared" si="84"/>
        <v/>
      </c>
    </row>
    <row r="2262" spans="1:3">
      <c r="A2262" s="719">
        <v>1694729701</v>
      </c>
      <c r="B2262" s="894">
        <v>-446745202.48000002</v>
      </c>
      <c r="C2262" s="53" t="str">
        <f t="shared" si="84"/>
        <v/>
      </c>
    </row>
    <row r="2263" spans="1:3">
      <c r="A2263" s="719">
        <v>1694739701</v>
      </c>
      <c r="B2263" s="894">
        <v>-22987916.370000001</v>
      </c>
      <c r="C2263" s="53" t="str">
        <f t="shared" si="84"/>
        <v/>
      </c>
    </row>
    <row r="2264" spans="1:3">
      <c r="A2264" s="719">
        <v>1694769001</v>
      </c>
      <c r="B2264" s="894">
        <v>-26931016.210000001</v>
      </c>
      <c r="C2264" s="53" t="str">
        <f t="shared" si="84"/>
        <v/>
      </c>
    </row>
    <row r="2265" spans="1:3">
      <c r="A2265" s="719">
        <v>1694769701</v>
      </c>
      <c r="B2265" s="894">
        <v>-753535949.60000002</v>
      </c>
      <c r="C2265" s="53" t="str">
        <f t="shared" ref="C2265:C2296" si="85">+IF(COUNTIF(A:A,A2265)=1,"","Error")</f>
        <v/>
      </c>
    </row>
    <row r="2266" spans="1:3">
      <c r="A2266" s="719">
        <v>1694769702</v>
      </c>
      <c r="B2266" s="894">
        <v>-338363586.50999999</v>
      </c>
      <c r="C2266" s="53" t="str">
        <f t="shared" si="85"/>
        <v/>
      </c>
    </row>
    <row r="2267" spans="1:3">
      <c r="A2267" s="719">
        <v>1694789001</v>
      </c>
      <c r="B2267" s="894">
        <v>-39351751.310000002</v>
      </c>
      <c r="C2267" s="53" t="str">
        <f t="shared" si="85"/>
        <v/>
      </c>
    </row>
    <row r="2268" spans="1:3">
      <c r="A2268" s="719">
        <v>1694789701</v>
      </c>
      <c r="B2268" s="894">
        <v>-122005963.7</v>
      </c>
      <c r="C2268" s="53" t="str">
        <f t="shared" si="85"/>
        <v/>
      </c>
    </row>
    <row r="2269" spans="1:3">
      <c r="A2269" s="719">
        <v>1694789702</v>
      </c>
      <c r="B2269" s="894">
        <v>-29954538.039999999</v>
      </c>
      <c r="C2269" s="53" t="str">
        <f t="shared" si="85"/>
        <v/>
      </c>
    </row>
    <row r="2270" spans="1:3">
      <c r="A2270" s="719">
        <v>1694809001</v>
      </c>
      <c r="B2270" s="894">
        <v>-12908039.640000001</v>
      </c>
      <c r="C2270" s="53" t="str">
        <f t="shared" si="85"/>
        <v/>
      </c>
    </row>
    <row r="2271" spans="1:3">
      <c r="A2271" s="719">
        <v>1694809701</v>
      </c>
      <c r="B2271" s="894">
        <v>-176129858.16</v>
      </c>
      <c r="C2271" s="53" t="str">
        <f t="shared" si="85"/>
        <v/>
      </c>
    </row>
    <row r="2272" spans="1:3">
      <c r="A2272" s="719">
        <v>1694809702</v>
      </c>
      <c r="B2272" s="894">
        <v>-35933652.609999999</v>
      </c>
      <c r="C2272" s="53" t="str">
        <f t="shared" si="85"/>
        <v/>
      </c>
    </row>
    <row r="2273" spans="1:3">
      <c r="A2273" s="719">
        <v>1694829001</v>
      </c>
      <c r="B2273" s="894">
        <v>-31611116.379999999</v>
      </c>
      <c r="C2273" s="53" t="str">
        <f t="shared" si="85"/>
        <v/>
      </c>
    </row>
    <row r="2274" spans="1:3">
      <c r="A2274" s="719">
        <v>1694829701</v>
      </c>
      <c r="B2274" s="894">
        <v>-2280541772.5999999</v>
      </c>
      <c r="C2274" s="53" t="str">
        <f t="shared" si="85"/>
        <v/>
      </c>
    </row>
    <row r="2275" spans="1:3">
      <c r="A2275" s="719">
        <v>1694829702</v>
      </c>
      <c r="B2275" s="894">
        <v>-287431511.24000001</v>
      </c>
      <c r="C2275" s="53" t="str">
        <f t="shared" si="85"/>
        <v/>
      </c>
    </row>
    <row r="2276" spans="1:3">
      <c r="A2276" s="719">
        <v>1694849001</v>
      </c>
      <c r="B2276" s="894">
        <v>-3477182.22</v>
      </c>
      <c r="C2276" s="53" t="str">
        <f t="shared" si="85"/>
        <v/>
      </c>
    </row>
    <row r="2277" spans="1:3">
      <c r="A2277" s="719">
        <v>1694849701</v>
      </c>
      <c r="B2277" s="894">
        <v>-410742914.19999999</v>
      </c>
      <c r="C2277" s="53" t="str">
        <f t="shared" si="85"/>
        <v/>
      </c>
    </row>
    <row r="2278" spans="1:3">
      <c r="A2278" s="719">
        <v>1694849702</v>
      </c>
      <c r="B2278" s="894">
        <v>-24310070.41</v>
      </c>
      <c r="C2278" s="53" t="str">
        <f t="shared" si="85"/>
        <v/>
      </c>
    </row>
    <row r="2279" spans="1:3">
      <c r="A2279" s="729">
        <v>1694951000</v>
      </c>
      <c r="B2279" s="894">
        <v>0</v>
      </c>
      <c r="C2279" s="53" t="str">
        <f t="shared" si="85"/>
        <v/>
      </c>
    </row>
    <row r="2280" spans="1:3">
      <c r="A2280" s="719">
        <v>1694959168</v>
      </c>
      <c r="B2280" s="894">
        <v>-3979260</v>
      </c>
      <c r="C2280" s="53" t="str">
        <f t="shared" si="85"/>
        <v/>
      </c>
    </row>
    <row r="2281" spans="1:3">
      <c r="A2281" s="729">
        <v>1696109001</v>
      </c>
      <c r="B2281" s="894">
        <v>-10592640367.610001</v>
      </c>
      <c r="C2281" s="53" t="str">
        <f t="shared" si="85"/>
        <v/>
      </c>
    </row>
    <row r="2282" spans="1:3">
      <c r="A2282" s="719">
        <v>1696309001</v>
      </c>
      <c r="B2282" s="894">
        <v>-40166038.390000001</v>
      </c>
      <c r="C2282" s="53" t="str">
        <f t="shared" si="85"/>
        <v/>
      </c>
    </row>
    <row r="2283" spans="1:3">
      <c r="A2283" s="719">
        <v>1696529001</v>
      </c>
      <c r="B2283" s="894">
        <v>-8294828076.6000004</v>
      </c>
      <c r="C2283" s="53" t="str">
        <f t="shared" si="85"/>
        <v/>
      </c>
    </row>
    <row r="2284" spans="1:3">
      <c r="A2284" s="719">
        <v>1696529033</v>
      </c>
      <c r="B2284" s="894">
        <v>-4213397.97</v>
      </c>
      <c r="C2284" s="53" t="str">
        <f t="shared" si="85"/>
        <v/>
      </c>
    </row>
    <row r="2285" spans="1:3">
      <c r="A2285" s="719">
        <v>1696539001</v>
      </c>
      <c r="B2285" s="894">
        <v>-1864192109.97</v>
      </c>
      <c r="C2285" s="53" t="str">
        <f t="shared" si="85"/>
        <v/>
      </c>
    </row>
    <row r="2286" spans="1:3">
      <c r="A2286" s="719">
        <v>1696539034</v>
      </c>
      <c r="B2286" s="894">
        <v>-23444.02</v>
      </c>
      <c r="C2286" s="53" t="str">
        <f t="shared" si="85"/>
        <v/>
      </c>
    </row>
    <row r="2287" spans="1:3">
      <c r="A2287" s="719">
        <v>1696549001</v>
      </c>
      <c r="B2287" s="894">
        <v>-4163058996.4499998</v>
      </c>
      <c r="C2287" s="53" t="str">
        <f t="shared" si="85"/>
        <v/>
      </c>
    </row>
    <row r="2288" spans="1:3">
      <c r="A2288" s="719">
        <v>1696549035</v>
      </c>
      <c r="B2288" s="894">
        <v>-9413.34</v>
      </c>
      <c r="C2288" s="53" t="str">
        <f t="shared" si="85"/>
        <v/>
      </c>
    </row>
    <row r="2289" spans="1:3">
      <c r="A2289" s="719">
        <v>1696569001</v>
      </c>
      <c r="B2289" s="894">
        <v>-11982299430.639999</v>
      </c>
      <c r="C2289" s="53" t="str">
        <f t="shared" si="85"/>
        <v/>
      </c>
    </row>
    <row r="2290" spans="1:3">
      <c r="A2290" s="719">
        <v>1696569036</v>
      </c>
      <c r="B2290" s="894">
        <v>-84666</v>
      </c>
      <c r="C2290" s="53" t="str">
        <f t="shared" si="85"/>
        <v/>
      </c>
    </row>
    <row r="2291" spans="1:3">
      <c r="A2291" s="719">
        <v>1696579001</v>
      </c>
      <c r="B2291" s="894">
        <v>-10698920503.91</v>
      </c>
      <c r="C2291" s="53" t="str">
        <f t="shared" si="85"/>
        <v/>
      </c>
    </row>
    <row r="2292" spans="1:3">
      <c r="A2292" s="719">
        <v>1696579037</v>
      </c>
      <c r="B2292" s="894">
        <v>-885722</v>
      </c>
      <c r="C2292" s="53" t="str">
        <f t="shared" si="85"/>
        <v/>
      </c>
    </row>
    <row r="2293" spans="1:3">
      <c r="A2293" s="719">
        <v>1696629001</v>
      </c>
      <c r="B2293" s="894">
        <v>-2700315811.6900001</v>
      </c>
      <c r="C2293" s="53" t="str">
        <f t="shared" si="85"/>
        <v/>
      </c>
    </row>
    <row r="2294" spans="1:3">
      <c r="A2294" s="719">
        <v>1696629038</v>
      </c>
      <c r="B2294" s="894">
        <v>-420898.22</v>
      </c>
      <c r="C2294" s="53" t="str">
        <f t="shared" si="85"/>
        <v/>
      </c>
    </row>
    <row r="2295" spans="1:3">
      <c r="A2295" s="719">
        <v>1696629701</v>
      </c>
      <c r="B2295" s="894">
        <v>-119246.3</v>
      </c>
      <c r="C2295" s="53" t="str">
        <f t="shared" si="85"/>
        <v/>
      </c>
    </row>
    <row r="2296" spans="1:3">
      <c r="A2296" s="719">
        <v>1696639001</v>
      </c>
      <c r="B2296" s="894">
        <v>-764224172.26999998</v>
      </c>
      <c r="C2296" s="53" t="str">
        <f t="shared" si="85"/>
        <v/>
      </c>
    </row>
    <row r="2297" spans="1:3">
      <c r="A2297" s="719">
        <v>1696639039</v>
      </c>
      <c r="B2297" s="894">
        <v>-1600.75</v>
      </c>
      <c r="C2297" s="53" t="str">
        <f t="shared" ref="C2297:C2312" si="86">+IF(COUNTIF(A:A,A2297)=1,"","Error")</f>
        <v/>
      </c>
    </row>
    <row r="2298" spans="1:3">
      <c r="A2298" s="719">
        <v>1696639701</v>
      </c>
      <c r="B2298" s="894">
        <v>0</v>
      </c>
      <c r="C2298" s="53" t="str">
        <f t="shared" si="86"/>
        <v/>
      </c>
    </row>
    <row r="2299" spans="1:3">
      <c r="A2299" s="719">
        <v>1696649001</v>
      </c>
      <c r="B2299" s="894">
        <v>-1301165505.6199999</v>
      </c>
      <c r="C2299" s="53" t="str">
        <f t="shared" si="86"/>
        <v/>
      </c>
    </row>
    <row r="2300" spans="1:3">
      <c r="A2300" s="719">
        <v>1696649040</v>
      </c>
      <c r="B2300" s="894">
        <v>-2366.83</v>
      </c>
      <c r="C2300" s="53" t="str">
        <f t="shared" si="86"/>
        <v/>
      </c>
    </row>
    <row r="2301" spans="1:3">
      <c r="A2301" s="729">
        <v>1696649701</v>
      </c>
      <c r="B2301" s="894">
        <v>-523732.37</v>
      </c>
      <c r="C2301" s="53" t="str">
        <f t="shared" si="86"/>
        <v/>
      </c>
    </row>
    <row r="2302" spans="1:3">
      <c r="A2302" s="719">
        <v>1696669001</v>
      </c>
      <c r="B2302" s="894">
        <v>-3028679903.5500002</v>
      </c>
      <c r="C2302" s="53" t="str">
        <f t="shared" si="86"/>
        <v/>
      </c>
    </row>
    <row r="2303" spans="1:3">
      <c r="A2303" s="719">
        <v>1696669041</v>
      </c>
      <c r="B2303" s="894">
        <v>-15595</v>
      </c>
      <c r="C2303" s="53" t="str">
        <f t="shared" si="86"/>
        <v/>
      </c>
    </row>
    <row r="2304" spans="1:3">
      <c r="A2304" s="719">
        <v>1696669701</v>
      </c>
      <c r="B2304" s="894">
        <v>0</v>
      </c>
      <c r="C2304" s="53" t="str">
        <f t="shared" si="86"/>
        <v/>
      </c>
    </row>
    <row r="2305" spans="1:3">
      <c r="A2305" s="719">
        <v>1696679001</v>
      </c>
      <c r="B2305" s="894">
        <v>-5244890491.2399998</v>
      </c>
      <c r="C2305" s="53" t="str">
        <f t="shared" si="86"/>
        <v/>
      </c>
    </row>
    <row r="2306" spans="1:3">
      <c r="A2306" s="719">
        <v>1696679042</v>
      </c>
      <c r="B2306" s="894">
        <v>-118441</v>
      </c>
      <c r="C2306" s="53" t="str">
        <f t="shared" si="86"/>
        <v/>
      </c>
    </row>
    <row r="2307" spans="1:3">
      <c r="A2307" s="719">
        <v>1696679701</v>
      </c>
      <c r="B2307" s="894">
        <v>-12834642</v>
      </c>
      <c r="C2307" s="53" t="str">
        <f t="shared" si="86"/>
        <v/>
      </c>
    </row>
    <row r="2308" spans="1:3">
      <c r="A2308" s="719">
        <v>1696769001</v>
      </c>
      <c r="B2308" s="894">
        <v>-73443394.650000006</v>
      </c>
      <c r="C2308" s="53" t="str">
        <f t="shared" si="86"/>
        <v/>
      </c>
    </row>
    <row r="2309" spans="1:3">
      <c r="A2309" s="719">
        <v>1696769701</v>
      </c>
      <c r="B2309" s="894">
        <v>-28892.240000000002</v>
      </c>
      <c r="C2309" s="53" t="str">
        <f t="shared" si="86"/>
        <v/>
      </c>
    </row>
    <row r="2310" spans="1:3">
      <c r="A2310" s="719">
        <v>1696789001</v>
      </c>
      <c r="B2310" s="894">
        <v>-19536423.129999999</v>
      </c>
      <c r="C2310" s="53" t="str">
        <f t="shared" si="86"/>
        <v/>
      </c>
    </row>
    <row r="2311" spans="1:3">
      <c r="A2311" s="22">
        <v>1696789701</v>
      </c>
      <c r="B2311" s="894">
        <v>-3623.56</v>
      </c>
      <c r="C2311" s="53" t="str">
        <f t="shared" si="86"/>
        <v/>
      </c>
    </row>
    <row r="2312" spans="1:3">
      <c r="A2312" s="719">
        <v>1696809001</v>
      </c>
      <c r="B2312" s="894">
        <v>-24245716.579999998</v>
      </c>
      <c r="C2312" s="53" t="str">
        <f t="shared" si="86"/>
        <v/>
      </c>
    </row>
    <row r="2313" spans="1:3">
      <c r="A2313" s="1042">
        <v>1696809701</v>
      </c>
      <c r="B2313" s="894">
        <v>-5220.0700000000652</v>
      </c>
    </row>
    <row r="2314" spans="1:3">
      <c r="A2314" s="719">
        <v>1696829001</v>
      </c>
      <c r="B2314" s="894">
        <v>-26726807.32</v>
      </c>
      <c r="C2314" s="53" t="str">
        <f t="shared" ref="C2314:C2325" si="87">+IF(COUNTIF(A:A,A2314)=1,"","Error")</f>
        <v/>
      </c>
    </row>
    <row r="2315" spans="1:3">
      <c r="A2315" s="719">
        <v>1696829701</v>
      </c>
      <c r="B2315" s="894">
        <v>-298889.99</v>
      </c>
      <c r="C2315" s="53" t="str">
        <f t="shared" si="87"/>
        <v/>
      </c>
    </row>
    <row r="2316" spans="1:3">
      <c r="A2316" s="719">
        <v>1696849001</v>
      </c>
      <c r="B2316" s="894">
        <v>-22660550.43</v>
      </c>
      <c r="C2316" s="53" t="str">
        <f t="shared" si="87"/>
        <v/>
      </c>
    </row>
    <row r="2317" spans="1:3">
      <c r="A2317" s="719">
        <v>1696849701</v>
      </c>
      <c r="B2317" s="894">
        <v>-0.01</v>
      </c>
      <c r="C2317" s="53" t="str">
        <f t="shared" si="87"/>
        <v/>
      </c>
    </row>
    <row r="2318" spans="1:3">
      <c r="A2318" s="719">
        <v>1697059001</v>
      </c>
      <c r="B2318" s="894">
        <v>-474302429.43000001</v>
      </c>
      <c r="C2318" s="53" t="str">
        <f t="shared" si="87"/>
        <v/>
      </c>
    </row>
    <row r="2319" spans="1:3">
      <c r="A2319" s="719">
        <v>1697059043</v>
      </c>
      <c r="B2319" s="894">
        <v>-2870437.93</v>
      </c>
      <c r="C2319" s="53" t="str">
        <f t="shared" si="87"/>
        <v/>
      </c>
    </row>
    <row r="2320" spans="1:3">
      <c r="A2320" s="719">
        <v>1697109001</v>
      </c>
      <c r="B2320" s="894">
        <v>-244138681.21000001</v>
      </c>
      <c r="C2320" s="53" t="str">
        <f t="shared" si="87"/>
        <v/>
      </c>
    </row>
    <row r="2321" spans="1:3">
      <c r="A2321" s="719">
        <v>1697109044</v>
      </c>
      <c r="B2321" s="894">
        <v>-524608</v>
      </c>
      <c r="C2321" s="53" t="str">
        <f t="shared" si="87"/>
        <v/>
      </c>
    </row>
    <row r="2322" spans="1:3">
      <c r="A2322" s="719">
        <v>1697159001</v>
      </c>
      <c r="B2322" s="894">
        <v>-440459288.87</v>
      </c>
      <c r="C2322" s="53" t="str">
        <f t="shared" si="87"/>
        <v/>
      </c>
    </row>
    <row r="2323" spans="1:3">
      <c r="A2323" s="729">
        <v>1697159045</v>
      </c>
      <c r="B2323" s="894">
        <v>0</v>
      </c>
      <c r="C2323" s="53" t="str">
        <f t="shared" si="87"/>
        <v/>
      </c>
    </row>
    <row r="2324" spans="1:3">
      <c r="A2324" s="719">
        <v>1697209001</v>
      </c>
      <c r="B2324" s="894">
        <v>-361199569.01999998</v>
      </c>
      <c r="C2324" s="53" t="str">
        <f t="shared" si="87"/>
        <v/>
      </c>
    </row>
    <row r="2325" spans="1:3">
      <c r="A2325" s="719">
        <v>1697209045</v>
      </c>
      <c r="B2325" s="894">
        <v>0</v>
      </c>
      <c r="C2325" s="53" t="str">
        <f t="shared" si="87"/>
        <v/>
      </c>
    </row>
    <row r="2326" spans="1:3">
      <c r="A2326" s="719">
        <v>1697259001</v>
      </c>
      <c r="B2326" s="894">
        <v>-993496839.66999996</v>
      </c>
    </row>
    <row r="2327" spans="1:3">
      <c r="A2327" s="22">
        <v>1697259045</v>
      </c>
      <c r="B2327" s="894">
        <v>-177606</v>
      </c>
      <c r="C2327" s="53" t="str">
        <f t="shared" ref="C2327:C2348" si="88">+IF(COUNTIF(A:A,A2327)=1,"","Error")</f>
        <v/>
      </c>
    </row>
    <row r="2328" spans="1:3">
      <c r="A2328" s="719">
        <v>1697309001</v>
      </c>
      <c r="B2328" s="894">
        <v>-10685424.970000001</v>
      </c>
      <c r="C2328" s="53" t="str">
        <f t="shared" si="88"/>
        <v/>
      </c>
    </row>
    <row r="2329" spans="1:3">
      <c r="A2329" s="719">
        <v>1697359001</v>
      </c>
      <c r="B2329" s="894">
        <v>-686548630.40999997</v>
      </c>
      <c r="C2329" s="53" t="str">
        <f t="shared" si="88"/>
        <v/>
      </c>
    </row>
    <row r="2330" spans="1:3">
      <c r="A2330" s="719">
        <v>1697409001</v>
      </c>
      <c r="B2330" s="894">
        <v>-1386243311.0999999</v>
      </c>
      <c r="C2330" s="53" t="str">
        <f t="shared" si="88"/>
        <v/>
      </c>
    </row>
    <row r="2331" spans="1:3">
      <c r="A2331" s="719">
        <v>1697459001</v>
      </c>
      <c r="B2331" s="894">
        <v>-1338757537.1400001</v>
      </c>
      <c r="C2331" s="53" t="str">
        <f t="shared" si="88"/>
        <v/>
      </c>
    </row>
    <row r="2332" spans="1:3">
      <c r="A2332" s="719">
        <v>1697509001</v>
      </c>
      <c r="B2332" s="894">
        <v>-7268871759.0100002</v>
      </c>
      <c r="C2332" s="53" t="str">
        <f t="shared" si="88"/>
        <v/>
      </c>
    </row>
    <row r="2333" spans="1:3">
      <c r="A2333" s="719">
        <v>1698959308</v>
      </c>
      <c r="B2333" s="894">
        <v>-2083654360.1099999</v>
      </c>
      <c r="C2333" s="53" t="str">
        <f t="shared" si="88"/>
        <v/>
      </c>
    </row>
    <row r="2334" spans="1:3">
      <c r="A2334" s="719">
        <v>1698959318</v>
      </c>
      <c r="B2334" s="894">
        <v>-516868104.37</v>
      </c>
      <c r="C2334" s="53" t="str">
        <f t="shared" si="88"/>
        <v/>
      </c>
    </row>
    <row r="2335" spans="1:3">
      <c r="A2335" s="719">
        <v>1698959408</v>
      </c>
      <c r="B2335" s="894">
        <v>-14090963.76</v>
      </c>
      <c r="C2335" s="53" t="str">
        <f t="shared" si="88"/>
        <v/>
      </c>
    </row>
    <row r="2336" spans="1:3">
      <c r="A2336" s="719">
        <v>1698959806</v>
      </c>
      <c r="B2336" s="894">
        <v>-1679773249.5899999</v>
      </c>
      <c r="C2336" s="53" t="str">
        <f t="shared" si="88"/>
        <v/>
      </c>
    </row>
    <row r="2337" spans="1:3">
      <c r="A2337" s="719">
        <v>1698959808</v>
      </c>
      <c r="B2337" s="894">
        <v>-8447794260.7399998</v>
      </c>
      <c r="C2337" s="53" t="str">
        <f t="shared" si="88"/>
        <v/>
      </c>
    </row>
    <row r="2338" spans="1:3">
      <c r="A2338" s="719">
        <v>1698959818</v>
      </c>
      <c r="B2338" s="894">
        <v>-12579952093.91</v>
      </c>
      <c r="C2338" s="53" t="str">
        <f t="shared" si="88"/>
        <v/>
      </c>
    </row>
    <row r="2339" spans="1:3">
      <c r="A2339" s="719">
        <v>1699059001</v>
      </c>
      <c r="B2339" s="894">
        <v>-2422135882.8600001</v>
      </c>
      <c r="C2339" s="53" t="str">
        <f t="shared" si="88"/>
        <v/>
      </c>
    </row>
    <row r="2340" spans="1:3">
      <c r="A2340" s="719">
        <v>1699059002</v>
      </c>
      <c r="B2340" s="894">
        <v>-270647849.45999998</v>
      </c>
      <c r="C2340" s="53" t="str">
        <f t="shared" si="88"/>
        <v/>
      </c>
    </row>
    <row r="2341" spans="1:3">
      <c r="A2341" s="719">
        <v>1699059003</v>
      </c>
      <c r="B2341" s="894">
        <v>-116032015.92</v>
      </c>
      <c r="C2341" s="53" t="str">
        <f t="shared" si="88"/>
        <v/>
      </c>
    </row>
    <row r="2342" spans="1:3">
      <c r="A2342" s="719">
        <v>1699059006</v>
      </c>
      <c r="B2342" s="894">
        <v>-343070689.42000002</v>
      </c>
      <c r="C2342" s="53" t="str">
        <f t="shared" si="88"/>
        <v/>
      </c>
    </row>
    <row r="2343" spans="1:3">
      <c r="A2343" s="719">
        <v>1699059007</v>
      </c>
      <c r="B2343" s="894">
        <v>-33236254.43</v>
      </c>
      <c r="C2343" s="53" t="str">
        <f t="shared" si="88"/>
        <v/>
      </c>
    </row>
    <row r="2344" spans="1:3">
      <c r="A2344" s="719">
        <v>1699059008</v>
      </c>
      <c r="B2344" s="894">
        <v>-17490288.73</v>
      </c>
      <c r="C2344" s="53" t="str">
        <f t="shared" si="88"/>
        <v/>
      </c>
    </row>
    <row r="2345" spans="1:3">
      <c r="A2345" s="719">
        <v>1699059011</v>
      </c>
      <c r="B2345" s="894">
        <v>-762388981.69000006</v>
      </c>
      <c r="C2345" s="53" t="str">
        <f t="shared" si="88"/>
        <v/>
      </c>
    </row>
    <row r="2346" spans="1:3">
      <c r="A2346" s="719">
        <v>1699059012</v>
      </c>
      <c r="B2346" s="894">
        <v>-32277367.210000001</v>
      </c>
      <c r="C2346" s="53" t="str">
        <f t="shared" si="88"/>
        <v/>
      </c>
    </row>
    <row r="2347" spans="1:3">
      <c r="A2347" s="719">
        <v>1699059713</v>
      </c>
      <c r="B2347" s="894">
        <v>-48937.14</v>
      </c>
      <c r="C2347" s="53" t="str">
        <f t="shared" si="88"/>
        <v/>
      </c>
    </row>
    <row r="2348" spans="1:3">
      <c r="A2348" s="22">
        <v>1699059714</v>
      </c>
      <c r="B2348" s="894">
        <v>-2078.9</v>
      </c>
      <c r="C2348" s="53" t="str">
        <f t="shared" si="88"/>
        <v/>
      </c>
    </row>
    <row r="2349" spans="1:3">
      <c r="A2349" s="1042">
        <v>1699059715</v>
      </c>
      <c r="B2349" s="894">
        <v>-2994.25</v>
      </c>
    </row>
    <row r="2350" spans="1:3">
      <c r="A2350" s="719">
        <v>1699059718</v>
      </c>
      <c r="B2350" s="894">
        <v>-104596.43</v>
      </c>
      <c r="C2350" s="53" t="str">
        <f t="shared" ref="C2350:C2381" si="89">+IF(COUNTIF(A:A,A2350)=1,"","Error")</f>
        <v/>
      </c>
    </row>
    <row r="2351" spans="1:3">
      <c r="A2351" s="719">
        <v>1699059719</v>
      </c>
      <c r="B2351" s="894">
        <v>1799046.17</v>
      </c>
      <c r="C2351" s="53" t="str">
        <f t="shared" si="89"/>
        <v/>
      </c>
    </row>
    <row r="2352" spans="1:3">
      <c r="A2352" s="719">
        <v>1699059720</v>
      </c>
      <c r="B2352" s="894">
        <v>-134148.78</v>
      </c>
      <c r="C2352" s="53" t="str">
        <f t="shared" si="89"/>
        <v/>
      </c>
    </row>
    <row r="2353" spans="1:3">
      <c r="A2353" s="719">
        <v>1699151888</v>
      </c>
      <c r="B2353" s="894">
        <v>-33087313.789999999</v>
      </c>
      <c r="C2353" s="53" t="str">
        <f t="shared" si="89"/>
        <v/>
      </c>
    </row>
    <row r="2354" spans="1:3">
      <c r="A2354" s="719">
        <v>1699159001</v>
      </c>
      <c r="B2354" s="894">
        <v>-3501846259.8200002</v>
      </c>
      <c r="C2354" s="53" t="str">
        <f t="shared" si="89"/>
        <v/>
      </c>
    </row>
    <row r="2355" spans="1:3">
      <c r="A2355" s="719">
        <v>1699159002</v>
      </c>
      <c r="B2355" s="894">
        <v>-565811060.77999997</v>
      </c>
      <c r="C2355" s="53" t="str">
        <f t="shared" si="89"/>
        <v/>
      </c>
    </row>
    <row r="2356" spans="1:3">
      <c r="A2356" s="719">
        <v>1699159003</v>
      </c>
      <c r="B2356" s="894">
        <v>-61164240.07</v>
      </c>
      <c r="C2356" s="53" t="str">
        <f t="shared" si="89"/>
        <v/>
      </c>
    </row>
    <row r="2357" spans="1:3">
      <c r="A2357" s="719">
        <v>1699159006</v>
      </c>
      <c r="B2357" s="894">
        <v>-120680678.40000001</v>
      </c>
      <c r="C2357" s="53" t="str">
        <f t="shared" si="89"/>
        <v/>
      </c>
    </row>
    <row r="2358" spans="1:3">
      <c r="A2358" s="719">
        <v>1699159007</v>
      </c>
      <c r="B2358" s="894">
        <v>-23766888.82</v>
      </c>
      <c r="C2358" s="53" t="str">
        <f t="shared" si="89"/>
        <v/>
      </c>
    </row>
    <row r="2359" spans="1:3">
      <c r="A2359" s="719">
        <v>1699159008</v>
      </c>
      <c r="B2359" s="894">
        <v>-2948042.57</v>
      </c>
      <c r="C2359" s="53" t="str">
        <f t="shared" si="89"/>
        <v/>
      </c>
    </row>
    <row r="2360" spans="1:3">
      <c r="A2360" s="719">
        <v>1699159011</v>
      </c>
      <c r="B2360" s="894">
        <v>-110003064.11</v>
      </c>
      <c r="C2360" s="53" t="str">
        <f t="shared" si="89"/>
        <v/>
      </c>
    </row>
    <row r="2361" spans="1:3">
      <c r="A2361" s="719">
        <v>1699159012</v>
      </c>
      <c r="B2361" s="894">
        <v>-26191538.460000001</v>
      </c>
      <c r="C2361" s="53" t="str">
        <f t="shared" si="89"/>
        <v/>
      </c>
    </row>
    <row r="2362" spans="1:3">
      <c r="A2362" s="719">
        <v>1699159704</v>
      </c>
      <c r="B2362" s="894">
        <v>-188830541.52000001</v>
      </c>
      <c r="C2362" s="53" t="str">
        <f t="shared" si="89"/>
        <v/>
      </c>
    </row>
    <row r="2363" spans="1:3">
      <c r="A2363" s="719">
        <v>1699159706</v>
      </c>
      <c r="B2363" s="894">
        <v>-10410739.49</v>
      </c>
      <c r="C2363" s="53" t="str">
        <f t="shared" si="89"/>
        <v/>
      </c>
    </row>
    <row r="2364" spans="1:3">
      <c r="A2364" s="719">
        <v>1699159707</v>
      </c>
      <c r="B2364" s="894">
        <v>-28437.29</v>
      </c>
      <c r="C2364" s="53" t="str">
        <f t="shared" si="89"/>
        <v/>
      </c>
    </row>
    <row r="2365" spans="1:3">
      <c r="A2365" s="719">
        <v>1699159713</v>
      </c>
      <c r="B2365" s="894">
        <v>-506999611.83999997</v>
      </c>
      <c r="C2365" s="53" t="str">
        <f t="shared" si="89"/>
        <v/>
      </c>
    </row>
    <row r="2366" spans="1:3">
      <c r="A2366" s="719">
        <v>1699159714</v>
      </c>
      <c r="B2366" s="894">
        <v>-56643117.700000003</v>
      </c>
      <c r="C2366" s="53" t="str">
        <f t="shared" si="89"/>
        <v/>
      </c>
    </row>
    <row r="2367" spans="1:3">
      <c r="A2367" s="719">
        <v>1699159715</v>
      </c>
      <c r="B2367" s="894">
        <v>-6489345.9299999997</v>
      </c>
      <c r="C2367" s="53" t="str">
        <f t="shared" si="89"/>
        <v/>
      </c>
    </row>
    <row r="2368" spans="1:3">
      <c r="A2368" s="719">
        <v>1699159718</v>
      </c>
      <c r="B2368" s="894">
        <v>-195561299.88999999</v>
      </c>
      <c r="C2368" s="53" t="str">
        <f t="shared" si="89"/>
        <v/>
      </c>
    </row>
    <row r="2369" spans="1:3">
      <c r="A2369" s="719">
        <v>1699159719</v>
      </c>
      <c r="B2369" s="894">
        <v>-30880182.440000001</v>
      </c>
      <c r="C2369" s="53" t="str">
        <f t="shared" si="89"/>
        <v/>
      </c>
    </row>
    <row r="2370" spans="1:3">
      <c r="A2370" s="719">
        <v>1699159720</v>
      </c>
      <c r="B2370" s="894">
        <v>-59417521.159999996</v>
      </c>
      <c r="C2370" s="53" t="str">
        <f t="shared" si="89"/>
        <v/>
      </c>
    </row>
    <row r="2371" spans="1:3">
      <c r="A2371" s="719">
        <v>1699159729</v>
      </c>
      <c r="B2371" s="894">
        <v>-20412634.609999999</v>
      </c>
      <c r="C2371" s="53" t="str">
        <f t="shared" si="89"/>
        <v/>
      </c>
    </row>
    <row r="2372" spans="1:3">
      <c r="A2372" s="719">
        <v>1699159731</v>
      </c>
      <c r="B2372" s="894">
        <v>-4362004.92</v>
      </c>
      <c r="C2372" s="53" t="str">
        <f t="shared" si="89"/>
        <v/>
      </c>
    </row>
    <row r="2373" spans="1:3">
      <c r="A2373" s="719">
        <v>1699159732</v>
      </c>
      <c r="B2373" s="894">
        <v>-5045546.33</v>
      </c>
      <c r="C2373" s="53" t="str">
        <f t="shared" si="89"/>
        <v/>
      </c>
    </row>
    <row r="2374" spans="1:3">
      <c r="A2374" s="719">
        <v>1699209701</v>
      </c>
      <c r="B2374" s="894">
        <v>-145224180.5</v>
      </c>
      <c r="C2374" s="53" t="str">
        <f t="shared" si="89"/>
        <v/>
      </c>
    </row>
    <row r="2375" spans="1:3">
      <c r="A2375" s="719">
        <v>1699209702</v>
      </c>
      <c r="B2375" s="894">
        <v>-32036640.239999998</v>
      </c>
      <c r="C2375" s="53" t="str">
        <f t="shared" si="89"/>
        <v/>
      </c>
    </row>
    <row r="2376" spans="1:3">
      <c r="A2376" s="719">
        <v>1699209703</v>
      </c>
      <c r="B2376" s="894">
        <v>-524829.43999999994</v>
      </c>
      <c r="C2376" s="53" t="str">
        <f t="shared" si="89"/>
        <v/>
      </c>
    </row>
    <row r="2377" spans="1:3">
      <c r="A2377" s="719">
        <v>1701051000</v>
      </c>
      <c r="B2377" s="894">
        <v>1707821971.3722916</v>
      </c>
      <c r="C2377" s="53" t="str">
        <f t="shared" si="89"/>
        <v/>
      </c>
    </row>
    <row r="2378" spans="1:3">
      <c r="A2378" s="719">
        <v>1701051004</v>
      </c>
      <c r="B2378" s="894">
        <v>0</v>
      </c>
      <c r="C2378" s="53" t="str">
        <f t="shared" si="89"/>
        <v/>
      </c>
    </row>
    <row r="2379" spans="1:3">
      <c r="A2379" s="719">
        <v>1701101000</v>
      </c>
      <c r="B2379" s="894">
        <v>0</v>
      </c>
      <c r="C2379" s="53" t="str">
        <f t="shared" si="89"/>
        <v/>
      </c>
    </row>
    <row r="2380" spans="1:3">
      <c r="A2380" s="719">
        <v>1701151000</v>
      </c>
      <c r="B2380" s="894">
        <v>0</v>
      </c>
      <c r="C2380" s="53" t="str">
        <f t="shared" si="89"/>
        <v/>
      </c>
    </row>
    <row r="2381" spans="1:3">
      <c r="A2381" s="719">
        <v>1702051000</v>
      </c>
      <c r="B2381" s="894">
        <v>18062679696.59</v>
      </c>
      <c r="C2381" s="53" t="str">
        <f t="shared" si="89"/>
        <v/>
      </c>
    </row>
    <row r="2382" spans="1:3">
      <c r="A2382" s="729">
        <v>1702051100</v>
      </c>
      <c r="B2382" s="894">
        <v>0</v>
      </c>
      <c r="C2382" s="53" t="str">
        <f t="shared" ref="C2382:C2399" si="90">+IF(COUNTIF(A:A,A2382)=1,"","Error")</f>
        <v/>
      </c>
    </row>
    <row r="2383" spans="1:3">
      <c r="A2383" s="719">
        <v>1702059740</v>
      </c>
      <c r="B2383" s="894">
        <v>28964579</v>
      </c>
      <c r="C2383" s="53" t="str">
        <f t="shared" si="90"/>
        <v/>
      </c>
    </row>
    <row r="2384" spans="1:3">
      <c r="A2384" s="729">
        <v>1702059780</v>
      </c>
      <c r="B2384" s="894">
        <v>0</v>
      </c>
      <c r="C2384" s="53" t="str">
        <f t="shared" si="90"/>
        <v/>
      </c>
    </row>
    <row r="2385" spans="1:3">
      <c r="A2385" s="729">
        <v>1702059781</v>
      </c>
      <c r="B2385" s="894">
        <v>-10023274742.83</v>
      </c>
      <c r="C2385" s="53" t="str">
        <f t="shared" si="90"/>
        <v/>
      </c>
    </row>
    <row r="2386" spans="1:3">
      <c r="A2386" s="22">
        <v>1702101000</v>
      </c>
      <c r="B2386" s="894">
        <v>19026495941.400002</v>
      </c>
      <c r="C2386" s="53" t="str">
        <f t="shared" si="90"/>
        <v/>
      </c>
    </row>
    <row r="2387" spans="1:3">
      <c r="A2387" s="22">
        <v>1702101001</v>
      </c>
      <c r="B2387" s="894">
        <v>688457888</v>
      </c>
      <c r="C2387" s="53" t="str">
        <f t="shared" si="90"/>
        <v/>
      </c>
    </row>
    <row r="2388" spans="1:3">
      <c r="A2388" s="719">
        <v>1702101100</v>
      </c>
      <c r="B2388" s="894">
        <v>0</v>
      </c>
      <c r="C2388" s="53" t="str">
        <f t="shared" si="90"/>
        <v/>
      </c>
    </row>
    <row r="2389" spans="1:3">
      <c r="A2389" s="719">
        <v>1702109740</v>
      </c>
      <c r="B2389" s="894">
        <v>0</v>
      </c>
      <c r="C2389" s="53" t="str">
        <f t="shared" si="90"/>
        <v/>
      </c>
    </row>
    <row r="2390" spans="1:3">
      <c r="A2390" s="719">
        <v>1702109780</v>
      </c>
      <c r="B2390" s="894">
        <v>1777855931</v>
      </c>
      <c r="C2390" s="53" t="str">
        <f t="shared" si="90"/>
        <v/>
      </c>
    </row>
    <row r="2391" spans="1:3">
      <c r="A2391" s="719">
        <v>1702109781</v>
      </c>
      <c r="B2391" s="894">
        <v>-1646975645.23</v>
      </c>
      <c r="C2391" s="53" t="str">
        <f t="shared" si="90"/>
        <v/>
      </c>
    </row>
    <row r="2392" spans="1:3">
      <c r="A2392" s="719">
        <v>1702151000</v>
      </c>
      <c r="B2392" s="894">
        <v>2523000</v>
      </c>
      <c r="C2392" s="53" t="str">
        <f t="shared" si="90"/>
        <v/>
      </c>
    </row>
    <row r="2393" spans="1:3">
      <c r="A2393" s="719">
        <v>1702251000</v>
      </c>
      <c r="B2393" s="894">
        <v>515554000</v>
      </c>
      <c r="C2393" s="53" t="str">
        <f t="shared" si="90"/>
        <v/>
      </c>
    </row>
    <row r="2394" spans="1:3">
      <c r="A2394" s="719">
        <v>1702251100</v>
      </c>
      <c r="B2394" s="894">
        <v>0</v>
      </c>
      <c r="C2394" s="53" t="str">
        <f t="shared" si="90"/>
        <v/>
      </c>
    </row>
    <row r="2395" spans="1:3">
      <c r="A2395" s="719">
        <v>1702259740</v>
      </c>
      <c r="B2395" s="894">
        <v>0</v>
      </c>
      <c r="C2395" s="53" t="str">
        <f t="shared" si="90"/>
        <v/>
      </c>
    </row>
    <row r="2396" spans="1:3">
      <c r="A2396" s="719">
        <v>1702259780</v>
      </c>
      <c r="B2396" s="894">
        <v>27289507497.59</v>
      </c>
      <c r="C2396" s="53" t="str">
        <f t="shared" si="90"/>
        <v/>
      </c>
    </row>
    <row r="2397" spans="1:3">
      <c r="A2397" s="719">
        <v>1702259781</v>
      </c>
      <c r="B2397" s="894">
        <v>-23708080185.080002</v>
      </c>
      <c r="C2397" s="53" t="str">
        <f t="shared" si="90"/>
        <v/>
      </c>
    </row>
    <row r="2398" spans="1:3">
      <c r="A2398" s="719">
        <v>1702301000</v>
      </c>
      <c r="B2398" s="894">
        <v>104409969344.03999</v>
      </c>
      <c r="C2398" s="53" t="str">
        <f t="shared" si="90"/>
        <v/>
      </c>
    </row>
    <row r="2399" spans="1:3">
      <c r="A2399" s="729">
        <v>1702301001</v>
      </c>
      <c r="B2399" s="894">
        <v>0</v>
      </c>
      <c r="C2399" s="53" t="str">
        <f t="shared" si="90"/>
        <v/>
      </c>
    </row>
    <row r="2400" spans="1:3">
      <c r="A2400" s="719">
        <v>1702301100</v>
      </c>
      <c r="B2400" s="894">
        <v>0</v>
      </c>
    </row>
    <row r="2401" spans="1:3">
      <c r="A2401" s="719">
        <v>1702351000</v>
      </c>
      <c r="B2401" s="894">
        <v>24885194140.599998</v>
      </c>
      <c r="C2401" s="53" t="str">
        <f t="shared" ref="C2401:C2432" si="91">+IF(COUNTIF(A:A,A2401)=1,"","Error")</f>
        <v/>
      </c>
    </row>
    <row r="2402" spans="1:3">
      <c r="A2402" s="719">
        <v>1702951000</v>
      </c>
      <c r="B2402" s="894">
        <v>4174746743</v>
      </c>
      <c r="C2402" s="53" t="str">
        <f t="shared" si="91"/>
        <v/>
      </c>
    </row>
    <row r="2403" spans="1:3">
      <c r="A2403" s="729">
        <v>1705959704</v>
      </c>
      <c r="B2403" s="894">
        <v>0</v>
      </c>
      <c r="C2403" s="53" t="str">
        <f t="shared" si="91"/>
        <v/>
      </c>
    </row>
    <row r="2404" spans="1:3">
      <c r="A2404" s="719">
        <v>1775051000</v>
      </c>
      <c r="B2404" s="894">
        <v>0</v>
      </c>
      <c r="C2404" s="53" t="str">
        <f t="shared" si="91"/>
        <v/>
      </c>
    </row>
    <row r="2405" spans="1:3">
      <c r="A2405" s="719">
        <v>1775051001</v>
      </c>
      <c r="B2405" s="894">
        <v>0</v>
      </c>
      <c r="C2405" s="53" t="str">
        <f t="shared" si="91"/>
        <v/>
      </c>
    </row>
    <row r="2406" spans="1:3">
      <c r="A2406" s="719">
        <v>1775051002</v>
      </c>
      <c r="B2406" s="894">
        <v>-26654960728.899963</v>
      </c>
      <c r="C2406" s="53" t="str">
        <f t="shared" si="91"/>
        <v/>
      </c>
    </row>
    <row r="2407" spans="1:3">
      <c r="A2407" s="719">
        <v>1775051005</v>
      </c>
      <c r="B2407" s="894">
        <v>0</v>
      </c>
      <c r="C2407" s="53" t="str">
        <f t="shared" si="91"/>
        <v/>
      </c>
    </row>
    <row r="2408" spans="1:3">
      <c r="A2408" s="719">
        <v>1775051006</v>
      </c>
      <c r="B2408" s="894">
        <v>0</v>
      </c>
      <c r="C2408" s="53" t="str">
        <f t="shared" si="91"/>
        <v/>
      </c>
    </row>
    <row r="2409" spans="1:3">
      <c r="A2409" s="719">
        <v>1775051008</v>
      </c>
      <c r="B2409" s="894">
        <v>0</v>
      </c>
      <c r="C2409" s="53" t="str">
        <f t="shared" si="91"/>
        <v/>
      </c>
    </row>
    <row r="2410" spans="1:3">
      <c r="A2410" s="719">
        <v>1775101002</v>
      </c>
      <c r="B2410" s="894">
        <v>-25074639.800000001</v>
      </c>
      <c r="C2410" s="53" t="str">
        <f t="shared" si="91"/>
        <v/>
      </c>
    </row>
    <row r="2411" spans="1:3">
      <c r="A2411" s="22">
        <v>1775101010</v>
      </c>
      <c r="B2411" s="894">
        <v>-392869036.67000002</v>
      </c>
      <c r="C2411" s="53" t="str">
        <f t="shared" si="91"/>
        <v/>
      </c>
    </row>
    <row r="2412" spans="1:3">
      <c r="A2412" s="719">
        <v>1801021000</v>
      </c>
      <c r="B2412" s="894">
        <v>110634174305.17456</v>
      </c>
      <c r="C2412" s="53" t="str">
        <f t="shared" si="91"/>
        <v/>
      </c>
    </row>
    <row r="2413" spans="1:3">
      <c r="A2413" s="719">
        <v>1801021001</v>
      </c>
      <c r="B2413" s="894">
        <v>0</v>
      </c>
      <c r="C2413" s="53" t="str">
        <f t="shared" si="91"/>
        <v/>
      </c>
    </row>
    <row r="2414" spans="1:3">
      <c r="A2414" s="719">
        <v>1801021003</v>
      </c>
      <c r="B2414" s="894">
        <v>0</v>
      </c>
      <c r="C2414" s="53" t="str">
        <f t="shared" si="91"/>
        <v/>
      </c>
    </row>
    <row r="2415" spans="1:3">
      <c r="A2415" s="719">
        <v>1801021006</v>
      </c>
      <c r="B2415" s="894">
        <v>0</v>
      </c>
      <c r="C2415" s="53" t="str">
        <f t="shared" si="91"/>
        <v/>
      </c>
    </row>
    <row r="2416" spans="1:3">
      <c r="A2416" s="719">
        <v>1801041000</v>
      </c>
      <c r="B2416" s="894">
        <v>736857355466.44275</v>
      </c>
      <c r="C2416" s="53" t="str">
        <f t="shared" si="91"/>
        <v/>
      </c>
    </row>
    <row r="2417" spans="1:3">
      <c r="A2417" s="719">
        <v>1801041001</v>
      </c>
      <c r="B2417" s="894">
        <v>0</v>
      </c>
      <c r="C2417" s="53" t="str">
        <f t="shared" si="91"/>
        <v/>
      </c>
    </row>
    <row r="2418" spans="1:3">
      <c r="A2418" s="719">
        <v>1801041006</v>
      </c>
      <c r="B2418" s="894">
        <v>0</v>
      </c>
      <c r="C2418" s="53" t="str">
        <f t="shared" si="91"/>
        <v/>
      </c>
    </row>
    <row r="2419" spans="1:3">
      <c r="A2419" s="719">
        <v>1801041007</v>
      </c>
      <c r="B2419" s="894">
        <v>0</v>
      </c>
      <c r="C2419" s="53" t="str">
        <f t="shared" si="91"/>
        <v/>
      </c>
    </row>
    <row r="2420" spans="1:3">
      <c r="A2420" s="719">
        <v>1801049744</v>
      </c>
      <c r="B2420" s="894">
        <v>32633681491</v>
      </c>
      <c r="C2420" s="53" t="str">
        <f t="shared" si="91"/>
        <v/>
      </c>
    </row>
    <row r="2421" spans="1:3">
      <c r="A2421" s="719">
        <v>1801101000</v>
      </c>
      <c r="B2421" s="894">
        <v>1013977328.3200001</v>
      </c>
      <c r="C2421" s="53" t="str">
        <f t="shared" si="91"/>
        <v/>
      </c>
    </row>
    <row r="2422" spans="1:3">
      <c r="A2422" s="719">
        <v>1801109744</v>
      </c>
      <c r="B2422" s="894">
        <v>112422590975</v>
      </c>
      <c r="C2422" s="53" t="str">
        <f t="shared" si="91"/>
        <v/>
      </c>
    </row>
    <row r="2423" spans="1:3">
      <c r="A2423" s="719">
        <v>1801121000</v>
      </c>
      <c r="B2423" s="894">
        <v>6311760932.7999983</v>
      </c>
      <c r="C2423" s="53" t="str">
        <f t="shared" si="91"/>
        <v/>
      </c>
    </row>
    <row r="2424" spans="1:3">
      <c r="A2424" s="719">
        <v>1801121006</v>
      </c>
      <c r="B2424" s="894">
        <v>0</v>
      </c>
      <c r="C2424" s="53" t="str">
        <f t="shared" si="91"/>
        <v/>
      </c>
    </row>
    <row r="2425" spans="1:3">
      <c r="A2425" s="719">
        <v>1801129744</v>
      </c>
      <c r="B2425" s="894">
        <v>4603430552.999999</v>
      </c>
      <c r="C2425" s="53" t="str">
        <f t="shared" si="91"/>
        <v/>
      </c>
    </row>
    <row r="2426" spans="1:3">
      <c r="A2426" s="719">
        <v>1801201000</v>
      </c>
      <c r="B2426" s="894">
        <v>216078785002.36115</v>
      </c>
      <c r="C2426" s="53" t="str">
        <f t="shared" si="91"/>
        <v/>
      </c>
    </row>
    <row r="2427" spans="1:3">
      <c r="A2427" s="719">
        <v>1801201001</v>
      </c>
      <c r="B2427" s="894">
        <v>0</v>
      </c>
      <c r="C2427" s="53" t="str">
        <f t="shared" si="91"/>
        <v/>
      </c>
    </row>
    <row r="2428" spans="1:3">
      <c r="A2428" s="719">
        <v>1801201004</v>
      </c>
      <c r="B2428" s="894">
        <v>0</v>
      </c>
      <c r="C2428" s="53" t="str">
        <f t="shared" si="91"/>
        <v/>
      </c>
    </row>
    <row r="2429" spans="1:3">
      <c r="A2429" s="719">
        <v>1801201006</v>
      </c>
      <c r="B2429" s="894">
        <v>0</v>
      </c>
      <c r="C2429" s="53" t="str">
        <f t="shared" si="91"/>
        <v/>
      </c>
    </row>
    <row r="2430" spans="1:3">
      <c r="A2430" s="22">
        <v>1801201888</v>
      </c>
      <c r="B2430" s="894">
        <v>4780516.9000000004</v>
      </c>
      <c r="C2430" s="53" t="str">
        <f t="shared" si="91"/>
        <v/>
      </c>
    </row>
    <row r="2431" spans="1:3">
      <c r="A2431" s="719">
        <v>1801229744</v>
      </c>
      <c r="B2431" s="894">
        <v>51948130747.639999</v>
      </c>
      <c r="C2431" s="53" t="str">
        <f t="shared" si="91"/>
        <v/>
      </c>
    </row>
    <row r="2432" spans="1:3">
      <c r="A2432" s="719">
        <v>1801241000</v>
      </c>
      <c r="B2432" s="894">
        <v>225257290807.06787</v>
      </c>
      <c r="C2432" s="53" t="str">
        <f t="shared" si="91"/>
        <v/>
      </c>
    </row>
    <row r="2433" spans="1:3">
      <c r="A2433" s="719">
        <v>1801241001</v>
      </c>
      <c r="B2433" s="894">
        <v>0</v>
      </c>
      <c r="C2433" s="53" t="str">
        <f t="shared" ref="C2433:C2464" si="92">+IF(COUNTIF(A:A,A2433)=1,"","Error")</f>
        <v/>
      </c>
    </row>
    <row r="2434" spans="1:3">
      <c r="A2434" s="719">
        <v>1801241002</v>
      </c>
      <c r="B2434" s="894">
        <v>0</v>
      </c>
      <c r="C2434" s="53" t="str">
        <f t="shared" si="92"/>
        <v/>
      </c>
    </row>
    <row r="2435" spans="1:3">
      <c r="A2435" s="719">
        <v>1801241005</v>
      </c>
      <c r="B2435" s="894">
        <v>0</v>
      </c>
      <c r="C2435" s="53" t="str">
        <f t="shared" si="92"/>
        <v/>
      </c>
    </row>
    <row r="2436" spans="1:3">
      <c r="A2436" s="719">
        <v>1801241007</v>
      </c>
      <c r="B2436" s="894">
        <v>0</v>
      </c>
      <c r="C2436" s="53" t="str">
        <f t="shared" si="92"/>
        <v/>
      </c>
    </row>
    <row r="2437" spans="1:3">
      <c r="A2437" s="719">
        <v>1801241888</v>
      </c>
      <c r="B2437" s="894">
        <v>18702265.539999999</v>
      </c>
      <c r="C2437" s="53" t="str">
        <f t="shared" si="92"/>
        <v/>
      </c>
    </row>
    <row r="2438" spans="1:3">
      <c r="A2438" s="719">
        <v>1801249744</v>
      </c>
      <c r="B2438" s="894">
        <v>176472159060.00003</v>
      </c>
      <c r="C2438" s="53" t="str">
        <f t="shared" si="92"/>
        <v/>
      </c>
    </row>
    <row r="2439" spans="1:3">
      <c r="A2439" s="719">
        <v>1801621000</v>
      </c>
      <c r="B2439" s="894">
        <v>0</v>
      </c>
      <c r="C2439" s="53" t="str">
        <f t="shared" si="92"/>
        <v/>
      </c>
    </row>
    <row r="2440" spans="1:3">
      <c r="A2440" s="719">
        <v>1801621001</v>
      </c>
      <c r="B2440" s="894">
        <v>0</v>
      </c>
      <c r="C2440" s="53" t="str">
        <f t="shared" si="92"/>
        <v/>
      </c>
    </row>
    <row r="2441" spans="1:3">
      <c r="A2441" s="719">
        <v>1801621002</v>
      </c>
      <c r="B2441" s="894">
        <v>0</v>
      </c>
      <c r="C2441" s="53" t="str">
        <f t="shared" si="92"/>
        <v/>
      </c>
    </row>
    <row r="2442" spans="1:3">
      <c r="A2442" s="719">
        <v>1801621003</v>
      </c>
      <c r="B2442" s="894">
        <v>-2143055511.5100002</v>
      </c>
      <c r="C2442" s="53" t="str">
        <f t="shared" si="92"/>
        <v/>
      </c>
    </row>
    <row r="2443" spans="1:3">
      <c r="A2443" s="719">
        <v>1801621004</v>
      </c>
      <c r="B2443" s="894">
        <v>0</v>
      </c>
      <c r="C2443" s="53" t="str">
        <f t="shared" si="92"/>
        <v/>
      </c>
    </row>
    <row r="2444" spans="1:3">
      <c r="A2444" s="719">
        <v>1801621005</v>
      </c>
      <c r="B2444" s="894">
        <v>-327753998889.47998</v>
      </c>
      <c r="C2444" s="53" t="str">
        <f t="shared" si="92"/>
        <v/>
      </c>
    </row>
    <row r="2445" spans="1:3">
      <c r="A2445" s="719">
        <v>1801621006</v>
      </c>
      <c r="B2445" s="894">
        <v>0</v>
      </c>
      <c r="C2445" s="53" t="str">
        <f t="shared" si="92"/>
        <v/>
      </c>
    </row>
    <row r="2446" spans="1:3">
      <c r="A2446" s="719">
        <v>1801621007</v>
      </c>
      <c r="B2446" s="894">
        <v>0</v>
      </c>
      <c r="C2446" s="53" t="str">
        <f t="shared" si="92"/>
        <v/>
      </c>
    </row>
    <row r="2447" spans="1:3">
      <c r="A2447" s="22">
        <v>1801621010</v>
      </c>
      <c r="B2447" s="894">
        <v>0</v>
      </c>
      <c r="C2447" s="53" t="str">
        <f t="shared" si="92"/>
        <v/>
      </c>
    </row>
    <row r="2448" spans="1:3">
      <c r="A2448" s="719">
        <v>1801621012</v>
      </c>
      <c r="B2448" s="894">
        <v>-130688538020.231</v>
      </c>
      <c r="C2448" s="53" t="str">
        <f t="shared" si="92"/>
        <v/>
      </c>
    </row>
    <row r="2449" spans="1:3">
      <c r="A2449" s="719">
        <v>1801621018</v>
      </c>
      <c r="B2449" s="894">
        <v>-184187231.69</v>
      </c>
      <c r="C2449" s="53" t="str">
        <f t="shared" si="92"/>
        <v/>
      </c>
    </row>
    <row r="2450" spans="1:3">
      <c r="A2450" s="719">
        <v>1801621019</v>
      </c>
      <c r="B2450" s="894">
        <v>0</v>
      </c>
      <c r="C2450" s="53" t="str">
        <f t="shared" si="92"/>
        <v/>
      </c>
    </row>
    <row r="2451" spans="1:3">
      <c r="A2451" s="719">
        <v>1801621020</v>
      </c>
      <c r="B2451" s="894">
        <v>-155675507458.06512</v>
      </c>
      <c r="C2451" s="53" t="str">
        <f t="shared" si="92"/>
        <v/>
      </c>
    </row>
    <row r="2452" spans="1:3">
      <c r="A2452" s="719">
        <v>1801621022</v>
      </c>
      <c r="B2452" s="894">
        <v>0</v>
      </c>
      <c r="C2452" s="53" t="str">
        <f t="shared" si="92"/>
        <v/>
      </c>
    </row>
    <row r="2453" spans="1:3">
      <c r="A2453" s="719">
        <v>1801621025</v>
      </c>
      <c r="B2453" s="894">
        <v>0</v>
      </c>
      <c r="C2453" s="53" t="str">
        <f t="shared" si="92"/>
        <v/>
      </c>
    </row>
    <row r="2454" spans="1:3">
      <c r="A2454" s="719">
        <v>1801621026</v>
      </c>
      <c r="B2454" s="894">
        <v>0</v>
      </c>
      <c r="C2454" s="53" t="str">
        <f t="shared" si="92"/>
        <v/>
      </c>
    </row>
    <row r="2455" spans="1:3">
      <c r="A2455" s="22">
        <v>1801621888</v>
      </c>
      <c r="B2455" s="894">
        <v>-201133.07</v>
      </c>
      <c r="C2455" s="53" t="str">
        <f t="shared" si="92"/>
        <v/>
      </c>
    </row>
    <row r="2456" spans="1:3">
      <c r="A2456" s="719">
        <v>1801621889</v>
      </c>
      <c r="B2456" s="894">
        <v>-15373123.75</v>
      </c>
      <c r="C2456" s="53" t="str">
        <f t="shared" si="92"/>
        <v/>
      </c>
    </row>
    <row r="2457" spans="1:3">
      <c r="A2457" s="719">
        <v>1801629744</v>
      </c>
      <c r="B2457" s="894">
        <v>-68316935717.160004</v>
      </c>
      <c r="C2457" s="53" t="str">
        <f t="shared" si="92"/>
        <v/>
      </c>
    </row>
    <row r="2458" spans="1:3">
      <c r="A2458" s="719">
        <v>1801629745</v>
      </c>
      <c r="B2458" s="894">
        <v>-3774918949.0599999</v>
      </c>
      <c r="C2458" s="53" t="str">
        <f t="shared" si="92"/>
        <v/>
      </c>
    </row>
    <row r="2459" spans="1:3">
      <c r="A2459" s="719">
        <v>1801629746</v>
      </c>
      <c r="B2459" s="894">
        <v>-27588594014.279999</v>
      </c>
      <c r="C2459" s="53" t="str">
        <f t="shared" si="92"/>
        <v/>
      </c>
    </row>
    <row r="2460" spans="1:3">
      <c r="A2460" s="719">
        <v>1801629747</v>
      </c>
      <c r="B2460" s="894">
        <v>-147365422596.35999</v>
      </c>
      <c r="C2460" s="53" t="str">
        <f t="shared" si="92"/>
        <v/>
      </c>
    </row>
    <row r="2461" spans="1:3">
      <c r="A2461" s="719">
        <v>1801629748</v>
      </c>
      <c r="B2461" s="894">
        <v>-6980033239.8599997</v>
      </c>
      <c r="C2461" s="53" t="str">
        <f t="shared" si="92"/>
        <v/>
      </c>
    </row>
    <row r="2462" spans="1:3">
      <c r="A2462" s="719">
        <v>1801641000</v>
      </c>
      <c r="B2462" s="894">
        <v>0</v>
      </c>
      <c r="C2462" s="53" t="str">
        <f t="shared" si="92"/>
        <v/>
      </c>
    </row>
    <row r="2463" spans="1:3">
      <c r="A2463" s="729">
        <v>1801641003</v>
      </c>
      <c r="B2463" s="894">
        <v>0</v>
      </c>
      <c r="C2463" s="53" t="str">
        <f t="shared" si="92"/>
        <v/>
      </c>
    </row>
    <row r="2464" spans="1:3">
      <c r="A2464" s="729">
        <v>1801641004</v>
      </c>
      <c r="B2464" s="894">
        <v>0</v>
      </c>
      <c r="C2464" s="53" t="str">
        <f t="shared" si="92"/>
        <v/>
      </c>
    </row>
    <row r="2465" spans="1:3">
      <c r="A2465" s="729">
        <v>1801641006</v>
      </c>
      <c r="B2465" s="894">
        <v>0</v>
      </c>
      <c r="C2465" s="53" t="str">
        <f t="shared" ref="C2465:C2493" si="93">+IF(COUNTIF(A:A,A2465)=1,"","Error")</f>
        <v/>
      </c>
    </row>
    <row r="2466" spans="1:3">
      <c r="A2466" s="729">
        <v>1801641007</v>
      </c>
      <c r="B2466" s="894">
        <v>0</v>
      </c>
      <c r="C2466" s="53" t="str">
        <f t="shared" si="93"/>
        <v/>
      </c>
    </row>
    <row r="2467" spans="1:3">
      <c r="A2467" s="729">
        <v>1801641009</v>
      </c>
      <c r="B2467" s="894">
        <v>0</v>
      </c>
      <c r="C2467" s="53" t="str">
        <f t="shared" si="93"/>
        <v/>
      </c>
    </row>
    <row r="2468" spans="1:3">
      <c r="A2468" s="729">
        <v>1801641010</v>
      </c>
      <c r="B2468" s="894">
        <v>0</v>
      </c>
      <c r="C2468" s="53" t="str">
        <f t="shared" si="93"/>
        <v/>
      </c>
    </row>
    <row r="2469" spans="1:3">
      <c r="A2469" s="729">
        <v>1801649744</v>
      </c>
      <c r="B2469" s="894">
        <v>0</v>
      </c>
      <c r="C2469" s="53" t="str">
        <f t="shared" si="93"/>
        <v/>
      </c>
    </row>
    <row r="2470" spans="1:3">
      <c r="A2470" s="729">
        <v>1801649745</v>
      </c>
      <c r="B2470" s="894">
        <v>0</v>
      </c>
      <c r="C2470" s="53" t="str">
        <f t="shared" si="93"/>
        <v/>
      </c>
    </row>
    <row r="2471" spans="1:3">
      <c r="A2471" s="729">
        <v>1801649746</v>
      </c>
      <c r="B2471" s="894">
        <v>0</v>
      </c>
      <c r="C2471" s="53" t="str">
        <f t="shared" si="93"/>
        <v/>
      </c>
    </row>
    <row r="2472" spans="1:3">
      <c r="A2472" s="729">
        <v>1801649747</v>
      </c>
      <c r="B2472" s="894">
        <v>0</v>
      </c>
      <c r="C2472" s="53" t="str">
        <f t="shared" si="93"/>
        <v/>
      </c>
    </row>
    <row r="2473" spans="1:3">
      <c r="A2473" s="729">
        <v>1801649748</v>
      </c>
      <c r="B2473" s="894">
        <v>0</v>
      </c>
      <c r="C2473" s="53" t="str">
        <f t="shared" si="93"/>
        <v/>
      </c>
    </row>
    <row r="2474" spans="1:3">
      <c r="A2474" s="719">
        <v>1801951000</v>
      </c>
      <c r="B2474" s="894">
        <v>2706767347</v>
      </c>
      <c r="C2474" s="53" t="str">
        <f t="shared" si="93"/>
        <v/>
      </c>
    </row>
    <row r="2475" spans="1:3">
      <c r="A2475" s="729">
        <v>1801951003</v>
      </c>
      <c r="B2475" s="894">
        <v>0</v>
      </c>
      <c r="C2475" s="53" t="str">
        <f t="shared" si="93"/>
        <v/>
      </c>
    </row>
    <row r="2476" spans="1:3">
      <c r="A2476" s="729">
        <v>1801951006</v>
      </c>
      <c r="B2476" s="894">
        <v>0</v>
      </c>
      <c r="C2476" s="53" t="str">
        <f t="shared" si="93"/>
        <v/>
      </c>
    </row>
    <row r="2477" spans="1:3">
      <c r="A2477" s="729">
        <v>1801951007</v>
      </c>
      <c r="B2477" s="894">
        <v>0</v>
      </c>
      <c r="C2477" s="53" t="str">
        <f t="shared" si="93"/>
        <v/>
      </c>
    </row>
    <row r="2478" spans="1:3">
      <c r="A2478" s="729">
        <v>1801951008</v>
      </c>
      <c r="B2478" s="894">
        <v>0</v>
      </c>
      <c r="C2478" s="53" t="str">
        <f t="shared" si="93"/>
        <v/>
      </c>
    </row>
    <row r="2479" spans="1:3">
      <c r="A2479" s="729">
        <v>1801951014</v>
      </c>
      <c r="B2479" s="894">
        <v>0</v>
      </c>
      <c r="C2479" s="53" t="str">
        <f t="shared" si="93"/>
        <v/>
      </c>
    </row>
    <row r="2480" spans="1:3">
      <c r="A2480" s="729">
        <v>1801951018</v>
      </c>
      <c r="B2480" s="894">
        <v>0</v>
      </c>
      <c r="C2480" s="53" t="str">
        <f t="shared" si="93"/>
        <v/>
      </c>
    </row>
    <row r="2481" spans="1:3">
      <c r="A2481" s="22">
        <v>1816059703</v>
      </c>
      <c r="B2481" s="894">
        <v>0</v>
      </c>
      <c r="C2481" s="53" t="str">
        <f t="shared" si="93"/>
        <v/>
      </c>
    </row>
    <row r="2482" spans="1:3">
      <c r="A2482" s="719">
        <v>1816059740</v>
      </c>
      <c r="B2482" s="894">
        <v>893856029256</v>
      </c>
      <c r="C2482" s="53" t="str">
        <f t="shared" si="93"/>
        <v/>
      </c>
    </row>
    <row r="2483" spans="1:3">
      <c r="A2483" s="719">
        <v>1816109740</v>
      </c>
      <c r="B2483" s="894">
        <v>407299908899</v>
      </c>
      <c r="C2483" s="53" t="str">
        <f t="shared" si="93"/>
        <v/>
      </c>
    </row>
    <row r="2484" spans="1:3">
      <c r="A2484" s="22">
        <v>1816109795</v>
      </c>
      <c r="B2484" s="894">
        <v>1097168307</v>
      </c>
      <c r="C2484" s="53" t="str">
        <f t="shared" si="93"/>
        <v/>
      </c>
    </row>
    <row r="2485" spans="1:3">
      <c r="A2485" s="719">
        <v>1816159740</v>
      </c>
      <c r="B2485" s="894">
        <v>11317355847</v>
      </c>
      <c r="C2485" s="53" t="str">
        <f t="shared" si="93"/>
        <v/>
      </c>
    </row>
    <row r="2486" spans="1:3">
      <c r="A2486" s="22">
        <v>1816259703</v>
      </c>
      <c r="B2486" s="894">
        <v>0</v>
      </c>
      <c r="C2486" s="53" t="str">
        <f t="shared" si="93"/>
        <v/>
      </c>
    </row>
    <row r="2487" spans="1:3">
      <c r="A2487" s="719">
        <v>1816259740</v>
      </c>
      <c r="B2487" s="894">
        <v>567865099558.66003</v>
      </c>
      <c r="C2487" s="53" t="str">
        <f t="shared" si="93"/>
        <v/>
      </c>
    </row>
    <row r="2488" spans="1:3">
      <c r="A2488" s="22">
        <v>1816259795</v>
      </c>
      <c r="B2488" s="894">
        <v>299742168</v>
      </c>
      <c r="C2488" s="53" t="str">
        <f t="shared" si="93"/>
        <v/>
      </c>
    </row>
    <row r="2489" spans="1:3">
      <c r="A2489" s="719">
        <v>1816309703</v>
      </c>
      <c r="B2489" s="894">
        <v>23219159434</v>
      </c>
      <c r="C2489" s="53" t="str">
        <f t="shared" si="93"/>
        <v/>
      </c>
    </row>
    <row r="2490" spans="1:3">
      <c r="A2490" s="719">
        <v>1816309740</v>
      </c>
      <c r="B2490" s="894">
        <v>1601400347308</v>
      </c>
      <c r="C2490" s="53" t="str">
        <f t="shared" si="93"/>
        <v/>
      </c>
    </row>
    <row r="2491" spans="1:3">
      <c r="A2491" s="719">
        <v>1816979704</v>
      </c>
      <c r="B2491" s="894">
        <v>-280277080213.91003</v>
      </c>
      <c r="C2491" s="53" t="str">
        <f t="shared" si="93"/>
        <v/>
      </c>
    </row>
    <row r="2492" spans="1:3">
      <c r="A2492" s="719">
        <v>1816979740</v>
      </c>
      <c r="B2492" s="894">
        <v>0</v>
      </c>
      <c r="C2492" s="53" t="str">
        <f t="shared" si="93"/>
        <v/>
      </c>
    </row>
    <row r="2493" spans="1:3">
      <c r="A2493" s="719">
        <v>1816979741</v>
      </c>
      <c r="B2493" s="894">
        <v>-266510262547.60001</v>
      </c>
      <c r="C2493" s="53" t="str">
        <f t="shared" si="93"/>
        <v/>
      </c>
    </row>
    <row r="2494" spans="1:3">
      <c r="A2494" s="719">
        <v>1816979742</v>
      </c>
      <c r="B2494" s="894">
        <v>-6712066186.6599998</v>
      </c>
    </row>
    <row r="2495" spans="1:3">
      <c r="A2495" s="719">
        <v>1816979743</v>
      </c>
      <c r="B2495" s="894">
        <v>-317134066161.17999</v>
      </c>
    </row>
    <row r="2496" spans="1:3">
      <c r="A2496" s="719">
        <v>1816979745</v>
      </c>
      <c r="B2496" s="894">
        <v>0</v>
      </c>
      <c r="C2496" s="53" t="str">
        <f t="shared" ref="C2496:C2509" si="94">+IF(COUNTIF(A:A,A2496)=1,"","Error")</f>
        <v/>
      </c>
    </row>
    <row r="2497" spans="1:3">
      <c r="A2497" s="22">
        <v>1816979796</v>
      </c>
      <c r="B2497" s="894">
        <v>-341141618076.71997</v>
      </c>
      <c r="C2497" s="53" t="str">
        <f t="shared" si="94"/>
        <v/>
      </c>
    </row>
    <row r="2498" spans="1:3">
      <c r="A2498" s="22">
        <v>1816979798</v>
      </c>
      <c r="B2498" s="894">
        <v>-20626949</v>
      </c>
      <c r="C2498" s="53" t="str">
        <f t="shared" si="94"/>
        <v/>
      </c>
    </row>
    <row r="2499" spans="1:3">
      <c r="A2499" s="719">
        <v>1816989701</v>
      </c>
      <c r="B2499" s="894">
        <v>0</v>
      </c>
      <c r="C2499" s="53" t="str">
        <f t="shared" si="94"/>
        <v/>
      </c>
    </row>
    <row r="2500" spans="1:3">
      <c r="A2500" s="719">
        <v>1816989704</v>
      </c>
      <c r="B2500" s="894">
        <v>0</v>
      </c>
      <c r="C2500" s="53" t="str">
        <f t="shared" si="94"/>
        <v/>
      </c>
    </row>
    <row r="2501" spans="1:3">
      <c r="A2501" s="719">
        <v>1816989705</v>
      </c>
      <c r="B2501" s="894">
        <v>0</v>
      </c>
      <c r="C2501" s="53" t="str">
        <f t="shared" si="94"/>
        <v/>
      </c>
    </row>
    <row r="2502" spans="1:3">
      <c r="A2502" s="719">
        <v>1816989706</v>
      </c>
      <c r="B2502" s="894">
        <v>0</v>
      </c>
      <c r="C2502" s="53" t="str">
        <f t="shared" si="94"/>
        <v/>
      </c>
    </row>
    <row r="2503" spans="1:3">
      <c r="A2503" s="719">
        <v>1816989707</v>
      </c>
      <c r="B2503" s="894">
        <v>0</v>
      </c>
      <c r="C2503" s="53" t="str">
        <f t="shared" si="94"/>
        <v/>
      </c>
    </row>
    <row r="2504" spans="1:3">
      <c r="A2504" s="719">
        <v>1818051000</v>
      </c>
      <c r="B2504" s="894">
        <v>37646497818.769997</v>
      </c>
      <c r="C2504" s="53" t="str">
        <f t="shared" si="94"/>
        <v/>
      </c>
    </row>
    <row r="2505" spans="1:3">
      <c r="A2505" s="719">
        <v>1818051004</v>
      </c>
      <c r="B2505" s="894">
        <v>50574810780.790001</v>
      </c>
      <c r="C2505" s="53" t="str">
        <f t="shared" si="94"/>
        <v/>
      </c>
    </row>
    <row r="2506" spans="1:3">
      <c r="A2506" s="719">
        <v>1818971001</v>
      </c>
      <c r="B2506" s="894">
        <v>-16013452810.9</v>
      </c>
      <c r="C2506" s="53" t="str">
        <f t="shared" si="94"/>
        <v/>
      </c>
    </row>
    <row r="2507" spans="1:3">
      <c r="A2507" s="719">
        <v>1818971003</v>
      </c>
      <c r="B2507" s="894">
        <v>-46590110326.059998</v>
      </c>
      <c r="C2507" s="53" t="str">
        <f t="shared" si="94"/>
        <v/>
      </c>
    </row>
    <row r="2508" spans="1:3">
      <c r="A2508" s="719">
        <v>1818971005</v>
      </c>
      <c r="B2508" s="894">
        <v>16013452811.08</v>
      </c>
      <c r="C2508" s="53" t="str">
        <f t="shared" si="94"/>
        <v/>
      </c>
    </row>
    <row r="2509" spans="1:3">
      <c r="A2509" s="719">
        <v>1823151000</v>
      </c>
      <c r="B2509" s="894">
        <v>2048479065.78</v>
      </c>
      <c r="C2509" s="53" t="str">
        <f t="shared" si="94"/>
        <v/>
      </c>
    </row>
    <row r="2510" spans="1:3">
      <c r="A2510" s="22">
        <v>1904059010</v>
      </c>
      <c r="B2510" s="894">
        <v>0</v>
      </c>
    </row>
    <row r="2511" spans="1:3">
      <c r="A2511" s="22">
        <v>1904059020</v>
      </c>
      <c r="B2511" s="894">
        <v>0</v>
      </c>
    </row>
    <row r="2512" spans="1:3">
      <c r="A2512" s="22">
        <v>1904059030</v>
      </c>
      <c r="B2512" s="894">
        <v>0</v>
      </c>
    </row>
    <row r="2513" spans="1:3">
      <c r="A2513" s="729">
        <v>1904059099</v>
      </c>
      <c r="B2513" s="894">
        <v>0</v>
      </c>
      <c r="C2513" s="53" t="str">
        <f>+IF(COUNTIF(A:A,A2513)=1,"","Error")</f>
        <v/>
      </c>
    </row>
    <row r="2514" spans="1:3">
      <c r="A2514" s="22">
        <v>1904059201</v>
      </c>
      <c r="B2514" s="894">
        <v>0</v>
      </c>
    </row>
    <row r="2515" spans="1:3">
      <c r="A2515" s="22">
        <v>1904059401</v>
      </c>
      <c r="B2515" s="894">
        <v>0</v>
      </c>
    </row>
    <row r="2516" spans="1:3">
      <c r="A2516" s="719">
        <v>1904951000</v>
      </c>
      <c r="B2516" s="894">
        <v>3031191.83</v>
      </c>
      <c r="C2516" s="53" t="str">
        <f>+IF(COUNTIF(A:A,A2516)=1,"","Error")</f>
        <v/>
      </c>
    </row>
    <row r="2517" spans="1:3">
      <c r="A2517" s="719">
        <v>1904951099</v>
      </c>
      <c r="B2517" s="894">
        <v>-3031194.2</v>
      </c>
      <c r="C2517" s="53" t="str">
        <f>+IF(COUNTIF(A:A,A2517)=1,"","Error")</f>
        <v/>
      </c>
    </row>
    <row r="2518" spans="1:3">
      <c r="A2518" s="22">
        <v>1904959001</v>
      </c>
      <c r="B2518" s="894">
        <v>0</v>
      </c>
    </row>
    <row r="2519" spans="1:3">
      <c r="A2519" s="729">
        <v>1904959100</v>
      </c>
      <c r="B2519" s="894">
        <v>0</v>
      </c>
      <c r="C2519" s="53" t="str">
        <f>+IF(COUNTIF(A:A,A2519)=1,"","Error")</f>
        <v/>
      </c>
    </row>
    <row r="2520" spans="1:3">
      <c r="A2520" s="22">
        <v>1904959201</v>
      </c>
      <c r="B2520" s="894">
        <v>0</v>
      </c>
    </row>
    <row r="2521" spans="1:3">
      <c r="A2521" s="729">
        <v>1905001000</v>
      </c>
      <c r="B2521" s="894">
        <v>4907823448.7600002</v>
      </c>
      <c r="C2521" s="53" t="str">
        <f t="shared" ref="C2521:C2552" si="95">+IF(COUNTIF(A:A,A2521)=1,"","Error")</f>
        <v/>
      </c>
    </row>
    <row r="2522" spans="1:3">
      <c r="A2522" s="719">
        <v>1910001000</v>
      </c>
      <c r="B2522" s="894">
        <v>334950817104.09003</v>
      </c>
      <c r="C2522" s="53" t="str">
        <f t="shared" si="95"/>
        <v/>
      </c>
    </row>
    <row r="2523" spans="1:3">
      <c r="A2523" s="719">
        <v>1910001001</v>
      </c>
      <c r="B2523" s="894">
        <v>0</v>
      </c>
      <c r="C2523" s="53" t="str">
        <f t="shared" si="95"/>
        <v/>
      </c>
    </row>
    <row r="2524" spans="1:3">
      <c r="A2524" s="729">
        <v>1910001888</v>
      </c>
      <c r="B2524" s="894">
        <v>0</v>
      </c>
      <c r="C2524" s="53" t="str">
        <f t="shared" si="95"/>
        <v/>
      </c>
    </row>
    <row r="2525" spans="1:3">
      <c r="A2525" s="719">
        <v>1911351000</v>
      </c>
      <c r="B2525" s="894">
        <v>181942794452.27353</v>
      </c>
      <c r="C2525" s="53" t="str">
        <f t="shared" si="95"/>
        <v/>
      </c>
    </row>
    <row r="2526" spans="1:3">
      <c r="A2526" s="719">
        <v>1911351001</v>
      </c>
      <c r="B2526" s="894">
        <v>0</v>
      </c>
      <c r="C2526" s="53" t="str">
        <f t="shared" si="95"/>
        <v/>
      </c>
    </row>
    <row r="2527" spans="1:3">
      <c r="A2527" s="719">
        <v>1911351002</v>
      </c>
      <c r="B2527" s="894">
        <v>0</v>
      </c>
      <c r="C2527" s="53" t="str">
        <f t="shared" si="95"/>
        <v/>
      </c>
    </row>
    <row r="2528" spans="1:3">
      <c r="A2528" s="719">
        <v>1911351007</v>
      </c>
      <c r="B2528" s="894">
        <v>0</v>
      </c>
      <c r="C2528" s="53" t="str">
        <f t="shared" si="95"/>
        <v/>
      </c>
    </row>
    <row r="2529" spans="1:3">
      <c r="A2529" s="719">
        <v>1911351008</v>
      </c>
      <c r="B2529" s="894">
        <v>2848877985.8000002</v>
      </c>
      <c r="C2529" s="53" t="str">
        <f t="shared" si="95"/>
        <v/>
      </c>
    </row>
    <row r="2530" spans="1:3">
      <c r="A2530" s="719">
        <v>1912101002</v>
      </c>
      <c r="B2530" s="894">
        <v>0</v>
      </c>
      <c r="C2530" s="53" t="str">
        <f t="shared" si="95"/>
        <v/>
      </c>
    </row>
    <row r="2531" spans="1:3">
      <c r="A2531" s="719">
        <v>1912109701</v>
      </c>
      <c r="B2531" s="894">
        <v>30000000</v>
      </c>
      <c r="C2531" s="53" t="str">
        <f t="shared" si="95"/>
        <v/>
      </c>
    </row>
    <row r="2532" spans="1:3">
      <c r="A2532" s="719">
        <v>1912109900</v>
      </c>
      <c r="B2532" s="894">
        <v>432715054.40290999</v>
      </c>
      <c r="C2532" s="53" t="str">
        <f t="shared" si="95"/>
        <v/>
      </c>
    </row>
    <row r="2533" spans="1:3">
      <c r="A2533" s="719">
        <v>1912109901</v>
      </c>
      <c r="B2533" s="894">
        <v>0</v>
      </c>
      <c r="C2533" s="53" t="str">
        <f t="shared" si="95"/>
        <v/>
      </c>
    </row>
    <row r="2534" spans="1:3">
      <c r="A2534" s="729">
        <v>1920151000</v>
      </c>
      <c r="B2534" s="894">
        <v>0</v>
      </c>
      <c r="C2534" s="53" t="str">
        <f t="shared" si="95"/>
        <v/>
      </c>
    </row>
    <row r="2535" spans="1:3">
      <c r="A2535" s="729">
        <v>1920151001</v>
      </c>
      <c r="B2535" s="894">
        <v>0</v>
      </c>
      <c r="C2535" s="53" t="str">
        <f t="shared" si="95"/>
        <v/>
      </c>
    </row>
    <row r="2536" spans="1:3">
      <c r="A2536" s="729">
        <v>1920151002</v>
      </c>
      <c r="B2536" s="894">
        <v>0</v>
      </c>
      <c r="C2536" s="53" t="str">
        <f t="shared" si="95"/>
        <v/>
      </c>
    </row>
    <row r="2537" spans="1:3">
      <c r="A2537" s="729">
        <v>1920151003</v>
      </c>
      <c r="B2537" s="894">
        <v>0</v>
      </c>
      <c r="C2537" s="53" t="str">
        <f t="shared" si="95"/>
        <v/>
      </c>
    </row>
    <row r="2538" spans="1:3">
      <c r="A2538" s="719">
        <v>1925051009</v>
      </c>
      <c r="B2538" s="894">
        <v>20172745219.310001</v>
      </c>
      <c r="C2538" s="53" t="str">
        <f t="shared" si="95"/>
        <v/>
      </c>
    </row>
    <row r="2539" spans="1:3">
      <c r="A2539" s="719">
        <v>1925051010</v>
      </c>
      <c r="B2539" s="894">
        <v>-13015553481.15</v>
      </c>
      <c r="C2539" s="53" t="str">
        <f t="shared" si="95"/>
        <v/>
      </c>
    </row>
    <row r="2540" spans="1:3">
      <c r="A2540" s="719">
        <v>1925951000</v>
      </c>
      <c r="B2540" s="894">
        <v>600598423</v>
      </c>
      <c r="C2540" s="53" t="str">
        <f t="shared" si="95"/>
        <v/>
      </c>
    </row>
    <row r="2541" spans="1:3">
      <c r="A2541" s="729">
        <v>1925951005</v>
      </c>
      <c r="B2541" s="894">
        <v>0</v>
      </c>
      <c r="C2541" s="53" t="str">
        <f t="shared" si="95"/>
        <v/>
      </c>
    </row>
    <row r="2542" spans="1:3">
      <c r="A2542" s="719">
        <v>1925951006</v>
      </c>
      <c r="B2542" s="894">
        <v>14533036660</v>
      </c>
      <c r="C2542" s="53" t="str">
        <f t="shared" si="95"/>
        <v/>
      </c>
    </row>
    <row r="2543" spans="1:3">
      <c r="A2543" s="719">
        <v>1925951007</v>
      </c>
      <c r="B2543" s="894">
        <v>29440683074.48</v>
      </c>
      <c r="C2543" s="53" t="str">
        <f t="shared" si="95"/>
        <v/>
      </c>
    </row>
    <row r="2544" spans="1:3">
      <c r="A2544" s="719">
        <v>1925951009</v>
      </c>
      <c r="B2544" s="894">
        <v>4766921260.5200005</v>
      </c>
      <c r="C2544" s="53" t="str">
        <f t="shared" si="95"/>
        <v/>
      </c>
    </row>
    <row r="2545" spans="1:3">
      <c r="A2545" s="719">
        <v>1925951012</v>
      </c>
      <c r="B2545" s="894">
        <v>-9688691106.6700001</v>
      </c>
      <c r="C2545" s="53" t="str">
        <f t="shared" si="95"/>
        <v/>
      </c>
    </row>
    <row r="2546" spans="1:3">
      <c r="A2546" s="729">
        <v>1925951013</v>
      </c>
      <c r="B2546" s="894">
        <v>0</v>
      </c>
      <c r="C2546" s="53" t="str">
        <f t="shared" si="95"/>
        <v/>
      </c>
    </row>
    <row r="2547" spans="1:3">
      <c r="A2547" s="719">
        <v>1925951016</v>
      </c>
      <c r="B2547" s="894">
        <v>-6658768694.7353249</v>
      </c>
      <c r="C2547" s="53" t="str">
        <f t="shared" si="95"/>
        <v/>
      </c>
    </row>
    <row r="2548" spans="1:3">
      <c r="A2548" s="719">
        <v>1925951026</v>
      </c>
      <c r="B2548" s="894">
        <v>77300378005.539993</v>
      </c>
      <c r="C2548" s="53" t="str">
        <f t="shared" si="95"/>
        <v/>
      </c>
    </row>
    <row r="2549" spans="1:3">
      <c r="A2549" s="719">
        <v>1925951027</v>
      </c>
      <c r="B2549" s="894">
        <v>-41360421027.360001</v>
      </c>
      <c r="C2549" s="53" t="str">
        <f t="shared" si="95"/>
        <v/>
      </c>
    </row>
    <row r="2550" spans="1:3">
      <c r="A2550" s="729">
        <v>1925951031</v>
      </c>
      <c r="B2550" s="894">
        <v>0</v>
      </c>
      <c r="C2550" s="53" t="str">
        <f t="shared" si="95"/>
        <v/>
      </c>
    </row>
    <row r="2551" spans="1:3">
      <c r="A2551" s="719">
        <v>1925951032</v>
      </c>
      <c r="B2551" s="894">
        <v>-2290863794.9000001</v>
      </c>
      <c r="C2551" s="53" t="str">
        <f t="shared" si="95"/>
        <v/>
      </c>
    </row>
    <row r="2552" spans="1:3">
      <c r="A2552" s="719">
        <v>1925951100</v>
      </c>
      <c r="B2552" s="894">
        <v>0</v>
      </c>
      <c r="C2552" s="53" t="str">
        <f t="shared" si="95"/>
        <v/>
      </c>
    </row>
    <row r="2553" spans="1:3">
      <c r="A2553" s="719">
        <v>1925951101</v>
      </c>
      <c r="B2553" s="894">
        <v>0</v>
      </c>
      <c r="C2553" s="53" t="str">
        <f t="shared" ref="C2553:C2571" si="96">+IF(COUNTIF(A:A,A2553)=1,"","Error")</f>
        <v/>
      </c>
    </row>
    <row r="2554" spans="1:3">
      <c r="A2554" s="719">
        <v>1925951889</v>
      </c>
      <c r="B2554" s="894">
        <v>1011571200</v>
      </c>
      <c r="C2554" s="53" t="str">
        <f t="shared" si="96"/>
        <v/>
      </c>
    </row>
    <row r="2555" spans="1:3">
      <c r="A2555" s="729">
        <v>1925951998</v>
      </c>
      <c r="B2555" s="894">
        <v>0</v>
      </c>
      <c r="C2555" s="53" t="str">
        <f t="shared" si="96"/>
        <v/>
      </c>
    </row>
    <row r="2556" spans="1:3">
      <c r="A2556" s="719">
        <v>1925957001</v>
      </c>
      <c r="B2556" s="894">
        <v>0</v>
      </c>
      <c r="C2556" s="53" t="str">
        <f t="shared" si="96"/>
        <v/>
      </c>
    </row>
    <row r="2557" spans="1:3">
      <c r="A2557" s="719">
        <v>1925957101</v>
      </c>
      <c r="B2557" s="894">
        <v>0</v>
      </c>
      <c r="C2557" s="53" t="str">
        <f t="shared" si="96"/>
        <v/>
      </c>
    </row>
    <row r="2558" spans="1:3">
      <c r="A2558" s="719">
        <v>1925957102</v>
      </c>
      <c r="B2558" s="894">
        <v>0</v>
      </c>
      <c r="C2558" s="53" t="str">
        <f t="shared" si="96"/>
        <v/>
      </c>
    </row>
    <row r="2559" spans="1:3">
      <c r="A2559" s="729">
        <v>1925959020</v>
      </c>
      <c r="B2559" s="894">
        <v>0</v>
      </c>
      <c r="C2559" s="53" t="str">
        <f t="shared" si="96"/>
        <v/>
      </c>
    </row>
    <row r="2560" spans="1:3">
      <c r="A2560" s="719">
        <v>1925959162</v>
      </c>
      <c r="B2560" s="894">
        <v>222293674.72</v>
      </c>
      <c r="C2560" s="53" t="str">
        <f t="shared" si="96"/>
        <v/>
      </c>
    </row>
    <row r="2561" spans="1:3">
      <c r="A2561" s="719">
        <v>1925959262</v>
      </c>
      <c r="B2561" s="894">
        <v>153723817.22</v>
      </c>
      <c r="C2561" s="53" t="str">
        <f t="shared" si="96"/>
        <v/>
      </c>
    </row>
    <row r="2562" spans="1:3">
      <c r="A2562" s="719">
        <v>1925959601</v>
      </c>
      <c r="B2562" s="894">
        <v>230000000</v>
      </c>
      <c r="C2562" s="53" t="str">
        <f t="shared" si="96"/>
        <v/>
      </c>
    </row>
    <row r="2563" spans="1:3">
      <c r="A2563" s="719">
        <v>1925959701</v>
      </c>
      <c r="B2563" s="894">
        <v>239243550</v>
      </c>
      <c r="C2563" s="53" t="str">
        <f t="shared" si="96"/>
        <v/>
      </c>
    </row>
    <row r="2564" spans="1:3">
      <c r="A2564" s="719">
        <v>1940051000</v>
      </c>
      <c r="B2564" s="894">
        <v>14612212421.02</v>
      </c>
      <c r="C2564" s="53" t="str">
        <f t="shared" si="96"/>
        <v/>
      </c>
    </row>
    <row r="2565" spans="1:3">
      <c r="A2565" s="719">
        <v>1940051001</v>
      </c>
      <c r="B2565" s="894">
        <v>2150121837.5599999</v>
      </c>
      <c r="C2565" s="53" t="str">
        <f t="shared" si="96"/>
        <v/>
      </c>
    </row>
    <row r="2566" spans="1:3">
      <c r="A2566" s="719">
        <v>1940051002</v>
      </c>
      <c r="B2566" s="894">
        <v>-2150121837.5599999</v>
      </c>
      <c r="C2566" s="53" t="str">
        <f t="shared" si="96"/>
        <v/>
      </c>
    </row>
    <row r="2567" spans="1:3">
      <c r="A2567" s="719">
        <v>1960051200</v>
      </c>
      <c r="B2567" s="894">
        <v>118016640000</v>
      </c>
      <c r="C2567" s="53" t="str">
        <f t="shared" si="96"/>
        <v/>
      </c>
    </row>
    <row r="2568" spans="1:3">
      <c r="A2568" s="719">
        <v>1960051204</v>
      </c>
      <c r="B2568" s="894">
        <v>-118016640000</v>
      </c>
      <c r="C2568" s="53" t="str">
        <f t="shared" si="96"/>
        <v/>
      </c>
    </row>
    <row r="2569" spans="1:3">
      <c r="A2569" s="22">
        <v>1960950007</v>
      </c>
      <c r="B2569" s="894">
        <v>0</v>
      </c>
      <c r="C2569" s="53" t="str">
        <f t="shared" si="96"/>
        <v/>
      </c>
    </row>
    <row r="2570" spans="1:3">
      <c r="A2570" s="22">
        <v>1960950008</v>
      </c>
      <c r="B2570" s="894">
        <v>0</v>
      </c>
      <c r="C2570" s="53" t="str">
        <f t="shared" si="96"/>
        <v/>
      </c>
    </row>
    <row r="2571" spans="1:3">
      <c r="A2571" s="729">
        <v>1960950012</v>
      </c>
      <c r="B2571" s="894">
        <v>-8021.99</v>
      </c>
      <c r="C2571" s="53" t="str">
        <f t="shared" si="96"/>
        <v/>
      </c>
    </row>
    <row r="2572" spans="1:3">
      <c r="A2572" s="719">
        <v>1960950016</v>
      </c>
      <c r="B2572" s="894">
        <v>0</v>
      </c>
    </row>
    <row r="2573" spans="1:3">
      <c r="A2573" s="22">
        <v>1960950019</v>
      </c>
      <c r="B2573" s="894">
        <v>0</v>
      </c>
      <c r="C2573" s="53" t="str">
        <f t="shared" ref="C2573:C2592" si="97">+IF(COUNTIF(A:A,A2573)=1,"","Error")</f>
        <v/>
      </c>
    </row>
    <row r="2574" spans="1:3">
      <c r="A2574" s="22">
        <v>1960950050</v>
      </c>
      <c r="B2574" s="894">
        <v>1.41</v>
      </c>
      <c r="C2574" s="53" t="str">
        <f t="shared" si="97"/>
        <v/>
      </c>
    </row>
    <row r="2575" spans="1:3">
      <c r="A2575" s="719">
        <v>1960950058</v>
      </c>
      <c r="B2575" s="894">
        <v>7233244.8600000003</v>
      </c>
      <c r="C2575" s="53" t="str">
        <f t="shared" si="97"/>
        <v/>
      </c>
    </row>
    <row r="2576" spans="1:3">
      <c r="A2576" s="719">
        <v>1960950258</v>
      </c>
      <c r="B2576" s="894">
        <v>2111621.61</v>
      </c>
      <c r="C2576" s="53" t="str">
        <f t="shared" si="97"/>
        <v/>
      </c>
    </row>
    <row r="2577" spans="1:3">
      <c r="A2577" s="719">
        <v>1960951005</v>
      </c>
      <c r="B2577" s="894">
        <v>0</v>
      </c>
      <c r="C2577" s="53" t="str">
        <f t="shared" si="97"/>
        <v/>
      </c>
    </row>
    <row r="2578" spans="1:3">
      <c r="A2578" s="719">
        <v>1960951012</v>
      </c>
      <c r="B2578" s="894">
        <v>258760980</v>
      </c>
      <c r="C2578" s="53" t="str">
        <f t="shared" si="97"/>
        <v/>
      </c>
    </row>
    <row r="2579" spans="1:3">
      <c r="A2579" s="719">
        <v>1960951015</v>
      </c>
      <c r="B2579" s="894">
        <v>3001115321.1700001</v>
      </c>
      <c r="C2579" s="53" t="str">
        <f t="shared" si="97"/>
        <v/>
      </c>
    </row>
    <row r="2580" spans="1:3">
      <c r="A2580" s="719">
        <v>1960951016</v>
      </c>
      <c r="B2580" s="894">
        <v>1003660095.03</v>
      </c>
      <c r="C2580" s="53" t="str">
        <f t="shared" si="97"/>
        <v/>
      </c>
    </row>
    <row r="2581" spans="1:3">
      <c r="A2581" s="719">
        <v>1960951017</v>
      </c>
      <c r="B2581" s="894">
        <v>0</v>
      </c>
      <c r="C2581" s="53" t="str">
        <f t="shared" si="97"/>
        <v/>
      </c>
    </row>
    <row r="2582" spans="1:3">
      <c r="A2582" s="729">
        <v>1960951025</v>
      </c>
      <c r="B2582" s="894">
        <v>0</v>
      </c>
      <c r="C2582" s="53" t="str">
        <f t="shared" si="97"/>
        <v/>
      </c>
    </row>
    <row r="2583" spans="1:3">
      <c r="A2583" s="729">
        <v>1960951026</v>
      </c>
      <c r="B2583" s="894">
        <v>0</v>
      </c>
      <c r="C2583" s="53" t="str">
        <f t="shared" si="97"/>
        <v/>
      </c>
    </row>
    <row r="2584" spans="1:3">
      <c r="A2584" s="719">
        <v>1960951027</v>
      </c>
      <c r="B2584" s="894">
        <v>210222980542.86945</v>
      </c>
      <c r="C2584" s="53" t="str">
        <f t="shared" si="97"/>
        <v/>
      </c>
    </row>
    <row r="2585" spans="1:3">
      <c r="A2585" s="729">
        <v>1960951029</v>
      </c>
      <c r="B2585" s="894">
        <v>0</v>
      </c>
      <c r="C2585" s="53" t="str">
        <f t="shared" si="97"/>
        <v/>
      </c>
    </row>
    <row r="2586" spans="1:3">
      <c r="A2586" s="719">
        <v>1960951030</v>
      </c>
      <c r="B2586" s="894">
        <v>0</v>
      </c>
      <c r="C2586" s="53" t="str">
        <f t="shared" si="97"/>
        <v/>
      </c>
    </row>
    <row r="2587" spans="1:3">
      <c r="A2587" s="22">
        <v>1960951032</v>
      </c>
      <c r="B2587" s="894">
        <v>0</v>
      </c>
      <c r="C2587" s="53" t="str">
        <f t="shared" si="97"/>
        <v/>
      </c>
    </row>
    <row r="2588" spans="1:3">
      <c r="A2588" s="719">
        <v>1960951040</v>
      </c>
      <c r="B2588" s="894">
        <v>0</v>
      </c>
      <c r="C2588" s="53" t="str">
        <f t="shared" si="97"/>
        <v/>
      </c>
    </row>
    <row r="2589" spans="1:3">
      <c r="A2589" s="719">
        <v>1960951041</v>
      </c>
      <c r="B2589" s="894">
        <v>0</v>
      </c>
      <c r="C2589" s="53" t="str">
        <f t="shared" si="97"/>
        <v/>
      </c>
    </row>
    <row r="2590" spans="1:3">
      <c r="A2590" s="719">
        <v>1960951045</v>
      </c>
      <c r="B2590" s="894">
        <v>89587684997.710144</v>
      </c>
      <c r="C2590" s="53" t="str">
        <f t="shared" si="97"/>
        <v/>
      </c>
    </row>
    <row r="2591" spans="1:3">
      <c r="A2591" s="719">
        <v>1960951046</v>
      </c>
      <c r="B2591" s="894">
        <v>1187699369.4977741</v>
      </c>
      <c r="C2591" s="53" t="str">
        <f t="shared" si="97"/>
        <v/>
      </c>
    </row>
    <row r="2592" spans="1:3">
      <c r="A2592" s="719">
        <v>1960951047</v>
      </c>
      <c r="B2592" s="894">
        <v>0</v>
      </c>
      <c r="C2592" s="53" t="str">
        <f t="shared" si="97"/>
        <v/>
      </c>
    </row>
    <row r="2593" spans="1:3">
      <c r="A2593" s="22">
        <v>1960951048</v>
      </c>
      <c r="B2593" s="894">
        <v>0</v>
      </c>
    </row>
    <row r="2594" spans="1:3">
      <c r="A2594" s="719">
        <v>1960951049</v>
      </c>
      <c r="B2594" s="894">
        <v>0</v>
      </c>
    </row>
    <row r="2595" spans="1:3">
      <c r="A2595" s="22">
        <v>1960951052</v>
      </c>
      <c r="B2595" s="894">
        <v>0</v>
      </c>
      <c r="C2595" s="53" t="str">
        <f t="shared" ref="C2595:C2600" si="98">+IF(COUNTIF(A:A,A2595)=1,"","Error")</f>
        <v/>
      </c>
    </row>
    <row r="2596" spans="1:3">
      <c r="A2596" s="719">
        <v>1960951060</v>
      </c>
      <c r="B2596" s="894">
        <v>45012383.5</v>
      </c>
      <c r="C2596" s="53" t="str">
        <f t="shared" si="98"/>
        <v/>
      </c>
    </row>
    <row r="2597" spans="1:3">
      <c r="A2597" s="719">
        <v>1960951099</v>
      </c>
      <c r="B2597" s="894">
        <v>3031194.2</v>
      </c>
      <c r="C2597" s="53" t="str">
        <f t="shared" si="98"/>
        <v/>
      </c>
    </row>
    <row r="2598" spans="1:3">
      <c r="A2598" s="719">
        <v>1960951202</v>
      </c>
      <c r="B2598" s="894">
        <v>665537488.46000004</v>
      </c>
      <c r="C2598" s="53" t="str">
        <f t="shared" si="98"/>
        <v/>
      </c>
    </row>
    <row r="2599" spans="1:3">
      <c r="A2599" s="719">
        <v>1960951600</v>
      </c>
      <c r="B2599" s="894">
        <v>300000</v>
      </c>
      <c r="C2599" s="53" t="str">
        <f t="shared" si="98"/>
        <v/>
      </c>
    </row>
    <row r="2600" spans="1:3">
      <c r="A2600" s="719">
        <v>1960951889</v>
      </c>
      <c r="B2600" s="894">
        <v>2593556.16</v>
      </c>
      <c r="C2600" s="53" t="str">
        <f t="shared" si="98"/>
        <v/>
      </c>
    </row>
    <row r="2601" spans="1:3">
      <c r="A2601" s="22">
        <v>1960953150</v>
      </c>
      <c r="B2601" s="894">
        <v>0</v>
      </c>
    </row>
    <row r="2602" spans="1:3">
      <c r="A2602" s="1039">
        <v>1960953359</v>
      </c>
      <c r="B2602" s="894">
        <v>0</v>
      </c>
      <c r="C2602" s="53" t="str">
        <f>+IF(COUNTIF(A:A,A2602)=1,"","Error")</f>
        <v/>
      </c>
    </row>
    <row r="2603" spans="1:3">
      <c r="A2603" s="22">
        <v>1960957000</v>
      </c>
      <c r="B2603" s="894">
        <v>0</v>
      </c>
    </row>
    <row r="2604" spans="1:3">
      <c r="A2604" s="719">
        <v>1960957001</v>
      </c>
      <c r="B2604" s="894">
        <v>0</v>
      </c>
      <c r="C2604" s="53" t="str">
        <f>+IF(COUNTIF(A:A,A2604)=1,"","Error")</f>
        <v/>
      </c>
    </row>
    <row r="2605" spans="1:3">
      <c r="A2605" s="719">
        <v>1960957002</v>
      </c>
      <c r="B2605" s="894">
        <v>0</v>
      </c>
    </row>
    <row r="2606" spans="1:3">
      <c r="A2606" s="22">
        <v>1960957003</v>
      </c>
      <c r="B2606" s="894">
        <v>0</v>
      </c>
      <c r="C2606" s="53" t="str">
        <f t="shared" ref="C2606:C2612" si="99">+IF(COUNTIF(A:A,A2606)=1,"","Error")</f>
        <v/>
      </c>
    </row>
    <row r="2607" spans="1:3">
      <c r="A2607" s="719">
        <v>1960957004</v>
      </c>
      <c r="B2607" s="894">
        <v>0</v>
      </c>
      <c r="C2607" s="53" t="str">
        <f t="shared" si="99"/>
        <v/>
      </c>
    </row>
    <row r="2608" spans="1:3">
      <c r="A2608" s="719">
        <v>1960957011</v>
      </c>
      <c r="B2608" s="894">
        <v>0</v>
      </c>
      <c r="C2608" s="53" t="str">
        <f t="shared" si="99"/>
        <v/>
      </c>
    </row>
    <row r="2609" spans="1:3">
      <c r="A2609" s="719">
        <v>1960957012</v>
      </c>
      <c r="B2609" s="894">
        <v>0</v>
      </c>
      <c r="C2609" s="53" t="str">
        <f t="shared" si="99"/>
        <v/>
      </c>
    </row>
    <row r="2610" spans="1:3">
      <c r="A2610" s="719">
        <v>1960959004</v>
      </c>
      <c r="B2610" s="894">
        <v>0</v>
      </c>
      <c r="C2610" s="53" t="str">
        <f t="shared" si="99"/>
        <v/>
      </c>
    </row>
    <row r="2611" spans="1:3">
      <c r="A2611" s="729">
        <v>1960959005</v>
      </c>
      <c r="B2611" s="894">
        <v>5370610000</v>
      </c>
      <c r="C2611" s="53" t="str">
        <f t="shared" si="99"/>
        <v/>
      </c>
    </row>
    <row r="2612" spans="1:3">
      <c r="A2612" s="729">
        <v>1960959007</v>
      </c>
      <c r="B2612" s="894">
        <v>8752064000</v>
      </c>
      <c r="C2612" s="53" t="str">
        <f t="shared" si="99"/>
        <v/>
      </c>
    </row>
    <row r="2613" spans="1:3">
      <c r="A2613" s="729">
        <v>1960959008</v>
      </c>
      <c r="B2613" s="894">
        <v>3125044</v>
      </c>
    </row>
    <row r="2614" spans="1:3">
      <c r="A2614" s="1042">
        <v>1960959013</v>
      </c>
      <c r="B2614" s="894">
        <v>0</v>
      </c>
      <c r="C2614" s="53" t="str">
        <f>+IF(COUNTIF(A:A,A2614)=1,"","Error")</f>
        <v/>
      </c>
    </row>
    <row r="2615" spans="1:3">
      <c r="A2615" s="729">
        <v>1960959014</v>
      </c>
      <c r="B2615" s="894">
        <v>-20734631.16</v>
      </c>
      <c r="C2615" s="53" t="str">
        <f>+IF(COUNTIF(A:A,A2615)=1,"","Error")</f>
        <v/>
      </c>
    </row>
    <row r="2616" spans="1:3">
      <c r="A2616" s="719">
        <v>1960959023</v>
      </c>
      <c r="B2616" s="894">
        <v>-414030000</v>
      </c>
      <c r="C2616" s="53" t="str">
        <f>+IF(COUNTIF(A:A,A2616)=1,"","Error")</f>
        <v/>
      </c>
    </row>
    <row r="2617" spans="1:3">
      <c r="A2617" s="729">
        <v>1960959034</v>
      </c>
      <c r="B2617" s="894">
        <v>6702027560.7200003</v>
      </c>
      <c r="C2617" s="53" t="str">
        <f>+IF(COUNTIF(A:A,A2617)=1,"","Error")</f>
        <v/>
      </c>
    </row>
    <row r="2618" spans="1:3">
      <c r="A2618" s="22">
        <v>1960959038</v>
      </c>
      <c r="B2618" s="894">
        <v>0</v>
      </c>
      <c r="C2618" s="53" t="str">
        <f>+IF(COUNTIF(A:A,A2618)=1,"","Error")</f>
        <v/>
      </c>
    </row>
    <row r="2619" spans="1:3">
      <c r="A2619" s="22">
        <v>1960959040</v>
      </c>
      <c r="B2619" s="894">
        <v>0</v>
      </c>
    </row>
    <row r="2620" spans="1:3">
      <c r="A2620" s="729">
        <v>1960959044</v>
      </c>
      <c r="B2620" s="894">
        <v>260395</v>
      </c>
    </row>
    <row r="2621" spans="1:3">
      <c r="A2621" s="1042">
        <v>1960959055</v>
      </c>
      <c r="B2621" s="894">
        <v>-35330868.700000003</v>
      </c>
      <c r="C2621" s="53" t="str">
        <f>+IF(COUNTIF(A:A,A2621)=1,"","Error")</f>
        <v/>
      </c>
    </row>
    <row r="2622" spans="1:3">
      <c r="A2622" s="719">
        <v>1960959058</v>
      </c>
      <c r="B2622" s="894">
        <v>1469310775.5599999</v>
      </c>
    </row>
    <row r="2623" spans="1:3">
      <c r="A2623" s="1042">
        <v>1960959059</v>
      </c>
      <c r="B2623" s="894">
        <v>0</v>
      </c>
      <c r="C2623" s="53" t="str">
        <f>+IF(COUNTIF(A:A,A2623)=1,"","Error")</f>
        <v/>
      </c>
    </row>
    <row r="2624" spans="1:3">
      <c r="A2624" s="719">
        <v>1960959062</v>
      </c>
      <c r="B2624" s="894">
        <v>5000000000</v>
      </c>
    </row>
    <row r="2625" spans="1:3">
      <c r="A2625" s="22">
        <v>1960959063</v>
      </c>
      <c r="B2625" s="894">
        <v>-5856476.7800000003</v>
      </c>
      <c r="C2625" s="53" t="str">
        <f>+IF(COUNTIF(A:A,A2625)=1,"","Error")</f>
        <v/>
      </c>
    </row>
    <row r="2626" spans="1:3">
      <c r="A2626" s="719">
        <v>1960959064</v>
      </c>
      <c r="B2626" s="894">
        <v>967244029.83000004</v>
      </c>
    </row>
    <row r="2627" spans="1:3">
      <c r="A2627" s="22">
        <v>1960959065</v>
      </c>
      <c r="B2627" s="894">
        <v>0</v>
      </c>
      <c r="C2627" s="53" t="str">
        <f>+IF(COUNTIF(A:A,A2627)=1,"","Error")</f>
        <v/>
      </c>
    </row>
    <row r="2628" spans="1:3">
      <c r="A2628" s="719">
        <v>1960959067</v>
      </c>
      <c r="B2628" s="894">
        <v>1055095138.37</v>
      </c>
      <c r="C2628" s="53" t="str">
        <f>+IF(COUNTIF(A:A,A2628)=1,"","Error")</f>
        <v/>
      </c>
    </row>
    <row r="2629" spans="1:3">
      <c r="A2629" s="719">
        <v>1960959068</v>
      </c>
      <c r="B2629" s="894">
        <v>7414286.2400000002</v>
      </c>
    </row>
    <row r="2630" spans="1:3">
      <c r="A2630" s="22">
        <v>1960959069</v>
      </c>
      <c r="B2630" s="894">
        <v>0</v>
      </c>
      <c r="C2630" s="53" t="str">
        <f t="shared" ref="C2630:C2640" si="100">+IF(COUNTIF(A:A,A2630)=1,"","Error")</f>
        <v/>
      </c>
    </row>
    <row r="2631" spans="1:3">
      <c r="A2631" s="22">
        <v>1960959071</v>
      </c>
      <c r="B2631" s="894">
        <v>1659243.06</v>
      </c>
      <c r="C2631" s="53" t="str">
        <f t="shared" si="100"/>
        <v/>
      </c>
    </row>
    <row r="2632" spans="1:3">
      <c r="A2632" s="719">
        <v>1960959075</v>
      </c>
      <c r="B2632" s="894">
        <v>388650</v>
      </c>
      <c r="C2632" s="53" t="str">
        <f t="shared" si="100"/>
        <v/>
      </c>
    </row>
    <row r="2633" spans="1:3">
      <c r="A2633" s="729">
        <v>1960959082</v>
      </c>
      <c r="B2633" s="894">
        <v>358698653.38</v>
      </c>
      <c r="C2633" s="53" t="str">
        <f t="shared" si="100"/>
        <v/>
      </c>
    </row>
    <row r="2634" spans="1:3">
      <c r="A2634" s="719">
        <v>1960959096</v>
      </c>
      <c r="B2634" s="894">
        <v>561656473</v>
      </c>
      <c r="C2634" s="53" t="str">
        <f t="shared" si="100"/>
        <v/>
      </c>
    </row>
    <row r="2635" spans="1:3">
      <c r="A2635" s="719">
        <v>1960959101</v>
      </c>
      <c r="B2635" s="894">
        <v>623864493.16999996</v>
      </c>
      <c r="C2635" s="53" t="str">
        <f t="shared" si="100"/>
        <v/>
      </c>
    </row>
    <row r="2636" spans="1:3">
      <c r="A2636" s="729">
        <v>1960959109</v>
      </c>
      <c r="B2636" s="894">
        <v>287611832</v>
      </c>
      <c r="C2636" s="53" t="str">
        <f t="shared" si="100"/>
        <v/>
      </c>
    </row>
    <row r="2637" spans="1:3">
      <c r="A2637" s="719">
        <v>1960959110</v>
      </c>
      <c r="B2637" s="894">
        <v>84000000</v>
      </c>
      <c r="C2637" s="53" t="str">
        <f t="shared" si="100"/>
        <v/>
      </c>
    </row>
    <row r="2638" spans="1:3">
      <c r="A2638" s="729">
        <v>1960959111</v>
      </c>
      <c r="B2638" s="894">
        <v>-15486257.039999999</v>
      </c>
      <c r="C2638" s="53" t="str">
        <f t="shared" si="100"/>
        <v/>
      </c>
    </row>
    <row r="2639" spans="1:3">
      <c r="A2639" s="719">
        <v>1960959115</v>
      </c>
      <c r="B2639" s="894">
        <v>234840425</v>
      </c>
      <c r="C2639" s="53" t="str">
        <f t="shared" si="100"/>
        <v/>
      </c>
    </row>
    <row r="2640" spans="1:3">
      <c r="A2640" s="729">
        <v>1960959123</v>
      </c>
      <c r="B2640" s="894">
        <v>103708000</v>
      </c>
      <c r="C2640" s="53" t="str">
        <f t="shared" si="100"/>
        <v/>
      </c>
    </row>
    <row r="2641" spans="1:3">
      <c r="A2641" s="729">
        <v>1960959124</v>
      </c>
      <c r="B2641" s="894">
        <v>8663821512.8799992</v>
      </c>
    </row>
    <row r="2642" spans="1:3">
      <c r="A2642" s="1042">
        <v>1960959127</v>
      </c>
      <c r="B2642" s="894">
        <v>0</v>
      </c>
      <c r="C2642" s="53" t="str">
        <f t="shared" ref="C2642:C2648" si="101">+IF(COUNTIF(A:A,A2642)=1,"","Error")</f>
        <v/>
      </c>
    </row>
    <row r="2643" spans="1:3">
      <c r="A2643" s="729">
        <v>1960959128</v>
      </c>
      <c r="B2643" s="894">
        <v>847891959.27999997</v>
      </c>
      <c r="C2643" s="53" t="str">
        <f t="shared" si="101"/>
        <v/>
      </c>
    </row>
    <row r="2644" spans="1:3">
      <c r="A2644" s="729">
        <v>1960959139</v>
      </c>
      <c r="B2644" s="894">
        <v>-29102973</v>
      </c>
      <c r="C2644" s="53" t="str">
        <f t="shared" si="101"/>
        <v/>
      </c>
    </row>
    <row r="2645" spans="1:3">
      <c r="A2645" s="719">
        <v>1960959144</v>
      </c>
      <c r="B2645" s="894">
        <v>976022735</v>
      </c>
      <c r="C2645" s="53" t="str">
        <f t="shared" si="101"/>
        <v/>
      </c>
    </row>
    <row r="2646" spans="1:3">
      <c r="A2646" s="719">
        <v>1960959150</v>
      </c>
      <c r="B2646" s="894">
        <v>639744295</v>
      </c>
      <c r="C2646" s="53" t="str">
        <f t="shared" si="101"/>
        <v/>
      </c>
    </row>
    <row r="2647" spans="1:3">
      <c r="A2647" s="729">
        <v>1960959176</v>
      </c>
      <c r="B2647" s="894">
        <v>1816458874</v>
      </c>
      <c r="C2647" s="53" t="str">
        <f t="shared" si="101"/>
        <v/>
      </c>
    </row>
    <row r="2648" spans="1:3">
      <c r="A2648" s="729">
        <v>1960959177</v>
      </c>
      <c r="B2648" s="894">
        <v>463020000</v>
      </c>
      <c r="C2648" s="53" t="str">
        <f t="shared" si="101"/>
        <v/>
      </c>
    </row>
    <row r="2649" spans="1:3">
      <c r="A2649" s="1042">
        <v>1960959188</v>
      </c>
      <c r="B2649" s="894">
        <v>-341659.89</v>
      </c>
    </row>
    <row r="2650" spans="1:3">
      <c r="A2650" s="729">
        <v>1960959190</v>
      </c>
      <c r="B2650" s="894">
        <v>52501454.909999996</v>
      </c>
    </row>
    <row r="2651" spans="1:3">
      <c r="A2651" s="22">
        <v>1960959202</v>
      </c>
      <c r="B2651" s="894">
        <v>0</v>
      </c>
    </row>
    <row r="2652" spans="1:3">
      <c r="A2652" s="22">
        <v>1960959205</v>
      </c>
      <c r="B2652" s="894">
        <v>0</v>
      </c>
    </row>
    <row r="2653" spans="1:3">
      <c r="A2653" s="22">
        <v>1960959226</v>
      </c>
      <c r="B2653" s="894">
        <v>352840024.64999998</v>
      </c>
      <c r="C2653" s="53" t="str">
        <f t="shared" ref="C2653:C2668" si="102">+IF(COUNTIF(A:A,A2653)=1,"","Error")</f>
        <v/>
      </c>
    </row>
    <row r="2654" spans="1:3">
      <c r="A2654" s="22">
        <v>1960959234</v>
      </c>
      <c r="B2654" s="894">
        <v>5383638.1299999999</v>
      </c>
      <c r="C2654" s="53" t="str">
        <f t="shared" si="102"/>
        <v/>
      </c>
    </row>
    <row r="2655" spans="1:3">
      <c r="A2655" s="729">
        <v>1960959235</v>
      </c>
      <c r="B2655" s="894">
        <v>55980462.619999997</v>
      </c>
      <c r="C2655" s="53" t="str">
        <f t="shared" si="102"/>
        <v/>
      </c>
    </row>
    <row r="2656" spans="1:3">
      <c r="A2656" s="719">
        <v>1960959250</v>
      </c>
      <c r="B2656" s="894">
        <v>0</v>
      </c>
      <c r="C2656" s="53" t="str">
        <f t="shared" si="102"/>
        <v/>
      </c>
    </row>
    <row r="2657" spans="1:3">
      <c r="A2657" s="719">
        <v>1960959258</v>
      </c>
      <c r="B2657" s="894">
        <v>967377332.47000003</v>
      </c>
      <c r="C2657" s="53" t="str">
        <f t="shared" si="102"/>
        <v/>
      </c>
    </row>
    <row r="2658" spans="1:3">
      <c r="A2658" s="729">
        <v>1960959271</v>
      </c>
      <c r="B2658" s="894">
        <v>-1453325045.53</v>
      </c>
      <c r="C2658" s="53" t="str">
        <f t="shared" si="102"/>
        <v/>
      </c>
    </row>
    <row r="2659" spans="1:3">
      <c r="A2659" s="729">
        <v>1960959326</v>
      </c>
      <c r="B2659" s="894">
        <v>319214511.01999998</v>
      </c>
      <c r="C2659" s="53" t="str">
        <f t="shared" si="102"/>
        <v/>
      </c>
    </row>
    <row r="2660" spans="1:3">
      <c r="A2660" s="729">
        <v>1960959327</v>
      </c>
      <c r="B2660" s="894">
        <v>-166465700</v>
      </c>
      <c r="C2660" s="53" t="str">
        <f t="shared" si="102"/>
        <v/>
      </c>
    </row>
    <row r="2661" spans="1:3">
      <c r="A2661" s="729">
        <v>1960959342</v>
      </c>
      <c r="B2661" s="894">
        <v>23578682</v>
      </c>
      <c r="C2661" s="53" t="str">
        <f t="shared" si="102"/>
        <v/>
      </c>
    </row>
    <row r="2662" spans="1:3">
      <c r="A2662" s="729">
        <v>1960959348</v>
      </c>
      <c r="B2662" s="894">
        <v>-337449899.00999999</v>
      </c>
      <c r="C2662" s="53" t="str">
        <f t="shared" si="102"/>
        <v/>
      </c>
    </row>
    <row r="2663" spans="1:3">
      <c r="A2663" s="729">
        <v>1960959349</v>
      </c>
      <c r="B2663" s="894">
        <v>34100765.560000002</v>
      </c>
      <c r="C2663" s="53" t="str">
        <f t="shared" si="102"/>
        <v/>
      </c>
    </row>
    <row r="2664" spans="1:3">
      <c r="A2664" s="729">
        <v>1960959353</v>
      </c>
      <c r="B2664" s="894">
        <v>-246879919</v>
      </c>
      <c r="C2664" s="53" t="str">
        <f t="shared" si="102"/>
        <v/>
      </c>
    </row>
    <row r="2665" spans="1:3">
      <c r="A2665" s="729">
        <v>1960959359</v>
      </c>
      <c r="B2665" s="894">
        <v>2511602410.9299998</v>
      </c>
      <c r="C2665" s="53" t="str">
        <f t="shared" si="102"/>
        <v/>
      </c>
    </row>
    <row r="2666" spans="1:3">
      <c r="A2666" s="729">
        <v>1960959377</v>
      </c>
      <c r="B2666" s="894">
        <v>-4793126.24</v>
      </c>
      <c r="C2666" s="53" t="str">
        <f t="shared" si="102"/>
        <v/>
      </c>
    </row>
    <row r="2667" spans="1:3">
      <c r="A2667" s="22">
        <v>1960959437</v>
      </c>
      <c r="B2667" s="894">
        <v>-486116.16</v>
      </c>
      <c r="C2667" s="53" t="str">
        <f t="shared" si="102"/>
        <v/>
      </c>
    </row>
    <row r="2668" spans="1:3">
      <c r="A2668" s="729">
        <v>1960959506</v>
      </c>
      <c r="B2668" s="894">
        <v>2484746</v>
      </c>
      <c r="C2668" s="53" t="str">
        <f t="shared" si="102"/>
        <v/>
      </c>
    </row>
    <row r="2669" spans="1:3">
      <c r="A2669" s="22">
        <v>1960959599</v>
      </c>
      <c r="B2669" s="894">
        <v>0</v>
      </c>
    </row>
    <row r="2670" spans="1:3">
      <c r="A2670" s="22">
        <v>1960959611</v>
      </c>
      <c r="B2670" s="894">
        <v>0</v>
      </c>
      <c r="C2670" s="53" t="str">
        <f>+IF(COUNTIF(A:A,A2670)=1,"","Error")</f>
        <v/>
      </c>
    </row>
    <row r="2671" spans="1:3">
      <c r="A2671" s="22">
        <v>1960959612</v>
      </c>
      <c r="B2671" s="894">
        <v>39614849</v>
      </c>
    </row>
    <row r="2672" spans="1:3">
      <c r="A2672" s="719">
        <v>1960959614</v>
      </c>
      <c r="B2672" s="894">
        <v>64851920</v>
      </c>
      <c r="C2672" s="53" t="str">
        <f t="shared" ref="C2672:C2679" si="103">+IF(COUNTIF(A:A,A2672)=1,"","Error")</f>
        <v/>
      </c>
    </row>
    <row r="2673" spans="1:3">
      <c r="A2673" s="729">
        <v>1960959615</v>
      </c>
      <c r="B2673" s="894">
        <v>47084000</v>
      </c>
      <c r="C2673" s="53" t="str">
        <f t="shared" si="103"/>
        <v/>
      </c>
    </row>
    <row r="2674" spans="1:3">
      <c r="A2674" s="719">
        <v>1960959619</v>
      </c>
      <c r="B2674" s="894">
        <v>0</v>
      </c>
      <c r="C2674" s="53" t="str">
        <f t="shared" si="103"/>
        <v/>
      </c>
    </row>
    <row r="2675" spans="1:3">
      <c r="A2675" s="719">
        <v>1960959699</v>
      </c>
      <c r="B2675" s="894">
        <v>0</v>
      </c>
      <c r="C2675" s="53" t="str">
        <f t="shared" si="103"/>
        <v/>
      </c>
    </row>
    <row r="2676" spans="1:3">
      <c r="A2676" s="719">
        <v>1960959701</v>
      </c>
      <c r="B2676" s="894">
        <v>1412069890</v>
      </c>
      <c r="C2676" s="53" t="str">
        <f t="shared" si="103"/>
        <v/>
      </c>
    </row>
    <row r="2677" spans="1:3">
      <c r="A2677" s="719">
        <v>1960959702</v>
      </c>
      <c r="B2677" s="894">
        <v>1000000</v>
      </c>
      <c r="C2677" s="53" t="str">
        <f t="shared" si="103"/>
        <v/>
      </c>
    </row>
    <row r="2678" spans="1:3">
      <c r="A2678" s="719">
        <v>1960959750</v>
      </c>
      <c r="B2678" s="894">
        <v>1679328306</v>
      </c>
      <c r="C2678" s="53" t="str">
        <f t="shared" si="103"/>
        <v/>
      </c>
    </row>
    <row r="2679" spans="1:3">
      <c r="A2679" s="719">
        <v>1960959751</v>
      </c>
      <c r="B2679" s="894">
        <v>-710385.17</v>
      </c>
      <c r="C2679" s="53" t="str">
        <f t="shared" si="103"/>
        <v/>
      </c>
    </row>
    <row r="2680" spans="1:3">
      <c r="A2680" s="729">
        <v>1960959760</v>
      </c>
      <c r="B2680" s="894">
        <v>0</v>
      </c>
    </row>
    <row r="2681" spans="1:3">
      <c r="A2681" s="719">
        <v>1960959761</v>
      </c>
      <c r="B2681" s="894">
        <v>3423533189</v>
      </c>
    </row>
    <row r="2682" spans="1:3">
      <c r="A2682" s="719">
        <v>1960959765</v>
      </c>
      <c r="B2682" s="894">
        <v>0</v>
      </c>
      <c r="C2682" s="53" t="str">
        <f>+IF(COUNTIF(A:A,A2682)=1,"","Error")</f>
        <v/>
      </c>
    </row>
    <row r="2683" spans="1:3">
      <c r="A2683" s="719">
        <v>1960959770</v>
      </c>
      <c r="B2683" s="894">
        <v>285538812.35000002</v>
      </c>
    </row>
    <row r="2684" spans="1:3">
      <c r="A2684" s="729">
        <v>1960959880</v>
      </c>
      <c r="B2684" s="894">
        <v>974910455.13</v>
      </c>
    </row>
    <row r="2685" spans="1:3">
      <c r="A2685" s="22">
        <v>1960959904</v>
      </c>
      <c r="B2685" s="894">
        <v>876000</v>
      </c>
    </row>
    <row r="2686" spans="1:3">
      <c r="A2686" s="22">
        <v>1960959912</v>
      </c>
      <c r="B2686" s="894">
        <v>-210130463.56999999</v>
      </c>
    </row>
    <row r="2687" spans="1:3">
      <c r="A2687" s="1042">
        <v>1960959916</v>
      </c>
      <c r="B2687" s="894">
        <v>0</v>
      </c>
    </row>
    <row r="2688" spans="1:3">
      <c r="A2688" s="22">
        <v>1960959925</v>
      </c>
      <c r="B2688" s="894">
        <v>0</v>
      </c>
    </row>
    <row r="2689" spans="1:3">
      <c r="A2689" s="22">
        <v>1960959929</v>
      </c>
      <c r="B2689" s="894">
        <v>14513002</v>
      </c>
    </row>
    <row r="2690" spans="1:3">
      <c r="A2690" s="22">
        <v>1960959950</v>
      </c>
      <c r="B2690" s="894">
        <v>0</v>
      </c>
      <c r="C2690" s="53" t="str">
        <f t="shared" ref="C2690:C2709" si="104">+IF(COUNTIF(A:A,A2690)=1,"","Error")</f>
        <v/>
      </c>
    </row>
    <row r="2691" spans="1:3">
      <c r="A2691" s="22">
        <v>1960959951</v>
      </c>
      <c r="B2691" s="894">
        <v>0</v>
      </c>
      <c r="C2691" s="53" t="str">
        <f t="shared" si="104"/>
        <v/>
      </c>
    </row>
    <row r="2692" spans="1:3">
      <c r="A2692" s="729">
        <v>1960959960</v>
      </c>
      <c r="B2692" s="894">
        <v>0</v>
      </c>
      <c r="C2692" s="53" t="str">
        <f t="shared" si="104"/>
        <v/>
      </c>
    </row>
    <row r="2693" spans="1:3">
      <c r="A2693" s="22">
        <v>1960959976</v>
      </c>
      <c r="B2693" s="894">
        <v>7170045.4000000004</v>
      </c>
      <c r="C2693" s="53" t="str">
        <f t="shared" si="104"/>
        <v/>
      </c>
    </row>
    <row r="2694" spans="1:3">
      <c r="A2694" s="22">
        <v>1960959988</v>
      </c>
      <c r="B2694" s="894">
        <v>0</v>
      </c>
      <c r="C2694" s="53" t="str">
        <f t="shared" si="104"/>
        <v/>
      </c>
    </row>
    <row r="2695" spans="1:3">
      <c r="A2695" s="719">
        <v>1960959990</v>
      </c>
      <c r="B2695" s="894">
        <v>2035100</v>
      </c>
      <c r="C2695" s="53" t="str">
        <f t="shared" si="104"/>
        <v/>
      </c>
    </row>
    <row r="2696" spans="1:3">
      <c r="A2696" s="22">
        <v>1960959997</v>
      </c>
      <c r="B2696" s="894">
        <v>0</v>
      </c>
      <c r="C2696" s="53" t="str">
        <f t="shared" si="104"/>
        <v/>
      </c>
    </row>
    <row r="2697" spans="1:3">
      <c r="A2697" s="22">
        <v>1995000007</v>
      </c>
      <c r="B2697" s="894">
        <v>0</v>
      </c>
      <c r="C2697" s="53" t="str">
        <f t="shared" si="104"/>
        <v/>
      </c>
    </row>
    <row r="2698" spans="1:3">
      <c r="A2698" s="22">
        <v>1995000008</v>
      </c>
      <c r="B2698" s="894">
        <v>0</v>
      </c>
      <c r="C2698" s="53" t="str">
        <f t="shared" si="104"/>
        <v/>
      </c>
    </row>
    <row r="2699" spans="1:3">
      <c r="A2699" s="719">
        <v>1995001000</v>
      </c>
      <c r="B2699" s="894">
        <v>-514072670.88999999</v>
      </c>
      <c r="C2699" s="53" t="str">
        <f t="shared" si="104"/>
        <v/>
      </c>
    </row>
    <row r="2700" spans="1:3">
      <c r="A2700" s="719">
        <v>1995001002</v>
      </c>
      <c r="B2700" s="894">
        <v>0</v>
      </c>
      <c r="C2700" s="53" t="str">
        <f t="shared" si="104"/>
        <v/>
      </c>
    </row>
    <row r="2701" spans="1:3">
      <c r="A2701" s="719">
        <v>1995001003</v>
      </c>
      <c r="B2701" s="894">
        <v>-99596170620.490005</v>
      </c>
      <c r="C2701" s="53" t="str">
        <f t="shared" si="104"/>
        <v/>
      </c>
    </row>
    <row r="2702" spans="1:3">
      <c r="A2702" s="719">
        <v>1995001004</v>
      </c>
      <c r="B2702" s="894">
        <v>0</v>
      </c>
      <c r="C2702" s="53" t="str">
        <f t="shared" si="104"/>
        <v/>
      </c>
    </row>
    <row r="2703" spans="1:3">
      <c r="A2703" s="719">
        <v>1995001006</v>
      </c>
      <c r="B2703" s="894">
        <v>-22122399055.41</v>
      </c>
      <c r="C2703" s="53" t="str">
        <f t="shared" si="104"/>
        <v/>
      </c>
    </row>
    <row r="2704" spans="1:3">
      <c r="A2704" s="719">
        <v>1995001007</v>
      </c>
      <c r="B2704" s="894">
        <v>966976940.17999995</v>
      </c>
      <c r="C2704" s="53" t="str">
        <f t="shared" si="104"/>
        <v/>
      </c>
    </row>
    <row r="2705" spans="1:3">
      <c r="A2705" s="719">
        <v>1995001010</v>
      </c>
      <c r="B2705" s="894">
        <v>346690316.19999999</v>
      </c>
      <c r="C2705" s="53" t="str">
        <f t="shared" si="104"/>
        <v/>
      </c>
    </row>
    <row r="2706" spans="1:3">
      <c r="A2706" s="719">
        <v>1995001011</v>
      </c>
      <c r="B2706" s="894">
        <v>0</v>
      </c>
      <c r="C2706" s="53" t="str">
        <f t="shared" si="104"/>
        <v/>
      </c>
    </row>
    <row r="2707" spans="1:3">
      <c r="A2707" s="719">
        <v>1995001012</v>
      </c>
      <c r="B2707" s="894">
        <v>-45893965842.309998</v>
      </c>
      <c r="C2707" s="53" t="str">
        <f t="shared" si="104"/>
        <v/>
      </c>
    </row>
    <row r="2708" spans="1:3">
      <c r="A2708" s="719">
        <v>1995001013</v>
      </c>
      <c r="B2708" s="894">
        <v>-12513590352.75</v>
      </c>
      <c r="C2708" s="53" t="str">
        <f t="shared" si="104"/>
        <v/>
      </c>
    </row>
    <row r="2709" spans="1:3">
      <c r="A2709" s="22">
        <v>1995001014</v>
      </c>
      <c r="B2709" s="894">
        <v>0</v>
      </c>
      <c r="C2709" s="53" t="str">
        <f t="shared" si="104"/>
        <v/>
      </c>
    </row>
    <row r="2710" spans="1:3">
      <c r="A2710" s="719">
        <v>1995001016</v>
      </c>
      <c r="B2710" s="894">
        <v>0</v>
      </c>
    </row>
    <row r="2711" spans="1:3">
      <c r="A2711" s="719">
        <v>1995009020</v>
      </c>
      <c r="B2711" s="894">
        <v>-167403836.06999999</v>
      </c>
    </row>
    <row r="2712" spans="1:3">
      <c r="A2712" s="719">
        <v>1995009765</v>
      </c>
      <c r="B2712" s="894">
        <v>0</v>
      </c>
      <c r="C2712" s="53" t="str">
        <f>+IF(COUNTIF(A:A,A2712)=1,"","Error")</f>
        <v/>
      </c>
    </row>
    <row r="2713" spans="1:3">
      <c r="A2713" s="719">
        <v>1995101000</v>
      </c>
      <c r="B2713" s="894">
        <v>0</v>
      </c>
      <c r="C2713" s="53" t="str">
        <f>+IF(COUNTIF(A:A,A2713)=1,"","Error")</f>
        <v/>
      </c>
    </row>
    <row r="2714" spans="1:3">
      <c r="A2714" s="719">
        <v>1995801000</v>
      </c>
      <c r="B2714" s="894">
        <v>0</v>
      </c>
    </row>
    <row r="2715" spans="1:3">
      <c r="A2715" s="22">
        <v>2105050023</v>
      </c>
      <c r="B2715" s="894">
        <v>270000</v>
      </c>
      <c r="C2715" s="53" t="str">
        <f>+IF(COUNTIF(A:A,A2715)=1,"","Error")</f>
        <v/>
      </c>
    </row>
    <row r="2716" spans="1:3">
      <c r="A2716" s="719">
        <v>2105059010</v>
      </c>
      <c r="B2716" s="894">
        <v>-8768023722319.3203</v>
      </c>
    </row>
    <row r="2717" spans="1:3">
      <c r="A2717" s="22">
        <v>2105059020</v>
      </c>
      <c r="B2717" s="894">
        <v>28700030</v>
      </c>
    </row>
    <row r="2718" spans="1:3">
      <c r="A2718" s="22">
        <v>2105059040</v>
      </c>
      <c r="B2718" s="894">
        <v>0</v>
      </c>
    </row>
    <row r="2719" spans="1:3">
      <c r="A2719" s="22">
        <v>2105059060</v>
      </c>
      <c r="B2719" s="894">
        <v>120091797.42</v>
      </c>
    </row>
    <row r="2720" spans="1:3">
      <c r="A2720" s="22">
        <v>2105059101</v>
      </c>
      <c r="B2720" s="894">
        <v>-1846189</v>
      </c>
    </row>
    <row r="2721" spans="1:3">
      <c r="A2721" s="1042">
        <v>2105059103</v>
      </c>
      <c r="B2721" s="894">
        <v>9042234</v>
      </c>
      <c r="C2721" s="53" t="str">
        <f>+IF(COUNTIF(A:A,A2721)=1,"","Error")</f>
        <v/>
      </c>
    </row>
    <row r="2722" spans="1:3">
      <c r="A2722" s="22">
        <v>2105059106</v>
      </c>
      <c r="B2722" s="894">
        <v>0</v>
      </c>
    </row>
    <row r="2723" spans="1:3">
      <c r="A2723" s="22">
        <v>2105059107</v>
      </c>
      <c r="B2723" s="894">
        <v>0</v>
      </c>
    </row>
    <row r="2724" spans="1:3">
      <c r="A2724" s="22">
        <v>2105059108</v>
      </c>
      <c r="B2724" s="894">
        <v>-2287986.2999999998</v>
      </c>
      <c r="C2724" s="53" t="str">
        <f>+IF(COUNTIF(A:A,A2724)=1,"","Error")</f>
        <v/>
      </c>
    </row>
    <row r="2725" spans="1:3">
      <c r="A2725" s="22">
        <v>2105059109</v>
      </c>
      <c r="B2725" s="894">
        <v>0</v>
      </c>
    </row>
    <row r="2726" spans="1:3">
      <c r="A2726" s="22">
        <v>2105059110</v>
      </c>
      <c r="B2726" s="894">
        <v>0</v>
      </c>
    </row>
    <row r="2727" spans="1:3">
      <c r="A2727" s="22">
        <v>2105059111</v>
      </c>
      <c r="B2727" s="894">
        <v>0</v>
      </c>
    </row>
    <row r="2728" spans="1:3">
      <c r="A2728" s="22">
        <v>2105059115</v>
      </c>
      <c r="B2728" s="894">
        <v>0</v>
      </c>
    </row>
    <row r="2729" spans="1:3">
      <c r="A2729" s="22">
        <v>2105059126</v>
      </c>
      <c r="B2729" s="894">
        <v>0</v>
      </c>
    </row>
    <row r="2730" spans="1:3">
      <c r="A2730" s="719">
        <v>2105059131</v>
      </c>
      <c r="B2730" s="894">
        <v>58878462.789999999</v>
      </c>
      <c r="C2730" s="53" t="str">
        <f>+IF(COUNTIF(A:A,A2730)=1,"","Error")</f>
        <v/>
      </c>
    </row>
    <row r="2731" spans="1:3">
      <c r="A2731" s="22">
        <v>2105059134</v>
      </c>
      <c r="B2731" s="894">
        <v>714091.97</v>
      </c>
      <c r="C2731" s="53" t="str">
        <f>+IF(COUNTIF(A:A,A2731)=1,"","Error")</f>
        <v/>
      </c>
    </row>
    <row r="2732" spans="1:3">
      <c r="A2732" s="22">
        <v>2105059138</v>
      </c>
      <c r="B2732" s="894">
        <v>0</v>
      </c>
    </row>
    <row r="2733" spans="1:3">
      <c r="A2733" s="22">
        <v>2105059150</v>
      </c>
      <c r="B2733" s="894">
        <v>0</v>
      </c>
    </row>
    <row r="2734" spans="1:3">
      <c r="A2734" s="22">
        <v>2105059160</v>
      </c>
      <c r="B2734" s="894">
        <v>0</v>
      </c>
    </row>
    <row r="2735" spans="1:3">
      <c r="A2735" s="1042">
        <v>2105059340</v>
      </c>
      <c r="B2735" s="894">
        <v>-57341071</v>
      </c>
    </row>
    <row r="2736" spans="1:3">
      <c r="A2736" s="22">
        <v>2105059347</v>
      </c>
      <c r="B2736" s="894">
        <v>0</v>
      </c>
      <c r="C2736" s="53" t="str">
        <f>+IF(COUNTIF(A:A,A2736)=1,"","Error")</f>
        <v/>
      </c>
    </row>
    <row r="2737" spans="1:3">
      <c r="A2737" s="22">
        <v>2105059348</v>
      </c>
      <c r="B2737" s="894">
        <v>64699745.890000001</v>
      </c>
      <c r="C2737" s="53" t="str">
        <f>+IF(COUNTIF(A:A,A2737)=1,"","Error")</f>
        <v/>
      </c>
    </row>
    <row r="2738" spans="1:3">
      <c r="A2738" s="1042">
        <v>2105059349</v>
      </c>
      <c r="B2738" s="894">
        <v>0</v>
      </c>
    </row>
    <row r="2739" spans="1:3">
      <c r="A2739" s="22">
        <v>2105059530</v>
      </c>
      <c r="B2739" s="894">
        <v>0</v>
      </c>
      <c r="C2739" s="53" t="str">
        <f t="shared" ref="C2739:C2770" si="105">+IF(COUNTIF(A:A,A2739)=1,"","Error")</f>
        <v/>
      </c>
    </row>
    <row r="2740" spans="1:3">
      <c r="A2740" s="719">
        <v>2105109010</v>
      </c>
      <c r="B2740" s="894">
        <v>-59076706072.839996</v>
      </c>
      <c r="C2740" s="53" t="str">
        <f t="shared" si="105"/>
        <v/>
      </c>
    </row>
    <row r="2741" spans="1:3">
      <c r="A2741" s="719">
        <v>2105159011</v>
      </c>
      <c r="B2741" s="894">
        <v>-1280012765013.48</v>
      </c>
      <c r="C2741" s="53" t="str">
        <f t="shared" si="105"/>
        <v/>
      </c>
    </row>
    <row r="2742" spans="1:3">
      <c r="A2742" s="719">
        <v>2105309010</v>
      </c>
      <c r="B2742" s="894">
        <v>-51065165174.580002</v>
      </c>
      <c r="C2742" s="53" t="str">
        <f t="shared" si="105"/>
        <v/>
      </c>
    </row>
    <row r="2743" spans="1:3">
      <c r="A2743" s="719">
        <v>2105359011</v>
      </c>
      <c r="B2743" s="894">
        <v>-22314122270.599998</v>
      </c>
      <c r="C2743" s="53" t="str">
        <f t="shared" si="105"/>
        <v/>
      </c>
    </row>
    <row r="2744" spans="1:3">
      <c r="A2744" s="719">
        <v>2105409011</v>
      </c>
      <c r="B2744" s="894">
        <v>-6638430679.9499998</v>
      </c>
      <c r="C2744" s="53" t="str">
        <f t="shared" si="105"/>
        <v/>
      </c>
    </row>
    <row r="2745" spans="1:3">
      <c r="A2745" s="719">
        <v>2107050000</v>
      </c>
      <c r="B2745" s="894">
        <v>-3051839057692.04</v>
      </c>
      <c r="C2745" s="53" t="str">
        <f t="shared" si="105"/>
        <v/>
      </c>
    </row>
    <row r="2746" spans="1:3">
      <c r="A2746" s="719">
        <v>2107050001</v>
      </c>
      <c r="B2746" s="894">
        <v>-30184537169</v>
      </c>
      <c r="C2746" s="53" t="str">
        <f t="shared" si="105"/>
        <v/>
      </c>
    </row>
    <row r="2747" spans="1:3">
      <c r="A2747" s="719">
        <v>2107050014</v>
      </c>
      <c r="B2747" s="894">
        <v>-153693065.19999999</v>
      </c>
      <c r="C2747" s="53" t="str">
        <f t="shared" si="105"/>
        <v/>
      </c>
    </row>
    <row r="2748" spans="1:3">
      <c r="A2748" s="719">
        <v>2107050020</v>
      </c>
      <c r="B2748" s="894">
        <v>-19238829166.810001</v>
      </c>
      <c r="C2748" s="53" t="str">
        <f t="shared" si="105"/>
        <v/>
      </c>
    </row>
    <row r="2749" spans="1:3">
      <c r="A2749" s="719">
        <v>2107050051</v>
      </c>
      <c r="B2749" s="894">
        <v>-10980942147.719999</v>
      </c>
      <c r="C2749" s="53" t="str">
        <f t="shared" si="105"/>
        <v/>
      </c>
    </row>
    <row r="2750" spans="1:3">
      <c r="A2750" s="719">
        <v>2107050055</v>
      </c>
      <c r="B2750" s="894">
        <v>-1607243465027</v>
      </c>
      <c r="C2750" s="53" t="str">
        <f t="shared" si="105"/>
        <v/>
      </c>
    </row>
    <row r="2751" spans="1:3">
      <c r="A2751" s="22">
        <v>2107051204</v>
      </c>
      <c r="B2751" s="894">
        <v>0</v>
      </c>
      <c r="C2751" s="53" t="str">
        <f t="shared" si="105"/>
        <v/>
      </c>
    </row>
    <row r="2752" spans="1:3">
      <c r="A2752" s="719">
        <v>2107051888</v>
      </c>
      <c r="B2752" s="894">
        <v>-90913065184.990005</v>
      </c>
      <c r="C2752" s="53" t="str">
        <f t="shared" si="105"/>
        <v/>
      </c>
    </row>
    <row r="2753" spans="1:3">
      <c r="A2753" s="729">
        <v>2107059010</v>
      </c>
      <c r="B2753" s="894">
        <v>0</v>
      </c>
      <c r="C2753" s="53" t="str">
        <f t="shared" si="105"/>
        <v/>
      </c>
    </row>
    <row r="2754" spans="1:3">
      <c r="A2754" s="719">
        <v>2107059824</v>
      </c>
      <c r="B2754" s="894">
        <v>-34935799.409999996</v>
      </c>
      <c r="C2754" s="53" t="str">
        <f t="shared" si="105"/>
        <v/>
      </c>
    </row>
    <row r="2755" spans="1:3">
      <c r="A2755" s="719">
        <v>2107100000</v>
      </c>
      <c r="B2755" s="894">
        <v>-3574803548782.8398</v>
      </c>
      <c r="C2755" s="53" t="str">
        <f t="shared" si="105"/>
        <v/>
      </c>
    </row>
    <row r="2756" spans="1:3">
      <c r="A2756" s="719">
        <v>2107100002</v>
      </c>
      <c r="B2756" s="894">
        <v>-34857207123</v>
      </c>
      <c r="C2756" s="53" t="str">
        <f t="shared" si="105"/>
        <v/>
      </c>
    </row>
    <row r="2757" spans="1:3">
      <c r="A2757" s="719">
        <v>2107100011</v>
      </c>
      <c r="B2757" s="894">
        <v>-44489022604.169998</v>
      </c>
      <c r="C2757" s="53" t="str">
        <f t="shared" si="105"/>
        <v/>
      </c>
    </row>
    <row r="2758" spans="1:3">
      <c r="A2758" s="719">
        <v>2107100015</v>
      </c>
      <c r="B2758" s="894">
        <v>-344706958.58999997</v>
      </c>
      <c r="C2758" s="53" t="str">
        <f t="shared" si="105"/>
        <v/>
      </c>
    </row>
    <row r="2759" spans="1:3">
      <c r="A2759" s="719">
        <v>2107100050</v>
      </c>
      <c r="B2759" s="894">
        <v>-1975434100041</v>
      </c>
      <c r="C2759" s="53" t="str">
        <f t="shared" si="105"/>
        <v/>
      </c>
    </row>
    <row r="2760" spans="1:3">
      <c r="A2760" s="719">
        <v>2107100052</v>
      </c>
      <c r="B2760" s="894">
        <v>-24473396251.349998</v>
      </c>
      <c r="C2760" s="53" t="str">
        <f t="shared" si="105"/>
        <v/>
      </c>
    </row>
    <row r="2761" spans="1:3">
      <c r="A2761" s="729">
        <v>2107101204</v>
      </c>
      <c r="B2761" s="894">
        <v>0</v>
      </c>
      <c r="C2761" s="53" t="str">
        <f t="shared" si="105"/>
        <v/>
      </c>
    </row>
    <row r="2762" spans="1:3">
      <c r="A2762" s="719">
        <v>2107101888</v>
      </c>
      <c r="B2762" s="894">
        <v>-323227676404.08002</v>
      </c>
      <c r="C2762" s="53" t="str">
        <f t="shared" si="105"/>
        <v/>
      </c>
    </row>
    <row r="2763" spans="1:3">
      <c r="A2763" s="729">
        <v>2107109010</v>
      </c>
      <c r="B2763" s="894">
        <v>0</v>
      </c>
      <c r="C2763" s="53" t="str">
        <f t="shared" si="105"/>
        <v/>
      </c>
    </row>
    <row r="2764" spans="1:3">
      <c r="A2764" s="719">
        <v>2107150000</v>
      </c>
      <c r="B2764" s="894">
        <v>-1550522112376.5801</v>
      </c>
      <c r="C2764" s="53" t="str">
        <f t="shared" si="105"/>
        <v/>
      </c>
    </row>
    <row r="2765" spans="1:3">
      <c r="A2765" s="719">
        <v>2107150003</v>
      </c>
      <c r="B2765" s="894">
        <v>-26324827831.810001</v>
      </c>
      <c r="C2765" s="53" t="str">
        <f t="shared" si="105"/>
        <v/>
      </c>
    </row>
    <row r="2766" spans="1:3">
      <c r="A2766" s="719">
        <v>2107150012</v>
      </c>
      <c r="B2766" s="894">
        <v>-36638357326.349998</v>
      </c>
      <c r="C2766" s="53" t="str">
        <f t="shared" si="105"/>
        <v/>
      </c>
    </row>
    <row r="2767" spans="1:3">
      <c r="A2767" s="719">
        <v>2107150016</v>
      </c>
      <c r="B2767" s="894">
        <v>-413074961.37</v>
      </c>
      <c r="C2767" s="53" t="str">
        <f t="shared" si="105"/>
        <v/>
      </c>
    </row>
    <row r="2768" spans="1:3">
      <c r="A2768" s="719">
        <v>2107150050</v>
      </c>
      <c r="B2768" s="894">
        <v>-2733398663649</v>
      </c>
      <c r="C2768" s="53" t="str">
        <f t="shared" si="105"/>
        <v/>
      </c>
    </row>
    <row r="2769" spans="1:3">
      <c r="A2769" s="719">
        <v>2107150053</v>
      </c>
      <c r="B2769" s="894">
        <v>-60433715564.599998</v>
      </c>
      <c r="C2769" s="53" t="str">
        <f t="shared" si="105"/>
        <v/>
      </c>
    </row>
    <row r="2770" spans="1:3">
      <c r="A2770" s="719">
        <v>2107151888</v>
      </c>
      <c r="B2770" s="894">
        <v>-136513979025.77</v>
      </c>
      <c r="C2770" s="53" t="str">
        <f t="shared" si="105"/>
        <v/>
      </c>
    </row>
    <row r="2771" spans="1:3">
      <c r="A2771" s="729">
        <v>2107159010</v>
      </c>
      <c r="B2771" s="894">
        <v>0</v>
      </c>
      <c r="C2771" s="53" t="str">
        <f t="shared" ref="C2771:C2794" si="106">+IF(COUNTIF(A:A,A2771)=1,"","Error")</f>
        <v/>
      </c>
    </row>
    <row r="2772" spans="1:3">
      <c r="A2772" s="729">
        <v>2107159050</v>
      </c>
      <c r="B2772" s="894">
        <v>0</v>
      </c>
      <c r="C2772" s="53" t="str">
        <f t="shared" si="106"/>
        <v/>
      </c>
    </row>
    <row r="2773" spans="1:3">
      <c r="A2773" s="719">
        <v>2107200000</v>
      </c>
      <c r="B2773" s="894">
        <v>-219116853236.29001</v>
      </c>
      <c r="C2773" s="53" t="str">
        <f t="shared" si="106"/>
        <v/>
      </c>
    </row>
    <row r="2774" spans="1:3">
      <c r="A2774" s="719">
        <v>2107200013</v>
      </c>
      <c r="B2774" s="894">
        <v>-7224935720.6199999</v>
      </c>
      <c r="C2774" s="53" t="str">
        <f t="shared" si="106"/>
        <v/>
      </c>
    </row>
    <row r="2775" spans="1:3">
      <c r="A2775" s="719">
        <v>2107200050</v>
      </c>
      <c r="B2775" s="894">
        <v>-16985549921016</v>
      </c>
      <c r="C2775" s="53" t="str">
        <f t="shared" si="106"/>
        <v/>
      </c>
    </row>
    <row r="2776" spans="1:3">
      <c r="A2776" s="719">
        <v>2107200054</v>
      </c>
      <c r="B2776" s="894">
        <v>-187893117547.38</v>
      </c>
      <c r="C2776" s="53" t="str">
        <f t="shared" si="106"/>
        <v/>
      </c>
    </row>
    <row r="2777" spans="1:3">
      <c r="A2777" s="719">
        <v>2107201205</v>
      </c>
      <c r="B2777" s="894">
        <v>1742.15</v>
      </c>
      <c r="C2777" s="53" t="str">
        <f t="shared" si="106"/>
        <v/>
      </c>
    </row>
    <row r="2778" spans="1:3">
      <c r="A2778" s="719">
        <v>2107201888</v>
      </c>
      <c r="B2778" s="894">
        <v>-92556035356.110001</v>
      </c>
      <c r="C2778" s="53" t="str">
        <f t="shared" si="106"/>
        <v/>
      </c>
    </row>
    <row r="2779" spans="1:3">
      <c r="A2779" s="719">
        <v>2107201889</v>
      </c>
      <c r="B2779" s="894">
        <v>-12318504471.559999</v>
      </c>
      <c r="C2779" s="53" t="str">
        <f t="shared" si="106"/>
        <v/>
      </c>
    </row>
    <row r="2780" spans="1:3">
      <c r="A2780" s="719">
        <v>2107207000</v>
      </c>
      <c r="B2780" s="894">
        <v>0</v>
      </c>
      <c r="C2780" s="53" t="str">
        <f t="shared" si="106"/>
        <v/>
      </c>
    </row>
    <row r="2781" spans="1:3">
      <c r="A2781" s="719">
        <v>2107207001</v>
      </c>
      <c r="B2781" s="894">
        <v>0</v>
      </c>
      <c r="C2781" s="53" t="str">
        <f t="shared" si="106"/>
        <v/>
      </c>
    </row>
    <row r="2782" spans="1:3">
      <c r="A2782" s="729">
        <v>2107209010</v>
      </c>
      <c r="B2782" s="894">
        <v>0</v>
      </c>
      <c r="C2782" s="53" t="str">
        <f t="shared" si="106"/>
        <v/>
      </c>
    </row>
    <row r="2783" spans="1:3">
      <c r="A2783" s="729">
        <v>2107209020</v>
      </c>
      <c r="B2783" s="894">
        <v>0</v>
      </c>
      <c r="C2783" s="53" t="str">
        <f t="shared" si="106"/>
        <v/>
      </c>
    </row>
    <row r="2784" spans="1:3">
      <c r="A2784" s="729">
        <v>2107209025</v>
      </c>
      <c r="B2784" s="894">
        <v>0</v>
      </c>
      <c r="C2784" s="53" t="str">
        <f t="shared" si="106"/>
        <v/>
      </c>
    </row>
    <row r="2785" spans="1:3">
      <c r="A2785" s="729">
        <v>2107209026</v>
      </c>
      <c r="B2785" s="894">
        <v>0</v>
      </c>
      <c r="C2785" s="53" t="str">
        <f t="shared" si="106"/>
        <v/>
      </c>
    </row>
    <row r="2786" spans="1:3">
      <c r="A2786" s="729">
        <v>2107209050</v>
      </c>
      <c r="B2786" s="894">
        <v>0</v>
      </c>
      <c r="C2786" s="53" t="str">
        <f t="shared" si="106"/>
        <v/>
      </c>
    </row>
    <row r="2787" spans="1:3">
      <c r="A2787" s="729">
        <v>2107209101</v>
      </c>
      <c r="B2787" s="894">
        <v>0</v>
      </c>
      <c r="C2787" s="53" t="str">
        <f t="shared" si="106"/>
        <v/>
      </c>
    </row>
    <row r="2788" spans="1:3">
      <c r="A2788" s="719">
        <v>2108050010</v>
      </c>
      <c r="B2788" s="894">
        <v>-14132466186.940001</v>
      </c>
      <c r="C2788" s="53" t="str">
        <f t="shared" si="106"/>
        <v/>
      </c>
    </row>
    <row r="2789" spans="1:3">
      <c r="A2789" s="719">
        <v>2108050014</v>
      </c>
      <c r="B2789" s="894">
        <v>-16478.8</v>
      </c>
      <c r="C2789" s="53" t="str">
        <f t="shared" si="106"/>
        <v/>
      </c>
    </row>
    <row r="2790" spans="1:3">
      <c r="A2790" s="719">
        <v>2108050080</v>
      </c>
      <c r="B2790" s="894">
        <v>27383755</v>
      </c>
      <c r="C2790" s="53" t="str">
        <f t="shared" si="106"/>
        <v/>
      </c>
    </row>
    <row r="2791" spans="1:3">
      <c r="A2791" s="719">
        <v>2108059020</v>
      </c>
      <c r="B2791" s="894">
        <v>-259799.27</v>
      </c>
      <c r="C2791" s="53" t="str">
        <f t="shared" si="106"/>
        <v/>
      </c>
    </row>
    <row r="2792" spans="1:3">
      <c r="A2792" s="719">
        <v>2108059060</v>
      </c>
      <c r="B2792" s="894">
        <v>-37168715919948.297</v>
      </c>
      <c r="C2792" s="53" t="str">
        <f t="shared" si="106"/>
        <v/>
      </c>
    </row>
    <row r="2793" spans="1:3">
      <c r="A2793" s="22">
        <v>2108059063</v>
      </c>
      <c r="B2793" s="894">
        <v>-52980199</v>
      </c>
      <c r="C2793" s="53" t="str">
        <f t="shared" si="106"/>
        <v/>
      </c>
    </row>
    <row r="2794" spans="1:3">
      <c r="A2794" s="719">
        <v>2108059070</v>
      </c>
      <c r="B2794" s="894">
        <v>-3997542014551.1201</v>
      </c>
      <c r="C2794" s="53" t="str">
        <f t="shared" si="106"/>
        <v/>
      </c>
    </row>
    <row r="2795" spans="1:3">
      <c r="A2795" s="22">
        <v>2108059091</v>
      </c>
      <c r="B2795" s="894">
        <v>130141737</v>
      </c>
    </row>
    <row r="2796" spans="1:3">
      <c r="A2796" s="1042">
        <v>2108059120</v>
      </c>
      <c r="B2796" s="894">
        <v>114176677</v>
      </c>
    </row>
    <row r="2797" spans="1:3">
      <c r="A2797" s="1042">
        <v>2108059134</v>
      </c>
      <c r="B2797" s="894">
        <v>228689680.50999999</v>
      </c>
      <c r="C2797" s="53" t="str">
        <f>+IF(COUNTIF(A:A,A2797)=1,"","Error")</f>
        <v/>
      </c>
    </row>
    <row r="2798" spans="1:3">
      <c r="A2798" s="22">
        <v>2108059137</v>
      </c>
      <c r="B2798" s="894">
        <v>0</v>
      </c>
      <c r="C2798" s="53" t="str">
        <f>+IF(COUNTIF(A:A,A2798)=1,"","Error")</f>
        <v/>
      </c>
    </row>
    <row r="2799" spans="1:3">
      <c r="A2799" s="22">
        <v>2108059138</v>
      </c>
      <c r="B2799" s="894">
        <v>0</v>
      </c>
    </row>
    <row r="2800" spans="1:3">
      <c r="A2800" s="22">
        <v>2108059180</v>
      </c>
      <c r="B2800" s="894">
        <v>-1615133.3</v>
      </c>
    </row>
    <row r="2801" spans="1:3">
      <c r="A2801" s="22">
        <v>2108059333</v>
      </c>
      <c r="B2801" s="894">
        <v>-62539.72</v>
      </c>
    </row>
    <row r="2802" spans="1:3">
      <c r="A2802" s="719">
        <v>2108100010</v>
      </c>
      <c r="B2802" s="894">
        <v>-389176597.06</v>
      </c>
      <c r="C2802" s="53" t="str">
        <f t="shared" ref="C2802:C2814" si="107">+IF(COUNTIF(A:A,A2802)=1,"","Error")</f>
        <v/>
      </c>
    </row>
    <row r="2803" spans="1:3">
      <c r="A2803" s="719">
        <v>2108109010</v>
      </c>
      <c r="B2803" s="894">
        <v>-1669615635418.21</v>
      </c>
      <c r="C2803" s="53" t="str">
        <f t="shared" si="107"/>
        <v/>
      </c>
    </row>
    <row r="2804" spans="1:3">
      <c r="A2804" s="719">
        <v>2108109020</v>
      </c>
      <c r="B2804" s="894">
        <v>-120590600564.41</v>
      </c>
      <c r="C2804" s="53" t="str">
        <f t="shared" si="107"/>
        <v/>
      </c>
    </row>
    <row r="2805" spans="1:3">
      <c r="A2805" s="729">
        <v>2108159005</v>
      </c>
      <c r="B2805" s="894">
        <v>0</v>
      </c>
      <c r="C2805" s="53" t="str">
        <f t="shared" si="107"/>
        <v/>
      </c>
    </row>
    <row r="2806" spans="1:3">
      <c r="A2806" s="729">
        <v>2108159010</v>
      </c>
      <c r="B2806" s="894">
        <v>0</v>
      </c>
      <c r="C2806" s="53" t="str">
        <f t="shared" si="107"/>
        <v/>
      </c>
    </row>
    <row r="2807" spans="1:3">
      <c r="A2807" s="729">
        <v>2108159011</v>
      </c>
      <c r="B2807" s="894">
        <v>0</v>
      </c>
      <c r="C2807" s="53" t="str">
        <f t="shared" si="107"/>
        <v/>
      </c>
    </row>
    <row r="2808" spans="1:3">
      <c r="A2808" s="729">
        <v>2108159012</v>
      </c>
      <c r="B2808" s="894">
        <v>0</v>
      </c>
      <c r="C2808" s="53" t="str">
        <f t="shared" si="107"/>
        <v/>
      </c>
    </row>
    <row r="2809" spans="1:3">
      <c r="A2809" s="22">
        <v>2108159131</v>
      </c>
      <c r="B2809" s="894">
        <v>0</v>
      </c>
      <c r="C2809" s="53" t="str">
        <f t="shared" si="107"/>
        <v/>
      </c>
    </row>
    <row r="2810" spans="1:3">
      <c r="A2810" s="719">
        <v>2108209011</v>
      </c>
      <c r="B2810" s="894">
        <v>-122684493552.06</v>
      </c>
      <c r="C2810" s="53" t="str">
        <f t="shared" si="107"/>
        <v/>
      </c>
    </row>
    <row r="2811" spans="1:3">
      <c r="A2811" s="719">
        <v>2109109010</v>
      </c>
      <c r="B2811" s="894">
        <v>-27875212261.450001</v>
      </c>
      <c r="C2811" s="53" t="str">
        <f t="shared" si="107"/>
        <v/>
      </c>
    </row>
    <row r="2812" spans="1:3">
      <c r="A2812" s="719">
        <v>2109109015</v>
      </c>
      <c r="B2812" s="894">
        <v>-37606254898.93</v>
      </c>
      <c r="C2812" s="53" t="str">
        <f t="shared" si="107"/>
        <v/>
      </c>
    </row>
    <row r="2813" spans="1:3">
      <c r="A2813" s="719">
        <v>2109109020</v>
      </c>
      <c r="B2813" s="894">
        <v>-362740275418.52002</v>
      </c>
      <c r="C2813" s="53" t="str">
        <f t="shared" si="107"/>
        <v/>
      </c>
    </row>
    <row r="2814" spans="1:3">
      <c r="A2814" s="719">
        <v>2109109021</v>
      </c>
      <c r="B2814" s="894">
        <v>-9519735630.3400002</v>
      </c>
      <c r="C2814" s="53" t="str">
        <f t="shared" si="107"/>
        <v/>
      </c>
    </row>
    <row r="2815" spans="1:3">
      <c r="A2815" s="719">
        <v>2109109022</v>
      </c>
      <c r="B2815" s="894">
        <v>-266661471.66999999</v>
      </c>
    </row>
    <row r="2816" spans="1:3">
      <c r="A2816" s="22">
        <v>2109109023</v>
      </c>
      <c r="B2816" s="894">
        <v>75346638.049999997</v>
      </c>
      <c r="C2816" s="53" t="str">
        <f>+IF(COUNTIF(A:A,A2816)=1,"","Error")</f>
        <v/>
      </c>
    </row>
    <row r="2817" spans="1:3">
      <c r="A2817" s="22">
        <v>2109109024</v>
      </c>
      <c r="B2817" s="894">
        <v>358309249.20999998</v>
      </c>
    </row>
    <row r="2818" spans="1:3">
      <c r="A2818" s="719">
        <v>2109109025</v>
      </c>
      <c r="B2818" s="894">
        <v>-47828639539.5</v>
      </c>
      <c r="C2818" s="53" t="str">
        <f>+IF(COUNTIF(A:A,A2818)=1,"","Error")</f>
        <v/>
      </c>
    </row>
    <row r="2819" spans="1:3">
      <c r="A2819" s="719">
        <v>2115109035</v>
      </c>
      <c r="B2819" s="894">
        <v>-4701390</v>
      </c>
      <c r="C2819" s="53" t="str">
        <f>+IF(COUNTIF(A:A,A2819)=1,"","Error")</f>
        <v/>
      </c>
    </row>
    <row r="2820" spans="1:3">
      <c r="A2820" s="719">
        <v>2115109040</v>
      </c>
      <c r="B2820" s="894">
        <v>-6080239180.1499996</v>
      </c>
      <c r="C2820" s="53" t="str">
        <f>+IF(COUNTIF(A:A,A2820)=1,"","Error")</f>
        <v/>
      </c>
    </row>
    <row r="2821" spans="1:3">
      <c r="A2821" s="719">
        <v>2115109201</v>
      </c>
      <c r="B2821" s="894">
        <v>-3403037.98</v>
      </c>
      <c r="C2821" s="53" t="str">
        <f>+IF(COUNTIF(A:A,A2821)=1,"","Error")</f>
        <v/>
      </c>
    </row>
    <row r="2822" spans="1:3">
      <c r="A2822" s="719">
        <v>2115109221</v>
      </c>
      <c r="B2822" s="894">
        <v>-3734279066.6700001</v>
      </c>
      <c r="C2822" s="53" t="str">
        <f>+IF(COUNTIF(A:A,A2822)=1,"","Error")</f>
        <v/>
      </c>
    </row>
    <row r="2823" spans="1:3">
      <c r="A2823" s="719">
        <v>2115109223</v>
      </c>
      <c r="B2823" s="894">
        <v>-19717324432.139999</v>
      </c>
    </row>
    <row r="2824" spans="1:3">
      <c r="A2824" s="1042">
        <v>2115109235</v>
      </c>
      <c r="B2824" s="894">
        <v>0</v>
      </c>
      <c r="C2824" s="53" t="str">
        <f>+IF(COUNTIF(A:A,A2824)=1,"","Error")</f>
        <v/>
      </c>
    </row>
    <row r="2825" spans="1:3">
      <c r="A2825" s="719">
        <v>2115109236</v>
      </c>
      <c r="B2825" s="894">
        <v>-4912663909.75</v>
      </c>
      <c r="C2825" s="53" t="str">
        <f>+IF(COUNTIF(A:A,A2825)=1,"","Error")</f>
        <v/>
      </c>
    </row>
    <row r="2826" spans="1:3">
      <c r="A2826" s="1042">
        <v>2115109239</v>
      </c>
      <c r="B2826" s="894">
        <v>-8142863585.75</v>
      </c>
    </row>
    <row r="2827" spans="1:3">
      <c r="A2827" s="719">
        <v>2115109499</v>
      </c>
      <c r="B2827" s="894">
        <v>-9558861442.7800007</v>
      </c>
      <c r="C2827" s="53" t="str">
        <f t="shared" ref="C2827:C2858" si="108">+IF(COUNTIF(A:A,A2827)=1,"","Error")</f>
        <v/>
      </c>
    </row>
    <row r="2828" spans="1:3">
      <c r="A2828" s="719">
        <v>2116159200</v>
      </c>
      <c r="B2828" s="894">
        <v>-134623267200</v>
      </c>
      <c r="C2828" s="53" t="str">
        <f t="shared" si="108"/>
        <v/>
      </c>
    </row>
    <row r="2829" spans="1:3">
      <c r="A2829" s="719">
        <v>2117059201</v>
      </c>
      <c r="B2829" s="894">
        <v>-325225150718.77002</v>
      </c>
      <c r="C2829" s="53" t="str">
        <f t="shared" si="108"/>
        <v/>
      </c>
    </row>
    <row r="2830" spans="1:3">
      <c r="A2830" s="719">
        <v>2117059203</v>
      </c>
      <c r="B2830" s="894">
        <v>-1143789802.8599999</v>
      </c>
      <c r="C2830" s="53" t="str">
        <f t="shared" si="108"/>
        <v/>
      </c>
    </row>
    <row r="2831" spans="1:3">
      <c r="A2831" s="719">
        <v>2117059205</v>
      </c>
      <c r="B2831" s="894">
        <v>-301762146.04000002</v>
      </c>
      <c r="C2831" s="53" t="str">
        <f t="shared" si="108"/>
        <v/>
      </c>
    </row>
    <row r="2832" spans="1:3">
      <c r="A2832" s="719">
        <v>2117059207</v>
      </c>
      <c r="B2832" s="894">
        <v>-45896929.109999999</v>
      </c>
      <c r="C2832" s="53" t="str">
        <f t="shared" si="108"/>
        <v/>
      </c>
    </row>
    <row r="2833" spans="1:3">
      <c r="A2833" s="22">
        <v>2117059208</v>
      </c>
      <c r="B2833" s="894">
        <v>-847547.46</v>
      </c>
      <c r="C2833" s="53" t="str">
        <f t="shared" si="108"/>
        <v/>
      </c>
    </row>
    <row r="2834" spans="1:3">
      <c r="A2834" s="719">
        <v>2117059211</v>
      </c>
      <c r="B2834" s="894">
        <v>0</v>
      </c>
      <c r="C2834" s="53" t="str">
        <f t="shared" si="108"/>
        <v/>
      </c>
    </row>
    <row r="2835" spans="1:3">
      <c r="A2835" s="719">
        <v>2117059215</v>
      </c>
      <c r="B2835" s="894">
        <v>-1077138761.0799999</v>
      </c>
      <c r="C2835" s="53" t="str">
        <f t="shared" si="108"/>
        <v/>
      </c>
    </row>
    <row r="2836" spans="1:3">
      <c r="A2836" s="719">
        <v>2117059216</v>
      </c>
      <c r="B2836" s="894">
        <v>-29109809033.189999</v>
      </c>
      <c r="C2836" s="53" t="str">
        <f t="shared" si="108"/>
        <v/>
      </c>
    </row>
    <row r="2837" spans="1:3">
      <c r="A2837" s="719">
        <v>2117059219</v>
      </c>
      <c r="B2837" s="894">
        <v>-32535851.329999998</v>
      </c>
      <c r="C2837" s="53" t="str">
        <f t="shared" si="108"/>
        <v/>
      </c>
    </row>
    <row r="2838" spans="1:3">
      <c r="A2838" s="719">
        <v>2117109010</v>
      </c>
      <c r="B2838" s="894">
        <v>-15260953</v>
      </c>
      <c r="C2838" s="53" t="str">
        <f t="shared" si="108"/>
        <v/>
      </c>
    </row>
    <row r="2839" spans="1:3">
      <c r="A2839" s="719">
        <v>2117209050</v>
      </c>
      <c r="B2839" s="894">
        <v>-219250676548.76999</v>
      </c>
      <c r="C2839" s="53" t="str">
        <f t="shared" si="108"/>
        <v/>
      </c>
    </row>
    <row r="2840" spans="1:3">
      <c r="A2840" s="22">
        <v>2117209060</v>
      </c>
      <c r="B2840" s="894">
        <v>0</v>
      </c>
      <c r="C2840" s="53" t="str">
        <f t="shared" si="108"/>
        <v/>
      </c>
    </row>
    <row r="2841" spans="1:3">
      <c r="A2841" s="22">
        <v>2117209099</v>
      </c>
      <c r="B2841" s="894">
        <v>0</v>
      </c>
      <c r="C2841" s="53" t="str">
        <f t="shared" si="108"/>
        <v/>
      </c>
    </row>
    <row r="2842" spans="1:3">
      <c r="A2842" s="22">
        <v>2117209103</v>
      </c>
      <c r="B2842" s="894">
        <v>274520188.55000001</v>
      </c>
      <c r="C2842" s="53" t="str">
        <f t="shared" si="108"/>
        <v/>
      </c>
    </row>
    <row r="2843" spans="1:3">
      <c r="A2843" s="22">
        <v>2117209104</v>
      </c>
      <c r="B2843" s="894">
        <v>0</v>
      </c>
      <c r="C2843" s="53" t="str">
        <f t="shared" si="108"/>
        <v/>
      </c>
    </row>
    <row r="2844" spans="1:3">
      <c r="A2844" s="719">
        <v>2117209125</v>
      </c>
      <c r="B2844" s="894">
        <v>-6075937846.3500004</v>
      </c>
      <c r="C2844" s="53" t="str">
        <f t="shared" si="108"/>
        <v/>
      </c>
    </row>
    <row r="2845" spans="1:3">
      <c r="A2845" s="719">
        <v>2118009105</v>
      </c>
      <c r="B2845" s="894">
        <v>-37986103000</v>
      </c>
      <c r="C2845" s="53" t="str">
        <f t="shared" si="108"/>
        <v/>
      </c>
    </row>
    <row r="2846" spans="1:3">
      <c r="A2846" s="719">
        <v>2118009107</v>
      </c>
      <c r="B2846" s="894">
        <v>-887867000</v>
      </c>
      <c r="C2846" s="53" t="str">
        <f t="shared" si="108"/>
        <v/>
      </c>
    </row>
    <row r="2847" spans="1:3">
      <c r="A2847" s="729">
        <v>2118009108</v>
      </c>
      <c r="B2847" s="894">
        <v>0</v>
      </c>
      <c r="C2847" s="53" t="str">
        <f t="shared" si="108"/>
        <v/>
      </c>
    </row>
    <row r="2848" spans="1:3">
      <c r="A2848" s="719">
        <v>2118009109</v>
      </c>
      <c r="B2848" s="894">
        <v>-83515000</v>
      </c>
      <c r="C2848" s="53" t="str">
        <f t="shared" si="108"/>
        <v/>
      </c>
    </row>
    <row r="2849" spans="1:3">
      <c r="A2849" s="719">
        <v>2118009110</v>
      </c>
      <c r="B2849" s="894">
        <v>-42872000</v>
      </c>
      <c r="C2849" s="53" t="str">
        <f t="shared" si="108"/>
        <v/>
      </c>
    </row>
    <row r="2850" spans="1:3">
      <c r="A2850" s="719">
        <v>2118009111</v>
      </c>
      <c r="B2850" s="894">
        <v>0</v>
      </c>
      <c r="C2850" s="53" t="str">
        <f t="shared" si="108"/>
        <v/>
      </c>
    </row>
    <row r="2851" spans="1:3">
      <c r="A2851" s="719">
        <v>2118009112</v>
      </c>
      <c r="B2851" s="894">
        <v>-13971000</v>
      </c>
      <c r="C2851" s="53" t="str">
        <f t="shared" si="108"/>
        <v/>
      </c>
    </row>
    <row r="2852" spans="1:3">
      <c r="A2852" s="719">
        <v>2118009113</v>
      </c>
      <c r="B2852" s="894">
        <v>-4495000</v>
      </c>
      <c r="C2852" s="53" t="str">
        <f t="shared" si="108"/>
        <v/>
      </c>
    </row>
    <row r="2853" spans="1:3">
      <c r="A2853" s="719">
        <v>2118009114</v>
      </c>
      <c r="B2853" s="894">
        <v>-1565808000</v>
      </c>
      <c r="C2853" s="53" t="str">
        <f t="shared" si="108"/>
        <v/>
      </c>
    </row>
    <row r="2854" spans="1:3">
      <c r="A2854" s="719">
        <v>2118009115</v>
      </c>
      <c r="B2854" s="894">
        <v>-4169000</v>
      </c>
      <c r="C2854" s="53" t="str">
        <f t="shared" si="108"/>
        <v/>
      </c>
    </row>
    <row r="2855" spans="1:3">
      <c r="A2855" s="719">
        <v>2118009116</v>
      </c>
      <c r="B2855" s="894">
        <v>-225312000</v>
      </c>
      <c r="C2855" s="53" t="str">
        <f t="shared" si="108"/>
        <v/>
      </c>
    </row>
    <row r="2856" spans="1:3">
      <c r="A2856" s="719">
        <v>2118009125</v>
      </c>
      <c r="B2856" s="894">
        <v>0</v>
      </c>
      <c r="C2856" s="53" t="str">
        <f t="shared" si="108"/>
        <v/>
      </c>
    </row>
    <row r="2857" spans="1:3">
      <c r="A2857" s="719">
        <v>2118009126</v>
      </c>
      <c r="B2857" s="894">
        <v>-182601622000</v>
      </c>
      <c r="C2857" s="53" t="str">
        <f t="shared" si="108"/>
        <v/>
      </c>
    </row>
    <row r="2858" spans="1:3">
      <c r="A2858" s="719">
        <v>2118009127</v>
      </c>
      <c r="B2858" s="894">
        <v>-3027000</v>
      </c>
      <c r="C2858" s="53" t="str">
        <f t="shared" si="108"/>
        <v/>
      </c>
    </row>
    <row r="2859" spans="1:3">
      <c r="A2859" s="719">
        <v>2118009128</v>
      </c>
      <c r="B2859" s="894">
        <v>-63882000</v>
      </c>
      <c r="C2859" s="53" t="str">
        <f t="shared" ref="C2859:C2882" si="109">+IF(COUNTIF(A:A,A2859)=1,"","Error")</f>
        <v/>
      </c>
    </row>
    <row r="2860" spans="1:3">
      <c r="A2860" s="719">
        <v>2118009129</v>
      </c>
      <c r="B2860" s="894">
        <v>-46909000</v>
      </c>
      <c r="C2860" s="53" t="str">
        <f t="shared" si="109"/>
        <v/>
      </c>
    </row>
    <row r="2861" spans="1:3">
      <c r="A2861" s="719">
        <v>2118009130</v>
      </c>
      <c r="B2861" s="894">
        <v>-1201196000</v>
      </c>
      <c r="C2861" s="53" t="str">
        <f t="shared" si="109"/>
        <v/>
      </c>
    </row>
    <row r="2862" spans="1:3">
      <c r="A2862" s="719">
        <v>2118009131</v>
      </c>
      <c r="B2862" s="894">
        <v>-8604687000</v>
      </c>
      <c r="C2862" s="53" t="str">
        <f t="shared" si="109"/>
        <v/>
      </c>
    </row>
    <row r="2863" spans="1:3">
      <c r="A2863" s="719">
        <v>2118009132</v>
      </c>
      <c r="B2863" s="894">
        <v>-84619400713</v>
      </c>
      <c r="C2863" s="53" t="str">
        <f t="shared" si="109"/>
        <v/>
      </c>
    </row>
    <row r="2864" spans="1:3">
      <c r="A2864" s="719">
        <v>2118009133</v>
      </c>
      <c r="B2864" s="894">
        <v>-1148000</v>
      </c>
      <c r="C2864" s="53" t="str">
        <f t="shared" si="109"/>
        <v/>
      </c>
    </row>
    <row r="2865" spans="1:3">
      <c r="A2865" s="730">
        <v>2118009135</v>
      </c>
      <c r="B2865" s="894">
        <v>-191774158000</v>
      </c>
      <c r="C2865" s="53" t="str">
        <f t="shared" si="109"/>
        <v/>
      </c>
    </row>
    <row r="2866" spans="1:3">
      <c r="A2866" s="730">
        <v>2118009140</v>
      </c>
      <c r="B2866" s="894">
        <v>-2591011000</v>
      </c>
      <c r="C2866" s="53" t="str">
        <f t="shared" si="109"/>
        <v/>
      </c>
    </row>
    <row r="2867" spans="1:3">
      <c r="A2867" s="730">
        <v>2118009141</v>
      </c>
      <c r="B2867" s="894">
        <v>-138191000</v>
      </c>
      <c r="C2867" s="53" t="str">
        <f t="shared" si="109"/>
        <v/>
      </c>
    </row>
    <row r="2868" spans="1:3">
      <c r="A2868" s="730">
        <v>2118009142</v>
      </c>
      <c r="B2868" s="894">
        <v>-26501849</v>
      </c>
      <c r="C2868" s="53" t="str">
        <f t="shared" si="109"/>
        <v/>
      </c>
    </row>
    <row r="2869" spans="1:3">
      <c r="A2869" s="730">
        <v>2118009145</v>
      </c>
      <c r="B2869" s="894">
        <v>-406079000</v>
      </c>
      <c r="C2869" s="53" t="str">
        <f t="shared" si="109"/>
        <v/>
      </c>
    </row>
    <row r="2870" spans="1:3">
      <c r="A2870" s="730">
        <v>2118009146</v>
      </c>
      <c r="B2870" s="894">
        <v>-6298000</v>
      </c>
      <c r="C2870" s="53" t="str">
        <f t="shared" si="109"/>
        <v/>
      </c>
    </row>
    <row r="2871" spans="1:3">
      <c r="A2871" s="730">
        <v>2118009150</v>
      </c>
      <c r="B2871" s="894">
        <v>-12808495000</v>
      </c>
      <c r="C2871" s="53" t="str">
        <f t="shared" si="109"/>
        <v/>
      </c>
    </row>
    <row r="2872" spans="1:3">
      <c r="A2872" s="730">
        <v>2118009151</v>
      </c>
      <c r="B2872" s="894">
        <v>0</v>
      </c>
      <c r="C2872" s="53" t="str">
        <f t="shared" si="109"/>
        <v/>
      </c>
    </row>
    <row r="2873" spans="1:3">
      <c r="A2873" s="730">
        <v>2118009152</v>
      </c>
      <c r="B2873" s="894">
        <v>-54616432000</v>
      </c>
      <c r="C2873" s="53" t="str">
        <f t="shared" si="109"/>
        <v/>
      </c>
    </row>
    <row r="2874" spans="1:3">
      <c r="A2874" s="730">
        <v>2118009155</v>
      </c>
      <c r="B2874" s="894">
        <v>-47632000</v>
      </c>
      <c r="C2874" s="53" t="str">
        <f t="shared" si="109"/>
        <v/>
      </c>
    </row>
    <row r="2875" spans="1:3">
      <c r="A2875" s="731">
        <v>2118009160</v>
      </c>
      <c r="B2875" s="894">
        <v>0</v>
      </c>
      <c r="C2875" s="53" t="str">
        <f t="shared" si="109"/>
        <v/>
      </c>
    </row>
    <row r="2876" spans="1:3">
      <c r="A2876" s="730">
        <v>2118009165</v>
      </c>
      <c r="B2876" s="894">
        <v>-554178000</v>
      </c>
      <c r="C2876" s="53" t="str">
        <f t="shared" si="109"/>
        <v/>
      </c>
    </row>
    <row r="2877" spans="1:3">
      <c r="A2877" s="730">
        <v>2118009166</v>
      </c>
      <c r="B2877" s="894">
        <v>-970900</v>
      </c>
      <c r="C2877" s="53" t="str">
        <f t="shared" si="109"/>
        <v/>
      </c>
    </row>
    <row r="2878" spans="1:3">
      <c r="A2878" s="730">
        <v>2118009170</v>
      </c>
      <c r="B2878" s="894">
        <v>-216883584</v>
      </c>
      <c r="C2878" s="53" t="str">
        <f t="shared" si="109"/>
        <v/>
      </c>
    </row>
    <row r="2879" spans="1:3">
      <c r="A2879" s="730">
        <v>2118009171</v>
      </c>
      <c r="B2879" s="894">
        <v>-173601488</v>
      </c>
      <c r="C2879" s="53" t="str">
        <f t="shared" si="109"/>
        <v/>
      </c>
    </row>
    <row r="2880" spans="1:3">
      <c r="A2880" s="730">
        <v>2118009172</v>
      </c>
      <c r="B2880" s="894">
        <v>0</v>
      </c>
      <c r="C2880" s="53" t="str">
        <f t="shared" si="109"/>
        <v/>
      </c>
    </row>
    <row r="2881" spans="1:3">
      <c r="A2881" s="730">
        <v>2118009174</v>
      </c>
      <c r="B2881" s="894">
        <v>-204126000</v>
      </c>
      <c r="C2881" s="53" t="str">
        <f t="shared" si="109"/>
        <v/>
      </c>
    </row>
    <row r="2882" spans="1:3">
      <c r="A2882" s="730">
        <v>2118009175</v>
      </c>
      <c r="B2882" s="894">
        <v>0</v>
      </c>
      <c r="C2882" s="53" t="str">
        <f t="shared" si="109"/>
        <v/>
      </c>
    </row>
    <row r="2883" spans="1:3">
      <c r="A2883" s="730">
        <v>2118009176</v>
      </c>
      <c r="B2883" s="894">
        <v>-53045000</v>
      </c>
    </row>
    <row r="2884" spans="1:3">
      <c r="A2884" s="730">
        <v>2118009177</v>
      </c>
      <c r="B2884" s="894">
        <v>0</v>
      </c>
      <c r="C2884" s="53" t="str">
        <f t="shared" ref="C2884:C2891" si="110">+IF(COUNTIF(A:A,A2884)=1,"","Error")</f>
        <v/>
      </c>
    </row>
    <row r="2885" spans="1:3">
      <c r="A2885" s="730">
        <v>2118009178</v>
      </c>
      <c r="B2885" s="894">
        <v>-17173000</v>
      </c>
      <c r="C2885" s="53" t="str">
        <f t="shared" si="110"/>
        <v/>
      </c>
    </row>
    <row r="2886" spans="1:3">
      <c r="A2886" s="730">
        <v>2118009179</v>
      </c>
      <c r="B2886" s="894">
        <v>-24145335000</v>
      </c>
      <c r="C2886" s="53" t="str">
        <f t="shared" si="110"/>
        <v/>
      </c>
    </row>
    <row r="2887" spans="1:3">
      <c r="A2887" s="730">
        <v>2122050500</v>
      </c>
      <c r="B2887" s="894">
        <v>-210023992500</v>
      </c>
      <c r="C2887" s="53" t="str">
        <f t="shared" si="110"/>
        <v/>
      </c>
    </row>
    <row r="2888" spans="1:3">
      <c r="A2888" s="730">
        <v>2122050501</v>
      </c>
      <c r="B2888" s="894">
        <v>-418791027291.42999</v>
      </c>
      <c r="C2888" s="53" t="str">
        <f t="shared" si="110"/>
        <v/>
      </c>
    </row>
    <row r="2889" spans="1:3">
      <c r="A2889" s="730">
        <v>2122303500</v>
      </c>
      <c r="B2889" s="894">
        <v>0</v>
      </c>
      <c r="C2889" s="53" t="str">
        <f t="shared" si="110"/>
        <v/>
      </c>
    </row>
    <row r="2890" spans="1:3">
      <c r="A2890" s="730">
        <v>2122950195</v>
      </c>
      <c r="B2890" s="894">
        <v>0</v>
      </c>
      <c r="C2890" s="53" t="str">
        <f t="shared" si="110"/>
        <v/>
      </c>
    </row>
    <row r="2891" spans="1:3">
      <c r="A2891" s="730">
        <v>2124103000</v>
      </c>
      <c r="B2891" s="894">
        <v>0</v>
      </c>
      <c r="C2891" s="53" t="str">
        <f t="shared" si="110"/>
        <v/>
      </c>
    </row>
    <row r="2892" spans="1:3">
      <c r="A2892" s="730">
        <v>2125050500</v>
      </c>
      <c r="B2892" s="894">
        <v>0</v>
      </c>
    </row>
    <row r="2893" spans="1:3">
      <c r="A2893" s="1057">
        <v>2125052500</v>
      </c>
      <c r="B2893" s="894">
        <v>-3372322743896</v>
      </c>
      <c r="C2893" s="53" t="str">
        <f>+IF(COUNTIF(A:A,A2893)=1,"","Error")</f>
        <v/>
      </c>
    </row>
    <row r="2894" spans="1:3">
      <c r="A2894" s="730">
        <v>2125056000</v>
      </c>
      <c r="B2894" s="894">
        <v>0</v>
      </c>
      <c r="C2894" s="53" t="str">
        <f>+IF(COUNTIF(A:A,A2894)=1,"","Error")</f>
        <v/>
      </c>
    </row>
    <row r="2895" spans="1:3">
      <c r="A2895" s="730">
        <v>2125057500</v>
      </c>
      <c r="B2895" s="894">
        <v>0</v>
      </c>
    </row>
    <row r="2896" spans="1:3">
      <c r="A2896" s="730">
        <v>2125102500</v>
      </c>
      <c r="B2896" s="894">
        <v>-600000000</v>
      </c>
    </row>
    <row r="2897" spans="1:3">
      <c r="A2897" s="730">
        <v>2126057500</v>
      </c>
      <c r="B2897" s="894">
        <v>0</v>
      </c>
      <c r="C2897" s="53" t="str">
        <f>+IF(COUNTIF(A:A,A2897)=1,"","Error")</f>
        <v/>
      </c>
    </row>
    <row r="2898" spans="1:3">
      <c r="A2898" s="730">
        <v>2129050501</v>
      </c>
      <c r="B2898" s="894">
        <v>-5711218598.3999996</v>
      </c>
    </row>
    <row r="2899" spans="1:3">
      <c r="A2899" s="1057">
        <v>2129100500</v>
      </c>
      <c r="B2899" s="894">
        <v>-14394035965.51</v>
      </c>
      <c r="C2899" s="53" t="str">
        <f>+IF(COUNTIF(A:A,A2899)=1,"","Error")</f>
        <v/>
      </c>
    </row>
    <row r="2900" spans="1:3">
      <c r="A2900" s="730">
        <v>2129102500</v>
      </c>
      <c r="B2900" s="894">
        <v>-1537213276119.0601</v>
      </c>
      <c r="C2900" s="53" t="str">
        <f>+IF(COUNTIF(A:A,A2900)=1,"","Error")</f>
        <v/>
      </c>
    </row>
    <row r="2901" spans="1:3">
      <c r="A2901" s="731">
        <v>2129105000</v>
      </c>
      <c r="B2901" s="894">
        <v>0</v>
      </c>
      <c r="C2901" s="53" t="str">
        <f>+IF(COUNTIF(A:A,A2901)=1,"","Error")</f>
        <v/>
      </c>
    </row>
    <row r="2902" spans="1:3">
      <c r="A2902" s="730">
        <v>2129106000</v>
      </c>
      <c r="B2902" s="894">
        <v>0</v>
      </c>
      <c r="C2902" s="53" t="str">
        <f>+IF(COUNTIF(A:A,A2902)=1,"","Error")</f>
        <v/>
      </c>
    </row>
    <row r="2903" spans="1:3">
      <c r="A2903" s="730">
        <v>2129107500</v>
      </c>
      <c r="B2903" s="894">
        <v>-4038192146.6799998</v>
      </c>
      <c r="C2903" s="53" t="str">
        <f>+IF(COUNTIF(A:A,A2903)=1,"","Error")</f>
        <v/>
      </c>
    </row>
    <row r="2904" spans="1:3">
      <c r="A2904" s="730">
        <v>2129155500</v>
      </c>
      <c r="B2904" s="894">
        <v>0</v>
      </c>
    </row>
    <row r="2905" spans="1:3">
      <c r="A2905" s="730">
        <v>2129157500</v>
      </c>
      <c r="B2905" s="894">
        <v>0</v>
      </c>
      <c r="C2905" s="53" t="str">
        <f t="shared" ref="C2905:C2910" si="111">+IF(COUNTIF(A:A,A2905)=1,"","Error")</f>
        <v/>
      </c>
    </row>
    <row r="2906" spans="1:3">
      <c r="A2906" s="730">
        <v>2130061888</v>
      </c>
      <c r="B2906" s="894">
        <v>-212806481280</v>
      </c>
      <c r="C2906" s="53" t="str">
        <f t="shared" si="111"/>
        <v/>
      </c>
    </row>
    <row r="2907" spans="1:3">
      <c r="A2907" s="731">
        <v>2130079001</v>
      </c>
      <c r="B2907" s="894">
        <v>0</v>
      </c>
      <c r="C2907" s="53" t="str">
        <f t="shared" si="111"/>
        <v/>
      </c>
    </row>
    <row r="2908" spans="1:3">
      <c r="A2908" s="730">
        <v>2130100000</v>
      </c>
      <c r="B2908" s="894">
        <v>-3043404000000</v>
      </c>
      <c r="C2908" s="53" t="str">
        <f t="shared" si="111"/>
        <v/>
      </c>
    </row>
    <row r="2909" spans="1:3">
      <c r="A2909" s="730">
        <v>2130100010</v>
      </c>
      <c r="B2909" s="894">
        <v>-315592000000</v>
      </c>
      <c r="C2909" s="53" t="str">
        <f t="shared" si="111"/>
        <v/>
      </c>
    </row>
    <row r="2910" spans="1:3">
      <c r="A2910" s="730">
        <v>2130100030</v>
      </c>
      <c r="B2910" s="894">
        <v>-31621075092</v>
      </c>
      <c r="C2910" s="53" t="str">
        <f t="shared" si="111"/>
        <v/>
      </c>
    </row>
    <row r="2911" spans="1:3">
      <c r="A2911" s="730">
        <v>2130107000</v>
      </c>
      <c r="B2911" s="894">
        <v>181274288373.16745</v>
      </c>
    </row>
    <row r="2912" spans="1:3">
      <c r="A2912" s="1057">
        <v>2130107006</v>
      </c>
      <c r="B2912" s="894">
        <v>0</v>
      </c>
      <c r="C2912" s="53" t="str">
        <f t="shared" ref="C2912:C2945" si="112">+IF(COUNTIF(A:A,A2912)=1,"","Error")</f>
        <v/>
      </c>
    </row>
    <row r="2913" spans="1:3">
      <c r="A2913" s="731">
        <v>2130109030</v>
      </c>
      <c r="B2913" s="894">
        <v>0</v>
      </c>
      <c r="C2913" s="53" t="str">
        <f t="shared" si="112"/>
        <v/>
      </c>
    </row>
    <row r="2914" spans="1:3">
      <c r="A2914" s="731">
        <v>2130109060</v>
      </c>
      <c r="B2914" s="894">
        <v>0</v>
      </c>
      <c r="C2914" s="53" t="str">
        <f t="shared" si="112"/>
        <v/>
      </c>
    </row>
    <row r="2915" spans="1:3">
      <c r="A2915" s="731">
        <v>2130109100</v>
      </c>
      <c r="B2915" s="894">
        <v>0</v>
      </c>
      <c r="C2915" s="53" t="str">
        <f t="shared" si="112"/>
        <v/>
      </c>
    </row>
    <row r="2916" spans="1:3">
      <c r="A2916" s="731">
        <v>2130109200</v>
      </c>
      <c r="B2916" s="894">
        <v>0</v>
      </c>
      <c r="C2916" s="53" t="str">
        <f t="shared" si="112"/>
        <v/>
      </c>
    </row>
    <row r="2917" spans="1:3">
      <c r="A2917" s="731">
        <v>2130109203</v>
      </c>
      <c r="B2917" s="894">
        <v>0</v>
      </c>
      <c r="C2917" s="53" t="str">
        <f t="shared" si="112"/>
        <v/>
      </c>
    </row>
    <row r="2918" spans="1:3">
      <c r="A2918" s="730">
        <v>2130120000</v>
      </c>
      <c r="B2918" s="894">
        <v>-1323152000000</v>
      </c>
      <c r="C2918" s="53" t="str">
        <f t="shared" si="112"/>
        <v/>
      </c>
    </row>
    <row r="2919" spans="1:3">
      <c r="A2919" s="730">
        <v>2130120010</v>
      </c>
      <c r="B2919" s="894">
        <v>-65100000000</v>
      </c>
      <c r="C2919" s="53" t="str">
        <f t="shared" si="112"/>
        <v/>
      </c>
    </row>
    <row r="2920" spans="1:3">
      <c r="A2920" s="730">
        <v>2130120020</v>
      </c>
      <c r="B2920" s="894">
        <v>-5935097034195.4199</v>
      </c>
      <c r="C2920" s="53" t="str">
        <f t="shared" si="112"/>
        <v/>
      </c>
    </row>
    <row r="2921" spans="1:3">
      <c r="A2921" s="730">
        <v>2130120030</v>
      </c>
      <c r="B2921" s="894">
        <v>-52452938038.379997</v>
      </c>
      <c r="C2921" s="53" t="str">
        <f t="shared" si="112"/>
        <v/>
      </c>
    </row>
    <row r="2922" spans="1:3">
      <c r="A2922" s="730">
        <v>2130120070</v>
      </c>
      <c r="B2922" s="894">
        <v>0</v>
      </c>
      <c r="C2922" s="53" t="str">
        <f t="shared" si="112"/>
        <v/>
      </c>
    </row>
    <row r="2923" spans="1:3">
      <c r="A2923" s="731">
        <v>2130129050</v>
      </c>
      <c r="B2923" s="894">
        <v>0</v>
      </c>
      <c r="C2923" s="53" t="str">
        <f t="shared" si="112"/>
        <v/>
      </c>
    </row>
    <row r="2924" spans="1:3">
      <c r="A2924" s="731">
        <v>2130129201</v>
      </c>
      <c r="B2924" s="894">
        <v>0</v>
      </c>
      <c r="C2924" s="53" t="str">
        <f t="shared" si="112"/>
        <v/>
      </c>
    </row>
    <row r="2925" spans="1:3">
      <c r="A2925" s="731">
        <v>2130129202</v>
      </c>
      <c r="B2925" s="894">
        <v>0</v>
      </c>
      <c r="C2925" s="53" t="str">
        <f t="shared" si="112"/>
        <v/>
      </c>
    </row>
    <row r="2926" spans="1:3">
      <c r="A2926" s="731">
        <v>2130129204</v>
      </c>
      <c r="B2926" s="894">
        <v>0</v>
      </c>
      <c r="C2926" s="53" t="str">
        <f t="shared" si="112"/>
        <v/>
      </c>
    </row>
    <row r="2927" spans="1:3">
      <c r="A2927" s="730">
        <v>2130129290</v>
      </c>
      <c r="B2927" s="894">
        <v>-1.43</v>
      </c>
      <c r="C2927" s="53" t="str">
        <f t="shared" si="112"/>
        <v/>
      </c>
    </row>
    <row r="2928" spans="1:3">
      <c r="A2928" s="731">
        <v>2130129400</v>
      </c>
      <c r="B2928" s="894">
        <v>0</v>
      </c>
      <c r="C2928" s="53" t="str">
        <f t="shared" si="112"/>
        <v/>
      </c>
    </row>
    <row r="2929" spans="1:3">
      <c r="A2929" s="731">
        <v>2130129401</v>
      </c>
      <c r="B2929" s="894">
        <v>0</v>
      </c>
      <c r="C2929" s="53" t="str">
        <f t="shared" si="112"/>
        <v/>
      </c>
    </row>
    <row r="2930" spans="1:3">
      <c r="A2930" s="730">
        <v>2130130000</v>
      </c>
      <c r="B2930" s="894">
        <v>-2809920000000</v>
      </c>
      <c r="C2930" s="53" t="str">
        <f t="shared" si="112"/>
        <v/>
      </c>
    </row>
    <row r="2931" spans="1:3">
      <c r="A2931" s="730">
        <v>2130130010</v>
      </c>
      <c r="B2931" s="894">
        <v>-68733765330.210007</v>
      </c>
      <c r="C2931" s="53" t="str">
        <f t="shared" si="112"/>
        <v/>
      </c>
    </row>
    <row r="2932" spans="1:3">
      <c r="A2932" s="730">
        <v>2130130020</v>
      </c>
      <c r="B2932" s="894">
        <v>0</v>
      </c>
      <c r="C2932" s="53" t="str">
        <f t="shared" si="112"/>
        <v/>
      </c>
    </row>
    <row r="2933" spans="1:3">
      <c r="A2933" s="730">
        <v>2130131888</v>
      </c>
      <c r="B2933" s="894">
        <v>-4663743027.4200001</v>
      </c>
      <c r="C2933" s="53" t="str">
        <f t="shared" si="112"/>
        <v/>
      </c>
    </row>
    <row r="2934" spans="1:3">
      <c r="A2934" s="730">
        <v>2130277000</v>
      </c>
      <c r="B2934" s="894">
        <v>-544990838464.91998</v>
      </c>
      <c r="C2934" s="53" t="str">
        <f t="shared" si="112"/>
        <v/>
      </c>
    </row>
    <row r="2935" spans="1:3">
      <c r="A2935" s="730">
        <v>2156059020</v>
      </c>
      <c r="B2935" s="894">
        <v>-868803395.15999997</v>
      </c>
      <c r="C2935" s="53" t="str">
        <f t="shared" si="112"/>
        <v/>
      </c>
    </row>
    <row r="2936" spans="1:3">
      <c r="A2936" s="730">
        <v>2156109020</v>
      </c>
      <c r="B2936" s="894">
        <v>-5021457929.0900002</v>
      </c>
      <c r="C2936" s="53" t="str">
        <f t="shared" si="112"/>
        <v/>
      </c>
    </row>
    <row r="2937" spans="1:3">
      <c r="A2937" s="730">
        <v>2205050501</v>
      </c>
      <c r="B2937" s="894">
        <v>0</v>
      </c>
      <c r="C2937" s="53" t="str">
        <f t="shared" si="112"/>
        <v/>
      </c>
    </row>
    <row r="2938" spans="1:3">
      <c r="A2938" s="730">
        <v>2205050600</v>
      </c>
      <c r="B2938" s="894">
        <v>0</v>
      </c>
      <c r="C2938" s="53" t="str">
        <f t="shared" si="112"/>
        <v/>
      </c>
    </row>
    <row r="2939" spans="1:3">
      <c r="A2939" s="730">
        <v>2205052500</v>
      </c>
      <c r="B2939" s="894">
        <v>0</v>
      </c>
      <c r="C2939" s="53" t="str">
        <f t="shared" si="112"/>
        <v/>
      </c>
    </row>
    <row r="2940" spans="1:3">
      <c r="A2940" s="730">
        <v>2205052601</v>
      </c>
      <c r="B2940" s="894">
        <v>0</v>
      </c>
      <c r="C2940" s="53" t="str">
        <f t="shared" si="112"/>
        <v/>
      </c>
    </row>
    <row r="2941" spans="1:3">
      <c r="A2941" s="730">
        <v>2205100703</v>
      </c>
      <c r="B2941" s="894">
        <v>0</v>
      </c>
      <c r="C2941" s="53" t="str">
        <f t="shared" si="112"/>
        <v/>
      </c>
    </row>
    <row r="2942" spans="1:3">
      <c r="A2942" s="730">
        <v>2205100705</v>
      </c>
      <c r="B2942" s="894">
        <v>0</v>
      </c>
      <c r="C2942" s="53" t="str">
        <f t="shared" si="112"/>
        <v/>
      </c>
    </row>
    <row r="2943" spans="1:3">
      <c r="A2943" s="730">
        <v>2205100711</v>
      </c>
      <c r="B2943" s="894">
        <v>0</v>
      </c>
      <c r="C2943" s="53" t="str">
        <f t="shared" si="112"/>
        <v/>
      </c>
    </row>
    <row r="2944" spans="1:3">
      <c r="A2944" s="730">
        <v>2205100715</v>
      </c>
      <c r="B2944" s="894">
        <v>0</v>
      </c>
      <c r="C2944" s="53" t="str">
        <f t="shared" si="112"/>
        <v/>
      </c>
    </row>
    <row r="2945" spans="1:3">
      <c r="A2945" s="730">
        <v>2205100716</v>
      </c>
      <c r="B2945" s="894">
        <v>0</v>
      </c>
      <c r="C2945" s="53" t="str">
        <f t="shared" si="112"/>
        <v/>
      </c>
    </row>
    <row r="2946" spans="1:3">
      <c r="A2946" s="730">
        <v>2205100719</v>
      </c>
      <c r="B2946" s="894">
        <v>0</v>
      </c>
    </row>
    <row r="2947" spans="1:3">
      <c r="A2947" s="1120">
        <v>2205100720</v>
      </c>
      <c r="B2947" s="894">
        <v>0</v>
      </c>
      <c r="C2947" s="53" t="str">
        <f t="shared" ref="C2947:C2954" si="113">+IF(COUNTIF(A:A,A2947)=1,"","Error")</f>
        <v/>
      </c>
    </row>
    <row r="2948" spans="1:3">
      <c r="A2948" s="730">
        <v>2205100742</v>
      </c>
      <c r="B2948" s="894">
        <v>0</v>
      </c>
      <c r="C2948" s="53" t="str">
        <f t="shared" si="113"/>
        <v/>
      </c>
    </row>
    <row r="2949" spans="1:3">
      <c r="A2949" s="730">
        <v>2205100801</v>
      </c>
      <c r="B2949" s="894">
        <v>0</v>
      </c>
      <c r="C2949" s="53" t="str">
        <f t="shared" si="113"/>
        <v/>
      </c>
    </row>
    <row r="2950" spans="1:3">
      <c r="A2950" s="730">
        <v>2205102701</v>
      </c>
      <c r="B2950" s="894">
        <v>0</v>
      </c>
      <c r="C2950" s="53" t="str">
        <f t="shared" si="113"/>
        <v/>
      </c>
    </row>
    <row r="2951" spans="1:3">
      <c r="A2951" s="730">
        <v>2205102803</v>
      </c>
      <c r="B2951" s="894">
        <v>0</v>
      </c>
      <c r="C2951" s="53" t="str">
        <f t="shared" si="113"/>
        <v/>
      </c>
    </row>
    <row r="2952" spans="1:3">
      <c r="A2952" s="730">
        <v>2205102811</v>
      </c>
      <c r="B2952" s="894">
        <v>0</v>
      </c>
      <c r="C2952" s="53" t="str">
        <f t="shared" si="113"/>
        <v/>
      </c>
    </row>
    <row r="2953" spans="1:3">
      <c r="A2953" s="730">
        <v>2205102815</v>
      </c>
      <c r="B2953" s="894">
        <v>0</v>
      </c>
      <c r="C2953" s="53" t="str">
        <f t="shared" si="113"/>
        <v/>
      </c>
    </row>
    <row r="2954" spans="1:3">
      <c r="A2954" s="730">
        <v>2205102816</v>
      </c>
      <c r="B2954" s="894">
        <v>0</v>
      </c>
      <c r="C2954" s="53" t="str">
        <f t="shared" si="113"/>
        <v/>
      </c>
    </row>
    <row r="2955" spans="1:3">
      <c r="A2955" s="730">
        <v>2205102819</v>
      </c>
      <c r="B2955" s="894">
        <v>0</v>
      </c>
    </row>
    <row r="2956" spans="1:3">
      <c r="A2956" s="730">
        <v>2205102820</v>
      </c>
      <c r="B2956" s="894">
        <v>0</v>
      </c>
    </row>
    <row r="2957" spans="1:3">
      <c r="A2957" s="730">
        <v>2205102842</v>
      </c>
      <c r="B2957" s="894">
        <v>0</v>
      </c>
      <c r="C2957" s="53" t="str">
        <f t="shared" ref="C2957:C2989" si="114">+IF(COUNTIF(A:A,A2957)=1,"","Error")</f>
        <v/>
      </c>
    </row>
    <row r="2958" spans="1:3">
      <c r="A2958" s="730">
        <v>2205200109</v>
      </c>
      <c r="B2958" s="894">
        <v>0</v>
      </c>
      <c r="C2958" s="53" t="str">
        <f t="shared" si="114"/>
        <v/>
      </c>
    </row>
    <row r="2959" spans="1:3">
      <c r="A2959" s="730">
        <v>2205200136</v>
      </c>
      <c r="B2959" s="894">
        <v>0</v>
      </c>
      <c r="C2959" s="53" t="str">
        <f t="shared" si="114"/>
        <v/>
      </c>
    </row>
    <row r="2960" spans="1:3">
      <c r="A2960" s="730">
        <v>2205200158</v>
      </c>
      <c r="B2960" s="894">
        <v>0</v>
      </c>
      <c r="C2960" s="53" t="str">
        <f t="shared" si="114"/>
        <v/>
      </c>
    </row>
    <row r="2961" spans="1:3">
      <c r="A2961" s="730">
        <v>2205200173</v>
      </c>
      <c r="B2961" s="894">
        <v>0</v>
      </c>
      <c r="C2961" s="53" t="str">
        <f t="shared" si="114"/>
        <v/>
      </c>
    </row>
    <row r="2962" spans="1:3">
      <c r="A2962" s="730">
        <v>2205201545</v>
      </c>
      <c r="B2962" s="894">
        <v>0</v>
      </c>
      <c r="C2962" s="53" t="str">
        <f t="shared" si="114"/>
        <v/>
      </c>
    </row>
    <row r="2963" spans="1:3">
      <c r="A2963" s="730">
        <v>2205201580</v>
      </c>
      <c r="B2963" s="894">
        <v>0</v>
      </c>
      <c r="C2963" s="53" t="str">
        <f t="shared" si="114"/>
        <v/>
      </c>
    </row>
    <row r="2964" spans="1:3">
      <c r="A2964" s="730">
        <v>2210050501</v>
      </c>
      <c r="B2964" s="894">
        <v>0</v>
      </c>
      <c r="C2964" s="53" t="str">
        <f t="shared" si="114"/>
        <v/>
      </c>
    </row>
    <row r="2965" spans="1:3">
      <c r="A2965" s="730">
        <v>2210050600</v>
      </c>
      <c r="B2965" s="894">
        <v>0</v>
      </c>
      <c r="C2965" s="53" t="str">
        <f t="shared" si="114"/>
        <v/>
      </c>
    </row>
    <row r="2966" spans="1:3">
      <c r="A2966" s="730">
        <v>2210052500</v>
      </c>
      <c r="B2966" s="894">
        <v>0</v>
      </c>
      <c r="C2966" s="53" t="str">
        <f t="shared" si="114"/>
        <v/>
      </c>
    </row>
    <row r="2967" spans="1:3">
      <c r="A2967" s="730">
        <v>2210052601</v>
      </c>
      <c r="B2967" s="894">
        <v>0</v>
      </c>
      <c r="C2967" s="53" t="str">
        <f t="shared" si="114"/>
        <v/>
      </c>
    </row>
    <row r="2968" spans="1:3">
      <c r="A2968" s="730">
        <v>2210151500</v>
      </c>
      <c r="B2968" s="894">
        <v>0</v>
      </c>
      <c r="C2968" s="53" t="str">
        <f t="shared" si="114"/>
        <v/>
      </c>
    </row>
    <row r="2969" spans="1:3">
      <c r="A2969" s="730">
        <v>2210151600</v>
      </c>
      <c r="B2969" s="894">
        <v>0</v>
      </c>
      <c r="C2969" s="53" t="str">
        <f t="shared" si="114"/>
        <v/>
      </c>
    </row>
    <row r="2970" spans="1:3">
      <c r="A2970" s="730">
        <v>2210153500</v>
      </c>
      <c r="B2970" s="894">
        <v>0</v>
      </c>
      <c r="C2970" s="53" t="str">
        <f t="shared" si="114"/>
        <v/>
      </c>
    </row>
    <row r="2971" spans="1:3">
      <c r="A2971" s="730">
        <v>2210153600</v>
      </c>
      <c r="B2971" s="894">
        <v>0</v>
      </c>
      <c r="C2971" s="53" t="str">
        <f t="shared" si="114"/>
        <v/>
      </c>
    </row>
    <row r="2972" spans="1:3">
      <c r="A2972" s="730">
        <v>2215050500</v>
      </c>
      <c r="B2972" s="894">
        <v>0</v>
      </c>
      <c r="C2972" s="53" t="str">
        <f t="shared" si="114"/>
        <v/>
      </c>
    </row>
    <row r="2973" spans="1:3">
      <c r="A2973" s="730">
        <v>2215050501</v>
      </c>
      <c r="B2973" s="894">
        <v>0</v>
      </c>
      <c r="C2973" s="53" t="str">
        <f t="shared" si="114"/>
        <v/>
      </c>
    </row>
    <row r="2974" spans="1:3">
      <c r="A2974" s="730">
        <v>2215050503</v>
      </c>
      <c r="B2974" s="894">
        <v>0</v>
      </c>
      <c r="C2974" s="53" t="str">
        <f t="shared" si="114"/>
        <v/>
      </c>
    </row>
    <row r="2975" spans="1:3">
      <c r="A2975" s="730">
        <v>2215052020</v>
      </c>
      <c r="B2975" s="894">
        <v>0</v>
      </c>
      <c r="C2975" s="53" t="str">
        <f t="shared" si="114"/>
        <v/>
      </c>
    </row>
    <row r="2976" spans="1:3">
      <c r="A2976" s="730">
        <v>2215052021</v>
      </c>
      <c r="B2976" s="894">
        <v>0</v>
      </c>
      <c r="C2976" s="53" t="str">
        <f t="shared" si="114"/>
        <v/>
      </c>
    </row>
    <row r="2977" spans="1:3">
      <c r="A2977" s="730">
        <v>2215052023</v>
      </c>
      <c r="B2977" s="894">
        <v>0</v>
      </c>
      <c r="C2977" s="53" t="str">
        <f t="shared" si="114"/>
        <v/>
      </c>
    </row>
    <row r="2978" spans="1:3">
      <c r="A2978" s="730">
        <v>2215101010</v>
      </c>
      <c r="B2978" s="894">
        <v>0</v>
      </c>
      <c r="C2978" s="53" t="str">
        <f t="shared" si="114"/>
        <v/>
      </c>
    </row>
    <row r="2979" spans="1:3">
      <c r="A2979" s="730">
        <v>2215101017</v>
      </c>
      <c r="B2979" s="894">
        <v>0</v>
      </c>
      <c r="C2979" s="53" t="str">
        <f t="shared" si="114"/>
        <v/>
      </c>
    </row>
    <row r="2980" spans="1:3">
      <c r="A2980" s="730">
        <v>2215101111</v>
      </c>
      <c r="B2980" s="894">
        <v>0</v>
      </c>
      <c r="C2980" s="53" t="str">
        <f t="shared" si="114"/>
        <v/>
      </c>
    </row>
    <row r="2981" spans="1:3">
      <c r="A2981" s="730">
        <v>2215101221</v>
      </c>
      <c r="B2981" s="894">
        <v>0</v>
      </c>
      <c r="C2981" s="53" t="str">
        <f t="shared" si="114"/>
        <v/>
      </c>
    </row>
    <row r="2982" spans="1:3">
      <c r="A2982" s="730">
        <v>2215102520</v>
      </c>
      <c r="B2982" s="894">
        <v>0</v>
      </c>
      <c r="C2982" s="53" t="str">
        <f t="shared" si="114"/>
        <v/>
      </c>
    </row>
    <row r="2983" spans="1:3">
      <c r="A2983" s="730">
        <v>2215102521</v>
      </c>
      <c r="B2983" s="894">
        <v>0</v>
      </c>
      <c r="C2983" s="53" t="str">
        <f t="shared" si="114"/>
        <v/>
      </c>
    </row>
    <row r="2984" spans="1:3">
      <c r="A2984" s="730">
        <v>2220050621</v>
      </c>
      <c r="B2984" s="894">
        <v>0</v>
      </c>
      <c r="C2984" s="53" t="str">
        <f t="shared" si="114"/>
        <v/>
      </c>
    </row>
    <row r="2985" spans="1:3">
      <c r="A2985" s="730">
        <v>2220050622</v>
      </c>
      <c r="B2985" s="894">
        <v>0</v>
      </c>
      <c r="C2985" s="53" t="str">
        <f t="shared" si="114"/>
        <v/>
      </c>
    </row>
    <row r="2986" spans="1:3">
      <c r="A2986" s="730">
        <v>2220302621</v>
      </c>
      <c r="B2986" s="894">
        <v>0</v>
      </c>
      <c r="C2986" s="53" t="str">
        <f t="shared" si="114"/>
        <v/>
      </c>
    </row>
    <row r="2987" spans="1:3">
      <c r="A2987" s="730">
        <v>2220302622</v>
      </c>
      <c r="B2987" s="894">
        <v>0</v>
      </c>
      <c r="C2987" s="53" t="str">
        <f t="shared" si="114"/>
        <v/>
      </c>
    </row>
    <row r="2988" spans="1:3">
      <c r="A2988" s="730">
        <v>2250051102</v>
      </c>
      <c r="B2988" s="894">
        <v>0</v>
      </c>
      <c r="C2988" s="53" t="str">
        <f t="shared" si="114"/>
        <v/>
      </c>
    </row>
    <row r="2989" spans="1:3">
      <c r="A2989" s="730">
        <v>2250051103</v>
      </c>
      <c r="B2989" s="894">
        <v>0</v>
      </c>
      <c r="C2989" s="53" t="str">
        <f t="shared" si="114"/>
        <v/>
      </c>
    </row>
    <row r="2990" spans="1:3">
      <c r="A2990" s="731">
        <v>2250051105</v>
      </c>
      <c r="B2990" s="894">
        <v>0</v>
      </c>
    </row>
    <row r="2991" spans="1:3">
      <c r="A2991" s="1057">
        <v>2250051107</v>
      </c>
      <c r="B2991" s="894">
        <v>0</v>
      </c>
    </row>
    <row r="2992" spans="1:3">
      <c r="A2992" s="1057">
        <v>2250051115</v>
      </c>
      <c r="B2992" s="894">
        <v>0</v>
      </c>
      <c r="C2992" s="53" t="str">
        <f t="shared" ref="C2992:C3001" si="115">+IF(COUNTIF(A:A,A2992)=1,"","Error")</f>
        <v/>
      </c>
    </row>
    <row r="2993" spans="1:3">
      <c r="A2993" s="730">
        <v>2250051117</v>
      </c>
      <c r="B2993" s="894">
        <v>0</v>
      </c>
      <c r="C2993" s="53" t="str">
        <f t="shared" si="115"/>
        <v/>
      </c>
    </row>
    <row r="2994" spans="1:3">
      <c r="A2994" s="730">
        <v>2250051120</v>
      </c>
      <c r="B2994" s="894">
        <v>0</v>
      </c>
      <c r="C2994" s="53" t="str">
        <f t="shared" si="115"/>
        <v/>
      </c>
    </row>
    <row r="2995" spans="1:3">
      <c r="A2995" s="731">
        <v>2250101200</v>
      </c>
      <c r="B2995" s="894">
        <v>0</v>
      </c>
      <c r="C2995" s="53" t="str">
        <f t="shared" si="115"/>
        <v/>
      </c>
    </row>
    <row r="2996" spans="1:3">
      <c r="A2996" s="730">
        <v>2250101201</v>
      </c>
      <c r="B2996" s="894">
        <v>0</v>
      </c>
      <c r="C2996" s="53" t="str">
        <f t="shared" si="115"/>
        <v/>
      </c>
    </row>
    <row r="2997" spans="1:3">
      <c r="A2997" s="730">
        <v>2250157004</v>
      </c>
      <c r="B2997" s="894">
        <v>0</v>
      </c>
      <c r="C2997" s="53" t="str">
        <f t="shared" si="115"/>
        <v/>
      </c>
    </row>
    <row r="2998" spans="1:3">
      <c r="A2998" s="730">
        <v>2250207006</v>
      </c>
      <c r="B2998" s="894">
        <v>0</v>
      </c>
      <c r="C2998" s="53" t="str">
        <f t="shared" si="115"/>
        <v/>
      </c>
    </row>
    <row r="2999" spans="1:3">
      <c r="A2999" s="730">
        <v>2250302100</v>
      </c>
      <c r="B2999" s="894">
        <v>0</v>
      </c>
      <c r="C2999" s="53" t="str">
        <f t="shared" si="115"/>
        <v/>
      </c>
    </row>
    <row r="3000" spans="1:3">
      <c r="A3000" s="730">
        <v>2250302101</v>
      </c>
      <c r="B3000" s="894">
        <v>0</v>
      </c>
      <c r="C3000" s="53" t="str">
        <f t="shared" si="115"/>
        <v/>
      </c>
    </row>
    <row r="3001" spans="1:3">
      <c r="A3001" s="731">
        <v>2250352201</v>
      </c>
      <c r="B3001" s="894">
        <v>0</v>
      </c>
      <c r="C3001" s="53" t="str">
        <f t="shared" si="115"/>
        <v/>
      </c>
    </row>
    <row r="3002" spans="1:3">
      <c r="A3002" s="730">
        <v>2250352203</v>
      </c>
      <c r="B3002" s="894">
        <v>0</v>
      </c>
    </row>
    <row r="3003" spans="1:3">
      <c r="A3003" s="730">
        <v>2250352207</v>
      </c>
      <c r="B3003" s="894">
        <v>0</v>
      </c>
      <c r="C3003" s="53" t="str">
        <f t="shared" ref="C3003:C3023" si="116">+IF(COUNTIF(A:A,A3003)=1,"","Error")</f>
        <v/>
      </c>
    </row>
    <row r="3004" spans="1:3">
      <c r="A3004" s="730">
        <v>2250352211</v>
      </c>
      <c r="B3004" s="894">
        <v>0</v>
      </c>
      <c r="C3004" s="53" t="str">
        <f t="shared" si="116"/>
        <v/>
      </c>
    </row>
    <row r="3005" spans="1:3">
      <c r="A3005" s="730">
        <v>2250352215</v>
      </c>
      <c r="B3005" s="894">
        <v>0</v>
      </c>
      <c r="C3005" s="53" t="str">
        <f t="shared" si="116"/>
        <v/>
      </c>
    </row>
    <row r="3006" spans="1:3">
      <c r="A3006" s="730">
        <v>2250352216</v>
      </c>
      <c r="B3006" s="894">
        <v>0</v>
      </c>
      <c r="C3006" s="53" t="str">
        <f t="shared" si="116"/>
        <v/>
      </c>
    </row>
    <row r="3007" spans="1:3">
      <c r="A3007" s="730">
        <v>2250352219</v>
      </c>
      <c r="B3007" s="894">
        <v>0</v>
      </c>
      <c r="C3007" s="53" t="str">
        <f t="shared" si="116"/>
        <v/>
      </c>
    </row>
    <row r="3008" spans="1:3">
      <c r="A3008" s="730">
        <v>2250407008</v>
      </c>
      <c r="B3008" s="894">
        <v>0</v>
      </c>
      <c r="C3008" s="53" t="str">
        <f t="shared" si="116"/>
        <v/>
      </c>
    </row>
    <row r="3009" spans="1:3">
      <c r="A3009" s="730">
        <v>2250457009</v>
      </c>
      <c r="B3009" s="894">
        <v>0</v>
      </c>
      <c r="C3009" s="53" t="str">
        <f t="shared" si="116"/>
        <v/>
      </c>
    </row>
    <row r="3010" spans="1:3">
      <c r="A3010" s="730">
        <v>2410109010</v>
      </c>
      <c r="B3010" s="894">
        <v>-262375077443</v>
      </c>
      <c r="C3010" s="53" t="str">
        <f t="shared" si="116"/>
        <v/>
      </c>
    </row>
    <row r="3011" spans="1:3">
      <c r="A3011" s="730">
        <v>2410109020</v>
      </c>
      <c r="B3011" s="894">
        <v>-499455789</v>
      </c>
      <c r="C3011" s="53" t="str">
        <f t="shared" si="116"/>
        <v/>
      </c>
    </row>
    <row r="3012" spans="1:3">
      <c r="A3012" s="730">
        <v>2410109301</v>
      </c>
      <c r="B3012" s="894">
        <v>-343136485845.89001</v>
      </c>
      <c r="C3012" s="53" t="str">
        <f t="shared" si="116"/>
        <v/>
      </c>
    </row>
    <row r="3013" spans="1:3">
      <c r="A3013" s="730">
        <v>2410109701</v>
      </c>
      <c r="B3013" s="894">
        <v>-644450423378</v>
      </c>
      <c r="C3013" s="53" t="str">
        <f t="shared" si="116"/>
        <v/>
      </c>
    </row>
    <row r="3014" spans="1:3">
      <c r="A3014" s="730">
        <v>2420009010</v>
      </c>
      <c r="B3014" s="894">
        <v>-423398601180.15997</v>
      </c>
      <c r="C3014" s="53" t="str">
        <f t="shared" si="116"/>
        <v/>
      </c>
    </row>
    <row r="3015" spans="1:3">
      <c r="A3015" s="730">
        <v>2420009020</v>
      </c>
      <c r="B3015" s="894">
        <v>-297011644</v>
      </c>
      <c r="C3015" s="53" t="str">
        <f t="shared" si="116"/>
        <v/>
      </c>
    </row>
    <row r="3016" spans="1:3">
      <c r="A3016" s="730">
        <v>2420009701</v>
      </c>
      <c r="B3016" s="894">
        <v>-310876152346</v>
      </c>
      <c r="C3016" s="53" t="str">
        <f t="shared" si="116"/>
        <v/>
      </c>
    </row>
    <row r="3017" spans="1:3">
      <c r="A3017" s="719">
        <v>2425009010</v>
      </c>
      <c r="B3017" s="894">
        <v>-1467000063301.6499</v>
      </c>
      <c r="C3017" s="53" t="str">
        <f t="shared" si="116"/>
        <v/>
      </c>
    </row>
    <row r="3018" spans="1:3">
      <c r="A3018" s="719">
        <v>2425009015</v>
      </c>
      <c r="B3018" s="894">
        <v>-14791558702</v>
      </c>
      <c r="C3018" s="53" t="str">
        <f t="shared" si="116"/>
        <v/>
      </c>
    </row>
    <row r="3019" spans="1:3">
      <c r="A3019" s="719">
        <v>2425009020</v>
      </c>
      <c r="B3019" s="894">
        <v>14614475</v>
      </c>
      <c r="C3019" s="53" t="str">
        <f t="shared" si="116"/>
        <v/>
      </c>
    </row>
    <row r="3020" spans="1:3">
      <c r="A3020" s="719">
        <v>2425009302</v>
      </c>
      <c r="B3020" s="894">
        <v>-70597188758.399994</v>
      </c>
      <c r="C3020" s="53" t="str">
        <f t="shared" si="116"/>
        <v/>
      </c>
    </row>
    <row r="3021" spans="1:3">
      <c r="A3021" s="719">
        <v>2425009303</v>
      </c>
      <c r="B3021" s="894">
        <v>-135043912.22</v>
      </c>
      <c r="C3021" s="53" t="str">
        <f t="shared" si="116"/>
        <v/>
      </c>
    </row>
    <row r="3022" spans="1:3">
      <c r="A3022" s="719">
        <v>2425009701</v>
      </c>
      <c r="B3022" s="894">
        <v>-988296847105</v>
      </c>
      <c r="C3022" s="53" t="str">
        <f t="shared" si="116"/>
        <v/>
      </c>
    </row>
    <row r="3023" spans="1:3">
      <c r="A3023" s="719">
        <v>2435059301</v>
      </c>
      <c r="B3023" s="894">
        <v>-2355244681.1399999</v>
      </c>
      <c r="C3023" s="53" t="str">
        <f t="shared" si="116"/>
        <v/>
      </c>
    </row>
    <row r="3024" spans="1:3">
      <c r="A3024" s="719">
        <v>2435059703</v>
      </c>
      <c r="B3024" s="894">
        <v>-13869141126</v>
      </c>
    </row>
    <row r="3025" spans="1:3">
      <c r="A3025" s="719">
        <v>2435101888</v>
      </c>
      <c r="B3025" s="894">
        <v>0</v>
      </c>
      <c r="C3025" s="53" t="str">
        <f t="shared" ref="C3025:C3059" si="117">+IF(COUNTIF(A:A,A3025)=1,"","Error")</f>
        <v/>
      </c>
    </row>
    <row r="3026" spans="1:3">
      <c r="A3026" s="719">
        <v>2440051888</v>
      </c>
      <c r="B3026" s="894">
        <v>-393388800000</v>
      </c>
      <c r="C3026" s="53" t="str">
        <f t="shared" si="117"/>
        <v/>
      </c>
    </row>
    <row r="3027" spans="1:3">
      <c r="A3027" s="719">
        <v>2440051889</v>
      </c>
      <c r="B3027" s="894">
        <v>-1375042809.8599999</v>
      </c>
      <c r="C3027" s="53" t="str">
        <f t="shared" si="117"/>
        <v/>
      </c>
    </row>
    <row r="3028" spans="1:3">
      <c r="A3028" s="719">
        <v>2440057150</v>
      </c>
      <c r="B3028" s="894">
        <v>324479024.39999998</v>
      </c>
      <c r="C3028" s="53" t="str">
        <f t="shared" si="117"/>
        <v/>
      </c>
    </row>
    <row r="3029" spans="1:3">
      <c r="A3029" s="719">
        <v>2440059201</v>
      </c>
      <c r="B3029" s="894">
        <v>-779573029.97517681</v>
      </c>
      <c r="C3029" s="53" t="str">
        <f t="shared" si="117"/>
        <v/>
      </c>
    </row>
    <row r="3030" spans="1:3">
      <c r="A3030" s="719">
        <v>2440059221</v>
      </c>
      <c r="B3030" s="894">
        <v>-224999999.44</v>
      </c>
      <c r="C3030" s="53" t="str">
        <f t="shared" si="117"/>
        <v/>
      </c>
    </row>
    <row r="3031" spans="1:3">
      <c r="A3031" s="717">
        <v>2440059251</v>
      </c>
      <c r="B3031" s="894">
        <v>0</v>
      </c>
      <c r="C3031" s="53" t="str">
        <f t="shared" si="117"/>
        <v/>
      </c>
    </row>
    <row r="3032" spans="1:3">
      <c r="A3032" s="717">
        <v>2440059252</v>
      </c>
      <c r="B3032" s="894">
        <v>0</v>
      </c>
      <c r="C3032" s="53" t="str">
        <f t="shared" si="117"/>
        <v/>
      </c>
    </row>
    <row r="3033" spans="1:3">
      <c r="A3033" s="719">
        <v>2440059311</v>
      </c>
      <c r="B3033" s="894">
        <v>-5315319.59</v>
      </c>
      <c r="C3033" s="53" t="str">
        <f t="shared" si="117"/>
        <v/>
      </c>
    </row>
    <row r="3034" spans="1:3">
      <c r="A3034" s="719">
        <v>2440059331</v>
      </c>
      <c r="B3034" s="894">
        <v>-4908333.33</v>
      </c>
      <c r="C3034" s="53" t="str">
        <f t="shared" si="117"/>
        <v/>
      </c>
    </row>
    <row r="3035" spans="1:3">
      <c r="A3035" s="719">
        <v>2440059332</v>
      </c>
      <c r="B3035" s="894">
        <v>-6179343.2300000004</v>
      </c>
      <c r="C3035" s="53" t="str">
        <f t="shared" si="117"/>
        <v/>
      </c>
    </row>
    <row r="3036" spans="1:3">
      <c r="A3036" s="719">
        <v>2440059341</v>
      </c>
      <c r="B3036" s="894">
        <v>-815134.43</v>
      </c>
      <c r="C3036" s="53" t="str">
        <f t="shared" si="117"/>
        <v/>
      </c>
    </row>
    <row r="3037" spans="1:3">
      <c r="A3037" s="719">
        <v>2440059351</v>
      </c>
      <c r="B3037" s="894">
        <v>-1192500000</v>
      </c>
      <c r="C3037" s="53" t="str">
        <f t="shared" si="117"/>
        <v/>
      </c>
    </row>
    <row r="3038" spans="1:3">
      <c r="A3038" s="719">
        <v>2440059499</v>
      </c>
      <c r="B3038" s="894">
        <v>-6256550644262.3984</v>
      </c>
      <c r="C3038" s="53" t="str">
        <f t="shared" si="117"/>
        <v/>
      </c>
    </row>
    <row r="3039" spans="1:3">
      <c r="A3039" s="719">
        <v>2440059500</v>
      </c>
      <c r="B3039" s="894">
        <v>-34577235691.470001</v>
      </c>
      <c r="C3039" s="53" t="str">
        <f t="shared" si="117"/>
        <v/>
      </c>
    </row>
    <row r="3040" spans="1:3">
      <c r="A3040" s="719">
        <v>2440250013</v>
      </c>
      <c r="B3040" s="894">
        <v>-78542867037.089996</v>
      </c>
      <c r="C3040" s="53" t="str">
        <f t="shared" si="117"/>
        <v/>
      </c>
    </row>
    <row r="3041" spans="1:3">
      <c r="A3041" s="719">
        <v>2440250016</v>
      </c>
      <c r="B3041" s="894">
        <v>-3675884061.9499998</v>
      </c>
      <c r="C3041" s="53" t="str">
        <f t="shared" si="117"/>
        <v/>
      </c>
    </row>
    <row r="3042" spans="1:3">
      <c r="A3042" s="719">
        <v>2501051000</v>
      </c>
      <c r="B3042" s="894">
        <v>-33915692322.540001</v>
      </c>
      <c r="C3042" s="53" t="str">
        <f t="shared" si="117"/>
        <v/>
      </c>
    </row>
    <row r="3043" spans="1:3">
      <c r="A3043" s="719">
        <v>2501051001</v>
      </c>
      <c r="B3043" s="894">
        <v>-1597329965.29</v>
      </c>
      <c r="C3043" s="53" t="str">
        <f t="shared" si="117"/>
        <v/>
      </c>
    </row>
    <row r="3044" spans="1:3">
      <c r="A3044" s="719">
        <v>2501051002</v>
      </c>
      <c r="B3044" s="894">
        <v>-3300607981.4200001</v>
      </c>
      <c r="C3044" s="53" t="str">
        <f t="shared" si="117"/>
        <v/>
      </c>
    </row>
    <row r="3045" spans="1:3">
      <c r="A3045" s="719">
        <v>2501051888</v>
      </c>
      <c r="B3045" s="894">
        <v>-10620710.82</v>
      </c>
      <c r="C3045" s="53" t="str">
        <f t="shared" si="117"/>
        <v/>
      </c>
    </row>
    <row r="3046" spans="1:3">
      <c r="A3046" s="719">
        <v>2501051998</v>
      </c>
      <c r="B3046" s="894">
        <v>-65487014.780000001</v>
      </c>
      <c r="C3046" s="53" t="str">
        <f t="shared" si="117"/>
        <v/>
      </c>
    </row>
    <row r="3047" spans="1:3">
      <c r="A3047" s="719">
        <v>2501051999</v>
      </c>
      <c r="B3047" s="894">
        <v>-12347824.08</v>
      </c>
      <c r="C3047" s="53" t="str">
        <f t="shared" si="117"/>
        <v/>
      </c>
    </row>
    <row r="3048" spans="1:3">
      <c r="A3048" s="719">
        <v>2501101000</v>
      </c>
      <c r="B3048" s="894">
        <v>-1787243338.3699999</v>
      </c>
      <c r="C3048" s="53" t="str">
        <f t="shared" si="117"/>
        <v/>
      </c>
    </row>
    <row r="3049" spans="1:3">
      <c r="A3049" s="719">
        <v>2501101001</v>
      </c>
      <c r="B3049" s="894">
        <v>-2555537784.5100002</v>
      </c>
      <c r="C3049" s="53" t="str">
        <f t="shared" si="117"/>
        <v/>
      </c>
    </row>
    <row r="3050" spans="1:3">
      <c r="A3050" s="719">
        <v>2501101999</v>
      </c>
      <c r="B3050" s="894">
        <v>-47026810.399999999</v>
      </c>
      <c r="C3050" s="53" t="str">
        <f t="shared" si="117"/>
        <v/>
      </c>
    </row>
    <row r="3051" spans="1:3">
      <c r="A3051" s="719">
        <v>2501109010</v>
      </c>
      <c r="B3051" s="894">
        <v>-8174660874.9300003</v>
      </c>
      <c r="C3051" s="53" t="str">
        <f t="shared" si="117"/>
        <v/>
      </c>
    </row>
    <row r="3052" spans="1:3">
      <c r="A3052" s="719">
        <v>2501109041</v>
      </c>
      <c r="B3052" s="894">
        <v>-135473558</v>
      </c>
      <c r="C3052" s="53" t="str">
        <f t="shared" si="117"/>
        <v/>
      </c>
    </row>
    <row r="3053" spans="1:3">
      <c r="A3053" s="719">
        <v>2501109042</v>
      </c>
      <c r="B3053" s="894">
        <v>-116520</v>
      </c>
      <c r="C3053" s="53" t="str">
        <f t="shared" si="117"/>
        <v/>
      </c>
    </row>
    <row r="3054" spans="1:3">
      <c r="A3054" s="719">
        <v>2501109045</v>
      </c>
      <c r="B3054" s="894">
        <v>-8230994601.0799999</v>
      </c>
      <c r="C3054" s="53" t="str">
        <f t="shared" si="117"/>
        <v/>
      </c>
    </row>
    <row r="3055" spans="1:3">
      <c r="A3055" s="719">
        <v>2501109046</v>
      </c>
      <c r="B3055" s="894">
        <v>-33899298</v>
      </c>
      <c r="C3055" s="53" t="str">
        <f t="shared" si="117"/>
        <v/>
      </c>
    </row>
    <row r="3056" spans="1:3">
      <c r="A3056" s="719">
        <v>2501109047</v>
      </c>
      <c r="B3056" s="894">
        <v>-4426451748</v>
      </c>
      <c r="C3056" s="53" t="str">
        <f t="shared" si="117"/>
        <v/>
      </c>
    </row>
    <row r="3057" spans="1:3">
      <c r="A3057" s="719">
        <v>2501109050</v>
      </c>
      <c r="B3057" s="894">
        <v>-59837881266.220001</v>
      </c>
      <c r="C3057" s="53" t="str">
        <f t="shared" si="117"/>
        <v/>
      </c>
    </row>
    <row r="3058" spans="1:3">
      <c r="A3058" s="719">
        <v>2501109062</v>
      </c>
      <c r="B3058" s="894">
        <v>-3672008596</v>
      </c>
      <c r="C3058" s="53" t="str">
        <f t="shared" si="117"/>
        <v/>
      </c>
    </row>
    <row r="3059" spans="1:3">
      <c r="A3059" s="719">
        <v>2501109074</v>
      </c>
      <c r="B3059" s="894">
        <v>-6205088</v>
      </c>
      <c r="C3059" s="53" t="str">
        <f t="shared" si="117"/>
        <v/>
      </c>
    </row>
    <row r="3060" spans="1:3">
      <c r="A3060" s="719">
        <v>2501109601</v>
      </c>
      <c r="B3060" s="894">
        <v>-189403389.93000001</v>
      </c>
    </row>
    <row r="3061" spans="1:3">
      <c r="A3061" s="719">
        <v>2501109603</v>
      </c>
      <c r="B3061" s="894">
        <v>0</v>
      </c>
      <c r="C3061" s="53" t="str">
        <f t="shared" ref="C3061:C3066" si="118">+IF(COUNTIF(A:A,A3061)=1,"","Error")</f>
        <v/>
      </c>
    </row>
    <row r="3062" spans="1:3">
      <c r="A3062" s="719">
        <v>2502259010</v>
      </c>
      <c r="B3062" s="894">
        <v>0</v>
      </c>
      <c r="C3062" s="53" t="str">
        <f t="shared" si="118"/>
        <v/>
      </c>
    </row>
    <row r="3063" spans="1:3">
      <c r="A3063" s="719">
        <v>2502259021</v>
      </c>
      <c r="B3063" s="894">
        <v>0</v>
      </c>
      <c r="C3063" s="53" t="str">
        <f t="shared" si="118"/>
        <v/>
      </c>
    </row>
    <row r="3064" spans="1:3">
      <c r="A3064" s="719">
        <v>2503051001</v>
      </c>
      <c r="B3064" s="894">
        <v>0</v>
      </c>
      <c r="C3064" s="53" t="str">
        <f t="shared" si="118"/>
        <v/>
      </c>
    </row>
    <row r="3065" spans="1:3">
      <c r="A3065" s="719">
        <v>2503051201</v>
      </c>
      <c r="B3065" s="894">
        <v>-339144353235</v>
      </c>
      <c r="C3065" s="53" t="str">
        <f t="shared" si="118"/>
        <v/>
      </c>
    </row>
    <row r="3066" spans="1:3">
      <c r="A3066" s="717">
        <v>2503051888</v>
      </c>
      <c r="B3066" s="894">
        <v>0</v>
      </c>
      <c r="C3066" s="53" t="str">
        <f t="shared" si="118"/>
        <v/>
      </c>
    </row>
    <row r="3067" spans="1:3">
      <c r="A3067" s="719">
        <v>2503051889</v>
      </c>
      <c r="B3067" s="894">
        <v>-399614627.33999997</v>
      </c>
    </row>
    <row r="3068" spans="1:3">
      <c r="A3068" s="719">
        <v>2503101001</v>
      </c>
      <c r="B3068" s="894">
        <v>-232517.65</v>
      </c>
      <c r="C3068" s="53" t="str">
        <f t="shared" ref="C3068:C3106" si="119">+IF(COUNTIF(A:A,A3068)=1,"","Error")</f>
        <v/>
      </c>
    </row>
    <row r="3069" spans="1:3">
      <c r="A3069" s="719">
        <v>2503101002</v>
      </c>
      <c r="B3069" s="894">
        <v>-333730.40000000002</v>
      </c>
      <c r="C3069" s="53" t="str">
        <f t="shared" si="119"/>
        <v/>
      </c>
    </row>
    <row r="3070" spans="1:3">
      <c r="A3070" s="719">
        <v>2503101201</v>
      </c>
      <c r="B3070" s="894">
        <v>-28127160.960000001</v>
      </c>
      <c r="C3070" s="53" t="str">
        <f t="shared" si="119"/>
        <v/>
      </c>
    </row>
    <row r="3071" spans="1:3">
      <c r="A3071" s="719">
        <v>2503101202</v>
      </c>
      <c r="B3071" s="894">
        <v>-486870248.66000003</v>
      </c>
      <c r="C3071" s="53" t="str">
        <f t="shared" si="119"/>
        <v/>
      </c>
    </row>
    <row r="3072" spans="1:3">
      <c r="A3072" s="719">
        <v>2503101205</v>
      </c>
      <c r="B3072" s="894">
        <v>54310.13</v>
      </c>
      <c r="C3072" s="53" t="str">
        <f t="shared" si="119"/>
        <v/>
      </c>
    </row>
    <row r="3073" spans="1:3">
      <c r="A3073" s="719">
        <v>2503101403</v>
      </c>
      <c r="B3073" s="894">
        <v>28883858304.380001</v>
      </c>
      <c r="C3073" s="53" t="str">
        <f t="shared" si="119"/>
        <v/>
      </c>
    </row>
    <row r="3074" spans="1:3">
      <c r="A3074" s="719">
        <v>2503109013</v>
      </c>
      <c r="B3074" s="894">
        <v>-45314844287.330002</v>
      </c>
      <c r="C3074" s="53" t="str">
        <f t="shared" si="119"/>
        <v/>
      </c>
    </row>
    <row r="3075" spans="1:3">
      <c r="A3075" s="717">
        <v>2503109050</v>
      </c>
      <c r="B3075" s="894">
        <v>0</v>
      </c>
      <c r="C3075" s="53" t="str">
        <f t="shared" si="119"/>
        <v/>
      </c>
    </row>
    <row r="3076" spans="1:3">
      <c r="A3076" s="719">
        <v>2503109056</v>
      </c>
      <c r="B3076" s="894">
        <v>-147264509.33000001</v>
      </c>
      <c r="C3076" s="53" t="str">
        <f t="shared" si="119"/>
        <v/>
      </c>
    </row>
    <row r="3077" spans="1:3">
      <c r="A3077" s="719">
        <v>2503109103</v>
      </c>
      <c r="B3077" s="894">
        <v>-25595.7</v>
      </c>
      <c r="C3077" s="53" t="str">
        <f t="shared" si="119"/>
        <v/>
      </c>
    </row>
    <row r="3078" spans="1:3">
      <c r="A3078" s="719">
        <v>2503109143</v>
      </c>
      <c r="B3078" s="894">
        <v>0</v>
      </c>
      <c r="C3078" s="53" t="str">
        <f t="shared" si="119"/>
        <v/>
      </c>
    </row>
    <row r="3079" spans="1:3">
      <c r="A3079" s="719">
        <v>2503109148</v>
      </c>
      <c r="B3079" s="894">
        <v>-36699651</v>
      </c>
      <c r="C3079" s="53" t="str">
        <f t="shared" si="119"/>
        <v/>
      </c>
    </row>
    <row r="3080" spans="1:3">
      <c r="A3080" s="719">
        <v>2503109151</v>
      </c>
      <c r="B3080" s="894">
        <v>-19423032</v>
      </c>
      <c r="C3080" s="53" t="str">
        <f t="shared" si="119"/>
        <v/>
      </c>
    </row>
    <row r="3081" spans="1:3">
      <c r="A3081" s="719">
        <v>2503109152</v>
      </c>
      <c r="B3081" s="894">
        <v>-4460386</v>
      </c>
      <c r="C3081" s="53" t="str">
        <f t="shared" si="119"/>
        <v/>
      </c>
    </row>
    <row r="3082" spans="1:3">
      <c r="A3082" s="719">
        <v>2503109154</v>
      </c>
      <c r="B3082" s="894">
        <v>-291881</v>
      </c>
      <c r="C3082" s="53" t="str">
        <f t="shared" si="119"/>
        <v/>
      </c>
    </row>
    <row r="3083" spans="1:3">
      <c r="A3083" s="719">
        <v>2503109156</v>
      </c>
      <c r="B3083" s="894">
        <v>-2248901</v>
      </c>
      <c r="C3083" s="53" t="str">
        <f t="shared" si="119"/>
        <v/>
      </c>
    </row>
    <row r="3084" spans="1:3">
      <c r="A3084" s="719">
        <v>2503109158</v>
      </c>
      <c r="B3084" s="894">
        <v>-164664017</v>
      </c>
      <c r="C3084" s="53" t="str">
        <f t="shared" si="119"/>
        <v/>
      </c>
    </row>
    <row r="3085" spans="1:3">
      <c r="A3085" s="719">
        <v>2503109161</v>
      </c>
      <c r="B3085" s="894">
        <v>-36199255.719999999</v>
      </c>
      <c r="C3085" s="53" t="str">
        <f t="shared" si="119"/>
        <v/>
      </c>
    </row>
    <row r="3086" spans="1:3">
      <c r="A3086" s="717">
        <v>2503109162</v>
      </c>
      <c r="B3086" s="894">
        <v>0</v>
      </c>
      <c r="C3086" s="53" t="str">
        <f t="shared" si="119"/>
        <v/>
      </c>
    </row>
    <row r="3087" spans="1:3">
      <c r="A3087" s="719">
        <v>2503109163</v>
      </c>
      <c r="B3087" s="894">
        <v>-251382</v>
      </c>
      <c r="C3087" s="53" t="str">
        <f t="shared" si="119"/>
        <v/>
      </c>
    </row>
    <row r="3088" spans="1:3">
      <c r="A3088" s="719">
        <v>2503109166</v>
      </c>
      <c r="B3088" s="894">
        <v>-12806778</v>
      </c>
      <c r="C3088" s="53" t="str">
        <f t="shared" si="119"/>
        <v/>
      </c>
    </row>
    <row r="3089" spans="1:3">
      <c r="A3089" s="719">
        <v>2503109168</v>
      </c>
      <c r="B3089" s="894">
        <v>-17694224.420000002</v>
      </c>
      <c r="C3089" s="53" t="str">
        <f t="shared" si="119"/>
        <v/>
      </c>
    </row>
    <row r="3090" spans="1:3">
      <c r="A3090" s="719">
        <v>2503109171</v>
      </c>
      <c r="B3090" s="894">
        <v>-86706021</v>
      </c>
      <c r="C3090" s="53" t="str">
        <f t="shared" si="119"/>
        <v/>
      </c>
    </row>
    <row r="3091" spans="1:3">
      <c r="A3091" s="717">
        <v>2503109172</v>
      </c>
      <c r="B3091" s="894">
        <v>0</v>
      </c>
      <c r="C3091" s="53" t="str">
        <f t="shared" si="119"/>
        <v/>
      </c>
    </row>
    <row r="3092" spans="1:3">
      <c r="A3092" s="719">
        <v>2503109173</v>
      </c>
      <c r="B3092" s="894">
        <v>-52090842.700000003</v>
      </c>
      <c r="C3092" s="53" t="str">
        <f t="shared" si="119"/>
        <v/>
      </c>
    </row>
    <row r="3093" spans="1:3">
      <c r="A3093" s="719">
        <v>2503109176</v>
      </c>
      <c r="B3093" s="894">
        <v>-1825208</v>
      </c>
      <c r="C3093" s="53" t="str">
        <f t="shared" si="119"/>
        <v/>
      </c>
    </row>
    <row r="3094" spans="1:3">
      <c r="A3094" s="719">
        <v>2503109178</v>
      </c>
      <c r="B3094" s="894">
        <v>-1918667</v>
      </c>
      <c r="C3094" s="53" t="str">
        <f t="shared" si="119"/>
        <v/>
      </c>
    </row>
    <row r="3095" spans="1:3">
      <c r="A3095" s="719">
        <v>2503109181</v>
      </c>
      <c r="B3095" s="894">
        <v>-1228665</v>
      </c>
      <c r="C3095" s="53" t="str">
        <f t="shared" si="119"/>
        <v/>
      </c>
    </row>
    <row r="3096" spans="1:3">
      <c r="A3096" s="719">
        <v>2503109183</v>
      </c>
      <c r="B3096" s="894">
        <v>-17819026</v>
      </c>
      <c r="C3096" s="53" t="str">
        <f t="shared" si="119"/>
        <v/>
      </c>
    </row>
    <row r="3097" spans="1:3">
      <c r="A3097" s="719">
        <v>2503109186</v>
      </c>
      <c r="B3097" s="894">
        <v>-111118</v>
      </c>
      <c r="C3097" s="53" t="str">
        <f t="shared" si="119"/>
        <v/>
      </c>
    </row>
    <row r="3098" spans="1:3">
      <c r="A3098" s="719">
        <v>2503109188</v>
      </c>
      <c r="B3098" s="894">
        <v>-17710176</v>
      </c>
      <c r="C3098" s="53" t="str">
        <f t="shared" si="119"/>
        <v/>
      </c>
    </row>
    <row r="3099" spans="1:3">
      <c r="A3099" s="719">
        <v>2503109192</v>
      </c>
      <c r="B3099" s="894">
        <v>-2404094</v>
      </c>
      <c r="C3099" s="53" t="str">
        <f t="shared" si="119"/>
        <v/>
      </c>
    </row>
    <row r="3100" spans="1:3">
      <c r="A3100" s="719">
        <v>2503109193</v>
      </c>
      <c r="B3100" s="894">
        <v>0</v>
      </c>
      <c r="C3100" s="53" t="str">
        <f t="shared" si="119"/>
        <v/>
      </c>
    </row>
    <row r="3101" spans="1:3">
      <c r="A3101" s="719">
        <v>2503109201</v>
      </c>
      <c r="B3101" s="894">
        <v>-1156352</v>
      </c>
      <c r="C3101" s="53" t="str">
        <f t="shared" si="119"/>
        <v/>
      </c>
    </row>
    <row r="3102" spans="1:3">
      <c r="A3102" s="719">
        <v>2503109203</v>
      </c>
      <c r="B3102" s="894">
        <v>-1161423</v>
      </c>
      <c r="C3102" s="53" t="str">
        <f t="shared" si="119"/>
        <v/>
      </c>
    </row>
    <row r="3103" spans="1:3">
      <c r="A3103" s="719">
        <v>2503109205</v>
      </c>
      <c r="B3103" s="894">
        <v>-846136</v>
      </c>
      <c r="C3103" s="53" t="str">
        <f t="shared" si="119"/>
        <v/>
      </c>
    </row>
    <row r="3104" spans="1:3">
      <c r="A3104" s="719">
        <v>2503109207</v>
      </c>
      <c r="B3104" s="894">
        <v>-899828</v>
      </c>
      <c r="C3104" s="53" t="str">
        <f t="shared" si="119"/>
        <v/>
      </c>
    </row>
    <row r="3105" spans="1:3">
      <c r="A3105" s="719">
        <v>2503109209</v>
      </c>
      <c r="B3105" s="894">
        <v>-967847</v>
      </c>
      <c r="C3105" s="53" t="str">
        <f t="shared" si="119"/>
        <v/>
      </c>
    </row>
    <row r="3106" spans="1:3">
      <c r="A3106" s="719">
        <v>2503109211</v>
      </c>
      <c r="B3106" s="894">
        <v>-4976535</v>
      </c>
      <c r="C3106" s="53" t="str">
        <f t="shared" si="119"/>
        <v/>
      </c>
    </row>
    <row r="3107" spans="1:3">
      <c r="A3107" s="719">
        <v>2503109213</v>
      </c>
      <c r="B3107" s="894">
        <v>-172641292</v>
      </c>
    </row>
    <row r="3108" spans="1:3">
      <c r="A3108" s="719">
        <v>2503109215</v>
      </c>
      <c r="B3108" s="894">
        <v>-7956213</v>
      </c>
    </row>
    <row r="3109" spans="1:3">
      <c r="A3109" s="22">
        <v>2503109217</v>
      </c>
      <c r="B3109" s="894">
        <v>-886581756.73000002</v>
      </c>
    </row>
    <row r="3110" spans="1:3">
      <c r="A3110" s="1058">
        <v>2503109219</v>
      </c>
      <c r="B3110" s="894">
        <v>-1309202</v>
      </c>
    </row>
    <row r="3111" spans="1:3">
      <c r="A3111" s="22">
        <v>2503109221</v>
      </c>
      <c r="B3111" s="894">
        <v>-4239284</v>
      </c>
    </row>
    <row r="3112" spans="1:3">
      <c r="A3112" s="22">
        <v>2503109222</v>
      </c>
      <c r="B3112" s="894">
        <v>-284584</v>
      </c>
    </row>
    <row r="3113" spans="1:3">
      <c r="A3113" s="22">
        <v>2503109223</v>
      </c>
      <c r="B3113" s="894">
        <v>-1478669</v>
      </c>
      <c r="C3113" s="53" t="str">
        <f>+IF(COUNTIF(A:A,A3113)=1,"","Error")</f>
        <v/>
      </c>
    </row>
    <row r="3114" spans="1:3">
      <c r="A3114" s="22">
        <v>2503109224</v>
      </c>
      <c r="B3114" s="894">
        <v>-16005</v>
      </c>
    </row>
    <row r="3115" spans="1:3">
      <c r="A3115" s="719">
        <v>2503109603</v>
      </c>
      <c r="B3115" s="894">
        <v>-4575241</v>
      </c>
      <c r="C3115" s="53" t="str">
        <f t="shared" ref="C3115:C3137" si="120">+IF(COUNTIF(A:A,A3115)=1,"","Error")</f>
        <v/>
      </c>
    </row>
    <row r="3116" spans="1:3">
      <c r="A3116" s="719">
        <v>2503109607</v>
      </c>
      <c r="B3116" s="894">
        <v>-922512</v>
      </c>
      <c r="C3116" s="53" t="str">
        <f t="shared" si="120"/>
        <v/>
      </c>
    </row>
    <row r="3117" spans="1:3">
      <c r="A3117" s="719">
        <v>2503109608</v>
      </c>
      <c r="B3117" s="894">
        <v>-966628</v>
      </c>
      <c r="C3117" s="53" t="str">
        <f t="shared" si="120"/>
        <v/>
      </c>
    </row>
    <row r="3118" spans="1:3">
      <c r="A3118" s="717">
        <v>2503109701</v>
      </c>
      <c r="B3118" s="894">
        <v>2175860</v>
      </c>
      <c r="C3118" s="53" t="str">
        <f t="shared" si="120"/>
        <v/>
      </c>
    </row>
    <row r="3119" spans="1:3">
      <c r="A3119" s="717">
        <v>2503109703</v>
      </c>
      <c r="B3119" s="894">
        <v>0</v>
      </c>
      <c r="C3119" s="53" t="str">
        <f t="shared" si="120"/>
        <v/>
      </c>
    </row>
    <row r="3120" spans="1:3">
      <c r="A3120" s="717">
        <v>2503109704</v>
      </c>
      <c r="B3120" s="894">
        <v>0</v>
      </c>
      <c r="C3120" s="53" t="str">
        <f t="shared" si="120"/>
        <v/>
      </c>
    </row>
    <row r="3121" spans="1:3">
      <c r="A3121" s="717">
        <v>2503109707</v>
      </c>
      <c r="B3121" s="894">
        <v>0</v>
      </c>
      <c r="C3121" s="53" t="str">
        <f t="shared" si="120"/>
        <v/>
      </c>
    </row>
    <row r="3122" spans="1:3">
      <c r="A3122" s="717">
        <v>2503109708</v>
      </c>
      <c r="B3122" s="894">
        <v>0</v>
      </c>
      <c r="C3122" s="53" t="str">
        <f t="shared" si="120"/>
        <v/>
      </c>
    </row>
    <row r="3123" spans="1:3">
      <c r="A3123" s="717">
        <v>2503109710</v>
      </c>
      <c r="B3123" s="894">
        <v>0</v>
      </c>
      <c r="C3123" s="53" t="str">
        <f t="shared" si="120"/>
        <v/>
      </c>
    </row>
    <row r="3124" spans="1:3">
      <c r="A3124" s="719">
        <v>2503109717</v>
      </c>
      <c r="B3124" s="894">
        <v>-414298202</v>
      </c>
      <c r="C3124" s="53" t="str">
        <f t="shared" si="120"/>
        <v/>
      </c>
    </row>
    <row r="3125" spans="1:3">
      <c r="A3125" s="719">
        <v>2503109718</v>
      </c>
      <c r="B3125" s="894">
        <v>-385728553</v>
      </c>
      <c r="C3125" s="53" t="str">
        <f t="shared" si="120"/>
        <v/>
      </c>
    </row>
    <row r="3126" spans="1:3">
      <c r="A3126" s="719">
        <v>2503109719</v>
      </c>
      <c r="B3126" s="894">
        <v>-44209369</v>
      </c>
      <c r="C3126" s="53" t="str">
        <f t="shared" si="120"/>
        <v/>
      </c>
    </row>
    <row r="3127" spans="1:3">
      <c r="A3127" s="719">
        <v>2503109720</v>
      </c>
      <c r="B3127" s="894">
        <v>-2672544</v>
      </c>
      <c r="C3127" s="53" t="str">
        <f t="shared" si="120"/>
        <v/>
      </c>
    </row>
    <row r="3128" spans="1:3">
      <c r="A3128" s="717">
        <v>2503109722</v>
      </c>
      <c r="B3128" s="894">
        <v>0</v>
      </c>
      <c r="C3128" s="53" t="str">
        <f t="shared" si="120"/>
        <v/>
      </c>
    </row>
    <row r="3129" spans="1:3">
      <c r="A3129" s="717">
        <v>2503109730</v>
      </c>
      <c r="B3129" s="894">
        <v>0</v>
      </c>
      <c r="C3129" s="53" t="str">
        <f t="shared" si="120"/>
        <v/>
      </c>
    </row>
    <row r="3130" spans="1:3">
      <c r="A3130" s="719">
        <v>2503109735</v>
      </c>
      <c r="B3130" s="894">
        <v>0</v>
      </c>
      <c r="C3130" s="53" t="str">
        <f t="shared" si="120"/>
        <v/>
      </c>
    </row>
    <row r="3131" spans="1:3">
      <c r="A3131" s="717">
        <v>2503109740</v>
      </c>
      <c r="B3131" s="894">
        <v>0</v>
      </c>
      <c r="C3131" s="53" t="str">
        <f t="shared" si="120"/>
        <v/>
      </c>
    </row>
    <row r="3132" spans="1:3">
      <c r="A3132" s="719">
        <v>2503109819</v>
      </c>
      <c r="B3132" s="894">
        <v>-132622188</v>
      </c>
      <c r="C3132" s="53" t="str">
        <f t="shared" si="120"/>
        <v/>
      </c>
    </row>
    <row r="3133" spans="1:3">
      <c r="A3133" s="719">
        <v>2503109820</v>
      </c>
      <c r="B3133" s="894">
        <v>-6350</v>
      </c>
      <c r="C3133" s="53" t="str">
        <f t="shared" si="120"/>
        <v/>
      </c>
    </row>
    <row r="3134" spans="1:3">
      <c r="A3134" s="719">
        <v>2503109821</v>
      </c>
      <c r="B3134" s="894">
        <v>-12335479</v>
      </c>
      <c r="C3134" s="53" t="str">
        <f t="shared" si="120"/>
        <v/>
      </c>
    </row>
    <row r="3135" spans="1:3">
      <c r="A3135" s="719">
        <v>2503109870</v>
      </c>
      <c r="B3135" s="894">
        <v>-18704404.25</v>
      </c>
      <c r="C3135" s="53" t="str">
        <f t="shared" si="120"/>
        <v/>
      </c>
    </row>
    <row r="3136" spans="1:3">
      <c r="A3136" s="719">
        <v>2503109871</v>
      </c>
      <c r="B3136" s="894">
        <v>0</v>
      </c>
      <c r="C3136" s="53" t="str">
        <f t="shared" si="120"/>
        <v/>
      </c>
    </row>
    <row r="3137" spans="1:3">
      <c r="A3137" s="719">
        <v>2503109872</v>
      </c>
      <c r="B3137" s="894">
        <v>0</v>
      </c>
      <c r="C3137" s="53" t="str">
        <f t="shared" si="120"/>
        <v/>
      </c>
    </row>
    <row r="3138" spans="1:3">
      <c r="A3138" s="719">
        <v>2503109880</v>
      </c>
      <c r="B3138" s="894">
        <v>-5032107342.0699997</v>
      </c>
    </row>
    <row r="3139" spans="1:3">
      <c r="A3139" s="719">
        <v>2503109881</v>
      </c>
      <c r="B3139" s="894">
        <v>-2046</v>
      </c>
      <c r="C3139" s="53" t="str">
        <f t="shared" ref="C3139:C3144" si="121">+IF(COUNTIF(A:A,A3139)=1,"","Error")</f>
        <v/>
      </c>
    </row>
    <row r="3140" spans="1:3">
      <c r="A3140" s="719">
        <v>2503109882</v>
      </c>
      <c r="B3140" s="894">
        <v>-284723741.37</v>
      </c>
      <c r="C3140" s="53" t="str">
        <f t="shared" si="121"/>
        <v/>
      </c>
    </row>
    <row r="3141" spans="1:3">
      <c r="A3141" s="719">
        <v>2503109886</v>
      </c>
      <c r="B3141" s="894">
        <v>-35008817.439999998</v>
      </c>
      <c r="C3141" s="53" t="str">
        <f t="shared" si="121"/>
        <v/>
      </c>
    </row>
    <row r="3142" spans="1:3">
      <c r="A3142" s="719">
        <v>2503109887</v>
      </c>
      <c r="B3142" s="894">
        <v>-495666.02</v>
      </c>
      <c r="C3142" s="53" t="str">
        <f t="shared" si="121"/>
        <v/>
      </c>
    </row>
    <row r="3143" spans="1:3">
      <c r="A3143" s="719">
        <v>2503109942</v>
      </c>
      <c r="B3143" s="894">
        <v>-385399</v>
      </c>
      <c r="C3143" s="53" t="str">
        <f t="shared" si="121"/>
        <v/>
      </c>
    </row>
    <row r="3144" spans="1:3">
      <c r="A3144" s="719">
        <v>2503200001</v>
      </c>
      <c r="B3144" s="894">
        <v>-3816717.06</v>
      </c>
      <c r="C3144" s="53" t="str">
        <f t="shared" si="121"/>
        <v/>
      </c>
    </row>
    <row r="3145" spans="1:3">
      <c r="A3145" s="22">
        <v>2503209013</v>
      </c>
      <c r="B3145" s="894">
        <v>0</v>
      </c>
    </row>
    <row r="3146" spans="1:3">
      <c r="A3146" s="22">
        <v>2503209016</v>
      </c>
      <c r="B3146" s="894">
        <v>0</v>
      </c>
    </row>
    <row r="3147" spans="1:3">
      <c r="A3147" s="719">
        <v>2503209220</v>
      </c>
      <c r="B3147" s="894">
        <v>-267620</v>
      </c>
      <c r="C3147" s="53" t="str">
        <f>+IF(COUNTIF(A:A,A3147)=1,"","Error")</f>
        <v/>
      </c>
    </row>
    <row r="3148" spans="1:3">
      <c r="A3148" s="719">
        <v>2503209221</v>
      </c>
      <c r="B3148" s="894">
        <v>-8545617.1999999993</v>
      </c>
      <c r="C3148" s="53" t="str">
        <f>+IF(COUNTIF(A:A,A3148)=1,"","Error")</f>
        <v/>
      </c>
    </row>
    <row r="3149" spans="1:3">
      <c r="A3149" s="719">
        <v>2503209812</v>
      </c>
      <c r="B3149" s="894">
        <v>213925</v>
      </c>
      <c r="C3149" s="53" t="str">
        <f>+IF(COUNTIF(A:A,A3149)=1,"","Error")</f>
        <v/>
      </c>
    </row>
    <row r="3150" spans="1:3">
      <c r="A3150" s="22">
        <v>2503209886</v>
      </c>
      <c r="B3150" s="894">
        <v>0</v>
      </c>
    </row>
    <row r="3151" spans="1:3">
      <c r="A3151" s="719">
        <v>2503400001</v>
      </c>
      <c r="B3151" s="894">
        <v>-1118005586.0699999</v>
      </c>
      <c r="C3151" s="53" t="str">
        <f t="shared" ref="C3151:C3164" si="122">+IF(COUNTIF(A:A,A3151)=1,"","Error")</f>
        <v/>
      </c>
    </row>
    <row r="3152" spans="1:3">
      <c r="A3152" s="719">
        <v>2503400010</v>
      </c>
      <c r="B3152" s="894">
        <v>-7733895</v>
      </c>
      <c r="C3152" s="53" t="str">
        <f t="shared" si="122"/>
        <v/>
      </c>
    </row>
    <row r="3153" spans="1:3">
      <c r="A3153" s="719">
        <v>2503400080</v>
      </c>
      <c r="B3153" s="894">
        <v>0</v>
      </c>
      <c r="C3153" s="53" t="str">
        <f t="shared" si="122"/>
        <v/>
      </c>
    </row>
    <row r="3154" spans="1:3">
      <c r="A3154" s="719">
        <v>2503400081</v>
      </c>
      <c r="B3154" s="894">
        <v>0</v>
      </c>
      <c r="C3154" s="53" t="str">
        <f t="shared" si="122"/>
        <v/>
      </c>
    </row>
    <row r="3155" spans="1:3">
      <c r="A3155" s="719">
        <v>2503401200</v>
      </c>
      <c r="B3155" s="894">
        <v>-4969196179.2700005</v>
      </c>
      <c r="C3155" s="53" t="str">
        <f t="shared" si="122"/>
        <v/>
      </c>
    </row>
    <row r="3156" spans="1:3">
      <c r="A3156" s="719">
        <v>2503401201</v>
      </c>
      <c r="B3156" s="894">
        <v>-75928166</v>
      </c>
      <c r="C3156" s="53" t="str">
        <f t="shared" si="122"/>
        <v/>
      </c>
    </row>
    <row r="3157" spans="1:3">
      <c r="A3157" s="719">
        <v>2503401218</v>
      </c>
      <c r="B3157" s="894">
        <v>24121443983.200001</v>
      </c>
      <c r="C3157" s="53" t="str">
        <f t="shared" si="122"/>
        <v/>
      </c>
    </row>
    <row r="3158" spans="1:3">
      <c r="A3158" s="719">
        <v>2503401219</v>
      </c>
      <c r="B3158" s="894">
        <v>558736576.22000003</v>
      </c>
      <c r="C3158" s="53" t="str">
        <f t="shared" si="122"/>
        <v/>
      </c>
    </row>
    <row r="3159" spans="1:3">
      <c r="A3159" s="719">
        <v>2503401220</v>
      </c>
      <c r="B3159" s="894">
        <v>2327951864.6399999</v>
      </c>
      <c r="C3159" s="53" t="str">
        <f t="shared" si="122"/>
        <v/>
      </c>
    </row>
    <row r="3160" spans="1:3">
      <c r="A3160" s="719">
        <v>2503401222</v>
      </c>
      <c r="B3160" s="894">
        <v>43094</v>
      </c>
      <c r="C3160" s="53" t="str">
        <f t="shared" si="122"/>
        <v/>
      </c>
    </row>
    <row r="3161" spans="1:3">
      <c r="A3161" s="719">
        <v>2503401223</v>
      </c>
      <c r="B3161" s="894">
        <v>0</v>
      </c>
      <c r="C3161" s="53" t="str">
        <f t="shared" si="122"/>
        <v/>
      </c>
    </row>
    <row r="3162" spans="1:3">
      <c r="A3162" s="717">
        <v>2503401298</v>
      </c>
      <c r="B3162" s="894">
        <v>0</v>
      </c>
      <c r="C3162" s="53" t="str">
        <f t="shared" si="122"/>
        <v/>
      </c>
    </row>
    <row r="3163" spans="1:3">
      <c r="A3163" s="719">
        <v>2503401300</v>
      </c>
      <c r="B3163" s="894">
        <v>-129345589.25</v>
      </c>
      <c r="C3163" s="53" t="str">
        <f t="shared" si="122"/>
        <v/>
      </c>
    </row>
    <row r="3164" spans="1:3">
      <c r="A3164" s="719">
        <v>2503401888</v>
      </c>
      <c r="B3164" s="894">
        <v>0</v>
      </c>
      <c r="C3164" s="53" t="str">
        <f t="shared" si="122"/>
        <v/>
      </c>
    </row>
    <row r="3165" spans="1:3">
      <c r="A3165" s="22">
        <v>2503409011</v>
      </c>
      <c r="B3165" s="894">
        <v>0</v>
      </c>
    </row>
    <row r="3166" spans="1:3">
      <c r="A3166" s="719">
        <v>2503409012</v>
      </c>
      <c r="B3166" s="894">
        <v>-85411609</v>
      </c>
      <c r="C3166" s="53" t="str">
        <f t="shared" ref="C3166:C3171" si="123">+IF(COUNTIF(A:A,A3166)=1,"","Error")</f>
        <v/>
      </c>
    </row>
    <row r="3167" spans="1:3">
      <c r="A3167" s="719">
        <v>2503409013</v>
      </c>
      <c r="B3167" s="894">
        <v>-10104911333.09</v>
      </c>
      <c r="C3167" s="53" t="str">
        <f t="shared" si="123"/>
        <v/>
      </c>
    </row>
    <row r="3168" spans="1:3">
      <c r="A3168" s="719">
        <v>2503409014</v>
      </c>
      <c r="B3168" s="894">
        <v>-4308276891.8800001</v>
      </c>
      <c r="C3168" s="53" t="str">
        <f t="shared" si="123"/>
        <v/>
      </c>
    </row>
    <row r="3169" spans="1:3">
      <c r="A3169" s="719">
        <v>2503409017</v>
      </c>
      <c r="B3169" s="894">
        <v>7895</v>
      </c>
      <c r="C3169" s="53" t="str">
        <f t="shared" si="123"/>
        <v/>
      </c>
    </row>
    <row r="3170" spans="1:3">
      <c r="A3170" s="719">
        <v>2503409046</v>
      </c>
      <c r="B3170" s="894">
        <v>7235228</v>
      </c>
      <c r="C3170" s="53" t="str">
        <f t="shared" si="123"/>
        <v/>
      </c>
    </row>
    <row r="3171" spans="1:3">
      <c r="A3171" s="719">
        <v>2503409047</v>
      </c>
      <c r="B3171" s="894">
        <v>0</v>
      </c>
      <c r="C3171" s="53" t="str">
        <f t="shared" si="123"/>
        <v/>
      </c>
    </row>
    <row r="3172" spans="1:3">
      <c r="A3172" s="22">
        <v>2503409053</v>
      </c>
      <c r="B3172" s="894">
        <v>0</v>
      </c>
    </row>
    <row r="3173" spans="1:3">
      <c r="A3173" s="719">
        <v>2503409062</v>
      </c>
      <c r="B3173" s="894">
        <v>-504033160</v>
      </c>
      <c r="C3173" s="53" t="str">
        <f>+IF(COUNTIF(A:A,A3173)=1,"","Error")</f>
        <v/>
      </c>
    </row>
    <row r="3174" spans="1:3">
      <c r="A3174" s="719">
        <v>2503409063</v>
      </c>
      <c r="B3174" s="894">
        <v>504033160</v>
      </c>
      <c r="C3174" s="53" t="str">
        <f>+IF(COUNTIF(A:A,A3174)=1,"","Error")</f>
        <v/>
      </c>
    </row>
    <row r="3175" spans="1:3">
      <c r="A3175" s="719">
        <v>2503409090</v>
      </c>
      <c r="B3175" s="894">
        <v>23404102.960000001</v>
      </c>
      <c r="C3175" s="53" t="str">
        <f>+IF(COUNTIF(A:A,A3175)=1,"","Error")</f>
        <v/>
      </c>
    </row>
    <row r="3176" spans="1:3">
      <c r="A3176" s="22">
        <v>2503409120</v>
      </c>
      <c r="B3176" s="894">
        <v>0</v>
      </c>
    </row>
    <row r="3177" spans="1:3">
      <c r="A3177" s="22">
        <v>2503409121</v>
      </c>
      <c r="B3177" s="894">
        <v>0</v>
      </c>
    </row>
    <row r="3178" spans="1:3">
      <c r="A3178" s="719">
        <v>2503409163</v>
      </c>
      <c r="B3178" s="894">
        <v>-48066</v>
      </c>
      <c r="C3178" s="53" t="str">
        <f t="shared" ref="C3178:C3183" si="124">+IF(COUNTIF(A:A,A3178)=1,"","Error")</f>
        <v/>
      </c>
    </row>
    <row r="3179" spans="1:3">
      <c r="A3179" s="719">
        <v>2503409203</v>
      </c>
      <c r="B3179" s="894">
        <v>-683177712.14999998</v>
      </c>
      <c r="C3179" s="53" t="str">
        <f t="shared" si="124"/>
        <v/>
      </c>
    </row>
    <row r="3180" spans="1:3">
      <c r="A3180" s="719">
        <v>2503409250</v>
      </c>
      <c r="B3180" s="894">
        <v>43348355.579999998</v>
      </c>
      <c r="C3180" s="53" t="str">
        <f t="shared" si="124"/>
        <v/>
      </c>
    </row>
    <row r="3181" spans="1:3">
      <c r="A3181" s="719">
        <v>2503409251</v>
      </c>
      <c r="B3181" s="894">
        <v>757376415.27999997</v>
      </c>
      <c r="C3181" s="53" t="str">
        <f t="shared" si="124"/>
        <v/>
      </c>
    </row>
    <row r="3182" spans="1:3">
      <c r="A3182" s="719">
        <v>2503409321</v>
      </c>
      <c r="B3182" s="894">
        <v>1994517662.5999999</v>
      </c>
      <c r="C3182" s="53" t="str">
        <f t="shared" si="124"/>
        <v/>
      </c>
    </row>
    <row r="3183" spans="1:3">
      <c r="A3183" s="719">
        <v>2503409333</v>
      </c>
      <c r="B3183" s="894">
        <v>-64704256.399999999</v>
      </c>
      <c r="C3183" s="53" t="str">
        <f t="shared" si="124"/>
        <v/>
      </c>
    </row>
    <row r="3184" spans="1:3">
      <c r="A3184" s="22">
        <v>2503409377</v>
      </c>
      <c r="B3184" s="894">
        <v>0</v>
      </c>
    </row>
    <row r="3185" spans="1:3">
      <c r="A3185" s="719">
        <v>2503409409</v>
      </c>
      <c r="B3185" s="894">
        <v>-3116698</v>
      </c>
      <c r="C3185" s="53" t="str">
        <f t="shared" ref="C3185:C3200" si="125">+IF(COUNTIF(A:A,A3185)=1,"","Error")</f>
        <v/>
      </c>
    </row>
    <row r="3186" spans="1:3">
      <c r="A3186" s="719">
        <v>2503409545</v>
      </c>
      <c r="B3186" s="894">
        <v>-14990763.640000001</v>
      </c>
      <c r="C3186" s="53" t="str">
        <f t="shared" si="125"/>
        <v/>
      </c>
    </row>
    <row r="3187" spans="1:3">
      <c r="A3187" s="719">
        <v>2503409603</v>
      </c>
      <c r="B3187" s="894">
        <v>-4871343</v>
      </c>
      <c r="C3187" s="53" t="str">
        <f t="shared" si="125"/>
        <v/>
      </c>
    </row>
    <row r="3188" spans="1:3">
      <c r="A3188" s="719">
        <v>2503409606</v>
      </c>
      <c r="B3188" s="894">
        <v>-1056793366.89</v>
      </c>
      <c r="C3188" s="53" t="str">
        <f t="shared" si="125"/>
        <v/>
      </c>
    </row>
    <row r="3189" spans="1:3">
      <c r="A3189" s="719">
        <v>2503409607</v>
      </c>
      <c r="B3189" s="894">
        <v>-91418245</v>
      </c>
      <c r="C3189" s="53" t="str">
        <f t="shared" si="125"/>
        <v/>
      </c>
    </row>
    <row r="3190" spans="1:3">
      <c r="A3190" s="719">
        <v>2503409608</v>
      </c>
      <c r="B3190" s="894">
        <v>-429571.33</v>
      </c>
      <c r="C3190" s="53" t="str">
        <f t="shared" si="125"/>
        <v/>
      </c>
    </row>
    <row r="3191" spans="1:3">
      <c r="A3191" s="719">
        <v>2503409700</v>
      </c>
      <c r="B3191" s="894">
        <v>-7266773001</v>
      </c>
      <c r="C3191" s="53" t="str">
        <f t="shared" si="125"/>
        <v/>
      </c>
    </row>
    <row r="3192" spans="1:3">
      <c r="A3192" s="719">
        <v>2503409701</v>
      </c>
      <c r="B3192" s="894">
        <v>-6591218</v>
      </c>
      <c r="C3192" s="53" t="str">
        <f t="shared" si="125"/>
        <v/>
      </c>
    </row>
    <row r="3193" spans="1:3">
      <c r="A3193" s="719">
        <v>2503409703</v>
      </c>
      <c r="B3193" s="894">
        <v>-98612320</v>
      </c>
      <c r="C3193" s="53" t="str">
        <f t="shared" si="125"/>
        <v/>
      </c>
    </row>
    <row r="3194" spans="1:3">
      <c r="A3194" s="719">
        <v>2503409704</v>
      </c>
      <c r="B3194" s="894">
        <v>-537605239</v>
      </c>
      <c r="C3194" s="53" t="str">
        <f t="shared" si="125"/>
        <v/>
      </c>
    </row>
    <row r="3195" spans="1:3">
      <c r="A3195" s="719">
        <v>2503409705</v>
      </c>
      <c r="B3195" s="894">
        <v>-284633680</v>
      </c>
      <c r="C3195" s="53" t="str">
        <f t="shared" si="125"/>
        <v/>
      </c>
    </row>
    <row r="3196" spans="1:3">
      <c r="A3196" s="719">
        <v>2503409753</v>
      </c>
      <c r="B3196" s="894">
        <v>43298073</v>
      </c>
      <c r="C3196" s="53" t="str">
        <f t="shared" si="125"/>
        <v/>
      </c>
    </row>
    <row r="3197" spans="1:3">
      <c r="A3197" s="719">
        <v>2503409760</v>
      </c>
      <c r="B3197" s="894">
        <v>-25940435</v>
      </c>
      <c r="C3197" s="53" t="str">
        <f t="shared" si="125"/>
        <v/>
      </c>
    </row>
    <row r="3198" spans="1:3">
      <c r="A3198" s="719">
        <v>2503409800</v>
      </c>
      <c r="B3198" s="894">
        <v>-1284668264.4100001</v>
      </c>
      <c r="C3198" s="53" t="str">
        <f t="shared" si="125"/>
        <v/>
      </c>
    </row>
    <row r="3199" spans="1:3">
      <c r="A3199" s="719">
        <v>2503409804</v>
      </c>
      <c r="B3199" s="894">
        <v>-1377441061.28</v>
      </c>
      <c r="C3199" s="53" t="str">
        <f t="shared" si="125"/>
        <v/>
      </c>
    </row>
    <row r="3200" spans="1:3">
      <c r="A3200" s="719">
        <v>2503409806</v>
      </c>
      <c r="B3200" s="894">
        <v>-1348638873.29</v>
      </c>
      <c r="C3200" s="53" t="str">
        <f t="shared" si="125"/>
        <v/>
      </c>
    </row>
    <row r="3201" spans="1:3">
      <c r="A3201" s="22">
        <v>2503409807</v>
      </c>
      <c r="B3201" s="894">
        <v>0</v>
      </c>
    </row>
    <row r="3202" spans="1:3">
      <c r="A3202" s="22">
        <v>2503409809</v>
      </c>
      <c r="B3202" s="894">
        <v>0</v>
      </c>
    </row>
    <row r="3203" spans="1:3">
      <c r="A3203" s="719">
        <v>2503409815</v>
      </c>
      <c r="B3203" s="894">
        <v>-2832825502.9899998</v>
      </c>
      <c r="C3203" s="53" t="str">
        <f>+IF(COUNTIF(A:A,A3203)=1,"","Error")</f>
        <v/>
      </c>
    </row>
    <row r="3204" spans="1:3">
      <c r="A3204" s="22">
        <v>2503409816</v>
      </c>
      <c r="B3204" s="894">
        <v>0</v>
      </c>
    </row>
    <row r="3205" spans="1:3">
      <c r="A3205" s="719">
        <v>2503409818</v>
      </c>
      <c r="B3205" s="894">
        <v>-651529791.44000006</v>
      </c>
      <c r="C3205" s="53" t="str">
        <f>+IF(COUNTIF(A:A,A3205)=1,"","Error")</f>
        <v/>
      </c>
    </row>
    <row r="3206" spans="1:3">
      <c r="A3206" s="719">
        <v>2503409820</v>
      </c>
      <c r="B3206" s="894">
        <v>-1699505952.9400001</v>
      </c>
      <c r="C3206" s="53" t="str">
        <f>+IF(COUNTIF(A:A,A3206)=1,"","Error")</f>
        <v/>
      </c>
    </row>
    <row r="3207" spans="1:3">
      <c r="A3207" s="719">
        <v>2503409826</v>
      </c>
      <c r="B3207" s="894">
        <v>-10591302.130000001</v>
      </c>
      <c r="C3207" s="53" t="str">
        <f>+IF(COUNTIF(A:A,A3207)=1,"","Error")</f>
        <v/>
      </c>
    </row>
    <row r="3208" spans="1:3">
      <c r="A3208" s="719">
        <v>2503409833</v>
      </c>
      <c r="B3208" s="894">
        <v>10609956.800000001</v>
      </c>
      <c r="C3208" s="53" t="str">
        <f>+IF(COUNTIF(A:A,A3208)=1,"","Error")</f>
        <v/>
      </c>
    </row>
    <row r="3209" spans="1:3">
      <c r="A3209" s="719">
        <v>2503409853</v>
      </c>
      <c r="B3209" s="894">
        <v>-951084564.89999998</v>
      </c>
      <c r="C3209" s="53" t="str">
        <f>+IF(COUNTIF(A:A,A3209)=1,"","Error")</f>
        <v/>
      </c>
    </row>
    <row r="3210" spans="1:3">
      <c r="A3210" s="22">
        <v>2503409856</v>
      </c>
      <c r="B3210" s="894">
        <v>0</v>
      </c>
    </row>
    <row r="3211" spans="1:3">
      <c r="A3211" s="22">
        <v>2503409863</v>
      </c>
      <c r="B3211" s="894">
        <v>0</v>
      </c>
    </row>
    <row r="3212" spans="1:3">
      <c r="A3212" s="22">
        <v>2503409867</v>
      </c>
      <c r="B3212" s="894">
        <v>0</v>
      </c>
    </row>
    <row r="3213" spans="1:3">
      <c r="A3213" s="22">
        <v>2503409875</v>
      </c>
      <c r="B3213" s="894">
        <v>0</v>
      </c>
    </row>
    <row r="3214" spans="1:3">
      <c r="A3214" s="719">
        <v>2503409878</v>
      </c>
      <c r="B3214" s="894">
        <v>10373158</v>
      </c>
      <c r="C3214" s="53" t="str">
        <f>+IF(COUNTIF(A:A,A3214)=1,"","Error")</f>
        <v/>
      </c>
    </row>
    <row r="3215" spans="1:3">
      <c r="A3215" s="22">
        <v>2503409879</v>
      </c>
      <c r="B3215" s="894">
        <v>0</v>
      </c>
    </row>
    <row r="3216" spans="1:3">
      <c r="A3216" s="22">
        <v>2503409881</v>
      </c>
      <c r="B3216" s="894">
        <v>0</v>
      </c>
    </row>
    <row r="3217" spans="1:3">
      <c r="A3217" s="22">
        <v>2503409884</v>
      </c>
      <c r="B3217" s="894">
        <v>0</v>
      </c>
    </row>
    <row r="3218" spans="1:3">
      <c r="A3218" s="719">
        <v>2503451002</v>
      </c>
      <c r="B3218" s="894">
        <v>-62858695022.919998</v>
      </c>
      <c r="C3218" s="53" t="str">
        <f t="shared" ref="C3218:C3224" si="126">+IF(COUNTIF(A:A,A3218)=1,"","Error")</f>
        <v/>
      </c>
    </row>
    <row r="3219" spans="1:3">
      <c r="A3219" s="719">
        <v>2503451888</v>
      </c>
      <c r="B3219" s="894">
        <v>-70160274.299999997</v>
      </c>
      <c r="C3219" s="53" t="str">
        <f t="shared" si="126"/>
        <v/>
      </c>
    </row>
    <row r="3220" spans="1:3">
      <c r="A3220" s="717">
        <v>2503459000</v>
      </c>
      <c r="B3220" s="894">
        <v>0</v>
      </c>
      <c r="C3220" s="53" t="str">
        <f t="shared" si="126"/>
        <v/>
      </c>
    </row>
    <row r="3221" spans="1:3">
      <c r="A3221" s="719">
        <v>2504051000</v>
      </c>
      <c r="B3221" s="894">
        <v>-735797655727.26001</v>
      </c>
      <c r="C3221" s="53" t="str">
        <f t="shared" si="126"/>
        <v/>
      </c>
    </row>
    <row r="3222" spans="1:3">
      <c r="A3222" s="719">
        <v>2504059013</v>
      </c>
      <c r="B3222" s="894">
        <v>-6696338.29</v>
      </c>
      <c r="C3222" s="53" t="str">
        <f t="shared" si="126"/>
        <v/>
      </c>
    </row>
    <row r="3223" spans="1:3">
      <c r="A3223" s="719">
        <v>2504059050</v>
      </c>
      <c r="B3223" s="894">
        <v>-13386230141.139999</v>
      </c>
      <c r="C3223" s="53" t="str">
        <f t="shared" si="126"/>
        <v/>
      </c>
    </row>
    <row r="3224" spans="1:3">
      <c r="A3224" s="719">
        <v>2504059100</v>
      </c>
      <c r="B3224" s="894">
        <v>-1156675334.4200001</v>
      </c>
      <c r="C3224" s="53" t="str">
        <f t="shared" si="126"/>
        <v/>
      </c>
    </row>
    <row r="3225" spans="1:3">
      <c r="A3225" s="719">
        <v>2505001000</v>
      </c>
      <c r="B3225" s="894">
        <v>-1352357112.27</v>
      </c>
    </row>
    <row r="3226" spans="1:3">
      <c r="A3226" s="22">
        <v>2505001002</v>
      </c>
      <c r="B3226" s="894">
        <v>0</v>
      </c>
    </row>
    <row r="3227" spans="1:3">
      <c r="A3227" s="22">
        <v>2505001998</v>
      </c>
      <c r="B3227" s="894">
        <v>0</v>
      </c>
      <c r="C3227" s="53" t="str">
        <f t="shared" ref="C3227:C3258" si="127">+IF(COUNTIF(A:A,A3227)=1,"","Error")</f>
        <v/>
      </c>
    </row>
    <row r="3228" spans="1:3">
      <c r="A3228" s="719">
        <v>2505004000</v>
      </c>
      <c r="B3228" s="894">
        <v>-70303029.239999995</v>
      </c>
      <c r="C3228" s="53" t="str">
        <f t="shared" si="127"/>
        <v/>
      </c>
    </row>
    <row r="3229" spans="1:3">
      <c r="A3229" s="719">
        <v>2506059010</v>
      </c>
      <c r="B3229" s="894">
        <v>-46850740963.199997</v>
      </c>
      <c r="C3229" s="53" t="str">
        <f t="shared" si="127"/>
        <v/>
      </c>
    </row>
    <row r="3230" spans="1:3">
      <c r="A3230" s="719">
        <v>2506109010</v>
      </c>
      <c r="B3230" s="894">
        <v>-24716188426.66</v>
      </c>
      <c r="C3230" s="53" t="str">
        <f t="shared" si="127"/>
        <v/>
      </c>
    </row>
    <row r="3231" spans="1:3">
      <c r="A3231" s="719">
        <v>2506159010</v>
      </c>
      <c r="B3231" s="894">
        <v>-2477912.46</v>
      </c>
      <c r="C3231" s="53" t="str">
        <f t="shared" si="127"/>
        <v/>
      </c>
    </row>
    <row r="3232" spans="1:3">
      <c r="A3232" s="719">
        <v>2506159011</v>
      </c>
      <c r="B3232" s="894">
        <v>-171042869.69999999</v>
      </c>
      <c r="C3232" s="53" t="str">
        <f t="shared" si="127"/>
        <v/>
      </c>
    </row>
    <row r="3233" spans="1:3">
      <c r="A3233" s="719">
        <v>2506159504</v>
      </c>
      <c r="B3233" s="894">
        <v>-7664</v>
      </c>
      <c r="C3233" s="53" t="str">
        <f t="shared" si="127"/>
        <v/>
      </c>
    </row>
    <row r="3234" spans="1:3">
      <c r="A3234" s="719">
        <v>2506401301</v>
      </c>
      <c r="B3234" s="894">
        <v>-267328461.75999999</v>
      </c>
      <c r="C3234" s="53" t="str">
        <f t="shared" si="127"/>
        <v/>
      </c>
    </row>
    <row r="3235" spans="1:3">
      <c r="A3235" s="719">
        <v>2506401302</v>
      </c>
      <c r="B3235" s="894">
        <v>-22546301.59</v>
      </c>
      <c r="C3235" s="53" t="str">
        <f t="shared" si="127"/>
        <v/>
      </c>
    </row>
    <row r="3236" spans="1:3">
      <c r="A3236" s="719">
        <v>2506409025</v>
      </c>
      <c r="B3236" s="894">
        <v>172315764.19</v>
      </c>
      <c r="C3236" s="53" t="str">
        <f t="shared" si="127"/>
        <v/>
      </c>
    </row>
    <row r="3237" spans="1:3">
      <c r="A3237" s="719">
        <v>2506409026</v>
      </c>
      <c r="B3237" s="894">
        <v>739989282.39999998</v>
      </c>
      <c r="C3237" s="53" t="str">
        <f t="shared" si="127"/>
        <v/>
      </c>
    </row>
    <row r="3238" spans="1:3">
      <c r="A3238" s="719">
        <v>2506450001</v>
      </c>
      <c r="B3238" s="894">
        <v>-2123938.7200000002</v>
      </c>
      <c r="C3238" s="53" t="str">
        <f t="shared" si="127"/>
        <v/>
      </c>
    </row>
    <row r="3239" spans="1:3">
      <c r="A3239" s="719">
        <v>2506450010</v>
      </c>
      <c r="B3239" s="894">
        <v>-23383257.350000001</v>
      </c>
      <c r="C3239" s="53" t="str">
        <f t="shared" si="127"/>
        <v/>
      </c>
    </row>
    <row r="3240" spans="1:3">
      <c r="A3240" s="719">
        <v>2506450020</v>
      </c>
      <c r="B3240" s="894">
        <v>-325909455.44999999</v>
      </c>
      <c r="C3240" s="53" t="str">
        <f t="shared" si="127"/>
        <v/>
      </c>
    </row>
    <row r="3241" spans="1:3">
      <c r="A3241" s="719">
        <v>2506450130</v>
      </c>
      <c r="B3241" s="894">
        <v>-51378764.829999998</v>
      </c>
      <c r="C3241" s="53" t="str">
        <f t="shared" si="127"/>
        <v/>
      </c>
    </row>
    <row r="3242" spans="1:3">
      <c r="A3242" s="719">
        <v>2506451230</v>
      </c>
      <c r="B3242" s="894">
        <v>-1118391913.5599999</v>
      </c>
      <c r="C3242" s="53" t="str">
        <f t="shared" si="127"/>
        <v/>
      </c>
    </row>
    <row r="3243" spans="1:3">
      <c r="A3243" s="719">
        <v>2506452001</v>
      </c>
      <c r="B3243" s="894">
        <v>-51453318.75</v>
      </c>
      <c r="C3243" s="53" t="str">
        <f t="shared" si="127"/>
        <v/>
      </c>
    </row>
    <row r="3244" spans="1:3">
      <c r="A3244" s="719">
        <v>2506459009</v>
      </c>
      <c r="B3244" s="894">
        <v>-110486.11</v>
      </c>
      <c r="C3244" s="53" t="str">
        <f t="shared" si="127"/>
        <v/>
      </c>
    </row>
    <row r="3245" spans="1:3">
      <c r="A3245" s="719">
        <v>2506459012</v>
      </c>
      <c r="B3245" s="894">
        <v>-12253770.9</v>
      </c>
      <c r="C3245" s="53" t="str">
        <f t="shared" si="127"/>
        <v/>
      </c>
    </row>
    <row r="3246" spans="1:3">
      <c r="A3246" s="719">
        <v>2506459022</v>
      </c>
      <c r="B3246" s="894">
        <v>-232871594.02000001</v>
      </c>
      <c r="C3246" s="53" t="str">
        <f t="shared" si="127"/>
        <v/>
      </c>
    </row>
    <row r="3247" spans="1:3">
      <c r="A3247" s="719">
        <v>2506459023</v>
      </c>
      <c r="B3247" s="894">
        <v>-77127209.319999993</v>
      </c>
      <c r="C3247" s="53" t="str">
        <f t="shared" si="127"/>
        <v/>
      </c>
    </row>
    <row r="3248" spans="1:3">
      <c r="A3248" s="717">
        <v>2506459025</v>
      </c>
      <c r="B3248" s="894">
        <v>0</v>
      </c>
      <c r="C3248" s="53" t="str">
        <f t="shared" si="127"/>
        <v/>
      </c>
    </row>
    <row r="3249" spans="1:3">
      <c r="A3249" s="717">
        <v>2506459026</v>
      </c>
      <c r="B3249" s="894">
        <v>0</v>
      </c>
      <c r="C3249" s="53" t="str">
        <f t="shared" si="127"/>
        <v/>
      </c>
    </row>
    <row r="3250" spans="1:3">
      <c r="A3250" s="717">
        <v>2506459027</v>
      </c>
      <c r="B3250" s="894">
        <v>0</v>
      </c>
      <c r="C3250" s="53" t="str">
        <f t="shared" si="127"/>
        <v/>
      </c>
    </row>
    <row r="3251" spans="1:3">
      <c r="A3251" s="22">
        <v>2506459040</v>
      </c>
      <c r="B3251" s="894">
        <v>0</v>
      </c>
      <c r="C3251" s="53" t="str">
        <f t="shared" si="127"/>
        <v/>
      </c>
    </row>
    <row r="3252" spans="1:3">
      <c r="A3252" s="719">
        <v>2506459043</v>
      </c>
      <c r="B3252" s="894">
        <v>-3621844</v>
      </c>
      <c r="C3252" s="53" t="str">
        <f t="shared" si="127"/>
        <v/>
      </c>
    </row>
    <row r="3253" spans="1:3">
      <c r="A3253" s="719">
        <v>2506459050</v>
      </c>
      <c r="B3253" s="894">
        <v>-10076096.85</v>
      </c>
      <c r="C3253" s="53" t="str">
        <f t="shared" si="127"/>
        <v/>
      </c>
    </row>
    <row r="3254" spans="1:3">
      <c r="A3254" s="719">
        <v>2506459055</v>
      </c>
      <c r="B3254" s="894">
        <v>-191790</v>
      </c>
      <c r="C3254" s="53" t="str">
        <f t="shared" si="127"/>
        <v/>
      </c>
    </row>
    <row r="3255" spans="1:3">
      <c r="A3255" s="719">
        <v>2506459202</v>
      </c>
      <c r="B3255" s="894">
        <v>-62110659</v>
      </c>
      <c r="C3255" s="53" t="str">
        <f t="shared" si="127"/>
        <v/>
      </c>
    </row>
    <row r="3256" spans="1:3">
      <c r="A3256" s="719">
        <v>2506459403</v>
      </c>
      <c r="B3256" s="894">
        <v>-5169588</v>
      </c>
      <c r="C3256" s="53" t="str">
        <f t="shared" si="127"/>
        <v/>
      </c>
    </row>
    <row r="3257" spans="1:3">
      <c r="A3257" s="717">
        <v>2506459501</v>
      </c>
      <c r="B3257" s="894">
        <v>0</v>
      </c>
      <c r="C3257" s="53" t="str">
        <f t="shared" si="127"/>
        <v/>
      </c>
    </row>
    <row r="3258" spans="1:3">
      <c r="A3258" s="719">
        <v>2506459502</v>
      </c>
      <c r="B3258" s="894">
        <v>-68282342.150000006</v>
      </c>
      <c r="C3258" s="53" t="str">
        <f t="shared" si="127"/>
        <v/>
      </c>
    </row>
    <row r="3259" spans="1:3">
      <c r="A3259" s="719">
        <v>2506459601</v>
      </c>
      <c r="B3259" s="894">
        <v>-4975247</v>
      </c>
      <c r="C3259" s="53" t="str">
        <f t="shared" ref="C3259:C3290" si="128">+IF(COUNTIF(A:A,A3259)=1,"","Error")</f>
        <v/>
      </c>
    </row>
    <row r="3260" spans="1:3">
      <c r="A3260" s="719">
        <v>2506459602</v>
      </c>
      <c r="B3260" s="894">
        <v>-41985997.390000001</v>
      </c>
      <c r="C3260" s="53" t="str">
        <f t="shared" si="128"/>
        <v/>
      </c>
    </row>
    <row r="3261" spans="1:3">
      <c r="A3261" s="719">
        <v>2506459603</v>
      </c>
      <c r="B3261" s="894">
        <v>-50309990</v>
      </c>
      <c r="C3261" s="53" t="str">
        <f t="shared" si="128"/>
        <v/>
      </c>
    </row>
    <row r="3262" spans="1:3">
      <c r="A3262" s="719">
        <v>2506459760</v>
      </c>
      <c r="B3262" s="894">
        <v>-223420598</v>
      </c>
      <c r="C3262" s="53" t="str">
        <f t="shared" si="128"/>
        <v/>
      </c>
    </row>
    <row r="3263" spans="1:3">
      <c r="A3263" s="719">
        <v>2506459761</v>
      </c>
      <c r="B3263" s="894">
        <v>-20927865</v>
      </c>
      <c r="C3263" s="53" t="str">
        <f t="shared" si="128"/>
        <v/>
      </c>
    </row>
    <row r="3264" spans="1:3">
      <c r="A3264" s="719">
        <v>2507051001</v>
      </c>
      <c r="B3264" s="894">
        <v>-921587000.09000003</v>
      </c>
      <c r="C3264" s="53" t="str">
        <f t="shared" si="128"/>
        <v/>
      </c>
    </row>
    <row r="3265" spans="1:3">
      <c r="A3265" s="719">
        <v>2507051002</v>
      </c>
      <c r="B3265" s="894">
        <v>-4296912321.3999996</v>
      </c>
      <c r="C3265" s="53" t="str">
        <f t="shared" si="128"/>
        <v/>
      </c>
    </row>
    <row r="3266" spans="1:3">
      <c r="A3266" s="719">
        <v>2507051003</v>
      </c>
      <c r="B3266" s="894">
        <v>-9760858560</v>
      </c>
      <c r="C3266" s="53" t="str">
        <f t="shared" si="128"/>
        <v/>
      </c>
    </row>
    <row r="3267" spans="1:3">
      <c r="A3267" s="719">
        <v>2507101000</v>
      </c>
      <c r="B3267" s="894">
        <v>-229235253</v>
      </c>
      <c r="C3267" s="53" t="str">
        <f t="shared" si="128"/>
        <v/>
      </c>
    </row>
    <row r="3268" spans="1:3">
      <c r="A3268" s="719">
        <v>2507101001</v>
      </c>
      <c r="B3268" s="894">
        <v>-5107387888.6000004</v>
      </c>
      <c r="C3268" s="53" t="str">
        <f t="shared" si="128"/>
        <v/>
      </c>
    </row>
    <row r="3269" spans="1:3">
      <c r="A3269" s="719">
        <v>2507101003</v>
      </c>
      <c r="B3269" s="894">
        <v>-12823782610.32</v>
      </c>
      <c r="C3269" s="53" t="str">
        <f t="shared" si="128"/>
        <v/>
      </c>
    </row>
    <row r="3270" spans="1:3">
      <c r="A3270" s="719">
        <v>2511050010</v>
      </c>
      <c r="B3270" s="894">
        <v>-480439978.83999997</v>
      </c>
      <c r="C3270" s="53" t="str">
        <f t="shared" si="128"/>
        <v/>
      </c>
    </row>
    <row r="3271" spans="1:3">
      <c r="A3271" s="719">
        <v>2511051000</v>
      </c>
      <c r="B3271" s="894">
        <v>-66701426823.989998</v>
      </c>
      <c r="C3271" s="53" t="str">
        <f t="shared" si="128"/>
        <v/>
      </c>
    </row>
    <row r="3272" spans="1:3">
      <c r="A3272" s="719">
        <v>2511051001</v>
      </c>
      <c r="B3272" s="894">
        <v>-2260035910.5900002</v>
      </c>
      <c r="C3272" s="53" t="str">
        <f t="shared" si="128"/>
        <v/>
      </c>
    </row>
    <row r="3273" spans="1:3">
      <c r="A3273" s="719">
        <v>2511051002</v>
      </c>
      <c r="B3273" s="894">
        <v>-4516401819.5888243</v>
      </c>
      <c r="C3273" s="53" t="str">
        <f t="shared" si="128"/>
        <v/>
      </c>
    </row>
    <row r="3274" spans="1:3">
      <c r="A3274" s="719">
        <v>2511051003</v>
      </c>
      <c r="B3274" s="894">
        <v>-761165547.25</v>
      </c>
      <c r="C3274" s="53" t="str">
        <f t="shared" si="128"/>
        <v/>
      </c>
    </row>
    <row r="3275" spans="1:3">
      <c r="A3275" s="719">
        <v>2511051004</v>
      </c>
      <c r="B3275" s="894">
        <v>-4871250134.1300001</v>
      </c>
      <c r="C3275" s="53" t="str">
        <f t="shared" si="128"/>
        <v/>
      </c>
    </row>
    <row r="3276" spans="1:3">
      <c r="A3276" s="719">
        <v>2511051005</v>
      </c>
      <c r="B3276" s="894">
        <v>-5701935863.5</v>
      </c>
      <c r="C3276" s="53" t="str">
        <f t="shared" si="128"/>
        <v/>
      </c>
    </row>
    <row r="3277" spans="1:3">
      <c r="A3277" s="719">
        <v>2511051006</v>
      </c>
      <c r="B3277" s="894">
        <v>-649335995.60000002</v>
      </c>
      <c r="C3277" s="53" t="str">
        <f t="shared" si="128"/>
        <v/>
      </c>
    </row>
    <row r="3278" spans="1:3">
      <c r="A3278" s="719">
        <v>2511051007</v>
      </c>
      <c r="B3278" s="894">
        <v>-2282591942.3499999</v>
      </c>
      <c r="C3278" s="53" t="str">
        <f t="shared" si="128"/>
        <v/>
      </c>
    </row>
    <row r="3279" spans="1:3">
      <c r="A3279" s="719">
        <v>2511051008</v>
      </c>
      <c r="B3279" s="894">
        <v>-6645098.04</v>
      </c>
      <c r="C3279" s="53" t="str">
        <f t="shared" si="128"/>
        <v/>
      </c>
    </row>
    <row r="3280" spans="1:3">
      <c r="A3280" s="719">
        <v>2511051009</v>
      </c>
      <c r="B3280" s="894">
        <v>-1550957863.3299999</v>
      </c>
      <c r="C3280" s="53" t="str">
        <f t="shared" si="128"/>
        <v/>
      </c>
    </row>
    <row r="3281" spans="1:3">
      <c r="A3281" s="719">
        <v>2511051010</v>
      </c>
      <c r="B3281" s="894">
        <v>-18772123.670000002</v>
      </c>
      <c r="C3281" s="53" t="str">
        <f t="shared" si="128"/>
        <v/>
      </c>
    </row>
    <row r="3282" spans="1:3">
      <c r="A3282" s="719">
        <v>2511051012</v>
      </c>
      <c r="B3282" s="894">
        <v>-3719669052.8600001</v>
      </c>
      <c r="C3282" s="53" t="str">
        <f t="shared" si="128"/>
        <v/>
      </c>
    </row>
    <row r="3283" spans="1:3">
      <c r="A3283" s="719">
        <v>2511051017</v>
      </c>
      <c r="B3283" s="894">
        <v>-18681334.09</v>
      </c>
      <c r="C3283" s="53" t="str">
        <f t="shared" si="128"/>
        <v/>
      </c>
    </row>
    <row r="3284" spans="1:3">
      <c r="A3284" s="719">
        <v>2511051025</v>
      </c>
      <c r="B3284" s="894">
        <v>10407833334.629999</v>
      </c>
      <c r="C3284" s="53" t="str">
        <f t="shared" si="128"/>
        <v/>
      </c>
    </row>
    <row r="3285" spans="1:3">
      <c r="A3285" s="717">
        <v>2511051056</v>
      </c>
      <c r="B3285" s="894">
        <v>0</v>
      </c>
      <c r="C3285" s="53" t="str">
        <f t="shared" si="128"/>
        <v/>
      </c>
    </row>
    <row r="3286" spans="1:3">
      <c r="A3286" s="719">
        <v>2511051100</v>
      </c>
      <c r="B3286" s="894">
        <v>-76170845362.470001</v>
      </c>
      <c r="C3286" s="53" t="str">
        <f t="shared" si="128"/>
        <v/>
      </c>
    </row>
    <row r="3287" spans="1:3">
      <c r="A3287" s="719">
        <v>2511051888</v>
      </c>
      <c r="B3287" s="894">
        <v>-265200.24</v>
      </c>
      <c r="C3287" s="53" t="str">
        <f t="shared" si="128"/>
        <v/>
      </c>
    </row>
    <row r="3288" spans="1:3">
      <c r="A3288" s="719">
        <v>2511051998</v>
      </c>
      <c r="B3288" s="894">
        <v>-27500024.52</v>
      </c>
      <c r="C3288" s="53" t="str">
        <f t="shared" si="128"/>
        <v/>
      </c>
    </row>
    <row r="3289" spans="1:3">
      <c r="A3289" s="719">
        <v>2511051999</v>
      </c>
      <c r="B3289" s="894">
        <v>-65175447.049999997</v>
      </c>
      <c r="C3289" s="53" t="str">
        <f t="shared" si="128"/>
        <v/>
      </c>
    </row>
    <row r="3290" spans="1:3">
      <c r="A3290" s="719">
        <v>2511054000</v>
      </c>
      <c r="B3290" s="894">
        <v>0</v>
      </c>
      <c r="C3290" s="53" t="str">
        <f t="shared" si="128"/>
        <v/>
      </c>
    </row>
    <row r="3291" spans="1:3">
      <c r="A3291" s="719">
        <v>2511054018</v>
      </c>
      <c r="B3291" s="894">
        <v>-73003804.700000003</v>
      </c>
      <c r="C3291" s="53" t="str">
        <f t="shared" ref="C3291:C3307" si="129">+IF(COUNTIF(A:A,A3291)=1,"","Error")</f>
        <v/>
      </c>
    </row>
    <row r="3292" spans="1:3">
      <c r="A3292" s="719">
        <v>2511059005</v>
      </c>
      <c r="B3292" s="894">
        <v>-11240262878</v>
      </c>
      <c r="C3292" s="53" t="str">
        <f t="shared" si="129"/>
        <v/>
      </c>
    </row>
    <row r="3293" spans="1:3">
      <c r="A3293" s="719">
        <v>2511059006</v>
      </c>
      <c r="B3293" s="894">
        <v>-373199802.67000002</v>
      </c>
      <c r="C3293" s="53" t="str">
        <f t="shared" si="129"/>
        <v/>
      </c>
    </row>
    <row r="3294" spans="1:3">
      <c r="A3294" s="719">
        <v>2511059007</v>
      </c>
      <c r="B3294" s="894">
        <v>-45638050.840000004</v>
      </c>
      <c r="C3294" s="53" t="str">
        <f t="shared" si="129"/>
        <v/>
      </c>
    </row>
    <row r="3295" spans="1:3">
      <c r="A3295" s="719">
        <v>2511059008</v>
      </c>
      <c r="B3295" s="894">
        <v>-34509843.5</v>
      </c>
      <c r="C3295" s="53" t="str">
        <f t="shared" si="129"/>
        <v/>
      </c>
    </row>
    <row r="3296" spans="1:3">
      <c r="A3296" s="719">
        <v>2511059009</v>
      </c>
      <c r="B3296" s="894">
        <v>-32757937.66</v>
      </c>
      <c r="C3296" s="53" t="str">
        <f t="shared" si="129"/>
        <v/>
      </c>
    </row>
    <row r="3297" spans="1:3">
      <c r="A3297" s="719">
        <v>2511059011</v>
      </c>
      <c r="B3297" s="894">
        <v>-11824752282.290001</v>
      </c>
      <c r="C3297" s="53" t="str">
        <f t="shared" si="129"/>
        <v/>
      </c>
    </row>
    <row r="3298" spans="1:3">
      <c r="A3298" s="717">
        <v>2511059016</v>
      </c>
      <c r="B3298" s="894">
        <v>0</v>
      </c>
      <c r="C3298" s="53" t="str">
        <f t="shared" si="129"/>
        <v/>
      </c>
    </row>
    <row r="3299" spans="1:3">
      <c r="A3299" s="719">
        <v>2511059030</v>
      </c>
      <c r="B3299" s="894">
        <v>-21574579291.389999</v>
      </c>
      <c r="C3299" s="53" t="str">
        <f t="shared" si="129"/>
        <v/>
      </c>
    </row>
    <row r="3300" spans="1:3">
      <c r="A3300" s="719">
        <v>2511059041</v>
      </c>
      <c r="B3300" s="894">
        <v>-11255841653.27</v>
      </c>
      <c r="C3300" s="53" t="str">
        <f t="shared" si="129"/>
        <v/>
      </c>
    </row>
    <row r="3301" spans="1:3">
      <c r="A3301" s="719">
        <v>2511059104</v>
      </c>
      <c r="B3301" s="894">
        <v>0</v>
      </c>
      <c r="C3301" s="53" t="str">
        <f t="shared" si="129"/>
        <v/>
      </c>
    </row>
    <row r="3302" spans="1:3">
      <c r="A3302" s="717">
        <v>2511059120</v>
      </c>
      <c r="B3302" s="894">
        <v>0</v>
      </c>
      <c r="C3302" s="53" t="str">
        <f t="shared" si="129"/>
        <v/>
      </c>
    </row>
    <row r="3303" spans="1:3">
      <c r="A3303" s="719">
        <v>2511059121</v>
      </c>
      <c r="B3303" s="894">
        <v>-1019594025.67</v>
      </c>
      <c r="C3303" s="53" t="str">
        <f t="shared" si="129"/>
        <v/>
      </c>
    </row>
    <row r="3304" spans="1:3">
      <c r="A3304" s="717">
        <v>2511059122</v>
      </c>
      <c r="B3304" s="894">
        <v>0</v>
      </c>
      <c r="C3304" s="53" t="str">
        <f t="shared" si="129"/>
        <v/>
      </c>
    </row>
    <row r="3305" spans="1:3">
      <c r="A3305" s="719">
        <v>2511059501</v>
      </c>
      <c r="B3305" s="894">
        <v>-15614255083.83</v>
      </c>
      <c r="C3305" s="53" t="str">
        <f t="shared" si="129"/>
        <v/>
      </c>
    </row>
    <row r="3306" spans="1:3">
      <c r="A3306" s="717">
        <v>2511059502</v>
      </c>
      <c r="B3306" s="894">
        <v>0</v>
      </c>
      <c r="C3306" s="53" t="str">
        <f t="shared" si="129"/>
        <v/>
      </c>
    </row>
    <row r="3307" spans="1:3">
      <c r="A3307" s="717">
        <v>2511059503</v>
      </c>
      <c r="B3307" s="894">
        <v>0</v>
      </c>
      <c r="C3307" s="53" t="str">
        <f t="shared" si="129"/>
        <v/>
      </c>
    </row>
    <row r="3308" spans="1:3">
      <c r="A3308" s="717">
        <v>2511059504</v>
      </c>
      <c r="B3308" s="894">
        <v>0</v>
      </c>
    </row>
    <row r="3309" spans="1:3">
      <c r="A3309" s="1042">
        <v>2511059515</v>
      </c>
      <c r="B3309" s="894">
        <v>0</v>
      </c>
      <c r="C3309" s="53" t="str">
        <f t="shared" ref="C3309:C3322" si="130">+IF(COUNTIF(A:A,A3309)=1,"","Error")</f>
        <v/>
      </c>
    </row>
    <row r="3310" spans="1:3">
      <c r="A3310" s="717">
        <v>2511059601</v>
      </c>
      <c r="B3310" s="894">
        <v>-10000</v>
      </c>
      <c r="C3310" s="53" t="str">
        <f t="shared" si="130"/>
        <v/>
      </c>
    </row>
    <row r="3311" spans="1:3">
      <c r="A3311" s="717">
        <v>2511059603</v>
      </c>
      <c r="B3311" s="894">
        <v>0</v>
      </c>
      <c r="C3311" s="53" t="str">
        <f t="shared" si="130"/>
        <v/>
      </c>
    </row>
    <row r="3312" spans="1:3">
      <c r="A3312" s="719">
        <v>2511059604</v>
      </c>
      <c r="B3312" s="894">
        <v>-397526748</v>
      </c>
      <c r="C3312" s="53" t="str">
        <f t="shared" si="130"/>
        <v/>
      </c>
    </row>
    <row r="3313" spans="1:3">
      <c r="A3313" s="719">
        <v>2511059613</v>
      </c>
      <c r="B3313" s="894">
        <v>-105207867</v>
      </c>
      <c r="C3313" s="53" t="str">
        <f t="shared" si="130"/>
        <v/>
      </c>
    </row>
    <row r="3314" spans="1:3">
      <c r="A3314" s="719">
        <v>2511059702</v>
      </c>
      <c r="B3314" s="894">
        <v>0</v>
      </c>
      <c r="C3314" s="53" t="str">
        <f t="shared" si="130"/>
        <v/>
      </c>
    </row>
    <row r="3315" spans="1:3">
      <c r="A3315" s="719">
        <v>2511059703</v>
      </c>
      <c r="B3315" s="894">
        <v>-527636753774</v>
      </c>
      <c r="C3315" s="53" t="str">
        <f t="shared" si="130"/>
        <v/>
      </c>
    </row>
    <row r="3316" spans="1:3">
      <c r="A3316" s="719">
        <v>2511059704</v>
      </c>
      <c r="B3316" s="894">
        <v>-227249453</v>
      </c>
      <c r="C3316" s="53" t="str">
        <f t="shared" si="130"/>
        <v/>
      </c>
    </row>
    <row r="3317" spans="1:3">
      <c r="A3317" s="719">
        <v>2511059752</v>
      </c>
      <c r="B3317" s="894">
        <v>0</v>
      </c>
      <c r="C3317" s="53" t="str">
        <f t="shared" si="130"/>
        <v/>
      </c>
    </row>
    <row r="3318" spans="1:3">
      <c r="A3318" s="719">
        <v>2511059756</v>
      </c>
      <c r="B3318" s="894">
        <v>-16908895091.25</v>
      </c>
      <c r="C3318" s="53" t="str">
        <f t="shared" si="130"/>
        <v/>
      </c>
    </row>
    <row r="3319" spans="1:3">
      <c r="A3319" s="719">
        <v>2514091000</v>
      </c>
      <c r="B3319" s="894">
        <v>0</v>
      </c>
      <c r="C3319" s="53" t="str">
        <f t="shared" si="130"/>
        <v/>
      </c>
    </row>
    <row r="3320" spans="1:3">
      <c r="A3320" s="719">
        <v>2514951001</v>
      </c>
      <c r="B3320" s="894">
        <v>-7646382</v>
      </c>
      <c r="C3320" s="53" t="str">
        <f t="shared" si="130"/>
        <v/>
      </c>
    </row>
    <row r="3321" spans="1:3">
      <c r="A3321" s="719">
        <v>2519050000</v>
      </c>
      <c r="B3321" s="894">
        <v>-1803485490.45</v>
      </c>
      <c r="C3321" s="53" t="str">
        <f t="shared" si="130"/>
        <v/>
      </c>
    </row>
    <row r="3322" spans="1:3">
      <c r="A3322" s="719">
        <v>2519050003</v>
      </c>
      <c r="B3322" s="894">
        <v>-262619469.37</v>
      </c>
      <c r="C3322" s="53" t="str">
        <f t="shared" si="130"/>
        <v/>
      </c>
    </row>
    <row r="3323" spans="1:3">
      <c r="A3323" s="22">
        <v>2519050010</v>
      </c>
      <c r="B3323" s="894">
        <v>180611.52</v>
      </c>
    </row>
    <row r="3324" spans="1:3">
      <c r="A3324" s="719">
        <v>2519050015</v>
      </c>
      <c r="B3324" s="894">
        <v>0</v>
      </c>
      <c r="C3324" s="53" t="str">
        <f t="shared" ref="C3324:C3370" si="131">+IF(COUNTIF(A:A,A3324)=1,"","Error")</f>
        <v/>
      </c>
    </row>
    <row r="3325" spans="1:3">
      <c r="A3325" s="719">
        <v>2519051003</v>
      </c>
      <c r="B3325" s="894">
        <v>-1975805.28</v>
      </c>
      <c r="C3325" s="53" t="str">
        <f t="shared" si="131"/>
        <v/>
      </c>
    </row>
    <row r="3326" spans="1:3">
      <c r="A3326" s="719">
        <v>2519051005</v>
      </c>
      <c r="B3326" s="894">
        <v>-19824</v>
      </c>
      <c r="C3326" s="53" t="str">
        <f t="shared" si="131"/>
        <v/>
      </c>
    </row>
    <row r="3327" spans="1:3">
      <c r="A3327" s="719">
        <v>2519051018</v>
      </c>
      <c r="B3327" s="894">
        <v>-544079.56000000006</v>
      </c>
      <c r="C3327" s="53" t="str">
        <f t="shared" si="131"/>
        <v/>
      </c>
    </row>
    <row r="3328" spans="1:3">
      <c r="A3328" s="719">
        <v>2519051026</v>
      </c>
      <c r="B3328" s="894">
        <v>-561358.12</v>
      </c>
      <c r="C3328" s="53" t="str">
        <f t="shared" si="131"/>
        <v/>
      </c>
    </row>
    <row r="3329" spans="1:3">
      <c r="A3329" s="719">
        <v>2519051027</v>
      </c>
      <c r="B3329" s="894">
        <v>-1646000</v>
      </c>
      <c r="C3329" s="53" t="str">
        <f t="shared" si="131"/>
        <v/>
      </c>
    </row>
    <row r="3330" spans="1:3">
      <c r="A3330" s="719">
        <v>2519051030</v>
      </c>
      <c r="B3330" s="894">
        <v>509736.29</v>
      </c>
      <c r="C3330" s="53" t="str">
        <f t="shared" si="131"/>
        <v/>
      </c>
    </row>
    <row r="3331" spans="1:3">
      <c r="A3331" s="22">
        <v>2519051033</v>
      </c>
      <c r="B3331" s="894">
        <v>-7924000</v>
      </c>
      <c r="C3331" s="53" t="str">
        <f t="shared" si="131"/>
        <v/>
      </c>
    </row>
    <row r="3332" spans="1:3">
      <c r="A3332" s="22">
        <v>2519051035</v>
      </c>
      <c r="B3332" s="894">
        <v>300000</v>
      </c>
      <c r="C3332" s="53" t="str">
        <f t="shared" si="131"/>
        <v/>
      </c>
    </row>
    <row r="3333" spans="1:3">
      <c r="A3333" s="719">
        <v>2519051036</v>
      </c>
      <c r="B3333" s="894">
        <v>-13807206000</v>
      </c>
      <c r="C3333" s="53" t="str">
        <f t="shared" si="131"/>
        <v/>
      </c>
    </row>
    <row r="3334" spans="1:3">
      <c r="A3334" s="719">
        <v>2519051153</v>
      </c>
      <c r="B3334" s="894">
        <v>0</v>
      </c>
      <c r="C3334" s="53" t="str">
        <f t="shared" si="131"/>
        <v/>
      </c>
    </row>
    <row r="3335" spans="1:3">
      <c r="A3335" s="719">
        <v>2519051154</v>
      </c>
      <c r="B3335" s="894">
        <v>-151411489.41999999</v>
      </c>
      <c r="C3335" s="53" t="str">
        <f t="shared" si="131"/>
        <v/>
      </c>
    </row>
    <row r="3336" spans="1:3">
      <c r="A3336" s="22">
        <v>2519051155</v>
      </c>
      <c r="B3336" s="894">
        <v>0</v>
      </c>
      <c r="C3336" s="53" t="str">
        <f t="shared" si="131"/>
        <v/>
      </c>
    </row>
    <row r="3337" spans="1:3">
      <c r="A3337" s="719">
        <v>2519051157</v>
      </c>
      <c r="B3337" s="894">
        <v>0</v>
      </c>
      <c r="C3337" s="53" t="str">
        <f t="shared" si="131"/>
        <v/>
      </c>
    </row>
    <row r="3338" spans="1:3">
      <c r="A3338" s="719">
        <v>2519051158</v>
      </c>
      <c r="B3338" s="894">
        <v>-64481715.859999999</v>
      </c>
      <c r="C3338" s="53" t="str">
        <f t="shared" si="131"/>
        <v/>
      </c>
    </row>
    <row r="3339" spans="1:3">
      <c r="A3339" s="719">
        <v>2519051200</v>
      </c>
      <c r="B3339" s="894">
        <v>-5859.77</v>
      </c>
      <c r="C3339" s="53" t="str">
        <f t="shared" si="131"/>
        <v/>
      </c>
    </row>
    <row r="3340" spans="1:3">
      <c r="A3340" s="719">
        <v>2519051203</v>
      </c>
      <c r="B3340" s="894">
        <v>-1814745703.9400001</v>
      </c>
      <c r="C3340" s="53" t="str">
        <f t="shared" si="131"/>
        <v/>
      </c>
    </row>
    <row r="3341" spans="1:3">
      <c r="A3341" s="719">
        <v>2519051204</v>
      </c>
      <c r="B3341" s="894">
        <v>-292810017.55000001</v>
      </c>
      <c r="C3341" s="53" t="str">
        <f t="shared" si="131"/>
        <v/>
      </c>
    </row>
    <row r="3342" spans="1:3">
      <c r="A3342" s="719">
        <v>2519051205</v>
      </c>
      <c r="B3342" s="894">
        <v>-1767088977.45</v>
      </c>
      <c r="C3342" s="53" t="str">
        <f t="shared" si="131"/>
        <v/>
      </c>
    </row>
    <row r="3343" spans="1:3">
      <c r="A3343" s="719">
        <v>2519051206</v>
      </c>
      <c r="B3343" s="894">
        <v>-30770948.52</v>
      </c>
      <c r="C3343" s="53" t="str">
        <f t="shared" si="131"/>
        <v/>
      </c>
    </row>
    <row r="3344" spans="1:3">
      <c r="A3344" s="719">
        <v>2519051207</v>
      </c>
      <c r="B3344" s="894">
        <v>-17634378.23</v>
      </c>
      <c r="C3344" s="53" t="str">
        <f t="shared" si="131"/>
        <v/>
      </c>
    </row>
    <row r="3345" spans="1:3">
      <c r="A3345" s="719">
        <v>2519051208</v>
      </c>
      <c r="B3345" s="894">
        <v>-268760007</v>
      </c>
      <c r="C3345" s="53" t="str">
        <f t="shared" si="131"/>
        <v/>
      </c>
    </row>
    <row r="3346" spans="1:3">
      <c r="A3346" s="719">
        <v>2519051209</v>
      </c>
      <c r="B3346" s="894">
        <v>-2156315273.6100001</v>
      </c>
      <c r="C3346" s="53" t="str">
        <f t="shared" si="131"/>
        <v/>
      </c>
    </row>
    <row r="3347" spans="1:3">
      <c r="A3347" s="719">
        <v>2519051210</v>
      </c>
      <c r="B3347" s="894">
        <v>-166631304.74000001</v>
      </c>
      <c r="C3347" s="53" t="str">
        <f t="shared" si="131"/>
        <v/>
      </c>
    </row>
    <row r="3348" spans="1:3">
      <c r="A3348" s="719">
        <v>2519051211</v>
      </c>
      <c r="B3348" s="894">
        <v>0</v>
      </c>
      <c r="C3348" s="53" t="str">
        <f t="shared" si="131"/>
        <v/>
      </c>
    </row>
    <row r="3349" spans="1:3">
      <c r="A3349" s="719">
        <v>2519051212</v>
      </c>
      <c r="B3349" s="894">
        <v>-148754832.09999999</v>
      </c>
      <c r="C3349" s="53" t="str">
        <f t="shared" si="131"/>
        <v/>
      </c>
    </row>
    <row r="3350" spans="1:3">
      <c r="A3350" s="719">
        <v>2519051213</v>
      </c>
      <c r="B3350" s="894">
        <v>-1451890179.4300001</v>
      </c>
      <c r="C3350" s="53" t="str">
        <f t="shared" si="131"/>
        <v/>
      </c>
    </row>
    <row r="3351" spans="1:3">
      <c r="A3351" s="719">
        <v>2519051218</v>
      </c>
      <c r="B3351" s="894">
        <v>-1363103588.0799999</v>
      </c>
      <c r="C3351" s="53" t="str">
        <f t="shared" si="131"/>
        <v/>
      </c>
    </row>
    <row r="3352" spans="1:3">
      <c r="A3352" s="719">
        <v>2519051220</v>
      </c>
      <c r="B3352" s="894">
        <v>-1658411877.02</v>
      </c>
      <c r="C3352" s="53" t="str">
        <f t="shared" si="131"/>
        <v/>
      </c>
    </row>
    <row r="3353" spans="1:3">
      <c r="A3353" s="719">
        <v>2519051222</v>
      </c>
      <c r="B3353" s="894">
        <v>-23237794009.73</v>
      </c>
      <c r="C3353" s="53" t="str">
        <f t="shared" si="131"/>
        <v/>
      </c>
    </row>
    <row r="3354" spans="1:3">
      <c r="A3354" s="717">
        <v>2519051228</v>
      </c>
      <c r="B3354" s="894">
        <v>0</v>
      </c>
      <c r="C3354" s="53" t="str">
        <f t="shared" si="131"/>
        <v/>
      </c>
    </row>
    <row r="3355" spans="1:3">
      <c r="A3355" s="719">
        <v>2519051230</v>
      </c>
      <c r="B3355" s="894">
        <v>18900</v>
      </c>
      <c r="C3355" s="53" t="str">
        <f t="shared" si="131"/>
        <v/>
      </c>
    </row>
    <row r="3356" spans="1:3">
      <c r="A3356" s="719">
        <v>2519051245</v>
      </c>
      <c r="B3356" s="894">
        <v>-7176000</v>
      </c>
      <c r="C3356" s="53" t="str">
        <f t="shared" si="131"/>
        <v/>
      </c>
    </row>
    <row r="3357" spans="1:3">
      <c r="A3357" s="719">
        <v>2519051250</v>
      </c>
      <c r="B3357" s="894">
        <v>-18529293363.279999</v>
      </c>
      <c r="C3357" s="53" t="str">
        <f t="shared" si="131"/>
        <v/>
      </c>
    </row>
    <row r="3358" spans="1:3">
      <c r="A3358" s="717">
        <v>2519051298</v>
      </c>
      <c r="B3358" s="894">
        <v>0</v>
      </c>
      <c r="C3358" s="53" t="str">
        <f t="shared" si="131"/>
        <v/>
      </c>
    </row>
    <row r="3359" spans="1:3">
      <c r="A3359" s="719">
        <v>2519051804</v>
      </c>
      <c r="B3359" s="894">
        <v>-456817206.18000001</v>
      </c>
      <c r="C3359" s="53" t="str">
        <f t="shared" si="131"/>
        <v/>
      </c>
    </row>
    <row r="3360" spans="1:3">
      <c r="A3360" s="719">
        <v>2519051805</v>
      </c>
      <c r="B3360" s="894">
        <v>-1421445237.26</v>
      </c>
      <c r="C3360" s="53" t="str">
        <f t="shared" si="131"/>
        <v/>
      </c>
    </row>
    <row r="3361" spans="1:3">
      <c r="A3361" s="719">
        <v>2519051806</v>
      </c>
      <c r="B3361" s="894">
        <v>0</v>
      </c>
      <c r="C3361" s="53" t="str">
        <f t="shared" si="131"/>
        <v/>
      </c>
    </row>
    <row r="3362" spans="1:3">
      <c r="A3362" s="719">
        <v>2519051807</v>
      </c>
      <c r="B3362" s="894">
        <v>-44141553.57</v>
      </c>
      <c r="C3362" s="53" t="str">
        <f t="shared" si="131"/>
        <v/>
      </c>
    </row>
    <row r="3363" spans="1:3">
      <c r="A3363" s="719">
        <v>2519051808</v>
      </c>
      <c r="B3363" s="894">
        <v>0</v>
      </c>
      <c r="C3363" s="53" t="str">
        <f t="shared" si="131"/>
        <v/>
      </c>
    </row>
    <row r="3364" spans="1:3">
      <c r="A3364" s="719">
        <v>2519051815</v>
      </c>
      <c r="B3364" s="894">
        <v>-3751676.05</v>
      </c>
      <c r="C3364" s="53" t="str">
        <f t="shared" si="131"/>
        <v/>
      </c>
    </row>
    <row r="3365" spans="1:3">
      <c r="A3365" s="719">
        <v>2519051817</v>
      </c>
      <c r="B3365" s="894">
        <v>0</v>
      </c>
      <c r="C3365" s="53" t="str">
        <f t="shared" si="131"/>
        <v/>
      </c>
    </row>
    <row r="3366" spans="1:3">
      <c r="A3366" s="719">
        <v>2519051818</v>
      </c>
      <c r="B3366" s="894">
        <v>-541008635.25</v>
      </c>
      <c r="C3366" s="53" t="str">
        <f t="shared" si="131"/>
        <v/>
      </c>
    </row>
    <row r="3367" spans="1:3">
      <c r="A3367" s="719">
        <v>2519051819</v>
      </c>
      <c r="B3367" s="894">
        <v>-10932859.439999999</v>
      </c>
      <c r="C3367" s="53" t="str">
        <f t="shared" si="131"/>
        <v/>
      </c>
    </row>
    <row r="3368" spans="1:3">
      <c r="A3368" s="719">
        <v>2519051835</v>
      </c>
      <c r="B3368" s="894">
        <v>-190673509.47999999</v>
      </c>
      <c r="C3368" s="53" t="str">
        <f t="shared" si="131"/>
        <v/>
      </c>
    </row>
    <row r="3369" spans="1:3">
      <c r="A3369" s="22">
        <v>2519051855</v>
      </c>
      <c r="B3369" s="894">
        <v>0</v>
      </c>
      <c r="C3369" s="53" t="str">
        <f t="shared" si="131"/>
        <v/>
      </c>
    </row>
    <row r="3370" spans="1:3">
      <c r="A3370" s="719">
        <v>2519059025</v>
      </c>
      <c r="B3370" s="894">
        <v>-17000176</v>
      </c>
      <c r="C3370" s="53" t="str">
        <f t="shared" si="131"/>
        <v/>
      </c>
    </row>
    <row r="3371" spans="1:3">
      <c r="A3371" s="22">
        <v>2519059041</v>
      </c>
      <c r="B3371" s="894">
        <v>0</v>
      </c>
    </row>
    <row r="3372" spans="1:3">
      <c r="A3372" s="22">
        <v>2519059043</v>
      </c>
      <c r="B3372" s="894">
        <v>0</v>
      </c>
    </row>
    <row r="3373" spans="1:3">
      <c r="A3373" s="22">
        <v>2519059059</v>
      </c>
      <c r="B3373" s="894">
        <v>0</v>
      </c>
    </row>
    <row r="3374" spans="1:3">
      <c r="A3374" s="22">
        <v>2519059060</v>
      </c>
      <c r="B3374" s="894">
        <v>0</v>
      </c>
    </row>
    <row r="3375" spans="1:3">
      <c r="A3375" s="22">
        <v>2519059065</v>
      </c>
      <c r="B3375" s="894">
        <v>0</v>
      </c>
    </row>
    <row r="3376" spans="1:3">
      <c r="A3376" s="719">
        <v>2519059203</v>
      </c>
      <c r="B3376" s="894">
        <v>84184840</v>
      </c>
      <c r="C3376" s="53" t="str">
        <f t="shared" ref="C3376:C3385" si="132">+IF(COUNTIF(A:A,A3376)=1,"","Error")</f>
        <v/>
      </c>
    </row>
    <row r="3377" spans="1:3">
      <c r="A3377" s="719">
        <v>2519059206</v>
      </c>
      <c r="B3377" s="894">
        <v>0</v>
      </c>
      <c r="C3377" s="53" t="str">
        <f t="shared" si="132"/>
        <v/>
      </c>
    </row>
    <row r="3378" spans="1:3">
      <c r="A3378" s="719">
        <v>2519059209</v>
      </c>
      <c r="B3378" s="894">
        <v>-341001246.32999998</v>
      </c>
      <c r="C3378" s="53" t="str">
        <f t="shared" si="132"/>
        <v/>
      </c>
    </row>
    <row r="3379" spans="1:3">
      <c r="A3379" s="719">
        <v>2519059210</v>
      </c>
      <c r="B3379" s="894">
        <v>0</v>
      </c>
      <c r="C3379" s="53" t="str">
        <f t="shared" si="132"/>
        <v/>
      </c>
    </row>
    <row r="3380" spans="1:3">
      <c r="A3380" s="719">
        <v>2519059212</v>
      </c>
      <c r="B3380" s="894">
        <v>-880356</v>
      </c>
      <c r="C3380" s="53" t="str">
        <f t="shared" si="132"/>
        <v/>
      </c>
    </row>
    <row r="3381" spans="1:3">
      <c r="A3381" s="719">
        <v>2519059216</v>
      </c>
      <c r="B3381" s="894">
        <v>-18223</v>
      </c>
      <c r="C3381" s="53" t="str">
        <f t="shared" si="132"/>
        <v/>
      </c>
    </row>
    <row r="3382" spans="1:3">
      <c r="A3382" s="719">
        <v>2519059217</v>
      </c>
      <c r="B3382" s="894">
        <v>-2775</v>
      </c>
      <c r="C3382" s="53" t="str">
        <f t="shared" si="132"/>
        <v/>
      </c>
    </row>
    <row r="3383" spans="1:3">
      <c r="A3383" s="719">
        <v>2519059218</v>
      </c>
      <c r="B3383" s="894">
        <v>-356952457.35000002</v>
      </c>
      <c r="C3383" s="53" t="str">
        <f t="shared" si="132"/>
        <v/>
      </c>
    </row>
    <row r="3384" spans="1:3">
      <c r="A3384" s="717">
        <v>2519059299</v>
      </c>
      <c r="B3384" s="894">
        <v>0</v>
      </c>
      <c r="C3384" s="53" t="str">
        <f t="shared" si="132"/>
        <v/>
      </c>
    </row>
    <row r="3385" spans="1:3">
      <c r="A3385" s="719">
        <v>2519059375</v>
      </c>
      <c r="B3385" s="894">
        <v>-21112254968.919998</v>
      </c>
      <c r="C3385" s="53" t="str">
        <f t="shared" si="132"/>
        <v/>
      </c>
    </row>
    <row r="3386" spans="1:3">
      <c r="A3386" s="22">
        <v>2519059379</v>
      </c>
      <c r="B3386" s="894">
        <v>0</v>
      </c>
    </row>
    <row r="3387" spans="1:3">
      <c r="A3387" s="719">
        <v>2519059411</v>
      </c>
      <c r="B3387" s="894">
        <v>-8644213</v>
      </c>
      <c r="C3387" s="53" t="str">
        <f t="shared" ref="C3387:C3397" si="133">+IF(COUNTIF(A:A,A3387)=1,"","Error")</f>
        <v/>
      </c>
    </row>
    <row r="3388" spans="1:3">
      <c r="A3388" s="719">
        <v>2519059551</v>
      </c>
      <c r="B3388" s="894">
        <v>-4183426.5</v>
      </c>
      <c r="C3388" s="53" t="str">
        <f t="shared" si="133"/>
        <v/>
      </c>
    </row>
    <row r="3389" spans="1:3">
      <c r="A3389" s="719">
        <v>2519059603</v>
      </c>
      <c r="B3389" s="894">
        <v>-86453379</v>
      </c>
      <c r="C3389" s="53" t="str">
        <f t="shared" si="133"/>
        <v/>
      </c>
    </row>
    <row r="3390" spans="1:3">
      <c r="A3390" s="719">
        <v>2519059609</v>
      </c>
      <c r="B3390" s="894">
        <v>-1302521</v>
      </c>
      <c r="C3390" s="53" t="str">
        <f t="shared" si="133"/>
        <v/>
      </c>
    </row>
    <row r="3391" spans="1:3">
      <c r="A3391" s="719">
        <v>2519059612</v>
      </c>
      <c r="B3391" s="894">
        <v>-599935841</v>
      </c>
      <c r="C3391" s="53" t="str">
        <f t="shared" si="133"/>
        <v/>
      </c>
    </row>
    <row r="3392" spans="1:3">
      <c r="A3392" s="719">
        <v>2519059617</v>
      </c>
      <c r="B3392" s="894">
        <v>-10479875</v>
      </c>
      <c r="C3392" s="53" t="str">
        <f t="shared" si="133"/>
        <v/>
      </c>
    </row>
    <row r="3393" spans="1:3">
      <c r="A3393" s="719">
        <v>2519059619</v>
      </c>
      <c r="B3393" s="894">
        <v>0</v>
      </c>
      <c r="C3393" s="53" t="str">
        <f t="shared" si="133"/>
        <v/>
      </c>
    </row>
    <row r="3394" spans="1:3">
      <c r="A3394" s="719">
        <v>2519059702</v>
      </c>
      <c r="B3394" s="894">
        <v>-1539274</v>
      </c>
      <c r="C3394" s="53" t="str">
        <f t="shared" si="133"/>
        <v/>
      </c>
    </row>
    <row r="3395" spans="1:3">
      <c r="A3395" s="719">
        <v>2519059703</v>
      </c>
      <c r="B3395" s="894">
        <v>0</v>
      </c>
      <c r="C3395" s="53" t="str">
        <f t="shared" si="133"/>
        <v/>
      </c>
    </row>
    <row r="3396" spans="1:3">
      <c r="A3396" s="719">
        <v>2519059711</v>
      </c>
      <c r="B3396" s="894">
        <v>-3480370</v>
      </c>
      <c r="C3396" s="53" t="str">
        <f t="shared" si="133"/>
        <v/>
      </c>
    </row>
    <row r="3397" spans="1:3">
      <c r="A3397" s="22">
        <v>2519059720</v>
      </c>
      <c r="B3397" s="894">
        <v>-4824478</v>
      </c>
      <c r="C3397" s="53" t="str">
        <f t="shared" si="133"/>
        <v/>
      </c>
    </row>
    <row r="3398" spans="1:3">
      <c r="A3398" s="719">
        <v>2519059721</v>
      </c>
      <c r="B3398" s="894">
        <v>-1077682</v>
      </c>
    </row>
    <row r="3399" spans="1:3">
      <c r="A3399" s="1044">
        <v>2519059722</v>
      </c>
      <c r="B3399" s="894">
        <v>-33000</v>
      </c>
      <c r="C3399" s="53" t="str">
        <f t="shared" ref="C3399:C3417" si="134">+IF(COUNTIF(A:A,A3399)=1,"","Error")</f>
        <v/>
      </c>
    </row>
    <row r="3400" spans="1:3">
      <c r="A3400" s="719">
        <v>2519059723</v>
      </c>
      <c r="B3400" s="894">
        <v>-4690945</v>
      </c>
      <c r="C3400" s="53" t="str">
        <f t="shared" si="134"/>
        <v/>
      </c>
    </row>
    <row r="3401" spans="1:3">
      <c r="A3401" s="719">
        <v>2519059725</v>
      </c>
      <c r="B3401" s="894">
        <v>-177228</v>
      </c>
      <c r="C3401" s="53" t="str">
        <f t="shared" si="134"/>
        <v/>
      </c>
    </row>
    <row r="3402" spans="1:3">
      <c r="A3402" s="719">
        <v>2519059731</v>
      </c>
      <c r="B3402" s="894">
        <v>-237947189</v>
      </c>
      <c r="C3402" s="53" t="str">
        <f t="shared" si="134"/>
        <v/>
      </c>
    </row>
    <row r="3403" spans="1:3">
      <c r="A3403" s="719">
        <v>2519059732</v>
      </c>
      <c r="B3403" s="894">
        <v>-120058355</v>
      </c>
      <c r="C3403" s="53" t="str">
        <f t="shared" si="134"/>
        <v/>
      </c>
    </row>
    <row r="3404" spans="1:3">
      <c r="A3404" s="719">
        <v>2519059733</v>
      </c>
      <c r="B3404" s="894">
        <v>-1288587369</v>
      </c>
      <c r="C3404" s="53" t="str">
        <f t="shared" si="134"/>
        <v/>
      </c>
    </row>
    <row r="3405" spans="1:3">
      <c r="A3405" s="22">
        <v>2519059734</v>
      </c>
      <c r="B3405" s="894">
        <v>-241397</v>
      </c>
      <c r="C3405" s="53" t="str">
        <f t="shared" si="134"/>
        <v/>
      </c>
    </row>
    <row r="3406" spans="1:3">
      <c r="A3406" s="719">
        <v>2519059738</v>
      </c>
      <c r="B3406" s="894">
        <v>-10737706</v>
      </c>
      <c r="C3406" s="53" t="str">
        <f t="shared" si="134"/>
        <v/>
      </c>
    </row>
    <row r="3407" spans="1:3">
      <c r="A3407" s="719">
        <v>2519059739</v>
      </c>
      <c r="B3407" s="894">
        <v>-785628</v>
      </c>
      <c r="C3407" s="53" t="str">
        <f t="shared" si="134"/>
        <v/>
      </c>
    </row>
    <row r="3408" spans="1:3">
      <c r="A3408" s="719">
        <v>2519059746</v>
      </c>
      <c r="B3408" s="894">
        <v>-16740372</v>
      </c>
      <c r="C3408" s="53" t="str">
        <f t="shared" si="134"/>
        <v/>
      </c>
    </row>
    <row r="3409" spans="1:3">
      <c r="A3409" s="719">
        <v>2519059748</v>
      </c>
      <c r="B3409" s="894">
        <v>-1402500</v>
      </c>
      <c r="C3409" s="53" t="str">
        <f t="shared" si="134"/>
        <v/>
      </c>
    </row>
    <row r="3410" spans="1:3">
      <c r="A3410" s="719">
        <v>2519059749</v>
      </c>
      <c r="B3410" s="894">
        <v>-25738036</v>
      </c>
      <c r="C3410" s="53" t="str">
        <f t="shared" si="134"/>
        <v/>
      </c>
    </row>
    <row r="3411" spans="1:3">
      <c r="A3411" s="719">
        <v>2519059761</v>
      </c>
      <c r="B3411" s="894">
        <v>-109085494</v>
      </c>
      <c r="C3411" s="53" t="str">
        <f t="shared" si="134"/>
        <v/>
      </c>
    </row>
    <row r="3412" spans="1:3">
      <c r="A3412" s="719">
        <v>2519059762</v>
      </c>
      <c r="B3412" s="894">
        <v>-1373665821</v>
      </c>
      <c r="C3412" s="53" t="str">
        <f t="shared" si="134"/>
        <v/>
      </c>
    </row>
    <row r="3413" spans="1:3">
      <c r="A3413" s="22">
        <v>2519059769</v>
      </c>
      <c r="B3413" s="894">
        <v>0</v>
      </c>
      <c r="C3413" s="53" t="str">
        <f t="shared" si="134"/>
        <v/>
      </c>
    </row>
    <row r="3414" spans="1:3">
      <c r="A3414" s="22">
        <v>2519059771</v>
      </c>
      <c r="B3414" s="894">
        <v>0</v>
      </c>
      <c r="C3414" s="53" t="str">
        <f t="shared" si="134"/>
        <v/>
      </c>
    </row>
    <row r="3415" spans="1:3">
      <c r="A3415" s="22">
        <v>2519059772</v>
      </c>
      <c r="B3415" s="894">
        <v>0</v>
      </c>
      <c r="C3415" s="53" t="str">
        <f t="shared" si="134"/>
        <v/>
      </c>
    </row>
    <row r="3416" spans="1:3">
      <c r="A3416" s="22">
        <v>2519059775</v>
      </c>
      <c r="B3416" s="894">
        <v>0</v>
      </c>
      <c r="C3416" s="53" t="str">
        <f t="shared" si="134"/>
        <v/>
      </c>
    </row>
    <row r="3417" spans="1:3">
      <c r="A3417" s="22">
        <v>2519059778</v>
      </c>
      <c r="B3417" s="894">
        <v>0</v>
      </c>
      <c r="C3417" s="53" t="str">
        <f t="shared" si="134"/>
        <v/>
      </c>
    </row>
    <row r="3418" spans="1:3">
      <c r="A3418" s="719">
        <v>2519059780</v>
      </c>
      <c r="B3418" s="894">
        <v>-1358238</v>
      </c>
    </row>
    <row r="3419" spans="1:3">
      <c r="A3419" s="1044">
        <v>2519059782</v>
      </c>
      <c r="B3419" s="894">
        <v>0</v>
      </c>
      <c r="C3419" s="53" t="str">
        <f t="shared" ref="C3419:C3426" si="135">+IF(COUNTIF(A:A,A3419)=1,"","Error")</f>
        <v/>
      </c>
    </row>
    <row r="3420" spans="1:3">
      <c r="A3420" s="719">
        <v>2519059783</v>
      </c>
      <c r="B3420" s="894">
        <v>-702050090</v>
      </c>
      <c r="C3420" s="53" t="str">
        <f t="shared" si="135"/>
        <v/>
      </c>
    </row>
    <row r="3421" spans="1:3">
      <c r="A3421" s="22">
        <v>2519059786</v>
      </c>
      <c r="B3421" s="894">
        <v>0</v>
      </c>
      <c r="C3421" s="53" t="str">
        <f t="shared" si="135"/>
        <v/>
      </c>
    </row>
    <row r="3422" spans="1:3">
      <c r="A3422" s="719">
        <v>2519059790</v>
      </c>
      <c r="B3422" s="894">
        <v>-204379216</v>
      </c>
      <c r="C3422" s="53" t="str">
        <f t="shared" si="135"/>
        <v/>
      </c>
    </row>
    <row r="3423" spans="1:3">
      <c r="A3423" s="719">
        <v>2519059793</v>
      </c>
      <c r="B3423" s="894">
        <v>-273179342.35000002</v>
      </c>
      <c r="C3423" s="53" t="str">
        <f t="shared" si="135"/>
        <v/>
      </c>
    </row>
    <row r="3424" spans="1:3">
      <c r="A3424" s="22">
        <v>2519059797</v>
      </c>
      <c r="B3424" s="894">
        <v>39142110</v>
      </c>
      <c r="C3424" s="53" t="str">
        <f t="shared" si="135"/>
        <v/>
      </c>
    </row>
    <row r="3425" spans="1:3">
      <c r="A3425" s="22">
        <v>2519059798</v>
      </c>
      <c r="B3425" s="894">
        <v>85027730</v>
      </c>
      <c r="C3425" s="53" t="str">
        <f t="shared" si="135"/>
        <v/>
      </c>
    </row>
    <row r="3426" spans="1:3">
      <c r="A3426" s="719">
        <v>2519059804</v>
      </c>
      <c r="B3426" s="894">
        <v>-1030795571.45</v>
      </c>
      <c r="C3426" s="53" t="str">
        <f t="shared" si="135"/>
        <v/>
      </c>
    </row>
    <row r="3427" spans="1:3">
      <c r="A3427" s="719">
        <v>2519059806</v>
      </c>
      <c r="B3427" s="894">
        <v>-299046364.54000002</v>
      </c>
    </row>
    <row r="3428" spans="1:3">
      <c r="A3428" s="22">
        <v>2519059807</v>
      </c>
      <c r="B3428" s="894">
        <v>0</v>
      </c>
      <c r="C3428" s="53" t="str">
        <f>+IF(COUNTIF(A:A,A3428)=1,"","Error")</f>
        <v/>
      </c>
    </row>
    <row r="3429" spans="1:3">
      <c r="A3429" s="22">
        <v>2519059809</v>
      </c>
      <c r="B3429" s="894">
        <v>0</v>
      </c>
      <c r="C3429" s="53" t="str">
        <f>+IF(COUNTIF(A:A,A3429)=1,"","Error")</f>
        <v/>
      </c>
    </row>
    <row r="3430" spans="1:3">
      <c r="A3430" s="719">
        <v>2519059830</v>
      </c>
      <c r="B3430" s="894">
        <v>-25408028</v>
      </c>
      <c r="C3430" s="53" t="str">
        <f>+IF(COUNTIF(A:A,A3430)=1,"","Error")</f>
        <v/>
      </c>
    </row>
    <row r="3431" spans="1:3">
      <c r="A3431" s="719">
        <v>2519059875</v>
      </c>
      <c r="B3431" s="894">
        <v>-24350070378.779999</v>
      </c>
      <c r="C3431" s="53" t="str">
        <f>+IF(COUNTIF(A:A,A3431)=1,"","Error")</f>
        <v/>
      </c>
    </row>
    <row r="3432" spans="1:3">
      <c r="A3432" s="22">
        <v>2519059879</v>
      </c>
      <c r="B3432" s="894">
        <v>0</v>
      </c>
    </row>
    <row r="3433" spans="1:3">
      <c r="A3433" s="719">
        <v>2519101000</v>
      </c>
      <c r="B3433" s="894">
        <v>-98215479.650000006</v>
      </c>
      <c r="C3433" s="53" t="str">
        <f t="shared" ref="C3433:C3439" si="136">+IF(COUNTIF(A:A,A3433)=1,"","Error")</f>
        <v/>
      </c>
    </row>
    <row r="3434" spans="1:3">
      <c r="A3434" s="719">
        <v>2519109130</v>
      </c>
      <c r="B3434" s="894">
        <v>-2248815964.4200001</v>
      </c>
      <c r="C3434" s="53" t="str">
        <f t="shared" si="136"/>
        <v/>
      </c>
    </row>
    <row r="3435" spans="1:3">
      <c r="A3435" s="719">
        <v>2519109132</v>
      </c>
      <c r="B3435" s="894">
        <v>-57893580854.330002</v>
      </c>
      <c r="C3435" s="53" t="str">
        <f t="shared" si="136"/>
        <v/>
      </c>
    </row>
    <row r="3436" spans="1:3">
      <c r="A3436" s="717">
        <v>2519251000</v>
      </c>
      <c r="B3436" s="894">
        <v>-294352</v>
      </c>
      <c r="C3436" s="53" t="str">
        <f t="shared" si="136"/>
        <v/>
      </c>
    </row>
    <row r="3437" spans="1:3">
      <c r="A3437" s="719">
        <v>2519451240</v>
      </c>
      <c r="B3437" s="894">
        <v>-4161836312.3000002</v>
      </c>
      <c r="C3437" s="53" t="str">
        <f t="shared" si="136"/>
        <v/>
      </c>
    </row>
    <row r="3438" spans="1:3">
      <c r="A3438" s="719">
        <v>2519951001</v>
      </c>
      <c r="B3438" s="894">
        <v>-11107.98</v>
      </c>
      <c r="C3438" s="53" t="str">
        <f t="shared" si="136"/>
        <v/>
      </c>
    </row>
    <row r="3439" spans="1:3">
      <c r="A3439" s="719">
        <v>2519951002</v>
      </c>
      <c r="B3439" s="894">
        <v>-21450723400</v>
      </c>
      <c r="C3439" s="53" t="str">
        <f t="shared" si="136"/>
        <v/>
      </c>
    </row>
    <row r="3440" spans="1:3">
      <c r="A3440" s="22">
        <v>2519951003</v>
      </c>
      <c r="B3440" s="894">
        <v>0</v>
      </c>
    </row>
    <row r="3441" spans="1:3">
      <c r="A3441" s="1044">
        <v>2519951005</v>
      </c>
      <c r="B3441" s="894">
        <v>-4628600</v>
      </c>
      <c r="C3441" s="53" t="str">
        <f>+IF(COUNTIF(A:A,A3441)=1,"","Error")</f>
        <v/>
      </c>
    </row>
    <row r="3442" spans="1:3">
      <c r="A3442" s="22">
        <v>2519951007</v>
      </c>
      <c r="B3442" s="894">
        <v>-15000</v>
      </c>
    </row>
    <row r="3443" spans="1:3">
      <c r="A3443" s="719">
        <v>2519951008</v>
      </c>
      <c r="B3443" s="894">
        <v>-64982309.82</v>
      </c>
      <c r="C3443" s="53" t="str">
        <f>+IF(COUNTIF(A:A,A3443)=1,"","Error")</f>
        <v/>
      </c>
    </row>
    <row r="3444" spans="1:3">
      <c r="A3444" s="717">
        <v>2519951011</v>
      </c>
      <c r="B3444" s="894">
        <v>-393617</v>
      </c>
      <c r="C3444" s="53" t="str">
        <f>+IF(COUNTIF(A:A,A3444)=1,"","Error")</f>
        <v/>
      </c>
    </row>
    <row r="3445" spans="1:3">
      <c r="A3445" s="22">
        <v>2519951013</v>
      </c>
      <c r="B3445" s="894">
        <v>-400000</v>
      </c>
    </row>
    <row r="3446" spans="1:3">
      <c r="A3446" s="719">
        <v>2519951888</v>
      </c>
      <c r="B3446" s="894">
        <v>-16967111.84</v>
      </c>
      <c r="C3446" s="53" t="str">
        <f t="shared" ref="C3446:C3479" si="137">+IF(COUNTIF(A:A,A3446)=1,"","Error")</f>
        <v/>
      </c>
    </row>
    <row r="3447" spans="1:3">
      <c r="A3447" s="719">
        <v>2525001000</v>
      </c>
      <c r="B3447" s="894">
        <v>-70303029.239999995</v>
      </c>
      <c r="C3447" s="53" t="str">
        <f t="shared" si="137"/>
        <v/>
      </c>
    </row>
    <row r="3448" spans="1:3">
      <c r="A3448" s="719">
        <v>2525006000</v>
      </c>
      <c r="B3448" s="894">
        <v>70303029.239999995</v>
      </c>
      <c r="C3448" s="53" t="str">
        <f t="shared" si="137"/>
        <v/>
      </c>
    </row>
    <row r="3449" spans="1:3">
      <c r="A3449" s="717">
        <v>2529951000</v>
      </c>
      <c r="B3449" s="894">
        <v>0</v>
      </c>
      <c r="C3449" s="53" t="str">
        <f t="shared" si="137"/>
        <v/>
      </c>
    </row>
    <row r="3450" spans="1:3">
      <c r="A3450" s="719">
        <v>2531009404</v>
      </c>
      <c r="B3450" s="894">
        <v>-34415691</v>
      </c>
      <c r="C3450" s="53" t="str">
        <f t="shared" si="137"/>
        <v/>
      </c>
    </row>
    <row r="3451" spans="1:3">
      <c r="A3451" s="719">
        <v>2531009614</v>
      </c>
      <c r="B3451" s="894">
        <v>603173046.34000003</v>
      </c>
      <c r="C3451" s="53" t="str">
        <f t="shared" si="137"/>
        <v/>
      </c>
    </row>
    <row r="3452" spans="1:3">
      <c r="A3452" s="719">
        <v>2531009616</v>
      </c>
      <c r="B3452" s="894">
        <v>-8323542091.5200005</v>
      </c>
      <c r="C3452" s="53" t="str">
        <f t="shared" si="137"/>
        <v/>
      </c>
    </row>
    <row r="3453" spans="1:3">
      <c r="A3453" s="719">
        <v>2531009618</v>
      </c>
      <c r="B3453" s="894">
        <v>-7758027339.6499996</v>
      </c>
      <c r="C3453" s="53" t="str">
        <f t="shared" si="137"/>
        <v/>
      </c>
    </row>
    <row r="3454" spans="1:3">
      <c r="A3454" s="719">
        <v>2531009622</v>
      </c>
      <c r="B3454" s="894">
        <v>-159245763.81</v>
      </c>
      <c r="C3454" s="53" t="str">
        <f t="shared" si="137"/>
        <v/>
      </c>
    </row>
    <row r="3455" spans="1:3">
      <c r="A3455" s="719">
        <v>2531009624</v>
      </c>
      <c r="B3455" s="894">
        <v>-395503794.95999998</v>
      </c>
      <c r="C3455" s="53" t="str">
        <f t="shared" si="137"/>
        <v/>
      </c>
    </row>
    <row r="3456" spans="1:3">
      <c r="A3456" s="719">
        <v>2545001000</v>
      </c>
      <c r="B3456" s="894">
        <v>0</v>
      </c>
      <c r="C3456" s="53" t="str">
        <f t="shared" si="137"/>
        <v/>
      </c>
    </row>
    <row r="3457" spans="1:3">
      <c r="A3457" s="719">
        <v>2545001020</v>
      </c>
      <c r="B3457" s="894">
        <v>-73003804.700000003</v>
      </c>
      <c r="C3457" s="53" t="str">
        <f t="shared" si="137"/>
        <v/>
      </c>
    </row>
    <row r="3458" spans="1:3">
      <c r="A3458" s="719">
        <v>2545006000</v>
      </c>
      <c r="B3458" s="894">
        <v>0</v>
      </c>
      <c r="C3458" s="53" t="str">
        <f t="shared" si="137"/>
        <v/>
      </c>
    </row>
    <row r="3459" spans="1:3">
      <c r="A3459" s="719">
        <v>2545006018</v>
      </c>
      <c r="B3459" s="894">
        <v>73003804.700000003</v>
      </c>
      <c r="C3459" s="53" t="str">
        <f t="shared" si="137"/>
        <v/>
      </c>
    </row>
    <row r="3460" spans="1:3">
      <c r="A3460" s="719">
        <v>2558001000</v>
      </c>
      <c r="B3460" s="894">
        <v>-1273409611840.49</v>
      </c>
      <c r="C3460" s="53" t="str">
        <f t="shared" si="137"/>
        <v/>
      </c>
    </row>
    <row r="3461" spans="1:3">
      <c r="A3461" s="719">
        <v>2558001001</v>
      </c>
      <c r="B3461" s="894">
        <v>0</v>
      </c>
      <c r="C3461" s="53" t="str">
        <f t="shared" si="137"/>
        <v/>
      </c>
    </row>
    <row r="3462" spans="1:3">
      <c r="A3462" s="719">
        <v>2590109040</v>
      </c>
      <c r="B3462" s="894">
        <v>-166529775</v>
      </c>
      <c r="C3462" s="53" t="str">
        <f t="shared" si="137"/>
        <v/>
      </c>
    </row>
    <row r="3463" spans="1:3">
      <c r="A3463" s="719">
        <v>2590109050</v>
      </c>
      <c r="B3463" s="894">
        <v>-22781171337.830002</v>
      </c>
      <c r="C3463" s="53" t="str">
        <f t="shared" si="137"/>
        <v/>
      </c>
    </row>
    <row r="3464" spans="1:3">
      <c r="A3464" s="719">
        <v>2590109060</v>
      </c>
      <c r="B3464" s="894">
        <v>-125212842.98999999</v>
      </c>
      <c r="C3464" s="53" t="str">
        <f t="shared" si="137"/>
        <v/>
      </c>
    </row>
    <row r="3465" spans="1:3">
      <c r="A3465" s="719">
        <v>2590109070</v>
      </c>
      <c r="B3465" s="894">
        <v>-25945175</v>
      </c>
      <c r="C3465" s="53" t="str">
        <f t="shared" si="137"/>
        <v/>
      </c>
    </row>
    <row r="3466" spans="1:3">
      <c r="A3466" s="719">
        <v>2590109080</v>
      </c>
      <c r="B3466" s="894">
        <v>-13152000</v>
      </c>
      <c r="C3466" s="53" t="str">
        <f t="shared" si="137"/>
        <v/>
      </c>
    </row>
    <row r="3467" spans="1:3">
      <c r="A3467" s="22">
        <v>2590109221</v>
      </c>
      <c r="B3467" s="894">
        <v>-1966944</v>
      </c>
      <c r="C3467" s="53" t="str">
        <f t="shared" si="137"/>
        <v/>
      </c>
    </row>
    <row r="3468" spans="1:3">
      <c r="A3468" s="22">
        <v>2590109235</v>
      </c>
      <c r="B3468" s="894">
        <v>0</v>
      </c>
      <c r="C3468" s="53" t="str">
        <f t="shared" si="137"/>
        <v/>
      </c>
    </row>
    <row r="3469" spans="1:3">
      <c r="A3469" s="719">
        <v>2590109241</v>
      </c>
      <c r="B3469" s="894">
        <v>-53276083.200000003</v>
      </c>
      <c r="C3469" s="53" t="str">
        <f t="shared" si="137"/>
        <v/>
      </c>
    </row>
    <row r="3470" spans="1:3">
      <c r="A3470" s="719">
        <v>2590109255</v>
      </c>
      <c r="B3470" s="894">
        <v>-254261.12</v>
      </c>
      <c r="C3470" s="53" t="str">
        <f t="shared" si="137"/>
        <v/>
      </c>
    </row>
    <row r="3471" spans="1:3">
      <c r="A3471" s="719">
        <v>2590659501</v>
      </c>
      <c r="B3471" s="894">
        <v>-1025624483.12</v>
      </c>
      <c r="C3471" s="53" t="str">
        <f t="shared" si="137"/>
        <v/>
      </c>
    </row>
    <row r="3472" spans="1:3">
      <c r="A3472" s="719">
        <v>2590659502</v>
      </c>
      <c r="B3472" s="894">
        <v>-25521862.510000002</v>
      </c>
      <c r="C3472" s="53" t="str">
        <f t="shared" si="137"/>
        <v/>
      </c>
    </row>
    <row r="3473" spans="1:3">
      <c r="A3473" s="719">
        <v>2590659504</v>
      </c>
      <c r="B3473" s="894">
        <v>-223623.18</v>
      </c>
      <c r="C3473" s="53" t="str">
        <f t="shared" si="137"/>
        <v/>
      </c>
    </row>
    <row r="3474" spans="1:3">
      <c r="A3474" s="719">
        <v>2590659511</v>
      </c>
      <c r="B3474" s="894">
        <v>-16162870.73</v>
      </c>
      <c r="C3474" s="53" t="str">
        <f t="shared" si="137"/>
        <v/>
      </c>
    </row>
    <row r="3475" spans="1:3">
      <c r="A3475" s="719">
        <v>2590659515</v>
      </c>
      <c r="B3475" s="894">
        <v>-2037448081.7</v>
      </c>
      <c r="C3475" s="53" t="str">
        <f t="shared" si="137"/>
        <v/>
      </c>
    </row>
    <row r="3476" spans="1:3">
      <c r="A3476" s="719">
        <v>2590950011</v>
      </c>
      <c r="B3476" s="894">
        <v>0</v>
      </c>
      <c r="C3476" s="53" t="str">
        <f t="shared" si="137"/>
        <v/>
      </c>
    </row>
    <row r="3477" spans="1:3">
      <c r="A3477" s="719">
        <v>2590950015</v>
      </c>
      <c r="B3477" s="894">
        <v>-69837157405.850006</v>
      </c>
      <c r="C3477" s="53" t="str">
        <f t="shared" si="137"/>
        <v/>
      </c>
    </row>
    <row r="3478" spans="1:3">
      <c r="A3478" s="22">
        <v>2590950016</v>
      </c>
      <c r="B3478" s="894">
        <v>0</v>
      </c>
      <c r="C3478" s="53" t="str">
        <f t="shared" si="137"/>
        <v/>
      </c>
    </row>
    <row r="3479" spans="1:3">
      <c r="A3479" s="719">
        <v>2590950022</v>
      </c>
      <c r="B3479" s="894">
        <v>-2488811.52</v>
      </c>
      <c r="C3479" s="53" t="str">
        <f t="shared" si="137"/>
        <v/>
      </c>
    </row>
    <row r="3480" spans="1:3">
      <c r="A3480" s="719">
        <v>2590950026</v>
      </c>
      <c r="B3480" s="894">
        <v>-5917327328.0900002</v>
      </c>
    </row>
    <row r="3481" spans="1:3">
      <c r="A3481" s="1044">
        <v>2590950040</v>
      </c>
      <c r="B3481" s="894">
        <v>0</v>
      </c>
      <c r="C3481" s="53" t="str">
        <f t="shared" ref="C3481:C3505" si="138">+IF(COUNTIF(A:A,A3481)=1,"","Error")</f>
        <v/>
      </c>
    </row>
    <row r="3482" spans="1:3">
      <c r="A3482" s="719">
        <v>2590950080</v>
      </c>
      <c r="B3482" s="894">
        <v>0</v>
      </c>
      <c r="C3482" s="53" t="str">
        <f t="shared" si="138"/>
        <v/>
      </c>
    </row>
    <row r="3483" spans="1:3">
      <c r="A3483" s="719">
        <v>2590951000</v>
      </c>
      <c r="B3483" s="894">
        <v>-1859356</v>
      </c>
      <c r="C3483" s="53" t="str">
        <f t="shared" si="138"/>
        <v/>
      </c>
    </row>
    <row r="3484" spans="1:3">
      <c r="A3484" s="719">
        <v>2590951001</v>
      </c>
      <c r="B3484" s="894">
        <v>-9724975.6099999994</v>
      </c>
      <c r="C3484" s="53" t="str">
        <f t="shared" si="138"/>
        <v/>
      </c>
    </row>
    <row r="3485" spans="1:3">
      <c r="A3485" s="719">
        <v>2590951101</v>
      </c>
      <c r="B3485" s="894">
        <v>-3984580426.4699998</v>
      </c>
      <c r="C3485" s="53" t="str">
        <f t="shared" si="138"/>
        <v/>
      </c>
    </row>
    <row r="3486" spans="1:3">
      <c r="A3486" s="719">
        <v>2590951102</v>
      </c>
      <c r="B3486" s="894">
        <v>-4946288867.5699997</v>
      </c>
      <c r="C3486" s="53" t="str">
        <f t="shared" si="138"/>
        <v/>
      </c>
    </row>
    <row r="3487" spans="1:3">
      <c r="A3487" s="719">
        <v>2590951200</v>
      </c>
      <c r="B3487" s="894">
        <v>-4374046.3600000003</v>
      </c>
      <c r="C3487" s="53" t="str">
        <f t="shared" si="138"/>
        <v/>
      </c>
    </row>
    <row r="3488" spans="1:3">
      <c r="A3488" s="719">
        <v>2590951201</v>
      </c>
      <c r="B3488" s="894">
        <v>-6088509221.29</v>
      </c>
      <c r="C3488" s="53" t="str">
        <f t="shared" si="138"/>
        <v/>
      </c>
    </row>
    <row r="3489" spans="1:3">
      <c r="A3489" s="719">
        <v>2590951889</v>
      </c>
      <c r="B3489" s="894">
        <v>-2116263.15</v>
      </c>
      <c r="C3489" s="53" t="str">
        <f t="shared" si="138"/>
        <v/>
      </c>
    </row>
    <row r="3490" spans="1:3">
      <c r="A3490" s="719">
        <v>2590959003</v>
      </c>
      <c r="B3490" s="894">
        <v>0</v>
      </c>
      <c r="C3490" s="53" t="str">
        <f t="shared" si="138"/>
        <v/>
      </c>
    </row>
    <row r="3491" spans="1:3">
      <c r="A3491" s="719">
        <v>2590959004</v>
      </c>
      <c r="B3491" s="894">
        <v>-800023097.54999995</v>
      </c>
      <c r="C3491" s="53" t="str">
        <f t="shared" si="138"/>
        <v/>
      </c>
    </row>
    <row r="3492" spans="1:3">
      <c r="A3492" s="719">
        <v>2590959005</v>
      </c>
      <c r="B3492" s="894">
        <v>-731536</v>
      </c>
      <c r="C3492" s="53" t="str">
        <f t="shared" si="138"/>
        <v/>
      </c>
    </row>
    <row r="3493" spans="1:3">
      <c r="A3493" s="719">
        <v>2590959008</v>
      </c>
      <c r="B3493" s="894">
        <v>0</v>
      </c>
      <c r="C3493" s="53" t="str">
        <f t="shared" si="138"/>
        <v/>
      </c>
    </row>
    <row r="3494" spans="1:3">
      <c r="A3494" s="719">
        <v>2590959010</v>
      </c>
      <c r="B3494" s="894">
        <v>-9099697809.5599995</v>
      </c>
      <c r="C3494" s="53" t="str">
        <f t="shared" si="138"/>
        <v/>
      </c>
    </row>
    <row r="3495" spans="1:3">
      <c r="A3495" s="719">
        <v>2590959011</v>
      </c>
      <c r="B3495" s="894">
        <v>0</v>
      </c>
      <c r="C3495" s="53" t="str">
        <f t="shared" si="138"/>
        <v/>
      </c>
    </row>
    <row r="3496" spans="1:3">
      <c r="A3496" s="719">
        <v>2590959012</v>
      </c>
      <c r="B3496" s="894">
        <v>0</v>
      </c>
      <c r="C3496" s="53" t="str">
        <f t="shared" si="138"/>
        <v/>
      </c>
    </row>
    <row r="3497" spans="1:3">
      <c r="A3497" s="22">
        <v>2590959013</v>
      </c>
      <c r="B3497" s="894">
        <v>-61915841.57</v>
      </c>
      <c r="C3497" s="53" t="str">
        <f t="shared" si="138"/>
        <v/>
      </c>
    </row>
    <row r="3498" spans="1:3">
      <c r="A3498" s="719">
        <v>2590959014</v>
      </c>
      <c r="B3498" s="894">
        <v>0</v>
      </c>
      <c r="C3498" s="53" t="str">
        <f t="shared" si="138"/>
        <v/>
      </c>
    </row>
    <row r="3499" spans="1:3">
      <c r="A3499" s="719">
        <v>2590959015</v>
      </c>
      <c r="B3499" s="894">
        <v>-2422207882</v>
      </c>
      <c r="C3499" s="53" t="str">
        <f t="shared" si="138"/>
        <v/>
      </c>
    </row>
    <row r="3500" spans="1:3">
      <c r="A3500" s="719">
        <v>2590959020</v>
      </c>
      <c r="B3500" s="894">
        <v>-31472459.93</v>
      </c>
      <c r="C3500" s="53" t="str">
        <f t="shared" si="138"/>
        <v/>
      </c>
    </row>
    <row r="3501" spans="1:3">
      <c r="A3501" s="719">
        <v>2590959030</v>
      </c>
      <c r="B3501" s="894">
        <v>0</v>
      </c>
      <c r="C3501" s="53" t="str">
        <f t="shared" si="138"/>
        <v/>
      </c>
    </row>
    <row r="3502" spans="1:3">
      <c r="A3502" s="719">
        <v>2590959040</v>
      </c>
      <c r="B3502" s="894">
        <v>-173024987700</v>
      </c>
      <c r="C3502" s="53" t="str">
        <f t="shared" si="138"/>
        <v/>
      </c>
    </row>
    <row r="3503" spans="1:3">
      <c r="A3503" s="719">
        <v>2590959042</v>
      </c>
      <c r="B3503" s="894">
        <v>0</v>
      </c>
      <c r="C3503" s="53" t="str">
        <f t="shared" si="138"/>
        <v/>
      </c>
    </row>
    <row r="3504" spans="1:3">
      <c r="A3504" s="719">
        <v>2590959045</v>
      </c>
      <c r="B3504" s="894">
        <v>-5522225753.6999998</v>
      </c>
      <c r="C3504" s="53" t="str">
        <f t="shared" si="138"/>
        <v/>
      </c>
    </row>
    <row r="3505" spans="1:3">
      <c r="A3505" s="719">
        <v>2590959047</v>
      </c>
      <c r="B3505" s="894">
        <v>-19212440757.279999</v>
      </c>
      <c r="C3505" s="53" t="str">
        <f t="shared" si="138"/>
        <v/>
      </c>
    </row>
    <row r="3506" spans="1:3">
      <c r="A3506" s="719">
        <v>2590959049</v>
      </c>
      <c r="B3506" s="894">
        <v>-21184538</v>
      </c>
    </row>
    <row r="3507" spans="1:3">
      <c r="A3507" s="22">
        <v>2590959055</v>
      </c>
      <c r="B3507" s="894">
        <v>-13124152649.33</v>
      </c>
      <c r="C3507" s="53" t="str">
        <f t="shared" ref="C3507:C3519" si="139">+IF(COUNTIF(A:A,A3507)=1,"","Error")</f>
        <v/>
      </c>
    </row>
    <row r="3508" spans="1:3">
      <c r="A3508" s="22">
        <v>2590959085</v>
      </c>
      <c r="B3508" s="894">
        <v>0</v>
      </c>
      <c r="C3508" s="53" t="str">
        <f t="shared" si="139"/>
        <v/>
      </c>
    </row>
    <row r="3509" spans="1:3">
      <c r="A3509" s="719">
        <v>2590959086</v>
      </c>
      <c r="B3509" s="894">
        <v>-2627554351.5599999</v>
      </c>
      <c r="C3509" s="53" t="str">
        <f t="shared" si="139"/>
        <v/>
      </c>
    </row>
    <row r="3510" spans="1:3">
      <c r="A3510" s="719">
        <v>2590959087</v>
      </c>
      <c r="B3510" s="894">
        <v>-24506332791.91</v>
      </c>
      <c r="C3510" s="53" t="str">
        <f t="shared" si="139"/>
        <v/>
      </c>
    </row>
    <row r="3511" spans="1:3">
      <c r="A3511" s="719">
        <v>2590959099</v>
      </c>
      <c r="B3511" s="894">
        <v>-18337629.329999998</v>
      </c>
      <c r="C3511" s="53" t="str">
        <f t="shared" si="139"/>
        <v/>
      </c>
    </row>
    <row r="3512" spans="1:3">
      <c r="A3512" s="719">
        <v>2590959115</v>
      </c>
      <c r="B3512" s="894">
        <v>-10623088633.91</v>
      </c>
      <c r="C3512" s="53" t="str">
        <f t="shared" si="139"/>
        <v/>
      </c>
    </row>
    <row r="3513" spans="1:3">
      <c r="A3513" s="719">
        <v>2590959122</v>
      </c>
      <c r="B3513" s="894">
        <v>-2506300841</v>
      </c>
      <c r="C3513" s="53" t="str">
        <f t="shared" si="139"/>
        <v/>
      </c>
    </row>
    <row r="3514" spans="1:3">
      <c r="A3514" s="717">
        <v>2590959123</v>
      </c>
      <c r="B3514" s="894">
        <v>-16778978</v>
      </c>
      <c r="C3514" s="53" t="str">
        <f t="shared" si="139"/>
        <v/>
      </c>
    </row>
    <row r="3515" spans="1:3">
      <c r="A3515" s="719">
        <v>2590959135</v>
      </c>
      <c r="B3515" s="894">
        <v>-561670396.88</v>
      </c>
      <c r="C3515" s="53" t="str">
        <f t="shared" si="139"/>
        <v/>
      </c>
    </row>
    <row r="3516" spans="1:3">
      <c r="A3516" s="719">
        <v>2590959136</v>
      </c>
      <c r="B3516" s="894">
        <v>-28666742</v>
      </c>
      <c r="C3516" s="53" t="str">
        <f t="shared" si="139"/>
        <v/>
      </c>
    </row>
    <row r="3517" spans="1:3">
      <c r="A3517" s="22">
        <v>2590959142</v>
      </c>
      <c r="B3517" s="894">
        <v>0</v>
      </c>
      <c r="C3517" s="53" t="str">
        <f t="shared" si="139"/>
        <v/>
      </c>
    </row>
    <row r="3518" spans="1:3">
      <c r="A3518" s="22">
        <v>2590959184</v>
      </c>
      <c r="B3518" s="894">
        <v>5864500</v>
      </c>
      <c r="C3518" s="53" t="str">
        <f t="shared" si="139"/>
        <v/>
      </c>
    </row>
    <row r="3519" spans="1:3">
      <c r="A3519" s="719">
        <v>2590959210</v>
      </c>
      <c r="B3519" s="894">
        <v>0</v>
      </c>
      <c r="C3519" s="53" t="str">
        <f t="shared" si="139"/>
        <v/>
      </c>
    </row>
    <row r="3520" spans="1:3">
      <c r="A3520" s="22">
        <v>2590959216</v>
      </c>
      <c r="B3520" s="894">
        <v>0</v>
      </c>
    </row>
    <row r="3521" spans="1:3">
      <c r="A3521" s="1042">
        <v>2590959221</v>
      </c>
      <c r="B3521" s="894">
        <v>-160895878.69999999</v>
      </c>
      <c r="C3521" s="53" t="str">
        <f t="shared" ref="C3521:C3550" si="140">+IF(COUNTIF(A:A,A3521)=1,"","Error")</f>
        <v/>
      </c>
    </row>
    <row r="3522" spans="1:3">
      <c r="A3522" s="719">
        <v>2590959401</v>
      </c>
      <c r="B3522" s="894">
        <v>-26275345415.66</v>
      </c>
      <c r="C3522" s="53" t="str">
        <f t="shared" si="140"/>
        <v/>
      </c>
    </row>
    <row r="3523" spans="1:3">
      <c r="A3523" s="719">
        <v>2590959403</v>
      </c>
      <c r="B3523" s="894">
        <v>-276026836.67000002</v>
      </c>
      <c r="C3523" s="53" t="str">
        <f t="shared" si="140"/>
        <v/>
      </c>
    </row>
    <row r="3524" spans="1:3">
      <c r="A3524" s="719">
        <v>2590959405</v>
      </c>
      <c r="B3524" s="894">
        <v>-351322854.95999998</v>
      </c>
      <c r="C3524" s="53" t="str">
        <f t="shared" si="140"/>
        <v/>
      </c>
    </row>
    <row r="3525" spans="1:3">
      <c r="A3525" s="719">
        <v>2590959407</v>
      </c>
      <c r="B3525" s="894">
        <v>-142122360.44999999</v>
      </c>
      <c r="C3525" s="53" t="str">
        <f t="shared" si="140"/>
        <v/>
      </c>
    </row>
    <row r="3526" spans="1:3">
      <c r="A3526" s="719">
        <v>2590959408</v>
      </c>
      <c r="B3526" s="894">
        <v>-5695883.4500000002</v>
      </c>
      <c r="C3526" s="53" t="str">
        <f t="shared" si="140"/>
        <v/>
      </c>
    </row>
    <row r="3527" spans="1:3">
      <c r="A3527" s="719">
        <v>2590959411</v>
      </c>
      <c r="B3527" s="894">
        <v>-2842979660.4699998</v>
      </c>
      <c r="C3527" s="53" t="str">
        <f t="shared" si="140"/>
        <v/>
      </c>
    </row>
    <row r="3528" spans="1:3">
      <c r="A3528" s="719">
        <v>2590959415</v>
      </c>
      <c r="B3528" s="894">
        <v>-447707712.18000001</v>
      </c>
      <c r="C3528" s="53" t="str">
        <f t="shared" si="140"/>
        <v/>
      </c>
    </row>
    <row r="3529" spans="1:3">
      <c r="A3529" s="719">
        <v>2590959416</v>
      </c>
      <c r="B3529" s="894">
        <v>-20652190554.700001</v>
      </c>
      <c r="C3529" s="53" t="str">
        <f t="shared" si="140"/>
        <v/>
      </c>
    </row>
    <row r="3530" spans="1:3">
      <c r="A3530" s="719">
        <v>2590959419</v>
      </c>
      <c r="B3530" s="894">
        <v>-202876690.52000001</v>
      </c>
      <c r="C3530" s="53" t="str">
        <f t="shared" si="140"/>
        <v/>
      </c>
    </row>
    <row r="3531" spans="1:3">
      <c r="A3531" s="719">
        <v>2590959420</v>
      </c>
      <c r="B3531" s="894">
        <v>0</v>
      </c>
      <c r="C3531" s="53" t="str">
        <f t="shared" si="140"/>
        <v/>
      </c>
    </row>
    <row r="3532" spans="1:3">
      <c r="A3532" s="719">
        <v>2590959425</v>
      </c>
      <c r="B3532" s="894">
        <v>-15237974</v>
      </c>
      <c r="C3532" s="53" t="str">
        <f t="shared" si="140"/>
        <v/>
      </c>
    </row>
    <row r="3533" spans="1:3">
      <c r="A3533" s="719">
        <v>2590959429</v>
      </c>
      <c r="B3533" s="894">
        <v>-71072.02</v>
      </c>
      <c r="C3533" s="53" t="str">
        <f t="shared" si="140"/>
        <v/>
      </c>
    </row>
    <row r="3534" spans="1:3">
      <c r="A3534" s="719">
        <v>2590959430</v>
      </c>
      <c r="B3534" s="894">
        <v>0</v>
      </c>
      <c r="C3534" s="53" t="str">
        <f t="shared" si="140"/>
        <v/>
      </c>
    </row>
    <row r="3535" spans="1:3">
      <c r="A3535" s="719">
        <v>2590959440</v>
      </c>
      <c r="B3535" s="894">
        <v>-83776641</v>
      </c>
      <c r="C3535" s="53" t="str">
        <f t="shared" si="140"/>
        <v/>
      </c>
    </row>
    <row r="3536" spans="1:3">
      <c r="A3536" s="719">
        <v>2590959480</v>
      </c>
      <c r="B3536" s="894">
        <v>-127846036.89</v>
      </c>
      <c r="C3536" s="53" t="str">
        <f t="shared" si="140"/>
        <v/>
      </c>
    </row>
    <row r="3537" spans="1:3">
      <c r="A3537" s="22">
        <v>2590959488</v>
      </c>
      <c r="B3537" s="894">
        <v>0</v>
      </c>
      <c r="C3537" s="53" t="str">
        <f t="shared" si="140"/>
        <v/>
      </c>
    </row>
    <row r="3538" spans="1:3">
      <c r="A3538" s="22">
        <v>2590959499</v>
      </c>
      <c r="B3538" s="894">
        <v>0</v>
      </c>
      <c r="C3538" s="53" t="str">
        <f t="shared" si="140"/>
        <v/>
      </c>
    </row>
    <row r="3539" spans="1:3">
      <c r="A3539" s="719">
        <v>2590959515</v>
      </c>
      <c r="B3539" s="894">
        <v>0</v>
      </c>
      <c r="C3539" s="53" t="str">
        <f t="shared" si="140"/>
        <v/>
      </c>
    </row>
    <row r="3540" spans="1:3">
      <c r="A3540" s="719">
        <v>2590959524</v>
      </c>
      <c r="B3540" s="894">
        <v>-32434445</v>
      </c>
      <c r="C3540" s="53" t="str">
        <f t="shared" si="140"/>
        <v/>
      </c>
    </row>
    <row r="3541" spans="1:3">
      <c r="A3541" s="719">
        <v>2590959526</v>
      </c>
      <c r="B3541" s="894">
        <v>0</v>
      </c>
      <c r="C3541" s="53" t="str">
        <f t="shared" si="140"/>
        <v/>
      </c>
    </row>
    <row r="3542" spans="1:3">
      <c r="A3542" s="719">
        <v>2590959630</v>
      </c>
      <c r="B3542" s="894">
        <v>-317716479.50999999</v>
      </c>
      <c r="C3542" s="53" t="str">
        <f t="shared" si="140"/>
        <v/>
      </c>
    </row>
    <row r="3543" spans="1:3">
      <c r="A3543" s="719">
        <v>2590959633</v>
      </c>
      <c r="B3543" s="894">
        <v>-8682793.5999999996</v>
      </c>
      <c r="C3543" s="53" t="str">
        <f t="shared" si="140"/>
        <v/>
      </c>
    </row>
    <row r="3544" spans="1:3">
      <c r="A3544" s="719">
        <v>2590959740</v>
      </c>
      <c r="B3544" s="894">
        <v>-1299134796.28</v>
      </c>
      <c r="C3544" s="53" t="str">
        <f t="shared" si="140"/>
        <v/>
      </c>
    </row>
    <row r="3545" spans="1:3">
      <c r="A3545" s="719">
        <v>2590959742</v>
      </c>
      <c r="B3545" s="894">
        <v>-117456787</v>
      </c>
      <c r="C3545" s="53" t="str">
        <f t="shared" si="140"/>
        <v/>
      </c>
    </row>
    <row r="3546" spans="1:3">
      <c r="A3546" s="719">
        <v>2590959795</v>
      </c>
      <c r="B3546" s="894">
        <v>-173455185.40000001</v>
      </c>
      <c r="C3546" s="53" t="str">
        <f t="shared" si="140"/>
        <v/>
      </c>
    </row>
    <row r="3547" spans="1:3">
      <c r="A3547" s="719">
        <v>2590959797</v>
      </c>
      <c r="B3547" s="894">
        <v>100000000</v>
      </c>
      <c r="C3547" s="53" t="str">
        <f t="shared" si="140"/>
        <v/>
      </c>
    </row>
    <row r="3548" spans="1:3">
      <c r="A3548" s="717">
        <v>2590959907</v>
      </c>
      <c r="B3548" s="894">
        <v>0</v>
      </c>
      <c r="C3548" s="53" t="str">
        <f t="shared" si="140"/>
        <v/>
      </c>
    </row>
    <row r="3549" spans="1:3">
      <c r="A3549" s="719">
        <v>2595101002</v>
      </c>
      <c r="B3549" s="894">
        <v>0</v>
      </c>
      <c r="C3549" s="53" t="str">
        <f t="shared" si="140"/>
        <v/>
      </c>
    </row>
    <row r="3550" spans="1:3">
      <c r="A3550" s="719">
        <v>2595106002</v>
      </c>
      <c r="B3550" s="894">
        <v>0</v>
      </c>
      <c r="C3550" s="53" t="str">
        <f t="shared" si="140"/>
        <v/>
      </c>
    </row>
    <row r="3551" spans="1:3">
      <c r="A3551" s="719">
        <v>2704069099</v>
      </c>
      <c r="B3551" s="894">
        <v>0</v>
      </c>
    </row>
    <row r="3552" spans="1:3">
      <c r="A3552" s="22">
        <v>2704959001</v>
      </c>
      <c r="B3552" s="894">
        <v>0</v>
      </c>
    </row>
    <row r="3553" spans="1:3">
      <c r="A3553" s="1042">
        <v>2704959200</v>
      </c>
      <c r="B3553" s="894">
        <v>0</v>
      </c>
      <c r="C3553" s="53" t="str">
        <f>+IF(COUNTIF(A:A,A3553)=1,"","Error")</f>
        <v/>
      </c>
    </row>
    <row r="3554" spans="1:3">
      <c r="A3554" s="22">
        <v>2704959201</v>
      </c>
      <c r="B3554" s="894">
        <v>0</v>
      </c>
    </row>
    <row r="3555" spans="1:3">
      <c r="A3555" s="22">
        <v>2704959901</v>
      </c>
      <c r="B3555" s="894">
        <v>0</v>
      </c>
    </row>
    <row r="3556" spans="1:3">
      <c r="A3556" s="719">
        <v>2705001002</v>
      </c>
      <c r="B3556" s="894">
        <v>-1062343658.0700001</v>
      </c>
      <c r="C3556" s="53" t="str">
        <f t="shared" ref="C3556:C3587" si="141">+IF(COUNTIF(A:A,A3556)=1,"","Error")</f>
        <v/>
      </c>
    </row>
    <row r="3557" spans="1:3">
      <c r="A3557" s="719">
        <v>2705001999</v>
      </c>
      <c r="B3557" s="894">
        <v>-28110.33</v>
      </c>
      <c r="C3557" s="53" t="str">
        <f t="shared" si="141"/>
        <v/>
      </c>
    </row>
    <row r="3558" spans="1:3">
      <c r="A3558" s="719">
        <v>2705004000</v>
      </c>
      <c r="B3558" s="894">
        <v>0</v>
      </c>
      <c r="C3558" s="53" t="str">
        <f t="shared" si="141"/>
        <v/>
      </c>
    </row>
    <row r="3559" spans="1:3">
      <c r="A3559" s="719">
        <v>2710001000</v>
      </c>
      <c r="B3559" s="894">
        <v>-15544044911.4</v>
      </c>
      <c r="C3559" s="53" t="str">
        <f t="shared" si="141"/>
        <v/>
      </c>
    </row>
    <row r="3560" spans="1:3">
      <c r="A3560" s="719">
        <v>2710001001</v>
      </c>
      <c r="B3560" s="894">
        <v>-24239519544.130001</v>
      </c>
      <c r="C3560" s="53" t="str">
        <f t="shared" si="141"/>
        <v/>
      </c>
    </row>
    <row r="3561" spans="1:3">
      <c r="A3561" s="719">
        <v>2710001003</v>
      </c>
      <c r="B3561" s="894">
        <v>4578156061.3999996</v>
      </c>
      <c r="C3561" s="53" t="str">
        <f t="shared" si="141"/>
        <v/>
      </c>
    </row>
    <row r="3562" spans="1:3">
      <c r="A3562" s="719">
        <v>2710001005</v>
      </c>
      <c r="B3562" s="894">
        <v>24165261938</v>
      </c>
      <c r="C3562" s="53" t="str">
        <f t="shared" si="141"/>
        <v/>
      </c>
    </row>
    <row r="3563" spans="1:3">
      <c r="A3563" s="719">
        <v>2710001006</v>
      </c>
      <c r="B3563" s="894">
        <v>-378638000</v>
      </c>
      <c r="C3563" s="53" t="str">
        <f t="shared" si="141"/>
        <v/>
      </c>
    </row>
    <row r="3564" spans="1:3">
      <c r="A3564" s="22">
        <v>2710001007</v>
      </c>
      <c r="B3564" s="894">
        <v>0</v>
      </c>
      <c r="C3564" s="53" t="str">
        <f t="shared" si="141"/>
        <v/>
      </c>
    </row>
    <row r="3565" spans="1:3">
      <c r="A3565" s="719">
        <v>2710001008</v>
      </c>
      <c r="B3565" s="894">
        <v>0</v>
      </c>
      <c r="C3565" s="53" t="str">
        <f t="shared" si="141"/>
        <v/>
      </c>
    </row>
    <row r="3566" spans="1:3">
      <c r="A3566" s="719">
        <v>2710001009</v>
      </c>
      <c r="B3566" s="894">
        <v>4931731598.8800001</v>
      </c>
      <c r="C3566" s="53" t="str">
        <f t="shared" si="141"/>
        <v/>
      </c>
    </row>
    <row r="3567" spans="1:3">
      <c r="A3567" s="719">
        <v>2715001000</v>
      </c>
      <c r="B3567" s="894">
        <v>-7260706278.71</v>
      </c>
      <c r="C3567" s="53" t="str">
        <f t="shared" si="141"/>
        <v/>
      </c>
    </row>
    <row r="3568" spans="1:3">
      <c r="A3568" s="719">
        <v>2715001001</v>
      </c>
      <c r="B3568" s="894">
        <v>-3329387004.0700002</v>
      </c>
      <c r="C3568" s="53" t="str">
        <f t="shared" si="141"/>
        <v/>
      </c>
    </row>
    <row r="3569" spans="1:3">
      <c r="A3569" s="719">
        <v>2715001003</v>
      </c>
      <c r="B3569" s="894">
        <v>244546851.75999999</v>
      </c>
      <c r="C3569" s="53" t="str">
        <f t="shared" si="141"/>
        <v/>
      </c>
    </row>
    <row r="3570" spans="1:3">
      <c r="A3570" s="719">
        <v>2715001004</v>
      </c>
      <c r="B3570" s="894">
        <v>7296504730.6000004</v>
      </c>
      <c r="C3570" s="53" t="str">
        <f t="shared" si="141"/>
        <v/>
      </c>
    </row>
    <row r="3571" spans="1:3">
      <c r="A3571" s="719">
        <v>2720001000</v>
      </c>
      <c r="B3571" s="894">
        <v>-63597200646.279999</v>
      </c>
      <c r="C3571" s="53" t="str">
        <f t="shared" si="141"/>
        <v/>
      </c>
    </row>
    <row r="3572" spans="1:3">
      <c r="A3572" s="719">
        <v>2720001001</v>
      </c>
      <c r="B3572" s="894">
        <v>-18877928986.860001</v>
      </c>
      <c r="C3572" s="53" t="str">
        <f t="shared" si="141"/>
        <v/>
      </c>
    </row>
    <row r="3573" spans="1:3">
      <c r="A3573" s="719">
        <v>2720001002</v>
      </c>
      <c r="B3573" s="894">
        <v>-26406749701.959999</v>
      </c>
      <c r="C3573" s="53" t="str">
        <f t="shared" si="141"/>
        <v/>
      </c>
    </row>
    <row r="3574" spans="1:3">
      <c r="A3574" s="719">
        <v>2720001003</v>
      </c>
      <c r="B3574" s="894">
        <v>-59953814639.800003</v>
      </c>
      <c r="C3574" s="53" t="str">
        <f t="shared" si="141"/>
        <v/>
      </c>
    </row>
    <row r="3575" spans="1:3">
      <c r="A3575" s="719">
        <v>2720001004</v>
      </c>
      <c r="B3575" s="894">
        <v>15042314256.860001</v>
      </c>
      <c r="C3575" s="53" t="str">
        <f t="shared" si="141"/>
        <v/>
      </c>
    </row>
    <row r="3576" spans="1:3">
      <c r="A3576" s="719">
        <v>2720001005</v>
      </c>
      <c r="B3576" s="894">
        <v>16268560314.6</v>
      </c>
      <c r="C3576" s="53" t="str">
        <f t="shared" si="141"/>
        <v/>
      </c>
    </row>
    <row r="3577" spans="1:3">
      <c r="A3577" s="719">
        <v>2720001888</v>
      </c>
      <c r="B3577" s="894">
        <v>-70387990.209999993</v>
      </c>
      <c r="C3577" s="53" t="str">
        <f t="shared" si="141"/>
        <v/>
      </c>
    </row>
    <row r="3578" spans="1:3">
      <c r="A3578" s="719">
        <v>2720001889</v>
      </c>
      <c r="B3578" s="894">
        <v>-6351430.7699999996</v>
      </c>
      <c r="C3578" s="53" t="str">
        <f t="shared" si="141"/>
        <v/>
      </c>
    </row>
    <row r="3579" spans="1:3">
      <c r="A3579" s="719">
        <v>2720151000</v>
      </c>
      <c r="B3579" s="894">
        <v>0</v>
      </c>
      <c r="C3579" s="53" t="str">
        <f t="shared" si="141"/>
        <v/>
      </c>
    </row>
    <row r="3580" spans="1:3">
      <c r="A3580" s="719">
        <v>2720159704</v>
      </c>
      <c r="B3580" s="894">
        <v>0</v>
      </c>
      <c r="C3580" s="53" t="str">
        <f t="shared" si="141"/>
        <v/>
      </c>
    </row>
    <row r="3581" spans="1:3">
      <c r="A3581" s="719">
        <v>2725001000</v>
      </c>
      <c r="B3581" s="894">
        <v>-19975841666.880001</v>
      </c>
      <c r="C3581" s="53" t="str">
        <f t="shared" si="141"/>
        <v/>
      </c>
    </row>
    <row r="3582" spans="1:3">
      <c r="A3582" s="719">
        <v>2725001001</v>
      </c>
      <c r="B3582" s="894">
        <v>204923863.87</v>
      </c>
      <c r="C3582" s="53" t="str">
        <f t="shared" si="141"/>
        <v/>
      </c>
    </row>
    <row r="3583" spans="1:3">
      <c r="A3583" s="719">
        <v>2730001000</v>
      </c>
      <c r="B3583" s="894">
        <v>-59432037811.620003</v>
      </c>
      <c r="C3583" s="53" t="str">
        <f t="shared" si="141"/>
        <v/>
      </c>
    </row>
    <row r="3584" spans="1:3">
      <c r="A3584" s="719">
        <v>2730001001</v>
      </c>
      <c r="B3584" s="894">
        <v>613546212.82000005</v>
      </c>
      <c r="C3584" s="53" t="str">
        <f t="shared" si="141"/>
        <v/>
      </c>
    </row>
    <row r="3585" spans="1:3">
      <c r="A3585" s="719">
        <v>2735001000</v>
      </c>
      <c r="B3585" s="894">
        <v>0</v>
      </c>
      <c r="C3585" s="53" t="str">
        <f t="shared" si="141"/>
        <v/>
      </c>
    </row>
    <row r="3586" spans="1:3">
      <c r="A3586" s="719">
        <v>2735001001</v>
      </c>
      <c r="B3586" s="894">
        <v>0</v>
      </c>
      <c r="C3586" s="53" t="str">
        <f t="shared" si="141"/>
        <v/>
      </c>
    </row>
    <row r="3587" spans="1:3">
      <c r="A3587" s="719">
        <v>2735001002</v>
      </c>
      <c r="B3587" s="894">
        <v>0</v>
      </c>
      <c r="C3587" s="53" t="str">
        <f t="shared" si="141"/>
        <v/>
      </c>
    </row>
    <row r="3588" spans="1:3">
      <c r="A3588" s="719">
        <v>2735001004</v>
      </c>
      <c r="B3588" s="894">
        <v>0</v>
      </c>
      <c r="C3588" s="53" t="str">
        <f t="shared" ref="C3588:C3616" si="142">+IF(COUNTIF(A:A,A3588)=1,"","Error")</f>
        <v/>
      </c>
    </row>
    <row r="3589" spans="1:3">
      <c r="A3589" s="719">
        <v>2735001005</v>
      </c>
      <c r="B3589" s="894">
        <v>0</v>
      </c>
      <c r="C3589" s="53" t="str">
        <f t="shared" si="142"/>
        <v/>
      </c>
    </row>
    <row r="3590" spans="1:3">
      <c r="A3590" s="719">
        <v>2735001006</v>
      </c>
      <c r="B3590" s="894">
        <v>0</v>
      </c>
      <c r="C3590" s="53" t="str">
        <f t="shared" si="142"/>
        <v/>
      </c>
    </row>
    <row r="3591" spans="1:3">
      <c r="A3591" s="719">
        <v>2735001009</v>
      </c>
      <c r="B3591" s="894">
        <v>0</v>
      </c>
      <c r="C3591" s="53" t="str">
        <f t="shared" si="142"/>
        <v/>
      </c>
    </row>
    <row r="3592" spans="1:3">
      <c r="A3592" s="729">
        <v>2735001010</v>
      </c>
      <c r="B3592" s="894">
        <v>0</v>
      </c>
      <c r="C3592" s="53" t="str">
        <f t="shared" si="142"/>
        <v/>
      </c>
    </row>
    <row r="3593" spans="1:3">
      <c r="A3593" s="719">
        <v>2735001888</v>
      </c>
      <c r="B3593" s="894">
        <v>0</v>
      </c>
      <c r="C3593" s="53" t="str">
        <f t="shared" si="142"/>
        <v/>
      </c>
    </row>
    <row r="3594" spans="1:3">
      <c r="A3594" s="22">
        <v>2735001889</v>
      </c>
      <c r="B3594" s="894">
        <v>0</v>
      </c>
      <c r="C3594" s="53" t="str">
        <f t="shared" si="142"/>
        <v/>
      </c>
    </row>
    <row r="3595" spans="1:3">
      <c r="A3595" s="719">
        <v>2740001002</v>
      </c>
      <c r="B3595" s="894">
        <v>-45375770839.949997</v>
      </c>
      <c r="C3595" s="53" t="str">
        <f t="shared" si="142"/>
        <v/>
      </c>
    </row>
    <row r="3596" spans="1:3">
      <c r="A3596" s="719">
        <v>2740001011</v>
      </c>
      <c r="B3596" s="894">
        <v>43641129711.639999</v>
      </c>
      <c r="C3596" s="53" t="str">
        <f t="shared" si="142"/>
        <v/>
      </c>
    </row>
    <row r="3597" spans="1:3">
      <c r="A3597" s="719">
        <v>2745001000</v>
      </c>
      <c r="B3597" s="894">
        <v>239230003.78999999</v>
      </c>
      <c r="C3597" s="53" t="str">
        <f t="shared" si="142"/>
        <v/>
      </c>
    </row>
    <row r="3598" spans="1:3">
      <c r="A3598" s="719">
        <v>2745001034</v>
      </c>
      <c r="B3598" s="894">
        <v>0</v>
      </c>
      <c r="C3598" s="53" t="str">
        <f t="shared" si="142"/>
        <v/>
      </c>
    </row>
    <row r="3599" spans="1:3">
      <c r="A3599" s="719">
        <v>2745001035</v>
      </c>
      <c r="B3599" s="894">
        <v>0</v>
      </c>
      <c r="C3599" s="53" t="str">
        <f t="shared" si="142"/>
        <v/>
      </c>
    </row>
    <row r="3600" spans="1:3">
      <c r="A3600" s="719">
        <v>2745001037</v>
      </c>
      <c r="B3600" s="894">
        <v>-239230003.78999999</v>
      </c>
      <c r="C3600" s="53" t="str">
        <f t="shared" si="142"/>
        <v/>
      </c>
    </row>
    <row r="3601" spans="1:3">
      <c r="A3601" s="719">
        <v>2765001000</v>
      </c>
      <c r="B3601" s="894">
        <v>3387305875.8400002</v>
      </c>
      <c r="C3601" s="53" t="str">
        <f t="shared" si="142"/>
        <v/>
      </c>
    </row>
    <row r="3602" spans="1:3">
      <c r="A3602" s="719">
        <v>2765001001</v>
      </c>
      <c r="B3602" s="894">
        <v>-76785984088.270004</v>
      </c>
      <c r="C3602" s="53" t="str">
        <f t="shared" si="142"/>
        <v/>
      </c>
    </row>
    <row r="3603" spans="1:3">
      <c r="A3603" s="719">
        <v>2795001000</v>
      </c>
      <c r="B3603" s="894">
        <v>199609652459.04001</v>
      </c>
      <c r="C3603" s="53" t="str">
        <f t="shared" si="142"/>
        <v/>
      </c>
    </row>
    <row r="3604" spans="1:3">
      <c r="A3604" s="719">
        <v>2795001001</v>
      </c>
      <c r="B3604" s="894">
        <v>-798521584.40999997</v>
      </c>
      <c r="C3604" s="53" t="str">
        <f t="shared" si="142"/>
        <v/>
      </c>
    </row>
    <row r="3605" spans="1:3">
      <c r="A3605" s="719">
        <v>2795001002</v>
      </c>
      <c r="B3605" s="894">
        <v>18029294515</v>
      </c>
      <c r="C3605" s="53" t="str">
        <f t="shared" si="142"/>
        <v/>
      </c>
    </row>
    <row r="3606" spans="1:3">
      <c r="A3606" s="719">
        <v>2795001003</v>
      </c>
      <c r="B3606" s="894">
        <v>-14980010309.59</v>
      </c>
      <c r="C3606" s="53" t="str">
        <f t="shared" si="142"/>
        <v/>
      </c>
    </row>
    <row r="3607" spans="1:3">
      <c r="A3607" s="719">
        <v>2795001005</v>
      </c>
      <c r="B3607" s="894">
        <v>-282213213811</v>
      </c>
      <c r="C3607" s="53" t="str">
        <f t="shared" si="142"/>
        <v/>
      </c>
    </row>
    <row r="3608" spans="1:3">
      <c r="A3608" s="719">
        <v>2795001006</v>
      </c>
      <c r="B3608" s="894">
        <v>-1796442416.96</v>
      </c>
      <c r="C3608" s="53" t="str">
        <f t="shared" si="142"/>
        <v/>
      </c>
    </row>
    <row r="3609" spans="1:3">
      <c r="A3609" s="719">
        <v>2795001007</v>
      </c>
      <c r="B3609" s="894">
        <v>-27732522515.490002</v>
      </c>
      <c r="C3609" s="53" t="str">
        <f t="shared" si="142"/>
        <v/>
      </c>
    </row>
    <row r="3610" spans="1:3">
      <c r="A3610" s="719">
        <v>2795001008</v>
      </c>
      <c r="B3610" s="894">
        <v>-20725725687.34</v>
      </c>
      <c r="C3610" s="53" t="str">
        <f t="shared" si="142"/>
        <v/>
      </c>
    </row>
    <row r="3611" spans="1:3">
      <c r="A3611" s="719">
        <v>2795001012</v>
      </c>
      <c r="B3611" s="894">
        <v>0</v>
      </c>
      <c r="C3611" s="53" t="str">
        <f t="shared" si="142"/>
        <v/>
      </c>
    </row>
    <row r="3612" spans="1:3">
      <c r="A3612" s="719">
        <v>2795001013</v>
      </c>
      <c r="B3612" s="894">
        <v>662710422.39999998</v>
      </c>
      <c r="C3612" s="53" t="str">
        <f t="shared" si="142"/>
        <v/>
      </c>
    </row>
    <row r="3613" spans="1:3">
      <c r="A3613" s="719">
        <v>2795001017</v>
      </c>
      <c r="B3613" s="894">
        <v>1777898100</v>
      </c>
      <c r="C3613" s="53" t="str">
        <f t="shared" si="142"/>
        <v/>
      </c>
    </row>
    <row r="3614" spans="1:3">
      <c r="A3614" s="719">
        <v>2795001019</v>
      </c>
      <c r="B3614" s="894">
        <v>14758404700</v>
      </c>
      <c r="C3614" s="53" t="str">
        <f t="shared" si="142"/>
        <v/>
      </c>
    </row>
    <row r="3615" spans="1:3">
      <c r="A3615" s="719">
        <v>2795001029</v>
      </c>
      <c r="B3615" s="894">
        <v>13573139231.209999</v>
      </c>
      <c r="C3615" s="53" t="str">
        <f t="shared" si="142"/>
        <v/>
      </c>
    </row>
    <row r="3616" spans="1:3">
      <c r="A3616" s="719">
        <v>2795001888</v>
      </c>
      <c r="B3616" s="894">
        <v>-112737474.69</v>
      </c>
      <c r="C3616" s="53" t="str">
        <f t="shared" si="142"/>
        <v/>
      </c>
    </row>
    <row r="3617" spans="1:3">
      <c r="A3617" s="719">
        <v>2795001889</v>
      </c>
      <c r="B3617" s="894">
        <v>-13598411.15</v>
      </c>
    </row>
    <row r="3618" spans="1:3">
      <c r="A3618" s="22">
        <v>2805051000</v>
      </c>
      <c r="B3618" s="894">
        <v>0</v>
      </c>
      <c r="C3618" s="53" t="str">
        <f t="shared" ref="C3618:C3629" si="143">+IF(COUNTIF(A:A,A3618)=1,"","Error")</f>
        <v/>
      </c>
    </row>
    <row r="3619" spans="1:3">
      <c r="A3619" s="719">
        <v>2812001001</v>
      </c>
      <c r="B3619" s="894">
        <v>0</v>
      </c>
      <c r="C3619" s="53" t="str">
        <f t="shared" si="143"/>
        <v/>
      </c>
    </row>
    <row r="3620" spans="1:3">
      <c r="A3620" s="719">
        <v>2814051005</v>
      </c>
      <c r="B3620" s="894">
        <v>0</v>
      </c>
      <c r="C3620" s="53" t="str">
        <f t="shared" si="143"/>
        <v/>
      </c>
    </row>
    <row r="3621" spans="1:3">
      <c r="A3621" s="719">
        <v>2814059030</v>
      </c>
      <c r="B3621" s="894">
        <v>-1624253696.1500001</v>
      </c>
      <c r="C3621" s="53" t="str">
        <f t="shared" si="143"/>
        <v/>
      </c>
    </row>
    <row r="3622" spans="1:3">
      <c r="A3622" s="719">
        <v>2814201000</v>
      </c>
      <c r="B3622" s="894">
        <v>0</v>
      </c>
      <c r="C3622" s="53" t="str">
        <f t="shared" si="143"/>
        <v/>
      </c>
    </row>
    <row r="3623" spans="1:3">
      <c r="A3623" s="719">
        <v>2814351005</v>
      </c>
      <c r="B3623" s="894">
        <v>-7600938149.25</v>
      </c>
      <c r="C3623" s="53" t="str">
        <f t="shared" si="143"/>
        <v/>
      </c>
    </row>
    <row r="3624" spans="1:3">
      <c r="A3624" s="719">
        <v>2814351006</v>
      </c>
      <c r="B3624" s="894">
        <v>-389858487.10000002</v>
      </c>
      <c r="C3624" s="53" t="str">
        <f t="shared" si="143"/>
        <v/>
      </c>
    </row>
    <row r="3625" spans="1:3">
      <c r="A3625" s="22">
        <v>2814351008</v>
      </c>
      <c r="B3625" s="894">
        <v>7291904</v>
      </c>
      <c r="C3625" s="53" t="str">
        <f t="shared" si="143"/>
        <v/>
      </c>
    </row>
    <row r="3626" spans="1:3">
      <c r="A3626" s="719">
        <v>2814951001</v>
      </c>
      <c r="B3626" s="894">
        <v>295045267</v>
      </c>
      <c r="C3626" s="53" t="str">
        <f t="shared" si="143"/>
        <v/>
      </c>
    </row>
    <row r="3627" spans="1:3">
      <c r="A3627" s="719">
        <v>2814951011</v>
      </c>
      <c r="B3627" s="894">
        <v>-12600568525.09</v>
      </c>
      <c r="C3627" s="53" t="str">
        <f t="shared" si="143"/>
        <v/>
      </c>
    </row>
    <row r="3628" spans="1:3">
      <c r="A3628" s="22">
        <v>2814959701</v>
      </c>
      <c r="B3628" s="894">
        <v>0</v>
      </c>
      <c r="C3628" s="53" t="str">
        <f t="shared" si="143"/>
        <v/>
      </c>
    </row>
    <row r="3629" spans="1:3">
      <c r="A3629" s="719">
        <v>2816007000</v>
      </c>
      <c r="B3629" s="894">
        <v>0</v>
      </c>
      <c r="C3629" s="53" t="str">
        <f t="shared" si="143"/>
        <v/>
      </c>
    </row>
    <row r="3630" spans="1:3">
      <c r="A3630" s="719">
        <v>2823001000</v>
      </c>
      <c r="B3630" s="894">
        <v>0</v>
      </c>
    </row>
    <row r="3631" spans="1:3">
      <c r="A3631" s="22">
        <v>2823001001</v>
      </c>
      <c r="B3631" s="894">
        <v>0</v>
      </c>
      <c r="C3631" s="53" t="str">
        <f>+IF(COUNTIF(A:A,A3631)=1,"","Error")</f>
        <v/>
      </c>
    </row>
    <row r="3632" spans="1:3">
      <c r="A3632" s="719">
        <v>2823001002</v>
      </c>
      <c r="B3632" s="894">
        <v>0</v>
      </c>
      <c r="C3632" s="53" t="str">
        <f>+IF(COUNTIF(A:A,A3632)=1,"","Error")</f>
        <v/>
      </c>
    </row>
    <row r="3633" spans="1:3">
      <c r="A3633" s="719">
        <v>2823001003</v>
      </c>
      <c r="B3633" s="894">
        <v>0</v>
      </c>
      <c r="C3633" s="53" t="str">
        <f>+IF(COUNTIF(A:A,A3633)=1,"","Error")</f>
        <v/>
      </c>
    </row>
    <row r="3634" spans="1:3">
      <c r="A3634" s="22">
        <v>2823001004</v>
      </c>
      <c r="B3634" s="894">
        <v>0</v>
      </c>
      <c r="C3634" s="53" t="str">
        <f>+IF(COUNTIF(A:A,A3634)=1,"","Error")</f>
        <v/>
      </c>
    </row>
    <row r="3635" spans="1:3">
      <c r="A3635" s="22">
        <v>2823001005</v>
      </c>
      <c r="B3635" s="894">
        <v>0</v>
      </c>
    </row>
    <row r="3636" spans="1:3">
      <c r="A3636" s="937">
        <v>2823001012</v>
      </c>
      <c r="B3636" s="894">
        <v>0</v>
      </c>
      <c r="C3636" s="53" t="str">
        <f t="shared" ref="C3636:C3648" si="144">+IF(COUNTIF(A:A,A3636)=1,"","Error")</f>
        <v/>
      </c>
    </row>
    <row r="3637" spans="1:3">
      <c r="A3637" s="719">
        <v>2823001067</v>
      </c>
      <c r="B3637" s="894">
        <v>-383793989376.71002</v>
      </c>
      <c r="C3637" s="53" t="str">
        <f t="shared" si="144"/>
        <v/>
      </c>
    </row>
    <row r="3638" spans="1:3">
      <c r="A3638" s="22">
        <v>2823001888</v>
      </c>
      <c r="B3638" s="894">
        <v>-39067301.229999997</v>
      </c>
      <c r="C3638" s="53" t="str">
        <f t="shared" si="144"/>
        <v/>
      </c>
    </row>
    <row r="3639" spans="1:3">
      <c r="A3639" s="719">
        <v>2823007002</v>
      </c>
      <c r="B3639" s="894">
        <v>0</v>
      </c>
      <c r="C3639" s="53" t="str">
        <f t="shared" si="144"/>
        <v/>
      </c>
    </row>
    <row r="3640" spans="1:3">
      <c r="A3640" s="719">
        <v>2823007003</v>
      </c>
      <c r="B3640" s="894">
        <v>-5864465683.5100002</v>
      </c>
      <c r="C3640" s="53" t="str">
        <f t="shared" si="144"/>
        <v/>
      </c>
    </row>
    <row r="3641" spans="1:3">
      <c r="A3641" s="719">
        <v>2907050002</v>
      </c>
      <c r="B3641" s="894">
        <v>-4197958814.8899999</v>
      </c>
      <c r="C3641" s="53" t="str">
        <f t="shared" si="144"/>
        <v/>
      </c>
    </row>
    <row r="3642" spans="1:3">
      <c r="A3642" s="22">
        <v>2907059002</v>
      </c>
      <c r="B3642" s="894">
        <v>-248526856.49000001</v>
      </c>
      <c r="C3642" s="53" t="str">
        <f t="shared" si="144"/>
        <v/>
      </c>
    </row>
    <row r="3643" spans="1:3">
      <c r="A3643" s="719">
        <v>2907100003</v>
      </c>
      <c r="B3643" s="894">
        <v>-627403574.51999998</v>
      </c>
      <c r="C3643" s="53" t="str">
        <f t="shared" si="144"/>
        <v/>
      </c>
    </row>
    <row r="3644" spans="1:3">
      <c r="A3644" s="719">
        <v>2907100004</v>
      </c>
      <c r="B3644" s="894">
        <v>-27807779.91</v>
      </c>
      <c r="C3644" s="53" t="str">
        <f t="shared" si="144"/>
        <v/>
      </c>
    </row>
    <row r="3645" spans="1:3">
      <c r="A3645" s="719">
        <v>2907100008</v>
      </c>
      <c r="B3645" s="894">
        <v>-7781838693.96</v>
      </c>
      <c r="C3645" s="53" t="str">
        <f t="shared" si="144"/>
        <v/>
      </c>
    </row>
    <row r="3646" spans="1:3">
      <c r="A3646" s="719">
        <v>2907100009</v>
      </c>
      <c r="B3646" s="894">
        <v>-78327533.769999996</v>
      </c>
      <c r="C3646" s="53" t="str">
        <f t="shared" si="144"/>
        <v/>
      </c>
    </row>
    <row r="3647" spans="1:3">
      <c r="A3647" s="719">
        <v>2907100010</v>
      </c>
      <c r="B3647" s="894">
        <v>-9585848164.5499992</v>
      </c>
      <c r="C3647" s="53" t="str">
        <f t="shared" si="144"/>
        <v/>
      </c>
    </row>
    <row r="3648" spans="1:3">
      <c r="A3648" s="719">
        <v>2907100014</v>
      </c>
      <c r="B3648" s="894">
        <v>-877521512.63</v>
      </c>
      <c r="C3648" s="53" t="str">
        <f t="shared" si="144"/>
        <v/>
      </c>
    </row>
    <row r="3649" spans="1:3">
      <c r="A3649" s="719">
        <v>2907100015</v>
      </c>
      <c r="B3649" s="894">
        <v>-163669511.80000001</v>
      </c>
    </row>
    <row r="3650" spans="1:3">
      <c r="A3650" s="719">
        <v>2907101002</v>
      </c>
      <c r="B3650" s="894">
        <v>-4451397599.5699997</v>
      </c>
      <c r="C3650" s="53" t="str">
        <f t="shared" ref="C3650:C3681" si="145">+IF(COUNTIF(A:A,A3650)=1,"","Error")</f>
        <v/>
      </c>
    </row>
    <row r="3651" spans="1:3">
      <c r="A3651" s="719">
        <v>2907101888</v>
      </c>
      <c r="B3651" s="894">
        <v>-1443613456.21</v>
      </c>
      <c r="C3651" s="53" t="str">
        <f t="shared" si="145"/>
        <v/>
      </c>
    </row>
    <row r="3652" spans="1:3">
      <c r="A3652" s="719">
        <v>2907109005</v>
      </c>
      <c r="B3652" s="894">
        <v>-180910393.13999999</v>
      </c>
      <c r="C3652" s="53" t="str">
        <f t="shared" si="145"/>
        <v/>
      </c>
    </row>
    <row r="3653" spans="1:3">
      <c r="A3653" s="719">
        <v>2907159720</v>
      </c>
      <c r="B3653" s="894">
        <v>-53755010.200000003</v>
      </c>
      <c r="C3653" s="53" t="str">
        <f t="shared" si="145"/>
        <v/>
      </c>
    </row>
    <row r="3654" spans="1:3">
      <c r="A3654" s="719">
        <v>2907951300</v>
      </c>
      <c r="B3654" s="894">
        <v>-88455161053.130005</v>
      </c>
      <c r="C3654" s="53" t="str">
        <f t="shared" si="145"/>
        <v/>
      </c>
    </row>
    <row r="3655" spans="1:3">
      <c r="A3655" s="719">
        <v>2907959401</v>
      </c>
      <c r="B3655" s="894">
        <v>-4708842363</v>
      </c>
      <c r="C3655" s="53" t="str">
        <f t="shared" si="145"/>
        <v/>
      </c>
    </row>
    <row r="3656" spans="1:3">
      <c r="A3656" s="719">
        <v>2908007101</v>
      </c>
      <c r="B3656" s="894">
        <v>0</v>
      </c>
      <c r="C3656" s="53" t="str">
        <f t="shared" si="145"/>
        <v/>
      </c>
    </row>
    <row r="3657" spans="1:3">
      <c r="A3657" s="719">
        <v>2908007102</v>
      </c>
      <c r="B3657" s="894">
        <v>0</v>
      </c>
      <c r="C3657" s="53" t="str">
        <f t="shared" si="145"/>
        <v/>
      </c>
    </row>
    <row r="3658" spans="1:3">
      <c r="A3658" s="719">
        <v>2908007103</v>
      </c>
      <c r="B3658" s="894">
        <v>0</v>
      </c>
      <c r="C3658" s="53" t="str">
        <f t="shared" si="145"/>
        <v/>
      </c>
    </row>
    <row r="3659" spans="1:3">
      <c r="A3659" s="719">
        <v>2908007104</v>
      </c>
      <c r="B3659" s="894">
        <v>0</v>
      </c>
      <c r="C3659" s="53" t="str">
        <f t="shared" si="145"/>
        <v/>
      </c>
    </row>
    <row r="3660" spans="1:3">
      <c r="A3660" s="719">
        <v>2908007105</v>
      </c>
      <c r="B3660" s="894">
        <v>0</v>
      </c>
      <c r="C3660" s="53" t="str">
        <f t="shared" si="145"/>
        <v/>
      </c>
    </row>
    <row r="3661" spans="1:3">
      <c r="A3661" s="719">
        <v>2908007124</v>
      </c>
      <c r="B3661" s="894">
        <v>0</v>
      </c>
      <c r="C3661" s="53" t="str">
        <f t="shared" si="145"/>
        <v/>
      </c>
    </row>
    <row r="3662" spans="1:3">
      <c r="A3662" s="719">
        <v>2908007125</v>
      </c>
      <c r="B3662" s="894">
        <v>0</v>
      </c>
      <c r="C3662" s="53" t="str">
        <f t="shared" si="145"/>
        <v/>
      </c>
    </row>
    <row r="3663" spans="1:3">
      <c r="A3663" s="719">
        <v>2908007126</v>
      </c>
      <c r="B3663" s="894">
        <v>0</v>
      </c>
      <c r="C3663" s="53" t="str">
        <f t="shared" si="145"/>
        <v/>
      </c>
    </row>
    <row r="3664" spans="1:3">
      <c r="A3664" s="719">
        <v>2908007127</v>
      </c>
      <c r="B3664" s="894">
        <v>0</v>
      </c>
      <c r="C3664" s="53" t="str">
        <f t="shared" si="145"/>
        <v/>
      </c>
    </row>
    <row r="3665" spans="1:3">
      <c r="A3665" s="719">
        <v>2908007128</v>
      </c>
      <c r="B3665" s="894">
        <v>0</v>
      </c>
      <c r="C3665" s="53" t="str">
        <f t="shared" si="145"/>
        <v/>
      </c>
    </row>
    <row r="3666" spans="1:3">
      <c r="A3666" s="719">
        <v>2908007139</v>
      </c>
      <c r="B3666" s="894">
        <v>0</v>
      </c>
      <c r="C3666" s="53" t="str">
        <f t="shared" si="145"/>
        <v/>
      </c>
    </row>
    <row r="3667" spans="1:3">
      <c r="A3667" s="719">
        <v>2908007140</v>
      </c>
      <c r="B3667" s="894">
        <v>0</v>
      </c>
      <c r="C3667" s="53" t="str">
        <f t="shared" si="145"/>
        <v/>
      </c>
    </row>
    <row r="3668" spans="1:3">
      <c r="A3668" s="719">
        <v>2908007141</v>
      </c>
      <c r="B3668" s="894">
        <v>0</v>
      </c>
      <c r="C3668" s="53" t="str">
        <f t="shared" si="145"/>
        <v/>
      </c>
    </row>
    <row r="3669" spans="1:3">
      <c r="A3669" s="719">
        <v>2908007142</v>
      </c>
      <c r="B3669" s="894">
        <v>0</v>
      </c>
      <c r="C3669" s="53" t="str">
        <f t="shared" si="145"/>
        <v/>
      </c>
    </row>
    <row r="3670" spans="1:3">
      <c r="A3670" s="719">
        <v>2908007143</v>
      </c>
      <c r="B3670" s="894">
        <v>0</v>
      </c>
      <c r="C3670" s="53" t="str">
        <f t="shared" si="145"/>
        <v/>
      </c>
    </row>
    <row r="3671" spans="1:3">
      <c r="A3671" s="719">
        <v>2908007201</v>
      </c>
      <c r="B3671" s="894">
        <v>0</v>
      </c>
      <c r="C3671" s="53" t="str">
        <f t="shared" si="145"/>
        <v/>
      </c>
    </row>
    <row r="3672" spans="1:3">
      <c r="A3672" s="719">
        <v>2908009001</v>
      </c>
      <c r="B3672" s="894">
        <v>-9744300</v>
      </c>
      <c r="C3672" s="53" t="str">
        <f t="shared" si="145"/>
        <v/>
      </c>
    </row>
    <row r="3673" spans="1:3">
      <c r="A3673" s="719">
        <v>2908009002</v>
      </c>
      <c r="B3673" s="894">
        <v>-76392146</v>
      </c>
      <c r="C3673" s="53" t="str">
        <f t="shared" si="145"/>
        <v/>
      </c>
    </row>
    <row r="3674" spans="1:3">
      <c r="A3674" s="719">
        <v>2908009003</v>
      </c>
      <c r="B3674" s="894">
        <v>-517853.76</v>
      </c>
      <c r="C3674" s="53" t="str">
        <f t="shared" si="145"/>
        <v/>
      </c>
    </row>
    <row r="3675" spans="1:3">
      <c r="A3675" s="719">
        <v>2908009004</v>
      </c>
      <c r="B3675" s="894">
        <v>-481781</v>
      </c>
      <c r="C3675" s="53" t="str">
        <f t="shared" si="145"/>
        <v/>
      </c>
    </row>
    <row r="3676" spans="1:3">
      <c r="A3676" s="719">
        <v>2908009005</v>
      </c>
      <c r="B3676" s="894">
        <v>-3259648</v>
      </c>
      <c r="C3676" s="53" t="str">
        <f t="shared" si="145"/>
        <v/>
      </c>
    </row>
    <row r="3677" spans="1:3">
      <c r="A3677" s="719">
        <v>2908009006</v>
      </c>
      <c r="B3677" s="894">
        <v>-557107079.49000001</v>
      </c>
      <c r="C3677" s="53" t="str">
        <f t="shared" si="145"/>
        <v/>
      </c>
    </row>
    <row r="3678" spans="1:3">
      <c r="A3678" s="719">
        <v>2908009007</v>
      </c>
      <c r="B3678" s="894">
        <v>-5913051508.3599997</v>
      </c>
      <c r="C3678" s="53" t="str">
        <f t="shared" si="145"/>
        <v/>
      </c>
    </row>
    <row r="3679" spans="1:3">
      <c r="A3679" s="719">
        <v>2908009008</v>
      </c>
      <c r="B3679" s="894">
        <v>-1889268166.27</v>
      </c>
      <c r="C3679" s="53" t="str">
        <f t="shared" si="145"/>
        <v/>
      </c>
    </row>
    <row r="3680" spans="1:3">
      <c r="A3680" s="719">
        <v>2908009009</v>
      </c>
      <c r="B3680" s="894">
        <v>-14542801790.780001</v>
      </c>
      <c r="C3680" s="53" t="str">
        <f t="shared" si="145"/>
        <v/>
      </c>
    </row>
    <row r="3681" spans="1:3">
      <c r="A3681" s="22">
        <v>2908009012</v>
      </c>
      <c r="B3681" s="894">
        <v>0</v>
      </c>
      <c r="C3681" s="53" t="str">
        <f t="shared" si="145"/>
        <v/>
      </c>
    </row>
    <row r="3682" spans="1:3">
      <c r="A3682" s="719">
        <v>2908009013</v>
      </c>
      <c r="B3682" s="894">
        <v>-73191928193.330002</v>
      </c>
      <c r="C3682" s="53" t="str">
        <f t="shared" ref="C3682:C3715" si="146">+IF(COUNTIF(A:A,A3682)=1,"","Error")</f>
        <v/>
      </c>
    </row>
    <row r="3683" spans="1:3">
      <c r="A3683" s="719">
        <v>2908009015</v>
      </c>
      <c r="B3683" s="894">
        <v>-1337828</v>
      </c>
      <c r="C3683" s="53" t="str">
        <f t="shared" si="146"/>
        <v/>
      </c>
    </row>
    <row r="3684" spans="1:3">
      <c r="A3684" s="719">
        <v>2908009016</v>
      </c>
      <c r="B3684" s="894">
        <v>-26061</v>
      </c>
      <c r="C3684" s="53" t="str">
        <f t="shared" si="146"/>
        <v/>
      </c>
    </row>
    <row r="3685" spans="1:3">
      <c r="A3685" s="719">
        <v>2908009017</v>
      </c>
      <c r="B3685" s="894">
        <v>-204379</v>
      </c>
      <c r="C3685" s="53" t="str">
        <f t="shared" si="146"/>
        <v/>
      </c>
    </row>
    <row r="3686" spans="1:3">
      <c r="A3686" s="719">
        <v>2908009018</v>
      </c>
      <c r="B3686" s="894">
        <v>-9757</v>
      </c>
      <c r="C3686" s="53" t="str">
        <f t="shared" si="146"/>
        <v/>
      </c>
    </row>
    <row r="3687" spans="1:3">
      <c r="A3687" s="719">
        <v>2908009019</v>
      </c>
      <c r="B3687" s="894">
        <v>-957253.21</v>
      </c>
      <c r="C3687" s="53" t="str">
        <f t="shared" si="146"/>
        <v/>
      </c>
    </row>
    <row r="3688" spans="1:3">
      <c r="A3688" s="719">
        <v>2908009020</v>
      </c>
      <c r="B3688" s="894">
        <v>-7740682.6799999997</v>
      </c>
      <c r="C3688" s="53" t="str">
        <f t="shared" si="146"/>
        <v/>
      </c>
    </row>
    <row r="3689" spans="1:3">
      <c r="A3689" s="719">
        <v>2908009021</v>
      </c>
      <c r="B3689" s="894">
        <v>-22403276.43</v>
      </c>
      <c r="C3689" s="53" t="str">
        <f t="shared" si="146"/>
        <v/>
      </c>
    </row>
    <row r="3690" spans="1:3">
      <c r="A3690" s="719">
        <v>2908009022</v>
      </c>
      <c r="B3690" s="894">
        <v>-84488798.549999997</v>
      </c>
      <c r="C3690" s="53" t="str">
        <f t="shared" si="146"/>
        <v/>
      </c>
    </row>
    <row r="3691" spans="1:3">
      <c r="A3691" s="719">
        <v>2908009023</v>
      </c>
      <c r="B3691" s="894">
        <v>-516857669.25</v>
      </c>
      <c r="C3691" s="53" t="str">
        <f t="shared" si="146"/>
        <v/>
      </c>
    </row>
    <row r="3692" spans="1:3">
      <c r="A3692" s="719">
        <v>2908009024</v>
      </c>
      <c r="B3692" s="894">
        <v>-11079</v>
      </c>
      <c r="C3692" s="53" t="str">
        <f t="shared" si="146"/>
        <v/>
      </c>
    </row>
    <row r="3693" spans="1:3">
      <c r="A3693" s="719">
        <v>2908009026</v>
      </c>
      <c r="B3693" s="894">
        <v>0</v>
      </c>
      <c r="C3693" s="53" t="str">
        <f t="shared" si="146"/>
        <v/>
      </c>
    </row>
    <row r="3694" spans="1:3">
      <c r="A3694" s="22">
        <v>2908009027</v>
      </c>
      <c r="B3694" s="894">
        <v>0</v>
      </c>
      <c r="C3694" s="53" t="str">
        <f t="shared" si="146"/>
        <v/>
      </c>
    </row>
    <row r="3695" spans="1:3">
      <c r="A3695" s="719">
        <v>2908009028</v>
      </c>
      <c r="B3695" s="894">
        <v>-1899</v>
      </c>
      <c r="C3695" s="53" t="str">
        <f t="shared" si="146"/>
        <v/>
      </c>
    </row>
    <row r="3696" spans="1:3">
      <c r="A3696" s="719">
        <v>2908009029</v>
      </c>
      <c r="B3696" s="894">
        <v>0</v>
      </c>
      <c r="C3696" s="53" t="str">
        <f t="shared" si="146"/>
        <v/>
      </c>
    </row>
    <row r="3697" spans="1:3">
      <c r="A3697" s="719">
        <v>2908009030</v>
      </c>
      <c r="B3697" s="894">
        <v>-185539</v>
      </c>
      <c r="C3697" s="53" t="str">
        <f t="shared" si="146"/>
        <v/>
      </c>
    </row>
    <row r="3698" spans="1:3">
      <c r="A3698" s="719">
        <v>2908009031</v>
      </c>
      <c r="B3698" s="894">
        <v>0</v>
      </c>
      <c r="C3698" s="53" t="str">
        <f t="shared" si="146"/>
        <v/>
      </c>
    </row>
    <row r="3699" spans="1:3">
      <c r="A3699" s="719">
        <v>2908009032</v>
      </c>
      <c r="B3699" s="894">
        <v>-6282</v>
      </c>
      <c r="C3699" s="53" t="str">
        <f t="shared" si="146"/>
        <v/>
      </c>
    </row>
    <row r="3700" spans="1:3">
      <c r="A3700" s="719">
        <v>2908009033</v>
      </c>
      <c r="B3700" s="894">
        <v>-567</v>
      </c>
      <c r="C3700" s="53" t="str">
        <f t="shared" si="146"/>
        <v/>
      </c>
    </row>
    <row r="3701" spans="1:3">
      <c r="A3701" s="719">
        <v>2908009034</v>
      </c>
      <c r="B3701" s="894">
        <v>-86051730</v>
      </c>
      <c r="C3701" s="53" t="str">
        <f t="shared" si="146"/>
        <v/>
      </c>
    </row>
    <row r="3702" spans="1:3">
      <c r="A3702" s="719">
        <v>2908009035</v>
      </c>
      <c r="B3702" s="894">
        <v>-1296107</v>
      </c>
      <c r="C3702" s="53" t="str">
        <f t="shared" si="146"/>
        <v/>
      </c>
    </row>
    <row r="3703" spans="1:3">
      <c r="A3703" s="719">
        <v>2908009036</v>
      </c>
      <c r="B3703" s="894">
        <v>-64729453.950000003</v>
      </c>
      <c r="C3703" s="53" t="str">
        <f t="shared" si="146"/>
        <v/>
      </c>
    </row>
    <row r="3704" spans="1:3">
      <c r="A3704" s="719">
        <v>2908009037</v>
      </c>
      <c r="B3704" s="894">
        <v>-52233241.869999997</v>
      </c>
      <c r="C3704" s="53" t="str">
        <f t="shared" si="146"/>
        <v/>
      </c>
    </row>
    <row r="3705" spans="1:3">
      <c r="A3705" s="719">
        <v>2908009038</v>
      </c>
      <c r="B3705" s="894">
        <v>-267363575.56999999</v>
      </c>
      <c r="C3705" s="53" t="str">
        <f t="shared" si="146"/>
        <v/>
      </c>
    </row>
    <row r="3706" spans="1:3">
      <c r="A3706" s="719">
        <v>2908009039</v>
      </c>
      <c r="B3706" s="894">
        <v>-1044545.2</v>
      </c>
      <c r="C3706" s="53" t="str">
        <f t="shared" si="146"/>
        <v/>
      </c>
    </row>
    <row r="3707" spans="1:3">
      <c r="A3707" s="719">
        <v>2908009040</v>
      </c>
      <c r="B3707" s="894">
        <v>-20990</v>
      </c>
      <c r="C3707" s="53" t="str">
        <f t="shared" si="146"/>
        <v/>
      </c>
    </row>
    <row r="3708" spans="1:3">
      <c r="A3708" s="719">
        <v>2908009041</v>
      </c>
      <c r="B3708" s="894">
        <v>-215672</v>
      </c>
      <c r="C3708" s="53" t="str">
        <f t="shared" si="146"/>
        <v/>
      </c>
    </row>
    <row r="3709" spans="1:3">
      <c r="A3709" s="719">
        <v>2908009042</v>
      </c>
      <c r="B3709" s="894">
        <v>-5305</v>
      </c>
      <c r="C3709" s="53" t="str">
        <f t="shared" si="146"/>
        <v/>
      </c>
    </row>
    <row r="3710" spans="1:3">
      <c r="A3710" s="719">
        <v>2908009043</v>
      </c>
      <c r="B3710" s="894">
        <v>-67653</v>
      </c>
      <c r="C3710" s="53" t="str">
        <f t="shared" si="146"/>
        <v/>
      </c>
    </row>
    <row r="3711" spans="1:3">
      <c r="A3711" s="719">
        <v>2908009045</v>
      </c>
      <c r="B3711" s="894">
        <v>0</v>
      </c>
      <c r="C3711" s="53" t="str">
        <f t="shared" si="146"/>
        <v/>
      </c>
    </row>
    <row r="3712" spans="1:3">
      <c r="A3712" s="719">
        <v>2908009047</v>
      </c>
      <c r="B3712" s="894">
        <v>0</v>
      </c>
      <c r="C3712" s="53" t="str">
        <f t="shared" si="146"/>
        <v/>
      </c>
    </row>
    <row r="3713" spans="1:3">
      <c r="A3713" s="719">
        <v>2908009048</v>
      </c>
      <c r="B3713" s="894">
        <v>0</v>
      </c>
      <c r="C3713" s="53" t="str">
        <f t="shared" si="146"/>
        <v/>
      </c>
    </row>
    <row r="3714" spans="1:3">
      <c r="A3714" s="719">
        <v>2908009601</v>
      </c>
      <c r="B3714" s="894">
        <v>-8503555895.5100002</v>
      </c>
      <c r="C3714" s="53" t="str">
        <f t="shared" si="146"/>
        <v/>
      </c>
    </row>
    <row r="3715" spans="1:3">
      <c r="A3715" s="719">
        <v>2908009701</v>
      </c>
      <c r="B3715" s="894">
        <v>-13455075687.029999</v>
      </c>
      <c r="C3715" s="53" t="str">
        <f t="shared" si="146"/>
        <v/>
      </c>
    </row>
    <row r="3716" spans="1:3">
      <c r="A3716" s="719">
        <v>2908009711</v>
      </c>
      <c r="B3716" s="894">
        <v>-1218879625.4300001</v>
      </c>
    </row>
    <row r="3717" spans="1:3">
      <c r="A3717" s="22">
        <v>2940957001</v>
      </c>
      <c r="B3717" s="894">
        <v>0</v>
      </c>
    </row>
    <row r="3718" spans="1:3">
      <c r="A3718" s="22">
        <v>2940957002</v>
      </c>
      <c r="B3718" s="894">
        <v>0</v>
      </c>
    </row>
    <row r="3719" spans="1:3">
      <c r="A3719" s="22">
        <v>2940957003</v>
      </c>
      <c r="B3719" s="894">
        <v>0</v>
      </c>
    </row>
    <row r="3720" spans="1:3">
      <c r="A3720" s="22">
        <v>2940957011</v>
      </c>
      <c r="B3720" s="894">
        <v>0</v>
      </c>
    </row>
    <row r="3721" spans="1:3">
      <c r="A3721" s="22">
        <v>2940957012</v>
      </c>
      <c r="B3721" s="894">
        <v>0</v>
      </c>
      <c r="C3721" s="53" t="str">
        <f>+IF(COUNTIF(A:A,A3721)=1,"","Error")</f>
        <v/>
      </c>
    </row>
    <row r="3722" spans="1:3">
      <c r="A3722" s="22">
        <v>2940957013</v>
      </c>
      <c r="B3722" s="894">
        <v>0</v>
      </c>
      <c r="C3722" s="53" t="str">
        <f>+IF(COUNTIF(A:A,A3722)=1,"","Error")</f>
        <v/>
      </c>
    </row>
    <row r="3723" spans="1:3">
      <c r="A3723" s="729">
        <v>2940957014</v>
      </c>
      <c r="B3723" s="894">
        <v>0</v>
      </c>
      <c r="C3723" s="53" t="str">
        <f>+IF(COUNTIF(A:A,A3723)=1,"","Error")</f>
        <v/>
      </c>
    </row>
    <row r="3724" spans="1:3">
      <c r="A3724" s="719">
        <v>2990050021</v>
      </c>
      <c r="B3724" s="894">
        <v>-1284042284.1900001</v>
      </c>
    </row>
    <row r="3725" spans="1:3">
      <c r="A3725" s="719">
        <v>2990050480</v>
      </c>
      <c r="B3725" s="894">
        <v>-3491108715.5999999</v>
      </c>
    </row>
    <row r="3726" spans="1:3">
      <c r="A3726" s="22">
        <v>2990050709</v>
      </c>
      <c r="B3726" s="894">
        <v>0</v>
      </c>
      <c r="C3726" s="53" t="str">
        <f t="shared" ref="C3726:C3733" si="147">+IF(COUNTIF(A:A,A3726)=1,"","Error")</f>
        <v/>
      </c>
    </row>
    <row r="3727" spans="1:3">
      <c r="A3727" s="719">
        <v>2990051004</v>
      </c>
      <c r="B3727" s="894">
        <v>-294907041.67000002</v>
      </c>
      <c r="C3727" s="53" t="str">
        <f t="shared" si="147"/>
        <v/>
      </c>
    </row>
    <row r="3728" spans="1:3">
      <c r="A3728" s="719">
        <v>2990051005</v>
      </c>
      <c r="B3728" s="894">
        <v>-48555183.270000003</v>
      </c>
      <c r="C3728" s="53" t="str">
        <f t="shared" si="147"/>
        <v/>
      </c>
    </row>
    <row r="3729" spans="1:3">
      <c r="A3729" s="719">
        <v>2990059001</v>
      </c>
      <c r="B3729" s="894">
        <v>-871243</v>
      </c>
      <c r="C3729" s="53" t="str">
        <f t="shared" si="147"/>
        <v/>
      </c>
    </row>
    <row r="3730" spans="1:3">
      <c r="A3730" s="22">
        <v>2990059002</v>
      </c>
      <c r="B3730" s="894">
        <v>-82166463</v>
      </c>
      <c r="C3730" s="53" t="str">
        <f t="shared" si="147"/>
        <v/>
      </c>
    </row>
    <row r="3731" spans="1:3">
      <c r="A3731" s="22">
        <v>2990059004</v>
      </c>
      <c r="B3731" s="894">
        <v>0</v>
      </c>
      <c r="C3731" s="53" t="str">
        <f t="shared" si="147"/>
        <v/>
      </c>
    </row>
    <row r="3732" spans="1:3">
      <c r="A3732" s="22">
        <v>2990059008</v>
      </c>
      <c r="B3732" s="894">
        <v>56753500</v>
      </c>
      <c r="C3732" s="53" t="str">
        <f t="shared" si="147"/>
        <v/>
      </c>
    </row>
    <row r="3733" spans="1:3">
      <c r="A3733" s="22">
        <v>2990059009</v>
      </c>
      <c r="B3733" s="894">
        <v>-2569491310.25</v>
      </c>
      <c r="C3733" s="53" t="str">
        <f t="shared" si="147"/>
        <v/>
      </c>
    </row>
    <row r="3734" spans="1:3">
      <c r="A3734" s="22">
        <v>2990059011</v>
      </c>
      <c r="B3734" s="894">
        <v>-1500474799.0799999</v>
      </c>
    </row>
    <row r="3735" spans="1:3">
      <c r="A3735" s="719">
        <v>2990059012</v>
      </c>
      <c r="B3735" s="894">
        <v>-13328295227.379999</v>
      </c>
      <c r="C3735" s="53" t="str">
        <f t="shared" ref="C3735:C3740" si="148">+IF(COUNTIF(A:A,A3735)=1,"","Error")</f>
        <v/>
      </c>
    </row>
    <row r="3736" spans="1:3">
      <c r="A3736" s="22">
        <v>2990059013</v>
      </c>
      <c r="B3736" s="894">
        <v>5397576162.1499996</v>
      </c>
      <c r="C3736" s="53" t="str">
        <f t="shared" si="148"/>
        <v/>
      </c>
    </row>
    <row r="3737" spans="1:3">
      <c r="A3737" s="22">
        <v>2990059014</v>
      </c>
      <c r="B3737" s="894">
        <v>489680460</v>
      </c>
      <c r="C3737" s="53" t="str">
        <f t="shared" si="148"/>
        <v/>
      </c>
    </row>
    <row r="3738" spans="1:3">
      <c r="A3738" s="719">
        <v>2990059020</v>
      </c>
      <c r="B3738" s="894">
        <v>-95121080</v>
      </c>
      <c r="C3738" s="53" t="str">
        <f t="shared" si="148"/>
        <v/>
      </c>
    </row>
    <row r="3739" spans="1:3">
      <c r="A3739" s="719">
        <v>2990059022</v>
      </c>
      <c r="B3739" s="894">
        <v>-1036957599</v>
      </c>
      <c r="C3739" s="53" t="str">
        <f t="shared" si="148"/>
        <v/>
      </c>
    </row>
    <row r="3740" spans="1:3">
      <c r="A3740" s="22">
        <v>2990059023</v>
      </c>
      <c r="B3740" s="894">
        <v>-265000</v>
      </c>
      <c r="C3740" s="53" t="str">
        <f t="shared" si="148"/>
        <v/>
      </c>
    </row>
    <row r="3741" spans="1:3">
      <c r="A3741" s="729">
        <v>2990059024</v>
      </c>
      <c r="B3741" s="894">
        <v>0</v>
      </c>
    </row>
    <row r="3742" spans="1:3">
      <c r="A3742" s="22">
        <v>2990059033</v>
      </c>
      <c r="B3742" s="894">
        <v>332463857</v>
      </c>
      <c r="C3742" s="53" t="str">
        <f>+IF(COUNTIF(A:A,A3742)=1,"","Error")</f>
        <v/>
      </c>
    </row>
    <row r="3743" spans="1:3">
      <c r="A3743" s="22">
        <v>2990059034</v>
      </c>
      <c r="B3743" s="894">
        <v>-170580.05</v>
      </c>
    </row>
    <row r="3744" spans="1:3">
      <c r="A3744" s="22">
        <v>2990059035</v>
      </c>
      <c r="B3744" s="894">
        <v>0</v>
      </c>
      <c r="C3744" s="53" t="str">
        <f>+IF(COUNTIF(A:A,A3744)=1,"","Error")</f>
        <v/>
      </c>
    </row>
    <row r="3745" spans="1:3">
      <c r="A3745" s="22">
        <v>2990059038</v>
      </c>
      <c r="B3745" s="894">
        <v>-43178282104.650002</v>
      </c>
    </row>
    <row r="3746" spans="1:3">
      <c r="A3746" s="22">
        <v>2990059040</v>
      </c>
      <c r="B3746" s="894">
        <v>0</v>
      </c>
      <c r="C3746" s="53" t="str">
        <f>+IF(COUNTIF(A:A,A3746)=1,"","Error")</f>
        <v/>
      </c>
    </row>
    <row r="3747" spans="1:3">
      <c r="A3747" s="729">
        <v>2990059042</v>
      </c>
      <c r="B3747" s="894">
        <v>0</v>
      </c>
      <c r="C3747" s="53" t="str">
        <f>+IF(COUNTIF(A:A,A3747)=1,"","Error")</f>
        <v/>
      </c>
    </row>
    <row r="3748" spans="1:3">
      <c r="A3748" s="22">
        <v>2990059048</v>
      </c>
      <c r="B3748" s="894">
        <v>-750152176</v>
      </c>
    </row>
    <row r="3749" spans="1:3">
      <c r="A3749" s="729">
        <v>2990059054</v>
      </c>
      <c r="B3749" s="894">
        <v>-1880900</v>
      </c>
      <c r="C3749" s="53" t="str">
        <f t="shared" ref="C3749:C3766" si="149">+IF(COUNTIF(A:A,A3749)=1,"","Error")</f>
        <v/>
      </c>
    </row>
    <row r="3750" spans="1:3">
      <c r="A3750" s="22">
        <v>2990059055</v>
      </c>
      <c r="B3750" s="894">
        <v>-4649650.1100000003</v>
      </c>
      <c r="C3750" s="53" t="str">
        <f t="shared" si="149"/>
        <v/>
      </c>
    </row>
    <row r="3751" spans="1:3">
      <c r="A3751" s="22">
        <v>2990059056</v>
      </c>
      <c r="B3751" s="894">
        <v>-52269566.590000004</v>
      </c>
      <c r="C3751" s="53" t="str">
        <f t="shared" si="149"/>
        <v/>
      </c>
    </row>
    <row r="3752" spans="1:3">
      <c r="A3752" s="22">
        <v>2990059057</v>
      </c>
      <c r="B3752" s="894">
        <v>-1225070</v>
      </c>
      <c r="C3752" s="53" t="str">
        <f t="shared" si="149"/>
        <v/>
      </c>
    </row>
    <row r="3753" spans="1:3">
      <c r="A3753" s="719">
        <v>2990059058</v>
      </c>
      <c r="B3753" s="894">
        <v>0</v>
      </c>
      <c r="C3753" s="53" t="str">
        <f t="shared" si="149"/>
        <v/>
      </c>
    </row>
    <row r="3754" spans="1:3">
      <c r="A3754" s="22">
        <v>2990059059</v>
      </c>
      <c r="B3754" s="894">
        <v>-40395067.229999997</v>
      </c>
      <c r="C3754" s="53" t="str">
        <f t="shared" si="149"/>
        <v/>
      </c>
    </row>
    <row r="3755" spans="1:3">
      <c r="A3755" s="22">
        <v>2990059060</v>
      </c>
      <c r="B3755" s="894">
        <v>-115087495.56</v>
      </c>
      <c r="C3755" s="53" t="str">
        <f t="shared" si="149"/>
        <v/>
      </c>
    </row>
    <row r="3756" spans="1:3">
      <c r="A3756" s="22">
        <v>2990059062</v>
      </c>
      <c r="B3756" s="894">
        <v>-87575540</v>
      </c>
      <c r="C3756" s="53" t="str">
        <f t="shared" si="149"/>
        <v/>
      </c>
    </row>
    <row r="3757" spans="1:3">
      <c r="A3757" s="22">
        <v>2990059063</v>
      </c>
      <c r="B3757" s="894">
        <v>172510268</v>
      </c>
      <c r="C3757" s="53" t="str">
        <f t="shared" si="149"/>
        <v/>
      </c>
    </row>
    <row r="3758" spans="1:3">
      <c r="A3758" s="22">
        <v>2990059064</v>
      </c>
      <c r="B3758" s="894">
        <v>8880101.2300000004</v>
      </c>
      <c r="C3758" s="53" t="str">
        <f t="shared" si="149"/>
        <v/>
      </c>
    </row>
    <row r="3759" spans="1:3">
      <c r="A3759" s="22">
        <v>2990059072</v>
      </c>
      <c r="B3759" s="894">
        <v>-6228017736</v>
      </c>
      <c r="C3759" s="53" t="str">
        <f t="shared" si="149"/>
        <v/>
      </c>
    </row>
    <row r="3760" spans="1:3">
      <c r="A3760" s="22">
        <v>2990059073</v>
      </c>
      <c r="B3760" s="894">
        <v>-492979047.51999998</v>
      </c>
      <c r="C3760" s="53" t="str">
        <f t="shared" si="149"/>
        <v/>
      </c>
    </row>
    <row r="3761" spans="1:3">
      <c r="A3761" s="719">
        <v>2990059080</v>
      </c>
      <c r="B3761" s="894">
        <v>-10747570529.190001</v>
      </c>
      <c r="C3761" s="53" t="str">
        <f t="shared" si="149"/>
        <v/>
      </c>
    </row>
    <row r="3762" spans="1:3">
      <c r="A3762" s="22">
        <v>2990059082</v>
      </c>
      <c r="B3762" s="894">
        <v>-3105119241.7199998</v>
      </c>
      <c r="C3762" s="53" t="str">
        <f t="shared" si="149"/>
        <v/>
      </c>
    </row>
    <row r="3763" spans="1:3">
      <c r="A3763" s="22">
        <v>2990059121</v>
      </c>
      <c r="B3763" s="894">
        <v>-2065.9899999999998</v>
      </c>
      <c r="C3763" s="53" t="str">
        <f t="shared" si="149"/>
        <v/>
      </c>
    </row>
    <row r="3764" spans="1:3">
      <c r="A3764" s="719">
        <v>2990059127</v>
      </c>
      <c r="B3764" s="894">
        <v>0</v>
      </c>
      <c r="C3764" s="53" t="str">
        <f t="shared" si="149"/>
        <v/>
      </c>
    </row>
    <row r="3765" spans="1:3">
      <c r="A3765" s="719">
        <v>2990059150</v>
      </c>
      <c r="B3765" s="894">
        <v>-598298325.12</v>
      </c>
      <c r="C3765" s="53" t="str">
        <f t="shared" si="149"/>
        <v/>
      </c>
    </row>
    <row r="3766" spans="1:3">
      <c r="A3766" s="719">
        <v>2990059151</v>
      </c>
      <c r="B3766" s="894">
        <v>0</v>
      </c>
      <c r="C3766" s="53" t="str">
        <f t="shared" si="149"/>
        <v/>
      </c>
    </row>
    <row r="3767" spans="1:3">
      <c r="A3767" s="719">
        <v>2990059157</v>
      </c>
      <c r="B3767" s="894">
        <v>0</v>
      </c>
    </row>
    <row r="3768" spans="1:3">
      <c r="A3768" s="22">
        <v>2990059204</v>
      </c>
      <c r="B3768" s="894">
        <v>0</v>
      </c>
      <c r="C3768" s="53" t="str">
        <f t="shared" ref="C3768:C3774" si="150">+IF(COUNTIF(A:A,A3768)=1,"","Error")</f>
        <v/>
      </c>
    </row>
    <row r="3769" spans="1:3">
      <c r="A3769" s="719">
        <v>2990059234</v>
      </c>
      <c r="B3769" s="894">
        <v>-633459895.21000004</v>
      </c>
      <c r="C3769" s="53" t="str">
        <f t="shared" si="150"/>
        <v/>
      </c>
    </row>
    <row r="3770" spans="1:3">
      <c r="A3770" s="719">
        <v>2990059254</v>
      </c>
      <c r="B3770" s="894">
        <v>-394111606.95999998</v>
      </c>
      <c r="C3770" s="53" t="str">
        <f t="shared" si="150"/>
        <v/>
      </c>
    </row>
    <row r="3771" spans="1:3">
      <c r="A3771" s="719">
        <v>2990059311</v>
      </c>
      <c r="B3771" s="894">
        <v>-10562188905.700001</v>
      </c>
      <c r="C3771" s="53" t="str">
        <f t="shared" si="150"/>
        <v/>
      </c>
    </row>
    <row r="3772" spans="1:3">
      <c r="A3772" s="22">
        <v>2990059312</v>
      </c>
      <c r="B3772" s="894">
        <v>4009200</v>
      </c>
      <c r="C3772" s="53" t="str">
        <f t="shared" si="150"/>
        <v/>
      </c>
    </row>
    <row r="3773" spans="1:3">
      <c r="A3773" s="22">
        <v>2990059313</v>
      </c>
      <c r="B3773" s="894">
        <v>458035.49</v>
      </c>
      <c r="C3773" s="53" t="str">
        <f t="shared" si="150"/>
        <v/>
      </c>
    </row>
    <row r="3774" spans="1:3">
      <c r="A3774" s="22">
        <v>2990059324</v>
      </c>
      <c r="B3774" s="894">
        <v>-584427713.65999997</v>
      </c>
      <c r="C3774" s="53" t="str">
        <f t="shared" si="150"/>
        <v/>
      </c>
    </row>
    <row r="3775" spans="1:3">
      <c r="A3775" s="22">
        <v>2990059325</v>
      </c>
      <c r="B3775" s="894">
        <v>-8037.45</v>
      </c>
    </row>
    <row r="3776" spans="1:3">
      <c r="A3776" s="22">
        <v>2990059326</v>
      </c>
      <c r="B3776" s="894">
        <v>-11465188</v>
      </c>
      <c r="C3776" s="53" t="str">
        <f t="shared" ref="C3776:C3791" si="151">+IF(COUNTIF(A:A,A3776)=1,"","Error")</f>
        <v/>
      </c>
    </row>
    <row r="3777" spans="1:3">
      <c r="A3777" s="719">
        <v>2990059333</v>
      </c>
      <c r="B3777" s="894">
        <v>-43093004</v>
      </c>
      <c r="C3777" s="53" t="str">
        <f t="shared" si="151"/>
        <v/>
      </c>
    </row>
    <row r="3778" spans="1:3">
      <c r="A3778" s="719">
        <v>2990059335</v>
      </c>
      <c r="B3778" s="894">
        <v>-217714494.19</v>
      </c>
      <c r="C3778" s="53" t="str">
        <f t="shared" si="151"/>
        <v/>
      </c>
    </row>
    <row r="3779" spans="1:3">
      <c r="A3779" s="22">
        <v>2990059349</v>
      </c>
      <c r="B3779" s="894">
        <v>-16620695.800000001</v>
      </c>
      <c r="C3779" s="53" t="str">
        <f t="shared" si="151"/>
        <v/>
      </c>
    </row>
    <row r="3780" spans="1:3">
      <c r="A3780" s="719">
        <v>2990059401</v>
      </c>
      <c r="B3780" s="894">
        <v>-1016628957</v>
      </c>
      <c r="C3780" s="53" t="str">
        <f t="shared" si="151"/>
        <v/>
      </c>
    </row>
    <row r="3781" spans="1:3">
      <c r="A3781" s="719">
        <v>2990059402</v>
      </c>
      <c r="B3781" s="894">
        <v>-16287225896.799999</v>
      </c>
      <c r="C3781" s="53" t="str">
        <f t="shared" si="151"/>
        <v/>
      </c>
    </row>
    <row r="3782" spans="1:3">
      <c r="A3782" s="719">
        <v>2990059404</v>
      </c>
      <c r="B3782" s="894">
        <v>-27970214775</v>
      </c>
      <c r="C3782" s="53" t="str">
        <f t="shared" si="151"/>
        <v/>
      </c>
    </row>
    <row r="3783" spans="1:3">
      <c r="A3783" s="719">
        <v>2990059409</v>
      </c>
      <c r="B3783" s="894">
        <v>-69582</v>
      </c>
      <c r="C3783" s="53" t="str">
        <f t="shared" si="151"/>
        <v/>
      </c>
    </row>
    <row r="3784" spans="1:3">
      <c r="A3784" s="22">
        <v>2990059415</v>
      </c>
      <c r="B3784" s="894">
        <v>0</v>
      </c>
      <c r="C3784" s="53" t="str">
        <f t="shared" si="151"/>
        <v/>
      </c>
    </row>
    <row r="3785" spans="1:3">
      <c r="A3785" s="719">
        <v>2990059426</v>
      </c>
      <c r="B3785" s="894">
        <v>-200814206.56</v>
      </c>
      <c r="C3785" s="53" t="str">
        <f t="shared" si="151"/>
        <v/>
      </c>
    </row>
    <row r="3786" spans="1:3">
      <c r="A3786" s="719">
        <v>2990059469</v>
      </c>
      <c r="B3786" s="894">
        <v>0</v>
      </c>
      <c r="C3786" s="53" t="str">
        <f t="shared" si="151"/>
        <v/>
      </c>
    </row>
    <row r="3787" spans="1:3">
      <c r="A3787" s="719">
        <v>2990059479</v>
      </c>
      <c r="B3787" s="894">
        <v>-195450271.44</v>
      </c>
      <c r="C3787" s="53" t="str">
        <f t="shared" si="151"/>
        <v/>
      </c>
    </row>
    <row r="3788" spans="1:3">
      <c r="A3788" s="22">
        <v>2990059504</v>
      </c>
      <c r="B3788" s="894">
        <v>-20723861.039999999</v>
      </c>
      <c r="C3788" s="53" t="str">
        <f t="shared" si="151"/>
        <v/>
      </c>
    </row>
    <row r="3789" spans="1:3">
      <c r="A3789" s="22">
        <v>2990059505</v>
      </c>
      <c r="B3789" s="894">
        <v>-988883336.49000001</v>
      </c>
      <c r="C3789" s="53" t="str">
        <f t="shared" si="151"/>
        <v/>
      </c>
    </row>
    <row r="3790" spans="1:3">
      <c r="A3790" s="22">
        <v>2990059507</v>
      </c>
      <c r="B3790" s="894">
        <v>1031046952.6</v>
      </c>
      <c r="C3790" s="53" t="str">
        <f t="shared" si="151"/>
        <v/>
      </c>
    </row>
    <row r="3791" spans="1:3">
      <c r="A3791" s="719">
        <v>2990059514</v>
      </c>
      <c r="B3791" s="894">
        <v>-22445515</v>
      </c>
      <c r="C3791" s="53" t="str">
        <f t="shared" si="151"/>
        <v/>
      </c>
    </row>
    <row r="3792" spans="1:3">
      <c r="A3792" s="22">
        <v>2990059524</v>
      </c>
      <c r="B3792" s="894">
        <v>0</v>
      </c>
    </row>
    <row r="3793" spans="1:3">
      <c r="A3793" s="719">
        <v>2990059529</v>
      </c>
      <c r="B3793" s="894">
        <v>-69163581</v>
      </c>
      <c r="C3793" s="53" t="str">
        <f>+IF(COUNTIF(A:A,A3793)=1,"","Error")</f>
        <v/>
      </c>
    </row>
    <row r="3794" spans="1:3">
      <c r="A3794" s="22">
        <v>2990059541</v>
      </c>
      <c r="B3794" s="894">
        <v>-55173609.030000001</v>
      </c>
      <c r="C3794" s="53" t="str">
        <f>+IF(COUNTIF(A:A,A3794)=1,"","Error")</f>
        <v/>
      </c>
    </row>
    <row r="3795" spans="1:3">
      <c r="A3795" s="22">
        <v>2990059572</v>
      </c>
      <c r="B3795" s="894">
        <v>0</v>
      </c>
    </row>
    <row r="3796" spans="1:3">
      <c r="A3796" s="22">
        <v>2990059573</v>
      </c>
      <c r="B3796" s="894">
        <v>-18872482761.93</v>
      </c>
      <c r="C3796" s="53" t="str">
        <f t="shared" ref="C3796:C3815" si="152">+IF(COUNTIF(A:A,A3796)=1,"","Error")</f>
        <v/>
      </c>
    </row>
    <row r="3797" spans="1:3">
      <c r="A3797" s="22">
        <v>2990059583</v>
      </c>
      <c r="B3797" s="894">
        <v>-5803457</v>
      </c>
      <c r="C3797" s="53" t="str">
        <f t="shared" si="152"/>
        <v/>
      </c>
    </row>
    <row r="3798" spans="1:3">
      <c r="A3798" s="22">
        <v>2990059586</v>
      </c>
      <c r="B3798" s="894">
        <v>-4242</v>
      </c>
      <c r="C3798" s="53" t="str">
        <f t="shared" si="152"/>
        <v/>
      </c>
    </row>
    <row r="3799" spans="1:3">
      <c r="A3799" s="719">
        <v>2990059613</v>
      </c>
      <c r="B3799" s="894">
        <v>-2633798633.3000002</v>
      </c>
      <c r="C3799" s="53" t="str">
        <f t="shared" si="152"/>
        <v/>
      </c>
    </row>
    <row r="3800" spans="1:3">
      <c r="A3800" s="729">
        <v>2990059614</v>
      </c>
      <c r="B3800" s="894">
        <v>0</v>
      </c>
      <c r="C3800" s="53" t="str">
        <f t="shared" si="152"/>
        <v/>
      </c>
    </row>
    <row r="3801" spans="1:3">
      <c r="A3801" s="719">
        <v>2990059616</v>
      </c>
      <c r="B3801" s="894">
        <v>-20847019.640000001</v>
      </c>
      <c r="C3801" s="53" t="str">
        <f t="shared" si="152"/>
        <v/>
      </c>
    </row>
    <row r="3802" spans="1:3">
      <c r="A3802" s="719">
        <v>2990059618</v>
      </c>
      <c r="B3802" s="894">
        <v>-601197153.39999998</v>
      </c>
      <c r="C3802" s="53" t="str">
        <f t="shared" si="152"/>
        <v/>
      </c>
    </row>
    <row r="3803" spans="1:3">
      <c r="A3803" s="719">
        <v>2990059619</v>
      </c>
      <c r="B3803" s="894">
        <v>-828798593.17999995</v>
      </c>
      <c r="C3803" s="53" t="str">
        <f t="shared" si="152"/>
        <v/>
      </c>
    </row>
    <row r="3804" spans="1:3">
      <c r="A3804" s="719">
        <v>2990059620</v>
      </c>
      <c r="B3804" s="894">
        <v>-593240013.70000005</v>
      </c>
      <c r="C3804" s="53" t="str">
        <f t="shared" si="152"/>
        <v/>
      </c>
    </row>
    <row r="3805" spans="1:3">
      <c r="A3805" s="719">
        <v>2990059621</v>
      </c>
      <c r="B3805" s="894">
        <v>-119910359.72</v>
      </c>
      <c r="C3805" s="53" t="str">
        <f t="shared" si="152"/>
        <v/>
      </c>
    </row>
    <row r="3806" spans="1:3">
      <c r="A3806" s="719">
        <v>2990059622</v>
      </c>
      <c r="B3806" s="894">
        <v>-781099.84</v>
      </c>
      <c r="C3806" s="53" t="str">
        <f t="shared" si="152"/>
        <v/>
      </c>
    </row>
    <row r="3807" spans="1:3">
      <c r="A3807" s="719">
        <v>2990059625</v>
      </c>
      <c r="B3807" s="894">
        <v>-8736303</v>
      </c>
      <c r="C3807" s="53" t="str">
        <f t="shared" si="152"/>
        <v/>
      </c>
    </row>
    <row r="3808" spans="1:3">
      <c r="A3808" s="22">
        <v>2990059634</v>
      </c>
      <c r="B3808" s="894">
        <v>0</v>
      </c>
      <c r="C3808" s="53" t="str">
        <f t="shared" si="152"/>
        <v/>
      </c>
    </row>
    <row r="3809" spans="1:3">
      <c r="A3809" s="719">
        <v>2990059705</v>
      </c>
      <c r="B3809" s="894">
        <v>-4739408700</v>
      </c>
      <c r="C3809" s="53" t="str">
        <f t="shared" si="152"/>
        <v/>
      </c>
    </row>
    <row r="3810" spans="1:3">
      <c r="A3810" s="719">
        <v>2990059706</v>
      </c>
      <c r="B3810" s="894">
        <v>-56892972312.690002</v>
      </c>
      <c r="C3810" s="53" t="str">
        <f t="shared" si="152"/>
        <v/>
      </c>
    </row>
    <row r="3811" spans="1:3">
      <c r="A3811" s="719">
        <v>2990059711</v>
      </c>
      <c r="B3811" s="894">
        <v>-385982580</v>
      </c>
      <c r="C3811" s="53" t="str">
        <f t="shared" si="152"/>
        <v/>
      </c>
    </row>
    <row r="3812" spans="1:3">
      <c r="A3812" s="22">
        <v>2990059712</v>
      </c>
      <c r="B3812" s="894">
        <v>0</v>
      </c>
      <c r="C3812" s="53" t="str">
        <f t="shared" si="152"/>
        <v/>
      </c>
    </row>
    <row r="3813" spans="1:3">
      <c r="A3813" s="719">
        <v>2990059724</v>
      </c>
      <c r="B3813" s="894">
        <v>-99816395469</v>
      </c>
      <c r="C3813" s="53" t="str">
        <f t="shared" si="152"/>
        <v/>
      </c>
    </row>
    <row r="3814" spans="1:3">
      <c r="A3814" s="719">
        <v>2990059725</v>
      </c>
      <c r="B3814" s="894">
        <v>6642966672.5799999</v>
      </c>
      <c r="C3814" s="53" t="str">
        <f t="shared" si="152"/>
        <v/>
      </c>
    </row>
    <row r="3815" spans="1:3">
      <c r="A3815" s="719">
        <v>2990059726</v>
      </c>
      <c r="B3815" s="894">
        <v>-691344537.16999996</v>
      </c>
      <c r="C3815" s="53" t="str">
        <f t="shared" si="152"/>
        <v/>
      </c>
    </row>
    <row r="3816" spans="1:3">
      <c r="A3816" s="1042">
        <v>2990059740</v>
      </c>
      <c r="B3816" s="894">
        <v>0</v>
      </c>
    </row>
    <row r="3817" spans="1:3">
      <c r="A3817" s="719">
        <v>2990059741</v>
      </c>
      <c r="B3817" s="894">
        <v>-14085409</v>
      </c>
      <c r="C3817" s="53" t="str">
        <f>+IF(COUNTIF(A:A,A3817)=1,"","Error")</f>
        <v/>
      </c>
    </row>
    <row r="3818" spans="1:3">
      <c r="A3818" s="22">
        <v>2990059745</v>
      </c>
      <c r="B3818" s="894">
        <v>-7383348673</v>
      </c>
      <c r="C3818" s="53" t="str">
        <f>+IF(COUNTIF(A:A,A3818)=1,"","Error")</f>
        <v/>
      </c>
    </row>
    <row r="3819" spans="1:3">
      <c r="A3819" s="719">
        <v>2990059750</v>
      </c>
      <c r="B3819" s="894">
        <v>0</v>
      </c>
      <c r="C3819" s="53" t="str">
        <f>+IF(COUNTIF(A:A,A3819)=1,"","Error")</f>
        <v/>
      </c>
    </row>
    <row r="3820" spans="1:3">
      <c r="A3820" s="719">
        <v>2990059755</v>
      </c>
      <c r="B3820" s="894">
        <v>-15744941</v>
      </c>
      <c r="C3820" s="53" t="str">
        <f>+IF(COUNTIF(A:A,A3820)=1,"","Error")</f>
        <v/>
      </c>
    </row>
    <row r="3821" spans="1:3">
      <c r="A3821" s="729">
        <v>2990059756</v>
      </c>
      <c r="B3821" s="894">
        <v>0</v>
      </c>
      <c r="C3821" s="53" t="str">
        <f>+IF(COUNTIF(A:A,A3821)=1,"","Error")</f>
        <v/>
      </c>
    </row>
    <row r="3822" spans="1:3">
      <c r="A3822" s="22">
        <v>2990059901</v>
      </c>
      <c r="B3822" s="894">
        <v>0</v>
      </c>
    </row>
    <row r="3823" spans="1:3">
      <c r="A3823" s="719">
        <v>2990059904</v>
      </c>
      <c r="B3823" s="894">
        <v>0</v>
      </c>
      <c r="C3823" s="53" t="str">
        <f t="shared" ref="C3823:C3836" si="153">+IF(COUNTIF(A:A,A3823)=1,"","Error")</f>
        <v/>
      </c>
    </row>
    <row r="3824" spans="1:3">
      <c r="A3824" s="719">
        <v>2990059908</v>
      </c>
      <c r="B3824" s="894">
        <v>-458387869</v>
      </c>
      <c r="C3824" s="53" t="str">
        <f t="shared" si="153"/>
        <v/>
      </c>
    </row>
    <row r="3825" spans="1:3">
      <c r="A3825" s="22">
        <v>2990059911</v>
      </c>
      <c r="B3825" s="894">
        <v>8361802</v>
      </c>
      <c r="C3825" s="53" t="str">
        <f t="shared" si="153"/>
        <v/>
      </c>
    </row>
    <row r="3826" spans="1:3">
      <c r="A3826" s="22">
        <v>2990059912</v>
      </c>
      <c r="B3826" s="894">
        <v>0</v>
      </c>
      <c r="C3826" s="53" t="str">
        <f t="shared" si="153"/>
        <v/>
      </c>
    </row>
    <row r="3827" spans="1:3">
      <c r="A3827" s="719">
        <v>2990059989</v>
      </c>
      <c r="B3827" s="894">
        <v>-754401300.85000002</v>
      </c>
      <c r="C3827" s="53" t="str">
        <f t="shared" si="153"/>
        <v/>
      </c>
    </row>
    <row r="3828" spans="1:3">
      <c r="A3828" s="22">
        <v>2990059990</v>
      </c>
      <c r="B3828" s="894">
        <v>0</v>
      </c>
      <c r="C3828" s="53" t="str">
        <f t="shared" si="153"/>
        <v/>
      </c>
    </row>
    <row r="3829" spans="1:3">
      <c r="A3829" s="719">
        <v>2990109010</v>
      </c>
      <c r="B3829" s="894">
        <v>-21260000</v>
      </c>
      <c r="C3829" s="53" t="str">
        <f t="shared" si="153"/>
        <v/>
      </c>
    </row>
    <row r="3830" spans="1:3">
      <c r="A3830" s="719">
        <v>2990109011</v>
      </c>
      <c r="B3830" s="894">
        <v>-1422807803.49</v>
      </c>
      <c r="C3830" s="53" t="str">
        <f t="shared" si="153"/>
        <v/>
      </c>
    </row>
    <row r="3831" spans="1:3">
      <c r="A3831" s="719">
        <v>2990109012</v>
      </c>
      <c r="B3831" s="894">
        <v>-219804000</v>
      </c>
      <c r="C3831" s="53" t="str">
        <f t="shared" si="153"/>
        <v/>
      </c>
    </row>
    <row r="3832" spans="1:3">
      <c r="A3832" s="719">
        <v>2990109013</v>
      </c>
      <c r="B3832" s="894">
        <v>-412955150</v>
      </c>
      <c r="C3832" s="53" t="str">
        <f t="shared" si="153"/>
        <v/>
      </c>
    </row>
    <row r="3833" spans="1:3">
      <c r="A3833" s="719">
        <v>2990109015</v>
      </c>
      <c r="B3833" s="894">
        <v>-10563622.57</v>
      </c>
      <c r="C3833" s="53" t="str">
        <f t="shared" si="153"/>
        <v/>
      </c>
    </row>
    <row r="3834" spans="1:3">
      <c r="A3834" s="719">
        <v>2990109016</v>
      </c>
      <c r="B3834" s="894">
        <v>-208991000</v>
      </c>
      <c r="C3834" s="53" t="str">
        <f t="shared" si="153"/>
        <v/>
      </c>
    </row>
    <row r="3835" spans="1:3">
      <c r="A3835" s="719">
        <v>2990109017</v>
      </c>
      <c r="B3835" s="894">
        <v>-117039850</v>
      </c>
      <c r="C3835" s="53" t="str">
        <f t="shared" si="153"/>
        <v/>
      </c>
    </row>
    <row r="3836" spans="1:3">
      <c r="A3836" s="729">
        <v>2990109018</v>
      </c>
      <c r="B3836" s="894">
        <v>0</v>
      </c>
      <c r="C3836" s="53" t="str">
        <f t="shared" si="153"/>
        <v/>
      </c>
    </row>
    <row r="3837" spans="1:3">
      <c r="A3837" s="719">
        <v>2990109020</v>
      </c>
      <c r="B3837" s="894">
        <v>-549096151</v>
      </c>
    </row>
    <row r="3838" spans="1:3">
      <c r="A3838" s="1042">
        <v>2990109025</v>
      </c>
      <c r="B3838" s="894">
        <v>0</v>
      </c>
      <c r="C3838" s="53" t="str">
        <f t="shared" ref="C3838:C3844" si="154">+IF(COUNTIF(A:A,A3838)=1,"","Error")</f>
        <v/>
      </c>
    </row>
    <row r="3839" spans="1:3">
      <c r="A3839" s="719">
        <v>2990109026</v>
      </c>
      <c r="B3839" s="894">
        <v>0</v>
      </c>
      <c r="C3839" s="53" t="str">
        <f t="shared" si="154"/>
        <v/>
      </c>
    </row>
    <row r="3840" spans="1:3">
      <c r="A3840" s="719">
        <v>2990109080</v>
      </c>
      <c r="B3840" s="894">
        <v>-1902197167</v>
      </c>
      <c r="C3840" s="53" t="str">
        <f t="shared" si="154"/>
        <v/>
      </c>
    </row>
    <row r="3841" spans="1:3">
      <c r="A3841" s="719">
        <v>2990109118</v>
      </c>
      <c r="B3841" s="894">
        <v>-25312442.59</v>
      </c>
      <c r="C3841" s="53" t="str">
        <f t="shared" si="154"/>
        <v/>
      </c>
    </row>
    <row r="3842" spans="1:3">
      <c r="A3842" s="719">
        <v>2990109271</v>
      </c>
      <c r="B3842" s="894">
        <v>-9218532.6300000008</v>
      </c>
      <c r="C3842" s="53" t="str">
        <f t="shared" si="154"/>
        <v/>
      </c>
    </row>
    <row r="3843" spans="1:3">
      <c r="A3843" s="719">
        <v>2990159010</v>
      </c>
      <c r="B3843" s="894">
        <v>-983972700.20000005</v>
      </c>
      <c r="C3843" s="53" t="str">
        <f t="shared" si="154"/>
        <v/>
      </c>
    </row>
    <row r="3844" spans="1:3">
      <c r="A3844" s="719">
        <v>2990159011</v>
      </c>
      <c r="B3844" s="894">
        <v>-1108793718.77</v>
      </c>
      <c r="C3844" s="53" t="str">
        <f t="shared" si="154"/>
        <v/>
      </c>
    </row>
    <row r="3845" spans="1:3">
      <c r="A3845" s="719">
        <v>2990950011</v>
      </c>
      <c r="B3845" s="894">
        <v>791117263.77999997</v>
      </c>
    </row>
    <row r="3846" spans="1:3">
      <c r="A3846" s="22">
        <v>2990950024</v>
      </c>
      <c r="B3846" s="894">
        <v>-139</v>
      </c>
      <c r="C3846" s="53" t="str">
        <f t="shared" ref="C3846:C3865" si="155">+IF(COUNTIF(A:A,A3846)=1,"","Error")</f>
        <v/>
      </c>
    </row>
    <row r="3847" spans="1:3">
      <c r="A3847" s="719">
        <v>2990950062</v>
      </c>
      <c r="B3847" s="894">
        <v>229941530.56999999</v>
      </c>
      <c r="C3847" s="53" t="str">
        <f t="shared" si="155"/>
        <v/>
      </c>
    </row>
    <row r="3848" spans="1:3">
      <c r="A3848" s="22">
        <v>2990950080</v>
      </c>
      <c r="B3848" s="894">
        <v>-781145303.94000006</v>
      </c>
      <c r="C3848" s="53" t="str">
        <f t="shared" si="155"/>
        <v/>
      </c>
    </row>
    <row r="3849" spans="1:3">
      <c r="A3849" s="22">
        <v>2990950085</v>
      </c>
      <c r="B3849" s="894">
        <v>571008634.03999996</v>
      </c>
      <c r="C3849" s="53" t="str">
        <f t="shared" si="155"/>
        <v/>
      </c>
    </row>
    <row r="3850" spans="1:3">
      <c r="A3850" s="719">
        <v>2990950111</v>
      </c>
      <c r="B3850" s="894">
        <v>-5742935916.3999996</v>
      </c>
      <c r="C3850" s="53" t="str">
        <f t="shared" si="155"/>
        <v/>
      </c>
    </row>
    <row r="3851" spans="1:3">
      <c r="A3851" s="719">
        <v>2990951002</v>
      </c>
      <c r="B3851" s="894">
        <v>-1430457911.76</v>
      </c>
      <c r="C3851" s="53" t="str">
        <f t="shared" si="155"/>
        <v/>
      </c>
    </row>
    <row r="3852" spans="1:3">
      <c r="A3852" s="719">
        <v>2990951003</v>
      </c>
      <c r="B3852" s="894">
        <v>2235172937.1999998</v>
      </c>
      <c r="C3852" s="53" t="str">
        <f t="shared" si="155"/>
        <v/>
      </c>
    </row>
    <row r="3853" spans="1:3">
      <c r="A3853" s="719">
        <v>2990951004</v>
      </c>
      <c r="B3853" s="894">
        <v>2624695207.6700001</v>
      </c>
      <c r="C3853" s="53" t="str">
        <f t="shared" si="155"/>
        <v/>
      </c>
    </row>
    <row r="3854" spans="1:3">
      <c r="A3854" s="719">
        <v>2990951007</v>
      </c>
      <c r="B3854" s="894">
        <v>0</v>
      </c>
      <c r="C3854" s="53" t="str">
        <f t="shared" si="155"/>
        <v/>
      </c>
    </row>
    <row r="3855" spans="1:3">
      <c r="A3855" s="719">
        <v>2990951008</v>
      </c>
      <c r="B3855" s="894">
        <v>395189535.73000002</v>
      </c>
      <c r="C3855" s="53" t="str">
        <f t="shared" si="155"/>
        <v/>
      </c>
    </row>
    <row r="3856" spans="1:3">
      <c r="A3856" s="719">
        <v>2990951009</v>
      </c>
      <c r="B3856" s="894">
        <v>0</v>
      </c>
      <c r="C3856" s="53" t="str">
        <f t="shared" si="155"/>
        <v/>
      </c>
    </row>
    <row r="3857" spans="1:3">
      <c r="A3857" s="22">
        <v>2990951012</v>
      </c>
      <c r="B3857" s="894">
        <v>-8704649.7599999998</v>
      </c>
      <c r="C3857" s="53" t="str">
        <f t="shared" si="155"/>
        <v/>
      </c>
    </row>
    <row r="3858" spans="1:3">
      <c r="A3858" s="719">
        <v>2990951020</v>
      </c>
      <c r="B3858" s="894">
        <v>-1853113.24</v>
      </c>
      <c r="C3858" s="53" t="str">
        <f t="shared" si="155"/>
        <v/>
      </c>
    </row>
    <row r="3859" spans="1:3">
      <c r="A3859" s="22">
        <v>2990951023</v>
      </c>
      <c r="B3859" s="894">
        <v>0</v>
      </c>
      <c r="C3859" s="53" t="str">
        <f t="shared" si="155"/>
        <v/>
      </c>
    </row>
    <row r="3860" spans="1:3">
      <c r="A3860" s="22">
        <v>2990951300</v>
      </c>
      <c r="B3860" s="894">
        <v>-43136717.43</v>
      </c>
      <c r="C3860" s="53" t="str">
        <f t="shared" si="155"/>
        <v/>
      </c>
    </row>
    <row r="3861" spans="1:3">
      <c r="A3861" s="22">
        <v>2990951301</v>
      </c>
      <c r="B3861" s="894">
        <v>-293914208.44</v>
      </c>
      <c r="C3861" s="53" t="str">
        <f t="shared" si="155"/>
        <v/>
      </c>
    </row>
    <row r="3862" spans="1:3">
      <c r="A3862" s="719">
        <v>2990951302</v>
      </c>
      <c r="B3862" s="894">
        <v>-6791149118.9899998</v>
      </c>
      <c r="C3862" s="53" t="str">
        <f t="shared" si="155"/>
        <v/>
      </c>
    </row>
    <row r="3863" spans="1:3">
      <c r="A3863" s="22">
        <v>2990951304</v>
      </c>
      <c r="B3863" s="894">
        <v>-73195188.890000001</v>
      </c>
      <c r="C3863" s="53" t="str">
        <f t="shared" si="155"/>
        <v/>
      </c>
    </row>
    <row r="3864" spans="1:3">
      <c r="A3864" s="22">
        <v>2990951307</v>
      </c>
      <c r="B3864" s="894">
        <v>0</v>
      </c>
      <c r="C3864" s="53" t="str">
        <f t="shared" si="155"/>
        <v/>
      </c>
    </row>
    <row r="3865" spans="1:3">
      <c r="A3865" s="22">
        <v>2990951311</v>
      </c>
      <c r="B3865" s="894">
        <v>11709871.130000001</v>
      </c>
      <c r="C3865" s="53" t="str">
        <f t="shared" si="155"/>
        <v/>
      </c>
    </row>
    <row r="3866" spans="1:3">
      <c r="A3866" s="22">
        <v>2990951312</v>
      </c>
      <c r="B3866" s="894">
        <v>19090</v>
      </c>
    </row>
    <row r="3867" spans="1:3">
      <c r="A3867" s="22">
        <v>2990951313</v>
      </c>
      <c r="B3867" s="894">
        <v>-27821319</v>
      </c>
    </row>
    <row r="3868" spans="1:3">
      <c r="A3868" s="22">
        <v>2990951350</v>
      </c>
      <c r="B3868" s="894">
        <v>53586691.759999998</v>
      </c>
      <c r="C3868" s="53" t="str">
        <f t="shared" ref="C3868:C3886" si="156">+IF(COUNTIF(A:A,A3868)=1,"","Error")</f>
        <v/>
      </c>
    </row>
    <row r="3869" spans="1:3">
      <c r="A3869" s="22">
        <v>2990951351</v>
      </c>
      <c r="B3869" s="894">
        <v>-14128277.76</v>
      </c>
      <c r="C3869" s="53" t="str">
        <f t="shared" si="156"/>
        <v/>
      </c>
    </row>
    <row r="3870" spans="1:3">
      <c r="A3870" s="719">
        <v>2990951352</v>
      </c>
      <c r="B3870" s="894">
        <v>-1422070080.5599999</v>
      </c>
      <c r="C3870" s="53" t="str">
        <f t="shared" si="156"/>
        <v/>
      </c>
    </row>
    <row r="3871" spans="1:3">
      <c r="A3871" s="22">
        <v>2990951354</v>
      </c>
      <c r="B3871" s="894">
        <v>-652519.62</v>
      </c>
      <c r="C3871" s="53" t="str">
        <f t="shared" si="156"/>
        <v/>
      </c>
    </row>
    <row r="3872" spans="1:3">
      <c r="A3872" s="22">
        <v>2990951361</v>
      </c>
      <c r="B3872" s="894">
        <v>-1087607.6299999999</v>
      </c>
      <c r="C3872" s="53" t="str">
        <f t="shared" si="156"/>
        <v/>
      </c>
    </row>
    <row r="3873" spans="1:3">
      <c r="A3873" s="719">
        <v>2990951888</v>
      </c>
      <c r="B3873" s="894">
        <v>-110463968.43000001</v>
      </c>
      <c r="C3873" s="53" t="str">
        <f t="shared" si="156"/>
        <v/>
      </c>
    </row>
    <row r="3874" spans="1:3">
      <c r="A3874" s="22">
        <v>2990952001</v>
      </c>
      <c r="B3874" s="894">
        <v>-660242394.08000004</v>
      </c>
      <c r="C3874" s="53" t="str">
        <f t="shared" si="156"/>
        <v/>
      </c>
    </row>
    <row r="3875" spans="1:3">
      <c r="A3875" s="22">
        <v>2990952011</v>
      </c>
      <c r="B3875" s="894">
        <v>-2406261715</v>
      </c>
      <c r="C3875" s="53" t="str">
        <f t="shared" si="156"/>
        <v/>
      </c>
    </row>
    <row r="3876" spans="1:3">
      <c r="A3876" s="719">
        <v>2990957000</v>
      </c>
      <c r="B3876" s="894">
        <v>0</v>
      </c>
      <c r="C3876" s="53" t="str">
        <f t="shared" si="156"/>
        <v/>
      </c>
    </row>
    <row r="3877" spans="1:3">
      <c r="A3877" s="719">
        <v>2990957001</v>
      </c>
      <c r="B3877" s="894">
        <v>0</v>
      </c>
      <c r="C3877" s="53" t="str">
        <f t="shared" si="156"/>
        <v/>
      </c>
    </row>
    <row r="3878" spans="1:3">
      <c r="A3878" s="719">
        <v>2990957002</v>
      </c>
      <c r="B3878" s="894">
        <v>0</v>
      </c>
      <c r="C3878" s="53" t="str">
        <f t="shared" si="156"/>
        <v/>
      </c>
    </row>
    <row r="3879" spans="1:3">
      <c r="A3879" s="719">
        <v>2990957003</v>
      </c>
      <c r="B3879" s="894">
        <v>0</v>
      </c>
      <c r="C3879" s="53" t="str">
        <f t="shared" si="156"/>
        <v/>
      </c>
    </row>
    <row r="3880" spans="1:3">
      <c r="A3880" s="719">
        <v>2990957004</v>
      </c>
      <c r="B3880" s="894">
        <v>0</v>
      </c>
      <c r="C3880" s="53" t="str">
        <f t="shared" si="156"/>
        <v/>
      </c>
    </row>
    <row r="3881" spans="1:3">
      <c r="A3881" s="719">
        <v>2990957011</v>
      </c>
      <c r="B3881" s="894">
        <v>0</v>
      </c>
      <c r="C3881" s="53" t="str">
        <f t="shared" si="156"/>
        <v/>
      </c>
    </row>
    <row r="3882" spans="1:3">
      <c r="A3882" s="719">
        <v>2990957012</v>
      </c>
      <c r="B3882" s="894">
        <v>0</v>
      </c>
      <c r="C3882" s="53" t="str">
        <f t="shared" si="156"/>
        <v/>
      </c>
    </row>
    <row r="3883" spans="1:3">
      <c r="A3883" s="719">
        <v>2990959036</v>
      </c>
      <c r="B3883" s="894">
        <v>-20386148</v>
      </c>
      <c r="C3883" s="53" t="str">
        <f t="shared" si="156"/>
        <v/>
      </c>
    </row>
    <row r="3884" spans="1:3">
      <c r="A3884" s="22">
        <v>2990959085</v>
      </c>
      <c r="B3884" s="894">
        <v>8285411</v>
      </c>
      <c r="C3884" s="53" t="str">
        <f t="shared" si="156"/>
        <v/>
      </c>
    </row>
    <row r="3885" spans="1:3">
      <c r="A3885" s="22">
        <v>2990959110</v>
      </c>
      <c r="B3885" s="894">
        <v>-199481018.21000001</v>
      </c>
      <c r="C3885" s="53" t="str">
        <f t="shared" si="156"/>
        <v/>
      </c>
    </row>
    <row r="3886" spans="1:3">
      <c r="A3886" s="719">
        <v>2990959190</v>
      </c>
      <c r="B3886" s="894">
        <v>-22975973520.860001</v>
      </c>
      <c r="C3886" s="53" t="str">
        <f t="shared" si="156"/>
        <v/>
      </c>
    </row>
    <row r="3887" spans="1:3">
      <c r="A3887" s="22">
        <v>2990959261</v>
      </c>
      <c r="B3887" s="894">
        <v>348430.08000000002</v>
      </c>
    </row>
    <row r="3888" spans="1:3">
      <c r="A3888" s="22">
        <v>2990959303</v>
      </c>
      <c r="B3888" s="894">
        <v>-1522002163.1600001</v>
      </c>
      <c r="C3888" s="53" t="str">
        <f>+IF(COUNTIF(A:A,A3888)=1,"","Error")</f>
        <v/>
      </c>
    </row>
    <row r="3889" spans="1:3">
      <c r="A3889" s="22">
        <v>2990959353</v>
      </c>
      <c r="B3889" s="894">
        <v>80851111.670000002</v>
      </c>
      <c r="C3889" s="53" t="str">
        <f>+IF(COUNTIF(A:A,A3889)=1,"","Error")</f>
        <v/>
      </c>
    </row>
    <row r="3890" spans="1:3">
      <c r="A3890" s="719">
        <v>2990959402</v>
      </c>
      <c r="B3890" s="894">
        <v>-2225</v>
      </c>
      <c r="C3890" s="53" t="str">
        <f>+IF(COUNTIF(A:A,A3890)=1,"","Error")</f>
        <v/>
      </c>
    </row>
    <row r="3891" spans="1:3">
      <c r="A3891" s="719">
        <v>2990959409</v>
      </c>
      <c r="B3891" s="894">
        <v>-1024942.15</v>
      </c>
      <c r="C3891" s="53" t="str">
        <f>+IF(COUNTIF(A:A,A3891)=1,"","Error")</f>
        <v/>
      </c>
    </row>
    <row r="3892" spans="1:3">
      <c r="A3892" s="719">
        <v>2990959478</v>
      </c>
      <c r="B3892" s="894">
        <v>-2878980503.9699998</v>
      </c>
      <c r="C3892" s="53" t="str">
        <f>+IF(COUNTIF(A:A,A3892)=1,"","Error")</f>
        <v/>
      </c>
    </row>
    <row r="3893" spans="1:3">
      <c r="A3893" s="719">
        <v>2990959479</v>
      </c>
      <c r="B3893" s="894">
        <v>-6249847</v>
      </c>
    </row>
    <row r="3894" spans="1:3">
      <c r="A3894" s="22">
        <v>2990959603</v>
      </c>
      <c r="B3894" s="894">
        <v>0</v>
      </c>
      <c r="C3894" s="53" t="str">
        <f>+IF(COUNTIF(A:A,A3894)=1,"","Error")</f>
        <v/>
      </c>
    </row>
    <row r="3895" spans="1:3">
      <c r="A3895" s="22">
        <v>2990959606</v>
      </c>
      <c r="B3895" s="894">
        <v>-529000</v>
      </c>
    </row>
    <row r="3896" spans="1:3">
      <c r="A3896" s="1042">
        <v>2990959645</v>
      </c>
      <c r="B3896" s="894">
        <v>0</v>
      </c>
      <c r="C3896" s="53" t="str">
        <f>+IF(COUNTIF(A:A,A3896)=1,"","Error")</f>
        <v/>
      </c>
    </row>
    <row r="3897" spans="1:3">
      <c r="A3897" s="719">
        <v>2990959646</v>
      </c>
      <c r="B3897" s="894">
        <v>-110441520</v>
      </c>
      <c r="C3897" s="53" t="str">
        <f>+IF(COUNTIF(A:A,A3897)=1,"","Error")</f>
        <v/>
      </c>
    </row>
    <row r="3898" spans="1:3">
      <c r="A3898" s="719">
        <v>2990959695</v>
      </c>
      <c r="B3898" s="894">
        <v>-143919205</v>
      </c>
      <c r="C3898" s="53" t="str">
        <f>+IF(COUNTIF(A:A,A3898)=1,"","Error")</f>
        <v/>
      </c>
    </row>
    <row r="3899" spans="1:3">
      <c r="A3899" s="719">
        <v>2990959740</v>
      </c>
      <c r="B3899" s="894">
        <v>-283865575</v>
      </c>
      <c r="C3899" s="53" t="str">
        <f>+IF(COUNTIF(A:A,A3899)=1,"","Error")</f>
        <v/>
      </c>
    </row>
    <row r="3900" spans="1:3">
      <c r="A3900" s="719">
        <v>2990959772</v>
      </c>
      <c r="B3900" s="894">
        <v>-349389148.81999999</v>
      </c>
      <c r="C3900" s="53" t="str">
        <f>+IF(COUNTIF(A:A,A3900)=1,"","Error")</f>
        <v/>
      </c>
    </row>
    <row r="3901" spans="1:3">
      <c r="A3901" s="719">
        <v>2990959773</v>
      </c>
      <c r="B3901" s="894">
        <v>-1404016829.1199999</v>
      </c>
    </row>
    <row r="3902" spans="1:3">
      <c r="A3902" s="719">
        <v>2990959774</v>
      </c>
      <c r="B3902" s="894">
        <v>0</v>
      </c>
    </row>
    <row r="3903" spans="1:3">
      <c r="A3903" s="719">
        <v>2990959775</v>
      </c>
      <c r="B3903" s="894">
        <v>-4342690</v>
      </c>
    </row>
  </sheetData>
  <sheetProtection algorithmName="SHA-512" hashValue="qlYWMpzpRcm72XN62jvDgcITyBXFVahQTZpk1ZxL+6oF9g5tC0FKMXAyUQwjRrunSDgdVI2+QSE/2fUU6upi7w==" saltValue="oJEutlAL8YZL+NtH/KMZwQ==" spinCount="100000" sheet="1" objects="1" scenarios="1"/>
  <autoFilter ref="A1:C3704"/>
  <sortState ref="A2:C1048576">
    <sortCondition ref="A2:A1048576"/>
  </sortState>
  <dataValidations disablePrompts="1" count="1">
    <dataValidation allowBlank="1" showInputMessage="1" showErrorMessage="1" errorTitle="Error tipo de datos" error="La cuenta debe ser numérica de 10 dígitos" sqref="A147:A149 A159 A3244:A3334"/>
  </dataValidations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31749" r:id="rId4" name="CommandButton4">
          <controlPr defaultSize="0" autoLine="0" r:id="rId5">
            <anchor moveWithCells="1">
              <from>
                <xdr:col>3</xdr:col>
                <xdr:colOff>3609975</xdr:colOff>
                <xdr:row>0</xdr:row>
                <xdr:rowOff>47625</xdr:rowOff>
              </from>
              <to>
                <xdr:col>3</xdr:col>
                <xdr:colOff>4800600</xdr:colOff>
                <xdr:row>0</xdr:row>
                <xdr:rowOff>428625</xdr:rowOff>
              </to>
            </anchor>
          </controlPr>
        </control>
      </mc:Choice>
      <mc:Fallback>
        <control shapeId="31749" r:id="rId4" name="CommandButton4"/>
      </mc:Fallback>
    </mc:AlternateContent>
    <mc:AlternateContent xmlns:mc="http://schemas.openxmlformats.org/markup-compatibility/2006">
      <mc:Choice Requires="x14">
        <control shapeId="31745" r:id="rId6" name="CommandButton1">
          <controlPr defaultSize="0" autoFill="0" autoLine="0" r:id="rId7">
            <anchor moveWithCells="1">
              <from>
                <xdr:col>3</xdr:col>
                <xdr:colOff>47625</xdr:colOff>
                <xdr:row>0</xdr:row>
                <xdr:rowOff>47625</xdr:rowOff>
              </from>
              <to>
                <xdr:col>3</xdr:col>
                <xdr:colOff>1238250</xdr:colOff>
                <xdr:row>0</xdr:row>
                <xdr:rowOff>428625</xdr:rowOff>
              </to>
            </anchor>
          </controlPr>
        </control>
      </mc:Choice>
      <mc:Fallback>
        <control shapeId="31745" r:id="rId6" name="CommandButton1"/>
      </mc:Fallback>
    </mc:AlternateContent>
    <mc:AlternateContent xmlns:mc="http://schemas.openxmlformats.org/markup-compatibility/2006">
      <mc:Choice Requires="x14">
        <control shapeId="31746" r:id="rId8" name="CommandButton2">
          <controlPr defaultSize="0" autoFill="0" autoLine="0" r:id="rId9">
            <anchor moveWithCells="1">
              <from>
                <xdr:col>3</xdr:col>
                <xdr:colOff>1228725</xdr:colOff>
                <xdr:row>0</xdr:row>
                <xdr:rowOff>47625</xdr:rowOff>
              </from>
              <to>
                <xdr:col>3</xdr:col>
                <xdr:colOff>2419350</xdr:colOff>
                <xdr:row>0</xdr:row>
                <xdr:rowOff>428625</xdr:rowOff>
              </to>
            </anchor>
          </controlPr>
        </control>
      </mc:Choice>
      <mc:Fallback>
        <control shapeId="31746" r:id="rId8" name="CommandButton2"/>
      </mc:Fallback>
    </mc:AlternateContent>
    <mc:AlternateContent xmlns:mc="http://schemas.openxmlformats.org/markup-compatibility/2006">
      <mc:Choice Requires="x14">
        <control shapeId="31747" r:id="rId10" name="CommandButton3">
          <controlPr defaultSize="0" autoFill="0" autoLine="0" r:id="rId11">
            <anchor moveWithCells="1">
              <from>
                <xdr:col>3</xdr:col>
                <xdr:colOff>2419350</xdr:colOff>
                <xdr:row>0</xdr:row>
                <xdr:rowOff>47625</xdr:rowOff>
              </from>
              <to>
                <xdr:col>3</xdr:col>
                <xdr:colOff>3609975</xdr:colOff>
                <xdr:row>0</xdr:row>
                <xdr:rowOff>428625</xdr:rowOff>
              </to>
            </anchor>
          </controlPr>
        </control>
      </mc:Choice>
      <mc:Fallback>
        <control shapeId="31747" r:id="rId10" name="CommandButton3"/>
      </mc:Fallback>
    </mc:AlternateContent>
    <mc:AlternateContent xmlns:mc="http://schemas.openxmlformats.org/markup-compatibility/2006">
      <mc:Choice Requires="x14">
        <control shapeId="31752" r:id="rId12" name="CommandButton21">
          <controlPr defaultSize="0" autoLine="0" r:id="rId13">
            <anchor moveWithCells="1">
              <from>
                <xdr:col>3</xdr:col>
                <xdr:colOff>4610100</xdr:colOff>
                <xdr:row>0</xdr:row>
                <xdr:rowOff>47625</xdr:rowOff>
              </from>
              <to>
                <xdr:col>3</xdr:col>
                <xdr:colOff>5800725</xdr:colOff>
                <xdr:row>0</xdr:row>
                <xdr:rowOff>428625</xdr:rowOff>
              </to>
            </anchor>
          </controlPr>
        </control>
      </mc:Choice>
      <mc:Fallback>
        <control shapeId="31752" r:id="rId12" name="CommandButton21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0"/>
  <dimension ref="A1:H4979"/>
  <sheetViews>
    <sheetView zoomScaleNormal="100" workbookViewId="0">
      <pane ySplit="1" topLeftCell="A4187" activePane="bottomLeft" state="frozen"/>
      <selection activeCell="D26" sqref="D26"/>
      <selection pane="bottomLeft" activeCell="A2" sqref="A2"/>
    </sheetView>
  </sheetViews>
  <sheetFormatPr baseColWidth="10" defaultColWidth="0" defaultRowHeight="11.25"/>
  <cols>
    <col min="1" max="1" width="18.140625" style="17" customWidth="1"/>
    <col min="2" max="2" width="43.140625" style="18" customWidth="1"/>
    <col min="3" max="3" width="14.7109375" style="19" customWidth="1"/>
    <col min="4" max="4" width="13.140625" style="10" customWidth="1"/>
    <col min="5" max="5" width="16.7109375" style="14" customWidth="1"/>
    <col min="6" max="6" width="31" style="14" customWidth="1"/>
    <col min="7" max="7" width="102.85546875" style="14" customWidth="1"/>
    <col min="8" max="16384" width="11.42578125" style="14" hidden="1"/>
  </cols>
  <sheetData>
    <row r="1" spans="1:8" ht="39.75" customHeight="1" thickBot="1">
      <c r="A1" s="68" t="s">
        <v>29</v>
      </c>
      <c r="B1" s="69" t="s">
        <v>11</v>
      </c>
      <c r="C1" s="70" t="s">
        <v>36</v>
      </c>
      <c r="D1" s="70" t="s">
        <v>220</v>
      </c>
      <c r="E1" s="70" t="s">
        <v>382</v>
      </c>
      <c r="F1" s="70" t="s">
        <v>221</v>
      </c>
    </row>
    <row r="2" spans="1:8">
      <c r="A2" s="1045">
        <v>1105050005</v>
      </c>
      <c r="B2" s="1046" t="s">
        <v>3783</v>
      </c>
      <c r="C2" s="1047"/>
      <c r="D2" s="234"/>
      <c r="E2" s="1048" t="str">
        <f t="shared" ref="E2:E9" si="0">+IF(COUNTIF(A:A,A2)=1,"","Error")</f>
        <v/>
      </c>
      <c r="F2" s="1048"/>
      <c r="H2" s="14">
        <v>0</v>
      </c>
    </row>
    <row r="3" spans="1:8">
      <c r="A3" s="1045">
        <v>1105050050</v>
      </c>
      <c r="B3" s="1046" t="s">
        <v>3783</v>
      </c>
      <c r="C3" s="1047"/>
      <c r="D3" s="234"/>
      <c r="E3" s="1048" t="str">
        <f t="shared" si="0"/>
        <v/>
      </c>
      <c r="F3" s="1048"/>
    </row>
    <row r="4" spans="1:8">
      <c r="A4" s="1045">
        <v>1105059010</v>
      </c>
      <c r="B4" s="1046" t="s">
        <v>1846</v>
      </c>
      <c r="C4" s="1047"/>
      <c r="D4" s="234"/>
      <c r="E4" s="1048" t="str">
        <f t="shared" si="0"/>
        <v/>
      </c>
      <c r="F4" s="1048"/>
    </row>
    <row r="5" spans="1:8">
      <c r="A5" s="1045">
        <v>1105059015</v>
      </c>
      <c r="B5" s="1046" t="s">
        <v>1846</v>
      </c>
      <c r="C5" s="1047"/>
      <c r="D5" s="234"/>
      <c r="E5" s="1048" t="str">
        <f t="shared" si="0"/>
        <v/>
      </c>
      <c r="F5" s="1048"/>
    </row>
    <row r="6" spans="1:8">
      <c r="A6" s="1045">
        <v>1105059016</v>
      </c>
      <c r="B6" s="1046" t="s">
        <v>1846</v>
      </c>
      <c r="C6" s="1047"/>
      <c r="D6" s="234"/>
      <c r="E6" s="1048" t="str">
        <f t="shared" si="0"/>
        <v/>
      </c>
      <c r="F6" s="1048"/>
    </row>
    <row r="7" spans="1:8">
      <c r="A7" s="1045">
        <v>1105059017</v>
      </c>
      <c r="B7" s="1046" t="s">
        <v>1846</v>
      </c>
      <c r="C7" s="1047"/>
      <c r="D7" s="234"/>
      <c r="E7" s="1048" t="str">
        <f t="shared" si="0"/>
        <v/>
      </c>
      <c r="F7" s="1048"/>
    </row>
    <row r="8" spans="1:8">
      <c r="A8" s="1045">
        <v>1105059023</v>
      </c>
      <c r="B8" s="1046" t="s">
        <v>1846</v>
      </c>
      <c r="C8" s="1047"/>
      <c r="D8" s="234"/>
      <c r="E8" s="1048" t="str">
        <f t="shared" si="0"/>
        <v/>
      </c>
      <c r="F8" s="1048"/>
    </row>
    <row r="9" spans="1:8">
      <c r="A9" s="1045">
        <v>1105059024</v>
      </c>
      <c r="B9" s="1046" t="s">
        <v>1846</v>
      </c>
      <c r="C9" s="1047"/>
      <c r="D9" s="234"/>
      <c r="E9" s="1048" t="str">
        <f t="shared" si="0"/>
        <v/>
      </c>
      <c r="F9" s="1048"/>
    </row>
    <row r="10" spans="1:8">
      <c r="A10" s="17">
        <v>1105059025</v>
      </c>
      <c r="B10" s="1046" t="s">
        <v>1846</v>
      </c>
    </row>
    <row r="11" spans="1:8">
      <c r="A11" s="1045">
        <v>1105059027</v>
      </c>
      <c r="B11" s="1046" t="s">
        <v>1846</v>
      </c>
      <c r="C11" s="1047"/>
      <c r="D11" s="234"/>
      <c r="E11" s="1048" t="str">
        <f>+IF(COUNTIF(A:A,A11)=1,"","Error")</f>
        <v/>
      </c>
      <c r="F11" s="1048"/>
    </row>
    <row r="12" spans="1:8">
      <c r="A12" s="1045">
        <v>1105059075</v>
      </c>
      <c r="B12" s="1046" t="s">
        <v>1846</v>
      </c>
      <c r="C12" s="1047"/>
      <c r="D12" s="234"/>
      <c r="E12" s="1048" t="str">
        <f>+IF(COUNTIF(A:A,A12)=1,"","Error")</f>
        <v/>
      </c>
      <c r="F12" s="1048"/>
    </row>
    <row r="13" spans="1:8">
      <c r="A13" s="1045">
        <v>1105059101</v>
      </c>
      <c r="B13" s="1046" t="s">
        <v>1846</v>
      </c>
      <c r="C13" s="1047"/>
      <c r="D13" s="234"/>
      <c r="E13" s="1048" t="str">
        <f>+IF(COUNTIF(A:A,A13)=1,"","Error")</f>
        <v/>
      </c>
      <c r="F13" s="1048"/>
    </row>
    <row r="14" spans="1:8">
      <c r="A14" s="1045">
        <v>1105059121</v>
      </c>
      <c r="B14" s="1046" t="s">
        <v>1846</v>
      </c>
      <c r="C14" s="1047"/>
      <c r="D14" s="234"/>
      <c r="E14" s="1048" t="str">
        <f>+IF(COUNTIF(A:A,A14)=1,"","Error")</f>
        <v/>
      </c>
      <c r="F14" s="1048"/>
    </row>
    <row r="15" spans="1:8">
      <c r="A15" s="17">
        <v>1105059184</v>
      </c>
      <c r="B15" s="1046" t="s">
        <v>1846</v>
      </c>
    </row>
    <row r="16" spans="1:8">
      <c r="A16" s="1045">
        <v>1105059201</v>
      </c>
      <c r="B16" s="1046" t="s">
        <v>1846</v>
      </c>
      <c r="C16" s="1047"/>
      <c r="D16" s="234"/>
      <c r="E16" s="1048" t="str">
        <f t="shared" ref="E16:E25" si="1">+IF(COUNTIF(A:A,A16)=1,"","Error")</f>
        <v/>
      </c>
      <c r="F16" s="1048"/>
    </row>
    <row r="17" spans="1:6">
      <c r="A17" s="1045">
        <v>1105059203</v>
      </c>
      <c r="B17" s="1046" t="s">
        <v>1846</v>
      </c>
      <c r="C17" s="1047"/>
      <c r="D17" s="234"/>
      <c r="E17" s="1048" t="str">
        <f t="shared" si="1"/>
        <v/>
      </c>
      <c r="F17" s="1048"/>
    </row>
    <row r="18" spans="1:6">
      <c r="A18" s="1045">
        <v>1105059205</v>
      </c>
      <c r="B18" s="1046" t="s">
        <v>1846</v>
      </c>
      <c r="C18" s="1047"/>
      <c r="D18" s="234"/>
      <c r="E18" s="1048" t="str">
        <f t="shared" si="1"/>
        <v/>
      </c>
      <c r="F18" s="1048"/>
    </row>
    <row r="19" spans="1:6">
      <c r="A19" s="1045">
        <v>1105059215</v>
      </c>
      <c r="B19" s="1046" t="s">
        <v>1846</v>
      </c>
      <c r="C19" s="1047"/>
      <c r="D19" s="234"/>
      <c r="E19" s="1048" t="str">
        <f t="shared" si="1"/>
        <v/>
      </c>
      <c r="F19" s="1048"/>
    </row>
    <row r="20" spans="1:6">
      <c r="A20" s="1045">
        <v>1105059221</v>
      </c>
      <c r="B20" s="1046" t="s">
        <v>1846</v>
      </c>
      <c r="C20" s="1047"/>
      <c r="D20" s="234"/>
      <c r="E20" s="1048" t="str">
        <f t="shared" si="1"/>
        <v/>
      </c>
      <c r="F20" s="1048"/>
    </row>
    <row r="21" spans="1:6">
      <c r="A21" s="1045">
        <v>1105059223</v>
      </c>
      <c r="B21" s="1046" t="s">
        <v>1846</v>
      </c>
      <c r="C21" s="1047"/>
      <c r="D21" s="234"/>
      <c r="E21" s="1048" t="str">
        <f t="shared" si="1"/>
        <v/>
      </c>
      <c r="F21" s="1048"/>
    </row>
    <row r="22" spans="1:6">
      <c r="A22" s="1045">
        <v>1105059225</v>
      </c>
      <c r="B22" s="1046" t="s">
        <v>1846</v>
      </c>
      <c r="C22" s="1047"/>
      <c r="D22" s="234"/>
      <c r="E22" s="1048" t="str">
        <f t="shared" si="1"/>
        <v/>
      </c>
      <c r="F22" s="1048"/>
    </row>
    <row r="23" spans="1:6">
      <c r="A23" s="1045">
        <v>1105059227</v>
      </c>
      <c r="B23" s="1046" t="s">
        <v>1846</v>
      </c>
      <c r="C23" s="1047"/>
      <c r="D23" s="234"/>
      <c r="E23" s="1048" t="str">
        <f t="shared" si="1"/>
        <v/>
      </c>
      <c r="F23" s="1048"/>
    </row>
    <row r="24" spans="1:6">
      <c r="A24" s="1045">
        <v>1105059228</v>
      </c>
      <c r="B24" s="1046" t="s">
        <v>1846</v>
      </c>
      <c r="C24" s="1047"/>
      <c r="D24" s="234"/>
      <c r="E24" s="1048" t="str">
        <f t="shared" si="1"/>
        <v/>
      </c>
      <c r="F24" s="1048"/>
    </row>
    <row r="25" spans="1:6">
      <c r="A25" s="1045">
        <v>1105059231</v>
      </c>
      <c r="B25" s="1046" t="s">
        <v>1846</v>
      </c>
      <c r="C25" s="1047"/>
      <c r="D25" s="234"/>
      <c r="E25" s="1048" t="str">
        <f t="shared" si="1"/>
        <v/>
      </c>
      <c r="F25" s="1048"/>
    </row>
    <row r="26" spans="1:6" ht="12.75">
      <c r="A26" s="1045">
        <v>1105059233</v>
      </c>
      <c r="B26" s="1046" t="s">
        <v>1846</v>
      </c>
      <c r="C26" s="1047"/>
      <c r="D26" s="234"/>
      <c r="E26" s="1126"/>
      <c r="F26" s="1048"/>
    </row>
    <row r="27" spans="1:6">
      <c r="A27" s="1045">
        <v>1105059235</v>
      </c>
      <c r="B27" s="1046" t="s">
        <v>1846</v>
      </c>
      <c r="C27" s="1047"/>
      <c r="D27" s="234"/>
      <c r="E27" s="1048" t="str">
        <f t="shared" ref="E27:E74" si="2">+IF(COUNTIF(A:A,A27)=1,"","Error")</f>
        <v/>
      </c>
      <c r="F27" s="1048"/>
    </row>
    <row r="28" spans="1:6">
      <c r="A28" s="1045">
        <v>1105059236</v>
      </c>
      <c r="B28" s="1046" t="s">
        <v>1846</v>
      </c>
      <c r="C28" s="1047"/>
      <c r="D28" s="234"/>
      <c r="E28" s="1048" t="str">
        <f t="shared" si="2"/>
        <v/>
      </c>
      <c r="F28" s="1048"/>
    </row>
    <row r="29" spans="1:6">
      <c r="A29" s="1045">
        <v>1105059239</v>
      </c>
      <c r="B29" s="1046" t="s">
        <v>3783</v>
      </c>
      <c r="C29" s="1047"/>
      <c r="D29" s="234"/>
      <c r="E29" s="1048" t="str">
        <f t="shared" si="2"/>
        <v/>
      </c>
      <c r="F29" s="1048"/>
    </row>
    <row r="30" spans="1:6">
      <c r="A30" s="1045">
        <v>1105059241</v>
      </c>
      <c r="B30" s="1046" t="s">
        <v>1846</v>
      </c>
      <c r="C30" s="1047"/>
      <c r="D30" s="234"/>
      <c r="E30" s="1048" t="str">
        <f t="shared" si="2"/>
        <v/>
      </c>
      <c r="F30" s="1048"/>
    </row>
    <row r="31" spans="1:6">
      <c r="A31" s="1045">
        <v>1105059243</v>
      </c>
      <c r="B31" s="1046" t="s">
        <v>1846</v>
      </c>
      <c r="C31" s="1047"/>
      <c r="D31" s="234"/>
      <c r="E31" s="1048" t="str">
        <f t="shared" si="2"/>
        <v/>
      </c>
      <c r="F31" s="1048"/>
    </row>
    <row r="32" spans="1:6">
      <c r="A32" s="1045">
        <v>1105059245</v>
      </c>
      <c r="B32" s="1046" t="s">
        <v>1846</v>
      </c>
      <c r="C32" s="1047"/>
      <c r="D32" s="234"/>
      <c r="E32" s="1048" t="str">
        <f t="shared" si="2"/>
        <v/>
      </c>
      <c r="F32" s="1048"/>
    </row>
    <row r="33" spans="1:6">
      <c r="A33" s="1045">
        <v>1105059247</v>
      </c>
      <c r="B33" s="1046" t="s">
        <v>1846</v>
      </c>
      <c r="C33" s="1047"/>
      <c r="D33" s="234"/>
      <c r="E33" s="1048" t="str">
        <f t="shared" si="2"/>
        <v/>
      </c>
      <c r="F33" s="1048"/>
    </row>
    <row r="34" spans="1:6">
      <c r="A34" s="1045">
        <v>1105059248</v>
      </c>
      <c r="B34" s="1046" t="s">
        <v>1846</v>
      </c>
      <c r="C34" s="1047"/>
      <c r="D34" s="234"/>
      <c r="E34" s="1048" t="str">
        <f t="shared" si="2"/>
        <v/>
      </c>
      <c r="F34" s="1048"/>
    </row>
    <row r="35" spans="1:6">
      <c r="A35" s="1045">
        <v>1105059251</v>
      </c>
      <c r="B35" s="1046" t="s">
        <v>1846</v>
      </c>
      <c r="C35" s="1047"/>
      <c r="D35" s="234"/>
      <c r="E35" s="1048" t="str">
        <f t="shared" si="2"/>
        <v/>
      </c>
      <c r="F35" s="1048"/>
    </row>
    <row r="36" spans="1:6">
      <c r="A36" s="1045">
        <v>1105059253</v>
      </c>
      <c r="B36" s="1046" t="s">
        <v>1846</v>
      </c>
      <c r="C36" s="1047"/>
      <c r="D36" s="234"/>
      <c r="E36" s="1048" t="str">
        <f t="shared" si="2"/>
        <v/>
      </c>
      <c r="F36" s="1048"/>
    </row>
    <row r="37" spans="1:6">
      <c r="A37" s="1045">
        <v>1105059255</v>
      </c>
      <c r="B37" s="1046" t="s">
        <v>1846</v>
      </c>
      <c r="C37" s="1047"/>
      <c r="D37" s="234"/>
      <c r="E37" s="1048" t="str">
        <f t="shared" si="2"/>
        <v/>
      </c>
      <c r="F37" s="1048"/>
    </row>
    <row r="38" spans="1:6">
      <c r="A38" s="1045">
        <v>1105059256</v>
      </c>
      <c r="B38" s="1046" t="s">
        <v>1846</v>
      </c>
      <c r="C38" s="1047"/>
      <c r="D38" s="234"/>
      <c r="E38" s="1048" t="str">
        <f t="shared" si="2"/>
        <v/>
      </c>
      <c r="F38" s="1048"/>
    </row>
    <row r="39" spans="1:6">
      <c r="A39" s="1045">
        <v>1105059259</v>
      </c>
      <c r="B39" s="1046" t="s">
        <v>3783</v>
      </c>
      <c r="C39" s="1047"/>
      <c r="D39" s="234"/>
      <c r="E39" s="1048" t="str">
        <f t="shared" si="2"/>
        <v/>
      </c>
      <c r="F39" s="1048"/>
    </row>
    <row r="40" spans="1:6">
      <c r="A40" s="1045">
        <v>1105059488</v>
      </c>
      <c r="B40" s="1046" t="s">
        <v>3783</v>
      </c>
      <c r="C40" s="1047"/>
      <c r="D40" s="234"/>
      <c r="E40" s="1048" t="str">
        <f t="shared" si="2"/>
        <v/>
      </c>
      <c r="F40" s="1048"/>
    </row>
    <row r="41" spans="1:6">
      <c r="A41" s="1045">
        <v>1105059499</v>
      </c>
      <c r="B41" s="1046" t="s">
        <v>3783</v>
      </c>
      <c r="C41" s="1047"/>
      <c r="D41" s="234"/>
      <c r="E41" s="1048" t="str">
        <f t="shared" si="2"/>
        <v/>
      </c>
      <c r="F41" s="1048"/>
    </row>
    <row r="42" spans="1:6">
      <c r="A42" s="1045">
        <v>1105200005</v>
      </c>
      <c r="B42" s="1046" t="s">
        <v>3783</v>
      </c>
      <c r="C42" s="1047"/>
      <c r="D42" s="234"/>
      <c r="E42" s="1048" t="str">
        <f t="shared" si="2"/>
        <v/>
      </c>
      <c r="F42" s="1048"/>
    </row>
    <row r="43" spans="1:6">
      <c r="A43" s="1045">
        <v>1105201001</v>
      </c>
      <c r="B43" s="1046" t="s">
        <v>1846</v>
      </c>
      <c r="C43" s="1047"/>
      <c r="D43" s="234"/>
      <c r="E43" s="1048" t="str">
        <f t="shared" si="2"/>
        <v/>
      </c>
      <c r="F43" s="1048"/>
    </row>
    <row r="44" spans="1:6">
      <c r="A44" s="1045">
        <v>1105201002</v>
      </c>
      <c r="B44" s="1046" t="s">
        <v>1846</v>
      </c>
      <c r="C44" s="1047"/>
      <c r="D44" s="234"/>
      <c r="E44" s="1048" t="str">
        <f t="shared" si="2"/>
        <v/>
      </c>
      <c r="F44" s="1048"/>
    </row>
    <row r="45" spans="1:6">
      <c r="A45" s="1045">
        <v>1105201003</v>
      </c>
      <c r="B45" s="1046" t="s">
        <v>1846</v>
      </c>
      <c r="C45" s="1047"/>
      <c r="D45" s="234"/>
      <c r="E45" s="1048" t="str">
        <f t="shared" si="2"/>
        <v/>
      </c>
      <c r="F45" s="1048"/>
    </row>
    <row r="46" spans="1:6">
      <c r="A46" s="1045">
        <v>1105201005</v>
      </c>
      <c r="B46" s="1046" t="s">
        <v>1846</v>
      </c>
      <c r="C46" s="1047"/>
      <c r="D46" s="234"/>
      <c r="E46" s="1048" t="str">
        <f t="shared" si="2"/>
        <v/>
      </c>
      <c r="F46" s="1048"/>
    </row>
    <row r="47" spans="1:6">
      <c r="A47" s="1045">
        <v>1105201007</v>
      </c>
      <c r="B47" s="1046" t="s">
        <v>1846</v>
      </c>
      <c r="C47" s="1047"/>
      <c r="D47" s="234"/>
      <c r="E47" s="1048" t="str">
        <f t="shared" si="2"/>
        <v/>
      </c>
      <c r="F47" s="1048"/>
    </row>
    <row r="48" spans="1:6">
      <c r="A48" s="1045">
        <v>1105201008</v>
      </c>
      <c r="B48" s="1046" t="s">
        <v>1846</v>
      </c>
      <c r="C48" s="1047"/>
      <c r="D48" s="234"/>
      <c r="E48" s="1048" t="str">
        <f t="shared" si="2"/>
        <v/>
      </c>
      <c r="F48" s="1048"/>
    </row>
    <row r="49" spans="1:6">
      <c r="A49" s="1045">
        <v>1105201010</v>
      </c>
      <c r="B49" s="1046" t="s">
        <v>1846</v>
      </c>
      <c r="C49" s="1047"/>
      <c r="D49" s="234"/>
      <c r="E49" s="1048" t="str">
        <f t="shared" si="2"/>
        <v/>
      </c>
      <c r="F49" s="1048"/>
    </row>
    <row r="50" spans="1:6">
      <c r="A50" s="1045">
        <v>1105201011</v>
      </c>
      <c r="B50" s="1046" t="s">
        <v>1846</v>
      </c>
      <c r="C50" s="1047"/>
      <c r="D50" s="234"/>
      <c r="E50" s="1048" t="str">
        <f t="shared" si="2"/>
        <v/>
      </c>
      <c r="F50" s="1048"/>
    </row>
    <row r="51" spans="1:6">
      <c r="A51" s="1045">
        <v>1105201013</v>
      </c>
      <c r="B51" s="1046" t="s">
        <v>1846</v>
      </c>
      <c r="C51" s="1047"/>
      <c r="D51" s="234"/>
      <c r="E51" s="1048" t="str">
        <f t="shared" si="2"/>
        <v/>
      </c>
      <c r="F51" s="1048"/>
    </row>
    <row r="52" spans="1:6">
      <c r="A52" s="1045">
        <v>1105201014</v>
      </c>
      <c r="B52" s="1046" t="s">
        <v>1846</v>
      </c>
      <c r="C52" s="1047"/>
      <c r="D52" s="234"/>
      <c r="E52" s="1048" t="str">
        <f t="shared" si="2"/>
        <v/>
      </c>
      <c r="F52" s="1048"/>
    </row>
    <row r="53" spans="1:6">
      <c r="A53" s="1045">
        <v>1105201015</v>
      </c>
      <c r="B53" s="1046" t="s">
        <v>1846</v>
      </c>
      <c r="C53" s="1047"/>
      <c r="D53" s="234"/>
      <c r="E53" s="1048" t="str">
        <f t="shared" si="2"/>
        <v/>
      </c>
      <c r="F53" s="1048"/>
    </row>
    <row r="54" spans="1:6">
      <c r="A54" s="1045">
        <v>1105201016</v>
      </c>
      <c r="B54" s="1046" t="s">
        <v>1846</v>
      </c>
      <c r="C54" s="1047"/>
      <c r="D54" s="234"/>
      <c r="E54" s="1048" t="str">
        <f t="shared" si="2"/>
        <v/>
      </c>
      <c r="F54" s="1048"/>
    </row>
    <row r="55" spans="1:6">
      <c r="A55" s="1045">
        <v>1105201019</v>
      </c>
      <c r="B55" s="1046" t="s">
        <v>1846</v>
      </c>
      <c r="C55" s="1047"/>
      <c r="D55" s="234"/>
      <c r="E55" s="1048" t="str">
        <f t="shared" si="2"/>
        <v/>
      </c>
      <c r="F55" s="1048"/>
    </row>
    <row r="56" spans="1:6">
      <c r="A56" s="1045">
        <v>1105201025</v>
      </c>
      <c r="B56" s="1046" t="s">
        <v>1846</v>
      </c>
      <c r="C56" s="1047"/>
      <c r="D56" s="234"/>
      <c r="E56" s="1048" t="str">
        <f t="shared" si="2"/>
        <v/>
      </c>
      <c r="F56" s="1048"/>
    </row>
    <row r="57" spans="1:6">
      <c r="A57" s="1045">
        <v>1105201028</v>
      </c>
      <c r="B57" s="1046" t="s">
        <v>1846</v>
      </c>
      <c r="C57" s="1047"/>
      <c r="D57" s="234"/>
      <c r="E57" s="1048" t="str">
        <f t="shared" si="2"/>
        <v/>
      </c>
      <c r="F57" s="1048"/>
    </row>
    <row r="58" spans="1:6">
      <c r="A58" s="1045">
        <v>1105201031</v>
      </c>
      <c r="B58" s="1046" t="s">
        <v>1846</v>
      </c>
      <c r="C58" s="1047"/>
      <c r="D58" s="234"/>
      <c r="E58" s="1048" t="str">
        <f t="shared" si="2"/>
        <v/>
      </c>
      <c r="F58" s="1048"/>
    </row>
    <row r="59" spans="1:6">
      <c r="A59" s="1045">
        <v>1105201032</v>
      </c>
      <c r="B59" s="1046" t="s">
        <v>1846</v>
      </c>
      <c r="C59" s="1047"/>
      <c r="D59" s="234"/>
      <c r="E59" s="1048" t="str">
        <f t="shared" si="2"/>
        <v/>
      </c>
      <c r="F59" s="1048"/>
    </row>
    <row r="60" spans="1:6">
      <c r="A60" s="1045">
        <v>1105201036</v>
      </c>
      <c r="B60" s="1046" t="s">
        <v>1846</v>
      </c>
      <c r="C60" s="1047"/>
      <c r="D60" s="234"/>
      <c r="E60" s="1048" t="str">
        <f t="shared" si="2"/>
        <v/>
      </c>
      <c r="F60" s="1048"/>
    </row>
    <row r="61" spans="1:6">
      <c r="A61" s="1045">
        <v>1105201075</v>
      </c>
      <c r="B61" s="1046" t="s">
        <v>1846</v>
      </c>
      <c r="C61" s="1047"/>
      <c r="D61" s="234"/>
      <c r="E61" s="1048" t="str">
        <f t="shared" si="2"/>
        <v/>
      </c>
      <c r="F61" s="1048"/>
    </row>
    <row r="62" spans="1:6">
      <c r="A62" s="1045">
        <v>1105201084</v>
      </c>
      <c r="B62" s="1046" t="s">
        <v>1846</v>
      </c>
      <c r="C62" s="1047"/>
      <c r="D62" s="234"/>
      <c r="E62" s="1048" t="str">
        <f t="shared" si="2"/>
        <v/>
      </c>
      <c r="F62" s="1048"/>
    </row>
    <row r="63" spans="1:6">
      <c r="A63" s="1045">
        <v>1105201085</v>
      </c>
      <c r="B63" s="1046" t="s">
        <v>1846</v>
      </c>
      <c r="C63" s="1047"/>
      <c r="D63" s="234"/>
      <c r="E63" s="1048" t="str">
        <f t="shared" si="2"/>
        <v/>
      </c>
      <c r="F63" s="1048"/>
    </row>
    <row r="64" spans="1:6">
      <c r="A64" s="1045">
        <v>1105201086</v>
      </c>
      <c r="B64" s="1046" t="s">
        <v>1846</v>
      </c>
      <c r="C64" s="1047"/>
      <c r="D64" s="234"/>
      <c r="E64" s="1048" t="str">
        <f t="shared" si="2"/>
        <v/>
      </c>
      <c r="F64" s="1048"/>
    </row>
    <row r="65" spans="1:6">
      <c r="A65" s="1045">
        <v>1105201087</v>
      </c>
      <c r="B65" s="1046" t="s">
        <v>1846</v>
      </c>
      <c r="C65" s="1047"/>
      <c r="D65" s="234"/>
      <c r="E65" s="1048" t="str">
        <f t="shared" si="2"/>
        <v/>
      </c>
      <c r="F65" s="1048"/>
    </row>
    <row r="66" spans="1:6">
      <c r="A66" s="1045">
        <v>1105201088</v>
      </c>
      <c r="B66" s="1046" t="s">
        <v>1846</v>
      </c>
      <c r="C66" s="1047"/>
      <c r="D66" s="234"/>
      <c r="E66" s="1048" t="str">
        <f t="shared" si="2"/>
        <v/>
      </c>
      <c r="F66" s="1048"/>
    </row>
    <row r="67" spans="1:6">
      <c r="A67" s="1045">
        <v>1105201089</v>
      </c>
      <c r="B67" s="1046" t="s">
        <v>1846</v>
      </c>
      <c r="C67" s="1047"/>
      <c r="D67" s="234"/>
      <c r="E67" s="1048" t="str">
        <f t="shared" si="2"/>
        <v/>
      </c>
      <c r="F67" s="1048"/>
    </row>
    <row r="68" spans="1:6">
      <c r="A68" s="1045">
        <v>1105201888</v>
      </c>
      <c r="B68" s="1046" t="s">
        <v>3783</v>
      </c>
      <c r="C68" s="1047"/>
      <c r="D68" s="234"/>
      <c r="E68" s="1048" t="str">
        <f t="shared" si="2"/>
        <v/>
      </c>
      <c r="F68" s="1048"/>
    </row>
    <row r="69" spans="1:6">
      <c r="A69" s="1045">
        <v>1110050002</v>
      </c>
      <c r="B69" s="1046" t="s">
        <v>1846</v>
      </c>
      <c r="C69" s="1047"/>
      <c r="D69" s="234"/>
      <c r="E69" s="1048" t="str">
        <f t="shared" si="2"/>
        <v/>
      </c>
      <c r="F69" s="1048"/>
    </row>
    <row r="70" spans="1:6">
      <c r="A70" s="1045">
        <v>1110051005</v>
      </c>
      <c r="B70" s="1046" t="s">
        <v>3783</v>
      </c>
      <c r="C70" s="1047"/>
      <c r="D70" s="234"/>
      <c r="E70" s="1048" t="str">
        <f t="shared" si="2"/>
        <v/>
      </c>
      <c r="F70" s="1048"/>
    </row>
    <row r="71" spans="1:6">
      <c r="A71" s="1045">
        <v>1110051050</v>
      </c>
      <c r="B71" s="1046" t="s">
        <v>3783</v>
      </c>
      <c r="C71" s="1047"/>
      <c r="D71" s="234"/>
      <c r="E71" s="1048" t="str">
        <f t="shared" si="2"/>
        <v/>
      </c>
      <c r="F71" s="1048"/>
    </row>
    <row r="72" spans="1:6">
      <c r="A72" s="1045">
        <v>1110051075</v>
      </c>
      <c r="B72" s="1046" t="s">
        <v>3783</v>
      </c>
      <c r="C72" s="1047"/>
      <c r="D72" s="234"/>
      <c r="E72" s="1048" t="str">
        <f t="shared" si="2"/>
        <v/>
      </c>
      <c r="F72" s="1048"/>
    </row>
    <row r="73" spans="1:6">
      <c r="A73" s="1045">
        <v>1110051888</v>
      </c>
      <c r="B73" s="1046" t="s">
        <v>1846</v>
      </c>
      <c r="C73" s="1047"/>
      <c r="D73" s="234"/>
      <c r="E73" s="1048" t="str">
        <f t="shared" si="2"/>
        <v/>
      </c>
      <c r="F73" s="1048"/>
    </row>
    <row r="74" spans="1:6">
      <c r="A74" s="1045">
        <v>1110059001</v>
      </c>
      <c r="B74" s="1046" t="s">
        <v>1846</v>
      </c>
      <c r="C74" s="1047"/>
      <c r="D74" s="234"/>
      <c r="E74" s="1048" t="str">
        <f t="shared" si="2"/>
        <v/>
      </c>
      <c r="F74" s="1048"/>
    </row>
    <row r="75" spans="1:6">
      <c r="A75" s="1049">
        <v>1110059004</v>
      </c>
      <c r="B75" s="1046" t="s">
        <v>1846</v>
      </c>
      <c r="C75" s="1047"/>
      <c r="D75" s="234"/>
      <c r="E75" s="1048"/>
      <c r="F75" s="1048"/>
    </row>
    <row r="76" spans="1:6">
      <c r="A76" s="1045">
        <v>1110059010</v>
      </c>
      <c r="B76" s="1046" t="s">
        <v>1846</v>
      </c>
      <c r="C76" s="1047"/>
      <c r="D76" s="234"/>
      <c r="E76" s="1048" t="str">
        <f>+IF(COUNTIF(A:A,A76)=1,"","Error")</f>
        <v/>
      </c>
      <c r="F76" s="1048"/>
    </row>
    <row r="77" spans="1:6">
      <c r="A77" s="1045">
        <v>1110059060</v>
      </c>
      <c r="B77" s="1046" t="s">
        <v>1846</v>
      </c>
      <c r="C77" s="1047"/>
      <c r="D77" s="234"/>
      <c r="E77" s="1048" t="str">
        <f>+IF(COUNTIF(A:A,A77)=1,"","Error")</f>
        <v/>
      </c>
      <c r="F77" s="1048"/>
    </row>
    <row r="78" spans="1:6">
      <c r="A78" s="1045">
        <v>1110059221</v>
      </c>
      <c r="B78" s="1046" t="s">
        <v>1846</v>
      </c>
      <c r="C78" s="1047"/>
      <c r="D78" s="234"/>
      <c r="E78" s="1048" t="str">
        <f>+IF(COUNTIF(A:A,A78)=1,"","Error")</f>
        <v/>
      </c>
      <c r="F78" s="1048"/>
    </row>
    <row r="79" spans="1:6">
      <c r="A79" s="1045">
        <v>1110059499</v>
      </c>
      <c r="B79" s="1046" t="s">
        <v>3783</v>
      </c>
      <c r="C79" s="1047"/>
      <c r="D79" s="234"/>
      <c r="E79" s="1048" t="str">
        <f>+IF(COUNTIF(A:A,A79)=1,"","Error")</f>
        <v/>
      </c>
      <c r="F79" s="1048"/>
    </row>
    <row r="80" spans="1:6">
      <c r="A80" s="1050">
        <v>1110059503</v>
      </c>
      <c r="B80" s="1051" t="s">
        <v>1846</v>
      </c>
      <c r="C80" s="1047"/>
      <c r="D80" s="234"/>
      <c r="E80" s="1048"/>
      <c r="F80" s="1048"/>
    </row>
    <row r="81" spans="1:6">
      <c r="A81" s="717">
        <v>1111111111</v>
      </c>
      <c r="B81" s="1052" t="s">
        <v>96</v>
      </c>
      <c r="C81" s="1047"/>
      <c r="D81" s="930"/>
      <c r="E81" s="1048"/>
      <c r="F81" s="1048"/>
    </row>
    <row r="82" spans="1:6">
      <c r="A82" s="1045">
        <v>1111111112</v>
      </c>
      <c r="B82" s="1052" t="s">
        <v>3870</v>
      </c>
      <c r="C82" s="1047"/>
      <c r="D82" s="930">
        <v>0.4</v>
      </c>
      <c r="E82" s="1048" t="str">
        <f>+IF(COUNTIF(A:A,A82)=1,"","Error")</f>
        <v/>
      </c>
      <c r="F82" s="1048"/>
    </row>
    <row r="83" spans="1:6">
      <c r="A83" s="1045">
        <v>1111111113</v>
      </c>
      <c r="B83" s="1046" t="s">
        <v>3488</v>
      </c>
      <c r="C83" s="1047"/>
      <c r="D83" s="234"/>
      <c r="E83" s="1048" t="str">
        <f>+IF(COUNTIF(A:A,A83)=1,"","Error")</f>
        <v/>
      </c>
      <c r="F83" s="1048"/>
    </row>
    <row r="84" spans="1:6">
      <c r="A84" s="717">
        <v>1111111114</v>
      </c>
      <c r="B84" s="1046" t="s">
        <v>1858</v>
      </c>
      <c r="C84" s="1047"/>
      <c r="D84" s="234"/>
      <c r="E84" s="1048"/>
      <c r="F84" s="1048"/>
    </row>
    <row r="85" spans="1:6">
      <c r="A85" s="717">
        <v>1111111115</v>
      </c>
      <c r="B85" s="1052" t="s">
        <v>1851</v>
      </c>
      <c r="C85" s="1047"/>
      <c r="D85" s="234"/>
      <c r="E85" s="1048"/>
      <c r="F85" s="1048"/>
    </row>
    <row r="86" spans="1:6">
      <c r="A86" s="1045">
        <v>1111111116</v>
      </c>
      <c r="B86" s="1046" t="s">
        <v>1852</v>
      </c>
      <c r="C86" s="1047"/>
      <c r="D86" s="930">
        <v>0.09</v>
      </c>
      <c r="E86" s="1048" t="str">
        <f>+IF(COUNTIF(A:A,A86)=1,"","Error")</f>
        <v/>
      </c>
      <c r="F86" s="1048"/>
    </row>
    <row r="87" spans="1:6">
      <c r="A87" s="717">
        <v>1111111117</v>
      </c>
      <c r="B87" s="1046" t="s">
        <v>2144</v>
      </c>
      <c r="C87" s="1047"/>
      <c r="D87" s="234"/>
      <c r="E87" s="1048"/>
      <c r="F87" s="1048"/>
    </row>
    <row r="88" spans="1:6">
      <c r="A88" s="717">
        <v>1111111118</v>
      </c>
      <c r="B88" s="1046" t="s">
        <v>1851</v>
      </c>
      <c r="C88" s="1047"/>
      <c r="D88" s="234"/>
      <c r="E88" s="1048"/>
      <c r="F88" s="1048"/>
    </row>
    <row r="89" spans="1:6">
      <c r="A89" s="717">
        <v>1111111119</v>
      </c>
      <c r="B89" s="1046" t="s">
        <v>4528</v>
      </c>
      <c r="C89" s="1047"/>
      <c r="D89" s="234"/>
      <c r="E89" s="1048"/>
      <c r="F89" s="1048"/>
    </row>
    <row r="90" spans="1:6">
      <c r="A90" s="717">
        <v>1111111120</v>
      </c>
      <c r="B90" s="1046" t="s">
        <v>2049</v>
      </c>
      <c r="C90" s="1047"/>
      <c r="D90" s="234"/>
      <c r="E90" s="1048"/>
      <c r="F90" s="1048"/>
    </row>
    <row r="91" spans="1:6">
      <c r="A91" s="717">
        <v>1111111121</v>
      </c>
      <c r="B91" s="1046" t="s">
        <v>1996</v>
      </c>
      <c r="C91" s="1047"/>
      <c r="D91" s="234"/>
      <c r="E91" s="1048"/>
      <c r="F91" s="1048"/>
    </row>
    <row r="92" spans="1:6">
      <c r="A92" s="1050">
        <v>1111111122</v>
      </c>
      <c r="B92" s="1046" t="s">
        <v>4899</v>
      </c>
      <c r="C92" s="1047"/>
      <c r="D92" s="234"/>
      <c r="E92" s="1048"/>
      <c r="F92" s="1048"/>
    </row>
    <row r="93" spans="1:6">
      <c r="A93" s="1045">
        <v>1111111123</v>
      </c>
      <c r="B93" s="1052" t="s">
        <v>4529</v>
      </c>
      <c r="C93" s="1047"/>
      <c r="D93" s="234"/>
      <c r="E93" s="1048"/>
      <c r="F93" s="1048"/>
    </row>
    <row r="94" spans="1:6">
      <c r="A94" s="728">
        <v>1111111125</v>
      </c>
      <c r="B94" s="1046" t="s">
        <v>1891</v>
      </c>
      <c r="C94" s="1047"/>
      <c r="D94" s="234"/>
      <c r="E94" s="1048"/>
      <c r="F94" s="1048"/>
    </row>
    <row r="95" spans="1:6">
      <c r="A95" s="728">
        <v>1111111126</v>
      </c>
      <c r="B95" s="1046" t="s">
        <v>4899</v>
      </c>
      <c r="C95" s="1047"/>
      <c r="D95" s="234"/>
      <c r="E95" s="1048"/>
      <c r="F95" s="1048"/>
    </row>
    <row r="96" spans="1:6">
      <c r="A96" s="1050">
        <v>1111111127</v>
      </c>
      <c r="B96" s="1051" t="s">
        <v>3885</v>
      </c>
      <c r="C96" s="1047"/>
      <c r="D96" s="234"/>
      <c r="E96" s="1048"/>
      <c r="F96" s="1048"/>
    </row>
    <row r="97" spans="1:6">
      <c r="A97" s="1045">
        <v>1111111130</v>
      </c>
      <c r="B97" s="1052" t="s">
        <v>1851</v>
      </c>
      <c r="C97" s="1047" t="s">
        <v>264</v>
      </c>
      <c r="D97" s="234"/>
      <c r="E97" s="1048"/>
      <c r="F97" s="1048"/>
    </row>
    <row r="98" spans="1:6">
      <c r="A98" s="1045">
        <v>1111111131</v>
      </c>
      <c r="B98" s="1052" t="s">
        <v>1851</v>
      </c>
      <c r="C98" s="1047" t="s">
        <v>264</v>
      </c>
      <c r="D98" s="234"/>
      <c r="E98" s="1048"/>
      <c r="F98" s="1048"/>
    </row>
    <row r="99" spans="1:6">
      <c r="A99" s="1045">
        <v>1111111132</v>
      </c>
      <c r="B99" s="1052" t="s">
        <v>1851</v>
      </c>
      <c r="C99" s="1047" t="s">
        <v>264</v>
      </c>
      <c r="D99" s="234"/>
      <c r="E99" s="1048"/>
      <c r="F99" s="1048"/>
    </row>
    <row r="100" spans="1:6">
      <c r="A100" s="1045">
        <v>1111111133</v>
      </c>
      <c r="B100" s="1052" t="s">
        <v>1851</v>
      </c>
      <c r="C100" s="1047" t="s">
        <v>264</v>
      </c>
      <c r="D100" s="234"/>
      <c r="E100" s="1048"/>
      <c r="F100" s="1048"/>
    </row>
    <row r="101" spans="1:6">
      <c r="A101" s="1045">
        <v>1111111134</v>
      </c>
      <c r="B101" s="1052" t="s">
        <v>1851</v>
      </c>
      <c r="C101" s="1047"/>
      <c r="D101" s="930">
        <v>0.1</v>
      </c>
      <c r="E101" s="1048"/>
      <c r="F101" s="1048"/>
    </row>
    <row r="102" spans="1:6">
      <c r="A102" s="1045">
        <v>1111111135</v>
      </c>
      <c r="B102" s="1052" t="s">
        <v>1851</v>
      </c>
      <c r="C102" s="1047"/>
      <c r="D102" s="930">
        <v>0.1</v>
      </c>
      <c r="E102" s="1048"/>
      <c r="F102" s="1048"/>
    </row>
    <row r="103" spans="1:6">
      <c r="A103" s="1045">
        <v>1111111136</v>
      </c>
      <c r="B103" s="1052" t="s">
        <v>1851</v>
      </c>
      <c r="C103" s="1047"/>
      <c r="D103" s="930">
        <v>0.1</v>
      </c>
      <c r="E103" s="1048"/>
      <c r="F103" s="1048"/>
    </row>
    <row r="104" spans="1:6">
      <c r="A104" s="1045">
        <v>1111111137</v>
      </c>
      <c r="B104" s="1052" t="s">
        <v>1851</v>
      </c>
      <c r="C104" s="1047"/>
      <c r="D104" s="930">
        <v>0.1</v>
      </c>
      <c r="E104" s="1048"/>
      <c r="F104" s="1048"/>
    </row>
    <row r="105" spans="1:6">
      <c r="A105" s="1045">
        <v>1111111138</v>
      </c>
      <c r="B105" s="1052" t="s">
        <v>1851</v>
      </c>
      <c r="C105" s="1047"/>
      <c r="D105" s="930">
        <v>0.1</v>
      </c>
      <c r="E105" s="1048"/>
      <c r="F105" s="1048"/>
    </row>
    <row r="106" spans="1:6">
      <c r="A106" s="1045">
        <v>1111111139</v>
      </c>
      <c r="B106" s="1052" t="s">
        <v>1851</v>
      </c>
      <c r="C106" s="1047" t="s">
        <v>264</v>
      </c>
      <c r="D106" s="930"/>
      <c r="E106" s="1048"/>
      <c r="F106" s="1048"/>
    </row>
    <row r="107" spans="1:6">
      <c r="A107" s="1045">
        <v>1111111140</v>
      </c>
      <c r="B107" s="1052" t="s">
        <v>1851</v>
      </c>
      <c r="C107" s="1047"/>
      <c r="D107" s="930">
        <v>0.37</v>
      </c>
      <c r="E107" s="1048"/>
      <c r="F107" s="1048"/>
    </row>
    <row r="108" spans="1:6">
      <c r="A108" s="1045">
        <v>1111111141</v>
      </c>
      <c r="B108" s="1052" t="s">
        <v>1851</v>
      </c>
      <c r="C108" s="1047" t="s">
        <v>2152</v>
      </c>
      <c r="D108" s="930">
        <v>0.1</v>
      </c>
      <c r="E108" s="1048"/>
      <c r="F108" s="1048"/>
    </row>
    <row r="109" spans="1:6">
      <c r="A109" s="1045">
        <v>1111111142</v>
      </c>
      <c r="B109" s="1052" t="s">
        <v>1851</v>
      </c>
      <c r="C109" s="1047"/>
      <c r="D109" s="930">
        <v>0.1</v>
      </c>
      <c r="E109" s="1048"/>
      <c r="F109" s="1048"/>
    </row>
    <row r="110" spans="1:6">
      <c r="A110" s="1045">
        <v>1111111143</v>
      </c>
      <c r="B110" s="1052" t="s">
        <v>1851</v>
      </c>
      <c r="C110" s="1047" t="s">
        <v>264</v>
      </c>
      <c r="D110" s="930"/>
      <c r="E110" s="1048"/>
      <c r="F110" s="1048"/>
    </row>
    <row r="111" spans="1:6">
      <c r="A111" s="1045">
        <v>1111111144</v>
      </c>
      <c r="B111" s="1052" t="s">
        <v>1851</v>
      </c>
      <c r="C111" s="1047"/>
      <c r="D111" s="930">
        <v>0.1</v>
      </c>
      <c r="E111" s="1048"/>
      <c r="F111" s="1048"/>
    </row>
    <row r="112" spans="1:6">
      <c r="A112" s="1045">
        <v>1111111145</v>
      </c>
      <c r="B112" s="1052" t="s">
        <v>1851</v>
      </c>
      <c r="C112" s="1047" t="s">
        <v>264</v>
      </c>
      <c r="D112" s="930"/>
      <c r="E112" s="1048"/>
      <c r="F112" s="1048"/>
    </row>
    <row r="113" spans="1:6">
      <c r="A113" s="1045">
        <v>1111111146</v>
      </c>
      <c r="B113" s="1052" t="s">
        <v>1851</v>
      </c>
      <c r="C113" s="1047" t="s">
        <v>264</v>
      </c>
      <c r="D113" s="930"/>
      <c r="E113" s="1048"/>
      <c r="F113" s="1048"/>
    </row>
    <row r="114" spans="1:6">
      <c r="A114" s="1045">
        <v>1111111147</v>
      </c>
      <c r="B114" s="1052" t="s">
        <v>1851</v>
      </c>
      <c r="C114" s="1047" t="s">
        <v>264</v>
      </c>
      <c r="D114" s="930"/>
      <c r="E114" s="1048"/>
      <c r="F114" s="1048"/>
    </row>
    <row r="115" spans="1:6">
      <c r="A115" s="1045">
        <v>1111111148</v>
      </c>
      <c r="B115" s="1052" t="s">
        <v>1851</v>
      </c>
      <c r="C115" s="1047" t="s">
        <v>264</v>
      </c>
      <c r="D115" s="930"/>
      <c r="E115" s="1048"/>
      <c r="F115" s="1048"/>
    </row>
    <row r="116" spans="1:6">
      <c r="A116" s="1045">
        <v>1111111149</v>
      </c>
      <c r="B116" s="1052" t="s">
        <v>1851</v>
      </c>
      <c r="C116" s="1047" t="s">
        <v>264</v>
      </c>
      <c r="D116" s="930"/>
      <c r="E116" s="1048"/>
      <c r="F116" s="1048"/>
    </row>
    <row r="117" spans="1:6">
      <c r="A117" s="1045">
        <v>1111111150</v>
      </c>
      <c r="B117" s="1052" t="s">
        <v>1851</v>
      </c>
      <c r="C117" s="1047"/>
      <c r="D117" s="930">
        <v>0.37</v>
      </c>
      <c r="E117" s="1048"/>
      <c r="F117" s="1048"/>
    </row>
    <row r="118" spans="1:6">
      <c r="A118" s="1045">
        <v>1111111151</v>
      </c>
      <c r="B118" s="1052" t="s">
        <v>1851</v>
      </c>
      <c r="C118" s="1047"/>
      <c r="D118" s="930">
        <v>0.1</v>
      </c>
      <c r="E118" s="1048"/>
      <c r="F118" s="1048"/>
    </row>
    <row r="119" spans="1:6">
      <c r="A119" s="1045">
        <v>1111111152</v>
      </c>
      <c r="B119" s="1052" t="s">
        <v>1851</v>
      </c>
      <c r="C119" s="1047"/>
      <c r="D119" s="234"/>
      <c r="E119" s="1048"/>
      <c r="F119" s="1048"/>
    </row>
    <row r="120" spans="1:6">
      <c r="A120" s="1045">
        <v>1111111153</v>
      </c>
      <c r="B120" s="1052" t="s">
        <v>1851</v>
      </c>
      <c r="C120" s="1047"/>
      <c r="D120" s="930">
        <v>0.1</v>
      </c>
      <c r="E120" s="1048"/>
      <c r="F120" s="1048"/>
    </row>
    <row r="121" spans="1:6">
      <c r="A121" s="1053">
        <v>1111111154</v>
      </c>
      <c r="B121" s="1052" t="s">
        <v>4988</v>
      </c>
      <c r="C121" s="1047" t="s">
        <v>2152</v>
      </c>
      <c r="D121" s="234"/>
      <c r="E121" s="1048"/>
      <c r="F121" s="1048"/>
    </row>
    <row r="122" spans="1:6">
      <c r="A122" s="17">
        <v>1111111155</v>
      </c>
      <c r="B122" s="18" t="s">
        <v>1996</v>
      </c>
    </row>
    <row r="123" spans="1:6">
      <c r="A123" s="17">
        <v>1111111156</v>
      </c>
      <c r="B123" s="18" t="s">
        <v>1852</v>
      </c>
    </row>
    <row r="124" spans="1:6">
      <c r="A124" s="1045">
        <v>1115051005</v>
      </c>
      <c r="B124" s="1046" t="s">
        <v>3783</v>
      </c>
      <c r="C124" s="1047"/>
      <c r="D124" s="234"/>
      <c r="E124" s="1048" t="str">
        <f>+IF(COUNTIF(A:A,A124)=1,"","Error")</f>
        <v/>
      </c>
      <c r="F124" s="1048"/>
    </row>
    <row r="125" spans="1:6">
      <c r="A125" s="717">
        <v>1115051888</v>
      </c>
      <c r="B125" s="1046" t="s">
        <v>3783</v>
      </c>
      <c r="C125" s="1047"/>
      <c r="D125" s="234"/>
      <c r="E125" s="1048"/>
      <c r="F125" s="1048"/>
    </row>
    <row r="126" spans="1:6">
      <c r="A126" s="1045">
        <v>1115052000</v>
      </c>
      <c r="B126" s="1046" t="s">
        <v>1846</v>
      </c>
      <c r="C126" s="1047"/>
      <c r="D126" s="234"/>
      <c r="E126" s="1048" t="str">
        <f t="shared" ref="E126:E139" si="3">+IF(COUNTIF(A:A,A126)=1,"","Error")</f>
        <v/>
      </c>
      <c r="F126" s="1048"/>
    </row>
    <row r="127" spans="1:6">
      <c r="A127" s="1045">
        <v>1115052001</v>
      </c>
      <c r="B127" s="1046" t="s">
        <v>1846</v>
      </c>
      <c r="C127" s="1047"/>
      <c r="D127" s="234"/>
      <c r="E127" s="1048" t="str">
        <f t="shared" si="3"/>
        <v/>
      </c>
      <c r="F127" s="1048"/>
    </row>
    <row r="128" spans="1:6">
      <c r="A128" s="1045">
        <v>1115052002</v>
      </c>
      <c r="B128" s="1046" t="s">
        <v>1846</v>
      </c>
      <c r="C128" s="1047"/>
      <c r="D128" s="234"/>
      <c r="E128" s="1048" t="str">
        <f t="shared" si="3"/>
        <v/>
      </c>
      <c r="F128" s="1048"/>
    </row>
    <row r="129" spans="1:6">
      <c r="A129" s="1045">
        <v>1115052012</v>
      </c>
      <c r="B129" s="1046" t="s">
        <v>3783</v>
      </c>
      <c r="C129" s="1047"/>
      <c r="D129" s="234"/>
      <c r="E129" s="1048" t="str">
        <f t="shared" si="3"/>
        <v/>
      </c>
      <c r="F129" s="1048"/>
    </row>
    <row r="130" spans="1:6">
      <c r="A130" s="1045">
        <v>1115052020</v>
      </c>
      <c r="B130" s="1046" t="s">
        <v>3783</v>
      </c>
      <c r="C130" s="1047"/>
      <c r="D130" s="234"/>
      <c r="E130" s="1048" t="str">
        <f t="shared" si="3"/>
        <v/>
      </c>
      <c r="F130" s="1048"/>
    </row>
    <row r="131" spans="1:6">
      <c r="A131" s="1045">
        <v>1115052022</v>
      </c>
      <c r="B131" s="1046" t="s">
        <v>3783</v>
      </c>
      <c r="C131" s="1047"/>
      <c r="D131" s="234"/>
      <c r="E131" s="1048" t="str">
        <f t="shared" si="3"/>
        <v/>
      </c>
      <c r="F131" s="1048"/>
    </row>
    <row r="132" spans="1:6">
      <c r="A132" s="1045">
        <v>1115057000</v>
      </c>
      <c r="B132" s="1046" t="s">
        <v>1846</v>
      </c>
      <c r="C132" s="1047"/>
      <c r="D132" s="234"/>
      <c r="E132" s="1048" t="str">
        <f t="shared" si="3"/>
        <v/>
      </c>
      <c r="F132" s="1048"/>
    </row>
    <row r="133" spans="1:6">
      <c r="A133" s="1045">
        <v>1115057001</v>
      </c>
      <c r="B133" s="1046" t="s">
        <v>1846</v>
      </c>
      <c r="C133" s="1047"/>
      <c r="D133" s="234"/>
      <c r="E133" s="1048" t="str">
        <f t="shared" si="3"/>
        <v/>
      </c>
      <c r="F133" s="1048"/>
    </row>
    <row r="134" spans="1:6">
      <c r="A134" s="1045">
        <v>1115057002</v>
      </c>
      <c r="B134" s="1046" t="s">
        <v>3783</v>
      </c>
      <c r="C134" s="1047"/>
      <c r="D134" s="234"/>
      <c r="E134" s="1048" t="str">
        <f t="shared" si="3"/>
        <v/>
      </c>
      <c r="F134" s="1048"/>
    </row>
    <row r="135" spans="1:6">
      <c r="A135" s="1045">
        <v>1115101888</v>
      </c>
      <c r="B135" s="1046" t="s">
        <v>1846</v>
      </c>
      <c r="C135" s="1047" t="s">
        <v>2152</v>
      </c>
      <c r="D135" s="234"/>
      <c r="E135" s="1048" t="str">
        <f t="shared" si="3"/>
        <v/>
      </c>
      <c r="F135" s="1048"/>
    </row>
    <row r="136" spans="1:6">
      <c r="A136" s="1045">
        <v>1115150005</v>
      </c>
      <c r="B136" s="1046" t="s">
        <v>3783</v>
      </c>
      <c r="C136" s="1047" t="s">
        <v>2152</v>
      </c>
      <c r="D136" s="234"/>
      <c r="E136" s="1048" t="str">
        <f t="shared" si="3"/>
        <v/>
      </c>
      <c r="F136" s="1048"/>
    </row>
    <row r="137" spans="1:6">
      <c r="A137" s="1045">
        <v>1115150050</v>
      </c>
      <c r="B137" s="1046" t="s">
        <v>3783</v>
      </c>
      <c r="C137" s="1047" t="s">
        <v>2152</v>
      </c>
      <c r="D137" s="234"/>
      <c r="E137" s="1048" t="str">
        <f t="shared" si="3"/>
        <v/>
      </c>
      <c r="F137" s="1048"/>
    </row>
    <row r="138" spans="1:6">
      <c r="A138" s="1045">
        <v>1115150091</v>
      </c>
      <c r="B138" s="1046" t="s">
        <v>1846</v>
      </c>
      <c r="C138" s="1047"/>
      <c r="D138" s="234"/>
      <c r="E138" s="1048" t="str">
        <f t="shared" si="3"/>
        <v/>
      </c>
      <c r="F138" s="1048"/>
    </row>
    <row r="139" spans="1:6">
      <c r="A139" s="1045">
        <v>1115151005</v>
      </c>
      <c r="B139" s="1046" t="s">
        <v>3783</v>
      </c>
      <c r="C139" s="1047" t="s">
        <v>2152</v>
      </c>
      <c r="D139" s="234"/>
      <c r="E139" s="1048" t="str">
        <f t="shared" si="3"/>
        <v/>
      </c>
      <c r="F139" s="1048"/>
    </row>
    <row r="140" spans="1:6">
      <c r="A140" s="1043">
        <v>1115151888</v>
      </c>
      <c r="B140" s="1046" t="s">
        <v>3783</v>
      </c>
      <c r="C140" s="1047" t="s">
        <v>2152</v>
      </c>
    </row>
    <row r="141" spans="1:6">
      <c r="A141" s="1045">
        <v>1115159001</v>
      </c>
      <c r="B141" s="1046" t="s">
        <v>1846</v>
      </c>
      <c r="C141" s="1047" t="s">
        <v>2152</v>
      </c>
      <c r="D141" s="234"/>
      <c r="E141" s="1048" t="str">
        <f t="shared" ref="E141:E183" si="4">+IF(COUNTIF(A:A,A141)=1,"","Error")</f>
        <v/>
      </c>
      <c r="F141" s="1048"/>
    </row>
    <row r="142" spans="1:6">
      <c r="A142" s="1045">
        <v>1115159003</v>
      </c>
      <c r="B142" s="1046" t="s">
        <v>1846</v>
      </c>
      <c r="C142" s="1047" t="s">
        <v>2152</v>
      </c>
      <c r="D142" s="234"/>
      <c r="E142" s="1048" t="str">
        <f t="shared" si="4"/>
        <v/>
      </c>
      <c r="F142" s="1048"/>
    </row>
    <row r="143" spans="1:6">
      <c r="A143" s="1045">
        <v>1115159006</v>
      </c>
      <c r="B143" s="1046" t="s">
        <v>1846</v>
      </c>
      <c r="C143" s="1047" t="s">
        <v>2152</v>
      </c>
      <c r="D143" s="234"/>
      <c r="E143" s="1048" t="str">
        <f t="shared" si="4"/>
        <v/>
      </c>
      <c r="F143" s="1048"/>
    </row>
    <row r="144" spans="1:6">
      <c r="A144" s="1045">
        <v>1115159007</v>
      </c>
      <c r="B144" s="1046" t="s">
        <v>1846</v>
      </c>
      <c r="C144" s="1047" t="s">
        <v>2152</v>
      </c>
      <c r="D144" s="234"/>
      <c r="E144" s="1048" t="str">
        <f t="shared" si="4"/>
        <v/>
      </c>
      <c r="F144" s="1048"/>
    </row>
    <row r="145" spans="1:6">
      <c r="A145" s="1045">
        <v>1115159008</v>
      </c>
      <c r="B145" s="1046" t="s">
        <v>1846</v>
      </c>
      <c r="C145" s="1047" t="s">
        <v>2152</v>
      </c>
      <c r="D145" s="234"/>
      <c r="E145" s="1048" t="str">
        <f t="shared" si="4"/>
        <v/>
      </c>
      <c r="F145" s="1048"/>
    </row>
    <row r="146" spans="1:6">
      <c r="A146" s="1045">
        <v>1115159011</v>
      </c>
      <c r="B146" s="1046" t="s">
        <v>1846</v>
      </c>
      <c r="C146" s="1047" t="s">
        <v>2152</v>
      </c>
      <c r="D146" s="234"/>
      <c r="E146" s="1048" t="str">
        <f t="shared" si="4"/>
        <v/>
      </c>
      <c r="F146" s="1048"/>
    </row>
    <row r="147" spans="1:6">
      <c r="A147" s="1045">
        <v>1115159013</v>
      </c>
      <c r="B147" s="1046" t="s">
        <v>1846</v>
      </c>
      <c r="C147" s="1047" t="s">
        <v>2152</v>
      </c>
      <c r="D147" s="234"/>
      <c r="E147" s="1048" t="str">
        <f t="shared" si="4"/>
        <v/>
      </c>
      <c r="F147" s="1048"/>
    </row>
    <row r="148" spans="1:6">
      <c r="A148" s="1045">
        <v>1115159015</v>
      </c>
      <c r="B148" s="1046" t="s">
        <v>1846</v>
      </c>
      <c r="C148" s="1047" t="s">
        <v>2152</v>
      </c>
      <c r="D148" s="234"/>
      <c r="E148" s="1048" t="str">
        <f t="shared" si="4"/>
        <v/>
      </c>
      <c r="F148" s="1048"/>
    </row>
    <row r="149" spans="1:6">
      <c r="A149" s="1045">
        <v>1115159016</v>
      </c>
      <c r="B149" s="1046" t="s">
        <v>1846</v>
      </c>
      <c r="C149" s="1047" t="s">
        <v>2152</v>
      </c>
      <c r="D149" s="234"/>
      <c r="E149" s="1048" t="str">
        <f t="shared" si="4"/>
        <v/>
      </c>
      <c r="F149" s="1048"/>
    </row>
    <row r="150" spans="1:6">
      <c r="A150" s="1045">
        <v>1115159019</v>
      </c>
      <c r="B150" s="1046" t="s">
        <v>1846</v>
      </c>
      <c r="C150" s="1047" t="s">
        <v>2152</v>
      </c>
      <c r="D150" s="234"/>
      <c r="E150" s="1048" t="str">
        <f t="shared" si="4"/>
        <v/>
      </c>
      <c r="F150" s="1048"/>
    </row>
    <row r="151" spans="1:6">
      <c r="A151" s="1045">
        <v>1115159035</v>
      </c>
      <c r="B151" s="1046" t="s">
        <v>1846</v>
      </c>
      <c r="C151" s="1047"/>
      <c r="D151" s="234"/>
      <c r="E151" s="1048" t="str">
        <f t="shared" si="4"/>
        <v/>
      </c>
      <c r="F151" s="1048"/>
    </row>
    <row r="152" spans="1:6">
      <c r="A152" s="1045">
        <v>1115159036</v>
      </c>
      <c r="B152" s="1046" t="s">
        <v>1846</v>
      </c>
      <c r="C152" s="1047" t="s">
        <v>2152</v>
      </c>
      <c r="D152" s="234"/>
      <c r="E152" s="1048" t="str">
        <f t="shared" si="4"/>
        <v/>
      </c>
      <c r="F152" s="1048"/>
    </row>
    <row r="153" spans="1:6">
      <c r="A153" s="1045">
        <v>1115159040</v>
      </c>
      <c r="B153" s="1046" t="s">
        <v>1846</v>
      </c>
      <c r="C153" s="1047" t="s">
        <v>2152</v>
      </c>
      <c r="D153" s="234"/>
      <c r="E153" s="1048" t="str">
        <f t="shared" si="4"/>
        <v/>
      </c>
      <c r="F153" s="1048"/>
    </row>
    <row r="154" spans="1:6">
      <c r="A154" s="1045">
        <v>1115159121</v>
      </c>
      <c r="B154" s="1046" t="s">
        <v>1846</v>
      </c>
      <c r="C154" s="1047"/>
      <c r="D154" s="234"/>
      <c r="E154" s="1048" t="str">
        <f t="shared" si="4"/>
        <v/>
      </c>
      <c r="F154" s="1048"/>
    </row>
    <row r="155" spans="1:6">
      <c r="A155" s="1045">
        <v>1115159141</v>
      </c>
      <c r="B155" s="1046" t="s">
        <v>1846</v>
      </c>
      <c r="C155" s="1047" t="s">
        <v>2152</v>
      </c>
      <c r="D155" s="234"/>
      <c r="E155" s="1048" t="str">
        <f t="shared" si="4"/>
        <v/>
      </c>
      <c r="F155" s="1048"/>
    </row>
    <row r="156" spans="1:6">
      <c r="A156" s="1045">
        <v>1115159201</v>
      </c>
      <c r="B156" s="1046" t="s">
        <v>1846</v>
      </c>
      <c r="C156" s="1047"/>
      <c r="D156" s="234"/>
      <c r="E156" s="1048" t="str">
        <f t="shared" si="4"/>
        <v/>
      </c>
      <c r="F156" s="1048"/>
    </row>
    <row r="157" spans="1:6">
      <c r="A157" s="1045">
        <v>1115159203</v>
      </c>
      <c r="B157" s="1046" t="s">
        <v>1846</v>
      </c>
      <c r="C157" s="1047"/>
      <c r="D157" s="234"/>
      <c r="E157" s="1048" t="str">
        <f t="shared" si="4"/>
        <v/>
      </c>
      <c r="F157" s="1048"/>
    </row>
    <row r="158" spans="1:6">
      <c r="A158" s="1045">
        <v>1115159205</v>
      </c>
      <c r="B158" s="1046" t="s">
        <v>1846</v>
      </c>
      <c r="C158" s="1047"/>
      <c r="D158" s="234"/>
      <c r="E158" s="1048" t="str">
        <f t="shared" si="4"/>
        <v/>
      </c>
      <c r="F158" s="1048"/>
    </row>
    <row r="159" spans="1:6">
      <c r="A159" s="1045">
        <v>1115159207</v>
      </c>
      <c r="B159" s="1046" t="s">
        <v>1846</v>
      </c>
      <c r="C159" s="1047"/>
      <c r="D159" s="234"/>
      <c r="E159" s="1048" t="str">
        <f t="shared" si="4"/>
        <v/>
      </c>
      <c r="F159" s="1048"/>
    </row>
    <row r="160" spans="1:6">
      <c r="A160" s="1045">
        <v>1115159208</v>
      </c>
      <c r="B160" s="1046" t="s">
        <v>1846</v>
      </c>
      <c r="C160" s="1047"/>
      <c r="D160" s="234"/>
      <c r="E160" s="1048" t="str">
        <f t="shared" si="4"/>
        <v/>
      </c>
      <c r="F160" s="1048"/>
    </row>
    <row r="161" spans="1:6">
      <c r="A161" s="1045">
        <v>1115159211</v>
      </c>
      <c r="B161" s="1046" t="s">
        <v>1846</v>
      </c>
      <c r="C161" s="1047"/>
      <c r="D161" s="234"/>
      <c r="E161" s="1048" t="str">
        <f t="shared" si="4"/>
        <v/>
      </c>
      <c r="F161" s="1048"/>
    </row>
    <row r="162" spans="1:6">
      <c r="A162" s="1045">
        <v>1115159213</v>
      </c>
      <c r="B162" s="1046" t="s">
        <v>1846</v>
      </c>
      <c r="C162" s="1047"/>
      <c r="D162" s="234"/>
      <c r="E162" s="1048" t="str">
        <f t="shared" si="4"/>
        <v/>
      </c>
      <c r="F162" s="1048"/>
    </row>
    <row r="163" spans="1:6">
      <c r="A163" s="1045">
        <v>1115159215</v>
      </c>
      <c r="B163" s="1046" t="s">
        <v>1846</v>
      </c>
      <c r="C163" s="1047"/>
      <c r="D163" s="234"/>
      <c r="E163" s="1048" t="str">
        <f t="shared" si="4"/>
        <v/>
      </c>
      <c r="F163" s="1048"/>
    </row>
    <row r="164" spans="1:6">
      <c r="A164" s="1045">
        <v>1115159216</v>
      </c>
      <c r="B164" s="1046" t="s">
        <v>1846</v>
      </c>
      <c r="C164" s="1047"/>
      <c r="D164" s="234"/>
      <c r="E164" s="1048" t="str">
        <f t="shared" si="4"/>
        <v/>
      </c>
      <c r="F164" s="1048"/>
    </row>
    <row r="165" spans="1:6">
      <c r="A165" s="1045">
        <v>1115159219</v>
      </c>
      <c r="B165" s="1046" t="s">
        <v>1846</v>
      </c>
      <c r="C165" s="1047"/>
      <c r="D165" s="234"/>
      <c r="E165" s="1048" t="str">
        <f t="shared" si="4"/>
        <v/>
      </c>
      <c r="F165" s="1048"/>
    </row>
    <row r="166" spans="1:6">
      <c r="A166" s="1045">
        <v>1115159221</v>
      </c>
      <c r="B166" s="1046" t="s">
        <v>1846</v>
      </c>
      <c r="C166" s="1047"/>
      <c r="D166" s="234"/>
      <c r="E166" s="1048" t="str">
        <f t="shared" si="4"/>
        <v/>
      </c>
      <c r="F166" s="1048"/>
    </row>
    <row r="167" spans="1:6">
      <c r="A167" s="1045">
        <v>1115159222</v>
      </c>
      <c r="B167" s="1046" t="s">
        <v>3783</v>
      </c>
      <c r="C167" s="1047" t="s">
        <v>2152</v>
      </c>
      <c r="D167" s="234"/>
      <c r="E167" s="1048" t="str">
        <f t="shared" si="4"/>
        <v/>
      </c>
      <c r="F167" s="1048"/>
    </row>
    <row r="168" spans="1:6">
      <c r="A168" s="1045">
        <v>1115159333</v>
      </c>
      <c r="B168" s="1046" t="s">
        <v>1846</v>
      </c>
      <c r="C168" s="1047" t="s">
        <v>2152</v>
      </c>
      <c r="D168" s="234"/>
      <c r="E168" s="1048" t="str">
        <f t="shared" si="4"/>
        <v/>
      </c>
      <c r="F168" s="1048"/>
    </row>
    <row r="169" spans="1:6">
      <c r="A169" s="1045">
        <v>1115159401</v>
      </c>
      <c r="B169" s="1046" t="s">
        <v>1846</v>
      </c>
      <c r="C169" s="1047" t="s">
        <v>2152</v>
      </c>
      <c r="D169" s="234"/>
      <c r="E169" s="1048" t="str">
        <f t="shared" si="4"/>
        <v/>
      </c>
      <c r="F169" s="1048"/>
    </row>
    <row r="170" spans="1:6">
      <c r="A170" s="1045">
        <v>1115159403</v>
      </c>
      <c r="B170" s="1046" t="s">
        <v>1846</v>
      </c>
      <c r="C170" s="1047" t="s">
        <v>2152</v>
      </c>
      <c r="D170" s="234"/>
      <c r="E170" s="1048" t="str">
        <f t="shared" si="4"/>
        <v/>
      </c>
      <c r="F170" s="1048"/>
    </row>
    <row r="171" spans="1:6">
      <c r="A171" s="1045">
        <v>1115159405</v>
      </c>
      <c r="B171" s="1046" t="s">
        <v>1846</v>
      </c>
      <c r="C171" s="1047" t="s">
        <v>2152</v>
      </c>
      <c r="D171" s="234"/>
      <c r="E171" s="1048" t="str">
        <f t="shared" si="4"/>
        <v/>
      </c>
      <c r="F171" s="1048"/>
    </row>
    <row r="172" spans="1:6">
      <c r="A172" s="1045">
        <v>1115159407</v>
      </c>
      <c r="B172" s="1046" t="s">
        <v>1846</v>
      </c>
      <c r="C172" s="1047" t="s">
        <v>2152</v>
      </c>
      <c r="D172" s="234"/>
      <c r="E172" s="1048" t="str">
        <f t="shared" si="4"/>
        <v/>
      </c>
      <c r="F172" s="1048"/>
    </row>
    <row r="173" spans="1:6">
      <c r="A173" s="1045">
        <v>1115159408</v>
      </c>
      <c r="B173" s="1046" t="s">
        <v>1846</v>
      </c>
      <c r="C173" s="1047" t="s">
        <v>2152</v>
      </c>
      <c r="D173" s="234"/>
      <c r="E173" s="1048" t="str">
        <f t="shared" si="4"/>
        <v/>
      </c>
      <c r="F173" s="1048"/>
    </row>
    <row r="174" spans="1:6">
      <c r="A174" s="1045">
        <v>1115159411</v>
      </c>
      <c r="B174" s="1046" t="s">
        <v>1846</v>
      </c>
      <c r="C174" s="1047" t="s">
        <v>2152</v>
      </c>
      <c r="D174" s="234"/>
      <c r="E174" s="1048" t="str">
        <f t="shared" si="4"/>
        <v/>
      </c>
      <c r="F174" s="1048"/>
    </row>
    <row r="175" spans="1:6">
      <c r="A175" s="1045">
        <v>1115159415</v>
      </c>
      <c r="B175" s="1046" t="s">
        <v>1846</v>
      </c>
      <c r="C175" s="1047" t="s">
        <v>2152</v>
      </c>
      <c r="D175" s="234"/>
      <c r="E175" s="1048" t="str">
        <f t="shared" si="4"/>
        <v/>
      </c>
      <c r="F175" s="1048"/>
    </row>
    <row r="176" spans="1:6">
      <c r="A176" s="1045">
        <v>1115159416</v>
      </c>
      <c r="B176" s="1046" t="s">
        <v>1846</v>
      </c>
      <c r="C176" s="1047" t="s">
        <v>2152</v>
      </c>
      <c r="D176" s="234"/>
      <c r="E176" s="1048" t="str">
        <f t="shared" si="4"/>
        <v/>
      </c>
      <c r="F176" s="1048"/>
    </row>
    <row r="177" spans="1:6">
      <c r="A177" s="1045">
        <v>1115159419</v>
      </c>
      <c r="B177" s="1046" t="s">
        <v>1846</v>
      </c>
      <c r="C177" s="1047" t="s">
        <v>2152</v>
      </c>
      <c r="D177" s="234"/>
      <c r="E177" s="1048" t="str">
        <f t="shared" si="4"/>
        <v/>
      </c>
      <c r="F177" s="1048"/>
    </row>
    <row r="178" spans="1:6">
      <c r="A178" s="1045">
        <v>1115159488</v>
      </c>
      <c r="B178" s="1046" t="s">
        <v>1846</v>
      </c>
      <c r="C178" s="1047" t="s">
        <v>2152</v>
      </c>
      <c r="D178" s="234"/>
      <c r="E178" s="1048" t="str">
        <f t="shared" si="4"/>
        <v/>
      </c>
      <c r="F178" s="1048"/>
    </row>
    <row r="179" spans="1:6">
      <c r="A179" s="1045">
        <v>1115159499</v>
      </c>
      <c r="B179" s="1046" t="s">
        <v>1846</v>
      </c>
      <c r="C179" s="1047" t="s">
        <v>2152</v>
      </c>
      <c r="D179" s="234"/>
      <c r="E179" s="1048" t="str">
        <f t="shared" si="4"/>
        <v/>
      </c>
      <c r="F179" s="1048"/>
    </row>
    <row r="180" spans="1:6">
      <c r="A180" s="1045">
        <v>1120000005</v>
      </c>
      <c r="B180" s="1046" t="s">
        <v>3783</v>
      </c>
      <c r="C180" s="1047"/>
      <c r="D180" s="234"/>
      <c r="E180" s="1048" t="str">
        <f t="shared" si="4"/>
        <v/>
      </c>
      <c r="F180" s="1048"/>
    </row>
    <row r="181" spans="1:6">
      <c r="A181" s="1045">
        <v>1120009030</v>
      </c>
      <c r="B181" s="1046" t="s">
        <v>1846</v>
      </c>
      <c r="C181" s="1047"/>
      <c r="D181" s="234"/>
      <c r="E181" s="1048" t="str">
        <f t="shared" si="4"/>
        <v/>
      </c>
      <c r="F181" s="1048"/>
    </row>
    <row r="182" spans="1:6">
      <c r="A182" s="1045">
        <v>1120009031</v>
      </c>
      <c r="B182" s="1046" t="s">
        <v>1846</v>
      </c>
      <c r="C182" s="1047"/>
      <c r="D182" s="234"/>
      <c r="E182" s="1048" t="str">
        <f t="shared" si="4"/>
        <v/>
      </c>
      <c r="F182" s="1048"/>
    </row>
    <row r="183" spans="1:6">
      <c r="A183" s="1045">
        <v>1120009032</v>
      </c>
      <c r="B183" s="1046" t="s">
        <v>1846</v>
      </c>
      <c r="C183" s="1047"/>
      <c r="D183" s="234"/>
      <c r="E183" s="1048" t="str">
        <f t="shared" si="4"/>
        <v/>
      </c>
      <c r="F183" s="1048"/>
    </row>
    <row r="184" spans="1:6">
      <c r="A184" s="1050">
        <v>1120009033</v>
      </c>
      <c r="B184" s="1051" t="s">
        <v>3783</v>
      </c>
      <c r="C184" s="1047"/>
      <c r="D184" s="234"/>
      <c r="E184" s="1048"/>
      <c r="F184" s="1048"/>
    </row>
    <row r="185" spans="1:6">
      <c r="A185" s="1045">
        <v>1120009040</v>
      </c>
      <c r="B185" s="1046" t="s">
        <v>1846</v>
      </c>
      <c r="C185" s="1047"/>
      <c r="D185" s="234"/>
      <c r="E185" s="1048" t="str">
        <f>+IF(COUNTIF(A:A,A185)=1,"","Error")</f>
        <v/>
      </c>
      <c r="F185" s="1048"/>
    </row>
    <row r="186" spans="1:6">
      <c r="A186" s="1045">
        <v>1120009333</v>
      </c>
      <c r="B186" s="1046" t="s">
        <v>1846</v>
      </c>
      <c r="C186" s="1047"/>
      <c r="D186" s="234"/>
      <c r="E186" s="1048" t="str">
        <f>+IF(COUNTIF(A:A,A186)=1,"","Error")</f>
        <v/>
      </c>
      <c r="F186" s="1048"/>
    </row>
    <row r="187" spans="1:6">
      <c r="A187" s="1045">
        <v>1120009562</v>
      </c>
      <c r="B187" s="1046" t="s">
        <v>1846</v>
      </c>
      <c r="C187" s="1047"/>
      <c r="D187" s="234"/>
      <c r="E187" s="1048" t="str">
        <f>+IF(COUNTIF(A:A,A187)=1,"","Error")</f>
        <v/>
      </c>
      <c r="F187" s="1048"/>
    </row>
    <row r="188" spans="1:6">
      <c r="A188" s="1050">
        <v>1120009831</v>
      </c>
      <c r="B188" s="1052" t="s">
        <v>3783</v>
      </c>
      <c r="C188" s="1047"/>
      <c r="D188" s="234"/>
      <c r="E188" s="1048"/>
      <c r="F188" s="1048"/>
    </row>
    <row r="189" spans="1:6">
      <c r="A189" s="1045">
        <v>1130050005</v>
      </c>
      <c r="B189" s="1046" t="s">
        <v>3783</v>
      </c>
      <c r="C189" s="1047"/>
      <c r="D189" s="234"/>
      <c r="E189" s="1048" t="str">
        <f>+IF(COUNTIF(A:A,A189)=1,"","Error")</f>
        <v/>
      </c>
      <c r="F189" s="1048"/>
    </row>
    <row r="190" spans="1:6">
      <c r="A190" s="1045">
        <v>1130059041</v>
      </c>
      <c r="B190" s="1046" t="s">
        <v>1846</v>
      </c>
      <c r="C190" s="1047"/>
      <c r="D190" s="234"/>
      <c r="E190" s="1048" t="str">
        <f>+IF(COUNTIF(A:A,A190)=1,"","Error")</f>
        <v/>
      </c>
      <c r="F190" s="1048"/>
    </row>
    <row r="191" spans="1:6">
      <c r="A191" s="1049">
        <v>1130059113</v>
      </c>
      <c r="B191" s="1046" t="s">
        <v>1846</v>
      </c>
      <c r="C191" s="1047"/>
      <c r="D191" s="234"/>
      <c r="E191" s="1048"/>
      <c r="F191" s="1048"/>
    </row>
    <row r="192" spans="1:6">
      <c r="A192" s="1045">
        <v>1130059184</v>
      </c>
      <c r="B192" s="1046" t="s">
        <v>1846</v>
      </c>
      <c r="C192" s="1047"/>
      <c r="D192" s="234"/>
      <c r="E192" s="1048" t="str">
        <f t="shared" ref="E192:E214" si="5">+IF(COUNTIF(A:A,A192)=1,"","Error")</f>
        <v/>
      </c>
      <c r="F192" s="1048"/>
    </row>
    <row r="193" spans="1:6">
      <c r="A193" s="1045">
        <v>1130059333</v>
      </c>
      <c r="B193" s="1046" t="s">
        <v>1846</v>
      </c>
      <c r="C193" s="1047"/>
      <c r="D193" s="234"/>
      <c r="E193" s="1048" t="str">
        <f t="shared" si="5"/>
        <v/>
      </c>
      <c r="F193" s="1048"/>
    </row>
    <row r="194" spans="1:6">
      <c r="A194" s="1045">
        <v>1130059334</v>
      </c>
      <c r="B194" s="1046" t="s">
        <v>1846</v>
      </c>
      <c r="C194" s="1047"/>
      <c r="D194" s="234"/>
      <c r="E194" s="1048" t="str">
        <f t="shared" si="5"/>
        <v/>
      </c>
      <c r="F194" s="1048"/>
    </row>
    <row r="195" spans="1:6">
      <c r="A195" s="1045">
        <v>1130100050</v>
      </c>
      <c r="B195" s="1046" t="s">
        <v>3783</v>
      </c>
      <c r="C195" s="1047"/>
      <c r="D195" s="234"/>
      <c r="E195" s="1048" t="str">
        <f t="shared" si="5"/>
        <v/>
      </c>
      <c r="F195" s="1048"/>
    </row>
    <row r="196" spans="1:6">
      <c r="A196" s="1045">
        <v>1130109221</v>
      </c>
      <c r="B196" s="1046" t="s">
        <v>1846</v>
      </c>
      <c r="C196" s="1047"/>
      <c r="D196" s="234"/>
      <c r="E196" s="1048" t="str">
        <f t="shared" si="5"/>
        <v/>
      </c>
      <c r="F196" s="1048"/>
    </row>
    <row r="197" spans="1:6">
      <c r="A197" s="1045">
        <v>1130109235</v>
      </c>
      <c r="B197" s="1046" t="s">
        <v>1846</v>
      </c>
      <c r="C197" s="1047"/>
      <c r="D197" s="234"/>
      <c r="E197" s="1048" t="str">
        <f t="shared" si="5"/>
        <v/>
      </c>
      <c r="F197" s="1048"/>
    </row>
    <row r="198" spans="1:6">
      <c r="A198" s="1045">
        <v>1130109241</v>
      </c>
      <c r="B198" s="1046" t="s">
        <v>1846</v>
      </c>
      <c r="C198" s="1047"/>
      <c r="D198" s="234"/>
      <c r="E198" s="1048" t="str">
        <f t="shared" si="5"/>
        <v/>
      </c>
      <c r="F198" s="1048"/>
    </row>
    <row r="199" spans="1:6">
      <c r="A199" s="1045">
        <v>1130109255</v>
      </c>
      <c r="B199" s="1046" t="s">
        <v>1846</v>
      </c>
      <c r="C199" s="1047"/>
      <c r="D199" s="234"/>
      <c r="E199" s="1048" t="str">
        <f t="shared" si="5"/>
        <v/>
      </c>
      <c r="F199" s="1048"/>
    </row>
    <row r="200" spans="1:6">
      <c r="A200" s="1045">
        <v>1210050050</v>
      </c>
      <c r="B200" s="1046" t="s">
        <v>1857</v>
      </c>
      <c r="C200" s="1047"/>
      <c r="D200" s="234"/>
      <c r="E200" s="1048" t="str">
        <f t="shared" si="5"/>
        <v/>
      </c>
      <c r="F200" s="1048"/>
    </row>
    <row r="201" spans="1:6">
      <c r="A201" s="1045">
        <v>1210050075</v>
      </c>
      <c r="B201" s="1046" t="s">
        <v>1857</v>
      </c>
      <c r="C201" s="1047"/>
      <c r="D201" s="234"/>
      <c r="E201" s="1048" t="str">
        <f t="shared" si="5"/>
        <v/>
      </c>
      <c r="F201" s="1048"/>
    </row>
    <row r="202" spans="1:6" s="1048" customFormat="1">
      <c r="A202" s="1045">
        <v>1210050500</v>
      </c>
      <c r="B202" s="1046" t="s">
        <v>1857</v>
      </c>
      <c r="C202" s="1047"/>
      <c r="D202" s="234"/>
      <c r="E202" s="1048" t="str">
        <f t="shared" si="5"/>
        <v/>
      </c>
    </row>
    <row r="203" spans="1:6" s="1048" customFormat="1">
      <c r="A203" s="1045">
        <v>1210050501</v>
      </c>
      <c r="B203" s="1046" t="s">
        <v>1857</v>
      </c>
      <c r="C203" s="1047"/>
      <c r="D203" s="234"/>
      <c r="E203" s="1048" t="str">
        <f t="shared" si="5"/>
        <v/>
      </c>
    </row>
    <row r="204" spans="1:6" s="1048" customFormat="1">
      <c r="A204" s="1045">
        <v>1210050504</v>
      </c>
      <c r="B204" s="1046" t="s">
        <v>1857</v>
      </c>
      <c r="C204" s="1047"/>
      <c r="D204" s="234"/>
      <c r="E204" s="1048" t="str">
        <f t="shared" si="5"/>
        <v/>
      </c>
    </row>
    <row r="205" spans="1:6" s="1048" customFormat="1">
      <c r="A205" s="1045">
        <v>1210051150</v>
      </c>
      <c r="B205" s="1046" t="s">
        <v>1857</v>
      </c>
      <c r="C205" s="1047"/>
      <c r="D205" s="234"/>
      <c r="E205" s="1048" t="str">
        <f t="shared" si="5"/>
        <v/>
      </c>
    </row>
    <row r="206" spans="1:6" s="1048" customFormat="1">
      <c r="A206" s="1045">
        <v>1210051175</v>
      </c>
      <c r="B206" s="1046" t="s">
        <v>1857</v>
      </c>
      <c r="C206" s="1047"/>
      <c r="D206" s="234"/>
      <c r="E206" s="1048" t="str">
        <f t="shared" si="5"/>
        <v/>
      </c>
    </row>
    <row r="207" spans="1:6" s="1048" customFormat="1">
      <c r="A207" s="1045">
        <v>1210051888</v>
      </c>
      <c r="B207" s="1046" t="s">
        <v>1857</v>
      </c>
      <c r="C207" s="1047"/>
      <c r="D207" s="234"/>
      <c r="E207" s="1048" t="str">
        <f t="shared" si="5"/>
        <v/>
      </c>
    </row>
    <row r="208" spans="1:6" s="1048" customFormat="1">
      <c r="A208" s="1045">
        <v>1210059201</v>
      </c>
      <c r="B208" s="1046" t="s">
        <v>1857</v>
      </c>
      <c r="C208" s="1047"/>
      <c r="D208" s="234"/>
      <c r="E208" s="1048" t="str">
        <f t="shared" si="5"/>
        <v/>
      </c>
    </row>
    <row r="209" spans="1:5" s="1048" customFormat="1">
      <c r="A209" s="1045">
        <v>1210059301</v>
      </c>
      <c r="B209" s="1046" t="s">
        <v>1857</v>
      </c>
      <c r="C209" s="1047"/>
      <c r="D209" s="234"/>
      <c r="E209" s="1048" t="str">
        <f t="shared" si="5"/>
        <v/>
      </c>
    </row>
    <row r="210" spans="1:5" s="1048" customFormat="1">
      <c r="A210" s="1045">
        <v>1210059499</v>
      </c>
      <c r="B210" s="1046" t="s">
        <v>1857</v>
      </c>
      <c r="C210" s="1047"/>
      <c r="D210" s="234"/>
      <c r="E210" s="1048" t="str">
        <f t="shared" si="5"/>
        <v/>
      </c>
    </row>
    <row r="211" spans="1:5" s="1048" customFormat="1">
      <c r="A211" s="1045">
        <v>1210059599</v>
      </c>
      <c r="B211" s="1046" t="s">
        <v>1857</v>
      </c>
      <c r="C211" s="1047"/>
      <c r="D211" s="234"/>
      <c r="E211" s="1048" t="str">
        <f t="shared" si="5"/>
        <v/>
      </c>
    </row>
    <row r="212" spans="1:5" s="1048" customFormat="1">
      <c r="A212" s="1045">
        <v>1210101175</v>
      </c>
      <c r="B212" s="1046" t="s">
        <v>1857</v>
      </c>
      <c r="C212" s="1047"/>
      <c r="D212" s="234"/>
      <c r="E212" s="1048" t="str">
        <f t="shared" si="5"/>
        <v/>
      </c>
    </row>
    <row r="213" spans="1:5" s="1048" customFormat="1">
      <c r="A213" s="1045">
        <v>1210151175</v>
      </c>
      <c r="B213" s="1046" t="s">
        <v>1857</v>
      </c>
      <c r="C213" s="1047"/>
      <c r="D213" s="234"/>
      <c r="E213" s="1048" t="str">
        <f t="shared" si="5"/>
        <v/>
      </c>
    </row>
    <row r="214" spans="1:5" s="1048" customFormat="1">
      <c r="A214" s="1045">
        <v>1210951175</v>
      </c>
      <c r="B214" s="1046" t="s">
        <v>1857</v>
      </c>
      <c r="C214" s="1047"/>
      <c r="D214" s="234"/>
      <c r="E214" s="1048" t="str">
        <f t="shared" si="5"/>
        <v/>
      </c>
    </row>
    <row r="215" spans="1:5" s="1048" customFormat="1">
      <c r="A215" s="1045">
        <v>1215050500</v>
      </c>
      <c r="B215" s="1046" t="s">
        <v>1857</v>
      </c>
      <c r="C215" s="1047"/>
      <c r="D215" s="234"/>
    </row>
    <row r="216" spans="1:5" s="1048" customFormat="1">
      <c r="A216" s="1045">
        <v>1215050501</v>
      </c>
      <c r="B216" s="1046" t="s">
        <v>1857</v>
      </c>
      <c r="C216" s="1047"/>
      <c r="D216" s="234"/>
      <c r="E216" s="1048" t="str">
        <f>+IF(COUNTIF(A:A,A216)=1,"","Error")</f>
        <v/>
      </c>
    </row>
    <row r="217" spans="1:5" s="1048" customFormat="1">
      <c r="A217" s="1045">
        <v>1215051175</v>
      </c>
      <c r="B217" s="1046" t="s">
        <v>1857</v>
      </c>
      <c r="C217" s="1047"/>
      <c r="D217" s="234"/>
      <c r="E217" s="1048" t="str">
        <f>+IF(COUNTIF(A:A,A217)=1,"","Error")</f>
        <v/>
      </c>
    </row>
    <row r="218" spans="1:5" s="1048" customFormat="1">
      <c r="A218" s="1045">
        <v>1215101175</v>
      </c>
      <c r="B218" s="1046" t="s">
        <v>1857</v>
      </c>
      <c r="C218" s="1047"/>
      <c r="D218" s="234"/>
      <c r="E218" s="1048" t="str">
        <f>+IF(COUNTIF(A:A,A218)=1,"","Error")</f>
        <v/>
      </c>
    </row>
    <row r="219" spans="1:5" s="1048" customFormat="1">
      <c r="A219" s="1049">
        <v>1220050500</v>
      </c>
      <c r="B219" s="1046" t="s">
        <v>1857</v>
      </c>
      <c r="C219" s="1047"/>
      <c r="D219" s="234"/>
    </row>
    <row r="220" spans="1:5" s="1048" customFormat="1">
      <c r="A220" s="1045">
        <v>1220051175</v>
      </c>
      <c r="B220" s="1046" t="s">
        <v>1857</v>
      </c>
      <c r="C220" s="1047"/>
      <c r="D220" s="234"/>
      <c r="E220" s="1048" t="str">
        <f>+IF(COUNTIF(A:A,A220)=1,"","Error")</f>
        <v/>
      </c>
    </row>
    <row r="221" spans="1:5" s="1048" customFormat="1">
      <c r="A221" s="1050">
        <v>1220052500</v>
      </c>
      <c r="B221" s="1046" t="s">
        <v>1857</v>
      </c>
      <c r="C221" s="1047"/>
      <c r="D221" s="234"/>
    </row>
    <row r="222" spans="1:5" s="1048" customFormat="1">
      <c r="A222" s="718">
        <v>1220055000</v>
      </c>
      <c r="B222" s="1046" t="s">
        <v>1857</v>
      </c>
      <c r="C222" s="1047"/>
      <c r="D222" s="234"/>
    </row>
    <row r="223" spans="1:5" s="1048" customFormat="1">
      <c r="A223" s="1045">
        <v>1220056000</v>
      </c>
      <c r="B223" s="1046" t="s">
        <v>1857</v>
      </c>
      <c r="C223" s="1047"/>
      <c r="D223" s="234"/>
      <c r="E223" s="1048" t="str">
        <f t="shared" ref="E223:E242" si="6">+IF(COUNTIF(A:A,A223)=1,"","Error")</f>
        <v/>
      </c>
    </row>
    <row r="224" spans="1:5" s="1048" customFormat="1">
      <c r="A224" s="1045">
        <v>1220057500</v>
      </c>
      <c r="B224" s="1046" t="s">
        <v>1857</v>
      </c>
      <c r="C224" s="1047"/>
      <c r="D224" s="234"/>
      <c r="E224" s="1048" t="str">
        <f t="shared" si="6"/>
        <v/>
      </c>
    </row>
    <row r="225" spans="1:6" s="1048" customFormat="1">
      <c r="A225" s="1045">
        <v>1225050500</v>
      </c>
      <c r="B225" s="1046" t="s">
        <v>1857</v>
      </c>
      <c r="C225" s="1047"/>
      <c r="D225" s="234"/>
      <c r="E225" s="1048" t="str">
        <f t="shared" si="6"/>
        <v/>
      </c>
    </row>
    <row r="226" spans="1:6">
      <c r="A226" s="1045">
        <v>1225051175</v>
      </c>
      <c r="B226" s="1046" t="s">
        <v>1857</v>
      </c>
      <c r="C226" s="1047"/>
      <c r="D226" s="234"/>
      <c r="E226" s="1048" t="str">
        <f t="shared" si="6"/>
        <v/>
      </c>
      <c r="F226" s="1048"/>
    </row>
    <row r="227" spans="1:6">
      <c r="A227" s="1045">
        <v>1225055500</v>
      </c>
      <c r="B227" s="1046" t="s">
        <v>1857</v>
      </c>
      <c r="C227" s="1047"/>
      <c r="D227" s="234"/>
      <c r="E227" s="1048" t="str">
        <f t="shared" si="6"/>
        <v/>
      </c>
      <c r="F227" s="1048"/>
    </row>
    <row r="228" spans="1:6">
      <c r="A228" s="1045">
        <v>1225057500</v>
      </c>
      <c r="B228" s="1046" t="s">
        <v>1857</v>
      </c>
      <c r="C228" s="1047"/>
      <c r="D228" s="234"/>
      <c r="E228" s="1048" t="str">
        <f t="shared" si="6"/>
        <v/>
      </c>
      <c r="F228" s="1048"/>
    </row>
    <row r="229" spans="1:6">
      <c r="A229" s="1045">
        <v>1225100500</v>
      </c>
      <c r="B229" s="1046" t="s">
        <v>1857</v>
      </c>
      <c r="C229" s="1047"/>
      <c r="D229" s="234"/>
      <c r="E229" s="1048" t="str">
        <f t="shared" si="6"/>
        <v/>
      </c>
      <c r="F229" s="1048"/>
    </row>
    <row r="230" spans="1:6">
      <c r="A230" s="1045">
        <v>1225101175</v>
      </c>
      <c r="B230" s="1046" t="s">
        <v>1857</v>
      </c>
      <c r="C230" s="1047"/>
      <c r="D230" s="234"/>
      <c r="E230" s="1048" t="str">
        <f t="shared" si="6"/>
        <v/>
      </c>
      <c r="F230" s="1048"/>
    </row>
    <row r="231" spans="1:6">
      <c r="A231" s="1045">
        <v>1225105500</v>
      </c>
      <c r="B231" s="1046" t="s">
        <v>1857</v>
      </c>
      <c r="C231" s="1047"/>
      <c r="D231" s="234"/>
      <c r="E231" s="1048" t="str">
        <f t="shared" si="6"/>
        <v/>
      </c>
      <c r="F231" s="1048"/>
    </row>
    <row r="232" spans="1:6">
      <c r="A232" s="1045">
        <v>1225107500</v>
      </c>
      <c r="B232" s="1046" t="s">
        <v>1857</v>
      </c>
      <c r="C232" s="1047"/>
      <c r="D232" s="234"/>
      <c r="E232" s="1048" t="str">
        <f t="shared" si="6"/>
        <v/>
      </c>
      <c r="F232" s="1048"/>
    </row>
    <row r="233" spans="1:6">
      <c r="A233" s="1045">
        <v>1301050100</v>
      </c>
      <c r="B233" s="1046" t="s">
        <v>1858</v>
      </c>
      <c r="C233" s="1047"/>
      <c r="D233" s="234"/>
      <c r="E233" s="1048" t="str">
        <f t="shared" si="6"/>
        <v/>
      </c>
      <c r="F233" s="1048"/>
    </row>
    <row r="234" spans="1:6">
      <c r="A234" s="1045">
        <v>1301050105</v>
      </c>
      <c r="B234" s="1046" t="s">
        <v>1858</v>
      </c>
      <c r="C234" s="1047"/>
      <c r="D234" s="234"/>
      <c r="E234" s="1048" t="str">
        <f t="shared" si="6"/>
        <v/>
      </c>
      <c r="F234" s="1048"/>
    </row>
    <row r="235" spans="1:6">
      <c r="A235" s="1045">
        <v>1301050175</v>
      </c>
      <c r="B235" s="1046" t="s">
        <v>1858</v>
      </c>
      <c r="C235" s="1047"/>
      <c r="D235" s="234"/>
      <c r="E235" s="1048" t="str">
        <f t="shared" si="6"/>
        <v/>
      </c>
      <c r="F235" s="1048"/>
    </row>
    <row r="236" spans="1:6">
      <c r="A236" s="1045">
        <v>1301050714</v>
      </c>
      <c r="B236" s="1046" t="s">
        <v>1858</v>
      </c>
      <c r="C236" s="1047"/>
      <c r="D236" s="234"/>
      <c r="E236" s="1048" t="str">
        <f t="shared" si="6"/>
        <v/>
      </c>
      <c r="F236" s="1048"/>
    </row>
    <row r="237" spans="1:6">
      <c r="A237" s="1045">
        <v>1301050900</v>
      </c>
      <c r="B237" s="1046" t="s">
        <v>1858</v>
      </c>
      <c r="C237" s="1047"/>
      <c r="D237" s="234"/>
      <c r="E237" s="1048" t="str">
        <f t="shared" si="6"/>
        <v/>
      </c>
      <c r="F237" s="1048"/>
    </row>
    <row r="238" spans="1:6">
      <c r="A238" s="1045">
        <v>1301100205</v>
      </c>
      <c r="B238" s="1046" t="s">
        <v>1858</v>
      </c>
      <c r="C238" s="1047"/>
      <c r="D238" s="234"/>
      <c r="E238" s="1048" t="str">
        <f t="shared" si="6"/>
        <v/>
      </c>
      <c r="F238" s="1048"/>
    </row>
    <row r="239" spans="1:6">
      <c r="A239" s="1045">
        <v>1301100275</v>
      </c>
      <c r="B239" s="1046" t="s">
        <v>1858</v>
      </c>
      <c r="C239" s="1047"/>
      <c r="D239" s="234"/>
      <c r="E239" s="1048" t="str">
        <f t="shared" si="6"/>
        <v/>
      </c>
      <c r="F239" s="1048"/>
    </row>
    <row r="240" spans="1:6">
      <c r="A240" s="1045">
        <v>1301101000</v>
      </c>
      <c r="B240" s="1046" t="s">
        <v>1858</v>
      </c>
      <c r="C240" s="1047"/>
      <c r="D240" s="234"/>
      <c r="E240" s="1048" t="str">
        <f t="shared" si="6"/>
        <v/>
      </c>
      <c r="F240" s="1048"/>
    </row>
    <row r="241" spans="1:6">
      <c r="A241" s="1045">
        <v>1301101101</v>
      </c>
      <c r="B241" s="1046" t="s">
        <v>1858</v>
      </c>
      <c r="C241" s="1047"/>
      <c r="D241" s="234"/>
      <c r="E241" s="1048" t="str">
        <f t="shared" si="6"/>
        <v/>
      </c>
      <c r="F241" s="1048"/>
    </row>
    <row r="242" spans="1:6">
      <c r="A242" s="1045">
        <v>1301101300</v>
      </c>
      <c r="B242" s="1046" t="s">
        <v>1858</v>
      </c>
      <c r="C242" s="1047"/>
      <c r="D242" s="234"/>
      <c r="E242" s="1048" t="str">
        <f t="shared" si="6"/>
        <v/>
      </c>
      <c r="F242" s="1048"/>
    </row>
    <row r="243" spans="1:6">
      <c r="A243" s="938">
        <v>1301101301</v>
      </c>
      <c r="B243" s="1046" t="s">
        <v>1858</v>
      </c>
      <c r="C243" s="1047"/>
      <c r="D243" s="234"/>
      <c r="E243" s="1048"/>
      <c r="F243" s="1048"/>
    </row>
    <row r="244" spans="1:6">
      <c r="A244" s="1045">
        <v>1301102600</v>
      </c>
      <c r="B244" s="1046" t="s">
        <v>1858</v>
      </c>
      <c r="C244" s="1047"/>
      <c r="D244" s="234"/>
      <c r="E244" s="1048" t="str">
        <f t="shared" ref="E244:E250" si="7">+IF(COUNTIF(A:A,A244)=1,"","Error")</f>
        <v/>
      </c>
      <c r="F244" s="1048"/>
    </row>
    <row r="245" spans="1:6">
      <c r="A245" s="1045">
        <v>1301150008</v>
      </c>
      <c r="B245" s="1046" t="s">
        <v>1858</v>
      </c>
      <c r="C245" s="1047"/>
      <c r="D245" s="234"/>
      <c r="E245" s="1048" t="str">
        <f t="shared" si="7"/>
        <v/>
      </c>
      <c r="F245" s="1048"/>
    </row>
    <row r="246" spans="1:6">
      <c r="A246" s="1045">
        <v>1301150105</v>
      </c>
      <c r="B246" s="1046" t="s">
        <v>1858</v>
      </c>
      <c r="C246" s="1047"/>
      <c r="D246" s="234"/>
      <c r="E246" s="1048" t="str">
        <f t="shared" si="7"/>
        <v/>
      </c>
      <c r="F246" s="1048"/>
    </row>
    <row r="247" spans="1:6">
      <c r="A247" s="1045">
        <v>1301150175</v>
      </c>
      <c r="B247" s="1046" t="s">
        <v>1858</v>
      </c>
      <c r="C247" s="1047" t="s">
        <v>2152</v>
      </c>
      <c r="D247" s="234"/>
      <c r="E247" s="1048" t="str">
        <f t="shared" si="7"/>
        <v/>
      </c>
      <c r="F247" s="1048"/>
    </row>
    <row r="248" spans="1:6">
      <c r="A248" s="1045">
        <v>1301150275</v>
      </c>
      <c r="B248" s="1046" t="s">
        <v>1858</v>
      </c>
      <c r="C248" s="1047"/>
      <c r="D248" s="234"/>
      <c r="E248" s="1048" t="str">
        <f t="shared" si="7"/>
        <v/>
      </c>
      <c r="F248" s="1048"/>
    </row>
    <row r="249" spans="1:6">
      <c r="A249" s="1045">
        <v>1301151200</v>
      </c>
      <c r="B249" s="1046" t="s">
        <v>1858</v>
      </c>
      <c r="C249" s="1047"/>
      <c r="D249" s="234"/>
      <c r="E249" s="1048" t="str">
        <f t="shared" si="7"/>
        <v/>
      </c>
      <c r="F249" s="1048"/>
    </row>
    <row r="250" spans="1:6">
      <c r="A250" s="1045">
        <v>1301151300</v>
      </c>
      <c r="B250" s="1046" t="s">
        <v>1858</v>
      </c>
      <c r="C250" s="1047"/>
      <c r="D250" s="234"/>
      <c r="E250" s="1048" t="str">
        <f t="shared" si="7"/>
        <v/>
      </c>
      <c r="F250" s="1048"/>
    </row>
    <row r="251" spans="1:6">
      <c r="A251" s="1050">
        <v>1301151301</v>
      </c>
      <c r="B251" s="1052" t="s">
        <v>1858</v>
      </c>
      <c r="C251" s="1047"/>
      <c r="D251" s="234"/>
      <c r="E251" s="1048"/>
      <c r="F251" s="1048"/>
    </row>
    <row r="252" spans="1:6">
      <c r="A252" s="1045">
        <v>1301151600</v>
      </c>
      <c r="B252" s="1046" t="s">
        <v>1858</v>
      </c>
      <c r="C252" s="1047"/>
      <c r="D252" s="234"/>
      <c r="E252" s="1048" t="str">
        <f t="shared" ref="E252:E261" si="8">+IF(COUNTIF(A:A,A252)=1,"","Error")</f>
        <v/>
      </c>
      <c r="F252" s="1048"/>
    </row>
    <row r="253" spans="1:6">
      <c r="A253" s="1045">
        <v>1301151614</v>
      </c>
      <c r="B253" s="1046" t="s">
        <v>1858</v>
      </c>
      <c r="C253" s="1047" t="s">
        <v>2152</v>
      </c>
      <c r="D253" s="234"/>
      <c r="E253" s="1048" t="str">
        <f t="shared" si="8"/>
        <v/>
      </c>
      <c r="F253" s="1048"/>
    </row>
    <row r="254" spans="1:6">
      <c r="A254" s="1045">
        <v>1301151800</v>
      </c>
      <c r="B254" s="1046" t="s">
        <v>1858</v>
      </c>
      <c r="C254" s="1047"/>
      <c r="D254" s="234"/>
      <c r="E254" s="1048" t="str">
        <f t="shared" si="8"/>
        <v/>
      </c>
      <c r="F254" s="1048"/>
    </row>
    <row r="255" spans="1:6">
      <c r="A255" s="1045">
        <v>1301151900</v>
      </c>
      <c r="B255" s="1046" t="s">
        <v>1858</v>
      </c>
      <c r="C255" s="1047"/>
      <c r="D255" s="234"/>
      <c r="E255" s="1048" t="str">
        <f t="shared" si="8"/>
        <v/>
      </c>
      <c r="F255" s="1048"/>
    </row>
    <row r="256" spans="1:6">
      <c r="A256" s="1045">
        <v>1301152000</v>
      </c>
      <c r="B256" s="1046" t="s">
        <v>1858</v>
      </c>
      <c r="C256" s="1047"/>
      <c r="D256" s="234"/>
      <c r="E256" s="1048" t="str">
        <f t="shared" si="8"/>
        <v/>
      </c>
      <c r="F256" s="1048"/>
    </row>
    <row r="257" spans="1:6">
      <c r="A257" s="1045">
        <v>1301152600</v>
      </c>
      <c r="B257" s="1046" t="s">
        <v>1858</v>
      </c>
      <c r="C257" s="1047"/>
      <c r="D257" s="234"/>
      <c r="E257" s="1048" t="str">
        <f t="shared" si="8"/>
        <v/>
      </c>
      <c r="F257" s="1048"/>
    </row>
    <row r="258" spans="1:6">
      <c r="A258" s="1045">
        <v>1301200275</v>
      </c>
      <c r="B258" s="1046" t="s">
        <v>1858</v>
      </c>
      <c r="C258" s="1047"/>
      <c r="D258" s="234"/>
      <c r="E258" s="1048" t="str">
        <f t="shared" si="8"/>
        <v/>
      </c>
      <c r="F258" s="1048"/>
    </row>
    <row r="259" spans="1:6">
      <c r="A259" s="1045">
        <v>1301200401</v>
      </c>
      <c r="B259" s="1046" t="s">
        <v>1858</v>
      </c>
      <c r="C259" s="1047"/>
      <c r="D259" s="234"/>
      <c r="E259" s="1048" t="str">
        <f t="shared" si="8"/>
        <v/>
      </c>
      <c r="F259" s="1048"/>
    </row>
    <row r="260" spans="1:6">
      <c r="A260" s="1045">
        <v>1301202201</v>
      </c>
      <c r="B260" s="1046" t="s">
        <v>1858</v>
      </c>
      <c r="C260" s="1047"/>
      <c r="D260" s="234"/>
      <c r="E260" s="1048" t="str">
        <f t="shared" si="8"/>
        <v/>
      </c>
      <c r="F260" s="1048"/>
    </row>
    <row r="261" spans="1:6">
      <c r="A261" s="1045">
        <v>1302050105</v>
      </c>
      <c r="B261" s="1046" t="s">
        <v>1851</v>
      </c>
      <c r="C261" s="1047"/>
      <c r="D261" s="234"/>
      <c r="E261" s="1048" t="str">
        <f t="shared" si="8"/>
        <v/>
      </c>
      <c r="F261" s="1048"/>
    </row>
    <row r="262" spans="1:6">
      <c r="A262" s="718">
        <v>1302050111</v>
      </c>
      <c r="B262" s="1046" t="s">
        <v>1851</v>
      </c>
      <c r="C262" s="1047"/>
      <c r="D262" s="234"/>
      <c r="E262" s="1048"/>
      <c r="F262" s="1048"/>
    </row>
    <row r="263" spans="1:6">
      <c r="A263" s="1045">
        <v>1302050150</v>
      </c>
      <c r="B263" s="1046" t="s">
        <v>1851</v>
      </c>
      <c r="C263" s="1047"/>
      <c r="D263" s="234"/>
      <c r="E263" s="1048" t="str">
        <f>+IF(COUNTIF(A:A,A263)=1,"","Error")</f>
        <v/>
      </c>
      <c r="F263" s="1048"/>
    </row>
    <row r="264" spans="1:6">
      <c r="A264" s="1045">
        <v>1302050170</v>
      </c>
      <c r="B264" s="1046" t="s">
        <v>1851</v>
      </c>
      <c r="C264" s="1047"/>
      <c r="D264" s="234"/>
      <c r="E264" s="1048" t="str">
        <f>+IF(COUNTIF(A:A,A264)=1,"","Error")</f>
        <v/>
      </c>
      <c r="F264" s="1048"/>
    </row>
    <row r="265" spans="1:6">
      <c r="A265" s="1045">
        <v>1302050175</v>
      </c>
      <c r="B265" s="1046" t="s">
        <v>1851</v>
      </c>
      <c r="C265" s="1047"/>
      <c r="D265" s="234"/>
      <c r="E265" s="1048" t="str">
        <f>+IF(COUNTIF(A:A,A265)=1,"","Error")</f>
        <v/>
      </c>
      <c r="F265" s="1048"/>
    </row>
    <row r="266" spans="1:6">
      <c r="A266" s="1045">
        <v>1302050512</v>
      </c>
      <c r="B266" s="1052" t="s">
        <v>1851</v>
      </c>
      <c r="C266" s="1047"/>
      <c r="D266" s="234"/>
      <c r="E266" s="1048"/>
      <c r="F266" s="1048"/>
    </row>
    <row r="267" spans="1:6">
      <c r="A267" s="1053">
        <v>1302050514</v>
      </c>
      <c r="B267" s="1046" t="s">
        <v>1851</v>
      </c>
      <c r="C267" s="1047"/>
      <c r="D267" s="234"/>
      <c r="E267" s="1048"/>
      <c r="F267" s="1048"/>
    </row>
    <row r="268" spans="1:6">
      <c r="A268" s="1045">
        <v>1302050611</v>
      </c>
      <c r="B268" s="1046" t="s">
        <v>1851</v>
      </c>
      <c r="C268" s="1047"/>
      <c r="D268" s="234"/>
      <c r="E268" s="1048" t="str">
        <f>+IF(COUNTIF(A:A,A268)=1,"","Error")</f>
        <v/>
      </c>
      <c r="F268" s="1048"/>
    </row>
    <row r="269" spans="1:6">
      <c r="A269" s="718">
        <v>1302051001</v>
      </c>
      <c r="B269" s="1046" t="s">
        <v>1851</v>
      </c>
      <c r="C269" s="1047"/>
      <c r="D269" s="234"/>
      <c r="E269" s="1048"/>
      <c r="F269" s="1048"/>
    </row>
    <row r="270" spans="1:6">
      <c r="A270" s="1045">
        <v>1302051002</v>
      </c>
      <c r="B270" s="1046" t="s">
        <v>1851</v>
      </c>
      <c r="C270" s="1047"/>
      <c r="D270" s="234"/>
      <c r="E270" s="1048" t="str">
        <f t="shared" ref="E270:E277" si="9">+IF(COUNTIF(A:A,A270)=1,"","Error")</f>
        <v/>
      </c>
      <c r="F270" s="1048"/>
    </row>
    <row r="271" spans="1:6">
      <c r="A271" s="1045">
        <v>1302051003</v>
      </c>
      <c r="B271" s="1046" t="s">
        <v>1851</v>
      </c>
      <c r="C271" s="1047"/>
      <c r="D271" s="234"/>
      <c r="E271" s="1048" t="str">
        <f t="shared" si="9"/>
        <v/>
      </c>
      <c r="F271" s="1048"/>
    </row>
    <row r="272" spans="1:6">
      <c r="A272" s="1045">
        <v>1302051004</v>
      </c>
      <c r="B272" s="1046" t="s">
        <v>1851</v>
      </c>
      <c r="C272" s="1047"/>
      <c r="D272" s="234"/>
      <c r="E272" s="1048" t="str">
        <f t="shared" si="9"/>
        <v/>
      </c>
      <c r="F272" s="1048"/>
    </row>
    <row r="273" spans="1:6">
      <c r="A273" s="1045">
        <v>1302051311</v>
      </c>
      <c r="B273" s="1046" t="s">
        <v>1851</v>
      </c>
      <c r="C273" s="1047"/>
      <c r="D273" s="234"/>
      <c r="E273" s="1048" t="str">
        <f t="shared" si="9"/>
        <v/>
      </c>
      <c r="F273" s="1048"/>
    </row>
    <row r="274" spans="1:6">
      <c r="A274" s="1045">
        <v>1302051469</v>
      </c>
      <c r="B274" s="1046" t="s">
        <v>1851</v>
      </c>
      <c r="C274" s="1047"/>
      <c r="D274" s="234"/>
      <c r="E274" s="1048" t="str">
        <f t="shared" si="9"/>
        <v/>
      </c>
      <c r="F274" s="1048"/>
    </row>
    <row r="275" spans="1:6">
      <c r="A275" s="1045">
        <v>1302051711</v>
      </c>
      <c r="B275" s="1046" t="s">
        <v>1851</v>
      </c>
      <c r="C275" s="1047"/>
      <c r="D275" s="234"/>
      <c r="E275" s="1048" t="str">
        <f t="shared" si="9"/>
        <v/>
      </c>
      <c r="F275" s="1048"/>
    </row>
    <row r="276" spans="1:6">
      <c r="A276" s="1045">
        <v>1302100105</v>
      </c>
      <c r="B276" s="1046" t="s">
        <v>1851</v>
      </c>
      <c r="C276" s="1047" t="s">
        <v>2152</v>
      </c>
      <c r="D276" s="234"/>
      <c r="E276" s="1048" t="str">
        <f t="shared" si="9"/>
        <v/>
      </c>
      <c r="F276" s="1048"/>
    </row>
    <row r="277" spans="1:6">
      <c r="A277" s="1045">
        <v>1302100170</v>
      </c>
      <c r="B277" s="1046" t="s">
        <v>1851</v>
      </c>
      <c r="C277" s="1047" t="s">
        <v>2152</v>
      </c>
      <c r="D277" s="234"/>
      <c r="E277" s="1048" t="str">
        <f t="shared" si="9"/>
        <v/>
      </c>
      <c r="F277" s="1048"/>
    </row>
    <row r="278" spans="1:6">
      <c r="A278" s="1045">
        <v>1302100171</v>
      </c>
      <c r="B278" s="1052" t="s">
        <v>1851</v>
      </c>
      <c r="C278" s="1047"/>
      <c r="D278" s="1054">
        <v>0.14499999999999999</v>
      </c>
      <c r="E278" s="1048"/>
      <c r="F278" s="1048"/>
    </row>
    <row r="279" spans="1:6">
      <c r="A279" s="1045">
        <v>1303100250</v>
      </c>
      <c r="B279" s="1046" t="s">
        <v>1851</v>
      </c>
      <c r="C279" s="1047"/>
      <c r="D279" s="234"/>
      <c r="E279" s="1048" t="str">
        <f t="shared" ref="E279:E290" si="10">+IF(COUNTIF(A:A,A279)=1,"","Error")</f>
        <v/>
      </c>
      <c r="F279" s="1048"/>
    </row>
    <row r="280" spans="1:6">
      <c r="A280" s="1045">
        <v>1303100275</v>
      </c>
      <c r="B280" s="1046" t="s">
        <v>1858</v>
      </c>
      <c r="C280" s="1047"/>
      <c r="D280" s="234"/>
      <c r="E280" s="1048" t="str">
        <f t="shared" si="10"/>
        <v/>
      </c>
      <c r="F280" s="1048"/>
    </row>
    <row r="281" spans="1:6">
      <c r="A281" s="1045">
        <v>1303150105</v>
      </c>
      <c r="B281" s="1046" t="s">
        <v>1858</v>
      </c>
      <c r="C281" s="1047"/>
      <c r="D281" s="234"/>
      <c r="E281" s="1048" t="str">
        <f t="shared" si="10"/>
        <v/>
      </c>
      <c r="F281" s="1048"/>
    </row>
    <row r="282" spans="1:6">
      <c r="A282" s="1045">
        <v>1303150175</v>
      </c>
      <c r="B282" s="1046" t="s">
        <v>1858</v>
      </c>
      <c r="C282" s="1047"/>
      <c r="D282" s="234"/>
      <c r="E282" s="1048" t="str">
        <f t="shared" si="10"/>
        <v/>
      </c>
      <c r="F282" s="1048"/>
    </row>
    <row r="283" spans="1:6">
      <c r="A283" s="1045">
        <v>1303150800</v>
      </c>
      <c r="B283" s="1046" t="s">
        <v>1858</v>
      </c>
      <c r="C283" s="1047"/>
      <c r="D283" s="234"/>
      <c r="E283" s="1048" t="str">
        <f t="shared" si="10"/>
        <v/>
      </c>
      <c r="F283" s="1048"/>
    </row>
    <row r="284" spans="1:6">
      <c r="A284" s="1045">
        <v>1303151200</v>
      </c>
      <c r="B284" s="1046" t="s">
        <v>1858</v>
      </c>
      <c r="C284" s="1047"/>
      <c r="D284" s="234"/>
      <c r="E284" s="1048" t="str">
        <f t="shared" si="10"/>
        <v/>
      </c>
      <c r="F284" s="1048"/>
    </row>
    <row r="285" spans="1:6">
      <c r="A285" s="1045">
        <v>1303151600</v>
      </c>
      <c r="B285" s="1046" t="s">
        <v>1858</v>
      </c>
      <c r="C285" s="1047"/>
      <c r="D285" s="234"/>
      <c r="E285" s="1048" t="str">
        <f t="shared" si="10"/>
        <v/>
      </c>
      <c r="F285" s="1048"/>
    </row>
    <row r="286" spans="1:6">
      <c r="A286" s="1045">
        <v>1303151614</v>
      </c>
      <c r="B286" s="1046" t="s">
        <v>1858</v>
      </c>
      <c r="C286" s="1047"/>
      <c r="D286" s="234"/>
      <c r="E286" s="1048" t="str">
        <f t="shared" si="10"/>
        <v/>
      </c>
      <c r="F286" s="1048"/>
    </row>
    <row r="287" spans="1:6">
      <c r="A287" s="1045">
        <v>1303151800</v>
      </c>
      <c r="B287" s="1046" t="s">
        <v>1858</v>
      </c>
      <c r="C287" s="1047"/>
      <c r="D287" s="234"/>
      <c r="E287" s="1048" t="str">
        <f t="shared" si="10"/>
        <v/>
      </c>
      <c r="F287" s="1048"/>
    </row>
    <row r="288" spans="1:6">
      <c r="A288" s="1045">
        <v>1303151900</v>
      </c>
      <c r="B288" s="1046" t="s">
        <v>1858</v>
      </c>
      <c r="C288" s="1047"/>
      <c r="D288" s="234"/>
      <c r="E288" s="1048" t="str">
        <f t="shared" si="10"/>
        <v/>
      </c>
      <c r="F288" s="1048"/>
    </row>
    <row r="289" spans="1:6">
      <c r="A289" s="1045">
        <v>1304050105</v>
      </c>
      <c r="B289" s="1046" t="s">
        <v>1851</v>
      </c>
      <c r="C289" s="1047" t="s">
        <v>2152</v>
      </c>
      <c r="D289" s="234"/>
      <c r="E289" s="1048" t="str">
        <f t="shared" si="10"/>
        <v/>
      </c>
      <c r="F289" s="1048"/>
    </row>
    <row r="290" spans="1:6">
      <c r="A290" s="1045">
        <v>1304050110</v>
      </c>
      <c r="B290" s="1046" t="s">
        <v>1851</v>
      </c>
      <c r="C290" s="1047"/>
      <c r="D290" s="930">
        <v>0.37</v>
      </c>
      <c r="E290" s="1048" t="str">
        <f t="shared" si="10"/>
        <v/>
      </c>
      <c r="F290" s="1048"/>
    </row>
    <row r="291" spans="1:6">
      <c r="A291" s="1045">
        <v>1304050124</v>
      </c>
      <c r="B291" s="1046" t="s">
        <v>1851</v>
      </c>
      <c r="C291" s="1047" t="s">
        <v>2152</v>
      </c>
      <c r="D291" s="234"/>
      <c r="E291" s="1048"/>
      <c r="F291" s="1048"/>
    </row>
    <row r="292" spans="1:6">
      <c r="A292" s="1045">
        <v>1304050370</v>
      </c>
      <c r="B292" s="1046" t="s">
        <v>1851</v>
      </c>
      <c r="C292" s="1047" t="s">
        <v>2152</v>
      </c>
      <c r="D292" s="234"/>
      <c r="E292" s="1048" t="str">
        <f t="shared" ref="E292:E323" si="11">+IF(COUNTIF(A:A,A292)=1,"","Error")</f>
        <v/>
      </c>
      <c r="F292" s="1048"/>
    </row>
    <row r="293" spans="1:6">
      <c r="A293" s="1045">
        <v>1304051115</v>
      </c>
      <c r="B293" s="1046" t="s">
        <v>1851</v>
      </c>
      <c r="C293" s="1047"/>
      <c r="D293" s="935">
        <v>0.1</v>
      </c>
      <c r="E293" s="1048" t="str">
        <f t="shared" si="11"/>
        <v/>
      </c>
      <c r="F293" s="1048"/>
    </row>
    <row r="294" spans="1:6">
      <c r="A294" s="1045">
        <v>1304051123</v>
      </c>
      <c r="B294" s="1046" t="s">
        <v>1851</v>
      </c>
      <c r="C294" s="1047"/>
      <c r="D294" s="935">
        <v>0.1</v>
      </c>
      <c r="E294" s="1048" t="str">
        <f t="shared" si="11"/>
        <v/>
      </c>
      <c r="F294" s="1048"/>
    </row>
    <row r="295" spans="1:6">
      <c r="A295" s="1045">
        <v>1304051126</v>
      </c>
      <c r="B295" s="1046" t="s">
        <v>1851</v>
      </c>
      <c r="C295" s="1047" t="s">
        <v>2152</v>
      </c>
      <c r="D295" s="935">
        <v>0.1</v>
      </c>
      <c r="E295" s="1048" t="str">
        <f t="shared" si="11"/>
        <v/>
      </c>
      <c r="F295" s="1048"/>
    </row>
    <row r="296" spans="1:6">
      <c r="A296" s="1045">
        <v>1304051138</v>
      </c>
      <c r="B296" s="1046" t="s">
        <v>1851</v>
      </c>
      <c r="C296" s="1047"/>
      <c r="D296" s="935">
        <v>0.1</v>
      </c>
      <c r="E296" s="1048" t="str">
        <f t="shared" si="11"/>
        <v/>
      </c>
      <c r="F296" s="1048"/>
    </row>
    <row r="297" spans="1:6">
      <c r="A297" s="1045">
        <v>1304051141</v>
      </c>
      <c r="B297" s="1046" t="s">
        <v>1851</v>
      </c>
      <c r="C297" s="1047"/>
      <c r="D297" s="935">
        <v>0.1</v>
      </c>
      <c r="E297" s="1048" t="str">
        <f t="shared" si="11"/>
        <v/>
      </c>
      <c r="F297" s="1048"/>
    </row>
    <row r="298" spans="1:6">
      <c r="A298" s="1045">
        <v>1304051380</v>
      </c>
      <c r="B298" s="1046" t="s">
        <v>1851</v>
      </c>
      <c r="C298" s="1047"/>
      <c r="D298" s="930">
        <v>0.37</v>
      </c>
      <c r="E298" s="1048" t="str">
        <f t="shared" si="11"/>
        <v/>
      </c>
      <c r="F298" s="1048"/>
    </row>
    <row r="299" spans="1:6">
      <c r="A299" s="1045">
        <v>1304051415</v>
      </c>
      <c r="B299" s="1046" t="s">
        <v>1851</v>
      </c>
      <c r="C299" s="1047"/>
      <c r="D299" s="935">
        <v>0.1</v>
      </c>
      <c r="E299" s="1048" t="str">
        <f t="shared" si="11"/>
        <v/>
      </c>
      <c r="F299" s="1048"/>
    </row>
    <row r="300" spans="1:6">
      <c r="A300" s="1045">
        <v>1304051423</v>
      </c>
      <c r="B300" s="1046" t="s">
        <v>1851</v>
      </c>
      <c r="C300" s="1047"/>
      <c r="D300" s="935">
        <v>0.1</v>
      </c>
      <c r="E300" s="1048" t="str">
        <f t="shared" si="11"/>
        <v/>
      </c>
      <c r="F300" s="1048"/>
    </row>
    <row r="301" spans="1:6">
      <c r="A301" s="1045">
        <v>1304051426</v>
      </c>
      <c r="B301" s="1046" t="s">
        <v>1851</v>
      </c>
      <c r="C301" s="1047" t="s">
        <v>2152</v>
      </c>
      <c r="D301" s="935">
        <v>0.1</v>
      </c>
      <c r="E301" s="1048" t="str">
        <f t="shared" si="11"/>
        <v/>
      </c>
      <c r="F301" s="1048"/>
    </row>
    <row r="302" spans="1:6">
      <c r="A302" s="1045">
        <v>1304051438</v>
      </c>
      <c r="B302" s="1046" t="s">
        <v>1851</v>
      </c>
      <c r="C302" s="1047"/>
      <c r="D302" s="935">
        <v>0.10000000000000002</v>
      </c>
      <c r="E302" s="1048" t="str">
        <f t="shared" si="11"/>
        <v/>
      </c>
      <c r="F302" s="1048"/>
    </row>
    <row r="303" spans="1:6">
      <c r="A303" s="1045">
        <v>1304051441</v>
      </c>
      <c r="B303" s="1046" t="s">
        <v>1851</v>
      </c>
      <c r="C303" s="1047"/>
      <c r="D303" s="935">
        <v>0.1</v>
      </c>
      <c r="E303" s="1048" t="str">
        <f t="shared" si="11"/>
        <v/>
      </c>
      <c r="F303" s="1048"/>
    </row>
    <row r="304" spans="1:6">
      <c r="A304" s="1045">
        <v>1304051450</v>
      </c>
      <c r="B304" s="1046" t="s">
        <v>1851</v>
      </c>
      <c r="C304" s="1047" t="s">
        <v>2152</v>
      </c>
      <c r="D304" s="234"/>
      <c r="E304" s="1048" t="str">
        <f t="shared" si="11"/>
        <v/>
      </c>
      <c r="F304" s="1048"/>
    </row>
    <row r="305" spans="1:6">
      <c r="A305" s="1045">
        <v>1304051514</v>
      </c>
      <c r="B305" s="1046" t="s">
        <v>1851</v>
      </c>
      <c r="C305" s="1047" t="s">
        <v>2152</v>
      </c>
      <c r="D305" s="234"/>
      <c r="E305" s="1048" t="str">
        <f t="shared" si="11"/>
        <v/>
      </c>
      <c r="F305" s="1048"/>
    </row>
    <row r="306" spans="1:6">
      <c r="A306" s="1045">
        <v>1304052114</v>
      </c>
      <c r="B306" s="1046" t="s">
        <v>1851</v>
      </c>
      <c r="C306" s="1047"/>
      <c r="D306" s="935">
        <v>0.1</v>
      </c>
      <c r="E306" s="1048" t="str">
        <f t="shared" si="11"/>
        <v/>
      </c>
      <c r="F306" s="1048"/>
    </row>
    <row r="307" spans="1:6">
      <c r="A307" s="1045">
        <v>1304052314</v>
      </c>
      <c r="B307" s="1046" t="s">
        <v>1851</v>
      </c>
      <c r="C307" s="1047"/>
      <c r="D307" s="935">
        <v>0.10000000000000002</v>
      </c>
      <c r="E307" s="1048" t="str">
        <f t="shared" si="11"/>
        <v/>
      </c>
      <c r="F307" s="1048"/>
    </row>
    <row r="308" spans="1:6">
      <c r="A308" s="1045">
        <v>1304052514</v>
      </c>
      <c r="B308" s="1046" t="s">
        <v>1851</v>
      </c>
      <c r="C308" s="1047" t="s">
        <v>2152</v>
      </c>
      <c r="D308" s="935">
        <v>0.10000000000000002</v>
      </c>
      <c r="E308" s="1048" t="str">
        <f t="shared" si="11"/>
        <v/>
      </c>
      <c r="F308" s="1048"/>
    </row>
    <row r="309" spans="1:6">
      <c r="A309" s="1045">
        <v>1304052614</v>
      </c>
      <c r="B309" s="1046" t="s">
        <v>1851</v>
      </c>
      <c r="C309" s="1047" t="s">
        <v>2152</v>
      </c>
      <c r="D309" s="935">
        <v>0.10000000000000002</v>
      </c>
      <c r="E309" s="1048" t="str">
        <f t="shared" si="11"/>
        <v/>
      </c>
      <c r="F309" s="1048"/>
    </row>
    <row r="310" spans="1:6">
      <c r="A310" s="1045">
        <v>1304053814</v>
      </c>
      <c r="B310" s="1046" t="s">
        <v>1851</v>
      </c>
      <c r="C310" s="1047"/>
      <c r="D310" s="935">
        <v>0.1</v>
      </c>
      <c r="E310" s="1048" t="str">
        <f t="shared" si="11"/>
        <v/>
      </c>
      <c r="F310" s="1048"/>
    </row>
    <row r="311" spans="1:6">
      <c r="A311" s="1045">
        <v>1304054114</v>
      </c>
      <c r="B311" s="1046" t="s">
        <v>1851</v>
      </c>
      <c r="C311" s="1047" t="s">
        <v>2152</v>
      </c>
      <c r="D311" s="234"/>
      <c r="E311" s="1048" t="str">
        <f t="shared" si="11"/>
        <v/>
      </c>
      <c r="F311" s="1048"/>
    </row>
    <row r="312" spans="1:6">
      <c r="A312" s="1045">
        <v>1304054214</v>
      </c>
      <c r="B312" s="1046" t="s">
        <v>1851</v>
      </c>
      <c r="C312" s="1047" t="s">
        <v>2152</v>
      </c>
      <c r="D312" s="234"/>
      <c r="E312" s="1048" t="str">
        <f t="shared" si="11"/>
        <v/>
      </c>
      <c r="F312" s="1048"/>
    </row>
    <row r="313" spans="1:6">
      <c r="A313" s="1045">
        <v>1304055614</v>
      </c>
      <c r="B313" s="1046" t="s">
        <v>1851</v>
      </c>
      <c r="C313" s="1047" t="s">
        <v>2152</v>
      </c>
      <c r="D313" s="234"/>
      <c r="E313" s="1048" t="str">
        <f t="shared" si="11"/>
        <v/>
      </c>
      <c r="F313" s="1048"/>
    </row>
    <row r="314" spans="1:6">
      <c r="A314" s="1045">
        <v>1304100150</v>
      </c>
      <c r="B314" s="1046" t="s">
        <v>1851</v>
      </c>
      <c r="C314" s="1047" t="s">
        <v>2152</v>
      </c>
      <c r="D314" s="234"/>
      <c r="E314" s="1048" t="str">
        <f t="shared" si="11"/>
        <v/>
      </c>
      <c r="F314" s="1048"/>
    </row>
    <row r="315" spans="1:6">
      <c r="A315" s="1045">
        <v>1304100814</v>
      </c>
      <c r="B315" s="1046" t="s">
        <v>1851</v>
      </c>
      <c r="C315" s="1047"/>
      <c r="D315" s="935">
        <v>0.1</v>
      </c>
      <c r="E315" s="1048" t="str">
        <f t="shared" si="11"/>
        <v/>
      </c>
      <c r="F315" s="1048"/>
    </row>
    <row r="316" spans="1:6">
      <c r="A316" s="1045">
        <v>1304101108</v>
      </c>
      <c r="B316" s="1046" t="s">
        <v>1851</v>
      </c>
      <c r="C316" s="1047"/>
      <c r="D316" s="935">
        <v>0.1</v>
      </c>
      <c r="E316" s="1048" t="str">
        <f t="shared" si="11"/>
        <v/>
      </c>
      <c r="F316" s="1048"/>
    </row>
    <row r="317" spans="1:6">
      <c r="A317" s="1045">
        <v>1304101408</v>
      </c>
      <c r="B317" s="1046" t="s">
        <v>1851</v>
      </c>
      <c r="C317" s="1047"/>
      <c r="D317" s="935">
        <v>0.1</v>
      </c>
      <c r="E317" s="1048" t="str">
        <f t="shared" si="11"/>
        <v/>
      </c>
      <c r="F317" s="1048"/>
    </row>
    <row r="318" spans="1:6">
      <c r="A318" s="1045">
        <v>1304101914</v>
      </c>
      <c r="B318" s="1046" t="s">
        <v>1851</v>
      </c>
      <c r="C318" s="1047"/>
      <c r="D318" s="935">
        <v>0.10000000000000002</v>
      </c>
      <c r="E318" s="1048" t="str">
        <f t="shared" si="11"/>
        <v/>
      </c>
      <c r="F318" s="1048"/>
    </row>
    <row r="319" spans="1:6">
      <c r="A319" s="1045">
        <v>1304107004</v>
      </c>
      <c r="B319" s="1046" t="s">
        <v>1851</v>
      </c>
      <c r="C319" s="1047"/>
      <c r="D319" s="935">
        <v>0.10000000000000002</v>
      </c>
      <c r="E319" s="1048" t="str">
        <f t="shared" si="11"/>
        <v/>
      </c>
      <c r="F319" s="1048"/>
    </row>
    <row r="320" spans="1:6">
      <c r="A320" s="1045">
        <v>1305050100</v>
      </c>
      <c r="B320" s="1046" t="s">
        <v>1858</v>
      </c>
      <c r="C320" s="1047"/>
      <c r="D320" s="930"/>
      <c r="E320" s="1048" t="str">
        <f t="shared" si="11"/>
        <v/>
      </c>
      <c r="F320" s="1048"/>
    </row>
    <row r="321" spans="1:6">
      <c r="A321" s="1045">
        <v>1305050175</v>
      </c>
      <c r="B321" s="1046" t="s">
        <v>1858</v>
      </c>
      <c r="C321" s="1047"/>
      <c r="D321" s="234"/>
      <c r="E321" s="1048" t="str">
        <f t="shared" si="11"/>
        <v/>
      </c>
      <c r="F321" s="1048"/>
    </row>
    <row r="322" spans="1:6">
      <c r="A322" s="1045">
        <v>1305050714</v>
      </c>
      <c r="B322" s="1046" t="s">
        <v>1858</v>
      </c>
      <c r="C322" s="1047"/>
      <c r="D322" s="234"/>
      <c r="E322" s="1048" t="str">
        <f t="shared" si="11"/>
        <v/>
      </c>
      <c r="F322" s="1048"/>
    </row>
    <row r="323" spans="1:6">
      <c r="A323" s="1045">
        <v>1305100275</v>
      </c>
      <c r="B323" s="1046" t="s">
        <v>1858</v>
      </c>
      <c r="C323" s="1047"/>
      <c r="D323" s="234"/>
      <c r="E323" s="1048" t="str">
        <f t="shared" si="11"/>
        <v/>
      </c>
      <c r="F323" s="1048"/>
    </row>
    <row r="324" spans="1:6">
      <c r="A324" s="1045">
        <v>1305200275</v>
      </c>
      <c r="B324" s="1046" t="s">
        <v>1858</v>
      </c>
      <c r="C324" s="1047"/>
      <c r="D324" s="234"/>
      <c r="E324" s="1048" t="str">
        <f t="shared" ref="E324:E355" si="12">+IF(COUNTIF(A:A,A324)=1,"","Error")</f>
        <v/>
      </c>
      <c r="F324" s="1048"/>
    </row>
    <row r="325" spans="1:6">
      <c r="A325" s="1045">
        <v>1307050175</v>
      </c>
      <c r="B325" s="1046" t="s">
        <v>1851</v>
      </c>
      <c r="C325" s="1047"/>
      <c r="D325" s="234"/>
      <c r="E325" s="1048" t="str">
        <f t="shared" si="12"/>
        <v/>
      </c>
      <c r="F325" s="1048"/>
    </row>
    <row r="326" spans="1:6">
      <c r="A326" s="1045">
        <v>1307150008</v>
      </c>
      <c r="B326" s="1046" t="s">
        <v>1858</v>
      </c>
      <c r="C326" s="1047"/>
      <c r="D326" s="234"/>
      <c r="E326" s="1048" t="str">
        <f t="shared" si="12"/>
        <v/>
      </c>
      <c r="F326" s="1048"/>
    </row>
    <row r="327" spans="1:6">
      <c r="A327" s="1045">
        <v>1307150175</v>
      </c>
      <c r="B327" s="1046" t="s">
        <v>1851</v>
      </c>
      <c r="C327" s="1047"/>
      <c r="D327" s="234"/>
      <c r="E327" s="1048" t="str">
        <f t="shared" si="12"/>
        <v/>
      </c>
      <c r="F327" s="1048"/>
    </row>
    <row r="328" spans="1:6">
      <c r="A328" s="1045">
        <v>1309050100</v>
      </c>
      <c r="B328" s="1046" t="s">
        <v>1858</v>
      </c>
      <c r="C328" s="1047"/>
      <c r="D328" s="234"/>
      <c r="E328" s="1048" t="str">
        <f t="shared" si="12"/>
        <v/>
      </c>
      <c r="F328" s="1048"/>
    </row>
    <row r="329" spans="1:6">
      <c r="A329" s="1045">
        <v>1309050175</v>
      </c>
      <c r="B329" s="1046" t="s">
        <v>1858</v>
      </c>
      <c r="C329" s="1047"/>
      <c r="D329" s="234"/>
      <c r="E329" s="1048" t="str">
        <f t="shared" si="12"/>
        <v/>
      </c>
      <c r="F329" s="1048"/>
    </row>
    <row r="330" spans="1:6">
      <c r="A330" s="1045">
        <v>1315050105</v>
      </c>
      <c r="B330" s="1046" t="s">
        <v>1851</v>
      </c>
      <c r="C330" s="1047" t="s">
        <v>2152</v>
      </c>
      <c r="D330" s="234"/>
      <c r="E330" s="1048" t="str">
        <f t="shared" si="12"/>
        <v/>
      </c>
      <c r="F330" s="1048"/>
    </row>
    <row r="331" spans="1:6">
      <c r="A331" s="1045">
        <v>1315050114</v>
      </c>
      <c r="B331" s="1046" t="s">
        <v>1851</v>
      </c>
      <c r="C331" s="1047"/>
      <c r="D331" s="935"/>
      <c r="E331" s="1048" t="str">
        <f t="shared" si="12"/>
        <v/>
      </c>
      <c r="F331" s="1048"/>
    </row>
    <row r="332" spans="1:6">
      <c r="A332" s="1045">
        <v>1315050214</v>
      </c>
      <c r="B332" s="1046" t="s">
        <v>1851</v>
      </c>
      <c r="C332" s="1047"/>
      <c r="D332" s="935">
        <v>0.1</v>
      </c>
      <c r="E332" s="1048" t="str">
        <f t="shared" si="12"/>
        <v/>
      </c>
      <c r="F332" s="1048"/>
    </row>
    <row r="333" spans="1:6">
      <c r="A333" s="1045">
        <v>1315050314</v>
      </c>
      <c r="B333" s="1046" t="s">
        <v>1851</v>
      </c>
      <c r="C333" s="1047" t="s">
        <v>2152</v>
      </c>
      <c r="D333" s="234"/>
      <c r="E333" s="1048" t="str">
        <f t="shared" si="12"/>
        <v/>
      </c>
      <c r="F333" s="1048"/>
    </row>
    <row r="334" spans="1:6">
      <c r="A334" s="1045">
        <v>1315050414</v>
      </c>
      <c r="B334" s="1046" t="s">
        <v>1851</v>
      </c>
      <c r="C334" s="1047" t="s">
        <v>2152</v>
      </c>
      <c r="D334" s="234"/>
      <c r="E334" s="1048" t="str">
        <f t="shared" si="12"/>
        <v/>
      </c>
      <c r="F334" s="1048"/>
    </row>
    <row r="335" spans="1:6">
      <c r="A335" s="1045">
        <v>1315050614</v>
      </c>
      <c r="B335" s="1046" t="s">
        <v>1851</v>
      </c>
      <c r="C335" s="1047" t="s">
        <v>2152</v>
      </c>
      <c r="D335" s="234"/>
      <c r="E335" s="1048" t="str">
        <f t="shared" si="12"/>
        <v/>
      </c>
      <c r="F335" s="1048"/>
    </row>
    <row r="336" spans="1:6">
      <c r="A336" s="1045">
        <v>1315050714</v>
      </c>
      <c r="B336" s="1046" t="s">
        <v>1851</v>
      </c>
      <c r="C336" s="1047" t="s">
        <v>2152</v>
      </c>
      <c r="D336" s="234"/>
      <c r="E336" s="1048" t="str">
        <f t="shared" si="12"/>
        <v/>
      </c>
      <c r="F336" s="1048"/>
    </row>
    <row r="337" spans="1:6">
      <c r="A337" s="1045">
        <v>1315051000</v>
      </c>
      <c r="B337" s="1046" t="s">
        <v>1851</v>
      </c>
      <c r="C337" s="1047"/>
      <c r="D337" s="935">
        <v>0.1</v>
      </c>
      <c r="E337" s="1048" t="str">
        <f t="shared" si="12"/>
        <v/>
      </c>
      <c r="F337" s="1048"/>
    </row>
    <row r="338" spans="1:6">
      <c r="A338" s="1045">
        <v>1315051103</v>
      </c>
      <c r="B338" s="1046" t="s">
        <v>1851</v>
      </c>
      <c r="C338" s="1047" t="s">
        <v>2152</v>
      </c>
      <c r="D338" s="234"/>
      <c r="E338" s="1048" t="str">
        <f t="shared" si="12"/>
        <v/>
      </c>
      <c r="F338" s="1048"/>
    </row>
    <row r="339" spans="1:6">
      <c r="A339" s="1045">
        <v>1315051105</v>
      </c>
      <c r="B339" s="1046" t="s">
        <v>1851</v>
      </c>
      <c r="C339" s="1047"/>
      <c r="D339" s="234"/>
      <c r="E339" s="1048" t="str">
        <f t="shared" si="12"/>
        <v/>
      </c>
      <c r="F339" s="1048"/>
    </row>
    <row r="340" spans="1:6">
      <c r="A340" s="1045">
        <v>1315051106</v>
      </c>
      <c r="B340" s="1046" t="s">
        <v>1851</v>
      </c>
      <c r="C340" s="1047" t="s">
        <v>2152</v>
      </c>
      <c r="D340" s="234"/>
      <c r="E340" s="1048" t="str">
        <f t="shared" si="12"/>
        <v/>
      </c>
      <c r="F340" s="1048"/>
    </row>
    <row r="341" spans="1:6">
      <c r="A341" s="1045">
        <v>1315051119</v>
      </c>
      <c r="B341" s="1046" t="s">
        <v>1851</v>
      </c>
      <c r="C341" s="1047" t="s">
        <v>2152</v>
      </c>
      <c r="D341" s="234"/>
      <c r="E341" s="1048" t="str">
        <f t="shared" si="12"/>
        <v/>
      </c>
      <c r="F341" s="1048"/>
    </row>
    <row r="342" spans="1:6">
      <c r="A342" s="1045">
        <v>1315051403</v>
      </c>
      <c r="B342" s="1046" t="s">
        <v>1851</v>
      </c>
      <c r="C342" s="1047" t="s">
        <v>2152</v>
      </c>
      <c r="D342" s="234"/>
      <c r="E342" s="1048" t="str">
        <f t="shared" si="12"/>
        <v/>
      </c>
      <c r="F342" s="1048"/>
    </row>
    <row r="343" spans="1:6">
      <c r="A343" s="1045">
        <v>1315051406</v>
      </c>
      <c r="B343" s="1046" t="s">
        <v>1851</v>
      </c>
      <c r="C343" s="1047" t="s">
        <v>2152</v>
      </c>
      <c r="D343" s="234"/>
      <c r="E343" s="1048" t="str">
        <f t="shared" si="12"/>
        <v/>
      </c>
      <c r="F343" s="1048"/>
    </row>
    <row r="344" spans="1:6">
      <c r="A344" s="1045">
        <v>1315051419</v>
      </c>
      <c r="B344" s="1046" t="s">
        <v>1851</v>
      </c>
      <c r="C344" s="1047" t="s">
        <v>2152</v>
      </c>
      <c r="D344" s="234"/>
      <c r="E344" s="1048" t="str">
        <f t="shared" si="12"/>
        <v/>
      </c>
      <c r="F344" s="1048"/>
    </row>
    <row r="345" spans="1:6">
      <c r="A345" s="1045">
        <v>1315051914</v>
      </c>
      <c r="B345" s="1046" t="s">
        <v>1851</v>
      </c>
      <c r="C345" s="1047" t="s">
        <v>2152</v>
      </c>
      <c r="D345" s="234"/>
      <c r="E345" s="1048" t="str">
        <f t="shared" si="12"/>
        <v/>
      </c>
      <c r="F345" s="1048"/>
    </row>
    <row r="346" spans="1:6">
      <c r="A346" s="1045">
        <v>1315055514</v>
      </c>
      <c r="B346" s="1046" t="s">
        <v>1851</v>
      </c>
      <c r="C346" s="1047" t="s">
        <v>2152</v>
      </c>
      <c r="D346" s="234"/>
      <c r="E346" s="1048" t="str">
        <f t="shared" si="12"/>
        <v/>
      </c>
      <c r="F346" s="1048"/>
    </row>
    <row r="347" spans="1:6">
      <c r="A347" s="1045">
        <v>1315057005</v>
      </c>
      <c r="B347" s="1046" t="s">
        <v>1851</v>
      </c>
      <c r="C347" s="1047" t="s">
        <v>2152</v>
      </c>
      <c r="D347" s="234"/>
      <c r="E347" s="1048" t="str">
        <f t="shared" si="12"/>
        <v/>
      </c>
      <c r="F347" s="1048"/>
    </row>
    <row r="348" spans="1:6">
      <c r="A348" s="1045">
        <v>1315057006</v>
      </c>
      <c r="B348" s="1046" t="s">
        <v>1851</v>
      </c>
      <c r="C348" s="1047"/>
      <c r="D348" s="935">
        <v>0.1</v>
      </c>
      <c r="E348" s="1048" t="str">
        <f t="shared" si="12"/>
        <v/>
      </c>
      <c r="F348" s="1048"/>
    </row>
    <row r="349" spans="1:6">
      <c r="A349" s="1045">
        <v>1315057007</v>
      </c>
      <c r="B349" s="1046" t="s">
        <v>1851</v>
      </c>
      <c r="C349" s="1047" t="s">
        <v>2152</v>
      </c>
      <c r="D349" s="234"/>
      <c r="E349" s="1048" t="str">
        <f t="shared" si="12"/>
        <v/>
      </c>
      <c r="F349" s="1048"/>
    </row>
    <row r="350" spans="1:6">
      <c r="A350" s="1045">
        <v>1315057014</v>
      </c>
      <c r="B350" s="1046" t="s">
        <v>1851</v>
      </c>
      <c r="C350" s="1047" t="s">
        <v>2152</v>
      </c>
      <c r="D350" s="234"/>
      <c r="E350" s="1048" t="str">
        <f t="shared" si="12"/>
        <v/>
      </c>
      <c r="F350" s="1048"/>
    </row>
    <row r="351" spans="1:6">
      <c r="A351" s="1045">
        <v>1315100105</v>
      </c>
      <c r="B351" s="1046" t="s">
        <v>1851</v>
      </c>
      <c r="C351" s="1047" t="s">
        <v>2152</v>
      </c>
      <c r="D351" s="234"/>
      <c r="E351" s="1048" t="str">
        <f t="shared" si="12"/>
        <v/>
      </c>
      <c r="F351" s="1048"/>
    </row>
    <row r="352" spans="1:6">
      <c r="A352" s="1045">
        <v>1315100150</v>
      </c>
      <c r="B352" s="1046" t="s">
        <v>1851</v>
      </c>
      <c r="C352" s="1047"/>
      <c r="D352" s="234"/>
      <c r="E352" s="1048" t="str">
        <f t="shared" si="12"/>
        <v/>
      </c>
      <c r="F352" s="1048"/>
    </row>
    <row r="353" spans="1:6">
      <c r="A353" s="1045">
        <v>1315100214</v>
      </c>
      <c r="B353" s="1046" t="s">
        <v>1851</v>
      </c>
      <c r="C353" s="1047" t="s">
        <v>2152</v>
      </c>
      <c r="D353" s="234"/>
      <c r="E353" s="1048" t="str">
        <f t="shared" si="12"/>
        <v/>
      </c>
      <c r="F353" s="1048"/>
    </row>
    <row r="354" spans="1:6">
      <c r="A354" s="1045">
        <v>1315101014</v>
      </c>
      <c r="B354" s="1046" t="s">
        <v>1851</v>
      </c>
      <c r="C354" s="1047" t="s">
        <v>2152</v>
      </c>
      <c r="D354" s="234"/>
      <c r="E354" s="1048" t="str">
        <f t="shared" si="12"/>
        <v/>
      </c>
      <c r="F354" s="1048"/>
    </row>
    <row r="355" spans="1:6">
      <c r="A355" s="1045">
        <v>1315101102</v>
      </c>
      <c r="B355" s="1046" t="s">
        <v>1851</v>
      </c>
      <c r="C355" s="1047" t="s">
        <v>2152</v>
      </c>
      <c r="D355" s="234"/>
      <c r="E355" s="1048" t="str">
        <f t="shared" si="12"/>
        <v/>
      </c>
      <c r="F355" s="1048"/>
    </row>
    <row r="356" spans="1:6">
      <c r="A356" s="1045">
        <v>1315101110</v>
      </c>
      <c r="B356" s="1046" t="s">
        <v>1851</v>
      </c>
      <c r="C356" s="1047" t="s">
        <v>2152</v>
      </c>
      <c r="D356" s="234"/>
      <c r="E356" s="1048" t="str">
        <f t="shared" ref="E356:E389" si="13">+IF(COUNTIF(A:A,A356)=1,"","Error")</f>
        <v/>
      </c>
      <c r="F356" s="1048"/>
    </row>
    <row r="357" spans="1:6">
      <c r="A357" s="1045">
        <v>1315101132</v>
      </c>
      <c r="B357" s="1046" t="s">
        <v>1851</v>
      </c>
      <c r="C357" s="1047" t="s">
        <v>2152</v>
      </c>
      <c r="D357" s="234"/>
      <c r="E357" s="1048" t="str">
        <f t="shared" si="13"/>
        <v/>
      </c>
      <c r="F357" s="1048"/>
    </row>
    <row r="358" spans="1:6">
      <c r="A358" s="1045">
        <v>1315101144</v>
      </c>
      <c r="B358" s="1046" t="s">
        <v>1851</v>
      </c>
      <c r="C358" s="1047"/>
      <c r="D358" s="234"/>
      <c r="E358" s="1048" t="str">
        <f t="shared" si="13"/>
        <v/>
      </c>
      <c r="F358" s="1048"/>
    </row>
    <row r="359" spans="1:6">
      <c r="A359" s="1045">
        <v>1315101401</v>
      </c>
      <c r="B359" s="1046" t="s">
        <v>1851</v>
      </c>
      <c r="C359" s="1047"/>
      <c r="D359" s="935">
        <v>0.33</v>
      </c>
      <c r="E359" s="1048" t="str">
        <f t="shared" si="13"/>
        <v/>
      </c>
      <c r="F359" s="1048"/>
    </row>
    <row r="360" spans="1:6">
      <c r="A360" s="1045">
        <v>1315101403</v>
      </c>
      <c r="B360" s="1046" t="s">
        <v>1851</v>
      </c>
      <c r="C360" s="1047" t="s">
        <v>2152</v>
      </c>
      <c r="D360" s="234"/>
      <c r="E360" s="1048" t="str">
        <f t="shared" si="13"/>
        <v/>
      </c>
      <c r="F360" s="1048"/>
    </row>
    <row r="361" spans="1:6">
      <c r="A361" s="1045">
        <v>1315101410</v>
      </c>
      <c r="B361" s="1046" t="s">
        <v>1851</v>
      </c>
      <c r="C361" s="1047" t="s">
        <v>2152</v>
      </c>
      <c r="D361" s="234"/>
      <c r="E361" s="1048" t="str">
        <f t="shared" si="13"/>
        <v/>
      </c>
      <c r="F361" s="1048"/>
    </row>
    <row r="362" spans="1:6">
      <c r="A362" s="1045">
        <v>1315101432</v>
      </c>
      <c r="B362" s="1046" t="s">
        <v>1851</v>
      </c>
      <c r="C362" s="1047" t="s">
        <v>2152</v>
      </c>
      <c r="D362" s="234"/>
      <c r="E362" s="1048" t="str">
        <f t="shared" si="13"/>
        <v/>
      </c>
      <c r="F362" s="1048"/>
    </row>
    <row r="363" spans="1:6">
      <c r="A363" s="1045">
        <v>1315101433</v>
      </c>
      <c r="B363" s="1046" t="s">
        <v>1851</v>
      </c>
      <c r="C363" s="1047" t="s">
        <v>2152</v>
      </c>
      <c r="D363" s="234"/>
      <c r="E363" s="1048" t="str">
        <f t="shared" si="13"/>
        <v/>
      </c>
      <c r="F363" s="1048"/>
    </row>
    <row r="364" spans="1:6">
      <c r="A364" s="1045">
        <v>1315101444</v>
      </c>
      <c r="B364" s="1046" t="s">
        <v>1851</v>
      </c>
      <c r="C364" s="1047"/>
      <c r="D364" s="234"/>
      <c r="E364" s="1048" t="str">
        <f t="shared" si="13"/>
        <v/>
      </c>
      <c r="F364" s="1048"/>
    </row>
    <row r="365" spans="1:6">
      <c r="A365" s="1045">
        <v>1315104414</v>
      </c>
      <c r="B365" s="1046" t="s">
        <v>1851</v>
      </c>
      <c r="C365" s="1047" t="s">
        <v>2152</v>
      </c>
      <c r="D365" s="234"/>
      <c r="E365" s="1048" t="str">
        <f t="shared" si="13"/>
        <v/>
      </c>
      <c r="F365" s="1048"/>
    </row>
    <row r="366" spans="1:6">
      <c r="A366" s="1045">
        <v>1315107008</v>
      </c>
      <c r="B366" s="1046" t="s">
        <v>1851</v>
      </c>
      <c r="C366" s="1047" t="s">
        <v>2152</v>
      </c>
      <c r="D366" s="234"/>
      <c r="E366" s="1048" t="str">
        <f t="shared" si="13"/>
        <v/>
      </c>
      <c r="F366" s="1048"/>
    </row>
    <row r="367" spans="1:6">
      <c r="A367" s="1045">
        <v>1315107009</v>
      </c>
      <c r="B367" s="1046" t="s">
        <v>1851</v>
      </c>
      <c r="C367" s="1047" t="s">
        <v>2152</v>
      </c>
      <c r="D367" s="234"/>
      <c r="E367" s="1048" t="str">
        <f t="shared" si="13"/>
        <v/>
      </c>
      <c r="F367" s="1048"/>
    </row>
    <row r="368" spans="1:6">
      <c r="A368" s="1045">
        <v>1315107010</v>
      </c>
      <c r="B368" s="1046" t="s">
        <v>1851</v>
      </c>
      <c r="C368" s="1047" t="s">
        <v>2152</v>
      </c>
      <c r="D368" s="234"/>
      <c r="E368" s="1048" t="str">
        <f t="shared" si="13"/>
        <v/>
      </c>
      <c r="F368" s="1048"/>
    </row>
    <row r="369" spans="1:6">
      <c r="A369" s="1045">
        <v>1315107015</v>
      </c>
      <c r="B369" s="1046" t="s">
        <v>1851</v>
      </c>
      <c r="C369" s="1047" t="s">
        <v>2152</v>
      </c>
      <c r="D369" s="234"/>
      <c r="E369" s="1048" t="str">
        <f t="shared" si="13"/>
        <v/>
      </c>
      <c r="F369" s="1048"/>
    </row>
    <row r="370" spans="1:6">
      <c r="A370" s="1045">
        <v>1316050105</v>
      </c>
      <c r="B370" s="1046" t="s">
        <v>1851</v>
      </c>
      <c r="C370" s="1047"/>
      <c r="D370" s="234"/>
      <c r="E370" s="1048" t="str">
        <f t="shared" si="13"/>
        <v/>
      </c>
      <c r="F370" s="1048"/>
    </row>
    <row r="371" spans="1:6">
      <c r="A371" s="1045">
        <v>1316050514</v>
      </c>
      <c r="B371" s="1046" t="s">
        <v>1851</v>
      </c>
      <c r="C371" s="1047"/>
      <c r="D371" s="935">
        <v>0.10000000000000002</v>
      </c>
      <c r="E371" s="1048" t="str">
        <f t="shared" si="13"/>
        <v/>
      </c>
      <c r="F371" s="1048"/>
    </row>
    <row r="372" spans="1:6">
      <c r="A372" s="1045">
        <v>1316051105</v>
      </c>
      <c r="B372" s="1046" t="s">
        <v>1851</v>
      </c>
      <c r="C372" s="1047"/>
      <c r="D372" s="935">
        <v>0.1</v>
      </c>
      <c r="E372" s="1048" t="str">
        <f t="shared" si="13"/>
        <v/>
      </c>
      <c r="F372" s="1048"/>
    </row>
    <row r="373" spans="1:6">
      <c r="A373" s="1045">
        <v>1316051135</v>
      </c>
      <c r="B373" s="1046" t="s">
        <v>1851</v>
      </c>
      <c r="C373" s="1047"/>
      <c r="D373" s="935">
        <v>0.1</v>
      </c>
      <c r="E373" s="1048" t="str">
        <f t="shared" si="13"/>
        <v/>
      </c>
      <c r="F373" s="1048"/>
    </row>
    <row r="374" spans="1:6">
      <c r="A374" s="1045">
        <v>1316051139</v>
      </c>
      <c r="B374" s="1046" t="s">
        <v>1851</v>
      </c>
      <c r="C374" s="1047"/>
      <c r="D374" s="935">
        <v>0.1</v>
      </c>
      <c r="E374" s="1048" t="str">
        <f t="shared" si="13"/>
        <v/>
      </c>
      <c r="F374" s="1048"/>
    </row>
    <row r="375" spans="1:6">
      <c r="A375" s="1045">
        <v>1316051405</v>
      </c>
      <c r="B375" s="1046" t="s">
        <v>1851</v>
      </c>
      <c r="C375" s="1047"/>
      <c r="D375" s="935">
        <v>0.1</v>
      </c>
      <c r="E375" s="1048" t="str">
        <f t="shared" si="13"/>
        <v/>
      </c>
      <c r="F375" s="1048"/>
    </row>
    <row r="376" spans="1:6">
      <c r="A376" s="1045">
        <v>1316051435</v>
      </c>
      <c r="B376" s="1046" t="s">
        <v>1851</v>
      </c>
      <c r="C376" s="1047"/>
      <c r="D376" s="935">
        <v>0.1</v>
      </c>
      <c r="E376" s="1048" t="str">
        <f t="shared" si="13"/>
        <v/>
      </c>
      <c r="F376" s="1048"/>
    </row>
    <row r="377" spans="1:6">
      <c r="A377" s="1045">
        <v>1316051436</v>
      </c>
      <c r="B377" s="1046" t="s">
        <v>1851</v>
      </c>
      <c r="C377" s="1047"/>
      <c r="D377" s="935">
        <v>0.1</v>
      </c>
      <c r="E377" s="1048" t="str">
        <f t="shared" si="13"/>
        <v/>
      </c>
      <c r="F377" s="1048"/>
    </row>
    <row r="378" spans="1:6">
      <c r="A378" s="1045">
        <v>1316051439</v>
      </c>
      <c r="B378" s="1046" t="s">
        <v>1851</v>
      </c>
      <c r="C378" s="1047"/>
      <c r="D378" s="935">
        <v>9.9999999999999992E-2</v>
      </c>
      <c r="E378" s="1048" t="str">
        <f t="shared" si="13"/>
        <v/>
      </c>
      <c r="F378" s="1048"/>
    </row>
    <row r="379" spans="1:6">
      <c r="A379" s="1045">
        <v>1316053514</v>
      </c>
      <c r="B379" s="1046" t="s">
        <v>1851</v>
      </c>
      <c r="C379" s="1047"/>
      <c r="D379" s="935">
        <v>0.1</v>
      </c>
      <c r="E379" s="1048" t="str">
        <f t="shared" si="13"/>
        <v/>
      </c>
      <c r="F379" s="1048"/>
    </row>
    <row r="380" spans="1:6">
      <c r="A380" s="1045">
        <v>1316053614</v>
      </c>
      <c r="B380" s="1046" t="s">
        <v>1851</v>
      </c>
      <c r="C380" s="1047"/>
      <c r="D380" s="935">
        <v>0.1</v>
      </c>
      <c r="E380" s="1048" t="str">
        <f t="shared" si="13"/>
        <v/>
      </c>
      <c r="F380" s="1048"/>
    </row>
    <row r="381" spans="1:6">
      <c r="A381" s="1045">
        <v>1316053714</v>
      </c>
      <c r="B381" s="1046" t="s">
        <v>1851</v>
      </c>
      <c r="C381" s="1047"/>
      <c r="D381" s="935">
        <v>0.1</v>
      </c>
      <c r="E381" s="1048" t="str">
        <f t="shared" si="13"/>
        <v/>
      </c>
      <c r="F381" s="1048"/>
    </row>
    <row r="382" spans="1:6">
      <c r="A382" s="1045">
        <v>1316053914</v>
      </c>
      <c r="B382" s="1046" t="s">
        <v>1851</v>
      </c>
      <c r="C382" s="1047"/>
      <c r="D382" s="935">
        <v>0.1</v>
      </c>
      <c r="E382" s="1048" t="str">
        <f t="shared" si="13"/>
        <v/>
      </c>
      <c r="F382" s="1048"/>
    </row>
    <row r="383" spans="1:6">
      <c r="A383" s="1045">
        <v>1317050075</v>
      </c>
      <c r="B383" s="1046" t="s">
        <v>1858</v>
      </c>
      <c r="C383" s="1047"/>
      <c r="D383" s="234"/>
      <c r="E383" s="1048" t="str">
        <f t="shared" si="13"/>
        <v/>
      </c>
      <c r="F383" s="1048"/>
    </row>
    <row r="384" spans="1:6">
      <c r="A384" s="1045">
        <v>1317050100</v>
      </c>
      <c r="B384" s="1046" t="s">
        <v>1858</v>
      </c>
      <c r="C384" s="1047"/>
      <c r="D384" s="234"/>
      <c r="E384" s="1048" t="str">
        <f t="shared" si="13"/>
        <v/>
      </c>
      <c r="F384" s="1048"/>
    </row>
    <row r="385" spans="1:6">
      <c r="A385" s="1045">
        <v>1317150005</v>
      </c>
      <c r="B385" s="1046" t="s">
        <v>1858</v>
      </c>
      <c r="C385" s="1047"/>
      <c r="D385" s="234"/>
      <c r="E385" s="1048" t="str">
        <f t="shared" si="13"/>
        <v/>
      </c>
      <c r="F385" s="1048"/>
    </row>
    <row r="386" spans="1:6">
      <c r="A386" s="1045">
        <v>1317150075</v>
      </c>
      <c r="B386" s="1046" t="s">
        <v>1858</v>
      </c>
      <c r="C386" s="1047"/>
      <c r="D386" s="234"/>
      <c r="E386" s="1048" t="str">
        <f t="shared" si="13"/>
        <v/>
      </c>
      <c r="F386" s="1048"/>
    </row>
    <row r="387" spans="1:6">
      <c r="A387" s="1045">
        <v>1317151600</v>
      </c>
      <c r="B387" s="1046" t="s">
        <v>1858</v>
      </c>
      <c r="C387" s="1047"/>
      <c r="D387" s="234"/>
      <c r="E387" s="1048" t="str">
        <f t="shared" si="13"/>
        <v/>
      </c>
      <c r="F387" s="1048"/>
    </row>
    <row r="388" spans="1:6">
      <c r="A388" s="1045">
        <v>1317151614</v>
      </c>
      <c r="B388" s="1046" t="s">
        <v>1858</v>
      </c>
      <c r="C388" s="1047"/>
      <c r="D388" s="234"/>
      <c r="E388" s="1048" t="str">
        <f t="shared" si="13"/>
        <v/>
      </c>
      <c r="F388" s="1048"/>
    </row>
    <row r="389" spans="1:6">
      <c r="A389" s="1045">
        <v>1317151800</v>
      </c>
      <c r="B389" s="1046" t="s">
        <v>1858</v>
      </c>
      <c r="C389" s="1047"/>
      <c r="D389" s="234"/>
      <c r="E389" s="1048" t="str">
        <f t="shared" si="13"/>
        <v/>
      </c>
      <c r="F389" s="1048"/>
    </row>
    <row r="390" spans="1:6">
      <c r="A390" s="1045">
        <v>1320051447</v>
      </c>
      <c r="B390" s="1052" t="s">
        <v>1851</v>
      </c>
      <c r="C390" s="1047"/>
      <c r="D390" s="234"/>
      <c r="E390" s="1048"/>
      <c r="F390" s="1048"/>
    </row>
    <row r="391" spans="1:6">
      <c r="A391" s="1045">
        <v>1321100275</v>
      </c>
      <c r="B391" s="1046" t="s">
        <v>1858</v>
      </c>
      <c r="C391" s="1047"/>
      <c r="D391" s="234"/>
      <c r="E391" s="1048" t="str">
        <f t="shared" ref="E391:E397" si="14">+IF(COUNTIF(A:A,A391)=1,"","Error")</f>
        <v/>
      </c>
      <c r="F391" s="1048"/>
    </row>
    <row r="392" spans="1:6">
      <c r="A392" s="1045">
        <v>1321150175</v>
      </c>
      <c r="B392" s="1046" t="s">
        <v>1858</v>
      </c>
      <c r="C392" s="1047"/>
      <c r="D392" s="234"/>
      <c r="E392" s="1048" t="str">
        <f t="shared" si="14"/>
        <v/>
      </c>
      <c r="F392" s="1048"/>
    </row>
    <row r="393" spans="1:6">
      <c r="A393" s="1045">
        <v>1351050105</v>
      </c>
      <c r="B393" s="1046" t="s">
        <v>1849</v>
      </c>
      <c r="C393" s="1047"/>
      <c r="D393" s="234"/>
      <c r="E393" s="1048" t="str">
        <f t="shared" si="14"/>
        <v/>
      </c>
      <c r="F393" s="1048"/>
    </row>
    <row r="394" spans="1:6">
      <c r="A394" s="1045">
        <v>1351050150</v>
      </c>
      <c r="B394" s="1046" t="s">
        <v>1849</v>
      </c>
      <c r="C394" s="1047"/>
      <c r="D394" s="234"/>
      <c r="E394" s="1048" t="str">
        <f t="shared" si="14"/>
        <v/>
      </c>
      <c r="F394" s="1048"/>
    </row>
    <row r="395" spans="1:6">
      <c r="A395" s="1045">
        <v>1351050501</v>
      </c>
      <c r="B395" s="1046" t="s">
        <v>1849</v>
      </c>
      <c r="C395" s="1047"/>
      <c r="D395" s="234"/>
      <c r="E395" s="1048" t="str">
        <f t="shared" si="14"/>
        <v/>
      </c>
      <c r="F395" s="1048"/>
    </row>
    <row r="396" spans="1:6">
      <c r="A396" s="1045">
        <v>1351050503</v>
      </c>
      <c r="B396" s="1046" t="s">
        <v>1849</v>
      </c>
      <c r="C396" s="1047"/>
      <c r="D396" s="234"/>
      <c r="E396" s="1048" t="str">
        <f t="shared" si="14"/>
        <v/>
      </c>
      <c r="F396" s="1048"/>
    </row>
    <row r="397" spans="1:6">
      <c r="A397" s="1045">
        <v>1351050505</v>
      </c>
      <c r="B397" s="1046" t="s">
        <v>1849</v>
      </c>
      <c r="C397" s="1047"/>
      <c r="D397" s="234"/>
      <c r="E397" s="1048" t="str">
        <f t="shared" si="14"/>
        <v/>
      </c>
      <c r="F397" s="1048"/>
    </row>
    <row r="398" spans="1:6">
      <c r="A398" s="15">
        <v>1351050507</v>
      </c>
      <c r="B398" s="1046" t="s">
        <v>1849</v>
      </c>
    </row>
    <row r="399" spans="1:6">
      <c r="A399" s="1045">
        <v>1351050511</v>
      </c>
      <c r="B399" s="1046" t="s">
        <v>1849</v>
      </c>
      <c r="C399" s="1047"/>
      <c r="D399" s="234"/>
      <c r="E399" s="1048" t="str">
        <f t="shared" ref="E399:E420" si="15">+IF(COUNTIF(A:A,A399)=1,"","Error")</f>
        <v/>
      </c>
      <c r="F399" s="1048"/>
    </row>
    <row r="400" spans="1:6">
      <c r="A400" s="1045">
        <v>1351050515</v>
      </c>
      <c r="B400" s="1046" t="s">
        <v>1849</v>
      </c>
      <c r="C400" s="1047"/>
      <c r="D400" s="234"/>
      <c r="E400" s="1048" t="str">
        <f t="shared" si="15"/>
        <v/>
      </c>
      <c r="F400" s="1048"/>
    </row>
    <row r="401" spans="1:6">
      <c r="A401" s="1045">
        <v>1351050516</v>
      </c>
      <c r="B401" s="1046" t="s">
        <v>1849</v>
      </c>
      <c r="C401" s="1047"/>
      <c r="D401" s="234"/>
      <c r="E401" s="1048" t="str">
        <f t="shared" si="15"/>
        <v/>
      </c>
      <c r="F401" s="1048"/>
    </row>
    <row r="402" spans="1:6">
      <c r="A402" s="1045">
        <v>1351050519</v>
      </c>
      <c r="B402" s="1046" t="s">
        <v>1849</v>
      </c>
      <c r="C402" s="1047"/>
      <c r="D402" s="234"/>
      <c r="E402" s="1048" t="str">
        <f t="shared" si="15"/>
        <v/>
      </c>
      <c r="F402" s="1048"/>
    </row>
    <row r="403" spans="1:6">
      <c r="A403" s="1045">
        <v>1351100105</v>
      </c>
      <c r="B403" s="1046" t="s">
        <v>1849</v>
      </c>
      <c r="C403" s="1047"/>
      <c r="D403" s="234"/>
      <c r="E403" s="1048" t="str">
        <f t="shared" si="15"/>
        <v/>
      </c>
      <c r="F403" s="1048"/>
    </row>
    <row r="404" spans="1:6">
      <c r="A404" s="1045">
        <v>1351100150</v>
      </c>
      <c r="B404" s="1046" t="s">
        <v>1849</v>
      </c>
      <c r="C404" s="1047"/>
      <c r="D404" s="234"/>
      <c r="E404" s="1048" t="str">
        <f t="shared" si="15"/>
        <v/>
      </c>
      <c r="F404" s="1048"/>
    </row>
    <row r="405" spans="1:6">
      <c r="A405" s="1045">
        <v>1351100175</v>
      </c>
      <c r="B405" s="1046" t="s">
        <v>1849</v>
      </c>
      <c r="C405" s="1047"/>
      <c r="D405" s="234"/>
      <c r="E405" s="1048" t="str">
        <f t="shared" si="15"/>
        <v/>
      </c>
      <c r="F405" s="1048"/>
    </row>
    <row r="406" spans="1:6">
      <c r="A406" s="1045">
        <v>1351100600</v>
      </c>
      <c r="B406" s="1046" t="s">
        <v>1849</v>
      </c>
      <c r="C406" s="1047"/>
      <c r="D406" s="234"/>
      <c r="E406" s="1048" t="str">
        <f t="shared" si="15"/>
        <v/>
      </c>
      <c r="F406" s="1048"/>
    </row>
    <row r="407" spans="1:6">
      <c r="A407" s="1045">
        <v>1351100601</v>
      </c>
      <c r="B407" s="1046" t="s">
        <v>1849</v>
      </c>
      <c r="C407" s="1047"/>
      <c r="D407" s="234"/>
      <c r="E407" s="1048" t="str">
        <f t="shared" si="15"/>
        <v/>
      </c>
      <c r="F407" s="1048"/>
    </row>
    <row r="408" spans="1:6">
      <c r="A408" s="1045">
        <v>1351150001</v>
      </c>
      <c r="B408" s="1046" t="s">
        <v>1849</v>
      </c>
      <c r="C408" s="1047"/>
      <c r="D408" s="234"/>
      <c r="E408" s="1048" t="str">
        <f t="shared" si="15"/>
        <v/>
      </c>
      <c r="F408" s="1048"/>
    </row>
    <row r="409" spans="1:6">
      <c r="A409" s="1045">
        <v>1351150104</v>
      </c>
      <c r="B409" s="1046" t="s">
        <v>1849</v>
      </c>
      <c r="C409" s="1047"/>
      <c r="D409" s="234"/>
      <c r="E409" s="1048" t="str">
        <f t="shared" si="15"/>
        <v/>
      </c>
      <c r="F409" s="1048"/>
    </row>
    <row r="410" spans="1:6">
      <c r="A410" s="1045">
        <v>1351150105</v>
      </c>
      <c r="B410" s="1046" t="s">
        <v>1849</v>
      </c>
      <c r="C410" s="1047"/>
      <c r="D410" s="234"/>
      <c r="E410" s="1048" t="str">
        <f t="shared" si="15"/>
        <v/>
      </c>
      <c r="F410" s="1048"/>
    </row>
    <row r="411" spans="1:6">
      <c r="A411" s="1045">
        <v>1351150111</v>
      </c>
      <c r="B411" s="1046" t="s">
        <v>1849</v>
      </c>
      <c r="C411" s="1047"/>
      <c r="D411" s="234"/>
      <c r="E411" s="1048" t="str">
        <f t="shared" si="15"/>
        <v/>
      </c>
      <c r="F411" s="1048"/>
    </row>
    <row r="412" spans="1:6">
      <c r="A412" s="1045">
        <v>1351150126</v>
      </c>
      <c r="B412" s="1046" t="s">
        <v>1849</v>
      </c>
      <c r="C412" s="1047"/>
      <c r="D412" s="234"/>
      <c r="E412" s="1048" t="str">
        <f t="shared" si="15"/>
        <v/>
      </c>
      <c r="F412" s="1048"/>
    </row>
    <row r="413" spans="1:6">
      <c r="A413" s="1045">
        <v>1351150175</v>
      </c>
      <c r="B413" s="1046" t="s">
        <v>1849</v>
      </c>
      <c r="C413" s="1047"/>
      <c r="D413" s="234"/>
      <c r="E413" s="1048" t="str">
        <f t="shared" si="15"/>
        <v/>
      </c>
      <c r="F413" s="1048"/>
    </row>
    <row r="414" spans="1:6">
      <c r="A414" s="1045">
        <v>1351150205</v>
      </c>
      <c r="B414" s="1046" t="s">
        <v>1849</v>
      </c>
      <c r="C414" s="1047"/>
      <c r="D414" s="234"/>
      <c r="E414" s="1048" t="str">
        <f t="shared" si="15"/>
        <v/>
      </c>
      <c r="F414" s="1048"/>
    </row>
    <row r="415" spans="1:6">
      <c r="A415" s="1045">
        <v>1351150250</v>
      </c>
      <c r="B415" s="1046" t="s">
        <v>1849</v>
      </c>
      <c r="C415" s="1047"/>
      <c r="D415" s="234"/>
      <c r="E415" s="1048" t="str">
        <f t="shared" si="15"/>
        <v/>
      </c>
      <c r="F415" s="1048"/>
    </row>
    <row r="416" spans="1:6">
      <c r="A416" s="1045">
        <v>1351150275</v>
      </c>
      <c r="B416" s="1046" t="s">
        <v>1849</v>
      </c>
      <c r="C416" s="1047"/>
      <c r="D416" s="234"/>
      <c r="E416" s="1048" t="str">
        <f t="shared" si="15"/>
        <v/>
      </c>
      <c r="F416" s="1048"/>
    </row>
    <row r="417" spans="1:6">
      <c r="A417" s="1045">
        <v>1351200001</v>
      </c>
      <c r="B417" s="1046" t="s">
        <v>1849</v>
      </c>
      <c r="C417" s="1047"/>
      <c r="D417" s="234"/>
      <c r="E417" s="1048" t="str">
        <f t="shared" si="15"/>
        <v/>
      </c>
      <c r="F417" s="1048"/>
    </row>
    <row r="418" spans="1:6">
      <c r="A418" s="1045">
        <v>1351200007</v>
      </c>
      <c r="B418" s="1046" t="s">
        <v>1849</v>
      </c>
      <c r="C418" s="1047"/>
      <c r="D418" s="234"/>
      <c r="E418" s="1048" t="str">
        <f t="shared" si="15"/>
        <v/>
      </c>
      <c r="F418" s="1048"/>
    </row>
    <row r="419" spans="1:6">
      <c r="A419" s="1045">
        <v>1351200104</v>
      </c>
      <c r="B419" s="1046" t="s">
        <v>1849</v>
      </c>
      <c r="C419" s="1047"/>
      <c r="D419" s="234"/>
      <c r="E419" s="1048" t="str">
        <f t="shared" si="15"/>
        <v/>
      </c>
      <c r="F419" s="1048"/>
    </row>
    <row r="420" spans="1:6">
      <c r="A420" s="1045">
        <v>1351200105</v>
      </c>
      <c r="B420" s="1046" t="s">
        <v>1849</v>
      </c>
      <c r="C420" s="1047"/>
      <c r="D420" s="234"/>
      <c r="E420" s="1048" t="str">
        <f t="shared" si="15"/>
        <v/>
      </c>
      <c r="F420" s="1048"/>
    </row>
    <row r="421" spans="1:6">
      <c r="A421" s="1042">
        <v>1351200109</v>
      </c>
      <c r="B421" s="1046" t="s">
        <v>1849</v>
      </c>
    </row>
    <row r="422" spans="1:6">
      <c r="A422" s="1045">
        <v>1351200111</v>
      </c>
      <c r="B422" s="1046" t="s">
        <v>1849</v>
      </c>
      <c r="C422" s="1047"/>
      <c r="D422" s="234"/>
      <c r="E422" s="1048" t="str">
        <f t="shared" ref="E422:E450" si="16">+IF(COUNTIF(A:A,A422)=1,"","Error")</f>
        <v/>
      </c>
      <c r="F422" s="1048"/>
    </row>
    <row r="423" spans="1:6">
      <c r="A423" s="1045">
        <v>1351200122</v>
      </c>
      <c r="B423" s="1046" t="s">
        <v>1849</v>
      </c>
      <c r="C423" s="1047"/>
      <c r="D423" s="234"/>
      <c r="E423" s="1048" t="str">
        <f t="shared" si="16"/>
        <v/>
      </c>
      <c r="F423" s="1048"/>
    </row>
    <row r="424" spans="1:6">
      <c r="A424" s="1045">
        <v>1351200126</v>
      </c>
      <c r="B424" s="1046" t="s">
        <v>1849</v>
      </c>
      <c r="C424" s="1047"/>
      <c r="D424" s="234"/>
      <c r="E424" s="1048" t="str">
        <f t="shared" si="16"/>
        <v/>
      </c>
      <c r="F424" s="1048"/>
    </row>
    <row r="425" spans="1:6" ht="11.25" customHeight="1">
      <c r="A425" s="1045">
        <v>1351200175</v>
      </c>
      <c r="B425" s="1046" t="s">
        <v>1849</v>
      </c>
      <c r="C425" s="1047"/>
      <c r="D425" s="234"/>
      <c r="E425" s="1048" t="str">
        <f t="shared" si="16"/>
        <v/>
      </c>
      <c r="F425" s="1048"/>
    </row>
    <row r="426" spans="1:6">
      <c r="A426" s="1045">
        <v>1351200250</v>
      </c>
      <c r="B426" s="1046" t="s">
        <v>1849</v>
      </c>
      <c r="C426" s="1047"/>
      <c r="D426" s="234"/>
      <c r="E426" s="1048" t="str">
        <f t="shared" si="16"/>
        <v/>
      </c>
      <c r="F426" s="1048"/>
    </row>
    <row r="427" spans="1:6">
      <c r="A427" s="1045">
        <v>1351200275</v>
      </c>
      <c r="B427" s="1046" t="s">
        <v>1849</v>
      </c>
      <c r="C427" s="1047"/>
      <c r="D427" s="234"/>
      <c r="E427" s="1048" t="str">
        <f t="shared" si="16"/>
        <v/>
      </c>
      <c r="F427" s="1048"/>
    </row>
    <row r="428" spans="1:6">
      <c r="A428" s="1045">
        <v>1351300150</v>
      </c>
      <c r="B428" s="1046" t="s">
        <v>1849</v>
      </c>
      <c r="C428" s="1047"/>
      <c r="D428" s="234"/>
      <c r="E428" s="1048" t="str">
        <f t="shared" si="16"/>
        <v/>
      </c>
      <c r="F428" s="1048"/>
    </row>
    <row r="429" spans="1:6">
      <c r="A429" s="1045">
        <v>1351300175</v>
      </c>
      <c r="B429" s="1046" t="s">
        <v>1849</v>
      </c>
      <c r="C429" s="1047"/>
      <c r="D429" s="234"/>
      <c r="E429" s="1048" t="str">
        <f t="shared" si="16"/>
        <v/>
      </c>
      <c r="F429" s="1048"/>
    </row>
    <row r="430" spans="1:6">
      <c r="A430" s="1045">
        <v>1351302500</v>
      </c>
      <c r="B430" s="1046" t="s">
        <v>1849</v>
      </c>
      <c r="C430" s="1047"/>
      <c r="D430" s="234"/>
      <c r="E430" s="1048" t="str">
        <f t="shared" si="16"/>
        <v/>
      </c>
      <c r="F430" s="1048"/>
    </row>
    <row r="431" spans="1:6">
      <c r="A431" s="1045">
        <v>1351302501</v>
      </c>
      <c r="B431" s="1046" t="s">
        <v>1849</v>
      </c>
      <c r="C431" s="1047"/>
      <c r="D431" s="234"/>
      <c r="E431" s="1048" t="str">
        <f t="shared" si="16"/>
        <v/>
      </c>
      <c r="F431" s="1048"/>
    </row>
    <row r="432" spans="1:6">
      <c r="A432" s="1045">
        <v>1351350150</v>
      </c>
      <c r="B432" s="1046" t="s">
        <v>1849</v>
      </c>
      <c r="C432" s="1047"/>
      <c r="D432" s="234"/>
      <c r="E432" s="1048" t="str">
        <f t="shared" si="16"/>
        <v/>
      </c>
      <c r="F432" s="1048"/>
    </row>
    <row r="433" spans="1:6">
      <c r="A433" s="1045">
        <v>1351352601</v>
      </c>
      <c r="B433" s="1046" t="s">
        <v>1849</v>
      </c>
      <c r="C433" s="1047"/>
      <c r="D433" s="234"/>
      <c r="E433" s="1048" t="str">
        <f t="shared" si="16"/>
        <v/>
      </c>
      <c r="F433" s="1048"/>
    </row>
    <row r="434" spans="1:6">
      <c r="A434" s="1045">
        <v>1351352603</v>
      </c>
      <c r="B434" s="1046" t="s">
        <v>1849</v>
      </c>
      <c r="C434" s="1047"/>
      <c r="D434" s="234"/>
      <c r="E434" s="1048" t="str">
        <f t="shared" si="16"/>
        <v/>
      </c>
      <c r="F434" s="1048"/>
    </row>
    <row r="435" spans="1:6">
      <c r="A435" s="1045">
        <v>1351352605</v>
      </c>
      <c r="B435" s="1046" t="s">
        <v>1849</v>
      </c>
      <c r="C435" s="1047"/>
      <c r="D435" s="234"/>
      <c r="E435" s="1048" t="str">
        <f t="shared" si="16"/>
        <v/>
      </c>
      <c r="F435" s="1048"/>
    </row>
    <row r="436" spans="1:6">
      <c r="A436" s="1045">
        <v>1351352607</v>
      </c>
      <c r="B436" s="1046" t="s">
        <v>1849</v>
      </c>
      <c r="C436" s="1047"/>
      <c r="D436" s="234"/>
      <c r="E436" s="1048" t="str">
        <f t="shared" si="16"/>
        <v/>
      </c>
      <c r="F436" s="1048"/>
    </row>
    <row r="437" spans="1:6">
      <c r="A437" s="1045">
        <v>1351352611</v>
      </c>
      <c r="B437" s="1046" t="s">
        <v>1849</v>
      </c>
      <c r="C437" s="1047"/>
      <c r="D437" s="234"/>
      <c r="E437" s="1048" t="str">
        <f t="shared" si="16"/>
        <v/>
      </c>
      <c r="F437" s="1048"/>
    </row>
    <row r="438" spans="1:6">
      <c r="A438" s="1045">
        <v>1351352615</v>
      </c>
      <c r="B438" s="1046" t="s">
        <v>1849</v>
      </c>
      <c r="C438" s="1047"/>
      <c r="D438" s="234"/>
      <c r="E438" s="1048" t="str">
        <f t="shared" si="16"/>
        <v/>
      </c>
      <c r="F438" s="1048"/>
    </row>
    <row r="439" spans="1:6">
      <c r="A439" s="1045">
        <v>1351352616</v>
      </c>
      <c r="B439" s="1046" t="s">
        <v>1849</v>
      </c>
      <c r="C439" s="1047"/>
      <c r="D439" s="234"/>
      <c r="E439" s="1048" t="str">
        <f t="shared" si="16"/>
        <v/>
      </c>
      <c r="F439" s="1048"/>
    </row>
    <row r="440" spans="1:6">
      <c r="A440" s="1045">
        <v>1351352619</v>
      </c>
      <c r="B440" s="1046" t="s">
        <v>1849</v>
      </c>
      <c r="C440" s="1047"/>
      <c r="D440" s="234"/>
      <c r="E440" s="1048" t="str">
        <f t="shared" si="16"/>
        <v/>
      </c>
      <c r="F440" s="1048"/>
    </row>
    <row r="441" spans="1:6">
      <c r="A441" s="1045">
        <v>1351400001</v>
      </c>
      <c r="B441" s="1046" t="s">
        <v>1849</v>
      </c>
      <c r="C441" s="1047"/>
      <c r="D441" s="234"/>
      <c r="E441" s="1048" t="str">
        <f t="shared" si="16"/>
        <v/>
      </c>
      <c r="F441" s="1048"/>
    </row>
    <row r="442" spans="1:6">
      <c r="A442" s="1045">
        <v>1351400104</v>
      </c>
      <c r="B442" s="1046" t="s">
        <v>1849</v>
      </c>
      <c r="C442" s="1047"/>
      <c r="D442" s="234"/>
      <c r="E442" s="1048" t="str">
        <f t="shared" si="16"/>
        <v/>
      </c>
      <c r="F442" s="1048"/>
    </row>
    <row r="443" spans="1:6">
      <c r="A443" s="1045">
        <v>1351400111</v>
      </c>
      <c r="B443" s="1046" t="s">
        <v>1849</v>
      </c>
      <c r="C443" s="1047"/>
      <c r="D443" s="234"/>
      <c r="E443" s="1048" t="str">
        <f t="shared" si="16"/>
        <v/>
      </c>
      <c r="F443" s="1048"/>
    </row>
    <row r="444" spans="1:6">
      <c r="A444" s="1045">
        <v>1351400126</v>
      </c>
      <c r="B444" s="1046" t="s">
        <v>1849</v>
      </c>
      <c r="C444" s="1047"/>
      <c r="D444" s="234"/>
      <c r="E444" s="1048" t="str">
        <f t="shared" si="16"/>
        <v/>
      </c>
      <c r="F444" s="1048"/>
    </row>
    <row r="445" spans="1:6">
      <c r="A445" s="1045">
        <v>1351400175</v>
      </c>
      <c r="B445" s="1046" t="s">
        <v>1849</v>
      </c>
      <c r="C445" s="1047"/>
      <c r="D445" s="234"/>
      <c r="E445" s="1048" t="str">
        <f t="shared" si="16"/>
        <v/>
      </c>
      <c r="F445" s="1048"/>
    </row>
    <row r="446" spans="1:6">
      <c r="A446" s="1045">
        <v>1351400250</v>
      </c>
      <c r="B446" s="1046" t="s">
        <v>1849</v>
      </c>
      <c r="C446" s="1047"/>
      <c r="D446" s="234"/>
      <c r="E446" s="1048" t="str">
        <f t="shared" si="16"/>
        <v/>
      </c>
      <c r="F446" s="1048"/>
    </row>
    <row r="447" spans="1:6">
      <c r="A447" s="1045">
        <v>1351400275</v>
      </c>
      <c r="B447" s="1046" t="s">
        <v>1849</v>
      </c>
      <c r="C447" s="1047"/>
      <c r="D447" s="234"/>
      <c r="E447" s="1048" t="str">
        <f t="shared" si="16"/>
        <v/>
      </c>
      <c r="F447" s="1048"/>
    </row>
    <row r="448" spans="1:6">
      <c r="A448" s="1045">
        <v>1351450001</v>
      </c>
      <c r="B448" s="1046" t="s">
        <v>1849</v>
      </c>
      <c r="C448" s="1047"/>
      <c r="D448" s="234"/>
      <c r="E448" s="1048" t="str">
        <f t="shared" si="16"/>
        <v/>
      </c>
      <c r="F448" s="1048"/>
    </row>
    <row r="449" spans="1:6">
      <c r="A449" s="1045">
        <v>1351450007</v>
      </c>
      <c r="B449" s="1046" t="s">
        <v>1849</v>
      </c>
      <c r="C449" s="1047"/>
      <c r="D449" s="234"/>
      <c r="E449" s="1048" t="str">
        <f t="shared" si="16"/>
        <v/>
      </c>
      <c r="F449" s="1048"/>
    </row>
    <row r="450" spans="1:6">
      <c r="A450" s="1045">
        <v>1351450104</v>
      </c>
      <c r="B450" s="1046" t="s">
        <v>1849</v>
      </c>
      <c r="C450" s="1047"/>
      <c r="D450" s="234"/>
      <c r="E450" s="1048" t="str">
        <f t="shared" si="16"/>
        <v/>
      </c>
      <c r="F450" s="1048"/>
    </row>
    <row r="451" spans="1:6">
      <c r="A451" s="1043">
        <v>1351450109</v>
      </c>
      <c r="B451" s="1046" t="s">
        <v>1849</v>
      </c>
    </row>
    <row r="452" spans="1:6">
      <c r="A452" s="1045">
        <v>1351450111</v>
      </c>
      <c r="B452" s="1046" t="s">
        <v>1849</v>
      </c>
      <c r="C452" s="1047"/>
      <c r="D452" s="234"/>
      <c r="E452" s="1048" t="str">
        <f t="shared" ref="E452:E472" si="17">+IF(COUNTIF(A:A,A452)=1,"","Error")</f>
        <v/>
      </c>
      <c r="F452" s="1048"/>
    </row>
    <row r="453" spans="1:6">
      <c r="A453" s="1045">
        <v>1351450122</v>
      </c>
      <c r="B453" s="1046" t="s">
        <v>1849</v>
      </c>
      <c r="C453" s="1047"/>
      <c r="D453" s="234"/>
      <c r="E453" s="1048" t="str">
        <f t="shared" si="17"/>
        <v/>
      </c>
      <c r="F453" s="1048"/>
    </row>
    <row r="454" spans="1:6">
      <c r="A454" s="1045">
        <v>1351450126</v>
      </c>
      <c r="B454" s="1046" t="s">
        <v>1849</v>
      </c>
      <c r="C454" s="1047"/>
      <c r="D454" s="234"/>
      <c r="E454" s="1048" t="str">
        <f t="shared" si="17"/>
        <v/>
      </c>
      <c r="F454" s="1048"/>
    </row>
    <row r="455" spans="1:6">
      <c r="A455" s="1045">
        <v>1351450175</v>
      </c>
      <c r="B455" s="1046" t="s">
        <v>1849</v>
      </c>
      <c r="C455" s="1047"/>
      <c r="D455" s="234"/>
      <c r="E455" s="1048" t="str">
        <f t="shared" si="17"/>
        <v/>
      </c>
      <c r="F455" s="1048"/>
    </row>
    <row r="456" spans="1:6">
      <c r="A456" s="1045">
        <v>1351450205</v>
      </c>
      <c r="B456" s="1046" t="s">
        <v>1849</v>
      </c>
      <c r="C456" s="1047"/>
      <c r="D456" s="234"/>
      <c r="E456" s="1048" t="str">
        <f t="shared" si="17"/>
        <v/>
      </c>
      <c r="F456" s="1048"/>
    </row>
    <row r="457" spans="1:6">
      <c r="A457" s="1045">
        <v>1351450275</v>
      </c>
      <c r="B457" s="1046" t="s">
        <v>1849</v>
      </c>
      <c r="C457" s="1047"/>
      <c r="D457" s="234"/>
      <c r="E457" s="1048" t="str">
        <f t="shared" si="17"/>
        <v/>
      </c>
      <c r="F457" s="1048"/>
    </row>
    <row r="458" spans="1:6">
      <c r="A458" s="1045">
        <v>1352050501</v>
      </c>
      <c r="B458" s="1046" t="s">
        <v>1849</v>
      </c>
      <c r="C458" s="1047"/>
      <c r="D458" s="234"/>
      <c r="E458" s="1048" t="str">
        <f t="shared" si="17"/>
        <v/>
      </c>
      <c r="F458" s="1048"/>
    </row>
    <row r="459" spans="1:6">
      <c r="A459" s="1045">
        <v>1352050600</v>
      </c>
      <c r="B459" s="1046" t="s">
        <v>1849</v>
      </c>
      <c r="C459" s="1047"/>
      <c r="D459" s="234"/>
      <c r="E459" s="1048" t="str">
        <f t="shared" si="17"/>
        <v/>
      </c>
      <c r="F459" s="1048"/>
    </row>
    <row r="460" spans="1:6">
      <c r="A460" s="1045">
        <v>1352051505</v>
      </c>
      <c r="B460" s="1046" t="s">
        <v>1849</v>
      </c>
      <c r="C460" s="1047"/>
      <c r="D460" s="234"/>
      <c r="E460" s="1048" t="str">
        <f t="shared" si="17"/>
        <v/>
      </c>
      <c r="F460" s="1048"/>
    </row>
    <row r="461" spans="1:6">
      <c r="A461" s="1045">
        <v>1352051550</v>
      </c>
      <c r="B461" s="1046" t="s">
        <v>1849</v>
      </c>
      <c r="C461" s="1047"/>
      <c r="D461" s="234"/>
      <c r="E461" s="1048" t="str">
        <f t="shared" si="17"/>
        <v/>
      </c>
      <c r="F461" s="1048"/>
    </row>
    <row r="462" spans="1:6">
      <c r="A462" s="1045">
        <v>1352051605</v>
      </c>
      <c r="B462" s="1046" t="s">
        <v>1849</v>
      </c>
      <c r="C462" s="1047"/>
      <c r="D462" s="234"/>
      <c r="E462" s="1048" t="str">
        <f t="shared" si="17"/>
        <v/>
      </c>
      <c r="F462" s="1048"/>
    </row>
    <row r="463" spans="1:6">
      <c r="A463" s="1045">
        <v>1352052500</v>
      </c>
      <c r="B463" s="1046" t="s">
        <v>1849</v>
      </c>
      <c r="C463" s="1047"/>
      <c r="D463" s="234"/>
      <c r="E463" s="1048" t="str">
        <f t="shared" si="17"/>
        <v/>
      </c>
      <c r="F463" s="1048"/>
    </row>
    <row r="464" spans="1:6">
      <c r="A464" s="1045">
        <v>1352052601</v>
      </c>
      <c r="B464" s="1046" t="s">
        <v>1849</v>
      </c>
      <c r="C464" s="1047"/>
      <c r="D464" s="234"/>
      <c r="E464" s="1048" t="str">
        <f t="shared" si="17"/>
        <v/>
      </c>
      <c r="F464" s="1048"/>
    </row>
    <row r="465" spans="1:6">
      <c r="A465" s="1045">
        <v>1352053505</v>
      </c>
      <c r="B465" s="1046" t="s">
        <v>1849</v>
      </c>
      <c r="C465" s="1047"/>
      <c r="D465" s="234"/>
      <c r="E465" s="1048" t="str">
        <f t="shared" si="17"/>
        <v/>
      </c>
      <c r="F465" s="1048"/>
    </row>
    <row r="466" spans="1:6">
      <c r="A466" s="1045">
        <v>1352053650</v>
      </c>
      <c r="B466" s="1046" t="s">
        <v>1849</v>
      </c>
      <c r="C466" s="1047"/>
      <c r="D466" s="234"/>
      <c r="E466" s="1048" t="str">
        <f t="shared" si="17"/>
        <v/>
      </c>
      <c r="F466" s="1048"/>
    </row>
    <row r="467" spans="1:6">
      <c r="A467" s="1045">
        <v>1352100703</v>
      </c>
      <c r="B467" s="1046" t="s">
        <v>1849</v>
      </c>
      <c r="C467" s="1047"/>
      <c r="D467" s="234"/>
      <c r="E467" s="1048" t="str">
        <f t="shared" si="17"/>
        <v/>
      </c>
      <c r="F467" s="1048"/>
    </row>
    <row r="468" spans="1:6">
      <c r="A468" s="1045">
        <v>1352100705</v>
      </c>
      <c r="B468" s="1046" t="s">
        <v>1849</v>
      </c>
      <c r="C468" s="1047"/>
      <c r="D468" s="234"/>
      <c r="E468" s="1048" t="str">
        <f t="shared" si="17"/>
        <v/>
      </c>
      <c r="F468" s="1048"/>
    </row>
    <row r="469" spans="1:6">
      <c r="A469" s="1045">
        <v>1352100711</v>
      </c>
      <c r="B469" s="1046" t="s">
        <v>1849</v>
      </c>
      <c r="C469" s="1047"/>
      <c r="D469" s="234"/>
      <c r="E469" s="1048" t="str">
        <f t="shared" si="17"/>
        <v/>
      </c>
      <c r="F469" s="1048"/>
    </row>
    <row r="470" spans="1:6">
      <c r="A470" s="1045">
        <v>1352100715</v>
      </c>
      <c r="B470" s="1046" t="s">
        <v>1849</v>
      </c>
      <c r="C470" s="1047"/>
      <c r="D470" s="234"/>
      <c r="E470" s="1048" t="str">
        <f t="shared" si="17"/>
        <v/>
      </c>
      <c r="F470" s="1048"/>
    </row>
    <row r="471" spans="1:6">
      <c r="A471" s="1045">
        <v>1352100716</v>
      </c>
      <c r="B471" s="1046" t="s">
        <v>1849</v>
      </c>
      <c r="C471" s="1047"/>
      <c r="D471" s="234"/>
      <c r="E471" s="1048" t="str">
        <f t="shared" si="17"/>
        <v/>
      </c>
      <c r="F471" s="1048"/>
    </row>
    <row r="472" spans="1:6">
      <c r="A472" s="1045">
        <v>1352100719</v>
      </c>
      <c r="B472" s="1046" t="s">
        <v>1849</v>
      </c>
      <c r="C472" s="1047"/>
      <c r="D472" s="234"/>
      <c r="E472" s="1048" t="str">
        <f t="shared" si="17"/>
        <v/>
      </c>
      <c r="F472" s="1048"/>
    </row>
    <row r="473" spans="1:6">
      <c r="A473" s="17">
        <v>1352100720</v>
      </c>
      <c r="B473" s="1046" t="s">
        <v>1849</v>
      </c>
    </row>
    <row r="474" spans="1:6">
      <c r="A474" s="938">
        <v>1352100742</v>
      </c>
      <c r="B474" s="1046" t="s">
        <v>1849</v>
      </c>
      <c r="C474" s="1047"/>
      <c r="D474" s="234"/>
      <c r="E474" s="1048"/>
      <c r="F474" s="1048"/>
    </row>
    <row r="475" spans="1:6">
      <c r="A475" s="1045">
        <v>1352100801</v>
      </c>
      <c r="B475" s="1046" t="s">
        <v>1849</v>
      </c>
      <c r="C475" s="1047"/>
      <c r="D475" s="234"/>
      <c r="E475" s="1048" t="str">
        <f t="shared" ref="E475:E481" si="18">+IF(COUNTIF(A:A,A475)=1,"","Error")</f>
        <v/>
      </c>
      <c r="F475" s="1048"/>
    </row>
    <row r="476" spans="1:6">
      <c r="A476" s="1045">
        <v>1352101505</v>
      </c>
      <c r="B476" s="1046" t="s">
        <v>1849</v>
      </c>
      <c r="C476" s="1047"/>
      <c r="D476" s="234"/>
      <c r="E476" s="1048" t="str">
        <f t="shared" si="18"/>
        <v/>
      </c>
      <c r="F476" s="1048"/>
    </row>
    <row r="477" spans="1:6">
      <c r="A477" s="1045">
        <v>1352101550</v>
      </c>
      <c r="B477" s="1046" t="s">
        <v>1849</v>
      </c>
      <c r="C477" s="1047"/>
      <c r="D477" s="234"/>
      <c r="E477" s="1048" t="str">
        <f t="shared" si="18"/>
        <v/>
      </c>
      <c r="F477" s="1048"/>
    </row>
    <row r="478" spans="1:6">
      <c r="A478" s="1045">
        <v>1352101605</v>
      </c>
      <c r="B478" s="1046" t="s">
        <v>1849</v>
      </c>
      <c r="C478" s="1047"/>
      <c r="D478" s="234"/>
      <c r="E478" s="1048" t="str">
        <f t="shared" si="18"/>
        <v/>
      </c>
      <c r="F478" s="1048"/>
    </row>
    <row r="479" spans="1:6">
      <c r="A479" s="1045">
        <v>1352101650</v>
      </c>
      <c r="B479" s="1046" t="s">
        <v>1849</v>
      </c>
      <c r="C479" s="1047"/>
      <c r="D479" s="234"/>
      <c r="E479" s="1048" t="str">
        <f t="shared" si="18"/>
        <v/>
      </c>
      <c r="F479" s="1048"/>
    </row>
    <row r="480" spans="1:6">
      <c r="A480" s="1045">
        <v>1352102701</v>
      </c>
      <c r="B480" s="1046" t="s">
        <v>1849</v>
      </c>
      <c r="C480" s="1047"/>
      <c r="D480" s="234"/>
      <c r="E480" s="1048" t="str">
        <f t="shared" si="18"/>
        <v/>
      </c>
      <c r="F480" s="1048"/>
    </row>
    <row r="481" spans="1:6">
      <c r="A481" s="1045">
        <v>1352102803</v>
      </c>
      <c r="B481" s="1046" t="s">
        <v>1849</v>
      </c>
      <c r="C481" s="1047"/>
      <c r="D481" s="234"/>
      <c r="E481" s="1048" t="str">
        <f t="shared" si="18"/>
        <v/>
      </c>
      <c r="F481" s="1048"/>
    </row>
    <row r="482" spans="1:6">
      <c r="A482" s="1050">
        <v>1352102805</v>
      </c>
      <c r="B482" s="1046" t="s">
        <v>1849</v>
      </c>
      <c r="C482" s="1047"/>
      <c r="D482" s="234"/>
      <c r="E482" s="1048"/>
      <c r="F482" s="1048"/>
    </row>
    <row r="483" spans="1:6">
      <c r="A483" s="1045">
        <v>1352102811</v>
      </c>
      <c r="B483" s="1046" t="s">
        <v>1849</v>
      </c>
      <c r="C483" s="1047"/>
      <c r="D483" s="234"/>
      <c r="E483" s="1048" t="str">
        <f>+IF(COUNTIF(A:A,A483)=1,"","Error")</f>
        <v/>
      </c>
      <c r="F483" s="1048"/>
    </row>
    <row r="484" spans="1:6">
      <c r="A484" s="1045">
        <v>1352102815</v>
      </c>
      <c r="B484" s="1046" t="s">
        <v>1849</v>
      </c>
      <c r="C484" s="1047"/>
      <c r="D484" s="234"/>
      <c r="E484" s="1048" t="str">
        <f>+IF(COUNTIF(A:A,A484)=1,"","Error")</f>
        <v/>
      </c>
      <c r="F484" s="1048"/>
    </row>
    <row r="485" spans="1:6">
      <c r="A485" s="1045">
        <v>1352102816</v>
      </c>
      <c r="B485" s="1046" t="s">
        <v>1849</v>
      </c>
      <c r="C485" s="1047"/>
      <c r="D485" s="234"/>
      <c r="E485" s="1048" t="str">
        <f>+IF(COUNTIF(A:A,A485)=1,"","Error")</f>
        <v/>
      </c>
      <c r="F485" s="1048"/>
    </row>
    <row r="486" spans="1:6">
      <c r="A486" s="1045">
        <v>1352102819</v>
      </c>
      <c r="B486" s="1046" t="s">
        <v>1849</v>
      </c>
      <c r="C486" s="1047"/>
      <c r="D486" s="234"/>
      <c r="E486" s="1048" t="str">
        <f>+IF(COUNTIF(A:A,A486)=1,"","Error")</f>
        <v/>
      </c>
      <c r="F486" s="1048"/>
    </row>
    <row r="487" spans="1:6">
      <c r="A487" s="1055">
        <v>1352102820</v>
      </c>
      <c r="B487" s="1046" t="s">
        <v>1849</v>
      </c>
      <c r="C487" s="1047"/>
      <c r="D487" s="234"/>
      <c r="E487" s="1048"/>
      <c r="F487" s="1048"/>
    </row>
    <row r="488" spans="1:6">
      <c r="A488" s="1050">
        <v>1352102842</v>
      </c>
      <c r="B488" s="1052" t="s">
        <v>1849</v>
      </c>
      <c r="C488" s="1047"/>
      <c r="D488" s="234"/>
      <c r="E488" s="1048"/>
      <c r="F488" s="1048"/>
    </row>
    <row r="489" spans="1:6">
      <c r="A489" s="1045">
        <v>1352103550</v>
      </c>
      <c r="B489" s="1046" t="s">
        <v>1849</v>
      </c>
      <c r="C489" s="1047"/>
      <c r="D489" s="234"/>
      <c r="E489" s="1048" t="str">
        <f t="shared" ref="E489:E520" si="19">+IF(COUNTIF(A:A,A489)=1,"","Error")</f>
        <v/>
      </c>
      <c r="F489" s="1048"/>
    </row>
    <row r="490" spans="1:6">
      <c r="A490" s="1045">
        <v>1352103650</v>
      </c>
      <c r="B490" s="1046" t="s">
        <v>1849</v>
      </c>
      <c r="C490" s="1047"/>
      <c r="D490" s="234"/>
      <c r="E490" s="1048" t="str">
        <f t="shared" si="19"/>
        <v/>
      </c>
      <c r="F490" s="1048"/>
    </row>
    <row r="491" spans="1:6">
      <c r="A491" s="1045">
        <v>1352200109</v>
      </c>
      <c r="B491" s="1046" t="s">
        <v>1849</v>
      </c>
      <c r="C491" s="1047"/>
      <c r="D491" s="234"/>
      <c r="E491" s="1048" t="str">
        <f t="shared" si="19"/>
        <v/>
      </c>
      <c r="F491" s="1048"/>
    </row>
    <row r="492" spans="1:6">
      <c r="A492" s="1045">
        <v>1352200136</v>
      </c>
      <c r="B492" s="1046" t="s">
        <v>1849</v>
      </c>
      <c r="C492" s="1047"/>
      <c r="D492" s="234"/>
      <c r="E492" s="1048" t="str">
        <f t="shared" si="19"/>
        <v/>
      </c>
      <c r="F492" s="1048"/>
    </row>
    <row r="493" spans="1:6">
      <c r="A493" s="1045">
        <v>1352200158</v>
      </c>
      <c r="B493" s="1046" t="s">
        <v>1849</v>
      </c>
      <c r="C493" s="1047"/>
      <c r="D493" s="234"/>
      <c r="E493" s="1048" t="str">
        <f t="shared" si="19"/>
        <v/>
      </c>
      <c r="F493" s="1048"/>
    </row>
    <row r="494" spans="1:6">
      <c r="A494" s="1045">
        <v>1352200173</v>
      </c>
      <c r="B494" s="1046" t="s">
        <v>1849</v>
      </c>
      <c r="C494" s="1047"/>
      <c r="D494" s="234"/>
      <c r="E494" s="1048" t="str">
        <f t="shared" si="19"/>
        <v/>
      </c>
      <c r="F494" s="1048"/>
    </row>
    <row r="495" spans="1:6">
      <c r="A495" s="1045">
        <v>1352201505</v>
      </c>
      <c r="B495" s="1046" t="s">
        <v>1849</v>
      </c>
      <c r="C495" s="1047"/>
      <c r="D495" s="234"/>
      <c r="E495" s="1048" t="str">
        <f t="shared" si="19"/>
        <v/>
      </c>
      <c r="F495" s="1048"/>
    </row>
    <row r="496" spans="1:6">
      <c r="A496" s="1045">
        <v>1352201545</v>
      </c>
      <c r="B496" s="1046" t="s">
        <v>1849</v>
      </c>
      <c r="C496" s="1047"/>
      <c r="D496" s="234"/>
      <c r="E496" s="1048" t="str">
        <f t="shared" si="19"/>
        <v/>
      </c>
      <c r="F496" s="1048"/>
    </row>
    <row r="497" spans="1:6">
      <c r="A497" s="1045">
        <v>1352201550</v>
      </c>
      <c r="B497" s="1046" t="s">
        <v>1849</v>
      </c>
      <c r="C497" s="1047"/>
      <c r="D497" s="234"/>
      <c r="E497" s="1048" t="str">
        <f t="shared" si="19"/>
        <v/>
      </c>
      <c r="F497" s="1048"/>
    </row>
    <row r="498" spans="1:6">
      <c r="A498" s="1045">
        <v>1352201575</v>
      </c>
      <c r="B498" s="1046" t="s">
        <v>1849</v>
      </c>
      <c r="C498" s="1047"/>
      <c r="D498" s="234"/>
      <c r="E498" s="1048" t="str">
        <f t="shared" si="19"/>
        <v/>
      </c>
      <c r="F498" s="1048"/>
    </row>
    <row r="499" spans="1:6">
      <c r="A499" s="1045">
        <v>1352201580</v>
      </c>
      <c r="B499" s="1046" t="s">
        <v>1849</v>
      </c>
      <c r="C499" s="1047"/>
      <c r="D499" s="234"/>
      <c r="E499" s="1048" t="str">
        <f t="shared" si="19"/>
        <v/>
      </c>
      <c r="F499" s="1048"/>
    </row>
    <row r="500" spans="1:6">
      <c r="A500" s="1045">
        <v>1352201605</v>
      </c>
      <c r="B500" s="1046" t="s">
        <v>1849</v>
      </c>
      <c r="C500" s="1047"/>
      <c r="D500" s="234"/>
      <c r="E500" s="1048" t="str">
        <f t="shared" si="19"/>
        <v/>
      </c>
      <c r="F500" s="1048"/>
    </row>
    <row r="501" spans="1:6">
      <c r="A501" s="1045">
        <v>1352201650</v>
      </c>
      <c r="B501" s="1046" t="s">
        <v>1849</v>
      </c>
      <c r="C501" s="1047"/>
      <c r="D501" s="234"/>
      <c r="E501" s="1048" t="str">
        <f t="shared" si="19"/>
        <v/>
      </c>
      <c r="F501" s="1048"/>
    </row>
    <row r="502" spans="1:6">
      <c r="A502" s="1045">
        <v>1352201675</v>
      </c>
      <c r="B502" s="1046" t="s">
        <v>1849</v>
      </c>
      <c r="C502" s="1047"/>
      <c r="D502" s="234"/>
      <c r="E502" s="1048" t="str">
        <f t="shared" si="19"/>
        <v/>
      </c>
      <c r="F502" s="1048"/>
    </row>
    <row r="503" spans="1:6">
      <c r="A503" s="1045">
        <v>1352203550</v>
      </c>
      <c r="B503" s="1046" t="s">
        <v>1849</v>
      </c>
      <c r="C503" s="1047"/>
      <c r="D503" s="234"/>
      <c r="E503" s="1048" t="str">
        <f t="shared" si="19"/>
        <v/>
      </c>
      <c r="F503" s="1048"/>
    </row>
    <row r="504" spans="1:6">
      <c r="A504" s="1045">
        <v>1352203575</v>
      </c>
      <c r="B504" s="1046" t="s">
        <v>1849</v>
      </c>
      <c r="C504" s="1047"/>
      <c r="D504" s="234"/>
      <c r="E504" s="1048" t="str">
        <f t="shared" si="19"/>
        <v/>
      </c>
      <c r="F504" s="1048"/>
    </row>
    <row r="505" spans="1:6">
      <c r="A505" s="1045">
        <v>1352203675</v>
      </c>
      <c r="B505" s="1046" t="s">
        <v>1849</v>
      </c>
      <c r="C505" s="1047"/>
      <c r="D505" s="234"/>
      <c r="E505" s="1048" t="str">
        <f t="shared" si="19"/>
        <v/>
      </c>
      <c r="F505" s="1048"/>
    </row>
    <row r="506" spans="1:6">
      <c r="A506" s="1045">
        <v>1353050501</v>
      </c>
      <c r="B506" s="1046" t="s">
        <v>1849</v>
      </c>
      <c r="C506" s="1047"/>
      <c r="D506" s="234"/>
      <c r="E506" s="1048" t="str">
        <f t="shared" si="19"/>
        <v/>
      </c>
      <c r="F506" s="1048"/>
    </row>
    <row r="507" spans="1:6">
      <c r="A507" s="1045">
        <v>1353050600</v>
      </c>
      <c r="B507" s="1046" t="s">
        <v>1849</v>
      </c>
      <c r="C507" s="1047"/>
      <c r="D507" s="234"/>
      <c r="E507" s="1048" t="str">
        <f t="shared" si="19"/>
        <v/>
      </c>
      <c r="F507" s="1048"/>
    </row>
    <row r="508" spans="1:6">
      <c r="A508" s="1045">
        <v>1353051550</v>
      </c>
      <c r="B508" s="1046" t="s">
        <v>1849</v>
      </c>
      <c r="C508" s="1047"/>
      <c r="D508" s="234"/>
      <c r="E508" s="1048" t="str">
        <f t="shared" si="19"/>
        <v/>
      </c>
      <c r="F508" s="1048"/>
    </row>
    <row r="509" spans="1:6">
      <c r="A509" s="1045">
        <v>1353051675</v>
      </c>
      <c r="B509" s="1046" t="s">
        <v>1849</v>
      </c>
      <c r="C509" s="1047"/>
      <c r="D509" s="234"/>
      <c r="E509" s="1048" t="str">
        <f t="shared" si="19"/>
        <v/>
      </c>
      <c r="F509" s="1048"/>
    </row>
    <row r="510" spans="1:6">
      <c r="A510" s="1045">
        <v>1353052500</v>
      </c>
      <c r="B510" s="1046" t="s">
        <v>1849</v>
      </c>
      <c r="C510" s="1047"/>
      <c r="D510" s="234"/>
      <c r="E510" s="1048" t="str">
        <f t="shared" si="19"/>
        <v/>
      </c>
      <c r="F510" s="1048"/>
    </row>
    <row r="511" spans="1:6">
      <c r="A511" s="1045">
        <v>1353052601</v>
      </c>
      <c r="B511" s="1046" t="s">
        <v>1849</v>
      </c>
      <c r="C511" s="1047"/>
      <c r="D511" s="234"/>
      <c r="E511" s="1048" t="str">
        <f t="shared" si="19"/>
        <v/>
      </c>
      <c r="F511" s="1048"/>
    </row>
    <row r="512" spans="1:6">
      <c r="A512" s="1045">
        <v>1353053575</v>
      </c>
      <c r="B512" s="1046" t="s">
        <v>1849</v>
      </c>
      <c r="C512" s="1047"/>
      <c r="D512" s="234"/>
      <c r="E512" s="1048" t="str">
        <f t="shared" si="19"/>
        <v/>
      </c>
      <c r="F512" s="1048"/>
    </row>
    <row r="513" spans="1:6">
      <c r="A513" s="1045">
        <v>1353053650</v>
      </c>
      <c r="B513" s="1046" t="s">
        <v>1849</v>
      </c>
      <c r="C513" s="1047"/>
      <c r="D513" s="234"/>
      <c r="E513" s="1048" t="str">
        <f t="shared" si="19"/>
        <v/>
      </c>
      <c r="F513" s="1048"/>
    </row>
    <row r="514" spans="1:6">
      <c r="A514" s="1045">
        <v>1353151500</v>
      </c>
      <c r="B514" s="1046" t="s">
        <v>1849</v>
      </c>
      <c r="C514" s="1047"/>
      <c r="D514" s="234"/>
      <c r="E514" s="1048" t="str">
        <f t="shared" si="19"/>
        <v/>
      </c>
      <c r="F514" s="1048"/>
    </row>
    <row r="515" spans="1:6">
      <c r="A515" s="1045">
        <v>1353151550</v>
      </c>
      <c r="B515" s="1046" t="s">
        <v>1849</v>
      </c>
      <c r="C515" s="1047"/>
      <c r="D515" s="234"/>
      <c r="E515" s="1048" t="str">
        <f t="shared" si="19"/>
        <v/>
      </c>
      <c r="F515" s="1048"/>
    </row>
    <row r="516" spans="1:6">
      <c r="A516" s="1045">
        <v>1353151575</v>
      </c>
      <c r="B516" s="1046" t="s">
        <v>1849</v>
      </c>
      <c r="C516" s="1047"/>
      <c r="D516" s="234"/>
      <c r="E516" s="1048" t="str">
        <f t="shared" si="19"/>
        <v/>
      </c>
      <c r="F516" s="1048"/>
    </row>
    <row r="517" spans="1:6">
      <c r="A517" s="1045">
        <v>1353151600</v>
      </c>
      <c r="B517" s="1046" t="s">
        <v>1849</v>
      </c>
      <c r="C517" s="1047"/>
      <c r="D517" s="234"/>
      <c r="E517" s="1048" t="str">
        <f t="shared" si="19"/>
        <v/>
      </c>
      <c r="F517" s="1048"/>
    </row>
    <row r="518" spans="1:6">
      <c r="A518" s="1045">
        <v>1353151675</v>
      </c>
      <c r="B518" s="1046" t="s">
        <v>1849</v>
      </c>
      <c r="C518" s="1047"/>
      <c r="D518" s="234"/>
      <c r="E518" s="1048" t="str">
        <f t="shared" si="19"/>
        <v/>
      </c>
      <c r="F518" s="1048"/>
    </row>
    <row r="519" spans="1:6">
      <c r="A519" s="1045">
        <v>1353153500</v>
      </c>
      <c r="B519" s="1046" t="s">
        <v>1849</v>
      </c>
      <c r="C519" s="1047"/>
      <c r="D519" s="234"/>
      <c r="E519" s="1048" t="str">
        <f t="shared" si="19"/>
        <v/>
      </c>
      <c r="F519" s="1048"/>
    </row>
    <row r="520" spans="1:6">
      <c r="A520" s="1045">
        <v>1353153550</v>
      </c>
      <c r="B520" s="1046" t="s">
        <v>1849</v>
      </c>
      <c r="C520" s="1047"/>
      <c r="D520" s="234"/>
      <c r="E520" s="1048" t="str">
        <f t="shared" si="19"/>
        <v/>
      </c>
      <c r="F520" s="1048"/>
    </row>
    <row r="521" spans="1:6">
      <c r="A521" s="1045">
        <v>1353153575</v>
      </c>
      <c r="B521" s="1046" t="s">
        <v>1849</v>
      </c>
      <c r="C521" s="1047"/>
      <c r="D521" s="234"/>
      <c r="E521" s="1048" t="str">
        <f t="shared" ref="E521:E550" si="20">+IF(COUNTIF(A:A,A521)=1,"","Error")</f>
        <v/>
      </c>
      <c r="F521" s="1048"/>
    </row>
    <row r="522" spans="1:6">
      <c r="A522" s="1045">
        <v>1353153600</v>
      </c>
      <c r="B522" s="1046" t="s">
        <v>1849</v>
      </c>
      <c r="C522" s="1047"/>
      <c r="D522" s="234"/>
      <c r="E522" s="1048" t="str">
        <f t="shared" si="20"/>
        <v/>
      </c>
      <c r="F522" s="1048"/>
    </row>
    <row r="523" spans="1:6">
      <c r="A523" s="1045">
        <v>1353153675</v>
      </c>
      <c r="B523" s="1046" t="s">
        <v>1849</v>
      </c>
      <c r="C523" s="1047"/>
      <c r="D523" s="234"/>
      <c r="E523" s="1048" t="str">
        <f t="shared" si="20"/>
        <v/>
      </c>
      <c r="F523" s="1048"/>
    </row>
    <row r="524" spans="1:6">
      <c r="A524" s="1045">
        <v>1354050500</v>
      </c>
      <c r="B524" s="1046" t="s">
        <v>1849</v>
      </c>
      <c r="C524" s="1047"/>
      <c r="D524" s="234"/>
      <c r="E524" s="1048" t="str">
        <f t="shared" si="20"/>
        <v/>
      </c>
      <c r="F524" s="1048"/>
    </row>
    <row r="525" spans="1:6">
      <c r="A525" s="1045">
        <v>1354050501</v>
      </c>
      <c r="B525" s="1046" t="s">
        <v>1849</v>
      </c>
      <c r="C525" s="1047"/>
      <c r="D525" s="234"/>
      <c r="E525" s="1048" t="str">
        <f t="shared" si="20"/>
        <v/>
      </c>
      <c r="F525" s="1048"/>
    </row>
    <row r="526" spans="1:6">
      <c r="A526" s="1045">
        <v>1354050503</v>
      </c>
      <c r="B526" s="1046" t="s">
        <v>1849</v>
      </c>
      <c r="C526" s="1047"/>
      <c r="D526" s="234"/>
      <c r="E526" s="1048" t="str">
        <f t="shared" si="20"/>
        <v/>
      </c>
      <c r="F526" s="1048"/>
    </row>
    <row r="527" spans="1:6">
      <c r="A527" s="1045">
        <v>1354051505</v>
      </c>
      <c r="B527" s="1046" t="s">
        <v>1849</v>
      </c>
      <c r="C527" s="1047"/>
      <c r="D527" s="234"/>
      <c r="E527" s="1048" t="str">
        <f t="shared" si="20"/>
        <v/>
      </c>
      <c r="F527" s="1048"/>
    </row>
    <row r="528" spans="1:6">
      <c r="A528" s="1045">
        <v>1354051575</v>
      </c>
      <c r="B528" s="1046" t="s">
        <v>1849</v>
      </c>
      <c r="C528" s="1047"/>
      <c r="D528" s="234"/>
      <c r="E528" s="1048" t="str">
        <f t="shared" si="20"/>
        <v/>
      </c>
      <c r="F528" s="1048"/>
    </row>
    <row r="529" spans="1:6">
      <c r="A529" s="1045">
        <v>1354052020</v>
      </c>
      <c r="B529" s="1046" t="s">
        <v>1849</v>
      </c>
      <c r="C529" s="1047"/>
      <c r="D529" s="234"/>
      <c r="E529" s="1048" t="str">
        <f t="shared" si="20"/>
        <v/>
      </c>
      <c r="F529" s="1048"/>
    </row>
    <row r="530" spans="1:6">
      <c r="A530" s="1045">
        <v>1354052021</v>
      </c>
      <c r="B530" s="1046" t="s">
        <v>1849</v>
      </c>
      <c r="C530" s="1047"/>
      <c r="D530" s="234"/>
      <c r="E530" s="1048" t="str">
        <f t="shared" si="20"/>
        <v/>
      </c>
      <c r="F530" s="1048"/>
    </row>
    <row r="531" spans="1:6">
      <c r="A531" s="1045">
        <v>1354052023</v>
      </c>
      <c r="B531" s="1046" t="s">
        <v>1849</v>
      </c>
      <c r="C531" s="1047"/>
      <c r="D531" s="234"/>
      <c r="E531" s="1048" t="str">
        <f t="shared" si="20"/>
        <v/>
      </c>
      <c r="F531" s="1048"/>
    </row>
    <row r="532" spans="1:6">
      <c r="A532" s="1045">
        <v>1354053575</v>
      </c>
      <c r="B532" s="1046" t="s">
        <v>1849</v>
      </c>
      <c r="C532" s="1047"/>
      <c r="D532" s="234"/>
      <c r="E532" s="1048" t="str">
        <f t="shared" si="20"/>
        <v/>
      </c>
      <c r="F532" s="1048"/>
    </row>
    <row r="533" spans="1:6">
      <c r="A533" s="1045">
        <v>1354101010</v>
      </c>
      <c r="B533" s="1046" t="s">
        <v>1849</v>
      </c>
      <c r="C533" s="1047"/>
      <c r="D533" s="234"/>
      <c r="E533" s="1048" t="str">
        <f t="shared" si="20"/>
        <v/>
      </c>
      <c r="F533" s="1048"/>
    </row>
    <row r="534" spans="1:6">
      <c r="A534" s="1045">
        <v>1354101017</v>
      </c>
      <c r="B534" s="1046" t="s">
        <v>1849</v>
      </c>
      <c r="C534" s="1047"/>
      <c r="D534" s="234"/>
      <c r="E534" s="1048" t="str">
        <f t="shared" si="20"/>
        <v/>
      </c>
      <c r="F534" s="1048"/>
    </row>
    <row r="535" spans="1:6">
      <c r="A535" s="1045">
        <v>1354101111</v>
      </c>
      <c r="B535" s="1046" t="s">
        <v>1849</v>
      </c>
      <c r="C535" s="1047"/>
      <c r="D535" s="234"/>
      <c r="E535" s="1048" t="str">
        <f t="shared" si="20"/>
        <v/>
      </c>
      <c r="F535" s="1048"/>
    </row>
    <row r="536" spans="1:6">
      <c r="A536" s="1045">
        <v>1354101221</v>
      </c>
      <c r="B536" s="1046" t="s">
        <v>1849</v>
      </c>
      <c r="C536" s="1047"/>
      <c r="D536" s="234"/>
      <c r="E536" s="1048" t="str">
        <f t="shared" si="20"/>
        <v/>
      </c>
      <c r="F536" s="1048"/>
    </row>
    <row r="537" spans="1:6">
      <c r="A537" s="1045">
        <v>1354101505</v>
      </c>
      <c r="B537" s="1046" t="s">
        <v>1849</v>
      </c>
      <c r="C537" s="1047"/>
      <c r="D537" s="234"/>
      <c r="E537" s="1048" t="str">
        <f t="shared" si="20"/>
        <v/>
      </c>
      <c r="F537" s="1048"/>
    </row>
    <row r="538" spans="1:6">
      <c r="A538" s="1045">
        <v>1354101575</v>
      </c>
      <c r="B538" s="1046" t="s">
        <v>1849</v>
      </c>
      <c r="C538" s="1047"/>
      <c r="D538" s="234"/>
      <c r="E538" s="1048" t="str">
        <f t="shared" si="20"/>
        <v/>
      </c>
      <c r="F538" s="1048"/>
    </row>
    <row r="539" spans="1:6">
      <c r="A539" s="1045">
        <v>1354102520</v>
      </c>
      <c r="B539" s="1046" t="s">
        <v>1849</v>
      </c>
      <c r="C539" s="1047"/>
      <c r="D539" s="234"/>
      <c r="E539" s="1048" t="str">
        <f t="shared" si="20"/>
        <v/>
      </c>
      <c r="F539" s="1048"/>
    </row>
    <row r="540" spans="1:6">
      <c r="A540" s="1045">
        <v>1354102521</v>
      </c>
      <c r="B540" s="1046" t="s">
        <v>1849</v>
      </c>
      <c r="C540" s="1047"/>
      <c r="D540" s="234"/>
      <c r="E540" s="1048" t="str">
        <f t="shared" si="20"/>
        <v/>
      </c>
      <c r="F540" s="1048"/>
    </row>
    <row r="541" spans="1:6">
      <c r="A541" s="1045">
        <v>1354103575</v>
      </c>
      <c r="B541" s="1046" t="s">
        <v>1849</v>
      </c>
      <c r="C541" s="1047"/>
      <c r="D541" s="234"/>
      <c r="E541" s="1048" t="str">
        <f t="shared" si="20"/>
        <v/>
      </c>
      <c r="F541" s="1048"/>
    </row>
    <row r="542" spans="1:6">
      <c r="A542" s="1045">
        <v>1355050521</v>
      </c>
      <c r="B542" s="1046" t="s">
        <v>1849</v>
      </c>
      <c r="C542" s="1047"/>
      <c r="D542" s="234"/>
      <c r="E542" s="1048" t="str">
        <f t="shared" si="20"/>
        <v/>
      </c>
      <c r="F542" s="1048"/>
    </row>
    <row r="543" spans="1:6">
      <c r="A543" s="1045">
        <v>1355050522</v>
      </c>
      <c r="B543" s="1046" t="s">
        <v>1849</v>
      </c>
      <c r="C543" s="1047"/>
      <c r="D543" s="234"/>
      <c r="E543" s="1048" t="str">
        <f t="shared" si="20"/>
        <v/>
      </c>
      <c r="F543" s="1048"/>
    </row>
    <row r="544" spans="1:6">
      <c r="A544" s="1045">
        <v>1355052105</v>
      </c>
      <c r="B544" s="1046" t="s">
        <v>1849</v>
      </c>
      <c r="C544" s="1047"/>
      <c r="D544" s="234"/>
      <c r="E544" s="1048" t="str">
        <f t="shared" si="20"/>
        <v/>
      </c>
      <c r="F544" s="1048"/>
    </row>
    <row r="545" spans="1:6">
      <c r="A545" s="1045">
        <v>1355052250</v>
      </c>
      <c r="B545" s="1046" t="s">
        <v>1849</v>
      </c>
      <c r="C545" s="1047"/>
      <c r="D545" s="234"/>
      <c r="E545" s="1048" t="str">
        <f t="shared" si="20"/>
        <v/>
      </c>
      <c r="F545" s="1048"/>
    </row>
    <row r="546" spans="1:6">
      <c r="A546" s="1045">
        <v>1355302105</v>
      </c>
      <c r="B546" s="1046" t="s">
        <v>1849</v>
      </c>
      <c r="C546" s="1047"/>
      <c r="D546" s="234"/>
      <c r="E546" s="1048" t="str">
        <f t="shared" si="20"/>
        <v/>
      </c>
      <c r="F546" s="1048"/>
    </row>
    <row r="547" spans="1:6">
      <c r="A547" s="1045">
        <v>1355302521</v>
      </c>
      <c r="B547" s="1046" t="s">
        <v>1849</v>
      </c>
      <c r="C547" s="1047"/>
      <c r="D547" s="234"/>
      <c r="E547" s="1048" t="str">
        <f t="shared" si="20"/>
        <v/>
      </c>
      <c r="F547" s="1048"/>
    </row>
    <row r="548" spans="1:6">
      <c r="A548" s="1045">
        <v>1355302522</v>
      </c>
      <c r="B548" s="1046" t="s">
        <v>1849</v>
      </c>
      <c r="C548" s="1047"/>
      <c r="D548" s="234"/>
      <c r="E548" s="1048" t="str">
        <f t="shared" si="20"/>
        <v/>
      </c>
      <c r="F548" s="1048"/>
    </row>
    <row r="549" spans="1:6">
      <c r="A549" s="1045">
        <v>1390050075</v>
      </c>
      <c r="B549" s="1046" t="s">
        <v>1858</v>
      </c>
      <c r="C549" s="1047" t="s">
        <v>2152</v>
      </c>
      <c r="D549" s="234"/>
      <c r="E549" s="1048" t="str">
        <f t="shared" si="20"/>
        <v/>
      </c>
      <c r="F549" s="1048"/>
    </row>
    <row r="550" spans="1:6">
      <c r="A550" s="1045">
        <v>1390058905</v>
      </c>
      <c r="B550" s="1046" t="s">
        <v>1858</v>
      </c>
      <c r="C550" s="1047" t="s">
        <v>2152</v>
      </c>
      <c r="D550" s="234"/>
      <c r="E550" s="1048" t="str">
        <f t="shared" si="20"/>
        <v/>
      </c>
      <c r="F550" s="1048"/>
    </row>
    <row r="551" spans="1:6">
      <c r="A551" s="1045">
        <v>1395001201</v>
      </c>
      <c r="B551" s="1046" t="s">
        <v>1858</v>
      </c>
    </row>
    <row r="552" spans="1:6">
      <c r="A552" s="728">
        <v>1404050001</v>
      </c>
      <c r="B552" s="1046" t="s">
        <v>1852</v>
      </c>
      <c r="C552" s="1047"/>
      <c r="D552" s="234"/>
      <c r="E552" s="1048"/>
      <c r="F552" s="1048"/>
    </row>
    <row r="553" spans="1:6">
      <c r="A553" s="1045">
        <v>1404050005</v>
      </c>
      <c r="B553" s="1046" t="s">
        <v>1852</v>
      </c>
      <c r="C553" s="1047"/>
      <c r="D553" s="234"/>
      <c r="E553" s="1048" t="str">
        <f t="shared" ref="E553:E584" si="21">+IF(COUNTIF(A:A,A553)=1,"","Error")</f>
        <v/>
      </c>
      <c r="F553" s="1048"/>
    </row>
    <row r="554" spans="1:6">
      <c r="A554" s="1045">
        <v>1404057000</v>
      </c>
      <c r="B554" s="1046" t="s">
        <v>1852</v>
      </c>
      <c r="C554" s="1047"/>
      <c r="D554" s="234"/>
      <c r="E554" s="1048" t="str">
        <f t="shared" si="21"/>
        <v/>
      </c>
      <c r="F554" s="1048"/>
    </row>
    <row r="555" spans="1:6">
      <c r="A555" s="1045">
        <v>1404057120</v>
      </c>
      <c r="B555" s="1046" t="s">
        <v>1852</v>
      </c>
      <c r="C555" s="1047"/>
      <c r="D555" s="234"/>
      <c r="E555" s="1048" t="str">
        <f t="shared" si="21"/>
        <v/>
      </c>
      <c r="F555" s="1048"/>
    </row>
    <row r="556" spans="1:6">
      <c r="A556" s="1045">
        <v>1404059001</v>
      </c>
      <c r="B556" s="1046" t="s">
        <v>1852</v>
      </c>
      <c r="C556" s="1047"/>
      <c r="D556" s="234"/>
      <c r="E556" s="1048" t="str">
        <f t="shared" si="21"/>
        <v/>
      </c>
      <c r="F556" s="1048"/>
    </row>
    <row r="557" spans="1:6">
      <c r="A557" s="1045">
        <v>1404059501</v>
      </c>
      <c r="B557" s="1046" t="s">
        <v>1852</v>
      </c>
      <c r="C557" s="1047"/>
      <c r="D557" s="234"/>
      <c r="E557" s="1048" t="str">
        <f t="shared" si="21"/>
        <v/>
      </c>
      <c r="F557" s="1048"/>
    </row>
    <row r="558" spans="1:6">
      <c r="A558" s="1045">
        <v>1404059502</v>
      </c>
      <c r="B558" s="1046" t="s">
        <v>1852</v>
      </c>
      <c r="C558" s="1047"/>
      <c r="D558" s="234"/>
      <c r="E558" s="1048" t="str">
        <f t="shared" si="21"/>
        <v/>
      </c>
      <c r="F558" s="1048"/>
    </row>
    <row r="559" spans="1:6">
      <c r="A559" s="1045">
        <v>1404059503</v>
      </c>
      <c r="B559" s="1046" t="s">
        <v>1852</v>
      </c>
      <c r="C559" s="1047"/>
      <c r="D559" s="234"/>
      <c r="E559" s="1048" t="str">
        <f t="shared" si="21"/>
        <v/>
      </c>
      <c r="F559" s="1048"/>
    </row>
    <row r="560" spans="1:6">
      <c r="A560" s="1045">
        <v>1404059800</v>
      </c>
      <c r="B560" s="1046" t="s">
        <v>1852</v>
      </c>
      <c r="C560" s="1047"/>
      <c r="D560" s="234"/>
      <c r="E560" s="1048" t="str">
        <f t="shared" si="21"/>
        <v/>
      </c>
      <c r="F560" s="1048"/>
    </row>
    <row r="561" spans="1:6">
      <c r="A561" s="1045">
        <v>1404100005</v>
      </c>
      <c r="B561" s="1046" t="s">
        <v>1852</v>
      </c>
      <c r="C561" s="1047"/>
      <c r="D561" s="234"/>
      <c r="E561" s="1048" t="str">
        <f t="shared" si="21"/>
        <v/>
      </c>
      <c r="F561" s="1048"/>
    </row>
    <row r="562" spans="1:6">
      <c r="A562" s="1045">
        <v>1404150005</v>
      </c>
      <c r="B562" s="1046" t="s">
        <v>1852</v>
      </c>
      <c r="C562" s="1047"/>
      <c r="D562" s="234"/>
      <c r="E562" s="1048" t="str">
        <f t="shared" si="21"/>
        <v/>
      </c>
      <c r="F562" s="1048"/>
    </row>
    <row r="563" spans="1:6">
      <c r="A563" s="1045">
        <v>1404157001</v>
      </c>
      <c r="B563" s="1046" t="s">
        <v>1852</v>
      </c>
      <c r="C563" s="1047"/>
      <c r="D563" s="234"/>
      <c r="E563" s="1048" t="str">
        <f t="shared" si="21"/>
        <v/>
      </c>
      <c r="F563" s="1048"/>
    </row>
    <row r="564" spans="1:6">
      <c r="A564" s="1045">
        <v>1404157120</v>
      </c>
      <c r="B564" s="1046" t="s">
        <v>1852</v>
      </c>
      <c r="C564" s="1047"/>
      <c r="D564" s="234"/>
      <c r="E564" s="1048" t="str">
        <f t="shared" si="21"/>
        <v/>
      </c>
      <c r="F564" s="1048"/>
    </row>
    <row r="565" spans="1:6">
      <c r="A565" s="1045">
        <v>1404157121</v>
      </c>
      <c r="B565" s="1046" t="s">
        <v>1852</v>
      </c>
      <c r="C565" s="1047"/>
      <c r="D565" s="234"/>
      <c r="E565" s="1048" t="str">
        <f t="shared" si="21"/>
        <v/>
      </c>
      <c r="F565" s="1048"/>
    </row>
    <row r="566" spans="1:6">
      <c r="A566" s="1045">
        <v>1404159002</v>
      </c>
      <c r="B566" s="1046" t="s">
        <v>1852</v>
      </c>
      <c r="C566" s="1047"/>
      <c r="D566" s="234"/>
      <c r="E566" s="1048" t="str">
        <f t="shared" si="21"/>
        <v/>
      </c>
      <c r="F566" s="1048"/>
    </row>
    <row r="567" spans="1:6">
      <c r="A567" s="1045">
        <v>1404159504</v>
      </c>
      <c r="B567" s="1046" t="s">
        <v>1852</v>
      </c>
      <c r="C567" s="1047"/>
      <c r="D567" s="234"/>
      <c r="E567" s="1048" t="str">
        <f t="shared" si="21"/>
        <v/>
      </c>
      <c r="F567" s="1048"/>
    </row>
    <row r="568" spans="1:6">
      <c r="A568" s="1045">
        <v>1404159506</v>
      </c>
      <c r="B568" s="1046" t="s">
        <v>1852</v>
      </c>
      <c r="C568" s="1047"/>
      <c r="D568" s="234"/>
      <c r="E568" s="1048" t="str">
        <f t="shared" si="21"/>
        <v/>
      </c>
      <c r="F568" s="1048"/>
    </row>
    <row r="569" spans="1:6">
      <c r="A569" s="1045">
        <v>1404159507</v>
      </c>
      <c r="B569" s="1046" t="s">
        <v>1852</v>
      </c>
      <c r="C569" s="1047"/>
      <c r="D569" s="234"/>
      <c r="E569" s="1048" t="str">
        <f t="shared" si="21"/>
        <v/>
      </c>
      <c r="F569" s="1048"/>
    </row>
    <row r="570" spans="1:6">
      <c r="A570" s="1045">
        <v>1404159801</v>
      </c>
      <c r="B570" s="1046" t="s">
        <v>1852</v>
      </c>
      <c r="C570" s="1047"/>
      <c r="D570" s="234"/>
      <c r="E570" s="1048" t="str">
        <f t="shared" si="21"/>
        <v/>
      </c>
      <c r="F570" s="1048"/>
    </row>
    <row r="571" spans="1:6">
      <c r="A571" s="1045">
        <v>1404200005</v>
      </c>
      <c r="B571" s="1046" t="s">
        <v>1852</v>
      </c>
      <c r="C571" s="1047"/>
      <c r="D571" s="234"/>
      <c r="E571" s="1048" t="str">
        <f t="shared" si="21"/>
        <v/>
      </c>
      <c r="F571" s="1048"/>
    </row>
    <row r="572" spans="1:6">
      <c r="A572" s="1045">
        <v>1404209802</v>
      </c>
      <c r="B572" s="1046" t="s">
        <v>1852</v>
      </c>
      <c r="C572" s="1047"/>
      <c r="D572" s="234"/>
      <c r="E572" s="1048" t="str">
        <f t="shared" si="21"/>
        <v/>
      </c>
      <c r="F572" s="1048"/>
    </row>
    <row r="573" spans="1:6">
      <c r="A573" s="1045">
        <v>1404250005</v>
      </c>
      <c r="B573" s="1046" t="s">
        <v>1852</v>
      </c>
      <c r="C573" s="1047"/>
      <c r="D573" s="234"/>
      <c r="E573" s="1048" t="str">
        <f t="shared" si="21"/>
        <v/>
      </c>
      <c r="F573" s="1048"/>
    </row>
    <row r="574" spans="1:6">
      <c r="A574" s="1045">
        <v>1404257001</v>
      </c>
      <c r="B574" s="1046" t="s">
        <v>1852</v>
      </c>
      <c r="C574" s="1047"/>
      <c r="D574" s="234"/>
      <c r="E574" s="1048" t="str">
        <f t="shared" si="21"/>
        <v/>
      </c>
      <c r="F574" s="1048"/>
    </row>
    <row r="575" spans="1:6">
      <c r="A575" s="1045">
        <v>1404257120</v>
      </c>
      <c r="B575" s="1046" t="s">
        <v>1852</v>
      </c>
      <c r="C575" s="1047"/>
      <c r="D575" s="234"/>
      <c r="E575" s="1048" t="str">
        <f t="shared" si="21"/>
        <v/>
      </c>
      <c r="F575" s="1048"/>
    </row>
    <row r="576" spans="1:6">
      <c r="A576" s="1045">
        <v>1404257121</v>
      </c>
      <c r="B576" s="1046" t="s">
        <v>1852</v>
      </c>
      <c r="C576" s="1047"/>
      <c r="D576" s="234"/>
      <c r="E576" s="1048" t="str">
        <f t="shared" si="21"/>
        <v/>
      </c>
      <c r="F576" s="1048"/>
    </row>
    <row r="577" spans="1:6">
      <c r="A577" s="1045">
        <v>1404259002</v>
      </c>
      <c r="B577" s="1046" t="s">
        <v>1852</v>
      </c>
      <c r="C577" s="1047"/>
      <c r="D577" s="234"/>
      <c r="E577" s="1048" t="str">
        <f t="shared" si="21"/>
        <v/>
      </c>
      <c r="F577" s="1048"/>
    </row>
    <row r="578" spans="1:6">
      <c r="A578" s="1045">
        <v>1404259504</v>
      </c>
      <c r="B578" s="1046" t="s">
        <v>1852</v>
      </c>
      <c r="C578" s="1047"/>
      <c r="D578" s="234"/>
      <c r="E578" s="1048" t="str">
        <f t="shared" si="21"/>
        <v/>
      </c>
      <c r="F578" s="1048"/>
    </row>
    <row r="579" spans="1:6">
      <c r="A579" s="1045">
        <v>1404259506</v>
      </c>
      <c r="B579" s="1046" t="s">
        <v>1852</v>
      </c>
      <c r="C579" s="1047"/>
      <c r="D579" s="234"/>
      <c r="E579" s="1048" t="str">
        <f t="shared" si="21"/>
        <v/>
      </c>
      <c r="F579" s="1048"/>
    </row>
    <row r="580" spans="1:6">
      <c r="A580" s="1045">
        <v>1404259507</v>
      </c>
      <c r="B580" s="1046" t="s">
        <v>1852</v>
      </c>
      <c r="C580" s="1047"/>
      <c r="D580" s="234"/>
      <c r="E580" s="1048" t="str">
        <f t="shared" si="21"/>
        <v/>
      </c>
      <c r="F580" s="1048"/>
    </row>
    <row r="581" spans="1:6">
      <c r="A581" s="1045">
        <v>1404259801</v>
      </c>
      <c r="B581" s="1046" t="s">
        <v>1852</v>
      </c>
      <c r="C581" s="1047"/>
      <c r="D581" s="234"/>
      <c r="E581" s="1048" t="str">
        <f t="shared" si="21"/>
        <v/>
      </c>
      <c r="F581" s="1048"/>
    </row>
    <row r="582" spans="1:6">
      <c r="A582" s="1045">
        <v>1404300005</v>
      </c>
      <c r="B582" s="1046" t="s">
        <v>1852</v>
      </c>
      <c r="C582" s="1047"/>
      <c r="D582" s="234"/>
      <c r="E582" s="1048" t="str">
        <f t="shared" si="21"/>
        <v/>
      </c>
      <c r="F582" s="1048"/>
    </row>
    <row r="583" spans="1:6">
      <c r="A583" s="1045">
        <v>1404309801</v>
      </c>
      <c r="B583" s="1046" t="s">
        <v>1852</v>
      </c>
      <c r="C583" s="1047"/>
      <c r="D583" s="234"/>
      <c r="E583" s="1048" t="str">
        <f t="shared" si="21"/>
        <v/>
      </c>
      <c r="F583" s="1048"/>
    </row>
    <row r="584" spans="1:6">
      <c r="A584" s="1045">
        <v>1404350005</v>
      </c>
      <c r="B584" s="1046" t="s">
        <v>1852</v>
      </c>
      <c r="C584" s="1047"/>
      <c r="D584" s="234"/>
      <c r="E584" s="1048" t="str">
        <f t="shared" si="21"/>
        <v/>
      </c>
      <c r="F584" s="1048"/>
    </row>
    <row r="585" spans="1:6">
      <c r="A585" s="1045">
        <v>1404357000</v>
      </c>
      <c r="B585" s="1046" t="s">
        <v>1852</v>
      </c>
      <c r="C585" s="1047"/>
      <c r="D585" s="234"/>
      <c r="E585" s="1048" t="str">
        <f t="shared" ref="E585:E616" si="22">+IF(COUNTIF(A:A,A585)=1,"","Error")</f>
        <v/>
      </c>
      <c r="F585" s="1048"/>
    </row>
    <row r="586" spans="1:6">
      <c r="A586" s="1045">
        <v>1404357120</v>
      </c>
      <c r="B586" s="1046" t="s">
        <v>1852</v>
      </c>
      <c r="C586" s="1047"/>
      <c r="D586" s="234"/>
      <c r="E586" s="1048" t="str">
        <f t="shared" si="22"/>
        <v/>
      </c>
      <c r="F586" s="1048"/>
    </row>
    <row r="587" spans="1:6">
      <c r="A587" s="1045">
        <v>1404359001</v>
      </c>
      <c r="B587" s="1046" t="s">
        <v>1852</v>
      </c>
      <c r="C587" s="1047"/>
      <c r="D587" s="234"/>
      <c r="E587" s="1048" t="str">
        <f t="shared" si="22"/>
        <v/>
      </c>
      <c r="F587" s="1048"/>
    </row>
    <row r="588" spans="1:6">
      <c r="A588" s="1045">
        <v>1404359501</v>
      </c>
      <c r="B588" s="1046" t="s">
        <v>1852</v>
      </c>
      <c r="C588" s="1047"/>
      <c r="D588" s="234"/>
      <c r="E588" s="1048" t="str">
        <f t="shared" si="22"/>
        <v/>
      </c>
      <c r="F588" s="1048"/>
    </row>
    <row r="589" spans="1:6">
      <c r="A589" s="1045">
        <v>1404359503</v>
      </c>
      <c r="B589" s="1046" t="s">
        <v>1852</v>
      </c>
      <c r="C589" s="1047"/>
      <c r="D589" s="234"/>
      <c r="E589" s="1048" t="str">
        <f t="shared" si="22"/>
        <v/>
      </c>
      <c r="F589" s="1048"/>
    </row>
    <row r="590" spans="1:6">
      <c r="A590" s="1045">
        <v>1404359800</v>
      </c>
      <c r="B590" s="1046" t="s">
        <v>1852</v>
      </c>
      <c r="C590" s="1047"/>
      <c r="D590" s="234"/>
      <c r="E590" s="1048" t="str">
        <f t="shared" si="22"/>
        <v/>
      </c>
      <c r="F590" s="1048"/>
    </row>
    <row r="591" spans="1:6">
      <c r="A591" s="1045">
        <v>1404400005</v>
      </c>
      <c r="B591" s="1046" t="s">
        <v>1852</v>
      </c>
      <c r="C591" s="1047"/>
      <c r="D591" s="234"/>
      <c r="E591" s="1048" t="str">
        <f t="shared" si="22"/>
        <v/>
      </c>
      <c r="F591" s="1048"/>
    </row>
    <row r="592" spans="1:6">
      <c r="A592" s="1045">
        <v>1404409801</v>
      </c>
      <c r="B592" s="1046" t="s">
        <v>1852</v>
      </c>
      <c r="C592" s="1047"/>
      <c r="D592" s="234"/>
      <c r="E592" s="1048" t="str">
        <f t="shared" si="22"/>
        <v/>
      </c>
      <c r="F592" s="1048"/>
    </row>
    <row r="593" spans="1:6">
      <c r="A593" s="1045">
        <v>1404450005</v>
      </c>
      <c r="B593" s="1046" t="s">
        <v>1852</v>
      </c>
      <c r="C593" s="1047"/>
      <c r="D593" s="234"/>
      <c r="E593" s="1048" t="str">
        <f t="shared" si="22"/>
        <v/>
      </c>
      <c r="F593" s="1048"/>
    </row>
    <row r="594" spans="1:6">
      <c r="A594" s="1045">
        <v>1404457000</v>
      </c>
      <c r="B594" s="1046" t="s">
        <v>1852</v>
      </c>
      <c r="C594" s="1047"/>
      <c r="D594" s="234"/>
      <c r="E594" s="1048" t="str">
        <f t="shared" si="22"/>
        <v/>
      </c>
      <c r="F594" s="1048"/>
    </row>
    <row r="595" spans="1:6">
      <c r="A595" s="1045">
        <v>1404459001</v>
      </c>
      <c r="B595" s="1046" t="s">
        <v>1852</v>
      </c>
      <c r="C595" s="1047"/>
      <c r="D595" s="234"/>
      <c r="E595" s="1048" t="str">
        <f t="shared" si="22"/>
        <v/>
      </c>
      <c r="F595" s="1048"/>
    </row>
    <row r="596" spans="1:6">
      <c r="A596" s="1045">
        <v>1404459501</v>
      </c>
      <c r="B596" s="1046" t="s">
        <v>1852</v>
      </c>
      <c r="C596" s="1047"/>
      <c r="D596" s="234"/>
      <c r="E596" s="1048" t="str">
        <f t="shared" si="22"/>
        <v/>
      </c>
      <c r="F596" s="1048"/>
    </row>
    <row r="597" spans="1:6">
      <c r="A597" s="1045">
        <v>1404459502</v>
      </c>
      <c r="B597" s="1046" t="s">
        <v>1852</v>
      </c>
      <c r="C597" s="1047"/>
      <c r="D597" s="234"/>
      <c r="E597" s="1048" t="str">
        <f t="shared" si="22"/>
        <v/>
      </c>
      <c r="F597" s="1048"/>
    </row>
    <row r="598" spans="1:6">
      <c r="A598" s="1045">
        <v>1404459503</v>
      </c>
      <c r="B598" s="1046" t="s">
        <v>1852</v>
      </c>
      <c r="C598" s="1047"/>
      <c r="D598" s="234"/>
      <c r="E598" s="1048" t="str">
        <f t="shared" si="22"/>
        <v/>
      </c>
      <c r="F598" s="1048"/>
    </row>
    <row r="599" spans="1:6">
      <c r="A599" s="1045">
        <v>1404459505</v>
      </c>
      <c r="B599" s="1046" t="s">
        <v>1852</v>
      </c>
      <c r="C599" s="1047"/>
      <c r="D599" s="234"/>
      <c r="E599" s="1048" t="str">
        <f t="shared" si="22"/>
        <v/>
      </c>
      <c r="F599" s="1048"/>
    </row>
    <row r="600" spans="1:6">
      <c r="A600" s="1045">
        <v>1404459800</v>
      </c>
      <c r="B600" s="1046" t="s">
        <v>1852</v>
      </c>
      <c r="C600" s="1047"/>
      <c r="D600" s="234"/>
      <c r="E600" s="1048" t="str">
        <f t="shared" si="22"/>
        <v/>
      </c>
      <c r="F600" s="1048"/>
    </row>
    <row r="601" spans="1:6">
      <c r="A601" s="1045">
        <v>1404500005</v>
      </c>
      <c r="B601" s="1046" t="s">
        <v>1852</v>
      </c>
      <c r="C601" s="1047"/>
      <c r="D601" s="234"/>
      <c r="E601" s="1048" t="str">
        <f t="shared" si="22"/>
        <v/>
      </c>
      <c r="F601" s="1048"/>
    </row>
    <row r="602" spans="1:6">
      <c r="A602" s="1045">
        <v>1404509801</v>
      </c>
      <c r="B602" s="1046" t="s">
        <v>1852</v>
      </c>
      <c r="C602" s="1047"/>
      <c r="D602" s="234"/>
      <c r="E602" s="1048" t="str">
        <f t="shared" si="22"/>
        <v/>
      </c>
      <c r="F602" s="1048"/>
    </row>
    <row r="603" spans="1:6">
      <c r="A603" s="1045">
        <v>1408050005</v>
      </c>
      <c r="B603" s="1046" t="s">
        <v>1891</v>
      </c>
      <c r="C603" s="1047"/>
      <c r="D603" s="234"/>
      <c r="E603" s="1048" t="str">
        <f t="shared" si="22"/>
        <v/>
      </c>
      <c r="F603" s="1048"/>
    </row>
    <row r="604" spans="1:6">
      <c r="A604" s="1045">
        <v>1408050050</v>
      </c>
      <c r="B604" s="1046" t="s">
        <v>1891</v>
      </c>
      <c r="C604" s="1047"/>
      <c r="D604" s="234"/>
      <c r="E604" s="1048" t="str">
        <f t="shared" si="22"/>
        <v/>
      </c>
      <c r="F604" s="1048"/>
    </row>
    <row r="605" spans="1:6">
      <c r="A605" s="1045">
        <v>1408050075</v>
      </c>
      <c r="B605" s="1046" t="s">
        <v>1852</v>
      </c>
      <c r="C605" s="1047"/>
      <c r="D605" s="234"/>
      <c r="E605" s="1048" t="str">
        <f t="shared" si="22"/>
        <v/>
      </c>
      <c r="F605" s="1048"/>
    </row>
    <row r="606" spans="1:6">
      <c r="A606" s="1045">
        <v>1408051300</v>
      </c>
      <c r="B606" s="1046" t="s">
        <v>1852</v>
      </c>
      <c r="C606" s="1047"/>
      <c r="D606" s="234"/>
      <c r="E606" s="1048" t="str">
        <f t="shared" si="22"/>
        <v/>
      </c>
      <c r="F606" s="1048"/>
    </row>
    <row r="607" spans="1:6">
      <c r="A607" s="1045">
        <v>1408051350</v>
      </c>
      <c r="B607" s="1046" t="s">
        <v>1852</v>
      </c>
      <c r="C607" s="1047"/>
      <c r="D607" s="234"/>
      <c r="E607" s="1048" t="str">
        <f t="shared" si="22"/>
        <v/>
      </c>
      <c r="F607" s="1048"/>
    </row>
    <row r="608" spans="1:6">
      <c r="A608" s="1045">
        <v>1408057120</v>
      </c>
      <c r="B608" s="1046" t="s">
        <v>1852</v>
      </c>
      <c r="C608" s="1047"/>
      <c r="D608" s="234"/>
      <c r="E608" s="1048" t="str">
        <f t="shared" si="22"/>
        <v/>
      </c>
      <c r="F608" s="1048"/>
    </row>
    <row r="609" spans="1:6">
      <c r="A609" s="1045">
        <v>1408057200</v>
      </c>
      <c r="B609" s="1046" t="s">
        <v>1852</v>
      </c>
      <c r="C609" s="1047"/>
      <c r="D609" s="234"/>
      <c r="E609" s="1048" t="str">
        <f t="shared" si="22"/>
        <v/>
      </c>
      <c r="F609" s="1048"/>
    </row>
    <row r="610" spans="1:6">
      <c r="A610" s="1045">
        <v>1408057201</v>
      </c>
      <c r="B610" s="1046" t="s">
        <v>1891</v>
      </c>
      <c r="C610" s="1047"/>
      <c r="D610" s="234"/>
      <c r="E610" s="1048" t="str">
        <f t="shared" si="22"/>
        <v/>
      </c>
      <c r="F610" s="1048"/>
    </row>
    <row r="611" spans="1:6">
      <c r="A611" s="1045">
        <v>1408057220</v>
      </c>
      <c r="B611" s="1046" t="s">
        <v>1852</v>
      </c>
      <c r="C611" s="1047"/>
      <c r="D611" s="234"/>
      <c r="E611" s="1048" t="str">
        <f t="shared" si="22"/>
        <v/>
      </c>
      <c r="F611" s="1048"/>
    </row>
    <row r="612" spans="1:6">
      <c r="A612" s="1045">
        <v>1408059001</v>
      </c>
      <c r="B612" s="1046" t="s">
        <v>1852</v>
      </c>
      <c r="C612" s="1047"/>
      <c r="D612" s="234"/>
      <c r="E612" s="1048" t="str">
        <f t="shared" si="22"/>
        <v/>
      </c>
      <c r="F612" s="1048"/>
    </row>
    <row r="613" spans="1:6">
      <c r="A613" s="1045">
        <v>1408059003</v>
      </c>
      <c r="B613" s="1046" t="s">
        <v>1852</v>
      </c>
      <c r="C613" s="1047"/>
      <c r="D613" s="234"/>
      <c r="E613" s="1048" t="str">
        <f t="shared" si="22"/>
        <v/>
      </c>
      <c r="F613" s="1048"/>
    </row>
    <row r="614" spans="1:6">
      <c r="A614" s="1045">
        <v>1408059020</v>
      </c>
      <c r="B614" s="1046" t="s">
        <v>1852</v>
      </c>
      <c r="C614" s="1047"/>
      <c r="D614" s="234"/>
      <c r="E614" s="1048" t="str">
        <f t="shared" si="22"/>
        <v/>
      </c>
      <c r="F614" s="1048"/>
    </row>
    <row r="615" spans="1:6">
      <c r="A615" s="1045">
        <v>1408059021</v>
      </c>
      <c r="B615" s="1046" t="s">
        <v>1852</v>
      </c>
      <c r="C615" s="1047"/>
      <c r="D615" s="234"/>
      <c r="E615" s="1048" t="str">
        <f t="shared" si="22"/>
        <v/>
      </c>
      <c r="F615" s="1048"/>
    </row>
    <row r="616" spans="1:6">
      <c r="A616" s="1045">
        <v>1408059542</v>
      </c>
      <c r="B616" s="1046" t="s">
        <v>1852</v>
      </c>
      <c r="C616" s="1047"/>
      <c r="D616" s="234"/>
      <c r="E616" s="1048" t="str">
        <f t="shared" si="22"/>
        <v/>
      </c>
      <c r="F616" s="1048"/>
    </row>
    <row r="617" spans="1:6">
      <c r="A617" s="1045">
        <v>1408059601</v>
      </c>
      <c r="B617" s="1046" t="s">
        <v>1852</v>
      </c>
      <c r="C617" s="1047"/>
      <c r="D617" s="234"/>
      <c r="E617" s="1048" t="str">
        <f t="shared" ref="E617:E649" si="23">+IF(COUNTIF(A:A,A617)=1,"","Error")</f>
        <v/>
      </c>
      <c r="F617" s="1048"/>
    </row>
    <row r="618" spans="1:6">
      <c r="A618" s="1045">
        <v>1408059602</v>
      </c>
      <c r="B618" s="1046" t="s">
        <v>1891</v>
      </c>
      <c r="C618" s="1047"/>
      <c r="D618" s="234"/>
      <c r="E618" s="1048" t="str">
        <f t="shared" si="23"/>
        <v/>
      </c>
      <c r="F618" s="1048"/>
    </row>
    <row r="619" spans="1:6">
      <c r="A619" s="1045">
        <v>1408059603</v>
      </c>
      <c r="B619" s="1046" t="s">
        <v>1852</v>
      </c>
      <c r="C619" s="1047"/>
      <c r="D619" s="234"/>
      <c r="E619" s="1048" t="str">
        <f t="shared" si="23"/>
        <v/>
      </c>
      <c r="F619" s="1048"/>
    </row>
    <row r="620" spans="1:6">
      <c r="A620" s="1045">
        <v>1408059604</v>
      </c>
      <c r="B620" s="1046" t="s">
        <v>1891</v>
      </c>
      <c r="C620" s="1047"/>
      <c r="D620" s="234"/>
      <c r="E620" s="1048" t="str">
        <f t="shared" si="23"/>
        <v/>
      </c>
      <c r="F620" s="1048"/>
    </row>
    <row r="621" spans="1:6">
      <c r="A621" s="1045">
        <v>1408059605</v>
      </c>
      <c r="B621" s="1046" t="s">
        <v>1852</v>
      </c>
      <c r="C621" s="1047"/>
      <c r="D621" s="234"/>
      <c r="E621" s="1048" t="str">
        <f t="shared" si="23"/>
        <v/>
      </c>
      <c r="F621" s="1048"/>
    </row>
    <row r="622" spans="1:6">
      <c r="A622" s="1045">
        <v>1408059606</v>
      </c>
      <c r="B622" s="1046" t="s">
        <v>1852</v>
      </c>
      <c r="C622" s="1047"/>
      <c r="D622" s="234"/>
      <c r="E622" s="1048" t="str">
        <f t="shared" si="23"/>
        <v/>
      </c>
      <c r="F622" s="1048"/>
    </row>
    <row r="623" spans="1:6">
      <c r="A623" s="1045">
        <v>1408059701</v>
      </c>
      <c r="B623" s="1046" t="s">
        <v>1891</v>
      </c>
      <c r="C623" s="1047"/>
      <c r="D623" s="234"/>
      <c r="E623" s="1048" t="str">
        <f t="shared" si="23"/>
        <v/>
      </c>
      <c r="F623" s="1048"/>
    </row>
    <row r="624" spans="1:6">
      <c r="A624" s="1045">
        <v>1408059800</v>
      </c>
      <c r="B624" s="1046" t="s">
        <v>1852</v>
      </c>
      <c r="C624" s="1047"/>
      <c r="D624" s="234"/>
      <c r="E624" s="1048" t="str">
        <f t="shared" si="23"/>
        <v/>
      </c>
      <c r="F624" s="1048"/>
    </row>
    <row r="625" spans="1:6">
      <c r="A625" s="1045">
        <v>1408059801</v>
      </c>
      <c r="B625" s="1046" t="s">
        <v>1852</v>
      </c>
      <c r="C625" s="1047"/>
      <c r="D625" s="234"/>
      <c r="E625" s="1048" t="str">
        <f t="shared" si="23"/>
        <v/>
      </c>
      <c r="F625" s="1048"/>
    </row>
    <row r="626" spans="1:6">
      <c r="A626" s="1045">
        <v>1408059802</v>
      </c>
      <c r="B626" s="1046" t="s">
        <v>1852</v>
      </c>
      <c r="C626" s="1047"/>
      <c r="D626" s="234"/>
      <c r="E626" s="1048" t="str">
        <f t="shared" si="23"/>
        <v/>
      </c>
      <c r="F626" s="1048"/>
    </row>
    <row r="627" spans="1:6">
      <c r="A627" s="1045">
        <v>1408059804</v>
      </c>
      <c r="B627" s="1046" t="s">
        <v>1891</v>
      </c>
      <c r="C627" s="1047"/>
      <c r="D627" s="234"/>
      <c r="E627" s="1048" t="str">
        <f t="shared" si="23"/>
        <v/>
      </c>
      <c r="F627" s="1048"/>
    </row>
    <row r="628" spans="1:6">
      <c r="A628" s="1045">
        <v>1408059805</v>
      </c>
      <c r="B628" s="1046" t="s">
        <v>1852</v>
      </c>
      <c r="C628" s="1047"/>
      <c r="D628" s="234"/>
      <c r="E628" s="1048" t="str">
        <f t="shared" si="23"/>
        <v/>
      </c>
      <c r="F628" s="1048"/>
    </row>
    <row r="629" spans="1:6">
      <c r="A629" s="1045">
        <v>1408059806</v>
      </c>
      <c r="B629" s="1046" t="s">
        <v>1852</v>
      </c>
      <c r="C629" s="1047"/>
      <c r="D629" s="234"/>
      <c r="E629" s="1048" t="str">
        <f t="shared" si="23"/>
        <v/>
      </c>
      <c r="F629" s="1048"/>
    </row>
    <row r="630" spans="1:6">
      <c r="A630" s="1045">
        <v>1408059807</v>
      </c>
      <c r="B630" s="1046" t="s">
        <v>1852</v>
      </c>
      <c r="C630" s="1047"/>
      <c r="D630" s="234"/>
      <c r="E630" s="1048" t="str">
        <f t="shared" si="23"/>
        <v/>
      </c>
      <c r="F630" s="1048"/>
    </row>
    <row r="631" spans="1:6">
      <c r="A631" s="1045">
        <v>1408059809</v>
      </c>
      <c r="B631" s="1046" t="s">
        <v>1891</v>
      </c>
      <c r="C631" s="1047"/>
      <c r="D631" s="234"/>
      <c r="E631" s="1048" t="str">
        <f t="shared" si="23"/>
        <v/>
      </c>
      <c r="F631" s="1048"/>
    </row>
    <row r="632" spans="1:6">
      <c r="A632" s="1045">
        <v>1408059820</v>
      </c>
      <c r="B632" s="1046" t="s">
        <v>1852</v>
      </c>
      <c r="C632" s="1047"/>
      <c r="D632" s="234"/>
      <c r="E632" s="1048" t="str">
        <f t="shared" si="23"/>
        <v/>
      </c>
      <c r="F632" s="1048"/>
    </row>
    <row r="633" spans="1:6">
      <c r="A633" s="1045">
        <v>1408059900</v>
      </c>
      <c r="B633" s="1046" t="s">
        <v>1852</v>
      </c>
      <c r="C633" s="1047"/>
      <c r="D633" s="234"/>
      <c r="E633" s="1048" t="str">
        <f t="shared" si="23"/>
        <v/>
      </c>
      <c r="F633" s="1048"/>
    </row>
    <row r="634" spans="1:6">
      <c r="A634" s="1045">
        <v>1408059904</v>
      </c>
      <c r="B634" s="1046" t="s">
        <v>1852</v>
      </c>
      <c r="C634" s="1047"/>
      <c r="D634" s="234"/>
      <c r="E634" s="1048" t="str">
        <f t="shared" si="23"/>
        <v/>
      </c>
      <c r="F634" s="1048"/>
    </row>
    <row r="635" spans="1:6">
      <c r="A635" s="1045">
        <v>1408059905</v>
      </c>
      <c r="B635" s="1046" t="s">
        <v>1852</v>
      </c>
      <c r="C635" s="1047"/>
      <c r="D635" s="234"/>
      <c r="E635" s="1048" t="str">
        <f t="shared" si="23"/>
        <v/>
      </c>
      <c r="F635" s="1048"/>
    </row>
    <row r="636" spans="1:6">
      <c r="A636" s="1045">
        <v>1408100005</v>
      </c>
      <c r="B636" s="1046" t="s">
        <v>1891</v>
      </c>
      <c r="C636" s="1047"/>
      <c r="D636" s="234"/>
      <c r="E636" s="1048" t="str">
        <f t="shared" si="23"/>
        <v/>
      </c>
      <c r="F636" s="1048"/>
    </row>
    <row r="637" spans="1:6">
      <c r="A637" s="1045">
        <v>1408100050</v>
      </c>
      <c r="B637" s="1046" t="s">
        <v>1891</v>
      </c>
      <c r="C637" s="1047"/>
      <c r="D637" s="234"/>
      <c r="E637" s="1048" t="str">
        <f t="shared" si="23"/>
        <v/>
      </c>
      <c r="F637" s="1048"/>
    </row>
    <row r="638" spans="1:6">
      <c r="A638" s="1045">
        <v>1408107120</v>
      </c>
      <c r="B638" s="1046" t="s">
        <v>1852</v>
      </c>
      <c r="C638" s="1047"/>
      <c r="D638" s="234"/>
      <c r="E638" s="1048" t="str">
        <f t="shared" si="23"/>
        <v/>
      </c>
      <c r="F638" s="1048"/>
    </row>
    <row r="639" spans="1:6">
      <c r="A639" s="1045">
        <v>1408107200</v>
      </c>
      <c r="B639" s="1046" t="s">
        <v>1852</v>
      </c>
      <c r="C639" s="1047"/>
      <c r="D639" s="234"/>
      <c r="E639" s="1048" t="str">
        <f t="shared" si="23"/>
        <v/>
      </c>
      <c r="F639" s="1048"/>
    </row>
    <row r="640" spans="1:6">
      <c r="A640" s="1045">
        <v>1408107201</v>
      </c>
      <c r="B640" s="1046" t="s">
        <v>1891</v>
      </c>
      <c r="C640" s="1047"/>
      <c r="D640" s="234"/>
      <c r="E640" s="1048" t="str">
        <f t="shared" si="23"/>
        <v/>
      </c>
      <c r="F640" s="1048"/>
    </row>
    <row r="641" spans="1:6">
      <c r="A641" s="1045">
        <v>1408107220</v>
      </c>
      <c r="B641" s="1046" t="s">
        <v>1852</v>
      </c>
      <c r="C641" s="1047"/>
      <c r="D641" s="234"/>
      <c r="E641" s="1048" t="str">
        <f t="shared" si="23"/>
        <v/>
      </c>
      <c r="F641" s="1048"/>
    </row>
    <row r="642" spans="1:6">
      <c r="A642" s="1045">
        <v>1408109001</v>
      </c>
      <c r="B642" s="1046" t="s">
        <v>1852</v>
      </c>
      <c r="C642" s="1047"/>
      <c r="D642" s="234"/>
      <c r="E642" s="1048" t="str">
        <f t="shared" si="23"/>
        <v/>
      </c>
      <c r="F642" s="1048"/>
    </row>
    <row r="643" spans="1:6">
      <c r="A643" s="1045">
        <v>1408109003</v>
      </c>
      <c r="B643" s="1046" t="s">
        <v>1852</v>
      </c>
      <c r="C643" s="1047"/>
      <c r="D643" s="234"/>
      <c r="E643" s="1048" t="str">
        <f t="shared" si="23"/>
        <v/>
      </c>
      <c r="F643" s="1048"/>
    </row>
    <row r="644" spans="1:6">
      <c r="A644" s="1045">
        <v>1408109020</v>
      </c>
      <c r="B644" s="1046" t="s">
        <v>1852</v>
      </c>
      <c r="C644" s="1047"/>
      <c r="D644" s="234"/>
      <c r="E644" s="1048" t="str">
        <f t="shared" si="23"/>
        <v/>
      </c>
      <c r="F644" s="1048"/>
    </row>
    <row r="645" spans="1:6">
      <c r="A645" s="1045">
        <v>1408109021</v>
      </c>
      <c r="B645" s="1046" t="s">
        <v>1852</v>
      </c>
      <c r="C645" s="1047"/>
      <c r="D645" s="234"/>
      <c r="E645" s="1048" t="str">
        <f t="shared" si="23"/>
        <v/>
      </c>
      <c r="F645" s="1048"/>
    </row>
    <row r="646" spans="1:6">
      <c r="A646" s="1045">
        <v>1408109542</v>
      </c>
      <c r="B646" s="1046" t="s">
        <v>1852</v>
      </c>
      <c r="C646" s="1047"/>
      <c r="D646" s="234"/>
      <c r="E646" s="1048" t="str">
        <f t="shared" si="23"/>
        <v/>
      </c>
      <c r="F646" s="1048"/>
    </row>
    <row r="647" spans="1:6">
      <c r="A647" s="1045">
        <v>1408109601</v>
      </c>
      <c r="B647" s="1046" t="s">
        <v>1852</v>
      </c>
      <c r="C647" s="1047"/>
      <c r="D647" s="234"/>
      <c r="E647" s="1048" t="str">
        <f t="shared" si="23"/>
        <v/>
      </c>
      <c r="F647" s="1048"/>
    </row>
    <row r="648" spans="1:6">
      <c r="A648" s="1045">
        <v>1408109602</v>
      </c>
      <c r="B648" s="1046" t="s">
        <v>1891</v>
      </c>
      <c r="C648" s="1047"/>
      <c r="D648" s="234"/>
      <c r="E648" s="1048" t="str">
        <f t="shared" si="23"/>
        <v/>
      </c>
      <c r="F648" s="1048"/>
    </row>
    <row r="649" spans="1:6">
      <c r="A649" s="1045">
        <v>1408109603</v>
      </c>
      <c r="B649" s="1046" t="s">
        <v>1852</v>
      </c>
      <c r="C649" s="1047"/>
      <c r="D649" s="234"/>
      <c r="E649" s="1048" t="str">
        <f t="shared" si="23"/>
        <v/>
      </c>
      <c r="F649" s="1048"/>
    </row>
    <row r="650" spans="1:6">
      <c r="A650" s="728">
        <v>1408109604</v>
      </c>
      <c r="B650" s="1046" t="s">
        <v>1891</v>
      </c>
      <c r="C650" s="1047"/>
      <c r="D650" s="234"/>
      <c r="E650" s="1048"/>
      <c r="F650" s="1048"/>
    </row>
    <row r="651" spans="1:6">
      <c r="A651" s="1045">
        <v>1408109605</v>
      </c>
      <c r="B651" s="1046" t="s">
        <v>1891</v>
      </c>
      <c r="C651" s="1047"/>
      <c r="D651" s="234"/>
      <c r="E651" s="1048" t="str">
        <f t="shared" ref="E651:E677" si="24">+IF(COUNTIF(A:A,A651)=1,"","Error")</f>
        <v/>
      </c>
      <c r="F651" s="1048"/>
    </row>
    <row r="652" spans="1:6">
      <c r="A652" s="1045">
        <v>1408109606</v>
      </c>
      <c r="B652" s="1046" t="s">
        <v>1852</v>
      </c>
      <c r="C652" s="1047"/>
      <c r="D652" s="234"/>
      <c r="E652" s="1048" t="str">
        <f t="shared" si="24"/>
        <v/>
      </c>
      <c r="F652" s="1048"/>
    </row>
    <row r="653" spans="1:6">
      <c r="A653" s="1045">
        <v>1408109701</v>
      </c>
      <c r="B653" s="1046" t="s">
        <v>1891</v>
      </c>
      <c r="C653" s="1047"/>
      <c r="D653" s="234"/>
      <c r="E653" s="1048" t="str">
        <f t="shared" si="24"/>
        <v/>
      </c>
      <c r="F653" s="1048"/>
    </row>
    <row r="654" spans="1:6">
      <c r="A654" s="1045">
        <v>1408109800</v>
      </c>
      <c r="B654" s="1046" t="s">
        <v>1852</v>
      </c>
      <c r="C654" s="1047"/>
      <c r="D654" s="234"/>
      <c r="E654" s="1048" t="str">
        <f t="shared" si="24"/>
        <v/>
      </c>
      <c r="F654" s="1048"/>
    </row>
    <row r="655" spans="1:6">
      <c r="A655" s="1045">
        <v>1408109801</v>
      </c>
      <c r="B655" s="1046" t="s">
        <v>1852</v>
      </c>
      <c r="C655" s="1047"/>
      <c r="D655" s="234"/>
      <c r="E655" s="1048" t="str">
        <f t="shared" si="24"/>
        <v/>
      </c>
      <c r="F655" s="1048"/>
    </row>
    <row r="656" spans="1:6">
      <c r="A656" s="1045">
        <v>1408109802</v>
      </c>
      <c r="B656" s="1046" t="s">
        <v>1852</v>
      </c>
      <c r="C656" s="1047"/>
      <c r="D656" s="234"/>
      <c r="E656" s="1048" t="str">
        <f t="shared" si="24"/>
        <v/>
      </c>
      <c r="F656" s="1048"/>
    </row>
    <row r="657" spans="1:6">
      <c r="A657" s="1045">
        <v>1408109804</v>
      </c>
      <c r="B657" s="1046" t="s">
        <v>1891</v>
      </c>
      <c r="C657" s="1047"/>
      <c r="D657" s="234"/>
      <c r="E657" s="1048" t="str">
        <f t="shared" si="24"/>
        <v/>
      </c>
      <c r="F657" s="1048"/>
    </row>
    <row r="658" spans="1:6">
      <c r="A658" s="1045">
        <v>1408109805</v>
      </c>
      <c r="B658" s="1046" t="s">
        <v>1852</v>
      </c>
      <c r="C658" s="1047"/>
      <c r="D658" s="234"/>
      <c r="E658" s="1048" t="str">
        <f t="shared" si="24"/>
        <v/>
      </c>
      <c r="F658" s="1048"/>
    </row>
    <row r="659" spans="1:6">
      <c r="A659" s="1045">
        <v>1408109806</v>
      </c>
      <c r="B659" s="1046" t="s">
        <v>1852</v>
      </c>
      <c r="C659" s="1047"/>
      <c r="D659" s="234"/>
      <c r="E659" s="1048" t="str">
        <f t="shared" si="24"/>
        <v/>
      </c>
      <c r="F659" s="1048"/>
    </row>
    <row r="660" spans="1:6">
      <c r="A660" s="1045">
        <v>1408109807</v>
      </c>
      <c r="B660" s="1046" t="s">
        <v>1852</v>
      </c>
      <c r="C660" s="1047"/>
      <c r="D660" s="234"/>
      <c r="E660" s="1048" t="str">
        <f t="shared" si="24"/>
        <v/>
      </c>
      <c r="F660" s="1048"/>
    </row>
    <row r="661" spans="1:6">
      <c r="A661" s="1045">
        <v>1408109809</v>
      </c>
      <c r="B661" s="1046" t="s">
        <v>1891</v>
      </c>
      <c r="C661" s="1047"/>
      <c r="D661" s="234"/>
      <c r="E661" s="1048" t="str">
        <f t="shared" si="24"/>
        <v/>
      </c>
      <c r="F661" s="1048"/>
    </row>
    <row r="662" spans="1:6">
      <c r="A662" s="1045">
        <v>1408109900</v>
      </c>
      <c r="B662" s="1046" t="s">
        <v>1852</v>
      </c>
      <c r="C662" s="1047"/>
      <c r="D662" s="234"/>
      <c r="E662" s="1048" t="str">
        <f t="shared" si="24"/>
        <v/>
      </c>
      <c r="F662" s="1048"/>
    </row>
    <row r="663" spans="1:6">
      <c r="A663" s="1045">
        <v>1408109903</v>
      </c>
      <c r="B663" s="1046" t="s">
        <v>1852</v>
      </c>
      <c r="C663" s="1047"/>
      <c r="D663" s="234"/>
      <c r="E663" s="1048" t="str">
        <f t="shared" si="24"/>
        <v/>
      </c>
      <c r="F663" s="1048"/>
    </row>
    <row r="664" spans="1:6">
      <c r="A664" s="1045">
        <v>1408150005</v>
      </c>
      <c r="B664" s="1046" t="s">
        <v>1891</v>
      </c>
      <c r="C664" s="1047"/>
      <c r="D664" s="234"/>
      <c r="E664" s="1048" t="str">
        <f t="shared" si="24"/>
        <v/>
      </c>
      <c r="F664" s="1048"/>
    </row>
    <row r="665" spans="1:6">
      <c r="A665" s="1045">
        <v>1408150050</v>
      </c>
      <c r="B665" s="1046" t="s">
        <v>1891</v>
      </c>
      <c r="C665" s="1047"/>
      <c r="D665" s="234"/>
      <c r="E665" s="1048" t="str">
        <f t="shared" si="24"/>
        <v/>
      </c>
      <c r="F665" s="1048"/>
    </row>
    <row r="666" spans="1:6">
      <c r="A666" s="1045">
        <v>1408157120</v>
      </c>
      <c r="B666" s="1046" t="s">
        <v>1852</v>
      </c>
      <c r="C666" s="1047"/>
      <c r="D666" s="234"/>
      <c r="E666" s="1048" t="str">
        <f t="shared" si="24"/>
        <v/>
      </c>
      <c r="F666" s="1048"/>
    </row>
    <row r="667" spans="1:6">
      <c r="A667" s="1045">
        <v>1408157200</v>
      </c>
      <c r="B667" s="1046" t="s">
        <v>1852</v>
      </c>
      <c r="C667" s="1047"/>
      <c r="D667" s="234"/>
      <c r="E667" s="1048" t="str">
        <f t="shared" si="24"/>
        <v/>
      </c>
      <c r="F667" s="1048"/>
    </row>
    <row r="668" spans="1:6">
      <c r="A668" s="1045">
        <v>1408157201</v>
      </c>
      <c r="B668" s="1046" t="s">
        <v>1891</v>
      </c>
      <c r="C668" s="1047"/>
      <c r="D668" s="234"/>
      <c r="E668" s="1048" t="str">
        <f t="shared" si="24"/>
        <v/>
      </c>
      <c r="F668" s="1048"/>
    </row>
    <row r="669" spans="1:6">
      <c r="A669" s="1045">
        <v>1408157220</v>
      </c>
      <c r="B669" s="1046" t="s">
        <v>1852</v>
      </c>
      <c r="C669" s="1047"/>
      <c r="D669" s="234"/>
      <c r="E669" s="1048" t="str">
        <f t="shared" si="24"/>
        <v/>
      </c>
      <c r="F669" s="1048"/>
    </row>
    <row r="670" spans="1:6">
      <c r="A670" s="1045">
        <v>1408159001</v>
      </c>
      <c r="B670" s="1046" t="s">
        <v>1852</v>
      </c>
      <c r="C670" s="1047"/>
      <c r="D670" s="234"/>
      <c r="E670" s="1048" t="str">
        <f t="shared" si="24"/>
        <v/>
      </c>
      <c r="F670" s="1048"/>
    </row>
    <row r="671" spans="1:6">
      <c r="A671" s="1045">
        <v>1408159003</v>
      </c>
      <c r="B671" s="1046" t="s">
        <v>1852</v>
      </c>
      <c r="C671" s="1047"/>
      <c r="D671" s="234"/>
      <c r="E671" s="1048" t="str">
        <f t="shared" si="24"/>
        <v/>
      </c>
      <c r="F671" s="1048"/>
    </row>
    <row r="672" spans="1:6">
      <c r="A672" s="1045">
        <v>1408159020</v>
      </c>
      <c r="B672" s="1046" t="s">
        <v>1852</v>
      </c>
      <c r="C672" s="1047"/>
      <c r="D672" s="234"/>
      <c r="E672" s="1048" t="str">
        <f t="shared" si="24"/>
        <v/>
      </c>
      <c r="F672" s="1048"/>
    </row>
    <row r="673" spans="1:6">
      <c r="A673" s="1045">
        <v>1408159021</v>
      </c>
      <c r="B673" s="1046" t="s">
        <v>1852</v>
      </c>
      <c r="C673" s="1047"/>
      <c r="D673" s="234"/>
      <c r="E673" s="1048" t="str">
        <f t="shared" si="24"/>
        <v/>
      </c>
      <c r="F673" s="1048"/>
    </row>
    <row r="674" spans="1:6">
      <c r="A674" s="1045">
        <v>1408159542</v>
      </c>
      <c r="B674" s="1046" t="s">
        <v>1852</v>
      </c>
      <c r="C674" s="1047"/>
      <c r="D674" s="234"/>
      <c r="E674" s="1048" t="str">
        <f t="shared" si="24"/>
        <v/>
      </c>
      <c r="F674" s="1048"/>
    </row>
    <row r="675" spans="1:6">
      <c r="A675" s="1045">
        <v>1408159601</v>
      </c>
      <c r="B675" s="1046" t="s">
        <v>1852</v>
      </c>
      <c r="C675" s="1047"/>
      <c r="D675" s="234"/>
      <c r="E675" s="1048" t="str">
        <f t="shared" si="24"/>
        <v/>
      </c>
      <c r="F675" s="1048"/>
    </row>
    <row r="676" spans="1:6">
      <c r="A676" s="1045">
        <v>1408159602</v>
      </c>
      <c r="B676" s="1046" t="s">
        <v>1891</v>
      </c>
      <c r="C676" s="1047"/>
      <c r="D676" s="234"/>
      <c r="E676" s="1048" t="str">
        <f t="shared" si="24"/>
        <v/>
      </c>
      <c r="F676" s="1048"/>
    </row>
    <row r="677" spans="1:6">
      <c r="A677" s="1045">
        <v>1408159603</v>
      </c>
      <c r="B677" s="1046" t="s">
        <v>1852</v>
      </c>
      <c r="C677" s="1047"/>
      <c r="D677" s="234"/>
      <c r="E677" s="1048" t="str">
        <f t="shared" si="24"/>
        <v/>
      </c>
      <c r="F677" s="1048"/>
    </row>
    <row r="678" spans="1:6">
      <c r="A678" s="1050">
        <v>1408159604</v>
      </c>
      <c r="B678" s="1052" t="s">
        <v>1891</v>
      </c>
      <c r="C678" s="1047"/>
      <c r="D678" s="234"/>
      <c r="E678" s="1048"/>
      <c r="F678" s="1048"/>
    </row>
    <row r="679" spans="1:6">
      <c r="A679" s="1049">
        <v>1408159605</v>
      </c>
      <c r="B679" s="1052" t="s">
        <v>1891</v>
      </c>
      <c r="C679" s="1047"/>
      <c r="D679" s="234"/>
      <c r="E679" s="1048"/>
      <c r="F679" s="1048"/>
    </row>
    <row r="680" spans="1:6">
      <c r="A680" s="1045">
        <v>1408159606</v>
      </c>
      <c r="B680" s="1046" t="s">
        <v>1852</v>
      </c>
      <c r="C680" s="1047"/>
      <c r="D680" s="234"/>
      <c r="E680" s="1048" t="str">
        <f t="shared" ref="E680:E715" si="25">+IF(COUNTIF(A:A,A680)=1,"","Error")</f>
        <v/>
      </c>
      <c r="F680" s="1048"/>
    </row>
    <row r="681" spans="1:6">
      <c r="A681" s="1045">
        <v>1408159701</v>
      </c>
      <c r="B681" s="1046" t="s">
        <v>1891</v>
      </c>
      <c r="C681" s="1047"/>
      <c r="D681" s="234"/>
      <c r="E681" s="1048" t="str">
        <f t="shared" si="25"/>
        <v/>
      </c>
      <c r="F681" s="1048"/>
    </row>
    <row r="682" spans="1:6">
      <c r="A682" s="1045">
        <v>1408159800</v>
      </c>
      <c r="B682" s="1046" t="s">
        <v>1852</v>
      </c>
      <c r="C682" s="1047"/>
      <c r="D682" s="234"/>
      <c r="E682" s="1048" t="str">
        <f t="shared" si="25"/>
        <v/>
      </c>
      <c r="F682" s="1048"/>
    </row>
    <row r="683" spans="1:6">
      <c r="A683" s="1045">
        <v>1408159801</v>
      </c>
      <c r="B683" s="1046" t="s">
        <v>1852</v>
      </c>
      <c r="C683" s="1047"/>
      <c r="D683" s="234"/>
      <c r="E683" s="1048" t="str">
        <f t="shared" si="25"/>
        <v/>
      </c>
      <c r="F683" s="1048"/>
    </row>
    <row r="684" spans="1:6">
      <c r="A684" s="1045">
        <v>1408159802</v>
      </c>
      <c r="B684" s="1046" t="s">
        <v>1852</v>
      </c>
      <c r="C684" s="1047"/>
      <c r="D684" s="234"/>
      <c r="E684" s="1048" t="str">
        <f t="shared" si="25"/>
        <v/>
      </c>
      <c r="F684" s="1048"/>
    </row>
    <row r="685" spans="1:6">
      <c r="A685" s="1045">
        <v>1408159804</v>
      </c>
      <c r="B685" s="1046" t="s">
        <v>1891</v>
      </c>
      <c r="C685" s="1047"/>
      <c r="D685" s="234"/>
      <c r="E685" s="1048" t="str">
        <f t="shared" si="25"/>
        <v/>
      </c>
      <c r="F685" s="1048"/>
    </row>
    <row r="686" spans="1:6">
      <c r="A686" s="1045">
        <v>1408159805</v>
      </c>
      <c r="B686" s="1046" t="s">
        <v>1852</v>
      </c>
      <c r="C686" s="1047"/>
      <c r="D686" s="234"/>
      <c r="E686" s="1048" t="str">
        <f t="shared" si="25"/>
        <v/>
      </c>
      <c r="F686" s="1048"/>
    </row>
    <row r="687" spans="1:6">
      <c r="A687" s="1045">
        <v>1408159806</v>
      </c>
      <c r="B687" s="1046" t="s">
        <v>1852</v>
      </c>
      <c r="C687" s="1047"/>
      <c r="D687" s="234"/>
      <c r="E687" s="1048" t="str">
        <f t="shared" si="25"/>
        <v/>
      </c>
      <c r="F687" s="1048"/>
    </row>
    <row r="688" spans="1:6">
      <c r="A688" s="1045">
        <v>1408159807</v>
      </c>
      <c r="B688" s="1046" t="s">
        <v>1852</v>
      </c>
      <c r="C688" s="1047"/>
      <c r="D688" s="234"/>
      <c r="E688" s="1048" t="str">
        <f t="shared" si="25"/>
        <v/>
      </c>
      <c r="F688" s="1048"/>
    </row>
    <row r="689" spans="1:6">
      <c r="A689" s="1045">
        <v>1408159809</v>
      </c>
      <c r="B689" s="1046" t="s">
        <v>1891</v>
      </c>
      <c r="C689" s="1047"/>
      <c r="D689" s="234"/>
      <c r="E689" s="1048" t="str">
        <f t="shared" si="25"/>
        <v/>
      </c>
      <c r="F689" s="1048"/>
    </row>
    <row r="690" spans="1:6">
      <c r="A690" s="1045">
        <v>1408159900</v>
      </c>
      <c r="B690" s="1046" t="s">
        <v>1852</v>
      </c>
      <c r="C690" s="1047"/>
      <c r="D690" s="234"/>
      <c r="E690" s="1048" t="str">
        <f t="shared" si="25"/>
        <v/>
      </c>
      <c r="F690" s="1048"/>
    </row>
    <row r="691" spans="1:6">
      <c r="A691" s="1045">
        <v>1408159902</v>
      </c>
      <c r="B691" s="1046" t="s">
        <v>1852</v>
      </c>
      <c r="C691" s="1047"/>
      <c r="D691" s="234"/>
      <c r="E691" s="1048" t="str">
        <f t="shared" si="25"/>
        <v/>
      </c>
      <c r="F691" s="1048"/>
    </row>
    <row r="692" spans="1:6">
      <c r="A692" s="1045">
        <v>1408200005</v>
      </c>
      <c r="B692" s="1046" t="s">
        <v>1891</v>
      </c>
      <c r="C692" s="1047"/>
      <c r="D692" s="234"/>
      <c r="E692" s="1048" t="str">
        <f t="shared" si="25"/>
        <v/>
      </c>
      <c r="F692" s="1048"/>
    </row>
    <row r="693" spans="1:6">
      <c r="A693" s="1045">
        <v>1408200050</v>
      </c>
      <c r="B693" s="1046" t="s">
        <v>1891</v>
      </c>
      <c r="C693" s="1047"/>
      <c r="D693" s="234"/>
      <c r="E693" s="1048" t="str">
        <f t="shared" si="25"/>
        <v/>
      </c>
      <c r="F693" s="1048"/>
    </row>
    <row r="694" spans="1:6">
      <c r="A694" s="1045">
        <v>1408207120</v>
      </c>
      <c r="B694" s="1046" t="s">
        <v>1852</v>
      </c>
      <c r="C694" s="1047"/>
      <c r="D694" s="234"/>
      <c r="E694" s="1048" t="str">
        <f t="shared" si="25"/>
        <v/>
      </c>
      <c r="F694" s="1048"/>
    </row>
    <row r="695" spans="1:6">
      <c r="A695" s="1045">
        <v>1408207200</v>
      </c>
      <c r="B695" s="1046" t="s">
        <v>1891</v>
      </c>
      <c r="C695" s="1047"/>
      <c r="D695" s="234"/>
      <c r="E695" s="1048" t="str">
        <f t="shared" si="25"/>
        <v/>
      </c>
      <c r="F695" s="1048"/>
    </row>
    <row r="696" spans="1:6">
      <c r="A696" s="1045">
        <v>1408207201</v>
      </c>
      <c r="B696" s="1046" t="s">
        <v>1852</v>
      </c>
      <c r="C696" s="1047"/>
      <c r="D696" s="234"/>
      <c r="E696" s="1048" t="str">
        <f t="shared" si="25"/>
        <v/>
      </c>
      <c r="F696" s="1048"/>
    </row>
    <row r="697" spans="1:6">
      <c r="A697" s="1045">
        <v>1408207220</v>
      </c>
      <c r="B697" s="1046" t="s">
        <v>1852</v>
      </c>
      <c r="C697" s="1047"/>
      <c r="D697" s="234"/>
      <c r="E697" s="1048" t="str">
        <f t="shared" si="25"/>
        <v/>
      </c>
      <c r="F697" s="1048"/>
    </row>
    <row r="698" spans="1:6">
      <c r="A698" s="1045">
        <v>1408209001</v>
      </c>
      <c r="B698" s="1046" t="s">
        <v>1852</v>
      </c>
      <c r="C698" s="1047"/>
      <c r="D698" s="234"/>
      <c r="E698" s="1048" t="str">
        <f t="shared" si="25"/>
        <v/>
      </c>
      <c r="F698" s="1048"/>
    </row>
    <row r="699" spans="1:6">
      <c r="A699" s="1045">
        <v>1408209003</v>
      </c>
      <c r="B699" s="1046" t="s">
        <v>1852</v>
      </c>
      <c r="C699" s="1047"/>
      <c r="D699" s="234"/>
      <c r="E699" s="1048" t="str">
        <f t="shared" si="25"/>
        <v/>
      </c>
      <c r="F699" s="1048"/>
    </row>
    <row r="700" spans="1:6">
      <c r="A700" s="1045">
        <v>1408209020</v>
      </c>
      <c r="B700" s="1046" t="s">
        <v>1852</v>
      </c>
      <c r="C700" s="1047"/>
      <c r="D700" s="234"/>
      <c r="E700" s="1048" t="str">
        <f t="shared" si="25"/>
        <v/>
      </c>
      <c r="F700" s="1048"/>
    </row>
    <row r="701" spans="1:6">
      <c r="A701" s="1045">
        <v>1408209021</v>
      </c>
      <c r="B701" s="1046" t="s">
        <v>1852</v>
      </c>
      <c r="C701" s="1047"/>
      <c r="D701" s="234"/>
      <c r="E701" s="1048" t="str">
        <f t="shared" si="25"/>
        <v/>
      </c>
      <c r="F701" s="1048"/>
    </row>
    <row r="702" spans="1:6">
      <c r="A702" s="1045">
        <v>1408209542</v>
      </c>
      <c r="B702" s="1046" t="s">
        <v>1852</v>
      </c>
      <c r="C702" s="1047"/>
      <c r="D702" s="234"/>
      <c r="E702" s="1048" t="str">
        <f t="shared" si="25"/>
        <v/>
      </c>
      <c r="F702" s="1048"/>
    </row>
    <row r="703" spans="1:6">
      <c r="A703" s="1045">
        <v>1408209601</v>
      </c>
      <c r="B703" s="1046" t="s">
        <v>1852</v>
      </c>
      <c r="C703" s="1047"/>
      <c r="D703" s="234"/>
      <c r="E703" s="1048" t="str">
        <f t="shared" si="25"/>
        <v/>
      </c>
      <c r="F703" s="1048"/>
    </row>
    <row r="704" spans="1:6">
      <c r="A704" s="1045">
        <v>1408209602</v>
      </c>
      <c r="B704" s="1046" t="s">
        <v>1891</v>
      </c>
      <c r="C704" s="1047"/>
      <c r="D704" s="234"/>
      <c r="E704" s="1048" t="str">
        <f t="shared" si="25"/>
        <v/>
      </c>
      <c r="F704" s="1048"/>
    </row>
    <row r="705" spans="1:6">
      <c r="A705" s="1045">
        <v>1408209603</v>
      </c>
      <c r="B705" s="1046" t="s">
        <v>1852</v>
      </c>
      <c r="C705" s="1047"/>
      <c r="D705" s="234"/>
      <c r="E705" s="1048" t="str">
        <f t="shared" si="25"/>
        <v/>
      </c>
      <c r="F705" s="1048"/>
    </row>
    <row r="706" spans="1:6">
      <c r="A706" s="1045">
        <v>1408209604</v>
      </c>
      <c r="B706" s="1046" t="s">
        <v>1852</v>
      </c>
      <c r="C706" s="1047"/>
      <c r="D706" s="234"/>
      <c r="E706" s="1048" t="str">
        <f t="shared" si="25"/>
        <v/>
      </c>
      <c r="F706" s="1048"/>
    </row>
    <row r="707" spans="1:6">
      <c r="A707" s="1045">
        <v>1408209606</v>
      </c>
      <c r="B707" s="1046" t="s">
        <v>1852</v>
      </c>
      <c r="C707" s="1047"/>
      <c r="D707" s="234"/>
      <c r="E707" s="1048" t="str">
        <f t="shared" si="25"/>
        <v/>
      </c>
      <c r="F707" s="1048"/>
    </row>
    <row r="708" spans="1:6">
      <c r="A708" s="1045">
        <v>1408209701</v>
      </c>
      <c r="B708" s="1046" t="s">
        <v>1891</v>
      </c>
      <c r="C708" s="1047"/>
      <c r="D708" s="234"/>
      <c r="E708" s="1048" t="str">
        <f t="shared" si="25"/>
        <v/>
      </c>
      <c r="F708" s="1048"/>
    </row>
    <row r="709" spans="1:6">
      <c r="A709" s="1045">
        <v>1408209800</v>
      </c>
      <c r="B709" s="1046" t="s">
        <v>1852</v>
      </c>
      <c r="C709" s="1047"/>
      <c r="D709" s="234"/>
      <c r="E709" s="1048" t="str">
        <f t="shared" si="25"/>
        <v/>
      </c>
      <c r="F709" s="1048"/>
    </row>
    <row r="710" spans="1:6">
      <c r="A710" s="1045">
        <v>1408209801</v>
      </c>
      <c r="B710" s="1046" t="s">
        <v>1852</v>
      </c>
      <c r="C710" s="1047"/>
      <c r="D710" s="234"/>
      <c r="E710" s="1048" t="str">
        <f t="shared" si="25"/>
        <v/>
      </c>
      <c r="F710" s="1048"/>
    </row>
    <row r="711" spans="1:6">
      <c r="A711" s="1045">
        <v>1408209802</v>
      </c>
      <c r="B711" s="1046" t="s">
        <v>1852</v>
      </c>
      <c r="C711" s="1047"/>
      <c r="D711" s="234"/>
      <c r="E711" s="1048" t="str">
        <f t="shared" si="25"/>
        <v/>
      </c>
      <c r="F711" s="1048"/>
    </row>
    <row r="712" spans="1:6">
      <c r="A712" s="1045">
        <v>1408209804</v>
      </c>
      <c r="B712" s="1046" t="s">
        <v>1891</v>
      </c>
      <c r="C712" s="1047"/>
      <c r="D712" s="234"/>
      <c r="E712" s="1048" t="str">
        <f t="shared" si="25"/>
        <v/>
      </c>
      <c r="F712" s="1048"/>
    </row>
    <row r="713" spans="1:6">
      <c r="A713" s="1045">
        <v>1408209805</v>
      </c>
      <c r="B713" s="1046" t="s">
        <v>1852</v>
      </c>
      <c r="C713" s="1047"/>
      <c r="D713" s="234"/>
      <c r="E713" s="1048" t="str">
        <f t="shared" si="25"/>
        <v/>
      </c>
      <c r="F713" s="1048"/>
    </row>
    <row r="714" spans="1:6">
      <c r="A714" s="1045">
        <v>1408209806</v>
      </c>
      <c r="B714" s="1046" t="s">
        <v>1852</v>
      </c>
      <c r="C714" s="1047"/>
      <c r="D714" s="234"/>
      <c r="E714" s="1048" t="str">
        <f t="shared" si="25"/>
        <v/>
      </c>
      <c r="F714" s="1048"/>
    </row>
    <row r="715" spans="1:6">
      <c r="A715" s="1045">
        <v>1408209807</v>
      </c>
      <c r="B715" s="1046" t="s">
        <v>1852</v>
      </c>
      <c r="C715" s="1047"/>
      <c r="D715" s="234"/>
      <c r="E715" s="1048" t="str">
        <f t="shared" si="25"/>
        <v/>
      </c>
      <c r="F715" s="1048"/>
    </row>
    <row r="716" spans="1:6">
      <c r="A716" s="718">
        <v>1408209809</v>
      </c>
      <c r="B716" s="1046" t="s">
        <v>1891</v>
      </c>
      <c r="C716" s="1047"/>
      <c r="D716" s="234"/>
      <c r="E716" s="1048"/>
      <c r="F716" s="1048"/>
    </row>
    <row r="717" spans="1:6">
      <c r="A717" s="1045">
        <v>1408209900</v>
      </c>
      <c r="B717" s="1046" t="s">
        <v>1852</v>
      </c>
      <c r="C717" s="1047"/>
      <c r="D717" s="234"/>
      <c r="E717" s="1048" t="str">
        <f t="shared" ref="E717:E728" si="26">+IF(COUNTIF(A:A,A717)=1,"","Error")</f>
        <v/>
      </c>
      <c r="F717" s="1048"/>
    </row>
    <row r="718" spans="1:6">
      <c r="A718" s="1045">
        <v>1408209902</v>
      </c>
      <c r="B718" s="1046" t="s">
        <v>1852</v>
      </c>
      <c r="C718" s="1047"/>
      <c r="D718" s="234"/>
      <c r="E718" s="1048" t="str">
        <f t="shared" si="26"/>
        <v/>
      </c>
      <c r="F718" s="1048"/>
    </row>
    <row r="719" spans="1:6">
      <c r="A719" s="1045">
        <v>1408250005</v>
      </c>
      <c r="B719" s="1046" t="s">
        <v>1891</v>
      </c>
      <c r="C719" s="1047"/>
      <c r="D719" s="234"/>
      <c r="E719" s="1048" t="str">
        <f t="shared" si="26"/>
        <v/>
      </c>
      <c r="F719" s="1048"/>
    </row>
    <row r="720" spans="1:6">
      <c r="A720" s="1045">
        <v>1408250050</v>
      </c>
      <c r="B720" s="1046" t="s">
        <v>1891</v>
      </c>
      <c r="C720" s="1047"/>
      <c r="D720" s="234"/>
      <c r="E720" s="1048" t="str">
        <f t="shared" si="26"/>
        <v/>
      </c>
      <c r="F720" s="1048"/>
    </row>
    <row r="721" spans="1:6">
      <c r="A721" s="1045">
        <v>1408257120</v>
      </c>
      <c r="B721" s="1046" t="s">
        <v>1891</v>
      </c>
      <c r="C721" s="1047"/>
      <c r="D721" s="234"/>
      <c r="E721" s="1048" t="str">
        <f t="shared" si="26"/>
        <v/>
      </c>
      <c r="F721" s="1048"/>
    </row>
    <row r="722" spans="1:6">
      <c r="A722" s="1045">
        <v>1408257200</v>
      </c>
      <c r="B722" s="1046" t="s">
        <v>1852</v>
      </c>
      <c r="C722" s="1047"/>
      <c r="D722" s="234"/>
      <c r="E722" s="1048" t="str">
        <f t="shared" si="26"/>
        <v/>
      </c>
      <c r="F722" s="1048"/>
    </row>
    <row r="723" spans="1:6">
      <c r="A723" s="1045">
        <v>1408257201</v>
      </c>
      <c r="B723" s="1046" t="s">
        <v>1891</v>
      </c>
      <c r="C723" s="1047"/>
      <c r="D723" s="234"/>
      <c r="E723" s="1048" t="str">
        <f t="shared" si="26"/>
        <v/>
      </c>
      <c r="F723" s="1048"/>
    </row>
    <row r="724" spans="1:6">
      <c r="A724" s="1045">
        <v>1408257220</v>
      </c>
      <c r="B724" s="1046" t="s">
        <v>1852</v>
      </c>
      <c r="C724" s="1047"/>
      <c r="D724" s="234"/>
      <c r="E724" s="1048" t="str">
        <f t="shared" si="26"/>
        <v/>
      </c>
      <c r="F724" s="1048"/>
    </row>
    <row r="725" spans="1:6">
      <c r="A725" s="1045">
        <v>1408259001</v>
      </c>
      <c r="B725" s="1046" t="s">
        <v>1852</v>
      </c>
      <c r="C725" s="1047"/>
      <c r="D725" s="234"/>
      <c r="E725" s="1048" t="str">
        <f t="shared" si="26"/>
        <v/>
      </c>
      <c r="F725" s="1048"/>
    </row>
    <row r="726" spans="1:6">
      <c r="A726" s="1045">
        <v>1408259003</v>
      </c>
      <c r="B726" s="1046" t="s">
        <v>1852</v>
      </c>
      <c r="C726" s="1047"/>
      <c r="D726" s="234"/>
      <c r="E726" s="1048" t="str">
        <f t="shared" si="26"/>
        <v/>
      </c>
      <c r="F726" s="1048"/>
    </row>
    <row r="727" spans="1:6">
      <c r="A727" s="1045">
        <v>1408259020</v>
      </c>
      <c r="B727" s="1046" t="s">
        <v>1852</v>
      </c>
      <c r="C727" s="1047"/>
      <c r="D727" s="234"/>
      <c r="E727" s="1048" t="str">
        <f t="shared" si="26"/>
        <v/>
      </c>
      <c r="F727" s="1048"/>
    </row>
    <row r="728" spans="1:6">
      <c r="A728" s="1045">
        <v>1408259021</v>
      </c>
      <c r="B728" s="1046" t="s">
        <v>1852</v>
      </c>
      <c r="C728" s="1047"/>
      <c r="D728" s="234"/>
      <c r="E728" s="1048" t="str">
        <f t="shared" si="26"/>
        <v/>
      </c>
      <c r="F728" s="1048"/>
    </row>
    <row r="729" spans="1:6">
      <c r="A729" s="1045">
        <v>1408259231</v>
      </c>
      <c r="B729" s="1052" t="s">
        <v>1891</v>
      </c>
      <c r="C729" s="1047"/>
      <c r="D729" s="234"/>
      <c r="E729" s="1048"/>
      <c r="F729" s="1048"/>
    </row>
    <row r="730" spans="1:6">
      <c r="A730" s="1045">
        <v>1408259542</v>
      </c>
      <c r="B730" s="1046" t="s">
        <v>1852</v>
      </c>
      <c r="C730" s="1047"/>
      <c r="D730" s="234"/>
      <c r="E730" s="1048" t="str">
        <f t="shared" ref="E730:E743" si="27">+IF(COUNTIF(A:A,A730)=1,"","Error")</f>
        <v/>
      </c>
      <c r="F730" s="1048"/>
    </row>
    <row r="731" spans="1:6">
      <c r="A731" s="1045">
        <v>1408259601</v>
      </c>
      <c r="B731" s="1046" t="s">
        <v>1852</v>
      </c>
      <c r="C731" s="1047"/>
      <c r="D731" s="234"/>
      <c r="E731" s="1048" t="str">
        <f t="shared" si="27"/>
        <v/>
      </c>
      <c r="F731" s="1048"/>
    </row>
    <row r="732" spans="1:6">
      <c r="A732" s="1045">
        <v>1408259602</v>
      </c>
      <c r="B732" s="1046" t="s">
        <v>1891</v>
      </c>
      <c r="C732" s="1047"/>
      <c r="D732" s="234"/>
      <c r="E732" s="1048" t="str">
        <f t="shared" si="27"/>
        <v/>
      </c>
      <c r="F732" s="1048"/>
    </row>
    <row r="733" spans="1:6">
      <c r="A733" s="1045">
        <v>1408259603</v>
      </c>
      <c r="B733" s="1046" t="s">
        <v>1852</v>
      </c>
      <c r="C733" s="1047"/>
      <c r="D733" s="234"/>
      <c r="E733" s="1048" t="str">
        <f t="shared" si="27"/>
        <v/>
      </c>
      <c r="F733" s="1048"/>
    </row>
    <row r="734" spans="1:6">
      <c r="A734" s="1045">
        <v>1408259604</v>
      </c>
      <c r="B734" s="1046" t="s">
        <v>1891</v>
      </c>
      <c r="C734" s="1047"/>
      <c r="D734" s="234"/>
      <c r="E734" s="1048" t="str">
        <f t="shared" si="27"/>
        <v/>
      </c>
      <c r="F734" s="1048"/>
    </row>
    <row r="735" spans="1:6">
      <c r="A735" s="1045">
        <v>1408259605</v>
      </c>
      <c r="B735" s="1046" t="s">
        <v>1852</v>
      </c>
      <c r="C735" s="1047"/>
      <c r="D735" s="234"/>
      <c r="E735" s="1048" t="str">
        <f t="shared" si="27"/>
        <v/>
      </c>
      <c r="F735" s="1048"/>
    </row>
    <row r="736" spans="1:6">
      <c r="A736" s="1045">
        <v>1408259606</v>
      </c>
      <c r="B736" s="1046" t="s">
        <v>1852</v>
      </c>
      <c r="C736" s="1047"/>
      <c r="D736" s="234"/>
      <c r="E736" s="1048" t="str">
        <f t="shared" si="27"/>
        <v/>
      </c>
      <c r="F736" s="1048"/>
    </row>
    <row r="737" spans="1:6">
      <c r="A737" s="1045">
        <v>1408259701</v>
      </c>
      <c r="B737" s="1046" t="s">
        <v>1891</v>
      </c>
      <c r="C737" s="1047"/>
      <c r="D737" s="234"/>
      <c r="E737" s="1048" t="str">
        <f t="shared" si="27"/>
        <v/>
      </c>
      <c r="F737" s="1048"/>
    </row>
    <row r="738" spans="1:6">
      <c r="A738" s="1045">
        <v>1408259800</v>
      </c>
      <c r="B738" s="1046" t="s">
        <v>1852</v>
      </c>
      <c r="C738" s="1047"/>
      <c r="D738" s="234"/>
      <c r="E738" s="1048" t="str">
        <f t="shared" si="27"/>
        <v/>
      </c>
      <c r="F738" s="1048"/>
    </row>
    <row r="739" spans="1:6">
      <c r="A739" s="1045">
        <v>1408259801</v>
      </c>
      <c r="B739" s="1046" t="s">
        <v>1852</v>
      </c>
      <c r="C739" s="1047"/>
      <c r="D739" s="234"/>
      <c r="E739" s="1048" t="str">
        <f t="shared" si="27"/>
        <v/>
      </c>
      <c r="F739" s="1048"/>
    </row>
    <row r="740" spans="1:6">
      <c r="A740" s="1045">
        <v>1408259802</v>
      </c>
      <c r="B740" s="1046" t="s">
        <v>1852</v>
      </c>
      <c r="C740" s="1047"/>
      <c r="D740" s="234"/>
      <c r="E740" s="1048" t="str">
        <f t="shared" si="27"/>
        <v/>
      </c>
      <c r="F740" s="1048"/>
    </row>
    <row r="741" spans="1:6">
      <c r="A741" s="1045">
        <v>1408259804</v>
      </c>
      <c r="B741" s="1046" t="s">
        <v>1891</v>
      </c>
      <c r="C741" s="1047"/>
      <c r="D741" s="234"/>
      <c r="E741" s="1048" t="str">
        <f t="shared" si="27"/>
        <v/>
      </c>
      <c r="F741" s="1048"/>
    </row>
    <row r="742" spans="1:6">
      <c r="A742" s="1045">
        <v>1408259805</v>
      </c>
      <c r="B742" s="1046" t="s">
        <v>1852</v>
      </c>
      <c r="C742" s="1047"/>
      <c r="D742" s="234"/>
      <c r="E742" s="1048" t="str">
        <f t="shared" si="27"/>
        <v/>
      </c>
      <c r="F742" s="1048"/>
    </row>
    <row r="743" spans="1:6">
      <c r="A743" s="1045">
        <v>1408259806</v>
      </c>
      <c r="B743" s="1046" t="s">
        <v>1852</v>
      </c>
      <c r="C743" s="1047"/>
      <c r="D743" s="234"/>
      <c r="E743" s="1048" t="str">
        <f t="shared" si="27"/>
        <v/>
      </c>
      <c r="F743" s="1048"/>
    </row>
    <row r="744" spans="1:6">
      <c r="A744" s="732">
        <v>1408259808</v>
      </c>
      <c r="B744" s="1046" t="s">
        <v>1891</v>
      </c>
      <c r="C744" s="1047"/>
      <c r="D744" s="234"/>
      <c r="E744" s="1048"/>
      <c r="F744" s="1048"/>
    </row>
    <row r="745" spans="1:6">
      <c r="A745" s="1045">
        <v>1408259809</v>
      </c>
      <c r="B745" s="1046" t="s">
        <v>1891</v>
      </c>
      <c r="C745" s="1047"/>
      <c r="D745" s="234"/>
      <c r="E745" s="1048" t="str">
        <f t="shared" ref="E745:E753" si="28">+IF(COUNTIF(A:A,A745)=1,"","Error")</f>
        <v/>
      </c>
      <c r="F745" s="1048"/>
    </row>
    <row r="746" spans="1:6">
      <c r="A746" s="1045">
        <v>1408259819</v>
      </c>
      <c r="B746" s="1046" t="s">
        <v>1852</v>
      </c>
      <c r="C746" s="1047"/>
      <c r="D746" s="234"/>
      <c r="E746" s="1048" t="str">
        <f t="shared" si="28"/>
        <v/>
      </c>
      <c r="F746" s="1048"/>
    </row>
    <row r="747" spans="1:6">
      <c r="A747" s="1045">
        <v>1408259900</v>
      </c>
      <c r="B747" s="1046" t="s">
        <v>1852</v>
      </c>
      <c r="C747" s="1047"/>
      <c r="D747" s="234"/>
      <c r="E747" s="1048" t="str">
        <f t="shared" si="28"/>
        <v/>
      </c>
      <c r="F747" s="1048"/>
    </row>
    <row r="748" spans="1:6">
      <c r="A748" s="1045">
        <v>1408259902</v>
      </c>
      <c r="B748" s="1046" t="s">
        <v>1852</v>
      </c>
      <c r="C748" s="1047"/>
      <c r="D748" s="234"/>
      <c r="E748" s="1048" t="str">
        <f t="shared" si="28"/>
        <v/>
      </c>
      <c r="F748" s="1048"/>
    </row>
    <row r="749" spans="1:6">
      <c r="A749" s="1045">
        <v>1410050002</v>
      </c>
      <c r="B749" s="1046" t="s">
        <v>1891</v>
      </c>
      <c r="C749" s="1047"/>
      <c r="D749" s="234"/>
      <c r="E749" s="1048" t="str">
        <f t="shared" si="28"/>
        <v/>
      </c>
      <c r="F749" s="1048"/>
    </row>
    <row r="750" spans="1:6">
      <c r="A750" s="1045">
        <v>1410050005</v>
      </c>
      <c r="B750" s="1046" t="s">
        <v>1891</v>
      </c>
      <c r="C750" s="1047"/>
      <c r="D750" s="234"/>
      <c r="E750" s="1048" t="str">
        <f t="shared" si="28"/>
        <v/>
      </c>
      <c r="F750" s="1048"/>
    </row>
    <row r="751" spans="1:6">
      <c r="A751" s="1045">
        <v>1410050016</v>
      </c>
      <c r="B751" s="1046" t="s">
        <v>1849</v>
      </c>
      <c r="C751" s="1047"/>
      <c r="D751" s="234"/>
      <c r="E751" s="1048" t="str">
        <f t="shared" si="28"/>
        <v/>
      </c>
      <c r="F751" s="1048"/>
    </row>
    <row r="752" spans="1:6">
      <c r="A752" s="1045">
        <v>1410050017</v>
      </c>
      <c r="B752" s="1046" t="s">
        <v>1849</v>
      </c>
      <c r="C752" s="1047"/>
      <c r="D752" s="234"/>
      <c r="E752" s="1048" t="str">
        <f t="shared" si="28"/>
        <v/>
      </c>
      <c r="F752" s="1048"/>
    </row>
    <row r="753" spans="1:6">
      <c r="A753" s="1045">
        <v>1410050050</v>
      </c>
      <c r="B753" s="1046" t="s">
        <v>1891</v>
      </c>
      <c r="C753" s="1047"/>
      <c r="D753" s="234"/>
      <c r="E753" s="1048" t="str">
        <f t="shared" si="28"/>
        <v/>
      </c>
      <c r="F753" s="1048"/>
    </row>
    <row r="754" spans="1:6">
      <c r="A754" s="728">
        <v>1410050106</v>
      </c>
      <c r="B754" s="1046" t="s">
        <v>1852</v>
      </c>
      <c r="C754" s="1047"/>
      <c r="D754" s="234"/>
      <c r="E754" s="1048"/>
      <c r="F754" s="1048"/>
    </row>
    <row r="755" spans="1:6">
      <c r="A755" s="728">
        <v>1410050115</v>
      </c>
      <c r="B755" s="1046" t="s">
        <v>1852</v>
      </c>
      <c r="C755" s="1047"/>
      <c r="D755" s="234"/>
      <c r="E755" s="1048"/>
      <c r="F755" s="1048"/>
    </row>
    <row r="756" spans="1:6">
      <c r="A756" s="1045">
        <v>1410051050</v>
      </c>
      <c r="B756" s="1046" t="s">
        <v>1852</v>
      </c>
      <c r="C756" s="1047"/>
      <c r="D756" s="234"/>
      <c r="E756" s="1048" t="str">
        <f t="shared" ref="E756:E787" si="29">+IF(COUNTIF(A:A,A756)=1,"","Error")</f>
        <v/>
      </c>
      <c r="F756" s="1048"/>
    </row>
    <row r="757" spans="1:6">
      <c r="A757" s="1045">
        <v>1410051300</v>
      </c>
      <c r="B757" s="1046" t="s">
        <v>1852</v>
      </c>
      <c r="C757" s="1047"/>
      <c r="D757" s="234"/>
      <c r="E757" s="1048" t="str">
        <f t="shared" si="29"/>
        <v/>
      </c>
      <c r="F757" s="1048"/>
    </row>
    <row r="758" spans="1:6">
      <c r="A758" s="1045">
        <v>1410051350</v>
      </c>
      <c r="B758" s="1046" t="s">
        <v>1852</v>
      </c>
      <c r="C758" s="1047"/>
      <c r="D758" s="234"/>
      <c r="E758" s="1048" t="str">
        <f t="shared" si="29"/>
        <v/>
      </c>
      <c r="F758" s="1048"/>
    </row>
    <row r="759" spans="1:6">
      <c r="A759" s="1045">
        <v>1410051888</v>
      </c>
      <c r="B759" s="1046" t="s">
        <v>1852</v>
      </c>
      <c r="C759" s="1047"/>
      <c r="D759" s="234"/>
      <c r="E759" s="1048" t="str">
        <f t="shared" si="29"/>
        <v/>
      </c>
      <c r="F759" s="1048"/>
    </row>
    <row r="760" spans="1:6">
      <c r="A760" s="1045">
        <v>1410051892</v>
      </c>
      <c r="B760" s="1046" t="s">
        <v>1852</v>
      </c>
      <c r="C760" s="1047"/>
      <c r="D760" s="234"/>
      <c r="E760" s="1048" t="str">
        <f t="shared" si="29"/>
        <v/>
      </c>
      <c r="F760" s="1048"/>
    </row>
    <row r="761" spans="1:6">
      <c r="A761" s="1045">
        <v>1410057100</v>
      </c>
      <c r="B761" s="1046" t="s">
        <v>1852</v>
      </c>
      <c r="C761" s="1047"/>
      <c r="D761" s="234"/>
      <c r="E761" s="1048" t="str">
        <f t="shared" si="29"/>
        <v/>
      </c>
      <c r="F761" s="1048"/>
    </row>
    <row r="762" spans="1:6">
      <c r="A762" s="1045">
        <v>1410057101</v>
      </c>
      <c r="B762" s="1046" t="s">
        <v>1852</v>
      </c>
      <c r="C762" s="1047"/>
      <c r="D762" s="234"/>
      <c r="E762" s="1048" t="str">
        <f t="shared" si="29"/>
        <v/>
      </c>
      <c r="F762" s="1048"/>
    </row>
    <row r="763" spans="1:6">
      <c r="A763" s="1045">
        <v>1410057120</v>
      </c>
      <c r="B763" s="1046" t="s">
        <v>1852</v>
      </c>
      <c r="C763" s="1047"/>
      <c r="D763" s="234"/>
      <c r="E763" s="1048" t="str">
        <f t="shared" si="29"/>
        <v/>
      </c>
      <c r="F763" s="1048"/>
    </row>
    <row r="764" spans="1:6">
      <c r="A764" s="1045">
        <v>1410057150</v>
      </c>
      <c r="B764" s="1046" t="s">
        <v>1852</v>
      </c>
      <c r="C764" s="1047"/>
      <c r="D764" s="234"/>
      <c r="E764" s="1048" t="str">
        <f t="shared" si="29"/>
        <v/>
      </c>
      <c r="F764" s="1048"/>
    </row>
    <row r="765" spans="1:6">
      <c r="A765" s="1045">
        <v>1410057200</v>
      </c>
      <c r="B765" s="1046" t="s">
        <v>1852</v>
      </c>
      <c r="C765" s="1047"/>
      <c r="D765" s="234"/>
      <c r="E765" s="1048" t="str">
        <f t="shared" si="29"/>
        <v/>
      </c>
      <c r="F765" s="1048"/>
    </row>
    <row r="766" spans="1:6">
      <c r="A766" s="1045">
        <v>1410057201</v>
      </c>
      <c r="B766" s="1046" t="s">
        <v>1891</v>
      </c>
      <c r="C766" s="1047"/>
      <c r="D766" s="234"/>
      <c r="E766" s="1048" t="str">
        <f t="shared" si="29"/>
        <v/>
      </c>
      <c r="F766" s="1048"/>
    </row>
    <row r="767" spans="1:6">
      <c r="A767" s="1045">
        <v>1410057220</v>
      </c>
      <c r="B767" s="1046" t="s">
        <v>1852</v>
      </c>
      <c r="C767" s="1047"/>
      <c r="D767" s="234"/>
      <c r="E767" s="1048" t="str">
        <f t="shared" si="29"/>
        <v/>
      </c>
      <c r="F767" s="1048"/>
    </row>
    <row r="768" spans="1:6">
      <c r="A768" s="1045">
        <v>1410059001</v>
      </c>
      <c r="B768" s="1046" t="s">
        <v>1852</v>
      </c>
      <c r="C768" s="1047"/>
      <c r="D768" s="234"/>
      <c r="E768" s="1048" t="str">
        <f t="shared" si="29"/>
        <v/>
      </c>
      <c r="F768" s="1048"/>
    </row>
    <row r="769" spans="1:6">
      <c r="A769" s="1045">
        <v>1410059002</v>
      </c>
      <c r="B769" s="1046" t="s">
        <v>1852</v>
      </c>
      <c r="C769" s="1047"/>
      <c r="D769" s="234"/>
      <c r="E769" s="1048" t="str">
        <f t="shared" si="29"/>
        <v/>
      </c>
      <c r="F769" s="1048"/>
    </row>
    <row r="770" spans="1:6">
      <c r="A770" s="1045">
        <v>1410059004</v>
      </c>
      <c r="B770" s="1046" t="s">
        <v>1852</v>
      </c>
      <c r="C770" s="1047"/>
      <c r="D770" s="234"/>
      <c r="E770" s="1048" t="str">
        <f t="shared" si="29"/>
        <v/>
      </c>
      <c r="F770" s="1048"/>
    </row>
    <row r="771" spans="1:6">
      <c r="A771" s="1045">
        <v>1410059007</v>
      </c>
      <c r="B771" s="1046" t="s">
        <v>1852</v>
      </c>
      <c r="C771" s="1047"/>
      <c r="D771" s="234"/>
      <c r="E771" s="1048" t="str">
        <f t="shared" si="29"/>
        <v/>
      </c>
      <c r="F771" s="1048"/>
    </row>
    <row r="772" spans="1:6">
      <c r="A772" s="1045">
        <v>1410059008</v>
      </c>
      <c r="B772" s="1046" t="s">
        <v>1852</v>
      </c>
      <c r="C772" s="1047"/>
      <c r="D772" s="234"/>
      <c r="E772" s="1048" t="str">
        <f t="shared" si="29"/>
        <v/>
      </c>
      <c r="F772" s="1048"/>
    </row>
    <row r="773" spans="1:6">
      <c r="A773" s="1045">
        <v>1410059010</v>
      </c>
      <c r="B773" s="1046" t="s">
        <v>1852</v>
      </c>
      <c r="C773" s="1047"/>
      <c r="D773" s="234"/>
      <c r="E773" s="1048" t="str">
        <f t="shared" si="29"/>
        <v/>
      </c>
      <c r="F773" s="1048"/>
    </row>
    <row r="774" spans="1:6">
      <c r="A774" s="1045">
        <v>1410059014</v>
      </c>
      <c r="B774" s="1046" t="s">
        <v>1852</v>
      </c>
      <c r="C774" s="1047"/>
      <c r="D774" s="234"/>
      <c r="E774" s="1048" t="str">
        <f t="shared" si="29"/>
        <v/>
      </c>
      <c r="F774" s="1048"/>
    </row>
    <row r="775" spans="1:6">
      <c r="A775" s="1045">
        <v>1410059016</v>
      </c>
      <c r="B775" s="1046" t="s">
        <v>1852</v>
      </c>
      <c r="C775" s="1047"/>
      <c r="D775" s="234"/>
      <c r="E775" s="1048" t="str">
        <f t="shared" si="29"/>
        <v/>
      </c>
      <c r="F775" s="1048"/>
    </row>
    <row r="776" spans="1:6">
      <c r="A776" s="1045">
        <v>1410059018</v>
      </c>
      <c r="B776" s="1046" t="s">
        <v>1852</v>
      </c>
      <c r="C776" s="1047"/>
      <c r="D776" s="234"/>
      <c r="E776" s="1048" t="str">
        <f t="shared" si="29"/>
        <v/>
      </c>
      <c r="F776" s="1048"/>
    </row>
    <row r="777" spans="1:6">
      <c r="A777" s="1045">
        <v>1410059020</v>
      </c>
      <c r="B777" s="1046" t="s">
        <v>1891</v>
      </c>
      <c r="C777" s="1047"/>
      <c r="D777" s="234"/>
      <c r="E777" s="1048" t="str">
        <f t="shared" si="29"/>
        <v/>
      </c>
      <c r="F777" s="1048"/>
    </row>
    <row r="778" spans="1:6">
      <c r="A778" s="1045">
        <v>1410059021</v>
      </c>
      <c r="B778" s="1046" t="s">
        <v>1852</v>
      </c>
      <c r="C778" s="1047"/>
      <c r="D778" s="234"/>
      <c r="E778" s="1048" t="str">
        <f t="shared" si="29"/>
        <v/>
      </c>
      <c r="F778" s="1048"/>
    </row>
    <row r="779" spans="1:6">
      <c r="A779" s="1045">
        <v>1410059201</v>
      </c>
      <c r="B779" s="1046" t="s">
        <v>1852</v>
      </c>
      <c r="C779" s="1047"/>
      <c r="D779" s="234"/>
      <c r="E779" s="1048" t="str">
        <f t="shared" si="29"/>
        <v/>
      </c>
      <c r="F779" s="1048"/>
    </row>
    <row r="780" spans="1:6">
      <c r="A780" s="1045">
        <v>1410059202</v>
      </c>
      <c r="B780" s="1046" t="s">
        <v>1852</v>
      </c>
      <c r="C780" s="1047"/>
      <c r="D780" s="234"/>
      <c r="E780" s="1048" t="str">
        <f t="shared" si="29"/>
        <v/>
      </c>
      <c r="F780" s="1048"/>
    </row>
    <row r="781" spans="1:6">
      <c r="A781" s="1045">
        <v>1410059203</v>
      </c>
      <c r="B781" s="1046" t="s">
        <v>1852</v>
      </c>
      <c r="C781" s="1047"/>
      <c r="D781" s="234"/>
      <c r="E781" s="1048" t="str">
        <f t="shared" si="29"/>
        <v/>
      </c>
      <c r="F781" s="1048"/>
    </row>
    <row r="782" spans="1:6">
      <c r="A782" s="1045">
        <v>1410059204</v>
      </c>
      <c r="B782" s="1046" t="s">
        <v>1852</v>
      </c>
      <c r="C782" s="1047"/>
      <c r="D782" s="234"/>
      <c r="E782" s="1048" t="str">
        <f t="shared" si="29"/>
        <v/>
      </c>
      <c r="F782" s="1048"/>
    </row>
    <row r="783" spans="1:6">
      <c r="A783" s="1045">
        <v>1410059206</v>
      </c>
      <c r="B783" s="1046" t="s">
        <v>1852</v>
      </c>
      <c r="C783" s="1047"/>
      <c r="D783" s="234"/>
      <c r="E783" s="1048" t="str">
        <f t="shared" si="29"/>
        <v/>
      </c>
      <c r="F783" s="1048"/>
    </row>
    <row r="784" spans="1:6">
      <c r="A784" s="1045">
        <v>1410059207</v>
      </c>
      <c r="B784" s="1046" t="s">
        <v>1852</v>
      </c>
      <c r="C784" s="1047"/>
      <c r="D784" s="234"/>
      <c r="E784" s="1048" t="str">
        <f t="shared" si="29"/>
        <v/>
      </c>
      <c r="F784" s="1048"/>
    </row>
    <row r="785" spans="1:6">
      <c r="A785" s="1045">
        <v>1410059208</v>
      </c>
      <c r="B785" s="1046" t="s">
        <v>1852</v>
      </c>
      <c r="C785" s="1047"/>
      <c r="D785" s="234"/>
      <c r="E785" s="1048" t="str">
        <f t="shared" si="29"/>
        <v/>
      </c>
      <c r="F785" s="1048"/>
    </row>
    <row r="786" spans="1:6">
      <c r="A786" s="1045">
        <v>1410059209</v>
      </c>
      <c r="B786" s="1046" t="s">
        <v>1852</v>
      </c>
      <c r="C786" s="1047"/>
      <c r="D786" s="234"/>
      <c r="E786" s="1048" t="str">
        <f t="shared" si="29"/>
        <v/>
      </c>
      <c r="F786" s="1048"/>
    </row>
    <row r="787" spans="1:6">
      <c r="A787" s="1045">
        <v>1410059213</v>
      </c>
      <c r="B787" s="1046" t="s">
        <v>1852</v>
      </c>
      <c r="C787" s="1047"/>
      <c r="D787" s="234"/>
      <c r="E787" s="1048" t="str">
        <f t="shared" si="29"/>
        <v/>
      </c>
      <c r="F787" s="1048"/>
    </row>
    <row r="788" spans="1:6">
      <c r="A788" s="1045">
        <v>1410059214</v>
      </c>
      <c r="B788" s="1046" t="s">
        <v>1852</v>
      </c>
      <c r="C788" s="1047"/>
      <c r="D788" s="234"/>
      <c r="E788" s="1048" t="str">
        <f t="shared" ref="E788:E819" si="30">+IF(COUNTIF(A:A,A788)=1,"","Error")</f>
        <v/>
      </c>
      <c r="F788" s="1048"/>
    </row>
    <row r="789" spans="1:6">
      <c r="A789" s="1045">
        <v>1410059351</v>
      </c>
      <c r="B789" s="1046" t="s">
        <v>1891</v>
      </c>
      <c r="C789" s="1047"/>
      <c r="D789" s="234"/>
      <c r="E789" s="1048" t="str">
        <f t="shared" si="30"/>
        <v/>
      </c>
      <c r="F789" s="1048"/>
    </row>
    <row r="790" spans="1:6">
      <c r="A790" s="1045">
        <v>1410059401</v>
      </c>
      <c r="B790" s="1046" t="s">
        <v>1852</v>
      </c>
      <c r="C790" s="1047"/>
      <c r="D790" s="234"/>
      <c r="E790" s="1048" t="str">
        <f t="shared" si="30"/>
        <v/>
      </c>
      <c r="F790" s="1048"/>
    </row>
    <row r="791" spans="1:6">
      <c r="A791" s="1045">
        <v>1410059403</v>
      </c>
      <c r="B791" s="1046" t="s">
        <v>1891</v>
      </c>
      <c r="C791" s="1047"/>
      <c r="D791" s="234"/>
      <c r="E791" s="1048" t="str">
        <f t="shared" si="30"/>
        <v/>
      </c>
      <c r="F791" s="1048"/>
    </row>
    <row r="792" spans="1:6">
      <c r="A792" s="1045">
        <v>1410059404</v>
      </c>
      <c r="B792" s="1046" t="s">
        <v>1852</v>
      </c>
      <c r="C792" s="1047"/>
      <c r="D792" s="234"/>
      <c r="E792" s="1048" t="str">
        <f t="shared" si="30"/>
        <v/>
      </c>
      <c r="F792" s="1048"/>
    </row>
    <row r="793" spans="1:6">
      <c r="A793" s="1045">
        <v>1410059405</v>
      </c>
      <c r="B793" s="1046" t="s">
        <v>1852</v>
      </c>
      <c r="C793" s="1047"/>
      <c r="D793" s="234"/>
      <c r="E793" s="1048" t="str">
        <f t="shared" si="30"/>
        <v/>
      </c>
      <c r="F793" s="1048"/>
    </row>
    <row r="794" spans="1:6">
      <c r="A794" s="1045">
        <v>1410059406</v>
      </c>
      <c r="B794" s="1046" t="s">
        <v>1852</v>
      </c>
      <c r="C794" s="1047"/>
      <c r="D794" s="234"/>
      <c r="E794" s="1048" t="str">
        <f t="shared" si="30"/>
        <v/>
      </c>
      <c r="F794" s="1048"/>
    </row>
    <row r="795" spans="1:6">
      <c r="A795" s="1045">
        <v>1410059409</v>
      </c>
      <c r="B795" s="1046" t="s">
        <v>1891</v>
      </c>
      <c r="C795" s="1047"/>
      <c r="D795" s="234"/>
      <c r="E795" s="1048" t="str">
        <f t="shared" si="30"/>
        <v/>
      </c>
      <c r="F795" s="1048"/>
    </row>
    <row r="796" spans="1:6">
      <c r="A796" s="1045">
        <v>1410059410</v>
      </c>
      <c r="B796" s="1046" t="s">
        <v>1852</v>
      </c>
      <c r="C796" s="1047"/>
      <c r="D796" s="234"/>
      <c r="E796" s="1048" t="str">
        <f t="shared" si="30"/>
        <v/>
      </c>
      <c r="F796" s="1048"/>
    </row>
    <row r="797" spans="1:6">
      <c r="A797" s="1045">
        <v>1410059411</v>
      </c>
      <c r="B797" s="1046" t="s">
        <v>1852</v>
      </c>
      <c r="C797" s="1047"/>
      <c r="D797" s="234"/>
      <c r="E797" s="1048" t="str">
        <f t="shared" si="30"/>
        <v/>
      </c>
      <c r="F797" s="1048"/>
    </row>
    <row r="798" spans="1:6">
      <c r="A798" s="1045">
        <v>1410059414</v>
      </c>
      <c r="B798" s="1046" t="s">
        <v>1891</v>
      </c>
      <c r="C798" s="1047"/>
      <c r="D798" s="234"/>
      <c r="E798" s="1048" t="str">
        <f t="shared" si="30"/>
        <v/>
      </c>
      <c r="F798" s="1048"/>
    </row>
    <row r="799" spans="1:6">
      <c r="A799" s="1045">
        <v>1410059415</v>
      </c>
      <c r="B799" s="1046" t="s">
        <v>1852</v>
      </c>
      <c r="C799" s="1047"/>
      <c r="D799" s="234"/>
      <c r="E799" s="1048" t="str">
        <f t="shared" si="30"/>
        <v/>
      </c>
      <c r="F799" s="1048"/>
    </row>
    <row r="800" spans="1:6">
      <c r="A800" s="1045">
        <v>1410059416</v>
      </c>
      <c r="B800" s="1046" t="s">
        <v>1852</v>
      </c>
      <c r="C800" s="1047"/>
      <c r="D800" s="234"/>
      <c r="E800" s="1048" t="str">
        <f t="shared" si="30"/>
        <v/>
      </c>
      <c r="F800" s="1048"/>
    </row>
    <row r="801" spans="1:6">
      <c r="A801" s="1045">
        <v>1410059419</v>
      </c>
      <c r="B801" s="1046" t="s">
        <v>1852</v>
      </c>
      <c r="C801" s="1047"/>
      <c r="D801" s="234"/>
      <c r="E801" s="1048" t="str">
        <f t="shared" si="30"/>
        <v/>
      </c>
      <c r="F801" s="1048"/>
    </row>
    <row r="802" spans="1:6">
      <c r="A802" s="1045">
        <v>1410059420</v>
      </c>
      <c r="B802" s="1046" t="s">
        <v>1852</v>
      </c>
      <c r="C802" s="1047"/>
      <c r="D802" s="234"/>
      <c r="E802" s="1048" t="str">
        <f t="shared" si="30"/>
        <v/>
      </c>
      <c r="F802" s="1048"/>
    </row>
    <row r="803" spans="1:6">
      <c r="A803" s="1045">
        <v>1410059423</v>
      </c>
      <c r="B803" s="1046" t="s">
        <v>1852</v>
      </c>
      <c r="C803" s="1047"/>
      <c r="D803" s="234"/>
      <c r="E803" s="1048" t="str">
        <f t="shared" si="30"/>
        <v/>
      </c>
      <c r="F803" s="1048"/>
    </row>
    <row r="804" spans="1:6">
      <c r="A804" s="1045">
        <v>1410059424</v>
      </c>
      <c r="B804" s="1046" t="s">
        <v>1852</v>
      </c>
      <c r="C804" s="1047"/>
      <c r="D804" s="234"/>
      <c r="E804" s="1048" t="str">
        <f t="shared" si="30"/>
        <v/>
      </c>
      <c r="F804" s="1048"/>
    </row>
    <row r="805" spans="1:6">
      <c r="A805" s="1045">
        <v>1410059427</v>
      </c>
      <c r="B805" s="1046" t="s">
        <v>1852</v>
      </c>
      <c r="C805" s="1047"/>
      <c r="D805" s="234"/>
      <c r="E805" s="1048" t="str">
        <f t="shared" si="30"/>
        <v/>
      </c>
      <c r="F805" s="1048"/>
    </row>
    <row r="806" spans="1:6">
      <c r="A806" s="1045">
        <v>1410059428</v>
      </c>
      <c r="B806" s="1046" t="s">
        <v>1852</v>
      </c>
      <c r="C806" s="1047"/>
      <c r="D806" s="234"/>
      <c r="E806" s="1048" t="str">
        <f t="shared" si="30"/>
        <v/>
      </c>
      <c r="F806" s="1048"/>
    </row>
    <row r="807" spans="1:6">
      <c r="A807" s="1045">
        <v>1410059429</v>
      </c>
      <c r="B807" s="1046" t="s">
        <v>1891</v>
      </c>
      <c r="C807" s="1047"/>
      <c r="D807" s="234"/>
      <c r="E807" s="1048" t="str">
        <f t="shared" si="30"/>
        <v/>
      </c>
      <c r="F807" s="1048"/>
    </row>
    <row r="808" spans="1:6">
      <c r="A808" s="1045">
        <v>1410059478</v>
      </c>
      <c r="B808" s="1046" t="s">
        <v>1891</v>
      </c>
      <c r="C808" s="1047"/>
      <c r="D808" s="234"/>
      <c r="E808" s="1048" t="str">
        <f t="shared" si="30"/>
        <v/>
      </c>
      <c r="F808" s="1048"/>
    </row>
    <row r="809" spans="1:6">
      <c r="A809" s="1045">
        <v>1410059481</v>
      </c>
      <c r="B809" s="1046" t="s">
        <v>1849</v>
      </c>
      <c r="C809" s="1047"/>
      <c r="D809" s="234"/>
      <c r="E809" s="1048" t="str">
        <f t="shared" si="30"/>
        <v/>
      </c>
      <c r="F809" s="1048"/>
    </row>
    <row r="810" spans="1:6">
      <c r="A810" s="1045">
        <v>1410059483</v>
      </c>
      <c r="B810" s="1046" t="s">
        <v>1852</v>
      </c>
      <c r="C810" s="1047"/>
      <c r="D810" s="234"/>
      <c r="E810" s="1048" t="str">
        <f t="shared" si="30"/>
        <v/>
      </c>
      <c r="F810" s="1048"/>
    </row>
    <row r="811" spans="1:6">
      <c r="A811" s="1045">
        <v>1410059484</v>
      </c>
      <c r="B811" s="1046" t="s">
        <v>1852</v>
      </c>
      <c r="C811" s="1047"/>
      <c r="D811" s="234"/>
      <c r="E811" s="1048" t="str">
        <f t="shared" si="30"/>
        <v/>
      </c>
      <c r="F811" s="1048"/>
    </row>
    <row r="812" spans="1:6">
      <c r="A812" s="1045">
        <v>1410059508</v>
      </c>
      <c r="B812" s="1046" t="s">
        <v>1891</v>
      </c>
      <c r="C812" s="1047"/>
      <c r="D812" s="234"/>
      <c r="E812" s="1048" t="str">
        <f t="shared" si="30"/>
        <v/>
      </c>
      <c r="F812" s="1048"/>
    </row>
    <row r="813" spans="1:6">
      <c r="A813" s="1045">
        <v>1410059509</v>
      </c>
      <c r="B813" s="1046" t="s">
        <v>1852</v>
      </c>
      <c r="C813" s="1047"/>
      <c r="D813" s="234"/>
      <c r="E813" s="1048" t="str">
        <f t="shared" si="30"/>
        <v/>
      </c>
      <c r="F813" s="1048"/>
    </row>
    <row r="814" spans="1:6">
      <c r="A814" s="1045">
        <v>1410059542</v>
      </c>
      <c r="B814" s="1046" t="s">
        <v>1852</v>
      </c>
      <c r="C814" s="1047"/>
      <c r="D814" s="234"/>
      <c r="E814" s="1048" t="str">
        <f t="shared" si="30"/>
        <v/>
      </c>
      <c r="F814" s="1048"/>
    </row>
    <row r="815" spans="1:6">
      <c r="A815" s="1045">
        <v>1410059601</v>
      </c>
      <c r="B815" s="1046" t="s">
        <v>1852</v>
      </c>
      <c r="C815" s="1047"/>
      <c r="D815" s="234"/>
      <c r="E815" s="1048" t="str">
        <f t="shared" si="30"/>
        <v/>
      </c>
      <c r="F815" s="1048"/>
    </row>
    <row r="816" spans="1:6">
      <c r="A816" s="1045">
        <v>1410059602</v>
      </c>
      <c r="B816" s="1046" t="s">
        <v>1891</v>
      </c>
      <c r="C816" s="1047"/>
      <c r="D816" s="234"/>
      <c r="E816" s="1048" t="str">
        <f t="shared" si="30"/>
        <v/>
      </c>
      <c r="F816" s="1048"/>
    </row>
    <row r="817" spans="1:6">
      <c r="A817" s="1045">
        <v>1410059603</v>
      </c>
      <c r="B817" s="1046" t="s">
        <v>1852</v>
      </c>
      <c r="C817" s="1047"/>
      <c r="D817" s="234"/>
      <c r="E817" s="1048" t="str">
        <f t="shared" si="30"/>
        <v/>
      </c>
      <c r="F817" s="1048"/>
    </row>
    <row r="818" spans="1:6">
      <c r="A818" s="1045">
        <v>1410059604</v>
      </c>
      <c r="B818" s="1046" t="s">
        <v>1891</v>
      </c>
      <c r="C818" s="1047"/>
      <c r="D818" s="234"/>
      <c r="E818" s="1048" t="str">
        <f t="shared" si="30"/>
        <v/>
      </c>
      <c r="F818" s="1048"/>
    </row>
    <row r="819" spans="1:6">
      <c r="A819" s="1045">
        <v>1410059605</v>
      </c>
      <c r="B819" s="1046" t="s">
        <v>1852</v>
      </c>
      <c r="C819" s="1047"/>
      <c r="D819" s="234"/>
      <c r="E819" s="1048" t="str">
        <f t="shared" si="30"/>
        <v/>
      </c>
      <c r="F819" s="1048"/>
    </row>
    <row r="820" spans="1:6">
      <c r="A820" s="1045">
        <v>1410059606</v>
      </c>
      <c r="B820" s="1046" t="s">
        <v>1852</v>
      </c>
      <c r="C820" s="1047"/>
      <c r="D820" s="234"/>
      <c r="E820" s="1048" t="str">
        <f t="shared" ref="E820:E835" si="31">+IF(COUNTIF(A:A,A820)=1,"","Error")</f>
        <v/>
      </c>
      <c r="F820" s="1048"/>
    </row>
    <row r="821" spans="1:6">
      <c r="A821" s="1045">
        <v>1410059701</v>
      </c>
      <c r="B821" s="1046" t="s">
        <v>1891</v>
      </c>
      <c r="C821" s="1047"/>
      <c r="D821" s="234"/>
      <c r="E821" s="1048" t="str">
        <f t="shared" si="31"/>
        <v/>
      </c>
      <c r="F821" s="1048"/>
    </row>
    <row r="822" spans="1:6">
      <c r="A822" s="1045">
        <v>1410059702</v>
      </c>
      <c r="B822" s="1046" t="s">
        <v>1891</v>
      </c>
      <c r="C822" s="1047"/>
      <c r="D822" s="234"/>
      <c r="E822" s="1048" t="str">
        <f t="shared" si="31"/>
        <v/>
      </c>
      <c r="F822" s="1048"/>
    </row>
    <row r="823" spans="1:6">
      <c r="A823" s="1045">
        <v>1410059703</v>
      </c>
      <c r="B823" s="1046" t="s">
        <v>1891</v>
      </c>
      <c r="C823" s="1047"/>
      <c r="D823" s="234"/>
      <c r="E823" s="1048" t="str">
        <f t="shared" si="31"/>
        <v/>
      </c>
      <c r="F823" s="1048"/>
    </row>
    <row r="824" spans="1:6">
      <c r="A824" s="1045">
        <v>1410059704</v>
      </c>
      <c r="B824" s="1046" t="s">
        <v>1891</v>
      </c>
      <c r="C824" s="1047"/>
      <c r="D824" s="234"/>
      <c r="E824" s="1048" t="str">
        <f t="shared" si="31"/>
        <v/>
      </c>
      <c r="F824" s="1048"/>
    </row>
    <row r="825" spans="1:6">
      <c r="A825" s="1045">
        <v>1410059705</v>
      </c>
      <c r="B825" s="1046" t="s">
        <v>1891</v>
      </c>
      <c r="C825" s="1047"/>
      <c r="D825" s="234"/>
      <c r="E825" s="1048" t="str">
        <f t="shared" si="31"/>
        <v/>
      </c>
      <c r="F825" s="1048"/>
    </row>
    <row r="826" spans="1:6">
      <c r="A826" s="1045">
        <v>1410059706</v>
      </c>
      <c r="B826" s="1046" t="s">
        <v>1891</v>
      </c>
      <c r="C826" s="1047"/>
      <c r="D826" s="234"/>
      <c r="E826" s="1048" t="str">
        <f t="shared" si="31"/>
        <v/>
      </c>
      <c r="F826" s="1048"/>
    </row>
    <row r="827" spans="1:6">
      <c r="A827" s="1045">
        <v>1410059707</v>
      </c>
      <c r="B827" s="1046" t="s">
        <v>1891</v>
      </c>
      <c r="C827" s="1047"/>
      <c r="D827" s="234"/>
      <c r="E827" s="1048" t="str">
        <f t="shared" si="31"/>
        <v/>
      </c>
      <c r="F827" s="1048"/>
    </row>
    <row r="828" spans="1:6">
      <c r="A828" s="1045">
        <v>1410059708</v>
      </c>
      <c r="B828" s="1046" t="s">
        <v>1891</v>
      </c>
      <c r="C828" s="1047"/>
      <c r="D828" s="234"/>
      <c r="E828" s="1048" t="str">
        <f t="shared" si="31"/>
        <v/>
      </c>
      <c r="F828" s="1048"/>
    </row>
    <row r="829" spans="1:6">
      <c r="A829" s="1045">
        <v>1410059720</v>
      </c>
      <c r="B829" s="1046" t="s">
        <v>1891</v>
      </c>
      <c r="C829" s="1047"/>
      <c r="D829" s="234"/>
      <c r="E829" s="1048" t="str">
        <f t="shared" si="31"/>
        <v/>
      </c>
      <c r="F829" s="1048"/>
    </row>
    <row r="830" spans="1:6">
      <c r="A830" s="1045">
        <v>1410059721</v>
      </c>
      <c r="B830" s="1046" t="s">
        <v>1891</v>
      </c>
      <c r="C830" s="1047"/>
      <c r="D830" s="234"/>
      <c r="E830" s="1048" t="str">
        <f t="shared" si="31"/>
        <v/>
      </c>
      <c r="F830" s="1048"/>
    </row>
    <row r="831" spans="1:6">
      <c r="A831" s="1045">
        <v>1410059722</v>
      </c>
      <c r="B831" s="1046" t="s">
        <v>1891</v>
      </c>
      <c r="C831" s="1047"/>
      <c r="D831" s="234"/>
      <c r="E831" s="1048" t="str">
        <f t="shared" si="31"/>
        <v/>
      </c>
      <c r="F831" s="1048"/>
    </row>
    <row r="832" spans="1:6">
      <c r="A832" s="1045">
        <v>1410059723</v>
      </c>
      <c r="B832" s="1046" t="s">
        <v>1891</v>
      </c>
      <c r="C832" s="1047"/>
      <c r="D832" s="234"/>
      <c r="E832" s="1048" t="str">
        <f t="shared" si="31"/>
        <v/>
      </c>
      <c r="F832" s="1048"/>
    </row>
    <row r="833" spans="1:6">
      <c r="A833" s="1045">
        <v>1410059724</v>
      </c>
      <c r="B833" s="1046" t="s">
        <v>1891</v>
      </c>
      <c r="C833" s="1047"/>
      <c r="D833" s="234"/>
      <c r="E833" s="1048" t="str">
        <f t="shared" si="31"/>
        <v/>
      </c>
      <c r="F833" s="1048"/>
    </row>
    <row r="834" spans="1:6">
      <c r="A834" s="1045">
        <v>1410059728</v>
      </c>
      <c r="B834" s="1046" t="s">
        <v>1891</v>
      </c>
      <c r="C834" s="1047"/>
      <c r="D834" s="234"/>
      <c r="E834" s="1048" t="str">
        <f t="shared" si="31"/>
        <v/>
      </c>
      <c r="F834" s="1048"/>
    </row>
    <row r="835" spans="1:6">
      <c r="A835" s="1045">
        <v>1410059733</v>
      </c>
      <c r="B835" s="1046" t="s">
        <v>1891</v>
      </c>
      <c r="C835" s="1047"/>
      <c r="D835" s="234"/>
      <c r="E835" s="1048" t="str">
        <f t="shared" si="31"/>
        <v/>
      </c>
      <c r="F835" s="1048"/>
    </row>
    <row r="836" spans="1:6">
      <c r="A836" s="1045">
        <v>1410059741</v>
      </c>
      <c r="B836" s="1046" t="s">
        <v>1891</v>
      </c>
      <c r="C836" s="1047"/>
      <c r="D836" s="234"/>
      <c r="E836" s="1048"/>
      <c r="F836" s="1048"/>
    </row>
    <row r="837" spans="1:6">
      <c r="A837" s="1045">
        <v>1410059742</v>
      </c>
      <c r="B837" s="1046" t="s">
        <v>1891</v>
      </c>
      <c r="C837" s="1047"/>
      <c r="D837" s="234"/>
      <c r="E837" s="1048"/>
      <c r="F837" s="1048"/>
    </row>
    <row r="838" spans="1:6">
      <c r="A838" s="1045">
        <v>1410059743</v>
      </c>
      <c r="B838" s="1046" t="s">
        <v>1891</v>
      </c>
      <c r="C838" s="1047"/>
      <c r="D838" s="234"/>
      <c r="E838" s="1048"/>
      <c r="F838" s="1048"/>
    </row>
    <row r="839" spans="1:6">
      <c r="A839" s="1045">
        <v>1410059745</v>
      </c>
      <c r="B839" s="1046" t="s">
        <v>1891</v>
      </c>
      <c r="C839" s="1047"/>
      <c r="D839" s="234"/>
      <c r="E839" s="1048"/>
      <c r="F839" s="1048"/>
    </row>
    <row r="840" spans="1:6">
      <c r="A840" s="1045">
        <v>1410059746</v>
      </c>
      <c r="B840" s="1046" t="s">
        <v>1891</v>
      </c>
      <c r="C840" s="1047"/>
      <c r="D840" s="234"/>
      <c r="E840" s="1048"/>
      <c r="F840" s="1048"/>
    </row>
    <row r="841" spans="1:6">
      <c r="A841" s="1045">
        <v>1410059748</v>
      </c>
      <c r="B841" s="1046" t="s">
        <v>1891</v>
      </c>
      <c r="C841" s="1047"/>
      <c r="D841" s="234"/>
      <c r="E841" s="1048"/>
      <c r="F841" s="1048"/>
    </row>
    <row r="842" spans="1:6">
      <c r="A842" s="1045">
        <v>1410059800</v>
      </c>
      <c r="B842" s="1046" t="s">
        <v>1852</v>
      </c>
      <c r="C842" s="1047"/>
      <c r="D842" s="234"/>
      <c r="E842" s="1048" t="str">
        <f t="shared" ref="E842:E873" si="32">+IF(COUNTIF(A:A,A842)=1,"","Error")</f>
        <v/>
      </c>
      <c r="F842" s="1048"/>
    </row>
    <row r="843" spans="1:6">
      <c r="A843" s="1045">
        <v>1410059801</v>
      </c>
      <c r="B843" s="1046" t="s">
        <v>1852</v>
      </c>
      <c r="C843" s="1047"/>
      <c r="D843" s="234"/>
      <c r="E843" s="1048" t="str">
        <f t="shared" si="32"/>
        <v/>
      </c>
      <c r="F843" s="1048"/>
    </row>
    <row r="844" spans="1:6">
      <c r="A844" s="1045">
        <v>1410059802</v>
      </c>
      <c r="B844" s="1046" t="s">
        <v>1852</v>
      </c>
      <c r="C844" s="1047"/>
      <c r="D844" s="234"/>
      <c r="E844" s="1048" t="str">
        <f t="shared" si="32"/>
        <v/>
      </c>
      <c r="F844" s="1048"/>
    </row>
    <row r="845" spans="1:6">
      <c r="A845" s="1045">
        <v>1410059803</v>
      </c>
      <c r="B845" s="1046" t="s">
        <v>1852</v>
      </c>
      <c r="C845" s="1047"/>
      <c r="D845" s="234"/>
      <c r="E845" s="1048" t="str">
        <f t="shared" si="32"/>
        <v/>
      </c>
      <c r="F845" s="1048"/>
    </row>
    <row r="846" spans="1:6">
      <c r="A846" s="1045">
        <v>1410059804</v>
      </c>
      <c r="B846" s="1046" t="s">
        <v>1852</v>
      </c>
      <c r="C846" s="1047"/>
      <c r="D846" s="234"/>
      <c r="E846" s="1048" t="str">
        <f t="shared" si="32"/>
        <v/>
      </c>
      <c r="F846" s="1048"/>
    </row>
    <row r="847" spans="1:6">
      <c r="A847" s="1045">
        <v>1410059805</v>
      </c>
      <c r="B847" s="1046" t="s">
        <v>1852</v>
      </c>
      <c r="C847" s="1047"/>
      <c r="D847" s="234"/>
      <c r="E847" s="1048" t="str">
        <f t="shared" si="32"/>
        <v/>
      </c>
      <c r="F847" s="1048"/>
    </row>
    <row r="848" spans="1:6">
      <c r="A848" s="1045">
        <v>1410059806</v>
      </c>
      <c r="B848" s="1046" t="s">
        <v>1852</v>
      </c>
      <c r="C848" s="1047"/>
      <c r="D848" s="234"/>
      <c r="E848" s="1048" t="str">
        <f t="shared" si="32"/>
        <v/>
      </c>
      <c r="F848" s="1048"/>
    </row>
    <row r="849" spans="1:6">
      <c r="A849" s="1045">
        <v>1410059808</v>
      </c>
      <c r="B849" s="1046" t="s">
        <v>1891</v>
      </c>
      <c r="C849" s="1047"/>
      <c r="D849" s="234"/>
      <c r="E849" s="1048" t="str">
        <f t="shared" si="32"/>
        <v/>
      </c>
      <c r="F849" s="1048"/>
    </row>
    <row r="850" spans="1:6">
      <c r="A850" s="1045">
        <v>1410059809</v>
      </c>
      <c r="B850" s="1046" t="s">
        <v>1852</v>
      </c>
      <c r="C850" s="1047"/>
      <c r="D850" s="234"/>
      <c r="E850" s="1048" t="str">
        <f t="shared" si="32"/>
        <v/>
      </c>
      <c r="F850" s="1048"/>
    </row>
    <row r="851" spans="1:6">
      <c r="A851" s="1045">
        <v>1410059810</v>
      </c>
      <c r="B851" s="1046" t="s">
        <v>1852</v>
      </c>
      <c r="C851" s="1047"/>
      <c r="D851" s="234"/>
      <c r="E851" s="1048" t="str">
        <f t="shared" si="32"/>
        <v/>
      </c>
      <c r="F851" s="1048"/>
    </row>
    <row r="852" spans="1:6">
      <c r="A852" s="1045">
        <v>1410059811</v>
      </c>
      <c r="B852" s="1046" t="s">
        <v>1852</v>
      </c>
      <c r="C852" s="1047"/>
      <c r="D852" s="234"/>
      <c r="E852" s="1048" t="str">
        <f t="shared" si="32"/>
        <v/>
      </c>
      <c r="F852" s="1048"/>
    </row>
    <row r="853" spans="1:6">
      <c r="A853" s="1045">
        <v>1410059812</v>
      </c>
      <c r="B853" s="1046" t="s">
        <v>1852</v>
      </c>
      <c r="C853" s="1047"/>
      <c r="D853" s="234"/>
      <c r="E853" s="1048" t="str">
        <f t="shared" si="32"/>
        <v/>
      </c>
      <c r="F853" s="1048"/>
    </row>
    <row r="854" spans="1:6">
      <c r="A854" s="1045">
        <v>1410059813</v>
      </c>
      <c r="B854" s="1046" t="s">
        <v>1852</v>
      </c>
      <c r="C854" s="1047"/>
      <c r="D854" s="234"/>
      <c r="E854" s="1048" t="str">
        <f t="shared" si="32"/>
        <v/>
      </c>
      <c r="F854" s="1048"/>
    </row>
    <row r="855" spans="1:6">
      <c r="A855" s="1045">
        <v>1410059814</v>
      </c>
      <c r="B855" s="1046" t="s">
        <v>1852</v>
      </c>
      <c r="C855" s="1047"/>
      <c r="D855" s="234"/>
      <c r="E855" s="1048" t="str">
        <f t="shared" si="32"/>
        <v/>
      </c>
      <c r="F855" s="1048"/>
    </row>
    <row r="856" spans="1:6">
      <c r="A856" s="1045">
        <v>1410059815</v>
      </c>
      <c r="B856" s="1046" t="s">
        <v>1852</v>
      </c>
      <c r="C856" s="1047"/>
      <c r="D856" s="234"/>
      <c r="E856" s="1048" t="str">
        <f t="shared" si="32"/>
        <v/>
      </c>
      <c r="F856" s="1048"/>
    </row>
    <row r="857" spans="1:6">
      <c r="A857" s="1045">
        <v>1410059817</v>
      </c>
      <c r="B857" s="1046" t="s">
        <v>1891</v>
      </c>
      <c r="C857" s="1047"/>
      <c r="D857" s="234"/>
      <c r="E857" s="1048" t="str">
        <f t="shared" si="32"/>
        <v/>
      </c>
      <c r="F857" s="1048"/>
    </row>
    <row r="858" spans="1:6">
      <c r="A858" s="1045">
        <v>1410059818</v>
      </c>
      <c r="B858" s="1046" t="s">
        <v>1891</v>
      </c>
      <c r="C858" s="1047"/>
      <c r="D858" s="234"/>
      <c r="E858" s="1048" t="str">
        <f t="shared" si="32"/>
        <v/>
      </c>
      <c r="F858" s="1048"/>
    </row>
    <row r="859" spans="1:6">
      <c r="A859" s="1045">
        <v>1410059819</v>
      </c>
      <c r="B859" s="1046" t="s">
        <v>1891</v>
      </c>
      <c r="C859" s="1047"/>
      <c r="D859" s="234"/>
      <c r="E859" s="1048" t="str">
        <f t="shared" si="32"/>
        <v/>
      </c>
      <c r="F859" s="1048"/>
    </row>
    <row r="860" spans="1:6">
      <c r="A860" s="1045">
        <v>1410059820</v>
      </c>
      <c r="B860" s="1046" t="s">
        <v>1891</v>
      </c>
      <c r="C860" s="1047"/>
      <c r="D860" s="234"/>
      <c r="E860" s="1048" t="str">
        <f t="shared" si="32"/>
        <v/>
      </c>
      <c r="F860" s="1048"/>
    </row>
    <row r="861" spans="1:6">
      <c r="A861" s="1045">
        <v>1410059821</v>
      </c>
      <c r="B861" s="1046" t="s">
        <v>1891</v>
      </c>
      <c r="C861" s="1047"/>
      <c r="D861" s="234"/>
      <c r="E861" s="1048" t="str">
        <f t="shared" si="32"/>
        <v/>
      </c>
      <c r="F861" s="1048"/>
    </row>
    <row r="862" spans="1:6">
      <c r="A862" s="1045">
        <v>1410059822</v>
      </c>
      <c r="B862" s="1046" t="s">
        <v>1891</v>
      </c>
      <c r="C862" s="1047"/>
      <c r="D862" s="234"/>
      <c r="E862" s="1048" t="str">
        <f t="shared" si="32"/>
        <v/>
      </c>
      <c r="F862" s="1048"/>
    </row>
    <row r="863" spans="1:6">
      <c r="A863" s="1045">
        <v>1410059823</v>
      </c>
      <c r="B863" s="1046" t="s">
        <v>1891</v>
      </c>
      <c r="C863" s="1047"/>
      <c r="D863" s="234"/>
      <c r="E863" s="1048" t="str">
        <f t="shared" si="32"/>
        <v/>
      </c>
      <c r="F863" s="1048"/>
    </row>
    <row r="864" spans="1:6">
      <c r="A864" s="1045">
        <v>1410059824</v>
      </c>
      <c r="B864" s="1046" t="s">
        <v>1891</v>
      </c>
      <c r="C864" s="1047"/>
      <c r="D864" s="234"/>
      <c r="E864" s="1048" t="str">
        <f t="shared" si="32"/>
        <v/>
      </c>
      <c r="F864" s="1048"/>
    </row>
    <row r="865" spans="1:6">
      <c r="A865" s="1045">
        <v>1410059825</v>
      </c>
      <c r="B865" s="1046" t="s">
        <v>1891</v>
      </c>
      <c r="C865" s="1047"/>
      <c r="D865" s="234"/>
      <c r="E865" s="1048" t="str">
        <f t="shared" si="32"/>
        <v/>
      </c>
      <c r="F865" s="1048"/>
    </row>
    <row r="866" spans="1:6">
      <c r="A866" s="1045">
        <v>1410059826</v>
      </c>
      <c r="B866" s="1046" t="s">
        <v>1891</v>
      </c>
      <c r="C866" s="1047"/>
      <c r="D866" s="234"/>
      <c r="E866" s="1048" t="str">
        <f t="shared" si="32"/>
        <v/>
      </c>
      <c r="F866" s="1048"/>
    </row>
    <row r="867" spans="1:6">
      <c r="A867" s="1045">
        <v>1410059827</v>
      </c>
      <c r="B867" s="1046" t="s">
        <v>1891</v>
      </c>
      <c r="C867" s="1047"/>
      <c r="D867" s="234"/>
      <c r="E867" s="1048" t="str">
        <f t="shared" si="32"/>
        <v/>
      </c>
      <c r="F867" s="1048"/>
    </row>
    <row r="868" spans="1:6">
      <c r="A868" s="1045">
        <v>1410059828</v>
      </c>
      <c r="B868" s="1046" t="s">
        <v>1891</v>
      </c>
      <c r="C868" s="1047"/>
      <c r="D868" s="234"/>
      <c r="E868" s="1048" t="str">
        <f t="shared" si="32"/>
        <v/>
      </c>
      <c r="F868" s="1048"/>
    </row>
    <row r="869" spans="1:6">
      <c r="A869" s="1045">
        <v>1410059829</v>
      </c>
      <c r="B869" s="1046" t="s">
        <v>1891</v>
      </c>
      <c r="C869" s="1047"/>
      <c r="D869" s="234"/>
      <c r="E869" s="1048" t="str">
        <f t="shared" si="32"/>
        <v/>
      </c>
      <c r="F869" s="1048"/>
    </row>
    <row r="870" spans="1:6">
      <c r="A870" s="1045">
        <v>1410059830</v>
      </c>
      <c r="B870" s="1046" t="s">
        <v>1891</v>
      </c>
      <c r="C870" s="1047"/>
      <c r="D870" s="234"/>
      <c r="E870" s="1048" t="str">
        <f t="shared" si="32"/>
        <v/>
      </c>
      <c r="F870" s="1048"/>
    </row>
    <row r="871" spans="1:6">
      <c r="A871" s="1045">
        <v>1410059831</v>
      </c>
      <c r="B871" s="1046" t="s">
        <v>1891</v>
      </c>
      <c r="C871" s="1047"/>
      <c r="D871" s="234"/>
      <c r="E871" s="1048" t="str">
        <f t="shared" si="32"/>
        <v/>
      </c>
      <c r="F871" s="1048"/>
    </row>
    <row r="872" spans="1:6">
      <c r="A872" s="1045">
        <v>1410059832</v>
      </c>
      <c r="B872" s="1046" t="s">
        <v>1891</v>
      </c>
      <c r="C872" s="1047"/>
      <c r="D872" s="234"/>
      <c r="E872" s="1048" t="str">
        <f t="shared" si="32"/>
        <v/>
      </c>
      <c r="F872" s="1048"/>
    </row>
    <row r="873" spans="1:6">
      <c r="A873" s="1045">
        <v>1410059833</v>
      </c>
      <c r="B873" s="1046" t="s">
        <v>1891</v>
      </c>
      <c r="C873" s="1047"/>
      <c r="D873" s="234"/>
      <c r="E873" s="1048" t="str">
        <f t="shared" si="32"/>
        <v/>
      </c>
      <c r="F873" s="1048"/>
    </row>
    <row r="874" spans="1:6">
      <c r="A874" s="1045">
        <v>1410059900</v>
      </c>
      <c r="B874" s="1046" t="s">
        <v>1852</v>
      </c>
      <c r="C874" s="1047"/>
      <c r="D874" s="234"/>
      <c r="E874" s="1048" t="str">
        <f t="shared" ref="E874:E905" si="33">+IF(COUNTIF(A:A,A874)=1,"","Error")</f>
        <v/>
      </c>
      <c r="F874" s="1048"/>
    </row>
    <row r="875" spans="1:6">
      <c r="A875" s="1045">
        <v>1410059901</v>
      </c>
      <c r="B875" s="1046" t="s">
        <v>1852</v>
      </c>
      <c r="C875" s="1047"/>
      <c r="D875" s="234"/>
      <c r="E875" s="1048" t="str">
        <f t="shared" si="33"/>
        <v/>
      </c>
      <c r="F875" s="1048"/>
    </row>
    <row r="876" spans="1:6">
      <c r="A876" s="1045">
        <v>1410059902</v>
      </c>
      <c r="B876" s="1046" t="s">
        <v>1852</v>
      </c>
      <c r="C876" s="1047"/>
      <c r="D876" s="234"/>
      <c r="E876" s="1048" t="str">
        <f t="shared" si="33"/>
        <v/>
      </c>
      <c r="F876" s="1048"/>
    </row>
    <row r="877" spans="1:6">
      <c r="A877" s="1045">
        <v>1410059903</v>
      </c>
      <c r="B877" s="1046" t="s">
        <v>1891</v>
      </c>
      <c r="C877" s="1047"/>
      <c r="D877" s="234"/>
      <c r="E877" s="1048" t="str">
        <f t="shared" si="33"/>
        <v/>
      </c>
      <c r="F877" s="1048"/>
    </row>
    <row r="878" spans="1:6">
      <c r="A878" s="1045">
        <v>1410059904</v>
      </c>
      <c r="B878" s="1046" t="s">
        <v>1852</v>
      </c>
      <c r="C878" s="1047"/>
      <c r="D878" s="234"/>
      <c r="E878" s="1048" t="str">
        <f t="shared" si="33"/>
        <v/>
      </c>
      <c r="F878" s="1048"/>
    </row>
    <row r="879" spans="1:6">
      <c r="A879" s="1045">
        <v>1410059905</v>
      </c>
      <c r="B879" s="1046" t="s">
        <v>1852</v>
      </c>
      <c r="C879" s="1047"/>
      <c r="D879" s="234"/>
      <c r="E879" s="1048" t="str">
        <f t="shared" si="33"/>
        <v/>
      </c>
      <c r="F879" s="1048"/>
    </row>
    <row r="880" spans="1:6">
      <c r="A880" s="1045">
        <v>1410059907</v>
      </c>
      <c r="B880" s="1046" t="s">
        <v>1852</v>
      </c>
      <c r="C880" s="1047"/>
      <c r="D880" s="234"/>
      <c r="E880" s="1048" t="str">
        <f t="shared" si="33"/>
        <v/>
      </c>
      <c r="F880" s="1048"/>
    </row>
    <row r="881" spans="1:6">
      <c r="A881" s="1045">
        <v>1410059908</v>
      </c>
      <c r="B881" s="1046" t="s">
        <v>1852</v>
      </c>
      <c r="C881" s="1047"/>
      <c r="D881" s="234"/>
      <c r="E881" s="1048" t="str">
        <f t="shared" si="33"/>
        <v/>
      </c>
      <c r="F881" s="1048"/>
    </row>
    <row r="882" spans="1:6">
      <c r="A882" s="1045">
        <v>1410059909</v>
      </c>
      <c r="B882" s="1046" t="s">
        <v>1852</v>
      </c>
      <c r="C882" s="1047"/>
      <c r="D882" s="234"/>
      <c r="E882" s="1048" t="str">
        <f t="shared" si="33"/>
        <v/>
      </c>
      <c r="F882" s="1048"/>
    </row>
    <row r="883" spans="1:6">
      <c r="A883" s="1045">
        <v>1410059910</v>
      </c>
      <c r="B883" s="1046" t="s">
        <v>1891</v>
      </c>
      <c r="C883" s="1047"/>
      <c r="D883" s="234"/>
      <c r="E883" s="1048" t="str">
        <f t="shared" si="33"/>
        <v/>
      </c>
      <c r="F883" s="1048"/>
    </row>
    <row r="884" spans="1:6">
      <c r="A884" s="1045">
        <v>1410059911</v>
      </c>
      <c r="B884" s="1046" t="s">
        <v>1852</v>
      </c>
      <c r="C884" s="1047"/>
      <c r="D884" s="234"/>
      <c r="E884" s="1048" t="str">
        <f t="shared" si="33"/>
        <v/>
      </c>
      <c r="F884" s="1048"/>
    </row>
    <row r="885" spans="1:6">
      <c r="A885" s="1045">
        <v>1410059912</v>
      </c>
      <c r="B885" s="1046" t="s">
        <v>1852</v>
      </c>
      <c r="C885" s="1047"/>
      <c r="D885" s="234"/>
      <c r="E885" s="1048" t="str">
        <f t="shared" si="33"/>
        <v/>
      </c>
      <c r="F885" s="1048"/>
    </row>
    <row r="886" spans="1:6">
      <c r="A886" s="1045">
        <v>1410059913</v>
      </c>
      <c r="B886" s="1046" t="s">
        <v>1852</v>
      </c>
      <c r="C886" s="1047"/>
      <c r="D886" s="234"/>
      <c r="E886" s="1048" t="str">
        <f t="shared" si="33"/>
        <v/>
      </c>
      <c r="F886" s="1048"/>
    </row>
    <row r="887" spans="1:6">
      <c r="A887" s="1045">
        <v>1410059914</v>
      </c>
      <c r="B887" s="1046" t="s">
        <v>1852</v>
      </c>
      <c r="C887" s="1047"/>
      <c r="D887" s="234"/>
      <c r="E887" s="1048" t="str">
        <f t="shared" si="33"/>
        <v/>
      </c>
      <c r="F887" s="1048"/>
    </row>
    <row r="888" spans="1:6">
      <c r="A888" s="1045">
        <v>1410059915</v>
      </c>
      <c r="B888" s="1046" t="s">
        <v>1852</v>
      </c>
      <c r="C888" s="1047"/>
      <c r="D888" s="234"/>
      <c r="E888" s="1048" t="str">
        <f t="shared" si="33"/>
        <v/>
      </c>
      <c r="F888" s="1048"/>
    </row>
    <row r="889" spans="1:6">
      <c r="A889" s="1045">
        <v>1410100002</v>
      </c>
      <c r="B889" s="1046" t="s">
        <v>1891</v>
      </c>
      <c r="C889" s="1047"/>
      <c r="D889" s="234"/>
      <c r="E889" s="1048" t="str">
        <f t="shared" si="33"/>
        <v/>
      </c>
      <c r="F889" s="1048"/>
    </row>
    <row r="890" spans="1:6">
      <c r="A890" s="1045">
        <v>1410100005</v>
      </c>
      <c r="B890" s="1046" t="s">
        <v>1891</v>
      </c>
      <c r="C890" s="1047"/>
      <c r="D890" s="234"/>
      <c r="E890" s="1048" t="str">
        <f t="shared" si="33"/>
        <v/>
      </c>
      <c r="F890" s="1048"/>
    </row>
    <row r="891" spans="1:6">
      <c r="A891" s="1045">
        <v>1410100050</v>
      </c>
      <c r="B891" s="1046" t="s">
        <v>1891</v>
      </c>
      <c r="C891" s="1047"/>
      <c r="D891" s="234"/>
      <c r="E891" s="1048" t="str">
        <f t="shared" si="33"/>
        <v/>
      </c>
      <c r="F891" s="1048"/>
    </row>
    <row r="892" spans="1:6">
      <c r="A892" s="1045">
        <v>1410101888</v>
      </c>
      <c r="B892" s="1046" t="s">
        <v>1852</v>
      </c>
      <c r="C892" s="1047"/>
      <c r="D892" s="234"/>
      <c r="E892" s="1048" t="str">
        <f t="shared" si="33"/>
        <v/>
      </c>
      <c r="F892" s="1048"/>
    </row>
    <row r="893" spans="1:6">
      <c r="A893" s="1045">
        <v>1410101892</v>
      </c>
      <c r="B893" s="1046" t="s">
        <v>1852</v>
      </c>
      <c r="C893" s="1047"/>
      <c r="D893" s="234"/>
      <c r="E893" s="1048" t="str">
        <f t="shared" si="33"/>
        <v/>
      </c>
      <c r="F893" s="1048"/>
    </row>
    <row r="894" spans="1:6">
      <c r="A894" s="1045">
        <v>1410107120</v>
      </c>
      <c r="B894" s="1046" t="s">
        <v>1852</v>
      </c>
      <c r="C894" s="1047"/>
      <c r="D894" s="234"/>
      <c r="E894" s="1048" t="str">
        <f t="shared" si="33"/>
        <v/>
      </c>
      <c r="F894" s="1048"/>
    </row>
    <row r="895" spans="1:6">
      <c r="A895" s="1045">
        <v>1410107150</v>
      </c>
      <c r="B895" s="1046" t="s">
        <v>1852</v>
      </c>
      <c r="C895" s="1047"/>
      <c r="D895" s="234"/>
      <c r="E895" s="1048" t="str">
        <f t="shared" si="33"/>
        <v/>
      </c>
      <c r="F895" s="1048"/>
    </row>
    <row r="896" spans="1:6">
      <c r="A896" s="1045">
        <v>1410107200</v>
      </c>
      <c r="B896" s="1046" t="s">
        <v>1852</v>
      </c>
      <c r="C896" s="1047"/>
      <c r="D896" s="234"/>
      <c r="E896" s="1048" t="str">
        <f t="shared" si="33"/>
        <v/>
      </c>
      <c r="F896" s="1048"/>
    </row>
    <row r="897" spans="1:6">
      <c r="A897" s="1045">
        <v>1410107201</v>
      </c>
      <c r="B897" s="1046" t="s">
        <v>1891</v>
      </c>
      <c r="C897" s="1047"/>
      <c r="D897" s="234"/>
      <c r="E897" s="1048" t="str">
        <f t="shared" si="33"/>
        <v/>
      </c>
      <c r="F897" s="1048"/>
    </row>
    <row r="898" spans="1:6">
      <c r="A898" s="1045">
        <v>1410107220</v>
      </c>
      <c r="B898" s="1046" t="s">
        <v>1852</v>
      </c>
      <c r="C898" s="1047"/>
      <c r="D898" s="234"/>
      <c r="E898" s="1048" t="str">
        <f t="shared" si="33"/>
        <v/>
      </c>
      <c r="F898" s="1048"/>
    </row>
    <row r="899" spans="1:6">
      <c r="A899" s="1045">
        <v>1410109001</v>
      </c>
      <c r="B899" s="1046" t="s">
        <v>1852</v>
      </c>
      <c r="C899" s="1047"/>
      <c r="D899" s="234"/>
      <c r="E899" s="1048" t="str">
        <f t="shared" si="33"/>
        <v/>
      </c>
      <c r="F899" s="1048"/>
    </row>
    <row r="900" spans="1:6">
      <c r="A900" s="1045">
        <v>1410109002</v>
      </c>
      <c r="B900" s="1046" t="s">
        <v>1852</v>
      </c>
      <c r="C900" s="1047"/>
      <c r="D900" s="234"/>
      <c r="E900" s="1048" t="str">
        <f t="shared" si="33"/>
        <v/>
      </c>
      <c r="F900" s="1048"/>
    </row>
    <row r="901" spans="1:6">
      <c r="A901" s="1045">
        <v>1410109006</v>
      </c>
      <c r="B901" s="1046" t="s">
        <v>1852</v>
      </c>
      <c r="C901" s="1047"/>
      <c r="D901" s="234"/>
      <c r="E901" s="1048" t="str">
        <f t="shared" si="33"/>
        <v/>
      </c>
      <c r="F901" s="1048"/>
    </row>
    <row r="902" spans="1:6">
      <c r="A902" s="1045">
        <v>1410109007</v>
      </c>
      <c r="B902" s="1046" t="s">
        <v>1852</v>
      </c>
      <c r="C902" s="1047"/>
      <c r="D902" s="234"/>
      <c r="E902" s="1048" t="str">
        <f t="shared" si="33"/>
        <v/>
      </c>
      <c r="F902" s="1048"/>
    </row>
    <row r="903" spans="1:6">
      <c r="A903" s="1045">
        <v>1410109009</v>
      </c>
      <c r="B903" s="1046" t="s">
        <v>1891</v>
      </c>
      <c r="C903" s="1047"/>
      <c r="D903" s="234"/>
      <c r="E903" s="1048" t="str">
        <f t="shared" si="33"/>
        <v/>
      </c>
      <c r="F903" s="1048"/>
    </row>
    <row r="904" spans="1:6">
      <c r="A904" s="1045">
        <v>1410109014</v>
      </c>
      <c r="B904" s="1046" t="s">
        <v>1891</v>
      </c>
      <c r="C904" s="1047"/>
      <c r="D904" s="234"/>
      <c r="E904" s="1048" t="str">
        <f t="shared" si="33"/>
        <v/>
      </c>
      <c r="F904" s="1048"/>
    </row>
    <row r="905" spans="1:6">
      <c r="A905" s="1045">
        <v>1410109016</v>
      </c>
      <c r="B905" s="1046" t="s">
        <v>1891</v>
      </c>
      <c r="C905" s="1047"/>
      <c r="D905" s="234"/>
      <c r="E905" s="1048" t="str">
        <f t="shared" si="33"/>
        <v/>
      </c>
      <c r="F905" s="1048"/>
    </row>
    <row r="906" spans="1:6">
      <c r="A906" s="1045">
        <v>1410109020</v>
      </c>
      <c r="B906" s="1046" t="s">
        <v>1852</v>
      </c>
      <c r="C906" s="1047"/>
      <c r="D906" s="234"/>
      <c r="E906" s="1048" t="str">
        <f t="shared" ref="E906:E916" si="34">+IF(COUNTIF(A:A,A906)=1,"","Error")</f>
        <v/>
      </c>
      <c r="F906" s="1048"/>
    </row>
    <row r="907" spans="1:6">
      <c r="A907" s="1045">
        <v>1410109021</v>
      </c>
      <c r="B907" s="1046" t="s">
        <v>1852</v>
      </c>
      <c r="C907" s="1047"/>
      <c r="D907" s="234"/>
      <c r="E907" s="1048" t="str">
        <f t="shared" si="34"/>
        <v/>
      </c>
      <c r="F907" s="1048"/>
    </row>
    <row r="908" spans="1:6" ht="11.25" customHeight="1">
      <c r="A908" s="1045">
        <v>1410109034</v>
      </c>
      <c r="B908" s="1046" t="s">
        <v>1852</v>
      </c>
      <c r="C908" s="1047"/>
      <c r="D908" s="234"/>
      <c r="E908" s="1048" t="str">
        <f t="shared" si="34"/>
        <v/>
      </c>
      <c r="F908" s="1048"/>
    </row>
    <row r="909" spans="1:6">
      <c r="A909" s="1045">
        <v>1410109201</v>
      </c>
      <c r="B909" s="1046" t="s">
        <v>1852</v>
      </c>
      <c r="C909" s="1047"/>
      <c r="D909" s="234"/>
      <c r="E909" s="1048" t="str">
        <f t="shared" si="34"/>
        <v/>
      </c>
      <c r="F909" s="1048"/>
    </row>
    <row r="910" spans="1:6">
      <c r="A910" s="1045">
        <v>1410109202</v>
      </c>
      <c r="B910" s="1046" t="s">
        <v>1852</v>
      </c>
      <c r="C910" s="1047"/>
      <c r="D910" s="234"/>
      <c r="E910" s="1048" t="str">
        <f t="shared" si="34"/>
        <v/>
      </c>
      <c r="F910" s="1048"/>
    </row>
    <row r="911" spans="1:6">
      <c r="A911" s="1045">
        <v>1410109203</v>
      </c>
      <c r="B911" s="1046" t="s">
        <v>1852</v>
      </c>
      <c r="C911" s="1047"/>
      <c r="D911" s="234"/>
      <c r="E911" s="1048" t="str">
        <f t="shared" si="34"/>
        <v/>
      </c>
      <c r="F911" s="1048"/>
    </row>
    <row r="912" spans="1:6">
      <c r="A912" s="1045">
        <v>1410109204</v>
      </c>
      <c r="B912" s="1046" t="s">
        <v>1891</v>
      </c>
      <c r="C912" s="1047"/>
      <c r="D912" s="234"/>
      <c r="E912" s="1048" t="str">
        <f t="shared" si="34"/>
        <v/>
      </c>
      <c r="F912" s="1048"/>
    </row>
    <row r="913" spans="1:6">
      <c r="A913" s="1045">
        <v>1410109206</v>
      </c>
      <c r="B913" s="1046" t="s">
        <v>1852</v>
      </c>
      <c r="C913" s="1047"/>
      <c r="D913" s="234"/>
      <c r="E913" s="1048" t="str">
        <f t="shared" si="34"/>
        <v/>
      </c>
      <c r="F913" s="1048"/>
    </row>
    <row r="914" spans="1:6">
      <c r="A914" s="1045">
        <v>1410109207</v>
      </c>
      <c r="B914" s="1046" t="s">
        <v>1852</v>
      </c>
      <c r="C914" s="1047"/>
      <c r="D914" s="234"/>
      <c r="E914" s="1048" t="str">
        <f t="shared" si="34"/>
        <v/>
      </c>
      <c r="F914" s="1048"/>
    </row>
    <row r="915" spans="1:6">
      <c r="A915" s="1045">
        <v>1410109208</v>
      </c>
      <c r="B915" s="1046" t="s">
        <v>1852</v>
      </c>
      <c r="C915" s="1047"/>
      <c r="D915" s="234"/>
      <c r="E915" s="1048" t="str">
        <f t="shared" si="34"/>
        <v/>
      </c>
      <c r="F915" s="1048"/>
    </row>
    <row r="916" spans="1:6">
      <c r="A916" s="1045">
        <v>1410109209</v>
      </c>
      <c r="B916" s="1046" t="s">
        <v>1852</v>
      </c>
      <c r="C916" s="1047"/>
      <c r="D916" s="234"/>
      <c r="E916" s="1048" t="str">
        <f t="shared" si="34"/>
        <v/>
      </c>
      <c r="F916" s="1048"/>
    </row>
    <row r="917" spans="1:6">
      <c r="A917" s="1045">
        <v>1410109231</v>
      </c>
      <c r="B917" s="1052" t="s">
        <v>1891</v>
      </c>
      <c r="C917" s="1047"/>
      <c r="D917" s="234"/>
      <c r="E917" s="1048"/>
      <c r="F917" s="1048"/>
    </row>
    <row r="918" spans="1:6">
      <c r="A918" s="1045">
        <v>1410109404</v>
      </c>
      <c r="B918" s="1046" t="s">
        <v>1852</v>
      </c>
      <c r="C918" s="1047"/>
      <c r="D918" s="234"/>
      <c r="E918" s="1048" t="str">
        <f t="shared" ref="E918:E945" si="35">+IF(COUNTIF(A:A,A918)=1,"","Error")</f>
        <v/>
      </c>
      <c r="F918" s="1048"/>
    </row>
    <row r="919" spans="1:6">
      <c r="A919" s="1045">
        <v>1410109405</v>
      </c>
      <c r="B919" s="1046" t="s">
        <v>1852</v>
      </c>
      <c r="C919" s="1047"/>
      <c r="D919" s="234"/>
      <c r="E919" s="1048" t="str">
        <f t="shared" si="35"/>
        <v/>
      </c>
      <c r="F919" s="1048"/>
    </row>
    <row r="920" spans="1:6">
      <c r="A920" s="1045">
        <v>1410109406</v>
      </c>
      <c r="B920" s="1046" t="s">
        <v>1852</v>
      </c>
      <c r="C920" s="1047"/>
      <c r="D920" s="234"/>
      <c r="E920" s="1048" t="str">
        <f t="shared" si="35"/>
        <v/>
      </c>
      <c r="F920" s="1048"/>
    </row>
    <row r="921" spans="1:6">
      <c r="A921" s="1045">
        <v>1410109409</v>
      </c>
      <c r="B921" s="1046" t="s">
        <v>1852</v>
      </c>
      <c r="C921" s="1047"/>
      <c r="D921" s="234"/>
      <c r="E921" s="1048" t="str">
        <f t="shared" si="35"/>
        <v/>
      </c>
      <c r="F921" s="1048"/>
    </row>
    <row r="922" spans="1:6">
      <c r="A922" s="1045">
        <v>1410109410</v>
      </c>
      <c r="B922" s="1046" t="s">
        <v>1852</v>
      </c>
      <c r="C922" s="1047"/>
      <c r="D922" s="234"/>
      <c r="E922" s="1048" t="str">
        <f t="shared" si="35"/>
        <v/>
      </c>
      <c r="F922" s="1048"/>
    </row>
    <row r="923" spans="1:6">
      <c r="A923" s="1045">
        <v>1410109413</v>
      </c>
      <c r="B923" s="1046" t="s">
        <v>1852</v>
      </c>
      <c r="C923" s="1047"/>
      <c r="D923" s="234"/>
      <c r="E923" s="1048" t="str">
        <f t="shared" si="35"/>
        <v/>
      </c>
      <c r="F923" s="1048"/>
    </row>
    <row r="924" spans="1:6">
      <c r="A924" s="1045">
        <v>1410109414</v>
      </c>
      <c r="B924" s="1046" t="s">
        <v>1852</v>
      </c>
      <c r="C924" s="1047"/>
      <c r="D924" s="234"/>
      <c r="E924" s="1048" t="str">
        <f t="shared" si="35"/>
        <v/>
      </c>
      <c r="F924" s="1048"/>
    </row>
    <row r="925" spans="1:6">
      <c r="A925" s="1045">
        <v>1410109418</v>
      </c>
      <c r="B925" s="1046" t="s">
        <v>1852</v>
      </c>
      <c r="C925" s="1047"/>
      <c r="D925" s="234"/>
      <c r="E925" s="1048" t="str">
        <f t="shared" si="35"/>
        <v/>
      </c>
      <c r="F925" s="1048"/>
    </row>
    <row r="926" spans="1:6">
      <c r="A926" s="1045">
        <v>1410109440</v>
      </c>
      <c r="B926" s="1046" t="s">
        <v>1852</v>
      </c>
      <c r="C926" s="1047"/>
      <c r="D926" s="234"/>
      <c r="E926" s="1048" t="str">
        <f t="shared" si="35"/>
        <v/>
      </c>
      <c r="F926" s="1048"/>
    </row>
    <row r="927" spans="1:6">
      <c r="A927" s="1045">
        <v>1410109484</v>
      </c>
      <c r="B927" s="1046" t="s">
        <v>1852</v>
      </c>
      <c r="C927" s="1047"/>
      <c r="D927" s="234"/>
      <c r="E927" s="1048" t="str">
        <f t="shared" si="35"/>
        <v/>
      </c>
      <c r="F927" s="1048"/>
    </row>
    <row r="928" spans="1:6">
      <c r="A928" s="1045">
        <v>1410109508</v>
      </c>
      <c r="B928" s="1046" t="s">
        <v>1891</v>
      </c>
      <c r="C928" s="1047"/>
      <c r="D928" s="234"/>
      <c r="E928" s="1048" t="str">
        <f t="shared" si="35"/>
        <v/>
      </c>
      <c r="F928" s="1048"/>
    </row>
    <row r="929" spans="1:6">
      <c r="A929" s="1045">
        <v>1410109509</v>
      </c>
      <c r="B929" s="1046" t="s">
        <v>1852</v>
      </c>
      <c r="C929" s="1047"/>
      <c r="D929" s="234"/>
      <c r="E929" s="1048" t="str">
        <f t="shared" si="35"/>
        <v/>
      </c>
      <c r="F929" s="1048"/>
    </row>
    <row r="930" spans="1:6">
      <c r="A930" s="1045">
        <v>1410109542</v>
      </c>
      <c r="B930" s="1046" t="s">
        <v>1852</v>
      </c>
      <c r="C930" s="1047"/>
      <c r="D930" s="234"/>
      <c r="E930" s="1048" t="str">
        <f t="shared" si="35"/>
        <v/>
      </c>
      <c r="F930" s="1048"/>
    </row>
    <row r="931" spans="1:6">
      <c r="A931" s="1045">
        <v>1410109601</v>
      </c>
      <c r="B931" s="1046" t="s">
        <v>1852</v>
      </c>
      <c r="C931" s="1047"/>
      <c r="D931" s="234"/>
      <c r="E931" s="1048" t="str">
        <f t="shared" si="35"/>
        <v/>
      </c>
      <c r="F931" s="1048"/>
    </row>
    <row r="932" spans="1:6">
      <c r="A932" s="1045">
        <v>1410109602</v>
      </c>
      <c r="B932" s="1046" t="s">
        <v>1891</v>
      </c>
      <c r="C932" s="1047"/>
      <c r="D932" s="234"/>
      <c r="E932" s="1048" t="str">
        <f t="shared" si="35"/>
        <v/>
      </c>
      <c r="F932" s="1048"/>
    </row>
    <row r="933" spans="1:6">
      <c r="A933" s="1045">
        <v>1410109603</v>
      </c>
      <c r="B933" s="1046" t="s">
        <v>1852</v>
      </c>
      <c r="C933" s="1047"/>
      <c r="D933" s="234"/>
      <c r="E933" s="1048" t="str">
        <f t="shared" si="35"/>
        <v/>
      </c>
      <c r="F933" s="1048"/>
    </row>
    <row r="934" spans="1:6">
      <c r="A934" s="1045">
        <v>1410109604</v>
      </c>
      <c r="B934" s="1046" t="s">
        <v>1891</v>
      </c>
      <c r="C934" s="1047"/>
      <c r="D934" s="234"/>
      <c r="E934" s="1048" t="str">
        <f t="shared" si="35"/>
        <v/>
      </c>
      <c r="F934" s="1048"/>
    </row>
    <row r="935" spans="1:6">
      <c r="A935" s="1045">
        <v>1410109605</v>
      </c>
      <c r="B935" s="1046" t="s">
        <v>1852</v>
      </c>
      <c r="C935" s="1047"/>
      <c r="D935" s="234"/>
      <c r="E935" s="1048" t="str">
        <f t="shared" si="35"/>
        <v/>
      </c>
      <c r="F935" s="1048"/>
    </row>
    <row r="936" spans="1:6">
      <c r="A936" s="1045">
        <v>1410109606</v>
      </c>
      <c r="B936" s="1046" t="s">
        <v>1852</v>
      </c>
      <c r="C936" s="1047"/>
      <c r="D936" s="234"/>
      <c r="E936" s="1048" t="str">
        <f t="shared" si="35"/>
        <v/>
      </c>
      <c r="F936" s="1048"/>
    </row>
    <row r="937" spans="1:6">
      <c r="A937" s="1045">
        <v>1410109701</v>
      </c>
      <c r="B937" s="1046" t="s">
        <v>1891</v>
      </c>
      <c r="C937" s="1047"/>
      <c r="D937" s="234"/>
      <c r="E937" s="1048" t="str">
        <f t="shared" si="35"/>
        <v/>
      </c>
      <c r="F937" s="1048"/>
    </row>
    <row r="938" spans="1:6">
      <c r="A938" s="1045">
        <v>1410109702</v>
      </c>
      <c r="B938" s="1046" t="s">
        <v>1891</v>
      </c>
      <c r="C938" s="1047"/>
      <c r="D938" s="234"/>
      <c r="E938" s="1048" t="str">
        <f t="shared" si="35"/>
        <v/>
      </c>
      <c r="F938" s="1048"/>
    </row>
    <row r="939" spans="1:6">
      <c r="A939" s="1045">
        <v>1410109703</v>
      </c>
      <c r="B939" s="1046" t="s">
        <v>1891</v>
      </c>
      <c r="C939" s="1047"/>
      <c r="D939" s="234"/>
      <c r="E939" s="1048" t="str">
        <f t="shared" si="35"/>
        <v/>
      </c>
      <c r="F939" s="1048"/>
    </row>
    <row r="940" spans="1:6">
      <c r="A940" s="1045">
        <v>1410109704</v>
      </c>
      <c r="B940" s="1046" t="s">
        <v>1891</v>
      </c>
      <c r="C940" s="1047"/>
      <c r="D940" s="234"/>
      <c r="E940" s="1048" t="str">
        <f t="shared" si="35"/>
        <v/>
      </c>
      <c r="F940" s="1048"/>
    </row>
    <row r="941" spans="1:6">
      <c r="A941" s="1045">
        <v>1410109705</v>
      </c>
      <c r="B941" s="1046" t="s">
        <v>1891</v>
      </c>
      <c r="C941" s="1047"/>
      <c r="D941" s="234"/>
      <c r="E941" s="1048" t="str">
        <f t="shared" si="35"/>
        <v/>
      </c>
      <c r="F941" s="1048"/>
    </row>
    <row r="942" spans="1:6">
      <c r="A942" s="1045">
        <v>1410109706</v>
      </c>
      <c r="B942" s="1046" t="s">
        <v>1891</v>
      </c>
      <c r="C942" s="1047"/>
      <c r="D942" s="234"/>
      <c r="E942" s="1048" t="str">
        <f t="shared" si="35"/>
        <v/>
      </c>
      <c r="F942" s="1048"/>
    </row>
    <row r="943" spans="1:6">
      <c r="A943" s="1045">
        <v>1410109707</v>
      </c>
      <c r="B943" s="1046" t="s">
        <v>1891</v>
      </c>
      <c r="C943" s="1047"/>
      <c r="D943" s="234"/>
      <c r="E943" s="1048" t="str">
        <f t="shared" si="35"/>
        <v/>
      </c>
      <c r="F943" s="1048"/>
    </row>
    <row r="944" spans="1:6">
      <c r="A944" s="1045">
        <v>1410109715</v>
      </c>
      <c r="B944" s="1046" t="s">
        <v>1852</v>
      </c>
      <c r="C944" s="1047"/>
      <c r="D944" s="234"/>
      <c r="E944" s="1048" t="str">
        <f t="shared" si="35"/>
        <v/>
      </c>
      <c r="F944" s="1048"/>
    </row>
    <row r="945" spans="1:6">
      <c r="A945" s="1045">
        <v>1410109720</v>
      </c>
      <c r="B945" s="1046" t="s">
        <v>1891</v>
      </c>
      <c r="C945" s="1047"/>
      <c r="D945" s="234"/>
      <c r="E945" s="1048" t="str">
        <f t="shared" si="35"/>
        <v/>
      </c>
      <c r="F945" s="1048"/>
    </row>
    <row r="946" spans="1:6">
      <c r="A946" s="728">
        <v>1410109721</v>
      </c>
      <c r="B946" s="1046" t="s">
        <v>1891</v>
      </c>
      <c r="C946" s="1047"/>
      <c r="D946" s="234"/>
      <c r="E946" s="1048"/>
      <c r="F946" s="1048"/>
    </row>
    <row r="947" spans="1:6">
      <c r="A947" s="1045">
        <v>1410109722</v>
      </c>
      <c r="B947" s="1046" t="s">
        <v>1891</v>
      </c>
      <c r="C947" s="1047"/>
      <c r="D947" s="234"/>
      <c r="E947" s="1048" t="str">
        <f>+IF(COUNTIF(A:A,A947)=1,"","Error")</f>
        <v/>
      </c>
      <c r="F947" s="1048"/>
    </row>
    <row r="948" spans="1:6">
      <c r="A948" s="1045">
        <v>1410109723</v>
      </c>
      <c r="B948" s="1046" t="s">
        <v>1891</v>
      </c>
      <c r="C948" s="1047"/>
      <c r="D948" s="234"/>
      <c r="E948" s="1048" t="str">
        <f>+IF(COUNTIF(A:A,A948)=1,"","Error")</f>
        <v/>
      </c>
      <c r="F948" s="1048"/>
    </row>
    <row r="949" spans="1:6">
      <c r="A949" s="1045">
        <v>1410109724</v>
      </c>
      <c r="B949" s="1046" t="s">
        <v>1891</v>
      </c>
      <c r="C949" s="1047"/>
      <c r="D949" s="234"/>
      <c r="E949" s="1048" t="str">
        <f>+IF(COUNTIF(A:A,A949)=1,"","Error")</f>
        <v/>
      </c>
      <c r="F949" s="1048"/>
    </row>
    <row r="950" spans="1:6">
      <c r="A950" s="1045">
        <v>1410109725</v>
      </c>
      <c r="B950" s="1046" t="s">
        <v>1891</v>
      </c>
      <c r="C950" s="1047"/>
      <c r="D950" s="234"/>
      <c r="E950" s="1048" t="str">
        <f>+IF(COUNTIF(A:A,A950)=1,"","Error")</f>
        <v/>
      </c>
      <c r="F950" s="1048"/>
    </row>
    <row r="951" spans="1:6">
      <c r="A951" s="728">
        <v>1410109727</v>
      </c>
      <c r="B951" s="1046" t="s">
        <v>1891</v>
      </c>
      <c r="C951" s="1047"/>
      <c r="D951" s="234"/>
      <c r="E951" s="1048"/>
      <c r="F951" s="1048"/>
    </row>
    <row r="952" spans="1:6">
      <c r="A952" s="1045">
        <v>1410109741</v>
      </c>
      <c r="B952" s="1046" t="s">
        <v>1891</v>
      </c>
      <c r="C952" s="1047"/>
      <c r="D952" s="234"/>
      <c r="E952" s="1048"/>
      <c r="F952" s="1048"/>
    </row>
    <row r="953" spans="1:6">
      <c r="A953" s="1045">
        <v>1410109742</v>
      </c>
      <c r="B953" s="1046" t="s">
        <v>1891</v>
      </c>
      <c r="C953" s="1047"/>
      <c r="D953" s="234"/>
      <c r="E953" s="1048"/>
      <c r="F953" s="1048"/>
    </row>
    <row r="954" spans="1:6">
      <c r="A954" s="1053">
        <v>1410109743</v>
      </c>
      <c r="B954" s="1046" t="s">
        <v>1891</v>
      </c>
      <c r="C954" s="1047"/>
      <c r="D954" s="234"/>
      <c r="E954" s="1048"/>
      <c r="F954" s="1048"/>
    </row>
    <row r="955" spans="1:6">
      <c r="A955" s="1045">
        <v>1410109745</v>
      </c>
      <c r="B955" s="1046" t="s">
        <v>1891</v>
      </c>
      <c r="C955" s="1047"/>
      <c r="D955" s="234"/>
      <c r="E955" s="1048"/>
      <c r="F955" s="1048"/>
    </row>
    <row r="956" spans="1:6">
      <c r="A956" s="1045">
        <v>1410109746</v>
      </c>
      <c r="B956" s="1046" t="s">
        <v>1891</v>
      </c>
      <c r="C956" s="1047"/>
      <c r="D956" s="234"/>
      <c r="E956" s="1048"/>
      <c r="F956" s="1048"/>
    </row>
    <row r="957" spans="1:6">
      <c r="A957" s="1053">
        <v>1410109748</v>
      </c>
      <c r="B957" s="1046" t="s">
        <v>1891</v>
      </c>
      <c r="C957" s="1047"/>
      <c r="D957" s="234"/>
      <c r="E957" s="1048"/>
      <c r="F957" s="1048"/>
    </row>
    <row r="958" spans="1:6">
      <c r="A958" s="1045">
        <v>1410109800</v>
      </c>
      <c r="B958" s="1046" t="s">
        <v>1852</v>
      </c>
      <c r="C958" s="1047"/>
      <c r="D958" s="234"/>
      <c r="E958" s="1048" t="str">
        <f t="shared" ref="E958:E982" si="36">+IF(COUNTIF(A:A,A958)=1,"","Error")</f>
        <v/>
      </c>
      <c r="F958" s="1048"/>
    </row>
    <row r="959" spans="1:6">
      <c r="A959" s="1045">
        <v>1410109801</v>
      </c>
      <c r="B959" s="1046" t="s">
        <v>1852</v>
      </c>
      <c r="C959" s="1047"/>
      <c r="D959" s="234"/>
      <c r="E959" s="1048" t="str">
        <f t="shared" si="36"/>
        <v/>
      </c>
      <c r="F959" s="1048"/>
    </row>
    <row r="960" spans="1:6">
      <c r="A960" s="1045">
        <v>1410109802</v>
      </c>
      <c r="B960" s="1046" t="s">
        <v>1852</v>
      </c>
      <c r="C960" s="1047"/>
      <c r="D960" s="234"/>
      <c r="E960" s="1048" t="str">
        <f t="shared" si="36"/>
        <v/>
      </c>
      <c r="F960" s="1048"/>
    </row>
    <row r="961" spans="1:6">
      <c r="A961" s="1045">
        <v>1410109803</v>
      </c>
      <c r="B961" s="1046" t="s">
        <v>1852</v>
      </c>
      <c r="C961" s="1047"/>
      <c r="D961" s="234"/>
      <c r="E961" s="1048" t="str">
        <f t="shared" si="36"/>
        <v/>
      </c>
      <c r="F961" s="1048"/>
    </row>
    <row r="962" spans="1:6">
      <c r="A962" s="1045">
        <v>1410109804</v>
      </c>
      <c r="B962" s="1046" t="s">
        <v>1891</v>
      </c>
      <c r="C962" s="1047"/>
      <c r="D962" s="234"/>
      <c r="E962" s="1048" t="str">
        <f t="shared" si="36"/>
        <v/>
      </c>
      <c r="F962" s="1048"/>
    </row>
    <row r="963" spans="1:6">
      <c r="A963" s="1045">
        <v>1410109805</v>
      </c>
      <c r="B963" s="1046" t="s">
        <v>1852</v>
      </c>
      <c r="C963" s="1047"/>
      <c r="D963" s="234"/>
      <c r="E963" s="1048" t="str">
        <f t="shared" si="36"/>
        <v/>
      </c>
      <c r="F963" s="1048"/>
    </row>
    <row r="964" spans="1:6">
      <c r="A964" s="1045">
        <v>1410109806</v>
      </c>
      <c r="B964" s="1046" t="s">
        <v>1852</v>
      </c>
      <c r="C964" s="1047"/>
      <c r="D964" s="234"/>
      <c r="E964" s="1048" t="str">
        <f t="shared" si="36"/>
        <v/>
      </c>
      <c r="F964" s="1048"/>
    </row>
    <row r="965" spans="1:6">
      <c r="A965" s="1045">
        <v>1410109808</v>
      </c>
      <c r="B965" s="1046" t="s">
        <v>1891</v>
      </c>
      <c r="C965" s="1047"/>
      <c r="D965" s="234"/>
      <c r="E965" s="1048" t="str">
        <f t="shared" si="36"/>
        <v/>
      </c>
      <c r="F965" s="1048"/>
    </row>
    <row r="966" spans="1:6">
      <c r="A966" s="1045">
        <v>1410109809</v>
      </c>
      <c r="B966" s="1046" t="s">
        <v>1852</v>
      </c>
      <c r="C966" s="1047"/>
      <c r="D966" s="234"/>
      <c r="E966" s="1048" t="str">
        <f t="shared" si="36"/>
        <v/>
      </c>
      <c r="F966" s="1048"/>
    </row>
    <row r="967" spans="1:6">
      <c r="A967" s="1045">
        <v>1410109810</v>
      </c>
      <c r="B967" s="1046" t="s">
        <v>1852</v>
      </c>
      <c r="C967" s="1047"/>
      <c r="D967" s="234"/>
      <c r="E967" s="1048" t="str">
        <f t="shared" si="36"/>
        <v/>
      </c>
      <c r="F967" s="1048"/>
    </row>
    <row r="968" spans="1:6">
      <c r="A968" s="1045">
        <v>1410109811</v>
      </c>
      <c r="B968" s="1046" t="s">
        <v>1852</v>
      </c>
      <c r="C968" s="1047"/>
      <c r="D968" s="234"/>
      <c r="E968" s="1048" t="str">
        <f t="shared" si="36"/>
        <v/>
      </c>
      <c r="F968" s="1048"/>
    </row>
    <row r="969" spans="1:6">
      <c r="A969" s="1045">
        <v>1410109812</v>
      </c>
      <c r="B969" s="1046" t="s">
        <v>1852</v>
      </c>
      <c r="C969" s="1047"/>
      <c r="D969" s="234"/>
      <c r="E969" s="1048" t="str">
        <f t="shared" si="36"/>
        <v/>
      </c>
      <c r="F969" s="1048"/>
    </row>
    <row r="970" spans="1:6">
      <c r="A970" s="1045">
        <v>1410109813</v>
      </c>
      <c r="B970" s="1046" t="s">
        <v>1852</v>
      </c>
      <c r="C970" s="1047"/>
      <c r="D970" s="234"/>
      <c r="E970" s="1048" t="str">
        <f t="shared" si="36"/>
        <v/>
      </c>
      <c r="F970" s="1048"/>
    </row>
    <row r="971" spans="1:6">
      <c r="A971" s="1045">
        <v>1410109814</v>
      </c>
      <c r="B971" s="1046" t="s">
        <v>1852</v>
      </c>
      <c r="C971" s="1047"/>
      <c r="D971" s="234"/>
      <c r="E971" s="1048" t="str">
        <f t="shared" si="36"/>
        <v/>
      </c>
      <c r="F971" s="1048"/>
    </row>
    <row r="972" spans="1:6">
      <c r="A972" s="1045">
        <v>1410109815</v>
      </c>
      <c r="B972" s="1046" t="s">
        <v>1852</v>
      </c>
      <c r="C972" s="1047"/>
      <c r="D972" s="234"/>
      <c r="E972" s="1048" t="str">
        <f t="shared" si="36"/>
        <v/>
      </c>
      <c r="F972" s="1048"/>
    </row>
    <row r="973" spans="1:6">
      <c r="A973" s="1045">
        <v>1410109817</v>
      </c>
      <c r="B973" s="1046" t="s">
        <v>1891</v>
      </c>
      <c r="C973" s="1047"/>
      <c r="D973" s="234"/>
      <c r="E973" s="1048" t="str">
        <f t="shared" si="36"/>
        <v/>
      </c>
      <c r="F973" s="1048"/>
    </row>
    <row r="974" spans="1:6">
      <c r="A974" s="1045">
        <v>1410109818</v>
      </c>
      <c r="B974" s="1046" t="s">
        <v>1891</v>
      </c>
      <c r="C974" s="1047"/>
      <c r="D974" s="234"/>
      <c r="E974" s="1048" t="str">
        <f t="shared" si="36"/>
        <v/>
      </c>
      <c r="F974" s="1048"/>
    </row>
    <row r="975" spans="1:6">
      <c r="A975" s="1045">
        <v>1410109819</v>
      </c>
      <c r="B975" s="1046" t="s">
        <v>1891</v>
      </c>
      <c r="C975" s="1047"/>
      <c r="D975" s="234"/>
      <c r="E975" s="1048" t="str">
        <f t="shared" si="36"/>
        <v/>
      </c>
      <c r="F975" s="1048"/>
    </row>
    <row r="976" spans="1:6">
      <c r="A976" s="1045">
        <v>1410109820</v>
      </c>
      <c r="B976" s="1046" t="s">
        <v>1852</v>
      </c>
      <c r="C976" s="1047"/>
      <c r="D976" s="234"/>
      <c r="E976" s="1048" t="str">
        <f t="shared" si="36"/>
        <v/>
      </c>
      <c r="F976" s="1048"/>
    </row>
    <row r="977" spans="1:6">
      <c r="A977" s="1045">
        <v>1410109821</v>
      </c>
      <c r="B977" s="1046" t="s">
        <v>1891</v>
      </c>
      <c r="C977" s="1047"/>
      <c r="D977" s="234"/>
      <c r="E977" s="1048" t="str">
        <f t="shared" si="36"/>
        <v/>
      </c>
      <c r="F977" s="1048"/>
    </row>
    <row r="978" spans="1:6">
      <c r="A978" s="1045">
        <v>1410109822</v>
      </c>
      <c r="B978" s="1046" t="s">
        <v>1891</v>
      </c>
      <c r="C978" s="1047"/>
      <c r="D978" s="234"/>
      <c r="E978" s="1048" t="str">
        <f t="shared" si="36"/>
        <v/>
      </c>
      <c r="F978" s="1048"/>
    </row>
    <row r="979" spans="1:6">
      <c r="A979" s="1045">
        <v>1410109823</v>
      </c>
      <c r="B979" s="1046" t="s">
        <v>1891</v>
      </c>
      <c r="C979" s="1047"/>
      <c r="D979" s="234"/>
      <c r="E979" s="1048" t="str">
        <f t="shared" si="36"/>
        <v/>
      </c>
      <c r="F979" s="1048"/>
    </row>
    <row r="980" spans="1:6">
      <c r="A980" s="1045">
        <v>1410109824</v>
      </c>
      <c r="B980" s="1046" t="s">
        <v>1891</v>
      </c>
      <c r="C980" s="1047"/>
      <c r="D980" s="234"/>
      <c r="E980" s="1048" t="str">
        <f t="shared" si="36"/>
        <v/>
      </c>
      <c r="F980" s="1048"/>
    </row>
    <row r="981" spans="1:6">
      <c r="A981" s="1045">
        <v>1410109825</v>
      </c>
      <c r="B981" s="1046" t="s">
        <v>1852</v>
      </c>
      <c r="C981" s="1047"/>
      <c r="D981" s="234"/>
      <c r="E981" s="1048" t="str">
        <f t="shared" si="36"/>
        <v/>
      </c>
      <c r="F981" s="1048"/>
    </row>
    <row r="982" spans="1:6">
      <c r="A982" s="1045">
        <v>1410109826</v>
      </c>
      <c r="B982" s="1046" t="s">
        <v>1891</v>
      </c>
      <c r="C982" s="1047"/>
      <c r="D982" s="234"/>
      <c r="E982" s="1048" t="str">
        <f t="shared" si="36"/>
        <v/>
      </c>
      <c r="F982" s="1048"/>
    </row>
    <row r="983" spans="1:6">
      <c r="A983" s="1049">
        <v>1410109827</v>
      </c>
      <c r="B983" s="1046" t="s">
        <v>1891</v>
      </c>
      <c r="C983" s="1047"/>
      <c r="D983" s="234"/>
      <c r="E983" s="1048"/>
      <c r="F983" s="1048"/>
    </row>
    <row r="984" spans="1:6">
      <c r="A984" s="718">
        <v>1410109828</v>
      </c>
      <c r="B984" s="1046" t="s">
        <v>1891</v>
      </c>
      <c r="C984" s="1047"/>
      <c r="D984" s="234"/>
      <c r="E984" s="1048"/>
      <c r="F984" s="1048"/>
    </row>
    <row r="985" spans="1:6">
      <c r="A985" s="1045">
        <v>1410109829</v>
      </c>
      <c r="B985" s="1046" t="s">
        <v>1891</v>
      </c>
      <c r="C985" s="1047"/>
      <c r="D985" s="234"/>
      <c r="E985" s="1048" t="str">
        <f>+IF(COUNTIF(A:A,A985)=1,"","Error")</f>
        <v/>
      </c>
      <c r="F985" s="1048"/>
    </row>
    <row r="986" spans="1:6">
      <c r="A986" s="1050">
        <v>1410109830</v>
      </c>
      <c r="B986" s="1046" t="s">
        <v>1891</v>
      </c>
      <c r="C986" s="1047"/>
      <c r="D986" s="234"/>
      <c r="E986" s="1048"/>
      <c r="F986" s="1048"/>
    </row>
    <row r="987" spans="1:6">
      <c r="A987" s="1045">
        <v>1410109831</v>
      </c>
      <c r="B987" s="1046" t="s">
        <v>1891</v>
      </c>
      <c r="C987" s="1047"/>
      <c r="D987" s="234"/>
      <c r="E987" s="1048" t="str">
        <f t="shared" ref="E987:E1031" si="37">+IF(COUNTIF(A:A,A987)=1,"","Error")</f>
        <v/>
      </c>
      <c r="F987" s="1048"/>
    </row>
    <row r="988" spans="1:6">
      <c r="A988" s="1045">
        <v>1410109832</v>
      </c>
      <c r="B988" s="1046" t="s">
        <v>1891</v>
      </c>
      <c r="C988" s="1047"/>
      <c r="D988" s="234"/>
      <c r="E988" s="1048" t="str">
        <f t="shared" si="37"/>
        <v/>
      </c>
      <c r="F988" s="1048"/>
    </row>
    <row r="989" spans="1:6">
      <c r="A989" s="1045">
        <v>1410109833</v>
      </c>
      <c r="B989" s="1046" t="s">
        <v>1891</v>
      </c>
      <c r="C989" s="1047"/>
      <c r="D989" s="234"/>
      <c r="E989" s="1048" t="str">
        <f t="shared" si="37"/>
        <v/>
      </c>
      <c r="F989" s="1048"/>
    </row>
    <row r="990" spans="1:6">
      <c r="A990" s="1045">
        <v>1410109842</v>
      </c>
      <c r="B990" s="1046" t="s">
        <v>1852</v>
      </c>
      <c r="C990" s="1047"/>
      <c r="D990" s="234"/>
      <c r="E990" s="1048" t="str">
        <f t="shared" si="37"/>
        <v/>
      </c>
      <c r="F990" s="1048"/>
    </row>
    <row r="991" spans="1:6">
      <c r="A991" s="1045">
        <v>1410109900</v>
      </c>
      <c r="B991" s="1046" t="s">
        <v>1852</v>
      </c>
      <c r="C991" s="1047"/>
      <c r="D991" s="234"/>
      <c r="E991" s="1048" t="str">
        <f t="shared" si="37"/>
        <v/>
      </c>
      <c r="F991" s="1048"/>
    </row>
    <row r="992" spans="1:6">
      <c r="A992" s="1045">
        <v>1410109901</v>
      </c>
      <c r="B992" s="1046" t="s">
        <v>1852</v>
      </c>
      <c r="C992" s="1047"/>
      <c r="D992" s="234"/>
      <c r="E992" s="1048" t="str">
        <f t="shared" si="37"/>
        <v/>
      </c>
      <c r="F992" s="1048"/>
    </row>
    <row r="993" spans="1:6">
      <c r="A993" s="1045">
        <v>1410109902</v>
      </c>
      <c r="B993" s="1046" t="s">
        <v>1852</v>
      </c>
      <c r="C993" s="1047"/>
      <c r="D993" s="234"/>
      <c r="E993" s="1048" t="str">
        <f t="shared" si="37"/>
        <v/>
      </c>
      <c r="F993" s="1048"/>
    </row>
    <row r="994" spans="1:6">
      <c r="A994" s="1045">
        <v>1410109903</v>
      </c>
      <c r="B994" s="1046" t="s">
        <v>1852</v>
      </c>
      <c r="C994" s="1047"/>
      <c r="D994" s="234"/>
      <c r="E994" s="1048" t="str">
        <f t="shared" si="37"/>
        <v/>
      </c>
      <c r="F994" s="1048"/>
    </row>
    <row r="995" spans="1:6">
      <c r="A995" s="1045">
        <v>1410109904</v>
      </c>
      <c r="B995" s="1046" t="s">
        <v>1852</v>
      </c>
      <c r="C995" s="1047"/>
      <c r="D995" s="234"/>
      <c r="E995" s="1048" t="str">
        <f t="shared" si="37"/>
        <v/>
      </c>
      <c r="F995" s="1048"/>
    </row>
    <row r="996" spans="1:6">
      <c r="A996" s="1045">
        <v>1410109906</v>
      </c>
      <c r="B996" s="1046" t="s">
        <v>1852</v>
      </c>
      <c r="C996" s="1047"/>
      <c r="D996" s="234"/>
      <c r="E996" s="1048" t="str">
        <f t="shared" si="37"/>
        <v/>
      </c>
      <c r="F996" s="1048"/>
    </row>
    <row r="997" spans="1:6">
      <c r="A997" s="1045">
        <v>1410109907</v>
      </c>
      <c r="B997" s="1046" t="s">
        <v>1852</v>
      </c>
      <c r="C997" s="1047"/>
      <c r="D997" s="234"/>
      <c r="E997" s="1048" t="str">
        <f t="shared" si="37"/>
        <v/>
      </c>
      <c r="F997" s="1048"/>
    </row>
    <row r="998" spans="1:6">
      <c r="A998" s="1045">
        <v>1410109908</v>
      </c>
      <c r="B998" s="1046" t="s">
        <v>1852</v>
      </c>
      <c r="C998" s="1047"/>
      <c r="D998" s="234"/>
      <c r="E998" s="1048" t="str">
        <f t="shared" si="37"/>
        <v/>
      </c>
      <c r="F998" s="1048"/>
    </row>
    <row r="999" spans="1:6">
      <c r="A999" s="1045">
        <v>1410109909</v>
      </c>
      <c r="B999" s="1046" t="s">
        <v>1852</v>
      </c>
      <c r="C999" s="1047"/>
      <c r="D999" s="234"/>
      <c r="E999" s="1048" t="str">
        <f t="shared" si="37"/>
        <v/>
      </c>
      <c r="F999" s="1048"/>
    </row>
    <row r="1000" spans="1:6">
      <c r="A1000" s="1045">
        <v>1410109910</v>
      </c>
      <c r="B1000" s="1046" t="s">
        <v>1852</v>
      </c>
      <c r="C1000" s="1047"/>
      <c r="D1000" s="234"/>
      <c r="E1000" s="1048" t="str">
        <f t="shared" si="37"/>
        <v/>
      </c>
      <c r="F1000" s="1048"/>
    </row>
    <row r="1001" spans="1:6">
      <c r="A1001" s="1045">
        <v>1410109911</v>
      </c>
      <c r="B1001" s="1046" t="s">
        <v>1891</v>
      </c>
      <c r="C1001" s="1047"/>
      <c r="D1001" s="234"/>
      <c r="E1001" s="1048" t="str">
        <f t="shared" si="37"/>
        <v/>
      </c>
      <c r="F1001" s="1048"/>
    </row>
    <row r="1002" spans="1:6">
      <c r="A1002" s="1045">
        <v>1410150002</v>
      </c>
      <c r="B1002" s="1046" t="s">
        <v>1852</v>
      </c>
      <c r="C1002" s="1047"/>
      <c r="D1002" s="234"/>
      <c r="E1002" s="1048" t="str">
        <f t="shared" si="37"/>
        <v/>
      </c>
      <c r="F1002" s="1048"/>
    </row>
    <row r="1003" spans="1:6">
      <c r="A1003" s="1045">
        <v>1410150005</v>
      </c>
      <c r="B1003" s="1046" t="s">
        <v>1891</v>
      </c>
      <c r="C1003" s="1047"/>
      <c r="D1003" s="234"/>
      <c r="E1003" s="1048" t="str">
        <f t="shared" si="37"/>
        <v/>
      </c>
      <c r="F1003" s="1048"/>
    </row>
    <row r="1004" spans="1:6">
      <c r="A1004" s="1045">
        <v>1410150050</v>
      </c>
      <c r="B1004" s="1046" t="s">
        <v>1891</v>
      </c>
      <c r="C1004" s="1047"/>
      <c r="D1004" s="234"/>
      <c r="E1004" s="1048" t="str">
        <f t="shared" si="37"/>
        <v/>
      </c>
      <c r="F1004" s="1048"/>
    </row>
    <row r="1005" spans="1:6">
      <c r="A1005" s="1045">
        <v>1410151888</v>
      </c>
      <c r="B1005" s="1046" t="s">
        <v>1852</v>
      </c>
      <c r="C1005" s="1047"/>
      <c r="D1005" s="234"/>
      <c r="E1005" s="1048" t="str">
        <f t="shared" si="37"/>
        <v/>
      </c>
      <c r="F1005" s="1048"/>
    </row>
    <row r="1006" spans="1:6">
      <c r="A1006" s="1045">
        <v>1410157120</v>
      </c>
      <c r="B1006" s="1046" t="s">
        <v>1852</v>
      </c>
      <c r="C1006" s="1047"/>
      <c r="D1006" s="234"/>
      <c r="E1006" s="1048" t="str">
        <f t="shared" si="37"/>
        <v/>
      </c>
      <c r="F1006" s="1048"/>
    </row>
    <row r="1007" spans="1:6">
      <c r="A1007" s="1045">
        <v>1410157150</v>
      </c>
      <c r="B1007" s="1046" t="s">
        <v>1852</v>
      </c>
      <c r="C1007" s="1047"/>
      <c r="D1007" s="234"/>
      <c r="E1007" s="1048" t="str">
        <f t="shared" si="37"/>
        <v/>
      </c>
      <c r="F1007" s="1048"/>
    </row>
    <row r="1008" spans="1:6">
      <c r="A1008" s="1045">
        <v>1410157200</v>
      </c>
      <c r="B1008" s="1046" t="s">
        <v>1852</v>
      </c>
      <c r="C1008" s="1047"/>
      <c r="D1008" s="234"/>
      <c r="E1008" s="1048" t="str">
        <f t="shared" si="37"/>
        <v/>
      </c>
      <c r="F1008" s="1048"/>
    </row>
    <row r="1009" spans="1:6">
      <c r="A1009" s="1045">
        <v>1410157201</v>
      </c>
      <c r="B1009" s="1046" t="s">
        <v>1891</v>
      </c>
      <c r="C1009" s="1047"/>
      <c r="D1009" s="234"/>
      <c r="E1009" s="1048" t="str">
        <f t="shared" si="37"/>
        <v/>
      </c>
      <c r="F1009" s="1048"/>
    </row>
    <row r="1010" spans="1:6">
      <c r="A1010" s="1045">
        <v>1410157220</v>
      </c>
      <c r="B1010" s="1046" t="s">
        <v>1852</v>
      </c>
      <c r="C1010" s="1047"/>
      <c r="D1010" s="234"/>
      <c r="E1010" s="1048" t="str">
        <f t="shared" si="37"/>
        <v/>
      </c>
      <c r="F1010" s="1048"/>
    </row>
    <row r="1011" spans="1:6">
      <c r="A1011" s="1045">
        <v>1410159001</v>
      </c>
      <c r="B1011" s="1046" t="s">
        <v>1852</v>
      </c>
      <c r="C1011" s="1047"/>
      <c r="D1011" s="234"/>
      <c r="E1011" s="1048" t="str">
        <f t="shared" si="37"/>
        <v/>
      </c>
      <c r="F1011" s="1048"/>
    </row>
    <row r="1012" spans="1:6">
      <c r="A1012" s="1045">
        <v>1410159002</v>
      </c>
      <c r="B1012" s="1046" t="s">
        <v>1852</v>
      </c>
      <c r="C1012" s="1047"/>
      <c r="D1012" s="234"/>
      <c r="E1012" s="1048" t="str">
        <f t="shared" si="37"/>
        <v/>
      </c>
      <c r="F1012" s="1048"/>
    </row>
    <row r="1013" spans="1:6">
      <c r="A1013" s="1045">
        <v>1410159004</v>
      </c>
      <c r="B1013" s="1046" t="s">
        <v>1852</v>
      </c>
      <c r="C1013" s="1047"/>
      <c r="D1013" s="234"/>
      <c r="E1013" s="1048" t="str">
        <f t="shared" si="37"/>
        <v/>
      </c>
      <c r="F1013" s="1048"/>
    </row>
    <row r="1014" spans="1:6">
      <c r="A1014" s="1045">
        <v>1410159005</v>
      </c>
      <c r="B1014" s="1046" t="s">
        <v>1852</v>
      </c>
      <c r="C1014" s="1047"/>
      <c r="D1014" s="234"/>
      <c r="E1014" s="1048" t="str">
        <f t="shared" si="37"/>
        <v/>
      </c>
      <c r="F1014" s="1048"/>
    </row>
    <row r="1015" spans="1:6">
      <c r="A1015" s="1045">
        <v>1410159020</v>
      </c>
      <c r="B1015" s="1046" t="s">
        <v>1852</v>
      </c>
      <c r="C1015" s="1047"/>
      <c r="D1015" s="234"/>
      <c r="E1015" s="1048" t="str">
        <f t="shared" si="37"/>
        <v/>
      </c>
      <c r="F1015" s="1048"/>
    </row>
    <row r="1016" spans="1:6">
      <c r="A1016" s="1045">
        <v>1410159021</v>
      </c>
      <c r="B1016" s="1046" t="s">
        <v>1852</v>
      </c>
      <c r="C1016" s="1047"/>
      <c r="D1016" s="234"/>
      <c r="E1016" s="1048" t="str">
        <f t="shared" si="37"/>
        <v/>
      </c>
      <c r="F1016" s="1048"/>
    </row>
    <row r="1017" spans="1:6">
      <c r="A1017" s="1045">
        <v>1410159201</v>
      </c>
      <c r="B1017" s="1046" t="s">
        <v>1852</v>
      </c>
      <c r="C1017" s="1047"/>
      <c r="D1017" s="234"/>
      <c r="E1017" s="1048" t="str">
        <f t="shared" si="37"/>
        <v/>
      </c>
      <c r="F1017" s="1048"/>
    </row>
    <row r="1018" spans="1:6">
      <c r="A1018" s="1045">
        <v>1410159202</v>
      </c>
      <c r="B1018" s="1046" t="s">
        <v>1852</v>
      </c>
      <c r="C1018" s="1047"/>
      <c r="D1018" s="234"/>
      <c r="E1018" s="1048" t="str">
        <f t="shared" si="37"/>
        <v/>
      </c>
      <c r="F1018" s="1048"/>
    </row>
    <row r="1019" spans="1:6">
      <c r="A1019" s="1045">
        <v>1410159203</v>
      </c>
      <c r="B1019" s="1046" t="s">
        <v>1891</v>
      </c>
      <c r="C1019" s="1047"/>
      <c r="D1019" s="234"/>
      <c r="E1019" s="1048" t="str">
        <f t="shared" si="37"/>
        <v/>
      </c>
      <c r="F1019" s="1048"/>
    </row>
    <row r="1020" spans="1:6">
      <c r="A1020" s="1045">
        <v>1410159204</v>
      </c>
      <c r="B1020" s="1046" t="s">
        <v>1891</v>
      </c>
      <c r="C1020" s="1047"/>
      <c r="D1020" s="234"/>
      <c r="E1020" s="1048" t="str">
        <f t="shared" si="37"/>
        <v/>
      </c>
      <c r="F1020" s="1048"/>
    </row>
    <row r="1021" spans="1:6">
      <c r="A1021" s="1045">
        <v>1410159205</v>
      </c>
      <c r="B1021" s="1046" t="s">
        <v>1852</v>
      </c>
      <c r="C1021" s="1047"/>
      <c r="D1021" s="234"/>
      <c r="E1021" s="1048" t="str">
        <f t="shared" si="37"/>
        <v/>
      </c>
      <c r="F1021" s="1048"/>
    </row>
    <row r="1022" spans="1:6">
      <c r="A1022" s="1045">
        <v>1410159206</v>
      </c>
      <c r="B1022" s="1046" t="s">
        <v>1852</v>
      </c>
      <c r="C1022" s="1047"/>
      <c r="D1022" s="234"/>
      <c r="E1022" s="1048" t="str">
        <f t="shared" si="37"/>
        <v/>
      </c>
      <c r="F1022" s="1048"/>
    </row>
    <row r="1023" spans="1:6">
      <c r="A1023" s="1045">
        <v>1410159207</v>
      </c>
      <c r="B1023" s="1046" t="s">
        <v>1852</v>
      </c>
      <c r="C1023" s="1047"/>
      <c r="D1023" s="234"/>
      <c r="E1023" s="1048" t="str">
        <f t="shared" si="37"/>
        <v/>
      </c>
      <c r="F1023" s="1048"/>
    </row>
    <row r="1024" spans="1:6">
      <c r="A1024" s="1045">
        <v>1410159208</v>
      </c>
      <c r="B1024" s="1046" t="s">
        <v>1852</v>
      </c>
      <c r="C1024" s="1047"/>
      <c r="D1024" s="234"/>
      <c r="E1024" s="1048" t="str">
        <f t="shared" si="37"/>
        <v/>
      </c>
      <c r="F1024" s="1048"/>
    </row>
    <row r="1025" spans="1:6">
      <c r="A1025" s="1045">
        <v>1410159404</v>
      </c>
      <c r="B1025" s="1046" t="s">
        <v>1852</v>
      </c>
      <c r="C1025" s="1047"/>
      <c r="D1025" s="234"/>
      <c r="E1025" s="1048" t="str">
        <f t="shared" si="37"/>
        <v/>
      </c>
      <c r="F1025" s="1048"/>
    </row>
    <row r="1026" spans="1:6">
      <c r="A1026" s="1045">
        <v>1410159405</v>
      </c>
      <c r="B1026" s="1046" t="s">
        <v>1852</v>
      </c>
      <c r="C1026" s="1047"/>
      <c r="D1026" s="234"/>
      <c r="E1026" s="1048" t="str">
        <f t="shared" si="37"/>
        <v/>
      </c>
      <c r="F1026" s="1048"/>
    </row>
    <row r="1027" spans="1:6">
      <c r="A1027" s="1045">
        <v>1410159406</v>
      </c>
      <c r="B1027" s="1046" t="s">
        <v>1852</v>
      </c>
      <c r="C1027" s="1047"/>
      <c r="D1027" s="234"/>
      <c r="E1027" s="1048" t="str">
        <f t="shared" si="37"/>
        <v/>
      </c>
      <c r="F1027" s="1048"/>
    </row>
    <row r="1028" spans="1:6">
      <c r="A1028" s="1045">
        <v>1410159409</v>
      </c>
      <c r="B1028" s="1046" t="s">
        <v>1852</v>
      </c>
      <c r="C1028" s="1047"/>
      <c r="D1028" s="234"/>
      <c r="E1028" s="1048" t="str">
        <f t="shared" si="37"/>
        <v/>
      </c>
      <c r="F1028" s="1048"/>
    </row>
    <row r="1029" spans="1:6">
      <c r="A1029" s="1045">
        <v>1410159410</v>
      </c>
      <c r="B1029" s="1046" t="s">
        <v>1852</v>
      </c>
      <c r="C1029" s="1047"/>
      <c r="D1029" s="234"/>
      <c r="E1029" s="1048" t="str">
        <f t="shared" si="37"/>
        <v/>
      </c>
      <c r="F1029" s="1048"/>
    </row>
    <row r="1030" spans="1:6">
      <c r="A1030" s="1045">
        <v>1410159413</v>
      </c>
      <c r="B1030" s="1046" t="s">
        <v>1852</v>
      </c>
      <c r="C1030" s="1047"/>
      <c r="D1030" s="234"/>
      <c r="E1030" s="1048" t="str">
        <f t="shared" si="37"/>
        <v/>
      </c>
      <c r="F1030" s="1048"/>
    </row>
    <row r="1031" spans="1:6">
      <c r="A1031" s="1045">
        <v>1410159414</v>
      </c>
      <c r="B1031" s="1046" t="s">
        <v>1852</v>
      </c>
      <c r="C1031" s="1047"/>
      <c r="D1031" s="234"/>
      <c r="E1031" s="1048" t="str">
        <f t="shared" si="37"/>
        <v/>
      </c>
      <c r="F1031" s="1048"/>
    </row>
    <row r="1032" spans="1:6">
      <c r="A1032" s="728">
        <v>1410159418</v>
      </c>
      <c r="B1032" s="1046" t="s">
        <v>1852</v>
      </c>
      <c r="C1032" s="1047"/>
      <c r="D1032" s="234"/>
      <c r="E1032" s="1048"/>
      <c r="F1032" s="1048"/>
    </row>
    <row r="1033" spans="1:6">
      <c r="A1033" s="1045">
        <v>1410159439</v>
      </c>
      <c r="B1033" s="1052" t="s">
        <v>1852</v>
      </c>
      <c r="C1033" s="1047"/>
      <c r="D1033" s="234"/>
      <c r="E1033" s="1048"/>
      <c r="F1033" s="1048"/>
    </row>
    <row r="1034" spans="1:6">
      <c r="A1034" s="728">
        <v>1410159441</v>
      </c>
      <c r="B1034" s="1046" t="s">
        <v>1852</v>
      </c>
      <c r="C1034" s="1047"/>
      <c r="D1034" s="234"/>
      <c r="E1034" s="1048"/>
      <c r="F1034" s="1048"/>
    </row>
    <row r="1035" spans="1:6">
      <c r="A1035" s="728">
        <v>1410159484</v>
      </c>
      <c r="B1035" s="1046" t="s">
        <v>1852</v>
      </c>
      <c r="C1035" s="1047"/>
      <c r="D1035" s="234"/>
      <c r="E1035" s="1048"/>
      <c r="F1035" s="1048"/>
    </row>
    <row r="1036" spans="1:6">
      <c r="A1036" s="1045">
        <v>1410159506</v>
      </c>
      <c r="B1036" s="1046" t="s">
        <v>1891</v>
      </c>
      <c r="C1036" s="1047"/>
      <c r="D1036" s="234"/>
      <c r="E1036" s="1048" t="str">
        <f t="shared" ref="E1036:E1041" si="38">+IF(COUNTIF(A:A,A1036)=1,"","Error")</f>
        <v/>
      </c>
      <c r="F1036" s="1048"/>
    </row>
    <row r="1037" spans="1:6">
      <c r="A1037" s="1045">
        <v>1410159507</v>
      </c>
      <c r="B1037" s="1046" t="s">
        <v>1852</v>
      </c>
      <c r="C1037" s="1047"/>
      <c r="D1037" s="234"/>
      <c r="E1037" s="1048" t="str">
        <f t="shared" si="38"/>
        <v/>
      </c>
      <c r="F1037" s="1048"/>
    </row>
    <row r="1038" spans="1:6">
      <c r="A1038" s="1045">
        <v>1410159542</v>
      </c>
      <c r="B1038" s="1046" t="s">
        <v>1852</v>
      </c>
      <c r="C1038" s="1047"/>
      <c r="D1038" s="234"/>
      <c r="E1038" s="1048" t="str">
        <f t="shared" si="38"/>
        <v/>
      </c>
      <c r="F1038" s="1048"/>
    </row>
    <row r="1039" spans="1:6">
      <c r="A1039" s="1045">
        <v>1410159601</v>
      </c>
      <c r="B1039" s="1046" t="s">
        <v>1852</v>
      </c>
      <c r="C1039" s="1047"/>
      <c r="D1039" s="234"/>
      <c r="E1039" s="1048" t="str">
        <f t="shared" si="38"/>
        <v/>
      </c>
      <c r="F1039" s="1048"/>
    </row>
    <row r="1040" spans="1:6">
      <c r="A1040" s="1045">
        <v>1410159602</v>
      </c>
      <c r="B1040" s="1046" t="s">
        <v>1891</v>
      </c>
      <c r="C1040" s="1047"/>
      <c r="D1040" s="234"/>
      <c r="E1040" s="1048" t="str">
        <f t="shared" si="38"/>
        <v/>
      </c>
      <c r="F1040" s="1048"/>
    </row>
    <row r="1041" spans="1:6">
      <c r="A1041" s="1045">
        <v>1410159603</v>
      </c>
      <c r="B1041" s="1046" t="s">
        <v>1852</v>
      </c>
      <c r="C1041" s="1047"/>
      <c r="D1041" s="234"/>
      <c r="E1041" s="1048" t="str">
        <f t="shared" si="38"/>
        <v/>
      </c>
      <c r="F1041" s="1048"/>
    </row>
    <row r="1042" spans="1:6">
      <c r="A1042" s="728">
        <v>1410159604</v>
      </c>
      <c r="B1042" s="1046" t="s">
        <v>1891</v>
      </c>
      <c r="C1042" s="1047"/>
      <c r="D1042" s="234"/>
      <c r="E1042" s="1048"/>
      <c r="F1042" s="1048"/>
    </row>
    <row r="1043" spans="1:6">
      <c r="A1043" s="1045">
        <v>1410159606</v>
      </c>
      <c r="B1043" s="1046" t="s">
        <v>1852</v>
      </c>
      <c r="C1043" s="1047"/>
      <c r="D1043" s="234"/>
      <c r="E1043" s="1048" t="str">
        <f t="shared" ref="E1043:E1056" si="39">+IF(COUNTIF(A:A,A1043)=1,"","Error")</f>
        <v/>
      </c>
      <c r="F1043" s="1048"/>
    </row>
    <row r="1044" spans="1:6">
      <c r="A1044" s="1045">
        <v>1410159701</v>
      </c>
      <c r="B1044" s="1046" t="s">
        <v>1891</v>
      </c>
      <c r="C1044" s="1047"/>
      <c r="D1044" s="234"/>
      <c r="E1044" s="1048" t="str">
        <f t="shared" si="39"/>
        <v/>
      </c>
      <c r="F1044" s="1048"/>
    </row>
    <row r="1045" spans="1:6">
      <c r="A1045" s="1045">
        <v>1410159702</v>
      </c>
      <c r="B1045" s="1046" t="s">
        <v>1891</v>
      </c>
      <c r="C1045" s="1047"/>
      <c r="D1045" s="234"/>
      <c r="E1045" s="1048" t="str">
        <f t="shared" si="39"/>
        <v/>
      </c>
      <c r="F1045" s="1048"/>
    </row>
    <row r="1046" spans="1:6">
      <c r="A1046" s="1045">
        <v>1410159703</v>
      </c>
      <c r="B1046" s="1046" t="s">
        <v>1891</v>
      </c>
      <c r="C1046" s="1047"/>
      <c r="D1046" s="234"/>
      <c r="E1046" s="1048" t="str">
        <f t="shared" si="39"/>
        <v/>
      </c>
      <c r="F1046" s="1048"/>
    </row>
    <row r="1047" spans="1:6">
      <c r="A1047" s="1045">
        <v>1410159704</v>
      </c>
      <c r="B1047" s="1046" t="s">
        <v>1891</v>
      </c>
      <c r="C1047" s="1047"/>
      <c r="D1047" s="234"/>
      <c r="E1047" s="1048" t="str">
        <f t="shared" si="39"/>
        <v/>
      </c>
      <c r="F1047" s="1048"/>
    </row>
    <row r="1048" spans="1:6">
      <c r="A1048" s="1045">
        <v>1410159705</v>
      </c>
      <c r="B1048" s="1046" t="s">
        <v>1891</v>
      </c>
      <c r="C1048" s="1047"/>
      <c r="D1048" s="234"/>
      <c r="E1048" s="1048" t="str">
        <f t="shared" si="39"/>
        <v/>
      </c>
      <c r="F1048" s="1048"/>
    </row>
    <row r="1049" spans="1:6">
      <c r="A1049" s="1045">
        <v>1410159706</v>
      </c>
      <c r="B1049" s="1046" t="s">
        <v>1891</v>
      </c>
      <c r="C1049" s="1047"/>
      <c r="D1049" s="234"/>
      <c r="E1049" s="1048" t="str">
        <f t="shared" si="39"/>
        <v/>
      </c>
      <c r="F1049" s="1048"/>
    </row>
    <row r="1050" spans="1:6">
      <c r="A1050" s="1045">
        <v>1410159707</v>
      </c>
      <c r="B1050" s="1046" t="s">
        <v>1891</v>
      </c>
      <c r="C1050" s="1047"/>
      <c r="D1050" s="234"/>
      <c r="E1050" s="1048" t="str">
        <f t="shared" si="39"/>
        <v/>
      </c>
      <c r="F1050" s="1048"/>
    </row>
    <row r="1051" spans="1:6">
      <c r="A1051" s="1045">
        <v>1410159718</v>
      </c>
      <c r="B1051" s="1046" t="s">
        <v>1852</v>
      </c>
      <c r="C1051" s="1047"/>
      <c r="D1051" s="234"/>
      <c r="E1051" s="1048" t="str">
        <f t="shared" si="39"/>
        <v/>
      </c>
      <c r="F1051" s="1048"/>
    </row>
    <row r="1052" spans="1:6">
      <c r="A1052" s="1045">
        <v>1410159720</v>
      </c>
      <c r="B1052" s="1046" t="s">
        <v>1891</v>
      </c>
      <c r="C1052" s="1047"/>
      <c r="D1052" s="234"/>
      <c r="E1052" s="1048" t="str">
        <f t="shared" si="39"/>
        <v/>
      </c>
      <c r="F1052" s="1048"/>
    </row>
    <row r="1053" spans="1:6">
      <c r="A1053" s="1045">
        <v>1410159721</v>
      </c>
      <c r="B1053" s="1046" t="s">
        <v>1891</v>
      </c>
      <c r="C1053" s="1047"/>
      <c r="D1053" s="234"/>
      <c r="E1053" s="1048" t="str">
        <f t="shared" si="39"/>
        <v/>
      </c>
      <c r="F1053" s="1048"/>
    </row>
    <row r="1054" spans="1:6">
      <c r="A1054" s="1045">
        <v>1410159722</v>
      </c>
      <c r="B1054" s="1046" t="s">
        <v>1891</v>
      </c>
      <c r="C1054" s="1047"/>
      <c r="D1054" s="234"/>
      <c r="E1054" s="1048" t="str">
        <f t="shared" si="39"/>
        <v/>
      </c>
      <c r="F1054" s="1048"/>
    </row>
    <row r="1055" spans="1:6">
      <c r="A1055" s="1045">
        <v>1410159723</v>
      </c>
      <c r="B1055" s="1046" t="s">
        <v>1852</v>
      </c>
      <c r="C1055" s="1047"/>
      <c r="D1055" s="234"/>
      <c r="E1055" s="1048" t="str">
        <f t="shared" si="39"/>
        <v/>
      </c>
      <c r="F1055" s="1048"/>
    </row>
    <row r="1056" spans="1:6">
      <c r="A1056" s="1045">
        <v>1410159724</v>
      </c>
      <c r="B1056" s="1046" t="s">
        <v>1891</v>
      </c>
      <c r="C1056" s="1047"/>
      <c r="D1056" s="234"/>
      <c r="E1056" s="1048" t="str">
        <f t="shared" si="39"/>
        <v/>
      </c>
      <c r="F1056" s="1048"/>
    </row>
    <row r="1057" spans="1:6">
      <c r="A1057" s="15">
        <v>1410159726</v>
      </c>
      <c r="B1057" s="1046" t="s">
        <v>1891</v>
      </c>
    </row>
    <row r="1058" spans="1:6">
      <c r="A1058" s="1045">
        <v>1410159728</v>
      </c>
      <c r="B1058" s="1046" t="s">
        <v>1852</v>
      </c>
      <c r="C1058" s="1047"/>
      <c r="D1058" s="234"/>
      <c r="E1058" s="1048" t="str">
        <f>+IF(COUNTIF(A:A,A1058)=1,"","Error")</f>
        <v/>
      </c>
      <c r="F1058" s="1048"/>
    </row>
    <row r="1059" spans="1:6">
      <c r="A1059" s="1045">
        <v>1410159741</v>
      </c>
      <c r="B1059" s="1046" t="s">
        <v>1891</v>
      </c>
      <c r="C1059" s="1047"/>
      <c r="D1059" s="234"/>
      <c r="E1059" s="1048"/>
      <c r="F1059" s="1048"/>
    </row>
    <row r="1060" spans="1:6">
      <c r="A1060" s="1045">
        <v>1410159742</v>
      </c>
      <c r="B1060" s="1046" t="s">
        <v>1891</v>
      </c>
      <c r="C1060" s="1047"/>
      <c r="D1060" s="234"/>
      <c r="E1060" s="1048"/>
      <c r="F1060" s="1048"/>
    </row>
    <row r="1061" spans="1:6">
      <c r="A1061" s="1045">
        <v>1410159745</v>
      </c>
      <c r="B1061" s="1046" t="s">
        <v>1891</v>
      </c>
      <c r="C1061" s="1047"/>
      <c r="D1061" s="234"/>
      <c r="E1061" s="1048"/>
      <c r="F1061" s="1048"/>
    </row>
    <row r="1062" spans="1:6">
      <c r="A1062" s="1045">
        <v>1410159746</v>
      </c>
      <c r="B1062" s="1046" t="s">
        <v>1891</v>
      </c>
      <c r="C1062" s="1047"/>
      <c r="D1062" s="234"/>
      <c r="E1062" s="1048"/>
      <c r="F1062" s="1048"/>
    </row>
    <row r="1063" spans="1:6">
      <c r="A1063" s="1045">
        <v>1410159800</v>
      </c>
      <c r="B1063" s="1046" t="s">
        <v>1852</v>
      </c>
      <c r="C1063" s="1047"/>
      <c r="D1063" s="234"/>
      <c r="E1063" s="1048" t="str">
        <f>+IF(COUNTIF(A:A,A1063)=1,"","Error")</f>
        <v/>
      </c>
      <c r="F1063" s="1048"/>
    </row>
    <row r="1064" spans="1:6">
      <c r="A1064" s="1045">
        <v>1410159801</v>
      </c>
      <c r="B1064" s="1046" t="s">
        <v>1852</v>
      </c>
      <c r="C1064" s="1047"/>
      <c r="D1064" s="234"/>
      <c r="E1064" s="1048" t="str">
        <f>+IF(COUNTIF(A:A,A1064)=1,"","Error")</f>
        <v/>
      </c>
      <c r="F1064" s="1048"/>
    </row>
    <row r="1065" spans="1:6">
      <c r="A1065" s="1045">
        <v>1410159802</v>
      </c>
      <c r="B1065" s="1046" t="s">
        <v>1852</v>
      </c>
      <c r="C1065" s="1047"/>
      <c r="D1065" s="234"/>
      <c r="E1065" s="1048" t="str">
        <f>+IF(COUNTIF(A:A,A1065)=1,"","Error")</f>
        <v/>
      </c>
      <c r="F1065" s="1048"/>
    </row>
    <row r="1066" spans="1:6">
      <c r="A1066" s="1045">
        <v>1410159803</v>
      </c>
      <c r="B1066" s="1046" t="s">
        <v>1852</v>
      </c>
      <c r="C1066" s="1047"/>
      <c r="D1066" s="234"/>
      <c r="E1066" s="1048" t="str">
        <f>+IF(COUNTIF(A:A,A1066)=1,"","Error")</f>
        <v/>
      </c>
      <c r="F1066" s="1048"/>
    </row>
    <row r="1067" spans="1:6">
      <c r="A1067" s="17">
        <v>1410159804</v>
      </c>
      <c r="B1067" s="1046" t="s">
        <v>1852</v>
      </c>
    </row>
    <row r="1068" spans="1:6">
      <c r="A1068" s="1045">
        <v>1410159805</v>
      </c>
      <c r="B1068" s="1046" t="s">
        <v>1852</v>
      </c>
      <c r="C1068" s="1047"/>
      <c r="D1068" s="234"/>
      <c r="E1068" s="1048" t="str">
        <f t="shared" ref="E1068:E1085" si="40">+IF(COUNTIF(A:A,A1068)=1,"","Error")</f>
        <v/>
      </c>
      <c r="F1068" s="1048"/>
    </row>
    <row r="1069" spans="1:6">
      <c r="A1069" s="1045">
        <v>1410159806</v>
      </c>
      <c r="B1069" s="1046" t="s">
        <v>1891</v>
      </c>
      <c r="C1069" s="1047"/>
      <c r="D1069" s="234"/>
      <c r="E1069" s="1048" t="str">
        <f t="shared" si="40"/>
        <v/>
      </c>
      <c r="F1069" s="1048"/>
    </row>
    <row r="1070" spans="1:6">
      <c r="A1070" s="1045">
        <v>1410159807</v>
      </c>
      <c r="B1070" s="1046" t="s">
        <v>1852</v>
      </c>
      <c r="C1070" s="1047"/>
      <c r="D1070" s="234"/>
      <c r="E1070" s="1048" t="str">
        <f t="shared" si="40"/>
        <v/>
      </c>
      <c r="F1070" s="1048"/>
    </row>
    <row r="1071" spans="1:6">
      <c r="A1071" s="1045">
        <v>1410159808</v>
      </c>
      <c r="B1071" s="1046" t="s">
        <v>1852</v>
      </c>
      <c r="C1071" s="1047"/>
      <c r="D1071" s="234"/>
      <c r="E1071" s="1048" t="str">
        <f t="shared" si="40"/>
        <v/>
      </c>
      <c r="F1071" s="1048"/>
    </row>
    <row r="1072" spans="1:6">
      <c r="A1072" s="1045">
        <v>1410159809</v>
      </c>
      <c r="B1072" s="1046" t="s">
        <v>1852</v>
      </c>
      <c r="C1072" s="1047"/>
      <c r="D1072" s="234"/>
      <c r="E1072" s="1048" t="str">
        <f t="shared" si="40"/>
        <v/>
      </c>
      <c r="F1072" s="1048"/>
    </row>
    <row r="1073" spans="1:6">
      <c r="A1073" s="1045">
        <v>1410159810</v>
      </c>
      <c r="B1073" s="1046" t="s">
        <v>1852</v>
      </c>
      <c r="C1073" s="1047"/>
      <c r="D1073" s="234"/>
      <c r="E1073" s="1048" t="str">
        <f t="shared" si="40"/>
        <v/>
      </c>
      <c r="F1073" s="1048"/>
    </row>
    <row r="1074" spans="1:6">
      <c r="A1074" s="1045">
        <v>1410159811</v>
      </c>
      <c r="B1074" s="1046" t="s">
        <v>1852</v>
      </c>
      <c r="C1074" s="1047"/>
      <c r="D1074" s="234"/>
      <c r="E1074" s="1048" t="str">
        <f t="shared" si="40"/>
        <v/>
      </c>
      <c r="F1074" s="1048"/>
    </row>
    <row r="1075" spans="1:6">
      <c r="A1075" s="1045">
        <v>1410159812</v>
      </c>
      <c r="B1075" s="1046" t="s">
        <v>1852</v>
      </c>
      <c r="C1075" s="1047"/>
      <c r="D1075" s="234"/>
      <c r="E1075" s="1048" t="str">
        <f t="shared" si="40"/>
        <v/>
      </c>
      <c r="F1075" s="1048"/>
    </row>
    <row r="1076" spans="1:6">
      <c r="A1076" s="1045">
        <v>1410159813</v>
      </c>
      <c r="B1076" s="1046" t="s">
        <v>1852</v>
      </c>
      <c r="C1076" s="1047"/>
      <c r="D1076" s="234"/>
      <c r="E1076" s="1048" t="str">
        <f t="shared" si="40"/>
        <v/>
      </c>
      <c r="F1076" s="1048"/>
    </row>
    <row r="1077" spans="1:6">
      <c r="A1077" s="1045">
        <v>1410159815</v>
      </c>
      <c r="B1077" s="1046" t="s">
        <v>1891</v>
      </c>
      <c r="C1077" s="1047"/>
      <c r="D1077" s="234"/>
      <c r="E1077" s="1048" t="str">
        <f t="shared" si="40"/>
        <v/>
      </c>
      <c r="F1077" s="1048"/>
    </row>
    <row r="1078" spans="1:6">
      <c r="A1078" s="1045">
        <v>1410159816</v>
      </c>
      <c r="B1078" s="1046" t="s">
        <v>1891</v>
      </c>
      <c r="C1078" s="1047"/>
      <c r="D1078" s="234"/>
      <c r="E1078" s="1048" t="str">
        <f t="shared" si="40"/>
        <v/>
      </c>
      <c r="F1078" s="1048"/>
    </row>
    <row r="1079" spans="1:6">
      <c r="A1079" s="1045">
        <v>1410159817</v>
      </c>
      <c r="B1079" s="1046" t="s">
        <v>1891</v>
      </c>
      <c r="C1079" s="1047"/>
      <c r="D1079" s="234"/>
      <c r="E1079" s="1048" t="str">
        <f t="shared" si="40"/>
        <v/>
      </c>
      <c r="F1079" s="1048"/>
    </row>
    <row r="1080" spans="1:6">
      <c r="A1080" s="1045">
        <v>1410159818</v>
      </c>
      <c r="B1080" s="1046" t="s">
        <v>1891</v>
      </c>
      <c r="C1080" s="1047"/>
      <c r="D1080" s="234"/>
      <c r="E1080" s="1048" t="str">
        <f t="shared" si="40"/>
        <v/>
      </c>
      <c r="F1080" s="1048"/>
    </row>
    <row r="1081" spans="1:6">
      <c r="A1081" s="1045">
        <v>1410159819</v>
      </c>
      <c r="B1081" s="1046" t="s">
        <v>1891</v>
      </c>
      <c r="C1081" s="1047"/>
      <c r="D1081" s="234"/>
      <c r="E1081" s="1048" t="str">
        <f t="shared" si="40"/>
        <v/>
      </c>
      <c r="F1081" s="1048"/>
    </row>
    <row r="1082" spans="1:6">
      <c r="A1082" s="1045">
        <v>1410159820</v>
      </c>
      <c r="B1082" s="1046" t="s">
        <v>1891</v>
      </c>
      <c r="C1082" s="1047"/>
      <c r="D1082" s="234"/>
      <c r="E1082" s="1048" t="str">
        <f t="shared" si="40"/>
        <v/>
      </c>
      <c r="F1082" s="1048"/>
    </row>
    <row r="1083" spans="1:6">
      <c r="A1083" s="1045">
        <v>1410159821</v>
      </c>
      <c r="B1083" s="1046" t="s">
        <v>1891</v>
      </c>
      <c r="C1083" s="1047"/>
      <c r="D1083" s="234"/>
      <c r="E1083" s="1048" t="str">
        <f t="shared" si="40"/>
        <v/>
      </c>
      <c r="F1083" s="1048"/>
    </row>
    <row r="1084" spans="1:6">
      <c r="A1084" s="1045">
        <v>1410159822</v>
      </c>
      <c r="B1084" s="1046" t="s">
        <v>1891</v>
      </c>
      <c r="C1084" s="1047"/>
      <c r="D1084" s="234"/>
      <c r="E1084" s="1048" t="str">
        <f t="shared" si="40"/>
        <v/>
      </c>
      <c r="F1084" s="1048"/>
    </row>
    <row r="1085" spans="1:6">
      <c r="A1085" s="1045">
        <v>1410159823</v>
      </c>
      <c r="B1085" s="1046" t="s">
        <v>1852</v>
      </c>
      <c r="C1085" s="1047"/>
      <c r="D1085" s="234"/>
      <c r="E1085" s="1048" t="str">
        <f t="shared" si="40"/>
        <v/>
      </c>
      <c r="F1085" s="1048"/>
    </row>
    <row r="1086" spans="1:6">
      <c r="A1086" s="1045">
        <v>1410159824</v>
      </c>
      <c r="B1086" s="1052" t="s">
        <v>1852</v>
      </c>
      <c r="C1086" s="1047"/>
      <c r="D1086" s="234"/>
      <c r="E1086" s="1048"/>
      <c r="F1086" s="1048"/>
    </row>
    <row r="1087" spans="1:6">
      <c r="A1087" s="728">
        <v>1410159825</v>
      </c>
      <c r="B1087" s="1046" t="s">
        <v>1891</v>
      </c>
      <c r="C1087" s="1047"/>
      <c r="D1087" s="234"/>
      <c r="E1087" s="1048"/>
      <c r="F1087" s="1048"/>
    </row>
    <row r="1088" spans="1:6">
      <c r="A1088" s="1045">
        <v>1410159826</v>
      </c>
      <c r="B1088" s="1046" t="s">
        <v>1891</v>
      </c>
      <c r="C1088" s="1047"/>
      <c r="D1088" s="234"/>
      <c r="E1088" s="1048" t="str">
        <f t="shared" ref="E1088:E1093" si="41">+IF(COUNTIF(A:A,A1088)=1,"","Error")</f>
        <v/>
      </c>
      <c r="F1088" s="1048"/>
    </row>
    <row r="1089" spans="1:6">
      <c r="A1089" s="1045">
        <v>1410159827</v>
      </c>
      <c r="B1089" s="1046" t="s">
        <v>1891</v>
      </c>
      <c r="C1089" s="1047"/>
      <c r="D1089" s="234"/>
      <c r="E1089" s="1048" t="str">
        <f t="shared" si="41"/>
        <v/>
      </c>
      <c r="F1089" s="1048"/>
    </row>
    <row r="1090" spans="1:6">
      <c r="A1090" s="1045">
        <v>1410159828</v>
      </c>
      <c r="B1090" s="1046" t="s">
        <v>1891</v>
      </c>
      <c r="C1090" s="1047"/>
      <c r="D1090" s="234"/>
      <c r="E1090" s="1048" t="str">
        <f t="shared" si="41"/>
        <v/>
      </c>
      <c r="F1090" s="1048"/>
    </row>
    <row r="1091" spans="1:6">
      <c r="A1091" s="1045">
        <v>1410159829</v>
      </c>
      <c r="B1091" s="1046" t="s">
        <v>1852</v>
      </c>
      <c r="C1091" s="1047"/>
      <c r="D1091" s="234"/>
      <c r="E1091" s="1048" t="str">
        <f t="shared" si="41"/>
        <v/>
      </c>
      <c r="F1091" s="1048"/>
    </row>
    <row r="1092" spans="1:6">
      <c r="A1092" s="1045">
        <v>1410159830</v>
      </c>
      <c r="B1092" s="1046" t="s">
        <v>1852</v>
      </c>
      <c r="C1092" s="1047"/>
      <c r="D1092" s="234"/>
      <c r="E1092" s="1048" t="str">
        <f t="shared" si="41"/>
        <v/>
      </c>
      <c r="F1092" s="1048"/>
    </row>
    <row r="1093" spans="1:6">
      <c r="A1093" s="1045">
        <v>1410159831</v>
      </c>
      <c r="B1093" s="1046" t="s">
        <v>1891</v>
      </c>
      <c r="C1093" s="1047"/>
      <c r="D1093" s="234"/>
      <c r="E1093" s="1048" t="str">
        <f t="shared" si="41"/>
        <v/>
      </c>
      <c r="F1093" s="1048"/>
    </row>
    <row r="1094" spans="1:6">
      <c r="A1094" s="1055">
        <v>1410159841</v>
      </c>
      <c r="B1094" s="1046" t="s">
        <v>1891</v>
      </c>
      <c r="C1094" s="1047"/>
      <c r="D1094" s="234"/>
      <c r="E1094" s="1048"/>
      <c r="F1094" s="1048"/>
    </row>
    <row r="1095" spans="1:6">
      <c r="A1095" s="1045">
        <v>1410159900</v>
      </c>
      <c r="B1095" s="1046" t="s">
        <v>1852</v>
      </c>
      <c r="C1095" s="1047"/>
      <c r="D1095" s="234"/>
      <c r="E1095" s="1048" t="str">
        <f t="shared" ref="E1095:E1102" si="42">+IF(COUNTIF(A:A,A1095)=1,"","Error")</f>
        <v/>
      </c>
      <c r="F1095" s="1048"/>
    </row>
    <row r="1096" spans="1:6">
      <c r="A1096" s="1045">
        <v>1410159901</v>
      </c>
      <c r="B1096" s="1046" t="s">
        <v>1852</v>
      </c>
      <c r="C1096" s="1047"/>
      <c r="D1096" s="234"/>
      <c r="E1096" s="1048" t="str">
        <f t="shared" si="42"/>
        <v/>
      </c>
      <c r="F1096" s="1048"/>
    </row>
    <row r="1097" spans="1:6">
      <c r="A1097" s="1045">
        <v>1410159902</v>
      </c>
      <c r="B1097" s="1046" t="s">
        <v>1852</v>
      </c>
      <c r="C1097" s="1047"/>
      <c r="D1097" s="234"/>
      <c r="E1097" s="1048" t="str">
        <f t="shared" si="42"/>
        <v/>
      </c>
      <c r="F1097" s="1048"/>
    </row>
    <row r="1098" spans="1:6">
      <c r="A1098" s="1045">
        <v>1410159903</v>
      </c>
      <c r="B1098" s="1046" t="s">
        <v>1891</v>
      </c>
      <c r="C1098" s="1047"/>
      <c r="D1098" s="234"/>
      <c r="E1098" s="1048" t="str">
        <f t="shared" si="42"/>
        <v/>
      </c>
      <c r="F1098" s="1048"/>
    </row>
    <row r="1099" spans="1:6">
      <c r="A1099" s="1045">
        <v>1410159904</v>
      </c>
      <c r="B1099" s="1046" t="s">
        <v>1852</v>
      </c>
      <c r="C1099" s="1047"/>
      <c r="D1099" s="234"/>
      <c r="E1099" s="1048" t="str">
        <f t="shared" si="42"/>
        <v/>
      </c>
      <c r="F1099" s="1048"/>
    </row>
    <row r="1100" spans="1:6">
      <c r="A1100" s="1045">
        <v>1410159905</v>
      </c>
      <c r="B1100" s="1046" t="s">
        <v>1852</v>
      </c>
      <c r="C1100" s="1047"/>
      <c r="D1100" s="234"/>
      <c r="E1100" s="1048" t="str">
        <f t="shared" si="42"/>
        <v/>
      </c>
      <c r="F1100" s="1048"/>
    </row>
    <row r="1101" spans="1:6">
      <c r="A1101" s="1045">
        <v>1410159906</v>
      </c>
      <c r="B1101" s="1046" t="s">
        <v>1852</v>
      </c>
      <c r="C1101" s="1047"/>
      <c r="D1101" s="234"/>
      <c r="E1101" s="1048" t="str">
        <f t="shared" si="42"/>
        <v/>
      </c>
      <c r="F1101" s="1048"/>
    </row>
    <row r="1102" spans="1:6">
      <c r="A1102" s="1045">
        <v>1410159907</v>
      </c>
      <c r="B1102" s="1046" t="s">
        <v>1852</v>
      </c>
      <c r="C1102" s="1047"/>
      <c r="D1102" s="234"/>
      <c r="E1102" s="1048" t="str">
        <f t="shared" si="42"/>
        <v/>
      </c>
      <c r="F1102" s="1048"/>
    </row>
    <row r="1103" spans="1:6">
      <c r="A1103" s="17">
        <v>1410159908</v>
      </c>
      <c r="B1103" s="1046" t="s">
        <v>1852</v>
      </c>
    </row>
    <row r="1104" spans="1:6">
      <c r="A1104" s="1045">
        <v>1410159909</v>
      </c>
      <c r="B1104" s="1046" t="s">
        <v>1891</v>
      </c>
      <c r="C1104" s="1047"/>
      <c r="D1104" s="234"/>
      <c r="E1104" s="1048" t="str">
        <f t="shared" ref="E1104:E1136" si="43">+IF(COUNTIF(A:A,A1104)=1,"","Error")</f>
        <v/>
      </c>
      <c r="F1104" s="1048"/>
    </row>
    <row r="1105" spans="1:6">
      <c r="A1105" s="1045">
        <v>1410159910</v>
      </c>
      <c r="B1105" s="1046" t="s">
        <v>1852</v>
      </c>
      <c r="C1105" s="1047"/>
      <c r="D1105" s="234"/>
      <c r="E1105" s="1048" t="str">
        <f t="shared" si="43"/>
        <v/>
      </c>
      <c r="F1105" s="1048"/>
    </row>
    <row r="1106" spans="1:6">
      <c r="A1106" s="1045">
        <v>1410159921</v>
      </c>
      <c r="B1106" s="1046" t="s">
        <v>1852</v>
      </c>
      <c r="C1106" s="1047"/>
      <c r="D1106" s="234"/>
      <c r="E1106" s="1048" t="str">
        <f t="shared" si="43"/>
        <v/>
      </c>
      <c r="F1106" s="1048"/>
    </row>
    <row r="1107" spans="1:6">
      <c r="A1107" s="1045">
        <v>1410200002</v>
      </c>
      <c r="B1107" s="1046" t="s">
        <v>1891</v>
      </c>
      <c r="C1107" s="1047"/>
      <c r="D1107" s="234"/>
      <c r="E1107" s="1048" t="str">
        <f t="shared" si="43"/>
        <v/>
      </c>
      <c r="F1107" s="1048"/>
    </row>
    <row r="1108" spans="1:6">
      <c r="A1108" s="1045">
        <v>1410200005</v>
      </c>
      <c r="B1108" s="1046" t="s">
        <v>1891</v>
      </c>
      <c r="C1108" s="1047"/>
      <c r="D1108" s="234"/>
      <c r="E1108" s="1048" t="str">
        <f t="shared" si="43"/>
        <v/>
      </c>
      <c r="F1108" s="1048"/>
    </row>
    <row r="1109" spans="1:6">
      <c r="A1109" s="1045">
        <v>1410200050</v>
      </c>
      <c r="B1109" s="1046" t="s">
        <v>1891</v>
      </c>
      <c r="C1109" s="1047"/>
      <c r="D1109" s="234"/>
      <c r="E1109" s="1048" t="str">
        <f t="shared" si="43"/>
        <v/>
      </c>
      <c r="F1109" s="1048"/>
    </row>
    <row r="1110" spans="1:6">
      <c r="A1110" s="1045">
        <v>1410207120</v>
      </c>
      <c r="B1110" s="1046" t="s">
        <v>1852</v>
      </c>
      <c r="C1110" s="1047"/>
      <c r="D1110" s="234"/>
      <c r="E1110" s="1048" t="str">
        <f t="shared" si="43"/>
        <v/>
      </c>
      <c r="F1110" s="1048"/>
    </row>
    <row r="1111" spans="1:6">
      <c r="A1111" s="1045">
        <v>1410207150</v>
      </c>
      <c r="B1111" s="1046" t="s">
        <v>1852</v>
      </c>
      <c r="C1111" s="1047"/>
      <c r="D1111" s="234"/>
      <c r="E1111" s="1048" t="str">
        <f t="shared" si="43"/>
        <v/>
      </c>
      <c r="F1111" s="1048"/>
    </row>
    <row r="1112" spans="1:6">
      <c r="A1112" s="1045">
        <v>1410207200</v>
      </c>
      <c r="B1112" s="1046" t="s">
        <v>1852</v>
      </c>
      <c r="C1112" s="1047"/>
      <c r="D1112" s="234"/>
      <c r="E1112" s="1048" t="str">
        <f t="shared" si="43"/>
        <v/>
      </c>
      <c r="F1112" s="1048"/>
    </row>
    <row r="1113" spans="1:6">
      <c r="A1113" s="1045">
        <v>1410207201</v>
      </c>
      <c r="B1113" s="1046" t="s">
        <v>1891</v>
      </c>
      <c r="C1113" s="1047"/>
      <c r="D1113" s="234"/>
      <c r="E1113" s="1048" t="str">
        <f t="shared" si="43"/>
        <v/>
      </c>
      <c r="F1113" s="1048"/>
    </row>
    <row r="1114" spans="1:6">
      <c r="A1114" s="1045">
        <v>1410207220</v>
      </c>
      <c r="B1114" s="1046" t="s">
        <v>1852</v>
      </c>
      <c r="C1114" s="1047"/>
      <c r="D1114" s="234"/>
      <c r="E1114" s="1048" t="str">
        <f t="shared" si="43"/>
        <v/>
      </c>
      <c r="F1114" s="1048"/>
    </row>
    <row r="1115" spans="1:6">
      <c r="A1115" s="1045">
        <v>1410209001</v>
      </c>
      <c r="B1115" s="1046" t="s">
        <v>1852</v>
      </c>
      <c r="C1115" s="1047"/>
      <c r="D1115" s="234"/>
      <c r="E1115" s="1048" t="str">
        <f t="shared" si="43"/>
        <v/>
      </c>
      <c r="F1115" s="1048"/>
    </row>
    <row r="1116" spans="1:6">
      <c r="A1116" s="1045">
        <v>1410209002</v>
      </c>
      <c r="B1116" s="1046" t="s">
        <v>1852</v>
      </c>
      <c r="C1116" s="1047"/>
      <c r="D1116" s="234"/>
      <c r="E1116" s="1048" t="str">
        <f t="shared" si="43"/>
        <v/>
      </c>
      <c r="F1116" s="1048"/>
    </row>
    <row r="1117" spans="1:6">
      <c r="A1117" s="1045">
        <v>1410209004</v>
      </c>
      <c r="B1117" s="1046" t="s">
        <v>1852</v>
      </c>
      <c r="C1117" s="1047"/>
      <c r="D1117" s="234"/>
      <c r="E1117" s="1048" t="str">
        <f t="shared" si="43"/>
        <v/>
      </c>
      <c r="F1117" s="1048"/>
    </row>
    <row r="1118" spans="1:6">
      <c r="A1118" s="1045">
        <v>1410209005</v>
      </c>
      <c r="B1118" s="1046" t="s">
        <v>1852</v>
      </c>
      <c r="C1118" s="1047"/>
      <c r="D1118" s="234"/>
      <c r="E1118" s="1048" t="str">
        <f t="shared" si="43"/>
        <v/>
      </c>
      <c r="F1118" s="1048"/>
    </row>
    <row r="1119" spans="1:6">
      <c r="A1119" s="1045">
        <v>1410209011</v>
      </c>
      <c r="B1119" s="1046" t="s">
        <v>1891</v>
      </c>
      <c r="C1119" s="1047"/>
      <c r="D1119" s="234"/>
      <c r="E1119" s="1048" t="str">
        <f t="shared" si="43"/>
        <v/>
      </c>
      <c r="F1119" s="1048"/>
    </row>
    <row r="1120" spans="1:6">
      <c r="A1120" s="1045">
        <v>1410209020</v>
      </c>
      <c r="B1120" s="1046" t="s">
        <v>1852</v>
      </c>
      <c r="C1120" s="1047"/>
      <c r="D1120" s="234"/>
      <c r="E1120" s="1048" t="str">
        <f t="shared" si="43"/>
        <v/>
      </c>
      <c r="F1120" s="1048"/>
    </row>
    <row r="1121" spans="1:6">
      <c r="A1121" s="1045">
        <v>1410209021</v>
      </c>
      <c r="B1121" s="1046" t="s">
        <v>1852</v>
      </c>
      <c r="C1121" s="1047"/>
      <c r="D1121" s="234"/>
      <c r="E1121" s="1048" t="str">
        <f t="shared" si="43"/>
        <v/>
      </c>
      <c r="F1121" s="1048"/>
    </row>
    <row r="1122" spans="1:6">
      <c r="A1122" s="1045">
        <v>1410209201</v>
      </c>
      <c r="B1122" s="1046" t="s">
        <v>1852</v>
      </c>
      <c r="C1122" s="1047"/>
      <c r="D1122" s="234"/>
      <c r="E1122" s="1048" t="str">
        <f t="shared" si="43"/>
        <v/>
      </c>
      <c r="F1122" s="1048"/>
    </row>
    <row r="1123" spans="1:6">
      <c r="A1123" s="1045">
        <v>1410209202</v>
      </c>
      <c r="B1123" s="1046" t="s">
        <v>1852</v>
      </c>
      <c r="C1123" s="1047"/>
      <c r="D1123" s="234"/>
      <c r="E1123" s="1048" t="str">
        <f t="shared" si="43"/>
        <v/>
      </c>
      <c r="F1123" s="1048"/>
    </row>
    <row r="1124" spans="1:6">
      <c r="A1124" s="1045">
        <v>1410209203</v>
      </c>
      <c r="B1124" s="1046" t="s">
        <v>1852</v>
      </c>
      <c r="C1124" s="1047"/>
      <c r="D1124" s="234"/>
      <c r="E1124" s="1048" t="str">
        <f t="shared" si="43"/>
        <v/>
      </c>
      <c r="F1124" s="1048"/>
    </row>
    <row r="1125" spans="1:6">
      <c r="A1125" s="1045">
        <v>1410209204</v>
      </c>
      <c r="B1125" s="1046" t="s">
        <v>1891</v>
      </c>
      <c r="C1125" s="1047"/>
      <c r="D1125" s="234"/>
      <c r="E1125" s="1048" t="str">
        <f t="shared" si="43"/>
        <v/>
      </c>
      <c r="F1125" s="1048"/>
    </row>
    <row r="1126" spans="1:6">
      <c r="A1126" s="1045">
        <v>1410209205</v>
      </c>
      <c r="B1126" s="1046" t="s">
        <v>1852</v>
      </c>
      <c r="C1126" s="1047"/>
      <c r="D1126" s="234"/>
      <c r="E1126" s="1048" t="str">
        <f t="shared" si="43"/>
        <v/>
      </c>
      <c r="F1126" s="1048"/>
    </row>
    <row r="1127" spans="1:6">
      <c r="A1127" s="1045">
        <v>1410209206</v>
      </c>
      <c r="B1127" s="1046" t="s">
        <v>1852</v>
      </c>
      <c r="C1127" s="1047"/>
      <c r="D1127" s="234"/>
      <c r="E1127" s="1048" t="str">
        <f t="shared" si="43"/>
        <v/>
      </c>
      <c r="F1127" s="1048"/>
    </row>
    <row r="1128" spans="1:6">
      <c r="A1128" s="1045">
        <v>1410209207</v>
      </c>
      <c r="B1128" s="1046" t="s">
        <v>1852</v>
      </c>
      <c r="C1128" s="1047"/>
      <c r="D1128" s="234"/>
      <c r="E1128" s="1048" t="str">
        <f t="shared" si="43"/>
        <v/>
      </c>
      <c r="F1128" s="1048"/>
    </row>
    <row r="1129" spans="1:6">
      <c r="A1129" s="1045">
        <v>1410209208</v>
      </c>
      <c r="B1129" s="1046" t="s">
        <v>1852</v>
      </c>
      <c r="C1129" s="1047"/>
      <c r="D1129" s="234"/>
      <c r="E1129" s="1048" t="str">
        <f t="shared" si="43"/>
        <v/>
      </c>
      <c r="F1129" s="1048"/>
    </row>
    <row r="1130" spans="1:6">
      <c r="A1130" s="1045">
        <v>1410209404</v>
      </c>
      <c r="B1130" s="1046" t="s">
        <v>1852</v>
      </c>
      <c r="C1130" s="1047"/>
      <c r="D1130" s="234"/>
      <c r="E1130" s="1048" t="str">
        <f t="shared" si="43"/>
        <v/>
      </c>
      <c r="F1130" s="1048"/>
    </row>
    <row r="1131" spans="1:6">
      <c r="A1131" s="1045">
        <v>1410209405</v>
      </c>
      <c r="B1131" s="1046" t="s">
        <v>1852</v>
      </c>
      <c r="C1131" s="1047"/>
      <c r="D1131" s="234"/>
      <c r="E1131" s="1048" t="str">
        <f t="shared" si="43"/>
        <v/>
      </c>
      <c r="F1131" s="1048"/>
    </row>
    <row r="1132" spans="1:6">
      <c r="A1132" s="1045">
        <v>1410209406</v>
      </c>
      <c r="B1132" s="1046" t="s">
        <v>1852</v>
      </c>
      <c r="C1132" s="1047"/>
      <c r="D1132" s="234"/>
      <c r="E1132" s="1048" t="str">
        <f t="shared" si="43"/>
        <v/>
      </c>
      <c r="F1132" s="1048"/>
    </row>
    <row r="1133" spans="1:6">
      <c r="A1133" s="1045">
        <v>1410209409</v>
      </c>
      <c r="B1133" s="1046" t="s">
        <v>1852</v>
      </c>
      <c r="C1133" s="1047"/>
      <c r="D1133" s="234"/>
      <c r="E1133" s="1048" t="str">
        <f t="shared" si="43"/>
        <v/>
      </c>
      <c r="F1133" s="1048"/>
    </row>
    <row r="1134" spans="1:6">
      <c r="A1134" s="1045">
        <v>1410209410</v>
      </c>
      <c r="B1134" s="1046" t="s">
        <v>1852</v>
      </c>
      <c r="C1134" s="1047"/>
      <c r="D1134" s="234"/>
      <c r="E1134" s="1048" t="str">
        <f t="shared" si="43"/>
        <v/>
      </c>
      <c r="F1134" s="1048"/>
    </row>
    <row r="1135" spans="1:6">
      <c r="A1135" s="1045">
        <v>1410209413</v>
      </c>
      <c r="B1135" s="1046" t="s">
        <v>1852</v>
      </c>
      <c r="C1135" s="1047"/>
      <c r="D1135" s="234"/>
      <c r="E1135" s="1048" t="str">
        <f t="shared" si="43"/>
        <v/>
      </c>
      <c r="F1135" s="1048"/>
    </row>
    <row r="1136" spans="1:6">
      <c r="A1136" s="1045">
        <v>1410209414</v>
      </c>
      <c r="B1136" s="1046" t="s">
        <v>1852</v>
      </c>
      <c r="C1136" s="1047"/>
      <c r="D1136" s="234"/>
      <c r="E1136" s="1048" t="str">
        <f t="shared" si="43"/>
        <v/>
      </c>
      <c r="F1136" s="1048"/>
    </row>
    <row r="1137" spans="1:6">
      <c r="A1137" s="728">
        <v>1410209439</v>
      </c>
      <c r="B1137" s="1046" t="s">
        <v>1852</v>
      </c>
      <c r="C1137" s="1047"/>
      <c r="D1137" s="234"/>
      <c r="E1137" s="1048"/>
      <c r="F1137" s="1048"/>
    </row>
    <row r="1138" spans="1:6">
      <c r="A1138" s="1050">
        <v>1410209441</v>
      </c>
      <c r="B1138" s="1052" t="s">
        <v>1891</v>
      </c>
      <c r="C1138" s="1047"/>
      <c r="D1138" s="234"/>
      <c r="E1138" s="1048"/>
      <c r="F1138" s="1048"/>
    </row>
    <row r="1139" spans="1:6">
      <c r="A1139" s="1045">
        <v>1410209501</v>
      </c>
      <c r="B1139" s="1046" t="s">
        <v>1891</v>
      </c>
      <c r="C1139" s="1047"/>
      <c r="D1139" s="234"/>
      <c r="E1139" s="1048" t="str">
        <f t="shared" ref="E1139:E1144" si="44">+IF(COUNTIF(A:A,A1139)=1,"","Error")</f>
        <v/>
      </c>
      <c r="F1139" s="1048"/>
    </row>
    <row r="1140" spans="1:6">
      <c r="A1140" s="1045">
        <v>1410209502</v>
      </c>
      <c r="B1140" s="1046" t="s">
        <v>1852</v>
      </c>
      <c r="C1140" s="1047"/>
      <c r="D1140" s="234"/>
      <c r="E1140" s="1048" t="str">
        <f t="shared" si="44"/>
        <v/>
      </c>
      <c r="F1140" s="1048"/>
    </row>
    <row r="1141" spans="1:6">
      <c r="A1141" s="1045">
        <v>1410209542</v>
      </c>
      <c r="B1141" s="1046" t="s">
        <v>1852</v>
      </c>
      <c r="C1141" s="1047"/>
      <c r="D1141" s="234"/>
      <c r="E1141" s="1048" t="str">
        <f t="shared" si="44"/>
        <v/>
      </c>
      <c r="F1141" s="1048"/>
    </row>
    <row r="1142" spans="1:6">
      <c r="A1142" s="1045">
        <v>1410209601</v>
      </c>
      <c r="B1142" s="1046" t="s">
        <v>1852</v>
      </c>
      <c r="C1142" s="1047"/>
      <c r="D1142" s="234"/>
      <c r="E1142" s="1048" t="str">
        <f t="shared" si="44"/>
        <v/>
      </c>
      <c r="F1142" s="1048"/>
    </row>
    <row r="1143" spans="1:6">
      <c r="A1143" s="1045">
        <v>1410209602</v>
      </c>
      <c r="B1143" s="1046" t="s">
        <v>1891</v>
      </c>
      <c r="C1143" s="1047"/>
      <c r="D1143" s="234"/>
      <c r="E1143" s="1048" t="str">
        <f t="shared" si="44"/>
        <v/>
      </c>
      <c r="F1143" s="1048"/>
    </row>
    <row r="1144" spans="1:6">
      <c r="A1144" s="1045">
        <v>1410209603</v>
      </c>
      <c r="B1144" s="1046" t="s">
        <v>1852</v>
      </c>
      <c r="C1144" s="1047"/>
      <c r="D1144" s="234"/>
      <c r="E1144" s="1048" t="str">
        <f t="shared" si="44"/>
        <v/>
      </c>
      <c r="F1144" s="1048"/>
    </row>
    <row r="1145" spans="1:6">
      <c r="A1145" s="1045">
        <v>1410209604</v>
      </c>
      <c r="B1145" s="1052" t="s">
        <v>1891</v>
      </c>
      <c r="C1145" s="1047"/>
      <c r="D1145" s="234"/>
      <c r="E1145" s="1048"/>
      <c r="F1145" s="1048"/>
    </row>
    <row r="1146" spans="1:6">
      <c r="A1146" s="1045">
        <v>1410209605</v>
      </c>
      <c r="B1146" s="1046" t="s">
        <v>1891</v>
      </c>
      <c r="C1146" s="1047"/>
      <c r="D1146" s="234"/>
      <c r="E1146" s="1048" t="str">
        <f>+IF(COUNTIF(A:A,A1146)=1,"","Error")</f>
        <v/>
      </c>
      <c r="F1146" s="1048"/>
    </row>
    <row r="1147" spans="1:6">
      <c r="A1147" s="728">
        <v>1410209606</v>
      </c>
      <c r="B1147" s="1046" t="s">
        <v>1852</v>
      </c>
      <c r="C1147" s="1047"/>
      <c r="D1147" s="234"/>
      <c r="E1147" s="1048"/>
      <c r="F1147" s="1048"/>
    </row>
    <row r="1148" spans="1:6">
      <c r="A1148" s="1045">
        <v>1410209701</v>
      </c>
      <c r="B1148" s="1046" t="s">
        <v>1891</v>
      </c>
      <c r="C1148" s="1047"/>
      <c r="D1148" s="234"/>
      <c r="E1148" s="1048" t="str">
        <f t="shared" ref="E1148:E1164" si="45">+IF(COUNTIF(A:A,A1148)=1,"","Error")</f>
        <v/>
      </c>
      <c r="F1148" s="1048"/>
    </row>
    <row r="1149" spans="1:6">
      <c r="A1149" s="1045">
        <v>1410209702</v>
      </c>
      <c r="B1149" s="1046" t="s">
        <v>1891</v>
      </c>
      <c r="C1149" s="1047"/>
      <c r="D1149" s="234"/>
      <c r="E1149" s="1048" t="str">
        <f t="shared" si="45"/>
        <v/>
      </c>
      <c r="F1149" s="1048"/>
    </row>
    <row r="1150" spans="1:6">
      <c r="A1150" s="1045">
        <v>1410209703</v>
      </c>
      <c r="B1150" s="1046" t="s">
        <v>1891</v>
      </c>
      <c r="C1150" s="1047"/>
      <c r="D1150" s="234"/>
      <c r="E1150" s="1048" t="str">
        <f t="shared" si="45"/>
        <v/>
      </c>
      <c r="F1150" s="1048"/>
    </row>
    <row r="1151" spans="1:6">
      <c r="A1151" s="1045">
        <v>1410209704</v>
      </c>
      <c r="B1151" s="1046" t="s">
        <v>1891</v>
      </c>
      <c r="C1151" s="1047"/>
      <c r="D1151" s="234"/>
      <c r="E1151" s="1048" t="str">
        <f t="shared" si="45"/>
        <v/>
      </c>
      <c r="F1151" s="1048"/>
    </row>
    <row r="1152" spans="1:6">
      <c r="A1152" s="1045">
        <v>1410209705</v>
      </c>
      <c r="B1152" s="1046" t="s">
        <v>1891</v>
      </c>
      <c r="C1152" s="1047"/>
      <c r="D1152" s="234"/>
      <c r="E1152" s="1048" t="str">
        <f t="shared" si="45"/>
        <v/>
      </c>
      <c r="F1152" s="1048"/>
    </row>
    <row r="1153" spans="1:6">
      <c r="A1153" s="1045">
        <v>1410209706</v>
      </c>
      <c r="B1153" s="1046" t="s">
        <v>1891</v>
      </c>
      <c r="C1153" s="1047"/>
      <c r="D1153" s="234"/>
      <c r="E1153" s="1048" t="str">
        <f t="shared" si="45"/>
        <v/>
      </c>
      <c r="F1153" s="1048"/>
    </row>
    <row r="1154" spans="1:6">
      <c r="A1154" s="1045">
        <v>1410209707</v>
      </c>
      <c r="B1154" s="1046" t="s">
        <v>1891</v>
      </c>
      <c r="C1154" s="1047"/>
      <c r="D1154" s="234"/>
      <c r="E1154" s="1048" t="str">
        <f t="shared" si="45"/>
        <v/>
      </c>
      <c r="F1154" s="1048"/>
    </row>
    <row r="1155" spans="1:6">
      <c r="A1155" s="1045">
        <v>1410209718</v>
      </c>
      <c r="B1155" s="1046" t="s">
        <v>1891</v>
      </c>
      <c r="C1155" s="1047"/>
      <c r="D1155" s="234"/>
      <c r="E1155" s="1048" t="str">
        <f t="shared" si="45"/>
        <v/>
      </c>
      <c r="F1155" s="1048"/>
    </row>
    <row r="1156" spans="1:6">
      <c r="A1156" s="1045">
        <v>1410209720</v>
      </c>
      <c r="B1156" s="1046" t="s">
        <v>1891</v>
      </c>
      <c r="C1156" s="1047"/>
      <c r="D1156" s="234"/>
      <c r="E1156" s="1048" t="str">
        <f t="shared" si="45"/>
        <v/>
      </c>
      <c r="F1156" s="1048"/>
    </row>
    <row r="1157" spans="1:6">
      <c r="A1157" s="1045">
        <v>1410209721</v>
      </c>
      <c r="B1157" s="1046" t="s">
        <v>1891</v>
      </c>
      <c r="C1157" s="1047"/>
      <c r="D1157" s="234"/>
      <c r="E1157" s="1048" t="str">
        <f t="shared" si="45"/>
        <v/>
      </c>
      <c r="F1157" s="1048"/>
    </row>
    <row r="1158" spans="1:6">
      <c r="A1158" s="1045">
        <v>1410209722</v>
      </c>
      <c r="B1158" s="1046" t="s">
        <v>1891</v>
      </c>
      <c r="C1158" s="1047"/>
      <c r="D1158" s="234"/>
      <c r="E1158" s="1048" t="str">
        <f t="shared" si="45"/>
        <v/>
      </c>
      <c r="F1158" s="1048"/>
    </row>
    <row r="1159" spans="1:6">
      <c r="A1159" s="1045">
        <v>1410209723</v>
      </c>
      <c r="B1159" s="1046" t="s">
        <v>1891</v>
      </c>
      <c r="C1159" s="1047"/>
      <c r="D1159" s="234"/>
      <c r="E1159" s="1048" t="str">
        <f t="shared" si="45"/>
        <v/>
      </c>
      <c r="F1159" s="1048"/>
    </row>
    <row r="1160" spans="1:6">
      <c r="A1160" s="1045">
        <v>1410209724</v>
      </c>
      <c r="B1160" s="1046" t="s">
        <v>1891</v>
      </c>
      <c r="C1160" s="1047"/>
      <c r="D1160" s="234"/>
      <c r="E1160" s="1048" t="str">
        <f t="shared" si="45"/>
        <v/>
      </c>
      <c r="F1160" s="1048"/>
    </row>
    <row r="1161" spans="1:6">
      <c r="A1161" s="1045">
        <v>1410209725</v>
      </c>
      <c r="B1161" s="1046" t="s">
        <v>1891</v>
      </c>
      <c r="C1161" s="1047"/>
      <c r="D1161" s="234"/>
      <c r="E1161" s="1048" t="str">
        <f t="shared" si="45"/>
        <v/>
      </c>
      <c r="F1161" s="1048"/>
    </row>
    <row r="1162" spans="1:6">
      <c r="A1162" s="1045">
        <v>1410209726</v>
      </c>
      <c r="B1162" s="1046" t="s">
        <v>1891</v>
      </c>
      <c r="C1162" s="1047"/>
      <c r="D1162" s="234"/>
      <c r="E1162" s="1048" t="str">
        <f t="shared" si="45"/>
        <v/>
      </c>
      <c r="F1162" s="1048"/>
    </row>
    <row r="1163" spans="1:6">
      <c r="A1163" s="1045">
        <v>1410209733</v>
      </c>
      <c r="B1163" s="1046" t="s">
        <v>1891</v>
      </c>
      <c r="C1163" s="1047"/>
      <c r="D1163" s="234"/>
      <c r="E1163" s="1048" t="str">
        <f t="shared" si="45"/>
        <v/>
      </c>
      <c r="F1163" s="1048"/>
    </row>
    <row r="1164" spans="1:6">
      <c r="A1164" s="1045">
        <v>1410209734</v>
      </c>
      <c r="B1164" s="1046" t="s">
        <v>1891</v>
      </c>
      <c r="C1164" s="1047"/>
      <c r="D1164" s="234"/>
      <c r="E1164" s="1048" t="str">
        <f t="shared" si="45"/>
        <v/>
      </c>
      <c r="F1164" s="1048"/>
    </row>
    <row r="1165" spans="1:6">
      <c r="A1165" s="1045">
        <v>1410209741</v>
      </c>
      <c r="B1165" s="1046" t="s">
        <v>1891</v>
      </c>
      <c r="C1165" s="1047"/>
      <c r="D1165" s="234"/>
      <c r="E1165" s="1048"/>
      <c r="F1165" s="1048"/>
    </row>
    <row r="1166" spans="1:6">
      <c r="A1166" s="1045">
        <v>1410209742</v>
      </c>
      <c r="B1166" s="1046" t="s">
        <v>1891</v>
      </c>
      <c r="C1166" s="1047"/>
      <c r="D1166" s="234"/>
      <c r="E1166" s="1048"/>
      <c r="F1166" s="1048"/>
    </row>
    <row r="1167" spans="1:6">
      <c r="A1167" s="1045">
        <v>1410209745</v>
      </c>
      <c r="B1167" s="1046" t="s">
        <v>1891</v>
      </c>
      <c r="C1167" s="1047"/>
      <c r="D1167" s="234"/>
      <c r="E1167" s="1048"/>
      <c r="F1167" s="1048"/>
    </row>
    <row r="1168" spans="1:6">
      <c r="A1168" s="1045">
        <v>1410209746</v>
      </c>
      <c r="B1168" s="1046" t="s">
        <v>1891</v>
      </c>
      <c r="C1168" s="1047"/>
      <c r="D1168" s="234"/>
      <c r="E1168" s="1048"/>
      <c r="F1168" s="1048"/>
    </row>
    <row r="1169" spans="1:6">
      <c r="A1169" s="1045">
        <v>1410209800</v>
      </c>
      <c r="B1169" s="1046" t="s">
        <v>1852</v>
      </c>
      <c r="C1169" s="1047"/>
      <c r="D1169" s="234"/>
      <c r="E1169" s="1048" t="str">
        <f t="shared" ref="E1169:E1191" si="46">+IF(COUNTIF(A:A,A1169)=1,"","Error")</f>
        <v/>
      </c>
      <c r="F1169" s="1048"/>
    </row>
    <row r="1170" spans="1:6">
      <c r="A1170" s="1045">
        <v>1410209801</v>
      </c>
      <c r="B1170" s="1046" t="s">
        <v>1852</v>
      </c>
      <c r="C1170" s="1047"/>
      <c r="D1170" s="234"/>
      <c r="E1170" s="1048" t="str">
        <f t="shared" si="46"/>
        <v/>
      </c>
      <c r="F1170" s="1048"/>
    </row>
    <row r="1171" spans="1:6">
      <c r="A1171" s="1045">
        <v>1410209802</v>
      </c>
      <c r="B1171" s="1046" t="s">
        <v>1852</v>
      </c>
      <c r="C1171" s="1047"/>
      <c r="D1171" s="234"/>
      <c r="E1171" s="1048" t="str">
        <f t="shared" si="46"/>
        <v/>
      </c>
      <c r="F1171" s="1048"/>
    </row>
    <row r="1172" spans="1:6">
      <c r="A1172" s="1045">
        <v>1410209803</v>
      </c>
      <c r="B1172" s="1046" t="s">
        <v>1852</v>
      </c>
      <c r="C1172" s="1047"/>
      <c r="D1172" s="234"/>
      <c r="E1172" s="1048" t="str">
        <f t="shared" si="46"/>
        <v/>
      </c>
      <c r="F1172" s="1048"/>
    </row>
    <row r="1173" spans="1:6">
      <c r="A1173" s="1045">
        <v>1410209804</v>
      </c>
      <c r="B1173" s="1046" t="s">
        <v>1852</v>
      </c>
      <c r="C1173" s="1047"/>
      <c r="D1173" s="234"/>
      <c r="E1173" s="1048" t="str">
        <f t="shared" si="46"/>
        <v/>
      </c>
      <c r="F1173" s="1048"/>
    </row>
    <row r="1174" spans="1:6">
      <c r="A1174" s="1045">
        <v>1410209806</v>
      </c>
      <c r="B1174" s="1046" t="s">
        <v>1891</v>
      </c>
      <c r="C1174" s="1047"/>
      <c r="D1174" s="234"/>
      <c r="E1174" s="1048" t="str">
        <f t="shared" si="46"/>
        <v/>
      </c>
      <c r="F1174" s="1048"/>
    </row>
    <row r="1175" spans="1:6">
      <c r="A1175" s="1045">
        <v>1410209807</v>
      </c>
      <c r="B1175" s="1046" t="s">
        <v>1852</v>
      </c>
      <c r="C1175" s="1047"/>
      <c r="D1175" s="234"/>
      <c r="E1175" s="1048" t="str">
        <f t="shared" si="46"/>
        <v/>
      </c>
      <c r="F1175" s="1048"/>
    </row>
    <row r="1176" spans="1:6">
      <c r="A1176" s="1045">
        <v>1410209808</v>
      </c>
      <c r="B1176" s="1046" t="s">
        <v>1852</v>
      </c>
      <c r="C1176" s="1047"/>
      <c r="D1176" s="234"/>
      <c r="E1176" s="1048" t="str">
        <f t="shared" si="46"/>
        <v/>
      </c>
      <c r="F1176" s="1048"/>
    </row>
    <row r="1177" spans="1:6">
      <c r="A1177" s="1045">
        <v>1410209809</v>
      </c>
      <c r="B1177" s="1046" t="s">
        <v>1852</v>
      </c>
      <c r="C1177" s="1047"/>
      <c r="D1177" s="234"/>
      <c r="E1177" s="1048" t="str">
        <f t="shared" si="46"/>
        <v/>
      </c>
      <c r="F1177" s="1048"/>
    </row>
    <row r="1178" spans="1:6">
      <c r="A1178" s="1045">
        <v>1410209810</v>
      </c>
      <c r="B1178" s="1046" t="s">
        <v>1852</v>
      </c>
      <c r="C1178" s="1047"/>
      <c r="D1178" s="234"/>
      <c r="E1178" s="1048" t="str">
        <f t="shared" si="46"/>
        <v/>
      </c>
      <c r="F1178" s="1048"/>
    </row>
    <row r="1179" spans="1:6">
      <c r="A1179" s="1045">
        <v>1410209811</v>
      </c>
      <c r="B1179" s="1046" t="s">
        <v>1852</v>
      </c>
      <c r="C1179" s="1047"/>
      <c r="D1179" s="234"/>
      <c r="E1179" s="1048" t="str">
        <f t="shared" si="46"/>
        <v/>
      </c>
      <c r="F1179" s="1048"/>
    </row>
    <row r="1180" spans="1:6">
      <c r="A1180" s="1045">
        <v>1410209812</v>
      </c>
      <c r="B1180" s="1046" t="s">
        <v>1852</v>
      </c>
      <c r="C1180" s="1047"/>
      <c r="D1180" s="234"/>
      <c r="E1180" s="1048" t="str">
        <f t="shared" si="46"/>
        <v/>
      </c>
      <c r="F1180" s="1048"/>
    </row>
    <row r="1181" spans="1:6">
      <c r="A1181" s="1045">
        <v>1410209813</v>
      </c>
      <c r="B1181" s="1046" t="s">
        <v>1852</v>
      </c>
      <c r="C1181" s="1047"/>
      <c r="D1181" s="234"/>
      <c r="E1181" s="1048" t="str">
        <f t="shared" si="46"/>
        <v/>
      </c>
      <c r="F1181" s="1048"/>
    </row>
    <row r="1182" spans="1:6">
      <c r="A1182" s="1045">
        <v>1410209815</v>
      </c>
      <c r="B1182" s="1046" t="s">
        <v>1891</v>
      </c>
      <c r="C1182" s="1047"/>
      <c r="D1182" s="234"/>
      <c r="E1182" s="1048" t="str">
        <f t="shared" si="46"/>
        <v/>
      </c>
      <c r="F1182" s="1048"/>
    </row>
    <row r="1183" spans="1:6">
      <c r="A1183" s="1045">
        <v>1410209816</v>
      </c>
      <c r="B1183" s="1046" t="s">
        <v>1891</v>
      </c>
      <c r="C1183" s="1047"/>
      <c r="D1183" s="234"/>
      <c r="E1183" s="1048" t="str">
        <f t="shared" si="46"/>
        <v/>
      </c>
      <c r="F1183" s="1048"/>
    </row>
    <row r="1184" spans="1:6">
      <c r="A1184" s="1045">
        <v>1410209817</v>
      </c>
      <c r="B1184" s="1046" t="s">
        <v>1891</v>
      </c>
      <c r="C1184" s="1047"/>
      <c r="D1184" s="234"/>
      <c r="E1184" s="1048" t="str">
        <f t="shared" si="46"/>
        <v/>
      </c>
      <c r="F1184" s="1048"/>
    </row>
    <row r="1185" spans="1:6">
      <c r="A1185" s="1045">
        <v>1410209818</v>
      </c>
      <c r="B1185" s="1046" t="s">
        <v>1891</v>
      </c>
      <c r="C1185" s="1047"/>
      <c r="D1185" s="234"/>
      <c r="E1185" s="1048" t="str">
        <f t="shared" si="46"/>
        <v/>
      </c>
      <c r="F1185" s="1048"/>
    </row>
    <row r="1186" spans="1:6">
      <c r="A1186" s="1045">
        <v>1410209819</v>
      </c>
      <c r="B1186" s="1046" t="s">
        <v>1891</v>
      </c>
      <c r="C1186" s="1047"/>
      <c r="D1186" s="234"/>
      <c r="E1186" s="1048" t="str">
        <f t="shared" si="46"/>
        <v/>
      </c>
      <c r="F1186" s="1048"/>
    </row>
    <row r="1187" spans="1:6">
      <c r="A1187" s="1045">
        <v>1410209820</v>
      </c>
      <c r="B1187" s="1046" t="s">
        <v>1891</v>
      </c>
      <c r="C1187" s="1047"/>
      <c r="D1187" s="234"/>
      <c r="E1187" s="1048" t="str">
        <f t="shared" si="46"/>
        <v/>
      </c>
      <c r="F1187" s="1048"/>
    </row>
    <row r="1188" spans="1:6">
      <c r="A1188" s="1045">
        <v>1410209821</v>
      </c>
      <c r="B1188" s="1046" t="s">
        <v>1891</v>
      </c>
      <c r="C1188" s="1047"/>
      <c r="D1188" s="234"/>
      <c r="E1188" s="1048" t="str">
        <f t="shared" si="46"/>
        <v/>
      </c>
      <c r="F1188" s="1048"/>
    </row>
    <row r="1189" spans="1:6">
      <c r="A1189" s="1045">
        <v>1410209822</v>
      </c>
      <c r="B1189" s="1046" t="s">
        <v>1891</v>
      </c>
      <c r="C1189" s="1047"/>
      <c r="D1189" s="234"/>
      <c r="E1189" s="1048" t="str">
        <f t="shared" si="46"/>
        <v/>
      </c>
      <c r="F1189" s="1048"/>
    </row>
    <row r="1190" spans="1:6">
      <c r="A1190" s="1045">
        <v>1410209823</v>
      </c>
      <c r="B1190" s="1046" t="s">
        <v>1891</v>
      </c>
      <c r="C1190" s="1047"/>
      <c r="D1190" s="234"/>
      <c r="E1190" s="1048" t="str">
        <f t="shared" si="46"/>
        <v/>
      </c>
      <c r="F1190" s="1048"/>
    </row>
    <row r="1191" spans="1:6">
      <c r="A1191" s="1045">
        <v>1410209824</v>
      </c>
      <c r="B1191" s="1046" t="s">
        <v>1852</v>
      </c>
      <c r="C1191" s="1047"/>
      <c r="D1191" s="234"/>
      <c r="E1191" s="1048" t="str">
        <f t="shared" si="46"/>
        <v/>
      </c>
      <c r="F1191" s="1048"/>
    </row>
    <row r="1192" spans="1:6">
      <c r="A1192" s="1045">
        <v>1410209825</v>
      </c>
      <c r="B1192" s="1052" t="s">
        <v>1891</v>
      </c>
      <c r="C1192" s="1047"/>
      <c r="D1192" s="234"/>
      <c r="E1192" s="1048"/>
      <c r="F1192" s="1048"/>
    </row>
    <row r="1193" spans="1:6">
      <c r="A1193" s="1045">
        <v>1410209826</v>
      </c>
      <c r="B1193" s="1046" t="s">
        <v>1891</v>
      </c>
      <c r="C1193" s="1047"/>
      <c r="D1193" s="234"/>
      <c r="E1193" s="1048" t="str">
        <f t="shared" ref="E1193:E1209" si="47">+IF(COUNTIF(A:A,A1193)=1,"","Error")</f>
        <v/>
      </c>
      <c r="F1193" s="1048"/>
    </row>
    <row r="1194" spans="1:6">
      <c r="A1194" s="1045">
        <v>1410209827</v>
      </c>
      <c r="B1194" s="1046" t="s">
        <v>1891</v>
      </c>
      <c r="C1194" s="1047"/>
      <c r="D1194" s="234"/>
      <c r="E1194" s="1048" t="str">
        <f t="shared" si="47"/>
        <v/>
      </c>
      <c r="F1194" s="1048"/>
    </row>
    <row r="1195" spans="1:6">
      <c r="A1195" s="1045">
        <v>1410209828</v>
      </c>
      <c r="B1195" s="1046" t="s">
        <v>1891</v>
      </c>
      <c r="C1195" s="1047"/>
      <c r="D1195" s="234"/>
      <c r="E1195" s="1048" t="str">
        <f t="shared" si="47"/>
        <v/>
      </c>
      <c r="F1195" s="1048"/>
    </row>
    <row r="1196" spans="1:6">
      <c r="A1196" s="1045">
        <v>1410209829</v>
      </c>
      <c r="B1196" s="1046" t="s">
        <v>1891</v>
      </c>
      <c r="C1196" s="1047"/>
      <c r="D1196" s="234"/>
      <c r="E1196" s="1048" t="str">
        <f t="shared" si="47"/>
        <v/>
      </c>
      <c r="F1196" s="1048"/>
    </row>
    <row r="1197" spans="1:6">
      <c r="A1197" s="1045">
        <v>1410209830</v>
      </c>
      <c r="B1197" s="1046" t="s">
        <v>1891</v>
      </c>
      <c r="C1197" s="1047"/>
      <c r="D1197" s="234"/>
      <c r="E1197" s="1048" t="str">
        <f t="shared" si="47"/>
        <v/>
      </c>
      <c r="F1197" s="1048"/>
    </row>
    <row r="1198" spans="1:6">
      <c r="A1198" s="1045">
        <v>1410209831</v>
      </c>
      <c r="B1198" s="1046" t="s">
        <v>1891</v>
      </c>
      <c r="C1198" s="1047"/>
      <c r="D1198" s="234"/>
      <c r="E1198" s="1048" t="str">
        <f t="shared" si="47"/>
        <v/>
      </c>
      <c r="F1198" s="1048"/>
    </row>
    <row r="1199" spans="1:6">
      <c r="A1199" s="1045">
        <v>1410209841</v>
      </c>
      <c r="B1199" s="1046" t="s">
        <v>1852</v>
      </c>
      <c r="C1199" s="1047"/>
      <c r="D1199" s="234"/>
      <c r="E1199" s="1048" t="str">
        <f t="shared" si="47"/>
        <v/>
      </c>
      <c r="F1199" s="1048"/>
    </row>
    <row r="1200" spans="1:6">
      <c r="A1200" s="1045">
        <v>1410209900</v>
      </c>
      <c r="B1200" s="1046" t="s">
        <v>1852</v>
      </c>
      <c r="C1200" s="1047"/>
      <c r="D1200" s="234"/>
      <c r="E1200" s="1048" t="str">
        <f t="shared" si="47"/>
        <v/>
      </c>
      <c r="F1200" s="1048"/>
    </row>
    <row r="1201" spans="1:6">
      <c r="A1201" s="1045">
        <v>1410209901</v>
      </c>
      <c r="B1201" s="1046" t="s">
        <v>1852</v>
      </c>
      <c r="C1201" s="1047"/>
      <c r="D1201" s="234"/>
      <c r="E1201" s="1048" t="str">
        <f t="shared" si="47"/>
        <v/>
      </c>
      <c r="F1201" s="1048"/>
    </row>
    <row r="1202" spans="1:6">
      <c r="A1202" s="1045">
        <v>1410209902</v>
      </c>
      <c r="B1202" s="1046" t="s">
        <v>1891</v>
      </c>
      <c r="C1202" s="1047"/>
      <c r="D1202" s="234"/>
      <c r="E1202" s="1048" t="str">
        <f t="shared" si="47"/>
        <v/>
      </c>
      <c r="F1202" s="1048"/>
    </row>
    <row r="1203" spans="1:6">
      <c r="A1203" s="1045">
        <v>1410209903</v>
      </c>
      <c r="B1203" s="1046" t="s">
        <v>1891</v>
      </c>
      <c r="C1203" s="1047"/>
      <c r="D1203" s="234"/>
      <c r="E1203" s="1048" t="str">
        <f t="shared" si="47"/>
        <v/>
      </c>
      <c r="F1203" s="1048"/>
    </row>
    <row r="1204" spans="1:6">
      <c r="A1204" s="1045">
        <v>1410209904</v>
      </c>
      <c r="B1204" s="1046" t="s">
        <v>1891</v>
      </c>
      <c r="C1204" s="1047"/>
      <c r="D1204" s="234"/>
      <c r="E1204" s="1048" t="str">
        <f t="shared" si="47"/>
        <v/>
      </c>
      <c r="F1204" s="1048"/>
    </row>
    <row r="1205" spans="1:6">
      <c r="A1205" s="1045">
        <v>1410209905</v>
      </c>
      <c r="B1205" s="1046" t="s">
        <v>1852</v>
      </c>
      <c r="C1205" s="1047"/>
      <c r="D1205" s="234"/>
      <c r="E1205" s="1048" t="str">
        <f t="shared" si="47"/>
        <v/>
      </c>
      <c r="F1205" s="1048"/>
    </row>
    <row r="1206" spans="1:6">
      <c r="A1206" s="1045">
        <v>1410209906</v>
      </c>
      <c r="B1206" s="1046" t="s">
        <v>1852</v>
      </c>
      <c r="C1206" s="1047"/>
      <c r="D1206" s="234"/>
      <c r="E1206" s="1048" t="str">
        <f t="shared" si="47"/>
        <v/>
      </c>
      <c r="F1206" s="1048"/>
    </row>
    <row r="1207" spans="1:6">
      <c r="A1207" s="1045">
        <v>1410209907</v>
      </c>
      <c r="B1207" s="1046" t="s">
        <v>1891</v>
      </c>
      <c r="C1207" s="1047"/>
      <c r="D1207" s="234"/>
      <c r="E1207" s="1048" t="str">
        <f t="shared" si="47"/>
        <v/>
      </c>
      <c r="F1207" s="1048"/>
    </row>
    <row r="1208" spans="1:6">
      <c r="A1208" s="1045">
        <v>1410209909</v>
      </c>
      <c r="B1208" s="1046" t="s">
        <v>1891</v>
      </c>
      <c r="C1208" s="1047"/>
      <c r="D1208" s="234"/>
      <c r="E1208" s="1048" t="str">
        <f t="shared" si="47"/>
        <v/>
      </c>
      <c r="F1208" s="1048"/>
    </row>
    <row r="1209" spans="1:6">
      <c r="A1209" s="1045">
        <v>1410209910</v>
      </c>
      <c r="B1209" s="1046" t="s">
        <v>1852</v>
      </c>
      <c r="C1209" s="1047"/>
      <c r="D1209" s="234"/>
      <c r="E1209" s="1048" t="str">
        <f t="shared" si="47"/>
        <v/>
      </c>
      <c r="F1209" s="1048"/>
    </row>
    <row r="1210" spans="1:6">
      <c r="A1210" s="728">
        <v>1410209921</v>
      </c>
      <c r="B1210" s="1046" t="s">
        <v>1852</v>
      </c>
      <c r="C1210" s="1047"/>
      <c r="D1210" s="234"/>
      <c r="E1210" s="1048"/>
      <c r="F1210" s="1048"/>
    </row>
    <row r="1211" spans="1:6">
      <c r="A1211" s="1045">
        <v>1410250002</v>
      </c>
      <c r="B1211" s="1046" t="s">
        <v>1852</v>
      </c>
      <c r="C1211" s="1047"/>
      <c r="D1211" s="234"/>
      <c r="E1211" s="1048" t="str">
        <f>+IF(COUNTIF(A:A,A1211)=1,"","Error")</f>
        <v/>
      </c>
      <c r="F1211" s="1048"/>
    </row>
    <row r="1212" spans="1:6">
      <c r="A1212" s="1045">
        <v>1410250005</v>
      </c>
      <c r="B1212" s="1046" t="s">
        <v>1891</v>
      </c>
      <c r="C1212" s="1047"/>
      <c r="D1212" s="234"/>
      <c r="E1212" s="1048" t="str">
        <f>+IF(COUNTIF(A:A,A1212)=1,"","Error")</f>
        <v/>
      </c>
      <c r="F1212" s="1048"/>
    </row>
    <row r="1213" spans="1:6">
      <c r="A1213" s="1045">
        <v>1410250050</v>
      </c>
      <c r="B1213" s="1046" t="s">
        <v>1891</v>
      </c>
      <c r="C1213" s="1047"/>
      <c r="D1213" s="234"/>
      <c r="E1213" s="1048" t="str">
        <f>+IF(COUNTIF(A:A,A1213)=1,"","Error")</f>
        <v/>
      </c>
      <c r="F1213" s="1048"/>
    </row>
    <row r="1214" spans="1:6">
      <c r="A1214" s="1050">
        <v>1410251892</v>
      </c>
      <c r="B1214" s="1052" t="s">
        <v>1852</v>
      </c>
      <c r="C1214" s="1047"/>
      <c r="D1214" s="234"/>
      <c r="E1214" s="1048"/>
      <c r="F1214" s="1048"/>
    </row>
    <row r="1215" spans="1:6">
      <c r="A1215" s="1045">
        <v>1410257120</v>
      </c>
      <c r="B1215" s="1046" t="s">
        <v>1852</v>
      </c>
      <c r="C1215" s="1047"/>
      <c r="D1215" s="234"/>
      <c r="E1215" s="1048" t="str">
        <f>+IF(COUNTIF(A:A,A1215)=1,"","Error")</f>
        <v/>
      </c>
      <c r="F1215" s="1048"/>
    </row>
    <row r="1216" spans="1:6">
      <c r="A1216" s="1045">
        <v>1410257150</v>
      </c>
      <c r="B1216" s="1046" t="s">
        <v>1852</v>
      </c>
      <c r="C1216" s="1047"/>
      <c r="D1216" s="234"/>
      <c r="E1216" s="1048" t="str">
        <f>+IF(COUNTIF(A:A,A1216)=1,"","Error")</f>
        <v/>
      </c>
      <c r="F1216" s="1048"/>
    </row>
    <row r="1217" spans="1:6">
      <c r="A1217" s="1045">
        <v>1410257200</v>
      </c>
      <c r="B1217" s="1046" t="s">
        <v>1852</v>
      </c>
      <c r="C1217" s="1047"/>
      <c r="D1217" s="234"/>
      <c r="E1217" s="1048" t="str">
        <f>+IF(COUNTIF(A:A,A1217)=1,"","Error")</f>
        <v/>
      </c>
      <c r="F1217" s="1048"/>
    </row>
    <row r="1218" spans="1:6">
      <c r="A1218" s="17">
        <v>1410257201</v>
      </c>
      <c r="B1218" s="1046" t="s">
        <v>1852</v>
      </c>
    </row>
    <row r="1219" spans="1:6">
      <c r="A1219" s="1045">
        <v>1410257220</v>
      </c>
      <c r="B1219" s="1046" t="s">
        <v>1852</v>
      </c>
      <c r="C1219" s="1047"/>
      <c r="D1219" s="234"/>
      <c r="E1219" s="1048" t="str">
        <f t="shared" ref="E1219:E1231" si="48">+IF(COUNTIF(A:A,A1219)=1,"","Error")</f>
        <v/>
      </c>
      <c r="F1219" s="1048"/>
    </row>
    <row r="1220" spans="1:6">
      <c r="A1220" s="1045">
        <v>1410259001</v>
      </c>
      <c r="B1220" s="1046" t="s">
        <v>1852</v>
      </c>
      <c r="C1220" s="1047"/>
      <c r="D1220" s="234"/>
      <c r="E1220" s="1048" t="str">
        <f t="shared" si="48"/>
        <v/>
      </c>
      <c r="F1220" s="1048"/>
    </row>
    <row r="1221" spans="1:6">
      <c r="A1221" s="1045">
        <v>1410259002</v>
      </c>
      <c r="B1221" s="1046" t="s">
        <v>1852</v>
      </c>
      <c r="C1221" s="1047"/>
      <c r="D1221" s="234"/>
      <c r="E1221" s="1048" t="str">
        <f t="shared" si="48"/>
        <v/>
      </c>
      <c r="F1221" s="1048"/>
    </row>
    <row r="1222" spans="1:6">
      <c r="A1222" s="1045">
        <v>1410259004</v>
      </c>
      <c r="B1222" s="1046" t="s">
        <v>1852</v>
      </c>
      <c r="C1222" s="1047"/>
      <c r="D1222" s="234"/>
      <c r="E1222" s="1048" t="str">
        <f t="shared" si="48"/>
        <v/>
      </c>
      <c r="F1222" s="1048"/>
    </row>
    <row r="1223" spans="1:6">
      <c r="A1223" s="1045">
        <v>1410259005</v>
      </c>
      <c r="B1223" s="1046" t="s">
        <v>1852</v>
      </c>
      <c r="C1223" s="1047"/>
      <c r="D1223" s="234"/>
      <c r="E1223" s="1048" t="str">
        <f t="shared" si="48"/>
        <v/>
      </c>
      <c r="F1223" s="1048"/>
    </row>
    <row r="1224" spans="1:6">
      <c r="A1224" s="1045">
        <v>1410259020</v>
      </c>
      <c r="B1224" s="1046" t="s">
        <v>1852</v>
      </c>
      <c r="C1224" s="1047"/>
      <c r="D1224" s="234"/>
      <c r="E1224" s="1048" t="str">
        <f t="shared" si="48"/>
        <v/>
      </c>
      <c r="F1224" s="1048"/>
    </row>
    <row r="1225" spans="1:6">
      <c r="A1225" s="1045">
        <v>1410259021</v>
      </c>
      <c r="B1225" s="1046" t="s">
        <v>1852</v>
      </c>
      <c r="C1225" s="1047"/>
      <c r="D1225" s="234"/>
      <c r="E1225" s="1048" t="str">
        <f t="shared" si="48"/>
        <v/>
      </c>
      <c r="F1225" s="1048"/>
    </row>
    <row r="1226" spans="1:6">
      <c r="A1226" s="1045">
        <v>1410259201</v>
      </c>
      <c r="B1226" s="1046" t="s">
        <v>1852</v>
      </c>
      <c r="C1226" s="1047"/>
      <c r="D1226" s="234"/>
      <c r="E1226" s="1048" t="str">
        <f t="shared" si="48"/>
        <v/>
      </c>
      <c r="F1226" s="1048"/>
    </row>
    <row r="1227" spans="1:6">
      <c r="A1227" s="1045">
        <v>1410259203</v>
      </c>
      <c r="B1227" s="1046" t="s">
        <v>1891</v>
      </c>
      <c r="C1227" s="1047"/>
      <c r="D1227" s="234"/>
      <c r="E1227" s="1048" t="str">
        <f t="shared" si="48"/>
        <v/>
      </c>
      <c r="F1227" s="1048"/>
    </row>
    <row r="1228" spans="1:6">
      <c r="A1228" s="1045">
        <v>1410259204</v>
      </c>
      <c r="B1228" s="1046" t="s">
        <v>1852</v>
      </c>
      <c r="C1228" s="1047"/>
      <c r="D1228" s="234"/>
      <c r="E1228" s="1048" t="str">
        <f t="shared" si="48"/>
        <v/>
      </c>
      <c r="F1228" s="1048"/>
    </row>
    <row r="1229" spans="1:6">
      <c r="A1229" s="1045">
        <v>1410259205</v>
      </c>
      <c r="B1229" s="1046" t="s">
        <v>1852</v>
      </c>
      <c r="C1229" s="1047"/>
      <c r="D1229" s="234"/>
      <c r="E1229" s="1048" t="str">
        <f t="shared" si="48"/>
        <v/>
      </c>
      <c r="F1229" s="1048"/>
    </row>
    <row r="1230" spans="1:6">
      <c r="A1230" s="1045">
        <v>1410259207</v>
      </c>
      <c r="B1230" s="1046" t="s">
        <v>1852</v>
      </c>
      <c r="C1230" s="1047"/>
      <c r="D1230" s="234"/>
      <c r="E1230" s="1048" t="str">
        <f t="shared" si="48"/>
        <v/>
      </c>
      <c r="F1230" s="1048"/>
    </row>
    <row r="1231" spans="1:6">
      <c r="A1231" s="1045">
        <v>1410259208</v>
      </c>
      <c r="B1231" s="1046" t="s">
        <v>1852</v>
      </c>
      <c r="C1231" s="1047"/>
      <c r="D1231" s="234"/>
      <c r="E1231" s="1048" t="str">
        <f t="shared" si="48"/>
        <v/>
      </c>
      <c r="F1231" s="1048"/>
    </row>
    <row r="1232" spans="1:6">
      <c r="A1232" s="1045">
        <v>1410259231</v>
      </c>
      <c r="B1232" s="1052" t="s">
        <v>1891</v>
      </c>
      <c r="C1232" s="1047"/>
      <c r="D1232" s="234"/>
      <c r="E1232" s="1048"/>
      <c r="F1232" s="1048"/>
    </row>
    <row r="1233" spans="1:6">
      <c r="A1233" s="1045">
        <v>1410259404</v>
      </c>
      <c r="B1233" s="1046" t="s">
        <v>1852</v>
      </c>
      <c r="C1233" s="1047"/>
      <c r="D1233" s="234"/>
      <c r="E1233" s="1048" t="str">
        <f t="shared" ref="E1233:E1238" si="49">+IF(COUNTIF(A:A,A1233)=1,"","Error")</f>
        <v/>
      </c>
      <c r="F1233" s="1048"/>
    </row>
    <row r="1234" spans="1:6">
      <c r="A1234" s="1045">
        <v>1410259406</v>
      </c>
      <c r="B1234" s="1046" t="s">
        <v>1852</v>
      </c>
      <c r="C1234" s="1047"/>
      <c r="D1234" s="234"/>
      <c r="E1234" s="1048" t="str">
        <f t="shared" si="49"/>
        <v/>
      </c>
      <c r="F1234" s="1048"/>
    </row>
    <row r="1235" spans="1:6">
      <c r="A1235" s="1045">
        <v>1410259410</v>
      </c>
      <c r="B1235" s="1046" t="s">
        <v>1852</v>
      </c>
      <c r="C1235" s="1047"/>
      <c r="D1235" s="234"/>
      <c r="E1235" s="1048" t="str">
        <f t="shared" si="49"/>
        <v/>
      </c>
      <c r="F1235" s="1048"/>
    </row>
    <row r="1236" spans="1:6">
      <c r="A1236" s="1045">
        <v>1410259414</v>
      </c>
      <c r="B1236" s="1046" t="s">
        <v>1852</v>
      </c>
      <c r="C1236" s="1047"/>
      <c r="D1236" s="234"/>
      <c r="E1236" s="1048" t="str">
        <f t="shared" si="49"/>
        <v/>
      </c>
      <c r="F1236" s="1048"/>
    </row>
    <row r="1237" spans="1:6">
      <c r="A1237" s="1045">
        <v>1410259504</v>
      </c>
      <c r="B1237" s="1046" t="s">
        <v>1891</v>
      </c>
      <c r="C1237" s="1047"/>
      <c r="D1237" s="234"/>
      <c r="E1237" s="1048" t="str">
        <f t="shared" si="49"/>
        <v/>
      </c>
      <c r="F1237" s="1048"/>
    </row>
    <row r="1238" spans="1:6">
      <c r="A1238" s="1045">
        <v>1410259505</v>
      </c>
      <c r="B1238" s="1046" t="s">
        <v>1891</v>
      </c>
      <c r="C1238" s="1047"/>
      <c r="D1238" s="234"/>
      <c r="E1238" s="1048" t="str">
        <f t="shared" si="49"/>
        <v/>
      </c>
      <c r="F1238" s="1048"/>
    </row>
    <row r="1239" spans="1:6">
      <c r="A1239" s="728">
        <v>1410259542</v>
      </c>
      <c r="B1239" s="1046" t="s">
        <v>1852</v>
      </c>
      <c r="C1239" s="1047"/>
      <c r="D1239" s="234"/>
      <c r="E1239" s="1048"/>
      <c r="F1239" s="1048"/>
    </row>
    <row r="1240" spans="1:6">
      <c r="A1240" s="1045">
        <v>1410259601</v>
      </c>
      <c r="B1240" s="1046" t="s">
        <v>1852</v>
      </c>
      <c r="C1240" s="1047"/>
      <c r="D1240" s="234"/>
      <c r="E1240" s="1048" t="str">
        <f t="shared" ref="E1240:E1259" si="50">+IF(COUNTIF(A:A,A1240)=1,"","Error")</f>
        <v/>
      </c>
      <c r="F1240" s="1048"/>
    </row>
    <row r="1241" spans="1:6">
      <c r="A1241" s="1045">
        <v>1410259602</v>
      </c>
      <c r="B1241" s="1046" t="s">
        <v>1891</v>
      </c>
      <c r="C1241" s="1047"/>
      <c r="D1241" s="234"/>
      <c r="E1241" s="1048" t="str">
        <f t="shared" si="50"/>
        <v/>
      </c>
      <c r="F1241" s="1048"/>
    </row>
    <row r="1242" spans="1:6">
      <c r="A1242" s="1045">
        <v>1410259603</v>
      </c>
      <c r="B1242" s="1046" t="s">
        <v>1852</v>
      </c>
      <c r="C1242" s="1047"/>
      <c r="D1242" s="234"/>
      <c r="E1242" s="1048" t="str">
        <f t="shared" si="50"/>
        <v/>
      </c>
      <c r="F1242" s="1048"/>
    </row>
    <row r="1243" spans="1:6">
      <c r="A1243" s="1045">
        <v>1410259701</v>
      </c>
      <c r="B1243" s="1046" t="s">
        <v>1891</v>
      </c>
      <c r="C1243" s="1047"/>
      <c r="D1243" s="234"/>
      <c r="E1243" s="1048" t="str">
        <f t="shared" si="50"/>
        <v/>
      </c>
      <c r="F1243" s="1048"/>
    </row>
    <row r="1244" spans="1:6">
      <c r="A1244" s="1045">
        <v>1410259702</v>
      </c>
      <c r="B1244" s="1046" t="s">
        <v>1891</v>
      </c>
      <c r="C1244" s="1047"/>
      <c r="D1244" s="234"/>
      <c r="E1244" s="1048" t="str">
        <f t="shared" si="50"/>
        <v/>
      </c>
      <c r="F1244" s="1048"/>
    </row>
    <row r="1245" spans="1:6">
      <c r="A1245" s="1045">
        <v>1410259703</v>
      </c>
      <c r="B1245" s="1046" t="s">
        <v>1891</v>
      </c>
      <c r="C1245" s="1047"/>
      <c r="D1245" s="234"/>
      <c r="E1245" s="1048" t="str">
        <f t="shared" si="50"/>
        <v/>
      </c>
      <c r="F1245" s="1048"/>
    </row>
    <row r="1246" spans="1:6">
      <c r="A1246" s="1045">
        <v>1410259704</v>
      </c>
      <c r="B1246" s="1046" t="s">
        <v>1891</v>
      </c>
      <c r="C1246" s="1047"/>
      <c r="D1246" s="234"/>
      <c r="E1246" s="1048" t="str">
        <f t="shared" si="50"/>
        <v/>
      </c>
      <c r="F1246" s="1048"/>
    </row>
    <row r="1247" spans="1:6">
      <c r="A1247" s="1045">
        <v>1410259705</v>
      </c>
      <c r="B1247" s="1046" t="s">
        <v>1891</v>
      </c>
      <c r="C1247" s="1047"/>
      <c r="D1247" s="234"/>
      <c r="E1247" s="1048" t="str">
        <f t="shared" si="50"/>
        <v/>
      </c>
      <c r="F1247" s="1048"/>
    </row>
    <row r="1248" spans="1:6">
      <c r="A1248" s="1045">
        <v>1410259706</v>
      </c>
      <c r="B1248" s="1046" t="s">
        <v>1891</v>
      </c>
      <c r="C1248" s="1047"/>
      <c r="D1248" s="234"/>
      <c r="E1248" s="1048" t="str">
        <f t="shared" si="50"/>
        <v/>
      </c>
      <c r="F1248" s="1048"/>
    </row>
    <row r="1249" spans="1:6">
      <c r="A1249" s="1045">
        <v>1410259707</v>
      </c>
      <c r="B1249" s="1046" t="s">
        <v>1891</v>
      </c>
      <c r="C1249" s="1047"/>
      <c r="D1249" s="234"/>
      <c r="E1249" s="1048" t="str">
        <f t="shared" si="50"/>
        <v/>
      </c>
      <c r="F1249" s="1048"/>
    </row>
    <row r="1250" spans="1:6">
      <c r="A1250" s="1045">
        <v>1410259715</v>
      </c>
      <c r="B1250" s="1046" t="s">
        <v>1852</v>
      </c>
      <c r="C1250" s="1047"/>
      <c r="D1250" s="234"/>
      <c r="E1250" s="1048" t="str">
        <f t="shared" si="50"/>
        <v/>
      </c>
      <c r="F1250" s="1048"/>
    </row>
    <row r="1251" spans="1:6">
      <c r="A1251" s="1045">
        <v>1410259720</v>
      </c>
      <c r="B1251" s="1046" t="s">
        <v>1891</v>
      </c>
      <c r="C1251" s="1047"/>
      <c r="D1251" s="234"/>
      <c r="E1251" s="1048" t="str">
        <f t="shared" si="50"/>
        <v/>
      </c>
      <c r="F1251" s="1048"/>
    </row>
    <row r="1252" spans="1:6">
      <c r="A1252" s="1045">
        <v>1410259721</v>
      </c>
      <c r="B1252" s="1046" t="s">
        <v>1891</v>
      </c>
      <c r="C1252" s="1047"/>
      <c r="D1252" s="234"/>
      <c r="E1252" s="1048" t="str">
        <f t="shared" si="50"/>
        <v/>
      </c>
      <c r="F1252" s="1048"/>
    </row>
    <row r="1253" spans="1:6">
      <c r="A1253" s="1045">
        <v>1410259722</v>
      </c>
      <c r="B1253" s="1046" t="s">
        <v>1891</v>
      </c>
      <c r="C1253" s="1047"/>
      <c r="D1253" s="234"/>
      <c r="E1253" s="1048" t="str">
        <f t="shared" si="50"/>
        <v/>
      </c>
      <c r="F1253" s="1048"/>
    </row>
    <row r="1254" spans="1:6">
      <c r="A1254" s="1045">
        <v>1410259723</v>
      </c>
      <c r="B1254" s="1046" t="s">
        <v>1891</v>
      </c>
      <c r="C1254" s="1047"/>
      <c r="D1254" s="234"/>
      <c r="E1254" s="1048" t="str">
        <f t="shared" si="50"/>
        <v/>
      </c>
      <c r="F1254" s="1048"/>
    </row>
    <row r="1255" spans="1:6">
      <c r="A1255" s="1045">
        <v>1410259724</v>
      </c>
      <c r="B1255" s="1046" t="s">
        <v>1891</v>
      </c>
      <c r="C1255" s="1047"/>
      <c r="D1255" s="234"/>
      <c r="E1255" s="1048" t="str">
        <f t="shared" si="50"/>
        <v/>
      </c>
      <c r="F1255" s="1048"/>
    </row>
    <row r="1256" spans="1:6">
      <c r="A1256" s="1045">
        <v>1410259725</v>
      </c>
      <c r="B1256" s="1046" t="s">
        <v>1891</v>
      </c>
      <c r="C1256" s="1047"/>
      <c r="D1256" s="234"/>
      <c r="E1256" s="1048" t="str">
        <f t="shared" si="50"/>
        <v/>
      </c>
      <c r="F1256" s="1048"/>
    </row>
    <row r="1257" spans="1:6">
      <c r="A1257" s="1045">
        <v>1410259726</v>
      </c>
      <c r="B1257" s="1046" t="s">
        <v>1891</v>
      </c>
      <c r="C1257" s="1047"/>
      <c r="D1257" s="234"/>
      <c r="E1257" s="1048" t="str">
        <f t="shared" si="50"/>
        <v/>
      </c>
      <c r="F1257" s="1048"/>
    </row>
    <row r="1258" spans="1:6">
      <c r="A1258" s="1045">
        <v>1410259729</v>
      </c>
      <c r="B1258" s="1046" t="s">
        <v>1891</v>
      </c>
      <c r="C1258" s="1047"/>
      <c r="D1258" s="234"/>
      <c r="E1258" s="1048" t="str">
        <f t="shared" si="50"/>
        <v/>
      </c>
      <c r="F1258" s="1048"/>
    </row>
    <row r="1259" spans="1:6">
      <c r="A1259" s="1045">
        <v>1410259737</v>
      </c>
      <c r="B1259" s="1046" t="s">
        <v>1891</v>
      </c>
      <c r="C1259" s="1047"/>
      <c r="D1259" s="234"/>
      <c r="E1259" s="1048" t="str">
        <f t="shared" si="50"/>
        <v/>
      </c>
      <c r="F1259" s="1048"/>
    </row>
    <row r="1260" spans="1:6">
      <c r="A1260" s="1045">
        <v>1410259741</v>
      </c>
      <c r="B1260" s="1052" t="s">
        <v>1852</v>
      </c>
      <c r="C1260" s="1047"/>
      <c r="D1260" s="234"/>
      <c r="E1260" s="1048"/>
      <c r="F1260" s="1048"/>
    </row>
    <row r="1261" spans="1:6">
      <c r="A1261" s="1045">
        <v>1410259742</v>
      </c>
      <c r="B1261" s="1052" t="s">
        <v>1852</v>
      </c>
      <c r="C1261" s="1047"/>
      <c r="D1261" s="234"/>
      <c r="E1261" s="1048"/>
      <c r="F1261" s="1048"/>
    </row>
    <row r="1262" spans="1:6">
      <c r="A1262" s="1045">
        <v>1410259745</v>
      </c>
      <c r="B1262" s="1052" t="s">
        <v>1852</v>
      </c>
      <c r="C1262" s="1047"/>
      <c r="D1262" s="234"/>
      <c r="E1262" s="1048"/>
      <c r="F1262" s="1048"/>
    </row>
    <row r="1263" spans="1:6">
      <c r="A1263" s="1045">
        <v>1410259746</v>
      </c>
      <c r="B1263" s="1052" t="s">
        <v>1852</v>
      </c>
      <c r="C1263" s="1047"/>
      <c r="D1263" s="234"/>
      <c r="E1263" s="1048"/>
      <c r="F1263" s="1048"/>
    </row>
    <row r="1264" spans="1:6">
      <c r="A1264" s="1045">
        <v>1410259800</v>
      </c>
      <c r="B1264" s="1046" t="s">
        <v>1852</v>
      </c>
      <c r="C1264" s="1047"/>
      <c r="D1264" s="234"/>
      <c r="E1264" s="1048" t="str">
        <f t="shared" ref="E1264:E1273" si="51">+IF(COUNTIF(A:A,A1264)=1,"","Error")</f>
        <v/>
      </c>
      <c r="F1264" s="1048"/>
    </row>
    <row r="1265" spans="1:6">
      <c r="A1265" s="1045">
        <v>1410259801</v>
      </c>
      <c r="B1265" s="1046" t="s">
        <v>1852</v>
      </c>
      <c r="C1265" s="1047"/>
      <c r="D1265" s="234"/>
      <c r="E1265" s="1048" t="str">
        <f t="shared" si="51"/>
        <v/>
      </c>
      <c r="F1265" s="1048"/>
    </row>
    <row r="1266" spans="1:6">
      <c r="A1266" s="1045">
        <v>1410259802</v>
      </c>
      <c r="B1266" s="1046" t="s">
        <v>1852</v>
      </c>
      <c r="C1266" s="1047"/>
      <c r="D1266" s="234"/>
      <c r="E1266" s="1048" t="str">
        <f t="shared" si="51"/>
        <v/>
      </c>
      <c r="F1266" s="1048"/>
    </row>
    <row r="1267" spans="1:6">
      <c r="A1267" s="1045">
        <v>1410259803</v>
      </c>
      <c r="B1267" s="1046" t="s">
        <v>1852</v>
      </c>
      <c r="C1267" s="1047"/>
      <c r="D1267" s="234"/>
      <c r="E1267" s="1048" t="str">
        <f t="shared" si="51"/>
        <v/>
      </c>
      <c r="F1267" s="1048"/>
    </row>
    <row r="1268" spans="1:6">
      <c r="A1268" s="1045">
        <v>1410259804</v>
      </c>
      <c r="B1268" s="1046" t="s">
        <v>1852</v>
      </c>
      <c r="C1268" s="1047"/>
      <c r="D1268" s="234"/>
      <c r="E1268" s="1048" t="str">
        <f t="shared" si="51"/>
        <v/>
      </c>
      <c r="F1268" s="1048"/>
    </row>
    <row r="1269" spans="1:6">
      <c r="A1269" s="1045">
        <v>1410259805</v>
      </c>
      <c r="B1269" s="1046" t="s">
        <v>1891</v>
      </c>
      <c r="C1269" s="1047"/>
      <c r="D1269" s="234"/>
      <c r="E1269" s="1048" t="str">
        <f t="shared" si="51"/>
        <v/>
      </c>
      <c r="F1269" s="1048"/>
    </row>
    <row r="1270" spans="1:6">
      <c r="A1270" s="1045">
        <v>1410259806</v>
      </c>
      <c r="B1270" s="1046" t="s">
        <v>1852</v>
      </c>
      <c r="C1270" s="1047"/>
      <c r="D1270" s="234"/>
      <c r="E1270" s="1048" t="str">
        <f t="shared" si="51"/>
        <v/>
      </c>
      <c r="F1270" s="1048"/>
    </row>
    <row r="1271" spans="1:6">
      <c r="A1271" s="1045">
        <v>1410259807</v>
      </c>
      <c r="B1271" s="1046" t="s">
        <v>1852</v>
      </c>
      <c r="C1271" s="1047"/>
      <c r="D1271" s="234"/>
      <c r="E1271" s="1048" t="str">
        <f t="shared" si="51"/>
        <v/>
      </c>
      <c r="F1271" s="1048"/>
    </row>
    <row r="1272" spans="1:6">
      <c r="A1272" s="1045">
        <v>1410259808</v>
      </c>
      <c r="B1272" s="1046" t="s">
        <v>1852</v>
      </c>
      <c r="C1272" s="1047"/>
      <c r="D1272" s="234"/>
      <c r="E1272" s="1048" t="str">
        <f t="shared" si="51"/>
        <v/>
      </c>
      <c r="F1272" s="1048"/>
    </row>
    <row r="1273" spans="1:6">
      <c r="A1273" s="1045">
        <v>1410259809</v>
      </c>
      <c r="B1273" s="1046" t="s">
        <v>1852</v>
      </c>
      <c r="C1273" s="1047"/>
      <c r="D1273" s="234"/>
      <c r="E1273" s="1048" t="str">
        <f t="shared" si="51"/>
        <v/>
      </c>
      <c r="F1273" s="1048"/>
    </row>
    <row r="1274" spans="1:6">
      <c r="A1274" s="728">
        <v>1410259810</v>
      </c>
      <c r="B1274" s="1046" t="s">
        <v>1852</v>
      </c>
      <c r="C1274" s="1047"/>
      <c r="D1274" s="234"/>
      <c r="E1274" s="1048"/>
      <c r="F1274" s="1048"/>
    </row>
    <row r="1275" spans="1:6">
      <c r="A1275" s="1045">
        <v>1410259811</v>
      </c>
      <c r="B1275" s="1046" t="s">
        <v>1852</v>
      </c>
      <c r="C1275" s="1047"/>
      <c r="D1275" s="234"/>
      <c r="E1275" s="1048" t="str">
        <f t="shared" ref="E1275:E1280" si="52">+IF(COUNTIF(A:A,A1275)=1,"","Error")</f>
        <v/>
      </c>
      <c r="F1275" s="1048"/>
    </row>
    <row r="1276" spans="1:6">
      <c r="A1276" s="1045">
        <v>1410259813</v>
      </c>
      <c r="B1276" s="1046" t="s">
        <v>1891</v>
      </c>
      <c r="C1276" s="1047"/>
      <c r="D1276" s="234"/>
      <c r="E1276" s="1048" t="str">
        <f t="shared" si="52"/>
        <v/>
      </c>
      <c r="F1276" s="1048"/>
    </row>
    <row r="1277" spans="1:6">
      <c r="A1277" s="1045">
        <v>1410259814</v>
      </c>
      <c r="B1277" s="1046" t="s">
        <v>1891</v>
      </c>
      <c r="C1277" s="1047"/>
      <c r="D1277" s="234"/>
      <c r="E1277" s="1048" t="str">
        <f t="shared" si="52"/>
        <v/>
      </c>
      <c r="F1277" s="1048"/>
    </row>
    <row r="1278" spans="1:6">
      <c r="A1278" s="1045">
        <v>1410259815</v>
      </c>
      <c r="B1278" s="1046" t="s">
        <v>1891</v>
      </c>
      <c r="C1278" s="1047"/>
      <c r="D1278" s="234"/>
      <c r="E1278" s="1048" t="str">
        <f t="shared" si="52"/>
        <v/>
      </c>
      <c r="F1278" s="1048"/>
    </row>
    <row r="1279" spans="1:6">
      <c r="A1279" s="1045">
        <v>1410259817</v>
      </c>
      <c r="B1279" s="1046" t="s">
        <v>1891</v>
      </c>
      <c r="C1279" s="1047"/>
      <c r="D1279" s="234"/>
      <c r="E1279" s="1048" t="str">
        <f t="shared" si="52"/>
        <v/>
      </c>
      <c r="F1279" s="1048"/>
    </row>
    <row r="1280" spans="1:6">
      <c r="A1280" s="1045">
        <v>1410259818</v>
      </c>
      <c r="B1280" s="1046" t="s">
        <v>1891</v>
      </c>
      <c r="C1280" s="1047"/>
      <c r="D1280" s="234"/>
      <c r="E1280" s="1048" t="str">
        <f t="shared" si="52"/>
        <v/>
      </c>
      <c r="F1280" s="1048"/>
    </row>
    <row r="1281" spans="1:6">
      <c r="A1281" s="718">
        <v>1410259819</v>
      </c>
      <c r="B1281" s="1046" t="s">
        <v>1891</v>
      </c>
      <c r="C1281" s="1047"/>
      <c r="D1281" s="234"/>
      <c r="E1281" s="1048"/>
      <c r="F1281" s="1048"/>
    </row>
    <row r="1282" spans="1:6">
      <c r="A1282" s="1045">
        <v>1410259820</v>
      </c>
      <c r="B1282" s="1046" t="s">
        <v>1891</v>
      </c>
      <c r="C1282" s="1047"/>
      <c r="D1282" s="234"/>
      <c r="E1282" s="1048" t="str">
        <f t="shared" ref="E1282:E1297" si="53">+IF(COUNTIF(A:A,A1282)=1,"","Error")</f>
        <v/>
      </c>
      <c r="F1282" s="1048"/>
    </row>
    <row r="1283" spans="1:6">
      <c r="A1283" s="1045">
        <v>1410259821</v>
      </c>
      <c r="B1283" s="1046" t="s">
        <v>1891</v>
      </c>
      <c r="C1283" s="1047"/>
      <c r="D1283" s="234"/>
      <c r="E1283" s="1048" t="str">
        <f t="shared" si="53"/>
        <v/>
      </c>
      <c r="F1283" s="1048"/>
    </row>
    <row r="1284" spans="1:6">
      <c r="A1284" s="1045">
        <v>1410259822</v>
      </c>
      <c r="B1284" s="1046" t="s">
        <v>1891</v>
      </c>
      <c r="C1284" s="1047"/>
      <c r="D1284" s="234"/>
      <c r="E1284" s="1048" t="str">
        <f t="shared" si="53"/>
        <v/>
      </c>
      <c r="F1284" s="1048"/>
    </row>
    <row r="1285" spans="1:6">
      <c r="A1285" s="1045">
        <v>1410259824</v>
      </c>
      <c r="B1285" s="1046" t="s">
        <v>1891</v>
      </c>
      <c r="C1285" s="1047"/>
      <c r="D1285" s="234"/>
      <c r="E1285" s="1048" t="str">
        <f t="shared" si="53"/>
        <v/>
      </c>
      <c r="F1285" s="1048"/>
    </row>
    <row r="1286" spans="1:6">
      <c r="A1286" s="1045">
        <v>1410259825</v>
      </c>
      <c r="B1286" s="1046" t="s">
        <v>1891</v>
      </c>
      <c r="C1286" s="1047"/>
      <c r="D1286" s="234"/>
      <c r="E1286" s="1048" t="str">
        <f t="shared" si="53"/>
        <v/>
      </c>
      <c r="F1286" s="1048"/>
    </row>
    <row r="1287" spans="1:6">
      <c r="A1287" s="1045">
        <v>1410259826</v>
      </c>
      <c r="B1287" s="1046" t="s">
        <v>1891</v>
      </c>
      <c r="C1287" s="1047"/>
      <c r="D1287" s="234"/>
      <c r="E1287" s="1048" t="str">
        <f t="shared" si="53"/>
        <v/>
      </c>
      <c r="F1287" s="1048"/>
    </row>
    <row r="1288" spans="1:6">
      <c r="A1288" s="1045">
        <v>1410259827</v>
      </c>
      <c r="B1288" s="1046" t="s">
        <v>1891</v>
      </c>
      <c r="C1288" s="1047"/>
      <c r="D1288" s="234"/>
      <c r="E1288" s="1048" t="str">
        <f t="shared" si="53"/>
        <v/>
      </c>
      <c r="F1288" s="1048"/>
    </row>
    <row r="1289" spans="1:6">
      <c r="A1289" s="1045">
        <v>1410259828</v>
      </c>
      <c r="B1289" s="1046" t="s">
        <v>1852</v>
      </c>
      <c r="C1289" s="1047"/>
      <c r="D1289" s="234"/>
      <c r="E1289" s="1048" t="str">
        <f t="shared" si="53"/>
        <v/>
      </c>
      <c r="F1289" s="1048"/>
    </row>
    <row r="1290" spans="1:6">
      <c r="A1290" s="1045">
        <v>1410259829</v>
      </c>
      <c r="B1290" s="1046" t="s">
        <v>1891</v>
      </c>
      <c r="C1290" s="1047"/>
      <c r="D1290" s="234"/>
      <c r="E1290" s="1048" t="str">
        <f t="shared" si="53"/>
        <v/>
      </c>
      <c r="F1290" s="1048"/>
    </row>
    <row r="1291" spans="1:6">
      <c r="A1291" s="1045">
        <v>1410259840</v>
      </c>
      <c r="B1291" s="1046" t="s">
        <v>1891</v>
      </c>
      <c r="C1291" s="1047"/>
      <c r="D1291" s="234"/>
      <c r="E1291" s="1048" t="str">
        <f t="shared" si="53"/>
        <v/>
      </c>
      <c r="F1291" s="1048"/>
    </row>
    <row r="1292" spans="1:6">
      <c r="A1292" s="1045">
        <v>1410259841</v>
      </c>
      <c r="B1292" s="1046" t="s">
        <v>1852</v>
      </c>
      <c r="C1292" s="1047"/>
      <c r="D1292" s="234"/>
      <c r="E1292" s="1048" t="str">
        <f t="shared" si="53"/>
        <v/>
      </c>
      <c r="F1292" s="1048"/>
    </row>
    <row r="1293" spans="1:6">
      <c r="A1293" s="1045">
        <v>1410259900</v>
      </c>
      <c r="B1293" s="1046" t="s">
        <v>1852</v>
      </c>
      <c r="C1293" s="1047"/>
      <c r="D1293" s="234"/>
      <c r="E1293" s="1048" t="str">
        <f t="shared" si="53"/>
        <v/>
      </c>
      <c r="F1293" s="1048"/>
    </row>
    <row r="1294" spans="1:6">
      <c r="A1294" s="1045">
        <v>1410259901</v>
      </c>
      <c r="B1294" s="1046" t="s">
        <v>1852</v>
      </c>
      <c r="C1294" s="1047"/>
      <c r="D1294" s="234"/>
      <c r="E1294" s="1048" t="str">
        <f t="shared" si="53"/>
        <v/>
      </c>
      <c r="F1294" s="1048"/>
    </row>
    <row r="1295" spans="1:6">
      <c r="A1295" s="1045">
        <v>1410259903</v>
      </c>
      <c r="B1295" s="1046" t="s">
        <v>1891</v>
      </c>
      <c r="C1295" s="1047"/>
      <c r="D1295" s="234"/>
      <c r="E1295" s="1048" t="str">
        <f t="shared" si="53"/>
        <v/>
      </c>
      <c r="F1295" s="1048"/>
    </row>
    <row r="1296" spans="1:6">
      <c r="A1296" s="1045">
        <v>1410259905</v>
      </c>
      <c r="B1296" s="1046" t="s">
        <v>1852</v>
      </c>
      <c r="C1296" s="1047"/>
      <c r="D1296" s="234"/>
      <c r="E1296" s="1048" t="str">
        <f t="shared" si="53"/>
        <v/>
      </c>
      <c r="F1296" s="1048"/>
    </row>
    <row r="1297" spans="1:6">
      <c r="A1297" s="1045">
        <v>1410259906</v>
      </c>
      <c r="B1297" s="1046" t="s">
        <v>1852</v>
      </c>
      <c r="C1297" s="1047"/>
      <c r="D1297" s="234"/>
      <c r="E1297" s="1048" t="str">
        <f t="shared" si="53"/>
        <v/>
      </c>
      <c r="F1297" s="1048"/>
    </row>
    <row r="1298" spans="1:6">
      <c r="A1298" s="938">
        <v>1410259907</v>
      </c>
      <c r="B1298" s="1046" t="s">
        <v>1852</v>
      </c>
      <c r="C1298" s="1047"/>
      <c r="D1298" s="234"/>
      <c r="E1298" s="1048"/>
      <c r="F1298" s="1048"/>
    </row>
    <row r="1299" spans="1:6">
      <c r="A1299" s="1045">
        <v>1410259909</v>
      </c>
      <c r="B1299" s="1046" t="s">
        <v>1891</v>
      </c>
      <c r="C1299" s="1047"/>
      <c r="D1299" s="234"/>
      <c r="E1299" s="1048" t="str">
        <f t="shared" ref="E1299:E1330" si="54">+IF(COUNTIF(A:A,A1299)=1,"","Error")</f>
        <v/>
      </c>
      <c r="F1299" s="1048"/>
    </row>
    <row r="1300" spans="1:6">
      <c r="A1300" s="1045">
        <v>1410259911</v>
      </c>
      <c r="B1300" s="1046" t="s">
        <v>1891</v>
      </c>
      <c r="C1300" s="1047"/>
      <c r="D1300" s="234"/>
      <c r="E1300" s="1048" t="str">
        <f t="shared" si="54"/>
        <v/>
      </c>
      <c r="F1300" s="1048"/>
    </row>
    <row r="1301" spans="1:6">
      <c r="A1301" s="1045">
        <v>1412050005</v>
      </c>
      <c r="B1301" s="1046" t="s">
        <v>1891</v>
      </c>
      <c r="C1301" s="1047"/>
      <c r="D1301" s="234"/>
      <c r="E1301" s="1048" t="str">
        <f t="shared" si="54"/>
        <v/>
      </c>
      <c r="F1301" s="1048"/>
    </row>
    <row r="1302" spans="1:6">
      <c r="A1302" s="1045">
        <v>1412050050</v>
      </c>
      <c r="B1302" s="1046" t="s">
        <v>1852</v>
      </c>
      <c r="C1302" s="1047"/>
      <c r="D1302" s="234"/>
      <c r="E1302" s="1048" t="str">
        <f t="shared" si="54"/>
        <v/>
      </c>
      <c r="F1302" s="1048"/>
    </row>
    <row r="1303" spans="1:6">
      <c r="A1303" s="1045">
        <v>1412057100</v>
      </c>
      <c r="B1303" s="1046" t="s">
        <v>1852</v>
      </c>
      <c r="C1303" s="1047"/>
      <c r="D1303" s="234"/>
      <c r="E1303" s="1048" t="str">
        <f t="shared" si="54"/>
        <v/>
      </c>
      <c r="F1303" s="1048"/>
    </row>
    <row r="1304" spans="1:6">
      <c r="A1304" s="1045">
        <v>1412057120</v>
      </c>
      <c r="B1304" s="1046" t="s">
        <v>1852</v>
      </c>
      <c r="C1304" s="1047"/>
      <c r="D1304" s="234"/>
      <c r="E1304" s="1048" t="str">
        <f t="shared" si="54"/>
        <v/>
      </c>
      <c r="F1304" s="1048"/>
    </row>
    <row r="1305" spans="1:6">
      <c r="A1305" s="1045">
        <v>1412059002</v>
      </c>
      <c r="B1305" s="1046" t="s">
        <v>1852</v>
      </c>
      <c r="C1305" s="1047"/>
      <c r="D1305" s="234"/>
      <c r="E1305" s="1048" t="str">
        <f t="shared" si="54"/>
        <v/>
      </c>
      <c r="F1305" s="1048"/>
    </row>
    <row r="1306" spans="1:6">
      <c r="A1306" s="1045">
        <v>1412059003</v>
      </c>
      <c r="B1306" s="1046" t="s">
        <v>1852</v>
      </c>
      <c r="C1306" s="1047"/>
      <c r="D1306" s="234"/>
      <c r="E1306" s="1048" t="str">
        <f t="shared" si="54"/>
        <v/>
      </c>
      <c r="F1306" s="1048"/>
    </row>
    <row r="1307" spans="1:6">
      <c r="A1307" s="1045">
        <v>1412059201</v>
      </c>
      <c r="B1307" s="1046" t="s">
        <v>1852</v>
      </c>
      <c r="C1307" s="1047"/>
      <c r="D1307" s="234"/>
      <c r="E1307" s="1048" t="str">
        <f t="shared" si="54"/>
        <v/>
      </c>
      <c r="F1307" s="1048"/>
    </row>
    <row r="1308" spans="1:6">
      <c r="A1308" s="1045">
        <v>1412059202</v>
      </c>
      <c r="B1308" s="1046" t="s">
        <v>1891</v>
      </c>
      <c r="C1308" s="1047"/>
      <c r="D1308" s="234"/>
      <c r="E1308" s="1048" t="str">
        <f t="shared" si="54"/>
        <v/>
      </c>
      <c r="F1308" s="1048"/>
    </row>
    <row r="1309" spans="1:6">
      <c r="A1309" s="1045">
        <v>1412059800</v>
      </c>
      <c r="B1309" s="1046" t="s">
        <v>1852</v>
      </c>
      <c r="C1309" s="1047"/>
      <c r="D1309" s="234"/>
      <c r="E1309" s="1048" t="str">
        <f t="shared" si="54"/>
        <v/>
      </c>
      <c r="F1309" s="1048"/>
    </row>
    <row r="1310" spans="1:6">
      <c r="A1310" s="1045">
        <v>1412059801</v>
      </c>
      <c r="B1310" s="1046" t="s">
        <v>1852</v>
      </c>
      <c r="C1310" s="1047"/>
      <c r="D1310" s="234"/>
      <c r="E1310" s="1048" t="str">
        <f t="shared" si="54"/>
        <v/>
      </c>
      <c r="F1310" s="1048"/>
    </row>
    <row r="1311" spans="1:6">
      <c r="A1311" s="1045">
        <v>1412059900</v>
      </c>
      <c r="B1311" s="1046" t="s">
        <v>1891</v>
      </c>
      <c r="C1311" s="1047"/>
      <c r="D1311" s="234"/>
      <c r="E1311" s="1048" t="str">
        <f t="shared" si="54"/>
        <v/>
      </c>
      <c r="F1311" s="1048"/>
    </row>
    <row r="1312" spans="1:6">
      <c r="A1312" s="1045">
        <v>1412059901</v>
      </c>
      <c r="B1312" s="1046" t="s">
        <v>1891</v>
      </c>
      <c r="C1312" s="1047"/>
      <c r="D1312" s="234"/>
      <c r="E1312" s="1048" t="str">
        <f t="shared" si="54"/>
        <v/>
      </c>
      <c r="F1312" s="1048"/>
    </row>
    <row r="1313" spans="1:6">
      <c r="A1313" s="1045">
        <v>1412100005</v>
      </c>
      <c r="B1313" s="1046" t="s">
        <v>1852</v>
      </c>
      <c r="C1313" s="1047"/>
      <c r="D1313" s="234"/>
      <c r="E1313" s="1048" t="str">
        <f t="shared" si="54"/>
        <v/>
      </c>
      <c r="F1313" s="1048"/>
    </row>
    <row r="1314" spans="1:6">
      <c r="A1314" s="1045">
        <v>1412100050</v>
      </c>
      <c r="B1314" s="1046" t="s">
        <v>1852</v>
      </c>
      <c r="C1314" s="1047"/>
      <c r="D1314" s="234"/>
      <c r="E1314" s="1048" t="str">
        <f t="shared" si="54"/>
        <v/>
      </c>
      <c r="F1314" s="1048"/>
    </row>
    <row r="1315" spans="1:6">
      <c r="A1315" s="1045">
        <v>1412107100</v>
      </c>
      <c r="B1315" s="1046" t="s">
        <v>1852</v>
      </c>
      <c r="C1315" s="1047"/>
      <c r="D1315" s="234"/>
      <c r="E1315" s="1048" t="str">
        <f t="shared" si="54"/>
        <v/>
      </c>
      <c r="F1315" s="1048"/>
    </row>
    <row r="1316" spans="1:6">
      <c r="A1316" s="1045">
        <v>1412107120</v>
      </c>
      <c r="B1316" s="1046" t="s">
        <v>1852</v>
      </c>
      <c r="C1316" s="1047"/>
      <c r="D1316" s="234"/>
      <c r="E1316" s="1048" t="str">
        <f t="shared" si="54"/>
        <v/>
      </c>
      <c r="F1316" s="1048"/>
    </row>
    <row r="1317" spans="1:6">
      <c r="A1317" s="1045">
        <v>1412109001</v>
      </c>
      <c r="B1317" s="1046" t="s">
        <v>1852</v>
      </c>
      <c r="C1317" s="1047"/>
      <c r="D1317" s="234"/>
      <c r="E1317" s="1048" t="str">
        <f t="shared" si="54"/>
        <v/>
      </c>
      <c r="F1317" s="1048"/>
    </row>
    <row r="1318" spans="1:6">
      <c r="A1318" s="1045">
        <v>1412109002</v>
      </c>
      <c r="B1318" s="1046" t="s">
        <v>1852</v>
      </c>
      <c r="C1318" s="1047"/>
      <c r="D1318" s="234"/>
      <c r="E1318" s="1048" t="str">
        <f t="shared" si="54"/>
        <v/>
      </c>
      <c r="F1318" s="1048"/>
    </row>
    <row r="1319" spans="1:6">
      <c r="A1319" s="1045">
        <v>1412109201</v>
      </c>
      <c r="B1319" s="1046" t="s">
        <v>1891</v>
      </c>
      <c r="C1319" s="1047"/>
      <c r="D1319" s="234"/>
      <c r="E1319" s="1048" t="str">
        <f t="shared" si="54"/>
        <v/>
      </c>
      <c r="F1319" s="1048"/>
    </row>
    <row r="1320" spans="1:6">
      <c r="A1320" s="1045">
        <v>1412109800</v>
      </c>
      <c r="B1320" s="1046" t="s">
        <v>1852</v>
      </c>
      <c r="C1320" s="1047"/>
      <c r="D1320" s="234"/>
      <c r="E1320" s="1048" t="str">
        <f t="shared" si="54"/>
        <v/>
      </c>
      <c r="F1320" s="1048"/>
    </row>
    <row r="1321" spans="1:6">
      <c r="A1321" s="1045">
        <v>1412109801</v>
      </c>
      <c r="B1321" s="1046" t="s">
        <v>1852</v>
      </c>
      <c r="C1321" s="1047"/>
      <c r="D1321" s="234"/>
      <c r="E1321" s="1048" t="str">
        <f t="shared" si="54"/>
        <v/>
      </c>
      <c r="F1321" s="1048"/>
    </row>
    <row r="1322" spans="1:6">
      <c r="A1322" s="1045">
        <v>1412109900</v>
      </c>
      <c r="B1322" s="1046" t="s">
        <v>1852</v>
      </c>
      <c r="C1322" s="1047"/>
      <c r="D1322" s="234"/>
      <c r="E1322" s="1048" t="str">
        <f t="shared" si="54"/>
        <v/>
      </c>
      <c r="F1322" s="1048"/>
    </row>
    <row r="1323" spans="1:6">
      <c r="A1323" s="1045">
        <v>1412150005</v>
      </c>
      <c r="B1323" s="1046" t="s">
        <v>1852</v>
      </c>
      <c r="C1323" s="1047"/>
      <c r="D1323" s="234"/>
      <c r="E1323" s="1048" t="str">
        <f t="shared" si="54"/>
        <v/>
      </c>
      <c r="F1323" s="1048"/>
    </row>
    <row r="1324" spans="1:6">
      <c r="A1324" s="1045">
        <v>1412157100</v>
      </c>
      <c r="B1324" s="1046" t="s">
        <v>1852</v>
      </c>
      <c r="C1324" s="1047"/>
      <c r="D1324" s="234"/>
      <c r="E1324" s="1048" t="str">
        <f t="shared" si="54"/>
        <v/>
      </c>
      <c r="F1324" s="1048"/>
    </row>
    <row r="1325" spans="1:6">
      <c r="A1325" s="1045">
        <v>1412157120</v>
      </c>
      <c r="B1325" s="1046" t="s">
        <v>1852</v>
      </c>
      <c r="C1325" s="1047"/>
      <c r="D1325" s="234"/>
      <c r="E1325" s="1048" t="str">
        <f t="shared" si="54"/>
        <v/>
      </c>
      <c r="F1325" s="1048"/>
    </row>
    <row r="1326" spans="1:6">
      <c r="A1326" s="1045">
        <v>1412159001</v>
      </c>
      <c r="B1326" s="1046" t="s">
        <v>1852</v>
      </c>
      <c r="C1326" s="1047"/>
      <c r="D1326" s="234"/>
      <c r="E1326" s="1048" t="str">
        <f t="shared" si="54"/>
        <v/>
      </c>
      <c r="F1326" s="1048"/>
    </row>
    <row r="1327" spans="1:6">
      <c r="A1327" s="1045">
        <v>1412159002</v>
      </c>
      <c r="B1327" s="1046" t="s">
        <v>1852</v>
      </c>
      <c r="C1327" s="1047"/>
      <c r="D1327" s="234"/>
      <c r="E1327" s="1048" t="str">
        <f t="shared" si="54"/>
        <v/>
      </c>
      <c r="F1327" s="1048"/>
    </row>
    <row r="1328" spans="1:6">
      <c r="A1328" s="1045">
        <v>1412159201</v>
      </c>
      <c r="B1328" s="1046" t="s">
        <v>1852</v>
      </c>
      <c r="C1328" s="1047"/>
      <c r="D1328" s="234"/>
      <c r="E1328" s="1048" t="str">
        <f t="shared" si="54"/>
        <v/>
      </c>
      <c r="F1328" s="1048"/>
    </row>
    <row r="1329" spans="1:6">
      <c r="A1329" s="1045">
        <v>1412159400</v>
      </c>
      <c r="B1329" s="1046" t="s">
        <v>1891</v>
      </c>
      <c r="C1329" s="1047"/>
      <c r="D1329" s="234"/>
      <c r="E1329" s="1048" t="str">
        <f t="shared" si="54"/>
        <v/>
      </c>
      <c r="F1329" s="1048"/>
    </row>
    <row r="1330" spans="1:6">
      <c r="A1330" s="1045">
        <v>1412159800</v>
      </c>
      <c r="B1330" s="1046" t="s">
        <v>1852</v>
      </c>
      <c r="C1330" s="1047"/>
      <c r="D1330" s="234"/>
      <c r="E1330" s="1048" t="str">
        <f t="shared" si="54"/>
        <v/>
      </c>
      <c r="F1330" s="1048"/>
    </row>
    <row r="1331" spans="1:6">
      <c r="A1331" s="1045">
        <v>1412159801</v>
      </c>
      <c r="B1331" s="1046" t="s">
        <v>1852</v>
      </c>
      <c r="C1331" s="1047"/>
      <c r="D1331" s="234"/>
      <c r="E1331" s="1048" t="str">
        <f t="shared" ref="E1331:E1366" si="55">+IF(COUNTIF(A:A,A1331)=1,"","Error")</f>
        <v/>
      </c>
      <c r="F1331" s="1048"/>
    </row>
    <row r="1332" spans="1:6">
      <c r="A1332" s="1045">
        <v>1412200005</v>
      </c>
      <c r="B1332" s="1046" t="s">
        <v>1852</v>
      </c>
      <c r="C1332" s="1047"/>
      <c r="D1332" s="234"/>
      <c r="E1332" s="1048" t="str">
        <f t="shared" si="55"/>
        <v/>
      </c>
      <c r="F1332" s="1048"/>
    </row>
    <row r="1333" spans="1:6">
      <c r="A1333" s="1045">
        <v>1412207100</v>
      </c>
      <c r="B1333" s="1046" t="s">
        <v>1852</v>
      </c>
      <c r="C1333" s="1047"/>
      <c r="D1333" s="234"/>
      <c r="E1333" s="1048" t="str">
        <f t="shared" si="55"/>
        <v/>
      </c>
      <c r="F1333" s="1048"/>
    </row>
    <row r="1334" spans="1:6">
      <c r="A1334" s="1045">
        <v>1412207120</v>
      </c>
      <c r="B1334" s="1046" t="s">
        <v>1852</v>
      </c>
      <c r="C1334" s="1047"/>
      <c r="D1334" s="234"/>
      <c r="E1334" s="1048" t="str">
        <f t="shared" si="55"/>
        <v/>
      </c>
      <c r="F1334" s="1048"/>
    </row>
    <row r="1335" spans="1:6">
      <c r="A1335" s="1045">
        <v>1412209001</v>
      </c>
      <c r="B1335" s="1046" t="s">
        <v>1852</v>
      </c>
      <c r="C1335" s="1047"/>
      <c r="D1335" s="234"/>
      <c r="E1335" s="1048" t="str">
        <f t="shared" si="55"/>
        <v/>
      </c>
      <c r="F1335" s="1048"/>
    </row>
    <row r="1336" spans="1:6">
      <c r="A1336" s="1045">
        <v>1412209002</v>
      </c>
      <c r="B1336" s="1046" t="s">
        <v>1852</v>
      </c>
      <c r="C1336" s="1047"/>
      <c r="D1336" s="234"/>
      <c r="E1336" s="1048" t="str">
        <f t="shared" si="55"/>
        <v/>
      </c>
      <c r="F1336" s="1048"/>
    </row>
    <row r="1337" spans="1:6">
      <c r="A1337" s="1045">
        <v>1412209201</v>
      </c>
      <c r="B1337" s="1046" t="s">
        <v>1852</v>
      </c>
      <c r="C1337" s="1047"/>
      <c r="D1337" s="234"/>
      <c r="E1337" s="1048" t="str">
        <f t="shared" si="55"/>
        <v/>
      </c>
      <c r="F1337" s="1048"/>
    </row>
    <row r="1338" spans="1:6">
      <c r="A1338" s="1045">
        <v>1412209400</v>
      </c>
      <c r="B1338" s="1046" t="s">
        <v>1852</v>
      </c>
      <c r="C1338" s="1047"/>
      <c r="D1338" s="234"/>
      <c r="E1338" s="1048" t="str">
        <f t="shared" si="55"/>
        <v/>
      </c>
      <c r="F1338" s="1048"/>
    </row>
    <row r="1339" spans="1:6">
      <c r="A1339" s="1045">
        <v>1412209800</v>
      </c>
      <c r="B1339" s="1046" t="s">
        <v>1852</v>
      </c>
      <c r="C1339" s="1047"/>
      <c r="D1339" s="234"/>
      <c r="E1339" s="1048" t="str">
        <f t="shared" si="55"/>
        <v/>
      </c>
      <c r="F1339" s="1048"/>
    </row>
    <row r="1340" spans="1:6">
      <c r="A1340" s="1045">
        <v>1412209801</v>
      </c>
      <c r="B1340" s="1046" t="s">
        <v>1852</v>
      </c>
      <c r="C1340" s="1047"/>
      <c r="D1340" s="234"/>
      <c r="E1340" s="1048" t="str">
        <f t="shared" si="55"/>
        <v/>
      </c>
      <c r="F1340" s="1048"/>
    </row>
    <row r="1341" spans="1:6">
      <c r="A1341" s="1045">
        <v>1412250005</v>
      </c>
      <c r="B1341" s="1046" t="s">
        <v>1852</v>
      </c>
      <c r="C1341" s="1047"/>
      <c r="D1341" s="234"/>
      <c r="E1341" s="1048" t="str">
        <f t="shared" si="55"/>
        <v/>
      </c>
      <c r="F1341" s="1048"/>
    </row>
    <row r="1342" spans="1:6">
      <c r="A1342" s="1045">
        <v>1412257100</v>
      </c>
      <c r="B1342" s="1046" t="s">
        <v>1852</v>
      </c>
      <c r="C1342" s="1047"/>
      <c r="D1342" s="234"/>
      <c r="E1342" s="1048" t="str">
        <f t="shared" si="55"/>
        <v/>
      </c>
      <c r="F1342" s="1048"/>
    </row>
    <row r="1343" spans="1:6">
      <c r="A1343" s="1045">
        <v>1412257120</v>
      </c>
      <c r="B1343" s="1046" t="s">
        <v>1852</v>
      </c>
      <c r="C1343" s="1047"/>
      <c r="D1343" s="234"/>
      <c r="E1343" s="1048" t="str">
        <f t="shared" si="55"/>
        <v/>
      </c>
      <c r="F1343" s="1048"/>
    </row>
    <row r="1344" spans="1:6">
      <c r="A1344" s="1045">
        <v>1412259001</v>
      </c>
      <c r="B1344" s="1046" t="s">
        <v>1852</v>
      </c>
      <c r="C1344" s="1047"/>
      <c r="D1344" s="234"/>
      <c r="E1344" s="1048" t="str">
        <f t="shared" si="55"/>
        <v/>
      </c>
      <c r="F1344" s="1048"/>
    </row>
    <row r="1345" spans="1:6">
      <c r="A1345" s="1045">
        <v>1412259002</v>
      </c>
      <c r="B1345" s="1046" t="s">
        <v>1852</v>
      </c>
      <c r="C1345" s="1047"/>
      <c r="D1345" s="234"/>
      <c r="E1345" s="1048" t="str">
        <f t="shared" si="55"/>
        <v/>
      </c>
      <c r="F1345" s="1048"/>
    </row>
    <row r="1346" spans="1:6">
      <c r="A1346" s="1045">
        <v>1412259201</v>
      </c>
      <c r="B1346" s="1046" t="s">
        <v>1852</v>
      </c>
      <c r="C1346" s="1047"/>
      <c r="D1346" s="234"/>
      <c r="E1346" s="1048" t="str">
        <f t="shared" si="55"/>
        <v/>
      </c>
      <c r="F1346" s="1048"/>
    </row>
    <row r="1347" spans="1:6">
      <c r="A1347" s="1045">
        <v>1412259400</v>
      </c>
      <c r="B1347" s="1046" t="s">
        <v>1852</v>
      </c>
      <c r="C1347" s="1047"/>
      <c r="D1347" s="234"/>
      <c r="E1347" s="1048" t="str">
        <f t="shared" si="55"/>
        <v/>
      </c>
      <c r="F1347" s="1048"/>
    </row>
    <row r="1348" spans="1:6">
      <c r="A1348" s="1045">
        <v>1412259800</v>
      </c>
      <c r="B1348" s="1046" t="s">
        <v>1852</v>
      </c>
      <c r="C1348" s="1047"/>
      <c r="D1348" s="234"/>
      <c r="E1348" s="1048" t="str">
        <f t="shared" si="55"/>
        <v/>
      </c>
      <c r="F1348" s="1048"/>
    </row>
    <row r="1349" spans="1:6">
      <c r="A1349" s="1045">
        <v>1412259801</v>
      </c>
      <c r="B1349" s="1046" t="s">
        <v>1852</v>
      </c>
      <c r="C1349" s="1047"/>
      <c r="D1349" s="234"/>
      <c r="E1349" s="1048" t="str">
        <f t="shared" si="55"/>
        <v/>
      </c>
      <c r="F1349" s="1048"/>
    </row>
    <row r="1350" spans="1:6">
      <c r="A1350" s="1045">
        <v>1414057120</v>
      </c>
      <c r="B1350" s="1046" t="s">
        <v>1852</v>
      </c>
      <c r="C1350" s="1047"/>
      <c r="D1350" s="234"/>
      <c r="E1350" s="1048" t="str">
        <f t="shared" si="55"/>
        <v/>
      </c>
      <c r="F1350" s="1048"/>
    </row>
    <row r="1351" spans="1:6">
      <c r="A1351" s="1045">
        <v>1414059001</v>
      </c>
      <c r="B1351" s="1046" t="s">
        <v>1852</v>
      </c>
      <c r="C1351" s="1047"/>
      <c r="D1351" s="234"/>
      <c r="E1351" s="1048" t="str">
        <f t="shared" si="55"/>
        <v/>
      </c>
      <c r="F1351" s="1048"/>
    </row>
    <row r="1352" spans="1:6">
      <c r="A1352" s="1045">
        <v>1414059005</v>
      </c>
      <c r="B1352" s="1046" t="s">
        <v>1852</v>
      </c>
      <c r="C1352" s="1047"/>
      <c r="D1352" s="234"/>
      <c r="E1352" s="1048" t="str">
        <f t="shared" si="55"/>
        <v/>
      </c>
      <c r="F1352" s="1048"/>
    </row>
    <row r="1353" spans="1:6">
      <c r="A1353" s="1045">
        <v>1414059800</v>
      </c>
      <c r="B1353" s="1046" t="s">
        <v>1852</v>
      </c>
      <c r="C1353" s="1047"/>
      <c r="D1353" s="234"/>
      <c r="E1353" s="1048" t="str">
        <f t="shared" si="55"/>
        <v/>
      </c>
      <c r="F1353" s="1048"/>
    </row>
    <row r="1354" spans="1:6">
      <c r="A1354" s="1045">
        <v>1414107120</v>
      </c>
      <c r="B1354" s="1046" t="s">
        <v>1852</v>
      </c>
      <c r="C1354" s="1047"/>
      <c r="D1354" s="234"/>
      <c r="E1354" s="1048" t="str">
        <f t="shared" si="55"/>
        <v/>
      </c>
      <c r="F1354" s="1048"/>
    </row>
    <row r="1355" spans="1:6">
      <c r="A1355" s="1045">
        <v>1414109001</v>
      </c>
      <c r="B1355" s="1046" t="s">
        <v>1852</v>
      </c>
      <c r="C1355" s="1047"/>
      <c r="D1355" s="234"/>
      <c r="E1355" s="1048" t="str">
        <f t="shared" si="55"/>
        <v/>
      </c>
      <c r="F1355" s="1048"/>
    </row>
    <row r="1356" spans="1:6">
      <c r="A1356" s="1045">
        <v>1414109005</v>
      </c>
      <c r="B1356" s="1046" t="s">
        <v>1852</v>
      </c>
      <c r="C1356" s="1047"/>
      <c r="D1356" s="234"/>
      <c r="E1356" s="1048" t="str">
        <f t="shared" si="55"/>
        <v/>
      </c>
      <c r="F1356" s="1048"/>
    </row>
    <row r="1357" spans="1:6">
      <c r="A1357" s="1045">
        <v>1414109800</v>
      </c>
      <c r="B1357" s="1046" t="s">
        <v>1852</v>
      </c>
      <c r="C1357" s="1047"/>
      <c r="D1357" s="234"/>
      <c r="E1357" s="1048" t="str">
        <f t="shared" si="55"/>
        <v/>
      </c>
      <c r="F1357" s="1048"/>
    </row>
    <row r="1358" spans="1:6">
      <c r="A1358" s="1045">
        <v>1414157120</v>
      </c>
      <c r="B1358" s="1046" t="s">
        <v>1852</v>
      </c>
      <c r="C1358" s="1047"/>
      <c r="D1358" s="234"/>
      <c r="E1358" s="1048" t="str">
        <f t="shared" si="55"/>
        <v/>
      </c>
      <c r="F1358" s="1048"/>
    </row>
    <row r="1359" spans="1:6">
      <c r="A1359" s="1045">
        <v>1414159001</v>
      </c>
      <c r="B1359" s="1046" t="s">
        <v>1852</v>
      </c>
      <c r="C1359" s="1047"/>
      <c r="D1359" s="234"/>
      <c r="E1359" s="1048" t="str">
        <f t="shared" si="55"/>
        <v/>
      </c>
      <c r="F1359" s="1048"/>
    </row>
    <row r="1360" spans="1:6">
      <c r="A1360" s="1045">
        <v>1414159005</v>
      </c>
      <c r="B1360" s="1046" t="s">
        <v>1852</v>
      </c>
      <c r="C1360" s="1047"/>
      <c r="D1360" s="234"/>
      <c r="E1360" s="1048" t="str">
        <f t="shared" si="55"/>
        <v/>
      </c>
      <c r="F1360" s="1048"/>
    </row>
    <row r="1361" spans="1:6">
      <c r="A1361" s="1045">
        <v>1414159800</v>
      </c>
      <c r="B1361" s="1046" t="s">
        <v>1852</v>
      </c>
      <c r="C1361" s="1047"/>
      <c r="D1361" s="234"/>
      <c r="E1361" s="1048" t="str">
        <f t="shared" si="55"/>
        <v/>
      </c>
      <c r="F1361" s="1048"/>
    </row>
    <row r="1362" spans="1:6">
      <c r="A1362" s="1045">
        <v>1414207120</v>
      </c>
      <c r="B1362" s="1046" t="s">
        <v>1852</v>
      </c>
      <c r="C1362" s="1047"/>
      <c r="D1362" s="234"/>
      <c r="E1362" s="1048" t="str">
        <f t="shared" si="55"/>
        <v/>
      </c>
      <c r="F1362" s="1048"/>
    </row>
    <row r="1363" spans="1:6">
      <c r="A1363" s="1045">
        <v>1414209001</v>
      </c>
      <c r="B1363" s="1046" t="s">
        <v>1852</v>
      </c>
      <c r="C1363" s="1047"/>
      <c r="D1363" s="234"/>
      <c r="E1363" s="1048" t="str">
        <f t="shared" si="55"/>
        <v/>
      </c>
      <c r="F1363" s="1048"/>
    </row>
    <row r="1364" spans="1:6">
      <c r="A1364" s="1045">
        <v>1414209005</v>
      </c>
      <c r="B1364" s="1046" t="s">
        <v>1852</v>
      </c>
      <c r="C1364" s="1047"/>
      <c r="D1364" s="234"/>
      <c r="E1364" s="1048" t="str">
        <f t="shared" si="55"/>
        <v/>
      </c>
      <c r="F1364" s="1048"/>
    </row>
    <row r="1365" spans="1:6">
      <c r="A1365" s="1045">
        <v>1414209800</v>
      </c>
      <c r="B1365" s="1046" t="s">
        <v>1852</v>
      </c>
      <c r="C1365" s="1047"/>
      <c r="D1365" s="234"/>
      <c r="E1365" s="1048" t="str">
        <f t="shared" si="55"/>
        <v/>
      </c>
      <c r="F1365" s="1048"/>
    </row>
    <row r="1366" spans="1:6">
      <c r="A1366" s="1045">
        <v>1414257120</v>
      </c>
      <c r="B1366" s="1046" t="s">
        <v>1852</v>
      </c>
      <c r="C1366" s="1047"/>
      <c r="D1366" s="234"/>
      <c r="E1366" s="1048" t="str">
        <f t="shared" si="55"/>
        <v/>
      </c>
      <c r="F1366" s="1048"/>
    </row>
    <row r="1367" spans="1:6">
      <c r="A1367" s="1055">
        <v>1414259001</v>
      </c>
      <c r="B1367" s="1046" t="s">
        <v>1852</v>
      </c>
      <c r="C1367" s="1047"/>
      <c r="D1367" s="234"/>
      <c r="E1367" s="1048"/>
      <c r="F1367" s="1048"/>
    </row>
    <row r="1368" spans="1:6">
      <c r="A1368" s="1045">
        <v>1414259005</v>
      </c>
      <c r="B1368" s="1046" t="s">
        <v>1852</v>
      </c>
      <c r="C1368" s="1047"/>
      <c r="D1368" s="234"/>
      <c r="E1368" s="1048" t="str">
        <f>+IF(COUNTIF(A:A,A1368)=1,"","Error")</f>
        <v/>
      </c>
      <c r="F1368" s="1048"/>
    </row>
    <row r="1369" spans="1:6">
      <c r="A1369" s="1045">
        <v>1414259800</v>
      </c>
      <c r="B1369" s="1046" t="s">
        <v>1852</v>
      </c>
      <c r="C1369" s="1047"/>
      <c r="D1369" s="234"/>
      <c r="E1369" s="1048" t="str">
        <f>+IF(COUNTIF(A:A,A1369)=1,"","Error")</f>
        <v/>
      </c>
      <c r="F1369" s="1048"/>
    </row>
    <row r="1370" spans="1:6">
      <c r="A1370" s="1045">
        <v>1414607100</v>
      </c>
      <c r="B1370" s="1046" t="s">
        <v>1852</v>
      </c>
      <c r="C1370" s="1047"/>
      <c r="D1370" s="234"/>
      <c r="E1370" s="1048" t="str">
        <f>+IF(COUNTIF(A:A,A1370)=1,"","Error")</f>
        <v/>
      </c>
      <c r="F1370" s="1048"/>
    </row>
    <row r="1371" spans="1:6">
      <c r="A1371" s="728">
        <v>1414607102</v>
      </c>
      <c r="B1371" s="1046" t="s">
        <v>1852</v>
      </c>
      <c r="C1371" s="1047"/>
      <c r="D1371" s="234"/>
      <c r="E1371" s="1048"/>
      <c r="F1371" s="1048"/>
    </row>
    <row r="1372" spans="1:6">
      <c r="A1372" s="1045">
        <v>1414607120</v>
      </c>
      <c r="B1372" s="1046" t="s">
        <v>1852</v>
      </c>
      <c r="C1372" s="1047"/>
      <c r="D1372" s="234"/>
      <c r="E1372" s="1048" t="str">
        <f t="shared" ref="E1372:E1378" si="56">+IF(COUNTIF(A:A,A1372)=1,"","Error")</f>
        <v/>
      </c>
      <c r="F1372" s="1048"/>
    </row>
    <row r="1373" spans="1:6">
      <c r="A1373" s="1045">
        <v>1414609001</v>
      </c>
      <c r="B1373" s="1046" t="s">
        <v>1852</v>
      </c>
      <c r="C1373" s="1047"/>
      <c r="D1373" s="234"/>
      <c r="E1373" s="1048" t="str">
        <f t="shared" si="56"/>
        <v/>
      </c>
      <c r="F1373" s="1048"/>
    </row>
    <row r="1374" spans="1:6">
      <c r="A1374" s="1045">
        <v>1414609002</v>
      </c>
      <c r="B1374" s="1046" t="s">
        <v>1852</v>
      </c>
      <c r="C1374" s="1047"/>
      <c r="D1374" s="234"/>
      <c r="E1374" s="1048" t="str">
        <f t="shared" si="56"/>
        <v/>
      </c>
      <c r="F1374" s="1048"/>
    </row>
    <row r="1375" spans="1:6">
      <c r="A1375" s="1045">
        <v>1414609004</v>
      </c>
      <c r="B1375" s="1046" t="s">
        <v>1852</v>
      </c>
      <c r="C1375" s="1047"/>
      <c r="D1375" s="234"/>
      <c r="E1375" s="1048" t="str">
        <f t="shared" si="56"/>
        <v/>
      </c>
      <c r="F1375" s="1048"/>
    </row>
    <row r="1376" spans="1:6">
      <c r="A1376" s="1045">
        <v>1414609005</v>
      </c>
      <c r="B1376" s="1046" t="s">
        <v>1852</v>
      </c>
      <c r="C1376" s="1047"/>
      <c r="D1376" s="234"/>
      <c r="E1376" s="1048" t="str">
        <f t="shared" si="56"/>
        <v/>
      </c>
      <c r="F1376" s="1048"/>
    </row>
    <row r="1377" spans="1:6">
      <c r="A1377" s="1045">
        <v>1414609800</v>
      </c>
      <c r="B1377" s="1046" t="s">
        <v>1852</v>
      </c>
      <c r="C1377" s="1047"/>
      <c r="D1377" s="234"/>
      <c r="E1377" s="1048" t="str">
        <f t="shared" si="56"/>
        <v/>
      </c>
      <c r="F1377" s="1048"/>
    </row>
    <row r="1378" spans="1:6">
      <c r="A1378" s="1045">
        <v>1414657100</v>
      </c>
      <c r="B1378" s="1046" t="s">
        <v>1852</v>
      </c>
      <c r="C1378" s="1047"/>
      <c r="D1378" s="234"/>
      <c r="E1378" s="1048" t="str">
        <f t="shared" si="56"/>
        <v/>
      </c>
      <c r="F1378" s="1048"/>
    </row>
    <row r="1379" spans="1:6">
      <c r="A1379" s="728">
        <v>1414657102</v>
      </c>
      <c r="B1379" s="1046" t="s">
        <v>1852</v>
      </c>
      <c r="C1379" s="1047"/>
      <c r="D1379" s="234"/>
      <c r="E1379" s="1048"/>
      <c r="F1379" s="1048"/>
    </row>
    <row r="1380" spans="1:6">
      <c r="A1380" s="1045">
        <v>1414657120</v>
      </c>
      <c r="B1380" s="1046" t="s">
        <v>1852</v>
      </c>
      <c r="C1380" s="1047"/>
      <c r="D1380" s="234"/>
      <c r="E1380" s="1048" t="str">
        <f t="shared" ref="E1380:E1386" si="57">+IF(COUNTIF(A:A,A1380)=1,"","Error")</f>
        <v/>
      </c>
      <c r="F1380" s="1048"/>
    </row>
    <row r="1381" spans="1:6">
      <c r="A1381" s="1045">
        <v>1414659001</v>
      </c>
      <c r="B1381" s="1046" t="s">
        <v>1852</v>
      </c>
      <c r="C1381" s="1047"/>
      <c r="D1381" s="234"/>
      <c r="E1381" s="1048" t="str">
        <f t="shared" si="57"/>
        <v/>
      </c>
      <c r="F1381" s="1048"/>
    </row>
    <row r="1382" spans="1:6">
      <c r="A1382" s="1045">
        <v>1414659002</v>
      </c>
      <c r="B1382" s="1046" t="s">
        <v>1852</v>
      </c>
      <c r="C1382" s="1047"/>
      <c r="D1382" s="234"/>
      <c r="E1382" s="1048" t="str">
        <f t="shared" si="57"/>
        <v/>
      </c>
      <c r="F1382" s="1048"/>
    </row>
    <row r="1383" spans="1:6">
      <c r="A1383" s="1045">
        <v>1414659005</v>
      </c>
      <c r="B1383" s="1046" t="s">
        <v>1891</v>
      </c>
      <c r="C1383" s="1047"/>
      <c r="D1383" s="234"/>
      <c r="E1383" s="1048" t="str">
        <f t="shared" si="57"/>
        <v/>
      </c>
      <c r="F1383" s="1048"/>
    </row>
    <row r="1384" spans="1:6">
      <c r="A1384" s="1045">
        <v>1414659800</v>
      </c>
      <c r="B1384" s="1046" t="s">
        <v>1852</v>
      </c>
      <c r="C1384" s="1047"/>
      <c r="D1384" s="234"/>
      <c r="E1384" s="1048" t="str">
        <f t="shared" si="57"/>
        <v/>
      </c>
      <c r="F1384" s="1048"/>
    </row>
    <row r="1385" spans="1:6">
      <c r="A1385" s="1045">
        <v>1414700005</v>
      </c>
      <c r="B1385" s="1046" t="s">
        <v>1891</v>
      </c>
      <c r="C1385" s="1047"/>
      <c r="D1385" s="234"/>
      <c r="E1385" s="1048" t="str">
        <f t="shared" si="57"/>
        <v/>
      </c>
      <c r="F1385" s="1048"/>
    </row>
    <row r="1386" spans="1:6">
      <c r="A1386" s="1045">
        <v>1414707100</v>
      </c>
      <c r="B1386" s="1046" t="s">
        <v>1852</v>
      </c>
      <c r="C1386" s="1047"/>
      <c r="D1386" s="234"/>
      <c r="E1386" s="1048" t="str">
        <f t="shared" si="57"/>
        <v/>
      </c>
      <c r="F1386" s="1048"/>
    </row>
    <row r="1387" spans="1:6">
      <c r="A1387" s="728">
        <v>1414707102</v>
      </c>
      <c r="B1387" s="1046" t="s">
        <v>1852</v>
      </c>
      <c r="C1387" s="1047"/>
      <c r="D1387" s="234"/>
      <c r="E1387" s="1048"/>
      <c r="F1387" s="1048"/>
    </row>
    <row r="1388" spans="1:6">
      <c r="A1388" s="1045">
        <v>1414707120</v>
      </c>
      <c r="B1388" s="1046" t="s">
        <v>1852</v>
      </c>
      <c r="C1388" s="1047"/>
      <c r="D1388" s="234"/>
      <c r="E1388" s="1048" t="str">
        <f t="shared" ref="E1388:E1393" si="58">+IF(COUNTIF(A:A,A1388)=1,"","Error")</f>
        <v/>
      </c>
      <c r="F1388" s="1048"/>
    </row>
    <row r="1389" spans="1:6">
      <c r="A1389" s="1045">
        <v>1414709001</v>
      </c>
      <c r="B1389" s="1046" t="s">
        <v>1852</v>
      </c>
      <c r="C1389" s="1047"/>
      <c r="D1389" s="234"/>
      <c r="E1389" s="1048" t="str">
        <f t="shared" si="58"/>
        <v/>
      </c>
      <c r="F1389" s="1048"/>
    </row>
    <row r="1390" spans="1:6">
      <c r="A1390" s="1045">
        <v>1414709003</v>
      </c>
      <c r="B1390" s="1046" t="s">
        <v>1852</v>
      </c>
      <c r="C1390" s="1047"/>
      <c r="D1390" s="234"/>
      <c r="E1390" s="1048" t="str">
        <f t="shared" si="58"/>
        <v/>
      </c>
      <c r="F1390" s="1048"/>
    </row>
    <row r="1391" spans="1:6">
      <c r="A1391" s="1045">
        <v>1414709005</v>
      </c>
      <c r="B1391" s="1046" t="s">
        <v>1891</v>
      </c>
      <c r="C1391" s="1047"/>
      <c r="D1391" s="234"/>
      <c r="E1391" s="1048" t="str">
        <f t="shared" si="58"/>
        <v/>
      </c>
      <c r="F1391" s="1048"/>
    </row>
    <row r="1392" spans="1:6">
      <c r="A1392" s="1045">
        <v>1414709800</v>
      </c>
      <c r="B1392" s="1046" t="s">
        <v>1852</v>
      </c>
      <c r="C1392" s="1047"/>
      <c r="D1392" s="234"/>
      <c r="E1392" s="1048" t="str">
        <f t="shared" si="58"/>
        <v/>
      </c>
      <c r="F1392" s="1048"/>
    </row>
    <row r="1393" spans="1:6">
      <c r="A1393" s="1045">
        <v>1414757100</v>
      </c>
      <c r="B1393" s="1046" t="s">
        <v>1852</v>
      </c>
      <c r="C1393" s="1047"/>
      <c r="D1393" s="234"/>
      <c r="E1393" s="1048" t="str">
        <f t="shared" si="58"/>
        <v/>
      </c>
      <c r="F1393" s="1048"/>
    </row>
    <row r="1394" spans="1:6">
      <c r="A1394" s="728">
        <v>1414757105</v>
      </c>
      <c r="B1394" s="1046" t="s">
        <v>1852</v>
      </c>
      <c r="C1394" s="1047"/>
      <c r="D1394" s="234"/>
      <c r="E1394" s="1048"/>
      <c r="F1394" s="1048"/>
    </row>
    <row r="1395" spans="1:6">
      <c r="A1395" s="1045">
        <v>1414757120</v>
      </c>
      <c r="B1395" s="1046" t="s">
        <v>1852</v>
      </c>
      <c r="C1395" s="1047"/>
      <c r="D1395" s="234"/>
      <c r="E1395" s="1048" t="str">
        <f>+IF(COUNTIF(A:A,A1395)=1,"","Error")</f>
        <v/>
      </c>
      <c r="F1395" s="1048"/>
    </row>
    <row r="1396" spans="1:6">
      <c r="A1396" s="1045">
        <v>1414759001</v>
      </c>
      <c r="B1396" s="1046" t="s">
        <v>1891</v>
      </c>
      <c r="C1396" s="1047"/>
      <c r="D1396" s="234"/>
      <c r="E1396" s="1048" t="str">
        <f>+IF(COUNTIF(A:A,A1396)=1,"","Error")</f>
        <v/>
      </c>
      <c r="F1396" s="1048"/>
    </row>
    <row r="1397" spans="1:6">
      <c r="A1397" s="1045">
        <v>1414759005</v>
      </c>
      <c r="B1397" s="1046" t="s">
        <v>1891</v>
      </c>
      <c r="C1397" s="1047"/>
      <c r="D1397" s="234"/>
      <c r="E1397" s="1048" t="str">
        <f>+IF(COUNTIF(A:A,A1397)=1,"","Error")</f>
        <v/>
      </c>
      <c r="F1397" s="1048"/>
    </row>
    <row r="1398" spans="1:6">
      <c r="A1398" s="1045">
        <v>1414759800</v>
      </c>
      <c r="B1398" s="1046" t="s">
        <v>1852</v>
      </c>
      <c r="C1398" s="1047"/>
      <c r="D1398" s="234"/>
      <c r="E1398" s="1048" t="str">
        <f>+IF(COUNTIF(A:A,A1398)=1,"","Error")</f>
        <v/>
      </c>
      <c r="F1398" s="1048"/>
    </row>
    <row r="1399" spans="1:6">
      <c r="A1399" s="1045">
        <v>1414807100</v>
      </c>
      <c r="B1399" s="1046" t="s">
        <v>1852</v>
      </c>
      <c r="C1399" s="1047"/>
      <c r="D1399" s="234"/>
      <c r="E1399" s="1048" t="str">
        <f>+IF(COUNTIF(A:A,A1399)=1,"","Error")</f>
        <v/>
      </c>
      <c r="F1399" s="1048"/>
    </row>
    <row r="1400" spans="1:6">
      <c r="A1400" s="728">
        <v>1414807102</v>
      </c>
      <c r="B1400" s="1046" t="s">
        <v>1852</v>
      </c>
      <c r="C1400" s="1047"/>
      <c r="D1400" s="234"/>
      <c r="E1400" s="1048"/>
      <c r="F1400" s="1048"/>
    </row>
    <row r="1401" spans="1:6">
      <c r="A1401" s="1045">
        <v>1414807120</v>
      </c>
      <c r="B1401" s="1046" t="s">
        <v>1852</v>
      </c>
      <c r="C1401" s="1047"/>
      <c r="D1401" s="234"/>
      <c r="E1401" s="1048" t="str">
        <f t="shared" ref="E1401:E1411" si="59">+IF(COUNTIF(A:A,A1401)=1,"","Error")</f>
        <v/>
      </c>
      <c r="F1401" s="1048"/>
    </row>
    <row r="1402" spans="1:6">
      <c r="A1402" s="1045">
        <v>1414809001</v>
      </c>
      <c r="B1402" s="1046" t="s">
        <v>1852</v>
      </c>
      <c r="C1402" s="1047"/>
      <c r="D1402" s="234"/>
      <c r="E1402" s="1048" t="str">
        <f t="shared" si="59"/>
        <v/>
      </c>
      <c r="F1402" s="1048"/>
    </row>
    <row r="1403" spans="1:6">
      <c r="A1403" s="1045">
        <v>1414809005</v>
      </c>
      <c r="B1403" s="1046" t="s">
        <v>1891</v>
      </c>
      <c r="C1403" s="1047"/>
      <c r="D1403" s="234"/>
      <c r="E1403" s="1048" t="str">
        <f t="shared" si="59"/>
        <v/>
      </c>
      <c r="F1403" s="1048"/>
    </row>
    <row r="1404" spans="1:6">
      <c r="A1404" s="1045">
        <v>1414809800</v>
      </c>
      <c r="B1404" s="1046" t="s">
        <v>1852</v>
      </c>
      <c r="C1404" s="1047"/>
      <c r="D1404" s="234"/>
      <c r="E1404" s="1048" t="str">
        <f t="shared" si="59"/>
        <v/>
      </c>
      <c r="F1404" s="1048"/>
    </row>
    <row r="1405" spans="1:6">
      <c r="A1405" s="1045">
        <v>1487050005</v>
      </c>
      <c r="B1405" s="1046" t="s">
        <v>1891</v>
      </c>
      <c r="C1405" s="1047"/>
      <c r="D1405" s="234"/>
      <c r="E1405" s="1048" t="str">
        <f t="shared" si="59"/>
        <v/>
      </c>
      <c r="F1405" s="1048"/>
    </row>
    <row r="1406" spans="1:6">
      <c r="A1406" s="1045">
        <v>1487059001</v>
      </c>
      <c r="B1406" s="1046" t="s">
        <v>4913</v>
      </c>
      <c r="C1406" s="1047"/>
      <c r="D1406" s="234"/>
      <c r="E1406" s="1048" t="str">
        <f t="shared" si="59"/>
        <v/>
      </c>
      <c r="F1406" s="1048"/>
    </row>
    <row r="1407" spans="1:6">
      <c r="A1407" s="1045">
        <v>1487059002</v>
      </c>
      <c r="B1407" s="1046" t="s">
        <v>1852</v>
      </c>
      <c r="C1407" s="1047"/>
      <c r="D1407" s="234"/>
      <c r="E1407" s="1048" t="str">
        <f t="shared" si="59"/>
        <v/>
      </c>
      <c r="F1407" s="1048"/>
    </row>
    <row r="1408" spans="1:6">
      <c r="A1408" s="1045">
        <v>1487059003</v>
      </c>
      <c r="B1408" s="1046" t="s">
        <v>1852</v>
      </c>
      <c r="C1408" s="1047"/>
      <c r="D1408" s="234"/>
      <c r="E1408" s="1048" t="str">
        <f t="shared" si="59"/>
        <v/>
      </c>
      <c r="F1408" s="1048"/>
    </row>
    <row r="1409" spans="1:6">
      <c r="A1409" s="1045">
        <v>1487059004</v>
      </c>
      <c r="B1409" s="1046" t="s">
        <v>1852</v>
      </c>
      <c r="C1409" s="1047"/>
      <c r="D1409" s="234"/>
      <c r="E1409" s="1048" t="str">
        <f t="shared" si="59"/>
        <v/>
      </c>
      <c r="F1409" s="1048"/>
    </row>
    <row r="1410" spans="1:6">
      <c r="A1410" s="1045">
        <v>1487059005</v>
      </c>
      <c r="B1410" s="1046" t="s">
        <v>1852</v>
      </c>
      <c r="C1410" s="1047"/>
      <c r="D1410" s="234"/>
      <c r="E1410" s="1048" t="str">
        <f t="shared" si="59"/>
        <v/>
      </c>
      <c r="F1410" s="1048"/>
    </row>
    <row r="1411" spans="1:6">
      <c r="A1411" s="1045">
        <v>1487059706</v>
      </c>
      <c r="B1411" s="1046" t="s">
        <v>1891</v>
      </c>
      <c r="C1411" s="1047"/>
      <c r="D1411" s="234"/>
      <c r="E1411" s="1048" t="str">
        <f t="shared" si="59"/>
        <v/>
      </c>
      <c r="F1411" s="1048"/>
    </row>
    <row r="1412" spans="1:6">
      <c r="A1412" s="718">
        <v>1487059707</v>
      </c>
      <c r="B1412" s="1046" t="s">
        <v>1891</v>
      </c>
      <c r="C1412" s="1047"/>
      <c r="D1412" s="234"/>
      <c r="E1412" s="1048"/>
      <c r="F1412" s="1048"/>
    </row>
    <row r="1413" spans="1:6">
      <c r="A1413" s="718">
        <v>1487059708</v>
      </c>
      <c r="B1413" s="1046" t="s">
        <v>1891</v>
      </c>
      <c r="C1413" s="1047"/>
      <c r="D1413" s="234"/>
      <c r="E1413" s="1048"/>
      <c r="F1413" s="1048"/>
    </row>
    <row r="1414" spans="1:6">
      <c r="A1414" s="1045">
        <v>1487059709</v>
      </c>
      <c r="B1414" s="1046" t="s">
        <v>1891</v>
      </c>
      <c r="C1414" s="1047"/>
      <c r="D1414" s="234"/>
      <c r="E1414" s="1048" t="str">
        <f>+IF(COUNTIF(A:A,A1414)=1,"","Error")</f>
        <v/>
      </c>
      <c r="F1414" s="1048"/>
    </row>
    <row r="1415" spans="1:6">
      <c r="A1415" s="728">
        <v>1487059710</v>
      </c>
      <c r="B1415" s="1046" t="s">
        <v>1852</v>
      </c>
      <c r="C1415" s="1047"/>
      <c r="D1415" s="234"/>
      <c r="E1415" s="1048"/>
      <c r="F1415" s="1048"/>
    </row>
    <row r="1416" spans="1:6">
      <c r="A1416" s="1045">
        <v>1487100005</v>
      </c>
      <c r="B1416" s="1046" t="s">
        <v>1891</v>
      </c>
      <c r="C1416" s="1047"/>
      <c r="D1416" s="234"/>
      <c r="E1416" s="1048" t="str">
        <f t="shared" ref="E1416:E1430" si="60">+IF(COUNTIF(A:A,A1416)=1,"","Error")</f>
        <v/>
      </c>
      <c r="F1416" s="1048"/>
    </row>
    <row r="1417" spans="1:6">
      <c r="A1417" s="1045">
        <v>1487101888</v>
      </c>
      <c r="B1417" s="1046" t="s">
        <v>1852</v>
      </c>
      <c r="C1417" s="1047"/>
      <c r="D1417" s="234"/>
      <c r="E1417" s="1048" t="str">
        <f t="shared" si="60"/>
        <v/>
      </c>
      <c r="F1417" s="1048"/>
    </row>
    <row r="1418" spans="1:6">
      <c r="A1418" s="1045">
        <v>1487109001</v>
      </c>
      <c r="B1418" s="1046" t="s">
        <v>1891</v>
      </c>
      <c r="C1418" s="1047"/>
      <c r="D1418" s="234"/>
      <c r="E1418" s="1048" t="str">
        <f t="shared" si="60"/>
        <v/>
      </c>
      <c r="F1418" s="1048"/>
    </row>
    <row r="1419" spans="1:6">
      <c r="A1419" s="1045">
        <v>1487109002</v>
      </c>
      <c r="B1419" s="1046" t="s">
        <v>1891</v>
      </c>
      <c r="C1419" s="1047"/>
      <c r="D1419" s="234"/>
      <c r="E1419" s="1048" t="str">
        <f t="shared" si="60"/>
        <v/>
      </c>
      <c r="F1419" s="1048"/>
    </row>
    <row r="1420" spans="1:6">
      <c r="A1420" s="1045">
        <v>1487109003</v>
      </c>
      <c r="B1420" s="1046" t="s">
        <v>1891</v>
      </c>
      <c r="C1420" s="1047"/>
      <c r="D1420" s="234"/>
      <c r="E1420" s="1048" t="str">
        <f t="shared" si="60"/>
        <v/>
      </c>
      <c r="F1420" s="1048"/>
    </row>
    <row r="1421" spans="1:6">
      <c r="A1421" s="1045">
        <v>1487109004</v>
      </c>
      <c r="B1421" s="1046" t="s">
        <v>1891</v>
      </c>
      <c r="C1421" s="1047"/>
      <c r="D1421" s="234"/>
      <c r="E1421" s="1048" t="str">
        <f t="shared" si="60"/>
        <v/>
      </c>
      <c r="F1421" s="1048"/>
    </row>
    <row r="1422" spans="1:6">
      <c r="A1422" s="1045">
        <v>1487109005</v>
      </c>
      <c r="B1422" s="1046" t="s">
        <v>1891</v>
      </c>
      <c r="C1422" s="1047"/>
      <c r="D1422" s="234"/>
      <c r="E1422" s="1048" t="str">
        <f t="shared" si="60"/>
        <v/>
      </c>
      <c r="F1422" s="1048"/>
    </row>
    <row r="1423" spans="1:6">
      <c r="A1423" s="1045">
        <v>1487109701</v>
      </c>
      <c r="B1423" s="1046" t="s">
        <v>1891</v>
      </c>
      <c r="C1423" s="1047"/>
      <c r="D1423" s="234"/>
      <c r="E1423" s="1048" t="str">
        <f t="shared" si="60"/>
        <v/>
      </c>
      <c r="F1423" s="1048"/>
    </row>
    <row r="1424" spans="1:6">
      <c r="A1424" s="1045">
        <v>1487109702</v>
      </c>
      <c r="B1424" s="1046" t="s">
        <v>1891</v>
      </c>
      <c r="C1424" s="1047"/>
      <c r="D1424" s="234"/>
      <c r="E1424" s="1048" t="str">
        <f t="shared" si="60"/>
        <v/>
      </c>
      <c r="F1424" s="1048"/>
    </row>
    <row r="1425" spans="1:6">
      <c r="A1425" s="1045">
        <v>1487109703</v>
      </c>
      <c r="B1425" s="1046" t="s">
        <v>1891</v>
      </c>
      <c r="C1425" s="1047"/>
      <c r="D1425" s="234"/>
      <c r="E1425" s="1048" t="str">
        <f t="shared" si="60"/>
        <v/>
      </c>
      <c r="F1425" s="1048"/>
    </row>
    <row r="1426" spans="1:6">
      <c r="A1426" s="1045">
        <v>1487109704</v>
      </c>
      <c r="B1426" s="1046" t="s">
        <v>1891</v>
      </c>
      <c r="C1426" s="1047"/>
      <c r="D1426" s="234"/>
      <c r="E1426" s="1048" t="str">
        <f t="shared" si="60"/>
        <v/>
      </c>
      <c r="F1426" s="1048"/>
    </row>
    <row r="1427" spans="1:6">
      <c r="A1427" s="1045">
        <v>1487109706</v>
      </c>
      <c r="B1427" s="1046" t="s">
        <v>1891</v>
      </c>
      <c r="C1427" s="1047"/>
      <c r="D1427" s="234"/>
      <c r="E1427" s="1048" t="str">
        <f t="shared" si="60"/>
        <v/>
      </c>
      <c r="F1427" s="1048"/>
    </row>
    <row r="1428" spans="1:6">
      <c r="A1428" s="1045">
        <v>1487109707</v>
      </c>
      <c r="B1428" s="1046" t="s">
        <v>1891</v>
      </c>
      <c r="C1428" s="1047"/>
      <c r="D1428" s="234"/>
      <c r="E1428" s="1048" t="str">
        <f t="shared" si="60"/>
        <v/>
      </c>
      <c r="F1428" s="1048"/>
    </row>
    <row r="1429" spans="1:6">
      <c r="A1429" s="1045">
        <v>1487109708</v>
      </c>
      <c r="B1429" s="1046" t="s">
        <v>1891</v>
      </c>
      <c r="C1429" s="1047"/>
      <c r="D1429" s="234"/>
      <c r="E1429" s="1048" t="str">
        <f t="shared" si="60"/>
        <v/>
      </c>
      <c r="F1429" s="1048"/>
    </row>
    <row r="1430" spans="1:6">
      <c r="A1430" s="1045">
        <v>1487109709</v>
      </c>
      <c r="B1430" s="1046" t="s">
        <v>1891</v>
      </c>
      <c r="C1430" s="1047"/>
      <c r="D1430" s="234"/>
      <c r="E1430" s="1048" t="str">
        <f t="shared" si="60"/>
        <v/>
      </c>
      <c r="F1430" s="1048"/>
    </row>
    <row r="1431" spans="1:6">
      <c r="A1431" s="1050">
        <v>1487109710</v>
      </c>
      <c r="B1431" s="1052" t="s">
        <v>1891</v>
      </c>
      <c r="C1431" s="1047"/>
      <c r="D1431" s="234"/>
      <c r="E1431" s="1048"/>
      <c r="F1431" s="1048"/>
    </row>
    <row r="1432" spans="1:6">
      <c r="A1432" s="1045">
        <v>1488050005</v>
      </c>
      <c r="B1432" s="1046" t="s">
        <v>1852</v>
      </c>
      <c r="C1432" s="1047"/>
      <c r="D1432" s="234"/>
      <c r="E1432" s="1048" t="str">
        <f t="shared" ref="E1432:E1439" si="61">+IF(COUNTIF(A:A,A1432)=1,"","Error")</f>
        <v/>
      </c>
      <c r="F1432" s="1048"/>
    </row>
    <row r="1433" spans="1:6">
      <c r="A1433" s="1045">
        <v>1488059001</v>
      </c>
      <c r="B1433" s="1046" t="s">
        <v>1852</v>
      </c>
      <c r="C1433" s="1047"/>
      <c r="D1433" s="234"/>
      <c r="E1433" s="1048" t="str">
        <f t="shared" si="61"/>
        <v/>
      </c>
      <c r="F1433" s="1048"/>
    </row>
    <row r="1434" spans="1:6">
      <c r="A1434" s="1045">
        <v>1488109001</v>
      </c>
      <c r="B1434" s="1046" t="s">
        <v>1852</v>
      </c>
      <c r="C1434" s="1047"/>
      <c r="D1434" s="234"/>
      <c r="E1434" s="1048" t="str">
        <f t="shared" si="61"/>
        <v/>
      </c>
      <c r="F1434" s="1048"/>
    </row>
    <row r="1435" spans="1:6">
      <c r="A1435" s="1045">
        <v>1488109005</v>
      </c>
      <c r="B1435" s="1046" t="s">
        <v>1852</v>
      </c>
      <c r="C1435" s="1047"/>
      <c r="D1435" s="234"/>
      <c r="E1435" s="1048" t="str">
        <f t="shared" si="61"/>
        <v/>
      </c>
      <c r="F1435" s="1048"/>
    </row>
    <row r="1436" spans="1:6">
      <c r="A1436" s="1045">
        <v>1488150005</v>
      </c>
      <c r="B1436" s="1046" t="s">
        <v>1852</v>
      </c>
      <c r="C1436" s="1047"/>
      <c r="D1436" s="234"/>
      <c r="E1436" s="1048" t="str">
        <f t="shared" si="61"/>
        <v/>
      </c>
      <c r="F1436" s="1048"/>
    </row>
    <row r="1437" spans="1:6">
      <c r="A1437" s="1045">
        <v>1488159001</v>
      </c>
      <c r="B1437" s="1046" t="s">
        <v>1852</v>
      </c>
      <c r="C1437" s="1047"/>
      <c r="D1437" s="234"/>
      <c r="E1437" s="1048" t="str">
        <f t="shared" si="61"/>
        <v/>
      </c>
      <c r="F1437" s="1048"/>
    </row>
    <row r="1438" spans="1:6">
      <c r="A1438" s="1045">
        <v>1488209001</v>
      </c>
      <c r="B1438" s="1046" t="s">
        <v>1852</v>
      </c>
      <c r="C1438" s="1047"/>
      <c r="D1438" s="234"/>
      <c r="E1438" s="1048" t="str">
        <f t="shared" si="61"/>
        <v/>
      </c>
      <c r="F1438" s="1048"/>
    </row>
    <row r="1439" spans="1:6">
      <c r="A1439" s="1045">
        <v>1488209002</v>
      </c>
      <c r="B1439" s="1046" t="s">
        <v>1852</v>
      </c>
      <c r="C1439" s="1047"/>
      <c r="D1439" s="234"/>
      <c r="E1439" s="1048" t="str">
        <f t="shared" si="61"/>
        <v/>
      </c>
      <c r="F1439" s="1048"/>
    </row>
    <row r="1440" spans="1:6">
      <c r="A1440" s="938">
        <v>1488259001</v>
      </c>
      <c r="B1440" s="1046" t="s">
        <v>1852</v>
      </c>
      <c r="C1440" s="1047"/>
      <c r="D1440" s="234"/>
      <c r="E1440" s="1048"/>
      <c r="F1440" s="1048"/>
    </row>
    <row r="1441" spans="1:6">
      <c r="A1441" s="1045">
        <v>1488609001</v>
      </c>
      <c r="B1441" s="1046" t="s">
        <v>1852</v>
      </c>
      <c r="C1441" s="1047"/>
      <c r="D1441" s="234"/>
      <c r="E1441" s="1048" t="str">
        <f t="shared" ref="E1441:E1472" si="62">+IF(COUNTIF(A:A,A1441)=1,"","Error")</f>
        <v/>
      </c>
      <c r="F1441" s="1048"/>
    </row>
    <row r="1442" spans="1:6">
      <c r="A1442" s="1045">
        <v>1488609005</v>
      </c>
      <c r="B1442" s="1046" t="s">
        <v>1852</v>
      </c>
      <c r="C1442" s="1047"/>
      <c r="D1442" s="234"/>
      <c r="E1442" s="1048" t="str">
        <f t="shared" si="62"/>
        <v/>
      </c>
      <c r="F1442" s="1048"/>
    </row>
    <row r="1443" spans="1:6">
      <c r="A1443" s="1045">
        <v>1488659001</v>
      </c>
      <c r="B1443" s="1046" t="s">
        <v>1852</v>
      </c>
      <c r="C1443" s="1047"/>
      <c r="D1443" s="234"/>
      <c r="E1443" s="1048" t="str">
        <f t="shared" si="62"/>
        <v/>
      </c>
      <c r="F1443" s="1048"/>
    </row>
    <row r="1444" spans="1:6">
      <c r="A1444" s="1045">
        <v>1488659005</v>
      </c>
      <c r="B1444" s="1046" t="s">
        <v>1852</v>
      </c>
      <c r="C1444" s="1047"/>
      <c r="D1444" s="234"/>
      <c r="E1444" s="1048" t="str">
        <f t="shared" si="62"/>
        <v/>
      </c>
      <c r="F1444" s="1048"/>
    </row>
    <row r="1445" spans="1:6">
      <c r="A1445" s="1045">
        <v>1488709001</v>
      </c>
      <c r="B1445" s="1046" t="s">
        <v>1852</v>
      </c>
      <c r="C1445" s="1047"/>
      <c r="D1445" s="234"/>
      <c r="E1445" s="1048" t="str">
        <f t="shared" si="62"/>
        <v/>
      </c>
      <c r="F1445" s="1048"/>
    </row>
    <row r="1446" spans="1:6">
      <c r="A1446" s="1045">
        <v>1488709005</v>
      </c>
      <c r="B1446" s="1046" t="s">
        <v>1852</v>
      </c>
      <c r="C1446" s="1047"/>
      <c r="D1446" s="234"/>
      <c r="E1446" s="1048" t="str">
        <f t="shared" si="62"/>
        <v/>
      </c>
      <c r="F1446" s="1048"/>
    </row>
    <row r="1447" spans="1:6">
      <c r="A1447" s="1045">
        <v>1488759001</v>
      </c>
      <c r="B1447" s="1046" t="s">
        <v>1852</v>
      </c>
      <c r="C1447" s="1047"/>
      <c r="D1447" s="234"/>
      <c r="E1447" s="1048" t="str">
        <f t="shared" si="62"/>
        <v/>
      </c>
      <c r="F1447" s="1048"/>
    </row>
    <row r="1448" spans="1:6">
      <c r="A1448" s="1045">
        <v>1488759005</v>
      </c>
      <c r="B1448" s="1046" t="s">
        <v>1852</v>
      </c>
      <c r="C1448" s="1047"/>
      <c r="D1448" s="234"/>
      <c r="E1448" s="1048" t="str">
        <f t="shared" si="62"/>
        <v/>
      </c>
      <c r="F1448" s="1048"/>
    </row>
    <row r="1449" spans="1:6">
      <c r="A1449" s="1045">
        <v>1488809001</v>
      </c>
      <c r="B1449" s="1046" t="s">
        <v>1852</v>
      </c>
      <c r="C1449" s="1047"/>
      <c r="D1449" s="234"/>
      <c r="E1449" s="1048" t="str">
        <f t="shared" si="62"/>
        <v/>
      </c>
      <c r="F1449" s="1048"/>
    </row>
    <row r="1450" spans="1:6">
      <c r="A1450" s="1045">
        <v>1488809005</v>
      </c>
      <c r="B1450" s="1046" t="s">
        <v>1852</v>
      </c>
      <c r="C1450" s="1047"/>
      <c r="D1450" s="234"/>
      <c r="E1450" s="1048" t="str">
        <f t="shared" si="62"/>
        <v/>
      </c>
      <c r="F1450" s="1048"/>
    </row>
    <row r="1451" spans="1:6">
      <c r="A1451" s="1045">
        <v>1489050005</v>
      </c>
      <c r="B1451" s="1046" t="s">
        <v>1852</v>
      </c>
      <c r="C1451" s="1047"/>
      <c r="D1451" s="234"/>
      <c r="E1451" s="1048" t="str">
        <f t="shared" si="62"/>
        <v/>
      </c>
      <c r="F1451" s="1048"/>
    </row>
    <row r="1452" spans="1:6">
      <c r="A1452" s="1045">
        <v>1489059001</v>
      </c>
      <c r="B1452" s="1046" t="s">
        <v>1852</v>
      </c>
      <c r="C1452" s="1047"/>
      <c r="D1452" s="234"/>
      <c r="E1452" s="1048" t="str">
        <f t="shared" si="62"/>
        <v/>
      </c>
      <c r="F1452" s="1048"/>
    </row>
    <row r="1453" spans="1:6">
      <c r="A1453" s="1045">
        <v>1489059002</v>
      </c>
      <c r="B1453" s="1046" t="s">
        <v>1852</v>
      </c>
      <c r="C1453" s="1047"/>
      <c r="D1453" s="234"/>
      <c r="E1453" s="1048" t="str">
        <f t="shared" si="62"/>
        <v/>
      </c>
      <c r="F1453" s="1048"/>
    </row>
    <row r="1454" spans="1:6">
      <c r="A1454" s="1045">
        <v>1489150005</v>
      </c>
      <c r="B1454" s="1046" t="s">
        <v>1852</v>
      </c>
      <c r="C1454" s="1047"/>
      <c r="D1454" s="234"/>
      <c r="E1454" s="1048" t="str">
        <f t="shared" si="62"/>
        <v/>
      </c>
      <c r="F1454" s="1048"/>
    </row>
    <row r="1455" spans="1:6">
      <c r="A1455" s="1045">
        <v>1489159002</v>
      </c>
      <c r="B1455" s="1046" t="s">
        <v>1852</v>
      </c>
      <c r="C1455" s="1047"/>
      <c r="D1455" s="234"/>
      <c r="E1455" s="1048" t="str">
        <f t="shared" si="62"/>
        <v/>
      </c>
      <c r="F1455" s="1048"/>
    </row>
    <row r="1456" spans="1:6">
      <c r="A1456" s="1045">
        <v>1489159003</v>
      </c>
      <c r="B1456" s="1046" t="s">
        <v>1852</v>
      </c>
      <c r="C1456" s="1047"/>
      <c r="D1456" s="234"/>
      <c r="E1456" s="1048" t="str">
        <f t="shared" si="62"/>
        <v/>
      </c>
      <c r="F1456" s="1048"/>
    </row>
    <row r="1457" spans="1:6">
      <c r="A1457" s="1045">
        <v>1489250005</v>
      </c>
      <c r="B1457" s="1046" t="s">
        <v>1852</v>
      </c>
      <c r="C1457" s="1047"/>
      <c r="D1457" s="234"/>
      <c r="E1457" s="1048" t="str">
        <f t="shared" si="62"/>
        <v/>
      </c>
      <c r="F1457" s="1048"/>
    </row>
    <row r="1458" spans="1:6">
      <c r="A1458" s="1045">
        <v>1489259002</v>
      </c>
      <c r="B1458" s="1046" t="s">
        <v>1852</v>
      </c>
      <c r="C1458" s="1047"/>
      <c r="D1458" s="234"/>
      <c r="E1458" s="1048" t="str">
        <f t="shared" si="62"/>
        <v/>
      </c>
      <c r="F1458" s="1048"/>
    </row>
    <row r="1459" spans="1:6">
      <c r="A1459" s="1045">
        <v>1489259003</v>
      </c>
      <c r="B1459" s="1046" t="s">
        <v>1852</v>
      </c>
      <c r="C1459" s="1047"/>
      <c r="D1459" s="234"/>
      <c r="E1459" s="1048" t="str">
        <f t="shared" si="62"/>
        <v/>
      </c>
      <c r="F1459" s="1048"/>
    </row>
    <row r="1460" spans="1:6">
      <c r="A1460" s="1045">
        <v>1489350005</v>
      </c>
      <c r="B1460" s="1046" t="s">
        <v>1852</v>
      </c>
      <c r="C1460" s="1047"/>
      <c r="D1460" s="234"/>
      <c r="E1460" s="1048" t="str">
        <f t="shared" si="62"/>
        <v/>
      </c>
      <c r="F1460" s="1048"/>
    </row>
    <row r="1461" spans="1:6">
      <c r="A1461" s="1045">
        <v>1489359001</v>
      </c>
      <c r="B1461" s="1046" t="s">
        <v>1852</v>
      </c>
      <c r="C1461" s="1047"/>
      <c r="D1461" s="234"/>
      <c r="E1461" s="1048" t="str">
        <f t="shared" si="62"/>
        <v/>
      </c>
      <c r="F1461" s="1048"/>
    </row>
    <row r="1462" spans="1:6">
      <c r="A1462" s="1045">
        <v>1489359002</v>
      </c>
      <c r="B1462" s="1046" t="s">
        <v>1852</v>
      </c>
      <c r="C1462" s="1047"/>
      <c r="D1462" s="234"/>
      <c r="E1462" s="1048" t="str">
        <f t="shared" si="62"/>
        <v/>
      </c>
      <c r="F1462" s="1048"/>
    </row>
    <row r="1463" spans="1:6">
      <c r="A1463" s="1045">
        <v>1489450005</v>
      </c>
      <c r="B1463" s="1046" t="s">
        <v>1852</v>
      </c>
      <c r="C1463" s="1047"/>
      <c r="D1463" s="234"/>
      <c r="E1463" s="1048" t="str">
        <f t="shared" si="62"/>
        <v/>
      </c>
      <c r="F1463" s="1048"/>
    </row>
    <row r="1464" spans="1:6">
      <c r="A1464" s="1045">
        <v>1489459001</v>
      </c>
      <c r="B1464" s="1046" t="s">
        <v>1852</v>
      </c>
      <c r="C1464" s="1047"/>
      <c r="D1464" s="234"/>
      <c r="E1464" s="1048" t="str">
        <f t="shared" si="62"/>
        <v/>
      </c>
      <c r="F1464" s="1048"/>
    </row>
    <row r="1465" spans="1:6">
      <c r="A1465" s="1045">
        <v>1489459002</v>
      </c>
      <c r="B1465" s="1046" t="s">
        <v>1852</v>
      </c>
      <c r="C1465" s="1047"/>
      <c r="D1465" s="234"/>
      <c r="E1465" s="1048" t="str">
        <f t="shared" si="62"/>
        <v/>
      </c>
      <c r="F1465" s="1048"/>
    </row>
    <row r="1466" spans="1:6">
      <c r="A1466" s="1045">
        <v>1491050005</v>
      </c>
      <c r="B1466" s="1046" t="s">
        <v>1891</v>
      </c>
      <c r="C1466" s="1047"/>
      <c r="D1466" s="234"/>
      <c r="E1466" s="1048" t="str">
        <f t="shared" si="62"/>
        <v/>
      </c>
      <c r="F1466" s="1048"/>
    </row>
    <row r="1467" spans="1:6">
      <c r="A1467" s="1045">
        <v>1491059001</v>
      </c>
      <c r="B1467" s="1046" t="s">
        <v>1852</v>
      </c>
      <c r="C1467" s="1047"/>
      <c r="D1467" s="234"/>
      <c r="E1467" s="1048" t="str">
        <f t="shared" si="62"/>
        <v/>
      </c>
      <c r="F1467" s="1048"/>
    </row>
    <row r="1468" spans="1:6">
      <c r="A1468" s="1045">
        <v>1491059002</v>
      </c>
      <c r="B1468" s="1046" t="s">
        <v>4913</v>
      </c>
      <c r="C1468" s="1047"/>
      <c r="D1468" s="234"/>
      <c r="E1468" s="1048" t="str">
        <f t="shared" si="62"/>
        <v/>
      </c>
      <c r="F1468" s="1048"/>
    </row>
    <row r="1469" spans="1:6">
      <c r="A1469" s="1045">
        <v>1491059003</v>
      </c>
      <c r="B1469" s="1046" t="s">
        <v>1891</v>
      </c>
      <c r="C1469" s="1047"/>
      <c r="D1469" s="234"/>
      <c r="E1469" s="1048" t="str">
        <f t="shared" si="62"/>
        <v/>
      </c>
      <c r="F1469" s="1048"/>
    </row>
    <row r="1470" spans="1:6">
      <c r="A1470" s="1045">
        <v>1491059131</v>
      </c>
      <c r="B1470" s="1046" t="s">
        <v>1891</v>
      </c>
      <c r="C1470" s="1047"/>
      <c r="D1470" s="234"/>
      <c r="E1470" s="1048" t="str">
        <f t="shared" si="62"/>
        <v/>
      </c>
      <c r="F1470" s="1048"/>
    </row>
    <row r="1471" spans="1:6">
      <c r="A1471" s="1045">
        <v>1491059701</v>
      </c>
      <c r="B1471" s="1046" t="s">
        <v>1891</v>
      </c>
      <c r="C1471" s="1047"/>
      <c r="D1471" s="234"/>
      <c r="E1471" s="1048" t="str">
        <f t="shared" si="62"/>
        <v/>
      </c>
      <c r="F1471" s="1048"/>
    </row>
    <row r="1472" spans="1:6">
      <c r="A1472" s="1045">
        <v>1491100005</v>
      </c>
      <c r="B1472" s="1046" t="s">
        <v>1891</v>
      </c>
      <c r="C1472" s="1047"/>
      <c r="D1472" s="234"/>
      <c r="E1472" s="1048" t="str">
        <f t="shared" si="62"/>
        <v/>
      </c>
      <c r="F1472" s="1048"/>
    </row>
    <row r="1473" spans="1:6">
      <c r="A1473" s="1045">
        <v>1491109001</v>
      </c>
      <c r="B1473" s="1046" t="s">
        <v>1852</v>
      </c>
      <c r="C1473" s="1047"/>
      <c r="D1473" s="234"/>
      <c r="E1473" s="1048" t="str">
        <f t="shared" ref="E1473:E1504" si="63">+IF(COUNTIF(A:A,A1473)=1,"","Error")</f>
        <v/>
      </c>
      <c r="F1473" s="1048"/>
    </row>
    <row r="1474" spans="1:6">
      <c r="A1474" s="1045">
        <v>1491109002</v>
      </c>
      <c r="B1474" s="1046" t="s">
        <v>1852</v>
      </c>
      <c r="C1474" s="1047"/>
      <c r="D1474" s="234"/>
      <c r="E1474" s="1048" t="str">
        <f t="shared" si="63"/>
        <v/>
      </c>
      <c r="F1474" s="1048"/>
    </row>
    <row r="1475" spans="1:6">
      <c r="A1475" s="1045">
        <v>1491109003</v>
      </c>
      <c r="B1475" s="1046" t="s">
        <v>1891</v>
      </c>
      <c r="C1475" s="1047"/>
      <c r="D1475" s="234"/>
      <c r="E1475" s="1048" t="str">
        <f t="shared" si="63"/>
        <v/>
      </c>
      <c r="F1475" s="1048"/>
    </row>
    <row r="1476" spans="1:6">
      <c r="A1476" s="1045">
        <v>1491109701</v>
      </c>
      <c r="B1476" s="1046" t="s">
        <v>1891</v>
      </c>
      <c r="C1476" s="1047"/>
      <c r="D1476" s="234"/>
      <c r="E1476" s="1048" t="str">
        <f t="shared" si="63"/>
        <v/>
      </c>
      <c r="F1476" s="1048"/>
    </row>
    <row r="1477" spans="1:6">
      <c r="A1477" s="1045">
        <v>1491150005</v>
      </c>
      <c r="B1477" s="1046" t="s">
        <v>1891</v>
      </c>
      <c r="C1477" s="1047"/>
      <c r="D1477" s="234"/>
      <c r="E1477" s="1048" t="str">
        <f t="shared" si="63"/>
        <v/>
      </c>
      <c r="F1477" s="1048"/>
    </row>
    <row r="1478" spans="1:6">
      <c r="A1478" s="1045">
        <v>1491159001</v>
      </c>
      <c r="B1478" s="1046" t="s">
        <v>1852</v>
      </c>
      <c r="C1478" s="1047"/>
      <c r="D1478" s="234"/>
      <c r="E1478" s="1048" t="str">
        <f t="shared" si="63"/>
        <v/>
      </c>
      <c r="F1478" s="1048"/>
    </row>
    <row r="1479" spans="1:6">
      <c r="A1479" s="1045">
        <v>1491159002</v>
      </c>
      <c r="B1479" s="1046" t="s">
        <v>1852</v>
      </c>
      <c r="C1479" s="1047"/>
      <c r="D1479" s="234"/>
      <c r="E1479" s="1048" t="str">
        <f t="shared" si="63"/>
        <v/>
      </c>
      <c r="F1479" s="1048"/>
    </row>
    <row r="1480" spans="1:6">
      <c r="A1480" s="1045">
        <v>1491159003</v>
      </c>
      <c r="B1480" s="1046" t="s">
        <v>1891</v>
      </c>
      <c r="C1480" s="1047"/>
      <c r="D1480" s="234"/>
      <c r="E1480" s="1048" t="str">
        <f t="shared" si="63"/>
        <v/>
      </c>
      <c r="F1480" s="1048"/>
    </row>
    <row r="1481" spans="1:6">
      <c r="A1481" s="1045">
        <v>1491159701</v>
      </c>
      <c r="B1481" s="1046" t="s">
        <v>1891</v>
      </c>
      <c r="C1481" s="1047"/>
      <c r="D1481" s="234"/>
      <c r="E1481" s="1048" t="str">
        <f t="shared" si="63"/>
        <v/>
      </c>
      <c r="F1481" s="1048"/>
    </row>
    <row r="1482" spans="1:6">
      <c r="A1482" s="1045">
        <v>1491200005</v>
      </c>
      <c r="B1482" s="1046" t="s">
        <v>1891</v>
      </c>
      <c r="C1482" s="1047"/>
      <c r="D1482" s="234"/>
      <c r="E1482" s="1048" t="str">
        <f t="shared" si="63"/>
        <v/>
      </c>
      <c r="F1482" s="1048"/>
    </row>
    <row r="1483" spans="1:6">
      <c r="A1483" s="1045">
        <v>1491209001</v>
      </c>
      <c r="B1483" s="1046" t="s">
        <v>1852</v>
      </c>
      <c r="C1483" s="1047"/>
      <c r="D1483" s="234"/>
      <c r="E1483" s="1048" t="str">
        <f t="shared" si="63"/>
        <v/>
      </c>
      <c r="F1483" s="1048"/>
    </row>
    <row r="1484" spans="1:6">
      <c r="A1484" s="1045">
        <v>1491209002</v>
      </c>
      <c r="B1484" s="1046" t="s">
        <v>1852</v>
      </c>
      <c r="C1484" s="1047"/>
      <c r="D1484" s="234"/>
      <c r="E1484" s="1048" t="str">
        <f t="shared" si="63"/>
        <v/>
      </c>
      <c r="F1484" s="1048"/>
    </row>
    <row r="1485" spans="1:6">
      <c r="A1485" s="1045">
        <v>1491209003</v>
      </c>
      <c r="B1485" s="1046" t="s">
        <v>1891</v>
      </c>
      <c r="C1485" s="1047"/>
      <c r="D1485" s="234"/>
      <c r="E1485" s="1048" t="str">
        <f t="shared" si="63"/>
        <v/>
      </c>
      <c r="F1485" s="1048"/>
    </row>
    <row r="1486" spans="1:6">
      <c r="A1486" s="1045">
        <v>1491209701</v>
      </c>
      <c r="B1486" s="1046" t="s">
        <v>1891</v>
      </c>
      <c r="C1486" s="1047"/>
      <c r="D1486" s="234"/>
      <c r="E1486" s="1048" t="str">
        <f t="shared" si="63"/>
        <v/>
      </c>
      <c r="F1486" s="1048"/>
    </row>
    <row r="1487" spans="1:6">
      <c r="A1487" s="1045">
        <v>1491250005</v>
      </c>
      <c r="B1487" s="1046" t="s">
        <v>1891</v>
      </c>
      <c r="C1487" s="1047"/>
      <c r="D1487" s="234"/>
      <c r="E1487" s="1048" t="str">
        <f t="shared" si="63"/>
        <v/>
      </c>
      <c r="F1487" s="1048"/>
    </row>
    <row r="1488" spans="1:6">
      <c r="A1488" s="1045">
        <v>1491259001</v>
      </c>
      <c r="B1488" s="1046" t="s">
        <v>1852</v>
      </c>
      <c r="C1488" s="1047"/>
      <c r="D1488" s="234"/>
      <c r="E1488" s="1048" t="str">
        <f t="shared" si="63"/>
        <v/>
      </c>
      <c r="F1488" s="1048"/>
    </row>
    <row r="1489" spans="1:6">
      <c r="A1489" s="1045">
        <v>1491259002</v>
      </c>
      <c r="B1489" s="1046" t="s">
        <v>1852</v>
      </c>
      <c r="C1489" s="1047"/>
      <c r="D1489" s="234"/>
      <c r="E1489" s="1048" t="str">
        <f t="shared" si="63"/>
        <v/>
      </c>
      <c r="F1489" s="1048"/>
    </row>
    <row r="1490" spans="1:6">
      <c r="A1490" s="1045">
        <v>1491259003</v>
      </c>
      <c r="B1490" s="1046" t="s">
        <v>1891</v>
      </c>
      <c r="C1490" s="1047"/>
      <c r="D1490" s="234"/>
      <c r="E1490" s="1048" t="str">
        <f t="shared" si="63"/>
        <v/>
      </c>
      <c r="F1490" s="1048"/>
    </row>
    <row r="1491" spans="1:6">
      <c r="A1491" s="1045">
        <v>1491259701</v>
      </c>
      <c r="B1491" s="1046" t="s">
        <v>1891</v>
      </c>
      <c r="C1491" s="1047"/>
      <c r="D1491" s="234"/>
      <c r="E1491" s="1048" t="str">
        <f t="shared" si="63"/>
        <v/>
      </c>
      <c r="F1491" s="1048"/>
    </row>
    <row r="1492" spans="1:6">
      <c r="A1492" s="1045">
        <v>1493050005</v>
      </c>
      <c r="B1492" s="1046" t="s">
        <v>1852</v>
      </c>
      <c r="C1492" s="1047"/>
      <c r="D1492" s="234"/>
      <c r="E1492" s="1048" t="str">
        <f t="shared" si="63"/>
        <v/>
      </c>
      <c r="F1492" s="1048"/>
    </row>
    <row r="1493" spans="1:6">
      <c r="A1493" s="1045">
        <v>1493059001</v>
      </c>
      <c r="B1493" s="1046" t="s">
        <v>1852</v>
      </c>
      <c r="C1493" s="1047"/>
      <c r="D1493" s="234"/>
      <c r="E1493" s="1048" t="str">
        <f t="shared" si="63"/>
        <v/>
      </c>
      <c r="F1493" s="1048"/>
    </row>
    <row r="1494" spans="1:6">
      <c r="A1494" s="1045">
        <v>1493059002</v>
      </c>
      <c r="B1494" s="1046" t="s">
        <v>1852</v>
      </c>
      <c r="C1494" s="1047"/>
      <c r="D1494" s="234"/>
      <c r="E1494" s="1048" t="str">
        <f t="shared" si="63"/>
        <v/>
      </c>
      <c r="F1494" s="1048"/>
    </row>
    <row r="1495" spans="1:6">
      <c r="A1495" s="1045">
        <v>1493100005</v>
      </c>
      <c r="B1495" s="1046" t="s">
        <v>1852</v>
      </c>
      <c r="C1495" s="1047"/>
      <c r="D1495" s="234"/>
      <c r="E1495" s="1048" t="str">
        <f t="shared" si="63"/>
        <v/>
      </c>
      <c r="F1495" s="1048"/>
    </row>
    <row r="1496" spans="1:6">
      <c r="A1496" s="1045">
        <v>1493109001</v>
      </c>
      <c r="B1496" s="1046" t="s">
        <v>1852</v>
      </c>
      <c r="C1496" s="1047"/>
      <c r="D1496" s="234"/>
      <c r="E1496" s="1048" t="str">
        <f t="shared" si="63"/>
        <v/>
      </c>
      <c r="F1496" s="1048"/>
    </row>
    <row r="1497" spans="1:6">
      <c r="A1497" s="1045">
        <v>1493109002</v>
      </c>
      <c r="B1497" s="1046" t="s">
        <v>1852</v>
      </c>
      <c r="C1497" s="1047"/>
      <c r="D1497" s="234"/>
      <c r="E1497" s="1048" t="str">
        <f t="shared" si="63"/>
        <v/>
      </c>
      <c r="F1497" s="1048"/>
    </row>
    <row r="1498" spans="1:6">
      <c r="A1498" s="1045">
        <v>1493150005</v>
      </c>
      <c r="B1498" s="1046" t="s">
        <v>1852</v>
      </c>
      <c r="C1498" s="1047"/>
      <c r="D1498" s="234"/>
      <c r="E1498" s="1048" t="str">
        <f t="shared" si="63"/>
        <v/>
      </c>
      <c r="F1498" s="1048"/>
    </row>
    <row r="1499" spans="1:6">
      <c r="A1499" s="1045">
        <v>1493159001</v>
      </c>
      <c r="B1499" s="1046" t="s">
        <v>1852</v>
      </c>
      <c r="C1499" s="1047"/>
      <c r="D1499" s="234"/>
      <c r="E1499" s="1048" t="str">
        <f t="shared" si="63"/>
        <v/>
      </c>
      <c r="F1499" s="1048"/>
    </row>
    <row r="1500" spans="1:6">
      <c r="A1500" s="1045">
        <v>1493159002</v>
      </c>
      <c r="B1500" s="1046" t="s">
        <v>1852</v>
      </c>
      <c r="C1500" s="1047"/>
      <c r="D1500" s="234"/>
      <c r="E1500" s="1048" t="str">
        <f t="shared" si="63"/>
        <v/>
      </c>
      <c r="F1500" s="1048"/>
    </row>
    <row r="1501" spans="1:6">
      <c r="A1501" s="1045">
        <v>1493200005</v>
      </c>
      <c r="B1501" s="1046" t="s">
        <v>1852</v>
      </c>
      <c r="C1501" s="1047"/>
      <c r="D1501" s="234"/>
      <c r="E1501" s="1048" t="str">
        <f t="shared" si="63"/>
        <v/>
      </c>
      <c r="F1501" s="1048"/>
    </row>
    <row r="1502" spans="1:6">
      <c r="A1502" s="1045">
        <v>1493209001</v>
      </c>
      <c r="B1502" s="1046" t="s">
        <v>1852</v>
      </c>
      <c r="C1502" s="1047"/>
      <c r="D1502" s="234"/>
      <c r="E1502" s="1048" t="str">
        <f t="shared" si="63"/>
        <v/>
      </c>
      <c r="F1502" s="1048"/>
    </row>
    <row r="1503" spans="1:6">
      <c r="A1503" s="1045">
        <v>1493209002</v>
      </c>
      <c r="B1503" s="1046" t="s">
        <v>1852</v>
      </c>
      <c r="C1503" s="1047"/>
      <c r="D1503" s="234"/>
      <c r="E1503" s="1048" t="str">
        <f t="shared" si="63"/>
        <v/>
      </c>
      <c r="F1503" s="1048"/>
    </row>
    <row r="1504" spans="1:6">
      <c r="A1504" s="1045">
        <v>1493250005</v>
      </c>
      <c r="B1504" s="1046" t="s">
        <v>1852</v>
      </c>
      <c r="C1504" s="1047"/>
      <c r="D1504" s="234"/>
      <c r="E1504" s="1048" t="str">
        <f t="shared" si="63"/>
        <v/>
      </c>
      <c r="F1504" s="1048"/>
    </row>
    <row r="1505" spans="1:6">
      <c r="A1505" s="1045">
        <v>1493259001</v>
      </c>
      <c r="B1505" s="1046" t="s">
        <v>1852</v>
      </c>
      <c r="C1505" s="1047"/>
      <c r="D1505" s="234"/>
      <c r="E1505" s="1048" t="str">
        <f t="shared" ref="E1505:E1515" si="64">+IF(COUNTIF(A:A,A1505)=1,"","Error")</f>
        <v/>
      </c>
      <c r="F1505" s="1048"/>
    </row>
    <row r="1506" spans="1:6">
      <c r="A1506" s="1045">
        <v>1493259002</v>
      </c>
      <c r="B1506" s="1046" t="s">
        <v>1852</v>
      </c>
      <c r="C1506" s="1047"/>
      <c r="D1506" s="234"/>
      <c r="E1506" s="1048" t="str">
        <f t="shared" si="64"/>
        <v/>
      </c>
      <c r="F1506" s="1048"/>
    </row>
    <row r="1507" spans="1:6">
      <c r="A1507" s="1045">
        <v>1495050002</v>
      </c>
      <c r="B1507" s="1046" t="s">
        <v>1891</v>
      </c>
      <c r="C1507" s="1047"/>
      <c r="D1507" s="234"/>
      <c r="E1507" s="1048" t="str">
        <f t="shared" si="64"/>
        <v/>
      </c>
      <c r="F1507" s="1048"/>
    </row>
    <row r="1508" spans="1:6">
      <c r="A1508" s="1045">
        <v>1495051805</v>
      </c>
      <c r="B1508" s="1046" t="s">
        <v>1891</v>
      </c>
      <c r="C1508" s="1047"/>
      <c r="D1508" s="234"/>
      <c r="E1508" s="1048" t="str">
        <f t="shared" si="64"/>
        <v/>
      </c>
      <c r="F1508" s="1048"/>
    </row>
    <row r="1509" spans="1:6">
      <c r="A1509" s="1045">
        <v>1495051888</v>
      </c>
      <c r="B1509" s="1046" t="s">
        <v>1852</v>
      </c>
      <c r="C1509" s="1047"/>
      <c r="D1509" s="234"/>
      <c r="E1509" s="1048" t="str">
        <f t="shared" si="64"/>
        <v/>
      </c>
      <c r="F1509" s="1048"/>
    </row>
    <row r="1510" spans="1:6">
      <c r="A1510" s="1045">
        <v>1495051889</v>
      </c>
      <c r="B1510" s="1046" t="s">
        <v>1852</v>
      </c>
      <c r="C1510" s="1047"/>
      <c r="D1510" s="234"/>
      <c r="E1510" s="1048" t="str">
        <f t="shared" si="64"/>
        <v/>
      </c>
      <c r="F1510" s="1048"/>
    </row>
    <row r="1511" spans="1:6">
      <c r="A1511" s="1045">
        <v>1495059001</v>
      </c>
      <c r="B1511" s="1046" t="s">
        <v>1852</v>
      </c>
      <c r="C1511" s="1047"/>
      <c r="D1511" s="234"/>
      <c r="E1511" s="1048" t="str">
        <f t="shared" si="64"/>
        <v/>
      </c>
      <c r="F1511" s="1048"/>
    </row>
    <row r="1512" spans="1:6">
      <c r="A1512" s="1045">
        <v>1495059002</v>
      </c>
      <c r="B1512" s="1046" t="s">
        <v>1852</v>
      </c>
      <c r="C1512" s="1047"/>
      <c r="D1512" s="234"/>
      <c r="E1512" s="1048" t="str">
        <f t="shared" si="64"/>
        <v/>
      </c>
      <c r="F1512" s="1048"/>
    </row>
    <row r="1513" spans="1:6">
      <c r="A1513" s="1045">
        <v>1495059004</v>
      </c>
      <c r="B1513" s="1046" t="s">
        <v>1891</v>
      </c>
      <c r="C1513" s="1047"/>
      <c r="D1513" s="234"/>
      <c r="E1513" s="1048" t="str">
        <f t="shared" si="64"/>
        <v/>
      </c>
      <c r="F1513" s="1048"/>
    </row>
    <row r="1514" spans="1:6">
      <c r="A1514" s="1045">
        <v>1495059101</v>
      </c>
      <c r="B1514" s="1046" t="s">
        <v>1852</v>
      </c>
      <c r="C1514" s="1047"/>
      <c r="D1514" s="234"/>
      <c r="E1514" s="1048" t="str">
        <f t="shared" si="64"/>
        <v/>
      </c>
      <c r="F1514" s="1048"/>
    </row>
    <row r="1515" spans="1:6">
      <c r="A1515" s="1045">
        <v>1495059120</v>
      </c>
      <c r="B1515" s="1046" t="s">
        <v>1852</v>
      </c>
      <c r="C1515" s="1047"/>
      <c r="D1515" s="234"/>
      <c r="E1515" s="1048" t="str">
        <f t="shared" si="64"/>
        <v/>
      </c>
      <c r="F1515" s="1048"/>
    </row>
    <row r="1516" spans="1:6">
      <c r="A1516" s="1045">
        <v>1495059599</v>
      </c>
      <c r="B1516" s="1052" t="s">
        <v>1852</v>
      </c>
      <c r="C1516" s="1047"/>
      <c r="D1516" s="234"/>
      <c r="E1516" s="1048"/>
      <c r="F1516" s="1048"/>
    </row>
    <row r="1517" spans="1:6">
      <c r="A1517" s="1045">
        <v>1495059690</v>
      </c>
      <c r="B1517" s="1046" t="s">
        <v>1852</v>
      </c>
      <c r="C1517" s="1047"/>
      <c r="D1517" s="234"/>
      <c r="E1517" s="1048" t="str">
        <f t="shared" ref="E1517:E1546" si="65">+IF(COUNTIF(A:A,A1517)=1,"","Error")</f>
        <v/>
      </c>
      <c r="F1517" s="1048"/>
    </row>
    <row r="1518" spans="1:6">
      <c r="A1518" s="1045">
        <v>1495059701</v>
      </c>
      <c r="B1518" s="1046" t="s">
        <v>1852</v>
      </c>
      <c r="C1518" s="1047"/>
      <c r="D1518" s="234"/>
      <c r="E1518" s="1048" t="str">
        <f t="shared" si="65"/>
        <v/>
      </c>
      <c r="F1518" s="1048"/>
    </row>
    <row r="1519" spans="1:6">
      <c r="A1519" s="1045">
        <v>1495059702</v>
      </c>
      <c r="B1519" s="1046" t="s">
        <v>1891</v>
      </c>
      <c r="C1519" s="1047"/>
      <c r="D1519" s="234"/>
      <c r="E1519" s="1048" t="str">
        <f t="shared" si="65"/>
        <v/>
      </c>
      <c r="F1519" s="1048"/>
    </row>
    <row r="1520" spans="1:6">
      <c r="A1520" s="1045">
        <v>1495059703</v>
      </c>
      <c r="B1520" s="1046" t="s">
        <v>1891</v>
      </c>
      <c r="C1520" s="1047"/>
      <c r="D1520" s="234"/>
      <c r="E1520" s="1048" t="str">
        <f t="shared" si="65"/>
        <v/>
      </c>
      <c r="F1520" s="1048"/>
    </row>
    <row r="1521" spans="1:6">
      <c r="A1521" s="1045">
        <v>1495100002</v>
      </c>
      <c r="B1521" s="1046" t="s">
        <v>1891</v>
      </c>
      <c r="C1521" s="1047"/>
      <c r="D1521" s="234"/>
      <c r="E1521" s="1048" t="str">
        <f t="shared" si="65"/>
        <v/>
      </c>
      <c r="F1521" s="1048"/>
    </row>
    <row r="1522" spans="1:6">
      <c r="A1522" s="1045">
        <v>1495101805</v>
      </c>
      <c r="B1522" s="1046" t="s">
        <v>1891</v>
      </c>
      <c r="C1522" s="1047"/>
      <c r="D1522" s="234"/>
      <c r="E1522" s="1048" t="str">
        <f t="shared" si="65"/>
        <v/>
      </c>
      <c r="F1522" s="1048"/>
    </row>
    <row r="1523" spans="1:6">
      <c r="A1523" s="1045">
        <v>1495101888</v>
      </c>
      <c r="B1523" s="1046" t="s">
        <v>1852</v>
      </c>
      <c r="C1523" s="1047"/>
      <c r="D1523" s="234"/>
      <c r="E1523" s="1048" t="str">
        <f t="shared" si="65"/>
        <v/>
      </c>
      <c r="F1523" s="1048"/>
    </row>
    <row r="1524" spans="1:6">
      <c r="A1524" s="1045">
        <v>1495101889</v>
      </c>
      <c r="B1524" s="1046" t="s">
        <v>1852</v>
      </c>
      <c r="C1524" s="1047"/>
      <c r="D1524" s="234"/>
      <c r="E1524" s="1048" t="str">
        <f t="shared" si="65"/>
        <v/>
      </c>
      <c r="F1524" s="1048"/>
    </row>
    <row r="1525" spans="1:6">
      <c r="A1525" s="1045">
        <v>1495109001</v>
      </c>
      <c r="B1525" s="1046" t="s">
        <v>1852</v>
      </c>
      <c r="C1525" s="1047"/>
      <c r="D1525" s="234"/>
      <c r="E1525" s="1048" t="str">
        <f t="shared" si="65"/>
        <v/>
      </c>
      <c r="F1525" s="1048"/>
    </row>
    <row r="1526" spans="1:6">
      <c r="A1526" s="1045">
        <v>1495109002</v>
      </c>
      <c r="B1526" s="1046" t="s">
        <v>1852</v>
      </c>
      <c r="C1526" s="1047"/>
      <c r="D1526" s="234"/>
      <c r="E1526" s="1048" t="str">
        <f t="shared" si="65"/>
        <v/>
      </c>
      <c r="F1526" s="1048"/>
    </row>
    <row r="1527" spans="1:6">
      <c r="A1527" s="1045">
        <v>1495109003</v>
      </c>
      <c r="B1527" s="1046" t="s">
        <v>1891</v>
      </c>
      <c r="C1527" s="1047"/>
      <c r="D1527" s="234"/>
      <c r="E1527" s="1048" t="str">
        <f t="shared" si="65"/>
        <v/>
      </c>
      <c r="F1527" s="1048"/>
    </row>
    <row r="1528" spans="1:6">
      <c r="A1528" s="1045">
        <v>1495109701</v>
      </c>
      <c r="B1528" s="1046" t="s">
        <v>1891</v>
      </c>
      <c r="C1528" s="1047"/>
      <c r="D1528" s="234"/>
      <c r="E1528" s="1048" t="str">
        <f t="shared" si="65"/>
        <v/>
      </c>
      <c r="F1528" s="1048"/>
    </row>
    <row r="1529" spans="1:6">
      <c r="A1529" s="1045">
        <v>1495109702</v>
      </c>
      <c r="B1529" s="1046" t="s">
        <v>1891</v>
      </c>
      <c r="C1529" s="1047"/>
      <c r="D1529" s="234"/>
      <c r="E1529" s="1048" t="str">
        <f t="shared" si="65"/>
        <v/>
      </c>
      <c r="F1529" s="1048"/>
    </row>
    <row r="1530" spans="1:6">
      <c r="A1530" s="1045">
        <v>1495150002</v>
      </c>
      <c r="B1530" s="1046" t="s">
        <v>1852</v>
      </c>
      <c r="C1530" s="1047"/>
      <c r="D1530" s="234"/>
      <c r="E1530" s="1048" t="str">
        <f t="shared" si="65"/>
        <v/>
      </c>
      <c r="F1530" s="1048"/>
    </row>
    <row r="1531" spans="1:6">
      <c r="A1531" s="1045">
        <v>1495151805</v>
      </c>
      <c r="B1531" s="1046" t="s">
        <v>1891</v>
      </c>
      <c r="C1531" s="1047"/>
      <c r="D1531" s="234"/>
      <c r="E1531" s="1048" t="str">
        <f t="shared" si="65"/>
        <v/>
      </c>
      <c r="F1531" s="1048"/>
    </row>
    <row r="1532" spans="1:6">
      <c r="A1532" s="1045">
        <v>1495151888</v>
      </c>
      <c r="B1532" s="1046" t="s">
        <v>1852</v>
      </c>
      <c r="C1532" s="1047"/>
      <c r="D1532" s="234"/>
      <c r="E1532" s="1048" t="str">
        <f t="shared" si="65"/>
        <v/>
      </c>
      <c r="F1532" s="1048"/>
    </row>
    <row r="1533" spans="1:6">
      <c r="A1533" s="1045">
        <v>1495159001</v>
      </c>
      <c r="B1533" s="1046" t="s">
        <v>1852</v>
      </c>
      <c r="C1533" s="1047"/>
      <c r="D1533" s="234"/>
      <c r="E1533" s="1048" t="str">
        <f t="shared" si="65"/>
        <v/>
      </c>
      <c r="F1533" s="1048"/>
    </row>
    <row r="1534" spans="1:6">
      <c r="A1534" s="1045">
        <v>1495159002</v>
      </c>
      <c r="B1534" s="1046" t="s">
        <v>1852</v>
      </c>
      <c r="C1534" s="1047"/>
      <c r="D1534" s="930"/>
      <c r="E1534" s="1048" t="str">
        <f t="shared" si="65"/>
        <v/>
      </c>
      <c r="F1534" s="1048"/>
    </row>
    <row r="1535" spans="1:6">
      <c r="A1535" s="1045">
        <v>1495159003</v>
      </c>
      <c r="B1535" s="1046" t="s">
        <v>1891</v>
      </c>
      <c r="C1535" s="1047"/>
      <c r="D1535" s="234"/>
      <c r="E1535" s="1048" t="str">
        <f t="shared" si="65"/>
        <v/>
      </c>
      <c r="F1535" s="1048"/>
    </row>
    <row r="1536" spans="1:6">
      <c r="A1536" s="1045">
        <v>1495159701</v>
      </c>
      <c r="B1536" s="1046" t="s">
        <v>1891</v>
      </c>
      <c r="C1536" s="1047"/>
      <c r="D1536" s="234"/>
      <c r="E1536" s="1048" t="str">
        <f t="shared" si="65"/>
        <v/>
      </c>
      <c r="F1536" s="1048"/>
    </row>
    <row r="1537" spans="1:6">
      <c r="A1537" s="1045">
        <v>1495159702</v>
      </c>
      <c r="B1537" s="1046" t="s">
        <v>1852</v>
      </c>
      <c r="C1537" s="1047"/>
      <c r="D1537" s="234"/>
      <c r="E1537" s="1048" t="str">
        <f t="shared" si="65"/>
        <v/>
      </c>
      <c r="F1537" s="1048"/>
    </row>
    <row r="1538" spans="1:6">
      <c r="A1538" s="1045">
        <v>1495200002</v>
      </c>
      <c r="B1538" s="1046" t="s">
        <v>1891</v>
      </c>
      <c r="C1538" s="1047"/>
      <c r="D1538" s="234"/>
      <c r="E1538" s="1048" t="str">
        <f t="shared" si="65"/>
        <v/>
      </c>
      <c r="F1538" s="1048"/>
    </row>
    <row r="1539" spans="1:6">
      <c r="A1539" s="1045">
        <v>1495201805</v>
      </c>
      <c r="B1539" s="1046" t="s">
        <v>1891</v>
      </c>
      <c r="C1539" s="1047"/>
      <c r="D1539" s="234"/>
      <c r="E1539" s="1048" t="str">
        <f t="shared" si="65"/>
        <v/>
      </c>
      <c r="F1539" s="1048"/>
    </row>
    <row r="1540" spans="1:6">
      <c r="A1540" s="1045">
        <v>1495209001</v>
      </c>
      <c r="B1540" s="1046" t="s">
        <v>1852</v>
      </c>
      <c r="C1540" s="1047"/>
      <c r="D1540" s="234"/>
      <c r="E1540" s="1048" t="str">
        <f t="shared" si="65"/>
        <v/>
      </c>
      <c r="F1540" s="1048"/>
    </row>
    <row r="1541" spans="1:6">
      <c r="A1541" s="1045">
        <v>1495209002</v>
      </c>
      <c r="B1541" s="1046" t="s">
        <v>1852</v>
      </c>
      <c r="C1541" s="1047"/>
      <c r="D1541" s="234"/>
      <c r="E1541" s="1048" t="str">
        <f t="shared" si="65"/>
        <v/>
      </c>
      <c r="F1541" s="1048"/>
    </row>
    <row r="1542" spans="1:6">
      <c r="A1542" s="1045">
        <v>1495209003</v>
      </c>
      <c r="B1542" s="1046" t="s">
        <v>1891</v>
      </c>
      <c r="C1542" s="1047"/>
      <c r="D1542" s="234"/>
      <c r="E1542" s="1048" t="str">
        <f t="shared" si="65"/>
        <v/>
      </c>
      <c r="F1542" s="1048"/>
    </row>
    <row r="1543" spans="1:6">
      <c r="A1543" s="1045">
        <v>1495209701</v>
      </c>
      <c r="B1543" s="1046" t="s">
        <v>1891</v>
      </c>
      <c r="C1543" s="1047"/>
      <c r="D1543" s="234"/>
      <c r="E1543" s="1048" t="str">
        <f t="shared" si="65"/>
        <v/>
      </c>
      <c r="F1543" s="1048"/>
    </row>
    <row r="1544" spans="1:6">
      <c r="A1544" s="1045">
        <v>1495209702</v>
      </c>
      <c r="B1544" s="1046" t="s">
        <v>1891</v>
      </c>
      <c r="C1544" s="1047"/>
      <c r="D1544" s="234"/>
      <c r="E1544" s="1048" t="str">
        <f t="shared" si="65"/>
        <v/>
      </c>
      <c r="F1544" s="1048"/>
    </row>
    <row r="1545" spans="1:6">
      <c r="A1545" s="1045">
        <v>1495250002</v>
      </c>
      <c r="B1545" s="1046" t="s">
        <v>1852</v>
      </c>
      <c r="C1545" s="1047"/>
      <c r="D1545" s="234"/>
      <c r="E1545" s="1048" t="str">
        <f t="shared" si="65"/>
        <v/>
      </c>
      <c r="F1545" s="1048"/>
    </row>
    <row r="1546" spans="1:6">
      <c r="A1546" s="1045">
        <v>1495251805</v>
      </c>
      <c r="B1546" s="1046" t="s">
        <v>1891</v>
      </c>
      <c r="C1546" s="1047"/>
      <c r="D1546" s="234"/>
      <c r="E1546" s="1048" t="str">
        <f t="shared" si="65"/>
        <v/>
      </c>
      <c r="F1546" s="1048"/>
    </row>
    <row r="1547" spans="1:6">
      <c r="A1547" s="1050">
        <v>1495251889</v>
      </c>
      <c r="B1547" s="1052" t="s">
        <v>1852</v>
      </c>
      <c r="C1547" s="1047"/>
      <c r="D1547" s="234"/>
      <c r="E1547" s="1048"/>
      <c r="F1547" s="1048"/>
    </row>
    <row r="1548" spans="1:6">
      <c r="A1548" s="1045">
        <v>1495259001</v>
      </c>
      <c r="B1548" s="1046" t="s">
        <v>1852</v>
      </c>
      <c r="C1548" s="1047"/>
      <c r="D1548" s="234"/>
      <c r="E1548" s="1048" t="str">
        <f t="shared" ref="E1548:E1561" si="66">+IF(COUNTIF(A:A,A1548)=1,"","Error")</f>
        <v/>
      </c>
      <c r="F1548" s="1048"/>
    </row>
    <row r="1549" spans="1:6">
      <c r="A1549" s="1045">
        <v>1495259002</v>
      </c>
      <c r="B1549" s="1046" t="s">
        <v>1852</v>
      </c>
      <c r="C1549" s="1047"/>
      <c r="D1549" s="234"/>
      <c r="E1549" s="1048" t="str">
        <f t="shared" si="66"/>
        <v/>
      </c>
      <c r="F1549" s="1048"/>
    </row>
    <row r="1550" spans="1:6">
      <c r="A1550" s="1045">
        <v>1495259003</v>
      </c>
      <c r="B1550" s="1046" t="s">
        <v>1891</v>
      </c>
      <c r="C1550" s="1047"/>
      <c r="D1550" s="234"/>
      <c r="E1550" s="1048" t="str">
        <f t="shared" si="66"/>
        <v/>
      </c>
      <c r="F1550" s="1048"/>
    </row>
    <row r="1551" spans="1:6">
      <c r="A1551" s="1045">
        <v>1495259701</v>
      </c>
      <c r="B1551" s="1046" t="s">
        <v>1891</v>
      </c>
      <c r="C1551" s="1047"/>
      <c r="D1551" s="234"/>
      <c r="E1551" s="1048" t="str">
        <f t="shared" si="66"/>
        <v/>
      </c>
      <c r="F1551" s="1048"/>
    </row>
    <row r="1552" spans="1:6">
      <c r="A1552" s="1045">
        <v>1495259702</v>
      </c>
      <c r="B1552" s="1046" t="s">
        <v>1852</v>
      </c>
      <c r="C1552" s="1047"/>
      <c r="D1552" s="234"/>
      <c r="E1552" s="1048" t="str">
        <f t="shared" si="66"/>
        <v/>
      </c>
      <c r="F1552" s="1048"/>
    </row>
    <row r="1553" spans="1:6">
      <c r="A1553" s="1045">
        <v>1498050005</v>
      </c>
      <c r="B1553" s="1046" t="s">
        <v>1852</v>
      </c>
      <c r="C1553" s="1047"/>
      <c r="D1553" s="234"/>
      <c r="E1553" s="1048" t="str">
        <f t="shared" si="66"/>
        <v/>
      </c>
      <c r="F1553" s="1048"/>
    </row>
    <row r="1554" spans="1:6">
      <c r="A1554" s="1045">
        <v>1498057005</v>
      </c>
      <c r="B1554" s="1046" t="s">
        <v>1852</v>
      </c>
      <c r="C1554" s="1047"/>
      <c r="D1554" s="234"/>
      <c r="E1554" s="1048" t="str">
        <f t="shared" si="66"/>
        <v/>
      </c>
      <c r="F1554" s="1048"/>
    </row>
    <row r="1555" spans="1:6">
      <c r="A1555" s="1045">
        <v>1498059010</v>
      </c>
      <c r="B1555" s="1046" t="s">
        <v>1852</v>
      </c>
      <c r="C1555" s="1047"/>
      <c r="D1555" s="234"/>
      <c r="E1555" s="1048" t="str">
        <f t="shared" si="66"/>
        <v/>
      </c>
      <c r="F1555" s="1048"/>
    </row>
    <row r="1556" spans="1:6">
      <c r="A1556" s="1045">
        <v>1498109005</v>
      </c>
      <c r="B1556" s="1046" t="s">
        <v>1891</v>
      </c>
      <c r="C1556" s="1047"/>
      <c r="D1556" s="234"/>
      <c r="E1556" s="1048" t="str">
        <f t="shared" si="66"/>
        <v/>
      </c>
      <c r="F1556" s="1048"/>
    </row>
    <row r="1557" spans="1:6">
      <c r="A1557" s="1045">
        <v>1498109015</v>
      </c>
      <c r="B1557" s="1046" t="s">
        <v>1891</v>
      </c>
      <c r="C1557" s="1047"/>
      <c r="D1557" s="234"/>
      <c r="E1557" s="1048" t="str">
        <f t="shared" si="66"/>
        <v/>
      </c>
      <c r="F1557" s="1048"/>
    </row>
    <row r="1558" spans="1:6">
      <c r="A1558" s="1045">
        <v>1498207005</v>
      </c>
      <c r="B1558" s="1046" t="s">
        <v>1852</v>
      </c>
      <c r="C1558" s="1047"/>
      <c r="D1558" s="234"/>
      <c r="E1558" s="1048" t="str">
        <f t="shared" si="66"/>
        <v/>
      </c>
      <c r="F1558" s="1048"/>
    </row>
    <row r="1559" spans="1:6">
      <c r="A1559" s="1045">
        <v>1555551555</v>
      </c>
      <c r="B1559" s="1046" t="s">
        <v>1852</v>
      </c>
      <c r="C1559" s="1047"/>
      <c r="D1559" s="234"/>
      <c r="E1559" s="1048" t="str">
        <f t="shared" si="66"/>
        <v/>
      </c>
      <c r="F1559" s="1048"/>
    </row>
    <row r="1560" spans="1:6">
      <c r="A1560" s="1045">
        <v>1605051150</v>
      </c>
      <c r="B1560" s="1046" t="s">
        <v>1852</v>
      </c>
      <c r="C1560" s="1047" t="s">
        <v>2152</v>
      </c>
      <c r="D1560" s="234"/>
      <c r="E1560" s="1048" t="str">
        <f t="shared" si="66"/>
        <v/>
      </c>
      <c r="F1560" s="1048"/>
    </row>
    <row r="1561" spans="1:6">
      <c r="A1561" s="1045">
        <v>1605051175</v>
      </c>
      <c r="B1561" s="1046" t="s">
        <v>1852</v>
      </c>
      <c r="C1561" s="1047" t="s">
        <v>2152</v>
      </c>
      <c r="D1561" s="234"/>
      <c r="E1561" s="1048" t="str">
        <f t="shared" si="66"/>
        <v/>
      </c>
      <c r="F1561" s="1048"/>
    </row>
    <row r="1562" spans="1:6">
      <c r="A1562" s="728">
        <v>1605100001</v>
      </c>
      <c r="B1562" s="1046" t="s">
        <v>1852</v>
      </c>
      <c r="C1562" s="1047"/>
      <c r="D1562" s="234"/>
      <c r="E1562" s="1048"/>
      <c r="F1562" s="1048"/>
    </row>
    <row r="1563" spans="1:6">
      <c r="A1563" s="1045">
        <v>1605100005</v>
      </c>
      <c r="B1563" s="1046" t="s">
        <v>1852</v>
      </c>
      <c r="C1563" s="1047" t="s">
        <v>2152</v>
      </c>
      <c r="D1563" s="234"/>
      <c r="E1563" s="1048" t="str">
        <f t="shared" ref="E1563:E1594" si="67">+IF(COUNTIF(A:A,A1563)=1,"","Error")</f>
        <v/>
      </c>
      <c r="F1563" s="1048"/>
    </row>
    <row r="1564" spans="1:6">
      <c r="A1564" s="1045">
        <v>1605107002</v>
      </c>
      <c r="B1564" s="1046" t="s">
        <v>1852</v>
      </c>
      <c r="C1564" s="1047" t="s">
        <v>2152</v>
      </c>
      <c r="D1564" s="234"/>
      <c r="E1564" s="1048" t="str">
        <f t="shared" si="67"/>
        <v/>
      </c>
      <c r="F1564" s="1048"/>
    </row>
    <row r="1565" spans="1:6">
      <c r="A1565" s="1045">
        <v>1605107003</v>
      </c>
      <c r="B1565" s="1046" t="s">
        <v>1852</v>
      </c>
      <c r="C1565" s="1047" t="s">
        <v>2152</v>
      </c>
      <c r="D1565" s="234"/>
      <c r="E1565" s="1048" t="str">
        <f t="shared" si="67"/>
        <v/>
      </c>
      <c r="F1565" s="1048"/>
    </row>
    <row r="1566" spans="1:6">
      <c r="A1566" s="1045">
        <v>1605107004</v>
      </c>
      <c r="B1566" s="1046" t="s">
        <v>1852</v>
      </c>
      <c r="C1566" s="1047" t="s">
        <v>2152</v>
      </c>
      <c r="D1566" s="234"/>
      <c r="E1566" s="1048" t="str">
        <f t="shared" si="67"/>
        <v/>
      </c>
      <c r="F1566" s="1048"/>
    </row>
    <row r="1567" spans="1:6">
      <c r="A1567" s="1045">
        <v>1605107005</v>
      </c>
      <c r="B1567" s="1046" t="s">
        <v>1852</v>
      </c>
      <c r="C1567" s="1047" t="s">
        <v>2152</v>
      </c>
      <c r="D1567" s="234"/>
      <c r="E1567" s="1048" t="str">
        <f t="shared" si="67"/>
        <v/>
      </c>
      <c r="F1567" s="1048"/>
    </row>
    <row r="1568" spans="1:6">
      <c r="A1568" s="1045">
        <v>1605107006</v>
      </c>
      <c r="B1568" s="1046" t="s">
        <v>1852</v>
      </c>
      <c r="C1568" s="1047" t="s">
        <v>2152</v>
      </c>
      <c r="D1568" s="234"/>
      <c r="E1568" s="1048" t="str">
        <f t="shared" si="67"/>
        <v/>
      </c>
      <c r="F1568" s="1048"/>
    </row>
    <row r="1569" spans="1:6">
      <c r="A1569" s="1045">
        <v>1605107007</v>
      </c>
      <c r="B1569" s="1046" t="s">
        <v>1852</v>
      </c>
      <c r="C1569" s="1047" t="s">
        <v>2152</v>
      </c>
      <c r="D1569" s="234"/>
      <c r="E1569" s="1048" t="str">
        <f t="shared" si="67"/>
        <v/>
      </c>
      <c r="F1569" s="1048"/>
    </row>
    <row r="1570" spans="1:6">
      <c r="A1570" s="1045">
        <v>1605107101</v>
      </c>
      <c r="B1570" s="1046" t="s">
        <v>1852</v>
      </c>
      <c r="C1570" s="1047"/>
      <c r="D1570" s="234"/>
      <c r="E1570" s="1048" t="str">
        <f t="shared" si="67"/>
        <v/>
      </c>
      <c r="F1570" s="1048"/>
    </row>
    <row r="1571" spans="1:6">
      <c r="A1571" s="1045">
        <v>1605107106</v>
      </c>
      <c r="B1571" s="1046" t="s">
        <v>1852</v>
      </c>
      <c r="C1571" s="1047"/>
      <c r="D1571" s="234"/>
      <c r="E1571" s="1048" t="str">
        <f t="shared" si="67"/>
        <v/>
      </c>
      <c r="F1571" s="1048"/>
    </row>
    <row r="1572" spans="1:6">
      <c r="A1572" s="1045">
        <v>1605109001</v>
      </c>
      <c r="B1572" s="1046" t="s">
        <v>1852</v>
      </c>
      <c r="C1572" s="1047" t="s">
        <v>2152</v>
      </c>
      <c r="D1572" s="234"/>
      <c r="E1572" s="1048" t="str">
        <f t="shared" si="67"/>
        <v/>
      </c>
      <c r="F1572" s="1048"/>
    </row>
    <row r="1573" spans="1:6">
      <c r="A1573" s="1045">
        <v>1605109002</v>
      </c>
      <c r="B1573" s="1046" t="s">
        <v>1852</v>
      </c>
      <c r="C1573" s="1047" t="s">
        <v>2152</v>
      </c>
      <c r="D1573" s="234"/>
      <c r="E1573" s="1048" t="str">
        <f t="shared" si="67"/>
        <v/>
      </c>
      <c r="F1573" s="1048"/>
    </row>
    <row r="1574" spans="1:6">
      <c r="A1574" s="1045">
        <v>1605109005</v>
      </c>
      <c r="B1574" s="1046" t="s">
        <v>1852</v>
      </c>
      <c r="C1574" s="1047"/>
      <c r="D1574" s="234"/>
      <c r="E1574" s="1048" t="str">
        <f t="shared" si="67"/>
        <v/>
      </c>
      <c r="F1574" s="1048"/>
    </row>
    <row r="1575" spans="1:6">
      <c r="A1575" s="1045">
        <v>1605109006</v>
      </c>
      <c r="B1575" s="1046" t="s">
        <v>1852</v>
      </c>
      <c r="C1575" s="1047"/>
      <c r="D1575" s="234"/>
      <c r="E1575" s="1048" t="str">
        <f t="shared" si="67"/>
        <v/>
      </c>
      <c r="F1575" s="1048"/>
    </row>
    <row r="1576" spans="1:6">
      <c r="A1576" s="1045">
        <v>1605109200</v>
      </c>
      <c r="B1576" s="1046" t="s">
        <v>1852</v>
      </c>
      <c r="C1576" s="1047"/>
      <c r="D1576" s="234"/>
      <c r="E1576" s="1048" t="str">
        <f t="shared" si="67"/>
        <v/>
      </c>
      <c r="F1576" s="1048"/>
    </row>
    <row r="1577" spans="1:6">
      <c r="A1577" s="1045">
        <v>1605109501</v>
      </c>
      <c r="B1577" s="1046" t="s">
        <v>1852</v>
      </c>
      <c r="C1577" s="1047" t="s">
        <v>2152</v>
      </c>
      <c r="D1577" s="234"/>
      <c r="E1577" s="1048" t="str">
        <f t="shared" si="67"/>
        <v/>
      </c>
      <c r="F1577" s="1048"/>
    </row>
    <row r="1578" spans="1:6">
      <c r="A1578" s="1045">
        <v>1605109502</v>
      </c>
      <c r="B1578" s="1046" t="s">
        <v>1852</v>
      </c>
      <c r="C1578" s="1047" t="s">
        <v>2152</v>
      </c>
      <c r="D1578" s="234"/>
      <c r="E1578" s="1048" t="str">
        <f t="shared" si="67"/>
        <v/>
      </c>
      <c r="F1578" s="1048"/>
    </row>
    <row r="1579" spans="1:6">
      <c r="A1579" s="1045">
        <v>1605109503</v>
      </c>
      <c r="B1579" s="1046" t="s">
        <v>1852</v>
      </c>
      <c r="C1579" s="1047" t="s">
        <v>2152</v>
      </c>
      <c r="D1579" s="234"/>
      <c r="E1579" s="1048" t="str">
        <f t="shared" si="67"/>
        <v/>
      </c>
      <c r="F1579" s="1048"/>
    </row>
    <row r="1580" spans="1:6">
      <c r="A1580" s="1045">
        <v>1605109504</v>
      </c>
      <c r="B1580" s="1046" t="s">
        <v>1852</v>
      </c>
      <c r="C1580" s="1047" t="s">
        <v>2152</v>
      </c>
      <c r="D1580" s="234"/>
      <c r="E1580" s="1048" t="str">
        <f t="shared" si="67"/>
        <v/>
      </c>
      <c r="F1580" s="1048"/>
    </row>
    <row r="1581" spans="1:6">
      <c r="A1581" s="1045">
        <v>1605109508</v>
      </c>
      <c r="B1581" s="1046" t="s">
        <v>1852</v>
      </c>
      <c r="C1581" s="1047" t="s">
        <v>2152</v>
      </c>
      <c r="D1581" s="234"/>
      <c r="E1581" s="1048" t="str">
        <f t="shared" si="67"/>
        <v/>
      </c>
      <c r="F1581" s="1048"/>
    </row>
    <row r="1582" spans="1:6">
      <c r="A1582" s="1045">
        <v>1605109509</v>
      </c>
      <c r="B1582" s="1046" t="s">
        <v>1852</v>
      </c>
      <c r="C1582" s="1047" t="s">
        <v>2152</v>
      </c>
      <c r="D1582" s="234"/>
      <c r="E1582" s="1048" t="str">
        <f t="shared" si="67"/>
        <v/>
      </c>
      <c r="F1582" s="1048"/>
    </row>
    <row r="1583" spans="1:6">
      <c r="A1583" s="1045">
        <v>1605109520</v>
      </c>
      <c r="B1583" s="1046" t="s">
        <v>1852</v>
      </c>
      <c r="C1583" s="1047" t="s">
        <v>2152</v>
      </c>
      <c r="D1583" s="234"/>
      <c r="E1583" s="1048" t="str">
        <f t="shared" si="67"/>
        <v/>
      </c>
      <c r="F1583" s="1048"/>
    </row>
    <row r="1584" spans="1:6">
      <c r="A1584" s="1045">
        <v>1605109800</v>
      </c>
      <c r="B1584" s="1046" t="s">
        <v>1852</v>
      </c>
      <c r="C1584" s="1047" t="s">
        <v>2152</v>
      </c>
      <c r="D1584" s="234"/>
      <c r="E1584" s="1048" t="str">
        <f t="shared" si="67"/>
        <v/>
      </c>
      <c r="F1584" s="1048"/>
    </row>
    <row r="1585" spans="1:6">
      <c r="A1585" s="1045">
        <v>1605120005</v>
      </c>
      <c r="B1585" s="1046" t="s">
        <v>1852</v>
      </c>
      <c r="C1585" s="1047"/>
      <c r="D1585" s="234"/>
      <c r="E1585" s="1048" t="str">
        <f t="shared" si="67"/>
        <v/>
      </c>
      <c r="F1585" s="1048"/>
    </row>
    <row r="1586" spans="1:6">
      <c r="A1586" s="1045">
        <v>1605127010</v>
      </c>
      <c r="B1586" s="1046" t="s">
        <v>1852</v>
      </c>
      <c r="C1586" s="1047"/>
      <c r="D1586" s="234"/>
      <c r="E1586" s="1048" t="str">
        <f t="shared" si="67"/>
        <v/>
      </c>
      <c r="F1586" s="1048"/>
    </row>
    <row r="1587" spans="1:6">
      <c r="A1587" s="1045">
        <v>1605127011</v>
      </c>
      <c r="B1587" s="1046" t="s">
        <v>1852</v>
      </c>
      <c r="C1587" s="1047"/>
      <c r="D1587" s="234"/>
      <c r="E1587" s="1048" t="str">
        <f t="shared" si="67"/>
        <v/>
      </c>
      <c r="F1587" s="1048"/>
    </row>
    <row r="1588" spans="1:6">
      <c r="A1588" s="1045">
        <v>1605127012</v>
      </c>
      <c r="B1588" s="1046" t="s">
        <v>1852</v>
      </c>
      <c r="C1588" s="1047"/>
      <c r="D1588" s="234"/>
      <c r="E1588" s="1048" t="str">
        <f t="shared" si="67"/>
        <v/>
      </c>
      <c r="F1588" s="1048"/>
    </row>
    <row r="1589" spans="1:6">
      <c r="A1589" s="1045">
        <v>1605127013</v>
      </c>
      <c r="B1589" s="1046" t="s">
        <v>1852</v>
      </c>
      <c r="C1589" s="1047"/>
      <c r="D1589" s="234"/>
      <c r="E1589" s="1048" t="str">
        <f t="shared" si="67"/>
        <v/>
      </c>
      <c r="F1589" s="1048"/>
    </row>
    <row r="1590" spans="1:6">
      <c r="A1590" s="1045">
        <v>1605127014</v>
      </c>
      <c r="B1590" s="1046" t="s">
        <v>1852</v>
      </c>
      <c r="C1590" s="1047"/>
      <c r="D1590" s="234"/>
      <c r="E1590" s="1048" t="str">
        <f t="shared" si="67"/>
        <v/>
      </c>
      <c r="F1590" s="1048"/>
    </row>
    <row r="1591" spans="1:6">
      <c r="A1591" s="1045">
        <v>1605127015</v>
      </c>
      <c r="B1591" s="1046" t="s">
        <v>1852</v>
      </c>
      <c r="C1591" s="1047"/>
      <c r="D1591" s="234"/>
      <c r="E1591" s="1048" t="str">
        <f t="shared" si="67"/>
        <v/>
      </c>
      <c r="F1591" s="1048"/>
    </row>
    <row r="1592" spans="1:6">
      <c r="A1592" s="1045">
        <v>1605127101</v>
      </c>
      <c r="B1592" s="1046" t="s">
        <v>1852</v>
      </c>
      <c r="C1592" s="1047"/>
      <c r="D1592" s="234"/>
      <c r="E1592" s="1048" t="str">
        <f t="shared" si="67"/>
        <v/>
      </c>
      <c r="F1592" s="1048"/>
    </row>
    <row r="1593" spans="1:6">
      <c r="A1593" s="1045">
        <v>1605127102</v>
      </c>
      <c r="B1593" s="1046" t="s">
        <v>1852</v>
      </c>
      <c r="C1593" s="1047"/>
      <c r="D1593" s="234"/>
      <c r="E1593" s="1048" t="str">
        <f t="shared" si="67"/>
        <v/>
      </c>
      <c r="F1593" s="1048"/>
    </row>
    <row r="1594" spans="1:6">
      <c r="A1594" s="1045">
        <v>1605127103</v>
      </c>
      <c r="B1594" s="1046" t="s">
        <v>1852</v>
      </c>
      <c r="C1594" s="1047"/>
      <c r="D1594" s="234"/>
      <c r="E1594" s="1048" t="str">
        <f t="shared" si="67"/>
        <v/>
      </c>
      <c r="F1594" s="1048"/>
    </row>
    <row r="1595" spans="1:6">
      <c r="A1595" s="1045">
        <v>1605127106</v>
      </c>
      <c r="B1595" s="1046" t="s">
        <v>1852</v>
      </c>
      <c r="C1595" s="1047"/>
      <c r="D1595" s="234"/>
      <c r="E1595" s="1048" t="str">
        <f t="shared" ref="E1595:E1626" si="68">+IF(COUNTIF(A:A,A1595)=1,"","Error")</f>
        <v/>
      </c>
      <c r="F1595" s="1048"/>
    </row>
    <row r="1596" spans="1:6">
      <c r="A1596" s="1045">
        <v>1605127107</v>
      </c>
      <c r="B1596" s="1046" t="s">
        <v>1852</v>
      </c>
      <c r="C1596" s="1047"/>
      <c r="D1596" s="234"/>
      <c r="E1596" s="1048" t="str">
        <f t="shared" si="68"/>
        <v/>
      </c>
      <c r="F1596" s="1048"/>
    </row>
    <row r="1597" spans="1:6">
      <c r="A1597" s="1045">
        <v>1605129003</v>
      </c>
      <c r="B1597" s="1046" t="s">
        <v>1852</v>
      </c>
      <c r="C1597" s="1047"/>
      <c r="D1597" s="234"/>
      <c r="E1597" s="1048" t="str">
        <f t="shared" si="68"/>
        <v/>
      </c>
      <c r="F1597" s="1048"/>
    </row>
    <row r="1598" spans="1:6">
      <c r="A1598" s="1045">
        <v>1605129004</v>
      </c>
      <c r="B1598" s="1046" t="s">
        <v>1852</v>
      </c>
      <c r="C1598" s="1047"/>
      <c r="D1598" s="234"/>
      <c r="E1598" s="1048" t="str">
        <f t="shared" si="68"/>
        <v/>
      </c>
      <c r="F1598" s="1048"/>
    </row>
    <row r="1599" spans="1:6">
      <c r="A1599" s="1045">
        <v>1605129005</v>
      </c>
      <c r="B1599" s="1046" t="s">
        <v>1852</v>
      </c>
      <c r="C1599" s="1047"/>
      <c r="D1599" s="234"/>
      <c r="E1599" s="1048" t="str">
        <f t="shared" si="68"/>
        <v/>
      </c>
      <c r="F1599" s="1048"/>
    </row>
    <row r="1600" spans="1:6">
      <c r="A1600" s="1045">
        <v>1605129007</v>
      </c>
      <c r="B1600" s="1046" t="s">
        <v>1852</v>
      </c>
      <c r="C1600" s="1047"/>
      <c r="D1600" s="234"/>
      <c r="E1600" s="1048" t="str">
        <f t="shared" si="68"/>
        <v/>
      </c>
      <c r="F1600" s="1048"/>
    </row>
    <row r="1601" spans="1:6">
      <c r="A1601" s="1045">
        <v>1605129201</v>
      </c>
      <c r="B1601" s="1046" t="s">
        <v>1852</v>
      </c>
      <c r="C1601" s="1047"/>
      <c r="D1601" s="234"/>
      <c r="E1601" s="1048" t="str">
        <f t="shared" si="68"/>
        <v/>
      </c>
      <c r="F1601" s="1048"/>
    </row>
    <row r="1602" spans="1:6">
      <c r="A1602" s="1045">
        <v>1605129511</v>
      </c>
      <c r="B1602" s="1046" t="s">
        <v>1852</v>
      </c>
      <c r="C1602" s="1047"/>
      <c r="D1602" s="234"/>
      <c r="E1602" s="1048" t="str">
        <f t="shared" si="68"/>
        <v/>
      </c>
      <c r="F1602" s="1048"/>
    </row>
    <row r="1603" spans="1:6">
      <c r="A1603" s="1045">
        <v>1605129512</v>
      </c>
      <c r="B1603" s="1046" t="s">
        <v>1852</v>
      </c>
      <c r="C1603" s="1047"/>
      <c r="D1603" s="234"/>
      <c r="E1603" s="1048" t="str">
        <f t="shared" si="68"/>
        <v/>
      </c>
      <c r="F1603" s="1048"/>
    </row>
    <row r="1604" spans="1:6">
      <c r="A1604" s="1045">
        <v>1605129513</v>
      </c>
      <c r="B1604" s="1046" t="s">
        <v>1852</v>
      </c>
      <c r="C1604" s="1047"/>
      <c r="D1604" s="234"/>
      <c r="E1604" s="1048" t="str">
        <f t="shared" si="68"/>
        <v/>
      </c>
      <c r="F1604" s="1048"/>
    </row>
    <row r="1605" spans="1:6">
      <c r="A1605" s="1045">
        <v>1605129514</v>
      </c>
      <c r="B1605" s="1046" t="s">
        <v>1852</v>
      </c>
      <c r="C1605" s="1047"/>
      <c r="D1605" s="234"/>
      <c r="E1605" s="1048" t="str">
        <f t="shared" si="68"/>
        <v/>
      </c>
      <c r="F1605" s="1048"/>
    </row>
    <row r="1606" spans="1:6">
      <c r="A1606" s="1045">
        <v>1605129516</v>
      </c>
      <c r="B1606" s="1046" t="s">
        <v>1852</v>
      </c>
      <c r="C1606" s="1047"/>
      <c r="D1606" s="234"/>
      <c r="E1606" s="1048" t="str">
        <f t="shared" si="68"/>
        <v/>
      </c>
      <c r="F1606" s="1048"/>
    </row>
    <row r="1607" spans="1:6">
      <c r="A1607" s="1045">
        <v>1605129517</v>
      </c>
      <c r="B1607" s="1046" t="s">
        <v>1852</v>
      </c>
      <c r="C1607" s="1047"/>
      <c r="D1607" s="234"/>
      <c r="E1607" s="1048" t="str">
        <f t="shared" si="68"/>
        <v/>
      </c>
      <c r="F1607" s="1048"/>
    </row>
    <row r="1608" spans="1:6">
      <c r="A1608" s="1045">
        <v>1605129518</v>
      </c>
      <c r="B1608" s="1046" t="s">
        <v>1852</v>
      </c>
      <c r="C1608" s="1047"/>
      <c r="D1608" s="234"/>
      <c r="E1608" s="1048" t="str">
        <f t="shared" si="68"/>
        <v/>
      </c>
      <c r="F1608" s="1048"/>
    </row>
    <row r="1609" spans="1:6">
      <c r="A1609" s="1045">
        <v>1605129801</v>
      </c>
      <c r="B1609" s="1046" t="s">
        <v>1852</v>
      </c>
      <c r="C1609" s="1047"/>
      <c r="D1609" s="234"/>
      <c r="E1609" s="1048" t="str">
        <f t="shared" si="68"/>
        <v/>
      </c>
      <c r="F1609" s="1048"/>
    </row>
    <row r="1610" spans="1:6">
      <c r="A1610" s="1045">
        <v>1605140005</v>
      </c>
      <c r="B1610" s="1046" t="s">
        <v>1852</v>
      </c>
      <c r="C1610" s="1047"/>
      <c r="D1610" s="234"/>
      <c r="E1610" s="1048" t="str">
        <f t="shared" si="68"/>
        <v/>
      </c>
      <c r="F1610" s="1048"/>
    </row>
    <row r="1611" spans="1:6">
      <c r="A1611" s="1045">
        <v>1605147010</v>
      </c>
      <c r="B1611" s="1046" t="s">
        <v>1852</v>
      </c>
      <c r="C1611" s="1047"/>
      <c r="D1611" s="234"/>
      <c r="E1611" s="1048" t="str">
        <f t="shared" si="68"/>
        <v/>
      </c>
      <c r="F1611" s="1048"/>
    </row>
    <row r="1612" spans="1:6">
      <c r="A1612" s="1045">
        <v>1605147011</v>
      </c>
      <c r="B1612" s="1046" t="s">
        <v>1852</v>
      </c>
      <c r="C1612" s="1047"/>
      <c r="D1612" s="234"/>
      <c r="E1612" s="1048" t="str">
        <f t="shared" si="68"/>
        <v/>
      </c>
      <c r="F1612" s="1048"/>
    </row>
    <row r="1613" spans="1:6">
      <c r="A1613" s="1045">
        <v>1605147012</v>
      </c>
      <c r="B1613" s="1046" t="s">
        <v>1852</v>
      </c>
      <c r="C1613" s="1047"/>
      <c r="D1613" s="234"/>
      <c r="E1613" s="1048" t="str">
        <f t="shared" si="68"/>
        <v/>
      </c>
      <c r="F1613" s="1048"/>
    </row>
    <row r="1614" spans="1:6">
      <c r="A1614" s="1045">
        <v>1605147013</v>
      </c>
      <c r="B1614" s="1046" t="s">
        <v>1852</v>
      </c>
      <c r="C1614" s="1047"/>
      <c r="D1614" s="234"/>
      <c r="E1614" s="1048" t="str">
        <f t="shared" si="68"/>
        <v/>
      </c>
      <c r="F1614" s="1048"/>
    </row>
    <row r="1615" spans="1:6">
      <c r="A1615" s="1045">
        <v>1605147014</v>
      </c>
      <c r="B1615" s="1046" t="s">
        <v>1852</v>
      </c>
      <c r="C1615" s="1047"/>
      <c r="D1615" s="234"/>
      <c r="E1615" s="1048" t="str">
        <f t="shared" si="68"/>
        <v/>
      </c>
      <c r="F1615" s="1048"/>
    </row>
    <row r="1616" spans="1:6">
      <c r="A1616" s="1045">
        <v>1605147015</v>
      </c>
      <c r="B1616" s="1046" t="s">
        <v>1852</v>
      </c>
      <c r="C1616" s="1047"/>
      <c r="D1616" s="234"/>
      <c r="E1616" s="1048" t="str">
        <f t="shared" si="68"/>
        <v/>
      </c>
      <c r="F1616" s="1048"/>
    </row>
    <row r="1617" spans="1:6">
      <c r="A1617" s="1045">
        <v>1605147101</v>
      </c>
      <c r="B1617" s="1046" t="s">
        <v>1852</v>
      </c>
      <c r="C1617" s="1047"/>
      <c r="D1617" s="234"/>
      <c r="E1617" s="1048" t="str">
        <f t="shared" si="68"/>
        <v/>
      </c>
      <c r="F1617" s="1048"/>
    </row>
    <row r="1618" spans="1:6">
      <c r="A1618" s="1045">
        <v>1605147102</v>
      </c>
      <c r="B1618" s="1046" t="s">
        <v>1852</v>
      </c>
      <c r="C1618" s="1047"/>
      <c r="D1618" s="234"/>
      <c r="E1618" s="1048" t="str">
        <f t="shared" si="68"/>
        <v/>
      </c>
      <c r="F1618" s="1048"/>
    </row>
    <row r="1619" spans="1:6">
      <c r="A1619" s="1045">
        <v>1605147103</v>
      </c>
      <c r="B1619" s="1046" t="s">
        <v>1852</v>
      </c>
      <c r="C1619" s="1047"/>
      <c r="D1619" s="234"/>
      <c r="E1619" s="1048" t="str">
        <f t="shared" si="68"/>
        <v/>
      </c>
      <c r="F1619" s="1048"/>
    </row>
    <row r="1620" spans="1:6">
      <c r="A1620" s="1045">
        <v>1605147106</v>
      </c>
      <c r="B1620" s="1046" t="s">
        <v>1852</v>
      </c>
      <c r="C1620" s="1047"/>
      <c r="D1620" s="234"/>
      <c r="E1620" s="1048" t="str">
        <f t="shared" si="68"/>
        <v/>
      </c>
      <c r="F1620" s="1048"/>
    </row>
    <row r="1621" spans="1:6">
      <c r="A1621" s="1045">
        <v>1605149003</v>
      </c>
      <c r="B1621" s="1046" t="s">
        <v>1852</v>
      </c>
      <c r="C1621" s="1047"/>
      <c r="D1621" s="234"/>
      <c r="E1621" s="1048" t="str">
        <f t="shared" si="68"/>
        <v/>
      </c>
      <c r="F1621" s="1048"/>
    </row>
    <row r="1622" spans="1:6">
      <c r="A1622" s="1045">
        <v>1605149004</v>
      </c>
      <c r="B1622" s="1046" t="s">
        <v>1852</v>
      </c>
      <c r="C1622" s="1047"/>
      <c r="D1622" s="234"/>
      <c r="E1622" s="1048" t="str">
        <f t="shared" si="68"/>
        <v/>
      </c>
      <c r="F1622" s="1048"/>
    </row>
    <row r="1623" spans="1:6">
      <c r="A1623" s="1045">
        <v>1605149005</v>
      </c>
      <c r="B1623" s="1046" t="s">
        <v>1852</v>
      </c>
      <c r="C1623" s="1047"/>
      <c r="D1623" s="234"/>
      <c r="E1623" s="1048" t="str">
        <f t="shared" si="68"/>
        <v/>
      </c>
      <c r="F1623" s="1048"/>
    </row>
    <row r="1624" spans="1:6">
      <c r="A1624" s="1045">
        <v>1605149041</v>
      </c>
      <c r="B1624" s="1046" t="s">
        <v>1852</v>
      </c>
      <c r="C1624" s="1047"/>
      <c r="D1624" s="234"/>
      <c r="E1624" s="1048" t="str">
        <f t="shared" si="68"/>
        <v/>
      </c>
      <c r="F1624" s="1048"/>
    </row>
    <row r="1625" spans="1:6">
      <c r="A1625" s="1045">
        <v>1605149202</v>
      </c>
      <c r="B1625" s="1046" t="s">
        <v>1852</v>
      </c>
      <c r="C1625" s="1047"/>
      <c r="D1625" s="234"/>
      <c r="E1625" s="1048" t="str">
        <f t="shared" si="68"/>
        <v/>
      </c>
      <c r="F1625" s="1048"/>
    </row>
    <row r="1626" spans="1:6">
      <c r="A1626" s="1045">
        <v>1605149507</v>
      </c>
      <c r="B1626" s="1046" t="s">
        <v>1852</v>
      </c>
      <c r="C1626" s="1047"/>
      <c r="D1626" s="234"/>
      <c r="E1626" s="1048" t="str">
        <f t="shared" si="68"/>
        <v/>
      </c>
      <c r="F1626" s="1048"/>
    </row>
    <row r="1627" spans="1:6">
      <c r="A1627" s="1045">
        <v>1605149510</v>
      </c>
      <c r="B1627" s="1046" t="s">
        <v>1852</v>
      </c>
      <c r="C1627" s="1047"/>
      <c r="D1627" s="234"/>
      <c r="E1627" s="1048" t="str">
        <f t="shared" ref="E1627:E1647" si="69">+IF(COUNTIF(A:A,A1627)=1,"","Error")</f>
        <v/>
      </c>
      <c r="F1627" s="1048"/>
    </row>
    <row r="1628" spans="1:6">
      <c r="A1628" s="1045">
        <v>1605149511</v>
      </c>
      <c r="B1628" s="1046" t="s">
        <v>1852</v>
      </c>
      <c r="C1628" s="1047"/>
      <c r="D1628" s="234"/>
      <c r="E1628" s="1048" t="str">
        <f t="shared" si="69"/>
        <v/>
      </c>
      <c r="F1628" s="1048"/>
    </row>
    <row r="1629" spans="1:6">
      <c r="A1629" s="1045">
        <v>1605149512</v>
      </c>
      <c r="B1629" s="1046" t="s">
        <v>1852</v>
      </c>
      <c r="C1629" s="1047"/>
      <c r="D1629" s="234"/>
      <c r="E1629" s="1048" t="str">
        <f t="shared" si="69"/>
        <v/>
      </c>
      <c r="F1629" s="1048"/>
    </row>
    <row r="1630" spans="1:6">
      <c r="A1630" s="1045">
        <v>1605149513</v>
      </c>
      <c r="B1630" s="1046" t="s">
        <v>1852</v>
      </c>
      <c r="C1630" s="1047"/>
      <c r="D1630" s="234"/>
      <c r="E1630" s="1048" t="str">
        <f t="shared" si="69"/>
        <v/>
      </c>
      <c r="F1630" s="1048"/>
    </row>
    <row r="1631" spans="1:6">
      <c r="A1631" s="1045">
        <v>1605149514</v>
      </c>
      <c r="B1631" s="1046" t="s">
        <v>1852</v>
      </c>
      <c r="C1631" s="1047"/>
      <c r="D1631" s="234"/>
      <c r="E1631" s="1048" t="str">
        <f t="shared" si="69"/>
        <v/>
      </c>
      <c r="F1631" s="1048"/>
    </row>
    <row r="1632" spans="1:6">
      <c r="A1632" s="1045">
        <v>1605149521</v>
      </c>
      <c r="B1632" s="1046" t="s">
        <v>1852</v>
      </c>
      <c r="C1632" s="1047"/>
      <c r="D1632" s="234"/>
      <c r="E1632" s="1048" t="str">
        <f t="shared" si="69"/>
        <v/>
      </c>
      <c r="F1632" s="1048"/>
    </row>
    <row r="1633" spans="1:6">
      <c r="A1633" s="1045">
        <v>1605149801</v>
      </c>
      <c r="B1633" s="1046" t="s">
        <v>1852</v>
      </c>
      <c r="C1633" s="1047"/>
      <c r="D1633" s="234"/>
      <c r="E1633" s="1048" t="str">
        <f t="shared" si="69"/>
        <v/>
      </c>
      <c r="F1633" s="1048"/>
    </row>
    <row r="1634" spans="1:6">
      <c r="A1634" s="1045">
        <v>1605160005</v>
      </c>
      <c r="B1634" s="1046" t="s">
        <v>1852</v>
      </c>
      <c r="C1634" s="1047"/>
      <c r="D1634" s="234"/>
      <c r="E1634" s="1048" t="str">
        <f t="shared" si="69"/>
        <v/>
      </c>
      <c r="F1634" s="1048"/>
    </row>
    <row r="1635" spans="1:6">
      <c r="A1635" s="1045">
        <v>1605167010</v>
      </c>
      <c r="B1635" s="1046" t="s">
        <v>1852</v>
      </c>
      <c r="C1635" s="1047"/>
      <c r="D1635" s="234"/>
      <c r="E1635" s="1048" t="str">
        <f t="shared" si="69"/>
        <v/>
      </c>
      <c r="F1635" s="1048"/>
    </row>
    <row r="1636" spans="1:6">
      <c r="A1636" s="1045">
        <v>1605167011</v>
      </c>
      <c r="B1636" s="1046" t="s">
        <v>1852</v>
      </c>
      <c r="C1636" s="1047"/>
      <c r="D1636" s="234"/>
      <c r="E1636" s="1048" t="str">
        <f t="shared" si="69"/>
        <v/>
      </c>
      <c r="F1636" s="1048"/>
    </row>
    <row r="1637" spans="1:6">
      <c r="A1637" s="1045">
        <v>1605167012</v>
      </c>
      <c r="B1637" s="1046" t="s">
        <v>1852</v>
      </c>
      <c r="C1637" s="1047"/>
      <c r="D1637" s="234"/>
      <c r="E1637" s="1048" t="str">
        <f t="shared" si="69"/>
        <v/>
      </c>
      <c r="F1637" s="1048"/>
    </row>
    <row r="1638" spans="1:6">
      <c r="A1638" s="1045">
        <v>1605167013</v>
      </c>
      <c r="B1638" s="1046" t="s">
        <v>1852</v>
      </c>
      <c r="C1638" s="1047"/>
      <c r="D1638" s="234"/>
      <c r="E1638" s="1048" t="str">
        <f t="shared" si="69"/>
        <v/>
      </c>
      <c r="F1638" s="1048"/>
    </row>
    <row r="1639" spans="1:6">
      <c r="A1639" s="1045">
        <v>1605167014</v>
      </c>
      <c r="B1639" s="1046" t="s">
        <v>1852</v>
      </c>
      <c r="C1639" s="1047"/>
      <c r="D1639" s="234"/>
      <c r="E1639" s="1048" t="str">
        <f t="shared" si="69"/>
        <v/>
      </c>
      <c r="F1639" s="1048"/>
    </row>
    <row r="1640" spans="1:6">
      <c r="A1640" s="1045">
        <v>1605167015</v>
      </c>
      <c r="B1640" s="1046" t="s">
        <v>1852</v>
      </c>
      <c r="C1640" s="1047"/>
      <c r="D1640" s="234"/>
      <c r="E1640" s="1048" t="str">
        <f t="shared" si="69"/>
        <v/>
      </c>
      <c r="F1640" s="1048"/>
    </row>
    <row r="1641" spans="1:6">
      <c r="A1641" s="1045">
        <v>1605167101</v>
      </c>
      <c r="B1641" s="1046" t="s">
        <v>1852</v>
      </c>
      <c r="C1641" s="1047"/>
      <c r="D1641" s="234"/>
      <c r="E1641" s="1048" t="str">
        <f t="shared" si="69"/>
        <v/>
      </c>
      <c r="F1641" s="1048"/>
    </row>
    <row r="1642" spans="1:6">
      <c r="A1642" s="1045">
        <v>1605167102</v>
      </c>
      <c r="B1642" s="1046" t="s">
        <v>1852</v>
      </c>
      <c r="C1642" s="1047"/>
      <c r="D1642" s="234"/>
      <c r="E1642" s="1048" t="str">
        <f t="shared" si="69"/>
        <v/>
      </c>
      <c r="F1642" s="1048"/>
    </row>
    <row r="1643" spans="1:6">
      <c r="A1643" s="1045">
        <v>1605167103</v>
      </c>
      <c r="B1643" s="1046" t="s">
        <v>1852</v>
      </c>
      <c r="C1643" s="1047"/>
      <c r="D1643" s="234"/>
      <c r="E1643" s="1048" t="str">
        <f t="shared" si="69"/>
        <v/>
      </c>
      <c r="F1643" s="1048"/>
    </row>
    <row r="1644" spans="1:6">
      <c r="A1644" s="1045">
        <v>1605167106</v>
      </c>
      <c r="B1644" s="1046" t="s">
        <v>1852</v>
      </c>
      <c r="C1644" s="1047"/>
      <c r="D1644" s="234"/>
      <c r="E1644" s="1048" t="str">
        <f t="shared" si="69"/>
        <v/>
      </c>
      <c r="F1644" s="1048"/>
    </row>
    <row r="1645" spans="1:6">
      <c r="A1645" s="1045">
        <v>1605169016</v>
      </c>
      <c r="B1645" s="1046" t="s">
        <v>1852</v>
      </c>
      <c r="C1645" s="1047"/>
      <c r="D1645" s="234"/>
      <c r="E1645" s="1048" t="str">
        <f t="shared" si="69"/>
        <v/>
      </c>
      <c r="F1645" s="1048"/>
    </row>
    <row r="1646" spans="1:6">
      <c r="A1646" s="1045">
        <v>1605169017</v>
      </c>
      <c r="B1646" s="1046" t="s">
        <v>1852</v>
      </c>
      <c r="C1646" s="1047"/>
      <c r="D1646" s="234"/>
      <c r="E1646" s="1048" t="str">
        <f t="shared" si="69"/>
        <v/>
      </c>
      <c r="F1646" s="1048"/>
    </row>
    <row r="1647" spans="1:6">
      <c r="A1647" s="1045">
        <v>1605169042</v>
      </c>
      <c r="B1647" s="1046" t="s">
        <v>1852</v>
      </c>
      <c r="C1647" s="1047"/>
      <c r="D1647" s="234"/>
      <c r="E1647" s="1048" t="str">
        <f t="shared" si="69"/>
        <v/>
      </c>
      <c r="F1647" s="1048"/>
    </row>
    <row r="1648" spans="1:6">
      <c r="A1648" s="938">
        <v>1605169202</v>
      </c>
      <c r="B1648" s="1046" t="s">
        <v>1852</v>
      </c>
      <c r="C1648" s="1047"/>
      <c r="D1648" s="234"/>
      <c r="E1648" s="1048"/>
      <c r="F1648" s="1048"/>
    </row>
    <row r="1649" spans="1:6">
      <c r="A1649" s="1045">
        <v>1605169507</v>
      </c>
      <c r="B1649" s="1046" t="s">
        <v>1852</v>
      </c>
      <c r="C1649" s="1047"/>
      <c r="D1649" s="234"/>
      <c r="E1649" s="1048" t="str">
        <f t="shared" ref="E1649:E1665" si="70">+IF(COUNTIF(A:A,A1649)=1,"","Error")</f>
        <v/>
      </c>
      <c r="F1649" s="1048"/>
    </row>
    <row r="1650" spans="1:6">
      <c r="A1650" s="1045">
        <v>1605169510</v>
      </c>
      <c r="B1650" s="1046" t="s">
        <v>1852</v>
      </c>
      <c r="C1650" s="1047"/>
      <c r="D1650" s="234"/>
      <c r="E1650" s="1048" t="str">
        <f t="shared" si="70"/>
        <v/>
      </c>
      <c r="F1650" s="1048"/>
    </row>
    <row r="1651" spans="1:6">
      <c r="A1651" s="1045">
        <v>1605169515</v>
      </c>
      <c r="B1651" s="1046" t="s">
        <v>1852</v>
      </c>
      <c r="C1651" s="1047"/>
      <c r="D1651" s="234"/>
      <c r="E1651" s="1048" t="str">
        <f t="shared" si="70"/>
        <v/>
      </c>
      <c r="F1651" s="1048"/>
    </row>
    <row r="1652" spans="1:6">
      <c r="A1652" s="1045">
        <v>1605169516</v>
      </c>
      <c r="B1652" s="1046" t="s">
        <v>1852</v>
      </c>
      <c r="C1652" s="1047"/>
      <c r="D1652" s="234"/>
      <c r="E1652" s="1048" t="str">
        <f t="shared" si="70"/>
        <v/>
      </c>
      <c r="F1652" s="1048"/>
    </row>
    <row r="1653" spans="1:6">
      <c r="A1653" s="1045">
        <v>1605169517</v>
      </c>
      <c r="B1653" s="1046" t="s">
        <v>1852</v>
      </c>
      <c r="C1653" s="1047"/>
      <c r="D1653" s="234"/>
      <c r="E1653" s="1048" t="str">
        <f t="shared" si="70"/>
        <v/>
      </c>
      <c r="F1653" s="1048"/>
    </row>
    <row r="1654" spans="1:6">
      <c r="A1654" s="1045">
        <v>1605169801</v>
      </c>
      <c r="B1654" s="1046" t="s">
        <v>1852</v>
      </c>
      <c r="C1654" s="1047"/>
      <c r="D1654" s="234"/>
      <c r="E1654" s="1048" t="str">
        <f t="shared" si="70"/>
        <v/>
      </c>
      <c r="F1654" s="1048"/>
    </row>
    <row r="1655" spans="1:6">
      <c r="A1655" s="1045">
        <v>1605180005</v>
      </c>
      <c r="B1655" s="1046" t="s">
        <v>1852</v>
      </c>
      <c r="C1655" s="1047"/>
      <c r="D1655" s="234"/>
      <c r="E1655" s="1048" t="str">
        <f t="shared" si="70"/>
        <v/>
      </c>
      <c r="F1655" s="1048"/>
    </row>
    <row r="1656" spans="1:6">
      <c r="A1656" s="1045">
        <v>1605187011</v>
      </c>
      <c r="B1656" s="1046" t="s">
        <v>1852</v>
      </c>
      <c r="C1656" s="1047"/>
      <c r="D1656" s="234"/>
      <c r="E1656" s="1048" t="str">
        <f t="shared" si="70"/>
        <v/>
      </c>
      <c r="F1656" s="1048"/>
    </row>
    <row r="1657" spans="1:6">
      <c r="A1657" s="1045">
        <v>1605187012</v>
      </c>
      <c r="B1657" s="1046" t="s">
        <v>1852</v>
      </c>
      <c r="C1657" s="1047"/>
      <c r="D1657" s="234"/>
      <c r="E1657" s="1048" t="str">
        <f t="shared" si="70"/>
        <v/>
      </c>
      <c r="F1657" s="1048"/>
    </row>
    <row r="1658" spans="1:6">
      <c r="A1658" s="1045">
        <v>1605187014</v>
      </c>
      <c r="B1658" s="1046" t="s">
        <v>1852</v>
      </c>
      <c r="C1658" s="1047"/>
      <c r="D1658" s="234"/>
      <c r="E1658" s="1048" t="str">
        <f t="shared" si="70"/>
        <v/>
      </c>
      <c r="F1658" s="1048"/>
    </row>
    <row r="1659" spans="1:6">
      <c r="A1659" s="1045">
        <v>1605187015</v>
      </c>
      <c r="B1659" s="1046" t="s">
        <v>1852</v>
      </c>
      <c r="C1659" s="1047"/>
      <c r="D1659" s="234"/>
      <c r="E1659" s="1048" t="str">
        <f t="shared" si="70"/>
        <v/>
      </c>
      <c r="F1659" s="1048"/>
    </row>
    <row r="1660" spans="1:6">
      <c r="A1660" s="1045">
        <v>1605187101</v>
      </c>
      <c r="B1660" s="1046" t="s">
        <v>1852</v>
      </c>
      <c r="C1660" s="1047"/>
      <c r="D1660" s="234"/>
      <c r="E1660" s="1048" t="str">
        <f t="shared" si="70"/>
        <v/>
      </c>
      <c r="F1660" s="1048"/>
    </row>
    <row r="1661" spans="1:6">
      <c r="A1661" s="1045">
        <v>1605187102</v>
      </c>
      <c r="B1661" s="1046" t="s">
        <v>1852</v>
      </c>
      <c r="C1661" s="1047"/>
      <c r="D1661" s="234"/>
      <c r="E1661" s="1048" t="str">
        <f t="shared" si="70"/>
        <v/>
      </c>
      <c r="F1661" s="1048"/>
    </row>
    <row r="1662" spans="1:6">
      <c r="A1662" s="1045">
        <v>1605187104</v>
      </c>
      <c r="B1662" s="1046" t="s">
        <v>1852</v>
      </c>
      <c r="C1662" s="1047"/>
      <c r="D1662" s="234"/>
      <c r="E1662" s="1048" t="str">
        <f t="shared" si="70"/>
        <v/>
      </c>
      <c r="F1662" s="1048"/>
    </row>
    <row r="1663" spans="1:6">
      <c r="A1663" s="1045">
        <v>1605187106</v>
      </c>
      <c r="B1663" s="1046" t="s">
        <v>1852</v>
      </c>
      <c r="C1663" s="1047"/>
      <c r="D1663" s="234"/>
      <c r="E1663" s="1048" t="str">
        <f t="shared" si="70"/>
        <v/>
      </c>
      <c r="F1663" s="1048"/>
    </row>
    <row r="1664" spans="1:6">
      <c r="A1664" s="1045">
        <v>1605189003</v>
      </c>
      <c r="B1664" s="1046" t="s">
        <v>1852</v>
      </c>
      <c r="C1664" s="1047"/>
      <c r="D1664" s="234"/>
      <c r="E1664" s="1048" t="str">
        <f t="shared" si="70"/>
        <v/>
      </c>
      <c r="F1664" s="1048"/>
    </row>
    <row r="1665" spans="1:6">
      <c r="A1665" s="1045">
        <v>1605189005</v>
      </c>
      <c r="B1665" s="1046" t="s">
        <v>1852</v>
      </c>
      <c r="C1665" s="1047"/>
      <c r="D1665" s="234"/>
      <c r="E1665" s="1048" t="str">
        <f t="shared" si="70"/>
        <v/>
      </c>
      <c r="F1665" s="1048"/>
    </row>
    <row r="1666" spans="1:6">
      <c r="A1666" s="1055">
        <v>1605189043</v>
      </c>
      <c r="B1666" s="1046" t="s">
        <v>1852</v>
      </c>
      <c r="C1666" s="1047"/>
      <c r="D1666" s="234"/>
      <c r="E1666" s="1048"/>
      <c r="F1666" s="1048"/>
    </row>
    <row r="1667" spans="1:6">
      <c r="A1667" s="938">
        <v>1605189202</v>
      </c>
      <c r="B1667" s="1046" t="s">
        <v>1852</v>
      </c>
      <c r="C1667" s="1047"/>
      <c r="D1667" s="234"/>
      <c r="E1667" s="1048"/>
      <c r="F1667" s="1048"/>
    </row>
    <row r="1668" spans="1:6">
      <c r="A1668" s="1045">
        <v>1605189501</v>
      </c>
      <c r="B1668" s="1046" t="s">
        <v>1852</v>
      </c>
      <c r="C1668" s="1047"/>
      <c r="D1668" s="234"/>
      <c r="E1668" s="1048" t="str">
        <f t="shared" ref="E1668:E1699" si="71">+IF(COUNTIF(A:A,A1668)=1,"","Error")</f>
        <v/>
      </c>
      <c r="F1668" s="1048"/>
    </row>
    <row r="1669" spans="1:6">
      <c r="A1669" s="1045">
        <v>1605189502</v>
      </c>
      <c r="B1669" s="1046" t="s">
        <v>1852</v>
      </c>
      <c r="C1669" s="1047"/>
      <c r="D1669" s="234"/>
      <c r="E1669" s="1048" t="str">
        <f t="shared" si="71"/>
        <v/>
      </c>
      <c r="F1669" s="1048"/>
    </row>
    <row r="1670" spans="1:6">
      <c r="A1670" s="1045">
        <v>1605189503</v>
      </c>
      <c r="B1670" s="1046" t="s">
        <v>1852</v>
      </c>
      <c r="C1670" s="1047"/>
      <c r="D1670" s="234"/>
      <c r="E1670" s="1048" t="str">
        <f t="shared" si="71"/>
        <v/>
      </c>
      <c r="F1670" s="1048"/>
    </row>
    <row r="1671" spans="1:6">
      <c r="A1671" s="1045">
        <v>1605189504</v>
      </c>
      <c r="B1671" s="1046" t="s">
        <v>1852</v>
      </c>
      <c r="C1671" s="1047"/>
      <c r="D1671" s="234"/>
      <c r="E1671" s="1048" t="str">
        <f t="shared" si="71"/>
        <v/>
      </c>
      <c r="F1671" s="1048"/>
    </row>
    <row r="1672" spans="1:6">
      <c r="A1672" s="1045">
        <v>1605189505</v>
      </c>
      <c r="B1672" s="1046" t="s">
        <v>1852</v>
      </c>
      <c r="C1672" s="1047"/>
      <c r="D1672" s="234"/>
      <c r="E1672" s="1048" t="str">
        <f t="shared" si="71"/>
        <v/>
      </c>
      <c r="F1672" s="1048"/>
    </row>
    <row r="1673" spans="1:6">
      <c r="A1673" s="1045">
        <v>1605189506</v>
      </c>
      <c r="B1673" s="1046" t="s">
        <v>1852</v>
      </c>
      <c r="C1673" s="1047"/>
      <c r="D1673" s="234"/>
      <c r="E1673" s="1048" t="str">
        <f t="shared" si="71"/>
        <v/>
      </c>
      <c r="F1673" s="1048"/>
    </row>
    <row r="1674" spans="1:6">
      <c r="A1674" s="1045">
        <v>1605189508</v>
      </c>
      <c r="B1674" s="1046" t="s">
        <v>1852</v>
      </c>
      <c r="C1674" s="1047"/>
      <c r="D1674" s="234"/>
      <c r="E1674" s="1048" t="str">
        <f t="shared" si="71"/>
        <v/>
      </c>
      <c r="F1674" s="1048"/>
    </row>
    <row r="1675" spans="1:6">
      <c r="A1675" s="1045">
        <v>1605189509</v>
      </c>
      <c r="B1675" s="1046" t="s">
        <v>1852</v>
      </c>
      <c r="C1675" s="1047"/>
      <c r="D1675" s="234"/>
      <c r="E1675" s="1048" t="str">
        <f t="shared" si="71"/>
        <v/>
      </c>
      <c r="F1675" s="1048"/>
    </row>
    <row r="1676" spans="1:6">
      <c r="A1676" s="1045">
        <v>1605189520</v>
      </c>
      <c r="B1676" s="1046" t="s">
        <v>1852</v>
      </c>
      <c r="C1676" s="1047"/>
      <c r="D1676" s="234"/>
      <c r="E1676" s="1048" t="str">
        <f t="shared" si="71"/>
        <v/>
      </c>
      <c r="F1676" s="1048"/>
    </row>
    <row r="1677" spans="1:6">
      <c r="A1677" s="1045">
        <v>1605189801</v>
      </c>
      <c r="B1677" s="1046" t="s">
        <v>1852</v>
      </c>
      <c r="C1677" s="1047"/>
      <c r="D1677" s="234"/>
      <c r="E1677" s="1048" t="str">
        <f t="shared" si="71"/>
        <v/>
      </c>
      <c r="F1677" s="1048"/>
    </row>
    <row r="1678" spans="1:6">
      <c r="A1678" s="1045">
        <v>1605200005</v>
      </c>
      <c r="B1678" s="1046" t="s">
        <v>1891</v>
      </c>
      <c r="C1678" s="1047"/>
      <c r="D1678" s="234"/>
      <c r="E1678" s="1048" t="str">
        <f t="shared" si="71"/>
        <v/>
      </c>
      <c r="F1678" s="1048"/>
    </row>
    <row r="1679" spans="1:6">
      <c r="A1679" s="1045">
        <v>1605200050</v>
      </c>
      <c r="B1679" s="1046" t="s">
        <v>1891</v>
      </c>
      <c r="C1679" s="1047"/>
      <c r="D1679" s="234"/>
      <c r="E1679" s="1048" t="str">
        <f t="shared" si="71"/>
        <v/>
      </c>
      <c r="F1679" s="1048"/>
    </row>
    <row r="1680" spans="1:6">
      <c r="A1680" s="1045">
        <v>1605201300</v>
      </c>
      <c r="B1680" s="1046" t="s">
        <v>1852</v>
      </c>
      <c r="C1680" s="1047"/>
      <c r="D1680" s="234"/>
      <c r="E1680" s="1048" t="str">
        <f t="shared" si="71"/>
        <v/>
      </c>
      <c r="F1680" s="1048"/>
    </row>
    <row r="1681" spans="1:6">
      <c r="A1681" s="1045">
        <v>1605201350</v>
      </c>
      <c r="B1681" s="1046" t="s">
        <v>1852</v>
      </c>
      <c r="C1681" s="1047"/>
      <c r="D1681" s="234"/>
      <c r="E1681" s="1048" t="str">
        <f t="shared" si="71"/>
        <v/>
      </c>
      <c r="F1681" s="1048"/>
    </row>
    <row r="1682" spans="1:6">
      <c r="A1682" s="1045">
        <v>1605207004</v>
      </c>
      <c r="B1682" s="1046" t="s">
        <v>1852</v>
      </c>
      <c r="C1682" s="1047"/>
      <c r="D1682" s="234"/>
      <c r="E1682" s="1048" t="str">
        <f t="shared" si="71"/>
        <v/>
      </c>
      <c r="F1682" s="1048"/>
    </row>
    <row r="1683" spans="1:6">
      <c r="A1683" s="1045">
        <v>1605207005</v>
      </c>
      <c r="B1683" s="1046" t="s">
        <v>1852</v>
      </c>
      <c r="C1683" s="1047"/>
      <c r="D1683" s="234"/>
      <c r="E1683" s="1048" t="str">
        <f t="shared" si="71"/>
        <v/>
      </c>
      <c r="F1683" s="1048"/>
    </row>
    <row r="1684" spans="1:6">
      <c r="A1684" s="1045">
        <v>1605207006</v>
      </c>
      <c r="B1684" s="1046" t="s">
        <v>1852</v>
      </c>
      <c r="C1684" s="1047"/>
      <c r="D1684" s="234"/>
      <c r="E1684" s="1048" t="str">
        <f t="shared" si="71"/>
        <v/>
      </c>
      <c r="F1684" s="1048"/>
    </row>
    <row r="1685" spans="1:6">
      <c r="A1685" s="1045">
        <v>1605207007</v>
      </c>
      <c r="B1685" s="1046" t="s">
        <v>1852</v>
      </c>
      <c r="C1685" s="1047"/>
      <c r="D1685" s="234"/>
      <c r="E1685" s="1048" t="str">
        <f t="shared" si="71"/>
        <v/>
      </c>
      <c r="F1685" s="1048"/>
    </row>
    <row r="1686" spans="1:6">
      <c r="A1686" s="1045">
        <v>1605207008</v>
      </c>
      <c r="B1686" s="1046" t="s">
        <v>1852</v>
      </c>
      <c r="C1686" s="1047"/>
      <c r="D1686" s="234"/>
      <c r="E1686" s="1048" t="str">
        <f t="shared" si="71"/>
        <v/>
      </c>
      <c r="F1686" s="1048"/>
    </row>
    <row r="1687" spans="1:6">
      <c r="A1687" s="1045">
        <v>1605207101</v>
      </c>
      <c r="B1687" s="1046" t="s">
        <v>1852</v>
      </c>
      <c r="C1687" s="1047"/>
      <c r="D1687" s="234"/>
      <c r="E1687" s="1048" t="str">
        <f t="shared" si="71"/>
        <v/>
      </c>
      <c r="F1687" s="1048"/>
    </row>
    <row r="1688" spans="1:6">
      <c r="A1688" s="1045">
        <v>1605207103</v>
      </c>
      <c r="B1688" s="1046" t="s">
        <v>1852</v>
      </c>
      <c r="C1688" s="1047"/>
      <c r="D1688" s="234"/>
      <c r="E1688" s="1048" t="str">
        <f t="shared" si="71"/>
        <v/>
      </c>
      <c r="F1688" s="1048"/>
    </row>
    <row r="1689" spans="1:6">
      <c r="A1689" s="1045">
        <v>1605207106</v>
      </c>
      <c r="B1689" s="1046" t="s">
        <v>1852</v>
      </c>
      <c r="C1689" s="1047"/>
      <c r="D1689" s="234"/>
      <c r="E1689" s="1048" t="str">
        <f t="shared" si="71"/>
        <v/>
      </c>
      <c r="F1689" s="1048"/>
    </row>
    <row r="1690" spans="1:6">
      <c r="A1690" s="1045">
        <v>1605207144</v>
      </c>
      <c r="B1690" s="1046" t="s">
        <v>1852</v>
      </c>
      <c r="C1690" s="1047"/>
      <c r="D1690" s="234"/>
      <c r="E1690" s="1048" t="str">
        <f t="shared" si="71"/>
        <v/>
      </c>
      <c r="F1690" s="1048"/>
    </row>
    <row r="1691" spans="1:6">
      <c r="A1691" s="1045">
        <v>1605207201</v>
      </c>
      <c r="B1691" s="1046" t="s">
        <v>1852</v>
      </c>
      <c r="C1691" s="1047"/>
      <c r="D1691" s="234"/>
      <c r="E1691" s="1048" t="str">
        <f t="shared" si="71"/>
        <v/>
      </c>
      <c r="F1691" s="1048"/>
    </row>
    <row r="1692" spans="1:6">
      <c r="A1692" s="1045">
        <v>1605209004</v>
      </c>
      <c r="B1692" s="1046" t="s">
        <v>1852</v>
      </c>
      <c r="C1692" s="1047"/>
      <c r="D1692" s="234"/>
      <c r="E1692" s="1048" t="str">
        <f t="shared" si="71"/>
        <v/>
      </c>
      <c r="F1692" s="1048"/>
    </row>
    <row r="1693" spans="1:6">
      <c r="A1693" s="1045">
        <v>1605209005</v>
      </c>
      <c r="B1693" s="1046" t="s">
        <v>1891</v>
      </c>
      <c r="C1693" s="1047"/>
      <c r="D1693" s="234"/>
      <c r="E1693" s="1048" t="str">
        <f t="shared" si="71"/>
        <v/>
      </c>
      <c r="F1693" s="1048"/>
    </row>
    <row r="1694" spans="1:6">
      <c r="A1694" s="1045">
        <v>1605209006</v>
      </c>
      <c r="B1694" s="1046" t="s">
        <v>1852</v>
      </c>
      <c r="C1694" s="1047"/>
      <c r="D1694" s="234"/>
      <c r="E1694" s="1048" t="str">
        <f t="shared" si="71"/>
        <v/>
      </c>
      <c r="F1694" s="1048"/>
    </row>
    <row r="1695" spans="1:6">
      <c r="A1695" s="1045">
        <v>1605209020</v>
      </c>
      <c r="B1695" s="1046" t="s">
        <v>1852</v>
      </c>
      <c r="C1695" s="1047"/>
      <c r="D1695" s="234"/>
      <c r="E1695" s="1048" t="str">
        <f t="shared" si="71"/>
        <v/>
      </c>
      <c r="F1695" s="1048"/>
    </row>
    <row r="1696" spans="1:6">
      <c r="A1696" s="1045">
        <v>1605209044</v>
      </c>
      <c r="B1696" s="1046" t="s">
        <v>1852</v>
      </c>
      <c r="C1696" s="1047"/>
      <c r="D1696" s="234"/>
      <c r="E1696" s="1048" t="str">
        <f t="shared" si="71"/>
        <v/>
      </c>
      <c r="F1696" s="1048"/>
    </row>
    <row r="1697" spans="1:6">
      <c r="A1697" s="1045">
        <v>1605209049</v>
      </c>
      <c r="B1697" s="1046" t="s">
        <v>1852</v>
      </c>
      <c r="C1697" s="1047"/>
      <c r="D1697" s="234"/>
      <c r="E1697" s="1048" t="str">
        <f t="shared" si="71"/>
        <v/>
      </c>
      <c r="F1697" s="1048"/>
    </row>
    <row r="1698" spans="1:6">
      <c r="A1698" s="1045">
        <v>1605209205</v>
      </c>
      <c r="B1698" s="1046" t="s">
        <v>1852</v>
      </c>
      <c r="C1698" s="1047"/>
      <c r="D1698" s="234"/>
      <c r="E1698" s="1048" t="str">
        <f t="shared" si="71"/>
        <v/>
      </c>
      <c r="F1698" s="1048"/>
    </row>
    <row r="1699" spans="1:6">
      <c r="A1699" s="1045">
        <v>1605209557</v>
      </c>
      <c r="B1699" s="1046" t="s">
        <v>1852</v>
      </c>
      <c r="C1699" s="1047"/>
      <c r="D1699" s="234"/>
      <c r="E1699" s="1048" t="str">
        <f t="shared" si="71"/>
        <v/>
      </c>
      <c r="F1699" s="1048"/>
    </row>
    <row r="1700" spans="1:6">
      <c r="A1700" s="1045">
        <v>1605209558</v>
      </c>
      <c r="B1700" s="1046" t="s">
        <v>1852</v>
      </c>
      <c r="C1700" s="1047"/>
      <c r="D1700" s="234"/>
      <c r="E1700" s="1048" t="str">
        <f t="shared" ref="E1700:E1731" si="72">+IF(COUNTIF(A:A,A1700)=1,"","Error")</f>
        <v/>
      </c>
      <c r="F1700" s="1048"/>
    </row>
    <row r="1701" spans="1:6">
      <c r="A1701" s="1045">
        <v>1605209601</v>
      </c>
      <c r="B1701" s="1046" t="s">
        <v>1852</v>
      </c>
      <c r="C1701" s="1047"/>
      <c r="D1701" s="234"/>
      <c r="E1701" s="1048" t="str">
        <f t="shared" si="72"/>
        <v/>
      </c>
      <c r="F1701" s="1048"/>
    </row>
    <row r="1702" spans="1:6">
      <c r="A1702" s="1045">
        <v>1605209603</v>
      </c>
      <c r="B1702" s="1046" t="s">
        <v>1852</v>
      </c>
      <c r="C1702" s="1047"/>
      <c r="D1702" s="234"/>
      <c r="E1702" s="1048" t="str">
        <f t="shared" si="72"/>
        <v/>
      </c>
      <c r="F1702" s="1048"/>
    </row>
    <row r="1703" spans="1:6">
      <c r="A1703" s="1045">
        <v>1605209800</v>
      </c>
      <c r="B1703" s="1046" t="s">
        <v>1852</v>
      </c>
      <c r="C1703" s="1047"/>
      <c r="D1703" s="234"/>
      <c r="E1703" s="1048" t="str">
        <f t="shared" si="72"/>
        <v/>
      </c>
      <c r="F1703" s="1048"/>
    </row>
    <row r="1704" spans="1:6">
      <c r="A1704" s="1045">
        <v>1605209900</v>
      </c>
      <c r="B1704" s="1046" t="s">
        <v>1852</v>
      </c>
      <c r="C1704" s="1047"/>
      <c r="D1704" s="234"/>
      <c r="E1704" s="1048" t="str">
        <f t="shared" si="72"/>
        <v/>
      </c>
      <c r="F1704" s="1048"/>
    </row>
    <row r="1705" spans="1:6">
      <c r="A1705" s="1045">
        <v>1605220005</v>
      </c>
      <c r="B1705" s="1046" t="s">
        <v>1852</v>
      </c>
      <c r="C1705" s="1047"/>
      <c r="D1705" s="234"/>
      <c r="E1705" s="1048" t="str">
        <f t="shared" si="72"/>
        <v/>
      </c>
      <c r="F1705" s="1048"/>
    </row>
    <row r="1706" spans="1:6">
      <c r="A1706" s="1045">
        <v>1605220050</v>
      </c>
      <c r="B1706" s="1046" t="s">
        <v>1852</v>
      </c>
      <c r="C1706" s="1047"/>
      <c r="D1706" s="234"/>
      <c r="E1706" s="1048" t="str">
        <f t="shared" si="72"/>
        <v/>
      </c>
      <c r="F1706" s="1048"/>
    </row>
    <row r="1707" spans="1:6">
      <c r="A1707" s="1045">
        <v>1605227004</v>
      </c>
      <c r="B1707" s="1046" t="s">
        <v>1852</v>
      </c>
      <c r="C1707" s="1047"/>
      <c r="D1707" s="234"/>
      <c r="E1707" s="1048" t="str">
        <f t="shared" si="72"/>
        <v/>
      </c>
      <c r="F1707" s="1048"/>
    </row>
    <row r="1708" spans="1:6">
      <c r="A1708" s="1045">
        <v>1605227006</v>
      </c>
      <c r="B1708" s="1046" t="s">
        <v>1852</v>
      </c>
      <c r="C1708" s="1047"/>
      <c r="D1708" s="234"/>
      <c r="E1708" s="1048" t="str">
        <f t="shared" si="72"/>
        <v/>
      </c>
      <c r="F1708" s="1048"/>
    </row>
    <row r="1709" spans="1:6">
      <c r="A1709" s="1045">
        <v>1605227007</v>
      </c>
      <c r="B1709" s="1046" t="s">
        <v>1852</v>
      </c>
      <c r="C1709" s="1047"/>
      <c r="D1709" s="234"/>
      <c r="E1709" s="1048" t="str">
        <f t="shared" si="72"/>
        <v/>
      </c>
      <c r="F1709" s="1048"/>
    </row>
    <row r="1710" spans="1:6">
      <c r="A1710" s="1045">
        <v>1605227008</v>
      </c>
      <c r="B1710" s="1046" t="s">
        <v>1852</v>
      </c>
      <c r="C1710" s="1047"/>
      <c r="D1710" s="234"/>
      <c r="E1710" s="1048" t="str">
        <f t="shared" si="72"/>
        <v/>
      </c>
      <c r="F1710" s="1048"/>
    </row>
    <row r="1711" spans="1:6">
      <c r="A1711" s="1045">
        <v>1605227101</v>
      </c>
      <c r="B1711" s="1046" t="s">
        <v>1852</v>
      </c>
      <c r="C1711" s="1047"/>
      <c r="D1711" s="234"/>
      <c r="E1711" s="1048" t="str">
        <f t="shared" si="72"/>
        <v/>
      </c>
      <c r="F1711" s="1048"/>
    </row>
    <row r="1712" spans="1:6">
      <c r="A1712" s="1045">
        <v>1605227103</v>
      </c>
      <c r="B1712" s="1046" t="s">
        <v>1852</v>
      </c>
      <c r="C1712" s="1047"/>
      <c r="D1712" s="234"/>
      <c r="E1712" s="1048" t="str">
        <f t="shared" si="72"/>
        <v/>
      </c>
      <c r="F1712" s="1048"/>
    </row>
    <row r="1713" spans="1:6">
      <c r="A1713" s="1045">
        <v>1605227106</v>
      </c>
      <c r="B1713" s="1046" t="s">
        <v>1852</v>
      </c>
      <c r="C1713" s="1047"/>
      <c r="D1713" s="234"/>
      <c r="E1713" s="1048" t="str">
        <f t="shared" si="72"/>
        <v/>
      </c>
      <c r="F1713" s="1048"/>
    </row>
    <row r="1714" spans="1:6">
      <c r="A1714" s="1045">
        <v>1605227145</v>
      </c>
      <c r="B1714" s="1046" t="s">
        <v>1852</v>
      </c>
      <c r="C1714" s="1047"/>
      <c r="D1714" s="234"/>
      <c r="E1714" s="1048" t="str">
        <f t="shared" si="72"/>
        <v/>
      </c>
      <c r="F1714" s="1048"/>
    </row>
    <row r="1715" spans="1:6">
      <c r="A1715" s="1045">
        <v>1605227201</v>
      </c>
      <c r="B1715" s="1046" t="s">
        <v>1852</v>
      </c>
      <c r="C1715" s="1047"/>
      <c r="D1715" s="234"/>
      <c r="E1715" s="1048" t="str">
        <f t="shared" si="72"/>
        <v/>
      </c>
      <c r="F1715" s="1048"/>
    </row>
    <row r="1716" spans="1:6">
      <c r="A1716" s="1045">
        <v>1605229004</v>
      </c>
      <c r="B1716" s="1046" t="s">
        <v>1852</v>
      </c>
      <c r="C1716" s="1047"/>
      <c r="D1716" s="234"/>
      <c r="E1716" s="1048" t="str">
        <f t="shared" si="72"/>
        <v/>
      </c>
      <c r="F1716" s="1048"/>
    </row>
    <row r="1717" spans="1:6">
      <c r="A1717" s="1045">
        <v>1605229005</v>
      </c>
      <c r="B1717" s="1046" t="s">
        <v>1852</v>
      </c>
      <c r="C1717" s="1047"/>
      <c r="D1717" s="234"/>
      <c r="E1717" s="1048" t="str">
        <f t="shared" si="72"/>
        <v/>
      </c>
      <c r="F1717" s="1048"/>
    </row>
    <row r="1718" spans="1:6" ht="11.25" customHeight="1">
      <c r="A1718" s="1045">
        <v>1605229006</v>
      </c>
      <c r="B1718" s="1046" t="s">
        <v>1852</v>
      </c>
      <c r="C1718" s="1047"/>
      <c r="D1718" s="234"/>
      <c r="E1718" s="1048" t="str">
        <f t="shared" si="72"/>
        <v/>
      </c>
      <c r="F1718" s="1048"/>
    </row>
    <row r="1719" spans="1:6">
      <c r="A1719" s="1045">
        <v>1605229020</v>
      </c>
      <c r="B1719" s="1046" t="s">
        <v>1852</v>
      </c>
      <c r="C1719" s="1047"/>
      <c r="D1719" s="234"/>
      <c r="E1719" s="1048" t="str">
        <f t="shared" si="72"/>
        <v/>
      </c>
      <c r="F1719" s="1048"/>
    </row>
    <row r="1720" spans="1:6">
      <c r="A1720" s="1045">
        <v>1605229045</v>
      </c>
      <c r="B1720" s="1046" t="s">
        <v>1852</v>
      </c>
      <c r="C1720" s="1047"/>
      <c r="D1720" s="234"/>
      <c r="E1720" s="1048" t="str">
        <f t="shared" si="72"/>
        <v/>
      </c>
      <c r="F1720" s="1048"/>
    </row>
    <row r="1721" spans="1:6">
      <c r="A1721" s="1045">
        <v>1605229050</v>
      </c>
      <c r="B1721" s="1046" t="s">
        <v>1852</v>
      </c>
      <c r="C1721" s="1047"/>
      <c r="D1721" s="234"/>
      <c r="E1721" s="1048" t="str">
        <f t="shared" si="72"/>
        <v/>
      </c>
      <c r="F1721" s="1048"/>
    </row>
    <row r="1722" spans="1:6">
      <c r="A1722" s="1045">
        <v>1605229206</v>
      </c>
      <c r="B1722" s="1046" t="s">
        <v>1852</v>
      </c>
      <c r="C1722" s="1047"/>
      <c r="D1722" s="234"/>
      <c r="E1722" s="1048" t="str">
        <f t="shared" si="72"/>
        <v/>
      </c>
      <c r="F1722" s="1048"/>
    </row>
    <row r="1723" spans="1:6">
      <c r="A1723" s="1045">
        <v>1605229557</v>
      </c>
      <c r="B1723" s="1046" t="s">
        <v>1852</v>
      </c>
      <c r="C1723" s="1047"/>
      <c r="D1723" s="234"/>
      <c r="E1723" s="1048" t="str">
        <f t="shared" si="72"/>
        <v/>
      </c>
      <c r="F1723" s="1048"/>
    </row>
    <row r="1724" spans="1:6">
      <c r="A1724" s="1045">
        <v>1605229558</v>
      </c>
      <c r="B1724" s="1046" t="s">
        <v>1852</v>
      </c>
      <c r="C1724" s="1047"/>
      <c r="D1724" s="234"/>
      <c r="E1724" s="1048" t="str">
        <f t="shared" si="72"/>
        <v/>
      </c>
      <c r="F1724" s="1048"/>
    </row>
    <row r="1725" spans="1:6">
      <c r="A1725" s="1045">
        <v>1605229601</v>
      </c>
      <c r="B1725" s="1046" t="s">
        <v>1852</v>
      </c>
      <c r="C1725" s="1047"/>
      <c r="D1725" s="234"/>
      <c r="E1725" s="1048" t="str">
        <f t="shared" si="72"/>
        <v/>
      </c>
      <c r="F1725" s="1048"/>
    </row>
    <row r="1726" spans="1:6">
      <c r="A1726" s="1045">
        <v>1605229603</v>
      </c>
      <c r="B1726" s="1046" t="s">
        <v>1852</v>
      </c>
      <c r="C1726" s="1047"/>
      <c r="D1726" s="234"/>
      <c r="E1726" s="1048" t="str">
        <f t="shared" si="72"/>
        <v/>
      </c>
      <c r="F1726" s="1048"/>
    </row>
    <row r="1727" spans="1:6">
      <c r="A1727" s="1045">
        <v>1605229800</v>
      </c>
      <c r="B1727" s="1046" t="s">
        <v>1852</v>
      </c>
      <c r="C1727" s="1047"/>
      <c r="D1727" s="234"/>
      <c r="E1727" s="1048" t="str">
        <f t="shared" si="72"/>
        <v/>
      </c>
      <c r="F1727" s="1048"/>
    </row>
    <row r="1728" spans="1:6">
      <c r="A1728" s="1045">
        <v>1605229900</v>
      </c>
      <c r="B1728" s="1046" t="s">
        <v>1852</v>
      </c>
      <c r="C1728" s="1047"/>
      <c r="D1728" s="234"/>
      <c r="E1728" s="1048" t="str">
        <f t="shared" si="72"/>
        <v/>
      </c>
      <c r="F1728" s="1048"/>
    </row>
    <row r="1729" spans="1:6">
      <c r="A1729" s="1045">
        <v>1605240005</v>
      </c>
      <c r="B1729" s="1046" t="s">
        <v>1852</v>
      </c>
      <c r="C1729" s="1047"/>
      <c r="D1729" s="234"/>
      <c r="E1729" s="1048" t="str">
        <f t="shared" si="72"/>
        <v/>
      </c>
      <c r="F1729" s="1048"/>
    </row>
    <row r="1730" spans="1:6">
      <c r="A1730" s="1045">
        <v>1605240050</v>
      </c>
      <c r="B1730" s="1046" t="s">
        <v>1852</v>
      </c>
      <c r="C1730" s="1047"/>
      <c r="D1730" s="234"/>
      <c r="E1730" s="1048" t="str">
        <f t="shared" si="72"/>
        <v/>
      </c>
      <c r="F1730" s="1048"/>
    </row>
    <row r="1731" spans="1:6" ht="11.25" customHeight="1">
      <c r="A1731" s="1045">
        <v>1605247004</v>
      </c>
      <c r="B1731" s="1046" t="s">
        <v>1852</v>
      </c>
      <c r="C1731" s="1047"/>
      <c r="D1731" s="234"/>
      <c r="E1731" s="1048" t="str">
        <f t="shared" si="72"/>
        <v/>
      </c>
      <c r="F1731" s="1048"/>
    </row>
    <row r="1732" spans="1:6">
      <c r="A1732" s="1045">
        <v>1605247006</v>
      </c>
      <c r="B1732" s="1046" t="s">
        <v>1852</v>
      </c>
      <c r="C1732" s="1047"/>
      <c r="D1732" s="234"/>
      <c r="E1732" s="1048" t="str">
        <f t="shared" ref="E1732:E1742" si="73">+IF(COUNTIF(A:A,A1732)=1,"","Error")</f>
        <v/>
      </c>
      <c r="F1732" s="1048"/>
    </row>
    <row r="1733" spans="1:6" ht="11.25" customHeight="1">
      <c r="A1733" s="1045">
        <v>1605247007</v>
      </c>
      <c r="B1733" s="1046" t="s">
        <v>1852</v>
      </c>
      <c r="C1733" s="1047"/>
      <c r="D1733" s="234"/>
      <c r="E1733" s="1048" t="str">
        <f t="shared" si="73"/>
        <v/>
      </c>
      <c r="F1733" s="1048"/>
    </row>
    <row r="1734" spans="1:6">
      <c r="A1734" s="1045">
        <v>1605247008</v>
      </c>
      <c r="B1734" s="1046" t="s">
        <v>1852</v>
      </c>
      <c r="C1734" s="1047"/>
      <c r="D1734" s="234"/>
      <c r="E1734" s="1048" t="str">
        <f t="shared" si="73"/>
        <v/>
      </c>
      <c r="F1734" s="1048"/>
    </row>
    <row r="1735" spans="1:6">
      <c r="A1735" s="1045">
        <v>1605247101</v>
      </c>
      <c r="B1735" s="1046" t="s">
        <v>1852</v>
      </c>
      <c r="C1735" s="1047"/>
      <c r="D1735" s="234"/>
      <c r="E1735" s="1048" t="str">
        <f t="shared" si="73"/>
        <v/>
      </c>
      <c r="F1735" s="1048"/>
    </row>
    <row r="1736" spans="1:6">
      <c r="A1736" s="1045">
        <v>1605247103</v>
      </c>
      <c r="B1736" s="1046" t="s">
        <v>1852</v>
      </c>
      <c r="C1736" s="1047"/>
      <c r="D1736" s="234"/>
      <c r="E1736" s="1048" t="str">
        <f t="shared" si="73"/>
        <v/>
      </c>
      <c r="F1736" s="1048"/>
    </row>
    <row r="1737" spans="1:6" ht="11.25" customHeight="1">
      <c r="A1737" s="1045">
        <v>1605247106</v>
      </c>
      <c r="B1737" s="1046" t="s">
        <v>1852</v>
      </c>
      <c r="C1737" s="1047"/>
      <c r="D1737" s="234"/>
      <c r="E1737" s="1048" t="str">
        <f t="shared" si="73"/>
        <v/>
      </c>
      <c r="F1737" s="1048"/>
    </row>
    <row r="1738" spans="1:6">
      <c r="A1738" s="1045">
        <v>1605247146</v>
      </c>
      <c r="B1738" s="1046" t="s">
        <v>1852</v>
      </c>
      <c r="C1738" s="1047"/>
      <c r="D1738" s="234"/>
      <c r="E1738" s="1048" t="str">
        <f t="shared" si="73"/>
        <v/>
      </c>
      <c r="F1738" s="1048"/>
    </row>
    <row r="1739" spans="1:6">
      <c r="A1739" s="1045">
        <v>1605247201</v>
      </c>
      <c r="B1739" s="1046" t="s">
        <v>1852</v>
      </c>
      <c r="C1739" s="1047"/>
      <c r="D1739" s="234"/>
      <c r="E1739" s="1048" t="str">
        <f t="shared" si="73"/>
        <v/>
      </c>
      <c r="F1739" s="1048"/>
    </row>
    <row r="1740" spans="1:6">
      <c r="A1740" s="1045">
        <v>1605249004</v>
      </c>
      <c r="B1740" s="1046" t="s">
        <v>1852</v>
      </c>
      <c r="C1740" s="1047"/>
      <c r="D1740" s="234"/>
      <c r="E1740" s="1048" t="str">
        <f t="shared" si="73"/>
        <v/>
      </c>
      <c r="F1740" s="1048"/>
    </row>
    <row r="1741" spans="1:6">
      <c r="A1741" s="1045">
        <v>1605249006</v>
      </c>
      <c r="B1741" s="1046" t="s">
        <v>1852</v>
      </c>
      <c r="C1741" s="1047"/>
      <c r="D1741" s="234"/>
      <c r="E1741" s="1048" t="str">
        <f t="shared" si="73"/>
        <v/>
      </c>
      <c r="F1741" s="1048"/>
    </row>
    <row r="1742" spans="1:6">
      <c r="A1742" s="1045">
        <v>1605249020</v>
      </c>
      <c r="B1742" s="1046" t="s">
        <v>1852</v>
      </c>
      <c r="C1742" s="1047"/>
      <c r="D1742" s="234"/>
      <c r="E1742" s="1048" t="str">
        <f t="shared" si="73"/>
        <v/>
      </c>
      <c r="F1742" s="1048"/>
    </row>
    <row r="1743" spans="1:6">
      <c r="A1743" s="1045">
        <v>1605249046</v>
      </c>
      <c r="B1743" s="1052" t="s">
        <v>1852</v>
      </c>
      <c r="C1743" s="1047"/>
      <c r="D1743" s="234"/>
      <c r="E1743" s="1048"/>
      <c r="F1743" s="1048"/>
    </row>
    <row r="1744" spans="1:6">
      <c r="A1744" s="1045">
        <v>1605249051</v>
      </c>
      <c r="B1744" s="1046" t="s">
        <v>1852</v>
      </c>
      <c r="C1744" s="1047"/>
      <c r="D1744" s="234"/>
      <c r="E1744" s="1048" t="str">
        <f t="shared" ref="E1744:E1775" si="74">+IF(COUNTIF(A:A,A1744)=1,"","Error")</f>
        <v/>
      </c>
      <c r="F1744" s="1048"/>
    </row>
    <row r="1745" spans="1:6">
      <c r="A1745" s="1045">
        <v>1605249207</v>
      </c>
      <c r="B1745" s="1046" t="s">
        <v>1852</v>
      </c>
      <c r="C1745" s="1047"/>
      <c r="D1745" s="234"/>
      <c r="E1745" s="1048" t="str">
        <f t="shared" si="74"/>
        <v/>
      </c>
      <c r="F1745" s="1048"/>
    </row>
    <row r="1746" spans="1:6">
      <c r="A1746" s="1045">
        <v>1605249557</v>
      </c>
      <c r="B1746" s="1046" t="s">
        <v>1852</v>
      </c>
      <c r="C1746" s="1047"/>
      <c r="D1746" s="234"/>
      <c r="E1746" s="1048" t="str">
        <f t="shared" si="74"/>
        <v/>
      </c>
      <c r="F1746" s="1048"/>
    </row>
    <row r="1747" spans="1:6">
      <c r="A1747" s="1045">
        <v>1605249558</v>
      </c>
      <c r="B1747" s="1046" t="s">
        <v>1852</v>
      </c>
      <c r="C1747" s="1047"/>
      <c r="D1747" s="234"/>
      <c r="E1747" s="1048" t="str">
        <f t="shared" si="74"/>
        <v/>
      </c>
      <c r="F1747" s="1048"/>
    </row>
    <row r="1748" spans="1:6">
      <c r="A1748" s="1045">
        <v>1605249601</v>
      </c>
      <c r="B1748" s="1046" t="s">
        <v>1852</v>
      </c>
      <c r="C1748" s="1047"/>
      <c r="D1748" s="234"/>
      <c r="E1748" s="1048" t="str">
        <f t="shared" si="74"/>
        <v/>
      </c>
      <c r="F1748" s="1048"/>
    </row>
    <row r="1749" spans="1:6">
      <c r="A1749" s="1045">
        <v>1605249603</v>
      </c>
      <c r="B1749" s="1046" t="s">
        <v>1852</v>
      </c>
      <c r="C1749" s="1047"/>
      <c r="D1749" s="234"/>
      <c r="E1749" s="1048" t="str">
        <f t="shared" si="74"/>
        <v/>
      </c>
      <c r="F1749" s="1048"/>
    </row>
    <row r="1750" spans="1:6">
      <c r="A1750" s="1045">
        <v>1605249800</v>
      </c>
      <c r="B1750" s="1046" t="s">
        <v>1852</v>
      </c>
      <c r="C1750" s="1047"/>
      <c r="D1750" s="234"/>
      <c r="E1750" s="1048" t="str">
        <f t="shared" si="74"/>
        <v/>
      </c>
      <c r="F1750" s="1048"/>
    </row>
    <row r="1751" spans="1:6">
      <c r="A1751" s="1045">
        <v>1605249900</v>
      </c>
      <c r="B1751" s="1046" t="s">
        <v>1852</v>
      </c>
      <c r="C1751" s="1047"/>
      <c r="D1751" s="234"/>
      <c r="E1751" s="1048" t="str">
        <f t="shared" si="74"/>
        <v/>
      </c>
      <c r="F1751" s="1048"/>
    </row>
    <row r="1752" spans="1:6">
      <c r="A1752" s="1045">
        <v>1605260005</v>
      </c>
      <c r="B1752" s="1046" t="s">
        <v>1852</v>
      </c>
      <c r="C1752" s="1047"/>
      <c r="D1752" s="234"/>
      <c r="E1752" s="1048" t="str">
        <f t="shared" si="74"/>
        <v/>
      </c>
      <c r="F1752" s="1048"/>
    </row>
    <row r="1753" spans="1:6">
      <c r="A1753" s="1045">
        <v>1605260050</v>
      </c>
      <c r="B1753" s="1046" t="s">
        <v>1852</v>
      </c>
      <c r="C1753" s="1047"/>
      <c r="D1753" s="234"/>
      <c r="E1753" s="1048" t="str">
        <f t="shared" si="74"/>
        <v/>
      </c>
      <c r="F1753" s="1048"/>
    </row>
    <row r="1754" spans="1:6">
      <c r="A1754" s="1045">
        <v>1605267004</v>
      </c>
      <c r="B1754" s="1046" t="s">
        <v>1852</v>
      </c>
      <c r="C1754" s="1047"/>
      <c r="D1754" s="234"/>
      <c r="E1754" s="1048" t="str">
        <f t="shared" si="74"/>
        <v/>
      </c>
      <c r="F1754" s="1048"/>
    </row>
    <row r="1755" spans="1:6">
      <c r="A1755" s="1045">
        <v>1605267006</v>
      </c>
      <c r="B1755" s="1046" t="s">
        <v>1852</v>
      </c>
      <c r="C1755" s="1047"/>
      <c r="D1755" s="234"/>
      <c r="E1755" s="1048" t="str">
        <f t="shared" si="74"/>
        <v/>
      </c>
      <c r="F1755" s="1048"/>
    </row>
    <row r="1756" spans="1:6">
      <c r="A1756" s="1045">
        <v>1605267007</v>
      </c>
      <c r="B1756" s="1046" t="s">
        <v>1852</v>
      </c>
      <c r="C1756" s="1047"/>
      <c r="D1756" s="234"/>
      <c r="E1756" s="1048" t="str">
        <f t="shared" si="74"/>
        <v/>
      </c>
      <c r="F1756" s="1048"/>
    </row>
    <row r="1757" spans="1:6">
      <c r="A1757" s="1045">
        <v>1605267008</v>
      </c>
      <c r="B1757" s="1046" t="s">
        <v>1852</v>
      </c>
      <c r="C1757" s="1047"/>
      <c r="D1757" s="234"/>
      <c r="E1757" s="1048" t="str">
        <f t="shared" si="74"/>
        <v/>
      </c>
      <c r="F1757" s="1048"/>
    </row>
    <row r="1758" spans="1:6">
      <c r="A1758" s="1045">
        <v>1605267101</v>
      </c>
      <c r="B1758" s="1046" t="s">
        <v>1852</v>
      </c>
      <c r="C1758" s="1047"/>
      <c r="D1758" s="234"/>
      <c r="E1758" s="1048" t="str">
        <f t="shared" si="74"/>
        <v/>
      </c>
      <c r="F1758" s="1048"/>
    </row>
    <row r="1759" spans="1:6">
      <c r="A1759" s="1045">
        <v>1605267103</v>
      </c>
      <c r="B1759" s="1046" t="s">
        <v>1852</v>
      </c>
      <c r="C1759" s="1047"/>
      <c r="D1759" s="234"/>
      <c r="E1759" s="1048" t="str">
        <f t="shared" si="74"/>
        <v/>
      </c>
      <c r="F1759" s="1048"/>
    </row>
    <row r="1760" spans="1:6">
      <c r="A1760" s="1045">
        <v>1605267106</v>
      </c>
      <c r="B1760" s="1046" t="s">
        <v>1852</v>
      </c>
      <c r="C1760" s="1047"/>
      <c r="D1760" s="234"/>
      <c r="E1760" s="1048" t="str">
        <f t="shared" si="74"/>
        <v/>
      </c>
      <c r="F1760" s="1048"/>
    </row>
    <row r="1761" spans="1:6">
      <c r="A1761" s="1045">
        <v>1605267147</v>
      </c>
      <c r="B1761" s="1046" t="s">
        <v>1852</v>
      </c>
      <c r="C1761" s="1047"/>
      <c r="D1761" s="234"/>
      <c r="E1761" s="1048" t="str">
        <f t="shared" si="74"/>
        <v/>
      </c>
      <c r="F1761" s="1048"/>
    </row>
    <row r="1762" spans="1:6">
      <c r="A1762" s="1045">
        <v>1605267201</v>
      </c>
      <c r="B1762" s="1046" t="s">
        <v>1852</v>
      </c>
      <c r="C1762" s="1047"/>
      <c r="D1762" s="234"/>
      <c r="E1762" s="1048" t="str">
        <f t="shared" si="74"/>
        <v/>
      </c>
      <c r="F1762" s="1048"/>
    </row>
    <row r="1763" spans="1:6">
      <c r="A1763" s="1045">
        <v>1605269004</v>
      </c>
      <c r="B1763" s="1046" t="s">
        <v>1852</v>
      </c>
      <c r="C1763" s="1047"/>
      <c r="D1763" s="234"/>
      <c r="E1763" s="1048" t="str">
        <f t="shared" si="74"/>
        <v/>
      </c>
      <c r="F1763" s="1048"/>
    </row>
    <row r="1764" spans="1:6">
      <c r="A1764" s="1045">
        <v>1605269005</v>
      </c>
      <c r="B1764" s="1046" t="s">
        <v>1852</v>
      </c>
      <c r="C1764" s="1047"/>
      <c r="D1764" s="234"/>
      <c r="E1764" s="1048" t="str">
        <f t="shared" si="74"/>
        <v/>
      </c>
      <c r="F1764" s="1048"/>
    </row>
    <row r="1765" spans="1:6">
      <c r="A1765" s="1045">
        <v>1605269006</v>
      </c>
      <c r="B1765" s="1046" t="s">
        <v>1852</v>
      </c>
      <c r="C1765" s="1047"/>
      <c r="D1765" s="234"/>
      <c r="E1765" s="1048" t="str">
        <f t="shared" si="74"/>
        <v/>
      </c>
      <c r="F1765" s="1048"/>
    </row>
    <row r="1766" spans="1:6">
      <c r="A1766" s="1045">
        <v>1605269020</v>
      </c>
      <c r="B1766" s="1046" t="s">
        <v>1852</v>
      </c>
      <c r="C1766" s="1047"/>
      <c r="D1766" s="234"/>
      <c r="E1766" s="1048" t="str">
        <f t="shared" si="74"/>
        <v/>
      </c>
      <c r="F1766" s="1048"/>
    </row>
    <row r="1767" spans="1:6">
      <c r="A1767" s="1045">
        <v>1605269047</v>
      </c>
      <c r="B1767" s="1046" t="s">
        <v>1852</v>
      </c>
      <c r="C1767" s="1047"/>
      <c r="D1767" s="234"/>
      <c r="E1767" s="1048" t="str">
        <f t="shared" si="74"/>
        <v/>
      </c>
      <c r="F1767" s="1048"/>
    </row>
    <row r="1768" spans="1:6">
      <c r="A1768" s="1045">
        <v>1605269052</v>
      </c>
      <c r="B1768" s="1046" t="s">
        <v>1852</v>
      </c>
      <c r="C1768" s="1047"/>
      <c r="D1768" s="234"/>
      <c r="E1768" s="1048" t="str">
        <f t="shared" si="74"/>
        <v/>
      </c>
      <c r="F1768" s="1048"/>
    </row>
    <row r="1769" spans="1:6">
      <c r="A1769" s="1045">
        <v>1605269208</v>
      </c>
      <c r="B1769" s="1046" t="s">
        <v>1852</v>
      </c>
      <c r="C1769" s="1047"/>
      <c r="D1769" s="234"/>
      <c r="E1769" s="1048" t="str">
        <f t="shared" si="74"/>
        <v/>
      </c>
      <c r="F1769" s="1048"/>
    </row>
    <row r="1770" spans="1:6">
      <c r="A1770" s="1045">
        <v>1605269557</v>
      </c>
      <c r="B1770" s="1046" t="s">
        <v>1852</v>
      </c>
      <c r="C1770" s="1047"/>
      <c r="D1770" s="234"/>
      <c r="E1770" s="1048" t="str">
        <f t="shared" si="74"/>
        <v/>
      </c>
      <c r="F1770" s="1048"/>
    </row>
    <row r="1771" spans="1:6">
      <c r="A1771" s="1045">
        <v>1605269558</v>
      </c>
      <c r="B1771" s="1046" t="s">
        <v>1852</v>
      </c>
      <c r="C1771" s="1047"/>
      <c r="D1771" s="234"/>
      <c r="E1771" s="1048" t="str">
        <f t="shared" si="74"/>
        <v/>
      </c>
      <c r="F1771" s="1048"/>
    </row>
    <row r="1772" spans="1:6">
      <c r="A1772" s="1045">
        <v>1605269601</v>
      </c>
      <c r="B1772" s="1046" t="s">
        <v>1852</v>
      </c>
      <c r="C1772" s="1047"/>
      <c r="D1772" s="234"/>
      <c r="E1772" s="1048" t="str">
        <f t="shared" si="74"/>
        <v/>
      </c>
      <c r="F1772" s="1048"/>
    </row>
    <row r="1773" spans="1:6">
      <c r="A1773" s="1045">
        <v>1605269603</v>
      </c>
      <c r="B1773" s="1046" t="s">
        <v>1852</v>
      </c>
      <c r="C1773" s="1047"/>
      <c r="D1773" s="234"/>
      <c r="E1773" s="1048" t="str">
        <f t="shared" si="74"/>
        <v/>
      </c>
      <c r="F1773" s="1048"/>
    </row>
    <row r="1774" spans="1:6">
      <c r="A1774" s="1045">
        <v>1605269800</v>
      </c>
      <c r="B1774" s="1046" t="s">
        <v>1852</v>
      </c>
      <c r="C1774" s="1047"/>
      <c r="D1774" s="234"/>
      <c r="E1774" s="1048" t="str">
        <f t="shared" si="74"/>
        <v/>
      </c>
      <c r="F1774" s="1048"/>
    </row>
    <row r="1775" spans="1:6">
      <c r="A1775" s="1045">
        <v>1605269900</v>
      </c>
      <c r="B1775" s="1046" t="s">
        <v>1852</v>
      </c>
      <c r="C1775" s="1047"/>
      <c r="D1775" s="234"/>
      <c r="E1775" s="1048" t="str">
        <f t="shared" si="74"/>
        <v/>
      </c>
      <c r="F1775" s="1048"/>
    </row>
    <row r="1776" spans="1:6">
      <c r="A1776" s="1045">
        <v>1605280005</v>
      </c>
      <c r="B1776" s="1046" t="s">
        <v>1852</v>
      </c>
      <c r="C1776" s="1047"/>
      <c r="D1776" s="234"/>
      <c r="E1776" s="1048" t="str">
        <f t="shared" ref="E1776:E1799" si="75">+IF(COUNTIF(A:A,A1776)=1,"","Error")</f>
        <v/>
      </c>
      <c r="F1776" s="1048"/>
    </row>
    <row r="1777" spans="1:6">
      <c r="A1777" s="1045">
        <v>1605280050</v>
      </c>
      <c r="B1777" s="1046" t="s">
        <v>1852</v>
      </c>
      <c r="C1777" s="1047"/>
      <c r="D1777" s="234"/>
      <c r="E1777" s="1048" t="str">
        <f t="shared" si="75"/>
        <v/>
      </c>
      <c r="F1777" s="1048"/>
    </row>
    <row r="1778" spans="1:6">
      <c r="A1778" s="1045">
        <v>1605287004</v>
      </c>
      <c r="B1778" s="1046" t="s">
        <v>1852</v>
      </c>
      <c r="C1778" s="1047"/>
      <c r="D1778" s="234"/>
      <c r="E1778" s="1048" t="str">
        <f t="shared" si="75"/>
        <v/>
      </c>
      <c r="F1778" s="1048"/>
    </row>
    <row r="1779" spans="1:6">
      <c r="A1779" s="1045">
        <v>1605287006</v>
      </c>
      <c r="B1779" s="1046" t="s">
        <v>1852</v>
      </c>
      <c r="C1779" s="1047"/>
      <c r="D1779" s="234"/>
      <c r="E1779" s="1048" t="str">
        <f t="shared" si="75"/>
        <v/>
      </c>
      <c r="F1779" s="1048"/>
    </row>
    <row r="1780" spans="1:6">
      <c r="A1780" s="1045">
        <v>1605287007</v>
      </c>
      <c r="B1780" s="1046" t="s">
        <v>1852</v>
      </c>
      <c r="C1780" s="1047"/>
      <c r="D1780" s="234"/>
      <c r="E1780" s="1048" t="str">
        <f t="shared" si="75"/>
        <v/>
      </c>
      <c r="F1780" s="1048"/>
    </row>
    <row r="1781" spans="1:6">
      <c r="A1781" s="1045">
        <v>1605287008</v>
      </c>
      <c r="B1781" s="1046" t="s">
        <v>1852</v>
      </c>
      <c r="C1781" s="1047"/>
      <c r="D1781" s="234"/>
      <c r="E1781" s="1048" t="str">
        <f t="shared" si="75"/>
        <v/>
      </c>
      <c r="F1781" s="1048"/>
    </row>
    <row r="1782" spans="1:6">
      <c r="A1782" s="1045">
        <v>1605287101</v>
      </c>
      <c r="B1782" s="1046" t="s">
        <v>1852</v>
      </c>
      <c r="C1782" s="1047"/>
      <c r="D1782" s="234"/>
      <c r="E1782" s="1048" t="str">
        <f t="shared" si="75"/>
        <v/>
      </c>
      <c r="F1782" s="1048"/>
    </row>
    <row r="1783" spans="1:6" ht="11.25" customHeight="1">
      <c r="A1783" s="1045">
        <v>1605287103</v>
      </c>
      <c r="B1783" s="1046" t="s">
        <v>1852</v>
      </c>
      <c r="C1783" s="1047"/>
      <c r="D1783" s="234"/>
      <c r="E1783" s="1048" t="str">
        <f t="shared" si="75"/>
        <v/>
      </c>
      <c r="F1783" s="1048"/>
    </row>
    <row r="1784" spans="1:6">
      <c r="A1784" s="1045">
        <v>1605287106</v>
      </c>
      <c r="B1784" s="1046" t="s">
        <v>1852</v>
      </c>
      <c r="C1784" s="1047"/>
      <c r="D1784" s="234"/>
      <c r="E1784" s="1048" t="str">
        <f t="shared" si="75"/>
        <v/>
      </c>
      <c r="F1784" s="1048"/>
    </row>
    <row r="1785" spans="1:6">
      <c r="A1785" s="1045">
        <v>1605287148</v>
      </c>
      <c r="B1785" s="1046" t="s">
        <v>1852</v>
      </c>
      <c r="C1785" s="1047"/>
      <c r="D1785" s="234"/>
      <c r="E1785" s="1048" t="str">
        <f t="shared" si="75"/>
        <v/>
      </c>
      <c r="F1785" s="1048"/>
    </row>
    <row r="1786" spans="1:6">
      <c r="A1786" s="1045">
        <v>1605287201</v>
      </c>
      <c r="B1786" s="1046" t="s">
        <v>1852</v>
      </c>
      <c r="C1786" s="1047"/>
      <c r="D1786" s="234"/>
      <c r="E1786" s="1048" t="str">
        <f t="shared" si="75"/>
        <v/>
      </c>
      <c r="F1786" s="1048"/>
    </row>
    <row r="1787" spans="1:6">
      <c r="A1787" s="1045">
        <v>1605289004</v>
      </c>
      <c r="B1787" s="1046" t="s">
        <v>1852</v>
      </c>
      <c r="C1787" s="1047"/>
      <c r="D1787" s="234"/>
      <c r="E1787" s="1048" t="str">
        <f t="shared" si="75"/>
        <v/>
      </c>
      <c r="F1787" s="1048"/>
    </row>
    <row r="1788" spans="1:6">
      <c r="A1788" s="1045">
        <v>1605289005</v>
      </c>
      <c r="B1788" s="1046" t="s">
        <v>1891</v>
      </c>
      <c r="C1788" s="1047"/>
      <c r="D1788" s="234"/>
      <c r="E1788" s="1048" t="str">
        <f t="shared" si="75"/>
        <v/>
      </c>
      <c r="F1788" s="1048"/>
    </row>
    <row r="1789" spans="1:6">
      <c r="A1789" s="1045">
        <v>1605289006</v>
      </c>
      <c r="B1789" s="1046" t="s">
        <v>1852</v>
      </c>
      <c r="C1789" s="1047"/>
      <c r="D1789" s="234"/>
      <c r="E1789" s="1048" t="str">
        <f t="shared" si="75"/>
        <v/>
      </c>
      <c r="F1789" s="1048"/>
    </row>
    <row r="1790" spans="1:6">
      <c r="A1790" s="1045">
        <v>1605289020</v>
      </c>
      <c r="B1790" s="1046" t="s">
        <v>1852</v>
      </c>
      <c r="C1790" s="1047"/>
      <c r="D1790" s="234"/>
      <c r="E1790" s="1048" t="str">
        <f t="shared" si="75"/>
        <v/>
      </c>
      <c r="F1790" s="1048"/>
    </row>
    <row r="1791" spans="1:6">
      <c r="A1791" s="1045">
        <v>1605289053</v>
      </c>
      <c r="B1791" s="1046" t="s">
        <v>1852</v>
      </c>
      <c r="C1791" s="1047"/>
      <c r="D1791" s="234"/>
      <c r="E1791" s="1048" t="str">
        <f t="shared" si="75"/>
        <v/>
      </c>
      <c r="F1791" s="1048"/>
    </row>
    <row r="1792" spans="1:6">
      <c r="A1792" s="1045">
        <v>1605289209</v>
      </c>
      <c r="B1792" s="1046" t="s">
        <v>1852</v>
      </c>
      <c r="C1792" s="1047"/>
      <c r="D1792" s="234"/>
      <c r="E1792" s="1048" t="str">
        <f t="shared" si="75"/>
        <v/>
      </c>
      <c r="F1792" s="1048"/>
    </row>
    <row r="1793" spans="1:6">
      <c r="A1793" s="1045">
        <v>1605289558</v>
      </c>
      <c r="B1793" s="1046" t="s">
        <v>1852</v>
      </c>
      <c r="C1793" s="1047"/>
      <c r="D1793" s="234"/>
      <c r="E1793" s="1048" t="str">
        <f t="shared" si="75"/>
        <v/>
      </c>
      <c r="F1793" s="1048"/>
    </row>
    <row r="1794" spans="1:6">
      <c r="A1794" s="1045">
        <v>1605289601</v>
      </c>
      <c r="B1794" s="1046" t="s">
        <v>1852</v>
      </c>
      <c r="C1794" s="1047"/>
      <c r="D1794" s="234"/>
      <c r="E1794" s="1048" t="str">
        <f t="shared" si="75"/>
        <v/>
      </c>
      <c r="F1794" s="1048"/>
    </row>
    <row r="1795" spans="1:6">
      <c r="A1795" s="1045">
        <v>1605289603</v>
      </c>
      <c r="B1795" s="1046" t="s">
        <v>1852</v>
      </c>
      <c r="C1795" s="1047"/>
      <c r="D1795" s="234"/>
      <c r="E1795" s="1048" t="str">
        <f t="shared" si="75"/>
        <v/>
      </c>
      <c r="F1795" s="1048"/>
    </row>
    <row r="1796" spans="1:6">
      <c r="A1796" s="1045">
        <v>1605289800</v>
      </c>
      <c r="B1796" s="1046" t="s">
        <v>1852</v>
      </c>
      <c r="C1796" s="1047"/>
      <c r="D1796" s="234"/>
      <c r="E1796" s="1048" t="str">
        <f t="shared" si="75"/>
        <v/>
      </c>
      <c r="F1796" s="1048"/>
    </row>
    <row r="1797" spans="1:6">
      <c r="A1797" s="1045">
        <v>1605289900</v>
      </c>
      <c r="B1797" s="1046" t="s">
        <v>1852</v>
      </c>
      <c r="C1797" s="1047"/>
      <c r="D1797" s="234"/>
      <c r="E1797" s="1048" t="str">
        <f t="shared" si="75"/>
        <v/>
      </c>
      <c r="F1797" s="1048"/>
    </row>
    <row r="1798" spans="1:6">
      <c r="A1798" s="1045">
        <v>1605300005</v>
      </c>
      <c r="B1798" s="1046" t="s">
        <v>1891</v>
      </c>
      <c r="C1798" s="1047"/>
      <c r="D1798" s="234"/>
      <c r="E1798" s="1048" t="str">
        <f t="shared" si="75"/>
        <v/>
      </c>
      <c r="F1798" s="1048"/>
    </row>
    <row r="1799" spans="1:6">
      <c r="A1799" s="1045">
        <v>1605300050</v>
      </c>
      <c r="B1799" s="1046" t="s">
        <v>1852</v>
      </c>
      <c r="C1799" s="1047"/>
      <c r="D1799" s="234"/>
      <c r="E1799" s="1048" t="str">
        <f t="shared" si="75"/>
        <v/>
      </c>
      <c r="F1799" s="1048"/>
    </row>
    <row r="1800" spans="1:6">
      <c r="A1800" s="1045">
        <v>1605307000</v>
      </c>
      <c r="B1800" s="1052" t="s">
        <v>1891</v>
      </c>
      <c r="C1800" s="1047"/>
      <c r="D1800" s="234"/>
      <c r="E1800" s="1048"/>
      <c r="F1800" s="1048"/>
    </row>
    <row r="1801" spans="1:6">
      <c r="A1801" s="1045">
        <v>1605307101</v>
      </c>
      <c r="B1801" s="1046" t="s">
        <v>1852</v>
      </c>
      <c r="C1801" s="1047"/>
      <c r="D1801" s="234"/>
      <c r="E1801" s="1048" t="str">
        <f t="shared" ref="E1801:E1832" si="76">+IF(COUNTIF(A:A,A1801)=1,"","Error")</f>
        <v/>
      </c>
      <c r="F1801" s="1048"/>
    </row>
    <row r="1802" spans="1:6">
      <c r="A1802" s="1045">
        <v>1605307106</v>
      </c>
      <c r="B1802" s="1046" t="s">
        <v>1852</v>
      </c>
      <c r="C1802" s="1047"/>
      <c r="D1802" s="234"/>
      <c r="E1802" s="1048" t="str">
        <f t="shared" si="76"/>
        <v/>
      </c>
      <c r="F1802" s="1048"/>
    </row>
    <row r="1803" spans="1:6">
      <c r="A1803" s="1045">
        <v>1605309001</v>
      </c>
      <c r="B1803" s="1046" t="s">
        <v>1852</v>
      </c>
      <c r="C1803" s="1047"/>
      <c r="D1803" s="234"/>
      <c r="E1803" s="1048" t="str">
        <f t="shared" si="76"/>
        <v/>
      </c>
      <c r="F1803" s="1048"/>
    </row>
    <row r="1804" spans="1:6">
      <c r="A1804" s="1045">
        <v>1605309002</v>
      </c>
      <c r="B1804" s="1046" t="s">
        <v>1852</v>
      </c>
      <c r="C1804" s="1047"/>
      <c r="D1804" s="234"/>
      <c r="E1804" s="1048" t="str">
        <f t="shared" si="76"/>
        <v/>
      </c>
      <c r="F1804" s="1048"/>
    </row>
    <row r="1805" spans="1:6">
      <c r="A1805" s="1045">
        <v>1605309201</v>
      </c>
      <c r="B1805" s="1046" t="s">
        <v>1852</v>
      </c>
      <c r="C1805" s="1047"/>
      <c r="D1805" s="234"/>
      <c r="E1805" s="1048" t="str">
        <f t="shared" si="76"/>
        <v/>
      </c>
      <c r="F1805" s="1048"/>
    </row>
    <row r="1806" spans="1:6">
      <c r="A1806" s="1045">
        <v>1605309800</v>
      </c>
      <c r="B1806" s="1046" t="s">
        <v>1852</v>
      </c>
      <c r="C1806" s="1047"/>
      <c r="D1806" s="234"/>
      <c r="E1806" s="1048" t="str">
        <f t="shared" si="76"/>
        <v/>
      </c>
      <c r="F1806" s="1048"/>
    </row>
    <row r="1807" spans="1:6">
      <c r="A1807" s="1045">
        <v>1605309900</v>
      </c>
      <c r="B1807" s="1046" t="s">
        <v>1891</v>
      </c>
      <c r="C1807" s="1047"/>
      <c r="D1807" s="234"/>
      <c r="E1807" s="1048" t="str">
        <f t="shared" si="76"/>
        <v/>
      </c>
      <c r="F1807" s="1048"/>
    </row>
    <row r="1808" spans="1:6">
      <c r="A1808" s="1045">
        <v>1605320005</v>
      </c>
      <c r="B1808" s="1046" t="s">
        <v>1852</v>
      </c>
      <c r="C1808" s="1047"/>
      <c r="D1808" s="234"/>
      <c r="E1808" s="1048" t="str">
        <f t="shared" si="76"/>
        <v/>
      </c>
      <c r="F1808" s="1048"/>
    </row>
    <row r="1809" spans="1:6">
      <c r="A1809" s="1045">
        <v>1605320050</v>
      </c>
      <c r="B1809" s="1046" t="s">
        <v>1852</v>
      </c>
      <c r="C1809" s="1047"/>
      <c r="D1809" s="234"/>
      <c r="E1809" s="1048" t="str">
        <f t="shared" si="76"/>
        <v/>
      </c>
      <c r="F1809" s="1048"/>
    </row>
    <row r="1810" spans="1:6">
      <c r="A1810" s="1045">
        <v>1605327101</v>
      </c>
      <c r="B1810" s="1046" t="s">
        <v>1852</v>
      </c>
      <c r="C1810" s="1047"/>
      <c r="D1810" s="234"/>
      <c r="E1810" s="1048" t="str">
        <f t="shared" si="76"/>
        <v/>
      </c>
      <c r="F1810" s="1048"/>
    </row>
    <row r="1811" spans="1:6">
      <c r="A1811" s="1045">
        <v>1605327102</v>
      </c>
      <c r="B1811" s="1046" t="s">
        <v>1852</v>
      </c>
      <c r="C1811" s="1047"/>
      <c r="D1811" s="234"/>
      <c r="E1811" s="1048" t="str">
        <f t="shared" si="76"/>
        <v/>
      </c>
      <c r="F1811" s="1048"/>
    </row>
    <row r="1812" spans="1:6">
      <c r="A1812" s="1045">
        <v>1605327103</v>
      </c>
      <c r="B1812" s="1046" t="s">
        <v>1852</v>
      </c>
      <c r="C1812" s="1047"/>
      <c r="D1812" s="234"/>
      <c r="E1812" s="1048" t="str">
        <f t="shared" si="76"/>
        <v/>
      </c>
      <c r="F1812" s="1048"/>
    </row>
    <row r="1813" spans="1:6">
      <c r="A1813" s="1045">
        <v>1605327106</v>
      </c>
      <c r="B1813" s="1046" t="s">
        <v>1852</v>
      </c>
      <c r="C1813" s="1047"/>
      <c r="D1813" s="234"/>
      <c r="E1813" s="1048" t="str">
        <f t="shared" si="76"/>
        <v/>
      </c>
      <c r="F1813" s="1048"/>
    </row>
    <row r="1814" spans="1:6">
      <c r="A1814" s="1045">
        <v>1605329003</v>
      </c>
      <c r="B1814" s="1046" t="s">
        <v>1852</v>
      </c>
      <c r="C1814" s="1047"/>
      <c r="D1814" s="234"/>
      <c r="E1814" s="1048" t="str">
        <f t="shared" si="76"/>
        <v/>
      </c>
      <c r="F1814" s="1048"/>
    </row>
    <row r="1815" spans="1:6">
      <c r="A1815" s="1045">
        <v>1605329004</v>
      </c>
      <c r="B1815" s="1046" t="s">
        <v>1852</v>
      </c>
      <c r="C1815" s="1047"/>
      <c r="D1815" s="234"/>
      <c r="E1815" s="1048" t="str">
        <f t="shared" si="76"/>
        <v/>
      </c>
      <c r="F1815" s="1048"/>
    </row>
    <row r="1816" spans="1:6">
      <c r="A1816" s="1045">
        <v>1605329202</v>
      </c>
      <c r="B1816" s="1046" t="s">
        <v>1852</v>
      </c>
      <c r="C1816" s="1047"/>
      <c r="D1816" s="234"/>
      <c r="E1816" s="1048" t="str">
        <f t="shared" si="76"/>
        <v/>
      </c>
      <c r="F1816" s="1048"/>
    </row>
    <row r="1817" spans="1:6">
      <c r="A1817" s="1045">
        <v>1605329801</v>
      </c>
      <c r="B1817" s="1046" t="s">
        <v>1852</v>
      </c>
      <c r="C1817" s="1047"/>
      <c r="D1817" s="234"/>
      <c r="E1817" s="1048" t="str">
        <f t="shared" si="76"/>
        <v/>
      </c>
      <c r="F1817" s="1048"/>
    </row>
    <row r="1818" spans="1:6">
      <c r="A1818" s="1045">
        <v>1605329901</v>
      </c>
      <c r="B1818" s="1046" t="s">
        <v>1852</v>
      </c>
      <c r="C1818" s="1047"/>
      <c r="D1818" s="234"/>
      <c r="E1818" s="1048" t="str">
        <f t="shared" si="76"/>
        <v/>
      </c>
      <c r="F1818" s="1048"/>
    </row>
    <row r="1819" spans="1:6">
      <c r="A1819" s="1045">
        <v>1605340005</v>
      </c>
      <c r="B1819" s="1046" t="s">
        <v>1852</v>
      </c>
      <c r="C1819" s="1047"/>
      <c r="D1819" s="234"/>
      <c r="E1819" s="1048" t="str">
        <f t="shared" si="76"/>
        <v/>
      </c>
      <c r="F1819" s="1048"/>
    </row>
    <row r="1820" spans="1:6">
      <c r="A1820" s="1045">
        <v>1605347101</v>
      </c>
      <c r="B1820" s="1046" t="s">
        <v>1852</v>
      </c>
      <c r="C1820" s="1047"/>
      <c r="D1820" s="234"/>
      <c r="E1820" s="1048" t="str">
        <f t="shared" si="76"/>
        <v/>
      </c>
      <c r="F1820" s="1048"/>
    </row>
    <row r="1821" spans="1:6">
      <c r="A1821" s="1045">
        <v>1605347102</v>
      </c>
      <c r="B1821" s="1046" t="s">
        <v>1852</v>
      </c>
      <c r="C1821" s="1047"/>
      <c r="D1821" s="234"/>
      <c r="E1821" s="1048" t="str">
        <f t="shared" si="76"/>
        <v/>
      </c>
      <c r="F1821" s="1048"/>
    </row>
    <row r="1822" spans="1:6">
      <c r="A1822" s="1045">
        <v>1605347103</v>
      </c>
      <c r="B1822" s="1046" t="s">
        <v>1852</v>
      </c>
      <c r="C1822" s="1047"/>
      <c r="D1822" s="234"/>
      <c r="E1822" s="1048" t="str">
        <f t="shared" si="76"/>
        <v/>
      </c>
      <c r="F1822" s="1048"/>
    </row>
    <row r="1823" spans="1:6">
      <c r="A1823" s="1045">
        <v>1605347106</v>
      </c>
      <c r="B1823" s="1046" t="s">
        <v>1852</v>
      </c>
      <c r="C1823" s="1047"/>
      <c r="D1823" s="234"/>
      <c r="E1823" s="1048" t="str">
        <f t="shared" si="76"/>
        <v/>
      </c>
      <c r="F1823" s="1048"/>
    </row>
    <row r="1824" spans="1:6">
      <c r="A1824" s="1045">
        <v>1605349003</v>
      </c>
      <c r="B1824" s="1046" t="s">
        <v>1852</v>
      </c>
      <c r="C1824" s="1047"/>
      <c r="D1824" s="234"/>
      <c r="E1824" s="1048" t="str">
        <f t="shared" si="76"/>
        <v/>
      </c>
      <c r="F1824" s="1048"/>
    </row>
    <row r="1825" spans="1:6">
      <c r="A1825" s="1045">
        <v>1605349004</v>
      </c>
      <c r="B1825" s="1046" t="s">
        <v>1852</v>
      </c>
      <c r="C1825" s="1047"/>
      <c r="D1825" s="234"/>
      <c r="E1825" s="1048" t="str">
        <f t="shared" si="76"/>
        <v/>
      </c>
      <c r="F1825" s="1048"/>
    </row>
    <row r="1826" spans="1:6">
      <c r="A1826" s="1045">
        <v>1605349202</v>
      </c>
      <c r="B1826" s="1046" t="s">
        <v>1852</v>
      </c>
      <c r="C1826" s="1047"/>
      <c r="D1826" s="234"/>
      <c r="E1826" s="1048" t="str">
        <f t="shared" si="76"/>
        <v/>
      </c>
      <c r="F1826" s="1048"/>
    </row>
    <row r="1827" spans="1:6">
      <c r="A1827" s="1045">
        <v>1605349801</v>
      </c>
      <c r="B1827" s="1046" t="s">
        <v>1852</v>
      </c>
      <c r="C1827" s="1047"/>
      <c r="D1827" s="234"/>
      <c r="E1827" s="1048" t="str">
        <f t="shared" si="76"/>
        <v/>
      </c>
      <c r="F1827" s="1048"/>
    </row>
    <row r="1828" spans="1:6">
      <c r="A1828" s="1045">
        <v>1605349901</v>
      </c>
      <c r="B1828" s="1046" t="s">
        <v>1852</v>
      </c>
      <c r="C1828" s="1047"/>
      <c r="D1828" s="234"/>
      <c r="E1828" s="1048" t="str">
        <f t="shared" si="76"/>
        <v/>
      </c>
      <c r="F1828" s="1048"/>
    </row>
    <row r="1829" spans="1:6">
      <c r="A1829" s="1045">
        <v>1605360005</v>
      </c>
      <c r="B1829" s="1046" t="s">
        <v>1852</v>
      </c>
      <c r="C1829" s="1047"/>
      <c r="D1829" s="234"/>
      <c r="E1829" s="1048" t="str">
        <f t="shared" si="76"/>
        <v/>
      </c>
      <c r="F1829" s="1048"/>
    </row>
    <row r="1830" spans="1:6">
      <c r="A1830" s="1045">
        <v>1605367101</v>
      </c>
      <c r="B1830" s="1046" t="s">
        <v>1852</v>
      </c>
      <c r="C1830" s="1047"/>
      <c r="D1830" s="234"/>
      <c r="E1830" s="1048" t="str">
        <f t="shared" si="76"/>
        <v/>
      </c>
      <c r="F1830" s="1048"/>
    </row>
    <row r="1831" spans="1:6">
      <c r="A1831" s="1045">
        <v>1605367102</v>
      </c>
      <c r="B1831" s="1046" t="s">
        <v>1852</v>
      </c>
      <c r="C1831" s="1047"/>
      <c r="D1831" s="234"/>
      <c r="E1831" s="1048" t="str">
        <f t="shared" si="76"/>
        <v/>
      </c>
      <c r="F1831" s="1048"/>
    </row>
    <row r="1832" spans="1:6">
      <c r="A1832" s="1045">
        <v>1605367103</v>
      </c>
      <c r="B1832" s="1046" t="s">
        <v>1852</v>
      </c>
      <c r="C1832" s="1047"/>
      <c r="D1832" s="234"/>
      <c r="E1832" s="1048" t="str">
        <f t="shared" si="76"/>
        <v/>
      </c>
      <c r="F1832" s="1048"/>
    </row>
    <row r="1833" spans="1:6">
      <c r="A1833" s="1045">
        <v>1605367106</v>
      </c>
      <c r="B1833" s="1046" t="s">
        <v>1852</v>
      </c>
      <c r="C1833" s="1047"/>
      <c r="D1833" s="234"/>
      <c r="E1833" s="1048" t="str">
        <f t="shared" ref="E1833:E1849" si="77">+IF(COUNTIF(A:A,A1833)=1,"","Error")</f>
        <v/>
      </c>
      <c r="F1833" s="1048"/>
    </row>
    <row r="1834" spans="1:6">
      <c r="A1834" s="1045">
        <v>1605369003</v>
      </c>
      <c r="B1834" s="1046" t="s">
        <v>1852</v>
      </c>
      <c r="C1834" s="1047"/>
      <c r="D1834" s="234"/>
      <c r="E1834" s="1048" t="str">
        <f t="shared" si="77"/>
        <v/>
      </c>
      <c r="F1834" s="1048"/>
    </row>
    <row r="1835" spans="1:6">
      <c r="A1835" s="1045">
        <v>1605369004</v>
      </c>
      <c r="B1835" s="1046" t="s">
        <v>1852</v>
      </c>
      <c r="C1835" s="1047"/>
      <c r="D1835" s="234"/>
      <c r="E1835" s="1048" t="str">
        <f t="shared" si="77"/>
        <v/>
      </c>
      <c r="F1835" s="1048"/>
    </row>
    <row r="1836" spans="1:6">
      <c r="A1836" s="1045">
        <v>1605369202</v>
      </c>
      <c r="B1836" s="1046" t="s">
        <v>1852</v>
      </c>
      <c r="C1836" s="1047"/>
      <c r="D1836" s="234"/>
      <c r="E1836" s="1048" t="str">
        <f t="shared" si="77"/>
        <v/>
      </c>
      <c r="F1836" s="1048"/>
    </row>
    <row r="1837" spans="1:6">
      <c r="A1837" s="1045">
        <v>1605369801</v>
      </c>
      <c r="B1837" s="1046" t="s">
        <v>1852</v>
      </c>
      <c r="C1837" s="1047"/>
      <c r="D1837" s="234"/>
      <c r="E1837" s="1048" t="str">
        <f t="shared" si="77"/>
        <v/>
      </c>
      <c r="F1837" s="1048"/>
    </row>
    <row r="1838" spans="1:6">
      <c r="A1838" s="1045">
        <v>1605369901</v>
      </c>
      <c r="B1838" s="1046" t="s">
        <v>1852</v>
      </c>
      <c r="C1838" s="1047"/>
      <c r="D1838" s="234"/>
      <c r="E1838" s="1048" t="str">
        <f t="shared" si="77"/>
        <v/>
      </c>
      <c r="F1838" s="1048"/>
    </row>
    <row r="1839" spans="1:6">
      <c r="A1839" s="1045">
        <v>1605380005</v>
      </c>
      <c r="B1839" s="1046" t="s">
        <v>1852</v>
      </c>
      <c r="C1839" s="1047"/>
      <c r="D1839" s="234"/>
      <c r="E1839" s="1048" t="str">
        <f t="shared" si="77"/>
        <v/>
      </c>
      <c r="F1839" s="1048"/>
    </row>
    <row r="1840" spans="1:6">
      <c r="A1840" s="1045">
        <v>1605387101</v>
      </c>
      <c r="B1840" s="1046" t="s">
        <v>1852</v>
      </c>
      <c r="C1840" s="1047"/>
      <c r="D1840" s="234"/>
      <c r="E1840" s="1048" t="str">
        <f t="shared" si="77"/>
        <v/>
      </c>
      <c r="F1840" s="1048"/>
    </row>
    <row r="1841" spans="1:6">
      <c r="A1841" s="1045">
        <v>1605387102</v>
      </c>
      <c r="B1841" s="1046" t="s">
        <v>1852</v>
      </c>
      <c r="C1841" s="1047"/>
      <c r="D1841" s="234"/>
      <c r="E1841" s="1048" t="str">
        <f t="shared" si="77"/>
        <v/>
      </c>
      <c r="F1841" s="1048"/>
    </row>
    <row r="1842" spans="1:6">
      <c r="A1842" s="1045">
        <v>1605387103</v>
      </c>
      <c r="B1842" s="1046" t="s">
        <v>1852</v>
      </c>
      <c r="C1842" s="1047"/>
      <c r="D1842" s="234"/>
      <c r="E1842" s="1048" t="str">
        <f t="shared" si="77"/>
        <v/>
      </c>
      <c r="F1842" s="1048"/>
    </row>
    <row r="1843" spans="1:6">
      <c r="A1843" s="1045">
        <v>1605387106</v>
      </c>
      <c r="B1843" s="1046" t="s">
        <v>1852</v>
      </c>
      <c r="C1843" s="1047"/>
      <c r="D1843" s="234"/>
      <c r="E1843" s="1048" t="str">
        <f t="shared" si="77"/>
        <v/>
      </c>
      <c r="F1843" s="1048"/>
    </row>
    <row r="1844" spans="1:6">
      <c r="A1844" s="1045">
        <v>1605389003</v>
      </c>
      <c r="B1844" s="1046" t="s">
        <v>1852</v>
      </c>
      <c r="C1844" s="1047"/>
      <c r="D1844" s="234"/>
      <c r="E1844" s="1048" t="str">
        <f t="shared" si="77"/>
        <v/>
      </c>
      <c r="F1844" s="1048"/>
    </row>
    <row r="1845" spans="1:6">
      <c r="A1845" s="1045">
        <v>1605389004</v>
      </c>
      <c r="B1845" s="1046" t="s">
        <v>1852</v>
      </c>
      <c r="C1845" s="1047"/>
      <c r="D1845" s="234"/>
      <c r="E1845" s="1048" t="str">
        <f t="shared" si="77"/>
        <v/>
      </c>
      <c r="F1845" s="1048"/>
    </row>
    <row r="1846" spans="1:6">
      <c r="A1846" s="1045">
        <v>1605389201</v>
      </c>
      <c r="B1846" s="1046" t="s">
        <v>1852</v>
      </c>
      <c r="C1846" s="1047"/>
      <c r="D1846" s="234"/>
      <c r="E1846" s="1048" t="str">
        <f t="shared" si="77"/>
        <v/>
      </c>
      <c r="F1846" s="1048"/>
    </row>
    <row r="1847" spans="1:6">
      <c r="A1847" s="1045">
        <v>1605389801</v>
      </c>
      <c r="B1847" s="1046" t="s">
        <v>1852</v>
      </c>
      <c r="C1847" s="1047"/>
      <c r="D1847" s="234"/>
      <c r="E1847" s="1048" t="str">
        <f t="shared" si="77"/>
        <v/>
      </c>
      <c r="F1847" s="1048"/>
    </row>
    <row r="1848" spans="1:6">
      <c r="A1848" s="1045">
        <v>1605389901</v>
      </c>
      <c r="B1848" s="1046" t="s">
        <v>1852</v>
      </c>
      <c r="C1848" s="1047"/>
      <c r="D1848" s="234"/>
      <c r="E1848" s="1048" t="str">
        <f t="shared" si="77"/>
        <v/>
      </c>
      <c r="F1848" s="1048"/>
    </row>
    <row r="1849" spans="1:6">
      <c r="A1849" s="1045">
        <v>1605400005</v>
      </c>
      <c r="B1849" s="1046" t="s">
        <v>1891</v>
      </c>
      <c r="C1849" s="1047"/>
      <c r="D1849" s="234"/>
      <c r="E1849" s="1048" t="str">
        <f t="shared" si="77"/>
        <v/>
      </c>
      <c r="F1849" s="1048"/>
    </row>
    <row r="1850" spans="1:6">
      <c r="A1850" s="728">
        <v>1605400015</v>
      </c>
      <c r="B1850" s="1046" t="s">
        <v>1852</v>
      </c>
      <c r="C1850" s="1047"/>
      <c r="D1850" s="234"/>
      <c r="E1850" s="1048"/>
      <c r="F1850" s="1048"/>
    </row>
    <row r="1851" spans="1:6">
      <c r="A1851" s="1045">
        <v>1605400050</v>
      </c>
      <c r="B1851" s="1046" t="s">
        <v>1891</v>
      </c>
      <c r="C1851" s="1047"/>
      <c r="D1851" s="234"/>
      <c r="E1851" s="1048" t="str">
        <f t="shared" ref="E1851:E1882" si="78">+IF(COUNTIF(A:A,A1851)=1,"","Error")</f>
        <v/>
      </c>
      <c r="F1851" s="1048"/>
    </row>
    <row r="1852" spans="1:6">
      <c r="A1852" s="1045">
        <v>1605401300</v>
      </c>
      <c r="B1852" s="1046" t="s">
        <v>1852</v>
      </c>
      <c r="C1852" s="1047"/>
      <c r="D1852" s="234"/>
      <c r="E1852" s="1048" t="str">
        <f t="shared" si="78"/>
        <v/>
      </c>
      <c r="F1852" s="1048"/>
    </row>
    <row r="1853" spans="1:6">
      <c r="A1853" s="1045">
        <v>1605401350</v>
      </c>
      <c r="B1853" s="1046" t="s">
        <v>1852</v>
      </c>
      <c r="C1853" s="1047"/>
      <c r="D1853" s="234"/>
      <c r="E1853" s="1048" t="str">
        <f t="shared" si="78"/>
        <v/>
      </c>
      <c r="F1853" s="1048"/>
    </row>
    <row r="1854" spans="1:6">
      <c r="A1854" s="1045">
        <v>1605401888</v>
      </c>
      <c r="B1854" s="1046" t="s">
        <v>1852</v>
      </c>
      <c r="C1854" s="1047"/>
      <c r="D1854" s="234"/>
      <c r="E1854" s="1048" t="str">
        <f t="shared" si="78"/>
        <v/>
      </c>
      <c r="F1854" s="1048"/>
    </row>
    <row r="1855" spans="1:6">
      <c r="A1855" s="1045">
        <v>1605407006</v>
      </c>
      <c r="B1855" s="1046" t="s">
        <v>1852</v>
      </c>
      <c r="C1855" s="1047"/>
      <c r="D1855" s="234"/>
      <c r="E1855" s="1048" t="str">
        <f t="shared" si="78"/>
        <v/>
      </c>
      <c r="F1855" s="1048"/>
    </row>
    <row r="1856" spans="1:6">
      <c r="A1856" s="1045">
        <v>1605407007</v>
      </c>
      <c r="B1856" s="1046" t="s">
        <v>1852</v>
      </c>
      <c r="C1856" s="1047"/>
      <c r="D1856" s="234"/>
      <c r="E1856" s="1048" t="str">
        <f t="shared" si="78"/>
        <v/>
      </c>
      <c r="F1856" s="1048"/>
    </row>
    <row r="1857" spans="1:6">
      <c r="A1857" s="1045">
        <v>1605407008</v>
      </c>
      <c r="B1857" s="1046" t="s">
        <v>1852</v>
      </c>
      <c r="C1857" s="1047"/>
      <c r="D1857" s="234"/>
      <c r="E1857" s="1048" t="str">
        <f t="shared" si="78"/>
        <v/>
      </c>
      <c r="F1857" s="1048"/>
    </row>
    <row r="1858" spans="1:6">
      <c r="A1858" s="1045">
        <v>1605407009</v>
      </c>
      <c r="B1858" s="1046" t="s">
        <v>1852</v>
      </c>
      <c r="C1858" s="1047"/>
      <c r="D1858" s="234"/>
      <c r="E1858" s="1048" t="str">
        <f t="shared" si="78"/>
        <v/>
      </c>
      <c r="F1858" s="1048"/>
    </row>
    <row r="1859" spans="1:6">
      <c r="A1859" s="1045">
        <v>1605407010</v>
      </c>
      <c r="B1859" s="1046" t="s">
        <v>1852</v>
      </c>
      <c r="C1859" s="1047"/>
      <c r="D1859" s="234"/>
      <c r="E1859" s="1048" t="str">
        <f t="shared" si="78"/>
        <v/>
      </c>
      <c r="F1859" s="1048"/>
    </row>
    <row r="1860" spans="1:6">
      <c r="A1860" s="1045">
        <v>1605407011</v>
      </c>
      <c r="B1860" s="1046" t="s">
        <v>1852</v>
      </c>
      <c r="C1860" s="1047"/>
      <c r="D1860" s="234"/>
      <c r="E1860" s="1048" t="str">
        <f t="shared" si="78"/>
        <v/>
      </c>
      <c r="F1860" s="1048"/>
    </row>
    <row r="1861" spans="1:6">
      <c r="A1861" s="1045">
        <v>1605407012</v>
      </c>
      <c r="B1861" s="1046" t="s">
        <v>1852</v>
      </c>
      <c r="C1861" s="1047"/>
      <c r="D1861" s="234"/>
      <c r="E1861" s="1048" t="str">
        <f t="shared" si="78"/>
        <v/>
      </c>
      <c r="F1861" s="1048"/>
    </row>
    <row r="1862" spans="1:6">
      <c r="A1862" s="1045">
        <v>1605407101</v>
      </c>
      <c r="B1862" s="1046" t="s">
        <v>1852</v>
      </c>
      <c r="C1862" s="1047"/>
      <c r="D1862" s="234"/>
      <c r="E1862" s="1048" t="str">
        <f t="shared" si="78"/>
        <v/>
      </c>
      <c r="F1862" s="1048"/>
    </row>
    <row r="1863" spans="1:6">
      <c r="A1863" s="1045">
        <v>1605407102</v>
      </c>
      <c r="B1863" s="1046" t="s">
        <v>1852</v>
      </c>
      <c r="C1863" s="1047"/>
      <c r="D1863" s="234"/>
      <c r="E1863" s="1048" t="str">
        <f t="shared" si="78"/>
        <v/>
      </c>
      <c r="F1863" s="1048"/>
    </row>
    <row r="1864" spans="1:6">
      <c r="A1864" s="1045">
        <v>1605407103</v>
      </c>
      <c r="B1864" s="1046" t="s">
        <v>1852</v>
      </c>
      <c r="C1864" s="1047"/>
      <c r="D1864" s="234"/>
      <c r="E1864" s="1048" t="str">
        <f t="shared" si="78"/>
        <v/>
      </c>
      <c r="F1864" s="1048"/>
    </row>
    <row r="1865" spans="1:6">
      <c r="A1865" s="1045">
        <v>1605407104</v>
      </c>
      <c r="B1865" s="1046" t="s">
        <v>1852</v>
      </c>
      <c r="C1865" s="1047"/>
      <c r="D1865" s="234"/>
      <c r="E1865" s="1048" t="str">
        <f t="shared" si="78"/>
        <v/>
      </c>
      <c r="F1865" s="1048"/>
    </row>
    <row r="1866" spans="1:6">
      <c r="A1866" s="1045">
        <v>1605407106</v>
      </c>
      <c r="B1866" s="1046" t="s">
        <v>1852</v>
      </c>
      <c r="C1866" s="1047"/>
      <c r="D1866" s="234"/>
      <c r="E1866" s="1048" t="str">
        <f t="shared" si="78"/>
        <v/>
      </c>
      <c r="F1866" s="1048"/>
    </row>
    <row r="1867" spans="1:6">
      <c r="A1867" s="1045">
        <v>1605407108</v>
      </c>
      <c r="B1867" s="1046" t="s">
        <v>1852</v>
      </c>
      <c r="C1867" s="1047"/>
      <c r="D1867" s="234"/>
      <c r="E1867" s="1048" t="str">
        <f t="shared" si="78"/>
        <v/>
      </c>
      <c r="F1867" s="1048"/>
    </row>
    <row r="1868" spans="1:6">
      <c r="A1868" s="1045">
        <v>1605409003</v>
      </c>
      <c r="B1868" s="1046" t="s">
        <v>1852</v>
      </c>
      <c r="C1868" s="1047"/>
      <c r="D1868" s="234"/>
      <c r="E1868" s="1048" t="str">
        <f t="shared" si="78"/>
        <v/>
      </c>
      <c r="F1868" s="1048"/>
    </row>
    <row r="1869" spans="1:6">
      <c r="A1869" s="1045">
        <v>1605409005</v>
      </c>
      <c r="B1869" s="1046" t="s">
        <v>1852</v>
      </c>
      <c r="C1869" s="1047"/>
      <c r="D1869" s="234"/>
      <c r="E1869" s="1048" t="str">
        <f t="shared" si="78"/>
        <v/>
      </c>
      <c r="F1869" s="1048"/>
    </row>
    <row r="1870" spans="1:6">
      <c r="A1870" s="1045">
        <v>1605409006</v>
      </c>
      <c r="B1870" s="1046" t="s">
        <v>1852</v>
      </c>
      <c r="C1870" s="1047"/>
      <c r="D1870" s="234"/>
      <c r="E1870" s="1048" t="str">
        <f t="shared" si="78"/>
        <v/>
      </c>
      <c r="F1870" s="1048"/>
    </row>
    <row r="1871" spans="1:6">
      <c r="A1871" s="1045">
        <v>1605409007</v>
      </c>
      <c r="B1871" s="1046" t="s">
        <v>1852</v>
      </c>
      <c r="C1871" s="1047"/>
      <c r="D1871" s="234"/>
      <c r="E1871" s="1048" t="str">
        <f t="shared" si="78"/>
        <v/>
      </c>
      <c r="F1871" s="1048"/>
    </row>
    <row r="1872" spans="1:6">
      <c r="A1872" s="1045">
        <v>1605409020</v>
      </c>
      <c r="B1872" s="1046" t="s">
        <v>1852</v>
      </c>
      <c r="C1872" s="1047"/>
      <c r="D1872" s="234"/>
      <c r="E1872" s="1048" t="str">
        <f t="shared" si="78"/>
        <v/>
      </c>
      <c r="F1872" s="1048"/>
    </row>
    <row r="1873" spans="1:6">
      <c r="A1873" s="1045">
        <v>1605409201</v>
      </c>
      <c r="B1873" s="1046" t="s">
        <v>1852</v>
      </c>
      <c r="C1873" s="1047"/>
      <c r="D1873" s="234"/>
      <c r="E1873" s="1048" t="str">
        <f t="shared" si="78"/>
        <v/>
      </c>
      <c r="F1873" s="1048"/>
    </row>
    <row r="1874" spans="1:6">
      <c r="A1874" s="1045">
        <v>1605409202</v>
      </c>
      <c r="B1874" s="1046" t="s">
        <v>1852</v>
      </c>
      <c r="C1874" s="1047"/>
      <c r="D1874" s="234"/>
      <c r="E1874" s="1048" t="str">
        <f t="shared" si="78"/>
        <v/>
      </c>
      <c r="F1874" s="1048"/>
    </row>
    <row r="1875" spans="1:6">
      <c r="A1875" s="1045">
        <v>1605409203</v>
      </c>
      <c r="B1875" s="1046" t="s">
        <v>1852</v>
      </c>
      <c r="C1875" s="1047"/>
      <c r="D1875" s="234"/>
      <c r="E1875" s="1048" t="str">
        <f t="shared" si="78"/>
        <v/>
      </c>
      <c r="F1875" s="1048"/>
    </row>
    <row r="1876" spans="1:6">
      <c r="A1876" s="1045">
        <v>1605409206</v>
      </c>
      <c r="B1876" s="1046" t="s">
        <v>1852</v>
      </c>
      <c r="C1876" s="1047"/>
      <c r="D1876" s="234"/>
      <c r="E1876" s="1048" t="str">
        <f t="shared" si="78"/>
        <v/>
      </c>
      <c r="F1876" s="1048"/>
    </row>
    <row r="1877" spans="1:6">
      <c r="A1877" s="1045">
        <v>1605409207</v>
      </c>
      <c r="B1877" s="1046" t="s">
        <v>1852</v>
      </c>
      <c r="C1877" s="1047"/>
      <c r="D1877" s="234"/>
      <c r="E1877" s="1048" t="str">
        <f t="shared" si="78"/>
        <v/>
      </c>
      <c r="F1877" s="1048"/>
    </row>
    <row r="1878" spans="1:6">
      <c r="A1878" s="1045">
        <v>1605409208</v>
      </c>
      <c r="B1878" s="1046" t="s">
        <v>1891</v>
      </c>
      <c r="C1878" s="1047"/>
      <c r="D1878" s="234"/>
      <c r="E1878" s="1048" t="str">
        <f t="shared" si="78"/>
        <v/>
      </c>
      <c r="F1878" s="1048"/>
    </row>
    <row r="1879" spans="1:6">
      <c r="A1879" s="1045">
        <v>1605409209</v>
      </c>
      <c r="B1879" s="1046" t="s">
        <v>1852</v>
      </c>
      <c r="C1879" s="1047"/>
      <c r="D1879" s="234"/>
      <c r="E1879" s="1048" t="str">
        <f t="shared" si="78"/>
        <v/>
      </c>
      <c r="F1879" s="1048"/>
    </row>
    <row r="1880" spans="1:6">
      <c r="A1880" s="1045">
        <v>1605409401</v>
      </c>
      <c r="B1880" s="1046" t="s">
        <v>1852</v>
      </c>
      <c r="C1880" s="1047"/>
      <c r="D1880" s="234"/>
      <c r="E1880" s="1048" t="str">
        <f t="shared" si="78"/>
        <v/>
      </c>
      <c r="F1880" s="1048"/>
    </row>
    <row r="1881" spans="1:6">
      <c r="A1881" s="1045">
        <v>1605409402</v>
      </c>
      <c r="B1881" s="1046" t="s">
        <v>1852</v>
      </c>
      <c r="C1881" s="1047"/>
      <c r="D1881" s="234"/>
      <c r="E1881" s="1048" t="str">
        <f t="shared" si="78"/>
        <v/>
      </c>
      <c r="F1881" s="1048"/>
    </row>
    <row r="1882" spans="1:6">
      <c r="A1882" s="1045">
        <v>1605409408</v>
      </c>
      <c r="B1882" s="1046" t="s">
        <v>1852</v>
      </c>
      <c r="C1882" s="1047"/>
      <c r="D1882" s="234"/>
      <c r="E1882" s="1048" t="str">
        <f t="shared" si="78"/>
        <v/>
      </c>
      <c r="F1882" s="1048"/>
    </row>
    <row r="1883" spans="1:6">
      <c r="A1883" s="1045">
        <v>1605409409</v>
      </c>
      <c r="B1883" s="1046" t="s">
        <v>1852</v>
      </c>
      <c r="C1883" s="1047"/>
      <c r="D1883" s="234"/>
      <c r="E1883" s="1048" t="str">
        <f t="shared" ref="E1883:E1899" si="79">+IF(COUNTIF(A:A,A1883)=1,"","Error")</f>
        <v/>
      </c>
      <c r="F1883" s="1048"/>
    </row>
    <row r="1884" spans="1:6">
      <c r="A1884" s="1045">
        <v>1605409478</v>
      </c>
      <c r="B1884" s="1046" t="s">
        <v>1852</v>
      </c>
      <c r="C1884" s="1047"/>
      <c r="D1884" s="234"/>
      <c r="E1884" s="1048" t="str">
        <f t="shared" si="79"/>
        <v/>
      </c>
      <c r="F1884" s="1048"/>
    </row>
    <row r="1885" spans="1:6">
      <c r="A1885" s="1045">
        <v>1605409479</v>
      </c>
      <c r="B1885" s="1046" t="s">
        <v>1852</v>
      </c>
      <c r="C1885" s="1047"/>
      <c r="D1885" s="234"/>
      <c r="E1885" s="1048" t="str">
        <f t="shared" si="79"/>
        <v/>
      </c>
      <c r="F1885" s="1048"/>
    </row>
    <row r="1886" spans="1:6">
      <c r="A1886" s="1045">
        <v>1605409501</v>
      </c>
      <c r="B1886" s="1046" t="s">
        <v>1891</v>
      </c>
      <c r="C1886" s="1047"/>
      <c r="D1886" s="234"/>
      <c r="E1886" s="1048" t="str">
        <f t="shared" si="79"/>
        <v/>
      </c>
      <c r="F1886" s="1048"/>
    </row>
    <row r="1887" spans="1:6">
      <c r="A1887" s="1045">
        <v>1605409502</v>
      </c>
      <c r="B1887" s="1046" t="s">
        <v>1891</v>
      </c>
      <c r="C1887" s="1047"/>
      <c r="D1887" s="234"/>
      <c r="E1887" s="1048" t="str">
        <f t="shared" si="79"/>
        <v/>
      </c>
      <c r="F1887" s="1048"/>
    </row>
    <row r="1888" spans="1:6">
      <c r="A1888" s="1045">
        <v>1605409503</v>
      </c>
      <c r="B1888" s="1046" t="s">
        <v>1891</v>
      </c>
      <c r="C1888" s="1047"/>
      <c r="D1888" s="234"/>
      <c r="E1888" s="1048" t="str">
        <f t="shared" si="79"/>
        <v/>
      </c>
      <c r="F1888" s="1048"/>
    </row>
    <row r="1889" spans="1:6">
      <c r="A1889" s="1045">
        <v>1605409504</v>
      </c>
      <c r="B1889" s="1046" t="s">
        <v>1891</v>
      </c>
      <c r="C1889" s="1047"/>
      <c r="D1889" s="234"/>
      <c r="E1889" s="1048" t="str">
        <f t="shared" si="79"/>
        <v/>
      </c>
      <c r="F1889" s="1048"/>
    </row>
    <row r="1890" spans="1:6">
      <c r="A1890" s="1045">
        <v>1605409557</v>
      </c>
      <c r="B1890" s="1046" t="s">
        <v>1852</v>
      </c>
      <c r="C1890" s="1047"/>
      <c r="D1890" s="234"/>
      <c r="E1890" s="1048" t="str">
        <f t="shared" si="79"/>
        <v/>
      </c>
      <c r="F1890" s="1048"/>
    </row>
    <row r="1891" spans="1:6">
      <c r="A1891" s="1045">
        <v>1605409558</v>
      </c>
      <c r="B1891" s="1046" t="s">
        <v>1852</v>
      </c>
      <c r="C1891" s="1047"/>
      <c r="D1891" s="234"/>
      <c r="E1891" s="1048" t="str">
        <f t="shared" si="79"/>
        <v/>
      </c>
      <c r="F1891" s="1048"/>
    </row>
    <row r="1892" spans="1:6">
      <c r="A1892" s="1045">
        <v>1605409601</v>
      </c>
      <c r="B1892" s="1046" t="s">
        <v>1852</v>
      </c>
      <c r="C1892" s="1047"/>
      <c r="D1892" s="234"/>
      <c r="E1892" s="1048" t="str">
        <f t="shared" si="79"/>
        <v/>
      </c>
      <c r="F1892" s="1048"/>
    </row>
    <row r="1893" spans="1:6">
      <c r="A1893" s="1045">
        <v>1605409603</v>
      </c>
      <c r="B1893" s="1046" t="s">
        <v>1852</v>
      </c>
      <c r="C1893" s="1047"/>
      <c r="D1893" s="234"/>
      <c r="E1893" s="1048" t="str">
        <f t="shared" si="79"/>
        <v/>
      </c>
      <c r="F1893" s="1048"/>
    </row>
    <row r="1894" spans="1:6">
      <c r="A1894" s="1045">
        <v>1605409801</v>
      </c>
      <c r="B1894" s="1046" t="s">
        <v>1852</v>
      </c>
      <c r="C1894" s="1047"/>
      <c r="D1894" s="234"/>
      <c r="E1894" s="1048" t="str">
        <f t="shared" si="79"/>
        <v/>
      </c>
      <c r="F1894" s="1048"/>
    </row>
    <row r="1895" spans="1:6">
      <c r="A1895" s="1045">
        <v>1605409900</v>
      </c>
      <c r="B1895" s="1046" t="s">
        <v>1852</v>
      </c>
      <c r="C1895" s="1047"/>
      <c r="D1895" s="234"/>
      <c r="E1895" s="1048" t="str">
        <f t="shared" si="79"/>
        <v/>
      </c>
      <c r="F1895" s="1048"/>
    </row>
    <row r="1896" spans="1:6">
      <c r="A1896" s="1045">
        <v>1605420005</v>
      </c>
      <c r="B1896" s="1046" t="s">
        <v>1852</v>
      </c>
      <c r="C1896" s="1047"/>
      <c r="D1896" s="234"/>
      <c r="E1896" s="1048" t="str">
        <f t="shared" si="79"/>
        <v/>
      </c>
      <c r="F1896" s="1048"/>
    </row>
    <row r="1897" spans="1:6">
      <c r="A1897" s="1045">
        <v>1605420050</v>
      </c>
      <c r="B1897" s="1046" t="s">
        <v>1852</v>
      </c>
      <c r="C1897" s="1047"/>
      <c r="D1897" s="234"/>
      <c r="E1897" s="1048" t="str">
        <f t="shared" si="79"/>
        <v/>
      </c>
      <c r="F1897" s="1048"/>
    </row>
    <row r="1898" spans="1:6">
      <c r="A1898" s="1045">
        <v>1605421888</v>
      </c>
      <c r="B1898" s="1046" t="s">
        <v>1852</v>
      </c>
      <c r="C1898" s="1047"/>
      <c r="D1898" s="234"/>
      <c r="E1898" s="1048" t="str">
        <f t="shared" si="79"/>
        <v/>
      </c>
      <c r="F1898" s="1048"/>
    </row>
    <row r="1899" spans="1:6">
      <c r="A1899" s="1045">
        <v>1605421889</v>
      </c>
      <c r="B1899" s="1046" t="s">
        <v>1852</v>
      </c>
      <c r="C1899" s="1047"/>
      <c r="D1899" s="234"/>
      <c r="E1899" s="1048" t="str">
        <f t="shared" si="79"/>
        <v/>
      </c>
      <c r="F1899" s="1048"/>
    </row>
    <row r="1900" spans="1:6">
      <c r="A1900" s="1050">
        <v>1605427015</v>
      </c>
      <c r="B1900" s="1046" t="s">
        <v>1852</v>
      </c>
      <c r="C1900" s="1047"/>
      <c r="D1900" s="234"/>
      <c r="E1900" s="1048"/>
      <c r="F1900" s="1048"/>
    </row>
    <row r="1901" spans="1:6">
      <c r="A1901" s="1045">
        <v>1605427017</v>
      </c>
      <c r="B1901" s="1046" t="s">
        <v>1852</v>
      </c>
      <c r="C1901" s="1047"/>
      <c r="D1901" s="234"/>
      <c r="E1901" s="1048" t="str">
        <f t="shared" ref="E1901:E1932" si="80">+IF(COUNTIF(A:A,A1901)=1,"","Error")</f>
        <v/>
      </c>
      <c r="F1901" s="1048"/>
    </row>
    <row r="1902" spans="1:6">
      <c r="A1902" s="1045">
        <v>1605427018</v>
      </c>
      <c r="B1902" s="1046" t="s">
        <v>1852</v>
      </c>
      <c r="C1902" s="1047"/>
      <c r="D1902" s="234"/>
      <c r="E1902" s="1048" t="str">
        <f t="shared" si="80"/>
        <v/>
      </c>
      <c r="F1902" s="1048"/>
    </row>
    <row r="1903" spans="1:6">
      <c r="A1903" s="1045">
        <v>1605427019</v>
      </c>
      <c r="B1903" s="1046" t="s">
        <v>1852</v>
      </c>
      <c r="C1903" s="1047"/>
      <c r="D1903" s="234"/>
      <c r="E1903" s="1048" t="str">
        <f t="shared" si="80"/>
        <v/>
      </c>
      <c r="F1903" s="1048"/>
    </row>
    <row r="1904" spans="1:6">
      <c r="A1904" s="1045">
        <v>1605427020</v>
      </c>
      <c r="B1904" s="1046" t="s">
        <v>1852</v>
      </c>
      <c r="C1904" s="1047"/>
      <c r="D1904" s="234"/>
      <c r="E1904" s="1048" t="str">
        <f t="shared" si="80"/>
        <v/>
      </c>
      <c r="F1904" s="1048"/>
    </row>
    <row r="1905" spans="1:6">
      <c r="A1905" s="1045">
        <v>1605427021</v>
      </c>
      <c r="B1905" s="1046" t="s">
        <v>1852</v>
      </c>
      <c r="C1905" s="1047"/>
      <c r="D1905" s="234"/>
      <c r="E1905" s="1048" t="str">
        <f t="shared" si="80"/>
        <v/>
      </c>
      <c r="F1905" s="1048"/>
    </row>
    <row r="1906" spans="1:6">
      <c r="A1906" s="1045">
        <v>1605427101</v>
      </c>
      <c r="B1906" s="1046" t="s">
        <v>1852</v>
      </c>
      <c r="C1906" s="1047"/>
      <c r="D1906" s="234"/>
      <c r="E1906" s="1048" t="str">
        <f t="shared" si="80"/>
        <v/>
      </c>
      <c r="F1906" s="1048"/>
    </row>
    <row r="1907" spans="1:6">
      <c r="A1907" s="1045">
        <v>1605427102</v>
      </c>
      <c r="B1907" s="1046" t="s">
        <v>1852</v>
      </c>
      <c r="C1907" s="1047"/>
      <c r="D1907" s="234"/>
      <c r="E1907" s="1048" t="str">
        <f t="shared" si="80"/>
        <v/>
      </c>
      <c r="F1907" s="1048"/>
    </row>
    <row r="1908" spans="1:6">
      <c r="A1908" s="1045">
        <v>1605427103</v>
      </c>
      <c r="B1908" s="1046" t="s">
        <v>1852</v>
      </c>
      <c r="C1908" s="1047"/>
      <c r="D1908" s="234"/>
      <c r="E1908" s="1048" t="str">
        <f t="shared" si="80"/>
        <v/>
      </c>
      <c r="F1908" s="1048"/>
    </row>
    <row r="1909" spans="1:6">
      <c r="A1909" s="1045">
        <v>1605427104</v>
      </c>
      <c r="B1909" s="1046" t="s">
        <v>1852</v>
      </c>
      <c r="C1909" s="1047"/>
      <c r="D1909" s="234"/>
      <c r="E1909" s="1048" t="str">
        <f t="shared" si="80"/>
        <v/>
      </c>
      <c r="F1909" s="1048"/>
    </row>
    <row r="1910" spans="1:6">
      <c r="A1910" s="1045">
        <v>1605427105</v>
      </c>
      <c r="B1910" s="1046" t="s">
        <v>1852</v>
      </c>
      <c r="C1910" s="1047"/>
      <c r="D1910" s="234"/>
      <c r="E1910" s="1048" t="str">
        <f t="shared" si="80"/>
        <v/>
      </c>
      <c r="F1910" s="1048"/>
    </row>
    <row r="1911" spans="1:6">
      <c r="A1911" s="1045">
        <v>1605427106</v>
      </c>
      <c r="B1911" s="1046" t="s">
        <v>1852</v>
      </c>
      <c r="C1911" s="1047"/>
      <c r="D1911" s="234"/>
      <c r="E1911" s="1048" t="str">
        <f t="shared" si="80"/>
        <v/>
      </c>
      <c r="F1911" s="1048"/>
    </row>
    <row r="1912" spans="1:6">
      <c r="A1912" s="1045">
        <v>1605427107</v>
      </c>
      <c r="B1912" s="1046" t="s">
        <v>1852</v>
      </c>
      <c r="C1912" s="1047"/>
      <c r="D1912" s="234"/>
      <c r="E1912" s="1048" t="str">
        <f t="shared" si="80"/>
        <v/>
      </c>
      <c r="F1912" s="1048"/>
    </row>
    <row r="1913" spans="1:6">
      <c r="A1913" s="1045">
        <v>1605427108</v>
      </c>
      <c r="B1913" s="1046" t="s">
        <v>1852</v>
      </c>
      <c r="C1913" s="1047"/>
      <c r="D1913" s="234"/>
      <c r="E1913" s="1048" t="str">
        <f t="shared" si="80"/>
        <v/>
      </c>
      <c r="F1913" s="1048"/>
    </row>
    <row r="1914" spans="1:6">
      <c r="A1914" s="1045">
        <v>1605429005</v>
      </c>
      <c r="B1914" s="1046" t="s">
        <v>1852</v>
      </c>
      <c r="C1914" s="1047"/>
      <c r="D1914" s="234"/>
      <c r="E1914" s="1048" t="str">
        <f t="shared" si="80"/>
        <v/>
      </c>
      <c r="F1914" s="1048"/>
    </row>
    <row r="1915" spans="1:6">
      <c r="A1915" s="1045">
        <v>1605429009</v>
      </c>
      <c r="B1915" s="1046" t="s">
        <v>1852</v>
      </c>
      <c r="C1915" s="1047"/>
      <c r="D1915" s="234"/>
      <c r="E1915" s="1048" t="str">
        <f t="shared" si="80"/>
        <v/>
      </c>
      <c r="F1915" s="1048"/>
    </row>
    <row r="1916" spans="1:6">
      <c r="A1916" s="1045">
        <v>1605429011</v>
      </c>
      <c r="B1916" s="1046" t="s">
        <v>1852</v>
      </c>
      <c r="C1916" s="1047"/>
      <c r="D1916" s="234"/>
      <c r="E1916" s="1048" t="str">
        <f t="shared" si="80"/>
        <v/>
      </c>
      <c r="F1916" s="1048"/>
    </row>
    <row r="1917" spans="1:6">
      <c r="A1917" s="1045">
        <v>1605429012</v>
      </c>
      <c r="B1917" s="1046" t="s">
        <v>1852</v>
      </c>
      <c r="C1917" s="1047"/>
      <c r="D1917" s="234"/>
      <c r="E1917" s="1048" t="str">
        <f t="shared" si="80"/>
        <v/>
      </c>
      <c r="F1917" s="1048"/>
    </row>
    <row r="1918" spans="1:6">
      <c r="A1918" s="1045">
        <v>1605429014</v>
      </c>
      <c r="B1918" s="1046" t="s">
        <v>1852</v>
      </c>
      <c r="C1918" s="1047"/>
      <c r="D1918" s="234"/>
      <c r="E1918" s="1048" t="str">
        <f t="shared" si="80"/>
        <v/>
      </c>
      <c r="F1918" s="1048"/>
    </row>
    <row r="1919" spans="1:6">
      <c r="A1919" s="1045">
        <v>1605429205</v>
      </c>
      <c r="B1919" s="1046" t="s">
        <v>1852</v>
      </c>
      <c r="C1919" s="1047"/>
      <c r="D1919" s="234"/>
      <c r="E1919" s="1048" t="str">
        <f t="shared" si="80"/>
        <v/>
      </c>
      <c r="F1919" s="1048"/>
    </row>
    <row r="1920" spans="1:6">
      <c r="A1920" s="1045">
        <v>1605429210</v>
      </c>
      <c r="B1920" s="1046" t="s">
        <v>1852</v>
      </c>
      <c r="C1920" s="1047"/>
      <c r="D1920" s="234"/>
      <c r="E1920" s="1048" t="str">
        <f t="shared" si="80"/>
        <v/>
      </c>
      <c r="F1920" s="1048"/>
    </row>
    <row r="1921" spans="1:6">
      <c r="A1921" s="1045">
        <v>1605429216</v>
      </c>
      <c r="B1921" s="1046" t="s">
        <v>1852</v>
      </c>
      <c r="C1921" s="1047"/>
      <c r="D1921" s="234"/>
      <c r="E1921" s="1048" t="str">
        <f t="shared" si="80"/>
        <v/>
      </c>
      <c r="F1921" s="1048"/>
    </row>
    <row r="1922" spans="1:6">
      <c r="A1922" s="1045">
        <v>1605429217</v>
      </c>
      <c r="B1922" s="1046" t="s">
        <v>1852</v>
      </c>
      <c r="C1922" s="1047"/>
      <c r="D1922" s="234"/>
      <c r="E1922" s="1048" t="str">
        <f t="shared" si="80"/>
        <v/>
      </c>
      <c r="F1922" s="1048"/>
    </row>
    <row r="1923" spans="1:6">
      <c r="A1923" s="1045">
        <v>1605429218</v>
      </c>
      <c r="B1923" s="1046" t="s">
        <v>1852</v>
      </c>
      <c r="C1923" s="1047"/>
      <c r="D1923" s="234"/>
      <c r="E1923" s="1048" t="str">
        <f t="shared" si="80"/>
        <v/>
      </c>
      <c r="F1923" s="1048"/>
    </row>
    <row r="1924" spans="1:6">
      <c r="A1924" s="1045">
        <v>1605429221</v>
      </c>
      <c r="B1924" s="1046" t="s">
        <v>1852</v>
      </c>
      <c r="C1924" s="1047"/>
      <c r="D1924" s="234"/>
      <c r="E1924" s="1048" t="str">
        <f t="shared" si="80"/>
        <v/>
      </c>
      <c r="F1924" s="1048"/>
    </row>
    <row r="1925" spans="1:6">
      <c r="A1925" s="1045">
        <v>1605429222</v>
      </c>
      <c r="B1925" s="1046" t="s">
        <v>1852</v>
      </c>
      <c r="C1925" s="1047"/>
      <c r="D1925" s="234"/>
      <c r="E1925" s="1048" t="str">
        <f t="shared" si="80"/>
        <v/>
      </c>
      <c r="F1925" s="1048"/>
    </row>
    <row r="1926" spans="1:6">
      <c r="A1926" s="1045">
        <v>1605429403</v>
      </c>
      <c r="B1926" s="1046" t="s">
        <v>1852</v>
      </c>
      <c r="C1926" s="1047"/>
      <c r="D1926" s="234"/>
      <c r="E1926" s="1048" t="str">
        <f t="shared" si="80"/>
        <v/>
      </c>
      <c r="F1926" s="1048"/>
    </row>
    <row r="1927" spans="1:6">
      <c r="A1927" s="1045">
        <v>1605429404</v>
      </c>
      <c r="B1927" s="1046" t="s">
        <v>1852</v>
      </c>
      <c r="C1927" s="1047"/>
      <c r="D1927" s="234"/>
      <c r="E1927" s="1048" t="str">
        <f t="shared" si="80"/>
        <v/>
      </c>
      <c r="F1927" s="1048"/>
    </row>
    <row r="1928" spans="1:6">
      <c r="A1928" s="1045">
        <v>1605429405</v>
      </c>
      <c r="B1928" s="1046" t="s">
        <v>1852</v>
      </c>
      <c r="C1928" s="1047"/>
      <c r="D1928" s="234"/>
      <c r="E1928" s="1048" t="str">
        <f t="shared" si="80"/>
        <v/>
      </c>
      <c r="F1928" s="1048"/>
    </row>
    <row r="1929" spans="1:6">
      <c r="A1929" s="1045">
        <v>1605429480</v>
      </c>
      <c r="B1929" s="1046" t="s">
        <v>1852</v>
      </c>
      <c r="C1929" s="1047"/>
      <c r="D1929" s="234"/>
      <c r="E1929" s="1048" t="str">
        <f t="shared" si="80"/>
        <v/>
      </c>
      <c r="F1929" s="1048"/>
    </row>
    <row r="1930" spans="1:6">
      <c r="A1930" s="1045">
        <v>1605429507</v>
      </c>
      <c r="B1930" s="1046" t="s">
        <v>1852</v>
      </c>
      <c r="C1930" s="1047"/>
      <c r="D1930" s="234"/>
      <c r="E1930" s="1048" t="str">
        <f t="shared" si="80"/>
        <v/>
      </c>
      <c r="F1930" s="1048"/>
    </row>
    <row r="1931" spans="1:6">
      <c r="A1931" s="1045">
        <v>1605429508</v>
      </c>
      <c r="B1931" s="1046" t="s">
        <v>1852</v>
      </c>
      <c r="C1931" s="1047"/>
      <c r="D1931" s="234"/>
      <c r="E1931" s="1048" t="str">
        <f t="shared" si="80"/>
        <v/>
      </c>
      <c r="F1931" s="1048"/>
    </row>
    <row r="1932" spans="1:6">
      <c r="A1932" s="1045">
        <v>1605429509</v>
      </c>
      <c r="B1932" s="1046" t="s">
        <v>1852</v>
      </c>
      <c r="C1932" s="1047"/>
      <c r="D1932" s="234"/>
      <c r="E1932" s="1048" t="str">
        <f t="shared" si="80"/>
        <v/>
      </c>
      <c r="F1932" s="1048"/>
    </row>
    <row r="1933" spans="1:6">
      <c r="A1933" s="1045">
        <v>1605429510</v>
      </c>
      <c r="B1933" s="1046" t="s">
        <v>1852</v>
      </c>
      <c r="C1933" s="1047"/>
      <c r="D1933" s="234"/>
      <c r="E1933" s="1048" t="str">
        <f t="shared" ref="E1933:E1964" si="81">+IF(COUNTIF(A:A,A1933)=1,"","Error")</f>
        <v/>
      </c>
      <c r="F1933" s="1048"/>
    </row>
    <row r="1934" spans="1:6">
      <c r="A1934" s="1045">
        <v>1605429559</v>
      </c>
      <c r="B1934" s="1046" t="s">
        <v>1852</v>
      </c>
      <c r="C1934" s="1047"/>
      <c r="D1934" s="234"/>
      <c r="E1934" s="1048" t="str">
        <f t="shared" si="81"/>
        <v/>
      </c>
      <c r="F1934" s="1048"/>
    </row>
    <row r="1935" spans="1:6">
      <c r="A1935" s="1045">
        <v>1605429560</v>
      </c>
      <c r="B1935" s="1046" t="s">
        <v>1852</v>
      </c>
      <c r="C1935" s="1047"/>
      <c r="D1935" s="234"/>
      <c r="E1935" s="1048" t="str">
        <f t="shared" si="81"/>
        <v/>
      </c>
      <c r="F1935" s="1048"/>
    </row>
    <row r="1936" spans="1:6" ht="11.25" customHeight="1">
      <c r="A1936" s="1045">
        <v>1605429602</v>
      </c>
      <c r="B1936" s="1046" t="s">
        <v>1852</v>
      </c>
      <c r="C1936" s="1047"/>
      <c r="D1936" s="234"/>
      <c r="E1936" s="1048" t="str">
        <f t="shared" si="81"/>
        <v/>
      </c>
      <c r="F1936" s="1048"/>
    </row>
    <row r="1937" spans="1:6">
      <c r="A1937" s="1045">
        <v>1605429604</v>
      </c>
      <c r="B1937" s="1046" t="s">
        <v>1852</v>
      </c>
      <c r="C1937" s="1047"/>
      <c r="D1937" s="234"/>
      <c r="E1937" s="1048" t="str">
        <f t="shared" si="81"/>
        <v/>
      </c>
      <c r="F1937" s="1048"/>
    </row>
    <row r="1938" spans="1:6">
      <c r="A1938" s="1045">
        <v>1605429801</v>
      </c>
      <c r="B1938" s="1046" t="s">
        <v>1852</v>
      </c>
      <c r="C1938" s="1047"/>
      <c r="D1938" s="234"/>
      <c r="E1938" s="1048" t="str">
        <f t="shared" si="81"/>
        <v/>
      </c>
      <c r="F1938" s="1048"/>
    </row>
    <row r="1939" spans="1:6">
      <c r="A1939" s="1045">
        <v>1605429902</v>
      </c>
      <c r="B1939" s="1046" t="s">
        <v>1852</v>
      </c>
      <c r="C1939" s="1047"/>
      <c r="D1939" s="234"/>
      <c r="E1939" s="1048" t="str">
        <f t="shared" si="81"/>
        <v/>
      </c>
      <c r="F1939" s="1048"/>
    </row>
    <row r="1940" spans="1:6">
      <c r="A1940" s="1045">
        <v>1605440005</v>
      </c>
      <c r="B1940" s="1046" t="s">
        <v>1852</v>
      </c>
      <c r="C1940" s="1047"/>
      <c r="D1940" s="234"/>
      <c r="E1940" s="1048" t="str">
        <f t="shared" si="81"/>
        <v/>
      </c>
      <c r="F1940" s="1048"/>
    </row>
    <row r="1941" spans="1:6">
      <c r="A1941" s="1045">
        <v>1605440050</v>
      </c>
      <c r="B1941" s="1046" t="s">
        <v>1852</v>
      </c>
      <c r="C1941" s="1047"/>
      <c r="D1941" s="234"/>
      <c r="E1941" s="1048" t="str">
        <f t="shared" si="81"/>
        <v/>
      </c>
      <c r="F1941" s="1048"/>
    </row>
    <row r="1942" spans="1:6">
      <c r="A1942" s="1045">
        <v>1605441888</v>
      </c>
      <c r="B1942" s="1046" t="s">
        <v>1852</v>
      </c>
      <c r="C1942" s="1047"/>
      <c r="D1942" s="234"/>
      <c r="E1942" s="1048" t="str">
        <f t="shared" si="81"/>
        <v/>
      </c>
      <c r="F1942" s="1048"/>
    </row>
    <row r="1943" spans="1:6">
      <c r="A1943" s="1045">
        <v>1605447017</v>
      </c>
      <c r="B1943" s="1046" t="s">
        <v>1852</v>
      </c>
      <c r="C1943" s="1047"/>
      <c r="D1943" s="234"/>
      <c r="E1943" s="1048" t="str">
        <f t="shared" si="81"/>
        <v/>
      </c>
      <c r="F1943" s="1048"/>
    </row>
    <row r="1944" spans="1:6">
      <c r="A1944" s="1045">
        <v>1605447018</v>
      </c>
      <c r="B1944" s="1046" t="s">
        <v>1852</v>
      </c>
      <c r="C1944" s="1047"/>
      <c r="D1944" s="234"/>
      <c r="E1944" s="1048" t="str">
        <f t="shared" si="81"/>
        <v/>
      </c>
      <c r="F1944" s="1048"/>
    </row>
    <row r="1945" spans="1:6">
      <c r="A1945" s="1045">
        <v>1605447019</v>
      </c>
      <c r="B1945" s="1046" t="s">
        <v>1852</v>
      </c>
      <c r="C1945" s="1047"/>
      <c r="D1945" s="234"/>
      <c r="E1945" s="1048" t="str">
        <f t="shared" si="81"/>
        <v/>
      </c>
      <c r="F1945" s="1048"/>
    </row>
    <row r="1946" spans="1:6">
      <c r="A1946" s="1045">
        <v>1605447020</v>
      </c>
      <c r="B1946" s="1046" t="s">
        <v>1852</v>
      </c>
      <c r="C1946" s="1047"/>
      <c r="D1946" s="234"/>
      <c r="E1946" s="1048" t="str">
        <f t="shared" si="81"/>
        <v/>
      </c>
      <c r="F1946" s="1048"/>
    </row>
    <row r="1947" spans="1:6" ht="11.25" customHeight="1">
      <c r="A1947" s="1045">
        <v>1605447021</v>
      </c>
      <c r="B1947" s="1046" t="s">
        <v>1852</v>
      </c>
      <c r="C1947" s="1047"/>
      <c r="D1947" s="234"/>
      <c r="E1947" s="1048" t="str">
        <f t="shared" si="81"/>
        <v/>
      </c>
      <c r="F1947" s="1048"/>
    </row>
    <row r="1948" spans="1:6" ht="11.25" customHeight="1">
      <c r="A1948" s="1045">
        <v>1605447101</v>
      </c>
      <c r="B1948" s="1046" t="s">
        <v>1852</v>
      </c>
      <c r="C1948" s="1047"/>
      <c r="D1948" s="234"/>
      <c r="E1948" s="1048" t="str">
        <f t="shared" si="81"/>
        <v/>
      </c>
      <c r="F1948" s="1048"/>
    </row>
    <row r="1949" spans="1:6">
      <c r="A1949" s="1045">
        <v>1605447102</v>
      </c>
      <c r="B1949" s="1046" t="s">
        <v>1852</v>
      </c>
      <c r="C1949" s="1047"/>
      <c r="D1949" s="234"/>
      <c r="E1949" s="1048" t="str">
        <f t="shared" si="81"/>
        <v/>
      </c>
      <c r="F1949" s="1048"/>
    </row>
    <row r="1950" spans="1:6">
      <c r="A1950" s="1045">
        <v>1605447103</v>
      </c>
      <c r="B1950" s="1046" t="s">
        <v>1852</v>
      </c>
      <c r="C1950" s="1047"/>
      <c r="D1950" s="234"/>
      <c r="E1950" s="1048" t="str">
        <f t="shared" si="81"/>
        <v/>
      </c>
      <c r="F1950" s="1048"/>
    </row>
    <row r="1951" spans="1:6">
      <c r="A1951" s="1045">
        <v>1605447104</v>
      </c>
      <c r="B1951" s="1046" t="s">
        <v>1852</v>
      </c>
      <c r="C1951" s="1047"/>
      <c r="D1951" s="234"/>
      <c r="E1951" s="1048" t="str">
        <f t="shared" si="81"/>
        <v/>
      </c>
      <c r="F1951" s="1048"/>
    </row>
    <row r="1952" spans="1:6">
      <c r="A1952" s="1045">
        <v>1605447105</v>
      </c>
      <c r="B1952" s="1046" t="s">
        <v>1852</v>
      </c>
      <c r="C1952" s="1047"/>
      <c r="D1952" s="234"/>
      <c r="E1952" s="1048" t="str">
        <f t="shared" si="81"/>
        <v/>
      </c>
      <c r="F1952" s="1048"/>
    </row>
    <row r="1953" spans="1:6">
      <c r="A1953" s="1045">
        <v>1605447106</v>
      </c>
      <c r="B1953" s="1046" t="s">
        <v>1852</v>
      </c>
      <c r="C1953" s="1047"/>
      <c r="D1953" s="234"/>
      <c r="E1953" s="1048" t="str">
        <f t="shared" si="81"/>
        <v/>
      </c>
      <c r="F1953" s="1048"/>
    </row>
    <row r="1954" spans="1:6">
      <c r="A1954" s="1045">
        <v>1605447107</v>
      </c>
      <c r="B1954" s="1046" t="s">
        <v>1852</v>
      </c>
      <c r="C1954" s="1047"/>
      <c r="D1954" s="234"/>
      <c r="E1954" s="1048" t="str">
        <f t="shared" si="81"/>
        <v/>
      </c>
      <c r="F1954" s="1048"/>
    </row>
    <row r="1955" spans="1:6">
      <c r="A1955" s="1045">
        <v>1605447108</v>
      </c>
      <c r="B1955" s="1046" t="s">
        <v>1852</v>
      </c>
      <c r="C1955" s="1047"/>
      <c r="D1955" s="234"/>
      <c r="E1955" s="1048" t="str">
        <f t="shared" si="81"/>
        <v/>
      </c>
      <c r="F1955" s="1048"/>
    </row>
    <row r="1956" spans="1:6">
      <c r="A1956" s="1045">
        <v>1605449005</v>
      </c>
      <c r="B1956" s="1046" t="s">
        <v>1852</v>
      </c>
      <c r="C1956" s="1047"/>
      <c r="D1956" s="234"/>
      <c r="E1956" s="1048" t="str">
        <f t="shared" si="81"/>
        <v/>
      </c>
      <c r="F1956" s="1048"/>
    </row>
    <row r="1957" spans="1:6">
      <c r="A1957" s="1045">
        <v>1605449009</v>
      </c>
      <c r="B1957" s="1046" t="s">
        <v>1852</v>
      </c>
      <c r="C1957" s="1047"/>
      <c r="D1957" s="234"/>
      <c r="E1957" s="1048" t="str">
        <f t="shared" si="81"/>
        <v/>
      </c>
      <c r="F1957" s="1048"/>
    </row>
    <row r="1958" spans="1:6">
      <c r="A1958" s="1045">
        <v>1605449010</v>
      </c>
      <c r="B1958" s="1046" t="s">
        <v>1852</v>
      </c>
      <c r="C1958" s="1047"/>
      <c r="D1958" s="234"/>
      <c r="E1958" s="1048" t="str">
        <f t="shared" si="81"/>
        <v/>
      </c>
      <c r="F1958" s="1048"/>
    </row>
    <row r="1959" spans="1:6">
      <c r="A1959" s="1045">
        <v>1605449011</v>
      </c>
      <c r="B1959" s="1046" t="s">
        <v>1852</v>
      </c>
      <c r="C1959" s="1047"/>
      <c r="D1959" s="234"/>
      <c r="E1959" s="1048" t="str">
        <f t="shared" si="81"/>
        <v/>
      </c>
      <c r="F1959" s="1048"/>
    </row>
    <row r="1960" spans="1:6">
      <c r="A1960" s="1045">
        <v>1605449021</v>
      </c>
      <c r="B1960" s="1046" t="s">
        <v>1852</v>
      </c>
      <c r="C1960" s="1047"/>
      <c r="D1960" s="234"/>
      <c r="E1960" s="1048" t="str">
        <f t="shared" si="81"/>
        <v/>
      </c>
      <c r="F1960" s="1048"/>
    </row>
    <row r="1961" spans="1:6">
      <c r="A1961" s="1045">
        <v>1605449205</v>
      </c>
      <c r="B1961" s="1046" t="s">
        <v>1852</v>
      </c>
      <c r="C1961" s="1047"/>
      <c r="D1961" s="234"/>
      <c r="E1961" s="1048" t="str">
        <f t="shared" si="81"/>
        <v/>
      </c>
      <c r="F1961" s="1048"/>
    </row>
    <row r="1962" spans="1:6">
      <c r="A1962" s="1045">
        <v>1605449210</v>
      </c>
      <c r="B1962" s="1046" t="s">
        <v>1852</v>
      </c>
      <c r="C1962" s="1047"/>
      <c r="D1962" s="234"/>
      <c r="E1962" s="1048" t="str">
        <f t="shared" si="81"/>
        <v/>
      </c>
      <c r="F1962" s="1048"/>
    </row>
    <row r="1963" spans="1:6">
      <c r="A1963" s="1045">
        <v>1605449213</v>
      </c>
      <c r="B1963" s="1046" t="s">
        <v>1852</v>
      </c>
      <c r="C1963" s="1047"/>
      <c r="D1963" s="234"/>
      <c r="E1963" s="1048" t="str">
        <f t="shared" si="81"/>
        <v/>
      </c>
      <c r="F1963" s="1048"/>
    </row>
    <row r="1964" spans="1:6">
      <c r="A1964" s="1045">
        <v>1605449214</v>
      </c>
      <c r="B1964" s="1046" t="s">
        <v>1852</v>
      </c>
      <c r="C1964" s="1047"/>
      <c r="D1964" s="234"/>
      <c r="E1964" s="1048" t="str">
        <f t="shared" si="81"/>
        <v/>
      </c>
      <c r="F1964" s="1048"/>
    </row>
    <row r="1965" spans="1:6">
      <c r="A1965" s="1045">
        <v>1605449215</v>
      </c>
      <c r="B1965" s="1046" t="s">
        <v>1852</v>
      </c>
      <c r="C1965" s="1047"/>
      <c r="D1965" s="234"/>
      <c r="E1965" s="1048" t="str">
        <f t="shared" ref="E1965:E1996" si="82">+IF(COUNTIF(A:A,A1965)=1,"","Error")</f>
        <v/>
      </c>
      <c r="F1965" s="1048"/>
    </row>
    <row r="1966" spans="1:6">
      <c r="A1966" s="1045">
        <v>1605449216</v>
      </c>
      <c r="B1966" s="1046" t="s">
        <v>1852</v>
      </c>
      <c r="C1966" s="1047"/>
      <c r="D1966" s="234"/>
      <c r="E1966" s="1048" t="str">
        <f t="shared" si="82"/>
        <v/>
      </c>
      <c r="F1966" s="1048"/>
    </row>
    <row r="1967" spans="1:6">
      <c r="A1967" s="1045">
        <v>1605449217</v>
      </c>
      <c r="B1967" s="1046" t="s">
        <v>1852</v>
      </c>
      <c r="C1967" s="1047"/>
      <c r="D1967" s="234"/>
      <c r="E1967" s="1048" t="str">
        <f t="shared" si="82"/>
        <v/>
      </c>
      <c r="F1967" s="1048"/>
    </row>
    <row r="1968" spans="1:6">
      <c r="A1968" s="1045">
        <v>1605449403</v>
      </c>
      <c r="B1968" s="1046" t="s">
        <v>1852</v>
      </c>
      <c r="C1968" s="1047"/>
      <c r="D1968" s="234"/>
      <c r="E1968" s="1048" t="str">
        <f t="shared" si="82"/>
        <v/>
      </c>
      <c r="F1968" s="1048"/>
    </row>
    <row r="1969" spans="1:6">
      <c r="A1969" s="1045">
        <v>1605449404</v>
      </c>
      <c r="B1969" s="1046" t="s">
        <v>1852</v>
      </c>
      <c r="C1969" s="1047"/>
      <c r="D1969" s="234"/>
      <c r="E1969" s="1048" t="str">
        <f t="shared" si="82"/>
        <v/>
      </c>
      <c r="F1969" s="1048"/>
    </row>
    <row r="1970" spans="1:6">
      <c r="A1970" s="1045">
        <v>1605449405</v>
      </c>
      <c r="B1970" s="1046" t="s">
        <v>1852</v>
      </c>
      <c r="C1970" s="1047"/>
      <c r="D1970" s="234"/>
      <c r="E1970" s="1048" t="str">
        <f t="shared" si="82"/>
        <v/>
      </c>
      <c r="F1970" s="1048"/>
    </row>
    <row r="1971" spans="1:6">
      <c r="A1971" s="1045">
        <v>1605449476</v>
      </c>
      <c r="B1971" s="1046" t="s">
        <v>1852</v>
      </c>
      <c r="C1971" s="1047"/>
      <c r="D1971" s="234"/>
      <c r="E1971" s="1048" t="str">
        <f t="shared" si="82"/>
        <v/>
      </c>
      <c r="F1971" s="1048"/>
    </row>
    <row r="1972" spans="1:6">
      <c r="A1972" s="1045">
        <v>1605449507</v>
      </c>
      <c r="B1972" s="1046" t="s">
        <v>1852</v>
      </c>
      <c r="C1972" s="1047"/>
      <c r="D1972" s="234"/>
      <c r="E1972" s="1048" t="str">
        <f t="shared" si="82"/>
        <v/>
      </c>
      <c r="F1972" s="1048"/>
    </row>
    <row r="1973" spans="1:6">
      <c r="A1973" s="1045">
        <v>1605449508</v>
      </c>
      <c r="B1973" s="1046" t="s">
        <v>1852</v>
      </c>
      <c r="C1973" s="1047"/>
      <c r="D1973" s="234"/>
      <c r="E1973" s="1048" t="str">
        <f t="shared" si="82"/>
        <v/>
      </c>
      <c r="F1973" s="1048"/>
    </row>
    <row r="1974" spans="1:6">
      <c r="A1974" s="1045">
        <v>1605449509</v>
      </c>
      <c r="B1974" s="1046" t="s">
        <v>1852</v>
      </c>
      <c r="C1974" s="1047"/>
      <c r="D1974" s="234"/>
      <c r="E1974" s="1048" t="str">
        <f t="shared" si="82"/>
        <v/>
      </c>
      <c r="F1974" s="1048"/>
    </row>
    <row r="1975" spans="1:6">
      <c r="A1975" s="1045">
        <v>1605449510</v>
      </c>
      <c r="B1975" s="1046" t="s">
        <v>1852</v>
      </c>
      <c r="C1975" s="1047"/>
      <c r="D1975" s="234"/>
      <c r="E1975" s="1048" t="str">
        <f t="shared" si="82"/>
        <v/>
      </c>
      <c r="F1975" s="1048"/>
    </row>
    <row r="1976" spans="1:6">
      <c r="A1976" s="1045">
        <v>1605449555</v>
      </c>
      <c r="B1976" s="1046" t="s">
        <v>1852</v>
      </c>
      <c r="C1976" s="1047"/>
      <c r="D1976" s="234"/>
      <c r="E1976" s="1048" t="str">
        <f t="shared" si="82"/>
        <v/>
      </c>
      <c r="F1976" s="1048"/>
    </row>
    <row r="1977" spans="1:6">
      <c r="A1977" s="1045">
        <v>1605449556</v>
      </c>
      <c r="B1977" s="1046" t="s">
        <v>1852</v>
      </c>
      <c r="C1977" s="1047"/>
      <c r="D1977" s="234"/>
      <c r="E1977" s="1048" t="str">
        <f t="shared" si="82"/>
        <v/>
      </c>
      <c r="F1977" s="1048"/>
    </row>
    <row r="1978" spans="1:6">
      <c r="A1978" s="1045">
        <v>1605449602</v>
      </c>
      <c r="B1978" s="1046" t="s">
        <v>1852</v>
      </c>
      <c r="C1978" s="1047"/>
      <c r="D1978" s="234"/>
      <c r="E1978" s="1048" t="str">
        <f t="shared" si="82"/>
        <v/>
      </c>
      <c r="F1978" s="1048"/>
    </row>
    <row r="1979" spans="1:6">
      <c r="A1979" s="1045">
        <v>1605449604</v>
      </c>
      <c r="B1979" s="1046" t="s">
        <v>1852</v>
      </c>
      <c r="C1979" s="1047"/>
      <c r="D1979" s="234"/>
      <c r="E1979" s="1048" t="str">
        <f t="shared" si="82"/>
        <v/>
      </c>
      <c r="F1979" s="1048"/>
    </row>
    <row r="1980" spans="1:6">
      <c r="A1980" s="1045">
        <v>1605449801</v>
      </c>
      <c r="B1980" s="1046" t="s">
        <v>1852</v>
      </c>
      <c r="C1980" s="1047"/>
      <c r="D1980" s="234"/>
      <c r="E1980" s="1048" t="str">
        <f t="shared" si="82"/>
        <v/>
      </c>
      <c r="F1980" s="1048"/>
    </row>
    <row r="1981" spans="1:6">
      <c r="A1981" s="1045">
        <v>1605449901</v>
      </c>
      <c r="B1981" s="1046" t="s">
        <v>1852</v>
      </c>
      <c r="C1981" s="1047"/>
      <c r="D1981" s="234"/>
      <c r="E1981" s="1048" t="str">
        <f t="shared" si="82"/>
        <v/>
      </c>
      <c r="F1981" s="1048"/>
    </row>
    <row r="1982" spans="1:6">
      <c r="A1982" s="1045">
        <v>1605460005</v>
      </c>
      <c r="B1982" s="1046" t="s">
        <v>1852</v>
      </c>
      <c r="C1982" s="1047"/>
      <c r="D1982" s="234"/>
      <c r="E1982" s="1048" t="str">
        <f t="shared" si="82"/>
        <v/>
      </c>
      <c r="F1982" s="1048"/>
    </row>
    <row r="1983" spans="1:6">
      <c r="A1983" s="1045">
        <v>1605460050</v>
      </c>
      <c r="B1983" s="1046" t="s">
        <v>1852</v>
      </c>
      <c r="C1983" s="1047"/>
      <c r="D1983" s="234"/>
      <c r="E1983" s="1048" t="str">
        <f t="shared" si="82"/>
        <v/>
      </c>
      <c r="F1983" s="1048"/>
    </row>
    <row r="1984" spans="1:6">
      <c r="A1984" s="1045">
        <v>1605467015</v>
      </c>
      <c r="B1984" s="1046" t="s">
        <v>1852</v>
      </c>
      <c r="C1984" s="1047"/>
      <c r="D1984" s="234"/>
      <c r="E1984" s="1048" t="str">
        <f t="shared" si="82"/>
        <v/>
      </c>
      <c r="F1984" s="1048"/>
    </row>
    <row r="1985" spans="1:6">
      <c r="A1985" s="1045">
        <v>1605467017</v>
      </c>
      <c r="B1985" s="1046" t="s">
        <v>1852</v>
      </c>
      <c r="C1985" s="1047"/>
      <c r="D1985" s="234"/>
      <c r="E1985" s="1048" t="str">
        <f t="shared" si="82"/>
        <v/>
      </c>
      <c r="F1985" s="1048"/>
    </row>
    <row r="1986" spans="1:6">
      <c r="A1986" s="1045">
        <v>1605467018</v>
      </c>
      <c r="B1986" s="1046" t="s">
        <v>1852</v>
      </c>
      <c r="C1986" s="1047"/>
      <c r="D1986" s="234"/>
      <c r="E1986" s="1048" t="str">
        <f t="shared" si="82"/>
        <v/>
      </c>
      <c r="F1986" s="1048"/>
    </row>
    <row r="1987" spans="1:6">
      <c r="A1987" s="1045">
        <v>1605467019</v>
      </c>
      <c r="B1987" s="1046" t="s">
        <v>1852</v>
      </c>
      <c r="C1987" s="1047"/>
      <c r="D1987" s="234"/>
      <c r="E1987" s="1048" t="str">
        <f t="shared" si="82"/>
        <v/>
      </c>
      <c r="F1987" s="1048"/>
    </row>
    <row r="1988" spans="1:6">
      <c r="A1988" s="1045">
        <v>1605467020</v>
      </c>
      <c r="B1988" s="1046" t="s">
        <v>1852</v>
      </c>
      <c r="C1988" s="1047"/>
      <c r="D1988" s="234"/>
      <c r="E1988" s="1048" t="str">
        <f t="shared" si="82"/>
        <v/>
      </c>
      <c r="F1988" s="1048"/>
    </row>
    <row r="1989" spans="1:6">
      <c r="A1989" s="1045">
        <v>1605467021</v>
      </c>
      <c r="B1989" s="1046" t="s">
        <v>1852</v>
      </c>
      <c r="C1989" s="1047"/>
      <c r="D1989" s="234"/>
      <c r="E1989" s="1048" t="str">
        <f t="shared" si="82"/>
        <v/>
      </c>
      <c r="F1989" s="1048"/>
    </row>
    <row r="1990" spans="1:6">
      <c r="A1990" s="1045">
        <v>1605467101</v>
      </c>
      <c r="B1990" s="1046" t="s">
        <v>1852</v>
      </c>
      <c r="C1990" s="1047"/>
      <c r="D1990" s="234"/>
      <c r="E1990" s="1048" t="str">
        <f t="shared" si="82"/>
        <v/>
      </c>
      <c r="F1990" s="1048"/>
    </row>
    <row r="1991" spans="1:6">
      <c r="A1991" s="1045">
        <v>1605467102</v>
      </c>
      <c r="B1991" s="1046" t="s">
        <v>1852</v>
      </c>
      <c r="C1991" s="1047"/>
      <c r="D1991" s="234"/>
      <c r="E1991" s="1048" t="str">
        <f t="shared" si="82"/>
        <v/>
      </c>
      <c r="F1991" s="1048"/>
    </row>
    <row r="1992" spans="1:6">
      <c r="A1992" s="1045">
        <v>1605467103</v>
      </c>
      <c r="B1992" s="1046" t="s">
        <v>1852</v>
      </c>
      <c r="C1992" s="1047"/>
      <c r="D1992" s="234"/>
      <c r="E1992" s="1048" t="str">
        <f t="shared" si="82"/>
        <v/>
      </c>
      <c r="F1992" s="1048"/>
    </row>
    <row r="1993" spans="1:6">
      <c r="A1993" s="1045">
        <v>1605467104</v>
      </c>
      <c r="B1993" s="1046" t="s">
        <v>1852</v>
      </c>
      <c r="C1993" s="1047"/>
      <c r="D1993" s="234"/>
      <c r="E1993" s="1048" t="str">
        <f t="shared" si="82"/>
        <v/>
      </c>
      <c r="F1993" s="1048"/>
    </row>
    <row r="1994" spans="1:6">
      <c r="A1994" s="1045">
        <v>1605467105</v>
      </c>
      <c r="B1994" s="1046" t="s">
        <v>1852</v>
      </c>
      <c r="C1994" s="1047"/>
      <c r="D1994" s="234"/>
      <c r="E1994" s="1048" t="str">
        <f t="shared" si="82"/>
        <v/>
      </c>
      <c r="F1994" s="1048"/>
    </row>
    <row r="1995" spans="1:6">
      <c r="A1995" s="1045">
        <v>1605467106</v>
      </c>
      <c r="B1995" s="1046" t="s">
        <v>1852</v>
      </c>
      <c r="C1995" s="1047"/>
      <c r="D1995" s="234"/>
      <c r="E1995" s="1048" t="str">
        <f t="shared" si="82"/>
        <v/>
      </c>
      <c r="F1995" s="1048"/>
    </row>
    <row r="1996" spans="1:6">
      <c r="A1996" s="1045">
        <v>1605467107</v>
      </c>
      <c r="B1996" s="1046" t="s">
        <v>1852</v>
      </c>
      <c r="C1996" s="1047"/>
      <c r="D1996" s="234"/>
      <c r="E1996" s="1048" t="str">
        <f t="shared" si="82"/>
        <v/>
      </c>
      <c r="F1996" s="1048"/>
    </row>
    <row r="1997" spans="1:6">
      <c r="A1997" s="1045">
        <v>1605467108</v>
      </c>
      <c r="B1997" s="1046" t="s">
        <v>1852</v>
      </c>
      <c r="C1997" s="1047"/>
      <c r="D1997" s="234"/>
      <c r="E1997" s="1048" t="str">
        <f t="shared" ref="E1997:E2022" si="83">+IF(COUNTIF(A:A,A1997)=1,"","Error")</f>
        <v/>
      </c>
      <c r="F1997" s="1048"/>
    </row>
    <row r="1998" spans="1:6">
      <c r="A1998" s="1045">
        <v>1605469003</v>
      </c>
      <c r="B1998" s="1046" t="s">
        <v>1852</v>
      </c>
      <c r="C1998" s="1047"/>
      <c r="D1998" s="234"/>
      <c r="E1998" s="1048" t="str">
        <f t="shared" si="83"/>
        <v/>
      </c>
      <c r="F1998" s="1048"/>
    </row>
    <row r="1999" spans="1:6">
      <c r="A1999" s="1045">
        <v>1605469005</v>
      </c>
      <c r="B1999" s="1046" t="s">
        <v>1852</v>
      </c>
      <c r="C1999" s="1047"/>
      <c r="D1999" s="234"/>
      <c r="E1999" s="1048" t="str">
        <f t="shared" si="83"/>
        <v/>
      </c>
      <c r="F1999" s="1048"/>
    </row>
    <row r="2000" spans="1:6">
      <c r="A2000" s="1045">
        <v>1605469008</v>
      </c>
      <c r="B2000" s="1046" t="s">
        <v>1852</v>
      </c>
      <c r="C2000" s="1047"/>
      <c r="D2000" s="234"/>
      <c r="E2000" s="1048" t="str">
        <f t="shared" si="83"/>
        <v/>
      </c>
      <c r="F2000" s="1048"/>
    </row>
    <row r="2001" spans="1:6">
      <c r="A2001" s="1045">
        <v>1605469013</v>
      </c>
      <c r="B2001" s="1046" t="s">
        <v>1852</v>
      </c>
      <c r="C2001" s="1047"/>
      <c r="D2001" s="234"/>
      <c r="E2001" s="1048" t="str">
        <f t="shared" si="83"/>
        <v/>
      </c>
      <c r="F2001" s="1048"/>
    </row>
    <row r="2002" spans="1:6">
      <c r="A2002" s="1045">
        <v>1605469021</v>
      </c>
      <c r="B2002" s="1046" t="s">
        <v>1852</v>
      </c>
      <c r="C2002" s="1047"/>
      <c r="D2002" s="234"/>
      <c r="E2002" s="1048" t="str">
        <f t="shared" si="83"/>
        <v/>
      </c>
      <c r="F2002" s="1048"/>
    </row>
    <row r="2003" spans="1:6">
      <c r="A2003" s="1045">
        <v>1605469205</v>
      </c>
      <c r="B2003" s="1046" t="s">
        <v>1852</v>
      </c>
      <c r="C2003" s="1047"/>
      <c r="D2003" s="234"/>
      <c r="E2003" s="1048" t="str">
        <f t="shared" si="83"/>
        <v/>
      </c>
      <c r="F2003" s="1048"/>
    </row>
    <row r="2004" spans="1:6">
      <c r="A2004" s="1045">
        <v>1605469210</v>
      </c>
      <c r="B2004" s="1046" t="s">
        <v>1852</v>
      </c>
      <c r="C2004" s="1047"/>
      <c r="D2004" s="234"/>
      <c r="E2004" s="1048" t="str">
        <f t="shared" si="83"/>
        <v/>
      </c>
      <c r="F2004" s="1048"/>
    </row>
    <row r="2005" spans="1:6">
      <c r="A2005" s="1045">
        <v>1605469211</v>
      </c>
      <c r="B2005" s="1046" t="s">
        <v>1852</v>
      </c>
      <c r="C2005" s="1047"/>
      <c r="D2005" s="234"/>
      <c r="E2005" s="1048" t="str">
        <f t="shared" si="83"/>
        <v/>
      </c>
      <c r="F2005" s="1048"/>
    </row>
    <row r="2006" spans="1:6">
      <c r="A2006" s="1045">
        <v>1605469213</v>
      </c>
      <c r="B2006" s="1046" t="s">
        <v>1852</v>
      </c>
      <c r="C2006" s="1047"/>
      <c r="D2006" s="234"/>
      <c r="E2006" s="1048" t="str">
        <f t="shared" si="83"/>
        <v/>
      </c>
      <c r="F2006" s="1048"/>
    </row>
    <row r="2007" spans="1:6">
      <c r="A2007" s="1045">
        <v>1605469214</v>
      </c>
      <c r="B2007" s="1046" t="s">
        <v>1852</v>
      </c>
      <c r="C2007" s="1047"/>
      <c r="D2007" s="234"/>
      <c r="E2007" s="1048" t="str">
        <f t="shared" si="83"/>
        <v/>
      </c>
      <c r="F2007" s="1048"/>
    </row>
    <row r="2008" spans="1:6">
      <c r="A2008" s="1045">
        <v>1605469215</v>
      </c>
      <c r="B2008" s="1046" t="s">
        <v>1852</v>
      </c>
      <c r="C2008" s="1047"/>
      <c r="D2008" s="234"/>
      <c r="E2008" s="1048" t="str">
        <f t="shared" si="83"/>
        <v/>
      </c>
      <c r="F2008" s="1048"/>
    </row>
    <row r="2009" spans="1:6">
      <c r="A2009" s="1045">
        <v>1605469216</v>
      </c>
      <c r="B2009" s="1046" t="s">
        <v>1852</v>
      </c>
      <c r="C2009" s="1047"/>
      <c r="D2009" s="234"/>
      <c r="E2009" s="1048" t="str">
        <f t="shared" si="83"/>
        <v/>
      </c>
      <c r="F2009" s="1048"/>
    </row>
    <row r="2010" spans="1:6">
      <c r="A2010" s="1045">
        <v>1605469403</v>
      </c>
      <c r="B2010" s="1046" t="s">
        <v>1852</v>
      </c>
      <c r="C2010" s="1047"/>
      <c r="D2010" s="234"/>
      <c r="E2010" s="1048" t="str">
        <f t="shared" si="83"/>
        <v/>
      </c>
      <c r="F2010" s="1048"/>
    </row>
    <row r="2011" spans="1:6">
      <c r="A2011" s="1045">
        <v>1605469404</v>
      </c>
      <c r="B2011" s="1046" t="s">
        <v>1852</v>
      </c>
      <c r="C2011" s="1047"/>
      <c r="D2011" s="234"/>
      <c r="E2011" s="1048" t="str">
        <f t="shared" si="83"/>
        <v/>
      </c>
      <c r="F2011" s="1048"/>
    </row>
    <row r="2012" spans="1:6">
      <c r="A2012" s="1045">
        <v>1605469507</v>
      </c>
      <c r="B2012" s="1046" t="s">
        <v>1852</v>
      </c>
      <c r="C2012" s="1047"/>
      <c r="D2012" s="234"/>
      <c r="E2012" s="1048" t="str">
        <f t="shared" si="83"/>
        <v/>
      </c>
      <c r="F2012" s="1048"/>
    </row>
    <row r="2013" spans="1:6">
      <c r="A2013" s="1045">
        <v>1605469508</v>
      </c>
      <c r="B2013" s="1046" t="s">
        <v>1852</v>
      </c>
      <c r="C2013" s="1047"/>
      <c r="D2013" s="234"/>
      <c r="E2013" s="1048" t="str">
        <f t="shared" si="83"/>
        <v/>
      </c>
      <c r="F2013" s="1048"/>
    </row>
    <row r="2014" spans="1:6">
      <c r="A2014" s="1045">
        <v>1605469509</v>
      </c>
      <c r="B2014" s="1046" t="s">
        <v>1852</v>
      </c>
      <c r="C2014" s="1047"/>
      <c r="D2014" s="234"/>
      <c r="E2014" s="1048" t="str">
        <f t="shared" si="83"/>
        <v/>
      </c>
      <c r="F2014" s="1048"/>
    </row>
    <row r="2015" spans="1:6">
      <c r="A2015" s="1045">
        <v>1605469510</v>
      </c>
      <c r="B2015" s="1046" t="s">
        <v>1852</v>
      </c>
      <c r="C2015" s="1047"/>
      <c r="D2015" s="234"/>
      <c r="E2015" s="1048" t="str">
        <f t="shared" si="83"/>
        <v/>
      </c>
      <c r="F2015" s="1048"/>
    </row>
    <row r="2016" spans="1:6">
      <c r="A2016" s="1045">
        <v>1605469556</v>
      </c>
      <c r="B2016" s="1046" t="s">
        <v>1852</v>
      </c>
      <c r="C2016" s="1047"/>
      <c r="D2016" s="234"/>
      <c r="E2016" s="1048" t="str">
        <f t="shared" si="83"/>
        <v/>
      </c>
      <c r="F2016" s="1048"/>
    </row>
    <row r="2017" spans="1:6">
      <c r="A2017" s="1045">
        <v>1605469602</v>
      </c>
      <c r="B2017" s="1046" t="s">
        <v>1852</v>
      </c>
      <c r="C2017" s="1047"/>
      <c r="D2017" s="234"/>
      <c r="E2017" s="1048" t="str">
        <f t="shared" si="83"/>
        <v/>
      </c>
      <c r="F2017" s="1048"/>
    </row>
    <row r="2018" spans="1:6">
      <c r="A2018" s="1045">
        <v>1605469604</v>
      </c>
      <c r="B2018" s="1046" t="s">
        <v>1852</v>
      </c>
      <c r="C2018" s="1047"/>
      <c r="D2018" s="234"/>
      <c r="E2018" s="1048" t="str">
        <f t="shared" si="83"/>
        <v/>
      </c>
      <c r="F2018" s="1048"/>
    </row>
    <row r="2019" spans="1:6">
      <c r="A2019" s="1045">
        <v>1605469801</v>
      </c>
      <c r="B2019" s="1046" t="s">
        <v>1852</v>
      </c>
      <c r="C2019" s="1047"/>
      <c r="D2019" s="234"/>
      <c r="E2019" s="1048" t="str">
        <f t="shared" si="83"/>
        <v/>
      </c>
      <c r="F2019" s="1048"/>
    </row>
    <row r="2020" spans="1:6">
      <c r="A2020" s="1045">
        <v>1605469901</v>
      </c>
      <c r="B2020" s="1046" t="s">
        <v>1852</v>
      </c>
      <c r="C2020" s="1047"/>
      <c r="D2020" s="234"/>
      <c r="E2020" s="1048" t="str">
        <f t="shared" si="83"/>
        <v/>
      </c>
      <c r="F2020" s="1048"/>
    </row>
    <row r="2021" spans="1:6">
      <c r="A2021" s="1045">
        <v>1605480005</v>
      </c>
      <c r="B2021" s="1046" t="s">
        <v>1852</v>
      </c>
      <c r="C2021" s="1047"/>
      <c r="D2021" s="234"/>
      <c r="E2021" s="1048" t="str">
        <f t="shared" si="83"/>
        <v/>
      </c>
      <c r="F2021" s="1048"/>
    </row>
    <row r="2022" spans="1:6">
      <c r="A2022" s="1045">
        <v>1605480050</v>
      </c>
      <c r="B2022" s="1046" t="s">
        <v>1852</v>
      </c>
      <c r="C2022" s="1047"/>
      <c r="D2022" s="234"/>
      <c r="E2022" s="1048" t="str">
        <f t="shared" si="83"/>
        <v/>
      </c>
      <c r="F2022" s="1048"/>
    </row>
    <row r="2023" spans="1:6">
      <c r="A2023" s="1050">
        <v>1605481889</v>
      </c>
      <c r="B2023" s="1052" t="s">
        <v>1852</v>
      </c>
      <c r="C2023" s="1047"/>
      <c r="D2023" s="234"/>
      <c r="E2023" s="1048"/>
      <c r="F2023" s="1048"/>
    </row>
    <row r="2024" spans="1:6">
      <c r="A2024" s="728">
        <v>1605487015</v>
      </c>
      <c r="B2024" s="1046" t="s">
        <v>1852</v>
      </c>
      <c r="C2024" s="1047"/>
      <c r="D2024" s="234"/>
      <c r="E2024" s="1048"/>
      <c r="F2024" s="1048"/>
    </row>
    <row r="2025" spans="1:6">
      <c r="A2025" s="1045">
        <v>1605487017</v>
      </c>
      <c r="B2025" s="1046" t="s">
        <v>1852</v>
      </c>
      <c r="C2025" s="1047"/>
      <c r="D2025" s="234"/>
      <c r="E2025" s="1048" t="str">
        <f t="shared" ref="E2025:E2053" si="84">+IF(COUNTIF(A:A,A2025)=1,"","Error")</f>
        <v/>
      </c>
      <c r="F2025" s="1048"/>
    </row>
    <row r="2026" spans="1:6">
      <c r="A2026" s="1045">
        <v>1605487018</v>
      </c>
      <c r="B2026" s="1046" t="s">
        <v>1852</v>
      </c>
      <c r="C2026" s="1047"/>
      <c r="D2026" s="234"/>
      <c r="E2026" s="1048" t="str">
        <f t="shared" si="84"/>
        <v/>
      </c>
      <c r="F2026" s="1048"/>
    </row>
    <row r="2027" spans="1:6">
      <c r="A2027" s="1045">
        <v>1605487019</v>
      </c>
      <c r="B2027" s="1046" t="s">
        <v>1852</v>
      </c>
      <c r="C2027" s="1047"/>
      <c r="D2027" s="234"/>
      <c r="E2027" s="1048" t="str">
        <f t="shared" si="84"/>
        <v/>
      </c>
      <c r="F2027" s="1048"/>
    </row>
    <row r="2028" spans="1:6">
      <c r="A2028" s="1045">
        <v>1605487020</v>
      </c>
      <c r="B2028" s="1046" t="s">
        <v>1852</v>
      </c>
      <c r="C2028" s="1047"/>
      <c r="D2028" s="234"/>
      <c r="E2028" s="1048" t="str">
        <f t="shared" si="84"/>
        <v/>
      </c>
      <c r="F2028" s="1048"/>
    </row>
    <row r="2029" spans="1:6">
      <c r="A2029" s="1045">
        <v>1605487021</v>
      </c>
      <c r="B2029" s="1046" t="s">
        <v>1852</v>
      </c>
      <c r="C2029" s="1047"/>
      <c r="D2029" s="234"/>
      <c r="E2029" s="1048" t="str">
        <f t="shared" si="84"/>
        <v/>
      </c>
      <c r="F2029" s="1048"/>
    </row>
    <row r="2030" spans="1:6">
      <c r="A2030" s="1045">
        <v>1605487101</v>
      </c>
      <c r="B2030" s="1046" t="s">
        <v>1852</v>
      </c>
      <c r="C2030" s="1047"/>
      <c r="D2030" s="234"/>
      <c r="E2030" s="1048" t="str">
        <f t="shared" si="84"/>
        <v/>
      </c>
      <c r="F2030" s="1048"/>
    </row>
    <row r="2031" spans="1:6">
      <c r="A2031" s="1045">
        <v>1605487102</v>
      </c>
      <c r="B2031" s="1046" t="s">
        <v>1852</v>
      </c>
      <c r="C2031" s="1047"/>
      <c r="D2031" s="234"/>
      <c r="E2031" s="1048" t="str">
        <f t="shared" si="84"/>
        <v/>
      </c>
      <c r="F2031" s="1048"/>
    </row>
    <row r="2032" spans="1:6">
      <c r="A2032" s="1045">
        <v>1605487103</v>
      </c>
      <c r="B2032" s="1046" t="s">
        <v>1852</v>
      </c>
      <c r="C2032" s="1047"/>
      <c r="D2032" s="234"/>
      <c r="E2032" s="1048" t="str">
        <f t="shared" si="84"/>
        <v/>
      </c>
      <c r="F2032" s="1048"/>
    </row>
    <row r="2033" spans="1:6">
      <c r="A2033" s="1045">
        <v>1605487104</v>
      </c>
      <c r="B2033" s="1046" t="s">
        <v>1852</v>
      </c>
      <c r="C2033" s="1047"/>
      <c r="D2033" s="234"/>
      <c r="E2033" s="1048" t="str">
        <f t="shared" si="84"/>
        <v/>
      </c>
      <c r="F2033" s="1048"/>
    </row>
    <row r="2034" spans="1:6">
      <c r="A2034" s="1045">
        <v>1605487105</v>
      </c>
      <c r="B2034" s="1046" t="s">
        <v>1852</v>
      </c>
      <c r="C2034" s="1047"/>
      <c r="D2034" s="234"/>
      <c r="E2034" s="1048" t="str">
        <f t="shared" si="84"/>
        <v/>
      </c>
      <c r="F2034" s="1048"/>
    </row>
    <row r="2035" spans="1:6">
      <c r="A2035" s="1045">
        <v>1605487106</v>
      </c>
      <c r="B2035" s="1046" t="s">
        <v>1852</v>
      </c>
      <c r="C2035" s="1047"/>
      <c r="D2035" s="234"/>
      <c r="E2035" s="1048" t="str">
        <f t="shared" si="84"/>
        <v/>
      </c>
      <c r="F2035" s="1048"/>
    </row>
    <row r="2036" spans="1:6">
      <c r="A2036" s="1045">
        <v>1605487107</v>
      </c>
      <c r="B2036" s="1046" t="s">
        <v>1852</v>
      </c>
      <c r="C2036" s="1047"/>
      <c r="D2036" s="234"/>
      <c r="E2036" s="1048" t="str">
        <f t="shared" si="84"/>
        <v/>
      </c>
      <c r="F2036" s="1048"/>
    </row>
    <row r="2037" spans="1:6">
      <c r="A2037" s="1045">
        <v>1605487108</v>
      </c>
      <c r="B2037" s="1046" t="s">
        <v>1852</v>
      </c>
      <c r="C2037" s="1047"/>
      <c r="D2037" s="234"/>
      <c r="E2037" s="1048" t="str">
        <f t="shared" si="84"/>
        <v/>
      </c>
      <c r="F2037" s="1048"/>
    </row>
    <row r="2038" spans="1:6">
      <c r="A2038" s="1045">
        <v>1605489005</v>
      </c>
      <c r="B2038" s="1046" t="s">
        <v>1852</v>
      </c>
      <c r="C2038" s="1047"/>
      <c r="D2038" s="234"/>
      <c r="E2038" s="1048" t="str">
        <f t="shared" si="84"/>
        <v/>
      </c>
      <c r="F2038" s="1048"/>
    </row>
    <row r="2039" spans="1:6">
      <c r="A2039" s="1045">
        <v>1605489009</v>
      </c>
      <c r="B2039" s="1046" t="s">
        <v>1852</v>
      </c>
      <c r="C2039" s="1047"/>
      <c r="D2039" s="234"/>
      <c r="E2039" s="1048" t="str">
        <f t="shared" si="84"/>
        <v/>
      </c>
      <c r="F2039" s="1048"/>
    </row>
    <row r="2040" spans="1:6">
      <c r="A2040" s="1045">
        <v>1605489010</v>
      </c>
      <c r="B2040" s="1046" t="s">
        <v>1852</v>
      </c>
      <c r="C2040" s="1047"/>
      <c r="D2040" s="234"/>
      <c r="E2040" s="1048" t="str">
        <f t="shared" si="84"/>
        <v/>
      </c>
      <c r="F2040" s="1048"/>
    </row>
    <row r="2041" spans="1:6">
      <c r="A2041" s="1045">
        <v>1605489011</v>
      </c>
      <c r="B2041" s="1046" t="s">
        <v>1852</v>
      </c>
      <c r="C2041" s="1047"/>
      <c r="D2041" s="234"/>
      <c r="E2041" s="1048" t="str">
        <f t="shared" si="84"/>
        <v/>
      </c>
      <c r="F2041" s="1048"/>
    </row>
    <row r="2042" spans="1:6">
      <c r="A2042" s="1045">
        <v>1605489021</v>
      </c>
      <c r="B2042" s="1046" t="s">
        <v>1852</v>
      </c>
      <c r="C2042" s="1047"/>
      <c r="D2042" s="234"/>
      <c r="E2042" s="1048" t="str">
        <f t="shared" si="84"/>
        <v/>
      </c>
      <c r="F2042" s="1048"/>
    </row>
    <row r="2043" spans="1:6">
      <c r="A2043" s="1045">
        <v>1605489205</v>
      </c>
      <c r="B2043" s="1046" t="s">
        <v>1852</v>
      </c>
      <c r="C2043" s="1047"/>
      <c r="D2043" s="234"/>
      <c r="E2043" s="1048" t="str">
        <f t="shared" si="84"/>
        <v/>
      </c>
      <c r="F2043" s="1048"/>
    </row>
    <row r="2044" spans="1:6">
      <c r="A2044" s="1045">
        <v>1605489210</v>
      </c>
      <c r="B2044" s="1046" t="s">
        <v>1852</v>
      </c>
      <c r="C2044" s="1047"/>
      <c r="D2044" s="234"/>
      <c r="E2044" s="1048" t="str">
        <f t="shared" si="84"/>
        <v/>
      </c>
      <c r="F2044" s="1048"/>
    </row>
    <row r="2045" spans="1:6">
      <c r="A2045" s="1045">
        <v>1605489211</v>
      </c>
      <c r="B2045" s="1046" t="s">
        <v>1852</v>
      </c>
      <c r="C2045" s="1047"/>
      <c r="D2045" s="234"/>
      <c r="E2045" s="1048" t="str">
        <f t="shared" si="84"/>
        <v/>
      </c>
      <c r="F2045" s="1048"/>
    </row>
    <row r="2046" spans="1:6">
      <c r="A2046" s="1045">
        <v>1605489214</v>
      </c>
      <c r="B2046" s="1046" t="s">
        <v>1852</v>
      </c>
      <c r="C2046" s="1047"/>
      <c r="D2046" s="234"/>
      <c r="E2046" s="1048" t="str">
        <f t="shared" si="84"/>
        <v/>
      </c>
      <c r="F2046" s="1048"/>
    </row>
    <row r="2047" spans="1:6">
      <c r="A2047" s="1045">
        <v>1605489216</v>
      </c>
      <c r="B2047" s="1046" t="s">
        <v>1852</v>
      </c>
      <c r="C2047" s="1047"/>
      <c r="D2047" s="234"/>
      <c r="E2047" s="1048" t="str">
        <f t="shared" si="84"/>
        <v/>
      </c>
      <c r="F2047" s="1048"/>
    </row>
    <row r="2048" spans="1:6">
      <c r="A2048" s="1045">
        <v>1605489403</v>
      </c>
      <c r="B2048" s="1046" t="s">
        <v>1852</v>
      </c>
      <c r="C2048" s="1047"/>
      <c r="D2048" s="234"/>
      <c r="E2048" s="1048" t="str">
        <f t="shared" si="84"/>
        <v/>
      </c>
      <c r="F2048" s="1048"/>
    </row>
    <row r="2049" spans="1:6">
      <c r="A2049" s="1045">
        <v>1605489404</v>
      </c>
      <c r="B2049" s="1046" t="s">
        <v>1852</v>
      </c>
      <c r="C2049" s="1047"/>
      <c r="D2049" s="234"/>
      <c r="E2049" s="1048" t="str">
        <f t="shared" si="84"/>
        <v/>
      </c>
      <c r="F2049" s="1048"/>
    </row>
    <row r="2050" spans="1:6">
      <c r="A2050" s="1045">
        <v>1605489505</v>
      </c>
      <c r="B2050" s="1046" t="s">
        <v>1852</v>
      </c>
      <c r="C2050" s="1047"/>
      <c r="D2050" s="234"/>
      <c r="E2050" s="1048" t="str">
        <f t="shared" si="84"/>
        <v/>
      </c>
      <c r="F2050" s="1048"/>
    </row>
    <row r="2051" spans="1:6">
      <c r="A2051" s="1045">
        <v>1605489506</v>
      </c>
      <c r="B2051" s="1046" t="s">
        <v>1852</v>
      </c>
      <c r="C2051" s="1047"/>
      <c r="D2051" s="234"/>
      <c r="E2051" s="1048" t="str">
        <f t="shared" si="84"/>
        <v/>
      </c>
      <c r="F2051" s="1048"/>
    </row>
    <row r="2052" spans="1:6">
      <c r="A2052" s="1045">
        <v>1605489507</v>
      </c>
      <c r="B2052" s="1046" t="s">
        <v>1852</v>
      </c>
      <c r="C2052" s="1047"/>
      <c r="D2052" s="234"/>
      <c r="E2052" s="1048" t="str">
        <f t="shared" si="84"/>
        <v/>
      </c>
      <c r="F2052" s="1048"/>
    </row>
    <row r="2053" spans="1:6">
      <c r="A2053" s="1045">
        <v>1605489508</v>
      </c>
      <c r="B2053" s="1046" t="s">
        <v>1852</v>
      </c>
      <c r="C2053" s="1047"/>
      <c r="D2053" s="234"/>
      <c r="E2053" s="1048" t="str">
        <f t="shared" si="84"/>
        <v/>
      </c>
      <c r="F2053" s="1048"/>
    </row>
    <row r="2054" spans="1:6">
      <c r="A2054" s="1050">
        <v>1605489560</v>
      </c>
      <c r="B2054" s="1046" t="s">
        <v>1852</v>
      </c>
      <c r="C2054" s="1047"/>
      <c r="D2054" s="234"/>
      <c r="E2054" s="1048"/>
      <c r="F2054" s="1048"/>
    </row>
    <row r="2055" spans="1:6">
      <c r="A2055" s="1045">
        <v>1605489602</v>
      </c>
      <c r="B2055" s="1046" t="s">
        <v>1852</v>
      </c>
      <c r="C2055" s="1047"/>
      <c r="D2055" s="234"/>
      <c r="E2055" s="1048" t="str">
        <f t="shared" ref="E2055:E2064" si="85">+IF(COUNTIF(A:A,A2055)=1,"","Error")</f>
        <v/>
      </c>
      <c r="F2055" s="1048"/>
    </row>
    <row r="2056" spans="1:6">
      <c r="A2056" s="1045">
        <v>1605489801</v>
      </c>
      <c r="B2056" s="1046" t="s">
        <v>1852</v>
      </c>
      <c r="C2056" s="1047"/>
      <c r="D2056" s="234"/>
      <c r="E2056" s="1048" t="str">
        <f t="shared" si="85"/>
        <v/>
      </c>
      <c r="F2056" s="1048"/>
    </row>
    <row r="2057" spans="1:6">
      <c r="A2057" s="1045">
        <v>1605489901</v>
      </c>
      <c r="B2057" s="1046" t="s">
        <v>1852</v>
      </c>
      <c r="C2057" s="1047"/>
      <c r="D2057" s="234"/>
      <c r="E2057" s="1048" t="str">
        <f t="shared" si="85"/>
        <v/>
      </c>
      <c r="F2057" s="1048"/>
    </row>
    <row r="2058" spans="1:6">
      <c r="A2058" s="1045">
        <v>1605950005</v>
      </c>
      <c r="B2058" s="1046" t="s">
        <v>1852</v>
      </c>
      <c r="C2058" s="1047"/>
      <c r="D2058" s="234"/>
      <c r="E2058" s="1048" t="str">
        <f t="shared" si="85"/>
        <v/>
      </c>
      <c r="F2058" s="1048"/>
    </row>
    <row r="2059" spans="1:6">
      <c r="A2059" s="1045">
        <v>1605959041</v>
      </c>
      <c r="B2059" s="1046" t="s">
        <v>1852</v>
      </c>
      <c r="C2059" s="1047"/>
      <c r="D2059" s="234"/>
      <c r="E2059" s="1048" t="str">
        <f t="shared" si="85"/>
        <v/>
      </c>
      <c r="F2059" s="1048"/>
    </row>
    <row r="2060" spans="1:6">
      <c r="A2060" s="1045">
        <v>1605959042</v>
      </c>
      <c r="B2060" s="1046" t="s">
        <v>1852</v>
      </c>
      <c r="C2060" s="1047"/>
      <c r="D2060" s="234"/>
      <c r="E2060" s="1048" t="str">
        <f t="shared" si="85"/>
        <v/>
      </c>
      <c r="F2060" s="1048"/>
    </row>
    <row r="2061" spans="1:6">
      <c r="A2061" s="1045">
        <v>1605959043</v>
      </c>
      <c r="B2061" s="1046" t="s">
        <v>1852</v>
      </c>
      <c r="C2061" s="1047"/>
      <c r="D2061" s="234"/>
      <c r="E2061" s="1048" t="str">
        <f t="shared" si="85"/>
        <v/>
      </c>
      <c r="F2061" s="1048"/>
    </row>
    <row r="2062" spans="1:6">
      <c r="A2062" s="1045">
        <v>1605959044</v>
      </c>
      <c r="B2062" s="1046" t="s">
        <v>1852</v>
      </c>
      <c r="C2062" s="1047"/>
      <c r="D2062" s="234"/>
      <c r="E2062" s="1048" t="str">
        <f t="shared" si="85"/>
        <v/>
      </c>
      <c r="F2062" s="1048"/>
    </row>
    <row r="2063" spans="1:6">
      <c r="A2063" s="1045">
        <v>1605959045</v>
      </c>
      <c r="B2063" s="1046" t="s">
        <v>1852</v>
      </c>
      <c r="C2063" s="1047"/>
      <c r="D2063" s="234"/>
      <c r="E2063" s="1048" t="str">
        <f t="shared" si="85"/>
        <v/>
      </c>
      <c r="F2063" s="1048"/>
    </row>
    <row r="2064" spans="1:6">
      <c r="A2064" s="1045">
        <v>1605959100</v>
      </c>
      <c r="B2064" s="1046" t="s">
        <v>1852</v>
      </c>
      <c r="C2064" s="1047"/>
      <c r="D2064" s="234"/>
      <c r="E2064" s="1048" t="str">
        <f t="shared" si="85"/>
        <v/>
      </c>
      <c r="F2064" s="1048"/>
    </row>
    <row r="2065" spans="1:6">
      <c r="A2065" s="1050">
        <v>1605959720</v>
      </c>
      <c r="B2065" s="1046" t="s">
        <v>1852</v>
      </c>
      <c r="C2065" s="1047"/>
      <c r="D2065" s="234"/>
      <c r="E2065" s="1048"/>
      <c r="F2065" s="1048"/>
    </row>
    <row r="2066" spans="1:6">
      <c r="A2066" s="1050">
        <v>1605959750</v>
      </c>
      <c r="B2066" s="1046" t="s">
        <v>1852</v>
      </c>
      <c r="C2066" s="1047"/>
      <c r="D2066" s="234"/>
      <c r="E2066" s="1048"/>
      <c r="F2066" s="1048"/>
    </row>
    <row r="2067" spans="1:6">
      <c r="A2067" s="1045">
        <v>1608100005</v>
      </c>
      <c r="B2067" s="1046" t="s">
        <v>1852</v>
      </c>
      <c r="C2067" s="1047"/>
      <c r="D2067" s="234"/>
      <c r="E2067" s="1048" t="str">
        <f>+IF(COUNTIF(A:A,A2067)=1,"","Error")</f>
        <v/>
      </c>
      <c r="F2067" s="1048"/>
    </row>
    <row r="2068" spans="1:6">
      <c r="A2068" s="1045">
        <v>1608120005</v>
      </c>
      <c r="B2068" s="1046" t="s">
        <v>1852</v>
      </c>
      <c r="C2068" s="1047"/>
      <c r="D2068" s="234"/>
      <c r="E2068" s="1048" t="str">
        <f>+IF(COUNTIF(A:A,A2068)=1,"","Error")</f>
        <v/>
      </c>
      <c r="F2068" s="1048"/>
    </row>
    <row r="2069" spans="1:6">
      <c r="A2069" s="728">
        <v>1608129720</v>
      </c>
      <c r="B2069" s="1046" t="s">
        <v>1852</v>
      </c>
      <c r="C2069" s="1047"/>
      <c r="D2069" s="234"/>
      <c r="E2069" s="1048"/>
      <c r="F2069" s="1048"/>
    </row>
    <row r="2070" spans="1:6">
      <c r="A2070" s="1045">
        <v>1608140005</v>
      </c>
      <c r="B2070" s="1046" t="s">
        <v>1852</v>
      </c>
      <c r="C2070" s="1047"/>
      <c r="D2070" s="234"/>
      <c r="E2070" s="1048" t="str">
        <f t="shared" ref="E2070:E2082" si="86">+IF(COUNTIF(A:A,A2070)=1,"","Error")</f>
        <v/>
      </c>
      <c r="F2070" s="1048"/>
    </row>
    <row r="2071" spans="1:6">
      <c r="A2071" s="1045">
        <v>1608180005</v>
      </c>
      <c r="B2071" s="1046" t="s">
        <v>1891</v>
      </c>
      <c r="C2071" s="1047"/>
      <c r="D2071" s="234"/>
      <c r="E2071" s="1048" t="str">
        <f t="shared" si="86"/>
        <v/>
      </c>
      <c r="F2071" s="1048"/>
    </row>
    <row r="2072" spans="1:6">
      <c r="A2072" s="1045">
        <v>1608189702</v>
      </c>
      <c r="B2072" s="1046" t="s">
        <v>1891</v>
      </c>
      <c r="C2072" s="1047"/>
      <c r="D2072" s="234"/>
      <c r="E2072" s="1048" t="str">
        <f t="shared" si="86"/>
        <v/>
      </c>
      <c r="F2072" s="1048"/>
    </row>
    <row r="2073" spans="1:6">
      <c r="A2073" s="1045">
        <v>1608200005</v>
      </c>
      <c r="B2073" s="1046" t="s">
        <v>1891</v>
      </c>
      <c r="C2073" s="1047"/>
      <c r="D2073" s="234"/>
      <c r="E2073" s="1048" t="str">
        <f t="shared" si="86"/>
        <v/>
      </c>
      <c r="F2073" s="1048"/>
    </row>
    <row r="2074" spans="1:6">
      <c r="A2074" s="1045">
        <v>1608209602</v>
      </c>
      <c r="B2074" s="1046" t="s">
        <v>1891</v>
      </c>
      <c r="C2074" s="1047"/>
      <c r="D2074" s="234"/>
      <c r="E2074" s="1048" t="str">
        <f t="shared" si="86"/>
        <v/>
      </c>
      <c r="F2074" s="1048"/>
    </row>
    <row r="2075" spans="1:6">
      <c r="A2075" s="1045">
        <v>1608209702</v>
      </c>
      <c r="B2075" s="1046" t="s">
        <v>1891</v>
      </c>
      <c r="C2075" s="1047"/>
      <c r="D2075" s="234"/>
      <c r="E2075" s="1048" t="str">
        <f t="shared" si="86"/>
        <v/>
      </c>
      <c r="F2075" s="1048"/>
    </row>
    <row r="2076" spans="1:6">
      <c r="A2076" s="1045">
        <v>1608209801</v>
      </c>
      <c r="B2076" s="1046" t="s">
        <v>1891</v>
      </c>
      <c r="C2076" s="1047"/>
      <c r="D2076" s="234"/>
      <c r="E2076" s="1048" t="str">
        <f t="shared" si="86"/>
        <v/>
      </c>
      <c r="F2076" s="1048"/>
    </row>
    <row r="2077" spans="1:6">
      <c r="A2077" s="1045">
        <v>1608220005</v>
      </c>
      <c r="B2077" s="1046" t="s">
        <v>1891</v>
      </c>
      <c r="C2077" s="1047"/>
      <c r="D2077" s="234"/>
      <c r="E2077" s="1048" t="str">
        <f t="shared" si="86"/>
        <v/>
      </c>
      <c r="F2077" s="1048"/>
    </row>
    <row r="2078" spans="1:6">
      <c r="A2078" s="1045">
        <v>1608229601</v>
      </c>
      <c r="B2078" s="1046" t="s">
        <v>1891</v>
      </c>
      <c r="C2078" s="1047"/>
      <c r="D2078" s="234"/>
      <c r="E2078" s="1048" t="str">
        <f t="shared" si="86"/>
        <v/>
      </c>
      <c r="F2078" s="1048"/>
    </row>
    <row r="2079" spans="1:6">
      <c r="A2079" s="1045">
        <v>1608229701</v>
      </c>
      <c r="B2079" s="1046" t="s">
        <v>1891</v>
      </c>
      <c r="C2079" s="1047"/>
      <c r="D2079" s="234"/>
      <c r="E2079" s="1048" t="str">
        <f t="shared" si="86"/>
        <v/>
      </c>
      <c r="F2079" s="1048"/>
    </row>
    <row r="2080" spans="1:6">
      <c r="A2080" s="1045">
        <v>1608229801</v>
      </c>
      <c r="B2080" s="1046" t="s">
        <v>1891</v>
      </c>
      <c r="C2080" s="1047"/>
      <c r="D2080" s="234"/>
      <c r="E2080" s="1048" t="str">
        <f t="shared" si="86"/>
        <v/>
      </c>
      <c r="F2080" s="1048"/>
    </row>
    <row r="2081" spans="1:6">
      <c r="A2081" s="1045">
        <v>1608240005</v>
      </c>
      <c r="B2081" s="1046" t="s">
        <v>1891</v>
      </c>
      <c r="C2081" s="1047"/>
      <c r="D2081" s="234"/>
      <c r="E2081" s="1048" t="str">
        <f t="shared" si="86"/>
        <v/>
      </c>
      <c r="F2081" s="1048"/>
    </row>
    <row r="2082" spans="1:6">
      <c r="A2082" s="1045">
        <v>1608249601</v>
      </c>
      <c r="B2082" s="1046" t="s">
        <v>1891</v>
      </c>
      <c r="C2082" s="1047"/>
      <c r="D2082" s="234"/>
      <c r="E2082" s="1048" t="str">
        <f t="shared" si="86"/>
        <v/>
      </c>
      <c r="F2082" s="1048"/>
    </row>
    <row r="2083" spans="1:6">
      <c r="A2083" s="720">
        <v>1608249701</v>
      </c>
      <c r="B2083" s="1046" t="s">
        <v>1891</v>
      </c>
      <c r="C2083" s="1047"/>
      <c r="D2083" s="234"/>
      <c r="E2083" s="1048"/>
      <c r="F2083" s="1048"/>
    </row>
    <row r="2084" spans="1:6">
      <c r="A2084" s="1045">
        <v>1608249801</v>
      </c>
      <c r="B2084" s="1046" t="s">
        <v>1891</v>
      </c>
      <c r="C2084" s="1047"/>
      <c r="D2084" s="234"/>
      <c r="E2084" s="1048" t="str">
        <f t="shared" ref="E2084:E2098" si="87">+IF(COUNTIF(A:A,A2084)=1,"","Error")</f>
        <v/>
      </c>
      <c r="F2084" s="1048"/>
    </row>
    <row r="2085" spans="1:6">
      <c r="A2085" s="1045">
        <v>1608260005</v>
      </c>
      <c r="B2085" s="1046" t="s">
        <v>1891</v>
      </c>
      <c r="C2085" s="1047"/>
      <c r="D2085" s="234"/>
      <c r="E2085" s="1048" t="str">
        <f t="shared" si="87"/>
        <v/>
      </c>
      <c r="F2085" s="1048"/>
    </row>
    <row r="2086" spans="1:6">
      <c r="A2086" s="1045">
        <v>1608269601</v>
      </c>
      <c r="B2086" s="1046" t="s">
        <v>1891</v>
      </c>
      <c r="C2086" s="1047"/>
      <c r="D2086" s="234"/>
      <c r="E2086" s="1048" t="str">
        <f t="shared" si="87"/>
        <v/>
      </c>
      <c r="F2086" s="1048"/>
    </row>
    <row r="2087" spans="1:6">
      <c r="A2087" s="1045">
        <v>1608269701</v>
      </c>
      <c r="B2087" s="1046" t="s">
        <v>1891</v>
      </c>
      <c r="C2087" s="1047"/>
      <c r="D2087" s="234"/>
      <c r="E2087" s="1048" t="str">
        <f t="shared" si="87"/>
        <v/>
      </c>
      <c r="F2087" s="1048"/>
    </row>
    <row r="2088" spans="1:6">
      <c r="A2088" s="1045">
        <v>1608269801</v>
      </c>
      <c r="B2088" s="1046" t="s">
        <v>1891</v>
      </c>
      <c r="C2088" s="1047"/>
      <c r="D2088" s="234"/>
      <c r="E2088" s="1048" t="str">
        <f t="shared" si="87"/>
        <v/>
      </c>
      <c r="F2088" s="1048"/>
    </row>
    <row r="2089" spans="1:6">
      <c r="A2089" s="1045">
        <v>1608280005</v>
      </c>
      <c r="B2089" s="1046" t="s">
        <v>1891</v>
      </c>
      <c r="C2089" s="1047"/>
      <c r="D2089" s="234"/>
      <c r="E2089" s="1048" t="str">
        <f t="shared" si="87"/>
        <v/>
      </c>
      <c r="F2089" s="1048"/>
    </row>
    <row r="2090" spans="1:6">
      <c r="A2090" s="1045">
        <v>1608289601</v>
      </c>
      <c r="B2090" s="1046" t="s">
        <v>1891</v>
      </c>
      <c r="C2090" s="1047"/>
      <c r="D2090" s="234"/>
      <c r="E2090" s="1048" t="str">
        <f t="shared" si="87"/>
        <v/>
      </c>
      <c r="F2090" s="1048"/>
    </row>
    <row r="2091" spans="1:6">
      <c r="A2091" s="1045">
        <v>1608289701</v>
      </c>
      <c r="B2091" s="1046" t="s">
        <v>1891</v>
      </c>
      <c r="C2091" s="1047"/>
      <c r="D2091" s="234"/>
      <c r="E2091" s="1048" t="str">
        <f t="shared" si="87"/>
        <v/>
      </c>
      <c r="F2091" s="1048"/>
    </row>
    <row r="2092" spans="1:6">
      <c r="A2092" s="1045">
        <v>1608289801</v>
      </c>
      <c r="B2092" s="1046" t="s">
        <v>1891</v>
      </c>
      <c r="C2092" s="1047"/>
      <c r="D2092" s="234"/>
      <c r="E2092" s="1048" t="str">
        <f t="shared" si="87"/>
        <v/>
      </c>
      <c r="F2092" s="1048"/>
    </row>
    <row r="2093" spans="1:6">
      <c r="A2093" s="1045">
        <v>1608401002</v>
      </c>
      <c r="B2093" s="1046" t="s">
        <v>1852</v>
      </c>
      <c r="C2093" s="1047"/>
      <c r="D2093" s="234"/>
      <c r="E2093" s="1048" t="str">
        <f t="shared" si="87"/>
        <v/>
      </c>
      <c r="F2093" s="1048"/>
    </row>
    <row r="2094" spans="1:6">
      <c r="A2094" s="1045">
        <v>1608401005</v>
      </c>
      <c r="B2094" s="1046" t="s">
        <v>1891</v>
      </c>
      <c r="C2094" s="1047"/>
      <c r="D2094" s="234"/>
      <c r="E2094" s="1048" t="str">
        <f t="shared" si="87"/>
        <v/>
      </c>
      <c r="F2094" s="1048"/>
    </row>
    <row r="2095" spans="1:6">
      <c r="A2095" s="1045">
        <v>1608409602</v>
      </c>
      <c r="B2095" s="1046" t="s">
        <v>1891</v>
      </c>
      <c r="C2095" s="1047"/>
      <c r="D2095" s="234"/>
      <c r="E2095" s="1048" t="str">
        <f t="shared" si="87"/>
        <v/>
      </c>
      <c r="F2095" s="1048"/>
    </row>
    <row r="2096" spans="1:6">
      <c r="A2096" s="1045">
        <v>1608409702</v>
      </c>
      <c r="B2096" s="1046" t="s">
        <v>1891</v>
      </c>
      <c r="C2096" s="1047"/>
      <c r="D2096" s="234"/>
      <c r="E2096" s="1048" t="str">
        <f t="shared" si="87"/>
        <v/>
      </c>
      <c r="F2096" s="1048"/>
    </row>
    <row r="2097" spans="1:6">
      <c r="A2097" s="1045">
        <v>1608409703</v>
      </c>
      <c r="B2097" s="1046" t="s">
        <v>1852</v>
      </c>
      <c r="C2097" s="1047"/>
      <c r="D2097" s="234"/>
      <c r="E2097" s="1048" t="str">
        <f t="shared" si="87"/>
        <v/>
      </c>
      <c r="F2097" s="1048"/>
    </row>
    <row r="2098" spans="1:6">
      <c r="A2098" s="1045">
        <v>1608409721</v>
      </c>
      <c r="B2098" s="1046" t="s">
        <v>1891</v>
      </c>
      <c r="C2098" s="1047"/>
      <c r="D2098" s="234"/>
      <c r="E2098" s="1048" t="str">
        <f t="shared" si="87"/>
        <v/>
      </c>
      <c r="F2098" s="1048"/>
    </row>
    <row r="2099" spans="1:6">
      <c r="A2099" s="1045">
        <v>1608409742</v>
      </c>
      <c r="B2099" s="1052" t="s">
        <v>1891</v>
      </c>
      <c r="C2099" s="1047"/>
      <c r="D2099" s="234"/>
      <c r="E2099" s="1048"/>
      <c r="F2099" s="1048"/>
    </row>
    <row r="2100" spans="1:6">
      <c r="A2100" s="1045">
        <v>1608409801</v>
      </c>
      <c r="B2100" s="1046" t="s">
        <v>1891</v>
      </c>
      <c r="C2100" s="1047"/>
      <c r="D2100" s="234"/>
      <c r="E2100" s="1048" t="str">
        <f t="shared" ref="E2100:E2107" si="88">+IF(COUNTIF(A:A,A2100)=1,"","Error")</f>
        <v/>
      </c>
      <c r="F2100" s="1048"/>
    </row>
    <row r="2101" spans="1:6">
      <c r="A2101" s="1045">
        <v>1608409802</v>
      </c>
      <c r="B2101" s="1046" t="s">
        <v>1852</v>
      </c>
      <c r="C2101" s="1047"/>
      <c r="D2101" s="234"/>
      <c r="E2101" s="1048" t="str">
        <f t="shared" si="88"/>
        <v/>
      </c>
      <c r="F2101" s="1048"/>
    </row>
    <row r="2102" spans="1:6">
      <c r="A2102" s="1045">
        <v>1608421802</v>
      </c>
      <c r="B2102" s="1046" t="s">
        <v>1852</v>
      </c>
      <c r="C2102" s="1047"/>
      <c r="D2102" s="234"/>
      <c r="E2102" s="1048" t="str">
        <f t="shared" si="88"/>
        <v/>
      </c>
      <c r="F2102" s="1048"/>
    </row>
    <row r="2103" spans="1:6">
      <c r="A2103" s="1045">
        <v>1608421805</v>
      </c>
      <c r="B2103" s="1046" t="s">
        <v>1891</v>
      </c>
      <c r="C2103" s="1047"/>
      <c r="D2103" s="234"/>
      <c r="E2103" s="1048" t="str">
        <f t="shared" si="88"/>
        <v/>
      </c>
      <c r="F2103" s="1048"/>
    </row>
    <row r="2104" spans="1:6">
      <c r="A2104" s="1045">
        <v>1608429601</v>
      </c>
      <c r="B2104" s="1046" t="s">
        <v>1891</v>
      </c>
      <c r="C2104" s="1047"/>
      <c r="D2104" s="234"/>
      <c r="E2104" s="1048" t="str">
        <f t="shared" si="88"/>
        <v/>
      </c>
      <c r="F2104" s="1048"/>
    </row>
    <row r="2105" spans="1:6">
      <c r="A2105" s="1045">
        <v>1608429701</v>
      </c>
      <c r="B2105" s="1046" t="s">
        <v>1891</v>
      </c>
      <c r="C2105" s="1047"/>
      <c r="D2105" s="234"/>
      <c r="E2105" s="1048" t="str">
        <f t="shared" si="88"/>
        <v/>
      </c>
      <c r="F2105" s="1048"/>
    </row>
    <row r="2106" spans="1:6">
      <c r="A2106" s="1045">
        <v>1608429702</v>
      </c>
      <c r="B2106" s="1046" t="s">
        <v>1852</v>
      </c>
      <c r="C2106" s="1047"/>
      <c r="D2106" s="234"/>
      <c r="E2106" s="1048" t="str">
        <f t="shared" si="88"/>
        <v/>
      </c>
      <c r="F2106" s="1048"/>
    </row>
    <row r="2107" spans="1:6">
      <c r="A2107" s="1045">
        <v>1608429720</v>
      </c>
      <c r="B2107" s="1046" t="s">
        <v>1891</v>
      </c>
      <c r="C2107" s="1047"/>
      <c r="D2107" s="234"/>
      <c r="E2107" s="1048" t="str">
        <f t="shared" si="88"/>
        <v/>
      </c>
      <c r="F2107" s="1048"/>
    </row>
    <row r="2108" spans="1:6">
      <c r="A2108" s="1045">
        <v>1608429741</v>
      </c>
      <c r="B2108" s="1052" t="s">
        <v>1891</v>
      </c>
      <c r="C2108" s="1047"/>
      <c r="D2108" s="234"/>
      <c r="E2108" s="1048"/>
      <c r="F2108" s="1048"/>
    </row>
    <row r="2109" spans="1:6">
      <c r="A2109" s="1045">
        <v>1608429800</v>
      </c>
      <c r="B2109" s="1046" t="s">
        <v>1852</v>
      </c>
      <c r="C2109" s="1047"/>
      <c r="D2109" s="234"/>
      <c r="E2109" s="1048" t="str">
        <f t="shared" ref="E2109:E2116" si="89">+IF(COUNTIF(A:A,A2109)=1,"","Error")</f>
        <v/>
      </c>
      <c r="F2109" s="1048"/>
    </row>
    <row r="2110" spans="1:6">
      <c r="A2110" s="1045">
        <v>1608429801</v>
      </c>
      <c r="B2110" s="1046" t="s">
        <v>1891</v>
      </c>
      <c r="C2110" s="1047"/>
      <c r="D2110" s="234"/>
      <c r="E2110" s="1048" t="str">
        <f t="shared" si="89"/>
        <v/>
      </c>
      <c r="F2110" s="1048"/>
    </row>
    <row r="2111" spans="1:6">
      <c r="A2111" s="1045">
        <v>1608441802</v>
      </c>
      <c r="B2111" s="1046" t="s">
        <v>1852</v>
      </c>
      <c r="C2111" s="1047"/>
      <c r="D2111" s="234"/>
      <c r="E2111" s="1048" t="str">
        <f t="shared" si="89"/>
        <v/>
      </c>
      <c r="F2111" s="1048"/>
    </row>
    <row r="2112" spans="1:6">
      <c r="A2112" s="1045">
        <v>1608441805</v>
      </c>
      <c r="B2112" s="1046" t="s">
        <v>1891</v>
      </c>
      <c r="C2112" s="1047"/>
      <c r="D2112" s="234"/>
      <c r="E2112" s="1048" t="str">
        <f t="shared" si="89"/>
        <v/>
      </c>
      <c r="F2112" s="1048"/>
    </row>
    <row r="2113" spans="1:6">
      <c r="A2113" s="1045">
        <v>1608449601</v>
      </c>
      <c r="B2113" s="1046" t="s">
        <v>1891</v>
      </c>
      <c r="C2113" s="1047"/>
      <c r="D2113" s="234"/>
      <c r="E2113" s="1048" t="str">
        <f t="shared" si="89"/>
        <v/>
      </c>
      <c r="F2113" s="1048"/>
    </row>
    <row r="2114" spans="1:6">
      <c r="A2114" s="1045">
        <v>1608449701</v>
      </c>
      <c r="B2114" s="1046" t="s">
        <v>1891</v>
      </c>
      <c r="C2114" s="1047"/>
      <c r="D2114" s="234"/>
      <c r="E2114" s="1048" t="str">
        <f t="shared" si="89"/>
        <v/>
      </c>
      <c r="F2114" s="1048"/>
    </row>
    <row r="2115" spans="1:6">
      <c r="A2115" s="1045">
        <v>1608449702</v>
      </c>
      <c r="B2115" s="1046" t="s">
        <v>1852</v>
      </c>
      <c r="C2115" s="1047"/>
      <c r="D2115" s="234"/>
      <c r="E2115" s="1048" t="str">
        <f t="shared" si="89"/>
        <v/>
      </c>
      <c r="F2115" s="1048"/>
    </row>
    <row r="2116" spans="1:6">
      <c r="A2116" s="1045">
        <v>1608449720</v>
      </c>
      <c r="B2116" s="1046" t="s">
        <v>1891</v>
      </c>
      <c r="C2116" s="1047"/>
      <c r="D2116" s="234"/>
      <c r="E2116" s="1048" t="str">
        <f t="shared" si="89"/>
        <v/>
      </c>
      <c r="F2116" s="1048"/>
    </row>
    <row r="2117" spans="1:6">
      <c r="A2117" s="1045">
        <v>1608449741</v>
      </c>
      <c r="B2117" s="1046" t="s">
        <v>1891</v>
      </c>
      <c r="C2117" s="1047"/>
      <c r="D2117" s="234"/>
      <c r="E2117" s="1048"/>
      <c r="F2117" s="1048"/>
    </row>
    <row r="2118" spans="1:6">
      <c r="A2118" s="1045">
        <v>1608449800</v>
      </c>
      <c r="B2118" s="1046" t="s">
        <v>1891</v>
      </c>
      <c r="C2118" s="1047"/>
      <c r="D2118" s="234"/>
      <c r="E2118" s="1048" t="str">
        <f t="shared" ref="E2118:E2126" si="90">+IF(COUNTIF(A:A,A2118)=1,"","Error")</f>
        <v/>
      </c>
      <c r="F2118" s="1048"/>
    </row>
    <row r="2119" spans="1:6">
      <c r="A2119" s="1045">
        <v>1608449801</v>
      </c>
      <c r="B2119" s="1046" t="s">
        <v>1852</v>
      </c>
      <c r="C2119" s="1047"/>
      <c r="D2119" s="234"/>
      <c r="E2119" s="1048" t="str">
        <f t="shared" si="90"/>
        <v/>
      </c>
      <c r="F2119" s="1048"/>
    </row>
    <row r="2120" spans="1:6">
      <c r="A2120" s="1045">
        <v>1608461802</v>
      </c>
      <c r="B2120" s="1046" t="s">
        <v>1852</v>
      </c>
      <c r="C2120" s="1047"/>
      <c r="D2120" s="234"/>
      <c r="E2120" s="1048" t="str">
        <f t="shared" si="90"/>
        <v/>
      </c>
      <c r="F2120" s="1048"/>
    </row>
    <row r="2121" spans="1:6">
      <c r="A2121" s="1045">
        <v>1608461805</v>
      </c>
      <c r="B2121" s="1046" t="s">
        <v>1891</v>
      </c>
      <c r="C2121" s="1047"/>
      <c r="D2121" s="234"/>
      <c r="E2121" s="1048" t="str">
        <f t="shared" si="90"/>
        <v/>
      </c>
      <c r="F2121" s="1048"/>
    </row>
    <row r="2122" spans="1:6">
      <c r="A2122" s="1045">
        <v>1608469601</v>
      </c>
      <c r="B2122" s="1046" t="s">
        <v>1891</v>
      </c>
      <c r="C2122" s="1047"/>
      <c r="D2122" s="234"/>
      <c r="E2122" s="1048" t="str">
        <f t="shared" si="90"/>
        <v/>
      </c>
      <c r="F2122" s="1048"/>
    </row>
    <row r="2123" spans="1:6">
      <c r="A2123" s="1045">
        <v>1608469701</v>
      </c>
      <c r="B2123" s="1046" t="s">
        <v>1891</v>
      </c>
      <c r="C2123" s="1047"/>
      <c r="D2123" s="234"/>
      <c r="E2123" s="1048" t="str">
        <f t="shared" si="90"/>
        <v/>
      </c>
      <c r="F2123" s="1048"/>
    </row>
    <row r="2124" spans="1:6">
      <c r="A2124" s="1045">
        <v>1608469703</v>
      </c>
      <c r="B2124" s="1046" t="s">
        <v>1852</v>
      </c>
      <c r="C2124" s="1047"/>
      <c r="D2124" s="234"/>
      <c r="E2124" s="1048" t="str">
        <f t="shared" si="90"/>
        <v/>
      </c>
      <c r="F2124" s="1048"/>
    </row>
    <row r="2125" spans="1:6">
      <c r="A2125" s="1045">
        <v>1608469720</v>
      </c>
      <c r="B2125" s="1046" t="s">
        <v>1852</v>
      </c>
      <c r="C2125" s="1047"/>
      <c r="D2125" s="234"/>
      <c r="E2125" s="1048" t="str">
        <f t="shared" si="90"/>
        <v/>
      </c>
      <c r="F2125" s="1048"/>
    </row>
    <row r="2126" spans="1:6">
      <c r="A2126" s="1045">
        <v>1608469721</v>
      </c>
      <c r="B2126" s="1046" t="s">
        <v>1891</v>
      </c>
      <c r="C2126" s="1047"/>
      <c r="D2126" s="234"/>
      <c r="E2126" s="1048" t="str">
        <f t="shared" si="90"/>
        <v/>
      </c>
      <c r="F2126" s="1048"/>
    </row>
    <row r="2127" spans="1:6">
      <c r="A2127" s="1045">
        <v>1608469741</v>
      </c>
      <c r="B2127" s="1052" t="s">
        <v>1891</v>
      </c>
      <c r="C2127" s="1047"/>
      <c r="D2127" s="234"/>
      <c r="E2127" s="1048"/>
      <c r="F2127" s="1048"/>
    </row>
    <row r="2128" spans="1:6">
      <c r="A2128" s="1045">
        <v>1608469800</v>
      </c>
      <c r="B2128" s="1046" t="s">
        <v>1852</v>
      </c>
      <c r="C2128" s="1047"/>
      <c r="D2128" s="234"/>
      <c r="E2128" s="1048" t="str">
        <f t="shared" ref="E2128:E2133" si="91">+IF(COUNTIF(A:A,A2128)=1,"","Error")</f>
        <v/>
      </c>
      <c r="F2128" s="1048"/>
    </row>
    <row r="2129" spans="1:6">
      <c r="A2129" s="1045">
        <v>1608469801</v>
      </c>
      <c r="B2129" s="1046" t="s">
        <v>1891</v>
      </c>
      <c r="C2129" s="1047"/>
      <c r="D2129" s="234"/>
      <c r="E2129" s="1048" t="str">
        <f t="shared" si="91"/>
        <v/>
      </c>
      <c r="F2129" s="1048"/>
    </row>
    <row r="2130" spans="1:6">
      <c r="A2130" s="1045">
        <v>1608481805</v>
      </c>
      <c r="B2130" s="1046" t="s">
        <v>1891</v>
      </c>
      <c r="C2130" s="1047"/>
      <c r="D2130" s="234"/>
      <c r="E2130" s="1048" t="str">
        <f t="shared" si="91"/>
        <v/>
      </c>
      <c r="F2130" s="1048"/>
    </row>
    <row r="2131" spans="1:6">
      <c r="A2131" s="1045">
        <v>1608489601</v>
      </c>
      <c r="B2131" s="1046" t="s">
        <v>1891</v>
      </c>
      <c r="C2131" s="1047"/>
      <c r="D2131" s="234"/>
      <c r="E2131" s="1048" t="str">
        <f t="shared" si="91"/>
        <v/>
      </c>
      <c r="F2131" s="1048"/>
    </row>
    <row r="2132" spans="1:6">
      <c r="A2132" s="1045">
        <v>1608489701</v>
      </c>
      <c r="B2132" s="1046" t="s">
        <v>1891</v>
      </c>
      <c r="C2132" s="1047"/>
      <c r="D2132" s="234"/>
      <c r="E2132" s="1048" t="str">
        <f t="shared" si="91"/>
        <v/>
      </c>
      <c r="F2132" s="1048"/>
    </row>
    <row r="2133" spans="1:6">
      <c r="A2133" s="1045">
        <v>1608489720</v>
      </c>
      <c r="B2133" s="1046" t="s">
        <v>1891</v>
      </c>
      <c r="C2133" s="1047"/>
      <c r="D2133" s="234"/>
      <c r="E2133" s="1048" t="str">
        <f t="shared" si="91"/>
        <v/>
      </c>
      <c r="F2133" s="1048"/>
    </row>
    <row r="2134" spans="1:6">
      <c r="A2134" s="1045">
        <v>1608489741</v>
      </c>
      <c r="B2134" s="1046" t="s">
        <v>1891</v>
      </c>
      <c r="C2134" s="1047"/>
      <c r="D2134" s="234"/>
      <c r="E2134" s="1048"/>
      <c r="F2134" s="1048"/>
    </row>
    <row r="2135" spans="1:6">
      <c r="A2135" s="1045">
        <v>1608489800</v>
      </c>
      <c r="B2135" s="1046" t="s">
        <v>1852</v>
      </c>
      <c r="C2135" s="1047"/>
      <c r="D2135" s="234"/>
      <c r="E2135" s="1048" t="str">
        <f t="shared" ref="E2135:E2177" si="92">+IF(COUNTIF(A:A,A2135)=1,"","Error")</f>
        <v/>
      </c>
      <c r="F2135" s="1048"/>
    </row>
    <row r="2136" spans="1:6">
      <c r="A2136" s="1045">
        <v>1608489801</v>
      </c>
      <c r="B2136" s="1046" t="s">
        <v>1891</v>
      </c>
      <c r="C2136" s="1047"/>
      <c r="D2136" s="234"/>
      <c r="E2136" s="1048" t="str">
        <f t="shared" si="92"/>
        <v/>
      </c>
      <c r="F2136" s="1048"/>
    </row>
    <row r="2137" spans="1:6">
      <c r="A2137" s="1045">
        <v>1609051401</v>
      </c>
      <c r="B2137" s="1046" t="s">
        <v>1852</v>
      </c>
      <c r="C2137" s="1047" t="s">
        <v>2152</v>
      </c>
      <c r="D2137" s="234"/>
      <c r="E2137" s="1048" t="str">
        <f t="shared" si="92"/>
        <v/>
      </c>
      <c r="F2137" s="1048"/>
    </row>
    <row r="2138" spans="1:6">
      <c r="A2138" s="1045">
        <v>1609051405</v>
      </c>
      <c r="B2138" s="1046" t="s">
        <v>1852</v>
      </c>
      <c r="C2138" s="1047" t="s">
        <v>2152</v>
      </c>
      <c r="D2138" s="234"/>
      <c r="E2138" s="1048" t="str">
        <f t="shared" si="92"/>
        <v/>
      </c>
      <c r="F2138" s="1048"/>
    </row>
    <row r="2139" spans="1:6">
      <c r="A2139" s="1045">
        <v>1609051450</v>
      </c>
      <c r="B2139" s="1046" t="s">
        <v>1852</v>
      </c>
      <c r="C2139" s="1047" t="s">
        <v>2152</v>
      </c>
      <c r="D2139" s="234"/>
      <c r="E2139" s="1048" t="str">
        <f t="shared" si="92"/>
        <v/>
      </c>
      <c r="F2139" s="1048"/>
    </row>
    <row r="2140" spans="1:6">
      <c r="A2140" s="1045">
        <v>1609100105</v>
      </c>
      <c r="B2140" s="1046" t="s">
        <v>1852</v>
      </c>
      <c r="C2140" s="1047"/>
      <c r="D2140" s="234"/>
      <c r="E2140" s="1048" t="str">
        <f t="shared" si="92"/>
        <v/>
      </c>
      <c r="F2140" s="1048"/>
    </row>
    <row r="2141" spans="1:6">
      <c r="A2141" s="1045">
        <v>1609101402</v>
      </c>
      <c r="B2141" s="1046" t="s">
        <v>1852</v>
      </c>
      <c r="C2141" s="1047" t="s">
        <v>2152</v>
      </c>
      <c r="D2141" s="234"/>
      <c r="E2141" s="1048" t="str">
        <f t="shared" si="92"/>
        <v/>
      </c>
      <c r="F2141" s="1048"/>
    </row>
    <row r="2142" spans="1:6">
      <c r="A2142" s="1045">
        <v>1610100005</v>
      </c>
      <c r="B2142" s="1046" t="s">
        <v>1852</v>
      </c>
      <c r="C2142" s="1047"/>
      <c r="D2142" s="234"/>
      <c r="E2142" s="1048" t="str">
        <f t="shared" si="92"/>
        <v/>
      </c>
      <c r="F2142" s="1048"/>
    </row>
    <row r="2143" spans="1:6">
      <c r="A2143" s="1045">
        <v>1610100050</v>
      </c>
      <c r="B2143" s="1046" t="s">
        <v>1852</v>
      </c>
      <c r="C2143" s="1047"/>
      <c r="D2143" s="234"/>
      <c r="E2143" s="1048" t="str">
        <f t="shared" si="92"/>
        <v/>
      </c>
      <c r="F2143" s="1048"/>
    </row>
    <row r="2144" spans="1:6">
      <c r="A2144" s="1045">
        <v>1610109202</v>
      </c>
      <c r="B2144" s="1046" t="s">
        <v>1852</v>
      </c>
      <c r="C2144" s="1047"/>
      <c r="D2144" s="234"/>
      <c r="E2144" s="1048" t="str">
        <f t="shared" si="92"/>
        <v/>
      </c>
      <c r="F2144" s="1048"/>
    </row>
    <row r="2145" spans="1:6">
      <c r="A2145" s="1045">
        <v>1610250005</v>
      </c>
      <c r="B2145" s="1046" t="s">
        <v>1852</v>
      </c>
      <c r="C2145" s="1047"/>
      <c r="D2145" s="234"/>
      <c r="E2145" s="1048" t="str">
        <f t="shared" si="92"/>
        <v/>
      </c>
      <c r="F2145" s="1048"/>
    </row>
    <row r="2146" spans="1:6">
      <c r="A2146" s="1045">
        <v>1610250050</v>
      </c>
      <c r="B2146" s="1046" t="s">
        <v>1852</v>
      </c>
      <c r="C2146" s="1047"/>
      <c r="D2146" s="234"/>
      <c r="E2146" s="1048" t="str">
        <f t="shared" si="92"/>
        <v/>
      </c>
      <c r="F2146" s="1048"/>
    </row>
    <row r="2147" spans="1:6">
      <c r="A2147" s="1045">
        <v>1610251000</v>
      </c>
      <c r="B2147" s="1046" t="s">
        <v>1852</v>
      </c>
      <c r="C2147" s="1047"/>
      <c r="D2147" s="234"/>
      <c r="E2147" s="1048" t="str">
        <f t="shared" si="92"/>
        <v/>
      </c>
      <c r="F2147" s="1048"/>
    </row>
    <row r="2148" spans="1:6">
      <c r="A2148" s="1045">
        <v>1610259010</v>
      </c>
      <c r="B2148" s="1046" t="s">
        <v>1852</v>
      </c>
      <c r="C2148" s="1047"/>
      <c r="D2148" s="234"/>
      <c r="E2148" s="1048" t="str">
        <f t="shared" si="92"/>
        <v/>
      </c>
      <c r="F2148" s="1048"/>
    </row>
    <row r="2149" spans="1:6">
      <c r="A2149" s="1045">
        <v>1610259041</v>
      </c>
      <c r="B2149" s="1046" t="s">
        <v>1852</v>
      </c>
      <c r="C2149" s="1047"/>
      <c r="D2149" s="234"/>
      <c r="E2149" s="1048" t="str">
        <f t="shared" si="92"/>
        <v/>
      </c>
      <c r="F2149" s="1048"/>
    </row>
    <row r="2150" spans="1:6">
      <c r="A2150" s="1045">
        <v>1610259042</v>
      </c>
      <c r="B2150" s="1046" t="s">
        <v>1852</v>
      </c>
      <c r="C2150" s="1047"/>
      <c r="D2150" s="234"/>
      <c r="E2150" s="1048" t="str">
        <f t="shared" si="92"/>
        <v/>
      </c>
      <c r="F2150" s="1048"/>
    </row>
    <row r="2151" spans="1:6">
      <c r="A2151" s="1045">
        <v>1610259201</v>
      </c>
      <c r="B2151" s="1046" t="s">
        <v>1852</v>
      </c>
      <c r="C2151" s="1047"/>
      <c r="D2151" s="234"/>
      <c r="E2151" s="1048" t="str">
        <f t="shared" si="92"/>
        <v/>
      </c>
      <c r="F2151" s="1048"/>
    </row>
    <row r="2152" spans="1:6">
      <c r="A2152" s="1045">
        <v>1610259601</v>
      </c>
      <c r="B2152" s="1046" t="s">
        <v>1852</v>
      </c>
      <c r="C2152" s="1047"/>
      <c r="D2152" s="234"/>
      <c r="E2152" s="1048" t="str">
        <f t="shared" si="92"/>
        <v/>
      </c>
      <c r="F2152" s="1048"/>
    </row>
    <row r="2153" spans="1:6">
      <c r="A2153" s="1045">
        <v>1610950005</v>
      </c>
      <c r="B2153" s="1046" t="s">
        <v>1852</v>
      </c>
      <c r="C2153" s="1047"/>
      <c r="D2153" s="234"/>
      <c r="E2153" s="1048" t="str">
        <f t="shared" si="92"/>
        <v/>
      </c>
      <c r="F2153" s="1048"/>
    </row>
    <row r="2154" spans="1:6">
      <c r="A2154" s="1045">
        <v>1610951000</v>
      </c>
      <c r="B2154" s="1046" t="s">
        <v>1852</v>
      </c>
      <c r="C2154" s="1047"/>
      <c r="D2154" s="234"/>
      <c r="E2154" s="1048" t="str">
        <f t="shared" si="92"/>
        <v/>
      </c>
      <c r="F2154" s="1048"/>
    </row>
    <row r="2155" spans="1:6">
      <c r="A2155" s="1045">
        <v>1610951300</v>
      </c>
      <c r="B2155" s="1046" t="s">
        <v>1852</v>
      </c>
      <c r="C2155" s="1047"/>
      <c r="D2155" s="234"/>
      <c r="E2155" s="1048" t="str">
        <f t="shared" si="92"/>
        <v/>
      </c>
      <c r="F2155" s="1048"/>
    </row>
    <row r="2156" spans="1:6">
      <c r="A2156" s="1045">
        <v>1610951301</v>
      </c>
      <c r="B2156" s="1046" t="s">
        <v>1852</v>
      </c>
      <c r="C2156" s="1047"/>
      <c r="D2156" s="234"/>
      <c r="E2156" s="1048" t="str">
        <f t="shared" si="92"/>
        <v/>
      </c>
      <c r="F2156" s="1048"/>
    </row>
    <row r="2157" spans="1:6">
      <c r="A2157" s="1045">
        <v>1610951302</v>
      </c>
      <c r="B2157" s="1046" t="s">
        <v>1852</v>
      </c>
      <c r="C2157" s="1047"/>
      <c r="D2157" s="234"/>
      <c r="E2157" s="1048" t="str">
        <f t="shared" si="92"/>
        <v/>
      </c>
      <c r="F2157" s="1048"/>
    </row>
    <row r="2158" spans="1:6">
      <c r="A2158" s="1045">
        <v>1610951303</v>
      </c>
      <c r="B2158" s="1046" t="s">
        <v>1852</v>
      </c>
      <c r="C2158" s="1047"/>
      <c r="D2158" s="234"/>
      <c r="E2158" s="1048" t="str">
        <f t="shared" si="92"/>
        <v/>
      </c>
      <c r="F2158" s="1048"/>
    </row>
    <row r="2159" spans="1:6">
      <c r="A2159" s="1045">
        <v>1610951304</v>
      </c>
      <c r="B2159" s="1046" t="s">
        <v>1852</v>
      </c>
      <c r="C2159" s="1047"/>
      <c r="D2159" s="234"/>
      <c r="E2159" s="1048" t="str">
        <f t="shared" si="92"/>
        <v/>
      </c>
      <c r="F2159" s="1048"/>
    </row>
    <row r="2160" spans="1:6">
      <c r="A2160" s="1045">
        <v>1610951305</v>
      </c>
      <c r="B2160" s="1046" t="s">
        <v>1852</v>
      </c>
      <c r="C2160" s="1047"/>
      <c r="D2160" s="234"/>
      <c r="E2160" s="1048" t="str">
        <f t="shared" si="92"/>
        <v/>
      </c>
      <c r="F2160" s="1048"/>
    </row>
    <row r="2161" spans="1:6">
      <c r="A2161" s="1045">
        <v>1610951350</v>
      </c>
      <c r="B2161" s="1046" t="s">
        <v>1852</v>
      </c>
      <c r="C2161" s="1047"/>
      <c r="D2161" s="234"/>
      <c r="E2161" s="1048" t="str">
        <f t="shared" si="92"/>
        <v/>
      </c>
      <c r="F2161" s="1048"/>
    </row>
    <row r="2162" spans="1:6">
      <c r="A2162" s="1045">
        <v>1610959001</v>
      </c>
      <c r="B2162" s="1046" t="s">
        <v>1852</v>
      </c>
      <c r="C2162" s="1047"/>
      <c r="D2162" s="234"/>
      <c r="E2162" s="1048" t="str">
        <f t="shared" si="92"/>
        <v/>
      </c>
      <c r="F2162" s="1048"/>
    </row>
    <row r="2163" spans="1:6">
      <c r="A2163" s="1045">
        <v>1610959062</v>
      </c>
      <c r="B2163" s="1046" t="s">
        <v>1852</v>
      </c>
      <c r="C2163" s="1047"/>
      <c r="D2163" s="234"/>
      <c r="E2163" s="1048" t="str">
        <f t="shared" si="92"/>
        <v/>
      </c>
      <c r="F2163" s="1048"/>
    </row>
    <row r="2164" spans="1:6">
      <c r="A2164" s="1045">
        <v>1610959130</v>
      </c>
      <c r="B2164" s="1046" t="s">
        <v>1852</v>
      </c>
      <c r="C2164" s="1047"/>
      <c r="D2164" s="234"/>
      <c r="E2164" s="1048" t="str">
        <f t="shared" si="92"/>
        <v/>
      </c>
      <c r="F2164" s="1048"/>
    </row>
    <row r="2165" spans="1:6">
      <c r="A2165" s="1045">
        <v>1610959132</v>
      </c>
      <c r="B2165" s="1046" t="s">
        <v>1852</v>
      </c>
      <c r="C2165" s="1047"/>
      <c r="D2165" s="234"/>
      <c r="E2165" s="1048" t="str">
        <f t="shared" si="92"/>
        <v/>
      </c>
      <c r="F2165" s="1048"/>
    </row>
    <row r="2166" spans="1:6">
      <c r="A2166" s="1045">
        <v>1610959133</v>
      </c>
      <c r="B2166" s="1046" t="s">
        <v>1852</v>
      </c>
      <c r="C2166" s="1047"/>
      <c r="D2166" s="234"/>
      <c r="E2166" s="1048" t="str">
        <f t="shared" si="92"/>
        <v/>
      </c>
      <c r="F2166" s="1048"/>
    </row>
    <row r="2167" spans="1:6">
      <c r="A2167" s="1045">
        <v>1610959134</v>
      </c>
      <c r="B2167" s="1046" t="s">
        <v>1852</v>
      </c>
      <c r="C2167" s="1047"/>
      <c r="D2167" s="234"/>
      <c r="E2167" s="1048" t="str">
        <f t="shared" si="92"/>
        <v/>
      </c>
      <c r="F2167" s="1048"/>
    </row>
    <row r="2168" spans="1:6">
      <c r="A2168" s="1045">
        <v>1610959231</v>
      </c>
      <c r="B2168" s="1046" t="s">
        <v>1852</v>
      </c>
      <c r="C2168" s="1047"/>
      <c r="D2168" s="234"/>
      <c r="E2168" s="1048" t="str">
        <f t="shared" si="92"/>
        <v/>
      </c>
      <c r="F2168" s="1048"/>
    </row>
    <row r="2169" spans="1:6">
      <c r="A2169" s="1045">
        <v>1610959241</v>
      </c>
      <c r="B2169" s="1046" t="s">
        <v>1852</v>
      </c>
      <c r="C2169" s="1047"/>
      <c r="D2169" s="234"/>
      <c r="E2169" s="1048" t="str">
        <f t="shared" si="92"/>
        <v/>
      </c>
      <c r="F2169" s="1048"/>
    </row>
    <row r="2170" spans="1:6">
      <c r="A2170" s="1045">
        <v>1610959281</v>
      </c>
      <c r="B2170" s="1046" t="s">
        <v>1852</v>
      </c>
      <c r="C2170" s="1047"/>
      <c r="D2170" s="234"/>
      <c r="E2170" s="1048" t="str">
        <f t="shared" si="92"/>
        <v/>
      </c>
      <c r="F2170" s="1048"/>
    </row>
    <row r="2171" spans="1:6">
      <c r="A2171" s="1045">
        <v>1610959403</v>
      </c>
      <c r="B2171" s="1046" t="s">
        <v>1852</v>
      </c>
      <c r="C2171" s="1047"/>
      <c r="D2171" s="234"/>
      <c r="E2171" s="1048" t="str">
        <f t="shared" si="92"/>
        <v/>
      </c>
      <c r="F2171" s="1048"/>
    </row>
    <row r="2172" spans="1:6">
      <c r="A2172" s="1045">
        <v>1610959404</v>
      </c>
      <c r="B2172" s="1046" t="s">
        <v>1852</v>
      </c>
      <c r="C2172" s="1047"/>
      <c r="D2172" s="234"/>
      <c r="E2172" s="1048" t="str">
        <f t="shared" si="92"/>
        <v/>
      </c>
      <c r="F2172" s="1048"/>
    </row>
    <row r="2173" spans="1:6" ht="11.25" customHeight="1">
      <c r="A2173" s="1045">
        <v>1610959701</v>
      </c>
      <c r="B2173" s="1046" t="s">
        <v>1852</v>
      </c>
      <c r="C2173" s="1047"/>
      <c r="D2173" s="234"/>
      <c r="E2173" s="1048" t="str">
        <f t="shared" si="92"/>
        <v/>
      </c>
      <c r="F2173" s="1048"/>
    </row>
    <row r="2174" spans="1:6">
      <c r="A2174" s="1045">
        <v>1612050005</v>
      </c>
      <c r="B2174" s="1046" t="s">
        <v>1852</v>
      </c>
      <c r="C2174" s="1047"/>
      <c r="D2174" s="234"/>
      <c r="E2174" s="1048" t="str">
        <f t="shared" si="92"/>
        <v/>
      </c>
      <c r="F2174" s="1048"/>
    </row>
    <row r="2175" spans="1:6">
      <c r="A2175" s="1045">
        <v>1612051000</v>
      </c>
      <c r="B2175" s="1046" t="s">
        <v>1852</v>
      </c>
      <c r="C2175" s="1047"/>
      <c r="D2175" s="234"/>
      <c r="E2175" s="1048" t="str">
        <f t="shared" si="92"/>
        <v/>
      </c>
      <c r="F2175" s="1048"/>
    </row>
    <row r="2176" spans="1:6">
      <c r="A2176" s="1045">
        <v>1612054000</v>
      </c>
      <c r="B2176" s="1046" t="s">
        <v>1852</v>
      </c>
      <c r="C2176" s="1047"/>
      <c r="D2176" s="234"/>
      <c r="E2176" s="1048" t="str">
        <f t="shared" si="92"/>
        <v/>
      </c>
      <c r="F2176" s="1048"/>
    </row>
    <row r="2177" spans="1:6">
      <c r="A2177" s="1045">
        <v>1612100075</v>
      </c>
      <c r="B2177" s="1046" t="s">
        <v>1852</v>
      </c>
      <c r="C2177" s="1047"/>
      <c r="D2177" s="234"/>
      <c r="E2177" s="1048" t="str">
        <f t="shared" si="92"/>
        <v/>
      </c>
      <c r="F2177" s="1048"/>
    </row>
    <row r="2178" spans="1:6">
      <c r="A2178" s="728">
        <v>1612101000</v>
      </c>
      <c r="B2178" s="1046" t="s">
        <v>1852</v>
      </c>
      <c r="C2178" s="1047"/>
      <c r="D2178" s="234"/>
      <c r="E2178" s="1048"/>
      <c r="F2178" s="1048"/>
    </row>
    <row r="2179" spans="1:6">
      <c r="A2179" s="1045">
        <v>1612104000</v>
      </c>
      <c r="B2179" s="1046" t="s">
        <v>1852</v>
      </c>
      <c r="C2179" s="1047"/>
      <c r="D2179" s="234"/>
      <c r="E2179" s="1048" t="str">
        <f t="shared" ref="E2179:E2210" si="93">+IF(COUNTIF(A:A,A2179)=1,"","Error")</f>
        <v/>
      </c>
      <c r="F2179" s="1048"/>
    </row>
    <row r="2180" spans="1:6">
      <c r="A2180" s="1045">
        <v>1613309001</v>
      </c>
      <c r="B2180" s="1046" t="s">
        <v>1891</v>
      </c>
      <c r="C2180" s="1047"/>
      <c r="D2180" s="234"/>
      <c r="E2180" s="1048" t="str">
        <f t="shared" si="93"/>
        <v/>
      </c>
      <c r="F2180" s="1048"/>
    </row>
    <row r="2181" spans="1:6">
      <c r="A2181" s="1045">
        <v>1613309200</v>
      </c>
      <c r="B2181" s="1046" t="s">
        <v>1852</v>
      </c>
      <c r="C2181" s="1047"/>
      <c r="D2181" s="234"/>
      <c r="E2181" s="1048" t="str">
        <f t="shared" si="93"/>
        <v/>
      </c>
      <c r="F2181" s="1048"/>
    </row>
    <row r="2182" spans="1:6">
      <c r="A2182" s="1045">
        <v>1613309400</v>
      </c>
      <c r="B2182" s="1046" t="s">
        <v>1891</v>
      </c>
      <c r="C2182" s="1047"/>
      <c r="D2182" s="234"/>
      <c r="E2182" s="1048" t="str">
        <f t="shared" si="93"/>
        <v/>
      </c>
      <c r="F2182" s="1048"/>
    </row>
    <row r="2183" spans="1:6">
      <c r="A2183" s="1045">
        <v>1613309700</v>
      </c>
      <c r="B2183" s="1046" t="s">
        <v>1891</v>
      </c>
      <c r="C2183" s="1047"/>
      <c r="D2183" s="234"/>
      <c r="E2183" s="1048" t="str">
        <f t="shared" si="93"/>
        <v/>
      </c>
      <c r="F2183" s="1048"/>
    </row>
    <row r="2184" spans="1:6">
      <c r="A2184" s="1045">
        <v>1613309701</v>
      </c>
      <c r="B2184" s="1046" t="s">
        <v>1891</v>
      </c>
      <c r="C2184" s="1047"/>
      <c r="D2184" s="234"/>
      <c r="E2184" s="1048" t="str">
        <f t="shared" si="93"/>
        <v/>
      </c>
      <c r="F2184" s="1048"/>
    </row>
    <row r="2185" spans="1:6">
      <c r="A2185" s="1045">
        <v>1613309720</v>
      </c>
      <c r="B2185" s="1046" t="s">
        <v>1852</v>
      </c>
      <c r="C2185" s="1047"/>
      <c r="D2185" s="234"/>
      <c r="E2185" s="1048" t="str">
        <f t="shared" si="93"/>
        <v/>
      </c>
      <c r="F2185" s="1048"/>
    </row>
    <row r="2186" spans="1:6">
      <c r="A2186" s="1045">
        <v>1613359400</v>
      </c>
      <c r="B2186" s="1046" t="s">
        <v>1891</v>
      </c>
      <c r="C2186" s="1047"/>
      <c r="D2186" s="234"/>
      <c r="E2186" s="1048" t="str">
        <f t="shared" si="93"/>
        <v/>
      </c>
      <c r="F2186" s="1048"/>
    </row>
    <row r="2187" spans="1:6">
      <c r="A2187" s="1045">
        <v>1613359740</v>
      </c>
      <c r="B2187" s="1046" t="s">
        <v>1891</v>
      </c>
      <c r="C2187" s="1047"/>
      <c r="D2187" s="234"/>
      <c r="E2187" s="1048" t="str">
        <f t="shared" si="93"/>
        <v/>
      </c>
      <c r="F2187" s="1048"/>
    </row>
    <row r="2188" spans="1:6">
      <c r="A2188" s="1045">
        <v>1613409200</v>
      </c>
      <c r="B2188" s="1046" t="s">
        <v>1852</v>
      </c>
      <c r="C2188" s="1047"/>
      <c r="D2188" s="234"/>
      <c r="E2188" s="1048" t="str">
        <f t="shared" si="93"/>
        <v/>
      </c>
      <c r="F2188" s="1048"/>
    </row>
    <row r="2189" spans="1:6">
      <c r="A2189" s="1045">
        <v>1613409400</v>
      </c>
      <c r="B2189" s="1046" t="s">
        <v>1891</v>
      </c>
      <c r="C2189" s="1047"/>
      <c r="D2189" s="234"/>
      <c r="E2189" s="1048" t="str">
        <f t="shared" si="93"/>
        <v/>
      </c>
      <c r="F2189" s="1048"/>
    </row>
    <row r="2190" spans="1:6">
      <c r="A2190" s="1045">
        <v>1613409700</v>
      </c>
      <c r="B2190" s="1046" t="s">
        <v>1891</v>
      </c>
      <c r="C2190" s="1047"/>
      <c r="D2190" s="234"/>
      <c r="E2190" s="1048" t="str">
        <f t="shared" si="93"/>
        <v/>
      </c>
      <c r="F2190" s="1048"/>
    </row>
    <row r="2191" spans="1:6">
      <c r="A2191" s="1045">
        <v>1613409720</v>
      </c>
      <c r="B2191" s="1046" t="s">
        <v>1852</v>
      </c>
      <c r="C2191" s="1047"/>
      <c r="D2191" s="234"/>
      <c r="E2191" s="1048" t="str">
        <f t="shared" si="93"/>
        <v/>
      </c>
      <c r="F2191" s="1048"/>
    </row>
    <row r="2192" spans="1:6">
      <c r="A2192" s="1045">
        <v>1613459200</v>
      </c>
      <c r="B2192" s="1046" t="s">
        <v>1852</v>
      </c>
      <c r="C2192" s="1047"/>
      <c r="D2192" s="234"/>
      <c r="E2192" s="1048" t="str">
        <f t="shared" si="93"/>
        <v/>
      </c>
      <c r="F2192" s="1048"/>
    </row>
    <row r="2193" spans="1:6">
      <c r="A2193" s="1045">
        <v>1613459400</v>
      </c>
      <c r="B2193" s="1046" t="s">
        <v>1891</v>
      </c>
      <c r="C2193" s="1047"/>
      <c r="D2193" s="234"/>
      <c r="E2193" s="1048" t="str">
        <f t="shared" si="93"/>
        <v/>
      </c>
      <c r="F2193" s="1048"/>
    </row>
    <row r="2194" spans="1:6">
      <c r="A2194" s="1045">
        <v>1613459700</v>
      </c>
      <c r="B2194" s="1046" t="s">
        <v>1891</v>
      </c>
      <c r="C2194" s="1047"/>
      <c r="D2194" s="234"/>
      <c r="E2194" s="1048" t="str">
        <f t="shared" si="93"/>
        <v/>
      </c>
      <c r="F2194" s="1048"/>
    </row>
    <row r="2195" spans="1:6">
      <c r="A2195" s="1045">
        <v>1613459720</v>
      </c>
      <c r="B2195" s="1046" t="s">
        <v>1852</v>
      </c>
      <c r="C2195" s="1047"/>
      <c r="D2195" s="234"/>
      <c r="E2195" s="1048" t="str">
        <f t="shared" si="93"/>
        <v/>
      </c>
      <c r="F2195" s="1048"/>
    </row>
    <row r="2196" spans="1:6">
      <c r="A2196" s="1045">
        <v>1613509205</v>
      </c>
      <c r="B2196" s="1046" t="s">
        <v>1852</v>
      </c>
      <c r="C2196" s="1047"/>
      <c r="D2196" s="234"/>
      <c r="E2196" s="1048" t="str">
        <f t="shared" si="93"/>
        <v/>
      </c>
      <c r="F2196" s="1048"/>
    </row>
    <row r="2197" spans="1:6">
      <c r="A2197" s="1045">
        <v>1613509700</v>
      </c>
      <c r="B2197" s="1046" t="s">
        <v>1891</v>
      </c>
      <c r="C2197" s="1047"/>
      <c r="D2197" s="234"/>
      <c r="E2197" s="1048" t="str">
        <f t="shared" si="93"/>
        <v/>
      </c>
      <c r="F2197" s="1048"/>
    </row>
    <row r="2198" spans="1:6">
      <c r="A2198" s="1045">
        <v>1613509720</v>
      </c>
      <c r="B2198" s="1046" t="s">
        <v>1852</v>
      </c>
      <c r="C2198" s="1047"/>
      <c r="D2198" s="234"/>
      <c r="E2198" s="1048" t="str">
        <f t="shared" si="93"/>
        <v/>
      </c>
      <c r="F2198" s="1048"/>
    </row>
    <row r="2199" spans="1:6">
      <c r="A2199" s="1045">
        <v>1614050005</v>
      </c>
      <c r="B2199" s="1046" t="s">
        <v>1852</v>
      </c>
      <c r="C2199" s="1047"/>
      <c r="D2199" s="234"/>
      <c r="E2199" s="1048" t="str">
        <f t="shared" si="93"/>
        <v/>
      </c>
      <c r="F2199" s="1048"/>
    </row>
    <row r="2200" spans="1:6">
      <c r="A2200" s="1045">
        <v>1614051000</v>
      </c>
      <c r="B2200" s="1046" t="s">
        <v>1852</v>
      </c>
      <c r="C2200" s="1047"/>
      <c r="D2200" s="234"/>
      <c r="E2200" s="1048" t="str">
        <f t="shared" si="93"/>
        <v/>
      </c>
      <c r="F2200" s="1048"/>
    </row>
    <row r="2201" spans="1:6">
      <c r="A2201" s="1045">
        <v>1614054000</v>
      </c>
      <c r="B2201" s="1046" t="s">
        <v>1852</v>
      </c>
      <c r="C2201" s="1047"/>
      <c r="D2201" s="234"/>
      <c r="E2201" s="1048" t="str">
        <f t="shared" si="93"/>
        <v/>
      </c>
      <c r="F2201" s="1048"/>
    </row>
    <row r="2202" spans="1:6">
      <c r="A2202" s="1045">
        <v>1616050050</v>
      </c>
      <c r="B2202" s="1046" t="s">
        <v>1852</v>
      </c>
      <c r="C2202" s="1047"/>
      <c r="D2202" s="234"/>
      <c r="E2202" s="1048" t="str">
        <f t="shared" si="93"/>
        <v/>
      </c>
      <c r="F2202" s="1048"/>
    </row>
    <row r="2203" spans="1:6">
      <c r="A2203" s="1045">
        <v>1616051998</v>
      </c>
      <c r="B2203" s="1046" t="s">
        <v>1852</v>
      </c>
      <c r="C2203" s="1047"/>
      <c r="D2203" s="234"/>
      <c r="E2203" s="1048" t="str">
        <f t="shared" si="93"/>
        <v/>
      </c>
      <c r="F2203" s="1048"/>
    </row>
    <row r="2204" spans="1:6">
      <c r="A2204" s="1045">
        <v>1623059114</v>
      </c>
      <c r="B2204" s="1046" t="s">
        <v>1852</v>
      </c>
      <c r="C2204" s="1047"/>
      <c r="D2204" s="234"/>
      <c r="E2204" s="1048" t="str">
        <f t="shared" si="93"/>
        <v/>
      </c>
      <c r="F2204" s="1048"/>
    </row>
    <row r="2205" spans="1:6">
      <c r="A2205" s="1045">
        <v>1623109115</v>
      </c>
      <c r="B2205" s="1046" t="s">
        <v>1852</v>
      </c>
      <c r="C2205" s="1047"/>
      <c r="D2205" s="234"/>
      <c r="E2205" s="1048" t="str">
        <f t="shared" si="93"/>
        <v/>
      </c>
      <c r="F2205" s="1048"/>
    </row>
    <row r="2206" spans="1:6">
      <c r="A2206" s="1045">
        <v>1623259118</v>
      </c>
      <c r="B2206" s="1046" t="s">
        <v>1852</v>
      </c>
      <c r="C2206" s="1047"/>
      <c r="D2206" s="234"/>
      <c r="E2206" s="1048" t="str">
        <f t="shared" si="93"/>
        <v/>
      </c>
      <c r="F2206" s="1048"/>
    </row>
    <row r="2207" spans="1:6">
      <c r="A2207" s="1045">
        <v>1625051000</v>
      </c>
      <c r="B2207" s="1046" t="s">
        <v>1891</v>
      </c>
      <c r="C2207" s="1047"/>
      <c r="D2207" s="234"/>
      <c r="E2207" s="1048" t="str">
        <f t="shared" si="93"/>
        <v/>
      </c>
      <c r="F2207" s="1048"/>
    </row>
    <row r="2208" spans="1:6">
      <c r="A2208" s="1045">
        <v>1625056000</v>
      </c>
      <c r="B2208" s="1046" t="s">
        <v>1891</v>
      </c>
      <c r="C2208" s="1047"/>
      <c r="D2208" s="234"/>
      <c r="E2208" s="1048" t="str">
        <f t="shared" si="93"/>
        <v/>
      </c>
      <c r="F2208" s="1048"/>
    </row>
    <row r="2209" spans="1:6">
      <c r="A2209" s="1045">
        <v>1625101000</v>
      </c>
      <c r="B2209" s="1046" t="s">
        <v>1891</v>
      </c>
      <c r="C2209" s="1047"/>
      <c r="D2209" s="234"/>
      <c r="E2209" s="1048" t="str">
        <f t="shared" si="93"/>
        <v/>
      </c>
      <c r="F2209" s="1048"/>
    </row>
    <row r="2210" spans="1:6">
      <c r="A2210" s="1045">
        <v>1625106000</v>
      </c>
      <c r="B2210" s="1046" t="s">
        <v>1891</v>
      </c>
      <c r="C2210" s="1047"/>
      <c r="D2210" s="234"/>
      <c r="E2210" s="1048" t="str">
        <f t="shared" si="93"/>
        <v/>
      </c>
      <c r="F2210" s="1048"/>
    </row>
    <row r="2211" spans="1:6">
      <c r="A2211" s="1045">
        <v>1628251003</v>
      </c>
      <c r="B2211" s="1046" t="s">
        <v>1852</v>
      </c>
      <c r="C2211" s="1047"/>
      <c r="D2211" s="234"/>
      <c r="E2211" s="1048" t="str">
        <f t="shared" ref="E2211:E2234" si="94">+IF(COUNTIF(A:A,A2211)=1,"","Error")</f>
        <v/>
      </c>
      <c r="F2211" s="1048"/>
    </row>
    <row r="2212" spans="1:6">
      <c r="A2212" s="1045">
        <v>1628251005</v>
      </c>
      <c r="B2212" s="1046" t="s">
        <v>1852</v>
      </c>
      <c r="C2212" s="1047"/>
      <c r="D2212" s="234"/>
      <c r="E2212" s="1048" t="str">
        <f t="shared" si="94"/>
        <v/>
      </c>
      <c r="F2212" s="1048"/>
    </row>
    <row r="2213" spans="1:6">
      <c r="A2213" s="1045">
        <v>1628251050</v>
      </c>
      <c r="B2213" s="1046" t="s">
        <v>1852</v>
      </c>
      <c r="C2213" s="1047"/>
      <c r="D2213" s="234"/>
      <c r="E2213" s="1048" t="str">
        <f t="shared" si="94"/>
        <v/>
      </c>
      <c r="F2213" s="1048"/>
    </row>
    <row r="2214" spans="1:6">
      <c r="A2214" s="1045">
        <v>1628259010</v>
      </c>
      <c r="B2214" s="1046" t="s">
        <v>1852</v>
      </c>
      <c r="C2214" s="1047"/>
      <c r="D2214" s="234"/>
      <c r="E2214" s="1048" t="str">
        <f t="shared" si="94"/>
        <v/>
      </c>
      <c r="F2214" s="1048"/>
    </row>
    <row r="2215" spans="1:6">
      <c r="A2215" s="1045">
        <v>1628259201</v>
      </c>
      <c r="B2215" s="1046" t="s">
        <v>1852</v>
      </c>
      <c r="C2215" s="1047"/>
      <c r="D2215" s="234"/>
      <c r="E2215" s="1048" t="str">
        <f t="shared" si="94"/>
        <v/>
      </c>
      <c r="F2215" s="1048"/>
    </row>
    <row r="2216" spans="1:6">
      <c r="A2216" s="1045">
        <v>1628259499</v>
      </c>
      <c r="B2216" s="1046" t="s">
        <v>1852</v>
      </c>
      <c r="C2216" s="1047"/>
      <c r="D2216" s="234"/>
      <c r="E2216" s="1048" t="str">
        <f t="shared" si="94"/>
        <v/>
      </c>
      <c r="F2216" s="1048"/>
    </row>
    <row r="2217" spans="1:6">
      <c r="A2217" s="1045">
        <v>1628301101</v>
      </c>
      <c r="B2217" s="1046" t="s">
        <v>1852</v>
      </c>
      <c r="C2217" s="1047"/>
      <c r="D2217" s="234"/>
      <c r="E2217" s="1048" t="str">
        <f t="shared" si="94"/>
        <v/>
      </c>
      <c r="F2217" s="1048"/>
    </row>
    <row r="2218" spans="1:6">
      <c r="A2218" s="1045">
        <v>1628301150</v>
      </c>
      <c r="B2218" s="1046" t="s">
        <v>1852</v>
      </c>
      <c r="C2218" s="1047"/>
      <c r="D2218" s="234"/>
      <c r="E2218" s="1048" t="str">
        <f t="shared" si="94"/>
        <v/>
      </c>
      <c r="F2218" s="1048"/>
    </row>
    <row r="2219" spans="1:6">
      <c r="A2219" s="1045">
        <v>1628301541</v>
      </c>
      <c r="B2219" s="1046" t="s">
        <v>1852</v>
      </c>
      <c r="C2219" s="1047"/>
      <c r="D2219" s="234"/>
      <c r="E2219" s="1048" t="str">
        <f t="shared" si="94"/>
        <v/>
      </c>
      <c r="F2219" s="1048"/>
    </row>
    <row r="2220" spans="1:6">
      <c r="A2220" s="1045">
        <v>1628301601</v>
      </c>
      <c r="B2220" s="1046" t="s">
        <v>1852</v>
      </c>
      <c r="C2220" s="1047"/>
      <c r="D2220" s="234"/>
      <c r="E2220" s="1048" t="str">
        <f t="shared" si="94"/>
        <v/>
      </c>
      <c r="F2220" s="1048"/>
    </row>
    <row r="2221" spans="1:6">
      <c r="A2221" s="1045">
        <v>1630050005</v>
      </c>
      <c r="B2221" s="1046" t="s">
        <v>1852</v>
      </c>
      <c r="C2221" s="1047"/>
      <c r="D2221" s="234"/>
      <c r="E2221" s="1048" t="str">
        <f t="shared" si="94"/>
        <v/>
      </c>
      <c r="F2221" s="1048"/>
    </row>
    <row r="2222" spans="1:6">
      <c r="A2222" s="1045">
        <v>1630051000</v>
      </c>
      <c r="B2222" s="1046" t="s">
        <v>1852</v>
      </c>
      <c r="C2222" s="1047"/>
      <c r="D2222" s="234"/>
      <c r="E2222" s="1048" t="str">
        <f t="shared" si="94"/>
        <v/>
      </c>
      <c r="F2222" s="1048"/>
    </row>
    <row r="2223" spans="1:6">
      <c r="A2223" s="1045">
        <v>1630051004</v>
      </c>
      <c r="B2223" s="1046" t="s">
        <v>1996</v>
      </c>
      <c r="C2223" s="1047"/>
      <c r="D2223" s="234"/>
      <c r="E2223" s="1048" t="str">
        <f t="shared" si="94"/>
        <v/>
      </c>
      <c r="F2223" s="1048"/>
    </row>
    <row r="2224" spans="1:6">
      <c r="A2224" s="1045">
        <v>1630051777</v>
      </c>
      <c r="B2224" s="1046" t="s">
        <v>1852</v>
      </c>
      <c r="C2224" s="1047"/>
      <c r="D2224" s="234"/>
      <c r="E2224" s="1048" t="str">
        <f t="shared" si="94"/>
        <v/>
      </c>
      <c r="F2224" s="1048"/>
    </row>
    <row r="2225" spans="1:6">
      <c r="A2225" s="1045">
        <v>1630051888</v>
      </c>
      <c r="B2225" s="1046" t="s">
        <v>1852</v>
      </c>
      <c r="C2225" s="1047"/>
      <c r="D2225" s="234"/>
      <c r="E2225" s="1048" t="str">
        <f t="shared" si="94"/>
        <v/>
      </c>
      <c r="F2225" s="1048"/>
    </row>
    <row r="2226" spans="1:6">
      <c r="A2226" s="1045">
        <v>1630051889</v>
      </c>
      <c r="B2226" s="1046" t="s">
        <v>1852</v>
      </c>
      <c r="C2226" s="1047"/>
      <c r="D2226" s="234"/>
      <c r="E2226" s="1048" t="str">
        <f t="shared" si="94"/>
        <v/>
      </c>
      <c r="F2226" s="1048"/>
    </row>
    <row r="2227" spans="1:6">
      <c r="A2227" s="1045">
        <v>1630056000</v>
      </c>
      <c r="B2227" s="1046" t="s">
        <v>1852</v>
      </c>
      <c r="C2227" s="1047"/>
      <c r="D2227" s="234"/>
      <c r="E2227" s="1048" t="str">
        <f t="shared" si="94"/>
        <v/>
      </c>
      <c r="F2227" s="1048"/>
    </row>
    <row r="2228" spans="1:6">
      <c r="A2228" s="1045">
        <v>1630100005</v>
      </c>
      <c r="B2228" s="1046" t="s">
        <v>1852</v>
      </c>
      <c r="C2228" s="1047"/>
      <c r="D2228" s="234"/>
      <c r="E2228" s="1048" t="str">
        <f t="shared" si="94"/>
        <v/>
      </c>
      <c r="F2228" s="1048"/>
    </row>
    <row r="2229" spans="1:6">
      <c r="A2229" s="1045">
        <v>1630101403</v>
      </c>
      <c r="B2229" s="1046" t="s">
        <v>1852</v>
      </c>
      <c r="C2229" s="1047"/>
      <c r="D2229" s="234"/>
      <c r="E2229" s="1048" t="str">
        <f t="shared" si="94"/>
        <v/>
      </c>
      <c r="F2229" s="1048"/>
    </row>
    <row r="2230" spans="1:6">
      <c r="A2230" s="1045">
        <v>1630109014</v>
      </c>
      <c r="B2230" s="1046" t="s">
        <v>1852</v>
      </c>
      <c r="C2230" s="1047"/>
      <c r="D2230" s="234"/>
      <c r="E2230" s="1048" t="str">
        <f t="shared" si="94"/>
        <v/>
      </c>
      <c r="F2230" s="1048"/>
    </row>
    <row r="2231" spans="1:6">
      <c r="A2231" s="1045">
        <v>1630109015</v>
      </c>
      <c r="B2231" s="1046" t="s">
        <v>1852</v>
      </c>
      <c r="C2231" s="1047"/>
      <c r="D2231" s="234"/>
      <c r="E2231" s="1048" t="str">
        <f t="shared" si="94"/>
        <v/>
      </c>
      <c r="F2231" s="1048"/>
    </row>
    <row r="2232" spans="1:6">
      <c r="A2232" s="1045">
        <v>1630109900</v>
      </c>
      <c r="B2232" s="1046" t="s">
        <v>1852</v>
      </c>
      <c r="C2232" s="1047"/>
      <c r="D2232" s="234"/>
      <c r="E2232" s="1048" t="str">
        <f t="shared" si="94"/>
        <v/>
      </c>
      <c r="F2232" s="1048"/>
    </row>
    <row r="2233" spans="1:6">
      <c r="A2233" s="1045">
        <v>1630150001</v>
      </c>
      <c r="B2233" s="1046" t="s">
        <v>1852</v>
      </c>
      <c r="C2233" s="1047"/>
      <c r="D2233" s="234"/>
      <c r="E2233" s="1048" t="str">
        <f t="shared" si="94"/>
        <v/>
      </c>
      <c r="F2233" s="1048"/>
    </row>
    <row r="2234" spans="1:6">
      <c r="A2234" s="1045">
        <v>1630150005</v>
      </c>
      <c r="B2234" s="1046" t="s">
        <v>1852</v>
      </c>
      <c r="C2234" s="1047"/>
      <c r="D2234" s="234"/>
      <c r="E2234" s="1048" t="str">
        <f t="shared" si="94"/>
        <v/>
      </c>
      <c r="F2234" s="1048"/>
    </row>
    <row r="2235" spans="1:6">
      <c r="A2235" s="1050">
        <v>1630150015</v>
      </c>
      <c r="B2235" s="1052" t="s">
        <v>1852</v>
      </c>
      <c r="C2235" s="1047"/>
      <c r="D2235" s="234"/>
      <c r="E2235" s="1048"/>
      <c r="F2235" s="1048"/>
    </row>
    <row r="2236" spans="1:6">
      <c r="A2236" s="1045">
        <v>1630151001</v>
      </c>
      <c r="B2236" s="1046" t="s">
        <v>1852</v>
      </c>
      <c r="C2236" s="1047"/>
      <c r="D2236" s="234"/>
      <c r="E2236" s="1048" t="str">
        <f>+IF(COUNTIF(A:A,A2236)=1,"","Error")</f>
        <v/>
      </c>
      <c r="F2236" s="1048"/>
    </row>
    <row r="2237" spans="1:6">
      <c r="A2237" s="1045">
        <v>1630151002</v>
      </c>
      <c r="B2237" s="1046" t="s">
        <v>1852</v>
      </c>
      <c r="C2237" s="1047"/>
      <c r="D2237" s="234"/>
      <c r="E2237" s="1048" t="str">
        <f>+IF(COUNTIF(A:A,A2237)=1,"","Error")</f>
        <v/>
      </c>
      <c r="F2237" s="1048"/>
    </row>
    <row r="2238" spans="1:6">
      <c r="A2238" s="1045">
        <v>1630151003</v>
      </c>
      <c r="B2238" s="1046" t="s">
        <v>1852</v>
      </c>
      <c r="C2238" s="1047"/>
      <c r="D2238" s="234"/>
      <c r="E2238" s="1048" t="str">
        <f>+IF(COUNTIF(A:A,A2238)=1,"","Error")</f>
        <v/>
      </c>
      <c r="F2238" s="1048"/>
    </row>
    <row r="2239" spans="1:6">
      <c r="A2239" s="1045">
        <v>1630151153</v>
      </c>
      <c r="B2239" s="1046" t="s">
        <v>1852</v>
      </c>
      <c r="C2239" s="1047"/>
      <c r="D2239" s="234"/>
      <c r="E2239" s="1048" t="str">
        <f>+IF(COUNTIF(A:A,A2239)=1,"","Error")</f>
        <v/>
      </c>
      <c r="F2239" s="1048"/>
    </row>
    <row r="2240" spans="1:6">
      <c r="A2240" s="1045">
        <v>1630151155</v>
      </c>
      <c r="B2240" s="1046" t="s">
        <v>1852</v>
      </c>
      <c r="C2240" s="1047"/>
      <c r="D2240" s="234"/>
      <c r="E2240" s="1048" t="str">
        <f>+IF(COUNTIF(A:A,A2240)=1,"","Error")</f>
        <v/>
      </c>
      <c r="F2240" s="1048"/>
    </row>
    <row r="2241" spans="1:6">
      <c r="A2241" s="728">
        <v>1630151157</v>
      </c>
      <c r="B2241" s="1046" t="s">
        <v>1852</v>
      </c>
      <c r="C2241" s="1047"/>
      <c r="D2241" s="234"/>
      <c r="E2241" s="1048"/>
      <c r="F2241" s="1048"/>
    </row>
    <row r="2242" spans="1:6">
      <c r="A2242" s="728">
        <v>1630151201</v>
      </c>
      <c r="B2242" s="1046" t="s">
        <v>1852</v>
      </c>
      <c r="C2242" s="1047"/>
      <c r="D2242" s="234"/>
      <c r="E2242" s="1048"/>
      <c r="F2242" s="1048"/>
    </row>
    <row r="2243" spans="1:6">
      <c r="A2243" s="1045">
        <v>1630151204</v>
      </c>
      <c r="B2243" s="1046" t="s">
        <v>1852</v>
      </c>
      <c r="C2243" s="1047"/>
      <c r="D2243" s="234"/>
      <c r="E2243" s="1048" t="str">
        <f>+IF(COUNTIF(A:A,A2243)=1,"","Error")</f>
        <v/>
      </c>
      <c r="F2243" s="1048"/>
    </row>
    <row r="2244" spans="1:6">
      <c r="A2244" s="1045">
        <v>1630151205</v>
      </c>
      <c r="B2244" s="1046" t="s">
        <v>1852</v>
      </c>
      <c r="C2244" s="1047"/>
      <c r="D2244" s="234"/>
      <c r="E2244" s="1048" t="str">
        <f>+IF(COUNTIF(A:A,A2244)=1,"","Error")</f>
        <v/>
      </c>
      <c r="F2244" s="1048"/>
    </row>
    <row r="2245" spans="1:6">
      <c r="A2245" s="728">
        <v>1630151207</v>
      </c>
      <c r="B2245" s="1046" t="s">
        <v>1852</v>
      </c>
      <c r="C2245" s="1047"/>
      <c r="D2245" s="234"/>
      <c r="E2245" s="1048"/>
      <c r="F2245" s="1048"/>
    </row>
    <row r="2246" spans="1:6">
      <c r="A2246" s="1045">
        <v>1630151208</v>
      </c>
      <c r="B2246" s="1046" t="s">
        <v>1852</v>
      </c>
      <c r="C2246" s="1047"/>
      <c r="D2246" s="234"/>
      <c r="E2246" s="1048" t="str">
        <f>+IF(COUNTIF(A:A,A2246)=1,"","Error")</f>
        <v/>
      </c>
      <c r="F2246" s="1048"/>
    </row>
    <row r="2247" spans="1:6">
      <c r="A2247" s="1045">
        <v>1630151209</v>
      </c>
      <c r="B2247" s="1046" t="s">
        <v>1852</v>
      </c>
      <c r="C2247" s="1047"/>
      <c r="D2247" s="234"/>
      <c r="E2247" s="1048" t="str">
        <f>+IF(COUNTIF(A:A,A2247)=1,"","Error")</f>
        <v/>
      </c>
      <c r="F2247" s="1048"/>
    </row>
    <row r="2248" spans="1:6" ht="11.25" customHeight="1">
      <c r="A2248" s="1045">
        <v>1630151210</v>
      </c>
      <c r="B2248" s="1052" t="s">
        <v>1852</v>
      </c>
      <c r="C2248" s="1047"/>
      <c r="D2248" s="234"/>
      <c r="E2248" s="1048"/>
      <c r="F2248" s="1048"/>
    </row>
    <row r="2249" spans="1:6">
      <c r="A2249" s="1045">
        <v>1630151213</v>
      </c>
      <c r="B2249" s="1046" t="s">
        <v>1852</v>
      </c>
      <c r="C2249" s="1047"/>
      <c r="D2249" s="234"/>
      <c r="E2249" s="1048" t="str">
        <f>+IF(COUNTIF(A:A,A2249)=1,"","Error")</f>
        <v/>
      </c>
      <c r="F2249" s="1048"/>
    </row>
    <row r="2250" spans="1:6">
      <c r="A2250" s="1045">
        <v>1630151218</v>
      </c>
      <c r="B2250" s="1046" t="s">
        <v>1852</v>
      </c>
      <c r="C2250" s="1047"/>
      <c r="D2250" s="234"/>
      <c r="E2250" s="1048" t="str">
        <f>+IF(COUNTIF(A:A,A2250)=1,"","Error")</f>
        <v/>
      </c>
      <c r="F2250" s="1048"/>
    </row>
    <row r="2251" spans="1:6">
      <c r="A2251" s="1045">
        <v>1630151222</v>
      </c>
      <c r="B2251" s="1046" t="s">
        <v>1852</v>
      </c>
      <c r="C2251" s="1047"/>
      <c r="D2251" s="234"/>
      <c r="E2251" s="1048" t="str">
        <f>+IF(COUNTIF(A:A,A2251)=1,"","Error")</f>
        <v/>
      </c>
      <c r="F2251" s="1048"/>
    </row>
    <row r="2252" spans="1:6">
      <c r="A2252" s="1045">
        <v>1630151230</v>
      </c>
      <c r="B2252" s="1046" t="s">
        <v>1852</v>
      </c>
      <c r="C2252" s="1047"/>
      <c r="D2252" s="234"/>
      <c r="E2252" s="1048" t="str">
        <f>+IF(COUNTIF(A:A,A2252)=1,"","Error")</f>
        <v/>
      </c>
      <c r="F2252" s="1048"/>
    </row>
    <row r="2253" spans="1:6">
      <c r="A2253" s="1045">
        <v>1630151403</v>
      </c>
      <c r="B2253" s="1046" t="s">
        <v>1852</v>
      </c>
      <c r="C2253" s="1047"/>
      <c r="D2253" s="234"/>
      <c r="E2253" s="1048" t="str">
        <f>+IF(COUNTIF(A:A,A2253)=1,"","Error")</f>
        <v/>
      </c>
      <c r="F2253" s="1048"/>
    </row>
    <row r="2254" spans="1:6">
      <c r="A2254" s="1042">
        <v>1630151803</v>
      </c>
      <c r="B2254" s="1046" t="s">
        <v>1852</v>
      </c>
    </row>
    <row r="2255" spans="1:6">
      <c r="A2255" s="1045">
        <v>1630151804</v>
      </c>
      <c r="B2255" s="1046" t="s">
        <v>1852</v>
      </c>
      <c r="C2255" s="1047"/>
      <c r="D2255" s="234"/>
      <c r="E2255" s="1048" t="str">
        <f t="shared" ref="E2255:E2261" si="95">+IF(COUNTIF(A:A,A2255)=1,"","Error")</f>
        <v/>
      </c>
      <c r="F2255" s="1048"/>
    </row>
    <row r="2256" spans="1:6">
      <c r="A2256" s="1045">
        <v>1630151805</v>
      </c>
      <c r="B2256" s="1046" t="s">
        <v>1852</v>
      </c>
      <c r="C2256" s="1047"/>
      <c r="D2256" s="234"/>
      <c r="E2256" s="1048" t="str">
        <f t="shared" si="95"/>
        <v/>
      </c>
      <c r="F2256" s="1048"/>
    </row>
    <row r="2257" spans="1:6">
      <c r="A2257" s="1045">
        <v>1630151806</v>
      </c>
      <c r="B2257" s="1046" t="s">
        <v>1852</v>
      </c>
      <c r="C2257" s="1047"/>
      <c r="D2257" s="234"/>
      <c r="E2257" s="1048" t="str">
        <f t="shared" si="95"/>
        <v/>
      </c>
      <c r="F2257" s="1048"/>
    </row>
    <row r="2258" spans="1:6">
      <c r="A2258" s="1045">
        <v>1630151807</v>
      </c>
      <c r="B2258" s="1046" t="s">
        <v>1852</v>
      </c>
      <c r="C2258" s="1047"/>
      <c r="D2258" s="234"/>
      <c r="E2258" s="1048" t="str">
        <f t="shared" si="95"/>
        <v/>
      </c>
      <c r="F2258" s="1048"/>
    </row>
    <row r="2259" spans="1:6">
      <c r="A2259" s="1045">
        <v>1630151808</v>
      </c>
      <c r="B2259" s="1046" t="s">
        <v>1852</v>
      </c>
      <c r="C2259" s="1047"/>
      <c r="D2259" s="234"/>
      <c r="E2259" s="1048" t="str">
        <f t="shared" si="95"/>
        <v/>
      </c>
      <c r="F2259" s="1048"/>
    </row>
    <row r="2260" spans="1:6">
      <c r="A2260" s="1045">
        <v>1630151815</v>
      </c>
      <c r="B2260" s="1046" t="s">
        <v>1852</v>
      </c>
      <c r="C2260" s="1047"/>
      <c r="D2260" s="234"/>
      <c r="E2260" s="1048" t="str">
        <f t="shared" si="95"/>
        <v/>
      </c>
      <c r="F2260" s="1048"/>
    </row>
    <row r="2261" spans="1:6">
      <c r="A2261" s="1045">
        <v>1630151816</v>
      </c>
      <c r="B2261" s="1046" t="s">
        <v>1852</v>
      </c>
      <c r="C2261" s="1047"/>
      <c r="D2261" s="234"/>
      <c r="E2261" s="1048" t="str">
        <f t="shared" si="95"/>
        <v/>
      </c>
      <c r="F2261" s="1048"/>
    </row>
    <row r="2262" spans="1:6">
      <c r="A2262" s="728">
        <v>1630151817</v>
      </c>
      <c r="B2262" s="1046" t="s">
        <v>1852</v>
      </c>
      <c r="C2262" s="1047"/>
      <c r="D2262" s="234"/>
      <c r="E2262" s="1048"/>
      <c r="F2262" s="1048"/>
    </row>
    <row r="2263" spans="1:6">
      <c r="A2263" s="1045">
        <v>1630151818</v>
      </c>
      <c r="B2263" s="1046" t="s">
        <v>1852</v>
      </c>
      <c r="C2263" s="1047"/>
      <c r="D2263" s="234"/>
      <c r="E2263" s="1048" t="str">
        <f>+IF(COUNTIF(A:A,A2263)=1,"","Error")</f>
        <v/>
      </c>
      <c r="F2263" s="1048"/>
    </row>
    <row r="2264" spans="1:6">
      <c r="A2264" s="1045">
        <v>1630151819</v>
      </c>
      <c r="B2264" s="1046" t="s">
        <v>1852</v>
      </c>
      <c r="C2264" s="1047"/>
      <c r="D2264" s="234"/>
      <c r="E2264" s="1048" t="str">
        <f>+IF(COUNTIF(A:A,A2264)=1,"","Error")</f>
        <v/>
      </c>
      <c r="F2264" s="1048"/>
    </row>
    <row r="2265" spans="1:6">
      <c r="A2265" s="1045">
        <v>1630151835</v>
      </c>
      <c r="B2265" s="1046" t="s">
        <v>1852</v>
      </c>
      <c r="C2265" s="1047"/>
      <c r="D2265" s="234"/>
      <c r="E2265" s="1048" t="str">
        <f>+IF(COUNTIF(A:A,A2265)=1,"","Error")</f>
        <v/>
      </c>
      <c r="F2265" s="1048"/>
    </row>
    <row r="2266" spans="1:6">
      <c r="A2266" s="728">
        <v>1630151855</v>
      </c>
      <c r="B2266" s="1046" t="s">
        <v>1852</v>
      </c>
      <c r="C2266" s="1047"/>
      <c r="D2266" s="234"/>
      <c r="E2266" s="1048"/>
      <c r="F2266" s="1048"/>
    </row>
    <row r="2267" spans="1:6">
      <c r="A2267" s="1045">
        <v>1630159110</v>
      </c>
      <c r="B2267" s="1046" t="s">
        <v>1852</v>
      </c>
      <c r="C2267" s="1047"/>
      <c r="D2267" s="234"/>
      <c r="E2267" s="1048" t="str">
        <f t="shared" ref="E2267:E2279" si="96">+IF(COUNTIF(A:A,A2267)=1,"","Error")</f>
        <v/>
      </c>
      <c r="F2267" s="1048"/>
    </row>
    <row r="2268" spans="1:6">
      <c r="A2268" s="1045">
        <v>1630159504</v>
      </c>
      <c r="B2268" s="1046" t="s">
        <v>1852</v>
      </c>
      <c r="C2268" s="1047"/>
      <c r="D2268" s="234"/>
      <c r="E2268" s="1048" t="str">
        <f t="shared" si="96"/>
        <v/>
      </c>
      <c r="F2268" s="1048"/>
    </row>
    <row r="2269" spans="1:6">
      <c r="A2269" s="1045">
        <v>1630159605</v>
      </c>
      <c r="B2269" s="1046" t="s">
        <v>1852</v>
      </c>
      <c r="C2269" s="1047"/>
      <c r="D2269" s="234"/>
      <c r="E2269" s="1048" t="str">
        <f t="shared" si="96"/>
        <v/>
      </c>
      <c r="F2269" s="1048"/>
    </row>
    <row r="2270" spans="1:6">
      <c r="A2270" s="1045">
        <v>1630159615</v>
      </c>
      <c r="B2270" s="1046" t="s">
        <v>1852</v>
      </c>
      <c r="C2270" s="1047"/>
      <c r="D2270" s="234"/>
      <c r="E2270" s="1048" t="str">
        <f t="shared" si="96"/>
        <v/>
      </c>
      <c r="F2270" s="1048"/>
    </row>
    <row r="2271" spans="1:6">
      <c r="A2271" s="1045">
        <v>1630159703</v>
      </c>
      <c r="B2271" s="1046" t="s">
        <v>1852</v>
      </c>
      <c r="C2271" s="1047"/>
      <c r="D2271" s="234"/>
      <c r="E2271" s="1048" t="str">
        <f t="shared" si="96"/>
        <v/>
      </c>
      <c r="F2271" s="1048"/>
    </row>
    <row r="2272" spans="1:6">
      <c r="A2272" s="1045">
        <v>1630159704</v>
      </c>
      <c r="B2272" s="1046" t="s">
        <v>1852</v>
      </c>
      <c r="C2272" s="1047"/>
      <c r="D2272" s="234"/>
      <c r="E2272" s="1048" t="str">
        <f t="shared" si="96"/>
        <v/>
      </c>
      <c r="F2272" s="1048"/>
    </row>
    <row r="2273" spans="1:6">
      <c r="A2273" s="1045">
        <v>1630159706</v>
      </c>
      <c r="B2273" s="1046" t="s">
        <v>1852</v>
      </c>
      <c r="C2273" s="1047"/>
      <c r="D2273" s="234"/>
      <c r="E2273" s="1048" t="str">
        <f t="shared" si="96"/>
        <v/>
      </c>
      <c r="F2273" s="1048"/>
    </row>
    <row r="2274" spans="1:6">
      <c r="A2274" s="1045">
        <v>1630159727</v>
      </c>
      <c r="B2274" s="1046" t="s">
        <v>1852</v>
      </c>
      <c r="C2274" s="1047"/>
      <c r="D2274" s="234"/>
      <c r="E2274" s="1048" t="str">
        <f t="shared" si="96"/>
        <v/>
      </c>
      <c r="F2274" s="1048"/>
    </row>
    <row r="2275" spans="1:6">
      <c r="A2275" s="1045">
        <v>1630159732</v>
      </c>
      <c r="B2275" s="1046" t="s">
        <v>1852</v>
      </c>
      <c r="C2275" s="1047"/>
      <c r="D2275" s="234"/>
      <c r="E2275" s="1048" t="str">
        <f t="shared" si="96"/>
        <v/>
      </c>
      <c r="F2275" s="1048"/>
    </row>
    <row r="2276" spans="1:6">
      <c r="A2276" s="1045">
        <v>1630159772</v>
      </c>
      <c r="B2276" s="1046" t="s">
        <v>1852</v>
      </c>
      <c r="C2276" s="1047"/>
      <c r="D2276" s="234"/>
      <c r="E2276" s="1048" t="str">
        <f t="shared" si="96"/>
        <v/>
      </c>
      <c r="F2276" s="1048"/>
    </row>
    <row r="2277" spans="1:6">
      <c r="A2277" s="1045">
        <v>1630159773</v>
      </c>
      <c r="B2277" s="1046" t="s">
        <v>1852</v>
      </c>
      <c r="C2277" s="1047"/>
      <c r="D2277" s="234"/>
      <c r="E2277" s="1048" t="str">
        <f t="shared" si="96"/>
        <v/>
      </c>
      <c r="F2277" s="1048"/>
    </row>
    <row r="2278" spans="1:6">
      <c r="A2278" s="1045">
        <v>1630159774</v>
      </c>
      <c r="B2278" s="1046" t="s">
        <v>1852</v>
      </c>
      <c r="C2278" s="1047"/>
      <c r="D2278" s="234"/>
      <c r="E2278" s="1048" t="str">
        <f t="shared" si="96"/>
        <v/>
      </c>
      <c r="F2278" s="1048"/>
    </row>
    <row r="2279" spans="1:6">
      <c r="A2279" s="1045">
        <v>1630159775</v>
      </c>
      <c r="B2279" s="1046" t="s">
        <v>1852</v>
      </c>
      <c r="C2279" s="1047"/>
      <c r="D2279" s="234"/>
      <c r="E2279" s="1048" t="str">
        <f t="shared" si="96"/>
        <v/>
      </c>
      <c r="F2279" s="1048"/>
    </row>
    <row r="2280" spans="1:6">
      <c r="A2280" s="1045">
        <v>1630159776</v>
      </c>
      <c r="B2280" s="1052" t="s">
        <v>1852</v>
      </c>
      <c r="C2280" s="1047"/>
      <c r="D2280" s="234"/>
      <c r="E2280" s="1048"/>
      <c r="F2280" s="1048"/>
    </row>
    <row r="2281" spans="1:6">
      <c r="A2281" s="1045">
        <v>1630159777</v>
      </c>
      <c r="B2281" s="1052" t="s">
        <v>1852</v>
      </c>
      <c r="C2281" s="1047"/>
      <c r="D2281" s="234"/>
      <c r="E2281" s="1048"/>
      <c r="F2281" s="1048"/>
    </row>
    <row r="2282" spans="1:6">
      <c r="A2282" s="1045">
        <v>1630159778</v>
      </c>
      <c r="B2282" s="1052" t="s">
        <v>1852</v>
      </c>
      <c r="C2282" s="1047"/>
      <c r="D2282" s="234"/>
      <c r="E2282" s="1048"/>
      <c r="F2282" s="1048"/>
    </row>
    <row r="2283" spans="1:6">
      <c r="A2283" s="1045">
        <v>1630159780</v>
      </c>
      <c r="B2283" s="1052" t="s">
        <v>1852</v>
      </c>
      <c r="C2283" s="1047"/>
      <c r="D2283" s="234"/>
      <c r="E2283" s="1048"/>
      <c r="F2283" s="1048"/>
    </row>
    <row r="2284" spans="1:6">
      <c r="A2284" s="1045">
        <v>1630400005</v>
      </c>
      <c r="B2284" s="1046" t="s">
        <v>1852</v>
      </c>
      <c r="C2284" s="1047" t="s">
        <v>2152</v>
      </c>
      <c r="D2284" s="234"/>
      <c r="E2284" s="1048" t="str">
        <f t="shared" ref="E2284:E2297" si="97">+IF(COUNTIF(A:A,A2284)=1,"","Error")</f>
        <v/>
      </c>
      <c r="F2284" s="1048"/>
    </row>
    <row r="2285" spans="1:6">
      <c r="A2285" s="1045">
        <v>1630450005</v>
      </c>
      <c r="B2285" s="1046" t="s">
        <v>1852</v>
      </c>
      <c r="C2285" s="1047"/>
      <c r="D2285" s="234"/>
      <c r="E2285" s="1048" t="str">
        <f t="shared" si="97"/>
        <v/>
      </c>
      <c r="F2285" s="1048"/>
    </row>
    <row r="2286" spans="1:6">
      <c r="A2286" s="1045">
        <v>1630451227</v>
      </c>
      <c r="B2286" s="1046" t="s">
        <v>1852</v>
      </c>
      <c r="C2286" s="1047"/>
      <c r="D2286" s="234"/>
      <c r="E2286" s="1048" t="str">
        <f t="shared" si="97"/>
        <v/>
      </c>
      <c r="F2286" s="1048"/>
    </row>
    <row r="2287" spans="1:6">
      <c r="A2287" s="1045">
        <v>1630451228</v>
      </c>
      <c r="B2287" s="1046" t="s">
        <v>1852</v>
      </c>
      <c r="C2287" s="1047"/>
      <c r="D2287" s="234"/>
      <c r="E2287" s="1048" t="str">
        <f t="shared" si="97"/>
        <v/>
      </c>
      <c r="F2287" s="1048"/>
    </row>
    <row r="2288" spans="1:6">
      <c r="A2288" s="1045">
        <v>1634951001</v>
      </c>
      <c r="B2288" s="1046" t="s">
        <v>1852</v>
      </c>
      <c r="C2288" s="1047"/>
      <c r="D2288" s="234"/>
      <c r="E2288" s="1048" t="str">
        <f t="shared" si="97"/>
        <v/>
      </c>
      <c r="F2288" s="1048"/>
    </row>
    <row r="2289" spans="1:6">
      <c r="A2289" s="1045">
        <v>1634951996</v>
      </c>
      <c r="B2289" s="1046" t="s">
        <v>1852</v>
      </c>
      <c r="C2289" s="1047"/>
      <c r="D2289" s="234"/>
      <c r="E2289" s="1048" t="str">
        <f t="shared" si="97"/>
        <v/>
      </c>
      <c r="F2289" s="1048"/>
    </row>
    <row r="2290" spans="1:6">
      <c r="A2290" s="1045">
        <v>1634954000</v>
      </c>
      <c r="B2290" s="1046" t="s">
        <v>1852</v>
      </c>
      <c r="C2290" s="1047"/>
      <c r="D2290" s="234"/>
      <c r="E2290" s="1048" t="str">
        <f t="shared" si="97"/>
        <v/>
      </c>
      <c r="F2290" s="1048"/>
    </row>
    <row r="2291" spans="1:6">
      <c r="A2291" s="1045">
        <v>1635300050</v>
      </c>
      <c r="B2291" s="1046" t="s">
        <v>1852</v>
      </c>
      <c r="C2291" s="1047"/>
      <c r="D2291" s="234"/>
      <c r="E2291" s="1048" t="str">
        <f t="shared" si="97"/>
        <v/>
      </c>
      <c r="F2291" s="1048"/>
    </row>
    <row r="2292" spans="1:6">
      <c r="A2292" s="1045">
        <v>1635309221</v>
      </c>
      <c r="B2292" s="1046" t="s">
        <v>1852</v>
      </c>
      <c r="C2292" s="1047"/>
      <c r="D2292" s="234"/>
      <c r="E2292" s="1048" t="str">
        <f t="shared" si="97"/>
        <v/>
      </c>
      <c r="F2292" s="1048"/>
    </row>
    <row r="2293" spans="1:6">
      <c r="A2293" s="1045">
        <v>1635950005</v>
      </c>
      <c r="B2293" s="1046" t="s">
        <v>1852</v>
      </c>
      <c r="C2293" s="1047"/>
      <c r="D2293" s="234"/>
      <c r="E2293" s="1048" t="str">
        <f t="shared" si="97"/>
        <v/>
      </c>
      <c r="F2293" s="1048"/>
    </row>
    <row r="2294" spans="1:6">
      <c r="A2294" s="1045">
        <v>1635950050</v>
      </c>
      <c r="B2294" s="1046" t="s">
        <v>1852</v>
      </c>
      <c r="C2294" s="1047"/>
      <c r="D2294" s="234"/>
      <c r="E2294" s="1048" t="str">
        <f t="shared" si="97"/>
        <v/>
      </c>
      <c r="F2294" s="1048"/>
    </row>
    <row r="2295" spans="1:6">
      <c r="A2295" s="1045">
        <v>1635951000</v>
      </c>
      <c r="B2295" s="1046" t="s">
        <v>1852</v>
      </c>
      <c r="C2295" s="1047"/>
      <c r="D2295" s="234"/>
      <c r="E2295" s="1048" t="str">
        <f t="shared" si="97"/>
        <v/>
      </c>
      <c r="F2295" s="1048"/>
    </row>
    <row r="2296" spans="1:6">
      <c r="A2296" s="1045">
        <v>1635951002</v>
      </c>
      <c r="B2296" s="1046" t="s">
        <v>1852</v>
      </c>
      <c r="C2296" s="1047"/>
      <c r="D2296" s="234"/>
      <c r="E2296" s="1048" t="str">
        <f t="shared" si="97"/>
        <v/>
      </c>
      <c r="F2296" s="1048"/>
    </row>
    <row r="2297" spans="1:6">
      <c r="A2297" s="1045">
        <v>1635951003</v>
      </c>
      <c r="B2297" s="1046" t="s">
        <v>1852</v>
      </c>
      <c r="C2297" s="1047"/>
      <c r="D2297" s="234"/>
      <c r="E2297" s="1048" t="str">
        <f t="shared" si="97"/>
        <v/>
      </c>
      <c r="F2297" s="1048"/>
    </row>
    <row r="2298" spans="1:6">
      <c r="A2298" s="728">
        <v>1635952001</v>
      </c>
      <c r="B2298" s="1046" t="s">
        <v>1852</v>
      </c>
      <c r="C2298" s="1047"/>
      <c r="D2298" s="234"/>
      <c r="E2298" s="1048"/>
      <c r="F2298" s="1048"/>
    </row>
    <row r="2299" spans="1:6">
      <c r="A2299" s="1045">
        <v>1635959003</v>
      </c>
      <c r="B2299" s="1046" t="s">
        <v>1852</v>
      </c>
      <c r="C2299" s="1047"/>
      <c r="D2299" s="234"/>
      <c r="E2299" s="1048" t="str">
        <f>+IF(COUNTIF(A:A,A2299)=1,"","Error")</f>
        <v/>
      </c>
      <c r="F2299" s="1048"/>
    </row>
    <row r="2300" spans="1:6">
      <c r="A2300" s="1045">
        <v>1635959112</v>
      </c>
      <c r="B2300" s="1046" t="s">
        <v>1852</v>
      </c>
      <c r="C2300" s="1047"/>
      <c r="D2300" s="234"/>
      <c r="E2300" s="1048" t="str">
        <f>+IF(COUNTIF(A:A,A2300)=1,"","Error")</f>
        <v/>
      </c>
      <c r="F2300" s="1048"/>
    </row>
    <row r="2301" spans="1:6">
      <c r="A2301" s="728">
        <v>1636050001</v>
      </c>
      <c r="B2301" s="1046" t="s">
        <v>1852</v>
      </c>
      <c r="C2301" s="1047"/>
      <c r="D2301" s="234"/>
      <c r="E2301" s="1048"/>
      <c r="F2301" s="1048"/>
    </row>
    <row r="2302" spans="1:6">
      <c r="A2302" s="1045">
        <v>1636050005</v>
      </c>
      <c r="B2302" s="1046" t="s">
        <v>1852</v>
      </c>
      <c r="C2302" s="1047"/>
      <c r="D2302" s="234"/>
      <c r="E2302" s="1048" t="str">
        <f>+IF(COUNTIF(A:A,A2302)=1,"","Error")</f>
        <v/>
      </c>
      <c r="F2302" s="1048"/>
    </row>
    <row r="2303" spans="1:6">
      <c r="A2303" s="1050">
        <v>1636059001</v>
      </c>
      <c r="B2303" s="1046" t="s">
        <v>1852</v>
      </c>
      <c r="C2303" s="1047"/>
      <c r="D2303" s="234"/>
      <c r="E2303" s="1048"/>
      <c r="F2303" s="1048"/>
    </row>
    <row r="2304" spans="1:6">
      <c r="A2304" s="1045">
        <v>1636059501</v>
      </c>
      <c r="B2304" s="1046" t="s">
        <v>1852</v>
      </c>
      <c r="C2304" s="1047"/>
      <c r="D2304" s="234"/>
      <c r="E2304" s="1048" t="str">
        <f t="shared" ref="E2304:E2335" si="98">+IF(COUNTIF(A:A,A2304)=1,"","Error")</f>
        <v/>
      </c>
      <c r="F2304" s="1048"/>
    </row>
    <row r="2305" spans="1:6">
      <c r="A2305" s="1045">
        <v>1636059520</v>
      </c>
      <c r="B2305" s="1046" t="s">
        <v>1852</v>
      </c>
      <c r="C2305" s="1047"/>
      <c r="D2305" s="234"/>
      <c r="E2305" s="1048" t="str">
        <f t="shared" si="98"/>
        <v/>
      </c>
      <c r="F2305" s="1048"/>
    </row>
    <row r="2306" spans="1:6">
      <c r="A2306" s="1045">
        <v>1636059800</v>
      </c>
      <c r="B2306" s="1046" t="s">
        <v>1852</v>
      </c>
      <c r="C2306" s="1047"/>
      <c r="D2306" s="234"/>
      <c r="E2306" s="1048" t="str">
        <f t="shared" si="98"/>
        <v/>
      </c>
      <c r="F2306" s="1048"/>
    </row>
    <row r="2307" spans="1:6">
      <c r="A2307" s="1045">
        <v>1636100005</v>
      </c>
      <c r="B2307" s="1046" t="s">
        <v>1852</v>
      </c>
      <c r="C2307" s="1047"/>
      <c r="D2307" s="234"/>
      <c r="E2307" s="1048" t="str">
        <f t="shared" si="98"/>
        <v/>
      </c>
      <c r="F2307" s="1048"/>
    </row>
    <row r="2308" spans="1:6">
      <c r="A2308" s="1045">
        <v>1636109501</v>
      </c>
      <c r="B2308" s="1046" t="s">
        <v>1852</v>
      </c>
      <c r="C2308" s="1047"/>
      <c r="D2308" s="234"/>
      <c r="E2308" s="1048" t="str">
        <f t="shared" si="98"/>
        <v/>
      </c>
      <c r="F2308" s="1048"/>
    </row>
    <row r="2309" spans="1:6">
      <c r="A2309" s="1045">
        <v>1636109520</v>
      </c>
      <c r="B2309" s="1046" t="s">
        <v>1852</v>
      </c>
      <c r="C2309" s="1047"/>
      <c r="D2309" s="234"/>
      <c r="E2309" s="1048" t="str">
        <f t="shared" si="98"/>
        <v/>
      </c>
      <c r="F2309" s="1048"/>
    </row>
    <row r="2310" spans="1:6">
      <c r="A2310" s="1045">
        <v>1636109800</v>
      </c>
      <c r="B2310" s="1046" t="s">
        <v>1852</v>
      </c>
      <c r="C2310" s="1047"/>
      <c r="D2310" s="234"/>
      <c r="E2310" s="1048" t="str">
        <f t="shared" si="98"/>
        <v/>
      </c>
      <c r="F2310" s="1048"/>
    </row>
    <row r="2311" spans="1:6">
      <c r="A2311" s="1045">
        <v>1636150005</v>
      </c>
      <c r="B2311" s="1046" t="s">
        <v>1852</v>
      </c>
      <c r="C2311" s="1047"/>
      <c r="D2311" s="234"/>
      <c r="E2311" s="1048" t="str">
        <f t="shared" si="98"/>
        <v/>
      </c>
      <c r="F2311" s="1048"/>
    </row>
    <row r="2312" spans="1:6">
      <c r="A2312" s="1045">
        <v>1636159501</v>
      </c>
      <c r="B2312" s="1046" t="s">
        <v>1852</v>
      </c>
      <c r="C2312" s="1047"/>
      <c r="D2312" s="234"/>
      <c r="E2312" s="1048" t="str">
        <f t="shared" si="98"/>
        <v/>
      </c>
      <c r="F2312" s="1048"/>
    </row>
    <row r="2313" spans="1:6">
      <c r="A2313" s="1045">
        <v>1636159520</v>
      </c>
      <c r="B2313" s="1046" t="s">
        <v>1852</v>
      </c>
      <c r="C2313" s="1047"/>
      <c r="D2313" s="234"/>
      <c r="E2313" s="1048" t="str">
        <f t="shared" si="98"/>
        <v/>
      </c>
      <c r="F2313" s="1048"/>
    </row>
    <row r="2314" spans="1:6">
      <c r="A2314" s="1045">
        <v>1636159800</v>
      </c>
      <c r="B2314" s="1046" t="s">
        <v>1852</v>
      </c>
      <c r="C2314" s="1047"/>
      <c r="D2314" s="234"/>
      <c r="E2314" s="1048" t="str">
        <f t="shared" si="98"/>
        <v/>
      </c>
      <c r="F2314" s="1048"/>
    </row>
    <row r="2315" spans="1:6">
      <c r="A2315" s="1045">
        <v>1636200005</v>
      </c>
      <c r="B2315" s="1046" t="s">
        <v>1852</v>
      </c>
      <c r="C2315" s="1047"/>
      <c r="D2315" s="234"/>
      <c r="E2315" s="1048" t="str">
        <f t="shared" si="98"/>
        <v/>
      </c>
      <c r="F2315" s="1048"/>
    </row>
    <row r="2316" spans="1:6">
      <c r="A2316" s="1045">
        <v>1636209501</v>
      </c>
      <c r="B2316" s="1046" t="s">
        <v>1852</v>
      </c>
      <c r="C2316" s="1047"/>
      <c r="D2316" s="234"/>
      <c r="E2316" s="1048" t="str">
        <f t="shared" si="98"/>
        <v/>
      </c>
      <c r="F2316" s="1048"/>
    </row>
    <row r="2317" spans="1:6">
      <c r="A2317" s="1045">
        <v>1636209520</v>
      </c>
      <c r="B2317" s="1046" t="s">
        <v>1852</v>
      </c>
      <c r="C2317" s="1047"/>
      <c r="D2317" s="234"/>
      <c r="E2317" s="1048" t="str">
        <f t="shared" si="98"/>
        <v/>
      </c>
      <c r="F2317" s="1048"/>
    </row>
    <row r="2318" spans="1:6">
      <c r="A2318" s="1045">
        <v>1636209800</v>
      </c>
      <c r="B2318" s="1046" t="s">
        <v>1852</v>
      </c>
      <c r="C2318" s="1047"/>
      <c r="D2318" s="234"/>
      <c r="E2318" s="1048" t="str">
        <f t="shared" si="98"/>
        <v/>
      </c>
      <c r="F2318" s="1048"/>
    </row>
    <row r="2319" spans="1:6">
      <c r="A2319" s="1045">
        <v>1636250005</v>
      </c>
      <c r="B2319" s="1046" t="s">
        <v>1852</v>
      </c>
      <c r="C2319" s="1047"/>
      <c r="D2319" s="234"/>
      <c r="E2319" s="1048" t="str">
        <f t="shared" si="98"/>
        <v/>
      </c>
      <c r="F2319" s="1048"/>
    </row>
    <row r="2320" spans="1:6">
      <c r="A2320" s="1045">
        <v>1636259501</v>
      </c>
      <c r="B2320" s="1046" t="s">
        <v>1852</v>
      </c>
      <c r="C2320" s="1047"/>
      <c r="D2320" s="234"/>
      <c r="E2320" s="1048" t="str">
        <f t="shared" si="98"/>
        <v/>
      </c>
      <c r="F2320" s="1048"/>
    </row>
    <row r="2321" spans="1:6">
      <c r="A2321" s="1045">
        <v>1636259520</v>
      </c>
      <c r="B2321" s="1046" t="s">
        <v>1852</v>
      </c>
      <c r="C2321" s="1047"/>
      <c r="D2321" s="234"/>
      <c r="E2321" s="1048" t="str">
        <f t="shared" si="98"/>
        <v/>
      </c>
      <c r="F2321" s="1048"/>
    </row>
    <row r="2322" spans="1:6">
      <c r="A2322" s="1045">
        <v>1636259800</v>
      </c>
      <c r="B2322" s="1046" t="s">
        <v>1852</v>
      </c>
      <c r="C2322" s="1047"/>
      <c r="D2322" s="234"/>
      <c r="E2322" s="1048" t="str">
        <f t="shared" si="98"/>
        <v/>
      </c>
      <c r="F2322" s="1048"/>
    </row>
    <row r="2323" spans="1:6">
      <c r="A2323" s="1045">
        <v>1637050005</v>
      </c>
      <c r="B2323" s="1046" t="s">
        <v>1852</v>
      </c>
      <c r="C2323" s="1047"/>
      <c r="D2323" s="234"/>
      <c r="E2323" s="1048" t="str">
        <f t="shared" si="98"/>
        <v/>
      </c>
      <c r="F2323" s="1048"/>
    </row>
    <row r="2324" spans="1:6">
      <c r="A2324" s="1045">
        <v>1637050050</v>
      </c>
      <c r="B2324" s="1046" t="s">
        <v>1852</v>
      </c>
      <c r="C2324" s="1047"/>
      <c r="D2324" s="234"/>
      <c r="E2324" s="1048" t="str">
        <f t="shared" si="98"/>
        <v/>
      </c>
      <c r="F2324" s="1048"/>
    </row>
    <row r="2325" spans="1:6">
      <c r="A2325" s="1045">
        <v>1637059001</v>
      </c>
      <c r="B2325" s="1046" t="s">
        <v>1852</v>
      </c>
      <c r="C2325" s="1047"/>
      <c r="D2325" s="234"/>
      <c r="E2325" s="1048" t="str">
        <f t="shared" si="98"/>
        <v/>
      </c>
      <c r="F2325" s="1048"/>
    </row>
    <row r="2326" spans="1:6">
      <c r="A2326" s="1045">
        <v>1637059003</v>
      </c>
      <c r="B2326" s="1046" t="s">
        <v>1852</v>
      </c>
      <c r="C2326" s="1047"/>
      <c r="D2326" s="234"/>
      <c r="E2326" s="1048" t="str">
        <f t="shared" si="98"/>
        <v/>
      </c>
      <c r="F2326" s="1048"/>
    </row>
    <row r="2327" spans="1:6">
      <c r="A2327" s="1045">
        <v>1637059005</v>
      </c>
      <c r="B2327" s="1046" t="s">
        <v>1852</v>
      </c>
      <c r="C2327" s="1047"/>
      <c r="D2327" s="234"/>
      <c r="E2327" s="1048" t="str">
        <f t="shared" si="98"/>
        <v/>
      </c>
      <c r="F2327" s="1048"/>
    </row>
    <row r="2328" spans="1:6">
      <c r="A2328" s="1045">
        <v>1637059017</v>
      </c>
      <c r="B2328" s="1046" t="s">
        <v>1852</v>
      </c>
      <c r="C2328" s="1047"/>
      <c r="D2328" s="234"/>
      <c r="E2328" s="1048" t="str">
        <f t="shared" si="98"/>
        <v/>
      </c>
      <c r="F2328" s="1048"/>
    </row>
    <row r="2329" spans="1:6">
      <c r="A2329" s="1045">
        <v>1637059084</v>
      </c>
      <c r="B2329" s="1046" t="s">
        <v>1852</v>
      </c>
      <c r="C2329" s="1047"/>
      <c r="D2329" s="234"/>
      <c r="E2329" s="1048" t="str">
        <f t="shared" si="98"/>
        <v/>
      </c>
      <c r="F2329" s="1048"/>
    </row>
    <row r="2330" spans="1:6">
      <c r="A2330" s="1045">
        <v>1637059215</v>
      </c>
      <c r="B2330" s="1046" t="s">
        <v>1852</v>
      </c>
      <c r="C2330" s="1047"/>
      <c r="D2330" s="234"/>
      <c r="E2330" s="1048" t="str">
        <f t="shared" si="98"/>
        <v/>
      </c>
      <c r="F2330" s="1048"/>
    </row>
    <row r="2331" spans="1:6">
      <c r="A2331" s="1045">
        <v>1637059532</v>
      </c>
      <c r="B2331" s="1046" t="s">
        <v>1852</v>
      </c>
      <c r="C2331" s="1047"/>
      <c r="D2331" s="234"/>
      <c r="E2331" s="1048" t="str">
        <f t="shared" si="98"/>
        <v/>
      </c>
      <c r="F2331" s="1048"/>
    </row>
    <row r="2332" spans="1:6">
      <c r="A2332" s="1045">
        <v>1637059601</v>
      </c>
      <c r="B2332" s="1046" t="s">
        <v>1852</v>
      </c>
      <c r="C2332" s="1047"/>
      <c r="D2332" s="234"/>
      <c r="E2332" s="1048" t="str">
        <f t="shared" si="98"/>
        <v/>
      </c>
      <c r="F2332" s="1048"/>
    </row>
    <row r="2333" spans="1:6">
      <c r="A2333" s="1045">
        <v>1637059604</v>
      </c>
      <c r="B2333" s="1046" t="s">
        <v>1852</v>
      </c>
      <c r="C2333" s="1047"/>
      <c r="D2333" s="234"/>
      <c r="E2333" s="1048" t="str">
        <f t="shared" si="98"/>
        <v/>
      </c>
      <c r="F2333" s="1048"/>
    </row>
    <row r="2334" spans="1:6">
      <c r="A2334" s="1045">
        <v>1637059711</v>
      </c>
      <c r="B2334" s="1046" t="s">
        <v>1852</v>
      </c>
      <c r="C2334" s="1047"/>
      <c r="D2334" s="234"/>
      <c r="E2334" s="1048" t="str">
        <f t="shared" si="98"/>
        <v/>
      </c>
      <c r="F2334" s="1048"/>
    </row>
    <row r="2335" spans="1:6">
      <c r="A2335" s="1045">
        <v>1637059720</v>
      </c>
      <c r="B2335" s="1046" t="s">
        <v>1852</v>
      </c>
      <c r="C2335" s="1047"/>
      <c r="D2335" s="234"/>
      <c r="E2335" s="1048" t="str">
        <f t="shared" si="98"/>
        <v/>
      </c>
      <c r="F2335" s="1048"/>
    </row>
    <row r="2336" spans="1:6">
      <c r="A2336" s="938">
        <v>1637059730</v>
      </c>
      <c r="B2336" s="1046" t="s">
        <v>1852</v>
      </c>
      <c r="C2336" s="1047"/>
      <c r="D2336" s="234"/>
      <c r="E2336" s="1048"/>
      <c r="F2336" s="1048"/>
    </row>
    <row r="2337" spans="1:6">
      <c r="A2337" s="1045">
        <v>1637059740</v>
      </c>
      <c r="B2337" s="1046" t="s">
        <v>1852</v>
      </c>
      <c r="C2337" s="1047"/>
      <c r="D2337" s="234"/>
      <c r="E2337" s="1048" t="str">
        <f t="shared" ref="E2337:E2364" si="99">+IF(COUNTIF(A:A,A2337)=1,"","Error")</f>
        <v/>
      </c>
      <c r="F2337" s="1048"/>
    </row>
    <row r="2338" spans="1:6">
      <c r="A2338" s="1045">
        <v>1637059750</v>
      </c>
      <c r="B2338" s="1046" t="s">
        <v>1852</v>
      </c>
      <c r="C2338" s="1047"/>
      <c r="D2338" s="234"/>
      <c r="E2338" s="1048" t="str">
        <f t="shared" si="99"/>
        <v/>
      </c>
      <c r="F2338" s="1048"/>
    </row>
    <row r="2339" spans="1:6">
      <c r="A2339" s="1045">
        <v>1637059800</v>
      </c>
      <c r="B2339" s="1046" t="s">
        <v>1852</v>
      </c>
      <c r="C2339" s="1047"/>
      <c r="D2339" s="234"/>
      <c r="E2339" s="1048" t="str">
        <f t="shared" si="99"/>
        <v/>
      </c>
      <c r="F2339" s="1048"/>
    </row>
    <row r="2340" spans="1:6">
      <c r="A2340" s="1045">
        <v>1637100005</v>
      </c>
      <c r="B2340" s="1046" t="s">
        <v>1852</v>
      </c>
      <c r="C2340" s="1047"/>
      <c r="D2340" s="234"/>
      <c r="E2340" s="1048" t="str">
        <f t="shared" si="99"/>
        <v/>
      </c>
      <c r="F2340" s="1048"/>
    </row>
    <row r="2341" spans="1:6">
      <c r="A2341" s="1045">
        <v>1637100050</v>
      </c>
      <c r="B2341" s="1046" t="s">
        <v>1852</v>
      </c>
      <c r="C2341" s="1047"/>
      <c r="D2341" s="234"/>
      <c r="E2341" s="1048" t="str">
        <f t="shared" si="99"/>
        <v/>
      </c>
      <c r="F2341" s="1048"/>
    </row>
    <row r="2342" spans="1:6">
      <c r="A2342" s="1045">
        <v>1637109001</v>
      </c>
      <c r="B2342" s="1046" t="s">
        <v>1852</v>
      </c>
      <c r="C2342" s="1047"/>
      <c r="D2342" s="234"/>
      <c r="E2342" s="1048" t="str">
        <f t="shared" si="99"/>
        <v/>
      </c>
      <c r="F2342" s="1048"/>
    </row>
    <row r="2343" spans="1:6">
      <c r="A2343" s="1045">
        <v>1637109003</v>
      </c>
      <c r="B2343" s="1046" t="s">
        <v>1852</v>
      </c>
      <c r="C2343" s="1047"/>
      <c r="D2343" s="234"/>
      <c r="E2343" s="1048" t="str">
        <f t="shared" si="99"/>
        <v/>
      </c>
      <c r="F2343" s="1048"/>
    </row>
    <row r="2344" spans="1:6">
      <c r="A2344" s="1045">
        <v>1637109005</v>
      </c>
      <c r="B2344" s="1046" t="s">
        <v>1852</v>
      </c>
      <c r="C2344" s="1047"/>
      <c r="D2344" s="234"/>
      <c r="E2344" s="1048" t="str">
        <f t="shared" si="99"/>
        <v/>
      </c>
      <c r="F2344" s="1048"/>
    </row>
    <row r="2345" spans="1:6">
      <c r="A2345" s="1045">
        <v>1637109017</v>
      </c>
      <c r="B2345" s="1046" t="s">
        <v>1852</v>
      </c>
      <c r="C2345" s="1047"/>
      <c r="D2345" s="234"/>
      <c r="E2345" s="1048" t="str">
        <f t="shared" si="99"/>
        <v/>
      </c>
      <c r="F2345" s="1048"/>
    </row>
    <row r="2346" spans="1:6">
      <c r="A2346" s="1045">
        <v>1637109087</v>
      </c>
      <c r="B2346" s="1046" t="s">
        <v>1852</v>
      </c>
      <c r="C2346" s="1047"/>
      <c r="D2346" s="234"/>
      <c r="E2346" s="1048" t="str">
        <f t="shared" si="99"/>
        <v/>
      </c>
      <c r="F2346" s="1048"/>
    </row>
    <row r="2347" spans="1:6">
      <c r="A2347" s="1045">
        <v>1637109216</v>
      </c>
      <c r="B2347" s="1046" t="s">
        <v>1852</v>
      </c>
      <c r="C2347" s="1047"/>
      <c r="D2347" s="234"/>
      <c r="E2347" s="1048" t="str">
        <f t="shared" si="99"/>
        <v/>
      </c>
      <c r="F2347" s="1048"/>
    </row>
    <row r="2348" spans="1:6">
      <c r="A2348" s="1045">
        <v>1637109532</v>
      </c>
      <c r="B2348" s="1046" t="s">
        <v>1852</v>
      </c>
      <c r="C2348" s="1047"/>
      <c r="D2348" s="234"/>
      <c r="E2348" s="1048" t="str">
        <f t="shared" si="99"/>
        <v/>
      </c>
      <c r="F2348" s="1048"/>
    </row>
    <row r="2349" spans="1:6">
      <c r="A2349" s="1045">
        <v>1637109601</v>
      </c>
      <c r="B2349" s="1046" t="s">
        <v>1852</v>
      </c>
      <c r="C2349" s="1047"/>
      <c r="D2349" s="234"/>
      <c r="E2349" s="1048" t="str">
        <f t="shared" si="99"/>
        <v/>
      </c>
      <c r="F2349" s="1048"/>
    </row>
    <row r="2350" spans="1:6">
      <c r="A2350" s="1045">
        <v>1637109720</v>
      </c>
      <c r="B2350" s="1046" t="s">
        <v>1852</v>
      </c>
      <c r="C2350" s="1047"/>
      <c r="D2350" s="234"/>
      <c r="E2350" s="1048" t="str">
        <f t="shared" si="99"/>
        <v/>
      </c>
      <c r="F2350" s="1048"/>
    </row>
    <row r="2351" spans="1:6">
      <c r="A2351" s="1045">
        <v>1637109740</v>
      </c>
      <c r="B2351" s="1046" t="s">
        <v>1852</v>
      </c>
      <c r="C2351" s="1047"/>
      <c r="D2351" s="234"/>
      <c r="E2351" s="1048" t="str">
        <f t="shared" si="99"/>
        <v/>
      </c>
      <c r="F2351" s="1048"/>
    </row>
    <row r="2352" spans="1:6">
      <c r="A2352" s="1045">
        <v>1637109750</v>
      </c>
      <c r="B2352" s="1046" t="s">
        <v>1852</v>
      </c>
      <c r="C2352" s="1047"/>
      <c r="D2352" s="234"/>
      <c r="E2352" s="1048" t="str">
        <f t="shared" si="99"/>
        <v/>
      </c>
      <c r="F2352" s="1048"/>
    </row>
    <row r="2353" spans="1:6">
      <c r="A2353" s="1045">
        <v>1637109800</v>
      </c>
      <c r="B2353" s="1046" t="s">
        <v>1852</v>
      </c>
      <c r="C2353" s="1047"/>
      <c r="D2353" s="234"/>
      <c r="E2353" s="1048" t="str">
        <f t="shared" si="99"/>
        <v/>
      </c>
      <c r="F2353" s="1048"/>
    </row>
    <row r="2354" spans="1:6">
      <c r="A2354" s="1045">
        <v>1637150005</v>
      </c>
      <c r="B2354" s="1046" t="s">
        <v>1852</v>
      </c>
      <c r="C2354" s="1047"/>
      <c r="D2354" s="234"/>
      <c r="E2354" s="1048" t="str">
        <f t="shared" si="99"/>
        <v/>
      </c>
      <c r="F2354" s="1048"/>
    </row>
    <row r="2355" spans="1:6">
      <c r="A2355" s="1045">
        <v>1637150050</v>
      </c>
      <c r="B2355" s="1046" t="s">
        <v>1852</v>
      </c>
      <c r="C2355" s="1047"/>
      <c r="D2355" s="234"/>
      <c r="E2355" s="1048" t="str">
        <f t="shared" si="99"/>
        <v/>
      </c>
      <c r="F2355" s="1048"/>
    </row>
    <row r="2356" spans="1:6">
      <c r="A2356" s="1045">
        <v>1637159001</v>
      </c>
      <c r="B2356" s="1046" t="s">
        <v>1852</v>
      </c>
      <c r="C2356" s="1047"/>
      <c r="D2356" s="234"/>
      <c r="E2356" s="1048" t="str">
        <f t="shared" si="99"/>
        <v/>
      </c>
      <c r="F2356" s="1048"/>
    </row>
    <row r="2357" spans="1:6">
      <c r="A2357" s="1045">
        <v>1637159003</v>
      </c>
      <c r="B2357" s="1046" t="s">
        <v>1852</v>
      </c>
      <c r="C2357" s="1047"/>
      <c r="D2357" s="234"/>
      <c r="E2357" s="1048" t="str">
        <f t="shared" si="99"/>
        <v/>
      </c>
      <c r="F2357" s="1048"/>
    </row>
    <row r="2358" spans="1:6">
      <c r="A2358" s="1045">
        <v>1637159005</v>
      </c>
      <c r="B2358" s="1046" t="s">
        <v>1852</v>
      </c>
      <c r="C2358" s="1047"/>
      <c r="D2358" s="234"/>
      <c r="E2358" s="1048" t="str">
        <f t="shared" si="99"/>
        <v/>
      </c>
      <c r="F2358" s="1048"/>
    </row>
    <row r="2359" spans="1:6">
      <c r="A2359" s="1045">
        <v>1637159006</v>
      </c>
      <c r="B2359" s="1046" t="s">
        <v>1852</v>
      </c>
      <c r="C2359" s="1047"/>
      <c r="D2359" s="234"/>
      <c r="E2359" s="1048" t="str">
        <f t="shared" si="99"/>
        <v/>
      </c>
      <c r="F2359" s="1048"/>
    </row>
    <row r="2360" spans="1:6">
      <c r="A2360" s="1045">
        <v>1637159017</v>
      </c>
      <c r="B2360" s="1046" t="s">
        <v>1852</v>
      </c>
      <c r="C2360" s="1047"/>
      <c r="D2360" s="234"/>
      <c r="E2360" s="1048" t="str">
        <f t="shared" si="99"/>
        <v/>
      </c>
      <c r="F2360" s="1048"/>
    </row>
    <row r="2361" spans="1:6">
      <c r="A2361" s="1045">
        <v>1637159090</v>
      </c>
      <c r="B2361" s="1046" t="s">
        <v>1852</v>
      </c>
      <c r="C2361" s="1047"/>
      <c r="D2361" s="234"/>
      <c r="E2361" s="1048" t="str">
        <f t="shared" si="99"/>
        <v/>
      </c>
      <c r="F2361" s="1048"/>
    </row>
    <row r="2362" spans="1:6">
      <c r="A2362" s="1045">
        <v>1637159217</v>
      </c>
      <c r="B2362" s="1046" t="s">
        <v>1852</v>
      </c>
      <c r="C2362" s="1047"/>
      <c r="D2362" s="234"/>
      <c r="E2362" s="1048" t="str">
        <f t="shared" si="99"/>
        <v/>
      </c>
      <c r="F2362" s="1048"/>
    </row>
    <row r="2363" spans="1:6">
      <c r="A2363" s="1045">
        <v>1637159532</v>
      </c>
      <c r="B2363" s="1046" t="s">
        <v>1852</v>
      </c>
      <c r="C2363" s="1047"/>
      <c r="D2363" s="234"/>
      <c r="E2363" s="1048" t="str">
        <f t="shared" si="99"/>
        <v/>
      </c>
      <c r="F2363" s="1048"/>
    </row>
    <row r="2364" spans="1:6">
      <c r="A2364" s="1045">
        <v>1637159601</v>
      </c>
      <c r="B2364" s="1046" t="s">
        <v>1852</v>
      </c>
      <c r="C2364" s="1047"/>
      <c r="D2364" s="234"/>
      <c r="E2364" s="1048" t="str">
        <f t="shared" si="99"/>
        <v/>
      </c>
      <c r="F2364" s="1048"/>
    </row>
    <row r="2365" spans="1:6">
      <c r="A2365" s="728">
        <v>1637159722</v>
      </c>
      <c r="B2365" s="1046" t="s">
        <v>1852</v>
      </c>
      <c r="C2365" s="1047"/>
      <c r="D2365" s="234"/>
      <c r="E2365" s="1048"/>
      <c r="F2365" s="1048"/>
    </row>
    <row r="2366" spans="1:6">
      <c r="A2366" s="1045">
        <v>1637159740</v>
      </c>
      <c r="B2366" s="1046" t="s">
        <v>1852</v>
      </c>
      <c r="C2366" s="1047"/>
      <c r="D2366" s="234"/>
      <c r="E2366" s="1048" t="str">
        <f>+IF(COUNTIF(A:A,A2366)=1,"","Error")</f>
        <v/>
      </c>
      <c r="F2366" s="1048"/>
    </row>
    <row r="2367" spans="1:6">
      <c r="A2367" s="17">
        <v>1637159755</v>
      </c>
      <c r="B2367" s="1046" t="s">
        <v>1852</v>
      </c>
    </row>
    <row r="2368" spans="1:6">
      <c r="A2368" s="1045">
        <v>1637159800</v>
      </c>
      <c r="B2368" s="1046" t="s">
        <v>1852</v>
      </c>
      <c r="C2368" s="1047"/>
      <c r="D2368" s="234"/>
      <c r="E2368" s="1048" t="str">
        <f t="shared" ref="E2368:E2379" si="100">+IF(COUNTIF(A:A,A2368)=1,"","Error")</f>
        <v/>
      </c>
      <c r="F2368" s="1048"/>
    </row>
    <row r="2369" spans="1:6">
      <c r="A2369" s="1045">
        <v>1637200005</v>
      </c>
      <c r="B2369" s="1046" t="s">
        <v>1852</v>
      </c>
      <c r="C2369" s="1047"/>
      <c r="D2369" s="234"/>
      <c r="E2369" s="1048" t="str">
        <f t="shared" si="100"/>
        <v/>
      </c>
      <c r="F2369" s="1048"/>
    </row>
    <row r="2370" spans="1:6">
      <c r="A2370" s="1045">
        <v>1637200050</v>
      </c>
      <c r="B2370" s="1046" t="s">
        <v>1852</v>
      </c>
      <c r="C2370" s="1047"/>
      <c r="D2370" s="234"/>
      <c r="E2370" s="1048" t="str">
        <f t="shared" si="100"/>
        <v/>
      </c>
      <c r="F2370" s="1048"/>
    </row>
    <row r="2371" spans="1:6">
      <c r="A2371" s="1045">
        <v>1637209001</v>
      </c>
      <c r="B2371" s="1046" t="s">
        <v>1852</v>
      </c>
      <c r="C2371" s="1047"/>
      <c r="D2371" s="234"/>
      <c r="E2371" s="1048" t="str">
        <f t="shared" si="100"/>
        <v/>
      </c>
      <c r="F2371" s="1048"/>
    </row>
    <row r="2372" spans="1:6">
      <c r="A2372" s="1045">
        <v>1637209003</v>
      </c>
      <c r="B2372" s="1046" t="s">
        <v>1852</v>
      </c>
      <c r="C2372" s="1047"/>
      <c r="D2372" s="234"/>
      <c r="E2372" s="1048" t="str">
        <f t="shared" si="100"/>
        <v/>
      </c>
      <c r="F2372" s="1048"/>
    </row>
    <row r="2373" spans="1:6">
      <c r="A2373" s="1045">
        <v>1637209005</v>
      </c>
      <c r="B2373" s="1046" t="s">
        <v>1852</v>
      </c>
      <c r="C2373" s="1047"/>
      <c r="D2373" s="234"/>
      <c r="E2373" s="1048" t="str">
        <f t="shared" si="100"/>
        <v/>
      </c>
      <c r="F2373" s="1048"/>
    </row>
    <row r="2374" spans="1:6">
      <c r="A2374" s="1045">
        <v>1637209017</v>
      </c>
      <c r="B2374" s="1046" t="s">
        <v>1852</v>
      </c>
      <c r="C2374" s="1047"/>
      <c r="D2374" s="234"/>
      <c r="E2374" s="1048" t="str">
        <f t="shared" si="100"/>
        <v/>
      </c>
      <c r="F2374" s="1048"/>
    </row>
    <row r="2375" spans="1:6">
      <c r="A2375" s="1045">
        <v>1637209093</v>
      </c>
      <c r="B2375" s="1046" t="s">
        <v>1852</v>
      </c>
      <c r="C2375" s="1047"/>
      <c r="D2375" s="234"/>
      <c r="E2375" s="1048" t="str">
        <f t="shared" si="100"/>
        <v/>
      </c>
      <c r="F2375" s="1048"/>
    </row>
    <row r="2376" spans="1:6">
      <c r="A2376" s="1045">
        <v>1637209218</v>
      </c>
      <c r="B2376" s="1046" t="s">
        <v>1852</v>
      </c>
      <c r="C2376" s="1047"/>
      <c r="D2376" s="234"/>
      <c r="E2376" s="1048" t="str">
        <f t="shared" si="100"/>
        <v/>
      </c>
      <c r="F2376" s="1048"/>
    </row>
    <row r="2377" spans="1:6">
      <c r="A2377" s="1045">
        <v>1637209532</v>
      </c>
      <c r="B2377" s="1046" t="s">
        <v>1852</v>
      </c>
      <c r="C2377" s="1047"/>
      <c r="D2377" s="234"/>
      <c r="E2377" s="1048" t="str">
        <f t="shared" si="100"/>
        <v/>
      </c>
      <c r="F2377" s="1048"/>
    </row>
    <row r="2378" spans="1:6">
      <c r="A2378" s="1045">
        <v>1637209601</v>
      </c>
      <c r="B2378" s="1046" t="s">
        <v>1852</v>
      </c>
      <c r="C2378" s="1047"/>
      <c r="D2378" s="234"/>
      <c r="E2378" s="1048" t="str">
        <f t="shared" si="100"/>
        <v/>
      </c>
      <c r="F2378" s="1048"/>
    </row>
    <row r="2379" spans="1:6">
      <c r="A2379" s="1045">
        <v>1637209710</v>
      </c>
      <c r="B2379" s="1046" t="s">
        <v>1852</v>
      </c>
      <c r="C2379" s="1047"/>
      <c r="D2379" s="234"/>
      <c r="E2379" s="1048" t="str">
        <f t="shared" si="100"/>
        <v/>
      </c>
      <c r="F2379" s="1048"/>
    </row>
    <row r="2380" spans="1:6">
      <c r="A2380" s="1050">
        <v>1637209721</v>
      </c>
      <c r="B2380" s="1046" t="s">
        <v>1852</v>
      </c>
      <c r="C2380" s="1047"/>
      <c r="D2380" s="234"/>
      <c r="E2380" s="1048"/>
      <c r="F2380" s="1048"/>
    </row>
    <row r="2381" spans="1:6">
      <c r="A2381" s="1045">
        <v>1637209740</v>
      </c>
      <c r="B2381" s="1046" t="s">
        <v>1852</v>
      </c>
      <c r="C2381" s="1047"/>
      <c r="D2381" s="234"/>
      <c r="E2381" s="1048" t="str">
        <f t="shared" ref="E2381:E2393" si="101">+IF(COUNTIF(A:A,A2381)=1,"","Error")</f>
        <v/>
      </c>
      <c r="F2381" s="1048"/>
    </row>
    <row r="2382" spans="1:6">
      <c r="A2382" s="1045">
        <v>1637209750</v>
      </c>
      <c r="B2382" s="1046" t="s">
        <v>1852</v>
      </c>
      <c r="C2382" s="1047"/>
      <c r="D2382" s="234"/>
      <c r="E2382" s="1048" t="str">
        <f t="shared" si="101"/>
        <v/>
      </c>
      <c r="F2382" s="1048"/>
    </row>
    <row r="2383" spans="1:6">
      <c r="A2383" s="1045">
        <v>1637209800</v>
      </c>
      <c r="B2383" s="1046" t="s">
        <v>1852</v>
      </c>
      <c r="C2383" s="1047"/>
      <c r="D2383" s="234"/>
      <c r="E2383" s="1048" t="str">
        <f t="shared" si="101"/>
        <v/>
      </c>
      <c r="F2383" s="1048"/>
    </row>
    <row r="2384" spans="1:6">
      <c r="A2384" s="1045">
        <v>1637250005</v>
      </c>
      <c r="B2384" s="1046" t="s">
        <v>1852</v>
      </c>
      <c r="C2384" s="1047"/>
      <c r="D2384" s="234"/>
      <c r="E2384" s="1048" t="str">
        <f t="shared" si="101"/>
        <v/>
      </c>
      <c r="F2384" s="1048"/>
    </row>
    <row r="2385" spans="1:6">
      <c r="A2385" s="1045">
        <v>1637250050</v>
      </c>
      <c r="B2385" s="1046" t="s">
        <v>1852</v>
      </c>
      <c r="C2385" s="1047"/>
      <c r="D2385" s="234"/>
      <c r="E2385" s="1048" t="str">
        <f t="shared" si="101"/>
        <v/>
      </c>
      <c r="F2385" s="1048"/>
    </row>
    <row r="2386" spans="1:6">
      <c r="A2386" s="1045">
        <v>1637259001</v>
      </c>
      <c r="B2386" s="1046" t="s">
        <v>1852</v>
      </c>
      <c r="C2386" s="1047"/>
      <c r="D2386" s="234"/>
      <c r="E2386" s="1048" t="str">
        <f t="shared" si="101"/>
        <v/>
      </c>
      <c r="F2386" s="1048"/>
    </row>
    <row r="2387" spans="1:6">
      <c r="A2387" s="1045">
        <v>1637259003</v>
      </c>
      <c r="B2387" s="1046" t="s">
        <v>1852</v>
      </c>
      <c r="C2387" s="1047"/>
      <c r="D2387" s="234"/>
      <c r="E2387" s="1048" t="str">
        <f t="shared" si="101"/>
        <v/>
      </c>
      <c r="F2387" s="1048"/>
    </row>
    <row r="2388" spans="1:6">
      <c r="A2388" s="1045">
        <v>1637259005</v>
      </c>
      <c r="B2388" s="1046" t="s">
        <v>1852</v>
      </c>
      <c r="C2388" s="1047"/>
      <c r="D2388" s="234"/>
      <c r="E2388" s="1048" t="str">
        <f t="shared" si="101"/>
        <v/>
      </c>
      <c r="F2388" s="1048"/>
    </row>
    <row r="2389" spans="1:6">
      <c r="A2389" s="1045">
        <v>1637259017</v>
      </c>
      <c r="B2389" s="1046" t="s">
        <v>1852</v>
      </c>
      <c r="C2389" s="1047"/>
      <c r="D2389" s="234"/>
      <c r="E2389" s="1048" t="str">
        <f t="shared" si="101"/>
        <v/>
      </c>
      <c r="F2389" s="1048"/>
    </row>
    <row r="2390" spans="1:6">
      <c r="A2390" s="1045">
        <v>1637259096</v>
      </c>
      <c r="B2390" s="1046" t="s">
        <v>1852</v>
      </c>
      <c r="C2390" s="1047"/>
      <c r="D2390" s="234"/>
      <c r="E2390" s="1048" t="str">
        <f t="shared" si="101"/>
        <v/>
      </c>
      <c r="F2390" s="1048"/>
    </row>
    <row r="2391" spans="1:6">
      <c r="A2391" s="1045">
        <v>1637259219</v>
      </c>
      <c r="B2391" s="1046" t="s">
        <v>1852</v>
      </c>
      <c r="C2391" s="1047"/>
      <c r="D2391" s="234"/>
      <c r="E2391" s="1048" t="str">
        <f t="shared" si="101"/>
        <v/>
      </c>
      <c r="F2391" s="1048"/>
    </row>
    <row r="2392" spans="1:6">
      <c r="A2392" s="1045">
        <v>1637259532</v>
      </c>
      <c r="B2392" s="1046" t="s">
        <v>1852</v>
      </c>
      <c r="C2392" s="1047"/>
      <c r="D2392" s="234"/>
      <c r="E2392" s="1048" t="str">
        <f t="shared" si="101"/>
        <v/>
      </c>
      <c r="F2392" s="1048"/>
    </row>
    <row r="2393" spans="1:6">
      <c r="A2393" s="1045">
        <v>1637259601</v>
      </c>
      <c r="B2393" s="1046" t="s">
        <v>1852</v>
      </c>
      <c r="C2393" s="1047"/>
      <c r="D2393" s="234"/>
      <c r="E2393" s="1048" t="str">
        <f t="shared" si="101"/>
        <v/>
      </c>
      <c r="F2393" s="1048"/>
    </row>
    <row r="2394" spans="1:6">
      <c r="A2394" s="728">
        <v>1637259616</v>
      </c>
      <c r="B2394" s="1046" t="s">
        <v>1852</v>
      </c>
      <c r="C2394" s="1047"/>
      <c r="D2394" s="234"/>
      <c r="E2394" s="1048"/>
      <c r="F2394" s="1048"/>
    </row>
    <row r="2395" spans="1:6">
      <c r="A2395" s="1045">
        <v>1637259711</v>
      </c>
      <c r="B2395" s="1046" t="s">
        <v>1852</v>
      </c>
      <c r="C2395" s="1047"/>
      <c r="D2395" s="234"/>
      <c r="E2395" s="1048" t="str">
        <f>+IF(COUNTIF(A:A,A2395)=1,"","Error")</f>
        <v/>
      </c>
      <c r="F2395" s="1048"/>
    </row>
    <row r="2396" spans="1:6">
      <c r="A2396" s="1045">
        <v>1637259720</v>
      </c>
      <c r="B2396" s="1046" t="s">
        <v>1852</v>
      </c>
      <c r="C2396" s="1047"/>
      <c r="D2396" s="234"/>
      <c r="E2396" s="1048" t="str">
        <f>+IF(COUNTIF(A:A,A2396)=1,"","Error")</f>
        <v/>
      </c>
      <c r="F2396" s="1048"/>
    </row>
    <row r="2397" spans="1:6">
      <c r="A2397" s="1045">
        <v>1637259734</v>
      </c>
      <c r="B2397" s="1046" t="s">
        <v>1852</v>
      </c>
      <c r="C2397" s="1047"/>
      <c r="D2397" s="234"/>
      <c r="E2397" s="1048" t="str">
        <f>+IF(COUNTIF(A:A,A2397)=1,"","Error")</f>
        <v/>
      </c>
      <c r="F2397" s="1048"/>
    </row>
    <row r="2398" spans="1:6">
      <c r="A2398" s="1045">
        <v>1637259744</v>
      </c>
      <c r="B2398" s="1046" t="s">
        <v>1852</v>
      </c>
      <c r="C2398" s="1047"/>
      <c r="D2398" s="234"/>
      <c r="E2398" s="1048" t="str">
        <f>+IF(COUNTIF(A:A,A2398)=1,"","Error")</f>
        <v/>
      </c>
      <c r="F2398" s="1048"/>
    </row>
    <row r="2399" spans="1:6">
      <c r="A2399" s="15">
        <v>1637259750</v>
      </c>
      <c r="B2399" s="1046" t="s">
        <v>1852</v>
      </c>
    </row>
    <row r="2400" spans="1:6">
      <c r="A2400" s="1045">
        <v>1637259780</v>
      </c>
      <c r="B2400" s="1046" t="s">
        <v>1852</v>
      </c>
      <c r="C2400" s="1047"/>
      <c r="D2400" s="234"/>
      <c r="E2400" s="1048" t="str">
        <f t="shared" ref="E2400:E2433" si="102">+IF(COUNTIF(A:A,A2400)=1,"","Error")</f>
        <v/>
      </c>
      <c r="F2400" s="1048"/>
    </row>
    <row r="2401" spans="1:6">
      <c r="A2401" s="1045">
        <v>1637259800</v>
      </c>
      <c r="B2401" s="1046" t="s">
        <v>1852</v>
      </c>
      <c r="C2401" s="1047"/>
      <c r="D2401" s="234"/>
      <c r="E2401" s="1048" t="str">
        <f t="shared" si="102"/>
        <v/>
      </c>
      <c r="F2401" s="1048"/>
    </row>
    <row r="2402" spans="1:6">
      <c r="A2402" s="1045">
        <v>1638050005</v>
      </c>
      <c r="B2402" s="1046" t="s">
        <v>1852</v>
      </c>
      <c r="C2402" s="1047"/>
      <c r="D2402" s="234"/>
      <c r="E2402" s="1048" t="str">
        <f t="shared" si="102"/>
        <v/>
      </c>
      <c r="F2402" s="1048"/>
    </row>
    <row r="2403" spans="1:6">
      <c r="A2403" s="1045">
        <v>1638059001</v>
      </c>
      <c r="B2403" s="1046" t="s">
        <v>1852</v>
      </c>
      <c r="C2403" s="1047"/>
      <c r="D2403" s="234"/>
      <c r="E2403" s="1048" t="str">
        <f t="shared" si="102"/>
        <v/>
      </c>
      <c r="F2403" s="1048"/>
    </row>
    <row r="2404" spans="1:6">
      <c r="A2404" s="1045">
        <v>1638059007</v>
      </c>
      <c r="B2404" s="1046" t="s">
        <v>1852</v>
      </c>
      <c r="C2404" s="1047"/>
      <c r="D2404" s="234"/>
      <c r="E2404" s="1048" t="str">
        <f t="shared" si="102"/>
        <v/>
      </c>
      <c r="F2404" s="1048"/>
    </row>
    <row r="2405" spans="1:6">
      <c r="A2405" s="1045">
        <v>1638059008</v>
      </c>
      <c r="B2405" s="1046" t="s">
        <v>1852</v>
      </c>
      <c r="C2405" s="1047"/>
      <c r="D2405" s="234"/>
      <c r="E2405" s="1048" t="str">
        <f t="shared" si="102"/>
        <v/>
      </c>
      <c r="F2405" s="1048"/>
    </row>
    <row r="2406" spans="1:6">
      <c r="A2406" s="1045">
        <v>1638059016</v>
      </c>
      <c r="B2406" s="1046" t="s">
        <v>1852</v>
      </c>
      <c r="C2406" s="1047"/>
      <c r="D2406" s="234"/>
      <c r="E2406" s="1048" t="str">
        <f t="shared" si="102"/>
        <v/>
      </c>
      <c r="F2406" s="1048"/>
    </row>
    <row r="2407" spans="1:6">
      <c r="A2407" s="1045">
        <v>1638059017</v>
      </c>
      <c r="B2407" s="1046" t="s">
        <v>1852</v>
      </c>
      <c r="C2407" s="1047"/>
      <c r="D2407" s="234"/>
      <c r="E2407" s="1048" t="str">
        <f t="shared" si="102"/>
        <v/>
      </c>
      <c r="F2407" s="1048"/>
    </row>
    <row r="2408" spans="1:6">
      <c r="A2408" s="1045">
        <v>1638059800</v>
      </c>
      <c r="B2408" s="1046" t="s">
        <v>1852</v>
      </c>
      <c r="C2408" s="1047"/>
      <c r="D2408" s="234"/>
      <c r="E2408" s="1048" t="str">
        <f t="shared" si="102"/>
        <v/>
      </c>
      <c r="F2408" s="1048"/>
    </row>
    <row r="2409" spans="1:6">
      <c r="A2409" s="1045">
        <v>1638100005</v>
      </c>
      <c r="B2409" s="1046" t="s">
        <v>1852</v>
      </c>
      <c r="C2409" s="1047"/>
      <c r="D2409" s="234"/>
      <c r="E2409" s="1048" t="str">
        <f t="shared" si="102"/>
        <v/>
      </c>
      <c r="F2409" s="1048"/>
    </row>
    <row r="2410" spans="1:6">
      <c r="A2410" s="1045">
        <v>1638109001</v>
      </c>
      <c r="B2410" s="1046" t="s">
        <v>1852</v>
      </c>
      <c r="C2410" s="1047"/>
      <c r="D2410" s="234"/>
      <c r="E2410" s="1048" t="str">
        <f t="shared" si="102"/>
        <v/>
      </c>
      <c r="F2410" s="1048"/>
    </row>
    <row r="2411" spans="1:6">
      <c r="A2411" s="1045">
        <v>1638109007</v>
      </c>
      <c r="B2411" s="1046" t="s">
        <v>1852</v>
      </c>
      <c r="C2411" s="1047"/>
      <c r="D2411" s="234"/>
      <c r="E2411" s="1048" t="str">
        <f t="shared" si="102"/>
        <v/>
      </c>
      <c r="F2411" s="1048"/>
    </row>
    <row r="2412" spans="1:6">
      <c r="A2412" s="1045">
        <v>1638109008</v>
      </c>
      <c r="B2412" s="1046" t="s">
        <v>1852</v>
      </c>
      <c r="C2412" s="1047"/>
      <c r="D2412" s="234"/>
      <c r="E2412" s="1048" t="str">
        <f t="shared" si="102"/>
        <v/>
      </c>
      <c r="F2412" s="1048"/>
    </row>
    <row r="2413" spans="1:6">
      <c r="A2413" s="1045">
        <v>1638109016</v>
      </c>
      <c r="B2413" s="1046" t="s">
        <v>1852</v>
      </c>
      <c r="C2413" s="1047"/>
      <c r="D2413" s="234"/>
      <c r="E2413" s="1048" t="str">
        <f t="shared" si="102"/>
        <v/>
      </c>
      <c r="F2413" s="1048"/>
    </row>
    <row r="2414" spans="1:6">
      <c r="A2414" s="1045">
        <v>1638109017</v>
      </c>
      <c r="B2414" s="1046" t="s">
        <v>1852</v>
      </c>
      <c r="C2414" s="1047"/>
      <c r="D2414" s="234"/>
      <c r="E2414" s="1048" t="str">
        <f t="shared" si="102"/>
        <v/>
      </c>
      <c r="F2414" s="1048"/>
    </row>
    <row r="2415" spans="1:6">
      <c r="A2415" s="1045">
        <v>1638109800</v>
      </c>
      <c r="B2415" s="1046" t="s">
        <v>1852</v>
      </c>
      <c r="C2415" s="1047"/>
      <c r="D2415" s="234"/>
      <c r="E2415" s="1048" t="str">
        <f t="shared" si="102"/>
        <v/>
      </c>
      <c r="F2415" s="1048"/>
    </row>
    <row r="2416" spans="1:6">
      <c r="A2416" s="1045">
        <v>1638150005</v>
      </c>
      <c r="B2416" s="1046" t="s">
        <v>1852</v>
      </c>
      <c r="C2416" s="1047"/>
      <c r="D2416" s="234"/>
      <c r="E2416" s="1048" t="str">
        <f t="shared" si="102"/>
        <v/>
      </c>
      <c r="F2416" s="1048"/>
    </row>
    <row r="2417" spans="1:6">
      <c r="A2417" s="1045">
        <v>1638159001</v>
      </c>
      <c r="B2417" s="1046" t="s">
        <v>1852</v>
      </c>
      <c r="C2417" s="1047"/>
      <c r="D2417" s="234"/>
      <c r="E2417" s="1048" t="str">
        <f t="shared" si="102"/>
        <v/>
      </c>
      <c r="F2417" s="1048"/>
    </row>
    <row r="2418" spans="1:6">
      <c r="A2418" s="1045">
        <v>1638159007</v>
      </c>
      <c r="B2418" s="1046" t="s">
        <v>1852</v>
      </c>
      <c r="C2418" s="1047"/>
      <c r="D2418" s="234"/>
      <c r="E2418" s="1048" t="str">
        <f t="shared" si="102"/>
        <v/>
      </c>
      <c r="F2418" s="1048"/>
    </row>
    <row r="2419" spans="1:6">
      <c r="A2419" s="1045">
        <v>1638159008</v>
      </c>
      <c r="B2419" s="1046" t="s">
        <v>1852</v>
      </c>
      <c r="C2419" s="1047"/>
      <c r="D2419" s="234"/>
      <c r="E2419" s="1048" t="str">
        <f t="shared" si="102"/>
        <v/>
      </c>
      <c r="F2419" s="1048"/>
    </row>
    <row r="2420" spans="1:6">
      <c r="A2420" s="1045">
        <v>1638159016</v>
      </c>
      <c r="B2420" s="1046" t="s">
        <v>1852</v>
      </c>
      <c r="C2420" s="1047"/>
      <c r="D2420" s="234"/>
      <c r="E2420" s="1048" t="str">
        <f t="shared" si="102"/>
        <v/>
      </c>
      <c r="F2420" s="1048"/>
    </row>
    <row r="2421" spans="1:6">
      <c r="A2421" s="1045">
        <v>1638159017</v>
      </c>
      <c r="B2421" s="1046" t="s">
        <v>1852</v>
      </c>
      <c r="C2421" s="1047"/>
      <c r="D2421" s="234"/>
      <c r="E2421" s="1048" t="str">
        <f t="shared" si="102"/>
        <v/>
      </c>
      <c r="F2421" s="1048"/>
    </row>
    <row r="2422" spans="1:6">
      <c r="A2422" s="1045">
        <v>1638159800</v>
      </c>
      <c r="B2422" s="1046" t="s">
        <v>1852</v>
      </c>
      <c r="C2422" s="1047"/>
      <c r="D2422" s="234"/>
      <c r="E2422" s="1048" t="str">
        <f t="shared" si="102"/>
        <v/>
      </c>
      <c r="F2422" s="1048"/>
    </row>
    <row r="2423" spans="1:6">
      <c r="A2423" s="1045">
        <v>1638200005</v>
      </c>
      <c r="B2423" s="1046" t="s">
        <v>1852</v>
      </c>
      <c r="C2423" s="1047"/>
      <c r="D2423" s="234"/>
      <c r="E2423" s="1048" t="str">
        <f t="shared" si="102"/>
        <v/>
      </c>
      <c r="F2423" s="1048"/>
    </row>
    <row r="2424" spans="1:6">
      <c r="A2424" s="1045">
        <v>1638209001</v>
      </c>
      <c r="B2424" s="1046" t="s">
        <v>1852</v>
      </c>
      <c r="C2424" s="1047"/>
      <c r="D2424" s="234"/>
      <c r="E2424" s="1048" t="str">
        <f t="shared" si="102"/>
        <v/>
      </c>
      <c r="F2424" s="1048"/>
    </row>
    <row r="2425" spans="1:6">
      <c r="A2425" s="1045">
        <v>1638209007</v>
      </c>
      <c r="B2425" s="1046" t="s">
        <v>1852</v>
      </c>
      <c r="C2425" s="1047"/>
      <c r="D2425" s="234"/>
      <c r="E2425" s="1048" t="str">
        <f t="shared" si="102"/>
        <v/>
      </c>
      <c r="F2425" s="1048"/>
    </row>
    <row r="2426" spans="1:6">
      <c r="A2426" s="1045">
        <v>1638209008</v>
      </c>
      <c r="B2426" s="1046" t="s">
        <v>1852</v>
      </c>
      <c r="C2426" s="1047"/>
      <c r="D2426" s="234"/>
      <c r="E2426" s="1048" t="str">
        <f t="shared" si="102"/>
        <v/>
      </c>
      <c r="F2426" s="1048"/>
    </row>
    <row r="2427" spans="1:6">
      <c r="A2427" s="1045">
        <v>1638209016</v>
      </c>
      <c r="B2427" s="1046" t="s">
        <v>1852</v>
      </c>
      <c r="C2427" s="1047"/>
      <c r="D2427" s="234"/>
      <c r="E2427" s="1048" t="str">
        <f t="shared" si="102"/>
        <v/>
      </c>
      <c r="F2427" s="1048"/>
    </row>
    <row r="2428" spans="1:6">
      <c r="A2428" s="1045">
        <v>1638209800</v>
      </c>
      <c r="B2428" s="1046" t="s">
        <v>1852</v>
      </c>
      <c r="C2428" s="1047"/>
      <c r="D2428" s="234"/>
      <c r="E2428" s="1048" t="str">
        <f t="shared" si="102"/>
        <v/>
      </c>
      <c r="F2428" s="1048"/>
    </row>
    <row r="2429" spans="1:6">
      <c r="A2429" s="1045">
        <v>1638250005</v>
      </c>
      <c r="B2429" s="1046" t="s">
        <v>1852</v>
      </c>
      <c r="C2429" s="1047"/>
      <c r="D2429" s="234"/>
      <c r="E2429" s="1048" t="str">
        <f t="shared" si="102"/>
        <v/>
      </c>
      <c r="F2429" s="1048"/>
    </row>
    <row r="2430" spans="1:6">
      <c r="A2430" s="1045">
        <v>1638259001</v>
      </c>
      <c r="B2430" s="1046" t="s">
        <v>1852</v>
      </c>
      <c r="C2430" s="1047"/>
      <c r="D2430" s="234"/>
      <c r="E2430" s="1048" t="str">
        <f t="shared" si="102"/>
        <v/>
      </c>
      <c r="F2430" s="1048"/>
    </row>
    <row r="2431" spans="1:6">
      <c r="A2431" s="1045">
        <v>1638259007</v>
      </c>
      <c r="B2431" s="1046" t="s">
        <v>1852</v>
      </c>
      <c r="C2431" s="1047"/>
      <c r="D2431" s="234"/>
      <c r="E2431" s="1048" t="str">
        <f t="shared" si="102"/>
        <v/>
      </c>
      <c r="F2431" s="1048"/>
    </row>
    <row r="2432" spans="1:6">
      <c r="A2432" s="1045">
        <v>1638259008</v>
      </c>
      <c r="B2432" s="1046" t="s">
        <v>1852</v>
      </c>
      <c r="C2432" s="1047"/>
      <c r="D2432" s="234"/>
      <c r="E2432" s="1048" t="str">
        <f t="shared" si="102"/>
        <v/>
      </c>
      <c r="F2432" s="1048"/>
    </row>
    <row r="2433" spans="1:6">
      <c r="A2433" s="1045">
        <v>1638259016</v>
      </c>
      <c r="B2433" s="1046" t="s">
        <v>1852</v>
      </c>
      <c r="C2433" s="1047"/>
      <c r="D2433" s="234"/>
      <c r="E2433" s="1048" t="str">
        <f t="shared" si="102"/>
        <v/>
      </c>
      <c r="F2433" s="1048"/>
    </row>
    <row r="2434" spans="1:6">
      <c r="A2434" s="728">
        <v>1638259017</v>
      </c>
      <c r="B2434" s="1046" t="s">
        <v>1852</v>
      </c>
      <c r="C2434" s="1047"/>
      <c r="D2434" s="234"/>
      <c r="E2434" s="1048"/>
      <c r="F2434" s="1048"/>
    </row>
    <row r="2435" spans="1:6">
      <c r="A2435" s="1045">
        <v>1638259800</v>
      </c>
      <c r="B2435" s="1046" t="s">
        <v>1852</v>
      </c>
      <c r="C2435" s="1047"/>
      <c r="D2435" s="234"/>
      <c r="E2435" s="1048" t="str">
        <f>+IF(COUNTIF(A:A,A2435)=1,"","Error")</f>
        <v/>
      </c>
      <c r="F2435" s="1048"/>
    </row>
    <row r="2436" spans="1:6">
      <c r="A2436" s="1045">
        <v>1639050005</v>
      </c>
      <c r="B2436" s="1046" t="s">
        <v>1852</v>
      </c>
      <c r="C2436" s="1047"/>
      <c r="D2436" s="234"/>
      <c r="E2436" s="1048" t="str">
        <f>+IF(COUNTIF(A:A,A2436)=1,"","Error")</f>
        <v/>
      </c>
      <c r="F2436" s="1048"/>
    </row>
    <row r="2437" spans="1:6">
      <c r="A2437" s="1045">
        <v>1639050050</v>
      </c>
      <c r="B2437" s="1046" t="s">
        <v>1852</v>
      </c>
      <c r="C2437" s="1047"/>
      <c r="D2437" s="234"/>
      <c r="E2437" s="1048" t="str">
        <f>+IF(COUNTIF(A:A,A2437)=1,"","Error")</f>
        <v/>
      </c>
      <c r="F2437" s="1048"/>
    </row>
    <row r="2438" spans="1:6">
      <c r="A2438" s="1045">
        <v>1639051800</v>
      </c>
      <c r="B2438" s="1052" t="s">
        <v>1852</v>
      </c>
      <c r="C2438" s="1047"/>
      <c r="D2438" s="234"/>
      <c r="E2438" s="1048"/>
      <c r="F2438" s="1048"/>
    </row>
    <row r="2439" spans="1:6">
      <c r="A2439" s="728">
        <v>1639052001</v>
      </c>
      <c r="B2439" s="1046" t="s">
        <v>1852</v>
      </c>
      <c r="C2439" s="1047"/>
      <c r="D2439" s="234"/>
      <c r="E2439" s="1048"/>
      <c r="F2439" s="1048"/>
    </row>
    <row r="2440" spans="1:6">
      <c r="A2440" s="1045">
        <v>1639057005</v>
      </c>
      <c r="B2440" s="1046" t="s">
        <v>1996</v>
      </c>
      <c r="C2440" s="1047"/>
      <c r="D2440" s="234"/>
      <c r="E2440" s="1048" t="str">
        <f t="shared" ref="E2440:E2463" si="103">+IF(COUNTIF(A:A,A2440)=1,"","Error")</f>
        <v/>
      </c>
      <c r="F2440" s="1048"/>
    </row>
    <row r="2441" spans="1:6">
      <c r="A2441" s="1045">
        <v>1639057050</v>
      </c>
      <c r="B2441" s="1046" t="s">
        <v>1852</v>
      </c>
      <c r="C2441" s="1047"/>
      <c r="D2441" s="234"/>
      <c r="E2441" s="1048" t="str">
        <f t="shared" si="103"/>
        <v/>
      </c>
      <c r="F2441" s="1048"/>
    </row>
    <row r="2442" spans="1:6">
      <c r="A2442" s="1045">
        <v>1639059001</v>
      </c>
      <c r="B2442" s="1046" t="s">
        <v>1852</v>
      </c>
      <c r="C2442" s="1047"/>
      <c r="D2442" s="234"/>
      <c r="E2442" s="1048" t="str">
        <f t="shared" si="103"/>
        <v/>
      </c>
      <c r="F2442" s="1048"/>
    </row>
    <row r="2443" spans="1:6">
      <c r="A2443" s="1045">
        <v>1639059016</v>
      </c>
      <c r="B2443" s="1046" t="s">
        <v>1852</v>
      </c>
      <c r="C2443" s="1047"/>
      <c r="D2443" s="234"/>
      <c r="E2443" s="1048" t="str">
        <f t="shared" si="103"/>
        <v/>
      </c>
      <c r="F2443" s="1048"/>
    </row>
    <row r="2444" spans="1:6">
      <c r="A2444" s="1045">
        <v>1639059402</v>
      </c>
      <c r="B2444" s="1046" t="s">
        <v>1852</v>
      </c>
      <c r="C2444" s="1047"/>
      <c r="D2444" s="234"/>
      <c r="E2444" s="1048" t="str">
        <f t="shared" si="103"/>
        <v/>
      </c>
      <c r="F2444" s="1048"/>
    </row>
    <row r="2445" spans="1:6">
      <c r="A2445" s="1045">
        <v>1639059501</v>
      </c>
      <c r="B2445" s="1046" t="s">
        <v>1852</v>
      </c>
      <c r="C2445" s="1047"/>
      <c r="D2445" s="234"/>
      <c r="E2445" s="1048" t="str">
        <f t="shared" si="103"/>
        <v/>
      </c>
      <c r="F2445" s="1048"/>
    </row>
    <row r="2446" spans="1:6">
      <c r="A2446" s="1045">
        <v>1639059532</v>
      </c>
      <c r="B2446" s="1046" t="s">
        <v>1852</v>
      </c>
      <c r="C2446" s="1047"/>
      <c r="D2446" s="234"/>
      <c r="E2446" s="1048" t="str">
        <f t="shared" si="103"/>
        <v/>
      </c>
      <c r="F2446" s="1048"/>
    </row>
    <row r="2447" spans="1:6">
      <c r="A2447" s="1045">
        <v>1639059601</v>
      </c>
      <c r="B2447" s="1046" t="s">
        <v>1852</v>
      </c>
      <c r="C2447" s="1047"/>
      <c r="D2447" s="234"/>
      <c r="E2447" s="1048" t="str">
        <f t="shared" si="103"/>
        <v/>
      </c>
      <c r="F2447" s="1048"/>
    </row>
    <row r="2448" spans="1:6">
      <c r="A2448" s="1045">
        <v>1639059602</v>
      </c>
      <c r="B2448" s="1046" t="s">
        <v>1852</v>
      </c>
      <c r="C2448" s="1047"/>
      <c r="D2448" s="234"/>
      <c r="E2448" s="1048" t="str">
        <f t="shared" si="103"/>
        <v/>
      </c>
      <c r="F2448" s="1048"/>
    </row>
    <row r="2449" spans="1:6">
      <c r="A2449" s="1045">
        <v>1639059603</v>
      </c>
      <c r="B2449" s="1046" t="s">
        <v>1852</v>
      </c>
      <c r="C2449" s="1047"/>
      <c r="D2449" s="234"/>
      <c r="E2449" s="1048" t="str">
        <f t="shared" si="103"/>
        <v/>
      </c>
      <c r="F2449" s="1048"/>
    </row>
    <row r="2450" spans="1:6">
      <c r="A2450" s="1045">
        <v>1639059700</v>
      </c>
      <c r="B2450" s="1046" t="s">
        <v>1852</v>
      </c>
      <c r="C2450" s="1047"/>
      <c r="D2450" s="234"/>
      <c r="E2450" s="1048" t="str">
        <f t="shared" si="103"/>
        <v/>
      </c>
      <c r="F2450" s="1048"/>
    </row>
    <row r="2451" spans="1:6">
      <c r="A2451" s="1045">
        <v>1639059702</v>
      </c>
      <c r="B2451" s="1046" t="s">
        <v>1891</v>
      </c>
      <c r="C2451" s="1047"/>
      <c r="D2451" s="234"/>
      <c r="E2451" s="1048" t="str">
        <f t="shared" si="103"/>
        <v/>
      </c>
      <c r="F2451" s="1048"/>
    </row>
    <row r="2452" spans="1:6">
      <c r="A2452" s="1045">
        <v>1639059703</v>
      </c>
      <c r="B2452" s="1046" t="s">
        <v>1852</v>
      </c>
      <c r="C2452" s="1047"/>
      <c r="D2452" s="234"/>
      <c r="E2452" s="1048" t="str">
        <f t="shared" si="103"/>
        <v/>
      </c>
      <c r="F2452" s="1048"/>
    </row>
    <row r="2453" spans="1:6" ht="11.25" customHeight="1">
      <c r="A2453" s="1045">
        <v>1639059705</v>
      </c>
      <c r="B2453" s="1046" t="s">
        <v>1852</v>
      </c>
      <c r="C2453" s="1047"/>
      <c r="D2453" s="234"/>
      <c r="E2453" s="1048" t="str">
        <f t="shared" si="103"/>
        <v/>
      </c>
      <c r="F2453" s="1048"/>
    </row>
    <row r="2454" spans="1:6">
      <c r="A2454" s="1045">
        <v>1639059706</v>
      </c>
      <c r="B2454" s="1046" t="s">
        <v>1852</v>
      </c>
      <c r="C2454" s="1047"/>
      <c r="D2454" s="234"/>
      <c r="E2454" s="1048" t="str">
        <f t="shared" si="103"/>
        <v/>
      </c>
      <c r="F2454" s="1048"/>
    </row>
    <row r="2455" spans="1:6">
      <c r="A2455" s="1045">
        <v>1639059707</v>
      </c>
      <c r="B2455" s="1046" t="s">
        <v>1852</v>
      </c>
      <c r="C2455" s="1047"/>
      <c r="D2455" s="234"/>
      <c r="E2455" s="1048" t="str">
        <f t="shared" si="103"/>
        <v/>
      </c>
      <c r="F2455" s="1048"/>
    </row>
    <row r="2456" spans="1:6">
      <c r="A2456" s="1045">
        <v>1639059708</v>
      </c>
      <c r="B2456" s="1046" t="s">
        <v>1852</v>
      </c>
      <c r="C2456" s="1047"/>
      <c r="D2456" s="234"/>
      <c r="E2456" s="1048" t="str">
        <f t="shared" si="103"/>
        <v/>
      </c>
      <c r="F2456" s="1048"/>
    </row>
    <row r="2457" spans="1:6">
      <c r="A2457" s="1045">
        <v>1639059709</v>
      </c>
      <c r="B2457" s="1046" t="s">
        <v>1891</v>
      </c>
      <c r="C2457" s="1047"/>
      <c r="D2457" s="234"/>
      <c r="E2457" s="1048" t="str">
        <f t="shared" si="103"/>
        <v/>
      </c>
      <c r="F2457" s="1048"/>
    </row>
    <row r="2458" spans="1:6">
      <c r="A2458" s="1045">
        <v>1639059710</v>
      </c>
      <c r="B2458" s="1046" t="s">
        <v>1852</v>
      </c>
      <c r="C2458" s="1047"/>
      <c r="D2458" s="234"/>
      <c r="E2458" s="1048" t="str">
        <f t="shared" si="103"/>
        <v/>
      </c>
      <c r="F2458" s="1048"/>
    </row>
    <row r="2459" spans="1:6">
      <c r="A2459" s="1045">
        <v>1639059712</v>
      </c>
      <c r="B2459" s="1046" t="s">
        <v>1891</v>
      </c>
      <c r="C2459" s="1047"/>
      <c r="D2459" s="234"/>
      <c r="E2459" s="1048" t="str">
        <f t="shared" si="103"/>
        <v/>
      </c>
      <c r="F2459" s="1048"/>
    </row>
    <row r="2460" spans="1:6">
      <c r="A2460" s="1045">
        <v>1639059716</v>
      </c>
      <c r="B2460" s="1046" t="s">
        <v>1891</v>
      </c>
      <c r="C2460" s="1047"/>
      <c r="D2460" s="234"/>
      <c r="E2460" s="1048" t="str">
        <f t="shared" si="103"/>
        <v/>
      </c>
      <c r="F2460" s="1048"/>
    </row>
    <row r="2461" spans="1:6">
      <c r="A2461" s="1045">
        <v>1639059717</v>
      </c>
      <c r="B2461" s="1046" t="s">
        <v>1891</v>
      </c>
      <c r="C2461" s="1047"/>
      <c r="D2461" s="234"/>
      <c r="E2461" s="1048" t="str">
        <f t="shared" si="103"/>
        <v/>
      </c>
      <c r="F2461" s="1048"/>
    </row>
    <row r="2462" spans="1:6">
      <c r="A2462" s="1045">
        <v>1639059720</v>
      </c>
      <c r="B2462" s="1046" t="s">
        <v>1852</v>
      </c>
      <c r="C2462" s="1047"/>
      <c r="D2462" s="234"/>
      <c r="E2462" s="1048" t="str">
        <f t="shared" si="103"/>
        <v/>
      </c>
      <c r="F2462" s="1048"/>
    </row>
    <row r="2463" spans="1:6">
      <c r="A2463" s="1045">
        <v>1639059721</v>
      </c>
      <c r="B2463" s="1046" t="s">
        <v>1852</v>
      </c>
      <c r="C2463" s="1047"/>
      <c r="D2463" s="234"/>
      <c r="E2463" s="1048" t="str">
        <f t="shared" si="103"/>
        <v/>
      </c>
      <c r="F2463" s="1048"/>
    </row>
    <row r="2464" spans="1:6">
      <c r="A2464" s="1045">
        <v>1639059727</v>
      </c>
      <c r="B2464" s="1052" t="s">
        <v>1852</v>
      </c>
      <c r="C2464" s="1047"/>
      <c r="D2464" s="234"/>
      <c r="E2464" s="1048"/>
      <c r="F2464" s="1048"/>
    </row>
    <row r="2465" spans="1:6">
      <c r="A2465" s="1045">
        <v>1639059730</v>
      </c>
      <c r="B2465" s="1046" t="s">
        <v>1852</v>
      </c>
      <c r="C2465" s="1047"/>
      <c r="D2465" s="234"/>
      <c r="E2465" s="1048" t="str">
        <f>+IF(COUNTIF(A:A,A2465)=1,"","Error")</f>
        <v/>
      </c>
      <c r="F2465" s="1048"/>
    </row>
    <row r="2466" spans="1:6">
      <c r="A2466" s="1045">
        <v>1639059731</v>
      </c>
      <c r="B2466" s="1046" t="s">
        <v>1852</v>
      </c>
      <c r="C2466" s="1047"/>
      <c r="D2466" s="234"/>
      <c r="E2466" s="1048" t="str">
        <f>+IF(COUNTIF(A:A,A2466)=1,"","Error")</f>
        <v/>
      </c>
      <c r="F2466" s="1048"/>
    </row>
    <row r="2467" spans="1:6">
      <c r="A2467" s="1045">
        <v>1639059732</v>
      </c>
      <c r="B2467" s="1046" t="s">
        <v>1891</v>
      </c>
      <c r="C2467" s="1047"/>
      <c r="D2467" s="234"/>
      <c r="E2467" s="1048" t="str">
        <f>+IF(COUNTIF(A:A,A2467)=1,"","Error")</f>
        <v/>
      </c>
      <c r="F2467" s="1048"/>
    </row>
    <row r="2468" spans="1:6">
      <c r="A2468" s="1045">
        <v>1639059733</v>
      </c>
      <c r="B2468" s="1046" t="s">
        <v>1891</v>
      </c>
      <c r="C2468" s="1047"/>
      <c r="D2468" s="234"/>
      <c r="E2468" s="1048" t="str">
        <f>+IF(COUNTIF(A:A,A2468)=1,"","Error")</f>
        <v/>
      </c>
      <c r="F2468" s="1048"/>
    </row>
    <row r="2469" spans="1:6">
      <c r="A2469" s="15">
        <v>1639059734</v>
      </c>
      <c r="B2469" s="1046" t="s">
        <v>1891</v>
      </c>
    </row>
    <row r="2470" spans="1:6">
      <c r="A2470" s="1045">
        <v>1639059740</v>
      </c>
      <c r="B2470" s="1046" t="s">
        <v>1852</v>
      </c>
      <c r="C2470" s="1047"/>
      <c r="D2470" s="234"/>
      <c r="E2470" s="1048" t="str">
        <f>+IF(COUNTIF(A:A,A2470)=1,"","Error")</f>
        <v/>
      </c>
      <c r="F2470" s="1048"/>
    </row>
    <row r="2471" spans="1:6">
      <c r="A2471" s="1045">
        <v>1639059741</v>
      </c>
      <c r="B2471" s="1046" t="s">
        <v>1852</v>
      </c>
      <c r="C2471" s="1047"/>
      <c r="D2471" s="234"/>
      <c r="E2471" s="1048" t="str">
        <f>+IF(COUNTIF(A:A,A2471)=1,"","Error")</f>
        <v/>
      </c>
      <c r="F2471" s="1048"/>
    </row>
    <row r="2472" spans="1:6">
      <c r="A2472" s="1045">
        <v>1639059742</v>
      </c>
      <c r="B2472" s="1046" t="s">
        <v>1891</v>
      </c>
      <c r="C2472" s="1047"/>
      <c r="D2472" s="234"/>
      <c r="E2472" s="1048" t="str">
        <f>+IF(COUNTIF(A:A,A2472)=1,"","Error")</f>
        <v/>
      </c>
      <c r="F2472" s="1048"/>
    </row>
    <row r="2473" spans="1:6" ht="11.25" customHeight="1">
      <c r="A2473" s="1045">
        <v>1639059744</v>
      </c>
      <c r="B2473" s="1046" t="s">
        <v>1891</v>
      </c>
      <c r="C2473" s="1047"/>
      <c r="D2473" s="234"/>
      <c r="E2473" s="1048" t="str">
        <f>+IF(COUNTIF(A:A,A2473)=1,"","Error")</f>
        <v/>
      </c>
      <c r="F2473" s="1048"/>
    </row>
    <row r="2474" spans="1:6">
      <c r="A2474" s="1045">
        <v>1639059746</v>
      </c>
      <c r="B2474" s="1052" t="s">
        <v>1852</v>
      </c>
      <c r="C2474" s="1047"/>
      <c r="D2474" s="234"/>
      <c r="E2474" s="1048"/>
      <c r="F2474" s="1048"/>
    </row>
    <row r="2475" spans="1:6">
      <c r="A2475" s="1045">
        <v>1639059747</v>
      </c>
      <c r="B2475" s="1046" t="s">
        <v>1852</v>
      </c>
      <c r="C2475" s="1047"/>
      <c r="D2475" s="234"/>
      <c r="E2475" s="1048" t="str">
        <f t="shared" ref="E2475:E2490" si="104">+IF(COUNTIF(A:A,A2475)=1,"","Error")</f>
        <v/>
      </c>
      <c r="F2475" s="1048"/>
    </row>
    <row r="2476" spans="1:6">
      <c r="A2476" s="1045">
        <v>1639059748</v>
      </c>
      <c r="B2476" s="1046" t="s">
        <v>1891</v>
      </c>
      <c r="C2476" s="1047"/>
      <c r="D2476" s="234"/>
      <c r="E2476" s="1048" t="str">
        <f t="shared" si="104"/>
        <v/>
      </c>
      <c r="F2476" s="1048"/>
    </row>
    <row r="2477" spans="1:6">
      <c r="A2477" s="1045">
        <v>1639059749</v>
      </c>
      <c r="B2477" s="1046" t="s">
        <v>1891</v>
      </c>
      <c r="C2477" s="1047"/>
      <c r="D2477" s="234"/>
      <c r="E2477" s="1048" t="str">
        <f t="shared" si="104"/>
        <v/>
      </c>
      <c r="F2477" s="1048"/>
    </row>
    <row r="2478" spans="1:6">
      <c r="A2478" s="1045">
        <v>1639059750</v>
      </c>
      <c r="B2478" s="1046" t="s">
        <v>1852</v>
      </c>
      <c r="C2478" s="1047"/>
      <c r="D2478" s="234"/>
      <c r="E2478" s="1048" t="str">
        <f t="shared" si="104"/>
        <v/>
      </c>
      <c r="F2478" s="1048"/>
    </row>
    <row r="2479" spans="1:6">
      <c r="A2479" s="1045">
        <v>1639059751</v>
      </c>
      <c r="B2479" s="1046" t="s">
        <v>1891</v>
      </c>
      <c r="C2479" s="1047"/>
      <c r="D2479" s="234"/>
      <c r="E2479" s="1048" t="str">
        <f t="shared" si="104"/>
        <v/>
      </c>
      <c r="F2479" s="1048"/>
    </row>
    <row r="2480" spans="1:6">
      <c r="A2480" s="1045">
        <v>1639059752</v>
      </c>
      <c r="B2480" s="1046" t="s">
        <v>1891</v>
      </c>
      <c r="C2480" s="1047"/>
      <c r="D2480" s="234"/>
      <c r="E2480" s="1048" t="str">
        <f t="shared" si="104"/>
        <v/>
      </c>
      <c r="F2480" s="1048"/>
    </row>
    <row r="2481" spans="1:6">
      <c r="A2481" s="1045">
        <v>1639059755</v>
      </c>
      <c r="B2481" s="1046" t="s">
        <v>1852</v>
      </c>
      <c r="C2481" s="1047"/>
      <c r="D2481" s="234"/>
      <c r="E2481" s="1048" t="str">
        <f t="shared" si="104"/>
        <v/>
      </c>
      <c r="F2481" s="1048"/>
    </row>
    <row r="2482" spans="1:6">
      <c r="A2482" s="1045">
        <v>1639059757</v>
      </c>
      <c r="B2482" s="1046" t="s">
        <v>1852</v>
      </c>
      <c r="C2482" s="1047"/>
      <c r="D2482" s="234"/>
      <c r="E2482" s="1048" t="str">
        <f t="shared" si="104"/>
        <v/>
      </c>
      <c r="F2482" s="1048"/>
    </row>
    <row r="2483" spans="1:6">
      <c r="A2483" s="1045">
        <v>1639059760</v>
      </c>
      <c r="B2483" s="1046" t="s">
        <v>1852</v>
      </c>
      <c r="C2483" s="1047"/>
      <c r="D2483" s="234"/>
      <c r="E2483" s="1048" t="str">
        <f t="shared" si="104"/>
        <v/>
      </c>
      <c r="F2483" s="1048"/>
    </row>
    <row r="2484" spans="1:6">
      <c r="A2484" s="1045">
        <v>1639059761</v>
      </c>
      <c r="B2484" s="1046" t="s">
        <v>1852</v>
      </c>
      <c r="C2484" s="1047"/>
      <c r="D2484" s="234"/>
      <c r="E2484" s="1048" t="str">
        <f t="shared" si="104"/>
        <v/>
      </c>
      <c r="F2484" s="1048"/>
    </row>
    <row r="2485" spans="1:6">
      <c r="A2485" s="1045">
        <v>1639059771</v>
      </c>
      <c r="B2485" s="1046" t="s">
        <v>1852</v>
      </c>
      <c r="C2485" s="1047"/>
      <c r="D2485" s="234"/>
      <c r="E2485" s="1048" t="str">
        <f t="shared" si="104"/>
        <v/>
      </c>
      <c r="F2485" s="1048"/>
    </row>
    <row r="2486" spans="1:6">
      <c r="A2486" s="1045">
        <v>1639059775</v>
      </c>
      <c r="B2486" s="1046" t="s">
        <v>1852</v>
      </c>
      <c r="C2486" s="1047"/>
      <c r="D2486" s="234"/>
      <c r="E2486" s="1048" t="str">
        <f t="shared" si="104"/>
        <v/>
      </c>
      <c r="F2486" s="1048"/>
    </row>
    <row r="2487" spans="1:6">
      <c r="A2487" s="1045">
        <v>1639059788</v>
      </c>
      <c r="B2487" s="1046" t="s">
        <v>1852</v>
      </c>
      <c r="C2487" s="1047"/>
      <c r="D2487" s="234"/>
      <c r="E2487" s="1048" t="str">
        <f t="shared" si="104"/>
        <v/>
      </c>
      <c r="F2487" s="1048"/>
    </row>
    <row r="2488" spans="1:6">
      <c r="A2488" s="1045">
        <v>1639059800</v>
      </c>
      <c r="B2488" s="1046" t="s">
        <v>1852</v>
      </c>
      <c r="C2488" s="1047"/>
      <c r="D2488" s="234"/>
      <c r="E2488" s="1048" t="str">
        <f t="shared" si="104"/>
        <v/>
      </c>
      <c r="F2488" s="1048"/>
    </row>
    <row r="2489" spans="1:6">
      <c r="A2489" s="1045">
        <v>1639100005</v>
      </c>
      <c r="B2489" s="1046" t="s">
        <v>1852</v>
      </c>
      <c r="C2489" s="1047"/>
      <c r="D2489" s="234"/>
      <c r="E2489" s="1048" t="str">
        <f t="shared" si="104"/>
        <v/>
      </c>
      <c r="F2489" s="1048"/>
    </row>
    <row r="2490" spans="1:6">
      <c r="A2490" s="1045">
        <v>1639100050</v>
      </c>
      <c r="B2490" s="1046" t="s">
        <v>1852</v>
      </c>
      <c r="C2490" s="1047"/>
      <c r="D2490" s="234"/>
      <c r="E2490" s="1048" t="str">
        <f t="shared" si="104"/>
        <v/>
      </c>
      <c r="F2490" s="1048"/>
    </row>
    <row r="2491" spans="1:6">
      <c r="A2491" s="1045">
        <v>1639101800</v>
      </c>
      <c r="B2491" s="1052" t="s">
        <v>1852</v>
      </c>
      <c r="C2491" s="1047"/>
      <c r="D2491" s="234"/>
      <c r="E2491" s="1048"/>
      <c r="F2491" s="1048"/>
    </row>
    <row r="2492" spans="1:6">
      <c r="A2492" s="1045">
        <v>1639109001</v>
      </c>
      <c r="B2492" s="1046" t="s">
        <v>1852</v>
      </c>
      <c r="C2492" s="1047"/>
      <c r="D2492" s="234"/>
      <c r="E2492" s="1048" t="str">
        <f t="shared" ref="E2492:E2512" si="105">+IF(COUNTIF(A:A,A2492)=1,"","Error")</f>
        <v/>
      </c>
      <c r="F2492" s="1048"/>
    </row>
    <row r="2493" spans="1:6">
      <c r="A2493" s="1045">
        <v>1639109006</v>
      </c>
      <c r="B2493" s="1046" t="s">
        <v>1852</v>
      </c>
      <c r="C2493" s="1047"/>
      <c r="D2493" s="234"/>
      <c r="E2493" s="1048" t="str">
        <f t="shared" si="105"/>
        <v/>
      </c>
      <c r="F2493" s="1048"/>
    </row>
    <row r="2494" spans="1:6">
      <c r="A2494" s="1045">
        <v>1639109016</v>
      </c>
      <c r="B2494" s="1046" t="s">
        <v>1852</v>
      </c>
      <c r="C2494" s="1047"/>
      <c r="D2494" s="234"/>
      <c r="E2494" s="1048" t="str">
        <f t="shared" si="105"/>
        <v/>
      </c>
      <c r="F2494" s="1048"/>
    </row>
    <row r="2495" spans="1:6">
      <c r="A2495" s="1045">
        <v>1639109402</v>
      </c>
      <c r="B2495" s="1046" t="s">
        <v>1852</v>
      </c>
      <c r="C2495" s="1047"/>
      <c r="D2495" s="234"/>
      <c r="E2495" s="1048" t="str">
        <f t="shared" si="105"/>
        <v/>
      </c>
      <c r="F2495" s="1048"/>
    </row>
    <row r="2496" spans="1:6">
      <c r="A2496" s="1045">
        <v>1639109501</v>
      </c>
      <c r="B2496" s="1046" t="s">
        <v>1852</v>
      </c>
      <c r="C2496" s="1047"/>
      <c r="D2496" s="234"/>
      <c r="E2496" s="1048" t="str">
        <f t="shared" si="105"/>
        <v/>
      </c>
      <c r="F2496" s="1048"/>
    </row>
    <row r="2497" spans="1:6">
      <c r="A2497" s="1045">
        <v>1639109532</v>
      </c>
      <c r="B2497" s="1046" t="s">
        <v>1852</v>
      </c>
      <c r="C2497" s="1047"/>
      <c r="D2497" s="234"/>
      <c r="E2497" s="1048" t="str">
        <f t="shared" si="105"/>
        <v/>
      </c>
      <c r="F2497" s="1048"/>
    </row>
    <row r="2498" spans="1:6">
      <c r="A2498" s="1045">
        <v>1639109601</v>
      </c>
      <c r="B2498" s="1046" t="s">
        <v>1852</v>
      </c>
      <c r="C2498" s="1047"/>
      <c r="D2498" s="234"/>
      <c r="E2498" s="1048" t="str">
        <f t="shared" si="105"/>
        <v/>
      </c>
      <c r="F2498" s="1048"/>
    </row>
    <row r="2499" spans="1:6">
      <c r="A2499" s="1045">
        <v>1639109700</v>
      </c>
      <c r="B2499" s="1046" t="s">
        <v>1852</v>
      </c>
      <c r="C2499" s="1047"/>
      <c r="D2499" s="234"/>
      <c r="E2499" s="1048" t="str">
        <f t="shared" si="105"/>
        <v/>
      </c>
      <c r="F2499" s="1048"/>
    </row>
    <row r="2500" spans="1:6">
      <c r="A2500" s="1045">
        <v>1639109703</v>
      </c>
      <c r="B2500" s="1046" t="s">
        <v>1852</v>
      </c>
      <c r="C2500" s="1047"/>
      <c r="D2500" s="234"/>
      <c r="E2500" s="1048" t="str">
        <f t="shared" si="105"/>
        <v/>
      </c>
      <c r="F2500" s="1048"/>
    </row>
    <row r="2501" spans="1:6">
      <c r="A2501" s="1045">
        <v>1639109710</v>
      </c>
      <c r="B2501" s="1046" t="s">
        <v>1852</v>
      </c>
      <c r="C2501" s="1047"/>
      <c r="D2501" s="234"/>
      <c r="E2501" s="1048" t="str">
        <f t="shared" si="105"/>
        <v/>
      </c>
      <c r="F2501" s="1048"/>
    </row>
    <row r="2502" spans="1:6">
      <c r="A2502" s="1045">
        <v>1639109711</v>
      </c>
      <c r="B2502" s="1046" t="s">
        <v>1852</v>
      </c>
      <c r="C2502" s="1047"/>
      <c r="D2502" s="234"/>
      <c r="E2502" s="1048" t="str">
        <f t="shared" si="105"/>
        <v/>
      </c>
      <c r="F2502" s="1048"/>
    </row>
    <row r="2503" spans="1:6">
      <c r="A2503" s="1045">
        <v>1639109720</v>
      </c>
      <c r="B2503" s="1046" t="s">
        <v>1852</v>
      </c>
      <c r="C2503" s="1047"/>
      <c r="D2503" s="234"/>
      <c r="E2503" s="1048" t="str">
        <f t="shared" si="105"/>
        <v/>
      </c>
      <c r="F2503" s="1048"/>
    </row>
    <row r="2504" spans="1:6">
      <c r="A2504" s="1045">
        <v>1639109730</v>
      </c>
      <c r="B2504" s="1046" t="s">
        <v>1852</v>
      </c>
      <c r="C2504" s="1047"/>
      <c r="D2504" s="234"/>
      <c r="E2504" s="1048" t="str">
        <f t="shared" si="105"/>
        <v/>
      </c>
      <c r="F2504" s="1048"/>
    </row>
    <row r="2505" spans="1:6">
      <c r="A2505" s="1045">
        <v>1639109731</v>
      </c>
      <c r="B2505" s="1046" t="s">
        <v>1852</v>
      </c>
      <c r="C2505" s="1047"/>
      <c r="D2505" s="234"/>
      <c r="E2505" s="1048" t="str">
        <f t="shared" si="105"/>
        <v/>
      </c>
      <c r="F2505" s="1048"/>
    </row>
    <row r="2506" spans="1:6">
      <c r="A2506" s="1045">
        <v>1639109734</v>
      </c>
      <c r="B2506" s="1046" t="s">
        <v>1852</v>
      </c>
      <c r="C2506" s="1047"/>
      <c r="D2506" s="234"/>
      <c r="E2506" s="1048" t="str">
        <f t="shared" si="105"/>
        <v/>
      </c>
      <c r="F2506" s="1048"/>
    </row>
    <row r="2507" spans="1:6">
      <c r="A2507" s="1045">
        <v>1639109740</v>
      </c>
      <c r="B2507" s="1046" t="s">
        <v>1852</v>
      </c>
      <c r="C2507" s="1047"/>
      <c r="D2507" s="234"/>
      <c r="E2507" s="1048" t="str">
        <f t="shared" si="105"/>
        <v/>
      </c>
      <c r="F2507" s="1048"/>
    </row>
    <row r="2508" spans="1:6">
      <c r="A2508" s="1045">
        <v>1639109741</v>
      </c>
      <c r="B2508" s="1046" t="s">
        <v>1852</v>
      </c>
      <c r="C2508" s="1047"/>
      <c r="D2508" s="234"/>
      <c r="E2508" s="1048" t="str">
        <f t="shared" si="105"/>
        <v/>
      </c>
      <c r="F2508" s="1048"/>
    </row>
    <row r="2509" spans="1:6">
      <c r="A2509" s="1045">
        <v>1639109742</v>
      </c>
      <c r="B2509" s="1046" t="s">
        <v>1852</v>
      </c>
      <c r="C2509" s="1047"/>
      <c r="D2509" s="234"/>
      <c r="E2509" s="1048" t="str">
        <f t="shared" si="105"/>
        <v/>
      </c>
      <c r="F2509" s="1048"/>
    </row>
    <row r="2510" spans="1:6">
      <c r="A2510" s="1045">
        <v>1639109750</v>
      </c>
      <c r="B2510" s="1046" t="s">
        <v>1852</v>
      </c>
      <c r="C2510" s="1047"/>
      <c r="D2510" s="234"/>
      <c r="E2510" s="1048" t="str">
        <f t="shared" si="105"/>
        <v/>
      </c>
      <c r="F2510" s="1048"/>
    </row>
    <row r="2511" spans="1:6">
      <c r="A2511" s="1045">
        <v>1639109751</v>
      </c>
      <c r="B2511" s="1046" t="s">
        <v>1852</v>
      </c>
      <c r="C2511" s="1047"/>
      <c r="D2511" s="234"/>
      <c r="E2511" s="1048" t="str">
        <f t="shared" si="105"/>
        <v/>
      </c>
      <c r="F2511" s="1048"/>
    </row>
    <row r="2512" spans="1:6">
      <c r="A2512" s="1045">
        <v>1639109755</v>
      </c>
      <c r="B2512" s="1046" t="s">
        <v>1852</v>
      </c>
      <c r="C2512" s="1047"/>
      <c r="D2512" s="234"/>
      <c r="E2512" s="1048" t="str">
        <f t="shared" si="105"/>
        <v/>
      </c>
      <c r="F2512" s="1048"/>
    </row>
    <row r="2513" spans="1:6">
      <c r="A2513" s="728">
        <v>1639109760</v>
      </c>
      <c r="B2513" s="1046" t="s">
        <v>1852</v>
      </c>
      <c r="C2513" s="1047"/>
      <c r="D2513" s="234"/>
      <c r="E2513" s="1048"/>
      <c r="F2513" s="1048"/>
    </row>
    <row r="2514" spans="1:6">
      <c r="A2514" s="1045">
        <v>1639109762</v>
      </c>
      <c r="B2514" s="1046" t="s">
        <v>1852</v>
      </c>
      <c r="C2514" s="1047"/>
      <c r="D2514" s="234"/>
      <c r="E2514" s="1048" t="str">
        <f t="shared" ref="E2514:E2520" si="106">+IF(COUNTIF(A:A,A2514)=1,"","Error")</f>
        <v/>
      </c>
      <c r="F2514" s="1048"/>
    </row>
    <row r="2515" spans="1:6">
      <c r="A2515" s="1045">
        <v>1639109764</v>
      </c>
      <c r="B2515" s="1046" t="s">
        <v>1852</v>
      </c>
      <c r="C2515" s="1047"/>
      <c r="D2515" s="234"/>
      <c r="E2515" s="1048" t="str">
        <f t="shared" si="106"/>
        <v/>
      </c>
      <c r="F2515" s="1048"/>
    </row>
    <row r="2516" spans="1:6">
      <c r="A2516" s="1045">
        <v>1639109771</v>
      </c>
      <c r="B2516" s="1046" t="s">
        <v>1852</v>
      </c>
      <c r="C2516" s="1047"/>
      <c r="D2516" s="234"/>
      <c r="E2516" s="1048" t="str">
        <f t="shared" si="106"/>
        <v/>
      </c>
      <c r="F2516" s="1048"/>
    </row>
    <row r="2517" spans="1:6">
      <c r="A2517" s="1045">
        <v>1639109780</v>
      </c>
      <c r="B2517" s="1046" t="s">
        <v>1852</v>
      </c>
      <c r="C2517" s="1047"/>
      <c r="D2517" s="234"/>
      <c r="E2517" s="1048" t="str">
        <f t="shared" si="106"/>
        <v/>
      </c>
      <c r="F2517" s="1048"/>
    </row>
    <row r="2518" spans="1:6">
      <c r="A2518" s="1045">
        <v>1639109800</v>
      </c>
      <c r="B2518" s="1046" t="s">
        <v>1852</v>
      </c>
      <c r="C2518" s="1047"/>
      <c r="D2518" s="234"/>
      <c r="E2518" s="1048" t="str">
        <f t="shared" si="106"/>
        <v/>
      </c>
      <c r="F2518" s="1048"/>
    </row>
    <row r="2519" spans="1:6">
      <c r="A2519" s="1045">
        <v>1639150005</v>
      </c>
      <c r="B2519" s="1046" t="s">
        <v>1852</v>
      </c>
      <c r="C2519" s="1047"/>
      <c r="D2519" s="234"/>
      <c r="E2519" s="1048" t="str">
        <f t="shared" si="106"/>
        <v/>
      </c>
      <c r="F2519" s="1048"/>
    </row>
    <row r="2520" spans="1:6">
      <c r="A2520" s="1045">
        <v>1639150050</v>
      </c>
      <c r="B2520" s="1046" t="s">
        <v>1852</v>
      </c>
      <c r="C2520" s="1047"/>
      <c r="D2520" s="234"/>
      <c r="E2520" s="1048" t="str">
        <f t="shared" si="106"/>
        <v/>
      </c>
      <c r="F2520" s="1048"/>
    </row>
    <row r="2521" spans="1:6">
      <c r="A2521" s="1045">
        <v>1639151800</v>
      </c>
      <c r="B2521" s="1052" t="s">
        <v>1852</v>
      </c>
      <c r="C2521" s="1047"/>
      <c r="D2521" s="234"/>
      <c r="E2521" s="1048"/>
      <c r="F2521" s="1048"/>
    </row>
    <row r="2522" spans="1:6">
      <c r="A2522" s="1045">
        <v>1639159001</v>
      </c>
      <c r="B2522" s="1046" t="s">
        <v>1852</v>
      </c>
      <c r="C2522" s="1047"/>
      <c r="D2522" s="234"/>
      <c r="E2522" s="1048" t="str">
        <f>+IF(COUNTIF(A:A,A2522)=1,"","Error")</f>
        <v/>
      </c>
      <c r="F2522" s="1048"/>
    </row>
    <row r="2523" spans="1:6">
      <c r="A2523" s="1045">
        <v>1639159016</v>
      </c>
      <c r="B2523" s="1046" t="s">
        <v>1852</v>
      </c>
      <c r="C2523" s="1047"/>
      <c r="D2523" s="234"/>
      <c r="E2523" s="1048" t="str">
        <f>+IF(COUNTIF(A:A,A2523)=1,"","Error")</f>
        <v/>
      </c>
      <c r="F2523" s="1048"/>
    </row>
    <row r="2524" spans="1:6">
      <c r="A2524" s="1045">
        <v>1639159501</v>
      </c>
      <c r="B2524" s="1046" t="s">
        <v>1852</v>
      </c>
      <c r="C2524" s="1047"/>
      <c r="D2524" s="234"/>
      <c r="E2524" s="1048" t="str">
        <f>+IF(COUNTIF(A:A,A2524)=1,"","Error")</f>
        <v/>
      </c>
      <c r="F2524" s="1048"/>
    </row>
    <row r="2525" spans="1:6">
      <c r="A2525" s="1050">
        <v>1639159532</v>
      </c>
      <c r="B2525" s="1052" t="s">
        <v>1852</v>
      </c>
      <c r="C2525" s="1047"/>
      <c r="D2525" s="234"/>
      <c r="E2525" s="1048"/>
      <c r="F2525" s="1048"/>
    </row>
    <row r="2526" spans="1:6">
      <c r="A2526" s="1045">
        <v>1639159601</v>
      </c>
      <c r="B2526" s="1046" t="s">
        <v>1852</v>
      </c>
      <c r="C2526" s="1047"/>
      <c r="D2526" s="234"/>
      <c r="E2526" s="1048" t="str">
        <f>+IF(COUNTIF(A:A,A2526)=1,"","Error")</f>
        <v/>
      </c>
      <c r="F2526" s="1048"/>
    </row>
    <row r="2527" spans="1:6">
      <c r="A2527" s="1045">
        <v>1639159700</v>
      </c>
      <c r="B2527" s="1046" t="s">
        <v>1852</v>
      </c>
      <c r="C2527" s="1047"/>
      <c r="D2527" s="234"/>
      <c r="E2527" s="1048" t="str">
        <f>+IF(COUNTIF(A:A,A2527)=1,"","Error")</f>
        <v/>
      </c>
      <c r="F2527" s="1048"/>
    </row>
    <row r="2528" spans="1:6">
      <c r="A2528" s="1045">
        <v>1639159703</v>
      </c>
      <c r="B2528" s="1046" t="s">
        <v>1852</v>
      </c>
      <c r="C2528" s="1047"/>
      <c r="D2528" s="234"/>
      <c r="E2528" s="1048" t="str">
        <f>+IF(COUNTIF(A:A,A2528)=1,"","Error")</f>
        <v/>
      </c>
      <c r="F2528" s="1048"/>
    </row>
    <row r="2529" spans="1:6">
      <c r="A2529" s="728">
        <v>1639159709</v>
      </c>
      <c r="B2529" s="1046" t="s">
        <v>1852</v>
      </c>
      <c r="C2529" s="1047"/>
      <c r="D2529" s="234"/>
      <c r="E2529" s="1048"/>
      <c r="F2529" s="1048"/>
    </row>
    <row r="2530" spans="1:6">
      <c r="A2530" s="1045">
        <v>1639159710</v>
      </c>
      <c r="B2530" s="1046" t="s">
        <v>1852</v>
      </c>
      <c r="C2530" s="1047"/>
      <c r="D2530" s="234"/>
      <c r="E2530" s="1048" t="str">
        <f t="shared" ref="E2530:E2541" si="107">+IF(COUNTIF(A:A,A2530)=1,"","Error")</f>
        <v/>
      </c>
      <c r="F2530" s="1048"/>
    </row>
    <row r="2531" spans="1:6">
      <c r="A2531" s="1045">
        <v>1639159711</v>
      </c>
      <c r="B2531" s="1046" t="s">
        <v>1852</v>
      </c>
      <c r="C2531" s="1047"/>
      <c r="D2531" s="234"/>
      <c r="E2531" s="1048" t="str">
        <f t="shared" si="107"/>
        <v/>
      </c>
      <c r="F2531" s="1048"/>
    </row>
    <row r="2532" spans="1:6">
      <c r="A2532" s="1045">
        <v>1639159712</v>
      </c>
      <c r="B2532" s="1046" t="s">
        <v>1852</v>
      </c>
      <c r="C2532" s="1047"/>
      <c r="D2532" s="234"/>
      <c r="E2532" s="1048" t="str">
        <f t="shared" si="107"/>
        <v/>
      </c>
      <c r="F2532" s="1048"/>
    </row>
    <row r="2533" spans="1:6">
      <c r="A2533" s="1045">
        <v>1639159720</v>
      </c>
      <c r="B2533" s="1046" t="s">
        <v>1852</v>
      </c>
      <c r="C2533" s="1047"/>
      <c r="D2533" s="234"/>
      <c r="E2533" s="1048" t="str">
        <f t="shared" si="107"/>
        <v/>
      </c>
      <c r="F2533" s="1048"/>
    </row>
    <row r="2534" spans="1:6">
      <c r="A2534" s="1045">
        <v>1639159721</v>
      </c>
      <c r="B2534" s="1046" t="s">
        <v>1852</v>
      </c>
      <c r="C2534" s="1047"/>
      <c r="D2534" s="234"/>
      <c r="E2534" s="1048" t="str">
        <f t="shared" si="107"/>
        <v/>
      </c>
      <c r="F2534" s="1048"/>
    </row>
    <row r="2535" spans="1:6">
      <c r="A2535" s="1045">
        <v>1639159730</v>
      </c>
      <c r="B2535" s="1046" t="s">
        <v>1852</v>
      </c>
      <c r="C2535" s="1047"/>
      <c r="D2535" s="234"/>
      <c r="E2535" s="1048" t="str">
        <f t="shared" si="107"/>
        <v/>
      </c>
      <c r="F2535" s="1048"/>
    </row>
    <row r="2536" spans="1:6">
      <c r="A2536" s="1045">
        <v>1639159740</v>
      </c>
      <c r="B2536" s="1046" t="s">
        <v>1852</v>
      </c>
      <c r="C2536" s="1047"/>
      <c r="D2536" s="234"/>
      <c r="E2536" s="1048" t="str">
        <f t="shared" si="107"/>
        <v/>
      </c>
      <c r="F2536" s="1048"/>
    </row>
    <row r="2537" spans="1:6">
      <c r="A2537" s="1045">
        <v>1639159741</v>
      </c>
      <c r="B2537" s="1046" t="s">
        <v>1852</v>
      </c>
      <c r="C2537" s="1047"/>
      <c r="D2537" s="234"/>
      <c r="E2537" s="1048" t="str">
        <f t="shared" si="107"/>
        <v/>
      </c>
      <c r="F2537" s="1048"/>
    </row>
    <row r="2538" spans="1:6">
      <c r="A2538" s="1045">
        <v>1639159742</v>
      </c>
      <c r="B2538" s="1046" t="s">
        <v>1852</v>
      </c>
      <c r="C2538" s="1047"/>
      <c r="D2538" s="234"/>
      <c r="E2538" s="1048" t="str">
        <f t="shared" si="107"/>
        <v/>
      </c>
      <c r="F2538" s="1048"/>
    </row>
    <row r="2539" spans="1:6">
      <c r="A2539" s="1045">
        <v>1639159750</v>
      </c>
      <c r="B2539" s="1046" t="s">
        <v>1852</v>
      </c>
      <c r="C2539" s="1047"/>
      <c r="D2539" s="234"/>
      <c r="E2539" s="1048" t="str">
        <f t="shared" si="107"/>
        <v/>
      </c>
      <c r="F2539" s="1048"/>
    </row>
    <row r="2540" spans="1:6">
      <c r="A2540" s="1045">
        <v>1639159755</v>
      </c>
      <c r="B2540" s="1046" t="s">
        <v>1891</v>
      </c>
      <c r="C2540" s="1047"/>
      <c r="D2540" s="234"/>
      <c r="E2540" s="1048" t="str">
        <f t="shared" si="107"/>
        <v/>
      </c>
      <c r="F2540" s="1048"/>
    </row>
    <row r="2541" spans="1:6">
      <c r="A2541" s="1045">
        <v>1639159760</v>
      </c>
      <c r="B2541" s="1046" t="s">
        <v>1852</v>
      </c>
      <c r="C2541" s="1047"/>
      <c r="D2541" s="234"/>
      <c r="E2541" s="1048" t="str">
        <f t="shared" si="107"/>
        <v/>
      </c>
      <c r="F2541" s="1048"/>
    </row>
    <row r="2542" spans="1:6">
      <c r="A2542" s="17">
        <v>1639159762</v>
      </c>
      <c r="B2542" s="1046" t="s">
        <v>1852</v>
      </c>
    </row>
    <row r="2543" spans="1:6">
      <c r="A2543" s="1045">
        <v>1639159764</v>
      </c>
      <c r="B2543" s="1046" t="s">
        <v>1852</v>
      </c>
      <c r="C2543" s="1047"/>
      <c r="D2543" s="234"/>
      <c r="E2543" s="1048" t="str">
        <f t="shared" ref="E2543:E2548" si="108">+IF(COUNTIF(A:A,A2543)=1,"","Error")</f>
        <v/>
      </c>
      <c r="F2543" s="1048"/>
    </row>
    <row r="2544" spans="1:6" ht="11.25" customHeight="1">
      <c r="A2544" s="1045">
        <v>1639159770</v>
      </c>
      <c r="B2544" s="1046" t="s">
        <v>1852</v>
      </c>
      <c r="C2544" s="1047"/>
      <c r="D2544" s="234"/>
      <c r="E2544" s="1048" t="str">
        <f t="shared" si="108"/>
        <v/>
      </c>
      <c r="F2544" s="1048"/>
    </row>
    <row r="2545" spans="1:6">
      <c r="A2545" s="1045">
        <v>1639159780</v>
      </c>
      <c r="B2545" s="1046" t="s">
        <v>1852</v>
      </c>
      <c r="C2545" s="1047"/>
      <c r="D2545" s="234"/>
      <c r="E2545" s="1048" t="str">
        <f t="shared" si="108"/>
        <v/>
      </c>
      <c r="F2545" s="1048"/>
    </row>
    <row r="2546" spans="1:6">
      <c r="A2546" s="1045">
        <v>1639159800</v>
      </c>
      <c r="B2546" s="1046" t="s">
        <v>1852</v>
      </c>
      <c r="C2546" s="1047"/>
      <c r="D2546" s="234"/>
      <c r="E2546" s="1048" t="str">
        <f t="shared" si="108"/>
        <v/>
      </c>
      <c r="F2546" s="1048"/>
    </row>
    <row r="2547" spans="1:6">
      <c r="A2547" s="1045">
        <v>1639200005</v>
      </c>
      <c r="B2547" s="1046" t="s">
        <v>1852</v>
      </c>
      <c r="C2547" s="1047"/>
      <c r="D2547" s="234"/>
      <c r="E2547" s="1048" t="str">
        <f t="shared" si="108"/>
        <v/>
      </c>
      <c r="F2547" s="1048"/>
    </row>
    <row r="2548" spans="1:6">
      <c r="A2548" s="1045">
        <v>1639200050</v>
      </c>
      <c r="B2548" s="1046" t="s">
        <v>1852</v>
      </c>
      <c r="C2548" s="1047"/>
      <c r="D2548" s="234"/>
      <c r="E2548" s="1048" t="str">
        <f t="shared" si="108"/>
        <v/>
      </c>
      <c r="F2548" s="1048"/>
    </row>
    <row r="2549" spans="1:6">
      <c r="A2549" s="1045">
        <v>1639201800</v>
      </c>
      <c r="B2549" s="1052" t="s">
        <v>1852</v>
      </c>
      <c r="C2549" s="1047"/>
      <c r="D2549" s="234"/>
      <c r="E2549" s="1048"/>
      <c r="F2549" s="1048"/>
    </row>
    <row r="2550" spans="1:6">
      <c r="A2550" s="1045">
        <v>1639209001</v>
      </c>
      <c r="B2550" s="1046" t="s">
        <v>1852</v>
      </c>
      <c r="C2550" s="1047"/>
      <c r="D2550" s="234"/>
      <c r="E2550" s="1048" t="str">
        <f t="shared" ref="E2550:E2557" si="109">+IF(COUNTIF(A:A,A2550)=1,"","Error")</f>
        <v/>
      </c>
      <c r="F2550" s="1048"/>
    </row>
    <row r="2551" spans="1:6">
      <c r="A2551" s="1045">
        <v>1639209016</v>
      </c>
      <c r="B2551" s="1046" t="s">
        <v>1852</v>
      </c>
      <c r="C2551" s="1047"/>
      <c r="D2551" s="234"/>
      <c r="E2551" s="1048" t="str">
        <f t="shared" si="109"/>
        <v/>
      </c>
      <c r="F2551" s="1048"/>
    </row>
    <row r="2552" spans="1:6">
      <c r="A2552" s="1045">
        <v>1639209360</v>
      </c>
      <c r="B2552" s="1046" t="s">
        <v>1852</v>
      </c>
      <c r="C2552" s="1047"/>
      <c r="D2552" s="234"/>
      <c r="E2552" s="1048" t="str">
        <f t="shared" si="109"/>
        <v/>
      </c>
      <c r="F2552" s="1048"/>
    </row>
    <row r="2553" spans="1:6">
      <c r="A2553" s="1045">
        <v>1639209402</v>
      </c>
      <c r="B2553" s="1046" t="s">
        <v>1852</v>
      </c>
      <c r="C2553" s="1047"/>
      <c r="D2553" s="234"/>
      <c r="E2553" s="1048" t="str">
        <f t="shared" si="109"/>
        <v/>
      </c>
      <c r="F2553" s="1048"/>
    </row>
    <row r="2554" spans="1:6">
      <c r="A2554" s="1045">
        <v>1639209501</v>
      </c>
      <c r="B2554" s="1046" t="s">
        <v>1852</v>
      </c>
      <c r="C2554" s="1047"/>
      <c r="D2554" s="234"/>
      <c r="E2554" s="1048" t="str">
        <f t="shared" si="109"/>
        <v/>
      </c>
      <c r="F2554" s="1048"/>
    </row>
    <row r="2555" spans="1:6">
      <c r="A2555" s="1045">
        <v>1639209601</v>
      </c>
      <c r="B2555" s="1046" t="s">
        <v>1852</v>
      </c>
      <c r="C2555" s="1047"/>
      <c r="D2555" s="234"/>
      <c r="E2555" s="1048" t="str">
        <f t="shared" si="109"/>
        <v/>
      </c>
      <c r="F2555" s="1048"/>
    </row>
    <row r="2556" spans="1:6">
      <c r="A2556" s="1045">
        <v>1639209700</v>
      </c>
      <c r="B2556" s="1046" t="s">
        <v>1852</v>
      </c>
      <c r="C2556" s="1047"/>
      <c r="D2556" s="234"/>
      <c r="E2556" s="1048" t="str">
        <f t="shared" si="109"/>
        <v/>
      </c>
      <c r="F2556" s="1048"/>
    </row>
    <row r="2557" spans="1:6">
      <c r="A2557" s="1045">
        <v>1639209704</v>
      </c>
      <c r="B2557" s="1046" t="s">
        <v>1852</v>
      </c>
      <c r="C2557" s="1047"/>
      <c r="D2557" s="234"/>
      <c r="E2557" s="1048" t="str">
        <f t="shared" si="109"/>
        <v/>
      </c>
      <c r="F2557" s="1048"/>
    </row>
    <row r="2558" spans="1:6">
      <c r="A2558" s="1042">
        <v>1639209705</v>
      </c>
      <c r="B2558" s="1046" t="s">
        <v>1852</v>
      </c>
    </row>
    <row r="2559" spans="1:6">
      <c r="A2559" s="1045">
        <v>1639209710</v>
      </c>
      <c r="B2559" s="1046" t="s">
        <v>1852</v>
      </c>
      <c r="C2559" s="1047"/>
      <c r="D2559" s="234"/>
      <c r="E2559" s="1048" t="str">
        <f t="shared" ref="E2559:E2568" si="110">+IF(COUNTIF(A:A,A2559)=1,"","Error")</f>
        <v/>
      </c>
      <c r="F2559" s="1048"/>
    </row>
    <row r="2560" spans="1:6">
      <c r="A2560" s="1045">
        <v>1639209711</v>
      </c>
      <c r="B2560" s="1046" t="s">
        <v>1852</v>
      </c>
      <c r="C2560" s="1047"/>
      <c r="D2560" s="234"/>
      <c r="E2560" s="1048" t="str">
        <f t="shared" si="110"/>
        <v/>
      </c>
      <c r="F2560" s="1048"/>
    </row>
    <row r="2561" spans="1:6">
      <c r="A2561" s="1045">
        <v>1639209720</v>
      </c>
      <c r="B2561" s="1046" t="s">
        <v>1852</v>
      </c>
      <c r="C2561" s="1047"/>
      <c r="D2561" s="234"/>
      <c r="E2561" s="1048" t="str">
        <f t="shared" si="110"/>
        <v/>
      </c>
      <c r="F2561" s="1048"/>
    </row>
    <row r="2562" spans="1:6">
      <c r="A2562" s="1045">
        <v>1639209722</v>
      </c>
      <c r="B2562" s="1046" t="s">
        <v>1852</v>
      </c>
      <c r="C2562" s="1047"/>
      <c r="D2562" s="234"/>
      <c r="E2562" s="1048" t="str">
        <f t="shared" si="110"/>
        <v/>
      </c>
      <c r="F2562" s="1048"/>
    </row>
    <row r="2563" spans="1:6">
      <c r="A2563" s="1045">
        <v>1639209730</v>
      </c>
      <c r="B2563" s="1046" t="s">
        <v>1852</v>
      </c>
      <c r="C2563" s="1047"/>
      <c r="D2563" s="234"/>
      <c r="E2563" s="1048" t="str">
        <f t="shared" si="110"/>
        <v/>
      </c>
      <c r="F2563" s="1048"/>
    </row>
    <row r="2564" spans="1:6">
      <c r="A2564" s="1045">
        <v>1639209731</v>
      </c>
      <c r="B2564" s="1046" t="s">
        <v>1852</v>
      </c>
      <c r="C2564" s="1047"/>
      <c r="D2564" s="234"/>
      <c r="E2564" s="1048" t="str">
        <f t="shared" si="110"/>
        <v/>
      </c>
      <c r="F2564" s="1048"/>
    </row>
    <row r="2565" spans="1:6">
      <c r="A2565" s="1045">
        <v>1639209740</v>
      </c>
      <c r="B2565" s="1046" t="s">
        <v>1852</v>
      </c>
      <c r="C2565" s="1047"/>
      <c r="D2565" s="234"/>
      <c r="E2565" s="1048" t="str">
        <f t="shared" si="110"/>
        <v/>
      </c>
      <c r="F2565" s="1048"/>
    </row>
    <row r="2566" spans="1:6">
      <c r="A2566" s="1045">
        <v>1639209742</v>
      </c>
      <c r="B2566" s="1046" t="s">
        <v>1852</v>
      </c>
      <c r="C2566" s="1047"/>
      <c r="D2566" s="234"/>
      <c r="E2566" s="1048" t="str">
        <f t="shared" si="110"/>
        <v/>
      </c>
      <c r="F2566" s="1048"/>
    </row>
    <row r="2567" spans="1:6">
      <c r="A2567" s="1045">
        <v>1639209743</v>
      </c>
      <c r="B2567" s="1046" t="s">
        <v>1852</v>
      </c>
      <c r="C2567" s="1047"/>
      <c r="D2567" s="234"/>
      <c r="E2567" s="1048" t="str">
        <f t="shared" si="110"/>
        <v/>
      </c>
      <c r="F2567" s="1048"/>
    </row>
    <row r="2568" spans="1:6">
      <c r="A2568" s="1045">
        <v>1639209750</v>
      </c>
      <c r="B2568" s="1046" t="s">
        <v>1852</v>
      </c>
      <c r="C2568" s="1047"/>
      <c r="D2568" s="234"/>
      <c r="E2568" s="1048" t="str">
        <f t="shared" si="110"/>
        <v/>
      </c>
      <c r="F2568" s="1048"/>
    </row>
    <row r="2569" spans="1:6">
      <c r="A2569" s="938">
        <v>1639209751</v>
      </c>
      <c r="B2569" s="1046" t="s">
        <v>1852</v>
      </c>
      <c r="C2569" s="1047"/>
      <c r="D2569" s="234"/>
      <c r="E2569" s="1048"/>
      <c r="F2569" s="1048"/>
    </row>
    <row r="2570" spans="1:6">
      <c r="A2570" s="1045">
        <v>1639209755</v>
      </c>
      <c r="B2570" s="1046" t="s">
        <v>1852</v>
      </c>
      <c r="C2570" s="1047"/>
      <c r="D2570" s="234"/>
      <c r="E2570" s="1048" t="str">
        <f t="shared" ref="E2570:E2576" si="111">+IF(COUNTIF(A:A,A2570)=1,"","Error")</f>
        <v/>
      </c>
      <c r="F2570" s="1048"/>
    </row>
    <row r="2571" spans="1:6">
      <c r="A2571" s="1045">
        <v>1639209760</v>
      </c>
      <c r="B2571" s="1046" t="s">
        <v>1852</v>
      </c>
      <c r="C2571" s="1047"/>
      <c r="D2571" s="234"/>
      <c r="E2571" s="1048" t="str">
        <f t="shared" si="111"/>
        <v/>
      </c>
      <c r="F2571" s="1048"/>
    </row>
    <row r="2572" spans="1:6">
      <c r="A2572" s="1045">
        <v>1639209770</v>
      </c>
      <c r="B2572" s="1046" t="s">
        <v>1852</v>
      </c>
      <c r="C2572" s="1047"/>
      <c r="D2572" s="234"/>
      <c r="E2572" s="1048" t="str">
        <f t="shared" si="111"/>
        <v/>
      </c>
      <c r="F2572" s="1048"/>
    </row>
    <row r="2573" spans="1:6">
      <c r="A2573" s="1045">
        <v>1639209780</v>
      </c>
      <c r="B2573" s="1046" t="s">
        <v>1852</v>
      </c>
      <c r="C2573" s="1047"/>
      <c r="D2573" s="234"/>
      <c r="E2573" s="1048" t="str">
        <f t="shared" si="111"/>
        <v/>
      </c>
      <c r="F2573" s="1048"/>
    </row>
    <row r="2574" spans="1:6">
      <c r="A2574" s="1045">
        <v>1639209800</v>
      </c>
      <c r="B2574" s="1046" t="s">
        <v>1852</v>
      </c>
      <c r="C2574" s="1047"/>
      <c r="D2574" s="234"/>
      <c r="E2574" s="1048" t="str">
        <f t="shared" si="111"/>
        <v/>
      </c>
      <c r="F2574" s="1048"/>
    </row>
    <row r="2575" spans="1:6">
      <c r="A2575" s="1045">
        <v>1639250005</v>
      </c>
      <c r="B2575" s="1046" t="s">
        <v>1852</v>
      </c>
      <c r="C2575" s="1047"/>
      <c r="D2575" s="234"/>
      <c r="E2575" s="1048" t="str">
        <f t="shared" si="111"/>
        <v/>
      </c>
      <c r="F2575" s="1048"/>
    </row>
    <row r="2576" spans="1:6">
      <c r="A2576" s="1045">
        <v>1639250050</v>
      </c>
      <c r="B2576" s="1046" t="s">
        <v>1852</v>
      </c>
      <c r="C2576" s="1047"/>
      <c r="D2576" s="234"/>
      <c r="E2576" s="1048" t="str">
        <f t="shared" si="111"/>
        <v/>
      </c>
      <c r="F2576" s="1048"/>
    </row>
    <row r="2577" spans="1:6">
      <c r="A2577" s="1045">
        <v>1639251800</v>
      </c>
      <c r="B2577" s="1052" t="s">
        <v>1852</v>
      </c>
      <c r="C2577" s="1047"/>
      <c r="D2577" s="234"/>
      <c r="E2577" s="1048"/>
      <c r="F2577" s="1048"/>
    </row>
    <row r="2578" spans="1:6">
      <c r="A2578" s="1045">
        <v>1639259001</v>
      </c>
      <c r="B2578" s="1046" t="s">
        <v>1852</v>
      </c>
      <c r="C2578" s="1047"/>
      <c r="D2578" s="234"/>
      <c r="E2578" s="1048" t="str">
        <f t="shared" ref="E2578:E2598" si="112">+IF(COUNTIF(A:A,A2578)=1,"","Error")</f>
        <v/>
      </c>
      <c r="F2578" s="1048"/>
    </row>
    <row r="2579" spans="1:6">
      <c r="A2579" s="1045">
        <v>1639259007</v>
      </c>
      <c r="B2579" s="1046" t="s">
        <v>1852</v>
      </c>
      <c r="C2579" s="1047"/>
      <c r="D2579" s="234"/>
      <c r="E2579" s="1048" t="str">
        <f t="shared" si="112"/>
        <v/>
      </c>
      <c r="F2579" s="1048"/>
    </row>
    <row r="2580" spans="1:6">
      <c r="A2580" s="1045">
        <v>1639259008</v>
      </c>
      <c r="B2580" s="1046" t="s">
        <v>1852</v>
      </c>
      <c r="C2580" s="1047"/>
      <c r="D2580" s="234"/>
      <c r="E2580" s="1048" t="str">
        <f t="shared" si="112"/>
        <v/>
      </c>
      <c r="F2580" s="1048"/>
    </row>
    <row r="2581" spans="1:6">
      <c r="A2581" s="1045">
        <v>1639259016</v>
      </c>
      <c r="B2581" s="1046" t="s">
        <v>1852</v>
      </c>
      <c r="C2581" s="1047"/>
      <c r="D2581" s="234"/>
      <c r="E2581" s="1048" t="str">
        <f t="shared" si="112"/>
        <v/>
      </c>
      <c r="F2581" s="1048"/>
    </row>
    <row r="2582" spans="1:6">
      <c r="A2582" s="1045">
        <v>1639259402</v>
      </c>
      <c r="B2582" s="1046" t="s">
        <v>1852</v>
      </c>
      <c r="C2582" s="1047"/>
      <c r="D2582" s="234"/>
      <c r="E2582" s="1048" t="str">
        <f t="shared" si="112"/>
        <v/>
      </c>
      <c r="F2582" s="1048"/>
    </row>
    <row r="2583" spans="1:6">
      <c r="A2583" s="1045">
        <v>1639259501</v>
      </c>
      <c r="B2583" s="1046" t="s">
        <v>1852</v>
      </c>
      <c r="C2583" s="1047"/>
      <c r="D2583" s="234"/>
      <c r="E2583" s="1048" t="str">
        <f t="shared" si="112"/>
        <v/>
      </c>
      <c r="F2583" s="1048"/>
    </row>
    <row r="2584" spans="1:6">
      <c r="A2584" s="1045">
        <v>1639259601</v>
      </c>
      <c r="B2584" s="1046" t="s">
        <v>1852</v>
      </c>
      <c r="C2584" s="1047"/>
      <c r="D2584" s="234"/>
      <c r="E2584" s="1048" t="str">
        <f t="shared" si="112"/>
        <v/>
      </c>
      <c r="F2584" s="1048"/>
    </row>
    <row r="2585" spans="1:6">
      <c r="A2585" s="1045">
        <v>1639259700</v>
      </c>
      <c r="B2585" s="1046" t="s">
        <v>1852</v>
      </c>
      <c r="C2585" s="1047"/>
      <c r="D2585" s="234"/>
      <c r="E2585" s="1048" t="str">
        <f t="shared" si="112"/>
        <v/>
      </c>
      <c r="F2585" s="1048"/>
    </row>
    <row r="2586" spans="1:6">
      <c r="A2586" s="1045">
        <v>1639259703</v>
      </c>
      <c r="B2586" s="1046" t="s">
        <v>1852</v>
      </c>
      <c r="C2586" s="1047"/>
      <c r="D2586" s="234"/>
      <c r="E2586" s="1048" t="str">
        <f t="shared" si="112"/>
        <v/>
      </c>
      <c r="F2586" s="1048"/>
    </row>
    <row r="2587" spans="1:6">
      <c r="A2587" s="1045">
        <v>1639259710</v>
      </c>
      <c r="B2587" s="1046" t="s">
        <v>1852</v>
      </c>
      <c r="C2587" s="1047"/>
      <c r="D2587" s="234"/>
      <c r="E2587" s="1048" t="str">
        <f t="shared" si="112"/>
        <v/>
      </c>
      <c r="F2587" s="1048"/>
    </row>
    <row r="2588" spans="1:6">
      <c r="A2588" s="1045">
        <v>1639259711</v>
      </c>
      <c r="B2588" s="1046" t="s">
        <v>1852</v>
      </c>
      <c r="C2588" s="1047"/>
      <c r="D2588" s="234"/>
      <c r="E2588" s="1048" t="str">
        <f t="shared" si="112"/>
        <v/>
      </c>
      <c r="F2588" s="1048"/>
    </row>
    <row r="2589" spans="1:6">
      <c r="A2589" s="1045">
        <v>1639259712</v>
      </c>
      <c r="B2589" s="1046" t="s">
        <v>1852</v>
      </c>
      <c r="C2589" s="1047"/>
      <c r="D2589" s="234"/>
      <c r="E2589" s="1048" t="str">
        <f t="shared" si="112"/>
        <v/>
      </c>
      <c r="F2589" s="1048"/>
    </row>
    <row r="2590" spans="1:6">
      <c r="A2590" s="1045">
        <v>1639259713</v>
      </c>
      <c r="B2590" s="1046" t="s">
        <v>1852</v>
      </c>
      <c r="C2590" s="1047"/>
      <c r="D2590" s="234"/>
      <c r="E2590" s="1048" t="str">
        <f t="shared" si="112"/>
        <v/>
      </c>
      <c r="F2590" s="1048"/>
    </row>
    <row r="2591" spans="1:6">
      <c r="A2591" s="1045">
        <v>1639259720</v>
      </c>
      <c r="B2591" s="1046" t="s">
        <v>1852</v>
      </c>
      <c r="C2591" s="1047"/>
      <c r="D2591" s="234"/>
      <c r="E2591" s="1048" t="str">
        <f t="shared" si="112"/>
        <v/>
      </c>
      <c r="F2591" s="1048"/>
    </row>
    <row r="2592" spans="1:6">
      <c r="A2592" s="1045">
        <v>1639259722</v>
      </c>
      <c r="B2592" s="1046" t="s">
        <v>1852</v>
      </c>
      <c r="C2592" s="1047"/>
      <c r="D2592" s="234"/>
      <c r="E2592" s="1048" t="str">
        <f t="shared" si="112"/>
        <v/>
      </c>
      <c r="F2592" s="1048"/>
    </row>
    <row r="2593" spans="1:6">
      <c r="A2593" s="1045">
        <v>1639259730</v>
      </c>
      <c r="B2593" s="1046" t="s">
        <v>1852</v>
      </c>
      <c r="C2593" s="1047"/>
      <c r="D2593" s="234"/>
      <c r="E2593" s="1048" t="str">
        <f t="shared" si="112"/>
        <v/>
      </c>
      <c r="F2593" s="1048"/>
    </row>
    <row r="2594" spans="1:6">
      <c r="A2594" s="1045">
        <v>1639259740</v>
      </c>
      <c r="B2594" s="1046" t="s">
        <v>1852</v>
      </c>
      <c r="C2594" s="1047"/>
      <c r="D2594" s="234"/>
      <c r="E2594" s="1048" t="str">
        <f t="shared" si="112"/>
        <v/>
      </c>
      <c r="F2594" s="1048"/>
    </row>
    <row r="2595" spans="1:6">
      <c r="A2595" s="1045">
        <v>1639259742</v>
      </c>
      <c r="B2595" s="1046" t="s">
        <v>1852</v>
      </c>
      <c r="C2595" s="1047"/>
      <c r="D2595" s="234"/>
      <c r="E2595" s="1048" t="str">
        <f t="shared" si="112"/>
        <v/>
      </c>
      <c r="F2595" s="1048"/>
    </row>
    <row r="2596" spans="1:6">
      <c r="A2596" s="1045">
        <v>1639259743</v>
      </c>
      <c r="B2596" s="1046" t="s">
        <v>1852</v>
      </c>
      <c r="C2596" s="1047"/>
      <c r="D2596" s="234"/>
      <c r="E2596" s="1048" t="str">
        <f t="shared" si="112"/>
        <v/>
      </c>
      <c r="F2596" s="1048"/>
    </row>
    <row r="2597" spans="1:6">
      <c r="A2597" s="1045">
        <v>1639259750</v>
      </c>
      <c r="B2597" s="1046" t="s">
        <v>1852</v>
      </c>
      <c r="C2597" s="1047"/>
      <c r="D2597" s="234"/>
      <c r="E2597" s="1048" t="str">
        <f t="shared" si="112"/>
        <v/>
      </c>
      <c r="F2597" s="1048"/>
    </row>
    <row r="2598" spans="1:6">
      <c r="A2598" s="1045">
        <v>1639259751</v>
      </c>
      <c r="B2598" s="1046" t="s">
        <v>1852</v>
      </c>
      <c r="C2598" s="1047"/>
      <c r="D2598" s="234"/>
      <c r="E2598" s="1048" t="str">
        <f t="shared" si="112"/>
        <v/>
      </c>
      <c r="F2598" s="1048"/>
    </row>
    <row r="2599" spans="1:6">
      <c r="A2599" s="1050">
        <v>1639259755</v>
      </c>
      <c r="B2599" s="1046" t="s">
        <v>1852</v>
      </c>
      <c r="C2599" s="1047"/>
      <c r="D2599" s="234"/>
      <c r="E2599" s="1048"/>
      <c r="F2599" s="1048"/>
    </row>
    <row r="2600" spans="1:6">
      <c r="A2600" s="1045">
        <v>1639259760</v>
      </c>
      <c r="B2600" s="1052" t="s">
        <v>1852</v>
      </c>
      <c r="C2600" s="1047"/>
      <c r="D2600" s="234"/>
      <c r="E2600" s="1048"/>
      <c r="F2600" s="1048"/>
    </row>
    <row r="2601" spans="1:6">
      <c r="A2601" s="1045">
        <v>1639259762</v>
      </c>
      <c r="B2601" s="1046" t="s">
        <v>1852</v>
      </c>
      <c r="C2601" s="1047"/>
      <c r="D2601" s="234"/>
      <c r="E2601" s="1048" t="str">
        <f t="shared" ref="E2601:E2609" si="113">+IF(COUNTIF(A:A,A2601)=1,"","Error")</f>
        <v/>
      </c>
      <c r="F2601" s="1048"/>
    </row>
    <row r="2602" spans="1:6">
      <c r="A2602" s="1045">
        <v>1639259770</v>
      </c>
      <c r="B2602" s="1046" t="s">
        <v>1852</v>
      </c>
      <c r="C2602" s="1047"/>
      <c r="D2602" s="234"/>
      <c r="E2602" s="1048" t="str">
        <f t="shared" si="113"/>
        <v/>
      </c>
      <c r="F2602" s="1048"/>
    </row>
    <row r="2603" spans="1:6">
      <c r="A2603" s="1045">
        <v>1639259780</v>
      </c>
      <c r="B2603" s="1046" t="s">
        <v>1852</v>
      </c>
      <c r="C2603" s="1047"/>
      <c r="D2603" s="234"/>
      <c r="E2603" s="1048" t="str">
        <f t="shared" si="113"/>
        <v/>
      </c>
      <c r="F2603" s="1048"/>
    </row>
    <row r="2604" spans="1:6">
      <c r="A2604" s="1045">
        <v>1639259800</v>
      </c>
      <c r="B2604" s="1046" t="s">
        <v>1852</v>
      </c>
      <c r="C2604" s="1047"/>
      <c r="D2604" s="234"/>
      <c r="E2604" s="1048" t="str">
        <f t="shared" si="113"/>
        <v/>
      </c>
      <c r="F2604" s="1048"/>
    </row>
    <row r="2605" spans="1:6">
      <c r="A2605" s="1045">
        <v>1644000075</v>
      </c>
      <c r="B2605" s="1046" t="s">
        <v>1852</v>
      </c>
      <c r="C2605" s="1047"/>
      <c r="D2605" s="234"/>
      <c r="E2605" s="1048" t="str">
        <f t="shared" si="113"/>
        <v/>
      </c>
      <c r="F2605" s="1048"/>
    </row>
    <row r="2606" spans="1:6">
      <c r="A2606" s="1045">
        <v>1645051000</v>
      </c>
      <c r="B2606" s="1046" t="s">
        <v>1852</v>
      </c>
      <c r="C2606" s="1047"/>
      <c r="D2606" s="234"/>
      <c r="E2606" s="1048" t="str">
        <f t="shared" si="113"/>
        <v/>
      </c>
      <c r="F2606" s="1048"/>
    </row>
    <row r="2607" spans="1:6">
      <c r="A2607" s="1045">
        <v>1645056000</v>
      </c>
      <c r="B2607" s="1046" t="s">
        <v>1852</v>
      </c>
      <c r="C2607" s="1047"/>
      <c r="D2607" s="234"/>
      <c r="E2607" s="1048" t="str">
        <f t="shared" si="113"/>
        <v/>
      </c>
      <c r="F2607" s="1048"/>
    </row>
    <row r="2608" spans="1:6">
      <c r="A2608" s="1045">
        <v>1645101002</v>
      </c>
      <c r="B2608" s="1046" t="s">
        <v>1852</v>
      </c>
      <c r="C2608" s="1047"/>
      <c r="D2608" s="234"/>
      <c r="E2608" s="1048" t="str">
        <f t="shared" si="113"/>
        <v/>
      </c>
      <c r="F2608" s="1048"/>
    </row>
    <row r="2609" spans="1:6">
      <c r="A2609" s="1045">
        <v>1645106002</v>
      </c>
      <c r="B2609" s="1046" t="s">
        <v>1852</v>
      </c>
      <c r="C2609" s="1047"/>
      <c r="D2609" s="234"/>
      <c r="E2609" s="1048" t="str">
        <f t="shared" si="113"/>
        <v/>
      </c>
      <c r="F2609" s="1048"/>
    </row>
    <row r="2610" spans="1:6">
      <c r="A2610" s="1045">
        <v>1670050001</v>
      </c>
      <c r="B2610" s="1052" t="s">
        <v>1852</v>
      </c>
      <c r="C2610" s="1047"/>
      <c r="D2610" s="234"/>
      <c r="E2610" s="1048"/>
      <c r="F2610" s="1048"/>
    </row>
    <row r="2611" spans="1:6">
      <c r="A2611" s="1045">
        <v>1687951000</v>
      </c>
      <c r="B2611" s="1046" t="s">
        <v>1852</v>
      </c>
      <c r="C2611" s="1047"/>
      <c r="D2611" s="234"/>
      <c r="E2611" s="1048" t="str">
        <f t="shared" ref="E2611:E2620" si="114">+IF(COUNTIF(A:A,A2611)=1,"","Error")</f>
        <v/>
      </c>
      <c r="F2611" s="1048"/>
    </row>
    <row r="2612" spans="1:6">
      <c r="A2612" s="1045">
        <v>1687951001</v>
      </c>
      <c r="B2612" s="1046" t="s">
        <v>1852</v>
      </c>
      <c r="C2612" s="1047"/>
      <c r="D2612" s="234"/>
      <c r="E2612" s="1048" t="str">
        <f t="shared" si="114"/>
        <v/>
      </c>
      <c r="F2612" s="1048"/>
    </row>
    <row r="2613" spans="1:6">
      <c r="A2613" s="1045">
        <v>1687951015</v>
      </c>
      <c r="B2613" s="1046" t="s">
        <v>1852</v>
      </c>
      <c r="C2613" s="1047"/>
      <c r="D2613" s="234"/>
      <c r="E2613" s="1048" t="str">
        <f t="shared" si="114"/>
        <v/>
      </c>
      <c r="F2613" s="1048"/>
    </row>
    <row r="2614" spans="1:6">
      <c r="A2614" s="1045">
        <v>1687956000</v>
      </c>
      <c r="B2614" s="1046" t="s">
        <v>1852</v>
      </c>
      <c r="C2614" s="1047"/>
      <c r="D2614" s="234"/>
      <c r="E2614" s="1048" t="str">
        <f t="shared" si="114"/>
        <v/>
      </c>
      <c r="F2614" s="1048"/>
    </row>
    <row r="2615" spans="1:6">
      <c r="A2615" s="1045">
        <v>1687956001</v>
      </c>
      <c r="B2615" s="1046" t="s">
        <v>1852</v>
      </c>
      <c r="C2615" s="1047"/>
      <c r="D2615" s="234"/>
      <c r="E2615" s="1048" t="str">
        <f t="shared" si="114"/>
        <v/>
      </c>
      <c r="F2615" s="1048"/>
    </row>
    <row r="2616" spans="1:6">
      <c r="A2616" s="1045">
        <v>1687956007</v>
      </c>
      <c r="B2616" s="1046" t="s">
        <v>1852</v>
      </c>
      <c r="C2616" s="1047"/>
      <c r="D2616" s="234"/>
      <c r="E2616" s="1048" t="str">
        <f t="shared" si="114"/>
        <v/>
      </c>
      <c r="F2616" s="1048"/>
    </row>
    <row r="2617" spans="1:6">
      <c r="A2617" s="1045">
        <v>1690100005</v>
      </c>
      <c r="B2617" s="1046" t="s">
        <v>1852</v>
      </c>
      <c r="C2617" s="1047"/>
      <c r="D2617" s="234"/>
      <c r="E2617" s="1048" t="str">
        <f t="shared" si="114"/>
        <v/>
      </c>
      <c r="F2617" s="1048"/>
    </row>
    <row r="2618" spans="1:6">
      <c r="A2618" s="1045">
        <v>1690109701</v>
      </c>
      <c r="B2618" s="1046" t="s">
        <v>1852</v>
      </c>
      <c r="C2618" s="1047"/>
      <c r="D2618" s="234"/>
      <c r="E2618" s="1048" t="str">
        <f t="shared" si="114"/>
        <v/>
      </c>
      <c r="F2618" s="1048"/>
    </row>
    <row r="2619" spans="1:6">
      <c r="A2619" s="1045">
        <v>1690109740</v>
      </c>
      <c r="B2619" s="1046" t="s">
        <v>1852</v>
      </c>
      <c r="C2619" s="1047"/>
      <c r="D2619" s="234"/>
      <c r="E2619" s="1048" t="str">
        <f t="shared" si="114"/>
        <v/>
      </c>
      <c r="F2619" s="1048"/>
    </row>
    <row r="2620" spans="1:6">
      <c r="A2620" s="1045">
        <v>1690950005</v>
      </c>
      <c r="B2620" s="1046" t="s">
        <v>1891</v>
      </c>
      <c r="C2620" s="1047" t="s">
        <v>2152</v>
      </c>
      <c r="D2620" s="234"/>
      <c r="E2620" s="1048" t="str">
        <f t="shared" si="114"/>
        <v/>
      </c>
      <c r="F2620" s="1048"/>
    </row>
    <row r="2621" spans="1:6">
      <c r="A2621" s="1050">
        <v>1690950007</v>
      </c>
      <c r="B2621" s="1046" t="s">
        <v>1891</v>
      </c>
      <c r="C2621" s="1047"/>
      <c r="D2621" s="234"/>
      <c r="E2621" s="1048"/>
      <c r="F2621" s="1048"/>
    </row>
    <row r="2622" spans="1:6">
      <c r="A2622" s="728">
        <v>1690950015</v>
      </c>
      <c r="B2622" s="1046" t="s">
        <v>1852</v>
      </c>
      <c r="C2622" s="1047"/>
      <c r="D2622" s="234"/>
      <c r="E2622" s="1048"/>
      <c r="F2622" s="1048"/>
    </row>
    <row r="2623" spans="1:6">
      <c r="A2623" s="728">
        <v>1690950016</v>
      </c>
      <c r="B2623" s="1046" t="s">
        <v>1852</v>
      </c>
      <c r="C2623" s="1047"/>
      <c r="D2623" s="234"/>
      <c r="E2623" s="1048"/>
      <c r="F2623" s="1048"/>
    </row>
    <row r="2624" spans="1:6">
      <c r="A2624" s="728">
        <v>1690950017</v>
      </c>
      <c r="B2624" s="1046" t="s">
        <v>1852</v>
      </c>
      <c r="C2624" s="1047"/>
      <c r="D2624" s="234"/>
      <c r="E2624" s="1048"/>
      <c r="F2624" s="1048"/>
    </row>
    <row r="2625" spans="1:6">
      <c r="A2625" s="1045">
        <v>1690950050</v>
      </c>
      <c r="B2625" s="1046" t="s">
        <v>1852</v>
      </c>
      <c r="C2625" s="1047"/>
      <c r="D2625" s="234"/>
      <c r="E2625" s="1048" t="str">
        <f>+IF(COUNTIF(A:A,A2625)=1,"","Error")</f>
        <v/>
      </c>
      <c r="F2625" s="1048"/>
    </row>
    <row r="2626" spans="1:6">
      <c r="A2626" s="1045">
        <v>1690950075</v>
      </c>
      <c r="B2626" s="1046" t="s">
        <v>1852</v>
      </c>
      <c r="C2626" s="1047"/>
      <c r="D2626" s="234"/>
      <c r="E2626" s="1048" t="str">
        <f>+IF(COUNTIF(A:A,A2626)=1,"","Error")</f>
        <v/>
      </c>
      <c r="F2626" s="1048"/>
    </row>
    <row r="2627" spans="1:6">
      <c r="A2627" s="1045">
        <v>1690950080</v>
      </c>
      <c r="B2627" s="1046" t="s">
        <v>1852</v>
      </c>
      <c r="C2627" s="1047"/>
      <c r="D2627" s="234"/>
      <c r="E2627" s="1048" t="str">
        <f>+IF(COUNTIF(A:A,A2627)=1,"","Error")</f>
        <v/>
      </c>
      <c r="F2627" s="1048"/>
    </row>
    <row r="2628" spans="1:6">
      <c r="A2628" s="728">
        <v>1690950085</v>
      </c>
      <c r="B2628" s="1046" t="s">
        <v>1852</v>
      </c>
      <c r="C2628" s="1047"/>
      <c r="D2628" s="234"/>
      <c r="E2628" s="1048"/>
      <c r="F2628" s="1048"/>
    </row>
    <row r="2629" spans="1:6">
      <c r="A2629" s="17">
        <v>1690950329</v>
      </c>
      <c r="B2629" s="1046" t="s">
        <v>1852</v>
      </c>
    </row>
    <row r="2630" spans="1:6">
      <c r="A2630" s="1045">
        <v>1690951000</v>
      </c>
      <c r="B2630" s="1046" t="s">
        <v>1852</v>
      </c>
      <c r="C2630" s="1047"/>
      <c r="D2630" s="234"/>
      <c r="E2630" s="1048" t="str">
        <f>+IF(COUNTIF(A:A,A2630)=1,"","Error")</f>
        <v/>
      </c>
      <c r="F2630" s="1048"/>
    </row>
    <row r="2631" spans="1:6">
      <c r="A2631" s="1045">
        <v>1690951002</v>
      </c>
      <c r="B2631" s="1046" t="s">
        <v>1852</v>
      </c>
      <c r="C2631" s="1047"/>
      <c r="D2631" s="234"/>
      <c r="E2631" s="1048" t="str">
        <f>+IF(COUNTIF(A:A,A2631)=1,"","Error")</f>
        <v/>
      </c>
      <c r="F2631" s="1048"/>
    </row>
    <row r="2632" spans="1:6">
      <c r="A2632" s="1045">
        <v>1690951004</v>
      </c>
      <c r="B2632" s="1046" t="s">
        <v>1852</v>
      </c>
      <c r="C2632" s="1047"/>
      <c r="D2632" s="234"/>
      <c r="E2632" s="1048" t="str">
        <f>+IF(COUNTIF(A:A,A2632)=1,"","Error")</f>
        <v/>
      </c>
      <c r="F2632" s="1048"/>
    </row>
    <row r="2633" spans="1:6">
      <c r="A2633" s="1045">
        <v>1690951005</v>
      </c>
      <c r="B2633" s="1046" t="s">
        <v>1852</v>
      </c>
      <c r="C2633" s="1047"/>
      <c r="D2633" s="234"/>
      <c r="E2633" s="1048" t="str">
        <f>+IF(COUNTIF(A:A,A2633)=1,"","Error")</f>
        <v/>
      </c>
      <c r="F2633" s="1048"/>
    </row>
    <row r="2634" spans="1:6">
      <c r="A2634" s="1045">
        <v>1690951011</v>
      </c>
      <c r="B2634" s="1052" t="s">
        <v>1891</v>
      </c>
      <c r="C2634" s="1047"/>
      <c r="D2634" s="234"/>
      <c r="E2634" s="1048"/>
      <c r="F2634" s="1048"/>
    </row>
    <row r="2635" spans="1:6">
      <c r="A2635" s="1045">
        <v>1690951015</v>
      </c>
      <c r="B2635" s="1046" t="s">
        <v>1852</v>
      </c>
      <c r="C2635" s="1047" t="s">
        <v>2152</v>
      </c>
      <c r="D2635" s="234"/>
      <c r="E2635" s="1048" t="str">
        <f t="shared" ref="E2635:E2641" si="115">+IF(COUNTIF(A:A,A2635)=1,"","Error")</f>
        <v/>
      </c>
      <c r="F2635" s="1048"/>
    </row>
    <row r="2636" spans="1:6">
      <c r="A2636" s="1045">
        <v>1690951039</v>
      </c>
      <c r="B2636" s="1046" t="s">
        <v>1891</v>
      </c>
      <c r="C2636" s="1047" t="s">
        <v>2152</v>
      </c>
      <c r="D2636" s="234"/>
      <c r="E2636" s="1048" t="str">
        <f t="shared" si="115"/>
        <v/>
      </c>
      <c r="F2636" s="1048"/>
    </row>
    <row r="2637" spans="1:6">
      <c r="A2637" s="1045">
        <v>1690951105</v>
      </c>
      <c r="B2637" s="1046" t="s">
        <v>1852</v>
      </c>
      <c r="C2637" s="1047"/>
      <c r="D2637" s="234"/>
      <c r="E2637" s="1048" t="str">
        <f t="shared" si="115"/>
        <v/>
      </c>
      <c r="F2637" s="1048"/>
    </row>
    <row r="2638" spans="1:6">
      <c r="A2638" s="1045">
        <v>1690951140</v>
      </c>
      <c r="B2638" s="1046" t="s">
        <v>1852</v>
      </c>
      <c r="C2638" s="1047" t="s">
        <v>2152</v>
      </c>
      <c r="D2638" s="234"/>
      <c r="E2638" s="1048" t="str">
        <f t="shared" si="115"/>
        <v/>
      </c>
      <c r="F2638" s="1048"/>
    </row>
    <row r="2639" spans="1:6">
      <c r="A2639" s="1045">
        <v>1690951143</v>
      </c>
      <c r="B2639" s="1046" t="s">
        <v>1852</v>
      </c>
      <c r="C2639" s="1047"/>
      <c r="D2639" s="234"/>
      <c r="E2639" s="1048" t="str">
        <f t="shared" si="115"/>
        <v/>
      </c>
      <c r="F2639" s="1048"/>
    </row>
    <row r="2640" spans="1:6">
      <c r="A2640" s="1045">
        <v>1690951144</v>
      </c>
      <c r="B2640" s="1046" t="s">
        <v>1852</v>
      </c>
      <c r="C2640" s="1047"/>
      <c r="D2640" s="234"/>
      <c r="E2640" s="1048" t="str">
        <f t="shared" si="115"/>
        <v/>
      </c>
      <c r="F2640" s="1048"/>
    </row>
    <row r="2641" spans="1:6">
      <c r="A2641" s="1045">
        <v>1690951145</v>
      </c>
      <c r="B2641" s="1046" t="s">
        <v>1852</v>
      </c>
      <c r="C2641" s="1047"/>
      <c r="D2641" s="234"/>
      <c r="E2641" s="1048" t="str">
        <f t="shared" si="115"/>
        <v/>
      </c>
      <c r="F2641" s="1048"/>
    </row>
    <row r="2642" spans="1:6">
      <c r="A2642" s="17">
        <v>1690951146</v>
      </c>
      <c r="B2642" s="1046" t="s">
        <v>1852</v>
      </c>
    </row>
    <row r="2643" spans="1:6">
      <c r="A2643" s="1045">
        <v>1690951149</v>
      </c>
      <c r="B2643" s="1046" t="s">
        <v>1852</v>
      </c>
      <c r="C2643" s="1047"/>
      <c r="D2643" s="234"/>
      <c r="E2643" s="1048" t="str">
        <f>+IF(COUNTIF(A:A,A2643)=1,"","Error")</f>
        <v/>
      </c>
      <c r="F2643" s="1048"/>
    </row>
    <row r="2644" spans="1:6">
      <c r="A2644" s="1049">
        <v>1690951150</v>
      </c>
      <c r="B2644" s="1046" t="s">
        <v>1852</v>
      </c>
      <c r="C2644" s="1047"/>
      <c r="D2644" s="234"/>
      <c r="E2644" s="1048"/>
      <c r="F2644" s="1048"/>
    </row>
    <row r="2645" spans="1:6">
      <c r="A2645" s="1045">
        <v>1690951153</v>
      </c>
      <c r="B2645" s="1046" t="s">
        <v>1852</v>
      </c>
      <c r="C2645" s="1047"/>
      <c r="D2645" s="234"/>
      <c r="E2645" s="1048" t="str">
        <f>+IF(COUNTIF(A:A,A2645)=1,"","Error")</f>
        <v/>
      </c>
      <c r="F2645" s="1048"/>
    </row>
    <row r="2646" spans="1:6">
      <c r="A2646" s="1045">
        <v>1690951197</v>
      </c>
      <c r="B2646" s="1046" t="s">
        <v>1891</v>
      </c>
      <c r="C2646" s="1047" t="s">
        <v>2152</v>
      </c>
      <c r="D2646" s="234"/>
      <c r="E2646" s="1048" t="str">
        <f>+IF(COUNTIF(A:A,A2646)=1,"","Error")</f>
        <v/>
      </c>
      <c r="F2646" s="1048"/>
    </row>
    <row r="2647" spans="1:6">
      <c r="A2647" s="1045">
        <v>1690951240</v>
      </c>
      <c r="B2647" s="1046" t="s">
        <v>1852</v>
      </c>
      <c r="C2647" s="1047" t="s">
        <v>2152</v>
      </c>
      <c r="D2647" s="234"/>
      <c r="E2647" s="1048" t="str">
        <f>+IF(COUNTIF(A:A,A2647)=1,"","Error")</f>
        <v/>
      </c>
      <c r="F2647" s="1048"/>
    </row>
    <row r="2648" spans="1:6">
      <c r="A2648" s="1045">
        <v>1690951241</v>
      </c>
      <c r="B2648" s="1046" t="s">
        <v>1852</v>
      </c>
      <c r="C2648" s="1047"/>
      <c r="D2648" s="234"/>
      <c r="E2648" s="1048" t="str">
        <f>+IF(COUNTIF(A:A,A2648)=1,"","Error")</f>
        <v/>
      </c>
      <c r="F2648" s="1048"/>
    </row>
    <row r="2649" spans="1:6">
      <c r="A2649" s="728">
        <v>1690951301</v>
      </c>
      <c r="B2649" s="1046" t="s">
        <v>1852</v>
      </c>
      <c r="C2649" s="1047"/>
      <c r="D2649" s="234"/>
      <c r="E2649" s="1048"/>
      <c r="F2649" s="1048"/>
    </row>
    <row r="2650" spans="1:6">
      <c r="A2650" s="1050">
        <v>1690951432</v>
      </c>
      <c r="B2650" s="1052" t="s">
        <v>1852</v>
      </c>
      <c r="C2650" s="1047"/>
      <c r="D2650" s="234"/>
      <c r="E2650" s="1048"/>
      <c r="F2650" s="1048"/>
    </row>
    <row r="2651" spans="1:6">
      <c r="A2651" s="1045">
        <v>1690951888</v>
      </c>
      <c r="B2651" s="1046" t="s">
        <v>1852</v>
      </c>
      <c r="C2651" s="1047"/>
      <c r="D2651" s="234"/>
      <c r="E2651" s="1048" t="str">
        <f t="shared" ref="E2651:E2673" si="116">+IF(COUNTIF(A:A,A2651)=1,"","Error")</f>
        <v/>
      </c>
      <c r="F2651" s="1048"/>
    </row>
    <row r="2652" spans="1:6">
      <c r="A2652" s="1045">
        <v>1690951996</v>
      </c>
      <c r="B2652" s="1046" t="s">
        <v>1852</v>
      </c>
      <c r="C2652" s="1047"/>
      <c r="D2652" s="234"/>
      <c r="E2652" s="1048" t="str">
        <f t="shared" si="116"/>
        <v/>
      </c>
      <c r="F2652" s="1048"/>
    </row>
    <row r="2653" spans="1:6">
      <c r="A2653" s="1045">
        <v>1690951999</v>
      </c>
      <c r="B2653" s="1046" t="s">
        <v>1852</v>
      </c>
      <c r="C2653" s="1047"/>
      <c r="D2653" s="234"/>
      <c r="E2653" s="1048" t="str">
        <f t="shared" si="116"/>
        <v/>
      </c>
      <c r="F2653" s="1048"/>
    </row>
    <row r="2654" spans="1:6">
      <c r="A2654" s="1045">
        <v>1690952005</v>
      </c>
      <c r="B2654" s="1046" t="s">
        <v>1852</v>
      </c>
      <c r="C2654" s="1047"/>
      <c r="D2654" s="234"/>
      <c r="E2654" s="1048" t="str">
        <f t="shared" si="116"/>
        <v/>
      </c>
      <c r="F2654" s="1048"/>
    </row>
    <row r="2655" spans="1:6">
      <c r="A2655" s="1045">
        <v>1690952050</v>
      </c>
      <c r="B2655" s="1046" t="s">
        <v>1852</v>
      </c>
      <c r="C2655" s="1047"/>
      <c r="D2655" s="234"/>
      <c r="E2655" s="1048" t="str">
        <f t="shared" si="116"/>
        <v/>
      </c>
      <c r="F2655" s="1048"/>
    </row>
    <row r="2656" spans="1:6">
      <c r="A2656" s="1045">
        <v>1690953005</v>
      </c>
      <c r="B2656" s="1046" t="s">
        <v>1852</v>
      </c>
      <c r="C2656" s="1047"/>
      <c r="D2656" s="234"/>
      <c r="E2656" s="1048" t="str">
        <f t="shared" si="116"/>
        <v/>
      </c>
      <c r="F2656" s="1048"/>
    </row>
    <row r="2657" spans="1:6">
      <c r="A2657" s="1045">
        <v>1690954001</v>
      </c>
      <c r="B2657" s="1046" t="s">
        <v>1852</v>
      </c>
      <c r="C2657" s="1047"/>
      <c r="D2657" s="234"/>
      <c r="E2657" s="1048" t="str">
        <f t="shared" si="116"/>
        <v/>
      </c>
      <c r="F2657" s="1048"/>
    </row>
    <row r="2658" spans="1:6">
      <c r="A2658" s="1045">
        <v>1690954005</v>
      </c>
      <c r="B2658" s="1046" t="s">
        <v>1852</v>
      </c>
      <c r="C2658" s="1047"/>
      <c r="D2658" s="234"/>
      <c r="E2658" s="1048" t="str">
        <f t="shared" si="116"/>
        <v/>
      </c>
      <c r="F2658" s="1048"/>
    </row>
    <row r="2659" spans="1:6">
      <c r="A2659" s="1045">
        <v>1690954007</v>
      </c>
      <c r="B2659" s="1046" t="s">
        <v>1852</v>
      </c>
      <c r="C2659" s="1047"/>
      <c r="D2659" s="234"/>
      <c r="E2659" s="1048" t="str">
        <f t="shared" si="116"/>
        <v/>
      </c>
      <c r="F2659" s="1048"/>
    </row>
    <row r="2660" spans="1:6">
      <c r="A2660" s="1045">
        <v>1690955005</v>
      </c>
      <c r="B2660" s="1046" t="s">
        <v>1852</v>
      </c>
      <c r="C2660" s="1047"/>
      <c r="D2660" s="234"/>
      <c r="E2660" s="1048" t="str">
        <f t="shared" si="116"/>
        <v/>
      </c>
      <c r="F2660" s="1048"/>
    </row>
    <row r="2661" spans="1:6">
      <c r="A2661" s="1045">
        <v>1690959003</v>
      </c>
      <c r="B2661" s="1046" t="s">
        <v>1852</v>
      </c>
      <c r="C2661" s="1047" t="s">
        <v>2152</v>
      </c>
      <c r="D2661" s="234"/>
      <c r="E2661" s="1048" t="str">
        <f t="shared" si="116"/>
        <v/>
      </c>
      <c r="F2661" s="1048"/>
    </row>
    <row r="2662" spans="1:6">
      <c r="A2662" s="1045">
        <v>1690959005</v>
      </c>
      <c r="B2662" s="1046" t="s">
        <v>1852</v>
      </c>
      <c r="C2662" s="1047" t="s">
        <v>2152</v>
      </c>
      <c r="D2662" s="234"/>
      <c r="E2662" s="1048" t="str">
        <f t="shared" si="116"/>
        <v/>
      </c>
      <c r="F2662" s="1048"/>
    </row>
    <row r="2663" spans="1:6">
      <c r="A2663" s="1045">
        <v>1690959011</v>
      </c>
      <c r="B2663" s="1046" t="s">
        <v>1852</v>
      </c>
      <c r="C2663" s="1047" t="s">
        <v>2152</v>
      </c>
      <c r="D2663" s="234"/>
      <c r="E2663" s="1048" t="str">
        <f t="shared" si="116"/>
        <v/>
      </c>
      <c r="F2663" s="1048"/>
    </row>
    <row r="2664" spans="1:6">
      <c r="A2664" s="1045">
        <v>1690959014</v>
      </c>
      <c r="B2664" s="1046" t="s">
        <v>1852</v>
      </c>
      <c r="C2664" s="1047"/>
      <c r="D2664" s="234"/>
      <c r="E2664" s="1048" t="str">
        <f t="shared" si="116"/>
        <v/>
      </c>
      <c r="F2664" s="1048"/>
    </row>
    <row r="2665" spans="1:6">
      <c r="A2665" s="1045">
        <v>1690959020</v>
      </c>
      <c r="B2665" s="1046" t="s">
        <v>1852</v>
      </c>
      <c r="C2665" s="1047"/>
      <c r="D2665" s="234"/>
      <c r="E2665" s="1048" t="str">
        <f t="shared" si="116"/>
        <v/>
      </c>
      <c r="F2665" s="1048"/>
    </row>
    <row r="2666" spans="1:6">
      <c r="A2666" s="1045">
        <v>1690959021</v>
      </c>
      <c r="B2666" s="1046" t="s">
        <v>1852</v>
      </c>
      <c r="C2666" s="1047"/>
      <c r="D2666" s="234"/>
      <c r="E2666" s="1048" t="str">
        <f t="shared" si="116"/>
        <v/>
      </c>
      <c r="F2666" s="1048"/>
    </row>
    <row r="2667" spans="1:6">
      <c r="A2667" s="1045">
        <v>1690959062</v>
      </c>
      <c r="B2667" s="1046" t="s">
        <v>1852</v>
      </c>
      <c r="C2667" s="1047"/>
      <c r="D2667" s="234"/>
      <c r="E2667" s="1048" t="str">
        <f t="shared" si="116"/>
        <v/>
      </c>
      <c r="F2667" s="1048"/>
    </row>
    <row r="2668" spans="1:6">
      <c r="A2668" s="1045">
        <v>1690959077</v>
      </c>
      <c r="B2668" s="1046" t="s">
        <v>1852</v>
      </c>
      <c r="C2668" s="1047" t="s">
        <v>2152</v>
      </c>
      <c r="D2668" s="234"/>
      <c r="E2668" s="1048" t="str">
        <f t="shared" si="116"/>
        <v/>
      </c>
      <c r="F2668" s="1048"/>
    </row>
    <row r="2669" spans="1:6">
      <c r="A2669" s="1045">
        <v>1690959079</v>
      </c>
      <c r="B2669" s="1046" t="s">
        <v>1852</v>
      </c>
      <c r="C2669" s="1047"/>
      <c r="D2669" s="234"/>
      <c r="E2669" s="1048" t="str">
        <f t="shared" si="116"/>
        <v/>
      </c>
      <c r="F2669" s="1048"/>
    </row>
    <row r="2670" spans="1:6">
      <c r="A2670" s="1045">
        <v>1690959080</v>
      </c>
      <c r="B2670" s="1046" t="s">
        <v>1852</v>
      </c>
      <c r="C2670" s="1047"/>
      <c r="D2670" s="234"/>
      <c r="E2670" s="1048" t="str">
        <f t="shared" si="116"/>
        <v/>
      </c>
      <c r="F2670" s="1048"/>
    </row>
    <row r="2671" spans="1:6">
      <c r="A2671" s="1045">
        <v>1690959081</v>
      </c>
      <c r="B2671" s="1046" t="s">
        <v>1852</v>
      </c>
      <c r="C2671" s="1047"/>
      <c r="D2671" s="234"/>
      <c r="E2671" s="1048" t="str">
        <f t="shared" si="116"/>
        <v/>
      </c>
      <c r="F2671" s="1048"/>
    </row>
    <row r="2672" spans="1:6">
      <c r="A2672" s="1045">
        <v>1690959082</v>
      </c>
      <c r="B2672" s="1046" t="s">
        <v>1852</v>
      </c>
      <c r="C2672" s="1047"/>
      <c r="D2672" s="234"/>
      <c r="E2672" s="1048" t="str">
        <f t="shared" si="116"/>
        <v/>
      </c>
      <c r="F2672" s="1048"/>
    </row>
    <row r="2673" spans="1:6">
      <c r="A2673" s="1045">
        <v>1690959083</v>
      </c>
      <c r="B2673" s="1046" t="s">
        <v>1852</v>
      </c>
      <c r="C2673" s="1047"/>
      <c r="D2673" s="234"/>
      <c r="E2673" s="1048" t="str">
        <f t="shared" si="116"/>
        <v/>
      </c>
      <c r="F2673" s="1048"/>
    </row>
    <row r="2674" spans="1:6">
      <c r="A2674" s="17">
        <v>1690959084</v>
      </c>
      <c r="B2674" s="1046" t="s">
        <v>1852</v>
      </c>
    </row>
    <row r="2675" spans="1:6">
      <c r="A2675" s="1045">
        <v>1690959085</v>
      </c>
      <c r="B2675" s="1046" t="s">
        <v>1852</v>
      </c>
      <c r="C2675" s="1047"/>
      <c r="D2675" s="234"/>
      <c r="E2675" s="1048" t="str">
        <f>+IF(COUNTIF(A:A,A2675)=1,"","Error")</f>
        <v/>
      </c>
      <c r="F2675" s="1048"/>
    </row>
    <row r="2676" spans="1:6">
      <c r="A2676" s="1045">
        <v>1690959086</v>
      </c>
      <c r="B2676" s="1046" t="s">
        <v>1852</v>
      </c>
      <c r="C2676" s="1047"/>
      <c r="D2676" s="234"/>
      <c r="E2676" s="1048" t="str">
        <f>+IF(COUNTIF(A:A,A2676)=1,"","Error")</f>
        <v/>
      </c>
      <c r="F2676" s="1048"/>
    </row>
    <row r="2677" spans="1:6">
      <c r="A2677" s="17">
        <v>1690959087</v>
      </c>
      <c r="B2677" s="1046" t="s">
        <v>1852</v>
      </c>
    </row>
    <row r="2678" spans="1:6">
      <c r="A2678" s="1045">
        <v>1690959088</v>
      </c>
      <c r="B2678" s="1046" t="s">
        <v>1852</v>
      </c>
      <c r="C2678" s="1047"/>
      <c r="D2678" s="234"/>
      <c r="E2678" s="1048" t="str">
        <f>+IF(COUNTIF(A:A,A2678)=1,"","Error")</f>
        <v/>
      </c>
      <c r="F2678" s="1048"/>
    </row>
    <row r="2679" spans="1:6">
      <c r="A2679" s="1045">
        <v>1690959090</v>
      </c>
      <c r="B2679" s="1046" t="s">
        <v>1852</v>
      </c>
      <c r="C2679" s="1047" t="s">
        <v>2152</v>
      </c>
      <c r="D2679" s="234"/>
      <c r="E2679" s="1048" t="str">
        <f>+IF(COUNTIF(A:A,A2679)=1,"","Error")</f>
        <v/>
      </c>
      <c r="F2679" s="1048"/>
    </row>
    <row r="2680" spans="1:6">
      <c r="A2680" s="1045">
        <v>1690959091</v>
      </c>
      <c r="B2680" s="1046" t="s">
        <v>1852</v>
      </c>
      <c r="C2680" s="1047" t="s">
        <v>2152</v>
      </c>
      <c r="D2680" s="234"/>
      <c r="E2680" s="1048" t="str">
        <f>+IF(COUNTIF(A:A,A2680)=1,"","Error")</f>
        <v/>
      </c>
      <c r="F2680" s="1048"/>
    </row>
    <row r="2681" spans="1:6">
      <c r="A2681" s="1045">
        <v>1690959092</v>
      </c>
      <c r="B2681" s="1046" t="s">
        <v>1852</v>
      </c>
      <c r="C2681" s="1047" t="s">
        <v>2152</v>
      </c>
      <c r="D2681" s="234"/>
      <c r="E2681" s="1048" t="str">
        <f>+IF(COUNTIF(A:A,A2681)=1,"","Error")</f>
        <v/>
      </c>
      <c r="F2681" s="1048"/>
    </row>
    <row r="2682" spans="1:6">
      <c r="A2682" s="1045">
        <v>1690959093</v>
      </c>
      <c r="B2682" s="1046" t="s">
        <v>1852</v>
      </c>
      <c r="C2682" s="1047"/>
      <c r="D2682" s="234"/>
      <c r="E2682" s="1048" t="str">
        <f>+IF(COUNTIF(A:A,A2682)=1,"","Error")</f>
        <v/>
      </c>
      <c r="F2682" s="1048"/>
    </row>
    <row r="2683" spans="1:6">
      <c r="A2683" s="728">
        <v>1690959098</v>
      </c>
      <c r="B2683" s="1046" t="s">
        <v>1852</v>
      </c>
      <c r="C2683" s="1047"/>
      <c r="D2683" s="234"/>
      <c r="E2683" s="1048"/>
      <c r="F2683" s="1048"/>
    </row>
    <row r="2684" spans="1:6">
      <c r="A2684" s="1045">
        <v>1690959099</v>
      </c>
      <c r="B2684" s="1046" t="s">
        <v>1852</v>
      </c>
      <c r="C2684" s="1047" t="s">
        <v>2152</v>
      </c>
      <c r="D2684" s="234"/>
      <c r="E2684" s="1048" t="str">
        <f t="shared" ref="E2684:E2701" si="117">+IF(COUNTIF(A:A,A2684)=1,"","Error")</f>
        <v/>
      </c>
      <c r="F2684" s="1048"/>
    </row>
    <row r="2685" spans="1:6">
      <c r="A2685" s="1045">
        <v>1690959100</v>
      </c>
      <c r="B2685" s="1046" t="s">
        <v>1852</v>
      </c>
      <c r="C2685" s="1047"/>
      <c r="D2685" s="234"/>
      <c r="E2685" s="1048" t="str">
        <f t="shared" si="117"/>
        <v/>
      </c>
      <c r="F2685" s="1048"/>
    </row>
    <row r="2686" spans="1:6">
      <c r="A2686" s="1045">
        <v>1690959101</v>
      </c>
      <c r="B2686" s="1046" t="s">
        <v>1852</v>
      </c>
      <c r="C2686" s="1047" t="s">
        <v>2152</v>
      </c>
      <c r="D2686" s="234"/>
      <c r="E2686" s="1048" t="str">
        <f t="shared" si="117"/>
        <v/>
      </c>
      <c r="F2686" s="1048"/>
    </row>
    <row r="2687" spans="1:6">
      <c r="A2687" s="1045">
        <v>1690959102</v>
      </c>
      <c r="B2687" s="1046" t="s">
        <v>1852</v>
      </c>
      <c r="C2687" s="1047"/>
      <c r="D2687" s="234"/>
      <c r="E2687" s="1048" t="str">
        <f t="shared" si="117"/>
        <v/>
      </c>
      <c r="F2687" s="1048"/>
    </row>
    <row r="2688" spans="1:6">
      <c r="A2688" s="1045">
        <v>1690959103</v>
      </c>
      <c r="B2688" s="1046" t="s">
        <v>1852</v>
      </c>
      <c r="C2688" s="1047"/>
      <c r="D2688" s="234"/>
      <c r="E2688" s="1048" t="str">
        <f t="shared" si="117"/>
        <v/>
      </c>
      <c r="F2688" s="1048"/>
    </row>
    <row r="2689" spans="1:6">
      <c r="A2689" s="1045">
        <v>1690959104</v>
      </c>
      <c r="B2689" s="1046" t="s">
        <v>1852</v>
      </c>
      <c r="C2689" s="1047"/>
      <c r="D2689" s="234"/>
      <c r="E2689" s="1048" t="str">
        <f t="shared" si="117"/>
        <v/>
      </c>
      <c r="F2689" s="1048"/>
    </row>
    <row r="2690" spans="1:6">
      <c r="A2690" s="1045">
        <v>1690959105</v>
      </c>
      <c r="B2690" s="1046" t="s">
        <v>1852</v>
      </c>
      <c r="C2690" s="1047" t="s">
        <v>2152</v>
      </c>
      <c r="D2690" s="234"/>
      <c r="E2690" s="1048" t="str">
        <f t="shared" si="117"/>
        <v/>
      </c>
      <c r="F2690" s="1048"/>
    </row>
    <row r="2691" spans="1:6">
      <c r="A2691" s="1045">
        <v>1690959121</v>
      </c>
      <c r="B2691" s="1046" t="s">
        <v>1852</v>
      </c>
      <c r="C2691" s="1047"/>
      <c r="D2691" s="234"/>
      <c r="E2691" s="1048" t="str">
        <f t="shared" si="117"/>
        <v/>
      </c>
      <c r="F2691" s="1048"/>
    </row>
    <row r="2692" spans="1:6">
      <c r="A2692" s="1045">
        <v>1690959122</v>
      </c>
      <c r="B2692" s="1046" t="s">
        <v>1852</v>
      </c>
      <c r="C2692" s="1047" t="s">
        <v>2152</v>
      </c>
      <c r="D2692" s="234"/>
      <c r="E2692" s="1048" t="str">
        <f t="shared" si="117"/>
        <v/>
      </c>
      <c r="F2692" s="1048"/>
    </row>
    <row r="2693" spans="1:6">
      <c r="A2693" s="1045">
        <v>1690959123</v>
      </c>
      <c r="B2693" s="1046" t="s">
        <v>1891</v>
      </c>
      <c r="C2693" s="1047" t="s">
        <v>2152</v>
      </c>
      <c r="D2693" s="234"/>
      <c r="E2693" s="1048" t="str">
        <f t="shared" si="117"/>
        <v/>
      </c>
      <c r="F2693" s="1048"/>
    </row>
    <row r="2694" spans="1:6">
      <c r="A2694" s="1045">
        <v>1690959135</v>
      </c>
      <c r="B2694" s="1046" t="s">
        <v>1852</v>
      </c>
      <c r="C2694" s="1047" t="s">
        <v>2152</v>
      </c>
      <c r="D2694" s="234"/>
      <c r="E2694" s="1048" t="str">
        <f t="shared" si="117"/>
        <v/>
      </c>
      <c r="F2694" s="1048"/>
    </row>
    <row r="2695" spans="1:6">
      <c r="A2695" s="1045">
        <v>1690959136</v>
      </c>
      <c r="B2695" s="1046" t="s">
        <v>1852</v>
      </c>
      <c r="C2695" s="1047"/>
      <c r="D2695" s="234"/>
      <c r="E2695" s="1048" t="str">
        <f t="shared" si="117"/>
        <v/>
      </c>
      <c r="F2695" s="1048"/>
    </row>
    <row r="2696" spans="1:6">
      <c r="A2696" s="1045">
        <v>1690959184</v>
      </c>
      <c r="B2696" s="1046" t="s">
        <v>1852</v>
      </c>
      <c r="C2696" s="1047" t="s">
        <v>2152</v>
      </c>
      <c r="D2696" s="234"/>
      <c r="E2696" s="1048" t="str">
        <f t="shared" si="117"/>
        <v/>
      </c>
      <c r="F2696" s="1048"/>
    </row>
    <row r="2697" spans="1:6">
      <c r="A2697" s="1045">
        <v>1690959186</v>
      </c>
      <c r="B2697" s="1046" t="s">
        <v>1852</v>
      </c>
      <c r="C2697" s="1047"/>
      <c r="D2697" s="234"/>
      <c r="E2697" s="1048" t="str">
        <f t="shared" si="117"/>
        <v/>
      </c>
      <c r="F2697" s="1048"/>
    </row>
    <row r="2698" spans="1:6">
      <c r="A2698" s="1045">
        <v>1690959201</v>
      </c>
      <c r="B2698" s="1046" t="s">
        <v>1852</v>
      </c>
      <c r="C2698" s="1047"/>
      <c r="D2698" s="234"/>
      <c r="E2698" s="1048" t="str">
        <f t="shared" si="117"/>
        <v/>
      </c>
      <c r="F2698" s="1048"/>
    </row>
    <row r="2699" spans="1:6">
      <c r="A2699" s="1045">
        <v>1690959202</v>
      </c>
      <c r="B2699" s="1046" t="s">
        <v>1852</v>
      </c>
      <c r="C2699" s="1047"/>
      <c r="D2699" s="234"/>
      <c r="E2699" s="1048" t="str">
        <f t="shared" si="117"/>
        <v/>
      </c>
      <c r="F2699" s="1048"/>
    </row>
    <row r="2700" spans="1:6">
      <c r="A2700" s="1045">
        <v>1690959203</v>
      </c>
      <c r="B2700" s="1046" t="s">
        <v>1852</v>
      </c>
      <c r="C2700" s="1047"/>
      <c r="D2700" s="234"/>
      <c r="E2700" s="1048" t="str">
        <f t="shared" si="117"/>
        <v/>
      </c>
      <c r="F2700" s="1048"/>
    </row>
    <row r="2701" spans="1:6">
      <c r="A2701" s="1045">
        <v>1690959214</v>
      </c>
      <c r="B2701" s="1046" t="s">
        <v>1852</v>
      </c>
      <c r="C2701" s="1047"/>
      <c r="D2701" s="234"/>
      <c r="E2701" s="1048" t="str">
        <f t="shared" si="117"/>
        <v/>
      </c>
      <c r="F2701" s="1048"/>
    </row>
    <row r="2702" spans="1:6">
      <c r="A2702" s="1050">
        <v>1690959216</v>
      </c>
      <c r="B2702" s="1046" t="s">
        <v>1852</v>
      </c>
      <c r="C2702" s="1047"/>
      <c r="D2702" s="234"/>
      <c r="E2702" s="1048"/>
      <c r="F2702" s="1048"/>
    </row>
    <row r="2703" spans="1:6">
      <c r="A2703" s="1045">
        <v>1690959281</v>
      </c>
      <c r="B2703" s="1046" t="s">
        <v>1852</v>
      </c>
      <c r="C2703" s="1047"/>
      <c r="D2703" s="234"/>
      <c r="E2703" s="1048" t="str">
        <f>+IF(COUNTIF(A:A,A2703)=1,"","Error")</f>
        <v/>
      </c>
      <c r="F2703" s="1048"/>
    </row>
    <row r="2704" spans="1:6">
      <c r="A2704" s="1045">
        <v>1690959327</v>
      </c>
      <c r="B2704" s="1046" t="s">
        <v>1852</v>
      </c>
      <c r="C2704" s="1047" t="s">
        <v>2152</v>
      </c>
      <c r="D2704" s="234"/>
      <c r="E2704" s="1048" t="str">
        <f>+IF(COUNTIF(A:A,A2704)=1,"","Error")</f>
        <v/>
      </c>
      <c r="F2704" s="1048"/>
    </row>
    <row r="2705" spans="1:6">
      <c r="A2705" s="1043">
        <v>1690959328</v>
      </c>
      <c r="B2705" s="1046" t="s">
        <v>1852</v>
      </c>
    </row>
    <row r="2706" spans="1:6">
      <c r="A2706" s="1045">
        <v>1690959333</v>
      </c>
      <c r="B2706" s="1046" t="s">
        <v>1852</v>
      </c>
      <c r="C2706" s="1047"/>
      <c r="D2706" s="234"/>
      <c r="E2706" s="1048" t="str">
        <f>+IF(COUNTIF(A:A,A2706)=1,"","Error")</f>
        <v/>
      </c>
      <c r="F2706" s="1048"/>
    </row>
    <row r="2707" spans="1:6">
      <c r="A2707" s="1045">
        <v>1690959401</v>
      </c>
      <c r="B2707" s="1046" t="s">
        <v>1852</v>
      </c>
      <c r="C2707" s="1047"/>
      <c r="D2707" s="234"/>
      <c r="E2707" s="1048" t="str">
        <f>+IF(COUNTIF(A:A,A2707)=1,"","Error")</f>
        <v/>
      </c>
      <c r="F2707" s="1048"/>
    </row>
    <row r="2708" spans="1:6">
      <c r="A2708" s="1045">
        <v>1690959402</v>
      </c>
      <c r="B2708" s="1046" t="s">
        <v>1852</v>
      </c>
      <c r="C2708" s="1047"/>
      <c r="D2708" s="234"/>
      <c r="E2708" s="1048" t="str">
        <f>+IF(COUNTIF(A:A,A2708)=1,"","Error")</f>
        <v/>
      </c>
      <c r="F2708" s="1048"/>
    </row>
    <row r="2709" spans="1:6">
      <c r="A2709" s="1045">
        <v>1690959403</v>
      </c>
      <c r="B2709" s="1046" t="s">
        <v>1852</v>
      </c>
      <c r="C2709" s="1047"/>
      <c r="D2709" s="234"/>
      <c r="E2709" s="1048" t="str">
        <f>+IF(COUNTIF(A:A,A2709)=1,"","Error")</f>
        <v/>
      </c>
      <c r="F2709" s="1048"/>
    </row>
    <row r="2710" spans="1:6">
      <c r="A2710" s="1045">
        <v>1690959415</v>
      </c>
      <c r="B2710" s="1046" t="s">
        <v>1852</v>
      </c>
      <c r="C2710" s="1047"/>
      <c r="D2710" s="234"/>
      <c r="E2710" s="1048" t="str">
        <f>+IF(COUNTIF(A:A,A2710)=1,"","Error")</f>
        <v/>
      </c>
      <c r="F2710" s="1048"/>
    </row>
    <row r="2711" spans="1:6">
      <c r="A2711" s="17">
        <v>1690959416</v>
      </c>
      <c r="B2711" s="1046" t="s">
        <v>1852</v>
      </c>
    </row>
    <row r="2712" spans="1:6">
      <c r="A2712" s="1045">
        <v>1690959430</v>
      </c>
      <c r="B2712" s="1046" t="s">
        <v>1852</v>
      </c>
      <c r="C2712" s="1047" t="s">
        <v>2152</v>
      </c>
      <c r="D2712" s="234"/>
      <c r="E2712" s="1048" t="str">
        <f>+IF(COUNTIF(A:A,A2712)=1,"","Error")</f>
        <v/>
      </c>
      <c r="F2712" s="1048"/>
    </row>
    <row r="2713" spans="1:6">
      <c r="A2713" s="938">
        <v>1690959441</v>
      </c>
      <c r="B2713" s="1046" t="s">
        <v>1852</v>
      </c>
      <c r="C2713" s="1047"/>
      <c r="D2713" s="234"/>
      <c r="E2713" s="1048"/>
      <c r="F2713" s="1048"/>
    </row>
    <row r="2714" spans="1:6">
      <c r="A2714" s="728">
        <v>1690959495</v>
      </c>
      <c r="B2714" s="1046" t="s">
        <v>1852</v>
      </c>
      <c r="C2714" s="1047"/>
      <c r="D2714" s="234"/>
      <c r="E2714" s="1048"/>
      <c r="F2714" s="1048"/>
    </row>
    <row r="2715" spans="1:6">
      <c r="A2715" s="1045">
        <v>1690959496</v>
      </c>
      <c r="B2715" s="1046" t="s">
        <v>1852</v>
      </c>
      <c r="C2715" s="1047" t="s">
        <v>2152</v>
      </c>
      <c r="D2715" s="234"/>
      <c r="E2715" s="1048" t="str">
        <f>+IF(COUNTIF(A:A,A2715)=1,"","Error")</f>
        <v/>
      </c>
      <c r="F2715" s="1048"/>
    </row>
    <row r="2716" spans="1:6">
      <c r="A2716" s="1050">
        <v>1690959498</v>
      </c>
      <c r="B2716" s="1052" t="s">
        <v>1852</v>
      </c>
      <c r="C2716" s="1047"/>
      <c r="D2716" s="234"/>
      <c r="E2716" s="1048"/>
      <c r="F2716" s="1048"/>
    </row>
    <row r="2717" spans="1:6">
      <c r="A2717" s="1045">
        <v>1690959501</v>
      </c>
      <c r="B2717" s="1046" t="s">
        <v>1891</v>
      </c>
      <c r="C2717" s="1047" t="s">
        <v>2152</v>
      </c>
      <c r="D2717" s="234"/>
      <c r="E2717" s="1048" t="str">
        <f t="shared" ref="E2717:E2739" si="118">+IF(COUNTIF(A:A,A2717)=1,"","Error")</f>
        <v/>
      </c>
      <c r="F2717" s="1048"/>
    </row>
    <row r="2718" spans="1:6">
      <c r="A2718" s="1045">
        <v>1690959502</v>
      </c>
      <c r="B2718" s="1046" t="s">
        <v>1891</v>
      </c>
      <c r="C2718" s="1047" t="s">
        <v>2152</v>
      </c>
      <c r="D2718" s="234"/>
      <c r="E2718" s="1048" t="str">
        <f t="shared" si="118"/>
        <v/>
      </c>
      <c r="F2718" s="1048"/>
    </row>
    <row r="2719" spans="1:6">
      <c r="A2719" s="1045">
        <v>1690959505</v>
      </c>
      <c r="B2719" s="1046" t="s">
        <v>1891</v>
      </c>
      <c r="C2719" s="1047" t="s">
        <v>2152</v>
      </c>
      <c r="D2719" s="234"/>
      <c r="E2719" s="1048" t="str">
        <f t="shared" si="118"/>
        <v/>
      </c>
      <c r="F2719" s="1048"/>
    </row>
    <row r="2720" spans="1:6">
      <c r="A2720" s="1045">
        <v>1690959506</v>
      </c>
      <c r="B2720" s="1046" t="s">
        <v>1852</v>
      </c>
      <c r="C2720" s="1047"/>
      <c r="D2720" s="234"/>
      <c r="E2720" s="1048" t="str">
        <f t="shared" si="118"/>
        <v/>
      </c>
      <c r="F2720" s="1048"/>
    </row>
    <row r="2721" spans="1:6">
      <c r="A2721" s="1045">
        <v>1690959507</v>
      </c>
      <c r="B2721" s="1046" t="s">
        <v>1891</v>
      </c>
      <c r="C2721" s="1047" t="s">
        <v>2152</v>
      </c>
      <c r="D2721" s="234"/>
      <c r="E2721" s="1048" t="str">
        <f t="shared" si="118"/>
        <v/>
      </c>
      <c r="F2721" s="1048"/>
    </row>
    <row r="2722" spans="1:6">
      <c r="A2722" s="1045">
        <v>1690959513</v>
      </c>
      <c r="B2722" s="1046" t="s">
        <v>1891</v>
      </c>
      <c r="C2722" s="1047" t="s">
        <v>2152</v>
      </c>
      <c r="D2722" s="234"/>
      <c r="E2722" s="1048" t="str">
        <f t="shared" si="118"/>
        <v/>
      </c>
      <c r="F2722" s="1048"/>
    </row>
    <row r="2723" spans="1:6">
      <c r="A2723" s="1045">
        <v>1690959515</v>
      </c>
      <c r="B2723" s="1046" t="s">
        <v>1852</v>
      </c>
      <c r="C2723" s="1047"/>
      <c r="D2723" s="234"/>
      <c r="E2723" s="1048" t="str">
        <f t="shared" si="118"/>
        <v/>
      </c>
      <c r="F2723" s="1048"/>
    </row>
    <row r="2724" spans="1:6">
      <c r="A2724" s="1045">
        <v>1690959518</v>
      </c>
      <c r="B2724" s="1046" t="s">
        <v>1891</v>
      </c>
      <c r="C2724" s="1047" t="s">
        <v>2152</v>
      </c>
      <c r="D2724" s="234"/>
      <c r="E2724" s="1048" t="str">
        <f t="shared" si="118"/>
        <v/>
      </c>
      <c r="F2724" s="1048"/>
    </row>
    <row r="2725" spans="1:6">
      <c r="A2725" s="1045">
        <v>1690959519</v>
      </c>
      <c r="B2725" s="1046" t="s">
        <v>1852</v>
      </c>
      <c r="C2725" s="1047" t="s">
        <v>2152</v>
      </c>
      <c r="D2725" s="234"/>
      <c r="E2725" s="1048" t="str">
        <f t="shared" si="118"/>
        <v/>
      </c>
      <c r="F2725" s="1048"/>
    </row>
    <row r="2726" spans="1:6">
      <c r="A2726" s="1045">
        <v>1690959520</v>
      </c>
      <c r="B2726" s="1046" t="s">
        <v>1891</v>
      </c>
      <c r="C2726" s="1047" t="s">
        <v>2152</v>
      </c>
      <c r="D2726" s="234"/>
      <c r="E2726" s="1048" t="str">
        <f t="shared" si="118"/>
        <v/>
      </c>
      <c r="F2726" s="1048"/>
    </row>
    <row r="2727" spans="1:6">
      <c r="A2727" s="1045">
        <v>1690959522</v>
      </c>
      <c r="B2727" s="1046" t="s">
        <v>1891</v>
      </c>
      <c r="C2727" s="1047" t="s">
        <v>2152</v>
      </c>
      <c r="D2727" s="234"/>
      <c r="E2727" s="1048" t="str">
        <f t="shared" si="118"/>
        <v/>
      </c>
      <c r="F2727" s="1048"/>
    </row>
    <row r="2728" spans="1:6">
      <c r="A2728" s="1045">
        <v>1690959523</v>
      </c>
      <c r="B2728" s="1046" t="s">
        <v>1891</v>
      </c>
      <c r="C2728" s="1047" t="s">
        <v>2152</v>
      </c>
      <c r="D2728" s="234"/>
      <c r="E2728" s="1048" t="str">
        <f t="shared" si="118"/>
        <v/>
      </c>
      <c r="F2728" s="1048"/>
    </row>
    <row r="2729" spans="1:6">
      <c r="A2729" s="1045">
        <v>1690959526</v>
      </c>
      <c r="B2729" s="1046" t="s">
        <v>1891</v>
      </c>
      <c r="C2729" s="1047" t="s">
        <v>2152</v>
      </c>
      <c r="D2729" s="234"/>
      <c r="E2729" s="1048" t="str">
        <f t="shared" si="118"/>
        <v/>
      </c>
      <c r="F2729" s="1048"/>
    </row>
    <row r="2730" spans="1:6">
      <c r="A2730" s="1045">
        <v>1690959527</v>
      </c>
      <c r="B2730" s="1046" t="s">
        <v>1891</v>
      </c>
      <c r="C2730" s="1047" t="s">
        <v>2152</v>
      </c>
      <c r="D2730" s="234"/>
      <c r="E2730" s="1048" t="str">
        <f t="shared" si="118"/>
        <v/>
      </c>
      <c r="F2730" s="1048"/>
    </row>
    <row r="2731" spans="1:6">
      <c r="A2731" s="1045">
        <v>1690959528</v>
      </c>
      <c r="B2731" s="1046" t="s">
        <v>1891</v>
      </c>
      <c r="C2731" s="1047" t="s">
        <v>2152</v>
      </c>
      <c r="D2731" s="234"/>
      <c r="E2731" s="1048" t="str">
        <f t="shared" si="118"/>
        <v/>
      </c>
      <c r="F2731" s="1048"/>
    </row>
    <row r="2732" spans="1:6">
      <c r="A2732" s="1045">
        <v>1690959531</v>
      </c>
      <c r="B2732" s="1046" t="s">
        <v>1891</v>
      </c>
      <c r="C2732" s="1047" t="s">
        <v>2152</v>
      </c>
      <c r="D2732" s="234"/>
      <c r="E2732" s="1048" t="str">
        <f t="shared" si="118"/>
        <v/>
      </c>
      <c r="F2732" s="1048"/>
    </row>
    <row r="2733" spans="1:6">
      <c r="A2733" s="1045">
        <v>1690959532</v>
      </c>
      <c r="B2733" s="1046" t="s">
        <v>1891</v>
      </c>
      <c r="C2733" s="1047" t="s">
        <v>2152</v>
      </c>
      <c r="D2733" s="234"/>
      <c r="E2733" s="1048" t="str">
        <f t="shared" si="118"/>
        <v/>
      </c>
      <c r="F2733" s="1048"/>
    </row>
    <row r="2734" spans="1:6">
      <c r="A2734" s="1045">
        <v>1690959536</v>
      </c>
      <c r="B2734" s="1046" t="s">
        <v>1891</v>
      </c>
      <c r="C2734" s="1047" t="s">
        <v>2152</v>
      </c>
      <c r="D2734" s="234"/>
      <c r="E2734" s="1048" t="str">
        <f t="shared" si="118"/>
        <v/>
      </c>
      <c r="F2734" s="1048"/>
    </row>
    <row r="2735" spans="1:6">
      <c r="A2735" s="1045">
        <v>1690959537</v>
      </c>
      <c r="B2735" s="1046" t="s">
        <v>1891</v>
      </c>
      <c r="C2735" s="1047" t="s">
        <v>2152</v>
      </c>
      <c r="D2735" s="234"/>
      <c r="E2735" s="1048" t="str">
        <f t="shared" si="118"/>
        <v/>
      </c>
      <c r="F2735" s="1048"/>
    </row>
    <row r="2736" spans="1:6">
      <c r="A2736" s="1045">
        <v>1690959539</v>
      </c>
      <c r="B2736" s="1046" t="s">
        <v>1891</v>
      </c>
      <c r="C2736" s="1047" t="s">
        <v>2152</v>
      </c>
      <c r="D2736" s="234"/>
      <c r="E2736" s="1048" t="str">
        <f t="shared" si="118"/>
        <v/>
      </c>
      <c r="F2736" s="1048"/>
    </row>
    <row r="2737" spans="1:6">
      <c r="A2737" s="1045">
        <v>1690959542</v>
      </c>
      <c r="B2737" s="1046" t="s">
        <v>1891</v>
      </c>
      <c r="C2737" s="1047" t="s">
        <v>2152</v>
      </c>
      <c r="D2737" s="234"/>
      <c r="E2737" s="1048" t="str">
        <f t="shared" si="118"/>
        <v/>
      </c>
      <c r="F2737" s="1048"/>
    </row>
    <row r="2738" spans="1:6">
      <c r="A2738" s="1045">
        <v>1690959544</v>
      </c>
      <c r="B2738" s="1046" t="s">
        <v>1891</v>
      </c>
      <c r="C2738" s="1047" t="s">
        <v>2152</v>
      </c>
      <c r="D2738" s="234"/>
      <c r="E2738" s="1048" t="str">
        <f t="shared" si="118"/>
        <v/>
      </c>
      <c r="F2738" s="1048"/>
    </row>
    <row r="2739" spans="1:6">
      <c r="A2739" s="1045">
        <v>1690959564</v>
      </c>
      <c r="B2739" s="1046" t="s">
        <v>1891</v>
      </c>
      <c r="C2739" s="1047" t="s">
        <v>2152</v>
      </c>
      <c r="D2739" s="234"/>
      <c r="E2739" s="1048" t="str">
        <f t="shared" si="118"/>
        <v/>
      </c>
      <c r="F2739" s="1048"/>
    </row>
    <row r="2740" spans="1:6">
      <c r="A2740" s="728">
        <v>1690959575</v>
      </c>
      <c r="B2740" s="1046" t="s">
        <v>1852</v>
      </c>
      <c r="C2740" s="1047"/>
      <c r="D2740" s="234"/>
      <c r="E2740" s="1048"/>
      <c r="F2740" s="1048"/>
    </row>
    <row r="2741" spans="1:6">
      <c r="A2741" s="1045">
        <v>1690959576</v>
      </c>
      <c r="B2741" s="1046" t="s">
        <v>1891</v>
      </c>
      <c r="C2741" s="1047" t="s">
        <v>2152</v>
      </c>
      <c r="D2741" s="234"/>
      <c r="E2741" s="1048" t="str">
        <f t="shared" ref="E2741:E2751" si="119">+IF(COUNTIF(A:A,A2741)=1,"","Error")</f>
        <v/>
      </c>
      <c r="F2741" s="1048"/>
    </row>
    <row r="2742" spans="1:6">
      <c r="A2742" s="1045">
        <v>1690959577</v>
      </c>
      <c r="B2742" s="1046" t="s">
        <v>1891</v>
      </c>
      <c r="C2742" s="1047" t="s">
        <v>2152</v>
      </c>
      <c r="D2742" s="234"/>
      <c r="E2742" s="1048" t="str">
        <f t="shared" si="119"/>
        <v/>
      </c>
      <c r="F2742" s="1048"/>
    </row>
    <row r="2743" spans="1:6">
      <c r="A2743" s="1045">
        <v>1690959578</v>
      </c>
      <c r="B2743" s="1046" t="s">
        <v>1891</v>
      </c>
      <c r="C2743" s="1047" t="s">
        <v>2152</v>
      </c>
      <c r="D2743" s="234"/>
      <c r="E2743" s="1048" t="str">
        <f t="shared" si="119"/>
        <v/>
      </c>
      <c r="F2743" s="1048"/>
    </row>
    <row r="2744" spans="1:6">
      <c r="A2744" s="1045">
        <v>1690959579</v>
      </c>
      <c r="B2744" s="1046" t="s">
        <v>1891</v>
      </c>
      <c r="C2744" s="1047" t="s">
        <v>2152</v>
      </c>
      <c r="D2744" s="234"/>
      <c r="E2744" s="1048" t="str">
        <f t="shared" si="119"/>
        <v/>
      </c>
      <c r="F2744" s="1048"/>
    </row>
    <row r="2745" spans="1:6">
      <c r="A2745" s="1045">
        <v>1690959580</v>
      </c>
      <c r="B2745" s="1046" t="s">
        <v>1891</v>
      </c>
      <c r="C2745" s="1047" t="s">
        <v>2152</v>
      </c>
      <c r="D2745" s="234"/>
      <c r="E2745" s="1048" t="str">
        <f t="shared" si="119"/>
        <v/>
      </c>
      <c r="F2745" s="1048"/>
    </row>
    <row r="2746" spans="1:6">
      <c r="A2746" s="1045">
        <v>1690959584</v>
      </c>
      <c r="B2746" s="1046" t="s">
        <v>1891</v>
      </c>
      <c r="C2746" s="1047" t="s">
        <v>2152</v>
      </c>
      <c r="D2746" s="234"/>
      <c r="E2746" s="1048" t="str">
        <f t="shared" si="119"/>
        <v/>
      </c>
      <c r="F2746" s="1048"/>
    </row>
    <row r="2747" spans="1:6">
      <c r="A2747" s="1045">
        <v>1690959596</v>
      </c>
      <c r="B2747" s="1046" t="s">
        <v>1891</v>
      </c>
      <c r="C2747" s="1047" t="s">
        <v>2152</v>
      </c>
      <c r="D2747" s="234"/>
      <c r="E2747" s="1048" t="str">
        <f t="shared" si="119"/>
        <v/>
      </c>
      <c r="F2747" s="1048"/>
    </row>
    <row r="2748" spans="1:6">
      <c r="A2748" s="1045">
        <v>1690959601</v>
      </c>
      <c r="B2748" s="1046" t="s">
        <v>1852</v>
      </c>
      <c r="C2748" s="1047" t="s">
        <v>2152</v>
      </c>
      <c r="D2748" s="234"/>
      <c r="E2748" s="1048" t="str">
        <f t="shared" si="119"/>
        <v/>
      </c>
      <c r="F2748" s="1048"/>
    </row>
    <row r="2749" spans="1:6">
      <c r="A2749" s="1045">
        <v>1690959610</v>
      </c>
      <c r="B2749" s="1046" t="s">
        <v>1852</v>
      </c>
      <c r="C2749" s="1047" t="s">
        <v>2152</v>
      </c>
      <c r="D2749" s="234"/>
      <c r="E2749" s="1048" t="str">
        <f t="shared" si="119"/>
        <v/>
      </c>
      <c r="F2749" s="1048"/>
    </row>
    <row r="2750" spans="1:6">
      <c r="A2750" s="1045">
        <v>1690959630</v>
      </c>
      <c r="B2750" s="1046" t="s">
        <v>1852</v>
      </c>
      <c r="C2750" s="1047" t="s">
        <v>2152</v>
      </c>
      <c r="D2750" s="234"/>
      <c r="E2750" s="1048" t="str">
        <f t="shared" si="119"/>
        <v/>
      </c>
      <c r="F2750" s="1048"/>
    </row>
    <row r="2751" spans="1:6">
      <c r="A2751" s="1045">
        <v>1690959650</v>
      </c>
      <c r="B2751" s="1046" t="s">
        <v>1852</v>
      </c>
      <c r="C2751" s="1047" t="s">
        <v>2152</v>
      </c>
      <c r="D2751" s="234"/>
      <c r="E2751" s="1048" t="str">
        <f t="shared" si="119"/>
        <v/>
      </c>
      <c r="F2751" s="1048"/>
    </row>
    <row r="2752" spans="1:6">
      <c r="A2752" s="728">
        <v>1690959703</v>
      </c>
      <c r="B2752" s="1046" t="s">
        <v>1891</v>
      </c>
      <c r="C2752" s="1047"/>
      <c r="D2752" s="234"/>
      <c r="E2752" s="1048"/>
      <c r="F2752" s="1048"/>
    </row>
    <row r="2753" spans="1:6">
      <c r="A2753" s="1045">
        <v>1690959707</v>
      </c>
      <c r="B2753" s="1046" t="s">
        <v>1891</v>
      </c>
      <c r="C2753" s="1047" t="s">
        <v>2152</v>
      </c>
      <c r="D2753" s="234"/>
      <c r="E2753" s="1048" t="str">
        <f t="shared" ref="E2753:E2784" si="120">+IF(COUNTIF(A:A,A2753)=1,"","Error")</f>
        <v/>
      </c>
      <c r="F2753" s="1048"/>
    </row>
    <row r="2754" spans="1:6">
      <c r="A2754" s="1045">
        <v>1690959708</v>
      </c>
      <c r="B2754" s="1046" t="s">
        <v>1891</v>
      </c>
      <c r="C2754" s="1047" t="s">
        <v>2152</v>
      </c>
      <c r="D2754" s="234"/>
      <c r="E2754" s="1048" t="str">
        <f t="shared" si="120"/>
        <v/>
      </c>
      <c r="F2754" s="1048"/>
    </row>
    <row r="2755" spans="1:6">
      <c r="A2755" s="1045">
        <v>1690959710</v>
      </c>
      <c r="B2755" s="1046" t="s">
        <v>1891</v>
      </c>
      <c r="C2755" s="1047" t="s">
        <v>2152</v>
      </c>
      <c r="D2755" s="234"/>
      <c r="E2755" s="1048" t="str">
        <f t="shared" si="120"/>
        <v/>
      </c>
      <c r="F2755" s="1048"/>
    </row>
    <row r="2756" spans="1:6">
      <c r="A2756" s="1045">
        <v>1690959711</v>
      </c>
      <c r="B2756" s="1046" t="s">
        <v>1891</v>
      </c>
      <c r="C2756" s="1047" t="s">
        <v>2152</v>
      </c>
      <c r="D2756" s="234"/>
      <c r="E2756" s="1048" t="str">
        <f t="shared" si="120"/>
        <v/>
      </c>
      <c r="F2756" s="1048"/>
    </row>
    <row r="2757" spans="1:6">
      <c r="A2757" s="1045">
        <v>1690959713</v>
      </c>
      <c r="B2757" s="1046" t="s">
        <v>1891</v>
      </c>
      <c r="C2757" s="1047" t="s">
        <v>2152</v>
      </c>
      <c r="D2757" s="234"/>
      <c r="E2757" s="1048" t="str">
        <f t="shared" si="120"/>
        <v/>
      </c>
      <c r="F2757" s="1048"/>
    </row>
    <row r="2758" spans="1:6">
      <c r="A2758" s="1045">
        <v>1690959715</v>
      </c>
      <c r="B2758" s="1046" t="s">
        <v>1891</v>
      </c>
      <c r="C2758" s="1047" t="s">
        <v>2152</v>
      </c>
      <c r="D2758" s="234"/>
      <c r="E2758" s="1048" t="str">
        <f t="shared" si="120"/>
        <v/>
      </c>
      <c r="F2758" s="1048"/>
    </row>
    <row r="2759" spans="1:6">
      <c r="A2759" s="1045">
        <v>1690959716</v>
      </c>
      <c r="B2759" s="1046" t="s">
        <v>1891</v>
      </c>
      <c r="C2759" s="1047" t="s">
        <v>2152</v>
      </c>
      <c r="D2759" s="234"/>
      <c r="E2759" s="1048" t="str">
        <f t="shared" si="120"/>
        <v/>
      </c>
      <c r="F2759" s="1048"/>
    </row>
    <row r="2760" spans="1:6">
      <c r="A2760" s="1045">
        <v>1690959720</v>
      </c>
      <c r="B2760" s="1046" t="s">
        <v>1891</v>
      </c>
      <c r="C2760" s="1047" t="s">
        <v>2152</v>
      </c>
      <c r="D2760" s="234"/>
      <c r="E2760" s="1048" t="str">
        <f t="shared" si="120"/>
        <v/>
      </c>
      <c r="F2760" s="1048"/>
    </row>
    <row r="2761" spans="1:6">
      <c r="A2761" s="1045">
        <v>1690959730</v>
      </c>
      <c r="B2761" s="1046" t="s">
        <v>1891</v>
      </c>
      <c r="C2761" s="1047" t="s">
        <v>2152</v>
      </c>
      <c r="D2761" s="234"/>
      <c r="E2761" s="1048" t="str">
        <f t="shared" si="120"/>
        <v/>
      </c>
      <c r="F2761" s="1048"/>
    </row>
    <row r="2762" spans="1:6">
      <c r="A2762" s="1045">
        <v>1690959745</v>
      </c>
      <c r="B2762" s="1046" t="s">
        <v>1891</v>
      </c>
      <c r="C2762" s="1047" t="s">
        <v>2152</v>
      </c>
      <c r="D2762" s="234"/>
      <c r="E2762" s="1048" t="str">
        <f t="shared" si="120"/>
        <v/>
      </c>
      <c r="F2762" s="1048"/>
    </row>
    <row r="2763" spans="1:6">
      <c r="A2763" s="1045">
        <v>1690959750</v>
      </c>
      <c r="B2763" s="1046" t="s">
        <v>1891</v>
      </c>
      <c r="C2763" s="1047" t="s">
        <v>2152</v>
      </c>
      <c r="D2763" s="234"/>
      <c r="E2763" s="1048" t="str">
        <f t="shared" si="120"/>
        <v/>
      </c>
      <c r="F2763" s="1048"/>
    </row>
    <row r="2764" spans="1:6">
      <c r="A2764" s="1045">
        <v>1690959751</v>
      </c>
      <c r="B2764" s="1046" t="s">
        <v>1891</v>
      </c>
      <c r="C2764" s="1047" t="s">
        <v>2152</v>
      </c>
      <c r="D2764" s="234"/>
      <c r="E2764" s="1048" t="str">
        <f t="shared" si="120"/>
        <v/>
      </c>
      <c r="F2764" s="1048"/>
    </row>
    <row r="2765" spans="1:6">
      <c r="A2765" s="1045">
        <v>1690959760</v>
      </c>
      <c r="B2765" s="1046" t="s">
        <v>1891</v>
      </c>
      <c r="C2765" s="1047" t="s">
        <v>2152</v>
      </c>
      <c r="D2765" s="234"/>
      <c r="E2765" s="1048" t="str">
        <f t="shared" si="120"/>
        <v/>
      </c>
      <c r="F2765" s="1048"/>
    </row>
    <row r="2766" spans="1:6">
      <c r="A2766" s="1045">
        <v>1690959775</v>
      </c>
      <c r="B2766" s="1046" t="s">
        <v>1852</v>
      </c>
      <c r="C2766" s="1047" t="s">
        <v>2152</v>
      </c>
      <c r="D2766" s="234"/>
      <c r="E2766" s="1048" t="str">
        <f t="shared" si="120"/>
        <v/>
      </c>
      <c r="F2766" s="1048"/>
    </row>
    <row r="2767" spans="1:6">
      <c r="A2767" s="1045">
        <v>1690959776</v>
      </c>
      <c r="B2767" s="1046" t="s">
        <v>1852</v>
      </c>
      <c r="C2767" s="1047" t="s">
        <v>2152</v>
      </c>
      <c r="D2767" s="234"/>
      <c r="E2767" s="1048" t="str">
        <f t="shared" si="120"/>
        <v/>
      </c>
      <c r="F2767" s="1048"/>
    </row>
    <row r="2768" spans="1:6">
      <c r="A2768" s="1045">
        <v>1690959778</v>
      </c>
      <c r="B2768" s="1046" t="s">
        <v>1852</v>
      </c>
      <c r="C2768" s="1047"/>
      <c r="D2768" s="234"/>
      <c r="E2768" s="1048" t="str">
        <f t="shared" si="120"/>
        <v/>
      </c>
      <c r="F2768" s="1048"/>
    </row>
    <row r="2769" spans="1:6">
      <c r="A2769" s="1045">
        <v>1690959780</v>
      </c>
      <c r="B2769" s="1046" t="s">
        <v>1852</v>
      </c>
      <c r="C2769" s="1047"/>
      <c r="D2769" s="234"/>
      <c r="E2769" s="1048" t="str">
        <f t="shared" si="120"/>
        <v/>
      </c>
      <c r="F2769" s="1048"/>
    </row>
    <row r="2770" spans="1:6">
      <c r="A2770" s="1045">
        <v>1690959781</v>
      </c>
      <c r="B2770" s="1046" t="s">
        <v>1891</v>
      </c>
      <c r="C2770" s="1047" t="s">
        <v>2152</v>
      </c>
      <c r="D2770" s="234"/>
      <c r="E2770" s="1048" t="str">
        <f t="shared" si="120"/>
        <v/>
      </c>
      <c r="F2770" s="1048"/>
    </row>
    <row r="2771" spans="1:6">
      <c r="A2771" s="1045">
        <v>1690959786</v>
      </c>
      <c r="B2771" s="1046" t="s">
        <v>1891</v>
      </c>
      <c r="C2771" s="1047" t="s">
        <v>2152</v>
      </c>
      <c r="D2771" s="234"/>
      <c r="E2771" s="1048" t="str">
        <f t="shared" si="120"/>
        <v/>
      </c>
      <c r="F2771" s="1048"/>
    </row>
    <row r="2772" spans="1:6">
      <c r="A2772" s="1045">
        <v>1690959790</v>
      </c>
      <c r="B2772" s="1046" t="s">
        <v>1852</v>
      </c>
      <c r="C2772" s="1047"/>
      <c r="D2772" s="234"/>
      <c r="E2772" s="1048" t="str">
        <f t="shared" si="120"/>
        <v/>
      </c>
      <c r="F2772" s="1048"/>
    </row>
    <row r="2773" spans="1:6">
      <c r="A2773" s="1045">
        <v>1692050005</v>
      </c>
      <c r="B2773" s="1046" t="s">
        <v>1852</v>
      </c>
      <c r="C2773" s="1047"/>
      <c r="D2773" s="234"/>
      <c r="E2773" s="1048" t="str">
        <f t="shared" si="120"/>
        <v/>
      </c>
      <c r="F2773" s="1048"/>
    </row>
    <row r="2774" spans="1:6">
      <c r="A2774" s="1045">
        <v>1692059001</v>
      </c>
      <c r="B2774" s="1046" t="s">
        <v>1852</v>
      </c>
      <c r="C2774" s="1047"/>
      <c r="D2774" s="234"/>
      <c r="E2774" s="1048" t="str">
        <f t="shared" si="120"/>
        <v/>
      </c>
      <c r="F2774" s="1048"/>
    </row>
    <row r="2775" spans="1:6">
      <c r="A2775" s="1045">
        <v>1692100005</v>
      </c>
      <c r="B2775" s="1046" t="s">
        <v>1852</v>
      </c>
      <c r="C2775" s="1047"/>
      <c r="D2775" s="234"/>
      <c r="E2775" s="1048" t="str">
        <f t="shared" si="120"/>
        <v/>
      </c>
      <c r="F2775" s="1048"/>
    </row>
    <row r="2776" spans="1:6">
      <c r="A2776" s="1045">
        <v>1692109001</v>
      </c>
      <c r="B2776" s="1046" t="s">
        <v>1852</v>
      </c>
      <c r="C2776" s="1047"/>
      <c r="D2776" s="234"/>
      <c r="E2776" s="1048" t="str">
        <f t="shared" si="120"/>
        <v/>
      </c>
      <c r="F2776" s="1048"/>
    </row>
    <row r="2777" spans="1:6">
      <c r="A2777" s="1045">
        <v>1692150005</v>
      </c>
      <c r="B2777" s="1046" t="s">
        <v>1852</v>
      </c>
      <c r="C2777" s="1047"/>
      <c r="D2777" s="234"/>
      <c r="E2777" s="1048" t="str">
        <f t="shared" si="120"/>
        <v/>
      </c>
      <c r="F2777" s="1048"/>
    </row>
    <row r="2778" spans="1:6">
      <c r="A2778" s="1045">
        <v>1692159001</v>
      </c>
      <c r="B2778" s="1046" t="s">
        <v>1852</v>
      </c>
      <c r="C2778" s="1047"/>
      <c r="D2778" s="234"/>
      <c r="E2778" s="1048" t="str">
        <f t="shared" si="120"/>
        <v/>
      </c>
      <c r="F2778" s="1048"/>
    </row>
    <row r="2779" spans="1:6">
      <c r="A2779" s="1045">
        <v>1692200005</v>
      </c>
      <c r="B2779" s="1046" t="s">
        <v>1852</v>
      </c>
      <c r="C2779" s="1047"/>
      <c r="D2779" s="234"/>
      <c r="E2779" s="1048" t="str">
        <f t="shared" si="120"/>
        <v/>
      </c>
      <c r="F2779" s="1048"/>
    </row>
    <row r="2780" spans="1:6">
      <c r="A2780" s="1045">
        <v>1692209001</v>
      </c>
      <c r="B2780" s="1046" t="s">
        <v>1852</v>
      </c>
      <c r="C2780" s="1047"/>
      <c r="D2780" s="234"/>
      <c r="E2780" s="1048" t="str">
        <f t="shared" si="120"/>
        <v/>
      </c>
      <c r="F2780" s="1048"/>
    </row>
    <row r="2781" spans="1:6">
      <c r="A2781" s="1045">
        <v>1692250005</v>
      </c>
      <c r="B2781" s="1046" t="s">
        <v>1852</v>
      </c>
      <c r="C2781" s="1047"/>
      <c r="D2781" s="234"/>
      <c r="E2781" s="1048" t="str">
        <f t="shared" si="120"/>
        <v/>
      </c>
      <c r="F2781" s="1048"/>
    </row>
    <row r="2782" spans="1:6">
      <c r="A2782" s="1045">
        <v>1692259001</v>
      </c>
      <c r="B2782" s="1046" t="s">
        <v>1852</v>
      </c>
      <c r="C2782" s="1047"/>
      <c r="D2782" s="234"/>
      <c r="E2782" s="1048" t="str">
        <f t="shared" si="120"/>
        <v/>
      </c>
      <c r="F2782" s="1048"/>
    </row>
    <row r="2783" spans="1:6">
      <c r="A2783" s="1045">
        <v>1692300005</v>
      </c>
      <c r="B2783" s="1046" t="s">
        <v>1852</v>
      </c>
      <c r="C2783" s="1047"/>
      <c r="D2783" s="234"/>
      <c r="E2783" s="1048" t="str">
        <f t="shared" si="120"/>
        <v/>
      </c>
      <c r="F2783" s="1048"/>
    </row>
    <row r="2784" spans="1:6">
      <c r="A2784" s="1045">
        <v>1692309001</v>
      </c>
      <c r="B2784" s="1046" t="s">
        <v>1852</v>
      </c>
      <c r="C2784" s="1047"/>
      <c r="D2784" s="234"/>
      <c r="E2784" s="1048" t="str">
        <f t="shared" si="120"/>
        <v/>
      </c>
      <c r="F2784" s="1048"/>
    </row>
    <row r="2785" spans="1:6">
      <c r="A2785" s="1045">
        <v>1692350005</v>
      </c>
      <c r="B2785" s="1046" t="s">
        <v>1852</v>
      </c>
      <c r="C2785" s="1047"/>
      <c r="D2785" s="234"/>
      <c r="E2785" s="1048" t="str">
        <f t="shared" ref="E2785:E2810" si="121">+IF(COUNTIF(A:A,A2785)=1,"","Error")</f>
        <v/>
      </c>
      <c r="F2785" s="1048"/>
    </row>
    <row r="2786" spans="1:6">
      <c r="A2786" s="1045">
        <v>1692359001</v>
      </c>
      <c r="B2786" s="1046" t="s">
        <v>1852</v>
      </c>
      <c r="C2786" s="1047"/>
      <c r="D2786" s="234"/>
      <c r="E2786" s="1048" t="str">
        <f t="shared" si="121"/>
        <v/>
      </c>
      <c r="F2786" s="1048"/>
    </row>
    <row r="2787" spans="1:6">
      <c r="A2787" s="1045">
        <v>1692400005</v>
      </c>
      <c r="B2787" s="1046" t="s">
        <v>1852</v>
      </c>
      <c r="C2787" s="1047"/>
      <c r="D2787" s="234"/>
      <c r="E2787" s="1048" t="str">
        <f t="shared" si="121"/>
        <v/>
      </c>
      <c r="F2787" s="1048"/>
    </row>
    <row r="2788" spans="1:6">
      <c r="A2788" s="1045">
        <v>1692409001</v>
      </c>
      <c r="B2788" s="1046" t="s">
        <v>1852</v>
      </c>
      <c r="C2788" s="1047"/>
      <c r="D2788" s="234"/>
      <c r="E2788" s="1048" t="str">
        <f t="shared" si="121"/>
        <v/>
      </c>
      <c r="F2788" s="1048"/>
    </row>
    <row r="2789" spans="1:6">
      <c r="A2789" s="1045">
        <v>1692450005</v>
      </c>
      <c r="B2789" s="1046" t="s">
        <v>1852</v>
      </c>
      <c r="C2789" s="1047"/>
      <c r="D2789" s="234"/>
      <c r="E2789" s="1048" t="str">
        <f t="shared" si="121"/>
        <v/>
      </c>
      <c r="F2789" s="1048"/>
    </row>
    <row r="2790" spans="1:6">
      <c r="A2790" s="1045">
        <v>1692459001</v>
      </c>
      <c r="B2790" s="1046" t="s">
        <v>1852</v>
      </c>
      <c r="C2790" s="1047"/>
      <c r="D2790" s="234"/>
      <c r="E2790" s="1048" t="str">
        <f t="shared" si="121"/>
        <v/>
      </c>
      <c r="F2790" s="1048"/>
    </row>
    <row r="2791" spans="1:6">
      <c r="A2791" s="1045">
        <v>1692500005</v>
      </c>
      <c r="B2791" s="1046" t="s">
        <v>1852</v>
      </c>
      <c r="C2791" s="1047"/>
      <c r="D2791" s="234"/>
      <c r="E2791" s="1048" t="str">
        <f t="shared" si="121"/>
        <v/>
      </c>
      <c r="F2791" s="1048"/>
    </row>
    <row r="2792" spans="1:6">
      <c r="A2792" s="1045">
        <v>1692509001</v>
      </c>
      <c r="B2792" s="1046" t="s">
        <v>1852</v>
      </c>
      <c r="C2792" s="1047"/>
      <c r="D2792" s="234"/>
      <c r="E2792" s="1048" t="str">
        <f t="shared" si="121"/>
        <v/>
      </c>
      <c r="F2792" s="1048"/>
    </row>
    <row r="2793" spans="1:6">
      <c r="A2793" s="1045">
        <v>1694101005</v>
      </c>
      <c r="B2793" s="1046" t="s">
        <v>1891</v>
      </c>
      <c r="C2793" s="1047"/>
      <c r="D2793" s="234"/>
      <c r="E2793" s="1048" t="str">
        <f t="shared" si="121"/>
        <v/>
      </c>
      <c r="F2793" s="1048"/>
    </row>
    <row r="2794" spans="1:6">
      <c r="A2794" s="1045">
        <v>1694109001</v>
      </c>
      <c r="B2794" s="1046" t="s">
        <v>1852</v>
      </c>
      <c r="C2794" s="1047"/>
      <c r="D2794" s="234"/>
      <c r="E2794" s="1048" t="str">
        <f t="shared" si="121"/>
        <v/>
      </c>
      <c r="F2794" s="1048"/>
    </row>
    <row r="2795" spans="1:6">
      <c r="A2795" s="1045">
        <v>1694109376</v>
      </c>
      <c r="B2795" s="1046" t="s">
        <v>1891</v>
      </c>
      <c r="C2795" s="1047"/>
      <c r="D2795" s="234"/>
      <c r="E2795" s="1048" t="str">
        <f t="shared" si="121"/>
        <v/>
      </c>
      <c r="F2795" s="1048"/>
    </row>
    <row r="2796" spans="1:6">
      <c r="A2796" s="1045">
        <v>1694109386</v>
      </c>
      <c r="B2796" s="1046" t="s">
        <v>1891</v>
      </c>
      <c r="C2796" s="1047"/>
      <c r="D2796" s="234"/>
      <c r="E2796" s="1048" t="str">
        <f t="shared" si="121"/>
        <v/>
      </c>
      <c r="F2796" s="1048"/>
    </row>
    <row r="2797" spans="1:6">
      <c r="A2797" s="1045">
        <v>1694300005</v>
      </c>
      <c r="B2797" s="1046" t="s">
        <v>1852</v>
      </c>
      <c r="C2797" s="1047"/>
      <c r="D2797" s="234"/>
      <c r="E2797" s="1048" t="str">
        <f t="shared" si="121"/>
        <v/>
      </c>
      <c r="F2797" s="1048"/>
    </row>
    <row r="2798" spans="1:6">
      <c r="A2798" s="1045">
        <v>1694309001</v>
      </c>
      <c r="B2798" s="1046" t="s">
        <v>1852</v>
      </c>
      <c r="C2798" s="1047"/>
      <c r="D2798" s="234"/>
      <c r="E2798" s="1048" t="str">
        <f t="shared" si="121"/>
        <v/>
      </c>
      <c r="F2798" s="1048"/>
    </row>
    <row r="2799" spans="1:6">
      <c r="A2799" s="1045">
        <v>1694520005</v>
      </c>
      <c r="B2799" s="1046" t="s">
        <v>1852</v>
      </c>
      <c r="C2799" s="1047"/>
      <c r="D2799" s="234"/>
      <c r="E2799" s="1048" t="str">
        <f t="shared" si="121"/>
        <v/>
      </c>
      <c r="F2799" s="1048"/>
    </row>
    <row r="2800" spans="1:6">
      <c r="A2800" s="1045">
        <v>1694521888</v>
      </c>
      <c r="B2800" s="1046" t="s">
        <v>1852</v>
      </c>
      <c r="C2800" s="1047"/>
      <c r="D2800" s="234"/>
      <c r="E2800" s="1048" t="str">
        <f t="shared" si="121"/>
        <v/>
      </c>
      <c r="F2800" s="1048"/>
    </row>
    <row r="2801" spans="1:6">
      <c r="A2801" s="1045">
        <v>1694529001</v>
      </c>
      <c r="B2801" s="1046" t="s">
        <v>1852</v>
      </c>
      <c r="C2801" s="1047"/>
      <c r="D2801" s="234"/>
      <c r="E2801" s="1048" t="str">
        <f t="shared" si="121"/>
        <v/>
      </c>
      <c r="F2801" s="1048"/>
    </row>
    <row r="2802" spans="1:6">
      <c r="A2802" s="1045">
        <v>1694530005</v>
      </c>
      <c r="B2802" s="1046" t="s">
        <v>1852</v>
      </c>
      <c r="C2802" s="1047"/>
      <c r="D2802" s="234"/>
      <c r="E2802" s="1048" t="str">
        <f t="shared" si="121"/>
        <v/>
      </c>
      <c r="F2802" s="1048"/>
    </row>
    <row r="2803" spans="1:6">
      <c r="A2803" s="1045">
        <v>1694531888</v>
      </c>
      <c r="B2803" s="1046" t="s">
        <v>1852</v>
      </c>
      <c r="C2803" s="1047"/>
      <c r="D2803" s="234"/>
      <c r="E2803" s="1048" t="str">
        <f t="shared" si="121"/>
        <v/>
      </c>
      <c r="F2803" s="1048"/>
    </row>
    <row r="2804" spans="1:6">
      <c r="A2804" s="1045">
        <v>1694539001</v>
      </c>
      <c r="B2804" s="1046" t="s">
        <v>1852</v>
      </c>
      <c r="C2804" s="1047"/>
      <c r="D2804" s="234"/>
      <c r="E2804" s="1048" t="str">
        <f t="shared" si="121"/>
        <v/>
      </c>
      <c r="F2804" s="1048"/>
    </row>
    <row r="2805" spans="1:6">
      <c r="A2805" s="1045">
        <v>1694540005</v>
      </c>
      <c r="B2805" s="1046" t="s">
        <v>1852</v>
      </c>
      <c r="C2805" s="1047"/>
      <c r="D2805" s="234"/>
      <c r="E2805" s="1048" t="str">
        <f t="shared" si="121"/>
        <v/>
      </c>
      <c r="F2805" s="1048"/>
    </row>
    <row r="2806" spans="1:6">
      <c r="A2806" s="1045">
        <v>1694541888</v>
      </c>
      <c r="B2806" s="1046" t="s">
        <v>1852</v>
      </c>
      <c r="C2806" s="1047"/>
      <c r="D2806" s="234"/>
      <c r="E2806" s="1048" t="str">
        <f t="shared" si="121"/>
        <v/>
      </c>
      <c r="F2806" s="1048"/>
    </row>
    <row r="2807" spans="1:6">
      <c r="A2807" s="1045">
        <v>1694549001</v>
      </c>
      <c r="B2807" s="1046" t="s">
        <v>1852</v>
      </c>
      <c r="C2807" s="1047"/>
      <c r="D2807" s="234"/>
      <c r="E2807" s="1048" t="str">
        <f t="shared" si="121"/>
        <v/>
      </c>
      <c r="F2807" s="1048"/>
    </row>
    <row r="2808" spans="1:6">
      <c r="A2808" s="1045">
        <v>1694560005</v>
      </c>
      <c r="B2808" s="1046" t="s">
        <v>1852</v>
      </c>
      <c r="C2808" s="1047"/>
      <c r="D2808" s="234"/>
      <c r="E2808" s="1048" t="str">
        <f t="shared" si="121"/>
        <v/>
      </c>
      <c r="F2808" s="1048"/>
    </row>
    <row r="2809" spans="1:6">
      <c r="A2809" s="1045">
        <v>1694569001</v>
      </c>
      <c r="B2809" s="1046" t="s">
        <v>1852</v>
      </c>
      <c r="C2809" s="1047"/>
      <c r="D2809" s="234"/>
      <c r="E2809" s="1048" t="str">
        <f t="shared" si="121"/>
        <v/>
      </c>
      <c r="F2809" s="1048"/>
    </row>
    <row r="2810" spans="1:6">
      <c r="A2810" s="1045">
        <v>1694570005</v>
      </c>
      <c r="B2810" s="1046" t="s">
        <v>1852</v>
      </c>
      <c r="C2810" s="1047"/>
      <c r="D2810" s="234"/>
      <c r="E2810" s="1048" t="str">
        <f t="shared" si="121"/>
        <v/>
      </c>
      <c r="F2810" s="1048"/>
    </row>
    <row r="2811" spans="1:6">
      <c r="A2811" s="1050">
        <v>1694571888</v>
      </c>
      <c r="B2811" s="1052" t="s">
        <v>1852</v>
      </c>
      <c r="C2811" s="1047"/>
      <c r="D2811" s="234"/>
      <c r="E2811" s="1048"/>
      <c r="F2811" s="1048"/>
    </row>
    <row r="2812" spans="1:6">
      <c r="A2812" s="1045">
        <v>1694579001</v>
      </c>
      <c r="B2812" s="1046" t="s">
        <v>1852</v>
      </c>
      <c r="C2812" s="1047"/>
      <c r="D2812" s="234"/>
      <c r="E2812" s="1048" t="str">
        <f>+IF(COUNTIF(A:A,A2812)=1,"","Error")</f>
        <v/>
      </c>
      <c r="F2812" s="1048"/>
    </row>
    <row r="2813" spans="1:6">
      <c r="A2813" s="1045">
        <v>1694620005</v>
      </c>
      <c r="B2813" s="1046" t="s">
        <v>1891</v>
      </c>
      <c r="C2813" s="1047"/>
      <c r="D2813" s="234"/>
      <c r="E2813" s="1048" t="str">
        <f>+IF(COUNTIF(A:A,A2813)=1,"","Error")</f>
        <v/>
      </c>
      <c r="F2813" s="1048"/>
    </row>
    <row r="2814" spans="1:6">
      <c r="A2814" s="938">
        <v>1694621888</v>
      </c>
      <c r="B2814" s="1046" t="s">
        <v>1852</v>
      </c>
      <c r="C2814" s="1047"/>
      <c r="D2814" s="234"/>
      <c r="E2814" s="1048"/>
      <c r="F2814" s="1048"/>
    </row>
    <row r="2815" spans="1:6">
      <c r="A2815" s="1045">
        <v>1694629001</v>
      </c>
      <c r="B2815" s="1046" t="s">
        <v>1852</v>
      </c>
      <c r="C2815" s="1047"/>
      <c r="D2815" s="234"/>
      <c r="E2815" s="1048" t="str">
        <f t="shared" ref="E2815:E2846" si="122">+IF(COUNTIF(A:A,A2815)=1,"","Error")</f>
        <v/>
      </c>
      <c r="F2815" s="1048"/>
    </row>
    <row r="2816" spans="1:6">
      <c r="A2816" s="1045">
        <v>1694629005</v>
      </c>
      <c r="B2816" s="1046" t="s">
        <v>1891</v>
      </c>
      <c r="C2816" s="1047"/>
      <c r="D2816" s="234"/>
      <c r="E2816" s="1048" t="str">
        <f t="shared" si="122"/>
        <v/>
      </c>
      <c r="F2816" s="1048"/>
    </row>
    <row r="2817" spans="1:6">
      <c r="A2817" s="1045">
        <v>1694629701</v>
      </c>
      <c r="B2817" s="1046" t="s">
        <v>1891</v>
      </c>
      <c r="C2817" s="1047"/>
      <c r="D2817" s="234"/>
      <c r="E2817" s="1048" t="str">
        <f t="shared" si="122"/>
        <v/>
      </c>
      <c r="F2817" s="1048"/>
    </row>
    <row r="2818" spans="1:6">
      <c r="A2818" s="1045">
        <v>1694629702</v>
      </c>
      <c r="B2818" s="1046" t="s">
        <v>1891</v>
      </c>
      <c r="C2818" s="1047"/>
      <c r="D2818" s="234"/>
      <c r="E2818" s="1048" t="str">
        <f t="shared" si="122"/>
        <v/>
      </c>
      <c r="F2818" s="1048"/>
    </row>
    <row r="2819" spans="1:6">
      <c r="A2819" s="1045">
        <v>1694629703</v>
      </c>
      <c r="B2819" s="1046" t="s">
        <v>1891</v>
      </c>
      <c r="C2819" s="1047" t="s">
        <v>2152</v>
      </c>
      <c r="D2819" s="234"/>
      <c r="E2819" s="1048" t="str">
        <f t="shared" si="122"/>
        <v/>
      </c>
      <c r="F2819" s="1048"/>
    </row>
    <row r="2820" spans="1:6">
      <c r="A2820" s="1045">
        <v>1694629750</v>
      </c>
      <c r="B2820" s="1046" t="s">
        <v>1891</v>
      </c>
      <c r="C2820" s="1047" t="s">
        <v>2152</v>
      </c>
      <c r="D2820" s="234"/>
      <c r="E2820" s="1048" t="str">
        <f t="shared" si="122"/>
        <v/>
      </c>
      <c r="F2820" s="1048"/>
    </row>
    <row r="2821" spans="1:6">
      <c r="A2821" s="1045">
        <v>1694630005</v>
      </c>
      <c r="B2821" s="1046" t="s">
        <v>1891</v>
      </c>
      <c r="C2821" s="1047"/>
      <c r="D2821" s="234"/>
      <c r="E2821" s="1048" t="str">
        <f t="shared" si="122"/>
        <v/>
      </c>
      <c r="F2821" s="1048"/>
    </row>
    <row r="2822" spans="1:6">
      <c r="A2822" s="1045">
        <v>1694639001</v>
      </c>
      <c r="B2822" s="1046" t="s">
        <v>1852</v>
      </c>
      <c r="C2822" s="1047"/>
      <c r="D2822" s="234"/>
      <c r="E2822" s="1048" t="str">
        <f t="shared" si="122"/>
        <v/>
      </c>
      <c r="F2822" s="1048"/>
    </row>
    <row r="2823" spans="1:6">
      <c r="A2823" s="1045">
        <v>1694639701</v>
      </c>
      <c r="B2823" s="1046" t="s">
        <v>1891</v>
      </c>
      <c r="C2823" s="1047"/>
      <c r="D2823" s="234"/>
      <c r="E2823" s="1048" t="str">
        <f t="shared" si="122"/>
        <v/>
      </c>
      <c r="F2823" s="1048"/>
    </row>
    <row r="2824" spans="1:6">
      <c r="A2824" s="1045">
        <v>1694639702</v>
      </c>
      <c r="B2824" s="1046" t="s">
        <v>1852</v>
      </c>
      <c r="C2824" s="1047"/>
      <c r="D2824" s="234"/>
      <c r="E2824" s="1048" t="str">
        <f t="shared" si="122"/>
        <v/>
      </c>
      <c r="F2824" s="1048"/>
    </row>
    <row r="2825" spans="1:6">
      <c r="A2825" s="1045">
        <v>1694639703</v>
      </c>
      <c r="B2825" s="1046" t="s">
        <v>1852</v>
      </c>
      <c r="C2825" s="1047"/>
      <c r="D2825" s="234"/>
      <c r="E2825" s="1048" t="str">
        <f t="shared" si="122"/>
        <v/>
      </c>
      <c r="F2825" s="1048"/>
    </row>
    <row r="2826" spans="1:6">
      <c r="A2826" s="1045">
        <v>1694639752</v>
      </c>
      <c r="B2826" s="1046" t="s">
        <v>1852</v>
      </c>
      <c r="C2826" s="1047"/>
      <c r="D2826" s="234"/>
      <c r="E2826" s="1048" t="str">
        <f t="shared" si="122"/>
        <v/>
      </c>
      <c r="F2826" s="1048"/>
    </row>
    <row r="2827" spans="1:6">
      <c r="A2827" s="1045">
        <v>1694640005</v>
      </c>
      <c r="B2827" s="1046" t="s">
        <v>1852</v>
      </c>
      <c r="C2827" s="1047"/>
      <c r="D2827" s="234"/>
      <c r="E2827" s="1048" t="str">
        <f t="shared" si="122"/>
        <v/>
      </c>
      <c r="F2827" s="1048"/>
    </row>
    <row r="2828" spans="1:6">
      <c r="A2828" s="1045">
        <v>1694649001</v>
      </c>
      <c r="B2828" s="1046" t="s">
        <v>1852</v>
      </c>
      <c r="C2828" s="1047"/>
      <c r="D2828" s="234"/>
      <c r="E2828" s="1048" t="str">
        <f t="shared" si="122"/>
        <v/>
      </c>
      <c r="F2828" s="1048"/>
    </row>
    <row r="2829" spans="1:6">
      <c r="A2829" s="1045">
        <v>1694649701</v>
      </c>
      <c r="B2829" s="1046" t="s">
        <v>1852</v>
      </c>
      <c r="C2829" s="1047"/>
      <c r="D2829" s="234"/>
      <c r="E2829" s="1048" t="str">
        <f t="shared" si="122"/>
        <v/>
      </c>
      <c r="F2829" s="1048"/>
    </row>
    <row r="2830" spans="1:6">
      <c r="A2830" s="1045">
        <v>1694649703</v>
      </c>
      <c r="B2830" s="1046" t="s">
        <v>1852</v>
      </c>
      <c r="C2830" s="1047"/>
      <c r="D2830" s="234"/>
      <c r="E2830" s="1048" t="str">
        <f t="shared" si="122"/>
        <v/>
      </c>
      <c r="F2830" s="1048"/>
    </row>
    <row r="2831" spans="1:6">
      <c r="A2831" s="1045">
        <v>1694649704</v>
      </c>
      <c r="B2831" s="1046" t="s">
        <v>1852</v>
      </c>
      <c r="C2831" s="1047"/>
      <c r="D2831" s="234"/>
      <c r="E2831" s="1048" t="str">
        <f t="shared" si="122"/>
        <v/>
      </c>
      <c r="F2831" s="1048"/>
    </row>
    <row r="2832" spans="1:6">
      <c r="A2832" s="1045">
        <v>1694649753</v>
      </c>
      <c r="B2832" s="1046" t="s">
        <v>1852</v>
      </c>
      <c r="C2832" s="1047"/>
      <c r="D2832" s="234"/>
      <c r="E2832" s="1048" t="str">
        <f t="shared" si="122"/>
        <v/>
      </c>
      <c r="F2832" s="1048"/>
    </row>
    <row r="2833" spans="1:6">
      <c r="A2833" s="1045">
        <v>1694660005</v>
      </c>
      <c r="B2833" s="1046" t="s">
        <v>1852</v>
      </c>
      <c r="C2833" s="1047"/>
      <c r="D2833" s="234"/>
      <c r="E2833" s="1048" t="str">
        <f t="shared" si="122"/>
        <v/>
      </c>
      <c r="F2833" s="1048"/>
    </row>
    <row r="2834" spans="1:6">
      <c r="A2834" s="1045">
        <v>1694669001</v>
      </c>
      <c r="B2834" s="1046" t="s">
        <v>1852</v>
      </c>
      <c r="C2834" s="1047"/>
      <c r="D2834" s="234"/>
      <c r="E2834" s="1048" t="str">
        <f t="shared" si="122"/>
        <v/>
      </c>
      <c r="F2834" s="1048"/>
    </row>
    <row r="2835" spans="1:6">
      <c r="A2835" s="1045">
        <v>1694669701</v>
      </c>
      <c r="B2835" s="1046" t="s">
        <v>1852</v>
      </c>
      <c r="C2835" s="1047"/>
      <c r="D2835" s="234"/>
      <c r="E2835" s="1048" t="str">
        <f t="shared" si="122"/>
        <v/>
      </c>
      <c r="F2835" s="1048"/>
    </row>
    <row r="2836" spans="1:6">
      <c r="A2836" s="1045">
        <v>1694669704</v>
      </c>
      <c r="B2836" s="1046" t="s">
        <v>1852</v>
      </c>
      <c r="C2836" s="1047"/>
      <c r="D2836" s="234"/>
      <c r="E2836" s="1048" t="str">
        <f t="shared" si="122"/>
        <v/>
      </c>
      <c r="F2836" s="1048"/>
    </row>
    <row r="2837" spans="1:6">
      <c r="A2837" s="1045">
        <v>1694669705</v>
      </c>
      <c r="B2837" s="1046" t="s">
        <v>1852</v>
      </c>
      <c r="C2837" s="1047"/>
      <c r="D2837" s="234"/>
      <c r="E2837" s="1048" t="str">
        <f t="shared" si="122"/>
        <v/>
      </c>
      <c r="F2837" s="1048"/>
    </row>
    <row r="2838" spans="1:6">
      <c r="A2838" s="1045">
        <v>1694669754</v>
      </c>
      <c r="B2838" s="1046" t="s">
        <v>1852</v>
      </c>
      <c r="C2838" s="1047" t="s">
        <v>2152</v>
      </c>
      <c r="D2838" s="234"/>
      <c r="E2838" s="1048" t="str">
        <f t="shared" si="122"/>
        <v/>
      </c>
      <c r="F2838" s="1048"/>
    </row>
    <row r="2839" spans="1:6">
      <c r="A2839" s="1045">
        <v>1694670005</v>
      </c>
      <c r="B2839" s="1046" t="s">
        <v>1852</v>
      </c>
      <c r="C2839" s="1047"/>
      <c r="D2839" s="234"/>
      <c r="E2839" s="1048" t="str">
        <f t="shared" si="122"/>
        <v/>
      </c>
      <c r="F2839" s="1048"/>
    </row>
    <row r="2840" spans="1:6">
      <c r="A2840" s="1045">
        <v>1694679001</v>
      </c>
      <c r="B2840" s="1046" t="s">
        <v>1852</v>
      </c>
      <c r="C2840" s="1047"/>
      <c r="D2840" s="234"/>
      <c r="E2840" s="1048" t="str">
        <f t="shared" si="122"/>
        <v/>
      </c>
      <c r="F2840" s="1048"/>
    </row>
    <row r="2841" spans="1:6">
      <c r="A2841" s="1045">
        <v>1694679701</v>
      </c>
      <c r="B2841" s="1046" t="s">
        <v>1852</v>
      </c>
      <c r="C2841" s="1047"/>
      <c r="D2841" s="234"/>
      <c r="E2841" s="1048" t="str">
        <f t="shared" si="122"/>
        <v/>
      </c>
      <c r="F2841" s="1048"/>
    </row>
    <row r="2842" spans="1:6">
      <c r="A2842" s="1045">
        <v>1694679705</v>
      </c>
      <c r="B2842" s="1046" t="s">
        <v>1852</v>
      </c>
      <c r="C2842" s="1047"/>
      <c r="D2842" s="234"/>
      <c r="E2842" s="1048" t="str">
        <f t="shared" si="122"/>
        <v/>
      </c>
      <c r="F2842" s="1048"/>
    </row>
    <row r="2843" spans="1:6">
      <c r="A2843" s="1045">
        <v>1694679706</v>
      </c>
      <c r="B2843" s="1046" t="s">
        <v>1852</v>
      </c>
      <c r="C2843" s="1047"/>
      <c r="D2843" s="234"/>
      <c r="E2843" s="1048" t="str">
        <f t="shared" si="122"/>
        <v/>
      </c>
      <c r="F2843" s="1048"/>
    </row>
    <row r="2844" spans="1:6">
      <c r="A2844" s="1045">
        <v>1694679755</v>
      </c>
      <c r="B2844" s="1046" t="s">
        <v>1852</v>
      </c>
      <c r="C2844" s="1047"/>
      <c r="D2844" s="234"/>
      <c r="E2844" s="1048" t="str">
        <f t="shared" si="122"/>
        <v/>
      </c>
      <c r="F2844" s="1048"/>
    </row>
    <row r="2845" spans="1:6">
      <c r="A2845" s="1045">
        <v>1694690005</v>
      </c>
      <c r="B2845" s="1046" t="s">
        <v>1891</v>
      </c>
      <c r="C2845" s="1047"/>
      <c r="D2845" s="234"/>
      <c r="E2845" s="1048" t="str">
        <f t="shared" si="122"/>
        <v/>
      </c>
      <c r="F2845" s="1048"/>
    </row>
    <row r="2846" spans="1:6">
      <c r="A2846" s="1045">
        <v>1694699701</v>
      </c>
      <c r="B2846" s="1046" t="s">
        <v>1891</v>
      </c>
      <c r="C2846" s="1047"/>
      <c r="D2846" s="234"/>
      <c r="E2846" s="1048" t="str">
        <f t="shared" si="122"/>
        <v/>
      </c>
      <c r="F2846" s="1048"/>
    </row>
    <row r="2847" spans="1:6">
      <c r="A2847" s="1045">
        <v>1694700005</v>
      </c>
      <c r="B2847" s="1046" t="s">
        <v>1891</v>
      </c>
      <c r="C2847" s="1047"/>
      <c r="D2847" s="234"/>
      <c r="E2847" s="1048" t="str">
        <f t="shared" ref="E2847:E2878" si="123">+IF(COUNTIF(A:A,A2847)=1,"","Error")</f>
        <v/>
      </c>
      <c r="F2847" s="1048"/>
    </row>
    <row r="2848" spans="1:6">
      <c r="A2848" s="1045">
        <v>1694709701</v>
      </c>
      <c r="B2848" s="1046" t="s">
        <v>1891</v>
      </c>
      <c r="C2848" s="1047"/>
      <c r="D2848" s="234"/>
      <c r="E2848" s="1048" t="str">
        <f t="shared" si="123"/>
        <v/>
      </c>
      <c r="F2848" s="1048"/>
    </row>
    <row r="2849" spans="1:6">
      <c r="A2849" s="1045">
        <v>1694710005</v>
      </c>
      <c r="B2849" s="1046" t="s">
        <v>1891</v>
      </c>
      <c r="C2849" s="1047"/>
      <c r="D2849" s="234"/>
      <c r="E2849" s="1048" t="str">
        <f t="shared" si="123"/>
        <v/>
      </c>
      <c r="F2849" s="1048"/>
    </row>
    <row r="2850" spans="1:6">
      <c r="A2850" s="1045">
        <v>1694719701</v>
      </c>
      <c r="B2850" s="1046" t="s">
        <v>1891</v>
      </c>
      <c r="C2850" s="1047"/>
      <c r="D2850" s="234"/>
      <c r="E2850" s="1048" t="str">
        <f t="shared" si="123"/>
        <v/>
      </c>
      <c r="F2850" s="1048"/>
    </row>
    <row r="2851" spans="1:6">
      <c r="A2851" s="1045">
        <v>1694720005</v>
      </c>
      <c r="B2851" s="1046" t="s">
        <v>1891</v>
      </c>
      <c r="C2851" s="1047"/>
      <c r="D2851" s="234"/>
      <c r="E2851" s="1048" t="str">
        <f t="shared" si="123"/>
        <v/>
      </c>
      <c r="F2851" s="1048"/>
    </row>
    <row r="2852" spans="1:6">
      <c r="A2852" s="1045">
        <v>1694729701</v>
      </c>
      <c r="B2852" s="1046" t="s">
        <v>1891</v>
      </c>
      <c r="C2852" s="1047"/>
      <c r="D2852" s="234"/>
      <c r="E2852" s="1048" t="str">
        <f t="shared" si="123"/>
        <v/>
      </c>
      <c r="F2852" s="1048"/>
    </row>
    <row r="2853" spans="1:6">
      <c r="A2853" s="1045">
        <v>1694730005</v>
      </c>
      <c r="B2853" s="1046" t="s">
        <v>1852</v>
      </c>
      <c r="C2853" s="1047"/>
      <c r="D2853" s="234"/>
      <c r="E2853" s="1048" t="str">
        <f t="shared" si="123"/>
        <v/>
      </c>
      <c r="F2853" s="1048"/>
    </row>
    <row r="2854" spans="1:6">
      <c r="A2854" s="1045">
        <v>1694739701</v>
      </c>
      <c r="B2854" s="1046" t="s">
        <v>1852</v>
      </c>
      <c r="C2854" s="1047"/>
      <c r="D2854" s="234"/>
      <c r="E2854" s="1048" t="str">
        <f t="shared" si="123"/>
        <v/>
      </c>
      <c r="F2854" s="1048"/>
    </row>
    <row r="2855" spans="1:6">
      <c r="A2855" s="1045">
        <v>1694760002</v>
      </c>
      <c r="B2855" s="1046" t="s">
        <v>1891</v>
      </c>
      <c r="C2855" s="1047"/>
      <c r="D2855" s="234"/>
      <c r="E2855" s="1048" t="str">
        <f t="shared" si="123"/>
        <v/>
      </c>
      <c r="F2855" s="1048"/>
    </row>
    <row r="2856" spans="1:6">
      <c r="A2856" s="1045">
        <v>1694760005</v>
      </c>
      <c r="B2856" s="1046" t="s">
        <v>1891</v>
      </c>
      <c r="C2856" s="1047"/>
      <c r="D2856" s="234"/>
      <c r="E2856" s="1048" t="str">
        <f t="shared" si="123"/>
        <v/>
      </c>
      <c r="F2856" s="1048"/>
    </row>
    <row r="2857" spans="1:6">
      <c r="A2857" s="1045">
        <v>1694769001</v>
      </c>
      <c r="B2857" s="1046" t="s">
        <v>1852</v>
      </c>
      <c r="C2857" s="1047"/>
      <c r="D2857" s="234"/>
      <c r="E2857" s="1048" t="str">
        <f t="shared" si="123"/>
        <v/>
      </c>
      <c r="F2857" s="1048"/>
    </row>
    <row r="2858" spans="1:6">
      <c r="A2858" s="1045">
        <v>1694769701</v>
      </c>
      <c r="B2858" s="1046" t="s">
        <v>1891</v>
      </c>
      <c r="C2858" s="1047"/>
      <c r="D2858" s="234"/>
      <c r="E2858" s="1048" t="str">
        <f t="shared" si="123"/>
        <v/>
      </c>
      <c r="F2858" s="1048"/>
    </row>
    <row r="2859" spans="1:6">
      <c r="A2859" s="1045">
        <v>1694769702</v>
      </c>
      <c r="B2859" s="1046" t="s">
        <v>1891</v>
      </c>
      <c r="C2859" s="1047"/>
      <c r="D2859" s="234"/>
      <c r="E2859" s="1048" t="str">
        <f t="shared" si="123"/>
        <v/>
      </c>
      <c r="F2859" s="1048"/>
    </row>
    <row r="2860" spans="1:6">
      <c r="A2860" s="1045">
        <v>1694780002</v>
      </c>
      <c r="B2860" s="1046" t="s">
        <v>1891</v>
      </c>
      <c r="C2860" s="1047"/>
      <c r="D2860" s="234"/>
      <c r="E2860" s="1048" t="str">
        <f t="shared" si="123"/>
        <v/>
      </c>
      <c r="F2860" s="1048"/>
    </row>
    <row r="2861" spans="1:6">
      <c r="A2861" s="1045">
        <v>1694780005</v>
      </c>
      <c r="B2861" s="1046" t="s">
        <v>1891</v>
      </c>
      <c r="C2861" s="1047"/>
      <c r="D2861" s="234"/>
      <c r="E2861" s="1048" t="str">
        <f t="shared" si="123"/>
        <v/>
      </c>
      <c r="F2861" s="1048"/>
    </row>
    <row r="2862" spans="1:6">
      <c r="A2862" s="1045">
        <v>1694789001</v>
      </c>
      <c r="B2862" s="1046" t="s">
        <v>1852</v>
      </c>
      <c r="C2862" s="1047"/>
      <c r="D2862" s="234"/>
      <c r="E2862" s="1048" t="str">
        <f t="shared" si="123"/>
        <v/>
      </c>
      <c r="F2862" s="1048"/>
    </row>
    <row r="2863" spans="1:6">
      <c r="A2863" s="1045">
        <v>1694789701</v>
      </c>
      <c r="B2863" s="1046" t="s">
        <v>1891</v>
      </c>
      <c r="C2863" s="1047"/>
      <c r="D2863" s="234"/>
      <c r="E2863" s="1048" t="str">
        <f t="shared" si="123"/>
        <v/>
      </c>
      <c r="F2863" s="1048"/>
    </row>
    <row r="2864" spans="1:6">
      <c r="A2864" s="1045">
        <v>1694789702</v>
      </c>
      <c r="B2864" s="1046" t="s">
        <v>1891</v>
      </c>
      <c r="C2864" s="1047"/>
      <c r="D2864" s="234"/>
      <c r="E2864" s="1048" t="str">
        <f t="shared" si="123"/>
        <v/>
      </c>
      <c r="F2864" s="1048"/>
    </row>
    <row r="2865" spans="1:6">
      <c r="A2865" s="1045">
        <v>1694800002</v>
      </c>
      <c r="B2865" s="1046" t="s">
        <v>1891</v>
      </c>
      <c r="C2865" s="1047"/>
      <c r="D2865" s="234"/>
      <c r="E2865" s="1048" t="str">
        <f t="shared" si="123"/>
        <v/>
      </c>
      <c r="F2865" s="1048"/>
    </row>
    <row r="2866" spans="1:6">
      <c r="A2866" s="1045">
        <v>1694800005</v>
      </c>
      <c r="B2866" s="1046" t="s">
        <v>1891</v>
      </c>
      <c r="C2866" s="1047"/>
      <c r="D2866" s="234"/>
      <c r="E2866" s="1048" t="str">
        <f t="shared" si="123"/>
        <v/>
      </c>
      <c r="F2866" s="1048"/>
    </row>
    <row r="2867" spans="1:6">
      <c r="A2867" s="1045">
        <v>1694809001</v>
      </c>
      <c r="B2867" s="1046" t="s">
        <v>1852</v>
      </c>
      <c r="C2867" s="1047"/>
      <c r="D2867" s="234"/>
      <c r="E2867" s="1048" t="str">
        <f t="shared" si="123"/>
        <v/>
      </c>
      <c r="F2867" s="1048"/>
    </row>
    <row r="2868" spans="1:6">
      <c r="A2868" s="1045">
        <v>1694809701</v>
      </c>
      <c r="B2868" s="1046" t="s">
        <v>1891</v>
      </c>
      <c r="C2868" s="1047"/>
      <c r="D2868" s="234"/>
      <c r="E2868" s="1048" t="str">
        <f t="shared" si="123"/>
        <v/>
      </c>
      <c r="F2868" s="1048"/>
    </row>
    <row r="2869" spans="1:6">
      <c r="A2869" s="1045">
        <v>1694809702</v>
      </c>
      <c r="B2869" s="1046" t="s">
        <v>1891</v>
      </c>
      <c r="C2869" s="1047"/>
      <c r="D2869" s="234"/>
      <c r="E2869" s="1048" t="str">
        <f t="shared" si="123"/>
        <v/>
      </c>
      <c r="F2869" s="1048"/>
    </row>
    <row r="2870" spans="1:6">
      <c r="A2870" s="1045">
        <v>1694820002</v>
      </c>
      <c r="B2870" s="1046" t="s">
        <v>1891</v>
      </c>
      <c r="C2870" s="1047"/>
      <c r="D2870" s="234"/>
      <c r="E2870" s="1048" t="str">
        <f t="shared" si="123"/>
        <v/>
      </c>
      <c r="F2870" s="1048"/>
    </row>
    <row r="2871" spans="1:6">
      <c r="A2871" s="1045">
        <v>1694820005</v>
      </c>
      <c r="B2871" s="1046" t="s">
        <v>1891</v>
      </c>
      <c r="C2871" s="1047"/>
      <c r="D2871" s="234"/>
      <c r="E2871" s="1048" t="str">
        <f t="shared" si="123"/>
        <v/>
      </c>
      <c r="F2871" s="1048"/>
    </row>
    <row r="2872" spans="1:6">
      <c r="A2872" s="1045">
        <v>1694829001</v>
      </c>
      <c r="B2872" s="1046" t="s">
        <v>1852</v>
      </c>
      <c r="C2872" s="1047"/>
      <c r="D2872" s="234"/>
      <c r="E2872" s="1048" t="str">
        <f t="shared" si="123"/>
        <v/>
      </c>
      <c r="F2872" s="1048"/>
    </row>
    <row r="2873" spans="1:6">
      <c r="A2873" s="1045">
        <v>1694829701</v>
      </c>
      <c r="B2873" s="1046" t="s">
        <v>1891</v>
      </c>
      <c r="C2873" s="1047"/>
      <c r="D2873" s="234"/>
      <c r="E2873" s="1048" t="str">
        <f t="shared" si="123"/>
        <v/>
      </c>
      <c r="F2873" s="1048"/>
    </row>
    <row r="2874" spans="1:6">
      <c r="A2874" s="1045">
        <v>1694829702</v>
      </c>
      <c r="B2874" s="1046" t="s">
        <v>1891</v>
      </c>
      <c r="C2874" s="1047"/>
      <c r="D2874" s="234"/>
      <c r="E2874" s="1048" t="str">
        <f t="shared" si="123"/>
        <v/>
      </c>
      <c r="F2874" s="1048"/>
    </row>
    <row r="2875" spans="1:6">
      <c r="A2875" s="1045">
        <v>1694840002</v>
      </c>
      <c r="B2875" s="1046" t="s">
        <v>1891</v>
      </c>
      <c r="C2875" s="1047"/>
      <c r="D2875" s="234"/>
      <c r="E2875" s="1048" t="str">
        <f t="shared" si="123"/>
        <v/>
      </c>
      <c r="F2875" s="1048"/>
    </row>
    <row r="2876" spans="1:6">
      <c r="A2876" s="1045">
        <v>1694840005</v>
      </c>
      <c r="B2876" s="1046" t="s">
        <v>1891</v>
      </c>
      <c r="C2876" s="1047"/>
      <c r="D2876" s="234"/>
      <c r="E2876" s="1048" t="str">
        <f t="shared" si="123"/>
        <v/>
      </c>
      <c r="F2876" s="1048"/>
    </row>
    <row r="2877" spans="1:6">
      <c r="A2877" s="1045">
        <v>1694849001</v>
      </c>
      <c r="B2877" s="1046" t="s">
        <v>1852</v>
      </c>
      <c r="C2877" s="1047"/>
      <c r="D2877" s="234"/>
      <c r="E2877" s="1048" t="str">
        <f t="shared" si="123"/>
        <v/>
      </c>
      <c r="F2877" s="1048"/>
    </row>
    <row r="2878" spans="1:6">
      <c r="A2878" s="1045">
        <v>1694849701</v>
      </c>
      <c r="B2878" s="1046" t="s">
        <v>1891</v>
      </c>
      <c r="C2878" s="1047"/>
      <c r="D2878" s="234"/>
      <c r="E2878" s="1048" t="str">
        <f t="shared" si="123"/>
        <v/>
      </c>
      <c r="F2878" s="1048"/>
    </row>
    <row r="2879" spans="1:6">
      <c r="A2879" s="1045">
        <v>1694849702</v>
      </c>
      <c r="B2879" s="1046" t="s">
        <v>1891</v>
      </c>
      <c r="C2879" s="1047"/>
      <c r="D2879" s="234"/>
      <c r="E2879" s="1048" t="str">
        <f t="shared" ref="E2879:E2910" si="124">+IF(COUNTIF(A:A,A2879)=1,"","Error")</f>
        <v/>
      </c>
      <c r="F2879" s="1048"/>
    </row>
    <row r="2880" spans="1:6">
      <c r="A2880" s="1045">
        <v>1694950005</v>
      </c>
      <c r="B2880" s="1046" t="s">
        <v>1891</v>
      </c>
      <c r="C2880" s="1047" t="s">
        <v>2152</v>
      </c>
      <c r="D2880" s="234"/>
      <c r="E2880" s="1048" t="str">
        <f t="shared" si="124"/>
        <v/>
      </c>
      <c r="F2880" s="1048"/>
    </row>
    <row r="2881" spans="1:6">
      <c r="A2881" s="1045">
        <v>1694950075</v>
      </c>
      <c r="B2881" s="1046" t="s">
        <v>1891</v>
      </c>
      <c r="C2881" s="1047"/>
      <c r="D2881" s="234"/>
      <c r="E2881" s="1048" t="str">
        <f t="shared" si="124"/>
        <v/>
      </c>
      <c r="F2881" s="1048"/>
    </row>
    <row r="2882" spans="1:6">
      <c r="A2882" s="1045">
        <v>1694951000</v>
      </c>
      <c r="B2882" s="1046" t="s">
        <v>1891</v>
      </c>
      <c r="C2882" s="1047"/>
      <c r="D2882" s="234"/>
      <c r="E2882" s="1048" t="str">
        <f t="shared" si="124"/>
        <v/>
      </c>
      <c r="F2882" s="1048"/>
    </row>
    <row r="2883" spans="1:6">
      <c r="A2883" s="1045">
        <v>1694959168</v>
      </c>
      <c r="B2883" s="1046" t="s">
        <v>1891</v>
      </c>
      <c r="C2883" s="1047" t="s">
        <v>2152</v>
      </c>
      <c r="D2883" s="234"/>
      <c r="E2883" s="1048" t="str">
        <f t="shared" si="124"/>
        <v/>
      </c>
      <c r="F2883" s="1048"/>
    </row>
    <row r="2884" spans="1:6">
      <c r="A2884" s="1045">
        <v>1696100005</v>
      </c>
      <c r="B2884" s="1046" t="s">
        <v>1891</v>
      </c>
      <c r="C2884" s="1047"/>
      <c r="D2884" s="234"/>
      <c r="E2884" s="1048" t="str">
        <f t="shared" si="124"/>
        <v/>
      </c>
      <c r="F2884" s="1048"/>
    </row>
    <row r="2885" spans="1:6">
      <c r="A2885" s="1045">
        <v>1696109001</v>
      </c>
      <c r="B2885" s="1046" t="s">
        <v>1891</v>
      </c>
      <c r="C2885" s="1047"/>
      <c r="D2885" s="234"/>
      <c r="E2885" s="1048" t="str">
        <f t="shared" si="124"/>
        <v/>
      </c>
      <c r="F2885" s="1048"/>
    </row>
    <row r="2886" spans="1:6" ht="11.25" customHeight="1">
      <c r="A2886" s="1045">
        <v>1696300005</v>
      </c>
      <c r="B2886" s="1046" t="s">
        <v>1852</v>
      </c>
      <c r="C2886" s="1047"/>
      <c r="D2886" s="234"/>
      <c r="E2886" s="1048" t="str">
        <f t="shared" si="124"/>
        <v/>
      </c>
      <c r="F2886" s="1048"/>
    </row>
    <row r="2887" spans="1:6">
      <c r="A2887" s="1045">
        <v>1696309001</v>
      </c>
      <c r="B2887" s="1046" t="s">
        <v>1852</v>
      </c>
      <c r="C2887" s="1047"/>
      <c r="D2887" s="234"/>
      <c r="E2887" s="1048" t="str">
        <f t="shared" si="124"/>
        <v/>
      </c>
      <c r="F2887" s="1048"/>
    </row>
    <row r="2888" spans="1:6">
      <c r="A2888" s="1045">
        <v>1696520005</v>
      </c>
      <c r="B2888" s="1046" t="s">
        <v>1852</v>
      </c>
      <c r="C2888" s="1047"/>
      <c r="D2888" s="234"/>
      <c r="E2888" s="1048" t="str">
        <f t="shared" si="124"/>
        <v/>
      </c>
      <c r="F2888" s="1048"/>
    </row>
    <row r="2889" spans="1:6">
      <c r="A2889" s="1045">
        <v>1696529001</v>
      </c>
      <c r="B2889" s="1046" t="s">
        <v>1852</v>
      </c>
      <c r="C2889" s="1047"/>
      <c r="D2889" s="234"/>
      <c r="E2889" s="1048" t="str">
        <f t="shared" si="124"/>
        <v/>
      </c>
      <c r="F2889" s="1048"/>
    </row>
    <row r="2890" spans="1:6">
      <c r="A2890" s="1045">
        <v>1696529033</v>
      </c>
      <c r="B2890" s="1046" t="s">
        <v>1852</v>
      </c>
      <c r="C2890" s="1047"/>
      <c r="D2890" s="234"/>
      <c r="E2890" s="1048" t="str">
        <f t="shared" si="124"/>
        <v/>
      </c>
      <c r="F2890" s="1048"/>
    </row>
    <row r="2891" spans="1:6">
      <c r="A2891" s="1045">
        <v>1696530005</v>
      </c>
      <c r="B2891" s="1046" t="s">
        <v>1852</v>
      </c>
      <c r="C2891" s="1047"/>
      <c r="D2891" s="234"/>
      <c r="E2891" s="1048" t="str">
        <f t="shared" si="124"/>
        <v/>
      </c>
      <c r="F2891" s="1048"/>
    </row>
    <row r="2892" spans="1:6">
      <c r="A2892" s="1045">
        <v>1696539001</v>
      </c>
      <c r="B2892" s="1046" t="s">
        <v>1852</v>
      </c>
      <c r="C2892" s="1047"/>
      <c r="D2892" s="234"/>
      <c r="E2892" s="1048" t="str">
        <f t="shared" si="124"/>
        <v/>
      </c>
      <c r="F2892" s="1048"/>
    </row>
    <row r="2893" spans="1:6">
      <c r="A2893" s="1045">
        <v>1696539034</v>
      </c>
      <c r="B2893" s="1046" t="s">
        <v>1852</v>
      </c>
      <c r="C2893" s="1047"/>
      <c r="D2893" s="234"/>
      <c r="E2893" s="1048" t="str">
        <f t="shared" si="124"/>
        <v/>
      </c>
      <c r="F2893" s="1048"/>
    </row>
    <row r="2894" spans="1:6">
      <c r="A2894" s="1045">
        <v>1696540005</v>
      </c>
      <c r="B2894" s="1046" t="s">
        <v>1852</v>
      </c>
      <c r="C2894" s="1047"/>
      <c r="D2894" s="234"/>
      <c r="E2894" s="1048" t="str">
        <f t="shared" si="124"/>
        <v/>
      </c>
      <c r="F2894" s="1048"/>
    </row>
    <row r="2895" spans="1:6">
      <c r="A2895" s="1045">
        <v>1696549001</v>
      </c>
      <c r="B2895" s="1046" t="s">
        <v>1852</v>
      </c>
      <c r="C2895" s="1047"/>
      <c r="D2895" s="234"/>
      <c r="E2895" s="1048" t="str">
        <f t="shared" si="124"/>
        <v/>
      </c>
      <c r="F2895" s="1048"/>
    </row>
    <row r="2896" spans="1:6">
      <c r="A2896" s="1045">
        <v>1696549035</v>
      </c>
      <c r="B2896" s="1046" t="s">
        <v>1852</v>
      </c>
      <c r="C2896" s="1047"/>
      <c r="D2896" s="234"/>
      <c r="E2896" s="1048" t="str">
        <f t="shared" si="124"/>
        <v/>
      </c>
      <c r="F2896" s="1048"/>
    </row>
    <row r="2897" spans="1:6">
      <c r="A2897" s="1045">
        <v>1696560005</v>
      </c>
      <c r="B2897" s="1046" t="s">
        <v>1852</v>
      </c>
      <c r="C2897" s="1047"/>
      <c r="D2897" s="234"/>
      <c r="E2897" s="1048" t="str">
        <f t="shared" si="124"/>
        <v/>
      </c>
      <c r="F2897" s="1048"/>
    </row>
    <row r="2898" spans="1:6">
      <c r="A2898" s="1045">
        <v>1696569001</v>
      </c>
      <c r="B2898" s="1046" t="s">
        <v>1852</v>
      </c>
      <c r="C2898" s="1047"/>
      <c r="D2898" s="234"/>
      <c r="E2898" s="1048" t="str">
        <f t="shared" si="124"/>
        <v/>
      </c>
      <c r="F2898" s="1048"/>
    </row>
    <row r="2899" spans="1:6">
      <c r="A2899" s="1045">
        <v>1696569036</v>
      </c>
      <c r="B2899" s="1046" t="s">
        <v>1852</v>
      </c>
      <c r="C2899" s="1047"/>
      <c r="D2899" s="234"/>
      <c r="E2899" s="1048" t="str">
        <f t="shared" si="124"/>
        <v/>
      </c>
      <c r="F2899" s="1048"/>
    </row>
    <row r="2900" spans="1:6">
      <c r="A2900" s="1045">
        <v>1696570005</v>
      </c>
      <c r="B2900" s="1046" t="s">
        <v>1852</v>
      </c>
      <c r="C2900" s="1047"/>
      <c r="D2900" s="234"/>
      <c r="E2900" s="1048" t="str">
        <f t="shared" si="124"/>
        <v/>
      </c>
      <c r="F2900" s="1048"/>
    </row>
    <row r="2901" spans="1:6">
      <c r="A2901" s="1045">
        <v>1696579001</v>
      </c>
      <c r="B2901" s="1046" t="s">
        <v>1852</v>
      </c>
      <c r="C2901" s="1047"/>
      <c r="D2901" s="234"/>
      <c r="E2901" s="1048" t="str">
        <f t="shared" si="124"/>
        <v/>
      </c>
      <c r="F2901" s="1048"/>
    </row>
    <row r="2902" spans="1:6">
      <c r="A2902" s="1045">
        <v>1696579037</v>
      </c>
      <c r="B2902" s="1046" t="s">
        <v>1852</v>
      </c>
      <c r="C2902" s="1047"/>
      <c r="D2902" s="234"/>
      <c r="E2902" s="1048" t="str">
        <f t="shared" si="124"/>
        <v/>
      </c>
      <c r="F2902" s="1048"/>
    </row>
    <row r="2903" spans="1:6">
      <c r="A2903" s="1045">
        <v>1696620005</v>
      </c>
      <c r="B2903" s="1046" t="s">
        <v>1852</v>
      </c>
      <c r="C2903" s="1047"/>
      <c r="D2903" s="234"/>
      <c r="E2903" s="1048" t="str">
        <f t="shared" si="124"/>
        <v/>
      </c>
      <c r="F2903" s="1048"/>
    </row>
    <row r="2904" spans="1:6">
      <c r="A2904" s="1045">
        <v>1696629001</v>
      </c>
      <c r="B2904" s="1046" t="s">
        <v>1852</v>
      </c>
      <c r="C2904" s="1047"/>
      <c r="D2904" s="234"/>
      <c r="E2904" s="1048" t="str">
        <f t="shared" si="124"/>
        <v/>
      </c>
      <c r="F2904" s="1048"/>
    </row>
    <row r="2905" spans="1:6">
      <c r="A2905" s="1045">
        <v>1696629038</v>
      </c>
      <c r="B2905" s="1046" t="s">
        <v>1852</v>
      </c>
      <c r="C2905" s="1047"/>
      <c r="D2905" s="234"/>
      <c r="E2905" s="1048" t="str">
        <f t="shared" si="124"/>
        <v/>
      </c>
      <c r="F2905" s="1048"/>
    </row>
    <row r="2906" spans="1:6">
      <c r="A2906" s="1045">
        <v>1696629701</v>
      </c>
      <c r="B2906" s="1046" t="s">
        <v>1852</v>
      </c>
      <c r="C2906" s="1047"/>
      <c r="D2906" s="234"/>
      <c r="E2906" s="1048" t="str">
        <f t="shared" si="124"/>
        <v/>
      </c>
      <c r="F2906" s="1048"/>
    </row>
    <row r="2907" spans="1:6">
      <c r="A2907" s="1045">
        <v>1696630005</v>
      </c>
      <c r="B2907" s="1046" t="s">
        <v>1852</v>
      </c>
      <c r="C2907" s="1047"/>
      <c r="D2907" s="234"/>
      <c r="E2907" s="1048" t="str">
        <f t="shared" si="124"/>
        <v/>
      </c>
      <c r="F2907" s="1048"/>
    </row>
    <row r="2908" spans="1:6">
      <c r="A2908" s="1045">
        <v>1696639001</v>
      </c>
      <c r="B2908" s="1046" t="s">
        <v>1852</v>
      </c>
      <c r="C2908" s="1047"/>
      <c r="D2908" s="234"/>
      <c r="E2908" s="1048" t="str">
        <f t="shared" si="124"/>
        <v/>
      </c>
      <c r="F2908" s="1048"/>
    </row>
    <row r="2909" spans="1:6">
      <c r="A2909" s="1045">
        <v>1696639039</v>
      </c>
      <c r="B2909" s="1046" t="s">
        <v>1852</v>
      </c>
      <c r="C2909" s="1047"/>
      <c r="D2909" s="234"/>
      <c r="E2909" s="1048" t="str">
        <f t="shared" si="124"/>
        <v/>
      </c>
      <c r="F2909" s="1048"/>
    </row>
    <row r="2910" spans="1:6">
      <c r="A2910" s="1045">
        <v>1696639701</v>
      </c>
      <c r="B2910" s="1046" t="s">
        <v>1852</v>
      </c>
      <c r="C2910" s="1047"/>
      <c r="D2910" s="234"/>
      <c r="E2910" s="1048" t="str">
        <f t="shared" si="124"/>
        <v/>
      </c>
      <c r="F2910" s="1048"/>
    </row>
    <row r="2911" spans="1:6">
      <c r="A2911" s="1045">
        <v>1696640005</v>
      </c>
      <c r="B2911" s="1046" t="s">
        <v>1852</v>
      </c>
      <c r="C2911" s="1047"/>
      <c r="D2911" s="234"/>
      <c r="E2911" s="1048" t="str">
        <f t="shared" ref="E2911:E2942" si="125">+IF(COUNTIF(A:A,A2911)=1,"","Error")</f>
        <v/>
      </c>
      <c r="F2911" s="1048"/>
    </row>
    <row r="2912" spans="1:6">
      <c r="A2912" s="1045">
        <v>1696649001</v>
      </c>
      <c r="B2912" s="1046" t="s">
        <v>1852</v>
      </c>
      <c r="C2912" s="1047"/>
      <c r="D2912" s="234"/>
      <c r="E2912" s="1048" t="str">
        <f t="shared" si="125"/>
        <v/>
      </c>
      <c r="F2912" s="1048"/>
    </row>
    <row r="2913" spans="1:6">
      <c r="A2913" s="1045">
        <v>1696649040</v>
      </c>
      <c r="B2913" s="1046" t="s">
        <v>1852</v>
      </c>
      <c r="C2913" s="1047"/>
      <c r="D2913" s="234"/>
      <c r="E2913" s="1048" t="str">
        <f t="shared" si="125"/>
        <v/>
      </c>
      <c r="F2913" s="1048"/>
    </row>
    <row r="2914" spans="1:6">
      <c r="A2914" s="1045">
        <v>1696649701</v>
      </c>
      <c r="B2914" s="1046" t="s">
        <v>1852</v>
      </c>
      <c r="C2914" s="1047"/>
      <c r="D2914" s="234"/>
      <c r="E2914" s="1048" t="str">
        <f t="shared" si="125"/>
        <v/>
      </c>
      <c r="F2914" s="1048"/>
    </row>
    <row r="2915" spans="1:6">
      <c r="A2915" s="1045">
        <v>1696660005</v>
      </c>
      <c r="B2915" s="1046" t="s">
        <v>1852</v>
      </c>
      <c r="C2915" s="1047"/>
      <c r="D2915" s="234"/>
      <c r="E2915" s="1048" t="str">
        <f t="shared" si="125"/>
        <v/>
      </c>
      <c r="F2915" s="1048"/>
    </row>
    <row r="2916" spans="1:6">
      <c r="A2916" s="1045">
        <v>1696669001</v>
      </c>
      <c r="B2916" s="1046" t="s">
        <v>1852</v>
      </c>
      <c r="C2916" s="1047"/>
      <c r="D2916" s="234"/>
      <c r="E2916" s="1048" t="str">
        <f t="shared" si="125"/>
        <v/>
      </c>
      <c r="F2916" s="1048"/>
    </row>
    <row r="2917" spans="1:6">
      <c r="A2917" s="1045">
        <v>1696669041</v>
      </c>
      <c r="B2917" s="1046" t="s">
        <v>1852</v>
      </c>
      <c r="C2917" s="1047"/>
      <c r="D2917" s="234"/>
      <c r="E2917" s="1048" t="str">
        <f t="shared" si="125"/>
        <v/>
      </c>
      <c r="F2917" s="1048"/>
    </row>
    <row r="2918" spans="1:6">
      <c r="A2918" s="1045">
        <v>1696669701</v>
      </c>
      <c r="B2918" s="1046" t="s">
        <v>1852</v>
      </c>
      <c r="C2918" s="1047"/>
      <c r="D2918" s="234"/>
      <c r="E2918" s="1048" t="str">
        <f t="shared" si="125"/>
        <v/>
      </c>
      <c r="F2918" s="1048"/>
    </row>
    <row r="2919" spans="1:6">
      <c r="A2919" s="1045">
        <v>1696670005</v>
      </c>
      <c r="B2919" s="1046" t="s">
        <v>1891</v>
      </c>
      <c r="C2919" s="1047"/>
      <c r="D2919" s="234"/>
      <c r="E2919" s="1048" t="str">
        <f t="shared" si="125"/>
        <v/>
      </c>
      <c r="F2919" s="1048"/>
    </row>
    <row r="2920" spans="1:6">
      <c r="A2920" s="1045">
        <v>1696679001</v>
      </c>
      <c r="B2920" s="1046" t="s">
        <v>1852</v>
      </c>
      <c r="C2920" s="1047"/>
      <c r="D2920" s="234"/>
      <c r="E2920" s="1048" t="str">
        <f t="shared" si="125"/>
        <v/>
      </c>
      <c r="F2920" s="1048"/>
    </row>
    <row r="2921" spans="1:6">
      <c r="A2921" s="1045">
        <v>1696679042</v>
      </c>
      <c r="B2921" s="1046" t="s">
        <v>1852</v>
      </c>
      <c r="C2921" s="1047"/>
      <c r="D2921" s="234"/>
      <c r="E2921" s="1048" t="str">
        <f t="shared" si="125"/>
        <v/>
      </c>
      <c r="F2921" s="1048"/>
    </row>
    <row r="2922" spans="1:6">
      <c r="A2922" s="1045">
        <v>1696679701</v>
      </c>
      <c r="B2922" s="1046" t="s">
        <v>1891</v>
      </c>
      <c r="C2922" s="1047"/>
      <c r="D2922" s="234"/>
      <c r="E2922" s="1048" t="str">
        <f t="shared" si="125"/>
        <v/>
      </c>
      <c r="F2922" s="1048"/>
    </row>
    <row r="2923" spans="1:6">
      <c r="A2923" s="1045">
        <v>1696760005</v>
      </c>
      <c r="B2923" s="1046" t="s">
        <v>1852</v>
      </c>
      <c r="C2923" s="1047"/>
      <c r="D2923" s="234"/>
      <c r="E2923" s="1048" t="str">
        <f t="shared" si="125"/>
        <v/>
      </c>
      <c r="F2923" s="1048"/>
    </row>
    <row r="2924" spans="1:6">
      <c r="A2924" s="1045">
        <v>1696769001</v>
      </c>
      <c r="B2924" s="1046" t="s">
        <v>1852</v>
      </c>
      <c r="C2924" s="1047"/>
      <c r="D2924" s="234"/>
      <c r="E2924" s="1048" t="str">
        <f t="shared" si="125"/>
        <v/>
      </c>
      <c r="F2924" s="1048"/>
    </row>
    <row r="2925" spans="1:6">
      <c r="A2925" s="1045">
        <v>1696769701</v>
      </c>
      <c r="B2925" s="1046" t="s">
        <v>1852</v>
      </c>
      <c r="C2925" s="1047"/>
      <c r="D2925" s="234"/>
      <c r="E2925" s="1048" t="str">
        <f t="shared" si="125"/>
        <v/>
      </c>
      <c r="F2925" s="1048"/>
    </row>
    <row r="2926" spans="1:6">
      <c r="A2926" s="1045">
        <v>1696780005</v>
      </c>
      <c r="B2926" s="1046" t="s">
        <v>1852</v>
      </c>
      <c r="C2926" s="1047"/>
      <c r="D2926" s="234"/>
      <c r="E2926" s="1048" t="str">
        <f t="shared" si="125"/>
        <v/>
      </c>
      <c r="F2926" s="1048"/>
    </row>
    <row r="2927" spans="1:6">
      <c r="A2927" s="1045">
        <v>1696789001</v>
      </c>
      <c r="B2927" s="1046" t="s">
        <v>1852</v>
      </c>
      <c r="C2927" s="1047"/>
      <c r="D2927" s="234"/>
      <c r="E2927" s="1048" t="str">
        <f t="shared" si="125"/>
        <v/>
      </c>
      <c r="F2927" s="1048"/>
    </row>
    <row r="2928" spans="1:6">
      <c r="A2928" s="1045">
        <v>1696789701</v>
      </c>
      <c r="B2928" s="1046" t="s">
        <v>1891</v>
      </c>
      <c r="C2928" s="1047"/>
      <c r="D2928" s="234"/>
      <c r="E2928" s="1048" t="str">
        <f t="shared" si="125"/>
        <v/>
      </c>
      <c r="F2928" s="1048"/>
    </row>
    <row r="2929" spans="1:6">
      <c r="A2929" s="1045">
        <v>1696800005</v>
      </c>
      <c r="B2929" s="1046" t="s">
        <v>1852</v>
      </c>
      <c r="C2929" s="1047"/>
      <c r="D2929" s="234"/>
      <c r="E2929" s="1048" t="str">
        <f t="shared" si="125"/>
        <v/>
      </c>
      <c r="F2929" s="1048"/>
    </row>
    <row r="2930" spans="1:6">
      <c r="A2930" s="1045">
        <v>1696809001</v>
      </c>
      <c r="B2930" s="1046" t="s">
        <v>1852</v>
      </c>
      <c r="C2930" s="1047"/>
      <c r="D2930" s="234"/>
      <c r="E2930" s="1048" t="str">
        <f t="shared" si="125"/>
        <v/>
      </c>
      <c r="F2930" s="1048"/>
    </row>
    <row r="2931" spans="1:6">
      <c r="A2931" s="1045">
        <v>1696809701</v>
      </c>
      <c r="B2931" s="1046" t="s">
        <v>1852</v>
      </c>
      <c r="C2931" s="1047"/>
      <c r="D2931" s="234"/>
      <c r="E2931" s="1048" t="str">
        <f t="shared" si="125"/>
        <v/>
      </c>
      <c r="F2931" s="1048"/>
    </row>
    <row r="2932" spans="1:6">
      <c r="A2932" s="1045">
        <v>1696820005</v>
      </c>
      <c r="B2932" s="1046" t="s">
        <v>1891</v>
      </c>
      <c r="C2932" s="1047"/>
      <c r="D2932" s="234"/>
      <c r="E2932" s="1048" t="str">
        <f t="shared" si="125"/>
        <v/>
      </c>
      <c r="F2932" s="1048"/>
    </row>
    <row r="2933" spans="1:6">
      <c r="A2933" s="1045">
        <v>1696829001</v>
      </c>
      <c r="B2933" s="1046" t="s">
        <v>1852</v>
      </c>
      <c r="C2933" s="1047"/>
      <c r="D2933" s="234"/>
      <c r="E2933" s="1048" t="str">
        <f t="shared" si="125"/>
        <v/>
      </c>
      <c r="F2933" s="1048"/>
    </row>
    <row r="2934" spans="1:6">
      <c r="A2934" s="1045">
        <v>1696829701</v>
      </c>
      <c r="B2934" s="1046" t="s">
        <v>1891</v>
      </c>
      <c r="C2934" s="1047"/>
      <c r="D2934" s="234"/>
      <c r="E2934" s="1048" t="str">
        <f t="shared" si="125"/>
        <v/>
      </c>
      <c r="F2934" s="1048"/>
    </row>
    <row r="2935" spans="1:6">
      <c r="A2935" s="1045">
        <v>1696840005</v>
      </c>
      <c r="B2935" s="1046" t="s">
        <v>1891</v>
      </c>
      <c r="C2935" s="1047"/>
      <c r="D2935" s="234"/>
      <c r="E2935" s="1048" t="str">
        <f t="shared" si="125"/>
        <v/>
      </c>
      <c r="F2935" s="1048"/>
    </row>
    <row r="2936" spans="1:6">
      <c r="A2936" s="1045">
        <v>1696849001</v>
      </c>
      <c r="B2936" s="1046" t="s">
        <v>1852</v>
      </c>
      <c r="C2936" s="1047"/>
      <c r="D2936" s="234"/>
      <c r="E2936" s="1048" t="str">
        <f t="shared" si="125"/>
        <v/>
      </c>
      <c r="F2936" s="1048"/>
    </row>
    <row r="2937" spans="1:6">
      <c r="A2937" s="1045">
        <v>1696849701</v>
      </c>
      <c r="B2937" s="1046" t="s">
        <v>1891</v>
      </c>
      <c r="C2937" s="1047"/>
      <c r="D2937" s="234"/>
      <c r="E2937" s="1048" t="str">
        <f t="shared" si="125"/>
        <v/>
      </c>
      <c r="F2937" s="1048"/>
    </row>
    <row r="2938" spans="1:6">
      <c r="A2938" s="1045">
        <v>1697050005</v>
      </c>
      <c r="B2938" s="1046" t="s">
        <v>1891</v>
      </c>
      <c r="C2938" s="1047"/>
      <c r="D2938" s="234"/>
      <c r="E2938" s="1048" t="str">
        <f t="shared" si="125"/>
        <v/>
      </c>
      <c r="F2938" s="1048"/>
    </row>
    <row r="2939" spans="1:6">
      <c r="A2939" s="1045">
        <v>1697059001</v>
      </c>
      <c r="B2939" s="1046" t="s">
        <v>1852</v>
      </c>
      <c r="C2939" s="1047"/>
      <c r="D2939" s="234"/>
      <c r="E2939" s="1048" t="str">
        <f t="shared" si="125"/>
        <v/>
      </c>
      <c r="F2939" s="1048"/>
    </row>
    <row r="2940" spans="1:6">
      <c r="A2940" s="1045">
        <v>1697059043</v>
      </c>
      <c r="B2940" s="1046" t="s">
        <v>1852</v>
      </c>
      <c r="C2940" s="1047"/>
      <c r="D2940" s="234"/>
      <c r="E2940" s="1048" t="str">
        <f t="shared" si="125"/>
        <v/>
      </c>
      <c r="F2940" s="1048"/>
    </row>
    <row r="2941" spans="1:6">
      <c r="A2941" s="1045">
        <v>1697100005</v>
      </c>
      <c r="B2941" s="1046" t="s">
        <v>1852</v>
      </c>
      <c r="C2941" s="1047"/>
      <c r="D2941" s="234"/>
      <c r="E2941" s="1048" t="str">
        <f t="shared" si="125"/>
        <v/>
      </c>
      <c r="F2941" s="1048"/>
    </row>
    <row r="2942" spans="1:6">
      <c r="A2942" s="1045">
        <v>1697109001</v>
      </c>
      <c r="B2942" s="1046" t="s">
        <v>1852</v>
      </c>
      <c r="C2942" s="1047"/>
      <c r="D2942" s="234"/>
      <c r="E2942" s="1048" t="str">
        <f t="shared" si="125"/>
        <v/>
      </c>
      <c r="F2942" s="1048"/>
    </row>
    <row r="2943" spans="1:6">
      <c r="A2943" s="1045">
        <v>1697109044</v>
      </c>
      <c r="B2943" s="1046" t="s">
        <v>1852</v>
      </c>
      <c r="C2943" s="1047"/>
      <c r="D2943" s="234"/>
      <c r="E2943" s="1048" t="str">
        <f t="shared" ref="E2943:E2952" si="126">+IF(COUNTIF(A:A,A2943)=1,"","Error")</f>
        <v/>
      </c>
      <c r="F2943" s="1048"/>
    </row>
    <row r="2944" spans="1:6">
      <c r="A2944" s="1045">
        <v>1697150005</v>
      </c>
      <c r="B2944" s="1046" t="s">
        <v>1852</v>
      </c>
      <c r="C2944" s="1047"/>
      <c r="D2944" s="234"/>
      <c r="E2944" s="1048" t="str">
        <f t="shared" si="126"/>
        <v/>
      </c>
      <c r="F2944" s="1048"/>
    </row>
    <row r="2945" spans="1:6">
      <c r="A2945" s="1045">
        <v>1697159001</v>
      </c>
      <c r="B2945" s="1046" t="s">
        <v>1852</v>
      </c>
      <c r="C2945" s="1047"/>
      <c r="D2945" s="234"/>
      <c r="E2945" s="1048" t="str">
        <f t="shared" si="126"/>
        <v/>
      </c>
      <c r="F2945" s="1048"/>
    </row>
    <row r="2946" spans="1:6">
      <c r="A2946" s="1045">
        <v>1697159045</v>
      </c>
      <c r="B2946" s="1046" t="s">
        <v>1852</v>
      </c>
      <c r="C2946" s="1047"/>
      <c r="D2946" s="234"/>
      <c r="E2946" s="1048" t="str">
        <f t="shared" si="126"/>
        <v/>
      </c>
      <c r="F2946" s="1048"/>
    </row>
    <row r="2947" spans="1:6">
      <c r="A2947" s="1045">
        <v>1697200005</v>
      </c>
      <c r="B2947" s="1046" t="s">
        <v>1852</v>
      </c>
      <c r="C2947" s="1047"/>
      <c r="D2947" s="234"/>
      <c r="E2947" s="1048" t="str">
        <f t="shared" si="126"/>
        <v/>
      </c>
      <c r="F2947" s="1048"/>
    </row>
    <row r="2948" spans="1:6">
      <c r="A2948" s="1045">
        <v>1697209001</v>
      </c>
      <c r="B2948" s="1046" t="s">
        <v>1852</v>
      </c>
      <c r="C2948" s="1047"/>
      <c r="D2948" s="234"/>
      <c r="E2948" s="1048" t="str">
        <f t="shared" si="126"/>
        <v/>
      </c>
      <c r="F2948" s="1048"/>
    </row>
    <row r="2949" spans="1:6">
      <c r="A2949" s="1045">
        <v>1697209002</v>
      </c>
      <c r="B2949" s="1046" t="s">
        <v>1852</v>
      </c>
      <c r="C2949" s="1047"/>
      <c r="D2949" s="234"/>
      <c r="E2949" s="1048" t="str">
        <f t="shared" si="126"/>
        <v/>
      </c>
      <c r="F2949" s="1048"/>
    </row>
    <row r="2950" spans="1:6">
      <c r="A2950" s="1045">
        <v>1697209045</v>
      </c>
      <c r="B2950" s="1046" t="s">
        <v>1852</v>
      </c>
      <c r="C2950" s="1047"/>
      <c r="D2950" s="234"/>
      <c r="E2950" s="1048" t="str">
        <f t="shared" si="126"/>
        <v/>
      </c>
      <c r="F2950" s="1048"/>
    </row>
    <row r="2951" spans="1:6">
      <c r="A2951" s="1045">
        <v>1697250005</v>
      </c>
      <c r="B2951" s="1046" t="s">
        <v>1852</v>
      </c>
      <c r="C2951" s="1047"/>
      <c r="D2951" s="234"/>
      <c r="E2951" s="1048" t="str">
        <f t="shared" si="126"/>
        <v/>
      </c>
      <c r="F2951" s="1048"/>
    </row>
    <row r="2952" spans="1:6">
      <c r="A2952" s="1045">
        <v>1697259001</v>
      </c>
      <c r="B2952" s="1046" t="s">
        <v>1852</v>
      </c>
      <c r="C2952" s="1047"/>
      <c r="D2952" s="234"/>
      <c r="E2952" s="1048" t="str">
        <f t="shared" si="126"/>
        <v/>
      </c>
      <c r="F2952" s="1048"/>
    </row>
    <row r="2953" spans="1:6">
      <c r="A2953" s="938">
        <v>1697259045</v>
      </c>
      <c r="B2953" s="1046" t="s">
        <v>1852</v>
      </c>
      <c r="C2953" s="1047"/>
      <c r="D2953" s="234"/>
      <c r="E2953" s="1048"/>
      <c r="F2953" s="1048"/>
    </row>
    <row r="2954" spans="1:6">
      <c r="A2954" s="1045">
        <v>1697300005</v>
      </c>
      <c r="B2954" s="1046" t="s">
        <v>1852</v>
      </c>
      <c r="C2954" s="1047"/>
      <c r="D2954" s="234"/>
      <c r="E2954" s="1048" t="str">
        <f t="shared" ref="E2954:E2981" si="127">+IF(COUNTIF(A:A,A2954)=1,"","Error")</f>
        <v/>
      </c>
      <c r="F2954" s="1048"/>
    </row>
    <row r="2955" spans="1:6">
      <c r="A2955" s="1045">
        <v>1697309001</v>
      </c>
      <c r="B2955" s="1046" t="s">
        <v>1852</v>
      </c>
      <c r="C2955" s="1047"/>
      <c r="D2955" s="234"/>
      <c r="E2955" s="1048" t="str">
        <f t="shared" si="127"/>
        <v/>
      </c>
      <c r="F2955" s="1048"/>
    </row>
    <row r="2956" spans="1:6">
      <c r="A2956" s="1045">
        <v>1697350005</v>
      </c>
      <c r="B2956" s="1046" t="s">
        <v>1852</v>
      </c>
      <c r="C2956" s="1047"/>
      <c r="D2956" s="234"/>
      <c r="E2956" s="1048" t="str">
        <f t="shared" si="127"/>
        <v/>
      </c>
      <c r="F2956" s="1048"/>
    </row>
    <row r="2957" spans="1:6">
      <c r="A2957" s="1045">
        <v>1697359001</v>
      </c>
      <c r="B2957" s="1046" t="s">
        <v>1852</v>
      </c>
      <c r="C2957" s="1047"/>
      <c r="D2957" s="234"/>
      <c r="E2957" s="1048" t="str">
        <f t="shared" si="127"/>
        <v/>
      </c>
      <c r="F2957" s="1048"/>
    </row>
    <row r="2958" spans="1:6">
      <c r="A2958" s="1045">
        <v>1697400005</v>
      </c>
      <c r="B2958" s="1046" t="s">
        <v>1852</v>
      </c>
      <c r="C2958" s="1047"/>
      <c r="D2958" s="234"/>
      <c r="E2958" s="1048" t="str">
        <f t="shared" si="127"/>
        <v/>
      </c>
      <c r="F2958" s="1048"/>
    </row>
    <row r="2959" spans="1:6">
      <c r="A2959" s="1045">
        <v>1697409001</v>
      </c>
      <c r="B2959" s="1046" t="s">
        <v>1852</v>
      </c>
      <c r="C2959" s="1047"/>
      <c r="D2959" s="234"/>
      <c r="E2959" s="1048" t="str">
        <f t="shared" si="127"/>
        <v/>
      </c>
      <c r="F2959" s="1048"/>
    </row>
    <row r="2960" spans="1:6">
      <c r="A2960" s="1045">
        <v>1697450005</v>
      </c>
      <c r="B2960" s="1046" t="s">
        <v>1852</v>
      </c>
      <c r="C2960" s="1047"/>
      <c r="D2960" s="234"/>
      <c r="E2960" s="1048" t="str">
        <f t="shared" si="127"/>
        <v/>
      </c>
      <c r="F2960" s="1048"/>
    </row>
    <row r="2961" spans="1:6">
      <c r="A2961" s="1045">
        <v>1697459001</v>
      </c>
      <c r="B2961" s="1046" t="s">
        <v>1852</v>
      </c>
      <c r="C2961" s="1047"/>
      <c r="D2961" s="234"/>
      <c r="E2961" s="1048" t="str">
        <f t="shared" si="127"/>
        <v/>
      </c>
      <c r="F2961" s="1048"/>
    </row>
    <row r="2962" spans="1:6">
      <c r="A2962" s="1045">
        <v>1697500005</v>
      </c>
      <c r="B2962" s="1046" t="s">
        <v>1852</v>
      </c>
      <c r="C2962" s="1047"/>
      <c r="D2962" s="234"/>
      <c r="E2962" s="1048" t="str">
        <f t="shared" si="127"/>
        <v/>
      </c>
      <c r="F2962" s="1048"/>
    </row>
    <row r="2963" spans="1:6">
      <c r="A2963" s="1045">
        <v>1697509001</v>
      </c>
      <c r="B2963" s="1046" t="s">
        <v>1852</v>
      </c>
      <c r="C2963" s="1047"/>
      <c r="D2963" s="234"/>
      <c r="E2963" s="1048" t="str">
        <f t="shared" si="127"/>
        <v/>
      </c>
      <c r="F2963" s="1048"/>
    </row>
    <row r="2964" spans="1:6">
      <c r="A2964" s="1045">
        <v>1698950005</v>
      </c>
      <c r="B2964" s="1046" t="s">
        <v>1891</v>
      </c>
      <c r="C2964" s="1047"/>
      <c r="D2964" s="234"/>
      <c r="E2964" s="1048" t="str">
        <f t="shared" si="127"/>
        <v/>
      </c>
      <c r="F2964" s="1048"/>
    </row>
    <row r="2965" spans="1:6">
      <c r="A2965" s="1045">
        <v>1698959308</v>
      </c>
      <c r="B2965" s="1046" t="s">
        <v>1852</v>
      </c>
      <c r="C2965" s="1047"/>
      <c r="D2965" s="234"/>
      <c r="E2965" s="1048" t="str">
        <f t="shared" si="127"/>
        <v/>
      </c>
      <c r="F2965" s="1048"/>
    </row>
    <row r="2966" spans="1:6">
      <c r="A2966" s="1045">
        <v>1698959318</v>
      </c>
      <c r="B2966" s="1046" t="s">
        <v>1852</v>
      </c>
      <c r="C2966" s="1047"/>
      <c r="D2966" s="234"/>
      <c r="E2966" s="1048" t="str">
        <f t="shared" si="127"/>
        <v/>
      </c>
      <c r="F2966" s="1048"/>
    </row>
    <row r="2967" spans="1:6">
      <c r="A2967" s="1045">
        <v>1698959408</v>
      </c>
      <c r="B2967" s="1046" t="s">
        <v>1852</v>
      </c>
      <c r="C2967" s="1047"/>
      <c r="D2967" s="234"/>
      <c r="E2967" s="1048" t="str">
        <f t="shared" si="127"/>
        <v/>
      </c>
      <c r="F2967" s="1048"/>
    </row>
    <row r="2968" spans="1:6">
      <c r="A2968" s="1045">
        <v>1698959806</v>
      </c>
      <c r="B2968" s="1046" t="s">
        <v>1852</v>
      </c>
      <c r="C2968" s="1047"/>
      <c r="D2968" s="234"/>
      <c r="E2968" s="1048" t="str">
        <f t="shared" si="127"/>
        <v/>
      </c>
      <c r="F2968" s="1048"/>
    </row>
    <row r="2969" spans="1:6">
      <c r="A2969" s="1045">
        <v>1698959808</v>
      </c>
      <c r="B2969" s="1046" t="s">
        <v>1852</v>
      </c>
      <c r="C2969" s="1047"/>
      <c r="D2969" s="234"/>
      <c r="E2969" s="1048" t="str">
        <f t="shared" si="127"/>
        <v/>
      </c>
      <c r="F2969" s="1048"/>
    </row>
    <row r="2970" spans="1:6">
      <c r="A2970" s="1045">
        <v>1698959818</v>
      </c>
      <c r="B2970" s="1046" t="s">
        <v>1852</v>
      </c>
      <c r="C2970" s="1047"/>
      <c r="D2970" s="234"/>
      <c r="E2970" s="1048" t="str">
        <f t="shared" si="127"/>
        <v/>
      </c>
      <c r="F2970" s="1048"/>
    </row>
    <row r="2971" spans="1:6">
      <c r="A2971" s="1045">
        <v>1699050005</v>
      </c>
      <c r="B2971" s="1046" t="s">
        <v>1852</v>
      </c>
      <c r="C2971" s="1047"/>
      <c r="D2971" s="234"/>
      <c r="E2971" s="1048" t="str">
        <f t="shared" si="127"/>
        <v/>
      </c>
      <c r="F2971" s="1048"/>
    </row>
    <row r="2972" spans="1:6">
      <c r="A2972" s="1045">
        <v>1699059001</v>
      </c>
      <c r="B2972" s="1046" t="s">
        <v>1852</v>
      </c>
      <c r="C2972" s="1047"/>
      <c r="D2972" s="234"/>
      <c r="E2972" s="1048" t="str">
        <f t="shared" si="127"/>
        <v/>
      </c>
      <c r="F2972" s="1048"/>
    </row>
    <row r="2973" spans="1:6">
      <c r="A2973" s="1045">
        <v>1699059002</v>
      </c>
      <c r="B2973" s="1046" t="s">
        <v>1852</v>
      </c>
      <c r="C2973" s="1047"/>
      <c r="D2973" s="234"/>
      <c r="E2973" s="1048" t="str">
        <f t="shared" si="127"/>
        <v/>
      </c>
      <c r="F2973" s="1048"/>
    </row>
    <row r="2974" spans="1:6">
      <c r="A2974" s="1045">
        <v>1699059003</v>
      </c>
      <c r="B2974" s="1046" t="s">
        <v>1852</v>
      </c>
      <c r="C2974" s="1047"/>
      <c r="D2974" s="234"/>
      <c r="E2974" s="1048" t="str">
        <f t="shared" si="127"/>
        <v/>
      </c>
      <c r="F2974" s="1048"/>
    </row>
    <row r="2975" spans="1:6">
      <c r="A2975" s="1045">
        <v>1699059006</v>
      </c>
      <c r="B2975" s="1046" t="s">
        <v>1852</v>
      </c>
      <c r="C2975" s="1047"/>
      <c r="D2975" s="234"/>
      <c r="E2975" s="1048" t="str">
        <f t="shared" si="127"/>
        <v/>
      </c>
      <c r="F2975" s="1048"/>
    </row>
    <row r="2976" spans="1:6">
      <c r="A2976" s="1045">
        <v>1699059007</v>
      </c>
      <c r="B2976" s="1046" t="s">
        <v>1852</v>
      </c>
      <c r="C2976" s="1047"/>
      <c r="D2976" s="234"/>
      <c r="E2976" s="1048" t="str">
        <f t="shared" si="127"/>
        <v/>
      </c>
      <c r="F2976" s="1048"/>
    </row>
    <row r="2977" spans="1:6">
      <c r="A2977" s="1045">
        <v>1699059008</v>
      </c>
      <c r="B2977" s="1046" t="s">
        <v>1852</v>
      </c>
      <c r="C2977" s="1047"/>
      <c r="D2977" s="234"/>
      <c r="E2977" s="1048" t="str">
        <f t="shared" si="127"/>
        <v/>
      </c>
      <c r="F2977" s="1048"/>
    </row>
    <row r="2978" spans="1:6">
      <c r="A2978" s="1045">
        <v>1699059011</v>
      </c>
      <c r="B2978" s="1046" t="s">
        <v>1852</v>
      </c>
      <c r="C2978" s="1047"/>
      <c r="D2978" s="234"/>
      <c r="E2978" s="1048" t="str">
        <f t="shared" si="127"/>
        <v/>
      </c>
      <c r="F2978" s="1048"/>
    </row>
    <row r="2979" spans="1:6">
      <c r="A2979" s="1045">
        <v>1699059012</v>
      </c>
      <c r="B2979" s="1046" t="s">
        <v>1852</v>
      </c>
      <c r="C2979" s="1047"/>
      <c r="D2979" s="234"/>
      <c r="E2979" s="1048" t="str">
        <f t="shared" si="127"/>
        <v/>
      </c>
      <c r="F2979" s="1048"/>
    </row>
    <row r="2980" spans="1:6">
      <c r="A2980" s="1045">
        <v>1699059713</v>
      </c>
      <c r="B2980" s="1046" t="s">
        <v>1852</v>
      </c>
      <c r="C2980" s="1047"/>
      <c r="D2980" s="234"/>
      <c r="E2980" s="1048" t="str">
        <f t="shared" si="127"/>
        <v/>
      </c>
      <c r="F2980" s="1048"/>
    </row>
    <row r="2981" spans="1:6">
      <c r="A2981" s="1045">
        <v>1699059714</v>
      </c>
      <c r="B2981" s="1046" t="s">
        <v>1852</v>
      </c>
      <c r="C2981" s="1047"/>
      <c r="D2981" s="234"/>
      <c r="E2981" s="1048" t="str">
        <f t="shared" si="127"/>
        <v/>
      </c>
      <c r="F2981" s="1048"/>
    </row>
    <row r="2982" spans="1:6">
      <c r="A2982" s="1042">
        <v>1699059715</v>
      </c>
      <c r="B2982" s="1046" t="s">
        <v>1852</v>
      </c>
    </row>
    <row r="2983" spans="1:6">
      <c r="A2983" s="1045">
        <v>1699059718</v>
      </c>
      <c r="B2983" s="1046" t="s">
        <v>1852</v>
      </c>
      <c r="C2983" s="1047"/>
      <c r="D2983" s="234"/>
      <c r="E2983" s="1048" t="str">
        <f t="shared" ref="E2983:E3025" si="128">+IF(COUNTIF(A:A,A2983)=1,"","Error")</f>
        <v/>
      </c>
      <c r="F2983" s="1048"/>
    </row>
    <row r="2984" spans="1:6">
      <c r="A2984" s="1045">
        <v>1699059719</v>
      </c>
      <c r="B2984" s="1046" t="s">
        <v>1852</v>
      </c>
      <c r="C2984" s="1047"/>
      <c r="D2984" s="234"/>
      <c r="E2984" s="1048" t="str">
        <f t="shared" si="128"/>
        <v/>
      </c>
      <c r="F2984" s="1048"/>
    </row>
    <row r="2985" spans="1:6">
      <c r="A2985" s="1045">
        <v>1699059720</v>
      </c>
      <c r="B2985" s="1046" t="s">
        <v>1852</v>
      </c>
      <c r="C2985" s="1047"/>
      <c r="D2985" s="234"/>
      <c r="E2985" s="1048" t="str">
        <f t="shared" si="128"/>
        <v/>
      </c>
      <c r="F2985" s="1048"/>
    </row>
    <row r="2986" spans="1:6">
      <c r="A2986" s="1045">
        <v>1699150005</v>
      </c>
      <c r="B2986" s="1046" t="s">
        <v>1891</v>
      </c>
      <c r="C2986" s="1047"/>
      <c r="D2986" s="234"/>
      <c r="E2986" s="1048" t="str">
        <f t="shared" si="128"/>
        <v/>
      </c>
      <c r="F2986" s="1048"/>
    </row>
    <row r="2987" spans="1:6">
      <c r="A2987" s="1045">
        <v>1699151888</v>
      </c>
      <c r="B2987" s="1046" t="s">
        <v>1852</v>
      </c>
      <c r="C2987" s="1047"/>
      <c r="D2987" s="234"/>
      <c r="E2987" s="1048" t="str">
        <f t="shared" si="128"/>
        <v/>
      </c>
      <c r="F2987" s="1048"/>
    </row>
    <row r="2988" spans="1:6">
      <c r="A2988" s="1045">
        <v>1699159001</v>
      </c>
      <c r="B2988" s="1046" t="s">
        <v>1891</v>
      </c>
      <c r="C2988" s="1047"/>
      <c r="D2988" s="234"/>
      <c r="E2988" s="1048" t="str">
        <f t="shared" si="128"/>
        <v/>
      </c>
      <c r="F2988" s="1048"/>
    </row>
    <row r="2989" spans="1:6">
      <c r="A2989" s="1045">
        <v>1699159002</v>
      </c>
      <c r="B2989" s="1046" t="s">
        <v>1891</v>
      </c>
      <c r="C2989" s="1047"/>
      <c r="D2989" s="234"/>
      <c r="E2989" s="1048" t="str">
        <f t="shared" si="128"/>
        <v/>
      </c>
      <c r="F2989" s="1048"/>
    </row>
    <row r="2990" spans="1:6">
      <c r="A2990" s="1045">
        <v>1699159003</v>
      </c>
      <c r="B2990" s="1046" t="s">
        <v>1891</v>
      </c>
      <c r="C2990" s="1047"/>
      <c r="D2990" s="234"/>
      <c r="E2990" s="1048" t="str">
        <f t="shared" si="128"/>
        <v/>
      </c>
      <c r="F2990" s="1048"/>
    </row>
    <row r="2991" spans="1:6">
      <c r="A2991" s="1045">
        <v>1699159006</v>
      </c>
      <c r="B2991" s="1046" t="s">
        <v>1891</v>
      </c>
      <c r="C2991" s="1047"/>
      <c r="D2991" s="234"/>
      <c r="E2991" s="1048" t="str">
        <f t="shared" si="128"/>
        <v/>
      </c>
      <c r="F2991" s="1048"/>
    </row>
    <row r="2992" spans="1:6">
      <c r="A2992" s="1045">
        <v>1699159007</v>
      </c>
      <c r="B2992" s="1046" t="s">
        <v>1891</v>
      </c>
      <c r="C2992" s="1047"/>
      <c r="D2992" s="234"/>
      <c r="E2992" s="1048" t="str">
        <f t="shared" si="128"/>
        <v/>
      </c>
      <c r="F2992" s="1048"/>
    </row>
    <row r="2993" spans="1:6">
      <c r="A2993" s="1045">
        <v>1699159008</v>
      </c>
      <c r="B2993" s="1046" t="s">
        <v>1891</v>
      </c>
      <c r="C2993" s="1047"/>
      <c r="D2993" s="234"/>
      <c r="E2993" s="1048" t="str">
        <f t="shared" si="128"/>
        <v/>
      </c>
      <c r="F2993" s="1048"/>
    </row>
    <row r="2994" spans="1:6" ht="11.25" customHeight="1">
      <c r="A2994" s="1045">
        <v>1699159011</v>
      </c>
      <c r="B2994" s="1046" t="s">
        <v>1891</v>
      </c>
      <c r="C2994" s="1047"/>
      <c r="D2994" s="234"/>
      <c r="E2994" s="1048" t="str">
        <f t="shared" si="128"/>
        <v/>
      </c>
      <c r="F2994" s="1048"/>
    </row>
    <row r="2995" spans="1:6">
      <c r="A2995" s="1045">
        <v>1699159012</v>
      </c>
      <c r="B2995" s="1046" t="s">
        <v>1891</v>
      </c>
      <c r="C2995" s="1047"/>
      <c r="D2995" s="234"/>
      <c r="E2995" s="1048" t="str">
        <f t="shared" si="128"/>
        <v/>
      </c>
      <c r="F2995" s="1048"/>
    </row>
    <row r="2996" spans="1:6">
      <c r="A2996" s="1045">
        <v>1699159704</v>
      </c>
      <c r="B2996" s="1046" t="s">
        <v>1891</v>
      </c>
      <c r="C2996" s="1047"/>
      <c r="D2996" s="234"/>
      <c r="E2996" s="1048" t="str">
        <f t="shared" si="128"/>
        <v/>
      </c>
      <c r="F2996" s="1048"/>
    </row>
    <row r="2997" spans="1:6">
      <c r="A2997" s="1045">
        <v>1699159706</v>
      </c>
      <c r="B2997" s="1046" t="s">
        <v>1891</v>
      </c>
      <c r="C2997" s="1047"/>
      <c r="D2997" s="234"/>
      <c r="E2997" s="1048" t="str">
        <f t="shared" si="128"/>
        <v/>
      </c>
      <c r="F2997" s="1048"/>
    </row>
    <row r="2998" spans="1:6">
      <c r="A2998" s="1045">
        <v>1699159707</v>
      </c>
      <c r="B2998" s="1046" t="s">
        <v>1891</v>
      </c>
      <c r="C2998" s="1047"/>
      <c r="D2998" s="234"/>
      <c r="E2998" s="1048" t="str">
        <f t="shared" si="128"/>
        <v/>
      </c>
      <c r="F2998" s="1048"/>
    </row>
    <row r="2999" spans="1:6">
      <c r="A2999" s="1045">
        <v>1699159713</v>
      </c>
      <c r="B2999" s="1046" t="s">
        <v>1891</v>
      </c>
      <c r="C2999" s="1047"/>
      <c r="D2999" s="234"/>
      <c r="E2999" s="1048" t="str">
        <f t="shared" si="128"/>
        <v/>
      </c>
      <c r="F2999" s="1048"/>
    </row>
    <row r="3000" spans="1:6">
      <c r="A3000" s="1045">
        <v>1699159714</v>
      </c>
      <c r="B3000" s="1046" t="s">
        <v>1891</v>
      </c>
      <c r="C3000" s="1047"/>
      <c r="D3000" s="234"/>
      <c r="E3000" s="1048" t="str">
        <f t="shared" si="128"/>
        <v/>
      </c>
      <c r="F3000" s="1048"/>
    </row>
    <row r="3001" spans="1:6">
      <c r="A3001" s="1045">
        <v>1699159715</v>
      </c>
      <c r="B3001" s="1046" t="s">
        <v>1891</v>
      </c>
      <c r="C3001" s="1047"/>
      <c r="D3001" s="234"/>
      <c r="E3001" s="1048" t="str">
        <f t="shared" si="128"/>
        <v/>
      </c>
      <c r="F3001" s="1048"/>
    </row>
    <row r="3002" spans="1:6">
      <c r="A3002" s="1045">
        <v>1699159718</v>
      </c>
      <c r="B3002" s="1046" t="s">
        <v>1891</v>
      </c>
      <c r="C3002" s="1047"/>
      <c r="D3002" s="234"/>
      <c r="E3002" s="1048" t="str">
        <f t="shared" si="128"/>
        <v/>
      </c>
      <c r="F3002" s="1048"/>
    </row>
    <row r="3003" spans="1:6">
      <c r="A3003" s="1045">
        <v>1699159719</v>
      </c>
      <c r="B3003" s="1046" t="s">
        <v>1891</v>
      </c>
      <c r="C3003" s="1047"/>
      <c r="D3003" s="234"/>
      <c r="E3003" s="1048" t="str">
        <f t="shared" si="128"/>
        <v/>
      </c>
      <c r="F3003" s="1048"/>
    </row>
    <row r="3004" spans="1:6">
      <c r="A3004" s="1045">
        <v>1699159720</v>
      </c>
      <c r="B3004" s="1046" t="s">
        <v>1891</v>
      </c>
      <c r="C3004" s="1047"/>
      <c r="D3004" s="234"/>
      <c r="E3004" s="1048" t="str">
        <f t="shared" si="128"/>
        <v/>
      </c>
      <c r="F3004" s="1048"/>
    </row>
    <row r="3005" spans="1:6">
      <c r="A3005" s="1045">
        <v>1699159729</v>
      </c>
      <c r="B3005" s="1046" t="s">
        <v>1891</v>
      </c>
      <c r="C3005" s="1047"/>
      <c r="D3005" s="234"/>
      <c r="E3005" s="1048" t="str">
        <f t="shared" si="128"/>
        <v/>
      </c>
      <c r="F3005" s="1048"/>
    </row>
    <row r="3006" spans="1:6">
      <c r="A3006" s="1045">
        <v>1699159731</v>
      </c>
      <c r="B3006" s="1046" t="s">
        <v>1891</v>
      </c>
      <c r="C3006" s="1047"/>
      <c r="D3006" s="234"/>
      <c r="E3006" s="1048" t="str">
        <f t="shared" si="128"/>
        <v/>
      </c>
      <c r="F3006" s="1048"/>
    </row>
    <row r="3007" spans="1:6">
      <c r="A3007" s="1045">
        <v>1699159732</v>
      </c>
      <c r="B3007" s="1046" t="s">
        <v>1891</v>
      </c>
      <c r="C3007" s="1047"/>
      <c r="D3007" s="234"/>
      <c r="E3007" s="1048" t="str">
        <f t="shared" si="128"/>
        <v/>
      </c>
      <c r="F3007" s="1048"/>
    </row>
    <row r="3008" spans="1:6">
      <c r="A3008" s="1045">
        <v>1699209405</v>
      </c>
      <c r="B3008" s="1046" t="s">
        <v>1891</v>
      </c>
      <c r="C3008" s="1047"/>
      <c r="D3008" s="234"/>
      <c r="E3008" s="1048" t="str">
        <f t="shared" si="128"/>
        <v/>
      </c>
      <c r="F3008" s="1048"/>
    </row>
    <row r="3009" spans="1:6">
      <c r="A3009" s="1045">
        <v>1699209701</v>
      </c>
      <c r="B3009" s="1046" t="s">
        <v>1891</v>
      </c>
      <c r="C3009" s="1047"/>
      <c r="D3009" s="234"/>
      <c r="E3009" s="1048" t="str">
        <f t="shared" si="128"/>
        <v/>
      </c>
      <c r="F3009" s="1048"/>
    </row>
    <row r="3010" spans="1:6">
      <c r="A3010" s="1045">
        <v>1699209702</v>
      </c>
      <c r="B3010" s="1046" t="s">
        <v>1891</v>
      </c>
      <c r="C3010" s="1047"/>
      <c r="D3010" s="234"/>
      <c r="E3010" s="1048" t="str">
        <f t="shared" si="128"/>
        <v/>
      </c>
      <c r="F3010" s="1048"/>
    </row>
    <row r="3011" spans="1:6">
      <c r="A3011" s="1045">
        <v>1699209703</v>
      </c>
      <c r="B3011" s="1046" t="s">
        <v>1891</v>
      </c>
      <c r="C3011" s="1047"/>
      <c r="D3011" s="234"/>
      <c r="E3011" s="1048" t="str">
        <f t="shared" si="128"/>
        <v/>
      </c>
      <c r="F3011" s="1048"/>
    </row>
    <row r="3012" spans="1:6">
      <c r="A3012" s="1045">
        <v>1701050005</v>
      </c>
      <c r="B3012" s="1046" t="s">
        <v>2042</v>
      </c>
      <c r="C3012" s="1047"/>
      <c r="D3012" s="234"/>
      <c r="E3012" s="1048" t="str">
        <f t="shared" si="128"/>
        <v/>
      </c>
      <c r="F3012" s="1048"/>
    </row>
    <row r="3013" spans="1:6">
      <c r="A3013" s="1045">
        <v>1701050006</v>
      </c>
      <c r="B3013" s="1046" t="s">
        <v>2042</v>
      </c>
      <c r="C3013" s="1047"/>
      <c r="D3013" s="234"/>
      <c r="E3013" s="1048" t="str">
        <f t="shared" si="128"/>
        <v/>
      </c>
      <c r="F3013" s="1048"/>
    </row>
    <row r="3014" spans="1:6">
      <c r="A3014" s="1045">
        <v>1701050075</v>
      </c>
      <c r="B3014" s="1046" t="s">
        <v>2042</v>
      </c>
      <c r="C3014" s="1047"/>
      <c r="D3014" s="234"/>
      <c r="E3014" s="1048" t="str">
        <f t="shared" si="128"/>
        <v/>
      </c>
      <c r="F3014" s="1048"/>
    </row>
    <row r="3015" spans="1:6">
      <c r="A3015" s="1045">
        <v>1701051000</v>
      </c>
      <c r="B3015" s="1046" t="s">
        <v>2042</v>
      </c>
      <c r="C3015" s="1047"/>
      <c r="D3015" s="234"/>
      <c r="E3015" s="1048" t="str">
        <f t="shared" si="128"/>
        <v/>
      </c>
      <c r="F3015" s="1048"/>
    </row>
    <row r="3016" spans="1:6">
      <c r="A3016" s="1045">
        <v>1701051004</v>
      </c>
      <c r="B3016" s="1046" t="s">
        <v>2043</v>
      </c>
      <c r="C3016" s="1047"/>
      <c r="D3016" s="234"/>
      <c r="E3016" s="1048" t="str">
        <f t="shared" si="128"/>
        <v/>
      </c>
      <c r="F3016" s="1048"/>
    </row>
    <row r="3017" spans="1:6">
      <c r="A3017" s="1045">
        <v>1701100005</v>
      </c>
      <c r="B3017" s="1046" t="s">
        <v>2042</v>
      </c>
      <c r="C3017" s="1047"/>
      <c r="D3017" s="234"/>
      <c r="E3017" s="1048" t="str">
        <f t="shared" si="128"/>
        <v/>
      </c>
      <c r="F3017" s="1048"/>
    </row>
    <row r="3018" spans="1:6">
      <c r="A3018" s="1045">
        <v>1701100075</v>
      </c>
      <c r="B3018" s="1046" t="s">
        <v>2042</v>
      </c>
      <c r="C3018" s="1047"/>
      <c r="D3018" s="234"/>
      <c r="E3018" s="1048" t="str">
        <f t="shared" si="128"/>
        <v/>
      </c>
      <c r="F3018" s="1048"/>
    </row>
    <row r="3019" spans="1:6">
      <c r="A3019" s="1045">
        <v>1701101000</v>
      </c>
      <c r="B3019" s="1046" t="s">
        <v>2042</v>
      </c>
      <c r="C3019" s="1047"/>
      <c r="D3019" s="234"/>
      <c r="E3019" s="1048" t="str">
        <f t="shared" si="128"/>
        <v/>
      </c>
      <c r="F3019" s="1048"/>
    </row>
    <row r="3020" spans="1:6">
      <c r="A3020" s="1045">
        <v>1701150005</v>
      </c>
      <c r="B3020" s="1046" t="s">
        <v>2042</v>
      </c>
      <c r="C3020" s="1047"/>
      <c r="D3020" s="234"/>
      <c r="E3020" s="1048" t="str">
        <f t="shared" si="128"/>
        <v/>
      </c>
      <c r="F3020" s="1048"/>
    </row>
    <row r="3021" spans="1:6">
      <c r="A3021" s="1045">
        <v>1701150075</v>
      </c>
      <c r="B3021" s="1046" t="s">
        <v>2042</v>
      </c>
      <c r="C3021" s="1047"/>
      <c r="D3021" s="234"/>
      <c r="E3021" s="1048" t="str">
        <f t="shared" si="128"/>
        <v/>
      </c>
      <c r="F3021" s="1048"/>
    </row>
    <row r="3022" spans="1:6">
      <c r="A3022" s="1045">
        <v>1701151000</v>
      </c>
      <c r="B3022" s="1046" t="s">
        <v>2042</v>
      </c>
      <c r="C3022" s="1047"/>
      <c r="D3022" s="234"/>
      <c r="E3022" s="1048" t="str">
        <f t="shared" si="128"/>
        <v/>
      </c>
      <c r="F3022" s="1048"/>
    </row>
    <row r="3023" spans="1:6">
      <c r="A3023" s="1045">
        <v>1702050005</v>
      </c>
      <c r="B3023" s="1046" t="s">
        <v>2043</v>
      </c>
      <c r="C3023" s="1047"/>
      <c r="D3023" s="234"/>
      <c r="E3023" s="1048" t="str">
        <f t="shared" si="128"/>
        <v/>
      </c>
      <c r="F3023" s="1048"/>
    </row>
    <row r="3024" spans="1:6">
      <c r="A3024" s="1045">
        <v>1702050075</v>
      </c>
      <c r="B3024" s="1046" t="s">
        <v>2043</v>
      </c>
      <c r="C3024" s="1047"/>
      <c r="D3024" s="234"/>
      <c r="E3024" s="1048" t="str">
        <f t="shared" si="128"/>
        <v/>
      </c>
      <c r="F3024" s="1048"/>
    </row>
    <row r="3025" spans="1:6">
      <c r="A3025" s="1045">
        <v>1702051000</v>
      </c>
      <c r="B3025" s="1046" t="s">
        <v>2043</v>
      </c>
      <c r="C3025" s="1047"/>
      <c r="D3025" s="234"/>
      <c r="E3025" s="1048" t="str">
        <f t="shared" si="128"/>
        <v/>
      </c>
      <c r="F3025" s="1048"/>
    </row>
    <row r="3026" spans="1:6">
      <c r="A3026" s="720">
        <v>1702051100</v>
      </c>
      <c r="B3026" s="1046" t="s">
        <v>2043</v>
      </c>
      <c r="C3026" s="1047"/>
      <c r="D3026" s="234"/>
      <c r="E3026" s="1048"/>
      <c r="F3026" s="1048"/>
    </row>
    <row r="3027" spans="1:6">
      <c r="A3027" s="1045">
        <v>1702059740</v>
      </c>
      <c r="B3027" s="1046" t="s">
        <v>2043</v>
      </c>
      <c r="C3027" s="1047"/>
      <c r="D3027" s="234"/>
      <c r="E3027" s="1048" t="str">
        <f>+IF(COUNTIF(A:A,A3027)=1,"","Error")</f>
        <v/>
      </c>
      <c r="F3027" s="1048"/>
    </row>
    <row r="3028" spans="1:6">
      <c r="A3028" s="1045">
        <v>1702059780</v>
      </c>
      <c r="B3028" s="1046" t="s">
        <v>2043</v>
      </c>
      <c r="C3028" s="1047"/>
      <c r="D3028" s="234"/>
      <c r="E3028" s="1048" t="str">
        <f>+IF(COUNTIF(A:A,A3028)=1,"","Error")</f>
        <v/>
      </c>
      <c r="F3028" s="1048"/>
    </row>
    <row r="3029" spans="1:6">
      <c r="A3029" s="1045">
        <v>1702059781</v>
      </c>
      <c r="B3029" s="1046" t="s">
        <v>2043</v>
      </c>
      <c r="C3029" s="1047"/>
      <c r="D3029" s="234"/>
      <c r="E3029" s="1048" t="str">
        <f>+IF(COUNTIF(A:A,A3029)=1,"","Error")</f>
        <v/>
      </c>
      <c r="F3029" s="1048"/>
    </row>
    <row r="3030" spans="1:6">
      <c r="A3030" s="1045">
        <v>1702059805</v>
      </c>
      <c r="B3030" s="1046" t="s">
        <v>2043</v>
      </c>
      <c r="C3030" s="1047"/>
      <c r="D3030" s="234"/>
      <c r="E3030" s="1048" t="str">
        <f>+IF(COUNTIF(A:A,A3030)=1,"","Error")</f>
        <v/>
      </c>
      <c r="F3030" s="1048"/>
    </row>
    <row r="3031" spans="1:6">
      <c r="A3031" s="1045">
        <v>1702100005</v>
      </c>
      <c r="B3031" s="1046" t="s">
        <v>2043</v>
      </c>
      <c r="C3031" s="1047"/>
      <c r="D3031" s="234"/>
      <c r="E3031" s="1048" t="str">
        <f>+IF(COUNTIF(A:A,A3031)=1,"","Error")</f>
        <v/>
      </c>
      <c r="F3031" s="1048"/>
    </row>
    <row r="3032" spans="1:6">
      <c r="A3032" s="1045">
        <v>1702101000</v>
      </c>
      <c r="B3032" s="1052" t="s">
        <v>2043</v>
      </c>
      <c r="C3032" s="1047"/>
      <c r="D3032" s="234"/>
      <c r="E3032" s="1048"/>
      <c r="F3032" s="1048"/>
    </row>
    <row r="3033" spans="1:6">
      <c r="A3033" s="1045">
        <v>1702101001</v>
      </c>
      <c r="B3033" s="1052" t="s">
        <v>2043</v>
      </c>
      <c r="C3033" s="1047"/>
      <c r="D3033" s="234"/>
      <c r="E3033" s="1048"/>
      <c r="F3033" s="1048"/>
    </row>
    <row r="3034" spans="1:6">
      <c r="A3034" s="1045">
        <v>1702101100</v>
      </c>
      <c r="B3034" s="1046" t="s">
        <v>2043</v>
      </c>
      <c r="C3034" s="1047"/>
      <c r="D3034" s="234"/>
      <c r="E3034" s="1048" t="str">
        <f t="shared" ref="E3034:E3053" si="129">+IF(COUNTIF(A:A,A3034)=1,"","Error")</f>
        <v/>
      </c>
      <c r="F3034" s="1048"/>
    </row>
    <row r="3035" spans="1:6">
      <c r="A3035" s="1045">
        <v>1702109740</v>
      </c>
      <c r="B3035" s="1046" t="s">
        <v>2043</v>
      </c>
      <c r="C3035" s="1047"/>
      <c r="D3035" s="234"/>
      <c r="E3035" s="1048" t="str">
        <f t="shared" si="129"/>
        <v/>
      </c>
      <c r="F3035" s="1048"/>
    </row>
    <row r="3036" spans="1:6">
      <c r="A3036" s="1045">
        <v>1702109780</v>
      </c>
      <c r="B3036" s="1046" t="s">
        <v>2043</v>
      </c>
      <c r="C3036" s="1047"/>
      <c r="D3036" s="234"/>
      <c r="E3036" s="1048" t="str">
        <f t="shared" si="129"/>
        <v/>
      </c>
      <c r="F3036" s="1048"/>
    </row>
    <row r="3037" spans="1:6">
      <c r="A3037" s="1045">
        <v>1702109781</v>
      </c>
      <c r="B3037" s="1046" t="s">
        <v>2043</v>
      </c>
      <c r="C3037" s="1047"/>
      <c r="D3037" s="234"/>
      <c r="E3037" s="1048" t="str">
        <f t="shared" si="129"/>
        <v/>
      </c>
      <c r="F3037" s="1048"/>
    </row>
    <row r="3038" spans="1:6">
      <c r="A3038" s="1045">
        <v>1702109805</v>
      </c>
      <c r="B3038" s="1046" t="s">
        <v>2043</v>
      </c>
      <c r="C3038" s="1047"/>
      <c r="D3038" s="234"/>
      <c r="E3038" s="1048" t="str">
        <f t="shared" si="129"/>
        <v/>
      </c>
      <c r="F3038" s="1048"/>
    </row>
    <row r="3039" spans="1:6">
      <c r="A3039" s="1045">
        <v>1702150075</v>
      </c>
      <c r="B3039" s="1046" t="s">
        <v>2043</v>
      </c>
      <c r="C3039" s="1047"/>
      <c r="D3039" s="234"/>
      <c r="E3039" s="1048" t="str">
        <f t="shared" si="129"/>
        <v/>
      </c>
      <c r="F3039" s="1048"/>
    </row>
    <row r="3040" spans="1:6">
      <c r="A3040" s="1045">
        <v>1702151000</v>
      </c>
      <c r="B3040" s="1046" t="s">
        <v>2043</v>
      </c>
      <c r="C3040" s="1047"/>
      <c r="D3040" s="234"/>
      <c r="E3040" s="1048" t="str">
        <f t="shared" si="129"/>
        <v/>
      </c>
      <c r="F3040" s="1048"/>
    </row>
    <row r="3041" spans="1:6">
      <c r="A3041" s="1045">
        <v>1702151100</v>
      </c>
      <c r="B3041" s="1046" t="s">
        <v>2043</v>
      </c>
      <c r="C3041" s="1047"/>
      <c r="D3041" s="234"/>
      <c r="E3041" s="1048" t="str">
        <f t="shared" si="129"/>
        <v/>
      </c>
      <c r="F3041" s="1048"/>
    </row>
    <row r="3042" spans="1:6">
      <c r="A3042" s="1045">
        <v>1702159780</v>
      </c>
      <c r="B3042" s="1046" t="s">
        <v>2043</v>
      </c>
      <c r="C3042" s="1047"/>
      <c r="D3042" s="234"/>
      <c r="E3042" s="1048" t="str">
        <f t="shared" si="129"/>
        <v/>
      </c>
      <c r="F3042" s="1048"/>
    </row>
    <row r="3043" spans="1:6">
      <c r="A3043" s="1045">
        <v>1702159781</v>
      </c>
      <c r="B3043" s="1046" t="s">
        <v>2043</v>
      </c>
      <c r="C3043" s="1047"/>
      <c r="D3043" s="234"/>
      <c r="E3043" s="1048" t="str">
        <f t="shared" si="129"/>
        <v/>
      </c>
      <c r="F3043" s="1048"/>
    </row>
    <row r="3044" spans="1:6">
      <c r="A3044" s="1045">
        <v>1702250005</v>
      </c>
      <c r="B3044" s="1046" t="s">
        <v>2043</v>
      </c>
      <c r="C3044" s="1047"/>
      <c r="D3044" s="234"/>
      <c r="E3044" s="1048" t="str">
        <f t="shared" si="129"/>
        <v/>
      </c>
      <c r="F3044" s="1048"/>
    </row>
    <row r="3045" spans="1:6">
      <c r="A3045" s="1045">
        <v>1702250075</v>
      </c>
      <c r="B3045" s="1046" t="s">
        <v>2043</v>
      </c>
      <c r="C3045" s="1047"/>
      <c r="D3045" s="234"/>
      <c r="E3045" s="1048" t="str">
        <f t="shared" si="129"/>
        <v/>
      </c>
      <c r="F3045" s="1048"/>
    </row>
    <row r="3046" spans="1:6">
      <c r="A3046" s="1045">
        <v>1702251000</v>
      </c>
      <c r="B3046" s="1046" t="s">
        <v>2043</v>
      </c>
      <c r="C3046" s="1047"/>
      <c r="D3046" s="234"/>
      <c r="E3046" s="1048" t="str">
        <f t="shared" si="129"/>
        <v/>
      </c>
      <c r="F3046" s="1048"/>
    </row>
    <row r="3047" spans="1:6">
      <c r="A3047" s="1045">
        <v>1702251100</v>
      </c>
      <c r="B3047" s="1046" t="s">
        <v>2043</v>
      </c>
      <c r="C3047" s="1047"/>
      <c r="D3047" s="234"/>
      <c r="E3047" s="1048" t="str">
        <f t="shared" si="129"/>
        <v/>
      </c>
      <c r="F3047" s="1048"/>
    </row>
    <row r="3048" spans="1:6">
      <c r="A3048" s="1045">
        <v>1702259740</v>
      </c>
      <c r="B3048" s="1046" t="s">
        <v>2043</v>
      </c>
      <c r="C3048" s="1047"/>
      <c r="D3048" s="234"/>
      <c r="E3048" s="1048" t="str">
        <f t="shared" si="129"/>
        <v/>
      </c>
      <c r="F3048" s="1048"/>
    </row>
    <row r="3049" spans="1:6">
      <c r="A3049" s="1045">
        <v>1702259780</v>
      </c>
      <c r="B3049" s="1046" t="s">
        <v>2043</v>
      </c>
      <c r="C3049" s="1047"/>
      <c r="D3049" s="234"/>
      <c r="E3049" s="1048" t="str">
        <f t="shared" si="129"/>
        <v/>
      </c>
      <c r="F3049" s="1048"/>
    </row>
    <row r="3050" spans="1:6">
      <c r="A3050" s="1045">
        <v>1702259781</v>
      </c>
      <c r="B3050" s="1046" t="s">
        <v>2043</v>
      </c>
      <c r="C3050" s="1047"/>
      <c r="D3050" s="234"/>
      <c r="E3050" s="1048" t="str">
        <f t="shared" si="129"/>
        <v/>
      </c>
      <c r="F3050" s="1048"/>
    </row>
    <row r="3051" spans="1:6">
      <c r="A3051" s="1045">
        <v>1702259805</v>
      </c>
      <c r="B3051" s="1046" t="s">
        <v>2043</v>
      </c>
      <c r="C3051" s="1047"/>
      <c r="D3051" s="234"/>
      <c r="E3051" s="1048" t="str">
        <f t="shared" si="129"/>
        <v/>
      </c>
      <c r="F3051" s="1048"/>
    </row>
    <row r="3052" spans="1:6">
      <c r="A3052" s="1045">
        <v>1702300075</v>
      </c>
      <c r="B3052" s="1046" t="s">
        <v>2043</v>
      </c>
      <c r="C3052" s="1047"/>
      <c r="D3052" s="234"/>
      <c r="E3052" s="1048" t="str">
        <f t="shared" si="129"/>
        <v/>
      </c>
      <c r="F3052" s="1048"/>
    </row>
    <row r="3053" spans="1:6">
      <c r="A3053" s="1045">
        <v>1702301000</v>
      </c>
      <c r="B3053" s="1046" t="s">
        <v>2043</v>
      </c>
      <c r="C3053" s="1047"/>
      <c r="D3053" s="234"/>
      <c r="E3053" s="1048" t="str">
        <f t="shared" si="129"/>
        <v/>
      </c>
      <c r="F3053" s="1048"/>
    </row>
    <row r="3054" spans="1:6">
      <c r="A3054" s="1050">
        <v>1702301001</v>
      </c>
      <c r="B3054" s="1046" t="s">
        <v>2043</v>
      </c>
      <c r="C3054" s="1047"/>
      <c r="D3054" s="234"/>
      <c r="E3054" s="1048"/>
      <c r="F3054" s="1048"/>
    </row>
    <row r="3055" spans="1:6">
      <c r="A3055" s="1045">
        <v>1702301100</v>
      </c>
      <c r="B3055" s="1046" t="s">
        <v>2043</v>
      </c>
      <c r="C3055" s="1047"/>
      <c r="D3055" s="234"/>
      <c r="E3055" s="1048" t="str">
        <f t="shared" ref="E3055:E3075" si="130">+IF(COUNTIF(A:A,A3055)=1,"","Error")</f>
        <v/>
      </c>
      <c r="F3055" s="1048"/>
    </row>
    <row r="3056" spans="1:6">
      <c r="A3056" s="1045">
        <v>1702309740</v>
      </c>
      <c r="B3056" s="1046" t="s">
        <v>2043</v>
      </c>
      <c r="C3056" s="1047"/>
      <c r="D3056" s="234"/>
      <c r="E3056" s="1048" t="str">
        <f t="shared" si="130"/>
        <v/>
      </c>
      <c r="F3056" s="1048"/>
    </row>
    <row r="3057" spans="1:6">
      <c r="A3057" s="1045">
        <v>1702350075</v>
      </c>
      <c r="B3057" s="1046" t="s">
        <v>2043</v>
      </c>
      <c r="C3057" s="1047"/>
      <c r="D3057" s="234"/>
      <c r="E3057" s="1048" t="str">
        <f t="shared" si="130"/>
        <v/>
      </c>
      <c r="F3057" s="1048"/>
    </row>
    <row r="3058" spans="1:6">
      <c r="A3058" s="1045">
        <v>1702351000</v>
      </c>
      <c r="B3058" s="1046" t="s">
        <v>2043</v>
      </c>
      <c r="C3058" s="1047"/>
      <c r="D3058" s="234"/>
      <c r="E3058" s="1048" t="str">
        <f t="shared" si="130"/>
        <v/>
      </c>
      <c r="F3058" s="1048"/>
    </row>
    <row r="3059" spans="1:6">
      <c r="A3059" s="1045">
        <v>1702400075</v>
      </c>
      <c r="B3059" s="1046" t="s">
        <v>2043</v>
      </c>
      <c r="C3059" s="1047"/>
      <c r="D3059" s="234"/>
      <c r="E3059" s="1048" t="str">
        <f t="shared" si="130"/>
        <v/>
      </c>
      <c r="F3059" s="1048"/>
    </row>
    <row r="3060" spans="1:6">
      <c r="A3060" s="1045">
        <v>1702950075</v>
      </c>
      <c r="B3060" s="1046" t="s">
        <v>2043</v>
      </c>
      <c r="C3060" s="1047"/>
      <c r="D3060" s="234"/>
      <c r="E3060" s="1048" t="str">
        <f t="shared" si="130"/>
        <v/>
      </c>
      <c r="F3060" s="1048"/>
    </row>
    <row r="3061" spans="1:6">
      <c r="A3061" s="1045">
        <v>1702951000</v>
      </c>
      <c r="B3061" s="1046" t="s">
        <v>2043</v>
      </c>
      <c r="C3061" s="1047"/>
      <c r="D3061" s="234"/>
      <c r="E3061" s="1048" t="str">
        <f t="shared" si="130"/>
        <v/>
      </c>
      <c r="F3061" s="1048"/>
    </row>
    <row r="3062" spans="1:6">
      <c r="A3062" s="1045">
        <v>1703950005</v>
      </c>
      <c r="B3062" s="1046" t="s">
        <v>1851</v>
      </c>
      <c r="C3062" s="1047"/>
      <c r="D3062" s="234"/>
      <c r="E3062" s="1048" t="str">
        <f t="shared" si="130"/>
        <v/>
      </c>
      <c r="F3062" s="1048"/>
    </row>
    <row r="3063" spans="1:6">
      <c r="A3063" s="1045">
        <v>1705950005</v>
      </c>
      <c r="B3063" s="1046" t="s">
        <v>1996</v>
      </c>
      <c r="C3063" s="1047"/>
      <c r="D3063" s="234"/>
      <c r="E3063" s="1048" t="str">
        <f t="shared" si="130"/>
        <v/>
      </c>
      <c r="F3063" s="1048"/>
    </row>
    <row r="3064" spans="1:6">
      <c r="A3064" s="1045">
        <v>1705959704</v>
      </c>
      <c r="B3064" s="1046" t="s">
        <v>2043</v>
      </c>
      <c r="C3064" s="1047"/>
      <c r="D3064" s="234"/>
      <c r="E3064" s="1048" t="str">
        <f t="shared" si="130"/>
        <v/>
      </c>
      <c r="F3064" s="1048"/>
    </row>
    <row r="3065" spans="1:6">
      <c r="A3065" s="1045">
        <v>1775050005</v>
      </c>
      <c r="B3065" s="1046" t="s">
        <v>2042</v>
      </c>
      <c r="C3065" s="1047" t="s">
        <v>2152</v>
      </c>
      <c r="D3065" s="234"/>
      <c r="E3065" s="1048" t="str">
        <f t="shared" si="130"/>
        <v/>
      </c>
      <c r="F3065" s="1048"/>
    </row>
    <row r="3066" spans="1:6">
      <c r="A3066" s="1045">
        <v>1775050006</v>
      </c>
      <c r="B3066" s="1046" t="s">
        <v>2042</v>
      </c>
      <c r="C3066" s="1047"/>
      <c r="D3066" s="234"/>
      <c r="E3066" s="1048" t="str">
        <f t="shared" si="130"/>
        <v/>
      </c>
      <c r="F3066" s="1048"/>
    </row>
    <row r="3067" spans="1:6">
      <c r="A3067" s="1045">
        <v>1775050075</v>
      </c>
      <c r="B3067" s="1046" t="s">
        <v>2043</v>
      </c>
      <c r="C3067" s="1047" t="s">
        <v>2152</v>
      </c>
      <c r="D3067" s="234"/>
      <c r="E3067" s="1048" t="str">
        <f t="shared" si="130"/>
        <v/>
      </c>
      <c r="F3067" s="1048"/>
    </row>
    <row r="3068" spans="1:6">
      <c r="A3068" s="1045">
        <v>1775051000</v>
      </c>
      <c r="B3068" s="1046" t="s">
        <v>2042</v>
      </c>
      <c r="C3068" s="1047"/>
      <c r="D3068" s="234"/>
      <c r="E3068" s="1048" t="str">
        <f t="shared" si="130"/>
        <v/>
      </c>
      <c r="F3068" s="1048"/>
    </row>
    <row r="3069" spans="1:6">
      <c r="A3069" s="1045">
        <v>1775051001</v>
      </c>
      <c r="B3069" s="1046" t="s">
        <v>2042</v>
      </c>
      <c r="C3069" s="1047"/>
      <c r="D3069" s="234"/>
      <c r="E3069" s="1048" t="str">
        <f t="shared" si="130"/>
        <v/>
      </c>
      <c r="F3069" s="1048"/>
    </row>
    <row r="3070" spans="1:6">
      <c r="A3070" s="1045">
        <v>1775051002</v>
      </c>
      <c r="B3070" s="1046" t="s">
        <v>2043</v>
      </c>
      <c r="C3070" s="1047"/>
      <c r="D3070" s="234"/>
      <c r="E3070" s="1048" t="str">
        <f t="shared" si="130"/>
        <v/>
      </c>
      <c r="F3070" s="1048"/>
    </row>
    <row r="3071" spans="1:6">
      <c r="A3071" s="1045">
        <v>1775051005</v>
      </c>
      <c r="B3071" s="1046" t="s">
        <v>2043</v>
      </c>
      <c r="C3071" s="1047" t="s">
        <v>2152</v>
      </c>
      <c r="D3071" s="234"/>
      <c r="E3071" s="1048" t="str">
        <f t="shared" si="130"/>
        <v/>
      </c>
      <c r="F3071" s="1048"/>
    </row>
    <row r="3072" spans="1:6">
      <c r="A3072" s="1045">
        <v>1775051006</v>
      </c>
      <c r="B3072" s="1046" t="s">
        <v>2043</v>
      </c>
      <c r="C3072" s="1047" t="s">
        <v>2152</v>
      </c>
      <c r="D3072" s="234"/>
      <c r="E3072" s="1048" t="str">
        <f t="shared" si="130"/>
        <v/>
      </c>
      <c r="F3072" s="1048"/>
    </row>
    <row r="3073" spans="1:6">
      <c r="A3073" s="1045">
        <v>1775051008</v>
      </c>
      <c r="B3073" s="1046" t="s">
        <v>2043</v>
      </c>
      <c r="C3073" s="1047" t="s">
        <v>2152</v>
      </c>
      <c r="D3073" s="234"/>
      <c r="E3073" s="1048" t="str">
        <f t="shared" si="130"/>
        <v/>
      </c>
      <c r="F3073" s="1048"/>
    </row>
    <row r="3074" spans="1:6">
      <c r="A3074" s="1045">
        <v>1775100005</v>
      </c>
      <c r="B3074" s="1046" t="s">
        <v>2043</v>
      </c>
      <c r="C3074" s="1047" t="s">
        <v>2152</v>
      </c>
      <c r="D3074" s="234"/>
      <c r="E3074" s="1048" t="str">
        <f t="shared" si="130"/>
        <v/>
      </c>
      <c r="F3074" s="1048"/>
    </row>
    <row r="3075" spans="1:6">
      <c r="A3075" s="1045">
        <v>1775101002</v>
      </c>
      <c r="B3075" s="1046" t="s">
        <v>2043</v>
      </c>
      <c r="C3075" s="1047" t="s">
        <v>2152</v>
      </c>
      <c r="D3075" s="234"/>
      <c r="E3075" s="1048" t="str">
        <f t="shared" si="130"/>
        <v/>
      </c>
      <c r="F3075" s="1048"/>
    </row>
    <row r="3076" spans="1:6">
      <c r="A3076" s="1045">
        <v>1775101010</v>
      </c>
      <c r="B3076" s="1052" t="s">
        <v>2043</v>
      </c>
      <c r="C3076" s="1047"/>
      <c r="D3076" s="234"/>
      <c r="E3076" s="1048"/>
      <c r="F3076" s="1048"/>
    </row>
    <row r="3077" spans="1:6">
      <c r="A3077" s="1045">
        <v>1801020006</v>
      </c>
      <c r="B3077" s="1046" t="s">
        <v>2049</v>
      </c>
      <c r="C3077" s="1047"/>
      <c r="D3077" s="234"/>
      <c r="E3077" s="1048" t="str">
        <f t="shared" ref="E3077:E3108" si="131">+IF(COUNTIF(A:A,A3077)=1,"","Error")</f>
        <v/>
      </c>
      <c r="F3077" s="1048"/>
    </row>
    <row r="3078" spans="1:6">
      <c r="A3078" s="1045">
        <v>1801020010</v>
      </c>
      <c r="B3078" s="1046" t="s">
        <v>1891</v>
      </c>
      <c r="C3078" s="1047"/>
      <c r="D3078" s="234"/>
      <c r="E3078" s="1048" t="str">
        <f t="shared" si="131"/>
        <v/>
      </c>
      <c r="F3078" s="1048"/>
    </row>
    <row r="3079" spans="1:6">
      <c r="A3079" s="1045">
        <v>1801020075</v>
      </c>
      <c r="B3079" s="1046" t="s">
        <v>2049</v>
      </c>
      <c r="C3079" s="1047"/>
      <c r="D3079" s="234"/>
      <c r="E3079" s="1048" t="str">
        <f t="shared" si="131"/>
        <v/>
      </c>
      <c r="F3079" s="1048"/>
    </row>
    <row r="3080" spans="1:6">
      <c r="A3080" s="1045">
        <v>1801021000</v>
      </c>
      <c r="B3080" s="1046" t="s">
        <v>2049</v>
      </c>
      <c r="C3080" s="1047"/>
      <c r="D3080" s="935">
        <v>0.1</v>
      </c>
      <c r="E3080" s="1048" t="str">
        <f t="shared" si="131"/>
        <v/>
      </c>
      <c r="F3080" s="1048"/>
    </row>
    <row r="3081" spans="1:6">
      <c r="A3081" s="1045">
        <v>1801021001</v>
      </c>
      <c r="B3081" s="1046" t="s">
        <v>2049</v>
      </c>
      <c r="C3081" s="1047"/>
      <c r="D3081" s="234"/>
      <c r="E3081" s="1048" t="str">
        <f t="shared" si="131"/>
        <v/>
      </c>
      <c r="F3081" s="1048"/>
    </row>
    <row r="3082" spans="1:6">
      <c r="A3082" s="1045">
        <v>1801021003</v>
      </c>
      <c r="B3082" s="1046" t="s">
        <v>2049</v>
      </c>
      <c r="C3082" s="1047"/>
      <c r="D3082" s="935">
        <v>0.1</v>
      </c>
      <c r="E3082" s="1048" t="str">
        <f t="shared" si="131"/>
        <v/>
      </c>
      <c r="F3082" s="1048"/>
    </row>
    <row r="3083" spans="1:6">
      <c r="A3083" s="1045">
        <v>1801021006</v>
      </c>
      <c r="B3083" s="1046" t="s">
        <v>2049</v>
      </c>
      <c r="C3083" s="1047"/>
      <c r="D3083" s="935">
        <v>0.1</v>
      </c>
      <c r="E3083" s="1048" t="str">
        <f t="shared" si="131"/>
        <v/>
      </c>
      <c r="F3083" s="1048"/>
    </row>
    <row r="3084" spans="1:6">
      <c r="A3084" s="1045">
        <v>1801040006</v>
      </c>
      <c r="B3084" s="1046" t="s">
        <v>2049</v>
      </c>
      <c r="C3084" s="1047"/>
      <c r="D3084" s="234"/>
      <c r="E3084" s="1048" t="str">
        <f t="shared" si="131"/>
        <v/>
      </c>
      <c r="F3084" s="1048"/>
    </row>
    <row r="3085" spans="1:6">
      <c r="A3085" s="1045">
        <v>1801040010</v>
      </c>
      <c r="B3085" s="1046" t="s">
        <v>1891</v>
      </c>
      <c r="C3085" s="1047"/>
      <c r="D3085" s="234"/>
      <c r="E3085" s="1048" t="str">
        <f t="shared" si="131"/>
        <v/>
      </c>
      <c r="F3085" s="1048"/>
    </row>
    <row r="3086" spans="1:6">
      <c r="A3086" s="1045">
        <v>1801040075</v>
      </c>
      <c r="B3086" s="1046" t="s">
        <v>2049</v>
      </c>
      <c r="C3086" s="1047"/>
      <c r="D3086" s="234"/>
      <c r="E3086" s="1048" t="str">
        <f t="shared" si="131"/>
        <v/>
      </c>
      <c r="F3086" s="1048"/>
    </row>
    <row r="3087" spans="1:6">
      <c r="A3087" s="1045">
        <v>1801041000</v>
      </c>
      <c r="B3087" s="1046" t="s">
        <v>2049</v>
      </c>
      <c r="C3087" s="1047"/>
      <c r="D3087" s="234"/>
      <c r="E3087" s="1048" t="str">
        <f t="shared" si="131"/>
        <v/>
      </c>
      <c r="F3087" s="1048"/>
    </row>
    <row r="3088" spans="1:6">
      <c r="A3088" s="1045">
        <v>1801041001</v>
      </c>
      <c r="B3088" s="1046" t="s">
        <v>2049</v>
      </c>
      <c r="C3088" s="1047"/>
      <c r="D3088" s="234"/>
      <c r="E3088" s="1048" t="str">
        <f t="shared" si="131"/>
        <v/>
      </c>
      <c r="F3088" s="1048"/>
    </row>
    <row r="3089" spans="1:6">
      <c r="A3089" s="1045">
        <v>1801041006</v>
      </c>
      <c r="B3089" s="1046" t="s">
        <v>2049</v>
      </c>
      <c r="C3089" s="1047"/>
      <c r="D3089" s="234"/>
      <c r="E3089" s="1048" t="str">
        <f t="shared" si="131"/>
        <v/>
      </c>
      <c r="F3089" s="1048"/>
    </row>
    <row r="3090" spans="1:6">
      <c r="A3090" s="1045">
        <v>1801041007</v>
      </c>
      <c r="B3090" s="1046" t="s">
        <v>2049</v>
      </c>
      <c r="C3090" s="1047"/>
      <c r="D3090" s="234"/>
      <c r="E3090" s="1048" t="str">
        <f t="shared" si="131"/>
        <v/>
      </c>
      <c r="F3090" s="1048"/>
    </row>
    <row r="3091" spans="1:6">
      <c r="A3091" s="1045">
        <v>1801049744</v>
      </c>
      <c r="B3091" s="1046" t="s">
        <v>2049</v>
      </c>
      <c r="C3091" s="1047"/>
      <c r="D3091" s="234"/>
      <c r="E3091" s="1048" t="str">
        <f t="shared" si="131"/>
        <v/>
      </c>
      <c r="F3091" s="1048"/>
    </row>
    <row r="3092" spans="1:6">
      <c r="A3092" s="1045">
        <v>1801100010</v>
      </c>
      <c r="B3092" s="1046" t="s">
        <v>1891</v>
      </c>
      <c r="C3092" s="1047"/>
      <c r="D3092" s="234"/>
      <c r="E3092" s="1048" t="str">
        <f t="shared" si="131"/>
        <v/>
      </c>
      <c r="F3092" s="1048"/>
    </row>
    <row r="3093" spans="1:6" ht="11.25" customHeight="1">
      <c r="A3093" s="1045">
        <v>1801100075</v>
      </c>
      <c r="B3093" s="1046" t="s">
        <v>2049</v>
      </c>
      <c r="C3093" s="1047"/>
      <c r="D3093" s="234"/>
      <c r="E3093" s="1048" t="str">
        <f t="shared" si="131"/>
        <v/>
      </c>
      <c r="F3093" s="1048"/>
    </row>
    <row r="3094" spans="1:6">
      <c r="A3094" s="1045">
        <v>1801101000</v>
      </c>
      <c r="B3094" s="1046" t="s">
        <v>2049</v>
      </c>
      <c r="C3094" s="1047"/>
      <c r="D3094" s="234"/>
      <c r="E3094" s="1048" t="str">
        <f t="shared" si="131"/>
        <v/>
      </c>
      <c r="F3094" s="1048"/>
    </row>
    <row r="3095" spans="1:6">
      <c r="A3095" s="1045">
        <v>1801109744</v>
      </c>
      <c r="B3095" s="1046" t="s">
        <v>2049</v>
      </c>
      <c r="C3095" s="1047"/>
      <c r="D3095" s="234"/>
      <c r="E3095" s="1048" t="str">
        <f t="shared" si="131"/>
        <v/>
      </c>
      <c r="F3095" s="1048"/>
    </row>
    <row r="3096" spans="1:6">
      <c r="A3096" s="1045">
        <v>1801120005</v>
      </c>
      <c r="B3096" s="1046" t="s">
        <v>2049</v>
      </c>
      <c r="C3096" s="1047"/>
      <c r="D3096" s="234"/>
      <c r="E3096" s="1048" t="str">
        <f t="shared" si="131"/>
        <v/>
      </c>
      <c r="F3096" s="1048"/>
    </row>
    <row r="3097" spans="1:6">
      <c r="A3097" s="1045">
        <v>1801120006</v>
      </c>
      <c r="B3097" s="1046" t="s">
        <v>2049</v>
      </c>
      <c r="C3097" s="1047"/>
      <c r="D3097" s="234"/>
      <c r="E3097" s="1048" t="str">
        <f t="shared" si="131"/>
        <v/>
      </c>
      <c r="F3097" s="1048"/>
    </row>
    <row r="3098" spans="1:6">
      <c r="A3098" s="1045">
        <v>1801120010</v>
      </c>
      <c r="B3098" s="1046" t="s">
        <v>1891</v>
      </c>
      <c r="C3098" s="1047"/>
      <c r="D3098" s="234"/>
      <c r="E3098" s="1048" t="str">
        <f t="shared" si="131"/>
        <v/>
      </c>
      <c r="F3098" s="1048"/>
    </row>
    <row r="3099" spans="1:6">
      <c r="A3099" s="1045">
        <v>1801120075</v>
      </c>
      <c r="B3099" s="1046" t="s">
        <v>2049</v>
      </c>
      <c r="C3099" s="1047"/>
      <c r="D3099" s="234"/>
      <c r="E3099" s="1048" t="str">
        <f t="shared" si="131"/>
        <v/>
      </c>
      <c r="F3099" s="1048"/>
    </row>
    <row r="3100" spans="1:6">
      <c r="A3100" s="1045">
        <v>1801121000</v>
      </c>
      <c r="B3100" s="1046" t="s">
        <v>2049</v>
      </c>
      <c r="C3100" s="1047"/>
      <c r="D3100" s="234"/>
      <c r="E3100" s="1048" t="str">
        <f t="shared" si="131"/>
        <v/>
      </c>
      <c r="F3100" s="1048"/>
    </row>
    <row r="3101" spans="1:6">
      <c r="A3101" s="1045">
        <v>1801121006</v>
      </c>
      <c r="B3101" s="1046" t="s">
        <v>2049</v>
      </c>
      <c r="C3101" s="1047"/>
      <c r="D3101" s="234"/>
      <c r="E3101" s="1048" t="str">
        <f t="shared" si="131"/>
        <v/>
      </c>
      <c r="F3101" s="1048"/>
    </row>
    <row r="3102" spans="1:6">
      <c r="A3102" s="1045">
        <v>1801129744</v>
      </c>
      <c r="B3102" s="1046" t="s">
        <v>2049</v>
      </c>
      <c r="C3102" s="1047"/>
      <c r="D3102" s="234"/>
      <c r="E3102" s="1048" t="str">
        <f t="shared" si="131"/>
        <v/>
      </c>
      <c r="F3102" s="1048"/>
    </row>
    <row r="3103" spans="1:6" ht="11.25" customHeight="1">
      <c r="A3103" s="1045">
        <v>1801200005</v>
      </c>
      <c r="B3103" s="1046" t="s">
        <v>2049</v>
      </c>
      <c r="C3103" s="1047"/>
      <c r="D3103" s="234"/>
      <c r="E3103" s="1048" t="str">
        <f t="shared" si="131"/>
        <v/>
      </c>
      <c r="F3103" s="1048"/>
    </row>
    <row r="3104" spans="1:6">
      <c r="A3104" s="1045">
        <v>1801200006</v>
      </c>
      <c r="B3104" s="1046" t="s">
        <v>2049</v>
      </c>
      <c r="C3104" s="1047"/>
      <c r="D3104" s="234"/>
      <c r="E3104" s="1048" t="str">
        <f t="shared" si="131"/>
        <v/>
      </c>
      <c r="F3104" s="1048"/>
    </row>
    <row r="3105" spans="1:6">
      <c r="A3105" s="1045">
        <v>1801200010</v>
      </c>
      <c r="B3105" s="1046" t="s">
        <v>1891</v>
      </c>
      <c r="C3105" s="1047"/>
      <c r="D3105" s="234"/>
      <c r="E3105" s="1048" t="str">
        <f t="shared" si="131"/>
        <v/>
      </c>
      <c r="F3105" s="1048"/>
    </row>
    <row r="3106" spans="1:6">
      <c r="A3106" s="1045">
        <v>1801201000</v>
      </c>
      <c r="B3106" s="1046" t="s">
        <v>2049</v>
      </c>
      <c r="C3106" s="1047"/>
      <c r="D3106" s="234"/>
      <c r="E3106" s="1048" t="str">
        <f t="shared" si="131"/>
        <v/>
      </c>
      <c r="F3106" s="1048"/>
    </row>
    <row r="3107" spans="1:6">
      <c r="A3107" s="1045">
        <v>1801201001</v>
      </c>
      <c r="B3107" s="1046" t="s">
        <v>2049</v>
      </c>
      <c r="C3107" s="1047"/>
      <c r="D3107" s="234"/>
      <c r="E3107" s="1048" t="str">
        <f t="shared" si="131"/>
        <v/>
      </c>
      <c r="F3107" s="1048"/>
    </row>
    <row r="3108" spans="1:6">
      <c r="A3108" s="1045">
        <v>1801201004</v>
      </c>
      <c r="B3108" s="1046" t="s">
        <v>2049</v>
      </c>
      <c r="C3108" s="1047"/>
      <c r="D3108" s="234"/>
      <c r="E3108" s="1048" t="str">
        <f t="shared" si="131"/>
        <v/>
      </c>
      <c r="F3108" s="1048"/>
    </row>
    <row r="3109" spans="1:6">
      <c r="A3109" s="1045">
        <v>1801201006</v>
      </c>
      <c r="B3109" s="1046" t="s">
        <v>2049</v>
      </c>
      <c r="C3109" s="1047"/>
      <c r="D3109" s="234"/>
      <c r="E3109" s="1048" t="str">
        <f t="shared" ref="E3109:E3143" si="132">+IF(COUNTIF(A:A,A3109)=1,"","Error")</f>
        <v/>
      </c>
      <c r="F3109" s="1048"/>
    </row>
    <row r="3110" spans="1:6">
      <c r="A3110" s="1045">
        <v>1801201888</v>
      </c>
      <c r="B3110" s="1046" t="s">
        <v>2049</v>
      </c>
      <c r="C3110" s="1047"/>
      <c r="D3110" s="234"/>
      <c r="E3110" s="1048" t="str">
        <f t="shared" si="132"/>
        <v/>
      </c>
      <c r="F3110" s="1048"/>
    </row>
    <row r="3111" spans="1:6">
      <c r="A3111" s="1045">
        <v>1801229744</v>
      </c>
      <c r="B3111" s="1046" t="s">
        <v>2049</v>
      </c>
      <c r="C3111" s="1047"/>
      <c r="D3111" s="234"/>
      <c r="E3111" s="1048" t="str">
        <f t="shared" si="132"/>
        <v/>
      </c>
      <c r="F3111" s="1048"/>
    </row>
    <row r="3112" spans="1:6">
      <c r="A3112" s="1045">
        <v>1801240005</v>
      </c>
      <c r="B3112" s="1046" t="s">
        <v>2049</v>
      </c>
      <c r="C3112" s="1047"/>
      <c r="D3112" s="234"/>
      <c r="E3112" s="1048" t="str">
        <f t="shared" si="132"/>
        <v/>
      </c>
      <c r="F3112" s="1048"/>
    </row>
    <row r="3113" spans="1:6">
      <c r="A3113" s="1045">
        <v>1801240006</v>
      </c>
      <c r="B3113" s="1046" t="s">
        <v>2049</v>
      </c>
      <c r="C3113" s="1047"/>
      <c r="D3113" s="234"/>
      <c r="E3113" s="1048" t="str">
        <f t="shared" si="132"/>
        <v/>
      </c>
      <c r="F3113" s="1048"/>
    </row>
    <row r="3114" spans="1:6">
      <c r="A3114" s="1045">
        <v>1801240010</v>
      </c>
      <c r="B3114" s="1046" t="s">
        <v>1891</v>
      </c>
      <c r="C3114" s="1047"/>
      <c r="D3114" s="234"/>
      <c r="E3114" s="1048" t="str">
        <f t="shared" si="132"/>
        <v/>
      </c>
      <c r="F3114" s="1048"/>
    </row>
    <row r="3115" spans="1:6">
      <c r="A3115" s="1045">
        <v>1801240075</v>
      </c>
      <c r="B3115" s="1046" t="s">
        <v>1891</v>
      </c>
      <c r="C3115" s="1047"/>
      <c r="D3115" s="234"/>
      <c r="E3115" s="1048" t="str">
        <f t="shared" si="132"/>
        <v/>
      </c>
      <c r="F3115" s="1048"/>
    </row>
    <row r="3116" spans="1:6">
      <c r="A3116" s="1045">
        <v>1801241000</v>
      </c>
      <c r="B3116" s="1046" t="s">
        <v>2049</v>
      </c>
      <c r="C3116" s="1047"/>
      <c r="D3116" s="234"/>
      <c r="E3116" s="1048" t="str">
        <f t="shared" si="132"/>
        <v/>
      </c>
      <c r="F3116" s="1048"/>
    </row>
    <row r="3117" spans="1:6">
      <c r="A3117" s="1045">
        <v>1801241001</v>
      </c>
      <c r="B3117" s="1046" t="s">
        <v>2049</v>
      </c>
      <c r="C3117" s="1047"/>
      <c r="D3117" s="234"/>
      <c r="E3117" s="1048" t="str">
        <f t="shared" si="132"/>
        <v/>
      </c>
      <c r="F3117" s="1048"/>
    </row>
    <row r="3118" spans="1:6">
      <c r="A3118" s="1045">
        <v>1801241002</v>
      </c>
      <c r="B3118" s="1046" t="s">
        <v>2049</v>
      </c>
      <c r="C3118" s="1047"/>
      <c r="D3118" s="234"/>
      <c r="E3118" s="1048" t="str">
        <f t="shared" si="132"/>
        <v/>
      </c>
      <c r="F3118" s="1048"/>
    </row>
    <row r="3119" spans="1:6">
      <c r="A3119" s="1045">
        <v>1801241005</v>
      </c>
      <c r="B3119" s="1046" t="s">
        <v>2049</v>
      </c>
      <c r="C3119" s="1047"/>
      <c r="D3119" s="234"/>
      <c r="E3119" s="1048" t="str">
        <f t="shared" si="132"/>
        <v/>
      </c>
      <c r="F3119" s="1048"/>
    </row>
    <row r="3120" spans="1:6">
      <c r="A3120" s="1045">
        <v>1801241007</v>
      </c>
      <c r="B3120" s="1046" t="s">
        <v>2049</v>
      </c>
      <c r="C3120" s="1047"/>
      <c r="D3120" s="234"/>
      <c r="E3120" s="1048" t="str">
        <f t="shared" si="132"/>
        <v/>
      </c>
      <c r="F3120" s="1048"/>
    </row>
    <row r="3121" spans="1:6">
      <c r="A3121" s="1045">
        <v>1801241888</v>
      </c>
      <c r="B3121" s="1046" t="s">
        <v>2049</v>
      </c>
      <c r="C3121" s="1047"/>
      <c r="D3121" s="234"/>
      <c r="E3121" s="1048" t="str">
        <f t="shared" si="132"/>
        <v/>
      </c>
      <c r="F3121" s="1048"/>
    </row>
    <row r="3122" spans="1:6">
      <c r="A3122" s="1045">
        <v>1801249744</v>
      </c>
      <c r="B3122" s="1046" t="s">
        <v>2049</v>
      </c>
      <c r="C3122" s="1047"/>
      <c r="D3122" s="234"/>
      <c r="E3122" s="1048" t="str">
        <f t="shared" si="132"/>
        <v/>
      </c>
      <c r="F3122" s="1048"/>
    </row>
    <row r="3123" spans="1:6">
      <c r="A3123" s="1045">
        <v>1801620004</v>
      </c>
      <c r="B3123" s="1046" t="s">
        <v>2049</v>
      </c>
      <c r="C3123" s="1047"/>
      <c r="D3123" s="234"/>
      <c r="E3123" s="1048" t="str">
        <f t="shared" si="132"/>
        <v/>
      </c>
      <c r="F3123" s="1048"/>
    </row>
    <row r="3124" spans="1:6">
      <c r="A3124" s="1045">
        <v>1801620005</v>
      </c>
      <c r="B3124" s="1046" t="s">
        <v>2049</v>
      </c>
      <c r="C3124" s="1047"/>
      <c r="D3124" s="234"/>
      <c r="E3124" s="1048" t="str">
        <f t="shared" si="132"/>
        <v/>
      </c>
      <c r="F3124" s="1048"/>
    </row>
    <row r="3125" spans="1:6">
      <c r="A3125" s="1045">
        <v>1801620006</v>
      </c>
      <c r="B3125" s="1046" t="s">
        <v>2049</v>
      </c>
      <c r="C3125" s="1047"/>
      <c r="D3125" s="234"/>
      <c r="E3125" s="1048" t="str">
        <f t="shared" si="132"/>
        <v/>
      </c>
      <c r="F3125" s="1048"/>
    </row>
    <row r="3126" spans="1:6">
      <c r="A3126" s="1045">
        <v>1801620007</v>
      </c>
      <c r="B3126" s="1046" t="s">
        <v>2049</v>
      </c>
      <c r="C3126" s="1047"/>
      <c r="D3126" s="234"/>
      <c r="E3126" s="1048" t="str">
        <f t="shared" si="132"/>
        <v/>
      </c>
      <c r="F3126" s="1048"/>
    </row>
    <row r="3127" spans="1:6">
      <c r="A3127" s="1045">
        <v>1801620008</v>
      </c>
      <c r="B3127" s="1046" t="s">
        <v>2049</v>
      </c>
      <c r="C3127" s="1047"/>
      <c r="D3127" s="234"/>
      <c r="E3127" s="1048" t="str">
        <f t="shared" si="132"/>
        <v/>
      </c>
      <c r="F3127" s="1048"/>
    </row>
    <row r="3128" spans="1:6">
      <c r="A3128" s="1045">
        <v>1801620009</v>
      </c>
      <c r="B3128" s="1046" t="s">
        <v>2049</v>
      </c>
      <c r="C3128" s="1047"/>
      <c r="D3128" s="234"/>
      <c r="E3128" s="1048" t="str">
        <f t="shared" si="132"/>
        <v/>
      </c>
      <c r="F3128" s="1048"/>
    </row>
    <row r="3129" spans="1:6">
      <c r="A3129" s="1045">
        <v>1801620010</v>
      </c>
      <c r="B3129" s="1046" t="s">
        <v>2049</v>
      </c>
      <c r="C3129" s="1047"/>
      <c r="D3129" s="234"/>
      <c r="E3129" s="1048" t="str">
        <f t="shared" si="132"/>
        <v/>
      </c>
      <c r="F3129" s="1048"/>
    </row>
    <row r="3130" spans="1:6">
      <c r="A3130" s="1045">
        <v>1801620011</v>
      </c>
      <c r="B3130" s="1046" t="s">
        <v>2049</v>
      </c>
      <c r="C3130" s="1047"/>
      <c r="D3130" s="234"/>
      <c r="E3130" s="1048" t="str">
        <f t="shared" si="132"/>
        <v/>
      </c>
      <c r="F3130" s="1048"/>
    </row>
    <row r="3131" spans="1:6">
      <c r="A3131" s="1045">
        <v>1801620012</v>
      </c>
      <c r="B3131" s="1046" t="s">
        <v>2049</v>
      </c>
      <c r="C3131" s="1047"/>
      <c r="D3131" s="234"/>
      <c r="E3131" s="1048" t="str">
        <f t="shared" si="132"/>
        <v/>
      </c>
      <c r="F3131" s="1048"/>
    </row>
    <row r="3132" spans="1:6">
      <c r="A3132" s="1045">
        <v>1801620013</v>
      </c>
      <c r="B3132" s="1046" t="s">
        <v>2049</v>
      </c>
      <c r="C3132" s="1047"/>
      <c r="D3132" s="234"/>
      <c r="E3132" s="1048" t="str">
        <f t="shared" si="132"/>
        <v/>
      </c>
      <c r="F3132" s="1048"/>
    </row>
    <row r="3133" spans="1:6">
      <c r="A3133" s="1045">
        <v>1801620014</v>
      </c>
      <c r="B3133" s="1046" t="s">
        <v>2049</v>
      </c>
      <c r="C3133" s="1047"/>
      <c r="D3133" s="234"/>
      <c r="E3133" s="1048" t="str">
        <f t="shared" si="132"/>
        <v/>
      </c>
      <c r="F3133" s="1048"/>
    </row>
    <row r="3134" spans="1:6">
      <c r="A3134" s="1045">
        <v>1801620015</v>
      </c>
      <c r="B3134" s="1046" t="s">
        <v>2049</v>
      </c>
      <c r="C3134" s="1047"/>
      <c r="D3134" s="234"/>
      <c r="E3134" s="1048" t="str">
        <f t="shared" si="132"/>
        <v/>
      </c>
      <c r="F3134" s="1048"/>
    </row>
    <row r="3135" spans="1:6">
      <c r="A3135" s="1045">
        <v>1801620075</v>
      </c>
      <c r="B3135" s="1046" t="s">
        <v>2049</v>
      </c>
      <c r="C3135" s="1047"/>
      <c r="D3135" s="234"/>
      <c r="E3135" s="1048" t="str">
        <f t="shared" si="132"/>
        <v/>
      </c>
      <c r="F3135" s="1048"/>
    </row>
    <row r="3136" spans="1:6">
      <c r="A3136" s="1045">
        <v>1801621000</v>
      </c>
      <c r="B3136" s="1046" t="s">
        <v>2049</v>
      </c>
      <c r="C3136" s="1047"/>
      <c r="D3136" s="234"/>
      <c r="E3136" s="1048" t="str">
        <f t="shared" si="132"/>
        <v/>
      </c>
      <c r="F3136" s="1048"/>
    </row>
    <row r="3137" spans="1:6">
      <c r="A3137" s="1045">
        <v>1801621001</v>
      </c>
      <c r="B3137" s="1046" t="s">
        <v>2049</v>
      </c>
      <c r="C3137" s="1047"/>
      <c r="D3137" s="234"/>
      <c r="E3137" s="1048" t="str">
        <f t="shared" si="132"/>
        <v/>
      </c>
      <c r="F3137" s="1048"/>
    </row>
    <row r="3138" spans="1:6">
      <c r="A3138" s="1045">
        <v>1801621002</v>
      </c>
      <c r="B3138" s="1046" t="s">
        <v>2049</v>
      </c>
      <c r="C3138" s="1047"/>
      <c r="D3138" s="234"/>
      <c r="E3138" s="1048" t="str">
        <f t="shared" si="132"/>
        <v/>
      </c>
      <c r="F3138" s="1048"/>
    </row>
    <row r="3139" spans="1:6">
      <c r="A3139" s="1045">
        <v>1801621003</v>
      </c>
      <c r="B3139" s="1046" t="s">
        <v>2049</v>
      </c>
      <c r="C3139" s="1047"/>
      <c r="D3139" s="234"/>
      <c r="E3139" s="1048" t="str">
        <f t="shared" si="132"/>
        <v/>
      </c>
      <c r="F3139" s="1048"/>
    </row>
    <row r="3140" spans="1:6">
      <c r="A3140" s="1045">
        <v>1801621004</v>
      </c>
      <c r="B3140" s="1046" t="s">
        <v>2049</v>
      </c>
      <c r="C3140" s="1047"/>
      <c r="D3140" s="234"/>
      <c r="E3140" s="1048" t="str">
        <f t="shared" si="132"/>
        <v/>
      </c>
      <c r="F3140" s="1048"/>
    </row>
    <row r="3141" spans="1:6">
      <c r="A3141" s="1045">
        <v>1801621005</v>
      </c>
      <c r="B3141" s="1046" t="s">
        <v>2049</v>
      </c>
      <c r="C3141" s="1047"/>
      <c r="D3141" s="234"/>
      <c r="E3141" s="1048" t="str">
        <f t="shared" si="132"/>
        <v/>
      </c>
      <c r="F3141" s="1048"/>
    </row>
    <row r="3142" spans="1:6">
      <c r="A3142" s="1045">
        <v>1801621006</v>
      </c>
      <c r="B3142" s="1046" t="s">
        <v>2049</v>
      </c>
      <c r="C3142" s="1047"/>
      <c r="D3142" s="234"/>
      <c r="E3142" s="1048" t="str">
        <f t="shared" si="132"/>
        <v/>
      </c>
      <c r="F3142" s="1048"/>
    </row>
    <row r="3143" spans="1:6">
      <c r="A3143" s="1045">
        <v>1801621007</v>
      </c>
      <c r="B3143" s="1046" t="s">
        <v>2049</v>
      </c>
      <c r="C3143" s="1047"/>
      <c r="D3143" s="234"/>
      <c r="E3143" s="1048" t="str">
        <f t="shared" si="132"/>
        <v/>
      </c>
      <c r="F3143" s="1048"/>
    </row>
    <row r="3144" spans="1:6">
      <c r="A3144" s="1045">
        <v>1801621010</v>
      </c>
      <c r="B3144" s="1052" t="s">
        <v>1891</v>
      </c>
      <c r="C3144" s="1047"/>
      <c r="D3144" s="234"/>
      <c r="E3144" s="1048"/>
      <c r="F3144" s="1048"/>
    </row>
    <row r="3145" spans="1:6">
      <c r="A3145" s="1045">
        <v>1801621012</v>
      </c>
      <c r="B3145" s="1046" t="s">
        <v>1891</v>
      </c>
      <c r="C3145" s="1047"/>
      <c r="D3145" s="234"/>
      <c r="E3145" s="1048" t="str">
        <f t="shared" ref="E3145:E3163" si="133">+IF(COUNTIF(A:A,A3145)=1,"","Error")</f>
        <v/>
      </c>
      <c r="F3145" s="1048"/>
    </row>
    <row r="3146" spans="1:6">
      <c r="A3146" s="1045">
        <v>1801621018</v>
      </c>
      <c r="B3146" s="1046" t="s">
        <v>2049</v>
      </c>
      <c r="C3146" s="1047"/>
      <c r="D3146" s="234"/>
      <c r="E3146" s="1048" t="str">
        <f t="shared" si="133"/>
        <v/>
      </c>
      <c r="F3146" s="1048"/>
    </row>
    <row r="3147" spans="1:6">
      <c r="A3147" s="1045">
        <v>1801621019</v>
      </c>
      <c r="B3147" s="1046" t="s">
        <v>2049</v>
      </c>
      <c r="C3147" s="1047"/>
      <c r="D3147" s="234"/>
      <c r="E3147" s="1048" t="str">
        <f t="shared" si="133"/>
        <v/>
      </c>
      <c r="F3147" s="1048"/>
    </row>
    <row r="3148" spans="1:6">
      <c r="A3148" s="1045">
        <v>1801621020</v>
      </c>
      <c r="B3148" s="1046" t="s">
        <v>2049</v>
      </c>
      <c r="C3148" s="1047"/>
      <c r="D3148" s="234"/>
      <c r="E3148" s="1048" t="str">
        <f t="shared" si="133"/>
        <v/>
      </c>
      <c r="F3148" s="1048"/>
    </row>
    <row r="3149" spans="1:6">
      <c r="A3149" s="1045">
        <v>1801621022</v>
      </c>
      <c r="B3149" s="1046" t="s">
        <v>2049</v>
      </c>
      <c r="C3149" s="1047"/>
      <c r="D3149" s="234"/>
      <c r="E3149" s="1048" t="str">
        <f t="shared" si="133"/>
        <v/>
      </c>
      <c r="F3149" s="1048"/>
    </row>
    <row r="3150" spans="1:6">
      <c r="A3150" s="1045">
        <v>1801621025</v>
      </c>
      <c r="B3150" s="1046" t="s">
        <v>2049</v>
      </c>
      <c r="C3150" s="1047"/>
      <c r="D3150" s="234"/>
      <c r="E3150" s="1048" t="str">
        <f t="shared" si="133"/>
        <v/>
      </c>
      <c r="F3150" s="1048"/>
    </row>
    <row r="3151" spans="1:6">
      <c r="A3151" s="1045">
        <v>1801621026</v>
      </c>
      <c r="B3151" s="1046" t="s">
        <v>2049</v>
      </c>
      <c r="C3151" s="1047"/>
      <c r="D3151" s="234"/>
      <c r="E3151" s="1048" t="str">
        <f t="shared" si="133"/>
        <v/>
      </c>
      <c r="F3151" s="1048"/>
    </row>
    <row r="3152" spans="1:6" ht="11.25" customHeight="1">
      <c r="A3152" s="1045">
        <v>1801621888</v>
      </c>
      <c r="B3152" s="1046" t="s">
        <v>2049</v>
      </c>
      <c r="C3152" s="1047"/>
      <c r="D3152" s="234"/>
      <c r="E3152" s="1048" t="str">
        <f t="shared" si="133"/>
        <v/>
      </c>
      <c r="F3152" s="1048"/>
    </row>
    <row r="3153" spans="1:6">
      <c r="A3153" s="1045">
        <v>1801621889</v>
      </c>
      <c r="B3153" s="1046" t="s">
        <v>2049</v>
      </c>
      <c r="C3153" s="1047"/>
      <c r="D3153" s="234"/>
      <c r="E3153" s="1048" t="str">
        <f t="shared" si="133"/>
        <v/>
      </c>
      <c r="F3153" s="1048"/>
    </row>
    <row r="3154" spans="1:6">
      <c r="A3154" s="1045">
        <v>1801629744</v>
      </c>
      <c r="B3154" s="1046" t="s">
        <v>2049</v>
      </c>
      <c r="C3154" s="1047"/>
      <c r="D3154" s="234"/>
      <c r="E3154" s="1048" t="str">
        <f t="shared" si="133"/>
        <v/>
      </c>
      <c r="F3154" s="1048"/>
    </row>
    <row r="3155" spans="1:6">
      <c r="A3155" s="1045">
        <v>1801629745</v>
      </c>
      <c r="B3155" s="1046" t="s">
        <v>2049</v>
      </c>
      <c r="C3155" s="1047"/>
      <c r="D3155" s="234"/>
      <c r="E3155" s="1048" t="str">
        <f t="shared" si="133"/>
        <v/>
      </c>
      <c r="F3155" s="1048"/>
    </row>
    <row r="3156" spans="1:6">
      <c r="A3156" s="1045">
        <v>1801629746</v>
      </c>
      <c r="B3156" s="1046" t="s">
        <v>2049</v>
      </c>
      <c r="C3156" s="1047"/>
      <c r="D3156" s="234"/>
      <c r="E3156" s="1048" t="str">
        <f t="shared" si="133"/>
        <v/>
      </c>
      <c r="F3156" s="1048"/>
    </row>
    <row r="3157" spans="1:6">
      <c r="A3157" s="1045">
        <v>1801629747</v>
      </c>
      <c r="B3157" s="1046" t="s">
        <v>2049</v>
      </c>
      <c r="C3157" s="1047"/>
      <c r="D3157" s="234"/>
      <c r="E3157" s="1048" t="str">
        <f t="shared" si="133"/>
        <v/>
      </c>
      <c r="F3157" s="1048"/>
    </row>
    <row r="3158" spans="1:6">
      <c r="A3158" s="1045">
        <v>1801629748</v>
      </c>
      <c r="B3158" s="1046" t="s">
        <v>2049</v>
      </c>
      <c r="C3158" s="1047"/>
      <c r="D3158" s="234"/>
      <c r="E3158" s="1048" t="str">
        <f t="shared" si="133"/>
        <v/>
      </c>
      <c r="F3158" s="1048"/>
    </row>
    <row r="3159" spans="1:6">
      <c r="A3159" s="1045">
        <v>1801640005</v>
      </c>
      <c r="B3159" s="1046" t="s">
        <v>2042</v>
      </c>
      <c r="C3159" s="1047"/>
      <c r="D3159" s="234"/>
      <c r="E3159" s="1048" t="str">
        <f t="shared" si="133"/>
        <v/>
      </c>
      <c r="F3159" s="1048"/>
    </row>
    <row r="3160" spans="1:6">
      <c r="A3160" s="1045">
        <v>1801640006</v>
      </c>
      <c r="B3160" s="1046" t="s">
        <v>2042</v>
      </c>
      <c r="C3160" s="1047"/>
      <c r="D3160" s="234"/>
      <c r="E3160" s="1048" t="str">
        <f t="shared" si="133"/>
        <v/>
      </c>
      <c r="F3160" s="1048"/>
    </row>
    <row r="3161" spans="1:6">
      <c r="A3161" s="1045">
        <v>1801640075</v>
      </c>
      <c r="B3161" s="1046" t="s">
        <v>2049</v>
      </c>
      <c r="C3161" s="1047" t="s">
        <v>2152</v>
      </c>
      <c r="D3161" s="234"/>
      <c r="E3161" s="1048" t="str">
        <f t="shared" si="133"/>
        <v/>
      </c>
      <c r="F3161" s="1048"/>
    </row>
    <row r="3162" spans="1:6">
      <c r="A3162" s="1045">
        <v>1801641000</v>
      </c>
      <c r="B3162" s="1046" t="s">
        <v>2049</v>
      </c>
      <c r="C3162" s="1047" t="s">
        <v>2152</v>
      </c>
      <c r="D3162" s="234"/>
      <c r="E3162" s="1048" t="str">
        <f t="shared" si="133"/>
        <v/>
      </c>
      <c r="F3162" s="1048"/>
    </row>
    <row r="3163" spans="1:6">
      <c r="A3163" s="1045">
        <v>1801641003</v>
      </c>
      <c r="B3163" s="1046" t="s">
        <v>2042</v>
      </c>
      <c r="C3163" s="1047"/>
      <c r="D3163" s="234"/>
      <c r="E3163" s="1048" t="str">
        <f t="shared" si="133"/>
        <v/>
      </c>
      <c r="F3163" s="1048"/>
    </row>
    <row r="3164" spans="1:6">
      <c r="A3164" s="1050">
        <v>1801641004</v>
      </c>
      <c r="B3164" s="1046" t="s">
        <v>2042</v>
      </c>
      <c r="C3164" s="1047"/>
      <c r="D3164" s="234"/>
      <c r="E3164" s="1048"/>
      <c r="F3164" s="1048"/>
    </row>
    <row r="3165" spans="1:6">
      <c r="A3165" s="1045">
        <v>1801641006</v>
      </c>
      <c r="B3165" s="1046" t="s">
        <v>2042</v>
      </c>
      <c r="C3165" s="1047"/>
      <c r="D3165" s="234"/>
      <c r="E3165" s="1048" t="str">
        <f>+IF(COUNTIF(A:A,A3165)=1,"","Error")</f>
        <v/>
      </c>
      <c r="F3165" s="1048"/>
    </row>
    <row r="3166" spans="1:6">
      <c r="A3166" s="720">
        <v>1801641007</v>
      </c>
      <c r="B3166" s="1046" t="s">
        <v>2042</v>
      </c>
      <c r="C3166" s="1047"/>
      <c r="D3166" s="234"/>
      <c r="E3166" s="1048"/>
      <c r="F3166" s="1048"/>
    </row>
    <row r="3167" spans="1:6">
      <c r="A3167" s="1045">
        <v>1801641009</v>
      </c>
      <c r="B3167" s="1046" t="s">
        <v>2042</v>
      </c>
      <c r="C3167" s="1047"/>
      <c r="D3167" s="234"/>
      <c r="E3167" s="1048" t="str">
        <f>+IF(COUNTIF(A:A,A3167)=1,"","Error")</f>
        <v/>
      </c>
      <c r="F3167" s="1048"/>
    </row>
    <row r="3168" spans="1:6">
      <c r="A3168" s="720">
        <v>1801641010</v>
      </c>
      <c r="B3168" s="1046" t="s">
        <v>2042</v>
      </c>
      <c r="C3168" s="1047"/>
      <c r="D3168" s="234"/>
      <c r="E3168" s="1048"/>
      <c r="F3168" s="1048"/>
    </row>
    <row r="3169" spans="1:6">
      <c r="A3169" s="1045">
        <v>1801649744</v>
      </c>
      <c r="B3169" s="1046" t="s">
        <v>2049</v>
      </c>
      <c r="C3169" s="1047"/>
      <c r="D3169" s="234"/>
      <c r="E3169" s="1048" t="str">
        <f t="shared" ref="E3169:E3176" si="134">+IF(COUNTIF(A:A,A3169)=1,"","Error")</f>
        <v/>
      </c>
      <c r="F3169" s="1048"/>
    </row>
    <row r="3170" spans="1:6">
      <c r="A3170" s="1045">
        <v>1801649745</v>
      </c>
      <c r="B3170" s="1046" t="s">
        <v>2049</v>
      </c>
      <c r="C3170" s="1047"/>
      <c r="D3170" s="234"/>
      <c r="E3170" s="1048" t="str">
        <f t="shared" si="134"/>
        <v/>
      </c>
      <c r="F3170" s="1048"/>
    </row>
    <row r="3171" spans="1:6">
      <c r="A3171" s="1045">
        <v>1801649746</v>
      </c>
      <c r="B3171" s="1046" t="s">
        <v>2049</v>
      </c>
      <c r="C3171" s="1047"/>
      <c r="D3171" s="234"/>
      <c r="E3171" s="1048" t="str">
        <f t="shared" si="134"/>
        <v/>
      </c>
      <c r="F3171" s="1048"/>
    </row>
    <row r="3172" spans="1:6">
      <c r="A3172" s="1045">
        <v>1801649747</v>
      </c>
      <c r="B3172" s="1046" t="s">
        <v>2049</v>
      </c>
      <c r="C3172" s="1047"/>
      <c r="D3172" s="234"/>
      <c r="E3172" s="1048" t="str">
        <f t="shared" si="134"/>
        <v/>
      </c>
      <c r="F3172" s="1048"/>
    </row>
    <row r="3173" spans="1:6">
      <c r="A3173" s="1045">
        <v>1801649748</v>
      </c>
      <c r="B3173" s="1046" t="s">
        <v>2049</v>
      </c>
      <c r="C3173" s="1047"/>
      <c r="D3173" s="234"/>
      <c r="E3173" s="1048" t="str">
        <f t="shared" si="134"/>
        <v/>
      </c>
      <c r="F3173" s="1048"/>
    </row>
    <row r="3174" spans="1:6">
      <c r="A3174" s="1045">
        <v>1801950005</v>
      </c>
      <c r="B3174" s="1046" t="s">
        <v>2049</v>
      </c>
      <c r="C3174" s="1047"/>
      <c r="D3174" s="234"/>
      <c r="E3174" s="1048" t="str">
        <f t="shared" si="134"/>
        <v/>
      </c>
      <c r="F3174" s="1048"/>
    </row>
    <row r="3175" spans="1:6">
      <c r="A3175" s="1045">
        <v>1801950006</v>
      </c>
      <c r="B3175" s="1046" t="s">
        <v>2049</v>
      </c>
      <c r="C3175" s="1047"/>
      <c r="D3175" s="234"/>
      <c r="E3175" s="1048" t="str">
        <f t="shared" si="134"/>
        <v/>
      </c>
      <c r="F3175" s="1048"/>
    </row>
    <row r="3176" spans="1:6">
      <c r="A3176" s="1045">
        <v>1801951000</v>
      </c>
      <c r="B3176" s="1046" t="s">
        <v>2049</v>
      </c>
      <c r="C3176" s="1047"/>
      <c r="D3176" s="234"/>
      <c r="E3176" s="1048" t="str">
        <f t="shared" si="134"/>
        <v/>
      </c>
      <c r="F3176" s="1048"/>
    </row>
    <row r="3177" spans="1:6">
      <c r="A3177" s="720">
        <v>1801951003</v>
      </c>
      <c r="B3177" s="1046" t="s">
        <v>2042</v>
      </c>
      <c r="C3177" s="1047"/>
      <c r="D3177" s="234"/>
      <c r="E3177" s="1048"/>
      <c r="F3177" s="1048"/>
    </row>
    <row r="3178" spans="1:6">
      <c r="A3178" s="720">
        <v>1801951006</v>
      </c>
      <c r="B3178" s="1046" t="s">
        <v>2049</v>
      </c>
      <c r="C3178" s="1047"/>
      <c r="D3178" s="234"/>
      <c r="E3178" s="1048"/>
      <c r="F3178" s="1048"/>
    </row>
    <row r="3179" spans="1:6">
      <c r="A3179" s="720">
        <v>1801951007</v>
      </c>
      <c r="B3179" s="1046" t="s">
        <v>2049</v>
      </c>
      <c r="C3179" s="1047"/>
      <c r="D3179" s="234"/>
      <c r="E3179" s="1048"/>
      <c r="F3179" s="1048"/>
    </row>
    <row r="3180" spans="1:6">
      <c r="A3180" s="720">
        <v>1801951008</v>
      </c>
      <c r="B3180" s="1046" t="s">
        <v>2049</v>
      </c>
      <c r="C3180" s="1047"/>
      <c r="D3180" s="234"/>
      <c r="E3180" s="1048"/>
      <c r="F3180" s="1048"/>
    </row>
    <row r="3181" spans="1:6">
      <c r="A3181" s="1045">
        <v>1801951014</v>
      </c>
      <c r="B3181" s="1046" t="s">
        <v>2049</v>
      </c>
      <c r="C3181" s="1047"/>
      <c r="D3181" s="234"/>
      <c r="E3181" s="1048" t="str">
        <f>+IF(COUNTIF(A:A,A3181)=1,"","Error")</f>
        <v/>
      </c>
      <c r="F3181" s="1048"/>
    </row>
    <row r="3182" spans="1:6">
      <c r="A3182" s="720">
        <v>1801951018</v>
      </c>
      <c r="B3182" s="1046" t="s">
        <v>2049</v>
      </c>
      <c r="C3182" s="1047"/>
      <c r="D3182" s="234"/>
      <c r="E3182" s="1048"/>
      <c r="F3182" s="1048"/>
    </row>
    <row r="3183" spans="1:6">
      <c r="A3183" s="1045">
        <v>1801954000</v>
      </c>
      <c r="B3183" s="1046" t="s">
        <v>1852</v>
      </c>
      <c r="C3183" s="1047"/>
      <c r="D3183" s="234"/>
      <c r="E3183" s="1048" t="str">
        <f>+IF(COUNTIF(A:A,A3183)=1,"","Error")</f>
        <v/>
      </c>
      <c r="F3183" s="1048"/>
    </row>
    <row r="3184" spans="1:6">
      <c r="A3184" s="1045">
        <v>1816050005</v>
      </c>
      <c r="B3184" s="1046" t="s">
        <v>1891</v>
      </c>
      <c r="C3184" s="1047"/>
      <c r="D3184" s="234"/>
      <c r="E3184" s="1048" t="str">
        <f>+IF(COUNTIF(A:A,A3184)=1,"","Error")</f>
        <v/>
      </c>
      <c r="F3184" s="1048"/>
    </row>
    <row r="3185" spans="1:6">
      <c r="A3185" s="1045">
        <v>1816059703</v>
      </c>
      <c r="B3185" s="1052" t="s">
        <v>1891</v>
      </c>
      <c r="C3185" s="1047"/>
      <c r="D3185" s="234"/>
      <c r="E3185" s="1048"/>
      <c r="F3185" s="1048"/>
    </row>
    <row r="3186" spans="1:6">
      <c r="A3186" s="1045">
        <v>1816059740</v>
      </c>
      <c r="B3186" s="1046" t="s">
        <v>1891</v>
      </c>
      <c r="C3186" s="1047"/>
      <c r="D3186" s="234"/>
      <c r="E3186" s="1048" t="str">
        <f>+IF(COUNTIF(A:A,A3186)=1,"","Error")</f>
        <v/>
      </c>
      <c r="F3186" s="1048"/>
    </row>
    <row r="3187" spans="1:6">
      <c r="A3187" s="1045">
        <v>1816100005</v>
      </c>
      <c r="B3187" s="1046" t="s">
        <v>1891</v>
      </c>
      <c r="C3187" s="1047"/>
      <c r="D3187" s="234"/>
      <c r="E3187" s="1048" t="str">
        <f>+IF(COUNTIF(A:A,A3187)=1,"","Error")</f>
        <v/>
      </c>
      <c r="F3187" s="1048"/>
    </row>
    <row r="3188" spans="1:6">
      <c r="A3188" s="1045">
        <v>1816109740</v>
      </c>
      <c r="B3188" s="1046" t="s">
        <v>1891</v>
      </c>
      <c r="C3188" s="1047"/>
      <c r="D3188" s="234"/>
      <c r="E3188" s="1048" t="str">
        <f>+IF(COUNTIF(A:A,A3188)=1,"","Error")</f>
        <v/>
      </c>
      <c r="F3188" s="1048"/>
    </row>
    <row r="3189" spans="1:6">
      <c r="A3189" s="1045">
        <v>1816109795</v>
      </c>
      <c r="B3189" s="1052" t="s">
        <v>1891</v>
      </c>
      <c r="C3189" s="1047"/>
      <c r="D3189" s="234"/>
      <c r="E3189" s="1048"/>
      <c r="F3189" s="1048"/>
    </row>
    <row r="3190" spans="1:6">
      <c r="A3190" s="1045">
        <v>1816150405</v>
      </c>
      <c r="B3190" s="1046" t="s">
        <v>1891</v>
      </c>
      <c r="C3190" s="1047"/>
      <c r="D3190" s="234"/>
      <c r="E3190" s="1048" t="str">
        <f>+IF(COUNTIF(A:A,A3190)=1,"","Error")</f>
        <v/>
      </c>
      <c r="F3190" s="1048"/>
    </row>
    <row r="3191" spans="1:6">
      <c r="A3191" s="1045">
        <v>1816159740</v>
      </c>
      <c r="B3191" s="1046" t="s">
        <v>1891</v>
      </c>
      <c r="C3191" s="1047"/>
      <c r="D3191" s="234"/>
      <c r="E3191" s="1048" t="str">
        <f>+IF(COUNTIF(A:A,A3191)=1,"","Error")</f>
        <v/>
      </c>
      <c r="F3191" s="1048"/>
    </row>
    <row r="3192" spans="1:6">
      <c r="A3192" s="1045">
        <v>1816250005</v>
      </c>
      <c r="B3192" s="1046" t="s">
        <v>1891</v>
      </c>
      <c r="C3192" s="1047"/>
      <c r="D3192" s="234"/>
      <c r="E3192" s="1048" t="str">
        <f>+IF(COUNTIF(A:A,A3192)=1,"","Error")</f>
        <v/>
      </c>
      <c r="F3192" s="1048"/>
    </row>
    <row r="3193" spans="1:6">
      <c r="A3193" s="1045">
        <v>1816259703</v>
      </c>
      <c r="B3193" s="1052" t="s">
        <v>1891</v>
      </c>
      <c r="C3193" s="1047"/>
      <c r="D3193" s="234"/>
      <c r="E3193" s="1048"/>
      <c r="F3193" s="1048"/>
    </row>
    <row r="3194" spans="1:6">
      <c r="A3194" s="1045">
        <v>1816259740</v>
      </c>
      <c r="B3194" s="1046" t="s">
        <v>1891</v>
      </c>
      <c r="C3194" s="1047"/>
      <c r="D3194" s="234"/>
      <c r="E3194" s="1048" t="str">
        <f>+IF(COUNTIF(A:A,A3194)=1,"","Error")</f>
        <v/>
      </c>
      <c r="F3194" s="1048"/>
    </row>
    <row r="3195" spans="1:6">
      <c r="A3195" s="1045">
        <v>1816259795</v>
      </c>
      <c r="B3195" s="1052" t="s">
        <v>1891</v>
      </c>
      <c r="C3195" s="1047"/>
      <c r="D3195" s="234"/>
      <c r="E3195" s="1048"/>
      <c r="F3195" s="1048"/>
    </row>
    <row r="3196" spans="1:6">
      <c r="A3196" s="1045">
        <v>1816300005</v>
      </c>
      <c r="B3196" s="1046" t="s">
        <v>1891</v>
      </c>
      <c r="C3196" s="1047"/>
      <c r="D3196" s="234"/>
      <c r="E3196" s="1048" t="str">
        <f t="shared" ref="E3196:E3206" si="135">+IF(COUNTIF(A:A,A3196)=1,"","Error")</f>
        <v/>
      </c>
      <c r="F3196" s="1048"/>
    </row>
    <row r="3197" spans="1:6">
      <c r="A3197" s="1045">
        <v>1816300405</v>
      </c>
      <c r="B3197" s="1046" t="s">
        <v>1891</v>
      </c>
      <c r="C3197" s="1047"/>
      <c r="D3197" s="234"/>
      <c r="E3197" s="1048" t="str">
        <f t="shared" si="135"/>
        <v/>
      </c>
      <c r="F3197" s="1048"/>
    </row>
    <row r="3198" spans="1:6">
      <c r="A3198" s="1045">
        <v>1816309703</v>
      </c>
      <c r="B3198" s="1046" t="s">
        <v>1891</v>
      </c>
      <c r="C3198" s="1047"/>
      <c r="D3198" s="234"/>
      <c r="E3198" s="1048" t="str">
        <f t="shared" si="135"/>
        <v/>
      </c>
      <c r="F3198" s="1048"/>
    </row>
    <row r="3199" spans="1:6">
      <c r="A3199" s="1045">
        <v>1816309740</v>
      </c>
      <c r="B3199" s="1046" t="s">
        <v>1891</v>
      </c>
      <c r="C3199" s="1047"/>
      <c r="D3199" s="234"/>
      <c r="E3199" s="1048" t="str">
        <f t="shared" si="135"/>
        <v/>
      </c>
      <c r="F3199" s="1048"/>
    </row>
    <row r="3200" spans="1:6">
      <c r="A3200" s="1045">
        <v>1816970005</v>
      </c>
      <c r="B3200" s="1046" t="s">
        <v>1891</v>
      </c>
      <c r="C3200" s="1047"/>
      <c r="D3200" s="234"/>
      <c r="E3200" s="1048" t="str">
        <f t="shared" si="135"/>
        <v/>
      </c>
      <c r="F3200" s="1048"/>
    </row>
    <row r="3201" spans="1:6">
      <c r="A3201" s="1045">
        <v>1816979704</v>
      </c>
      <c r="B3201" s="1046" t="s">
        <v>1891</v>
      </c>
      <c r="C3201" s="1047"/>
      <c r="D3201" s="234"/>
      <c r="E3201" s="1048" t="str">
        <f t="shared" si="135"/>
        <v/>
      </c>
      <c r="F3201" s="1048"/>
    </row>
    <row r="3202" spans="1:6">
      <c r="A3202" s="1045">
        <v>1816979740</v>
      </c>
      <c r="B3202" s="1046" t="s">
        <v>1891</v>
      </c>
      <c r="C3202" s="1047"/>
      <c r="D3202" s="234"/>
      <c r="E3202" s="1048" t="str">
        <f t="shared" si="135"/>
        <v/>
      </c>
      <c r="F3202" s="1048"/>
    </row>
    <row r="3203" spans="1:6">
      <c r="A3203" s="1045">
        <v>1816979741</v>
      </c>
      <c r="B3203" s="1046" t="s">
        <v>1891</v>
      </c>
      <c r="C3203" s="1047"/>
      <c r="D3203" s="234"/>
      <c r="E3203" s="1048" t="str">
        <f t="shared" si="135"/>
        <v/>
      </c>
      <c r="F3203" s="1048"/>
    </row>
    <row r="3204" spans="1:6">
      <c r="A3204" s="1045">
        <v>1816979742</v>
      </c>
      <c r="B3204" s="1046" t="s">
        <v>1891</v>
      </c>
      <c r="C3204" s="1047"/>
      <c r="D3204" s="234"/>
      <c r="E3204" s="1048" t="str">
        <f t="shared" si="135"/>
        <v/>
      </c>
      <c r="F3204" s="1048"/>
    </row>
    <row r="3205" spans="1:6">
      <c r="A3205" s="1045">
        <v>1816979743</v>
      </c>
      <c r="B3205" s="1046" t="s">
        <v>1891</v>
      </c>
      <c r="C3205" s="1047"/>
      <c r="D3205" s="234"/>
      <c r="E3205" s="1048" t="str">
        <f t="shared" si="135"/>
        <v/>
      </c>
      <c r="F3205" s="1048"/>
    </row>
    <row r="3206" spans="1:6">
      <c r="A3206" s="1045">
        <v>1816979745</v>
      </c>
      <c r="B3206" s="1046" t="s">
        <v>1891</v>
      </c>
      <c r="C3206" s="1047"/>
      <c r="D3206" s="234"/>
      <c r="E3206" s="1048" t="str">
        <f t="shared" si="135"/>
        <v/>
      </c>
      <c r="F3206" s="1048"/>
    </row>
    <row r="3207" spans="1:6">
      <c r="A3207" s="1045">
        <v>1816979796</v>
      </c>
      <c r="B3207" s="1052" t="s">
        <v>1891</v>
      </c>
      <c r="C3207" s="1047"/>
      <c r="D3207" s="234"/>
      <c r="E3207" s="1048"/>
      <c r="F3207" s="1048"/>
    </row>
    <row r="3208" spans="1:6">
      <c r="A3208" s="1045">
        <v>1816979798</v>
      </c>
      <c r="B3208" s="1052" t="s">
        <v>1891</v>
      </c>
      <c r="C3208" s="1047"/>
      <c r="D3208" s="234"/>
      <c r="E3208" s="1048"/>
      <c r="F3208" s="1048"/>
    </row>
    <row r="3209" spans="1:6">
      <c r="A3209" s="1045">
        <v>1816980005</v>
      </c>
      <c r="B3209" s="1046" t="s">
        <v>1852</v>
      </c>
      <c r="C3209" s="1047"/>
      <c r="D3209" s="234"/>
      <c r="E3209" s="1048" t="str">
        <f t="shared" ref="E3209:E3224" si="136">+IF(COUNTIF(A:A,A3209)=1,"","Error")</f>
        <v/>
      </c>
      <c r="F3209" s="1048"/>
    </row>
    <row r="3210" spans="1:6">
      <c r="A3210" s="1045">
        <v>1816989701</v>
      </c>
      <c r="B3210" s="1046" t="s">
        <v>1852</v>
      </c>
      <c r="C3210" s="1047"/>
      <c r="D3210" s="234"/>
      <c r="E3210" s="1048" t="str">
        <f t="shared" si="136"/>
        <v/>
      </c>
      <c r="F3210" s="1048"/>
    </row>
    <row r="3211" spans="1:6">
      <c r="A3211" s="1045">
        <v>1816989704</v>
      </c>
      <c r="B3211" s="1046" t="s">
        <v>1852</v>
      </c>
      <c r="C3211" s="1047"/>
      <c r="D3211" s="234"/>
      <c r="E3211" s="1048" t="str">
        <f t="shared" si="136"/>
        <v/>
      </c>
      <c r="F3211" s="1048"/>
    </row>
    <row r="3212" spans="1:6">
      <c r="A3212" s="1045">
        <v>1816989705</v>
      </c>
      <c r="B3212" s="1046" t="s">
        <v>1852</v>
      </c>
      <c r="C3212" s="1047"/>
      <c r="D3212" s="234"/>
      <c r="E3212" s="1048" t="str">
        <f t="shared" si="136"/>
        <v/>
      </c>
      <c r="F3212" s="1048"/>
    </row>
    <row r="3213" spans="1:6">
      <c r="A3213" s="1045">
        <v>1816989706</v>
      </c>
      <c r="B3213" s="1046" t="s">
        <v>1852</v>
      </c>
      <c r="C3213" s="1047"/>
      <c r="D3213" s="234"/>
      <c r="E3213" s="1048" t="str">
        <f t="shared" si="136"/>
        <v/>
      </c>
      <c r="F3213" s="1048"/>
    </row>
    <row r="3214" spans="1:6">
      <c r="A3214" s="1045">
        <v>1816989707</v>
      </c>
      <c r="B3214" s="1046" t="s">
        <v>1852</v>
      </c>
      <c r="C3214" s="1047"/>
      <c r="D3214" s="234"/>
      <c r="E3214" s="1048" t="str">
        <f t="shared" si="136"/>
        <v/>
      </c>
      <c r="F3214" s="1048"/>
    </row>
    <row r="3215" spans="1:6">
      <c r="A3215" s="1045">
        <v>1818050005</v>
      </c>
      <c r="B3215" s="1046" t="s">
        <v>2049</v>
      </c>
      <c r="C3215" s="1047"/>
      <c r="D3215" s="234"/>
      <c r="E3215" s="1048" t="str">
        <f t="shared" si="136"/>
        <v/>
      </c>
      <c r="F3215" s="1048"/>
    </row>
    <row r="3216" spans="1:6">
      <c r="A3216" s="1045">
        <v>1818051000</v>
      </c>
      <c r="B3216" s="1046" t="s">
        <v>2049</v>
      </c>
      <c r="C3216" s="1047"/>
      <c r="D3216" s="234"/>
      <c r="E3216" s="1048" t="str">
        <f t="shared" si="136"/>
        <v/>
      </c>
      <c r="F3216" s="1048"/>
    </row>
    <row r="3217" spans="1:6">
      <c r="A3217" s="1045">
        <v>1818051004</v>
      </c>
      <c r="B3217" s="1046" t="s">
        <v>2049</v>
      </c>
      <c r="C3217" s="1047"/>
      <c r="D3217" s="234"/>
      <c r="E3217" s="1048" t="str">
        <f t="shared" si="136"/>
        <v/>
      </c>
      <c r="F3217" s="1048"/>
    </row>
    <row r="3218" spans="1:6">
      <c r="A3218" s="1045">
        <v>1818970005</v>
      </c>
      <c r="B3218" s="1046" t="s">
        <v>2049</v>
      </c>
      <c r="C3218" s="1047"/>
      <c r="D3218" s="234"/>
      <c r="E3218" s="1048" t="str">
        <f t="shared" si="136"/>
        <v/>
      </c>
      <c r="F3218" s="1048"/>
    </row>
    <row r="3219" spans="1:6">
      <c r="A3219" s="1045">
        <v>1818971001</v>
      </c>
      <c r="B3219" s="1046" t="s">
        <v>2049</v>
      </c>
      <c r="C3219" s="1047"/>
      <c r="D3219" s="234"/>
      <c r="E3219" s="1048" t="str">
        <f t="shared" si="136"/>
        <v/>
      </c>
      <c r="F3219" s="1048"/>
    </row>
    <row r="3220" spans="1:6">
      <c r="A3220" s="1045">
        <v>1818971003</v>
      </c>
      <c r="B3220" s="1046" t="s">
        <v>2049</v>
      </c>
      <c r="C3220" s="1047"/>
      <c r="D3220" s="234"/>
      <c r="E3220" s="1048" t="str">
        <f t="shared" si="136"/>
        <v/>
      </c>
      <c r="F3220" s="1048"/>
    </row>
    <row r="3221" spans="1:6">
      <c r="A3221" s="1045">
        <v>1818971005</v>
      </c>
      <c r="B3221" s="1046" t="s">
        <v>2049</v>
      </c>
      <c r="C3221" s="1047"/>
      <c r="D3221" s="234"/>
      <c r="E3221" s="1048" t="str">
        <f t="shared" si="136"/>
        <v/>
      </c>
      <c r="F3221" s="1048"/>
    </row>
    <row r="3222" spans="1:6">
      <c r="A3222" s="1045">
        <v>1823150005</v>
      </c>
      <c r="B3222" s="1046" t="s">
        <v>2049</v>
      </c>
      <c r="C3222" s="1047"/>
      <c r="D3222" s="234"/>
      <c r="E3222" s="1048" t="str">
        <f t="shared" si="136"/>
        <v/>
      </c>
      <c r="F3222" s="1048"/>
    </row>
    <row r="3223" spans="1:6">
      <c r="A3223" s="1045">
        <v>1823150075</v>
      </c>
      <c r="B3223" s="1046" t="s">
        <v>2049</v>
      </c>
      <c r="C3223" s="1047"/>
      <c r="D3223" s="234"/>
      <c r="E3223" s="1048" t="str">
        <f t="shared" si="136"/>
        <v/>
      </c>
      <c r="F3223" s="1048"/>
    </row>
    <row r="3224" spans="1:6">
      <c r="A3224" s="1045">
        <v>1823151000</v>
      </c>
      <c r="B3224" s="1046" t="s">
        <v>2049</v>
      </c>
      <c r="C3224" s="1047"/>
      <c r="D3224" s="234"/>
      <c r="E3224" s="1048" t="str">
        <f t="shared" si="136"/>
        <v/>
      </c>
      <c r="F3224" s="1048"/>
    </row>
    <row r="3225" spans="1:6">
      <c r="A3225" s="1042">
        <v>1904059010</v>
      </c>
      <c r="B3225" s="1046" t="s">
        <v>1852</v>
      </c>
    </row>
    <row r="3226" spans="1:6">
      <c r="A3226" s="1042">
        <v>1904059020</v>
      </c>
      <c r="B3226" s="1046" t="s">
        <v>1852</v>
      </c>
    </row>
    <row r="3227" spans="1:6">
      <c r="A3227" s="1042">
        <v>1904059030</v>
      </c>
      <c r="B3227" s="1046" t="s">
        <v>1852</v>
      </c>
    </row>
    <row r="3228" spans="1:6">
      <c r="A3228" s="1050">
        <v>1904059099</v>
      </c>
      <c r="B3228" s="1052" t="s">
        <v>1996</v>
      </c>
      <c r="C3228" s="1047"/>
      <c r="D3228" s="234"/>
      <c r="E3228" s="1048"/>
      <c r="F3228" s="1048"/>
    </row>
    <row r="3229" spans="1:6">
      <c r="A3229" s="1045">
        <v>1904059201</v>
      </c>
      <c r="B3229" s="1046" t="s">
        <v>1996</v>
      </c>
      <c r="C3229" s="1047"/>
      <c r="D3229" s="234"/>
      <c r="E3229" s="1048" t="str">
        <f t="shared" ref="E3229:E3239" si="137">+IF(COUNTIF(A:A,A3229)=1,"","Error")</f>
        <v/>
      </c>
      <c r="F3229" s="1048"/>
    </row>
    <row r="3230" spans="1:6">
      <c r="A3230" s="1045">
        <v>1904059207</v>
      </c>
      <c r="B3230" s="1046" t="s">
        <v>1996</v>
      </c>
      <c r="C3230" s="1047"/>
      <c r="D3230" s="234"/>
      <c r="E3230" s="1048" t="str">
        <f t="shared" si="137"/>
        <v/>
      </c>
      <c r="F3230" s="1048"/>
    </row>
    <row r="3231" spans="1:6">
      <c r="A3231" s="1045">
        <v>1904059208</v>
      </c>
      <c r="B3231" s="1046" t="s">
        <v>1996</v>
      </c>
      <c r="C3231" s="1047"/>
      <c r="D3231" s="234"/>
      <c r="E3231" s="1048" t="str">
        <f t="shared" si="137"/>
        <v/>
      </c>
      <c r="F3231" s="1048"/>
    </row>
    <row r="3232" spans="1:6">
      <c r="A3232" s="1045">
        <v>1904059211</v>
      </c>
      <c r="B3232" s="1046" t="s">
        <v>1996</v>
      </c>
      <c r="C3232" s="1047"/>
      <c r="D3232" s="234"/>
      <c r="E3232" s="1048" t="str">
        <f t="shared" si="137"/>
        <v/>
      </c>
      <c r="F3232" s="1048"/>
    </row>
    <row r="3233" spans="1:6">
      <c r="A3233" s="1045">
        <v>1904059213</v>
      </c>
      <c r="B3233" s="1046" t="s">
        <v>1996</v>
      </c>
      <c r="C3233" s="1047"/>
      <c r="D3233" s="234"/>
      <c r="E3233" s="1048" t="str">
        <f t="shared" si="137"/>
        <v/>
      </c>
      <c r="F3233" s="1048"/>
    </row>
    <row r="3234" spans="1:6">
      <c r="A3234" s="1045">
        <v>1904059215</v>
      </c>
      <c r="B3234" s="1046" t="s">
        <v>1996</v>
      </c>
      <c r="C3234" s="1047"/>
      <c r="D3234" s="234"/>
      <c r="E3234" s="1048" t="str">
        <f t="shared" si="137"/>
        <v/>
      </c>
      <c r="F3234" s="1048"/>
    </row>
    <row r="3235" spans="1:6">
      <c r="A3235" s="1045">
        <v>1904059216</v>
      </c>
      <c r="B3235" s="1046" t="s">
        <v>1996</v>
      </c>
      <c r="C3235" s="1047"/>
      <c r="D3235" s="234"/>
      <c r="E3235" s="1048" t="str">
        <f t="shared" si="137"/>
        <v/>
      </c>
      <c r="F3235" s="1048"/>
    </row>
    <row r="3236" spans="1:6">
      <c r="A3236" s="1045">
        <v>1904059401</v>
      </c>
      <c r="B3236" s="1046" t="s">
        <v>1996</v>
      </c>
      <c r="C3236" s="1047"/>
      <c r="D3236" s="234"/>
      <c r="E3236" s="1048" t="str">
        <f t="shared" si="137"/>
        <v/>
      </c>
      <c r="F3236" s="1048"/>
    </row>
    <row r="3237" spans="1:6">
      <c r="A3237" s="1045">
        <v>1904951000</v>
      </c>
      <c r="B3237" s="1046" t="s">
        <v>1996</v>
      </c>
      <c r="C3237" s="1047"/>
      <c r="D3237" s="234"/>
      <c r="E3237" s="1048" t="str">
        <f t="shared" si="137"/>
        <v/>
      </c>
      <c r="F3237" s="1048"/>
    </row>
    <row r="3238" spans="1:6">
      <c r="A3238" s="1045">
        <v>1904951099</v>
      </c>
      <c r="B3238" s="1046" t="s">
        <v>1996</v>
      </c>
      <c r="C3238" s="1047"/>
      <c r="D3238" s="234"/>
      <c r="E3238" s="1048" t="str">
        <f t="shared" si="137"/>
        <v/>
      </c>
      <c r="F3238" s="1048"/>
    </row>
    <row r="3239" spans="1:6">
      <c r="A3239" s="1045">
        <v>1904959001</v>
      </c>
      <c r="B3239" s="1046" t="s">
        <v>1996</v>
      </c>
      <c r="C3239" s="1047" t="s">
        <v>2152</v>
      </c>
      <c r="D3239" s="234"/>
      <c r="E3239" s="1048" t="str">
        <f t="shared" si="137"/>
        <v/>
      </c>
      <c r="F3239" s="1048"/>
    </row>
    <row r="3240" spans="1:6">
      <c r="A3240" s="1050">
        <v>1904959100</v>
      </c>
      <c r="B3240" s="1052" t="s">
        <v>1996</v>
      </c>
      <c r="C3240" s="1047"/>
      <c r="D3240" s="234"/>
      <c r="E3240" s="1048"/>
      <c r="F3240" s="1048"/>
    </row>
    <row r="3241" spans="1:6">
      <c r="A3241" s="1045">
        <v>1904959201</v>
      </c>
      <c r="B3241" s="1046" t="s">
        <v>1996</v>
      </c>
      <c r="C3241" s="1047"/>
      <c r="D3241" s="234"/>
      <c r="E3241" s="1048" t="str">
        <f t="shared" ref="E3241:E3265" si="138">+IF(COUNTIF(A:A,A3241)=1,"","Error")</f>
        <v/>
      </c>
      <c r="F3241" s="1048"/>
    </row>
    <row r="3242" spans="1:6">
      <c r="A3242" s="1045">
        <v>1905000075</v>
      </c>
      <c r="B3242" s="1046" t="s">
        <v>1996</v>
      </c>
      <c r="C3242" s="1047"/>
      <c r="D3242" s="234"/>
      <c r="E3242" s="1048" t="str">
        <f t="shared" si="138"/>
        <v/>
      </c>
      <c r="F3242" s="1048"/>
    </row>
    <row r="3243" spans="1:6">
      <c r="A3243" s="1045">
        <v>1905001000</v>
      </c>
      <c r="B3243" s="1046" t="s">
        <v>1996</v>
      </c>
      <c r="C3243" s="1047"/>
      <c r="D3243" s="234"/>
      <c r="E3243" s="1048" t="str">
        <f t="shared" si="138"/>
        <v/>
      </c>
      <c r="F3243" s="1048"/>
    </row>
    <row r="3244" spans="1:6">
      <c r="A3244" s="1045">
        <v>1910000005</v>
      </c>
      <c r="B3244" s="1046" t="s">
        <v>1996</v>
      </c>
      <c r="C3244" s="1047" t="s">
        <v>2152</v>
      </c>
      <c r="D3244" s="234"/>
      <c r="E3244" s="1048" t="str">
        <f t="shared" si="138"/>
        <v/>
      </c>
      <c r="F3244" s="1048"/>
    </row>
    <row r="3245" spans="1:6">
      <c r="A3245" s="1045">
        <v>1910001000</v>
      </c>
      <c r="B3245" s="1046" t="s">
        <v>1996</v>
      </c>
      <c r="C3245" s="1047" t="s">
        <v>2152</v>
      </c>
      <c r="D3245" s="234"/>
      <c r="E3245" s="1048" t="str">
        <f t="shared" si="138"/>
        <v/>
      </c>
      <c r="F3245" s="1048"/>
    </row>
    <row r="3246" spans="1:6">
      <c r="A3246" s="1045">
        <v>1910001001</v>
      </c>
      <c r="B3246" s="1046" t="s">
        <v>1996</v>
      </c>
      <c r="C3246" s="1047" t="s">
        <v>2152</v>
      </c>
      <c r="D3246" s="234"/>
      <c r="E3246" s="1048" t="str">
        <f t="shared" si="138"/>
        <v/>
      </c>
      <c r="F3246" s="1048"/>
    </row>
    <row r="3247" spans="1:6">
      <c r="A3247" s="1045">
        <v>1910001888</v>
      </c>
      <c r="B3247" s="1046" t="s">
        <v>1996</v>
      </c>
      <c r="C3247" s="1047" t="s">
        <v>2152</v>
      </c>
      <c r="D3247" s="234"/>
      <c r="E3247" s="1048" t="str">
        <f t="shared" si="138"/>
        <v/>
      </c>
      <c r="F3247" s="1048"/>
    </row>
    <row r="3248" spans="1:6">
      <c r="A3248" s="1045">
        <v>1911350004</v>
      </c>
      <c r="B3248" s="1046" t="s">
        <v>1996</v>
      </c>
      <c r="C3248" s="1047"/>
      <c r="D3248" s="234"/>
      <c r="E3248" s="1048" t="str">
        <f t="shared" si="138"/>
        <v/>
      </c>
      <c r="F3248" s="1048"/>
    </row>
    <row r="3249" spans="1:6">
      <c r="A3249" s="1045">
        <v>1911350005</v>
      </c>
      <c r="B3249" s="1046" t="s">
        <v>1996</v>
      </c>
      <c r="C3249" s="1047"/>
      <c r="D3249" s="234"/>
      <c r="E3249" s="1048" t="str">
        <f t="shared" si="138"/>
        <v/>
      </c>
      <c r="F3249" s="1048"/>
    </row>
    <row r="3250" spans="1:6">
      <c r="A3250" s="1045">
        <v>1911351000</v>
      </c>
      <c r="B3250" s="1046" t="s">
        <v>1996</v>
      </c>
      <c r="C3250" s="1047"/>
      <c r="D3250" s="234"/>
      <c r="E3250" s="1048" t="str">
        <f t="shared" si="138"/>
        <v/>
      </c>
      <c r="F3250" s="1048"/>
    </row>
    <row r="3251" spans="1:6">
      <c r="A3251" s="1045">
        <v>1911351001</v>
      </c>
      <c r="B3251" s="1046" t="s">
        <v>1996</v>
      </c>
      <c r="C3251" s="1047"/>
      <c r="D3251" s="234"/>
      <c r="E3251" s="1048" t="str">
        <f t="shared" si="138"/>
        <v/>
      </c>
      <c r="F3251" s="1048"/>
    </row>
    <row r="3252" spans="1:6">
      <c r="A3252" s="1045">
        <v>1911351002</v>
      </c>
      <c r="B3252" s="1046" t="s">
        <v>1996</v>
      </c>
      <c r="C3252" s="1047"/>
      <c r="D3252" s="234"/>
      <c r="E3252" s="1048" t="str">
        <f t="shared" si="138"/>
        <v/>
      </c>
      <c r="F3252" s="1048"/>
    </row>
    <row r="3253" spans="1:6">
      <c r="A3253" s="1045">
        <v>1911351007</v>
      </c>
      <c r="B3253" s="1046" t="s">
        <v>1996</v>
      </c>
      <c r="C3253" s="1047"/>
      <c r="D3253" s="234"/>
      <c r="E3253" s="1048" t="str">
        <f t="shared" si="138"/>
        <v/>
      </c>
      <c r="F3253" s="1048"/>
    </row>
    <row r="3254" spans="1:6">
      <c r="A3254" s="1045">
        <v>1911351008</v>
      </c>
      <c r="B3254" s="1046" t="s">
        <v>1996</v>
      </c>
      <c r="C3254" s="1047"/>
      <c r="D3254" s="234"/>
      <c r="E3254" s="1048" t="str">
        <f t="shared" si="138"/>
        <v/>
      </c>
      <c r="F3254" s="1048"/>
    </row>
    <row r="3255" spans="1:6">
      <c r="A3255" s="1045">
        <v>1912101000</v>
      </c>
      <c r="B3255" s="1046" t="s">
        <v>1996</v>
      </c>
      <c r="C3255" s="1047" t="s">
        <v>2152</v>
      </c>
      <c r="D3255" s="234"/>
      <c r="E3255" s="1048" t="str">
        <f t="shared" si="138"/>
        <v/>
      </c>
      <c r="F3255" s="1048"/>
    </row>
    <row r="3256" spans="1:6">
      <c r="A3256" s="1045">
        <v>1912101002</v>
      </c>
      <c r="B3256" s="1046" t="s">
        <v>1996</v>
      </c>
      <c r="C3256" s="1047" t="s">
        <v>2152</v>
      </c>
      <c r="D3256" s="234"/>
      <c r="E3256" s="1048" t="str">
        <f t="shared" si="138"/>
        <v/>
      </c>
      <c r="F3256" s="1048"/>
    </row>
    <row r="3257" spans="1:6">
      <c r="A3257" s="1045">
        <v>1912109001</v>
      </c>
      <c r="B3257" s="1046" t="s">
        <v>1996</v>
      </c>
      <c r="C3257" s="1047"/>
      <c r="D3257" s="234"/>
      <c r="E3257" s="1048" t="str">
        <f t="shared" si="138"/>
        <v/>
      </c>
      <c r="F3257" s="1048"/>
    </row>
    <row r="3258" spans="1:6">
      <c r="A3258" s="1045">
        <v>1912109701</v>
      </c>
      <c r="B3258" s="1046" t="s">
        <v>1996</v>
      </c>
      <c r="C3258" s="1047" t="s">
        <v>2152</v>
      </c>
      <c r="D3258" s="234"/>
      <c r="E3258" s="1048" t="str">
        <f t="shared" si="138"/>
        <v/>
      </c>
      <c r="F3258" s="1048"/>
    </row>
    <row r="3259" spans="1:6">
      <c r="A3259" s="1045">
        <v>1912109900</v>
      </c>
      <c r="B3259" s="1046" t="s">
        <v>1996</v>
      </c>
      <c r="C3259" s="1047" t="s">
        <v>2152</v>
      </c>
      <c r="D3259" s="234"/>
      <c r="E3259" s="1048" t="str">
        <f t="shared" si="138"/>
        <v/>
      </c>
      <c r="F3259" s="1048"/>
    </row>
    <row r="3260" spans="1:6">
      <c r="A3260" s="1045">
        <v>1912109901</v>
      </c>
      <c r="B3260" s="1046" t="s">
        <v>1996</v>
      </c>
      <c r="C3260" s="1047" t="s">
        <v>2152</v>
      </c>
      <c r="D3260" s="234"/>
      <c r="E3260" s="1048" t="str">
        <f t="shared" si="138"/>
        <v/>
      </c>
      <c r="F3260" s="1048"/>
    </row>
    <row r="3261" spans="1:6">
      <c r="A3261" s="1045">
        <v>1920051000</v>
      </c>
      <c r="B3261" s="1046" t="s">
        <v>1996</v>
      </c>
      <c r="C3261" s="1047"/>
      <c r="D3261" s="234"/>
      <c r="E3261" s="1048" t="str">
        <f t="shared" si="138"/>
        <v/>
      </c>
      <c r="F3261" s="1048"/>
    </row>
    <row r="3262" spans="1:6">
      <c r="A3262" s="1045">
        <v>1920051001</v>
      </c>
      <c r="B3262" s="1046" t="s">
        <v>1996</v>
      </c>
      <c r="C3262" s="1047"/>
      <c r="D3262" s="234"/>
      <c r="E3262" s="1048" t="str">
        <f t="shared" si="138"/>
        <v/>
      </c>
      <c r="F3262" s="1048"/>
    </row>
    <row r="3263" spans="1:6">
      <c r="A3263" s="1045">
        <v>1920151000</v>
      </c>
      <c r="B3263" s="1046" t="s">
        <v>1996</v>
      </c>
      <c r="C3263" s="1047"/>
      <c r="D3263" s="234"/>
      <c r="E3263" s="1048" t="str">
        <f t="shared" si="138"/>
        <v/>
      </c>
      <c r="F3263" s="1048"/>
    </row>
    <row r="3264" spans="1:6">
      <c r="A3264" s="1045">
        <v>1920151001</v>
      </c>
      <c r="B3264" s="1046" t="s">
        <v>1996</v>
      </c>
      <c r="C3264" s="1047"/>
      <c r="D3264" s="234"/>
      <c r="E3264" s="1048" t="str">
        <f t="shared" si="138"/>
        <v/>
      </c>
      <c r="F3264" s="1048"/>
    </row>
    <row r="3265" spans="1:6">
      <c r="A3265" s="1045">
        <v>1920151002</v>
      </c>
      <c r="B3265" s="1046" t="s">
        <v>1996</v>
      </c>
      <c r="C3265" s="1047"/>
      <c r="D3265" s="234"/>
      <c r="E3265" s="1048" t="str">
        <f t="shared" si="138"/>
        <v/>
      </c>
      <c r="F3265" s="1048"/>
    </row>
    <row r="3266" spans="1:6">
      <c r="A3266" s="720">
        <v>1920151003</v>
      </c>
      <c r="B3266" s="1046" t="s">
        <v>1996</v>
      </c>
      <c r="C3266" s="1047"/>
      <c r="D3266" s="234"/>
      <c r="E3266" s="1048"/>
      <c r="F3266" s="1048"/>
    </row>
    <row r="3267" spans="1:6">
      <c r="A3267" s="1045">
        <v>1925050005</v>
      </c>
      <c r="B3267" s="1046" t="s">
        <v>1996</v>
      </c>
      <c r="C3267" s="1047"/>
      <c r="D3267" s="234"/>
      <c r="E3267" s="1048" t="str">
        <f t="shared" ref="E3267:E3274" si="139">+IF(COUNTIF(A:A,A3267)=1,"","Error")</f>
        <v/>
      </c>
      <c r="F3267" s="1048"/>
    </row>
    <row r="3268" spans="1:6">
      <c r="A3268" s="1045">
        <v>1925050075</v>
      </c>
      <c r="B3268" s="1046" t="s">
        <v>1996</v>
      </c>
      <c r="C3268" s="1047"/>
      <c r="D3268" s="234"/>
      <c r="E3268" s="1048" t="str">
        <f t="shared" si="139"/>
        <v/>
      </c>
      <c r="F3268" s="1048"/>
    </row>
    <row r="3269" spans="1:6">
      <c r="A3269" s="1045">
        <v>1925051009</v>
      </c>
      <c r="B3269" s="1046" t="s">
        <v>1996</v>
      </c>
      <c r="C3269" s="1047"/>
      <c r="D3269" s="234"/>
      <c r="E3269" s="1048" t="str">
        <f t="shared" si="139"/>
        <v/>
      </c>
      <c r="F3269" s="1048"/>
    </row>
    <row r="3270" spans="1:6">
      <c r="A3270" s="1045">
        <v>1925051010</v>
      </c>
      <c r="B3270" s="1046" t="s">
        <v>1996</v>
      </c>
      <c r="C3270" s="1047"/>
      <c r="D3270" s="234"/>
      <c r="E3270" s="1048" t="str">
        <f t="shared" si="139"/>
        <v/>
      </c>
      <c r="F3270" s="1048"/>
    </row>
    <row r="3271" spans="1:6">
      <c r="A3271" s="1045">
        <v>1925950005</v>
      </c>
      <c r="B3271" s="1046" t="s">
        <v>1996</v>
      </c>
      <c r="C3271" s="1047"/>
      <c r="D3271" s="234"/>
      <c r="E3271" s="1048" t="str">
        <f t="shared" si="139"/>
        <v/>
      </c>
      <c r="F3271" s="1048"/>
    </row>
    <row r="3272" spans="1:6">
      <c r="A3272" s="1045">
        <v>1925950050</v>
      </c>
      <c r="B3272" s="1046" t="s">
        <v>1996</v>
      </c>
      <c r="C3272" s="1047"/>
      <c r="D3272" s="234"/>
      <c r="E3272" s="1048" t="str">
        <f t="shared" si="139"/>
        <v/>
      </c>
      <c r="F3272" s="1048"/>
    </row>
    <row r="3273" spans="1:6">
      <c r="A3273" s="1045">
        <v>1925950075</v>
      </c>
      <c r="B3273" s="1046" t="s">
        <v>1996</v>
      </c>
      <c r="C3273" s="1047"/>
      <c r="D3273" s="234"/>
      <c r="E3273" s="1048" t="str">
        <f t="shared" si="139"/>
        <v/>
      </c>
      <c r="F3273" s="1048"/>
    </row>
    <row r="3274" spans="1:6">
      <c r="A3274" s="1045">
        <v>1925951000</v>
      </c>
      <c r="B3274" s="1046" t="s">
        <v>1996</v>
      </c>
      <c r="C3274" s="1047"/>
      <c r="D3274" s="234"/>
      <c r="E3274" s="1048" t="str">
        <f t="shared" si="139"/>
        <v/>
      </c>
      <c r="F3274" s="1048"/>
    </row>
    <row r="3275" spans="1:6">
      <c r="A3275" s="1050">
        <v>1925951005</v>
      </c>
      <c r="B3275" s="1046" t="s">
        <v>1996</v>
      </c>
      <c r="C3275" s="1047"/>
      <c r="D3275" s="234"/>
      <c r="E3275" s="1048"/>
      <c r="F3275" s="1048"/>
    </row>
    <row r="3276" spans="1:6">
      <c r="A3276" s="1045">
        <v>1925951006</v>
      </c>
      <c r="B3276" s="1046" t="s">
        <v>1996</v>
      </c>
      <c r="C3276" s="1047"/>
      <c r="D3276" s="234"/>
      <c r="E3276" s="1048" t="str">
        <f t="shared" ref="E3276:E3284" si="140">+IF(COUNTIF(A:A,A3276)=1,"","Error")</f>
        <v/>
      </c>
      <c r="F3276" s="1048"/>
    </row>
    <row r="3277" spans="1:6">
      <c r="A3277" s="1045">
        <v>1925951007</v>
      </c>
      <c r="B3277" s="1046" t="s">
        <v>1996</v>
      </c>
      <c r="C3277" s="1047"/>
      <c r="D3277" s="234"/>
      <c r="E3277" s="1048" t="str">
        <f t="shared" si="140"/>
        <v/>
      </c>
      <c r="F3277" s="1048"/>
    </row>
    <row r="3278" spans="1:6">
      <c r="A3278" s="1045">
        <v>1925951008</v>
      </c>
      <c r="B3278" s="1046" t="s">
        <v>1996</v>
      </c>
      <c r="C3278" s="1047"/>
      <c r="D3278" s="234"/>
      <c r="E3278" s="1048" t="str">
        <f t="shared" si="140"/>
        <v/>
      </c>
      <c r="F3278" s="1048"/>
    </row>
    <row r="3279" spans="1:6">
      <c r="A3279" s="1045">
        <v>1925951009</v>
      </c>
      <c r="B3279" s="1046" t="s">
        <v>1996</v>
      </c>
      <c r="C3279" s="1047"/>
      <c r="D3279" s="234"/>
      <c r="E3279" s="1048" t="str">
        <f t="shared" si="140"/>
        <v/>
      </c>
      <c r="F3279" s="1048"/>
    </row>
    <row r="3280" spans="1:6">
      <c r="A3280" s="1045">
        <v>1925951012</v>
      </c>
      <c r="B3280" s="1046" t="s">
        <v>1996</v>
      </c>
      <c r="C3280" s="1047"/>
      <c r="D3280" s="234"/>
      <c r="E3280" s="1048" t="str">
        <f t="shared" si="140"/>
        <v/>
      </c>
      <c r="F3280" s="1048"/>
    </row>
    <row r="3281" spans="1:6">
      <c r="A3281" s="1045">
        <v>1925951013</v>
      </c>
      <c r="B3281" s="1046" t="s">
        <v>1996</v>
      </c>
      <c r="C3281" s="1047"/>
      <c r="D3281" s="234"/>
      <c r="E3281" s="1048" t="str">
        <f t="shared" si="140"/>
        <v/>
      </c>
      <c r="F3281" s="1048"/>
    </row>
    <row r="3282" spans="1:6">
      <c r="A3282" s="1045">
        <v>1925951016</v>
      </c>
      <c r="B3282" s="1046" t="s">
        <v>1996</v>
      </c>
      <c r="C3282" s="1047"/>
      <c r="D3282" s="234"/>
      <c r="E3282" s="1048" t="str">
        <f t="shared" si="140"/>
        <v/>
      </c>
      <c r="F3282" s="1048"/>
    </row>
    <row r="3283" spans="1:6">
      <c r="A3283" s="1045">
        <v>1925951026</v>
      </c>
      <c r="B3283" s="1046" t="s">
        <v>1996</v>
      </c>
      <c r="C3283" s="1047"/>
      <c r="D3283" s="234"/>
      <c r="E3283" s="1048" t="str">
        <f t="shared" si="140"/>
        <v/>
      </c>
      <c r="F3283" s="1048"/>
    </row>
    <row r="3284" spans="1:6">
      <c r="A3284" s="1045">
        <v>1925951027</v>
      </c>
      <c r="B3284" s="1046" t="s">
        <v>1996</v>
      </c>
      <c r="C3284" s="1047"/>
      <c r="D3284" s="234"/>
      <c r="E3284" s="1048" t="str">
        <f t="shared" si="140"/>
        <v/>
      </c>
      <c r="F3284" s="1048"/>
    </row>
    <row r="3285" spans="1:6">
      <c r="A3285" s="1050">
        <v>1925951031</v>
      </c>
      <c r="B3285" s="1046" t="s">
        <v>1996</v>
      </c>
      <c r="C3285" s="1047"/>
      <c r="D3285" s="234"/>
      <c r="E3285" s="1048"/>
      <c r="F3285" s="1048"/>
    </row>
    <row r="3286" spans="1:6">
      <c r="A3286" s="1045">
        <v>1925951032</v>
      </c>
      <c r="B3286" s="1046" t="s">
        <v>1996</v>
      </c>
      <c r="C3286" s="1047"/>
      <c r="D3286" s="234"/>
      <c r="E3286" s="1048" t="str">
        <f t="shared" ref="E3286:E3317" si="141">+IF(COUNTIF(A:A,A3286)=1,"","Error")</f>
        <v/>
      </c>
      <c r="F3286" s="1048"/>
    </row>
    <row r="3287" spans="1:6">
      <c r="A3287" s="1045">
        <v>1925951100</v>
      </c>
      <c r="B3287" s="1046" t="s">
        <v>1996</v>
      </c>
      <c r="C3287" s="1047"/>
      <c r="D3287" s="234"/>
      <c r="E3287" s="1048" t="str">
        <f t="shared" si="141"/>
        <v/>
      </c>
      <c r="F3287" s="1048"/>
    </row>
    <row r="3288" spans="1:6">
      <c r="A3288" s="1045">
        <v>1925951101</v>
      </c>
      <c r="B3288" s="1046" t="s">
        <v>1996</v>
      </c>
      <c r="C3288" s="1047"/>
      <c r="D3288" s="234"/>
      <c r="E3288" s="1048" t="str">
        <f t="shared" si="141"/>
        <v/>
      </c>
      <c r="F3288" s="1048"/>
    </row>
    <row r="3289" spans="1:6">
      <c r="A3289" s="1045">
        <v>1925951888</v>
      </c>
      <c r="B3289" s="1046" t="s">
        <v>1996</v>
      </c>
      <c r="C3289" s="1047"/>
      <c r="D3289" s="234"/>
      <c r="E3289" s="1048" t="str">
        <f t="shared" si="141"/>
        <v/>
      </c>
      <c r="F3289" s="1048"/>
    </row>
    <row r="3290" spans="1:6">
      <c r="A3290" s="1045">
        <v>1925951889</v>
      </c>
      <c r="B3290" s="1046" t="s">
        <v>1996</v>
      </c>
      <c r="C3290" s="1047"/>
      <c r="D3290" s="234"/>
      <c r="E3290" s="1048" t="str">
        <f t="shared" si="141"/>
        <v/>
      </c>
      <c r="F3290" s="1048"/>
    </row>
    <row r="3291" spans="1:6">
      <c r="A3291" s="1045">
        <v>1925951998</v>
      </c>
      <c r="B3291" s="1046" t="s">
        <v>1996</v>
      </c>
      <c r="C3291" s="1047"/>
      <c r="D3291" s="234"/>
      <c r="E3291" s="1048" t="str">
        <f t="shared" si="141"/>
        <v/>
      </c>
      <c r="F3291" s="1048"/>
    </row>
    <row r="3292" spans="1:6">
      <c r="A3292" s="1045">
        <v>1925951999</v>
      </c>
      <c r="B3292" s="1046" t="s">
        <v>1996</v>
      </c>
      <c r="C3292" s="1047"/>
      <c r="D3292" s="234"/>
      <c r="E3292" s="1048" t="str">
        <f t="shared" si="141"/>
        <v/>
      </c>
      <c r="F3292" s="1048"/>
    </row>
    <row r="3293" spans="1:6">
      <c r="A3293" s="1045">
        <v>1925954002</v>
      </c>
      <c r="B3293" s="1046" t="s">
        <v>1996</v>
      </c>
      <c r="C3293" s="1047"/>
      <c r="D3293" s="234"/>
      <c r="E3293" s="1048" t="str">
        <f t="shared" si="141"/>
        <v/>
      </c>
      <c r="F3293" s="1048"/>
    </row>
    <row r="3294" spans="1:6">
      <c r="A3294" s="1045">
        <v>1925957001</v>
      </c>
      <c r="B3294" s="1046" t="s">
        <v>1996</v>
      </c>
      <c r="C3294" s="1047"/>
      <c r="D3294" s="234"/>
      <c r="E3294" s="1048" t="str">
        <f t="shared" si="141"/>
        <v/>
      </c>
      <c r="F3294" s="1048"/>
    </row>
    <row r="3295" spans="1:6">
      <c r="A3295" s="1045">
        <v>1925957101</v>
      </c>
      <c r="B3295" s="1046" t="s">
        <v>1996</v>
      </c>
      <c r="C3295" s="1047"/>
      <c r="D3295" s="234"/>
      <c r="E3295" s="1048" t="str">
        <f t="shared" si="141"/>
        <v/>
      </c>
      <c r="F3295" s="1048"/>
    </row>
    <row r="3296" spans="1:6">
      <c r="A3296" s="1045">
        <v>1925957102</v>
      </c>
      <c r="B3296" s="1046" t="s">
        <v>1996</v>
      </c>
      <c r="C3296" s="1047"/>
      <c r="D3296" s="234"/>
      <c r="E3296" s="1048" t="str">
        <f t="shared" si="141"/>
        <v/>
      </c>
      <c r="F3296" s="1048"/>
    </row>
    <row r="3297" spans="1:6">
      <c r="A3297" s="1045">
        <v>1925959020</v>
      </c>
      <c r="B3297" s="1046" t="s">
        <v>1996</v>
      </c>
      <c r="C3297" s="1047"/>
      <c r="D3297" s="234"/>
      <c r="E3297" s="1048" t="str">
        <f t="shared" si="141"/>
        <v/>
      </c>
      <c r="F3297" s="1048"/>
    </row>
    <row r="3298" spans="1:6">
      <c r="A3298" s="1045">
        <v>1925959162</v>
      </c>
      <c r="B3298" s="1046" t="s">
        <v>1996</v>
      </c>
      <c r="C3298" s="1047"/>
      <c r="D3298" s="234"/>
      <c r="E3298" s="1048" t="str">
        <f t="shared" si="141"/>
        <v/>
      </c>
      <c r="F3298" s="1048"/>
    </row>
    <row r="3299" spans="1:6">
      <c r="A3299" s="1045">
        <v>1925959262</v>
      </c>
      <c r="B3299" s="1046" t="s">
        <v>1996</v>
      </c>
      <c r="C3299" s="1047"/>
      <c r="D3299" s="234"/>
      <c r="E3299" s="1048" t="str">
        <f t="shared" si="141"/>
        <v/>
      </c>
      <c r="F3299" s="1048"/>
    </row>
    <row r="3300" spans="1:6">
      <c r="A3300" s="1045">
        <v>1925959601</v>
      </c>
      <c r="B3300" s="1046" t="s">
        <v>1996</v>
      </c>
      <c r="C3300" s="1047"/>
      <c r="D3300" s="234"/>
      <c r="E3300" s="1048" t="str">
        <f t="shared" si="141"/>
        <v/>
      </c>
      <c r="F3300" s="1048"/>
    </row>
    <row r="3301" spans="1:6">
      <c r="A3301" s="1045">
        <v>1925959701</v>
      </c>
      <c r="B3301" s="1046" t="s">
        <v>1996</v>
      </c>
      <c r="C3301" s="1047"/>
      <c r="D3301" s="234"/>
      <c r="E3301" s="1048" t="str">
        <f t="shared" si="141"/>
        <v/>
      </c>
      <c r="F3301" s="1048"/>
    </row>
    <row r="3302" spans="1:6">
      <c r="A3302" s="1045">
        <v>1940050005</v>
      </c>
      <c r="B3302" s="1046" t="s">
        <v>1996</v>
      </c>
      <c r="C3302" s="1047"/>
      <c r="D3302" s="234"/>
      <c r="E3302" s="1048" t="str">
        <f t="shared" si="141"/>
        <v/>
      </c>
      <c r="F3302" s="1048"/>
    </row>
    <row r="3303" spans="1:6">
      <c r="A3303" s="1045">
        <v>1940050075</v>
      </c>
      <c r="B3303" s="1046" t="s">
        <v>1996</v>
      </c>
      <c r="C3303" s="1047"/>
      <c r="D3303" s="234"/>
      <c r="E3303" s="1048" t="str">
        <f t="shared" si="141"/>
        <v/>
      </c>
      <c r="F3303" s="1048"/>
    </row>
    <row r="3304" spans="1:6">
      <c r="A3304" s="1045">
        <v>1940051000</v>
      </c>
      <c r="B3304" s="1046" t="s">
        <v>1996</v>
      </c>
      <c r="C3304" s="1047"/>
      <c r="D3304" s="234"/>
      <c r="E3304" s="1048" t="str">
        <f t="shared" si="141"/>
        <v/>
      </c>
      <c r="F3304" s="1048"/>
    </row>
    <row r="3305" spans="1:6">
      <c r="A3305" s="1045">
        <v>1940051001</v>
      </c>
      <c r="B3305" s="1046" t="s">
        <v>1996</v>
      </c>
      <c r="C3305" s="1047" t="s">
        <v>2152</v>
      </c>
      <c r="D3305" s="234"/>
      <c r="E3305" s="1048" t="str">
        <f t="shared" si="141"/>
        <v/>
      </c>
      <c r="F3305" s="1048"/>
    </row>
    <row r="3306" spans="1:6">
      <c r="A3306" s="1045">
        <v>1940051002</v>
      </c>
      <c r="B3306" s="1046" t="s">
        <v>1996</v>
      </c>
      <c r="C3306" s="1047" t="s">
        <v>2152</v>
      </c>
      <c r="D3306" s="234"/>
      <c r="E3306" s="1048" t="str">
        <f t="shared" si="141"/>
        <v/>
      </c>
      <c r="F3306" s="1048"/>
    </row>
    <row r="3307" spans="1:6">
      <c r="A3307" s="1045">
        <v>1960051200</v>
      </c>
      <c r="B3307" s="1046" t="s">
        <v>1996</v>
      </c>
      <c r="C3307" s="1047"/>
      <c r="D3307" s="234"/>
      <c r="E3307" s="1048" t="str">
        <f t="shared" si="141"/>
        <v/>
      </c>
      <c r="F3307" s="1048"/>
    </row>
    <row r="3308" spans="1:6">
      <c r="A3308" s="1045">
        <v>1960051204</v>
      </c>
      <c r="B3308" s="1046" t="s">
        <v>1996</v>
      </c>
      <c r="C3308" s="1047"/>
      <c r="D3308" s="234"/>
      <c r="E3308" s="1048" t="str">
        <f t="shared" si="141"/>
        <v/>
      </c>
      <c r="F3308" s="1048"/>
    </row>
    <row r="3309" spans="1:6">
      <c r="A3309" s="1045">
        <v>1960059050</v>
      </c>
      <c r="B3309" s="1046" t="s">
        <v>1996</v>
      </c>
      <c r="C3309" s="1047"/>
      <c r="D3309" s="234"/>
      <c r="E3309" s="1048" t="str">
        <f t="shared" si="141"/>
        <v/>
      </c>
      <c r="F3309" s="1048"/>
    </row>
    <row r="3310" spans="1:6">
      <c r="A3310" s="1045">
        <v>1960059499</v>
      </c>
      <c r="B3310" s="1046" t="s">
        <v>1996</v>
      </c>
      <c r="C3310" s="1047"/>
      <c r="D3310" s="234"/>
      <c r="E3310" s="1048" t="str">
        <f t="shared" si="141"/>
        <v/>
      </c>
      <c r="F3310" s="1048"/>
    </row>
    <row r="3311" spans="1:6">
      <c r="A3311" s="1045">
        <v>1960101000</v>
      </c>
      <c r="B3311" s="1046" t="s">
        <v>1996</v>
      </c>
      <c r="C3311" s="1047"/>
      <c r="D3311" s="234"/>
      <c r="E3311" s="1048" t="str">
        <f t="shared" si="141"/>
        <v/>
      </c>
      <c r="F3311" s="1048"/>
    </row>
    <row r="3312" spans="1:6">
      <c r="A3312" s="1045">
        <v>1960106016</v>
      </c>
      <c r="B3312" s="1046" t="s">
        <v>1996</v>
      </c>
      <c r="C3312" s="1047"/>
      <c r="D3312" s="234"/>
      <c r="E3312" s="1048" t="str">
        <f t="shared" si="141"/>
        <v/>
      </c>
      <c r="F3312" s="1048"/>
    </row>
    <row r="3313" spans="1:6">
      <c r="A3313" s="1045">
        <v>1960950005</v>
      </c>
      <c r="B3313" s="1046" t="s">
        <v>1996</v>
      </c>
      <c r="C3313" s="1047" t="s">
        <v>264</v>
      </c>
      <c r="D3313" s="234"/>
      <c r="E3313" s="1048" t="str">
        <f t="shared" si="141"/>
        <v/>
      </c>
      <c r="F3313" s="1048"/>
    </row>
    <row r="3314" spans="1:6">
      <c r="A3314" s="1045">
        <v>1960950006</v>
      </c>
      <c r="B3314" s="1046" t="s">
        <v>1996</v>
      </c>
      <c r="C3314" s="1047" t="s">
        <v>2152</v>
      </c>
      <c r="D3314" s="234"/>
      <c r="E3314" s="1048" t="str">
        <f t="shared" si="141"/>
        <v/>
      </c>
      <c r="F3314" s="1048"/>
    </row>
    <row r="3315" spans="1:6">
      <c r="A3315" s="1045">
        <v>1960950007</v>
      </c>
      <c r="B3315" s="1046" t="s">
        <v>2049</v>
      </c>
      <c r="C3315" s="1047"/>
      <c r="D3315" s="234"/>
      <c r="E3315" s="1048" t="str">
        <f t="shared" si="141"/>
        <v/>
      </c>
      <c r="F3315" s="1048"/>
    </row>
    <row r="3316" spans="1:6">
      <c r="A3316" s="1045">
        <v>1960950008</v>
      </c>
      <c r="B3316" s="1046" t="s">
        <v>2049</v>
      </c>
      <c r="C3316" s="1047"/>
      <c r="D3316" s="234"/>
      <c r="E3316" s="1048" t="str">
        <f t="shared" si="141"/>
        <v/>
      </c>
      <c r="F3316" s="1048"/>
    </row>
    <row r="3317" spans="1:6">
      <c r="A3317" s="1045">
        <v>1960950010</v>
      </c>
      <c r="B3317" s="1046" t="s">
        <v>1996</v>
      </c>
      <c r="C3317" s="1047"/>
      <c r="D3317" s="234"/>
      <c r="E3317" s="1048" t="str">
        <f t="shared" si="141"/>
        <v/>
      </c>
      <c r="F3317" s="1048"/>
    </row>
    <row r="3318" spans="1:6">
      <c r="A3318" s="1050">
        <v>1960950012</v>
      </c>
      <c r="B3318" s="1052" t="s">
        <v>1996</v>
      </c>
      <c r="C3318" s="1047"/>
      <c r="D3318" s="234"/>
      <c r="E3318" s="1048"/>
      <c r="F3318" s="1048"/>
    </row>
    <row r="3319" spans="1:6">
      <c r="A3319" s="1045">
        <v>1960950016</v>
      </c>
      <c r="B3319" s="1046" t="s">
        <v>1996</v>
      </c>
      <c r="C3319" s="1047" t="s">
        <v>2152</v>
      </c>
      <c r="D3319" s="234"/>
      <c r="E3319" s="1048" t="str">
        <f>+IF(COUNTIF(A:A,A3319)=1,"","Error")</f>
        <v/>
      </c>
      <c r="F3319" s="1048"/>
    </row>
    <row r="3320" spans="1:6">
      <c r="A3320" s="17">
        <v>1960950019</v>
      </c>
      <c r="B3320" s="1052" t="s">
        <v>1996</v>
      </c>
    </row>
    <row r="3321" spans="1:6">
      <c r="A3321" s="1045">
        <v>1960950028</v>
      </c>
      <c r="B3321" s="1046" t="s">
        <v>1996</v>
      </c>
      <c r="C3321" s="1047"/>
      <c r="D3321" s="234"/>
      <c r="E3321" s="1048" t="str">
        <f t="shared" ref="E3321:E3335" si="142">+IF(COUNTIF(A:A,A3321)=1,"","Error")</f>
        <v/>
      </c>
      <c r="F3321" s="1048"/>
    </row>
    <row r="3322" spans="1:6">
      <c r="A3322" s="1045">
        <v>1960950050</v>
      </c>
      <c r="B3322" s="1046" t="s">
        <v>1996</v>
      </c>
      <c r="C3322" s="1047"/>
      <c r="D3322" s="234"/>
      <c r="E3322" s="1048" t="str">
        <f t="shared" si="142"/>
        <v/>
      </c>
      <c r="F3322" s="1048"/>
    </row>
    <row r="3323" spans="1:6">
      <c r="A3323" s="1045">
        <v>1960950051</v>
      </c>
      <c r="B3323" s="1046" t="s">
        <v>1996</v>
      </c>
      <c r="C3323" s="1047"/>
      <c r="D3323" s="234"/>
      <c r="E3323" s="1048" t="str">
        <f t="shared" si="142"/>
        <v/>
      </c>
      <c r="F3323" s="1048"/>
    </row>
    <row r="3324" spans="1:6">
      <c r="A3324" s="1045">
        <v>1960950058</v>
      </c>
      <c r="B3324" s="1046" t="s">
        <v>1996</v>
      </c>
      <c r="C3324" s="1047"/>
      <c r="D3324" s="234"/>
      <c r="E3324" s="1048" t="str">
        <f t="shared" si="142"/>
        <v/>
      </c>
      <c r="F3324" s="1048"/>
    </row>
    <row r="3325" spans="1:6">
      <c r="A3325" s="1045">
        <v>1960950075</v>
      </c>
      <c r="B3325" s="1046" t="s">
        <v>1996</v>
      </c>
      <c r="C3325" s="1047"/>
      <c r="D3325" s="234"/>
      <c r="E3325" s="1048" t="str">
        <f t="shared" si="142"/>
        <v/>
      </c>
      <c r="F3325" s="1048"/>
    </row>
    <row r="3326" spans="1:6">
      <c r="A3326" s="1045">
        <v>1960950258</v>
      </c>
      <c r="B3326" s="1046" t="s">
        <v>1996</v>
      </c>
      <c r="C3326" s="1047"/>
      <c r="D3326" s="234"/>
      <c r="E3326" s="1048" t="str">
        <f t="shared" si="142"/>
        <v/>
      </c>
      <c r="F3326" s="1048"/>
    </row>
    <row r="3327" spans="1:6">
      <c r="A3327" s="1045">
        <v>1960950701</v>
      </c>
      <c r="B3327" s="1046" t="s">
        <v>1996</v>
      </c>
      <c r="C3327" s="1047"/>
      <c r="D3327" s="234"/>
      <c r="E3327" s="1048" t="str">
        <f t="shared" si="142"/>
        <v/>
      </c>
      <c r="F3327" s="1048"/>
    </row>
    <row r="3328" spans="1:6">
      <c r="A3328" s="1045">
        <v>1960951005</v>
      </c>
      <c r="B3328" s="1046" t="s">
        <v>2042</v>
      </c>
      <c r="C3328" s="1047"/>
      <c r="D3328" s="234"/>
      <c r="E3328" s="1048" t="str">
        <f t="shared" si="142"/>
        <v/>
      </c>
      <c r="F3328" s="1048"/>
    </row>
    <row r="3329" spans="1:6">
      <c r="A3329" s="1045">
        <v>1960951009</v>
      </c>
      <c r="B3329" s="1046" t="s">
        <v>1996</v>
      </c>
      <c r="C3329" s="1047"/>
      <c r="D3329" s="234"/>
      <c r="E3329" s="1048" t="str">
        <f t="shared" si="142"/>
        <v/>
      </c>
      <c r="F3329" s="1048"/>
    </row>
    <row r="3330" spans="1:6">
      <c r="A3330" s="1045">
        <v>1960951012</v>
      </c>
      <c r="B3330" s="1046" t="s">
        <v>1996</v>
      </c>
      <c r="C3330" s="1047"/>
      <c r="D3330" s="234"/>
      <c r="E3330" s="1048" t="str">
        <f t="shared" si="142"/>
        <v/>
      </c>
      <c r="F3330" s="1048"/>
    </row>
    <row r="3331" spans="1:6">
      <c r="A3331" s="1045">
        <v>1960951014</v>
      </c>
      <c r="B3331" s="1046" t="s">
        <v>1996</v>
      </c>
      <c r="C3331" s="1047"/>
      <c r="D3331" s="234"/>
      <c r="E3331" s="1048" t="str">
        <f t="shared" si="142"/>
        <v/>
      </c>
      <c r="F3331" s="1048"/>
    </row>
    <row r="3332" spans="1:6">
      <c r="A3332" s="1045">
        <v>1960951015</v>
      </c>
      <c r="B3332" s="1046" t="s">
        <v>1996</v>
      </c>
      <c r="C3332" s="1047" t="s">
        <v>264</v>
      </c>
      <c r="D3332" s="234"/>
      <c r="E3332" s="1048" t="str">
        <f t="shared" si="142"/>
        <v/>
      </c>
      <c r="F3332" s="1048"/>
    </row>
    <row r="3333" spans="1:6">
      <c r="A3333" s="1045">
        <v>1960951016</v>
      </c>
      <c r="B3333" s="1046" t="s">
        <v>1996</v>
      </c>
      <c r="C3333" s="1047"/>
      <c r="D3333" s="234"/>
      <c r="E3333" s="1048" t="str">
        <f t="shared" si="142"/>
        <v/>
      </c>
      <c r="F3333" s="1048"/>
    </row>
    <row r="3334" spans="1:6">
      <c r="A3334" s="1045">
        <v>1960951017</v>
      </c>
      <c r="B3334" s="1046" t="s">
        <v>2042</v>
      </c>
      <c r="C3334" s="1047"/>
      <c r="D3334" s="234"/>
      <c r="E3334" s="1048" t="str">
        <f t="shared" si="142"/>
        <v/>
      </c>
      <c r="F3334" s="1048"/>
    </row>
    <row r="3335" spans="1:6">
      <c r="A3335" s="1045">
        <v>1960951025</v>
      </c>
      <c r="B3335" s="1046" t="s">
        <v>1996</v>
      </c>
      <c r="C3335" s="1047" t="s">
        <v>264</v>
      </c>
      <c r="D3335" s="234"/>
      <c r="E3335" s="1048" t="str">
        <f t="shared" si="142"/>
        <v/>
      </c>
      <c r="F3335" s="1048"/>
    </row>
    <row r="3336" spans="1:6">
      <c r="A3336" s="1050">
        <v>1960951026</v>
      </c>
      <c r="B3336" s="1046" t="s">
        <v>1996</v>
      </c>
      <c r="C3336" s="1047"/>
      <c r="D3336" s="234"/>
      <c r="E3336" s="1048"/>
      <c r="F3336" s="1048"/>
    </row>
    <row r="3337" spans="1:6">
      <c r="A3337" s="1045">
        <v>1960951027</v>
      </c>
      <c r="B3337" s="1046" t="s">
        <v>2042</v>
      </c>
      <c r="C3337" s="1047"/>
      <c r="D3337" s="234"/>
      <c r="E3337" s="1048" t="str">
        <f>+IF(COUNTIF(A:A,A3337)=1,"","Error")</f>
        <v/>
      </c>
      <c r="F3337" s="1048"/>
    </row>
    <row r="3338" spans="1:6">
      <c r="A3338" s="1045">
        <v>1960951029</v>
      </c>
      <c r="B3338" s="1046" t="s">
        <v>1996</v>
      </c>
      <c r="C3338" s="1047" t="s">
        <v>264</v>
      </c>
      <c r="D3338" s="234"/>
      <c r="E3338" s="1048" t="str">
        <f>+IF(COUNTIF(A:A,A3338)=1,"","Error")</f>
        <v/>
      </c>
      <c r="F3338" s="1048"/>
    </row>
    <row r="3339" spans="1:6">
      <c r="A3339" s="1045">
        <v>1960951030</v>
      </c>
      <c r="B3339" s="1046" t="s">
        <v>2042</v>
      </c>
      <c r="C3339" s="1047"/>
      <c r="D3339" s="234"/>
      <c r="E3339" s="1048" t="str">
        <f>+IF(COUNTIF(A:A,A3339)=1,"","Error")</f>
        <v/>
      </c>
      <c r="F3339" s="1048"/>
    </row>
    <row r="3340" spans="1:6">
      <c r="A3340" s="1045">
        <v>1960951032</v>
      </c>
      <c r="B3340" s="1052" t="s">
        <v>1996</v>
      </c>
      <c r="C3340" s="1047"/>
      <c r="D3340" s="234"/>
      <c r="E3340" s="1048"/>
      <c r="F3340" s="1048"/>
    </row>
    <row r="3341" spans="1:6">
      <c r="A3341" s="1045">
        <v>1960951040</v>
      </c>
      <c r="B3341" s="1046" t="s">
        <v>2042</v>
      </c>
      <c r="C3341" s="1047"/>
      <c r="D3341" s="234"/>
      <c r="E3341" s="1048" t="str">
        <f>+IF(COUNTIF(A:A,A3341)=1,"","Error")</f>
        <v/>
      </c>
      <c r="F3341" s="1048"/>
    </row>
    <row r="3342" spans="1:6">
      <c r="A3342" s="1045">
        <v>1960951041</v>
      </c>
      <c r="B3342" s="1046" t="s">
        <v>2042</v>
      </c>
      <c r="C3342" s="1047"/>
      <c r="D3342" s="234"/>
      <c r="E3342" s="1048" t="str">
        <f>+IF(COUNTIF(A:A,A3342)=1,"","Error")</f>
        <v/>
      </c>
      <c r="F3342" s="1048"/>
    </row>
    <row r="3343" spans="1:6">
      <c r="A3343" s="1045">
        <v>1960951045</v>
      </c>
      <c r="B3343" s="1046" t="s">
        <v>2042</v>
      </c>
      <c r="C3343" s="1047"/>
      <c r="D3343" s="234"/>
      <c r="E3343" s="1048" t="str">
        <f>+IF(COUNTIF(A:A,A3343)=1,"","Error")</f>
        <v/>
      </c>
      <c r="F3343" s="1048"/>
    </row>
    <row r="3344" spans="1:6">
      <c r="A3344" s="1045">
        <v>1960951046</v>
      </c>
      <c r="B3344" s="1046" t="s">
        <v>2042</v>
      </c>
      <c r="C3344" s="1047"/>
      <c r="D3344" s="234"/>
      <c r="E3344" s="1048" t="str">
        <f>+IF(COUNTIF(A:A,A3344)=1,"","Error")</f>
        <v/>
      </c>
      <c r="F3344" s="1048"/>
    </row>
    <row r="3345" spans="1:6">
      <c r="A3345" s="1045">
        <v>1960951047</v>
      </c>
      <c r="B3345" s="1046" t="s">
        <v>2042</v>
      </c>
      <c r="C3345" s="1047"/>
      <c r="D3345" s="234"/>
      <c r="E3345" s="1048" t="str">
        <f>+IF(COUNTIF(A:A,A3345)=1,"","Error")</f>
        <v/>
      </c>
      <c r="F3345" s="1048"/>
    </row>
    <row r="3346" spans="1:6">
      <c r="A3346" s="1045">
        <v>1960951048</v>
      </c>
      <c r="B3346" s="1052" t="s">
        <v>1996</v>
      </c>
      <c r="C3346" s="1047"/>
      <c r="D3346" s="234"/>
      <c r="E3346" s="1048"/>
      <c r="F3346" s="1048"/>
    </row>
    <row r="3347" spans="1:6">
      <c r="A3347" s="1042">
        <v>1960951049</v>
      </c>
      <c r="B3347" s="1046" t="s">
        <v>2042</v>
      </c>
    </row>
    <row r="3348" spans="1:6">
      <c r="A3348" s="1045">
        <v>1960951050</v>
      </c>
      <c r="B3348" s="1046" t="s">
        <v>1849</v>
      </c>
      <c r="C3348" s="1047"/>
      <c r="D3348" s="234"/>
      <c r="E3348" s="1048" t="str">
        <f>+IF(COUNTIF(A:A,A3348)=1,"","Error")</f>
        <v/>
      </c>
      <c r="F3348" s="1048"/>
    </row>
    <row r="3349" spans="1:6">
      <c r="A3349" s="728">
        <v>1960951052</v>
      </c>
      <c r="B3349" s="1046" t="s">
        <v>1996</v>
      </c>
      <c r="C3349" s="1047"/>
      <c r="D3349" s="234"/>
      <c r="E3349" s="1048"/>
      <c r="F3349" s="1048"/>
    </row>
    <row r="3350" spans="1:6">
      <c r="A3350" s="1045">
        <v>1960951060</v>
      </c>
      <c r="B3350" s="1046" t="s">
        <v>1996</v>
      </c>
      <c r="C3350" s="1047"/>
      <c r="D3350" s="234"/>
      <c r="E3350" s="1048" t="str">
        <f t="shared" ref="E3350:E3356" si="143">+IF(COUNTIF(A:A,A3350)=1,"","Error")</f>
        <v/>
      </c>
      <c r="F3350" s="1048"/>
    </row>
    <row r="3351" spans="1:6">
      <c r="A3351" s="1045">
        <v>1960951075</v>
      </c>
      <c r="B3351" s="1046" t="s">
        <v>1849</v>
      </c>
      <c r="C3351" s="1047"/>
      <c r="D3351" s="234"/>
      <c r="E3351" s="1048" t="str">
        <f t="shared" si="143"/>
        <v/>
      </c>
      <c r="F3351" s="1048"/>
    </row>
    <row r="3352" spans="1:6">
      <c r="A3352" s="1045">
        <v>1960951099</v>
      </c>
      <c r="B3352" s="1046" t="s">
        <v>1996</v>
      </c>
      <c r="C3352" s="1047"/>
      <c r="D3352" s="234"/>
      <c r="E3352" s="1048" t="str">
        <f t="shared" si="143"/>
        <v/>
      </c>
      <c r="F3352" s="1048"/>
    </row>
    <row r="3353" spans="1:6">
      <c r="A3353" s="1045">
        <v>1960951202</v>
      </c>
      <c r="B3353" s="1046" t="s">
        <v>1996</v>
      </c>
      <c r="C3353" s="1047" t="s">
        <v>264</v>
      </c>
      <c r="D3353" s="234"/>
      <c r="E3353" s="1048" t="str">
        <f t="shared" si="143"/>
        <v/>
      </c>
      <c r="F3353" s="1048"/>
    </row>
    <row r="3354" spans="1:6">
      <c r="A3354" s="1045">
        <v>1960951600</v>
      </c>
      <c r="B3354" s="1046" t="s">
        <v>1996</v>
      </c>
      <c r="C3354" s="1047" t="s">
        <v>264</v>
      </c>
      <c r="D3354" s="234"/>
      <c r="E3354" s="1048" t="str">
        <f t="shared" si="143"/>
        <v/>
      </c>
      <c r="F3354" s="1048"/>
    </row>
    <row r="3355" spans="1:6">
      <c r="A3355" s="1045">
        <v>1960951888</v>
      </c>
      <c r="B3355" s="1046" t="s">
        <v>1996</v>
      </c>
      <c r="C3355" s="1047"/>
      <c r="D3355" s="234"/>
      <c r="E3355" s="1048" t="str">
        <f t="shared" si="143"/>
        <v/>
      </c>
      <c r="F3355" s="1048"/>
    </row>
    <row r="3356" spans="1:6">
      <c r="A3356" s="1045">
        <v>1960951889</v>
      </c>
      <c r="B3356" s="1046" t="s">
        <v>1996</v>
      </c>
      <c r="C3356" s="1047"/>
      <c r="D3356" s="234"/>
      <c r="E3356" s="1048" t="str">
        <f t="shared" si="143"/>
        <v/>
      </c>
      <c r="F3356" s="1048"/>
    </row>
    <row r="3357" spans="1:6">
      <c r="A3357" s="1045">
        <v>1960953150</v>
      </c>
      <c r="B3357" s="1052" t="s">
        <v>1996</v>
      </c>
      <c r="C3357" s="1047"/>
      <c r="D3357" s="234"/>
      <c r="E3357" s="1048"/>
      <c r="F3357" s="1048"/>
    </row>
    <row r="3358" spans="1:6">
      <c r="A3358" s="1039">
        <v>1960953359</v>
      </c>
      <c r="B3358" s="1052" t="s">
        <v>1996</v>
      </c>
      <c r="C3358" s="1047"/>
      <c r="D3358" s="234"/>
      <c r="E3358" s="1048"/>
      <c r="F3358" s="1048"/>
    </row>
    <row r="3359" spans="1:6">
      <c r="A3359" s="1045">
        <v>1960954016</v>
      </c>
      <c r="B3359" s="1046" t="s">
        <v>1996</v>
      </c>
      <c r="C3359" s="1047"/>
      <c r="D3359" s="234"/>
      <c r="E3359" s="1048" t="str">
        <f>+IF(COUNTIF(A:A,A3359)=1,"","Error")</f>
        <v/>
      </c>
      <c r="F3359" s="1048"/>
    </row>
    <row r="3360" spans="1:6">
      <c r="A3360" s="1045">
        <v>1960957001</v>
      </c>
      <c r="B3360" s="1046" t="s">
        <v>1849</v>
      </c>
      <c r="C3360" s="1047"/>
      <c r="D3360" s="234"/>
      <c r="E3360" s="1048" t="str">
        <f>+IF(COUNTIF(A:A,A3360)=1,"","Error")</f>
        <v/>
      </c>
      <c r="F3360" s="1048"/>
    </row>
    <row r="3361" spans="1:6">
      <c r="A3361" s="1045">
        <v>1960957002</v>
      </c>
      <c r="B3361" s="1046" t="s">
        <v>1849</v>
      </c>
      <c r="C3361" s="1047"/>
      <c r="D3361" s="234"/>
      <c r="E3361" s="1048" t="str">
        <f>+IF(COUNTIF(A:A,A3361)=1,"","Error")</f>
        <v/>
      </c>
      <c r="F3361" s="1048"/>
    </row>
    <row r="3362" spans="1:6">
      <c r="A3362" s="17">
        <v>1960957003</v>
      </c>
      <c r="B3362" s="1046" t="s">
        <v>1849</v>
      </c>
    </row>
    <row r="3363" spans="1:6">
      <c r="A3363" s="1045">
        <v>1960957004</v>
      </c>
      <c r="B3363" s="1046" t="s">
        <v>1849</v>
      </c>
      <c r="C3363" s="1047"/>
      <c r="D3363" s="234"/>
      <c r="E3363" s="1048" t="str">
        <f t="shared" ref="E3363:E3383" si="144">+IF(COUNTIF(A:A,A3363)=1,"","Error")</f>
        <v/>
      </c>
      <c r="F3363" s="1048"/>
    </row>
    <row r="3364" spans="1:6">
      <c r="A3364" s="1045">
        <v>1960957011</v>
      </c>
      <c r="B3364" s="1046" t="s">
        <v>1849</v>
      </c>
      <c r="C3364" s="1047"/>
      <c r="D3364" s="234"/>
      <c r="E3364" s="1048" t="str">
        <f t="shared" si="144"/>
        <v/>
      </c>
      <c r="F3364" s="1048"/>
    </row>
    <row r="3365" spans="1:6">
      <c r="A3365" s="1045">
        <v>1960957012</v>
      </c>
      <c r="B3365" s="1046" t="s">
        <v>1849</v>
      </c>
      <c r="C3365" s="1047"/>
      <c r="D3365" s="234"/>
      <c r="E3365" s="1048" t="str">
        <f t="shared" si="144"/>
        <v/>
      </c>
      <c r="F3365" s="1048"/>
    </row>
    <row r="3366" spans="1:6">
      <c r="A3366" s="1045">
        <v>1960957014</v>
      </c>
      <c r="B3366" s="1046" t="s">
        <v>1849</v>
      </c>
      <c r="C3366" s="1047"/>
      <c r="D3366" s="234"/>
      <c r="E3366" s="1048" t="str">
        <f t="shared" si="144"/>
        <v/>
      </c>
      <c r="F3366" s="1048"/>
    </row>
    <row r="3367" spans="1:6">
      <c r="A3367" s="1045">
        <v>1960958888</v>
      </c>
      <c r="B3367" s="1046" t="s">
        <v>1996</v>
      </c>
      <c r="C3367" s="1047"/>
      <c r="D3367" s="234"/>
      <c r="E3367" s="1048" t="str">
        <f t="shared" si="144"/>
        <v/>
      </c>
      <c r="F3367" s="1048"/>
    </row>
    <row r="3368" spans="1:6">
      <c r="A3368" s="1045">
        <v>1960959004</v>
      </c>
      <c r="B3368" s="1046" t="s">
        <v>1996</v>
      </c>
      <c r="C3368" s="1047" t="s">
        <v>264</v>
      </c>
      <c r="D3368" s="234"/>
      <c r="E3368" s="1048" t="str">
        <f t="shared" si="144"/>
        <v/>
      </c>
      <c r="F3368" s="1048"/>
    </row>
    <row r="3369" spans="1:6">
      <c r="A3369" s="1045">
        <v>1960959005</v>
      </c>
      <c r="B3369" s="1046" t="s">
        <v>1996</v>
      </c>
      <c r="C3369" s="1047" t="s">
        <v>264</v>
      </c>
      <c r="D3369" s="234"/>
      <c r="E3369" s="1048" t="str">
        <f t="shared" si="144"/>
        <v/>
      </c>
      <c r="F3369" s="1048"/>
    </row>
    <row r="3370" spans="1:6">
      <c r="A3370" s="1045">
        <v>1960959007</v>
      </c>
      <c r="B3370" s="1046" t="s">
        <v>1996</v>
      </c>
      <c r="C3370" s="1047" t="s">
        <v>264</v>
      </c>
      <c r="D3370" s="234"/>
      <c r="E3370" s="1048" t="str">
        <f t="shared" si="144"/>
        <v/>
      </c>
      <c r="F3370" s="1048"/>
    </row>
    <row r="3371" spans="1:6">
      <c r="A3371" s="1045">
        <v>1960959008</v>
      </c>
      <c r="B3371" s="1046" t="s">
        <v>1996</v>
      </c>
      <c r="C3371" s="1047" t="s">
        <v>264</v>
      </c>
      <c r="D3371" s="234"/>
      <c r="E3371" s="1048" t="str">
        <f t="shared" si="144"/>
        <v/>
      </c>
      <c r="F3371" s="1048"/>
    </row>
    <row r="3372" spans="1:6">
      <c r="A3372" s="1045">
        <v>1960959009</v>
      </c>
      <c r="B3372" s="1046" t="s">
        <v>1996</v>
      </c>
      <c r="C3372" s="1047" t="s">
        <v>264</v>
      </c>
      <c r="D3372" s="234"/>
      <c r="E3372" s="1048" t="str">
        <f t="shared" si="144"/>
        <v/>
      </c>
      <c r="F3372" s="1048"/>
    </row>
    <row r="3373" spans="1:6">
      <c r="A3373" s="1045">
        <v>1960959013</v>
      </c>
      <c r="B3373" s="1046" t="s">
        <v>1996</v>
      </c>
      <c r="C3373" s="1047"/>
      <c r="D3373" s="234"/>
      <c r="E3373" s="1048" t="str">
        <f t="shared" si="144"/>
        <v/>
      </c>
      <c r="F3373" s="1048"/>
    </row>
    <row r="3374" spans="1:6">
      <c r="A3374" s="1045">
        <v>1960959014</v>
      </c>
      <c r="B3374" s="1046" t="s">
        <v>1996</v>
      </c>
      <c r="C3374" s="1047" t="s">
        <v>264</v>
      </c>
      <c r="D3374" s="234"/>
      <c r="E3374" s="1048" t="str">
        <f t="shared" si="144"/>
        <v/>
      </c>
      <c r="F3374" s="1048"/>
    </row>
    <row r="3375" spans="1:6">
      <c r="A3375" s="1045">
        <v>1960959023</v>
      </c>
      <c r="B3375" s="1046" t="s">
        <v>1996</v>
      </c>
      <c r="C3375" s="1047"/>
      <c r="D3375" s="234"/>
      <c r="E3375" s="1048" t="str">
        <f t="shared" si="144"/>
        <v/>
      </c>
      <c r="F3375" s="1048"/>
    </row>
    <row r="3376" spans="1:6">
      <c r="A3376" s="1045">
        <v>1960959028</v>
      </c>
      <c r="B3376" s="1046" t="s">
        <v>1996</v>
      </c>
      <c r="C3376" s="1047"/>
      <c r="D3376" s="234"/>
      <c r="E3376" s="1048" t="str">
        <f t="shared" si="144"/>
        <v/>
      </c>
      <c r="F3376" s="1048"/>
    </row>
    <row r="3377" spans="1:6">
      <c r="A3377" s="1045">
        <v>1960959034</v>
      </c>
      <c r="B3377" s="1046" t="s">
        <v>1996</v>
      </c>
      <c r="C3377" s="1047" t="s">
        <v>264</v>
      </c>
      <c r="D3377" s="234"/>
      <c r="E3377" s="1048" t="str">
        <f t="shared" si="144"/>
        <v/>
      </c>
      <c r="F3377" s="1048"/>
    </row>
    <row r="3378" spans="1:6">
      <c r="A3378" s="1045">
        <v>1960959036</v>
      </c>
      <c r="B3378" s="1046" t="s">
        <v>1996</v>
      </c>
      <c r="C3378" s="1047"/>
      <c r="D3378" s="234"/>
      <c r="E3378" s="1048" t="str">
        <f t="shared" si="144"/>
        <v/>
      </c>
      <c r="F3378" s="1048"/>
    </row>
    <row r="3379" spans="1:6">
      <c r="A3379" s="1045">
        <v>1960959037</v>
      </c>
      <c r="B3379" s="1046" t="s">
        <v>1996</v>
      </c>
      <c r="C3379" s="1047"/>
      <c r="D3379" s="234"/>
      <c r="E3379" s="1048" t="str">
        <f t="shared" si="144"/>
        <v/>
      </c>
      <c r="F3379" s="1048"/>
    </row>
    <row r="3380" spans="1:6">
      <c r="A3380" s="1045">
        <v>1960959038</v>
      </c>
      <c r="B3380" s="1046" t="s">
        <v>1996</v>
      </c>
      <c r="C3380" s="1047" t="s">
        <v>264</v>
      </c>
      <c r="D3380" s="234"/>
      <c r="E3380" s="1048" t="str">
        <f t="shared" si="144"/>
        <v/>
      </c>
      <c r="F3380" s="1048"/>
    </row>
    <row r="3381" spans="1:6">
      <c r="A3381" s="1045">
        <v>1960959044</v>
      </c>
      <c r="B3381" s="1046" t="s">
        <v>1996</v>
      </c>
      <c r="C3381" s="1047" t="s">
        <v>264</v>
      </c>
      <c r="D3381" s="234"/>
      <c r="E3381" s="1048" t="str">
        <f t="shared" si="144"/>
        <v/>
      </c>
      <c r="F3381" s="1048"/>
    </row>
    <row r="3382" spans="1:6">
      <c r="A3382" s="1045">
        <v>1960959055</v>
      </c>
      <c r="B3382" s="1046" t="s">
        <v>1996</v>
      </c>
      <c r="C3382" s="1047" t="s">
        <v>264</v>
      </c>
      <c r="D3382" s="234"/>
      <c r="E3382" s="1048" t="str">
        <f t="shared" si="144"/>
        <v/>
      </c>
      <c r="F3382" s="1048"/>
    </row>
    <row r="3383" spans="1:6">
      <c r="A3383" s="1045">
        <v>1960959058</v>
      </c>
      <c r="B3383" s="1046" t="s">
        <v>1996</v>
      </c>
      <c r="C3383" s="1047" t="s">
        <v>264</v>
      </c>
      <c r="D3383" s="234"/>
      <c r="E3383" s="1048" t="str">
        <f t="shared" si="144"/>
        <v/>
      </c>
      <c r="F3383" s="1048"/>
    </row>
    <row r="3384" spans="1:6">
      <c r="A3384" s="1049">
        <v>1960959059</v>
      </c>
      <c r="B3384" s="1046" t="s">
        <v>1996</v>
      </c>
      <c r="C3384" s="1047"/>
      <c r="D3384" s="234"/>
      <c r="E3384" s="1048"/>
      <c r="F3384" s="1048"/>
    </row>
    <row r="3385" spans="1:6">
      <c r="A3385" s="1045">
        <v>1960959062</v>
      </c>
      <c r="B3385" s="1046" t="s">
        <v>1996</v>
      </c>
      <c r="C3385" s="1047" t="s">
        <v>264</v>
      </c>
      <c r="D3385" s="234"/>
      <c r="E3385" s="1048" t="str">
        <f>+IF(COUNTIF(A:A,A3385)=1,"","Error")</f>
        <v/>
      </c>
      <c r="F3385" s="1048"/>
    </row>
    <row r="3386" spans="1:6">
      <c r="A3386" s="1045">
        <v>1960959063</v>
      </c>
      <c r="B3386" s="1046" t="s">
        <v>1996</v>
      </c>
      <c r="C3386" s="1047"/>
      <c r="D3386" s="234"/>
      <c r="E3386" s="1048" t="str">
        <f>+IF(COUNTIF(A:A,A3386)=1,"","Error")</f>
        <v/>
      </c>
      <c r="F3386" s="1048"/>
    </row>
    <row r="3387" spans="1:6">
      <c r="A3387" s="728">
        <v>1960959064</v>
      </c>
      <c r="B3387" s="1046" t="s">
        <v>1996</v>
      </c>
      <c r="C3387" s="1047"/>
      <c r="D3387" s="234"/>
      <c r="E3387" s="1048"/>
      <c r="F3387" s="1048"/>
    </row>
    <row r="3388" spans="1:6">
      <c r="A3388" s="1045">
        <v>1960959065</v>
      </c>
      <c r="B3388" s="1046" t="s">
        <v>1996</v>
      </c>
      <c r="C3388" s="1047"/>
      <c r="D3388" s="234"/>
      <c r="E3388" s="1048" t="str">
        <f>+IF(COUNTIF(A:A,A3388)=1,"","Error")</f>
        <v/>
      </c>
      <c r="F3388" s="1048"/>
    </row>
    <row r="3389" spans="1:6">
      <c r="A3389" s="1045">
        <v>1960959067</v>
      </c>
      <c r="B3389" s="1046" t="s">
        <v>1996</v>
      </c>
      <c r="C3389" s="1047" t="s">
        <v>264</v>
      </c>
      <c r="D3389" s="234"/>
      <c r="E3389" s="1048" t="str">
        <f>+IF(COUNTIF(A:A,A3389)=1,"","Error")</f>
        <v/>
      </c>
      <c r="F3389" s="1048"/>
    </row>
    <row r="3390" spans="1:6">
      <c r="A3390" s="1045">
        <v>1960959068</v>
      </c>
      <c r="B3390" s="1046" t="s">
        <v>1996</v>
      </c>
      <c r="C3390" s="1047" t="s">
        <v>264</v>
      </c>
      <c r="D3390" s="234"/>
      <c r="E3390" s="1048" t="str">
        <f>+IF(COUNTIF(A:A,A3390)=1,"","Error")</f>
        <v/>
      </c>
      <c r="F3390" s="1048"/>
    </row>
    <row r="3391" spans="1:6">
      <c r="A3391" s="17">
        <v>1960959069</v>
      </c>
      <c r="B3391" s="1046" t="s">
        <v>1996</v>
      </c>
    </row>
    <row r="3392" spans="1:6">
      <c r="A3392" s="1045">
        <v>1960959071</v>
      </c>
      <c r="B3392" s="1046" t="s">
        <v>1996</v>
      </c>
      <c r="C3392" s="1047"/>
      <c r="D3392" s="234"/>
      <c r="E3392" s="1048" t="str">
        <f>+IF(COUNTIF(A:A,A3392)=1,"","Error")</f>
        <v/>
      </c>
      <c r="F3392" s="1048"/>
    </row>
    <row r="3393" spans="1:6">
      <c r="A3393" s="1045">
        <v>1960959075</v>
      </c>
      <c r="B3393" s="1046" t="s">
        <v>1996</v>
      </c>
      <c r="C3393" s="1047"/>
      <c r="D3393" s="234"/>
      <c r="E3393" s="1048" t="str">
        <f>+IF(COUNTIF(A:A,A3393)=1,"","Error")</f>
        <v/>
      </c>
      <c r="F3393" s="1048"/>
    </row>
    <row r="3394" spans="1:6">
      <c r="A3394" s="1050">
        <v>1960959082</v>
      </c>
      <c r="B3394" s="1052" t="s">
        <v>1996</v>
      </c>
      <c r="C3394" s="1047"/>
      <c r="D3394" s="234"/>
      <c r="E3394" s="1048"/>
      <c r="F3394" s="1048"/>
    </row>
    <row r="3395" spans="1:6">
      <c r="A3395" s="1045">
        <v>1960959087</v>
      </c>
      <c r="B3395" s="1046" t="s">
        <v>1996</v>
      </c>
      <c r="C3395" s="1047"/>
      <c r="D3395" s="234"/>
      <c r="E3395" s="1048" t="str">
        <f t="shared" ref="E3395:E3410" si="145">+IF(COUNTIF(A:A,A3395)=1,"","Error")</f>
        <v/>
      </c>
      <c r="F3395" s="1048"/>
    </row>
    <row r="3396" spans="1:6">
      <c r="A3396" s="1045">
        <v>1960959096</v>
      </c>
      <c r="B3396" s="1046" t="s">
        <v>1996</v>
      </c>
      <c r="C3396" s="1047" t="s">
        <v>264</v>
      </c>
      <c r="D3396" s="234"/>
      <c r="E3396" s="1048" t="str">
        <f t="shared" si="145"/>
        <v/>
      </c>
      <c r="F3396" s="1048"/>
    </row>
    <row r="3397" spans="1:6">
      <c r="A3397" s="1045">
        <v>1960959101</v>
      </c>
      <c r="B3397" s="1046" t="s">
        <v>1996</v>
      </c>
      <c r="C3397" s="1047"/>
      <c r="D3397" s="234"/>
      <c r="E3397" s="1048" t="str">
        <f t="shared" si="145"/>
        <v/>
      </c>
      <c r="F3397" s="1048"/>
    </row>
    <row r="3398" spans="1:6">
      <c r="A3398" s="1045">
        <v>1960959109</v>
      </c>
      <c r="B3398" s="1046" t="s">
        <v>1996</v>
      </c>
      <c r="C3398" s="1047" t="s">
        <v>264</v>
      </c>
      <c r="D3398" s="234"/>
      <c r="E3398" s="1048" t="str">
        <f t="shared" si="145"/>
        <v/>
      </c>
      <c r="F3398" s="1048"/>
    </row>
    <row r="3399" spans="1:6">
      <c r="A3399" s="1045">
        <v>1960959110</v>
      </c>
      <c r="B3399" s="1046" t="s">
        <v>1996</v>
      </c>
      <c r="C3399" s="1047"/>
      <c r="D3399" s="234"/>
      <c r="E3399" s="1048" t="str">
        <f t="shared" si="145"/>
        <v/>
      </c>
      <c r="F3399" s="1048"/>
    </row>
    <row r="3400" spans="1:6">
      <c r="A3400" s="1045">
        <v>1960959111</v>
      </c>
      <c r="B3400" s="1046" t="s">
        <v>1996</v>
      </c>
      <c r="C3400" s="1047" t="s">
        <v>264</v>
      </c>
      <c r="D3400" s="234"/>
      <c r="E3400" s="1048" t="str">
        <f t="shared" si="145"/>
        <v/>
      </c>
      <c r="F3400" s="1048"/>
    </row>
    <row r="3401" spans="1:6">
      <c r="A3401" s="1045">
        <v>1960959115</v>
      </c>
      <c r="B3401" s="1046" t="s">
        <v>1996</v>
      </c>
      <c r="C3401" s="1047"/>
      <c r="D3401" s="234"/>
      <c r="E3401" s="1048" t="str">
        <f t="shared" si="145"/>
        <v/>
      </c>
      <c r="F3401" s="1048"/>
    </row>
    <row r="3402" spans="1:6">
      <c r="A3402" s="1045">
        <v>1960959123</v>
      </c>
      <c r="B3402" s="1046" t="s">
        <v>1996</v>
      </c>
      <c r="C3402" s="1047" t="s">
        <v>264</v>
      </c>
      <c r="D3402" s="234"/>
      <c r="E3402" s="1048" t="str">
        <f t="shared" si="145"/>
        <v/>
      </c>
      <c r="F3402" s="1048"/>
    </row>
    <row r="3403" spans="1:6">
      <c r="A3403" s="1045">
        <v>1960959124</v>
      </c>
      <c r="B3403" s="1046" t="s">
        <v>1996</v>
      </c>
      <c r="C3403" s="1047" t="s">
        <v>264</v>
      </c>
      <c r="D3403" s="234"/>
      <c r="E3403" s="1048" t="str">
        <f t="shared" si="145"/>
        <v/>
      </c>
      <c r="F3403" s="1048"/>
    </row>
    <row r="3404" spans="1:6">
      <c r="A3404" s="1045">
        <v>1960959127</v>
      </c>
      <c r="B3404" s="1046" t="s">
        <v>1996</v>
      </c>
      <c r="C3404" s="1047" t="s">
        <v>264</v>
      </c>
      <c r="D3404" s="234"/>
      <c r="E3404" s="1048" t="str">
        <f t="shared" si="145"/>
        <v/>
      </c>
      <c r="F3404" s="1048"/>
    </row>
    <row r="3405" spans="1:6">
      <c r="A3405" s="1045">
        <v>1960959128</v>
      </c>
      <c r="B3405" s="1046" t="s">
        <v>1996</v>
      </c>
      <c r="C3405" s="1047" t="s">
        <v>264</v>
      </c>
      <c r="D3405" s="234"/>
      <c r="E3405" s="1048" t="str">
        <f t="shared" si="145"/>
        <v/>
      </c>
      <c r="F3405" s="1048"/>
    </row>
    <row r="3406" spans="1:6">
      <c r="A3406" s="1045">
        <v>1960959139</v>
      </c>
      <c r="B3406" s="1046" t="s">
        <v>1996</v>
      </c>
      <c r="C3406" s="1047" t="s">
        <v>264</v>
      </c>
      <c r="D3406" s="234"/>
      <c r="E3406" s="1048" t="str">
        <f t="shared" si="145"/>
        <v/>
      </c>
      <c r="F3406" s="1048"/>
    </row>
    <row r="3407" spans="1:6">
      <c r="A3407" s="1045">
        <v>1960959144</v>
      </c>
      <c r="B3407" s="1046" t="s">
        <v>1996</v>
      </c>
      <c r="C3407" s="1047" t="s">
        <v>264</v>
      </c>
      <c r="D3407" s="234"/>
      <c r="E3407" s="1048" t="str">
        <f t="shared" si="145"/>
        <v/>
      </c>
      <c r="F3407" s="1048"/>
    </row>
    <row r="3408" spans="1:6">
      <c r="A3408" s="1045">
        <v>1960959150</v>
      </c>
      <c r="B3408" s="1046" t="s">
        <v>1996</v>
      </c>
      <c r="C3408" s="1047" t="s">
        <v>264</v>
      </c>
      <c r="D3408" s="234"/>
      <c r="E3408" s="1048" t="str">
        <f t="shared" si="145"/>
        <v/>
      </c>
      <c r="F3408" s="1048"/>
    </row>
    <row r="3409" spans="1:6">
      <c r="A3409" s="1045">
        <v>1960959176</v>
      </c>
      <c r="B3409" s="1046" t="s">
        <v>1996</v>
      </c>
      <c r="C3409" s="1047" t="s">
        <v>264</v>
      </c>
      <c r="D3409" s="234"/>
      <c r="E3409" s="1048" t="str">
        <f t="shared" si="145"/>
        <v/>
      </c>
      <c r="F3409" s="1048"/>
    </row>
    <row r="3410" spans="1:6">
      <c r="A3410" s="1045">
        <v>1960959177</v>
      </c>
      <c r="B3410" s="1046" t="s">
        <v>1996</v>
      </c>
      <c r="C3410" s="1047" t="s">
        <v>264</v>
      </c>
      <c r="D3410" s="234"/>
      <c r="E3410" s="1048" t="str">
        <f t="shared" si="145"/>
        <v/>
      </c>
      <c r="F3410" s="1048"/>
    </row>
    <row r="3411" spans="1:6">
      <c r="A3411" s="1042">
        <v>1960959188</v>
      </c>
      <c r="B3411" s="1046" t="s">
        <v>1996</v>
      </c>
      <c r="C3411" s="1047" t="s">
        <v>264</v>
      </c>
    </row>
    <row r="3412" spans="1:6">
      <c r="A3412" s="1045">
        <v>1960959190</v>
      </c>
      <c r="B3412" s="1046" t="s">
        <v>1996</v>
      </c>
      <c r="C3412" s="1047" t="s">
        <v>264</v>
      </c>
      <c r="D3412" s="234"/>
      <c r="E3412" s="1048" t="str">
        <f>+IF(COUNTIF(A:A,A3412)=1,"","Error")</f>
        <v/>
      </c>
      <c r="F3412" s="1048"/>
    </row>
    <row r="3413" spans="1:6">
      <c r="A3413" s="728">
        <v>1960959202</v>
      </c>
      <c r="B3413" s="1046" t="s">
        <v>1996</v>
      </c>
      <c r="C3413" s="1047"/>
      <c r="D3413" s="234"/>
      <c r="E3413" s="1048"/>
      <c r="F3413" s="1048"/>
    </row>
    <row r="3414" spans="1:6">
      <c r="A3414" s="1045">
        <v>1960959205</v>
      </c>
      <c r="B3414" s="1046" t="s">
        <v>1996</v>
      </c>
      <c r="C3414" s="1047"/>
      <c r="D3414" s="234"/>
      <c r="E3414" s="1048" t="str">
        <f>+IF(COUNTIF(A:A,A3414)=1,"","Error")</f>
        <v/>
      </c>
      <c r="F3414" s="1048"/>
    </row>
    <row r="3415" spans="1:6">
      <c r="A3415" s="1045">
        <v>1960959226</v>
      </c>
      <c r="B3415" s="1046" t="s">
        <v>1996</v>
      </c>
      <c r="C3415" s="1047"/>
      <c r="D3415" s="234"/>
      <c r="E3415" s="1048" t="str">
        <f>+IF(COUNTIF(A:A,A3415)=1,"","Error")</f>
        <v/>
      </c>
      <c r="F3415" s="1048"/>
    </row>
    <row r="3416" spans="1:6">
      <c r="A3416" s="1045">
        <v>1960959234</v>
      </c>
      <c r="B3416" s="1052" t="s">
        <v>1996</v>
      </c>
      <c r="C3416" s="1047"/>
      <c r="D3416" s="234"/>
      <c r="E3416" s="1048"/>
      <c r="F3416" s="1048"/>
    </row>
    <row r="3417" spans="1:6">
      <c r="A3417" s="1045">
        <v>1960959235</v>
      </c>
      <c r="B3417" s="1046" t="s">
        <v>1996</v>
      </c>
      <c r="C3417" s="1047"/>
      <c r="D3417" s="234"/>
      <c r="E3417" s="1048" t="str">
        <f>+IF(COUNTIF(A:A,A3417)=1,"","Error")</f>
        <v/>
      </c>
      <c r="F3417" s="1048"/>
    </row>
    <row r="3418" spans="1:6">
      <c r="A3418" s="728">
        <v>1960959250</v>
      </c>
      <c r="B3418" s="1046" t="s">
        <v>1996</v>
      </c>
      <c r="C3418" s="1047"/>
      <c r="D3418" s="234"/>
      <c r="E3418" s="1048"/>
      <c r="F3418" s="1048"/>
    </row>
    <row r="3419" spans="1:6">
      <c r="A3419" s="1045">
        <v>1960959258</v>
      </c>
      <c r="B3419" s="1046" t="s">
        <v>1996</v>
      </c>
      <c r="C3419" s="1047"/>
      <c r="D3419" s="234"/>
      <c r="E3419" s="1048" t="str">
        <f t="shared" ref="E3419:E3438" si="146">+IF(COUNTIF(A:A,A3419)=1,"","Error")</f>
        <v/>
      </c>
      <c r="F3419" s="1048"/>
    </row>
    <row r="3420" spans="1:6">
      <c r="A3420" s="1045">
        <v>1960959271</v>
      </c>
      <c r="B3420" s="1046" t="s">
        <v>1996</v>
      </c>
      <c r="C3420" s="1047"/>
      <c r="D3420" s="234"/>
      <c r="E3420" s="1048" t="str">
        <f t="shared" si="146"/>
        <v/>
      </c>
      <c r="F3420" s="1048"/>
    </row>
    <row r="3421" spans="1:6">
      <c r="A3421" s="1045">
        <v>1960959305</v>
      </c>
      <c r="B3421" s="1046" t="s">
        <v>1996</v>
      </c>
      <c r="C3421" s="1047"/>
      <c r="D3421" s="234"/>
      <c r="E3421" s="1048" t="str">
        <f t="shared" si="146"/>
        <v/>
      </c>
      <c r="F3421" s="1048"/>
    </row>
    <row r="3422" spans="1:6">
      <c r="A3422" s="1045">
        <v>1960959326</v>
      </c>
      <c r="B3422" s="1046" t="s">
        <v>1996</v>
      </c>
      <c r="C3422" s="1047" t="s">
        <v>264</v>
      </c>
      <c r="D3422" s="234"/>
      <c r="E3422" s="1048" t="str">
        <f t="shared" si="146"/>
        <v/>
      </c>
      <c r="F3422" s="1048"/>
    </row>
    <row r="3423" spans="1:6">
      <c r="A3423" s="1045">
        <v>1960959327</v>
      </c>
      <c r="B3423" s="1046" t="s">
        <v>1996</v>
      </c>
      <c r="C3423" s="1047" t="s">
        <v>264</v>
      </c>
      <c r="D3423" s="234"/>
      <c r="E3423" s="1048" t="str">
        <f t="shared" si="146"/>
        <v/>
      </c>
      <c r="F3423" s="1048"/>
    </row>
    <row r="3424" spans="1:6">
      <c r="A3424" s="1045">
        <v>1960959342</v>
      </c>
      <c r="B3424" s="1046" t="s">
        <v>1996</v>
      </c>
      <c r="C3424" s="1047" t="s">
        <v>264</v>
      </c>
      <c r="D3424" s="234"/>
      <c r="E3424" s="1048" t="str">
        <f t="shared" si="146"/>
        <v/>
      </c>
      <c r="F3424" s="1048"/>
    </row>
    <row r="3425" spans="1:6">
      <c r="A3425" s="1045">
        <v>1960959347</v>
      </c>
      <c r="B3425" s="1046" t="s">
        <v>1996</v>
      </c>
      <c r="C3425" s="1047" t="s">
        <v>264</v>
      </c>
      <c r="D3425" s="234"/>
      <c r="E3425" s="1048" t="str">
        <f t="shared" si="146"/>
        <v/>
      </c>
      <c r="F3425" s="1048"/>
    </row>
    <row r="3426" spans="1:6">
      <c r="A3426" s="1045">
        <v>1960959348</v>
      </c>
      <c r="B3426" s="1046" t="s">
        <v>1996</v>
      </c>
      <c r="C3426" s="1047" t="s">
        <v>264</v>
      </c>
      <c r="D3426" s="234"/>
      <c r="E3426" s="1048" t="str">
        <f t="shared" si="146"/>
        <v/>
      </c>
      <c r="F3426" s="1048"/>
    </row>
    <row r="3427" spans="1:6">
      <c r="A3427" s="1045">
        <v>1960959349</v>
      </c>
      <c r="B3427" s="1046" t="s">
        <v>1996</v>
      </c>
      <c r="C3427" s="1047" t="s">
        <v>264</v>
      </c>
      <c r="D3427" s="234"/>
      <c r="E3427" s="1048" t="str">
        <f t="shared" si="146"/>
        <v/>
      </c>
      <c r="F3427" s="1048"/>
    </row>
    <row r="3428" spans="1:6">
      <c r="A3428" s="1045">
        <v>1960959350</v>
      </c>
      <c r="B3428" s="1046" t="s">
        <v>1996</v>
      </c>
      <c r="C3428" s="1047"/>
      <c r="D3428" s="234"/>
      <c r="E3428" s="1048" t="str">
        <f t="shared" si="146"/>
        <v/>
      </c>
      <c r="F3428" s="1048"/>
    </row>
    <row r="3429" spans="1:6">
      <c r="A3429" s="1045">
        <v>1960959353</v>
      </c>
      <c r="B3429" s="1046" t="s">
        <v>1996</v>
      </c>
      <c r="C3429" s="1047" t="s">
        <v>264</v>
      </c>
      <c r="D3429" s="234"/>
      <c r="E3429" s="1048" t="str">
        <f t="shared" si="146"/>
        <v/>
      </c>
      <c r="F3429" s="1048"/>
    </row>
    <row r="3430" spans="1:6">
      <c r="A3430" s="1045">
        <v>1960959359</v>
      </c>
      <c r="B3430" s="1046" t="s">
        <v>1996</v>
      </c>
      <c r="C3430" s="1047" t="s">
        <v>264</v>
      </c>
      <c r="D3430" s="234"/>
      <c r="E3430" s="1048" t="str">
        <f t="shared" si="146"/>
        <v/>
      </c>
      <c r="F3430" s="1048"/>
    </row>
    <row r="3431" spans="1:6">
      <c r="A3431" s="1045">
        <v>1960959377</v>
      </c>
      <c r="B3431" s="1046" t="s">
        <v>1996</v>
      </c>
      <c r="C3431" s="1047"/>
      <c r="D3431" s="234"/>
      <c r="E3431" s="1048" t="str">
        <f t="shared" si="146"/>
        <v/>
      </c>
      <c r="F3431" s="1048"/>
    </row>
    <row r="3432" spans="1:6">
      <c r="A3432" s="1045">
        <v>1960959381</v>
      </c>
      <c r="B3432" s="1046" t="s">
        <v>1996</v>
      </c>
      <c r="C3432" s="1047"/>
      <c r="D3432" s="234"/>
      <c r="E3432" s="1048" t="str">
        <f t="shared" si="146"/>
        <v/>
      </c>
      <c r="F3432" s="1048"/>
    </row>
    <row r="3433" spans="1:6">
      <c r="A3433" s="1045">
        <v>1960959436</v>
      </c>
      <c r="B3433" s="1046" t="s">
        <v>1996</v>
      </c>
      <c r="C3433" s="1047"/>
      <c r="D3433" s="234"/>
      <c r="E3433" s="1048" t="str">
        <f t="shared" si="146"/>
        <v/>
      </c>
      <c r="F3433" s="1048"/>
    </row>
    <row r="3434" spans="1:6">
      <c r="A3434" s="1045">
        <v>1960959437</v>
      </c>
      <c r="B3434" s="1046" t="s">
        <v>1996</v>
      </c>
      <c r="C3434" s="1047"/>
      <c r="D3434" s="234"/>
      <c r="E3434" s="1048" t="str">
        <f t="shared" si="146"/>
        <v/>
      </c>
      <c r="F3434" s="1048"/>
    </row>
    <row r="3435" spans="1:6">
      <c r="A3435" s="1045">
        <v>1960959475</v>
      </c>
      <c r="B3435" s="1046" t="s">
        <v>1996</v>
      </c>
      <c r="C3435" s="1047"/>
      <c r="D3435" s="234"/>
      <c r="E3435" s="1048" t="str">
        <f t="shared" si="146"/>
        <v/>
      </c>
      <c r="F3435" s="1048"/>
    </row>
    <row r="3436" spans="1:6">
      <c r="A3436" s="1045">
        <v>1960959488</v>
      </c>
      <c r="B3436" s="1046" t="s">
        <v>1996</v>
      </c>
      <c r="C3436" s="1047"/>
      <c r="D3436" s="234"/>
      <c r="E3436" s="1048" t="str">
        <f t="shared" si="146"/>
        <v/>
      </c>
      <c r="F3436" s="1048"/>
    </row>
    <row r="3437" spans="1:6">
      <c r="A3437" s="1045">
        <v>1960959499</v>
      </c>
      <c r="B3437" s="1046" t="s">
        <v>1996</v>
      </c>
      <c r="C3437" s="1047"/>
      <c r="D3437" s="234"/>
      <c r="E3437" s="1048" t="str">
        <f t="shared" si="146"/>
        <v/>
      </c>
      <c r="F3437" s="1048"/>
    </row>
    <row r="3438" spans="1:6">
      <c r="A3438" s="1045">
        <v>1960959506</v>
      </c>
      <c r="B3438" s="1046" t="s">
        <v>1996</v>
      </c>
      <c r="C3438" s="1047" t="s">
        <v>264</v>
      </c>
      <c r="D3438" s="234"/>
      <c r="E3438" s="1048" t="str">
        <f t="shared" si="146"/>
        <v/>
      </c>
      <c r="F3438" s="1048"/>
    </row>
    <row r="3439" spans="1:6">
      <c r="A3439" s="1045">
        <v>1960959599</v>
      </c>
      <c r="B3439" s="1052" t="s">
        <v>1996</v>
      </c>
      <c r="C3439" s="1047"/>
      <c r="D3439" s="234"/>
      <c r="E3439" s="1048"/>
      <c r="F3439" s="1048"/>
    </row>
    <row r="3440" spans="1:6">
      <c r="A3440" s="938">
        <v>1960959611</v>
      </c>
      <c r="B3440" s="1052" t="s">
        <v>1996</v>
      </c>
      <c r="C3440" s="1047"/>
      <c r="D3440" s="234"/>
      <c r="E3440" s="1048"/>
      <c r="F3440" s="1048"/>
    </row>
    <row r="3441" spans="1:6">
      <c r="A3441" s="1045">
        <v>1960959612</v>
      </c>
      <c r="B3441" s="1046" t="s">
        <v>1996</v>
      </c>
      <c r="C3441" s="1047" t="s">
        <v>264</v>
      </c>
      <c r="D3441" s="234"/>
      <c r="E3441" s="1048" t="str">
        <f t="shared" ref="E3441:E3449" si="147">+IF(COUNTIF(A:A,A3441)=1,"","Error")</f>
        <v/>
      </c>
      <c r="F3441" s="1048"/>
    </row>
    <row r="3442" spans="1:6">
      <c r="A3442" s="1045">
        <v>1960959614</v>
      </c>
      <c r="B3442" s="1046" t="s">
        <v>1996</v>
      </c>
      <c r="C3442" s="1047" t="s">
        <v>264</v>
      </c>
      <c r="D3442" s="234"/>
      <c r="E3442" s="1048" t="str">
        <f t="shared" si="147"/>
        <v/>
      </c>
      <c r="F3442" s="1048"/>
    </row>
    <row r="3443" spans="1:6">
      <c r="A3443" s="1045">
        <v>1960959615</v>
      </c>
      <c r="B3443" s="1046" t="s">
        <v>1996</v>
      </c>
      <c r="C3443" s="1047" t="s">
        <v>264</v>
      </c>
      <c r="D3443" s="234"/>
      <c r="E3443" s="1048" t="str">
        <f t="shared" si="147"/>
        <v/>
      </c>
      <c r="F3443" s="1048"/>
    </row>
    <row r="3444" spans="1:6">
      <c r="A3444" s="1045">
        <v>1960959619</v>
      </c>
      <c r="B3444" s="1046" t="s">
        <v>1996</v>
      </c>
      <c r="C3444" s="1047"/>
      <c r="D3444" s="234"/>
      <c r="E3444" s="1048" t="str">
        <f t="shared" si="147"/>
        <v/>
      </c>
      <c r="F3444" s="1048"/>
    </row>
    <row r="3445" spans="1:6">
      <c r="A3445" s="1045">
        <v>1960959699</v>
      </c>
      <c r="B3445" s="1046" t="s">
        <v>1996</v>
      </c>
      <c r="C3445" s="1047"/>
      <c r="D3445" s="234"/>
      <c r="E3445" s="1048" t="str">
        <f t="shared" si="147"/>
        <v/>
      </c>
      <c r="F3445" s="1048"/>
    </row>
    <row r="3446" spans="1:6">
      <c r="A3446" s="1045">
        <v>1960959701</v>
      </c>
      <c r="B3446" s="1046" t="s">
        <v>1996</v>
      </c>
      <c r="C3446" s="1047"/>
      <c r="D3446" s="234"/>
      <c r="E3446" s="1048" t="str">
        <f t="shared" si="147"/>
        <v/>
      </c>
      <c r="F3446" s="1048"/>
    </row>
    <row r="3447" spans="1:6">
      <c r="A3447" s="1045">
        <v>1960959702</v>
      </c>
      <c r="B3447" s="1046" t="s">
        <v>1996</v>
      </c>
      <c r="C3447" s="1047"/>
      <c r="D3447" s="234"/>
      <c r="E3447" s="1048" t="str">
        <f t="shared" si="147"/>
        <v/>
      </c>
      <c r="F3447" s="1048"/>
    </row>
    <row r="3448" spans="1:6">
      <c r="A3448" s="1045">
        <v>1960959750</v>
      </c>
      <c r="B3448" s="1046" t="s">
        <v>1996</v>
      </c>
      <c r="C3448" s="1047" t="s">
        <v>264</v>
      </c>
      <c r="D3448" s="234"/>
      <c r="E3448" s="1048" t="str">
        <f t="shared" si="147"/>
        <v/>
      </c>
      <c r="F3448" s="1048"/>
    </row>
    <row r="3449" spans="1:6">
      <c r="A3449" s="1045">
        <v>1960959751</v>
      </c>
      <c r="B3449" s="1046" t="s">
        <v>1996</v>
      </c>
      <c r="C3449" s="1047" t="s">
        <v>264</v>
      </c>
      <c r="D3449" s="234"/>
      <c r="E3449" s="1048" t="str">
        <f t="shared" si="147"/>
        <v/>
      </c>
      <c r="F3449" s="1048"/>
    </row>
    <row r="3450" spans="1:6">
      <c r="A3450" s="1050">
        <v>1960959760</v>
      </c>
      <c r="B3450" s="1052" t="s">
        <v>1996</v>
      </c>
      <c r="C3450" s="1047"/>
      <c r="D3450" s="234"/>
      <c r="E3450" s="1048"/>
      <c r="F3450" s="1048"/>
    </row>
    <row r="3451" spans="1:6">
      <c r="A3451" s="1042">
        <v>1960959761</v>
      </c>
      <c r="B3451" s="1052" t="s">
        <v>1996</v>
      </c>
    </row>
    <row r="3452" spans="1:6">
      <c r="A3452" s="1053">
        <v>1960959765</v>
      </c>
      <c r="B3452" s="1052" t="s">
        <v>1996</v>
      </c>
      <c r="C3452" s="1047"/>
      <c r="D3452" s="234"/>
      <c r="E3452" s="1048"/>
      <c r="F3452" s="1048"/>
    </row>
    <row r="3453" spans="1:6">
      <c r="A3453" s="1042">
        <v>1960959770</v>
      </c>
      <c r="B3453" s="1052" t="s">
        <v>1996</v>
      </c>
    </row>
    <row r="3454" spans="1:6">
      <c r="A3454" s="1045">
        <v>1960959781</v>
      </c>
      <c r="B3454" s="1046" t="s">
        <v>1996</v>
      </c>
      <c r="C3454" s="1047"/>
      <c r="D3454" s="234"/>
      <c r="E3454" s="1048" t="str">
        <f>+IF(COUNTIF(A:A,A3454)=1,"","Error")</f>
        <v/>
      </c>
      <c r="F3454" s="1048"/>
    </row>
    <row r="3455" spans="1:6">
      <c r="A3455" s="1045">
        <v>1960959880</v>
      </c>
      <c r="B3455" s="1046" t="s">
        <v>1996</v>
      </c>
      <c r="C3455" s="1047" t="s">
        <v>264</v>
      </c>
      <c r="D3455" s="234"/>
      <c r="E3455" s="1048" t="str">
        <f>+IF(COUNTIF(A:A,A3455)=1,"","Error")</f>
        <v/>
      </c>
      <c r="F3455" s="1048"/>
    </row>
    <row r="3456" spans="1:6">
      <c r="A3456" s="1042">
        <v>1960959904</v>
      </c>
      <c r="B3456" s="1046" t="s">
        <v>1996</v>
      </c>
    </row>
    <row r="3457" spans="1:6">
      <c r="A3457" s="1045">
        <v>1960959910</v>
      </c>
      <c r="B3457" s="1046" t="s">
        <v>1996</v>
      </c>
      <c r="C3457" s="1047" t="s">
        <v>264</v>
      </c>
      <c r="D3457" s="234"/>
      <c r="E3457" s="1048" t="str">
        <f>+IF(COUNTIF(A:A,A3457)=1,"","Error")</f>
        <v/>
      </c>
      <c r="F3457" s="1048"/>
    </row>
    <row r="3458" spans="1:6">
      <c r="A3458" s="1045">
        <v>1960959912</v>
      </c>
      <c r="B3458" s="1046" t="s">
        <v>1996</v>
      </c>
      <c r="C3458" s="1047" t="s">
        <v>264</v>
      </c>
      <c r="D3458" s="234"/>
      <c r="E3458" s="1048" t="str">
        <f>+IF(COUNTIF(A:A,A3458)=1,"","Error")</f>
        <v/>
      </c>
      <c r="F3458" s="1048"/>
    </row>
    <row r="3459" spans="1:6">
      <c r="A3459" s="1049">
        <v>1960959916</v>
      </c>
      <c r="B3459" s="1046" t="s">
        <v>1996</v>
      </c>
      <c r="C3459" s="1047"/>
      <c r="D3459" s="234"/>
      <c r="E3459" s="1048"/>
      <c r="F3459" s="1048"/>
    </row>
    <row r="3460" spans="1:6">
      <c r="A3460" s="1045">
        <v>1960959925</v>
      </c>
      <c r="B3460" s="1046" t="s">
        <v>1996</v>
      </c>
      <c r="C3460" s="1047"/>
      <c r="D3460" s="234"/>
      <c r="E3460" s="1048" t="str">
        <f>+IF(COUNTIF(A:A,A3460)=1,"","Error")</f>
        <v/>
      </c>
      <c r="F3460" s="1048"/>
    </row>
    <row r="3461" spans="1:6">
      <c r="A3461" s="1045">
        <v>1960959926</v>
      </c>
      <c r="B3461" s="1046" t="s">
        <v>1996</v>
      </c>
      <c r="C3461" s="1047"/>
      <c r="D3461" s="234"/>
      <c r="E3461" s="1048" t="str">
        <f>+IF(COUNTIF(A:A,A3461)=1,"","Error")</f>
        <v/>
      </c>
      <c r="F3461" s="1048"/>
    </row>
    <row r="3462" spans="1:6">
      <c r="A3462" s="1045">
        <v>1960959927</v>
      </c>
      <c r="B3462" s="1046" t="s">
        <v>1996</v>
      </c>
      <c r="C3462" s="1047" t="s">
        <v>264</v>
      </c>
      <c r="D3462" s="234"/>
      <c r="E3462" s="1048" t="str">
        <f>+IF(COUNTIF(A:A,A3462)=1,"","Error")</f>
        <v/>
      </c>
      <c r="F3462" s="1048"/>
    </row>
    <row r="3463" spans="1:6">
      <c r="A3463" s="938">
        <v>1960959929</v>
      </c>
      <c r="B3463" s="1046" t="s">
        <v>1996</v>
      </c>
      <c r="C3463" s="1047"/>
      <c r="D3463" s="234"/>
      <c r="E3463" s="1048"/>
      <c r="F3463" s="1048"/>
    </row>
    <row r="3464" spans="1:6">
      <c r="A3464" s="1045">
        <v>1960959950</v>
      </c>
      <c r="B3464" s="1046" t="s">
        <v>1996</v>
      </c>
      <c r="C3464" s="1047"/>
      <c r="D3464" s="234"/>
      <c r="E3464" s="1048" t="str">
        <f>+IF(COUNTIF(A:A,A3464)=1,"","Error")</f>
        <v/>
      </c>
      <c r="F3464" s="1048"/>
    </row>
    <row r="3465" spans="1:6">
      <c r="A3465" s="1045">
        <v>1960959951</v>
      </c>
      <c r="B3465" s="1052" t="s">
        <v>1996</v>
      </c>
      <c r="C3465" s="1047"/>
      <c r="D3465" s="234"/>
      <c r="E3465" s="1048"/>
      <c r="F3465" s="1048"/>
    </row>
    <row r="3466" spans="1:6">
      <c r="A3466" s="1050">
        <v>1960959960</v>
      </c>
      <c r="B3466" s="1052" t="s">
        <v>1996</v>
      </c>
      <c r="C3466" s="1047"/>
      <c r="D3466" s="234"/>
      <c r="E3466" s="1048"/>
      <c r="F3466" s="1048"/>
    </row>
    <row r="3467" spans="1:6">
      <c r="A3467" s="1045">
        <v>1960959976</v>
      </c>
      <c r="B3467" s="1046" t="s">
        <v>1996</v>
      </c>
      <c r="C3467" s="1047" t="s">
        <v>264</v>
      </c>
      <c r="D3467" s="234"/>
      <c r="E3467" s="1048" t="str">
        <f>+IF(COUNTIF(A:A,A3467)=1,"","Error")</f>
        <v/>
      </c>
      <c r="F3467" s="1048"/>
    </row>
    <row r="3468" spans="1:6">
      <c r="A3468" s="1045">
        <v>1960959988</v>
      </c>
      <c r="B3468" s="1052" t="s">
        <v>1996</v>
      </c>
      <c r="C3468" s="1047"/>
      <c r="D3468" s="234"/>
      <c r="E3468" s="1048"/>
      <c r="F3468" s="1048"/>
    </row>
    <row r="3469" spans="1:6">
      <c r="A3469" s="1045">
        <v>1960959990</v>
      </c>
      <c r="B3469" s="1046" t="s">
        <v>1996</v>
      </c>
      <c r="C3469" s="1047"/>
      <c r="D3469" s="234"/>
      <c r="E3469" s="1048" t="str">
        <f>+IF(COUNTIF(A:A,A3469)=1,"","Error")</f>
        <v/>
      </c>
      <c r="F3469" s="1048"/>
    </row>
    <row r="3470" spans="1:6">
      <c r="A3470" s="1050">
        <v>1960959997</v>
      </c>
      <c r="B3470" s="1052" t="s">
        <v>1996</v>
      </c>
      <c r="C3470" s="1047"/>
      <c r="D3470" s="234"/>
      <c r="E3470" s="1048"/>
      <c r="F3470" s="1048"/>
    </row>
    <row r="3471" spans="1:6">
      <c r="A3471" s="1045">
        <v>1960959999</v>
      </c>
      <c r="B3471" s="1046" t="s">
        <v>1996</v>
      </c>
      <c r="C3471" s="1047"/>
      <c r="D3471" s="234"/>
      <c r="E3471" s="1048" t="str">
        <f t="shared" ref="E3471:E3478" si="148">+IF(COUNTIF(A:A,A3471)=1,"","Error")</f>
        <v/>
      </c>
      <c r="F3471" s="1048"/>
    </row>
    <row r="3472" spans="1:6">
      <c r="A3472" s="1045">
        <v>1990951401</v>
      </c>
      <c r="B3472" s="1046" t="s">
        <v>1996</v>
      </c>
      <c r="C3472" s="1047"/>
      <c r="D3472" s="234"/>
      <c r="E3472" s="1048" t="str">
        <f t="shared" si="148"/>
        <v/>
      </c>
      <c r="F3472" s="1048"/>
    </row>
    <row r="3473" spans="1:6">
      <c r="A3473" s="1045">
        <v>1995000005</v>
      </c>
      <c r="B3473" s="1046" t="s">
        <v>1996</v>
      </c>
      <c r="C3473" s="1047" t="s">
        <v>264</v>
      </c>
      <c r="D3473" s="234"/>
      <c r="E3473" s="1048" t="str">
        <f t="shared" si="148"/>
        <v/>
      </c>
      <c r="F3473" s="1048"/>
    </row>
    <row r="3474" spans="1:6">
      <c r="A3474" s="1045">
        <v>1995000006</v>
      </c>
      <c r="B3474" s="1046" t="s">
        <v>1996</v>
      </c>
      <c r="C3474" s="1047"/>
      <c r="D3474" s="234"/>
      <c r="E3474" s="1048" t="str">
        <f t="shared" si="148"/>
        <v/>
      </c>
      <c r="F3474" s="1048"/>
    </row>
    <row r="3475" spans="1:6">
      <c r="A3475" s="1045">
        <v>1995000007</v>
      </c>
      <c r="B3475" s="1046" t="s">
        <v>2042</v>
      </c>
      <c r="C3475" s="1047"/>
      <c r="D3475" s="234"/>
      <c r="E3475" s="1048" t="str">
        <f t="shared" si="148"/>
        <v/>
      </c>
      <c r="F3475" s="1048"/>
    </row>
    <row r="3476" spans="1:6">
      <c r="A3476" s="1045">
        <v>1995000008</v>
      </c>
      <c r="B3476" s="1046" t="s">
        <v>2042</v>
      </c>
      <c r="C3476" s="1047"/>
      <c r="D3476" s="234"/>
      <c r="E3476" s="1048" t="str">
        <f t="shared" si="148"/>
        <v/>
      </c>
      <c r="F3476" s="1048"/>
    </row>
    <row r="3477" spans="1:6">
      <c r="A3477" s="1045">
        <v>1995000075</v>
      </c>
      <c r="B3477" s="1046" t="s">
        <v>1996</v>
      </c>
      <c r="C3477" s="1047" t="s">
        <v>264</v>
      </c>
      <c r="D3477" s="234"/>
      <c r="E3477" s="1048" t="str">
        <f t="shared" si="148"/>
        <v/>
      </c>
      <c r="F3477" s="1048"/>
    </row>
    <row r="3478" spans="1:6">
      <c r="A3478" s="1045">
        <v>1995001000</v>
      </c>
      <c r="B3478" s="1046" t="s">
        <v>1996</v>
      </c>
      <c r="C3478" s="1047" t="s">
        <v>264</v>
      </c>
      <c r="D3478" s="234"/>
      <c r="E3478" s="1048" t="str">
        <f t="shared" si="148"/>
        <v/>
      </c>
      <c r="F3478" s="1048"/>
    </row>
    <row r="3479" spans="1:6">
      <c r="A3479" s="728">
        <v>1995001002</v>
      </c>
      <c r="B3479" s="1046" t="s">
        <v>2042</v>
      </c>
      <c r="C3479" s="1047"/>
      <c r="D3479" s="234"/>
      <c r="E3479" s="1048"/>
      <c r="F3479" s="1048"/>
    </row>
    <row r="3480" spans="1:6">
      <c r="A3480" s="1045">
        <v>1995001003</v>
      </c>
      <c r="B3480" s="1046" t="s">
        <v>2042</v>
      </c>
      <c r="C3480" s="1047"/>
      <c r="D3480" s="234"/>
      <c r="E3480" s="1048" t="str">
        <f t="shared" ref="E3480:E3487" si="149">+IF(COUNTIF(A:A,A3480)=1,"","Error")</f>
        <v/>
      </c>
      <c r="F3480" s="1048"/>
    </row>
    <row r="3481" spans="1:6" ht="11.25" customHeight="1">
      <c r="A3481" s="1045">
        <v>1995001004</v>
      </c>
      <c r="B3481" s="1046" t="s">
        <v>2042</v>
      </c>
      <c r="C3481" s="1047"/>
      <c r="D3481" s="234"/>
      <c r="E3481" s="1048" t="str">
        <f t="shared" si="149"/>
        <v/>
      </c>
      <c r="F3481" s="1048"/>
    </row>
    <row r="3482" spans="1:6">
      <c r="A3482" s="1045">
        <v>1995001006</v>
      </c>
      <c r="B3482" s="1046" t="s">
        <v>2042</v>
      </c>
      <c r="C3482" s="1047"/>
      <c r="D3482" s="234"/>
      <c r="E3482" s="1048" t="str">
        <f t="shared" si="149"/>
        <v/>
      </c>
      <c r="F3482" s="1048"/>
    </row>
    <row r="3483" spans="1:6">
      <c r="A3483" s="1045">
        <v>1995001007</v>
      </c>
      <c r="B3483" s="1046" t="s">
        <v>2042</v>
      </c>
      <c r="C3483" s="1047"/>
      <c r="D3483" s="234"/>
      <c r="E3483" s="1048" t="str">
        <f t="shared" si="149"/>
        <v/>
      </c>
      <c r="F3483" s="1048"/>
    </row>
    <row r="3484" spans="1:6">
      <c r="A3484" s="1045">
        <v>1995001010</v>
      </c>
      <c r="B3484" s="1046" t="s">
        <v>2042</v>
      </c>
      <c r="C3484" s="1047"/>
      <c r="D3484" s="234"/>
      <c r="E3484" s="1048" t="str">
        <f t="shared" si="149"/>
        <v/>
      </c>
      <c r="F3484" s="1048"/>
    </row>
    <row r="3485" spans="1:6">
      <c r="A3485" s="1045">
        <v>1995001011</v>
      </c>
      <c r="B3485" s="1046" t="s">
        <v>2042</v>
      </c>
      <c r="C3485" s="1047"/>
      <c r="D3485" s="234"/>
      <c r="E3485" s="1048" t="str">
        <f t="shared" si="149"/>
        <v/>
      </c>
      <c r="F3485" s="1048"/>
    </row>
    <row r="3486" spans="1:6">
      <c r="A3486" s="1045">
        <v>1995001012</v>
      </c>
      <c r="B3486" s="1046" t="s">
        <v>2042</v>
      </c>
      <c r="C3486" s="1047"/>
      <c r="D3486" s="234"/>
      <c r="E3486" s="1048" t="str">
        <f t="shared" si="149"/>
        <v/>
      </c>
      <c r="F3486" s="1048"/>
    </row>
    <row r="3487" spans="1:6">
      <c r="A3487" s="1045">
        <v>1995001013</v>
      </c>
      <c r="B3487" s="1046" t="s">
        <v>2042</v>
      </c>
      <c r="C3487" s="1047"/>
      <c r="D3487" s="234"/>
      <c r="E3487" s="1048" t="str">
        <f t="shared" si="149"/>
        <v/>
      </c>
      <c r="F3487" s="1048"/>
    </row>
    <row r="3488" spans="1:6">
      <c r="A3488" s="1045">
        <v>1995001014</v>
      </c>
      <c r="B3488" s="1052" t="s">
        <v>2043</v>
      </c>
      <c r="C3488" s="1047"/>
      <c r="D3488" s="234"/>
      <c r="E3488" s="1048"/>
      <c r="F3488" s="1048" t="s">
        <v>4900</v>
      </c>
    </row>
    <row r="3489" spans="1:6">
      <c r="A3489" s="1042">
        <v>1995001016</v>
      </c>
      <c r="B3489" s="1046" t="s">
        <v>1996</v>
      </c>
    </row>
    <row r="3490" spans="1:6">
      <c r="A3490" s="1045">
        <v>1995009020</v>
      </c>
      <c r="B3490" s="1046" t="s">
        <v>1996</v>
      </c>
      <c r="C3490" s="1047" t="s">
        <v>264</v>
      </c>
      <c r="D3490" s="234"/>
      <c r="E3490" s="1048" t="str">
        <f>+IF(COUNTIF(A:A,A3490)=1,"","Error")</f>
        <v/>
      </c>
      <c r="F3490" s="1048"/>
    </row>
    <row r="3491" spans="1:6">
      <c r="A3491" s="1053">
        <v>1995009765</v>
      </c>
      <c r="B3491" s="1046" t="s">
        <v>1996</v>
      </c>
      <c r="C3491" s="1047"/>
      <c r="D3491" s="234"/>
      <c r="E3491" s="1048"/>
      <c r="F3491" s="1048"/>
    </row>
    <row r="3492" spans="1:6">
      <c r="A3492" s="1045">
        <v>1995101000</v>
      </c>
      <c r="B3492" s="1046" t="s">
        <v>1996</v>
      </c>
      <c r="C3492" s="1047"/>
      <c r="D3492" s="234"/>
      <c r="E3492" s="1048" t="str">
        <f>+IF(COUNTIF(A:A,A3492)=1,"","Error")</f>
        <v/>
      </c>
      <c r="F3492" s="1048"/>
    </row>
    <row r="3493" spans="1:6">
      <c r="A3493" s="1045">
        <v>1995801000</v>
      </c>
      <c r="B3493" s="1046" t="s">
        <v>1996</v>
      </c>
      <c r="C3493" s="1047" t="s">
        <v>2152</v>
      </c>
      <c r="D3493" s="234"/>
      <c r="E3493" s="1048" t="str">
        <f>+IF(COUNTIF(A:A,A3493)=1,"","Error")</f>
        <v/>
      </c>
      <c r="F3493" s="1048"/>
    </row>
    <row r="3494" spans="1:6">
      <c r="A3494" s="1045">
        <v>2105050005</v>
      </c>
      <c r="B3494" s="1046" t="s">
        <v>1385</v>
      </c>
      <c r="C3494" s="1047"/>
      <c r="D3494" s="234"/>
      <c r="E3494" s="1048" t="str">
        <f>+IF(COUNTIF(A:A,A3494)=1,"","Error")</f>
        <v/>
      </c>
      <c r="F3494" s="1048"/>
    </row>
    <row r="3495" spans="1:6">
      <c r="A3495" s="17">
        <v>2105050023</v>
      </c>
      <c r="B3495" s="1046" t="s">
        <v>1385</v>
      </c>
    </row>
    <row r="3496" spans="1:6">
      <c r="A3496" s="1045">
        <v>2105051005</v>
      </c>
      <c r="B3496" s="1046" t="s">
        <v>1385</v>
      </c>
      <c r="C3496" s="1047"/>
      <c r="D3496" s="234"/>
      <c r="E3496" s="1048" t="str">
        <f>+IF(COUNTIF(A:A,A3496)=1,"","Error")</f>
        <v/>
      </c>
      <c r="F3496" s="1048"/>
    </row>
    <row r="3497" spans="1:6">
      <c r="A3497" s="1045">
        <v>2105059010</v>
      </c>
      <c r="B3497" s="1046" t="s">
        <v>1385</v>
      </c>
      <c r="C3497" s="1047"/>
      <c r="D3497" s="234"/>
      <c r="E3497" s="1048" t="str">
        <f>+IF(COUNTIF(A:A,A3497)=1,"","Error")</f>
        <v/>
      </c>
      <c r="F3497" s="1048"/>
    </row>
    <row r="3498" spans="1:6">
      <c r="A3498" s="17">
        <v>2105059020</v>
      </c>
      <c r="B3498" s="1046" t="s">
        <v>1385</v>
      </c>
    </row>
    <row r="3499" spans="1:6">
      <c r="A3499" s="1045">
        <v>2105059060</v>
      </c>
      <c r="B3499" s="1046" t="s">
        <v>1385</v>
      </c>
      <c r="C3499" s="1047"/>
      <c r="D3499" s="234"/>
      <c r="E3499" s="1048" t="str">
        <f>+IF(COUNTIF(A:A,A3499)=1,"","Error")</f>
        <v/>
      </c>
      <c r="F3499" s="1048"/>
    </row>
    <row r="3500" spans="1:6">
      <c r="A3500" s="1045">
        <v>2105059101</v>
      </c>
      <c r="B3500" s="1046" t="s">
        <v>1385</v>
      </c>
      <c r="C3500" s="1047"/>
      <c r="D3500" s="234"/>
      <c r="E3500" s="1048" t="str">
        <f>+IF(COUNTIF(A:A,A3500)=1,"","Error")</f>
        <v/>
      </c>
      <c r="F3500" s="1048"/>
    </row>
    <row r="3501" spans="1:6">
      <c r="A3501" s="1045">
        <v>2105059103</v>
      </c>
      <c r="B3501" s="1046" t="s">
        <v>1385</v>
      </c>
      <c r="C3501" s="1047"/>
      <c r="D3501" s="234"/>
      <c r="E3501" s="1048" t="str">
        <f>+IF(COUNTIF(A:A,A3501)=1,"","Error")</f>
        <v/>
      </c>
      <c r="F3501" s="1048"/>
    </row>
    <row r="3502" spans="1:6">
      <c r="A3502" s="1045">
        <v>2105059108</v>
      </c>
      <c r="B3502" s="1052" t="s">
        <v>1385</v>
      </c>
      <c r="C3502" s="1047"/>
      <c r="D3502" s="234"/>
      <c r="E3502" s="1048"/>
      <c r="F3502" s="1048"/>
    </row>
    <row r="3503" spans="1:6">
      <c r="A3503" s="1045">
        <v>2105059111</v>
      </c>
      <c r="B3503" s="1046" t="s">
        <v>1385</v>
      </c>
      <c r="C3503" s="1047"/>
      <c r="D3503" s="234"/>
      <c r="E3503" s="1048" t="str">
        <f>+IF(COUNTIF(A:A,A3503)=1,"","Error")</f>
        <v/>
      </c>
      <c r="F3503" s="1048"/>
    </row>
    <row r="3504" spans="1:6">
      <c r="A3504" s="1045">
        <v>2105059131</v>
      </c>
      <c r="B3504" s="1046" t="s">
        <v>1385</v>
      </c>
      <c r="C3504" s="1047"/>
      <c r="D3504" s="234"/>
      <c r="E3504" s="1048" t="str">
        <f>+IF(COUNTIF(A:A,A3504)=1,"","Error")</f>
        <v/>
      </c>
      <c r="F3504" s="1048"/>
    </row>
    <row r="3505" spans="1:6">
      <c r="A3505" s="1045">
        <v>2105059134</v>
      </c>
      <c r="B3505" s="1046" t="s">
        <v>1385</v>
      </c>
      <c r="C3505" s="1047"/>
      <c r="D3505" s="234"/>
      <c r="E3505" s="1048" t="str">
        <f>+IF(COUNTIF(A:A,A3505)=1,"","Error")</f>
        <v/>
      </c>
      <c r="F3505" s="1048"/>
    </row>
    <row r="3506" spans="1:6">
      <c r="A3506" s="1042">
        <v>2105059340</v>
      </c>
      <c r="B3506" s="1046" t="s">
        <v>1385</v>
      </c>
    </row>
    <row r="3507" spans="1:6">
      <c r="A3507" s="1045">
        <v>2105059347</v>
      </c>
      <c r="B3507" s="1046" t="s">
        <v>1385</v>
      </c>
      <c r="C3507" s="1047"/>
      <c r="D3507" s="234"/>
      <c r="E3507" s="1048" t="str">
        <f>+IF(COUNTIF(A:A,A3507)=1,"","Error")</f>
        <v/>
      </c>
      <c r="F3507" s="1048"/>
    </row>
    <row r="3508" spans="1:6">
      <c r="A3508" s="1045">
        <v>2105059348</v>
      </c>
      <c r="B3508" s="1046" t="s">
        <v>1385</v>
      </c>
      <c r="C3508" s="1047"/>
      <c r="D3508" s="234"/>
      <c r="E3508" s="1048" t="str">
        <f>+IF(COUNTIF(A:A,A3508)=1,"","Error")</f>
        <v/>
      </c>
      <c r="F3508" s="1048"/>
    </row>
    <row r="3509" spans="1:6">
      <c r="A3509" s="1042">
        <v>2105059349</v>
      </c>
      <c r="B3509" s="1046" t="s">
        <v>1385</v>
      </c>
    </row>
    <row r="3510" spans="1:6">
      <c r="A3510" s="1045">
        <v>2105059530</v>
      </c>
      <c r="B3510" s="1052" t="s">
        <v>1996</v>
      </c>
      <c r="C3510" s="1047"/>
      <c r="D3510" s="234"/>
      <c r="E3510" s="1048"/>
      <c r="F3510" s="1048"/>
    </row>
    <row r="3511" spans="1:6">
      <c r="A3511" s="1045">
        <v>2105100005</v>
      </c>
      <c r="B3511" s="1046" t="s">
        <v>1385</v>
      </c>
      <c r="C3511" s="1047"/>
      <c r="D3511" s="234"/>
      <c r="E3511" s="1048" t="str">
        <f t="shared" ref="E3511:E3542" si="150">+IF(COUNTIF(A:A,A3511)=1,"","Error")</f>
        <v/>
      </c>
      <c r="F3511" s="1048"/>
    </row>
    <row r="3512" spans="1:6">
      <c r="A3512" s="1045">
        <v>2105109010</v>
      </c>
      <c r="B3512" s="1046" t="s">
        <v>1385</v>
      </c>
      <c r="C3512" s="1047"/>
      <c r="D3512" s="234"/>
      <c r="E3512" s="1048" t="str">
        <f t="shared" si="150"/>
        <v/>
      </c>
      <c r="F3512" s="1048"/>
    </row>
    <row r="3513" spans="1:6">
      <c r="A3513" s="1045">
        <v>2105150005</v>
      </c>
      <c r="B3513" s="1046" t="s">
        <v>1385</v>
      </c>
      <c r="C3513" s="1047"/>
      <c r="D3513" s="234"/>
      <c r="E3513" s="1048" t="str">
        <f t="shared" si="150"/>
        <v/>
      </c>
      <c r="F3513" s="1048"/>
    </row>
    <row r="3514" spans="1:6">
      <c r="A3514" s="1045">
        <v>2105159011</v>
      </c>
      <c r="B3514" s="1046" t="s">
        <v>1385</v>
      </c>
      <c r="C3514" s="1047"/>
      <c r="D3514" s="234"/>
      <c r="E3514" s="1048" t="str">
        <f t="shared" si="150"/>
        <v/>
      </c>
      <c r="F3514" s="1048"/>
    </row>
    <row r="3515" spans="1:6">
      <c r="A3515" s="1045">
        <v>2105300005</v>
      </c>
      <c r="B3515" s="1046" t="s">
        <v>1385</v>
      </c>
      <c r="C3515" s="1047"/>
      <c r="D3515" s="234"/>
      <c r="E3515" s="1048" t="str">
        <f t="shared" si="150"/>
        <v/>
      </c>
      <c r="F3515" s="1048"/>
    </row>
    <row r="3516" spans="1:6">
      <c r="A3516" s="1045">
        <v>2105309010</v>
      </c>
      <c r="B3516" s="1046" t="s">
        <v>1385</v>
      </c>
      <c r="C3516" s="1047"/>
      <c r="D3516" s="234"/>
      <c r="E3516" s="1048" t="str">
        <f t="shared" si="150"/>
        <v/>
      </c>
      <c r="F3516" s="1048"/>
    </row>
    <row r="3517" spans="1:6">
      <c r="A3517" s="1045">
        <v>2105359011</v>
      </c>
      <c r="B3517" s="1046" t="s">
        <v>1385</v>
      </c>
      <c r="C3517" s="1047"/>
      <c r="D3517" s="234"/>
      <c r="E3517" s="1048" t="str">
        <f t="shared" si="150"/>
        <v/>
      </c>
      <c r="F3517" s="1048"/>
    </row>
    <row r="3518" spans="1:6">
      <c r="A3518" s="1045">
        <v>2105409011</v>
      </c>
      <c r="B3518" s="1046" t="s">
        <v>1385</v>
      </c>
      <c r="C3518" s="1047"/>
      <c r="D3518" s="234"/>
      <c r="E3518" s="1048" t="str">
        <f t="shared" si="150"/>
        <v/>
      </c>
      <c r="F3518" s="1048"/>
    </row>
    <row r="3519" spans="1:6">
      <c r="A3519" s="1045">
        <v>2107050000</v>
      </c>
      <c r="B3519" s="1046" t="s">
        <v>1385</v>
      </c>
      <c r="C3519" s="1047"/>
      <c r="D3519" s="234"/>
      <c r="E3519" s="1048" t="str">
        <f t="shared" si="150"/>
        <v/>
      </c>
      <c r="F3519" s="1048"/>
    </row>
    <row r="3520" spans="1:6">
      <c r="A3520" s="1045">
        <v>2107050001</v>
      </c>
      <c r="B3520" s="1046" t="s">
        <v>1385</v>
      </c>
      <c r="C3520" s="1047"/>
      <c r="D3520" s="234"/>
      <c r="E3520" s="1048" t="str">
        <f t="shared" si="150"/>
        <v/>
      </c>
      <c r="F3520" s="1048"/>
    </row>
    <row r="3521" spans="1:6">
      <c r="A3521" s="1045">
        <v>2107050005</v>
      </c>
      <c r="B3521" s="1046" t="s">
        <v>1385</v>
      </c>
      <c r="C3521" s="1047"/>
      <c r="D3521" s="234"/>
      <c r="E3521" s="1048" t="str">
        <f t="shared" si="150"/>
        <v/>
      </c>
      <c r="F3521" s="1048"/>
    </row>
    <row r="3522" spans="1:6">
      <c r="A3522" s="1045">
        <v>2107050014</v>
      </c>
      <c r="B3522" s="1046" t="s">
        <v>1385</v>
      </c>
      <c r="C3522" s="1047"/>
      <c r="D3522" s="234"/>
      <c r="E3522" s="1048" t="str">
        <f t="shared" si="150"/>
        <v/>
      </c>
      <c r="F3522" s="1048"/>
    </row>
    <row r="3523" spans="1:6">
      <c r="A3523" s="1045">
        <v>2107050020</v>
      </c>
      <c r="B3523" s="1046" t="s">
        <v>1385</v>
      </c>
      <c r="C3523" s="1047"/>
      <c r="D3523" s="234"/>
      <c r="E3523" s="1048" t="str">
        <f t="shared" si="150"/>
        <v/>
      </c>
      <c r="F3523" s="1048"/>
    </row>
    <row r="3524" spans="1:6">
      <c r="A3524" s="1045">
        <v>2107050051</v>
      </c>
      <c r="B3524" s="1046" t="s">
        <v>1385</v>
      </c>
      <c r="C3524" s="1047"/>
      <c r="D3524" s="234"/>
      <c r="E3524" s="1048" t="str">
        <f t="shared" si="150"/>
        <v/>
      </c>
      <c r="F3524" s="1048"/>
    </row>
    <row r="3525" spans="1:6">
      <c r="A3525" s="1045">
        <v>2107050055</v>
      </c>
      <c r="B3525" s="1046" t="s">
        <v>1385</v>
      </c>
      <c r="C3525" s="1047"/>
      <c r="D3525" s="234"/>
      <c r="E3525" s="1048" t="str">
        <f t="shared" si="150"/>
        <v/>
      </c>
      <c r="F3525" s="1048"/>
    </row>
    <row r="3526" spans="1:6">
      <c r="A3526" s="1045">
        <v>2107051204</v>
      </c>
      <c r="B3526" s="1046" t="s">
        <v>1385</v>
      </c>
      <c r="C3526" s="1047"/>
      <c r="D3526" s="234"/>
      <c r="E3526" s="1048" t="str">
        <f t="shared" si="150"/>
        <v/>
      </c>
      <c r="F3526" s="1048"/>
    </row>
    <row r="3527" spans="1:6">
      <c r="A3527" s="1045">
        <v>2107051888</v>
      </c>
      <c r="B3527" s="1046" t="s">
        <v>1385</v>
      </c>
      <c r="C3527" s="1047"/>
      <c r="D3527" s="234"/>
      <c r="E3527" s="1048" t="str">
        <f t="shared" si="150"/>
        <v/>
      </c>
      <c r="F3527" s="1048"/>
    </row>
    <row r="3528" spans="1:6">
      <c r="A3528" s="1045">
        <v>2107059010</v>
      </c>
      <c r="B3528" s="1046" t="s">
        <v>1385</v>
      </c>
      <c r="C3528" s="1047"/>
      <c r="D3528" s="234"/>
      <c r="E3528" s="1048" t="str">
        <f t="shared" si="150"/>
        <v/>
      </c>
      <c r="F3528" s="1048"/>
    </row>
    <row r="3529" spans="1:6">
      <c r="A3529" s="1045">
        <v>2107059824</v>
      </c>
      <c r="B3529" s="1046" t="s">
        <v>1385</v>
      </c>
      <c r="C3529" s="1047"/>
      <c r="D3529" s="234"/>
      <c r="E3529" s="1048" t="str">
        <f t="shared" si="150"/>
        <v/>
      </c>
      <c r="F3529" s="1048"/>
    </row>
    <row r="3530" spans="1:6">
      <c r="A3530" s="1045">
        <v>2107100000</v>
      </c>
      <c r="B3530" s="1046" t="s">
        <v>1385</v>
      </c>
      <c r="C3530" s="1047"/>
      <c r="D3530" s="234"/>
      <c r="E3530" s="1048" t="str">
        <f t="shared" si="150"/>
        <v/>
      </c>
      <c r="F3530" s="1048"/>
    </row>
    <row r="3531" spans="1:6">
      <c r="A3531" s="1045">
        <v>2107100002</v>
      </c>
      <c r="B3531" s="1046" t="s">
        <v>1385</v>
      </c>
      <c r="C3531" s="1047"/>
      <c r="D3531" s="234"/>
      <c r="E3531" s="1048" t="str">
        <f t="shared" si="150"/>
        <v/>
      </c>
      <c r="F3531" s="1048"/>
    </row>
    <row r="3532" spans="1:6">
      <c r="A3532" s="1045">
        <v>2107100005</v>
      </c>
      <c r="B3532" s="1046" t="s">
        <v>1385</v>
      </c>
      <c r="C3532" s="1047"/>
      <c r="D3532" s="234"/>
      <c r="E3532" s="1048" t="str">
        <f t="shared" si="150"/>
        <v/>
      </c>
      <c r="F3532" s="1048"/>
    </row>
    <row r="3533" spans="1:6">
      <c r="A3533" s="1045">
        <v>2107100011</v>
      </c>
      <c r="B3533" s="1046" t="s">
        <v>1385</v>
      </c>
      <c r="C3533" s="1047"/>
      <c r="D3533" s="234"/>
      <c r="E3533" s="1048" t="str">
        <f t="shared" si="150"/>
        <v/>
      </c>
      <c r="F3533" s="1048"/>
    </row>
    <row r="3534" spans="1:6">
      <c r="A3534" s="1045">
        <v>2107100015</v>
      </c>
      <c r="B3534" s="1046" t="s">
        <v>1385</v>
      </c>
      <c r="C3534" s="1047"/>
      <c r="D3534" s="234"/>
      <c r="E3534" s="1048" t="str">
        <f t="shared" si="150"/>
        <v/>
      </c>
      <c r="F3534" s="1048"/>
    </row>
    <row r="3535" spans="1:6">
      <c r="A3535" s="1045">
        <v>2107100050</v>
      </c>
      <c r="B3535" s="1046" t="s">
        <v>1385</v>
      </c>
      <c r="C3535" s="1047"/>
      <c r="D3535" s="234"/>
      <c r="E3535" s="1048" t="str">
        <f t="shared" si="150"/>
        <v/>
      </c>
      <c r="F3535" s="1048"/>
    </row>
    <row r="3536" spans="1:6">
      <c r="A3536" s="1045">
        <v>2107100052</v>
      </c>
      <c r="B3536" s="1046" t="s">
        <v>1385</v>
      </c>
      <c r="C3536" s="1047"/>
      <c r="D3536" s="234"/>
      <c r="E3536" s="1048" t="str">
        <f t="shared" si="150"/>
        <v/>
      </c>
      <c r="F3536" s="1048"/>
    </row>
    <row r="3537" spans="1:6">
      <c r="A3537" s="1045">
        <v>2107101204</v>
      </c>
      <c r="B3537" s="1046" t="s">
        <v>1385</v>
      </c>
      <c r="C3537" s="1047"/>
      <c r="D3537" s="234"/>
      <c r="E3537" s="1048" t="str">
        <f t="shared" si="150"/>
        <v/>
      </c>
      <c r="F3537" s="1048"/>
    </row>
    <row r="3538" spans="1:6">
      <c r="A3538" s="1045">
        <v>2107101888</v>
      </c>
      <c r="B3538" s="1046" t="s">
        <v>1385</v>
      </c>
      <c r="C3538" s="1047"/>
      <c r="D3538" s="234"/>
      <c r="E3538" s="1048" t="str">
        <f t="shared" si="150"/>
        <v/>
      </c>
      <c r="F3538" s="1048"/>
    </row>
    <row r="3539" spans="1:6">
      <c r="A3539" s="1045">
        <v>2107109010</v>
      </c>
      <c r="B3539" s="1046" t="s">
        <v>1385</v>
      </c>
      <c r="C3539" s="1047"/>
      <c r="D3539" s="234"/>
      <c r="E3539" s="1048" t="str">
        <f t="shared" si="150"/>
        <v/>
      </c>
      <c r="F3539" s="1048"/>
    </row>
    <row r="3540" spans="1:6">
      <c r="A3540" s="1045">
        <v>2107150000</v>
      </c>
      <c r="B3540" s="1046" t="s">
        <v>1385</v>
      </c>
      <c r="C3540" s="1047"/>
      <c r="D3540" s="234"/>
      <c r="E3540" s="1048" t="str">
        <f t="shared" si="150"/>
        <v/>
      </c>
      <c r="F3540" s="1048"/>
    </row>
    <row r="3541" spans="1:6">
      <c r="A3541" s="1045">
        <v>2107150003</v>
      </c>
      <c r="B3541" s="1046" t="s">
        <v>1385</v>
      </c>
      <c r="C3541" s="1047"/>
      <c r="D3541" s="234"/>
      <c r="E3541" s="1048" t="str">
        <f t="shared" si="150"/>
        <v/>
      </c>
      <c r="F3541" s="1048"/>
    </row>
    <row r="3542" spans="1:6">
      <c r="A3542" s="1045">
        <v>2107150005</v>
      </c>
      <c r="B3542" s="1046" t="s">
        <v>1385</v>
      </c>
      <c r="C3542" s="1047"/>
      <c r="D3542" s="234"/>
      <c r="E3542" s="1048" t="str">
        <f t="shared" si="150"/>
        <v/>
      </c>
      <c r="F3542" s="1048"/>
    </row>
    <row r="3543" spans="1:6">
      <c r="A3543" s="1045">
        <v>2107150012</v>
      </c>
      <c r="B3543" s="1046" t="s">
        <v>1385</v>
      </c>
      <c r="C3543" s="1047"/>
      <c r="D3543" s="234"/>
      <c r="E3543" s="1048" t="str">
        <f t="shared" ref="E3543:E3572" si="151">+IF(COUNTIF(A:A,A3543)=1,"","Error")</f>
        <v/>
      </c>
      <c r="F3543" s="1048"/>
    </row>
    <row r="3544" spans="1:6">
      <c r="A3544" s="1045">
        <v>2107150016</v>
      </c>
      <c r="B3544" s="1046" t="s">
        <v>1385</v>
      </c>
      <c r="C3544" s="1047"/>
      <c r="D3544" s="234"/>
      <c r="E3544" s="1048" t="str">
        <f t="shared" si="151"/>
        <v/>
      </c>
      <c r="F3544" s="1048"/>
    </row>
    <row r="3545" spans="1:6">
      <c r="A3545" s="1045">
        <v>2107150050</v>
      </c>
      <c r="B3545" s="1046" t="s">
        <v>1385</v>
      </c>
      <c r="C3545" s="1047"/>
      <c r="D3545" s="234"/>
      <c r="E3545" s="1048" t="str">
        <f t="shared" si="151"/>
        <v/>
      </c>
      <c r="F3545" s="1048"/>
    </row>
    <row r="3546" spans="1:6">
      <c r="A3546" s="1045">
        <v>2107150053</v>
      </c>
      <c r="B3546" s="1046" t="s">
        <v>1385</v>
      </c>
      <c r="C3546" s="1047"/>
      <c r="D3546" s="234"/>
      <c r="E3546" s="1048" t="str">
        <f t="shared" si="151"/>
        <v/>
      </c>
      <c r="F3546" s="1048"/>
    </row>
    <row r="3547" spans="1:6">
      <c r="A3547" s="1045">
        <v>2107151888</v>
      </c>
      <c r="B3547" s="1046" t="s">
        <v>1385</v>
      </c>
      <c r="C3547" s="1047"/>
      <c r="D3547" s="234"/>
      <c r="E3547" s="1048" t="str">
        <f t="shared" si="151"/>
        <v/>
      </c>
      <c r="F3547" s="1048"/>
    </row>
    <row r="3548" spans="1:6">
      <c r="A3548" s="1045">
        <v>2107159010</v>
      </c>
      <c r="B3548" s="1046" t="s">
        <v>1385</v>
      </c>
      <c r="C3548" s="1047"/>
      <c r="D3548" s="234"/>
      <c r="E3548" s="1048" t="str">
        <f t="shared" si="151"/>
        <v/>
      </c>
      <c r="F3548" s="1048"/>
    </row>
    <row r="3549" spans="1:6">
      <c r="A3549" s="1045">
        <v>2107159050</v>
      </c>
      <c r="B3549" s="1046" t="s">
        <v>1385</v>
      </c>
      <c r="C3549" s="1047"/>
      <c r="D3549" s="234"/>
      <c r="E3549" s="1048" t="str">
        <f t="shared" si="151"/>
        <v/>
      </c>
      <c r="F3549" s="1048"/>
    </row>
    <row r="3550" spans="1:6">
      <c r="A3550" s="1045">
        <v>2107200000</v>
      </c>
      <c r="B3550" s="1046" t="s">
        <v>1385</v>
      </c>
      <c r="C3550" s="1047"/>
      <c r="D3550" s="234"/>
      <c r="E3550" s="1048" t="str">
        <f t="shared" si="151"/>
        <v/>
      </c>
      <c r="F3550" s="1048"/>
    </row>
    <row r="3551" spans="1:6">
      <c r="A3551" s="1045">
        <v>2107200005</v>
      </c>
      <c r="B3551" s="1046" t="s">
        <v>1385</v>
      </c>
      <c r="C3551" s="1047"/>
      <c r="D3551" s="234"/>
      <c r="E3551" s="1048" t="str">
        <f t="shared" si="151"/>
        <v/>
      </c>
      <c r="F3551" s="1048"/>
    </row>
    <row r="3552" spans="1:6">
      <c r="A3552" s="1045">
        <v>2107200013</v>
      </c>
      <c r="B3552" s="1046" t="s">
        <v>1385</v>
      </c>
      <c r="C3552" s="1047"/>
      <c r="D3552" s="234"/>
      <c r="E3552" s="1048" t="str">
        <f t="shared" si="151"/>
        <v/>
      </c>
      <c r="F3552" s="1048"/>
    </row>
    <row r="3553" spans="1:6">
      <c r="A3553" s="1045">
        <v>2107200050</v>
      </c>
      <c r="B3553" s="1046" t="s">
        <v>1385</v>
      </c>
      <c r="C3553" s="1047"/>
      <c r="D3553" s="234"/>
      <c r="E3553" s="1048" t="str">
        <f t="shared" si="151"/>
        <v/>
      </c>
      <c r="F3553" s="1048"/>
    </row>
    <row r="3554" spans="1:6">
      <c r="A3554" s="1045">
        <v>2107200054</v>
      </c>
      <c r="B3554" s="1046" t="s">
        <v>1385</v>
      </c>
      <c r="C3554" s="1047"/>
      <c r="D3554" s="234"/>
      <c r="E3554" s="1048" t="str">
        <f t="shared" si="151"/>
        <v/>
      </c>
      <c r="F3554" s="1048"/>
    </row>
    <row r="3555" spans="1:6">
      <c r="A3555" s="1045">
        <v>2107201005</v>
      </c>
      <c r="B3555" s="1046" t="s">
        <v>1385</v>
      </c>
      <c r="C3555" s="1047"/>
      <c r="D3555" s="234"/>
      <c r="E3555" s="1048" t="str">
        <f t="shared" si="151"/>
        <v/>
      </c>
      <c r="F3555" s="1048"/>
    </row>
    <row r="3556" spans="1:6">
      <c r="A3556" s="1045">
        <v>2107201204</v>
      </c>
      <c r="B3556" s="1046" t="s">
        <v>1385</v>
      </c>
      <c r="C3556" s="1047"/>
      <c r="D3556" s="234"/>
      <c r="E3556" s="1048" t="str">
        <f t="shared" si="151"/>
        <v/>
      </c>
      <c r="F3556" s="1048"/>
    </row>
    <row r="3557" spans="1:6">
      <c r="A3557" s="1045">
        <v>2107201205</v>
      </c>
      <c r="B3557" s="1046" t="s">
        <v>1385</v>
      </c>
      <c r="C3557" s="1047"/>
      <c r="D3557" s="234"/>
      <c r="E3557" s="1048" t="str">
        <f t="shared" si="151"/>
        <v/>
      </c>
      <c r="F3557" s="1048"/>
    </row>
    <row r="3558" spans="1:6">
      <c r="A3558" s="1045">
        <v>2107201888</v>
      </c>
      <c r="B3558" s="1046" t="s">
        <v>1385</v>
      </c>
      <c r="C3558" s="1047"/>
      <c r="D3558" s="234"/>
      <c r="E3558" s="1048" t="str">
        <f t="shared" si="151"/>
        <v/>
      </c>
      <c r="F3558" s="1048"/>
    </row>
    <row r="3559" spans="1:6">
      <c r="A3559" s="1045">
        <v>2107201889</v>
      </c>
      <c r="B3559" s="1046" t="s">
        <v>1385</v>
      </c>
      <c r="C3559" s="1047"/>
      <c r="D3559" s="234"/>
      <c r="E3559" s="1048" t="str">
        <f t="shared" si="151"/>
        <v/>
      </c>
      <c r="F3559" s="1048"/>
    </row>
    <row r="3560" spans="1:6">
      <c r="A3560" s="1045">
        <v>2107207000</v>
      </c>
      <c r="B3560" s="1046" t="s">
        <v>1858</v>
      </c>
      <c r="C3560" s="1047"/>
      <c r="D3560" s="234"/>
      <c r="E3560" s="1048" t="str">
        <f t="shared" si="151"/>
        <v/>
      </c>
      <c r="F3560" s="1048"/>
    </row>
    <row r="3561" spans="1:6">
      <c r="A3561" s="1045">
        <v>2107207001</v>
      </c>
      <c r="B3561" s="1046" t="s">
        <v>1858</v>
      </c>
      <c r="C3561" s="1047"/>
      <c r="D3561" s="234"/>
      <c r="E3561" s="1048" t="str">
        <f t="shared" si="151"/>
        <v/>
      </c>
      <c r="F3561" s="1048"/>
    </row>
    <row r="3562" spans="1:6">
      <c r="A3562" s="1045">
        <v>2107207005</v>
      </c>
      <c r="B3562" s="1046" t="s">
        <v>1858</v>
      </c>
      <c r="C3562" s="1047"/>
      <c r="D3562" s="234"/>
      <c r="E3562" s="1048" t="str">
        <f t="shared" si="151"/>
        <v/>
      </c>
      <c r="F3562" s="1048"/>
    </row>
    <row r="3563" spans="1:6">
      <c r="A3563" s="1045">
        <v>2107207015</v>
      </c>
      <c r="B3563" s="1046" t="s">
        <v>1858</v>
      </c>
      <c r="C3563" s="1047"/>
      <c r="D3563" s="234"/>
      <c r="E3563" s="1048" t="str">
        <f t="shared" si="151"/>
        <v/>
      </c>
      <c r="F3563" s="1048"/>
    </row>
    <row r="3564" spans="1:6">
      <c r="A3564" s="1045">
        <v>2107209010</v>
      </c>
      <c r="B3564" s="1046" t="s">
        <v>1385</v>
      </c>
      <c r="C3564" s="1047"/>
      <c r="D3564" s="234"/>
      <c r="E3564" s="1048" t="str">
        <f t="shared" si="151"/>
        <v/>
      </c>
      <c r="F3564" s="1048"/>
    </row>
    <row r="3565" spans="1:6">
      <c r="A3565" s="1045">
        <v>2107209020</v>
      </c>
      <c r="B3565" s="1046" t="s">
        <v>1385</v>
      </c>
      <c r="C3565" s="1047"/>
      <c r="D3565" s="234"/>
      <c r="E3565" s="1048" t="str">
        <f t="shared" si="151"/>
        <v/>
      </c>
      <c r="F3565" s="1048"/>
    </row>
    <row r="3566" spans="1:6">
      <c r="A3566" s="1045">
        <v>2107209025</v>
      </c>
      <c r="B3566" s="1046" t="s">
        <v>1385</v>
      </c>
      <c r="C3566" s="1047"/>
      <c r="D3566" s="234"/>
      <c r="E3566" s="1048" t="str">
        <f t="shared" si="151"/>
        <v/>
      </c>
      <c r="F3566" s="1048"/>
    </row>
    <row r="3567" spans="1:6">
      <c r="A3567" s="1045">
        <v>2107209026</v>
      </c>
      <c r="B3567" s="1046" t="s">
        <v>1385</v>
      </c>
      <c r="C3567" s="1047"/>
      <c r="D3567" s="234"/>
      <c r="E3567" s="1048" t="str">
        <f t="shared" si="151"/>
        <v/>
      </c>
      <c r="F3567" s="1048"/>
    </row>
    <row r="3568" spans="1:6">
      <c r="A3568" s="1045">
        <v>2107209050</v>
      </c>
      <c r="B3568" s="1046" t="s">
        <v>1385</v>
      </c>
      <c r="C3568" s="1047"/>
      <c r="D3568" s="234"/>
      <c r="E3568" s="1048" t="str">
        <f t="shared" si="151"/>
        <v/>
      </c>
      <c r="F3568" s="1048"/>
    </row>
    <row r="3569" spans="1:6">
      <c r="A3569" s="1045">
        <v>2107209101</v>
      </c>
      <c r="B3569" s="1046" t="s">
        <v>1385</v>
      </c>
      <c r="C3569" s="1047"/>
      <c r="D3569" s="234"/>
      <c r="E3569" s="1048" t="str">
        <f t="shared" si="151"/>
        <v/>
      </c>
      <c r="F3569" s="1048"/>
    </row>
    <row r="3570" spans="1:6">
      <c r="A3570" s="1045">
        <v>2108050005</v>
      </c>
      <c r="B3570" s="1046" t="s">
        <v>1385</v>
      </c>
      <c r="C3570" s="1047"/>
      <c r="D3570" s="234"/>
      <c r="E3570" s="1048" t="str">
        <f t="shared" si="151"/>
        <v/>
      </c>
      <c r="F3570" s="1048"/>
    </row>
    <row r="3571" spans="1:6">
      <c r="A3571" s="1045">
        <v>2108050010</v>
      </c>
      <c r="B3571" s="1046" t="s">
        <v>1385</v>
      </c>
      <c r="C3571" s="1047"/>
      <c r="D3571" s="234"/>
      <c r="E3571" s="1048" t="str">
        <f t="shared" si="151"/>
        <v/>
      </c>
      <c r="F3571" s="1048"/>
    </row>
    <row r="3572" spans="1:6">
      <c r="A3572" s="1045">
        <v>2108050014</v>
      </c>
      <c r="B3572" s="1046" t="s">
        <v>1385</v>
      </c>
      <c r="C3572" s="1047"/>
      <c r="D3572" s="234"/>
      <c r="E3572" s="1048" t="str">
        <f t="shared" si="151"/>
        <v/>
      </c>
      <c r="F3572" s="1048"/>
    </row>
    <row r="3573" spans="1:6">
      <c r="A3573" s="728">
        <v>2108050080</v>
      </c>
      <c r="B3573" s="1046" t="s">
        <v>1385</v>
      </c>
      <c r="C3573" s="1047"/>
      <c r="D3573" s="234"/>
      <c r="E3573" s="1048"/>
      <c r="F3573" s="1048"/>
    </row>
    <row r="3574" spans="1:6">
      <c r="A3574" s="1045">
        <v>2108051005</v>
      </c>
      <c r="B3574" s="1046" t="s">
        <v>1385</v>
      </c>
      <c r="C3574" s="1047"/>
      <c r="D3574" s="234"/>
      <c r="E3574" s="1048" t="str">
        <f t="shared" ref="E3574:E3581" si="152">+IF(COUNTIF(A:A,A3574)=1,"","Error")</f>
        <v/>
      </c>
      <c r="F3574" s="1048"/>
    </row>
    <row r="3575" spans="1:6">
      <c r="A3575" s="1045">
        <v>2108051075</v>
      </c>
      <c r="B3575" s="1046" t="s">
        <v>1385</v>
      </c>
      <c r="C3575" s="1047"/>
      <c r="D3575" s="234"/>
      <c r="E3575" s="1048" t="str">
        <f t="shared" si="152"/>
        <v/>
      </c>
      <c r="F3575" s="1048"/>
    </row>
    <row r="3576" spans="1:6">
      <c r="A3576" s="1045">
        <v>2108059020</v>
      </c>
      <c r="B3576" s="1046" t="s">
        <v>1385</v>
      </c>
      <c r="C3576" s="1047"/>
      <c r="D3576" s="234"/>
      <c r="E3576" s="1048" t="str">
        <f t="shared" si="152"/>
        <v/>
      </c>
      <c r="F3576" s="1048"/>
    </row>
    <row r="3577" spans="1:6">
      <c r="A3577" s="1045">
        <v>2108059060</v>
      </c>
      <c r="B3577" s="1046" t="s">
        <v>1385</v>
      </c>
      <c r="C3577" s="1047"/>
      <c r="D3577" s="234"/>
      <c r="E3577" s="1048" t="str">
        <f t="shared" si="152"/>
        <v/>
      </c>
      <c r="F3577" s="1048"/>
    </row>
    <row r="3578" spans="1:6">
      <c r="A3578" s="1045">
        <v>2108059063</v>
      </c>
      <c r="B3578" s="1046" t="s">
        <v>1385</v>
      </c>
      <c r="C3578" s="1047"/>
      <c r="D3578" s="234"/>
      <c r="E3578" s="1048" t="str">
        <f t="shared" si="152"/>
        <v/>
      </c>
      <c r="F3578" s="1048"/>
    </row>
    <row r="3579" spans="1:6">
      <c r="A3579" s="1045">
        <v>2108059070</v>
      </c>
      <c r="B3579" s="1046" t="s">
        <v>1385</v>
      </c>
      <c r="C3579" s="1047"/>
      <c r="D3579" s="234"/>
      <c r="E3579" s="1048" t="str">
        <f t="shared" si="152"/>
        <v/>
      </c>
      <c r="F3579" s="1048"/>
    </row>
    <row r="3580" spans="1:6">
      <c r="A3580" s="1045">
        <v>2108059091</v>
      </c>
      <c r="B3580" s="1046" t="s">
        <v>1385</v>
      </c>
      <c r="C3580" s="1047"/>
      <c r="D3580" s="234"/>
      <c r="E3580" s="1048" t="str">
        <f t="shared" si="152"/>
        <v/>
      </c>
      <c r="F3580" s="1048"/>
    </row>
    <row r="3581" spans="1:6">
      <c r="A3581" s="1045">
        <v>2108059105</v>
      </c>
      <c r="B3581" s="1046" t="s">
        <v>1385</v>
      </c>
      <c r="C3581" s="1047"/>
      <c r="D3581" s="234"/>
      <c r="E3581" s="1048" t="str">
        <f t="shared" si="152"/>
        <v/>
      </c>
      <c r="F3581" s="1048"/>
    </row>
    <row r="3582" spans="1:6">
      <c r="A3582" s="1042">
        <v>2108059120</v>
      </c>
      <c r="B3582" s="1046" t="s">
        <v>1385</v>
      </c>
    </row>
    <row r="3583" spans="1:6">
      <c r="A3583" s="1045">
        <v>2108059134</v>
      </c>
      <c r="B3583" s="1046" t="s">
        <v>1385</v>
      </c>
      <c r="C3583" s="1047"/>
      <c r="D3583" s="234"/>
      <c r="E3583" s="1048" t="str">
        <f>+IF(COUNTIF(A:A,A3583)=1,"","Error")</f>
        <v/>
      </c>
      <c r="F3583" s="1048"/>
    </row>
    <row r="3584" spans="1:6">
      <c r="A3584" s="1045">
        <v>2108059137</v>
      </c>
      <c r="B3584" s="1046" t="s">
        <v>1385</v>
      </c>
      <c r="C3584" s="1047"/>
      <c r="D3584" s="234"/>
      <c r="E3584" s="1048" t="str">
        <f>+IF(COUNTIF(A:A,A3584)=1,"","Error")</f>
        <v/>
      </c>
      <c r="F3584" s="1048"/>
    </row>
    <row r="3585" spans="1:6">
      <c r="A3585" s="1042">
        <v>2108059180</v>
      </c>
      <c r="B3585" s="1046" t="s">
        <v>1385</v>
      </c>
    </row>
    <row r="3586" spans="1:6">
      <c r="A3586" s="1042">
        <v>2108059333</v>
      </c>
      <c r="B3586" s="1046" t="s">
        <v>1385</v>
      </c>
    </row>
    <row r="3587" spans="1:6">
      <c r="A3587" s="1045">
        <v>2108100005</v>
      </c>
      <c r="B3587" s="1046" t="s">
        <v>1385</v>
      </c>
      <c r="C3587" s="1047"/>
      <c r="D3587" s="234"/>
      <c r="E3587" s="1048" t="str">
        <f t="shared" ref="E3587:E3605" si="153">+IF(COUNTIF(A:A,A3587)=1,"","Error")</f>
        <v/>
      </c>
      <c r="F3587" s="1048"/>
    </row>
    <row r="3588" spans="1:6">
      <c r="A3588" s="1045">
        <v>2108100010</v>
      </c>
      <c r="B3588" s="1046" t="s">
        <v>1385</v>
      </c>
      <c r="C3588" s="1047"/>
      <c r="D3588" s="234"/>
      <c r="E3588" s="1048" t="str">
        <f t="shared" si="153"/>
        <v/>
      </c>
      <c r="F3588" s="1048"/>
    </row>
    <row r="3589" spans="1:6">
      <c r="A3589" s="1045">
        <v>2108109010</v>
      </c>
      <c r="B3589" s="1046" t="s">
        <v>1385</v>
      </c>
      <c r="C3589" s="1047"/>
      <c r="D3589" s="234"/>
      <c r="E3589" s="1048" t="str">
        <f t="shared" si="153"/>
        <v/>
      </c>
      <c r="F3589" s="1048"/>
    </row>
    <row r="3590" spans="1:6">
      <c r="A3590" s="1045">
        <v>2108109020</v>
      </c>
      <c r="B3590" s="1046" t="s">
        <v>1385</v>
      </c>
      <c r="C3590" s="1047"/>
      <c r="D3590" s="234"/>
      <c r="E3590" s="1048" t="str">
        <f t="shared" si="153"/>
        <v/>
      </c>
      <c r="F3590" s="1048"/>
    </row>
    <row r="3591" spans="1:6">
      <c r="A3591" s="1045">
        <v>2108150005</v>
      </c>
      <c r="B3591" s="1046" t="s">
        <v>1385</v>
      </c>
      <c r="C3591" s="1047"/>
      <c r="D3591" s="234"/>
      <c r="E3591" s="1048" t="str">
        <f t="shared" si="153"/>
        <v/>
      </c>
      <c r="F3591" s="1048"/>
    </row>
    <row r="3592" spans="1:6">
      <c r="A3592" s="1045">
        <v>2108151005</v>
      </c>
      <c r="B3592" s="1046" t="s">
        <v>1385</v>
      </c>
      <c r="C3592" s="1047"/>
      <c r="D3592" s="234"/>
      <c r="E3592" s="1048" t="str">
        <f t="shared" si="153"/>
        <v/>
      </c>
      <c r="F3592" s="1048"/>
    </row>
    <row r="3593" spans="1:6">
      <c r="A3593" s="1045">
        <v>2108159005</v>
      </c>
      <c r="B3593" s="1046" t="s">
        <v>1385</v>
      </c>
      <c r="C3593" s="1047"/>
      <c r="D3593" s="234"/>
      <c r="E3593" s="1048" t="str">
        <f t="shared" si="153"/>
        <v/>
      </c>
      <c r="F3593" s="1048"/>
    </row>
    <row r="3594" spans="1:6">
      <c r="A3594" s="1045">
        <v>2108159010</v>
      </c>
      <c r="B3594" s="1046" t="s">
        <v>1385</v>
      </c>
      <c r="C3594" s="1047"/>
      <c r="D3594" s="234"/>
      <c r="E3594" s="1048" t="str">
        <f t="shared" si="153"/>
        <v/>
      </c>
      <c r="F3594" s="1048"/>
    </row>
    <row r="3595" spans="1:6">
      <c r="A3595" s="1045">
        <v>2108159011</v>
      </c>
      <c r="B3595" s="1046" t="s">
        <v>1385</v>
      </c>
      <c r="C3595" s="1047"/>
      <c r="D3595" s="234"/>
      <c r="E3595" s="1048" t="str">
        <f t="shared" si="153"/>
        <v/>
      </c>
      <c r="F3595" s="1048"/>
    </row>
    <row r="3596" spans="1:6">
      <c r="A3596" s="1045">
        <v>2108159012</v>
      </c>
      <c r="B3596" s="1046" t="s">
        <v>1385</v>
      </c>
      <c r="C3596" s="1047"/>
      <c r="D3596" s="234"/>
      <c r="E3596" s="1048" t="str">
        <f t="shared" si="153"/>
        <v/>
      </c>
      <c r="F3596" s="1048"/>
    </row>
    <row r="3597" spans="1:6">
      <c r="A3597" s="1045">
        <v>2108159131</v>
      </c>
      <c r="B3597" s="1046" t="s">
        <v>1385</v>
      </c>
      <c r="C3597" s="1047"/>
      <c r="D3597" s="234"/>
      <c r="E3597" s="1048" t="str">
        <f t="shared" si="153"/>
        <v/>
      </c>
      <c r="F3597" s="1048"/>
    </row>
    <row r="3598" spans="1:6">
      <c r="A3598" s="1045">
        <v>2108209011</v>
      </c>
      <c r="B3598" s="1046" t="s">
        <v>1385</v>
      </c>
      <c r="C3598" s="1047"/>
      <c r="D3598" s="234"/>
      <c r="E3598" s="1048" t="str">
        <f t="shared" si="153"/>
        <v/>
      </c>
      <c r="F3598" s="1048"/>
    </row>
    <row r="3599" spans="1:6">
      <c r="A3599" s="1045">
        <v>2109100005</v>
      </c>
      <c r="B3599" s="1046" t="s">
        <v>1385</v>
      </c>
      <c r="C3599" s="1047"/>
      <c r="D3599" s="234"/>
      <c r="E3599" s="1048" t="str">
        <f t="shared" si="153"/>
        <v/>
      </c>
      <c r="F3599" s="1048"/>
    </row>
    <row r="3600" spans="1:6">
      <c r="A3600" s="1045">
        <v>2109109010</v>
      </c>
      <c r="B3600" s="1046" t="s">
        <v>1385</v>
      </c>
      <c r="C3600" s="1047"/>
      <c r="D3600" s="234"/>
      <c r="E3600" s="1048" t="str">
        <f t="shared" si="153"/>
        <v/>
      </c>
      <c r="F3600" s="1048"/>
    </row>
    <row r="3601" spans="1:6">
      <c r="A3601" s="1045">
        <v>2109109015</v>
      </c>
      <c r="B3601" s="1046" t="s">
        <v>1385</v>
      </c>
      <c r="C3601" s="1047"/>
      <c r="D3601" s="234"/>
      <c r="E3601" s="1048" t="str">
        <f t="shared" si="153"/>
        <v/>
      </c>
      <c r="F3601" s="1048"/>
    </row>
    <row r="3602" spans="1:6">
      <c r="A3602" s="1045">
        <v>2109109020</v>
      </c>
      <c r="B3602" s="1046" t="s">
        <v>1385</v>
      </c>
      <c r="C3602" s="1047"/>
      <c r="D3602" s="234"/>
      <c r="E3602" s="1048" t="str">
        <f t="shared" si="153"/>
        <v/>
      </c>
      <c r="F3602" s="1048"/>
    </row>
    <row r="3603" spans="1:6">
      <c r="A3603" s="1045">
        <v>2109109021</v>
      </c>
      <c r="B3603" s="1046" t="s">
        <v>1385</v>
      </c>
      <c r="C3603" s="1047"/>
      <c r="D3603" s="234"/>
      <c r="E3603" s="1048" t="str">
        <f t="shared" si="153"/>
        <v/>
      </c>
      <c r="F3603" s="1048"/>
    </row>
    <row r="3604" spans="1:6">
      <c r="A3604" s="1045">
        <v>2109109022</v>
      </c>
      <c r="B3604" s="1046" t="s">
        <v>1385</v>
      </c>
      <c r="C3604" s="1047"/>
      <c r="D3604" s="234"/>
      <c r="E3604" s="1048" t="str">
        <f t="shared" si="153"/>
        <v/>
      </c>
      <c r="F3604" s="1048"/>
    </row>
    <row r="3605" spans="1:6">
      <c r="A3605" s="1045">
        <v>2109109023</v>
      </c>
      <c r="B3605" s="1046" t="s">
        <v>1385</v>
      </c>
      <c r="C3605" s="1047"/>
      <c r="D3605" s="234"/>
      <c r="E3605" s="1048" t="str">
        <f t="shared" si="153"/>
        <v/>
      </c>
      <c r="F3605" s="1048"/>
    </row>
    <row r="3606" spans="1:6">
      <c r="A3606" s="1042">
        <v>2109109024</v>
      </c>
      <c r="B3606" s="1046" t="s">
        <v>1385</v>
      </c>
    </row>
    <row r="3607" spans="1:6">
      <c r="A3607" s="1045">
        <v>2109109025</v>
      </c>
      <c r="B3607" s="1046" t="s">
        <v>1385</v>
      </c>
      <c r="C3607" s="1047"/>
      <c r="D3607" s="234"/>
      <c r="E3607" s="1048" t="str">
        <f t="shared" ref="E3607:E3614" si="154">+IF(COUNTIF(A:A,A3607)=1,"","Error")</f>
        <v/>
      </c>
      <c r="F3607" s="1048"/>
    </row>
    <row r="3608" spans="1:6">
      <c r="A3608" s="1045">
        <v>2115050005</v>
      </c>
      <c r="B3608" s="1046" t="s">
        <v>1385</v>
      </c>
      <c r="C3608" s="1047"/>
      <c r="D3608" s="234"/>
      <c r="E3608" s="1048" t="str">
        <f t="shared" si="154"/>
        <v/>
      </c>
      <c r="F3608" s="1048"/>
    </row>
    <row r="3609" spans="1:6">
      <c r="A3609" s="1045">
        <v>2115100005</v>
      </c>
      <c r="B3609" s="1046" t="s">
        <v>1385</v>
      </c>
      <c r="C3609" s="1047"/>
      <c r="D3609" s="234"/>
      <c r="E3609" s="1048" t="str">
        <f t="shared" si="154"/>
        <v/>
      </c>
      <c r="F3609" s="1048"/>
    </row>
    <row r="3610" spans="1:6">
      <c r="A3610" s="1045">
        <v>2115100050</v>
      </c>
      <c r="B3610" s="1046" t="s">
        <v>1385</v>
      </c>
      <c r="C3610" s="1047"/>
      <c r="D3610" s="234"/>
      <c r="E3610" s="1048" t="str">
        <f t="shared" si="154"/>
        <v/>
      </c>
      <c r="F3610" s="1048"/>
    </row>
    <row r="3611" spans="1:6">
      <c r="A3611" s="1045">
        <v>2115109035</v>
      </c>
      <c r="B3611" s="1046" t="s">
        <v>1385</v>
      </c>
      <c r="C3611" s="1047"/>
      <c r="D3611" s="234"/>
      <c r="E3611" s="1048" t="str">
        <f t="shared" si="154"/>
        <v/>
      </c>
      <c r="F3611" s="1048"/>
    </row>
    <row r="3612" spans="1:6">
      <c r="A3612" s="1045">
        <v>2115109040</v>
      </c>
      <c r="B3612" s="1046" t="s">
        <v>1385</v>
      </c>
      <c r="C3612" s="1047"/>
      <c r="D3612" s="234"/>
      <c r="E3612" s="1048" t="str">
        <f t="shared" si="154"/>
        <v/>
      </c>
      <c r="F3612" s="1048"/>
    </row>
    <row r="3613" spans="1:6">
      <c r="A3613" s="1045">
        <v>2115109201</v>
      </c>
      <c r="B3613" s="1046" t="s">
        <v>1385</v>
      </c>
      <c r="C3613" s="1047"/>
      <c r="D3613" s="234"/>
      <c r="E3613" s="1048" t="str">
        <f t="shared" si="154"/>
        <v/>
      </c>
      <c r="F3613" s="1048"/>
    </row>
    <row r="3614" spans="1:6">
      <c r="A3614" s="1045">
        <v>2115109221</v>
      </c>
      <c r="B3614" s="1046" t="s">
        <v>1385</v>
      </c>
      <c r="C3614" s="1047"/>
      <c r="D3614" s="234"/>
      <c r="E3614" s="1048" t="str">
        <f t="shared" si="154"/>
        <v/>
      </c>
      <c r="F3614" s="1048"/>
    </row>
    <row r="3615" spans="1:6">
      <c r="A3615" s="728">
        <v>2115109223</v>
      </c>
      <c r="B3615" s="1046" t="s">
        <v>1385</v>
      </c>
      <c r="C3615" s="1047"/>
      <c r="D3615" s="234"/>
      <c r="E3615" s="1048"/>
      <c r="F3615" s="1048"/>
    </row>
    <row r="3616" spans="1:6">
      <c r="A3616" s="1049">
        <v>2115109235</v>
      </c>
      <c r="B3616" s="1046" t="s">
        <v>1385</v>
      </c>
      <c r="C3616" s="1047"/>
      <c r="D3616" s="234"/>
      <c r="E3616" s="1048"/>
      <c r="F3616" s="1048"/>
    </row>
    <row r="3617" spans="1:6">
      <c r="A3617" s="1045">
        <v>2115109236</v>
      </c>
      <c r="B3617" s="1046" t="s">
        <v>1385</v>
      </c>
      <c r="C3617" s="1047"/>
      <c r="D3617" s="234"/>
      <c r="E3617" s="1048" t="str">
        <f>+IF(COUNTIF(A:A,A3617)=1,"","Error")</f>
        <v/>
      </c>
      <c r="F3617" s="1048"/>
    </row>
    <row r="3618" spans="1:6">
      <c r="A3618" s="1042">
        <v>2115109239</v>
      </c>
      <c r="B3618" s="1046" t="s">
        <v>1385</v>
      </c>
    </row>
    <row r="3619" spans="1:6">
      <c r="A3619" s="1045">
        <v>2115109499</v>
      </c>
      <c r="B3619" s="1046" t="s">
        <v>1385</v>
      </c>
      <c r="C3619" s="1047"/>
      <c r="D3619" s="234"/>
      <c r="E3619" s="1048" t="str">
        <f t="shared" ref="E3619:E3635" si="155">+IF(COUNTIF(A:A,A3619)=1,"","Error")</f>
        <v/>
      </c>
      <c r="F3619" s="1048"/>
    </row>
    <row r="3620" spans="1:6">
      <c r="A3620" s="1045">
        <v>2116150050</v>
      </c>
      <c r="B3620" s="1046" t="s">
        <v>1385</v>
      </c>
      <c r="C3620" s="1047"/>
      <c r="D3620" s="234"/>
      <c r="E3620" s="1048" t="str">
        <f t="shared" si="155"/>
        <v/>
      </c>
      <c r="F3620" s="1048"/>
    </row>
    <row r="3621" spans="1:6">
      <c r="A3621" s="1045">
        <v>2116159200</v>
      </c>
      <c r="B3621" s="1046" t="s">
        <v>1385</v>
      </c>
      <c r="C3621" s="1047"/>
      <c r="D3621" s="234"/>
      <c r="E3621" s="1048" t="str">
        <f t="shared" si="155"/>
        <v/>
      </c>
      <c r="F3621" s="1048"/>
    </row>
    <row r="3622" spans="1:6">
      <c r="A3622" s="1045">
        <v>2117050050</v>
      </c>
      <c r="B3622" s="1046" t="s">
        <v>1385</v>
      </c>
      <c r="C3622" s="1047"/>
      <c r="D3622" s="234"/>
      <c r="E3622" s="1048" t="str">
        <f t="shared" si="155"/>
        <v/>
      </c>
      <c r="F3622" s="1048"/>
    </row>
    <row r="3623" spans="1:6">
      <c r="A3623" s="1045">
        <v>2117059201</v>
      </c>
      <c r="B3623" s="1046" t="s">
        <v>1385</v>
      </c>
      <c r="C3623" s="1047"/>
      <c r="D3623" s="234"/>
      <c r="E3623" s="1048" t="str">
        <f t="shared" si="155"/>
        <v/>
      </c>
      <c r="F3623" s="1048"/>
    </row>
    <row r="3624" spans="1:6">
      <c r="A3624" s="1045">
        <v>2117059203</v>
      </c>
      <c r="B3624" s="1046" t="s">
        <v>1385</v>
      </c>
      <c r="C3624" s="1047"/>
      <c r="D3624" s="234"/>
      <c r="E3624" s="1048" t="str">
        <f t="shared" si="155"/>
        <v/>
      </c>
      <c r="F3624" s="1048"/>
    </row>
    <row r="3625" spans="1:6">
      <c r="A3625" s="1045">
        <v>2117059205</v>
      </c>
      <c r="B3625" s="1046" t="s">
        <v>1385</v>
      </c>
      <c r="C3625" s="1047"/>
      <c r="D3625" s="234"/>
      <c r="E3625" s="1048" t="str">
        <f t="shared" si="155"/>
        <v/>
      </c>
      <c r="F3625" s="1048"/>
    </row>
    <row r="3626" spans="1:6">
      <c r="A3626" s="1045">
        <v>2117059207</v>
      </c>
      <c r="B3626" s="1046" t="s">
        <v>1385</v>
      </c>
      <c r="C3626" s="1047"/>
      <c r="D3626" s="234"/>
      <c r="E3626" s="1048" t="str">
        <f t="shared" si="155"/>
        <v/>
      </c>
      <c r="F3626" s="1048"/>
    </row>
    <row r="3627" spans="1:6">
      <c r="A3627" s="1045">
        <v>2117059208</v>
      </c>
      <c r="B3627" s="1046" t="s">
        <v>1385</v>
      </c>
      <c r="C3627" s="1047"/>
      <c r="D3627" s="234"/>
      <c r="E3627" s="1048" t="str">
        <f t="shared" si="155"/>
        <v/>
      </c>
      <c r="F3627" s="1048"/>
    </row>
    <row r="3628" spans="1:6">
      <c r="A3628" s="1045">
        <v>2117059211</v>
      </c>
      <c r="B3628" s="1046" t="s">
        <v>1385</v>
      </c>
      <c r="C3628" s="1047"/>
      <c r="D3628" s="234"/>
      <c r="E3628" s="1048" t="str">
        <f t="shared" si="155"/>
        <v/>
      </c>
      <c r="F3628" s="1048"/>
    </row>
    <row r="3629" spans="1:6">
      <c r="A3629" s="1045">
        <v>2117059215</v>
      </c>
      <c r="B3629" s="1046" t="s">
        <v>1385</v>
      </c>
      <c r="C3629" s="1047"/>
      <c r="D3629" s="234"/>
      <c r="E3629" s="1048" t="str">
        <f t="shared" si="155"/>
        <v/>
      </c>
      <c r="F3629" s="1048"/>
    </row>
    <row r="3630" spans="1:6">
      <c r="A3630" s="1045">
        <v>2117059216</v>
      </c>
      <c r="B3630" s="1046" t="s">
        <v>1385</v>
      </c>
      <c r="C3630" s="1047"/>
      <c r="D3630" s="234"/>
      <c r="E3630" s="1048" t="str">
        <f t="shared" si="155"/>
        <v/>
      </c>
      <c r="F3630" s="1048"/>
    </row>
    <row r="3631" spans="1:6">
      <c r="A3631" s="1045">
        <v>2117059219</v>
      </c>
      <c r="B3631" s="1046" t="s">
        <v>1385</v>
      </c>
      <c r="C3631" s="1047"/>
      <c r="D3631" s="234"/>
      <c r="E3631" s="1048" t="str">
        <f t="shared" si="155"/>
        <v/>
      </c>
      <c r="F3631" s="1048"/>
    </row>
    <row r="3632" spans="1:6">
      <c r="A3632" s="1045">
        <v>2117100005</v>
      </c>
      <c r="B3632" s="1046" t="s">
        <v>1385</v>
      </c>
      <c r="C3632" s="1047"/>
      <c r="D3632" s="234"/>
      <c r="E3632" s="1048" t="str">
        <f t="shared" si="155"/>
        <v/>
      </c>
      <c r="F3632" s="1048"/>
    </row>
    <row r="3633" spans="1:6">
      <c r="A3633" s="1045">
        <v>2117109010</v>
      </c>
      <c r="B3633" s="1046" t="s">
        <v>1385</v>
      </c>
      <c r="C3633" s="1047"/>
      <c r="D3633" s="234"/>
      <c r="E3633" s="1048" t="str">
        <f t="shared" si="155"/>
        <v/>
      </c>
      <c r="F3633" s="1048"/>
    </row>
    <row r="3634" spans="1:6">
      <c r="A3634" s="1045">
        <v>2117200005</v>
      </c>
      <c r="B3634" s="1046" t="s">
        <v>1385</v>
      </c>
      <c r="C3634" s="1047"/>
      <c r="D3634" s="234"/>
      <c r="E3634" s="1048" t="str">
        <f t="shared" si="155"/>
        <v/>
      </c>
      <c r="F3634" s="1048"/>
    </row>
    <row r="3635" spans="1:6">
      <c r="A3635" s="1045">
        <v>2117209050</v>
      </c>
      <c r="B3635" s="1046" t="s">
        <v>1385</v>
      </c>
      <c r="C3635" s="1047"/>
      <c r="D3635" s="234"/>
      <c r="E3635" s="1048" t="str">
        <f t="shared" si="155"/>
        <v/>
      </c>
      <c r="F3635" s="1048"/>
    </row>
    <row r="3636" spans="1:6">
      <c r="A3636" s="1045">
        <v>2117209060</v>
      </c>
      <c r="B3636" s="1052" t="s">
        <v>1385</v>
      </c>
      <c r="C3636" s="1047"/>
      <c r="D3636" s="234"/>
      <c r="E3636" s="1048"/>
      <c r="F3636" s="1048"/>
    </row>
    <row r="3637" spans="1:6">
      <c r="A3637" s="1045">
        <v>2117209099</v>
      </c>
      <c r="B3637" s="1046" t="s">
        <v>1385</v>
      </c>
      <c r="C3637" s="1047"/>
      <c r="D3637" s="234"/>
      <c r="E3637" s="1048" t="str">
        <f t="shared" ref="E3637:E3652" si="156">+IF(COUNTIF(A:A,A3637)=1,"","Error")</f>
        <v/>
      </c>
      <c r="F3637" s="1048"/>
    </row>
    <row r="3638" spans="1:6">
      <c r="A3638" s="1045">
        <v>2117209103</v>
      </c>
      <c r="B3638" s="1046" t="s">
        <v>1385</v>
      </c>
      <c r="C3638" s="1047"/>
      <c r="D3638" s="234"/>
      <c r="E3638" s="1048" t="str">
        <f t="shared" si="156"/>
        <v/>
      </c>
      <c r="F3638" s="1048"/>
    </row>
    <row r="3639" spans="1:6">
      <c r="A3639" s="1045">
        <v>2117209104</v>
      </c>
      <c r="B3639" s="1046" t="s">
        <v>1385</v>
      </c>
      <c r="C3639" s="1047"/>
      <c r="D3639" s="234"/>
      <c r="E3639" s="1048" t="str">
        <f t="shared" si="156"/>
        <v/>
      </c>
      <c r="F3639" s="1048"/>
    </row>
    <row r="3640" spans="1:6">
      <c r="A3640" s="1045">
        <v>2117209125</v>
      </c>
      <c r="B3640" s="1046" t="s">
        <v>1385</v>
      </c>
      <c r="C3640" s="1047"/>
      <c r="D3640" s="234"/>
      <c r="E3640" s="1048" t="str">
        <f t="shared" si="156"/>
        <v/>
      </c>
      <c r="F3640" s="1048"/>
    </row>
    <row r="3641" spans="1:6">
      <c r="A3641" s="1045">
        <v>2118000005</v>
      </c>
      <c r="B3641" s="1046" t="s">
        <v>1385</v>
      </c>
      <c r="C3641" s="1047"/>
      <c r="D3641" s="234"/>
      <c r="E3641" s="1048" t="str">
        <f t="shared" si="156"/>
        <v/>
      </c>
      <c r="F3641" s="1048"/>
    </row>
    <row r="3642" spans="1:6">
      <c r="A3642" s="1045">
        <v>2118009105</v>
      </c>
      <c r="B3642" s="1046" t="s">
        <v>1385</v>
      </c>
      <c r="C3642" s="1047"/>
      <c r="D3642" s="234"/>
      <c r="E3642" s="1048" t="str">
        <f t="shared" si="156"/>
        <v/>
      </c>
      <c r="F3642" s="1048"/>
    </row>
    <row r="3643" spans="1:6">
      <c r="A3643" s="1045">
        <v>2118009107</v>
      </c>
      <c r="B3643" s="1046" t="s">
        <v>1385</v>
      </c>
      <c r="C3643" s="1047"/>
      <c r="D3643" s="234"/>
      <c r="E3643" s="1048" t="str">
        <f t="shared" si="156"/>
        <v/>
      </c>
      <c r="F3643" s="1048"/>
    </row>
    <row r="3644" spans="1:6">
      <c r="A3644" s="1045">
        <v>2118009108</v>
      </c>
      <c r="B3644" s="1046" t="s">
        <v>1385</v>
      </c>
      <c r="C3644" s="1047"/>
      <c r="D3644" s="234"/>
      <c r="E3644" s="1048" t="str">
        <f t="shared" si="156"/>
        <v/>
      </c>
      <c r="F3644" s="1048"/>
    </row>
    <row r="3645" spans="1:6">
      <c r="A3645" s="1045">
        <v>2118009109</v>
      </c>
      <c r="B3645" s="1046" t="s">
        <v>1385</v>
      </c>
      <c r="C3645" s="1047"/>
      <c r="D3645" s="234"/>
      <c r="E3645" s="1048" t="str">
        <f t="shared" si="156"/>
        <v/>
      </c>
      <c r="F3645" s="1048"/>
    </row>
    <row r="3646" spans="1:6">
      <c r="A3646" s="1045">
        <v>2118009110</v>
      </c>
      <c r="B3646" s="1046" t="s">
        <v>1385</v>
      </c>
      <c r="C3646" s="1047"/>
      <c r="D3646" s="234"/>
      <c r="E3646" s="1048" t="str">
        <f t="shared" si="156"/>
        <v/>
      </c>
      <c r="F3646" s="1048"/>
    </row>
    <row r="3647" spans="1:6">
      <c r="A3647" s="1045">
        <v>2118009111</v>
      </c>
      <c r="B3647" s="1046" t="s">
        <v>1385</v>
      </c>
      <c r="C3647" s="1047"/>
      <c r="D3647" s="234"/>
      <c r="E3647" s="1048" t="str">
        <f t="shared" si="156"/>
        <v/>
      </c>
      <c r="F3647" s="1048"/>
    </row>
    <row r="3648" spans="1:6">
      <c r="A3648" s="1045">
        <v>2118009112</v>
      </c>
      <c r="B3648" s="1046" t="s">
        <v>1385</v>
      </c>
      <c r="C3648" s="1047"/>
      <c r="D3648" s="234"/>
      <c r="E3648" s="1048" t="str">
        <f t="shared" si="156"/>
        <v/>
      </c>
      <c r="F3648" s="1048"/>
    </row>
    <row r="3649" spans="1:6">
      <c r="A3649" s="1045">
        <v>2118009113</v>
      </c>
      <c r="B3649" s="1046" t="s">
        <v>1385</v>
      </c>
      <c r="C3649" s="1047"/>
      <c r="D3649" s="234"/>
      <c r="E3649" s="1048" t="str">
        <f t="shared" si="156"/>
        <v/>
      </c>
      <c r="F3649" s="1048"/>
    </row>
    <row r="3650" spans="1:6">
      <c r="A3650" s="1045">
        <v>2118009114</v>
      </c>
      <c r="B3650" s="1046" t="s">
        <v>1385</v>
      </c>
      <c r="C3650" s="1047"/>
      <c r="D3650" s="234"/>
      <c r="E3650" s="1048" t="str">
        <f t="shared" si="156"/>
        <v/>
      </c>
      <c r="F3650" s="1048"/>
    </row>
    <row r="3651" spans="1:6">
      <c r="A3651" s="1045">
        <v>2118009115</v>
      </c>
      <c r="B3651" s="1046" t="s">
        <v>1385</v>
      </c>
      <c r="C3651" s="1047"/>
      <c r="D3651" s="234"/>
      <c r="E3651" s="1048" t="str">
        <f t="shared" si="156"/>
        <v/>
      </c>
      <c r="F3651" s="1048"/>
    </row>
    <row r="3652" spans="1:6">
      <c r="A3652" s="1045">
        <v>2118009116</v>
      </c>
      <c r="B3652" s="1046" t="s">
        <v>1385</v>
      </c>
      <c r="C3652" s="1047"/>
      <c r="D3652" s="234"/>
      <c r="E3652" s="1048" t="str">
        <f t="shared" si="156"/>
        <v/>
      </c>
      <c r="F3652" s="1048"/>
    </row>
    <row r="3653" spans="1:6">
      <c r="A3653" s="728">
        <v>2118009125</v>
      </c>
      <c r="B3653" s="1046" t="s">
        <v>1385</v>
      </c>
      <c r="C3653" s="1047"/>
      <c r="D3653" s="234"/>
      <c r="E3653" s="1048"/>
      <c r="F3653" s="1048"/>
    </row>
    <row r="3654" spans="1:6">
      <c r="A3654" s="1045">
        <v>2118009126</v>
      </c>
      <c r="B3654" s="1046" t="s">
        <v>1385</v>
      </c>
      <c r="C3654" s="1047"/>
      <c r="D3654" s="234"/>
      <c r="E3654" s="1048" t="str">
        <f t="shared" ref="E3654:E3678" si="157">+IF(COUNTIF(A:A,A3654)=1,"","Error")</f>
        <v/>
      </c>
      <c r="F3654" s="1048"/>
    </row>
    <row r="3655" spans="1:6">
      <c r="A3655" s="1045">
        <v>2118009127</v>
      </c>
      <c r="B3655" s="1046" t="s">
        <v>1385</v>
      </c>
      <c r="C3655" s="1047"/>
      <c r="D3655" s="234"/>
      <c r="E3655" s="1048" t="str">
        <f t="shared" si="157"/>
        <v/>
      </c>
      <c r="F3655" s="1048"/>
    </row>
    <row r="3656" spans="1:6">
      <c r="A3656" s="1045">
        <v>2118009128</v>
      </c>
      <c r="B3656" s="1046" t="s">
        <v>1385</v>
      </c>
      <c r="C3656" s="1047"/>
      <c r="D3656" s="234"/>
      <c r="E3656" s="1048" t="str">
        <f t="shared" si="157"/>
        <v/>
      </c>
      <c r="F3656" s="1048"/>
    </row>
    <row r="3657" spans="1:6">
      <c r="A3657" s="1045">
        <v>2118009129</v>
      </c>
      <c r="B3657" s="1046" t="s">
        <v>1385</v>
      </c>
      <c r="C3657" s="1047"/>
      <c r="D3657" s="234"/>
      <c r="E3657" s="1048" t="str">
        <f t="shared" si="157"/>
        <v/>
      </c>
      <c r="F3657" s="1048"/>
    </row>
    <row r="3658" spans="1:6">
      <c r="A3658" s="1045">
        <v>2118009130</v>
      </c>
      <c r="B3658" s="1046" t="s">
        <v>1385</v>
      </c>
      <c r="C3658" s="1047"/>
      <c r="D3658" s="234"/>
      <c r="E3658" s="1048" t="str">
        <f t="shared" si="157"/>
        <v/>
      </c>
      <c r="F3658" s="1048"/>
    </row>
    <row r="3659" spans="1:6">
      <c r="A3659" s="1045">
        <v>2118009131</v>
      </c>
      <c r="B3659" s="1046" t="s">
        <v>1385</v>
      </c>
      <c r="C3659" s="1047"/>
      <c r="D3659" s="234"/>
      <c r="E3659" s="1048" t="str">
        <f t="shared" si="157"/>
        <v/>
      </c>
      <c r="F3659" s="1048"/>
    </row>
    <row r="3660" spans="1:6">
      <c r="A3660" s="1045">
        <v>2118009132</v>
      </c>
      <c r="B3660" s="1046" t="s">
        <v>1385</v>
      </c>
      <c r="C3660" s="1047"/>
      <c r="D3660" s="234"/>
      <c r="E3660" s="1048" t="str">
        <f t="shared" si="157"/>
        <v/>
      </c>
      <c r="F3660" s="1048"/>
    </row>
    <row r="3661" spans="1:6">
      <c r="A3661" s="1045">
        <v>2118009133</v>
      </c>
      <c r="B3661" s="1046" t="s">
        <v>1385</v>
      </c>
      <c r="C3661" s="1047"/>
      <c r="D3661" s="234"/>
      <c r="E3661" s="1048" t="str">
        <f t="shared" si="157"/>
        <v/>
      </c>
      <c r="F3661" s="1048"/>
    </row>
    <row r="3662" spans="1:6">
      <c r="A3662" s="1045">
        <v>2118009135</v>
      </c>
      <c r="B3662" s="1046" t="s">
        <v>1385</v>
      </c>
      <c r="C3662" s="1047"/>
      <c r="D3662" s="234"/>
      <c r="E3662" s="1048" t="str">
        <f t="shared" si="157"/>
        <v/>
      </c>
      <c r="F3662" s="1048"/>
    </row>
    <row r="3663" spans="1:6">
      <c r="A3663" s="1045">
        <v>2118009140</v>
      </c>
      <c r="B3663" s="1046" t="s">
        <v>1385</v>
      </c>
      <c r="C3663" s="1047"/>
      <c r="D3663" s="234"/>
      <c r="E3663" s="1048" t="str">
        <f t="shared" si="157"/>
        <v/>
      </c>
      <c r="F3663" s="1048"/>
    </row>
    <row r="3664" spans="1:6">
      <c r="A3664" s="1045">
        <v>2118009141</v>
      </c>
      <c r="B3664" s="1046" t="s">
        <v>1385</v>
      </c>
      <c r="C3664" s="1047"/>
      <c r="D3664" s="234"/>
      <c r="E3664" s="1048" t="str">
        <f t="shared" si="157"/>
        <v/>
      </c>
      <c r="F3664" s="1048"/>
    </row>
    <row r="3665" spans="1:6">
      <c r="A3665" s="1045">
        <v>2118009142</v>
      </c>
      <c r="B3665" s="1046" t="s">
        <v>1385</v>
      </c>
      <c r="C3665" s="1047"/>
      <c r="D3665" s="234"/>
      <c r="E3665" s="1048" t="str">
        <f t="shared" si="157"/>
        <v/>
      </c>
      <c r="F3665" s="1048"/>
    </row>
    <row r="3666" spans="1:6">
      <c r="A3666" s="1045">
        <v>2118009145</v>
      </c>
      <c r="B3666" s="1046" t="s">
        <v>1385</v>
      </c>
      <c r="C3666" s="1047"/>
      <c r="D3666" s="234"/>
      <c r="E3666" s="1048" t="str">
        <f t="shared" si="157"/>
        <v/>
      </c>
      <c r="F3666" s="1048"/>
    </row>
    <row r="3667" spans="1:6">
      <c r="A3667" s="1045">
        <v>2118009146</v>
      </c>
      <c r="B3667" s="1046" t="s">
        <v>1385</v>
      </c>
      <c r="C3667" s="1047"/>
      <c r="D3667" s="234"/>
      <c r="E3667" s="1048" t="str">
        <f t="shared" si="157"/>
        <v/>
      </c>
      <c r="F3667" s="1048"/>
    </row>
    <row r="3668" spans="1:6">
      <c r="A3668" s="1045">
        <v>2118009150</v>
      </c>
      <c r="B3668" s="1046" t="s">
        <v>1385</v>
      </c>
      <c r="C3668" s="1047"/>
      <c r="D3668" s="234"/>
      <c r="E3668" s="1048" t="str">
        <f t="shared" si="157"/>
        <v/>
      </c>
      <c r="F3668" s="1048"/>
    </row>
    <row r="3669" spans="1:6">
      <c r="A3669" s="1045">
        <v>2118009151</v>
      </c>
      <c r="B3669" s="1046" t="s">
        <v>1385</v>
      </c>
      <c r="C3669" s="1047"/>
      <c r="D3669" s="234"/>
      <c r="E3669" s="1048" t="str">
        <f t="shared" si="157"/>
        <v/>
      </c>
      <c r="F3669" s="1048"/>
    </row>
    <row r="3670" spans="1:6">
      <c r="A3670" s="1045">
        <v>2118009152</v>
      </c>
      <c r="B3670" s="1046" t="s">
        <v>1385</v>
      </c>
      <c r="C3670" s="1047"/>
      <c r="D3670" s="234"/>
      <c r="E3670" s="1048" t="str">
        <f t="shared" si="157"/>
        <v/>
      </c>
      <c r="F3670" s="1048"/>
    </row>
    <row r="3671" spans="1:6">
      <c r="A3671" s="1045">
        <v>2118009155</v>
      </c>
      <c r="B3671" s="1046" t="s">
        <v>1385</v>
      </c>
      <c r="C3671" s="1047"/>
      <c r="D3671" s="234"/>
      <c r="E3671" s="1048" t="str">
        <f t="shared" si="157"/>
        <v/>
      </c>
      <c r="F3671" s="1048"/>
    </row>
    <row r="3672" spans="1:6">
      <c r="A3672" s="1045">
        <v>2118009160</v>
      </c>
      <c r="B3672" s="1046" t="s">
        <v>1385</v>
      </c>
      <c r="C3672" s="1047"/>
      <c r="D3672" s="234"/>
      <c r="E3672" s="1048" t="str">
        <f t="shared" si="157"/>
        <v/>
      </c>
      <c r="F3672" s="1048"/>
    </row>
    <row r="3673" spans="1:6">
      <c r="A3673" s="1045">
        <v>2118009165</v>
      </c>
      <c r="B3673" s="1046" t="s">
        <v>1385</v>
      </c>
      <c r="C3673" s="1047"/>
      <c r="D3673" s="234"/>
      <c r="E3673" s="1048" t="str">
        <f t="shared" si="157"/>
        <v/>
      </c>
      <c r="F3673" s="1048"/>
    </row>
    <row r="3674" spans="1:6">
      <c r="A3674" s="1045">
        <v>2118009166</v>
      </c>
      <c r="B3674" s="1046" t="s">
        <v>1385</v>
      </c>
      <c r="C3674" s="1047"/>
      <c r="D3674" s="234"/>
      <c r="E3674" s="1048" t="str">
        <f t="shared" si="157"/>
        <v/>
      </c>
      <c r="F3674" s="1048"/>
    </row>
    <row r="3675" spans="1:6">
      <c r="A3675" s="1045">
        <v>2118009170</v>
      </c>
      <c r="B3675" s="1046" t="s">
        <v>1385</v>
      </c>
      <c r="C3675" s="1047"/>
      <c r="D3675" s="234"/>
      <c r="E3675" s="1048" t="str">
        <f t="shared" si="157"/>
        <v/>
      </c>
      <c r="F3675" s="1048"/>
    </row>
    <row r="3676" spans="1:6">
      <c r="A3676" s="1045">
        <v>2118009171</v>
      </c>
      <c r="B3676" s="1046" t="s">
        <v>1385</v>
      </c>
      <c r="C3676" s="1047"/>
      <c r="D3676" s="234"/>
      <c r="E3676" s="1048" t="str">
        <f t="shared" si="157"/>
        <v/>
      </c>
      <c r="F3676" s="1048"/>
    </row>
    <row r="3677" spans="1:6">
      <c r="A3677" s="1045">
        <v>2118009172</v>
      </c>
      <c r="B3677" s="1046" t="s">
        <v>1385</v>
      </c>
      <c r="C3677" s="1047"/>
      <c r="D3677" s="234"/>
      <c r="E3677" s="1048" t="str">
        <f t="shared" si="157"/>
        <v/>
      </c>
      <c r="F3677" s="1048"/>
    </row>
    <row r="3678" spans="1:6">
      <c r="A3678" s="1045">
        <v>2118009174</v>
      </c>
      <c r="B3678" s="1046" t="s">
        <v>1385</v>
      </c>
      <c r="C3678" s="1047"/>
      <c r="D3678" s="234"/>
      <c r="E3678" s="1048" t="str">
        <f t="shared" si="157"/>
        <v/>
      </c>
      <c r="F3678" s="1048"/>
    </row>
    <row r="3679" spans="1:6">
      <c r="A3679" s="1045">
        <v>2118009175</v>
      </c>
      <c r="B3679" s="1052" t="s">
        <v>1385</v>
      </c>
      <c r="C3679" s="1047"/>
      <c r="D3679" s="234"/>
      <c r="E3679" s="1048"/>
      <c r="F3679" s="1048"/>
    </row>
    <row r="3680" spans="1:6">
      <c r="A3680" s="1045">
        <v>2118009176</v>
      </c>
      <c r="B3680" s="1046" t="s">
        <v>1385</v>
      </c>
      <c r="C3680" s="1047"/>
      <c r="D3680" s="234"/>
      <c r="E3680" s="1048" t="str">
        <f>+IF(COUNTIF(A:A,A3680)=1,"","Error")</f>
        <v/>
      </c>
      <c r="F3680" s="1048"/>
    </row>
    <row r="3681" spans="1:6">
      <c r="A3681" s="728">
        <v>2118009177</v>
      </c>
      <c r="B3681" s="1046" t="s">
        <v>1385</v>
      </c>
      <c r="C3681" s="1047"/>
      <c r="D3681" s="234"/>
      <c r="E3681" s="1048"/>
      <c r="F3681" s="1048"/>
    </row>
    <row r="3682" spans="1:6">
      <c r="A3682" s="728">
        <v>2118009178</v>
      </c>
      <c r="B3682" s="1046" t="s">
        <v>1385</v>
      </c>
      <c r="C3682" s="1047"/>
      <c r="D3682" s="234"/>
      <c r="E3682" s="1048"/>
      <c r="F3682" s="1048"/>
    </row>
    <row r="3683" spans="1:6">
      <c r="A3683" s="728">
        <v>2118009179</v>
      </c>
      <c r="B3683" s="1046" t="s">
        <v>1385</v>
      </c>
      <c r="C3683" s="1047"/>
      <c r="D3683" s="234"/>
      <c r="E3683" s="1048"/>
      <c r="F3683" s="1048"/>
    </row>
    <row r="3684" spans="1:6">
      <c r="A3684" s="1045">
        <v>2118009999</v>
      </c>
      <c r="B3684" s="1046" t="s">
        <v>1385</v>
      </c>
      <c r="C3684" s="1047"/>
      <c r="D3684" s="234"/>
      <c r="E3684" s="1048" t="str">
        <f t="shared" ref="E3684:E3690" si="158">+IF(COUNTIF(A:A,A3684)=1,"","Error")</f>
        <v/>
      </c>
      <c r="F3684" s="1048"/>
    </row>
    <row r="3685" spans="1:6">
      <c r="A3685" s="1045">
        <v>2119009005</v>
      </c>
      <c r="B3685" s="1046" t="s">
        <v>1385</v>
      </c>
      <c r="C3685" s="1047"/>
      <c r="D3685" s="234"/>
      <c r="E3685" s="1048" t="str">
        <f t="shared" si="158"/>
        <v/>
      </c>
      <c r="F3685" s="1048"/>
    </row>
    <row r="3686" spans="1:6">
      <c r="A3686" s="1045">
        <v>2122050075</v>
      </c>
      <c r="B3686" s="1046" t="s">
        <v>1385</v>
      </c>
      <c r="C3686" s="1047"/>
      <c r="D3686" s="234"/>
      <c r="E3686" s="1048" t="str">
        <f t="shared" si="158"/>
        <v/>
      </c>
      <c r="F3686" s="1048"/>
    </row>
    <row r="3687" spans="1:6">
      <c r="A3687" s="1045">
        <v>2122050500</v>
      </c>
      <c r="B3687" s="1046" t="s">
        <v>1857</v>
      </c>
      <c r="C3687" s="1047"/>
      <c r="D3687" s="234"/>
      <c r="E3687" s="1048" t="str">
        <f t="shared" si="158"/>
        <v/>
      </c>
      <c r="F3687" s="1048"/>
    </row>
    <row r="3688" spans="1:6">
      <c r="A3688" s="1045">
        <v>2122050501</v>
      </c>
      <c r="B3688" s="1046" t="s">
        <v>1857</v>
      </c>
      <c r="C3688" s="1047"/>
      <c r="D3688" s="234"/>
      <c r="E3688" s="1048" t="str">
        <f t="shared" si="158"/>
        <v/>
      </c>
      <c r="F3688" s="1048"/>
    </row>
    <row r="3689" spans="1:6">
      <c r="A3689" s="1045">
        <v>2122151175</v>
      </c>
      <c r="B3689" s="1046" t="s">
        <v>1385</v>
      </c>
      <c r="C3689" s="1047"/>
      <c r="D3689" s="234"/>
      <c r="E3689" s="1048" t="str">
        <f t="shared" si="158"/>
        <v/>
      </c>
      <c r="F3689" s="1048"/>
    </row>
    <row r="3690" spans="1:6">
      <c r="A3690" s="1045">
        <v>2122201175</v>
      </c>
      <c r="B3690" s="1046" t="s">
        <v>1385</v>
      </c>
      <c r="C3690" s="1047"/>
      <c r="D3690" s="234"/>
      <c r="E3690" s="1048" t="str">
        <f t="shared" si="158"/>
        <v/>
      </c>
      <c r="F3690" s="1048"/>
    </row>
    <row r="3691" spans="1:6">
      <c r="A3691" s="1050">
        <v>2122303500</v>
      </c>
      <c r="B3691" s="1052" t="s">
        <v>1857</v>
      </c>
      <c r="C3691" s="1047"/>
      <c r="D3691" s="234"/>
      <c r="E3691" s="1048"/>
      <c r="F3691" s="1048"/>
    </row>
    <row r="3692" spans="1:6">
      <c r="A3692" s="1045">
        <v>2122351150</v>
      </c>
      <c r="B3692" s="1046" t="s">
        <v>1385</v>
      </c>
      <c r="C3692" s="1047"/>
      <c r="D3692" s="234"/>
      <c r="E3692" s="1048" t="str">
        <f>+IF(COUNTIF(A:A,A3692)=1,"","Error")</f>
        <v/>
      </c>
      <c r="F3692" s="1048"/>
    </row>
    <row r="3693" spans="1:6">
      <c r="A3693" s="1050">
        <v>2122950195</v>
      </c>
      <c r="B3693" s="1052" t="s">
        <v>1385</v>
      </c>
      <c r="C3693" s="1047"/>
      <c r="D3693" s="234"/>
      <c r="E3693" s="1048"/>
      <c r="F3693" s="1048"/>
    </row>
    <row r="3694" spans="1:6">
      <c r="A3694" s="1045">
        <v>2122951175</v>
      </c>
      <c r="B3694" s="1046" t="s">
        <v>1385</v>
      </c>
      <c r="C3694" s="1047"/>
      <c r="D3694" s="234"/>
      <c r="E3694" s="1048" t="str">
        <f t="shared" ref="E3694:E3699" si="159">+IF(COUNTIF(A:A,A3694)=1,"","Error")</f>
        <v/>
      </c>
      <c r="F3694" s="1048"/>
    </row>
    <row r="3695" spans="1:6">
      <c r="A3695" s="1045">
        <v>2124050501</v>
      </c>
      <c r="B3695" s="1046" t="s">
        <v>1857</v>
      </c>
      <c r="C3695" s="1047"/>
      <c r="D3695" s="234"/>
      <c r="E3695" s="1048" t="str">
        <f t="shared" si="159"/>
        <v/>
      </c>
      <c r="F3695" s="1048"/>
    </row>
    <row r="3696" spans="1:6">
      <c r="A3696" s="1045">
        <v>2124051175</v>
      </c>
      <c r="B3696" s="1046" t="s">
        <v>1385</v>
      </c>
      <c r="C3696" s="1047"/>
      <c r="D3696" s="234"/>
      <c r="E3696" s="1048" t="str">
        <f t="shared" si="159"/>
        <v/>
      </c>
      <c r="F3696" s="1048"/>
    </row>
    <row r="3697" spans="1:6">
      <c r="A3697" s="1045">
        <v>2124101175</v>
      </c>
      <c r="B3697" s="1046" t="s">
        <v>1385</v>
      </c>
      <c r="C3697" s="1047"/>
      <c r="D3697" s="234"/>
      <c r="E3697" s="1048" t="str">
        <f t="shared" si="159"/>
        <v/>
      </c>
      <c r="F3697" s="1048"/>
    </row>
    <row r="3698" spans="1:6">
      <c r="A3698" s="1045">
        <v>2124103000</v>
      </c>
      <c r="B3698" s="1046" t="s">
        <v>1857</v>
      </c>
      <c r="C3698" s="1047"/>
      <c r="D3698" s="234"/>
      <c r="E3698" s="1048" t="str">
        <f t="shared" si="159"/>
        <v/>
      </c>
      <c r="F3698" s="1048"/>
    </row>
    <row r="3699" spans="1:6">
      <c r="A3699" s="1045">
        <v>2124106000</v>
      </c>
      <c r="B3699" s="1046" t="s">
        <v>1857</v>
      </c>
      <c r="C3699" s="1047"/>
      <c r="D3699" s="234"/>
      <c r="E3699" s="1048" t="str">
        <f t="shared" si="159"/>
        <v/>
      </c>
      <c r="F3699" s="1048"/>
    </row>
    <row r="3700" spans="1:6">
      <c r="A3700" s="1045">
        <v>2125050500</v>
      </c>
      <c r="B3700" s="1052" t="s">
        <v>1857</v>
      </c>
      <c r="C3700" s="1047"/>
      <c r="D3700" s="234"/>
      <c r="E3700" s="1048"/>
      <c r="F3700" s="1048"/>
    </row>
    <row r="3701" spans="1:6">
      <c r="A3701" s="1045">
        <v>2125051175</v>
      </c>
      <c r="B3701" s="1046" t="s">
        <v>1857</v>
      </c>
      <c r="C3701" s="1047"/>
      <c r="D3701" s="234"/>
      <c r="E3701" s="1048" t="str">
        <f>+IF(COUNTIF(A:A,A3701)=1,"","Error")</f>
        <v/>
      </c>
      <c r="F3701" s="1048"/>
    </row>
    <row r="3702" spans="1:6">
      <c r="A3702" s="1049">
        <v>2125052500</v>
      </c>
      <c r="B3702" s="1046" t="s">
        <v>1857</v>
      </c>
      <c r="C3702" s="1047"/>
      <c r="D3702" s="234"/>
      <c r="E3702" s="1048"/>
      <c r="F3702" s="1048"/>
    </row>
    <row r="3703" spans="1:6">
      <c r="A3703" s="1045">
        <v>2125055000</v>
      </c>
      <c r="B3703" s="1046" t="s">
        <v>1857</v>
      </c>
      <c r="C3703" s="1047"/>
      <c r="D3703" s="234"/>
      <c r="E3703" s="1048" t="str">
        <f>+IF(COUNTIF(A:A,A3703)=1,"","Error")</f>
        <v/>
      </c>
      <c r="F3703" s="1048"/>
    </row>
    <row r="3704" spans="1:6">
      <c r="A3704" s="1045">
        <v>2125056000</v>
      </c>
      <c r="B3704" s="1046" t="s">
        <v>1857</v>
      </c>
      <c r="C3704" s="1047"/>
      <c r="D3704" s="234"/>
      <c r="E3704" s="1048" t="str">
        <f>+IF(COUNTIF(A:A,A3704)=1,"","Error")</f>
        <v/>
      </c>
      <c r="F3704" s="1048"/>
    </row>
    <row r="3705" spans="1:6">
      <c r="A3705" s="1045">
        <v>2125057500</v>
      </c>
      <c r="B3705" s="1046" t="s">
        <v>1857</v>
      </c>
      <c r="C3705" s="1047"/>
      <c r="D3705" s="234"/>
      <c r="E3705" s="1048" t="str">
        <f>+IF(COUNTIF(A:A,A3705)=1,"","Error")</f>
        <v/>
      </c>
      <c r="F3705" s="1048"/>
    </row>
    <row r="3706" spans="1:6">
      <c r="A3706" s="1045">
        <v>2125101175</v>
      </c>
      <c r="B3706" s="1046" t="s">
        <v>1385</v>
      </c>
      <c r="C3706" s="1047"/>
      <c r="D3706" s="234"/>
      <c r="E3706" s="1048" t="str">
        <f>+IF(COUNTIF(A:A,A3706)=1,"","Error")</f>
        <v/>
      </c>
      <c r="F3706" s="1048"/>
    </row>
    <row r="3707" spans="1:6">
      <c r="A3707" s="1042">
        <v>2125102500</v>
      </c>
      <c r="B3707" s="1046" t="s">
        <v>1857</v>
      </c>
    </row>
    <row r="3708" spans="1:6">
      <c r="A3708" s="1045">
        <v>2126051175</v>
      </c>
      <c r="B3708" s="1046" t="s">
        <v>1385</v>
      </c>
      <c r="C3708" s="1047"/>
      <c r="D3708" s="234"/>
      <c r="E3708" s="1048" t="str">
        <f>+IF(COUNTIF(A:A,A3708)=1,"","Error")</f>
        <v/>
      </c>
      <c r="F3708" s="1048"/>
    </row>
    <row r="3709" spans="1:6">
      <c r="A3709" s="1045">
        <v>2126056000</v>
      </c>
      <c r="B3709" s="1046" t="s">
        <v>1857</v>
      </c>
      <c r="C3709" s="1047"/>
      <c r="D3709" s="234"/>
      <c r="E3709" s="1048" t="str">
        <f>+IF(COUNTIF(A:A,A3709)=1,"","Error")</f>
        <v/>
      </c>
      <c r="F3709" s="1048"/>
    </row>
    <row r="3710" spans="1:6">
      <c r="A3710" s="17">
        <v>2126057500</v>
      </c>
      <c r="B3710" s="1046" t="s">
        <v>1857</v>
      </c>
    </row>
    <row r="3711" spans="1:6">
      <c r="A3711" s="1045">
        <v>2129050501</v>
      </c>
      <c r="B3711" s="1046" t="s">
        <v>1857</v>
      </c>
      <c r="C3711" s="1047"/>
      <c r="D3711" s="234"/>
      <c r="E3711" s="1048" t="str">
        <f>+IF(COUNTIF(A:A,A3711)=1,"","Error")</f>
        <v/>
      </c>
      <c r="F3711" s="1048"/>
    </row>
    <row r="3712" spans="1:6">
      <c r="A3712" s="1045">
        <v>2129051175</v>
      </c>
      <c r="B3712" s="1046" t="s">
        <v>1857</v>
      </c>
      <c r="C3712" s="1047"/>
      <c r="D3712" s="234"/>
      <c r="E3712" s="1048" t="str">
        <f>+IF(COUNTIF(A:A,A3712)=1,"","Error")</f>
        <v/>
      </c>
      <c r="F3712" s="1048"/>
    </row>
    <row r="3713" spans="1:6">
      <c r="A3713" s="1049">
        <v>2129100500</v>
      </c>
      <c r="B3713" s="1046" t="s">
        <v>1857</v>
      </c>
      <c r="C3713" s="1047"/>
      <c r="D3713" s="234"/>
      <c r="E3713" s="1048"/>
      <c r="F3713" s="1048"/>
    </row>
    <row r="3714" spans="1:6">
      <c r="A3714" s="1045">
        <v>2129101175</v>
      </c>
      <c r="B3714" s="1046" t="s">
        <v>1857</v>
      </c>
      <c r="C3714" s="1047"/>
      <c r="D3714" s="234"/>
      <c r="E3714" s="1048" t="str">
        <f>+IF(COUNTIF(A:A,A3714)=1,"","Error")</f>
        <v/>
      </c>
      <c r="F3714" s="1048"/>
    </row>
    <row r="3715" spans="1:6">
      <c r="A3715" s="1050">
        <v>2129102500</v>
      </c>
      <c r="B3715" s="1052" t="s">
        <v>1857</v>
      </c>
      <c r="C3715" s="1047"/>
      <c r="D3715" s="234"/>
      <c r="E3715" s="1048"/>
      <c r="F3715" s="1048"/>
    </row>
    <row r="3716" spans="1:6">
      <c r="A3716" s="1045">
        <v>2129105000</v>
      </c>
      <c r="B3716" s="1046" t="s">
        <v>1857</v>
      </c>
      <c r="C3716" s="1047"/>
      <c r="D3716" s="234"/>
      <c r="E3716" s="1048" t="str">
        <f t="shared" ref="E3716:E3724" si="160">+IF(COUNTIF(A:A,A3716)=1,"","Error")</f>
        <v/>
      </c>
      <c r="F3716" s="1048"/>
    </row>
    <row r="3717" spans="1:6">
      <c r="A3717" s="1045">
        <v>2129106000</v>
      </c>
      <c r="B3717" s="1046" t="s">
        <v>1857</v>
      </c>
      <c r="C3717" s="1047"/>
      <c r="D3717" s="234"/>
      <c r="E3717" s="1048" t="str">
        <f t="shared" si="160"/>
        <v/>
      </c>
      <c r="F3717" s="1048"/>
    </row>
    <row r="3718" spans="1:6">
      <c r="A3718" s="1045">
        <v>2129107500</v>
      </c>
      <c r="B3718" s="1046" t="s">
        <v>1857</v>
      </c>
      <c r="C3718" s="1047"/>
      <c r="D3718" s="234"/>
      <c r="E3718" s="1048" t="str">
        <f t="shared" si="160"/>
        <v/>
      </c>
      <c r="F3718" s="1048"/>
    </row>
    <row r="3719" spans="1:6">
      <c r="A3719" s="1045">
        <v>2129150500</v>
      </c>
      <c r="B3719" s="1046" t="s">
        <v>1385</v>
      </c>
      <c r="C3719" s="1047"/>
      <c r="D3719" s="234"/>
      <c r="E3719" s="1048" t="str">
        <f t="shared" si="160"/>
        <v/>
      </c>
      <c r="F3719" s="1048"/>
    </row>
    <row r="3720" spans="1:6">
      <c r="A3720" s="1045">
        <v>2129151175</v>
      </c>
      <c r="B3720" s="1046" t="s">
        <v>1385</v>
      </c>
      <c r="C3720" s="1047"/>
      <c r="D3720" s="234"/>
      <c r="E3720" s="1048" t="str">
        <f t="shared" si="160"/>
        <v/>
      </c>
      <c r="F3720" s="1048"/>
    </row>
    <row r="3721" spans="1:6">
      <c r="A3721" s="1045">
        <v>2129155500</v>
      </c>
      <c r="B3721" s="1046" t="s">
        <v>1385</v>
      </c>
      <c r="C3721" s="1047"/>
      <c r="D3721" s="234"/>
      <c r="E3721" s="1048" t="str">
        <f t="shared" si="160"/>
        <v/>
      </c>
      <c r="F3721" s="1048"/>
    </row>
    <row r="3722" spans="1:6">
      <c r="A3722" s="1045">
        <v>2129157500</v>
      </c>
      <c r="B3722" s="1046" t="s">
        <v>1385</v>
      </c>
      <c r="C3722" s="1047"/>
      <c r="D3722" s="234"/>
      <c r="E3722" s="1048" t="str">
        <f t="shared" si="160"/>
        <v/>
      </c>
      <c r="F3722" s="1048"/>
    </row>
    <row r="3723" spans="1:6">
      <c r="A3723" s="1045">
        <v>2130061888</v>
      </c>
      <c r="B3723" s="1046" t="s">
        <v>1385</v>
      </c>
      <c r="C3723" s="1047"/>
      <c r="D3723" s="234"/>
      <c r="E3723" s="1048" t="str">
        <f t="shared" si="160"/>
        <v/>
      </c>
      <c r="F3723" s="1048"/>
    </row>
    <row r="3724" spans="1:6">
      <c r="A3724" s="1045">
        <v>2130070005</v>
      </c>
      <c r="B3724" s="1046" t="s">
        <v>2092</v>
      </c>
      <c r="C3724" s="1047"/>
      <c r="D3724" s="234"/>
      <c r="E3724" s="1048" t="str">
        <f t="shared" si="160"/>
        <v/>
      </c>
      <c r="F3724" s="1048"/>
    </row>
    <row r="3725" spans="1:6">
      <c r="A3725" s="1050">
        <v>2130079001</v>
      </c>
      <c r="B3725" s="1046" t="s">
        <v>2092</v>
      </c>
      <c r="C3725" s="1047"/>
      <c r="D3725" s="234"/>
      <c r="E3725" s="1048"/>
      <c r="F3725" s="1048"/>
    </row>
    <row r="3726" spans="1:6">
      <c r="A3726" s="1045">
        <v>2130100000</v>
      </c>
      <c r="B3726" s="1046" t="s">
        <v>2092</v>
      </c>
      <c r="C3726" s="1047"/>
      <c r="D3726" s="234"/>
      <c r="E3726" s="1048" t="str">
        <f t="shared" ref="E3726:E3754" si="161">+IF(COUNTIF(A:A,A3726)=1,"","Error")</f>
        <v/>
      </c>
      <c r="F3726" s="1048"/>
    </row>
    <row r="3727" spans="1:6">
      <c r="A3727" s="1045">
        <v>2130100005</v>
      </c>
      <c r="B3727" s="1046" t="s">
        <v>2092</v>
      </c>
      <c r="C3727" s="1047"/>
      <c r="D3727" s="234"/>
      <c r="E3727" s="1048" t="str">
        <f t="shared" si="161"/>
        <v/>
      </c>
      <c r="F3727" s="1048"/>
    </row>
    <row r="3728" spans="1:6">
      <c r="A3728" s="1045">
        <v>2130100010</v>
      </c>
      <c r="B3728" s="1046" t="s">
        <v>2092</v>
      </c>
      <c r="C3728" s="1047"/>
      <c r="D3728" s="234"/>
      <c r="E3728" s="1048" t="str">
        <f t="shared" si="161"/>
        <v/>
      </c>
      <c r="F3728" s="1048"/>
    </row>
    <row r="3729" spans="1:6">
      <c r="A3729" s="1045">
        <v>2130100030</v>
      </c>
      <c r="B3729" s="1046" t="s">
        <v>2092</v>
      </c>
      <c r="C3729" s="1047"/>
      <c r="D3729" s="234"/>
      <c r="E3729" s="1048" t="str">
        <f t="shared" si="161"/>
        <v/>
      </c>
      <c r="F3729" s="1048"/>
    </row>
    <row r="3730" spans="1:6">
      <c r="A3730" s="1045">
        <v>2130100050</v>
      </c>
      <c r="B3730" s="1046" t="s">
        <v>2092</v>
      </c>
      <c r="C3730" s="1047"/>
      <c r="D3730" s="234"/>
      <c r="E3730" s="1048" t="str">
        <f t="shared" si="161"/>
        <v/>
      </c>
      <c r="F3730" s="1048"/>
    </row>
    <row r="3731" spans="1:6">
      <c r="A3731" s="1045">
        <v>2130101005</v>
      </c>
      <c r="B3731" s="1046" t="s">
        <v>2092</v>
      </c>
      <c r="C3731" s="1047"/>
      <c r="D3731" s="234"/>
      <c r="E3731" s="1048" t="str">
        <f t="shared" si="161"/>
        <v/>
      </c>
      <c r="F3731" s="1048"/>
    </row>
    <row r="3732" spans="1:6">
      <c r="A3732" s="1045">
        <v>2130102005</v>
      </c>
      <c r="B3732" s="1046" t="s">
        <v>2092</v>
      </c>
      <c r="C3732" s="1047" t="s">
        <v>2152</v>
      </c>
      <c r="D3732" s="234"/>
      <c r="E3732" s="1048" t="str">
        <f t="shared" si="161"/>
        <v/>
      </c>
      <c r="F3732" s="1048"/>
    </row>
    <row r="3733" spans="1:6">
      <c r="A3733" s="1045">
        <v>2130107000</v>
      </c>
      <c r="B3733" s="1046" t="s">
        <v>2092</v>
      </c>
      <c r="C3733" s="1047" t="s">
        <v>2152</v>
      </c>
      <c r="D3733" s="234"/>
      <c r="E3733" s="1048" t="str">
        <f t="shared" si="161"/>
        <v/>
      </c>
      <c r="F3733" s="1048"/>
    </row>
    <row r="3734" spans="1:6">
      <c r="A3734" s="1045">
        <v>2130107006</v>
      </c>
      <c r="B3734" s="1046" t="s">
        <v>2092</v>
      </c>
      <c r="C3734" s="1047"/>
      <c r="D3734" s="234"/>
      <c r="E3734" s="1048" t="str">
        <f t="shared" si="161"/>
        <v/>
      </c>
      <c r="F3734" s="1048"/>
    </row>
    <row r="3735" spans="1:6">
      <c r="A3735" s="1045">
        <v>2130107015</v>
      </c>
      <c r="B3735" s="1046" t="s">
        <v>2092</v>
      </c>
      <c r="C3735" s="1047" t="s">
        <v>2152</v>
      </c>
      <c r="D3735" s="234"/>
      <c r="E3735" s="1048" t="str">
        <f t="shared" si="161"/>
        <v/>
      </c>
      <c r="F3735" s="1048"/>
    </row>
    <row r="3736" spans="1:6">
      <c r="A3736" s="1045">
        <v>2130109026</v>
      </c>
      <c r="B3736" s="1046" t="s">
        <v>2092</v>
      </c>
      <c r="C3736" s="1047"/>
      <c r="D3736" s="234"/>
      <c r="E3736" s="1048" t="str">
        <f t="shared" si="161"/>
        <v/>
      </c>
      <c r="F3736" s="1048"/>
    </row>
    <row r="3737" spans="1:6">
      <c r="A3737" s="1045">
        <v>2130109030</v>
      </c>
      <c r="B3737" s="1046" t="s">
        <v>2092</v>
      </c>
      <c r="C3737" s="1047"/>
      <c r="D3737" s="234"/>
      <c r="E3737" s="1048" t="str">
        <f t="shared" si="161"/>
        <v/>
      </c>
      <c r="F3737" s="1048"/>
    </row>
    <row r="3738" spans="1:6">
      <c r="A3738" s="1045">
        <v>2130109060</v>
      </c>
      <c r="B3738" s="1046" t="s">
        <v>2092</v>
      </c>
      <c r="C3738" s="1047" t="s">
        <v>2152</v>
      </c>
      <c r="D3738" s="234"/>
      <c r="E3738" s="1048" t="str">
        <f t="shared" si="161"/>
        <v/>
      </c>
      <c r="F3738" s="1048"/>
    </row>
    <row r="3739" spans="1:6">
      <c r="A3739" s="1045">
        <v>2130109100</v>
      </c>
      <c r="B3739" s="1046" t="s">
        <v>2092</v>
      </c>
      <c r="C3739" s="1047"/>
      <c r="D3739" s="234"/>
      <c r="E3739" s="1048" t="str">
        <f t="shared" si="161"/>
        <v/>
      </c>
      <c r="F3739" s="1048"/>
    </row>
    <row r="3740" spans="1:6">
      <c r="A3740" s="1045">
        <v>2130109200</v>
      </c>
      <c r="B3740" s="1046" t="s">
        <v>2092</v>
      </c>
      <c r="C3740" s="1047"/>
      <c r="D3740" s="234"/>
      <c r="E3740" s="1048" t="str">
        <f t="shared" si="161"/>
        <v/>
      </c>
      <c r="F3740" s="1048"/>
    </row>
    <row r="3741" spans="1:6">
      <c r="A3741" s="1045">
        <v>2130109203</v>
      </c>
      <c r="B3741" s="1046" t="s">
        <v>2092</v>
      </c>
      <c r="C3741" s="1047"/>
      <c r="D3741" s="234"/>
      <c r="E3741" s="1048" t="str">
        <f t="shared" si="161"/>
        <v/>
      </c>
      <c r="F3741" s="1048"/>
    </row>
    <row r="3742" spans="1:6">
      <c r="A3742" s="1045">
        <v>2130120000</v>
      </c>
      <c r="B3742" s="1046" t="s">
        <v>2092</v>
      </c>
      <c r="C3742" s="1047"/>
      <c r="D3742" s="234"/>
      <c r="E3742" s="1048" t="str">
        <f t="shared" si="161"/>
        <v/>
      </c>
      <c r="F3742" s="1048"/>
    </row>
    <row r="3743" spans="1:6">
      <c r="A3743" s="1045">
        <v>2130120005</v>
      </c>
      <c r="B3743" s="1046" t="s">
        <v>2092</v>
      </c>
      <c r="C3743" s="1047"/>
      <c r="D3743" s="234"/>
      <c r="E3743" s="1048" t="str">
        <f t="shared" si="161"/>
        <v/>
      </c>
      <c r="F3743" s="1048"/>
    </row>
    <row r="3744" spans="1:6">
      <c r="A3744" s="1045">
        <v>2130120010</v>
      </c>
      <c r="B3744" s="1046" t="s">
        <v>2092</v>
      </c>
      <c r="C3744" s="1047"/>
      <c r="D3744" s="234"/>
      <c r="E3744" s="1048" t="str">
        <f t="shared" si="161"/>
        <v/>
      </c>
      <c r="F3744" s="1048"/>
    </row>
    <row r="3745" spans="1:6">
      <c r="A3745" s="1045">
        <v>2130120020</v>
      </c>
      <c r="B3745" s="1046" t="s">
        <v>2092</v>
      </c>
      <c r="C3745" s="1047"/>
      <c r="D3745" s="234"/>
      <c r="E3745" s="1048" t="str">
        <f t="shared" si="161"/>
        <v/>
      </c>
      <c r="F3745" s="1048"/>
    </row>
    <row r="3746" spans="1:6">
      <c r="A3746" s="1045">
        <v>2130120030</v>
      </c>
      <c r="B3746" s="1046" t="s">
        <v>2092</v>
      </c>
      <c r="C3746" s="1047"/>
      <c r="D3746" s="234"/>
      <c r="E3746" s="1048" t="str">
        <f t="shared" si="161"/>
        <v/>
      </c>
      <c r="F3746" s="1048"/>
    </row>
    <row r="3747" spans="1:6">
      <c r="A3747" s="1045">
        <v>2130120050</v>
      </c>
      <c r="B3747" s="1046" t="s">
        <v>2092</v>
      </c>
      <c r="C3747" s="1047"/>
      <c r="D3747" s="234"/>
      <c r="E3747" s="1048" t="str">
        <f t="shared" si="161"/>
        <v/>
      </c>
      <c r="F3747" s="1048"/>
    </row>
    <row r="3748" spans="1:6">
      <c r="A3748" s="1045">
        <v>2130120070</v>
      </c>
      <c r="B3748" s="1046" t="s">
        <v>2092</v>
      </c>
      <c r="C3748" s="1047"/>
      <c r="D3748" s="234"/>
      <c r="E3748" s="1048" t="str">
        <f t="shared" si="161"/>
        <v/>
      </c>
      <c r="F3748" s="1048"/>
    </row>
    <row r="3749" spans="1:6" ht="11.25" customHeight="1">
      <c r="A3749" s="1045">
        <v>2130121050</v>
      </c>
      <c r="B3749" s="1046" t="s">
        <v>2092</v>
      </c>
      <c r="C3749" s="1047"/>
      <c r="D3749" s="234"/>
      <c r="E3749" s="1048" t="str">
        <f t="shared" si="161"/>
        <v/>
      </c>
      <c r="F3749" s="1048"/>
    </row>
    <row r="3750" spans="1:6">
      <c r="A3750" s="1045">
        <v>2130122005</v>
      </c>
      <c r="B3750" s="1046" t="s">
        <v>2092</v>
      </c>
      <c r="C3750" s="1047" t="s">
        <v>2152</v>
      </c>
      <c r="D3750" s="234"/>
      <c r="E3750" s="1048" t="str">
        <f t="shared" si="161"/>
        <v/>
      </c>
      <c r="F3750" s="1048"/>
    </row>
    <row r="3751" spans="1:6">
      <c r="A3751" s="1045">
        <v>2130129050</v>
      </c>
      <c r="B3751" s="1046" t="s">
        <v>2092</v>
      </c>
      <c r="C3751" s="1047" t="s">
        <v>2152</v>
      </c>
      <c r="D3751" s="234"/>
      <c r="E3751" s="1048" t="str">
        <f t="shared" si="161"/>
        <v/>
      </c>
      <c r="F3751" s="1048"/>
    </row>
    <row r="3752" spans="1:6">
      <c r="A3752" s="1045">
        <v>2130129201</v>
      </c>
      <c r="B3752" s="1046" t="s">
        <v>2092</v>
      </c>
      <c r="C3752" s="1047"/>
      <c r="D3752" s="234"/>
      <c r="E3752" s="1048" t="str">
        <f t="shared" si="161"/>
        <v/>
      </c>
      <c r="F3752" s="1048"/>
    </row>
    <row r="3753" spans="1:6">
      <c r="A3753" s="1045">
        <v>2130129202</v>
      </c>
      <c r="B3753" s="1046" t="s">
        <v>2092</v>
      </c>
      <c r="C3753" s="1047"/>
      <c r="D3753" s="234"/>
      <c r="E3753" s="1048" t="str">
        <f t="shared" si="161"/>
        <v/>
      </c>
      <c r="F3753" s="1048"/>
    </row>
    <row r="3754" spans="1:6">
      <c r="A3754" s="1045">
        <v>2130129204</v>
      </c>
      <c r="B3754" s="1046" t="s">
        <v>2092</v>
      </c>
      <c r="C3754" s="1047"/>
      <c r="D3754" s="234"/>
      <c r="E3754" s="1048" t="str">
        <f t="shared" si="161"/>
        <v/>
      </c>
      <c r="F3754" s="1048"/>
    </row>
    <row r="3755" spans="1:6" ht="11.25" customHeight="1">
      <c r="A3755" s="1045">
        <v>2130129290</v>
      </c>
      <c r="B3755" s="1052" t="s">
        <v>2092</v>
      </c>
      <c r="C3755" s="1047"/>
      <c r="D3755" s="234"/>
      <c r="E3755" s="1048"/>
      <c r="F3755" s="1048"/>
    </row>
    <row r="3756" spans="1:6">
      <c r="A3756" s="1045">
        <v>2130129400</v>
      </c>
      <c r="B3756" s="1046" t="s">
        <v>2092</v>
      </c>
      <c r="C3756" s="1047"/>
      <c r="D3756" s="234"/>
      <c r="E3756" s="1048" t="str">
        <f t="shared" ref="E3756:E3777" si="162">+IF(COUNTIF(A:A,A3756)=1,"","Error")</f>
        <v/>
      </c>
      <c r="F3756" s="1048"/>
    </row>
    <row r="3757" spans="1:6">
      <c r="A3757" s="1045">
        <v>2130129401</v>
      </c>
      <c r="B3757" s="1046" t="s">
        <v>2092</v>
      </c>
      <c r="C3757" s="1047"/>
      <c r="D3757" s="234"/>
      <c r="E3757" s="1048" t="str">
        <f t="shared" si="162"/>
        <v/>
      </c>
      <c r="F3757" s="1048"/>
    </row>
    <row r="3758" spans="1:6">
      <c r="A3758" s="1045">
        <v>2130130000</v>
      </c>
      <c r="B3758" s="1046" t="s">
        <v>1385</v>
      </c>
      <c r="C3758" s="1047"/>
      <c r="D3758" s="234"/>
      <c r="E3758" s="1048" t="str">
        <f t="shared" si="162"/>
        <v/>
      </c>
      <c r="F3758" s="1048"/>
    </row>
    <row r="3759" spans="1:6">
      <c r="A3759" s="1045">
        <v>2130130010</v>
      </c>
      <c r="B3759" s="1046" t="s">
        <v>1385</v>
      </c>
      <c r="C3759" s="1047"/>
      <c r="D3759" s="234"/>
      <c r="E3759" s="1048" t="str">
        <f t="shared" si="162"/>
        <v/>
      </c>
      <c r="F3759" s="1048"/>
    </row>
    <row r="3760" spans="1:6">
      <c r="A3760" s="1045">
        <v>2130130020</v>
      </c>
      <c r="B3760" s="1046" t="s">
        <v>2092</v>
      </c>
      <c r="C3760" s="1047"/>
      <c r="D3760" s="234"/>
      <c r="E3760" s="1048" t="str">
        <f t="shared" si="162"/>
        <v/>
      </c>
      <c r="F3760" s="1048"/>
    </row>
    <row r="3761" spans="1:6">
      <c r="A3761" s="1045">
        <v>2130131888</v>
      </c>
      <c r="B3761" s="1046" t="s">
        <v>1385</v>
      </c>
      <c r="C3761" s="1047"/>
      <c r="D3761" s="234"/>
      <c r="E3761" s="1048" t="str">
        <f t="shared" si="162"/>
        <v/>
      </c>
      <c r="F3761" s="1048"/>
    </row>
    <row r="3762" spans="1:6">
      <c r="A3762" s="1045">
        <v>2130270005</v>
      </c>
      <c r="B3762" s="1046" t="s">
        <v>1385</v>
      </c>
      <c r="C3762" s="1047" t="s">
        <v>2152</v>
      </c>
      <c r="D3762" s="234"/>
      <c r="E3762" s="1048" t="str">
        <f t="shared" si="162"/>
        <v/>
      </c>
      <c r="F3762" s="1048"/>
    </row>
    <row r="3763" spans="1:6">
      <c r="A3763" s="1045">
        <v>2130277000</v>
      </c>
      <c r="B3763" s="1046" t="s">
        <v>1385</v>
      </c>
      <c r="C3763" s="1047" t="s">
        <v>2152</v>
      </c>
      <c r="D3763" s="234"/>
      <c r="E3763" s="1048" t="str">
        <f t="shared" si="162"/>
        <v/>
      </c>
      <c r="F3763" s="1048"/>
    </row>
    <row r="3764" spans="1:6">
      <c r="A3764" s="1045">
        <v>2156050005</v>
      </c>
      <c r="B3764" s="1046" t="s">
        <v>1385</v>
      </c>
      <c r="C3764" s="1047"/>
      <c r="D3764" s="234"/>
      <c r="E3764" s="1048" t="str">
        <f t="shared" si="162"/>
        <v/>
      </c>
      <c r="F3764" s="1048"/>
    </row>
    <row r="3765" spans="1:6">
      <c r="A3765" s="1045">
        <v>2156059020</v>
      </c>
      <c r="B3765" s="1046" t="s">
        <v>1385</v>
      </c>
      <c r="C3765" s="1047"/>
      <c r="D3765" s="234"/>
      <c r="E3765" s="1048" t="str">
        <f t="shared" si="162"/>
        <v/>
      </c>
      <c r="F3765" s="1048"/>
    </row>
    <row r="3766" spans="1:6">
      <c r="A3766" s="1045">
        <v>2156100005</v>
      </c>
      <c r="B3766" s="1046" t="s">
        <v>1385</v>
      </c>
      <c r="C3766" s="1047"/>
      <c r="D3766" s="234"/>
      <c r="E3766" s="1048" t="str">
        <f t="shared" si="162"/>
        <v/>
      </c>
      <c r="F3766" s="1048"/>
    </row>
    <row r="3767" spans="1:6">
      <c r="A3767" s="1045">
        <v>2156109020</v>
      </c>
      <c r="B3767" s="1046" t="s">
        <v>1385</v>
      </c>
      <c r="C3767" s="1047"/>
      <c r="D3767" s="234"/>
      <c r="E3767" s="1048" t="str">
        <f t="shared" si="162"/>
        <v/>
      </c>
      <c r="F3767" s="1048"/>
    </row>
    <row r="3768" spans="1:6">
      <c r="A3768" s="1045">
        <v>2205050501</v>
      </c>
      <c r="B3768" s="1046" t="s">
        <v>1849</v>
      </c>
      <c r="C3768" s="1047"/>
      <c r="D3768" s="234"/>
      <c r="E3768" s="1048" t="str">
        <f t="shared" si="162"/>
        <v/>
      </c>
      <c r="F3768" s="1048"/>
    </row>
    <row r="3769" spans="1:6">
      <c r="A3769" s="1045">
        <v>2205050600</v>
      </c>
      <c r="B3769" s="1046" t="s">
        <v>1849</v>
      </c>
      <c r="C3769" s="1047"/>
      <c r="D3769" s="234"/>
      <c r="E3769" s="1048" t="str">
        <f t="shared" si="162"/>
        <v/>
      </c>
      <c r="F3769" s="1048"/>
    </row>
    <row r="3770" spans="1:6">
      <c r="A3770" s="1045">
        <v>2205051505</v>
      </c>
      <c r="B3770" s="1046" t="s">
        <v>1849</v>
      </c>
      <c r="C3770" s="1047"/>
      <c r="D3770" s="234"/>
      <c r="E3770" s="1048" t="str">
        <f t="shared" si="162"/>
        <v/>
      </c>
      <c r="F3770" s="1048"/>
    </row>
    <row r="3771" spans="1:6">
      <c r="A3771" s="1045">
        <v>2205051550</v>
      </c>
      <c r="B3771" s="1046" t="s">
        <v>1849</v>
      </c>
      <c r="C3771" s="1047"/>
      <c r="D3771" s="234"/>
      <c r="E3771" s="1048" t="str">
        <f t="shared" si="162"/>
        <v/>
      </c>
      <c r="F3771" s="1048"/>
    </row>
    <row r="3772" spans="1:6">
      <c r="A3772" s="1045">
        <v>2205051605</v>
      </c>
      <c r="B3772" s="1046" t="s">
        <v>1849</v>
      </c>
      <c r="C3772" s="1047"/>
      <c r="D3772" s="234"/>
      <c r="E3772" s="1048" t="str">
        <f t="shared" si="162"/>
        <v/>
      </c>
      <c r="F3772" s="1048"/>
    </row>
    <row r="3773" spans="1:6">
      <c r="A3773" s="1045">
        <v>2205052500</v>
      </c>
      <c r="B3773" s="1046" t="s">
        <v>1849</v>
      </c>
      <c r="C3773" s="1047"/>
      <c r="D3773" s="234"/>
      <c r="E3773" s="1048" t="str">
        <f t="shared" si="162"/>
        <v/>
      </c>
      <c r="F3773" s="1048"/>
    </row>
    <row r="3774" spans="1:6">
      <c r="A3774" s="1045">
        <v>2205052601</v>
      </c>
      <c r="B3774" s="1046" t="s">
        <v>1849</v>
      </c>
      <c r="C3774" s="1047"/>
      <c r="D3774" s="234"/>
      <c r="E3774" s="1048" t="str">
        <f t="shared" si="162"/>
        <v/>
      </c>
      <c r="F3774" s="1048"/>
    </row>
    <row r="3775" spans="1:6">
      <c r="A3775" s="1045">
        <v>2205053505</v>
      </c>
      <c r="B3775" s="1046" t="s">
        <v>1849</v>
      </c>
      <c r="C3775" s="1047"/>
      <c r="D3775" s="234"/>
      <c r="E3775" s="1048" t="str">
        <f t="shared" si="162"/>
        <v/>
      </c>
      <c r="F3775" s="1048"/>
    </row>
    <row r="3776" spans="1:6">
      <c r="A3776" s="1045">
        <v>2205053650</v>
      </c>
      <c r="B3776" s="1046" t="s">
        <v>1849</v>
      </c>
      <c r="C3776" s="1047"/>
      <c r="D3776" s="234"/>
      <c r="E3776" s="1048" t="str">
        <f t="shared" si="162"/>
        <v/>
      </c>
      <c r="F3776" s="1048"/>
    </row>
    <row r="3777" spans="1:6">
      <c r="A3777" s="1045">
        <v>2205100703</v>
      </c>
      <c r="B3777" s="1046" t="s">
        <v>1849</v>
      </c>
      <c r="C3777" s="1047"/>
      <c r="D3777" s="234"/>
      <c r="E3777" s="1048" t="str">
        <f t="shared" si="162"/>
        <v/>
      </c>
      <c r="F3777" s="1048"/>
    </row>
    <row r="3778" spans="1:6">
      <c r="A3778" s="728">
        <v>2205100705</v>
      </c>
      <c r="B3778" s="1046" t="s">
        <v>1849</v>
      </c>
      <c r="C3778" s="1047"/>
      <c r="D3778" s="234"/>
      <c r="E3778" s="1048"/>
      <c r="F3778" s="1048"/>
    </row>
    <row r="3779" spans="1:6" ht="11.25" customHeight="1">
      <c r="A3779" s="1045">
        <v>2205100711</v>
      </c>
      <c r="B3779" s="1046" t="s">
        <v>1849</v>
      </c>
      <c r="C3779" s="1047"/>
      <c r="D3779" s="234"/>
      <c r="E3779" s="1048" t="str">
        <f>+IF(COUNTIF(A:A,A3779)=1,"","Error")</f>
        <v/>
      </c>
      <c r="F3779" s="1048"/>
    </row>
    <row r="3780" spans="1:6">
      <c r="A3780" s="1045">
        <v>2205100715</v>
      </c>
      <c r="B3780" s="1046" t="s">
        <v>1849</v>
      </c>
      <c r="C3780" s="1047"/>
      <c r="D3780" s="234"/>
      <c r="E3780" s="1048" t="str">
        <f>+IF(COUNTIF(A:A,A3780)=1,"","Error")</f>
        <v/>
      </c>
      <c r="F3780" s="1048"/>
    </row>
    <row r="3781" spans="1:6" ht="11.25" customHeight="1">
      <c r="A3781" s="1045">
        <v>2205100716</v>
      </c>
      <c r="B3781" s="1046" t="s">
        <v>1849</v>
      </c>
      <c r="C3781" s="1047"/>
      <c r="D3781" s="234"/>
      <c r="E3781" s="1048" t="str">
        <f>+IF(COUNTIF(A:A,A3781)=1,"","Error")</f>
        <v/>
      </c>
      <c r="F3781" s="1048"/>
    </row>
    <row r="3782" spans="1:6">
      <c r="A3782" s="1045">
        <v>2205100719</v>
      </c>
      <c r="B3782" s="1046" t="s">
        <v>1849</v>
      </c>
      <c r="C3782" s="1047"/>
      <c r="D3782" s="234"/>
      <c r="E3782" s="1048" t="str">
        <f>+IF(COUNTIF(A:A,A3782)=1,"","Error")</f>
        <v/>
      </c>
      <c r="F3782" s="1048"/>
    </row>
    <row r="3783" spans="1:6">
      <c r="A3783" s="15">
        <v>2205100720</v>
      </c>
      <c r="B3783" s="1046" t="s">
        <v>1849</v>
      </c>
    </row>
    <row r="3784" spans="1:6">
      <c r="A3784" s="1045">
        <v>2205100742</v>
      </c>
      <c r="B3784" s="1052" t="s">
        <v>1849</v>
      </c>
      <c r="C3784" s="1047"/>
      <c r="D3784" s="234"/>
      <c r="E3784" s="1048"/>
      <c r="F3784" s="1048"/>
    </row>
    <row r="3785" spans="1:6">
      <c r="A3785" s="1045">
        <v>2205100801</v>
      </c>
      <c r="B3785" s="1046" t="s">
        <v>1849</v>
      </c>
      <c r="C3785" s="1047"/>
      <c r="D3785" s="234"/>
      <c r="E3785" s="1048" t="str">
        <f t="shared" ref="E3785:E3794" si="163">+IF(COUNTIF(A:A,A3785)=1,"","Error")</f>
        <v/>
      </c>
      <c r="F3785" s="1048"/>
    </row>
    <row r="3786" spans="1:6">
      <c r="A3786" s="1045">
        <v>2205101550</v>
      </c>
      <c r="B3786" s="1046" t="s">
        <v>1849</v>
      </c>
      <c r="C3786" s="1047"/>
      <c r="D3786" s="234"/>
      <c r="E3786" s="1048" t="str">
        <f t="shared" si="163"/>
        <v/>
      </c>
      <c r="F3786" s="1048"/>
    </row>
    <row r="3787" spans="1:6">
      <c r="A3787" s="1045">
        <v>2205101650</v>
      </c>
      <c r="B3787" s="1046" t="s">
        <v>1849</v>
      </c>
      <c r="C3787" s="1047"/>
      <c r="D3787" s="234"/>
      <c r="E3787" s="1048" t="str">
        <f t="shared" si="163"/>
        <v/>
      </c>
      <c r="F3787" s="1048"/>
    </row>
    <row r="3788" spans="1:6" ht="11.25" customHeight="1">
      <c r="A3788" s="1045">
        <v>2205102701</v>
      </c>
      <c r="B3788" s="1046" t="s">
        <v>1849</v>
      </c>
      <c r="C3788" s="1047"/>
      <c r="D3788" s="234"/>
      <c r="E3788" s="1048" t="str">
        <f t="shared" si="163"/>
        <v/>
      </c>
      <c r="F3788" s="1048"/>
    </row>
    <row r="3789" spans="1:6">
      <c r="A3789" s="1045">
        <v>2205102803</v>
      </c>
      <c r="B3789" s="1046" t="s">
        <v>1849</v>
      </c>
      <c r="C3789" s="1047"/>
      <c r="D3789" s="234"/>
      <c r="E3789" s="1048" t="str">
        <f t="shared" si="163"/>
        <v/>
      </c>
      <c r="F3789" s="1048"/>
    </row>
    <row r="3790" spans="1:6" ht="11.25" customHeight="1">
      <c r="A3790" s="1045">
        <v>2205102805</v>
      </c>
      <c r="B3790" s="1046" t="s">
        <v>1849</v>
      </c>
      <c r="C3790" s="1047"/>
      <c r="D3790" s="234"/>
      <c r="E3790" s="1048" t="str">
        <f t="shared" si="163"/>
        <v/>
      </c>
      <c r="F3790" s="1048"/>
    </row>
    <row r="3791" spans="1:6">
      <c r="A3791" s="1045">
        <v>2205102811</v>
      </c>
      <c r="B3791" s="1046" t="s">
        <v>1849</v>
      </c>
      <c r="C3791" s="1047"/>
      <c r="D3791" s="234"/>
      <c r="E3791" s="1048" t="str">
        <f t="shared" si="163"/>
        <v/>
      </c>
      <c r="F3791" s="1048"/>
    </row>
    <row r="3792" spans="1:6">
      <c r="A3792" s="1045">
        <v>2205102815</v>
      </c>
      <c r="B3792" s="1046" t="s">
        <v>1849</v>
      </c>
      <c r="C3792" s="1047"/>
      <c r="D3792" s="234"/>
      <c r="E3792" s="1048" t="str">
        <f t="shared" si="163"/>
        <v/>
      </c>
      <c r="F3792" s="1048"/>
    </row>
    <row r="3793" spans="1:6">
      <c r="A3793" s="1045">
        <v>2205102816</v>
      </c>
      <c r="B3793" s="1046" t="s">
        <v>1849</v>
      </c>
      <c r="C3793" s="1047"/>
      <c r="D3793" s="234"/>
      <c r="E3793" s="1048" t="str">
        <f t="shared" si="163"/>
        <v/>
      </c>
      <c r="F3793" s="1048"/>
    </row>
    <row r="3794" spans="1:6">
      <c r="A3794" s="1045">
        <v>2205102819</v>
      </c>
      <c r="B3794" s="1046" t="s">
        <v>1849</v>
      </c>
      <c r="C3794" s="1047"/>
      <c r="D3794" s="234"/>
      <c r="E3794" s="1048" t="str">
        <f t="shared" si="163"/>
        <v/>
      </c>
      <c r="F3794" s="1048"/>
    </row>
    <row r="3795" spans="1:6">
      <c r="A3795" s="17">
        <v>2205102820</v>
      </c>
      <c r="B3795" s="1046" t="s">
        <v>1849</v>
      </c>
    </row>
    <row r="3796" spans="1:6">
      <c r="A3796" s="938">
        <v>2205102842</v>
      </c>
      <c r="B3796" s="1046" t="s">
        <v>1849</v>
      </c>
      <c r="C3796" s="1047"/>
      <c r="D3796" s="234"/>
      <c r="E3796" s="1048"/>
      <c r="F3796" s="1048"/>
    </row>
    <row r="3797" spans="1:6">
      <c r="A3797" s="1045">
        <v>2205103550</v>
      </c>
      <c r="B3797" s="1046" t="s">
        <v>1849</v>
      </c>
      <c r="C3797" s="1047"/>
      <c r="D3797" s="234"/>
      <c r="E3797" s="1048" t="str">
        <f t="shared" ref="E3797:E3828" si="164">+IF(COUNTIF(A:A,A3797)=1,"","Error")</f>
        <v/>
      </c>
      <c r="F3797" s="1048"/>
    </row>
    <row r="3798" spans="1:6">
      <c r="A3798" s="1045">
        <v>2205103650</v>
      </c>
      <c r="B3798" s="1046" t="s">
        <v>1849</v>
      </c>
      <c r="C3798" s="1047"/>
      <c r="D3798" s="234"/>
      <c r="E3798" s="1048" t="str">
        <f t="shared" si="164"/>
        <v/>
      </c>
      <c r="F3798" s="1048"/>
    </row>
    <row r="3799" spans="1:6">
      <c r="A3799" s="1045">
        <v>2205200109</v>
      </c>
      <c r="B3799" s="1046" t="s">
        <v>1849</v>
      </c>
      <c r="C3799" s="1047"/>
      <c r="D3799" s="234"/>
      <c r="E3799" s="1048" t="str">
        <f t="shared" si="164"/>
        <v/>
      </c>
      <c r="F3799" s="1048"/>
    </row>
    <row r="3800" spans="1:6">
      <c r="A3800" s="1045">
        <v>2205200136</v>
      </c>
      <c r="B3800" s="1046" t="s">
        <v>1849</v>
      </c>
      <c r="C3800" s="1047"/>
      <c r="D3800" s="234"/>
      <c r="E3800" s="1048" t="str">
        <f t="shared" si="164"/>
        <v/>
      </c>
      <c r="F3800" s="1048"/>
    </row>
    <row r="3801" spans="1:6">
      <c r="A3801" s="1045">
        <v>2205200158</v>
      </c>
      <c r="B3801" s="1046" t="s">
        <v>1849</v>
      </c>
      <c r="C3801" s="1047"/>
      <c r="D3801" s="234"/>
      <c r="E3801" s="1048" t="str">
        <f t="shared" si="164"/>
        <v/>
      </c>
      <c r="F3801" s="1048"/>
    </row>
    <row r="3802" spans="1:6">
      <c r="A3802" s="1045">
        <v>2205200173</v>
      </c>
      <c r="B3802" s="1046" t="s">
        <v>1849</v>
      </c>
      <c r="C3802" s="1047"/>
      <c r="D3802" s="234"/>
      <c r="E3802" s="1048" t="str">
        <f t="shared" si="164"/>
        <v/>
      </c>
      <c r="F3802" s="1048"/>
    </row>
    <row r="3803" spans="1:6">
      <c r="A3803" s="1045">
        <v>2205201505</v>
      </c>
      <c r="B3803" s="1046" t="s">
        <v>1849</v>
      </c>
      <c r="C3803" s="1047"/>
      <c r="D3803" s="234"/>
      <c r="E3803" s="1048" t="str">
        <f t="shared" si="164"/>
        <v/>
      </c>
      <c r="F3803" s="1048"/>
    </row>
    <row r="3804" spans="1:6">
      <c r="A3804" s="1045">
        <v>2205201545</v>
      </c>
      <c r="B3804" s="1046" t="s">
        <v>1849</v>
      </c>
      <c r="C3804" s="1047"/>
      <c r="D3804" s="234"/>
      <c r="E3804" s="1048" t="str">
        <f t="shared" si="164"/>
        <v/>
      </c>
      <c r="F3804" s="1048"/>
    </row>
    <row r="3805" spans="1:6">
      <c r="A3805" s="1045">
        <v>2205201550</v>
      </c>
      <c r="B3805" s="1046" t="s">
        <v>1849</v>
      </c>
      <c r="C3805" s="1047"/>
      <c r="D3805" s="234"/>
      <c r="E3805" s="1048" t="str">
        <f t="shared" si="164"/>
        <v/>
      </c>
      <c r="F3805" s="1048"/>
    </row>
    <row r="3806" spans="1:6">
      <c r="A3806" s="1045">
        <v>2205201575</v>
      </c>
      <c r="B3806" s="1046" t="s">
        <v>1849</v>
      </c>
      <c r="C3806" s="1047"/>
      <c r="D3806" s="234"/>
      <c r="E3806" s="1048" t="str">
        <f t="shared" si="164"/>
        <v/>
      </c>
      <c r="F3806" s="1048"/>
    </row>
    <row r="3807" spans="1:6">
      <c r="A3807" s="1045">
        <v>2205201580</v>
      </c>
      <c r="B3807" s="1046" t="s">
        <v>1849</v>
      </c>
      <c r="C3807" s="1047"/>
      <c r="D3807" s="234"/>
      <c r="E3807" s="1048" t="str">
        <f t="shared" si="164"/>
        <v/>
      </c>
      <c r="F3807" s="1048"/>
    </row>
    <row r="3808" spans="1:6">
      <c r="A3808" s="1045">
        <v>2205201605</v>
      </c>
      <c r="B3808" s="1046" t="s">
        <v>1849</v>
      </c>
      <c r="C3808" s="1047"/>
      <c r="D3808" s="234"/>
      <c r="E3808" s="1048" t="str">
        <f t="shared" si="164"/>
        <v/>
      </c>
      <c r="F3808" s="1048"/>
    </row>
    <row r="3809" spans="1:6">
      <c r="A3809" s="1045">
        <v>2205201650</v>
      </c>
      <c r="B3809" s="1046" t="s">
        <v>1849</v>
      </c>
      <c r="C3809" s="1047"/>
      <c r="D3809" s="234"/>
      <c r="E3809" s="1048" t="str">
        <f t="shared" si="164"/>
        <v/>
      </c>
      <c r="F3809" s="1048"/>
    </row>
    <row r="3810" spans="1:6">
      <c r="A3810" s="1045">
        <v>2205201675</v>
      </c>
      <c r="B3810" s="1046" t="s">
        <v>1849</v>
      </c>
      <c r="C3810" s="1047"/>
      <c r="D3810" s="234"/>
      <c r="E3810" s="1048" t="str">
        <f t="shared" si="164"/>
        <v/>
      </c>
      <c r="F3810" s="1048"/>
    </row>
    <row r="3811" spans="1:6">
      <c r="A3811" s="1045">
        <v>2205203550</v>
      </c>
      <c r="B3811" s="1046" t="s">
        <v>1849</v>
      </c>
      <c r="C3811" s="1047"/>
      <c r="D3811" s="234"/>
      <c r="E3811" s="1048" t="str">
        <f t="shared" si="164"/>
        <v/>
      </c>
      <c r="F3811" s="1048"/>
    </row>
    <row r="3812" spans="1:6">
      <c r="A3812" s="1045">
        <v>2205203575</v>
      </c>
      <c r="B3812" s="1046" t="s">
        <v>1849</v>
      </c>
      <c r="C3812" s="1047"/>
      <c r="D3812" s="234"/>
      <c r="E3812" s="1048" t="str">
        <f t="shared" si="164"/>
        <v/>
      </c>
      <c r="F3812" s="1048"/>
    </row>
    <row r="3813" spans="1:6">
      <c r="A3813" s="1045">
        <v>2205203675</v>
      </c>
      <c r="B3813" s="1046" t="s">
        <v>1849</v>
      </c>
      <c r="C3813" s="1047"/>
      <c r="D3813" s="234"/>
      <c r="E3813" s="1048" t="str">
        <f t="shared" si="164"/>
        <v/>
      </c>
      <c r="F3813" s="1048"/>
    </row>
    <row r="3814" spans="1:6">
      <c r="A3814" s="1045">
        <v>2210050501</v>
      </c>
      <c r="B3814" s="1046" t="s">
        <v>1849</v>
      </c>
      <c r="C3814" s="1047"/>
      <c r="D3814" s="234"/>
      <c r="E3814" s="1048" t="str">
        <f t="shared" si="164"/>
        <v/>
      </c>
      <c r="F3814" s="1048"/>
    </row>
    <row r="3815" spans="1:6">
      <c r="A3815" s="1045">
        <v>2210050600</v>
      </c>
      <c r="B3815" s="1046" t="s">
        <v>1849</v>
      </c>
      <c r="C3815" s="1047"/>
      <c r="D3815" s="234"/>
      <c r="E3815" s="1048" t="str">
        <f t="shared" si="164"/>
        <v/>
      </c>
      <c r="F3815" s="1048"/>
    </row>
    <row r="3816" spans="1:6">
      <c r="A3816" s="1045">
        <v>2210051550</v>
      </c>
      <c r="B3816" s="1046" t="s">
        <v>1849</v>
      </c>
      <c r="C3816" s="1047"/>
      <c r="D3816" s="234"/>
      <c r="E3816" s="1048" t="str">
        <f t="shared" si="164"/>
        <v/>
      </c>
      <c r="F3816" s="1048"/>
    </row>
    <row r="3817" spans="1:6">
      <c r="A3817" s="1045">
        <v>2210051675</v>
      </c>
      <c r="B3817" s="1046" t="s">
        <v>1849</v>
      </c>
      <c r="C3817" s="1047"/>
      <c r="D3817" s="234"/>
      <c r="E3817" s="1048" t="str">
        <f t="shared" si="164"/>
        <v/>
      </c>
      <c r="F3817" s="1048"/>
    </row>
    <row r="3818" spans="1:6">
      <c r="A3818" s="1045">
        <v>2210052500</v>
      </c>
      <c r="B3818" s="1046" t="s">
        <v>1849</v>
      </c>
      <c r="C3818" s="1047"/>
      <c r="D3818" s="234"/>
      <c r="E3818" s="1048" t="str">
        <f t="shared" si="164"/>
        <v/>
      </c>
      <c r="F3818" s="1048"/>
    </row>
    <row r="3819" spans="1:6">
      <c r="A3819" s="1045">
        <v>2210052601</v>
      </c>
      <c r="B3819" s="1046" t="s">
        <v>1849</v>
      </c>
      <c r="C3819" s="1047"/>
      <c r="D3819" s="234"/>
      <c r="E3819" s="1048" t="str">
        <f t="shared" si="164"/>
        <v/>
      </c>
      <c r="F3819" s="1048"/>
    </row>
    <row r="3820" spans="1:6" ht="11.25" customHeight="1">
      <c r="A3820" s="1045">
        <v>2210053575</v>
      </c>
      <c r="B3820" s="1046" t="s">
        <v>1849</v>
      </c>
      <c r="C3820" s="1047"/>
      <c r="D3820" s="234"/>
      <c r="E3820" s="1048" t="str">
        <f t="shared" si="164"/>
        <v/>
      </c>
      <c r="F3820" s="1048"/>
    </row>
    <row r="3821" spans="1:6">
      <c r="A3821" s="1045">
        <v>2210053650</v>
      </c>
      <c r="B3821" s="1046" t="s">
        <v>1849</v>
      </c>
      <c r="C3821" s="1047"/>
      <c r="D3821" s="234"/>
      <c r="E3821" s="1048" t="str">
        <f t="shared" si="164"/>
        <v/>
      </c>
      <c r="F3821" s="1048"/>
    </row>
    <row r="3822" spans="1:6">
      <c r="A3822" s="1045">
        <v>2210151500</v>
      </c>
      <c r="B3822" s="1046" t="s">
        <v>1849</v>
      </c>
      <c r="C3822" s="1047"/>
      <c r="D3822" s="234"/>
      <c r="E3822" s="1048" t="str">
        <f t="shared" si="164"/>
        <v/>
      </c>
      <c r="F3822" s="1048"/>
    </row>
    <row r="3823" spans="1:6">
      <c r="A3823" s="1045">
        <v>2210151575</v>
      </c>
      <c r="B3823" s="1046" t="s">
        <v>1849</v>
      </c>
      <c r="C3823" s="1047"/>
      <c r="D3823" s="234"/>
      <c r="E3823" s="1048" t="str">
        <f t="shared" si="164"/>
        <v/>
      </c>
      <c r="F3823" s="1048"/>
    </row>
    <row r="3824" spans="1:6">
      <c r="A3824" s="1045">
        <v>2210151600</v>
      </c>
      <c r="B3824" s="1046" t="s">
        <v>1849</v>
      </c>
      <c r="C3824" s="1047"/>
      <c r="D3824" s="234"/>
      <c r="E3824" s="1048" t="str">
        <f t="shared" si="164"/>
        <v/>
      </c>
      <c r="F3824" s="1048"/>
    </row>
    <row r="3825" spans="1:6">
      <c r="A3825" s="1045">
        <v>2210151675</v>
      </c>
      <c r="B3825" s="1046" t="s">
        <v>1849</v>
      </c>
      <c r="C3825" s="1047"/>
      <c r="D3825" s="234"/>
      <c r="E3825" s="1048" t="str">
        <f t="shared" si="164"/>
        <v/>
      </c>
      <c r="F3825" s="1048"/>
    </row>
    <row r="3826" spans="1:6">
      <c r="A3826" s="1045">
        <v>2210153500</v>
      </c>
      <c r="B3826" s="1046" t="s">
        <v>1849</v>
      </c>
      <c r="C3826" s="1047"/>
      <c r="D3826" s="234"/>
      <c r="E3826" s="1048" t="str">
        <f t="shared" si="164"/>
        <v/>
      </c>
      <c r="F3826" s="1048"/>
    </row>
    <row r="3827" spans="1:6">
      <c r="A3827" s="1045">
        <v>2210153575</v>
      </c>
      <c r="B3827" s="1046" t="s">
        <v>1849</v>
      </c>
      <c r="C3827" s="1047"/>
      <c r="D3827" s="234"/>
      <c r="E3827" s="1048" t="str">
        <f t="shared" si="164"/>
        <v/>
      </c>
      <c r="F3827" s="1048"/>
    </row>
    <row r="3828" spans="1:6">
      <c r="A3828" s="1045">
        <v>2210153600</v>
      </c>
      <c r="B3828" s="1046" t="s">
        <v>1849</v>
      </c>
      <c r="C3828" s="1047"/>
      <c r="D3828" s="234"/>
      <c r="E3828" s="1048" t="str">
        <f t="shared" si="164"/>
        <v/>
      </c>
      <c r="F3828" s="1048"/>
    </row>
    <row r="3829" spans="1:6">
      <c r="A3829" s="1045">
        <v>2210153675</v>
      </c>
      <c r="B3829" s="1046" t="s">
        <v>1849</v>
      </c>
      <c r="C3829" s="1047"/>
      <c r="D3829" s="234"/>
      <c r="E3829" s="1048" t="str">
        <f t="shared" ref="E3829:E3861" si="165">+IF(COUNTIF(A:A,A3829)=1,"","Error")</f>
        <v/>
      </c>
      <c r="F3829" s="1048"/>
    </row>
    <row r="3830" spans="1:6">
      <c r="A3830" s="1045">
        <v>2215050500</v>
      </c>
      <c r="B3830" s="1046" t="s">
        <v>1849</v>
      </c>
      <c r="C3830" s="1047"/>
      <c r="D3830" s="234"/>
      <c r="E3830" s="1048" t="str">
        <f t="shared" si="165"/>
        <v/>
      </c>
      <c r="F3830" s="1048"/>
    </row>
    <row r="3831" spans="1:6">
      <c r="A3831" s="1045">
        <v>2215050501</v>
      </c>
      <c r="B3831" s="1046" t="s">
        <v>1849</v>
      </c>
      <c r="C3831" s="1047"/>
      <c r="D3831" s="234"/>
      <c r="E3831" s="1048" t="str">
        <f t="shared" si="165"/>
        <v/>
      </c>
      <c r="F3831" s="1048"/>
    </row>
    <row r="3832" spans="1:6">
      <c r="A3832" s="1045">
        <v>2215050503</v>
      </c>
      <c r="B3832" s="1046" t="s">
        <v>1849</v>
      </c>
      <c r="C3832" s="1047"/>
      <c r="D3832" s="234"/>
      <c r="E3832" s="1048" t="str">
        <f t="shared" si="165"/>
        <v/>
      </c>
      <c r="F3832" s="1048"/>
    </row>
    <row r="3833" spans="1:6">
      <c r="A3833" s="1045">
        <v>2215051550</v>
      </c>
      <c r="B3833" s="1046" t="s">
        <v>1849</v>
      </c>
      <c r="C3833" s="1047"/>
      <c r="D3833" s="234"/>
      <c r="E3833" s="1048" t="str">
        <f t="shared" si="165"/>
        <v/>
      </c>
      <c r="F3833" s="1048"/>
    </row>
    <row r="3834" spans="1:6">
      <c r="A3834" s="1045">
        <v>2215051575</v>
      </c>
      <c r="B3834" s="1046" t="s">
        <v>1849</v>
      </c>
      <c r="C3834" s="1047"/>
      <c r="D3834" s="234"/>
      <c r="E3834" s="1048" t="str">
        <f t="shared" si="165"/>
        <v/>
      </c>
      <c r="F3834" s="1048"/>
    </row>
    <row r="3835" spans="1:6">
      <c r="A3835" s="1045">
        <v>2215052020</v>
      </c>
      <c r="B3835" s="1046" t="s">
        <v>1849</v>
      </c>
      <c r="C3835" s="1047"/>
      <c r="D3835" s="234"/>
      <c r="E3835" s="1048" t="str">
        <f t="shared" si="165"/>
        <v/>
      </c>
      <c r="F3835" s="1048"/>
    </row>
    <row r="3836" spans="1:6">
      <c r="A3836" s="1045">
        <v>2215052021</v>
      </c>
      <c r="B3836" s="1046" t="s">
        <v>1849</v>
      </c>
      <c r="C3836" s="1047"/>
      <c r="D3836" s="234"/>
      <c r="E3836" s="1048" t="str">
        <f t="shared" si="165"/>
        <v/>
      </c>
      <c r="F3836" s="1048"/>
    </row>
    <row r="3837" spans="1:6">
      <c r="A3837" s="1045">
        <v>2215052023</v>
      </c>
      <c r="B3837" s="1046" t="s">
        <v>1849</v>
      </c>
      <c r="C3837" s="1047"/>
      <c r="D3837" s="234"/>
      <c r="E3837" s="1048" t="str">
        <f t="shared" si="165"/>
        <v/>
      </c>
      <c r="F3837" s="1048"/>
    </row>
    <row r="3838" spans="1:6">
      <c r="A3838" s="1045">
        <v>2215053575</v>
      </c>
      <c r="B3838" s="1046" t="s">
        <v>1849</v>
      </c>
      <c r="C3838" s="1047"/>
      <c r="D3838" s="234"/>
      <c r="E3838" s="1048" t="str">
        <f t="shared" si="165"/>
        <v/>
      </c>
      <c r="F3838" s="1048"/>
    </row>
    <row r="3839" spans="1:6">
      <c r="A3839" s="1045">
        <v>2215101010</v>
      </c>
      <c r="B3839" s="1046" t="s">
        <v>1849</v>
      </c>
      <c r="C3839" s="1047"/>
      <c r="D3839" s="234"/>
      <c r="E3839" s="1048" t="str">
        <f t="shared" si="165"/>
        <v/>
      </c>
      <c r="F3839" s="1048"/>
    </row>
    <row r="3840" spans="1:6">
      <c r="A3840" s="1045">
        <v>2215101017</v>
      </c>
      <c r="B3840" s="1046" t="s">
        <v>1849</v>
      </c>
      <c r="C3840" s="1047"/>
      <c r="D3840" s="234"/>
      <c r="E3840" s="1048" t="str">
        <f t="shared" si="165"/>
        <v/>
      </c>
      <c r="F3840" s="1048"/>
    </row>
    <row r="3841" spans="1:6">
      <c r="A3841" s="1045">
        <v>2215101111</v>
      </c>
      <c r="B3841" s="1046" t="s">
        <v>1849</v>
      </c>
      <c r="C3841" s="1047"/>
      <c r="D3841" s="234"/>
      <c r="E3841" s="1048" t="str">
        <f t="shared" si="165"/>
        <v/>
      </c>
      <c r="F3841" s="1048"/>
    </row>
    <row r="3842" spans="1:6">
      <c r="A3842" s="1045">
        <v>2215101221</v>
      </c>
      <c r="B3842" s="1046" t="s">
        <v>1849</v>
      </c>
      <c r="C3842" s="1047"/>
      <c r="D3842" s="234"/>
      <c r="E3842" s="1048" t="str">
        <f t="shared" si="165"/>
        <v/>
      </c>
      <c r="F3842" s="1048"/>
    </row>
    <row r="3843" spans="1:6">
      <c r="A3843" s="1045">
        <v>2215101505</v>
      </c>
      <c r="B3843" s="1046" t="s">
        <v>1849</v>
      </c>
      <c r="C3843" s="1047"/>
      <c r="D3843" s="234"/>
      <c r="E3843" s="1048" t="str">
        <f t="shared" si="165"/>
        <v/>
      </c>
      <c r="F3843" s="1048"/>
    </row>
    <row r="3844" spans="1:6">
      <c r="A3844" s="1045">
        <v>2215101550</v>
      </c>
      <c r="B3844" s="1046" t="s">
        <v>1849</v>
      </c>
      <c r="C3844" s="1047"/>
      <c r="D3844" s="234"/>
      <c r="E3844" s="1048" t="str">
        <f t="shared" si="165"/>
        <v/>
      </c>
      <c r="F3844" s="1048"/>
    </row>
    <row r="3845" spans="1:6">
      <c r="A3845" s="1045">
        <v>2215101575</v>
      </c>
      <c r="B3845" s="1046" t="s">
        <v>1849</v>
      </c>
      <c r="C3845" s="1047"/>
      <c r="D3845" s="234"/>
      <c r="E3845" s="1048" t="str">
        <f t="shared" si="165"/>
        <v/>
      </c>
      <c r="F3845" s="1048"/>
    </row>
    <row r="3846" spans="1:6">
      <c r="A3846" s="1045">
        <v>2215102520</v>
      </c>
      <c r="B3846" s="1046" t="s">
        <v>1849</v>
      </c>
      <c r="C3846" s="1047"/>
      <c r="D3846" s="234"/>
      <c r="E3846" s="1048" t="str">
        <f t="shared" si="165"/>
        <v/>
      </c>
      <c r="F3846" s="1048"/>
    </row>
    <row r="3847" spans="1:6">
      <c r="A3847" s="1045">
        <v>2215102521</v>
      </c>
      <c r="B3847" s="1046" t="s">
        <v>1849</v>
      </c>
      <c r="C3847" s="1047"/>
      <c r="D3847" s="234"/>
      <c r="E3847" s="1048" t="str">
        <f t="shared" si="165"/>
        <v/>
      </c>
      <c r="F3847" s="1048"/>
    </row>
    <row r="3848" spans="1:6">
      <c r="A3848" s="1045">
        <v>2215103575</v>
      </c>
      <c r="B3848" s="1046" t="s">
        <v>1849</v>
      </c>
      <c r="C3848" s="1047"/>
      <c r="D3848" s="234"/>
      <c r="E3848" s="1048" t="str">
        <f t="shared" si="165"/>
        <v/>
      </c>
      <c r="F3848" s="1048"/>
    </row>
    <row r="3849" spans="1:6">
      <c r="A3849" s="1045">
        <v>2220050621</v>
      </c>
      <c r="B3849" s="1046" t="s">
        <v>1849</v>
      </c>
      <c r="C3849" s="1047"/>
      <c r="D3849" s="234"/>
      <c r="E3849" s="1048" t="str">
        <f t="shared" si="165"/>
        <v/>
      </c>
      <c r="F3849" s="1048"/>
    </row>
    <row r="3850" spans="1:6">
      <c r="A3850" s="1045">
        <v>2220050622</v>
      </c>
      <c r="B3850" s="1046" t="s">
        <v>1849</v>
      </c>
      <c r="C3850" s="1047"/>
      <c r="D3850" s="234"/>
      <c r="E3850" s="1048" t="str">
        <f t="shared" si="165"/>
        <v/>
      </c>
      <c r="F3850" s="1048"/>
    </row>
    <row r="3851" spans="1:6">
      <c r="A3851" s="1045">
        <v>2220051105</v>
      </c>
      <c r="B3851" s="1046" t="s">
        <v>1849</v>
      </c>
      <c r="C3851" s="1047"/>
      <c r="D3851" s="234"/>
      <c r="E3851" s="1048" t="str">
        <f t="shared" si="165"/>
        <v/>
      </c>
      <c r="F3851" s="1048"/>
    </row>
    <row r="3852" spans="1:6">
      <c r="A3852" s="1045">
        <v>2220051150</v>
      </c>
      <c r="B3852" s="1046" t="s">
        <v>1849</v>
      </c>
      <c r="C3852" s="1047"/>
      <c r="D3852" s="234"/>
      <c r="E3852" s="1048" t="str">
        <f t="shared" si="165"/>
        <v/>
      </c>
      <c r="F3852" s="1048"/>
    </row>
    <row r="3853" spans="1:6">
      <c r="A3853" s="1045">
        <v>2220301105</v>
      </c>
      <c r="B3853" s="1046" t="s">
        <v>1849</v>
      </c>
      <c r="C3853" s="1047"/>
      <c r="D3853" s="234"/>
      <c r="E3853" s="1048" t="str">
        <f t="shared" si="165"/>
        <v/>
      </c>
      <c r="F3853" s="1048"/>
    </row>
    <row r="3854" spans="1:6">
      <c r="A3854" s="1045">
        <v>2220301150</v>
      </c>
      <c r="B3854" s="1046" t="s">
        <v>1849</v>
      </c>
      <c r="C3854" s="1047"/>
      <c r="D3854" s="234"/>
      <c r="E3854" s="1048" t="str">
        <f t="shared" si="165"/>
        <v/>
      </c>
      <c r="F3854" s="1048"/>
    </row>
    <row r="3855" spans="1:6">
      <c r="A3855" s="1045">
        <v>2220302621</v>
      </c>
      <c r="B3855" s="1046" t="s">
        <v>1849</v>
      </c>
      <c r="C3855" s="1047"/>
      <c r="D3855" s="234"/>
      <c r="E3855" s="1048" t="str">
        <f t="shared" si="165"/>
        <v/>
      </c>
      <c r="F3855" s="1048"/>
    </row>
    <row r="3856" spans="1:6">
      <c r="A3856" s="1045">
        <v>2220302622</v>
      </c>
      <c r="B3856" s="1046" t="s">
        <v>1849</v>
      </c>
      <c r="C3856" s="1047"/>
      <c r="D3856" s="234"/>
      <c r="E3856" s="1048" t="str">
        <f t="shared" si="165"/>
        <v/>
      </c>
      <c r="F3856" s="1048"/>
    </row>
    <row r="3857" spans="1:6">
      <c r="A3857" s="1045">
        <v>2250050050</v>
      </c>
      <c r="B3857" s="1046" t="s">
        <v>1849</v>
      </c>
      <c r="C3857" s="1047"/>
      <c r="D3857" s="234"/>
      <c r="E3857" s="1048" t="str">
        <f t="shared" si="165"/>
        <v/>
      </c>
      <c r="F3857" s="1048"/>
    </row>
    <row r="3858" spans="1:6">
      <c r="A3858" s="1045">
        <v>2250050075</v>
      </c>
      <c r="B3858" s="1046" t="s">
        <v>1849</v>
      </c>
      <c r="C3858" s="1047"/>
      <c r="D3858" s="234"/>
      <c r="E3858" s="1048" t="str">
        <f t="shared" si="165"/>
        <v/>
      </c>
      <c r="F3858" s="1048"/>
    </row>
    <row r="3859" spans="1:6">
      <c r="A3859" s="1045">
        <v>2250051102</v>
      </c>
      <c r="B3859" s="1046" t="s">
        <v>1849</v>
      </c>
      <c r="C3859" s="1047"/>
      <c r="D3859" s="234"/>
      <c r="E3859" s="1048" t="str">
        <f t="shared" si="165"/>
        <v/>
      </c>
      <c r="F3859" s="1048"/>
    </row>
    <row r="3860" spans="1:6">
      <c r="A3860" s="1045">
        <v>2250051103</v>
      </c>
      <c r="B3860" s="1046" t="s">
        <v>1849</v>
      </c>
      <c r="C3860" s="1047"/>
      <c r="D3860" s="234"/>
      <c r="E3860" s="1048" t="str">
        <f t="shared" si="165"/>
        <v/>
      </c>
      <c r="F3860" s="1048"/>
    </row>
    <row r="3861" spans="1:6">
      <c r="A3861" s="1045">
        <v>2250051105</v>
      </c>
      <c r="B3861" s="1046" t="s">
        <v>1849</v>
      </c>
      <c r="C3861" s="1047"/>
      <c r="D3861" s="234"/>
      <c r="E3861" s="1048" t="str">
        <f t="shared" si="165"/>
        <v/>
      </c>
      <c r="F3861" s="1048"/>
    </row>
    <row r="3862" spans="1:6">
      <c r="A3862" s="1049">
        <v>2250051107</v>
      </c>
      <c r="B3862" s="1046" t="s">
        <v>1849</v>
      </c>
      <c r="C3862" s="1047"/>
      <c r="D3862" s="234"/>
      <c r="E3862" s="1048"/>
      <c r="F3862" s="1048"/>
    </row>
    <row r="3863" spans="1:6">
      <c r="A3863" s="1045">
        <v>2250051108</v>
      </c>
      <c r="B3863" s="1046" t="s">
        <v>1849</v>
      </c>
      <c r="C3863" s="1047"/>
      <c r="D3863" s="234"/>
      <c r="E3863" s="1048" t="str">
        <f t="shared" ref="E3863:E3886" si="166">+IF(COUNTIF(A:A,A3863)=1,"","Error")</f>
        <v/>
      </c>
      <c r="F3863" s="1048"/>
    </row>
    <row r="3864" spans="1:6">
      <c r="A3864" s="1045">
        <v>2250051111</v>
      </c>
      <c r="B3864" s="1046" t="s">
        <v>1849</v>
      </c>
      <c r="C3864" s="1047"/>
      <c r="D3864" s="234"/>
      <c r="E3864" s="1048" t="str">
        <f t="shared" si="166"/>
        <v/>
      </c>
      <c r="F3864" s="1048"/>
    </row>
    <row r="3865" spans="1:6">
      <c r="A3865" s="1045">
        <v>2250051115</v>
      </c>
      <c r="B3865" s="1046" t="s">
        <v>1849</v>
      </c>
      <c r="C3865" s="1047"/>
      <c r="D3865" s="234"/>
      <c r="E3865" s="1048" t="str">
        <f t="shared" si="166"/>
        <v/>
      </c>
      <c r="F3865" s="1048"/>
    </row>
    <row r="3866" spans="1:6">
      <c r="A3866" s="1045">
        <v>2250051117</v>
      </c>
      <c r="B3866" s="1046" t="s">
        <v>1849</v>
      </c>
      <c r="C3866" s="1047"/>
      <c r="D3866" s="234"/>
      <c r="E3866" s="1048" t="str">
        <f t="shared" si="166"/>
        <v/>
      </c>
      <c r="F3866" s="1048"/>
    </row>
    <row r="3867" spans="1:6">
      <c r="A3867" s="1045">
        <v>2250051120</v>
      </c>
      <c r="B3867" s="1046" t="s">
        <v>1849</v>
      </c>
      <c r="C3867" s="1047"/>
      <c r="D3867" s="234"/>
      <c r="E3867" s="1048" t="str">
        <f t="shared" si="166"/>
        <v/>
      </c>
      <c r="F3867" s="1048"/>
    </row>
    <row r="3868" spans="1:6">
      <c r="A3868" s="1045">
        <v>2250100050</v>
      </c>
      <c r="B3868" s="1046" t="s">
        <v>1849</v>
      </c>
      <c r="C3868" s="1047"/>
      <c r="D3868" s="234"/>
      <c r="E3868" s="1048" t="str">
        <f t="shared" si="166"/>
        <v/>
      </c>
      <c r="F3868" s="1048"/>
    </row>
    <row r="3869" spans="1:6">
      <c r="A3869" s="1045">
        <v>2250100075</v>
      </c>
      <c r="B3869" s="1046" t="s">
        <v>1849</v>
      </c>
      <c r="C3869" s="1047"/>
      <c r="D3869" s="234"/>
      <c r="E3869" s="1048" t="str">
        <f t="shared" si="166"/>
        <v/>
      </c>
      <c r="F3869" s="1048"/>
    </row>
    <row r="3870" spans="1:6">
      <c r="A3870" s="1045">
        <v>2250101200</v>
      </c>
      <c r="B3870" s="1046" t="s">
        <v>1849</v>
      </c>
      <c r="C3870" s="1047"/>
      <c r="D3870" s="234"/>
      <c r="E3870" s="1048" t="str">
        <f t="shared" si="166"/>
        <v/>
      </c>
      <c r="F3870" s="1048"/>
    </row>
    <row r="3871" spans="1:6">
      <c r="A3871" s="1045">
        <v>2250101201</v>
      </c>
      <c r="B3871" s="1046" t="s">
        <v>1849</v>
      </c>
      <c r="C3871" s="1047"/>
      <c r="D3871" s="234"/>
      <c r="E3871" s="1048" t="str">
        <f t="shared" si="166"/>
        <v/>
      </c>
      <c r="F3871" s="1048"/>
    </row>
    <row r="3872" spans="1:6">
      <c r="A3872" s="1045">
        <v>2250150005</v>
      </c>
      <c r="B3872" s="1046" t="s">
        <v>1849</v>
      </c>
      <c r="C3872" s="1047"/>
      <c r="D3872" s="234"/>
      <c r="E3872" s="1048" t="str">
        <f t="shared" si="166"/>
        <v/>
      </c>
      <c r="F3872" s="1048"/>
    </row>
    <row r="3873" spans="1:6">
      <c r="A3873" s="1045">
        <v>2250157004</v>
      </c>
      <c r="B3873" s="1046" t="s">
        <v>1849</v>
      </c>
      <c r="C3873" s="1047"/>
      <c r="D3873" s="234"/>
      <c r="E3873" s="1048" t="str">
        <f t="shared" si="166"/>
        <v/>
      </c>
      <c r="F3873" s="1048"/>
    </row>
    <row r="3874" spans="1:6">
      <c r="A3874" s="1045">
        <v>2250200005</v>
      </c>
      <c r="B3874" s="1046" t="s">
        <v>1849</v>
      </c>
      <c r="C3874" s="1047"/>
      <c r="D3874" s="234"/>
      <c r="E3874" s="1048" t="str">
        <f t="shared" si="166"/>
        <v/>
      </c>
      <c r="F3874" s="1048"/>
    </row>
    <row r="3875" spans="1:6">
      <c r="A3875" s="1045">
        <v>2250207006</v>
      </c>
      <c r="B3875" s="1046" t="s">
        <v>1849</v>
      </c>
      <c r="C3875" s="1047"/>
      <c r="D3875" s="234"/>
      <c r="E3875" s="1048" t="str">
        <f t="shared" si="166"/>
        <v/>
      </c>
      <c r="F3875" s="1048"/>
    </row>
    <row r="3876" spans="1:6">
      <c r="A3876" s="1045">
        <v>2250300050</v>
      </c>
      <c r="B3876" s="1046" t="s">
        <v>1849</v>
      </c>
      <c r="C3876" s="1047"/>
      <c r="D3876" s="234"/>
      <c r="E3876" s="1048" t="str">
        <f t="shared" si="166"/>
        <v/>
      </c>
      <c r="F3876" s="1048"/>
    </row>
    <row r="3877" spans="1:6">
      <c r="A3877" s="1045">
        <v>2250300075</v>
      </c>
      <c r="B3877" s="1046" t="s">
        <v>1849</v>
      </c>
      <c r="C3877" s="1047"/>
      <c r="D3877" s="234"/>
      <c r="E3877" s="1048" t="str">
        <f t="shared" si="166"/>
        <v/>
      </c>
      <c r="F3877" s="1048"/>
    </row>
    <row r="3878" spans="1:6">
      <c r="A3878" s="1045">
        <v>2250302100</v>
      </c>
      <c r="B3878" s="1046" t="s">
        <v>1849</v>
      </c>
      <c r="C3878" s="1047"/>
      <c r="D3878" s="234"/>
      <c r="E3878" s="1048" t="str">
        <f t="shared" si="166"/>
        <v/>
      </c>
      <c r="F3878" s="1048"/>
    </row>
    <row r="3879" spans="1:6">
      <c r="A3879" s="1045">
        <v>2250302101</v>
      </c>
      <c r="B3879" s="1046" t="s">
        <v>1849</v>
      </c>
      <c r="C3879" s="1047"/>
      <c r="D3879" s="234"/>
      <c r="E3879" s="1048" t="str">
        <f t="shared" si="166"/>
        <v/>
      </c>
      <c r="F3879" s="1048"/>
    </row>
    <row r="3880" spans="1:6">
      <c r="A3880" s="1045">
        <v>2250350050</v>
      </c>
      <c r="B3880" s="1046" t="s">
        <v>1849</v>
      </c>
      <c r="C3880" s="1047"/>
      <c r="D3880" s="234"/>
      <c r="E3880" s="1048" t="str">
        <f t="shared" si="166"/>
        <v/>
      </c>
      <c r="F3880" s="1048"/>
    </row>
    <row r="3881" spans="1:6">
      <c r="A3881" s="1045">
        <v>2250350075</v>
      </c>
      <c r="B3881" s="1046" t="s">
        <v>1849</v>
      </c>
      <c r="C3881" s="1047"/>
      <c r="D3881" s="234"/>
      <c r="E3881" s="1048" t="str">
        <f t="shared" si="166"/>
        <v/>
      </c>
      <c r="F3881" s="1048"/>
    </row>
    <row r="3882" spans="1:6">
      <c r="A3882" s="1045">
        <v>2250352201</v>
      </c>
      <c r="B3882" s="1046" t="s">
        <v>1849</v>
      </c>
      <c r="C3882" s="1047"/>
      <c r="D3882" s="234"/>
      <c r="E3882" s="1048" t="str">
        <f t="shared" si="166"/>
        <v/>
      </c>
      <c r="F3882" s="1048"/>
    </row>
    <row r="3883" spans="1:6">
      <c r="A3883" s="1045">
        <v>2250352203</v>
      </c>
      <c r="B3883" s="1046" t="s">
        <v>1849</v>
      </c>
      <c r="C3883" s="1047"/>
      <c r="D3883" s="234"/>
      <c r="E3883" s="1048" t="str">
        <f t="shared" si="166"/>
        <v/>
      </c>
      <c r="F3883" s="1048"/>
    </row>
    <row r="3884" spans="1:6">
      <c r="A3884" s="1045">
        <v>2250352205</v>
      </c>
      <c r="B3884" s="1046" t="s">
        <v>1849</v>
      </c>
      <c r="C3884" s="1047"/>
      <c r="D3884" s="234"/>
      <c r="E3884" s="1048" t="str">
        <f t="shared" si="166"/>
        <v/>
      </c>
      <c r="F3884" s="1048"/>
    </row>
    <row r="3885" spans="1:6">
      <c r="A3885" s="1045">
        <v>2250352207</v>
      </c>
      <c r="B3885" s="1046" t="s">
        <v>1849</v>
      </c>
      <c r="C3885" s="1047"/>
      <c r="D3885" s="234"/>
      <c r="E3885" s="1048" t="str">
        <f t="shared" si="166"/>
        <v/>
      </c>
      <c r="F3885" s="1048"/>
    </row>
    <row r="3886" spans="1:6">
      <c r="A3886" s="1045">
        <v>2250352211</v>
      </c>
      <c r="B3886" s="1046" t="s">
        <v>1849</v>
      </c>
      <c r="C3886" s="1047"/>
      <c r="D3886" s="234"/>
      <c r="E3886" s="1048" t="str">
        <f t="shared" si="166"/>
        <v/>
      </c>
      <c r="F3886" s="1048"/>
    </row>
    <row r="3887" spans="1:6">
      <c r="A3887" s="728">
        <v>2250352215</v>
      </c>
      <c r="B3887" s="1046" t="s">
        <v>1849</v>
      </c>
      <c r="C3887" s="1047"/>
      <c r="D3887" s="234"/>
      <c r="E3887" s="1048"/>
      <c r="F3887" s="1048"/>
    </row>
    <row r="3888" spans="1:6">
      <c r="A3888" s="1045">
        <v>2250352216</v>
      </c>
      <c r="B3888" s="1046" t="s">
        <v>1849</v>
      </c>
      <c r="C3888" s="1047"/>
      <c r="D3888" s="234"/>
      <c r="E3888" s="1048" t="str">
        <f t="shared" ref="E3888:E3919" si="167">+IF(COUNTIF(A:A,A3888)=1,"","Error")</f>
        <v/>
      </c>
      <c r="F3888" s="1048"/>
    </row>
    <row r="3889" spans="1:6">
      <c r="A3889" s="1045">
        <v>2250352219</v>
      </c>
      <c r="B3889" s="1046" t="s">
        <v>1849</v>
      </c>
      <c r="C3889" s="1047"/>
      <c r="D3889" s="234"/>
      <c r="E3889" s="1048" t="str">
        <f t="shared" si="167"/>
        <v/>
      </c>
      <c r="F3889" s="1048"/>
    </row>
    <row r="3890" spans="1:6">
      <c r="A3890" s="1045">
        <v>2250400005</v>
      </c>
      <c r="B3890" s="1046" t="s">
        <v>1849</v>
      </c>
      <c r="C3890" s="1047"/>
      <c r="D3890" s="234"/>
      <c r="E3890" s="1048" t="str">
        <f t="shared" si="167"/>
        <v/>
      </c>
      <c r="F3890" s="1048"/>
    </row>
    <row r="3891" spans="1:6">
      <c r="A3891" s="1045">
        <v>2250407008</v>
      </c>
      <c r="B3891" s="1046" t="s">
        <v>1849</v>
      </c>
      <c r="C3891" s="1047"/>
      <c r="D3891" s="234"/>
      <c r="E3891" s="1048" t="str">
        <f t="shared" si="167"/>
        <v/>
      </c>
      <c r="F3891" s="1048"/>
    </row>
    <row r="3892" spans="1:6">
      <c r="A3892" s="1045">
        <v>2250450005</v>
      </c>
      <c r="B3892" s="1046" t="s">
        <v>1849</v>
      </c>
      <c r="C3892" s="1047"/>
      <c r="D3892" s="234"/>
      <c r="E3892" s="1048" t="str">
        <f t="shared" si="167"/>
        <v/>
      </c>
      <c r="F3892" s="1048"/>
    </row>
    <row r="3893" spans="1:6">
      <c r="A3893" s="1045">
        <v>2250450075</v>
      </c>
      <c r="B3893" s="1046" t="s">
        <v>1849</v>
      </c>
      <c r="C3893" s="1047"/>
      <c r="D3893" s="234"/>
      <c r="E3893" s="1048" t="str">
        <f t="shared" si="167"/>
        <v/>
      </c>
      <c r="F3893" s="1048"/>
    </row>
    <row r="3894" spans="1:6">
      <c r="A3894" s="1045">
        <v>2250457009</v>
      </c>
      <c r="B3894" s="1046" t="s">
        <v>1849</v>
      </c>
      <c r="C3894" s="1047"/>
      <c r="D3894" s="234"/>
      <c r="E3894" s="1048" t="str">
        <f t="shared" si="167"/>
        <v/>
      </c>
      <c r="F3894" s="1048"/>
    </row>
    <row r="3895" spans="1:6">
      <c r="A3895" s="1045">
        <v>2410109005</v>
      </c>
      <c r="B3895" s="1046" t="s">
        <v>2108</v>
      </c>
      <c r="C3895" s="1047"/>
      <c r="D3895" s="234"/>
      <c r="E3895" s="1048" t="str">
        <f t="shared" si="167"/>
        <v/>
      </c>
      <c r="F3895" s="1048"/>
    </row>
    <row r="3896" spans="1:6">
      <c r="A3896" s="1045">
        <v>2410109010</v>
      </c>
      <c r="B3896" s="1046" t="s">
        <v>2108</v>
      </c>
      <c r="C3896" s="1047"/>
      <c r="D3896" s="234"/>
      <c r="E3896" s="1048" t="str">
        <f t="shared" si="167"/>
        <v/>
      </c>
      <c r="F3896" s="1048"/>
    </row>
    <row r="3897" spans="1:6">
      <c r="A3897" s="1045">
        <v>2410109020</v>
      </c>
      <c r="B3897" s="1046" t="s">
        <v>2108</v>
      </c>
      <c r="C3897" s="1047"/>
      <c r="D3897" s="234"/>
      <c r="E3897" s="1048" t="str">
        <f t="shared" si="167"/>
        <v/>
      </c>
      <c r="F3897" s="1048"/>
    </row>
    <row r="3898" spans="1:6">
      <c r="A3898" s="1045">
        <v>2410109050</v>
      </c>
      <c r="B3898" s="1046" t="s">
        <v>2108</v>
      </c>
      <c r="C3898" s="1047"/>
      <c r="D3898" s="234"/>
      <c r="E3898" s="1048" t="str">
        <f t="shared" si="167"/>
        <v/>
      </c>
      <c r="F3898" s="1048"/>
    </row>
    <row r="3899" spans="1:6">
      <c r="A3899" s="1045">
        <v>2410109301</v>
      </c>
      <c r="B3899" s="1046" t="s">
        <v>2108</v>
      </c>
      <c r="C3899" s="1047"/>
      <c r="D3899" s="234"/>
      <c r="E3899" s="1048" t="str">
        <f t="shared" si="167"/>
        <v/>
      </c>
      <c r="F3899" s="1048"/>
    </row>
    <row r="3900" spans="1:6">
      <c r="A3900" s="1045">
        <v>2410109701</v>
      </c>
      <c r="B3900" s="1046" t="s">
        <v>2108</v>
      </c>
      <c r="C3900" s="1047"/>
      <c r="D3900" s="234"/>
      <c r="E3900" s="1048" t="str">
        <f t="shared" si="167"/>
        <v/>
      </c>
      <c r="F3900" s="1048"/>
    </row>
    <row r="3901" spans="1:6">
      <c r="A3901" s="1045">
        <v>2420009005</v>
      </c>
      <c r="B3901" s="1046" t="s">
        <v>2108</v>
      </c>
      <c r="C3901" s="1047"/>
      <c r="D3901" s="234"/>
      <c r="E3901" s="1048" t="str">
        <f t="shared" si="167"/>
        <v/>
      </c>
      <c r="F3901" s="1048"/>
    </row>
    <row r="3902" spans="1:6">
      <c r="A3902" s="1045">
        <v>2420009010</v>
      </c>
      <c r="B3902" s="1046" t="s">
        <v>2108</v>
      </c>
      <c r="C3902" s="1047"/>
      <c r="D3902" s="234"/>
      <c r="E3902" s="1048" t="str">
        <f t="shared" si="167"/>
        <v/>
      </c>
      <c r="F3902" s="1048"/>
    </row>
    <row r="3903" spans="1:6">
      <c r="A3903" s="1045">
        <v>2420009020</v>
      </c>
      <c r="B3903" s="1046" t="s">
        <v>2108</v>
      </c>
      <c r="C3903" s="1047"/>
      <c r="D3903" s="234"/>
      <c r="E3903" s="1048" t="str">
        <f t="shared" si="167"/>
        <v/>
      </c>
      <c r="F3903" s="1048"/>
    </row>
    <row r="3904" spans="1:6">
      <c r="A3904" s="1045">
        <v>2420009701</v>
      </c>
      <c r="B3904" s="1046" t="s">
        <v>2108</v>
      </c>
      <c r="C3904" s="1047"/>
      <c r="D3904" s="234"/>
      <c r="E3904" s="1048" t="str">
        <f t="shared" si="167"/>
        <v/>
      </c>
      <c r="F3904" s="1048"/>
    </row>
    <row r="3905" spans="1:6">
      <c r="A3905" s="1045">
        <v>2425000050</v>
      </c>
      <c r="B3905" s="1046" t="s">
        <v>2108</v>
      </c>
      <c r="C3905" s="1047"/>
      <c r="D3905" s="234"/>
      <c r="E3905" s="1048" t="str">
        <f t="shared" si="167"/>
        <v/>
      </c>
      <c r="F3905" s="1048"/>
    </row>
    <row r="3906" spans="1:6">
      <c r="A3906" s="1045">
        <v>2425009005</v>
      </c>
      <c r="B3906" s="1046" t="s">
        <v>2108</v>
      </c>
      <c r="C3906" s="1047"/>
      <c r="D3906" s="234"/>
      <c r="E3906" s="1048" t="str">
        <f t="shared" si="167"/>
        <v/>
      </c>
      <c r="F3906" s="1048"/>
    </row>
    <row r="3907" spans="1:6">
      <c r="A3907" s="1045">
        <v>2425009010</v>
      </c>
      <c r="B3907" s="1046" t="s">
        <v>2108</v>
      </c>
      <c r="C3907" s="1047"/>
      <c r="D3907" s="234"/>
      <c r="E3907" s="1048" t="str">
        <f t="shared" si="167"/>
        <v/>
      </c>
      <c r="F3907" s="1048"/>
    </row>
    <row r="3908" spans="1:6">
      <c r="A3908" s="1045">
        <v>2425009015</v>
      </c>
      <c r="B3908" s="1046" t="s">
        <v>2108</v>
      </c>
      <c r="C3908" s="1047"/>
      <c r="D3908" s="234"/>
      <c r="E3908" s="1048" t="str">
        <f t="shared" si="167"/>
        <v/>
      </c>
      <c r="F3908" s="1048"/>
    </row>
    <row r="3909" spans="1:6">
      <c r="A3909" s="1045">
        <v>2425009020</v>
      </c>
      <c r="B3909" s="1046" t="s">
        <v>2108</v>
      </c>
      <c r="C3909" s="1047"/>
      <c r="D3909" s="234"/>
      <c r="E3909" s="1048" t="str">
        <f t="shared" si="167"/>
        <v/>
      </c>
      <c r="F3909" s="1048"/>
    </row>
    <row r="3910" spans="1:6">
      <c r="A3910" s="1045">
        <v>2425009302</v>
      </c>
      <c r="B3910" s="1046" t="s">
        <v>2108</v>
      </c>
      <c r="C3910" s="1047"/>
      <c r="D3910" s="234"/>
      <c r="E3910" s="1048" t="str">
        <f t="shared" si="167"/>
        <v/>
      </c>
      <c r="F3910" s="1048"/>
    </row>
    <row r="3911" spans="1:6">
      <c r="A3911" s="1045">
        <v>2425009303</v>
      </c>
      <c r="B3911" s="1046" t="s">
        <v>2108</v>
      </c>
      <c r="C3911" s="1047"/>
      <c r="D3911" s="234"/>
      <c r="E3911" s="1048" t="str">
        <f t="shared" si="167"/>
        <v/>
      </c>
      <c r="F3911" s="1048"/>
    </row>
    <row r="3912" spans="1:6">
      <c r="A3912" s="1045">
        <v>2425009701</v>
      </c>
      <c r="B3912" s="1046" t="s">
        <v>2108</v>
      </c>
      <c r="C3912" s="1047"/>
      <c r="D3912" s="234"/>
      <c r="E3912" s="1048" t="str">
        <f t="shared" si="167"/>
        <v/>
      </c>
      <c r="F3912" s="1048"/>
    </row>
    <row r="3913" spans="1:6">
      <c r="A3913" s="1045">
        <v>2435050005</v>
      </c>
      <c r="B3913" s="1046" t="s">
        <v>2108</v>
      </c>
      <c r="C3913" s="1047"/>
      <c r="D3913" s="234"/>
      <c r="E3913" s="1048" t="str">
        <f t="shared" si="167"/>
        <v/>
      </c>
      <c r="F3913" s="1048"/>
    </row>
    <row r="3914" spans="1:6">
      <c r="A3914" s="1045">
        <v>2435050050</v>
      </c>
      <c r="B3914" s="1046" t="s">
        <v>2108</v>
      </c>
      <c r="C3914" s="1047"/>
      <c r="D3914" s="234"/>
      <c r="E3914" s="1048" t="str">
        <f t="shared" si="167"/>
        <v/>
      </c>
      <c r="F3914" s="1048"/>
    </row>
    <row r="3915" spans="1:6">
      <c r="A3915" s="1045">
        <v>2435059050</v>
      </c>
      <c r="B3915" s="1046" t="s">
        <v>2108</v>
      </c>
      <c r="C3915" s="1047"/>
      <c r="D3915" s="234"/>
      <c r="E3915" s="1048" t="str">
        <f t="shared" si="167"/>
        <v/>
      </c>
      <c r="F3915" s="1048"/>
    </row>
    <row r="3916" spans="1:6">
      <c r="A3916" s="1045">
        <v>2435059301</v>
      </c>
      <c r="B3916" s="1046" t="s">
        <v>2108</v>
      </c>
      <c r="C3916" s="1047"/>
      <c r="D3916" s="234"/>
      <c r="E3916" s="1048" t="str">
        <f t="shared" si="167"/>
        <v/>
      </c>
      <c r="F3916" s="1048"/>
    </row>
    <row r="3917" spans="1:6">
      <c r="A3917" s="1045">
        <v>2435059703</v>
      </c>
      <c r="B3917" s="1046" t="s">
        <v>2108</v>
      </c>
      <c r="C3917" s="1047"/>
      <c r="D3917" s="234"/>
      <c r="E3917" s="1048" t="str">
        <f t="shared" si="167"/>
        <v/>
      </c>
      <c r="F3917" s="1048"/>
    </row>
    <row r="3918" spans="1:6">
      <c r="A3918" s="1045">
        <v>2435101888</v>
      </c>
      <c r="B3918" s="1046" t="s">
        <v>2108</v>
      </c>
      <c r="C3918" s="1047"/>
      <c r="D3918" s="234"/>
      <c r="E3918" s="1048" t="str">
        <f t="shared" si="167"/>
        <v/>
      </c>
      <c r="F3918" s="1048"/>
    </row>
    <row r="3919" spans="1:6">
      <c r="A3919" s="1045">
        <v>2435600005</v>
      </c>
      <c r="B3919" s="1046" t="s">
        <v>1891</v>
      </c>
      <c r="C3919" s="1047"/>
      <c r="D3919" s="234"/>
      <c r="E3919" s="1048" t="str">
        <f t="shared" si="167"/>
        <v/>
      </c>
      <c r="F3919" s="1048"/>
    </row>
    <row r="3920" spans="1:6">
      <c r="A3920" s="1045">
        <v>2440050050</v>
      </c>
      <c r="B3920" s="1046" t="s">
        <v>2108</v>
      </c>
      <c r="C3920" s="1047"/>
      <c r="D3920" s="234"/>
      <c r="E3920" s="1048" t="str">
        <f t="shared" ref="E3920:E3951" si="168">+IF(COUNTIF(A:A,A3920)=1,"","Error")</f>
        <v/>
      </c>
      <c r="F3920" s="1048"/>
    </row>
    <row r="3921" spans="1:6">
      <c r="A3921" s="1045">
        <v>2440050150</v>
      </c>
      <c r="B3921" s="1046" t="s">
        <v>2108</v>
      </c>
      <c r="C3921" s="1047"/>
      <c r="D3921" s="234"/>
      <c r="E3921" s="1048" t="str">
        <f t="shared" si="168"/>
        <v/>
      </c>
      <c r="F3921" s="1048"/>
    </row>
    <row r="3922" spans="1:6">
      <c r="A3922" s="1045">
        <v>2440050250</v>
      </c>
      <c r="B3922" s="1046" t="s">
        <v>2108</v>
      </c>
      <c r="C3922" s="1047"/>
      <c r="D3922" s="234"/>
      <c r="E3922" s="1048" t="str">
        <f t="shared" si="168"/>
        <v/>
      </c>
      <c r="F3922" s="1048"/>
    </row>
    <row r="3923" spans="1:6">
      <c r="A3923" s="1045">
        <v>2440050350</v>
      </c>
      <c r="B3923" s="1046" t="s">
        <v>2108</v>
      </c>
      <c r="C3923" s="1047"/>
      <c r="D3923" s="234"/>
      <c r="E3923" s="1048" t="str">
        <f t="shared" si="168"/>
        <v/>
      </c>
      <c r="F3923" s="1048"/>
    </row>
    <row r="3924" spans="1:6">
      <c r="A3924" s="1045">
        <v>2440051050</v>
      </c>
      <c r="B3924" s="1046" t="s">
        <v>2108</v>
      </c>
      <c r="C3924" s="1047"/>
      <c r="D3924" s="234"/>
      <c r="E3924" s="1048" t="str">
        <f t="shared" si="168"/>
        <v/>
      </c>
      <c r="F3924" s="1048"/>
    </row>
    <row r="3925" spans="1:6">
      <c r="A3925" s="1045">
        <v>2440051888</v>
      </c>
      <c r="B3925" s="1046" t="s">
        <v>2108</v>
      </c>
      <c r="C3925" s="1047"/>
      <c r="D3925" s="234"/>
      <c r="E3925" s="1048" t="str">
        <f t="shared" si="168"/>
        <v/>
      </c>
      <c r="F3925" s="1048"/>
    </row>
    <row r="3926" spans="1:6">
      <c r="A3926" s="1045">
        <v>2440051889</v>
      </c>
      <c r="B3926" s="1046" t="s">
        <v>2108</v>
      </c>
      <c r="C3926" s="1047"/>
      <c r="D3926" s="234"/>
      <c r="E3926" s="1048" t="str">
        <f t="shared" si="168"/>
        <v/>
      </c>
      <c r="F3926" s="1048"/>
    </row>
    <row r="3927" spans="1:6">
      <c r="A3927" s="1045">
        <v>2440052050</v>
      </c>
      <c r="B3927" s="1046" t="s">
        <v>2108</v>
      </c>
      <c r="C3927" s="1047"/>
      <c r="D3927" s="234"/>
      <c r="E3927" s="1048" t="str">
        <f t="shared" si="168"/>
        <v/>
      </c>
      <c r="F3927" s="1048"/>
    </row>
    <row r="3928" spans="1:6">
      <c r="A3928" s="1045">
        <v>2440053050</v>
      </c>
      <c r="B3928" s="1046" t="s">
        <v>2108</v>
      </c>
      <c r="C3928" s="1047"/>
      <c r="D3928" s="234"/>
      <c r="E3928" s="1048" t="str">
        <f t="shared" si="168"/>
        <v/>
      </c>
      <c r="F3928" s="1048"/>
    </row>
    <row r="3929" spans="1:6">
      <c r="A3929" s="1045">
        <v>2440054050</v>
      </c>
      <c r="B3929" s="1046" t="s">
        <v>2108</v>
      </c>
      <c r="C3929" s="1047"/>
      <c r="D3929" s="234"/>
      <c r="E3929" s="1048" t="str">
        <f t="shared" si="168"/>
        <v/>
      </c>
      <c r="F3929" s="1048"/>
    </row>
    <row r="3930" spans="1:6">
      <c r="A3930" s="1045">
        <v>2440055050</v>
      </c>
      <c r="B3930" s="1046" t="s">
        <v>2108</v>
      </c>
      <c r="C3930" s="1047"/>
      <c r="D3930" s="234"/>
      <c r="E3930" s="1048" t="str">
        <f t="shared" si="168"/>
        <v/>
      </c>
      <c r="F3930" s="1048"/>
    </row>
    <row r="3931" spans="1:6">
      <c r="A3931" s="1045">
        <v>2440057150</v>
      </c>
      <c r="B3931" s="1046" t="s">
        <v>2108</v>
      </c>
      <c r="C3931" s="1047"/>
      <c r="D3931" s="234"/>
      <c r="E3931" s="1048" t="str">
        <f t="shared" si="168"/>
        <v/>
      </c>
      <c r="F3931" s="1048"/>
    </row>
    <row r="3932" spans="1:6">
      <c r="A3932" s="1045">
        <v>2440059201</v>
      </c>
      <c r="B3932" s="1046" t="s">
        <v>2108</v>
      </c>
      <c r="C3932" s="1047"/>
      <c r="D3932" s="234"/>
      <c r="E3932" s="1048" t="str">
        <f t="shared" si="168"/>
        <v/>
      </c>
      <c r="F3932" s="1048"/>
    </row>
    <row r="3933" spans="1:6">
      <c r="A3933" s="1045">
        <v>2440059221</v>
      </c>
      <c r="B3933" s="1046" t="s">
        <v>2108</v>
      </c>
      <c r="C3933" s="1047"/>
      <c r="D3933" s="234"/>
      <c r="E3933" s="1048" t="str">
        <f t="shared" si="168"/>
        <v/>
      </c>
      <c r="F3933" s="1048"/>
    </row>
    <row r="3934" spans="1:6">
      <c r="A3934" s="1045">
        <v>2440059251</v>
      </c>
      <c r="B3934" s="1046" t="s">
        <v>2108</v>
      </c>
      <c r="C3934" s="1047"/>
      <c r="D3934" s="234"/>
      <c r="E3934" s="1048" t="str">
        <f t="shared" si="168"/>
        <v/>
      </c>
      <c r="F3934" s="1048"/>
    </row>
    <row r="3935" spans="1:6">
      <c r="A3935" s="1045">
        <v>2440059252</v>
      </c>
      <c r="B3935" s="1046" t="s">
        <v>2108</v>
      </c>
      <c r="C3935" s="1047"/>
      <c r="D3935" s="234"/>
      <c r="E3935" s="1048" t="str">
        <f t="shared" si="168"/>
        <v/>
      </c>
      <c r="F3935" s="1048"/>
    </row>
    <row r="3936" spans="1:6">
      <c r="A3936" s="1045">
        <v>2440059311</v>
      </c>
      <c r="B3936" s="1046" t="s">
        <v>2108</v>
      </c>
      <c r="C3936" s="1047"/>
      <c r="D3936" s="234"/>
      <c r="E3936" s="1048" t="str">
        <f t="shared" si="168"/>
        <v/>
      </c>
      <c r="F3936" s="1048"/>
    </row>
    <row r="3937" spans="1:6">
      <c r="A3937" s="1045">
        <v>2440059331</v>
      </c>
      <c r="B3937" s="1046" t="s">
        <v>2108</v>
      </c>
      <c r="C3937" s="1047"/>
      <c r="D3937" s="234"/>
      <c r="E3937" s="1048" t="str">
        <f t="shared" si="168"/>
        <v/>
      </c>
      <c r="F3937" s="1048"/>
    </row>
    <row r="3938" spans="1:6">
      <c r="A3938" s="1045">
        <v>2440059332</v>
      </c>
      <c r="B3938" s="1046" t="s">
        <v>2108</v>
      </c>
      <c r="C3938" s="1047"/>
      <c r="D3938" s="234"/>
      <c r="E3938" s="1048" t="str">
        <f t="shared" si="168"/>
        <v/>
      </c>
      <c r="F3938" s="1048"/>
    </row>
    <row r="3939" spans="1:6">
      <c r="A3939" s="1045">
        <v>2440059341</v>
      </c>
      <c r="B3939" s="1046" t="s">
        <v>2108</v>
      </c>
      <c r="C3939" s="1047"/>
      <c r="D3939" s="234"/>
      <c r="E3939" s="1048" t="str">
        <f t="shared" si="168"/>
        <v/>
      </c>
      <c r="F3939" s="1048"/>
    </row>
    <row r="3940" spans="1:6">
      <c r="A3940" s="1045">
        <v>2440059351</v>
      </c>
      <c r="B3940" s="1046" t="s">
        <v>2108</v>
      </c>
      <c r="C3940" s="1047"/>
      <c r="D3940" s="234"/>
      <c r="E3940" s="1048" t="str">
        <f t="shared" si="168"/>
        <v/>
      </c>
      <c r="F3940" s="1048"/>
    </row>
    <row r="3941" spans="1:6">
      <c r="A3941" s="1045">
        <v>2440059499</v>
      </c>
      <c r="B3941" s="1046" t="s">
        <v>2108</v>
      </c>
      <c r="C3941" s="1047"/>
      <c r="D3941" s="234"/>
      <c r="E3941" s="1048" t="str">
        <f t="shared" si="168"/>
        <v/>
      </c>
      <c r="F3941" s="1048"/>
    </row>
    <row r="3942" spans="1:6">
      <c r="A3942" s="1045">
        <v>2440059500</v>
      </c>
      <c r="B3942" s="1046" t="s">
        <v>2108</v>
      </c>
      <c r="C3942" s="1047"/>
      <c r="D3942" s="234"/>
      <c r="E3942" s="1048" t="str">
        <f t="shared" si="168"/>
        <v/>
      </c>
      <c r="F3942" s="1048"/>
    </row>
    <row r="3943" spans="1:6">
      <c r="A3943" s="1045">
        <v>2440250013</v>
      </c>
      <c r="B3943" s="1046" t="s">
        <v>1849</v>
      </c>
      <c r="C3943" s="1047"/>
      <c r="D3943" s="234"/>
      <c r="E3943" s="1048" t="str">
        <f t="shared" si="168"/>
        <v/>
      </c>
      <c r="F3943" s="1048"/>
    </row>
    <row r="3944" spans="1:6">
      <c r="A3944" s="1045">
        <v>2440250016</v>
      </c>
      <c r="B3944" s="1046" t="s">
        <v>1849</v>
      </c>
      <c r="C3944" s="1047"/>
      <c r="D3944" s="234"/>
      <c r="E3944" s="1048" t="str">
        <f t="shared" si="168"/>
        <v/>
      </c>
      <c r="F3944" s="1048"/>
    </row>
    <row r="3945" spans="1:6">
      <c r="A3945" s="1045">
        <v>2440250050</v>
      </c>
      <c r="B3945" s="1046" t="s">
        <v>2108</v>
      </c>
      <c r="C3945" s="1047"/>
      <c r="D3945" s="234"/>
      <c r="E3945" s="1048" t="str">
        <f t="shared" si="168"/>
        <v/>
      </c>
      <c r="F3945" s="1048"/>
    </row>
    <row r="3946" spans="1:6">
      <c r="A3946" s="1045">
        <v>2501050005</v>
      </c>
      <c r="B3946" s="1046" t="s">
        <v>2111</v>
      </c>
      <c r="C3946" s="1047"/>
      <c r="D3946" s="234"/>
      <c r="E3946" s="1048" t="str">
        <f t="shared" si="168"/>
        <v/>
      </c>
      <c r="F3946" s="1048"/>
    </row>
    <row r="3947" spans="1:6">
      <c r="A3947" s="1045">
        <v>2501050050</v>
      </c>
      <c r="B3947" s="1046" t="s">
        <v>2111</v>
      </c>
      <c r="C3947" s="1047"/>
      <c r="D3947" s="234"/>
      <c r="E3947" s="1048" t="str">
        <f t="shared" si="168"/>
        <v/>
      </c>
      <c r="F3947" s="1048"/>
    </row>
    <row r="3948" spans="1:6">
      <c r="A3948" s="1045">
        <v>2501051000</v>
      </c>
      <c r="B3948" s="1046" t="s">
        <v>2111</v>
      </c>
      <c r="C3948" s="1047"/>
      <c r="D3948" s="234"/>
      <c r="E3948" s="1048" t="str">
        <f t="shared" si="168"/>
        <v/>
      </c>
      <c r="F3948" s="1048"/>
    </row>
    <row r="3949" spans="1:6" ht="11.25" customHeight="1">
      <c r="A3949" s="1045">
        <v>2501051001</v>
      </c>
      <c r="B3949" s="1046" t="s">
        <v>2111</v>
      </c>
      <c r="C3949" s="1047"/>
      <c r="D3949" s="234"/>
      <c r="E3949" s="1048" t="str">
        <f t="shared" si="168"/>
        <v/>
      </c>
      <c r="F3949" s="1048"/>
    </row>
    <row r="3950" spans="1:6">
      <c r="A3950" s="1045">
        <v>2501051002</v>
      </c>
      <c r="B3950" s="1046" t="s">
        <v>2111</v>
      </c>
      <c r="C3950" s="1047"/>
      <c r="D3950" s="234"/>
      <c r="E3950" s="1048" t="str">
        <f t="shared" si="168"/>
        <v/>
      </c>
      <c r="F3950" s="1048"/>
    </row>
    <row r="3951" spans="1:6">
      <c r="A3951" s="1045">
        <v>2501051888</v>
      </c>
      <c r="B3951" s="1046" t="s">
        <v>2111</v>
      </c>
      <c r="C3951" s="1047"/>
      <c r="D3951" s="234"/>
      <c r="E3951" s="1048" t="str">
        <f t="shared" si="168"/>
        <v/>
      </c>
      <c r="F3951" s="1048"/>
    </row>
    <row r="3952" spans="1:6">
      <c r="A3952" s="1045">
        <v>2501051998</v>
      </c>
      <c r="B3952" s="1046" t="s">
        <v>2111</v>
      </c>
      <c r="C3952" s="1047"/>
      <c r="D3952" s="234"/>
      <c r="E3952" s="1048" t="str">
        <f t="shared" ref="E3952:E3968" si="169">+IF(COUNTIF(A:A,A3952)=1,"","Error")</f>
        <v/>
      </c>
      <c r="F3952" s="1048"/>
    </row>
    <row r="3953" spans="1:6">
      <c r="A3953" s="1045">
        <v>2501051999</v>
      </c>
      <c r="B3953" s="1046" t="s">
        <v>2111</v>
      </c>
      <c r="C3953" s="1047"/>
      <c r="D3953" s="234"/>
      <c r="E3953" s="1048" t="str">
        <f t="shared" si="169"/>
        <v/>
      </c>
      <c r="F3953" s="1048"/>
    </row>
    <row r="3954" spans="1:6">
      <c r="A3954" s="1045">
        <v>2501054001</v>
      </c>
      <c r="B3954" s="1046" t="s">
        <v>2111</v>
      </c>
      <c r="C3954" s="1047"/>
      <c r="D3954" s="234"/>
      <c r="E3954" s="1048" t="str">
        <f t="shared" si="169"/>
        <v/>
      </c>
      <c r="F3954" s="1048"/>
    </row>
    <row r="3955" spans="1:6">
      <c r="A3955" s="1045">
        <v>2501054002</v>
      </c>
      <c r="B3955" s="1046" t="s">
        <v>2111</v>
      </c>
      <c r="C3955" s="1047"/>
      <c r="D3955" s="234"/>
      <c r="E3955" s="1048" t="str">
        <f t="shared" si="169"/>
        <v/>
      </c>
      <c r="F3955" s="1048"/>
    </row>
    <row r="3956" spans="1:6">
      <c r="A3956" s="1045">
        <v>2501100005</v>
      </c>
      <c r="B3956" s="1046" t="s">
        <v>2111</v>
      </c>
      <c r="C3956" s="1047"/>
      <c r="D3956" s="234"/>
      <c r="E3956" s="1048" t="str">
        <f t="shared" si="169"/>
        <v/>
      </c>
      <c r="F3956" s="1048"/>
    </row>
    <row r="3957" spans="1:6">
      <c r="A3957" s="1045">
        <v>2501100050</v>
      </c>
      <c r="B3957" s="1046" t="s">
        <v>2111</v>
      </c>
      <c r="C3957" s="1047"/>
      <c r="D3957" s="234"/>
      <c r="E3957" s="1048" t="str">
        <f t="shared" si="169"/>
        <v/>
      </c>
      <c r="F3957" s="1048"/>
    </row>
    <row r="3958" spans="1:6">
      <c r="A3958" s="1045">
        <v>2501101000</v>
      </c>
      <c r="B3958" s="1046" t="s">
        <v>2111</v>
      </c>
      <c r="C3958" s="1047"/>
      <c r="D3958" s="234"/>
      <c r="E3958" s="1048" t="str">
        <f t="shared" si="169"/>
        <v/>
      </c>
      <c r="F3958" s="1048"/>
    </row>
    <row r="3959" spans="1:6">
      <c r="A3959" s="1045">
        <v>2501101001</v>
      </c>
      <c r="B3959" s="1046" t="s">
        <v>2111</v>
      </c>
      <c r="C3959" s="1047"/>
      <c r="D3959" s="234"/>
      <c r="E3959" s="1048" t="str">
        <f t="shared" si="169"/>
        <v/>
      </c>
      <c r="F3959" s="1048"/>
    </row>
    <row r="3960" spans="1:6">
      <c r="A3960" s="1045">
        <v>2501101999</v>
      </c>
      <c r="B3960" s="1046" t="s">
        <v>2111</v>
      </c>
      <c r="C3960" s="1047"/>
      <c r="D3960" s="234"/>
      <c r="E3960" s="1048" t="str">
        <f t="shared" si="169"/>
        <v/>
      </c>
      <c r="F3960" s="1048"/>
    </row>
    <row r="3961" spans="1:6">
      <c r="A3961" s="1045">
        <v>2501109010</v>
      </c>
      <c r="B3961" s="1046" t="s">
        <v>2111</v>
      </c>
      <c r="C3961" s="1047"/>
      <c r="D3961" s="234"/>
      <c r="E3961" s="1048" t="str">
        <f t="shared" si="169"/>
        <v/>
      </c>
      <c r="F3961" s="1048"/>
    </row>
    <row r="3962" spans="1:6">
      <c r="A3962" s="1045">
        <v>2501109041</v>
      </c>
      <c r="B3962" s="1046" t="s">
        <v>2111</v>
      </c>
      <c r="C3962" s="1047"/>
      <c r="D3962" s="234"/>
      <c r="E3962" s="1048" t="str">
        <f t="shared" si="169"/>
        <v/>
      </c>
      <c r="F3962" s="1048"/>
    </row>
    <row r="3963" spans="1:6">
      <c r="A3963" s="1045">
        <v>2501109042</v>
      </c>
      <c r="B3963" s="1046" t="s">
        <v>2111</v>
      </c>
      <c r="C3963" s="1047"/>
      <c r="D3963" s="234"/>
      <c r="E3963" s="1048" t="str">
        <f t="shared" si="169"/>
        <v/>
      </c>
      <c r="F3963" s="1048"/>
    </row>
    <row r="3964" spans="1:6">
      <c r="A3964" s="1045">
        <v>2501109045</v>
      </c>
      <c r="B3964" s="1046" t="s">
        <v>2111</v>
      </c>
      <c r="C3964" s="1047"/>
      <c r="D3964" s="234"/>
      <c r="E3964" s="1048" t="str">
        <f t="shared" si="169"/>
        <v/>
      </c>
      <c r="F3964" s="1048"/>
    </row>
    <row r="3965" spans="1:6">
      <c r="A3965" s="1045">
        <v>2501109046</v>
      </c>
      <c r="B3965" s="1046" t="s">
        <v>2111</v>
      </c>
      <c r="C3965" s="1047"/>
      <c r="D3965" s="234"/>
      <c r="E3965" s="1048" t="str">
        <f t="shared" si="169"/>
        <v/>
      </c>
      <c r="F3965" s="1048"/>
    </row>
    <row r="3966" spans="1:6">
      <c r="A3966" s="1045">
        <v>2501109047</v>
      </c>
      <c r="B3966" s="1046" t="s">
        <v>2111</v>
      </c>
      <c r="C3966" s="1047"/>
      <c r="D3966" s="234"/>
      <c r="E3966" s="1048" t="str">
        <f t="shared" si="169"/>
        <v/>
      </c>
      <c r="F3966" s="1048"/>
    </row>
    <row r="3967" spans="1:6">
      <c r="A3967" s="1045">
        <v>2501109048</v>
      </c>
      <c r="B3967" s="1046" t="s">
        <v>2111</v>
      </c>
      <c r="C3967" s="1047"/>
      <c r="D3967" s="234"/>
      <c r="E3967" s="1048" t="str">
        <f t="shared" si="169"/>
        <v/>
      </c>
      <c r="F3967" s="1048"/>
    </row>
    <row r="3968" spans="1:6">
      <c r="A3968" s="1045">
        <v>2501109050</v>
      </c>
      <c r="B3968" s="1046" t="s">
        <v>2111</v>
      </c>
      <c r="C3968" s="1047"/>
      <c r="D3968" s="234"/>
      <c r="E3968" s="1048" t="str">
        <f t="shared" si="169"/>
        <v/>
      </c>
      <c r="F3968" s="1048"/>
    </row>
    <row r="3969" spans="1:6">
      <c r="A3969" s="1045">
        <v>2501109062</v>
      </c>
      <c r="B3969" s="1052" t="s">
        <v>2111</v>
      </c>
      <c r="C3969" s="1047"/>
      <c r="D3969" s="234"/>
      <c r="E3969" s="1048"/>
      <c r="F3969" s="1048"/>
    </row>
    <row r="3970" spans="1:6" ht="11.25" customHeight="1">
      <c r="A3970" s="1045">
        <v>2501109074</v>
      </c>
      <c r="B3970" s="1046" t="s">
        <v>2111</v>
      </c>
      <c r="C3970" s="1047"/>
      <c r="D3970" s="234"/>
      <c r="E3970" s="1048" t="str">
        <f>+IF(COUNTIF(A:A,A3970)=1,"","Error")</f>
        <v/>
      </c>
      <c r="F3970" s="1048"/>
    </row>
    <row r="3971" spans="1:6">
      <c r="A3971" s="1045">
        <v>2501109601</v>
      </c>
      <c r="B3971" s="1046" t="s">
        <v>2111</v>
      </c>
      <c r="C3971" s="1047"/>
      <c r="D3971" s="234"/>
      <c r="E3971" s="1048" t="str">
        <f>+IF(COUNTIF(A:A,A3971)=1,"","Error")</f>
        <v/>
      </c>
      <c r="F3971" s="1048"/>
    </row>
    <row r="3972" spans="1:6">
      <c r="A3972" s="17">
        <v>2501109603</v>
      </c>
      <c r="B3972" s="1046" t="s">
        <v>2111</v>
      </c>
    </row>
    <row r="3973" spans="1:6">
      <c r="A3973" s="1045">
        <v>2502251105</v>
      </c>
      <c r="B3973" s="1046" t="s">
        <v>2111</v>
      </c>
      <c r="C3973" s="1047"/>
      <c r="D3973" s="234"/>
      <c r="E3973" s="1048" t="str">
        <f t="shared" ref="E3973:E3983" si="170">+IF(COUNTIF(A:A,A3973)=1,"","Error")</f>
        <v/>
      </c>
      <c r="F3973" s="1048"/>
    </row>
    <row r="3974" spans="1:6" ht="11.25" customHeight="1">
      <c r="A3974" s="1045">
        <v>2502251150</v>
      </c>
      <c r="B3974" s="1046" t="s">
        <v>2111</v>
      </c>
      <c r="C3974" s="1047"/>
      <c r="D3974" s="234"/>
      <c r="E3974" s="1048" t="str">
        <f t="shared" si="170"/>
        <v/>
      </c>
      <c r="F3974" s="1048"/>
    </row>
    <row r="3975" spans="1:6">
      <c r="A3975" s="1045">
        <v>2502259010</v>
      </c>
      <c r="B3975" s="1046" t="s">
        <v>2111</v>
      </c>
      <c r="C3975" s="1047"/>
      <c r="D3975" s="234"/>
      <c r="E3975" s="1048" t="str">
        <f t="shared" si="170"/>
        <v/>
      </c>
      <c r="F3975" s="1048"/>
    </row>
    <row r="3976" spans="1:6" ht="11.25" customHeight="1">
      <c r="A3976" s="1045">
        <v>2502259021</v>
      </c>
      <c r="B3976" s="1046" t="s">
        <v>2111</v>
      </c>
      <c r="C3976" s="1047"/>
      <c r="D3976" s="234"/>
      <c r="E3976" s="1048" t="str">
        <f t="shared" si="170"/>
        <v/>
      </c>
      <c r="F3976" s="1048"/>
    </row>
    <row r="3977" spans="1:6">
      <c r="A3977" s="1045">
        <v>2503050005</v>
      </c>
      <c r="B3977" s="1046" t="s">
        <v>2111</v>
      </c>
      <c r="C3977" s="1047" t="s">
        <v>264</v>
      </c>
      <c r="D3977" s="234"/>
      <c r="E3977" s="1048" t="str">
        <f t="shared" si="170"/>
        <v/>
      </c>
      <c r="F3977" s="1048"/>
    </row>
    <row r="3978" spans="1:6">
      <c r="A3978" s="1045">
        <v>2503051001</v>
      </c>
      <c r="B3978" s="1046" t="s">
        <v>2111</v>
      </c>
      <c r="C3978" s="1047" t="s">
        <v>2152</v>
      </c>
      <c r="D3978" s="234"/>
      <c r="E3978" s="1048" t="str">
        <f t="shared" si="170"/>
        <v/>
      </c>
      <c r="F3978" s="1048"/>
    </row>
    <row r="3979" spans="1:6">
      <c r="A3979" s="1045">
        <v>2503051201</v>
      </c>
      <c r="B3979" s="1046" t="s">
        <v>2111</v>
      </c>
      <c r="C3979" s="1047" t="s">
        <v>264</v>
      </c>
      <c r="D3979" s="234"/>
      <c r="E3979" s="1048" t="str">
        <f t="shared" si="170"/>
        <v/>
      </c>
      <c r="F3979" s="1048"/>
    </row>
    <row r="3980" spans="1:6">
      <c r="A3980" s="1045">
        <v>2503051777</v>
      </c>
      <c r="B3980" s="1046" t="s">
        <v>2111</v>
      </c>
      <c r="C3980" s="1047"/>
      <c r="D3980" s="234"/>
      <c r="E3980" s="1048" t="str">
        <f t="shared" si="170"/>
        <v/>
      </c>
      <c r="F3980" s="1048"/>
    </row>
    <row r="3981" spans="1:6">
      <c r="A3981" s="1045">
        <v>2503051888</v>
      </c>
      <c r="B3981" s="1046" t="s">
        <v>2111</v>
      </c>
      <c r="C3981" s="1047"/>
      <c r="D3981" s="234"/>
      <c r="E3981" s="1048" t="str">
        <f t="shared" si="170"/>
        <v/>
      </c>
      <c r="F3981" s="1048"/>
    </row>
    <row r="3982" spans="1:6">
      <c r="A3982" s="1045">
        <v>2503051889</v>
      </c>
      <c r="B3982" s="1046" t="s">
        <v>2111</v>
      </c>
      <c r="C3982" s="1047"/>
      <c r="D3982" s="234"/>
      <c r="E3982" s="1048" t="str">
        <f t="shared" si="170"/>
        <v/>
      </c>
      <c r="F3982" s="1048"/>
    </row>
    <row r="3983" spans="1:6">
      <c r="A3983" s="1045">
        <v>2503100005</v>
      </c>
      <c r="B3983" s="1046" t="s">
        <v>2111</v>
      </c>
      <c r="C3983" s="1047"/>
      <c r="D3983" s="234"/>
      <c r="E3983" s="1048" t="str">
        <f t="shared" si="170"/>
        <v/>
      </c>
      <c r="F3983" s="1048"/>
    </row>
    <row r="3984" spans="1:6">
      <c r="A3984" s="17">
        <v>2503101001</v>
      </c>
      <c r="B3984" s="1046" t="s">
        <v>2111</v>
      </c>
    </row>
    <row r="3985" spans="1:6">
      <c r="A3985" s="1045">
        <v>2503101002</v>
      </c>
      <c r="B3985" s="1046" t="s">
        <v>2111</v>
      </c>
      <c r="C3985" s="1047"/>
      <c r="D3985" s="234"/>
      <c r="E3985" s="1048" t="str">
        <f t="shared" ref="E3985:E3995" si="171">+IF(COUNTIF(A:A,A3985)=1,"","Error")</f>
        <v/>
      </c>
      <c r="F3985" s="1048"/>
    </row>
    <row r="3986" spans="1:6">
      <c r="A3986" s="1045">
        <v>2503101201</v>
      </c>
      <c r="B3986" s="1046" t="s">
        <v>2111</v>
      </c>
      <c r="C3986" s="1047"/>
      <c r="D3986" s="234"/>
      <c r="E3986" s="1048" t="str">
        <f t="shared" si="171"/>
        <v/>
      </c>
      <c r="F3986" s="1048"/>
    </row>
    <row r="3987" spans="1:6">
      <c r="A3987" s="1045">
        <v>2503101202</v>
      </c>
      <c r="B3987" s="1046" t="s">
        <v>2111</v>
      </c>
      <c r="C3987" s="1047"/>
      <c r="D3987" s="234"/>
      <c r="E3987" s="1048" t="str">
        <f t="shared" si="171"/>
        <v/>
      </c>
      <c r="F3987" s="1048"/>
    </row>
    <row r="3988" spans="1:6">
      <c r="A3988" s="1045">
        <v>2503101205</v>
      </c>
      <c r="B3988" s="1046" t="s">
        <v>2111</v>
      </c>
      <c r="C3988" s="1047"/>
      <c r="D3988" s="234"/>
      <c r="E3988" s="1048" t="str">
        <f t="shared" si="171"/>
        <v/>
      </c>
      <c r="F3988" s="1048"/>
    </row>
    <row r="3989" spans="1:6">
      <c r="A3989" s="1045">
        <v>2503101403</v>
      </c>
      <c r="B3989" s="1046" t="s">
        <v>96</v>
      </c>
      <c r="C3989" s="1047"/>
      <c r="D3989" s="234"/>
      <c r="E3989" s="1048" t="str">
        <f t="shared" si="171"/>
        <v/>
      </c>
      <c r="F3989" s="1048"/>
    </row>
    <row r="3990" spans="1:6">
      <c r="A3990" s="1045">
        <v>2503109013</v>
      </c>
      <c r="B3990" s="1046" t="s">
        <v>96</v>
      </c>
      <c r="C3990" s="1047"/>
      <c r="D3990" s="234"/>
      <c r="E3990" s="1048" t="str">
        <f t="shared" si="171"/>
        <v/>
      </c>
      <c r="F3990" s="1048"/>
    </row>
    <row r="3991" spans="1:6">
      <c r="A3991" s="1045">
        <v>2503109050</v>
      </c>
      <c r="B3991" s="1046" t="s">
        <v>2111</v>
      </c>
      <c r="C3991" s="1047"/>
      <c r="D3991" s="234"/>
      <c r="E3991" s="1048" t="str">
        <f t="shared" si="171"/>
        <v/>
      </c>
      <c r="F3991" s="1048"/>
    </row>
    <row r="3992" spans="1:6">
      <c r="A3992" s="1045">
        <v>2503109056</v>
      </c>
      <c r="B3992" s="1046" t="s">
        <v>2111</v>
      </c>
      <c r="C3992" s="1047"/>
      <c r="D3992" s="234"/>
      <c r="E3992" s="1048" t="str">
        <f t="shared" si="171"/>
        <v/>
      </c>
      <c r="F3992" s="1048"/>
    </row>
    <row r="3993" spans="1:6">
      <c r="A3993" s="1045">
        <v>2503109103</v>
      </c>
      <c r="B3993" s="1046" t="s">
        <v>2111</v>
      </c>
      <c r="C3993" s="1047"/>
      <c r="D3993" s="234"/>
      <c r="E3993" s="1048" t="str">
        <f t="shared" si="171"/>
        <v/>
      </c>
      <c r="F3993" s="1048"/>
    </row>
    <row r="3994" spans="1:6">
      <c r="A3994" s="1045">
        <v>2503109130</v>
      </c>
      <c r="B3994" s="1046" t="s">
        <v>2111</v>
      </c>
      <c r="C3994" s="1047"/>
      <c r="D3994" s="234"/>
      <c r="E3994" s="1048" t="str">
        <f t="shared" si="171"/>
        <v/>
      </c>
      <c r="F3994" s="1048"/>
    </row>
    <row r="3995" spans="1:6">
      <c r="A3995" s="1045">
        <v>2503109137</v>
      </c>
      <c r="B3995" s="1046" t="s">
        <v>2111</v>
      </c>
      <c r="C3995" s="1047"/>
      <c r="D3995" s="234"/>
      <c r="E3995" s="1048" t="str">
        <f t="shared" si="171"/>
        <v/>
      </c>
      <c r="F3995" s="1048"/>
    </row>
    <row r="3996" spans="1:6">
      <c r="A3996" s="1045">
        <v>2503109143</v>
      </c>
      <c r="B3996" s="1052" t="s">
        <v>2111</v>
      </c>
      <c r="C3996" s="1047"/>
      <c r="D3996" s="234"/>
      <c r="E3996" s="1048"/>
      <c r="F3996" s="1048"/>
    </row>
    <row r="3997" spans="1:6">
      <c r="A3997" s="1045">
        <v>2503109148</v>
      </c>
      <c r="B3997" s="1046" t="s">
        <v>2111</v>
      </c>
      <c r="C3997" s="1047"/>
      <c r="D3997" s="234"/>
      <c r="E3997" s="1048" t="str">
        <f t="shared" ref="E3997:E4004" si="172">+IF(COUNTIF(A:A,A3997)=1,"","Error")</f>
        <v/>
      </c>
      <c r="F3997" s="1048"/>
    </row>
    <row r="3998" spans="1:6">
      <c r="A3998" s="1045">
        <v>2503109151</v>
      </c>
      <c r="B3998" s="1046" t="s">
        <v>2111</v>
      </c>
      <c r="C3998" s="1047"/>
      <c r="D3998" s="234"/>
      <c r="E3998" s="1048" t="str">
        <f t="shared" si="172"/>
        <v/>
      </c>
      <c r="F3998" s="1048"/>
    </row>
    <row r="3999" spans="1:6">
      <c r="A3999" s="1045">
        <v>2503109152</v>
      </c>
      <c r="B3999" s="1046" t="s">
        <v>2111</v>
      </c>
      <c r="C3999" s="1047"/>
      <c r="D3999" s="234"/>
      <c r="E3999" s="1048" t="str">
        <f t="shared" si="172"/>
        <v/>
      </c>
      <c r="F3999" s="1048"/>
    </row>
    <row r="4000" spans="1:6">
      <c r="A4000" s="1045">
        <v>2503109154</v>
      </c>
      <c r="B4000" s="1046" t="s">
        <v>2111</v>
      </c>
      <c r="C4000" s="1047"/>
      <c r="D4000" s="234"/>
      <c r="E4000" s="1048" t="str">
        <f t="shared" si="172"/>
        <v/>
      </c>
      <c r="F4000" s="1048"/>
    </row>
    <row r="4001" spans="1:6">
      <c r="A4001" s="1045">
        <v>2503109156</v>
      </c>
      <c r="B4001" s="1046" t="s">
        <v>2111</v>
      </c>
      <c r="C4001" s="1047"/>
      <c r="D4001" s="234"/>
      <c r="E4001" s="1048" t="str">
        <f t="shared" si="172"/>
        <v/>
      </c>
      <c r="F4001" s="1048"/>
    </row>
    <row r="4002" spans="1:6">
      <c r="A4002" s="1045">
        <v>2503109158</v>
      </c>
      <c r="B4002" s="1046" t="s">
        <v>2111</v>
      </c>
      <c r="C4002" s="1047"/>
      <c r="D4002" s="234"/>
      <c r="E4002" s="1048" t="str">
        <f t="shared" si="172"/>
        <v/>
      </c>
      <c r="F4002" s="1048"/>
    </row>
    <row r="4003" spans="1:6">
      <c r="A4003" s="1045">
        <v>2503109159</v>
      </c>
      <c r="B4003" s="1046" t="s">
        <v>2111</v>
      </c>
      <c r="C4003" s="1047"/>
      <c r="D4003" s="234"/>
      <c r="E4003" s="1048" t="str">
        <f t="shared" si="172"/>
        <v/>
      </c>
      <c r="F4003" s="1048"/>
    </row>
    <row r="4004" spans="1:6">
      <c r="A4004" s="1045">
        <v>2503109161</v>
      </c>
      <c r="B4004" s="1046" t="s">
        <v>2111</v>
      </c>
      <c r="C4004" s="1047"/>
      <c r="D4004" s="234"/>
      <c r="E4004" s="1048" t="str">
        <f t="shared" si="172"/>
        <v/>
      </c>
      <c r="F4004" s="1048"/>
    </row>
    <row r="4005" spans="1:6">
      <c r="A4005" s="1050">
        <v>2503109162</v>
      </c>
      <c r="B4005" s="1046" t="s">
        <v>2111</v>
      </c>
      <c r="C4005" s="1047"/>
      <c r="D4005" s="234"/>
      <c r="E4005" s="1048"/>
      <c r="F4005" s="1048"/>
    </row>
    <row r="4006" spans="1:6">
      <c r="A4006" s="1045">
        <v>2503109163</v>
      </c>
      <c r="B4006" s="1046" t="s">
        <v>2111</v>
      </c>
      <c r="C4006" s="1047"/>
      <c r="D4006" s="234"/>
      <c r="E4006" s="1048" t="str">
        <f>+IF(COUNTIF(A:A,A4006)=1,"","Error")</f>
        <v/>
      </c>
      <c r="F4006" s="1048"/>
    </row>
    <row r="4007" spans="1:6">
      <c r="A4007" s="1045">
        <v>2503109166</v>
      </c>
      <c r="B4007" s="1046" t="s">
        <v>2111</v>
      </c>
      <c r="C4007" s="1047"/>
      <c r="D4007" s="234"/>
      <c r="E4007" s="1048" t="str">
        <f>+IF(COUNTIF(A:A,A4007)=1,"","Error")</f>
        <v/>
      </c>
      <c r="F4007" s="1048"/>
    </row>
    <row r="4008" spans="1:6">
      <c r="A4008" s="1045">
        <v>2503109167</v>
      </c>
      <c r="B4008" s="1046" t="s">
        <v>2111</v>
      </c>
      <c r="C4008" s="1047"/>
      <c r="D4008" s="234"/>
      <c r="E4008" s="1048" t="str">
        <f>+IF(COUNTIF(A:A,A4008)=1,"","Error")</f>
        <v/>
      </c>
      <c r="F4008" s="1048"/>
    </row>
    <row r="4009" spans="1:6">
      <c r="A4009" s="1045">
        <v>2503109168</v>
      </c>
      <c r="B4009" s="1046" t="s">
        <v>2111</v>
      </c>
      <c r="C4009" s="1047"/>
      <c r="D4009" s="234"/>
      <c r="E4009" s="1048" t="str">
        <f>+IF(COUNTIF(A:A,A4009)=1,"","Error")</f>
        <v/>
      </c>
      <c r="F4009" s="1048"/>
    </row>
    <row r="4010" spans="1:6">
      <c r="A4010" s="1045">
        <v>2503109171</v>
      </c>
      <c r="B4010" s="1046" t="s">
        <v>2111</v>
      </c>
      <c r="C4010" s="1047"/>
      <c r="D4010" s="234"/>
      <c r="E4010" s="1048" t="str">
        <f>+IF(COUNTIF(A:A,A4010)=1,"","Error")</f>
        <v/>
      </c>
      <c r="F4010" s="1048"/>
    </row>
    <row r="4011" spans="1:6">
      <c r="A4011" s="1050">
        <v>2503109172</v>
      </c>
      <c r="B4011" s="1046" t="s">
        <v>2111</v>
      </c>
      <c r="C4011" s="1047"/>
      <c r="D4011" s="234"/>
      <c r="E4011" s="1048"/>
      <c r="F4011" s="1048"/>
    </row>
    <row r="4012" spans="1:6">
      <c r="A4012" s="1045">
        <v>2503109173</v>
      </c>
      <c r="B4012" s="1046" t="s">
        <v>2111</v>
      </c>
      <c r="C4012" s="1047"/>
      <c r="D4012" s="234"/>
      <c r="E4012" s="1048" t="str">
        <f t="shared" ref="E4012:E4022" si="173">+IF(COUNTIF(A:A,A4012)=1,"","Error")</f>
        <v/>
      </c>
      <c r="F4012" s="1048"/>
    </row>
    <row r="4013" spans="1:6">
      <c r="A4013" s="1045">
        <v>2503109176</v>
      </c>
      <c r="B4013" s="1046" t="s">
        <v>2111</v>
      </c>
      <c r="C4013" s="1047"/>
      <c r="D4013" s="234"/>
      <c r="E4013" s="1048" t="str">
        <f t="shared" si="173"/>
        <v/>
      </c>
      <c r="F4013" s="1048"/>
    </row>
    <row r="4014" spans="1:6">
      <c r="A4014" s="1045">
        <v>2503109178</v>
      </c>
      <c r="B4014" s="1046" t="s">
        <v>2111</v>
      </c>
      <c r="C4014" s="1047"/>
      <c r="D4014" s="234"/>
      <c r="E4014" s="1048" t="str">
        <f t="shared" si="173"/>
        <v/>
      </c>
      <c r="F4014" s="1048"/>
    </row>
    <row r="4015" spans="1:6">
      <c r="A4015" s="1045">
        <v>2503109181</v>
      </c>
      <c r="B4015" s="1046" t="s">
        <v>2111</v>
      </c>
      <c r="C4015" s="1047"/>
      <c r="D4015" s="234"/>
      <c r="E4015" s="1048" t="str">
        <f t="shared" si="173"/>
        <v/>
      </c>
      <c r="F4015" s="1048"/>
    </row>
    <row r="4016" spans="1:6">
      <c r="A4016" s="1045">
        <v>2503109183</v>
      </c>
      <c r="B4016" s="1046" t="s">
        <v>2111</v>
      </c>
      <c r="C4016" s="1047"/>
      <c r="D4016" s="234"/>
      <c r="E4016" s="1048" t="str">
        <f t="shared" si="173"/>
        <v/>
      </c>
      <c r="F4016" s="1048"/>
    </row>
    <row r="4017" spans="1:6">
      <c r="A4017" s="1045">
        <v>2503109186</v>
      </c>
      <c r="B4017" s="1046" t="s">
        <v>2111</v>
      </c>
      <c r="C4017" s="1047"/>
      <c r="D4017" s="234"/>
      <c r="E4017" s="1048" t="str">
        <f t="shared" si="173"/>
        <v/>
      </c>
      <c r="F4017" s="1048"/>
    </row>
    <row r="4018" spans="1:6">
      <c r="A4018" s="1045">
        <v>2503109188</v>
      </c>
      <c r="B4018" s="1046" t="s">
        <v>2111</v>
      </c>
      <c r="C4018" s="1047"/>
      <c r="D4018" s="234"/>
      <c r="E4018" s="1048" t="str">
        <f t="shared" si="173"/>
        <v/>
      </c>
      <c r="F4018" s="1048"/>
    </row>
    <row r="4019" spans="1:6">
      <c r="A4019" s="1045">
        <v>2503109189</v>
      </c>
      <c r="B4019" s="1046" t="s">
        <v>2111</v>
      </c>
      <c r="C4019" s="1047"/>
      <c r="D4019" s="234"/>
      <c r="E4019" s="1048" t="str">
        <f t="shared" si="173"/>
        <v/>
      </c>
      <c r="F4019" s="1048"/>
    </row>
    <row r="4020" spans="1:6">
      <c r="A4020" s="1045">
        <v>2503109191</v>
      </c>
      <c r="B4020" s="1046" t="s">
        <v>2111</v>
      </c>
      <c r="C4020" s="1047"/>
      <c r="D4020" s="234"/>
      <c r="E4020" s="1048" t="str">
        <f t="shared" si="173"/>
        <v/>
      </c>
      <c r="F4020" s="1048"/>
    </row>
    <row r="4021" spans="1:6">
      <c r="A4021" s="1045">
        <v>2503109192</v>
      </c>
      <c r="B4021" s="1046" t="s">
        <v>2111</v>
      </c>
      <c r="C4021" s="1047"/>
      <c r="D4021" s="234"/>
      <c r="E4021" s="1048" t="str">
        <f t="shared" si="173"/>
        <v/>
      </c>
      <c r="F4021" s="1048"/>
    </row>
    <row r="4022" spans="1:6">
      <c r="A4022" s="1045">
        <v>2503109193</v>
      </c>
      <c r="B4022" s="1046" t="s">
        <v>2111</v>
      </c>
      <c r="C4022" s="1047"/>
      <c r="D4022" s="234"/>
      <c r="E4022" s="1048" t="str">
        <f t="shared" si="173"/>
        <v/>
      </c>
      <c r="F4022" s="1048"/>
    </row>
    <row r="4023" spans="1:6">
      <c r="A4023" s="728">
        <v>2503109201</v>
      </c>
      <c r="B4023" s="1046" t="s">
        <v>2111</v>
      </c>
      <c r="C4023" s="1047"/>
      <c r="D4023" s="234"/>
      <c r="E4023" s="1048"/>
      <c r="F4023" s="1048"/>
    </row>
    <row r="4024" spans="1:6">
      <c r="A4024" s="728">
        <v>2503109203</v>
      </c>
      <c r="B4024" s="1046" t="s">
        <v>2111</v>
      </c>
      <c r="C4024" s="1047"/>
      <c r="D4024" s="234"/>
      <c r="E4024" s="1048"/>
      <c r="F4024" s="1048"/>
    </row>
    <row r="4025" spans="1:6">
      <c r="A4025" s="728">
        <v>2503109205</v>
      </c>
      <c r="B4025" s="1046" t="s">
        <v>2111</v>
      </c>
      <c r="C4025" s="1047"/>
      <c r="D4025" s="234"/>
      <c r="E4025" s="1048"/>
      <c r="F4025" s="1048"/>
    </row>
    <row r="4026" spans="1:6">
      <c r="A4026" s="728">
        <v>2503109207</v>
      </c>
      <c r="B4026" s="1046" t="s">
        <v>2111</v>
      </c>
      <c r="C4026" s="1047"/>
      <c r="D4026" s="234"/>
      <c r="E4026" s="1048"/>
      <c r="F4026" s="1048"/>
    </row>
    <row r="4027" spans="1:6">
      <c r="A4027" s="728">
        <v>2503109209</v>
      </c>
      <c r="B4027" s="1046" t="s">
        <v>2111</v>
      </c>
      <c r="C4027" s="1047"/>
      <c r="D4027" s="234"/>
      <c r="E4027" s="1048"/>
      <c r="F4027" s="1048"/>
    </row>
    <row r="4028" spans="1:6" ht="11.25" customHeight="1">
      <c r="A4028" s="728">
        <v>2503109211</v>
      </c>
      <c r="B4028" s="1046" t="s">
        <v>2111</v>
      </c>
      <c r="C4028" s="1047"/>
      <c r="D4028" s="234"/>
      <c r="E4028" s="1048"/>
      <c r="F4028" s="1048"/>
    </row>
    <row r="4029" spans="1:6">
      <c r="A4029" s="728">
        <v>2503109213</v>
      </c>
      <c r="B4029" s="1046" t="s">
        <v>2111</v>
      </c>
      <c r="C4029" s="1047"/>
      <c r="D4029" s="234"/>
      <c r="E4029" s="1048"/>
      <c r="F4029" s="1048"/>
    </row>
    <row r="4030" spans="1:6">
      <c r="A4030" s="728">
        <v>2503109215</v>
      </c>
      <c r="B4030" s="1046" t="s">
        <v>2111</v>
      </c>
      <c r="C4030" s="1047"/>
      <c r="D4030" s="234"/>
      <c r="E4030" s="1048"/>
      <c r="F4030" s="1048"/>
    </row>
    <row r="4031" spans="1:6">
      <c r="A4031" s="17">
        <v>2503109217</v>
      </c>
      <c r="B4031" s="1046" t="s">
        <v>2111</v>
      </c>
    </row>
    <row r="4032" spans="1:6" ht="11.25" customHeight="1">
      <c r="A4032" s="1055">
        <v>2503109219</v>
      </c>
      <c r="B4032" s="1046" t="s">
        <v>2111</v>
      </c>
      <c r="C4032" s="1047"/>
      <c r="D4032" s="234"/>
      <c r="E4032" s="1048"/>
      <c r="F4032" s="1048"/>
    </row>
    <row r="4033" spans="1:6">
      <c r="A4033" s="1055">
        <v>2503109221</v>
      </c>
      <c r="B4033" s="1046" t="s">
        <v>2111</v>
      </c>
    </row>
    <row r="4034" spans="1:6">
      <c r="A4034" s="17">
        <v>2503109222</v>
      </c>
      <c r="B4034" s="1046" t="s">
        <v>2111</v>
      </c>
    </row>
    <row r="4035" spans="1:6">
      <c r="A4035" s="17">
        <v>2503109223</v>
      </c>
      <c r="B4035" s="1046" t="s">
        <v>2111</v>
      </c>
    </row>
    <row r="4036" spans="1:6">
      <c r="A4036" s="1055">
        <v>2503109224</v>
      </c>
      <c r="B4036" s="1046" t="s">
        <v>2111</v>
      </c>
    </row>
    <row r="4037" spans="1:6">
      <c r="A4037" s="1045">
        <v>2503109603</v>
      </c>
      <c r="B4037" s="1046" t="s">
        <v>2111</v>
      </c>
      <c r="C4037" s="1047"/>
      <c r="D4037" s="234"/>
      <c r="E4037" s="1048" t="str">
        <f>+IF(COUNTIF(A:A,A4037)=1,"","Error")</f>
        <v/>
      </c>
      <c r="F4037" s="1048"/>
    </row>
    <row r="4038" spans="1:6">
      <c r="A4038" s="1045">
        <v>2503109607</v>
      </c>
      <c r="B4038" s="1046" t="s">
        <v>2111</v>
      </c>
      <c r="C4038" s="1047"/>
      <c r="D4038" s="234"/>
      <c r="E4038" s="1048" t="str">
        <f>+IF(COUNTIF(A:A,A4038)=1,"","Error")</f>
        <v/>
      </c>
      <c r="F4038" s="1048"/>
    </row>
    <row r="4039" spans="1:6">
      <c r="A4039" s="1045">
        <v>2503109608</v>
      </c>
      <c r="B4039" s="1046" t="s">
        <v>2111</v>
      </c>
      <c r="C4039" s="1047"/>
      <c r="D4039" s="234"/>
      <c r="E4039" s="1048" t="str">
        <f>+IF(COUNTIF(A:A,A4039)=1,"","Error")</f>
        <v/>
      </c>
      <c r="F4039" s="1048"/>
    </row>
    <row r="4040" spans="1:6">
      <c r="A4040" s="1045">
        <v>2503109701</v>
      </c>
      <c r="B4040" s="1046" t="s">
        <v>2111</v>
      </c>
      <c r="C4040" s="1047"/>
      <c r="D4040" s="234"/>
      <c r="E4040" s="1048" t="str">
        <f>+IF(COUNTIF(A:A,A4040)=1,"","Error")</f>
        <v/>
      </c>
      <c r="F4040" s="1048"/>
    </row>
    <row r="4041" spans="1:6">
      <c r="A4041" s="1045">
        <v>2503109703</v>
      </c>
      <c r="B4041" s="1046" t="s">
        <v>2111</v>
      </c>
      <c r="C4041" s="1047"/>
      <c r="D4041" s="234"/>
      <c r="E4041" s="1048" t="str">
        <f>+IF(COUNTIF(A:A,A4041)=1,"","Error")</f>
        <v/>
      </c>
      <c r="F4041" s="1048"/>
    </row>
    <row r="4042" spans="1:6">
      <c r="A4042" s="1050">
        <v>2503109704</v>
      </c>
      <c r="B4042" s="1046" t="s">
        <v>2111</v>
      </c>
      <c r="C4042" s="1047"/>
      <c r="D4042" s="234"/>
      <c r="E4042" s="1048"/>
      <c r="F4042" s="1048"/>
    </row>
    <row r="4043" spans="1:6">
      <c r="A4043" s="1045">
        <v>2503109707</v>
      </c>
      <c r="B4043" s="1046" t="s">
        <v>2111</v>
      </c>
      <c r="C4043" s="1047"/>
      <c r="D4043" s="234"/>
      <c r="E4043" s="1048" t="str">
        <f>+IF(COUNTIF(A:A,A4043)=1,"","Error")</f>
        <v/>
      </c>
      <c r="F4043" s="1048"/>
    </row>
    <row r="4044" spans="1:6">
      <c r="A4044" s="1050">
        <v>2503109708</v>
      </c>
      <c r="B4044" s="1046" t="s">
        <v>2111</v>
      </c>
      <c r="C4044" s="1047"/>
      <c r="D4044" s="234"/>
      <c r="E4044" s="1048"/>
      <c r="F4044" s="1048"/>
    </row>
    <row r="4045" spans="1:6">
      <c r="A4045" s="1045">
        <v>2503109710</v>
      </c>
      <c r="B4045" s="1046" t="s">
        <v>2111</v>
      </c>
      <c r="C4045" s="1047"/>
      <c r="D4045" s="234"/>
      <c r="E4045" s="1048" t="str">
        <f t="shared" ref="E4045:E4050" si="174">+IF(COUNTIF(A:A,A4045)=1,"","Error")</f>
        <v/>
      </c>
      <c r="F4045" s="1048"/>
    </row>
    <row r="4046" spans="1:6">
      <c r="A4046" s="1045">
        <v>2503109717</v>
      </c>
      <c r="B4046" s="1046" t="s">
        <v>2111</v>
      </c>
      <c r="C4046" s="1047"/>
      <c r="D4046" s="234"/>
      <c r="E4046" s="1048" t="str">
        <f t="shared" si="174"/>
        <v/>
      </c>
      <c r="F4046" s="1048"/>
    </row>
    <row r="4047" spans="1:6">
      <c r="A4047" s="1045">
        <v>2503109718</v>
      </c>
      <c r="B4047" s="1046" t="s">
        <v>2111</v>
      </c>
      <c r="C4047" s="1047"/>
      <c r="D4047" s="234"/>
      <c r="E4047" s="1048" t="str">
        <f t="shared" si="174"/>
        <v/>
      </c>
      <c r="F4047" s="1048"/>
    </row>
    <row r="4048" spans="1:6">
      <c r="A4048" s="1045">
        <v>2503109719</v>
      </c>
      <c r="B4048" s="1046" t="s">
        <v>2111</v>
      </c>
      <c r="C4048" s="1047"/>
      <c r="D4048" s="234"/>
      <c r="E4048" s="1048" t="str">
        <f t="shared" si="174"/>
        <v/>
      </c>
      <c r="F4048" s="1048"/>
    </row>
    <row r="4049" spans="1:6">
      <c r="A4049" s="1045">
        <v>2503109720</v>
      </c>
      <c r="B4049" s="1046" t="s">
        <v>2111</v>
      </c>
      <c r="C4049" s="1047"/>
      <c r="D4049" s="234"/>
      <c r="E4049" s="1048" t="str">
        <f t="shared" si="174"/>
        <v/>
      </c>
      <c r="F4049" s="1048"/>
    </row>
    <row r="4050" spans="1:6">
      <c r="A4050" s="1045">
        <v>2503109722</v>
      </c>
      <c r="B4050" s="1046" t="s">
        <v>2111</v>
      </c>
      <c r="C4050" s="1047"/>
      <c r="D4050" s="234"/>
      <c r="E4050" s="1048" t="str">
        <f t="shared" si="174"/>
        <v/>
      </c>
      <c r="F4050" s="1048"/>
    </row>
    <row r="4051" spans="1:6">
      <c r="A4051" s="1050">
        <v>2503109730</v>
      </c>
      <c r="B4051" s="1046" t="s">
        <v>2111</v>
      </c>
      <c r="C4051" s="1047"/>
      <c r="D4051" s="234"/>
      <c r="E4051" s="1048"/>
      <c r="F4051" s="1048"/>
    </row>
    <row r="4052" spans="1:6">
      <c r="A4052" s="1045">
        <v>2503109735</v>
      </c>
      <c r="B4052" s="1046" t="s">
        <v>96</v>
      </c>
      <c r="C4052" s="1047"/>
      <c r="D4052" s="234"/>
      <c r="E4052" s="1048" t="str">
        <f>+IF(COUNTIF(A:A,A4052)=1,"","Error")</f>
        <v/>
      </c>
      <c r="F4052" s="1048"/>
    </row>
    <row r="4053" spans="1:6">
      <c r="A4053" s="1050">
        <v>2503109740</v>
      </c>
      <c r="B4053" s="1046" t="s">
        <v>2111</v>
      </c>
      <c r="C4053" s="1047"/>
      <c r="D4053" s="234"/>
      <c r="E4053" s="1048"/>
      <c r="F4053" s="1048"/>
    </row>
    <row r="4054" spans="1:6" ht="11.25" customHeight="1">
      <c r="A4054" s="1045">
        <v>2503109819</v>
      </c>
      <c r="B4054" s="1046" t="s">
        <v>2111</v>
      </c>
      <c r="C4054" s="1047"/>
      <c r="D4054" s="234"/>
      <c r="E4054" s="1048" t="str">
        <f>+IF(COUNTIF(A:A,A4054)=1,"","Error")</f>
        <v/>
      </c>
      <c r="F4054" s="1048"/>
    </row>
    <row r="4055" spans="1:6">
      <c r="A4055" s="1045">
        <v>2503109820</v>
      </c>
      <c r="B4055" s="1046" t="s">
        <v>2111</v>
      </c>
      <c r="C4055" s="1047"/>
      <c r="D4055" s="234"/>
      <c r="E4055" s="1048" t="str">
        <f>+IF(COUNTIF(A:A,A4055)=1,"","Error")</f>
        <v/>
      </c>
      <c r="F4055" s="1048"/>
    </row>
    <row r="4056" spans="1:6">
      <c r="A4056" s="1045">
        <v>2503109821</v>
      </c>
      <c r="B4056" s="1046" t="s">
        <v>2111</v>
      </c>
      <c r="C4056" s="1047"/>
      <c r="D4056" s="234"/>
      <c r="E4056" s="1048" t="str">
        <f>+IF(COUNTIF(A:A,A4056)=1,"","Error")</f>
        <v/>
      </c>
      <c r="F4056" s="1048"/>
    </row>
    <row r="4057" spans="1:6">
      <c r="A4057" s="1045">
        <v>2503109870</v>
      </c>
      <c r="B4057" s="1046" t="s">
        <v>2111</v>
      </c>
      <c r="C4057" s="1047"/>
      <c r="D4057" s="234"/>
      <c r="E4057" s="1048" t="str">
        <f>+IF(COUNTIF(A:A,A4057)=1,"","Error")</f>
        <v/>
      </c>
      <c r="F4057" s="1048"/>
    </row>
    <row r="4058" spans="1:6">
      <c r="A4058" s="1045">
        <v>2503109871</v>
      </c>
      <c r="B4058" s="1052" t="s">
        <v>2111</v>
      </c>
      <c r="C4058" s="1047"/>
      <c r="D4058" s="234"/>
      <c r="E4058" s="1048"/>
      <c r="F4058" s="1048"/>
    </row>
    <row r="4059" spans="1:6">
      <c r="A4059" s="1045">
        <v>2503109872</v>
      </c>
      <c r="B4059" s="1052" t="s">
        <v>2111</v>
      </c>
      <c r="C4059" s="1047"/>
      <c r="D4059" s="234"/>
      <c r="E4059" s="1048"/>
      <c r="F4059" s="1048"/>
    </row>
    <row r="4060" spans="1:6">
      <c r="A4060" s="1045">
        <v>2503109880</v>
      </c>
      <c r="B4060" s="1046" t="s">
        <v>2111</v>
      </c>
      <c r="C4060" s="1047"/>
      <c r="D4060" s="234"/>
      <c r="E4060" s="1048" t="str">
        <f t="shared" ref="E4060:E4085" si="175">+IF(COUNTIF(A:A,A4060)=1,"","Error")</f>
        <v/>
      </c>
      <c r="F4060" s="1048"/>
    </row>
    <row r="4061" spans="1:6">
      <c r="A4061" s="1045">
        <v>2503109881</v>
      </c>
      <c r="B4061" s="1046" t="s">
        <v>2111</v>
      </c>
      <c r="C4061" s="1047"/>
      <c r="D4061" s="234"/>
      <c r="E4061" s="1048" t="str">
        <f t="shared" si="175"/>
        <v/>
      </c>
      <c r="F4061" s="1048"/>
    </row>
    <row r="4062" spans="1:6">
      <c r="A4062" s="1045">
        <v>2503109882</v>
      </c>
      <c r="B4062" s="1046" t="s">
        <v>2111</v>
      </c>
      <c r="C4062" s="1047"/>
      <c r="D4062" s="234"/>
      <c r="E4062" s="1048" t="str">
        <f t="shared" si="175"/>
        <v/>
      </c>
      <c r="F4062" s="1048"/>
    </row>
    <row r="4063" spans="1:6">
      <c r="A4063" s="1045">
        <v>2503109884</v>
      </c>
      <c r="B4063" s="1046" t="s">
        <v>2111</v>
      </c>
      <c r="C4063" s="1047"/>
      <c r="D4063" s="234"/>
      <c r="E4063" s="1048" t="str">
        <f t="shared" si="175"/>
        <v/>
      </c>
      <c r="F4063" s="1048"/>
    </row>
    <row r="4064" spans="1:6">
      <c r="A4064" s="1045">
        <v>2503109886</v>
      </c>
      <c r="B4064" s="1046" t="s">
        <v>2111</v>
      </c>
      <c r="C4064" s="1047"/>
      <c r="D4064" s="234"/>
      <c r="E4064" s="1048" t="str">
        <f t="shared" si="175"/>
        <v/>
      </c>
      <c r="F4064" s="1048"/>
    </row>
    <row r="4065" spans="1:6">
      <c r="A4065" s="1045">
        <v>2503109887</v>
      </c>
      <c r="B4065" s="1046" t="s">
        <v>2111</v>
      </c>
      <c r="C4065" s="1047"/>
      <c r="D4065" s="234"/>
      <c r="E4065" s="1048" t="str">
        <f t="shared" si="175"/>
        <v/>
      </c>
      <c r="F4065" s="1048"/>
    </row>
    <row r="4066" spans="1:6">
      <c r="A4066" s="1045">
        <v>2503109889</v>
      </c>
      <c r="B4066" s="1046" t="s">
        <v>2111</v>
      </c>
      <c r="C4066" s="1047"/>
      <c r="D4066" s="234"/>
      <c r="E4066" s="1048" t="str">
        <f t="shared" si="175"/>
        <v/>
      </c>
      <c r="F4066" s="1048"/>
    </row>
    <row r="4067" spans="1:6">
      <c r="A4067" s="1045">
        <v>2503109942</v>
      </c>
      <c r="B4067" s="1046" t="s">
        <v>2111</v>
      </c>
      <c r="C4067" s="1047"/>
      <c r="D4067" s="234"/>
      <c r="E4067" s="1048" t="str">
        <f t="shared" si="175"/>
        <v/>
      </c>
      <c r="F4067" s="1048"/>
    </row>
    <row r="4068" spans="1:6">
      <c r="A4068" s="1045">
        <v>2503200001</v>
      </c>
      <c r="B4068" s="1046" t="s">
        <v>2111</v>
      </c>
      <c r="C4068" s="1047"/>
      <c r="D4068" s="234"/>
      <c r="E4068" s="1048" t="str">
        <f t="shared" si="175"/>
        <v/>
      </c>
      <c r="F4068" s="1048"/>
    </row>
    <row r="4069" spans="1:6">
      <c r="A4069" s="1045">
        <v>2503200005</v>
      </c>
      <c r="B4069" s="1046" t="s">
        <v>2111</v>
      </c>
      <c r="C4069" s="1047"/>
      <c r="D4069" s="234"/>
      <c r="E4069" s="1048" t="str">
        <f t="shared" si="175"/>
        <v/>
      </c>
      <c r="F4069" s="1048"/>
    </row>
    <row r="4070" spans="1:6">
      <c r="A4070" s="1045">
        <v>2503209220</v>
      </c>
      <c r="B4070" s="1046" t="s">
        <v>2111</v>
      </c>
      <c r="C4070" s="1047"/>
      <c r="D4070" s="234"/>
      <c r="E4070" s="1048" t="str">
        <f t="shared" si="175"/>
        <v/>
      </c>
      <c r="F4070" s="1048"/>
    </row>
    <row r="4071" spans="1:6">
      <c r="A4071" s="1045">
        <v>2503209221</v>
      </c>
      <c r="B4071" s="1046" t="s">
        <v>2111</v>
      </c>
      <c r="C4071" s="1047"/>
      <c r="D4071" s="234"/>
      <c r="E4071" s="1048" t="str">
        <f t="shared" si="175"/>
        <v/>
      </c>
      <c r="F4071" s="1048"/>
    </row>
    <row r="4072" spans="1:6">
      <c r="A4072" s="1045">
        <v>2503209812</v>
      </c>
      <c r="B4072" s="1046" t="s">
        <v>2111</v>
      </c>
      <c r="C4072" s="1047"/>
      <c r="D4072" s="234"/>
      <c r="E4072" s="1048" t="str">
        <f t="shared" si="175"/>
        <v/>
      </c>
      <c r="F4072" s="1048"/>
    </row>
    <row r="4073" spans="1:6">
      <c r="A4073" s="1045">
        <v>2503400001</v>
      </c>
      <c r="B4073" s="1046" t="s">
        <v>2111</v>
      </c>
      <c r="C4073" s="1047"/>
      <c r="D4073" s="234"/>
      <c r="E4073" s="1048" t="str">
        <f t="shared" si="175"/>
        <v/>
      </c>
      <c r="F4073" s="1048"/>
    </row>
    <row r="4074" spans="1:6">
      <c r="A4074" s="1045">
        <v>2503400005</v>
      </c>
      <c r="B4074" s="1046" t="s">
        <v>2111</v>
      </c>
      <c r="C4074" s="1047"/>
      <c r="D4074" s="234"/>
      <c r="E4074" s="1048" t="str">
        <f t="shared" si="175"/>
        <v/>
      </c>
      <c r="F4074" s="1048"/>
    </row>
    <row r="4075" spans="1:6">
      <c r="A4075" s="1045">
        <v>2503400010</v>
      </c>
      <c r="B4075" s="1046" t="s">
        <v>2111</v>
      </c>
      <c r="C4075" s="1047"/>
      <c r="D4075" s="234"/>
      <c r="E4075" s="1048" t="str">
        <f t="shared" si="175"/>
        <v/>
      </c>
      <c r="F4075" s="1048"/>
    </row>
    <row r="4076" spans="1:6">
      <c r="A4076" s="1045">
        <v>2503400075</v>
      </c>
      <c r="B4076" s="1046" t="s">
        <v>2111</v>
      </c>
      <c r="C4076" s="1047"/>
      <c r="D4076" s="234"/>
      <c r="E4076" s="1048" t="str">
        <f t="shared" si="175"/>
        <v/>
      </c>
      <c r="F4076" s="1048"/>
    </row>
    <row r="4077" spans="1:6">
      <c r="A4077" s="1045">
        <v>2503400080</v>
      </c>
      <c r="B4077" s="1046" t="s">
        <v>2111</v>
      </c>
      <c r="C4077" s="1047"/>
      <c r="D4077" s="234"/>
      <c r="E4077" s="1048" t="str">
        <f t="shared" si="175"/>
        <v/>
      </c>
      <c r="F4077" s="1048"/>
    </row>
    <row r="4078" spans="1:6">
      <c r="A4078" s="1045">
        <v>2503400081</v>
      </c>
      <c r="B4078" s="1046" t="s">
        <v>2111</v>
      </c>
      <c r="C4078" s="1047"/>
      <c r="D4078" s="234"/>
      <c r="E4078" s="1048" t="str">
        <f t="shared" si="175"/>
        <v/>
      </c>
      <c r="F4078" s="1048"/>
    </row>
    <row r="4079" spans="1:6">
      <c r="A4079" s="1045">
        <v>2503401200</v>
      </c>
      <c r="B4079" s="1046" t="s">
        <v>2111</v>
      </c>
      <c r="C4079" s="1047"/>
      <c r="D4079" s="234"/>
      <c r="E4079" s="1048" t="str">
        <f t="shared" si="175"/>
        <v/>
      </c>
      <c r="F4079" s="1048"/>
    </row>
    <row r="4080" spans="1:6">
      <c r="A4080" s="1045">
        <v>2503401201</v>
      </c>
      <c r="B4080" s="1046" t="s">
        <v>2111</v>
      </c>
      <c r="C4080" s="1047"/>
      <c r="D4080" s="234"/>
      <c r="E4080" s="1048" t="str">
        <f t="shared" si="175"/>
        <v/>
      </c>
      <c r="F4080" s="1048"/>
    </row>
    <row r="4081" spans="1:6">
      <c r="A4081" s="1045">
        <v>2503401218</v>
      </c>
      <c r="B4081" s="1046" t="s">
        <v>2111</v>
      </c>
      <c r="C4081" s="1047"/>
      <c r="D4081" s="234"/>
      <c r="E4081" s="1048" t="str">
        <f t="shared" si="175"/>
        <v/>
      </c>
      <c r="F4081" s="1048"/>
    </row>
    <row r="4082" spans="1:6">
      <c r="A4082" s="1045">
        <v>2503401219</v>
      </c>
      <c r="B4082" s="1046" t="s">
        <v>2111</v>
      </c>
      <c r="C4082" s="1047"/>
      <c r="D4082" s="234"/>
      <c r="E4082" s="1048" t="str">
        <f t="shared" si="175"/>
        <v/>
      </c>
      <c r="F4082" s="1048"/>
    </row>
    <row r="4083" spans="1:6">
      <c r="A4083" s="1045">
        <v>2503401220</v>
      </c>
      <c r="B4083" s="1046" t="s">
        <v>2111</v>
      </c>
      <c r="C4083" s="1047"/>
      <c r="D4083" s="234"/>
      <c r="E4083" s="1048" t="str">
        <f t="shared" si="175"/>
        <v/>
      </c>
      <c r="F4083" s="1048"/>
    </row>
    <row r="4084" spans="1:6">
      <c r="A4084" s="1045">
        <v>2503401222</v>
      </c>
      <c r="B4084" s="1046" t="s">
        <v>2111</v>
      </c>
      <c r="C4084" s="1047"/>
      <c r="D4084" s="234"/>
      <c r="E4084" s="1048" t="str">
        <f t="shared" si="175"/>
        <v/>
      </c>
      <c r="F4084" s="1048"/>
    </row>
    <row r="4085" spans="1:6">
      <c r="A4085" s="1045">
        <v>2503401223</v>
      </c>
      <c r="B4085" s="1046" t="s">
        <v>2111</v>
      </c>
      <c r="C4085" s="1047"/>
      <c r="D4085" s="234"/>
      <c r="E4085" s="1048" t="str">
        <f t="shared" si="175"/>
        <v/>
      </c>
      <c r="F4085" s="1048"/>
    </row>
    <row r="4086" spans="1:6">
      <c r="A4086" s="1050">
        <v>2503401298</v>
      </c>
      <c r="B4086" s="1046" t="s">
        <v>2111</v>
      </c>
      <c r="C4086" s="1047"/>
      <c r="D4086" s="234"/>
      <c r="E4086" s="1048"/>
      <c r="F4086" s="1048"/>
    </row>
    <row r="4087" spans="1:6">
      <c r="A4087" s="1045">
        <v>2503401300</v>
      </c>
      <c r="B4087" s="1046" t="s">
        <v>2111</v>
      </c>
      <c r="C4087" s="1047"/>
      <c r="D4087" s="234"/>
      <c r="E4087" s="1048" t="str">
        <f>+IF(COUNTIF(A:A,A4087)=1,"","Error")</f>
        <v/>
      </c>
      <c r="F4087" s="1048"/>
    </row>
    <row r="4088" spans="1:6">
      <c r="A4088" s="1045">
        <v>2503401888</v>
      </c>
      <c r="B4088" s="1046" t="s">
        <v>2111</v>
      </c>
      <c r="C4088" s="1047"/>
      <c r="D4088" s="234"/>
      <c r="E4088" s="1048" t="str">
        <f>+IF(COUNTIF(A:A,A4088)=1,"","Error")</f>
        <v/>
      </c>
      <c r="F4088" s="1048"/>
    </row>
    <row r="4089" spans="1:6">
      <c r="A4089" s="1045">
        <v>2503409012</v>
      </c>
      <c r="B4089" s="1046" t="s">
        <v>2111</v>
      </c>
      <c r="C4089" s="1047"/>
      <c r="D4089" s="234"/>
      <c r="E4089" s="1048" t="str">
        <f>+IF(COUNTIF(A:A,A4089)=1,"","Error")</f>
        <v/>
      </c>
      <c r="F4089" s="1048"/>
    </row>
    <row r="4090" spans="1:6">
      <c r="A4090" s="1045">
        <v>2503409013</v>
      </c>
      <c r="B4090" s="1046" t="s">
        <v>2111</v>
      </c>
      <c r="C4090" s="1047"/>
      <c r="D4090" s="234"/>
      <c r="E4090" s="1048" t="str">
        <f>+IF(COUNTIF(A:A,A4090)=1,"","Error")</f>
        <v/>
      </c>
      <c r="F4090" s="1048"/>
    </row>
    <row r="4091" spans="1:6">
      <c r="A4091" s="1045">
        <v>2503409014</v>
      </c>
      <c r="B4091" s="1046" t="s">
        <v>2111</v>
      </c>
      <c r="C4091" s="1047"/>
      <c r="D4091" s="234"/>
      <c r="E4091" s="1048" t="str">
        <f>+IF(COUNTIF(A:A,A4091)=1,"","Error")</f>
        <v/>
      </c>
      <c r="F4091" s="1048"/>
    </row>
    <row r="4092" spans="1:6">
      <c r="A4092" s="728">
        <v>2503409017</v>
      </c>
      <c r="B4092" s="1046" t="s">
        <v>2111</v>
      </c>
      <c r="C4092" s="1047"/>
      <c r="D4092" s="234"/>
      <c r="E4092" s="1048"/>
      <c r="F4092" s="1048"/>
    </row>
    <row r="4093" spans="1:6">
      <c r="A4093" s="1045">
        <v>2503409046</v>
      </c>
      <c r="B4093" s="1046" t="s">
        <v>2111</v>
      </c>
      <c r="C4093" s="1047"/>
      <c r="D4093" s="234"/>
      <c r="E4093" s="1048" t="str">
        <f t="shared" ref="E4093:E4098" si="176">+IF(COUNTIF(A:A,A4093)=1,"","Error")</f>
        <v/>
      </c>
      <c r="F4093" s="1048"/>
    </row>
    <row r="4094" spans="1:6">
      <c r="A4094" s="1045">
        <v>2503409047</v>
      </c>
      <c r="B4094" s="1046" t="s">
        <v>2111</v>
      </c>
      <c r="C4094" s="1047"/>
      <c r="D4094" s="234"/>
      <c r="E4094" s="1048" t="str">
        <f t="shared" si="176"/>
        <v/>
      </c>
      <c r="F4094" s="1048"/>
    </row>
    <row r="4095" spans="1:6">
      <c r="A4095" s="1045">
        <v>2503409062</v>
      </c>
      <c r="B4095" s="1046" t="s">
        <v>2111</v>
      </c>
      <c r="C4095" s="1047"/>
      <c r="D4095" s="234"/>
      <c r="E4095" s="1048" t="str">
        <f t="shared" si="176"/>
        <v/>
      </c>
      <c r="F4095" s="1048"/>
    </row>
    <row r="4096" spans="1:6">
      <c r="A4096" s="1045">
        <v>2503409063</v>
      </c>
      <c r="B4096" s="1046" t="s">
        <v>2111</v>
      </c>
      <c r="C4096" s="1047"/>
      <c r="D4096" s="234"/>
      <c r="E4096" s="1048" t="str">
        <f t="shared" si="176"/>
        <v/>
      </c>
      <c r="F4096" s="1048"/>
    </row>
    <row r="4097" spans="1:6">
      <c r="A4097" s="1045">
        <v>2503409090</v>
      </c>
      <c r="B4097" s="1046" t="s">
        <v>2111</v>
      </c>
      <c r="C4097" s="1047"/>
      <c r="D4097" s="234"/>
      <c r="E4097" s="1048" t="str">
        <f t="shared" si="176"/>
        <v/>
      </c>
      <c r="F4097" s="1048"/>
    </row>
    <row r="4098" spans="1:6">
      <c r="A4098" s="1045">
        <v>2503409122</v>
      </c>
      <c r="B4098" s="1046" t="s">
        <v>2111</v>
      </c>
      <c r="C4098" s="1047"/>
      <c r="D4098" s="234"/>
      <c r="E4098" s="1048" t="str">
        <f t="shared" si="176"/>
        <v/>
      </c>
      <c r="F4098" s="1048"/>
    </row>
    <row r="4099" spans="1:6">
      <c r="A4099" s="1045">
        <v>2503409163</v>
      </c>
      <c r="B4099" s="1052" t="s">
        <v>2111</v>
      </c>
      <c r="C4099" s="1047"/>
      <c r="D4099" s="234"/>
      <c r="E4099" s="1048"/>
      <c r="F4099" s="1048"/>
    </row>
    <row r="4100" spans="1:6">
      <c r="A4100" s="1045">
        <v>2503409203</v>
      </c>
      <c r="B4100" s="1046" t="s">
        <v>2111</v>
      </c>
      <c r="C4100" s="1047"/>
      <c r="D4100" s="234"/>
      <c r="E4100" s="1048" t="str">
        <f t="shared" ref="E4100:E4131" si="177">+IF(COUNTIF(A:A,A4100)=1,"","Error")</f>
        <v/>
      </c>
      <c r="F4100" s="1048"/>
    </row>
    <row r="4101" spans="1:6">
      <c r="A4101" s="1045">
        <v>2503409250</v>
      </c>
      <c r="B4101" s="1046" t="s">
        <v>2111</v>
      </c>
      <c r="C4101" s="1047"/>
      <c r="D4101" s="234"/>
      <c r="E4101" s="1048" t="str">
        <f t="shared" si="177"/>
        <v/>
      </c>
      <c r="F4101" s="1048"/>
    </row>
    <row r="4102" spans="1:6">
      <c r="A4102" s="1045">
        <v>2503409251</v>
      </c>
      <c r="B4102" s="1046" t="s">
        <v>2111</v>
      </c>
      <c r="C4102" s="1047"/>
      <c r="D4102" s="234"/>
      <c r="E4102" s="1048" t="str">
        <f t="shared" si="177"/>
        <v/>
      </c>
      <c r="F4102" s="1048"/>
    </row>
    <row r="4103" spans="1:6">
      <c r="A4103" s="1045">
        <v>2503409321</v>
      </c>
      <c r="B4103" s="1046" t="s">
        <v>2111</v>
      </c>
      <c r="C4103" s="1047"/>
      <c r="D4103" s="234"/>
      <c r="E4103" s="1048" t="str">
        <f t="shared" si="177"/>
        <v/>
      </c>
      <c r="F4103" s="1048"/>
    </row>
    <row r="4104" spans="1:6">
      <c r="A4104" s="1045">
        <v>2503409333</v>
      </c>
      <c r="B4104" s="1046" t="s">
        <v>2111</v>
      </c>
      <c r="C4104" s="1047"/>
      <c r="D4104" s="234"/>
      <c r="E4104" s="1048" t="str">
        <f t="shared" si="177"/>
        <v/>
      </c>
      <c r="F4104" s="1048"/>
    </row>
    <row r="4105" spans="1:6">
      <c r="A4105" s="1045">
        <v>2503409409</v>
      </c>
      <c r="B4105" s="1046" t="s">
        <v>2111</v>
      </c>
      <c r="C4105" s="1047"/>
      <c r="D4105" s="234"/>
      <c r="E4105" s="1048" t="str">
        <f t="shared" si="177"/>
        <v/>
      </c>
      <c r="F4105" s="1048"/>
    </row>
    <row r="4106" spans="1:6">
      <c r="A4106" s="1045">
        <v>2503409501</v>
      </c>
      <c r="B4106" s="1046" t="s">
        <v>2111</v>
      </c>
      <c r="C4106" s="1047"/>
      <c r="D4106" s="234"/>
      <c r="E4106" s="1048" t="str">
        <f t="shared" si="177"/>
        <v/>
      </c>
      <c r="F4106" s="1048"/>
    </row>
    <row r="4107" spans="1:6">
      <c r="A4107" s="1045">
        <v>2503409545</v>
      </c>
      <c r="B4107" s="1046" t="s">
        <v>2111</v>
      </c>
      <c r="C4107" s="1047"/>
      <c r="D4107" s="234"/>
      <c r="E4107" s="1048" t="str">
        <f t="shared" si="177"/>
        <v/>
      </c>
      <c r="F4107" s="1048"/>
    </row>
    <row r="4108" spans="1:6">
      <c r="A4108" s="1045">
        <v>2503409603</v>
      </c>
      <c r="B4108" s="1046" t="s">
        <v>2111</v>
      </c>
      <c r="C4108" s="1047"/>
      <c r="D4108" s="234"/>
      <c r="E4108" s="1048" t="str">
        <f t="shared" si="177"/>
        <v/>
      </c>
      <c r="F4108" s="1048"/>
    </row>
    <row r="4109" spans="1:6">
      <c r="A4109" s="1045">
        <v>2503409606</v>
      </c>
      <c r="B4109" s="1046" t="s">
        <v>2111</v>
      </c>
      <c r="C4109" s="1047"/>
      <c r="D4109" s="234"/>
      <c r="E4109" s="1048" t="str">
        <f t="shared" si="177"/>
        <v/>
      </c>
      <c r="F4109" s="1048"/>
    </row>
    <row r="4110" spans="1:6">
      <c r="A4110" s="1045">
        <v>2503409607</v>
      </c>
      <c r="B4110" s="1046" t="s">
        <v>2111</v>
      </c>
      <c r="C4110" s="1047"/>
      <c r="D4110" s="234"/>
      <c r="E4110" s="1048" t="str">
        <f t="shared" si="177"/>
        <v/>
      </c>
      <c r="F4110" s="1048"/>
    </row>
    <row r="4111" spans="1:6">
      <c r="A4111" s="1045">
        <v>2503409608</v>
      </c>
      <c r="B4111" s="1046" t="s">
        <v>2111</v>
      </c>
      <c r="C4111" s="1047"/>
      <c r="D4111" s="234"/>
      <c r="E4111" s="1048" t="str">
        <f t="shared" si="177"/>
        <v/>
      </c>
      <c r="F4111" s="1048"/>
    </row>
    <row r="4112" spans="1:6">
      <c r="A4112" s="1045">
        <v>2503409700</v>
      </c>
      <c r="B4112" s="1046" t="s">
        <v>2111</v>
      </c>
      <c r="C4112" s="1047"/>
      <c r="D4112" s="234"/>
      <c r="E4112" s="1048" t="str">
        <f t="shared" si="177"/>
        <v/>
      </c>
      <c r="F4112" s="1048"/>
    </row>
    <row r="4113" spans="1:6">
      <c r="A4113" s="1045">
        <v>2503409701</v>
      </c>
      <c r="B4113" s="1046" t="s">
        <v>2111</v>
      </c>
      <c r="C4113" s="1047"/>
      <c r="D4113" s="234"/>
      <c r="E4113" s="1048" t="str">
        <f t="shared" si="177"/>
        <v/>
      </c>
      <c r="F4113" s="1048"/>
    </row>
    <row r="4114" spans="1:6">
      <c r="A4114" s="1045">
        <v>2503409703</v>
      </c>
      <c r="B4114" s="1046" t="s">
        <v>2111</v>
      </c>
      <c r="C4114" s="1047"/>
      <c r="D4114" s="234"/>
      <c r="E4114" s="1048" t="str">
        <f t="shared" si="177"/>
        <v/>
      </c>
      <c r="F4114" s="1048"/>
    </row>
    <row r="4115" spans="1:6">
      <c r="A4115" s="1045">
        <v>2503409704</v>
      </c>
      <c r="B4115" s="1046" t="s">
        <v>2111</v>
      </c>
      <c r="C4115" s="1047"/>
      <c r="D4115" s="234"/>
      <c r="E4115" s="1048" t="str">
        <f t="shared" si="177"/>
        <v/>
      </c>
      <c r="F4115" s="1048"/>
    </row>
    <row r="4116" spans="1:6">
      <c r="A4116" s="1045">
        <v>2503409705</v>
      </c>
      <c r="B4116" s="1046" t="s">
        <v>2111</v>
      </c>
      <c r="C4116" s="1047"/>
      <c r="D4116" s="234"/>
      <c r="E4116" s="1048" t="str">
        <f t="shared" si="177"/>
        <v/>
      </c>
      <c r="F4116" s="1048"/>
    </row>
    <row r="4117" spans="1:6">
      <c r="A4117" s="1045">
        <v>2503409753</v>
      </c>
      <c r="B4117" s="1046" t="s">
        <v>2111</v>
      </c>
      <c r="C4117" s="1047"/>
      <c r="D4117" s="234"/>
      <c r="E4117" s="1048" t="str">
        <f t="shared" si="177"/>
        <v/>
      </c>
      <c r="F4117" s="1048"/>
    </row>
    <row r="4118" spans="1:6">
      <c r="A4118" s="1045">
        <v>2503409760</v>
      </c>
      <c r="B4118" s="1046" t="s">
        <v>2111</v>
      </c>
      <c r="C4118" s="1047"/>
      <c r="D4118" s="234"/>
      <c r="E4118" s="1048" t="str">
        <f t="shared" si="177"/>
        <v/>
      </c>
      <c r="F4118" s="1048"/>
    </row>
    <row r="4119" spans="1:6">
      <c r="A4119" s="1045">
        <v>2503409800</v>
      </c>
      <c r="B4119" s="1046" t="s">
        <v>2111</v>
      </c>
      <c r="C4119" s="1047"/>
      <c r="D4119" s="234"/>
      <c r="E4119" s="1048" t="str">
        <f t="shared" si="177"/>
        <v/>
      </c>
      <c r="F4119" s="1048"/>
    </row>
    <row r="4120" spans="1:6">
      <c r="A4120" s="1045">
        <v>2503409804</v>
      </c>
      <c r="B4120" s="1046" t="s">
        <v>2111</v>
      </c>
      <c r="C4120" s="1047"/>
      <c r="D4120" s="234"/>
      <c r="E4120" s="1048" t="str">
        <f t="shared" si="177"/>
        <v/>
      </c>
      <c r="F4120" s="1048"/>
    </row>
    <row r="4121" spans="1:6">
      <c r="A4121" s="1045">
        <v>2503409806</v>
      </c>
      <c r="B4121" s="1046" t="s">
        <v>2111</v>
      </c>
      <c r="C4121" s="1047"/>
      <c r="D4121" s="234"/>
      <c r="E4121" s="1048" t="str">
        <f t="shared" si="177"/>
        <v/>
      </c>
      <c r="F4121" s="1048"/>
    </row>
    <row r="4122" spans="1:6">
      <c r="A4122" s="1045">
        <v>2503409815</v>
      </c>
      <c r="B4122" s="1046" t="s">
        <v>2111</v>
      </c>
      <c r="C4122" s="1047"/>
      <c r="D4122" s="234"/>
      <c r="E4122" s="1048" t="str">
        <f t="shared" si="177"/>
        <v/>
      </c>
      <c r="F4122" s="1048"/>
    </row>
    <row r="4123" spans="1:6">
      <c r="A4123" s="1045">
        <v>2503409818</v>
      </c>
      <c r="B4123" s="1046" t="s">
        <v>2111</v>
      </c>
      <c r="C4123" s="1047"/>
      <c r="D4123" s="234"/>
      <c r="E4123" s="1048" t="str">
        <f t="shared" si="177"/>
        <v/>
      </c>
      <c r="F4123" s="1048"/>
    </row>
    <row r="4124" spans="1:6">
      <c r="A4124" s="1045">
        <v>2503409820</v>
      </c>
      <c r="B4124" s="1046" t="s">
        <v>2111</v>
      </c>
      <c r="C4124" s="1047"/>
      <c r="D4124" s="234"/>
      <c r="E4124" s="1048" t="str">
        <f t="shared" si="177"/>
        <v/>
      </c>
      <c r="F4124" s="1048"/>
    </row>
    <row r="4125" spans="1:6" ht="11.25" customHeight="1">
      <c r="A4125" s="1045">
        <v>2503409826</v>
      </c>
      <c r="B4125" s="1046" t="s">
        <v>2111</v>
      </c>
      <c r="C4125" s="1047"/>
      <c r="D4125" s="234"/>
      <c r="E4125" s="1048" t="str">
        <f t="shared" si="177"/>
        <v/>
      </c>
      <c r="F4125" s="1048"/>
    </row>
    <row r="4126" spans="1:6">
      <c r="A4126" s="1045">
        <v>2503409833</v>
      </c>
      <c r="B4126" s="1046" t="s">
        <v>2111</v>
      </c>
      <c r="C4126" s="1047"/>
      <c r="D4126" s="234"/>
      <c r="E4126" s="1048" t="str">
        <f t="shared" si="177"/>
        <v/>
      </c>
      <c r="F4126" s="1048"/>
    </row>
    <row r="4127" spans="1:6">
      <c r="A4127" s="1045">
        <v>2503409853</v>
      </c>
      <c r="B4127" s="1046" t="s">
        <v>2111</v>
      </c>
      <c r="C4127" s="1047"/>
      <c r="D4127" s="234"/>
      <c r="E4127" s="1048" t="str">
        <f t="shared" si="177"/>
        <v/>
      </c>
      <c r="F4127" s="1048"/>
    </row>
    <row r="4128" spans="1:6">
      <c r="A4128" s="1045">
        <v>2503409855</v>
      </c>
      <c r="B4128" s="1046" t="s">
        <v>2111</v>
      </c>
      <c r="C4128" s="1047"/>
      <c r="D4128" s="234"/>
      <c r="E4128" s="1048" t="str">
        <f t="shared" si="177"/>
        <v/>
      </c>
      <c r="F4128" s="1048"/>
    </row>
    <row r="4129" spans="1:6">
      <c r="A4129" s="1045">
        <v>2503409878</v>
      </c>
      <c r="B4129" s="1046" t="s">
        <v>2111</v>
      </c>
      <c r="C4129" s="1047"/>
      <c r="D4129" s="234"/>
      <c r="E4129" s="1048" t="str">
        <f t="shared" si="177"/>
        <v/>
      </c>
      <c r="F4129" s="1048"/>
    </row>
    <row r="4130" spans="1:6">
      <c r="A4130" s="1045">
        <v>2503409879</v>
      </c>
      <c r="B4130" s="1046" t="s">
        <v>2111</v>
      </c>
      <c r="C4130" s="1047"/>
      <c r="D4130" s="234"/>
      <c r="E4130" s="1048" t="str">
        <f t="shared" si="177"/>
        <v/>
      </c>
      <c r="F4130" s="1048"/>
    </row>
    <row r="4131" spans="1:6">
      <c r="A4131" s="1045">
        <v>2503450005</v>
      </c>
      <c r="B4131" s="1046" t="s">
        <v>2111</v>
      </c>
      <c r="C4131" s="1047"/>
      <c r="D4131" s="234"/>
      <c r="E4131" s="1048" t="str">
        <f t="shared" si="177"/>
        <v/>
      </c>
      <c r="F4131" s="1048"/>
    </row>
    <row r="4132" spans="1:6">
      <c r="A4132" s="1045">
        <v>2503451002</v>
      </c>
      <c r="B4132" s="1046" t="s">
        <v>2111</v>
      </c>
      <c r="C4132" s="1047"/>
      <c r="D4132" s="234"/>
      <c r="E4132" s="1048" t="str">
        <f t="shared" ref="E4132:E4166" si="178">+IF(COUNTIF(A:A,A4132)=1,"","Error")</f>
        <v/>
      </c>
      <c r="F4132" s="1048"/>
    </row>
    <row r="4133" spans="1:6">
      <c r="A4133" s="1045">
        <v>2503451200</v>
      </c>
      <c r="B4133" s="1046" t="s">
        <v>2111</v>
      </c>
      <c r="C4133" s="1047"/>
      <c r="D4133" s="234"/>
      <c r="E4133" s="1048" t="str">
        <f t="shared" si="178"/>
        <v/>
      </c>
      <c r="F4133" s="1048"/>
    </row>
    <row r="4134" spans="1:6">
      <c r="A4134" s="1045">
        <v>2503451888</v>
      </c>
      <c r="B4134" s="1046" t="s">
        <v>2111</v>
      </c>
      <c r="C4134" s="1047"/>
      <c r="D4134" s="234"/>
      <c r="E4134" s="1048" t="str">
        <f t="shared" si="178"/>
        <v/>
      </c>
      <c r="F4134" s="1048"/>
    </row>
    <row r="4135" spans="1:6">
      <c r="A4135" s="1045">
        <v>2503459000</v>
      </c>
      <c r="B4135" s="1046" t="s">
        <v>2111</v>
      </c>
      <c r="C4135" s="1047"/>
      <c r="D4135" s="234"/>
      <c r="E4135" s="1048" t="str">
        <f t="shared" si="178"/>
        <v/>
      </c>
      <c r="F4135" s="1048"/>
    </row>
    <row r="4136" spans="1:6">
      <c r="A4136" s="1045">
        <v>2504050005</v>
      </c>
      <c r="B4136" s="1046" t="s">
        <v>2111</v>
      </c>
      <c r="C4136" s="1047"/>
      <c r="D4136" s="234"/>
      <c r="E4136" s="1048" t="str">
        <f t="shared" si="178"/>
        <v/>
      </c>
      <c r="F4136" s="1048"/>
    </row>
    <row r="4137" spans="1:6">
      <c r="A4137" s="1045">
        <v>2504051000</v>
      </c>
      <c r="B4137" s="1046" t="s">
        <v>2111</v>
      </c>
      <c r="C4137" s="1047"/>
      <c r="D4137" s="234"/>
      <c r="E4137" s="1048" t="str">
        <f t="shared" si="178"/>
        <v/>
      </c>
      <c r="F4137" s="1048"/>
    </row>
    <row r="4138" spans="1:6">
      <c r="A4138" s="1045">
        <v>2504059013</v>
      </c>
      <c r="B4138" s="1046" t="s">
        <v>2111</v>
      </c>
      <c r="C4138" s="1047"/>
      <c r="D4138" s="234"/>
      <c r="E4138" s="1048" t="str">
        <f t="shared" si="178"/>
        <v/>
      </c>
      <c r="F4138" s="1048"/>
    </row>
    <row r="4139" spans="1:6">
      <c r="A4139" s="1045">
        <v>2504059050</v>
      </c>
      <c r="B4139" s="1046" t="s">
        <v>2111</v>
      </c>
      <c r="C4139" s="1047"/>
      <c r="D4139" s="234"/>
      <c r="E4139" s="1048" t="str">
        <f t="shared" si="178"/>
        <v/>
      </c>
      <c r="F4139" s="1048"/>
    </row>
    <row r="4140" spans="1:6">
      <c r="A4140" s="1045">
        <v>2504059100</v>
      </c>
      <c r="B4140" s="1046" t="s">
        <v>2111</v>
      </c>
      <c r="C4140" s="1047"/>
      <c r="D4140" s="234"/>
      <c r="E4140" s="1048" t="str">
        <f t="shared" si="178"/>
        <v/>
      </c>
      <c r="F4140" s="1048"/>
    </row>
    <row r="4141" spans="1:6">
      <c r="A4141" s="1045">
        <v>2505000005</v>
      </c>
      <c r="B4141" s="1046" t="s">
        <v>2111</v>
      </c>
      <c r="C4141" s="1047"/>
      <c r="D4141" s="234"/>
      <c r="E4141" s="1048" t="str">
        <f t="shared" si="178"/>
        <v/>
      </c>
      <c r="F4141" s="1048"/>
    </row>
    <row r="4142" spans="1:6">
      <c r="A4142" s="1045">
        <v>2505000050</v>
      </c>
      <c r="B4142" s="1046" t="s">
        <v>2111</v>
      </c>
      <c r="C4142" s="1047"/>
      <c r="D4142" s="234"/>
      <c r="E4142" s="1048" t="str">
        <f t="shared" si="178"/>
        <v/>
      </c>
      <c r="F4142" s="1048"/>
    </row>
    <row r="4143" spans="1:6">
      <c r="A4143" s="1045">
        <v>2505001000</v>
      </c>
      <c r="B4143" s="1046" t="s">
        <v>2111</v>
      </c>
      <c r="C4143" s="1047"/>
      <c r="D4143" s="234"/>
      <c r="E4143" s="1048" t="str">
        <f t="shared" si="178"/>
        <v/>
      </c>
      <c r="F4143" s="1048"/>
    </row>
    <row r="4144" spans="1:6">
      <c r="A4144" s="1045">
        <v>2505001002</v>
      </c>
      <c r="B4144" s="1046" t="s">
        <v>2111</v>
      </c>
      <c r="C4144" s="1047"/>
      <c r="D4144" s="234"/>
      <c r="E4144" s="1048" t="str">
        <f t="shared" si="178"/>
        <v/>
      </c>
      <c r="F4144" s="1048"/>
    </row>
    <row r="4145" spans="1:6">
      <c r="A4145" s="1045">
        <v>2505001998</v>
      </c>
      <c r="B4145" s="1046" t="s">
        <v>2111</v>
      </c>
      <c r="C4145" s="1047"/>
      <c r="D4145" s="234"/>
      <c r="E4145" s="1048" t="str">
        <f t="shared" si="178"/>
        <v/>
      </c>
      <c r="F4145" s="1048"/>
    </row>
    <row r="4146" spans="1:6">
      <c r="A4146" s="1045">
        <v>2505004000</v>
      </c>
      <c r="B4146" s="1046" t="s">
        <v>2111</v>
      </c>
      <c r="C4146" s="1047"/>
      <c r="D4146" s="234"/>
      <c r="E4146" s="1048" t="str">
        <f t="shared" si="178"/>
        <v/>
      </c>
      <c r="F4146" s="1048"/>
    </row>
    <row r="4147" spans="1:6">
      <c r="A4147" s="1045">
        <v>2505101105</v>
      </c>
      <c r="B4147" s="1046" t="s">
        <v>2111</v>
      </c>
      <c r="C4147" s="1047"/>
      <c r="D4147" s="234"/>
      <c r="E4147" s="1048" t="str">
        <f t="shared" si="178"/>
        <v/>
      </c>
      <c r="F4147" s="1048"/>
    </row>
    <row r="4148" spans="1:6">
      <c r="A4148" s="1045">
        <v>2506050005</v>
      </c>
      <c r="B4148" s="1046" t="s">
        <v>2111</v>
      </c>
      <c r="C4148" s="1047"/>
      <c r="D4148" s="234"/>
      <c r="E4148" s="1048" t="str">
        <f t="shared" si="178"/>
        <v/>
      </c>
      <c r="F4148" s="1048"/>
    </row>
    <row r="4149" spans="1:6">
      <c r="A4149" s="1045">
        <v>2506059010</v>
      </c>
      <c r="B4149" s="1046" t="s">
        <v>2111</v>
      </c>
      <c r="C4149" s="1047"/>
      <c r="D4149" s="234"/>
      <c r="E4149" s="1048" t="str">
        <f t="shared" si="178"/>
        <v/>
      </c>
      <c r="F4149" s="1048"/>
    </row>
    <row r="4150" spans="1:6">
      <c r="A4150" s="1045">
        <v>2506100005</v>
      </c>
      <c r="B4150" s="1046" t="s">
        <v>2111</v>
      </c>
      <c r="C4150" s="1047"/>
      <c r="D4150" s="234"/>
      <c r="E4150" s="1048" t="str">
        <f t="shared" si="178"/>
        <v/>
      </c>
      <c r="F4150" s="1048"/>
    </row>
    <row r="4151" spans="1:6">
      <c r="A4151" s="1045">
        <v>2506109010</v>
      </c>
      <c r="B4151" s="1046" t="s">
        <v>2111</v>
      </c>
      <c r="C4151" s="1047"/>
      <c r="D4151" s="234"/>
      <c r="E4151" s="1048" t="str">
        <f t="shared" si="178"/>
        <v/>
      </c>
      <c r="F4151" s="1048"/>
    </row>
    <row r="4152" spans="1:6">
      <c r="A4152" s="1045">
        <v>2506150005</v>
      </c>
      <c r="B4152" s="1046" t="s">
        <v>2111</v>
      </c>
      <c r="C4152" s="1047"/>
      <c r="D4152" s="234"/>
      <c r="E4152" s="1048" t="str">
        <f t="shared" si="178"/>
        <v/>
      </c>
      <c r="F4152" s="1048"/>
    </row>
    <row r="4153" spans="1:6">
      <c r="A4153" s="1045">
        <v>2506159010</v>
      </c>
      <c r="B4153" s="1046" t="s">
        <v>2111</v>
      </c>
      <c r="C4153" s="1047"/>
      <c r="D4153" s="234"/>
      <c r="E4153" s="1048" t="str">
        <f t="shared" si="178"/>
        <v/>
      </c>
      <c r="F4153" s="1048"/>
    </row>
    <row r="4154" spans="1:6">
      <c r="A4154" s="1045">
        <v>2506159011</v>
      </c>
      <c r="B4154" s="1046" t="s">
        <v>2111</v>
      </c>
      <c r="C4154" s="1047"/>
      <c r="D4154" s="234"/>
      <c r="E4154" s="1048" t="str">
        <f t="shared" si="178"/>
        <v/>
      </c>
      <c r="F4154" s="1048"/>
    </row>
    <row r="4155" spans="1:6">
      <c r="A4155" s="1045">
        <v>2506159504</v>
      </c>
      <c r="B4155" s="1046" t="s">
        <v>2111</v>
      </c>
      <c r="C4155" s="1047"/>
      <c r="D4155" s="234"/>
      <c r="E4155" s="1048" t="str">
        <f t="shared" si="178"/>
        <v/>
      </c>
      <c r="F4155" s="1048"/>
    </row>
    <row r="4156" spans="1:6">
      <c r="A4156" s="1045">
        <v>2506400005</v>
      </c>
      <c r="B4156" s="1046" t="s">
        <v>2111</v>
      </c>
      <c r="C4156" s="1047"/>
      <c r="D4156" s="234"/>
      <c r="E4156" s="1048" t="str">
        <f t="shared" si="178"/>
        <v/>
      </c>
      <c r="F4156" s="1048"/>
    </row>
    <row r="4157" spans="1:6">
      <c r="A4157" s="1045">
        <v>2506401301</v>
      </c>
      <c r="B4157" s="1046" t="s">
        <v>2111</v>
      </c>
      <c r="C4157" s="1047"/>
      <c r="D4157" s="234"/>
      <c r="E4157" s="1048" t="str">
        <f t="shared" si="178"/>
        <v/>
      </c>
      <c r="F4157" s="1048"/>
    </row>
    <row r="4158" spans="1:6">
      <c r="A4158" s="1045">
        <v>2506401302</v>
      </c>
      <c r="B4158" s="1046" t="s">
        <v>2111</v>
      </c>
      <c r="C4158" s="1047"/>
      <c r="D4158" s="234"/>
      <c r="E4158" s="1048" t="str">
        <f t="shared" si="178"/>
        <v/>
      </c>
      <c r="F4158" s="1048"/>
    </row>
    <row r="4159" spans="1:6">
      <c r="A4159" s="1045">
        <v>2506409025</v>
      </c>
      <c r="B4159" s="1046" t="s">
        <v>2111</v>
      </c>
      <c r="C4159" s="1047"/>
      <c r="D4159" s="234"/>
      <c r="E4159" s="1048" t="str">
        <f t="shared" si="178"/>
        <v/>
      </c>
      <c r="F4159" s="1048"/>
    </row>
    <row r="4160" spans="1:6">
      <c r="A4160" s="1045">
        <v>2506409026</v>
      </c>
      <c r="B4160" s="1046" t="s">
        <v>2111</v>
      </c>
      <c r="C4160" s="1047"/>
      <c r="D4160" s="234"/>
      <c r="E4160" s="1048" t="str">
        <f t="shared" si="178"/>
        <v/>
      </c>
      <c r="F4160" s="1048"/>
    </row>
    <row r="4161" spans="1:6">
      <c r="A4161" s="1045">
        <v>2506450001</v>
      </c>
      <c r="B4161" s="1046" t="s">
        <v>2111</v>
      </c>
      <c r="C4161" s="1047"/>
      <c r="D4161" s="234"/>
      <c r="E4161" s="1048" t="str">
        <f t="shared" si="178"/>
        <v/>
      </c>
      <c r="F4161" s="1048"/>
    </row>
    <row r="4162" spans="1:6">
      <c r="A4162" s="1045">
        <v>2506450005</v>
      </c>
      <c r="B4162" s="1046" t="s">
        <v>2111</v>
      </c>
      <c r="C4162" s="1047"/>
      <c r="D4162" s="234"/>
      <c r="E4162" s="1048" t="str">
        <f t="shared" si="178"/>
        <v/>
      </c>
      <c r="F4162" s="1048"/>
    </row>
    <row r="4163" spans="1:6">
      <c r="A4163" s="1045">
        <v>2506450010</v>
      </c>
      <c r="B4163" s="1046" t="s">
        <v>2111</v>
      </c>
      <c r="C4163" s="1047"/>
      <c r="D4163" s="234"/>
      <c r="E4163" s="1048" t="str">
        <f t="shared" si="178"/>
        <v/>
      </c>
      <c r="F4163" s="1048"/>
    </row>
    <row r="4164" spans="1:6">
      <c r="A4164" s="1045">
        <v>2506450020</v>
      </c>
      <c r="B4164" s="1046" t="s">
        <v>2111</v>
      </c>
      <c r="C4164" s="1047"/>
      <c r="D4164" s="234"/>
      <c r="E4164" s="1048" t="str">
        <f t="shared" si="178"/>
        <v/>
      </c>
      <c r="F4164" s="1048"/>
    </row>
    <row r="4165" spans="1:6">
      <c r="A4165" s="1045">
        <v>2506450130</v>
      </c>
      <c r="B4165" s="1046" t="s">
        <v>2111</v>
      </c>
      <c r="C4165" s="1047"/>
      <c r="D4165" s="234"/>
      <c r="E4165" s="1048" t="str">
        <f t="shared" si="178"/>
        <v/>
      </c>
      <c r="F4165" s="1048"/>
    </row>
    <row r="4166" spans="1:6">
      <c r="A4166" s="1045">
        <v>2506451230</v>
      </c>
      <c r="B4166" s="1046" t="s">
        <v>2111</v>
      </c>
      <c r="C4166" s="1047"/>
      <c r="D4166" s="234"/>
      <c r="E4166" s="1048" t="str">
        <f t="shared" si="178"/>
        <v/>
      </c>
      <c r="F4166" s="1048"/>
    </row>
    <row r="4167" spans="1:6">
      <c r="A4167" s="1045">
        <v>2506452001</v>
      </c>
      <c r="B4167" s="1052" t="s">
        <v>2111</v>
      </c>
      <c r="C4167" s="1047"/>
      <c r="D4167" s="234"/>
      <c r="E4167" s="1048"/>
      <c r="F4167" s="1048"/>
    </row>
    <row r="4168" spans="1:6">
      <c r="A4168" s="1045">
        <v>2506459009</v>
      </c>
      <c r="B4168" s="1046" t="s">
        <v>2111</v>
      </c>
      <c r="C4168" s="1047"/>
      <c r="D4168" s="234"/>
      <c r="E4168" s="1048" t="str">
        <f t="shared" ref="E4168:E4174" si="179">+IF(COUNTIF(A:A,A4168)=1,"","Error")</f>
        <v/>
      </c>
      <c r="F4168" s="1048"/>
    </row>
    <row r="4169" spans="1:6">
      <c r="A4169" s="1045">
        <v>2506459012</v>
      </c>
      <c r="B4169" s="1046" t="s">
        <v>2111</v>
      </c>
      <c r="C4169" s="1047"/>
      <c r="D4169" s="234"/>
      <c r="E4169" s="1048" t="str">
        <f t="shared" si="179"/>
        <v/>
      </c>
      <c r="F4169" s="1048"/>
    </row>
    <row r="4170" spans="1:6">
      <c r="A4170" s="1045">
        <v>2506459022</v>
      </c>
      <c r="B4170" s="1046" t="s">
        <v>2111</v>
      </c>
      <c r="C4170" s="1047"/>
      <c r="D4170" s="234"/>
      <c r="E4170" s="1048" t="str">
        <f t="shared" si="179"/>
        <v/>
      </c>
      <c r="F4170" s="1048"/>
    </row>
    <row r="4171" spans="1:6">
      <c r="A4171" s="1045">
        <v>2506459023</v>
      </c>
      <c r="B4171" s="1046" t="s">
        <v>2111</v>
      </c>
      <c r="C4171" s="1047"/>
      <c r="D4171" s="234"/>
      <c r="E4171" s="1048" t="str">
        <f t="shared" si="179"/>
        <v/>
      </c>
      <c r="F4171" s="1048"/>
    </row>
    <row r="4172" spans="1:6">
      <c r="A4172" s="1045">
        <v>2506459025</v>
      </c>
      <c r="B4172" s="1046" t="s">
        <v>2111</v>
      </c>
      <c r="C4172" s="1047"/>
      <c r="D4172" s="234"/>
      <c r="E4172" s="1048" t="str">
        <f t="shared" si="179"/>
        <v/>
      </c>
      <c r="F4172" s="1048"/>
    </row>
    <row r="4173" spans="1:6">
      <c r="A4173" s="1045">
        <v>2506459026</v>
      </c>
      <c r="B4173" s="1046" t="s">
        <v>2111</v>
      </c>
      <c r="C4173" s="1047"/>
      <c r="D4173" s="234"/>
      <c r="E4173" s="1048" t="str">
        <f t="shared" si="179"/>
        <v/>
      </c>
      <c r="F4173" s="1048"/>
    </row>
    <row r="4174" spans="1:6">
      <c r="A4174" s="1045">
        <v>2506459027</v>
      </c>
      <c r="B4174" s="1046" t="s">
        <v>2111</v>
      </c>
      <c r="C4174" s="1047"/>
      <c r="D4174" s="234"/>
      <c r="E4174" s="1048" t="str">
        <f t="shared" si="179"/>
        <v/>
      </c>
      <c r="F4174" s="1048"/>
    </row>
    <row r="4175" spans="1:6">
      <c r="A4175" s="1045">
        <v>2506459040</v>
      </c>
      <c r="B4175" s="1052" t="s">
        <v>2111</v>
      </c>
      <c r="C4175" s="1047"/>
      <c r="D4175" s="234"/>
      <c r="E4175" s="1048"/>
      <c r="F4175" s="1048"/>
    </row>
    <row r="4176" spans="1:6">
      <c r="A4176" s="1045">
        <v>2506459043</v>
      </c>
      <c r="B4176" s="1046" t="s">
        <v>2111</v>
      </c>
      <c r="C4176" s="1047"/>
      <c r="D4176" s="234"/>
      <c r="E4176" s="1048" t="str">
        <f t="shared" ref="E4176:E4192" si="180">+IF(COUNTIF(A:A,A4176)=1,"","Error")</f>
        <v/>
      </c>
      <c r="F4176" s="1048"/>
    </row>
    <row r="4177" spans="1:6">
      <c r="A4177" s="1045">
        <v>2506459050</v>
      </c>
      <c r="B4177" s="1046" t="s">
        <v>2111</v>
      </c>
      <c r="C4177" s="1047"/>
      <c r="D4177" s="234"/>
      <c r="E4177" s="1048" t="str">
        <f t="shared" si="180"/>
        <v/>
      </c>
      <c r="F4177" s="1048"/>
    </row>
    <row r="4178" spans="1:6">
      <c r="A4178" s="1045">
        <v>2506459055</v>
      </c>
      <c r="B4178" s="1046" t="s">
        <v>2111</v>
      </c>
      <c r="C4178" s="1047"/>
      <c r="D4178" s="234"/>
      <c r="E4178" s="1048" t="str">
        <f t="shared" si="180"/>
        <v/>
      </c>
      <c r="F4178" s="1048"/>
    </row>
    <row r="4179" spans="1:6">
      <c r="A4179" s="1045">
        <v>2506459202</v>
      </c>
      <c r="B4179" s="1046" t="s">
        <v>2111</v>
      </c>
      <c r="C4179" s="1047"/>
      <c r="D4179" s="234"/>
      <c r="E4179" s="1048" t="str">
        <f t="shared" si="180"/>
        <v/>
      </c>
      <c r="F4179" s="1048"/>
    </row>
    <row r="4180" spans="1:6">
      <c r="A4180" s="1045">
        <v>2506459403</v>
      </c>
      <c r="B4180" s="1046" t="s">
        <v>2111</v>
      </c>
      <c r="C4180" s="1047"/>
      <c r="D4180" s="234"/>
      <c r="E4180" s="1048" t="str">
        <f t="shared" si="180"/>
        <v/>
      </c>
      <c r="F4180" s="1048"/>
    </row>
    <row r="4181" spans="1:6">
      <c r="A4181" s="1045">
        <v>2506459501</v>
      </c>
      <c r="B4181" s="1046" t="s">
        <v>2111</v>
      </c>
      <c r="C4181" s="1047"/>
      <c r="D4181" s="234"/>
      <c r="E4181" s="1048" t="str">
        <f t="shared" si="180"/>
        <v/>
      </c>
      <c r="F4181" s="1048"/>
    </row>
    <row r="4182" spans="1:6">
      <c r="A4182" s="1045">
        <v>2506459502</v>
      </c>
      <c r="B4182" s="1046" t="s">
        <v>2111</v>
      </c>
      <c r="C4182" s="1047"/>
      <c r="D4182" s="234"/>
      <c r="E4182" s="1048" t="str">
        <f t="shared" si="180"/>
        <v/>
      </c>
      <c r="F4182" s="1048"/>
    </row>
    <row r="4183" spans="1:6">
      <c r="A4183" s="1045">
        <v>2506459525</v>
      </c>
      <c r="B4183" s="1046" t="s">
        <v>2111</v>
      </c>
      <c r="C4183" s="1047"/>
      <c r="D4183" s="234"/>
      <c r="E4183" s="1048" t="str">
        <f t="shared" si="180"/>
        <v/>
      </c>
      <c r="F4183" s="1048"/>
    </row>
    <row r="4184" spans="1:6">
      <c r="A4184" s="1045">
        <v>2506459601</v>
      </c>
      <c r="B4184" s="1046" t="s">
        <v>2111</v>
      </c>
      <c r="C4184" s="1047"/>
      <c r="D4184" s="234"/>
      <c r="E4184" s="1048" t="str">
        <f t="shared" si="180"/>
        <v/>
      </c>
      <c r="F4184" s="1048"/>
    </row>
    <row r="4185" spans="1:6">
      <c r="A4185" s="1045">
        <v>2506459602</v>
      </c>
      <c r="B4185" s="1046" t="s">
        <v>2111</v>
      </c>
      <c r="C4185" s="1047"/>
      <c r="D4185" s="234"/>
      <c r="E4185" s="1048" t="str">
        <f t="shared" si="180"/>
        <v/>
      </c>
      <c r="F4185" s="1048"/>
    </row>
    <row r="4186" spans="1:6">
      <c r="A4186" s="1045">
        <v>2506459603</v>
      </c>
      <c r="B4186" s="1046" t="s">
        <v>2111</v>
      </c>
      <c r="C4186" s="1047"/>
      <c r="D4186" s="234"/>
      <c r="E4186" s="1048" t="str">
        <f t="shared" si="180"/>
        <v/>
      </c>
      <c r="F4186" s="1048"/>
    </row>
    <row r="4187" spans="1:6">
      <c r="A4187" s="1045">
        <v>2506459760</v>
      </c>
      <c r="B4187" s="1046" t="s">
        <v>2111</v>
      </c>
      <c r="C4187" s="1047"/>
      <c r="D4187" s="234"/>
      <c r="E4187" s="1048" t="str">
        <f t="shared" si="180"/>
        <v/>
      </c>
      <c r="F4187" s="1048"/>
    </row>
    <row r="4188" spans="1:6">
      <c r="A4188" s="1045">
        <v>2506459761</v>
      </c>
      <c r="B4188" s="1046" t="s">
        <v>2111</v>
      </c>
      <c r="C4188" s="1047"/>
      <c r="D4188" s="234"/>
      <c r="E4188" s="1048" t="str">
        <f t="shared" si="180"/>
        <v/>
      </c>
      <c r="F4188" s="1048"/>
    </row>
    <row r="4189" spans="1:6">
      <c r="A4189" s="1045">
        <v>2507050050</v>
      </c>
      <c r="B4189" s="1046" t="s">
        <v>2111</v>
      </c>
      <c r="C4189" s="1047"/>
      <c r="D4189" s="234"/>
      <c r="E4189" s="1048" t="str">
        <f t="shared" si="180"/>
        <v/>
      </c>
      <c r="F4189" s="1048"/>
    </row>
    <row r="4190" spans="1:6">
      <c r="A4190" s="1045">
        <v>2507050075</v>
      </c>
      <c r="B4190" s="1046" t="s">
        <v>2111</v>
      </c>
      <c r="C4190" s="1047"/>
      <c r="D4190" s="234"/>
      <c r="E4190" s="1048" t="str">
        <f t="shared" si="180"/>
        <v/>
      </c>
      <c r="F4190" s="1048"/>
    </row>
    <row r="4191" spans="1:6">
      <c r="A4191" s="1045">
        <v>2507051001</v>
      </c>
      <c r="B4191" s="1046" t="s">
        <v>2111</v>
      </c>
      <c r="C4191" s="1047"/>
      <c r="D4191" s="234"/>
      <c r="E4191" s="1048" t="str">
        <f t="shared" si="180"/>
        <v/>
      </c>
      <c r="F4191" s="1048"/>
    </row>
    <row r="4192" spans="1:6">
      <c r="A4192" s="1045">
        <v>2507051002</v>
      </c>
      <c r="B4192" s="1046" t="s">
        <v>2111</v>
      </c>
      <c r="C4192" s="1047"/>
      <c r="D4192" s="234"/>
      <c r="E4192" s="1048" t="str">
        <f t="shared" si="180"/>
        <v/>
      </c>
      <c r="F4192" s="1048"/>
    </row>
    <row r="4193" spans="1:6">
      <c r="A4193" s="1045">
        <v>2507051003</v>
      </c>
      <c r="B4193" s="1052" t="s">
        <v>2111</v>
      </c>
      <c r="C4193" s="1047"/>
      <c r="D4193" s="234"/>
      <c r="E4193" s="1048"/>
      <c r="F4193" s="1048"/>
    </row>
    <row r="4194" spans="1:6">
      <c r="A4194" s="1045">
        <v>2507051888</v>
      </c>
      <c r="B4194" s="1046" t="s">
        <v>2111</v>
      </c>
      <c r="C4194" s="1047"/>
      <c r="D4194" s="234"/>
      <c r="E4194" s="1048" t="str">
        <f>+IF(COUNTIF(A:A,A4194)=1,"","Error")</f>
        <v/>
      </c>
      <c r="F4194" s="1048"/>
    </row>
    <row r="4195" spans="1:6">
      <c r="A4195" s="1045">
        <v>2507101000</v>
      </c>
      <c r="B4195" s="1046" t="s">
        <v>2111</v>
      </c>
      <c r="C4195" s="1047"/>
      <c r="D4195" s="234"/>
      <c r="E4195" s="1048" t="str">
        <f>+IF(COUNTIF(A:A,A4195)=1,"","Error")</f>
        <v/>
      </c>
      <c r="F4195" s="1048"/>
    </row>
    <row r="4196" spans="1:6">
      <c r="A4196" s="1045">
        <v>2507101001</v>
      </c>
      <c r="B4196" s="1046" t="s">
        <v>2111</v>
      </c>
      <c r="C4196" s="1047"/>
      <c r="D4196" s="234"/>
      <c r="E4196" s="1048" t="str">
        <f>+IF(COUNTIF(A:A,A4196)=1,"","Error")</f>
        <v/>
      </c>
      <c r="F4196" s="1048"/>
    </row>
    <row r="4197" spans="1:6">
      <c r="A4197" s="1045">
        <v>2507101003</v>
      </c>
      <c r="B4197" s="1052" t="s">
        <v>2111</v>
      </c>
      <c r="C4197" s="1047"/>
      <c r="D4197" s="234"/>
      <c r="E4197" s="1048"/>
      <c r="F4197" s="1048"/>
    </row>
    <row r="4198" spans="1:6">
      <c r="A4198" s="1045">
        <v>2510101001</v>
      </c>
      <c r="B4198" s="1046" t="s">
        <v>2111</v>
      </c>
      <c r="C4198" s="1047"/>
      <c r="D4198" s="234"/>
      <c r="E4198" s="1048" t="str">
        <f t="shared" ref="E4198:E4203" si="181">+IF(COUNTIF(A:A,A4198)=1,"","Error")</f>
        <v/>
      </c>
      <c r="F4198" s="1048"/>
    </row>
    <row r="4199" spans="1:6">
      <c r="A4199" s="1045">
        <v>2510101002</v>
      </c>
      <c r="B4199" s="1046" t="s">
        <v>2111</v>
      </c>
      <c r="C4199" s="1047"/>
      <c r="D4199" s="234"/>
      <c r="E4199" s="1048" t="str">
        <f t="shared" si="181"/>
        <v/>
      </c>
      <c r="F4199" s="1048"/>
    </row>
    <row r="4200" spans="1:6">
      <c r="A4200" s="1045">
        <v>2510106001</v>
      </c>
      <c r="B4200" s="1046" t="s">
        <v>2111</v>
      </c>
      <c r="C4200" s="1047"/>
      <c r="D4200" s="234"/>
      <c r="E4200" s="1048" t="str">
        <f t="shared" si="181"/>
        <v/>
      </c>
      <c r="F4200" s="1048"/>
    </row>
    <row r="4201" spans="1:6">
      <c r="A4201" s="1045">
        <v>2510106002</v>
      </c>
      <c r="B4201" s="1046" t="s">
        <v>2111</v>
      </c>
      <c r="C4201" s="1047"/>
      <c r="D4201" s="234"/>
      <c r="E4201" s="1048" t="str">
        <f t="shared" si="181"/>
        <v/>
      </c>
      <c r="F4201" s="1048"/>
    </row>
    <row r="4202" spans="1:6">
      <c r="A4202" s="1045">
        <v>2511050005</v>
      </c>
      <c r="B4202" s="1046" t="s">
        <v>2111</v>
      </c>
      <c r="C4202" s="1047" t="s">
        <v>2152</v>
      </c>
      <c r="D4202" s="234"/>
      <c r="E4202" s="1048" t="str">
        <f t="shared" si="181"/>
        <v/>
      </c>
      <c r="F4202" s="1048"/>
    </row>
    <row r="4203" spans="1:6">
      <c r="A4203" s="1045">
        <v>2511050006</v>
      </c>
      <c r="B4203" s="1046" t="s">
        <v>2111</v>
      </c>
      <c r="C4203" s="1047"/>
      <c r="D4203" s="234"/>
      <c r="E4203" s="1048" t="str">
        <f t="shared" si="181"/>
        <v/>
      </c>
      <c r="F4203" s="1048"/>
    </row>
    <row r="4204" spans="1:6">
      <c r="A4204" s="728">
        <v>2511050010</v>
      </c>
      <c r="B4204" s="1046" t="s">
        <v>2111</v>
      </c>
      <c r="C4204" s="1047"/>
      <c r="D4204" s="234"/>
      <c r="E4204" s="1048"/>
      <c r="F4204" s="1048"/>
    </row>
    <row r="4205" spans="1:6">
      <c r="A4205" s="1045">
        <v>2511050050</v>
      </c>
      <c r="B4205" s="1046" t="s">
        <v>2111</v>
      </c>
      <c r="C4205" s="1047"/>
      <c r="D4205" s="234"/>
      <c r="E4205" s="1048" t="str">
        <f t="shared" ref="E4205:E4217" si="182">+IF(COUNTIF(A:A,A4205)=1,"","Error")</f>
        <v/>
      </c>
      <c r="F4205" s="1048"/>
    </row>
    <row r="4206" spans="1:6">
      <c r="A4206" s="1045">
        <v>2511050075</v>
      </c>
      <c r="B4206" s="1046" t="s">
        <v>2111</v>
      </c>
      <c r="C4206" s="1047"/>
      <c r="D4206" s="234"/>
      <c r="E4206" s="1048" t="str">
        <f t="shared" si="182"/>
        <v/>
      </c>
      <c r="F4206" s="1048"/>
    </row>
    <row r="4207" spans="1:6">
      <c r="A4207" s="1045">
        <v>2511051000</v>
      </c>
      <c r="B4207" s="1046" t="s">
        <v>2111</v>
      </c>
      <c r="C4207" s="1047" t="s">
        <v>2152</v>
      </c>
      <c r="D4207" s="234"/>
      <c r="E4207" s="1048" t="str">
        <f t="shared" si="182"/>
        <v/>
      </c>
      <c r="F4207" s="1048"/>
    </row>
    <row r="4208" spans="1:6">
      <c r="A4208" s="1045">
        <v>2511051001</v>
      </c>
      <c r="B4208" s="1046" t="s">
        <v>2111</v>
      </c>
      <c r="C4208" s="1047" t="s">
        <v>2152</v>
      </c>
      <c r="D4208" s="234"/>
      <c r="E4208" s="1048" t="str">
        <f t="shared" si="182"/>
        <v/>
      </c>
      <c r="F4208" s="1048"/>
    </row>
    <row r="4209" spans="1:6">
      <c r="A4209" s="1045">
        <v>2511051002</v>
      </c>
      <c r="B4209" s="1046" t="s">
        <v>2111</v>
      </c>
      <c r="C4209" s="1047"/>
      <c r="D4209" s="234"/>
      <c r="E4209" s="1048" t="str">
        <f t="shared" si="182"/>
        <v/>
      </c>
      <c r="F4209" s="1048"/>
    </row>
    <row r="4210" spans="1:6">
      <c r="A4210" s="1045">
        <v>2511051003</v>
      </c>
      <c r="B4210" s="1046" t="s">
        <v>2111</v>
      </c>
      <c r="C4210" s="1047" t="s">
        <v>2152</v>
      </c>
      <c r="D4210" s="234"/>
      <c r="E4210" s="1048" t="str">
        <f t="shared" si="182"/>
        <v/>
      </c>
      <c r="F4210" s="1048"/>
    </row>
    <row r="4211" spans="1:6">
      <c r="A4211" s="1045">
        <v>2511051004</v>
      </c>
      <c r="B4211" s="1046" t="s">
        <v>2111</v>
      </c>
      <c r="C4211" s="1047" t="s">
        <v>2152</v>
      </c>
      <c r="D4211" s="234"/>
      <c r="E4211" s="1048" t="str">
        <f t="shared" si="182"/>
        <v/>
      </c>
      <c r="F4211" s="1048"/>
    </row>
    <row r="4212" spans="1:6">
      <c r="A4212" s="1045">
        <v>2511051005</v>
      </c>
      <c r="B4212" s="1046" t="s">
        <v>2111</v>
      </c>
      <c r="C4212" s="1047" t="s">
        <v>2152</v>
      </c>
      <c r="D4212" s="234"/>
      <c r="E4212" s="1048" t="str">
        <f t="shared" si="182"/>
        <v/>
      </c>
      <c r="F4212" s="1048"/>
    </row>
    <row r="4213" spans="1:6">
      <c r="A4213" s="1045">
        <v>2511051006</v>
      </c>
      <c r="B4213" s="1046" t="s">
        <v>2111</v>
      </c>
      <c r="C4213" s="1047" t="s">
        <v>2152</v>
      </c>
      <c r="D4213" s="234"/>
      <c r="E4213" s="1048" t="str">
        <f t="shared" si="182"/>
        <v/>
      </c>
      <c r="F4213" s="1048"/>
    </row>
    <row r="4214" spans="1:6" ht="11.25" customHeight="1">
      <c r="A4214" s="1045">
        <v>2511051007</v>
      </c>
      <c r="B4214" s="1046" t="s">
        <v>2111</v>
      </c>
      <c r="C4214" s="1047" t="s">
        <v>2152</v>
      </c>
      <c r="D4214" s="234"/>
      <c r="E4214" s="1048" t="str">
        <f t="shared" si="182"/>
        <v/>
      </c>
      <c r="F4214" s="1048"/>
    </row>
    <row r="4215" spans="1:6">
      <c r="A4215" s="1045">
        <v>2511051008</v>
      </c>
      <c r="B4215" s="1046" t="s">
        <v>2111</v>
      </c>
      <c r="C4215" s="1047" t="s">
        <v>2152</v>
      </c>
      <c r="D4215" s="234"/>
      <c r="E4215" s="1048" t="str">
        <f t="shared" si="182"/>
        <v/>
      </c>
      <c r="F4215" s="1048"/>
    </row>
    <row r="4216" spans="1:6">
      <c r="A4216" s="1045">
        <v>2511051009</v>
      </c>
      <c r="B4216" s="1046" t="s">
        <v>2111</v>
      </c>
      <c r="C4216" s="1047"/>
      <c r="D4216" s="234"/>
      <c r="E4216" s="1048" t="str">
        <f t="shared" si="182"/>
        <v/>
      </c>
      <c r="F4216" s="1048"/>
    </row>
    <row r="4217" spans="1:6">
      <c r="A4217" s="1045">
        <v>2511051010</v>
      </c>
      <c r="B4217" s="1046" t="s">
        <v>2111</v>
      </c>
      <c r="C4217" s="1047" t="s">
        <v>2152</v>
      </c>
      <c r="D4217" s="234"/>
      <c r="E4217" s="1048" t="str">
        <f t="shared" si="182"/>
        <v/>
      </c>
      <c r="F4217" s="1048"/>
    </row>
    <row r="4218" spans="1:6">
      <c r="A4218" s="1045">
        <v>2511051012</v>
      </c>
      <c r="B4218" s="1052" t="s">
        <v>2111</v>
      </c>
      <c r="C4218" s="1047"/>
      <c r="D4218" s="234"/>
      <c r="E4218" s="1048"/>
      <c r="F4218" s="1048"/>
    </row>
    <row r="4219" spans="1:6">
      <c r="A4219" s="1045">
        <v>2511051017</v>
      </c>
      <c r="B4219" s="1046" t="s">
        <v>2111</v>
      </c>
      <c r="C4219" s="1047" t="s">
        <v>2152</v>
      </c>
      <c r="D4219" s="234"/>
      <c r="E4219" s="1048" t="str">
        <f>+IF(COUNTIF(A:A,A4219)=1,"","Error")</f>
        <v/>
      </c>
      <c r="F4219" s="1048"/>
    </row>
    <row r="4220" spans="1:6">
      <c r="A4220" s="728">
        <v>2511051025</v>
      </c>
      <c r="B4220" s="1046" t="s">
        <v>2111</v>
      </c>
      <c r="C4220" s="1047"/>
      <c r="D4220" s="234"/>
      <c r="E4220" s="1048"/>
      <c r="F4220" s="1048"/>
    </row>
    <row r="4221" spans="1:6">
      <c r="A4221" s="1050">
        <v>2511051056</v>
      </c>
      <c r="B4221" s="1046" t="s">
        <v>2111</v>
      </c>
      <c r="C4221" s="1047"/>
      <c r="D4221" s="234"/>
      <c r="E4221" s="1048"/>
      <c r="F4221" s="1048"/>
    </row>
    <row r="4222" spans="1:6">
      <c r="A4222" s="1045">
        <v>2511051100</v>
      </c>
      <c r="B4222" s="1046" t="s">
        <v>2111</v>
      </c>
      <c r="C4222" s="1047"/>
      <c r="D4222" s="234"/>
      <c r="E4222" s="1048" t="str">
        <f t="shared" ref="E4222:E4241" si="183">+IF(COUNTIF(A:A,A4222)=1,"","Error")</f>
        <v/>
      </c>
      <c r="F4222" s="1048"/>
    </row>
    <row r="4223" spans="1:6">
      <c r="A4223" s="1045">
        <v>2511051888</v>
      </c>
      <c r="B4223" s="1046" t="s">
        <v>2111</v>
      </c>
      <c r="C4223" s="1047"/>
      <c r="D4223" s="234"/>
      <c r="E4223" s="1048" t="str">
        <f t="shared" si="183"/>
        <v/>
      </c>
      <c r="F4223" s="1048"/>
    </row>
    <row r="4224" spans="1:6">
      <c r="A4224" s="1045">
        <v>2511051998</v>
      </c>
      <c r="B4224" s="1046" t="s">
        <v>2111</v>
      </c>
      <c r="C4224" s="1047"/>
      <c r="D4224" s="234"/>
      <c r="E4224" s="1048" t="str">
        <f t="shared" si="183"/>
        <v/>
      </c>
      <c r="F4224" s="1048"/>
    </row>
    <row r="4225" spans="1:6">
      <c r="A4225" s="1045">
        <v>2511051999</v>
      </c>
      <c r="B4225" s="1046" t="s">
        <v>2111</v>
      </c>
      <c r="C4225" s="1047"/>
      <c r="D4225" s="234"/>
      <c r="E4225" s="1048" t="str">
        <f t="shared" si="183"/>
        <v/>
      </c>
      <c r="F4225" s="1048"/>
    </row>
    <row r="4226" spans="1:6">
      <c r="A4226" s="1045">
        <v>2511054000</v>
      </c>
      <c r="B4226" s="1046" t="s">
        <v>2111</v>
      </c>
      <c r="C4226" s="1047"/>
      <c r="D4226" s="234"/>
      <c r="E4226" s="1048" t="str">
        <f t="shared" si="183"/>
        <v/>
      </c>
      <c r="F4226" s="1048"/>
    </row>
    <row r="4227" spans="1:6">
      <c r="A4227" s="1045">
        <v>2511054001</v>
      </c>
      <c r="B4227" s="1046" t="s">
        <v>2111</v>
      </c>
      <c r="C4227" s="1047"/>
      <c r="D4227" s="234"/>
      <c r="E4227" s="1048" t="str">
        <f t="shared" si="183"/>
        <v/>
      </c>
      <c r="F4227" s="1048"/>
    </row>
    <row r="4228" spans="1:6">
      <c r="A4228" s="1045">
        <v>2511054002</v>
      </c>
      <c r="B4228" s="1046" t="s">
        <v>2111</v>
      </c>
      <c r="C4228" s="1047"/>
      <c r="D4228" s="234"/>
      <c r="E4228" s="1048" t="str">
        <f t="shared" si="183"/>
        <v/>
      </c>
      <c r="F4228" s="1048"/>
    </row>
    <row r="4229" spans="1:6">
      <c r="A4229" s="1045">
        <v>2511054003</v>
      </c>
      <c r="B4229" s="1046" t="s">
        <v>2111</v>
      </c>
      <c r="C4229" s="1047"/>
      <c r="D4229" s="234"/>
      <c r="E4229" s="1048" t="str">
        <f t="shared" si="183"/>
        <v/>
      </c>
      <c r="F4229" s="1048"/>
    </row>
    <row r="4230" spans="1:6">
      <c r="A4230" s="1045">
        <v>2511054004</v>
      </c>
      <c r="B4230" s="1046" t="s">
        <v>2111</v>
      </c>
      <c r="C4230" s="1047"/>
      <c r="D4230" s="234"/>
      <c r="E4230" s="1048" t="str">
        <f t="shared" si="183"/>
        <v/>
      </c>
      <c r="F4230" s="1048"/>
    </row>
    <row r="4231" spans="1:6">
      <c r="A4231" s="1045">
        <v>2511054005</v>
      </c>
      <c r="B4231" s="1046" t="s">
        <v>2111</v>
      </c>
      <c r="C4231" s="1047"/>
      <c r="D4231" s="234"/>
      <c r="E4231" s="1048" t="str">
        <f t="shared" si="183"/>
        <v/>
      </c>
      <c r="F4231" s="1048"/>
    </row>
    <row r="4232" spans="1:6">
      <c r="A4232" s="1045">
        <v>2511054006</v>
      </c>
      <c r="B4232" s="1046" t="s">
        <v>2111</v>
      </c>
      <c r="C4232" s="1047"/>
      <c r="D4232" s="234"/>
      <c r="E4232" s="1048" t="str">
        <f t="shared" si="183"/>
        <v/>
      </c>
      <c r="F4232" s="1048"/>
    </row>
    <row r="4233" spans="1:6">
      <c r="A4233" s="1045">
        <v>2511054007</v>
      </c>
      <c r="B4233" s="1046" t="s">
        <v>2111</v>
      </c>
      <c r="C4233" s="1047"/>
      <c r="D4233" s="234"/>
      <c r="E4233" s="1048" t="str">
        <f t="shared" si="183"/>
        <v/>
      </c>
      <c r="F4233" s="1048"/>
    </row>
    <row r="4234" spans="1:6">
      <c r="A4234" s="1045">
        <v>2511054018</v>
      </c>
      <c r="B4234" s="1046" t="s">
        <v>2111</v>
      </c>
      <c r="C4234" s="1047"/>
      <c r="D4234" s="234"/>
      <c r="E4234" s="1048" t="str">
        <f t="shared" si="183"/>
        <v/>
      </c>
      <c r="F4234" s="1048"/>
    </row>
    <row r="4235" spans="1:6">
      <c r="A4235" s="1045">
        <v>2511054020</v>
      </c>
      <c r="B4235" s="1046" t="s">
        <v>2111</v>
      </c>
      <c r="C4235" s="1047"/>
      <c r="D4235" s="234"/>
      <c r="E4235" s="1048" t="str">
        <f t="shared" si="183"/>
        <v/>
      </c>
      <c r="F4235" s="1048"/>
    </row>
    <row r="4236" spans="1:6">
      <c r="A4236" s="1045">
        <v>2511059005</v>
      </c>
      <c r="B4236" s="1046" t="s">
        <v>2111</v>
      </c>
      <c r="C4236" s="1047" t="s">
        <v>2152</v>
      </c>
      <c r="D4236" s="234"/>
      <c r="E4236" s="1048" t="str">
        <f t="shared" si="183"/>
        <v/>
      </c>
      <c r="F4236" s="1048"/>
    </row>
    <row r="4237" spans="1:6">
      <c r="A4237" s="1045">
        <v>2511059006</v>
      </c>
      <c r="B4237" s="1046" t="s">
        <v>2111</v>
      </c>
      <c r="C4237" s="1047" t="s">
        <v>2152</v>
      </c>
      <c r="D4237" s="234"/>
      <c r="E4237" s="1048" t="str">
        <f t="shared" si="183"/>
        <v/>
      </c>
      <c r="F4237" s="1048"/>
    </row>
    <row r="4238" spans="1:6">
      <c r="A4238" s="1045">
        <v>2511059007</v>
      </c>
      <c r="B4238" s="1046" t="s">
        <v>2111</v>
      </c>
      <c r="C4238" s="1047" t="s">
        <v>2152</v>
      </c>
      <c r="D4238" s="234"/>
      <c r="E4238" s="1048" t="str">
        <f t="shared" si="183"/>
        <v/>
      </c>
      <c r="F4238" s="1048"/>
    </row>
    <row r="4239" spans="1:6">
      <c r="A4239" s="1045">
        <v>2511059008</v>
      </c>
      <c r="B4239" s="1046" t="s">
        <v>2111</v>
      </c>
      <c r="C4239" s="1047"/>
      <c r="D4239" s="234"/>
      <c r="E4239" s="1048" t="str">
        <f t="shared" si="183"/>
        <v/>
      </c>
      <c r="F4239" s="1048"/>
    </row>
    <row r="4240" spans="1:6">
      <c r="A4240" s="1045">
        <v>2511059009</v>
      </c>
      <c r="B4240" s="1046" t="s">
        <v>2111</v>
      </c>
      <c r="C4240" s="1047" t="s">
        <v>2152</v>
      </c>
      <c r="D4240" s="234"/>
      <c r="E4240" s="1048" t="str">
        <f t="shared" si="183"/>
        <v/>
      </c>
      <c r="F4240" s="1048"/>
    </row>
    <row r="4241" spans="1:6">
      <c r="A4241" s="1045">
        <v>2511059011</v>
      </c>
      <c r="B4241" s="1046" t="s">
        <v>2111</v>
      </c>
      <c r="C4241" s="1047" t="s">
        <v>2152</v>
      </c>
      <c r="D4241" s="234"/>
      <c r="E4241" s="1048" t="str">
        <f t="shared" si="183"/>
        <v/>
      </c>
      <c r="F4241" s="1048"/>
    </row>
    <row r="4242" spans="1:6">
      <c r="A4242" s="1050">
        <v>2511059016</v>
      </c>
      <c r="B4242" s="1046" t="s">
        <v>2111</v>
      </c>
      <c r="C4242" s="1047"/>
      <c r="D4242" s="234"/>
      <c r="E4242" s="1048"/>
      <c r="F4242" s="1048"/>
    </row>
    <row r="4243" spans="1:6">
      <c r="A4243" s="1045">
        <v>2511059030</v>
      </c>
      <c r="B4243" s="1046" t="s">
        <v>2111</v>
      </c>
      <c r="C4243" s="1047" t="s">
        <v>2152</v>
      </c>
      <c r="D4243" s="234"/>
      <c r="E4243" s="1048" t="str">
        <f>+IF(COUNTIF(A:A,A4243)=1,"","Error")</f>
        <v/>
      </c>
      <c r="F4243" s="1048"/>
    </row>
    <row r="4244" spans="1:6">
      <c r="A4244" s="1045">
        <v>2511059041</v>
      </c>
      <c r="B4244" s="1046" t="s">
        <v>2111</v>
      </c>
      <c r="C4244" s="1047" t="s">
        <v>2152</v>
      </c>
      <c r="D4244" s="234"/>
      <c r="E4244" s="1048" t="str">
        <f>+IF(COUNTIF(A:A,A4244)=1,"","Error")</f>
        <v/>
      </c>
      <c r="F4244" s="1048"/>
    </row>
    <row r="4245" spans="1:6">
      <c r="A4245" s="1045">
        <v>2511059104</v>
      </c>
      <c r="B4245" s="1046" t="s">
        <v>2111</v>
      </c>
      <c r="C4245" s="1047" t="s">
        <v>2152</v>
      </c>
      <c r="D4245" s="234"/>
      <c r="E4245" s="1048" t="str">
        <f>+IF(COUNTIF(A:A,A4245)=1,"","Error")</f>
        <v/>
      </c>
      <c r="F4245" s="1048"/>
    </row>
    <row r="4246" spans="1:6">
      <c r="A4246" s="1050">
        <v>2511059120</v>
      </c>
      <c r="B4246" s="1046" t="s">
        <v>2111</v>
      </c>
      <c r="C4246" s="1047"/>
      <c r="D4246" s="234"/>
      <c r="E4246" s="1048"/>
      <c r="F4246" s="1048"/>
    </row>
    <row r="4247" spans="1:6">
      <c r="A4247" s="1045">
        <v>2511059121</v>
      </c>
      <c r="B4247" s="1046" t="s">
        <v>2111</v>
      </c>
      <c r="C4247" s="1047" t="s">
        <v>2152</v>
      </c>
      <c r="D4247" s="234"/>
      <c r="E4247" s="1048" t="str">
        <f>+IF(COUNTIF(A:A,A4247)=1,"","Error")</f>
        <v/>
      </c>
      <c r="F4247" s="1048"/>
    </row>
    <row r="4248" spans="1:6">
      <c r="A4248" s="1050">
        <v>2511059122</v>
      </c>
      <c r="B4248" s="1046" t="s">
        <v>2111</v>
      </c>
      <c r="C4248" s="1047"/>
      <c r="D4248" s="234"/>
      <c r="E4248" s="1048"/>
      <c r="F4248" s="1048"/>
    </row>
    <row r="4249" spans="1:6">
      <c r="A4249" s="1045">
        <v>2511059501</v>
      </c>
      <c r="B4249" s="1046" t="s">
        <v>2111</v>
      </c>
      <c r="C4249" s="1047" t="s">
        <v>2152</v>
      </c>
      <c r="D4249" s="234"/>
      <c r="E4249" s="1048" t="str">
        <f>+IF(COUNTIF(A:A,A4249)=1,"","Error")</f>
        <v/>
      </c>
      <c r="F4249" s="1048"/>
    </row>
    <row r="4250" spans="1:6">
      <c r="A4250" s="1045">
        <v>2511059502</v>
      </c>
      <c r="B4250" s="1046" t="s">
        <v>2111</v>
      </c>
      <c r="C4250" s="1047" t="s">
        <v>2152</v>
      </c>
      <c r="D4250" s="234"/>
      <c r="E4250" s="1048" t="str">
        <f>+IF(COUNTIF(A:A,A4250)=1,"","Error")</f>
        <v/>
      </c>
      <c r="F4250" s="1048"/>
    </row>
    <row r="4251" spans="1:6">
      <c r="A4251" s="1045">
        <v>2511059503</v>
      </c>
      <c r="B4251" s="1046" t="s">
        <v>2111</v>
      </c>
      <c r="C4251" s="1047" t="s">
        <v>2152</v>
      </c>
      <c r="D4251" s="234"/>
      <c r="E4251" s="1048" t="str">
        <f>+IF(COUNTIF(A:A,A4251)=1,"","Error")</f>
        <v/>
      </c>
      <c r="F4251" s="1048"/>
    </row>
    <row r="4252" spans="1:6">
      <c r="A4252" s="1045">
        <v>2511059504</v>
      </c>
      <c r="B4252" s="1046" t="s">
        <v>2111</v>
      </c>
      <c r="C4252" s="1047" t="s">
        <v>2152</v>
      </c>
      <c r="D4252" s="234"/>
      <c r="E4252" s="1048" t="str">
        <f>+IF(COUNTIF(A:A,A4252)=1,"","Error")</f>
        <v/>
      </c>
      <c r="F4252" s="1048"/>
    </row>
    <row r="4253" spans="1:6">
      <c r="A4253" s="1049">
        <v>2511059515</v>
      </c>
      <c r="B4253" s="1046" t="s">
        <v>2111</v>
      </c>
      <c r="C4253" s="1047"/>
      <c r="D4253" s="234"/>
      <c r="E4253" s="1048"/>
      <c r="F4253" s="1048"/>
    </row>
    <row r="4254" spans="1:6">
      <c r="A4254" s="1045">
        <v>2511059601</v>
      </c>
      <c r="B4254" s="1046" t="s">
        <v>2111</v>
      </c>
      <c r="C4254" s="1047" t="s">
        <v>2152</v>
      </c>
      <c r="D4254" s="234"/>
      <c r="E4254" s="1048" t="str">
        <f t="shared" ref="E4254:E4270" si="184">+IF(COUNTIF(A:A,A4254)=1,"","Error")</f>
        <v/>
      </c>
      <c r="F4254" s="1048"/>
    </row>
    <row r="4255" spans="1:6">
      <c r="A4255" s="1045">
        <v>2511059603</v>
      </c>
      <c r="B4255" s="1046" t="s">
        <v>2111</v>
      </c>
      <c r="C4255" s="1047"/>
      <c r="D4255" s="234"/>
      <c r="E4255" s="1048" t="str">
        <f t="shared" si="184"/>
        <v/>
      </c>
      <c r="F4255" s="1048"/>
    </row>
    <row r="4256" spans="1:6">
      <c r="A4256" s="1045">
        <v>2511059604</v>
      </c>
      <c r="B4256" s="1046" t="s">
        <v>2111</v>
      </c>
      <c r="C4256" s="1047" t="s">
        <v>2152</v>
      </c>
      <c r="D4256" s="234"/>
      <c r="E4256" s="1048" t="str">
        <f t="shared" si="184"/>
        <v/>
      </c>
      <c r="F4256" s="1048"/>
    </row>
    <row r="4257" spans="1:6">
      <c r="A4257" s="1045">
        <v>2511059613</v>
      </c>
      <c r="B4257" s="1046" t="s">
        <v>2111</v>
      </c>
      <c r="C4257" s="1047" t="s">
        <v>2152</v>
      </c>
      <c r="D4257" s="234"/>
      <c r="E4257" s="1048" t="str">
        <f t="shared" si="184"/>
        <v/>
      </c>
      <c r="F4257" s="1048"/>
    </row>
    <row r="4258" spans="1:6">
      <c r="A4258" s="1045">
        <v>2511059702</v>
      </c>
      <c r="B4258" s="1046" t="s">
        <v>2111</v>
      </c>
      <c r="C4258" s="1047" t="s">
        <v>2152</v>
      </c>
      <c r="D4258" s="234"/>
      <c r="E4258" s="1048" t="str">
        <f t="shared" si="184"/>
        <v/>
      </c>
      <c r="F4258" s="1048"/>
    </row>
    <row r="4259" spans="1:6">
      <c r="A4259" s="1045">
        <v>2511059703</v>
      </c>
      <c r="B4259" s="1046" t="s">
        <v>2111</v>
      </c>
      <c r="C4259" s="1047" t="s">
        <v>2152</v>
      </c>
      <c r="D4259" s="234"/>
      <c r="E4259" s="1048" t="str">
        <f t="shared" si="184"/>
        <v/>
      </c>
      <c r="F4259" s="1048"/>
    </row>
    <row r="4260" spans="1:6">
      <c r="A4260" s="1045">
        <v>2511059704</v>
      </c>
      <c r="B4260" s="1046" t="s">
        <v>2111</v>
      </c>
      <c r="C4260" s="1047" t="s">
        <v>2152</v>
      </c>
      <c r="D4260" s="234"/>
      <c r="E4260" s="1048" t="str">
        <f t="shared" si="184"/>
        <v/>
      </c>
      <c r="F4260" s="1048"/>
    </row>
    <row r="4261" spans="1:6">
      <c r="A4261" s="1045">
        <v>2511059752</v>
      </c>
      <c r="B4261" s="1046" t="s">
        <v>2111</v>
      </c>
      <c r="C4261" s="1047" t="s">
        <v>2152</v>
      </c>
      <c r="D4261" s="234"/>
      <c r="E4261" s="1048" t="str">
        <f t="shared" si="184"/>
        <v/>
      </c>
      <c r="F4261" s="1048"/>
    </row>
    <row r="4262" spans="1:6">
      <c r="A4262" s="1045">
        <v>2511059756</v>
      </c>
      <c r="B4262" s="1046" t="s">
        <v>2111</v>
      </c>
      <c r="C4262" s="1047"/>
      <c r="D4262" s="234"/>
      <c r="E4262" s="1048" t="str">
        <f t="shared" si="184"/>
        <v/>
      </c>
      <c r="F4262" s="1048"/>
    </row>
    <row r="4263" spans="1:6">
      <c r="A4263" s="1045">
        <v>2514051005</v>
      </c>
      <c r="B4263" s="1046" t="s">
        <v>2111</v>
      </c>
      <c r="C4263" s="1047"/>
      <c r="D4263" s="234"/>
      <c r="E4263" s="1048" t="str">
        <f t="shared" si="184"/>
        <v/>
      </c>
      <c r="F4263" s="1048"/>
    </row>
    <row r="4264" spans="1:6">
      <c r="A4264" s="1045">
        <v>2514091000</v>
      </c>
      <c r="B4264" s="1046" t="s">
        <v>2111</v>
      </c>
      <c r="C4264" s="1047"/>
      <c r="D4264" s="234"/>
      <c r="E4264" s="1048" t="str">
        <f t="shared" si="184"/>
        <v/>
      </c>
      <c r="F4264" s="1048"/>
    </row>
    <row r="4265" spans="1:6">
      <c r="A4265" s="1045">
        <v>2514091005</v>
      </c>
      <c r="B4265" s="1046" t="s">
        <v>2111</v>
      </c>
      <c r="C4265" s="1047"/>
      <c r="D4265" s="234"/>
      <c r="E4265" s="1048" t="str">
        <f t="shared" si="184"/>
        <v/>
      </c>
      <c r="F4265" s="1048"/>
    </row>
    <row r="4266" spans="1:6">
      <c r="A4266" s="1045">
        <v>2514950005</v>
      </c>
      <c r="B4266" s="1046" t="s">
        <v>2111</v>
      </c>
      <c r="C4266" s="1047"/>
      <c r="D4266" s="234"/>
      <c r="E4266" s="1048" t="str">
        <f t="shared" si="184"/>
        <v/>
      </c>
      <c r="F4266" s="1048"/>
    </row>
    <row r="4267" spans="1:6">
      <c r="A4267" s="1045">
        <v>2514951001</v>
      </c>
      <c r="B4267" s="1046" t="s">
        <v>2111</v>
      </c>
      <c r="C4267" s="1047"/>
      <c r="D4267" s="234"/>
      <c r="E4267" s="1048" t="str">
        <f t="shared" si="184"/>
        <v/>
      </c>
      <c r="F4267" s="1048"/>
    </row>
    <row r="4268" spans="1:6">
      <c r="A4268" s="1045">
        <v>2519050000</v>
      </c>
      <c r="B4268" s="1046" t="s">
        <v>2111</v>
      </c>
      <c r="C4268" s="1047"/>
      <c r="D4268" s="234"/>
      <c r="E4268" s="1048" t="str">
        <f t="shared" si="184"/>
        <v/>
      </c>
      <c r="F4268" s="1048"/>
    </row>
    <row r="4269" spans="1:6">
      <c r="A4269" s="1045">
        <v>2519050003</v>
      </c>
      <c r="B4269" s="1046" t="s">
        <v>2111</v>
      </c>
      <c r="C4269" s="1047"/>
      <c r="D4269" s="234"/>
      <c r="E4269" s="1048" t="str">
        <f t="shared" si="184"/>
        <v/>
      </c>
      <c r="F4269" s="1048"/>
    </row>
    <row r="4270" spans="1:6">
      <c r="A4270" s="1045">
        <v>2519050005</v>
      </c>
      <c r="B4270" s="1046" t="s">
        <v>2111</v>
      </c>
      <c r="C4270" s="1047"/>
      <c r="D4270" s="234"/>
      <c r="E4270" s="1048" t="str">
        <f t="shared" si="184"/>
        <v/>
      </c>
      <c r="F4270" s="1048"/>
    </row>
    <row r="4271" spans="1:6">
      <c r="A4271" s="1055">
        <v>2519050010</v>
      </c>
      <c r="B4271" s="1046" t="s">
        <v>2111</v>
      </c>
    </row>
    <row r="4272" spans="1:6">
      <c r="A4272" s="1045">
        <v>2519050015</v>
      </c>
      <c r="B4272" s="1052" t="s">
        <v>2111</v>
      </c>
      <c r="C4272" s="1047"/>
      <c r="D4272" s="234"/>
      <c r="E4272" s="1048"/>
      <c r="F4272" s="1048"/>
    </row>
    <row r="4273" spans="1:6">
      <c r="A4273" s="1045">
        <v>2519050050</v>
      </c>
      <c r="B4273" s="1046" t="s">
        <v>2111</v>
      </c>
      <c r="C4273" s="1047"/>
      <c r="D4273" s="234"/>
      <c r="E4273" s="1048" t="str">
        <f t="shared" ref="E4273:E4281" si="185">+IF(COUNTIF(A:A,A4273)=1,"","Error")</f>
        <v/>
      </c>
      <c r="F4273" s="1048"/>
    </row>
    <row r="4274" spans="1:6">
      <c r="A4274" s="1045">
        <v>2519050075</v>
      </c>
      <c r="B4274" s="1046" t="s">
        <v>2111</v>
      </c>
      <c r="C4274" s="1047"/>
      <c r="D4274" s="234"/>
      <c r="E4274" s="1048" t="str">
        <f t="shared" si="185"/>
        <v/>
      </c>
      <c r="F4274" s="1048"/>
    </row>
    <row r="4275" spans="1:6">
      <c r="A4275" s="1045">
        <v>2519051003</v>
      </c>
      <c r="B4275" s="1046" t="s">
        <v>2111</v>
      </c>
      <c r="C4275" s="1047"/>
      <c r="D4275" s="234"/>
      <c r="E4275" s="1048" t="str">
        <f t="shared" si="185"/>
        <v/>
      </c>
      <c r="F4275" s="1048"/>
    </row>
    <row r="4276" spans="1:6">
      <c r="A4276" s="1045">
        <v>2519051005</v>
      </c>
      <c r="B4276" s="1046" t="s">
        <v>2111</v>
      </c>
      <c r="C4276" s="1047"/>
      <c r="D4276" s="234"/>
      <c r="E4276" s="1048" t="str">
        <f t="shared" si="185"/>
        <v/>
      </c>
      <c r="F4276" s="1048"/>
    </row>
    <row r="4277" spans="1:6">
      <c r="A4277" s="1045">
        <v>2519051018</v>
      </c>
      <c r="B4277" s="1046" t="s">
        <v>2111</v>
      </c>
      <c r="C4277" s="1047"/>
      <c r="D4277" s="234"/>
      <c r="E4277" s="1048" t="str">
        <f t="shared" si="185"/>
        <v/>
      </c>
      <c r="F4277" s="1048"/>
    </row>
    <row r="4278" spans="1:6">
      <c r="A4278" s="1045">
        <v>2519051026</v>
      </c>
      <c r="B4278" s="1046" t="s">
        <v>2111</v>
      </c>
      <c r="C4278" s="1047"/>
      <c r="D4278" s="234"/>
      <c r="E4278" s="1048" t="str">
        <f t="shared" si="185"/>
        <v/>
      </c>
      <c r="F4278" s="1048"/>
    </row>
    <row r="4279" spans="1:6">
      <c r="A4279" s="1045">
        <v>2519051027</v>
      </c>
      <c r="B4279" s="1046" t="s">
        <v>2111</v>
      </c>
      <c r="C4279" s="1047"/>
      <c r="D4279" s="234"/>
      <c r="E4279" s="1048" t="str">
        <f t="shared" si="185"/>
        <v/>
      </c>
      <c r="F4279" s="1048"/>
    </row>
    <row r="4280" spans="1:6">
      <c r="A4280" s="1045">
        <v>2519051030</v>
      </c>
      <c r="B4280" s="1046" t="s">
        <v>2111</v>
      </c>
      <c r="C4280" s="1047"/>
      <c r="D4280" s="234"/>
      <c r="E4280" s="1048" t="str">
        <f t="shared" si="185"/>
        <v/>
      </c>
      <c r="F4280" s="1048"/>
    </row>
    <row r="4281" spans="1:6">
      <c r="A4281" s="1045">
        <v>2519051033</v>
      </c>
      <c r="B4281" s="1046" t="s">
        <v>2111</v>
      </c>
      <c r="C4281" s="1047"/>
      <c r="D4281" s="234"/>
      <c r="E4281" s="1048" t="str">
        <f t="shared" si="185"/>
        <v/>
      </c>
      <c r="F4281" s="1048"/>
    </row>
    <row r="4282" spans="1:6">
      <c r="A4282" s="1045">
        <v>2519051035</v>
      </c>
      <c r="B4282" s="1052" t="s">
        <v>2111</v>
      </c>
      <c r="C4282" s="1047"/>
      <c r="D4282" s="234"/>
      <c r="E4282" s="1048"/>
      <c r="F4282" s="1048"/>
    </row>
    <row r="4283" spans="1:6">
      <c r="A4283" s="1045">
        <v>2519051036</v>
      </c>
      <c r="B4283" s="1046" t="s">
        <v>2111</v>
      </c>
      <c r="C4283" s="1047"/>
      <c r="D4283" s="234"/>
      <c r="E4283" s="1048" t="str">
        <f>+IF(COUNTIF(A:A,A4283)=1,"","Error")</f>
        <v/>
      </c>
      <c r="F4283" s="1048"/>
    </row>
    <row r="4284" spans="1:6">
      <c r="A4284" s="1045">
        <v>2519051153</v>
      </c>
      <c r="B4284" s="1046" t="s">
        <v>2111</v>
      </c>
      <c r="C4284" s="1047"/>
      <c r="D4284" s="234"/>
      <c r="E4284" s="1048" t="str">
        <f>+IF(COUNTIF(A:A,A4284)=1,"","Error")</f>
        <v/>
      </c>
      <c r="F4284" s="1048"/>
    </row>
    <row r="4285" spans="1:6">
      <c r="A4285" s="1045">
        <v>2519051154</v>
      </c>
      <c r="B4285" s="1046" t="s">
        <v>2111</v>
      </c>
      <c r="C4285" s="1047"/>
      <c r="D4285" s="234"/>
      <c r="E4285" s="1048" t="str">
        <f>+IF(COUNTIF(A:A,A4285)=1,"","Error")</f>
        <v/>
      </c>
      <c r="F4285" s="1048"/>
    </row>
    <row r="4286" spans="1:6">
      <c r="A4286" s="1045">
        <v>2519051155</v>
      </c>
      <c r="B4286" s="1046" t="s">
        <v>2111</v>
      </c>
      <c r="C4286" s="1047"/>
      <c r="D4286" s="234"/>
      <c r="E4286" s="1048" t="str">
        <f>+IF(COUNTIF(A:A,A4286)=1,"","Error")</f>
        <v/>
      </c>
      <c r="F4286" s="1048"/>
    </row>
    <row r="4287" spans="1:6">
      <c r="A4287" s="728">
        <v>2519051157</v>
      </c>
      <c r="B4287" s="1046" t="s">
        <v>2111</v>
      </c>
      <c r="C4287" s="1047"/>
      <c r="D4287" s="234"/>
      <c r="E4287" s="1048"/>
      <c r="F4287" s="1048"/>
    </row>
    <row r="4288" spans="1:6">
      <c r="A4288" s="1045">
        <v>2519051158</v>
      </c>
      <c r="B4288" s="1046" t="s">
        <v>2111</v>
      </c>
      <c r="C4288" s="1047"/>
      <c r="D4288" s="234"/>
      <c r="E4288" s="1048" t="str">
        <f>+IF(COUNTIF(A:A,A4288)=1,"","Error")</f>
        <v/>
      </c>
      <c r="F4288" s="1048"/>
    </row>
    <row r="4289" spans="1:6">
      <c r="A4289" s="728">
        <v>2519051200</v>
      </c>
      <c r="B4289" s="1046" t="s">
        <v>2111</v>
      </c>
      <c r="C4289" s="1047"/>
      <c r="D4289" s="234"/>
      <c r="E4289" s="1048"/>
      <c r="F4289" s="1048"/>
    </row>
    <row r="4290" spans="1:6">
      <c r="A4290" s="1045">
        <v>2519051203</v>
      </c>
      <c r="B4290" s="1046" t="s">
        <v>2111</v>
      </c>
      <c r="C4290" s="1047"/>
      <c r="D4290" s="234"/>
      <c r="E4290" s="1048" t="str">
        <f t="shared" ref="E4290:E4303" si="186">+IF(COUNTIF(A:A,A4290)=1,"","Error")</f>
        <v/>
      </c>
      <c r="F4290" s="1048"/>
    </row>
    <row r="4291" spans="1:6">
      <c r="A4291" s="1045">
        <v>2519051204</v>
      </c>
      <c r="B4291" s="1046" t="s">
        <v>2111</v>
      </c>
      <c r="C4291" s="1047"/>
      <c r="D4291" s="234"/>
      <c r="E4291" s="1048" t="str">
        <f t="shared" si="186"/>
        <v/>
      </c>
      <c r="F4291" s="1048"/>
    </row>
    <row r="4292" spans="1:6">
      <c r="A4292" s="1045">
        <v>2519051205</v>
      </c>
      <c r="B4292" s="1046" t="s">
        <v>2111</v>
      </c>
      <c r="C4292" s="1047"/>
      <c r="D4292" s="234"/>
      <c r="E4292" s="1048" t="str">
        <f t="shared" si="186"/>
        <v/>
      </c>
      <c r="F4292" s="1048"/>
    </row>
    <row r="4293" spans="1:6">
      <c r="A4293" s="1045">
        <v>2519051206</v>
      </c>
      <c r="B4293" s="1046" t="s">
        <v>2111</v>
      </c>
      <c r="C4293" s="1047"/>
      <c r="D4293" s="234"/>
      <c r="E4293" s="1048" t="str">
        <f t="shared" si="186"/>
        <v/>
      </c>
      <c r="F4293" s="1048"/>
    </row>
    <row r="4294" spans="1:6">
      <c r="A4294" s="1045">
        <v>2519051207</v>
      </c>
      <c r="B4294" s="1046" t="s">
        <v>2111</v>
      </c>
      <c r="C4294" s="1047"/>
      <c r="D4294" s="234"/>
      <c r="E4294" s="1048" t="str">
        <f t="shared" si="186"/>
        <v/>
      </c>
      <c r="F4294" s="1048"/>
    </row>
    <row r="4295" spans="1:6">
      <c r="A4295" s="1045">
        <v>2519051208</v>
      </c>
      <c r="B4295" s="1046" t="s">
        <v>2111</v>
      </c>
      <c r="C4295" s="1047"/>
      <c r="D4295" s="234"/>
      <c r="E4295" s="1048" t="str">
        <f t="shared" si="186"/>
        <v/>
      </c>
      <c r="F4295" s="1048"/>
    </row>
    <row r="4296" spans="1:6">
      <c r="A4296" s="1045">
        <v>2519051209</v>
      </c>
      <c r="B4296" s="1046" t="s">
        <v>2111</v>
      </c>
      <c r="C4296" s="1047"/>
      <c r="D4296" s="234"/>
      <c r="E4296" s="1048" t="str">
        <f t="shared" si="186"/>
        <v/>
      </c>
      <c r="F4296" s="1048"/>
    </row>
    <row r="4297" spans="1:6">
      <c r="A4297" s="1045">
        <v>2519051210</v>
      </c>
      <c r="B4297" s="1046" t="s">
        <v>2111</v>
      </c>
      <c r="C4297" s="1047"/>
      <c r="D4297" s="234"/>
      <c r="E4297" s="1048" t="str">
        <f t="shared" si="186"/>
        <v/>
      </c>
      <c r="F4297" s="1048"/>
    </row>
    <row r="4298" spans="1:6">
      <c r="A4298" s="1045">
        <v>2519051211</v>
      </c>
      <c r="B4298" s="1046" t="s">
        <v>2111</v>
      </c>
      <c r="C4298" s="1047"/>
      <c r="D4298" s="234"/>
      <c r="E4298" s="1048" t="str">
        <f t="shared" si="186"/>
        <v/>
      </c>
      <c r="F4298" s="1048"/>
    </row>
    <row r="4299" spans="1:6">
      <c r="A4299" s="1045">
        <v>2519051212</v>
      </c>
      <c r="B4299" s="1046" t="s">
        <v>2111</v>
      </c>
      <c r="C4299" s="1047"/>
      <c r="D4299" s="234"/>
      <c r="E4299" s="1048" t="str">
        <f t="shared" si="186"/>
        <v/>
      </c>
      <c r="F4299" s="1048"/>
    </row>
    <row r="4300" spans="1:6">
      <c r="A4300" s="1045">
        <v>2519051213</v>
      </c>
      <c r="B4300" s="1046" t="s">
        <v>2111</v>
      </c>
      <c r="C4300" s="1047"/>
      <c r="D4300" s="234"/>
      <c r="E4300" s="1048" t="str">
        <f t="shared" si="186"/>
        <v/>
      </c>
      <c r="F4300" s="1048"/>
    </row>
    <row r="4301" spans="1:6">
      <c r="A4301" s="1045">
        <v>2519051218</v>
      </c>
      <c r="B4301" s="1046" t="s">
        <v>2111</v>
      </c>
      <c r="C4301" s="1047"/>
      <c r="D4301" s="234"/>
      <c r="E4301" s="1048" t="str">
        <f t="shared" si="186"/>
        <v/>
      </c>
      <c r="F4301" s="1048"/>
    </row>
    <row r="4302" spans="1:6">
      <c r="A4302" s="1045">
        <v>2519051220</v>
      </c>
      <c r="B4302" s="1046" t="s">
        <v>2111</v>
      </c>
      <c r="C4302" s="1047"/>
      <c r="D4302" s="234"/>
      <c r="E4302" s="1048" t="str">
        <f t="shared" si="186"/>
        <v/>
      </c>
      <c r="F4302" s="1048"/>
    </row>
    <row r="4303" spans="1:6">
      <c r="A4303" s="1045">
        <v>2519051222</v>
      </c>
      <c r="B4303" s="1046" t="s">
        <v>2111</v>
      </c>
      <c r="C4303" s="1047"/>
      <c r="D4303" s="234"/>
      <c r="E4303" s="1048" t="str">
        <f t="shared" si="186"/>
        <v/>
      </c>
      <c r="F4303" s="1048"/>
    </row>
    <row r="4304" spans="1:6">
      <c r="A4304" s="1050">
        <v>2519051228</v>
      </c>
      <c r="B4304" s="1046" t="s">
        <v>2111</v>
      </c>
      <c r="C4304" s="1047"/>
      <c r="D4304" s="234"/>
      <c r="E4304" s="1048"/>
      <c r="F4304" s="1048"/>
    </row>
    <row r="4305" spans="1:6">
      <c r="A4305" s="1045">
        <v>2519051230</v>
      </c>
      <c r="B4305" s="1046" t="s">
        <v>2111</v>
      </c>
      <c r="C4305" s="1047"/>
      <c r="D4305" s="234"/>
      <c r="E4305" s="1048" t="str">
        <f>+IF(COUNTIF(A:A,A4305)=1,"","Error")</f>
        <v/>
      </c>
      <c r="F4305" s="1048"/>
    </row>
    <row r="4306" spans="1:6">
      <c r="A4306" s="1045">
        <v>2519051245</v>
      </c>
      <c r="B4306" s="1046" t="s">
        <v>2111</v>
      </c>
      <c r="C4306" s="1047"/>
      <c r="D4306" s="234"/>
      <c r="E4306" s="1048" t="str">
        <f>+IF(COUNTIF(A:A,A4306)=1,"","Error")</f>
        <v/>
      </c>
      <c r="F4306" s="1048"/>
    </row>
    <row r="4307" spans="1:6">
      <c r="A4307" s="1045">
        <v>2519051250</v>
      </c>
      <c r="B4307" s="1046" t="s">
        <v>2111</v>
      </c>
      <c r="C4307" s="1047"/>
      <c r="D4307" s="234"/>
      <c r="E4307" s="1048" t="str">
        <f>+IF(COUNTIF(A:A,A4307)=1,"","Error")</f>
        <v/>
      </c>
      <c r="F4307" s="1048"/>
    </row>
    <row r="4308" spans="1:6">
      <c r="A4308" s="1050">
        <v>2519051298</v>
      </c>
      <c r="B4308" s="1046" t="s">
        <v>2111</v>
      </c>
      <c r="C4308" s="1047"/>
      <c r="D4308" s="234"/>
      <c r="E4308" s="1048"/>
      <c r="F4308" s="1048"/>
    </row>
    <row r="4309" spans="1:6">
      <c r="A4309" s="1045">
        <v>2519051803</v>
      </c>
      <c r="B4309" s="1046" t="s">
        <v>2111</v>
      </c>
      <c r="C4309" s="1047"/>
      <c r="D4309" s="234"/>
      <c r="E4309" s="1048" t="str">
        <f>+IF(COUNTIF(A:A,A4309)=1,"","Error")</f>
        <v/>
      </c>
      <c r="F4309" s="1048"/>
    </row>
    <row r="4310" spans="1:6">
      <c r="A4310" s="1045">
        <v>2519051804</v>
      </c>
      <c r="B4310" s="1046" t="s">
        <v>2111</v>
      </c>
      <c r="C4310" s="1047"/>
      <c r="D4310" s="234"/>
      <c r="E4310" s="1048" t="str">
        <f>+IF(COUNTIF(A:A,A4310)=1,"","Error")</f>
        <v/>
      </c>
      <c r="F4310" s="1048"/>
    </row>
    <row r="4311" spans="1:6">
      <c r="A4311" s="1045">
        <v>2519051805</v>
      </c>
      <c r="B4311" s="1046" t="s">
        <v>2111</v>
      </c>
      <c r="C4311" s="1047"/>
      <c r="D4311" s="234"/>
      <c r="E4311" s="1048" t="str">
        <f>+IF(COUNTIF(A:A,A4311)=1,"","Error")</f>
        <v/>
      </c>
      <c r="F4311" s="1048"/>
    </row>
    <row r="4312" spans="1:6">
      <c r="A4312" s="1045">
        <v>2519051806</v>
      </c>
      <c r="B4312" s="1046" t="s">
        <v>2111</v>
      </c>
      <c r="C4312" s="1047"/>
      <c r="D4312" s="234"/>
      <c r="E4312" s="1048" t="str">
        <f>+IF(COUNTIF(A:A,A4312)=1,"","Error")</f>
        <v/>
      </c>
      <c r="F4312" s="1048"/>
    </row>
    <row r="4313" spans="1:6">
      <c r="A4313" s="1045">
        <v>2519051807</v>
      </c>
      <c r="B4313" s="1046" t="s">
        <v>2111</v>
      </c>
      <c r="C4313" s="1047"/>
      <c r="D4313" s="234"/>
      <c r="E4313" s="1048" t="str">
        <f>+IF(COUNTIF(A:A,A4313)=1,"","Error")</f>
        <v/>
      </c>
      <c r="F4313" s="1048"/>
    </row>
    <row r="4314" spans="1:6">
      <c r="A4314" s="728">
        <v>2519051808</v>
      </c>
      <c r="B4314" s="1046" t="s">
        <v>2111</v>
      </c>
      <c r="C4314" s="1047"/>
      <c r="D4314" s="234"/>
      <c r="E4314" s="1048"/>
      <c r="F4314" s="1048"/>
    </row>
    <row r="4315" spans="1:6">
      <c r="A4315" s="1045">
        <v>2519051815</v>
      </c>
      <c r="B4315" s="1046" t="s">
        <v>2111</v>
      </c>
      <c r="C4315" s="1047"/>
      <c r="D4315" s="234"/>
      <c r="E4315" s="1048" t="str">
        <f>+IF(COUNTIF(A:A,A4315)=1,"","Error")</f>
        <v/>
      </c>
      <c r="F4315" s="1048"/>
    </row>
    <row r="4316" spans="1:6">
      <c r="A4316" s="1045">
        <v>2519051816</v>
      </c>
      <c r="B4316" s="1046" t="s">
        <v>2111</v>
      </c>
      <c r="C4316" s="1047"/>
      <c r="D4316" s="234"/>
      <c r="E4316" s="1048" t="str">
        <f>+IF(COUNTIF(A:A,A4316)=1,"","Error")</f>
        <v/>
      </c>
      <c r="F4316" s="1048"/>
    </row>
    <row r="4317" spans="1:6">
      <c r="A4317" s="728">
        <v>2519051817</v>
      </c>
      <c r="B4317" s="1046" t="s">
        <v>2111</v>
      </c>
      <c r="C4317" s="1047"/>
      <c r="D4317" s="234"/>
      <c r="E4317" s="1048"/>
      <c r="F4317" s="1048"/>
    </row>
    <row r="4318" spans="1:6">
      <c r="A4318" s="1045">
        <v>2519051818</v>
      </c>
      <c r="B4318" s="1046" t="s">
        <v>2111</v>
      </c>
      <c r="C4318" s="1047"/>
      <c r="D4318" s="234"/>
      <c r="E4318" s="1048" t="str">
        <f>+IF(COUNTIF(A:A,A4318)=1,"","Error")</f>
        <v/>
      </c>
      <c r="F4318" s="1048"/>
    </row>
    <row r="4319" spans="1:6">
      <c r="A4319" s="1045">
        <v>2519051819</v>
      </c>
      <c r="B4319" s="1046" t="s">
        <v>2111</v>
      </c>
      <c r="C4319" s="1047"/>
      <c r="D4319" s="234"/>
      <c r="E4319" s="1048" t="str">
        <f>+IF(COUNTIF(A:A,A4319)=1,"","Error")</f>
        <v/>
      </c>
      <c r="F4319" s="1048"/>
    </row>
    <row r="4320" spans="1:6">
      <c r="A4320" s="1045">
        <v>2519051835</v>
      </c>
      <c r="B4320" s="1046" t="s">
        <v>2111</v>
      </c>
      <c r="C4320" s="1047"/>
      <c r="D4320" s="234"/>
      <c r="E4320" s="1048" t="str">
        <f>+IF(COUNTIF(A:A,A4320)=1,"","Error")</f>
        <v/>
      </c>
      <c r="F4320" s="1048"/>
    </row>
    <row r="4321" spans="1:6">
      <c r="A4321" s="1045">
        <v>2519051855</v>
      </c>
      <c r="B4321" s="1052" t="s">
        <v>2111</v>
      </c>
      <c r="C4321" s="1047"/>
      <c r="D4321" s="234"/>
      <c r="E4321" s="1048"/>
      <c r="F4321" s="1048"/>
    </row>
    <row r="4322" spans="1:6">
      <c r="A4322" s="1045">
        <v>2519051889</v>
      </c>
      <c r="B4322" s="1046" t="s">
        <v>2111</v>
      </c>
      <c r="C4322" s="1047"/>
      <c r="D4322" s="234"/>
      <c r="E4322" s="1048" t="str">
        <f>+IF(COUNTIF(A:A,A4322)=1,"","Error")</f>
        <v/>
      </c>
      <c r="F4322" s="1048"/>
    </row>
    <row r="4323" spans="1:6">
      <c r="A4323" s="1045">
        <v>2519059025</v>
      </c>
      <c r="B4323" s="1046" t="s">
        <v>2111</v>
      </c>
      <c r="C4323" s="1047"/>
      <c r="D4323" s="234"/>
      <c r="E4323" s="1048" t="str">
        <f>+IF(COUNTIF(A:A,A4323)=1,"","Error")</f>
        <v/>
      </c>
      <c r="F4323" s="1048"/>
    </row>
    <row r="4324" spans="1:6">
      <c r="A4324" s="1045">
        <v>2519059203</v>
      </c>
      <c r="B4324" s="1046" t="s">
        <v>2111</v>
      </c>
      <c r="C4324" s="1047"/>
      <c r="D4324" s="234"/>
      <c r="E4324" s="1048" t="str">
        <f>+IF(COUNTIF(A:A,A4324)=1,"","Error")</f>
        <v/>
      </c>
      <c r="F4324" s="1048"/>
    </row>
    <row r="4325" spans="1:6">
      <c r="A4325" s="1045">
        <v>2519059206</v>
      </c>
      <c r="B4325" s="1052" t="s">
        <v>2111</v>
      </c>
      <c r="C4325" s="1047"/>
      <c r="D4325" s="234"/>
      <c r="E4325" s="1048"/>
      <c r="F4325" s="1048"/>
    </row>
    <row r="4326" spans="1:6">
      <c r="A4326" s="1045">
        <v>2519059209</v>
      </c>
      <c r="B4326" s="1046" t="s">
        <v>2111</v>
      </c>
      <c r="C4326" s="1047"/>
      <c r="D4326" s="234"/>
      <c r="E4326" s="1048" t="str">
        <f>+IF(COUNTIF(A:A,A4326)=1,"","Error")</f>
        <v/>
      </c>
      <c r="F4326" s="1048"/>
    </row>
    <row r="4327" spans="1:6">
      <c r="A4327" s="728">
        <v>2519059210</v>
      </c>
      <c r="B4327" s="1046" t="s">
        <v>2111</v>
      </c>
      <c r="C4327" s="1047"/>
      <c r="D4327" s="234"/>
      <c r="E4327" s="1048"/>
      <c r="F4327" s="1048"/>
    </row>
    <row r="4328" spans="1:6">
      <c r="A4328" s="1045">
        <v>2519059212</v>
      </c>
      <c r="B4328" s="1046" t="s">
        <v>2111</v>
      </c>
      <c r="C4328" s="1047"/>
      <c r="D4328" s="234"/>
      <c r="E4328" s="1048" t="str">
        <f>+IF(COUNTIF(A:A,A4328)=1,"","Error")</f>
        <v/>
      </c>
      <c r="F4328" s="1048"/>
    </row>
    <row r="4329" spans="1:6">
      <c r="A4329" s="1045">
        <v>2519059216</v>
      </c>
      <c r="B4329" s="1046" t="s">
        <v>2111</v>
      </c>
      <c r="C4329" s="1047"/>
      <c r="D4329" s="234"/>
      <c r="E4329" s="1048" t="str">
        <f>+IF(COUNTIF(A:A,A4329)=1,"","Error")</f>
        <v/>
      </c>
      <c r="F4329" s="1048"/>
    </row>
    <row r="4330" spans="1:6">
      <c r="A4330" s="1045">
        <v>2519059217</v>
      </c>
      <c r="B4330" s="1046" t="s">
        <v>2111</v>
      </c>
      <c r="C4330" s="1047"/>
      <c r="D4330" s="234"/>
      <c r="E4330" s="1048" t="str">
        <f>+IF(COUNTIF(A:A,A4330)=1,"","Error")</f>
        <v/>
      </c>
      <c r="F4330" s="1048"/>
    </row>
    <row r="4331" spans="1:6">
      <c r="A4331" s="1045">
        <v>2519059218</v>
      </c>
      <c r="B4331" s="1046" t="s">
        <v>2111</v>
      </c>
      <c r="C4331" s="1047"/>
      <c r="D4331" s="234"/>
      <c r="E4331" s="1048" t="str">
        <f>+IF(COUNTIF(A:A,A4331)=1,"","Error")</f>
        <v/>
      </c>
      <c r="F4331" s="1048"/>
    </row>
    <row r="4332" spans="1:6">
      <c r="A4332" s="1050">
        <v>2519059299</v>
      </c>
      <c r="B4332" s="1046" t="s">
        <v>2111</v>
      </c>
      <c r="C4332" s="1047"/>
      <c r="D4332" s="234"/>
      <c r="E4332" s="1048"/>
      <c r="F4332" s="1048"/>
    </row>
    <row r="4333" spans="1:6">
      <c r="A4333" s="1045">
        <v>2519059375</v>
      </c>
      <c r="B4333" s="1046" t="s">
        <v>2111</v>
      </c>
      <c r="C4333" s="1047"/>
      <c r="D4333" s="234"/>
      <c r="E4333" s="1048" t="str">
        <f t="shared" ref="E4333:E4342" si="187">+IF(COUNTIF(A:A,A4333)=1,"","Error")</f>
        <v/>
      </c>
      <c r="F4333" s="1048"/>
    </row>
    <row r="4334" spans="1:6">
      <c r="A4334" s="1045">
        <v>2519059411</v>
      </c>
      <c r="B4334" s="1046" t="s">
        <v>2111</v>
      </c>
      <c r="C4334" s="1047"/>
      <c r="D4334" s="234"/>
      <c r="E4334" s="1048" t="str">
        <f t="shared" si="187"/>
        <v/>
      </c>
      <c r="F4334" s="1048"/>
    </row>
    <row r="4335" spans="1:6">
      <c r="A4335" s="1045">
        <v>2519059551</v>
      </c>
      <c r="B4335" s="1046" t="s">
        <v>2111</v>
      </c>
      <c r="C4335" s="1047"/>
      <c r="D4335" s="234"/>
      <c r="E4335" s="1048" t="str">
        <f t="shared" si="187"/>
        <v/>
      </c>
      <c r="F4335" s="1048"/>
    </row>
    <row r="4336" spans="1:6">
      <c r="A4336" s="1045">
        <v>2519059603</v>
      </c>
      <c r="B4336" s="1046" t="s">
        <v>2111</v>
      </c>
      <c r="C4336" s="1047"/>
      <c r="D4336" s="234"/>
      <c r="E4336" s="1048" t="str">
        <f t="shared" si="187"/>
        <v/>
      </c>
      <c r="F4336" s="1048"/>
    </row>
    <row r="4337" spans="1:6">
      <c r="A4337" s="1045">
        <v>2519059609</v>
      </c>
      <c r="B4337" s="1046" t="s">
        <v>2111</v>
      </c>
      <c r="C4337" s="1047"/>
      <c r="D4337" s="234"/>
      <c r="E4337" s="1048" t="str">
        <f t="shared" si="187"/>
        <v/>
      </c>
      <c r="F4337" s="1048"/>
    </row>
    <row r="4338" spans="1:6">
      <c r="A4338" s="1045">
        <v>2519059612</v>
      </c>
      <c r="B4338" s="1046" t="s">
        <v>2111</v>
      </c>
      <c r="C4338" s="1047"/>
      <c r="D4338" s="234"/>
      <c r="E4338" s="1048" t="str">
        <f t="shared" si="187"/>
        <v/>
      </c>
      <c r="F4338" s="1048"/>
    </row>
    <row r="4339" spans="1:6">
      <c r="A4339" s="1045">
        <v>2519059617</v>
      </c>
      <c r="B4339" s="1046" t="s">
        <v>2111</v>
      </c>
      <c r="C4339" s="1047"/>
      <c r="D4339" s="234"/>
      <c r="E4339" s="1048" t="str">
        <f t="shared" si="187"/>
        <v/>
      </c>
      <c r="F4339" s="1048"/>
    </row>
    <row r="4340" spans="1:6">
      <c r="A4340" s="1045">
        <v>2519059619</v>
      </c>
      <c r="B4340" s="1046" t="s">
        <v>2111</v>
      </c>
      <c r="C4340" s="1047"/>
      <c r="D4340" s="234"/>
      <c r="E4340" s="1048" t="str">
        <f t="shared" si="187"/>
        <v/>
      </c>
      <c r="F4340" s="1048"/>
    </row>
    <row r="4341" spans="1:6">
      <c r="A4341" s="1045">
        <v>2519059622</v>
      </c>
      <c r="B4341" s="1046" t="s">
        <v>2111</v>
      </c>
      <c r="C4341" s="1047"/>
      <c r="D4341" s="234"/>
      <c r="E4341" s="1048" t="str">
        <f t="shared" si="187"/>
        <v/>
      </c>
      <c r="F4341" s="1048"/>
    </row>
    <row r="4342" spans="1:6">
      <c r="A4342" s="1045">
        <v>2519059702</v>
      </c>
      <c r="B4342" s="1046" t="s">
        <v>2111</v>
      </c>
      <c r="C4342" s="1047"/>
      <c r="D4342" s="234"/>
      <c r="E4342" s="1048" t="str">
        <f t="shared" si="187"/>
        <v/>
      </c>
      <c r="F4342" s="1048"/>
    </row>
    <row r="4343" spans="1:6">
      <c r="A4343" s="728">
        <v>2519059703</v>
      </c>
      <c r="B4343" s="1046" t="s">
        <v>2111</v>
      </c>
      <c r="C4343" s="1047"/>
      <c r="D4343" s="234"/>
      <c r="E4343" s="1048"/>
      <c r="F4343" s="1048"/>
    </row>
    <row r="4344" spans="1:6">
      <c r="A4344" s="1045">
        <v>2519059711</v>
      </c>
      <c r="B4344" s="1046" t="s">
        <v>2111</v>
      </c>
      <c r="C4344" s="1047"/>
      <c r="D4344" s="234"/>
      <c r="E4344" s="1048" t="str">
        <f>+IF(COUNTIF(A:A,A4344)=1,"","Error")</f>
        <v/>
      </c>
      <c r="F4344" s="1048"/>
    </row>
    <row r="4345" spans="1:6">
      <c r="A4345" s="1045">
        <v>2519059720</v>
      </c>
      <c r="B4345" s="1046" t="s">
        <v>2111</v>
      </c>
      <c r="C4345" s="1047"/>
      <c r="D4345" s="234"/>
      <c r="E4345" s="1048" t="str">
        <f>+IF(COUNTIF(A:A,A4345)=1,"","Error")</f>
        <v/>
      </c>
      <c r="F4345" s="1048"/>
    </row>
    <row r="4346" spans="1:6">
      <c r="A4346" s="1045">
        <v>2519059721</v>
      </c>
      <c r="B4346" s="1046" t="s">
        <v>2111</v>
      </c>
      <c r="C4346" s="1047"/>
      <c r="D4346" s="234"/>
      <c r="E4346" s="1048" t="str">
        <f>+IF(COUNTIF(A:A,A4346)=1,"","Error")</f>
        <v/>
      </c>
      <c r="F4346" s="1048"/>
    </row>
    <row r="4347" spans="1:6">
      <c r="A4347" s="1055">
        <v>2519059722</v>
      </c>
      <c r="B4347" s="1046" t="s">
        <v>2111</v>
      </c>
      <c r="C4347" s="1047"/>
      <c r="D4347" s="234"/>
      <c r="E4347" s="1048"/>
      <c r="F4347" s="1048"/>
    </row>
    <row r="4348" spans="1:6">
      <c r="A4348" s="1045">
        <v>2519059723</v>
      </c>
      <c r="B4348" s="1046" t="s">
        <v>2111</v>
      </c>
      <c r="C4348" s="1047"/>
      <c r="D4348" s="234"/>
      <c r="E4348" s="1048" t="str">
        <f>+IF(COUNTIF(A:A,A4348)=1,"","Error")</f>
        <v/>
      </c>
      <c r="F4348" s="1048"/>
    </row>
    <row r="4349" spans="1:6">
      <c r="A4349" s="1045">
        <v>2519059725</v>
      </c>
      <c r="B4349" s="1046" t="s">
        <v>2111</v>
      </c>
      <c r="C4349" s="1047"/>
      <c r="D4349" s="234"/>
      <c r="E4349" s="1048" t="str">
        <f>+IF(COUNTIF(A:A,A4349)=1,"","Error")</f>
        <v/>
      </c>
      <c r="F4349" s="1048"/>
    </row>
    <row r="4350" spans="1:6">
      <c r="A4350" s="1045">
        <v>2519059731</v>
      </c>
      <c r="B4350" s="1046" t="s">
        <v>2111</v>
      </c>
      <c r="C4350" s="1047"/>
      <c r="D4350" s="234"/>
      <c r="E4350" s="1048" t="str">
        <f>+IF(COUNTIF(A:A,A4350)=1,"","Error")</f>
        <v/>
      </c>
      <c r="F4350" s="1048"/>
    </row>
    <row r="4351" spans="1:6">
      <c r="A4351" s="1045">
        <v>2519059732</v>
      </c>
      <c r="B4351" s="1046" t="s">
        <v>2111</v>
      </c>
      <c r="C4351" s="1047"/>
      <c r="D4351" s="234"/>
      <c r="E4351" s="1048" t="str">
        <f>+IF(COUNTIF(A:A,A4351)=1,"","Error")</f>
        <v/>
      </c>
      <c r="F4351" s="1048"/>
    </row>
    <row r="4352" spans="1:6">
      <c r="A4352" s="1045">
        <v>2519059733</v>
      </c>
      <c r="B4352" s="1046" t="s">
        <v>2111</v>
      </c>
      <c r="C4352" s="1047"/>
      <c r="D4352" s="234"/>
      <c r="E4352" s="1048" t="str">
        <f>+IF(COUNTIF(A:A,A4352)=1,"","Error")</f>
        <v/>
      </c>
      <c r="F4352" s="1048"/>
    </row>
    <row r="4353" spans="1:6">
      <c r="A4353" s="1045">
        <v>2519059734</v>
      </c>
      <c r="B4353" s="1052" t="s">
        <v>2111</v>
      </c>
      <c r="C4353" s="1047"/>
      <c r="D4353" s="234"/>
      <c r="E4353" s="1048"/>
      <c r="F4353" s="1048"/>
    </row>
    <row r="4354" spans="1:6">
      <c r="A4354" s="1045">
        <v>2519059738</v>
      </c>
      <c r="B4354" s="1046" t="s">
        <v>2111</v>
      </c>
      <c r="C4354" s="1047"/>
      <c r="D4354" s="234"/>
      <c r="E4354" s="1048" t="str">
        <f>+IF(COUNTIF(A:A,A4354)=1,"","Error")</f>
        <v/>
      </c>
      <c r="F4354" s="1048"/>
    </row>
    <row r="4355" spans="1:6">
      <c r="A4355" s="1045">
        <v>2519059739</v>
      </c>
      <c r="B4355" s="1046" t="s">
        <v>2111</v>
      </c>
      <c r="C4355" s="1047"/>
      <c r="D4355" s="234"/>
      <c r="E4355" s="1048" t="str">
        <f>+IF(COUNTIF(A:A,A4355)=1,"","Error")</f>
        <v/>
      </c>
      <c r="F4355" s="1048"/>
    </row>
    <row r="4356" spans="1:6">
      <c r="A4356" s="1045">
        <v>2519059746</v>
      </c>
      <c r="B4356" s="1046" t="s">
        <v>2111</v>
      </c>
      <c r="C4356" s="1047"/>
      <c r="D4356" s="234"/>
      <c r="E4356" s="1048" t="str">
        <f>+IF(COUNTIF(A:A,A4356)=1,"","Error")</f>
        <v/>
      </c>
      <c r="F4356" s="1048"/>
    </row>
    <row r="4357" spans="1:6">
      <c r="A4357" s="728">
        <v>2519059748</v>
      </c>
      <c r="B4357" s="1046" t="s">
        <v>2111</v>
      </c>
      <c r="C4357" s="1047"/>
      <c r="D4357" s="234"/>
      <c r="E4357" s="1048"/>
      <c r="F4357" s="1048"/>
    </row>
    <row r="4358" spans="1:6">
      <c r="A4358" s="1045">
        <v>2519059749</v>
      </c>
      <c r="B4358" s="1046" t="s">
        <v>2111</v>
      </c>
      <c r="C4358" s="1047"/>
      <c r="D4358" s="234"/>
      <c r="E4358" s="1048" t="str">
        <f t="shared" ref="E4358:E4368" si="188">+IF(COUNTIF(A:A,A4358)=1,"","Error")</f>
        <v/>
      </c>
      <c r="F4358" s="1048"/>
    </row>
    <row r="4359" spans="1:6">
      <c r="A4359" s="1045">
        <v>2519059761</v>
      </c>
      <c r="B4359" s="1046" t="s">
        <v>2111</v>
      </c>
      <c r="C4359" s="1047"/>
      <c r="D4359" s="234"/>
      <c r="E4359" s="1048" t="str">
        <f t="shared" si="188"/>
        <v/>
      </c>
      <c r="F4359" s="1048"/>
    </row>
    <row r="4360" spans="1:6">
      <c r="A4360" s="1045">
        <v>2519059762</v>
      </c>
      <c r="B4360" s="1046" t="s">
        <v>2111</v>
      </c>
      <c r="C4360" s="1047"/>
      <c r="D4360" s="234"/>
      <c r="E4360" s="1048" t="str">
        <f t="shared" si="188"/>
        <v/>
      </c>
      <c r="F4360" s="1048"/>
    </row>
    <row r="4361" spans="1:6">
      <c r="A4361" s="1045">
        <v>2519059769</v>
      </c>
      <c r="B4361" s="1046" t="s">
        <v>2111</v>
      </c>
      <c r="C4361" s="1047"/>
      <c r="D4361" s="234"/>
      <c r="E4361" s="1048" t="str">
        <f t="shared" si="188"/>
        <v/>
      </c>
      <c r="F4361" s="1048"/>
    </row>
    <row r="4362" spans="1:6">
      <c r="A4362" s="1045">
        <v>2519059771</v>
      </c>
      <c r="B4362" s="1046" t="s">
        <v>2111</v>
      </c>
      <c r="C4362" s="1047"/>
      <c r="D4362" s="234"/>
      <c r="E4362" s="1048" t="str">
        <f t="shared" si="188"/>
        <v/>
      </c>
      <c r="F4362" s="1048"/>
    </row>
    <row r="4363" spans="1:6">
      <c r="A4363" s="1045">
        <v>2519059772</v>
      </c>
      <c r="B4363" s="1046" t="s">
        <v>2111</v>
      </c>
      <c r="C4363" s="1047"/>
      <c r="D4363" s="234"/>
      <c r="E4363" s="1048" t="str">
        <f t="shared" si="188"/>
        <v/>
      </c>
      <c r="F4363" s="1048"/>
    </row>
    <row r="4364" spans="1:6">
      <c r="A4364" s="1045">
        <v>2519059773</v>
      </c>
      <c r="B4364" s="1046" t="s">
        <v>2111</v>
      </c>
      <c r="C4364" s="1047"/>
      <c r="D4364" s="234"/>
      <c r="E4364" s="1048" t="str">
        <f t="shared" si="188"/>
        <v/>
      </c>
      <c r="F4364" s="1048"/>
    </row>
    <row r="4365" spans="1:6">
      <c r="A4365" s="1045">
        <v>2519059775</v>
      </c>
      <c r="B4365" s="1046" t="s">
        <v>2111</v>
      </c>
      <c r="C4365" s="1047"/>
      <c r="D4365" s="234"/>
      <c r="E4365" s="1048" t="str">
        <f t="shared" si="188"/>
        <v/>
      </c>
      <c r="F4365" s="1048"/>
    </row>
    <row r="4366" spans="1:6">
      <c r="A4366" s="1045">
        <v>2519059778</v>
      </c>
      <c r="B4366" s="1046" t="s">
        <v>2111</v>
      </c>
      <c r="C4366" s="1047"/>
      <c r="D4366" s="234"/>
      <c r="E4366" s="1048" t="str">
        <f t="shared" si="188"/>
        <v/>
      </c>
      <c r="F4366" s="1048"/>
    </row>
    <row r="4367" spans="1:6">
      <c r="A4367" s="1045">
        <v>2519059780</v>
      </c>
      <c r="B4367" s="1046" t="s">
        <v>2111</v>
      </c>
      <c r="C4367" s="1047"/>
      <c r="D4367" s="234"/>
      <c r="E4367" s="1048" t="str">
        <f t="shared" si="188"/>
        <v/>
      </c>
      <c r="F4367" s="1048"/>
    </row>
    <row r="4368" spans="1:6">
      <c r="A4368" s="1045">
        <v>2519059781</v>
      </c>
      <c r="B4368" s="1046" t="s">
        <v>2111</v>
      </c>
      <c r="C4368" s="1047"/>
      <c r="D4368" s="234"/>
      <c r="E4368" s="1048" t="str">
        <f t="shared" si="188"/>
        <v/>
      </c>
      <c r="F4368" s="1048"/>
    </row>
    <row r="4369" spans="1:6">
      <c r="A4369" s="1055">
        <v>2519059782</v>
      </c>
      <c r="B4369" s="1046" t="s">
        <v>2111</v>
      </c>
      <c r="C4369" s="1047"/>
      <c r="D4369" s="234"/>
      <c r="E4369" s="1048"/>
      <c r="F4369" s="1048"/>
    </row>
    <row r="4370" spans="1:6">
      <c r="A4370" s="1045">
        <v>2519059783</v>
      </c>
      <c r="B4370" s="1046" t="s">
        <v>2111</v>
      </c>
      <c r="C4370" s="1047"/>
      <c r="D4370" s="234"/>
      <c r="E4370" s="1048" t="str">
        <f t="shared" ref="E4370:E4397" si="189">+IF(COUNTIF(A:A,A4370)=1,"","Error")</f>
        <v/>
      </c>
      <c r="F4370" s="1048"/>
    </row>
    <row r="4371" spans="1:6">
      <c r="A4371" s="1045">
        <v>2519059786</v>
      </c>
      <c r="B4371" s="1046" t="s">
        <v>2111</v>
      </c>
      <c r="C4371" s="1047"/>
      <c r="D4371" s="234"/>
      <c r="E4371" s="1048" t="str">
        <f t="shared" si="189"/>
        <v/>
      </c>
      <c r="F4371" s="1048"/>
    </row>
    <row r="4372" spans="1:6">
      <c r="A4372" s="1045">
        <v>2519059790</v>
      </c>
      <c r="B4372" s="1046" t="s">
        <v>2111</v>
      </c>
      <c r="C4372" s="1047"/>
      <c r="D4372" s="234"/>
      <c r="E4372" s="1048" t="str">
        <f t="shared" si="189"/>
        <v/>
      </c>
      <c r="F4372" s="1048"/>
    </row>
    <row r="4373" spans="1:6">
      <c r="A4373" s="1045">
        <v>2519059793</v>
      </c>
      <c r="B4373" s="1046" t="s">
        <v>2111</v>
      </c>
      <c r="C4373" s="1047"/>
      <c r="D4373" s="234"/>
      <c r="E4373" s="1048" t="str">
        <f t="shared" si="189"/>
        <v/>
      </c>
      <c r="F4373" s="1048"/>
    </row>
    <row r="4374" spans="1:6">
      <c r="A4374" s="1045">
        <v>2519059797</v>
      </c>
      <c r="B4374" s="1046" t="s">
        <v>2111</v>
      </c>
      <c r="C4374" s="1047"/>
      <c r="D4374" s="234"/>
      <c r="E4374" s="1048" t="str">
        <f t="shared" si="189"/>
        <v/>
      </c>
      <c r="F4374" s="1048"/>
    </row>
    <row r="4375" spans="1:6">
      <c r="A4375" s="1045">
        <v>2519059798</v>
      </c>
      <c r="B4375" s="1046" t="s">
        <v>2111</v>
      </c>
      <c r="C4375" s="1047"/>
      <c r="D4375" s="234"/>
      <c r="E4375" s="1048" t="str">
        <f t="shared" si="189"/>
        <v/>
      </c>
      <c r="F4375" s="1048"/>
    </row>
    <row r="4376" spans="1:6">
      <c r="A4376" s="1045">
        <v>2519059804</v>
      </c>
      <c r="B4376" s="1046" t="s">
        <v>2111</v>
      </c>
      <c r="C4376" s="1047"/>
      <c r="D4376" s="234"/>
      <c r="E4376" s="1048" t="str">
        <f t="shared" si="189"/>
        <v/>
      </c>
      <c r="F4376" s="1048"/>
    </row>
    <row r="4377" spans="1:6">
      <c r="A4377" s="1045">
        <v>2519059806</v>
      </c>
      <c r="B4377" s="1046" t="s">
        <v>2111</v>
      </c>
      <c r="C4377" s="1047"/>
      <c r="D4377" s="234"/>
      <c r="E4377" s="1048" t="str">
        <f t="shared" si="189"/>
        <v/>
      </c>
      <c r="F4377" s="1048"/>
    </row>
    <row r="4378" spans="1:6">
      <c r="A4378" s="1045">
        <v>2519059807</v>
      </c>
      <c r="B4378" s="1046" t="s">
        <v>2111</v>
      </c>
      <c r="C4378" s="1047"/>
      <c r="D4378" s="234"/>
      <c r="E4378" s="1048" t="str">
        <f t="shared" si="189"/>
        <v/>
      </c>
      <c r="F4378" s="1048"/>
    </row>
    <row r="4379" spans="1:6">
      <c r="A4379" s="1045">
        <v>2519059809</v>
      </c>
      <c r="B4379" s="1046" t="s">
        <v>2111</v>
      </c>
      <c r="C4379" s="1047"/>
      <c r="D4379" s="234"/>
      <c r="E4379" s="1048" t="str">
        <f t="shared" si="189"/>
        <v/>
      </c>
      <c r="F4379" s="1048"/>
    </row>
    <row r="4380" spans="1:6">
      <c r="A4380" s="1045">
        <v>2519059811</v>
      </c>
      <c r="B4380" s="1046" t="s">
        <v>2111</v>
      </c>
      <c r="C4380" s="1047"/>
      <c r="D4380" s="234"/>
      <c r="E4380" s="1048" t="str">
        <f t="shared" si="189"/>
        <v/>
      </c>
      <c r="F4380" s="1048"/>
    </row>
    <row r="4381" spans="1:6">
      <c r="A4381" s="1045">
        <v>2519059814</v>
      </c>
      <c r="B4381" s="1046" t="s">
        <v>2111</v>
      </c>
      <c r="C4381" s="1047"/>
      <c r="D4381" s="234"/>
      <c r="E4381" s="1048" t="str">
        <f t="shared" si="189"/>
        <v/>
      </c>
      <c r="F4381" s="1048"/>
    </row>
    <row r="4382" spans="1:6">
      <c r="A4382" s="1045">
        <v>2519059830</v>
      </c>
      <c r="B4382" s="1046" t="s">
        <v>2111</v>
      </c>
      <c r="C4382" s="1047"/>
      <c r="D4382" s="234"/>
      <c r="E4382" s="1048" t="str">
        <f t="shared" si="189"/>
        <v/>
      </c>
      <c r="F4382" s="1048"/>
    </row>
    <row r="4383" spans="1:6">
      <c r="A4383" s="1045">
        <v>2519059875</v>
      </c>
      <c r="B4383" s="1046" t="s">
        <v>2111</v>
      </c>
      <c r="C4383" s="1047"/>
      <c r="D4383" s="234"/>
      <c r="E4383" s="1048" t="str">
        <f t="shared" si="189"/>
        <v/>
      </c>
      <c r="F4383" s="1048"/>
    </row>
    <row r="4384" spans="1:6">
      <c r="A4384" s="1045">
        <v>2519100005</v>
      </c>
      <c r="B4384" s="1046" t="s">
        <v>2111</v>
      </c>
      <c r="C4384" s="1047"/>
      <c r="D4384" s="234"/>
      <c r="E4384" s="1048" t="str">
        <f t="shared" si="189"/>
        <v/>
      </c>
      <c r="F4384" s="1048"/>
    </row>
    <row r="4385" spans="1:6">
      <c r="A4385" s="1045">
        <v>2519101000</v>
      </c>
      <c r="B4385" s="1046" t="s">
        <v>2111</v>
      </c>
      <c r="C4385" s="1047"/>
      <c r="D4385" s="234"/>
      <c r="E4385" s="1048" t="str">
        <f t="shared" si="189"/>
        <v/>
      </c>
      <c r="F4385" s="1048"/>
    </row>
    <row r="4386" spans="1:6">
      <c r="A4386" s="1045">
        <v>2519109130</v>
      </c>
      <c r="B4386" s="1046" t="s">
        <v>2111</v>
      </c>
      <c r="C4386" s="1047"/>
      <c r="D4386" s="234"/>
      <c r="E4386" s="1048" t="str">
        <f t="shared" si="189"/>
        <v/>
      </c>
      <c r="F4386" s="1048"/>
    </row>
    <row r="4387" spans="1:6">
      <c r="A4387" s="1045">
        <v>2519109132</v>
      </c>
      <c r="B4387" s="1046" t="s">
        <v>2111</v>
      </c>
      <c r="C4387" s="1047"/>
      <c r="D4387" s="234"/>
      <c r="E4387" s="1048" t="str">
        <f t="shared" si="189"/>
        <v/>
      </c>
      <c r="F4387" s="1048"/>
    </row>
    <row r="4388" spans="1:6">
      <c r="A4388" s="1045">
        <v>2519200005</v>
      </c>
      <c r="B4388" s="1046" t="s">
        <v>2111</v>
      </c>
      <c r="C4388" s="1047"/>
      <c r="D4388" s="234"/>
      <c r="E4388" s="1048" t="str">
        <f t="shared" si="189"/>
        <v/>
      </c>
      <c r="F4388" s="1048"/>
    </row>
    <row r="4389" spans="1:6">
      <c r="A4389" s="1045">
        <v>2519201000</v>
      </c>
      <c r="B4389" s="1046" t="s">
        <v>2111</v>
      </c>
      <c r="C4389" s="1047"/>
      <c r="D4389" s="234"/>
      <c r="E4389" s="1048" t="str">
        <f t="shared" si="189"/>
        <v/>
      </c>
      <c r="F4389" s="1048"/>
    </row>
    <row r="4390" spans="1:6">
      <c r="A4390" s="1045">
        <v>2519250005</v>
      </c>
      <c r="B4390" s="1046" t="s">
        <v>2111</v>
      </c>
      <c r="C4390" s="1047"/>
      <c r="D4390" s="234"/>
      <c r="E4390" s="1048" t="str">
        <f t="shared" si="189"/>
        <v/>
      </c>
      <c r="F4390" s="1048"/>
    </row>
    <row r="4391" spans="1:6">
      <c r="A4391" s="1045">
        <v>2519251000</v>
      </c>
      <c r="B4391" s="1046" t="s">
        <v>2111</v>
      </c>
      <c r="C4391" s="1047"/>
      <c r="D4391" s="234"/>
      <c r="E4391" s="1048" t="str">
        <f t="shared" si="189"/>
        <v/>
      </c>
      <c r="F4391" s="1048"/>
    </row>
    <row r="4392" spans="1:6">
      <c r="A4392" s="1045">
        <v>2519450075</v>
      </c>
      <c r="B4392" s="1046" t="s">
        <v>2111</v>
      </c>
      <c r="C4392" s="1047"/>
      <c r="D4392" s="234"/>
      <c r="E4392" s="1048" t="str">
        <f t="shared" si="189"/>
        <v/>
      </c>
      <c r="F4392" s="1048"/>
    </row>
    <row r="4393" spans="1:6">
      <c r="A4393" s="1045">
        <v>2519451240</v>
      </c>
      <c r="B4393" s="1046" t="s">
        <v>2111</v>
      </c>
      <c r="C4393" s="1047"/>
      <c r="D4393" s="234"/>
      <c r="E4393" s="1048" t="str">
        <f t="shared" si="189"/>
        <v/>
      </c>
      <c r="F4393" s="1048"/>
    </row>
    <row r="4394" spans="1:6">
      <c r="A4394" s="1045">
        <v>2519950005</v>
      </c>
      <c r="B4394" s="1046" t="s">
        <v>2111</v>
      </c>
      <c r="C4394" s="1047"/>
      <c r="D4394" s="234"/>
      <c r="E4394" s="1048" t="str">
        <f t="shared" si="189"/>
        <v/>
      </c>
      <c r="F4394" s="1048"/>
    </row>
    <row r="4395" spans="1:6">
      <c r="A4395" s="1045">
        <v>2519951001</v>
      </c>
      <c r="B4395" s="1046" t="s">
        <v>2111</v>
      </c>
      <c r="C4395" s="1047"/>
      <c r="D4395" s="234"/>
      <c r="E4395" s="1048" t="str">
        <f t="shared" si="189"/>
        <v/>
      </c>
      <c r="F4395" s="1048"/>
    </row>
    <row r="4396" spans="1:6">
      <c r="A4396" s="1045">
        <v>2519951002</v>
      </c>
      <c r="B4396" s="1046" t="s">
        <v>2111</v>
      </c>
      <c r="C4396" s="1047"/>
      <c r="D4396" s="234"/>
      <c r="E4396" s="1048" t="str">
        <f t="shared" si="189"/>
        <v/>
      </c>
      <c r="F4396" s="1048"/>
    </row>
    <row r="4397" spans="1:6">
      <c r="A4397" s="1045">
        <v>2519951003</v>
      </c>
      <c r="B4397" s="1046" t="s">
        <v>2111</v>
      </c>
      <c r="C4397" s="1047"/>
      <c r="D4397" s="234"/>
      <c r="E4397" s="1048" t="str">
        <f t="shared" si="189"/>
        <v/>
      </c>
      <c r="F4397" s="1048"/>
    </row>
    <row r="4398" spans="1:6">
      <c r="A4398" s="1055">
        <v>2519951005</v>
      </c>
      <c r="B4398" s="1046" t="s">
        <v>2111</v>
      </c>
      <c r="C4398" s="1047"/>
      <c r="D4398" s="234"/>
      <c r="E4398" s="1048"/>
      <c r="F4398" s="1048"/>
    </row>
    <row r="4399" spans="1:6">
      <c r="A4399" s="1045">
        <v>2519951007</v>
      </c>
      <c r="B4399" s="1046" t="s">
        <v>2111</v>
      </c>
      <c r="C4399" s="1047"/>
      <c r="D4399" s="234"/>
      <c r="E4399" s="1048" t="str">
        <f t="shared" ref="E4399:E4406" si="190">+IF(COUNTIF(A:A,A4399)=1,"","Error")</f>
        <v/>
      </c>
      <c r="F4399" s="1048"/>
    </row>
    <row r="4400" spans="1:6">
      <c r="A4400" s="1045">
        <v>2519951008</v>
      </c>
      <c r="B4400" s="1046" t="s">
        <v>2111</v>
      </c>
      <c r="C4400" s="1047"/>
      <c r="D4400" s="234"/>
      <c r="E4400" s="1048" t="str">
        <f t="shared" si="190"/>
        <v/>
      </c>
      <c r="F4400" s="1048"/>
    </row>
    <row r="4401" spans="1:6">
      <c r="A4401" s="1045">
        <v>2519951011</v>
      </c>
      <c r="B4401" s="1046" t="s">
        <v>2111</v>
      </c>
      <c r="C4401" s="1047"/>
      <c r="D4401" s="234"/>
      <c r="E4401" s="1048" t="str">
        <f t="shared" si="190"/>
        <v/>
      </c>
      <c r="F4401" s="1048"/>
    </row>
    <row r="4402" spans="1:6">
      <c r="A4402" s="1045">
        <v>2519951013</v>
      </c>
      <c r="B4402" s="1046" t="s">
        <v>2111</v>
      </c>
      <c r="C4402" s="1047"/>
      <c r="D4402" s="234"/>
      <c r="E4402" s="1048" t="str">
        <f t="shared" si="190"/>
        <v/>
      </c>
      <c r="F4402" s="1048"/>
    </row>
    <row r="4403" spans="1:6">
      <c r="A4403" s="1045">
        <v>2519951888</v>
      </c>
      <c r="B4403" s="1046" t="s">
        <v>2111</v>
      </c>
      <c r="C4403" s="1047"/>
      <c r="D4403" s="234"/>
      <c r="E4403" s="1048" t="str">
        <f t="shared" si="190"/>
        <v/>
      </c>
      <c r="F4403" s="1048"/>
    </row>
    <row r="4404" spans="1:6">
      <c r="A4404" s="1045">
        <v>2525001000</v>
      </c>
      <c r="B4404" s="1046" t="s">
        <v>2111</v>
      </c>
      <c r="C4404" s="1047"/>
      <c r="D4404" s="234"/>
      <c r="E4404" s="1048" t="str">
        <f t="shared" si="190"/>
        <v/>
      </c>
      <c r="F4404" s="1048"/>
    </row>
    <row r="4405" spans="1:6">
      <c r="A4405" s="1045">
        <v>2525006000</v>
      </c>
      <c r="B4405" s="1046" t="s">
        <v>2111</v>
      </c>
      <c r="C4405" s="1047"/>
      <c r="D4405" s="234"/>
      <c r="E4405" s="1048" t="str">
        <f t="shared" si="190"/>
        <v/>
      </c>
      <c r="F4405" s="1048"/>
    </row>
    <row r="4406" spans="1:6">
      <c r="A4406" s="1045">
        <v>2529950005</v>
      </c>
      <c r="B4406" s="1046" t="s">
        <v>2111</v>
      </c>
      <c r="C4406" s="1047" t="s">
        <v>2152</v>
      </c>
      <c r="D4406" s="234"/>
      <c r="E4406" s="1048" t="str">
        <f t="shared" si="190"/>
        <v/>
      </c>
      <c r="F4406" s="1048"/>
    </row>
    <row r="4407" spans="1:6">
      <c r="A4407" s="1050">
        <v>2529951000</v>
      </c>
      <c r="B4407" s="1046" t="s">
        <v>2111</v>
      </c>
      <c r="C4407" s="1047"/>
      <c r="D4407" s="234"/>
      <c r="E4407" s="1048"/>
      <c r="F4407" s="1048"/>
    </row>
    <row r="4408" spans="1:6">
      <c r="A4408" s="1045">
        <v>2531000005</v>
      </c>
      <c r="B4408" s="1046" t="s">
        <v>2111</v>
      </c>
      <c r="C4408" s="1047"/>
      <c r="D4408" s="234"/>
      <c r="E4408" s="1048" t="str">
        <f t="shared" ref="E4408:E4445" si="191">+IF(COUNTIF(A:A,A4408)=1,"","Error")</f>
        <v/>
      </c>
      <c r="F4408" s="1048"/>
    </row>
    <row r="4409" spans="1:6">
      <c r="A4409" s="1045">
        <v>2531009404</v>
      </c>
      <c r="B4409" s="1046" t="s">
        <v>2111</v>
      </c>
      <c r="C4409" s="1047"/>
      <c r="D4409" s="234"/>
      <c r="E4409" s="1048" t="str">
        <f t="shared" si="191"/>
        <v/>
      </c>
      <c r="F4409" s="1048"/>
    </row>
    <row r="4410" spans="1:6">
      <c r="A4410" s="1045">
        <v>2531009614</v>
      </c>
      <c r="B4410" s="1046" t="s">
        <v>2111</v>
      </c>
      <c r="C4410" s="1047"/>
      <c r="D4410" s="234"/>
      <c r="E4410" s="1048" t="str">
        <f t="shared" si="191"/>
        <v/>
      </c>
      <c r="F4410" s="1048"/>
    </row>
    <row r="4411" spans="1:6">
      <c r="A4411" s="1045">
        <v>2531009616</v>
      </c>
      <c r="B4411" s="1046" t="s">
        <v>2111</v>
      </c>
      <c r="C4411" s="1047"/>
      <c r="D4411" s="234"/>
      <c r="E4411" s="1048" t="str">
        <f t="shared" si="191"/>
        <v/>
      </c>
      <c r="F4411" s="1048"/>
    </row>
    <row r="4412" spans="1:6">
      <c r="A4412" s="1045">
        <v>2531009618</v>
      </c>
      <c r="B4412" s="1046" t="s">
        <v>2111</v>
      </c>
      <c r="C4412" s="1047"/>
      <c r="D4412" s="234"/>
      <c r="E4412" s="1048" t="str">
        <f t="shared" si="191"/>
        <v/>
      </c>
      <c r="F4412" s="1048"/>
    </row>
    <row r="4413" spans="1:6">
      <c r="A4413" s="1045">
        <v>2531009622</v>
      </c>
      <c r="B4413" s="1046" t="s">
        <v>2111</v>
      </c>
      <c r="C4413" s="1047"/>
      <c r="D4413" s="234"/>
      <c r="E4413" s="1048" t="str">
        <f t="shared" si="191"/>
        <v/>
      </c>
      <c r="F4413" s="1048"/>
    </row>
    <row r="4414" spans="1:6">
      <c r="A4414" s="1045">
        <v>2531009624</v>
      </c>
      <c r="B4414" s="1046" t="s">
        <v>2111</v>
      </c>
      <c r="C4414" s="1047"/>
      <c r="D4414" s="234"/>
      <c r="E4414" s="1048" t="str">
        <f t="shared" si="191"/>
        <v/>
      </c>
      <c r="F4414" s="1048"/>
    </row>
    <row r="4415" spans="1:6">
      <c r="A4415" s="1045">
        <v>2545001000</v>
      </c>
      <c r="B4415" s="1046" t="s">
        <v>2111</v>
      </c>
      <c r="C4415" s="1047"/>
      <c r="D4415" s="234"/>
      <c r="E4415" s="1048" t="str">
        <f t="shared" si="191"/>
        <v/>
      </c>
      <c r="F4415" s="1048"/>
    </row>
    <row r="4416" spans="1:6">
      <c r="A4416" s="1045">
        <v>2545001001</v>
      </c>
      <c r="B4416" s="1046" t="s">
        <v>2111</v>
      </c>
      <c r="C4416" s="1047"/>
      <c r="D4416" s="234"/>
      <c r="E4416" s="1048" t="str">
        <f t="shared" si="191"/>
        <v/>
      </c>
      <c r="F4416" s="1048"/>
    </row>
    <row r="4417" spans="1:6">
      <c r="A4417" s="1045">
        <v>2545001002</v>
      </c>
      <c r="B4417" s="1046" t="s">
        <v>2111</v>
      </c>
      <c r="C4417" s="1047"/>
      <c r="D4417" s="234"/>
      <c r="E4417" s="1048" t="str">
        <f t="shared" si="191"/>
        <v/>
      </c>
      <c r="F4417" s="1048"/>
    </row>
    <row r="4418" spans="1:6">
      <c r="A4418" s="1045">
        <v>2545001003</v>
      </c>
      <c r="B4418" s="1046" t="s">
        <v>2111</v>
      </c>
      <c r="C4418" s="1047"/>
      <c r="D4418" s="234"/>
      <c r="E4418" s="1048" t="str">
        <f t="shared" si="191"/>
        <v/>
      </c>
      <c r="F4418" s="1048"/>
    </row>
    <row r="4419" spans="1:6">
      <c r="A4419" s="1045">
        <v>2545001004</v>
      </c>
      <c r="B4419" s="1046" t="s">
        <v>2111</v>
      </c>
      <c r="C4419" s="1047"/>
      <c r="D4419" s="234"/>
      <c r="E4419" s="1048" t="str">
        <f t="shared" si="191"/>
        <v/>
      </c>
      <c r="F4419" s="1048"/>
    </row>
    <row r="4420" spans="1:6">
      <c r="A4420" s="1045">
        <v>2545001005</v>
      </c>
      <c r="B4420" s="1046" t="s">
        <v>2111</v>
      </c>
      <c r="C4420" s="1047"/>
      <c r="D4420" s="234"/>
      <c r="E4420" s="1048" t="str">
        <f t="shared" si="191"/>
        <v/>
      </c>
      <c r="F4420" s="1048"/>
    </row>
    <row r="4421" spans="1:6">
      <c r="A4421" s="1045">
        <v>2545001006</v>
      </c>
      <c r="B4421" s="1046" t="s">
        <v>2111</v>
      </c>
      <c r="C4421" s="1047"/>
      <c r="D4421" s="234"/>
      <c r="E4421" s="1048" t="str">
        <f t="shared" si="191"/>
        <v/>
      </c>
      <c r="F4421" s="1048"/>
    </row>
    <row r="4422" spans="1:6">
      <c r="A4422" s="1045">
        <v>2545001007</v>
      </c>
      <c r="B4422" s="1046" t="s">
        <v>2111</v>
      </c>
      <c r="C4422" s="1047"/>
      <c r="D4422" s="234"/>
      <c r="E4422" s="1048" t="str">
        <f t="shared" si="191"/>
        <v/>
      </c>
      <c r="F4422" s="1048"/>
    </row>
    <row r="4423" spans="1:6">
      <c r="A4423" s="1045">
        <v>2545001020</v>
      </c>
      <c r="B4423" s="1046" t="s">
        <v>2111</v>
      </c>
      <c r="C4423" s="1047"/>
      <c r="D4423" s="234"/>
      <c r="E4423" s="1048" t="str">
        <f t="shared" si="191"/>
        <v/>
      </c>
      <c r="F4423" s="1048"/>
    </row>
    <row r="4424" spans="1:6">
      <c r="A4424" s="1045">
        <v>2545001100</v>
      </c>
      <c r="B4424" s="1046" t="s">
        <v>2111</v>
      </c>
      <c r="C4424" s="1047"/>
      <c r="D4424" s="234"/>
      <c r="E4424" s="1048" t="str">
        <f t="shared" si="191"/>
        <v/>
      </c>
      <c r="F4424" s="1048"/>
    </row>
    <row r="4425" spans="1:6">
      <c r="A4425" s="1045">
        <v>2545006000</v>
      </c>
      <c r="B4425" s="1046" t="s">
        <v>2111</v>
      </c>
      <c r="C4425" s="1047"/>
      <c r="D4425" s="234"/>
      <c r="E4425" s="1048" t="str">
        <f t="shared" si="191"/>
        <v/>
      </c>
      <c r="F4425" s="1048"/>
    </row>
    <row r="4426" spans="1:6">
      <c r="A4426" s="1045">
        <v>2545006001</v>
      </c>
      <c r="B4426" s="1046" t="s">
        <v>2111</v>
      </c>
      <c r="C4426" s="1047"/>
      <c r="D4426" s="234"/>
      <c r="E4426" s="1048" t="str">
        <f t="shared" si="191"/>
        <v/>
      </c>
      <c r="F4426" s="1048"/>
    </row>
    <row r="4427" spans="1:6">
      <c r="A4427" s="1045">
        <v>2545006002</v>
      </c>
      <c r="B4427" s="1046" t="s">
        <v>2111</v>
      </c>
      <c r="C4427" s="1047"/>
      <c r="D4427" s="234"/>
      <c r="E4427" s="1048" t="str">
        <f t="shared" si="191"/>
        <v/>
      </c>
      <c r="F4427" s="1048"/>
    </row>
    <row r="4428" spans="1:6">
      <c r="A4428" s="1045">
        <v>2545006003</v>
      </c>
      <c r="B4428" s="1046" t="s">
        <v>2111</v>
      </c>
      <c r="C4428" s="1047"/>
      <c r="D4428" s="234"/>
      <c r="E4428" s="1048" t="str">
        <f t="shared" si="191"/>
        <v/>
      </c>
      <c r="F4428" s="1048"/>
    </row>
    <row r="4429" spans="1:6">
      <c r="A4429" s="1045">
        <v>2545006004</v>
      </c>
      <c r="B4429" s="1046" t="s">
        <v>2111</v>
      </c>
      <c r="C4429" s="1047"/>
      <c r="D4429" s="234"/>
      <c r="E4429" s="1048" t="str">
        <f t="shared" si="191"/>
        <v/>
      </c>
      <c r="F4429" s="1048"/>
    </row>
    <row r="4430" spans="1:6">
      <c r="A4430" s="1045">
        <v>2545006005</v>
      </c>
      <c r="B4430" s="1046" t="s">
        <v>2111</v>
      </c>
      <c r="C4430" s="1047"/>
      <c r="D4430" s="234"/>
      <c r="E4430" s="1048" t="str">
        <f t="shared" si="191"/>
        <v/>
      </c>
      <c r="F4430" s="1048"/>
    </row>
    <row r="4431" spans="1:6">
      <c r="A4431" s="1045">
        <v>2545006006</v>
      </c>
      <c r="B4431" s="1046" t="s">
        <v>2111</v>
      </c>
      <c r="C4431" s="1047"/>
      <c r="D4431" s="234"/>
      <c r="E4431" s="1048" t="str">
        <f t="shared" si="191"/>
        <v/>
      </c>
      <c r="F4431" s="1048"/>
    </row>
    <row r="4432" spans="1:6">
      <c r="A4432" s="1045">
        <v>2545006007</v>
      </c>
      <c r="B4432" s="1046" t="s">
        <v>2111</v>
      </c>
      <c r="C4432" s="1047"/>
      <c r="D4432" s="234"/>
      <c r="E4432" s="1048" t="str">
        <f t="shared" si="191"/>
        <v/>
      </c>
      <c r="F4432" s="1048"/>
    </row>
    <row r="4433" spans="1:6">
      <c r="A4433" s="1045">
        <v>2545006018</v>
      </c>
      <c r="B4433" s="1046" t="s">
        <v>2111</v>
      </c>
      <c r="C4433" s="1047"/>
      <c r="D4433" s="234"/>
      <c r="E4433" s="1048" t="str">
        <f t="shared" si="191"/>
        <v/>
      </c>
      <c r="F4433" s="1048"/>
    </row>
    <row r="4434" spans="1:6">
      <c r="A4434" s="1045">
        <v>2545006020</v>
      </c>
      <c r="B4434" s="1046" t="s">
        <v>2111</v>
      </c>
      <c r="C4434" s="1047"/>
      <c r="D4434" s="234"/>
      <c r="E4434" s="1048" t="str">
        <f t="shared" si="191"/>
        <v/>
      </c>
      <c r="F4434" s="1048"/>
    </row>
    <row r="4435" spans="1:6">
      <c r="A4435" s="1045">
        <v>2555059055</v>
      </c>
      <c r="B4435" s="1046" t="s">
        <v>2111</v>
      </c>
      <c r="C4435" s="1047"/>
      <c r="D4435" s="234"/>
      <c r="E4435" s="1048" t="str">
        <f t="shared" si="191"/>
        <v/>
      </c>
      <c r="F4435" s="1048"/>
    </row>
    <row r="4436" spans="1:6">
      <c r="A4436" s="1045">
        <v>2558000005</v>
      </c>
      <c r="B4436" s="1046" t="s">
        <v>2111</v>
      </c>
      <c r="C4436" s="1047" t="s">
        <v>2152</v>
      </c>
      <c r="D4436" s="234"/>
      <c r="E4436" s="1048" t="str">
        <f t="shared" si="191"/>
        <v/>
      </c>
      <c r="F4436" s="1048"/>
    </row>
    <row r="4437" spans="1:6">
      <c r="A4437" s="1045">
        <v>2558001000</v>
      </c>
      <c r="B4437" s="1046" t="s">
        <v>2111</v>
      </c>
      <c r="C4437" s="1047" t="s">
        <v>2152</v>
      </c>
      <c r="D4437" s="234"/>
      <c r="E4437" s="1048" t="str">
        <f t="shared" si="191"/>
        <v/>
      </c>
      <c r="F4437" s="1048"/>
    </row>
    <row r="4438" spans="1:6">
      <c r="A4438" s="1045">
        <v>2558001001</v>
      </c>
      <c r="B4438" s="1046" t="s">
        <v>2111</v>
      </c>
      <c r="C4438" s="1047" t="s">
        <v>2152</v>
      </c>
      <c r="D4438" s="234"/>
      <c r="E4438" s="1048" t="str">
        <f t="shared" si="191"/>
        <v/>
      </c>
      <c r="F4438" s="1048"/>
    </row>
    <row r="4439" spans="1:6">
      <c r="A4439" s="1045">
        <v>2590100005</v>
      </c>
      <c r="B4439" s="1046" t="s">
        <v>2111</v>
      </c>
      <c r="C4439" s="1047"/>
      <c r="D4439" s="234"/>
      <c r="E4439" s="1048" t="str">
        <f t="shared" si="191"/>
        <v/>
      </c>
      <c r="F4439" s="1048"/>
    </row>
    <row r="4440" spans="1:6">
      <c r="A4440" s="1045">
        <v>2590100050</v>
      </c>
      <c r="B4440" s="1046" t="s">
        <v>2111</v>
      </c>
      <c r="C4440" s="1047"/>
      <c r="D4440" s="234"/>
      <c r="E4440" s="1048" t="str">
        <f t="shared" si="191"/>
        <v/>
      </c>
      <c r="F4440" s="1048"/>
    </row>
    <row r="4441" spans="1:6">
      <c r="A4441" s="1045">
        <v>2590109040</v>
      </c>
      <c r="B4441" s="1046" t="s">
        <v>2111</v>
      </c>
      <c r="C4441" s="1047"/>
      <c r="D4441" s="234"/>
      <c r="E4441" s="1048" t="str">
        <f t="shared" si="191"/>
        <v/>
      </c>
      <c r="F4441" s="1048"/>
    </row>
    <row r="4442" spans="1:6">
      <c r="A4442" s="1045">
        <v>2590109050</v>
      </c>
      <c r="B4442" s="1046" t="s">
        <v>2111</v>
      </c>
      <c r="C4442" s="1047"/>
      <c r="D4442" s="234"/>
      <c r="E4442" s="1048" t="str">
        <f t="shared" si="191"/>
        <v/>
      </c>
      <c r="F4442" s="1048"/>
    </row>
    <row r="4443" spans="1:6">
      <c r="A4443" s="1045">
        <v>2590109060</v>
      </c>
      <c r="B4443" s="1046" t="s">
        <v>2111</v>
      </c>
      <c r="C4443" s="1047"/>
      <c r="D4443" s="234"/>
      <c r="E4443" s="1048" t="str">
        <f t="shared" si="191"/>
        <v/>
      </c>
      <c r="F4443" s="1048"/>
    </row>
    <row r="4444" spans="1:6">
      <c r="A4444" s="1045">
        <v>2590109070</v>
      </c>
      <c r="B4444" s="1046" t="s">
        <v>2111</v>
      </c>
      <c r="C4444" s="1047"/>
      <c r="D4444" s="234"/>
      <c r="E4444" s="1048" t="str">
        <f t="shared" si="191"/>
        <v/>
      </c>
      <c r="F4444" s="1048"/>
    </row>
    <row r="4445" spans="1:6">
      <c r="A4445" s="1045">
        <v>2590109080</v>
      </c>
      <c r="B4445" s="1046" t="s">
        <v>2111</v>
      </c>
      <c r="C4445" s="1047"/>
      <c r="D4445" s="234"/>
      <c r="E4445" s="1048" t="str">
        <f t="shared" si="191"/>
        <v/>
      </c>
      <c r="F4445" s="1048"/>
    </row>
    <row r="4446" spans="1:6">
      <c r="A4446" s="1045">
        <v>2590109221</v>
      </c>
      <c r="B4446" s="1052" t="s">
        <v>2111</v>
      </c>
      <c r="C4446" s="1047"/>
      <c r="D4446" s="234"/>
      <c r="E4446" s="1048"/>
      <c r="F4446" s="1048"/>
    </row>
    <row r="4447" spans="1:6">
      <c r="A4447" s="1045">
        <v>2590109235</v>
      </c>
      <c r="B4447" s="1052" t="s">
        <v>2111</v>
      </c>
      <c r="C4447" s="1047"/>
      <c r="D4447" s="234"/>
      <c r="E4447" s="1048"/>
      <c r="F4447" s="1048"/>
    </row>
    <row r="4448" spans="1:6">
      <c r="A4448" s="1045">
        <v>2590109241</v>
      </c>
      <c r="B4448" s="1046" t="s">
        <v>2111</v>
      </c>
      <c r="C4448" s="1047"/>
      <c r="D4448" s="234"/>
      <c r="E4448" s="1048" t="str">
        <f>+IF(COUNTIF(A:A,A4448)=1,"","Error")</f>
        <v/>
      </c>
      <c r="F4448" s="1048"/>
    </row>
    <row r="4449" spans="1:6">
      <c r="A4449" s="728">
        <v>2590109255</v>
      </c>
      <c r="B4449" s="1046" t="s">
        <v>2111</v>
      </c>
      <c r="C4449" s="1047"/>
      <c r="D4449" s="234"/>
      <c r="E4449" s="1048"/>
      <c r="F4449" s="1048"/>
    </row>
    <row r="4450" spans="1:6">
      <c r="A4450" s="1045">
        <v>2590650005</v>
      </c>
      <c r="B4450" s="1046" t="s">
        <v>2111</v>
      </c>
      <c r="C4450" s="1047"/>
      <c r="D4450" s="234"/>
      <c r="E4450" s="1048" t="str">
        <f t="shared" ref="E4450:E4459" si="192">+IF(COUNTIF(A:A,A4450)=1,"","Error")</f>
        <v/>
      </c>
      <c r="F4450" s="1048"/>
    </row>
    <row r="4451" spans="1:6">
      <c r="A4451" s="1045">
        <v>2590659501</v>
      </c>
      <c r="B4451" s="1046" t="s">
        <v>2111</v>
      </c>
      <c r="C4451" s="1047"/>
      <c r="D4451" s="234"/>
      <c r="E4451" s="1048" t="str">
        <f t="shared" si="192"/>
        <v/>
      </c>
      <c r="F4451" s="1048"/>
    </row>
    <row r="4452" spans="1:6">
      <c r="A4452" s="1045">
        <v>2590659502</v>
      </c>
      <c r="B4452" s="1046" t="s">
        <v>2111</v>
      </c>
      <c r="C4452" s="1047"/>
      <c r="D4452" s="234"/>
      <c r="E4452" s="1048" t="str">
        <f t="shared" si="192"/>
        <v/>
      </c>
      <c r="F4452" s="1048"/>
    </row>
    <row r="4453" spans="1:6">
      <c r="A4453" s="1045">
        <v>2590659504</v>
      </c>
      <c r="B4453" s="1046" t="s">
        <v>2111</v>
      </c>
      <c r="C4453" s="1047"/>
      <c r="D4453" s="234"/>
      <c r="E4453" s="1048" t="str">
        <f t="shared" si="192"/>
        <v/>
      </c>
      <c r="F4453" s="1048"/>
    </row>
    <row r="4454" spans="1:6">
      <c r="A4454" s="1045">
        <v>2590659511</v>
      </c>
      <c r="B4454" s="1046" t="s">
        <v>2111</v>
      </c>
      <c r="C4454" s="1047"/>
      <c r="D4454" s="234"/>
      <c r="E4454" s="1048" t="str">
        <f t="shared" si="192"/>
        <v/>
      </c>
      <c r="F4454" s="1048"/>
    </row>
    <row r="4455" spans="1:6">
      <c r="A4455" s="1045">
        <v>2590659515</v>
      </c>
      <c r="B4455" s="1046" t="s">
        <v>2111</v>
      </c>
      <c r="C4455" s="1047"/>
      <c r="D4455" s="234"/>
      <c r="E4455" s="1048" t="str">
        <f t="shared" si="192"/>
        <v/>
      </c>
      <c r="F4455" s="1048"/>
    </row>
    <row r="4456" spans="1:6">
      <c r="A4456" s="1045">
        <v>2590950005</v>
      </c>
      <c r="B4456" s="1046" t="s">
        <v>2111</v>
      </c>
      <c r="C4456" s="1047" t="s">
        <v>264</v>
      </c>
      <c r="D4456" s="234"/>
      <c r="E4456" s="1048" t="str">
        <f t="shared" si="192"/>
        <v/>
      </c>
      <c r="F4456" s="1048"/>
    </row>
    <row r="4457" spans="1:6">
      <c r="A4457" s="1045">
        <v>2590950010</v>
      </c>
      <c r="B4457" s="1046" t="s">
        <v>2111</v>
      </c>
      <c r="C4457" s="1047" t="s">
        <v>2152</v>
      </c>
      <c r="D4457" s="234"/>
      <c r="E4457" s="1048" t="str">
        <f t="shared" si="192"/>
        <v/>
      </c>
      <c r="F4457" s="1048"/>
    </row>
    <row r="4458" spans="1:6">
      <c r="A4458" s="1045">
        <v>2590950011</v>
      </c>
      <c r="B4458" s="1046" t="s">
        <v>2111</v>
      </c>
      <c r="C4458" s="1047" t="s">
        <v>264</v>
      </c>
      <c r="D4458" s="234"/>
      <c r="E4458" s="1048" t="str">
        <f t="shared" si="192"/>
        <v/>
      </c>
      <c r="F4458" s="1048"/>
    </row>
    <row r="4459" spans="1:6">
      <c r="A4459" s="1045">
        <v>2590950015</v>
      </c>
      <c r="B4459" s="1046" t="s">
        <v>2111</v>
      </c>
      <c r="C4459" s="1047"/>
      <c r="D4459" s="234"/>
      <c r="E4459" s="1048" t="str">
        <f t="shared" si="192"/>
        <v/>
      </c>
      <c r="F4459" s="1048"/>
    </row>
    <row r="4460" spans="1:6">
      <c r="A4460" s="1045">
        <v>2590950016</v>
      </c>
      <c r="B4460" s="1052" t="s">
        <v>2111</v>
      </c>
      <c r="C4460" s="1047"/>
      <c r="D4460" s="234"/>
      <c r="E4460" s="1048"/>
      <c r="F4460" s="1048"/>
    </row>
    <row r="4461" spans="1:6">
      <c r="A4461" s="1045">
        <v>2590950020</v>
      </c>
      <c r="B4461" s="1046" t="s">
        <v>2111</v>
      </c>
      <c r="C4461" s="1047" t="s">
        <v>2152</v>
      </c>
      <c r="D4461" s="234"/>
      <c r="E4461" s="1048" t="str">
        <f>+IF(COUNTIF(A:A,A4461)=1,"","Error")</f>
        <v/>
      </c>
      <c r="F4461" s="1048"/>
    </row>
    <row r="4462" spans="1:6">
      <c r="A4462" s="728">
        <v>2590950022</v>
      </c>
      <c r="B4462" s="1046" t="s">
        <v>2111</v>
      </c>
      <c r="C4462" s="1047"/>
      <c r="D4462" s="234"/>
      <c r="E4462" s="1048"/>
      <c r="F4462" s="1048"/>
    </row>
    <row r="4463" spans="1:6">
      <c r="A4463" s="1045">
        <v>2590950026</v>
      </c>
      <c r="B4463" s="1046" t="s">
        <v>2111</v>
      </c>
      <c r="C4463" s="1047"/>
      <c r="D4463" s="234"/>
      <c r="E4463" s="1048" t="str">
        <f>+IF(COUNTIF(A:A,A4463)=1,"","Error")</f>
        <v/>
      </c>
      <c r="F4463" s="1048"/>
    </row>
    <row r="4464" spans="1:6">
      <c r="A4464" s="1055">
        <v>2590950040</v>
      </c>
      <c r="B4464" s="1046" t="s">
        <v>2111</v>
      </c>
      <c r="C4464" s="1047"/>
      <c r="D4464" s="234"/>
      <c r="E4464" s="1048"/>
      <c r="F4464" s="1048"/>
    </row>
    <row r="4465" spans="1:6">
      <c r="A4465" s="1045">
        <v>2590950050</v>
      </c>
      <c r="B4465" s="1046" t="s">
        <v>2111</v>
      </c>
      <c r="C4465" s="1047"/>
      <c r="D4465" s="234"/>
      <c r="E4465" s="1048" t="str">
        <f t="shared" ref="E4465:E4484" si="193">+IF(COUNTIF(A:A,A4465)=1,"","Error")</f>
        <v/>
      </c>
      <c r="F4465" s="1048"/>
    </row>
    <row r="4466" spans="1:6">
      <c r="A4466" s="1045">
        <v>2590950075</v>
      </c>
      <c r="B4466" s="1046" t="s">
        <v>2111</v>
      </c>
      <c r="C4466" s="1047" t="s">
        <v>2152</v>
      </c>
      <c r="D4466" s="234"/>
      <c r="E4466" s="1048" t="str">
        <f t="shared" si="193"/>
        <v/>
      </c>
      <c r="F4466" s="1048"/>
    </row>
    <row r="4467" spans="1:6">
      <c r="A4467" s="1045">
        <v>2590950080</v>
      </c>
      <c r="B4467" s="1046" t="s">
        <v>2111</v>
      </c>
      <c r="C4467" s="1047"/>
      <c r="D4467" s="234"/>
      <c r="E4467" s="1048" t="str">
        <f t="shared" si="193"/>
        <v/>
      </c>
      <c r="F4467" s="1048"/>
    </row>
    <row r="4468" spans="1:6">
      <c r="A4468" s="1045">
        <v>2590951000</v>
      </c>
      <c r="B4468" s="1046" t="s">
        <v>2111</v>
      </c>
      <c r="C4468" s="1047" t="s">
        <v>264</v>
      </c>
      <c r="D4468" s="234"/>
      <c r="E4468" s="1048" t="str">
        <f t="shared" si="193"/>
        <v/>
      </c>
      <c r="F4468" s="1048"/>
    </row>
    <row r="4469" spans="1:6">
      <c r="A4469" s="1045">
        <v>2590951001</v>
      </c>
      <c r="B4469" s="1046" t="s">
        <v>2111</v>
      </c>
      <c r="C4469" s="1047" t="s">
        <v>2152</v>
      </c>
      <c r="D4469" s="234"/>
      <c r="E4469" s="1048" t="str">
        <f t="shared" si="193"/>
        <v/>
      </c>
      <c r="F4469" s="1048"/>
    </row>
    <row r="4470" spans="1:6">
      <c r="A4470" s="1045">
        <v>2590951050</v>
      </c>
      <c r="B4470" s="1046" t="s">
        <v>2111</v>
      </c>
      <c r="C4470" s="1047" t="s">
        <v>2152</v>
      </c>
      <c r="D4470" s="234"/>
      <c r="E4470" s="1048" t="str">
        <f t="shared" si="193"/>
        <v/>
      </c>
      <c r="F4470" s="1048"/>
    </row>
    <row r="4471" spans="1:6">
      <c r="A4471" s="1045">
        <v>2590951101</v>
      </c>
      <c r="B4471" s="1046" t="s">
        <v>2111</v>
      </c>
      <c r="C4471" s="1047" t="s">
        <v>2152</v>
      </c>
      <c r="D4471" s="234"/>
      <c r="E4471" s="1048" t="str">
        <f t="shared" si="193"/>
        <v/>
      </c>
      <c r="F4471" s="1048"/>
    </row>
    <row r="4472" spans="1:6">
      <c r="A4472" s="1045">
        <v>2590951102</v>
      </c>
      <c r="B4472" s="1046" t="s">
        <v>2111</v>
      </c>
      <c r="C4472" s="1047" t="s">
        <v>2152</v>
      </c>
      <c r="D4472" s="234"/>
      <c r="E4472" s="1048" t="str">
        <f t="shared" si="193"/>
        <v/>
      </c>
      <c r="F4472" s="1048"/>
    </row>
    <row r="4473" spans="1:6">
      <c r="A4473" s="1045">
        <v>2590951200</v>
      </c>
      <c r="B4473" s="1046" t="s">
        <v>2111</v>
      </c>
      <c r="C4473" s="1047" t="s">
        <v>2152</v>
      </c>
      <c r="D4473" s="234"/>
      <c r="E4473" s="1048" t="str">
        <f t="shared" si="193"/>
        <v/>
      </c>
      <c r="F4473" s="1048"/>
    </row>
    <row r="4474" spans="1:6">
      <c r="A4474" s="1045">
        <v>2590951201</v>
      </c>
      <c r="B4474" s="1046" t="s">
        <v>2111</v>
      </c>
      <c r="C4474" s="1047" t="s">
        <v>2152</v>
      </c>
      <c r="D4474" s="234"/>
      <c r="E4474" s="1048" t="str">
        <f t="shared" si="193"/>
        <v/>
      </c>
      <c r="F4474" s="1048"/>
    </row>
    <row r="4475" spans="1:6">
      <c r="A4475" s="1045">
        <v>2590951888</v>
      </c>
      <c r="B4475" s="1046" t="s">
        <v>2111</v>
      </c>
      <c r="C4475" s="1047"/>
      <c r="D4475" s="234"/>
      <c r="E4475" s="1048" t="str">
        <f t="shared" si="193"/>
        <v/>
      </c>
      <c r="F4475" s="1048"/>
    </row>
    <row r="4476" spans="1:6">
      <c r="A4476" s="1045">
        <v>2590951889</v>
      </c>
      <c r="B4476" s="1046" t="s">
        <v>2111</v>
      </c>
      <c r="C4476" s="1047"/>
      <c r="D4476" s="234"/>
      <c r="E4476" s="1048" t="str">
        <f t="shared" si="193"/>
        <v/>
      </c>
      <c r="F4476" s="1048"/>
    </row>
    <row r="4477" spans="1:6">
      <c r="A4477" s="1045">
        <v>2590951999</v>
      </c>
      <c r="B4477" s="1046" t="s">
        <v>2111</v>
      </c>
      <c r="C4477" s="1047"/>
      <c r="D4477" s="234"/>
      <c r="E4477" s="1048" t="str">
        <f t="shared" si="193"/>
        <v/>
      </c>
      <c r="F4477" s="1048"/>
    </row>
    <row r="4478" spans="1:6">
      <c r="A4478" s="1045">
        <v>2590959003</v>
      </c>
      <c r="B4478" s="1046" t="s">
        <v>2111</v>
      </c>
      <c r="C4478" s="1047"/>
      <c r="D4478" s="234"/>
      <c r="E4478" s="1048" t="str">
        <f t="shared" si="193"/>
        <v/>
      </c>
      <c r="F4478" s="1048"/>
    </row>
    <row r="4479" spans="1:6">
      <c r="A4479" s="1045">
        <v>2590959004</v>
      </c>
      <c r="B4479" s="1046" t="s">
        <v>2111</v>
      </c>
      <c r="C4479" s="1047" t="s">
        <v>2152</v>
      </c>
      <c r="D4479" s="234"/>
      <c r="E4479" s="1048" t="str">
        <f t="shared" si="193"/>
        <v/>
      </c>
      <c r="F4479" s="1048"/>
    </row>
    <row r="4480" spans="1:6">
      <c r="A4480" s="1045">
        <v>2590959005</v>
      </c>
      <c r="B4480" s="1046" t="s">
        <v>2111</v>
      </c>
      <c r="C4480" s="1047" t="s">
        <v>2152</v>
      </c>
      <c r="D4480" s="234"/>
      <c r="E4480" s="1048" t="str">
        <f t="shared" si="193"/>
        <v/>
      </c>
      <c r="F4480" s="1048"/>
    </row>
    <row r="4481" spans="1:6">
      <c r="A4481" s="1045">
        <v>2590959008</v>
      </c>
      <c r="B4481" s="1046" t="s">
        <v>2111</v>
      </c>
      <c r="C4481" s="1047"/>
      <c r="D4481" s="234"/>
      <c r="E4481" s="1048" t="str">
        <f t="shared" si="193"/>
        <v/>
      </c>
      <c r="F4481" s="1048"/>
    </row>
    <row r="4482" spans="1:6">
      <c r="A4482" s="1045">
        <v>2590959010</v>
      </c>
      <c r="B4482" s="1046" t="s">
        <v>2111</v>
      </c>
      <c r="C4482" s="1047" t="s">
        <v>2152</v>
      </c>
      <c r="D4482" s="234"/>
      <c r="E4482" s="1048" t="str">
        <f t="shared" si="193"/>
        <v/>
      </c>
      <c r="F4482" s="1048"/>
    </row>
    <row r="4483" spans="1:6">
      <c r="A4483" s="1045">
        <v>2590959011</v>
      </c>
      <c r="B4483" s="1046" t="s">
        <v>2111</v>
      </c>
      <c r="C4483" s="1047" t="s">
        <v>264</v>
      </c>
      <c r="D4483" s="234"/>
      <c r="E4483" s="1048" t="str">
        <f t="shared" si="193"/>
        <v/>
      </c>
      <c r="F4483" s="1048"/>
    </row>
    <row r="4484" spans="1:6">
      <c r="A4484" s="1045">
        <v>2590959012</v>
      </c>
      <c r="B4484" s="1046" t="s">
        <v>2111</v>
      </c>
      <c r="C4484" s="1047" t="s">
        <v>2152</v>
      </c>
      <c r="D4484" s="234"/>
      <c r="E4484" s="1048" t="str">
        <f t="shared" si="193"/>
        <v/>
      </c>
      <c r="F4484" s="1048"/>
    </row>
    <row r="4485" spans="1:6">
      <c r="A4485" s="1045">
        <v>2590959013</v>
      </c>
      <c r="B4485" s="1052" t="s">
        <v>2111</v>
      </c>
      <c r="C4485" s="1047"/>
      <c r="D4485" s="234"/>
      <c r="E4485" s="1048"/>
      <c r="F4485" s="1048"/>
    </row>
    <row r="4486" spans="1:6">
      <c r="A4486" s="1045">
        <v>2590959014</v>
      </c>
      <c r="B4486" s="1046" t="s">
        <v>2111</v>
      </c>
      <c r="C4486" s="1047"/>
      <c r="D4486" s="234"/>
      <c r="E4486" s="1048" t="str">
        <f>+IF(COUNTIF(A:A,A4486)=1,"","Error")</f>
        <v/>
      </c>
      <c r="F4486" s="1048"/>
    </row>
    <row r="4487" spans="1:6">
      <c r="A4487" s="1045">
        <v>2590959015</v>
      </c>
      <c r="B4487" s="1046" t="s">
        <v>2111</v>
      </c>
      <c r="C4487" s="1047" t="s">
        <v>2152</v>
      </c>
      <c r="D4487" s="234"/>
      <c r="E4487" s="1048" t="str">
        <f>+IF(COUNTIF(A:A,A4487)=1,"","Error")</f>
        <v/>
      </c>
      <c r="F4487" s="1048"/>
    </row>
    <row r="4488" spans="1:6">
      <c r="A4488" s="1045">
        <v>2590959020</v>
      </c>
      <c r="B4488" s="1046" t="s">
        <v>2111</v>
      </c>
      <c r="C4488" s="1047" t="s">
        <v>2152</v>
      </c>
      <c r="D4488" s="234"/>
      <c r="E4488" s="1048" t="str">
        <f>+IF(COUNTIF(A:A,A4488)=1,"","Error")</f>
        <v/>
      </c>
      <c r="F4488" s="1048"/>
    </row>
    <row r="4489" spans="1:6">
      <c r="A4489" s="1045">
        <v>2590959021</v>
      </c>
      <c r="B4489" s="1046" t="s">
        <v>2111</v>
      </c>
      <c r="C4489" s="1047" t="s">
        <v>2152</v>
      </c>
      <c r="D4489" s="234"/>
      <c r="E4489" s="1048" t="str">
        <f>+IF(COUNTIF(A:A,A4489)=1,"","Error")</f>
        <v/>
      </c>
      <c r="F4489" s="1048"/>
    </row>
    <row r="4490" spans="1:6">
      <c r="A4490" s="728">
        <v>2590959030</v>
      </c>
      <c r="B4490" s="1046" t="s">
        <v>2111</v>
      </c>
      <c r="C4490" s="1047"/>
      <c r="D4490" s="234"/>
      <c r="E4490" s="1048"/>
      <c r="F4490" s="1048"/>
    </row>
    <row r="4491" spans="1:6">
      <c r="A4491" s="1045">
        <v>2590959040</v>
      </c>
      <c r="B4491" s="1046" t="s">
        <v>2111</v>
      </c>
      <c r="C4491" s="1047" t="s">
        <v>2152</v>
      </c>
      <c r="D4491" s="234"/>
      <c r="E4491" s="1048" t="str">
        <f>+IF(COUNTIF(A:A,A4491)=1,"","Error")</f>
        <v/>
      </c>
      <c r="F4491" s="1048"/>
    </row>
    <row r="4492" spans="1:6">
      <c r="A4492" s="1045">
        <v>2590959042</v>
      </c>
      <c r="B4492" s="1046" t="s">
        <v>2111</v>
      </c>
      <c r="C4492" s="1047"/>
      <c r="D4492" s="234"/>
      <c r="E4492" s="1048" t="str">
        <f>+IF(COUNTIF(A:A,A4492)=1,"","Error")</f>
        <v/>
      </c>
      <c r="F4492" s="1048"/>
    </row>
    <row r="4493" spans="1:6">
      <c r="A4493" s="1045">
        <v>2590959045</v>
      </c>
      <c r="B4493" s="1046" t="s">
        <v>2111</v>
      </c>
      <c r="C4493" s="1047" t="s">
        <v>2152</v>
      </c>
      <c r="D4493" s="234"/>
      <c r="E4493" s="1048" t="str">
        <f>+IF(COUNTIF(A:A,A4493)=1,"","Error")</f>
        <v/>
      </c>
      <c r="F4493" s="1048"/>
    </row>
    <row r="4494" spans="1:6">
      <c r="A4494" s="1045">
        <v>2590959047</v>
      </c>
      <c r="B4494" s="1046" t="s">
        <v>2111</v>
      </c>
      <c r="C4494" s="1047" t="s">
        <v>2152</v>
      </c>
      <c r="D4494" s="234"/>
      <c r="E4494" s="1048" t="str">
        <f>+IF(COUNTIF(A:A,A4494)=1,"","Error")</f>
        <v/>
      </c>
      <c r="F4494" s="1048"/>
    </row>
    <row r="4495" spans="1:6">
      <c r="A4495" s="1045">
        <v>2590959049</v>
      </c>
      <c r="B4495" s="1046" t="s">
        <v>2111</v>
      </c>
      <c r="C4495" s="1047" t="s">
        <v>2152</v>
      </c>
      <c r="D4495" s="234"/>
      <c r="E4495" s="1048" t="str">
        <f>+IF(COUNTIF(A:A,A4495)=1,"","Error")</f>
        <v/>
      </c>
      <c r="F4495" s="1048"/>
    </row>
    <row r="4496" spans="1:6">
      <c r="A4496" s="17">
        <v>2590959055</v>
      </c>
      <c r="B4496" s="1046" t="s">
        <v>2111</v>
      </c>
    </row>
    <row r="4497" spans="1:6">
      <c r="A4497" s="1045">
        <v>2590959085</v>
      </c>
      <c r="B4497" s="1052" t="s">
        <v>2111</v>
      </c>
      <c r="C4497" s="1047"/>
      <c r="D4497" s="234"/>
      <c r="E4497" s="1048"/>
      <c r="F4497" s="1048"/>
    </row>
    <row r="4498" spans="1:6">
      <c r="A4498" s="1045">
        <v>2590959086</v>
      </c>
      <c r="B4498" s="1046" t="s">
        <v>2111</v>
      </c>
      <c r="C4498" s="1047" t="s">
        <v>2152</v>
      </c>
      <c r="D4498" s="234"/>
      <c r="E4498" s="1048" t="str">
        <f>+IF(COUNTIF(A:A,A4498)=1,"","Error")</f>
        <v/>
      </c>
      <c r="F4498" s="1048"/>
    </row>
    <row r="4499" spans="1:6">
      <c r="A4499" s="1045">
        <v>2590959087</v>
      </c>
      <c r="B4499" s="1046" t="s">
        <v>2111</v>
      </c>
      <c r="C4499" s="1047" t="s">
        <v>2152</v>
      </c>
      <c r="D4499" s="234"/>
      <c r="E4499" s="1048" t="str">
        <f>+IF(COUNTIF(A:A,A4499)=1,"","Error")</f>
        <v/>
      </c>
      <c r="F4499" s="1048"/>
    </row>
    <row r="4500" spans="1:6">
      <c r="A4500" s="1045">
        <v>2590959099</v>
      </c>
      <c r="B4500" s="1046" t="s">
        <v>2111</v>
      </c>
      <c r="C4500" s="1047" t="s">
        <v>2152</v>
      </c>
      <c r="D4500" s="234"/>
      <c r="E4500" s="1048" t="str">
        <f>+IF(COUNTIF(A:A,A4500)=1,"","Error")</f>
        <v/>
      </c>
      <c r="F4500" s="1048"/>
    </row>
    <row r="4501" spans="1:6">
      <c r="A4501" s="1045">
        <v>2590959115</v>
      </c>
      <c r="B4501" s="1046" t="s">
        <v>2111</v>
      </c>
      <c r="C4501" s="1047" t="s">
        <v>2152</v>
      </c>
      <c r="D4501" s="234"/>
      <c r="E4501" s="1048" t="str">
        <f>+IF(COUNTIF(A:A,A4501)=1,"","Error")</f>
        <v/>
      </c>
      <c r="F4501" s="1048"/>
    </row>
    <row r="4502" spans="1:6">
      <c r="A4502" s="1045">
        <v>2590959122</v>
      </c>
      <c r="B4502" s="1046" t="s">
        <v>2111</v>
      </c>
      <c r="C4502" s="1047" t="s">
        <v>2152</v>
      </c>
      <c r="D4502" s="234"/>
      <c r="E4502" s="1048" t="str">
        <f>+IF(COUNTIF(A:A,A4502)=1,"","Error")</f>
        <v/>
      </c>
      <c r="F4502" s="1048"/>
    </row>
    <row r="4503" spans="1:6">
      <c r="A4503" s="1050">
        <v>2590959123</v>
      </c>
      <c r="B4503" s="1046" t="s">
        <v>2111</v>
      </c>
      <c r="C4503" s="1047"/>
      <c r="D4503" s="234"/>
      <c r="E4503" s="1048"/>
      <c r="F4503" s="1048"/>
    </row>
    <row r="4504" spans="1:6">
      <c r="A4504" s="1045">
        <v>2590959135</v>
      </c>
      <c r="B4504" s="1046" t="s">
        <v>2111</v>
      </c>
      <c r="C4504" s="1047" t="s">
        <v>2152</v>
      </c>
      <c r="D4504" s="234"/>
      <c r="E4504" s="1048" t="str">
        <f t="shared" ref="E4504:E4509" si="194">+IF(COUNTIF(A:A,A4504)=1,"","Error")</f>
        <v/>
      </c>
      <c r="F4504" s="1048"/>
    </row>
    <row r="4505" spans="1:6">
      <c r="A4505" s="1045">
        <v>2590959136</v>
      </c>
      <c r="B4505" s="1046" t="s">
        <v>2111</v>
      </c>
      <c r="C4505" s="1047" t="s">
        <v>2152</v>
      </c>
      <c r="D4505" s="234"/>
      <c r="E4505" s="1048" t="str">
        <f t="shared" si="194"/>
        <v/>
      </c>
      <c r="F4505" s="1048"/>
    </row>
    <row r="4506" spans="1:6">
      <c r="A4506" s="1045">
        <v>2590959142</v>
      </c>
      <c r="B4506" s="1046" t="s">
        <v>2111</v>
      </c>
      <c r="C4506" s="1047" t="s">
        <v>2152</v>
      </c>
      <c r="D4506" s="234"/>
      <c r="E4506" s="1048" t="str">
        <f t="shared" si="194"/>
        <v/>
      </c>
      <c r="F4506" s="1048"/>
    </row>
    <row r="4507" spans="1:6">
      <c r="A4507" s="1045">
        <v>2590959184</v>
      </c>
      <c r="B4507" s="1046" t="s">
        <v>2111</v>
      </c>
      <c r="C4507" s="1047" t="s">
        <v>2152</v>
      </c>
      <c r="D4507" s="234"/>
      <c r="E4507" s="1048" t="str">
        <f t="shared" si="194"/>
        <v/>
      </c>
      <c r="F4507" s="1048"/>
    </row>
    <row r="4508" spans="1:6">
      <c r="A4508" s="1045">
        <v>2590959210</v>
      </c>
      <c r="B4508" s="1046" t="s">
        <v>2111</v>
      </c>
      <c r="C4508" s="1047"/>
      <c r="D4508" s="234"/>
      <c r="E4508" s="1048" t="str">
        <f t="shared" si="194"/>
        <v/>
      </c>
      <c r="F4508" s="1048"/>
    </row>
    <row r="4509" spans="1:6">
      <c r="A4509" s="1045">
        <v>2590959214</v>
      </c>
      <c r="B4509" s="1046" t="s">
        <v>2111</v>
      </c>
      <c r="C4509" s="1047"/>
      <c r="D4509" s="234"/>
      <c r="E4509" s="1048" t="str">
        <f t="shared" si="194"/>
        <v/>
      </c>
      <c r="F4509" s="1048"/>
    </row>
    <row r="4510" spans="1:6">
      <c r="A4510" s="1045">
        <v>2590959216</v>
      </c>
      <c r="B4510" s="1052" t="s">
        <v>2111</v>
      </c>
      <c r="C4510" s="1047"/>
      <c r="D4510" s="234"/>
      <c r="E4510" s="1048"/>
      <c r="F4510" s="1048"/>
    </row>
    <row r="4511" spans="1:6">
      <c r="A4511" s="1045">
        <v>2590959221</v>
      </c>
      <c r="B4511" s="1046" t="s">
        <v>2111</v>
      </c>
      <c r="C4511" s="1047" t="s">
        <v>2152</v>
      </c>
      <c r="D4511" s="234"/>
      <c r="E4511" s="1048" t="str">
        <f t="shared" ref="E4511:E4549" si="195">+IF(COUNTIF(A:A,A4511)=1,"","Error")</f>
        <v/>
      </c>
      <c r="F4511" s="1048"/>
    </row>
    <row r="4512" spans="1:6">
      <c r="A4512" s="1045">
        <v>2590959401</v>
      </c>
      <c r="B4512" s="1046" t="s">
        <v>2111</v>
      </c>
      <c r="C4512" s="1047" t="s">
        <v>2152</v>
      </c>
      <c r="D4512" s="234"/>
      <c r="E4512" s="1048" t="str">
        <f t="shared" si="195"/>
        <v/>
      </c>
      <c r="F4512" s="1048"/>
    </row>
    <row r="4513" spans="1:6">
      <c r="A4513" s="1045">
        <v>2590959403</v>
      </c>
      <c r="B4513" s="1046" t="s">
        <v>2111</v>
      </c>
      <c r="C4513" s="1047" t="s">
        <v>2152</v>
      </c>
      <c r="D4513" s="234"/>
      <c r="E4513" s="1048" t="str">
        <f t="shared" si="195"/>
        <v/>
      </c>
      <c r="F4513" s="1048"/>
    </row>
    <row r="4514" spans="1:6">
      <c r="A4514" s="1045">
        <v>2590959405</v>
      </c>
      <c r="B4514" s="1046" t="s">
        <v>2111</v>
      </c>
      <c r="C4514" s="1047" t="s">
        <v>2152</v>
      </c>
      <c r="D4514" s="234"/>
      <c r="E4514" s="1048" t="str">
        <f t="shared" si="195"/>
        <v/>
      </c>
      <c r="F4514" s="1048"/>
    </row>
    <row r="4515" spans="1:6">
      <c r="A4515" s="1045">
        <v>2590959407</v>
      </c>
      <c r="B4515" s="1046" t="s">
        <v>2111</v>
      </c>
      <c r="C4515" s="1047" t="s">
        <v>2152</v>
      </c>
      <c r="D4515" s="234"/>
      <c r="E4515" s="1048" t="str">
        <f t="shared" si="195"/>
        <v/>
      </c>
      <c r="F4515" s="1048"/>
    </row>
    <row r="4516" spans="1:6">
      <c r="A4516" s="1045">
        <v>2590959408</v>
      </c>
      <c r="B4516" s="1046" t="s">
        <v>2111</v>
      </c>
      <c r="C4516" s="1047" t="s">
        <v>2152</v>
      </c>
      <c r="D4516" s="234"/>
      <c r="E4516" s="1048" t="str">
        <f t="shared" si="195"/>
        <v/>
      </c>
      <c r="F4516" s="1048"/>
    </row>
    <row r="4517" spans="1:6">
      <c r="A4517" s="1045">
        <v>2590959411</v>
      </c>
      <c r="B4517" s="1046" t="s">
        <v>2111</v>
      </c>
      <c r="C4517" s="1047" t="s">
        <v>2152</v>
      </c>
      <c r="D4517" s="234"/>
      <c r="E4517" s="1048" t="str">
        <f t="shared" si="195"/>
        <v/>
      </c>
      <c r="F4517" s="1048"/>
    </row>
    <row r="4518" spans="1:6">
      <c r="A4518" s="1045">
        <v>2590959415</v>
      </c>
      <c r="B4518" s="1046" t="s">
        <v>2111</v>
      </c>
      <c r="C4518" s="1047" t="s">
        <v>2152</v>
      </c>
      <c r="D4518" s="234"/>
      <c r="E4518" s="1048" t="str">
        <f t="shared" si="195"/>
        <v/>
      </c>
      <c r="F4518" s="1048"/>
    </row>
    <row r="4519" spans="1:6">
      <c r="A4519" s="1045">
        <v>2590959416</v>
      </c>
      <c r="B4519" s="1046" t="s">
        <v>2111</v>
      </c>
      <c r="C4519" s="1047" t="s">
        <v>2152</v>
      </c>
      <c r="D4519" s="234"/>
      <c r="E4519" s="1048" t="str">
        <f t="shared" si="195"/>
        <v/>
      </c>
      <c r="F4519" s="1048"/>
    </row>
    <row r="4520" spans="1:6">
      <c r="A4520" s="1045">
        <v>2590959419</v>
      </c>
      <c r="B4520" s="1046" t="s">
        <v>2111</v>
      </c>
      <c r="C4520" s="1047" t="s">
        <v>2152</v>
      </c>
      <c r="D4520" s="234"/>
      <c r="E4520" s="1048" t="str">
        <f t="shared" si="195"/>
        <v/>
      </c>
      <c r="F4520" s="1048"/>
    </row>
    <row r="4521" spans="1:6">
      <c r="A4521" s="1045">
        <v>2590959420</v>
      </c>
      <c r="B4521" s="1046" t="s">
        <v>2111</v>
      </c>
      <c r="C4521" s="1047" t="s">
        <v>264</v>
      </c>
      <c r="D4521" s="234"/>
      <c r="E4521" s="1048" t="str">
        <f t="shared" si="195"/>
        <v/>
      </c>
      <c r="F4521" s="1048"/>
    </row>
    <row r="4522" spans="1:6">
      <c r="A4522" s="1045">
        <v>2590959425</v>
      </c>
      <c r="B4522" s="1046" t="s">
        <v>2111</v>
      </c>
      <c r="C4522" s="1047" t="s">
        <v>2152</v>
      </c>
      <c r="D4522" s="234"/>
      <c r="E4522" s="1048" t="str">
        <f t="shared" si="195"/>
        <v/>
      </c>
      <c r="F4522" s="1048"/>
    </row>
    <row r="4523" spans="1:6">
      <c r="A4523" s="1045">
        <v>2590959429</v>
      </c>
      <c r="B4523" s="1046" t="s">
        <v>2111</v>
      </c>
      <c r="C4523" s="1047"/>
      <c r="D4523" s="234"/>
      <c r="E4523" s="1048" t="str">
        <f t="shared" si="195"/>
        <v/>
      </c>
      <c r="F4523" s="1048"/>
    </row>
    <row r="4524" spans="1:6">
      <c r="A4524" s="1045">
        <v>2590959430</v>
      </c>
      <c r="B4524" s="1046" t="s">
        <v>2111</v>
      </c>
      <c r="C4524" s="1047" t="s">
        <v>2152</v>
      </c>
      <c r="D4524" s="234"/>
      <c r="E4524" s="1048" t="str">
        <f t="shared" si="195"/>
        <v/>
      </c>
      <c r="F4524" s="1048"/>
    </row>
    <row r="4525" spans="1:6">
      <c r="A4525" s="1045">
        <v>2590959440</v>
      </c>
      <c r="B4525" s="1046" t="s">
        <v>2111</v>
      </c>
      <c r="C4525" s="1047" t="s">
        <v>2152</v>
      </c>
      <c r="D4525" s="234"/>
      <c r="E4525" s="1048" t="str">
        <f t="shared" si="195"/>
        <v/>
      </c>
      <c r="F4525" s="1048"/>
    </row>
    <row r="4526" spans="1:6">
      <c r="A4526" s="1045">
        <v>2590959480</v>
      </c>
      <c r="B4526" s="1046" t="s">
        <v>2111</v>
      </c>
      <c r="C4526" s="1047"/>
      <c r="D4526" s="234"/>
      <c r="E4526" s="1048" t="str">
        <f t="shared" si="195"/>
        <v/>
      </c>
      <c r="F4526" s="1048"/>
    </row>
    <row r="4527" spans="1:6">
      <c r="A4527" s="1045">
        <v>2590959488</v>
      </c>
      <c r="B4527" s="1046" t="s">
        <v>2111</v>
      </c>
      <c r="C4527" s="1047" t="s">
        <v>2152</v>
      </c>
      <c r="D4527" s="234"/>
      <c r="E4527" s="1048" t="str">
        <f t="shared" si="195"/>
        <v/>
      </c>
      <c r="F4527" s="1048"/>
    </row>
    <row r="4528" spans="1:6">
      <c r="A4528" s="1045">
        <v>2590959499</v>
      </c>
      <c r="B4528" s="1046" t="s">
        <v>2111</v>
      </c>
      <c r="C4528" s="1047" t="s">
        <v>2152</v>
      </c>
      <c r="D4528" s="234"/>
      <c r="E4528" s="1048" t="str">
        <f t="shared" si="195"/>
        <v/>
      </c>
      <c r="F4528" s="1048"/>
    </row>
    <row r="4529" spans="1:6">
      <c r="A4529" s="1045">
        <v>2590959515</v>
      </c>
      <c r="B4529" s="1046" t="s">
        <v>2111</v>
      </c>
      <c r="C4529" s="1047"/>
      <c r="D4529" s="234"/>
      <c r="E4529" s="1048" t="str">
        <f t="shared" si="195"/>
        <v/>
      </c>
      <c r="F4529" s="1048"/>
    </row>
    <row r="4530" spans="1:6">
      <c r="A4530" s="1045">
        <v>2590959524</v>
      </c>
      <c r="B4530" s="1046" t="s">
        <v>2111</v>
      </c>
      <c r="C4530" s="1047" t="s">
        <v>2152</v>
      </c>
      <c r="D4530" s="234"/>
      <c r="E4530" s="1048" t="str">
        <f t="shared" si="195"/>
        <v/>
      </c>
      <c r="F4530" s="1048"/>
    </row>
    <row r="4531" spans="1:6">
      <c r="A4531" s="1045">
        <v>2590959526</v>
      </c>
      <c r="B4531" s="1046" t="s">
        <v>2111</v>
      </c>
      <c r="C4531" s="1047"/>
      <c r="D4531" s="234"/>
      <c r="E4531" s="1048" t="str">
        <f t="shared" si="195"/>
        <v/>
      </c>
      <c r="F4531" s="1048"/>
    </row>
    <row r="4532" spans="1:6">
      <c r="A4532" s="1045">
        <v>2590959630</v>
      </c>
      <c r="B4532" s="1046" t="s">
        <v>2111</v>
      </c>
      <c r="C4532" s="1047" t="s">
        <v>2152</v>
      </c>
      <c r="D4532" s="234"/>
      <c r="E4532" s="1048" t="str">
        <f t="shared" si="195"/>
        <v/>
      </c>
      <c r="F4532" s="1048"/>
    </row>
    <row r="4533" spans="1:6">
      <c r="A4533" s="1045">
        <v>2590959633</v>
      </c>
      <c r="B4533" s="1046" t="s">
        <v>2111</v>
      </c>
      <c r="C4533" s="1047" t="s">
        <v>2152</v>
      </c>
      <c r="D4533" s="234"/>
      <c r="E4533" s="1048" t="str">
        <f t="shared" si="195"/>
        <v/>
      </c>
      <c r="F4533" s="1048"/>
    </row>
    <row r="4534" spans="1:6">
      <c r="A4534" s="1045">
        <v>2590959740</v>
      </c>
      <c r="B4534" s="1046" t="s">
        <v>2111</v>
      </c>
      <c r="C4534" s="1047" t="s">
        <v>2152</v>
      </c>
      <c r="D4534" s="234"/>
      <c r="E4534" s="1048" t="str">
        <f t="shared" si="195"/>
        <v/>
      </c>
      <c r="F4534" s="1048"/>
    </row>
    <row r="4535" spans="1:6">
      <c r="A4535" s="1045">
        <v>2590959742</v>
      </c>
      <c r="B4535" s="1046" t="s">
        <v>2111</v>
      </c>
      <c r="C4535" s="1047" t="s">
        <v>2152</v>
      </c>
      <c r="D4535" s="234"/>
      <c r="E4535" s="1048" t="str">
        <f t="shared" si="195"/>
        <v/>
      </c>
      <c r="F4535" s="1048"/>
    </row>
    <row r="4536" spans="1:6">
      <c r="A4536" s="1045">
        <v>2590959795</v>
      </c>
      <c r="B4536" s="1046" t="s">
        <v>2111</v>
      </c>
      <c r="C4536" s="1047" t="s">
        <v>2152</v>
      </c>
      <c r="D4536" s="234"/>
      <c r="E4536" s="1048" t="str">
        <f t="shared" si="195"/>
        <v/>
      </c>
      <c r="F4536" s="1048"/>
    </row>
    <row r="4537" spans="1:6">
      <c r="A4537" s="1045">
        <v>2590959797</v>
      </c>
      <c r="B4537" s="1046" t="s">
        <v>2111</v>
      </c>
      <c r="C4537" s="1047" t="s">
        <v>2152</v>
      </c>
      <c r="D4537" s="234"/>
      <c r="E4537" s="1048" t="str">
        <f t="shared" si="195"/>
        <v/>
      </c>
      <c r="F4537" s="1048"/>
    </row>
    <row r="4538" spans="1:6">
      <c r="A4538" s="1045">
        <v>2590959907</v>
      </c>
      <c r="B4538" s="1046" t="s">
        <v>2111</v>
      </c>
      <c r="C4538" s="1047"/>
      <c r="D4538" s="234"/>
      <c r="E4538" s="1048" t="str">
        <f t="shared" si="195"/>
        <v/>
      </c>
      <c r="F4538" s="1048"/>
    </row>
    <row r="4539" spans="1:6">
      <c r="A4539" s="1045">
        <v>2595101002</v>
      </c>
      <c r="B4539" s="1046" t="s">
        <v>2111</v>
      </c>
      <c r="C4539" s="1047"/>
      <c r="D4539" s="234"/>
      <c r="E4539" s="1048" t="str">
        <f t="shared" si="195"/>
        <v/>
      </c>
      <c r="F4539" s="1048"/>
    </row>
    <row r="4540" spans="1:6">
      <c r="A4540" s="1045">
        <v>2595106002</v>
      </c>
      <c r="B4540" s="1046" t="s">
        <v>2111</v>
      </c>
      <c r="C4540" s="1047"/>
      <c r="D4540" s="234"/>
      <c r="E4540" s="1048" t="str">
        <f t="shared" si="195"/>
        <v/>
      </c>
      <c r="F4540" s="1048"/>
    </row>
    <row r="4541" spans="1:6">
      <c r="A4541" s="1045">
        <v>2704069099</v>
      </c>
      <c r="B4541" s="1046" t="s">
        <v>2111</v>
      </c>
      <c r="C4541" s="1047"/>
      <c r="D4541" s="234"/>
      <c r="E4541" s="1048" t="str">
        <f t="shared" si="195"/>
        <v/>
      </c>
      <c r="F4541" s="1048"/>
    </row>
    <row r="4542" spans="1:6">
      <c r="A4542" s="1045">
        <v>2704069201</v>
      </c>
      <c r="B4542" s="1046" t="s">
        <v>2143</v>
      </c>
      <c r="C4542" s="1047"/>
      <c r="D4542" s="234"/>
      <c r="E4542" s="1048" t="str">
        <f t="shared" si="195"/>
        <v/>
      </c>
      <c r="F4542" s="1048"/>
    </row>
    <row r="4543" spans="1:6">
      <c r="A4543" s="1045">
        <v>2704069203</v>
      </c>
      <c r="B4543" s="1046" t="s">
        <v>2143</v>
      </c>
      <c r="C4543" s="1047"/>
      <c r="D4543" s="234"/>
      <c r="E4543" s="1048" t="str">
        <f t="shared" si="195"/>
        <v/>
      </c>
      <c r="F4543" s="1048"/>
    </row>
    <row r="4544" spans="1:6">
      <c r="A4544" s="1045">
        <v>2704069215</v>
      </c>
      <c r="B4544" s="1046" t="s">
        <v>2143</v>
      </c>
      <c r="C4544" s="1047"/>
      <c r="D4544" s="234"/>
      <c r="E4544" s="1048" t="str">
        <f t="shared" si="195"/>
        <v/>
      </c>
      <c r="F4544" s="1048"/>
    </row>
    <row r="4545" spans="1:6">
      <c r="A4545" s="1045">
        <v>2704069216</v>
      </c>
      <c r="B4545" s="1046" t="s">
        <v>2143</v>
      </c>
      <c r="C4545" s="1047"/>
      <c r="D4545" s="234"/>
      <c r="E4545" s="1048" t="str">
        <f t="shared" si="195"/>
        <v/>
      </c>
      <c r="F4545" s="1048"/>
    </row>
    <row r="4546" spans="1:6">
      <c r="A4546" s="1045">
        <v>2704069401</v>
      </c>
      <c r="B4546" s="1046" t="s">
        <v>2143</v>
      </c>
      <c r="C4546" s="1047"/>
      <c r="D4546" s="234"/>
      <c r="E4546" s="1048" t="str">
        <f t="shared" si="195"/>
        <v/>
      </c>
      <c r="F4546" s="1048"/>
    </row>
    <row r="4547" spans="1:6">
      <c r="A4547" s="1045">
        <v>2704959001</v>
      </c>
      <c r="B4547" s="1046" t="s">
        <v>2143</v>
      </c>
      <c r="C4547" s="1047"/>
      <c r="D4547" s="234"/>
      <c r="E4547" s="1048" t="str">
        <f t="shared" si="195"/>
        <v/>
      </c>
      <c r="F4547" s="1048"/>
    </row>
    <row r="4548" spans="1:6">
      <c r="A4548" s="1045">
        <v>2704959200</v>
      </c>
      <c r="B4548" s="1046" t="s">
        <v>2111</v>
      </c>
      <c r="C4548" s="1047"/>
      <c r="D4548" s="234"/>
      <c r="E4548" s="1048" t="str">
        <f t="shared" si="195"/>
        <v/>
      </c>
      <c r="F4548" s="1048"/>
    </row>
    <row r="4549" spans="1:6">
      <c r="A4549" s="1045">
        <v>2704959201</v>
      </c>
      <c r="B4549" s="1046" t="s">
        <v>2111</v>
      </c>
      <c r="C4549" s="1047"/>
      <c r="D4549" s="234"/>
      <c r="E4549" s="1048" t="str">
        <f t="shared" si="195"/>
        <v/>
      </c>
      <c r="F4549" s="1048"/>
    </row>
    <row r="4550" spans="1:6">
      <c r="A4550" s="1042">
        <v>2704959901</v>
      </c>
      <c r="B4550" s="1046" t="s">
        <v>2111</v>
      </c>
    </row>
    <row r="4551" spans="1:6">
      <c r="A4551" s="1045">
        <v>2705000075</v>
      </c>
      <c r="B4551" s="1046" t="s">
        <v>2111</v>
      </c>
      <c r="C4551" s="1047"/>
      <c r="D4551" s="234"/>
      <c r="E4551" s="1048" t="str">
        <f t="shared" ref="E4551:E4560" si="196">+IF(COUNTIF(A:A,A4551)=1,"","Error")</f>
        <v/>
      </c>
      <c r="F4551" s="1048"/>
    </row>
    <row r="4552" spans="1:6">
      <c r="A4552" s="1045">
        <v>2705001002</v>
      </c>
      <c r="B4552" s="1046" t="s">
        <v>2111</v>
      </c>
      <c r="C4552" s="1047"/>
      <c r="D4552" s="234"/>
      <c r="E4552" s="1048" t="str">
        <f t="shared" si="196"/>
        <v/>
      </c>
      <c r="F4552" s="1048"/>
    </row>
    <row r="4553" spans="1:6">
      <c r="A4553" s="1045">
        <v>2705001999</v>
      </c>
      <c r="B4553" s="1046" t="s">
        <v>2111</v>
      </c>
      <c r="C4553" s="1047"/>
      <c r="D4553" s="234"/>
      <c r="E4553" s="1048" t="str">
        <f t="shared" si="196"/>
        <v/>
      </c>
      <c r="F4553" s="1048"/>
    </row>
    <row r="4554" spans="1:6">
      <c r="A4554" s="1045">
        <v>2705004000</v>
      </c>
      <c r="B4554" s="1046" t="s">
        <v>2111</v>
      </c>
      <c r="C4554" s="1047"/>
      <c r="D4554" s="234"/>
      <c r="E4554" s="1048" t="str">
        <f t="shared" si="196"/>
        <v/>
      </c>
      <c r="F4554" s="1048"/>
    </row>
    <row r="4555" spans="1:6">
      <c r="A4555" s="1045">
        <v>2710000005</v>
      </c>
      <c r="B4555" s="1046" t="s">
        <v>2144</v>
      </c>
      <c r="C4555" s="1047"/>
      <c r="D4555" s="234"/>
      <c r="E4555" s="1048" t="str">
        <f t="shared" si="196"/>
        <v/>
      </c>
      <c r="F4555" s="1048"/>
    </row>
    <row r="4556" spans="1:6">
      <c r="A4556" s="1045">
        <v>2710001000</v>
      </c>
      <c r="B4556" s="1046" t="s">
        <v>2144</v>
      </c>
      <c r="C4556" s="1047"/>
      <c r="D4556" s="234"/>
      <c r="E4556" s="1048" t="str">
        <f t="shared" si="196"/>
        <v/>
      </c>
      <c r="F4556" s="1048"/>
    </row>
    <row r="4557" spans="1:6" ht="11.25" customHeight="1">
      <c r="A4557" s="1045">
        <v>2710001001</v>
      </c>
      <c r="B4557" s="1046" t="s">
        <v>2144</v>
      </c>
      <c r="C4557" s="1047"/>
      <c r="D4557" s="234"/>
      <c r="E4557" s="1048" t="str">
        <f t="shared" si="196"/>
        <v/>
      </c>
      <c r="F4557" s="1048"/>
    </row>
    <row r="4558" spans="1:6">
      <c r="A4558" s="1045">
        <v>2710001003</v>
      </c>
      <c r="B4558" s="1046" t="s">
        <v>2144</v>
      </c>
      <c r="C4558" s="1047"/>
      <c r="D4558" s="234"/>
      <c r="E4558" s="1048" t="str">
        <f t="shared" si="196"/>
        <v/>
      </c>
      <c r="F4558" s="1048"/>
    </row>
    <row r="4559" spans="1:6">
      <c r="A4559" s="1045">
        <v>2710001005</v>
      </c>
      <c r="B4559" s="1046" t="s">
        <v>2144</v>
      </c>
      <c r="C4559" s="1047"/>
      <c r="D4559" s="234"/>
      <c r="E4559" s="1048" t="str">
        <f t="shared" si="196"/>
        <v/>
      </c>
      <c r="F4559" s="1048"/>
    </row>
    <row r="4560" spans="1:6">
      <c r="A4560" s="1045">
        <v>2710001006</v>
      </c>
      <c r="B4560" s="1046" t="s">
        <v>2144</v>
      </c>
      <c r="C4560" s="1047"/>
      <c r="D4560" s="234"/>
      <c r="E4560" s="1048" t="str">
        <f t="shared" si="196"/>
        <v/>
      </c>
      <c r="F4560" s="1048"/>
    </row>
    <row r="4561" spans="1:6">
      <c r="A4561" s="1045">
        <v>2710001007</v>
      </c>
      <c r="B4561" s="1052" t="s">
        <v>2111</v>
      </c>
      <c r="C4561" s="1047"/>
      <c r="D4561" s="234"/>
      <c r="E4561" s="1048"/>
      <c r="F4561" s="1048"/>
    </row>
    <row r="4562" spans="1:6">
      <c r="A4562" s="1045">
        <v>2710001008</v>
      </c>
      <c r="B4562" s="1046" t="s">
        <v>2144</v>
      </c>
      <c r="C4562" s="1047"/>
      <c r="D4562" s="234"/>
      <c r="E4562" s="1048" t="str">
        <f t="shared" ref="E4562:E4594" si="197">+IF(COUNTIF(A:A,A4562)=1,"","Error")</f>
        <v/>
      </c>
      <c r="F4562" s="1048"/>
    </row>
    <row r="4563" spans="1:6">
      <c r="A4563" s="1045">
        <v>2710001009</v>
      </c>
      <c r="B4563" s="1046" t="s">
        <v>2144</v>
      </c>
      <c r="C4563" s="1047"/>
      <c r="D4563" s="234"/>
      <c r="E4563" s="1048" t="str">
        <f t="shared" si="197"/>
        <v/>
      </c>
      <c r="F4563" s="1048"/>
    </row>
    <row r="4564" spans="1:6">
      <c r="A4564" s="1045">
        <v>2715000005</v>
      </c>
      <c r="B4564" s="1046" t="s">
        <v>2144</v>
      </c>
      <c r="C4564" s="1047"/>
      <c r="D4564" s="234"/>
      <c r="E4564" s="1048" t="str">
        <f t="shared" si="197"/>
        <v/>
      </c>
      <c r="F4564" s="1048"/>
    </row>
    <row r="4565" spans="1:6">
      <c r="A4565" s="1045">
        <v>2715001000</v>
      </c>
      <c r="B4565" s="1046" t="s">
        <v>2144</v>
      </c>
      <c r="C4565" s="1047"/>
      <c r="D4565" s="234"/>
      <c r="E4565" s="1048" t="str">
        <f t="shared" si="197"/>
        <v/>
      </c>
      <c r="F4565" s="1048"/>
    </row>
    <row r="4566" spans="1:6">
      <c r="A4566" s="1045">
        <v>2715001001</v>
      </c>
      <c r="B4566" s="1046" t="s">
        <v>2144</v>
      </c>
      <c r="C4566" s="1047"/>
      <c r="D4566" s="234"/>
      <c r="E4566" s="1048" t="str">
        <f t="shared" si="197"/>
        <v/>
      </c>
      <c r="F4566" s="1048"/>
    </row>
    <row r="4567" spans="1:6">
      <c r="A4567" s="1045">
        <v>2715001003</v>
      </c>
      <c r="B4567" s="1046" t="s">
        <v>2144</v>
      </c>
      <c r="C4567" s="1047"/>
      <c r="D4567" s="234"/>
      <c r="E4567" s="1048" t="str">
        <f t="shared" si="197"/>
        <v/>
      </c>
      <c r="F4567" s="1048"/>
    </row>
    <row r="4568" spans="1:6">
      <c r="A4568" s="1045">
        <v>2715001004</v>
      </c>
      <c r="B4568" s="1046" t="s">
        <v>2144</v>
      </c>
      <c r="C4568" s="1047"/>
      <c r="D4568" s="234"/>
      <c r="E4568" s="1048" t="str">
        <f t="shared" si="197"/>
        <v/>
      </c>
      <c r="F4568" s="1048"/>
    </row>
    <row r="4569" spans="1:6">
      <c r="A4569" s="1045">
        <v>2720000005</v>
      </c>
      <c r="B4569" s="1046" t="s">
        <v>2144</v>
      </c>
      <c r="C4569" s="1047"/>
      <c r="D4569" s="234"/>
      <c r="E4569" s="1048" t="str">
        <f t="shared" si="197"/>
        <v/>
      </c>
      <c r="F4569" s="1048"/>
    </row>
    <row r="4570" spans="1:6">
      <c r="A4570" s="1045">
        <v>2720001000</v>
      </c>
      <c r="B4570" s="1046" t="s">
        <v>2144</v>
      </c>
      <c r="C4570" s="1047"/>
      <c r="D4570" s="234"/>
      <c r="E4570" s="1048" t="str">
        <f t="shared" si="197"/>
        <v/>
      </c>
      <c r="F4570" s="1048"/>
    </row>
    <row r="4571" spans="1:6">
      <c r="A4571" s="1045">
        <v>2720001001</v>
      </c>
      <c r="B4571" s="1046" t="s">
        <v>2144</v>
      </c>
      <c r="C4571" s="1047"/>
      <c r="D4571" s="234"/>
      <c r="E4571" s="1048" t="str">
        <f t="shared" si="197"/>
        <v/>
      </c>
      <c r="F4571" s="1048"/>
    </row>
    <row r="4572" spans="1:6">
      <c r="A4572" s="1045">
        <v>2720001002</v>
      </c>
      <c r="B4572" s="1046" t="s">
        <v>2144</v>
      </c>
      <c r="C4572" s="1047"/>
      <c r="D4572" s="234"/>
      <c r="E4572" s="1048" t="str">
        <f t="shared" si="197"/>
        <v/>
      </c>
      <c r="F4572" s="1048"/>
    </row>
    <row r="4573" spans="1:6">
      <c r="A4573" s="1045">
        <v>2720001003</v>
      </c>
      <c r="B4573" s="1046" t="s">
        <v>2144</v>
      </c>
      <c r="C4573" s="1047"/>
      <c r="D4573" s="234"/>
      <c r="E4573" s="1048" t="str">
        <f t="shared" si="197"/>
        <v/>
      </c>
      <c r="F4573" s="1048"/>
    </row>
    <row r="4574" spans="1:6">
      <c r="A4574" s="1045">
        <v>2720001004</v>
      </c>
      <c r="B4574" s="1046" t="s">
        <v>2144</v>
      </c>
      <c r="C4574" s="1047"/>
      <c r="D4574" s="234"/>
      <c r="E4574" s="1048" t="str">
        <f t="shared" si="197"/>
        <v/>
      </c>
      <c r="F4574" s="1048"/>
    </row>
    <row r="4575" spans="1:6">
      <c r="A4575" s="1045">
        <v>2720001005</v>
      </c>
      <c r="B4575" s="1046" t="s">
        <v>2144</v>
      </c>
      <c r="C4575" s="1047"/>
      <c r="D4575" s="234"/>
      <c r="E4575" s="1048" t="str">
        <f t="shared" si="197"/>
        <v/>
      </c>
      <c r="F4575" s="1048"/>
    </row>
    <row r="4576" spans="1:6">
      <c r="A4576" s="1045">
        <v>2720001888</v>
      </c>
      <c r="B4576" s="1046" t="s">
        <v>2144</v>
      </c>
      <c r="C4576" s="1047"/>
      <c r="D4576" s="234"/>
      <c r="E4576" s="1048" t="str">
        <f t="shared" si="197"/>
        <v/>
      </c>
      <c r="F4576" s="1048"/>
    </row>
    <row r="4577" spans="1:6">
      <c r="A4577" s="1045">
        <v>2720001889</v>
      </c>
      <c r="B4577" s="1046" t="s">
        <v>2144</v>
      </c>
      <c r="C4577" s="1047"/>
      <c r="D4577" s="234"/>
      <c r="E4577" s="1048" t="str">
        <f t="shared" si="197"/>
        <v/>
      </c>
      <c r="F4577" s="1048"/>
    </row>
    <row r="4578" spans="1:6">
      <c r="A4578" s="1045">
        <v>2720151000</v>
      </c>
      <c r="B4578" s="1046" t="s">
        <v>2144</v>
      </c>
      <c r="C4578" s="1047"/>
      <c r="D4578" s="234"/>
      <c r="E4578" s="1048" t="str">
        <f t="shared" si="197"/>
        <v/>
      </c>
      <c r="F4578" s="1048"/>
    </row>
    <row r="4579" spans="1:6">
      <c r="A4579" s="1045">
        <v>2720159003</v>
      </c>
      <c r="B4579" s="1046" t="s">
        <v>2144</v>
      </c>
      <c r="C4579" s="1047"/>
      <c r="D4579" s="234"/>
      <c r="E4579" s="1048" t="str">
        <f t="shared" si="197"/>
        <v/>
      </c>
      <c r="F4579" s="1048"/>
    </row>
    <row r="4580" spans="1:6">
      <c r="A4580" s="1045">
        <v>2720159704</v>
      </c>
      <c r="B4580" s="1046" t="s">
        <v>2144</v>
      </c>
      <c r="C4580" s="1047"/>
      <c r="D4580" s="234"/>
      <c r="E4580" s="1048" t="str">
        <f t="shared" si="197"/>
        <v/>
      </c>
      <c r="F4580" s="1048"/>
    </row>
    <row r="4581" spans="1:6">
      <c r="A4581" s="1045">
        <v>2725000005</v>
      </c>
      <c r="B4581" s="1046" t="s">
        <v>2144</v>
      </c>
      <c r="C4581" s="1047"/>
      <c r="D4581" s="234"/>
      <c r="E4581" s="1048" t="str">
        <f t="shared" si="197"/>
        <v/>
      </c>
      <c r="F4581" s="1048"/>
    </row>
    <row r="4582" spans="1:6">
      <c r="A4582" s="1045">
        <v>2725001000</v>
      </c>
      <c r="B4582" s="1046" t="s">
        <v>2144</v>
      </c>
      <c r="C4582" s="1047"/>
      <c r="D4582" s="234"/>
      <c r="E4582" s="1048" t="str">
        <f t="shared" si="197"/>
        <v/>
      </c>
      <c r="F4582" s="1048"/>
    </row>
    <row r="4583" spans="1:6">
      <c r="A4583" s="1045">
        <v>2725001001</v>
      </c>
      <c r="B4583" s="1046" t="s">
        <v>2144</v>
      </c>
      <c r="C4583" s="1047"/>
      <c r="D4583" s="234"/>
      <c r="E4583" s="1048" t="str">
        <f t="shared" si="197"/>
        <v/>
      </c>
      <c r="F4583" s="1048"/>
    </row>
    <row r="4584" spans="1:6">
      <c r="A4584" s="1045">
        <v>2730000005</v>
      </c>
      <c r="B4584" s="1046" t="s">
        <v>2144</v>
      </c>
      <c r="C4584" s="1047"/>
      <c r="D4584" s="234"/>
      <c r="E4584" s="1048" t="str">
        <f t="shared" si="197"/>
        <v/>
      </c>
      <c r="F4584" s="1048"/>
    </row>
    <row r="4585" spans="1:6">
      <c r="A4585" s="1045">
        <v>2730001000</v>
      </c>
      <c r="B4585" s="1046" t="s">
        <v>2144</v>
      </c>
      <c r="C4585" s="1047"/>
      <c r="D4585" s="234"/>
      <c r="E4585" s="1048" t="str">
        <f t="shared" si="197"/>
        <v/>
      </c>
      <c r="F4585" s="1048"/>
    </row>
    <row r="4586" spans="1:6">
      <c r="A4586" s="1045">
        <v>2730001001</v>
      </c>
      <c r="B4586" s="1046" t="s">
        <v>2144</v>
      </c>
      <c r="C4586" s="1047"/>
      <c r="D4586" s="234"/>
      <c r="E4586" s="1048" t="str">
        <f t="shared" si="197"/>
        <v/>
      </c>
      <c r="F4586" s="1048"/>
    </row>
    <row r="4587" spans="1:6">
      <c r="A4587" s="1045">
        <v>2735000005</v>
      </c>
      <c r="B4587" s="1046" t="s">
        <v>2144</v>
      </c>
      <c r="C4587" s="1047"/>
      <c r="D4587" s="234"/>
      <c r="E4587" s="1048" t="str">
        <f t="shared" si="197"/>
        <v/>
      </c>
      <c r="F4587" s="1048"/>
    </row>
    <row r="4588" spans="1:6">
      <c r="A4588" s="1045">
        <v>2735001000</v>
      </c>
      <c r="B4588" s="1046" t="s">
        <v>2144</v>
      </c>
      <c r="C4588" s="1047" t="s">
        <v>2152</v>
      </c>
      <c r="D4588" s="234"/>
      <c r="E4588" s="1048" t="str">
        <f t="shared" si="197"/>
        <v/>
      </c>
      <c r="F4588" s="1048"/>
    </row>
    <row r="4589" spans="1:6">
      <c r="A4589" s="1045">
        <v>2735001001</v>
      </c>
      <c r="B4589" s="1046" t="s">
        <v>2144</v>
      </c>
      <c r="C4589" s="1047"/>
      <c r="D4589" s="234"/>
      <c r="E4589" s="1048" t="str">
        <f t="shared" si="197"/>
        <v/>
      </c>
      <c r="F4589" s="1048"/>
    </row>
    <row r="4590" spans="1:6">
      <c r="A4590" s="1045">
        <v>2735001002</v>
      </c>
      <c r="B4590" s="1046" t="s">
        <v>2144</v>
      </c>
      <c r="C4590" s="1047"/>
      <c r="D4590" s="234"/>
      <c r="E4590" s="1048" t="str">
        <f t="shared" si="197"/>
        <v/>
      </c>
      <c r="F4590" s="1048"/>
    </row>
    <row r="4591" spans="1:6">
      <c r="A4591" s="1045">
        <v>2735001004</v>
      </c>
      <c r="B4591" s="1046" t="s">
        <v>2144</v>
      </c>
      <c r="C4591" s="1047"/>
      <c r="D4591" s="234"/>
      <c r="E4591" s="1048" t="str">
        <f t="shared" si="197"/>
        <v/>
      </c>
      <c r="F4591" s="1048"/>
    </row>
    <row r="4592" spans="1:6">
      <c r="A4592" s="1045">
        <v>2735001005</v>
      </c>
      <c r="B4592" s="1046" t="s">
        <v>2144</v>
      </c>
      <c r="C4592" s="1047"/>
      <c r="D4592" s="234"/>
      <c r="E4592" s="1048" t="str">
        <f t="shared" si="197"/>
        <v/>
      </c>
      <c r="F4592" s="1048"/>
    </row>
    <row r="4593" spans="1:6">
      <c r="A4593" s="1045">
        <v>2735001006</v>
      </c>
      <c r="B4593" s="1046" t="s">
        <v>2144</v>
      </c>
      <c r="C4593" s="1047" t="s">
        <v>2152</v>
      </c>
      <c r="D4593" s="234"/>
      <c r="E4593" s="1048" t="str">
        <f t="shared" si="197"/>
        <v/>
      </c>
      <c r="F4593" s="1048"/>
    </row>
    <row r="4594" spans="1:6">
      <c r="A4594" s="1045">
        <v>2735001009</v>
      </c>
      <c r="B4594" s="1046" t="s">
        <v>2144</v>
      </c>
      <c r="C4594" s="1047"/>
      <c r="D4594" s="234"/>
      <c r="E4594" s="1048" t="str">
        <f t="shared" si="197"/>
        <v/>
      </c>
      <c r="F4594" s="1048"/>
    </row>
    <row r="4595" spans="1:6" ht="15" customHeight="1">
      <c r="A4595" s="720">
        <v>2735001010</v>
      </c>
      <c r="B4595" s="1046" t="s">
        <v>2144</v>
      </c>
      <c r="C4595" s="1047"/>
      <c r="D4595" s="234"/>
      <c r="E4595" s="1048"/>
      <c r="F4595" s="1048"/>
    </row>
    <row r="4596" spans="1:6">
      <c r="A4596" s="1056">
        <v>2735001888</v>
      </c>
      <c r="B4596" s="1046" t="s">
        <v>2144</v>
      </c>
      <c r="C4596" s="1047"/>
      <c r="D4596" s="234"/>
      <c r="E4596" s="1048" t="str">
        <f t="shared" ref="E4596:E4629" si="198">+IF(COUNTIF(A:A,A4596)=1,"","Error")</f>
        <v/>
      </c>
      <c r="F4596" s="1048"/>
    </row>
    <row r="4597" spans="1:6">
      <c r="A4597" s="1056">
        <v>2735001889</v>
      </c>
      <c r="B4597" s="1046" t="s">
        <v>2144</v>
      </c>
      <c r="C4597" s="1047"/>
      <c r="D4597" s="234"/>
      <c r="E4597" s="1048" t="str">
        <f t="shared" si="198"/>
        <v/>
      </c>
      <c r="F4597" s="1048"/>
    </row>
    <row r="4598" spans="1:6">
      <c r="A4598" s="1056">
        <v>2740000005</v>
      </c>
      <c r="B4598" s="1046" t="s">
        <v>2144</v>
      </c>
      <c r="C4598" s="1047"/>
      <c r="D4598" s="234"/>
      <c r="E4598" s="1048" t="str">
        <f t="shared" si="198"/>
        <v/>
      </c>
      <c r="F4598" s="1048"/>
    </row>
    <row r="4599" spans="1:6">
      <c r="A4599" s="1056">
        <v>2740001002</v>
      </c>
      <c r="B4599" s="1046" t="s">
        <v>2144</v>
      </c>
      <c r="C4599" s="1047"/>
      <c r="D4599" s="234"/>
      <c r="E4599" s="1048" t="str">
        <f t="shared" si="198"/>
        <v/>
      </c>
      <c r="F4599" s="1048"/>
    </row>
    <row r="4600" spans="1:6">
      <c r="A4600" s="1056">
        <v>2740001011</v>
      </c>
      <c r="B4600" s="1046" t="s">
        <v>2144</v>
      </c>
      <c r="C4600" s="1047"/>
      <c r="D4600" s="234"/>
      <c r="E4600" s="1048" t="str">
        <f t="shared" si="198"/>
        <v/>
      </c>
      <c r="F4600" s="1048"/>
    </row>
    <row r="4601" spans="1:6">
      <c r="A4601" s="1056">
        <v>2745000005</v>
      </c>
      <c r="B4601" s="1046" t="s">
        <v>2144</v>
      </c>
      <c r="C4601" s="1047"/>
      <c r="D4601" s="234"/>
      <c r="E4601" s="1048" t="str">
        <f t="shared" si="198"/>
        <v/>
      </c>
      <c r="F4601" s="1048"/>
    </row>
    <row r="4602" spans="1:6">
      <c r="A4602" s="1056">
        <v>2745001000</v>
      </c>
      <c r="B4602" s="1046" t="s">
        <v>2144</v>
      </c>
      <c r="C4602" s="1047"/>
      <c r="D4602" s="234"/>
      <c r="E4602" s="1048" t="str">
        <f t="shared" si="198"/>
        <v/>
      </c>
      <c r="F4602" s="1048"/>
    </row>
    <row r="4603" spans="1:6">
      <c r="A4603" s="1056">
        <v>2745001034</v>
      </c>
      <c r="B4603" s="1046" t="s">
        <v>2144</v>
      </c>
      <c r="C4603" s="1047"/>
      <c r="D4603" s="234"/>
      <c r="E4603" s="1048" t="str">
        <f t="shared" si="198"/>
        <v/>
      </c>
      <c r="F4603" s="1048"/>
    </row>
    <row r="4604" spans="1:6">
      <c r="A4604" s="1053">
        <v>2745001035</v>
      </c>
      <c r="B4604" s="1046" t="s">
        <v>2144</v>
      </c>
      <c r="C4604" s="1047"/>
      <c r="D4604" s="234"/>
      <c r="E4604" s="1048" t="str">
        <f t="shared" si="198"/>
        <v/>
      </c>
      <c r="F4604" s="1048"/>
    </row>
    <row r="4605" spans="1:6">
      <c r="A4605" s="1053">
        <v>2745001037</v>
      </c>
      <c r="B4605" s="1046" t="s">
        <v>2144</v>
      </c>
      <c r="C4605" s="1047"/>
      <c r="D4605" s="234"/>
      <c r="E4605" s="1048" t="str">
        <f t="shared" si="198"/>
        <v/>
      </c>
      <c r="F4605" s="1048"/>
    </row>
    <row r="4606" spans="1:6">
      <c r="A4606" s="1053">
        <v>2765000005</v>
      </c>
      <c r="B4606" s="1046" t="s">
        <v>2144</v>
      </c>
      <c r="C4606" s="1047"/>
      <c r="D4606" s="234"/>
      <c r="E4606" s="1048" t="str">
        <f t="shared" si="198"/>
        <v/>
      </c>
      <c r="F4606" s="1048"/>
    </row>
    <row r="4607" spans="1:6">
      <c r="A4607" s="1053">
        <v>2765001000</v>
      </c>
      <c r="B4607" s="1046" t="s">
        <v>2144</v>
      </c>
      <c r="C4607" s="1047"/>
      <c r="D4607" s="234"/>
      <c r="E4607" s="1048" t="str">
        <f t="shared" si="198"/>
        <v/>
      </c>
      <c r="F4607" s="1048"/>
    </row>
    <row r="4608" spans="1:6">
      <c r="A4608" s="1053">
        <v>2765001001</v>
      </c>
      <c r="B4608" s="1046" t="s">
        <v>2144</v>
      </c>
      <c r="C4608" s="1047"/>
      <c r="D4608" s="234"/>
      <c r="E4608" s="1048" t="str">
        <f t="shared" si="198"/>
        <v/>
      </c>
      <c r="F4608" s="1048"/>
    </row>
    <row r="4609" spans="1:6" ht="15" customHeight="1">
      <c r="A4609" s="1053">
        <v>2795000005</v>
      </c>
      <c r="B4609" s="1046" t="s">
        <v>2144</v>
      </c>
      <c r="C4609" s="1047"/>
      <c r="D4609" s="234"/>
      <c r="E4609" s="1048" t="str">
        <f t="shared" si="198"/>
        <v/>
      </c>
      <c r="F4609" s="1048"/>
    </row>
    <row r="4610" spans="1:6" ht="15" customHeight="1">
      <c r="A4610" s="1053">
        <v>2795001000</v>
      </c>
      <c r="B4610" s="1046" t="s">
        <v>2144</v>
      </c>
      <c r="C4610" s="1047"/>
      <c r="D4610" s="234"/>
      <c r="E4610" s="1048" t="str">
        <f t="shared" si="198"/>
        <v/>
      </c>
      <c r="F4610" s="1048"/>
    </row>
    <row r="4611" spans="1:6" ht="15" customHeight="1">
      <c r="A4611" s="1053">
        <v>2795001001</v>
      </c>
      <c r="B4611" s="1046" t="s">
        <v>2144</v>
      </c>
      <c r="C4611" s="1047"/>
      <c r="D4611" s="234"/>
      <c r="E4611" s="1048" t="str">
        <f t="shared" si="198"/>
        <v/>
      </c>
      <c r="F4611" s="1048"/>
    </row>
    <row r="4612" spans="1:6" ht="15" customHeight="1">
      <c r="A4612" s="1045">
        <v>2795001002</v>
      </c>
      <c r="B4612" s="1046" t="s">
        <v>2144</v>
      </c>
      <c r="C4612" s="1047"/>
      <c r="D4612" s="234"/>
      <c r="E4612" s="1048" t="str">
        <f t="shared" si="198"/>
        <v/>
      </c>
      <c r="F4612" s="1048"/>
    </row>
    <row r="4613" spans="1:6" ht="15" customHeight="1">
      <c r="A4613" s="1045">
        <v>2795001003</v>
      </c>
      <c r="B4613" s="1046" t="s">
        <v>2144</v>
      </c>
      <c r="C4613" s="1047"/>
      <c r="D4613" s="234"/>
      <c r="E4613" s="1048" t="str">
        <f t="shared" si="198"/>
        <v/>
      </c>
      <c r="F4613" s="1048"/>
    </row>
    <row r="4614" spans="1:6" ht="15" customHeight="1">
      <c r="A4614" s="1045">
        <v>2795001005</v>
      </c>
      <c r="B4614" s="1046" t="s">
        <v>2144</v>
      </c>
      <c r="C4614" s="1047"/>
      <c r="D4614" s="234"/>
      <c r="E4614" s="1048" t="str">
        <f t="shared" si="198"/>
        <v/>
      </c>
      <c r="F4614" s="1048"/>
    </row>
    <row r="4615" spans="1:6" ht="15" customHeight="1">
      <c r="A4615" s="1045">
        <v>2795001006</v>
      </c>
      <c r="B4615" s="1046" t="s">
        <v>2144</v>
      </c>
      <c r="C4615" s="1047"/>
      <c r="D4615" s="234"/>
      <c r="E4615" s="1048" t="str">
        <f t="shared" si="198"/>
        <v/>
      </c>
      <c r="F4615" s="1048"/>
    </row>
    <row r="4616" spans="1:6" ht="15" customHeight="1">
      <c r="A4616" s="1045">
        <v>2795001007</v>
      </c>
      <c r="B4616" s="1046" t="s">
        <v>2144</v>
      </c>
      <c r="C4616" s="1047"/>
      <c r="D4616" s="234"/>
      <c r="E4616" s="1048" t="str">
        <f t="shared" si="198"/>
        <v/>
      </c>
      <c r="F4616" s="1048"/>
    </row>
    <row r="4617" spans="1:6" ht="15" customHeight="1">
      <c r="A4617" s="1045">
        <v>2795001008</v>
      </c>
      <c r="B4617" s="1046" t="s">
        <v>2144</v>
      </c>
      <c r="C4617" s="1047"/>
      <c r="D4617" s="234"/>
      <c r="E4617" s="1048" t="str">
        <f t="shared" si="198"/>
        <v/>
      </c>
      <c r="F4617" s="1048"/>
    </row>
    <row r="4618" spans="1:6" ht="15" customHeight="1">
      <c r="A4618" s="1045">
        <v>2795001012</v>
      </c>
      <c r="B4618" s="1046" t="s">
        <v>2144</v>
      </c>
      <c r="C4618" s="1047"/>
      <c r="D4618" s="234"/>
      <c r="E4618" s="1048" t="str">
        <f t="shared" si="198"/>
        <v/>
      </c>
      <c r="F4618" s="1048"/>
    </row>
    <row r="4619" spans="1:6" ht="15" customHeight="1">
      <c r="A4619" s="1045">
        <v>2795001013</v>
      </c>
      <c r="B4619" s="1046" t="s">
        <v>2144</v>
      </c>
      <c r="C4619" s="1047"/>
      <c r="D4619" s="234"/>
      <c r="E4619" s="1048" t="str">
        <f t="shared" si="198"/>
        <v/>
      </c>
      <c r="F4619" s="1048"/>
    </row>
    <row r="4620" spans="1:6" ht="15" customHeight="1">
      <c r="A4620" s="1045">
        <v>2795001017</v>
      </c>
      <c r="B4620" s="1046" t="s">
        <v>2144</v>
      </c>
      <c r="C4620" s="1047"/>
      <c r="D4620" s="234"/>
      <c r="E4620" s="1048" t="str">
        <f t="shared" si="198"/>
        <v/>
      </c>
      <c r="F4620" s="1048"/>
    </row>
    <row r="4621" spans="1:6" ht="15" customHeight="1">
      <c r="A4621" s="1045">
        <v>2795001019</v>
      </c>
      <c r="B4621" s="1046" t="s">
        <v>2144</v>
      </c>
      <c r="C4621" s="1047"/>
      <c r="D4621" s="234"/>
      <c r="E4621" s="1048" t="str">
        <f t="shared" si="198"/>
        <v/>
      </c>
      <c r="F4621" s="1048"/>
    </row>
    <row r="4622" spans="1:6" ht="15" customHeight="1">
      <c r="A4622" s="1045">
        <v>2795001029</v>
      </c>
      <c r="B4622" s="1046" t="s">
        <v>2144</v>
      </c>
      <c r="C4622" s="1047"/>
      <c r="D4622" s="234"/>
      <c r="E4622" s="1048" t="str">
        <f t="shared" si="198"/>
        <v/>
      </c>
      <c r="F4622" s="1048"/>
    </row>
    <row r="4623" spans="1:6" ht="15" customHeight="1">
      <c r="A4623" s="1045">
        <v>2795001888</v>
      </c>
      <c r="B4623" s="1046" t="s">
        <v>2144</v>
      </c>
      <c r="C4623" s="1047"/>
      <c r="D4623" s="234"/>
      <c r="E4623" s="1048" t="str">
        <f t="shared" si="198"/>
        <v/>
      </c>
      <c r="F4623" s="1048"/>
    </row>
    <row r="4624" spans="1:6" ht="15" customHeight="1">
      <c r="A4624" s="1045">
        <v>2795001889</v>
      </c>
      <c r="B4624" s="1046" t="s">
        <v>2144</v>
      </c>
      <c r="C4624" s="1047"/>
      <c r="D4624" s="234"/>
      <c r="E4624" s="1048" t="str">
        <f t="shared" si="198"/>
        <v/>
      </c>
      <c r="F4624" s="1048"/>
    </row>
    <row r="4625" spans="1:6" ht="15" customHeight="1">
      <c r="A4625" s="1053">
        <v>2805050005</v>
      </c>
      <c r="B4625" s="1046" t="s">
        <v>2144</v>
      </c>
      <c r="C4625" s="1047"/>
      <c r="D4625" s="234"/>
      <c r="E4625" s="1048" t="str">
        <f t="shared" si="198"/>
        <v/>
      </c>
      <c r="F4625" s="1048"/>
    </row>
    <row r="4626" spans="1:6" ht="15" customHeight="1">
      <c r="A4626" s="1053">
        <v>2805051000</v>
      </c>
      <c r="B4626" s="1046" t="s">
        <v>2111</v>
      </c>
      <c r="C4626" s="1047"/>
      <c r="D4626" s="234"/>
      <c r="E4626" s="1048" t="str">
        <f t="shared" si="198"/>
        <v/>
      </c>
      <c r="F4626" s="1048"/>
    </row>
    <row r="4627" spans="1:6" ht="15" customHeight="1">
      <c r="A4627" s="1053">
        <v>2805951001</v>
      </c>
      <c r="B4627" s="1046" t="s">
        <v>2144</v>
      </c>
      <c r="C4627" s="1047"/>
      <c r="D4627" s="234"/>
      <c r="E4627" s="1048" t="str">
        <f t="shared" si="198"/>
        <v/>
      </c>
      <c r="F4627" s="1048"/>
    </row>
    <row r="4628" spans="1:6" ht="15" customHeight="1">
      <c r="A4628" s="1053">
        <v>2805951003</v>
      </c>
      <c r="B4628" s="1046" t="s">
        <v>2144</v>
      </c>
      <c r="C4628" s="1047"/>
      <c r="D4628" s="234"/>
      <c r="E4628" s="1048" t="str">
        <f t="shared" si="198"/>
        <v/>
      </c>
      <c r="F4628" s="1048"/>
    </row>
    <row r="4629" spans="1:6" ht="15" customHeight="1">
      <c r="A4629" s="1053">
        <v>2810351000</v>
      </c>
      <c r="B4629" s="1046" t="s">
        <v>2144</v>
      </c>
      <c r="C4629" s="1047"/>
      <c r="D4629" s="234"/>
      <c r="E4629" s="1048" t="str">
        <f t="shared" si="198"/>
        <v/>
      </c>
      <c r="F4629" s="1048"/>
    </row>
    <row r="4630" spans="1:6" ht="15" customHeight="1">
      <c r="A4630" s="728">
        <v>2812001001</v>
      </c>
      <c r="B4630" s="1046" t="s">
        <v>2144</v>
      </c>
      <c r="C4630" s="1047"/>
      <c r="D4630" s="234"/>
      <c r="E4630" s="1048"/>
      <c r="F4630" s="1048"/>
    </row>
    <row r="4631" spans="1:6" ht="15" customHeight="1">
      <c r="A4631" s="1053">
        <v>2814050005</v>
      </c>
      <c r="B4631" s="1046" t="s">
        <v>2144</v>
      </c>
      <c r="C4631" s="1047" t="s">
        <v>2152</v>
      </c>
      <c r="D4631" s="234"/>
      <c r="E4631" s="1048" t="str">
        <f t="shared" ref="E4631:E4638" si="199">+IF(COUNTIF(A:A,A4631)=1,"","Error")</f>
        <v/>
      </c>
      <c r="F4631" s="1048"/>
    </row>
    <row r="4632" spans="1:6" ht="15" customHeight="1">
      <c r="A4632" s="1053">
        <v>2814051005</v>
      </c>
      <c r="B4632" s="1046" t="s">
        <v>2144</v>
      </c>
      <c r="C4632" s="1047" t="s">
        <v>2152</v>
      </c>
      <c r="D4632" s="234"/>
      <c r="E4632" s="1048" t="str">
        <f t="shared" si="199"/>
        <v/>
      </c>
      <c r="F4632" s="1048"/>
    </row>
    <row r="4633" spans="1:6" ht="15" customHeight="1">
      <c r="A4633" s="1053">
        <v>2814059030</v>
      </c>
      <c r="B4633" s="1046" t="s">
        <v>2144</v>
      </c>
      <c r="C4633" s="1047" t="s">
        <v>2152</v>
      </c>
      <c r="D4633" s="234"/>
      <c r="E4633" s="1048" t="str">
        <f t="shared" si="199"/>
        <v/>
      </c>
      <c r="F4633" s="1048"/>
    </row>
    <row r="4634" spans="1:6" ht="15" customHeight="1">
      <c r="A4634" s="1053">
        <v>2814200005</v>
      </c>
      <c r="B4634" s="1046" t="s">
        <v>2144</v>
      </c>
      <c r="C4634" s="1047"/>
      <c r="D4634" s="234"/>
      <c r="E4634" s="1048" t="str">
        <f t="shared" si="199"/>
        <v/>
      </c>
      <c r="F4634" s="1048"/>
    </row>
    <row r="4635" spans="1:6" ht="15" customHeight="1">
      <c r="A4635" s="1045">
        <v>2814201000</v>
      </c>
      <c r="B4635" s="1046" t="s">
        <v>2144</v>
      </c>
      <c r="C4635" s="1047"/>
      <c r="D4635" s="234"/>
      <c r="E4635" s="1048" t="str">
        <f t="shared" si="199"/>
        <v/>
      </c>
      <c r="F4635" s="1048"/>
    </row>
    <row r="4636" spans="1:6" ht="15" customHeight="1">
      <c r="A4636" s="1045">
        <v>2814350005</v>
      </c>
      <c r="B4636" s="1046" t="s">
        <v>2144</v>
      </c>
      <c r="C4636" s="1047" t="s">
        <v>264</v>
      </c>
      <c r="D4636" s="234"/>
      <c r="E4636" s="1048" t="str">
        <f t="shared" si="199"/>
        <v/>
      </c>
      <c r="F4636" s="1048"/>
    </row>
    <row r="4637" spans="1:6" ht="15" customHeight="1">
      <c r="A4637" s="1045">
        <v>2814351005</v>
      </c>
      <c r="B4637" s="1046" t="s">
        <v>2144</v>
      </c>
      <c r="C4637" s="1047" t="s">
        <v>264</v>
      </c>
      <c r="D4637" s="234"/>
      <c r="E4637" s="1048" t="str">
        <f t="shared" si="199"/>
        <v/>
      </c>
      <c r="F4637" s="1048"/>
    </row>
    <row r="4638" spans="1:6" ht="15" customHeight="1">
      <c r="A4638" s="1045">
        <v>2814351006</v>
      </c>
      <c r="B4638" s="1046" t="s">
        <v>2144</v>
      </c>
      <c r="C4638" s="1047" t="s">
        <v>264</v>
      </c>
      <c r="D4638" s="234"/>
      <c r="E4638" s="1048" t="str">
        <f t="shared" si="199"/>
        <v/>
      </c>
      <c r="F4638" s="1048"/>
    </row>
    <row r="4639" spans="1:6" ht="15" customHeight="1">
      <c r="A4639" s="1045">
        <v>2814351008</v>
      </c>
      <c r="B4639" s="1052" t="s">
        <v>2144</v>
      </c>
      <c r="C4639" s="1047"/>
      <c r="D4639" s="234"/>
      <c r="E4639" s="1048"/>
      <c r="F4639" s="1048"/>
    </row>
    <row r="4640" spans="1:6" ht="15" customHeight="1">
      <c r="A4640" s="1045">
        <v>2814950005</v>
      </c>
      <c r="B4640" s="1046" t="s">
        <v>2144</v>
      </c>
      <c r="C4640" s="1047"/>
      <c r="D4640" s="234"/>
      <c r="E4640" s="1048" t="str">
        <f>+IF(COUNTIF(A:A,A4640)=1,"","Error")</f>
        <v/>
      </c>
      <c r="F4640" s="1048"/>
    </row>
    <row r="4641" spans="1:6" ht="15" customHeight="1">
      <c r="A4641" s="1045">
        <v>2814951001</v>
      </c>
      <c r="B4641" s="1046" t="s">
        <v>2144</v>
      </c>
      <c r="C4641" s="1047"/>
      <c r="D4641" s="234"/>
      <c r="E4641" s="1048" t="str">
        <f>+IF(COUNTIF(A:A,A4641)=1,"","Error")</f>
        <v/>
      </c>
      <c r="F4641" s="1048"/>
    </row>
    <row r="4642" spans="1:6" ht="15" customHeight="1">
      <c r="A4642" s="1045">
        <v>2814951011</v>
      </c>
      <c r="B4642" s="1046" t="s">
        <v>2144</v>
      </c>
      <c r="C4642" s="1047"/>
      <c r="D4642" s="234"/>
      <c r="E4642" s="1048" t="str">
        <f>+IF(COUNTIF(A:A,A4642)=1,"","Error")</f>
        <v/>
      </c>
      <c r="F4642" s="1048"/>
    </row>
    <row r="4643" spans="1:6" ht="15" customHeight="1">
      <c r="A4643" s="1045">
        <v>2814959701</v>
      </c>
      <c r="B4643" s="1052" t="s">
        <v>2144</v>
      </c>
      <c r="C4643" s="1047"/>
      <c r="D4643" s="234"/>
      <c r="E4643" s="1048"/>
      <c r="F4643" s="1048"/>
    </row>
    <row r="4644" spans="1:6">
      <c r="A4644" s="1045">
        <v>2816000005</v>
      </c>
      <c r="B4644" s="1046" t="s">
        <v>2144</v>
      </c>
      <c r="C4644" s="1047"/>
      <c r="D4644" s="234"/>
      <c r="E4644" s="1048" t="str">
        <f>+IF(COUNTIF(A:A,A4644)=1,"","Error")</f>
        <v/>
      </c>
      <c r="F4644" s="1048"/>
    </row>
    <row r="4645" spans="1:6">
      <c r="A4645" s="1045">
        <v>2816001005</v>
      </c>
      <c r="B4645" s="1046" t="s">
        <v>2144</v>
      </c>
      <c r="C4645" s="1047"/>
      <c r="D4645" s="234"/>
      <c r="E4645" s="1048" t="str">
        <f>+IF(COUNTIF(A:A,A4645)=1,"","Error")</f>
        <v/>
      </c>
      <c r="F4645" s="1048"/>
    </row>
    <row r="4646" spans="1:6">
      <c r="A4646" s="1045">
        <v>2816007000</v>
      </c>
      <c r="B4646" s="1046" t="s">
        <v>2144</v>
      </c>
      <c r="C4646" s="1047"/>
      <c r="D4646" s="234"/>
      <c r="E4646" s="1048" t="str">
        <f>+IF(COUNTIF(A:A,A4646)=1,"","Error")</f>
        <v/>
      </c>
      <c r="F4646" s="1048"/>
    </row>
    <row r="4647" spans="1:6">
      <c r="A4647" s="1045">
        <v>2823000005</v>
      </c>
      <c r="B4647" s="1046" t="s">
        <v>2144</v>
      </c>
      <c r="C4647" s="1047" t="s">
        <v>2152</v>
      </c>
      <c r="D4647" s="234"/>
      <c r="E4647" s="1048" t="str">
        <f>+IF(COUNTIF(A:A,A4647)=1,"","Error")</f>
        <v/>
      </c>
      <c r="F4647" s="1048"/>
    </row>
    <row r="4648" spans="1:6">
      <c r="A4648" s="728">
        <v>2823001000</v>
      </c>
      <c r="B4648" s="1046" t="s">
        <v>2144</v>
      </c>
      <c r="C4648" s="1047"/>
      <c r="D4648" s="234"/>
      <c r="E4648" s="1048"/>
      <c r="F4648" s="1048"/>
    </row>
    <row r="4649" spans="1:6">
      <c r="A4649" s="17">
        <v>2823001001</v>
      </c>
      <c r="B4649" s="1046" t="s">
        <v>2144</v>
      </c>
    </row>
    <row r="4650" spans="1:6">
      <c r="A4650" s="728">
        <v>2823001002</v>
      </c>
      <c r="B4650" s="1046" t="s">
        <v>2144</v>
      </c>
      <c r="C4650" s="1047"/>
      <c r="D4650" s="234"/>
      <c r="E4650" s="1048"/>
      <c r="F4650" s="1048"/>
    </row>
    <row r="4651" spans="1:6">
      <c r="A4651" s="728">
        <v>2823001003</v>
      </c>
      <c r="B4651" s="1046" t="s">
        <v>2144</v>
      </c>
      <c r="C4651" s="1047"/>
      <c r="D4651" s="234"/>
      <c r="E4651" s="1048"/>
      <c r="F4651" s="1048"/>
    </row>
    <row r="4652" spans="1:6">
      <c r="A4652" s="1045">
        <v>2823001004</v>
      </c>
      <c r="B4652" s="1052" t="s">
        <v>2144</v>
      </c>
      <c r="C4652" s="1047"/>
      <c r="D4652" s="234"/>
      <c r="E4652" s="1048"/>
      <c r="F4652" s="1048"/>
    </row>
    <row r="4653" spans="1:6">
      <c r="A4653" s="1045">
        <v>2823001005</v>
      </c>
      <c r="B4653" s="1046" t="s">
        <v>2144</v>
      </c>
      <c r="C4653" s="1047"/>
      <c r="D4653" s="234"/>
      <c r="E4653" s="1048" t="str">
        <f>+IF(COUNTIF(A:A,A4653)=1,"","Error")</f>
        <v/>
      </c>
      <c r="F4653" s="1048"/>
    </row>
    <row r="4654" spans="1:6">
      <c r="A4654" s="1121">
        <v>2823001012</v>
      </c>
      <c r="B4654" s="1046" t="s">
        <v>2144</v>
      </c>
      <c r="C4654" s="1047"/>
      <c r="D4654" s="234"/>
      <c r="E4654" s="1048"/>
      <c r="F4654" s="1048"/>
    </row>
    <row r="4655" spans="1:6">
      <c r="A4655" s="1053">
        <v>2823001067</v>
      </c>
      <c r="B4655" s="1046" t="s">
        <v>2144</v>
      </c>
      <c r="C4655" s="1047" t="s">
        <v>2152</v>
      </c>
      <c r="D4655" s="234"/>
      <c r="E4655" s="1048" t="str">
        <f>+IF(COUNTIF(A:A,A4655)=1,"","Error")</f>
        <v/>
      </c>
      <c r="F4655" s="1048"/>
    </row>
    <row r="4656" spans="1:6">
      <c r="A4656" s="1053">
        <v>2823001888</v>
      </c>
      <c r="B4656" s="1052" t="s">
        <v>2144</v>
      </c>
      <c r="C4656" s="1047"/>
      <c r="D4656" s="234"/>
      <c r="E4656" s="1048"/>
      <c r="F4656" s="1048"/>
    </row>
    <row r="4657" spans="1:6">
      <c r="A4657" s="1053">
        <v>2823007002</v>
      </c>
      <c r="B4657" s="1046" t="s">
        <v>2144</v>
      </c>
      <c r="C4657" s="1047"/>
      <c r="D4657" s="234"/>
      <c r="E4657" s="1048" t="str">
        <f>+IF(COUNTIF(A:A,A4657)=1,"","Error")</f>
        <v/>
      </c>
      <c r="F4657" s="1048"/>
    </row>
    <row r="4658" spans="1:6">
      <c r="A4658" s="1053">
        <v>2823007003</v>
      </c>
      <c r="B4658" s="1046" t="s">
        <v>2144</v>
      </c>
      <c r="C4658" s="1047"/>
      <c r="D4658" s="234"/>
      <c r="E4658" s="1048" t="str">
        <f>+IF(COUNTIF(A:A,A4658)=1,"","Error")</f>
        <v/>
      </c>
      <c r="F4658" s="1048"/>
    </row>
    <row r="4659" spans="1:6">
      <c r="A4659" s="728">
        <v>2907050002</v>
      </c>
      <c r="B4659" s="1046" t="s">
        <v>2143</v>
      </c>
      <c r="C4659" s="1047"/>
      <c r="D4659" s="234"/>
      <c r="E4659" s="1048"/>
      <c r="F4659" s="1048"/>
    </row>
    <row r="4660" spans="1:6">
      <c r="A4660" s="1053">
        <v>2907050005</v>
      </c>
      <c r="B4660" s="1046" t="s">
        <v>2143</v>
      </c>
      <c r="C4660" s="1047"/>
      <c r="D4660" s="234"/>
      <c r="E4660" s="1048" t="str">
        <f>+IF(COUNTIF(A:A,A4660)=1,"","Error")</f>
        <v/>
      </c>
      <c r="F4660" s="1048"/>
    </row>
    <row r="4661" spans="1:6">
      <c r="A4661" s="1053">
        <v>2907059002</v>
      </c>
      <c r="B4661" s="1052" t="s">
        <v>2144</v>
      </c>
      <c r="C4661" s="1047"/>
      <c r="D4661" s="234"/>
      <c r="E4661" s="1048"/>
      <c r="F4661" s="1048"/>
    </row>
    <row r="4662" spans="1:6">
      <c r="A4662" s="1053">
        <v>2907100003</v>
      </c>
      <c r="B4662" s="1046" t="s">
        <v>1746</v>
      </c>
      <c r="C4662" s="1047"/>
      <c r="D4662" s="234"/>
      <c r="E4662" s="1048" t="str">
        <f t="shared" ref="E4662:E4669" si="200">+IF(COUNTIF(A:A,A4662)=1,"","Error")</f>
        <v/>
      </c>
      <c r="F4662" s="1048"/>
    </row>
    <row r="4663" spans="1:6">
      <c r="A4663" s="1053">
        <v>2907100004</v>
      </c>
      <c r="B4663" s="1046" t="s">
        <v>1746</v>
      </c>
      <c r="C4663" s="1047"/>
      <c r="D4663" s="234"/>
      <c r="E4663" s="1048" t="str">
        <f t="shared" si="200"/>
        <v/>
      </c>
      <c r="F4663" s="1048"/>
    </row>
    <row r="4664" spans="1:6">
      <c r="A4664" s="1053">
        <v>2907100005</v>
      </c>
      <c r="B4664" s="1046" t="s">
        <v>1746</v>
      </c>
      <c r="C4664" s="1047"/>
      <c r="D4664" s="234"/>
      <c r="E4664" s="1048" t="str">
        <f t="shared" si="200"/>
        <v/>
      </c>
      <c r="F4664" s="1048"/>
    </row>
    <row r="4665" spans="1:6">
      <c r="A4665" s="1053">
        <v>2907100008</v>
      </c>
      <c r="B4665" s="1046" t="s">
        <v>1746</v>
      </c>
      <c r="C4665" s="1047"/>
      <c r="D4665" s="234"/>
      <c r="E4665" s="1048" t="str">
        <f t="shared" si="200"/>
        <v/>
      </c>
      <c r="F4665" s="1048"/>
    </row>
    <row r="4666" spans="1:6">
      <c r="A4666" s="1053">
        <v>2907100009</v>
      </c>
      <c r="B4666" s="1046" t="s">
        <v>1746</v>
      </c>
      <c r="C4666" s="1047"/>
      <c r="D4666" s="234"/>
      <c r="E4666" s="1048" t="str">
        <f t="shared" si="200"/>
        <v/>
      </c>
      <c r="F4666" s="1048"/>
    </row>
    <row r="4667" spans="1:6">
      <c r="A4667" s="1053">
        <v>2907100010</v>
      </c>
      <c r="B4667" s="1046" t="s">
        <v>1746</v>
      </c>
      <c r="C4667" s="1047"/>
      <c r="D4667" s="234"/>
      <c r="E4667" s="1048" t="str">
        <f t="shared" si="200"/>
        <v/>
      </c>
      <c r="F4667" s="1048"/>
    </row>
    <row r="4668" spans="1:6">
      <c r="A4668" s="1053">
        <v>2907100014</v>
      </c>
      <c r="B4668" s="1046" t="s">
        <v>1746</v>
      </c>
      <c r="C4668" s="1047"/>
      <c r="D4668" s="234"/>
      <c r="E4668" s="1048" t="str">
        <f t="shared" si="200"/>
        <v/>
      </c>
      <c r="F4668" s="1048"/>
    </row>
    <row r="4669" spans="1:6">
      <c r="A4669" s="1045">
        <v>2907100015</v>
      </c>
      <c r="B4669" s="1046" t="s">
        <v>1746</v>
      </c>
      <c r="C4669" s="1047"/>
      <c r="D4669" s="234"/>
      <c r="E4669" s="1048" t="str">
        <f t="shared" si="200"/>
        <v/>
      </c>
      <c r="F4669" s="1048"/>
    </row>
    <row r="4670" spans="1:6">
      <c r="A4670" s="1045">
        <v>2907101002</v>
      </c>
      <c r="B4670" s="1046" t="s">
        <v>1746</v>
      </c>
      <c r="C4670" s="1047"/>
      <c r="D4670" s="234"/>
      <c r="E4670" s="1048"/>
      <c r="F4670" s="1048"/>
    </row>
    <row r="4671" spans="1:6">
      <c r="A4671" s="1045">
        <v>2907101005</v>
      </c>
      <c r="B4671" s="1046" t="s">
        <v>1746</v>
      </c>
      <c r="C4671" s="1047"/>
      <c r="D4671" s="234"/>
      <c r="E4671" s="1048" t="str">
        <f t="shared" ref="E4671:E4686" si="201">+IF(COUNTIF(A:A,A4671)=1,"","Error")</f>
        <v/>
      </c>
      <c r="F4671" s="1048"/>
    </row>
    <row r="4672" spans="1:6">
      <c r="A4672" s="1045">
        <v>2907101888</v>
      </c>
      <c r="B4672" s="1046" t="s">
        <v>1746</v>
      </c>
      <c r="C4672" s="1047"/>
      <c r="D4672" s="234"/>
      <c r="E4672" s="1048" t="str">
        <f t="shared" si="201"/>
        <v/>
      </c>
      <c r="F4672" s="1048"/>
    </row>
    <row r="4673" spans="1:6">
      <c r="A4673" s="1045">
        <v>2907109005</v>
      </c>
      <c r="B4673" s="1046" t="s">
        <v>1746</v>
      </c>
      <c r="C4673" s="1047"/>
      <c r="D4673" s="234"/>
      <c r="E4673" s="1048" t="str">
        <f t="shared" si="201"/>
        <v/>
      </c>
      <c r="F4673" s="1048"/>
    </row>
    <row r="4674" spans="1:6">
      <c r="A4674" s="1045">
        <v>2907150005</v>
      </c>
      <c r="B4674" s="1046" t="s">
        <v>1746</v>
      </c>
      <c r="C4674" s="1047"/>
      <c r="D4674" s="234"/>
      <c r="E4674" s="1048" t="str">
        <f t="shared" si="201"/>
        <v/>
      </c>
      <c r="F4674" s="1048"/>
    </row>
    <row r="4675" spans="1:6">
      <c r="A4675" s="1045">
        <v>2907159520</v>
      </c>
      <c r="B4675" s="1046" t="s">
        <v>1746</v>
      </c>
      <c r="C4675" s="1047"/>
      <c r="D4675" s="234"/>
      <c r="E4675" s="1048" t="str">
        <f t="shared" si="201"/>
        <v/>
      </c>
      <c r="F4675" s="1048"/>
    </row>
    <row r="4676" spans="1:6">
      <c r="A4676" s="1045">
        <v>2907159720</v>
      </c>
      <c r="B4676" s="1046" t="s">
        <v>1746</v>
      </c>
      <c r="C4676" s="1047"/>
      <c r="D4676" s="234"/>
      <c r="E4676" s="1048" t="str">
        <f t="shared" si="201"/>
        <v/>
      </c>
      <c r="F4676" s="1048"/>
    </row>
    <row r="4677" spans="1:6">
      <c r="A4677" s="1045">
        <v>2907950005</v>
      </c>
      <c r="B4677" s="1046" t="s">
        <v>2143</v>
      </c>
      <c r="C4677" s="1047"/>
      <c r="D4677" s="234"/>
      <c r="E4677" s="1048" t="str">
        <f t="shared" si="201"/>
        <v/>
      </c>
      <c r="F4677" s="1048"/>
    </row>
    <row r="4678" spans="1:6">
      <c r="A4678" s="1045">
        <v>2907950010</v>
      </c>
      <c r="B4678" s="1046" t="s">
        <v>2143</v>
      </c>
      <c r="C4678" s="1047" t="s">
        <v>264</v>
      </c>
      <c r="D4678" s="234"/>
      <c r="E4678" s="1048" t="str">
        <f t="shared" si="201"/>
        <v/>
      </c>
      <c r="F4678" s="1048"/>
    </row>
    <row r="4679" spans="1:6">
      <c r="A4679" s="1045">
        <v>2907951300</v>
      </c>
      <c r="B4679" s="1046" t="s">
        <v>2143</v>
      </c>
      <c r="C4679" s="1047" t="s">
        <v>264</v>
      </c>
      <c r="D4679" s="234"/>
      <c r="E4679" s="1048" t="str">
        <f t="shared" si="201"/>
        <v/>
      </c>
      <c r="F4679" s="1048"/>
    </row>
    <row r="4680" spans="1:6">
      <c r="A4680" s="1045">
        <v>2907959401</v>
      </c>
      <c r="B4680" s="1046" t="s">
        <v>2143</v>
      </c>
      <c r="C4680" s="1047"/>
      <c r="D4680" s="234"/>
      <c r="E4680" s="1048" t="str">
        <f t="shared" si="201"/>
        <v/>
      </c>
      <c r="F4680" s="1048"/>
    </row>
    <row r="4681" spans="1:6">
      <c r="A4681" s="1045">
        <v>2908000005</v>
      </c>
      <c r="B4681" s="1046" t="s">
        <v>2143</v>
      </c>
      <c r="C4681" s="1047"/>
      <c r="D4681" s="234"/>
      <c r="E4681" s="1048" t="str">
        <f t="shared" si="201"/>
        <v/>
      </c>
      <c r="F4681" s="1048"/>
    </row>
    <row r="4682" spans="1:6">
      <c r="A4682" s="1045">
        <v>2908007101</v>
      </c>
      <c r="B4682" s="1046" t="s">
        <v>2143</v>
      </c>
      <c r="C4682" s="1047"/>
      <c r="D4682" s="234"/>
      <c r="E4682" s="1048" t="str">
        <f t="shared" si="201"/>
        <v/>
      </c>
      <c r="F4682" s="1048"/>
    </row>
    <row r="4683" spans="1:6">
      <c r="A4683" s="1045">
        <v>2908007102</v>
      </c>
      <c r="B4683" s="1046" t="s">
        <v>2143</v>
      </c>
      <c r="C4683" s="1047"/>
      <c r="D4683" s="234"/>
      <c r="E4683" s="1048" t="str">
        <f t="shared" si="201"/>
        <v/>
      </c>
      <c r="F4683" s="1048"/>
    </row>
    <row r="4684" spans="1:6">
      <c r="A4684" s="1045">
        <v>2908007103</v>
      </c>
      <c r="B4684" s="1046" t="s">
        <v>2143</v>
      </c>
      <c r="C4684" s="1047"/>
      <c r="D4684" s="234"/>
      <c r="E4684" s="1048" t="str">
        <f t="shared" si="201"/>
        <v/>
      </c>
      <c r="F4684" s="1048"/>
    </row>
    <row r="4685" spans="1:6">
      <c r="A4685" s="1045">
        <v>2908007104</v>
      </c>
      <c r="B4685" s="1046" t="s">
        <v>2143</v>
      </c>
      <c r="C4685" s="1047"/>
      <c r="D4685" s="234"/>
      <c r="E4685" s="1048" t="str">
        <f t="shared" si="201"/>
        <v/>
      </c>
      <c r="F4685" s="1048"/>
    </row>
    <row r="4686" spans="1:6">
      <c r="A4686" s="1045">
        <v>2908007105</v>
      </c>
      <c r="B4686" s="1046" t="s">
        <v>2143</v>
      </c>
      <c r="C4686" s="1047"/>
      <c r="D4686" s="234"/>
      <c r="E4686" s="1048" t="str">
        <f t="shared" si="201"/>
        <v/>
      </c>
      <c r="F4686" s="1048"/>
    </row>
    <row r="4687" spans="1:6">
      <c r="A4687" s="728">
        <v>2908007124</v>
      </c>
      <c r="B4687" s="1046" t="s">
        <v>2143</v>
      </c>
      <c r="C4687" s="1047"/>
      <c r="D4687" s="234"/>
      <c r="E4687" s="1048"/>
      <c r="F4687" s="1048"/>
    </row>
    <row r="4688" spans="1:6">
      <c r="A4688" s="1045">
        <v>2908007125</v>
      </c>
      <c r="B4688" s="1046" t="s">
        <v>2143</v>
      </c>
      <c r="C4688" s="1047"/>
      <c r="D4688" s="234"/>
      <c r="E4688" s="1048" t="str">
        <f t="shared" ref="E4688:E4696" si="202">+IF(COUNTIF(A:A,A4688)=1,"","Error")</f>
        <v/>
      </c>
      <c r="F4688" s="1048"/>
    </row>
    <row r="4689" spans="1:6">
      <c r="A4689" s="1045">
        <v>2908007126</v>
      </c>
      <c r="B4689" s="1046" t="s">
        <v>2143</v>
      </c>
      <c r="C4689" s="1047"/>
      <c r="D4689" s="234"/>
      <c r="E4689" s="1048" t="str">
        <f t="shared" si="202"/>
        <v/>
      </c>
      <c r="F4689" s="1048"/>
    </row>
    <row r="4690" spans="1:6">
      <c r="A4690" s="1045">
        <v>2908007127</v>
      </c>
      <c r="B4690" s="1046" t="s">
        <v>2143</v>
      </c>
      <c r="C4690" s="1047"/>
      <c r="D4690" s="234"/>
      <c r="E4690" s="1048" t="str">
        <f t="shared" si="202"/>
        <v/>
      </c>
      <c r="F4690" s="1048"/>
    </row>
    <row r="4691" spans="1:6">
      <c r="A4691" s="1045">
        <v>2908007128</v>
      </c>
      <c r="B4691" s="1046" t="s">
        <v>2143</v>
      </c>
      <c r="C4691" s="1047"/>
      <c r="D4691" s="234"/>
      <c r="E4691" s="1048" t="str">
        <f t="shared" si="202"/>
        <v/>
      </c>
      <c r="F4691" s="1048"/>
    </row>
    <row r="4692" spans="1:6">
      <c r="A4692" s="1045">
        <v>2908007139</v>
      </c>
      <c r="B4692" s="1046" t="s">
        <v>2143</v>
      </c>
      <c r="C4692" s="1047"/>
      <c r="D4692" s="234"/>
      <c r="E4692" s="1048" t="str">
        <f t="shared" si="202"/>
        <v/>
      </c>
      <c r="F4692" s="1048"/>
    </row>
    <row r="4693" spans="1:6">
      <c r="A4693" s="1045">
        <v>2908007140</v>
      </c>
      <c r="B4693" s="1046" t="s">
        <v>2143</v>
      </c>
      <c r="C4693" s="1047"/>
      <c r="D4693" s="234"/>
      <c r="E4693" s="1048" t="str">
        <f t="shared" si="202"/>
        <v/>
      </c>
      <c r="F4693" s="1048"/>
    </row>
    <row r="4694" spans="1:6">
      <c r="A4694" s="1045">
        <v>2908007141</v>
      </c>
      <c r="B4694" s="1046" t="s">
        <v>2143</v>
      </c>
      <c r="C4694" s="1047"/>
      <c r="D4694" s="234"/>
      <c r="E4694" s="1048" t="str">
        <f t="shared" si="202"/>
        <v/>
      </c>
      <c r="F4694" s="1048"/>
    </row>
    <row r="4695" spans="1:6">
      <c r="A4695" s="1045">
        <v>2908007142</v>
      </c>
      <c r="B4695" s="1046" t="s">
        <v>2143</v>
      </c>
      <c r="C4695" s="1047"/>
      <c r="D4695" s="234"/>
      <c r="E4695" s="1048" t="str">
        <f t="shared" si="202"/>
        <v/>
      </c>
      <c r="F4695" s="1048"/>
    </row>
    <row r="4696" spans="1:6">
      <c r="A4696" s="1045">
        <v>2908007143</v>
      </c>
      <c r="B4696" s="1046" t="s">
        <v>2143</v>
      </c>
      <c r="C4696" s="1047"/>
      <c r="D4696" s="234"/>
      <c r="E4696" s="1048" t="str">
        <f t="shared" si="202"/>
        <v/>
      </c>
      <c r="F4696" s="1048"/>
    </row>
    <row r="4697" spans="1:6">
      <c r="A4697" s="728">
        <v>2908007201</v>
      </c>
      <c r="B4697" s="1046" t="s">
        <v>2143</v>
      </c>
      <c r="C4697" s="1047"/>
      <c r="D4697" s="234"/>
      <c r="E4697" s="1048"/>
      <c r="F4697" s="1048"/>
    </row>
    <row r="4698" spans="1:6">
      <c r="A4698" s="1045">
        <v>2908009001</v>
      </c>
      <c r="B4698" s="1046" t="s">
        <v>2143</v>
      </c>
      <c r="C4698" s="1047"/>
      <c r="D4698" s="234"/>
      <c r="E4698" s="1048" t="str">
        <f t="shared" ref="E4698:E4718" si="203">+IF(COUNTIF(A:A,A4698)=1,"","Error")</f>
        <v/>
      </c>
      <c r="F4698" s="1048"/>
    </row>
    <row r="4699" spans="1:6">
      <c r="A4699" s="1053">
        <v>2908009002</v>
      </c>
      <c r="B4699" s="1046" t="s">
        <v>2143</v>
      </c>
      <c r="C4699" s="1047"/>
      <c r="D4699" s="234"/>
      <c r="E4699" s="1048" t="str">
        <f t="shared" si="203"/>
        <v/>
      </c>
      <c r="F4699" s="1048"/>
    </row>
    <row r="4700" spans="1:6">
      <c r="A4700" s="1053">
        <v>2908009003</v>
      </c>
      <c r="B4700" s="1046" t="s">
        <v>2143</v>
      </c>
      <c r="C4700" s="1047"/>
      <c r="D4700" s="234"/>
      <c r="E4700" s="1048" t="str">
        <f t="shared" si="203"/>
        <v/>
      </c>
      <c r="F4700" s="1048"/>
    </row>
    <row r="4701" spans="1:6">
      <c r="A4701" s="1053">
        <v>2908009004</v>
      </c>
      <c r="B4701" s="1046" t="s">
        <v>2143</v>
      </c>
      <c r="C4701" s="1047"/>
      <c r="D4701" s="234"/>
      <c r="E4701" s="1048" t="str">
        <f t="shared" si="203"/>
        <v/>
      </c>
      <c r="F4701" s="1048"/>
    </row>
    <row r="4702" spans="1:6">
      <c r="A4702" s="1053">
        <v>2908009005</v>
      </c>
      <c r="B4702" s="1046" t="s">
        <v>2143</v>
      </c>
      <c r="C4702" s="1047"/>
      <c r="D4702" s="234"/>
      <c r="E4702" s="1048" t="str">
        <f t="shared" si="203"/>
        <v/>
      </c>
      <c r="F4702" s="1048"/>
    </row>
    <row r="4703" spans="1:6">
      <c r="A4703" s="1053">
        <v>2908009006</v>
      </c>
      <c r="B4703" s="1046" t="s">
        <v>2143</v>
      </c>
      <c r="C4703" s="1047"/>
      <c r="D4703" s="234"/>
      <c r="E4703" s="1048" t="str">
        <f t="shared" si="203"/>
        <v/>
      </c>
      <c r="F4703" s="1048"/>
    </row>
    <row r="4704" spans="1:6">
      <c r="A4704" s="1053">
        <v>2908009007</v>
      </c>
      <c r="B4704" s="1046" t="s">
        <v>2143</v>
      </c>
      <c r="C4704" s="1047"/>
      <c r="D4704" s="234"/>
      <c r="E4704" s="1048" t="str">
        <f t="shared" si="203"/>
        <v/>
      </c>
      <c r="F4704" s="1048"/>
    </row>
    <row r="4705" spans="1:6">
      <c r="A4705" s="1053">
        <v>2908009008</v>
      </c>
      <c r="B4705" s="1046" t="s">
        <v>2143</v>
      </c>
      <c r="C4705" s="1047"/>
      <c r="D4705" s="234"/>
      <c r="E4705" s="1048" t="str">
        <f t="shared" si="203"/>
        <v/>
      </c>
      <c r="F4705" s="1048"/>
    </row>
    <row r="4706" spans="1:6">
      <c r="A4706" s="1053">
        <v>2908009009</v>
      </c>
      <c r="B4706" s="1046" t="s">
        <v>2143</v>
      </c>
      <c r="C4706" s="1047"/>
      <c r="D4706" s="234"/>
      <c r="E4706" s="1048" t="str">
        <f t="shared" si="203"/>
        <v/>
      </c>
      <c r="F4706" s="1048"/>
    </row>
    <row r="4707" spans="1:6">
      <c r="A4707" s="1053">
        <v>2908009012</v>
      </c>
      <c r="B4707" s="1046" t="s">
        <v>2143</v>
      </c>
      <c r="C4707" s="1047"/>
      <c r="D4707" s="234"/>
      <c r="E4707" s="1048" t="str">
        <f t="shared" si="203"/>
        <v/>
      </c>
      <c r="F4707" s="1048"/>
    </row>
    <row r="4708" spans="1:6">
      <c r="A4708" s="1053">
        <v>2908009013</v>
      </c>
      <c r="B4708" s="1046" t="s">
        <v>2143</v>
      </c>
      <c r="C4708" s="1047"/>
      <c r="D4708" s="234"/>
      <c r="E4708" s="1048" t="str">
        <f t="shared" si="203"/>
        <v/>
      </c>
      <c r="F4708" s="1048"/>
    </row>
    <row r="4709" spans="1:6">
      <c r="A4709" s="1053">
        <v>2908009014</v>
      </c>
      <c r="B4709" s="1046" t="s">
        <v>2143</v>
      </c>
      <c r="C4709" s="1047"/>
      <c r="D4709" s="234"/>
      <c r="E4709" s="1048" t="str">
        <f t="shared" si="203"/>
        <v/>
      </c>
      <c r="F4709" s="1048"/>
    </row>
    <row r="4710" spans="1:6">
      <c r="A4710" s="1053">
        <v>2908009015</v>
      </c>
      <c r="B4710" s="1046" t="s">
        <v>2143</v>
      </c>
      <c r="C4710" s="1047"/>
      <c r="D4710" s="234"/>
      <c r="E4710" s="1048" t="str">
        <f t="shared" si="203"/>
        <v/>
      </c>
      <c r="F4710" s="1048"/>
    </row>
    <row r="4711" spans="1:6">
      <c r="A4711" s="1053">
        <v>2908009016</v>
      </c>
      <c r="B4711" s="1046" t="s">
        <v>2143</v>
      </c>
      <c r="C4711" s="1047"/>
      <c r="D4711" s="234"/>
      <c r="E4711" s="1048" t="str">
        <f t="shared" si="203"/>
        <v/>
      </c>
      <c r="F4711" s="1048"/>
    </row>
    <row r="4712" spans="1:6">
      <c r="A4712" s="1045">
        <v>2908009017</v>
      </c>
      <c r="B4712" s="1046" t="s">
        <v>2143</v>
      </c>
      <c r="C4712" s="1047"/>
      <c r="D4712" s="234"/>
      <c r="E4712" s="1048" t="str">
        <f t="shared" si="203"/>
        <v/>
      </c>
      <c r="F4712" s="1048"/>
    </row>
    <row r="4713" spans="1:6">
      <c r="A4713" s="1045">
        <v>2908009018</v>
      </c>
      <c r="B4713" s="1046" t="s">
        <v>2143</v>
      </c>
      <c r="C4713" s="1047"/>
      <c r="D4713" s="234"/>
      <c r="E4713" s="1048" t="str">
        <f t="shared" si="203"/>
        <v/>
      </c>
      <c r="F4713" s="1048"/>
    </row>
    <row r="4714" spans="1:6">
      <c r="A4714" s="1045">
        <v>2908009019</v>
      </c>
      <c r="B4714" s="1046" t="s">
        <v>2143</v>
      </c>
      <c r="C4714" s="1047"/>
      <c r="D4714" s="234"/>
      <c r="E4714" s="1048" t="str">
        <f t="shared" si="203"/>
        <v/>
      </c>
      <c r="F4714" s="1048"/>
    </row>
    <row r="4715" spans="1:6">
      <c r="A4715" s="1045">
        <v>2908009020</v>
      </c>
      <c r="B4715" s="1046" t="s">
        <v>2143</v>
      </c>
      <c r="C4715" s="1047"/>
      <c r="D4715" s="234"/>
      <c r="E4715" s="1048" t="str">
        <f t="shared" si="203"/>
        <v/>
      </c>
      <c r="F4715" s="1048"/>
    </row>
    <row r="4716" spans="1:6">
      <c r="A4716" s="1045">
        <v>2908009021</v>
      </c>
      <c r="B4716" s="1046" t="s">
        <v>2143</v>
      </c>
      <c r="C4716" s="1047"/>
      <c r="D4716" s="234"/>
      <c r="E4716" s="1048" t="str">
        <f t="shared" si="203"/>
        <v/>
      </c>
      <c r="F4716" s="1048"/>
    </row>
    <row r="4717" spans="1:6">
      <c r="A4717" s="1045">
        <v>2908009022</v>
      </c>
      <c r="B4717" s="1046" t="s">
        <v>2143</v>
      </c>
      <c r="C4717" s="1047"/>
      <c r="D4717" s="234"/>
      <c r="E4717" s="1048" t="str">
        <f t="shared" si="203"/>
        <v/>
      </c>
      <c r="F4717" s="1048"/>
    </row>
    <row r="4718" spans="1:6">
      <c r="A4718" s="1045">
        <v>2908009023</v>
      </c>
      <c r="B4718" s="1046" t="s">
        <v>2143</v>
      </c>
      <c r="C4718" s="1047"/>
      <c r="D4718" s="234"/>
      <c r="E4718" s="1048" t="str">
        <f t="shared" si="203"/>
        <v/>
      </c>
      <c r="F4718" s="1048"/>
    </row>
    <row r="4719" spans="1:6">
      <c r="A4719" s="728">
        <v>2908009024</v>
      </c>
      <c r="B4719" s="1046" t="s">
        <v>2143</v>
      </c>
      <c r="C4719" s="1047"/>
      <c r="D4719" s="234"/>
      <c r="E4719" s="1048"/>
      <c r="F4719" s="1048"/>
    </row>
    <row r="4720" spans="1:6">
      <c r="A4720" s="1045">
        <v>2908009025</v>
      </c>
      <c r="B4720" s="1046" t="s">
        <v>2143</v>
      </c>
      <c r="C4720" s="1047"/>
      <c r="D4720" s="234"/>
      <c r="E4720" s="1048" t="str">
        <f>+IF(COUNTIF(A:A,A4720)=1,"","Error")</f>
        <v/>
      </c>
      <c r="F4720" s="1048"/>
    </row>
    <row r="4721" spans="1:6">
      <c r="A4721" s="1045">
        <v>2908009026</v>
      </c>
      <c r="B4721" s="1046" t="s">
        <v>2143</v>
      </c>
      <c r="C4721" s="1047"/>
      <c r="D4721" s="234"/>
      <c r="E4721" s="1048" t="str">
        <f>+IF(COUNTIF(A:A,A4721)=1,"","Error")</f>
        <v/>
      </c>
      <c r="F4721" s="1048"/>
    </row>
    <row r="4722" spans="1:6">
      <c r="A4722" s="1045">
        <v>2908009027</v>
      </c>
      <c r="B4722" s="1052" t="s">
        <v>2143</v>
      </c>
      <c r="C4722" s="1047"/>
      <c r="D4722" s="234"/>
      <c r="E4722" s="1048"/>
      <c r="F4722" s="1048"/>
    </row>
    <row r="4723" spans="1:6">
      <c r="A4723" s="1045">
        <v>2908009028</v>
      </c>
      <c r="B4723" s="1046" t="s">
        <v>2143</v>
      </c>
      <c r="C4723" s="1047"/>
      <c r="D4723" s="234"/>
      <c r="E4723" s="1048" t="str">
        <f>+IF(COUNTIF(A:A,A4723)=1,"","Error")</f>
        <v/>
      </c>
      <c r="F4723" s="1048"/>
    </row>
    <row r="4724" spans="1:6">
      <c r="A4724" s="1045">
        <v>2908009029</v>
      </c>
      <c r="B4724" s="1046" t="s">
        <v>2143</v>
      </c>
      <c r="C4724" s="1047"/>
      <c r="D4724" s="234"/>
      <c r="E4724" s="1048" t="str">
        <f>+IF(COUNTIF(A:A,A4724)=1,"","Error")</f>
        <v/>
      </c>
      <c r="F4724" s="1048"/>
    </row>
    <row r="4725" spans="1:6">
      <c r="A4725" s="1045">
        <v>2908009030</v>
      </c>
      <c r="B4725" s="1046" t="s">
        <v>2143</v>
      </c>
      <c r="C4725" s="1047"/>
      <c r="D4725" s="234"/>
      <c r="E4725" s="1048" t="str">
        <f>+IF(COUNTIF(A:A,A4725)=1,"","Error")</f>
        <v/>
      </c>
      <c r="F4725" s="1048"/>
    </row>
    <row r="4726" spans="1:6">
      <c r="A4726" s="728">
        <v>2908009031</v>
      </c>
      <c r="B4726" s="1046" t="s">
        <v>2143</v>
      </c>
      <c r="C4726" s="1047"/>
      <c r="D4726" s="234"/>
      <c r="E4726" s="1048"/>
      <c r="F4726" s="1048"/>
    </row>
    <row r="4727" spans="1:6">
      <c r="A4727" s="728">
        <v>2908009032</v>
      </c>
      <c r="B4727" s="1046" t="s">
        <v>2143</v>
      </c>
      <c r="C4727" s="1047"/>
      <c r="D4727" s="234"/>
      <c r="E4727" s="1048"/>
      <c r="F4727" s="1048"/>
    </row>
    <row r="4728" spans="1:6">
      <c r="A4728" s="728">
        <v>2908009033</v>
      </c>
      <c r="B4728" s="1046" t="s">
        <v>2143</v>
      </c>
      <c r="C4728" s="1047"/>
      <c r="D4728" s="234"/>
      <c r="E4728" s="1048"/>
      <c r="F4728" s="1048"/>
    </row>
    <row r="4729" spans="1:6">
      <c r="A4729" s="1053">
        <v>2908009034</v>
      </c>
      <c r="B4729" s="1046" t="s">
        <v>2143</v>
      </c>
      <c r="C4729" s="1047"/>
      <c r="D4729" s="234"/>
      <c r="E4729" s="1048" t="str">
        <f t="shared" ref="E4729:E4746" si="204">+IF(COUNTIF(A:A,A4729)=1,"","Error")</f>
        <v/>
      </c>
      <c r="F4729" s="1048"/>
    </row>
    <row r="4730" spans="1:6">
      <c r="A4730" s="1053">
        <v>2908009035</v>
      </c>
      <c r="B4730" s="1046" t="s">
        <v>2143</v>
      </c>
      <c r="C4730" s="1047"/>
      <c r="D4730" s="234"/>
      <c r="E4730" s="1048" t="str">
        <f t="shared" si="204"/>
        <v/>
      </c>
      <c r="F4730" s="1048"/>
    </row>
    <row r="4731" spans="1:6">
      <c r="A4731" s="1053">
        <v>2908009036</v>
      </c>
      <c r="B4731" s="1046" t="s">
        <v>2143</v>
      </c>
      <c r="C4731" s="1047"/>
      <c r="D4731" s="234"/>
      <c r="E4731" s="1048" t="str">
        <f t="shared" si="204"/>
        <v/>
      </c>
      <c r="F4731" s="1048"/>
    </row>
    <row r="4732" spans="1:6">
      <c r="A4732" s="1053">
        <v>2908009037</v>
      </c>
      <c r="B4732" s="1046" t="s">
        <v>2143</v>
      </c>
      <c r="C4732" s="1047"/>
      <c r="D4732" s="234"/>
      <c r="E4732" s="1048" t="str">
        <f t="shared" si="204"/>
        <v/>
      </c>
      <c r="F4732" s="1048"/>
    </row>
    <row r="4733" spans="1:6">
      <c r="A4733" s="1053">
        <v>2908009038</v>
      </c>
      <c r="B4733" s="1046" t="s">
        <v>2143</v>
      </c>
      <c r="C4733" s="1047"/>
      <c r="D4733" s="234"/>
      <c r="E4733" s="1048" t="str">
        <f t="shared" si="204"/>
        <v/>
      </c>
      <c r="F4733" s="1048"/>
    </row>
    <row r="4734" spans="1:6">
      <c r="A4734" s="1053">
        <v>2908009039</v>
      </c>
      <c r="B4734" s="1046" t="s">
        <v>2143</v>
      </c>
      <c r="C4734" s="1047"/>
      <c r="D4734" s="234"/>
      <c r="E4734" s="1048" t="str">
        <f t="shared" si="204"/>
        <v/>
      </c>
      <c r="F4734" s="1048"/>
    </row>
    <row r="4735" spans="1:6">
      <c r="A4735" s="1053">
        <v>2908009040</v>
      </c>
      <c r="B4735" s="1046" t="s">
        <v>2143</v>
      </c>
      <c r="C4735" s="1047"/>
      <c r="D4735" s="234"/>
      <c r="E4735" s="1048" t="str">
        <f t="shared" si="204"/>
        <v/>
      </c>
      <c r="F4735" s="1048"/>
    </row>
    <row r="4736" spans="1:6">
      <c r="A4736" s="1053">
        <v>2908009041</v>
      </c>
      <c r="B4736" s="1046" t="s">
        <v>2143</v>
      </c>
      <c r="C4736" s="1047"/>
      <c r="D4736" s="234"/>
      <c r="E4736" s="1048" t="str">
        <f t="shared" si="204"/>
        <v/>
      </c>
      <c r="F4736" s="1048"/>
    </row>
    <row r="4737" spans="1:6">
      <c r="A4737" s="1053">
        <v>2908009042</v>
      </c>
      <c r="B4737" s="1046" t="s">
        <v>2143</v>
      </c>
      <c r="C4737" s="1047"/>
      <c r="D4737" s="234"/>
      <c r="E4737" s="1048" t="str">
        <f t="shared" si="204"/>
        <v/>
      </c>
      <c r="F4737" s="1048"/>
    </row>
    <row r="4738" spans="1:6">
      <c r="A4738" s="1045">
        <v>2908009043</v>
      </c>
      <c r="B4738" s="1046" t="s">
        <v>2143</v>
      </c>
      <c r="C4738" s="1047"/>
      <c r="D4738" s="234"/>
      <c r="E4738" s="1048" t="str">
        <f t="shared" si="204"/>
        <v/>
      </c>
      <c r="F4738" s="1048"/>
    </row>
    <row r="4739" spans="1:6">
      <c r="A4739" s="1045">
        <v>2908009045</v>
      </c>
      <c r="B4739" s="1046" t="s">
        <v>2143</v>
      </c>
      <c r="C4739" s="1047"/>
      <c r="D4739" s="234"/>
      <c r="E4739" s="1048" t="str">
        <f t="shared" si="204"/>
        <v/>
      </c>
      <c r="F4739" s="1048"/>
    </row>
    <row r="4740" spans="1:6">
      <c r="A4740" s="1045">
        <v>2908009047</v>
      </c>
      <c r="B4740" s="1046" t="s">
        <v>2143</v>
      </c>
      <c r="C4740" s="1047"/>
      <c r="D4740" s="234"/>
      <c r="E4740" s="1048" t="str">
        <f t="shared" si="204"/>
        <v/>
      </c>
      <c r="F4740" s="1048"/>
    </row>
    <row r="4741" spans="1:6">
      <c r="A4741" s="1045">
        <v>2908009048</v>
      </c>
      <c r="B4741" s="1046" t="s">
        <v>2143</v>
      </c>
      <c r="C4741" s="1047"/>
      <c r="D4741" s="234"/>
      <c r="E4741" s="1048" t="str">
        <f t="shared" si="204"/>
        <v/>
      </c>
      <c r="F4741" s="1048"/>
    </row>
    <row r="4742" spans="1:6">
      <c r="A4742" s="1045">
        <v>2908009601</v>
      </c>
      <c r="B4742" s="1046" t="s">
        <v>2143</v>
      </c>
      <c r="C4742" s="1047"/>
      <c r="D4742" s="234"/>
      <c r="E4742" s="1048" t="str">
        <f t="shared" si="204"/>
        <v/>
      </c>
      <c r="F4742" s="1048"/>
    </row>
    <row r="4743" spans="1:6">
      <c r="A4743" s="1045">
        <v>2908009701</v>
      </c>
      <c r="B4743" s="1046" t="s">
        <v>2143</v>
      </c>
      <c r="C4743" s="1047"/>
      <c r="D4743" s="234"/>
      <c r="E4743" s="1048" t="str">
        <f t="shared" si="204"/>
        <v/>
      </c>
      <c r="F4743" s="1048"/>
    </row>
    <row r="4744" spans="1:6">
      <c r="A4744" s="1045">
        <v>2908009711</v>
      </c>
      <c r="B4744" s="1046" t="s">
        <v>2143</v>
      </c>
      <c r="C4744" s="1047"/>
      <c r="D4744" s="234"/>
      <c r="E4744" s="1048" t="str">
        <f t="shared" si="204"/>
        <v/>
      </c>
      <c r="F4744" s="1048"/>
    </row>
    <row r="4745" spans="1:6">
      <c r="A4745" s="1045">
        <v>2940950005</v>
      </c>
      <c r="B4745" s="1046" t="s">
        <v>2143</v>
      </c>
      <c r="C4745" s="1047" t="s">
        <v>2152</v>
      </c>
      <c r="D4745" s="234"/>
      <c r="E4745" s="1048" t="str">
        <f t="shared" si="204"/>
        <v/>
      </c>
      <c r="F4745" s="1048"/>
    </row>
    <row r="4746" spans="1:6">
      <c r="A4746" s="1045">
        <v>2940950050</v>
      </c>
      <c r="B4746" s="1046" t="s">
        <v>2143</v>
      </c>
      <c r="C4746" s="1047"/>
      <c r="D4746" s="234"/>
      <c r="E4746" s="1048" t="str">
        <f t="shared" si="204"/>
        <v/>
      </c>
      <c r="F4746" s="1048"/>
    </row>
    <row r="4747" spans="1:6">
      <c r="A4747" s="17">
        <v>2940957001</v>
      </c>
      <c r="B4747" s="1046" t="s">
        <v>1849</v>
      </c>
    </row>
    <row r="4748" spans="1:6">
      <c r="A4748" s="17">
        <v>2940957002</v>
      </c>
      <c r="B4748" s="1046" t="s">
        <v>1849</v>
      </c>
    </row>
    <row r="4749" spans="1:6">
      <c r="A4749" s="17">
        <v>2940957003</v>
      </c>
      <c r="B4749" s="1046" t="s">
        <v>1849</v>
      </c>
    </row>
    <row r="4750" spans="1:6">
      <c r="A4750" s="17">
        <v>2940957011</v>
      </c>
      <c r="B4750" s="1046" t="s">
        <v>1849</v>
      </c>
    </row>
    <row r="4751" spans="1:6">
      <c r="A4751" s="17">
        <v>2940957012</v>
      </c>
      <c r="B4751" s="1046" t="s">
        <v>1849</v>
      </c>
    </row>
    <row r="4752" spans="1:6">
      <c r="A4752" s="1045">
        <v>2940957013</v>
      </c>
      <c r="B4752" s="1046" t="s">
        <v>1849</v>
      </c>
      <c r="C4752" s="1047"/>
      <c r="D4752" s="234"/>
      <c r="E4752" s="1048"/>
      <c r="F4752" s="1048"/>
    </row>
    <row r="4753" spans="1:6">
      <c r="A4753" s="1045">
        <v>2940957014</v>
      </c>
      <c r="B4753" s="1046" t="s">
        <v>1849</v>
      </c>
      <c r="C4753" s="1047"/>
      <c r="D4753" s="234"/>
      <c r="E4753" s="1048" t="str">
        <f>+IF(COUNTIF(A:A,A4753)=1,"","Error")</f>
        <v/>
      </c>
      <c r="F4753" s="1048"/>
    </row>
    <row r="4754" spans="1:6">
      <c r="A4754" s="1045">
        <v>2990050005</v>
      </c>
      <c r="B4754" s="1046" t="s">
        <v>2143</v>
      </c>
      <c r="C4754" s="1047"/>
      <c r="D4754" s="234"/>
      <c r="E4754" s="1048" t="str">
        <f>+IF(COUNTIF(A:A,A4754)=1,"","Error")</f>
        <v/>
      </c>
      <c r="F4754" s="1048"/>
    </row>
    <row r="4755" spans="1:6">
      <c r="A4755" s="1042">
        <v>2990050021</v>
      </c>
      <c r="B4755" s="1046" t="s">
        <v>2143</v>
      </c>
    </row>
    <row r="4756" spans="1:6">
      <c r="A4756" s="1045">
        <v>2990050050</v>
      </c>
      <c r="B4756" s="1046" t="s">
        <v>2143</v>
      </c>
      <c r="C4756" s="1047"/>
      <c r="D4756" s="234"/>
      <c r="E4756" s="1048" t="str">
        <f>+IF(COUNTIF(A:A,A4756)=1,"","Error")</f>
        <v/>
      </c>
      <c r="F4756" s="1048"/>
    </row>
    <row r="4757" spans="1:6">
      <c r="A4757" s="1042">
        <v>2990050480</v>
      </c>
      <c r="B4757" s="1046" t="s">
        <v>2143</v>
      </c>
    </row>
    <row r="4758" spans="1:6">
      <c r="A4758" s="1045">
        <v>2990050709</v>
      </c>
      <c r="B4758" s="1052" t="s">
        <v>2143</v>
      </c>
      <c r="C4758" s="1047"/>
      <c r="D4758" s="234"/>
      <c r="E4758" s="1048"/>
      <c r="F4758" s="1048"/>
    </row>
    <row r="4759" spans="1:6">
      <c r="A4759" s="1053">
        <v>2990051004</v>
      </c>
      <c r="B4759" s="1046" t="s">
        <v>2143</v>
      </c>
      <c r="C4759" s="1047"/>
      <c r="D4759" s="234"/>
      <c r="E4759" s="1048" t="str">
        <f>+IF(COUNTIF(A:A,A4759)=1,"","Error")</f>
        <v/>
      </c>
      <c r="F4759" s="1048"/>
    </row>
    <row r="4760" spans="1:6">
      <c r="A4760" s="1053">
        <v>2990051005</v>
      </c>
      <c r="B4760" s="1046" t="s">
        <v>2143</v>
      </c>
      <c r="C4760" s="1047"/>
      <c r="D4760" s="234"/>
      <c r="E4760" s="1048" t="str">
        <f>+IF(COUNTIF(A:A,A4760)=1,"","Error")</f>
        <v/>
      </c>
      <c r="F4760" s="1048"/>
    </row>
    <row r="4761" spans="1:6">
      <c r="A4761" s="1053">
        <v>2990057100</v>
      </c>
      <c r="B4761" s="1046" t="s">
        <v>2143</v>
      </c>
      <c r="C4761" s="1047"/>
      <c r="D4761" s="234"/>
      <c r="E4761" s="1048" t="str">
        <f>+IF(COUNTIF(A:A,A4761)=1,"","Error")</f>
        <v/>
      </c>
      <c r="F4761" s="1048"/>
    </row>
    <row r="4762" spans="1:6">
      <c r="A4762" s="1053">
        <v>2990059001</v>
      </c>
      <c r="B4762" s="1046" t="s">
        <v>2143</v>
      </c>
      <c r="C4762" s="1047"/>
      <c r="D4762" s="234"/>
      <c r="E4762" s="1048" t="str">
        <f>+IF(COUNTIF(A:A,A4762)=1,"","Error")</f>
        <v/>
      </c>
      <c r="F4762" s="1048"/>
    </row>
    <row r="4763" spans="1:6">
      <c r="A4763" s="1053">
        <v>2990059002</v>
      </c>
      <c r="B4763" s="1046" t="s">
        <v>2143</v>
      </c>
      <c r="C4763" s="1047"/>
      <c r="D4763" s="234"/>
      <c r="E4763" s="1048" t="str">
        <f>+IF(COUNTIF(A:A,A4763)=1,"","Error")</f>
        <v/>
      </c>
      <c r="F4763" s="1048"/>
    </row>
    <row r="4764" spans="1:6">
      <c r="A4764" s="1053">
        <v>2990059004</v>
      </c>
      <c r="B4764" s="1052" t="s">
        <v>2143</v>
      </c>
      <c r="C4764" s="1047"/>
      <c r="D4764" s="234"/>
      <c r="E4764" s="1048"/>
      <c r="F4764" s="1048"/>
    </row>
    <row r="4765" spans="1:6">
      <c r="A4765" s="1053">
        <v>2990059008</v>
      </c>
      <c r="B4765" s="1046" t="s">
        <v>2143</v>
      </c>
      <c r="C4765" s="1047"/>
      <c r="D4765" s="234"/>
      <c r="E4765" s="1048" t="str">
        <f>+IF(COUNTIF(A:A,A4765)=1,"","Error")</f>
        <v/>
      </c>
      <c r="F4765" s="1048"/>
    </row>
    <row r="4766" spans="1:6">
      <c r="A4766" s="1053">
        <v>2990059009</v>
      </c>
      <c r="B4766" s="1046" t="s">
        <v>2143</v>
      </c>
      <c r="C4766" s="1047"/>
      <c r="D4766" s="234"/>
      <c r="E4766" s="1048" t="str">
        <f>+IF(COUNTIF(A:A,A4766)=1,"","Error")</f>
        <v/>
      </c>
      <c r="F4766" s="1048"/>
    </row>
    <row r="4767" spans="1:6">
      <c r="A4767" s="1055">
        <v>2990059011</v>
      </c>
      <c r="B4767" s="1046" t="s">
        <v>2143</v>
      </c>
    </row>
    <row r="4768" spans="1:6">
      <c r="A4768" s="1053">
        <v>2990059012</v>
      </c>
      <c r="B4768" s="1046" t="s">
        <v>2143</v>
      </c>
      <c r="C4768" s="1047"/>
      <c r="D4768" s="234"/>
      <c r="E4768" s="1048" t="str">
        <f>+IF(COUNTIF(A:A,A4768)=1,"","Error")</f>
        <v/>
      </c>
      <c r="F4768" s="1048"/>
    </row>
    <row r="4769" spans="1:6">
      <c r="A4769" s="1053">
        <v>2990059013</v>
      </c>
      <c r="B4769" s="1046" t="s">
        <v>2143</v>
      </c>
      <c r="C4769" s="1047"/>
      <c r="D4769" s="234"/>
      <c r="E4769" s="1048" t="str">
        <f>+IF(COUNTIF(A:A,A4769)=1,"","Error")</f>
        <v/>
      </c>
      <c r="F4769" s="1048"/>
    </row>
    <row r="4770" spans="1:6">
      <c r="A4770" s="1053">
        <v>2990059014</v>
      </c>
      <c r="B4770" s="1046" t="s">
        <v>2143</v>
      </c>
      <c r="C4770" s="1047"/>
      <c r="D4770" s="234"/>
      <c r="E4770" s="1048" t="str">
        <f>+IF(COUNTIF(A:A,A4770)=1,"","Error")</f>
        <v/>
      </c>
      <c r="F4770" s="1048"/>
    </row>
    <row r="4771" spans="1:6">
      <c r="A4771" s="728">
        <v>2990059020</v>
      </c>
      <c r="B4771" s="1046" t="s">
        <v>2143</v>
      </c>
      <c r="C4771" s="1047"/>
      <c r="D4771" s="234"/>
      <c r="E4771" s="1048"/>
      <c r="F4771" s="1048"/>
    </row>
    <row r="4772" spans="1:6">
      <c r="A4772" s="1053">
        <v>2990059022</v>
      </c>
      <c r="B4772" s="1046" t="s">
        <v>2143</v>
      </c>
      <c r="C4772" s="1047"/>
      <c r="D4772" s="234"/>
      <c r="E4772" s="1048" t="str">
        <f>+IF(COUNTIF(A:A,A4772)=1,"","Error")</f>
        <v/>
      </c>
      <c r="F4772" s="1048"/>
    </row>
    <row r="4773" spans="1:6">
      <c r="A4773" s="1053">
        <v>2990059023</v>
      </c>
      <c r="B4773" s="1052" t="s">
        <v>2143</v>
      </c>
      <c r="C4773" s="1047"/>
      <c r="D4773" s="234"/>
      <c r="E4773" s="1048"/>
      <c r="F4773" s="1048"/>
    </row>
    <row r="4774" spans="1:6">
      <c r="A4774" s="1053">
        <v>2990059024</v>
      </c>
      <c r="B4774" s="1046" t="s">
        <v>2143</v>
      </c>
      <c r="C4774" s="1047"/>
      <c r="D4774" s="234"/>
      <c r="E4774" s="1048" t="str">
        <f>+IF(COUNTIF(A:A,A4774)=1,"","Error")</f>
        <v/>
      </c>
      <c r="F4774" s="1048"/>
    </row>
    <row r="4775" spans="1:6">
      <c r="A4775" s="1045">
        <v>2990059033</v>
      </c>
      <c r="B4775" s="1046" t="s">
        <v>2143</v>
      </c>
      <c r="C4775" s="1047"/>
      <c r="D4775" s="234"/>
      <c r="E4775" s="1048" t="str">
        <f>+IF(COUNTIF(A:A,A4775)=1,"","Error")</f>
        <v/>
      </c>
      <c r="F4775" s="1048"/>
    </row>
    <row r="4776" spans="1:6">
      <c r="A4776" s="1045">
        <v>2990059034</v>
      </c>
      <c r="B4776" s="1046" t="s">
        <v>2143</v>
      </c>
      <c r="C4776" s="1047"/>
      <c r="D4776" s="234"/>
      <c r="E4776" s="1048" t="str">
        <f>+IF(COUNTIF(A:A,A4776)=1,"","Error")</f>
        <v/>
      </c>
      <c r="F4776" s="1048"/>
    </row>
    <row r="4777" spans="1:6">
      <c r="A4777" s="1045">
        <v>2990059035</v>
      </c>
      <c r="B4777" s="1046" t="s">
        <v>2143</v>
      </c>
      <c r="C4777" s="1047"/>
      <c r="D4777" s="234"/>
      <c r="E4777" s="1048" t="str">
        <f>+IF(COUNTIF(A:A,A4777)=1,"","Error")</f>
        <v/>
      </c>
      <c r="F4777" s="1048"/>
    </row>
    <row r="4778" spans="1:6">
      <c r="A4778" s="1055">
        <v>2990059038</v>
      </c>
      <c r="B4778" s="1046" t="s">
        <v>2143</v>
      </c>
    </row>
    <row r="4779" spans="1:6">
      <c r="A4779" s="1045">
        <v>2990059040</v>
      </c>
      <c r="B4779" s="1046" t="s">
        <v>2143</v>
      </c>
      <c r="C4779" s="1047"/>
      <c r="D4779" s="234"/>
      <c r="E4779" s="1048" t="str">
        <f>+IF(COUNTIF(A:A,A4779)=1,"","Error")</f>
        <v/>
      </c>
      <c r="F4779" s="1048"/>
    </row>
    <row r="4780" spans="1:6">
      <c r="A4780" s="1045">
        <v>2990059042</v>
      </c>
      <c r="B4780" s="1046" t="s">
        <v>2143</v>
      </c>
      <c r="C4780" s="1047"/>
      <c r="D4780" s="234"/>
      <c r="E4780" s="1048" t="str">
        <f>+IF(COUNTIF(A:A,A4780)=1,"","Error")</f>
        <v/>
      </c>
      <c r="F4780" s="1048"/>
    </row>
    <row r="4781" spans="1:6">
      <c r="A4781" s="1042">
        <v>2990059048</v>
      </c>
      <c r="B4781" s="1046" t="s">
        <v>2143</v>
      </c>
    </row>
    <row r="4782" spans="1:6">
      <c r="A4782" s="1045">
        <v>2990059054</v>
      </c>
      <c r="B4782" s="1046" t="s">
        <v>2143</v>
      </c>
      <c r="C4782" s="1047"/>
      <c r="D4782" s="234"/>
      <c r="E4782" s="1048" t="str">
        <f t="shared" ref="E4782:E4794" si="205">+IF(COUNTIF(A:A,A4782)=1,"","Error")</f>
        <v/>
      </c>
      <c r="F4782" s="1048"/>
    </row>
    <row r="4783" spans="1:6">
      <c r="A4783" s="1045">
        <v>2990059055</v>
      </c>
      <c r="B4783" s="1046" t="s">
        <v>2143</v>
      </c>
      <c r="C4783" s="1047"/>
      <c r="D4783" s="234"/>
      <c r="E4783" s="1048" t="str">
        <f t="shared" si="205"/>
        <v/>
      </c>
      <c r="F4783" s="1048"/>
    </row>
    <row r="4784" spans="1:6">
      <c r="A4784" s="1045">
        <v>2990059056</v>
      </c>
      <c r="B4784" s="1046" t="s">
        <v>2143</v>
      </c>
      <c r="C4784" s="1047"/>
      <c r="D4784" s="234"/>
      <c r="E4784" s="1048" t="str">
        <f t="shared" si="205"/>
        <v/>
      </c>
      <c r="F4784" s="1048"/>
    </row>
    <row r="4785" spans="1:6">
      <c r="A4785" s="1045">
        <v>2990059057</v>
      </c>
      <c r="B4785" s="1046" t="s">
        <v>2143</v>
      </c>
      <c r="C4785" s="1047"/>
      <c r="D4785" s="234"/>
      <c r="E4785" s="1048" t="str">
        <f t="shared" si="205"/>
        <v/>
      </c>
      <c r="F4785" s="1048"/>
    </row>
    <row r="4786" spans="1:6">
      <c r="A4786" s="1045">
        <v>2990059058</v>
      </c>
      <c r="B4786" s="1046" t="s">
        <v>2143</v>
      </c>
      <c r="C4786" s="1047"/>
      <c r="D4786" s="234"/>
      <c r="E4786" s="1048" t="str">
        <f t="shared" si="205"/>
        <v/>
      </c>
      <c r="F4786" s="1048"/>
    </row>
    <row r="4787" spans="1:6">
      <c r="A4787" s="1045">
        <v>2990059059</v>
      </c>
      <c r="B4787" s="1046" t="s">
        <v>2143</v>
      </c>
      <c r="C4787" s="1047"/>
      <c r="D4787" s="234"/>
      <c r="E4787" s="1048" t="str">
        <f t="shared" si="205"/>
        <v/>
      </c>
      <c r="F4787" s="1048"/>
    </row>
    <row r="4788" spans="1:6">
      <c r="A4788" s="1045">
        <v>2990059060</v>
      </c>
      <c r="B4788" s="1046" t="s">
        <v>2143</v>
      </c>
      <c r="C4788" s="1047"/>
      <c r="D4788" s="234"/>
      <c r="E4788" s="1048" t="str">
        <f t="shared" si="205"/>
        <v/>
      </c>
      <c r="F4788" s="1048"/>
    </row>
    <row r="4789" spans="1:6">
      <c r="A4789" s="1045">
        <v>2990059062</v>
      </c>
      <c r="B4789" s="1046" t="s">
        <v>2143</v>
      </c>
      <c r="C4789" s="1047"/>
      <c r="D4789" s="234"/>
      <c r="E4789" s="1048" t="str">
        <f t="shared" si="205"/>
        <v/>
      </c>
      <c r="F4789" s="1048"/>
    </row>
    <row r="4790" spans="1:6">
      <c r="A4790" s="1045">
        <v>2990059063</v>
      </c>
      <c r="B4790" s="1046" t="s">
        <v>2143</v>
      </c>
      <c r="C4790" s="1047"/>
      <c r="D4790" s="234"/>
      <c r="E4790" s="1048" t="str">
        <f t="shared" si="205"/>
        <v/>
      </c>
      <c r="F4790" s="1048"/>
    </row>
    <row r="4791" spans="1:6">
      <c r="A4791" s="1045">
        <v>2990059064</v>
      </c>
      <c r="B4791" s="1046" t="s">
        <v>2143</v>
      </c>
      <c r="C4791" s="1047"/>
      <c r="D4791" s="234"/>
      <c r="E4791" s="1048" t="str">
        <f t="shared" si="205"/>
        <v/>
      </c>
      <c r="F4791" s="1048"/>
    </row>
    <row r="4792" spans="1:6">
      <c r="A4792" s="1045">
        <v>2990059072</v>
      </c>
      <c r="B4792" s="1046" t="s">
        <v>2143</v>
      </c>
      <c r="C4792" s="1047"/>
      <c r="D4792" s="234"/>
      <c r="E4792" s="1048" t="str">
        <f t="shared" si="205"/>
        <v/>
      </c>
      <c r="F4792" s="1048"/>
    </row>
    <row r="4793" spans="1:6">
      <c r="A4793" s="1045">
        <v>2990059073</v>
      </c>
      <c r="B4793" s="1046" t="s">
        <v>2143</v>
      </c>
      <c r="C4793" s="1047"/>
      <c r="D4793" s="234"/>
      <c r="E4793" s="1048" t="str">
        <f t="shared" si="205"/>
        <v/>
      </c>
      <c r="F4793" s="1048"/>
    </row>
    <row r="4794" spans="1:6">
      <c r="A4794" s="1045">
        <v>2990059080</v>
      </c>
      <c r="B4794" s="1046" t="s">
        <v>2143</v>
      </c>
      <c r="C4794" s="1047"/>
      <c r="D4794" s="234"/>
      <c r="E4794" s="1048" t="str">
        <f t="shared" si="205"/>
        <v/>
      </c>
      <c r="F4794" s="1048"/>
    </row>
    <row r="4795" spans="1:6">
      <c r="A4795" s="1045">
        <v>2990059082</v>
      </c>
      <c r="B4795" s="1052" t="s">
        <v>2143</v>
      </c>
      <c r="C4795" s="1047"/>
      <c r="D4795" s="234"/>
      <c r="E4795" s="1048"/>
      <c r="F4795" s="1048"/>
    </row>
    <row r="4796" spans="1:6">
      <c r="A4796" s="1045">
        <v>2990059108</v>
      </c>
      <c r="B4796" s="1046" t="s">
        <v>2143</v>
      </c>
      <c r="C4796" s="1047"/>
      <c r="D4796" s="234"/>
      <c r="E4796" s="1048" t="str">
        <f t="shared" ref="E4796:E4801" si="206">+IF(COUNTIF(A:A,A4796)=1,"","Error")</f>
        <v/>
      </c>
      <c r="F4796" s="1048"/>
    </row>
    <row r="4797" spans="1:6">
      <c r="A4797" s="1045">
        <v>2990059121</v>
      </c>
      <c r="B4797" s="1046" t="s">
        <v>2143</v>
      </c>
      <c r="C4797" s="1047"/>
      <c r="D4797" s="234"/>
      <c r="E4797" s="1048" t="str">
        <f t="shared" si="206"/>
        <v/>
      </c>
      <c r="F4797" s="1048"/>
    </row>
    <row r="4798" spans="1:6">
      <c r="A4798" s="1045">
        <v>2990059124</v>
      </c>
      <c r="B4798" s="1046" t="s">
        <v>2143</v>
      </c>
      <c r="C4798" s="1047"/>
      <c r="D4798" s="234"/>
      <c r="E4798" s="1048" t="str">
        <f t="shared" si="206"/>
        <v/>
      </c>
      <c r="F4798" s="1048"/>
    </row>
    <row r="4799" spans="1:6">
      <c r="A4799" s="1045">
        <v>2990059127</v>
      </c>
      <c r="B4799" s="1046" t="s">
        <v>2143</v>
      </c>
      <c r="C4799" s="1047"/>
      <c r="D4799" s="234"/>
      <c r="E4799" s="1048" t="str">
        <f t="shared" si="206"/>
        <v/>
      </c>
      <c r="F4799" s="1048"/>
    </row>
    <row r="4800" spans="1:6">
      <c r="A4800" s="1045">
        <v>2990059150</v>
      </c>
      <c r="B4800" s="1046" t="s">
        <v>2143</v>
      </c>
      <c r="C4800" s="1047"/>
      <c r="D4800" s="234"/>
      <c r="E4800" s="1048" t="str">
        <f t="shared" si="206"/>
        <v/>
      </c>
      <c r="F4800" s="1048"/>
    </row>
    <row r="4801" spans="1:6">
      <c r="A4801" s="1045">
        <v>2990059151</v>
      </c>
      <c r="B4801" s="1046" t="s">
        <v>2143</v>
      </c>
      <c r="C4801" s="1047"/>
      <c r="D4801" s="234"/>
      <c r="E4801" s="1048" t="str">
        <f t="shared" si="206"/>
        <v/>
      </c>
      <c r="F4801" s="1048"/>
    </row>
    <row r="4802" spans="1:6">
      <c r="A4802" s="728">
        <v>2990059157</v>
      </c>
      <c r="B4802" s="1046" t="s">
        <v>2143</v>
      </c>
      <c r="C4802" s="1047"/>
      <c r="D4802" s="234"/>
      <c r="E4802" s="1048"/>
      <c r="F4802" s="1048"/>
    </row>
    <row r="4803" spans="1:6">
      <c r="A4803" s="1045">
        <v>2990059204</v>
      </c>
      <c r="B4803" s="1046" t="s">
        <v>2143</v>
      </c>
      <c r="C4803" s="1047"/>
      <c r="D4803" s="234"/>
      <c r="E4803" s="1048" t="str">
        <f>+IF(COUNTIF(A:A,A4803)=1,"","Error")</f>
        <v/>
      </c>
      <c r="F4803" s="1048"/>
    </row>
    <row r="4804" spans="1:6">
      <c r="A4804" s="1045">
        <v>2990059234</v>
      </c>
      <c r="B4804" s="1046" t="s">
        <v>2143</v>
      </c>
      <c r="C4804" s="1047"/>
      <c r="D4804" s="234"/>
      <c r="E4804" s="1048" t="str">
        <f>+IF(COUNTIF(A:A,A4804)=1,"","Error")</f>
        <v/>
      </c>
      <c r="F4804" s="1048"/>
    </row>
    <row r="4805" spans="1:6">
      <c r="A4805" s="1045">
        <v>2990059254</v>
      </c>
      <c r="B4805" s="1046" t="s">
        <v>2143</v>
      </c>
      <c r="C4805" s="1047"/>
      <c r="D4805" s="234"/>
      <c r="E4805" s="1048" t="str">
        <f>+IF(COUNTIF(A:A,A4805)=1,"","Error")</f>
        <v/>
      </c>
      <c r="F4805" s="1048"/>
    </row>
    <row r="4806" spans="1:6">
      <c r="A4806" s="1045">
        <v>2990059311</v>
      </c>
      <c r="B4806" s="1046" t="s">
        <v>2143</v>
      </c>
      <c r="C4806" s="1047"/>
      <c r="D4806" s="234"/>
      <c r="E4806" s="1048" t="str">
        <f>+IF(COUNTIF(A:A,A4806)=1,"","Error")</f>
        <v/>
      </c>
      <c r="F4806" s="1048"/>
    </row>
    <row r="4807" spans="1:6">
      <c r="A4807" s="1045">
        <v>2990059312</v>
      </c>
      <c r="B4807" s="1052" t="s">
        <v>2143</v>
      </c>
      <c r="C4807" s="1047"/>
      <c r="D4807" s="234"/>
      <c r="E4807" s="1048"/>
      <c r="F4807" s="1048"/>
    </row>
    <row r="4808" spans="1:6">
      <c r="A4808" s="1045">
        <v>2990059313</v>
      </c>
      <c r="B4808" s="1052" t="s">
        <v>2143</v>
      </c>
      <c r="C4808" s="1047"/>
      <c r="D4808" s="234"/>
      <c r="E4808" s="1048"/>
      <c r="F4808" s="1048"/>
    </row>
    <row r="4809" spans="1:6">
      <c r="A4809" s="1045">
        <v>2990059324</v>
      </c>
      <c r="B4809" s="1046" t="s">
        <v>2143</v>
      </c>
      <c r="C4809" s="1047"/>
      <c r="D4809" s="234"/>
      <c r="E4809" s="1048" t="str">
        <f>+IF(COUNTIF(A:A,A4809)=1,"","Error")</f>
        <v/>
      </c>
      <c r="F4809" s="1048"/>
    </row>
    <row r="4810" spans="1:6">
      <c r="A4810" s="1055">
        <v>2990059325</v>
      </c>
      <c r="B4810" s="1046" t="s">
        <v>2143</v>
      </c>
    </row>
    <row r="4811" spans="1:6">
      <c r="A4811" s="1045">
        <v>2990059326</v>
      </c>
      <c r="B4811" s="1046" t="s">
        <v>2143</v>
      </c>
      <c r="C4811" s="1047"/>
      <c r="D4811" s="234"/>
      <c r="E4811" s="1048" t="str">
        <f t="shared" ref="E4811:E4818" si="207">+IF(COUNTIF(A:A,A4811)=1,"","Error")</f>
        <v/>
      </c>
      <c r="F4811" s="1048"/>
    </row>
    <row r="4812" spans="1:6">
      <c r="A4812" s="1045">
        <v>2990059333</v>
      </c>
      <c r="B4812" s="1046" t="s">
        <v>2143</v>
      </c>
      <c r="C4812" s="1047"/>
      <c r="D4812" s="234"/>
      <c r="E4812" s="1048" t="str">
        <f t="shared" si="207"/>
        <v/>
      </c>
      <c r="F4812" s="1048"/>
    </row>
    <row r="4813" spans="1:6">
      <c r="A4813" s="1045">
        <v>2990059335</v>
      </c>
      <c r="B4813" s="1046" t="s">
        <v>2143</v>
      </c>
      <c r="C4813" s="1047"/>
      <c r="D4813" s="234"/>
      <c r="E4813" s="1048" t="str">
        <f t="shared" si="207"/>
        <v/>
      </c>
      <c r="F4813" s="1048"/>
    </row>
    <row r="4814" spans="1:6">
      <c r="A4814" s="1045">
        <v>2990059349</v>
      </c>
      <c r="B4814" s="1046" t="s">
        <v>2143</v>
      </c>
      <c r="C4814" s="1047"/>
      <c r="D4814" s="234"/>
      <c r="E4814" s="1048" t="str">
        <f t="shared" si="207"/>
        <v/>
      </c>
      <c r="F4814" s="1048"/>
    </row>
    <row r="4815" spans="1:6">
      <c r="A4815" s="1045">
        <v>2990059401</v>
      </c>
      <c r="B4815" s="1046" t="s">
        <v>2143</v>
      </c>
      <c r="C4815" s="1047"/>
      <c r="D4815" s="234"/>
      <c r="E4815" s="1048" t="str">
        <f t="shared" si="207"/>
        <v/>
      </c>
      <c r="F4815" s="1048"/>
    </row>
    <row r="4816" spans="1:6">
      <c r="A4816" s="1045">
        <v>2990059402</v>
      </c>
      <c r="B4816" s="1046" t="s">
        <v>2143</v>
      </c>
      <c r="C4816" s="1047"/>
      <c r="D4816" s="234"/>
      <c r="E4816" s="1048" t="str">
        <f t="shared" si="207"/>
        <v/>
      </c>
      <c r="F4816" s="1048"/>
    </row>
    <row r="4817" spans="1:6">
      <c r="A4817" s="1045">
        <v>2990059404</v>
      </c>
      <c r="B4817" s="1046" t="s">
        <v>2143</v>
      </c>
      <c r="C4817" s="1047"/>
      <c r="D4817" s="234"/>
      <c r="E4817" s="1048" t="str">
        <f t="shared" si="207"/>
        <v/>
      </c>
      <c r="F4817" s="1048"/>
    </row>
    <row r="4818" spans="1:6">
      <c r="A4818" s="1045">
        <v>2990059409</v>
      </c>
      <c r="B4818" s="1046" t="s">
        <v>2143</v>
      </c>
      <c r="C4818" s="1047"/>
      <c r="D4818" s="234"/>
      <c r="E4818" s="1048" t="str">
        <f t="shared" si="207"/>
        <v/>
      </c>
      <c r="F4818" s="1048"/>
    </row>
    <row r="4819" spans="1:6">
      <c r="A4819" s="1045">
        <v>2990059415</v>
      </c>
      <c r="B4819" s="1052" t="s">
        <v>2143</v>
      </c>
      <c r="C4819" s="1047"/>
      <c r="D4819" s="234"/>
      <c r="E4819" s="1048"/>
      <c r="F4819" s="1048"/>
    </row>
    <row r="4820" spans="1:6">
      <c r="A4820" s="1045">
        <v>2990059426</v>
      </c>
      <c r="B4820" s="1046" t="s">
        <v>2143</v>
      </c>
      <c r="C4820" s="1047"/>
      <c r="D4820" s="234"/>
      <c r="E4820" s="1048" t="str">
        <f t="shared" ref="E4820:E4851" si="208">+IF(COUNTIF(A:A,A4820)=1,"","Error")</f>
        <v/>
      </c>
      <c r="F4820" s="1048"/>
    </row>
    <row r="4821" spans="1:6">
      <c r="A4821" s="1045">
        <v>2990059469</v>
      </c>
      <c r="B4821" s="1046" t="s">
        <v>2143</v>
      </c>
      <c r="C4821" s="1047"/>
      <c r="D4821" s="234"/>
      <c r="E4821" s="1048" t="str">
        <f t="shared" si="208"/>
        <v/>
      </c>
      <c r="F4821" s="1048"/>
    </row>
    <row r="4822" spans="1:6">
      <c r="A4822" s="1045">
        <v>2990059479</v>
      </c>
      <c r="B4822" s="1046" t="s">
        <v>2143</v>
      </c>
      <c r="C4822" s="1047"/>
      <c r="D4822" s="234"/>
      <c r="E4822" s="1048" t="str">
        <f t="shared" si="208"/>
        <v/>
      </c>
      <c r="F4822" s="1048"/>
    </row>
    <row r="4823" spans="1:6">
      <c r="A4823" s="1045">
        <v>2990059503</v>
      </c>
      <c r="B4823" s="1046" t="s">
        <v>2143</v>
      </c>
      <c r="C4823" s="1047"/>
      <c r="D4823" s="234"/>
      <c r="E4823" s="1048" t="str">
        <f t="shared" si="208"/>
        <v/>
      </c>
      <c r="F4823" s="1048"/>
    </row>
    <row r="4824" spans="1:6">
      <c r="A4824" s="1053">
        <v>2990059504</v>
      </c>
      <c r="B4824" s="1046" t="s">
        <v>2143</v>
      </c>
      <c r="C4824" s="1047"/>
      <c r="D4824" s="234"/>
      <c r="E4824" s="1048" t="str">
        <f t="shared" si="208"/>
        <v/>
      </c>
      <c r="F4824" s="1048"/>
    </row>
    <row r="4825" spans="1:6">
      <c r="A4825" s="1053">
        <v>2990059505</v>
      </c>
      <c r="B4825" s="1046" t="s">
        <v>2143</v>
      </c>
      <c r="C4825" s="1047"/>
      <c r="D4825" s="234"/>
      <c r="E4825" s="1048" t="str">
        <f t="shared" si="208"/>
        <v/>
      </c>
      <c r="F4825" s="1048"/>
    </row>
    <row r="4826" spans="1:6">
      <c r="A4826" s="1053">
        <v>2990059507</v>
      </c>
      <c r="B4826" s="1046" t="s">
        <v>2143</v>
      </c>
      <c r="C4826" s="1047"/>
      <c r="D4826" s="234"/>
      <c r="E4826" s="1048" t="str">
        <f t="shared" si="208"/>
        <v/>
      </c>
      <c r="F4826" s="1048"/>
    </row>
    <row r="4827" spans="1:6">
      <c r="A4827" s="1053">
        <v>2990059512</v>
      </c>
      <c r="B4827" s="1046" t="s">
        <v>2143</v>
      </c>
      <c r="C4827" s="1047"/>
      <c r="D4827" s="234"/>
      <c r="E4827" s="1048" t="str">
        <f t="shared" si="208"/>
        <v/>
      </c>
      <c r="F4827" s="1048"/>
    </row>
    <row r="4828" spans="1:6">
      <c r="A4828" s="1053">
        <v>2990059513</v>
      </c>
      <c r="B4828" s="1046" t="s">
        <v>2143</v>
      </c>
      <c r="C4828" s="1047"/>
      <c r="D4828" s="234"/>
      <c r="E4828" s="1048" t="str">
        <f t="shared" si="208"/>
        <v/>
      </c>
      <c r="F4828" s="1048"/>
    </row>
    <row r="4829" spans="1:6">
      <c r="A4829" s="1053">
        <v>2990059514</v>
      </c>
      <c r="B4829" s="1046" t="s">
        <v>2143</v>
      </c>
      <c r="C4829" s="1047"/>
      <c r="D4829" s="234"/>
      <c r="E4829" s="1048" t="str">
        <f t="shared" si="208"/>
        <v/>
      </c>
      <c r="F4829" s="1048"/>
    </row>
    <row r="4830" spans="1:6">
      <c r="A4830" s="1053">
        <v>2990059517</v>
      </c>
      <c r="B4830" s="1046" t="s">
        <v>2143</v>
      </c>
      <c r="C4830" s="1047"/>
      <c r="D4830" s="234"/>
      <c r="E4830" s="1048" t="str">
        <f t="shared" si="208"/>
        <v/>
      </c>
      <c r="F4830" s="1048"/>
    </row>
    <row r="4831" spans="1:6">
      <c r="A4831" s="1053">
        <v>2990059518</v>
      </c>
      <c r="B4831" s="1046" t="s">
        <v>2143</v>
      </c>
      <c r="C4831" s="1047"/>
      <c r="D4831" s="234"/>
      <c r="E4831" s="1048" t="str">
        <f t="shared" si="208"/>
        <v/>
      </c>
      <c r="F4831" s="1048"/>
    </row>
    <row r="4832" spans="1:6">
      <c r="A4832" s="1045">
        <v>2990059519</v>
      </c>
      <c r="B4832" s="1046" t="s">
        <v>2143</v>
      </c>
      <c r="C4832" s="1047"/>
      <c r="D4832" s="234"/>
      <c r="E4832" s="1048" t="str">
        <f t="shared" si="208"/>
        <v/>
      </c>
      <c r="F4832" s="1048"/>
    </row>
    <row r="4833" spans="1:6">
      <c r="A4833" s="1045">
        <v>2990059520</v>
      </c>
      <c r="B4833" s="1046" t="s">
        <v>2143</v>
      </c>
      <c r="C4833" s="1047"/>
      <c r="D4833" s="234"/>
      <c r="E4833" s="1048" t="str">
        <f t="shared" si="208"/>
        <v/>
      </c>
      <c r="F4833" s="1048"/>
    </row>
    <row r="4834" spans="1:6">
      <c r="A4834" s="1045">
        <v>2990059521</v>
      </c>
      <c r="B4834" s="1046" t="s">
        <v>2143</v>
      </c>
      <c r="C4834" s="1047"/>
      <c r="D4834" s="234"/>
      <c r="E4834" s="1048" t="str">
        <f t="shared" si="208"/>
        <v/>
      </c>
      <c r="F4834" s="1048"/>
    </row>
    <row r="4835" spans="1:6">
      <c r="A4835" s="1045">
        <v>2990059522</v>
      </c>
      <c r="B4835" s="1046" t="s">
        <v>2143</v>
      </c>
      <c r="C4835" s="1047"/>
      <c r="D4835" s="234"/>
      <c r="E4835" s="1048" t="str">
        <f t="shared" si="208"/>
        <v/>
      </c>
      <c r="F4835" s="1048"/>
    </row>
    <row r="4836" spans="1:6">
      <c r="A4836" s="1045">
        <v>2990059523</v>
      </c>
      <c r="B4836" s="1046" t="s">
        <v>2143</v>
      </c>
      <c r="C4836" s="1047"/>
      <c r="D4836" s="234"/>
      <c r="E4836" s="1048" t="str">
        <f t="shared" si="208"/>
        <v/>
      </c>
      <c r="F4836" s="1048"/>
    </row>
    <row r="4837" spans="1:6">
      <c r="A4837" s="1045">
        <v>2990059524</v>
      </c>
      <c r="B4837" s="1046" t="s">
        <v>2143</v>
      </c>
      <c r="C4837" s="1047"/>
      <c r="D4837" s="234"/>
      <c r="E4837" s="1048" t="str">
        <f t="shared" si="208"/>
        <v/>
      </c>
      <c r="F4837" s="1048"/>
    </row>
    <row r="4838" spans="1:6">
      <c r="A4838" s="1045">
        <v>2990059527</v>
      </c>
      <c r="B4838" s="1046" t="s">
        <v>2143</v>
      </c>
      <c r="C4838" s="1047"/>
      <c r="D4838" s="234"/>
      <c r="E4838" s="1048" t="str">
        <f t="shared" si="208"/>
        <v/>
      </c>
      <c r="F4838" s="1048"/>
    </row>
    <row r="4839" spans="1:6">
      <c r="A4839" s="1045">
        <v>2990059528</v>
      </c>
      <c r="B4839" s="1046" t="s">
        <v>2143</v>
      </c>
      <c r="C4839" s="1047"/>
      <c r="D4839" s="234"/>
      <c r="E4839" s="1048" t="str">
        <f t="shared" si="208"/>
        <v/>
      </c>
      <c r="F4839" s="1048"/>
    </row>
    <row r="4840" spans="1:6">
      <c r="A4840" s="1045">
        <v>2990059529</v>
      </c>
      <c r="B4840" s="1046" t="s">
        <v>2143</v>
      </c>
      <c r="C4840" s="1047"/>
      <c r="D4840" s="234"/>
      <c r="E4840" s="1048" t="str">
        <f t="shared" si="208"/>
        <v/>
      </c>
      <c r="F4840" s="1048"/>
    </row>
    <row r="4841" spans="1:6">
      <c r="A4841" s="1045">
        <v>2990059531</v>
      </c>
      <c r="B4841" s="1046" t="s">
        <v>2143</v>
      </c>
      <c r="C4841" s="1047"/>
      <c r="D4841" s="234"/>
      <c r="E4841" s="1048" t="str">
        <f t="shared" si="208"/>
        <v/>
      </c>
      <c r="F4841" s="1048"/>
    </row>
    <row r="4842" spans="1:6">
      <c r="A4842" s="1045">
        <v>2990059532</v>
      </c>
      <c r="B4842" s="1046" t="s">
        <v>2143</v>
      </c>
      <c r="C4842" s="1047"/>
      <c r="D4842" s="234"/>
      <c r="E4842" s="1048" t="str">
        <f t="shared" si="208"/>
        <v/>
      </c>
      <c r="F4842" s="1048"/>
    </row>
    <row r="4843" spans="1:6">
      <c r="A4843" s="1045">
        <v>2990059536</v>
      </c>
      <c r="B4843" s="1046" t="s">
        <v>2143</v>
      </c>
      <c r="C4843" s="1047"/>
      <c r="D4843" s="234"/>
      <c r="E4843" s="1048" t="str">
        <f t="shared" si="208"/>
        <v/>
      </c>
      <c r="F4843" s="1048"/>
    </row>
    <row r="4844" spans="1:6">
      <c r="A4844" s="1045">
        <v>2990059537</v>
      </c>
      <c r="B4844" s="1046" t="s">
        <v>2143</v>
      </c>
      <c r="C4844" s="1047"/>
      <c r="D4844" s="234"/>
      <c r="E4844" s="1048" t="str">
        <f t="shared" si="208"/>
        <v/>
      </c>
      <c r="F4844" s="1048"/>
    </row>
    <row r="4845" spans="1:6">
      <c r="A4845" s="1045">
        <v>2990059539</v>
      </c>
      <c r="B4845" s="1046" t="s">
        <v>2143</v>
      </c>
      <c r="C4845" s="1047"/>
      <c r="D4845" s="234"/>
      <c r="E4845" s="1048" t="str">
        <f t="shared" si="208"/>
        <v/>
      </c>
      <c r="F4845" s="1048"/>
    </row>
    <row r="4846" spans="1:6">
      <c r="A4846" s="1045">
        <v>2990059541</v>
      </c>
      <c r="B4846" s="1046" t="s">
        <v>2143</v>
      </c>
      <c r="C4846" s="1047"/>
      <c r="D4846" s="234"/>
      <c r="E4846" s="1048" t="str">
        <f t="shared" si="208"/>
        <v/>
      </c>
      <c r="F4846" s="1048"/>
    </row>
    <row r="4847" spans="1:6">
      <c r="A4847" s="1045">
        <v>2990059544</v>
      </c>
      <c r="B4847" s="1046" t="s">
        <v>2143</v>
      </c>
      <c r="C4847" s="1047"/>
      <c r="D4847" s="234"/>
      <c r="E4847" s="1048" t="str">
        <f t="shared" si="208"/>
        <v/>
      </c>
      <c r="F4847" s="1048"/>
    </row>
    <row r="4848" spans="1:6">
      <c r="A4848" s="1045">
        <v>2990059558</v>
      </c>
      <c r="B4848" s="1046" t="s">
        <v>2143</v>
      </c>
      <c r="C4848" s="1047"/>
      <c r="D4848" s="234"/>
      <c r="E4848" s="1048" t="str">
        <f t="shared" si="208"/>
        <v/>
      </c>
      <c r="F4848" s="1048"/>
    </row>
    <row r="4849" spans="1:6">
      <c r="A4849" s="1045">
        <v>2990059564</v>
      </c>
      <c r="B4849" s="1046" t="s">
        <v>2143</v>
      </c>
      <c r="C4849" s="1047"/>
      <c r="D4849" s="234"/>
      <c r="E4849" s="1048" t="str">
        <f t="shared" si="208"/>
        <v/>
      </c>
      <c r="F4849" s="1048"/>
    </row>
    <row r="4850" spans="1:6">
      <c r="A4850" s="1045">
        <v>2990059571</v>
      </c>
      <c r="B4850" s="1046" t="s">
        <v>2143</v>
      </c>
      <c r="C4850" s="1047"/>
      <c r="D4850" s="234"/>
      <c r="E4850" s="1048" t="str">
        <f t="shared" si="208"/>
        <v/>
      </c>
      <c r="F4850" s="1048"/>
    </row>
    <row r="4851" spans="1:6">
      <c r="A4851" s="1045">
        <v>2990059572</v>
      </c>
      <c r="B4851" s="1046" t="s">
        <v>2143</v>
      </c>
      <c r="C4851" s="1047"/>
      <c r="D4851" s="234"/>
      <c r="E4851" s="1048" t="str">
        <f t="shared" si="208"/>
        <v/>
      </c>
      <c r="F4851" s="1048"/>
    </row>
    <row r="4852" spans="1:6">
      <c r="A4852" s="1045">
        <v>2990059573</v>
      </c>
      <c r="B4852" s="1046" t="s">
        <v>2143</v>
      </c>
      <c r="C4852" s="1047"/>
      <c r="D4852" s="234"/>
      <c r="E4852" s="1048" t="str">
        <f t="shared" ref="E4852:E4869" si="209">+IF(COUNTIF(A:A,A4852)=1,"","Error")</f>
        <v/>
      </c>
      <c r="F4852" s="1048"/>
    </row>
    <row r="4853" spans="1:6">
      <c r="A4853" s="1045">
        <v>2990059574</v>
      </c>
      <c r="B4853" s="1046" t="s">
        <v>2143</v>
      </c>
      <c r="C4853" s="1047"/>
      <c r="D4853" s="234"/>
      <c r="E4853" s="1048" t="str">
        <f t="shared" si="209"/>
        <v/>
      </c>
      <c r="F4853" s="1048"/>
    </row>
    <row r="4854" spans="1:6">
      <c r="A4854" s="1045">
        <v>2990059575</v>
      </c>
      <c r="B4854" s="1046" t="s">
        <v>2143</v>
      </c>
      <c r="C4854" s="1047"/>
      <c r="D4854" s="234"/>
      <c r="E4854" s="1048" t="str">
        <f t="shared" si="209"/>
        <v/>
      </c>
      <c r="F4854" s="1048"/>
    </row>
    <row r="4855" spans="1:6">
      <c r="A4855" s="1045">
        <v>2990059576</v>
      </c>
      <c r="B4855" s="1046" t="s">
        <v>2143</v>
      </c>
      <c r="C4855" s="1047"/>
      <c r="D4855" s="234"/>
      <c r="E4855" s="1048" t="str">
        <f t="shared" si="209"/>
        <v/>
      </c>
      <c r="F4855" s="1048"/>
    </row>
    <row r="4856" spans="1:6">
      <c r="A4856" s="1045">
        <v>2990059578</v>
      </c>
      <c r="B4856" s="1046" t="s">
        <v>2143</v>
      </c>
      <c r="C4856" s="1047"/>
      <c r="D4856" s="234"/>
      <c r="E4856" s="1048" t="str">
        <f t="shared" si="209"/>
        <v/>
      </c>
      <c r="F4856" s="1048"/>
    </row>
    <row r="4857" spans="1:6">
      <c r="A4857" s="1045">
        <v>2990059579</v>
      </c>
      <c r="B4857" s="1046" t="s">
        <v>2143</v>
      </c>
      <c r="C4857" s="1047"/>
      <c r="D4857" s="234"/>
      <c r="E4857" s="1048" t="str">
        <f t="shared" si="209"/>
        <v/>
      </c>
      <c r="F4857" s="1048"/>
    </row>
    <row r="4858" spans="1:6">
      <c r="A4858" s="1045">
        <v>2990059583</v>
      </c>
      <c r="B4858" s="1046" t="s">
        <v>2143</v>
      </c>
      <c r="C4858" s="1047"/>
      <c r="D4858" s="234"/>
      <c r="E4858" s="1048" t="str">
        <f t="shared" si="209"/>
        <v/>
      </c>
      <c r="F4858" s="1048"/>
    </row>
    <row r="4859" spans="1:6">
      <c r="A4859" s="1045">
        <v>2990059586</v>
      </c>
      <c r="B4859" s="1046" t="s">
        <v>2143</v>
      </c>
      <c r="C4859" s="1047"/>
      <c r="D4859" s="234"/>
      <c r="E4859" s="1048" t="str">
        <f t="shared" si="209"/>
        <v/>
      </c>
      <c r="F4859" s="1048"/>
    </row>
    <row r="4860" spans="1:6">
      <c r="A4860" s="1045">
        <v>2990059588</v>
      </c>
      <c r="B4860" s="1046" t="s">
        <v>2143</v>
      </c>
      <c r="C4860" s="1047"/>
      <c r="D4860" s="234"/>
      <c r="E4860" s="1048" t="str">
        <f t="shared" si="209"/>
        <v/>
      </c>
      <c r="F4860" s="1048"/>
    </row>
    <row r="4861" spans="1:6">
      <c r="A4861" s="1045">
        <v>2990059613</v>
      </c>
      <c r="B4861" s="1046" t="s">
        <v>2143</v>
      </c>
      <c r="C4861" s="1047"/>
      <c r="D4861" s="234"/>
      <c r="E4861" s="1048" t="str">
        <f t="shared" si="209"/>
        <v/>
      </c>
      <c r="F4861" s="1048"/>
    </row>
    <row r="4862" spans="1:6">
      <c r="A4862" s="1045">
        <v>2990059614</v>
      </c>
      <c r="B4862" s="1046" t="s">
        <v>2143</v>
      </c>
      <c r="C4862" s="1047"/>
      <c r="D4862" s="234"/>
      <c r="E4862" s="1048" t="str">
        <f t="shared" si="209"/>
        <v/>
      </c>
      <c r="F4862" s="1048"/>
    </row>
    <row r="4863" spans="1:6">
      <c r="A4863" s="1045">
        <v>2990059616</v>
      </c>
      <c r="B4863" s="1046" t="s">
        <v>2143</v>
      </c>
      <c r="C4863" s="1047"/>
      <c r="D4863" s="234"/>
      <c r="E4863" s="1048" t="str">
        <f t="shared" si="209"/>
        <v/>
      </c>
      <c r="F4863" s="1048"/>
    </row>
    <row r="4864" spans="1:6">
      <c r="A4864" s="1045">
        <v>2990059618</v>
      </c>
      <c r="B4864" s="1046" t="s">
        <v>2143</v>
      </c>
      <c r="C4864" s="1047"/>
      <c r="D4864" s="234"/>
      <c r="E4864" s="1048" t="str">
        <f t="shared" si="209"/>
        <v/>
      </c>
      <c r="F4864" s="1048"/>
    </row>
    <row r="4865" spans="1:6">
      <c r="A4865" s="1045">
        <v>2990059619</v>
      </c>
      <c r="B4865" s="1046" t="s">
        <v>2143</v>
      </c>
      <c r="C4865" s="1047"/>
      <c r="D4865" s="234"/>
      <c r="E4865" s="1048" t="str">
        <f t="shared" si="209"/>
        <v/>
      </c>
      <c r="F4865" s="1048"/>
    </row>
    <row r="4866" spans="1:6">
      <c r="A4866" s="1045">
        <v>2990059620</v>
      </c>
      <c r="B4866" s="1046" t="s">
        <v>2143</v>
      </c>
      <c r="C4866" s="1047"/>
      <c r="D4866" s="234"/>
      <c r="E4866" s="1048" t="str">
        <f t="shared" si="209"/>
        <v/>
      </c>
      <c r="F4866" s="1048"/>
    </row>
    <row r="4867" spans="1:6">
      <c r="A4867" s="1053">
        <v>2990059621</v>
      </c>
      <c r="B4867" s="1046" t="s">
        <v>2143</v>
      </c>
      <c r="C4867" s="1047"/>
      <c r="D4867" s="234"/>
      <c r="E4867" s="1048" t="str">
        <f t="shared" si="209"/>
        <v/>
      </c>
      <c r="F4867" s="1048"/>
    </row>
    <row r="4868" spans="1:6">
      <c r="A4868" s="1053">
        <v>2990059622</v>
      </c>
      <c r="B4868" s="1046" t="s">
        <v>2143</v>
      </c>
      <c r="C4868" s="1047"/>
      <c r="D4868" s="234"/>
      <c r="E4868" s="1048" t="str">
        <f t="shared" si="209"/>
        <v/>
      </c>
      <c r="F4868" s="1048"/>
    </row>
    <row r="4869" spans="1:6">
      <c r="A4869" s="1053">
        <v>2990059625</v>
      </c>
      <c r="B4869" s="1046" t="s">
        <v>2143</v>
      </c>
      <c r="C4869" s="1047"/>
      <c r="D4869" s="234"/>
      <c r="E4869" s="1048" t="str">
        <f t="shared" si="209"/>
        <v/>
      </c>
      <c r="F4869" s="1048"/>
    </row>
    <row r="4870" spans="1:6">
      <c r="A4870" s="1045">
        <v>2990059634</v>
      </c>
      <c r="B4870" s="1052" t="s">
        <v>2143</v>
      </c>
      <c r="C4870" s="1047"/>
      <c r="D4870" s="234"/>
      <c r="E4870" s="1048"/>
      <c r="F4870" s="1048"/>
    </row>
    <row r="4871" spans="1:6">
      <c r="A4871" s="1053">
        <v>2990059705</v>
      </c>
      <c r="B4871" s="1046" t="s">
        <v>2143</v>
      </c>
      <c r="C4871" s="1047"/>
      <c r="D4871" s="234"/>
      <c r="E4871" s="1048" t="str">
        <f>+IF(COUNTIF(A:A,A4871)=1,"","Error")</f>
        <v/>
      </c>
      <c r="F4871" s="1048"/>
    </row>
    <row r="4872" spans="1:6">
      <c r="A4872" s="1053">
        <v>2990059706</v>
      </c>
      <c r="B4872" s="1046" t="s">
        <v>2143</v>
      </c>
      <c r="C4872" s="1047"/>
      <c r="D4872" s="234"/>
      <c r="E4872" s="1048" t="str">
        <f>+IF(COUNTIF(A:A,A4872)=1,"","Error")</f>
        <v/>
      </c>
      <c r="F4872" s="1048"/>
    </row>
    <row r="4873" spans="1:6">
      <c r="A4873" s="1053">
        <v>2990059711</v>
      </c>
      <c r="B4873" s="1046" t="s">
        <v>2143</v>
      </c>
      <c r="C4873" s="1047"/>
      <c r="D4873" s="234"/>
      <c r="E4873" s="1048" t="str">
        <f>+IF(COUNTIF(A:A,A4873)=1,"","Error")</f>
        <v/>
      </c>
      <c r="F4873" s="1048"/>
    </row>
    <row r="4874" spans="1:6">
      <c r="A4874" s="1045">
        <v>2990059712</v>
      </c>
      <c r="B4874" s="1052" t="s">
        <v>2143</v>
      </c>
      <c r="C4874" s="1047"/>
      <c r="D4874" s="234"/>
      <c r="E4874" s="1048"/>
      <c r="F4874" s="1048"/>
    </row>
    <row r="4875" spans="1:6">
      <c r="A4875" s="1053">
        <v>2990059724</v>
      </c>
      <c r="B4875" s="1046" t="s">
        <v>2143</v>
      </c>
      <c r="C4875" s="1047"/>
      <c r="D4875" s="234"/>
      <c r="E4875" s="1048" t="str">
        <f>+IF(COUNTIF(A:A,A4875)=1,"","Error")</f>
        <v/>
      </c>
      <c r="F4875" s="1048"/>
    </row>
    <row r="4876" spans="1:6">
      <c r="A4876" s="1053">
        <v>2990059725</v>
      </c>
      <c r="B4876" s="1046" t="s">
        <v>2143</v>
      </c>
      <c r="C4876" s="1047"/>
      <c r="D4876" s="234"/>
      <c r="E4876" s="1048" t="str">
        <f>+IF(COUNTIF(A:A,A4876)=1,"","Error")</f>
        <v/>
      </c>
      <c r="F4876" s="1048"/>
    </row>
    <row r="4877" spans="1:6">
      <c r="A4877" s="1045">
        <v>2990059726</v>
      </c>
      <c r="B4877" s="1046" t="s">
        <v>2143</v>
      </c>
      <c r="C4877" s="1047"/>
      <c r="D4877" s="234"/>
      <c r="E4877" s="1048" t="str">
        <f>+IF(COUNTIF(A:A,A4877)=1,"","Error")</f>
        <v/>
      </c>
      <c r="F4877" s="1048"/>
    </row>
    <row r="4878" spans="1:6">
      <c r="A4878" s="1042">
        <v>2990059740</v>
      </c>
      <c r="B4878" s="1046" t="s">
        <v>2143</v>
      </c>
    </row>
    <row r="4879" spans="1:6">
      <c r="A4879" s="1045">
        <v>2990059741</v>
      </c>
      <c r="B4879" s="1046" t="s">
        <v>2143</v>
      </c>
      <c r="C4879" s="1047"/>
      <c r="D4879" s="234"/>
      <c r="E4879" s="1048" t="str">
        <f>+IF(COUNTIF(A:A,A4879)=1,"","Error")</f>
        <v/>
      </c>
      <c r="F4879" s="1048"/>
    </row>
    <row r="4880" spans="1:6">
      <c r="A4880" s="1045">
        <v>2990059745</v>
      </c>
      <c r="B4880" s="1052" t="s">
        <v>2143</v>
      </c>
      <c r="C4880" s="1047"/>
      <c r="D4880" s="234"/>
      <c r="E4880" s="1048"/>
      <c r="F4880" s="1048"/>
    </row>
    <row r="4881" spans="1:6">
      <c r="A4881" s="1045">
        <v>2990059750</v>
      </c>
      <c r="B4881" s="1046" t="s">
        <v>2143</v>
      </c>
      <c r="C4881" s="1047"/>
      <c r="D4881" s="234"/>
      <c r="E4881" s="1048" t="str">
        <f>+IF(COUNTIF(A:A,A4881)=1,"","Error")</f>
        <v/>
      </c>
      <c r="F4881" s="1048"/>
    </row>
    <row r="4882" spans="1:6">
      <c r="A4882" s="1045">
        <v>2990059755</v>
      </c>
      <c r="B4882" s="1046" t="s">
        <v>2143</v>
      </c>
      <c r="C4882" s="1047"/>
      <c r="D4882" s="234"/>
      <c r="E4882" s="1048" t="str">
        <f>+IF(COUNTIF(A:A,A4882)=1,"","Error")</f>
        <v/>
      </c>
      <c r="F4882" s="1048"/>
    </row>
    <row r="4883" spans="1:6">
      <c r="A4883" s="1050">
        <v>2990059756</v>
      </c>
      <c r="B4883" s="1046" t="s">
        <v>2143</v>
      </c>
      <c r="C4883" s="1047"/>
      <c r="D4883" s="234"/>
      <c r="E4883" s="1048"/>
      <c r="F4883" s="1048"/>
    </row>
    <row r="4884" spans="1:6">
      <c r="A4884" s="728">
        <v>2990059904</v>
      </c>
      <c r="B4884" s="1046" t="s">
        <v>2143</v>
      </c>
      <c r="C4884" s="1047"/>
      <c r="D4884" s="234"/>
      <c r="E4884" s="1048"/>
      <c r="F4884" s="1048"/>
    </row>
    <row r="4885" spans="1:6">
      <c r="A4885" s="1045">
        <v>2990059908</v>
      </c>
      <c r="B4885" s="1046" t="s">
        <v>2143</v>
      </c>
      <c r="C4885" s="1047"/>
      <c r="D4885" s="234"/>
      <c r="E4885" s="1048" t="str">
        <f t="shared" ref="E4885:E4900" si="210">+IF(COUNTIF(A:A,A4885)=1,"","Error")</f>
        <v/>
      </c>
      <c r="F4885" s="1048"/>
    </row>
    <row r="4886" spans="1:6">
      <c r="A4886" s="1045">
        <v>2990059911</v>
      </c>
      <c r="B4886" s="1046" t="s">
        <v>2143</v>
      </c>
      <c r="C4886" s="1047"/>
      <c r="D4886" s="234"/>
      <c r="E4886" s="1048" t="str">
        <f t="shared" si="210"/>
        <v/>
      </c>
      <c r="F4886" s="1048"/>
    </row>
    <row r="4887" spans="1:6">
      <c r="A4887" s="1045">
        <v>2990059912</v>
      </c>
      <c r="B4887" s="1046" t="s">
        <v>2143</v>
      </c>
      <c r="C4887" s="1047"/>
      <c r="D4887" s="234"/>
      <c r="E4887" s="1048" t="str">
        <f t="shared" si="210"/>
        <v/>
      </c>
      <c r="F4887" s="1048"/>
    </row>
    <row r="4888" spans="1:6">
      <c r="A4888" s="1045">
        <v>2990059989</v>
      </c>
      <c r="B4888" s="1046" t="s">
        <v>2143</v>
      </c>
      <c r="C4888" s="1047"/>
      <c r="D4888" s="234"/>
      <c r="E4888" s="1048" t="str">
        <f t="shared" si="210"/>
        <v/>
      </c>
      <c r="F4888" s="1048"/>
    </row>
    <row r="4889" spans="1:6">
      <c r="A4889" s="1045">
        <v>2990059990</v>
      </c>
      <c r="B4889" s="1046" t="s">
        <v>2143</v>
      </c>
      <c r="C4889" s="1047"/>
      <c r="D4889" s="234"/>
      <c r="E4889" s="1048" t="str">
        <f t="shared" si="210"/>
        <v/>
      </c>
      <c r="F4889" s="1048"/>
    </row>
    <row r="4890" spans="1:6">
      <c r="A4890" s="1045">
        <v>2990100005</v>
      </c>
      <c r="B4890" s="1046" t="s">
        <v>2143</v>
      </c>
      <c r="C4890" s="1047"/>
      <c r="D4890" s="234"/>
      <c r="E4890" s="1048" t="str">
        <f t="shared" si="210"/>
        <v/>
      </c>
      <c r="F4890" s="1048"/>
    </row>
    <row r="4891" spans="1:6">
      <c r="A4891" s="1045">
        <v>2990100050</v>
      </c>
      <c r="B4891" s="1046" t="s">
        <v>2143</v>
      </c>
      <c r="C4891" s="1047"/>
      <c r="D4891" s="234"/>
      <c r="E4891" s="1048" t="str">
        <f t="shared" si="210"/>
        <v/>
      </c>
      <c r="F4891" s="1048"/>
    </row>
    <row r="4892" spans="1:6">
      <c r="A4892" s="1045">
        <v>2990109010</v>
      </c>
      <c r="B4892" s="1046" t="s">
        <v>2143</v>
      </c>
      <c r="C4892" s="1047"/>
      <c r="D4892" s="234"/>
      <c r="E4892" s="1048" t="str">
        <f t="shared" si="210"/>
        <v/>
      </c>
      <c r="F4892" s="1048"/>
    </row>
    <row r="4893" spans="1:6">
      <c r="A4893" s="1045">
        <v>2990109011</v>
      </c>
      <c r="B4893" s="1046" t="s">
        <v>2143</v>
      </c>
      <c r="C4893" s="1047"/>
      <c r="D4893" s="234"/>
      <c r="E4893" s="1048" t="str">
        <f t="shared" si="210"/>
        <v/>
      </c>
      <c r="F4893" s="1048"/>
    </row>
    <row r="4894" spans="1:6">
      <c r="A4894" s="1045">
        <v>2990109012</v>
      </c>
      <c r="B4894" s="1046" t="s">
        <v>2143</v>
      </c>
      <c r="C4894" s="1047"/>
      <c r="D4894" s="234"/>
      <c r="E4894" s="1048" t="str">
        <f t="shared" si="210"/>
        <v/>
      </c>
      <c r="F4894" s="1048"/>
    </row>
    <row r="4895" spans="1:6">
      <c r="A4895" s="1045">
        <v>2990109013</v>
      </c>
      <c r="B4895" s="1046" t="s">
        <v>2143</v>
      </c>
      <c r="C4895" s="1047"/>
      <c r="D4895" s="234"/>
      <c r="E4895" s="1048" t="str">
        <f t="shared" si="210"/>
        <v/>
      </c>
      <c r="F4895" s="1048"/>
    </row>
    <row r="4896" spans="1:6">
      <c r="A4896" s="1045">
        <v>2990109015</v>
      </c>
      <c r="B4896" s="1046" t="s">
        <v>2143</v>
      </c>
      <c r="C4896" s="1047"/>
      <c r="D4896" s="234"/>
      <c r="E4896" s="1048" t="str">
        <f t="shared" si="210"/>
        <v/>
      </c>
      <c r="F4896" s="1048"/>
    </row>
    <row r="4897" spans="1:6">
      <c r="A4897" s="1045">
        <v>2990109016</v>
      </c>
      <c r="B4897" s="1046" t="s">
        <v>2143</v>
      </c>
      <c r="C4897" s="1047"/>
      <c r="D4897" s="234"/>
      <c r="E4897" s="1048" t="str">
        <f t="shared" si="210"/>
        <v/>
      </c>
      <c r="F4897" s="1048"/>
    </row>
    <row r="4898" spans="1:6">
      <c r="A4898" s="1045">
        <v>2990109017</v>
      </c>
      <c r="B4898" s="1046" t="s">
        <v>2143</v>
      </c>
      <c r="C4898" s="1047"/>
      <c r="D4898" s="234"/>
      <c r="E4898" s="1048" t="str">
        <f t="shared" si="210"/>
        <v/>
      </c>
      <c r="F4898" s="1048"/>
    </row>
    <row r="4899" spans="1:6">
      <c r="A4899" s="1045">
        <v>2990109018</v>
      </c>
      <c r="B4899" s="1046" t="s">
        <v>2143</v>
      </c>
      <c r="C4899" s="1047"/>
      <c r="D4899" s="234"/>
      <c r="E4899" s="1048" t="str">
        <f t="shared" si="210"/>
        <v/>
      </c>
      <c r="F4899" s="1048"/>
    </row>
    <row r="4900" spans="1:6">
      <c r="A4900" s="1045">
        <v>2990109020</v>
      </c>
      <c r="B4900" s="1046" t="s">
        <v>2143</v>
      </c>
      <c r="C4900" s="1047"/>
      <c r="D4900" s="234"/>
      <c r="E4900" s="1048" t="str">
        <f t="shared" si="210"/>
        <v/>
      </c>
      <c r="F4900" s="1048"/>
    </row>
    <row r="4901" spans="1:6">
      <c r="A4901" s="1049">
        <v>2990109025</v>
      </c>
      <c r="B4901" s="1046" t="s">
        <v>2143</v>
      </c>
      <c r="C4901" s="1047"/>
      <c r="D4901" s="234"/>
      <c r="E4901" s="1048"/>
      <c r="F4901" s="1048"/>
    </row>
    <row r="4902" spans="1:6">
      <c r="A4902" s="728">
        <v>2990109026</v>
      </c>
      <c r="B4902" s="1046" t="s">
        <v>2143</v>
      </c>
      <c r="C4902" s="1047"/>
      <c r="D4902" s="234"/>
      <c r="E4902" s="1048"/>
      <c r="F4902" s="1048"/>
    </row>
    <row r="4903" spans="1:6">
      <c r="A4903" s="1045">
        <v>2990109080</v>
      </c>
      <c r="B4903" s="1046" t="s">
        <v>2143</v>
      </c>
      <c r="C4903" s="1047"/>
      <c r="D4903" s="234"/>
      <c r="E4903" s="1048" t="str">
        <f t="shared" ref="E4903:E4911" si="211">+IF(COUNTIF(A:A,A4903)=1,"","Error")</f>
        <v/>
      </c>
      <c r="F4903" s="1048"/>
    </row>
    <row r="4904" spans="1:6">
      <c r="A4904" s="1045">
        <v>2990109118</v>
      </c>
      <c r="B4904" s="1046" t="s">
        <v>2143</v>
      </c>
      <c r="C4904" s="1047"/>
      <c r="D4904" s="234"/>
      <c r="E4904" s="1048" t="str">
        <f t="shared" si="211"/>
        <v/>
      </c>
      <c r="F4904" s="1048"/>
    </row>
    <row r="4905" spans="1:6">
      <c r="A4905" s="1045">
        <v>2990109271</v>
      </c>
      <c r="B4905" s="1046" t="s">
        <v>2143</v>
      </c>
      <c r="C4905" s="1047"/>
      <c r="D4905" s="234"/>
      <c r="E4905" s="1048" t="str">
        <f t="shared" si="211"/>
        <v/>
      </c>
      <c r="F4905" s="1048"/>
    </row>
    <row r="4906" spans="1:6">
      <c r="A4906" s="1045">
        <v>2990150005</v>
      </c>
      <c r="B4906" s="1046" t="s">
        <v>2143</v>
      </c>
      <c r="C4906" s="1047"/>
      <c r="D4906" s="234"/>
      <c r="E4906" s="1048" t="str">
        <f t="shared" si="211"/>
        <v/>
      </c>
      <c r="F4906" s="1048"/>
    </row>
    <row r="4907" spans="1:6">
      <c r="A4907" s="1045">
        <v>2990159010</v>
      </c>
      <c r="B4907" s="1046" t="s">
        <v>2143</v>
      </c>
      <c r="C4907" s="1047"/>
      <c r="D4907" s="234"/>
      <c r="E4907" s="1048" t="str">
        <f t="shared" si="211"/>
        <v/>
      </c>
      <c r="F4907" s="1048"/>
    </row>
    <row r="4908" spans="1:6">
      <c r="A4908" s="1045">
        <v>2990159011</v>
      </c>
      <c r="B4908" s="1046" t="s">
        <v>2143</v>
      </c>
      <c r="C4908" s="1047"/>
      <c r="D4908" s="234"/>
      <c r="E4908" s="1048" t="str">
        <f t="shared" si="211"/>
        <v/>
      </c>
      <c r="F4908" s="1048"/>
    </row>
    <row r="4909" spans="1:6">
      <c r="A4909" s="1045">
        <v>2990950005</v>
      </c>
      <c r="B4909" s="1046" t="s">
        <v>1849</v>
      </c>
      <c r="C4909" s="1047"/>
      <c r="D4909" s="234"/>
      <c r="E4909" s="1048" t="str">
        <f t="shared" si="211"/>
        <v/>
      </c>
      <c r="F4909" s="1048"/>
    </row>
    <row r="4910" spans="1:6">
      <c r="A4910" s="1045">
        <v>2990950006</v>
      </c>
      <c r="B4910" s="1046" t="s">
        <v>2143</v>
      </c>
      <c r="C4910" s="1047"/>
      <c r="D4910" s="234"/>
      <c r="E4910" s="1048" t="str">
        <f t="shared" si="211"/>
        <v/>
      </c>
      <c r="F4910" s="1048"/>
    </row>
    <row r="4911" spans="1:6">
      <c r="A4911" s="1045">
        <v>2990950011</v>
      </c>
      <c r="B4911" s="1046" t="s">
        <v>2143</v>
      </c>
      <c r="C4911" s="1047"/>
      <c r="D4911" s="234"/>
      <c r="E4911" s="1048" t="str">
        <f t="shared" si="211"/>
        <v/>
      </c>
      <c r="F4911" s="1048"/>
    </row>
    <row r="4912" spans="1:6">
      <c r="A4912" s="17">
        <v>2990950024</v>
      </c>
      <c r="B4912" s="1046" t="s">
        <v>2143</v>
      </c>
    </row>
    <row r="4913" spans="1:6">
      <c r="A4913" s="1045">
        <v>2990950050</v>
      </c>
      <c r="B4913" s="1046" t="s">
        <v>2143</v>
      </c>
      <c r="C4913" s="1047"/>
      <c r="D4913" s="234"/>
      <c r="E4913" s="1048" t="str">
        <f>+IF(COUNTIF(A:A,A4913)=1,"","Error")</f>
        <v/>
      </c>
      <c r="F4913" s="1048"/>
    </row>
    <row r="4914" spans="1:6">
      <c r="A4914" s="1045">
        <v>2990950062</v>
      </c>
      <c r="B4914" s="1046" t="s">
        <v>2143</v>
      </c>
      <c r="C4914" s="1047"/>
      <c r="D4914" s="234"/>
      <c r="E4914" s="1048" t="str">
        <f>+IF(COUNTIF(A:A,A4914)=1,"","Error")</f>
        <v/>
      </c>
      <c r="F4914" s="1048"/>
    </row>
    <row r="4915" spans="1:6">
      <c r="A4915" s="1045">
        <v>2990950080</v>
      </c>
      <c r="B4915" s="1046" t="s">
        <v>2143</v>
      </c>
      <c r="C4915" s="1047"/>
      <c r="D4915" s="234"/>
      <c r="E4915" s="1048" t="str">
        <f>+IF(COUNTIF(A:A,A4915)=1,"","Error")</f>
        <v/>
      </c>
      <c r="F4915" s="1048"/>
    </row>
    <row r="4916" spans="1:6">
      <c r="A4916" s="1045">
        <v>2990950085</v>
      </c>
      <c r="B4916" s="1046" t="s">
        <v>2143</v>
      </c>
      <c r="C4916" s="1047"/>
      <c r="D4916" s="234"/>
      <c r="E4916" s="1048" t="str">
        <f>+IF(COUNTIF(A:A,A4916)=1,"","Error")</f>
        <v/>
      </c>
      <c r="F4916" s="1048"/>
    </row>
    <row r="4917" spans="1:6">
      <c r="A4917" s="1045">
        <v>2990950099</v>
      </c>
      <c r="B4917" s="1046" t="s">
        <v>2143</v>
      </c>
      <c r="C4917" s="1047"/>
      <c r="D4917" s="234"/>
      <c r="E4917" s="1048" t="str">
        <f>+IF(COUNTIF(A:A,A4917)=1,"","Error")</f>
        <v/>
      </c>
      <c r="F4917" s="1048"/>
    </row>
    <row r="4918" spans="1:6">
      <c r="A4918" s="728">
        <v>2990950111</v>
      </c>
      <c r="B4918" s="1046" t="s">
        <v>2143</v>
      </c>
      <c r="C4918" s="1047"/>
      <c r="D4918" s="234"/>
      <c r="E4918" s="1048"/>
      <c r="F4918" s="1048"/>
    </row>
    <row r="4919" spans="1:6">
      <c r="A4919" s="1045">
        <v>2990951002</v>
      </c>
      <c r="B4919" s="1046" t="s">
        <v>2143</v>
      </c>
      <c r="C4919" s="1047"/>
      <c r="D4919" s="234"/>
      <c r="E4919" s="1048" t="str">
        <f>+IF(COUNTIF(A:A,A4919)=1,"","Error")</f>
        <v/>
      </c>
      <c r="F4919" s="1048"/>
    </row>
    <row r="4920" spans="1:6">
      <c r="A4920" s="1053">
        <v>2990951003</v>
      </c>
      <c r="B4920" s="1046" t="s">
        <v>2143</v>
      </c>
      <c r="C4920" s="1047"/>
      <c r="D4920" s="234"/>
      <c r="E4920" s="1048" t="str">
        <f>+IF(COUNTIF(A:A,A4920)=1,"","Error")</f>
        <v/>
      </c>
      <c r="F4920" s="1048"/>
    </row>
    <row r="4921" spans="1:6">
      <c r="A4921" s="1053">
        <v>2990951004</v>
      </c>
      <c r="B4921" s="1046" t="s">
        <v>2143</v>
      </c>
      <c r="C4921" s="1047"/>
      <c r="D4921" s="234"/>
      <c r="E4921" s="1048" t="str">
        <f>+IF(COUNTIF(A:A,A4921)=1,"","Error")</f>
        <v/>
      </c>
      <c r="F4921" s="1048"/>
    </row>
    <row r="4922" spans="1:6">
      <c r="A4922" s="728">
        <v>2990951007</v>
      </c>
      <c r="B4922" s="1046" t="s">
        <v>2143</v>
      </c>
      <c r="C4922" s="1047"/>
      <c r="D4922" s="234"/>
      <c r="E4922" s="1048"/>
      <c r="F4922" s="1048"/>
    </row>
    <row r="4923" spans="1:6">
      <c r="A4923" s="1053">
        <v>2990951008</v>
      </c>
      <c r="B4923" s="1046" t="s">
        <v>2143</v>
      </c>
      <c r="C4923" s="1047"/>
      <c r="D4923" s="234"/>
      <c r="E4923" s="1048" t="str">
        <f>+IF(COUNTIF(A:A,A4923)=1,"","Error")</f>
        <v/>
      </c>
      <c r="F4923" s="1048"/>
    </row>
    <row r="4924" spans="1:6">
      <c r="A4924" s="1053">
        <v>2990951009</v>
      </c>
      <c r="B4924" s="1046" t="s">
        <v>2143</v>
      </c>
      <c r="C4924" s="1047"/>
      <c r="D4924" s="234"/>
      <c r="E4924" s="1048" t="str">
        <f>+IF(COUNTIF(A:A,A4924)=1,"","Error")</f>
        <v/>
      </c>
      <c r="F4924" s="1048"/>
    </row>
    <row r="4925" spans="1:6">
      <c r="A4925" s="1045">
        <v>2990951012</v>
      </c>
      <c r="B4925" s="1052" t="s">
        <v>2143</v>
      </c>
      <c r="C4925" s="1047"/>
      <c r="D4925" s="234"/>
      <c r="E4925" s="1048"/>
      <c r="F4925" s="1048"/>
    </row>
    <row r="4926" spans="1:6">
      <c r="A4926" s="1053">
        <v>2990951020</v>
      </c>
      <c r="B4926" s="1046" t="s">
        <v>2143</v>
      </c>
      <c r="C4926" s="1047"/>
      <c r="D4926" s="234"/>
      <c r="E4926" s="1048" t="str">
        <f>+IF(COUNTIF(A:A,A4926)=1,"","Error")</f>
        <v/>
      </c>
      <c r="F4926" s="1048"/>
    </row>
    <row r="4927" spans="1:6">
      <c r="A4927" s="1045">
        <v>2990951023</v>
      </c>
      <c r="B4927" s="1052" t="s">
        <v>2143</v>
      </c>
      <c r="C4927" s="1047"/>
      <c r="D4927" s="234"/>
      <c r="E4927" s="1048"/>
      <c r="F4927" s="1048"/>
    </row>
    <row r="4928" spans="1:6">
      <c r="A4928" s="1053">
        <v>2990951300</v>
      </c>
      <c r="B4928" s="1046" t="s">
        <v>2143</v>
      </c>
      <c r="C4928" s="1047"/>
      <c r="D4928" s="234"/>
      <c r="E4928" s="1048" t="str">
        <f t="shared" ref="E4928:E4935" si="212">+IF(COUNTIF(A:A,A4928)=1,"","Error")</f>
        <v/>
      </c>
      <c r="F4928" s="1048"/>
    </row>
    <row r="4929" spans="1:6">
      <c r="A4929" s="1053">
        <v>2990951301</v>
      </c>
      <c r="B4929" s="1046" t="s">
        <v>2143</v>
      </c>
      <c r="C4929" s="1047"/>
      <c r="D4929" s="234"/>
      <c r="E4929" s="1048" t="str">
        <f t="shared" si="212"/>
        <v/>
      </c>
      <c r="F4929" s="1048"/>
    </row>
    <row r="4930" spans="1:6">
      <c r="A4930" s="1053">
        <v>2990951302</v>
      </c>
      <c r="B4930" s="1046" t="s">
        <v>2143</v>
      </c>
      <c r="C4930" s="1047"/>
      <c r="D4930" s="234"/>
      <c r="E4930" s="1048" t="str">
        <f t="shared" si="212"/>
        <v/>
      </c>
      <c r="F4930" s="1048"/>
    </row>
    <row r="4931" spans="1:6">
      <c r="A4931" s="1053">
        <v>2990951304</v>
      </c>
      <c r="B4931" s="1046" t="s">
        <v>2143</v>
      </c>
      <c r="C4931" s="1047"/>
      <c r="D4931" s="234"/>
      <c r="E4931" s="1048" t="str">
        <f t="shared" si="212"/>
        <v/>
      </c>
      <c r="F4931" s="1048"/>
    </row>
    <row r="4932" spans="1:6">
      <c r="A4932" s="1053">
        <v>2990951305</v>
      </c>
      <c r="B4932" s="1046" t="s">
        <v>2143</v>
      </c>
      <c r="C4932" s="1047"/>
      <c r="D4932" s="234"/>
      <c r="E4932" s="1048" t="str">
        <f t="shared" si="212"/>
        <v/>
      </c>
      <c r="F4932" s="1048"/>
    </row>
    <row r="4933" spans="1:6">
      <c r="A4933" s="1053">
        <v>2990951306</v>
      </c>
      <c r="B4933" s="1046" t="s">
        <v>2143</v>
      </c>
      <c r="C4933" s="1047"/>
      <c r="D4933" s="234"/>
      <c r="E4933" s="1048" t="str">
        <f t="shared" si="212"/>
        <v/>
      </c>
      <c r="F4933" s="1048"/>
    </row>
    <row r="4934" spans="1:6">
      <c r="A4934" s="1045">
        <v>2990951307</v>
      </c>
      <c r="B4934" s="1046" t="s">
        <v>2143</v>
      </c>
      <c r="C4934" s="1047"/>
      <c r="D4934" s="234"/>
      <c r="E4934" s="1048" t="str">
        <f t="shared" si="212"/>
        <v/>
      </c>
      <c r="F4934" s="1048"/>
    </row>
    <row r="4935" spans="1:6">
      <c r="A4935" s="1045">
        <v>2990951311</v>
      </c>
      <c r="B4935" s="1046" t="s">
        <v>2143</v>
      </c>
      <c r="C4935" s="1047"/>
      <c r="D4935" s="234"/>
      <c r="E4935" s="1048" t="str">
        <f t="shared" si="212"/>
        <v/>
      </c>
      <c r="F4935" s="1048"/>
    </row>
    <row r="4936" spans="1:6">
      <c r="A4936" s="1055">
        <v>2990951312</v>
      </c>
      <c r="B4936" s="1046" t="s">
        <v>2143</v>
      </c>
    </row>
    <row r="4937" spans="1:6">
      <c r="A4937" s="1055">
        <v>2990951313</v>
      </c>
      <c r="B4937" s="1046" t="s">
        <v>2143</v>
      </c>
    </row>
    <row r="4938" spans="1:6">
      <c r="A4938" s="1045">
        <v>2990951350</v>
      </c>
      <c r="B4938" s="1046" t="s">
        <v>2143</v>
      </c>
      <c r="C4938" s="1047"/>
      <c r="D4938" s="234"/>
      <c r="E4938" s="1048" t="str">
        <f t="shared" ref="E4938:E4945" si="213">+IF(COUNTIF(A:A,A4938)=1,"","Error")</f>
        <v/>
      </c>
      <c r="F4938" s="1048"/>
    </row>
    <row r="4939" spans="1:6">
      <c r="A4939" s="1045">
        <v>2990951351</v>
      </c>
      <c r="B4939" s="1046" t="s">
        <v>2143</v>
      </c>
      <c r="C4939" s="1047"/>
      <c r="D4939" s="234"/>
      <c r="E4939" s="1048" t="str">
        <f t="shared" si="213"/>
        <v/>
      </c>
      <c r="F4939" s="1048"/>
    </row>
    <row r="4940" spans="1:6">
      <c r="A4940" s="1045">
        <v>2990951352</v>
      </c>
      <c r="B4940" s="1046" t="s">
        <v>2143</v>
      </c>
      <c r="C4940" s="1047"/>
      <c r="D4940" s="234"/>
      <c r="E4940" s="1048" t="str">
        <f t="shared" si="213"/>
        <v/>
      </c>
      <c r="F4940" s="1048"/>
    </row>
    <row r="4941" spans="1:6">
      <c r="A4941" s="1045">
        <v>2990951354</v>
      </c>
      <c r="B4941" s="1046" t="s">
        <v>2143</v>
      </c>
      <c r="C4941" s="1047"/>
      <c r="D4941" s="234"/>
      <c r="E4941" s="1048" t="str">
        <f t="shared" si="213"/>
        <v/>
      </c>
      <c r="F4941" s="1048"/>
    </row>
    <row r="4942" spans="1:6">
      <c r="A4942" s="1045">
        <v>2990951355</v>
      </c>
      <c r="B4942" s="1046" t="s">
        <v>2143</v>
      </c>
      <c r="C4942" s="1047"/>
      <c r="D4942" s="234"/>
      <c r="E4942" s="1048" t="str">
        <f t="shared" si="213"/>
        <v/>
      </c>
      <c r="F4942" s="1048"/>
    </row>
    <row r="4943" spans="1:6">
      <c r="A4943" s="1045">
        <v>2990951356</v>
      </c>
      <c r="B4943" s="1046" t="s">
        <v>2143</v>
      </c>
      <c r="C4943" s="1047"/>
      <c r="D4943" s="234"/>
      <c r="E4943" s="1048" t="str">
        <f t="shared" si="213"/>
        <v/>
      </c>
      <c r="F4943" s="1048"/>
    </row>
    <row r="4944" spans="1:6">
      <c r="A4944" s="1045">
        <v>2990951361</v>
      </c>
      <c r="B4944" s="1046" t="s">
        <v>2143</v>
      </c>
      <c r="C4944" s="1047"/>
      <c r="D4944" s="234"/>
      <c r="E4944" s="1048" t="str">
        <f t="shared" si="213"/>
        <v/>
      </c>
      <c r="F4944" s="1048"/>
    </row>
    <row r="4945" spans="1:6">
      <c r="A4945" s="1053">
        <v>2990951888</v>
      </c>
      <c r="B4945" s="1046" t="s">
        <v>2143</v>
      </c>
      <c r="C4945" s="1047" t="s">
        <v>2152</v>
      </c>
      <c r="D4945" s="234"/>
      <c r="E4945" s="1048" t="str">
        <f t="shared" si="213"/>
        <v/>
      </c>
      <c r="F4945" s="1048"/>
    </row>
    <row r="4946" spans="1:6">
      <c r="A4946" s="1045">
        <v>2990952001</v>
      </c>
      <c r="B4946" s="1052" t="s">
        <v>2143</v>
      </c>
      <c r="C4946" s="1047"/>
      <c r="D4946" s="234"/>
      <c r="E4946" s="1048"/>
      <c r="F4946" s="1048"/>
    </row>
    <row r="4947" spans="1:6">
      <c r="A4947" s="1045">
        <v>2990952011</v>
      </c>
      <c r="B4947" s="1052" t="s">
        <v>2143</v>
      </c>
      <c r="C4947" s="1047"/>
      <c r="D4947" s="234"/>
      <c r="E4947" s="1048"/>
      <c r="F4947" s="1048"/>
    </row>
    <row r="4948" spans="1:6">
      <c r="A4948" s="1053">
        <v>2990957000</v>
      </c>
      <c r="B4948" s="1046" t="s">
        <v>2143</v>
      </c>
      <c r="C4948" s="1047"/>
      <c r="D4948" s="234"/>
      <c r="E4948" s="1048" t="str">
        <f t="shared" ref="E4948:E4959" si="214">+IF(COUNTIF(A:A,A4948)=1,"","Error")</f>
        <v/>
      </c>
      <c r="F4948" s="1048"/>
    </row>
    <row r="4949" spans="1:6">
      <c r="A4949" s="1053">
        <v>2990957001</v>
      </c>
      <c r="B4949" s="1046" t="s">
        <v>1849</v>
      </c>
      <c r="C4949" s="1047"/>
      <c r="D4949" s="234"/>
      <c r="E4949" s="1048" t="str">
        <f t="shared" si="214"/>
        <v/>
      </c>
      <c r="F4949" s="1048"/>
    </row>
    <row r="4950" spans="1:6">
      <c r="A4950" s="1053">
        <v>2990957002</v>
      </c>
      <c r="B4950" s="1046" t="s">
        <v>1849</v>
      </c>
      <c r="C4950" s="1047"/>
      <c r="D4950" s="234"/>
      <c r="E4950" s="1048" t="str">
        <f t="shared" si="214"/>
        <v/>
      </c>
      <c r="F4950" s="1048"/>
    </row>
    <row r="4951" spans="1:6">
      <c r="A4951" s="1053">
        <v>2990957003</v>
      </c>
      <c r="B4951" s="1046" t="s">
        <v>1849</v>
      </c>
      <c r="C4951" s="1047"/>
      <c r="D4951" s="234"/>
      <c r="E4951" s="1048" t="str">
        <f t="shared" si="214"/>
        <v/>
      </c>
      <c r="F4951" s="1048"/>
    </row>
    <row r="4952" spans="1:6">
      <c r="A4952" s="1053">
        <v>2990957004</v>
      </c>
      <c r="B4952" s="1046" t="s">
        <v>1849</v>
      </c>
      <c r="C4952" s="1047"/>
      <c r="D4952" s="234"/>
      <c r="E4952" s="1048" t="str">
        <f t="shared" si="214"/>
        <v/>
      </c>
      <c r="F4952" s="1048"/>
    </row>
    <row r="4953" spans="1:6">
      <c r="A4953" s="1053">
        <v>2990957011</v>
      </c>
      <c r="B4953" s="1046" t="s">
        <v>1849</v>
      </c>
      <c r="C4953" s="1047"/>
      <c r="D4953" s="234"/>
      <c r="E4953" s="1048" t="str">
        <f t="shared" si="214"/>
        <v/>
      </c>
      <c r="F4953" s="1048"/>
    </row>
    <row r="4954" spans="1:6">
      <c r="A4954" s="1053">
        <v>2990957012</v>
      </c>
      <c r="B4954" s="1046" t="s">
        <v>1849</v>
      </c>
      <c r="C4954" s="1047"/>
      <c r="D4954" s="234"/>
      <c r="E4954" s="1048" t="str">
        <f t="shared" si="214"/>
        <v/>
      </c>
      <c r="F4954" s="1048"/>
    </row>
    <row r="4955" spans="1:6">
      <c r="A4955" s="1045">
        <v>2990957015</v>
      </c>
      <c r="B4955" s="1046" t="s">
        <v>1891</v>
      </c>
      <c r="C4955" s="1047"/>
      <c r="D4955" s="234"/>
      <c r="E4955" s="1048" t="str">
        <f t="shared" si="214"/>
        <v/>
      </c>
      <c r="F4955" s="1048"/>
    </row>
    <row r="4956" spans="1:6">
      <c r="A4956" s="1045">
        <v>2990957095</v>
      </c>
      <c r="B4956" s="1046" t="s">
        <v>1849</v>
      </c>
      <c r="C4956" s="1047"/>
      <c r="D4956" s="234"/>
      <c r="E4956" s="1048" t="str">
        <f t="shared" si="214"/>
        <v/>
      </c>
      <c r="F4956" s="1048"/>
    </row>
    <row r="4957" spans="1:6">
      <c r="A4957" s="1045">
        <v>2990959036</v>
      </c>
      <c r="B4957" s="1046" t="s">
        <v>2143</v>
      </c>
      <c r="C4957" s="1047"/>
      <c r="D4957" s="234"/>
      <c r="E4957" s="1048" t="str">
        <f t="shared" si="214"/>
        <v/>
      </c>
      <c r="F4957" s="1048"/>
    </row>
    <row r="4958" spans="1:6">
      <c r="A4958" s="1045">
        <v>2990959037</v>
      </c>
      <c r="B4958" s="1046" t="s">
        <v>2143</v>
      </c>
      <c r="C4958" s="1047"/>
      <c r="D4958" s="234"/>
      <c r="E4958" s="1048" t="str">
        <f t="shared" si="214"/>
        <v/>
      </c>
      <c r="F4958" s="1048"/>
    </row>
    <row r="4959" spans="1:6">
      <c r="A4959" s="1045">
        <v>2990959085</v>
      </c>
      <c r="B4959" s="1046" t="s">
        <v>2143</v>
      </c>
      <c r="C4959" s="1047"/>
      <c r="D4959" s="234"/>
      <c r="E4959" s="1048" t="str">
        <f t="shared" si="214"/>
        <v/>
      </c>
      <c r="F4959" s="1048"/>
    </row>
    <row r="4960" spans="1:6">
      <c r="A4960" s="1045">
        <v>2990959110</v>
      </c>
      <c r="B4960" s="1052" t="s">
        <v>2143</v>
      </c>
      <c r="C4960" s="1047"/>
      <c r="D4960" s="234"/>
      <c r="E4960" s="1048"/>
      <c r="F4960" s="1048"/>
    </row>
    <row r="4961" spans="1:6">
      <c r="A4961" s="1045">
        <v>2990959190</v>
      </c>
      <c r="B4961" s="1046" t="s">
        <v>2143</v>
      </c>
      <c r="C4961" s="1047"/>
      <c r="D4961" s="234"/>
      <c r="E4961" s="1048" t="str">
        <f>+IF(COUNTIF(A:A,A4961)=1,"","Error")</f>
        <v/>
      </c>
      <c r="F4961" s="1048"/>
    </row>
    <row r="4962" spans="1:6">
      <c r="A4962" s="1042">
        <v>2990959261</v>
      </c>
      <c r="B4962" s="1046" t="s">
        <v>2143</v>
      </c>
    </row>
    <row r="4963" spans="1:6">
      <c r="A4963" s="1045">
        <v>2990959303</v>
      </c>
      <c r="B4963" s="1046" t="s">
        <v>2143</v>
      </c>
      <c r="C4963" s="1047"/>
      <c r="D4963" s="234"/>
      <c r="E4963" s="1048" t="str">
        <f t="shared" ref="E4963:E4971" si="215">+IF(COUNTIF(A:A,A4963)=1,"","Error")</f>
        <v/>
      </c>
      <c r="F4963" s="1048"/>
    </row>
    <row r="4964" spans="1:6">
      <c r="A4964" s="1045">
        <v>2990959353</v>
      </c>
      <c r="B4964" s="1046" t="s">
        <v>2143</v>
      </c>
      <c r="C4964" s="1047"/>
      <c r="D4964" s="234"/>
      <c r="E4964" s="1048" t="str">
        <f t="shared" si="215"/>
        <v/>
      </c>
      <c r="F4964" s="1048"/>
    </row>
    <row r="4965" spans="1:6">
      <c r="A4965" s="1045">
        <v>2990959402</v>
      </c>
      <c r="B4965" s="1046" t="s">
        <v>2143</v>
      </c>
      <c r="C4965" s="1047"/>
      <c r="D4965" s="234"/>
      <c r="E4965" s="1048" t="str">
        <f t="shared" si="215"/>
        <v/>
      </c>
      <c r="F4965" s="1048"/>
    </row>
    <row r="4966" spans="1:6">
      <c r="A4966" s="1053">
        <v>2990959409</v>
      </c>
      <c r="B4966" s="1046" t="s">
        <v>2143</v>
      </c>
      <c r="C4966" s="1047"/>
      <c r="D4966" s="234"/>
      <c r="E4966" s="1048" t="str">
        <f t="shared" si="215"/>
        <v/>
      </c>
      <c r="F4966" s="1048"/>
    </row>
    <row r="4967" spans="1:6">
      <c r="A4967" s="1053">
        <v>2990959420</v>
      </c>
      <c r="B4967" s="1046" t="s">
        <v>2143</v>
      </c>
      <c r="C4967" s="1047"/>
      <c r="D4967" s="234"/>
      <c r="E4967" s="1048" t="str">
        <f t="shared" si="215"/>
        <v/>
      </c>
      <c r="F4967" s="1048"/>
    </row>
    <row r="4968" spans="1:6">
      <c r="A4968" s="1053">
        <v>2990959478</v>
      </c>
      <c r="B4968" s="1046" t="s">
        <v>2143</v>
      </c>
      <c r="C4968" s="1047"/>
      <c r="D4968" s="234"/>
      <c r="E4968" s="1048" t="str">
        <f t="shared" si="215"/>
        <v/>
      </c>
      <c r="F4968" s="1048"/>
    </row>
    <row r="4969" spans="1:6">
      <c r="A4969" s="1053">
        <v>2990959479</v>
      </c>
      <c r="B4969" s="1046" t="s">
        <v>2143</v>
      </c>
      <c r="C4969" s="1047"/>
      <c r="D4969" s="234"/>
      <c r="E4969" s="1048" t="str">
        <f t="shared" si="215"/>
        <v/>
      </c>
      <c r="F4969" s="1048"/>
    </row>
    <row r="4970" spans="1:6">
      <c r="A4970" s="1053">
        <v>2990959603</v>
      </c>
      <c r="B4970" s="1046" t="s">
        <v>2143</v>
      </c>
      <c r="C4970" s="1047"/>
      <c r="D4970" s="234"/>
      <c r="E4970" s="1048" t="str">
        <f t="shared" si="215"/>
        <v/>
      </c>
      <c r="F4970" s="1048"/>
    </row>
    <row r="4971" spans="1:6">
      <c r="A4971" s="1053">
        <v>2990959606</v>
      </c>
      <c r="B4971" s="1046" t="s">
        <v>2143</v>
      </c>
      <c r="C4971" s="1047"/>
      <c r="D4971" s="234"/>
      <c r="E4971" s="1048" t="str">
        <f t="shared" si="215"/>
        <v/>
      </c>
      <c r="F4971" s="1048"/>
    </row>
    <row r="4972" spans="1:6">
      <c r="A4972" s="1049">
        <v>2990959645</v>
      </c>
      <c r="B4972" s="1046" t="s">
        <v>2143</v>
      </c>
      <c r="C4972" s="1047"/>
      <c r="D4972" s="234"/>
      <c r="E4972" s="1048"/>
      <c r="F4972" s="1048"/>
    </row>
    <row r="4973" spans="1:6">
      <c r="A4973" s="1053">
        <v>2990959646</v>
      </c>
      <c r="B4973" s="1046" t="s">
        <v>2143</v>
      </c>
      <c r="C4973" s="1047"/>
      <c r="D4973" s="234"/>
      <c r="E4973" s="1048" t="str">
        <f>+IF(COUNTIF(A:A,A4973)=1,"","Error")</f>
        <v/>
      </c>
      <c r="F4973" s="1048"/>
    </row>
    <row r="4974" spans="1:6">
      <c r="A4974" s="1053">
        <v>2990959695</v>
      </c>
      <c r="B4974" s="1046" t="s">
        <v>2143</v>
      </c>
      <c r="C4974" s="1047"/>
      <c r="D4974" s="234"/>
      <c r="E4974" s="1048" t="str">
        <f>+IF(COUNTIF(A:A,A4974)=1,"","Error")</f>
        <v/>
      </c>
      <c r="F4974" s="1048"/>
    </row>
    <row r="4975" spans="1:6">
      <c r="A4975" s="728">
        <v>2990959740</v>
      </c>
      <c r="B4975" s="1046" t="s">
        <v>2143</v>
      </c>
      <c r="C4975" s="1047"/>
      <c r="D4975" s="234"/>
      <c r="E4975" s="1048"/>
      <c r="F4975" s="1048"/>
    </row>
    <row r="4976" spans="1:6">
      <c r="A4976" s="1053">
        <v>2990959772</v>
      </c>
      <c r="B4976" s="1046" t="s">
        <v>2143</v>
      </c>
      <c r="C4976" s="1047"/>
      <c r="D4976" s="234"/>
      <c r="E4976" s="1048" t="str">
        <f>+IF(COUNTIF(A:A,A4976)=1,"","Error")</f>
        <v/>
      </c>
      <c r="F4976" s="1048"/>
    </row>
    <row r="4977" spans="1:6">
      <c r="A4977" s="1053">
        <v>2990959773</v>
      </c>
      <c r="B4977" s="1046" t="s">
        <v>2143</v>
      </c>
      <c r="C4977" s="1047"/>
      <c r="D4977" s="234"/>
      <c r="E4977" s="1048" t="str">
        <f>+IF(COUNTIF(A:A,A4977)=1,"","Error")</f>
        <v/>
      </c>
      <c r="F4977" s="1048"/>
    </row>
    <row r="4978" spans="1:6">
      <c r="A4978" s="728">
        <v>2990959774</v>
      </c>
      <c r="B4978" s="1046" t="s">
        <v>2143</v>
      </c>
      <c r="C4978" s="1047"/>
      <c r="D4978" s="234"/>
      <c r="E4978" s="1048"/>
      <c r="F4978" s="1048"/>
    </row>
    <row r="4979" spans="1:6">
      <c r="A4979" s="1053">
        <v>2990959775</v>
      </c>
      <c r="B4979" s="1046" t="s">
        <v>2143</v>
      </c>
      <c r="C4979" s="1047"/>
      <c r="D4979" s="234"/>
      <c r="E4979" s="1048" t="str">
        <f>+IF(COUNTIF(A:A,A4979)=1,"","Error")</f>
        <v/>
      </c>
      <c r="F4979" s="1048"/>
    </row>
  </sheetData>
  <sheetProtection algorithmName="SHA-512" hashValue="lneODtrdPPndNx92hN9iCK9/DJiLIisviq8aquaRDtlxZy3j/0dOy7hctySquCLu6413YAIImyoM+kSpb4CQCA==" saltValue="pAmPh85u3EHMq2BkkZ/Cgw==" spinCount="100000" sheet="1" objects="1" scenarios="1"/>
  <autoFilter ref="A1:F4905"/>
  <sortState ref="A2:F1048576">
    <sortCondition ref="A2:A1048576"/>
  </sortState>
  <dataValidations disablePrompts="1" count="1">
    <dataValidation allowBlank="1" showInputMessage="1" showErrorMessage="1" errorTitle="Error tipo de datos" error="La cuenta debe ser numérica de 10 dígitos" sqref="A4615:A4625 A4643"/>
  </dataValidations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32772" r:id="rId4" name="CommandButton4">
          <controlPr defaultSize="0" autoLine="0" r:id="rId5">
            <anchor moveWithCells="1">
              <from>
                <xdr:col>6</xdr:col>
                <xdr:colOff>3590925</xdr:colOff>
                <xdr:row>0</xdr:row>
                <xdr:rowOff>38100</xdr:rowOff>
              </from>
              <to>
                <xdr:col>6</xdr:col>
                <xdr:colOff>4781550</xdr:colOff>
                <xdr:row>0</xdr:row>
                <xdr:rowOff>419100</xdr:rowOff>
              </to>
            </anchor>
          </controlPr>
        </control>
      </mc:Choice>
      <mc:Fallback>
        <control shapeId="32772" r:id="rId4" name="CommandButton4"/>
      </mc:Fallback>
    </mc:AlternateContent>
    <mc:AlternateContent xmlns:mc="http://schemas.openxmlformats.org/markup-compatibility/2006">
      <mc:Choice Requires="x14">
        <control shapeId="32769" r:id="rId6" name="CommandButton1">
          <controlPr defaultSize="0" autoFill="0" autoLine="0" r:id="rId7">
            <anchor moveWithCells="1">
              <from>
                <xdr:col>6</xdr:col>
                <xdr:colOff>76200</xdr:colOff>
                <xdr:row>0</xdr:row>
                <xdr:rowOff>38100</xdr:rowOff>
              </from>
              <to>
                <xdr:col>6</xdr:col>
                <xdr:colOff>1266825</xdr:colOff>
                <xdr:row>0</xdr:row>
                <xdr:rowOff>419100</xdr:rowOff>
              </to>
            </anchor>
          </controlPr>
        </control>
      </mc:Choice>
      <mc:Fallback>
        <control shapeId="32769" r:id="rId6" name="CommandButton1"/>
      </mc:Fallback>
    </mc:AlternateContent>
    <mc:AlternateContent xmlns:mc="http://schemas.openxmlformats.org/markup-compatibility/2006">
      <mc:Choice Requires="x14">
        <control shapeId="32770" r:id="rId8" name="CommandButton2">
          <controlPr defaultSize="0" autoFill="0" autoLine="0" r:id="rId9">
            <anchor moveWithCells="1">
              <from>
                <xdr:col>6</xdr:col>
                <xdr:colOff>1247775</xdr:colOff>
                <xdr:row>0</xdr:row>
                <xdr:rowOff>38100</xdr:rowOff>
              </from>
              <to>
                <xdr:col>6</xdr:col>
                <xdr:colOff>2438400</xdr:colOff>
                <xdr:row>0</xdr:row>
                <xdr:rowOff>419100</xdr:rowOff>
              </to>
            </anchor>
          </controlPr>
        </control>
      </mc:Choice>
      <mc:Fallback>
        <control shapeId="32770" r:id="rId8" name="CommandButton2"/>
      </mc:Fallback>
    </mc:AlternateContent>
    <mc:AlternateContent xmlns:mc="http://schemas.openxmlformats.org/markup-compatibility/2006">
      <mc:Choice Requires="x14">
        <control shapeId="32771" r:id="rId10" name="CommandButton3">
          <controlPr defaultSize="0" autoFill="0" autoLine="0" r:id="rId11">
            <anchor moveWithCells="1">
              <from>
                <xdr:col>6</xdr:col>
                <xdr:colOff>2419350</xdr:colOff>
                <xdr:row>0</xdr:row>
                <xdr:rowOff>38100</xdr:rowOff>
              </from>
              <to>
                <xdr:col>6</xdr:col>
                <xdr:colOff>3609975</xdr:colOff>
                <xdr:row>0</xdr:row>
                <xdr:rowOff>419100</xdr:rowOff>
              </to>
            </anchor>
          </controlPr>
        </control>
      </mc:Choice>
      <mc:Fallback>
        <control shapeId="32771" r:id="rId10" name="CommandButton3"/>
      </mc:Fallback>
    </mc:AlternateContent>
    <mc:AlternateContent xmlns:mc="http://schemas.openxmlformats.org/markup-compatibility/2006">
      <mc:Choice Requires="x14">
        <control shapeId="32773" r:id="rId12" name="CommandButton21">
          <controlPr defaultSize="0" autoLine="0" r:id="rId13">
            <anchor moveWithCells="1">
              <from>
                <xdr:col>6</xdr:col>
                <xdr:colOff>4762500</xdr:colOff>
                <xdr:row>0</xdr:row>
                <xdr:rowOff>38100</xdr:rowOff>
              </from>
              <to>
                <xdr:col>6</xdr:col>
                <xdr:colOff>5953125</xdr:colOff>
                <xdr:row>0</xdr:row>
                <xdr:rowOff>419100</xdr:rowOff>
              </to>
            </anchor>
          </controlPr>
        </control>
      </mc:Choice>
      <mc:Fallback>
        <control shapeId="32773" r:id="rId12" name="CommandButton21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J9"/>
  <sheetViews>
    <sheetView showGridLines="0" workbookViewId="0"/>
  </sheetViews>
  <sheetFormatPr baseColWidth="10" defaultColWidth="0" defaultRowHeight="11.25" zeroHeight="1"/>
  <cols>
    <col min="1" max="9" width="11.42578125" style="10" customWidth="1"/>
    <col min="10" max="10" width="15" style="10" customWidth="1"/>
    <col min="11" max="16384" width="11.42578125" style="14" hidden="1"/>
  </cols>
  <sheetData>
    <row r="1" spans="2:9" ht="12" thickBot="1">
      <c r="B1" s="71" t="s">
        <v>16</v>
      </c>
      <c r="C1" s="72" t="s">
        <v>17</v>
      </c>
      <c r="D1" s="73" t="s">
        <v>18</v>
      </c>
      <c r="E1" s="72" t="s">
        <v>19</v>
      </c>
      <c r="F1" s="73" t="s">
        <v>20</v>
      </c>
      <c r="G1" s="72" t="s">
        <v>21</v>
      </c>
      <c r="H1" s="74" t="s">
        <v>22</v>
      </c>
      <c r="I1" s="75" t="s">
        <v>23</v>
      </c>
    </row>
    <row r="2" spans="2:9" ht="12" thickBot="1">
      <c r="B2" s="414">
        <v>0.37</v>
      </c>
      <c r="C2" s="414">
        <v>0</v>
      </c>
      <c r="D2" s="414">
        <v>0</v>
      </c>
      <c r="E2" s="414">
        <v>0</v>
      </c>
      <c r="F2" s="414">
        <v>0</v>
      </c>
      <c r="G2" s="414">
        <v>0</v>
      </c>
      <c r="H2" s="414">
        <v>0</v>
      </c>
      <c r="I2" s="414">
        <v>0</v>
      </c>
    </row>
    <row r="3" spans="2:9"/>
    <row r="4" spans="2:9"/>
    <row r="5" spans="2:9"/>
    <row r="6" spans="2:9">
      <c r="B6" s="20" t="s">
        <v>24</v>
      </c>
    </row>
    <row r="7" spans="2:9">
      <c r="B7" s="10" t="s">
        <v>25</v>
      </c>
    </row>
    <row r="8" spans="2:9">
      <c r="B8" s="10" t="s">
        <v>26</v>
      </c>
    </row>
    <row r="9" spans="2:9"/>
  </sheetData>
  <sheetProtection algorithmName="SHA-512" hashValue="8NoZ1joIJGW164oQah9P4yP6KrRimPSLoduS1cJntt5T0S2u29R9+kCyJaQJ9I9MkIapf71FajoCb7lzbUmn9w==" saltValue="sPnOf9hH93y/vvcIOUFRCQ==" spinCount="100000" sheet="1" objects="1" scenarios="1" formatCells="0" formatColumns="0" sort="0" autoFilter="0"/>
  <dataValidations count="1">
    <dataValidation type="decimal" allowBlank="1" showInputMessage="1" showErrorMessage="1" errorTitle="Formato Inválido" error="El valor ingresado no es válido." sqref="B2:I2">
      <formula1>0</formula1>
      <formula2>100</formula2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4"/>
  <dimension ref="A1:E2468"/>
  <sheetViews>
    <sheetView zoomScale="115" zoomScaleNormal="115" workbookViewId="0">
      <pane ySplit="1" topLeftCell="A2" activePane="bottomLeft" state="frozen"/>
      <selection activeCell="D26" sqref="D26"/>
      <selection pane="bottomLeft" activeCell="A2" sqref="A2"/>
    </sheetView>
  </sheetViews>
  <sheetFormatPr baseColWidth="10" defaultColWidth="0" defaultRowHeight="11.25"/>
  <cols>
    <col min="1" max="1" width="16.5703125" style="22" customWidth="1"/>
    <col min="2" max="2" width="15.28515625" style="22" customWidth="1"/>
    <col min="3" max="3" width="57.85546875" style="21" bestFit="1" customWidth="1"/>
    <col min="4" max="4" width="73.85546875" style="10" customWidth="1"/>
    <col min="5" max="16384" width="11.42578125" style="14" hidden="1"/>
  </cols>
  <sheetData>
    <row r="1" spans="1:5" ht="39.75" customHeight="1" thickBot="1">
      <c r="A1" s="68" t="s">
        <v>33</v>
      </c>
      <c r="B1" s="68" t="s">
        <v>34</v>
      </c>
      <c r="C1" s="70" t="s">
        <v>35</v>
      </c>
    </row>
    <row r="2" spans="1:5">
      <c r="A2" s="40"/>
      <c r="B2" s="40"/>
      <c r="E2" s="14">
        <v>1</v>
      </c>
    </row>
    <row r="3" spans="1:5">
      <c r="A3" s="40"/>
      <c r="B3" s="40"/>
    </row>
    <row r="4" spans="1:5">
      <c r="A4" s="40"/>
      <c r="B4" s="40"/>
    </row>
    <row r="5" spans="1:5">
      <c r="A5" s="40"/>
      <c r="B5" s="40"/>
    </row>
    <row r="6" spans="1:5">
      <c r="A6" s="40"/>
      <c r="B6" s="40"/>
    </row>
    <row r="7" spans="1:5">
      <c r="A7" s="40"/>
      <c r="B7" s="40"/>
    </row>
    <row r="8" spans="1:5">
      <c r="A8" s="40"/>
      <c r="B8" s="40"/>
    </row>
    <row r="9" spans="1:5">
      <c r="A9" s="40"/>
      <c r="B9" s="40"/>
    </row>
    <row r="10" spans="1:5">
      <c r="A10" s="40"/>
      <c r="B10" s="40"/>
    </row>
    <row r="11" spans="1:5">
      <c r="A11" s="40"/>
      <c r="B11" s="40"/>
    </row>
    <row r="12" spans="1:5">
      <c r="A12" s="40"/>
      <c r="B12" s="40"/>
    </row>
    <row r="13" spans="1:5">
      <c r="A13" s="40"/>
      <c r="B13" s="40"/>
    </row>
    <row r="14" spans="1:5">
      <c r="A14" s="40"/>
      <c r="B14" s="40"/>
    </row>
    <row r="15" spans="1:5">
      <c r="A15" s="40"/>
      <c r="B15" s="40"/>
    </row>
    <row r="16" spans="1:5">
      <c r="A16" s="40"/>
      <c r="B16" s="40"/>
    </row>
    <row r="17" spans="1:2">
      <c r="A17" s="40"/>
      <c r="B17" s="40"/>
    </row>
    <row r="18" spans="1:2">
      <c r="A18" s="40"/>
      <c r="B18" s="40"/>
    </row>
    <row r="19" spans="1:2">
      <c r="A19" s="40"/>
      <c r="B19" s="40"/>
    </row>
    <row r="20" spans="1:2">
      <c r="A20" s="40"/>
      <c r="B20" s="40"/>
    </row>
    <row r="21" spans="1:2">
      <c r="A21" s="40"/>
      <c r="B21" s="40"/>
    </row>
    <row r="22" spans="1:2">
      <c r="A22" s="40"/>
      <c r="B22" s="40"/>
    </row>
    <row r="23" spans="1:2">
      <c r="A23" s="40"/>
      <c r="B23" s="40"/>
    </row>
    <row r="24" spans="1:2">
      <c r="A24" s="40"/>
      <c r="B24" s="40"/>
    </row>
    <row r="25" spans="1:2">
      <c r="A25" s="40"/>
      <c r="B25" s="40"/>
    </row>
    <row r="26" spans="1:2">
      <c r="A26" s="40"/>
      <c r="B26" s="40"/>
    </row>
    <row r="27" spans="1:2">
      <c r="A27" s="40"/>
      <c r="B27" s="40"/>
    </row>
    <row r="28" spans="1:2">
      <c r="A28" s="40"/>
      <c r="B28" s="40"/>
    </row>
    <row r="29" spans="1:2">
      <c r="A29" s="40"/>
      <c r="B29" s="40"/>
    </row>
    <row r="30" spans="1:2">
      <c r="A30" s="40"/>
      <c r="B30" s="40"/>
    </row>
    <row r="31" spans="1:2">
      <c r="A31" s="40"/>
      <c r="B31" s="40"/>
    </row>
    <row r="32" spans="1:2">
      <c r="A32" s="40"/>
      <c r="B32" s="40"/>
    </row>
    <row r="33" spans="1:2">
      <c r="A33" s="40"/>
      <c r="B33" s="40"/>
    </row>
    <row r="34" spans="1:2">
      <c r="A34" s="40"/>
      <c r="B34" s="40"/>
    </row>
    <row r="35" spans="1:2">
      <c r="A35" s="40"/>
      <c r="B35" s="40"/>
    </row>
    <row r="36" spans="1:2">
      <c r="A36" s="40"/>
      <c r="B36" s="40"/>
    </row>
    <row r="37" spans="1:2">
      <c r="A37" s="40"/>
      <c r="B37" s="40"/>
    </row>
    <row r="38" spans="1:2">
      <c r="A38" s="40"/>
      <c r="B38" s="40"/>
    </row>
    <row r="39" spans="1:2">
      <c r="A39" s="40"/>
      <c r="B39" s="40"/>
    </row>
    <row r="40" spans="1:2">
      <c r="A40" s="40"/>
      <c r="B40" s="40"/>
    </row>
    <row r="41" spans="1:2">
      <c r="A41" s="40"/>
      <c r="B41" s="40"/>
    </row>
    <row r="42" spans="1:2">
      <c r="A42" s="40"/>
      <c r="B42" s="40"/>
    </row>
    <row r="43" spans="1:2">
      <c r="A43" s="40"/>
      <c r="B43" s="40"/>
    </row>
    <row r="44" spans="1:2">
      <c r="A44" s="40"/>
      <c r="B44" s="40"/>
    </row>
    <row r="45" spans="1:2">
      <c r="A45" s="40"/>
      <c r="B45" s="40"/>
    </row>
    <row r="46" spans="1:2">
      <c r="A46" s="40"/>
      <c r="B46" s="40"/>
    </row>
    <row r="47" spans="1:2">
      <c r="A47" s="40"/>
      <c r="B47" s="40"/>
    </row>
    <row r="48" spans="1:2">
      <c r="A48" s="40"/>
      <c r="B48" s="40"/>
    </row>
    <row r="49" spans="1:2">
      <c r="A49" s="40"/>
      <c r="B49" s="40"/>
    </row>
    <row r="50" spans="1:2">
      <c r="A50" s="40"/>
      <c r="B50" s="40"/>
    </row>
    <row r="51" spans="1:2">
      <c r="A51" s="40"/>
      <c r="B51" s="40"/>
    </row>
    <row r="52" spans="1:2">
      <c r="A52" s="40"/>
      <c r="B52" s="40"/>
    </row>
    <row r="53" spans="1:2">
      <c r="A53" s="40"/>
      <c r="B53" s="40"/>
    </row>
    <row r="54" spans="1:2">
      <c r="A54" s="40"/>
      <c r="B54" s="40"/>
    </row>
    <row r="55" spans="1:2">
      <c r="A55" s="40"/>
      <c r="B55" s="40"/>
    </row>
    <row r="56" spans="1:2">
      <c r="A56" s="40"/>
      <c r="B56" s="40"/>
    </row>
    <row r="57" spans="1:2">
      <c r="A57" s="40"/>
      <c r="B57" s="40"/>
    </row>
    <row r="58" spans="1:2">
      <c r="A58" s="40"/>
      <c r="B58" s="40"/>
    </row>
    <row r="59" spans="1:2">
      <c r="A59" s="40"/>
      <c r="B59" s="40"/>
    </row>
    <row r="60" spans="1:2">
      <c r="A60" s="40"/>
      <c r="B60" s="40"/>
    </row>
    <row r="61" spans="1:2">
      <c r="A61" s="40"/>
      <c r="B61" s="40"/>
    </row>
    <row r="62" spans="1:2">
      <c r="A62" s="40"/>
      <c r="B62" s="40"/>
    </row>
    <row r="63" spans="1:2">
      <c r="A63" s="40"/>
      <c r="B63" s="40"/>
    </row>
    <row r="64" spans="1:2">
      <c r="A64" s="40"/>
      <c r="B64" s="40"/>
    </row>
    <row r="65" spans="1:2">
      <c r="A65" s="40"/>
      <c r="B65" s="40"/>
    </row>
    <row r="66" spans="1:2">
      <c r="A66" s="40"/>
      <c r="B66" s="40"/>
    </row>
    <row r="67" spans="1:2">
      <c r="A67" s="40"/>
      <c r="B67" s="40"/>
    </row>
    <row r="68" spans="1:2">
      <c r="A68" s="40"/>
      <c r="B68" s="40"/>
    </row>
    <row r="69" spans="1:2">
      <c r="A69" s="40"/>
      <c r="B69" s="40"/>
    </row>
    <row r="70" spans="1:2">
      <c r="A70" s="40"/>
      <c r="B70" s="40"/>
    </row>
    <row r="71" spans="1:2">
      <c r="A71" s="40"/>
      <c r="B71" s="40"/>
    </row>
    <row r="72" spans="1:2">
      <c r="A72" s="40"/>
      <c r="B72" s="40"/>
    </row>
    <row r="73" spans="1:2">
      <c r="A73" s="40"/>
      <c r="B73" s="40"/>
    </row>
    <row r="74" spans="1:2">
      <c r="A74" s="40"/>
      <c r="B74" s="40"/>
    </row>
    <row r="75" spans="1:2">
      <c r="A75" s="40"/>
      <c r="B75" s="40"/>
    </row>
    <row r="76" spans="1:2">
      <c r="A76" s="40"/>
      <c r="B76" s="40"/>
    </row>
    <row r="77" spans="1:2">
      <c r="A77" s="40"/>
      <c r="B77" s="40"/>
    </row>
    <row r="78" spans="1:2">
      <c r="A78" s="40"/>
      <c r="B78" s="40"/>
    </row>
    <row r="79" spans="1:2">
      <c r="A79" s="40"/>
      <c r="B79" s="40"/>
    </row>
    <row r="80" spans="1:2">
      <c r="A80" s="40"/>
      <c r="B80" s="40"/>
    </row>
    <row r="81" spans="1:2">
      <c r="A81" s="40"/>
      <c r="B81" s="40"/>
    </row>
    <row r="82" spans="1:2">
      <c r="A82" s="40"/>
      <c r="B82" s="40"/>
    </row>
    <row r="83" spans="1:2">
      <c r="A83" s="40"/>
      <c r="B83" s="40"/>
    </row>
    <row r="84" spans="1:2">
      <c r="A84" s="40"/>
      <c r="B84" s="40"/>
    </row>
    <row r="85" spans="1:2">
      <c r="A85" s="40"/>
      <c r="B85" s="40"/>
    </row>
    <row r="86" spans="1:2">
      <c r="A86" s="40"/>
      <c r="B86" s="40"/>
    </row>
    <row r="87" spans="1:2">
      <c r="A87" s="40"/>
      <c r="B87" s="40"/>
    </row>
    <row r="88" spans="1:2">
      <c r="A88" s="40"/>
      <c r="B88" s="40"/>
    </row>
    <row r="89" spans="1:2">
      <c r="A89" s="40"/>
      <c r="B89" s="40"/>
    </row>
    <row r="90" spans="1:2">
      <c r="A90" s="40"/>
      <c r="B90" s="40"/>
    </row>
    <row r="91" spans="1:2">
      <c r="A91" s="40"/>
      <c r="B91" s="40"/>
    </row>
    <row r="92" spans="1:2">
      <c r="A92" s="40"/>
      <c r="B92" s="40"/>
    </row>
    <row r="93" spans="1:2">
      <c r="A93" s="40"/>
      <c r="B93" s="40"/>
    </row>
    <row r="94" spans="1:2">
      <c r="A94" s="40"/>
      <c r="B94" s="40"/>
    </row>
    <row r="95" spans="1:2">
      <c r="A95" s="40"/>
      <c r="B95" s="40"/>
    </row>
    <row r="96" spans="1:2">
      <c r="A96" s="40"/>
      <c r="B96" s="40"/>
    </row>
    <row r="97" spans="1:2">
      <c r="A97" s="40"/>
      <c r="B97" s="40"/>
    </row>
    <row r="98" spans="1:2">
      <c r="A98" s="40"/>
      <c r="B98" s="40"/>
    </row>
    <row r="99" spans="1:2">
      <c r="A99" s="40"/>
      <c r="B99" s="40"/>
    </row>
    <row r="100" spans="1:2">
      <c r="A100" s="40"/>
      <c r="B100" s="40"/>
    </row>
    <row r="101" spans="1:2">
      <c r="A101" s="40"/>
      <c r="B101" s="40"/>
    </row>
    <row r="102" spans="1:2">
      <c r="A102" s="40"/>
      <c r="B102" s="40"/>
    </row>
    <row r="103" spans="1:2">
      <c r="A103" s="40"/>
      <c r="B103" s="40"/>
    </row>
    <row r="104" spans="1:2">
      <c r="A104" s="40"/>
      <c r="B104" s="40"/>
    </row>
    <row r="105" spans="1:2">
      <c r="A105" s="40"/>
      <c r="B105" s="40"/>
    </row>
    <row r="106" spans="1:2">
      <c r="A106" s="40"/>
      <c r="B106" s="40"/>
    </row>
    <row r="107" spans="1:2">
      <c r="A107" s="40"/>
      <c r="B107" s="40"/>
    </row>
    <row r="108" spans="1:2">
      <c r="A108" s="40"/>
      <c r="B108" s="40"/>
    </row>
    <row r="109" spans="1:2">
      <c r="A109" s="40"/>
      <c r="B109" s="40"/>
    </row>
    <row r="110" spans="1:2">
      <c r="A110" s="40"/>
      <c r="B110" s="40"/>
    </row>
    <row r="111" spans="1:2">
      <c r="A111" s="40"/>
      <c r="B111" s="40"/>
    </row>
    <row r="112" spans="1:2">
      <c r="A112" s="40"/>
      <c r="B112" s="40"/>
    </row>
    <row r="113" spans="1:2">
      <c r="A113" s="40"/>
      <c r="B113" s="40"/>
    </row>
    <row r="114" spans="1:2">
      <c r="A114" s="40"/>
      <c r="B114" s="40"/>
    </row>
    <row r="115" spans="1:2">
      <c r="A115" s="40"/>
      <c r="B115" s="40"/>
    </row>
    <row r="116" spans="1:2">
      <c r="A116" s="40"/>
      <c r="B116" s="40"/>
    </row>
    <row r="117" spans="1:2">
      <c r="A117" s="40"/>
      <c r="B117" s="40"/>
    </row>
    <row r="118" spans="1:2">
      <c r="A118" s="40"/>
      <c r="B118" s="40"/>
    </row>
    <row r="119" spans="1:2">
      <c r="A119" s="40"/>
      <c r="B119" s="40"/>
    </row>
    <row r="120" spans="1:2">
      <c r="A120" s="40"/>
      <c r="B120" s="40"/>
    </row>
    <row r="121" spans="1:2">
      <c r="A121" s="40"/>
      <c r="B121" s="40"/>
    </row>
    <row r="122" spans="1:2">
      <c r="A122" s="40"/>
      <c r="B122" s="40"/>
    </row>
    <row r="123" spans="1:2">
      <c r="A123" s="40"/>
      <c r="B123" s="40"/>
    </row>
    <row r="124" spans="1:2">
      <c r="A124" s="40"/>
      <c r="B124" s="40"/>
    </row>
    <row r="125" spans="1:2">
      <c r="A125" s="40"/>
      <c r="B125" s="40"/>
    </row>
    <row r="126" spans="1:2">
      <c r="A126" s="40"/>
      <c r="B126" s="40"/>
    </row>
    <row r="127" spans="1:2">
      <c r="A127" s="40"/>
      <c r="B127" s="40"/>
    </row>
    <row r="128" spans="1:2">
      <c r="A128" s="40"/>
      <c r="B128" s="40"/>
    </row>
    <row r="129" spans="1:2">
      <c r="A129" s="40"/>
      <c r="B129" s="40"/>
    </row>
    <row r="130" spans="1:2">
      <c r="A130" s="40"/>
      <c r="B130" s="40"/>
    </row>
    <row r="131" spans="1:2">
      <c r="A131" s="40"/>
      <c r="B131" s="40"/>
    </row>
    <row r="132" spans="1:2">
      <c r="A132" s="40"/>
      <c r="B132" s="40"/>
    </row>
    <row r="133" spans="1:2">
      <c r="A133" s="40"/>
      <c r="B133" s="40"/>
    </row>
    <row r="134" spans="1:2">
      <c r="A134" s="40"/>
      <c r="B134" s="40"/>
    </row>
    <row r="135" spans="1:2">
      <c r="A135" s="40"/>
      <c r="B135" s="40"/>
    </row>
    <row r="136" spans="1:2">
      <c r="A136" s="40"/>
      <c r="B136" s="40"/>
    </row>
    <row r="137" spans="1:2">
      <c r="A137" s="40"/>
      <c r="B137" s="40"/>
    </row>
    <row r="138" spans="1:2">
      <c r="A138" s="40"/>
      <c r="B138" s="40"/>
    </row>
    <row r="139" spans="1:2">
      <c r="A139" s="40"/>
      <c r="B139" s="40"/>
    </row>
    <row r="140" spans="1:2">
      <c r="A140" s="40"/>
      <c r="B140" s="40"/>
    </row>
    <row r="141" spans="1:2">
      <c r="A141" s="40"/>
      <c r="B141" s="40"/>
    </row>
    <row r="142" spans="1:2">
      <c r="A142" s="40"/>
      <c r="B142" s="40"/>
    </row>
    <row r="143" spans="1:2">
      <c r="A143" s="40"/>
      <c r="B143" s="40"/>
    </row>
    <row r="144" spans="1:2">
      <c r="A144" s="40"/>
      <c r="B144" s="40"/>
    </row>
    <row r="145" spans="1:2">
      <c r="A145" s="40"/>
      <c r="B145" s="40"/>
    </row>
    <row r="146" spans="1:2">
      <c r="A146" s="40"/>
      <c r="B146" s="40"/>
    </row>
    <row r="147" spans="1:2">
      <c r="A147" s="40"/>
      <c r="B147" s="40"/>
    </row>
    <row r="148" spans="1:2">
      <c r="A148" s="40"/>
      <c r="B148" s="40"/>
    </row>
    <row r="149" spans="1:2">
      <c r="A149" s="40"/>
      <c r="B149" s="40"/>
    </row>
    <row r="150" spans="1:2">
      <c r="A150" s="40"/>
      <c r="B150" s="40"/>
    </row>
    <row r="151" spans="1:2">
      <c r="A151" s="40"/>
      <c r="B151" s="40"/>
    </row>
    <row r="152" spans="1:2">
      <c r="A152" s="40"/>
      <c r="B152" s="40"/>
    </row>
    <row r="153" spans="1:2">
      <c r="A153" s="40"/>
      <c r="B153" s="40"/>
    </row>
    <row r="154" spans="1:2">
      <c r="A154" s="40"/>
      <c r="B154" s="40"/>
    </row>
    <row r="155" spans="1:2">
      <c r="A155" s="40"/>
      <c r="B155" s="40"/>
    </row>
    <row r="156" spans="1:2">
      <c r="A156" s="40"/>
      <c r="B156" s="40"/>
    </row>
    <row r="157" spans="1:2">
      <c r="A157" s="40"/>
      <c r="B157" s="40"/>
    </row>
    <row r="158" spans="1:2">
      <c r="A158" s="40"/>
      <c r="B158" s="40"/>
    </row>
    <row r="159" spans="1:2">
      <c r="A159" s="40"/>
      <c r="B159" s="40"/>
    </row>
    <row r="160" spans="1:2">
      <c r="A160" s="40"/>
      <c r="B160" s="40"/>
    </row>
    <row r="161" spans="1:2">
      <c r="A161" s="40"/>
      <c r="B161" s="40"/>
    </row>
    <row r="162" spans="1:2">
      <c r="A162" s="40"/>
      <c r="B162" s="40"/>
    </row>
    <row r="163" spans="1:2">
      <c r="A163" s="40"/>
      <c r="B163" s="40"/>
    </row>
    <row r="164" spans="1:2">
      <c r="A164" s="40"/>
      <c r="B164" s="40"/>
    </row>
    <row r="165" spans="1:2">
      <c r="A165" s="40"/>
      <c r="B165" s="40"/>
    </row>
    <row r="166" spans="1:2">
      <c r="A166" s="40"/>
      <c r="B166" s="40"/>
    </row>
    <row r="167" spans="1:2">
      <c r="A167" s="40"/>
      <c r="B167" s="40"/>
    </row>
    <row r="168" spans="1:2">
      <c r="A168" s="40"/>
      <c r="B168" s="40"/>
    </row>
    <row r="169" spans="1:2">
      <c r="A169" s="40"/>
      <c r="B169" s="40"/>
    </row>
    <row r="170" spans="1:2">
      <c r="A170" s="40"/>
      <c r="B170" s="40"/>
    </row>
    <row r="171" spans="1:2">
      <c r="A171" s="40"/>
      <c r="B171" s="40"/>
    </row>
    <row r="172" spans="1:2">
      <c r="A172" s="40"/>
      <c r="B172" s="40"/>
    </row>
    <row r="173" spans="1:2">
      <c r="A173" s="40"/>
      <c r="B173" s="40"/>
    </row>
    <row r="174" spans="1:2">
      <c r="A174" s="40"/>
      <c r="B174" s="40"/>
    </row>
    <row r="175" spans="1:2">
      <c r="A175" s="40"/>
      <c r="B175" s="40"/>
    </row>
    <row r="176" spans="1:2">
      <c r="A176" s="40"/>
      <c r="B176" s="40"/>
    </row>
    <row r="177" spans="1:2">
      <c r="A177" s="40"/>
      <c r="B177" s="40"/>
    </row>
    <row r="178" spans="1:2">
      <c r="A178" s="40"/>
      <c r="B178" s="40"/>
    </row>
    <row r="179" spans="1:2">
      <c r="A179" s="40"/>
      <c r="B179" s="40"/>
    </row>
    <row r="180" spans="1:2">
      <c r="A180" s="40"/>
      <c r="B180" s="40"/>
    </row>
    <row r="181" spans="1:2">
      <c r="A181" s="40"/>
      <c r="B181" s="40"/>
    </row>
    <row r="182" spans="1:2">
      <c r="A182" s="40"/>
      <c r="B182" s="40"/>
    </row>
    <row r="183" spans="1:2">
      <c r="A183" s="40"/>
      <c r="B183" s="40"/>
    </row>
    <row r="184" spans="1:2">
      <c r="A184" s="40"/>
      <c r="B184" s="40"/>
    </row>
    <row r="185" spans="1:2">
      <c r="A185" s="40"/>
      <c r="B185" s="40"/>
    </row>
    <row r="186" spans="1:2">
      <c r="A186" s="40"/>
      <c r="B186" s="40"/>
    </row>
    <row r="187" spans="1:2">
      <c r="A187" s="40"/>
      <c r="B187" s="40"/>
    </row>
    <row r="188" spans="1:2">
      <c r="A188" s="40"/>
      <c r="B188" s="40"/>
    </row>
    <row r="189" spans="1:2">
      <c r="A189" s="40"/>
      <c r="B189" s="40"/>
    </row>
    <row r="190" spans="1:2">
      <c r="A190" s="40"/>
      <c r="B190" s="40"/>
    </row>
    <row r="191" spans="1:2">
      <c r="A191" s="40"/>
      <c r="B191" s="40"/>
    </row>
    <row r="192" spans="1:2">
      <c r="A192" s="40"/>
      <c r="B192" s="40"/>
    </row>
    <row r="193" spans="1:2">
      <c r="A193" s="40"/>
      <c r="B193" s="40"/>
    </row>
    <row r="194" spans="1:2">
      <c r="A194" s="40"/>
      <c r="B194" s="40"/>
    </row>
    <row r="195" spans="1:2">
      <c r="A195" s="40"/>
      <c r="B195" s="40"/>
    </row>
    <row r="196" spans="1:2">
      <c r="A196" s="40"/>
      <c r="B196" s="40"/>
    </row>
    <row r="197" spans="1:2">
      <c r="A197" s="40"/>
      <c r="B197" s="40"/>
    </row>
    <row r="198" spans="1:2">
      <c r="A198" s="40"/>
      <c r="B198" s="40"/>
    </row>
    <row r="199" spans="1:2">
      <c r="A199" s="40"/>
      <c r="B199" s="40"/>
    </row>
    <row r="200" spans="1:2">
      <c r="A200" s="40"/>
      <c r="B200" s="40"/>
    </row>
    <row r="201" spans="1:2">
      <c r="A201" s="40"/>
      <c r="B201" s="40"/>
    </row>
    <row r="202" spans="1:2">
      <c r="A202" s="40"/>
      <c r="B202" s="40"/>
    </row>
    <row r="203" spans="1:2">
      <c r="A203" s="40"/>
      <c r="B203" s="40"/>
    </row>
    <row r="204" spans="1:2">
      <c r="A204" s="40"/>
      <c r="B204" s="40"/>
    </row>
    <row r="205" spans="1:2">
      <c r="A205" s="40"/>
      <c r="B205" s="40"/>
    </row>
    <row r="206" spans="1:2">
      <c r="A206" s="40"/>
      <c r="B206" s="40"/>
    </row>
    <row r="207" spans="1:2">
      <c r="A207" s="40"/>
      <c r="B207" s="40"/>
    </row>
    <row r="208" spans="1:2">
      <c r="A208" s="40"/>
      <c r="B208" s="40"/>
    </row>
    <row r="209" spans="1:2">
      <c r="A209" s="40"/>
      <c r="B209" s="40"/>
    </row>
    <row r="210" spans="1:2">
      <c r="A210" s="40"/>
      <c r="B210" s="40"/>
    </row>
    <row r="211" spans="1:2">
      <c r="A211" s="40"/>
      <c r="B211" s="40"/>
    </row>
    <row r="212" spans="1:2">
      <c r="A212" s="40"/>
      <c r="B212" s="40"/>
    </row>
    <row r="213" spans="1:2">
      <c r="A213" s="40"/>
      <c r="B213" s="40"/>
    </row>
    <row r="214" spans="1:2">
      <c r="A214" s="40"/>
      <c r="B214" s="40"/>
    </row>
    <row r="215" spans="1:2">
      <c r="A215" s="40"/>
      <c r="B215" s="40"/>
    </row>
    <row r="216" spans="1:2">
      <c r="A216" s="40"/>
      <c r="B216" s="40"/>
    </row>
    <row r="217" spans="1:2">
      <c r="A217" s="40"/>
      <c r="B217" s="40"/>
    </row>
    <row r="218" spans="1:2">
      <c r="A218" s="40"/>
      <c r="B218" s="40"/>
    </row>
    <row r="219" spans="1:2">
      <c r="A219" s="40"/>
      <c r="B219" s="40"/>
    </row>
    <row r="220" spans="1:2">
      <c r="A220" s="40"/>
      <c r="B220" s="40"/>
    </row>
    <row r="221" spans="1:2">
      <c r="A221" s="40"/>
      <c r="B221" s="40"/>
    </row>
    <row r="222" spans="1:2">
      <c r="A222" s="40"/>
      <c r="B222" s="40"/>
    </row>
    <row r="223" spans="1:2">
      <c r="A223" s="40"/>
      <c r="B223" s="40"/>
    </row>
    <row r="224" spans="1:2">
      <c r="A224" s="40"/>
      <c r="B224" s="40"/>
    </row>
    <row r="225" spans="1:2">
      <c r="A225" s="40"/>
      <c r="B225" s="40"/>
    </row>
    <row r="226" spans="1:2">
      <c r="A226" s="40"/>
      <c r="B226" s="40"/>
    </row>
    <row r="227" spans="1:2">
      <c r="A227" s="40"/>
      <c r="B227" s="40"/>
    </row>
    <row r="228" spans="1:2">
      <c r="A228" s="40"/>
      <c r="B228" s="40"/>
    </row>
    <row r="229" spans="1:2">
      <c r="A229" s="40"/>
      <c r="B229" s="40"/>
    </row>
    <row r="230" spans="1:2">
      <c r="A230" s="40"/>
      <c r="B230" s="40"/>
    </row>
    <row r="231" spans="1:2">
      <c r="A231" s="40"/>
      <c r="B231" s="40"/>
    </row>
    <row r="232" spans="1:2">
      <c r="A232" s="40"/>
      <c r="B232" s="40"/>
    </row>
    <row r="233" spans="1:2">
      <c r="A233" s="40"/>
      <c r="B233" s="40"/>
    </row>
    <row r="234" spans="1:2">
      <c r="A234" s="40"/>
      <c r="B234" s="40"/>
    </row>
    <row r="235" spans="1:2">
      <c r="A235" s="40"/>
      <c r="B235" s="40"/>
    </row>
    <row r="236" spans="1:2">
      <c r="A236" s="40"/>
      <c r="B236" s="40"/>
    </row>
    <row r="237" spans="1:2">
      <c r="A237" s="40"/>
      <c r="B237" s="40"/>
    </row>
    <row r="238" spans="1:2">
      <c r="A238" s="40"/>
      <c r="B238" s="40"/>
    </row>
    <row r="239" spans="1:2">
      <c r="A239" s="40"/>
      <c r="B239" s="40"/>
    </row>
    <row r="240" spans="1:2">
      <c r="A240" s="40"/>
      <c r="B240" s="40"/>
    </row>
    <row r="241" spans="1:2">
      <c r="A241" s="40"/>
      <c r="B241" s="40"/>
    </row>
    <row r="242" spans="1:2">
      <c r="A242" s="40"/>
      <c r="B242" s="40"/>
    </row>
    <row r="243" spans="1:2">
      <c r="A243" s="40"/>
      <c r="B243" s="40"/>
    </row>
    <row r="244" spans="1:2">
      <c r="A244" s="40"/>
      <c r="B244" s="40"/>
    </row>
    <row r="245" spans="1:2">
      <c r="A245" s="40"/>
      <c r="B245" s="40"/>
    </row>
    <row r="246" spans="1:2">
      <c r="A246" s="40"/>
      <c r="B246" s="40"/>
    </row>
    <row r="247" spans="1:2">
      <c r="A247" s="40"/>
      <c r="B247" s="40"/>
    </row>
    <row r="248" spans="1:2">
      <c r="A248" s="40"/>
      <c r="B248" s="40"/>
    </row>
    <row r="249" spans="1:2">
      <c r="A249" s="40"/>
      <c r="B249" s="40"/>
    </row>
    <row r="250" spans="1:2">
      <c r="A250" s="40"/>
      <c r="B250" s="40"/>
    </row>
    <row r="251" spans="1:2">
      <c r="A251" s="40"/>
      <c r="B251" s="40"/>
    </row>
    <row r="252" spans="1:2">
      <c r="A252" s="40"/>
      <c r="B252" s="40"/>
    </row>
    <row r="253" spans="1:2">
      <c r="A253" s="40"/>
      <c r="B253" s="40"/>
    </row>
    <row r="254" spans="1:2">
      <c r="A254" s="40"/>
      <c r="B254" s="40"/>
    </row>
    <row r="255" spans="1:2">
      <c r="A255" s="40"/>
      <c r="B255" s="40"/>
    </row>
    <row r="256" spans="1:2">
      <c r="A256" s="40"/>
      <c r="B256" s="40"/>
    </row>
    <row r="257" spans="1:2">
      <c r="A257" s="40"/>
      <c r="B257" s="40"/>
    </row>
    <row r="258" spans="1:2">
      <c r="A258" s="40"/>
      <c r="B258" s="40"/>
    </row>
    <row r="259" spans="1:2">
      <c r="A259" s="40"/>
      <c r="B259" s="40"/>
    </row>
    <row r="260" spans="1:2">
      <c r="A260" s="40"/>
      <c r="B260" s="40"/>
    </row>
    <row r="261" spans="1:2">
      <c r="A261" s="40"/>
      <c r="B261" s="40"/>
    </row>
    <row r="262" spans="1:2">
      <c r="A262" s="40"/>
      <c r="B262" s="40"/>
    </row>
    <row r="263" spans="1:2">
      <c r="A263" s="40"/>
      <c r="B263" s="40"/>
    </row>
    <row r="264" spans="1:2">
      <c r="A264" s="40"/>
      <c r="B264" s="40"/>
    </row>
    <row r="265" spans="1:2">
      <c r="A265" s="40"/>
      <c r="B265" s="40"/>
    </row>
    <row r="266" spans="1:2">
      <c r="A266" s="40"/>
      <c r="B266" s="40"/>
    </row>
    <row r="267" spans="1:2">
      <c r="A267" s="40"/>
      <c r="B267" s="40"/>
    </row>
    <row r="268" spans="1:2">
      <c r="A268" s="40"/>
      <c r="B268" s="40"/>
    </row>
    <row r="269" spans="1:2">
      <c r="A269" s="40"/>
      <c r="B269" s="40"/>
    </row>
    <row r="270" spans="1:2">
      <c r="A270" s="40"/>
      <c r="B270" s="40"/>
    </row>
    <row r="271" spans="1:2">
      <c r="A271" s="40"/>
      <c r="B271" s="40"/>
    </row>
    <row r="272" spans="1:2">
      <c r="A272" s="40"/>
      <c r="B272" s="40"/>
    </row>
    <row r="273" spans="1:2">
      <c r="A273" s="40"/>
      <c r="B273" s="40"/>
    </row>
    <row r="274" spans="1:2">
      <c r="A274" s="40"/>
      <c r="B274" s="40"/>
    </row>
    <row r="275" spans="1:2">
      <c r="A275" s="40"/>
      <c r="B275" s="40"/>
    </row>
    <row r="276" spans="1:2">
      <c r="A276" s="40"/>
      <c r="B276" s="40"/>
    </row>
    <row r="277" spans="1:2">
      <c r="A277" s="40"/>
      <c r="B277" s="40"/>
    </row>
    <row r="278" spans="1:2">
      <c r="A278" s="40"/>
      <c r="B278" s="40"/>
    </row>
    <row r="279" spans="1:2">
      <c r="A279" s="40"/>
      <c r="B279" s="40"/>
    </row>
    <row r="280" spans="1:2">
      <c r="A280" s="40"/>
      <c r="B280" s="40"/>
    </row>
    <row r="281" spans="1:2">
      <c r="A281" s="40"/>
      <c r="B281" s="40"/>
    </row>
    <row r="282" spans="1:2">
      <c r="A282" s="40"/>
      <c r="B282" s="40"/>
    </row>
    <row r="283" spans="1:2">
      <c r="A283" s="40"/>
      <c r="B283" s="40"/>
    </row>
    <row r="284" spans="1:2">
      <c r="A284" s="40"/>
      <c r="B284" s="40"/>
    </row>
    <row r="285" spans="1:2">
      <c r="A285" s="40"/>
      <c r="B285" s="40"/>
    </row>
    <row r="286" spans="1:2">
      <c r="A286" s="40"/>
      <c r="B286" s="40"/>
    </row>
    <row r="287" spans="1:2">
      <c r="A287" s="40"/>
      <c r="B287" s="40"/>
    </row>
    <row r="288" spans="1:2">
      <c r="A288" s="40"/>
      <c r="B288" s="40"/>
    </row>
    <row r="289" spans="1:2">
      <c r="A289" s="40"/>
      <c r="B289" s="40"/>
    </row>
    <row r="290" spans="1:2">
      <c r="A290" s="40"/>
      <c r="B290" s="40"/>
    </row>
    <row r="291" spans="1:2">
      <c r="A291" s="40"/>
      <c r="B291" s="40"/>
    </row>
    <row r="292" spans="1:2">
      <c r="A292" s="40"/>
      <c r="B292" s="40"/>
    </row>
    <row r="293" spans="1:2">
      <c r="A293" s="40"/>
      <c r="B293" s="40"/>
    </row>
    <row r="294" spans="1:2">
      <c r="A294" s="40"/>
      <c r="B294" s="40"/>
    </row>
    <row r="295" spans="1:2">
      <c r="A295" s="40"/>
      <c r="B295" s="40"/>
    </row>
    <row r="296" spans="1:2">
      <c r="A296" s="40"/>
      <c r="B296" s="40"/>
    </row>
    <row r="297" spans="1:2">
      <c r="A297" s="40"/>
      <c r="B297" s="40"/>
    </row>
    <row r="298" spans="1:2">
      <c r="A298" s="40"/>
      <c r="B298" s="40"/>
    </row>
    <row r="299" spans="1:2">
      <c r="A299" s="40"/>
      <c r="B299" s="40"/>
    </row>
    <row r="300" spans="1:2">
      <c r="A300" s="40"/>
      <c r="B300" s="40"/>
    </row>
    <row r="301" spans="1:2">
      <c r="A301" s="40"/>
      <c r="B301" s="40"/>
    </row>
    <row r="302" spans="1:2">
      <c r="A302" s="40"/>
      <c r="B302" s="40"/>
    </row>
    <row r="303" spans="1:2">
      <c r="A303" s="40"/>
      <c r="B303" s="40"/>
    </row>
    <row r="304" spans="1:2">
      <c r="A304" s="40"/>
      <c r="B304" s="40"/>
    </row>
    <row r="305" spans="1:2">
      <c r="A305" s="40"/>
      <c r="B305" s="40"/>
    </row>
    <row r="306" spans="1:2">
      <c r="A306" s="40"/>
      <c r="B306" s="40"/>
    </row>
    <row r="307" spans="1:2">
      <c r="A307" s="40"/>
      <c r="B307" s="40"/>
    </row>
    <row r="308" spans="1:2">
      <c r="A308" s="40"/>
      <c r="B308" s="40"/>
    </row>
    <row r="309" spans="1:2">
      <c r="A309" s="40"/>
      <c r="B309" s="40"/>
    </row>
    <row r="310" spans="1:2">
      <c r="A310" s="40"/>
      <c r="B310" s="40"/>
    </row>
    <row r="311" spans="1:2">
      <c r="A311" s="40"/>
      <c r="B311" s="40"/>
    </row>
    <row r="312" spans="1:2">
      <c r="A312" s="40"/>
      <c r="B312" s="40"/>
    </row>
    <row r="313" spans="1:2">
      <c r="A313" s="40"/>
      <c r="B313" s="40"/>
    </row>
    <row r="314" spans="1:2">
      <c r="A314" s="40"/>
      <c r="B314" s="40"/>
    </row>
    <row r="315" spans="1:2">
      <c r="A315" s="40"/>
      <c r="B315" s="40"/>
    </row>
    <row r="316" spans="1:2">
      <c r="A316" s="40"/>
      <c r="B316" s="40"/>
    </row>
    <row r="317" spans="1:2">
      <c r="A317" s="40"/>
      <c r="B317" s="40"/>
    </row>
    <row r="318" spans="1:2">
      <c r="A318" s="40"/>
      <c r="B318" s="40"/>
    </row>
    <row r="319" spans="1:2">
      <c r="A319" s="40"/>
      <c r="B319" s="40"/>
    </row>
    <row r="320" spans="1:2">
      <c r="A320" s="40"/>
      <c r="B320" s="40"/>
    </row>
    <row r="321" spans="1:2">
      <c r="A321" s="40"/>
      <c r="B321" s="40"/>
    </row>
    <row r="322" spans="1:2">
      <c r="A322" s="40"/>
      <c r="B322" s="40"/>
    </row>
    <row r="323" spans="1:2">
      <c r="A323" s="40"/>
      <c r="B323" s="40"/>
    </row>
    <row r="324" spans="1:2">
      <c r="A324" s="40"/>
      <c r="B324" s="40"/>
    </row>
    <row r="325" spans="1:2">
      <c r="A325" s="40"/>
      <c r="B325" s="40"/>
    </row>
    <row r="326" spans="1:2">
      <c r="A326" s="40"/>
      <c r="B326" s="40"/>
    </row>
    <row r="327" spans="1:2">
      <c r="A327" s="40"/>
      <c r="B327" s="40"/>
    </row>
    <row r="328" spans="1:2">
      <c r="A328" s="40"/>
      <c r="B328" s="40"/>
    </row>
    <row r="329" spans="1:2">
      <c r="A329" s="40"/>
      <c r="B329" s="40"/>
    </row>
    <row r="330" spans="1:2">
      <c r="A330" s="40"/>
      <c r="B330" s="40"/>
    </row>
    <row r="331" spans="1:2">
      <c r="A331" s="40"/>
      <c r="B331" s="40"/>
    </row>
    <row r="332" spans="1:2">
      <c r="A332" s="40"/>
      <c r="B332" s="40"/>
    </row>
    <row r="333" spans="1:2">
      <c r="A333" s="40"/>
      <c r="B333" s="40"/>
    </row>
    <row r="334" spans="1:2">
      <c r="A334" s="40"/>
      <c r="B334" s="40"/>
    </row>
    <row r="335" spans="1:2">
      <c r="A335" s="40"/>
      <c r="B335" s="40"/>
    </row>
    <row r="336" spans="1:2">
      <c r="A336" s="40"/>
      <c r="B336" s="40"/>
    </row>
    <row r="337" spans="1:2">
      <c r="A337" s="40"/>
      <c r="B337" s="40"/>
    </row>
    <row r="338" spans="1:2">
      <c r="A338" s="40"/>
      <c r="B338" s="40"/>
    </row>
    <row r="339" spans="1:2">
      <c r="A339" s="40"/>
      <c r="B339" s="40"/>
    </row>
    <row r="340" spans="1:2">
      <c r="A340" s="40"/>
      <c r="B340" s="40"/>
    </row>
    <row r="341" spans="1:2">
      <c r="A341" s="40"/>
      <c r="B341" s="40"/>
    </row>
    <row r="342" spans="1:2">
      <c r="A342" s="40"/>
      <c r="B342" s="40"/>
    </row>
    <row r="343" spans="1:2">
      <c r="A343" s="40"/>
      <c r="B343" s="40"/>
    </row>
    <row r="344" spans="1:2">
      <c r="A344" s="40"/>
      <c r="B344" s="40"/>
    </row>
    <row r="345" spans="1:2">
      <c r="A345" s="40"/>
      <c r="B345" s="40"/>
    </row>
    <row r="346" spans="1:2">
      <c r="A346" s="40"/>
      <c r="B346" s="40"/>
    </row>
    <row r="347" spans="1:2">
      <c r="A347" s="40"/>
      <c r="B347" s="40"/>
    </row>
    <row r="348" spans="1:2">
      <c r="A348" s="40"/>
      <c r="B348" s="40"/>
    </row>
    <row r="349" spans="1:2">
      <c r="A349" s="40"/>
      <c r="B349" s="40"/>
    </row>
    <row r="350" spans="1:2">
      <c r="A350" s="40"/>
      <c r="B350" s="40"/>
    </row>
    <row r="351" spans="1:2">
      <c r="A351" s="40"/>
      <c r="B351" s="40"/>
    </row>
    <row r="352" spans="1:2">
      <c r="A352" s="40"/>
      <c r="B352" s="40"/>
    </row>
    <row r="353" spans="1:2">
      <c r="A353" s="40"/>
      <c r="B353" s="40"/>
    </row>
    <row r="354" spans="1:2">
      <c r="A354" s="40"/>
      <c r="B354" s="40"/>
    </row>
    <row r="355" spans="1:2">
      <c r="A355" s="40"/>
      <c r="B355" s="40"/>
    </row>
    <row r="356" spans="1:2">
      <c r="A356" s="40"/>
      <c r="B356" s="40"/>
    </row>
    <row r="357" spans="1:2">
      <c r="A357" s="40"/>
      <c r="B357" s="40"/>
    </row>
    <row r="358" spans="1:2">
      <c r="A358" s="40"/>
      <c r="B358" s="40"/>
    </row>
    <row r="359" spans="1:2">
      <c r="A359" s="40"/>
      <c r="B359" s="40"/>
    </row>
    <row r="360" spans="1:2">
      <c r="A360" s="40"/>
      <c r="B360" s="40"/>
    </row>
    <row r="361" spans="1:2">
      <c r="A361" s="40"/>
      <c r="B361" s="40"/>
    </row>
    <row r="362" spans="1:2">
      <c r="A362" s="40"/>
      <c r="B362" s="40"/>
    </row>
    <row r="363" spans="1:2">
      <c r="A363" s="40"/>
      <c r="B363" s="40"/>
    </row>
    <row r="364" spans="1:2">
      <c r="A364" s="40"/>
      <c r="B364" s="40"/>
    </row>
    <row r="365" spans="1:2">
      <c r="A365" s="40"/>
      <c r="B365" s="40"/>
    </row>
    <row r="366" spans="1:2">
      <c r="A366" s="40"/>
      <c r="B366" s="40"/>
    </row>
    <row r="367" spans="1:2">
      <c r="A367" s="40"/>
      <c r="B367" s="40"/>
    </row>
    <row r="368" spans="1:2">
      <c r="A368" s="40"/>
      <c r="B368" s="40"/>
    </row>
    <row r="369" spans="1:2">
      <c r="A369" s="40"/>
      <c r="B369" s="40"/>
    </row>
    <row r="370" spans="1:2">
      <c r="A370" s="40"/>
      <c r="B370" s="40"/>
    </row>
    <row r="371" spans="1:2">
      <c r="A371" s="40"/>
      <c r="B371" s="40"/>
    </row>
    <row r="372" spans="1:2">
      <c r="A372" s="40"/>
      <c r="B372" s="40"/>
    </row>
    <row r="373" spans="1:2">
      <c r="A373" s="40"/>
      <c r="B373" s="40"/>
    </row>
    <row r="374" spans="1:2">
      <c r="A374" s="40"/>
      <c r="B374" s="40"/>
    </row>
    <row r="375" spans="1:2">
      <c r="A375" s="40"/>
      <c r="B375" s="40"/>
    </row>
    <row r="376" spans="1:2">
      <c r="A376" s="40"/>
      <c r="B376" s="40"/>
    </row>
    <row r="377" spans="1:2">
      <c r="A377" s="40"/>
      <c r="B377" s="40"/>
    </row>
    <row r="378" spans="1:2">
      <c r="A378" s="40"/>
      <c r="B378" s="40"/>
    </row>
    <row r="379" spans="1:2">
      <c r="A379" s="40"/>
      <c r="B379" s="40"/>
    </row>
    <row r="380" spans="1:2">
      <c r="A380" s="40"/>
      <c r="B380" s="40"/>
    </row>
    <row r="381" spans="1:2">
      <c r="A381" s="40"/>
      <c r="B381" s="40"/>
    </row>
    <row r="382" spans="1:2">
      <c r="A382" s="40"/>
      <c r="B382" s="40"/>
    </row>
    <row r="383" spans="1:2">
      <c r="A383" s="40"/>
      <c r="B383" s="40"/>
    </row>
    <row r="384" spans="1:2">
      <c r="A384" s="40"/>
      <c r="B384" s="40"/>
    </row>
    <row r="385" spans="1:2">
      <c r="A385" s="40"/>
      <c r="B385" s="40"/>
    </row>
    <row r="386" spans="1:2">
      <c r="A386" s="40"/>
      <c r="B386" s="40"/>
    </row>
    <row r="387" spans="1:2">
      <c r="A387" s="40"/>
      <c r="B387" s="40"/>
    </row>
    <row r="388" spans="1:2">
      <c r="A388" s="40"/>
      <c r="B388" s="40"/>
    </row>
    <row r="389" spans="1:2">
      <c r="A389" s="40"/>
      <c r="B389" s="40"/>
    </row>
    <row r="390" spans="1:2">
      <c r="A390" s="40"/>
      <c r="B390" s="40"/>
    </row>
    <row r="391" spans="1:2">
      <c r="A391" s="40"/>
      <c r="B391" s="40"/>
    </row>
    <row r="392" spans="1:2">
      <c r="A392" s="40"/>
      <c r="B392" s="40"/>
    </row>
    <row r="393" spans="1:2">
      <c r="A393" s="40"/>
      <c r="B393" s="40"/>
    </row>
    <row r="394" spans="1:2">
      <c r="A394" s="40"/>
      <c r="B394" s="40"/>
    </row>
    <row r="395" spans="1:2">
      <c r="A395" s="40"/>
      <c r="B395" s="40"/>
    </row>
    <row r="396" spans="1:2">
      <c r="A396" s="40"/>
      <c r="B396" s="40"/>
    </row>
    <row r="397" spans="1:2">
      <c r="A397" s="40"/>
      <c r="B397" s="40"/>
    </row>
    <row r="398" spans="1:2">
      <c r="A398" s="40"/>
      <c r="B398" s="40"/>
    </row>
    <row r="399" spans="1:2">
      <c r="A399" s="40"/>
      <c r="B399" s="40"/>
    </row>
    <row r="400" spans="1:2">
      <c r="A400" s="40"/>
      <c r="B400" s="40"/>
    </row>
    <row r="401" spans="1:2">
      <c r="A401" s="40"/>
      <c r="B401" s="40"/>
    </row>
    <row r="402" spans="1:2">
      <c r="A402" s="40"/>
      <c r="B402" s="40"/>
    </row>
    <row r="403" spans="1:2">
      <c r="A403" s="40"/>
      <c r="B403" s="40"/>
    </row>
    <row r="404" spans="1:2">
      <c r="A404" s="40"/>
      <c r="B404" s="40"/>
    </row>
    <row r="405" spans="1:2">
      <c r="A405" s="40"/>
      <c r="B405" s="40"/>
    </row>
    <row r="406" spans="1:2">
      <c r="A406" s="40"/>
      <c r="B406" s="40"/>
    </row>
    <row r="407" spans="1:2">
      <c r="A407" s="40"/>
      <c r="B407" s="40"/>
    </row>
    <row r="408" spans="1:2">
      <c r="A408" s="40"/>
      <c r="B408" s="40"/>
    </row>
    <row r="409" spans="1:2">
      <c r="A409" s="40"/>
      <c r="B409" s="40"/>
    </row>
    <row r="410" spans="1:2">
      <c r="A410" s="40"/>
      <c r="B410" s="40"/>
    </row>
    <row r="411" spans="1:2">
      <c r="A411" s="40"/>
      <c r="B411" s="40"/>
    </row>
    <row r="412" spans="1:2">
      <c r="A412" s="40"/>
      <c r="B412" s="40"/>
    </row>
    <row r="413" spans="1:2">
      <c r="A413" s="40"/>
      <c r="B413" s="40"/>
    </row>
    <row r="414" spans="1:2">
      <c r="A414" s="40"/>
      <c r="B414" s="40"/>
    </row>
    <row r="415" spans="1:2">
      <c r="A415" s="40"/>
      <c r="B415" s="40"/>
    </row>
    <row r="416" spans="1:2">
      <c r="A416" s="40"/>
      <c r="B416" s="40"/>
    </row>
    <row r="417" spans="1:2">
      <c r="A417" s="40"/>
      <c r="B417" s="40"/>
    </row>
    <row r="418" spans="1:2">
      <c r="A418" s="40"/>
      <c r="B418" s="40"/>
    </row>
    <row r="419" spans="1:2">
      <c r="A419" s="40"/>
      <c r="B419" s="40"/>
    </row>
    <row r="420" spans="1:2">
      <c r="A420" s="40"/>
      <c r="B420" s="40"/>
    </row>
    <row r="421" spans="1:2">
      <c r="A421" s="40"/>
      <c r="B421" s="40"/>
    </row>
    <row r="422" spans="1:2">
      <c r="A422" s="40"/>
      <c r="B422" s="40"/>
    </row>
    <row r="423" spans="1:2">
      <c r="A423" s="40"/>
      <c r="B423" s="40"/>
    </row>
    <row r="424" spans="1:2">
      <c r="A424" s="40"/>
      <c r="B424" s="40"/>
    </row>
    <row r="425" spans="1:2">
      <c r="A425" s="40"/>
      <c r="B425" s="40"/>
    </row>
    <row r="426" spans="1:2">
      <c r="A426" s="40"/>
      <c r="B426" s="40"/>
    </row>
    <row r="427" spans="1:2">
      <c r="A427" s="40"/>
      <c r="B427" s="40"/>
    </row>
    <row r="428" spans="1:2">
      <c r="A428" s="40"/>
      <c r="B428" s="40"/>
    </row>
    <row r="429" spans="1:2">
      <c r="A429" s="40"/>
      <c r="B429" s="40"/>
    </row>
    <row r="430" spans="1:2">
      <c r="A430" s="40"/>
      <c r="B430" s="40"/>
    </row>
    <row r="431" spans="1:2">
      <c r="A431" s="40"/>
      <c r="B431" s="40"/>
    </row>
    <row r="432" spans="1:2">
      <c r="A432" s="40"/>
      <c r="B432" s="40"/>
    </row>
    <row r="433" spans="1:2">
      <c r="A433" s="40"/>
      <c r="B433" s="40"/>
    </row>
    <row r="434" spans="1:2">
      <c r="A434" s="40"/>
      <c r="B434" s="40"/>
    </row>
    <row r="435" spans="1:2">
      <c r="A435" s="40"/>
      <c r="B435" s="40"/>
    </row>
    <row r="436" spans="1:2">
      <c r="A436" s="40"/>
      <c r="B436" s="40"/>
    </row>
    <row r="437" spans="1:2">
      <c r="A437" s="40"/>
      <c r="B437" s="40"/>
    </row>
    <row r="438" spans="1:2">
      <c r="A438" s="40"/>
      <c r="B438" s="40"/>
    </row>
    <row r="439" spans="1:2">
      <c r="A439" s="40"/>
      <c r="B439" s="40"/>
    </row>
    <row r="440" spans="1:2">
      <c r="A440" s="40"/>
      <c r="B440" s="40"/>
    </row>
    <row r="441" spans="1:2">
      <c r="A441" s="40"/>
      <c r="B441" s="40"/>
    </row>
    <row r="442" spans="1:2">
      <c r="A442" s="40"/>
      <c r="B442" s="40"/>
    </row>
    <row r="443" spans="1:2">
      <c r="A443" s="40"/>
      <c r="B443" s="40"/>
    </row>
    <row r="444" spans="1:2">
      <c r="A444" s="40"/>
      <c r="B444" s="40"/>
    </row>
    <row r="445" spans="1:2">
      <c r="A445" s="40"/>
      <c r="B445" s="40"/>
    </row>
    <row r="446" spans="1:2">
      <c r="A446" s="40"/>
      <c r="B446" s="40"/>
    </row>
    <row r="447" spans="1:2">
      <c r="A447" s="40"/>
      <c r="B447" s="40"/>
    </row>
    <row r="448" spans="1:2">
      <c r="A448" s="40"/>
      <c r="B448" s="40"/>
    </row>
    <row r="449" spans="1:2">
      <c r="A449" s="40"/>
      <c r="B449" s="40"/>
    </row>
    <row r="450" spans="1:2">
      <c r="A450" s="40"/>
      <c r="B450" s="40"/>
    </row>
    <row r="451" spans="1:2">
      <c r="A451" s="40"/>
      <c r="B451" s="40"/>
    </row>
    <row r="452" spans="1:2">
      <c r="A452" s="40"/>
      <c r="B452" s="40"/>
    </row>
    <row r="453" spans="1:2">
      <c r="A453" s="40"/>
      <c r="B453" s="40"/>
    </row>
    <row r="454" spans="1:2">
      <c r="A454" s="40"/>
      <c r="B454" s="40"/>
    </row>
    <row r="455" spans="1:2">
      <c r="A455" s="40"/>
      <c r="B455" s="40"/>
    </row>
    <row r="456" spans="1:2">
      <c r="A456" s="40"/>
      <c r="B456" s="40"/>
    </row>
    <row r="457" spans="1:2">
      <c r="A457" s="40"/>
      <c r="B457" s="40"/>
    </row>
    <row r="458" spans="1:2">
      <c r="A458" s="40"/>
      <c r="B458" s="40"/>
    </row>
    <row r="459" spans="1:2">
      <c r="A459" s="40"/>
      <c r="B459" s="40"/>
    </row>
    <row r="460" spans="1:2">
      <c r="A460" s="40"/>
      <c r="B460" s="40"/>
    </row>
    <row r="461" spans="1:2">
      <c r="A461" s="40"/>
      <c r="B461" s="40"/>
    </row>
    <row r="462" spans="1:2">
      <c r="A462" s="40"/>
      <c r="B462" s="40"/>
    </row>
    <row r="463" spans="1:2">
      <c r="A463" s="40"/>
      <c r="B463" s="40"/>
    </row>
    <row r="464" spans="1:2">
      <c r="A464" s="40"/>
      <c r="B464" s="40"/>
    </row>
    <row r="465" spans="1:2">
      <c r="A465" s="40"/>
      <c r="B465" s="40"/>
    </row>
    <row r="466" spans="1:2">
      <c r="A466" s="40"/>
      <c r="B466" s="40"/>
    </row>
    <row r="467" spans="1:2">
      <c r="A467" s="40"/>
      <c r="B467" s="40"/>
    </row>
    <row r="468" spans="1:2">
      <c r="A468" s="40"/>
      <c r="B468" s="40"/>
    </row>
    <row r="469" spans="1:2">
      <c r="A469" s="40"/>
      <c r="B469" s="40"/>
    </row>
    <row r="470" spans="1:2">
      <c r="A470" s="40"/>
      <c r="B470" s="40"/>
    </row>
    <row r="471" spans="1:2">
      <c r="A471" s="40"/>
      <c r="B471" s="40"/>
    </row>
    <row r="472" spans="1:2">
      <c r="A472" s="40"/>
      <c r="B472" s="40"/>
    </row>
    <row r="473" spans="1:2">
      <c r="A473" s="40"/>
      <c r="B473" s="40"/>
    </row>
    <row r="474" spans="1:2">
      <c r="A474" s="40"/>
      <c r="B474" s="40"/>
    </row>
    <row r="475" spans="1:2">
      <c r="A475" s="40"/>
      <c r="B475" s="40"/>
    </row>
    <row r="476" spans="1:2">
      <c r="A476" s="40"/>
      <c r="B476" s="40"/>
    </row>
    <row r="477" spans="1:2">
      <c r="A477" s="40"/>
      <c r="B477" s="40"/>
    </row>
    <row r="478" spans="1:2">
      <c r="A478" s="40"/>
      <c r="B478" s="40"/>
    </row>
    <row r="479" spans="1:2">
      <c r="A479" s="40"/>
      <c r="B479" s="40"/>
    </row>
    <row r="480" spans="1:2">
      <c r="A480" s="40"/>
      <c r="B480" s="40"/>
    </row>
    <row r="481" spans="1:2">
      <c r="A481" s="40"/>
      <c r="B481" s="40"/>
    </row>
    <row r="482" spans="1:2">
      <c r="A482" s="40"/>
      <c r="B482" s="40"/>
    </row>
    <row r="483" spans="1:2">
      <c r="A483" s="40"/>
      <c r="B483" s="40"/>
    </row>
    <row r="484" spans="1:2">
      <c r="A484" s="40"/>
      <c r="B484" s="40"/>
    </row>
    <row r="485" spans="1:2">
      <c r="A485" s="40"/>
      <c r="B485" s="40"/>
    </row>
    <row r="486" spans="1:2">
      <c r="A486" s="40"/>
      <c r="B486" s="40"/>
    </row>
    <row r="487" spans="1:2">
      <c r="A487" s="40"/>
      <c r="B487" s="40"/>
    </row>
    <row r="488" spans="1:2">
      <c r="A488" s="40"/>
      <c r="B488" s="40"/>
    </row>
    <row r="489" spans="1:2">
      <c r="A489" s="40"/>
      <c r="B489" s="40"/>
    </row>
    <row r="490" spans="1:2">
      <c r="A490" s="40"/>
      <c r="B490" s="40"/>
    </row>
    <row r="491" spans="1:2">
      <c r="A491" s="40"/>
      <c r="B491" s="40"/>
    </row>
    <row r="492" spans="1:2">
      <c r="A492" s="40"/>
      <c r="B492" s="40"/>
    </row>
    <row r="493" spans="1:2">
      <c r="A493" s="40"/>
      <c r="B493" s="40"/>
    </row>
    <row r="494" spans="1:2">
      <c r="A494" s="40"/>
      <c r="B494" s="40"/>
    </row>
    <row r="495" spans="1:2">
      <c r="A495" s="40"/>
      <c r="B495" s="40"/>
    </row>
    <row r="496" spans="1:2">
      <c r="A496" s="40"/>
      <c r="B496" s="40"/>
    </row>
    <row r="497" spans="1:2">
      <c r="A497" s="40"/>
      <c r="B497" s="40"/>
    </row>
    <row r="498" spans="1:2">
      <c r="A498" s="40"/>
      <c r="B498" s="40"/>
    </row>
    <row r="499" spans="1:2">
      <c r="A499" s="40"/>
      <c r="B499" s="40"/>
    </row>
    <row r="500" spans="1:2">
      <c r="A500" s="40"/>
      <c r="B500" s="40"/>
    </row>
    <row r="501" spans="1:2">
      <c r="A501" s="40"/>
      <c r="B501" s="40"/>
    </row>
    <row r="502" spans="1:2">
      <c r="A502" s="40"/>
      <c r="B502" s="40"/>
    </row>
    <row r="503" spans="1:2">
      <c r="A503" s="40"/>
      <c r="B503" s="40"/>
    </row>
    <row r="504" spans="1:2">
      <c r="A504" s="40"/>
      <c r="B504" s="40"/>
    </row>
    <row r="505" spans="1:2">
      <c r="A505" s="40"/>
      <c r="B505" s="40"/>
    </row>
    <row r="506" spans="1:2">
      <c r="A506" s="40"/>
      <c r="B506" s="40"/>
    </row>
    <row r="507" spans="1:2">
      <c r="A507" s="40"/>
      <c r="B507" s="40"/>
    </row>
    <row r="508" spans="1:2">
      <c r="A508" s="40"/>
      <c r="B508" s="40"/>
    </row>
    <row r="509" spans="1:2">
      <c r="A509" s="40"/>
      <c r="B509" s="40"/>
    </row>
    <row r="510" spans="1:2">
      <c r="A510" s="40"/>
      <c r="B510" s="40"/>
    </row>
    <row r="511" spans="1:2">
      <c r="A511" s="40"/>
      <c r="B511" s="40"/>
    </row>
    <row r="512" spans="1:2">
      <c r="A512" s="40"/>
      <c r="B512" s="40"/>
    </row>
    <row r="513" spans="1:2">
      <c r="A513" s="40"/>
      <c r="B513" s="40"/>
    </row>
    <row r="514" spans="1:2">
      <c r="A514" s="40"/>
      <c r="B514" s="40"/>
    </row>
    <row r="515" spans="1:2">
      <c r="A515" s="40"/>
      <c r="B515" s="40"/>
    </row>
    <row r="516" spans="1:2">
      <c r="A516" s="40"/>
      <c r="B516" s="40"/>
    </row>
    <row r="517" spans="1:2">
      <c r="A517" s="40"/>
      <c r="B517" s="40"/>
    </row>
    <row r="518" spans="1:2">
      <c r="A518" s="40"/>
      <c r="B518" s="40"/>
    </row>
    <row r="519" spans="1:2">
      <c r="A519" s="40"/>
      <c r="B519" s="40"/>
    </row>
    <row r="520" spans="1:2">
      <c r="A520" s="40"/>
      <c r="B520" s="40"/>
    </row>
    <row r="521" spans="1:2">
      <c r="A521" s="40"/>
      <c r="B521" s="40"/>
    </row>
    <row r="522" spans="1:2">
      <c r="A522" s="40"/>
      <c r="B522" s="40"/>
    </row>
    <row r="523" spans="1:2">
      <c r="A523" s="40"/>
      <c r="B523" s="40"/>
    </row>
    <row r="524" spans="1:2">
      <c r="A524" s="40"/>
      <c r="B524" s="40"/>
    </row>
    <row r="525" spans="1:2">
      <c r="A525" s="40"/>
      <c r="B525" s="40"/>
    </row>
    <row r="526" spans="1:2">
      <c r="A526" s="40"/>
      <c r="B526" s="40"/>
    </row>
    <row r="527" spans="1:2">
      <c r="A527" s="40"/>
      <c r="B527" s="40"/>
    </row>
    <row r="528" spans="1:2">
      <c r="A528" s="40"/>
      <c r="B528" s="40"/>
    </row>
    <row r="529" spans="1:2">
      <c r="A529" s="40"/>
      <c r="B529" s="40"/>
    </row>
    <row r="530" spans="1:2">
      <c r="A530" s="40"/>
      <c r="B530" s="40"/>
    </row>
    <row r="531" spans="1:2">
      <c r="A531" s="40"/>
      <c r="B531" s="40"/>
    </row>
    <row r="532" spans="1:2">
      <c r="A532" s="40"/>
      <c r="B532" s="40"/>
    </row>
    <row r="533" spans="1:2">
      <c r="A533" s="40"/>
      <c r="B533" s="40"/>
    </row>
    <row r="534" spans="1:2">
      <c r="A534" s="40"/>
      <c r="B534" s="40"/>
    </row>
    <row r="535" spans="1:2">
      <c r="A535" s="40"/>
      <c r="B535" s="40"/>
    </row>
    <row r="536" spans="1:2">
      <c r="A536" s="40"/>
      <c r="B536" s="40"/>
    </row>
    <row r="537" spans="1:2">
      <c r="A537" s="40"/>
      <c r="B537" s="40"/>
    </row>
    <row r="538" spans="1:2">
      <c r="A538" s="40"/>
      <c r="B538" s="40"/>
    </row>
    <row r="539" spans="1:2">
      <c r="A539" s="40"/>
      <c r="B539" s="40"/>
    </row>
    <row r="540" spans="1:2">
      <c r="A540" s="40"/>
      <c r="B540" s="40"/>
    </row>
    <row r="541" spans="1:2">
      <c r="A541" s="40"/>
      <c r="B541" s="40"/>
    </row>
    <row r="542" spans="1:2">
      <c r="A542" s="40"/>
      <c r="B542" s="40"/>
    </row>
    <row r="543" spans="1:2">
      <c r="A543" s="40"/>
      <c r="B543" s="40"/>
    </row>
    <row r="544" spans="1:2">
      <c r="A544" s="40"/>
      <c r="B544" s="40"/>
    </row>
    <row r="545" spans="1:2">
      <c r="A545" s="40"/>
      <c r="B545" s="40"/>
    </row>
    <row r="546" spans="1:2">
      <c r="A546" s="40"/>
      <c r="B546" s="40"/>
    </row>
    <row r="547" spans="1:2">
      <c r="A547" s="40"/>
      <c r="B547" s="40"/>
    </row>
    <row r="548" spans="1:2">
      <c r="A548" s="40"/>
      <c r="B548" s="40"/>
    </row>
    <row r="549" spans="1:2">
      <c r="A549" s="40"/>
      <c r="B549" s="40"/>
    </row>
    <row r="550" spans="1:2">
      <c r="A550" s="40"/>
      <c r="B550" s="40"/>
    </row>
    <row r="551" spans="1:2">
      <c r="A551" s="40"/>
      <c r="B551" s="40"/>
    </row>
    <row r="552" spans="1:2">
      <c r="A552" s="40"/>
      <c r="B552" s="40"/>
    </row>
    <row r="553" spans="1:2">
      <c r="A553" s="40"/>
      <c r="B553" s="40"/>
    </row>
    <row r="554" spans="1:2">
      <c r="A554" s="40"/>
      <c r="B554" s="40"/>
    </row>
    <row r="555" spans="1:2">
      <c r="A555" s="40"/>
      <c r="B555" s="40"/>
    </row>
    <row r="556" spans="1:2">
      <c r="A556" s="40"/>
      <c r="B556" s="40"/>
    </row>
    <row r="557" spans="1:2">
      <c r="A557" s="40"/>
      <c r="B557" s="40"/>
    </row>
    <row r="558" spans="1:2">
      <c r="A558" s="40"/>
      <c r="B558" s="40"/>
    </row>
    <row r="559" spans="1:2">
      <c r="A559" s="40"/>
      <c r="B559" s="40"/>
    </row>
    <row r="560" spans="1:2">
      <c r="A560" s="40"/>
      <c r="B560" s="40"/>
    </row>
    <row r="561" spans="1:2">
      <c r="A561" s="40"/>
      <c r="B561" s="40"/>
    </row>
    <row r="562" spans="1:2">
      <c r="A562" s="40"/>
      <c r="B562" s="40"/>
    </row>
    <row r="563" spans="1:2">
      <c r="A563" s="40"/>
      <c r="B563" s="40"/>
    </row>
    <row r="564" spans="1:2">
      <c r="A564" s="40"/>
      <c r="B564" s="40"/>
    </row>
    <row r="565" spans="1:2">
      <c r="A565" s="40"/>
      <c r="B565" s="40"/>
    </row>
    <row r="566" spans="1:2">
      <c r="A566" s="40"/>
      <c r="B566" s="40"/>
    </row>
    <row r="567" spans="1:2">
      <c r="A567" s="40"/>
      <c r="B567" s="40"/>
    </row>
    <row r="568" spans="1:2">
      <c r="A568" s="40"/>
      <c r="B568" s="40"/>
    </row>
    <row r="569" spans="1:2">
      <c r="A569" s="40"/>
      <c r="B569" s="40"/>
    </row>
    <row r="570" spans="1:2">
      <c r="A570" s="40"/>
      <c r="B570" s="40"/>
    </row>
    <row r="571" spans="1:2">
      <c r="A571" s="40"/>
      <c r="B571" s="40"/>
    </row>
    <row r="572" spans="1:2">
      <c r="A572" s="40"/>
      <c r="B572" s="40"/>
    </row>
    <row r="573" spans="1:2">
      <c r="A573" s="40"/>
      <c r="B573" s="40"/>
    </row>
    <row r="574" spans="1:2">
      <c r="A574" s="40"/>
      <c r="B574" s="40"/>
    </row>
    <row r="575" spans="1:2">
      <c r="A575" s="40"/>
      <c r="B575" s="40"/>
    </row>
    <row r="576" spans="1:2">
      <c r="A576" s="40"/>
      <c r="B576" s="40"/>
    </row>
    <row r="577" spans="1:2">
      <c r="A577" s="40"/>
      <c r="B577" s="40"/>
    </row>
    <row r="578" spans="1:2">
      <c r="A578" s="40"/>
      <c r="B578" s="40"/>
    </row>
    <row r="579" spans="1:2">
      <c r="A579" s="40"/>
      <c r="B579" s="40"/>
    </row>
    <row r="580" spans="1:2">
      <c r="A580" s="40"/>
      <c r="B580" s="40"/>
    </row>
    <row r="581" spans="1:2">
      <c r="A581" s="40"/>
      <c r="B581" s="40"/>
    </row>
    <row r="582" spans="1:2">
      <c r="A582" s="40"/>
      <c r="B582" s="40"/>
    </row>
    <row r="583" spans="1:2">
      <c r="A583" s="40"/>
      <c r="B583" s="40"/>
    </row>
    <row r="584" spans="1:2">
      <c r="A584" s="40"/>
      <c r="B584" s="40"/>
    </row>
    <row r="585" spans="1:2">
      <c r="A585" s="40"/>
      <c r="B585" s="40"/>
    </row>
    <row r="586" spans="1:2">
      <c r="A586" s="40"/>
      <c r="B586" s="40"/>
    </row>
    <row r="587" spans="1:2">
      <c r="A587" s="40"/>
      <c r="B587" s="40"/>
    </row>
    <row r="588" spans="1:2">
      <c r="A588" s="40"/>
      <c r="B588" s="40"/>
    </row>
    <row r="589" spans="1:2">
      <c r="A589" s="40"/>
      <c r="B589" s="40"/>
    </row>
    <row r="590" spans="1:2">
      <c r="A590" s="40"/>
      <c r="B590" s="40"/>
    </row>
    <row r="591" spans="1:2">
      <c r="A591" s="40"/>
      <c r="B591" s="40"/>
    </row>
    <row r="592" spans="1:2">
      <c r="A592" s="40"/>
      <c r="B592" s="40"/>
    </row>
    <row r="593" spans="1:2">
      <c r="A593" s="40"/>
      <c r="B593" s="40"/>
    </row>
    <row r="594" spans="1:2">
      <c r="A594" s="40"/>
      <c r="B594" s="40"/>
    </row>
    <row r="595" spans="1:2">
      <c r="A595" s="40"/>
      <c r="B595" s="40"/>
    </row>
    <row r="596" spans="1:2">
      <c r="A596" s="40"/>
      <c r="B596" s="40"/>
    </row>
    <row r="597" spans="1:2">
      <c r="A597" s="40"/>
      <c r="B597" s="40"/>
    </row>
    <row r="598" spans="1:2">
      <c r="A598" s="40"/>
      <c r="B598" s="40"/>
    </row>
    <row r="599" spans="1:2">
      <c r="A599" s="40"/>
      <c r="B599" s="40"/>
    </row>
    <row r="600" spans="1:2">
      <c r="A600" s="40"/>
      <c r="B600" s="40"/>
    </row>
    <row r="601" spans="1:2">
      <c r="A601" s="40"/>
      <c r="B601" s="40"/>
    </row>
    <row r="602" spans="1:2">
      <c r="A602" s="40"/>
      <c r="B602" s="40"/>
    </row>
    <row r="603" spans="1:2">
      <c r="A603" s="40"/>
      <c r="B603" s="40"/>
    </row>
    <row r="604" spans="1:2">
      <c r="A604" s="40"/>
      <c r="B604" s="40"/>
    </row>
    <row r="605" spans="1:2">
      <c r="A605" s="40"/>
      <c r="B605" s="40"/>
    </row>
    <row r="606" spans="1:2">
      <c r="A606" s="40"/>
      <c r="B606" s="40"/>
    </row>
    <row r="607" spans="1:2">
      <c r="A607" s="40"/>
      <c r="B607" s="40"/>
    </row>
    <row r="608" spans="1:2">
      <c r="A608" s="40"/>
      <c r="B608" s="40"/>
    </row>
    <row r="609" spans="1:2">
      <c r="A609" s="40"/>
      <c r="B609" s="40"/>
    </row>
    <row r="610" spans="1:2">
      <c r="A610" s="40"/>
      <c r="B610" s="40"/>
    </row>
    <row r="611" spans="1:2">
      <c r="A611" s="40"/>
      <c r="B611" s="40"/>
    </row>
    <row r="612" spans="1:2">
      <c r="A612" s="40"/>
      <c r="B612" s="40"/>
    </row>
    <row r="613" spans="1:2">
      <c r="A613" s="40"/>
      <c r="B613" s="40"/>
    </row>
    <row r="614" spans="1:2">
      <c r="A614" s="40"/>
      <c r="B614" s="40"/>
    </row>
    <row r="615" spans="1:2">
      <c r="A615" s="40"/>
      <c r="B615" s="40"/>
    </row>
    <row r="616" spans="1:2">
      <c r="A616" s="40"/>
      <c r="B616" s="40"/>
    </row>
    <row r="617" spans="1:2">
      <c r="A617" s="40"/>
      <c r="B617" s="40"/>
    </row>
    <row r="618" spans="1:2">
      <c r="A618" s="40"/>
      <c r="B618" s="40"/>
    </row>
    <row r="619" spans="1:2">
      <c r="A619" s="40"/>
      <c r="B619" s="40"/>
    </row>
    <row r="620" spans="1:2">
      <c r="A620" s="40"/>
      <c r="B620" s="40"/>
    </row>
    <row r="621" spans="1:2">
      <c r="A621" s="40"/>
      <c r="B621" s="40"/>
    </row>
    <row r="622" spans="1:2">
      <c r="A622" s="40"/>
      <c r="B622" s="40"/>
    </row>
    <row r="623" spans="1:2">
      <c r="A623" s="40"/>
      <c r="B623" s="40"/>
    </row>
    <row r="624" spans="1:2">
      <c r="A624" s="40"/>
      <c r="B624" s="40"/>
    </row>
    <row r="625" spans="1:2">
      <c r="A625" s="40"/>
      <c r="B625" s="40"/>
    </row>
    <row r="626" spans="1:2">
      <c r="A626" s="40"/>
      <c r="B626" s="40"/>
    </row>
    <row r="627" spans="1:2">
      <c r="A627" s="40"/>
      <c r="B627" s="40"/>
    </row>
    <row r="628" spans="1:2">
      <c r="A628" s="40"/>
      <c r="B628" s="40"/>
    </row>
    <row r="629" spans="1:2">
      <c r="A629" s="40"/>
      <c r="B629" s="40"/>
    </row>
    <row r="630" spans="1:2">
      <c r="A630" s="40"/>
      <c r="B630" s="40"/>
    </row>
    <row r="631" spans="1:2">
      <c r="A631" s="40"/>
      <c r="B631" s="40"/>
    </row>
    <row r="632" spans="1:2">
      <c r="A632" s="40"/>
      <c r="B632" s="40"/>
    </row>
    <row r="633" spans="1:2">
      <c r="A633" s="40"/>
      <c r="B633" s="40"/>
    </row>
    <row r="634" spans="1:2">
      <c r="A634" s="40"/>
      <c r="B634" s="40"/>
    </row>
    <row r="635" spans="1:2">
      <c r="A635" s="40"/>
      <c r="B635" s="40"/>
    </row>
    <row r="636" spans="1:2">
      <c r="A636" s="40"/>
      <c r="B636" s="40"/>
    </row>
    <row r="637" spans="1:2">
      <c r="A637" s="40"/>
      <c r="B637" s="40"/>
    </row>
    <row r="638" spans="1:2">
      <c r="A638" s="40"/>
      <c r="B638" s="40"/>
    </row>
    <row r="639" spans="1:2">
      <c r="A639" s="40"/>
      <c r="B639" s="40"/>
    </row>
    <row r="640" spans="1:2">
      <c r="A640" s="40"/>
      <c r="B640" s="40"/>
    </row>
    <row r="641" spans="1:2">
      <c r="A641" s="40"/>
      <c r="B641" s="40"/>
    </row>
    <row r="642" spans="1:2">
      <c r="A642" s="40"/>
      <c r="B642" s="40"/>
    </row>
    <row r="643" spans="1:2">
      <c r="A643" s="40"/>
      <c r="B643" s="40"/>
    </row>
    <row r="644" spans="1:2">
      <c r="A644" s="40"/>
      <c r="B644" s="40"/>
    </row>
    <row r="645" spans="1:2">
      <c r="A645" s="40"/>
      <c r="B645" s="40"/>
    </row>
    <row r="646" spans="1:2">
      <c r="A646" s="40"/>
      <c r="B646" s="40"/>
    </row>
    <row r="647" spans="1:2">
      <c r="A647" s="40"/>
      <c r="B647" s="40"/>
    </row>
    <row r="648" spans="1:2">
      <c r="A648" s="40"/>
      <c r="B648" s="40"/>
    </row>
    <row r="649" spans="1:2">
      <c r="A649" s="40"/>
      <c r="B649" s="40"/>
    </row>
    <row r="650" spans="1:2">
      <c r="A650" s="40"/>
      <c r="B650" s="40"/>
    </row>
    <row r="651" spans="1:2">
      <c r="A651" s="40"/>
      <c r="B651" s="40"/>
    </row>
    <row r="652" spans="1:2">
      <c r="A652" s="40"/>
      <c r="B652" s="40"/>
    </row>
    <row r="653" spans="1:2">
      <c r="A653" s="40"/>
      <c r="B653" s="40"/>
    </row>
    <row r="654" spans="1:2">
      <c r="A654" s="40"/>
      <c r="B654" s="40"/>
    </row>
    <row r="655" spans="1:2">
      <c r="A655" s="40"/>
      <c r="B655" s="40"/>
    </row>
    <row r="656" spans="1:2">
      <c r="A656" s="40"/>
      <c r="B656" s="40"/>
    </row>
    <row r="657" spans="1:2">
      <c r="A657" s="40"/>
      <c r="B657" s="40"/>
    </row>
    <row r="658" spans="1:2">
      <c r="A658" s="40"/>
      <c r="B658" s="40"/>
    </row>
    <row r="659" spans="1:2">
      <c r="A659" s="40"/>
      <c r="B659" s="40"/>
    </row>
    <row r="660" spans="1:2">
      <c r="A660" s="40"/>
      <c r="B660" s="40"/>
    </row>
    <row r="661" spans="1:2">
      <c r="A661" s="40"/>
      <c r="B661" s="40"/>
    </row>
    <row r="662" spans="1:2">
      <c r="A662" s="40"/>
      <c r="B662" s="40"/>
    </row>
    <row r="663" spans="1:2">
      <c r="A663" s="40"/>
      <c r="B663" s="40"/>
    </row>
    <row r="664" spans="1:2">
      <c r="A664" s="40"/>
      <c r="B664" s="40"/>
    </row>
    <row r="665" spans="1:2">
      <c r="A665" s="40"/>
      <c r="B665" s="40"/>
    </row>
    <row r="666" spans="1:2">
      <c r="A666" s="40"/>
      <c r="B666" s="40"/>
    </row>
    <row r="667" spans="1:2">
      <c r="A667" s="40"/>
      <c r="B667" s="40"/>
    </row>
    <row r="668" spans="1:2">
      <c r="A668" s="40"/>
      <c r="B668" s="40"/>
    </row>
    <row r="669" spans="1:2">
      <c r="A669" s="40"/>
      <c r="B669" s="40"/>
    </row>
    <row r="670" spans="1:2">
      <c r="A670" s="40"/>
      <c r="B670" s="40"/>
    </row>
    <row r="671" spans="1:2">
      <c r="A671" s="40"/>
      <c r="B671" s="40"/>
    </row>
    <row r="672" spans="1:2">
      <c r="A672" s="40"/>
      <c r="B672" s="40"/>
    </row>
    <row r="673" spans="1:2">
      <c r="A673" s="40"/>
      <c r="B673" s="40"/>
    </row>
    <row r="674" spans="1:2">
      <c r="A674" s="40"/>
      <c r="B674" s="40"/>
    </row>
    <row r="675" spans="1:2">
      <c r="A675" s="40"/>
      <c r="B675" s="40"/>
    </row>
    <row r="676" spans="1:2">
      <c r="A676" s="40"/>
      <c r="B676" s="40"/>
    </row>
    <row r="677" spans="1:2">
      <c r="A677" s="40"/>
      <c r="B677" s="40"/>
    </row>
    <row r="678" spans="1:2">
      <c r="A678" s="40"/>
      <c r="B678" s="40"/>
    </row>
    <row r="679" spans="1:2">
      <c r="A679" s="40"/>
      <c r="B679" s="40"/>
    </row>
    <row r="680" spans="1:2">
      <c r="A680" s="40"/>
      <c r="B680" s="40"/>
    </row>
    <row r="681" spans="1:2">
      <c r="A681" s="40"/>
      <c r="B681" s="40"/>
    </row>
    <row r="682" spans="1:2">
      <c r="A682" s="40"/>
      <c r="B682" s="40"/>
    </row>
    <row r="683" spans="1:2">
      <c r="A683" s="40"/>
      <c r="B683" s="40"/>
    </row>
    <row r="684" spans="1:2">
      <c r="A684" s="40"/>
      <c r="B684" s="40"/>
    </row>
    <row r="685" spans="1:2">
      <c r="A685" s="40"/>
      <c r="B685" s="40"/>
    </row>
    <row r="686" spans="1:2">
      <c r="A686" s="40"/>
      <c r="B686" s="40"/>
    </row>
    <row r="687" spans="1:2">
      <c r="A687" s="40"/>
      <c r="B687" s="40"/>
    </row>
    <row r="688" spans="1:2">
      <c r="A688" s="40"/>
      <c r="B688" s="40"/>
    </row>
    <row r="689" spans="1:2">
      <c r="A689" s="40"/>
      <c r="B689" s="40"/>
    </row>
    <row r="690" spans="1:2">
      <c r="A690" s="40"/>
      <c r="B690" s="40"/>
    </row>
    <row r="691" spans="1:2">
      <c r="A691" s="40"/>
      <c r="B691" s="40"/>
    </row>
    <row r="692" spans="1:2">
      <c r="A692" s="40"/>
      <c r="B692" s="40"/>
    </row>
    <row r="693" spans="1:2">
      <c r="A693" s="40"/>
      <c r="B693" s="40"/>
    </row>
    <row r="694" spans="1:2">
      <c r="A694" s="40"/>
      <c r="B694" s="40"/>
    </row>
    <row r="695" spans="1:2">
      <c r="A695" s="40"/>
      <c r="B695" s="40"/>
    </row>
    <row r="696" spans="1:2">
      <c r="A696" s="40"/>
      <c r="B696" s="40"/>
    </row>
    <row r="697" spans="1:2">
      <c r="A697" s="40"/>
      <c r="B697" s="40"/>
    </row>
    <row r="698" spans="1:2">
      <c r="A698" s="40"/>
      <c r="B698" s="40"/>
    </row>
    <row r="699" spans="1:2">
      <c r="A699" s="40"/>
      <c r="B699" s="40"/>
    </row>
    <row r="700" spans="1:2">
      <c r="A700" s="40"/>
      <c r="B700" s="40"/>
    </row>
    <row r="701" spans="1:2">
      <c r="A701" s="40"/>
      <c r="B701" s="40"/>
    </row>
    <row r="702" spans="1:2">
      <c r="A702" s="40"/>
      <c r="B702" s="40"/>
    </row>
    <row r="703" spans="1:2">
      <c r="A703" s="40"/>
      <c r="B703" s="40"/>
    </row>
    <row r="704" spans="1:2">
      <c r="A704" s="40"/>
      <c r="B704" s="40"/>
    </row>
    <row r="705" spans="1:2">
      <c r="A705" s="40"/>
      <c r="B705" s="40"/>
    </row>
    <row r="706" spans="1:2">
      <c r="A706" s="40"/>
      <c r="B706" s="40"/>
    </row>
    <row r="707" spans="1:2">
      <c r="A707" s="40"/>
      <c r="B707" s="40"/>
    </row>
    <row r="708" spans="1:2">
      <c r="A708" s="40"/>
      <c r="B708" s="40"/>
    </row>
    <row r="709" spans="1:2">
      <c r="A709" s="40"/>
      <c r="B709" s="40"/>
    </row>
    <row r="710" spans="1:2">
      <c r="A710" s="40"/>
      <c r="B710" s="40"/>
    </row>
    <row r="711" spans="1:2">
      <c r="A711" s="40"/>
      <c r="B711" s="40"/>
    </row>
    <row r="712" spans="1:2">
      <c r="A712" s="40"/>
      <c r="B712" s="40"/>
    </row>
    <row r="713" spans="1:2">
      <c r="A713" s="40"/>
      <c r="B713" s="40"/>
    </row>
    <row r="714" spans="1:2">
      <c r="A714" s="40"/>
      <c r="B714" s="40"/>
    </row>
    <row r="715" spans="1:2">
      <c r="A715" s="40"/>
      <c r="B715" s="40"/>
    </row>
    <row r="716" spans="1:2">
      <c r="A716" s="40"/>
      <c r="B716" s="40"/>
    </row>
    <row r="717" spans="1:2">
      <c r="A717" s="40"/>
      <c r="B717" s="40"/>
    </row>
    <row r="718" spans="1:2">
      <c r="A718" s="40"/>
      <c r="B718" s="40"/>
    </row>
    <row r="719" spans="1:2">
      <c r="A719" s="40"/>
      <c r="B719" s="40"/>
    </row>
    <row r="720" spans="1:2">
      <c r="A720" s="40"/>
      <c r="B720" s="40"/>
    </row>
    <row r="721" spans="1:2">
      <c r="A721" s="40"/>
      <c r="B721" s="40"/>
    </row>
    <row r="722" spans="1:2">
      <c r="A722" s="40"/>
      <c r="B722" s="40"/>
    </row>
    <row r="723" spans="1:2">
      <c r="A723" s="40"/>
      <c r="B723" s="40"/>
    </row>
    <row r="724" spans="1:2">
      <c r="A724" s="40"/>
      <c r="B724" s="40"/>
    </row>
    <row r="725" spans="1:2">
      <c r="A725" s="40"/>
      <c r="B725" s="40"/>
    </row>
    <row r="726" spans="1:2">
      <c r="A726" s="40"/>
      <c r="B726" s="40"/>
    </row>
    <row r="727" spans="1:2">
      <c r="A727" s="40"/>
      <c r="B727" s="40"/>
    </row>
    <row r="728" spans="1:2">
      <c r="A728" s="40"/>
      <c r="B728" s="40"/>
    </row>
    <row r="729" spans="1:2">
      <c r="A729" s="40"/>
      <c r="B729" s="40"/>
    </row>
    <row r="730" spans="1:2">
      <c r="A730" s="40"/>
      <c r="B730" s="40"/>
    </row>
    <row r="731" spans="1:2">
      <c r="A731" s="40"/>
      <c r="B731" s="40"/>
    </row>
    <row r="732" spans="1:2">
      <c r="A732" s="40"/>
      <c r="B732" s="40"/>
    </row>
    <row r="733" spans="1:2">
      <c r="A733" s="40"/>
      <c r="B733" s="40"/>
    </row>
    <row r="734" spans="1:2">
      <c r="A734" s="40"/>
      <c r="B734" s="40"/>
    </row>
    <row r="735" spans="1:2">
      <c r="A735" s="40"/>
      <c r="B735" s="40"/>
    </row>
    <row r="736" spans="1:2">
      <c r="A736" s="40"/>
      <c r="B736" s="40"/>
    </row>
    <row r="737" spans="1:2">
      <c r="A737" s="40"/>
      <c r="B737" s="40"/>
    </row>
    <row r="738" spans="1:2">
      <c r="A738" s="40"/>
      <c r="B738" s="40"/>
    </row>
    <row r="739" spans="1:2">
      <c r="A739" s="40"/>
      <c r="B739" s="40"/>
    </row>
    <row r="740" spans="1:2">
      <c r="A740" s="40"/>
      <c r="B740" s="40"/>
    </row>
    <row r="741" spans="1:2">
      <c r="A741" s="40"/>
      <c r="B741" s="40"/>
    </row>
    <row r="742" spans="1:2">
      <c r="A742" s="40"/>
      <c r="B742" s="40"/>
    </row>
    <row r="743" spans="1:2">
      <c r="A743" s="40"/>
      <c r="B743" s="40"/>
    </row>
    <row r="744" spans="1:2">
      <c r="A744" s="40"/>
      <c r="B744" s="40"/>
    </row>
    <row r="745" spans="1:2">
      <c r="A745" s="40"/>
      <c r="B745" s="40"/>
    </row>
    <row r="746" spans="1:2">
      <c r="A746" s="40"/>
      <c r="B746" s="40"/>
    </row>
    <row r="747" spans="1:2">
      <c r="A747" s="40"/>
      <c r="B747" s="40"/>
    </row>
    <row r="748" spans="1:2">
      <c r="A748" s="40"/>
      <c r="B748" s="40"/>
    </row>
    <row r="749" spans="1:2">
      <c r="A749" s="40"/>
      <c r="B749" s="40"/>
    </row>
    <row r="750" spans="1:2">
      <c r="A750" s="40"/>
      <c r="B750" s="40"/>
    </row>
    <row r="751" spans="1:2">
      <c r="A751" s="40"/>
      <c r="B751" s="40"/>
    </row>
    <row r="752" spans="1:2">
      <c r="A752" s="40"/>
      <c r="B752" s="40"/>
    </row>
    <row r="753" spans="1:2">
      <c r="A753" s="40"/>
      <c r="B753" s="40"/>
    </row>
    <row r="754" spans="1:2">
      <c r="A754" s="40"/>
      <c r="B754" s="40"/>
    </row>
    <row r="755" spans="1:2">
      <c r="A755" s="40"/>
      <c r="B755" s="40"/>
    </row>
    <row r="756" spans="1:2">
      <c r="A756" s="40"/>
      <c r="B756" s="40"/>
    </row>
    <row r="757" spans="1:2">
      <c r="A757" s="40"/>
      <c r="B757" s="40"/>
    </row>
    <row r="758" spans="1:2">
      <c r="A758" s="40"/>
      <c r="B758" s="40"/>
    </row>
    <row r="759" spans="1:2">
      <c r="A759" s="40"/>
      <c r="B759" s="40"/>
    </row>
    <row r="760" spans="1:2">
      <c r="A760" s="40"/>
      <c r="B760" s="40"/>
    </row>
    <row r="761" spans="1:2">
      <c r="A761" s="40"/>
      <c r="B761" s="40"/>
    </row>
    <row r="762" spans="1:2">
      <c r="A762" s="40"/>
      <c r="B762" s="40"/>
    </row>
    <row r="763" spans="1:2">
      <c r="A763" s="40"/>
      <c r="B763" s="40"/>
    </row>
    <row r="764" spans="1:2">
      <c r="A764" s="40"/>
      <c r="B764" s="40"/>
    </row>
    <row r="765" spans="1:2">
      <c r="A765" s="40"/>
      <c r="B765" s="40"/>
    </row>
    <row r="766" spans="1:2">
      <c r="A766" s="40"/>
      <c r="B766" s="40"/>
    </row>
    <row r="767" spans="1:2">
      <c r="A767" s="40"/>
      <c r="B767" s="40"/>
    </row>
    <row r="768" spans="1:2">
      <c r="A768" s="40"/>
      <c r="B768" s="40"/>
    </row>
    <row r="769" spans="1:2">
      <c r="A769" s="40"/>
      <c r="B769" s="40"/>
    </row>
    <row r="770" spans="1:2">
      <c r="A770" s="40"/>
      <c r="B770" s="40"/>
    </row>
    <row r="771" spans="1:2">
      <c r="A771" s="40"/>
      <c r="B771" s="40"/>
    </row>
    <row r="772" spans="1:2">
      <c r="A772" s="40"/>
      <c r="B772" s="40"/>
    </row>
    <row r="773" spans="1:2">
      <c r="A773" s="40"/>
      <c r="B773" s="40"/>
    </row>
    <row r="774" spans="1:2">
      <c r="A774" s="40"/>
      <c r="B774" s="40"/>
    </row>
    <row r="775" spans="1:2">
      <c r="A775" s="40"/>
      <c r="B775" s="40"/>
    </row>
    <row r="776" spans="1:2">
      <c r="A776" s="40"/>
      <c r="B776" s="40"/>
    </row>
    <row r="777" spans="1:2">
      <c r="A777" s="40"/>
      <c r="B777" s="40"/>
    </row>
    <row r="778" spans="1:2">
      <c r="A778" s="40"/>
      <c r="B778" s="40"/>
    </row>
    <row r="779" spans="1:2">
      <c r="A779" s="40"/>
      <c r="B779" s="40"/>
    </row>
    <row r="780" spans="1:2">
      <c r="A780" s="40"/>
      <c r="B780" s="40"/>
    </row>
    <row r="781" spans="1:2">
      <c r="A781" s="40"/>
      <c r="B781" s="40"/>
    </row>
    <row r="782" spans="1:2">
      <c r="A782" s="40"/>
      <c r="B782" s="40"/>
    </row>
    <row r="783" spans="1:2">
      <c r="A783" s="40"/>
      <c r="B783" s="40"/>
    </row>
    <row r="784" spans="1:2">
      <c r="A784" s="40"/>
      <c r="B784" s="40"/>
    </row>
    <row r="785" spans="1:2">
      <c r="A785" s="40"/>
      <c r="B785" s="40"/>
    </row>
    <row r="786" spans="1:2">
      <c r="A786" s="40"/>
      <c r="B786" s="40"/>
    </row>
    <row r="787" spans="1:2">
      <c r="A787" s="40"/>
      <c r="B787" s="40"/>
    </row>
    <row r="788" spans="1:2">
      <c r="A788" s="40"/>
      <c r="B788" s="40"/>
    </row>
    <row r="789" spans="1:2">
      <c r="A789" s="40"/>
      <c r="B789" s="40"/>
    </row>
    <row r="790" spans="1:2">
      <c r="A790" s="40"/>
      <c r="B790" s="40"/>
    </row>
    <row r="791" spans="1:2">
      <c r="A791" s="40"/>
      <c r="B791" s="40"/>
    </row>
    <row r="792" spans="1:2">
      <c r="A792" s="40"/>
      <c r="B792" s="40"/>
    </row>
    <row r="793" spans="1:2">
      <c r="A793" s="40"/>
      <c r="B793" s="40"/>
    </row>
    <row r="794" spans="1:2">
      <c r="A794" s="40"/>
      <c r="B794" s="40"/>
    </row>
    <row r="795" spans="1:2">
      <c r="A795" s="40"/>
      <c r="B795" s="40"/>
    </row>
    <row r="796" spans="1:2">
      <c r="A796" s="40"/>
      <c r="B796" s="40"/>
    </row>
    <row r="797" spans="1:2">
      <c r="A797" s="40"/>
      <c r="B797" s="40"/>
    </row>
    <row r="798" spans="1:2">
      <c r="A798" s="40"/>
      <c r="B798" s="40"/>
    </row>
    <row r="799" spans="1:2">
      <c r="A799" s="40"/>
      <c r="B799" s="40"/>
    </row>
    <row r="800" spans="1:2">
      <c r="A800" s="40"/>
      <c r="B800" s="40"/>
    </row>
    <row r="801" spans="1:2">
      <c r="A801" s="40"/>
      <c r="B801" s="40"/>
    </row>
    <row r="802" spans="1:2">
      <c r="A802" s="40"/>
      <c r="B802" s="40"/>
    </row>
    <row r="803" spans="1:2">
      <c r="A803" s="40"/>
      <c r="B803" s="40"/>
    </row>
    <row r="804" spans="1:2">
      <c r="A804" s="40"/>
      <c r="B804" s="40"/>
    </row>
    <row r="805" spans="1:2">
      <c r="A805" s="40"/>
      <c r="B805" s="40"/>
    </row>
    <row r="806" spans="1:2">
      <c r="A806" s="40"/>
      <c r="B806" s="40"/>
    </row>
    <row r="807" spans="1:2">
      <c r="A807" s="40"/>
      <c r="B807" s="40"/>
    </row>
    <row r="808" spans="1:2">
      <c r="A808" s="40"/>
      <c r="B808" s="40"/>
    </row>
    <row r="809" spans="1:2">
      <c r="A809" s="40"/>
      <c r="B809" s="40"/>
    </row>
    <row r="810" spans="1:2">
      <c r="A810" s="40"/>
      <c r="B810" s="40"/>
    </row>
    <row r="811" spans="1:2">
      <c r="A811" s="40"/>
      <c r="B811" s="40"/>
    </row>
    <row r="812" spans="1:2">
      <c r="A812" s="40"/>
      <c r="B812" s="40"/>
    </row>
    <row r="813" spans="1:2">
      <c r="A813" s="40"/>
      <c r="B813" s="40"/>
    </row>
    <row r="814" spans="1:2">
      <c r="A814" s="40"/>
      <c r="B814" s="40"/>
    </row>
    <row r="815" spans="1:2">
      <c r="A815" s="40"/>
      <c r="B815" s="40"/>
    </row>
    <row r="816" spans="1:2">
      <c r="A816" s="40"/>
      <c r="B816" s="40"/>
    </row>
    <row r="817" spans="1:2">
      <c r="A817" s="40"/>
      <c r="B817" s="40"/>
    </row>
    <row r="818" spans="1:2">
      <c r="A818" s="40"/>
      <c r="B818" s="40"/>
    </row>
    <row r="819" spans="1:2">
      <c r="A819" s="40"/>
      <c r="B819" s="40"/>
    </row>
    <row r="820" spans="1:2">
      <c r="A820" s="40"/>
      <c r="B820" s="40"/>
    </row>
    <row r="821" spans="1:2">
      <c r="A821" s="40"/>
      <c r="B821" s="40"/>
    </row>
    <row r="822" spans="1:2">
      <c r="A822" s="40"/>
      <c r="B822" s="40"/>
    </row>
    <row r="823" spans="1:2">
      <c r="A823" s="40"/>
      <c r="B823" s="40"/>
    </row>
    <row r="824" spans="1:2">
      <c r="A824" s="40"/>
      <c r="B824" s="40"/>
    </row>
    <row r="825" spans="1:2">
      <c r="A825" s="40"/>
      <c r="B825" s="40"/>
    </row>
    <row r="826" spans="1:2">
      <c r="A826" s="40"/>
      <c r="B826" s="40"/>
    </row>
    <row r="827" spans="1:2">
      <c r="A827" s="40"/>
      <c r="B827" s="40"/>
    </row>
    <row r="828" spans="1:2">
      <c r="A828" s="40"/>
      <c r="B828" s="40"/>
    </row>
    <row r="829" spans="1:2">
      <c r="A829" s="40"/>
      <c r="B829" s="40"/>
    </row>
    <row r="830" spans="1:2">
      <c r="A830" s="40"/>
      <c r="B830" s="40"/>
    </row>
    <row r="831" spans="1:2">
      <c r="A831" s="40"/>
      <c r="B831" s="40"/>
    </row>
    <row r="832" spans="1:2">
      <c r="A832" s="40"/>
      <c r="B832" s="40"/>
    </row>
    <row r="833" spans="1:2">
      <c r="A833" s="40"/>
      <c r="B833" s="40"/>
    </row>
    <row r="834" spans="1:2">
      <c r="A834" s="40"/>
      <c r="B834" s="40"/>
    </row>
    <row r="835" spans="1:2">
      <c r="A835" s="40"/>
      <c r="B835" s="40"/>
    </row>
    <row r="836" spans="1:2">
      <c r="A836" s="40"/>
      <c r="B836" s="40"/>
    </row>
    <row r="837" spans="1:2">
      <c r="A837" s="40"/>
      <c r="B837" s="40"/>
    </row>
    <row r="838" spans="1:2">
      <c r="A838" s="40"/>
      <c r="B838" s="40"/>
    </row>
    <row r="839" spans="1:2">
      <c r="A839" s="40"/>
      <c r="B839" s="40"/>
    </row>
    <row r="840" spans="1:2">
      <c r="A840" s="40"/>
      <c r="B840" s="40"/>
    </row>
    <row r="841" spans="1:2">
      <c r="A841" s="40"/>
      <c r="B841" s="40"/>
    </row>
    <row r="842" spans="1:2">
      <c r="A842" s="40"/>
      <c r="B842" s="40"/>
    </row>
    <row r="843" spans="1:2">
      <c r="A843" s="40"/>
      <c r="B843" s="40"/>
    </row>
    <row r="844" spans="1:2">
      <c r="A844" s="40"/>
      <c r="B844" s="40"/>
    </row>
    <row r="845" spans="1:2">
      <c r="A845" s="40"/>
      <c r="B845" s="40"/>
    </row>
    <row r="846" spans="1:2">
      <c r="A846" s="40"/>
      <c r="B846" s="40"/>
    </row>
    <row r="847" spans="1:2">
      <c r="A847" s="40"/>
      <c r="B847" s="40"/>
    </row>
    <row r="848" spans="1:2">
      <c r="A848" s="40"/>
      <c r="B848" s="40"/>
    </row>
    <row r="849" spans="1:2">
      <c r="A849" s="40"/>
      <c r="B849" s="40"/>
    </row>
    <row r="850" spans="1:2">
      <c r="A850" s="40"/>
      <c r="B850" s="40"/>
    </row>
    <row r="851" spans="1:2">
      <c r="A851" s="40"/>
      <c r="B851" s="40"/>
    </row>
    <row r="852" spans="1:2">
      <c r="A852" s="40"/>
      <c r="B852" s="40"/>
    </row>
    <row r="853" spans="1:2">
      <c r="A853" s="40"/>
      <c r="B853" s="40"/>
    </row>
    <row r="854" spans="1:2">
      <c r="A854" s="40"/>
      <c r="B854" s="40"/>
    </row>
    <row r="855" spans="1:2">
      <c r="A855" s="40"/>
      <c r="B855" s="40"/>
    </row>
    <row r="856" spans="1:2">
      <c r="A856" s="40"/>
      <c r="B856" s="40"/>
    </row>
    <row r="857" spans="1:2">
      <c r="A857" s="40"/>
      <c r="B857" s="40"/>
    </row>
    <row r="858" spans="1:2">
      <c r="A858" s="40"/>
      <c r="B858" s="40"/>
    </row>
    <row r="859" spans="1:2">
      <c r="A859" s="40"/>
      <c r="B859" s="40"/>
    </row>
    <row r="860" spans="1:2">
      <c r="A860" s="40"/>
      <c r="B860" s="40"/>
    </row>
    <row r="861" spans="1:2">
      <c r="A861" s="40"/>
      <c r="B861" s="40"/>
    </row>
    <row r="862" spans="1:2">
      <c r="A862" s="40"/>
      <c r="B862" s="40"/>
    </row>
    <row r="863" spans="1:2">
      <c r="A863" s="40"/>
      <c r="B863" s="40"/>
    </row>
    <row r="864" spans="1:2">
      <c r="A864" s="40"/>
      <c r="B864" s="40"/>
    </row>
    <row r="865" spans="1:2">
      <c r="A865" s="40"/>
      <c r="B865" s="40"/>
    </row>
    <row r="866" spans="1:2">
      <c r="A866" s="40"/>
      <c r="B866" s="40"/>
    </row>
    <row r="867" spans="1:2">
      <c r="A867" s="40"/>
      <c r="B867" s="40"/>
    </row>
    <row r="868" spans="1:2">
      <c r="A868" s="40"/>
      <c r="B868" s="40"/>
    </row>
    <row r="869" spans="1:2">
      <c r="A869" s="40"/>
      <c r="B869" s="40"/>
    </row>
    <row r="870" spans="1:2">
      <c r="A870" s="40"/>
      <c r="B870" s="40"/>
    </row>
    <row r="871" spans="1:2">
      <c r="A871" s="40"/>
      <c r="B871" s="40"/>
    </row>
    <row r="872" spans="1:2">
      <c r="A872" s="40"/>
      <c r="B872" s="40"/>
    </row>
    <row r="873" spans="1:2">
      <c r="A873" s="40"/>
      <c r="B873" s="40"/>
    </row>
    <row r="874" spans="1:2">
      <c r="A874" s="40"/>
      <c r="B874" s="40"/>
    </row>
    <row r="875" spans="1:2">
      <c r="A875" s="40"/>
      <c r="B875" s="40"/>
    </row>
    <row r="876" spans="1:2">
      <c r="A876" s="40"/>
      <c r="B876" s="40"/>
    </row>
    <row r="877" spans="1:2">
      <c r="A877" s="40"/>
      <c r="B877" s="40"/>
    </row>
    <row r="878" spans="1:2">
      <c r="A878" s="40"/>
      <c r="B878" s="40"/>
    </row>
    <row r="879" spans="1:2">
      <c r="A879" s="40"/>
      <c r="B879" s="40"/>
    </row>
    <row r="880" spans="1:2">
      <c r="A880" s="40"/>
      <c r="B880" s="40"/>
    </row>
    <row r="881" spans="1:2">
      <c r="A881" s="40"/>
      <c r="B881" s="40"/>
    </row>
    <row r="882" spans="1:2">
      <c r="A882" s="40"/>
      <c r="B882" s="40"/>
    </row>
    <row r="883" spans="1:2">
      <c r="A883" s="40"/>
      <c r="B883" s="40"/>
    </row>
    <row r="884" spans="1:2">
      <c r="A884" s="40"/>
      <c r="B884" s="40"/>
    </row>
    <row r="885" spans="1:2">
      <c r="A885" s="40"/>
      <c r="B885" s="40"/>
    </row>
    <row r="886" spans="1:2">
      <c r="A886" s="40"/>
      <c r="B886" s="40"/>
    </row>
    <row r="887" spans="1:2">
      <c r="A887" s="40"/>
      <c r="B887" s="40"/>
    </row>
    <row r="888" spans="1:2">
      <c r="A888" s="40"/>
      <c r="B888" s="40"/>
    </row>
    <row r="889" spans="1:2">
      <c r="A889" s="40"/>
      <c r="B889" s="40"/>
    </row>
    <row r="890" spans="1:2">
      <c r="A890" s="40"/>
      <c r="B890" s="40"/>
    </row>
    <row r="891" spans="1:2">
      <c r="A891" s="40"/>
      <c r="B891" s="40"/>
    </row>
    <row r="892" spans="1:2">
      <c r="A892" s="40"/>
      <c r="B892" s="40"/>
    </row>
    <row r="893" spans="1:2">
      <c r="A893" s="40"/>
      <c r="B893" s="40"/>
    </row>
    <row r="894" spans="1:2">
      <c r="A894" s="40"/>
      <c r="B894" s="40"/>
    </row>
    <row r="895" spans="1:2">
      <c r="A895" s="40"/>
      <c r="B895" s="40"/>
    </row>
    <row r="896" spans="1:2">
      <c r="A896" s="40"/>
      <c r="B896" s="40"/>
    </row>
    <row r="897" spans="1:2">
      <c r="A897" s="40"/>
      <c r="B897" s="40"/>
    </row>
    <row r="898" spans="1:2">
      <c r="A898" s="40"/>
      <c r="B898" s="40"/>
    </row>
    <row r="899" spans="1:2">
      <c r="A899" s="40"/>
      <c r="B899" s="40"/>
    </row>
    <row r="900" spans="1:2">
      <c r="A900" s="40"/>
      <c r="B900" s="40"/>
    </row>
    <row r="901" spans="1:2">
      <c r="A901" s="40"/>
      <c r="B901" s="40"/>
    </row>
    <row r="902" spans="1:2">
      <c r="A902" s="40"/>
      <c r="B902" s="40"/>
    </row>
    <row r="903" spans="1:2">
      <c r="A903" s="40"/>
      <c r="B903" s="40"/>
    </row>
    <row r="904" spans="1:2">
      <c r="A904" s="40"/>
      <c r="B904" s="40"/>
    </row>
    <row r="905" spans="1:2">
      <c r="A905" s="40"/>
      <c r="B905" s="40"/>
    </row>
    <row r="906" spans="1:2">
      <c r="A906" s="40"/>
      <c r="B906" s="40"/>
    </row>
    <row r="907" spans="1:2">
      <c r="A907" s="40"/>
      <c r="B907" s="40"/>
    </row>
    <row r="908" spans="1:2">
      <c r="A908" s="40"/>
      <c r="B908" s="40"/>
    </row>
    <row r="909" spans="1:2">
      <c r="A909" s="40"/>
      <c r="B909" s="40"/>
    </row>
    <row r="910" spans="1:2">
      <c r="A910" s="40"/>
      <c r="B910" s="40"/>
    </row>
    <row r="911" spans="1:2">
      <c r="A911" s="40"/>
      <c r="B911" s="40"/>
    </row>
    <row r="912" spans="1:2">
      <c r="A912" s="40"/>
      <c r="B912" s="40"/>
    </row>
    <row r="913" spans="1:2">
      <c r="A913" s="40"/>
      <c r="B913" s="40"/>
    </row>
    <row r="914" spans="1:2">
      <c r="A914" s="40"/>
      <c r="B914" s="40"/>
    </row>
    <row r="915" spans="1:2">
      <c r="A915" s="40"/>
      <c r="B915" s="40"/>
    </row>
    <row r="916" spans="1:2">
      <c r="A916" s="40"/>
      <c r="B916" s="40"/>
    </row>
    <row r="917" spans="1:2">
      <c r="A917" s="40"/>
      <c r="B917" s="40"/>
    </row>
    <row r="918" spans="1:2">
      <c r="A918" s="40"/>
      <c r="B918" s="40"/>
    </row>
    <row r="919" spans="1:2">
      <c r="A919" s="40"/>
      <c r="B919" s="40"/>
    </row>
    <row r="920" spans="1:2">
      <c r="A920" s="40"/>
      <c r="B920" s="40"/>
    </row>
    <row r="921" spans="1:2">
      <c r="A921" s="40"/>
      <c r="B921" s="40"/>
    </row>
    <row r="922" spans="1:2">
      <c r="A922" s="40"/>
      <c r="B922" s="40"/>
    </row>
    <row r="923" spans="1:2">
      <c r="A923" s="40"/>
      <c r="B923" s="40"/>
    </row>
    <row r="924" spans="1:2">
      <c r="A924" s="40"/>
      <c r="B924" s="40"/>
    </row>
    <row r="925" spans="1:2">
      <c r="A925" s="40"/>
      <c r="B925" s="40"/>
    </row>
    <row r="926" spans="1:2">
      <c r="A926" s="40"/>
      <c r="B926" s="40"/>
    </row>
    <row r="927" spans="1:2">
      <c r="A927" s="40"/>
      <c r="B927" s="40"/>
    </row>
    <row r="928" spans="1:2">
      <c r="A928" s="40"/>
      <c r="B928" s="40"/>
    </row>
    <row r="929" spans="1:2">
      <c r="A929" s="40"/>
      <c r="B929" s="40"/>
    </row>
    <row r="930" spans="1:2">
      <c r="A930" s="40"/>
      <c r="B930" s="40"/>
    </row>
    <row r="931" spans="1:2">
      <c r="A931" s="40"/>
      <c r="B931" s="40"/>
    </row>
    <row r="932" spans="1:2">
      <c r="A932" s="40"/>
      <c r="B932" s="40"/>
    </row>
    <row r="933" spans="1:2">
      <c r="A933" s="40"/>
      <c r="B933" s="40"/>
    </row>
    <row r="934" spans="1:2">
      <c r="A934" s="40"/>
      <c r="B934" s="40"/>
    </row>
    <row r="935" spans="1:2">
      <c r="A935" s="40"/>
      <c r="B935" s="40"/>
    </row>
    <row r="936" spans="1:2">
      <c r="A936" s="40"/>
      <c r="B936" s="40"/>
    </row>
    <row r="937" spans="1:2">
      <c r="A937" s="40"/>
      <c r="B937" s="40"/>
    </row>
    <row r="938" spans="1:2">
      <c r="A938" s="40"/>
      <c r="B938" s="40"/>
    </row>
    <row r="939" spans="1:2">
      <c r="A939" s="40"/>
      <c r="B939" s="40"/>
    </row>
    <row r="940" spans="1:2">
      <c r="A940" s="40"/>
      <c r="B940" s="40"/>
    </row>
    <row r="941" spans="1:2">
      <c r="A941" s="40"/>
      <c r="B941" s="40"/>
    </row>
    <row r="942" spans="1:2">
      <c r="A942" s="40"/>
      <c r="B942" s="40"/>
    </row>
    <row r="943" spans="1:2">
      <c r="A943" s="40"/>
      <c r="B943" s="40"/>
    </row>
    <row r="944" spans="1:2">
      <c r="A944" s="40"/>
      <c r="B944" s="40"/>
    </row>
    <row r="945" spans="1:2">
      <c r="A945" s="40"/>
      <c r="B945" s="40"/>
    </row>
    <row r="946" spans="1:2">
      <c r="A946" s="40"/>
      <c r="B946" s="40"/>
    </row>
    <row r="947" spans="1:2">
      <c r="A947" s="40"/>
      <c r="B947" s="40"/>
    </row>
    <row r="948" spans="1:2">
      <c r="A948" s="40"/>
      <c r="B948" s="40"/>
    </row>
    <row r="949" spans="1:2">
      <c r="A949" s="40"/>
      <c r="B949" s="40"/>
    </row>
    <row r="950" spans="1:2">
      <c r="A950" s="40"/>
      <c r="B950" s="40"/>
    </row>
    <row r="951" spans="1:2">
      <c r="A951" s="40"/>
      <c r="B951" s="40"/>
    </row>
    <row r="952" spans="1:2">
      <c r="A952" s="40"/>
      <c r="B952" s="40"/>
    </row>
    <row r="953" spans="1:2">
      <c r="A953" s="40"/>
      <c r="B953" s="40"/>
    </row>
    <row r="954" spans="1:2">
      <c r="A954" s="40"/>
      <c r="B954" s="40"/>
    </row>
    <row r="955" spans="1:2">
      <c r="A955" s="40"/>
      <c r="B955" s="40"/>
    </row>
    <row r="956" spans="1:2">
      <c r="A956" s="40"/>
      <c r="B956" s="40"/>
    </row>
    <row r="957" spans="1:2">
      <c r="A957" s="40"/>
      <c r="B957" s="40"/>
    </row>
    <row r="958" spans="1:2">
      <c r="A958" s="40"/>
      <c r="B958" s="40"/>
    </row>
    <row r="959" spans="1:2">
      <c r="A959" s="40"/>
      <c r="B959" s="40"/>
    </row>
    <row r="960" spans="1:2">
      <c r="A960" s="40"/>
      <c r="B960" s="40"/>
    </row>
    <row r="961" spans="1:2">
      <c r="A961" s="40"/>
      <c r="B961" s="40"/>
    </row>
    <row r="962" spans="1:2">
      <c r="A962" s="40"/>
      <c r="B962" s="40"/>
    </row>
    <row r="963" spans="1:2">
      <c r="A963" s="40"/>
      <c r="B963" s="40"/>
    </row>
    <row r="964" spans="1:2">
      <c r="A964" s="40"/>
      <c r="B964" s="40"/>
    </row>
    <row r="965" spans="1:2">
      <c r="A965" s="40"/>
      <c r="B965" s="40"/>
    </row>
    <row r="966" spans="1:2">
      <c r="A966" s="40"/>
      <c r="B966" s="40"/>
    </row>
    <row r="967" spans="1:2">
      <c r="A967" s="40"/>
      <c r="B967" s="40"/>
    </row>
    <row r="968" spans="1:2">
      <c r="A968" s="40"/>
      <c r="B968" s="40"/>
    </row>
    <row r="969" spans="1:2">
      <c r="A969" s="40"/>
      <c r="B969" s="40"/>
    </row>
    <row r="970" spans="1:2">
      <c r="A970" s="40"/>
      <c r="B970" s="40"/>
    </row>
    <row r="971" spans="1:2">
      <c r="A971" s="40"/>
      <c r="B971" s="40"/>
    </row>
    <row r="972" spans="1:2">
      <c r="A972" s="40"/>
      <c r="B972" s="40"/>
    </row>
    <row r="973" spans="1:2">
      <c r="A973" s="40"/>
      <c r="B973" s="40"/>
    </row>
    <row r="974" spans="1:2">
      <c r="A974" s="40"/>
      <c r="B974" s="40"/>
    </row>
    <row r="975" spans="1:2">
      <c r="A975" s="40"/>
      <c r="B975" s="40"/>
    </row>
    <row r="976" spans="1:2">
      <c r="A976" s="40"/>
      <c r="B976" s="40"/>
    </row>
    <row r="977" spans="1:2">
      <c r="A977" s="40"/>
      <c r="B977" s="40"/>
    </row>
    <row r="978" spans="1:2">
      <c r="A978" s="40"/>
      <c r="B978" s="40"/>
    </row>
    <row r="979" spans="1:2">
      <c r="A979" s="40"/>
      <c r="B979" s="40"/>
    </row>
    <row r="980" spans="1:2">
      <c r="A980" s="40"/>
      <c r="B980" s="40"/>
    </row>
    <row r="981" spans="1:2">
      <c r="A981" s="40"/>
      <c r="B981" s="40"/>
    </row>
    <row r="982" spans="1:2">
      <c r="A982" s="40"/>
      <c r="B982" s="40"/>
    </row>
    <row r="983" spans="1:2">
      <c r="A983" s="40"/>
      <c r="B983" s="40"/>
    </row>
    <row r="984" spans="1:2">
      <c r="A984" s="40"/>
      <c r="B984" s="40"/>
    </row>
    <row r="985" spans="1:2">
      <c r="A985" s="40"/>
      <c r="B985" s="40"/>
    </row>
    <row r="986" spans="1:2">
      <c r="A986" s="40"/>
      <c r="B986" s="40"/>
    </row>
    <row r="987" spans="1:2">
      <c r="A987" s="40"/>
      <c r="B987" s="40"/>
    </row>
    <row r="988" spans="1:2">
      <c r="A988" s="40"/>
      <c r="B988" s="40"/>
    </row>
    <row r="989" spans="1:2">
      <c r="A989" s="40"/>
      <c r="B989" s="40"/>
    </row>
    <row r="990" spans="1:2">
      <c r="A990" s="40"/>
      <c r="B990" s="40"/>
    </row>
    <row r="991" spans="1:2">
      <c r="A991" s="40"/>
      <c r="B991" s="40"/>
    </row>
    <row r="992" spans="1:2">
      <c r="A992" s="40"/>
      <c r="B992" s="40"/>
    </row>
    <row r="993" spans="1:2">
      <c r="A993" s="40"/>
      <c r="B993" s="40"/>
    </row>
    <row r="994" spans="1:2">
      <c r="A994" s="40"/>
      <c r="B994" s="40"/>
    </row>
    <row r="995" spans="1:2">
      <c r="A995" s="40"/>
      <c r="B995" s="40"/>
    </row>
    <row r="996" spans="1:2">
      <c r="A996" s="40"/>
      <c r="B996" s="40"/>
    </row>
    <row r="997" spans="1:2">
      <c r="A997" s="40"/>
      <c r="B997" s="40"/>
    </row>
    <row r="998" spans="1:2">
      <c r="A998" s="40"/>
      <c r="B998" s="40"/>
    </row>
    <row r="999" spans="1:2">
      <c r="A999" s="40"/>
      <c r="B999" s="40"/>
    </row>
    <row r="1000" spans="1:2">
      <c r="A1000" s="40"/>
      <c r="B1000" s="40"/>
    </row>
    <row r="1001" spans="1:2">
      <c r="A1001" s="40"/>
      <c r="B1001" s="40"/>
    </row>
    <row r="1002" spans="1:2">
      <c r="A1002" s="40"/>
      <c r="B1002" s="40"/>
    </row>
    <row r="1003" spans="1:2">
      <c r="A1003" s="40"/>
      <c r="B1003" s="40"/>
    </row>
    <row r="1004" spans="1:2">
      <c r="A1004" s="40"/>
      <c r="B1004" s="40"/>
    </row>
    <row r="1005" spans="1:2">
      <c r="A1005" s="40"/>
      <c r="B1005" s="40"/>
    </row>
    <row r="1006" spans="1:2">
      <c r="A1006" s="40"/>
      <c r="B1006" s="40"/>
    </row>
    <row r="1007" spans="1:2">
      <c r="A1007" s="40"/>
      <c r="B1007" s="40"/>
    </row>
    <row r="1008" spans="1:2">
      <c r="A1008" s="40"/>
      <c r="B1008" s="40"/>
    </row>
    <row r="1009" spans="1:2">
      <c r="A1009" s="40"/>
      <c r="B1009" s="40"/>
    </row>
    <row r="1010" spans="1:2">
      <c r="A1010" s="40"/>
      <c r="B1010" s="40"/>
    </row>
    <row r="1011" spans="1:2">
      <c r="A1011" s="40"/>
      <c r="B1011" s="40"/>
    </row>
    <row r="1012" spans="1:2">
      <c r="A1012" s="40"/>
      <c r="B1012" s="40"/>
    </row>
    <row r="1013" spans="1:2">
      <c r="A1013" s="40"/>
      <c r="B1013" s="40"/>
    </row>
    <row r="1014" spans="1:2">
      <c r="A1014" s="40"/>
      <c r="B1014" s="40"/>
    </row>
    <row r="1015" spans="1:2">
      <c r="A1015" s="40"/>
      <c r="B1015" s="40"/>
    </row>
    <row r="1016" spans="1:2">
      <c r="A1016" s="40"/>
      <c r="B1016" s="40"/>
    </row>
    <row r="1017" spans="1:2">
      <c r="A1017" s="40"/>
      <c r="B1017" s="40"/>
    </row>
    <row r="1018" spans="1:2">
      <c r="A1018" s="40"/>
      <c r="B1018" s="40"/>
    </row>
    <row r="1019" spans="1:2">
      <c r="A1019" s="40"/>
      <c r="B1019" s="40"/>
    </row>
    <row r="1020" spans="1:2">
      <c r="A1020" s="40"/>
      <c r="B1020" s="40"/>
    </row>
    <row r="1021" spans="1:2">
      <c r="A1021" s="40"/>
      <c r="B1021" s="40"/>
    </row>
    <row r="1022" spans="1:2">
      <c r="A1022" s="40"/>
      <c r="B1022" s="40"/>
    </row>
    <row r="1023" spans="1:2">
      <c r="A1023" s="40"/>
      <c r="B1023" s="40"/>
    </row>
    <row r="1024" spans="1:2">
      <c r="A1024" s="40"/>
      <c r="B1024" s="40"/>
    </row>
    <row r="1025" spans="1:2">
      <c r="A1025" s="40"/>
      <c r="B1025" s="40"/>
    </row>
    <row r="1026" spans="1:2">
      <c r="A1026" s="40"/>
      <c r="B1026" s="40"/>
    </row>
    <row r="1027" spans="1:2">
      <c r="A1027" s="40"/>
      <c r="B1027" s="40"/>
    </row>
    <row r="1028" spans="1:2">
      <c r="A1028" s="40"/>
      <c r="B1028" s="40"/>
    </row>
    <row r="1029" spans="1:2">
      <c r="A1029" s="40"/>
      <c r="B1029" s="40"/>
    </row>
    <row r="1030" spans="1:2">
      <c r="A1030" s="40"/>
      <c r="B1030" s="40"/>
    </row>
    <row r="1031" spans="1:2">
      <c r="A1031" s="40"/>
      <c r="B1031" s="40"/>
    </row>
    <row r="1032" spans="1:2">
      <c r="A1032" s="40"/>
      <c r="B1032" s="40"/>
    </row>
    <row r="1033" spans="1:2">
      <c r="A1033" s="40"/>
      <c r="B1033" s="40"/>
    </row>
    <row r="1034" spans="1:2">
      <c r="A1034" s="40"/>
      <c r="B1034" s="40"/>
    </row>
    <row r="1035" spans="1:2">
      <c r="A1035" s="40"/>
      <c r="B1035" s="40"/>
    </row>
    <row r="1036" spans="1:2">
      <c r="A1036" s="40"/>
      <c r="B1036" s="40"/>
    </row>
    <row r="1037" spans="1:2">
      <c r="A1037" s="40"/>
      <c r="B1037" s="40"/>
    </row>
    <row r="1038" spans="1:2">
      <c r="A1038" s="40"/>
      <c r="B1038" s="40"/>
    </row>
    <row r="1039" spans="1:2">
      <c r="A1039" s="40"/>
      <c r="B1039" s="40"/>
    </row>
    <row r="1040" spans="1:2">
      <c r="A1040" s="40"/>
      <c r="B1040" s="40"/>
    </row>
    <row r="1041" spans="1:2">
      <c r="A1041" s="40"/>
      <c r="B1041" s="40"/>
    </row>
    <row r="1042" spans="1:2">
      <c r="A1042" s="40"/>
      <c r="B1042" s="40"/>
    </row>
    <row r="1043" spans="1:2">
      <c r="A1043" s="40"/>
      <c r="B1043" s="40"/>
    </row>
    <row r="1044" spans="1:2">
      <c r="A1044" s="40"/>
      <c r="B1044" s="40"/>
    </row>
    <row r="1045" spans="1:2">
      <c r="A1045" s="40"/>
      <c r="B1045" s="40"/>
    </row>
    <row r="1046" spans="1:2">
      <c r="A1046" s="40"/>
      <c r="B1046" s="40"/>
    </row>
    <row r="1047" spans="1:2">
      <c r="A1047" s="40"/>
      <c r="B1047" s="40"/>
    </row>
    <row r="1048" spans="1:2">
      <c r="A1048" s="40"/>
      <c r="B1048" s="40"/>
    </row>
    <row r="1049" spans="1:2">
      <c r="A1049" s="40"/>
      <c r="B1049" s="40"/>
    </row>
    <row r="1050" spans="1:2">
      <c r="A1050" s="40"/>
      <c r="B1050" s="40"/>
    </row>
    <row r="1051" spans="1:2">
      <c r="A1051" s="40"/>
      <c r="B1051" s="40"/>
    </row>
    <row r="1052" spans="1:2">
      <c r="A1052" s="40"/>
      <c r="B1052" s="40"/>
    </row>
    <row r="1053" spans="1:2">
      <c r="A1053" s="40"/>
      <c r="B1053" s="40"/>
    </row>
    <row r="1054" spans="1:2">
      <c r="A1054" s="40"/>
      <c r="B1054" s="40"/>
    </row>
    <row r="1055" spans="1:2">
      <c r="A1055" s="40"/>
      <c r="B1055" s="40"/>
    </row>
    <row r="1056" spans="1:2">
      <c r="A1056" s="40"/>
      <c r="B1056" s="40"/>
    </row>
    <row r="1057" spans="1:2">
      <c r="A1057" s="40"/>
      <c r="B1057" s="40"/>
    </row>
    <row r="1058" spans="1:2">
      <c r="A1058" s="40"/>
      <c r="B1058" s="40"/>
    </row>
    <row r="1059" spans="1:2">
      <c r="A1059" s="40"/>
      <c r="B1059" s="40"/>
    </row>
    <row r="1060" spans="1:2">
      <c r="A1060" s="40"/>
      <c r="B1060" s="40"/>
    </row>
    <row r="1061" spans="1:2">
      <c r="A1061" s="40"/>
      <c r="B1061" s="40"/>
    </row>
    <row r="1062" spans="1:2">
      <c r="A1062" s="40"/>
      <c r="B1062" s="40"/>
    </row>
    <row r="1063" spans="1:2">
      <c r="A1063" s="40"/>
      <c r="B1063" s="40"/>
    </row>
    <row r="1064" spans="1:2">
      <c r="A1064" s="40"/>
      <c r="B1064" s="40"/>
    </row>
    <row r="1065" spans="1:2">
      <c r="A1065" s="40"/>
      <c r="B1065" s="40"/>
    </row>
    <row r="1066" spans="1:2">
      <c r="A1066" s="40"/>
      <c r="B1066" s="40"/>
    </row>
    <row r="1067" spans="1:2">
      <c r="A1067" s="40"/>
      <c r="B1067" s="40"/>
    </row>
    <row r="1068" spans="1:2">
      <c r="A1068" s="40"/>
      <c r="B1068" s="40"/>
    </row>
    <row r="1069" spans="1:2">
      <c r="A1069" s="40"/>
      <c r="B1069" s="40"/>
    </row>
    <row r="1070" spans="1:2">
      <c r="A1070" s="40"/>
      <c r="B1070" s="40"/>
    </row>
    <row r="1071" spans="1:2">
      <c r="A1071" s="40"/>
      <c r="B1071" s="40"/>
    </row>
    <row r="1072" spans="1:2">
      <c r="A1072" s="40"/>
      <c r="B1072" s="40"/>
    </row>
    <row r="1073" spans="1:2">
      <c r="A1073" s="40"/>
      <c r="B1073" s="40"/>
    </row>
    <row r="1074" spans="1:2">
      <c r="A1074" s="40"/>
      <c r="B1074" s="40"/>
    </row>
    <row r="1075" spans="1:2">
      <c r="A1075" s="40"/>
      <c r="B1075" s="40"/>
    </row>
    <row r="1076" spans="1:2">
      <c r="A1076" s="40"/>
      <c r="B1076" s="40"/>
    </row>
    <row r="1077" spans="1:2">
      <c r="A1077" s="40"/>
      <c r="B1077" s="40"/>
    </row>
    <row r="1078" spans="1:2">
      <c r="A1078" s="40"/>
      <c r="B1078" s="40"/>
    </row>
    <row r="1079" spans="1:2">
      <c r="A1079" s="40"/>
      <c r="B1079" s="40"/>
    </row>
    <row r="1080" spans="1:2">
      <c r="A1080" s="40"/>
      <c r="B1080" s="40"/>
    </row>
    <row r="1081" spans="1:2">
      <c r="A1081" s="40"/>
      <c r="B1081" s="40"/>
    </row>
    <row r="1082" spans="1:2">
      <c r="A1082" s="40"/>
      <c r="B1082" s="40"/>
    </row>
    <row r="1083" spans="1:2">
      <c r="A1083" s="40"/>
      <c r="B1083" s="40"/>
    </row>
    <row r="1084" spans="1:2">
      <c r="A1084" s="40"/>
      <c r="B1084" s="40"/>
    </row>
    <row r="1085" spans="1:2">
      <c r="A1085" s="40"/>
      <c r="B1085" s="40"/>
    </row>
    <row r="1086" spans="1:2">
      <c r="A1086" s="40"/>
      <c r="B1086" s="40"/>
    </row>
    <row r="1087" spans="1:2">
      <c r="A1087" s="40"/>
      <c r="B1087" s="40"/>
    </row>
    <row r="1088" spans="1:2">
      <c r="A1088" s="40"/>
      <c r="B1088" s="40"/>
    </row>
    <row r="1089" spans="1:2">
      <c r="A1089" s="40"/>
      <c r="B1089" s="40"/>
    </row>
    <row r="1090" spans="1:2">
      <c r="A1090" s="40"/>
      <c r="B1090" s="40"/>
    </row>
    <row r="1091" spans="1:2">
      <c r="A1091" s="40"/>
      <c r="B1091" s="40"/>
    </row>
    <row r="1092" spans="1:2">
      <c r="A1092" s="40"/>
      <c r="B1092" s="40"/>
    </row>
    <row r="1093" spans="1:2">
      <c r="A1093" s="40"/>
      <c r="B1093" s="40"/>
    </row>
    <row r="1094" spans="1:2">
      <c r="A1094" s="40"/>
      <c r="B1094" s="40"/>
    </row>
    <row r="1095" spans="1:2">
      <c r="A1095" s="40"/>
      <c r="B1095" s="40"/>
    </row>
    <row r="1096" spans="1:2">
      <c r="A1096" s="40"/>
      <c r="B1096" s="40"/>
    </row>
    <row r="1097" spans="1:2">
      <c r="A1097" s="40"/>
      <c r="B1097" s="40"/>
    </row>
    <row r="1098" spans="1:2">
      <c r="A1098" s="40"/>
      <c r="B1098" s="40"/>
    </row>
    <row r="1099" spans="1:2">
      <c r="A1099" s="40"/>
      <c r="B1099" s="40"/>
    </row>
    <row r="1100" spans="1:2">
      <c r="A1100" s="40"/>
      <c r="B1100" s="40"/>
    </row>
    <row r="1101" spans="1:2">
      <c r="A1101" s="40"/>
      <c r="B1101" s="40"/>
    </row>
    <row r="1102" spans="1:2">
      <c r="A1102" s="40"/>
      <c r="B1102" s="40"/>
    </row>
    <row r="1103" spans="1:2">
      <c r="A1103" s="40"/>
      <c r="B1103" s="40"/>
    </row>
    <row r="1104" spans="1:2">
      <c r="A1104" s="40"/>
      <c r="B1104" s="40"/>
    </row>
    <row r="1105" spans="1:2">
      <c r="A1105" s="40"/>
      <c r="B1105" s="40"/>
    </row>
    <row r="1106" spans="1:2">
      <c r="A1106" s="40"/>
      <c r="B1106" s="40"/>
    </row>
    <row r="1107" spans="1:2">
      <c r="A1107" s="40"/>
      <c r="B1107" s="40"/>
    </row>
    <row r="1108" spans="1:2">
      <c r="A1108" s="40"/>
      <c r="B1108" s="40"/>
    </row>
    <row r="1109" spans="1:2">
      <c r="A1109" s="40"/>
      <c r="B1109" s="40"/>
    </row>
    <row r="1110" spans="1:2">
      <c r="A1110" s="40"/>
      <c r="B1110" s="40"/>
    </row>
    <row r="1111" spans="1:2">
      <c r="A1111" s="40"/>
      <c r="B1111" s="40"/>
    </row>
    <row r="1112" spans="1:2">
      <c r="A1112" s="40"/>
      <c r="B1112" s="40"/>
    </row>
    <row r="1113" spans="1:2">
      <c r="A1113" s="40"/>
      <c r="B1113" s="40"/>
    </row>
    <row r="1114" spans="1:2">
      <c r="A1114" s="40"/>
      <c r="B1114" s="40"/>
    </row>
    <row r="1115" spans="1:2">
      <c r="A1115" s="40"/>
      <c r="B1115" s="40"/>
    </row>
    <row r="1116" spans="1:2">
      <c r="A1116" s="40"/>
      <c r="B1116" s="40"/>
    </row>
    <row r="1117" spans="1:2">
      <c r="A1117" s="40"/>
      <c r="B1117" s="40"/>
    </row>
    <row r="1118" spans="1:2">
      <c r="A1118" s="40"/>
      <c r="B1118" s="40"/>
    </row>
    <row r="1119" spans="1:2">
      <c r="A1119" s="40"/>
      <c r="B1119" s="40"/>
    </row>
    <row r="1120" spans="1:2">
      <c r="A1120" s="40"/>
      <c r="B1120" s="40"/>
    </row>
    <row r="1121" spans="1:2">
      <c r="A1121" s="40"/>
      <c r="B1121" s="40"/>
    </row>
    <row r="1122" spans="1:2">
      <c r="A1122" s="40"/>
      <c r="B1122" s="40"/>
    </row>
    <row r="1123" spans="1:2">
      <c r="A1123" s="40"/>
      <c r="B1123" s="40"/>
    </row>
    <row r="1124" spans="1:2">
      <c r="A1124" s="40"/>
      <c r="B1124" s="40"/>
    </row>
    <row r="1125" spans="1:2">
      <c r="A1125" s="40"/>
      <c r="B1125" s="40"/>
    </row>
    <row r="1126" spans="1:2">
      <c r="A1126" s="40"/>
      <c r="B1126" s="40"/>
    </row>
    <row r="1127" spans="1:2">
      <c r="A1127" s="40"/>
      <c r="B1127" s="40"/>
    </row>
    <row r="1128" spans="1:2">
      <c r="A1128" s="40"/>
      <c r="B1128" s="40"/>
    </row>
    <row r="1129" spans="1:2">
      <c r="A1129" s="40"/>
      <c r="B1129" s="40"/>
    </row>
    <row r="1130" spans="1:2">
      <c r="A1130" s="40"/>
      <c r="B1130" s="40"/>
    </row>
    <row r="1131" spans="1:2">
      <c r="A1131" s="40"/>
      <c r="B1131" s="40"/>
    </row>
    <row r="1132" spans="1:2">
      <c r="A1132" s="40"/>
      <c r="B1132" s="40"/>
    </row>
    <row r="1133" spans="1:2">
      <c r="A1133" s="40"/>
      <c r="B1133" s="40"/>
    </row>
    <row r="1134" spans="1:2">
      <c r="A1134" s="40"/>
      <c r="B1134" s="40"/>
    </row>
    <row r="1135" spans="1:2">
      <c r="A1135" s="40"/>
      <c r="B1135" s="40"/>
    </row>
    <row r="1136" spans="1:2">
      <c r="A1136" s="40"/>
      <c r="B1136" s="40"/>
    </row>
    <row r="1137" spans="1:2">
      <c r="A1137" s="40"/>
      <c r="B1137" s="40"/>
    </row>
    <row r="1138" spans="1:2">
      <c r="A1138" s="40"/>
      <c r="B1138" s="40"/>
    </row>
    <row r="1139" spans="1:2">
      <c r="A1139" s="40"/>
      <c r="B1139" s="40"/>
    </row>
    <row r="1140" spans="1:2">
      <c r="A1140" s="40"/>
      <c r="B1140" s="40"/>
    </row>
    <row r="1141" spans="1:2">
      <c r="A1141" s="40"/>
      <c r="B1141" s="40"/>
    </row>
    <row r="1142" spans="1:2">
      <c r="A1142" s="40"/>
      <c r="B1142" s="40"/>
    </row>
    <row r="1143" spans="1:2">
      <c r="A1143" s="40"/>
      <c r="B1143" s="40"/>
    </row>
    <row r="1144" spans="1:2">
      <c r="A1144" s="40"/>
      <c r="B1144" s="40"/>
    </row>
    <row r="1145" spans="1:2">
      <c r="A1145" s="40"/>
      <c r="B1145" s="40"/>
    </row>
    <row r="1146" spans="1:2">
      <c r="A1146" s="40"/>
      <c r="B1146" s="40"/>
    </row>
    <row r="1147" spans="1:2">
      <c r="A1147" s="40"/>
      <c r="B1147" s="40"/>
    </row>
    <row r="1148" spans="1:2">
      <c r="A1148" s="40"/>
      <c r="B1148" s="40"/>
    </row>
    <row r="1149" spans="1:2">
      <c r="A1149" s="40"/>
      <c r="B1149" s="40"/>
    </row>
    <row r="1150" spans="1:2">
      <c r="A1150" s="40"/>
      <c r="B1150" s="40"/>
    </row>
    <row r="1151" spans="1:2">
      <c r="A1151" s="40"/>
      <c r="B1151" s="40"/>
    </row>
    <row r="1152" spans="1:2">
      <c r="A1152" s="40"/>
      <c r="B1152" s="40"/>
    </row>
    <row r="1153" spans="1:2">
      <c r="A1153" s="40"/>
      <c r="B1153" s="40"/>
    </row>
    <row r="1154" spans="1:2">
      <c r="A1154" s="40"/>
      <c r="B1154" s="40"/>
    </row>
    <row r="1155" spans="1:2">
      <c r="A1155" s="40"/>
      <c r="B1155" s="40"/>
    </row>
    <row r="1156" spans="1:2">
      <c r="A1156" s="40"/>
      <c r="B1156" s="40"/>
    </row>
    <row r="1157" spans="1:2">
      <c r="A1157" s="40"/>
      <c r="B1157" s="40"/>
    </row>
    <row r="1158" spans="1:2">
      <c r="A1158" s="40"/>
      <c r="B1158" s="40"/>
    </row>
    <row r="1159" spans="1:2">
      <c r="A1159" s="40"/>
      <c r="B1159" s="40"/>
    </row>
    <row r="1160" spans="1:2">
      <c r="A1160" s="40"/>
      <c r="B1160" s="40"/>
    </row>
    <row r="1161" spans="1:2">
      <c r="A1161" s="40"/>
      <c r="B1161" s="40"/>
    </row>
    <row r="1162" spans="1:2">
      <c r="A1162" s="40"/>
      <c r="B1162" s="40"/>
    </row>
    <row r="1163" spans="1:2">
      <c r="A1163" s="40"/>
      <c r="B1163" s="40"/>
    </row>
    <row r="1164" spans="1:2">
      <c r="A1164" s="40"/>
      <c r="B1164" s="40"/>
    </row>
    <row r="1165" spans="1:2">
      <c r="A1165" s="40"/>
      <c r="B1165" s="40"/>
    </row>
    <row r="1166" spans="1:2">
      <c r="A1166" s="40"/>
      <c r="B1166" s="40"/>
    </row>
    <row r="1167" spans="1:2">
      <c r="A1167" s="40"/>
      <c r="B1167" s="40"/>
    </row>
    <row r="1168" spans="1:2">
      <c r="A1168" s="40"/>
      <c r="B1168" s="40"/>
    </row>
    <row r="1169" spans="1:2">
      <c r="A1169" s="40"/>
      <c r="B1169" s="40"/>
    </row>
    <row r="1170" spans="1:2">
      <c r="A1170" s="40"/>
      <c r="B1170" s="40"/>
    </row>
    <row r="1171" spans="1:2">
      <c r="A1171" s="40"/>
      <c r="B1171" s="40"/>
    </row>
    <row r="1172" spans="1:2">
      <c r="A1172" s="40"/>
      <c r="B1172" s="40"/>
    </row>
    <row r="1173" spans="1:2">
      <c r="A1173" s="40"/>
      <c r="B1173" s="40"/>
    </row>
    <row r="1174" spans="1:2">
      <c r="A1174" s="40"/>
      <c r="B1174" s="40"/>
    </row>
    <row r="1175" spans="1:2">
      <c r="A1175" s="40"/>
      <c r="B1175" s="40"/>
    </row>
    <row r="1176" spans="1:2">
      <c r="A1176" s="40"/>
      <c r="B1176" s="40"/>
    </row>
    <row r="1177" spans="1:2">
      <c r="A1177" s="40"/>
      <c r="B1177" s="40"/>
    </row>
    <row r="1178" spans="1:2">
      <c r="A1178" s="40"/>
      <c r="B1178" s="40"/>
    </row>
    <row r="1179" spans="1:2">
      <c r="A1179" s="40"/>
      <c r="B1179" s="40"/>
    </row>
    <row r="1180" spans="1:2">
      <c r="A1180" s="40"/>
      <c r="B1180" s="40"/>
    </row>
    <row r="1181" spans="1:2">
      <c r="A1181" s="40"/>
      <c r="B1181" s="40"/>
    </row>
    <row r="1182" spans="1:2">
      <c r="A1182" s="40"/>
      <c r="B1182" s="40"/>
    </row>
    <row r="1183" spans="1:2">
      <c r="A1183" s="40"/>
      <c r="B1183" s="40"/>
    </row>
    <row r="1184" spans="1:2">
      <c r="A1184" s="40"/>
      <c r="B1184" s="40"/>
    </row>
    <row r="1185" spans="1:2">
      <c r="A1185" s="40"/>
      <c r="B1185" s="40"/>
    </row>
    <row r="1186" spans="1:2">
      <c r="A1186" s="40"/>
      <c r="B1186" s="40"/>
    </row>
    <row r="1187" spans="1:2">
      <c r="A1187" s="40"/>
      <c r="B1187" s="40"/>
    </row>
    <row r="1188" spans="1:2">
      <c r="A1188" s="40"/>
      <c r="B1188" s="40"/>
    </row>
    <row r="1189" spans="1:2">
      <c r="A1189" s="40"/>
      <c r="B1189" s="40"/>
    </row>
    <row r="1190" spans="1:2">
      <c r="A1190" s="40"/>
      <c r="B1190" s="40"/>
    </row>
    <row r="1191" spans="1:2">
      <c r="A1191" s="40"/>
      <c r="B1191" s="40"/>
    </row>
    <row r="1192" spans="1:2">
      <c r="A1192" s="40"/>
      <c r="B1192" s="40"/>
    </row>
    <row r="1193" spans="1:2">
      <c r="A1193" s="40"/>
      <c r="B1193" s="40"/>
    </row>
    <row r="1194" spans="1:2">
      <c r="A1194" s="40"/>
      <c r="B1194" s="40"/>
    </row>
    <row r="1195" spans="1:2">
      <c r="A1195" s="40"/>
      <c r="B1195" s="40"/>
    </row>
    <row r="1196" spans="1:2">
      <c r="A1196" s="40"/>
      <c r="B1196" s="40"/>
    </row>
    <row r="1197" spans="1:2">
      <c r="A1197" s="40"/>
      <c r="B1197" s="40"/>
    </row>
    <row r="1198" spans="1:2">
      <c r="A1198" s="40"/>
      <c r="B1198" s="40"/>
    </row>
    <row r="1199" spans="1:2">
      <c r="A1199" s="40"/>
      <c r="B1199" s="40"/>
    </row>
    <row r="1200" spans="1:2">
      <c r="A1200" s="40"/>
      <c r="B1200" s="40"/>
    </row>
    <row r="1201" spans="1:2">
      <c r="A1201" s="40"/>
      <c r="B1201" s="40"/>
    </row>
    <row r="1202" spans="1:2">
      <c r="A1202" s="40"/>
      <c r="B1202" s="40"/>
    </row>
    <row r="1203" spans="1:2">
      <c r="A1203" s="40"/>
      <c r="B1203" s="40"/>
    </row>
    <row r="1204" spans="1:2">
      <c r="A1204" s="40"/>
      <c r="B1204" s="40"/>
    </row>
    <row r="1205" spans="1:2">
      <c r="A1205" s="40"/>
      <c r="B1205" s="40"/>
    </row>
    <row r="1206" spans="1:2">
      <c r="A1206" s="40"/>
      <c r="B1206" s="40"/>
    </row>
    <row r="1207" spans="1:2">
      <c r="A1207" s="40"/>
      <c r="B1207" s="40"/>
    </row>
    <row r="1208" spans="1:2">
      <c r="A1208" s="40"/>
      <c r="B1208" s="40"/>
    </row>
    <row r="1209" spans="1:2">
      <c r="A1209" s="40"/>
      <c r="B1209" s="40"/>
    </row>
    <row r="1210" spans="1:2">
      <c r="A1210" s="40"/>
      <c r="B1210" s="40"/>
    </row>
    <row r="1211" spans="1:2">
      <c r="A1211" s="40"/>
      <c r="B1211" s="40"/>
    </row>
    <row r="1212" spans="1:2">
      <c r="A1212" s="40"/>
      <c r="B1212" s="40"/>
    </row>
    <row r="1213" spans="1:2">
      <c r="A1213" s="40"/>
      <c r="B1213" s="40"/>
    </row>
    <row r="1214" spans="1:2">
      <c r="A1214" s="40"/>
      <c r="B1214" s="40"/>
    </row>
    <row r="1215" spans="1:2">
      <c r="A1215" s="40"/>
      <c r="B1215" s="40"/>
    </row>
    <row r="1216" spans="1:2">
      <c r="A1216" s="40"/>
      <c r="B1216" s="40"/>
    </row>
    <row r="1217" spans="1:2">
      <c r="A1217" s="40"/>
      <c r="B1217" s="40"/>
    </row>
    <row r="1218" spans="1:2">
      <c r="A1218" s="40"/>
      <c r="B1218" s="40"/>
    </row>
    <row r="1219" spans="1:2">
      <c r="A1219" s="40"/>
      <c r="B1219" s="40"/>
    </row>
    <row r="1220" spans="1:2">
      <c r="A1220" s="40"/>
      <c r="B1220" s="40"/>
    </row>
    <row r="1221" spans="1:2">
      <c r="A1221" s="40"/>
      <c r="B1221" s="40"/>
    </row>
    <row r="1222" spans="1:2">
      <c r="A1222" s="40"/>
      <c r="B1222" s="40"/>
    </row>
    <row r="1223" spans="1:2">
      <c r="A1223" s="40"/>
      <c r="B1223" s="40"/>
    </row>
    <row r="1224" spans="1:2">
      <c r="A1224" s="40"/>
      <c r="B1224" s="40"/>
    </row>
    <row r="1225" spans="1:2">
      <c r="A1225" s="40"/>
      <c r="B1225" s="40"/>
    </row>
    <row r="1226" spans="1:2">
      <c r="A1226" s="40"/>
      <c r="B1226" s="40"/>
    </row>
    <row r="1227" spans="1:2">
      <c r="A1227" s="40"/>
      <c r="B1227" s="40"/>
    </row>
    <row r="1228" spans="1:2">
      <c r="A1228" s="40"/>
      <c r="B1228" s="40"/>
    </row>
    <row r="1229" spans="1:2">
      <c r="A1229" s="40"/>
      <c r="B1229" s="40"/>
    </row>
    <row r="1230" spans="1:2">
      <c r="A1230" s="40"/>
      <c r="B1230" s="40"/>
    </row>
    <row r="1231" spans="1:2">
      <c r="A1231" s="40"/>
      <c r="B1231" s="40"/>
    </row>
    <row r="1232" spans="1:2">
      <c r="A1232" s="40"/>
      <c r="B1232" s="40"/>
    </row>
    <row r="1233" spans="1:2">
      <c r="A1233" s="40"/>
      <c r="B1233" s="40"/>
    </row>
    <row r="1234" spans="1:2">
      <c r="A1234" s="40"/>
      <c r="B1234" s="40"/>
    </row>
    <row r="1235" spans="1:2">
      <c r="A1235" s="40"/>
      <c r="B1235" s="40"/>
    </row>
    <row r="1236" spans="1:2">
      <c r="A1236" s="40"/>
      <c r="B1236" s="40"/>
    </row>
    <row r="1237" spans="1:2">
      <c r="A1237" s="40"/>
      <c r="B1237" s="40"/>
    </row>
    <row r="1238" spans="1:2">
      <c r="A1238" s="40"/>
      <c r="B1238" s="40"/>
    </row>
    <row r="1239" spans="1:2">
      <c r="A1239" s="40"/>
      <c r="B1239" s="40"/>
    </row>
    <row r="1240" spans="1:2">
      <c r="A1240" s="40"/>
      <c r="B1240" s="40"/>
    </row>
    <row r="1241" spans="1:2">
      <c r="A1241" s="40"/>
      <c r="B1241" s="40"/>
    </row>
    <row r="1242" spans="1:2">
      <c r="A1242" s="40"/>
      <c r="B1242" s="40"/>
    </row>
    <row r="1243" spans="1:2">
      <c r="A1243" s="40"/>
      <c r="B1243" s="40"/>
    </row>
    <row r="1244" spans="1:2">
      <c r="A1244" s="40"/>
      <c r="B1244" s="40"/>
    </row>
    <row r="1245" spans="1:2">
      <c r="A1245" s="40"/>
      <c r="B1245" s="40"/>
    </row>
    <row r="1246" spans="1:2">
      <c r="A1246" s="40"/>
      <c r="B1246" s="40"/>
    </row>
    <row r="1247" spans="1:2">
      <c r="A1247" s="40"/>
      <c r="B1247" s="40"/>
    </row>
    <row r="1248" spans="1:2">
      <c r="A1248" s="40"/>
      <c r="B1248" s="40"/>
    </row>
    <row r="1249" spans="1:2">
      <c r="A1249" s="40"/>
      <c r="B1249" s="40"/>
    </row>
    <row r="1250" spans="1:2">
      <c r="A1250" s="40"/>
      <c r="B1250" s="40"/>
    </row>
    <row r="1251" spans="1:2">
      <c r="A1251" s="40"/>
      <c r="B1251" s="40"/>
    </row>
    <row r="1252" spans="1:2">
      <c r="A1252" s="40"/>
      <c r="B1252" s="40"/>
    </row>
    <row r="1253" spans="1:2">
      <c r="A1253" s="40"/>
      <c r="B1253" s="40"/>
    </row>
    <row r="1254" spans="1:2">
      <c r="A1254" s="40"/>
      <c r="B1254" s="40"/>
    </row>
    <row r="1255" spans="1:2">
      <c r="A1255" s="40"/>
      <c r="B1255" s="40"/>
    </row>
    <row r="1256" spans="1:2">
      <c r="A1256" s="40"/>
      <c r="B1256" s="40"/>
    </row>
    <row r="1257" spans="1:2">
      <c r="A1257" s="40"/>
      <c r="B1257" s="40"/>
    </row>
    <row r="1258" spans="1:2">
      <c r="A1258" s="40"/>
      <c r="B1258" s="40"/>
    </row>
    <row r="1259" spans="1:2">
      <c r="A1259" s="40"/>
      <c r="B1259" s="40"/>
    </row>
    <row r="1260" spans="1:2">
      <c r="A1260" s="40"/>
      <c r="B1260" s="40"/>
    </row>
    <row r="1261" spans="1:2">
      <c r="A1261" s="40"/>
      <c r="B1261" s="40"/>
    </row>
    <row r="1262" spans="1:2">
      <c r="A1262" s="40"/>
      <c r="B1262" s="40"/>
    </row>
    <row r="1263" spans="1:2">
      <c r="A1263" s="40"/>
      <c r="B1263" s="40"/>
    </row>
    <row r="1264" spans="1:2">
      <c r="A1264" s="40"/>
      <c r="B1264" s="40"/>
    </row>
    <row r="1265" spans="1:2">
      <c r="A1265" s="40"/>
      <c r="B1265" s="40"/>
    </row>
    <row r="1266" spans="1:2">
      <c r="A1266" s="40"/>
      <c r="B1266" s="40"/>
    </row>
    <row r="1267" spans="1:2">
      <c r="A1267" s="40"/>
      <c r="B1267" s="40"/>
    </row>
    <row r="1268" spans="1:2">
      <c r="A1268" s="40"/>
      <c r="B1268" s="40"/>
    </row>
    <row r="1269" spans="1:2">
      <c r="A1269" s="40"/>
      <c r="B1269" s="40"/>
    </row>
    <row r="1270" spans="1:2">
      <c r="A1270" s="40"/>
      <c r="B1270" s="40"/>
    </row>
    <row r="1271" spans="1:2">
      <c r="A1271" s="40"/>
      <c r="B1271" s="40"/>
    </row>
    <row r="1272" spans="1:2">
      <c r="A1272" s="40"/>
      <c r="B1272" s="40"/>
    </row>
    <row r="1273" spans="1:2">
      <c r="A1273" s="40"/>
      <c r="B1273" s="40"/>
    </row>
    <row r="1274" spans="1:2">
      <c r="A1274" s="40"/>
      <c r="B1274" s="40"/>
    </row>
    <row r="1275" spans="1:2">
      <c r="A1275" s="40"/>
      <c r="B1275" s="40"/>
    </row>
    <row r="1276" spans="1:2">
      <c r="A1276" s="40"/>
      <c r="B1276" s="40"/>
    </row>
    <row r="1277" spans="1:2">
      <c r="A1277" s="40"/>
      <c r="B1277" s="40"/>
    </row>
    <row r="1278" spans="1:2">
      <c r="A1278" s="40"/>
      <c r="B1278" s="40"/>
    </row>
    <row r="1279" spans="1:2">
      <c r="A1279" s="40"/>
      <c r="B1279" s="40"/>
    </row>
    <row r="1280" spans="1:2">
      <c r="A1280" s="40"/>
      <c r="B1280" s="40"/>
    </row>
    <row r="1281" spans="1:2">
      <c r="A1281" s="40"/>
      <c r="B1281" s="40"/>
    </row>
    <row r="1282" spans="1:2">
      <c r="A1282" s="40"/>
      <c r="B1282" s="40"/>
    </row>
    <row r="1283" spans="1:2">
      <c r="A1283" s="40"/>
      <c r="B1283" s="40"/>
    </row>
    <row r="1284" spans="1:2">
      <c r="A1284" s="40"/>
      <c r="B1284" s="40"/>
    </row>
    <row r="1285" spans="1:2">
      <c r="A1285" s="40"/>
      <c r="B1285" s="40"/>
    </row>
    <row r="1286" spans="1:2">
      <c r="A1286" s="40"/>
      <c r="B1286" s="40"/>
    </row>
    <row r="1287" spans="1:2">
      <c r="A1287" s="40"/>
      <c r="B1287" s="40"/>
    </row>
    <row r="1288" spans="1:2">
      <c r="A1288" s="40"/>
      <c r="B1288" s="40"/>
    </row>
    <row r="1289" spans="1:2">
      <c r="A1289" s="40"/>
      <c r="B1289" s="40"/>
    </row>
    <row r="1290" spans="1:2">
      <c r="A1290" s="40"/>
      <c r="B1290" s="40"/>
    </row>
    <row r="1291" spans="1:2">
      <c r="A1291" s="40"/>
      <c r="B1291" s="40"/>
    </row>
    <row r="1292" spans="1:2">
      <c r="A1292" s="40"/>
      <c r="B1292" s="40"/>
    </row>
    <row r="1293" spans="1:2">
      <c r="A1293" s="40"/>
      <c r="B1293" s="40"/>
    </row>
    <row r="1294" spans="1:2">
      <c r="A1294" s="40"/>
      <c r="B1294" s="40"/>
    </row>
    <row r="1295" spans="1:2">
      <c r="A1295" s="40"/>
      <c r="B1295" s="40"/>
    </row>
    <row r="1296" spans="1:2">
      <c r="A1296" s="40"/>
      <c r="B1296" s="40"/>
    </row>
    <row r="1297" spans="1:2">
      <c r="A1297" s="40"/>
      <c r="B1297" s="40"/>
    </row>
    <row r="1298" spans="1:2">
      <c r="A1298" s="40"/>
      <c r="B1298" s="40"/>
    </row>
    <row r="1299" spans="1:2">
      <c r="A1299" s="40"/>
      <c r="B1299" s="40"/>
    </row>
    <row r="1300" spans="1:2">
      <c r="A1300" s="40"/>
      <c r="B1300" s="40"/>
    </row>
    <row r="1301" spans="1:2">
      <c r="A1301" s="40"/>
      <c r="B1301" s="40"/>
    </row>
    <row r="1302" spans="1:2">
      <c r="A1302" s="40"/>
      <c r="B1302" s="40"/>
    </row>
    <row r="1303" spans="1:2">
      <c r="A1303" s="40"/>
      <c r="B1303" s="40"/>
    </row>
    <row r="1304" spans="1:2">
      <c r="A1304" s="40"/>
      <c r="B1304" s="40"/>
    </row>
    <row r="1305" spans="1:2">
      <c r="A1305" s="40"/>
      <c r="B1305" s="40"/>
    </row>
    <row r="1306" spans="1:2">
      <c r="A1306" s="40"/>
      <c r="B1306" s="40"/>
    </row>
    <row r="1307" spans="1:2">
      <c r="A1307" s="40"/>
      <c r="B1307" s="40"/>
    </row>
    <row r="1308" spans="1:2">
      <c r="A1308" s="40"/>
      <c r="B1308" s="40"/>
    </row>
    <row r="1309" spans="1:2">
      <c r="A1309" s="40"/>
      <c r="B1309" s="40"/>
    </row>
    <row r="1310" spans="1:2">
      <c r="A1310" s="40"/>
      <c r="B1310" s="40"/>
    </row>
    <row r="1311" spans="1:2">
      <c r="A1311" s="40"/>
      <c r="B1311" s="40"/>
    </row>
    <row r="1312" spans="1:2">
      <c r="A1312" s="40"/>
      <c r="B1312" s="40"/>
    </row>
    <row r="1313" spans="1:2">
      <c r="A1313" s="40"/>
      <c r="B1313" s="40"/>
    </row>
    <row r="1314" spans="1:2">
      <c r="A1314" s="40"/>
      <c r="B1314" s="40"/>
    </row>
    <row r="1315" spans="1:2">
      <c r="A1315" s="40"/>
      <c r="B1315" s="40"/>
    </row>
    <row r="1316" spans="1:2">
      <c r="A1316" s="40"/>
      <c r="B1316" s="40"/>
    </row>
    <row r="1317" spans="1:2">
      <c r="A1317" s="40"/>
      <c r="B1317" s="40"/>
    </row>
    <row r="1318" spans="1:2">
      <c r="A1318" s="40"/>
      <c r="B1318" s="40"/>
    </row>
    <row r="1319" spans="1:2">
      <c r="A1319" s="40"/>
      <c r="B1319" s="40"/>
    </row>
    <row r="1320" spans="1:2">
      <c r="A1320" s="40"/>
      <c r="B1320" s="40"/>
    </row>
    <row r="1321" spans="1:2">
      <c r="A1321" s="40"/>
      <c r="B1321" s="40"/>
    </row>
    <row r="1322" spans="1:2">
      <c r="A1322" s="40"/>
      <c r="B1322" s="40"/>
    </row>
    <row r="1323" spans="1:2">
      <c r="A1323" s="40"/>
      <c r="B1323" s="40"/>
    </row>
    <row r="1324" spans="1:2">
      <c r="A1324" s="40"/>
      <c r="B1324" s="40"/>
    </row>
    <row r="1325" spans="1:2">
      <c r="A1325" s="40"/>
      <c r="B1325" s="40"/>
    </row>
    <row r="1326" spans="1:2">
      <c r="A1326" s="40"/>
      <c r="B1326" s="40"/>
    </row>
    <row r="1327" spans="1:2">
      <c r="A1327" s="40"/>
      <c r="B1327" s="40"/>
    </row>
    <row r="1328" spans="1:2">
      <c r="A1328" s="40"/>
      <c r="B1328" s="40"/>
    </row>
    <row r="1329" spans="1:2">
      <c r="A1329" s="40"/>
      <c r="B1329" s="40"/>
    </row>
    <row r="1330" spans="1:2">
      <c r="A1330" s="40"/>
      <c r="B1330" s="40"/>
    </row>
    <row r="1331" spans="1:2">
      <c r="A1331" s="40"/>
      <c r="B1331" s="40"/>
    </row>
    <row r="1332" spans="1:2">
      <c r="A1332" s="40"/>
      <c r="B1332" s="40"/>
    </row>
    <row r="1333" spans="1:2">
      <c r="A1333" s="40"/>
      <c r="B1333" s="40"/>
    </row>
    <row r="1334" spans="1:2">
      <c r="A1334" s="40"/>
      <c r="B1334" s="40"/>
    </row>
    <row r="1335" spans="1:2">
      <c r="A1335" s="40"/>
      <c r="B1335" s="40"/>
    </row>
    <row r="1336" spans="1:2">
      <c r="A1336" s="40"/>
      <c r="B1336" s="40"/>
    </row>
    <row r="1337" spans="1:2">
      <c r="A1337" s="40"/>
      <c r="B1337" s="40"/>
    </row>
    <row r="1338" spans="1:2">
      <c r="A1338" s="40"/>
      <c r="B1338" s="40"/>
    </row>
    <row r="1339" spans="1:2">
      <c r="A1339" s="40"/>
      <c r="B1339" s="40"/>
    </row>
    <row r="1340" spans="1:2">
      <c r="A1340" s="40"/>
      <c r="B1340" s="40"/>
    </row>
    <row r="1341" spans="1:2">
      <c r="A1341" s="40"/>
      <c r="B1341" s="40"/>
    </row>
    <row r="1342" spans="1:2">
      <c r="A1342" s="40"/>
      <c r="B1342" s="40"/>
    </row>
    <row r="1343" spans="1:2">
      <c r="A1343" s="40"/>
      <c r="B1343" s="40"/>
    </row>
    <row r="1344" spans="1:2">
      <c r="A1344" s="40"/>
      <c r="B1344" s="40"/>
    </row>
    <row r="1345" spans="1:2">
      <c r="A1345" s="40"/>
      <c r="B1345" s="40"/>
    </row>
    <row r="1346" spans="1:2">
      <c r="A1346" s="40"/>
      <c r="B1346" s="40"/>
    </row>
    <row r="1347" spans="1:2">
      <c r="A1347" s="40"/>
      <c r="B1347" s="40"/>
    </row>
    <row r="1348" spans="1:2">
      <c r="A1348" s="40"/>
      <c r="B1348" s="40"/>
    </row>
    <row r="1349" spans="1:2">
      <c r="A1349" s="40"/>
      <c r="B1349" s="40"/>
    </row>
    <row r="1350" spans="1:2">
      <c r="A1350" s="40"/>
      <c r="B1350" s="40"/>
    </row>
    <row r="1351" spans="1:2">
      <c r="A1351" s="40"/>
      <c r="B1351" s="40"/>
    </row>
    <row r="1352" spans="1:2">
      <c r="A1352" s="40"/>
      <c r="B1352" s="40"/>
    </row>
    <row r="1353" spans="1:2">
      <c r="A1353" s="40"/>
      <c r="B1353" s="40"/>
    </row>
    <row r="1354" spans="1:2">
      <c r="A1354" s="40"/>
      <c r="B1354" s="40"/>
    </row>
    <row r="1355" spans="1:2">
      <c r="A1355" s="40"/>
      <c r="B1355" s="40"/>
    </row>
    <row r="1356" spans="1:2">
      <c r="A1356" s="40"/>
      <c r="B1356" s="40"/>
    </row>
    <row r="1357" spans="1:2">
      <c r="A1357" s="40"/>
      <c r="B1357" s="40"/>
    </row>
    <row r="1358" spans="1:2">
      <c r="A1358" s="40"/>
      <c r="B1358" s="40"/>
    </row>
    <row r="1359" spans="1:2">
      <c r="A1359" s="40"/>
      <c r="B1359" s="40"/>
    </row>
    <row r="1360" spans="1:2">
      <c r="A1360" s="40"/>
      <c r="B1360" s="40"/>
    </row>
    <row r="1361" spans="1:2">
      <c r="A1361" s="40"/>
      <c r="B1361" s="40"/>
    </row>
    <row r="1362" spans="1:2">
      <c r="A1362" s="40"/>
      <c r="B1362" s="40"/>
    </row>
    <row r="1363" spans="1:2">
      <c r="A1363" s="40"/>
      <c r="B1363" s="40"/>
    </row>
    <row r="1364" spans="1:2">
      <c r="A1364" s="40"/>
      <c r="B1364" s="40"/>
    </row>
    <row r="1365" spans="1:2">
      <c r="A1365" s="40"/>
      <c r="B1365" s="40"/>
    </row>
    <row r="1366" spans="1:2">
      <c r="A1366" s="40"/>
      <c r="B1366" s="40"/>
    </row>
    <row r="1367" spans="1:2">
      <c r="A1367" s="40"/>
      <c r="B1367" s="40"/>
    </row>
    <row r="1368" spans="1:2">
      <c r="A1368" s="40"/>
      <c r="B1368" s="40"/>
    </row>
    <row r="1369" spans="1:2">
      <c r="A1369" s="40"/>
      <c r="B1369" s="40"/>
    </row>
    <row r="1370" spans="1:2">
      <c r="A1370" s="40"/>
      <c r="B1370" s="40"/>
    </row>
    <row r="1371" spans="1:2">
      <c r="A1371" s="40"/>
      <c r="B1371" s="40"/>
    </row>
    <row r="1372" spans="1:2">
      <c r="A1372" s="40"/>
      <c r="B1372" s="40"/>
    </row>
    <row r="1373" spans="1:2">
      <c r="A1373" s="40"/>
      <c r="B1373" s="40"/>
    </row>
    <row r="1374" spans="1:2">
      <c r="A1374" s="40"/>
      <c r="B1374" s="40"/>
    </row>
    <row r="1375" spans="1:2">
      <c r="A1375" s="40"/>
      <c r="B1375" s="40"/>
    </row>
    <row r="1376" spans="1:2">
      <c r="A1376" s="40"/>
      <c r="B1376" s="40"/>
    </row>
    <row r="1377" spans="1:2">
      <c r="A1377" s="40"/>
      <c r="B1377" s="40"/>
    </row>
    <row r="1378" spans="1:2">
      <c r="A1378" s="40"/>
      <c r="B1378" s="40"/>
    </row>
    <row r="1379" spans="1:2">
      <c r="A1379" s="40"/>
      <c r="B1379" s="40"/>
    </row>
    <row r="1380" spans="1:2">
      <c r="A1380" s="40"/>
      <c r="B1380" s="40"/>
    </row>
    <row r="1381" spans="1:2">
      <c r="A1381" s="40"/>
      <c r="B1381" s="40"/>
    </row>
    <row r="1382" spans="1:2">
      <c r="A1382" s="40"/>
      <c r="B1382" s="40"/>
    </row>
    <row r="1383" spans="1:2">
      <c r="A1383" s="40"/>
      <c r="B1383" s="40"/>
    </row>
    <row r="1384" spans="1:2">
      <c r="A1384" s="40"/>
      <c r="B1384" s="40"/>
    </row>
    <row r="1385" spans="1:2">
      <c r="A1385" s="40"/>
      <c r="B1385" s="40"/>
    </row>
    <row r="1386" spans="1:2">
      <c r="A1386" s="40"/>
      <c r="B1386" s="40"/>
    </row>
    <row r="1387" spans="1:2">
      <c r="A1387" s="40"/>
      <c r="B1387" s="40"/>
    </row>
    <row r="1388" spans="1:2">
      <c r="A1388" s="40"/>
      <c r="B1388" s="40"/>
    </row>
    <row r="1389" spans="1:2">
      <c r="A1389" s="40"/>
      <c r="B1389" s="40"/>
    </row>
    <row r="1390" spans="1:2">
      <c r="A1390" s="40"/>
      <c r="B1390" s="40"/>
    </row>
    <row r="1391" spans="1:2">
      <c r="A1391" s="40"/>
      <c r="B1391" s="40"/>
    </row>
    <row r="1392" spans="1:2">
      <c r="A1392" s="40"/>
      <c r="B1392" s="40"/>
    </row>
    <row r="1393" spans="1:2">
      <c r="A1393" s="40"/>
      <c r="B1393" s="40"/>
    </row>
    <row r="1394" spans="1:2">
      <c r="A1394" s="40"/>
      <c r="B1394" s="40"/>
    </row>
    <row r="1395" spans="1:2">
      <c r="A1395" s="40"/>
      <c r="B1395" s="40"/>
    </row>
    <row r="1396" spans="1:2">
      <c r="A1396" s="40"/>
      <c r="B1396" s="40"/>
    </row>
    <row r="1397" spans="1:2">
      <c r="A1397" s="40"/>
      <c r="B1397" s="40"/>
    </row>
    <row r="1398" spans="1:2">
      <c r="A1398" s="40"/>
      <c r="B1398" s="40"/>
    </row>
    <row r="1399" spans="1:2">
      <c r="A1399" s="40"/>
      <c r="B1399" s="40"/>
    </row>
    <row r="1400" spans="1:2">
      <c r="A1400" s="40"/>
      <c r="B1400" s="40"/>
    </row>
    <row r="1401" spans="1:2">
      <c r="A1401" s="40"/>
      <c r="B1401" s="40"/>
    </row>
    <row r="1402" spans="1:2">
      <c r="A1402" s="40"/>
      <c r="B1402" s="40"/>
    </row>
    <row r="1403" spans="1:2">
      <c r="A1403" s="40"/>
      <c r="B1403" s="40"/>
    </row>
    <row r="1404" spans="1:2">
      <c r="A1404" s="40"/>
      <c r="B1404" s="40"/>
    </row>
    <row r="1405" spans="1:2">
      <c r="A1405" s="40"/>
      <c r="B1405" s="40"/>
    </row>
    <row r="1406" spans="1:2">
      <c r="A1406" s="40"/>
      <c r="B1406" s="40"/>
    </row>
    <row r="1407" spans="1:2">
      <c r="A1407" s="40"/>
      <c r="B1407" s="40"/>
    </row>
    <row r="1408" spans="1:2">
      <c r="A1408" s="40"/>
      <c r="B1408" s="40"/>
    </row>
    <row r="1409" spans="1:2">
      <c r="A1409" s="40"/>
      <c r="B1409" s="40"/>
    </row>
    <row r="1410" spans="1:2">
      <c r="A1410" s="40"/>
      <c r="B1410" s="40"/>
    </row>
    <row r="1411" spans="1:2">
      <c r="A1411" s="40"/>
      <c r="B1411" s="40"/>
    </row>
    <row r="1412" spans="1:2">
      <c r="A1412" s="40"/>
      <c r="B1412" s="40"/>
    </row>
    <row r="1413" spans="1:2">
      <c r="A1413" s="40"/>
      <c r="B1413" s="40"/>
    </row>
    <row r="1414" spans="1:2">
      <c r="A1414" s="40"/>
      <c r="B1414" s="40"/>
    </row>
    <row r="1415" spans="1:2">
      <c r="A1415" s="40"/>
      <c r="B1415" s="40"/>
    </row>
    <row r="1416" spans="1:2">
      <c r="A1416" s="40"/>
      <c r="B1416" s="40"/>
    </row>
    <row r="1417" spans="1:2">
      <c r="A1417" s="40"/>
      <c r="B1417" s="40"/>
    </row>
    <row r="1418" spans="1:2">
      <c r="A1418" s="40"/>
      <c r="B1418" s="40"/>
    </row>
    <row r="1419" spans="1:2">
      <c r="A1419" s="40"/>
      <c r="B1419" s="40"/>
    </row>
    <row r="1420" spans="1:2">
      <c r="A1420" s="40"/>
      <c r="B1420" s="40"/>
    </row>
    <row r="1421" spans="1:2">
      <c r="A1421" s="40"/>
      <c r="B1421" s="40"/>
    </row>
    <row r="1422" spans="1:2">
      <c r="A1422" s="40"/>
      <c r="B1422" s="40"/>
    </row>
    <row r="1423" spans="1:2">
      <c r="A1423" s="40"/>
      <c r="B1423" s="40"/>
    </row>
    <row r="1424" spans="1:2">
      <c r="A1424" s="40"/>
      <c r="B1424" s="40"/>
    </row>
    <row r="1425" spans="1:2">
      <c r="A1425" s="40"/>
      <c r="B1425" s="40"/>
    </row>
    <row r="1426" spans="1:2">
      <c r="A1426" s="40"/>
      <c r="B1426" s="40"/>
    </row>
    <row r="1427" spans="1:2">
      <c r="A1427" s="40"/>
      <c r="B1427" s="40"/>
    </row>
    <row r="1428" spans="1:2">
      <c r="A1428" s="40"/>
      <c r="B1428" s="40"/>
    </row>
    <row r="1429" spans="1:2">
      <c r="A1429" s="40"/>
      <c r="B1429" s="40"/>
    </row>
    <row r="1430" spans="1:2">
      <c r="A1430" s="40"/>
      <c r="B1430" s="40"/>
    </row>
    <row r="1431" spans="1:2">
      <c r="A1431" s="40"/>
      <c r="B1431" s="40"/>
    </row>
    <row r="1432" spans="1:2">
      <c r="A1432" s="40"/>
      <c r="B1432" s="40"/>
    </row>
    <row r="1433" spans="1:2">
      <c r="A1433" s="40"/>
      <c r="B1433" s="40"/>
    </row>
    <row r="1434" spans="1:2">
      <c r="A1434" s="40"/>
      <c r="B1434" s="40"/>
    </row>
    <row r="1435" spans="1:2">
      <c r="A1435" s="40"/>
      <c r="B1435" s="40"/>
    </row>
    <row r="1436" spans="1:2">
      <c r="A1436" s="40"/>
      <c r="B1436" s="40"/>
    </row>
    <row r="1437" spans="1:2">
      <c r="A1437" s="40"/>
      <c r="B1437" s="40"/>
    </row>
    <row r="1438" spans="1:2">
      <c r="A1438" s="40"/>
      <c r="B1438" s="40"/>
    </row>
    <row r="1439" spans="1:2">
      <c r="A1439" s="40"/>
      <c r="B1439" s="40"/>
    </row>
    <row r="1440" spans="1:2">
      <c r="A1440" s="40"/>
      <c r="B1440" s="40"/>
    </row>
    <row r="1441" spans="1:2">
      <c r="A1441" s="40"/>
      <c r="B1441" s="40"/>
    </row>
    <row r="1442" spans="1:2">
      <c r="A1442" s="40"/>
      <c r="B1442" s="40"/>
    </row>
    <row r="1443" spans="1:2">
      <c r="A1443" s="40"/>
      <c r="B1443" s="40"/>
    </row>
    <row r="1444" spans="1:2">
      <c r="A1444" s="40"/>
      <c r="B1444" s="40"/>
    </row>
    <row r="1445" spans="1:2">
      <c r="A1445" s="40"/>
      <c r="B1445" s="40"/>
    </row>
    <row r="1446" spans="1:2">
      <c r="A1446" s="40"/>
      <c r="B1446" s="40"/>
    </row>
    <row r="1447" spans="1:2">
      <c r="A1447" s="40"/>
      <c r="B1447" s="40"/>
    </row>
    <row r="1448" spans="1:2">
      <c r="A1448" s="40"/>
      <c r="B1448" s="40"/>
    </row>
    <row r="1449" spans="1:2">
      <c r="A1449" s="40"/>
      <c r="B1449" s="40"/>
    </row>
    <row r="1450" spans="1:2">
      <c r="A1450" s="40"/>
      <c r="B1450" s="40"/>
    </row>
    <row r="1451" spans="1:2">
      <c r="A1451" s="40"/>
      <c r="B1451" s="40"/>
    </row>
    <row r="1452" spans="1:2">
      <c r="A1452" s="40"/>
      <c r="B1452" s="40"/>
    </row>
    <row r="1453" spans="1:2">
      <c r="A1453" s="40"/>
      <c r="B1453" s="40"/>
    </row>
    <row r="1454" spans="1:2">
      <c r="A1454" s="40"/>
      <c r="B1454" s="40"/>
    </row>
    <row r="1455" spans="1:2">
      <c r="A1455" s="40"/>
      <c r="B1455" s="40"/>
    </row>
    <row r="1456" spans="1:2">
      <c r="A1456" s="40"/>
      <c r="B1456" s="40"/>
    </row>
    <row r="1457" spans="1:2">
      <c r="A1457" s="40"/>
      <c r="B1457" s="40"/>
    </row>
    <row r="1458" spans="1:2">
      <c r="A1458" s="40"/>
      <c r="B1458" s="40"/>
    </row>
    <row r="1459" spans="1:2">
      <c r="A1459" s="40"/>
      <c r="B1459" s="40"/>
    </row>
    <row r="1460" spans="1:2">
      <c r="A1460" s="40"/>
      <c r="B1460" s="40"/>
    </row>
    <row r="1461" spans="1:2">
      <c r="A1461" s="40"/>
      <c r="B1461" s="40"/>
    </row>
    <row r="1462" spans="1:2">
      <c r="A1462" s="40"/>
      <c r="B1462" s="40"/>
    </row>
    <row r="1463" spans="1:2">
      <c r="A1463" s="40"/>
      <c r="B1463" s="40"/>
    </row>
    <row r="1464" spans="1:2">
      <c r="A1464" s="40"/>
      <c r="B1464" s="40"/>
    </row>
    <row r="1465" spans="1:2">
      <c r="A1465" s="40"/>
      <c r="B1465" s="40"/>
    </row>
    <row r="1466" spans="1:2">
      <c r="A1466" s="40"/>
      <c r="B1466" s="40"/>
    </row>
    <row r="1467" spans="1:2">
      <c r="A1467" s="40"/>
      <c r="B1467" s="40"/>
    </row>
    <row r="1468" spans="1:2">
      <c r="A1468" s="40"/>
      <c r="B1468" s="40"/>
    </row>
    <row r="1469" spans="1:2">
      <c r="A1469" s="40"/>
      <c r="B1469" s="40"/>
    </row>
    <row r="1470" spans="1:2">
      <c r="A1470" s="40"/>
      <c r="B1470" s="40"/>
    </row>
    <row r="1471" spans="1:2">
      <c r="A1471" s="40"/>
      <c r="B1471" s="40"/>
    </row>
    <row r="1472" spans="1:2">
      <c r="A1472" s="40"/>
      <c r="B1472" s="40"/>
    </row>
    <row r="1473" spans="1:2">
      <c r="A1473" s="40"/>
      <c r="B1473" s="40"/>
    </row>
    <row r="1474" spans="1:2">
      <c r="A1474" s="40"/>
      <c r="B1474" s="40"/>
    </row>
    <row r="1475" spans="1:2">
      <c r="A1475" s="40"/>
      <c r="B1475" s="40"/>
    </row>
    <row r="1476" spans="1:2">
      <c r="A1476" s="40"/>
      <c r="B1476" s="40"/>
    </row>
    <row r="1477" spans="1:2">
      <c r="A1477" s="40"/>
      <c r="B1477" s="40"/>
    </row>
    <row r="1478" spans="1:2">
      <c r="A1478" s="40"/>
      <c r="B1478" s="40"/>
    </row>
    <row r="1479" spans="1:2">
      <c r="A1479" s="40"/>
      <c r="B1479" s="40"/>
    </row>
    <row r="1480" spans="1:2">
      <c r="A1480" s="40"/>
      <c r="B1480" s="40"/>
    </row>
    <row r="1481" spans="1:2">
      <c r="A1481" s="40"/>
      <c r="B1481" s="40"/>
    </row>
    <row r="1482" spans="1:2">
      <c r="A1482" s="40"/>
      <c r="B1482" s="40"/>
    </row>
    <row r="1483" spans="1:2">
      <c r="A1483" s="40"/>
      <c r="B1483" s="40"/>
    </row>
    <row r="1484" spans="1:2">
      <c r="A1484" s="40"/>
      <c r="B1484" s="40"/>
    </row>
    <row r="1485" spans="1:2">
      <c r="A1485" s="40"/>
      <c r="B1485" s="40"/>
    </row>
    <row r="1486" spans="1:2">
      <c r="A1486" s="40"/>
      <c r="B1486" s="40"/>
    </row>
    <row r="1487" spans="1:2">
      <c r="A1487" s="40"/>
      <c r="B1487" s="40"/>
    </row>
    <row r="1488" spans="1:2">
      <c r="A1488" s="40"/>
      <c r="B1488" s="40"/>
    </row>
    <row r="1489" spans="1:2">
      <c r="A1489" s="40"/>
      <c r="B1489" s="40"/>
    </row>
    <row r="1490" spans="1:2">
      <c r="A1490" s="40"/>
      <c r="B1490" s="40"/>
    </row>
    <row r="1491" spans="1:2">
      <c r="A1491" s="40"/>
      <c r="B1491" s="40"/>
    </row>
    <row r="1492" spans="1:2">
      <c r="A1492" s="40"/>
      <c r="B1492" s="40"/>
    </row>
    <row r="1493" spans="1:2">
      <c r="A1493" s="40"/>
      <c r="B1493" s="40"/>
    </row>
    <row r="1494" spans="1:2">
      <c r="A1494" s="40"/>
      <c r="B1494" s="40"/>
    </row>
    <row r="1495" spans="1:2">
      <c r="A1495" s="40"/>
      <c r="B1495" s="40"/>
    </row>
    <row r="1496" spans="1:2">
      <c r="A1496" s="40"/>
      <c r="B1496" s="40"/>
    </row>
    <row r="1497" spans="1:2">
      <c r="A1497" s="40"/>
      <c r="B1497" s="40"/>
    </row>
    <row r="1498" spans="1:2">
      <c r="A1498" s="40"/>
      <c r="B1498" s="40"/>
    </row>
    <row r="1499" spans="1:2">
      <c r="A1499" s="40"/>
      <c r="B1499" s="40"/>
    </row>
    <row r="1500" spans="1:2">
      <c r="A1500" s="40"/>
      <c r="B1500" s="40"/>
    </row>
    <row r="1501" spans="1:2">
      <c r="A1501" s="40"/>
      <c r="B1501" s="40"/>
    </row>
    <row r="1502" spans="1:2">
      <c r="A1502" s="40"/>
      <c r="B1502" s="40"/>
    </row>
    <row r="1503" spans="1:2">
      <c r="A1503" s="40"/>
      <c r="B1503" s="40"/>
    </row>
    <row r="1504" spans="1:2">
      <c r="A1504" s="40"/>
      <c r="B1504" s="40"/>
    </row>
    <row r="1505" spans="1:2">
      <c r="A1505" s="40"/>
      <c r="B1505" s="40"/>
    </row>
    <row r="1506" spans="1:2">
      <c r="A1506" s="40"/>
      <c r="B1506" s="40"/>
    </row>
    <row r="1507" spans="1:2">
      <c r="A1507" s="40"/>
      <c r="B1507" s="40"/>
    </row>
    <row r="1508" spans="1:2">
      <c r="A1508" s="40"/>
      <c r="B1508" s="40"/>
    </row>
    <row r="1509" spans="1:2">
      <c r="A1509" s="40"/>
      <c r="B1509" s="40"/>
    </row>
    <row r="1510" spans="1:2">
      <c r="A1510" s="40"/>
      <c r="B1510" s="40"/>
    </row>
    <row r="1511" spans="1:2">
      <c r="A1511" s="40"/>
      <c r="B1511" s="40"/>
    </row>
    <row r="1512" spans="1:2">
      <c r="A1512" s="40"/>
      <c r="B1512" s="40"/>
    </row>
    <row r="1513" spans="1:2">
      <c r="A1513" s="40"/>
      <c r="B1513" s="40"/>
    </row>
    <row r="1514" spans="1:2">
      <c r="A1514" s="40"/>
      <c r="B1514" s="40"/>
    </row>
    <row r="1515" spans="1:2">
      <c r="A1515" s="40"/>
      <c r="B1515" s="40"/>
    </row>
    <row r="1516" spans="1:2">
      <c r="A1516" s="40"/>
      <c r="B1516" s="40"/>
    </row>
    <row r="1517" spans="1:2">
      <c r="A1517" s="40"/>
      <c r="B1517" s="40"/>
    </row>
    <row r="1518" spans="1:2">
      <c r="A1518" s="40"/>
      <c r="B1518" s="40"/>
    </row>
    <row r="1519" spans="1:2">
      <c r="A1519" s="40"/>
      <c r="B1519" s="40"/>
    </row>
    <row r="1520" spans="1:2">
      <c r="A1520" s="40"/>
      <c r="B1520" s="40"/>
    </row>
    <row r="1521" spans="1:2">
      <c r="A1521" s="40"/>
      <c r="B1521" s="40"/>
    </row>
    <row r="1522" spans="1:2">
      <c r="A1522" s="40"/>
      <c r="B1522" s="40"/>
    </row>
    <row r="1523" spans="1:2">
      <c r="A1523" s="40"/>
      <c r="B1523" s="40"/>
    </row>
    <row r="1524" spans="1:2">
      <c r="A1524" s="40"/>
      <c r="B1524" s="40"/>
    </row>
    <row r="1525" spans="1:2">
      <c r="A1525" s="40"/>
      <c r="B1525" s="40"/>
    </row>
    <row r="1526" spans="1:2">
      <c r="A1526" s="40"/>
      <c r="B1526" s="40"/>
    </row>
    <row r="1527" spans="1:2">
      <c r="A1527" s="40"/>
      <c r="B1527" s="40"/>
    </row>
    <row r="1528" spans="1:2">
      <c r="A1528" s="40"/>
      <c r="B1528" s="40"/>
    </row>
    <row r="1529" spans="1:2">
      <c r="A1529" s="40"/>
      <c r="B1529" s="40"/>
    </row>
    <row r="1530" spans="1:2">
      <c r="A1530" s="40"/>
      <c r="B1530" s="40"/>
    </row>
    <row r="1531" spans="1:2">
      <c r="A1531" s="40"/>
      <c r="B1531" s="40"/>
    </row>
    <row r="1532" spans="1:2">
      <c r="A1532" s="40"/>
      <c r="B1532" s="40"/>
    </row>
    <row r="1533" spans="1:2">
      <c r="A1533" s="40"/>
      <c r="B1533" s="40"/>
    </row>
    <row r="1534" spans="1:2">
      <c r="A1534" s="40"/>
      <c r="B1534" s="40"/>
    </row>
    <row r="1535" spans="1:2">
      <c r="A1535" s="40"/>
      <c r="B1535" s="40"/>
    </row>
    <row r="1536" spans="1:2">
      <c r="A1536" s="40"/>
      <c r="B1536" s="40"/>
    </row>
    <row r="1537" spans="1:2">
      <c r="A1537" s="40"/>
      <c r="B1537" s="40"/>
    </row>
    <row r="1538" spans="1:2">
      <c r="A1538" s="40"/>
      <c r="B1538" s="40"/>
    </row>
    <row r="1539" spans="1:2">
      <c r="A1539" s="40"/>
      <c r="B1539" s="40"/>
    </row>
    <row r="1540" spans="1:2">
      <c r="A1540" s="40"/>
      <c r="B1540" s="40"/>
    </row>
    <row r="1541" spans="1:2">
      <c r="A1541" s="40"/>
      <c r="B1541" s="40"/>
    </row>
    <row r="1542" spans="1:2">
      <c r="A1542" s="40"/>
      <c r="B1542" s="40"/>
    </row>
    <row r="1543" spans="1:2">
      <c r="A1543" s="40"/>
      <c r="B1543" s="40"/>
    </row>
    <row r="1544" spans="1:2">
      <c r="A1544" s="40"/>
      <c r="B1544" s="40"/>
    </row>
    <row r="1545" spans="1:2">
      <c r="A1545" s="40"/>
      <c r="B1545" s="40"/>
    </row>
    <row r="1546" spans="1:2">
      <c r="A1546" s="40"/>
      <c r="B1546" s="40"/>
    </row>
    <row r="1547" spans="1:2">
      <c r="A1547" s="40"/>
      <c r="B1547" s="40"/>
    </row>
    <row r="1548" spans="1:2">
      <c r="A1548" s="40"/>
      <c r="B1548" s="40"/>
    </row>
    <row r="1549" spans="1:2">
      <c r="A1549" s="40"/>
      <c r="B1549" s="40"/>
    </row>
    <row r="1550" spans="1:2">
      <c r="A1550" s="40"/>
      <c r="B1550" s="40"/>
    </row>
    <row r="1551" spans="1:2">
      <c r="A1551" s="40"/>
      <c r="B1551" s="40"/>
    </row>
    <row r="1552" spans="1:2">
      <c r="A1552" s="40"/>
      <c r="B1552" s="40"/>
    </row>
    <row r="1553" spans="1:2">
      <c r="A1553" s="40"/>
      <c r="B1553" s="40"/>
    </row>
    <row r="1554" spans="1:2">
      <c r="A1554" s="40"/>
      <c r="B1554" s="40"/>
    </row>
    <row r="1555" spans="1:2">
      <c r="A1555" s="40"/>
      <c r="B1555" s="40"/>
    </row>
    <row r="1556" spans="1:2">
      <c r="A1556" s="40"/>
      <c r="B1556" s="40"/>
    </row>
    <row r="1557" spans="1:2">
      <c r="A1557" s="40"/>
      <c r="B1557" s="40"/>
    </row>
    <row r="1558" spans="1:2">
      <c r="A1558" s="40"/>
      <c r="B1558" s="40"/>
    </row>
    <row r="1559" spans="1:2">
      <c r="A1559" s="40"/>
      <c r="B1559" s="40"/>
    </row>
    <row r="1560" spans="1:2">
      <c r="A1560" s="40"/>
      <c r="B1560" s="40"/>
    </row>
    <row r="1561" spans="1:2">
      <c r="A1561" s="40"/>
      <c r="B1561" s="40"/>
    </row>
    <row r="1562" spans="1:2">
      <c r="A1562" s="40"/>
      <c r="B1562" s="40"/>
    </row>
    <row r="1563" spans="1:2">
      <c r="A1563" s="40"/>
      <c r="B1563" s="40"/>
    </row>
    <row r="1564" spans="1:2">
      <c r="A1564" s="40"/>
      <c r="B1564" s="40"/>
    </row>
    <row r="1565" spans="1:2">
      <c r="A1565" s="40"/>
      <c r="B1565" s="40"/>
    </row>
    <row r="1566" spans="1:2">
      <c r="A1566" s="40"/>
      <c r="B1566" s="40"/>
    </row>
    <row r="1567" spans="1:2">
      <c r="A1567" s="40"/>
      <c r="B1567" s="40"/>
    </row>
    <row r="1568" spans="1:2">
      <c r="A1568" s="40"/>
      <c r="B1568" s="40"/>
    </row>
    <row r="1569" spans="1:2">
      <c r="A1569" s="40"/>
      <c r="B1569" s="40"/>
    </row>
    <row r="1570" spans="1:2">
      <c r="A1570" s="40"/>
      <c r="B1570" s="40"/>
    </row>
    <row r="1571" spans="1:2">
      <c r="A1571" s="40"/>
      <c r="B1571" s="40"/>
    </row>
    <row r="1572" spans="1:2">
      <c r="A1572" s="40"/>
      <c r="B1572" s="40"/>
    </row>
    <row r="1573" spans="1:2">
      <c r="A1573" s="40"/>
      <c r="B1573" s="40"/>
    </row>
    <row r="1574" spans="1:2">
      <c r="A1574" s="40"/>
      <c r="B1574" s="40"/>
    </row>
    <row r="1575" spans="1:2">
      <c r="A1575" s="40"/>
      <c r="B1575" s="40"/>
    </row>
    <row r="1576" spans="1:2">
      <c r="A1576" s="40"/>
      <c r="B1576" s="40"/>
    </row>
    <row r="1577" spans="1:2">
      <c r="A1577" s="40"/>
      <c r="B1577" s="40"/>
    </row>
    <row r="1578" spans="1:2">
      <c r="A1578" s="40"/>
      <c r="B1578" s="40"/>
    </row>
    <row r="1579" spans="1:2">
      <c r="A1579" s="40"/>
      <c r="B1579" s="40"/>
    </row>
    <row r="1580" spans="1:2">
      <c r="A1580" s="40"/>
      <c r="B1580" s="40"/>
    </row>
    <row r="1581" spans="1:2">
      <c r="A1581" s="40"/>
      <c r="B1581" s="40"/>
    </row>
    <row r="1582" spans="1:2">
      <c r="A1582" s="40"/>
      <c r="B1582" s="40"/>
    </row>
    <row r="1583" spans="1:2">
      <c r="A1583" s="40"/>
      <c r="B1583" s="40"/>
    </row>
    <row r="1584" spans="1:2">
      <c r="A1584" s="40"/>
      <c r="B1584" s="40"/>
    </row>
    <row r="1585" spans="1:2">
      <c r="A1585" s="40"/>
      <c r="B1585" s="40"/>
    </row>
    <row r="1586" spans="1:2">
      <c r="A1586" s="40"/>
      <c r="B1586" s="40"/>
    </row>
    <row r="1587" spans="1:2">
      <c r="A1587" s="40"/>
      <c r="B1587" s="40"/>
    </row>
    <row r="1588" spans="1:2">
      <c r="A1588" s="40"/>
      <c r="B1588" s="40"/>
    </row>
    <row r="1589" spans="1:2">
      <c r="A1589" s="40"/>
      <c r="B1589" s="40"/>
    </row>
    <row r="1590" spans="1:2">
      <c r="A1590" s="40"/>
      <c r="B1590" s="40"/>
    </row>
    <row r="1591" spans="1:2">
      <c r="A1591" s="40"/>
      <c r="B1591" s="40"/>
    </row>
    <row r="1592" spans="1:2">
      <c r="A1592" s="40"/>
      <c r="B1592" s="40"/>
    </row>
    <row r="1593" spans="1:2">
      <c r="A1593" s="40"/>
      <c r="B1593" s="40"/>
    </row>
    <row r="1594" spans="1:2">
      <c r="A1594" s="40"/>
      <c r="B1594" s="40"/>
    </row>
    <row r="1595" spans="1:2">
      <c r="A1595" s="40"/>
      <c r="B1595" s="40"/>
    </row>
    <row r="1596" spans="1:2">
      <c r="A1596" s="40"/>
      <c r="B1596" s="40"/>
    </row>
    <row r="1597" spans="1:2">
      <c r="A1597" s="40"/>
      <c r="B1597" s="40"/>
    </row>
    <row r="1598" spans="1:2">
      <c r="A1598" s="40"/>
      <c r="B1598" s="40"/>
    </row>
    <row r="1599" spans="1:2">
      <c r="A1599" s="40"/>
      <c r="B1599" s="40"/>
    </row>
    <row r="1600" spans="1:2">
      <c r="A1600" s="40"/>
      <c r="B1600" s="40"/>
    </row>
    <row r="1601" spans="1:2">
      <c r="A1601" s="40"/>
      <c r="B1601" s="40"/>
    </row>
    <row r="1602" spans="1:2">
      <c r="A1602" s="40"/>
      <c r="B1602" s="40"/>
    </row>
    <row r="1603" spans="1:2">
      <c r="A1603" s="40"/>
      <c r="B1603" s="40"/>
    </row>
    <row r="1604" spans="1:2">
      <c r="A1604" s="40"/>
      <c r="B1604" s="40"/>
    </row>
    <row r="1605" spans="1:2">
      <c r="A1605" s="40"/>
      <c r="B1605" s="40"/>
    </row>
    <row r="1606" spans="1:2">
      <c r="A1606" s="40"/>
      <c r="B1606" s="40"/>
    </row>
    <row r="1607" spans="1:2">
      <c r="A1607" s="40"/>
      <c r="B1607" s="40"/>
    </row>
    <row r="1608" spans="1:2">
      <c r="A1608" s="40"/>
      <c r="B1608" s="40"/>
    </row>
    <row r="1609" spans="1:2">
      <c r="A1609" s="40"/>
      <c r="B1609" s="40"/>
    </row>
    <row r="1610" spans="1:2">
      <c r="A1610" s="40"/>
      <c r="B1610" s="40"/>
    </row>
    <row r="1611" spans="1:2">
      <c r="A1611" s="40"/>
      <c r="B1611" s="40"/>
    </row>
    <row r="1612" spans="1:2">
      <c r="A1612" s="40"/>
      <c r="B1612" s="40"/>
    </row>
    <row r="1613" spans="1:2">
      <c r="A1613" s="40"/>
      <c r="B1613" s="40"/>
    </row>
    <row r="1614" spans="1:2">
      <c r="A1614" s="40"/>
      <c r="B1614" s="40"/>
    </row>
    <row r="1615" spans="1:2">
      <c r="A1615" s="40"/>
      <c r="B1615" s="40"/>
    </row>
    <row r="1616" spans="1:2">
      <c r="A1616" s="40"/>
      <c r="B1616" s="40"/>
    </row>
    <row r="1617" spans="1:2">
      <c r="A1617" s="40"/>
      <c r="B1617" s="40"/>
    </row>
    <row r="1618" spans="1:2">
      <c r="A1618" s="40"/>
      <c r="B1618" s="40"/>
    </row>
    <row r="1619" spans="1:2">
      <c r="A1619" s="40"/>
      <c r="B1619" s="40"/>
    </row>
    <row r="1620" spans="1:2">
      <c r="A1620" s="40"/>
      <c r="B1620" s="40"/>
    </row>
    <row r="1621" spans="1:2">
      <c r="A1621" s="40"/>
      <c r="B1621" s="40"/>
    </row>
    <row r="1622" spans="1:2">
      <c r="A1622" s="40"/>
      <c r="B1622" s="40"/>
    </row>
    <row r="1623" spans="1:2">
      <c r="A1623" s="40"/>
      <c r="B1623" s="40"/>
    </row>
    <row r="1624" spans="1:2">
      <c r="A1624" s="40"/>
      <c r="B1624" s="40"/>
    </row>
    <row r="1625" spans="1:2">
      <c r="A1625" s="40"/>
      <c r="B1625" s="40"/>
    </row>
    <row r="1626" spans="1:2">
      <c r="A1626" s="40"/>
      <c r="B1626" s="40"/>
    </row>
    <row r="1627" spans="1:2">
      <c r="A1627" s="40"/>
      <c r="B1627" s="40"/>
    </row>
    <row r="1628" spans="1:2">
      <c r="A1628" s="40"/>
      <c r="B1628" s="40"/>
    </row>
    <row r="1629" spans="1:2">
      <c r="A1629" s="40"/>
      <c r="B1629" s="40"/>
    </row>
    <row r="1630" spans="1:2">
      <c r="A1630" s="40"/>
      <c r="B1630" s="40"/>
    </row>
    <row r="1631" spans="1:2">
      <c r="A1631" s="40"/>
      <c r="B1631" s="40"/>
    </row>
    <row r="1632" spans="1:2">
      <c r="A1632" s="40"/>
      <c r="B1632" s="40"/>
    </row>
    <row r="1633" spans="1:2">
      <c r="A1633" s="40"/>
      <c r="B1633" s="40"/>
    </row>
    <row r="1634" spans="1:2">
      <c r="A1634" s="40"/>
      <c r="B1634" s="40"/>
    </row>
    <row r="1635" spans="1:2">
      <c r="A1635" s="40"/>
      <c r="B1635" s="40"/>
    </row>
    <row r="1636" spans="1:2">
      <c r="A1636" s="40"/>
      <c r="B1636" s="40"/>
    </row>
    <row r="1637" spans="1:2">
      <c r="A1637" s="40"/>
      <c r="B1637" s="40"/>
    </row>
    <row r="1638" spans="1:2">
      <c r="A1638" s="40"/>
      <c r="B1638" s="40"/>
    </row>
    <row r="1639" spans="1:2">
      <c r="A1639" s="40"/>
      <c r="B1639" s="40"/>
    </row>
    <row r="1640" spans="1:2">
      <c r="A1640" s="40"/>
      <c r="B1640" s="40"/>
    </row>
    <row r="1641" spans="1:2">
      <c r="A1641" s="40"/>
      <c r="B1641" s="40"/>
    </row>
    <row r="1642" spans="1:2">
      <c r="A1642" s="40"/>
      <c r="B1642" s="40"/>
    </row>
    <row r="1643" spans="1:2">
      <c r="A1643" s="40"/>
      <c r="B1643" s="40"/>
    </row>
    <row r="1644" spans="1:2">
      <c r="A1644" s="40"/>
      <c r="B1644" s="40"/>
    </row>
    <row r="1645" spans="1:2">
      <c r="A1645" s="40"/>
      <c r="B1645" s="40"/>
    </row>
    <row r="1646" spans="1:2">
      <c r="A1646" s="40"/>
      <c r="B1646" s="40"/>
    </row>
    <row r="1647" spans="1:2">
      <c r="A1647" s="40"/>
      <c r="B1647" s="40"/>
    </row>
    <row r="1648" spans="1:2">
      <c r="A1648" s="40"/>
      <c r="B1648" s="40"/>
    </row>
    <row r="1649" spans="1:2">
      <c r="A1649" s="40"/>
      <c r="B1649" s="40"/>
    </row>
    <row r="1650" spans="1:2">
      <c r="A1650" s="40"/>
      <c r="B1650" s="40"/>
    </row>
    <row r="1651" spans="1:2">
      <c r="A1651" s="40"/>
      <c r="B1651" s="40"/>
    </row>
    <row r="1652" spans="1:2">
      <c r="A1652" s="40"/>
      <c r="B1652" s="40"/>
    </row>
    <row r="1653" spans="1:2">
      <c r="A1653" s="40"/>
      <c r="B1653" s="40"/>
    </row>
    <row r="1654" spans="1:2">
      <c r="A1654" s="40"/>
      <c r="B1654" s="40"/>
    </row>
    <row r="1655" spans="1:2">
      <c r="A1655" s="40"/>
      <c r="B1655" s="40"/>
    </row>
    <row r="1656" spans="1:2">
      <c r="A1656" s="40"/>
      <c r="B1656" s="40"/>
    </row>
    <row r="1657" spans="1:2">
      <c r="A1657" s="40"/>
      <c r="B1657" s="40"/>
    </row>
    <row r="1658" spans="1:2">
      <c r="A1658" s="40"/>
      <c r="B1658" s="40"/>
    </row>
    <row r="1659" spans="1:2">
      <c r="A1659" s="40"/>
      <c r="B1659" s="40"/>
    </row>
    <row r="1660" spans="1:2">
      <c r="A1660" s="40"/>
      <c r="B1660" s="40"/>
    </row>
    <row r="1661" spans="1:2">
      <c r="A1661" s="40"/>
      <c r="B1661" s="40"/>
    </row>
    <row r="1662" spans="1:2">
      <c r="A1662" s="40"/>
      <c r="B1662" s="40"/>
    </row>
    <row r="1663" spans="1:2">
      <c r="A1663" s="40"/>
      <c r="B1663" s="40"/>
    </row>
    <row r="1664" spans="1:2">
      <c r="A1664" s="40"/>
      <c r="B1664" s="40"/>
    </row>
    <row r="1665" spans="1:2">
      <c r="A1665" s="40"/>
      <c r="B1665" s="40"/>
    </row>
    <row r="1666" spans="1:2">
      <c r="A1666" s="40"/>
      <c r="B1666" s="40"/>
    </row>
    <row r="1667" spans="1:2">
      <c r="A1667" s="40"/>
      <c r="B1667" s="40"/>
    </row>
    <row r="1668" spans="1:2">
      <c r="A1668" s="40"/>
      <c r="B1668" s="40"/>
    </row>
    <row r="1669" spans="1:2">
      <c r="A1669" s="40"/>
      <c r="B1669" s="40"/>
    </row>
    <row r="1670" spans="1:2">
      <c r="A1670" s="40"/>
      <c r="B1670" s="40"/>
    </row>
    <row r="1671" spans="1:2">
      <c r="A1671" s="40"/>
      <c r="B1671" s="40"/>
    </row>
    <row r="1672" spans="1:2">
      <c r="A1672" s="40"/>
      <c r="B1672" s="40"/>
    </row>
    <row r="1673" spans="1:2">
      <c r="A1673" s="40"/>
      <c r="B1673" s="40"/>
    </row>
    <row r="1674" spans="1:2">
      <c r="A1674" s="40"/>
      <c r="B1674" s="40"/>
    </row>
    <row r="1675" spans="1:2">
      <c r="A1675" s="40"/>
      <c r="B1675" s="40"/>
    </row>
    <row r="1676" spans="1:2">
      <c r="A1676" s="40"/>
      <c r="B1676" s="40"/>
    </row>
    <row r="1677" spans="1:2">
      <c r="A1677" s="40"/>
      <c r="B1677" s="40"/>
    </row>
    <row r="1678" spans="1:2">
      <c r="A1678" s="40"/>
      <c r="B1678" s="40"/>
    </row>
    <row r="1679" spans="1:2">
      <c r="A1679" s="40"/>
      <c r="B1679" s="40"/>
    </row>
    <row r="1680" spans="1:2">
      <c r="A1680" s="40"/>
      <c r="B1680" s="40"/>
    </row>
    <row r="1681" spans="1:2">
      <c r="A1681" s="40"/>
      <c r="B1681" s="40"/>
    </row>
    <row r="1682" spans="1:2">
      <c r="A1682" s="40"/>
      <c r="B1682" s="40"/>
    </row>
    <row r="1683" spans="1:2">
      <c r="A1683" s="40"/>
      <c r="B1683" s="40"/>
    </row>
    <row r="1684" spans="1:2">
      <c r="A1684" s="40"/>
      <c r="B1684" s="40"/>
    </row>
    <row r="1685" spans="1:2">
      <c r="A1685" s="40"/>
      <c r="B1685" s="40"/>
    </row>
    <row r="1686" spans="1:2">
      <c r="A1686" s="40"/>
      <c r="B1686" s="40"/>
    </row>
    <row r="1687" spans="1:2">
      <c r="A1687" s="40"/>
      <c r="B1687" s="40"/>
    </row>
    <row r="1688" spans="1:2">
      <c r="A1688" s="40"/>
      <c r="B1688" s="40"/>
    </row>
    <row r="1689" spans="1:2">
      <c r="A1689" s="40"/>
      <c r="B1689" s="40"/>
    </row>
    <row r="1690" spans="1:2">
      <c r="A1690" s="40"/>
      <c r="B1690" s="40"/>
    </row>
    <row r="1691" spans="1:2">
      <c r="A1691" s="40"/>
      <c r="B1691" s="40"/>
    </row>
    <row r="1692" spans="1:2">
      <c r="A1692" s="40"/>
      <c r="B1692" s="40"/>
    </row>
    <row r="1693" spans="1:2">
      <c r="A1693" s="40"/>
      <c r="B1693" s="40"/>
    </row>
    <row r="1694" spans="1:2">
      <c r="A1694" s="40"/>
      <c r="B1694" s="40"/>
    </row>
    <row r="1695" spans="1:2">
      <c r="A1695" s="40"/>
      <c r="B1695" s="40"/>
    </row>
    <row r="1696" spans="1:2">
      <c r="A1696" s="40"/>
      <c r="B1696" s="40"/>
    </row>
    <row r="1697" spans="1:2">
      <c r="A1697" s="40"/>
      <c r="B1697" s="40"/>
    </row>
    <row r="1698" spans="1:2">
      <c r="A1698" s="40"/>
      <c r="B1698" s="40"/>
    </row>
    <row r="1699" spans="1:2">
      <c r="A1699" s="40"/>
      <c r="B1699" s="40"/>
    </row>
    <row r="1700" spans="1:2">
      <c r="A1700" s="40"/>
      <c r="B1700" s="40"/>
    </row>
    <row r="1701" spans="1:2">
      <c r="A1701" s="40"/>
      <c r="B1701" s="40"/>
    </row>
    <row r="1702" spans="1:2">
      <c r="A1702" s="40"/>
      <c r="B1702" s="40"/>
    </row>
    <row r="1703" spans="1:2">
      <c r="A1703" s="40"/>
      <c r="B1703" s="40"/>
    </row>
    <row r="1704" spans="1:2">
      <c r="A1704" s="40"/>
      <c r="B1704" s="40"/>
    </row>
    <row r="1705" spans="1:2">
      <c r="A1705" s="40"/>
      <c r="B1705" s="40"/>
    </row>
    <row r="1706" spans="1:2">
      <c r="A1706" s="40"/>
      <c r="B1706" s="40"/>
    </row>
    <row r="1707" spans="1:2">
      <c r="A1707" s="40"/>
      <c r="B1707" s="40"/>
    </row>
    <row r="1708" spans="1:2">
      <c r="A1708" s="40"/>
      <c r="B1708" s="40"/>
    </row>
    <row r="1709" spans="1:2">
      <c r="A1709" s="40"/>
      <c r="B1709" s="40"/>
    </row>
    <row r="1710" spans="1:2">
      <c r="A1710" s="40"/>
      <c r="B1710" s="40"/>
    </row>
    <row r="1711" spans="1:2">
      <c r="A1711" s="40"/>
      <c r="B1711" s="40"/>
    </row>
    <row r="1712" spans="1:2">
      <c r="A1712" s="40"/>
      <c r="B1712" s="40"/>
    </row>
    <row r="1713" spans="1:2">
      <c r="A1713" s="40"/>
      <c r="B1713" s="40"/>
    </row>
    <row r="1714" spans="1:2">
      <c r="A1714" s="40"/>
      <c r="B1714" s="40"/>
    </row>
    <row r="1715" spans="1:2">
      <c r="A1715" s="40"/>
      <c r="B1715" s="40"/>
    </row>
    <row r="1716" spans="1:2">
      <c r="A1716" s="40"/>
      <c r="B1716" s="40"/>
    </row>
    <row r="1717" spans="1:2">
      <c r="A1717" s="40"/>
      <c r="B1717" s="40"/>
    </row>
    <row r="1718" spans="1:2">
      <c r="A1718" s="40"/>
      <c r="B1718" s="40"/>
    </row>
    <row r="1719" spans="1:2">
      <c r="A1719" s="40"/>
      <c r="B1719" s="40"/>
    </row>
    <row r="1720" spans="1:2">
      <c r="A1720" s="40"/>
      <c r="B1720" s="40"/>
    </row>
    <row r="1721" spans="1:2">
      <c r="A1721" s="40"/>
      <c r="B1721" s="40"/>
    </row>
    <row r="1722" spans="1:2">
      <c r="A1722" s="40"/>
      <c r="B1722" s="40"/>
    </row>
    <row r="1723" spans="1:2">
      <c r="A1723" s="40"/>
      <c r="B1723" s="40"/>
    </row>
    <row r="1724" spans="1:2">
      <c r="A1724" s="40"/>
      <c r="B1724" s="40"/>
    </row>
    <row r="1725" spans="1:2">
      <c r="A1725" s="40"/>
      <c r="B1725" s="40"/>
    </row>
    <row r="1726" spans="1:2">
      <c r="A1726" s="40"/>
      <c r="B1726" s="40"/>
    </row>
    <row r="1727" spans="1:2">
      <c r="A1727" s="40"/>
      <c r="B1727" s="40"/>
    </row>
    <row r="1728" spans="1:2">
      <c r="A1728" s="40"/>
      <c r="B1728" s="40"/>
    </row>
    <row r="1729" spans="1:2">
      <c r="A1729" s="40"/>
      <c r="B1729" s="40"/>
    </row>
    <row r="1730" spans="1:2">
      <c r="A1730" s="40"/>
      <c r="B1730" s="40"/>
    </row>
    <row r="1731" spans="1:2">
      <c r="A1731" s="40"/>
      <c r="B1731" s="40"/>
    </row>
    <row r="1732" spans="1:2">
      <c r="A1732" s="40"/>
      <c r="B1732" s="40"/>
    </row>
    <row r="1733" spans="1:2">
      <c r="A1733" s="40"/>
      <c r="B1733" s="40"/>
    </row>
    <row r="1734" spans="1:2">
      <c r="A1734" s="40"/>
      <c r="B1734" s="40"/>
    </row>
    <row r="1735" spans="1:2">
      <c r="A1735" s="40"/>
      <c r="B1735" s="40"/>
    </row>
    <row r="1736" spans="1:2">
      <c r="A1736" s="40"/>
      <c r="B1736" s="40"/>
    </row>
    <row r="1737" spans="1:2">
      <c r="A1737" s="40"/>
      <c r="B1737" s="40"/>
    </row>
    <row r="1738" spans="1:2">
      <c r="A1738" s="40"/>
      <c r="B1738" s="40"/>
    </row>
    <row r="1739" spans="1:2">
      <c r="A1739" s="40"/>
      <c r="B1739" s="40"/>
    </row>
    <row r="1740" spans="1:2">
      <c r="A1740" s="40"/>
      <c r="B1740" s="40"/>
    </row>
    <row r="1741" spans="1:2">
      <c r="A1741" s="40"/>
      <c r="B1741" s="40"/>
    </row>
    <row r="1742" spans="1:2">
      <c r="A1742" s="40"/>
      <c r="B1742" s="40"/>
    </row>
    <row r="1743" spans="1:2">
      <c r="A1743" s="40"/>
      <c r="B1743" s="40"/>
    </row>
    <row r="1744" spans="1:2">
      <c r="A1744" s="40"/>
      <c r="B1744" s="40"/>
    </row>
    <row r="1745" spans="1:2">
      <c r="A1745" s="40"/>
      <c r="B1745" s="40"/>
    </row>
    <row r="1746" spans="1:2">
      <c r="A1746" s="40"/>
      <c r="B1746" s="40"/>
    </row>
    <row r="1747" spans="1:2">
      <c r="A1747" s="40"/>
      <c r="B1747" s="40"/>
    </row>
    <row r="1748" spans="1:2">
      <c r="A1748" s="40"/>
      <c r="B1748" s="40"/>
    </row>
    <row r="1749" spans="1:2">
      <c r="A1749" s="40"/>
      <c r="B1749" s="40"/>
    </row>
    <row r="1750" spans="1:2">
      <c r="A1750" s="40"/>
      <c r="B1750" s="40"/>
    </row>
    <row r="1751" spans="1:2">
      <c r="A1751" s="40"/>
      <c r="B1751" s="40"/>
    </row>
    <row r="1752" spans="1:2">
      <c r="A1752" s="40"/>
      <c r="B1752" s="40"/>
    </row>
    <row r="1753" spans="1:2">
      <c r="A1753" s="40"/>
      <c r="B1753" s="40"/>
    </row>
    <row r="1754" spans="1:2">
      <c r="A1754" s="40"/>
      <c r="B1754" s="40"/>
    </row>
    <row r="1755" spans="1:2">
      <c r="A1755" s="40"/>
      <c r="B1755" s="40"/>
    </row>
    <row r="1756" spans="1:2">
      <c r="A1756" s="40"/>
      <c r="B1756" s="40"/>
    </row>
    <row r="1757" spans="1:2">
      <c r="A1757" s="40"/>
      <c r="B1757" s="40"/>
    </row>
    <row r="1758" spans="1:2">
      <c r="A1758" s="40"/>
      <c r="B1758" s="40"/>
    </row>
    <row r="1759" spans="1:2">
      <c r="A1759" s="40"/>
      <c r="B1759" s="40"/>
    </row>
    <row r="1760" spans="1:2">
      <c r="A1760" s="40"/>
      <c r="B1760" s="40"/>
    </row>
    <row r="1761" spans="1:2">
      <c r="A1761" s="40"/>
      <c r="B1761" s="40"/>
    </row>
    <row r="1762" spans="1:2">
      <c r="A1762" s="40"/>
      <c r="B1762" s="40"/>
    </row>
    <row r="1763" spans="1:2">
      <c r="A1763" s="40"/>
      <c r="B1763" s="40"/>
    </row>
    <row r="1764" spans="1:2">
      <c r="A1764" s="40"/>
      <c r="B1764" s="40"/>
    </row>
    <row r="1765" spans="1:2">
      <c r="A1765" s="40"/>
      <c r="B1765" s="40"/>
    </row>
    <row r="1766" spans="1:2">
      <c r="A1766" s="40"/>
      <c r="B1766" s="40"/>
    </row>
    <row r="1767" spans="1:2">
      <c r="A1767" s="40"/>
      <c r="B1767" s="40"/>
    </row>
    <row r="1768" spans="1:2">
      <c r="A1768" s="40"/>
      <c r="B1768" s="40"/>
    </row>
    <row r="1769" spans="1:2">
      <c r="A1769" s="40"/>
      <c r="B1769" s="40"/>
    </row>
    <row r="1770" spans="1:2">
      <c r="A1770" s="40"/>
      <c r="B1770" s="40"/>
    </row>
    <row r="1771" spans="1:2">
      <c r="A1771" s="40"/>
      <c r="B1771" s="40"/>
    </row>
    <row r="1772" spans="1:2">
      <c r="A1772" s="40"/>
      <c r="B1772" s="40"/>
    </row>
    <row r="1773" spans="1:2">
      <c r="A1773" s="40"/>
      <c r="B1773" s="40"/>
    </row>
    <row r="1774" spans="1:2">
      <c r="A1774" s="40"/>
      <c r="B1774" s="40"/>
    </row>
    <row r="1775" spans="1:2">
      <c r="A1775" s="40"/>
      <c r="B1775" s="40"/>
    </row>
    <row r="1776" spans="1:2">
      <c r="A1776" s="40"/>
      <c r="B1776" s="40"/>
    </row>
    <row r="1777" spans="1:2">
      <c r="A1777" s="40"/>
      <c r="B1777" s="40"/>
    </row>
    <row r="1778" spans="1:2">
      <c r="A1778" s="40"/>
      <c r="B1778" s="40"/>
    </row>
    <row r="1779" spans="1:2">
      <c r="A1779" s="40"/>
      <c r="B1779" s="40"/>
    </row>
    <row r="1780" spans="1:2">
      <c r="A1780" s="40"/>
      <c r="B1780" s="40"/>
    </row>
    <row r="1781" spans="1:2">
      <c r="A1781" s="40"/>
      <c r="B1781" s="40"/>
    </row>
    <row r="1782" spans="1:2">
      <c r="A1782" s="40"/>
      <c r="B1782" s="40"/>
    </row>
    <row r="1783" spans="1:2">
      <c r="A1783" s="40"/>
      <c r="B1783" s="40"/>
    </row>
    <row r="1784" spans="1:2">
      <c r="A1784" s="40"/>
      <c r="B1784" s="40"/>
    </row>
    <row r="1785" spans="1:2">
      <c r="A1785" s="40"/>
      <c r="B1785" s="40"/>
    </row>
    <row r="1786" spans="1:2">
      <c r="A1786" s="40"/>
      <c r="B1786" s="40"/>
    </row>
    <row r="1787" spans="1:2">
      <c r="A1787" s="40"/>
      <c r="B1787" s="40"/>
    </row>
    <row r="1788" spans="1:2">
      <c r="A1788" s="40"/>
      <c r="B1788" s="40"/>
    </row>
    <row r="1789" spans="1:2">
      <c r="A1789" s="40"/>
      <c r="B1789" s="40"/>
    </row>
    <row r="1790" spans="1:2">
      <c r="A1790" s="40"/>
      <c r="B1790" s="40"/>
    </row>
    <row r="1791" spans="1:2">
      <c r="A1791" s="40"/>
      <c r="B1791" s="40"/>
    </row>
    <row r="1792" spans="1:2">
      <c r="A1792" s="40"/>
      <c r="B1792" s="40"/>
    </row>
    <row r="1793" spans="1:2">
      <c r="A1793" s="40"/>
      <c r="B1793" s="40"/>
    </row>
    <row r="1794" spans="1:2">
      <c r="A1794" s="40"/>
      <c r="B1794" s="40"/>
    </row>
    <row r="1795" spans="1:2">
      <c r="A1795" s="40"/>
      <c r="B1795" s="40"/>
    </row>
    <row r="1796" spans="1:2">
      <c r="A1796" s="40"/>
      <c r="B1796" s="40"/>
    </row>
    <row r="1797" spans="1:2">
      <c r="A1797" s="40"/>
      <c r="B1797" s="40"/>
    </row>
    <row r="1798" spans="1:2">
      <c r="A1798" s="40"/>
      <c r="B1798" s="40"/>
    </row>
    <row r="1799" spans="1:2">
      <c r="A1799" s="40"/>
      <c r="B1799" s="40"/>
    </row>
    <row r="1800" spans="1:2">
      <c r="A1800" s="40"/>
      <c r="B1800" s="40"/>
    </row>
    <row r="1801" spans="1:2">
      <c r="A1801" s="40"/>
      <c r="B1801" s="40"/>
    </row>
    <row r="1802" spans="1:2">
      <c r="A1802" s="40"/>
      <c r="B1802" s="40"/>
    </row>
    <row r="1803" spans="1:2">
      <c r="A1803" s="40"/>
      <c r="B1803" s="40"/>
    </row>
    <row r="1804" spans="1:2">
      <c r="A1804" s="40"/>
      <c r="B1804" s="40"/>
    </row>
    <row r="1805" spans="1:2">
      <c r="A1805" s="40"/>
      <c r="B1805" s="40"/>
    </row>
    <row r="1806" spans="1:2">
      <c r="A1806" s="40"/>
      <c r="B1806" s="40"/>
    </row>
    <row r="1807" spans="1:2">
      <c r="A1807" s="40"/>
      <c r="B1807" s="40"/>
    </row>
    <row r="1808" spans="1:2">
      <c r="A1808" s="40"/>
      <c r="B1808" s="40"/>
    </row>
    <row r="1809" spans="1:2">
      <c r="A1809" s="40"/>
      <c r="B1809" s="40"/>
    </row>
    <row r="1810" spans="1:2">
      <c r="A1810" s="40"/>
      <c r="B1810" s="40"/>
    </row>
    <row r="1811" spans="1:2">
      <c r="A1811" s="40"/>
      <c r="B1811" s="40"/>
    </row>
    <row r="1812" spans="1:2">
      <c r="A1812" s="40"/>
      <c r="B1812" s="40"/>
    </row>
    <row r="1813" spans="1:2">
      <c r="A1813" s="40"/>
      <c r="B1813" s="40"/>
    </row>
    <row r="1814" spans="1:2">
      <c r="A1814" s="40"/>
      <c r="B1814" s="40"/>
    </row>
    <row r="1815" spans="1:2">
      <c r="A1815" s="40"/>
      <c r="B1815" s="40"/>
    </row>
    <row r="1816" spans="1:2">
      <c r="A1816" s="40"/>
      <c r="B1816" s="40"/>
    </row>
    <row r="1817" spans="1:2">
      <c r="A1817" s="40"/>
      <c r="B1817" s="40"/>
    </row>
    <row r="1818" spans="1:2">
      <c r="A1818" s="40"/>
      <c r="B1818" s="40"/>
    </row>
    <row r="1819" spans="1:2">
      <c r="A1819" s="40"/>
      <c r="B1819" s="40"/>
    </row>
    <row r="1820" spans="1:2">
      <c r="A1820" s="40"/>
      <c r="B1820" s="40"/>
    </row>
    <row r="1821" spans="1:2">
      <c r="A1821" s="40"/>
      <c r="B1821" s="40"/>
    </row>
    <row r="1822" spans="1:2">
      <c r="A1822" s="40"/>
      <c r="B1822" s="40"/>
    </row>
    <row r="1823" spans="1:2">
      <c r="A1823" s="40"/>
      <c r="B1823" s="40"/>
    </row>
    <row r="1824" spans="1:2">
      <c r="A1824" s="40"/>
      <c r="B1824" s="40"/>
    </row>
    <row r="1825" spans="1:2">
      <c r="A1825" s="40"/>
      <c r="B1825" s="40"/>
    </row>
    <row r="1826" spans="1:2">
      <c r="A1826" s="40"/>
      <c r="B1826" s="40"/>
    </row>
    <row r="1827" spans="1:2">
      <c r="A1827" s="40"/>
      <c r="B1827" s="40"/>
    </row>
    <row r="1828" spans="1:2">
      <c r="A1828" s="40"/>
      <c r="B1828" s="40"/>
    </row>
    <row r="1829" spans="1:2">
      <c r="A1829" s="40"/>
      <c r="B1829" s="40"/>
    </row>
    <row r="1830" spans="1:2">
      <c r="A1830" s="40"/>
      <c r="B1830" s="40"/>
    </row>
    <row r="1831" spans="1:2">
      <c r="A1831" s="40"/>
      <c r="B1831" s="40"/>
    </row>
    <row r="1832" spans="1:2">
      <c r="A1832" s="40"/>
      <c r="B1832" s="40"/>
    </row>
    <row r="1833" spans="1:2">
      <c r="A1833" s="40"/>
      <c r="B1833" s="40"/>
    </row>
    <row r="1834" spans="1:2">
      <c r="A1834" s="40"/>
      <c r="B1834" s="40"/>
    </row>
    <row r="1835" spans="1:2">
      <c r="A1835" s="40"/>
      <c r="B1835" s="40"/>
    </row>
    <row r="1836" spans="1:2">
      <c r="A1836" s="40"/>
      <c r="B1836" s="40"/>
    </row>
    <row r="1837" spans="1:2">
      <c r="A1837" s="40"/>
      <c r="B1837" s="40"/>
    </row>
    <row r="1838" spans="1:2">
      <c r="A1838" s="40"/>
      <c r="B1838" s="40"/>
    </row>
    <row r="1839" spans="1:2">
      <c r="A1839" s="40"/>
      <c r="B1839" s="40"/>
    </row>
    <row r="1840" spans="1:2">
      <c r="A1840" s="40"/>
      <c r="B1840" s="40"/>
    </row>
    <row r="1841" spans="1:2">
      <c r="A1841" s="40"/>
      <c r="B1841" s="40"/>
    </row>
    <row r="1842" spans="1:2">
      <c r="A1842" s="40"/>
      <c r="B1842" s="40"/>
    </row>
    <row r="1843" spans="1:2">
      <c r="A1843" s="40"/>
      <c r="B1843" s="40"/>
    </row>
    <row r="1844" spans="1:2">
      <c r="A1844" s="40"/>
      <c r="B1844" s="40"/>
    </row>
    <row r="1845" spans="1:2">
      <c r="A1845" s="40"/>
      <c r="B1845" s="40"/>
    </row>
    <row r="1846" spans="1:2">
      <c r="A1846" s="40"/>
      <c r="B1846" s="40"/>
    </row>
    <row r="1847" spans="1:2">
      <c r="A1847" s="40"/>
      <c r="B1847" s="40"/>
    </row>
    <row r="1848" spans="1:2">
      <c r="A1848" s="40"/>
      <c r="B1848" s="40"/>
    </row>
    <row r="1849" spans="1:2">
      <c r="A1849" s="40"/>
      <c r="B1849" s="40"/>
    </row>
    <row r="1850" spans="1:2">
      <c r="A1850" s="40"/>
      <c r="B1850" s="40"/>
    </row>
    <row r="1851" spans="1:2">
      <c r="A1851" s="40"/>
      <c r="B1851" s="40"/>
    </row>
    <row r="1852" spans="1:2">
      <c r="A1852" s="40"/>
      <c r="B1852" s="40"/>
    </row>
    <row r="1853" spans="1:2">
      <c r="A1853" s="40"/>
      <c r="B1853" s="40"/>
    </row>
    <row r="1854" spans="1:2">
      <c r="A1854" s="40"/>
      <c r="B1854" s="40"/>
    </row>
    <row r="1855" spans="1:2">
      <c r="A1855" s="40"/>
      <c r="B1855" s="40"/>
    </row>
    <row r="1856" spans="1:2">
      <c r="A1856" s="40"/>
      <c r="B1856" s="40"/>
    </row>
    <row r="1857" spans="1:2">
      <c r="A1857" s="40"/>
      <c r="B1857" s="40"/>
    </row>
    <row r="1858" spans="1:2">
      <c r="A1858" s="40"/>
      <c r="B1858" s="40"/>
    </row>
    <row r="1859" spans="1:2">
      <c r="A1859" s="40"/>
      <c r="B1859" s="40"/>
    </row>
    <row r="1860" spans="1:2">
      <c r="A1860" s="40"/>
      <c r="B1860" s="40"/>
    </row>
    <row r="1861" spans="1:2">
      <c r="A1861" s="40"/>
      <c r="B1861" s="40"/>
    </row>
    <row r="1862" spans="1:2">
      <c r="A1862" s="40"/>
      <c r="B1862" s="40"/>
    </row>
    <row r="1863" spans="1:2">
      <c r="A1863" s="40"/>
      <c r="B1863" s="40"/>
    </row>
    <row r="1864" spans="1:2">
      <c r="A1864" s="40"/>
      <c r="B1864" s="40"/>
    </row>
    <row r="1865" spans="1:2">
      <c r="A1865" s="40"/>
      <c r="B1865" s="40"/>
    </row>
    <row r="1866" spans="1:2">
      <c r="A1866" s="40"/>
      <c r="B1866" s="40"/>
    </row>
    <row r="1867" spans="1:2">
      <c r="A1867" s="40"/>
      <c r="B1867" s="40"/>
    </row>
    <row r="1868" spans="1:2">
      <c r="A1868" s="40"/>
      <c r="B1868" s="40"/>
    </row>
    <row r="1869" spans="1:2">
      <c r="A1869" s="40"/>
      <c r="B1869" s="40"/>
    </row>
    <row r="1870" spans="1:2">
      <c r="A1870" s="40"/>
      <c r="B1870" s="40"/>
    </row>
    <row r="1871" spans="1:2">
      <c r="A1871" s="40"/>
      <c r="B1871" s="40"/>
    </row>
    <row r="1872" spans="1:2">
      <c r="A1872" s="40"/>
      <c r="B1872" s="40"/>
    </row>
    <row r="1873" spans="1:2">
      <c r="A1873" s="40"/>
      <c r="B1873" s="40"/>
    </row>
    <row r="1874" spans="1:2">
      <c r="A1874" s="40"/>
      <c r="B1874" s="40"/>
    </row>
    <row r="1875" spans="1:2">
      <c r="A1875" s="40"/>
      <c r="B1875" s="40"/>
    </row>
    <row r="1876" spans="1:2">
      <c r="A1876" s="40"/>
      <c r="B1876" s="40"/>
    </row>
    <row r="1877" spans="1:2">
      <c r="A1877" s="40"/>
      <c r="B1877" s="40"/>
    </row>
    <row r="1878" spans="1:2">
      <c r="A1878" s="40"/>
      <c r="B1878" s="40"/>
    </row>
    <row r="1879" spans="1:2">
      <c r="A1879" s="40"/>
      <c r="B1879" s="40"/>
    </row>
    <row r="1880" spans="1:2">
      <c r="A1880" s="40"/>
      <c r="B1880" s="40"/>
    </row>
    <row r="1881" spans="1:2">
      <c r="A1881" s="40"/>
      <c r="B1881" s="40"/>
    </row>
    <row r="1882" spans="1:2">
      <c r="A1882" s="40"/>
      <c r="B1882" s="40"/>
    </row>
    <row r="1883" spans="1:2">
      <c r="A1883" s="40"/>
      <c r="B1883" s="40"/>
    </row>
    <row r="1884" spans="1:2">
      <c r="A1884" s="40"/>
      <c r="B1884" s="40"/>
    </row>
    <row r="1885" spans="1:2">
      <c r="A1885" s="40"/>
      <c r="B1885" s="40"/>
    </row>
    <row r="1886" spans="1:2">
      <c r="A1886" s="40"/>
      <c r="B1886" s="40"/>
    </row>
    <row r="1887" spans="1:2">
      <c r="A1887" s="40"/>
      <c r="B1887" s="40"/>
    </row>
    <row r="1888" spans="1:2">
      <c r="A1888" s="40"/>
      <c r="B1888" s="40"/>
    </row>
    <row r="1889" spans="1:2">
      <c r="A1889" s="40"/>
      <c r="B1889" s="40"/>
    </row>
    <row r="1890" spans="1:2">
      <c r="A1890" s="40"/>
      <c r="B1890" s="40"/>
    </row>
    <row r="1891" spans="1:2">
      <c r="A1891" s="40"/>
      <c r="B1891" s="40"/>
    </row>
    <row r="1892" spans="1:2">
      <c r="A1892" s="40"/>
      <c r="B1892" s="40"/>
    </row>
    <row r="1893" spans="1:2">
      <c r="A1893" s="40"/>
      <c r="B1893" s="40"/>
    </row>
    <row r="1894" spans="1:2">
      <c r="A1894" s="40"/>
      <c r="B1894" s="40"/>
    </row>
    <row r="1895" spans="1:2">
      <c r="A1895" s="40"/>
      <c r="B1895" s="40"/>
    </row>
    <row r="1896" spans="1:2">
      <c r="A1896" s="40"/>
      <c r="B1896" s="40"/>
    </row>
    <row r="1897" spans="1:2">
      <c r="A1897" s="40"/>
      <c r="B1897" s="40"/>
    </row>
    <row r="1898" spans="1:2">
      <c r="A1898" s="40"/>
      <c r="B1898" s="40"/>
    </row>
    <row r="1899" spans="1:2">
      <c r="A1899" s="40"/>
      <c r="B1899" s="40"/>
    </row>
    <row r="1900" spans="1:2">
      <c r="A1900" s="40"/>
      <c r="B1900" s="40"/>
    </row>
    <row r="1901" spans="1:2">
      <c r="A1901" s="40"/>
      <c r="B1901" s="40"/>
    </row>
    <row r="1902" spans="1:2">
      <c r="A1902" s="40"/>
      <c r="B1902" s="40"/>
    </row>
    <row r="1903" spans="1:2">
      <c r="A1903" s="40"/>
      <c r="B1903" s="40"/>
    </row>
    <row r="1904" spans="1:2">
      <c r="A1904" s="40"/>
      <c r="B1904" s="40"/>
    </row>
    <row r="1905" spans="1:2">
      <c r="A1905" s="40"/>
      <c r="B1905" s="40"/>
    </row>
    <row r="1906" spans="1:2">
      <c r="A1906" s="40"/>
      <c r="B1906" s="40"/>
    </row>
    <row r="1907" spans="1:2">
      <c r="A1907" s="40"/>
      <c r="B1907" s="40"/>
    </row>
    <row r="1908" spans="1:2">
      <c r="A1908" s="40"/>
      <c r="B1908" s="40"/>
    </row>
    <row r="1909" spans="1:2">
      <c r="A1909" s="40"/>
      <c r="B1909" s="40"/>
    </row>
    <row r="1910" spans="1:2">
      <c r="A1910" s="40"/>
      <c r="B1910" s="40"/>
    </row>
    <row r="1911" spans="1:2">
      <c r="A1911" s="40"/>
      <c r="B1911" s="40"/>
    </row>
    <row r="1912" spans="1:2">
      <c r="A1912" s="40"/>
      <c r="B1912" s="40"/>
    </row>
    <row r="1913" spans="1:2">
      <c r="A1913" s="40"/>
      <c r="B1913" s="40"/>
    </row>
    <row r="1914" spans="1:2">
      <c r="A1914" s="40"/>
      <c r="B1914" s="40"/>
    </row>
    <row r="1915" spans="1:2">
      <c r="A1915" s="40"/>
      <c r="B1915" s="40"/>
    </row>
    <row r="1916" spans="1:2">
      <c r="A1916" s="40"/>
      <c r="B1916" s="40"/>
    </row>
    <row r="1917" spans="1:2">
      <c r="A1917" s="40"/>
      <c r="B1917" s="40"/>
    </row>
    <row r="1918" spans="1:2">
      <c r="A1918" s="40"/>
      <c r="B1918" s="40"/>
    </row>
    <row r="1919" spans="1:2">
      <c r="A1919" s="40"/>
      <c r="B1919" s="40"/>
    </row>
    <row r="1920" spans="1:2">
      <c r="A1920" s="40"/>
      <c r="B1920" s="40"/>
    </row>
    <row r="1921" spans="1:2">
      <c r="A1921" s="40"/>
      <c r="B1921" s="40"/>
    </row>
    <row r="1922" spans="1:2">
      <c r="A1922" s="40"/>
      <c r="B1922" s="40"/>
    </row>
    <row r="1923" spans="1:2">
      <c r="A1923" s="40"/>
      <c r="B1923" s="40"/>
    </row>
    <row r="1924" spans="1:2">
      <c r="A1924" s="40"/>
      <c r="B1924" s="40"/>
    </row>
    <row r="1925" spans="1:2">
      <c r="A1925" s="40"/>
      <c r="B1925" s="40"/>
    </row>
    <row r="1926" spans="1:2">
      <c r="A1926" s="40"/>
      <c r="B1926" s="40"/>
    </row>
    <row r="1927" spans="1:2">
      <c r="A1927" s="40"/>
      <c r="B1927" s="40"/>
    </row>
    <row r="1928" spans="1:2">
      <c r="A1928" s="40"/>
      <c r="B1928" s="40"/>
    </row>
    <row r="1929" spans="1:2">
      <c r="A1929" s="40"/>
      <c r="B1929" s="40"/>
    </row>
    <row r="1930" spans="1:2">
      <c r="A1930" s="40"/>
      <c r="B1930" s="40"/>
    </row>
    <row r="1931" spans="1:2">
      <c r="A1931" s="40"/>
      <c r="B1931" s="40"/>
    </row>
    <row r="1932" spans="1:2">
      <c r="A1932" s="40"/>
      <c r="B1932" s="40"/>
    </row>
    <row r="1933" spans="1:2">
      <c r="A1933" s="40"/>
      <c r="B1933" s="40"/>
    </row>
    <row r="1934" spans="1:2">
      <c r="A1934" s="40"/>
      <c r="B1934" s="40"/>
    </row>
    <row r="1935" spans="1:2">
      <c r="A1935" s="40"/>
      <c r="B1935" s="40"/>
    </row>
    <row r="1936" spans="1:2">
      <c r="A1936" s="40"/>
      <c r="B1936" s="40"/>
    </row>
    <row r="1937" spans="1:2">
      <c r="A1937" s="40"/>
      <c r="B1937" s="40"/>
    </row>
    <row r="1938" spans="1:2">
      <c r="A1938" s="40"/>
      <c r="B1938" s="40"/>
    </row>
    <row r="1939" spans="1:2">
      <c r="A1939" s="40"/>
      <c r="B1939" s="40"/>
    </row>
    <row r="1940" spans="1:2">
      <c r="A1940" s="40"/>
      <c r="B1940" s="40"/>
    </row>
    <row r="1941" spans="1:2">
      <c r="A1941" s="40"/>
      <c r="B1941" s="40"/>
    </row>
    <row r="1942" spans="1:2">
      <c r="A1942" s="40"/>
      <c r="B1942" s="40"/>
    </row>
    <row r="1943" spans="1:2">
      <c r="A1943" s="40"/>
      <c r="B1943" s="40"/>
    </row>
    <row r="1944" spans="1:2">
      <c r="A1944" s="40"/>
      <c r="B1944" s="40"/>
    </row>
    <row r="1945" spans="1:2">
      <c r="A1945" s="40"/>
      <c r="B1945" s="40"/>
    </row>
    <row r="1946" spans="1:2">
      <c r="A1946" s="40"/>
      <c r="B1946" s="40"/>
    </row>
    <row r="1947" spans="1:2">
      <c r="A1947" s="40"/>
      <c r="B1947" s="40"/>
    </row>
    <row r="1948" spans="1:2">
      <c r="A1948" s="40"/>
      <c r="B1948" s="40"/>
    </row>
    <row r="1949" spans="1:2">
      <c r="A1949" s="40"/>
      <c r="B1949" s="40"/>
    </row>
    <row r="1950" spans="1:2">
      <c r="A1950" s="40"/>
      <c r="B1950" s="40"/>
    </row>
    <row r="1951" spans="1:2">
      <c r="A1951" s="40"/>
      <c r="B1951" s="40"/>
    </row>
    <row r="1952" spans="1:2">
      <c r="A1952" s="40"/>
      <c r="B1952" s="40"/>
    </row>
    <row r="1953" spans="1:2">
      <c r="A1953" s="40"/>
      <c r="B1953" s="40"/>
    </row>
    <row r="1954" spans="1:2">
      <c r="A1954" s="40"/>
      <c r="B1954" s="40"/>
    </row>
    <row r="1955" spans="1:2">
      <c r="A1955" s="40"/>
      <c r="B1955" s="40"/>
    </row>
    <row r="1956" spans="1:2">
      <c r="A1956" s="40"/>
      <c r="B1956" s="40"/>
    </row>
    <row r="1957" spans="1:2">
      <c r="A1957" s="40"/>
      <c r="B1957" s="40"/>
    </row>
    <row r="1958" spans="1:2">
      <c r="A1958" s="40"/>
      <c r="B1958" s="40"/>
    </row>
    <row r="1959" spans="1:2">
      <c r="A1959" s="40"/>
      <c r="B1959" s="40"/>
    </row>
    <row r="1960" spans="1:2">
      <c r="A1960" s="40"/>
      <c r="B1960" s="40"/>
    </row>
    <row r="1961" spans="1:2">
      <c r="A1961" s="40"/>
      <c r="B1961" s="40"/>
    </row>
    <row r="1962" spans="1:2">
      <c r="A1962" s="40"/>
      <c r="B1962" s="40"/>
    </row>
    <row r="1963" spans="1:2">
      <c r="A1963" s="40"/>
      <c r="B1963" s="40"/>
    </row>
    <row r="1964" spans="1:2">
      <c r="A1964" s="40"/>
      <c r="B1964" s="40"/>
    </row>
    <row r="1965" spans="1:2">
      <c r="A1965" s="40"/>
      <c r="B1965" s="40"/>
    </row>
    <row r="1966" spans="1:2">
      <c r="A1966" s="40"/>
      <c r="B1966" s="40"/>
    </row>
    <row r="1967" spans="1:2">
      <c r="A1967" s="40"/>
      <c r="B1967" s="40"/>
    </row>
    <row r="1968" spans="1:2">
      <c r="A1968" s="40"/>
      <c r="B1968" s="40"/>
    </row>
    <row r="1969" spans="1:2">
      <c r="A1969" s="40"/>
      <c r="B1969" s="40"/>
    </row>
    <row r="1970" spans="1:2">
      <c r="A1970" s="40"/>
      <c r="B1970" s="40"/>
    </row>
    <row r="1971" spans="1:2">
      <c r="A1971" s="40"/>
      <c r="B1971" s="40"/>
    </row>
    <row r="1972" spans="1:2">
      <c r="A1972" s="40"/>
      <c r="B1972" s="40"/>
    </row>
    <row r="1973" spans="1:2">
      <c r="A1973" s="40"/>
      <c r="B1973" s="40"/>
    </row>
    <row r="1974" spans="1:2">
      <c r="A1974" s="40"/>
      <c r="B1974" s="40"/>
    </row>
    <row r="1975" spans="1:2">
      <c r="A1975" s="40"/>
      <c r="B1975" s="40"/>
    </row>
    <row r="1976" spans="1:2">
      <c r="A1976" s="40"/>
      <c r="B1976" s="40"/>
    </row>
    <row r="1977" spans="1:2">
      <c r="A1977" s="40"/>
      <c r="B1977" s="40"/>
    </row>
    <row r="1978" spans="1:2">
      <c r="A1978" s="40"/>
      <c r="B1978" s="40"/>
    </row>
    <row r="1979" spans="1:2">
      <c r="A1979" s="40"/>
      <c r="B1979" s="40"/>
    </row>
    <row r="1980" spans="1:2">
      <c r="A1980" s="40"/>
      <c r="B1980" s="40"/>
    </row>
    <row r="1981" spans="1:2">
      <c r="A1981" s="40"/>
      <c r="B1981" s="40"/>
    </row>
    <row r="1982" spans="1:2">
      <c r="A1982" s="40"/>
      <c r="B1982" s="40"/>
    </row>
    <row r="1983" spans="1:2">
      <c r="A1983" s="40"/>
      <c r="B1983" s="40"/>
    </row>
    <row r="1984" spans="1:2">
      <c r="A1984" s="40"/>
      <c r="B1984" s="40"/>
    </row>
    <row r="1985" spans="1:2">
      <c r="A1985" s="40"/>
      <c r="B1985" s="40"/>
    </row>
    <row r="1986" spans="1:2">
      <c r="A1986" s="40"/>
      <c r="B1986" s="40"/>
    </row>
    <row r="1987" spans="1:2">
      <c r="A1987" s="40"/>
      <c r="B1987" s="40"/>
    </row>
    <row r="1988" spans="1:2">
      <c r="A1988" s="40"/>
      <c r="B1988" s="40"/>
    </row>
    <row r="1989" spans="1:2">
      <c r="A1989" s="40"/>
      <c r="B1989" s="40"/>
    </row>
    <row r="1990" spans="1:2">
      <c r="A1990" s="40"/>
      <c r="B1990" s="40"/>
    </row>
    <row r="1991" spans="1:2">
      <c r="A1991" s="40"/>
      <c r="B1991" s="40"/>
    </row>
    <row r="1992" spans="1:2">
      <c r="A1992" s="40"/>
      <c r="B1992" s="40"/>
    </row>
    <row r="1993" spans="1:2">
      <c r="A1993" s="40"/>
      <c r="B1993" s="40"/>
    </row>
    <row r="1994" spans="1:2">
      <c r="A1994" s="40"/>
      <c r="B1994" s="40"/>
    </row>
    <row r="1995" spans="1:2">
      <c r="A1995" s="40"/>
      <c r="B1995" s="40"/>
    </row>
    <row r="1996" spans="1:2">
      <c r="A1996" s="40"/>
      <c r="B1996" s="40"/>
    </row>
    <row r="1997" spans="1:2">
      <c r="A1997" s="40"/>
      <c r="B1997" s="40"/>
    </row>
    <row r="1998" spans="1:2">
      <c r="A1998" s="40"/>
      <c r="B1998" s="40"/>
    </row>
    <row r="1999" spans="1:2">
      <c r="A1999" s="40"/>
      <c r="B1999" s="40"/>
    </row>
    <row r="2000" spans="1:2">
      <c r="A2000" s="40"/>
      <c r="B2000" s="40"/>
    </row>
    <row r="2001" spans="1:2">
      <c r="A2001" s="40"/>
      <c r="B2001" s="40"/>
    </row>
    <row r="2002" spans="1:2">
      <c r="A2002" s="40"/>
      <c r="B2002" s="40"/>
    </row>
    <row r="2003" spans="1:2">
      <c r="A2003" s="40"/>
      <c r="B2003" s="40"/>
    </row>
    <row r="2004" spans="1:2">
      <c r="A2004" s="40"/>
      <c r="B2004" s="40"/>
    </row>
    <row r="2005" spans="1:2">
      <c r="A2005" s="40"/>
      <c r="B2005" s="40"/>
    </row>
    <row r="2006" spans="1:2">
      <c r="A2006" s="40"/>
      <c r="B2006" s="40"/>
    </row>
    <row r="2007" spans="1:2">
      <c r="A2007" s="40"/>
      <c r="B2007" s="40"/>
    </row>
    <row r="2008" spans="1:2">
      <c r="A2008" s="40"/>
      <c r="B2008" s="40"/>
    </row>
    <row r="2009" spans="1:2">
      <c r="A2009" s="40"/>
      <c r="B2009" s="40"/>
    </row>
    <row r="2010" spans="1:2">
      <c r="A2010" s="40"/>
      <c r="B2010" s="40"/>
    </row>
    <row r="2011" spans="1:2">
      <c r="A2011" s="40"/>
      <c r="B2011" s="40"/>
    </row>
    <row r="2012" spans="1:2">
      <c r="A2012" s="40"/>
      <c r="B2012" s="40"/>
    </row>
    <row r="2013" spans="1:2">
      <c r="A2013" s="40"/>
      <c r="B2013" s="40"/>
    </row>
    <row r="2014" spans="1:2">
      <c r="A2014" s="40"/>
      <c r="B2014" s="40"/>
    </row>
    <row r="2015" spans="1:2">
      <c r="A2015" s="40"/>
      <c r="B2015" s="40"/>
    </row>
    <row r="2016" spans="1:2">
      <c r="A2016" s="40"/>
      <c r="B2016" s="40"/>
    </row>
    <row r="2017" spans="1:2">
      <c r="A2017" s="40"/>
      <c r="B2017" s="40"/>
    </row>
    <row r="2018" spans="1:2">
      <c r="A2018" s="40"/>
      <c r="B2018" s="40"/>
    </row>
    <row r="2019" spans="1:2">
      <c r="A2019" s="40"/>
      <c r="B2019" s="40"/>
    </row>
    <row r="2020" spans="1:2">
      <c r="A2020" s="40"/>
      <c r="B2020" s="40"/>
    </row>
    <row r="2021" spans="1:2">
      <c r="A2021" s="40"/>
      <c r="B2021" s="40"/>
    </row>
    <row r="2022" spans="1:2">
      <c r="A2022" s="40"/>
      <c r="B2022" s="40"/>
    </row>
    <row r="2023" spans="1:2">
      <c r="A2023" s="40"/>
      <c r="B2023" s="40"/>
    </row>
    <row r="2024" spans="1:2">
      <c r="A2024" s="40"/>
      <c r="B2024" s="40"/>
    </row>
    <row r="2025" spans="1:2">
      <c r="A2025" s="40"/>
      <c r="B2025" s="40"/>
    </row>
    <row r="2026" spans="1:2">
      <c r="A2026" s="40"/>
      <c r="B2026" s="40"/>
    </row>
    <row r="2027" spans="1:2">
      <c r="A2027" s="40"/>
      <c r="B2027" s="40"/>
    </row>
    <row r="2028" spans="1:2">
      <c r="A2028" s="40"/>
      <c r="B2028" s="40"/>
    </row>
    <row r="2029" spans="1:2">
      <c r="A2029" s="40"/>
      <c r="B2029" s="40"/>
    </row>
    <row r="2030" spans="1:2">
      <c r="A2030" s="40"/>
      <c r="B2030" s="40"/>
    </row>
    <row r="2031" spans="1:2">
      <c r="A2031" s="40"/>
      <c r="B2031" s="40"/>
    </row>
    <row r="2032" spans="1:2">
      <c r="A2032" s="40"/>
      <c r="B2032" s="40"/>
    </row>
    <row r="2033" spans="1:2">
      <c r="A2033" s="40"/>
      <c r="B2033" s="40"/>
    </row>
    <row r="2034" spans="1:2">
      <c r="A2034" s="40"/>
      <c r="B2034" s="40"/>
    </row>
    <row r="2035" spans="1:2">
      <c r="A2035" s="40"/>
      <c r="B2035" s="40"/>
    </row>
    <row r="2036" spans="1:2">
      <c r="A2036" s="40"/>
      <c r="B2036" s="40"/>
    </row>
    <row r="2037" spans="1:2">
      <c r="A2037" s="40"/>
      <c r="B2037" s="40"/>
    </row>
    <row r="2038" spans="1:2">
      <c r="A2038" s="40"/>
      <c r="B2038" s="40"/>
    </row>
    <row r="2039" spans="1:2">
      <c r="A2039" s="40"/>
      <c r="B2039" s="40"/>
    </row>
    <row r="2040" spans="1:2">
      <c r="A2040" s="40"/>
      <c r="B2040" s="40"/>
    </row>
    <row r="2041" spans="1:2">
      <c r="A2041" s="40"/>
      <c r="B2041" s="40"/>
    </row>
    <row r="2042" spans="1:2">
      <c r="A2042" s="40"/>
      <c r="B2042" s="40"/>
    </row>
    <row r="2043" spans="1:2">
      <c r="A2043" s="40"/>
      <c r="B2043" s="40"/>
    </row>
    <row r="2044" spans="1:2">
      <c r="A2044" s="40"/>
      <c r="B2044" s="40"/>
    </row>
    <row r="2045" spans="1:2">
      <c r="A2045" s="40"/>
      <c r="B2045" s="40"/>
    </row>
    <row r="2046" spans="1:2">
      <c r="A2046" s="40"/>
      <c r="B2046" s="40"/>
    </row>
    <row r="2047" spans="1:2">
      <c r="A2047" s="40"/>
      <c r="B2047" s="40"/>
    </row>
    <row r="2048" spans="1:2">
      <c r="A2048" s="40"/>
      <c r="B2048" s="40"/>
    </row>
    <row r="2049" spans="1:2">
      <c r="A2049" s="40"/>
      <c r="B2049" s="40"/>
    </row>
    <row r="2050" spans="1:2">
      <c r="A2050" s="40"/>
      <c r="B2050" s="40"/>
    </row>
    <row r="2051" spans="1:2">
      <c r="A2051" s="40"/>
      <c r="B2051" s="40"/>
    </row>
    <row r="2052" spans="1:2">
      <c r="A2052" s="40"/>
      <c r="B2052" s="40"/>
    </row>
    <row r="2053" spans="1:2">
      <c r="A2053" s="40"/>
      <c r="B2053" s="40"/>
    </row>
    <row r="2054" spans="1:2">
      <c r="A2054" s="40"/>
      <c r="B2054" s="40"/>
    </row>
    <row r="2055" spans="1:2">
      <c r="A2055" s="40"/>
      <c r="B2055" s="40"/>
    </row>
    <row r="2056" spans="1:2">
      <c r="A2056" s="40"/>
      <c r="B2056" s="40"/>
    </row>
    <row r="2057" spans="1:2">
      <c r="A2057" s="40"/>
      <c r="B2057" s="40"/>
    </row>
    <row r="2058" spans="1:2">
      <c r="A2058" s="40"/>
      <c r="B2058" s="40"/>
    </row>
    <row r="2059" spans="1:2">
      <c r="A2059" s="40"/>
      <c r="B2059" s="40"/>
    </row>
    <row r="2060" spans="1:2">
      <c r="A2060" s="40"/>
      <c r="B2060" s="40"/>
    </row>
    <row r="2061" spans="1:2">
      <c r="A2061" s="40"/>
      <c r="B2061" s="40"/>
    </row>
    <row r="2062" spans="1:2">
      <c r="A2062" s="40"/>
      <c r="B2062" s="40"/>
    </row>
    <row r="2063" spans="1:2">
      <c r="A2063" s="40"/>
      <c r="B2063" s="40"/>
    </row>
    <row r="2064" spans="1:2">
      <c r="A2064" s="40"/>
      <c r="B2064" s="40"/>
    </row>
    <row r="2065" spans="1:2">
      <c r="A2065" s="40"/>
      <c r="B2065" s="40"/>
    </row>
    <row r="2066" spans="1:2">
      <c r="A2066" s="40"/>
      <c r="B2066" s="40"/>
    </row>
    <row r="2067" spans="1:2">
      <c r="A2067" s="40"/>
      <c r="B2067" s="40"/>
    </row>
    <row r="2068" spans="1:2">
      <c r="A2068" s="40"/>
      <c r="B2068" s="40"/>
    </row>
    <row r="2069" spans="1:2">
      <c r="A2069" s="40"/>
      <c r="B2069" s="40"/>
    </row>
    <row r="2070" spans="1:2">
      <c r="A2070" s="40"/>
      <c r="B2070" s="40"/>
    </row>
    <row r="2071" spans="1:2">
      <c r="A2071" s="40"/>
      <c r="B2071" s="40"/>
    </row>
    <row r="2072" spans="1:2">
      <c r="A2072" s="40"/>
      <c r="B2072" s="40"/>
    </row>
    <row r="2073" spans="1:2">
      <c r="A2073" s="40"/>
      <c r="B2073" s="40"/>
    </row>
    <row r="2074" spans="1:2">
      <c r="A2074" s="40"/>
      <c r="B2074" s="40"/>
    </row>
    <row r="2075" spans="1:2">
      <c r="A2075" s="40"/>
      <c r="B2075" s="40"/>
    </row>
    <row r="2076" spans="1:2">
      <c r="A2076" s="40"/>
      <c r="B2076" s="40"/>
    </row>
    <row r="2077" spans="1:2">
      <c r="A2077" s="40"/>
      <c r="B2077" s="40"/>
    </row>
    <row r="2078" spans="1:2">
      <c r="A2078" s="40"/>
      <c r="B2078" s="40"/>
    </row>
    <row r="2079" spans="1:2">
      <c r="A2079" s="40"/>
      <c r="B2079" s="40"/>
    </row>
    <row r="2080" spans="1:2">
      <c r="A2080" s="40"/>
      <c r="B2080" s="40"/>
    </row>
    <row r="2081" spans="1:2">
      <c r="A2081" s="40"/>
      <c r="B2081" s="40"/>
    </row>
    <row r="2082" spans="1:2">
      <c r="A2082" s="40"/>
      <c r="B2082" s="40"/>
    </row>
    <row r="2083" spans="1:2">
      <c r="A2083" s="40"/>
      <c r="B2083" s="40"/>
    </row>
    <row r="2084" spans="1:2">
      <c r="A2084" s="40"/>
      <c r="B2084" s="40"/>
    </row>
    <row r="2085" spans="1:2">
      <c r="A2085" s="40"/>
      <c r="B2085" s="40"/>
    </row>
    <row r="2086" spans="1:2">
      <c r="A2086" s="40"/>
      <c r="B2086" s="40"/>
    </row>
    <row r="2087" spans="1:2">
      <c r="A2087" s="40"/>
      <c r="B2087" s="40"/>
    </row>
    <row r="2088" spans="1:2">
      <c r="A2088" s="40"/>
      <c r="B2088" s="40"/>
    </row>
    <row r="2089" spans="1:2">
      <c r="A2089" s="40"/>
      <c r="B2089" s="40"/>
    </row>
    <row r="2090" spans="1:2">
      <c r="A2090" s="40"/>
      <c r="B2090" s="40"/>
    </row>
    <row r="2091" spans="1:2">
      <c r="A2091" s="40"/>
      <c r="B2091" s="40"/>
    </row>
    <row r="2092" spans="1:2">
      <c r="A2092" s="40"/>
      <c r="B2092" s="40"/>
    </row>
    <row r="2093" spans="1:2">
      <c r="A2093" s="40"/>
      <c r="B2093" s="40"/>
    </row>
    <row r="2094" spans="1:2">
      <c r="A2094" s="40"/>
      <c r="B2094" s="40"/>
    </row>
    <row r="2095" spans="1:2">
      <c r="A2095" s="40"/>
      <c r="B2095" s="40"/>
    </row>
    <row r="2096" spans="1:2">
      <c r="A2096" s="40"/>
      <c r="B2096" s="40"/>
    </row>
    <row r="2097" spans="1:2">
      <c r="A2097" s="40"/>
      <c r="B2097" s="40"/>
    </row>
    <row r="2098" spans="1:2">
      <c r="A2098" s="40"/>
      <c r="B2098" s="40"/>
    </row>
    <row r="2099" spans="1:2">
      <c r="A2099" s="40"/>
      <c r="B2099" s="40"/>
    </row>
    <row r="2100" spans="1:2">
      <c r="A2100" s="40"/>
      <c r="B2100" s="40"/>
    </row>
    <row r="2101" spans="1:2">
      <c r="A2101" s="40"/>
      <c r="B2101" s="40"/>
    </row>
    <row r="2102" spans="1:2">
      <c r="A2102" s="40"/>
      <c r="B2102" s="40"/>
    </row>
    <row r="2103" spans="1:2">
      <c r="A2103" s="40"/>
      <c r="B2103" s="40"/>
    </row>
    <row r="2104" spans="1:2">
      <c r="A2104" s="40"/>
      <c r="B2104" s="40"/>
    </row>
    <row r="2105" spans="1:2">
      <c r="A2105" s="40"/>
      <c r="B2105" s="40"/>
    </row>
    <row r="2106" spans="1:2">
      <c r="A2106" s="40"/>
      <c r="B2106" s="40"/>
    </row>
    <row r="2107" spans="1:2">
      <c r="A2107" s="40"/>
      <c r="B2107" s="40"/>
    </row>
    <row r="2108" spans="1:2">
      <c r="A2108" s="40"/>
      <c r="B2108" s="40"/>
    </row>
    <row r="2109" spans="1:2">
      <c r="A2109" s="40"/>
      <c r="B2109" s="40"/>
    </row>
    <row r="2110" spans="1:2">
      <c r="A2110" s="40"/>
      <c r="B2110" s="40"/>
    </row>
    <row r="2111" spans="1:2">
      <c r="A2111" s="40"/>
      <c r="B2111" s="40"/>
    </row>
    <row r="2112" spans="1:2">
      <c r="A2112" s="40"/>
      <c r="B2112" s="40"/>
    </row>
    <row r="2113" spans="1:2">
      <c r="A2113" s="40"/>
      <c r="B2113" s="40"/>
    </row>
    <row r="2114" spans="1:2">
      <c r="A2114" s="40"/>
      <c r="B2114" s="40"/>
    </row>
    <row r="2115" spans="1:2">
      <c r="A2115" s="40"/>
      <c r="B2115" s="40"/>
    </row>
    <row r="2116" spans="1:2">
      <c r="A2116" s="40"/>
      <c r="B2116" s="40"/>
    </row>
    <row r="2117" spans="1:2">
      <c r="A2117" s="40"/>
      <c r="B2117" s="40"/>
    </row>
    <row r="2118" spans="1:2">
      <c r="A2118" s="40"/>
      <c r="B2118" s="40"/>
    </row>
    <row r="2119" spans="1:2">
      <c r="A2119" s="40"/>
      <c r="B2119" s="40"/>
    </row>
    <row r="2120" spans="1:2">
      <c r="A2120" s="40"/>
      <c r="B2120" s="40"/>
    </row>
    <row r="2121" spans="1:2">
      <c r="A2121" s="40"/>
      <c r="B2121" s="40"/>
    </row>
    <row r="2122" spans="1:2">
      <c r="A2122" s="40"/>
      <c r="B2122" s="40"/>
    </row>
    <row r="2123" spans="1:2">
      <c r="A2123" s="40"/>
      <c r="B2123" s="40"/>
    </row>
    <row r="2124" spans="1:2">
      <c r="A2124" s="40"/>
      <c r="B2124" s="40"/>
    </row>
    <row r="2125" spans="1:2">
      <c r="A2125" s="40"/>
      <c r="B2125" s="40"/>
    </row>
    <row r="2126" spans="1:2">
      <c r="A2126" s="40"/>
      <c r="B2126" s="40"/>
    </row>
    <row r="2127" spans="1:2">
      <c r="A2127" s="40"/>
      <c r="B2127" s="40"/>
    </row>
    <row r="2128" spans="1:2">
      <c r="A2128" s="40"/>
      <c r="B2128" s="40"/>
    </row>
    <row r="2129" spans="1:2">
      <c r="A2129" s="40"/>
      <c r="B2129" s="40"/>
    </row>
    <row r="2130" spans="1:2">
      <c r="A2130" s="40"/>
      <c r="B2130" s="40"/>
    </row>
    <row r="2131" spans="1:2">
      <c r="A2131" s="40"/>
      <c r="B2131" s="40"/>
    </row>
    <row r="2132" spans="1:2">
      <c r="A2132" s="40"/>
      <c r="B2132" s="40"/>
    </row>
    <row r="2133" spans="1:2">
      <c r="A2133" s="40"/>
      <c r="B2133" s="40"/>
    </row>
    <row r="2134" spans="1:2">
      <c r="A2134" s="40"/>
      <c r="B2134" s="40"/>
    </row>
    <row r="2135" spans="1:2">
      <c r="A2135" s="40"/>
      <c r="B2135" s="40"/>
    </row>
    <row r="2136" spans="1:2">
      <c r="A2136" s="40"/>
      <c r="B2136" s="40"/>
    </row>
    <row r="2137" spans="1:2">
      <c r="A2137" s="40"/>
      <c r="B2137" s="40"/>
    </row>
    <row r="2138" spans="1:2">
      <c r="A2138" s="40"/>
      <c r="B2138" s="40"/>
    </row>
    <row r="2139" spans="1:2">
      <c r="A2139" s="40"/>
      <c r="B2139" s="40"/>
    </row>
    <row r="2140" spans="1:2">
      <c r="A2140" s="40"/>
      <c r="B2140" s="40"/>
    </row>
    <row r="2141" spans="1:2">
      <c r="A2141" s="40"/>
      <c r="B2141" s="40"/>
    </row>
    <row r="2142" spans="1:2">
      <c r="A2142" s="40"/>
      <c r="B2142" s="40"/>
    </row>
    <row r="2143" spans="1:2">
      <c r="A2143" s="40"/>
      <c r="B2143" s="40"/>
    </row>
    <row r="2144" spans="1:2">
      <c r="A2144" s="40"/>
      <c r="B2144" s="40"/>
    </row>
    <row r="2145" spans="1:2">
      <c r="A2145" s="40"/>
      <c r="B2145" s="40"/>
    </row>
    <row r="2146" spans="1:2">
      <c r="A2146" s="40"/>
      <c r="B2146" s="40"/>
    </row>
    <row r="2147" spans="1:2">
      <c r="A2147" s="40"/>
      <c r="B2147" s="40"/>
    </row>
    <row r="2148" spans="1:2">
      <c r="A2148" s="40"/>
      <c r="B2148" s="40"/>
    </row>
    <row r="2149" spans="1:2">
      <c r="A2149" s="40"/>
      <c r="B2149" s="40"/>
    </row>
    <row r="2150" spans="1:2">
      <c r="A2150" s="40"/>
      <c r="B2150" s="40"/>
    </row>
    <row r="2151" spans="1:2">
      <c r="A2151" s="40"/>
      <c r="B2151" s="40"/>
    </row>
    <row r="2152" spans="1:2">
      <c r="A2152" s="40"/>
      <c r="B2152" s="40"/>
    </row>
    <row r="2153" spans="1:2">
      <c r="A2153" s="40"/>
      <c r="B2153" s="40"/>
    </row>
    <row r="2154" spans="1:2">
      <c r="A2154" s="40"/>
      <c r="B2154" s="40"/>
    </row>
    <row r="2155" spans="1:2">
      <c r="A2155" s="40"/>
      <c r="B2155" s="40"/>
    </row>
    <row r="2156" spans="1:2">
      <c r="A2156" s="40"/>
      <c r="B2156" s="40"/>
    </row>
    <row r="2157" spans="1:2">
      <c r="A2157" s="40"/>
      <c r="B2157" s="40"/>
    </row>
    <row r="2158" spans="1:2">
      <c r="A2158" s="40"/>
      <c r="B2158" s="40"/>
    </row>
    <row r="2159" spans="1:2">
      <c r="A2159" s="40"/>
      <c r="B2159" s="40"/>
    </row>
    <row r="2160" spans="1:2">
      <c r="A2160" s="40"/>
      <c r="B2160" s="40"/>
    </row>
    <row r="2161" spans="1:2">
      <c r="A2161" s="40"/>
      <c r="B2161" s="40"/>
    </row>
    <row r="2162" spans="1:2">
      <c r="A2162" s="40"/>
      <c r="B2162" s="40"/>
    </row>
    <row r="2163" spans="1:2">
      <c r="A2163" s="40"/>
      <c r="B2163" s="40"/>
    </row>
    <row r="2164" spans="1:2">
      <c r="A2164" s="40"/>
      <c r="B2164" s="40"/>
    </row>
    <row r="2165" spans="1:2">
      <c r="A2165" s="40"/>
      <c r="B2165" s="40"/>
    </row>
    <row r="2166" spans="1:2">
      <c r="A2166" s="40"/>
      <c r="B2166" s="40"/>
    </row>
    <row r="2167" spans="1:2">
      <c r="A2167" s="40"/>
      <c r="B2167" s="40"/>
    </row>
    <row r="2168" spans="1:2">
      <c r="A2168" s="40"/>
      <c r="B2168" s="40"/>
    </row>
    <row r="2169" spans="1:2">
      <c r="A2169" s="40"/>
      <c r="B2169" s="40"/>
    </row>
    <row r="2170" spans="1:2">
      <c r="A2170" s="40"/>
      <c r="B2170" s="40"/>
    </row>
    <row r="2171" spans="1:2">
      <c r="A2171" s="40"/>
      <c r="B2171" s="40"/>
    </row>
    <row r="2172" spans="1:2">
      <c r="A2172" s="40"/>
      <c r="B2172" s="40"/>
    </row>
    <row r="2173" spans="1:2">
      <c r="A2173" s="40"/>
      <c r="B2173" s="40"/>
    </row>
    <row r="2174" spans="1:2">
      <c r="A2174" s="40"/>
      <c r="B2174" s="40"/>
    </row>
    <row r="2175" spans="1:2">
      <c r="A2175" s="40"/>
      <c r="B2175" s="40"/>
    </row>
    <row r="2176" spans="1:2">
      <c r="A2176" s="40"/>
      <c r="B2176" s="40"/>
    </row>
    <row r="2177" spans="1:2">
      <c r="A2177" s="40"/>
      <c r="B2177" s="40"/>
    </row>
    <row r="2178" spans="1:2">
      <c r="A2178" s="40"/>
      <c r="B2178" s="40"/>
    </row>
    <row r="2179" spans="1:2">
      <c r="A2179" s="40"/>
      <c r="B2179" s="40"/>
    </row>
    <row r="2180" spans="1:2">
      <c r="A2180" s="40"/>
      <c r="B2180" s="40"/>
    </row>
    <row r="2181" spans="1:2">
      <c r="A2181" s="40"/>
      <c r="B2181" s="40"/>
    </row>
    <row r="2182" spans="1:2">
      <c r="A2182" s="40"/>
      <c r="B2182" s="40"/>
    </row>
    <row r="2183" spans="1:2">
      <c r="A2183" s="40"/>
      <c r="B2183" s="40"/>
    </row>
    <row r="2184" spans="1:2">
      <c r="A2184" s="40"/>
      <c r="B2184" s="40"/>
    </row>
    <row r="2185" spans="1:2">
      <c r="A2185" s="40"/>
      <c r="B2185" s="40"/>
    </row>
    <row r="2186" spans="1:2">
      <c r="A2186" s="40"/>
      <c r="B2186" s="40"/>
    </row>
    <row r="2187" spans="1:2">
      <c r="A2187" s="40"/>
      <c r="B2187" s="40"/>
    </row>
    <row r="2188" spans="1:2">
      <c r="A2188" s="40"/>
      <c r="B2188" s="40"/>
    </row>
    <row r="2189" spans="1:2">
      <c r="A2189" s="40"/>
      <c r="B2189" s="40"/>
    </row>
    <row r="2190" spans="1:2">
      <c r="A2190" s="40"/>
      <c r="B2190" s="40"/>
    </row>
    <row r="2191" spans="1:2">
      <c r="A2191" s="40"/>
      <c r="B2191" s="40"/>
    </row>
    <row r="2192" spans="1:2">
      <c r="A2192" s="40"/>
      <c r="B2192" s="40"/>
    </row>
    <row r="2193" spans="1:2">
      <c r="A2193" s="40"/>
      <c r="B2193" s="40"/>
    </row>
    <row r="2194" spans="1:2">
      <c r="A2194" s="40"/>
      <c r="B2194" s="40"/>
    </row>
    <row r="2195" spans="1:2">
      <c r="A2195" s="40"/>
      <c r="B2195" s="40"/>
    </row>
    <row r="2196" spans="1:2">
      <c r="A2196" s="40"/>
      <c r="B2196" s="40"/>
    </row>
    <row r="2197" spans="1:2">
      <c r="A2197" s="40"/>
      <c r="B2197" s="40"/>
    </row>
    <row r="2198" spans="1:2">
      <c r="A2198" s="40"/>
      <c r="B2198" s="40"/>
    </row>
    <row r="2199" spans="1:2">
      <c r="A2199" s="40"/>
      <c r="B2199" s="40"/>
    </row>
    <row r="2200" spans="1:2">
      <c r="A2200" s="40"/>
      <c r="B2200" s="40"/>
    </row>
    <row r="2201" spans="1:2">
      <c r="A2201" s="40"/>
      <c r="B2201" s="40"/>
    </row>
    <row r="2202" spans="1:2">
      <c r="A2202" s="40"/>
      <c r="B2202" s="40"/>
    </row>
    <row r="2203" spans="1:2">
      <c r="A2203" s="40"/>
      <c r="B2203" s="40"/>
    </row>
    <row r="2204" spans="1:2">
      <c r="A2204" s="40"/>
      <c r="B2204" s="40"/>
    </row>
    <row r="2205" spans="1:2">
      <c r="A2205" s="40"/>
      <c r="B2205" s="40"/>
    </row>
    <row r="2206" spans="1:2">
      <c r="A2206" s="40"/>
      <c r="B2206" s="40"/>
    </row>
    <row r="2207" spans="1:2">
      <c r="A2207" s="40"/>
      <c r="B2207" s="40"/>
    </row>
    <row r="2208" spans="1:2">
      <c r="A2208" s="40"/>
      <c r="B2208" s="40"/>
    </row>
    <row r="2209" spans="1:2">
      <c r="A2209" s="40"/>
      <c r="B2209" s="40"/>
    </row>
    <row r="2210" spans="1:2">
      <c r="A2210" s="40"/>
      <c r="B2210" s="40"/>
    </row>
    <row r="2211" spans="1:2">
      <c r="A2211" s="40"/>
      <c r="B2211" s="40"/>
    </row>
    <row r="2212" spans="1:2">
      <c r="A2212" s="40"/>
      <c r="B2212" s="40"/>
    </row>
    <row r="2213" spans="1:2">
      <c r="A2213" s="40"/>
      <c r="B2213" s="40"/>
    </row>
    <row r="2214" spans="1:2">
      <c r="A2214" s="40"/>
      <c r="B2214" s="40"/>
    </row>
    <row r="2215" spans="1:2">
      <c r="A2215" s="40"/>
      <c r="B2215" s="40"/>
    </row>
    <row r="2216" spans="1:2">
      <c r="A2216" s="40"/>
      <c r="B2216" s="40"/>
    </row>
    <row r="2217" spans="1:2">
      <c r="A2217" s="40"/>
      <c r="B2217" s="40"/>
    </row>
    <row r="2218" spans="1:2">
      <c r="A2218" s="40"/>
      <c r="B2218" s="40"/>
    </row>
    <row r="2219" spans="1:2">
      <c r="A2219" s="40"/>
      <c r="B2219" s="40"/>
    </row>
    <row r="2220" spans="1:2">
      <c r="A2220" s="40"/>
      <c r="B2220" s="40"/>
    </row>
    <row r="2221" spans="1:2">
      <c r="A2221" s="40"/>
      <c r="B2221" s="40"/>
    </row>
    <row r="2222" spans="1:2">
      <c r="A2222" s="40"/>
      <c r="B2222" s="40"/>
    </row>
    <row r="2223" spans="1:2">
      <c r="A2223" s="40"/>
      <c r="B2223" s="40"/>
    </row>
    <row r="2224" spans="1:2">
      <c r="A2224" s="40"/>
      <c r="B2224" s="40"/>
    </row>
    <row r="2225" spans="1:2">
      <c r="A2225" s="40"/>
      <c r="B2225" s="40"/>
    </row>
    <row r="2226" spans="1:2">
      <c r="A2226" s="40"/>
      <c r="B2226" s="40"/>
    </row>
    <row r="2227" spans="1:2">
      <c r="A2227" s="40"/>
      <c r="B2227" s="40"/>
    </row>
    <row r="2228" spans="1:2">
      <c r="A2228" s="40"/>
      <c r="B2228" s="40"/>
    </row>
    <row r="2229" spans="1:2">
      <c r="A2229" s="40"/>
      <c r="B2229" s="40"/>
    </row>
    <row r="2230" spans="1:2">
      <c r="A2230" s="40"/>
      <c r="B2230" s="40"/>
    </row>
    <row r="2231" spans="1:2">
      <c r="A2231" s="40"/>
      <c r="B2231" s="40"/>
    </row>
    <row r="2232" spans="1:2">
      <c r="A2232" s="40"/>
      <c r="B2232" s="40"/>
    </row>
    <row r="2233" spans="1:2">
      <c r="A2233" s="40"/>
      <c r="B2233" s="40"/>
    </row>
    <row r="2234" spans="1:2">
      <c r="A2234" s="40"/>
      <c r="B2234" s="40"/>
    </row>
    <row r="2235" spans="1:2">
      <c r="A2235" s="40"/>
      <c r="B2235" s="40"/>
    </row>
    <row r="2236" spans="1:2">
      <c r="A2236" s="40"/>
      <c r="B2236" s="40"/>
    </row>
    <row r="2237" spans="1:2">
      <c r="A2237" s="40"/>
      <c r="B2237" s="40"/>
    </row>
    <row r="2238" spans="1:2">
      <c r="A2238" s="40"/>
      <c r="B2238" s="40"/>
    </row>
    <row r="2239" spans="1:2">
      <c r="A2239" s="40"/>
      <c r="B2239" s="40"/>
    </row>
    <row r="2240" spans="1:2">
      <c r="A2240" s="40"/>
      <c r="B2240" s="40"/>
    </row>
    <row r="2241" spans="1:2">
      <c r="A2241" s="40"/>
      <c r="B2241" s="40"/>
    </row>
    <row r="2242" spans="1:2">
      <c r="A2242" s="40"/>
      <c r="B2242" s="40"/>
    </row>
    <row r="2243" spans="1:2">
      <c r="A2243" s="40"/>
      <c r="B2243" s="40"/>
    </row>
    <row r="2244" spans="1:2">
      <c r="A2244" s="40"/>
      <c r="B2244" s="40"/>
    </row>
    <row r="2245" spans="1:2">
      <c r="A2245" s="40"/>
      <c r="B2245" s="40"/>
    </row>
    <row r="2246" spans="1:2">
      <c r="A2246" s="40"/>
      <c r="B2246" s="40"/>
    </row>
    <row r="2247" spans="1:2">
      <c r="A2247" s="40"/>
      <c r="B2247" s="40"/>
    </row>
    <row r="2248" spans="1:2">
      <c r="A2248" s="40"/>
      <c r="B2248" s="40"/>
    </row>
    <row r="2249" spans="1:2">
      <c r="A2249" s="40"/>
      <c r="B2249" s="40"/>
    </row>
    <row r="2250" spans="1:2">
      <c r="A2250" s="40"/>
      <c r="B2250" s="40"/>
    </row>
    <row r="2251" spans="1:2">
      <c r="A2251" s="40"/>
      <c r="B2251" s="40"/>
    </row>
    <row r="2252" spans="1:2">
      <c r="A2252" s="40"/>
      <c r="B2252" s="40"/>
    </row>
    <row r="2253" spans="1:2">
      <c r="A2253" s="40"/>
      <c r="B2253" s="40"/>
    </row>
    <row r="2254" spans="1:2">
      <c r="A2254" s="40"/>
      <c r="B2254" s="40"/>
    </row>
    <row r="2255" spans="1:2">
      <c r="A2255" s="40"/>
      <c r="B2255" s="40"/>
    </row>
    <row r="2256" spans="1:2">
      <c r="A2256" s="40"/>
      <c r="B2256" s="40"/>
    </row>
    <row r="2257" spans="1:2">
      <c r="A2257" s="40"/>
      <c r="B2257" s="40"/>
    </row>
    <row r="2258" spans="1:2">
      <c r="A2258" s="40"/>
      <c r="B2258" s="40"/>
    </row>
    <row r="2259" spans="1:2">
      <c r="A2259" s="40"/>
      <c r="B2259" s="40"/>
    </row>
    <row r="2260" spans="1:2">
      <c r="A2260" s="40"/>
      <c r="B2260" s="40"/>
    </row>
    <row r="2261" spans="1:2">
      <c r="A2261" s="40"/>
      <c r="B2261" s="40"/>
    </row>
    <row r="2262" spans="1:2">
      <c r="A2262" s="40"/>
      <c r="B2262" s="40"/>
    </row>
    <row r="2263" spans="1:2">
      <c r="A2263" s="40"/>
      <c r="B2263" s="40"/>
    </row>
    <row r="2264" spans="1:2">
      <c r="A2264" s="40"/>
      <c r="B2264" s="40"/>
    </row>
    <row r="2265" spans="1:2">
      <c r="A2265" s="40"/>
      <c r="B2265" s="40"/>
    </row>
    <row r="2266" spans="1:2">
      <c r="A2266" s="40"/>
      <c r="B2266" s="40"/>
    </row>
    <row r="2267" spans="1:2">
      <c r="A2267" s="40"/>
      <c r="B2267" s="40"/>
    </row>
    <row r="2268" spans="1:2">
      <c r="A2268" s="40"/>
      <c r="B2268" s="40"/>
    </row>
    <row r="2269" spans="1:2">
      <c r="A2269" s="40"/>
      <c r="B2269" s="40"/>
    </row>
    <row r="2270" spans="1:2">
      <c r="A2270" s="40"/>
      <c r="B2270" s="40"/>
    </row>
    <row r="2271" spans="1:2">
      <c r="A2271" s="40"/>
      <c r="B2271" s="40"/>
    </row>
    <row r="2272" spans="1:2">
      <c r="A2272" s="40"/>
      <c r="B2272" s="40"/>
    </row>
    <row r="2273" spans="1:2">
      <c r="A2273" s="40"/>
      <c r="B2273" s="40"/>
    </row>
    <row r="2274" spans="1:2">
      <c r="A2274" s="40"/>
      <c r="B2274" s="40"/>
    </row>
    <row r="2275" spans="1:2">
      <c r="A2275" s="40"/>
      <c r="B2275" s="40"/>
    </row>
    <row r="2276" spans="1:2">
      <c r="A2276" s="40"/>
      <c r="B2276" s="40"/>
    </row>
    <row r="2277" spans="1:2">
      <c r="A2277" s="40"/>
      <c r="B2277" s="40"/>
    </row>
    <row r="2278" spans="1:2">
      <c r="A2278" s="40"/>
      <c r="B2278" s="40"/>
    </row>
    <row r="2279" spans="1:2">
      <c r="A2279" s="40"/>
      <c r="B2279" s="40"/>
    </row>
    <row r="2280" spans="1:2">
      <c r="A2280" s="40"/>
      <c r="B2280" s="40"/>
    </row>
    <row r="2281" spans="1:2">
      <c r="A2281" s="40"/>
      <c r="B2281" s="40"/>
    </row>
    <row r="2282" spans="1:2">
      <c r="A2282" s="40"/>
      <c r="B2282" s="40"/>
    </row>
    <row r="2283" spans="1:2">
      <c r="A2283" s="40"/>
      <c r="B2283" s="40"/>
    </row>
    <row r="2284" spans="1:2">
      <c r="A2284" s="40"/>
      <c r="B2284" s="40"/>
    </row>
    <row r="2285" spans="1:2">
      <c r="A2285" s="40"/>
      <c r="B2285" s="40"/>
    </row>
    <row r="2286" spans="1:2">
      <c r="A2286" s="40"/>
      <c r="B2286" s="40"/>
    </row>
    <row r="2287" spans="1:2">
      <c r="A2287" s="40"/>
      <c r="B2287" s="40"/>
    </row>
    <row r="2288" spans="1:2">
      <c r="A2288" s="40"/>
      <c r="B2288" s="40"/>
    </row>
    <row r="2289" spans="1:2">
      <c r="A2289" s="40"/>
      <c r="B2289" s="40"/>
    </row>
    <row r="2290" spans="1:2">
      <c r="A2290" s="40"/>
      <c r="B2290" s="40"/>
    </row>
    <row r="2291" spans="1:2">
      <c r="A2291" s="40"/>
      <c r="B2291" s="40"/>
    </row>
    <row r="2292" spans="1:2">
      <c r="A2292" s="40"/>
      <c r="B2292" s="40"/>
    </row>
    <row r="2293" spans="1:2">
      <c r="A2293" s="40"/>
      <c r="B2293" s="40"/>
    </row>
    <row r="2294" spans="1:2">
      <c r="A2294" s="40"/>
      <c r="B2294" s="40"/>
    </row>
    <row r="2295" spans="1:2">
      <c r="A2295" s="40"/>
      <c r="B2295" s="40"/>
    </row>
    <row r="2296" spans="1:2">
      <c r="A2296" s="40"/>
      <c r="B2296" s="40"/>
    </row>
    <row r="2297" spans="1:2">
      <c r="A2297" s="40"/>
      <c r="B2297" s="40"/>
    </row>
    <row r="2298" spans="1:2">
      <c r="A2298" s="40"/>
      <c r="B2298" s="40"/>
    </row>
    <row r="2299" spans="1:2">
      <c r="A2299" s="40"/>
      <c r="B2299" s="40"/>
    </row>
    <row r="2300" spans="1:2">
      <c r="A2300" s="40"/>
      <c r="B2300" s="40"/>
    </row>
    <row r="2301" spans="1:2">
      <c r="A2301" s="40"/>
      <c r="B2301" s="40"/>
    </row>
    <row r="2302" spans="1:2">
      <c r="A2302" s="40"/>
      <c r="B2302" s="40"/>
    </row>
    <row r="2303" spans="1:2">
      <c r="A2303" s="40"/>
      <c r="B2303" s="40"/>
    </row>
    <row r="2304" spans="1:2">
      <c r="A2304" s="40"/>
      <c r="B2304" s="40"/>
    </row>
    <row r="2305" spans="1:2">
      <c r="A2305" s="40"/>
      <c r="B2305" s="40"/>
    </row>
    <row r="2306" spans="1:2">
      <c r="A2306" s="40"/>
      <c r="B2306" s="40"/>
    </row>
    <row r="2307" spans="1:2">
      <c r="A2307" s="40"/>
      <c r="B2307" s="40"/>
    </row>
    <row r="2308" spans="1:2">
      <c r="A2308" s="40"/>
      <c r="B2308" s="40"/>
    </row>
    <row r="2309" spans="1:2">
      <c r="A2309" s="40"/>
      <c r="B2309" s="40"/>
    </row>
    <row r="2310" spans="1:2">
      <c r="A2310" s="40"/>
      <c r="B2310" s="40"/>
    </row>
    <row r="2311" spans="1:2">
      <c r="A2311" s="40"/>
      <c r="B2311" s="40"/>
    </row>
    <row r="2312" spans="1:2">
      <c r="A2312" s="40"/>
      <c r="B2312" s="40"/>
    </row>
    <row r="2313" spans="1:2">
      <c r="A2313" s="40"/>
      <c r="B2313" s="40"/>
    </row>
    <row r="2314" spans="1:2">
      <c r="A2314" s="40"/>
      <c r="B2314" s="40"/>
    </row>
    <row r="2315" spans="1:2">
      <c r="A2315" s="40"/>
      <c r="B2315" s="40"/>
    </row>
    <row r="2316" spans="1:2">
      <c r="A2316" s="40"/>
      <c r="B2316" s="40"/>
    </row>
    <row r="2317" spans="1:2">
      <c r="A2317" s="40"/>
      <c r="B2317" s="40"/>
    </row>
    <row r="2318" spans="1:2">
      <c r="A2318" s="40"/>
      <c r="B2318" s="40"/>
    </row>
    <row r="2319" spans="1:2">
      <c r="A2319" s="40"/>
      <c r="B2319" s="40"/>
    </row>
    <row r="2320" spans="1:2">
      <c r="A2320" s="40"/>
      <c r="B2320" s="40"/>
    </row>
    <row r="2321" spans="1:2">
      <c r="A2321" s="40"/>
      <c r="B2321" s="40"/>
    </row>
    <row r="2322" spans="1:2">
      <c r="A2322" s="40"/>
      <c r="B2322" s="40"/>
    </row>
    <row r="2323" spans="1:2">
      <c r="A2323" s="40"/>
      <c r="B2323" s="40"/>
    </row>
    <row r="2324" spans="1:2">
      <c r="A2324" s="40"/>
      <c r="B2324" s="40"/>
    </row>
    <row r="2325" spans="1:2">
      <c r="A2325" s="40"/>
      <c r="B2325" s="40"/>
    </row>
    <row r="2326" spans="1:2">
      <c r="A2326" s="40"/>
      <c r="B2326" s="40"/>
    </row>
    <row r="2327" spans="1:2">
      <c r="A2327" s="40"/>
      <c r="B2327" s="40"/>
    </row>
    <row r="2328" spans="1:2">
      <c r="A2328" s="40"/>
      <c r="B2328" s="40"/>
    </row>
    <row r="2329" spans="1:2">
      <c r="A2329" s="40"/>
      <c r="B2329" s="40"/>
    </row>
    <row r="2330" spans="1:2">
      <c r="A2330" s="40"/>
      <c r="B2330" s="40"/>
    </row>
    <row r="2331" spans="1:2">
      <c r="A2331" s="40"/>
      <c r="B2331" s="40"/>
    </row>
    <row r="2332" spans="1:2">
      <c r="A2332" s="40"/>
      <c r="B2332" s="40"/>
    </row>
    <row r="2333" spans="1:2">
      <c r="A2333" s="40"/>
      <c r="B2333" s="40"/>
    </row>
    <row r="2334" spans="1:2">
      <c r="A2334" s="40"/>
      <c r="B2334" s="40"/>
    </row>
    <row r="2335" spans="1:2">
      <c r="A2335" s="40"/>
      <c r="B2335" s="40"/>
    </row>
    <row r="2336" spans="1:2">
      <c r="A2336" s="40"/>
      <c r="B2336" s="40"/>
    </row>
    <row r="2337" spans="1:2">
      <c r="A2337" s="40"/>
      <c r="B2337" s="40"/>
    </row>
    <row r="2338" spans="1:2">
      <c r="A2338" s="40"/>
      <c r="B2338" s="40"/>
    </row>
    <row r="2339" spans="1:2">
      <c r="A2339" s="40"/>
      <c r="B2339" s="40"/>
    </row>
    <row r="2340" spans="1:2">
      <c r="A2340" s="40"/>
      <c r="B2340" s="40"/>
    </row>
    <row r="2341" spans="1:2">
      <c r="A2341" s="40"/>
      <c r="B2341" s="40"/>
    </row>
    <row r="2342" spans="1:2">
      <c r="A2342" s="40"/>
      <c r="B2342" s="40"/>
    </row>
    <row r="2343" spans="1:2">
      <c r="A2343" s="40"/>
      <c r="B2343" s="40"/>
    </row>
    <row r="2344" spans="1:2">
      <c r="A2344" s="40"/>
      <c r="B2344" s="40"/>
    </row>
    <row r="2345" spans="1:2">
      <c r="A2345" s="40"/>
      <c r="B2345" s="40"/>
    </row>
    <row r="2346" spans="1:2">
      <c r="A2346" s="40"/>
      <c r="B2346" s="40"/>
    </row>
    <row r="2347" spans="1:2">
      <c r="A2347" s="40"/>
      <c r="B2347" s="40"/>
    </row>
    <row r="2348" spans="1:2">
      <c r="A2348" s="40"/>
      <c r="B2348" s="40"/>
    </row>
    <row r="2349" spans="1:2">
      <c r="A2349" s="40"/>
      <c r="B2349" s="40"/>
    </row>
    <row r="2350" spans="1:2">
      <c r="A2350" s="40"/>
      <c r="B2350" s="40"/>
    </row>
    <row r="2351" spans="1:2">
      <c r="A2351" s="40"/>
      <c r="B2351" s="40"/>
    </row>
    <row r="2352" spans="1:2">
      <c r="A2352" s="40"/>
      <c r="B2352" s="40"/>
    </row>
    <row r="2353" spans="1:2">
      <c r="A2353" s="40"/>
      <c r="B2353" s="40"/>
    </row>
    <row r="2354" spans="1:2">
      <c r="A2354" s="40"/>
      <c r="B2354" s="40"/>
    </row>
    <row r="2355" spans="1:2">
      <c r="A2355" s="40"/>
      <c r="B2355" s="40"/>
    </row>
    <row r="2356" spans="1:2">
      <c r="A2356" s="40"/>
      <c r="B2356" s="40"/>
    </row>
    <row r="2357" spans="1:2">
      <c r="A2357" s="40"/>
      <c r="B2357" s="40"/>
    </row>
    <row r="2358" spans="1:2">
      <c r="A2358" s="40"/>
      <c r="B2358" s="40"/>
    </row>
    <row r="2359" spans="1:2">
      <c r="A2359" s="40"/>
      <c r="B2359" s="40"/>
    </row>
    <row r="2360" spans="1:2">
      <c r="A2360" s="40"/>
      <c r="B2360" s="40"/>
    </row>
    <row r="2361" spans="1:2">
      <c r="A2361" s="40"/>
      <c r="B2361" s="40"/>
    </row>
    <row r="2362" spans="1:2">
      <c r="A2362" s="40"/>
      <c r="B2362" s="40"/>
    </row>
    <row r="2363" spans="1:2">
      <c r="A2363" s="40"/>
      <c r="B2363" s="40"/>
    </row>
    <row r="2364" spans="1:2">
      <c r="A2364" s="40"/>
      <c r="B2364" s="40"/>
    </row>
    <row r="2365" spans="1:2">
      <c r="A2365" s="40"/>
      <c r="B2365" s="40"/>
    </row>
    <row r="2366" spans="1:2">
      <c r="A2366" s="40"/>
      <c r="B2366" s="40"/>
    </row>
    <row r="2367" spans="1:2">
      <c r="A2367" s="40"/>
      <c r="B2367" s="40"/>
    </row>
    <row r="2368" spans="1:2">
      <c r="A2368" s="40"/>
      <c r="B2368" s="40"/>
    </row>
    <row r="2369" spans="1:2">
      <c r="A2369" s="40"/>
      <c r="B2369" s="40"/>
    </row>
    <row r="2370" spans="1:2">
      <c r="A2370" s="40"/>
      <c r="B2370" s="40"/>
    </row>
    <row r="2371" spans="1:2">
      <c r="A2371" s="40"/>
      <c r="B2371" s="40"/>
    </row>
    <row r="2372" spans="1:2">
      <c r="A2372" s="40"/>
      <c r="B2372" s="40"/>
    </row>
    <row r="2373" spans="1:2">
      <c r="A2373" s="40"/>
      <c r="B2373" s="40"/>
    </row>
    <row r="2374" spans="1:2">
      <c r="A2374" s="40"/>
      <c r="B2374" s="40"/>
    </row>
    <row r="2375" spans="1:2">
      <c r="A2375" s="40"/>
      <c r="B2375" s="40"/>
    </row>
    <row r="2376" spans="1:2">
      <c r="A2376" s="40"/>
      <c r="B2376" s="40"/>
    </row>
    <row r="2377" spans="1:2">
      <c r="A2377" s="40"/>
      <c r="B2377" s="40"/>
    </row>
    <row r="2378" spans="1:2">
      <c r="A2378" s="40"/>
      <c r="B2378" s="40"/>
    </row>
    <row r="2379" spans="1:2">
      <c r="A2379" s="40"/>
      <c r="B2379" s="40"/>
    </row>
    <row r="2380" spans="1:2">
      <c r="A2380" s="40"/>
      <c r="B2380" s="40"/>
    </row>
    <row r="2381" spans="1:2">
      <c r="A2381" s="40"/>
      <c r="B2381" s="40"/>
    </row>
    <row r="2382" spans="1:2">
      <c r="A2382" s="40"/>
      <c r="B2382" s="40"/>
    </row>
    <row r="2383" spans="1:2">
      <c r="A2383" s="40"/>
      <c r="B2383" s="40"/>
    </row>
    <row r="2384" spans="1:2">
      <c r="A2384" s="40"/>
      <c r="B2384" s="40"/>
    </row>
    <row r="2385" spans="1:2">
      <c r="A2385" s="40"/>
      <c r="B2385" s="40"/>
    </row>
    <row r="2386" spans="1:2">
      <c r="A2386" s="40"/>
      <c r="B2386" s="40"/>
    </row>
    <row r="2387" spans="1:2">
      <c r="A2387" s="40"/>
      <c r="B2387" s="40"/>
    </row>
    <row r="2388" spans="1:2">
      <c r="A2388" s="40"/>
      <c r="B2388" s="40"/>
    </row>
    <row r="2389" spans="1:2">
      <c r="A2389" s="40"/>
      <c r="B2389" s="40"/>
    </row>
    <row r="2390" spans="1:2">
      <c r="A2390" s="40"/>
      <c r="B2390" s="40"/>
    </row>
    <row r="2391" spans="1:2">
      <c r="A2391" s="40"/>
      <c r="B2391" s="40"/>
    </row>
    <row r="2392" spans="1:2">
      <c r="A2392" s="40"/>
      <c r="B2392" s="40"/>
    </row>
    <row r="2393" spans="1:2">
      <c r="A2393" s="40"/>
      <c r="B2393" s="40"/>
    </row>
    <row r="2394" spans="1:2">
      <c r="A2394" s="40"/>
      <c r="B2394" s="40"/>
    </row>
    <row r="2395" spans="1:2">
      <c r="A2395" s="40"/>
      <c r="B2395" s="40"/>
    </row>
    <row r="2396" spans="1:2">
      <c r="A2396" s="40"/>
      <c r="B2396" s="40"/>
    </row>
    <row r="2397" spans="1:2">
      <c r="A2397" s="40"/>
      <c r="B2397" s="40"/>
    </row>
    <row r="2398" spans="1:2">
      <c r="A2398" s="40"/>
      <c r="B2398" s="40"/>
    </row>
    <row r="2399" spans="1:2">
      <c r="A2399" s="40"/>
      <c r="B2399" s="40"/>
    </row>
    <row r="2400" spans="1:2">
      <c r="A2400" s="40"/>
      <c r="B2400" s="40"/>
    </row>
    <row r="2401" spans="1:2">
      <c r="A2401" s="40"/>
      <c r="B2401" s="40"/>
    </row>
    <row r="2402" spans="1:2">
      <c r="A2402" s="40"/>
      <c r="B2402" s="40"/>
    </row>
    <row r="2403" spans="1:2">
      <c r="A2403" s="40"/>
      <c r="B2403" s="40"/>
    </row>
    <row r="2404" spans="1:2">
      <c r="A2404" s="40"/>
      <c r="B2404" s="40"/>
    </row>
    <row r="2405" spans="1:2">
      <c r="A2405" s="40"/>
      <c r="B2405" s="40"/>
    </row>
    <row r="2406" spans="1:2">
      <c r="A2406" s="40"/>
      <c r="B2406" s="40"/>
    </row>
    <row r="2407" spans="1:2">
      <c r="A2407" s="40"/>
      <c r="B2407" s="40"/>
    </row>
    <row r="2408" spans="1:2">
      <c r="A2408" s="40"/>
      <c r="B2408" s="40"/>
    </row>
    <row r="2409" spans="1:2">
      <c r="A2409" s="40"/>
      <c r="B2409" s="40"/>
    </row>
    <row r="2410" spans="1:2">
      <c r="A2410" s="40"/>
      <c r="B2410" s="40"/>
    </row>
    <row r="2411" spans="1:2">
      <c r="A2411" s="40"/>
      <c r="B2411" s="40"/>
    </row>
    <row r="2412" spans="1:2">
      <c r="A2412" s="40"/>
      <c r="B2412" s="40"/>
    </row>
    <row r="2413" spans="1:2">
      <c r="A2413" s="40"/>
      <c r="B2413" s="40"/>
    </row>
    <row r="2414" spans="1:2">
      <c r="A2414" s="40"/>
      <c r="B2414" s="40"/>
    </row>
    <row r="2415" spans="1:2">
      <c r="A2415" s="40"/>
      <c r="B2415" s="40"/>
    </row>
    <row r="2416" spans="1:2">
      <c r="A2416" s="40"/>
      <c r="B2416" s="40"/>
    </row>
    <row r="2417" spans="1:2">
      <c r="A2417" s="40"/>
      <c r="B2417" s="40"/>
    </row>
    <row r="2418" spans="1:2">
      <c r="A2418" s="40"/>
      <c r="B2418" s="40"/>
    </row>
    <row r="2419" spans="1:2">
      <c r="A2419" s="40"/>
      <c r="B2419" s="40"/>
    </row>
    <row r="2420" spans="1:2">
      <c r="A2420" s="40"/>
      <c r="B2420" s="40"/>
    </row>
    <row r="2421" spans="1:2">
      <c r="A2421" s="40"/>
      <c r="B2421" s="40"/>
    </row>
    <row r="2422" spans="1:2">
      <c r="A2422" s="40"/>
      <c r="B2422" s="40"/>
    </row>
    <row r="2423" spans="1:2">
      <c r="A2423" s="40"/>
      <c r="B2423" s="40"/>
    </row>
    <row r="2424" spans="1:2">
      <c r="A2424" s="40"/>
      <c r="B2424" s="40"/>
    </row>
    <row r="2425" spans="1:2">
      <c r="A2425" s="40"/>
      <c r="B2425" s="40"/>
    </row>
    <row r="2426" spans="1:2">
      <c r="A2426" s="40"/>
      <c r="B2426" s="40"/>
    </row>
    <row r="2427" spans="1:2">
      <c r="A2427" s="40"/>
      <c r="B2427" s="40"/>
    </row>
    <row r="2428" spans="1:2">
      <c r="A2428" s="40"/>
      <c r="B2428" s="40"/>
    </row>
    <row r="2429" spans="1:2">
      <c r="A2429" s="40"/>
      <c r="B2429" s="40"/>
    </row>
    <row r="2430" spans="1:2">
      <c r="A2430" s="40"/>
      <c r="B2430" s="40"/>
    </row>
    <row r="2431" spans="1:2">
      <c r="A2431" s="40"/>
      <c r="B2431" s="40"/>
    </row>
    <row r="2432" spans="1:2">
      <c r="A2432" s="40"/>
      <c r="B2432" s="40"/>
    </row>
    <row r="2433" spans="1:2">
      <c r="A2433" s="40"/>
      <c r="B2433" s="40"/>
    </row>
    <row r="2434" spans="1:2">
      <c r="A2434" s="40"/>
      <c r="B2434" s="40"/>
    </row>
    <row r="2435" spans="1:2">
      <c r="A2435" s="40"/>
      <c r="B2435" s="40"/>
    </row>
    <row r="2436" spans="1:2">
      <c r="A2436" s="40"/>
      <c r="B2436" s="40"/>
    </row>
    <row r="2437" spans="1:2">
      <c r="A2437" s="40"/>
      <c r="B2437" s="40"/>
    </row>
    <row r="2438" spans="1:2">
      <c r="A2438" s="40"/>
      <c r="B2438" s="40"/>
    </row>
    <row r="2439" spans="1:2">
      <c r="A2439" s="40"/>
      <c r="B2439" s="40"/>
    </row>
    <row r="2440" spans="1:2">
      <c r="A2440" s="40"/>
      <c r="B2440" s="40"/>
    </row>
    <row r="2441" spans="1:2">
      <c r="A2441" s="40"/>
      <c r="B2441" s="40"/>
    </row>
    <row r="2442" spans="1:2">
      <c r="A2442" s="40"/>
      <c r="B2442" s="40"/>
    </row>
    <row r="2443" spans="1:2">
      <c r="A2443" s="40"/>
      <c r="B2443" s="40"/>
    </row>
    <row r="2444" spans="1:2">
      <c r="A2444" s="40"/>
      <c r="B2444" s="40"/>
    </row>
    <row r="2445" spans="1:2">
      <c r="A2445" s="40"/>
      <c r="B2445" s="40"/>
    </row>
    <row r="2446" spans="1:2">
      <c r="A2446" s="40"/>
      <c r="B2446" s="40"/>
    </row>
    <row r="2447" spans="1:2">
      <c r="A2447" s="40"/>
      <c r="B2447" s="40"/>
    </row>
    <row r="2448" spans="1:2">
      <c r="A2448" s="40"/>
      <c r="B2448" s="40"/>
    </row>
    <row r="2449" spans="1:2">
      <c r="A2449" s="40"/>
      <c r="B2449" s="40"/>
    </row>
    <row r="2450" spans="1:2">
      <c r="A2450" s="40"/>
      <c r="B2450" s="40"/>
    </row>
    <row r="2451" spans="1:2">
      <c r="A2451" s="40"/>
      <c r="B2451" s="40"/>
    </row>
    <row r="2452" spans="1:2">
      <c r="A2452" s="40"/>
      <c r="B2452" s="40"/>
    </row>
    <row r="2453" spans="1:2">
      <c r="A2453" s="40"/>
      <c r="B2453" s="40"/>
    </row>
    <row r="2454" spans="1:2">
      <c r="A2454" s="40"/>
      <c r="B2454" s="40"/>
    </row>
    <row r="2455" spans="1:2">
      <c r="A2455" s="40"/>
      <c r="B2455" s="40"/>
    </row>
    <row r="2456" spans="1:2">
      <c r="A2456" s="40"/>
      <c r="B2456" s="40"/>
    </row>
    <row r="2457" spans="1:2">
      <c r="A2457" s="40"/>
      <c r="B2457" s="40"/>
    </row>
    <row r="2458" spans="1:2">
      <c r="A2458" s="40"/>
      <c r="B2458" s="40"/>
    </row>
    <row r="2459" spans="1:2">
      <c r="A2459" s="40"/>
      <c r="B2459" s="40"/>
    </row>
    <row r="2460" spans="1:2">
      <c r="A2460" s="40"/>
      <c r="B2460" s="40"/>
    </row>
    <row r="2461" spans="1:2">
      <c r="A2461" s="40"/>
      <c r="B2461" s="40"/>
    </row>
    <row r="2462" spans="1:2">
      <c r="A2462" s="40"/>
      <c r="B2462" s="40"/>
    </row>
    <row r="2463" spans="1:2">
      <c r="A2463" s="40"/>
      <c r="B2463" s="40"/>
    </row>
    <row r="2464" spans="1:2">
      <c r="A2464" s="40"/>
      <c r="B2464" s="40"/>
    </row>
    <row r="2465" spans="1:2">
      <c r="A2465" s="40"/>
      <c r="B2465" s="40"/>
    </row>
    <row r="2466" spans="1:2">
      <c r="A2466" s="40"/>
      <c r="B2466" s="40"/>
    </row>
    <row r="2467" spans="1:2">
      <c r="A2467" s="40"/>
      <c r="B2467" s="40"/>
    </row>
    <row r="2468" spans="1:2">
      <c r="A2468" s="40"/>
      <c r="B2468" s="40"/>
    </row>
  </sheetData>
  <sortState ref="A2:C1048576">
    <sortCondition ref="A2:A1048576"/>
  </sortState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36868" r:id="rId3" name="CommandButton4">
          <controlPr defaultSize="0" autoLine="0" autoPict="0" r:id="rId4">
            <anchor moveWithCells="1">
              <from>
                <xdr:col>3</xdr:col>
                <xdr:colOff>3629025</xdr:colOff>
                <xdr:row>0</xdr:row>
                <xdr:rowOff>47625</xdr:rowOff>
              </from>
              <to>
                <xdr:col>3</xdr:col>
                <xdr:colOff>4819650</xdr:colOff>
                <xdr:row>0</xdr:row>
                <xdr:rowOff>428625</xdr:rowOff>
              </to>
            </anchor>
          </controlPr>
        </control>
      </mc:Choice>
      <mc:Fallback>
        <control shapeId="36868" r:id="rId3" name="CommandButton4"/>
      </mc:Fallback>
    </mc:AlternateContent>
    <mc:AlternateContent xmlns:mc="http://schemas.openxmlformats.org/markup-compatibility/2006">
      <mc:Choice Requires="x14">
        <control shapeId="36865" r:id="rId5" name="CommandButton1">
          <controlPr defaultSize="0" autoFill="0" autoLine="0" autoPict="0" r:id="rId6">
            <anchor moveWithCells="1">
              <from>
                <xdr:col>3</xdr:col>
                <xdr:colOff>66675</xdr:colOff>
                <xdr:row>0</xdr:row>
                <xdr:rowOff>47625</xdr:rowOff>
              </from>
              <to>
                <xdr:col>3</xdr:col>
                <xdr:colOff>1257300</xdr:colOff>
                <xdr:row>0</xdr:row>
                <xdr:rowOff>428625</xdr:rowOff>
              </to>
            </anchor>
          </controlPr>
        </control>
      </mc:Choice>
      <mc:Fallback>
        <control shapeId="36865" r:id="rId5" name="CommandButton1"/>
      </mc:Fallback>
    </mc:AlternateContent>
    <mc:AlternateContent xmlns:mc="http://schemas.openxmlformats.org/markup-compatibility/2006">
      <mc:Choice Requires="x14">
        <control shapeId="36866" r:id="rId7" name="CommandButton2">
          <controlPr defaultSize="0" autoFill="0" autoLine="0" autoPict="0" r:id="rId8">
            <anchor moveWithCells="1">
              <from>
                <xdr:col>3</xdr:col>
                <xdr:colOff>1257300</xdr:colOff>
                <xdr:row>0</xdr:row>
                <xdr:rowOff>47625</xdr:rowOff>
              </from>
              <to>
                <xdr:col>3</xdr:col>
                <xdr:colOff>2447925</xdr:colOff>
                <xdr:row>0</xdr:row>
                <xdr:rowOff>428625</xdr:rowOff>
              </to>
            </anchor>
          </controlPr>
        </control>
      </mc:Choice>
      <mc:Fallback>
        <control shapeId="36866" r:id="rId7" name="CommandButton2"/>
      </mc:Fallback>
    </mc:AlternateContent>
    <mc:AlternateContent xmlns:mc="http://schemas.openxmlformats.org/markup-compatibility/2006">
      <mc:Choice Requires="x14">
        <control shapeId="36867" r:id="rId9" name="CommandButton3">
          <controlPr defaultSize="0" autoFill="0" autoLine="0" autoPict="0" r:id="rId10">
            <anchor moveWithCells="1">
              <from>
                <xdr:col>3</xdr:col>
                <xdr:colOff>2438400</xdr:colOff>
                <xdr:row>0</xdr:row>
                <xdr:rowOff>47625</xdr:rowOff>
              </from>
              <to>
                <xdr:col>3</xdr:col>
                <xdr:colOff>3629025</xdr:colOff>
                <xdr:row>0</xdr:row>
                <xdr:rowOff>428625</xdr:rowOff>
              </to>
            </anchor>
          </controlPr>
        </control>
      </mc:Choice>
      <mc:Fallback>
        <control shapeId="36867" r:id="rId9" name="CommandButton3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"/>
  <sheetViews>
    <sheetView workbookViewId="0"/>
  </sheetViews>
  <sheetFormatPr baseColWidth="10" defaultRowHeight="11.25"/>
  <cols>
    <col min="1" max="1" width="11" style="134" bestFit="1" customWidth="1"/>
    <col min="2" max="2" width="33.7109375" style="134" bestFit="1" customWidth="1"/>
    <col min="3" max="3" width="15.5703125" style="134" bestFit="1" customWidth="1"/>
    <col min="4" max="16384" width="11.42578125" style="134"/>
  </cols>
  <sheetData>
    <row r="1" spans="1:1">
      <c r="A1" s="195" t="s">
        <v>4678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H121"/>
  <sheetViews>
    <sheetView workbookViewId="0"/>
  </sheetViews>
  <sheetFormatPr baseColWidth="10" defaultRowHeight="12.75"/>
  <cols>
    <col min="1" max="1" width="25.28515625" style="140" customWidth="1"/>
    <col min="2" max="4" width="15.5703125" style="215" hidden="1" customWidth="1"/>
    <col min="5" max="5" width="15" style="215" hidden="1" customWidth="1"/>
    <col min="6" max="6" width="14.85546875" style="215" hidden="1" customWidth="1"/>
    <col min="7" max="7" width="13.42578125" style="215" hidden="1" customWidth="1"/>
    <col min="8" max="9" width="14.28515625" style="215" hidden="1" customWidth="1"/>
    <col min="10" max="10" width="14.85546875" style="215" hidden="1" customWidth="1"/>
    <col min="11" max="11" width="16.5703125" style="215" hidden="1" customWidth="1"/>
    <col min="12" max="12" width="14.28515625" style="215" hidden="1" customWidth="1"/>
    <col min="13" max="13" width="16" style="215" hidden="1" customWidth="1"/>
    <col min="14" max="14" width="14.28515625" style="215" hidden="1" customWidth="1"/>
    <col min="15" max="15" width="16.28515625" style="215" hidden="1" customWidth="1"/>
    <col min="16" max="17" width="13.42578125" style="215" hidden="1" customWidth="1"/>
    <col min="18" max="18" width="14" style="215" hidden="1" customWidth="1"/>
    <col min="19" max="19" width="13.42578125" style="215" hidden="1" customWidth="1"/>
    <col min="20" max="20" width="14.28515625" style="215" hidden="1" customWidth="1"/>
    <col min="21" max="21" width="13.7109375" style="215" hidden="1" customWidth="1"/>
    <col min="22" max="22" width="14.85546875" style="215" hidden="1" customWidth="1"/>
    <col min="23" max="23" width="13.42578125" style="215" hidden="1" customWidth="1"/>
    <col min="24" max="25" width="14.85546875" style="215" hidden="1" customWidth="1"/>
    <col min="26" max="26" width="14.42578125" style="215" hidden="1" customWidth="1"/>
    <col min="27" max="27" width="14" style="215" hidden="1" customWidth="1"/>
    <col min="28" max="28" width="17.28515625" style="215" hidden="1" customWidth="1"/>
    <col min="29" max="29" width="13.42578125" style="215" hidden="1" customWidth="1"/>
    <col min="30" max="30" width="17.28515625" style="215" bestFit="1" customWidth="1"/>
    <col min="31" max="31" width="13.42578125" style="215" bestFit="1" customWidth="1"/>
    <col min="32" max="32" width="16.5703125" style="215" bestFit="1" customWidth="1"/>
    <col min="33" max="33" width="15.140625" style="215" bestFit="1" customWidth="1"/>
    <col min="34" max="34" width="16.5703125" style="215" bestFit="1" customWidth="1"/>
    <col min="35" max="16384" width="11.42578125" style="215"/>
  </cols>
  <sheetData>
    <row r="1" spans="1:34">
      <c r="A1" s="20" t="s">
        <v>192</v>
      </c>
    </row>
    <row r="2" spans="1:34">
      <c r="A2" s="20" t="s">
        <v>2162</v>
      </c>
    </row>
    <row r="3" spans="1:34">
      <c r="A3" s="20" t="s">
        <v>4991</v>
      </c>
    </row>
    <row r="5" spans="1:34">
      <c r="A5" s="442" t="s">
        <v>2163</v>
      </c>
      <c r="B5" s="443"/>
      <c r="C5" s="443"/>
      <c r="D5" s="443"/>
      <c r="E5" s="443"/>
      <c r="F5" s="443"/>
      <c r="G5" s="443"/>
      <c r="H5" s="443"/>
      <c r="I5" s="443"/>
      <c r="J5" s="443"/>
      <c r="K5" s="443"/>
      <c r="L5" s="443"/>
      <c r="M5" s="443"/>
      <c r="N5" s="443"/>
      <c r="O5" s="443"/>
      <c r="P5" s="443"/>
      <c r="Q5" s="443"/>
      <c r="R5" s="443"/>
      <c r="S5" s="443"/>
      <c r="T5" s="443"/>
      <c r="U5" s="443"/>
      <c r="V5" s="443"/>
      <c r="W5" s="443"/>
      <c r="X5" s="443"/>
      <c r="Y5" s="443"/>
      <c r="Z5" s="443"/>
      <c r="AA5" s="443"/>
      <c r="AB5" s="443"/>
      <c r="AC5" s="443"/>
      <c r="AD5" s="443"/>
      <c r="AE5" s="443"/>
      <c r="AF5" s="443"/>
      <c r="AG5" s="443"/>
      <c r="AH5" s="443"/>
    </row>
    <row r="6" spans="1:34" s="140" customFormat="1">
      <c r="A6" s="442" t="s">
        <v>71</v>
      </c>
      <c r="B6" s="444" t="s">
        <v>2164</v>
      </c>
      <c r="C6" s="444" t="s">
        <v>2165</v>
      </c>
      <c r="D6" s="444" t="s">
        <v>2166</v>
      </c>
      <c r="E6" s="444" t="s">
        <v>2165</v>
      </c>
      <c r="F6" s="445" t="s">
        <v>2167</v>
      </c>
      <c r="G6" s="444" t="s">
        <v>2165</v>
      </c>
      <c r="H6" s="444" t="s">
        <v>2168</v>
      </c>
      <c r="I6" s="444" t="s">
        <v>2165</v>
      </c>
      <c r="J6" s="444" t="s">
        <v>2169</v>
      </c>
      <c r="K6" s="444" t="s">
        <v>2165</v>
      </c>
      <c r="L6" s="444" t="s">
        <v>2170</v>
      </c>
      <c r="M6" s="444" t="s">
        <v>2165</v>
      </c>
      <c r="N6" s="444" t="s">
        <v>2171</v>
      </c>
      <c r="O6" s="444" t="s">
        <v>2165</v>
      </c>
      <c r="P6" s="444" t="s">
        <v>2172</v>
      </c>
      <c r="Q6" s="444" t="s">
        <v>2165</v>
      </c>
      <c r="R6" s="444" t="s">
        <v>2173</v>
      </c>
      <c r="S6" s="444" t="s">
        <v>2165</v>
      </c>
      <c r="T6" s="444" t="s">
        <v>2174</v>
      </c>
      <c r="U6" s="444" t="s">
        <v>2165</v>
      </c>
      <c r="V6" s="444" t="s">
        <v>2175</v>
      </c>
      <c r="W6" s="444" t="s">
        <v>2165</v>
      </c>
      <c r="X6" s="444" t="s">
        <v>2176</v>
      </c>
      <c r="Y6" s="444" t="s">
        <v>2165</v>
      </c>
      <c r="Z6" s="444" t="s">
        <v>2177</v>
      </c>
      <c r="AA6" s="444" t="s">
        <v>2165</v>
      </c>
      <c r="AB6" s="444" t="s">
        <v>2178</v>
      </c>
      <c r="AC6" s="444" t="s">
        <v>2165</v>
      </c>
      <c r="AD6" s="444" t="s">
        <v>2179</v>
      </c>
      <c r="AE6" s="444" t="s">
        <v>2165</v>
      </c>
      <c r="AF6" s="444" t="s">
        <v>4675</v>
      </c>
      <c r="AG6" s="444" t="s">
        <v>2165</v>
      </c>
      <c r="AH6" s="444" t="s">
        <v>5277</v>
      </c>
    </row>
    <row r="7" spans="1:34">
      <c r="A7" s="261" t="s">
        <v>2180</v>
      </c>
      <c r="B7" s="262">
        <v>-66087700096.73336</v>
      </c>
      <c r="C7" s="262">
        <f>+D7-B7</f>
        <v>-26905312617.50074</v>
      </c>
      <c r="D7" s="262">
        <v>-92993012714.2341</v>
      </c>
      <c r="E7" s="262">
        <f>+F7-D7</f>
        <v>598456356.33409119</v>
      </c>
      <c r="F7" s="262">
        <v>-92394556357.900009</v>
      </c>
      <c r="G7" s="262">
        <f>+H7-F7</f>
        <v>-335962069.82478333</v>
      </c>
      <c r="H7" s="262">
        <v>-92730518427.724792</v>
      </c>
      <c r="I7" s="262">
        <f>+J7-H7</f>
        <v>-13734965910.708008</v>
      </c>
      <c r="J7" s="262">
        <v>-106465484338.4328</v>
      </c>
      <c r="K7" s="262">
        <f>+L7-J7</f>
        <v>4593140381.5794067</v>
      </c>
      <c r="L7" s="262">
        <v>-101872343956.85339</v>
      </c>
      <c r="M7" s="262">
        <f>+N7-L7</f>
        <v>2771294775.8580017</v>
      </c>
      <c r="N7" s="262">
        <v>-99101049180.995392</v>
      </c>
      <c r="O7" s="262">
        <f>+P7-N7</f>
        <v>1774762789.4093933</v>
      </c>
      <c r="P7" s="262">
        <v>-97326286391.585999</v>
      </c>
      <c r="Q7" s="262">
        <f>+R7-P7</f>
        <v>1985254659.4860077</v>
      </c>
      <c r="R7" s="262">
        <v>-95341031732.099991</v>
      </c>
      <c r="S7" s="262">
        <f>+T7-R7</f>
        <v>-5221646185.3122101</v>
      </c>
      <c r="T7" s="262">
        <v>-100562677917.4122</v>
      </c>
      <c r="U7" s="262">
        <f>+V7-T7</f>
        <v>2017230474.9156036</v>
      </c>
      <c r="V7" s="262">
        <v>-98545447442.496597</v>
      </c>
      <c r="W7" s="262">
        <f>+X7-V7</f>
        <v>1668344908.6625977</v>
      </c>
      <c r="X7" s="262">
        <v>-96877102533.834</v>
      </c>
      <c r="Y7" s="262">
        <f>+Z7-X7</f>
        <v>-1761713728.5215912</v>
      </c>
      <c r="Z7" s="262">
        <v>-98638816262.355591</v>
      </c>
      <c r="AA7" s="262">
        <f>+AB7-Z7</f>
        <v>1735039264.8078003</v>
      </c>
      <c r="AB7" s="262">
        <f>+'A3 ORI Detallado'!T10</f>
        <v>-96903776997.547791</v>
      </c>
      <c r="AC7" s="262">
        <f>+AD7-AB7</f>
        <v>6271890018.8997803</v>
      </c>
      <c r="AD7" s="262">
        <f>+'A3 ORI Detallado'!U10</f>
        <v>-90631886978.64801</v>
      </c>
      <c r="AE7" s="262">
        <f>+AF7-AD7</f>
        <v>11292794979.616791</v>
      </c>
      <c r="AF7" s="262">
        <f>+'A3 ORI Detallado'!V10</f>
        <v>-79339091999.031219</v>
      </c>
      <c r="AG7" s="262">
        <f>+AH7-AF7</f>
        <v>-647805313.37361145</v>
      </c>
      <c r="AH7" s="262">
        <f>+'A3 ORI Detallado'!W10</f>
        <v>-79986897312.404831</v>
      </c>
    </row>
    <row r="8" spans="1:34">
      <c r="A8" s="261" t="s">
        <v>2181</v>
      </c>
      <c r="B8" s="262">
        <v>-40837583.784449846</v>
      </c>
      <c r="C8" s="262">
        <f t="shared" ref="C8:C13" si="0">+D8-B8</f>
        <v>-217536046.73093995</v>
      </c>
      <c r="D8" s="262">
        <v>-258373630.5153898</v>
      </c>
      <c r="E8" s="262">
        <f t="shared" ref="E8:E13" si="1">+F8-D8</f>
        <v>8221554986.8708096</v>
      </c>
      <c r="F8" s="262">
        <v>7963181356.3554201</v>
      </c>
      <c r="G8" s="262">
        <f t="shared" ref="G8:G13" si="2">+H8-F8</f>
        <v>2174194976.2804461</v>
      </c>
      <c r="H8" s="262">
        <v>10137376332.635866</v>
      </c>
      <c r="I8" s="262">
        <f t="shared" ref="I8:I13" si="3">+J8-H8</f>
        <v>105806317.57274437</v>
      </c>
      <c r="J8" s="262">
        <v>10243182650.208611</v>
      </c>
      <c r="K8" s="262">
        <f t="shared" ref="K8:K13" si="4">+L8-J8</f>
        <v>-4480738035.4754887</v>
      </c>
      <c r="L8" s="262">
        <v>5762444614.7331219</v>
      </c>
      <c r="M8" s="262">
        <f t="shared" ref="M8:M13" si="5">+N8-L8</f>
        <v>-531731709.06515598</v>
      </c>
      <c r="N8" s="262">
        <v>5230712905.6679659</v>
      </c>
      <c r="O8" s="262">
        <f t="shared" ref="O8:O13" si="6">+P8-N8</f>
        <v>-337309124.74054623</v>
      </c>
      <c r="P8" s="262">
        <v>4893403780.9274197</v>
      </c>
      <c r="Q8" s="262">
        <f t="shared" ref="Q8:Q13" si="7">+R8-P8</f>
        <v>-3365225783.9057941</v>
      </c>
      <c r="R8" s="262">
        <v>1528177997.0216253</v>
      </c>
      <c r="S8" s="262">
        <f t="shared" ref="S8:S13" si="8">+T8-R8</f>
        <v>-37468998.367910147</v>
      </c>
      <c r="T8" s="262">
        <v>1490708998.6537151</v>
      </c>
      <c r="U8" s="262">
        <f t="shared" ref="U8:U13" si="9">+V8-T8</f>
        <v>-158720761.38378477</v>
      </c>
      <c r="V8" s="262">
        <v>1331988237.2699304</v>
      </c>
      <c r="W8" s="262">
        <f t="shared" ref="W8:W13" si="10">+X8-V8</f>
        <v>-691559470.52993035</v>
      </c>
      <c r="X8" s="262">
        <v>640428766.74000001</v>
      </c>
      <c r="Y8" s="262">
        <f t="shared" ref="Y8:Y13" si="11">+Z8-X8</f>
        <v>198244596.88402951</v>
      </c>
      <c r="Z8" s="262">
        <v>838673363.62402952</v>
      </c>
      <c r="AA8" s="262">
        <f t="shared" ref="AA8:AA13" si="12">+AB8-Z8</f>
        <v>-43721296.426697373</v>
      </c>
      <c r="AB8" s="262">
        <f>+'A3 ORI Detallado'!T19</f>
        <v>794952067.19733214</v>
      </c>
      <c r="AC8" s="262">
        <f t="shared" ref="AC8:AC13" si="13">+AD8-AB8</f>
        <v>-231499624.69653869</v>
      </c>
      <c r="AD8" s="262">
        <f>+'A3 ORI Detallado'!U19</f>
        <v>563452442.50079346</v>
      </c>
      <c r="AE8" s="262">
        <f t="shared" ref="AE8:AE13" si="14">+AF8-AD8</f>
        <v>-583420028.16716504</v>
      </c>
      <c r="AF8" s="262">
        <f>+'A3 ORI Detallado'!V19</f>
        <v>-19967585.666371554</v>
      </c>
      <c r="AG8" s="262">
        <f t="shared" ref="AG8:AG13" si="15">+AH8-AF8</f>
        <v>2629564.7463715561</v>
      </c>
      <c r="AH8" s="262">
        <f>+'A3 ORI Detallado'!W19</f>
        <v>-17338020.919999998</v>
      </c>
    </row>
    <row r="9" spans="1:34">
      <c r="A9" s="261" t="s">
        <v>2182</v>
      </c>
      <c r="B9" s="262">
        <v>-749011907.44787717</v>
      </c>
      <c r="C9" s="262">
        <f t="shared" si="0"/>
        <v>-39152745.870230913</v>
      </c>
      <c r="D9" s="262">
        <v>-788164653.31810808</v>
      </c>
      <c r="E9" s="262">
        <f t="shared" si="1"/>
        <v>-458599109.34630942</v>
      </c>
      <c r="F9" s="262">
        <v>-1246763762.6644175</v>
      </c>
      <c r="G9" s="262">
        <f t="shared" si="2"/>
        <v>-25046321.171239853</v>
      </c>
      <c r="H9" s="262">
        <v>-1271810083.8356574</v>
      </c>
      <c r="I9" s="262">
        <f t="shared" si="3"/>
        <v>363953774.20664191</v>
      </c>
      <c r="J9" s="262">
        <v>-907856309.62901545</v>
      </c>
      <c r="K9" s="262">
        <f t="shared" si="4"/>
        <v>49339509.097398758</v>
      </c>
      <c r="L9" s="262">
        <v>-858516800.53161669</v>
      </c>
      <c r="M9" s="262">
        <f t="shared" si="5"/>
        <v>-5875653.8440002203</v>
      </c>
      <c r="N9" s="262">
        <v>-864392454.37561691</v>
      </c>
      <c r="O9" s="262">
        <f t="shared" si="6"/>
        <v>276412867.32035816</v>
      </c>
      <c r="P9" s="262">
        <v>-587979587.05525875</v>
      </c>
      <c r="Q9" s="262">
        <f t="shared" si="7"/>
        <v>-48966103.968839645</v>
      </c>
      <c r="R9" s="262">
        <v>-636945691.0240984</v>
      </c>
      <c r="S9" s="262">
        <f t="shared" si="8"/>
        <v>-55975055.098760724</v>
      </c>
      <c r="T9" s="262">
        <v>-692920746.12285912</v>
      </c>
      <c r="U9" s="262">
        <f t="shared" si="9"/>
        <v>16930118.441919923</v>
      </c>
      <c r="V9" s="262">
        <v>-675990627.6809392</v>
      </c>
      <c r="W9" s="262">
        <f t="shared" si="10"/>
        <v>12145667.538700104</v>
      </c>
      <c r="X9" s="262">
        <v>-663844960.14223909</v>
      </c>
      <c r="Y9" s="262">
        <f t="shared" si="11"/>
        <v>-77621845.660420299</v>
      </c>
      <c r="Z9" s="262">
        <v>-741466805.80265939</v>
      </c>
      <c r="AA9" s="262">
        <f t="shared" si="12"/>
        <v>-17405544.992299795</v>
      </c>
      <c r="AB9" s="262">
        <f>+'A3 ORI Detallado'!T24</f>
        <v>-758872350.79495919</v>
      </c>
      <c r="AC9" s="262">
        <f t="shared" si="13"/>
        <v>-24789477055.575142</v>
      </c>
      <c r="AD9" s="262">
        <f>+'A3 ORI Detallado'!U24</f>
        <v>-25548349406.370102</v>
      </c>
      <c r="AE9" s="262">
        <f t="shared" si="14"/>
        <v>-4400325889.3065147</v>
      </c>
      <c r="AF9" s="262">
        <f>+'A3 ORI Detallado'!V24</f>
        <v>-29948675295.676617</v>
      </c>
      <c r="AG9" s="262">
        <f t="shared" si="15"/>
        <v>44559484.01392746</v>
      </c>
      <c r="AH9" s="262">
        <f>+'A3 ORI Detallado'!W24</f>
        <v>-29904115811.662689</v>
      </c>
    </row>
    <row r="10" spans="1:34">
      <c r="A10" s="261" t="s">
        <v>2183</v>
      </c>
      <c r="B10" s="262">
        <v>0</v>
      </c>
      <c r="C10" s="262">
        <f t="shared" si="0"/>
        <v>8047901833.9200001</v>
      </c>
      <c r="D10" s="262">
        <v>8047901833.9200001</v>
      </c>
      <c r="E10" s="262">
        <f t="shared" si="1"/>
        <v>11147837179.680002</v>
      </c>
      <c r="F10" s="262">
        <v>19195739013.600002</v>
      </c>
      <c r="G10" s="262">
        <f t="shared" si="2"/>
        <v>0</v>
      </c>
      <c r="H10" s="262">
        <v>19195739013.600002</v>
      </c>
      <c r="I10" s="262">
        <f t="shared" si="3"/>
        <v>0</v>
      </c>
      <c r="J10" s="262">
        <v>19195739013.600002</v>
      </c>
      <c r="K10" s="262">
        <f t="shared" si="4"/>
        <v>0</v>
      </c>
      <c r="L10" s="262">
        <v>19195739013.600002</v>
      </c>
      <c r="M10" s="262">
        <f t="shared" si="5"/>
        <v>0</v>
      </c>
      <c r="N10" s="262">
        <v>19195739013.600002</v>
      </c>
      <c r="O10" s="262">
        <f t="shared" si="6"/>
        <v>0</v>
      </c>
      <c r="P10" s="262">
        <v>19195739013.600002</v>
      </c>
      <c r="Q10" s="262">
        <f t="shared" si="7"/>
        <v>0</v>
      </c>
      <c r="R10" s="262">
        <v>19195739013.600002</v>
      </c>
      <c r="S10" s="262">
        <f t="shared" si="8"/>
        <v>0</v>
      </c>
      <c r="T10" s="262">
        <v>19195739013.600002</v>
      </c>
      <c r="U10" s="262">
        <f t="shared" si="9"/>
        <v>0</v>
      </c>
      <c r="V10" s="262">
        <v>19195739013.600002</v>
      </c>
      <c r="W10" s="262">
        <f t="shared" si="10"/>
        <v>0</v>
      </c>
      <c r="X10" s="262">
        <v>19195739013.600002</v>
      </c>
      <c r="Y10" s="262">
        <f t="shared" si="11"/>
        <v>0</v>
      </c>
      <c r="Z10" s="262">
        <v>19195739013.600002</v>
      </c>
      <c r="AA10" s="262">
        <f t="shared" si="12"/>
        <v>0</v>
      </c>
      <c r="AB10" s="262">
        <v>19195739013.600002</v>
      </c>
      <c r="AC10" s="262">
        <f t="shared" si="13"/>
        <v>13867567889.599998</v>
      </c>
      <c r="AD10" s="262">
        <f>+'A3 ORI Detallado'!U31</f>
        <v>33063306903.200001</v>
      </c>
      <c r="AE10" s="262">
        <f t="shared" si="14"/>
        <v>-2895965212.4300003</v>
      </c>
      <c r="AF10" s="262">
        <f>+'A3 ORI Detallado'!V31</f>
        <v>30167341690.77</v>
      </c>
      <c r="AG10" s="262">
        <f t="shared" si="15"/>
        <v>0</v>
      </c>
      <c r="AH10" s="262">
        <f>+'A3 ORI Detallado'!W31</f>
        <v>30167341690.77</v>
      </c>
    </row>
    <row r="11" spans="1:34">
      <c r="A11" s="261" t="s">
        <v>1850</v>
      </c>
      <c r="B11" s="262"/>
      <c r="C11" s="262"/>
      <c r="D11" s="262"/>
      <c r="E11" s="262"/>
      <c r="F11" s="262"/>
      <c r="G11" s="262"/>
      <c r="H11" s="262">
        <v>33183056744.405102</v>
      </c>
      <c r="I11" s="262">
        <f t="shared" si="3"/>
        <v>-33183056744.405102</v>
      </c>
      <c r="J11" s="262">
        <v>0</v>
      </c>
      <c r="K11" s="262">
        <f t="shared" si="4"/>
        <v>0</v>
      </c>
      <c r="L11" s="262">
        <v>0</v>
      </c>
      <c r="M11" s="262">
        <f t="shared" si="5"/>
        <v>0</v>
      </c>
      <c r="N11" s="262">
        <v>0</v>
      </c>
      <c r="O11" s="262">
        <f t="shared" si="6"/>
        <v>0</v>
      </c>
      <c r="P11" s="262">
        <v>0</v>
      </c>
      <c r="Q11" s="262">
        <f t="shared" si="7"/>
        <v>0</v>
      </c>
      <c r="R11" s="262">
        <v>0</v>
      </c>
      <c r="S11" s="262">
        <f t="shared" si="8"/>
        <v>0</v>
      </c>
      <c r="T11" s="262">
        <v>0</v>
      </c>
      <c r="U11" s="262">
        <f t="shared" si="9"/>
        <v>0</v>
      </c>
      <c r="V11" s="262">
        <v>0</v>
      </c>
      <c r="W11" s="262">
        <f t="shared" si="10"/>
        <v>0</v>
      </c>
      <c r="X11" s="262">
        <v>0</v>
      </c>
      <c r="Y11" s="262">
        <f t="shared" si="11"/>
        <v>0</v>
      </c>
      <c r="Z11" s="262">
        <v>0</v>
      </c>
      <c r="AA11" s="262">
        <f t="shared" si="12"/>
        <v>0</v>
      </c>
      <c r="AB11" s="262">
        <v>0</v>
      </c>
      <c r="AC11" s="262">
        <f t="shared" si="13"/>
        <v>0</v>
      </c>
      <c r="AD11" s="262">
        <v>0</v>
      </c>
      <c r="AE11" s="262">
        <f t="shared" si="14"/>
        <v>0</v>
      </c>
      <c r="AF11" s="262">
        <v>0</v>
      </c>
      <c r="AG11" s="262">
        <f t="shared" si="15"/>
        <v>0</v>
      </c>
      <c r="AH11" s="262">
        <v>0</v>
      </c>
    </row>
    <row r="12" spans="1:34">
      <c r="A12" s="261" t="s">
        <v>4986</v>
      </c>
      <c r="B12" s="262">
        <v>0</v>
      </c>
      <c r="C12" s="262"/>
      <c r="D12" s="262"/>
      <c r="E12" s="262"/>
      <c r="F12" s="262"/>
      <c r="G12" s="262"/>
      <c r="H12" s="262">
        <v>152436958170.30118</v>
      </c>
      <c r="I12" s="262">
        <f t="shared" si="3"/>
        <v>-152436958170.30118</v>
      </c>
      <c r="J12" s="262">
        <v>0</v>
      </c>
      <c r="K12" s="262">
        <f t="shared" si="4"/>
        <v>0</v>
      </c>
      <c r="L12" s="262">
        <v>0</v>
      </c>
      <c r="M12" s="262">
        <f t="shared" si="5"/>
        <v>0</v>
      </c>
      <c r="N12" s="262">
        <v>0</v>
      </c>
      <c r="O12" s="262">
        <f t="shared" si="6"/>
        <v>0</v>
      </c>
      <c r="P12" s="262">
        <v>0</v>
      </c>
      <c r="Q12" s="262">
        <f t="shared" si="7"/>
        <v>0</v>
      </c>
      <c r="R12" s="262">
        <v>0</v>
      </c>
      <c r="S12" s="262">
        <f t="shared" si="8"/>
        <v>0</v>
      </c>
      <c r="T12" s="262">
        <v>0</v>
      </c>
      <c r="U12" s="262">
        <f t="shared" si="9"/>
        <v>0</v>
      </c>
      <c r="V12" s="262">
        <v>0</v>
      </c>
      <c r="W12" s="262">
        <f t="shared" si="10"/>
        <v>0</v>
      </c>
      <c r="X12" s="262">
        <v>0</v>
      </c>
      <c r="Y12" s="262">
        <f t="shared" si="11"/>
        <v>0</v>
      </c>
      <c r="Z12" s="262">
        <v>0</v>
      </c>
      <c r="AA12" s="262">
        <f t="shared" si="12"/>
        <v>0</v>
      </c>
      <c r="AB12" s="262">
        <v>0</v>
      </c>
      <c r="AC12" s="262">
        <f t="shared" si="13"/>
        <v>0</v>
      </c>
      <c r="AD12" s="262">
        <v>0</v>
      </c>
      <c r="AE12" s="262">
        <f t="shared" si="14"/>
        <v>6895387014.4000225</v>
      </c>
      <c r="AF12" s="262">
        <f>+'A3 ORI Detallado'!V43</f>
        <v>6895387014.4000225</v>
      </c>
      <c r="AG12" s="262">
        <f t="shared" si="15"/>
        <v>0</v>
      </c>
      <c r="AH12" s="262">
        <f>+'A3 ORI Detallado'!W43</f>
        <v>6895387014.4000225</v>
      </c>
    </row>
    <row r="13" spans="1:34" ht="15">
      <c r="A13" s="261" t="s">
        <v>2184</v>
      </c>
      <c r="B13" s="262">
        <v>0</v>
      </c>
      <c r="C13" s="262">
        <f t="shared" si="0"/>
        <v>9688873493.1331692</v>
      </c>
      <c r="D13" s="262">
        <v>9688873493.1331692</v>
      </c>
      <c r="E13" s="262">
        <f t="shared" si="1"/>
        <v>592848572.57413101</v>
      </c>
      <c r="F13" s="262">
        <v>10281722065.7073</v>
      </c>
      <c r="G13" s="262">
        <f t="shared" si="2"/>
        <v>0</v>
      </c>
      <c r="H13" s="262">
        <v>10281722065.7073</v>
      </c>
      <c r="I13" s="262">
        <f t="shared" si="3"/>
        <v>0</v>
      </c>
      <c r="J13" s="262">
        <v>10281722065.7073</v>
      </c>
      <c r="K13" s="262">
        <f t="shared" si="4"/>
        <v>0</v>
      </c>
      <c r="L13" s="262">
        <v>10281722065.7073</v>
      </c>
      <c r="M13" s="262">
        <f t="shared" si="5"/>
        <v>0</v>
      </c>
      <c r="N13" s="262">
        <v>10281722065.7073</v>
      </c>
      <c r="O13" s="262">
        <f t="shared" si="6"/>
        <v>0</v>
      </c>
      <c r="P13" s="262">
        <v>10281722065.7073</v>
      </c>
      <c r="Q13" s="262">
        <f t="shared" si="7"/>
        <v>0</v>
      </c>
      <c r="R13" s="262">
        <v>10281722065.7073</v>
      </c>
      <c r="S13" s="262">
        <f t="shared" si="8"/>
        <v>0</v>
      </c>
      <c r="T13" s="262">
        <v>10281722065.7073</v>
      </c>
      <c r="U13" s="262">
        <f t="shared" si="9"/>
        <v>0</v>
      </c>
      <c r="V13" s="262">
        <v>10281722065.7073</v>
      </c>
      <c r="W13" s="262">
        <f t="shared" si="10"/>
        <v>0</v>
      </c>
      <c r="X13" s="262">
        <v>10281722065.7073</v>
      </c>
      <c r="Y13" s="262">
        <f t="shared" si="11"/>
        <v>0</v>
      </c>
      <c r="Z13" s="262">
        <v>10281722065.7073</v>
      </c>
      <c r="AA13" s="262">
        <f t="shared" si="12"/>
        <v>0</v>
      </c>
      <c r="AB13" s="262">
        <v>10281722065.7073</v>
      </c>
      <c r="AC13" s="262">
        <f t="shared" si="13"/>
        <v>623863339.06667519</v>
      </c>
      <c r="AD13" s="262">
        <f>-'A3 ORI Detallado'!U65</f>
        <v>10905585404.773975</v>
      </c>
      <c r="AE13" s="262">
        <f t="shared" si="14"/>
        <v>-10501857505.087324</v>
      </c>
      <c r="AF13" s="262">
        <f>-'A3 ORI Detallado'!V65</f>
        <v>403727899.68665123</v>
      </c>
      <c r="AG13" s="262">
        <f t="shared" si="15"/>
        <v>0</v>
      </c>
      <c r="AH13" s="978">
        <v>403727899.68665123</v>
      </c>
    </row>
    <row r="14" spans="1:34" s="265" customFormat="1" ht="15">
      <c r="A14" s="263"/>
      <c r="B14" s="264">
        <f t="shared" ref="B14:J14" si="16">SUM(B7:B13)</f>
        <v>-66877549587.965683</v>
      </c>
      <c r="C14" s="264">
        <f t="shared" si="16"/>
        <v>-9425226083.0487461</v>
      </c>
      <c r="D14" s="264">
        <f t="shared" si="16"/>
        <v>-76302775671.01445</v>
      </c>
      <c r="E14" s="264">
        <f t="shared" si="16"/>
        <v>20102097986.112724</v>
      </c>
      <c r="F14" s="264">
        <f t="shared" si="16"/>
        <v>-56200677684.901695</v>
      </c>
      <c r="G14" s="264">
        <f t="shared" si="16"/>
        <v>1813186585.2844229</v>
      </c>
      <c r="H14" s="264">
        <f t="shared" si="16"/>
        <v>131232523815.089</v>
      </c>
      <c r="I14" s="264">
        <f t="shared" si="16"/>
        <v>-198885220733.63489</v>
      </c>
      <c r="J14" s="264">
        <f t="shared" si="16"/>
        <v>-67652696918.545891</v>
      </c>
      <c r="K14" s="264">
        <f>SUM(K7:K13)</f>
        <v>161741855.20131683</v>
      </c>
      <c r="L14" s="264">
        <f t="shared" ref="L14:N14" si="17">SUM(L7:L13)</f>
        <v>-67490955063.344582</v>
      </c>
      <c r="M14" s="264">
        <f>SUM(M7:M13)</f>
        <v>2233687412.9488454</v>
      </c>
      <c r="N14" s="264">
        <f t="shared" si="17"/>
        <v>-65257267650.395729</v>
      </c>
      <c r="O14" s="264">
        <f>SUM(O7:O13)</f>
        <v>1713866531.9892054</v>
      </c>
      <c r="P14" s="264">
        <f t="shared" ref="P14:AE14" si="18">SUM(P7:P13)</f>
        <v>-63543401118.406532</v>
      </c>
      <c r="Q14" s="264">
        <f t="shared" si="18"/>
        <v>-1428937228.3886261</v>
      </c>
      <c r="R14" s="264">
        <f t="shared" si="18"/>
        <v>-64972338346.795158</v>
      </c>
      <c r="S14" s="264">
        <f t="shared" si="18"/>
        <v>-5315090238.7788811</v>
      </c>
      <c r="T14" s="264">
        <f t="shared" si="18"/>
        <v>-70287428585.574036</v>
      </c>
      <c r="U14" s="264">
        <f t="shared" si="18"/>
        <v>1875439831.9737387</v>
      </c>
      <c r="V14" s="264">
        <f t="shared" si="18"/>
        <v>-68411988753.600304</v>
      </c>
      <c r="W14" s="264">
        <f t="shared" si="18"/>
        <v>988931105.67136741</v>
      </c>
      <c r="X14" s="264">
        <f t="shared" si="18"/>
        <v>-67423057647.928932</v>
      </c>
      <c r="Y14" s="264">
        <f t="shared" si="18"/>
        <v>-1641090977.2979822</v>
      </c>
      <c r="Z14" s="264">
        <f t="shared" si="18"/>
        <v>-69064148625.226913</v>
      </c>
      <c r="AA14" s="264">
        <f t="shared" si="18"/>
        <v>1673912423.3888032</v>
      </c>
      <c r="AB14" s="264">
        <f t="shared" si="18"/>
        <v>-67390236201.838112</v>
      </c>
      <c r="AC14" s="264">
        <f t="shared" si="18"/>
        <v>-4257655432.7052288</v>
      </c>
      <c r="AD14" s="264">
        <f t="shared" si="18"/>
        <v>-71647891634.54335</v>
      </c>
      <c r="AE14" s="264">
        <f t="shared" si="18"/>
        <v>-193386640.97419167</v>
      </c>
      <c r="AF14" s="264">
        <f>SUM(AF7:AF13)</f>
        <v>-71841278275.517532</v>
      </c>
      <c r="AG14" s="264">
        <f>SUM(AG7:AG13)</f>
        <v>-600616264.61331248</v>
      </c>
      <c r="AH14" s="264">
        <f>SUM(AH7:AH13)</f>
        <v>-72441894540.130844</v>
      </c>
    </row>
    <row r="15" spans="1:34" s="268" customFormat="1" ht="10.5">
      <c r="A15" s="198" t="s">
        <v>2185</v>
      </c>
      <c r="B15" s="266">
        <f>+B8+B9</f>
        <v>-789849491.23232698</v>
      </c>
      <c r="C15" s="267"/>
      <c r="D15" s="268">
        <f>+D14-B7</f>
        <v>-10215075574.28109</v>
      </c>
      <c r="F15" s="268">
        <f>+F14-B7</f>
        <v>9887022411.831665</v>
      </c>
      <c r="H15" s="268">
        <f>+H14-B7</f>
        <v>197320223911.82236</v>
      </c>
      <c r="J15" s="268">
        <f>+J14-B7</f>
        <v>-1564996821.8125305</v>
      </c>
      <c r="L15" s="268">
        <f>+L14-B7</f>
        <v>-1403254966.6112213</v>
      </c>
      <c r="N15" s="268">
        <f>+N14-$B$7</f>
        <v>830432446.33763123</v>
      </c>
      <c r="P15" s="268">
        <f>+P14-$B$7</f>
        <v>2544298978.326828</v>
      </c>
      <c r="R15" s="268">
        <f>+R14-$B$7</f>
        <v>1115361749.9382019</v>
      </c>
      <c r="T15" s="268">
        <f>+T14-$B$7</f>
        <v>-4199728488.8406754</v>
      </c>
      <c r="V15" s="268">
        <f>+V14-$B$7</f>
        <v>-2324288656.8669434</v>
      </c>
      <c r="X15" s="268">
        <f>+X14-$B$7</f>
        <v>-1335357551.1955719</v>
      </c>
      <c r="Z15" s="268">
        <f>+Z14-$B$7</f>
        <v>-2976448528.4935532</v>
      </c>
      <c r="AB15" s="268">
        <f>+AB14-$B$7</f>
        <v>-1302536105.1047516</v>
      </c>
      <c r="AD15" s="268">
        <f>+AD14-$B$7</f>
        <v>-5560191537.8099899</v>
      </c>
      <c r="AF15" s="268">
        <f>+AF14-$B$7</f>
        <v>-5753578178.7841721</v>
      </c>
      <c r="AH15" s="268">
        <f>+AH14-$B$7</f>
        <v>-6354194443.3974838</v>
      </c>
    </row>
    <row r="16" spans="1:34" s="217" customFormat="1" ht="11.25">
      <c r="A16" s="155"/>
      <c r="B16" s="269"/>
      <c r="C16" s="270"/>
      <c r="X16" s="217">
        <v>1335357552.53</v>
      </c>
      <c r="Z16" s="217">
        <v>1227538888.53</v>
      </c>
      <c r="AB16" s="217">
        <v>1302536105.53</v>
      </c>
    </row>
    <row r="17" spans="1:33" s="217" customFormat="1" ht="11.25">
      <c r="A17" s="155"/>
      <c r="B17" s="270"/>
      <c r="C17" s="270"/>
      <c r="D17" s="270"/>
      <c r="X17" s="217">
        <f>+X15+X16</f>
        <v>1.334428071975708</v>
      </c>
      <c r="Z17" s="217">
        <f>+Z15+Z16</f>
        <v>-1748909639.9635532</v>
      </c>
      <c r="AB17" s="217">
        <f>+AB15+AB16</f>
        <v>0.42524838447570801</v>
      </c>
    </row>
    <row r="18" spans="1:33" s="217" customFormat="1" ht="11.25" hidden="1">
      <c r="A18" s="442" t="s">
        <v>71</v>
      </c>
      <c r="B18" s="442">
        <v>2015</v>
      </c>
      <c r="C18" s="442" t="s">
        <v>2168</v>
      </c>
      <c r="D18" s="442" t="s">
        <v>2169</v>
      </c>
      <c r="E18" s="442" t="s">
        <v>2170</v>
      </c>
      <c r="F18" s="442" t="s">
        <v>2171</v>
      </c>
      <c r="G18" s="442" t="s">
        <v>2172</v>
      </c>
      <c r="H18" s="442" t="s">
        <v>2186</v>
      </c>
      <c r="I18" s="442" t="s">
        <v>2174</v>
      </c>
      <c r="J18" s="442" t="s">
        <v>2175</v>
      </c>
      <c r="K18" s="442" t="s">
        <v>2176</v>
      </c>
      <c r="L18" s="442" t="s">
        <v>2177</v>
      </c>
      <c r="M18" s="442" t="s">
        <v>2178</v>
      </c>
      <c r="N18" s="442" t="s">
        <v>2179</v>
      </c>
      <c r="O18" s="736" t="s">
        <v>2176</v>
      </c>
    </row>
    <row r="19" spans="1:33" s="217" customFormat="1" ht="11.25" hidden="1">
      <c r="A19" s="271" t="s">
        <v>2187</v>
      </c>
      <c r="B19" s="261">
        <f>+B7-F14</f>
        <v>-9887022411.831665</v>
      </c>
      <c r="C19" s="261">
        <f>-H14-C23</f>
        <v>-197320223911.82236</v>
      </c>
      <c r="D19" s="261">
        <f>-J14-D23</f>
        <v>1564996821.8125305</v>
      </c>
      <c r="E19" s="261">
        <f>-L14-E23</f>
        <v>1403254966.6112213</v>
      </c>
      <c r="F19" s="261">
        <f>-N14-F23</f>
        <v>-830432446.33763123</v>
      </c>
      <c r="G19" s="261">
        <f>-P14-G23</f>
        <v>-2544298978.326828</v>
      </c>
      <c r="H19" s="261">
        <f>-R14-H23</f>
        <v>-1115361749.9382019</v>
      </c>
      <c r="I19" s="261">
        <f>-T14-I23</f>
        <v>4199728488.8406754</v>
      </c>
      <c r="J19" s="261">
        <f>-V14-J23</f>
        <v>2324288656.8669434</v>
      </c>
      <c r="K19" s="261">
        <f>-X14-K23</f>
        <v>1335357551.1955719</v>
      </c>
      <c r="L19" s="261">
        <f>-Z14-L23</f>
        <v>2976448528.4935532</v>
      </c>
      <c r="M19" s="261">
        <f>-AB14-M23</f>
        <v>1302536105.1047516</v>
      </c>
      <c r="N19" s="261">
        <f>-AD14-N23</f>
        <v>5560191537.8099899</v>
      </c>
      <c r="O19" s="261">
        <f>-AF14-O23</f>
        <v>5753578178.7841721</v>
      </c>
      <c r="AF19" s="752">
        <v>3815951013</v>
      </c>
      <c r="AG19" s="245" t="s">
        <v>3878</v>
      </c>
    </row>
    <row r="20" spans="1:33" s="217" customFormat="1" ht="11.25" hidden="1">
      <c r="A20" s="271" t="s">
        <v>2188</v>
      </c>
      <c r="B20" s="261">
        <v>-7399210332</v>
      </c>
      <c r="C20" s="261">
        <f>-F15</f>
        <v>-9887022411.831665</v>
      </c>
      <c r="D20" s="261">
        <v>-197320223911.82236</v>
      </c>
      <c r="E20" s="261">
        <f t="shared" ref="E20:O20" si="19">+D19</f>
        <v>1564996821.8125305</v>
      </c>
      <c r="F20" s="261">
        <f t="shared" si="19"/>
        <v>1403254966.6112213</v>
      </c>
      <c r="G20" s="261">
        <f t="shared" si="19"/>
        <v>-830432446.33763123</v>
      </c>
      <c r="H20" s="261">
        <f t="shared" si="19"/>
        <v>-2544298978.326828</v>
      </c>
      <c r="I20" s="261">
        <f t="shared" si="19"/>
        <v>-1115361749.9382019</v>
      </c>
      <c r="J20" s="261">
        <f t="shared" si="19"/>
        <v>4199728488.8406754</v>
      </c>
      <c r="K20" s="261">
        <f t="shared" si="19"/>
        <v>2324288656.8669434</v>
      </c>
      <c r="L20" s="261">
        <f t="shared" si="19"/>
        <v>1335357551.1955719</v>
      </c>
      <c r="M20" s="261">
        <f t="shared" si="19"/>
        <v>2976448528.4935532</v>
      </c>
      <c r="N20" s="261">
        <f t="shared" si="19"/>
        <v>1302536105.1047516</v>
      </c>
      <c r="O20" s="261">
        <f t="shared" si="19"/>
        <v>5560191537.8099899</v>
      </c>
      <c r="AF20" s="752">
        <v>3417101013</v>
      </c>
      <c r="AG20" s="245" t="s">
        <v>3879</v>
      </c>
    </row>
    <row r="21" spans="1:33" s="245" customFormat="1" ht="11.25" hidden="1">
      <c r="A21" s="272" t="s">
        <v>2189</v>
      </c>
      <c r="B21" s="273">
        <f t="shared" ref="B21:N21" si="20">+B19-B20</f>
        <v>-2487812079.831665</v>
      </c>
      <c r="C21" s="273">
        <f t="shared" si="20"/>
        <v>-187433201499.99069</v>
      </c>
      <c r="D21" s="273">
        <f t="shared" si="20"/>
        <v>198885220733.63489</v>
      </c>
      <c r="E21" s="273">
        <f t="shared" si="20"/>
        <v>-161741855.2013092</v>
      </c>
      <c r="F21" s="273">
        <f t="shared" si="20"/>
        <v>-2233687412.9488525</v>
      </c>
      <c r="G21" s="273">
        <f t="shared" si="20"/>
        <v>-1713866531.9891968</v>
      </c>
      <c r="H21" s="273">
        <f t="shared" si="20"/>
        <v>1428937228.3886261</v>
      </c>
      <c r="I21" s="273">
        <f t="shared" si="20"/>
        <v>5315090238.7788773</v>
      </c>
      <c r="J21" s="273">
        <f t="shared" si="20"/>
        <v>-1875439831.973732</v>
      </c>
      <c r="K21" s="273">
        <f t="shared" si="20"/>
        <v>-988931105.67137146</v>
      </c>
      <c r="L21" s="273">
        <f t="shared" si="20"/>
        <v>1641090977.2979813</v>
      </c>
      <c r="M21" s="273">
        <f t="shared" si="20"/>
        <v>-1673912423.3888016</v>
      </c>
      <c r="N21" s="273">
        <f t="shared" si="20"/>
        <v>4257655432.7052383</v>
      </c>
      <c r="O21" s="273">
        <f t="shared" ref="O21" si="21">+O19-O20</f>
        <v>193386640.97418213</v>
      </c>
      <c r="AF21" s="752">
        <v>3413107011</v>
      </c>
      <c r="AG21" s="245" t="s">
        <v>3879</v>
      </c>
    </row>
    <row r="22" spans="1:33" s="217" customFormat="1" ht="11.25" hidden="1">
      <c r="A22" s="271"/>
      <c r="B22" s="261"/>
      <c r="C22" s="261"/>
      <c r="D22" s="261"/>
      <c r="E22" s="261"/>
      <c r="F22" s="261"/>
      <c r="G22" s="261"/>
      <c r="H22" s="261"/>
      <c r="I22" s="261"/>
      <c r="J22" s="261"/>
      <c r="K22" s="261"/>
      <c r="L22" s="261"/>
      <c r="M22" s="261"/>
      <c r="N22" s="261"/>
      <c r="O22" s="261"/>
      <c r="AF22" s="752">
        <v>3815107011</v>
      </c>
      <c r="AG22" s="245" t="s">
        <v>3878</v>
      </c>
    </row>
    <row r="23" spans="1:33" s="217" customFormat="1" ht="11.25" hidden="1">
      <c r="A23" s="271" t="s">
        <v>2190</v>
      </c>
      <c r="B23" s="261">
        <f>-B7</f>
        <v>66087700096.73336</v>
      </c>
      <c r="C23" s="261">
        <f>-B7</f>
        <v>66087700096.73336</v>
      </c>
      <c r="D23" s="261">
        <f t="shared" ref="D23:O23" si="22">-$B$7</f>
        <v>66087700096.73336</v>
      </c>
      <c r="E23" s="261">
        <f t="shared" si="22"/>
        <v>66087700096.73336</v>
      </c>
      <c r="F23" s="261">
        <f t="shared" si="22"/>
        <v>66087700096.73336</v>
      </c>
      <c r="G23" s="261">
        <f t="shared" si="22"/>
        <v>66087700096.73336</v>
      </c>
      <c r="H23" s="261">
        <f t="shared" si="22"/>
        <v>66087700096.73336</v>
      </c>
      <c r="I23" s="261">
        <f t="shared" si="22"/>
        <v>66087700096.73336</v>
      </c>
      <c r="J23" s="261">
        <f t="shared" si="22"/>
        <v>66087700096.73336</v>
      </c>
      <c r="K23" s="261">
        <f t="shared" si="22"/>
        <v>66087700096.73336</v>
      </c>
      <c r="L23" s="261">
        <f t="shared" si="22"/>
        <v>66087700096.73336</v>
      </c>
      <c r="M23" s="261">
        <f t="shared" si="22"/>
        <v>66087700096.73336</v>
      </c>
      <c r="N23" s="261">
        <f t="shared" si="22"/>
        <v>66087700096.73336</v>
      </c>
      <c r="O23" s="261">
        <f t="shared" si="22"/>
        <v>66087700096.73336</v>
      </c>
    </row>
    <row r="24" spans="1:33" s="217" customFormat="1" ht="11.25" hidden="1">
      <c r="A24" s="271"/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</row>
    <row r="25" spans="1:33" s="276" customFormat="1" hidden="1">
      <c r="A25" s="274" t="s">
        <v>2191</v>
      </c>
      <c r="B25" s="275">
        <f t="shared" ref="B25:N25" si="23">+B23+B19</f>
        <v>56200677684.901695</v>
      </c>
      <c r="C25" s="275">
        <f t="shared" si="23"/>
        <v>-131232523815.08899</v>
      </c>
      <c r="D25" s="275">
        <f t="shared" si="23"/>
        <v>67652696918.545891</v>
      </c>
      <c r="E25" s="275">
        <f t="shared" si="23"/>
        <v>67490955063.344582</v>
      </c>
      <c r="F25" s="275">
        <f t="shared" si="23"/>
        <v>65257267650.395729</v>
      </c>
      <c r="G25" s="275">
        <f t="shared" si="23"/>
        <v>63543401118.406532</v>
      </c>
      <c r="H25" s="275">
        <f t="shared" si="23"/>
        <v>64972338346.795158</v>
      </c>
      <c r="I25" s="275">
        <f t="shared" si="23"/>
        <v>70287428585.574036</v>
      </c>
      <c r="J25" s="275">
        <f t="shared" si="23"/>
        <v>68411988753.600304</v>
      </c>
      <c r="K25" s="275">
        <f t="shared" si="23"/>
        <v>67423057647.928932</v>
      </c>
      <c r="L25" s="275">
        <f t="shared" si="23"/>
        <v>69064148625.226913</v>
      </c>
      <c r="M25" s="275">
        <f t="shared" si="23"/>
        <v>67390236201.838112</v>
      </c>
      <c r="N25" s="275">
        <f t="shared" si="23"/>
        <v>71647891634.54335</v>
      </c>
      <c r="O25" s="275">
        <f t="shared" ref="O25" si="24">+O23+O19</f>
        <v>71841278275.517532</v>
      </c>
    </row>
    <row r="26" spans="1:33" s="276" customFormat="1" hidden="1">
      <c r="A26" s="274" t="s">
        <v>2192</v>
      </c>
      <c r="B26" s="275">
        <f>+B25+F14</f>
        <v>0</v>
      </c>
      <c r="C26" s="275">
        <f>+C25+H14</f>
        <v>0</v>
      </c>
      <c r="D26" s="275">
        <f>+D25+J14</f>
        <v>0</v>
      </c>
      <c r="E26" s="275">
        <f>+E25+L14</f>
        <v>0</v>
      </c>
      <c r="F26" s="275">
        <f>+F25+N14</f>
        <v>0</v>
      </c>
      <c r="G26" s="275">
        <f>+G25+P14</f>
        <v>0</v>
      </c>
      <c r="H26" s="275">
        <f>+H25+R14</f>
        <v>0</v>
      </c>
      <c r="I26" s="275">
        <f>+I25+T14</f>
        <v>0</v>
      </c>
      <c r="J26" s="275">
        <f>+J25+V14</f>
        <v>0</v>
      </c>
      <c r="K26" s="275">
        <f>+K25+X14</f>
        <v>0</v>
      </c>
      <c r="L26" s="275">
        <f>+L25+Z14</f>
        <v>0</v>
      </c>
      <c r="M26" s="275">
        <f>+M25+AB14</f>
        <v>0</v>
      </c>
      <c r="N26" s="275">
        <f>+N25+AD14</f>
        <v>0</v>
      </c>
      <c r="O26" s="275">
        <f>+O25+AF14</f>
        <v>0</v>
      </c>
    </row>
    <row r="27" spans="1:33" s="217" customFormat="1" ht="11.25" hidden="1">
      <c r="A27" s="10"/>
    </row>
    <row r="28" spans="1:33" s="217" customFormat="1" ht="11.25">
      <c r="A28" s="10"/>
    </row>
    <row r="29" spans="1:33" s="217" customFormat="1" ht="11.25">
      <c r="A29" s="233"/>
    </row>
    <row r="30" spans="1:33" s="217" customFormat="1" ht="11.25">
      <c r="A30" s="10"/>
    </row>
    <row r="31" spans="1:33" s="217" customFormat="1" ht="11.25">
      <c r="A31" s="10"/>
    </row>
    <row r="32" spans="1:33" s="217" customFormat="1" ht="11.25">
      <c r="A32" s="10"/>
    </row>
    <row r="33" spans="1:1" s="217" customFormat="1" ht="11.25">
      <c r="A33" s="10"/>
    </row>
    <row r="34" spans="1:1" s="217" customFormat="1" ht="11.25">
      <c r="A34" s="10"/>
    </row>
    <row r="35" spans="1:1" s="217" customFormat="1" ht="11.25">
      <c r="A35" s="10"/>
    </row>
    <row r="36" spans="1:1" s="217" customFormat="1" ht="11.25">
      <c r="A36" s="10"/>
    </row>
    <row r="37" spans="1:1" s="217" customFormat="1" ht="11.25">
      <c r="A37" s="10"/>
    </row>
    <row r="38" spans="1:1" s="217" customFormat="1" ht="11.25">
      <c r="A38" s="10"/>
    </row>
    <row r="39" spans="1:1" s="217" customFormat="1" ht="11.25">
      <c r="A39" s="10"/>
    </row>
    <row r="40" spans="1:1" s="217" customFormat="1" ht="11.25">
      <c r="A40" s="10"/>
    </row>
    <row r="41" spans="1:1" s="217" customFormat="1" ht="11.25">
      <c r="A41" s="10"/>
    </row>
    <row r="42" spans="1:1" s="217" customFormat="1" ht="11.25">
      <c r="A42" s="10"/>
    </row>
    <row r="43" spans="1:1" s="217" customFormat="1" ht="11.25">
      <c r="A43" s="10"/>
    </row>
    <row r="44" spans="1:1" s="217" customFormat="1" ht="11.25">
      <c r="A44" s="10"/>
    </row>
    <row r="45" spans="1:1" s="217" customFormat="1" ht="11.25">
      <c r="A45" s="10"/>
    </row>
    <row r="46" spans="1:1" s="217" customFormat="1" ht="11.25">
      <c r="A46" s="10"/>
    </row>
    <row r="47" spans="1:1" s="217" customFormat="1" ht="11.25">
      <c r="A47" s="10"/>
    </row>
    <row r="48" spans="1:1" s="217" customFormat="1" ht="11.25">
      <c r="A48" s="10"/>
    </row>
    <row r="49" spans="1:1" s="217" customFormat="1" ht="11.25">
      <c r="A49" s="10"/>
    </row>
    <row r="50" spans="1:1" s="217" customFormat="1" ht="11.25">
      <c r="A50" s="10"/>
    </row>
    <row r="51" spans="1:1" s="217" customFormat="1" ht="11.25">
      <c r="A51" s="10"/>
    </row>
    <row r="52" spans="1:1" s="217" customFormat="1" ht="11.25">
      <c r="A52" s="10"/>
    </row>
    <row r="53" spans="1:1" s="217" customFormat="1" ht="11.25">
      <c r="A53" s="10"/>
    </row>
    <row r="54" spans="1:1" s="217" customFormat="1" ht="11.25">
      <c r="A54" s="10"/>
    </row>
    <row r="55" spans="1:1" s="217" customFormat="1" ht="11.25">
      <c r="A55" s="10"/>
    </row>
    <row r="56" spans="1:1" s="217" customFormat="1" ht="11.25">
      <c r="A56" s="10"/>
    </row>
    <row r="57" spans="1:1" s="217" customFormat="1" ht="11.25">
      <c r="A57" s="10"/>
    </row>
    <row r="58" spans="1:1" s="217" customFormat="1" ht="11.25">
      <c r="A58" s="10"/>
    </row>
    <row r="59" spans="1:1" s="217" customFormat="1" ht="11.25">
      <c r="A59" s="10"/>
    </row>
    <row r="60" spans="1:1" s="217" customFormat="1" ht="11.25">
      <c r="A60" s="10"/>
    </row>
    <row r="61" spans="1:1" s="217" customFormat="1" ht="11.25">
      <c r="A61" s="10"/>
    </row>
    <row r="62" spans="1:1" s="217" customFormat="1" ht="11.25">
      <c r="A62" s="10"/>
    </row>
    <row r="63" spans="1:1" s="217" customFormat="1" ht="11.25">
      <c r="A63" s="10"/>
    </row>
    <row r="64" spans="1:1" s="217" customFormat="1" ht="11.25">
      <c r="A64" s="10"/>
    </row>
    <row r="65" spans="1:1" s="217" customFormat="1" ht="11.25">
      <c r="A65" s="10"/>
    </row>
    <row r="66" spans="1:1" s="217" customFormat="1" ht="11.25">
      <c r="A66" s="10"/>
    </row>
    <row r="67" spans="1:1" s="217" customFormat="1" ht="11.25">
      <c r="A67" s="10"/>
    </row>
    <row r="68" spans="1:1" s="217" customFormat="1" ht="11.25">
      <c r="A68" s="10"/>
    </row>
    <row r="69" spans="1:1" s="217" customFormat="1" ht="11.25">
      <c r="A69" s="10"/>
    </row>
    <row r="70" spans="1:1" s="217" customFormat="1" ht="11.25">
      <c r="A70" s="10"/>
    </row>
    <row r="71" spans="1:1" s="217" customFormat="1" ht="11.25">
      <c r="A71" s="10"/>
    </row>
    <row r="72" spans="1:1" s="217" customFormat="1" ht="11.25">
      <c r="A72" s="10"/>
    </row>
    <row r="73" spans="1:1" s="217" customFormat="1" ht="11.25">
      <c r="A73" s="10"/>
    </row>
    <row r="74" spans="1:1" s="217" customFormat="1" ht="11.25">
      <c r="A74" s="10"/>
    </row>
    <row r="75" spans="1:1" s="217" customFormat="1" ht="11.25">
      <c r="A75" s="10"/>
    </row>
    <row r="76" spans="1:1" s="217" customFormat="1" ht="11.25">
      <c r="A76" s="10"/>
    </row>
    <row r="77" spans="1:1" s="217" customFormat="1" ht="11.25">
      <c r="A77" s="10"/>
    </row>
    <row r="78" spans="1:1" s="217" customFormat="1" ht="11.25">
      <c r="A78" s="10"/>
    </row>
    <row r="79" spans="1:1" s="217" customFormat="1" ht="11.25">
      <c r="A79" s="10"/>
    </row>
    <row r="80" spans="1:1" s="217" customFormat="1" ht="11.25">
      <c r="A80" s="10"/>
    </row>
    <row r="81" spans="1:1" s="217" customFormat="1" ht="11.25">
      <c r="A81" s="10"/>
    </row>
    <row r="82" spans="1:1" s="217" customFormat="1" ht="11.25">
      <c r="A82" s="10"/>
    </row>
    <row r="83" spans="1:1" s="217" customFormat="1" ht="11.25">
      <c r="A83" s="10"/>
    </row>
    <row r="84" spans="1:1" s="217" customFormat="1" ht="11.25">
      <c r="A84" s="10"/>
    </row>
    <row r="85" spans="1:1" s="217" customFormat="1" ht="11.25">
      <c r="A85" s="10"/>
    </row>
    <row r="86" spans="1:1" s="217" customFormat="1" ht="11.25">
      <c r="A86" s="10"/>
    </row>
    <row r="87" spans="1:1" s="217" customFormat="1" ht="11.25">
      <c r="A87" s="10"/>
    </row>
    <row r="88" spans="1:1" s="217" customFormat="1" ht="11.25">
      <c r="A88" s="10"/>
    </row>
    <row r="89" spans="1:1" s="217" customFormat="1" ht="11.25">
      <c r="A89" s="10"/>
    </row>
    <row r="90" spans="1:1" s="217" customFormat="1" ht="11.25">
      <c r="A90" s="10"/>
    </row>
    <row r="91" spans="1:1" s="217" customFormat="1" ht="11.25">
      <c r="A91" s="10"/>
    </row>
    <row r="92" spans="1:1" s="217" customFormat="1" ht="11.25">
      <c r="A92" s="10"/>
    </row>
    <row r="93" spans="1:1" s="217" customFormat="1" ht="11.25">
      <c r="A93" s="10"/>
    </row>
    <row r="94" spans="1:1" s="217" customFormat="1" ht="11.25">
      <c r="A94" s="10"/>
    </row>
    <row r="95" spans="1:1" s="217" customFormat="1" ht="11.25">
      <c r="A95" s="10"/>
    </row>
    <row r="96" spans="1:1" s="217" customFormat="1" ht="11.25">
      <c r="A96" s="10"/>
    </row>
    <row r="97" spans="1:1" s="217" customFormat="1" ht="11.25">
      <c r="A97" s="10"/>
    </row>
    <row r="98" spans="1:1" s="217" customFormat="1" ht="11.25">
      <c r="A98" s="10"/>
    </row>
    <row r="99" spans="1:1" s="217" customFormat="1" ht="11.25">
      <c r="A99" s="10"/>
    </row>
    <row r="100" spans="1:1" s="217" customFormat="1" ht="11.25">
      <c r="A100" s="10"/>
    </row>
    <row r="101" spans="1:1" s="217" customFormat="1" ht="11.25">
      <c r="A101" s="10"/>
    </row>
    <row r="102" spans="1:1" s="217" customFormat="1" ht="11.25">
      <c r="A102" s="10"/>
    </row>
    <row r="103" spans="1:1" s="217" customFormat="1" ht="11.25">
      <c r="A103" s="10"/>
    </row>
    <row r="104" spans="1:1" s="217" customFormat="1" ht="11.25">
      <c r="A104" s="10"/>
    </row>
    <row r="105" spans="1:1" s="217" customFormat="1" ht="11.25">
      <c r="A105" s="10"/>
    </row>
    <row r="106" spans="1:1" s="217" customFormat="1" ht="11.25">
      <c r="A106" s="10"/>
    </row>
    <row r="107" spans="1:1" s="217" customFormat="1" ht="11.25">
      <c r="A107" s="10"/>
    </row>
    <row r="108" spans="1:1" s="217" customFormat="1" ht="11.25">
      <c r="A108" s="10"/>
    </row>
    <row r="109" spans="1:1" s="217" customFormat="1" ht="11.25">
      <c r="A109" s="10"/>
    </row>
    <row r="110" spans="1:1" s="217" customFormat="1" ht="11.25">
      <c r="A110" s="10"/>
    </row>
    <row r="111" spans="1:1" s="217" customFormat="1" ht="11.25">
      <c r="A111" s="10"/>
    </row>
    <row r="112" spans="1:1" s="217" customFormat="1" ht="11.25">
      <c r="A112" s="10"/>
    </row>
    <row r="113" spans="1:1" s="217" customFormat="1" ht="11.25">
      <c r="A113" s="10"/>
    </row>
    <row r="114" spans="1:1" s="217" customFormat="1" ht="11.25">
      <c r="A114" s="10"/>
    </row>
    <row r="115" spans="1:1" s="217" customFormat="1" ht="11.25">
      <c r="A115" s="10"/>
    </row>
    <row r="116" spans="1:1" s="217" customFormat="1" ht="11.25">
      <c r="A116" s="10"/>
    </row>
    <row r="117" spans="1:1" s="217" customFormat="1" ht="11.25">
      <c r="A117" s="10"/>
    </row>
    <row r="118" spans="1:1" s="217" customFormat="1" ht="11.25">
      <c r="A118" s="10"/>
    </row>
    <row r="119" spans="1:1" s="217" customFormat="1" ht="11.25">
      <c r="A119" s="10"/>
    </row>
    <row r="120" spans="1:1" s="217" customFormat="1" ht="11.25">
      <c r="A120" s="10"/>
    </row>
    <row r="121" spans="1:1" s="217" customFormat="1" ht="11.25">
      <c r="A121" s="10"/>
    </row>
  </sheetData>
  <sheetProtection algorithmName="SHA-512" hashValue="vZf/+hUk/nBHJmyHcjeMz4vpbUGywtm6/4KoWCottFSYL23sTma16cr5nKmUvESLLw0xRM/jFRQoBxEGaAShQA==" saltValue="zep6ASqgldC0xyO5xFbFfw==" spinCount="100000" sheet="1" objects="1" scenarios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4"/>
  <dimension ref="A1:AD297"/>
  <sheetViews>
    <sheetView zoomScaleNormal="100" workbookViewId="0">
      <pane ySplit="3" topLeftCell="A25" activePane="bottomLeft" state="frozen"/>
      <selection pane="bottomLeft" activeCell="W56" sqref="W56"/>
    </sheetView>
  </sheetViews>
  <sheetFormatPr baseColWidth="10" defaultRowHeight="11.25"/>
  <cols>
    <col min="1" max="1" width="32.140625" style="305" customWidth="1"/>
    <col min="2" max="2" width="23.85546875" style="217" hidden="1" customWidth="1"/>
    <col min="3" max="3" width="18.5703125" style="217" hidden="1" customWidth="1"/>
    <col min="4" max="5" width="19.7109375" style="217" hidden="1" customWidth="1"/>
    <col min="6" max="6" width="15" style="217" hidden="1" customWidth="1"/>
    <col min="7" max="8" width="14.28515625" style="217" hidden="1" customWidth="1"/>
    <col min="9" max="19" width="16.5703125" style="217" hidden="1" customWidth="1"/>
    <col min="20" max="20" width="16.140625" style="217" hidden="1" customWidth="1"/>
    <col min="21" max="21" width="15.28515625" style="217" bestFit="1" customWidth="1"/>
    <col min="22" max="23" width="19.7109375" style="217" customWidth="1"/>
    <col min="24" max="24" width="40.5703125" style="10" bestFit="1" customWidth="1"/>
    <col min="25" max="25" width="15.5703125" style="10" bestFit="1" customWidth="1"/>
    <col min="26" max="26" width="16.140625" style="10" bestFit="1" customWidth="1"/>
    <col min="27" max="27" width="15.5703125" style="10" customWidth="1"/>
    <col min="28" max="28" width="11.42578125" style="10"/>
    <col min="29" max="29" width="15.5703125" style="10" bestFit="1" customWidth="1"/>
    <col min="30" max="16384" width="11.42578125" style="10"/>
  </cols>
  <sheetData>
    <row r="1" spans="1:30">
      <c r="A1" s="20" t="s">
        <v>192</v>
      </c>
      <c r="C1" s="269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</row>
    <row r="2" spans="1:30" ht="13.5">
      <c r="A2" s="20" t="s">
        <v>2193</v>
      </c>
      <c r="B2" s="245"/>
      <c r="C2" s="762"/>
      <c r="I2" s="763"/>
      <c r="J2" s="763"/>
      <c r="K2" s="763"/>
      <c r="L2" s="763"/>
      <c r="M2" s="763"/>
      <c r="N2" s="763"/>
      <c r="O2" s="763"/>
      <c r="P2" s="763"/>
      <c r="Q2" s="763"/>
      <c r="R2" s="763"/>
      <c r="S2" s="763">
        <f>+S12+S26</f>
        <v>-5738962947.5938234</v>
      </c>
      <c r="T2" s="763">
        <f>+T12+T26</f>
        <v>-4021329227.7783232</v>
      </c>
      <c r="U2" s="763">
        <f>+U12+U26</f>
        <v>-22538916264.453686</v>
      </c>
      <c r="V2" s="763"/>
      <c r="W2" s="763"/>
      <c r="X2" s="16"/>
    </row>
    <row r="3" spans="1:30" ht="13.5">
      <c r="A3" s="20" t="s">
        <v>4991</v>
      </c>
      <c r="B3" s="245"/>
      <c r="C3" s="763"/>
      <c r="I3" s="763"/>
      <c r="J3" s="763"/>
      <c r="K3" s="763"/>
      <c r="L3" s="763"/>
      <c r="M3" s="763"/>
      <c r="N3" s="763"/>
      <c r="O3" s="763"/>
      <c r="P3" s="763"/>
      <c r="Q3" s="763"/>
      <c r="R3" s="763"/>
      <c r="S3" s="763"/>
      <c r="T3" s="763"/>
      <c r="U3" s="763"/>
      <c r="V3" s="763"/>
      <c r="W3" s="763"/>
    </row>
    <row r="4" spans="1:30" ht="13.5">
      <c r="A4" s="20"/>
      <c r="B4" s="764"/>
      <c r="C4" s="763"/>
      <c r="I4" s="763"/>
      <c r="J4" s="763"/>
      <c r="K4" s="763"/>
      <c r="L4" s="763"/>
      <c r="M4" s="763"/>
      <c r="N4" s="763"/>
      <c r="O4" s="763"/>
      <c r="P4" s="763"/>
      <c r="Q4" s="763"/>
      <c r="R4" s="763"/>
      <c r="S4" s="763"/>
      <c r="T4" s="763"/>
      <c r="U4" s="763"/>
      <c r="V4" s="763"/>
      <c r="W4" s="763"/>
    </row>
    <row r="5" spans="1:30" ht="13.5">
      <c r="A5" s="20"/>
      <c r="B5" s="764"/>
      <c r="C5" s="763"/>
    </row>
    <row r="6" spans="1:30">
      <c r="A6" s="1164" t="s">
        <v>2194</v>
      </c>
      <c r="B6" s="1164"/>
      <c r="C6" s="1164"/>
      <c r="D6" s="1164"/>
      <c r="E6" s="1164"/>
      <c r="F6" s="1164"/>
      <c r="G6" s="1164"/>
      <c r="H6" s="1164"/>
      <c r="I6" s="1164"/>
      <c r="J6" s="1164"/>
      <c r="K6" s="1164"/>
      <c r="L6" s="1164"/>
      <c r="M6" s="1164"/>
      <c r="N6" s="1164"/>
      <c r="O6" s="1164"/>
      <c r="P6" s="1164"/>
      <c r="Q6" s="1164"/>
      <c r="R6" s="1164"/>
      <c r="S6" s="1164"/>
      <c r="T6" s="1164"/>
      <c r="U6" s="1164"/>
      <c r="V6" s="1164"/>
      <c r="W6" s="1164"/>
      <c r="X6" s="1164"/>
    </row>
    <row r="7" spans="1:30" s="20" customFormat="1"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</row>
    <row r="8" spans="1:30" s="277" customFormat="1">
      <c r="A8" s="756" t="s">
        <v>2195</v>
      </c>
      <c r="B8" s="446" t="s">
        <v>2196</v>
      </c>
      <c r="C8" s="446" t="s">
        <v>2166</v>
      </c>
      <c r="D8" s="446" t="s">
        <v>2197</v>
      </c>
      <c r="E8" s="446" t="s">
        <v>2198</v>
      </c>
      <c r="F8" s="446" t="s">
        <v>2199</v>
      </c>
      <c r="G8" s="446" t="s">
        <v>2200</v>
      </c>
      <c r="H8" s="446" t="s">
        <v>2201</v>
      </c>
      <c r="I8" s="446" t="s">
        <v>2202</v>
      </c>
      <c r="J8" s="446" t="s">
        <v>2203</v>
      </c>
      <c r="K8" s="446" t="s">
        <v>2204</v>
      </c>
      <c r="L8" s="446" t="s">
        <v>2205</v>
      </c>
      <c r="M8" s="446" t="s">
        <v>2206</v>
      </c>
      <c r="N8" s="446" t="s">
        <v>2207</v>
      </c>
      <c r="O8" s="446" t="s">
        <v>2208</v>
      </c>
      <c r="P8" s="446" t="s">
        <v>2209</v>
      </c>
      <c r="Q8" s="446" t="s">
        <v>2210</v>
      </c>
      <c r="R8" s="446" t="s">
        <v>2211</v>
      </c>
      <c r="S8" s="446" t="s">
        <v>2212</v>
      </c>
      <c r="T8" s="446" t="s">
        <v>2213</v>
      </c>
      <c r="U8" s="446" t="s">
        <v>2214</v>
      </c>
      <c r="V8" s="446" t="s">
        <v>4676</v>
      </c>
      <c r="W8" s="446" t="s">
        <v>4992</v>
      </c>
      <c r="X8" s="756" t="s">
        <v>2215</v>
      </c>
      <c r="Z8" s="278"/>
      <c r="AA8" s="278"/>
      <c r="AC8" s="278"/>
    </row>
    <row r="9" spans="1:30">
      <c r="A9" s="279" t="s">
        <v>2216</v>
      </c>
      <c r="B9" s="261">
        <v>-194375588519.80399</v>
      </c>
      <c r="C9" s="261">
        <v>-238443622344.19</v>
      </c>
      <c r="D9" s="261">
        <v>-244997435235.64999</v>
      </c>
      <c r="E9" s="261">
        <v>-241714320306.76001</v>
      </c>
      <c r="F9" s="261">
        <v>-238147891194.72</v>
      </c>
      <c r="G9" s="261">
        <v>-234659674383.92999</v>
      </c>
      <c r="H9" s="261">
        <v>-232923766624.01999</v>
      </c>
      <c r="I9" s="261">
        <v>-230986390894.75</v>
      </c>
      <c r="J9" s="261">
        <v>-220786948637.44</v>
      </c>
      <c r="K9" s="261">
        <v>-253489248424.84</v>
      </c>
      <c r="L9" s="261">
        <v>-242553199897.26999</v>
      </c>
      <c r="M9" s="261">
        <v>-235954879002.37</v>
      </c>
      <c r="N9" s="261">
        <v>-231729253313.29999</v>
      </c>
      <c r="O9" s="261">
        <v>-227002456505</v>
      </c>
      <c r="P9" s="261">
        <v>-239434947422.41</v>
      </c>
      <c r="Q9" s="261">
        <v>-234632017720.23001</v>
      </c>
      <c r="R9" s="261">
        <v>-230659767937.70001</v>
      </c>
      <c r="S9" s="261">
        <v>-234854324434.17999</v>
      </c>
      <c r="T9" s="261">
        <v>-230723278565.59</v>
      </c>
      <c r="U9" s="261">
        <v>-226579717446.62</v>
      </c>
      <c r="V9" s="261">
        <v>-214429978375.76007</v>
      </c>
      <c r="W9" s="261">
        <f>+'A4 Titulos Participativos'!R56</f>
        <v>-216180803547.04007</v>
      </c>
      <c r="X9" s="280"/>
      <c r="Y9" s="281"/>
      <c r="Z9" s="16"/>
      <c r="AA9" s="16"/>
      <c r="AC9" s="281"/>
    </row>
    <row r="10" spans="1:30">
      <c r="A10" s="279" t="s">
        <v>2217</v>
      </c>
      <c r="B10" s="261">
        <f>+B9*0.34</f>
        <v>-66087700096.73336</v>
      </c>
      <c r="C10" s="261">
        <f>+C9*0.39</f>
        <v>-92993012714.2341</v>
      </c>
      <c r="D10" s="261">
        <f t="shared" ref="D10:I10" si="0">+D9*0.4</f>
        <v>-97998974094.26001</v>
      </c>
      <c r="E10" s="261">
        <f t="shared" si="0"/>
        <v>-96685728122.70401</v>
      </c>
      <c r="F10" s="261">
        <f t="shared" si="0"/>
        <v>-95259156477.888</v>
      </c>
      <c r="G10" s="261">
        <f t="shared" si="0"/>
        <v>-93863869753.572006</v>
      </c>
      <c r="H10" s="261">
        <f t="shared" si="0"/>
        <v>-93169506649.608002</v>
      </c>
      <c r="I10" s="261">
        <f t="shared" si="0"/>
        <v>-92394556357.900009</v>
      </c>
      <c r="J10" s="261">
        <f>+J9*0.42</f>
        <v>-92730518427.724792</v>
      </c>
      <c r="K10" s="261">
        <v>-106465484338.4328</v>
      </c>
      <c r="L10" s="261">
        <f t="shared" ref="L10:T10" si="1">+L9*0.42</f>
        <v>-101872343956.85339</v>
      </c>
      <c r="M10" s="261">
        <f t="shared" si="1"/>
        <v>-99101049180.995392</v>
      </c>
      <c r="N10" s="261">
        <f t="shared" si="1"/>
        <v>-97326286391.585999</v>
      </c>
      <c r="O10" s="261">
        <f t="shared" si="1"/>
        <v>-95341031732.099991</v>
      </c>
      <c r="P10" s="261">
        <f t="shared" si="1"/>
        <v>-100562677917.4122</v>
      </c>
      <c r="Q10" s="261">
        <f t="shared" si="1"/>
        <v>-98545447442.496597</v>
      </c>
      <c r="R10" s="261">
        <f t="shared" si="1"/>
        <v>-96877102533.834</v>
      </c>
      <c r="S10" s="261">
        <f t="shared" si="1"/>
        <v>-98638816262.355591</v>
      </c>
      <c r="T10" s="261">
        <f t="shared" si="1"/>
        <v>-96903776997.547791</v>
      </c>
      <c r="U10" s="261">
        <f>+U9*0.4</f>
        <v>-90631886978.64801</v>
      </c>
      <c r="V10" s="261">
        <f>+V9*0.37</f>
        <v>-79339091999.031219</v>
      </c>
      <c r="W10" s="261">
        <f>+W9*0.37</f>
        <v>-79986897312.404831</v>
      </c>
      <c r="X10" s="280"/>
      <c r="Y10" s="281"/>
      <c r="Z10" s="16"/>
      <c r="AA10" s="16"/>
      <c r="AC10" s="281"/>
    </row>
    <row r="11" spans="1:30" s="766" customFormat="1" ht="13.5">
      <c r="A11" s="758" t="s">
        <v>2218</v>
      </c>
      <c r="B11" s="757">
        <v>0</v>
      </c>
      <c r="C11" s="757">
        <f t="shared" ref="C11:U11" si="2">+C10-B10</f>
        <v>-26905312617.50074</v>
      </c>
      <c r="D11" s="757">
        <f t="shared" si="2"/>
        <v>-5005961380.0259094</v>
      </c>
      <c r="E11" s="757">
        <f t="shared" si="2"/>
        <v>1313245971.5559998</v>
      </c>
      <c r="F11" s="757">
        <f t="shared" si="2"/>
        <v>1426571644.8160095</v>
      </c>
      <c r="G11" s="757">
        <f t="shared" si="2"/>
        <v>1395286724.3159943</v>
      </c>
      <c r="H11" s="757">
        <f t="shared" si="2"/>
        <v>694363103.96400452</v>
      </c>
      <c r="I11" s="757">
        <f t="shared" si="2"/>
        <v>774950291.70799255</v>
      </c>
      <c r="J11" s="757">
        <f t="shared" si="2"/>
        <v>-335962069.82478333</v>
      </c>
      <c r="K11" s="757">
        <f t="shared" si="2"/>
        <v>-13734965910.708008</v>
      </c>
      <c r="L11" s="757">
        <f t="shared" si="2"/>
        <v>4593140381.5794067</v>
      </c>
      <c r="M11" s="757">
        <f t="shared" si="2"/>
        <v>2771294775.8580017</v>
      </c>
      <c r="N11" s="757">
        <f t="shared" si="2"/>
        <v>1774762789.4093933</v>
      </c>
      <c r="O11" s="757">
        <f t="shared" si="2"/>
        <v>1985254659.4860077</v>
      </c>
      <c r="P11" s="757">
        <f t="shared" si="2"/>
        <v>-5221646185.3122101</v>
      </c>
      <c r="Q11" s="757">
        <f t="shared" si="2"/>
        <v>2017230474.9156036</v>
      </c>
      <c r="R11" s="757">
        <f t="shared" si="2"/>
        <v>1668344908.6625977</v>
      </c>
      <c r="S11" s="757">
        <f t="shared" si="2"/>
        <v>-1761713728.5215912</v>
      </c>
      <c r="T11" s="757">
        <f t="shared" si="2"/>
        <v>1735039264.8078003</v>
      </c>
      <c r="U11" s="757">
        <f t="shared" si="2"/>
        <v>6271890018.8997803</v>
      </c>
      <c r="V11" s="757">
        <f>+V10-U10</f>
        <v>11292794979.616791</v>
      </c>
      <c r="W11" s="757">
        <f>+W10-V10</f>
        <v>-647805313.37361145</v>
      </c>
      <c r="X11" s="765"/>
      <c r="Z11" s="767"/>
      <c r="AA11" s="767"/>
      <c r="AC11" s="768"/>
      <c r="AD11" s="10"/>
    </row>
    <row r="12" spans="1:30" s="766" customFormat="1" ht="13.5">
      <c r="A12" s="758" t="s">
        <v>2219</v>
      </c>
      <c r="B12" s="759"/>
      <c r="C12" s="757">
        <f>+C11</f>
        <v>-26905312617.50074</v>
      </c>
      <c r="D12" s="757">
        <f>+D10-B10</f>
        <v>-31911273997.526649</v>
      </c>
      <c r="E12" s="757">
        <f>+E10-C10</f>
        <v>-3692715408.4699097</v>
      </c>
      <c r="F12" s="757">
        <f>+F10-C10</f>
        <v>-2266143763.6539001</v>
      </c>
      <c r="G12" s="757">
        <f>+G10-$C$10</f>
        <v>-870857039.33790588</v>
      </c>
      <c r="H12" s="757">
        <f>+H10-$C$10</f>
        <v>-176493935.37390137</v>
      </c>
      <c r="I12" s="757">
        <f>+I10-$C$10</f>
        <v>598456356.33409119</v>
      </c>
      <c r="J12" s="757">
        <f t="shared" ref="J12:U12" si="3">+J10-$I$10</f>
        <v>-335962069.82478333</v>
      </c>
      <c r="K12" s="757">
        <f t="shared" si="3"/>
        <v>-14070927980.532791</v>
      </c>
      <c r="L12" s="757">
        <f t="shared" si="3"/>
        <v>-9477787598.9533844</v>
      </c>
      <c r="M12" s="757">
        <f t="shared" si="3"/>
        <v>-6706492823.0953827</v>
      </c>
      <c r="N12" s="757">
        <f t="shared" si="3"/>
        <v>-4931730033.6859894</v>
      </c>
      <c r="O12" s="757">
        <f t="shared" si="3"/>
        <v>-2946475374.1999817</v>
      </c>
      <c r="P12" s="757">
        <f t="shared" si="3"/>
        <v>-8168121559.5121918</v>
      </c>
      <c r="Q12" s="757">
        <f t="shared" si="3"/>
        <v>-6150891084.5965881</v>
      </c>
      <c r="R12" s="757">
        <f t="shared" si="3"/>
        <v>-4482546175.9339905</v>
      </c>
      <c r="S12" s="757">
        <f t="shared" si="3"/>
        <v>-6244259904.4555817</v>
      </c>
      <c r="T12" s="757">
        <f t="shared" si="3"/>
        <v>-4509220639.6477814</v>
      </c>
      <c r="U12" s="757">
        <f t="shared" si="3"/>
        <v>1762669379.2519989</v>
      </c>
      <c r="V12" s="757">
        <f>+V10-$U$10</f>
        <v>11292794979.616791</v>
      </c>
      <c r="W12" s="757">
        <f>+W10-$V$10</f>
        <v>-647805313.37361145</v>
      </c>
      <c r="X12" s="765"/>
      <c r="Y12" s="768"/>
      <c r="Z12" s="767"/>
      <c r="AA12" s="767"/>
      <c r="AC12" s="768"/>
      <c r="AD12" s="10"/>
    </row>
    <row r="13" spans="1:30" s="766" customFormat="1" ht="13.5">
      <c r="A13" s="758" t="s">
        <v>2220</v>
      </c>
      <c r="B13" s="759"/>
      <c r="C13" s="759">
        <f>+C9-B9</f>
        <v>-44068033824.386017</v>
      </c>
      <c r="D13" s="759"/>
      <c r="E13" s="759"/>
      <c r="F13" s="759"/>
      <c r="G13" s="759"/>
      <c r="H13" s="759"/>
      <c r="I13" s="759">
        <f>+I9-C9</f>
        <v>7457231449.4400024</v>
      </c>
      <c r="J13" s="759"/>
      <c r="K13" s="759"/>
      <c r="L13" s="759"/>
      <c r="M13" s="759"/>
      <c r="N13" s="759"/>
      <c r="O13" s="759"/>
      <c r="P13" s="759"/>
      <c r="Q13" s="759"/>
      <c r="R13" s="759"/>
      <c r="S13" s="759"/>
      <c r="T13" s="759"/>
      <c r="U13" s="759"/>
      <c r="V13" s="759"/>
      <c r="W13" s="759"/>
      <c r="X13" s="765"/>
      <c r="Y13" s="768"/>
      <c r="Z13" s="767"/>
      <c r="AA13" s="767"/>
      <c r="AC13" s="768"/>
      <c r="AD13" s="10"/>
    </row>
    <row r="14" spans="1:30">
      <c r="A14" s="283"/>
      <c r="X14" s="281"/>
      <c r="Y14" s="281"/>
      <c r="Z14" s="16"/>
      <c r="AA14" s="16"/>
      <c r="AC14" s="281"/>
    </row>
    <row r="15" spans="1:30">
      <c r="A15" s="756" t="s">
        <v>1858</v>
      </c>
      <c r="B15" s="446" t="s">
        <v>2196</v>
      </c>
      <c r="C15" s="446" t="s">
        <v>2166</v>
      </c>
      <c r="D15" s="446" t="s">
        <v>2197</v>
      </c>
      <c r="E15" s="446" t="s">
        <v>2198</v>
      </c>
      <c r="F15" s="446" t="s">
        <v>2199</v>
      </c>
      <c r="G15" s="446" t="s">
        <v>2200</v>
      </c>
      <c r="H15" s="446" t="s">
        <v>2201</v>
      </c>
      <c r="I15" s="446" t="s">
        <v>2221</v>
      </c>
      <c r="J15" s="446" t="s">
        <v>2203</v>
      </c>
      <c r="K15" s="446" t="s">
        <v>2204</v>
      </c>
      <c r="L15" s="446" t="s">
        <v>2205</v>
      </c>
      <c r="M15" s="446" t="s">
        <v>2206</v>
      </c>
      <c r="N15" s="446" t="s">
        <v>2207</v>
      </c>
      <c r="O15" s="446" t="s">
        <v>2208</v>
      </c>
      <c r="P15" s="446" t="s">
        <v>2209</v>
      </c>
      <c r="Q15" s="446" t="s">
        <v>2210</v>
      </c>
      <c r="R15" s="446" t="s">
        <v>2211</v>
      </c>
      <c r="S15" s="446" t="s">
        <v>2212</v>
      </c>
      <c r="T15" s="446" t="s">
        <v>2213</v>
      </c>
      <c r="U15" s="446" t="s">
        <v>2214</v>
      </c>
      <c r="V15" s="446" t="s">
        <v>4676</v>
      </c>
      <c r="W15" s="446" t="s">
        <v>4992</v>
      </c>
      <c r="X15" s="756" t="s">
        <v>2215</v>
      </c>
      <c r="Y15" s="281"/>
      <c r="Z15" s="281"/>
      <c r="AA15" s="281"/>
    </row>
    <row r="16" spans="1:30" ht="31.5" customHeight="1">
      <c r="A16" s="279" t="s">
        <v>2222</v>
      </c>
      <c r="B16" s="284">
        <v>13315768445.485001</v>
      </c>
      <c r="C16" s="261">
        <v>12425410386.499001</v>
      </c>
      <c r="D16" s="261">
        <v>279887811234.95197</v>
      </c>
      <c r="E16" s="261">
        <v>281321373411.33759</v>
      </c>
      <c r="F16" s="261">
        <v>275714463719.38055</v>
      </c>
      <c r="G16" s="261">
        <v>277120594865</v>
      </c>
      <c r="H16" s="261">
        <v>278652923945</v>
      </c>
      <c r="I16" s="261">
        <v>280074570600.63855</v>
      </c>
      <c r="J16" s="261">
        <v>281497673216.54968</v>
      </c>
      <c r="K16" s="261">
        <v>282773552015.54431</v>
      </c>
      <c r="L16" s="261">
        <v>284191716403.05505</v>
      </c>
      <c r="M16" s="261">
        <v>285604700951.82849</v>
      </c>
      <c r="N16" s="261">
        <v>287054778483.16052</v>
      </c>
      <c r="O16" s="261">
        <v>193476565516.77768</v>
      </c>
      <c r="P16" s="261">
        <v>104781495720.9017</v>
      </c>
      <c r="Q16" s="261">
        <v>105130905325.42841</v>
      </c>
      <c r="R16" s="261">
        <v>105460266505</v>
      </c>
      <c r="S16" s="261">
        <v>105814211701.96198</v>
      </c>
      <c r="T16" s="261">
        <v>106140759961.63651</v>
      </c>
      <c r="U16" s="261">
        <v>106499473002.75198</v>
      </c>
      <c r="V16" s="261">
        <v>2528291902.2530499</v>
      </c>
      <c r="W16" s="261">
        <v>2282678738</v>
      </c>
      <c r="X16" s="285" t="s">
        <v>2223</v>
      </c>
      <c r="Y16" s="281"/>
      <c r="Z16" s="281"/>
      <c r="AA16" s="281"/>
    </row>
    <row r="17" spans="1:27">
      <c r="A17" s="279" t="s">
        <v>2224</v>
      </c>
      <c r="B17" s="284">
        <v>13435878986.0275</v>
      </c>
      <c r="C17" s="261">
        <v>13087906875</v>
      </c>
      <c r="D17" s="261">
        <v>277820754180</v>
      </c>
      <c r="E17" s="261">
        <v>269936556792.75</v>
      </c>
      <c r="F17" s="261">
        <v>258596234855.25</v>
      </c>
      <c r="G17" s="261">
        <v>265357985795</v>
      </c>
      <c r="H17" s="261">
        <v>260680458026</v>
      </c>
      <c r="I17" s="261">
        <v>260166617209.75</v>
      </c>
      <c r="J17" s="261">
        <v>257361062900.75</v>
      </c>
      <c r="K17" s="261">
        <v>258385021896</v>
      </c>
      <c r="L17" s="261">
        <v>270471610177.5</v>
      </c>
      <c r="M17" s="261">
        <v>273150622605</v>
      </c>
      <c r="N17" s="261">
        <v>275403817100</v>
      </c>
      <c r="O17" s="261">
        <v>189838046476.25</v>
      </c>
      <c r="P17" s="261">
        <v>101232188581.25</v>
      </c>
      <c r="Q17" s="261">
        <v>101959504760.5</v>
      </c>
      <c r="R17" s="261">
        <v>103935436108</v>
      </c>
      <c r="S17" s="261">
        <v>103817370360</v>
      </c>
      <c r="T17" s="261">
        <v>104248016944.5</v>
      </c>
      <c r="U17" s="261">
        <v>105090841896.5</v>
      </c>
      <c r="V17" s="261">
        <v>2582258350</v>
      </c>
      <c r="W17" s="261">
        <v>2329538254</v>
      </c>
      <c r="X17" s="280"/>
      <c r="Y17" s="281"/>
      <c r="Z17" s="281"/>
      <c r="AA17" s="281"/>
    </row>
    <row r="18" spans="1:27">
      <c r="A18" s="279" t="s">
        <v>2216</v>
      </c>
      <c r="B18" s="261">
        <f>+B16-B17</f>
        <v>-120110540.54249954</v>
      </c>
      <c r="C18" s="261">
        <f>+C16-C17</f>
        <v>-662496488.50099945</v>
      </c>
      <c r="D18" s="261">
        <f t="shared" ref="D18:W18" si="4">+D16-D17</f>
        <v>2067057054.9519653</v>
      </c>
      <c r="E18" s="261">
        <f t="shared" si="4"/>
        <v>11384816618.587585</v>
      </c>
      <c r="F18" s="261">
        <f t="shared" si="4"/>
        <v>17118228864.130554</v>
      </c>
      <c r="G18" s="261">
        <f t="shared" si="4"/>
        <v>11762609070</v>
      </c>
      <c r="H18" s="261">
        <f t="shared" si="4"/>
        <v>17972465919</v>
      </c>
      <c r="I18" s="261">
        <f t="shared" si="4"/>
        <v>19907953390.88855</v>
      </c>
      <c r="J18" s="261">
        <f t="shared" si="4"/>
        <v>24136610315.799683</v>
      </c>
      <c r="K18" s="261">
        <f t="shared" si="4"/>
        <v>24388530119.544312</v>
      </c>
      <c r="L18" s="261">
        <f t="shared" si="4"/>
        <v>13720106225.555054</v>
      </c>
      <c r="M18" s="261">
        <f t="shared" si="4"/>
        <v>12454078346.828491</v>
      </c>
      <c r="N18" s="261">
        <f t="shared" si="4"/>
        <v>11650961383.160522</v>
      </c>
      <c r="O18" s="261">
        <f t="shared" si="4"/>
        <v>3638519040.5276794</v>
      </c>
      <c r="P18" s="261">
        <f t="shared" si="4"/>
        <v>3549307139.6517029</v>
      </c>
      <c r="Q18" s="261">
        <f t="shared" si="4"/>
        <v>3171400564.9284058</v>
      </c>
      <c r="R18" s="261">
        <f t="shared" si="4"/>
        <v>1524830397</v>
      </c>
      <c r="S18" s="261">
        <f t="shared" si="4"/>
        <v>1996841341.9619751</v>
      </c>
      <c r="T18" s="261">
        <f t="shared" si="4"/>
        <v>1892743017.1365051</v>
      </c>
      <c r="U18" s="261">
        <f t="shared" si="4"/>
        <v>1408631106.2519836</v>
      </c>
      <c r="V18" s="261">
        <f t="shared" si="4"/>
        <v>-53966447.74695015</v>
      </c>
      <c r="W18" s="261">
        <f t="shared" si="4"/>
        <v>-46859516</v>
      </c>
      <c r="X18" s="280"/>
      <c r="Y18" s="281"/>
      <c r="Z18" s="281"/>
      <c r="AA18" s="281"/>
    </row>
    <row r="19" spans="1:27">
      <c r="A19" s="279" t="s">
        <v>2217</v>
      </c>
      <c r="B19" s="261">
        <f>+B18*0.34</f>
        <v>-40837583.784449846</v>
      </c>
      <c r="C19" s="261">
        <f>+C18*0.39</f>
        <v>-258373630.5153898</v>
      </c>
      <c r="D19" s="261">
        <f t="shared" ref="D19:I19" si="5">+D18*0.4</f>
        <v>826822821.9807862</v>
      </c>
      <c r="E19" s="261">
        <f t="shared" si="5"/>
        <v>4553926647.4350348</v>
      </c>
      <c r="F19" s="261">
        <f t="shared" si="5"/>
        <v>6847291545.6522217</v>
      </c>
      <c r="G19" s="261">
        <f t="shared" si="5"/>
        <v>4705043628</v>
      </c>
      <c r="H19" s="261">
        <f t="shared" si="5"/>
        <v>7188986367.6000004</v>
      </c>
      <c r="I19" s="261">
        <f t="shared" si="5"/>
        <v>7963181356.3554201</v>
      </c>
      <c r="J19" s="261">
        <f t="shared" ref="J19:T19" si="6">+J18*0.42</f>
        <v>10137376332.635866</v>
      </c>
      <c r="K19" s="261">
        <f t="shared" si="6"/>
        <v>10243182650.208611</v>
      </c>
      <c r="L19" s="261">
        <f t="shared" si="6"/>
        <v>5762444614.7331219</v>
      </c>
      <c r="M19" s="261">
        <f t="shared" si="6"/>
        <v>5230712905.6679659</v>
      </c>
      <c r="N19" s="261">
        <f t="shared" si="6"/>
        <v>4893403780.9274197</v>
      </c>
      <c r="O19" s="261">
        <f t="shared" si="6"/>
        <v>1528177997.0216253</v>
      </c>
      <c r="P19" s="261">
        <f t="shared" si="6"/>
        <v>1490708998.6537151</v>
      </c>
      <c r="Q19" s="261">
        <f t="shared" si="6"/>
        <v>1331988237.2699304</v>
      </c>
      <c r="R19" s="261">
        <f t="shared" si="6"/>
        <v>640428766.74000001</v>
      </c>
      <c r="S19" s="261">
        <f t="shared" si="6"/>
        <v>838673363.62402952</v>
      </c>
      <c r="T19" s="261">
        <f t="shared" si="6"/>
        <v>794952067.19733214</v>
      </c>
      <c r="U19" s="261">
        <f>+U18*0.4</f>
        <v>563452442.50079346</v>
      </c>
      <c r="V19" s="261">
        <f>+V18*0.37</f>
        <v>-19967585.666371554</v>
      </c>
      <c r="W19" s="261">
        <f>+W18*0.37</f>
        <v>-17338020.919999998</v>
      </c>
      <c r="X19" s="280"/>
      <c r="Y19" s="281"/>
      <c r="Z19" s="281"/>
      <c r="AA19" s="281"/>
    </row>
    <row r="20" spans="1:27" s="766" customFormat="1" ht="13.5">
      <c r="A20" s="758" t="s">
        <v>2218</v>
      </c>
      <c r="B20" s="757">
        <f>+B19</f>
        <v>-40837583.784449846</v>
      </c>
      <c r="C20" s="757">
        <f t="shared" ref="C20:W20" si="7">+C19-B19</f>
        <v>-217536046.73093995</v>
      </c>
      <c r="D20" s="757">
        <f t="shared" si="7"/>
        <v>1085196452.496176</v>
      </c>
      <c r="E20" s="757">
        <f t="shared" si="7"/>
        <v>3727103825.4542484</v>
      </c>
      <c r="F20" s="757">
        <f t="shared" si="7"/>
        <v>2293364898.2171869</v>
      </c>
      <c r="G20" s="757">
        <f t="shared" si="7"/>
        <v>-2142247917.6522217</v>
      </c>
      <c r="H20" s="757">
        <f t="shared" si="7"/>
        <v>2483942739.6000004</v>
      </c>
      <c r="I20" s="757">
        <f t="shared" si="7"/>
        <v>774194988.75541973</v>
      </c>
      <c r="J20" s="757">
        <f t="shared" si="7"/>
        <v>2174194976.2804461</v>
      </c>
      <c r="K20" s="757">
        <f t="shared" si="7"/>
        <v>105806317.57274437</v>
      </c>
      <c r="L20" s="757">
        <f t="shared" si="7"/>
        <v>-4480738035.4754887</v>
      </c>
      <c r="M20" s="757">
        <f t="shared" si="7"/>
        <v>-531731709.06515598</v>
      </c>
      <c r="N20" s="757">
        <f t="shared" si="7"/>
        <v>-337309124.74054623</v>
      </c>
      <c r="O20" s="757">
        <f t="shared" si="7"/>
        <v>-3365225783.9057941</v>
      </c>
      <c r="P20" s="757">
        <f t="shared" si="7"/>
        <v>-37468998.367910147</v>
      </c>
      <c r="Q20" s="757">
        <f t="shared" si="7"/>
        <v>-158720761.38378477</v>
      </c>
      <c r="R20" s="757">
        <f t="shared" si="7"/>
        <v>-691559470.52993035</v>
      </c>
      <c r="S20" s="757">
        <f t="shared" si="7"/>
        <v>198244596.88402951</v>
      </c>
      <c r="T20" s="757">
        <f t="shared" si="7"/>
        <v>-43721296.426697373</v>
      </c>
      <c r="U20" s="757">
        <f t="shared" si="7"/>
        <v>-231499624.69653869</v>
      </c>
      <c r="V20" s="757">
        <f t="shared" si="7"/>
        <v>-583420028.16716504</v>
      </c>
      <c r="W20" s="757">
        <f t="shared" si="7"/>
        <v>2629564.7463715561</v>
      </c>
      <c r="X20" s="765"/>
      <c r="Y20" s="768"/>
      <c r="Z20" s="768"/>
      <c r="AA20" s="768"/>
    </row>
    <row r="21" spans="1:27" s="766" customFormat="1" ht="13.5">
      <c r="A21" s="758" t="s">
        <v>2225</v>
      </c>
      <c r="B21" s="759"/>
      <c r="C21" s="757">
        <f>+C20</f>
        <v>-217536046.73093995</v>
      </c>
      <c r="D21" s="757">
        <f>+D19-C19</f>
        <v>1085196452.496176</v>
      </c>
      <c r="E21" s="757">
        <f>+E19-C19</f>
        <v>4812300277.9504242</v>
      </c>
      <c r="F21" s="757">
        <f>+F19-C19</f>
        <v>7105665176.1676111</v>
      </c>
      <c r="G21" s="757">
        <f>+G19-$C$19</f>
        <v>4963417258.5153894</v>
      </c>
      <c r="H21" s="757">
        <f>+H19-$C$19</f>
        <v>7447359998.1153898</v>
      </c>
      <c r="I21" s="757">
        <f>+I19-$C$19</f>
        <v>8221554986.8708096</v>
      </c>
      <c r="J21" s="757">
        <f t="shared" ref="J21:T21" si="8">+J19-$I$19</f>
        <v>2174194976.2804461</v>
      </c>
      <c r="K21" s="757">
        <f t="shared" si="8"/>
        <v>2280001293.8531904</v>
      </c>
      <c r="L21" s="757">
        <f t="shared" si="8"/>
        <v>-2200736741.6222982</v>
      </c>
      <c r="M21" s="757">
        <f t="shared" si="8"/>
        <v>-2732468450.6874542</v>
      </c>
      <c r="N21" s="757">
        <f t="shared" si="8"/>
        <v>-3069777575.4280005</v>
      </c>
      <c r="O21" s="757">
        <f t="shared" si="8"/>
        <v>-6435003359.3337946</v>
      </c>
      <c r="P21" s="757">
        <f t="shared" si="8"/>
        <v>-6472472357.701705</v>
      </c>
      <c r="Q21" s="757">
        <f t="shared" si="8"/>
        <v>-6631193119.0854893</v>
      </c>
      <c r="R21" s="757">
        <f t="shared" si="8"/>
        <v>-7322752589.6154203</v>
      </c>
      <c r="S21" s="757">
        <f t="shared" si="8"/>
        <v>-7124507992.731391</v>
      </c>
      <c r="T21" s="757">
        <f t="shared" si="8"/>
        <v>-7168229289.1580877</v>
      </c>
      <c r="U21" s="757">
        <f>+U19-$I$19</f>
        <v>-7399728913.8546267</v>
      </c>
      <c r="V21" s="757">
        <f>+V19-$U$19</f>
        <v>-583420028.16716504</v>
      </c>
      <c r="W21" s="757">
        <f>+W19-$V$19</f>
        <v>2629564.7463715561</v>
      </c>
      <c r="X21" s="765"/>
      <c r="Y21" s="768"/>
      <c r="Z21" s="768"/>
      <c r="AA21" s="768"/>
    </row>
    <row r="22" spans="1:27">
      <c r="A22" s="286"/>
      <c r="X22" s="281"/>
      <c r="Y22" s="281"/>
      <c r="Z22" s="281"/>
      <c r="AA22" s="281"/>
    </row>
    <row r="23" spans="1:27" s="277" customFormat="1">
      <c r="A23" s="756" t="s">
        <v>2182</v>
      </c>
      <c r="B23" s="446" t="s">
        <v>2196</v>
      </c>
      <c r="C23" s="446" t="s">
        <v>2166</v>
      </c>
      <c r="D23" s="446" t="s">
        <v>2197</v>
      </c>
      <c r="E23" s="446" t="s">
        <v>2198</v>
      </c>
      <c r="F23" s="446" t="s">
        <v>2199</v>
      </c>
      <c r="G23" s="446" t="s">
        <v>2200</v>
      </c>
      <c r="H23" s="446" t="s">
        <v>2201</v>
      </c>
      <c r="I23" s="446" t="s">
        <v>2221</v>
      </c>
      <c r="J23" s="446" t="s">
        <v>2203</v>
      </c>
      <c r="K23" s="446" t="s">
        <v>2204</v>
      </c>
      <c r="L23" s="446" t="s">
        <v>2205</v>
      </c>
      <c r="M23" s="446" t="s">
        <v>2206</v>
      </c>
      <c r="N23" s="446" t="s">
        <v>2207</v>
      </c>
      <c r="O23" s="446" t="s">
        <v>2208</v>
      </c>
      <c r="P23" s="446" t="s">
        <v>2209</v>
      </c>
      <c r="Q23" s="446" t="s">
        <v>2210</v>
      </c>
      <c r="R23" s="446" t="s">
        <v>2211</v>
      </c>
      <c r="S23" s="446" t="s">
        <v>2212</v>
      </c>
      <c r="T23" s="446" t="s">
        <v>2213</v>
      </c>
      <c r="U23" s="446" t="s">
        <v>2214</v>
      </c>
      <c r="V23" s="446" t="s">
        <v>4676</v>
      </c>
      <c r="W23" s="446" t="s">
        <v>4992</v>
      </c>
      <c r="X23" s="756" t="s">
        <v>2215</v>
      </c>
    </row>
    <row r="24" spans="1:27" ht="13.5">
      <c r="A24" s="279" t="s">
        <v>2226</v>
      </c>
      <c r="B24" s="261">
        <v>-749011907.44787717</v>
      </c>
      <c r="C24" s="261">
        <f>-7881646533.18108*0.1</f>
        <v>-788164653.31810808</v>
      </c>
      <c r="D24" s="261">
        <f>+'[1]Anexo tit parti'!O19</f>
        <v>-672586745.79687703</v>
      </c>
      <c r="E24" s="261">
        <v>-828031636.91487706</v>
      </c>
      <c r="F24" s="261">
        <v>-1224964037.4104972</v>
      </c>
      <c r="G24" s="261">
        <v>-1232390328.1953773</v>
      </c>
      <c r="H24" s="261">
        <v>-1205214959.3654575</v>
      </c>
      <c r="I24" s="261">
        <v>-1246763762.6644175</v>
      </c>
      <c r="J24" s="261">
        <v>-1271810083.8356574</v>
      </c>
      <c r="K24" s="261">
        <v>-907856309.62901545</v>
      </c>
      <c r="L24" s="261">
        <v>-858516800.53161669</v>
      </c>
      <c r="M24" s="261">
        <v>-864392454.37561691</v>
      </c>
      <c r="N24" s="261">
        <v>-587979587.05525875</v>
      </c>
      <c r="O24" s="261">
        <v>-636945691.0240984</v>
      </c>
      <c r="P24" s="261">
        <v>-692920746.12285912</v>
      </c>
      <c r="Q24" s="261">
        <v>-675990627.6809392</v>
      </c>
      <c r="R24" s="261">
        <v>-663844960.14223909</v>
      </c>
      <c r="S24" s="261">
        <v>-741466805.80265939</v>
      </c>
      <c r="T24" s="261">
        <v>-758872350.79495919</v>
      </c>
      <c r="U24" s="261">
        <v>-25548349406.370102</v>
      </c>
      <c r="V24" s="261">
        <v>-29948675295.676617</v>
      </c>
      <c r="W24" s="261">
        <f>+'A4 Titulos Participativos'!T28+'A4 Titulos Participativos'!T46</f>
        <v>-29904115811.662689</v>
      </c>
      <c r="X24" s="765"/>
      <c r="Y24" s="281"/>
      <c r="Z24" s="281"/>
      <c r="AA24" s="281"/>
    </row>
    <row r="25" spans="1:27" s="770" customFormat="1" ht="13.5">
      <c r="A25" s="758" t="s">
        <v>2218</v>
      </c>
      <c r="B25" s="757">
        <f>+B24</f>
        <v>-749011907.44787717</v>
      </c>
      <c r="C25" s="757">
        <f t="shared" ref="C25:U25" si="9">+C24-B24</f>
        <v>-39152745.870230913</v>
      </c>
      <c r="D25" s="757">
        <f t="shared" si="9"/>
        <v>115577907.52123106</v>
      </c>
      <c r="E25" s="757">
        <f t="shared" si="9"/>
        <v>-155444891.11800003</v>
      </c>
      <c r="F25" s="757">
        <f t="shared" si="9"/>
        <v>-396932400.49562013</v>
      </c>
      <c r="G25" s="757">
        <f t="shared" si="9"/>
        <v>-7426290.7848801613</v>
      </c>
      <c r="H25" s="757">
        <f t="shared" si="9"/>
        <v>27175368.829919815</v>
      </c>
      <c r="I25" s="757">
        <f t="shared" si="9"/>
        <v>-41548803.29895997</v>
      </c>
      <c r="J25" s="757">
        <f t="shared" si="9"/>
        <v>-25046321.171239853</v>
      </c>
      <c r="K25" s="757">
        <f t="shared" si="9"/>
        <v>363953774.20664191</v>
      </c>
      <c r="L25" s="757">
        <f t="shared" si="9"/>
        <v>49339509.097398758</v>
      </c>
      <c r="M25" s="757">
        <f t="shared" si="9"/>
        <v>-5875653.8440002203</v>
      </c>
      <c r="N25" s="757">
        <f t="shared" si="9"/>
        <v>276412867.32035816</v>
      </c>
      <c r="O25" s="757">
        <f t="shared" si="9"/>
        <v>-48966103.968839645</v>
      </c>
      <c r="P25" s="757">
        <f t="shared" si="9"/>
        <v>-55975055.098760724</v>
      </c>
      <c r="Q25" s="757">
        <f t="shared" si="9"/>
        <v>16930118.441919923</v>
      </c>
      <c r="R25" s="757">
        <f t="shared" si="9"/>
        <v>12145667.538700104</v>
      </c>
      <c r="S25" s="757">
        <f t="shared" si="9"/>
        <v>-77621845.660420299</v>
      </c>
      <c r="T25" s="757">
        <f t="shared" si="9"/>
        <v>-17405544.992299795</v>
      </c>
      <c r="U25" s="757">
        <f t="shared" si="9"/>
        <v>-24789477055.575142</v>
      </c>
      <c r="V25" s="757">
        <f>+V24-U24</f>
        <v>-4400325889.3065147</v>
      </c>
      <c r="W25" s="757">
        <f>+W24-V24</f>
        <v>44559484.01392746</v>
      </c>
      <c r="X25" s="765"/>
      <c r="Y25" s="769"/>
      <c r="Z25" s="769"/>
      <c r="AA25" s="769"/>
    </row>
    <row r="26" spans="1:27" s="766" customFormat="1" ht="13.5">
      <c r="A26" s="758" t="s">
        <v>2225</v>
      </c>
      <c r="B26" s="759"/>
      <c r="C26" s="757">
        <f>+C25</f>
        <v>-39152745.870230913</v>
      </c>
      <c r="D26" s="757">
        <f>+D24-B24</f>
        <v>76425161.651000142</v>
      </c>
      <c r="E26" s="757">
        <f>+E24-C24</f>
        <v>-39866983.596768975</v>
      </c>
      <c r="F26" s="757">
        <f>+F24-C24</f>
        <v>-436799384.09238911</v>
      </c>
      <c r="G26" s="757">
        <f>+G24-$C$24</f>
        <v>-444225674.87726927</v>
      </c>
      <c r="H26" s="757">
        <f>+H24-$C$24</f>
        <v>-417050306.04734945</v>
      </c>
      <c r="I26" s="757">
        <f>+I24-$C$24</f>
        <v>-458599109.34630942</v>
      </c>
      <c r="J26" s="757">
        <f t="shared" ref="J26:T26" si="10">+J24-$I$24</f>
        <v>-25046321.171239853</v>
      </c>
      <c r="K26" s="757">
        <f t="shared" si="10"/>
        <v>338907453.03540206</v>
      </c>
      <c r="L26" s="757">
        <f t="shared" si="10"/>
        <v>388246962.13280082</v>
      </c>
      <c r="M26" s="757">
        <f t="shared" si="10"/>
        <v>382371308.2888006</v>
      </c>
      <c r="N26" s="757">
        <f t="shared" si="10"/>
        <v>658784175.60915875</v>
      </c>
      <c r="O26" s="757">
        <f t="shared" si="10"/>
        <v>609818071.64031911</v>
      </c>
      <c r="P26" s="757">
        <f t="shared" si="10"/>
        <v>553843016.54155838</v>
      </c>
      <c r="Q26" s="757">
        <f t="shared" si="10"/>
        <v>570773134.98347831</v>
      </c>
      <c r="R26" s="757">
        <f t="shared" si="10"/>
        <v>582918802.52217841</v>
      </c>
      <c r="S26" s="757">
        <f t="shared" si="10"/>
        <v>505296956.86175811</v>
      </c>
      <c r="T26" s="757">
        <f t="shared" si="10"/>
        <v>487891411.86945832</v>
      </c>
      <c r="U26" s="757">
        <f>+U24-$I$24</f>
        <v>-24301585643.705685</v>
      </c>
      <c r="V26" s="757">
        <f>+V24-$U$24</f>
        <v>-4400325889.3065147</v>
      </c>
      <c r="W26" s="757">
        <f>+W24-$V$24</f>
        <v>44559484.01392746</v>
      </c>
      <c r="X26" s="765"/>
      <c r="Y26" s="768"/>
      <c r="Z26" s="768"/>
      <c r="AA26" s="768"/>
    </row>
    <row r="27" spans="1:27" s="766" customFormat="1" ht="13.5">
      <c r="A27" s="771"/>
      <c r="B27" s="772"/>
      <c r="C27" s="772"/>
      <c r="D27" s="772"/>
      <c r="E27" s="772"/>
      <c r="F27" s="772"/>
      <c r="G27" s="772"/>
      <c r="H27" s="772"/>
      <c r="I27" s="772"/>
      <c r="J27" s="772"/>
      <c r="K27" s="772"/>
      <c r="L27" s="772"/>
      <c r="M27" s="772"/>
      <c r="N27" s="772"/>
      <c r="O27" s="772"/>
      <c r="P27" s="772"/>
      <c r="Q27" s="772"/>
      <c r="R27" s="772"/>
      <c r="S27" s="772"/>
      <c r="T27" s="772"/>
      <c r="U27" s="772"/>
      <c r="V27" s="772"/>
      <c r="W27" s="772"/>
      <c r="X27" s="773"/>
      <c r="Y27" s="768"/>
      <c r="Z27" s="768"/>
      <c r="AA27" s="768"/>
    </row>
    <row r="28" spans="1:27">
      <c r="A28" s="283"/>
      <c r="X28" s="281"/>
      <c r="Y28" s="281"/>
      <c r="Z28" s="281"/>
      <c r="AA28" s="281"/>
    </row>
    <row r="29" spans="1:27" s="277" customFormat="1">
      <c r="A29" s="756" t="s">
        <v>2227</v>
      </c>
      <c r="B29" s="446" t="s">
        <v>2196</v>
      </c>
      <c r="C29" s="446" t="s">
        <v>2166</v>
      </c>
      <c r="D29" s="446" t="s">
        <v>2197</v>
      </c>
      <c r="E29" s="446" t="s">
        <v>2198</v>
      </c>
      <c r="F29" s="446" t="s">
        <v>2199</v>
      </c>
      <c r="G29" s="446" t="s">
        <v>2200</v>
      </c>
      <c r="H29" s="446" t="s">
        <v>2201</v>
      </c>
      <c r="I29" s="446" t="s">
        <v>2221</v>
      </c>
      <c r="J29" s="446" t="s">
        <v>2203</v>
      </c>
      <c r="K29" s="446" t="s">
        <v>2204</v>
      </c>
      <c r="L29" s="446" t="s">
        <v>2205</v>
      </c>
      <c r="M29" s="446"/>
      <c r="N29" s="446"/>
      <c r="O29" s="446"/>
      <c r="P29" s="446"/>
      <c r="Q29" s="446"/>
      <c r="R29" s="446"/>
      <c r="S29" s="446"/>
      <c r="T29" s="446"/>
      <c r="U29" s="446" t="s">
        <v>2214</v>
      </c>
      <c r="V29" s="446" t="s">
        <v>4676</v>
      </c>
      <c r="W29" s="446" t="s">
        <v>4992</v>
      </c>
      <c r="X29" s="756" t="s">
        <v>2215</v>
      </c>
    </row>
    <row r="30" spans="1:27" ht="13.5">
      <c r="A30" s="279" t="s">
        <v>2216</v>
      </c>
      <c r="B30" s="261"/>
      <c r="C30" s="261">
        <f>+B107</f>
        <v>20635645728</v>
      </c>
      <c r="D30" s="261"/>
      <c r="E30" s="261"/>
      <c r="F30" s="261"/>
      <c r="G30" s="261"/>
      <c r="H30" s="261"/>
      <c r="I30" s="261">
        <f>+C107</f>
        <v>47989347534</v>
      </c>
      <c r="J30" s="261">
        <v>0</v>
      </c>
      <c r="K30" s="261"/>
      <c r="L30" s="261"/>
      <c r="M30" s="261"/>
      <c r="N30" s="261"/>
      <c r="O30" s="261"/>
      <c r="P30" s="261"/>
      <c r="Q30" s="261"/>
      <c r="R30" s="261"/>
      <c r="S30" s="261"/>
      <c r="T30" s="261"/>
      <c r="U30" s="261">
        <v>82658267258</v>
      </c>
      <c r="V30" s="261">
        <v>81533355921</v>
      </c>
      <c r="W30" s="261">
        <v>81533355921</v>
      </c>
      <c r="X30" s="765"/>
      <c r="Y30" s="281"/>
      <c r="Z30" s="281"/>
      <c r="AA30" s="281"/>
    </row>
    <row r="31" spans="1:27" ht="13.5">
      <c r="A31" s="279" t="s">
        <v>2228</v>
      </c>
      <c r="B31" s="261"/>
      <c r="C31" s="284">
        <f>+C30*0.39</f>
        <v>8047901833.9200001</v>
      </c>
      <c r="D31" s="284"/>
      <c r="E31" s="284"/>
      <c r="F31" s="284"/>
      <c r="G31" s="284"/>
      <c r="H31" s="284"/>
      <c r="I31" s="284">
        <f>+I30*0.4</f>
        <v>19195739013.600002</v>
      </c>
      <c r="J31" s="284">
        <v>0</v>
      </c>
      <c r="K31" s="284"/>
      <c r="L31" s="284"/>
      <c r="M31" s="284"/>
      <c r="N31" s="284"/>
      <c r="O31" s="284"/>
      <c r="P31" s="284"/>
      <c r="Q31" s="284"/>
      <c r="R31" s="284"/>
      <c r="S31" s="284"/>
      <c r="T31" s="284"/>
      <c r="U31" s="284">
        <f>+U30*0.4</f>
        <v>33063306903.200001</v>
      </c>
      <c r="V31" s="284">
        <f>+V30*0.37</f>
        <v>30167341690.77</v>
      </c>
      <c r="W31" s="284">
        <f>+W30*0.37</f>
        <v>30167341690.77</v>
      </c>
      <c r="X31" s="765"/>
      <c r="Y31" s="281"/>
      <c r="Z31" s="281"/>
      <c r="AA31" s="281"/>
    </row>
    <row r="32" spans="1:27" s="770" customFormat="1" ht="13.5">
      <c r="A32" s="758" t="s">
        <v>2218</v>
      </c>
      <c r="B32" s="774"/>
      <c r="C32" s="757">
        <f>+C31</f>
        <v>8047901833.9200001</v>
      </c>
      <c r="D32" s="757"/>
      <c r="E32" s="757"/>
      <c r="F32" s="757"/>
      <c r="G32" s="757"/>
      <c r="H32" s="757"/>
      <c r="I32" s="757">
        <f>+I31</f>
        <v>19195739013.600002</v>
      </c>
      <c r="J32" s="757"/>
      <c r="K32" s="757"/>
      <c r="L32" s="757"/>
      <c r="M32" s="757"/>
      <c r="N32" s="757"/>
      <c r="O32" s="757"/>
      <c r="P32" s="757"/>
      <c r="Q32" s="757"/>
      <c r="R32" s="757"/>
      <c r="S32" s="757"/>
      <c r="T32" s="757"/>
      <c r="U32" s="757">
        <f>+U31-I31</f>
        <v>13867567889.599998</v>
      </c>
      <c r="V32" s="757">
        <f>+V31-U31</f>
        <v>-2895965212.4300003</v>
      </c>
      <c r="W32" s="757">
        <f>+W31-V31</f>
        <v>0</v>
      </c>
      <c r="X32" s="765"/>
      <c r="Y32" s="769"/>
      <c r="Z32" s="769"/>
      <c r="AA32" s="769"/>
    </row>
    <row r="33" spans="1:27" s="766" customFormat="1" ht="13.5">
      <c r="A33" s="758" t="s">
        <v>2225</v>
      </c>
      <c r="B33" s="759"/>
      <c r="C33" s="757">
        <f>+C32</f>
        <v>8047901833.9200001</v>
      </c>
      <c r="D33" s="757"/>
      <c r="E33" s="757"/>
      <c r="F33" s="757"/>
      <c r="G33" s="757"/>
      <c r="H33" s="757"/>
      <c r="I33" s="757">
        <f>+I32-C32</f>
        <v>11147837179.680002</v>
      </c>
      <c r="J33" s="757"/>
      <c r="K33" s="757"/>
      <c r="L33" s="757"/>
      <c r="M33" s="757"/>
      <c r="N33" s="757"/>
      <c r="O33" s="757"/>
      <c r="P33" s="757"/>
      <c r="Q33" s="757"/>
      <c r="R33" s="757"/>
      <c r="S33" s="757"/>
      <c r="T33" s="757"/>
      <c r="U33" s="757">
        <f>+U32</f>
        <v>13867567889.599998</v>
      </c>
      <c r="V33" s="757">
        <f>+V32</f>
        <v>-2895965212.4300003</v>
      </c>
      <c r="W33" s="757">
        <f>+W32</f>
        <v>0</v>
      </c>
      <c r="X33" s="765"/>
      <c r="Y33" s="768"/>
      <c r="Z33" s="768"/>
      <c r="AA33" s="768"/>
    </row>
    <row r="34" spans="1:27" s="766" customFormat="1" ht="13.5">
      <c r="A34" s="771"/>
      <c r="B34" s="772"/>
      <c r="C34" s="772"/>
      <c r="D34" s="772"/>
      <c r="E34" s="772"/>
      <c r="F34" s="772"/>
      <c r="G34" s="772"/>
      <c r="H34" s="772"/>
      <c r="I34" s="772"/>
      <c r="J34" s="772"/>
      <c r="K34" s="772"/>
      <c r="L34" s="772"/>
      <c r="M34" s="772"/>
      <c r="N34" s="772"/>
      <c r="O34" s="772"/>
      <c r="P34" s="772"/>
      <c r="Q34" s="772"/>
      <c r="R34" s="772"/>
      <c r="S34" s="772"/>
      <c r="T34" s="772"/>
      <c r="U34" s="772"/>
      <c r="V34" s="772"/>
      <c r="W34" s="772"/>
      <c r="X34" s="773"/>
      <c r="Y34" s="768"/>
      <c r="Z34" s="768"/>
      <c r="AA34" s="768"/>
    </row>
    <row r="35" spans="1:27" s="277" customFormat="1">
      <c r="A35" s="756" t="s">
        <v>2229</v>
      </c>
      <c r="B35" s="446" t="s">
        <v>2196</v>
      </c>
      <c r="C35" s="446" t="s">
        <v>2166</v>
      </c>
      <c r="D35" s="446" t="s">
        <v>2197</v>
      </c>
      <c r="E35" s="446" t="s">
        <v>2198</v>
      </c>
      <c r="F35" s="446" t="s">
        <v>2199</v>
      </c>
      <c r="G35" s="446" t="s">
        <v>2200</v>
      </c>
      <c r="H35" s="446" t="s">
        <v>2201</v>
      </c>
      <c r="I35" s="446" t="s">
        <v>2221</v>
      </c>
      <c r="J35" s="446" t="s">
        <v>2203</v>
      </c>
      <c r="K35" s="446" t="s">
        <v>2204</v>
      </c>
      <c r="L35" s="446" t="s">
        <v>2205</v>
      </c>
      <c r="M35" s="446"/>
      <c r="N35" s="446"/>
      <c r="O35" s="446"/>
      <c r="P35" s="446"/>
      <c r="Q35" s="446"/>
      <c r="R35" s="446"/>
      <c r="S35" s="446"/>
      <c r="T35" s="446"/>
      <c r="U35" s="446" t="s">
        <v>2214</v>
      </c>
      <c r="V35" s="446" t="s">
        <v>4676</v>
      </c>
      <c r="W35" s="446" t="s">
        <v>4992</v>
      </c>
      <c r="X35" s="756" t="s">
        <v>2215</v>
      </c>
    </row>
    <row r="36" spans="1:27" ht="13.5">
      <c r="A36" s="279" t="s">
        <v>2216</v>
      </c>
      <c r="B36" s="261"/>
      <c r="C36" s="261">
        <v>-32776615697</v>
      </c>
      <c r="D36" s="261"/>
      <c r="E36" s="261"/>
      <c r="F36" s="261"/>
      <c r="G36" s="261"/>
      <c r="H36" s="261"/>
      <c r="I36" s="261">
        <f>+C36</f>
        <v>-32776615697</v>
      </c>
      <c r="J36" s="261">
        <v>0</v>
      </c>
      <c r="K36" s="261">
        <v>0</v>
      </c>
      <c r="L36" s="261"/>
      <c r="M36" s="261"/>
      <c r="N36" s="261"/>
      <c r="O36" s="261"/>
      <c r="P36" s="261"/>
      <c r="Q36" s="261"/>
      <c r="R36" s="261"/>
      <c r="S36" s="261"/>
      <c r="T36" s="261"/>
      <c r="U36" s="261"/>
      <c r="V36" s="261"/>
      <c r="W36" s="261"/>
      <c r="X36" s="765"/>
      <c r="Y36" s="281"/>
      <c r="Z36" s="281"/>
      <c r="AA36" s="281"/>
    </row>
    <row r="37" spans="1:27" ht="13.5">
      <c r="A37" s="279" t="s">
        <v>2228</v>
      </c>
      <c r="B37" s="261"/>
      <c r="C37" s="261">
        <f>+C36*0.1</f>
        <v>-3277661569.7000003</v>
      </c>
      <c r="D37" s="261"/>
      <c r="E37" s="261"/>
      <c r="F37" s="261"/>
      <c r="G37" s="261"/>
      <c r="H37" s="261"/>
      <c r="I37" s="261">
        <f>+I36*0.1</f>
        <v>-3277661569.7000003</v>
      </c>
      <c r="J37" s="261">
        <v>0</v>
      </c>
      <c r="K37" s="261">
        <v>0</v>
      </c>
      <c r="L37" s="261"/>
      <c r="M37" s="261"/>
      <c r="N37" s="261"/>
      <c r="O37" s="261"/>
      <c r="P37" s="261"/>
      <c r="Q37" s="261"/>
      <c r="R37" s="261"/>
      <c r="S37" s="261"/>
      <c r="T37" s="261"/>
      <c r="U37" s="261"/>
      <c r="V37" s="261"/>
      <c r="W37" s="261"/>
      <c r="X37" s="765"/>
      <c r="Y37" s="281"/>
      <c r="Z37" s="281"/>
      <c r="AA37" s="281"/>
    </row>
    <row r="38" spans="1:27" s="770" customFormat="1" ht="13.5">
      <c r="A38" s="758" t="s">
        <v>2218</v>
      </c>
      <c r="B38" s="774"/>
      <c r="C38" s="757">
        <f>+C37</f>
        <v>-3277661569.7000003</v>
      </c>
      <c r="D38" s="757"/>
      <c r="E38" s="757"/>
      <c r="F38" s="757"/>
      <c r="G38" s="757"/>
      <c r="H38" s="757"/>
      <c r="I38" s="757">
        <f>+I37</f>
        <v>-3277661569.7000003</v>
      </c>
      <c r="J38" s="757">
        <f>+J37</f>
        <v>0</v>
      </c>
      <c r="K38" s="757">
        <v>0</v>
      </c>
      <c r="L38" s="757"/>
      <c r="M38" s="757"/>
      <c r="N38" s="757"/>
      <c r="O38" s="757"/>
      <c r="P38" s="757"/>
      <c r="Q38" s="757"/>
      <c r="R38" s="757"/>
      <c r="S38" s="757"/>
      <c r="T38" s="757"/>
      <c r="U38" s="757"/>
      <c r="V38" s="757"/>
      <c r="W38" s="757"/>
      <c r="X38" s="765"/>
      <c r="Y38" s="769"/>
      <c r="Z38" s="769"/>
      <c r="AA38" s="769"/>
    </row>
    <row r="39" spans="1:27" s="766" customFormat="1" ht="13.5">
      <c r="A39" s="758" t="s">
        <v>2225</v>
      </c>
      <c r="B39" s="759"/>
      <c r="C39" s="757">
        <f>+C38</f>
        <v>-3277661569.7000003</v>
      </c>
      <c r="D39" s="757"/>
      <c r="E39" s="757"/>
      <c r="F39" s="757"/>
      <c r="G39" s="757"/>
      <c r="H39" s="757"/>
      <c r="I39" s="757">
        <f>+C38-I38</f>
        <v>0</v>
      </c>
      <c r="J39" s="757"/>
      <c r="K39" s="757"/>
      <c r="L39" s="757"/>
      <c r="M39" s="757"/>
      <c r="N39" s="757"/>
      <c r="O39" s="757"/>
      <c r="P39" s="757"/>
      <c r="Q39" s="757"/>
      <c r="R39" s="757"/>
      <c r="S39" s="757"/>
      <c r="T39" s="757"/>
      <c r="U39" s="757"/>
      <c r="V39" s="757"/>
      <c r="W39" s="757"/>
      <c r="X39" s="765"/>
      <c r="Y39" s="768"/>
      <c r="Z39" s="768"/>
      <c r="AA39" s="768"/>
    </row>
    <row r="40" spans="1:27" s="766" customFormat="1" ht="13.5">
      <c r="A40" s="771"/>
      <c r="B40" s="772"/>
      <c r="C40" s="772"/>
      <c r="D40" s="772"/>
      <c r="E40" s="772"/>
      <c r="F40" s="772"/>
      <c r="G40" s="772"/>
      <c r="H40" s="772"/>
      <c r="I40" s="772"/>
      <c r="J40" s="772"/>
      <c r="K40" s="772"/>
      <c r="L40" s="772"/>
      <c r="M40" s="772"/>
      <c r="N40" s="772"/>
      <c r="O40" s="772"/>
      <c r="P40" s="772"/>
      <c r="Q40" s="772"/>
      <c r="R40" s="772"/>
      <c r="S40" s="772"/>
      <c r="T40" s="772"/>
      <c r="U40" s="772"/>
      <c r="V40" s="772"/>
      <c r="W40" s="772"/>
      <c r="X40" s="773"/>
      <c r="Y40" s="768"/>
      <c r="Z40" s="768"/>
      <c r="AA40" s="768"/>
    </row>
    <row r="41" spans="1:27" s="277" customFormat="1">
      <c r="A41" s="892" t="s">
        <v>4985</v>
      </c>
      <c r="B41" s="446" t="s">
        <v>2196</v>
      </c>
      <c r="C41" s="446" t="s">
        <v>2166</v>
      </c>
      <c r="D41" s="446" t="s">
        <v>2197</v>
      </c>
      <c r="E41" s="446" t="s">
        <v>2198</v>
      </c>
      <c r="F41" s="446" t="s">
        <v>2199</v>
      </c>
      <c r="G41" s="446" t="s">
        <v>2200</v>
      </c>
      <c r="H41" s="446" t="s">
        <v>2201</v>
      </c>
      <c r="I41" s="446" t="s">
        <v>2221</v>
      </c>
      <c r="J41" s="446" t="s">
        <v>2203</v>
      </c>
      <c r="K41" s="446" t="s">
        <v>2204</v>
      </c>
      <c r="L41" s="446" t="s">
        <v>2205</v>
      </c>
      <c r="M41" s="446"/>
      <c r="N41" s="446"/>
      <c r="O41" s="446"/>
      <c r="P41" s="446"/>
      <c r="Q41" s="446"/>
      <c r="R41" s="446"/>
      <c r="S41" s="446"/>
      <c r="T41" s="446"/>
      <c r="U41" s="446" t="s">
        <v>2214</v>
      </c>
      <c r="V41" s="446" t="s">
        <v>4676</v>
      </c>
      <c r="W41" s="446" t="s">
        <v>4992</v>
      </c>
      <c r="X41" s="892" t="s">
        <v>2215</v>
      </c>
    </row>
    <row r="42" spans="1:27" ht="13.5">
      <c r="A42" s="279" t="s">
        <v>2216</v>
      </c>
      <c r="B42" s="261"/>
      <c r="C42" s="261"/>
      <c r="D42" s="261"/>
      <c r="E42" s="261"/>
      <c r="F42" s="261"/>
      <c r="G42" s="261"/>
      <c r="H42" s="261"/>
      <c r="I42" s="261">
        <f>+C42</f>
        <v>0</v>
      </c>
      <c r="J42" s="261">
        <v>0</v>
      </c>
      <c r="K42" s="261">
        <v>0</v>
      </c>
      <c r="L42" s="261"/>
      <c r="M42" s="261"/>
      <c r="N42" s="261"/>
      <c r="O42" s="261"/>
      <c r="P42" s="261"/>
      <c r="Q42" s="261"/>
      <c r="R42" s="261"/>
      <c r="S42" s="261"/>
      <c r="T42" s="261"/>
      <c r="U42" s="261"/>
      <c r="V42" s="261">
        <v>18636181120.000061</v>
      </c>
      <c r="W42" s="261">
        <v>18636181120.000061</v>
      </c>
      <c r="X42" s="765"/>
      <c r="Y42" s="281"/>
      <c r="Z42" s="281"/>
      <c r="AA42" s="281"/>
    </row>
    <row r="43" spans="1:27" ht="13.5">
      <c r="A43" s="279" t="s">
        <v>2228</v>
      </c>
      <c r="B43" s="261"/>
      <c r="C43" s="261"/>
      <c r="D43" s="261"/>
      <c r="E43" s="261"/>
      <c r="F43" s="261"/>
      <c r="G43" s="261"/>
      <c r="H43" s="261"/>
      <c r="I43" s="261">
        <f>+I42*0.1</f>
        <v>0</v>
      </c>
      <c r="J43" s="261">
        <v>0</v>
      </c>
      <c r="K43" s="261">
        <v>0</v>
      </c>
      <c r="L43" s="261"/>
      <c r="M43" s="261"/>
      <c r="N43" s="261"/>
      <c r="O43" s="261"/>
      <c r="P43" s="261"/>
      <c r="Q43" s="261"/>
      <c r="R43" s="261"/>
      <c r="S43" s="261"/>
      <c r="T43" s="261"/>
      <c r="U43" s="261"/>
      <c r="V43" s="261">
        <f>+V42*0.37</f>
        <v>6895387014.4000225</v>
      </c>
      <c r="W43" s="261">
        <f>+W42*0.37</f>
        <v>6895387014.4000225</v>
      </c>
      <c r="X43" s="765"/>
      <c r="Y43" s="281"/>
      <c r="Z43" s="281"/>
      <c r="AA43" s="281"/>
    </row>
    <row r="44" spans="1:27" s="770" customFormat="1" ht="13.5">
      <c r="A44" s="758" t="s">
        <v>2218</v>
      </c>
      <c r="B44" s="774"/>
      <c r="C44" s="757">
        <f>+C43</f>
        <v>0</v>
      </c>
      <c r="D44" s="757"/>
      <c r="E44" s="757"/>
      <c r="F44" s="757"/>
      <c r="G44" s="757"/>
      <c r="H44" s="757"/>
      <c r="I44" s="757">
        <f>+I43</f>
        <v>0</v>
      </c>
      <c r="J44" s="757">
        <f>+J43</f>
        <v>0</v>
      </c>
      <c r="K44" s="757">
        <v>0</v>
      </c>
      <c r="L44" s="757"/>
      <c r="M44" s="757"/>
      <c r="N44" s="757"/>
      <c r="O44" s="757"/>
      <c r="P44" s="757"/>
      <c r="Q44" s="757"/>
      <c r="R44" s="757"/>
      <c r="S44" s="757"/>
      <c r="T44" s="757"/>
      <c r="U44" s="757"/>
      <c r="V44" s="757">
        <f>+V43</f>
        <v>6895387014.4000225</v>
      </c>
      <c r="W44" s="757">
        <f>+W43</f>
        <v>6895387014.4000225</v>
      </c>
      <c r="X44" s="765"/>
      <c r="Y44" s="769"/>
      <c r="Z44" s="769"/>
      <c r="AA44" s="769"/>
    </row>
    <row r="45" spans="1:27" s="766" customFormat="1" ht="13.5">
      <c r="A45" s="758" t="s">
        <v>2225</v>
      </c>
      <c r="B45" s="759"/>
      <c r="C45" s="757">
        <f>+C44</f>
        <v>0</v>
      </c>
      <c r="D45" s="757"/>
      <c r="E45" s="757"/>
      <c r="F45" s="757"/>
      <c r="G45" s="757"/>
      <c r="H45" s="757"/>
      <c r="I45" s="757">
        <f>+C44-I44</f>
        <v>0</v>
      </c>
      <c r="J45" s="757"/>
      <c r="K45" s="757"/>
      <c r="L45" s="757"/>
      <c r="M45" s="757"/>
      <c r="N45" s="757"/>
      <c r="O45" s="757"/>
      <c r="P45" s="757"/>
      <c r="Q45" s="757"/>
      <c r="R45" s="757"/>
      <c r="S45" s="757"/>
      <c r="T45" s="757"/>
      <c r="U45" s="757"/>
      <c r="V45" s="757">
        <f>+V44</f>
        <v>6895387014.4000225</v>
      </c>
      <c r="W45" s="757">
        <f>+W44</f>
        <v>6895387014.4000225</v>
      </c>
      <c r="X45" s="765"/>
      <c r="Y45" s="768"/>
      <c r="Z45" s="768"/>
      <c r="AA45" s="768"/>
    </row>
    <row r="46" spans="1:27" s="766" customFormat="1" ht="13.5">
      <c r="A46" s="771"/>
      <c r="B46" s="772"/>
      <c r="C46" s="772"/>
      <c r="D46" s="772"/>
      <c r="E46" s="772"/>
      <c r="F46" s="772"/>
      <c r="G46" s="772"/>
      <c r="H46" s="772"/>
      <c r="I46" s="772"/>
      <c r="J46" s="772"/>
      <c r="K46" s="772"/>
      <c r="L46" s="772"/>
      <c r="M46" s="772"/>
      <c r="N46" s="772"/>
      <c r="O46" s="772"/>
      <c r="P46" s="772"/>
      <c r="Q46" s="772"/>
      <c r="R46" s="772"/>
      <c r="S46" s="772"/>
      <c r="T46" s="772"/>
      <c r="U46" s="772"/>
      <c r="V46" s="772"/>
      <c r="W46" s="772"/>
      <c r="X46" s="773"/>
      <c r="Y46" s="768"/>
      <c r="Z46" s="768"/>
      <c r="AA46" s="768"/>
    </row>
    <row r="47" spans="1:27" s="766" customFormat="1" ht="13.5">
      <c r="A47" s="771"/>
      <c r="B47" s="772"/>
      <c r="C47" s="772"/>
      <c r="D47" s="772"/>
      <c r="E47" s="772"/>
      <c r="F47" s="772"/>
      <c r="G47" s="772"/>
      <c r="H47" s="772"/>
      <c r="I47" s="772"/>
      <c r="J47" s="772"/>
      <c r="K47" s="772"/>
      <c r="L47" s="772"/>
      <c r="M47" s="772"/>
      <c r="N47" s="772"/>
      <c r="O47" s="772"/>
      <c r="P47" s="772"/>
      <c r="Q47" s="772"/>
      <c r="R47" s="772"/>
      <c r="S47" s="772"/>
      <c r="T47" s="772"/>
      <c r="U47" s="772"/>
      <c r="V47" s="772"/>
      <c r="W47" s="772"/>
      <c r="X47" s="773"/>
      <c r="Y47" s="768"/>
      <c r="Z47" s="768"/>
      <c r="AA47" s="768"/>
    </row>
    <row r="48" spans="1:27">
      <c r="A48" s="287">
        <v>27</v>
      </c>
      <c r="B48" s="288"/>
      <c r="C48" s="288">
        <f>-B31</f>
        <v>0</v>
      </c>
      <c r="X48" s="281"/>
      <c r="Y48" s="281"/>
      <c r="Z48" s="281"/>
      <c r="AA48" s="281"/>
    </row>
    <row r="49" spans="1:27" s="766" customFormat="1" ht="13.5">
      <c r="A49" s="775" t="s">
        <v>2230</v>
      </c>
      <c r="B49" s="776">
        <f t="shared" ref="B49:U49" si="11">+B11+B20+B25+B32+B38</f>
        <v>-789849491.23232698</v>
      </c>
      <c r="C49" s="776">
        <f t="shared" si="11"/>
        <v>-22391761145.881916</v>
      </c>
      <c r="D49" s="776">
        <f t="shared" si="11"/>
        <v>-3805187020.0085025</v>
      </c>
      <c r="E49" s="776">
        <f t="shared" si="11"/>
        <v>4884904905.8922482</v>
      </c>
      <c r="F49" s="776">
        <f t="shared" si="11"/>
        <v>3323004142.5375762</v>
      </c>
      <c r="G49" s="776">
        <f t="shared" si="11"/>
        <v>-754387484.12110758</v>
      </c>
      <c r="H49" s="776">
        <f t="shared" si="11"/>
        <v>3205481212.3939247</v>
      </c>
      <c r="I49" s="776">
        <f t="shared" si="11"/>
        <v>17425673921.064453</v>
      </c>
      <c r="J49" s="776">
        <f t="shared" si="11"/>
        <v>1813186585.2844229</v>
      </c>
      <c r="K49" s="776">
        <f t="shared" si="11"/>
        <v>-13265205818.928621</v>
      </c>
      <c r="L49" s="776">
        <f t="shared" si="11"/>
        <v>161741855.20131683</v>
      </c>
      <c r="M49" s="776">
        <f t="shared" si="11"/>
        <v>2233687412.9488454</v>
      </c>
      <c r="N49" s="776">
        <f t="shared" si="11"/>
        <v>1713866531.9892054</v>
      </c>
      <c r="O49" s="776">
        <f t="shared" si="11"/>
        <v>-1428937228.3886261</v>
      </c>
      <c r="P49" s="776">
        <f t="shared" si="11"/>
        <v>-5315090238.7788811</v>
      </c>
      <c r="Q49" s="776">
        <f t="shared" si="11"/>
        <v>1875439831.9737387</v>
      </c>
      <c r="R49" s="776">
        <f t="shared" si="11"/>
        <v>988931105.67136741</v>
      </c>
      <c r="S49" s="776">
        <f t="shared" si="11"/>
        <v>-1641090977.2979822</v>
      </c>
      <c r="T49" s="776">
        <f t="shared" si="11"/>
        <v>1673912423.3888032</v>
      </c>
      <c r="U49" s="776">
        <f t="shared" si="11"/>
        <v>-4881518771.771904</v>
      </c>
      <c r="V49" s="776">
        <f>+V11+V20+V25+V32+V38+V62+V44</f>
        <v>-193386640.97419167</v>
      </c>
      <c r="W49" s="776">
        <f>+W11+W20+W25+W32+W38+W62+W44</f>
        <v>6294770749.7867098</v>
      </c>
      <c r="X49" s="777"/>
      <c r="Z49" s="768"/>
      <c r="AA49" s="768"/>
    </row>
    <row r="50" spans="1:27" s="766" customFormat="1" ht="13.5">
      <c r="A50" s="775" t="s">
        <v>2231</v>
      </c>
      <c r="B50" s="776"/>
      <c r="C50" s="776"/>
      <c r="D50" s="776">
        <f>+D12+D21+D26</f>
        <v>-30749652383.379471</v>
      </c>
      <c r="E50" s="776">
        <f>+E12+E21+E26</f>
        <v>1079717885.8837457</v>
      </c>
      <c r="F50" s="776">
        <f>+F12+F21+F26</f>
        <v>4402722028.4213219</v>
      </c>
      <c r="G50" s="776">
        <f>+G12+G21+G26</f>
        <v>3648334544.3002143</v>
      </c>
      <c r="H50" s="776">
        <f>+H12+H21+H26</f>
        <v>6853815756.6941395</v>
      </c>
      <c r="I50" s="776">
        <f t="shared" ref="I50:U50" si="12">+I12+I21+I26+I33+I39</f>
        <v>19509249413.538593</v>
      </c>
      <c r="J50" s="776">
        <f t="shared" si="12"/>
        <v>1813186585.2844229</v>
      </c>
      <c r="K50" s="776">
        <f t="shared" si="12"/>
        <v>-11452019233.644197</v>
      </c>
      <c r="L50" s="776">
        <f t="shared" si="12"/>
        <v>-11290277378.442883</v>
      </c>
      <c r="M50" s="776">
        <f t="shared" si="12"/>
        <v>-9056589965.4940357</v>
      </c>
      <c r="N50" s="776">
        <f t="shared" si="12"/>
        <v>-7342723433.5048313</v>
      </c>
      <c r="O50" s="776">
        <f t="shared" si="12"/>
        <v>-8771660661.8934555</v>
      </c>
      <c r="P50" s="776">
        <f t="shared" si="12"/>
        <v>-14086750900.672338</v>
      </c>
      <c r="Q50" s="776">
        <f t="shared" si="12"/>
        <v>-12211311068.698599</v>
      </c>
      <c r="R50" s="776">
        <f t="shared" si="12"/>
        <v>-11222379963.027233</v>
      </c>
      <c r="S50" s="776">
        <f t="shared" si="12"/>
        <v>-12863470940.325216</v>
      </c>
      <c r="T50" s="776">
        <f t="shared" si="12"/>
        <v>-11189558516.936411</v>
      </c>
      <c r="U50" s="776">
        <f t="shared" si="12"/>
        <v>-16071077288.708313</v>
      </c>
      <c r="V50" s="776">
        <f>+V12+V21+V26+V33+V39+V62+V44</f>
        <v>-193386640.97419167</v>
      </c>
      <c r="W50" s="776">
        <f>+W12+W21+W26+W33+W39+W62+W44</f>
        <v>6294770749.7867098</v>
      </c>
      <c r="X50" s="777"/>
      <c r="Z50" s="768"/>
      <c r="AA50" s="768"/>
    </row>
    <row r="51" spans="1:27">
      <c r="A51" s="287">
        <v>27</v>
      </c>
      <c r="B51" s="288" t="e">
        <f>-#REF!</f>
        <v>#REF!</v>
      </c>
      <c r="C51" s="288"/>
      <c r="X51" s="281"/>
      <c r="Y51" s="281"/>
      <c r="Z51" s="281"/>
      <c r="AA51" s="281"/>
    </row>
    <row r="52" spans="1:27">
      <c r="A52" s="287"/>
      <c r="B52" s="288"/>
      <c r="C52" s="289"/>
      <c r="X52" s="281"/>
      <c r="Y52" s="281"/>
      <c r="Z52" s="281"/>
      <c r="AA52" s="281"/>
    </row>
    <row r="53" spans="1:27">
      <c r="A53" s="287"/>
      <c r="B53" s="288"/>
      <c r="C53" s="289"/>
      <c r="X53" s="281"/>
      <c r="Y53" s="281"/>
      <c r="Z53" s="281"/>
      <c r="AA53" s="281"/>
    </row>
    <row r="54" spans="1:27">
      <c r="A54" s="447" t="s">
        <v>2232</v>
      </c>
      <c r="B54" s="446" t="s">
        <v>2196</v>
      </c>
      <c r="C54" s="446" t="s">
        <v>2166</v>
      </c>
      <c r="D54" s="446" t="s">
        <v>2197</v>
      </c>
      <c r="E54" s="446" t="s">
        <v>2198</v>
      </c>
      <c r="F54" s="446" t="s">
        <v>2199</v>
      </c>
      <c r="G54" s="446" t="s">
        <v>2200</v>
      </c>
      <c r="H54" s="446" t="s">
        <v>2201</v>
      </c>
      <c r="I54" s="446" t="s">
        <v>2221</v>
      </c>
      <c r="J54" s="446" t="s">
        <v>2203</v>
      </c>
      <c r="K54" s="446" t="s">
        <v>2204</v>
      </c>
      <c r="L54" s="446" t="s">
        <v>2205</v>
      </c>
      <c r="M54" s="446"/>
      <c r="N54" s="446"/>
      <c r="O54" s="446"/>
      <c r="P54" s="446"/>
      <c r="Q54" s="446"/>
      <c r="R54" s="446"/>
      <c r="S54" s="446"/>
      <c r="T54" s="446"/>
      <c r="U54" s="446" t="s">
        <v>2214</v>
      </c>
      <c r="V54" s="446" t="s">
        <v>4676</v>
      </c>
      <c r="W54" s="446" t="s">
        <v>4992</v>
      </c>
      <c r="X54" s="756" t="s">
        <v>2215</v>
      </c>
      <c r="Y54" s="281"/>
      <c r="Z54" s="281"/>
      <c r="AA54" s="281"/>
    </row>
    <row r="55" spans="1:27">
      <c r="A55" s="290" t="s">
        <v>2227</v>
      </c>
      <c r="B55" s="261">
        <v>0</v>
      </c>
      <c r="C55" s="261">
        <v>-4243831997.6230373</v>
      </c>
      <c r="D55" s="261">
        <v>0</v>
      </c>
      <c r="E55" s="261">
        <v>0</v>
      </c>
      <c r="F55" s="261">
        <v>0</v>
      </c>
      <c r="G55" s="261">
        <v>0</v>
      </c>
      <c r="H55" s="261">
        <v>-12149406697.668762</v>
      </c>
      <c r="I55" s="261">
        <v>-14639081696.448299</v>
      </c>
      <c r="J55" s="261"/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80" t="s">
        <v>2233</v>
      </c>
      <c r="Y55" s="281"/>
      <c r="Z55" s="281"/>
      <c r="AA55" s="281"/>
    </row>
    <row r="56" spans="1:27">
      <c r="A56" s="290" t="s">
        <v>2227</v>
      </c>
      <c r="B56" s="261"/>
      <c r="C56" s="261"/>
      <c r="D56" s="261"/>
      <c r="E56" s="261"/>
      <c r="F56" s="261"/>
      <c r="G56" s="261"/>
      <c r="H56" s="261"/>
      <c r="I56" s="261">
        <v>-3091205253.1778598</v>
      </c>
      <c r="J56" s="261"/>
      <c r="K56" s="261"/>
      <c r="L56" s="261"/>
      <c r="M56" s="261"/>
      <c r="N56" s="261"/>
      <c r="O56" s="261"/>
      <c r="P56" s="261"/>
      <c r="Q56" s="261"/>
      <c r="R56" s="261"/>
      <c r="S56" s="261"/>
      <c r="T56" s="261"/>
      <c r="U56" s="261">
        <v>-1605001189.9271169</v>
      </c>
      <c r="V56" s="261">
        <v>5099934342.7916279</v>
      </c>
      <c r="W56" s="261"/>
      <c r="X56" s="280" t="s">
        <v>2234</v>
      </c>
      <c r="Y56" s="281"/>
      <c r="Z56" s="281"/>
      <c r="AA56" s="281"/>
    </row>
    <row r="57" spans="1:27">
      <c r="A57" s="290" t="s">
        <v>1849</v>
      </c>
      <c r="B57" s="261">
        <v>0</v>
      </c>
      <c r="C57" s="261">
        <v>321925032.20336437</v>
      </c>
      <c r="D57" s="261">
        <v>0</v>
      </c>
      <c r="E57" s="261">
        <v>0</v>
      </c>
      <c r="F57" s="261">
        <v>0</v>
      </c>
      <c r="G57" s="261">
        <v>0</v>
      </c>
      <c r="H57" s="261">
        <v>-91222417.615697861</v>
      </c>
      <c r="I57" s="261">
        <v>-1690770113.6261902</v>
      </c>
      <c r="J57" s="261"/>
      <c r="K57" s="261"/>
      <c r="L57" s="261"/>
      <c r="M57" s="261"/>
      <c r="N57" s="261"/>
      <c r="O57" s="261"/>
      <c r="P57" s="261"/>
      <c r="Q57" s="261"/>
      <c r="R57" s="261"/>
      <c r="S57" s="261"/>
      <c r="T57" s="261"/>
      <c r="U57" s="261"/>
      <c r="V57" s="261"/>
      <c r="W57" s="261"/>
      <c r="X57" s="280" t="s">
        <v>2235</v>
      </c>
      <c r="Y57" s="281"/>
      <c r="Z57" s="281"/>
      <c r="AA57" s="281"/>
    </row>
    <row r="58" spans="1:27">
      <c r="A58" s="290" t="s">
        <v>2236</v>
      </c>
      <c r="B58" s="261">
        <v>0</v>
      </c>
      <c r="C58" s="261">
        <v>4148538929.8916626</v>
      </c>
      <c r="D58" s="261">
        <v>0</v>
      </c>
      <c r="E58" s="261">
        <v>0</v>
      </c>
      <c r="F58" s="261">
        <v>0</v>
      </c>
      <c r="G58" s="261">
        <v>0</v>
      </c>
      <c r="H58" s="261">
        <v>-3095217002.9961014</v>
      </c>
      <c r="I58" s="261">
        <v>11033906156.50824</v>
      </c>
      <c r="J58" s="261"/>
      <c r="K58" s="261"/>
      <c r="L58" s="261"/>
      <c r="M58" s="261"/>
      <c r="N58" s="261"/>
      <c r="O58" s="261"/>
      <c r="P58" s="261"/>
      <c r="Q58" s="261"/>
      <c r="R58" s="261"/>
      <c r="S58" s="261"/>
      <c r="T58" s="261"/>
      <c r="U58" s="261"/>
      <c r="V58" s="261"/>
      <c r="W58" s="261"/>
      <c r="X58" s="280" t="s">
        <v>2235</v>
      </c>
      <c r="Y58" s="281"/>
      <c r="Z58" s="281"/>
      <c r="AA58" s="281"/>
    </row>
    <row r="59" spans="1:27">
      <c r="A59" s="290" t="s">
        <v>2237</v>
      </c>
      <c r="B59" s="261">
        <v>0</v>
      </c>
      <c r="C59" s="261">
        <v>11543702141.302811</v>
      </c>
      <c r="D59" s="261">
        <v>0</v>
      </c>
      <c r="E59" s="261">
        <v>0</v>
      </c>
      <c r="F59" s="261">
        <v>0</v>
      </c>
      <c r="G59" s="261">
        <v>0</v>
      </c>
      <c r="H59" s="261">
        <v>0</v>
      </c>
      <c r="I59" s="261">
        <v>13372927318.885208</v>
      </c>
      <c r="J59" s="261"/>
      <c r="K59" s="261"/>
      <c r="L59" s="261"/>
      <c r="M59" s="261"/>
      <c r="N59" s="261"/>
      <c r="O59" s="261"/>
      <c r="P59" s="261"/>
      <c r="Q59" s="261"/>
      <c r="R59" s="261"/>
      <c r="S59" s="261"/>
      <c r="T59" s="261"/>
      <c r="U59" s="261">
        <v>2228864528.9937439</v>
      </c>
      <c r="V59" s="261">
        <v>-15601791847.878952</v>
      </c>
      <c r="W59" s="261"/>
      <c r="X59" s="280" t="s">
        <v>2234</v>
      </c>
      <c r="Y59" s="281"/>
      <c r="Z59" s="281"/>
      <c r="AA59" s="281"/>
    </row>
    <row r="60" spans="1:27">
      <c r="A60" s="290" t="s">
        <v>1858</v>
      </c>
      <c r="B60" s="261">
        <v>0</v>
      </c>
      <c r="C60" s="261">
        <v>-4934103706.3791046</v>
      </c>
      <c r="D60" s="261">
        <v>0</v>
      </c>
      <c r="E60" s="284">
        <v>0</v>
      </c>
      <c r="F60" s="261">
        <v>0</v>
      </c>
      <c r="G60" s="261">
        <v>0</v>
      </c>
      <c r="H60" s="261">
        <v>0</v>
      </c>
      <c r="I60" s="261">
        <v>-1762802365.8343124</v>
      </c>
      <c r="J60" s="261"/>
      <c r="K60" s="261"/>
      <c r="L60" s="261"/>
      <c r="M60" s="261"/>
      <c r="N60" s="261"/>
      <c r="O60" s="261"/>
      <c r="P60" s="261"/>
      <c r="Q60" s="261"/>
      <c r="R60" s="261"/>
      <c r="S60" s="261"/>
      <c r="T60" s="261"/>
      <c r="U60" s="261"/>
      <c r="V60" s="261"/>
      <c r="W60" s="261"/>
      <c r="X60" s="280" t="s">
        <v>2235</v>
      </c>
      <c r="Y60" s="281"/>
      <c r="Z60" s="281"/>
      <c r="AA60" s="281"/>
    </row>
    <row r="61" spans="1:27">
      <c r="A61" s="290" t="s">
        <v>2238</v>
      </c>
      <c r="B61" s="261">
        <v>0</v>
      </c>
      <c r="C61" s="261">
        <v>476111582.84487724</v>
      </c>
      <c r="D61" s="261">
        <v>0</v>
      </c>
      <c r="E61" s="261">
        <v>0</v>
      </c>
      <c r="F61" s="261">
        <v>0</v>
      </c>
      <c r="G61" s="261">
        <v>0</v>
      </c>
      <c r="H61" s="261">
        <v>0</v>
      </c>
      <c r="I61" s="261">
        <v>-1063222194.4739075</v>
      </c>
      <c r="J61" s="261"/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80" t="s">
        <v>2235</v>
      </c>
      <c r="Y61" s="281"/>
      <c r="Z61" s="281"/>
      <c r="AA61" s="281"/>
    </row>
    <row r="62" spans="1:27" s="766" customFormat="1" ht="13.5">
      <c r="A62" s="775" t="s">
        <v>2185</v>
      </c>
      <c r="B62" s="776">
        <f t="shared" ref="B62:G62" si="13">SUM(B55:B61)</f>
        <v>0</v>
      </c>
      <c r="C62" s="776">
        <f t="shared" si="13"/>
        <v>7312341982.240572</v>
      </c>
      <c r="D62" s="776">
        <f t="shared" si="13"/>
        <v>0</v>
      </c>
      <c r="E62" s="776">
        <f t="shared" si="13"/>
        <v>0</v>
      </c>
      <c r="F62" s="776">
        <f t="shared" si="13"/>
        <v>0</v>
      </c>
      <c r="G62" s="776">
        <f t="shared" si="13"/>
        <v>0</v>
      </c>
      <c r="H62" s="776">
        <f>SUM(H55:H61)</f>
        <v>-15335846118.280561</v>
      </c>
      <c r="I62" s="776">
        <f>SUM(I55:I61)</f>
        <v>2159751851.8328781</v>
      </c>
      <c r="J62" s="776">
        <f>SUM(J55:J61)</f>
        <v>0</v>
      </c>
      <c r="K62" s="776">
        <f>SUM(K55:K61)</f>
        <v>0</v>
      </c>
      <c r="L62" s="776">
        <f>SUM(L55:L61)</f>
        <v>0</v>
      </c>
      <c r="M62" s="776"/>
      <c r="N62" s="776"/>
      <c r="O62" s="776"/>
      <c r="P62" s="776"/>
      <c r="Q62" s="776"/>
      <c r="R62" s="776"/>
      <c r="S62" s="776"/>
      <c r="T62" s="776"/>
      <c r="U62" s="776">
        <f>SUM(U55:U60)</f>
        <v>623863339.06662703</v>
      </c>
      <c r="V62" s="776">
        <f>SUM(V55:V60)</f>
        <v>-10501857505.087324</v>
      </c>
      <c r="W62" s="776">
        <f>SUM(W55:W60)</f>
        <v>0</v>
      </c>
      <c r="X62" s="777"/>
      <c r="Z62" s="768"/>
      <c r="AA62" s="768"/>
    </row>
    <row r="63" spans="1:27" s="766" customFormat="1" ht="13.5">
      <c r="A63" s="775" t="s">
        <v>2239</v>
      </c>
      <c r="B63" s="776"/>
      <c r="C63" s="776"/>
      <c r="D63" s="776"/>
      <c r="E63" s="776"/>
      <c r="F63" s="776"/>
      <c r="G63" s="776"/>
      <c r="H63" s="776"/>
      <c r="I63" s="776">
        <f>+I62-H62</f>
        <v>17495597970.113441</v>
      </c>
      <c r="J63" s="776">
        <f>+J62-I62</f>
        <v>-2159751851.8328781</v>
      </c>
      <c r="K63" s="776">
        <f>+K62-J62</f>
        <v>0</v>
      </c>
      <c r="L63" s="776">
        <f>+L62-K62</f>
        <v>0</v>
      </c>
      <c r="M63" s="776"/>
      <c r="N63" s="776"/>
      <c r="O63" s="776"/>
      <c r="P63" s="776"/>
      <c r="Q63" s="776"/>
      <c r="R63" s="776"/>
      <c r="S63" s="776"/>
      <c r="T63" s="776"/>
      <c r="U63" s="776"/>
      <c r="V63" s="776"/>
      <c r="W63" s="776"/>
      <c r="X63" s="777"/>
      <c r="Z63" s="768"/>
      <c r="AA63" s="768"/>
    </row>
    <row r="64" spans="1:27">
      <c r="A64" s="291"/>
      <c r="X64" s="281"/>
      <c r="Y64" s="281"/>
      <c r="Z64" s="281"/>
      <c r="AA64" s="281"/>
    </row>
    <row r="65" spans="1:27">
      <c r="A65" s="291" t="s">
        <v>2184</v>
      </c>
      <c r="C65" s="217">
        <f>+C70</f>
        <v>0</v>
      </c>
      <c r="I65" s="217">
        <v>-10281722065.707348</v>
      </c>
      <c r="U65" s="217">
        <f>+I65-U62</f>
        <v>-10905585404.773975</v>
      </c>
      <c r="V65" s="217">
        <f>+U65-V62</f>
        <v>-403727899.68665123</v>
      </c>
      <c r="W65" s="217">
        <f>+V65-W62</f>
        <v>-403727899.68665123</v>
      </c>
      <c r="X65" s="281"/>
      <c r="Y65" s="281"/>
      <c r="Z65" s="281"/>
      <c r="AA65" s="281"/>
    </row>
    <row r="66" spans="1:27" s="766" customFormat="1" ht="13.5">
      <c r="A66" s="778" t="s">
        <v>2240</v>
      </c>
      <c r="B66" s="763"/>
      <c r="C66" s="763"/>
      <c r="D66" s="763"/>
      <c r="E66" s="763"/>
      <c r="F66" s="763"/>
      <c r="G66" s="763"/>
      <c r="H66" s="763"/>
      <c r="I66" s="779">
        <v>-592848572.57417297</v>
      </c>
      <c r="J66" s="779">
        <f>+J65-I65</f>
        <v>10281722065.707348</v>
      </c>
      <c r="K66" s="779">
        <f>+K65-J65</f>
        <v>0</v>
      </c>
      <c r="L66" s="779"/>
      <c r="M66" s="779"/>
      <c r="N66" s="779"/>
      <c r="O66" s="779"/>
      <c r="P66" s="779"/>
      <c r="Q66" s="779"/>
      <c r="R66" s="779"/>
      <c r="S66" s="779"/>
      <c r="T66" s="779"/>
      <c r="U66" s="779"/>
      <c r="V66" s="779"/>
      <c r="W66" s="779"/>
      <c r="X66" s="768"/>
      <c r="Y66" s="768"/>
      <c r="Z66" s="768"/>
      <c r="AA66" s="768"/>
    </row>
    <row r="67" spans="1:27" s="766" customFormat="1" ht="13.5">
      <c r="A67" s="778" t="s">
        <v>2241</v>
      </c>
      <c r="B67" s="763"/>
      <c r="C67" s="763"/>
      <c r="D67" s="763"/>
      <c r="E67" s="763"/>
      <c r="F67" s="763"/>
      <c r="G67" s="763"/>
      <c r="H67" s="763"/>
      <c r="I67" s="779"/>
      <c r="J67" s="779">
        <f>+J65-I65</f>
        <v>10281722065.707348</v>
      </c>
      <c r="K67" s="779">
        <f>+K65-I65</f>
        <v>10281722065.707348</v>
      </c>
      <c r="L67" s="779"/>
      <c r="M67" s="779"/>
      <c r="N67" s="779"/>
      <c r="O67" s="779"/>
      <c r="P67" s="779"/>
      <c r="Q67" s="779"/>
      <c r="R67" s="779"/>
      <c r="S67" s="779"/>
      <c r="T67" s="779"/>
      <c r="U67" s="779"/>
      <c r="V67" s="779"/>
      <c r="W67" s="779"/>
      <c r="X67" s="768"/>
      <c r="Y67" s="768"/>
      <c r="Z67" s="768"/>
      <c r="AA67" s="768"/>
    </row>
    <row r="68" spans="1:27">
      <c r="A68" s="291"/>
      <c r="X68" s="281"/>
      <c r="Y68" s="281"/>
      <c r="Z68" s="281"/>
      <c r="AA68" s="281"/>
    </row>
    <row r="69" spans="1:27" ht="22.5">
      <c r="A69" s="292" t="s">
        <v>2242</v>
      </c>
      <c r="B69" s="293">
        <f>-B20-B25</f>
        <v>789849491.23232698</v>
      </c>
      <c r="C69" s="293">
        <f>-C12-C21-C26-C33-C39</f>
        <v>22391761145.881916</v>
      </c>
      <c r="D69" s="293"/>
      <c r="E69" s="293"/>
      <c r="F69" s="293"/>
      <c r="G69" s="293"/>
      <c r="H69" s="293"/>
      <c r="I69" s="294">
        <f>-I12-I21-I26-I33-I39</f>
        <v>-19509249413.538593</v>
      </c>
      <c r="J69" s="294">
        <f>-J12-J21-J26-J33-J39</f>
        <v>-1813186585.2844229</v>
      </c>
      <c r="K69" s="294">
        <f>-K12-K21-K26-K33-K39</f>
        <v>11452019233.644197</v>
      </c>
      <c r="L69" s="294">
        <f>-L12-L21-L26-L33-L39</f>
        <v>11290277378.442883</v>
      </c>
      <c r="M69" s="294"/>
      <c r="N69" s="294"/>
      <c r="O69" s="294"/>
      <c r="P69" s="294"/>
      <c r="Q69" s="294"/>
      <c r="R69" s="294"/>
      <c r="S69" s="294"/>
      <c r="T69" s="294"/>
      <c r="U69" s="294"/>
      <c r="V69" s="294"/>
      <c r="W69" s="294"/>
      <c r="X69" s="281"/>
      <c r="Y69" s="281"/>
      <c r="Z69" s="281"/>
      <c r="AA69" s="281"/>
    </row>
    <row r="70" spans="1:27">
      <c r="A70" s="292" t="s">
        <v>2243</v>
      </c>
      <c r="B70" s="293"/>
      <c r="C70" s="293"/>
      <c r="D70" s="293"/>
      <c r="E70" s="293"/>
      <c r="F70" s="293"/>
      <c r="G70" s="293"/>
      <c r="H70" s="293"/>
      <c r="I70" s="293">
        <f>+I66</f>
        <v>-592848572.57417297</v>
      </c>
      <c r="J70" s="293">
        <f>+J66</f>
        <v>10281722065.707348</v>
      </c>
      <c r="K70" s="293">
        <f>+K66</f>
        <v>0</v>
      </c>
      <c r="L70" s="293">
        <f>+L66</f>
        <v>0</v>
      </c>
      <c r="M70" s="293"/>
      <c r="N70" s="293"/>
      <c r="O70" s="293"/>
      <c r="P70" s="293"/>
      <c r="Q70" s="293"/>
      <c r="R70" s="293"/>
      <c r="S70" s="293"/>
      <c r="T70" s="293"/>
      <c r="U70" s="293"/>
      <c r="V70" s="293"/>
      <c r="W70" s="293"/>
      <c r="X70" s="281"/>
      <c r="Y70" s="281"/>
      <c r="Z70" s="281"/>
      <c r="AA70" s="281"/>
    </row>
    <row r="71" spans="1:27" s="783" customFormat="1">
      <c r="A71" s="780" t="s">
        <v>2244</v>
      </c>
      <c r="B71" s="781">
        <f>+B69+B70</f>
        <v>789849491.23232698</v>
      </c>
      <c r="C71" s="781">
        <f>+C69+C70</f>
        <v>22391761145.881916</v>
      </c>
      <c r="D71" s="781"/>
      <c r="E71" s="781"/>
      <c r="F71" s="781"/>
      <c r="G71" s="781"/>
      <c r="H71" s="781"/>
      <c r="I71" s="781">
        <f>+I69+I70</f>
        <v>-20102097986.112766</v>
      </c>
      <c r="J71" s="781">
        <f>+J69+J70</f>
        <v>8468535480.422925</v>
      </c>
      <c r="K71" s="781">
        <f>+K69+K70</f>
        <v>11452019233.644197</v>
      </c>
      <c r="L71" s="781">
        <f>+L69+L70</f>
        <v>11290277378.442883</v>
      </c>
      <c r="M71" s="781"/>
      <c r="N71" s="781"/>
      <c r="O71" s="781"/>
      <c r="P71" s="781"/>
      <c r="Q71" s="781"/>
      <c r="R71" s="781"/>
      <c r="S71" s="781"/>
      <c r="T71" s="781"/>
      <c r="U71" s="781"/>
      <c r="V71" s="781"/>
      <c r="W71" s="781"/>
      <c r="X71" s="782"/>
      <c r="Y71" s="782"/>
      <c r="Z71" s="782"/>
      <c r="AA71" s="782"/>
    </row>
    <row r="72" spans="1:27" s="783" customFormat="1">
      <c r="A72" s="784" t="s">
        <v>2188</v>
      </c>
      <c r="B72" s="781">
        <v>0</v>
      </c>
      <c r="C72" s="781">
        <f>21134659175</f>
        <v>21134659175</v>
      </c>
      <c r="D72" s="781"/>
      <c r="E72" s="781"/>
      <c r="F72" s="781"/>
      <c r="G72" s="781"/>
      <c r="H72" s="781"/>
      <c r="I72" s="781"/>
      <c r="J72" s="781"/>
      <c r="K72" s="781"/>
      <c r="L72" s="781"/>
      <c r="M72" s="781"/>
      <c r="N72" s="781"/>
      <c r="O72" s="781"/>
      <c r="P72" s="781"/>
      <c r="Q72" s="781"/>
      <c r="R72" s="781"/>
      <c r="S72" s="781"/>
      <c r="T72" s="781"/>
      <c r="U72" s="781"/>
      <c r="V72" s="781"/>
      <c r="W72" s="781"/>
      <c r="X72" s="782"/>
      <c r="Y72" s="782"/>
      <c r="Z72" s="782"/>
      <c r="AA72" s="782"/>
    </row>
    <row r="73" spans="1:27" s="783" customFormat="1">
      <c r="A73" s="780"/>
      <c r="B73" s="781"/>
      <c r="C73" s="785"/>
      <c r="D73" s="781"/>
      <c r="E73" s="781"/>
      <c r="F73" s="781"/>
      <c r="G73" s="781"/>
      <c r="H73" s="781"/>
      <c r="I73" s="781"/>
      <c r="J73" s="781"/>
      <c r="K73" s="781"/>
      <c r="L73" s="781"/>
      <c r="M73" s="781"/>
      <c r="N73" s="781"/>
      <c r="O73" s="781"/>
      <c r="P73" s="781"/>
      <c r="Q73" s="781"/>
      <c r="R73" s="781"/>
      <c r="S73" s="781"/>
      <c r="T73" s="781"/>
      <c r="U73" s="781"/>
      <c r="V73" s="781"/>
      <c r="W73" s="781"/>
      <c r="X73" s="782"/>
      <c r="Y73" s="782"/>
      <c r="Z73" s="782"/>
      <c r="AA73" s="782"/>
    </row>
    <row r="74" spans="1:27" s="783" customFormat="1">
      <c r="A74" s="786" t="s">
        <v>2245</v>
      </c>
      <c r="B74" s="781"/>
      <c r="C74" s="781"/>
      <c r="D74" s="781"/>
      <c r="E74" s="781"/>
      <c r="F74" s="781"/>
      <c r="G74" s="781"/>
      <c r="H74" s="781"/>
      <c r="I74" s="781"/>
      <c r="J74" s="781"/>
      <c r="K74" s="781"/>
      <c r="L74" s="781"/>
      <c r="M74" s="781"/>
      <c r="N74" s="781"/>
      <c r="O74" s="781"/>
      <c r="P74" s="781"/>
      <c r="Q74" s="781"/>
      <c r="R74" s="781"/>
      <c r="S74" s="781"/>
      <c r="T74" s="781"/>
      <c r="U74" s="781"/>
      <c r="V74" s="781"/>
      <c r="W74" s="781"/>
    </row>
    <row r="75" spans="1:27" s="783" customFormat="1">
      <c r="A75" s="784"/>
      <c r="B75" s="781"/>
      <c r="C75" s="781"/>
      <c r="D75" s="781"/>
      <c r="E75" s="781"/>
      <c r="F75" s="781"/>
      <c r="G75" s="781"/>
      <c r="H75" s="781"/>
      <c r="I75" s="781"/>
      <c r="J75" s="781"/>
      <c r="K75" s="781"/>
      <c r="L75" s="781"/>
      <c r="M75" s="781"/>
      <c r="N75" s="781"/>
      <c r="O75" s="781"/>
      <c r="P75" s="781"/>
      <c r="Q75" s="781"/>
      <c r="R75" s="781"/>
      <c r="S75" s="781"/>
      <c r="T75" s="781"/>
      <c r="U75" s="781"/>
      <c r="V75" s="781"/>
      <c r="W75" s="781"/>
    </row>
    <row r="76" spans="1:27" s="783" customFormat="1">
      <c r="A76" s="787" t="s">
        <v>2246</v>
      </c>
      <c r="B76" s="788" t="s">
        <v>2247</v>
      </c>
      <c r="C76" s="788" t="s">
        <v>2248</v>
      </c>
      <c r="D76" s="788" t="s">
        <v>2185</v>
      </c>
      <c r="E76" s="788" t="s">
        <v>2249</v>
      </c>
      <c r="F76" s="781"/>
      <c r="G76" s="781"/>
      <c r="H76" s="781"/>
      <c r="I76" s="781"/>
      <c r="J76" s="781"/>
      <c r="K76" s="781"/>
      <c r="L76" s="781"/>
      <c r="M76" s="781"/>
      <c r="N76" s="781"/>
      <c r="O76" s="781"/>
      <c r="P76" s="781"/>
      <c r="Q76" s="781"/>
      <c r="R76" s="781"/>
      <c r="S76" s="781"/>
      <c r="T76" s="781"/>
      <c r="U76" s="781"/>
      <c r="V76" s="781"/>
      <c r="W76" s="781"/>
    </row>
    <row r="77" spans="1:27" s="783" customFormat="1">
      <c r="A77" s="789" t="s">
        <v>2250</v>
      </c>
      <c r="B77" s="790">
        <f>+C78</f>
        <v>0</v>
      </c>
      <c r="C77" s="790">
        <f>+B78</f>
        <v>0</v>
      </c>
      <c r="D77" s="790">
        <f>+B77-C77</f>
        <v>0</v>
      </c>
      <c r="E77" s="790"/>
      <c r="F77" s="781"/>
      <c r="G77" s="781"/>
      <c r="H77" s="781"/>
      <c r="I77" s="781"/>
      <c r="J77" s="781"/>
      <c r="K77" s="781"/>
      <c r="L77" s="781"/>
      <c r="M77" s="781"/>
      <c r="N77" s="781"/>
      <c r="O77" s="781"/>
      <c r="P77" s="781"/>
      <c r="Q77" s="781"/>
      <c r="R77" s="781"/>
      <c r="S77" s="781"/>
      <c r="T77" s="781"/>
      <c r="U77" s="781"/>
      <c r="V77" s="781"/>
      <c r="W77" s="781"/>
    </row>
    <row r="78" spans="1:27" s="783" customFormat="1">
      <c r="A78" s="789">
        <v>34</v>
      </c>
      <c r="B78" s="790"/>
      <c r="C78" s="790"/>
      <c r="D78" s="790">
        <f t="shared" ref="D78:D79" si="14">+B78-C78</f>
        <v>0</v>
      </c>
      <c r="E78" s="790"/>
      <c r="F78" s="781"/>
      <c r="G78" s="781"/>
      <c r="H78" s="781"/>
      <c r="I78" s="781"/>
      <c r="J78" s="781"/>
      <c r="K78" s="781"/>
      <c r="L78" s="781"/>
      <c r="M78" s="781"/>
      <c r="N78" s="781"/>
      <c r="O78" s="781"/>
      <c r="P78" s="781"/>
      <c r="Q78" s="781"/>
      <c r="R78" s="781"/>
      <c r="S78" s="781"/>
      <c r="T78" s="781"/>
      <c r="U78" s="781"/>
      <c r="V78" s="781"/>
      <c r="W78" s="781"/>
    </row>
    <row r="79" spans="1:27" s="783" customFormat="1">
      <c r="A79" s="789">
        <v>54</v>
      </c>
      <c r="B79" s="790"/>
      <c r="C79" s="790"/>
      <c r="D79" s="790">
        <f t="shared" si="14"/>
        <v>0</v>
      </c>
      <c r="E79" s="790"/>
      <c r="F79" s="781"/>
      <c r="G79" s="781"/>
      <c r="H79" s="781"/>
      <c r="I79" s="781"/>
      <c r="J79" s="781"/>
      <c r="K79" s="781"/>
      <c r="L79" s="781"/>
      <c r="M79" s="781"/>
      <c r="N79" s="781"/>
      <c r="O79" s="781"/>
      <c r="P79" s="781"/>
      <c r="Q79" s="781"/>
      <c r="R79" s="781"/>
      <c r="S79" s="781"/>
      <c r="T79" s="781"/>
      <c r="U79" s="781"/>
      <c r="V79" s="781"/>
      <c r="W79" s="781"/>
    </row>
    <row r="80" spans="1:27" s="783" customFormat="1">
      <c r="A80" s="789" t="s">
        <v>2251</v>
      </c>
      <c r="B80" s="791">
        <f>SUM(B77:B79)</f>
        <v>0</v>
      </c>
      <c r="C80" s="791">
        <f>SUM(C77:C79)</f>
        <v>0</v>
      </c>
      <c r="D80" s="791">
        <f>SUM(D77:D79)</f>
        <v>0</v>
      </c>
      <c r="E80" s="791">
        <f>SUM(E77:E79)</f>
        <v>0</v>
      </c>
      <c r="F80" s="781"/>
      <c r="G80" s="781"/>
      <c r="H80" s="781"/>
      <c r="I80" s="781"/>
      <c r="J80" s="781"/>
      <c r="K80" s="781"/>
      <c r="L80" s="781"/>
      <c r="M80" s="781"/>
      <c r="N80" s="781"/>
      <c r="O80" s="781"/>
      <c r="P80" s="781"/>
      <c r="Q80" s="781"/>
      <c r="R80" s="781"/>
      <c r="S80" s="781"/>
      <c r="T80" s="781"/>
      <c r="U80" s="781"/>
      <c r="V80" s="781"/>
      <c r="W80" s="781"/>
    </row>
    <row r="81" spans="1:23" s="783" customFormat="1">
      <c r="A81" s="784"/>
      <c r="B81" s="781"/>
      <c r="C81" s="781"/>
      <c r="D81" s="781"/>
      <c r="E81" s="781"/>
      <c r="F81" s="781"/>
      <c r="G81" s="781"/>
      <c r="H81" s="781"/>
      <c r="I81" s="781"/>
      <c r="J81" s="781"/>
      <c r="K81" s="781"/>
      <c r="L81" s="781"/>
      <c r="M81" s="781"/>
      <c r="N81" s="781"/>
      <c r="O81" s="781"/>
      <c r="P81" s="781"/>
      <c r="Q81" s="781"/>
      <c r="R81" s="781"/>
      <c r="S81" s="781"/>
      <c r="T81" s="781"/>
      <c r="U81" s="781"/>
      <c r="V81" s="781"/>
      <c r="W81" s="781"/>
    </row>
    <row r="82" spans="1:23" s="792" customFormat="1">
      <c r="A82" s="760" t="s">
        <v>2252</v>
      </c>
      <c r="B82" s="761">
        <v>0</v>
      </c>
      <c r="C82" s="761">
        <f>+C71-C72</f>
        <v>1257101970.881916</v>
      </c>
      <c r="D82" s="761"/>
      <c r="E82" s="761"/>
      <c r="F82" s="761"/>
      <c r="G82" s="761"/>
      <c r="H82" s="761"/>
      <c r="I82" s="761">
        <f>+I71</f>
        <v>-20102097986.112766</v>
      </c>
      <c r="J82" s="761">
        <f>+J71</f>
        <v>8468535480.422925</v>
      </c>
      <c r="K82" s="761">
        <f t="shared" ref="K82:L82" si="15">+K71</f>
        <v>11452019233.644197</v>
      </c>
      <c r="L82" s="761">
        <f t="shared" si="15"/>
        <v>11290277378.442883</v>
      </c>
      <c r="M82" s="761"/>
      <c r="N82" s="761"/>
      <c r="O82" s="761"/>
      <c r="P82" s="761"/>
      <c r="Q82" s="761"/>
      <c r="R82" s="761"/>
      <c r="S82" s="761"/>
      <c r="T82" s="761"/>
      <c r="U82" s="761"/>
      <c r="V82" s="761"/>
      <c r="W82" s="761"/>
    </row>
    <row r="83" spans="1:23">
      <c r="A83" s="297"/>
    </row>
    <row r="84" spans="1:23">
      <c r="A84" s="297"/>
    </row>
    <row r="85" spans="1:23" ht="22.5">
      <c r="A85" s="298" t="s">
        <v>2253</v>
      </c>
    </row>
    <row r="86" spans="1:23" ht="12" thickBot="1">
      <c r="A86" s="297"/>
    </row>
    <row r="87" spans="1:23" ht="12" thickBot="1">
      <c r="A87" s="448" t="s">
        <v>2246</v>
      </c>
      <c r="B87" s="449" t="s">
        <v>2247</v>
      </c>
      <c r="C87" s="449" t="s">
        <v>2248</v>
      </c>
      <c r="D87" s="449" t="s">
        <v>2185</v>
      </c>
      <c r="E87" s="897" t="s">
        <v>2249</v>
      </c>
    </row>
    <row r="88" spans="1:23">
      <c r="A88" s="299">
        <v>54</v>
      </c>
      <c r="B88" s="793">
        <f>+C89+C90</f>
        <v>20102097986.112766</v>
      </c>
      <c r="C88" s="794">
        <f>+B89</f>
        <v>0</v>
      </c>
      <c r="D88" s="793">
        <f>+B88-C88</f>
        <v>20102097986.112766</v>
      </c>
      <c r="E88" s="794"/>
    </row>
    <row r="89" spans="1:23">
      <c r="A89" s="299">
        <v>34</v>
      </c>
      <c r="B89" s="793"/>
      <c r="C89" s="794">
        <f>+I50-I66</f>
        <v>20102097986.112766</v>
      </c>
      <c r="D89" s="793">
        <f>+B89-C89</f>
        <v>-20102097986.112766</v>
      </c>
      <c r="E89" s="794">
        <f>+D89-I71</f>
        <v>0</v>
      </c>
    </row>
    <row r="90" spans="1:23" ht="12" thickBot="1">
      <c r="A90" s="299">
        <v>34</v>
      </c>
      <c r="B90" s="793"/>
      <c r="C90" s="794"/>
      <c r="D90" s="793">
        <f>+B90-C90</f>
        <v>0</v>
      </c>
      <c r="E90" s="794"/>
    </row>
    <row r="91" spans="1:23" ht="12" thickBot="1">
      <c r="A91" s="795" t="s">
        <v>2251</v>
      </c>
      <c r="B91" s="796">
        <f>SUM(B88:B90)</f>
        <v>20102097986.112766</v>
      </c>
      <c r="C91" s="796">
        <f>SUM(C88:C90)</f>
        <v>20102097986.112766</v>
      </c>
      <c r="D91" s="796">
        <f>SUM(D88:D90)</f>
        <v>0</v>
      </c>
      <c r="E91" s="797">
        <f>SUM(E88:E90)</f>
        <v>0</v>
      </c>
    </row>
    <row r="92" spans="1:23">
      <c r="A92" s="297"/>
    </row>
    <row r="93" spans="1:23" ht="23.25" thickBot="1">
      <c r="A93" s="298" t="s">
        <v>2254</v>
      </c>
    </row>
    <row r="94" spans="1:23" ht="12" thickBot="1">
      <c r="A94" s="448" t="s">
        <v>2246</v>
      </c>
      <c r="B94" s="449" t="s">
        <v>2247</v>
      </c>
      <c r="C94" s="449" t="s">
        <v>2248</v>
      </c>
      <c r="D94" s="449" t="s">
        <v>2185</v>
      </c>
      <c r="E94" s="897" t="s">
        <v>2249</v>
      </c>
    </row>
    <row r="95" spans="1:23">
      <c r="A95" s="299">
        <v>54</v>
      </c>
      <c r="B95" s="793">
        <f>+C96</f>
        <v>-1257101970.881916</v>
      </c>
      <c r="C95" s="794">
        <v>0</v>
      </c>
      <c r="D95" s="793">
        <f>+B95-C95</f>
        <v>-1257101970.881916</v>
      </c>
      <c r="E95" s="794"/>
    </row>
    <row r="96" spans="1:23" ht="12" thickBot="1">
      <c r="A96" s="299">
        <v>34</v>
      </c>
      <c r="B96" s="793">
        <v>0</v>
      </c>
      <c r="C96" s="794">
        <f>-C82</f>
        <v>-1257101970.881916</v>
      </c>
      <c r="D96" s="793">
        <f t="shared" ref="D96" si="16">+B96-C96</f>
        <v>1257101970.881916</v>
      </c>
      <c r="E96" s="794">
        <v>0</v>
      </c>
    </row>
    <row r="97" spans="1:24" ht="12" thickBot="1">
      <c r="A97" s="795" t="s">
        <v>2251</v>
      </c>
      <c r="B97" s="796">
        <f>SUM(B95:B96)</f>
        <v>-1257101970.881916</v>
      </c>
      <c r="C97" s="796">
        <f>SUM(C95:C96)</f>
        <v>-1257101970.881916</v>
      </c>
      <c r="D97" s="796">
        <f>SUM(D95:D96)</f>
        <v>0</v>
      </c>
      <c r="E97" s="797">
        <v>0</v>
      </c>
    </row>
    <row r="98" spans="1:24">
      <c r="A98" s="297"/>
    </row>
    <row r="99" spans="1:24" ht="12" thickBot="1">
      <c r="A99" s="297"/>
    </row>
    <row r="100" spans="1:24" s="301" customFormat="1" ht="23.25" thickBot="1">
      <c r="A100" s="723" t="s">
        <v>71</v>
      </c>
      <c r="B100" s="724" t="s">
        <v>2255</v>
      </c>
      <c r="C100" s="725" t="s">
        <v>2256</v>
      </c>
      <c r="D100" s="724" t="s">
        <v>2257</v>
      </c>
      <c r="E100" s="725" t="s">
        <v>2258</v>
      </c>
      <c r="F100" s="724" t="s">
        <v>2259</v>
      </c>
      <c r="G100" s="725" t="s">
        <v>2260</v>
      </c>
      <c r="H100" s="726"/>
      <c r="I100" s="725" t="s">
        <v>2261</v>
      </c>
      <c r="J100" s="725" t="s">
        <v>4921</v>
      </c>
      <c r="K100" s="300"/>
      <c r="L100" s="300"/>
      <c r="M100" s="300"/>
      <c r="N100" s="300"/>
      <c r="O100" s="300"/>
      <c r="P100" s="300"/>
      <c r="Q100" s="300"/>
      <c r="R100" s="300"/>
      <c r="S100" s="300"/>
      <c r="T100" s="300"/>
      <c r="U100" s="300"/>
      <c r="W100" s="1015"/>
      <c r="X100" s="1016"/>
    </row>
    <row r="101" spans="1:24">
      <c r="A101" s="302" t="s">
        <v>2262</v>
      </c>
      <c r="B101" s="218"/>
      <c r="C101" s="303"/>
      <c r="D101" s="218"/>
      <c r="E101" s="303"/>
      <c r="F101" s="218"/>
      <c r="G101" s="304"/>
      <c r="I101" s="303">
        <v>3148963000</v>
      </c>
      <c r="J101" s="303">
        <f>-F230</f>
        <v>-7931169000</v>
      </c>
      <c r="W101" s="1017"/>
      <c r="X101" s="234"/>
    </row>
    <row r="102" spans="1:24">
      <c r="A102" s="302" t="s">
        <v>2263</v>
      </c>
      <c r="B102" s="218"/>
      <c r="C102" s="303">
        <f>48784318534-C103</f>
        <v>45387479534</v>
      </c>
      <c r="D102" s="218">
        <v>-52208731000</v>
      </c>
      <c r="E102" s="303">
        <v>-4998018000</v>
      </c>
      <c r="F102" s="218">
        <f>+D102-E102</f>
        <v>-47210713000</v>
      </c>
      <c r="G102" s="304">
        <f>-C102/F102</f>
        <v>0.96138093771216715</v>
      </c>
      <c r="I102" s="303">
        <v>45387479534</v>
      </c>
      <c r="J102" s="303"/>
      <c r="W102" s="1017"/>
      <c r="X102" s="234"/>
    </row>
    <row r="103" spans="1:24">
      <c r="A103" s="302" t="s">
        <v>2264</v>
      </c>
      <c r="B103" s="218"/>
      <c r="C103" s="303">
        <v>3396839000</v>
      </c>
      <c r="D103" s="218"/>
      <c r="E103" s="303"/>
      <c r="F103" s="218"/>
      <c r="G103" s="304"/>
      <c r="I103" s="303">
        <v>3396839000</v>
      </c>
      <c r="J103" s="303"/>
      <c r="W103" s="1017"/>
      <c r="X103" s="234"/>
    </row>
    <row r="104" spans="1:24">
      <c r="A104" s="302" t="s">
        <v>2265</v>
      </c>
      <c r="B104" s="218">
        <v>11242755026</v>
      </c>
      <c r="C104" s="303">
        <v>1147772000</v>
      </c>
      <c r="D104" s="218">
        <v>-60157730000</v>
      </c>
      <c r="E104" s="303">
        <v>-53150268000</v>
      </c>
      <c r="F104" s="218">
        <f t="shared" ref="F104:F106" si="17">+D104-E104</f>
        <v>-7007462000</v>
      </c>
      <c r="G104" s="304">
        <f>-C104/F104</f>
        <v>0.16379282541953136</v>
      </c>
      <c r="I104" s="303">
        <v>1643927000</v>
      </c>
      <c r="J104" s="303">
        <f>-F133</f>
        <v>-2992922000</v>
      </c>
      <c r="W104" s="1017"/>
      <c r="X104" s="234"/>
    </row>
    <row r="105" spans="1:24">
      <c r="A105" s="302" t="s">
        <v>2266</v>
      </c>
      <c r="B105" s="218">
        <v>1191419240</v>
      </c>
      <c r="C105" s="303">
        <v>516464000</v>
      </c>
      <c r="D105" s="218">
        <v>-29428016000</v>
      </c>
      <c r="E105" s="303">
        <v>-20224475000</v>
      </c>
      <c r="F105" s="218">
        <f t="shared" si="17"/>
        <v>-9203541000</v>
      </c>
      <c r="G105" s="304">
        <f>-C105/F105</f>
        <v>5.6115792823653421E-2</v>
      </c>
      <c r="I105" s="303">
        <v>4223261000</v>
      </c>
      <c r="J105" s="303">
        <f>E166</f>
        <v>4057701000</v>
      </c>
      <c r="W105" s="218"/>
    </row>
    <row r="106" spans="1:24" ht="12" thickBot="1">
      <c r="A106" s="302" t="s">
        <v>2267</v>
      </c>
      <c r="B106" s="218">
        <v>8201471462</v>
      </c>
      <c r="C106" s="303">
        <v>-2459207000</v>
      </c>
      <c r="D106" s="218">
        <v>-120542188000</v>
      </c>
      <c r="E106" s="303">
        <v>-126378557932</v>
      </c>
      <c r="F106" s="218">
        <f t="shared" si="17"/>
        <v>5836369932</v>
      </c>
      <c r="G106" s="304">
        <f>-C106/F106</f>
        <v>0.42135900031225093</v>
      </c>
      <c r="I106" s="303">
        <v>4855395000</v>
      </c>
      <c r="J106" s="303">
        <f>E198</f>
        <v>5633660000</v>
      </c>
      <c r="W106" s="218"/>
    </row>
    <row r="107" spans="1:24" s="783" customFormat="1" ht="12" thickBot="1">
      <c r="A107" s="798" t="s">
        <v>2185</v>
      </c>
      <c r="B107" s="799">
        <f t="shared" ref="B107:F107" si="18">SUM(B102:B106)</f>
        <v>20635645728</v>
      </c>
      <c r="C107" s="799">
        <f t="shared" si="18"/>
        <v>47989347534</v>
      </c>
      <c r="D107" s="799">
        <f t="shared" si="18"/>
        <v>-262336665000</v>
      </c>
      <c r="E107" s="799">
        <f t="shared" si="18"/>
        <v>-204751318932</v>
      </c>
      <c r="F107" s="799">
        <f t="shared" si="18"/>
        <v>-57585346068</v>
      </c>
      <c r="G107" s="797"/>
      <c r="H107" s="781"/>
      <c r="I107" s="799">
        <f>SUM(I101:I106)</f>
        <v>62655864534</v>
      </c>
      <c r="J107" s="799">
        <f>SUM(J101:J106)</f>
        <v>-1232730000</v>
      </c>
      <c r="K107" s="781"/>
      <c r="L107" s="781"/>
      <c r="M107" s="781"/>
      <c r="N107" s="781"/>
      <c r="O107" s="781"/>
      <c r="P107" s="781"/>
      <c r="Q107" s="781"/>
      <c r="R107" s="781"/>
      <c r="S107" s="781"/>
      <c r="T107" s="781"/>
      <c r="U107" s="781"/>
      <c r="W107" s="896"/>
    </row>
    <row r="109" spans="1:24">
      <c r="B109" s="289"/>
      <c r="C109" s="289"/>
      <c r="D109" s="289"/>
      <c r="E109" s="289"/>
      <c r="F109" s="289"/>
      <c r="G109" s="289"/>
    </row>
    <row r="110" spans="1:24">
      <c r="B110" s="289"/>
      <c r="C110" s="289"/>
      <c r="D110" s="289"/>
      <c r="E110" s="289"/>
      <c r="F110" s="289"/>
      <c r="G110" s="289"/>
    </row>
    <row r="111" spans="1:24">
      <c r="A111" s="1001"/>
      <c r="B111" s="1002"/>
      <c r="C111" s="1002"/>
      <c r="D111" s="1002"/>
      <c r="E111" s="1002"/>
      <c r="F111" s="1002"/>
      <c r="G111" s="1002"/>
    </row>
    <row r="112" spans="1:24" ht="15.75">
      <c r="A112" s="1003"/>
      <c r="B112" s="1165" t="s">
        <v>4922</v>
      </c>
      <c r="C112" s="1165"/>
      <c r="D112" s="1165"/>
      <c r="E112" s="1165"/>
      <c r="F112" s="1165"/>
      <c r="G112" s="1165"/>
    </row>
    <row r="113" spans="1:7" ht="15.75">
      <c r="A113" s="1003"/>
      <c r="B113" s="1165" t="s">
        <v>4923</v>
      </c>
      <c r="C113" s="1165"/>
      <c r="D113" s="1004"/>
      <c r="E113" s="1004"/>
      <c r="F113" s="1004"/>
      <c r="G113" s="1004"/>
    </row>
    <row r="114" spans="1:7" ht="14.25">
      <c r="A114" s="1003"/>
      <c r="B114" s="1005" t="s">
        <v>238</v>
      </c>
      <c r="C114" s="1005" t="s">
        <v>2667</v>
      </c>
      <c r="D114" s="1005" t="s">
        <v>2624</v>
      </c>
      <c r="E114" s="1006" t="s">
        <v>4924</v>
      </c>
      <c r="F114" s="1006" t="s">
        <v>4925</v>
      </c>
      <c r="G114" s="1007"/>
    </row>
    <row r="115" spans="1:7" ht="14.25">
      <c r="A115" s="1003" t="s">
        <v>4926</v>
      </c>
      <c r="B115" s="1007">
        <v>3815950005</v>
      </c>
      <c r="C115" s="1007">
        <v>3417101013</v>
      </c>
      <c r="D115" s="1007" t="s">
        <v>4927</v>
      </c>
      <c r="E115" s="1006">
        <v>11242755026</v>
      </c>
      <c r="F115" s="1008"/>
      <c r="G115" s="1007"/>
    </row>
    <row r="116" spans="1:7" ht="14.25">
      <c r="A116" s="1003" t="s">
        <v>4928</v>
      </c>
      <c r="B116" s="1009">
        <v>3905001005</v>
      </c>
      <c r="C116" s="1007">
        <v>3500001000</v>
      </c>
      <c r="D116" s="1009" t="s">
        <v>4929</v>
      </c>
      <c r="E116" s="1006"/>
      <c r="F116" s="1006">
        <v>11242755026</v>
      </c>
      <c r="G116" s="1007"/>
    </row>
    <row r="117" spans="1:7" ht="14.25">
      <c r="A117" s="1003"/>
      <c r="B117" s="1007"/>
      <c r="C117" s="1007"/>
      <c r="D117" s="1009"/>
      <c r="E117" s="1006"/>
      <c r="F117" s="1008"/>
      <c r="G117" s="1007"/>
    </row>
    <row r="118" spans="1:7" ht="15.75">
      <c r="A118" s="1003"/>
      <c r="B118" s="1165" t="s">
        <v>4930</v>
      </c>
      <c r="C118" s="1165"/>
      <c r="D118" s="1009"/>
      <c r="E118" s="1006"/>
      <c r="F118" s="1008"/>
      <c r="G118" s="1007"/>
    </row>
    <row r="119" spans="1:7" ht="14.25">
      <c r="A119" s="1003"/>
      <c r="B119" s="1005" t="s">
        <v>238</v>
      </c>
      <c r="C119" s="1005" t="s">
        <v>2667</v>
      </c>
      <c r="D119" s="1005" t="s">
        <v>2624</v>
      </c>
      <c r="E119" s="1006" t="s">
        <v>4924</v>
      </c>
      <c r="F119" s="1006" t="s">
        <v>4925</v>
      </c>
      <c r="G119" s="1007"/>
    </row>
    <row r="120" spans="1:7" ht="14.25">
      <c r="A120" s="1003" t="s">
        <v>4928</v>
      </c>
      <c r="B120" s="1009">
        <v>2735000005</v>
      </c>
      <c r="C120" s="1009">
        <v>2810351001</v>
      </c>
      <c r="D120" s="1009" t="s">
        <v>339</v>
      </c>
      <c r="E120" s="1009"/>
      <c r="F120" s="1008">
        <v>1147772000</v>
      </c>
      <c r="G120" s="1003"/>
    </row>
    <row r="121" spans="1:7" ht="14.25">
      <c r="A121" s="1003" t="s">
        <v>4926</v>
      </c>
      <c r="B121" s="1007">
        <v>3815950005</v>
      </c>
      <c r="C121" s="1007">
        <v>3417101013</v>
      </c>
      <c r="D121" s="1009" t="s">
        <v>4929</v>
      </c>
      <c r="E121" s="1008">
        <v>1147772000</v>
      </c>
      <c r="F121" s="1009"/>
      <c r="G121" s="1003"/>
    </row>
    <row r="122" spans="1:7" ht="14.25">
      <c r="A122" s="1003"/>
      <c r="B122" s="1003"/>
      <c r="C122" s="1003"/>
      <c r="D122" s="1003"/>
      <c r="E122" s="1003"/>
      <c r="F122" s="1003"/>
      <c r="G122" s="1003"/>
    </row>
    <row r="123" spans="1:7" ht="14.25">
      <c r="A123" s="1003"/>
      <c r="B123" s="1003"/>
      <c r="C123" s="1003"/>
      <c r="D123" s="1003"/>
      <c r="E123" s="1003"/>
      <c r="F123" s="1003"/>
      <c r="G123" s="1003"/>
    </row>
    <row r="124" spans="1:7" ht="15.75">
      <c r="A124" s="1003"/>
      <c r="B124" s="1165" t="s">
        <v>4931</v>
      </c>
      <c r="C124" s="1165"/>
      <c r="D124" s="1003"/>
      <c r="E124" s="1003"/>
      <c r="F124" s="1003"/>
      <c r="G124" s="1003"/>
    </row>
    <row r="125" spans="1:7" ht="14.25">
      <c r="A125" s="1010"/>
      <c r="B125" s="1005" t="s">
        <v>238</v>
      </c>
      <c r="C125" s="1005" t="s">
        <v>2667</v>
      </c>
      <c r="D125" s="1005" t="s">
        <v>2624</v>
      </c>
      <c r="E125" s="1006" t="s">
        <v>4924</v>
      </c>
      <c r="F125" s="1006" t="s">
        <v>4925</v>
      </c>
      <c r="G125" s="1003"/>
    </row>
    <row r="126" spans="1:7" ht="14.25">
      <c r="A126" s="1010" t="s">
        <v>4928</v>
      </c>
      <c r="B126" s="1007">
        <v>2735000005</v>
      </c>
      <c r="C126" s="1007">
        <v>2810351001</v>
      </c>
      <c r="D126" s="1007" t="s">
        <v>339</v>
      </c>
      <c r="E126" s="1010"/>
      <c r="F126" s="1006">
        <v>1643927000</v>
      </c>
      <c r="G126" s="1003"/>
    </row>
    <row r="127" spans="1:7" ht="14.25">
      <c r="A127" s="1010" t="s">
        <v>4926</v>
      </c>
      <c r="B127" s="1007">
        <v>3815950005</v>
      </c>
      <c r="C127" s="1007">
        <v>3417101013</v>
      </c>
      <c r="D127" s="1007" t="s">
        <v>4929</v>
      </c>
      <c r="E127" s="1006">
        <v>1643927000</v>
      </c>
      <c r="F127" s="1010"/>
      <c r="G127" s="1003"/>
    </row>
    <row r="128" spans="1:7" ht="14.25">
      <c r="A128" s="1010"/>
      <c r="B128" s="1007"/>
      <c r="C128" s="1007"/>
      <c r="D128" s="1007"/>
      <c r="E128" s="1006"/>
      <c r="F128" s="1010"/>
      <c r="G128" s="1003"/>
    </row>
    <row r="129" spans="1:7" ht="14.25">
      <c r="A129" s="1010"/>
      <c r="B129" s="1007"/>
      <c r="C129" s="1007"/>
      <c r="D129" s="1007"/>
      <c r="E129" s="1006"/>
      <c r="F129" s="1010"/>
      <c r="G129" s="1003"/>
    </row>
    <row r="130" spans="1:7" ht="15.75">
      <c r="A130" s="1003"/>
      <c r="B130" s="1165" t="s">
        <v>4932</v>
      </c>
      <c r="C130" s="1165"/>
      <c r="D130" s="1003"/>
      <c r="E130" s="1003"/>
      <c r="F130" s="1003"/>
      <c r="G130" s="1003"/>
    </row>
    <row r="131" spans="1:7" ht="14.25">
      <c r="A131" s="1010"/>
      <c r="B131" s="1005" t="s">
        <v>238</v>
      </c>
      <c r="C131" s="1005" t="s">
        <v>2667</v>
      </c>
      <c r="D131" s="1005" t="s">
        <v>2624</v>
      </c>
      <c r="E131" s="1006" t="s">
        <v>4924</v>
      </c>
      <c r="F131" s="1006" t="s">
        <v>4925</v>
      </c>
      <c r="G131" s="1003"/>
    </row>
    <row r="132" spans="1:7" ht="14.25">
      <c r="A132" s="1010" t="s">
        <v>4928</v>
      </c>
      <c r="B132" s="1007">
        <v>2810351001</v>
      </c>
      <c r="C132" s="1007">
        <v>2735001002</v>
      </c>
      <c r="D132" s="1007" t="s">
        <v>339</v>
      </c>
      <c r="E132" s="1006">
        <v>2992922000</v>
      </c>
      <c r="F132" s="1006"/>
      <c r="G132" s="1003"/>
    </row>
    <row r="133" spans="1:7" ht="14.25">
      <c r="A133" s="1010" t="s">
        <v>4926</v>
      </c>
      <c r="B133" s="1007">
        <v>3417101013</v>
      </c>
      <c r="C133" s="1007">
        <v>3815951013</v>
      </c>
      <c r="D133" s="1007" t="s">
        <v>4929</v>
      </c>
      <c r="E133" s="1006"/>
      <c r="F133" s="1006">
        <v>2992922000</v>
      </c>
      <c r="G133" s="1003"/>
    </row>
    <row r="134" spans="1:7" ht="14.25">
      <c r="A134" s="1010"/>
      <c r="B134" s="1007"/>
      <c r="C134" s="1007"/>
      <c r="D134" s="1007"/>
      <c r="E134" s="1006"/>
      <c r="F134" s="1010"/>
      <c r="G134" s="1003"/>
    </row>
    <row r="135" spans="1:7" ht="14.25">
      <c r="A135" s="1003"/>
      <c r="B135" s="1003"/>
      <c r="C135" s="1003"/>
      <c r="D135" s="1003"/>
      <c r="E135" s="1003"/>
      <c r="F135" s="1003"/>
      <c r="G135" s="1003"/>
    </row>
    <row r="136" spans="1:7" ht="15">
      <c r="A136" s="1003"/>
      <c r="B136" s="1003"/>
      <c r="C136" s="1011" t="s">
        <v>4933</v>
      </c>
      <c r="D136" s="1003"/>
      <c r="E136" s="1003"/>
      <c r="F136" s="1003"/>
      <c r="G136" s="1003"/>
    </row>
    <row r="137" spans="1:7" ht="14.25">
      <c r="A137" s="1003"/>
      <c r="B137" s="1003"/>
      <c r="C137" s="1012" t="s">
        <v>4934</v>
      </c>
      <c r="D137" s="1003"/>
      <c r="E137" s="1013">
        <v>11242755026</v>
      </c>
      <c r="F137" s="1003"/>
      <c r="G137" s="1003"/>
    </row>
    <row r="138" spans="1:7" ht="14.25">
      <c r="A138" s="1003"/>
      <c r="B138" s="1003"/>
      <c r="C138" s="1009" t="s">
        <v>4935</v>
      </c>
      <c r="D138" s="1003"/>
      <c r="E138" s="1006">
        <f>E121</f>
        <v>1147772000</v>
      </c>
      <c r="F138" s="1003"/>
      <c r="G138" s="1003"/>
    </row>
    <row r="139" spans="1:7" ht="14.25">
      <c r="A139" s="1003"/>
      <c r="B139" s="1003"/>
      <c r="C139" s="1009" t="s">
        <v>4936</v>
      </c>
      <c r="D139" s="1003"/>
      <c r="E139" s="1006">
        <v>269546660</v>
      </c>
      <c r="F139" s="1003"/>
      <c r="G139" s="1003"/>
    </row>
    <row r="140" spans="1:7" ht="14.25">
      <c r="A140" s="1003"/>
      <c r="B140" s="1003"/>
      <c r="C140" s="1009" t="s">
        <v>4937</v>
      </c>
      <c r="D140" s="1003"/>
      <c r="E140" s="1006">
        <f>+E127</f>
        <v>1643927000</v>
      </c>
      <c r="F140" s="1003"/>
      <c r="G140" s="1003"/>
    </row>
    <row r="141" spans="1:7" ht="14.25">
      <c r="A141" s="1003"/>
      <c r="B141" s="1003"/>
      <c r="C141" s="1009" t="s">
        <v>4938</v>
      </c>
      <c r="D141" s="1003"/>
      <c r="E141" s="1006">
        <f>-F133</f>
        <v>-2992922000</v>
      </c>
      <c r="F141" s="1003"/>
      <c r="G141" s="1003"/>
    </row>
    <row r="142" spans="1:7" ht="14.25">
      <c r="A142" s="1003"/>
      <c r="B142" s="1003"/>
      <c r="C142" s="1012" t="s">
        <v>4939</v>
      </c>
      <c r="D142" s="1003"/>
      <c r="E142" s="1014">
        <f>SUM(E137:E141)</f>
        <v>11311078686</v>
      </c>
      <c r="F142" s="1003"/>
      <c r="G142" s="1003"/>
    </row>
    <row r="143" spans="1:7" ht="15" thickBot="1">
      <c r="A143" s="1003"/>
      <c r="B143" s="1003"/>
      <c r="C143" s="1003"/>
      <c r="D143" s="1003"/>
      <c r="E143" s="1003"/>
      <c r="F143" s="1003"/>
      <c r="G143" s="1003"/>
    </row>
    <row r="144" spans="1:7" ht="15">
      <c r="A144" s="888"/>
      <c r="B144" s="989"/>
      <c r="C144" s="989"/>
      <c r="D144" s="989"/>
      <c r="E144" s="989"/>
      <c r="F144" s="989"/>
      <c r="G144" s="989"/>
    </row>
    <row r="145" spans="1:7" ht="15.75">
      <c r="A145"/>
      <c r="B145" s="1166" t="s">
        <v>4940</v>
      </c>
      <c r="C145" s="1166"/>
      <c r="D145" s="1166"/>
      <c r="E145" s="1166"/>
      <c r="F145" s="1166"/>
      <c r="G145" s="1166"/>
    </row>
    <row r="146" spans="1:7" ht="15.75">
      <c r="A146"/>
      <c r="B146" s="1166" t="s">
        <v>4941</v>
      </c>
      <c r="C146" s="1166"/>
      <c r="D146" s="980"/>
      <c r="E146" s="980"/>
      <c r="F146" s="980"/>
      <c r="G146" s="980"/>
    </row>
    <row r="147" spans="1:7" ht="15">
      <c r="A147"/>
      <c r="B147" s="981" t="s">
        <v>238</v>
      </c>
      <c r="C147" s="981" t="s">
        <v>2667</v>
      </c>
      <c r="D147" s="981" t="s">
        <v>2624</v>
      </c>
      <c r="E147" s="982" t="s">
        <v>4924</v>
      </c>
      <c r="F147" s="982" t="s">
        <v>4925</v>
      </c>
      <c r="G147" s="983"/>
    </row>
    <row r="148" spans="1:7" ht="15">
      <c r="A148" t="s">
        <v>4926</v>
      </c>
      <c r="B148" s="983">
        <v>3815950005</v>
      </c>
      <c r="C148" s="983">
        <v>3417101013</v>
      </c>
      <c r="D148" s="983" t="s">
        <v>4927</v>
      </c>
      <c r="E148" s="982">
        <v>1191419240</v>
      </c>
      <c r="F148" s="889"/>
      <c r="G148" s="889"/>
    </row>
    <row r="149" spans="1:7" ht="15">
      <c r="A149" t="s">
        <v>4928</v>
      </c>
      <c r="B149" s="983">
        <v>3500001000</v>
      </c>
      <c r="C149" s="984">
        <v>3905001005</v>
      </c>
      <c r="D149" s="984" t="s">
        <v>4929</v>
      </c>
      <c r="E149" s="889"/>
      <c r="F149" s="982">
        <v>1191419240</v>
      </c>
      <c r="G149" s="889"/>
    </row>
    <row r="150" spans="1:7" ht="15">
      <c r="A150"/>
      <c r="B150" s="889"/>
      <c r="C150" s="889"/>
      <c r="D150" s="889"/>
      <c r="E150" s="889"/>
      <c r="F150" s="889"/>
      <c r="G150" s="889"/>
    </row>
    <row r="151" spans="1:7" ht="15.75">
      <c r="A151"/>
      <c r="B151" s="1166" t="s">
        <v>4942</v>
      </c>
      <c r="C151" s="1166"/>
      <c r="D151" s="889"/>
      <c r="E151" s="889"/>
      <c r="F151" s="889"/>
      <c r="G151" s="889"/>
    </row>
    <row r="152" spans="1:7" ht="15">
      <c r="A152"/>
      <c r="B152" s="981" t="s">
        <v>238</v>
      </c>
      <c r="C152" s="981" t="s">
        <v>2667</v>
      </c>
      <c r="D152" s="981" t="s">
        <v>2624</v>
      </c>
      <c r="E152" s="982" t="s">
        <v>4924</v>
      </c>
      <c r="F152" s="982" t="s">
        <v>4925</v>
      </c>
      <c r="G152" s="889"/>
    </row>
    <row r="153" spans="1:7" ht="15">
      <c r="A153" t="s">
        <v>4926</v>
      </c>
      <c r="B153" s="983">
        <v>3815950005</v>
      </c>
      <c r="C153" s="983">
        <v>3417101013</v>
      </c>
      <c r="D153" s="983" t="s">
        <v>4927</v>
      </c>
      <c r="E153" s="982">
        <v>516464000</v>
      </c>
      <c r="F153" s="889"/>
      <c r="G153" s="889"/>
    </row>
    <row r="154" spans="1:7" ht="15">
      <c r="A154" t="s">
        <v>4928</v>
      </c>
      <c r="B154" s="983">
        <v>2735000005</v>
      </c>
      <c r="C154" s="983">
        <v>2810351002</v>
      </c>
      <c r="D154" s="983" t="s">
        <v>1723</v>
      </c>
      <c r="E154" s="889"/>
      <c r="F154" s="982">
        <v>516464000</v>
      </c>
      <c r="G154" s="889"/>
    </row>
    <row r="155" spans="1:7" ht="15">
      <c r="A155"/>
      <c r="B155" s="983"/>
      <c r="C155" s="983"/>
      <c r="D155" s="983"/>
      <c r="E155" s="889"/>
      <c r="F155" s="982"/>
      <c r="G155" s="889"/>
    </row>
    <row r="156" spans="1:7" ht="15">
      <c r="A156"/>
      <c r="B156" s="983"/>
      <c r="C156" s="983"/>
      <c r="D156" s="983"/>
      <c r="E156" s="889"/>
      <c r="F156" s="982"/>
      <c r="G156" s="889"/>
    </row>
    <row r="157" spans="1:7" ht="15.75">
      <c r="A157"/>
      <c r="B157" s="1166" t="s">
        <v>4943</v>
      </c>
      <c r="C157" s="1166"/>
      <c r="D157" s="889"/>
      <c r="E157" s="889"/>
      <c r="F157" s="889"/>
      <c r="G157" s="889"/>
    </row>
    <row r="158" spans="1:7" ht="15">
      <c r="A158"/>
      <c r="B158" s="981" t="s">
        <v>238</v>
      </c>
      <c r="C158" s="981" t="s">
        <v>2667</v>
      </c>
      <c r="D158" s="981" t="s">
        <v>2624</v>
      </c>
      <c r="E158" s="982" t="s">
        <v>4924</v>
      </c>
      <c r="F158" s="982" t="s">
        <v>4925</v>
      </c>
      <c r="G158" s="889"/>
    </row>
    <row r="159" spans="1:7" ht="15">
      <c r="A159" t="s">
        <v>4926</v>
      </c>
      <c r="B159" s="983">
        <v>3815950005</v>
      </c>
      <c r="C159" s="983">
        <v>3417101013</v>
      </c>
      <c r="D159" s="983" t="s">
        <v>4927</v>
      </c>
      <c r="E159" s="982">
        <v>4223261000</v>
      </c>
      <c r="F159" s="889"/>
      <c r="G159" s="889"/>
    </row>
    <row r="160" spans="1:7" ht="15">
      <c r="A160" t="s">
        <v>4928</v>
      </c>
      <c r="B160" s="983">
        <v>2735000005</v>
      </c>
      <c r="C160" s="983">
        <v>2810351002</v>
      </c>
      <c r="D160" s="983" t="s">
        <v>1723</v>
      </c>
      <c r="E160" s="889"/>
      <c r="F160" s="982">
        <v>4223261000</v>
      </c>
      <c r="G160" s="889"/>
    </row>
    <row r="161" spans="1:7" ht="15">
      <c r="A161"/>
      <c r="B161" s="983"/>
      <c r="C161" s="983"/>
      <c r="D161" s="983"/>
      <c r="E161" s="889"/>
      <c r="F161" s="982"/>
      <c r="G161" s="889"/>
    </row>
    <row r="162" spans="1:7" ht="15">
      <c r="A162"/>
      <c r="B162" s="983"/>
      <c r="C162" s="983"/>
      <c r="D162" s="983"/>
      <c r="E162" s="889"/>
      <c r="F162" s="982"/>
      <c r="G162" s="889"/>
    </row>
    <row r="163" spans="1:7" ht="15">
      <c r="A163"/>
      <c r="B163" s="983"/>
      <c r="C163" s="983"/>
      <c r="D163" s="983"/>
      <c r="E163" s="889"/>
      <c r="F163" s="982"/>
      <c r="G163" s="889"/>
    </row>
    <row r="164" spans="1:7" ht="15.75">
      <c r="A164"/>
      <c r="B164" s="1166" t="s">
        <v>4944</v>
      </c>
      <c r="C164" s="1166"/>
      <c r="D164" s="889"/>
      <c r="E164" s="889"/>
      <c r="F164" s="889"/>
      <c r="G164" s="889"/>
    </row>
    <row r="165" spans="1:7" ht="15">
      <c r="A165"/>
      <c r="B165" s="981" t="s">
        <v>238</v>
      </c>
      <c r="C165" s="981" t="s">
        <v>2667</v>
      </c>
      <c r="D165" s="981" t="s">
        <v>2624</v>
      </c>
      <c r="E165" s="982" t="s">
        <v>4924</v>
      </c>
      <c r="F165" s="982" t="s">
        <v>4925</v>
      </c>
      <c r="G165" s="889"/>
    </row>
    <row r="166" spans="1:7" ht="15">
      <c r="A166" t="s">
        <v>4926</v>
      </c>
      <c r="B166" s="983">
        <v>3417101013</v>
      </c>
      <c r="C166" s="983">
        <v>3815951013</v>
      </c>
      <c r="D166" s="983" t="s">
        <v>4927</v>
      </c>
      <c r="E166" s="982">
        <v>4057701000</v>
      </c>
      <c r="F166" s="889"/>
      <c r="G166" s="889"/>
    </row>
    <row r="167" spans="1:7" ht="15">
      <c r="A167" t="s">
        <v>4928</v>
      </c>
      <c r="B167" s="983">
        <v>2810351002</v>
      </c>
      <c r="C167" s="983">
        <v>2735001004</v>
      </c>
      <c r="D167" s="983" t="s">
        <v>1723</v>
      </c>
      <c r="E167" s="889"/>
      <c r="F167" s="982">
        <v>4057701000</v>
      </c>
      <c r="G167" s="889"/>
    </row>
    <row r="168" spans="1:7" ht="15">
      <c r="A168"/>
      <c r="B168" s="983"/>
      <c r="C168" s="983"/>
      <c r="D168" s="983"/>
      <c r="E168" s="889"/>
      <c r="F168" s="982"/>
      <c r="G168" s="889"/>
    </row>
    <row r="169" spans="1:7" ht="15">
      <c r="A169"/>
      <c r="B169" s="889"/>
      <c r="C169" s="889"/>
      <c r="D169" s="889"/>
      <c r="E169" s="889"/>
      <c r="F169" s="889"/>
      <c r="G169" s="889"/>
    </row>
    <row r="170" spans="1:7" ht="15">
      <c r="A170"/>
      <c r="B170" s="889"/>
      <c r="C170" s="985" t="s">
        <v>4933</v>
      </c>
      <c r="D170" s="889"/>
      <c r="E170" s="889"/>
      <c r="F170" s="889"/>
      <c r="G170" s="889"/>
    </row>
    <row r="171" spans="1:7" ht="15">
      <c r="A171"/>
      <c r="B171" s="889"/>
      <c r="C171" s="986" t="s">
        <v>4945</v>
      </c>
      <c r="D171" s="889"/>
      <c r="E171" s="987">
        <v>1191419240</v>
      </c>
      <c r="F171" s="889"/>
      <c r="G171" s="889"/>
    </row>
    <row r="172" spans="1:7" ht="15">
      <c r="A172"/>
      <c r="B172" s="889"/>
      <c r="C172" s="984" t="s">
        <v>4935</v>
      </c>
      <c r="D172" s="889"/>
      <c r="E172" s="982">
        <v>516464000</v>
      </c>
      <c r="F172" s="889"/>
      <c r="G172" s="889"/>
    </row>
    <row r="173" spans="1:7" ht="15">
      <c r="A173"/>
      <c r="B173" s="889"/>
      <c r="C173" s="984" t="s">
        <v>4937</v>
      </c>
      <c r="D173" s="889"/>
      <c r="E173" s="982">
        <f>+E159</f>
        <v>4223261000</v>
      </c>
      <c r="F173" s="889"/>
      <c r="G173" s="889"/>
    </row>
    <row r="174" spans="1:7" ht="15">
      <c r="A174"/>
      <c r="B174" s="889"/>
      <c r="C174" s="984" t="s">
        <v>4938</v>
      </c>
      <c r="D174" s="889"/>
      <c r="E174" s="982">
        <f>+F167</f>
        <v>4057701000</v>
      </c>
      <c r="F174" s="889"/>
      <c r="G174" s="889"/>
    </row>
    <row r="175" spans="1:7" ht="15">
      <c r="A175"/>
      <c r="B175" s="889"/>
      <c r="C175" s="986" t="s">
        <v>4946</v>
      </c>
      <c r="D175" s="889"/>
      <c r="E175" s="988">
        <f>SUM(E171:E174)</f>
        <v>9988845240</v>
      </c>
      <c r="F175" s="889"/>
      <c r="G175" s="889"/>
    </row>
    <row r="176" spans="1:7" ht="15.75" thickBot="1">
      <c r="A176"/>
      <c r="B176" s="889"/>
      <c r="C176" s="889"/>
      <c r="D176" s="889"/>
      <c r="E176" s="889"/>
      <c r="F176" s="889"/>
      <c r="G176" s="889"/>
    </row>
    <row r="177" spans="1:7" ht="15">
      <c r="A177" s="888"/>
      <c r="B177" s="989"/>
      <c r="C177" s="989"/>
      <c r="D177" s="989"/>
      <c r="E177" s="989"/>
      <c r="F177" s="989"/>
      <c r="G177" s="989"/>
    </row>
    <row r="178" spans="1:7" ht="15.75">
      <c r="A178"/>
      <c r="B178" s="1166" t="s">
        <v>4947</v>
      </c>
      <c r="C178" s="1166"/>
      <c r="D178" s="1166"/>
      <c r="E178" s="1166"/>
      <c r="F178" s="1166"/>
      <c r="G178" s="1166"/>
    </row>
    <row r="179" spans="1:7" ht="15.75">
      <c r="A179"/>
      <c r="B179" s="1166" t="s">
        <v>4941</v>
      </c>
      <c r="C179" s="1166"/>
      <c r="D179" s="980"/>
      <c r="E179" s="980"/>
      <c r="F179" s="980"/>
      <c r="G179" s="980"/>
    </row>
    <row r="180" spans="1:7" ht="15">
      <c r="A180"/>
      <c r="B180" s="981" t="s">
        <v>238</v>
      </c>
      <c r="C180" s="981" t="s">
        <v>2667</v>
      </c>
      <c r="D180" s="981" t="s">
        <v>2624</v>
      </c>
      <c r="E180" s="982" t="s">
        <v>4924</v>
      </c>
      <c r="F180" s="982" t="s">
        <v>4925</v>
      </c>
      <c r="G180" s="983"/>
    </row>
    <row r="181" spans="1:7" ht="15">
      <c r="A181" t="s">
        <v>4926</v>
      </c>
      <c r="B181" s="983">
        <v>3815950005</v>
      </c>
      <c r="C181" s="983">
        <v>3417101013</v>
      </c>
      <c r="D181" s="983" t="s">
        <v>4927</v>
      </c>
      <c r="E181" s="982">
        <v>8201471462</v>
      </c>
      <c r="F181" s="889"/>
      <c r="G181" s="889"/>
    </row>
    <row r="182" spans="1:7" ht="15">
      <c r="A182" t="s">
        <v>4928</v>
      </c>
      <c r="B182" s="983">
        <v>3500001000</v>
      </c>
      <c r="C182" s="984">
        <v>3905001005</v>
      </c>
      <c r="D182" s="984" t="s">
        <v>4929</v>
      </c>
      <c r="E182" s="889"/>
      <c r="F182" s="982">
        <v>8201471462</v>
      </c>
      <c r="G182" s="889"/>
    </row>
    <row r="183" spans="1:7" ht="15">
      <c r="A183"/>
      <c r="B183" s="889"/>
      <c r="C183" s="889"/>
      <c r="D183" s="889"/>
      <c r="E183" s="889"/>
      <c r="F183" s="889"/>
      <c r="G183" s="889"/>
    </row>
    <row r="184" spans="1:7" ht="15.75">
      <c r="A184"/>
      <c r="B184" s="1166" t="s">
        <v>4948</v>
      </c>
      <c r="C184" s="1166"/>
      <c r="D184" s="889"/>
      <c r="E184" s="889"/>
      <c r="F184" s="889"/>
      <c r="G184" s="889"/>
    </row>
    <row r="185" spans="1:7" ht="15">
      <c r="A185"/>
      <c r="B185" s="981" t="s">
        <v>238</v>
      </c>
      <c r="C185" s="981" t="s">
        <v>2667</v>
      </c>
      <c r="D185" s="981" t="s">
        <v>2624</v>
      </c>
      <c r="E185" s="982" t="s">
        <v>4924</v>
      </c>
      <c r="F185" s="982" t="s">
        <v>4925</v>
      </c>
      <c r="G185" s="889"/>
    </row>
    <row r="186" spans="1:7" ht="15">
      <c r="A186" t="s">
        <v>4928</v>
      </c>
      <c r="B186" s="983">
        <v>3815950005</v>
      </c>
      <c r="C186" s="983">
        <v>3417101013</v>
      </c>
      <c r="D186" s="983" t="s">
        <v>4927</v>
      </c>
      <c r="E186" s="889"/>
      <c r="F186" s="982">
        <v>2459207000</v>
      </c>
      <c r="G186" s="889"/>
    </row>
    <row r="187" spans="1:7" ht="15">
      <c r="A187" t="s">
        <v>4926</v>
      </c>
      <c r="B187" s="983">
        <v>2765000005</v>
      </c>
      <c r="C187" s="983">
        <v>2740051001</v>
      </c>
      <c r="D187" s="983" t="s">
        <v>1729</v>
      </c>
      <c r="E187" s="982">
        <v>2459207000</v>
      </c>
      <c r="F187" s="889"/>
      <c r="G187" s="889"/>
    </row>
    <row r="188" spans="1:7" ht="15">
      <c r="A188"/>
      <c r="B188" s="889"/>
      <c r="C188" s="889"/>
      <c r="D188" s="889"/>
      <c r="E188" s="889"/>
      <c r="F188" s="889"/>
      <c r="G188" s="889"/>
    </row>
    <row r="189" spans="1:7" ht="15">
      <c r="A189"/>
      <c r="B189" s="889"/>
      <c r="C189" s="889"/>
      <c r="D189" s="889"/>
      <c r="E189" s="889"/>
      <c r="F189" s="889"/>
      <c r="G189" s="889"/>
    </row>
    <row r="190" spans="1:7" ht="15.75">
      <c r="A190"/>
      <c r="B190" s="1166" t="s">
        <v>4949</v>
      </c>
      <c r="C190" s="1166"/>
      <c r="D190" s="889"/>
      <c r="E190" s="889"/>
      <c r="F190" s="889"/>
      <c r="G190" s="889"/>
    </row>
    <row r="191" spans="1:7" ht="15">
      <c r="A191"/>
      <c r="B191" s="981" t="s">
        <v>238</v>
      </c>
      <c r="C191" s="981" t="s">
        <v>2667</v>
      </c>
      <c r="D191" s="981" t="s">
        <v>2624</v>
      </c>
      <c r="E191" s="982" t="s">
        <v>4924</v>
      </c>
      <c r="F191" s="982" t="s">
        <v>4925</v>
      </c>
      <c r="G191" s="889"/>
    </row>
    <row r="192" spans="1:7" ht="15">
      <c r="A192" t="s">
        <v>4928</v>
      </c>
      <c r="B192" s="983">
        <v>3815950005</v>
      </c>
      <c r="C192" s="983">
        <v>3417101013</v>
      </c>
      <c r="D192" s="983" t="s">
        <v>4927</v>
      </c>
      <c r="E192" s="982">
        <v>4855395000</v>
      </c>
      <c r="F192" s="889"/>
      <c r="G192" s="889"/>
    </row>
    <row r="193" spans="1:7" ht="15">
      <c r="A193" t="s">
        <v>4926</v>
      </c>
      <c r="B193" s="983">
        <v>2765000005</v>
      </c>
      <c r="C193" s="983">
        <v>2740051001</v>
      </c>
      <c r="D193" s="983" t="s">
        <v>1729</v>
      </c>
      <c r="E193" s="889"/>
      <c r="F193" s="982">
        <v>4855395000</v>
      </c>
      <c r="G193" s="889"/>
    </row>
    <row r="194" spans="1:7" ht="15">
      <c r="A194"/>
      <c r="B194" s="889"/>
      <c r="C194" s="889"/>
      <c r="D194" s="889"/>
      <c r="E194" s="889"/>
      <c r="F194" s="889"/>
      <c r="G194" s="889"/>
    </row>
    <row r="195" spans="1:7" ht="15">
      <c r="A195"/>
      <c r="B195" s="889"/>
      <c r="C195" s="889"/>
      <c r="D195" s="889"/>
      <c r="E195" s="889"/>
      <c r="F195" s="889"/>
      <c r="G195" s="889"/>
    </row>
    <row r="196" spans="1:7" ht="15.75">
      <c r="A196"/>
      <c r="B196" s="1166" t="s">
        <v>4950</v>
      </c>
      <c r="C196" s="1166"/>
      <c r="D196" s="889"/>
      <c r="E196" s="889"/>
      <c r="F196" s="889"/>
      <c r="G196" s="889"/>
    </row>
    <row r="197" spans="1:7" ht="15">
      <c r="A197"/>
      <c r="B197" s="981" t="s">
        <v>238</v>
      </c>
      <c r="C197" s="981" t="s">
        <v>2667</v>
      </c>
      <c r="D197" s="981" t="s">
        <v>2624</v>
      </c>
      <c r="E197" s="982" t="s">
        <v>4924</v>
      </c>
      <c r="F197" s="982" t="s">
        <v>4925</v>
      </c>
      <c r="G197" s="889"/>
    </row>
    <row r="198" spans="1:7" ht="15">
      <c r="A198" t="s">
        <v>4928</v>
      </c>
      <c r="B198" s="983">
        <v>3417101013</v>
      </c>
      <c r="C198" s="983">
        <v>3815951013</v>
      </c>
      <c r="D198" s="983" t="s">
        <v>4927</v>
      </c>
      <c r="E198" s="982">
        <v>5633660000</v>
      </c>
      <c r="F198" s="889"/>
      <c r="G198" s="889"/>
    </row>
    <row r="199" spans="1:7" ht="15">
      <c r="A199" t="s">
        <v>4926</v>
      </c>
      <c r="B199" s="983">
        <v>2740051001</v>
      </c>
      <c r="C199" s="983">
        <v>2765001001</v>
      </c>
      <c r="D199" s="983" t="s">
        <v>1729</v>
      </c>
      <c r="E199" s="889"/>
      <c r="F199" s="982">
        <v>5633660000</v>
      </c>
      <c r="G199" s="889"/>
    </row>
    <row r="200" spans="1:7" ht="15">
      <c r="A200"/>
      <c r="B200" s="889"/>
      <c r="C200" s="889"/>
      <c r="D200" s="889"/>
      <c r="E200" s="982"/>
      <c r="F200" s="889"/>
      <c r="G200" s="889"/>
    </row>
    <row r="201" spans="1:7" ht="15">
      <c r="A201"/>
      <c r="B201" s="889"/>
      <c r="C201" s="889"/>
      <c r="D201" s="889"/>
      <c r="E201" s="889"/>
      <c r="F201" s="889"/>
      <c r="G201" s="889"/>
    </row>
    <row r="202" spans="1:7" ht="15">
      <c r="A202"/>
      <c r="B202" s="889"/>
      <c r="C202" s="985" t="s">
        <v>4933</v>
      </c>
      <c r="D202" s="889"/>
      <c r="E202" s="889"/>
      <c r="F202" s="889"/>
      <c r="G202" s="889"/>
    </row>
    <row r="203" spans="1:7" ht="15">
      <c r="A203"/>
      <c r="B203" s="889"/>
      <c r="C203" s="986" t="s">
        <v>4951</v>
      </c>
      <c r="D203" s="889"/>
      <c r="E203" s="987">
        <v>8201471462</v>
      </c>
      <c r="F203" s="889"/>
      <c r="G203" s="889"/>
    </row>
    <row r="204" spans="1:7" ht="15">
      <c r="A204"/>
      <c r="B204" s="889"/>
      <c r="C204" s="984" t="s">
        <v>4952</v>
      </c>
      <c r="D204" s="889"/>
      <c r="E204" s="982">
        <f>-F186</f>
        <v>-2459207000</v>
      </c>
      <c r="F204" s="889"/>
      <c r="G204" s="889"/>
    </row>
    <row r="205" spans="1:7" ht="15">
      <c r="A205"/>
      <c r="B205" s="889"/>
      <c r="C205" s="984" t="s">
        <v>4953</v>
      </c>
      <c r="D205" s="889"/>
      <c r="E205" s="982">
        <f>+E192</f>
        <v>4855395000</v>
      </c>
      <c r="F205" s="889"/>
      <c r="G205" s="889"/>
    </row>
    <row r="206" spans="1:7" ht="15">
      <c r="A206"/>
      <c r="B206" s="889"/>
      <c r="C206" s="984" t="s">
        <v>4954</v>
      </c>
      <c r="D206" s="889"/>
      <c r="E206" s="982">
        <f>+F199</f>
        <v>5633660000</v>
      </c>
      <c r="F206" s="889"/>
      <c r="G206" s="889"/>
    </row>
    <row r="207" spans="1:7" ht="15">
      <c r="A207"/>
      <c r="B207" s="889"/>
      <c r="C207" s="986" t="s">
        <v>4955</v>
      </c>
      <c r="D207" s="889"/>
      <c r="E207" s="988">
        <f>SUM(E203:E206)</f>
        <v>16231319462</v>
      </c>
      <c r="F207" s="889"/>
      <c r="G207" s="889"/>
    </row>
    <row r="208" spans="1:7" ht="15.75" thickBot="1">
      <c r="A208"/>
      <c r="B208" s="889"/>
      <c r="C208" s="889"/>
      <c r="D208" s="889"/>
      <c r="E208" s="889"/>
      <c r="F208" s="889"/>
      <c r="G208" s="889"/>
    </row>
    <row r="209" spans="1:7" ht="15">
      <c r="A209" s="888"/>
      <c r="B209" s="989"/>
      <c r="C209" s="989"/>
      <c r="D209" s="989"/>
      <c r="E209" s="989"/>
      <c r="F209" s="989"/>
      <c r="G209" s="989"/>
    </row>
    <row r="210" spans="1:7" ht="15.75">
      <c r="A210"/>
      <c r="B210" s="1166" t="s">
        <v>4956</v>
      </c>
      <c r="C210" s="1166"/>
      <c r="D210" s="1166"/>
      <c r="E210" s="1166"/>
      <c r="F210" s="1166"/>
      <c r="G210" s="1166"/>
    </row>
    <row r="211" spans="1:7" ht="15.75">
      <c r="A211"/>
      <c r="B211" s="1166" t="s">
        <v>4941</v>
      </c>
      <c r="C211" s="1166"/>
      <c r="D211" s="980"/>
      <c r="E211" s="980"/>
      <c r="F211" s="980"/>
      <c r="G211" s="980"/>
    </row>
    <row r="212" spans="1:7" ht="15">
      <c r="A212"/>
      <c r="B212" s="981" t="s">
        <v>238</v>
      </c>
      <c r="C212" s="981" t="s">
        <v>2667</v>
      </c>
      <c r="D212" s="981" t="s">
        <v>2624</v>
      </c>
      <c r="E212" s="982" t="s">
        <v>4924</v>
      </c>
      <c r="F212" s="982" t="s">
        <v>4925</v>
      </c>
      <c r="G212" s="983"/>
    </row>
    <row r="213" spans="1:7" ht="15">
      <c r="A213" t="s">
        <v>4926</v>
      </c>
      <c r="B213" s="983">
        <v>3815950005</v>
      </c>
      <c r="C213" s="983">
        <v>3417101013</v>
      </c>
      <c r="D213" s="983" t="s">
        <v>4927</v>
      </c>
      <c r="E213" s="982">
        <v>3396839347</v>
      </c>
      <c r="F213" s="889"/>
      <c r="G213" s="889"/>
    </row>
    <row r="214" spans="1:7" ht="15">
      <c r="A214" t="s">
        <v>4928</v>
      </c>
      <c r="B214" s="983">
        <v>4195951005</v>
      </c>
      <c r="C214" s="983">
        <v>4225951006</v>
      </c>
      <c r="D214" s="983" t="s">
        <v>4957</v>
      </c>
      <c r="E214" s="889"/>
      <c r="F214" s="982">
        <v>3396839347</v>
      </c>
      <c r="G214" s="889"/>
    </row>
    <row r="215" spans="1:7" ht="15">
      <c r="A215"/>
      <c r="B215" s="889"/>
      <c r="C215" s="889"/>
      <c r="D215" s="889"/>
      <c r="E215" s="889"/>
      <c r="F215" s="889"/>
      <c r="G215" s="889"/>
    </row>
    <row r="216" spans="1:7" ht="15.75">
      <c r="A216"/>
      <c r="B216" s="1166" t="s">
        <v>4958</v>
      </c>
      <c r="C216" s="1166"/>
      <c r="D216" s="889"/>
      <c r="E216" s="889"/>
      <c r="F216" s="889"/>
      <c r="G216" s="889"/>
    </row>
    <row r="217" spans="1:7" ht="15">
      <c r="A217"/>
      <c r="B217" s="981" t="s">
        <v>238</v>
      </c>
      <c r="C217" s="981" t="s">
        <v>2667</v>
      </c>
      <c r="D217" s="981" t="s">
        <v>2624</v>
      </c>
      <c r="E217" s="982" t="s">
        <v>4924</v>
      </c>
      <c r="F217" s="982" t="s">
        <v>4925</v>
      </c>
      <c r="G217" s="889"/>
    </row>
    <row r="218" spans="1:7" ht="15">
      <c r="A218" t="s">
        <v>4926</v>
      </c>
      <c r="B218" s="983">
        <v>3815950005</v>
      </c>
      <c r="C218" s="983">
        <v>3417101013</v>
      </c>
      <c r="D218" s="983" t="s">
        <v>4927</v>
      </c>
      <c r="E218" s="982">
        <v>45387479000</v>
      </c>
      <c r="F218" s="889"/>
      <c r="G218" s="889"/>
    </row>
    <row r="219" spans="1:7" ht="15">
      <c r="A219" t="s">
        <v>4928</v>
      </c>
      <c r="B219" s="983">
        <v>2710001005</v>
      </c>
      <c r="C219" s="983">
        <v>2810051003</v>
      </c>
      <c r="D219" s="983" t="s">
        <v>4959</v>
      </c>
      <c r="E219" s="889"/>
      <c r="F219" s="982">
        <v>45387479000</v>
      </c>
      <c r="G219" s="889"/>
    </row>
    <row r="220" spans="1:7" ht="15">
      <c r="A220"/>
      <c r="B220" s="983"/>
      <c r="C220" s="983"/>
      <c r="D220" s="983"/>
      <c r="E220" s="889"/>
      <c r="F220" s="982"/>
      <c r="G220" s="889"/>
    </row>
    <row r="221" spans="1:7" ht="15">
      <c r="A221"/>
      <c r="B221" s="983"/>
      <c r="C221" s="983"/>
      <c r="D221" s="983"/>
      <c r="E221" s="889"/>
      <c r="F221" s="982"/>
      <c r="G221" s="889"/>
    </row>
    <row r="222" spans="1:7" ht="15.75">
      <c r="A222"/>
      <c r="B222" s="1166" t="s">
        <v>4960</v>
      </c>
      <c r="C222" s="1166"/>
      <c r="D222" s="889"/>
      <c r="E222" s="889"/>
      <c r="F222" s="889"/>
      <c r="G222" s="889"/>
    </row>
    <row r="223" spans="1:7" ht="15">
      <c r="A223"/>
      <c r="B223" s="981" t="s">
        <v>238</v>
      </c>
      <c r="C223" s="981" t="s">
        <v>2667</v>
      </c>
      <c r="D223" s="981" t="s">
        <v>2624</v>
      </c>
      <c r="E223" s="982" t="s">
        <v>4924</v>
      </c>
      <c r="F223" s="982" t="s">
        <v>4925</v>
      </c>
      <c r="G223" s="889"/>
    </row>
    <row r="224" spans="1:7" ht="15">
      <c r="A224" t="s">
        <v>4926</v>
      </c>
      <c r="B224" s="983">
        <v>3815950005</v>
      </c>
      <c r="C224" s="983">
        <v>3417101013</v>
      </c>
      <c r="D224" s="983" t="s">
        <v>4927</v>
      </c>
      <c r="E224" s="982">
        <v>3148963000</v>
      </c>
      <c r="F224" s="889"/>
      <c r="G224" s="889"/>
    </row>
    <row r="225" spans="1:7" ht="15">
      <c r="A225" t="s">
        <v>4928</v>
      </c>
      <c r="B225" s="983">
        <v>2710001005</v>
      </c>
      <c r="C225" s="983">
        <v>2810051003</v>
      </c>
      <c r="D225" s="983" t="s">
        <v>4959</v>
      </c>
      <c r="E225" s="889"/>
      <c r="F225" s="982">
        <v>3148963000</v>
      </c>
      <c r="G225" s="889"/>
    </row>
    <row r="226" spans="1:7" ht="15">
      <c r="A226"/>
      <c r="B226" s="983"/>
      <c r="C226" s="983"/>
      <c r="D226" s="983"/>
      <c r="E226" s="889"/>
      <c r="F226" s="982"/>
      <c r="G226" s="889"/>
    </row>
    <row r="227" spans="1:7" ht="15">
      <c r="A227"/>
      <c r="B227" s="983"/>
      <c r="C227" s="983"/>
      <c r="D227" s="983"/>
      <c r="E227" s="889"/>
      <c r="F227" s="982"/>
      <c r="G227" s="889"/>
    </row>
    <row r="228" spans="1:7" ht="15.75">
      <c r="A228"/>
      <c r="B228" s="1166" t="s">
        <v>4961</v>
      </c>
      <c r="C228" s="1166"/>
      <c r="D228" s="889"/>
      <c r="E228" s="889"/>
      <c r="F228" s="889"/>
      <c r="G228" s="889"/>
    </row>
    <row r="229" spans="1:7" ht="15">
      <c r="A229"/>
      <c r="B229" s="981" t="s">
        <v>238</v>
      </c>
      <c r="C229" s="981" t="s">
        <v>2667</v>
      </c>
      <c r="D229" s="981" t="s">
        <v>2624</v>
      </c>
      <c r="E229" s="982" t="s">
        <v>4924</v>
      </c>
      <c r="F229" s="982" t="s">
        <v>4925</v>
      </c>
      <c r="G229" s="889"/>
    </row>
    <row r="230" spans="1:7" ht="15">
      <c r="A230" t="s">
        <v>4926</v>
      </c>
      <c r="B230" s="983">
        <v>3417101013</v>
      </c>
      <c r="C230" s="983">
        <v>3815951013</v>
      </c>
      <c r="D230" s="983" t="s">
        <v>4927</v>
      </c>
      <c r="E230" s="982"/>
      <c r="F230" s="982">
        <v>7931169000</v>
      </c>
      <c r="G230" s="889"/>
    </row>
    <row r="231" spans="1:7" ht="15">
      <c r="A231" t="s">
        <v>4928</v>
      </c>
      <c r="B231" s="983">
        <v>2810051003</v>
      </c>
      <c r="C231" s="983">
        <v>2710001006</v>
      </c>
      <c r="D231" s="983" t="s">
        <v>1717</v>
      </c>
      <c r="E231" s="982">
        <v>7931169000</v>
      </c>
      <c r="F231" s="982"/>
      <c r="G231" s="889"/>
    </row>
    <row r="232" spans="1:7" ht="15">
      <c r="A232"/>
      <c r="B232" s="983"/>
      <c r="C232" s="983"/>
      <c r="D232" s="983"/>
      <c r="E232" s="982"/>
      <c r="F232" s="982"/>
      <c r="G232" s="889"/>
    </row>
    <row r="233" spans="1:7" ht="15">
      <c r="A233"/>
      <c r="B233" s="983"/>
      <c r="C233" s="983"/>
      <c r="D233" s="983"/>
      <c r="E233" s="889"/>
      <c r="F233" s="982"/>
      <c r="G233" s="889"/>
    </row>
    <row r="234" spans="1:7" ht="15">
      <c r="A234"/>
      <c r="B234" s="889"/>
      <c r="C234" s="889"/>
      <c r="D234" s="889"/>
      <c r="E234" s="889"/>
      <c r="F234" s="889"/>
      <c r="G234" s="889"/>
    </row>
    <row r="235" spans="1:7" ht="15">
      <c r="A235"/>
      <c r="B235" s="889"/>
      <c r="C235" s="985" t="s">
        <v>4933</v>
      </c>
      <c r="D235" s="889"/>
      <c r="E235" s="889"/>
      <c r="F235" s="889"/>
      <c r="G235" s="889"/>
    </row>
    <row r="236" spans="1:7" ht="15">
      <c r="A236"/>
      <c r="B236" s="889"/>
      <c r="C236" s="986" t="s">
        <v>4962</v>
      </c>
      <c r="D236" s="889"/>
      <c r="E236" s="987">
        <f>+E213</f>
        <v>3396839347</v>
      </c>
      <c r="F236" s="889"/>
      <c r="G236" s="889"/>
    </row>
    <row r="237" spans="1:7" ht="15">
      <c r="A237"/>
      <c r="B237" s="889"/>
      <c r="C237" s="984" t="s">
        <v>4935</v>
      </c>
      <c r="D237" s="889"/>
      <c r="E237" s="982">
        <f>+E218</f>
        <v>45387479000</v>
      </c>
      <c r="F237" s="889"/>
      <c r="G237" s="889"/>
    </row>
    <row r="238" spans="1:7" ht="15">
      <c r="A238"/>
      <c r="B238" s="889"/>
      <c r="C238" s="984" t="s">
        <v>4937</v>
      </c>
      <c r="D238" s="889"/>
      <c r="E238" s="982">
        <f>+E224</f>
        <v>3148963000</v>
      </c>
      <c r="F238" s="889"/>
      <c r="G238" s="889"/>
    </row>
    <row r="239" spans="1:7" ht="15">
      <c r="A239"/>
      <c r="B239" s="889"/>
      <c r="C239" s="984" t="s">
        <v>4938</v>
      </c>
      <c r="D239" s="889"/>
      <c r="E239" s="982">
        <f>-F230</f>
        <v>-7931169000</v>
      </c>
      <c r="F239" s="889"/>
      <c r="G239" s="889"/>
    </row>
    <row r="240" spans="1:7" ht="15">
      <c r="A240"/>
      <c r="B240" s="889"/>
      <c r="C240" s="986" t="s">
        <v>4963</v>
      </c>
      <c r="D240" s="889"/>
      <c r="E240" s="988">
        <f>SUM(E236:E239)</f>
        <v>44002112347</v>
      </c>
      <c r="F240" s="889"/>
      <c r="G240" s="889"/>
    </row>
    <row r="241" spans="1:7" ht="15">
      <c r="A241"/>
      <c r="B241" s="889"/>
      <c r="C241" s="986"/>
      <c r="D241" s="889"/>
      <c r="E241" s="988"/>
      <c r="F241" s="889"/>
      <c r="G241" s="889"/>
    </row>
    <row r="242" spans="1:7" ht="15">
      <c r="A242"/>
      <c r="B242" s="889"/>
      <c r="C242" s="889"/>
      <c r="D242" s="889"/>
      <c r="E242" s="889"/>
      <c r="F242" s="889"/>
      <c r="G242" s="889"/>
    </row>
    <row r="243" spans="1:7" ht="15">
      <c r="A243"/>
      <c r="B243" s="889"/>
      <c r="C243" s="1167" t="s">
        <v>4964</v>
      </c>
      <c r="D243" s="1168"/>
      <c r="E243" s="1169"/>
      <c r="F243" s="889"/>
      <c r="G243" s="889"/>
    </row>
    <row r="244" spans="1:7" ht="15">
      <c r="A244"/>
      <c r="B244" s="889"/>
      <c r="C244" s="990" t="s">
        <v>4965</v>
      </c>
      <c r="D244" s="990"/>
      <c r="E244" s="991">
        <f>E142+E175+E207+E240</f>
        <v>81533355735</v>
      </c>
      <c r="F244" s="992"/>
      <c r="G244" s="993"/>
    </row>
    <row r="245" spans="1:7" ht="15">
      <c r="A245"/>
      <c r="B245" s="889"/>
      <c r="C245" s="990" t="s">
        <v>4966</v>
      </c>
      <c r="D245" s="990"/>
      <c r="E245" s="991">
        <v>81425537258</v>
      </c>
      <c r="F245" s="889"/>
      <c r="G245" s="992"/>
    </row>
    <row r="246" spans="1:7" ht="51">
      <c r="A246"/>
      <c r="B246" s="889"/>
      <c r="C246" s="990" t="s">
        <v>4967</v>
      </c>
      <c r="D246" s="994" t="s">
        <v>4968</v>
      </c>
      <c r="E246" s="995">
        <f>+E245-E244</f>
        <v>-107818477</v>
      </c>
      <c r="F246" s="889"/>
      <c r="G246" s="889"/>
    </row>
    <row r="247" spans="1:7" ht="15">
      <c r="A247"/>
      <c r="B247" s="889"/>
      <c r="C247" s="889"/>
      <c r="D247" s="889"/>
      <c r="E247" s="889"/>
      <c r="F247" s="889"/>
      <c r="G247" s="889"/>
    </row>
    <row r="248" spans="1:7" ht="15">
      <c r="A248"/>
      <c r="B248" s="889"/>
      <c r="C248" s="889" t="s">
        <v>4969</v>
      </c>
      <c r="D248" s="889"/>
      <c r="E248" s="992">
        <f>+E137++E171+E203+E236</f>
        <v>24032485075</v>
      </c>
      <c r="F248" s="889"/>
      <c r="G248" s="889"/>
    </row>
    <row r="249" spans="1:7" ht="15">
      <c r="A249"/>
      <c r="B249" s="889"/>
      <c r="C249" s="889" t="s">
        <v>4970</v>
      </c>
      <c r="D249" s="889"/>
      <c r="E249" s="996">
        <f>+E138+E139+E172+E204+E237</f>
        <v>44862054660</v>
      </c>
      <c r="F249" s="889"/>
      <c r="G249" s="889"/>
    </row>
    <row r="250" spans="1:7" ht="15">
      <c r="A250"/>
      <c r="B250" s="889"/>
      <c r="C250" s="889" t="s">
        <v>4971</v>
      </c>
      <c r="D250" s="889"/>
      <c r="E250" s="996">
        <f>+E140+E173+E205+E238</f>
        <v>13871546000</v>
      </c>
      <c r="F250" s="889"/>
      <c r="G250" s="889"/>
    </row>
    <row r="251" spans="1:7" ht="15">
      <c r="A251"/>
      <c r="B251" s="889"/>
      <c r="C251" s="889" t="s">
        <v>4972</v>
      </c>
      <c r="D251" s="889"/>
      <c r="E251" s="997">
        <f>+E141+E174+E206+E239</f>
        <v>-1232730000</v>
      </c>
      <c r="F251" s="889"/>
      <c r="G251" s="889"/>
    </row>
    <row r="252" spans="1:7" ht="15">
      <c r="A252"/>
      <c r="B252" s="889"/>
      <c r="C252" s="998" t="s">
        <v>3489</v>
      </c>
      <c r="D252" s="889"/>
      <c r="E252" s="999">
        <f>+E248+E249+E250+E251</f>
        <v>81533355735</v>
      </c>
      <c r="F252" s="889"/>
      <c r="G252" s="889"/>
    </row>
    <row r="253" spans="1:7" ht="15">
      <c r="A253"/>
      <c r="B253" s="889"/>
      <c r="C253" s="889"/>
      <c r="D253" s="889"/>
      <c r="E253" s="996"/>
      <c r="F253" s="889"/>
      <c r="G253" s="889"/>
    </row>
    <row r="254" spans="1:7" ht="15">
      <c r="A254"/>
      <c r="B254" s="889"/>
      <c r="C254" s="889"/>
      <c r="D254" s="889"/>
      <c r="E254" s="889"/>
      <c r="F254" s="889"/>
      <c r="G254" s="889"/>
    </row>
    <row r="255" spans="1:7" ht="15">
      <c r="A255"/>
      <c r="B255" s="889"/>
      <c r="C255" s="889" t="s">
        <v>4973</v>
      </c>
      <c r="D255" s="889"/>
      <c r="E255" s="889"/>
      <c r="F255" s="889"/>
      <c r="G255" s="889"/>
    </row>
    <row r="256" spans="1:7" ht="15">
      <c r="A256"/>
      <c r="B256" s="889"/>
      <c r="C256" s="889"/>
      <c r="D256" s="889"/>
      <c r="E256" s="889"/>
      <c r="F256" s="889"/>
      <c r="G256" s="889"/>
    </row>
    <row r="257" spans="1:7" ht="51">
      <c r="A257"/>
      <c r="B257" s="889"/>
      <c r="C257" s="994" t="s">
        <v>4968</v>
      </c>
      <c r="D257" s="889"/>
      <c r="E257" s="993">
        <f>+E246</f>
        <v>-107818477</v>
      </c>
      <c r="F257" s="889"/>
      <c r="G257" s="889"/>
    </row>
    <row r="258" spans="1:7" ht="15">
      <c r="A258"/>
      <c r="B258" s="889"/>
      <c r="C258" s="889"/>
      <c r="D258" s="889"/>
      <c r="E258" s="889"/>
      <c r="F258" s="889"/>
      <c r="G258" s="889"/>
    </row>
    <row r="259" spans="1:7" ht="15">
      <c r="A259"/>
      <c r="B259" s="889"/>
      <c r="C259" s="889"/>
      <c r="D259" s="889"/>
      <c r="E259" s="889"/>
      <c r="F259" s="889"/>
      <c r="G259" s="889"/>
    </row>
    <row r="260" spans="1:7" ht="15">
      <c r="A260"/>
      <c r="B260" s="889"/>
      <c r="C260" s="1000"/>
      <c r="D260" s="889"/>
      <c r="E260" s="889"/>
      <c r="F260" s="889"/>
      <c r="G260" s="889"/>
    </row>
    <row r="261" spans="1:7" ht="15">
      <c r="A261"/>
      <c r="B261" s="889"/>
      <c r="C261" s="889"/>
      <c r="D261" s="889"/>
      <c r="E261" s="889"/>
      <c r="F261" s="889"/>
      <c r="G261" s="889"/>
    </row>
    <row r="262" spans="1:7" ht="15">
      <c r="A262"/>
      <c r="B262" s="889"/>
      <c r="C262" s="889"/>
      <c r="D262" s="889"/>
      <c r="E262" s="889"/>
      <c r="F262" s="889"/>
      <c r="G262" s="889"/>
    </row>
    <row r="263" spans="1:7" ht="15">
      <c r="A263"/>
      <c r="B263" s="889"/>
      <c r="C263" s="889"/>
      <c r="D263" s="889"/>
      <c r="E263" s="889"/>
      <c r="F263" s="889"/>
      <c r="G263" s="889"/>
    </row>
    <row r="264" spans="1:7" ht="15">
      <c r="A264"/>
      <c r="B264" s="889"/>
      <c r="C264" s="889"/>
      <c r="D264" s="889"/>
      <c r="E264" s="889"/>
      <c r="F264" s="889"/>
      <c r="G264" s="889"/>
    </row>
    <row r="265" spans="1:7" ht="15">
      <c r="A265"/>
      <c r="B265" s="889"/>
      <c r="C265" s="889"/>
      <c r="D265" s="889"/>
      <c r="E265" s="889"/>
      <c r="F265" s="889"/>
      <c r="G265" s="889"/>
    </row>
    <row r="266" spans="1:7" ht="15">
      <c r="A266"/>
      <c r="B266" s="889"/>
      <c r="C266" s="889"/>
      <c r="D266" s="889"/>
      <c r="E266" s="889"/>
      <c r="F266" s="889"/>
      <c r="G266" s="889"/>
    </row>
    <row r="267" spans="1:7" ht="15">
      <c r="A267"/>
      <c r="B267" s="889"/>
      <c r="C267" s="889"/>
      <c r="D267" s="889"/>
      <c r="E267" s="889"/>
      <c r="F267" s="889"/>
      <c r="G267" s="889"/>
    </row>
    <row r="268" spans="1:7" ht="15">
      <c r="A268"/>
      <c r="B268" s="889"/>
      <c r="C268" s="889"/>
      <c r="D268" s="889"/>
      <c r="E268" s="889"/>
      <c r="F268" s="889"/>
      <c r="G268" s="889"/>
    </row>
    <row r="269" spans="1:7" ht="15">
      <c r="A269"/>
      <c r="B269" s="889"/>
      <c r="C269" s="889"/>
      <c r="D269" s="889"/>
      <c r="E269" s="889"/>
      <c r="F269" s="889"/>
      <c r="G269" s="889"/>
    </row>
    <row r="270" spans="1:7" ht="15">
      <c r="A270"/>
      <c r="B270" s="889"/>
      <c r="C270" s="889"/>
      <c r="D270" s="889"/>
      <c r="E270" s="889"/>
      <c r="F270" s="889"/>
      <c r="G270" s="889"/>
    </row>
    <row r="271" spans="1:7" ht="15">
      <c r="A271"/>
      <c r="B271" s="889"/>
      <c r="C271" s="889"/>
      <c r="D271" s="889"/>
      <c r="E271" s="889"/>
      <c r="F271" s="889"/>
      <c r="G271" s="889"/>
    </row>
    <row r="272" spans="1:7" ht="15">
      <c r="A272"/>
      <c r="B272" s="889"/>
      <c r="C272" s="889"/>
      <c r="D272" s="889"/>
      <c r="E272" s="889"/>
      <c r="F272" s="889"/>
      <c r="G272" s="889"/>
    </row>
    <row r="273" spans="1:7" ht="15">
      <c r="A273"/>
      <c r="B273" s="889"/>
      <c r="C273" s="889"/>
      <c r="D273" s="889"/>
      <c r="E273" s="889"/>
      <c r="F273" s="889"/>
      <c r="G273" s="889"/>
    </row>
    <row r="274" spans="1:7" ht="15">
      <c r="A274"/>
      <c r="B274" s="889"/>
      <c r="C274" s="889"/>
      <c r="D274" s="889"/>
      <c r="E274" s="889"/>
      <c r="F274" s="889"/>
      <c r="G274" s="889"/>
    </row>
    <row r="275" spans="1:7" ht="15">
      <c r="A275"/>
      <c r="B275" s="889"/>
      <c r="C275" s="889"/>
      <c r="D275" s="889"/>
      <c r="E275" s="889"/>
      <c r="F275" s="889"/>
      <c r="G275" s="889"/>
    </row>
    <row r="276" spans="1:7" ht="15">
      <c r="A276"/>
      <c r="B276" s="889"/>
      <c r="C276" s="889"/>
      <c r="D276" s="993"/>
      <c r="E276" s="889"/>
      <c r="F276" s="889"/>
      <c r="G276" s="889"/>
    </row>
    <row r="277" spans="1:7" ht="15">
      <c r="A277"/>
      <c r="B277" s="889"/>
      <c r="C277" s="889"/>
      <c r="D277" s="993"/>
      <c r="E277" s="889"/>
      <c r="F277" s="889"/>
      <c r="G277" s="889"/>
    </row>
    <row r="278" spans="1:7">
      <c r="B278" s="289"/>
      <c r="C278" s="289"/>
      <c r="D278" s="289"/>
      <c r="E278" s="289"/>
      <c r="F278" s="289"/>
      <c r="G278" s="289"/>
    </row>
    <row r="279" spans="1:7">
      <c r="B279" s="289"/>
      <c r="C279" s="289"/>
      <c r="D279" s="289"/>
      <c r="E279" s="289"/>
      <c r="F279" s="289"/>
      <c r="G279" s="289"/>
    </row>
    <row r="280" spans="1:7">
      <c r="B280" s="289"/>
      <c r="C280" s="289"/>
      <c r="D280" s="289"/>
      <c r="E280" s="289"/>
      <c r="F280" s="289"/>
      <c r="G280" s="289"/>
    </row>
    <row r="281" spans="1:7">
      <c r="B281" s="289"/>
      <c r="C281" s="289"/>
      <c r="D281" s="289"/>
      <c r="E281" s="289"/>
      <c r="F281" s="289"/>
      <c r="G281" s="289"/>
    </row>
    <row r="282" spans="1:7">
      <c r="B282" s="289"/>
      <c r="C282" s="289"/>
      <c r="D282" s="289"/>
      <c r="E282" s="289"/>
      <c r="F282" s="289"/>
      <c r="G282" s="289"/>
    </row>
    <row r="283" spans="1:7">
      <c r="B283" s="289"/>
      <c r="C283" s="289"/>
      <c r="D283" s="289"/>
      <c r="E283" s="289"/>
      <c r="F283" s="289"/>
      <c r="G283" s="289"/>
    </row>
    <row r="284" spans="1:7">
      <c r="B284" s="289"/>
      <c r="C284" s="289"/>
      <c r="D284" s="289"/>
      <c r="E284" s="289"/>
      <c r="F284" s="289"/>
      <c r="G284" s="289"/>
    </row>
    <row r="285" spans="1:7">
      <c r="B285" s="289"/>
      <c r="C285" s="289"/>
      <c r="D285" s="289"/>
      <c r="E285" s="289"/>
      <c r="F285" s="289"/>
      <c r="G285" s="289"/>
    </row>
    <row r="286" spans="1:7">
      <c r="B286" s="289"/>
      <c r="C286" s="289"/>
      <c r="D286" s="289"/>
      <c r="E286" s="289"/>
      <c r="F286" s="289"/>
      <c r="G286" s="289"/>
    </row>
    <row r="287" spans="1:7">
      <c r="B287" s="289"/>
      <c r="C287" s="289"/>
      <c r="D287" s="289"/>
      <c r="E287" s="289"/>
      <c r="F287" s="289"/>
      <c r="G287" s="289"/>
    </row>
    <row r="288" spans="1:7">
      <c r="B288" s="289"/>
      <c r="C288" s="289"/>
      <c r="D288" s="289"/>
      <c r="E288" s="289"/>
      <c r="F288" s="289"/>
      <c r="G288" s="289"/>
    </row>
    <row r="289" spans="2:7">
      <c r="B289" s="289"/>
      <c r="C289" s="289"/>
      <c r="D289" s="289"/>
      <c r="E289" s="289"/>
      <c r="F289" s="289"/>
      <c r="G289" s="289"/>
    </row>
    <row r="290" spans="2:7">
      <c r="B290" s="289"/>
      <c r="C290" s="289"/>
      <c r="D290" s="289"/>
      <c r="E290" s="289"/>
      <c r="F290" s="289"/>
      <c r="G290" s="289"/>
    </row>
    <row r="291" spans="2:7">
      <c r="B291" s="289"/>
      <c r="C291" s="289"/>
      <c r="D291" s="289"/>
      <c r="E291" s="289"/>
      <c r="F291" s="289"/>
      <c r="G291" s="289"/>
    </row>
    <row r="292" spans="2:7">
      <c r="B292" s="289"/>
      <c r="C292" s="289"/>
      <c r="D292" s="289"/>
      <c r="E292" s="289"/>
      <c r="F292" s="289"/>
      <c r="G292" s="289"/>
    </row>
    <row r="293" spans="2:7">
      <c r="B293" s="289"/>
      <c r="C293" s="289"/>
      <c r="D293" s="289"/>
      <c r="E293" s="289"/>
      <c r="F293" s="289"/>
      <c r="G293" s="289"/>
    </row>
    <row r="294" spans="2:7">
      <c r="B294" s="289"/>
      <c r="C294" s="289"/>
      <c r="D294" s="289"/>
      <c r="E294" s="289"/>
      <c r="F294" s="289"/>
      <c r="G294" s="289"/>
    </row>
    <row r="295" spans="2:7">
      <c r="B295" s="289"/>
      <c r="C295" s="289"/>
      <c r="D295" s="289"/>
      <c r="E295" s="289"/>
      <c r="F295" s="289"/>
      <c r="G295" s="289"/>
    </row>
    <row r="296" spans="2:7">
      <c r="B296" s="289"/>
      <c r="C296" s="289"/>
      <c r="D296" s="289"/>
      <c r="E296" s="289"/>
      <c r="F296" s="289"/>
      <c r="G296" s="289"/>
    </row>
    <row r="297" spans="2:7">
      <c r="B297" s="289"/>
      <c r="C297" s="289"/>
      <c r="D297" s="289"/>
      <c r="E297" s="289"/>
      <c r="F297" s="289"/>
      <c r="G297" s="289"/>
    </row>
  </sheetData>
  <sheetProtection algorithmName="SHA-512" hashValue="cAmmqDh3iRHgnVvuTFbkns46XcxA9gw87mWX8LM+oXEgR52d+NGR18m4sobZghgnBrbILd0yAK+Mnyl/wEljVA==" saltValue="Dlx+rIb40oiKsYI9Lq6lUg==" spinCount="100000" sheet="1" objects="1" scenarios="1"/>
  <mergeCells count="22">
    <mergeCell ref="B228:C228"/>
    <mergeCell ref="C243:E243"/>
    <mergeCell ref="B196:C196"/>
    <mergeCell ref="B210:G210"/>
    <mergeCell ref="B211:C211"/>
    <mergeCell ref="B216:C216"/>
    <mergeCell ref="B222:C222"/>
    <mergeCell ref="B164:C164"/>
    <mergeCell ref="B178:G178"/>
    <mergeCell ref="B179:C179"/>
    <mergeCell ref="B184:C184"/>
    <mergeCell ref="B190:C190"/>
    <mergeCell ref="B130:C130"/>
    <mergeCell ref="B145:G145"/>
    <mergeCell ref="B146:C146"/>
    <mergeCell ref="B151:C151"/>
    <mergeCell ref="B157:C157"/>
    <mergeCell ref="A6:X6"/>
    <mergeCell ref="B112:G112"/>
    <mergeCell ref="B113:C113"/>
    <mergeCell ref="B118:C118"/>
    <mergeCell ref="B124:C124"/>
  </mergeCells>
  <pageMargins left="0.7" right="0.7" top="0.75" bottom="0.75" header="0.3" footer="0.3"/>
  <pageSetup paperSize="9" orientation="portrait" horizontalDpi="4294967295" verticalDpi="4294967295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5"/>
  <dimension ref="A1:Z241"/>
  <sheetViews>
    <sheetView zoomScaleNormal="100" workbookViewId="0">
      <selection activeCell="G26" sqref="G26"/>
    </sheetView>
  </sheetViews>
  <sheetFormatPr baseColWidth="10" defaultRowHeight="11.25"/>
  <cols>
    <col min="1" max="1" width="15.5703125" style="807" customWidth="1"/>
    <col min="2" max="2" width="35.140625" style="807" customWidth="1"/>
    <col min="3" max="3" width="24.28515625" style="807" customWidth="1"/>
    <col min="4" max="4" width="27.42578125" style="807" customWidth="1"/>
    <col min="5" max="5" width="17.85546875" style="807" customWidth="1"/>
    <col min="6" max="6" width="25.42578125" style="807" customWidth="1"/>
    <col min="7" max="7" width="20" style="807" customWidth="1"/>
    <col min="8" max="8" width="27.140625" style="807" customWidth="1"/>
    <col min="9" max="9" width="20.5703125" style="807" customWidth="1"/>
    <col min="10" max="10" width="23.28515625" style="807" customWidth="1"/>
    <col min="11" max="11" width="16.28515625" style="807" customWidth="1"/>
    <col min="12" max="12" width="18.42578125" style="807" customWidth="1"/>
    <col min="13" max="13" width="16.7109375" style="807" customWidth="1"/>
    <col min="14" max="14" width="18" style="807" customWidth="1"/>
    <col min="15" max="15" width="16.140625" style="807" customWidth="1"/>
    <col min="16" max="16" width="18.85546875" style="807" customWidth="1"/>
    <col min="17" max="17" width="15.140625" style="807" customWidth="1"/>
    <col min="18" max="18" width="27.140625" style="807" customWidth="1"/>
    <col min="19" max="19" width="20.42578125" style="807" customWidth="1"/>
    <col min="20" max="20" width="17.140625" style="807" customWidth="1"/>
    <col min="21" max="21" width="16.7109375" style="807" bestFit="1" customWidth="1"/>
    <col min="22" max="23" width="16.5703125" style="809" bestFit="1" customWidth="1"/>
    <col min="24" max="25" width="11.42578125" style="809"/>
    <col min="26" max="26" width="18.85546875" style="809" bestFit="1" customWidth="1"/>
    <col min="27" max="16384" width="11.42578125" style="809"/>
  </cols>
  <sheetData>
    <row r="1" spans="1:22">
      <c r="A1" s="20" t="s">
        <v>192</v>
      </c>
      <c r="B1" s="20"/>
      <c r="C1" s="805"/>
      <c r="D1" s="805"/>
      <c r="E1" s="805"/>
      <c r="F1" s="805"/>
      <c r="G1" s="805"/>
      <c r="H1" s="805"/>
      <c r="I1" s="793"/>
      <c r="J1" s="806"/>
      <c r="K1" s="806"/>
      <c r="L1" s="806"/>
      <c r="M1" s="806"/>
      <c r="N1" s="806"/>
      <c r="O1" s="806"/>
      <c r="Q1" s="793"/>
      <c r="R1" s="793"/>
      <c r="S1" s="793"/>
      <c r="T1" s="805"/>
      <c r="U1" s="805"/>
      <c r="V1" s="808"/>
    </row>
    <row r="2" spans="1:22">
      <c r="A2" s="20" t="s">
        <v>2268</v>
      </c>
      <c r="B2" s="20"/>
      <c r="C2" s="805"/>
      <c r="D2" s="805"/>
      <c r="E2" s="805">
        <v>43147587.600000001</v>
      </c>
      <c r="F2" s="805"/>
      <c r="G2" s="805"/>
      <c r="H2" s="805"/>
      <c r="I2" s="793"/>
      <c r="J2" s="810"/>
      <c r="K2" s="810"/>
      <c r="L2" s="810"/>
      <c r="M2" s="810"/>
      <c r="N2" s="810"/>
      <c r="O2" s="810">
        <f>+O5-J5</f>
        <v>361830954006.62817</v>
      </c>
      <c r="Q2" s="793"/>
      <c r="R2" s="793"/>
      <c r="S2" s="793"/>
      <c r="T2" s="805"/>
      <c r="U2" s="805"/>
      <c r="V2" s="808"/>
    </row>
    <row r="3" spans="1:22" ht="12" thickBot="1">
      <c r="A3" s="20" t="s">
        <v>4991</v>
      </c>
      <c r="B3" s="20"/>
      <c r="C3" s="805"/>
      <c r="D3" s="805"/>
      <c r="E3" s="805"/>
      <c r="F3" s="805"/>
      <c r="G3" s="805"/>
      <c r="H3" s="805"/>
      <c r="I3" s="793"/>
      <c r="M3" s="810"/>
      <c r="Q3" s="793"/>
      <c r="R3" s="793"/>
      <c r="S3" s="793"/>
      <c r="T3" s="805"/>
      <c r="U3" s="805"/>
      <c r="V3" s="808"/>
    </row>
    <row r="4" spans="1:22" ht="12" thickBot="1">
      <c r="A4" s="450" t="s">
        <v>2269</v>
      </c>
      <c r="B4" s="451" t="s">
        <v>2270</v>
      </c>
      <c r="C4" s="452" t="s">
        <v>2271</v>
      </c>
      <c r="D4" s="452" t="s">
        <v>2272</v>
      </c>
      <c r="E4" s="452" t="s">
        <v>2273</v>
      </c>
      <c r="F4" s="452" t="s">
        <v>2274</v>
      </c>
      <c r="G4" s="452"/>
      <c r="H4" s="452" t="s">
        <v>2275</v>
      </c>
      <c r="I4" s="453" t="s">
        <v>2276</v>
      </c>
      <c r="J4" s="453" t="s">
        <v>2277</v>
      </c>
      <c r="K4" s="453" t="s">
        <v>4866</v>
      </c>
      <c r="L4" s="453" t="s">
        <v>4867</v>
      </c>
      <c r="M4" s="881">
        <v>0.15</v>
      </c>
      <c r="N4" s="453" t="s">
        <v>4868</v>
      </c>
      <c r="O4" s="453" t="s">
        <v>4869</v>
      </c>
      <c r="P4" s="453" t="s">
        <v>2278</v>
      </c>
      <c r="Q4" s="453" t="s">
        <v>44</v>
      </c>
      <c r="R4" s="453" t="s">
        <v>2279</v>
      </c>
      <c r="S4" s="453" t="s">
        <v>43</v>
      </c>
      <c r="T4" s="454" t="s">
        <v>2280</v>
      </c>
      <c r="U4" s="454" t="s">
        <v>2281</v>
      </c>
      <c r="V4" s="462"/>
    </row>
    <row r="5" spans="1:22">
      <c r="B5" s="811" t="s">
        <v>4859</v>
      </c>
      <c r="C5" s="308">
        <v>162125541179</v>
      </c>
      <c r="D5" s="308">
        <v>32634028251.712685</v>
      </c>
      <c r="E5" s="308">
        <f>374496271756.512+284698972210</f>
        <v>659195243966.51196</v>
      </c>
      <c r="F5" s="308">
        <v>0</v>
      </c>
      <c r="G5" s="308">
        <v>0</v>
      </c>
      <c r="H5" s="308">
        <v>80810658057.983292</v>
      </c>
      <c r="I5" s="1139">
        <f>SUM(C5:H5)</f>
        <v>934765471455.20789</v>
      </c>
      <c r="J5" s="1140">
        <f>SUMIF($J$102:$J$124,B5,$K$102:$K$124)</f>
        <v>1233135283385.3481</v>
      </c>
      <c r="K5" s="812" t="s">
        <v>4870</v>
      </c>
      <c r="L5" s="812">
        <f>+K187*Q187</f>
        <v>1386927162949.5447</v>
      </c>
      <c r="M5" s="812">
        <f t="shared" ref="M5:M7" si="0">+L5*0.15</f>
        <v>208039074442.4317</v>
      </c>
      <c r="N5" s="812">
        <f t="shared" ref="N5:N7" si="1">+L5+M5</f>
        <v>1594966237391.9763</v>
      </c>
      <c r="O5" s="812">
        <f t="shared" ref="O5:O7" si="2">IF(N5&gt;J5,N5,J5)</f>
        <v>1594966237391.9763</v>
      </c>
      <c r="P5" s="812">
        <f t="shared" ref="P5:P7" si="3">+I5-O5</f>
        <v>-660200765936.76843</v>
      </c>
      <c r="Q5" s="812"/>
      <c r="R5" s="812"/>
      <c r="S5" s="812">
        <f>+P5</f>
        <v>-660200765936.76843</v>
      </c>
      <c r="T5" s="808"/>
      <c r="U5" s="808"/>
      <c r="V5" s="808"/>
    </row>
    <row r="6" spans="1:22">
      <c r="B6" s="811" t="s">
        <v>4861</v>
      </c>
      <c r="C6" s="308">
        <v>27366320860.220001</v>
      </c>
      <c r="D6" s="308">
        <v>5661721428.3233662</v>
      </c>
      <c r="E6" s="308">
        <v>131580897186.86002</v>
      </c>
      <c r="F6" s="308">
        <v>0</v>
      </c>
      <c r="G6" s="308">
        <v>0</v>
      </c>
      <c r="H6" s="308">
        <v>18200564138.278797</v>
      </c>
      <c r="I6" s="1148">
        <f t="shared" ref="I6:I7" si="4">SUM(C6:H6)</f>
        <v>182809503613.68219</v>
      </c>
      <c r="J6" s="1140">
        <f>SUMIF($J$102:$J$124,B6,$K$102:$K$124)</f>
        <v>386861413314.95197</v>
      </c>
      <c r="K6" s="812" t="s">
        <v>4870</v>
      </c>
      <c r="L6" s="812">
        <f>+K190*Q190</f>
        <v>368298544099.62286</v>
      </c>
      <c r="M6" s="812">
        <f t="shared" si="0"/>
        <v>55244781614.943428</v>
      </c>
      <c r="N6" s="812">
        <f t="shared" si="1"/>
        <v>423543325714.56628</v>
      </c>
      <c r="O6" s="812">
        <f t="shared" si="2"/>
        <v>423543325714.56628</v>
      </c>
      <c r="P6" s="812">
        <f t="shared" si="3"/>
        <v>-240733822100.88409</v>
      </c>
      <c r="Q6" s="812"/>
      <c r="R6" s="812"/>
      <c r="S6" s="812">
        <f t="shared" ref="S6:S7" si="5">+P6</f>
        <v>-240733822100.88409</v>
      </c>
      <c r="T6" s="808"/>
      <c r="U6" s="808"/>
      <c r="V6" s="808"/>
    </row>
    <row r="7" spans="1:22">
      <c r="B7" s="811" t="s">
        <v>4862</v>
      </c>
      <c r="C7" s="308">
        <v>19923282688.220001</v>
      </c>
      <c r="D7" s="308">
        <v>0</v>
      </c>
      <c r="E7" s="308">
        <v>57061928485.840004</v>
      </c>
      <c r="F7" s="308">
        <v>33682806911.759998</v>
      </c>
      <c r="G7" s="308">
        <v>0</v>
      </c>
      <c r="H7" s="308">
        <v>2057925319.4186821</v>
      </c>
      <c r="I7" s="1148">
        <f t="shared" si="4"/>
        <v>112725943405.23868</v>
      </c>
      <c r="J7" s="1140">
        <f>SUMIF($J$102:$J$124,B7,$K$102:$K$124)</f>
        <v>199627823926.95926</v>
      </c>
      <c r="K7" s="812" t="s">
        <v>4870</v>
      </c>
      <c r="L7" s="812">
        <f>+K191*Q191</f>
        <v>201572226387.98434</v>
      </c>
      <c r="M7" s="812">
        <f t="shared" si="0"/>
        <v>30235833958.197651</v>
      </c>
      <c r="N7" s="812">
        <f t="shared" si="1"/>
        <v>231808060346.18201</v>
      </c>
      <c r="O7" s="812">
        <f t="shared" si="2"/>
        <v>231808060346.18201</v>
      </c>
      <c r="P7" s="812">
        <f t="shared" si="3"/>
        <v>-119082116940.94333</v>
      </c>
      <c r="Q7" s="812"/>
      <c r="R7" s="812"/>
      <c r="S7" s="812">
        <f t="shared" si="5"/>
        <v>-119082116940.94333</v>
      </c>
      <c r="T7" s="808"/>
      <c r="U7" s="808"/>
      <c r="V7" s="808"/>
    </row>
    <row r="8" spans="1:22">
      <c r="B8" s="309" t="s">
        <v>2285</v>
      </c>
      <c r="C8" s="310">
        <f t="shared" ref="C8:T8" si="6">SUM(C5:C7)</f>
        <v>209415144727.44</v>
      </c>
      <c r="D8" s="310">
        <f t="shared" si="6"/>
        <v>38295749680.036049</v>
      </c>
      <c r="E8" s="310">
        <f t="shared" si="6"/>
        <v>847838069639.21191</v>
      </c>
      <c r="F8" s="310">
        <f t="shared" si="6"/>
        <v>33682806911.759998</v>
      </c>
      <c r="G8" s="310">
        <f t="shared" si="6"/>
        <v>0</v>
      </c>
      <c r="H8" s="310">
        <f t="shared" si="6"/>
        <v>101069147515.68077</v>
      </c>
      <c r="I8" s="311">
        <f t="shared" si="6"/>
        <v>1230300918474.1289</v>
      </c>
      <c r="J8" s="311">
        <f t="shared" si="6"/>
        <v>1819624520627.2593</v>
      </c>
      <c r="K8" s="311"/>
      <c r="L8" s="311"/>
      <c r="M8" s="311"/>
      <c r="N8" s="311"/>
      <c r="O8" s="311"/>
      <c r="P8" s="312">
        <f t="shared" si="6"/>
        <v>-1020016704978.5959</v>
      </c>
      <c r="Q8" s="311">
        <f t="shared" si="6"/>
        <v>0</v>
      </c>
      <c r="R8" s="311">
        <f t="shared" si="6"/>
        <v>0</v>
      </c>
      <c r="S8" s="311">
        <f t="shared" si="6"/>
        <v>-1020016704978.5959</v>
      </c>
      <c r="T8" s="310">
        <f t="shared" si="6"/>
        <v>0</v>
      </c>
      <c r="U8" s="310"/>
      <c r="V8" s="316"/>
    </row>
    <row r="9" spans="1:22">
      <c r="B9" s="309" t="s">
        <v>2286</v>
      </c>
      <c r="C9" s="805"/>
      <c r="D9" s="805"/>
      <c r="E9" s="805"/>
      <c r="F9" s="805"/>
      <c r="G9" s="805"/>
      <c r="H9" s="805"/>
      <c r="I9" s="793"/>
      <c r="J9" s="793"/>
      <c r="K9" s="793"/>
      <c r="L9" s="793"/>
      <c r="M9" s="793"/>
      <c r="N9" s="793"/>
      <c r="O9" s="793"/>
      <c r="P9" s="793">
        <f>+P8-Q8-R8-S8</f>
        <v>0</v>
      </c>
      <c r="Q9" s="812"/>
      <c r="R9" s="812"/>
      <c r="S9" s="793"/>
      <c r="T9" s="805"/>
      <c r="U9" s="805"/>
      <c r="V9" s="808"/>
    </row>
    <row r="10" spans="1:22">
      <c r="B10" s="309"/>
      <c r="C10" s="805"/>
      <c r="D10" s="805"/>
      <c r="E10" s="805"/>
      <c r="F10" s="805"/>
      <c r="G10" s="805"/>
      <c r="H10" s="805"/>
      <c r="I10" s="793"/>
      <c r="J10" s="793"/>
      <c r="K10" s="793"/>
      <c r="L10" s="793"/>
      <c r="M10" s="793"/>
      <c r="N10" s="793"/>
      <c r="O10" s="793"/>
      <c r="P10" s="793"/>
      <c r="Q10" s="812"/>
      <c r="R10" s="812"/>
      <c r="S10" s="793"/>
      <c r="T10" s="805"/>
      <c r="U10" s="805"/>
      <c r="V10" s="808"/>
    </row>
    <row r="11" spans="1:22">
      <c r="B11" s="309"/>
      <c r="C11" s="805"/>
      <c r="D11" s="805"/>
      <c r="E11" s="805"/>
      <c r="F11" s="805"/>
      <c r="G11" s="805"/>
      <c r="H11" s="805"/>
      <c r="I11" s="793"/>
      <c r="J11" s="793"/>
      <c r="K11" s="793"/>
      <c r="L11" s="793"/>
      <c r="M11" s="793"/>
      <c r="N11" s="793"/>
      <c r="O11" s="793"/>
      <c r="P11" s="793"/>
      <c r="Q11" s="812"/>
      <c r="R11" s="812"/>
      <c r="S11" s="793"/>
      <c r="T11" s="805"/>
      <c r="U11" s="805"/>
      <c r="V11" s="808"/>
    </row>
    <row r="12" spans="1:22" ht="12" thickBot="1">
      <c r="B12" s="309"/>
      <c r="C12" s="805"/>
      <c r="D12" s="805"/>
      <c r="E12" s="805"/>
      <c r="F12" s="805"/>
      <c r="G12" s="805"/>
      <c r="H12" s="805"/>
      <c r="I12" s="793"/>
      <c r="J12" s="793"/>
      <c r="K12" s="793"/>
      <c r="L12" s="793"/>
      <c r="M12" s="793"/>
      <c r="N12" s="793"/>
      <c r="O12" s="793"/>
      <c r="P12" s="793"/>
      <c r="Q12" s="812"/>
      <c r="R12" s="812"/>
      <c r="S12" s="793"/>
      <c r="T12" s="805"/>
      <c r="U12" s="805"/>
      <c r="V12" s="808"/>
    </row>
    <row r="13" spans="1:22" ht="12" thickBot="1">
      <c r="A13" s="450" t="s">
        <v>2269</v>
      </c>
      <c r="B13" s="451" t="s">
        <v>4592</v>
      </c>
      <c r="C13" s="452" t="s">
        <v>2271</v>
      </c>
      <c r="D13" s="452" t="s">
        <v>2272</v>
      </c>
      <c r="E13" s="452" t="s">
        <v>2273</v>
      </c>
      <c r="F13" s="452" t="s">
        <v>2274</v>
      </c>
      <c r="G13" s="452"/>
      <c r="H13" s="452" t="s">
        <v>2275</v>
      </c>
      <c r="I13" s="453" t="s">
        <v>2276</v>
      </c>
      <c r="J13" s="453" t="s">
        <v>2277</v>
      </c>
      <c r="K13" s="453" t="s">
        <v>4866</v>
      </c>
      <c r="L13" s="453" t="s">
        <v>4867</v>
      </c>
      <c r="M13" s="881">
        <v>0.15</v>
      </c>
      <c r="N13" s="453" t="s">
        <v>4868</v>
      </c>
      <c r="O13" s="453" t="s">
        <v>4869</v>
      </c>
      <c r="P13" s="453" t="s">
        <v>2278</v>
      </c>
      <c r="Q13" s="453" t="s">
        <v>44</v>
      </c>
      <c r="R13" s="453" t="s">
        <v>2279</v>
      </c>
      <c r="S13" s="453" t="s">
        <v>43</v>
      </c>
      <c r="T13" s="454" t="s">
        <v>2280</v>
      </c>
      <c r="U13" s="454" t="s">
        <v>2281</v>
      </c>
      <c r="V13" s="462"/>
    </row>
    <row r="14" spans="1:22">
      <c r="B14" s="811" t="s">
        <v>4591</v>
      </c>
      <c r="C14" s="308">
        <v>5000000000</v>
      </c>
      <c r="D14" s="308"/>
      <c r="E14" s="308"/>
      <c r="F14" s="308"/>
      <c r="G14" s="308">
        <v>0</v>
      </c>
      <c r="H14" s="308"/>
      <c r="I14" s="1148">
        <f>+J14</f>
        <v>38462238958.237793</v>
      </c>
      <c r="J14" s="1140">
        <f>SUMIF($J$102:$J$125,B14,$K$102:$K$125)</f>
        <v>38462238958.237793</v>
      </c>
      <c r="K14" s="812" t="s">
        <v>4870</v>
      </c>
      <c r="L14" s="812">
        <f>+J14</f>
        <v>38462238958.237793</v>
      </c>
      <c r="M14" s="812"/>
      <c r="N14" s="812">
        <f>+L14+M14</f>
        <v>38462238958.237793</v>
      </c>
      <c r="O14" s="812">
        <f>IF(N14&gt;J14,N14,J14)</f>
        <v>38462238958.237793</v>
      </c>
      <c r="P14" s="812">
        <f>+I14-O14</f>
        <v>0</v>
      </c>
      <c r="Q14" s="812"/>
      <c r="R14" s="812"/>
      <c r="S14" s="812">
        <f>+P14</f>
        <v>0</v>
      </c>
      <c r="T14" s="808"/>
      <c r="U14" s="808"/>
      <c r="V14" s="808"/>
    </row>
    <row r="15" spans="1:22">
      <c r="B15" s="309"/>
      <c r="C15" s="805"/>
      <c r="D15" s="805"/>
      <c r="E15" s="805"/>
      <c r="F15" s="805"/>
      <c r="G15" s="805"/>
      <c r="H15" s="805"/>
      <c r="I15" s="793"/>
      <c r="J15" s="793"/>
      <c r="K15" s="793"/>
      <c r="L15" s="793"/>
      <c r="M15" s="793"/>
      <c r="N15" s="793"/>
      <c r="O15" s="793"/>
      <c r="P15" s="793"/>
      <c r="Q15" s="812"/>
      <c r="R15" s="812"/>
      <c r="S15" s="793"/>
      <c r="T15" s="805"/>
      <c r="U15" s="805"/>
      <c r="V15" s="808"/>
    </row>
    <row r="16" spans="1:22">
      <c r="B16" s="309"/>
      <c r="C16" s="805"/>
      <c r="D16" s="805"/>
      <c r="E16" s="805"/>
      <c r="F16" s="805"/>
      <c r="G16" s="805"/>
      <c r="H16" s="805"/>
      <c r="I16" s="793"/>
      <c r="J16" s="793"/>
      <c r="K16" s="793"/>
      <c r="L16" s="793"/>
      <c r="M16" s="793"/>
      <c r="N16" s="793"/>
      <c r="O16" s="793"/>
      <c r="P16" s="793"/>
      <c r="Q16" s="812"/>
      <c r="R16" s="812"/>
      <c r="S16" s="793"/>
      <c r="T16" s="805"/>
      <c r="U16" s="805"/>
      <c r="V16" s="808"/>
    </row>
    <row r="17" spans="1:26">
      <c r="B17" s="309"/>
      <c r="C17" s="805"/>
      <c r="D17" s="805"/>
      <c r="E17" s="805"/>
      <c r="F17" s="805"/>
      <c r="G17" s="805"/>
      <c r="H17" s="805"/>
      <c r="I17" s="793"/>
      <c r="J17" s="793"/>
      <c r="K17" s="793"/>
      <c r="L17" s="793"/>
      <c r="M17" s="793"/>
      <c r="N17" s="793"/>
      <c r="O17" s="793"/>
      <c r="P17" s="793"/>
      <c r="Q17" s="812"/>
      <c r="R17" s="812"/>
      <c r="S17" s="793"/>
      <c r="T17" s="805"/>
      <c r="U17" s="805"/>
      <c r="V17" s="808"/>
    </row>
    <row r="18" spans="1:26" ht="12" thickBot="1">
      <c r="B18" s="309"/>
      <c r="C18" s="805"/>
      <c r="D18" s="805"/>
      <c r="E18" s="805"/>
      <c r="F18" s="805"/>
      <c r="G18" s="805"/>
      <c r="H18" s="805"/>
      <c r="I18" s="793"/>
      <c r="J18" s="793"/>
      <c r="K18" s="793"/>
      <c r="L18" s="793"/>
      <c r="M18" s="793"/>
      <c r="N18" s="793"/>
      <c r="O18" s="793"/>
      <c r="P18" s="793"/>
      <c r="Q18" s="812"/>
      <c r="R18" s="812"/>
      <c r="S18" s="793"/>
      <c r="T18" s="805"/>
      <c r="U18" s="805"/>
      <c r="V18" s="808"/>
    </row>
    <row r="19" spans="1:26" ht="12" thickBot="1">
      <c r="A19" s="813"/>
      <c r="B19" s="451" t="s">
        <v>2287</v>
      </c>
      <c r="C19" s="455" t="s">
        <v>2271</v>
      </c>
      <c r="D19" s="455" t="s">
        <v>2272</v>
      </c>
      <c r="E19" s="455" t="s">
        <v>2273</v>
      </c>
      <c r="F19" s="455" t="s">
        <v>2274</v>
      </c>
      <c r="G19" s="455"/>
      <c r="H19" s="455" t="s">
        <v>2275</v>
      </c>
      <c r="I19" s="453" t="s">
        <v>2276</v>
      </c>
      <c r="J19" s="453" t="s">
        <v>2277</v>
      </c>
      <c r="K19" s="453" t="s">
        <v>4866</v>
      </c>
      <c r="L19" s="453" t="s">
        <v>4867</v>
      </c>
      <c r="M19" s="881">
        <v>0.15</v>
      </c>
      <c r="N19" s="453" t="s">
        <v>4868</v>
      </c>
      <c r="O19" s="453" t="s">
        <v>4869</v>
      </c>
      <c r="P19" s="453" t="s">
        <v>2278</v>
      </c>
      <c r="Q19" s="453" t="s">
        <v>44</v>
      </c>
      <c r="R19" s="453" t="s">
        <v>2279</v>
      </c>
      <c r="S19" s="453" t="s">
        <v>43</v>
      </c>
      <c r="T19" s="454" t="s">
        <v>2280</v>
      </c>
      <c r="U19" s="454" t="s">
        <v>2281</v>
      </c>
      <c r="V19" s="462"/>
    </row>
    <row r="20" spans="1:26">
      <c r="B20" s="811" t="s">
        <v>2288</v>
      </c>
      <c r="C20" s="805"/>
      <c r="D20" s="805"/>
      <c r="E20" s="805"/>
      <c r="F20" s="805"/>
      <c r="G20" s="805"/>
      <c r="H20" s="808">
        <v>0</v>
      </c>
      <c r="I20" s="1148">
        <f>+J20</f>
        <v>5782378833.6300001</v>
      </c>
      <c r="J20" s="1140">
        <f t="shared" ref="J20:J27" si="7">SUMIF($J$102:$J$124,B20,$K$102:$K$124)</f>
        <v>5782378833.6300001</v>
      </c>
      <c r="K20" s="812" t="s">
        <v>4870</v>
      </c>
      <c r="L20" s="812">
        <f>+J202*K202</f>
        <v>5782378833.6300001</v>
      </c>
      <c r="M20" s="812">
        <f>+L20*0.15</f>
        <v>867356825.04449999</v>
      </c>
      <c r="N20" s="812">
        <f t="shared" ref="N20:N27" si="8">+L20+M20</f>
        <v>6649735658.6745005</v>
      </c>
      <c r="O20" s="812">
        <f t="shared" ref="O20:O27" si="9">IF(N20&gt;J20,N20,J20)</f>
        <v>6649735658.6745005</v>
      </c>
      <c r="P20" s="812">
        <f t="shared" ref="P20:P27" si="10">+I20-O20</f>
        <v>-867356825.04450035</v>
      </c>
      <c r="Q20" s="812"/>
      <c r="R20" s="812">
        <f>+P20</f>
        <v>-867356825.04450035</v>
      </c>
      <c r="S20" s="793"/>
      <c r="T20" s="812">
        <f>+R20*0.1</f>
        <v>-86735682.504450038</v>
      </c>
      <c r="U20" s="805" t="s">
        <v>2234</v>
      </c>
      <c r="V20" s="808"/>
      <c r="Z20" s="814"/>
    </row>
    <row r="21" spans="1:26">
      <c r="B21" s="815" t="s">
        <v>2290</v>
      </c>
      <c r="C21" s="308">
        <v>835781488</v>
      </c>
      <c r="D21" s="308">
        <v>0</v>
      </c>
      <c r="E21" s="308">
        <f>1494690875+43147587.6</f>
        <v>1537838462.5999999</v>
      </c>
      <c r="F21" s="308">
        <v>0</v>
      </c>
      <c r="G21" s="308">
        <v>0</v>
      </c>
      <c r="H21" s="308">
        <v>0</v>
      </c>
      <c r="I21" s="1148">
        <f>SUM(C21:H21)</f>
        <v>2373619950.5999999</v>
      </c>
      <c r="J21" s="1140">
        <f t="shared" si="7"/>
        <v>2625144122.9500003</v>
      </c>
      <c r="K21" s="812" t="s">
        <v>4870</v>
      </c>
      <c r="L21" s="812">
        <f>+K182*Q182</f>
        <v>2625144122.9509993</v>
      </c>
      <c r="M21" s="812">
        <f>+L21*0.15</f>
        <v>393771618.4426499</v>
      </c>
      <c r="N21" s="812">
        <f t="shared" si="8"/>
        <v>3018915741.3936491</v>
      </c>
      <c r="O21" s="812">
        <f t="shared" si="9"/>
        <v>3018915741.3936491</v>
      </c>
      <c r="P21" s="812">
        <f t="shared" si="10"/>
        <v>-645295790.7936492</v>
      </c>
      <c r="Q21" s="812"/>
      <c r="R21" s="812">
        <f>+P21</f>
        <v>-645295790.7936492</v>
      </c>
      <c r="S21" s="793">
        <v>0</v>
      </c>
      <c r="T21" s="812">
        <f t="shared" ref="T21:T27" si="11">+R21*0.1</f>
        <v>-64529579.079364926</v>
      </c>
      <c r="U21" s="805" t="s">
        <v>2234</v>
      </c>
      <c r="V21" s="808"/>
    </row>
    <row r="22" spans="1:26">
      <c r="B22" s="815" t="s">
        <v>2291</v>
      </c>
      <c r="C22" s="805">
        <v>79687500</v>
      </c>
      <c r="D22" s="805"/>
      <c r="E22" s="805"/>
      <c r="F22" s="805"/>
      <c r="G22" s="805"/>
      <c r="H22" s="808"/>
      <c r="I22" s="1148">
        <v>79687500</v>
      </c>
      <c r="J22" s="1140">
        <f t="shared" si="7"/>
        <v>174939571.06999999</v>
      </c>
      <c r="K22" s="812" t="s">
        <v>4870</v>
      </c>
      <c r="L22" s="812">
        <f>+K181*Q181</f>
        <v>174939571.08715546</v>
      </c>
      <c r="M22" s="812">
        <f>+L22*0.15</f>
        <v>26240935.66307332</v>
      </c>
      <c r="N22" s="812">
        <f t="shared" si="8"/>
        <v>201180506.75022879</v>
      </c>
      <c r="O22" s="812">
        <f t="shared" si="9"/>
        <v>201180506.75022879</v>
      </c>
      <c r="P22" s="812">
        <f t="shared" si="10"/>
        <v>-121493006.75022879</v>
      </c>
      <c r="Q22" s="812"/>
      <c r="R22" s="812">
        <f>+P22</f>
        <v>-121493006.75022879</v>
      </c>
      <c r="S22" s="793"/>
      <c r="T22" s="812">
        <f t="shared" si="11"/>
        <v>-12149300.67502288</v>
      </c>
      <c r="U22" s="805" t="s">
        <v>2234</v>
      </c>
      <c r="V22" s="808"/>
    </row>
    <row r="23" spans="1:26">
      <c r="B23" s="815" t="s">
        <v>4858</v>
      </c>
      <c r="C23" s="308">
        <v>25935000</v>
      </c>
      <c r="D23" s="308">
        <v>0</v>
      </c>
      <c r="E23" s="308">
        <v>120153413.61</v>
      </c>
      <c r="F23" s="308">
        <v>0</v>
      </c>
      <c r="G23" s="308">
        <v>0</v>
      </c>
      <c r="H23" s="308">
        <v>1416595.562305128</v>
      </c>
      <c r="I23" s="1148">
        <v>147505009.17230514</v>
      </c>
      <c r="J23" s="1140">
        <f t="shared" si="7"/>
        <v>282700528.24000007</v>
      </c>
      <c r="K23" s="812" t="s">
        <v>4870</v>
      </c>
      <c r="L23" s="812">
        <f>+K185*Q185</f>
        <v>282700528.01094609</v>
      </c>
      <c r="M23" s="812">
        <f>+L23*0.15</f>
        <v>42405079.20164191</v>
      </c>
      <c r="N23" s="812">
        <f t="shared" si="8"/>
        <v>325105607.21258801</v>
      </c>
      <c r="O23" s="812">
        <f t="shared" si="9"/>
        <v>325105607.21258801</v>
      </c>
      <c r="P23" s="812">
        <f t="shared" si="10"/>
        <v>-177600598.04028288</v>
      </c>
      <c r="Q23" s="812"/>
      <c r="R23" s="812">
        <f>+P23</f>
        <v>-177600598.04028288</v>
      </c>
      <c r="S23" s="793"/>
      <c r="T23" s="812">
        <f t="shared" si="11"/>
        <v>-17760059.804028288</v>
      </c>
      <c r="U23" s="805" t="s">
        <v>2234</v>
      </c>
      <c r="V23" s="808"/>
      <c r="Z23" s="814"/>
    </row>
    <row r="24" spans="1:26">
      <c r="B24" s="815" t="s">
        <v>2293</v>
      </c>
      <c r="C24" s="308">
        <v>676345070.1353178</v>
      </c>
      <c r="D24" s="308">
        <v>130201374.73389041</v>
      </c>
      <c r="E24" s="308">
        <v>3064135478.4200001</v>
      </c>
      <c r="F24" s="308">
        <v>0</v>
      </c>
      <c r="G24" s="308">
        <v>0</v>
      </c>
      <c r="H24" s="308">
        <v>506978948.58750218</v>
      </c>
      <c r="I24" s="1148">
        <v>2032719019.1613781</v>
      </c>
      <c r="J24" s="1140">
        <f t="shared" si="7"/>
        <v>4015012137.6711454</v>
      </c>
      <c r="K24" s="812" t="s">
        <v>4870</v>
      </c>
      <c r="L24" s="812">
        <f>+K183*Q183</f>
        <v>4015012137.3233814</v>
      </c>
      <c r="M24" s="812">
        <f>+L24*0.15</f>
        <v>602251820.59850717</v>
      </c>
      <c r="N24" s="812">
        <f t="shared" si="8"/>
        <v>4617263957.9218884</v>
      </c>
      <c r="O24" s="812">
        <f t="shared" si="9"/>
        <v>4617263957.9218884</v>
      </c>
      <c r="P24" s="812">
        <f t="shared" si="10"/>
        <v>-2584544938.7605104</v>
      </c>
      <c r="Q24" s="812"/>
      <c r="R24" s="812">
        <f>+P24</f>
        <v>-2584544938.7605104</v>
      </c>
      <c r="S24" s="793"/>
      <c r="T24" s="812">
        <f t="shared" si="11"/>
        <v>-258454493.87605107</v>
      </c>
      <c r="U24" s="805" t="s">
        <v>2234</v>
      </c>
      <c r="V24" s="808"/>
    </row>
    <row r="25" spans="1:26">
      <c r="B25" s="815" t="s">
        <v>4777</v>
      </c>
      <c r="C25" s="308"/>
      <c r="D25" s="308"/>
      <c r="E25" s="308"/>
      <c r="F25" s="308"/>
      <c r="G25" s="308"/>
      <c r="H25" s="308"/>
      <c r="I25" s="1148">
        <v>2344941852.7153325</v>
      </c>
      <c r="J25" s="1140">
        <f t="shared" si="7"/>
        <v>22176930320</v>
      </c>
      <c r="K25" s="812" t="s">
        <v>3086</v>
      </c>
      <c r="L25" s="812">
        <f>+J209*K209</f>
        <v>22176930320</v>
      </c>
      <c r="M25" s="812"/>
      <c r="N25" s="812">
        <f t="shared" si="8"/>
        <v>22176930320</v>
      </c>
      <c r="O25" s="812">
        <f t="shared" si="9"/>
        <v>22176930320</v>
      </c>
      <c r="P25" s="812">
        <f t="shared" si="10"/>
        <v>-19831988467.284668</v>
      </c>
      <c r="Q25" s="812"/>
      <c r="R25" s="812"/>
      <c r="S25" s="793">
        <f>+P25</f>
        <v>-19831988467.284668</v>
      </c>
      <c r="T25" s="812">
        <f t="shared" ref="T25" si="12">+R25*0.1</f>
        <v>0</v>
      </c>
      <c r="U25" s="805" t="s">
        <v>2234</v>
      </c>
      <c r="V25" s="808"/>
    </row>
    <row r="26" spans="1:26">
      <c r="B26" s="815" t="s">
        <v>2294</v>
      </c>
      <c r="C26" s="308"/>
      <c r="D26" s="308"/>
      <c r="E26" s="308">
        <v>19438453517.73</v>
      </c>
      <c r="F26" s="308"/>
      <c r="G26" s="308"/>
      <c r="H26" s="308"/>
      <c r="I26" s="1148">
        <v>19438453517.73</v>
      </c>
      <c r="J26" s="1140">
        <f t="shared" si="7"/>
        <v>85341828173.642456</v>
      </c>
      <c r="K26" s="812" t="s">
        <v>4870</v>
      </c>
      <c r="L26" s="812">
        <f>+J203*K203</f>
        <v>85341828173.642456</v>
      </c>
      <c r="M26" s="812">
        <f>+L26*0.15</f>
        <v>12801274226.046368</v>
      </c>
      <c r="N26" s="812">
        <f t="shared" si="8"/>
        <v>98143102399.688828</v>
      </c>
      <c r="O26" s="812">
        <f t="shared" si="9"/>
        <v>98143102399.688828</v>
      </c>
      <c r="P26" s="812">
        <f t="shared" si="10"/>
        <v>-78704648881.958832</v>
      </c>
      <c r="Q26" s="812"/>
      <c r="R26" s="812">
        <f>+P26</f>
        <v>-78704648881.958832</v>
      </c>
      <c r="S26" s="793"/>
      <c r="T26" s="1149">
        <f>+R26*0.37</f>
        <v>-29120720086.324768</v>
      </c>
      <c r="U26" s="805" t="s">
        <v>2234</v>
      </c>
      <c r="V26" s="808"/>
    </row>
    <row r="27" spans="1:26">
      <c r="B27" s="815" t="s">
        <v>2295</v>
      </c>
      <c r="C27" s="308">
        <v>342182965</v>
      </c>
      <c r="D27" s="308">
        <v>65872724.472738393</v>
      </c>
      <c r="E27" s="308">
        <v>88889008.247261882</v>
      </c>
      <c r="F27" s="308">
        <v>0</v>
      </c>
      <c r="G27" s="308">
        <v>0</v>
      </c>
      <c r="H27" s="308">
        <v>122334964.91221213</v>
      </c>
      <c r="I27" s="1148">
        <v>619279662.6322124</v>
      </c>
      <c r="J27" s="1140">
        <f t="shared" si="7"/>
        <v>315173084.52999985</v>
      </c>
      <c r="K27" s="812" t="s">
        <v>4870</v>
      </c>
      <c r="L27" s="812">
        <f>+K184*Q184</f>
        <v>315173084.5641194</v>
      </c>
      <c r="M27" s="812">
        <f>+L27*0.15</f>
        <v>47275962.684617907</v>
      </c>
      <c r="N27" s="812">
        <f t="shared" si="8"/>
        <v>362449047.24873734</v>
      </c>
      <c r="O27" s="812">
        <f t="shared" si="9"/>
        <v>362449047.24873734</v>
      </c>
      <c r="P27" s="812">
        <f t="shared" si="10"/>
        <v>256830615.38347507</v>
      </c>
      <c r="Q27" s="812"/>
      <c r="R27" s="812"/>
      <c r="S27" s="793">
        <f>+P27</f>
        <v>256830615.38347507</v>
      </c>
      <c r="T27" s="793">
        <f t="shared" si="11"/>
        <v>0</v>
      </c>
      <c r="U27" s="805" t="s">
        <v>2234</v>
      </c>
      <c r="V27" s="808"/>
    </row>
    <row r="28" spans="1:26">
      <c r="B28" s="309" t="s">
        <v>2285</v>
      </c>
      <c r="C28" s="313">
        <f t="shared" ref="C28:H28" si="13">SUM(C21:C27)</f>
        <v>1959932023.1353178</v>
      </c>
      <c r="D28" s="313">
        <f t="shared" si="13"/>
        <v>196074099.2066288</v>
      </c>
      <c r="E28" s="313">
        <f t="shared" si="13"/>
        <v>24249469880.607262</v>
      </c>
      <c r="F28" s="313">
        <f t="shared" si="13"/>
        <v>0</v>
      </c>
      <c r="G28" s="313">
        <f t="shared" si="13"/>
        <v>0</v>
      </c>
      <c r="H28" s="313">
        <f t="shared" si="13"/>
        <v>630730509.06201947</v>
      </c>
      <c r="I28" s="311">
        <f>SUM(I20:I27)</f>
        <v>32818585345.641228</v>
      </c>
      <c r="J28" s="311">
        <f>SUM(J20:J27)</f>
        <v>120714106771.7336</v>
      </c>
      <c r="K28" s="311"/>
      <c r="L28" s="311"/>
      <c r="M28" s="311"/>
      <c r="N28" s="311"/>
      <c r="O28" s="311"/>
      <c r="P28" s="311">
        <f>SUM(P20:P27)</f>
        <v>-102676097893.24921</v>
      </c>
      <c r="Q28" s="311">
        <f>SUM(Q21:Q27)</f>
        <v>0</v>
      </c>
      <c r="R28" s="311">
        <f>SUM(R20:R27)</f>
        <v>-83100940041.348007</v>
      </c>
      <c r="S28" s="311">
        <f>SUM(S20:S27)</f>
        <v>-19575157851.901192</v>
      </c>
      <c r="T28" s="311">
        <f>SUM(T20:T27)</f>
        <v>-29560349202.263687</v>
      </c>
      <c r="U28" s="310"/>
      <c r="V28" s="463"/>
    </row>
    <row r="29" spans="1:26">
      <c r="B29" s="309" t="s">
        <v>2286</v>
      </c>
      <c r="C29" s="313"/>
      <c r="D29" s="313"/>
      <c r="E29" s="313"/>
      <c r="F29" s="313"/>
      <c r="G29" s="313"/>
      <c r="H29" s="313"/>
      <c r="I29" s="314"/>
      <c r="J29" s="314"/>
      <c r="K29" s="314"/>
      <c r="L29" s="314"/>
      <c r="M29" s="314"/>
      <c r="N29" s="314"/>
      <c r="O29" s="314"/>
      <c r="P29" s="793">
        <f>+P28-R28-S28-Q28</f>
        <v>-7.62939453125E-6</v>
      </c>
      <c r="Q29" s="315"/>
      <c r="R29" s="315"/>
      <c r="S29" s="314"/>
      <c r="T29" s="313"/>
      <c r="U29" s="313"/>
      <c r="V29" s="463"/>
    </row>
    <row r="30" spans="1:26" ht="12" thickBot="1">
      <c r="B30" s="309"/>
      <c r="C30" s="313"/>
      <c r="D30" s="313"/>
      <c r="E30" s="313"/>
      <c r="F30" s="313"/>
      <c r="G30" s="313"/>
      <c r="H30" s="313"/>
      <c r="I30" s="314"/>
      <c r="J30" s="314"/>
      <c r="K30" s="314"/>
      <c r="L30" s="314"/>
      <c r="M30" s="314"/>
      <c r="N30" s="314"/>
      <c r="O30" s="314"/>
      <c r="P30" s="793"/>
      <c r="Q30" s="315"/>
      <c r="R30" s="315"/>
      <c r="S30" s="315"/>
      <c r="T30" s="313"/>
      <c r="U30" s="313"/>
      <c r="V30" s="463"/>
    </row>
    <row r="31" spans="1:26" ht="12" thickBot="1">
      <c r="A31" s="813"/>
      <c r="B31" s="451" t="s">
        <v>2296</v>
      </c>
      <c r="C31" s="455" t="s">
        <v>2271</v>
      </c>
      <c r="D31" s="455" t="s">
        <v>2272</v>
      </c>
      <c r="E31" s="455" t="s">
        <v>2273</v>
      </c>
      <c r="F31" s="455" t="s">
        <v>2274</v>
      </c>
      <c r="G31" s="455"/>
      <c r="H31" s="455" t="s">
        <v>2275</v>
      </c>
      <c r="I31" s="453" t="s">
        <v>2276</v>
      </c>
      <c r="J31" s="453" t="s">
        <v>2277</v>
      </c>
      <c r="K31" s="453" t="s">
        <v>4866</v>
      </c>
      <c r="L31" s="453" t="s">
        <v>4867</v>
      </c>
      <c r="M31" s="881">
        <v>0.15</v>
      </c>
      <c r="N31" s="453" t="s">
        <v>4868</v>
      </c>
      <c r="O31" s="453" t="s">
        <v>4869</v>
      </c>
      <c r="P31" s="453" t="s">
        <v>2278</v>
      </c>
      <c r="Q31" s="453" t="s">
        <v>44</v>
      </c>
      <c r="R31" s="453" t="s">
        <v>2279</v>
      </c>
      <c r="S31" s="453" t="s">
        <v>43</v>
      </c>
      <c r="T31" s="454" t="s">
        <v>2280</v>
      </c>
      <c r="U31" s="454" t="s">
        <v>2281</v>
      </c>
      <c r="V31" s="463"/>
    </row>
    <row r="32" spans="1:26">
      <c r="B32" s="815" t="s">
        <v>2297</v>
      </c>
      <c r="C32" s="308">
        <v>409271024</v>
      </c>
      <c r="D32" s="308">
        <v>115713258.74619767</v>
      </c>
      <c r="E32" s="308">
        <v>699528462.70000005</v>
      </c>
      <c r="F32" s="308">
        <v>0</v>
      </c>
      <c r="G32" s="308">
        <v>0</v>
      </c>
      <c r="H32" s="308">
        <v>205659866.87989792</v>
      </c>
      <c r="I32" s="1148">
        <v>1430172612.3260956</v>
      </c>
      <c r="J32" s="1140">
        <f>SUMIF($J$102:$J$124,B32,$K$102:$K$124)</f>
        <v>4665568626.7199993</v>
      </c>
      <c r="K32" s="812" t="s">
        <v>4870</v>
      </c>
      <c r="L32" s="812">
        <f>+K194*Q194</f>
        <v>7289803591.1198092</v>
      </c>
      <c r="M32" s="812">
        <f>+L32*0.15</f>
        <v>1093470538.6679714</v>
      </c>
      <c r="N32" s="812">
        <f>+L32+M32</f>
        <v>8383274129.7877808</v>
      </c>
      <c r="O32" s="812">
        <f>IF(N32&gt;J32,N32,J32)</f>
        <v>8383274129.7877808</v>
      </c>
      <c r="P32" s="812">
        <f>+I32-O32</f>
        <v>-6953101517.4616852</v>
      </c>
      <c r="Q32" s="812"/>
      <c r="R32" s="812">
        <f>+P32</f>
        <v>-6953101517.4616852</v>
      </c>
      <c r="S32" s="793"/>
      <c r="T32" s="808">
        <f>+R32*0.1</f>
        <v>-695310151.74616861</v>
      </c>
      <c r="U32" s="805" t="s">
        <v>259</v>
      </c>
      <c r="V32" s="808"/>
    </row>
    <row r="33" spans="1:22">
      <c r="B33" s="815" t="s">
        <v>2298</v>
      </c>
      <c r="C33" s="308">
        <v>5923224036</v>
      </c>
      <c r="D33" s="308">
        <v>1140263966.4243059</v>
      </c>
      <c r="E33" s="308">
        <v>79929379425.229996</v>
      </c>
      <c r="F33" s="308">
        <v>-41854613193.932404</v>
      </c>
      <c r="G33" s="308">
        <v>0</v>
      </c>
      <c r="H33" s="308">
        <v>1692694156.5347197</v>
      </c>
      <c r="I33" s="1148">
        <v>46830948390.256615</v>
      </c>
      <c r="J33" s="1140">
        <f>SUMIF($J$102:$J$124,B33,$K$102:$K$124)</f>
        <v>189887180000</v>
      </c>
      <c r="K33" s="812" t="s">
        <v>3086</v>
      </c>
      <c r="L33" s="812">
        <f>+J33</f>
        <v>189887180000</v>
      </c>
      <c r="M33" s="812"/>
      <c r="N33" s="812">
        <f>+L33+M33</f>
        <v>189887180000</v>
      </c>
      <c r="O33" s="812">
        <f>IF(N33&gt;J33,N33,J33)</f>
        <v>189887180000</v>
      </c>
      <c r="P33" s="812">
        <f>+I33-O33</f>
        <v>-143056231609.74338</v>
      </c>
      <c r="Q33" s="812"/>
      <c r="R33" s="812">
        <f>+P33</f>
        <v>-143056231609.74338</v>
      </c>
      <c r="S33" s="793"/>
      <c r="T33" s="808">
        <f>+R33*0.1</f>
        <v>-14305623160.974339</v>
      </c>
      <c r="U33" s="805" t="s">
        <v>259</v>
      </c>
      <c r="V33" s="808"/>
    </row>
    <row r="34" spans="1:22">
      <c r="B34" s="815" t="s">
        <v>2299</v>
      </c>
      <c r="C34" s="308">
        <v>100000000</v>
      </c>
      <c r="D34" s="308">
        <v>1883652.8860399327</v>
      </c>
      <c r="E34" s="308">
        <v>5448951910.0739603</v>
      </c>
      <c r="F34" s="308">
        <v>0</v>
      </c>
      <c r="G34" s="308">
        <v>0</v>
      </c>
      <c r="H34" s="308">
        <v>265597458.78788486</v>
      </c>
      <c r="I34" s="1148">
        <v>5816433021.7478848</v>
      </c>
      <c r="J34" s="1140">
        <f>SUMIF($J$102:$J$124,B34,$K$102:$K$124)</f>
        <v>15864796690.73</v>
      </c>
      <c r="K34" s="812" t="s">
        <v>4870</v>
      </c>
      <c r="L34" s="812">
        <f>+K195*Q195</f>
        <v>19506212313.769936</v>
      </c>
      <c r="M34" s="812">
        <f t="shared" ref="M34:M35" si="14">+L34*0.15</f>
        <v>2925931847.0654902</v>
      </c>
      <c r="N34" s="812">
        <f t="shared" ref="N34:N35" si="15">+L34+M34</f>
        <v>22432144160.835426</v>
      </c>
      <c r="O34" s="812">
        <f t="shared" ref="O34:O35" si="16">IF(N34&gt;J34,N34,J34)</f>
        <v>22432144160.835426</v>
      </c>
      <c r="P34" s="812">
        <f t="shared" ref="P34:P35" si="17">+I34-O34</f>
        <v>-16615711139.087542</v>
      </c>
      <c r="Q34" s="812"/>
      <c r="R34" s="812">
        <f>+P34</f>
        <v>-16615711139.087542</v>
      </c>
      <c r="S34" s="793"/>
      <c r="T34" s="808">
        <f>+R34*0.1</f>
        <v>-1661571113.9087543</v>
      </c>
      <c r="U34" s="805" t="s">
        <v>259</v>
      </c>
      <c r="V34" s="808"/>
    </row>
    <row r="35" spans="1:22">
      <c r="B35" s="815" t="s">
        <v>2300</v>
      </c>
      <c r="C35" s="308">
        <v>1250662</v>
      </c>
      <c r="D35" s="308">
        <v>240761.6777323283</v>
      </c>
      <c r="E35" s="308">
        <v>29208460083.669998</v>
      </c>
      <c r="F35" s="308">
        <v>-2564814000</v>
      </c>
      <c r="G35" s="308">
        <v>0</v>
      </c>
      <c r="H35" s="308">
        <v>651118391.72421122</v>
      </c>
      <c r="I35" s="1148">
        <v>27296255899.071941</v>
      </c>
      <c r="J35" s="1140">
        <f>SUMIF($J$102:$J$124,B35,$K$102:$K$124)</f>
        <v>40822370351.949997</v>
      </c>
      <c r="K35" s="812" t="s">
        <v>4870</v>
      </c>
      <c r="L35" s="812">
        <f>+K196*Q196</f>
        <v>33883210549.787354</v>
      </c>
      <c r="M35" s="812">
        <f t="shared" si="14"/>
        <v>5082481582.4681025</v>
      </c>
      <c r="N35" s="812">
        <f t="shared" si="15"/>
        <v>38965692132.255455</v>
      </c>
      <c r="O35" s="812">
        <f t="shared" si="16"/>
        <v>40822370351.949997</v>
      </c>
      <c r="P35" s="812">
        <f t="shared" si="17"/>
        <v>-13526114452.878056</v>
      </c>
      <c r="Q35" s="812"/>
      <c r="R35" s="812">
        <f>+P35</f>
        <v>-13526114452.878056</v>
      </c>
      <c r="S35" s="793"/>
      <c r="T35" s="808">
        <f>+R35*0.1</f>
        <v>-1352611445.2878056</v>
      </c>
      <c r="U35" s="805" t="s">
        <v>259</v>
      </c>
      <c r="V35" s="808"/>
    </row>
    <row r="36" spans="1:22">
      <c r="B36" s="309" t="s">
        <v>2285</v>
      </c>
      <c r="C36" s="313">
        <f t="shared" ref="C36:T36" si="18">SUM(C32:C35)</f>
        <v>6433745722</v>
      </c>
      <c r="D36" s="313">
        <f t="shared" si="18"/>
        <v>1258101639.7342758</v>
      </c>
      <c r="E36" s="313">
        <f t="shared" si="18"/>
        <v>115286319881.67395</v>
      </c>
      <c r="F36" s="313">
        <f t="shared" si="18"/>
        <v>-44419427193.932404</v>
      </c>
      <c r="G36" s="313">
        <f t="shared" si="18"/>
        <v>0</v>
      </c>
      <c r="H36" s="313">
        <f t="shared" si="18"/>
        <v>2815069873.9267135</v>
      </c>
      <c r="I36" s="311">
        <f t="shared" si="18"/>
        <v>81373809923.402542</v>
      </c>
      <c r="J36" s="311">
        <f t="shared" si="18"/>
        <v>251239915669.40002</v>
      </c>
      <c r="K36" s="311"/>
      <c r="L36" s="311"/>
      <c r="M36" s="311"/>
      <c r="N36" s="311"/>
      <c r="O36" s="311"/>
      <c r="P36" s="311">
        <f t="shared" si="18"/>
        <v>-180151158719.17068</v>
      </c>
      <c r="Q36" s="311">
        <f t="shared" si="18"/>
        <v>0</v>
      </c>
      <c r="R36" s="311">
        <f t="shared" si="18"/>
        <v>-180151158719.17068</v>
      </c>
      <c r="S36" s="312">
        <f t="shared" si="18"/>
        <v>0</v>
      </c>
      <c r="T36" s="316">
        <f t="shared" si="18"/>
        <v>-18015115871.917068</v>
      </c>
      <c r="U36" s="313"/>
      <c r="V36" s="463"/>
    </row>
    <row r="37" spans="1:22" ht="13.5">
      <c r="B37" s="309" t="s">
        <v>2286</v>
      </c>
      <c r="C37" s="805"/>
      <c r="D37" s="805"/>
      <c r="E37" s="805"/>
      <c r="F37" s="805"/>
      <c r="G37" s="805"/>
      <c r="H37" s="805"/>
      <c r="I37" s="812"/>
      <c r="J37" s="793"/>
      <c r="K37" s="793"/>
      <c r="L37" s="793"/>
      <c r="M37" s="793"/>
      <c r="N37" s="793"/>
      <c r="O37" s="793"/>
      <c r="P37" s="317">
        <f>+P36-R36-S36-Q36</f>
        <v>0</v>
      </c>
      <c r="Q37" s="812"/>
      <c r="R37" s="812"/>
      <c r="S37" s="793"/>
      <c r="T37" s="805"/>
      <c r="U37" s="805"/>
      <c r="V37" s="808"/>
    </row>
    <row r="38" spans="1:22" ht="12" thickBot="1">
      <c r="B38" s="815"/>
      <c r="C38" s="805"/>
      <c r="D38" s="805"/>
      <c r="E38" s="805"/>
      <c r="F38" s="805"/>
      <c r="G38" s="805"/>
      <c r="H38" s="805"/>
      <c r="I38" s="312"/>
      <c r="J38" s="793"/>
      <c r="K38" s="793"/>
      <c r="L38" s="793"/>
      <c r="M38" s="793"/>
      <c r="N38" s="793"/>
      <c r="O38" s="793"/>
      <c r="P38" s="793"/>
      <c r="Q38" s="812"/>
      <c r="R38" s="812"/>
      <c r="S38" s="812"/>
      <c r="T38" s="805"/>
      <c r="U38" s="805"/>
      <c r="V38" s="808"/>
    </row>
    <row r="39" spans="1:22" ht="12" thickBot="1">
      <c r="A39" s="813"/>
      <c r="B39" s="451" t="s">
        <v>2301</v>
      </c>
      <c r="C39" s="456" t="s">
        <v>2302</v>
      </c>
      <c r="D39" s="456" t="s">
        <v>2303</v>
      </c>
      <c r="E39" s="456" t="s">
        <v>2304</v>
      </c>
      <c r="F39" s="456" t="s">
        <v>2305</v>
      </c>
      <c r="G39" s="456" t="s">
        <v>2306</v>
      </c>
      <c r="H39" s="456" t="s">
        <v>2307</v>
      </c>
      <c r="I39" s="453" t="s">
        <v>2276</v>
      </c>
      <c r="J39" s="453" t="s">
        <v>2277</v>
      </c>
      <c r="K39" s="453" t="s">
        <v>4866</v>
      </c>
      <c r="L39" s="453" t="s">
        <v>4867</v>
      </c>
      <c r="M39" s="881">
        <v>0.15</v>
      </c>
      <c r="N39" s="453" t="s">
        <v>4868</v>
      </c>
      <c r="O39" s="453" t="s">
        <v>4869</v>
      </c>
      <c r="P39" s="453" t="s">
        <v>2278</v>
      </c>
      <c r="Q39" s="453" t="s">
        <v>44</v>
      </c>
      <c r="R39" s="453" t="s">
        <v>2279</v>
      </c>
      <c r="S39" s="453" t="s">
        <v>43</v>
      </c>
      <c r="T39" s="454" t="s">
        <v>2280</v>
      </c>
      <c r="U39" s="454" t="s">
        <v>2281</v>
      </c>
      <c r="V39" s="316"/>
    </row>
    <row r="40" spans="1:22">
      <c r="A40" s="816"/>
      <c r="B40" s="807" t="s">
        <v>4860</v>
      </c>
      <c r="C40" s="805">
        <v>26975620000</v>
      </c>
      <c r="D40" s="805">
        <v>6518820000</v>
      </c>
      <c r="E40" s="805">
        <v>26975620000</v>
      </c>
      <c r="F40" s="805">
        <v>6580700000.0000095</v>
      </c>
      <c r="G40" s="805">
        <v>26975620000</v>
      </c>
      <c r="H40" s="805"/>
      <c r="I40" s="1148">
        <f>+'A5 Inversiones del Exterior'!C6+'A5 Inversiones del Exterior'!D6</f>
        <v>33494440000</v>
      </c>
      <c r="J40" s="1140">
        <f t="shared" ref="J40:J45" si="19">SUMIF($J$102:$J$124,B40,$K$102:$K$124)</f>
        <v>3756587752008.3286</v>
      </c>
      <c r="K40" s="812" t="s">
        <v>4870</v>
      </c>
      <c r="L40" s="812"/>
      <c r="M40" s="812">
        <f t="shared" ref="M40:M42" si="20">+L40*0.15</f>
        <v>0</v>
      </c>
      <c r="N40" s="812">
        <f t="shared" ref="N40:N42" si="21">+L40+M40</f>
        <v>0</v>
      </c>
      <c r="O40" s="812">
        <f t="shared" ref="O40:O42" si="22">IF(N40&gt;J40,N40,J40)</f>
        <v>3756587752008.3286</v>
      </c>
      <c r="P40" s="812">
        <f t="shared" ref="P40:P42" si="23">+I40-O40</f>
        <v>-3723093312008.3286</v>
      </c>
      <c r="Q40" s="812"/>
      <c r="R40" s="812"/>
      <c r="S40" s="793">
        <f>+P40</f>
        <v>-3723093312008.3286</v>
      </c>
      <c r="T40" s="805"/>
      <c r="U40" s="805"/>
      <c r="V40" s="808"/>
    </row>
    <row r="41" spans="1:22">
      <c r="A41" s="816"/>
      <c r="B41" s="815" t="s">
        <v>2309</v>
      </c>
      <c r="C41" s="805">
        <v>19918903783.650002</v>
      </c>
      <c r="D41" s="805">
        <v>4813522297.6500015</v>
      </c>
      <c r="E41" s="805">
        <v>19918903783.650002</v>
      </c>
      <c r="F41" s="805">
        <v>4859214732.75</v>
      </c>
      <c r="G41" s="805">
        <v>19918903783.650002</v>
      </c>
      <c r="H41" s="805"/>
      <c r="I41" s="1148">
        <f>+'A5 Inversiones del Exterior'!C8+'A5 Inversiones del Exterior'!D8</f>
        <v>24732426081.300003</v>
      </c>
      <c r="J41" s="1140">
        <f t="shared" si="19"/>
        <v>311105843177.80389</v>
      </c>
      <c r="K41" s="812" t="s">
        <v>4870</v>
      </c>
      <c r="L41" s="812"/>
      <c r="M41" s="812">
        <f t="shared" si="20"/>
        <v>0</v>
      </c>
      <c r="N41" s="812">
        <f t="shared" si="21"/>
        <v>0</v>
      </c>
      <c r="O41" s="812">
        <f t="shared" si="22"/>
        <v>311105843177.80389</v>
      </c>
      <c r="P41" s="812">
        <f t="shared" si="23"/>
        <v>-286373417096.50391</v>
      </c>
      <c r="Q41" s="812"/>
      <c r="R41" s="812"/>
      <c r="S41" s="793">
        <f t="shared" ref="S41:S42" si="24">+P41</f>
        <v>-286373417096.50391</v>
      </c>
      <c r="T41" s="805"/>
      <c r="U41" s="805"/>
      <c r="V41" s="808"/>
    </row>
    <row r="42" spans="1:22">
      <c r="A42" s="816"/>
      <c r="B42" s="807" t="s">
        <v>4863</v>
      </c>
      <c r="C42" s="808">
        <v>1279632652151.1399</v>
      </c>
      <c r="D42" s="808">
        <v>308644881788.82007</v>
      </c>
      <c r="E42" s="808">
        <v>1279632652151.1399</v>
      </c>
      <c r="F42" s="808">
        <v>311375215013.30603</v>
      </c>
      <c r="G42" s="808">
        <v>1279632652151.1399</v>
      </c>
      <c r="H42" s="808"/>
      <c r="I42" s="1148">
        <f>+'A5 Inversiones del Exterior'!C9+'A5 Inversiones del Exterior'!D9-'A5 Inversiones del Exterior'!BH25</f>
        <v>1584837244789.96</v>
      </c>
      <c r="J42" s="1140">
        <f t="shared" si="19"/>
        <v>6951408793343.8203</v>
      </c>
      <c r="K42" s="812" t="s">
        <v>4870</v>
      </c>
      <c r="L42" s="812"/>
      <c r="M42" s="812">
        <f t="shared" si="20"/>
        <v>0</v>
      </c>
      <c r="N42" s="812">
        <f t="shared" si="21"/>
        <v>0</v>
      </c>
      <c r="O42" s="812">
        <f t="shared" si="22"/>
        <v>6951408793343.8203</v>
      </c>
      <c r="P42" s="812">
        <f t="shared" si="23"/>
        <v>-5366571548553.8604</v>
      </c>
      <c r="Q42" s="812"/>
      <c r="R42" s="812"/>
      <c r="S42" s="793">
        <f t="shared" si="24"/>
        <v>-5366571548553.8604</v>
      </c>
      <c r="T42" s="805"/>
      <c r="U42" s="805"/>
      <c r="V42" s="808"/>
    </row>
    <row r="43" spans="1:22">
      <c r="A43" s="816"/>
      <c r="B43" s="811" t="s">
        <v>2311</v>
      </c>
      <c r="C43" s="808">
        <v>34432650000</v>
      </c>
      <c r="D43" s="808">
        <f>-38734500+8311495500</f>
        <v>8272761000</v>
      </c>
      <c r="E43" s="808">
        <v>34432650000</v>
      </c>
      <c r="F43" s="808">
        <v>13512628500</v>
      </c>
      <c r="G43" s="808">
        <v>34432650000</v>
      </c>
      <c r="H43" s="808"/>
      <c r="I43" s="1148">
        <v>0</v>
      </c>
      <c r="J43" s="812">
        <f t="shared" si="19"/>
        <v>0</v>
      </c>
      <c r="K43" s="812"/>
      <c r="L43" s="812"/>
      <c r="M43" s="812"/>
      <c r="N43" s="812"/>
      <c r="O43" s="812"/>
      <c r="P43" s="793">
        <f>+I43-J43</f>
        <v>0</v>
      </c>
      <c r="Q43" s="812"/>
      <c r="R43" s="812"/>
      <c r="S43" s="793">
        <f>+P43</f>
        <v>0</v>
      </c>
      <c r="T43" s="805"/>
      <c r="U43" s="805"/>
      <c r="V43" s="808"/>
    </row>
    <row r="44" spans="1:22">
      <c r="B44" s="811" t="s">
        <v>2289</v>
      </c>
      <c r="C44" s="805"/>
      <c r="D44" s="805"/>
      <c r="E44" s="805"/>
      <c r="F44" s="805"/>
      <c r="G44" s="805"/>
      <c r="H44" s="808"/>
      <c r="I44" s="1148">
        <v>0</v>
      </c>
      <c r="J44" s="812">
        <f t="shared" si="19"/>
        <v>0</v>
      </c>
      <c r="K44" s="812" t="s">
        <v>4870</v>
      </c>
      <c r="L44" s="812"/>
      <c r="M44" s="812">
        <f t="shared" ref="M44:M45" si="25">+L44*0.15</f>
        <v>0</v>
      </c>
      <c r="N44" s="812">
        <f t="shared" ref="N44" si="26">+L44+M44</f>
        <v>0</v>
      </c>
      <c r="O44" s="812">
        <f>IF(N44&gt;J44,N44,J44)</f>
        <v>0</v>
      </c>
      <c r="P44" s="812">
        <f>+I44-O44</f>
        <v>0</v>
      </c>
      <c r="Q44" s="812"/>
      <c r="R44" s="812">
        <f>+P44</f>
        <v>0</v>
      </c>
      <c r="S44" s="793"/>
      <c r="T44" s="812">
        <f>-N172</f>
        <v>0</v>
      </c>
      <c r="U44" s="805" t="s">
        <v>2234</v>
      </c>
      <c r="V44" s="808"/>
    </row>
    <row r="45" spans="1:22">
      <c r="A45" s="816">
        <f>+J55-A46-A47</f>
        <v>412388845884.07996</v>
      </c>
      <c r="B45" s="815" t="s">
        <v>2312</v>
      </c>
      <c r="C45" s="308"/>
      <c r="D45" s="308"/>
      <c r="E45" s="308"/>
      <c r="F45" s="308"/>
      <c r="G45" s="308"/>
      <c r="H45" s="308"/>
      <c r="I45" s="1148">
        <f>+'A5 Inversiones del Exterior'!C7+'A5 Inversiones del Exterior'!D7</f>
        <v>1939350229.8899999</v>
      </c>
      <c r="J45" s="1140">
        <f t="shared" si="19"/>
        <v>5377016323.8800011</v>
      </c>
      <c r="K45" s="812" t="s">
        <v>4870</v>
      </c>
      <c r="L45" s="812"/>
      <c r="M45" s="812">
        <f t="shared" si="25"/>
        <v>0</v>
      </c>
      <c r="N45" s="812">
        <f t="shared" ref="N45" si="27">+L45+M45</f>
        <v>0</v>
      </c>
      <c r="O45" s="812">
        <f t="shared" ref="O45" si="28">IF(N45&gt;J45,N45,J45)</f>
        <v>5377016323.8800011</v>
      </c>
      <c r="P45" s="812">
        <f t="shared" ref="P45" si="29">+I45-O45</f>
        <v>-3437666093.9900012</v>
      </c>
      <c r="Q45" s="812"/>
      <c r="R45" s="812">
        <f>+P45</f>
        <v>-3437666093.9900012</v>
      </c>
      <c r="S45" s="793"/>
      <c r="T45" s="812">
        <f>+R45*0.1</f>
        <v>-343766609.39900017</v>
      </c>
      <c r="U45" s="805" t="s">
        <v>2234</v>
      </c>
      <c r="V45" s="808"/>
    </row>
    <row r="46" spans="1:22" ht="12.75">
      <c r="A46" s="807">
        <v>503675102665.35999</v>
      </c>
      <c r="B46" s="309" t="s">
        <v>2285</v>
      </c>
      <c r="C46" s="318">
        <f t="shared" ref="C46:H46" si="30">SUM(C40:C42)</f>
        <v>1326527175934.7898</v>
      </c>
      <c r="D46" s="318">
        <f t="shared" si="30"/>
        <v>319977224086.47009</v>
      </c>
      <c r="E46" s="318">
        <f t="shared" si="30"/>
        <v>1326527175934.7898</v>
      </c>
      <c r="F46" s="318">
        <f t="shared" si="30"/>
        <v>322815129746.05603</v>
      </c>
      <c r="G46" s="318">
        <f t="shared" si="30"/>
        <v>1326527175934.7898</v>
      </c>
      <c r="H46" s="318">
        <f t="shared" si="30"/>
        <v>0</v>
      </c>
      <c r="I46" s="319">
        <f>SUM(I40:I45)</f>
        <v>1645003461101.1499</v>
      </c>
      <c r="J46" s="320">
        <f t="shared" ref="J46:T46" si="31">SUM(J40:J45)</f>
        <v>11024479404853.834</v>
      </c>
      <c r="K46" s="320"/>
      <c r="L46" s="320"/>
      <c r="M46" s="320"/>
      <c r="N46" s="320"/>
      <c r="O46" s="320"/>
      <c r="P46" s="320">
        <f t="shared" si="31"/>
        <v>-9379475943752.6836</v>
      </c>
      <c r="Q46" s="320">
        <f t="shared" si="31"/>
        <v>0</v>
      </c>
      <c r="R46" s="320">
        <f t="shared" si="31"/>
        <v>-3437666093.9900012</v>
      </c>
      <c r="S46" s="320">
        <f t="shared" si="31"/>
        <v>-9376038277658.6934</v>
      </c>
      <c r="T46" s="320">
        <f t="shared" si="31"/>
        <v>-343766609.39900017</v>
      </c>
      <c r="U46" s="318"/>
      <c r="V46" s="323"/>
    </row>
    <row r="47" spans="1:22" ht="12.75">
      <c r="A47" s="810">
        <v>175608058273.29001</v>
      </c>
      <c r="B47" s="309" t="s">
        <v>2286</v>
      </c>
      <c r="C47" s="318"/>
      <c r="D47" s="318"/>
      <c r="E47" s="318"/>
      <c r="F47" s="318"/>
      <c r="G47" s="318"/>
      <c r="H47" s="318"/>
      <c r="I47" s="319"/>
      <c r="J47" s="320"/>
      <c r="K47" s="320"/>
      <c r="L47" s="320"/>
      <c r="M47" s="320"/>
      <c r="N47" s="320"/>
      <c r="O47" s="320"/>
      <c r="P47" s="320">
        <f>+P46-S46-Q46-R46</f>
        <v>-2.3317337036132813E-4</v>
      </c>
      <c r="Q47" s="319"/>
      <c r="R47" s="319"/>
      <c r="S47" s="320"/>
      <c r="T47" s="318"/>
      <c r="U47" s="318"/>
      <c r="V47" s="323"/>
    </row>
    <row r="48" spans="1:22" ht="13.5" thickBot="1">
      <c r="B48" s="321"/>
      <c r="C48" s="318"/>
      <c r="D48" s="318"/>
      <c r="E48" s="318"/>
      <c r="F48" s="318"/>
      <c r="G48" s="318"/>
      <c r="H48" s="318"/>
      <c r="I48" s="319"/>
      <c r="J48" s="320"/>
      <c r="K48" s="320"/>
      <c r="L48" s="320"/>
      <c r="M48" s="320"/>
      <c r="N48" s="320"/>
      <c r="O48" s="320"/>
      <c r="P48" s="320"/>
      <c r="Q48" s="319"/>
      <c r="R48" s="319"/>
      <c r="S48" s="320"/>
      <c r="T48" s="318"/>
      <c r="U48" s="318"/>
      <c r="V48" s="323"/>
    </row>
    <row r="49" spans="1:23" ht="12" thickBot="1">
      <c r="A49" s="813"/>
      <c r="B49" s="451" t="s">
        <v>2313</v>
      </c>
      <c r="C49" s="455" t="s">
        <v>2271</v>
      </c>
      <c r="D49" s="456" t="s">
        <v>2272</v>
      </c>
      <c r="E49" s="456" t="s">
        <v>2273</v>
      </c>
      <c r="F49" s="456" t="s">
        <v>2274</v>
      </c>
      <c r="G49" s="456"/>
      <c r="H49" s="456" t="s">
        <v>2275</v>
      </c>
      <c r="I49" s="453" t="s">
        <v>2276</v>
      </c>
      <c r="J49" s="453" t="s">
        <v>2277</v>
      </c>
      <c r="K49" s="453"/>
      <c r="L49" s="453"/>
      <c r="M49" s="453"/>
      <c r="N49" s="453"/>
      <c r="O49" s="453"/>
      <c r="P49" s="453" t="s">
        <v>2278</v>
      </c>
      <c r="Q49" s="453" t="s">
        <v>44</v>
      </c>
      <c r="R49" s="453" t="s">
        <v>2279</v>
      </c>
      <c r="S49" s="453" t="s">
        <v>43</v>
      </c>
      <c r="T49" s="454" t="s">
        <v>2280</v>
      </c>
      <c r="U49" s="454" t="s">
        <v>2281</v>
      </c>
      <c r="V49" s="316"/>
    </row>
    <row r="50" spans="1:23" ht="13.5">
      <c r="A50" s="810"/>
      <c r="B50" s="815" t="s">
        <v>2314</v>
      </c>
      <c r="C50" s="318"/>
      <c r="D50" s="318"/>
      <c r="E50" s="318"/>
      <c r="F50" s="318"/>
      <c r="G50" s="318"/>
      <c r="H50" s="318"/>
      <c r="I50" s="1147">
        <f>-'A5 Inversiones del Exterior'!BH18</f>
        <v>-2303061204457.7417</v>
      </c>
      <c r="J50" s="320"/>
      <c r="K50" s="320"/>
      <c r="L50" s="320"/>
      <c r="M50" s="320"/>
      <c r="N50" s="320"/>
      <c r="O50" s="320"/>
      <c r="P50" s="793">
        <f>+I50-J50</f>
        <v>-2303061204457.7417</v>
      </c>
      <c r="Q50" s="319">
        <v>0</v>
      </c>
      <c r="R50" s="322">
        <f>+P50</f>
        <v>-2303061204457.7417</v>
      </c>
      <c r="S50" s="322"/>
      <c r="T50" s="1125">
        <f>+R50*0.33</f>
        <v>-760010197471.05481</v>
      </c>
      <c r="U50" s="318"/>
      <c r="V50" s="323"/>
      <c r="W50" s="883"/>
    </row>
    <row r="51" spans="1:23" ht="12.75">
      <c r="B51" s="309" t="s">
        <v>2285</v>
      </c>
      <c r="C51" s="318"/>
      <c r="D51" s="318"/>
      <c r="E51" s="318"/>
      <c r="F51" s="318"/>
      <c r="G51" s="318"/>
      <c r="H51" s="318"/>
      <c r="I51" s="319">
        <f>+I50</f>
        <v>-2303061204457.7417</v>
      </c>
      <c r="J51" s="319">
        <f t="shared" ref="J51:U51" si="32">+J50</f>
        <v>0</v>
      </c>
      <c r="K51" s="319"/>
      <c r="L51" s="319"/>
      <c r="M51" s="319"/>
      <c r="N51" s="319"/>
      <c r="O51" s="319"/>
      <c r="P51" s="319">
        <f t="shared" si="32"/>
        <v>-2303061204457.7417</v>
      </c>
      <c r="Q51" s="319">
        <f t="shared" si="32"/>
        <v>0</v>
      </c>
      <c r="R51" s="319">
        <f t="shared" si="32"/>
        <v>-2303061204457.7417</v>
      </c>
      <c r="S51" s="319">
        <f t="shared" si="32"/>
        <v>0</v>
      </c>
      <c r="T51" s="323">
        <f t="shared" si="32"/>
        <v>-760010197471.05481</v>
      </c>
      <c r="U51" s="323">
        <f t="shared" si="32"/>
        <v>0</v>
      </c>
      <c r="V51" s="323"/>
    </row>
    <row r="52" spans="1:23" ht="12.75">
      <c r="B52" s="309" t="s">
        <v>2286</v>
      </c>
      <c r="C52" s="805"/>
      <c r="D52" s="805"/>
      <c r="E52" s="805"/>
      <c r="F52" s="805"/>
      <c r="G52" s="805"/>
      <c r="H52" s="805"/>
      <c r="I52" s="793"/>
      <c r="J52" s="793"/>
      <c r="K52" s="793"/>
      <c r="L52" s="793"/>
      <c r="M52" s="793"/>
      <c r="N52" s="793"/>
      <c r="O52" s="793"/>
      <c r="P52" s="320">
        <f>+P50-S50-Q50-R50</f>
        <v>0</v>
      </c>
      <c r="Q52" s="812"/>
      <c r="R52" s="812"/>
      <c r="S52" s="793"/>
      <c r="T52" s="805"/>
      <c r="U52" s="805"/>
      <c r="V52" s="808"/>
    </row>
    <row r="53" spans="1:23" ht="12" thickBot="1">
      <c r="B53" s="815"/>
      <c r="C53" s="805"/>
      <c r="D53" s="805"/>
      <c r="E53" s="805"/>
      <c r="F53" s="805"/>
      <c r="G53" s="805"/>
      <c r="H53" s="805"/>
      <c r="I53" s="793"/>
      <c r="J53" s="793"/>
      <c r="K53" s="793"/>
      <c r="L53" s="793"/>
      <c r="M53" s="793"/>
      <c r="N53" s="793"/>
      <c r="O53" s="793"/>
      <c r="P53" s="793"/>
      <c r="Q53" s="812"/>
      <c r="R53" s="812"/>
      <c r="S53" s="793"/>
      <c r="T53" s="805"/>
      <c r="U53" s="805"/>
      <c r="V53" s="808"/>
    </row>
    <row r="54" spans="1:23" ht="12" thickBot="1">
      <c r="A54" s="813"/>
      <c r="B54" s="451" t="s">
        <v>2315</v>
      </c>
      <c r="C54" s="455" t="s">
        <v>2271</v>
      </c>
      <c r="D54" s="455" t="s">
        <v>2272</v>
      </c>
      <c r="E54" s="455" t="s">
        <v>2273</v>
      </c>
      <c r="F54" s="455" t="s">
        <v>2274</v>
      </c>
      <c r="G54" s="455"/>
      <c r="H54" s="455" t="s">
        <v>2275</v>
      </c>
      <c r="I54" s="453" t="s">
        <v>2276</v>
      </c>
      <c r="J54" s="453" t="s">
        <v>2277</v>
      </c>
      <c r="K54" s="453"/>
      <c r="L54" s="453"/>
      <c r="M54" s="453"/>
      <c r="N54" s="453"/>
      <c r="O54" s="453"/>
      <c r="P54" s="453" t="s">
        <v>2278</v>
      </c>
      <c r="Q54" s="453" t="s">
        <v>44</v>
      </c>
      <c r="R54" s="453" t="s">
        <v>2279</v>
      </c>
      <c r="S54" s="453" t="s">
        <v>43</v>
      </c>
      <c r="T54" s="454" t="s">
        <v>2280</v>
      </c>
      <c r="U54" s="454" t="s">
        <v>2281</v>
      </c>
      <c r="V54" s="462"/>
    </row>
    <row r="55" spans="1:23">
      <c r="B55" s="811" t="s">
        <v>4871</v>
      </c>
      <c r="C55" s="808"/>
      <c r="D55" s="808"/>
      <c r="E55" s="808"/>
      <c r="F55" s="808"/>
      <c r="G55" s="808"/>
      <c r="H55" s="808"/>
      <c r="I55" s="1148">
        <f>+L131</f>
        <v>556387521736.52234</v>
      </c>
      <c r="J55" s="1140">
        <f>SUMIF($J$102:$J$124,B55,$K$102:$K$124)</f>
        <v>1091672006822.73</v>
      </c>
      <c r="K55" s="812"/>
      <c r="L55" s="812"/>
      <c r="M55" s="812"/>
      <c r="N55" s="812"/>
      <c r="O55" s="812"/>
      <c r="P55" s="812">
        <f>+I55-J55</f>
        <v>-535284485086.20764</v>
      </c>
      <c r="Q55" s="812"/>
      <c r="R55" s="812">
        <f>+P55</f>
        <v>-535284485086.20764</v>
      </c>
      <c r="S55" s="812"/>
      <c r="T55" s="808">
        <f>+N136</f>
        <v>-91226763296.540985</v>
      </c>
      <c r="U55" s="808" t="s">
        <v>259</v>
      </c>
      <c r="V55" s="808"/>
    </row>
    <row r="56" spans="1:23">
      <c r="B56" s="811" t="s">
        <v>2316</v>
      </c>
      <c r="C56" s="808"/>
      <c r="D56" s="808"/>
      <c r="E56" s="808"/>
      <c r="F56" s="808"/>
      <c r="G56" s="808"/>
      <c r="H56" s="808"/>
      <c r="I56" s="812">
        <v>0</v>
      </c>
      <c r="J56" s="1140">
        <f>SUMIF($J$102:$J$124,B56,$K$102:$K$124)</f>
        <v>216180803547.04007</v>
      </c>
      <c r="K56" s="812"/>
      <c r="L56" s="812"/>
      <c r="M56" s="812"/>
      <c r="N56" s="812"/>
      <c r="O56" s="812"/>
      <c r="P56" s="812">
        <f>+I56-J56</f>
        <v>-216180803547.04007</v>
      </c>
      <c r="Q56" s="812"/>
      <c r="R56" s="812">
        <f>+P56</f>
        <v>-216180803547.04007</v>
      </c>
      <c r="S56" s="812"/>
      <c r="T56" s="1150">
        <f>+R56*0.37</f>
        <v>-79986897312.404831</v>
      </c>
      <c r="U56" s="808" t="s">
        <v>2234</v>
      </c>
      <c r="V56" s="808"/>
    </row>
    <row r="57" spans="1:23">
      <c r="B57" s="815" t="s">
        <v>2317</v>
      </c>
      <c r="C57" s="805"/>
      <c r="D57" s="805"/>
      <c r="E57" s="805"/>
      <c r="F57" s="805"/>
      <c r="G57" s="805"/>
      <c r="H57" s="805"/>
      <c r="I57" s="1148">
        <f>+'A5 Inversiones del Exterior'!BH35</f>
        <v>5501732179</v>
      </c>
      <c r="J57" s="1140">
        <f>SUMIF($J$102:$J$124,B57,$K$102:$K$124)</f>
        <v>5485278962.903161</v>
      </c>
      <c r="K57" s="812"/>
      <c r="L57" s="812"/>
      <c r="M57" s="812"/>
      <c r="N57" s="812"/>
      <c r="O57" s="812"/>
      <c r="P57" s="793">
        <f t="shared" ref="P57" si="33">+I57-J57</f>
        <v>16453216.096838951</v>
      </c>
      <c r="Q57" s="812">
        <f>+P57</f>
        <v>16453216.096838951</v>
      </c>
      <c r="R57" s="812"/>
      <c r="S57" s="793"/>
      <c r="T57" s="812">
        <f>+Q57*0.1</f>
        <v>1645321.6096838953</v>
      </c>
      <c r="U57" s="808" t="s">
        <v>259</v>
      </c>
      <c r="V57" s="808"/>
    </row>
    <row r="58" spans="1:23" ht="12.75">
      <c r="B58" s="309" t="s">
        <v>2285</v>
      </c>
      <c r="C58" s="324"/>
      <c r="D58" s="324"/>
      <c r="E58" s="324"/>
      <c r="F58" s="324"/>
      <c r="G58" s="324"/>
      <c r="H58" s="324"/>
      <c r="I58" s="319">
        <f t="shared" ref="I58:T58" si="34">SUM(I55:I57)</f>
        <v>561889253915.52234</v>
      </c>
      <c r="J58" s="320">
        <f t="shared" si="34"/>
        <v>1313338089332.6731</v>
      </c>
      <c r="K58" s="320"/>
      <c r="L58" s="320"/>
      <c r="M58" s="320"/>
      <c r="N58" s="320"/>
      <c r="O58" s="320"/>
      <c r="P58" s="320">
        <f t="shared" si="34"/>
        <v>-751448835417.15088</v>
      </c>
      <c r="Q58" s="319">
        <f t="shared" si="34"/>
        <v>16453216.096838951</v>
      </c>
      <c r="R58" s="319">
        <f t="shared" si="34"/>
        <v>-751465288633.24768</v>
      </c>
      <c r="S58" s="320">
        <f t="shared" si="34"/>
        <v>0</v>
      </c>
      <c r="T58" s="323">
        <f t="shared" si="34"/>
        <v>-171212015287.33612</v>
      </c>
      <c r="U58" s="318"/>
      <c r="V58" s="464"/>
    </row>
    <row r="59" spans="1:23" ht="12.75">
      <c r="B59" s="309" t="s">
        <v>2286</v>
      </c>
      <c r="C59" s="805"/>
      <c r="D59" s="805"/>
      <c r="E59" s="805"/>
      <c r="F59" s="805"/>
      <c r="G59" s="805"/>
      <c r="H59" s="805"/>
      <c r="I59" s="793"/>
      <c r="J59" s="793"/>
      <c r="K59" s="793"/>
      <c r="L59" s="793"/>
      <c r="M59" s="793"/>
      <c r="N59" s="793"/>
      <c r="O59" s="793"/>
      <c r="P59" s="320">
        <f>+P58-R58-S58-Q58</f>
        <v>-3.719329833984375E-5</v>
      </c>
      <c r="Q59" s="812"/>
      <c r="R59" s="812"/>
      <c r="S59" s="793"/>
      <c r="T59" s="805"/>
      <c r="U59" s="805"/>
      <c r="V59" s="808"/>
    </row>
    <row r="60" spans="1:23" ht="12" thickBot="1">
      <c r="B60" s="815"/>
      <c r="C60" s="805"/>
      <c r="D60" s="805"/>
      <c r="E60" s="805"/>
      <c r="F60" s="805"/>
      <c r="G60" s="805"/>
      <c r="H60" s="805"/>
      <c r="I60" s="793"/>
      <c r="J60" s="793"/>
      <c r="K60" s="793"/>
      <c r="L60" s="793"/>
      <c r="M60" s="793"/>
      <c r="N60" s="793"/>
      <c r="O60" s="793"/>
      <c r="P60" s="793"/>
      <c r="Q60" s="812"/>
      <c r="R60" s="812"/>
      <c r="S60" s="793"/>
      <c r="T60" s="805"/>
      <c r="U60" s="805"/>
      <c r="V60" s="808"/>
    </row>
    <row r="61" spans="1:23" ht="12" thickBot="1">
      <c r="A61" s="813"/>
      <c r="B61" s="451" t="s">
        <v>2318</v>
      </c>
      <c r="C61" s="455" t="s">
        <v>2271</v>
      </c>
      <c r="D61" s="455" t="s">
        <v>2272</v>
      </c>
      <c r="E61" s="455" t="s">
        <v>2273</v>
      </c>
      <c r="F61" s="455" t="s">
        <v>2274</v>
      </c>
      <c r="G61" s="455"/>
      <c r="H61" s="455" t="s">
        <v>2275</v>
      </c>
      <c r="I61" s="453" t="s">
        <v>2276</v>
      </c>
      <c r="J61" s="453" t="s">
        <v>2277</v>
      </c>
      <c r="K61" s="453"/>
      <c r="L61" s="453"/>
      <c r="M61" s="453"/>
      <c r="N61" s="453"/>
      <c r="O61" s="453"/>
      <c r="P61" s="453" t="s">
        <v>2278</v>
      </c>
      <c r="Q61" s="453" t="s">
        <v>44</v>
      </c>
      <c r="R61" s="453" t="s">
        <v>2279</v>
      </c>
      <c r="S61" s="453" t="s">
        <v>43</v>
      </c>
      <c r="T61" s="454" t="s">
        <v>2280</v>
      </c>
      <c r="U61" s="454" t="s">
        <v>2281</v>
      </c>
      <c r="V61" s="462"/>
    </row>
    <row r="62" spans="1:23" ht="22.5">
      <c r="A62" s="807">
        <v>1302050105</v>
      </c>
      <c r="B62" s="325" t="s">
        <v>2319</v>
      </c>
      <c r="C62" s="808"/>
      <c r="D62" s="808"/>
      <c r="E62" s="808"/>
      <c r="F62" s="808"/>
      <c r="G62" s="808"/>
      <c r="H62" s="808"/>
      <c r="I62" s="812">
        <v>0</v>
      </c>
      <c r="J62" s="812">
        <f t="shared" ref="J62:J71" si="35">SUMIF($J$102:$J$124,B62,$K$102:$K$124)</f>
        <v>0</v>
      </c>
      <c r="K62" s="812"/>
      <c r="L62" s="812"/>
      <c r="M62" s="812"/>
      <c r="N62" s="812"/>
      <c r="O62" s="812"/>
      <c r="P62" s="793">
        <f t="shared" ref="P62:P79" si="36">+I62-J62</f>
        <v>0</v>
      </c>
      <c r="Q62" s="812">
        <v>0</v>
      </c>
      <c r="R62" s="812">
        <v>0</v>
      </c>
      <c r="S62" s="793">
        <v>0</v>
      </c>
      <c r="T62" s="805">
        <v>0</v>
      </c>
      <c r="U62" s="805"/>
      <c r="V62" s="811"/>
    </row>
    <row r="63" spans="1:23" ht="22.5">
      <c r="A63" s="807">
        <v>1302050105</v>
      </c>
      <c r="B63" s="325" t="s">
        <v>2320</v>
      </c>
      <c r="C63" s="808"/>
      <c r="D63" s="808"/>
      <c r="E63" s="808"/>
      <c r="F63" s="808"/>
      <c r="G63" s="808"/>
      <c r="H63" s="808"/>
      <c r="I63" s="812">
        <v>0</v>
      </c>
      <c r="J63" s="812">
        <f t="shared" si="35"/>
        <v>0</v>
      </c>
      <c r="K63" s="812"/>
      <c r="L63" s="812"/>
      <c r="M63" s="812"/>
      <c r="N63" s="812"/>
      <c r="O63" s="812"/>
      <c r="P63" s="793">
        <f t="shared" si="36"/>
        <v>0</v>
      </c>
      <c r="Q63" s="812">
        <v>0</v>
      </c>
      <c r="R63" s="812">
        <v>0</v>
      </c>
      <c r="S63" s="793">
        <v>0</v>
      </c>
      <c r="T63" s="805">
        <v>0</v>
      </c>
      <c r="U63" s="805"/>
      <c r="V63" s="811"/>
    </row>
    <row r="64" spans="1:23">
      <c r="A64" s="807">
        <v>1302050105</v>
      </c>
      <c r="B64" s="325" t="s">
        <v>2321</v>
      </c>
      <c r="C64" s="808"/>
      <c r="D64" s="808"/>
      <c r="E64" s="808"/>
      <c r="F64" s="808"/>
      <c r="G64" s="808"/>
      <c r="H64" s="808"/>
      <c r="I64" s="812">
        <v>0</v>
      </c>
      <c r="J64" s="812">
        <f t="shared" si="35"/>
        <v>0</v>
      </c>
      <c r="K64" s="812"/>
      <c r="L64" s="812"/>
      <c r="M64" s="812"/>
      <c r="N64" s="812"/>
      <c r="O64" s="812"/>
      <c r="P64" s="793">
        <f t="shared" si="36"/>
        <v>0</v>
      </c>
      <c r="Q64" s="812">
        <v>0</v>
      </c>
      <c r="R64" s="812">
        <v>0</v>
      </c>
      <c r="S64" s="793">
        <v>0</v>
      </c>
      <c r="T64" s="805">
        <v>0</v>
      </c>
      <c r="U64" s="805"/>
      <c r="V64" s="811"/>
    </row>
    <row r="65" spans="1:22">
      <c r="A65" s="807">
        <v>1302050105</v>
      </c>
      <c r="B65" s="325" t="s">
        <v>2322</v>
      </c>
      <c r="C65" s="808"/>
      <c r="D65" s="808"/>
      <c r="E65" s="808"/>
      <c r="F65" s="808"/>
      <c r="G65" s="808"/>
      <c r="H65" s="808"/>
      <c r="I65" s="812">
        <v>0</v>
      </c>
      <c r="J65" s="812">
        <f t="shared" si="35"/>
        <v>0</v>
      </c>
      <c r="K65" s="812"/>
      <c r="L65" s="812"/>
      <c r="M65" s="812"/>
      <c r="N65" s="812"/>
      <c r="O65" s="812"/>
      <c r="P65" s="793">
        <f t="shared" si="36"/>
        <v>0</v>
      </c>
      <c r="Q65" s="812">
        <v>0</v>
      </c>
      <c r="R65" s="812">
        <v>0</v>
      </c>
      <c r="S65" s="793">
        <v>0</v>
      </c>
      <c r="T65" s="805">
        <v>0</v>
      </c>
      <c r="U65" s="805"/>
      <c r="V65" s="811"/>
    </row>
    <row r="66" spans="1:22">
      <c r="A66" s="807">
        <v>1302050105</v>
      </c>
      <c r="B66" s="325" t="s">
        <v>2323</v>
      </c>
      <c r="C66" s="808"/>
      <c r="D66" s="808"/>
      <c r="E66" s="808"/>
      <c r="F66" s="808"/>
      <c r="G66" s="808"/>
      <c r="H66" s="808"/>
      <c r="I66" s="812">
        <v>0</v>
      </c>
      <c r="J66" s="812">
        <f t="shared" si="35"/>
        <v>0</v>
      </c>
      <c r="K66" s="812"/>
      <c r="L66" s="812"/>
      <c r="M66" s="812"/>
      <c r="N66" s="812"/>
      <c r="O66" s="812"/>
      <c r="P66" s="793">
        <f t="shared" si="36"/>
        <v>0</v>
      </c>
      <c r="Q66" s="812">
        <v>0</v>
      </c>
      <c r="R66" s="812">
        <v>0</v>
      </c>
      <c r="S66" s="793">
        <v>0</v>
      </c>
      <c r="T66" s="805">
        <v>0</v>
      </c>
      <c r="U66" s="805"/>
      <c r="V66" s="811"/>
    </row>
    <row r="67" spans="1:22">
      <c r="A67" s="807">
        <v>1302050105</v>
      </c>
      <c r="B67" s="326" t="s">
        <v>2324</v>
      </c>
      <c r="C67" s="808"/>
      <c r="D67" s="808"/>
      <c r="E67" s="808"/>
      <c r="F67" s="808"/>
      <c r="G67" s="808"/>
      <c r="H67" s="808"/>
      <c r="I67" s="812">
        <v>0</v>
      </c>
      <c r="J67" s="812">
        <f t="shared" si="35"/>
        <v>0</v>
      </c>
      <c r="K67" s="812"/>
      <c r="L67" s="812"/>
      <c r="M67" s="812"/>
      <c r="N67" s="812"/>
      <c r="O67" s="812"/>
      <c r="P67" s="793">
        <f t="shared" si="36"/>
        <v>0</v>
      </c>
      <c r="Q67" s="812">
        <v>0</v>
      </c>
      <c r="R67" s="812">
        <v>0</v>
      </c>
      <c r="S67" s="793">
        <v>0</v>
      </c>
      <c r="T67" s="805">
        <v>0</v>
      </c>
      <c r="U67" s="805"/>
      <c r="V67" s="811"/>
    </row>
    <row r="68" spans="1:22">
      <c r="B68" s="326" t="s">
        <v>2325</v>
      </c>
      <c r="C68" s="808"/>
      <c r="D68" s="808"/>
      <c r="E68" s="808"/>
      <c r="F68" s="808"/>
      <c r="G68" s="808"/>
      <c r="H68" s="808"/>
      <c r="I68" s="812">
        <v>0</v>
      </c>
      <c r="J68" s="812">
        <f t="shared" si="35"/>
        <v>0</v>
      </c>
      <c r="K68" s="812"/>
      <c r="L68" s="812"/>
      <c r="M68" s="812"/>
      <c r="N68" s="812"/>
      <c r="O68" s="812"/>
      <c r="P68" s="793">
        <f t="shared" si="36"/>
        <v>0</v>
      </c>
      <c r="Q68" s="812">
        <v>0</v>
      </c>
      <c r="R68" s="812">
        <v>0</v>
      </c>
      <c r="S68" s="793">
        <v>0</v>
      </c>
      <c r="T68" s="805">
        <v>0</v>
      </c>
      <c r="U68" s="805"/>
      <c r="V68" s="811"/>
    </row>
    <row r="69" spans="1:22">
      <c r="B69" s="326" t="s">
        <v>2326</v>
      </c>
      <c r="C69" s="808"/>
      <c r="D69" s="808"/>
      <c r="E69" s="808"/>
      <c r="F69" s="808"/>
      <c r="G69" s="808"/>
      <c r="H69" s="808"/>
      <c r="I69" s="812">
        <v>0</v>
      </c>
      <c r="J69" s="812">
        <f t="shared" si="35"/>
        <v>0</v>
      </c>
      <c r="K69" s="812"/>
      <c r="L69" s="812"/>
      <c r="M69" s="812"/>
      <c r="N69" s="812"/>
      <c r="O69" s="812"/>
      <c r="P69" s="793">
        <f t="shared" si="36"/>
        <v>0</v>
      </c>
      <c r="Q69" s="812">
        <v>0</v>
      </c>
      <c r="R69" s="812">
        <v>0</v>
      </c>
      <c r="S69" s="793">
        <v>0</v>
      </c>
      <c r="T69" s="805">
        <v>0</v>
      </c>
      <c r="U69" s="805"/>
      <c r="V69" s="811"/>
    </row>
    <row r="70" spans="1:22">
      <c r="B70" s="326" t="s">
        <v>2327</v>
      </c>
      <c r="C70" s="808"/>
      <c r="D70" s="808"/>
      <c r="E70" s="808"/>
      <c r="F70" s="808"/>
      <c r="G70" s="808"/>
      <c r="H70" s="808"/>
      <c r="I70" s="812">
        <v>0</v>
      </c>
      <c r="J70" s="812">
        <f t="shared" si="35"/>
        <v>0</v>
      </c>
      <c r="K70" s="812"/>
      <c r="L70" s="812"/>
      <c r="M70" s="812"/>
      <c r="N70" s="812"/>
      <c r="O70" s="812"/>
      <c r="P70" s="793">
        <f t="shared" si="36"/>
        <v>0</v>
      </c>
      <c r="Q70" s="812">
        <v>0</v>
      </c>
      <c r="R70" s="812">
        <v>0</v>
      </c>
      <c r="S70" s="793">
        <v>0</v>
      </c>
      <c r="T70" s="805">
        <v>0</v>
      </c>
      <c r="U70" s="805"/>
      <c r="V70" s="811"/>
    </row>
    <row r="71" spans="1:22" ht="22.5">
      <c r="B71" s="326" t="s">
        <v>2328</v>
      </c>
      <c r="C71" s="808"/>
      <c r="D71" s="808"/>
      <c r="E71" s="808"/>
      <c r="F71" s="808"/>
      <c r="G71" s="808"/>
      <c r="H71" s="808"/>
      <c r="I71" s="812">
        <v>0</v>
      </c>
      <c r="J71" s="812">
        <f t="shared" si="35"/>
        <v>0</v>
      </c>
      <c r="K71" s="812"/>
      <c r="L71" s="812"/>
      <c r="M71" s="812"/>
      <c r="N71" s="812"/>
      <c r="O71" s="812"/>
      <c r="P71" s="793">
        <f t="shared" si="36"/>
        <v>0</v>
      </c>
      <c r="Q71" s="812">
        <v>0</v>
      </c>
      <c r="R71" s="812">
        <v>0</v>
      </c>
      <c r="S71" s="793">
        <v>0</v>
      </c>
      <c r="T71" s="805">
        <v>0</v>
      </c>
      <c r="U71" s="805"/>
      <c r="V71" s="811"/>
    </row>
    <row r="72" spans="1:22">
      <c r="B72" s="326"/>
      <c r="C72" s="805"/>
      <c r="D72" s="805"/>
      <c r="E72" s="805"/>
      <c r="F72" s="805"/>
      <c r="G72" s="805"/>
      <c r="H72" s="805"/>
      <c r="I72" s="812"/>
      <c r="J72" s="793"/>
      <c r="K72" s="793"/>
      <c r="L72" s="793"/>
      <c r="M72" s="793"/>
      <c r="N72" s="793"/>
      <c r="O72" s="793"/>
      <c r="P72" s="793"/>
      <c r="Q72" s="793"/>
      <c r="R72" s="793"/>
      <c r="S72" s="793"/>
      <c r="T72" s="805"/>
      <c r="U72" s="805"/>
      <c r="V72" s="811"/>
    </row>
    <row r="73" spans="1:22">
      <c r="B73" s="327" t="s">
        <v>2329</v>
      </c>
      <c r="C73" s="805"/>
      <c r="D73" s="805"/>
      <c r="E73" s="805"/>
      <c r="F73" s="805"/>
      <c r="G73" s="805"/>
      <c r="H73" s="805"/>
      <c r="I73" s="328">
        <f>SUM(I62:I71)</f>
        <v>0</v>
      </c>
      <c r="J73" s="329">
        <f>SUM(J62:J71)</f>
        <v>0</v>
      </c>
      <c r="K73" s="329"/>
      <c r="L73" s="329"/>
      <c r="M73" s="329"/>
      <c r="N73" s="329"/>
      <c r="O73" s="329"/>
      <c r="P73" s="793"/>
      <c r="Q73" s="793"/>
      <c r="R73" s="793"/>
      <c r="S73" s="793"/>
      <c r="T73" s="805"/>
      <c r="U73" s="805"/>
      <c r="V73" s="811"/>
    </row>
    <row r="74" spans="1:22" ht="12" thickBot="1">
      <c r="B74" s="327"/>
      <c r="C74" s="805"/>
      <c r="D74" s="805"/>
      <c r="E74" s="805"/>
      <c r="F74" s="805"/>
      <c r="G74" s="805"/>
      <c r="H74" s="805"/>
      <c r="I74" s="329"/>
      <c r="J74" s="329"/>
      <c r="K74" s="329"/>
      <c r="L74" s="329"/>
      <c r="M74" s="329"/>
      <c r="N74" s="329"/>
      <c r="O74" s="329"/>
      <c r="P74" s="793"/>
      <c r="Q74" s="793"/>
      <c r="R74" s="793"/>
      <c r="S74" s="793"/>
      <c r="T74" s="805"/>
      <c r="U74" s="805"/>
      <c r="V74" s="811"/>
    </row>
    <row r="75" spans="1:22" ht="12" thickBot="1">
      <c r="A75" s="813"/>
      <c r="B75" s="451" t="s">
        <v>2330</v>
      </c>
      <c r="C75" s="455"/>
      <c r="D75" s="455"/>
      <c r="E75" s="455"/>
      <c r="F75" s="455"/>
      <c r="G75" s="455"/>
      <c r="H75" s="455"/>
      <c r="I75" s="453" t="s">
        <v>2276</v>
      </c>
      <c r="J75" s="453" t="s">
        <v>2277</v>
      </c>
      <c r="K75" s="453"/>
      <c r="L75" s="453"/>
      <c r="M75" s="453"/>
      <c r="N75" s="453"/>
      <c r="O75" s="453"/>
      <c r="P75" s="453" t="s">
        <v>2278</v>
      </c>
      <c r="Q75" s="453" t="s">
        <v>44</v>
      </c>
      <c r="R75" s="453" t="s">
        <v>2279</v>
      </c>
      <c r="S75" s="453" t="s">
        <v>43</v>
      </c>
      <c r="T75" s="454" t="s">
        <v>2280</v>
      </c>
      <c r="U75" s="454" t="s">
        <v>2281</v>
      </c>
      <c r="V75" s="462"/>
    </row>
    <row r="76" spans="1:22">
      <c r="A76" s="807">
        <v>1302050105</v>
      </c>
      <c r="B76" s="817">
        <v>1710101002</v>
      </c>
      <c r="C76" s="805"/>
      <c r="D76" s="805"/>
      <c r="E76" s="805"/>
      <c r="F76" s="805"/>
      <c r="G76" s="805"/>
      <c r="H76" s="805"/>
      <c r="I76" s="812">
        <f>SUMIF(RESULTADOS!D:D,130205,RESULTADOS!I:I)-I73</f>
        <v>0</v>
      </c>
      <c r="J76" s="793"/>
      <c r="K76" s="793"/>
      <c r="L76" s="793"/>
      <c r="M76" s="793"/>
      <c r="N76" s="793"/>
      <c r="O76" s="793"/>
      <c r="P76" s="793">
        <f t="shared" si="36"/>
        <v>0</v>
      </c>
      <c r="Q76" s="793">
        <v>0</v>
      </c>
      <c r="R76" s="812">
        <f>+P76</f>
        <v>0</v>
      </c>
      <c r="S76" s="793">
        <v>0</v>
      </c>
      <c r="T76" s="808">
        <f>+R76*0.37</f>
        <v>0</v>
      </c>
      <c r="U76" s="805" t="s">
        <v>259</v>
      </c>
      <c r="V76" s="811"/>
    </row>
    <row r="77" spans="1:22">
      <c r="B77" s="817">
        <v>1710101003</v>
      </c>
      <c r="C77" s="805"/>
      <c r="D77" s="805"/>
      <c r="E77" s="805"/>
      <c r="F77" s="805"/>
      <c r="G77" s="805"/>
      <c r="H77" s="805"/>
      <c r="I77" s="812"/>
      <c r="J77" s="793"/>
      <c r="K77" s="793"/>
      <c r="L77" s="793"/>
      <c r="M77" s="793"/>
      <c r="N77" s="793"/>
      <c r="O77" s="793"/>
      <c r="P77" s="793">
        <f t="shared" si="36"/>
        <v>0</v>
      </c>
      <c r="Q77" s="793">
        <f>+P77</f>
        <v>0</v>
      </c>
      <c r="R77" s="812">
        <v>0</v>
      </c>
      <c r="S77" s="793">
        <v>0</v>
      </c>
      <c r="T77" s="805">
        <f>+Q77*0.42</f>
        <v>0</v>
      </c>
      <c r="U77" s="805" t="s">
        <v>259</v>
      </c>
      <c r="V77" s="811"/>
    </row>
    <row r="78" spans="1:22">
      <c r="A78" s="807">
        <v>1302050150</v>
      </c>
      <c r="B78" s="817">
        <v>1710109030</v>
      </c>
      <c r="C78" s="805"/>
      <c r="D78" s="805"/>
      <c r="E78" s="805"/>
      <c r="F78" s="805"/>
      <c r="G78" s="805"/>
      <c r="H78" s="805"/>
      <c r="I78" s="812"/>
      <c r="J78" s="793"/>
      <c r="K78" s="793"/>
      <c r="L78" s="793"/>
      <c r="M78" s="793"/>
      <c r="N78" s="793"/>
      <c r="O78" s="793"/>
      <c r="P78" s="793">
        <f t="shared" si="36"/>
        <v>0</v>
      </c>
      <c r="Q78" s="793">
        <f>+P78</f>
        <v>0</v>
      </c>
      <c r="R78" s="812">
        <v>0</v>
      </c>
      <c r="S78" s="793">
        <v>0</v>
      </c>
      <c r="T78" s="805">
        <f>+Q78*0.42</f>
        <v>0</v>
      </c>
      <c r="U78" s="805" t="s">
        <v>259</v>
      </c>
      <c r="V78" s="811"/>
    </row>
    <row r="79" spans="1:22">
      <c r="A79" s="807">
        <v>1302050150</v>
      </c>
      <c r="B79" s="817">
        <v>2720959030</v>
      </c>
      <c r="C79" s="805"/>
      <c r="D79" s="805"/>
      <c r="E79" s="805"/>
      <c r="F79" s="805"/>
      <c r="G79" s="805"/>
      <c r="H79" s="805"/>
      <c r="I79" s="812"/>
      <c r="J79" s="793"/>
      <c r="K79" s="793"/>
      <c r="L79" s="793"/>
      <c r="M79" s="793"/>
      <c r="N79" s="793"/>
      <c r="O79" s="793"/>
      <c r="P79" s="793">
        <f t="shared" si="36"/>
        <v>0</v>
      </c>
      <c r="Q79" s="793">
        <f>+P79</f>
        <v>0</v>
      </c>
      <c r="R79" s="812">
        <v>0</v>
      </c>
      <c r="S79" s="793">
        <v>0</v>
      </c>
      <c r="T79" s="805">
        <f>+Q79*0.42</f>
        <v>0</v>
      </c>
      <c r="U79" s="805" t="s">
        <v>259</v>
      </c>
      <c r="V79" s="811"/>
    </row>
    <row r="80" spans="1:22">
      <c r="B80" s="326"/>
      <c r="C80" s="805"/>
      <c r="D80" s="805"/>
      <c r="E80" s="805"/>
      <c r="F80" s="805"/>
      <c r="G80" s="805"/>
      <c r="H80" s="805"/>
      <c r="I80" s="793"/>
      <c r="J80" s="793"/>
      <c r="K80" s="793"/>
      <c r="L80" s="793"/>
      <c r="M80" s="793"/>
      <c r="N80" s="793"/>
      <c r="O80" s="793"/>
      <c r="P80" s="793"/>
      <c r="Q80" s="793"/>
      <c r="R80" s="812">
        <v>0</v>
      </c>
      <c r="S80" s="793">
        <v>0</v>
      </c>
      <c r="T80" s="805"/>
      <c r="U80" s="805"/>
      <c r="V80" s="811"/>
    </row>
    <row r="81" spans="1:22" ht="13.5">
      <c r="B81" s="309" t="s">
        <v>2285</v>
      </c>
      <c r="C81" s="330"/>
      <c r="D81" s="330"/>
      <c r="E81" s="330"/>
      <c r="F81" s="330"/>
      <c r="G81" s="330"/>
      <c r="H81" s="330"/>
      <c r="I81" s="319">
        <f>SUM(I76:I79)</f>
        <v>0</v>
      </c>
      <c r="J81" s="320">
        <f>SUM(J62:J71)</f>
        <v>0</v>
      </c>
      <c r="K81" s="320"/>
      <c r="L81" s="320"/>
      <c r="M81" s="320"/>
      <c r="N81" s="320"/>
      <c r="O81" s="320"/>
      <c r="P81" s="320">
        <f>SUM(P62:P80)</f>
        <v>0</v>
      </c>
      <c r="Q81" s="319">
        <f>SUM(Q62:Q80)</f>
        <v>0</v>
      </c>
      <c r="R81" s="319">
        <f>SUM(R62:R80)</f>
        <v>0</v>
      </c>
      <c r="S81" s="320">
        <f>SUM(S62:S80)</f>
        <v>0</v>
      </c>
      <c r="T81" s="318">
        <f>SUM(T62:T80)</f>
        <v>0</v>
      </c>
      <c r="U81" s="331"/>
      <c r="V81" s="808"/>
    </row>
    <row r="82" spans="1:22" ht="10.5" customHeight="1" thickBot="1">
      <c r="B82" s="815"/>
      <c r="C82" s="805"/>
      <c r="D82" s="805"/>
      <c r="E82" s="805"/>
      <c r="F82" s="805"/>
      <c r="G82" s="805"/>
      <c r="H82" s="805"/>
      <c r="I82" s="329"/>
      <c r="J82" s="329"/>
      <c r="K82" s="329"/>
      <c r="L82" s="329"/>
      <c r="M82" s="329"/>
      <c r="N82" s="329"/>
      <c r="O82" s="329"/>
      <c r="P82" s="329">
        <f>+P81-Q81-R81</f>
        <v>0</v>
      </c>
      <c r="Q82" s="329"/>
      <c r="R82" s="329"/>
      <c r="S82" s="329"/>
      <c r="T82" s="324"/>
      <c r="U82" s="805"/>
      <c r="V82" s="808"/>
    </row>
    <row r="83" spans="1:22" s="234" customFormat="1" ht="12" thickBot="1">
      <c r="B83" s="745" t="s">
        <v>3872</v>
      </c>
      <c r="C83" s="746"/>
      <c r="D83" s="746"/>
      <c r="E83" s="746"/>
      <c r="F83" s="746"/>
      <c r="G83" s="746"/>
      <c r="H83" s="746"/>
      <c r="I83" s="747">
        <f>+'A13 Apertura de Tasas'!G268</f>
        <v>0</v>
      </c>
      <c r="J83" s="747"/>
      <c r="K83" s="747"/>
      <c r="L83" s="747"/>
      <c r="M83" s="747"/>
      <c r="N83" s="747"/>
      <c r="O83" s="747"/>
      <c r="P83" s="747"/>
      <c r="Q83" s="747">
        <f>+I83</f>
        <v>0</v>
      </c>
      <c r="R83" s="747"/>
      <c r="S83" s="747"/>
      <c r="T83" s="882">
        <f>+Q83*0.37</f>
        <v>0</v>
      </c>
      <c r="U83" s="746"/>
      <c r="V83" s="746"/>
    </row>
    <row r="84" spans="1:22">
      <c r="B84" s="815"/>
      <c r="C84" s="805"/>
      <c r="D84" s="805"/>
      <c r="E84" s="805"/>
      <c r="F84" s="805"/>
      <c r="G84" s="805"/>
      <c r="H84" s="805"/>
      <c r="I84" s="329"/>
      <c r="J84" s="329"/>
      <c r="K84" s="329"/>
      <c r="L84" s="329"/>
      <c r="M84" s="329"/>
      <c r="N84" s="329"/>
      <c r="O84" s="329"/>
      <c r="P84" s="329"/>
      <c r="Q84" s="329"/>
      <c r="R84" s="329"/>
      <c r="S84" s="329"/>
      <c r="T84" s="324"/>
      <c r="U84" s="805"/>
      <c r="V84" s="808"/>
    </row>
    <row r="85" spans="1:22">
      <c r="B85" s="815"/>
      <c r="C85" s="805"/>
      <c r="D85" s="805"/>
      <c r="E85" s="805"/>
      <c r="F85" s="805"/>
      <c r="G85" s="805"/>
      <c r="H85" s="805"/>
      <c r="I85" s="329"/>
      <c r="J85" s="329"/>
      <c r="K85" s="329"/>
      <c r="L85" s="329"/>
      <c r="M85" s="329"/>
      <c r="N85" s="329"/>
      <c r="O85" s="329"/>
      <c r="P85" s="329"/>
      <c r="Q85" s="329"/>
      <c r="R85" s="329"/>
      <c r="S85" s="329"/>
      <c r="T85" s="324"/>
      <c r="U85" s="805"/>
      <c r="V85" s="808"/>
    </row>
    <row r="86" spans="1:22" ht="12.75">
      <c r="B86" s="321" t="s">
        <v>4897</v>
      </c>
      <c r="C86" s="318"/>
      <c r="D86" s="318"/>
      <c r="E86" s="318"/>
      <c r="F86" s="318"/>
      <c r="G86" s="318"/>
      <c r="H86" s="318"/>
      <c r="I86" s="320">
        <f>+L217</f>
        <v>-455758732265.79529</v>
      </c>
      <c r="J86" s="320"/>
      <c r="K86" s="320"/>
      <c r="L86" s="320"/>
      <c r="M86" s="320"/>
      <c r="N86" s="320"/>
      <c r="O86" s="320"/>
      <c r="P86" s="320"/>
      <c r="Q86" s="320"/>
      <c r="R86" s="320"/>
      <c r="S86" s="320"/>
      <c r="T86" s="318"/>
      <c r="U86" s="318"/>
      <c r="V86" s="323"/>
    </row>
    <row r="87" spans="1:22">
      <c r="B87" s="815"/>
      <c r="C87" s="805"/>
      <c r="D87" s="805"/>
      <c r="E87" s="805"/>
      <c r="F87" s="805"/>
      <c r="G87" s="805"/>
      <c r="H87" s="805"/>
      <c r="I87" s="793"/>
      <c r="J87" s="793"/>
      <c r="K87" s="793"/>
      <c r="L87" s="793"/>
      <c r="M87" s="793"/>
      <c r="N87" s="793"/>
      <c r="O87" s="793"/>
      <c r="P87" s="793"/>
      <c r="Q87" s="793"/>
      <c r="R87" s="793"/>
      <c r="S87" s="793"/>
      <c r="T87" s="805"/>
      <c r="U87" s="805"/>
      <c r="V87" s="808"/>
    </row>
    <row r="88" spans="1:22">
      <c r="B88" s="332"/>
      <c r="C88" s="324"/>
      <c r="D88" s="324"/>
      <c r="E88" s="324"/>
      <c r="F88" s="324"/>
      <c r="G88" s="324"/>
      <c r="H88" s="324"/>
      <c r="I88" s="333"/>
      <c r="J88" s="333"/>
      <c r="K88" s="333"/>
      <c r="L88" s="333"/>
      <c r="M88" s="333"/>
      <c r="N88" s="333"/>
      <c r="O88" s="333"/>
      <c r="P88" s="329"/>
      <c r="Q88" s="329"/>
      <c r="R88" s="329"/>
      <c r="S88" s="329"/>
      <c r="T88" s="324"/>
      <c r="U88" s="324"/>
      <c r="V88" s="464"/>
    </row>
    <row r="89" spans="1:22">
      <c r="B89" s="815"/>
      <c r="C89" s="805"/>
      <c r="D89" s="805"/>
      <c r="E89" s="805"/>
      <c r="F89" s="805"/>
      <c r="G89" s="805"/>
      <c r="H89" s="805"/>
      <c r="I89" s="793"/>
      <c r="J89" s="793"/>
      <c r="K89" s="793"/>
      <c r="L89" s="793"/>
      <c r="M89" s="793"/>
      <c r="N89" s="793"/>
      <c r="O89" s="793"/>
      <c r="P89" s="793"/>
      <c r="Q89" s="793"/>
      <c r="R89" s="793"/>
      <c r="S89" s="793"/>
      <c r="T89" s="805"/>
      <c r="U89" s="805"/>
      <c r="V89" s="808"/>
    </row>
    <row r="90" spans="1:22" s="974" customFormat="1">
      <c r="A90" s="973"/>
      <c r="B90" s="309" t="s">
        <v>2331</v>
      </c>
      <c r="C90" s="310"/>
      <c r="D90" s="310"/>
      <c r="E90" s="310"/>
      <c r="F90" s="310"/>
      <c r="G90" s="310"/>
      <c r="H90" s="310"/>
      <c r="I90" s="312">
        <f>+I8+I28++I46+I58+I81+I50+I36+I73+I83+I14+I86-SUMIF(RESULTADOS!A:A,B94,RESULTADOS!I:I)</f>
        <v>605.3035888671875</v>
      </c>
      <c r="J90" s="312">
        <f>J81+J58+J46+J36+J28+J8+J14-SUMIF(RESULTADOS!A:A,B94,RESULTADOS!G:G)</f>
        <v>-24469.859375</v>
      </c>
      <c r="K90" s="312"/>
      <c r="L90" s="312"/>
      <c r="M90" s="312"/>
      <c r="N90" s="312"/>
      <c r="O90" s="312"/>
      <c r="P90" s="312"/>
      <c r="Q90" s="312">
        <f>+Q81+Q58+Q50+Q46+Q28+Q8+Q36+Q83-SUMIF(RESULTADOS!A:A,B94,RESULTADOS!L:L)</f>
        <v>-259784831228.46317</v>
      </c>
      <c r="R90" s="312">
        <f>+R81+R58+R50+R46+R28+R8+R36-SUMIF(RESULTADOS!A:A,B94,RESULTADOS!M:M)</f>
        <v>259784855605.86133</v>
      </c>
      <c r="S90" s="312">
        <f>+S81+S58+S50+S46+S28+S8+S36-SUMIF(RESULTADOS!A:A,B94,RESULTADOS!K:K)</f>
        <v>697.76171875</v>
      </c>
      <c r="T90" s="312">
        <f>+T81+T58+T51+T46+T28+T8+T36+T83-SUMIF(RESULTADOS!A:A,B94,RESULTADOS!X:X)</f>
        <v>7990.7847900390625</v>
      </c>
      <c r="U90" s="310"/>
      <c r="V90" s="316"/>
    </row>
    <row r="91" spans="1:22" s="974" customFormat="1">
      <c r="A91" s="973"/>
      <c r="B91" s="309"/>
      <c r="C91" s="805"/>
      <c r="D91" s="805"/>
      <c r="E91" s="805"/>
      <c r="F91" s="805"/>
      <c r="G91" s="805"/>
      <c r="H91" s="805"/>
      <c r="I91" s="793"/>
      <c r="J91" s="312"/>
      <c r="K91" s="312"/>
      <c r="L91" s="312"/>
      <c r="M91" s="312"/>
      <c r="N91" s="312"/>
      <c r="O91" s="312"/>
      <c r="P91" s="793"/>
      <c r="Q91" s="793"/>
      <c r="R91" s="793"/>
      <c r="S91" s="793"/>
      <c r="T91" s="805"/>
      <c r="U91" s="805"/>
      <c r="V91" s="808"/>
    </row>
    <row r="92" spans="1:22">
      <c r="B92" s="815"/>
      <c r="C92" s="805"/>
      <c r="D92" s="805"/>
      <c r="E92" s="805"/>
      <c r="F92" s="805"/>
      <c r="G92" s="805"/>
      <c r="H92" s="805"/>
      <c r="I92" s="312"/>
      <c r="J92" s="312"/>
      <c r="K92" s="312"/>
      <c r="L92" s="312"/>
      <c r="M92" s="312"/>
      <c r="N92" s="312"/>
      <c r="O92" s="312"/>
      <c r="P92" s="793"/>
      <c r="Q92" s="793"/>
      <c r="R92" s="793"/>
      <c r="S92" s="793"/>
      <c r="T92" s="805"/>
      <c r="U92" s="805"/>
      <c r="V92" s="808"/>
    </row>
    <row r="93" spans="1:22">
      <c r="B93" s="811"/>
      <c r="C93" s="805"/>
      <c r="D93" s="805"/>
      <c r="E93" s="805"/>
      <c r="F93" s="805"/>
      <c r="G93" s="805"/>
      <c r="H93" s="805"/>
      <c r="I93" s="793"/>
      <c r="J93" s="806"/>
      <c r="K93" s="806"/>
      <c r="L93" s="806"/>
      <c r="M93" s="806"/>
      <c r="N93" s="806"/>
      <c r="O93" s="806"/>
      <c r="Q93" s="793"/>
      <c r="R93" s="793"/>
      <c r="S93" s="793"/>
      <c r="T93" s="805"/>
      <c r="U93" s="805"/>
      <c r="V93" s="808"/>
    </row>
    <row r="94" spans="1:22">
      <c r="B94" s="334" t="s">
        <v>1851</v>
      </c>
      <c r="C94" s="335"/>
      <c r="D94" s="335"/>
      <c r="E94" s="335"/>
      <c r="F94" s="335"/>
      <c r="G94" s="335"/>
      <c r="H94" s="335"/>
      <c r="I94" s="336"/>
      <c r="J94" s="806"/>
      <c r="K94" s="806"/>
      <c r="L94" s="806"/>
      <c r="M94" s="806"/>
      <c r="N94" s="806"/>
      <c r="O94" s="806"/>
      <c r="Q94" s="793"/>
      <c r="R94" s="818"/>
      <c r="S94" s="818"/>
      <c r="T94" s="805"/>
      <c r="U94" s="805"/>
      <c r="V94" s="808"/>
    </row>
    <row r="95" spans="1:22">
      <c r="R95" s="806"/>
      <c r="S95" s="806"/>
      <c r="T95" s="953"/>
    </row>
    <row r="96" spans="1:22">
      <c r="I96" s="810"/>
      <c r="R96" s="806"/>
      <c r="S96" s="806"/>
      <c r="T96" s="819"/>
    </row>
    <row r="97" spans="9:20">
      <c r="R97" s="806"/>
      <c r="S97" s="806"/>
      <c r="T97" s="819"/>
    </row>
    <row r="98" spans="9:20">
      <c r="L98" s="810"/>
      <c r="R98" s="806"/>
    </row>
    <row r="99" spans="9:20">
      <c r="L99" s="810"/>
      <c r="R99" s="806"/>
    </row>
    <row r="100" spans="9:20" ht="12.75">
      <c r="K100" s="942">
        <f>SUM(K103:K125)</f>
        <v>14567858276213.137</v>
      </c>
      <c r="R100" s="806"/>
    </row>
    <row r="101" spans="9:20">
      <c r="I101" s="152"/>
      <c r="J101" s="1171" t="s">
        <v>2332</v>
      </c>
      <c r="K101" s="1171"/>
      <c r="R101" s="806"/>
    </row>
    <row r="102" spans="9:20" ht="22.5">
      <c r="I102" s="941" t="s">
        <v>5038</v>
      </c>
      <c r="J102" s="472" t="s">
        <v>5039</v>
      </c>
      <c r="K102" s="940" t="s">
        <v>5040</v>
      </c>
      <c r="L102" s="939"/>
      <c r="M102" s="195"/>
      <c r="N102" s="195"/>
      <c r="O102" s="195"/>
      <c r="Q102" s="195"/>
    </row>
    <row r="103" spans="9:20">
      <c r="I103" s="152">
        <v>1316041441</v>
      </c>
      <c r="J103" s="807" t="s">
        <v>2291</v>
      </c>
      <c r="K103" s="1144">
        <f>+VLOOKUP(J103,'[2]PT-Consolidado'!$F:$V,17,0)</f>
        <v>174939571.06999999</v>
      </c>
      <c r="L103" s="816"/>
    </row>
    <row r="104" spans="9:20">
      <c r="I104" s="152">
        <v>1316041415</v>
      </c>
      <c r="J104" s="807" t="s">
        <v>2290</v>
      </c>
      <c r="K104" s="1144">
        <f>+VLOOKUP(J104,'[2]PT-Consolidado'!$F:$V,17,0)</f>
        <v>2625144122.9500003</v>
      </c>
      <c r="L104" s="816"/>
    </row>
    <row r="105" spans="9:20">
      <c r="I105" s="152">
        <v>1316041423</v>
      </c>
      <c r="J105" s="807" t="s">
        <v>2293</v>
      </c>
      <c r="K105" s="1144">
        <f>+VLOOKUP(J105,'[2]PT-Consolidado'!$F:$V,17,0)</f>
        <v>4015012137.6711454</v>
      </c>
      <c r="L105" s="816"/>
    </row>
    <row r="106" spans="9:20">
      <c r="I106" s="152">
        <v>1316041426</v>
      </c>
      <c r="J106" s="807" t="s">
        <v>2295</v>
      </c>
      <c r="K106" s="1144">
        <f>+VLOOKUP(J106,'[2]PT-Consolidado'!$F:$V,17,0)</f>
        <v>315173084.52999985</v>
      </c>
      <c r="L106" s="816"/>
    </row>
    <row r="107" spans="9:20">
      <c r="I107" s="152">
        <v>1316041438</v>
      </c>
      <c r="J107" s="807" t="s">
        <v>4858</v>
      </c>
      <c r="K107" s="1144">
        <f>+VLOOKUP(J107,'[2]PT-Consolidado'!$F:$V,17,0)</f>
        <v>282700528.24000007</v>
      </c>
      <c r="L107" s="816"/>
    </row>
    <row r="108" spans="9:20">
      <c r="I108" s="152">
        <v>1316041409</v>
      </c>
      <c r="J108" s="807" t="s">
        <v>2312</v>
      </c>
      <c r="K108" s="1144">
        <f>+VLOOKUP(J108,'[2]PT-Consolidado'!$F:$V,17,0)</f>
        <v>5377016323.8800011</v>
      </c>
      <c r="L108" s="816"/>
    </row>
    <row r="109" spans="9:20">
      <c r="I109" s="152">
        <v>1316091456</v>
      </c>
      <c r="J109" s="807" t="s">
        <v>2288</v>
      </c>
      <c r="K109" s="1144">
        <f>+VLOOKUP(J109,'[2]PT-Consolidado'!$F:$V,17,0)</f>
        <v>5782378833.6300001</v>
      </c>
      <c r="L109" s="816"/>
    </row>
    <row r="110" spans="9:20">
      <c r="I110" s="152">
        <v>1308951001</v>
      </c>
      <c r="J110" s="807" t="s">
        <v>2316</v>
      </c>
      <c r="K110" s="1144">
        <f>+VLOOKUP(J110,'[2]PT-Consolidado'!$F:$V,17,0)</f>
        <v>216180803547.04007</v>
      </c>
      <c r="L110" s="816"/>
    </row>
    <row r="111" spans="9:20">
      <c r="I111" s="152">
        <v>1316041450</v>
      </c>
      <c r="J111" s="807" t="s">
        <v>2294</v>
      </c>
      <c r="K111" s="1144">
        <f>+VLOOKUP(J111,'[2]PT-Consolidado'!$F:$V,17,0)</f>
        <v>85341828173.642456</v>
      </c>
      <c r="L111" s="816"/>
    </row>
    <row r="112" spans="9:20">
      <c r="I112" s="152"/>
      <c r="J112" s="807" t="s">
        <v>4777</v>
      </c>
      <c r="K112" s="1144">
        <f>+VLOOKUP(J112,'[2]PT-Consolidado'!$F:$V,17,0)</f>
        <v>22176930320</v>
      </c>
      <c r="L112" s="816"/>
    </row>
    <row r="113" spans="9:16">
      <c r="I113" s="152"/>
      <c r="J113" s="807" t="s">
        <v>4859</v>
      </c>
      <c r="K113" s="1144">
        <f>+VLOOKUP(J113,'[2]PT-Consolidado'!$F:$V,17,0)</f>
        <v>1233135283385.3481</v>
      </c>
      <c r="L113" s="816"/>
    </row>
    <row r="114" spans="9:16">
      <c r="I114" s="152"/>
      <c r="J114" s="807" t="s">
        <v>4860</v>
      </c>
      <c r="K114" s="1144">
        <f>+VLOOKUP(J114,'[2]PT-Consolidado'!$F:$V,17,0)</f>
        <v>3756587752008.3286</v>
      </c>
      <c r="L114" s="816"/>
    </row>
    <row r="115" spans="9:16">
      <c r="I115" s="152"/>
      <c r="J115" s="807" t="s">
        <v>2309</v>
      </c>
      <c r="K115" s="1144">
        <f>+VLOOKUP(J115,'[2]PT-Consolidado'!$F:$V,17,0)</f>
        <v>311105843177.80389</v>
      </c>
      <c r="L115" s="816"/>
    </row>
    <row r="116" spans="9:16">
      <c r="I116" s="152"/>
      <c r="J116" s="807" t="s">
        <v>4861</v>
      </c>
      <c r="K116" s="1144">
        <f>+VLOOKUP(J116,'[2]PT-Consolidado'!$F:$V,17,0)</f>
        <v>386861413314.95197</v>
      </c>
      <c r="L116" s="816"/>
    </row>
    <row r="117" spans="9:16">
      <c r="I117" s="152"/>
      <c r="J117" s="807" t="s">
        <v>4871</v>
      </c>
      <c r="K117" s="1144">
        <f>+VLOOKUP(J117,'[2]PT-Consolidado'!$F:$V,17,0)</f>
        <v>1091672006822.73</v>
      </c>
      <c r="L117" s="816"/>
    </row>
    <row r="118" spans="9:16">
      <c r="I118" s="152"/>
      <c r="J118" s="807" t="s">
        <v>4862</v>
      </c>
      <c r="K118" s="1144">
        <f>+VLOOKUP(J118,'[2]PT-Consolidado'!$F:$V,17,0)</f>
        <v>199627823926.95926</v>
      </c>
      <c r="L118" s="816"/>
    </row>
    <row r="119" spans="9:16">
      <c r="I119" s="152"/>
      <c r="J119" s="807" t="s">
        <v>4863</v>
      </c>
      <c r="K119" s="1144">
        <f>+VLOOKUP(J119,'[2]PT-Consolidado'!$F:$V,17,0)</f>
        <v>6951408793343.8203</v>
      </c>
      <c r="L119" s="816"/>
    </row>
    <row r="120" spans="9:16">
      <c r="I120" s="152"/>
      <c r="J120" s="807" t="s">
        <v>2317</v>
      </c>
      <c r="K120" s="1144">
        <f>+VLOOKUP(J120,'[2]PT-Consolidado'!$F:$V,17,0)</f>
        <v>5485278962.903161</v>
      </c>
      <c r="L120" s="816"/>
    </row>
    <row r="121" spans="9:16">
      <c r="I121" s="152"/>
      <c r="J121" s="807" t="s">
        <v>2297</v>
      </c>
      <c r="K121" s="1144">
        <f>+VLOOKUP(J121,'[2]PT-Consolidado'!$F:$V,17,0)</f>
        <v>4665568626.7199993</v>
      </c>
      <c r="L121" s="816"/>
    </row>
    <row r="122" spans="9:16">
      <c r="I122" s="152"/>
      <c r="J122" s="807" t="s">
        <v>2299</v>
      </c>
      <c r="K122" s="1144">
        <f>+VLOOKUP(J122,'[2]PT-Consolidado'!$F:$V,17,0)</f>
        <v>15864796690.73</v>
      </c>
      <c r="L122" s="816"/>
    </row>
    <row r="123" spans="9:16">
      <c r="I123" s="152"/>
      <c r="J123" s="807" t="s">
        <v>2300</v>
      </c>
      <c r="K123" s="1144">
        <f>+VLOOKUP(J123,'[2]PT-Consolidado'!$F:$V,17,0)</f>
        <v>40822370351.949997</v>
      </c>
      <c r="L123" s="816"/>
    </row>
    <row r="124" spans="9:16">
      <c r="I124" s="152"/>
      <c r="J124" s="807" t="s">
        <v>2298</v>
      </c>
      <c r="K124" s="1144">
        <f>+VLOOKUP(J124,'[2]PT-Consolidado'!$F:$V,17,0)</f>
        <v>189887180000</v>
      </c>
      <c r="L124" s="816"/>
    </row>
    <row r="125" spans="9:16">
      <c r="I125" s="152"/>
      <c r="J125" s="807" t="s">
        <v>4591</v>
      </c>
      <c r="K125" s="1144">
        <f>+VLOOKUP(J125,'[2]PT-Consolidado'!$F:$V,17,0)</f>
        <v>38462238958.237793</v>
      </c>
      <c r="L125" s="816"/>
    </row>
    <row r="126" spans="9:16">
      <c r="I126" s="152"/>
      <c r="K126" s="806"/>
      <c r="L126" s="816"/>
    </row>
    <row r="127" spans="9:16">
      <c r="I127" s="1171" t="s">
        <v>2229</v>
      </c>
      <c r="J127" s="1171"/>
      <c r="K127" s="1171"/>
      <c r="L127" s="1171"/>
      <c r="M127" s="1171"/>
      <c r="N127" s="1171"/>
      <c r="P127" s="806"/>
    </row>
    <row r="128" spans="9:16" ht="22.5">
      <c r="I128" s="826"/>
      <c r="J128" s="826"/>
      <c r="K128" s="827" t="s">
        <v>5041</v>
      </c>
      <c r="L128" s="827" t="s">
        <v>3882</v>
      </c>
      <c r="M128" s="827" t="s">
        <v>2192</v>
      </c>
      <c r="N128" s="827" t="s">
        <v>4677</v>
      </c>
    </row>
    <row r="129" spans="9:23" ht="22.5">
      <c r="I129" s="951" t="s">
        <v>3883</v>
      </c>
      <c r="J129" s="937">
        <v>1315050114</v>
      </c>
      <c r="K129" s="822">
        <f>+S149+S155</f>
        <v>396015038055</v>
      </c>
      <c r="L129" s="1151">
        <f>+R149+R155</f>
        <v>451588617417</v>
      </c>
      <c r="M129" s="822">
        <f>+L129-K129</f>
        <v>55573579362</v>
      </c>
      <c r="N129" s="822">
        <f>+M129*37%</f>
        <v>20562224363.939999</v>
      </c>
      <c r="O129" s="820">
        <v>0.37</v>
      </c>
      <c r="P129" s="816"/>
      <c r="Q129" s="884">
        <f>+Q149+Q155</f>
        <v>-51660653277.32</v>
      </c>
      <c r="R129" s="816">
        <f>+Q129/0.37</f>
        <v>-139623387236</v>
      </c>
      <c r="S129" s="887"/>
      <c r="T129" s="816"/>
      <c r="U129" s="816"/>
      <c r="V129" s="867"/>
      <c r="W129" s="867"/>
    </row>
    <row r="130" spans="9:23" ht="22.5">
      <c r="I130" s="951" t="s">
        <v>3884</v>
      </c>
      <c r="J130" s="937">
        <v>1315050214</v>
      </c>
      <c r="K130" s="822">
        <f>+K142-K129</f>
        <v>695656971110.20996</v>
      </c>
      <c r="L130" s="1151">
        <f>+L142-L129</f>
        <v>104798904319.52234</v>
      </c>
      <c r="M130" s="822">
        <f>+L130-K130</f>
        <v>-590858066790.68762</v>
      </c>
      <c r="N130" s="822">
        <f>+M130*10%</f>
        <v>-59085806679.068764</v>
      </c>
      <c r="O130" s="820">
        <v>0.1</v>
      </c>
      <c r="P130" s="816"/>
      <c r="Q130" s="884">
        <f>+Q148+Q150+Q153+Q154</f>
        <v>-39566110019.220993</v>
      </c>
      <c r="R130" s="816">
        <f>+Q130/0.1</f>
        <v>-395661100192.2099</v>
      </c>
      <c r="S130" s="887"/>
      <c r="T130" s="816"/>
      <c r="U130" s="816"/>
      <c r="V130" s="867"/>
      <c r="W130" s="867"/>
    </row>
    <row r="131" spans="9:23">
      <c r="I131" s="952" t="s">
        <v>3489</v>
      </c>
      <c r="J131" s="739"/>
      <c r="K131" s="823">
        <f>+K129+K130</f>
        <v>1091672009165.21</v>
      </c>
      <c r="L131" s="823">
        <f>+L129+L130</f>
        <v>556387521736.52234</v>
      </c>
      <c r="M131" s="823">
        <f t="shared" ref="M131:N131" si="37">+M129+M130</f>
        <v>-535284487428.68762</v>
      </c>
      <c r="N131" s="823">
        <f t="shared" si="37"/>
        <v>-38523582315.128769</v>
      </c>
      <c r="P131" s="816"/>
      <c r="Q131" s="884">
        <f>SUM(Q129:Q130)</f>
        <v>-91226763296.540985</v>
      </c>
    </row>
    <row r="132" spans="9:23">
      <c r="I132" s="951"/>
      <c r="J132" s="739"/>
      <c r="K132" s="739"/>
      <c r="L132" s="739"/>
      <c r="M132" s="822"/>
      <c r="N132" s="739"/>
    </row>
    <row r="133" spans="9:23" ht="22.5">
      <c r="I133" s="951" t="s">
        <v>4917</v>
      </c>
      <c r="J133" s="739">
        <v>111</v>
      </c>
      <c r="K133" s="739"/>
      <c r="L133" s="824">
        <f>+(-N129/0.37)+R129</f>
        <v>-195196966598</v>
      </c>
      <c r="M133" s="822">
        <f>+L133-K133</f>
        <v>-195196966598</v>
      </c>
      <c r="N133" s="822">
        <f>+M133*37%</f>
        <v>-72222877641.259995</v>
      </c>
    </row>
    <row r="134" spans="9:23" ht="22.5">
      <c r="I134" s="951" t="s">
        <v>4916</v>
      </c>
      <c r="J134" s="739"/>
      <c r="K134" s="739"/>
      <c r="L134" s="824">
        <f>+-(N130-Q130)/0.1</f>
        <v>195196966598.47769</v>
      </c>
      <c r="M134" s="822">
        <f>+L134-K134</f>
        <v>195196966598.47769</v>
      </c>
      <c r="N134" s="822">
        <f>+M134*10%</f>
        <v>19519696659.847771</v>
      </c>
    </row>
    <row r="135" spans="9:23">
      <c r="I135" s="739"/>
      <c r="J135" s="739"/>
      <c r="K135" s="739"/>
      <c r="L135" s="824"/>
      <c r="M135" s="824"/>
      <c r="N135" s="824">
        <f>SUM(N133:N134)</f>
        <v>-52703180981.412224</v>
      </c>
    </row>
    <row r="136" spans="9:23">
      <c r="I136" s="739"/>
      <c r="J136" s="739"/>
      <c r="K136" s="739"/>
      <c r="L136" s="739"/>
      <c r="M136" s="824"/>
      <c r="N136" s="825">
        <f>+N131+N135</f>
        <v>-91226763296.540985</v>
      </c>
    </row>
    <row r="137" spans="9:23">
      <c r="I137" s="739"/>
      <c r="J137" s="739"/>
      <c r="K137" s="739"/>
      <c r="L137" s="739"/>
      <c r="M137" s="824"/>
      <c r="N137" s="739"/>
    </row>
    <row r="138" spans="9:23" ht="22.5">
      <c r="I138" s="826"/>
      <c r="J138" s="826"/>
      <c r="K138" s="827" t="s">
        <v>5041</v>
      </c>
      <c r="L138" s="827" t="s">
        <v>3882</v>
      </c>
      <c r="M138" s="827" t="s">
        <v>2192</v>
      </c>
      <c r="N138" s="827" t="s">
        <v>4677</v>
      </c>
      <c r="R138" s="240" t="s">
        <v>4918</v>
      </c>
      <c r="S138" s="967">
        <f>+N155</f>
        <v>-97598483299</v>
      </c>
      <c r="T138" s="968">
        <f>+S138*0.37</f>
        <v>-36111438820.629997</v>
      </c>
      <c r="U138" s="240"/>
      <c r="V138" s="152"/>
    </row>
    <row r="139" spans="9:23">
      <c r="I139" s="937">
        <v>1315050114</v>
      </c>
      <c r="J139" s="739" t="s">
        <v>352</v>
      </c>
      <c r="K139" s="1143">
        <v>538513494391.62</v>
      </c>
      <c r="L139" s="1143">
        <v>556387521736.52234</v>
      </c>
      <c r="M139" s="822">
        <f>+L139-K139</f>
        <v>17874027344.902344</v>
      </c>
      <c r="N139" s="822">
        <f t="shared" ref="N139:N141" si="38">+M139*10%</f>
        <v>1787402734.4902344</v>
      </c>
      <c r="O139" s="820">
        <v>0.1</v>
      </c>
      <c r="R139" s="240"/>
      <c r="S139" s="967"/>
      <c r="T139" s="240"/>
      <c r="U139" s="240"/>
      <c r="V139" s="152"/>
    </row>
    <row r="140" spans="9:23">
      <c r="I140" s="937">
        <v>1315050214</v>
      </c>
      <c r="J140" s="739" t="s">
        <v>266</v>
      </c>
      <c r="K140" s="1143">
        <v>216359699313.64999</v>
      </c>
      <c r="L140" s="822">
        <v>0</v>
      </c>
      <c r="M140" s="822">
        <f>+L140-K140</f>
        <v>-216359699313.64999</v>
      </c>
      <c r="N140" s="822">
        <f t="shared" si="38"/>
        <v>-21635969931.365002</v>
      </c>
      <c r="O140" s="820">
        <v>0.1</v>
      </c>
      <c r="R140" s="240" t="s">
        <v>4919</v>
      </c>
      <c r="S140" s="967">
        <f>+K156</f>
        <v>607242045181.20996</v>
      </c>
      <c r="T140" s="240"/>
      <c r="U140" s="240"/>
      <c r="V140" s="152"/>
    </row>
    <row r="141" spans="9:23">
      <c r="I141" s="937">
        <v>1315057006</v>
      </c>
      <c r="J141" s="739" t="s">
        <v>510</v>
      </c>
      <c r="K141" s="1143">
        <v>336798815459.94</v>
      </c>
      <c r="L141" s="822">
        <v>0</v>
      </c>
      <c r="M141" s="822">
        <f>+L141-K141</f>
        <v>-336798815459.94</v>
      </c>
      <c r="N141" s="822">
        <f t="shared" si="38"/>
        <v>-33679881545.994003</v>
      </c>
      <c r="O141" s="820">
        <v>0.1</v>
      </c>
      <c r="R141" s="240" t="s">
        <v>4910</v>
      </c>
      <c r="S141" s="967">
        <f>+J154+J153</f>
        <v>242758501616</v>
      </c>
      <c r="T141" s="240"/>
      <c r="U141" s="240"/>
      <c r="V141" s="152"/>
    </row>
    <row r="142" spans="9:23">
      <c r="I142" s="739"/>
      <c r="J142" s="739"/>
      <c r="K142" s="825">
        <f>SUM(K139:K141)</f>
        <v>1091672009165.21</v>
      </c>
      <c r="L142" s="825">
        <f>SUM(L139:L141)</f>
        <v>556387521736.52234</v>
      </c>
      <c r="M142" s="825">
        <f>SUM(M139:M141)</f>
        <v>-535284487428.68762</v>
      </c>
      <c r="N142" s="825">
        <f>SUM(N139:N141)</f>
        <v>-53528448742.868774</v>
      </c>
      <c r="O142" s="810"/>
      <c r="R142" s="240" t="s">
        <v>4920</v>
      </c>
      <c r="S142" s="967">
        <f>+S140-S141</f>
        <v>364483543565.20996</v>
      </c>
      <c r="T142" s="968">
        <f>-S142*0.1</f>
        <v>-36448354356.520996</v>
      </c>
      <c r="U142" s="240"/>
      <c r="V142" s="152"/>
    </row>
    <row r="143" spans="9:23">
      <c r="I143" s="739"/>
      <c r="J143" s="739"/>
      <c r="K143" s="824"/>
      <c r="L143" s="824"/>
      <c r="M143" s="824"/>
      <c r="N143" s="824"/>
      <c r="O143" s="810"/>
      <c r="R143" s="240"/>
      <c r="S143" s="240"/>
      <c r="T143" s="433">
        <f>+T138+T142</f>
        <v>-72559793177.151001</v>
      </c>
      <c r="U143" s="240"/>
      <c r="V143" s="152"/>
    </row>
    <row r="144" spans="9:23">
      <c r="I144" s="739"/>
      <c r="J144" s="739"/>
      <c r="K144" s="824">
        <f>+K131-K142</f>
        <v>0</v>
      </c>
      <c r="L144" s="824">
        <f>+L131-L142</f>
        <v>0</v>
      </c>
      <c r="M144" s="824">
        <f>+M131-M142</f>
        <v>0</v>
      </c>
      <c r="N144" s="824">
        <f>+N131-N142</f>
        <v>15004866427.740005</v>
      </c>
      <c r="O144" s="810"/>
      <c r="R144" s="240"/>
      <c r="S144" s="240"/>
      <c r="T144" s="240"/>
      <c r="U144" s="240"/>
      <c r="V144" s="152"/>
    </row>
    <row r="145" spans="1:22">
      <c r="K145" s="806"/>
      <c r="R145" s="240"/>
      <c r="S145" s="240"/>
      <c r="T145" s="240"/>
      <c r="U145" s="240"/>
      <c r="V145" s="152"/>
    </row>
    <row r="146" spans="1:22" ht="45">
      <c r="I146" s="827"/>
      <c r="J146" s="827" t="s">
        <v>4901</v>
      </c>
      <c r="K146" s="827" t="s">
        <v>4902</v>
      </c>
      <c r="L146" s="827" t="s">
        <v>2192</v>
      </c>
      <c r="M146" s="827"/>
      <c r="N146" s="827"/>
      <c r="O146" s="827" t="s">
        <v>2217</v>
      </c>
      <c r="P146" s="827"/>
      <c r="Q146" s="827" t="s">
        <v>5056</v>
      </c>
      <c r="R146" s="240"/>
      <c r="S146" s="240"/>
      <c r="T146" s="240"/>
      <c r="U146" s="240"/>
      <c r="V146" s="152"/>
    </row>
    <row r="147" spans="1:22">
      <c r="I147" s="927" t="s">
        <v>2454</v>
      </c>
      <c r="J147" s="234"/>
      <c r="K147" s="234"/>
      <c r="L147" s="234"/>
      <c r="M147" s="234"/>
      <c r="N147" s="234"/>
      <c r="O147" s="234"/>
      <c r="P147" s="234"/>
      <c r="Q147" s="928"/>
      <c r="R147" s="950" t="s">
        <v>4911</v>
      </c>
      <c r="S147" s="969" t="s">
        <v>4912</v>
      </c>
      <c r="T147" s="240"/>
      <c r="U147" s="240"/>
      <c r="V147" s="152"/>
    </row>
    <row r="148" spans="1:22">
      <c r="I148" s="927" t="s">
        <v>4903</v>
      </c>
      <c r="J148" s="928">
        <v>56960469302</v>
      </c>
      <c r="K148" s="928">
        <v>87636802691</v>
      </c>
      <c r="L148" s="929">
        <f>+J148-K148</f>
        <v>-30676333389</v>
      </c>
      <c r="M148" s="234"/>
      <c r="N148" s="234"/>
      <c r="O148" s="930">
        <v>0.1</v>
      </c>
      <c r="P148" s="234"/>
      <c r="Q148" s="928">
        <f>+L148*O148</f>
        <v>-3067633338.9000001</v>
      </c>
      <c r="R148" s="816">
        <f>+J148</f>
        <v>56960469302</v>
      </c>
      <c r="S148" s="968">
        <f>+K148</f>
        <v>87636802691</v>
      </c>
      <c r="T148" s="970">
        <f>+R148-S148</f>
        <v>-30676333389</v>
      </c>
      <c r="U148" s="968">
        <f>+T148*V148</f>
        <v>-3067633338.9000001</v>
      </c>
      <c r="V148" s="971">
        <v>0.1</v>
      </c>
    </row>
    <row r="149" spans="1:22">
      <c r="I149" s="927" t="s">
        <v>4904</v>
      </c>
      <c r="J149" s="928">
        <v>353990134118</v>
      </c>
      <c r="K149" s="928">
        <v>396015038055</v>
      </c>
      <c r="L149" s="929">
        <f>+J149-K149</f>
        <v>-42024903937</v>
      </c>
      <c r="M149" s="234"/>
      <c r="N149" s="234"/>
      <c r="O149" s="930">
        <v>0.37</v>
      </c>
      <c r="P149" s="234"/>
      <c r="Q149" s="928">
        <f>+L149*O149</f>
        <v>-15549214456.690001</v>
      </c>
      <c r="R149" s="816">
        <f>+J149</f>
        <v>353990134118</v>
      </c>
      <c r="S149" s="968">
        <f t="shared" ref="S149:S150" si="39">+K149</f>
        <v>396015038055</v>
      </c>
      <c r="T149" s="970">
        <f t="shared" ref="T149:T155" si="40">+R149-S149</f>
        <v>-42024903937</v>
      </c>
      <c r="U149" s="968">
        <f t="shared" ref="U149:U155" si="41">+T149*V149</f>
        <v>-15549214456.690001</v>
      </c>
      <c r="V149" s="971">
        <v>0.37</v>
      </c>
    </row>
    <row r="150" spans="1:22">
      <c r="I150" s="927" t="s">
        <v>4905</v>
      </c>
      <c r="J150" s="931">
        <v>276900000</v>
      </c>
      <c r="K150" s="931">
        <v>778123238</v>
      </c>
      <c r="L150" s="932">
        <f>+J150-K150</f>
        <v>-501223238</v>
      </c>
      <c r="M150" s="234"/>
      <c r="N150" s="234"/>
      <c r="O150" s="933">
        <f>+O148</f>
        <v>0.1</v>
      </c>
      <c r="P150" s="234"/>
      <c r="Q150" s="931">
        <f>+L150*O150</f>
        <v>-50122323.800000004</v>
      </c>
      <c r="R150" s="816">
        <f>+J150</f>
        <v>276900000</v>
      </c>
      <c r="S150" s="968">
        <f t="shared" si="39"/>
        <v>778123238</v>
      </c>
      <c r="T150" s="970">
        <f t="shared" si="40"/>
        <v>-501223238</v>
      </c>
      <c r="U150" s="968">
        <f t="shared" si="41"/>
        <v>-50122323.800000004</v>
      </c>
      <c r="V150" s="971">
        <v>0.1</v>
      </c>
    </row>
    <row r="151" spans="1:22">
      <c r="I151" s="927"/>
      <c r="J151" s="928">
        <f>SUM(J148:J150)</f>
        <v>411227503420</v>
      </c>
      <c r="K151" s="928">
        <f>SUM(K148:K150)</f>
        <v>484429963984</v>
      </c>
      <c r="L151" s="929">
        <f>SUM(L148:L150)</f>
        <v>-73202460564</v>
      </c>
      <c r="M151" s="234"/>
      <c r="N151" s="234"/>
      <c r="O151" s="234"/>
      <c r="P151" s="234"/>
      <c r="Q151" s="928">
        <f>SUM(Q148:Q150)</f>
        <v>-18666970119.389999</v>
      </c>
      <c r="R151" s="816"/>
      <c r="S151" s="968"/>
      <c r="T151" s="970">
        <f t="shared" si="40"/>
        <v>0</v>
      </c>
      <c r="U151" s="968">
        <f t="shared" si="41"/>
        <v>0</v>
      </c>
      <c r="V151" s="240"/>
    </row>
    <row r="152" spans="1:22">
      <c r="I152" s="927"/>
      <c r="J152" s="928"/>
      <c r="K152" s="928"/>
      <c r="L152" s="234"/>
      <c r="M152" s="898"/>
      <c r="N152" s="234"/>
      <c r="O152" s="234"/>
      <c r="P152" s="234"/>
      <c r="Q152" s="928"/>
      <c r="R152" s="816"/>
      <c r="S152" s="968"/>
      <c r="T152" s="970">
        <f t="shared" si="40"/>
        <v>0</v>
      </c>
      <c r="U152" s="968">
        <f t="shared" si="41"/>
        <v>0</v>
      </c>
      <c r="V152" s="240"/>
    </row>
    <row r="153" spans="1:22" ht="33.75">
      <c r="I153" s="934" t="s">
        <v>4906</v>
      </c>
      <c r="J153" s="1142">
        <f>38881477606+892091687+208825232+690815923+88803363</f>
        <v>40762013811</v>
      </c>
      <c r="K153" s="928">
        <f>+K156*M153</f>
        <v>170518086999.97635</v>
      </c>
      <c r="L153" s="928"/>
      <c r="M153" s="935">
        <f>+J153/J156</f>
        <v>0.28080744466416391</v>
      </c>
      <c r="N153" s="929">
        <f>+J153-K153</f>
        <v>-129756073188.97635</v>
      </c>
      <c r="O153" s="930">
        <f>+O148</f>
        <v>0.1</v>
      </c>
      <c r="P153" s="234"/>
      <c r="Q153" s="928">
        <f>+N153*O153</f>
        <v>-12975607318.897636</v>
      </c>
      <c r="R153" s="816">
        <f>+J153</f>
        <v>40762013811</v>
      </c>
      <c r="S153" s="968">
        <f>+K153</f>
        <v>170518086999.97635</v>
      </c>
      <c r="T153" s="970">
        <f t="shared" si="40"/>
        <v>-129756073188.97635</v>
      </c>
      <c r="U153" s="968">
        <f t="shared" si="41"/>
        <v>-12975607318.897636</v>
      </c>
      <c r="V153" s="971">
        <v>0.1</v>
      </c>
    </row>
    <row r="154" spans="1:22" ht="22.5">
      <c r="I154" s="934" t="s">
        <v>4907</v>
      </c>
      <c r="J154" s="1142">
        <f>201127105082+480285089+105213249+283884385</f>
        <v>201996487805</v>
      </c>
      <c r="K154" s="928">
        <f>+K156*M154</f>
        <v>436723958181.23358</v>
      </c>
      <c r="L154" s="928"/>
      <c r="M154" s="935">
        <f>+((J154-J155)/J156)</f>
        <v>0.71919255533583604</v>
      </c>
      <c r="N154" s="928">
        <f>-K154+J155+J160</f>
        <v>-234727470376.23358</v>
      </c>
      <c r="O154" s="935">
        <f>+O153</f>
        <v>0.1</v>
      </c>
      <c r="P154" s="935">
        <v>0.51</v>
      </c>
      <c r="Q154" s="928">
        <f>+N154*O154</f>
        <v>-23472747037.62336</v>
      </c>
      <c r="R154" s="816">
        <f>+J156-R153-R155</f>
        <v>6799521207</v>
      </c>
      <c r="S154" s="968">
        <f>+K154</f>
        <v>436723958181.23358</v>
      </c>
      <c r="T154" s="970">
        <f t="shared" si="40"/>
        <v>-429924436974.23358</v>
      </c>
      <c r="U154" s="968">
        <f t="shared" si="41"/>
        <v>-42992443697.423363</v>
      </c>
      <c r="V154" s="971">
        <v>0.1</v>
      </c>
    </row>
    <row r="155" spans="1:22">
      <c r="I155" s="927" t="s">
        <v>4908</v>
      </c>
      <c r="J155" s="931">
        <v>97598483299</v>
      </c>
      <c r="K155" s="931"/>
      <c r="L155" s="931"/>
      <c r="M155" s="936">
        <v>0</v>
      </c>
      <c r="N155" s="931">
        <f>-J155</f>
        <v>-97598483299</v>
      </c>
      <c r="O155" s="936">
        <v>0.37</v>
      </c>
      <c r="P155" s="936">
        <v>0.49</v>
      </c>
      <c r="Q155" s="931">
        <f>+N155*O155</f>
        <v>-36111438820.629997</v>
      </c>
      <c r="R155" s="816">
        <f>+J155</f>
        <v>97598483299</v>
      </c>
      <c r="S155" s="968">
        <v>0</v>
      </c>
      <c r="T155" s="970">
        <f t="shared" si="40"/>
        <v>97598483299</v>
      </c>
      <c r="U155" s="968">
        <f t="shared" si="41"/>
        <v>36111438820.629997</v>
      </c>
      <c r="V155" s="971">
        <v>0.37</v>
      </c>
    </row>
    <row r="156" spans="1:22">
      <c r="I156" s="927" t="s">
        <v>4909</v>
      </c>
      <c r="J156" s="928">
        <f>+J153+J154-J155</f>
        <v>145160018317</v>
      </c>
      <c r="K156" s="928">
        <f>+J162</f>
        <v>607242045181.20996</v>
      </c>
      <c r="L156" s="928">
        <f>+K156-J156</f>
        <v>462082026864.20996</v>
      </c>
      <c r="M156" s="935">
        <f>SUM(M153:M155)</f>
        <v>1</v>
      </c>
      <c r="N156" s="929">
        <f>SUM(N153:N155)</f>
        <v>-462082026864.20996</v>
      </c>
      <c r="O156" s="234"/>
      <c r="P156" s="234"/>
      <c r="Q156" s="928">
        <f>SUM(Q153:Q155)</f>
        <v>-72559793177.151001</v>
      </c>
      <c r="R156" s="816">
        <f>SUM(R148:R155)</f>
        <v>556387521737</v>
      </c>
      <c r="S156" s="968">
        <f>SUM(S148:S155)</f>
        <v>1091672009165.21</v>
      </c>
      <c r="T156" s="240"/>
      <c r="U156" s="240"/>
      <c r="V156" s="152"/>
    </row>
    <row r="157" spans="1:22">
      <c r="I157" s="927"/>
      <c r="J157" s="928"/>
      <c r="K157" s="928"/>
      <c r="L157" s="928"/>
      <c r="M157" s="234"/>
      <c r="N157" s="234"/>
      <c r="O157" s="234"/>
      <c r="P157" s="234"/>
      <c r="Q157" s="928"/>
      <c r="S157" s="240"/>
      <c r="T157" s="240"/>
      <c r="U157" s="240"/>
      <c r="V157" s="152"/>
    </row>
    <row r="158" spans="1:22" s="150" customFormat="1">
      <c r="A158" s="195"/>
      <c r="B158" s="195"/>
      <c r="C158" s="195"/>
      <c r="D158" s="195"/>
      <c r="E158" s="195"/>
      <c r="F158" s="195"/>
      <c r="G158" s="195"/>
      <c r="H158" s="195"/>
      <c r="I158" s="946" t="s">
        <v>2185</v>
      </c>
      <c r="J158" s="947">
        <f>+J156+J151</f>
        <v>556387521737</v>
      </c>
      <c r="K158" s="947">
        <f>+K151+K156</f>
        <v>1091672009165.21</v>
      </c>
      <c r="L158" s="947">
        <f>+K158-J158</f>
        <v>535284487428.20996</v>
      </c>
      <c r="M158" s="139"/>
      <c r="N158" s="948">
        <f>+L151+N156</f>
        <v>-535284487428.20996</v>
      </c>
      <c r="O158" s="139"/>
      <c r="P158" s="139"/>
      <c r="Q158" s="949">
        <f>+Q156+Q151</f>
        <v>-91226763296.541</v>
      </c>
      <c r="R158" s="195"/>
      <c r="S158" s="972"/>
      <c r="T158" s="972"/>
      <c r="U158" s="972"/>
      <c r="V158" s="213"/>
    </row>
    <row r="159" spans="1:22">
      <c r="I159" s="809"/>
      <c r="J159" s="886"/>
      <c r="K159" s="814"/>
      <c r="L159" s="809"/>
      <c r="M159" s="809"/>
      <c r="N159" s="885">
        <f>+L158+N158</f>
        <v>0</v>
      </c>
      <c r="O159" s="809"/>
      <c r="P159" s="809"/>
      <c r="Q159" s="809"/>
    </row>
    <row r="160" spans="1:22">
      <c r="I160" s="809"/>
      <c r="J160" s="929">
        <f>+J154-J155</f>
        <v>104398004506</v>
      </c>
      <c r="K160" s="814">
        <f>+K142-K158</f>
        <v>0</v>
      </c>
      <c r="L160" s="809"/>
      <c r="M160" s="809"/>
      <c r="N160" s="809"/>
      <c r="O160" s="809"/>
      <c r="P160" s="809" t="s">
        <v>5359</v>
      </c>
      <c r="Q160" s="885">
        <f>+RESULTADOS!X3528+RESULTADOS!X3665</f>
        <v>-51660653277.319992</v>
      </c>
      <c r="R160" s="884">
        <f>+RESULTADOS!X3666</f>
        <v>19519696599.625</v>
      </c>
    </row>
    <row r="161" spans="9:18">
      <c r="I161" s="809"/>
      <c r="J161" s="885"/>
      <c r="K161" s="814"/>
      <c r="L161" s="809"/>
      <c r="M161" s="809"/>
      <c r="N161" s="809"/>
      <c r="O161" s="809"/>
      <c r="P161" s="809" t="s">
        <v>5360</v>
      </c>
      <c r="Q161" s="885">
        <f>+Q149+Q155</f>
        <v>-51660653277.32</v>
      </c>
      <c r="R161" s="884">
        <f>+Q148+Q150+Q153+Q154</f>
        <v>-39566110019.220993</v>
      </c>
    </row>
    <row r="162" spans="9:18">
      <c r="I162" s="809"/>
      <c r="J162" s="885">
        <f>+K142-K151</f>
        <v>607242045181.20996</v>
      </c>
      <c r="K162" s="884">
        <f>+J162-K156</f>
        <v>0</v>
      </c>
      <c r="L162" s="809"/>
      <c r="M162" s="886"/>
      <c r="N162" s="809"/>
      <c r="O162" s="809"/>
      <c r="P162" s="809"/>
      <c r="Q162" s="885">
        <f>+Q160-Q161</f>
        <v>0</v>
      </c>
      <c r="R162" s="884">
        <f>+R160+R161</f>
        <v>-20046413419.595993</v>
      </c>
    </row>
    <row r="163" spans="9:18">
      <c r="I163" s="809"/>
      <c r="J163" s="809"/>
      <c r="K163" s="809"/>
      <c r="L163" s="809"/>
      <c r="M163" s="809"/>
      <c r="N163" s="809"/>
      <c r="O163" s="809"/>
      <c r="P163" s="809"/>
      <c r="Q163" s="885"/>
    </row>
    <row r="164" spans="9:18" hidden="1">
      <c r="I164" s="809"/>
      <c r="J164" s="809"/>
      <c r="K164" s="809"/>
      <c r="L164" s="809"/>
      <c r="M164" s="809"/>
      <c r="N164" s="885"/>
      <c r="O164" s="809"/>
      <c r="P164" s="809"/>
      <c r="Q164" s="809"/>
    </row>
    <row r="165" spans="9:18" hidden="1">
      <c r="J165" s="810"/>
    </row>
    <row r="166" spans="9:18" hidden="1">
      <c r="J166" s="810"/>
    </row>
    <row r="167" spans="9:18" hidden="1">
      <c r="J167" s="810"/>
    </row>
    <row r="168" spans="9:18" hidden="1">
      <c r="J168" s="1123"/>
    </row>
    <row r="169" spans="9:18" hidden="1">
      <c r="J169" s="810"/>
      <c r="N169" s="816"/>
    </row>
    <row r="170" spans="9:18" hidden="1">
      <c r="J170" s="816"/>
      <c r="K170" s="880"/>
      <c r="L170" s="816"/>
      <c r="M170" s="810"/>
      <c r="N170" s="816"/>
    </row>
    <row r="171" spans="9:18" hidden="1">
      <c r="J171" s="816"/>
      <c r="K171" s="880"/>
      <c r="L171" s="816"/>
      <c r="M171" s="810"/>
      <c r="N171" s="816"/>
    </row>
    <row r="172" spans="9:18" hidden="1">
      <c r="J172" s="816"/>
      <c r="L172" s="816"/>
      <c r="M172" s="816"/>
      <c r="N172" s="816"/>
      <c r="O172" s="880"/>
    </row>
    <row r="173" spans="9:18" hidden="1">
      <c r="N173" s="816"/>
    </row>
    <row r="174" spans="9:18" hidden="1"/>
    <row r="175" spans="9:18" hidden="1"/>
    <row r="176" spans="9:18" hidden="1"/>
    <row r="177" spans="9:17" hidden="1"/>
    <row r="179" spans="9:17">
      <c r="I179" s="1170" t="s">
        <v>5358</v>
      </c>
      <c r="J179" s="1170"/>
      <c r="K179" s="1170"/>
      <c r="L179" s="1170"/>
      <c r="M179" s="1170"/>
      <c r="N179" s="1170"/>
      <c r="O179" s="1170"/>
      <c r="P179" s="1170"/>
      <c r="Q179" s="1170"/>
    </row>
    <row r="180" spans="9:17" ht="22.5">
      <c r="I180" s="966" t="s">
        <v>5050</v>
      </c>
      <c r="J180" s="957" t="s">
        <v>4857</v>
      </c>
      <c r="K180" s="966" t="s">
        <v>5049</v>
      </c>
      <c r="L180" s="957" t="s">
        <v>5051</v>
      </c>
      <c r="M180" s="957" t="s">
        <v>5052</v>
      </c>
      <c r="N180" s="965" t="s">
        <v>5053</v>
      </c>
      <c r="O180" s="957" t="s">
        <v>5054</v>
      </c>
      <c r="P180" s="957" t="s">
        <v>4865</v>
      </c>
      <c r="Q180" s="957" t="s">
        <v>5055</v>
      </c>
    </row>
    <row r="181" spans="9:17">
      <c r="I181" s="221" t="s">
        <v>4854</v>
      </c>
      <c r="J181" s="1141" t="s">
        <v>2291</v>
      </c>
      <c r="K181" s="859">
        <v>79687500</v>
      </c>
      <c r="L181" s="943">
        <v>2781464526</v>
      </c>
      <c r="M181" s="945">
        <v>2.8649475574868431E-2</v>
      </c>
      <c r="N181" s="943">
        <v>5077915835.3599997</v>
      </c>
      <c r="O181" s="944">
        <v>2129564000</v>
      </c>
      <c r="P181" s="944">
        <v>7207479835.3599997</v>
      </c>
      <c r="Q181" s="1146">
        <v>2.1953201077603821</v>
      </c>
    </row>
    <row r="182" spans="9:17">
      <c r="I182" s="221" t="s">
        <v>4854</v>
      </c>
      <c r="J182" s="1141" t="s">
        <v>2290</v>
      </c>
      <c r="K182" s="859">
        <v>2352599331</v>
      </c>
      <c r="L182" s="943">
        <v>40366665415</v>
      </c>
      <c r="M182" s="945">
        <v>5.8280744936781148E-2</v>
      </c>
      <c r="N182" s="943">
        <v>40622100861.279999</v>
      </c>
      <c r="O182" s="944">
        <v>4643908539.25</v>
      </c>
      <c r="P182" s="944">
        <v>45266009400.529999</v>
      </c>
      <c r="Q182" s="1146">
        <v>1.1158483675310538</v>
      </c>
    </row>
    <row r="183" spans="9:17">
      <c r="I183" s="221" t="s">
        <v>4854</v>
      </c>
      <c r="J183" s="1141" t="s">
        <v>2293</v>
      </c>
      <c r="K183" s="859">
        <v>25482</v>
      </c>
      <c r="L183" s="943">
        <v>482037</v>
      </c>
      <c r="M183" s="945">
        <v>5.286316195644733E-2</v>
      </c>
      <c r="N183" s="943">
        <v>56662491351.419998</v>
      </c>
      <c r="O183" s="944">
        <v>22077966000</v>
      </c>
      <c r="P183" s="944">
        <v>78740457351.419998</v>
      </c>
      <c r="Q183" s="1146">
        <v>157562.67707885493</v>
      </c>
    </row>
    <row r="184" spans="9:17">
      <c r="I184" s="221" t="s">
        <v>4854</v>
      </c>
      <c r="J184" s="1141" t="s">
        <v>2295</v>
      </c>
      <c r="K184" s="859">
        <v>9103369</v>
      </c>
      <c r="L184" s="943">
        <v>372335755</v>
      </c>
      <c r="M184" s="945">
        <v>2.4449354857150371E-2</v>
      </c>
      <c r="N184" s="943">
        <v>10837180378.940002</v>
      </c>
      <c r="O184" s="944">
        <v>30425659000</v>
      </c>
      <c r="P184" s="944">
        <v>41262839378.940002</v>
      </c>
      <c r="Q184" s="1146">
        <v>34.621587300714644</v>
      </c>
    </row>
    <row r="185" spans="9:17">
      <c r="I185" s="221" t="s">
        <v>4854</v>
      </c>
      <c r="J185" s="1141" t="s">
        <v>4858</v>
      </c>
      <c r="K185" s="859">
        <v>72992</v>
      </c>
      <c r="L185" s="943">
        <v>24627279</v>
      </c>
      <c r="M185" s="945">
        <v>2.9638678312776659E-3</v>
      </c>
      <c r="N185" s="943">
        <v>86449067964.919998</v>
      </c>
      <c r="O185" s="944">
        <v>31307253112.200001</v>
      </c>
      <c r="P185" s="944">
        <v>117756321077.12</v>
      </c>
      <c r="Q185" s="1146">
        <v>3873.0344148803447</v>
      </c>
    </row>
    <row r="186" spans="9:17">
      <c r="I186" s="221" t="s">
        <v>4854</v>
      </c>
      <c r="J186" s="1141" t="s">
        <v>2312</v>
      </c>
      <c r="K186" s="859">
        <v>70638</v>
      </c>
      <c r="L186" s="943">
        <v>38671912.590000004</v>
      </c>
      <c r="M186" s="945">
        <v>1.8265970123822106E-3</v>
      </c>
      <c r="N186" s="943">
        <v>2916877847560</v>
      </c>
      <c r="O186" s="944">
        <v>184570856000</v>
      </c>
      <c r="P186" s="944">
        <v>3101448703560</v>
      </c>
      <c r="Q186" s="1146">
        <v>80198.999631634186</v>
      </c>
    </row>
    <row r="187" spans="9:17">
      <c r="I187" s="221" t="s">
        <v>4855</v>
      </c>
      <c r="J187" s="1141" t="s">
        <v>4859</v>
      </c>
      <c r="K187" s="859">
        <v>172229662</v>
      </c>
      <c r="L187" s="943">
        <v>181486069</v>
      </c>
      <c r="M187" s="945">
        <v>0.94899659763967892</v>
      </c>
      <c r="N187" s="943">
        <v>1350965001321.5498</v>
      </c>
      <c r="O187" s="944">
        <v>110501948506.38</v>
      </c>
      <c r="P187" s="944">
        <v>1461466949827.9299</v>
      </c>
      <c r="Q187" s="1146">
        <v>8052.777592686356</v>
      </c>
    </row>
    <row r="188" spans="9:17">
      <c r="I188" s="221" t="s">
        <v>4855</v>
      </c>
      <c r="J188" s="1141" t="s">
        <v>4860</v>
      </c>
      <c r="K188" s="859">
        <v>1400000</v>
      </c>
      <c r="L188" s="943">
        <v>1400000</v>
      </c>
      <c r="M188" s="945">
        <v>1</v>
      </c>
      <c r="N188" s="943">
        <v>3317006188252.0327</v>
      </c>
      <c r="O188" s="944">
        <v>471268905629.38702</v>
      </c>
      <c r="P188" s="944">
        <v>3788275093881.4199</v>
      </c>
      <c r="Q188" s="1146">
        <v>2705910.7813438713</v>
      </c>
    </row>
    <row r="189" spans="9:17">
      <c r="I189" s="221" t="s">
        <v>4855</v>
      </c>
      <c r="J189" s="1141" t="s">
        <v>2309</v>
      </c>
      <c r="K189" s="859">
        <v>41350</v>
      </c>
      <c r="L189" s="943">
        <v>41350</v>
      </c>
      <c r="M189" s="945">
        <v>1</v>
      </c>
      <c r="N189" s="943">
        <v>325857494995.31091</v>
      </c>
      <c r="O189" s="944">
        <v>17721641509.343102</v>
      </c>
      <c r="P189" s="944">
        <v>343579136504.65399</v>
      </c>
      <c r="Q189" s="1146">
        <v>8309048.0412250059</v>
      </c>
    </row>
    <row r="190" spans="9:17">
      <c r="I190" s="221" t="s">
        <v>4855</v>
      </c>
      <c r="J190" s="1141" t="s">
        <v>4861</v>
      </c>
      <c r="K190" s="859">
        <v>436527318</v>
      </c>
      <c r="L190" s="943">
        <v>459639092</v>
      </c>
      <c r="M190" s="945">
        <v>0.94971756231734961</v>
      </c>
      <c r="N190" s="943">
        <v>293718774601.09003</v>
      </c>
      <c r="O190" s="944">
        <v>94079196830.5</v>
      </c>
      <c r="P190" s="944">
        <v>387797971431.59003</v>
      </c>
      <c r="Q190" s="1146">
        <v>843.70102147793386</v>
      </c>
    </row>
    <row r="191" spans="9:17">
      <c r="I191" s="221" t="s">
        <v>4855</v>
      </c>
      <c r="J191" s="1141" t="s">
        <v>4862</v>
      </c>
      <c r="K191" s="859">
        <v>18684472</v>
      </c>
      <c r="L191" s="943">
        <v>19959092</v>
      </c>
      <c r="M191" s="945">
        <v>0.93613837743721007</v>
      </c>
      <c r="N191" s="943">
        <v>189113135089.10001</v>
      </c>
      <c r="O191" s="944">
        <v>26209974449.27</v>
      </c>
      <c r="P191" s="944">
        <v>215323109538.37</v>
      </c>
      <c r="Q191" s="1146">
        <v>10788.221705595124</v>
      </c>
    </row>
    <row r="192" spans="9:17">
      <c r="I192" s="221" t="s">
        <v>4855</v>
      </c>
      <c r="J192" s="1141" t="s">
        <v>4863</v>
      </c>
      <c r="K192" s="859">
        <v>11325781</v>
      </c>
      <c r="L192" s="943">
        <v>11325781</v>
      </c>
      <c r="M192" s="945">
        <v>1</v>
      </c>
      <c r="N192" s="943">
        <v>2707180275458.3711</v>
      </c>
      <c r="O192" s="944">
        <v>332712429564.479</v>
      </c>
      <c r="P192" s="944">
        <v>3039892705022.8501</v>
      </c>
      <c r="Q192" s="1146">
        <v>268404.68706068484</v>
      </c>
    </row>
    <row r="193" spans="9:17">
      <c r="I193" s="221" t="s">
        <v>4854</v>
      </c>
      <c r="J193" s="1141" t="s">
        <v>4864</v>
      </c>
      <c r="K193" s="859">
        <v>0</v>
      </c>
      <c r="L193" s="943">
        <v>49538348</v>
      </c>
      <c r="M193" s="945">
        <v>0</v>
      </c>
      <c r="N193" s="943">
        <v>42473706840.486702</v>
      </c>
      <c r="O193" s="944">
        <v>-2022861111.9393764</v>
      </c>
      <c r="P193" s="944">
        <v>40450845728.547325</v>
      </c>
      <c r="Q193" s="1146"/>
    </row>
    <row r="194" spans="9:17">
      <c r="I194" s="221" t="s">
        <v>4854</v>
      </c>
      <c r="J194" s="1141" t="s">
        <v>2297</v>
      </c>
      <c r="K194" s="859">
        <v>1315278</v>
      </c>
      <c r="L194" s="943">
        <v>6594807</v>
      </c>
      <c r="M194" s="945">
        <v>0.19944146962905815</v>
      </c>
      <c r="N194" s="943">
        <v>22176812253</v>
      </c>
      <c r="O194" s="944">
        <v>14374280178.67</v>
      </c>
      <c r="P194" s="944">
        <v>36551092431.669998</v>
      </c>
      <c r="Q194" s="1146">
        <v>5542.4051729898993</v>
      </c>
    </row>
    <row r="195" spans="9:17">
      <c r="I195" s="221" t="s">
        <v>4856</v>
      </c>
      <c r="J195" s="1141" t="s">
        <v>2299</v>
      </c>
      <c r="K195" s="859">
        <v>3189699</v>
      </c>
      <c r="L195" s="943">
        <v>15669241</v>
      </c>
      <c r="M195" s="945">
        <v>0.20356435898841557</v>
      </c>
      <c r="N195" s="943">
        <v>86098575044</v>
      </c>
      <c r="O195" s="944">
        <v>9724743000</v>
      </c>
      <c r="P195" s="944">
        <v>95823318044</v>
      </c>
      <c r="Q195" s="1146">
        <v>6115.3771292432093</v>
      </c>
    </row>
    <row r="196" spans="9:17">
      <c r="I196" s="221" t="s">
        <v>4856</v>
      </c>
      <c r="J196" s="1141" t="s">
        <v>2300</v>
      </c>
      <c r="K196" s="859">
        <v>16151497</v>
      </c>
      <c r="L196" s="943">
        <v>59855375</v>
      </c>
      <c r="M196" s="945">
        <v>0.26984204843758808</v>
      </c>
      <c r="N196" s="943">
        <v>118841722479.45001</v>
      </c>
      <c r="O196" s="944">
        <v>6725107249.1800003</v>
      </c>
      <c r="P196" s="944">
        <v>125566829728.63</v>
      </c>
      <c r="Q196" s="1146">
        <v>2097.8371571246525</v>
      </c>
    </row>
    <row r="199" spans="9:17" ht="12.75">
      <c r="L199" s="958">
        <f>SUM(L201:L209)</f>
        <v>1405943198049.2656</v>
      </c>
    </row>
    <row r="200" spans="9:17">
      <c r="I200" s="957" t="s">
        <v>4857</v>
      </c>
      <c r="J200" s="954" t="s">
        <v>5042</v>
      </c>
      <c r="K200" s="954" t="s">
        <v>5043</v>
      </c>
      <c r="L200" s="954" t="s">
        <v>5044</v>
      </c>
    </row>
    <row r="201" spans="9:17">
      <c r="I201" s="963" t="s">
        <v>2289</v>
      </c>
      <c r="J201" s="1145">
        <v>0</v>
      </c>
      <c r="K201" s="956">
        <v>0</v>
      </c>
      <c r="L201" s="955">
        <v>0</v>
      </c>
    </row>
    <row r="202" spans="9:17">
      <c r="I202" s="963" t="s">
        <v>2288</v>
      </c>
      <c r="J202" s="1145">
        <v>180000</v>
      </c>
      <c r="K202" s="955">
        <f t="shared" ref="K202:K207" si="42">+L202/J202</f>
        <v>32124.326853499999</v>
      </c>
      <c r="L202" s="955">
        <f>+K109</f>
        <v>5782378833.6300001</v>
      </c>
      <c r="M202" s="953"/>
    </row>
    <row r="203" spans="9:17" ht="45">
      <c r="I203" s="963" t="s">
        <v>2294</v>
      </c>
      <c r="J203" s="1145">
        <v>1284015433</v>
      </c>
      <c r="K203" s="955">
        <f t="shared" si="42"/>
        <v>66.464799394387384</v>
      </c>
      <c r="L203" s="955">
        <f>+K111</f>
        <v>85341828173.642456</v>
      </c>
    </row>
    <row r="204" spans="9:17" ht="22.5">
      <c r="I204" s="963" t="s">
        <v>4871</v>
      </c>
      <c r="J204" s="1145">
        <v>35437740.800000004</v>
      </c>
      <c r="K204" s="955">
        <f t="shared" si="42"/>
        <v>30805.349951166463</v>
      </c>
      <c r="L204" s="955">
        <f>+K117</f>
        <v>1091672006822.73</v>
      </c>
      <c r="M204" s="953"/>
    </row>
    <row r="205" spans="9:17">
      <c r="I205" s="963" t="s">
        <v>2298</v>
      </c>
      <c r="J205" s="1145">
        <v>2712673.9999999991</v>
      </c>
      <c r="K205" s="955">
        <f t="shared" si="42"/>
        <v>70000.000000000029</v>
      </c>
      <c r="L205" s="955">
        <f>+K124</f>
        <v>189887180000</v>
      </c>
      <c r="N205" s="953"/>
    </row>
    <row r="206" spans="9:17">
      <c r="I206" s="963" t="s">
        <v>2317</v>
      </c>
      <c r="J206" s="1145">
        <v>195428.03289670963</v>
      </c>
      <c r="K206" s="955">
        <f t="shared" si="42"/>
        <v>28068.025255119454</v>
      </c>
      <c r="L206" s="955">
        <f>+K120</f>
        <v>5485278962.903161</v>
      </c>
    </row>
    <row r="207" spans="9:17" ht="22.5">
      <c r="I207" s="963" t="s">
        <v>4872</v>
      </c>
      <c r="J207" s="1145">
        <v>1708428248</v>
      </c>
      <c r="K207" s="955">
        <f t="shared" si="42"/>
        <v>0</v>
      </c>
      <c r="L207" s="955">
        <v>0</v>
      </c>
    </row>
    <row r="208" spans="9:17">
      <c r="I208" s="964" t="s">
        <v>2312</v>
      </c>
      <c r="J208" s="1145">
        <v>70638</v>
      </c>
      <c r="K208" s="955">
        <f>+L208/J208</f>
        <v>79243.395004954844</v>
      </c>
      <c r="L208" s="955">
        <v>5597594936.3600006</v>
      </c>
    </row>
    <row r="209" spans="1:21" ht="22.5">
      <c r="I209" s="964" t="s">
        <v>4777</v>
      </c>
      <c r="J209" s="1145">
        <v>1969532</v>
      </c>
      <c r="K209" s="955">
        <f>+L209/J209</f>
        <v>11260</v>
      </c>
      <c r="L209" s="955">
        <f>+K112</f>
        <v>22176930320</v>
      </c>
    </row>
    <row r="215" spans="1:21">
      <c r="L215" s="810"/>
    </row>
    <row r="217" spans="1:21" s="960" customFormat="1" ht="12.75">
      <c r="A217" s="177"/>
      <c r="B217" s="959"/>
      <c r="C217" s="177"/>
      <c r="D217" s="177"/>
      <c r="E217" s="177"/>
      <c r="F217" s="177"/>
      <c r="G217" s="177"/>
      <c r="H217" s="177"/>
      <c r="I217" s="959" t="s">
        <v>3125</v>
      </c>
      <c r="J217" s="958">
        <f>SUM(J219:J240)</f>
        <v>2230040782026.6309</v>
      </c>
      <c r="K217" s="958">
        <f>SUM(K219:K240)</f>
        <v>2683942836072.7305</v>
      </c>
      <c r="L217" s="958">
        <f>SUM(L219:L241)-L237-L234</f>
        <v>-455758732265.79529</v>
      </c>
      <c r="M217" s="959"/>
      <c r="N217" s="958">
        <f>SUM(N219:N241)-N237-N234</f>
        <v>-5958179388.7936487</v>
      </c>
      <c r="O217" s="177"/>
      <c r="P217" s="177"/>
      <c r="Q217" s="177"/>
      <c r="R217" s="177"/>
      <c r="S217" s="177"/>
      <c r="T217" s="177"/>
      <c r="U217" s="177"/>
    </row>
    <row r="218" spans="1:21" ht="45">
      <c r="B218" s="472" t="s">
        <v>5045</v>
      </c>
      <c r="C218" s="472"/>
      <c r="D218" s="472"/>
      <c r="E218" s="472"/>
      <c r="F218" s="472"/>
      <c r="G218" s="472"/>
      <c r="H218" s="472"/>
      <c r="I218" s="472" t="s">
        <v>198</v>
      </c>
      <c r="J218" s="472" t="s">
        <v>5046</v>
      </c>
      <c r="K218" s="472" t="s">
        <v>5047</v>
      </c>
      <c r="L218" s="472" t="s">
        <v>2192</v>
      </c>
      <c r="M218" s="472" t="s">
        <v>5048</v>
      </c>
      <c r="N218" s="472" t="s">
        <v>2217</v>
      </c>
    </row>
    <row r="219" spans="1:21" ht="22.5">
      <c r="B219" s="950">
        <v>1111111130</v>
      </c>
      <c r="I219" s="961" t="s">
        <v>2282</v>
      </c>
      <c r="J219" s="810">
        <f>+J5</f>
        <v>1233135283385.3481</v>
      </c>
      <c r="K219" s="810">
        <f>+N5</f>
        <v>1594966237391.9763</v>
      </c>
      <c r="L219" s="810">
        <f>+J219-K219</f>
        <v>-361830954006.62817</v>
      </c>
      <c r="M219" s="950" t="s">
        <v>43</v>
      </c>
    </row>
    <row r="220" spans="1:21">
      <c r="B220" s="950">
        <v>1111111131</v>
      </c>
      <c r="I220" s="961" t="s">
        <v>2283</v>
      </c>
      <c r="J220" s="810">
        <f>+J6</f>
        <v>386861413314.95197</v>
      </c>
      <c r="K220" s="810">
        <f>+N6</f>
        <v>423543325714.56628</v>
      </c>
      <c r="L220" s="810">
        <f t="shared" ref="L220:L240" si="43">+J220-K220</f>
        <v>-36681912399.614319</v>
      </c>
      <c r="M220" s="950" t="s">
        <v>43</v>
      </c>
      <c r="N220" s="816"/>
    </row>
    <row r="221" spans="1:21">
      <c r="B221" s="950">
        <v>1111111132</v>
      </c>
      <c r="I221" s="961" t="s">
        <v>2284</v>
      </c>
      <c r="J221" s="810">
        <f>+J7</f>
        <v>199627823926.95926</v>
      </c>
      <c r="K221" s="810">
        <f>+N7</f>
        <v>231808060346.18201</v>
      </c>
      <c r="L221" s="810">
        <f t="shared" si="43"/>
        <v>-32180236419.222748</v>
      </c>
      <c r="M221" s="950" t="s">
        <v>43</v>
      </c>
      <c r="N221" s="816"/>
    </row>
    <row r="222" spans="1:21">
      <c r="B222" s="950">
        <v>1111111133</v>
      </c>
      <c r="I222" s="961" t="s">
        <v>4591</v>
      </c>
      <c r="J222" s="810">
        <f>+J14</f>
        <v>38462238958.237793</v>
      </c>
      <c r="K222" s="810">
        <f>+N14</f>
        <v>38462238958.237793</v>
      </c>
      <c r="L222" s="810">
        <f t="shared" si="43"/>
        <v>0</v>
      </c>
      <c r="M222" s="950" t="s">
        <v>43</v>
      </c>
      <c r="N222" s="816"/>
    </row>
    <row r="223" spans="1:21">
      <c r="B223" s="950">
        <v>1111111134</v>
      </c>
      <c r="I223" s="961" t="s">
        <v>2288</v>
      </c>
      <c r="J223" s="810">
        <f t="shared" ref="J223:J230" si="44">+J20</f>
        <v>5782378833.6300001</v>
      </c>
      <c r="K223" s="810">
        <f t="shared" ref="K223:K230" si="45">+N20</f>
        <v>6649735658.6745005</v>
      </c>
      <c r="L223" s="810">
        <f t="shared" si="43"/>
        <v>-867356825.04450035</v>
      </c>
      <c r="M223" s="950" t="s">
        <v>4873</v>
      </c>
      <c r="N223" s="816">
        <f>+L223*0.1</f>
        <v>-86735682.504450038</v>
      </c>
    </row>
    <row r="224" spans="1:21" ht="22.5">
      <c r="B224" s="950">
        <v>1111111135</v>
      </c>
      <c r="I224" s="962" t="s">
        <v>2290</v>
      </c>
      <c r="J224" s="810">
        <f t="shared" si="44"/>
        <v>2625144122.9500003</v>
      </c>
      <c r="K224" s="810">
        <f t="shared" si="45"/>
        <v>3018915741.3936491</v>
      </c>
      <c r="L224" s="810">
        <f t="shared" si="43"/>
        <v>-393771618.44364882</v>
      </c>
      <c r="M224" s="950" t="s">
        <v>4873</v>
      </c>
      <c r="N224" s="816">
        <f>+L224*0.1</f>
        <v>-39377161.844364882</v>
      </c>
    </row>
    <row r="225" spans="2:14" ht="22.5">
      <c r="B225" s="950">
        <v>1111111136</v>
      </c>
      <c r="I225" s="962" t="s">
        <v>2291</v>
      </c>
      <c r="J225" s="810">
        <f t="shared" si="44"/>
        <v>174939571.06999999</v>
      </c>
      <c r="K225" s="810">
        <f t="shared" si="45"/>
        <v>201180506.75022879</v>
      </c>
      <c r="L225" s="810">
        <f t="shared" si="43"/>
        <v>-26240935.6802288</v>
      </c>
      <c r="M225" s="950" t="s">
        <v>4873</v>
      </c>
      <c r="N225" s="816">
        <f>+L225*0.1</f>
        <v>-2624093.5680228802</v>
      </c>
    </row>
    <row r="226" spans="2:14" ht="22.5">
      <c r="B226" s="950">
        <v>1111111137</v>
      </c>
      <c r="I226" s="962" t="s">
        <v>2292</v>
      </c>
      <c r="J226" s="810">
        <f t="shared" si="44"/>
        <v>282700528.24000007</v>
      </c>
      <c r="K226" s="810">
        <f t="shared" si="45"/>
        <v>325105607.21258801</v>
      </c>
      <c r="L226" s="810">
        <f t="shared" si="43"/>
        <v>-42405078.972587943</v>
      </c>
      <c r="M226" s="950" t="s">
        <v>4873</v>
      </c>
      <c r="N226" s="816">
        <f>+L226*0.1</f>
        <v>-4240507.8972587949</v>
      </c>
    </row>
    <row r="227" spans="2:14">
      <c r="B227" s="950">
        <v>1111111138</v>
      </c>
      <c r="I227" s="962" t="s">
        <v>2293</v>
      </c>
      <c r="J227" s="810">
        <f t="shared" si="44"/>
        <v>4015012137.6711454</v>
      </c>
      <c r="K227" s="810">
        <f t="shared" si="45"/>
        <v>4617263957.9218884</v>
      </c>
      <c r="L227" s="810">
        <f t="shared" si="43"/>
        <v>-602251820.25074291</v>
      </c>
      <c r="M227" s="950" t="s">
        <v>4873</v>
      </c>
      <c r="N227" s="816">
        <f>+L227*0.1</f>
        <v>-60225182.025074296</v>
      </c>
    </row>
    <row r="228" spans="2:14" ht="22.5">
      <c r="B228" s="950">
        <v>1111111139</v>
      </c>
      <c r="I228" s="962" t="s">
        <v>4777</v>
      </c>
      <c r="J228" s="810">
        <f t="shared" si="44"/>
        <v>22176930320</v>
      </c>
      <c r="K228" s="810">
        <f t="shared" si="45"/>
        <v>22176930320</v>
      </c>
      <c r="L228" s="810">
        <f t="shared" si="43"/>
        <v>0</v>
      </c>
      <c r="M228" s="950" t="s">
        <v>43</v>
      </c>
      <c r="N228" s="816"/>
    </row>
    <row r="229" spans="2:14" ht="45">
      <c r="B229" s="950">
        <v>1111111140</v>
      </c>
      <c r="I229" s="962" t="s">
        <v>2294</v>
      </c>
      <c r="J229" s="810">
        <f t="shared" si="44"/>
        <v>85341828173.642456</v>
      </c>
      <c r="K229" s="810">
        <f t="shared" si="45"/>
        <v>98143102399.688828</v>
      </c>
      <c r="L229" s="810">
        <f t="shared" si="43"/>
        <v>-12801274226.046371</v>
      </c>
      <c r="M229" s="950" t="s">
        <v>4874</v>
      </c>
      <c r="N229" s="816">
        <f>+L229*0.37</f>
        <v>-4736471463.6371574</v>
      </c>
    </row>
    <row r="230" spans="2:14">
      <c r="B230" s="950">
        <v>1111111141</v>
      </c>
      <c r="I230" s="962" t="s">
        <v>2295</v>
      </c>
      <c r="J230" s="810">
        <f t="shared" si="44"/>
        <v>315173084.52999985</v>
      </c>
      <c r="K230" s="810">
        <f t="shared" si="45"/>
        <v>362449047.24873734</v>
      </c>
      <c r="L230" s="810">
        <f t="shared" si="43"/>
        <v>-47275962.718737483</v>
      </c>
      <c r="M230" s="950" t="s">
        <v>43</v>
      </c>
      <c r="N230" s="816"/>
    </row>
    <row r="231" spans="2:14">
      <c r="B231" s="950">
        <v>1111111142</v>
      </c>
      <c r="I231" s="962" t="s">
        <v>2297</v>
      </c>
      <c r="J231" s="810">
        <f>+J32</f>
        <v>4665568626.7199993</v>
      </c>
      <c r="K231" s="810">
        <f>+N32</f>
        <v>8383274129.7877808</v>
      </c>
      <c r="L231" s="810">
        <f t="shared" si="43"/>
        <v>-3717705503.0677814</v>
      </c>
      <c r="M231" s="950" t="s">
        <v>4873</v>
      </c>
      <c r="N231" s="816">
        <f>+L231*0.1</f>
        <v>-371770550.30677819</v>
      </c>
    </row>
    <row r="232" spans="2:14">
      <c r="B232" s="950">
        <v>1111111143</v>
      </c>
      <c r="I232" s="962" t="s">
        <v>2298</v>
      </c>
      <c r="J232" s="810">
        <f>+J33</f>
        <v>189887180000</v>
      </c>
      <c r="K232" s="810">
        <f>+N33</f>
        <v>189887180000</v>
      </c>
      <c r="L232" s="810">
        <f t="shared" si="43"/>
        <v>0</v>
      </c>
      <c r="M232" s="950" t="s">
        <v>4873</v>
      </c>
      <c r="N232" s="816">
        <f>+L232*0.1</f>
        <v>0</v>
      </c>
    </row>
    <row r="233" spans="2:14">
      <c r="B233" s="950">
        <v>1111111144</v>
      </c>
      <c r="I233" s="962" t="s">
        <v>2299</v>
      </c>
      <c r="J233" s="810">
        <f>+J34</f>
        <v>15864796690.73</v>
      </c>
      <c r="K233" s="810">
        <f>+N34</f>
        <v>22432144160.835426</v>
      </c>
      <c r="L233" s="810">
        <f t="shared" si="43"/>
        <v>-6567347470.1054268</v>
      </c>
      <c r="M233" s="950" t="s">
        <v>4873</v>
      </c>
      <c r="N233" s="816">
        <f>+L233*0.1</f>
        <v>-656734747.01054275</v>
      </c>
    </row>
    <row r="234" spans="2:14">
      <c r="B234" s="950">
        <v>1111111145</v>
      </c>
      <c r="I234" s="962" t="s">
        <v>2300</v>
      </c>
      <c r="J234" s="810">
        <f>+J35</f>
        <v>40822370351.949997</v>
      </c>
      <c r="K234" s="810">
        <f>+N35</f>
        <v>38965692132.255455</v>
      </c>
      <c r="L234" s="810"/>
      <c r="M234" s="950" t="s">
        <v>43</v>
      </c>
      <c r="N234" s="816"/>
    </row>
    <row r="235" spans="2:14">
      <c r="B235" s="950">
        <v>1111111146</v>
      </c>
      <c r="I235" s="962" t="s">
        <v>2308</v>
      </c>
      <c r="J235" s="810">
        <v>0</v>
      </c>
      <c r="K235" s="810">
        <f t="shared" ref="K235:K240" si="46">+N40</f>
        <v>0</v>
      </c>
      <c r="L235" s="810">
        <f t="shared" si="43"/>
        <v>0</v>
      </c>
      <c r="M235" s="950" t="s">
        <v>43</v>
      </c>
      <c r="N235" s="816"/>
    </row>
    <row r="236" spans="2:14" ht="22.5">
      <c r="B236" s="950">
        <v>1111111147</v>
      </c>
      <c r="I236" s="962" t="s">
        <v>2309</v>
      </c>
      <c r="J236" s="810">
        <v>0</v>
      </c>
      <c r="K236" s="810">
        <f t="shared" si="46"/>
        <v>0</v>
      </c>
      <c r="L236" s="810">
        <f t="shared" si="43"/>
        <v>0</v>
      </c>
      <c r="M236" s="950" t="s">
        <v>43</v>
      </c>
      <c r="N236" s="816"/>
    </row>
    <row r="237" spans="2:14">
      <c r="B237" s="950">
        <v>1111111148</v>
      </c>
      <c r="I237" s="961" t="s">
        <v>2310</v>
      </c>
      <c r="J237" s="810">
        <v>0</v>
      </c>
      <c r="K237" s="810">
        <f t="shared" si="46"/>
        <v>0</v>
      </c>
      <c r="L237" s="810">
        <f t="shared" si="43"/>
        <v>0</v>
      </c>
      <c r="M237" s="950" t="s">
        <v>43</v>
      </c>
      <c r="N237" s="816"/>
    </row>
    <row r="238" spans="2:14">
      <c r="B238" s="950">
        <v>1111111149</v>
      </c>
      <c r="I238" s="961" t="s">
        <v>2311</v>
      </c>
      <c r="J238" s="810">
        <v>0</v>
      </c>
      <c r="K238" s="810">
        <f t="shared" si="46"/>
        <v>0</v>
      </c>
      <c r="L238" s="810">
        <f t="shared" si="43"/>
        <v>0</v>
      </c>
      <c r="M238" s="950" t="s">
        <v>43</v>
      </c>
      <c r="N238" s="816"/>
    </row>
    <row r="239" spans="2:14">
      <c r="B239" s="950">
        <v>1111111150</v>
      </c>
      <c r="I239" s="961" t="s">
        <v>2289</v>
      </c>
      <c r="J239" s="810">
        <v>0</v>
      </c>
      <c r="K239" s="810">
        <f t="shared" si="46"/>
        <v>0</v>
      </c>
      <c r="L239" s="810">
        <f t="shared" si="43"/>
        <v>0</v>
      </c>
      <c r="M239" s="950" t="s">
        <v>4874</v>
      </c>
      <c r="N239" s="816">
        <f>+L239*0.37</f>
        <v>0</v>
      </c>
    </row>
    <row r="240" spans="2:14">
      <c r="B240" s="950">
        <v>1111111151</v>
      </c>
      <c r="I240" s="962" t="s">
        <v>2312</v>
      </c>
      <c r="J240" s="810">
        <v>0</v>
      </c>
      <c r="K240" s="810">
        <f t="shared" si="46"/>
        <v>0</v>
      </c>
      <c r="L240" s="810">
        <f t="shared" si="43"/>
        <v>0</v>
      </c>
      <c r="M240" s="950" t="s">
        <v>4873</v>
      </c>
      <c r="N240" s="816">
        <f>+L240*0.1</f>
        <v>0</v>
      </c>
    </row>
    <row r="241" spans="13:14">
      <c r="M241" s="950"/>
      <c r="N241" s="816"/>
    </row>
  </sheetData>
  <sheetProtection algorithmName="SHA-512" hashValue="mFSLUk7R1qhTo/603kb9neP3Vy6uBEfNWOi8CvC4RmxIsYRYpmFcnS0PnsaqS/igOMFXqKbxDqgcvu3T1kmtCA==" saltValue="nrYgsj1zArsf9SfK05VyYA==" spinCount="100000" sheet="1" objects="1" scenarios="1"/>
  <mergeCells count="3">
    <mergeCell ref="I179:Q179"/>
    <mergeCell ref="J101:K101"/>
    <mergeCell ref="I127:N127"/>
  </mergeCells>
  <conditionalFormatting sqref="K201">
    <cfRule type="expression" dxfId="20" priority="5">
      <formula>G201="INFOVALMER"</formula>
    </cfRule>
  </conditionalFormatting>
  <conditionalFormatting sqref="K208">
    <cfRule type="expression" dxfId="19" priority="4">
      <formula>G208="INFOVALMER"</formula>
    </cfRule>
  </conditionalFormatting>
  <conditionalFormatting sqref="K209">
    <cfRule type="expression" dxfId="18" priority="2">
      <formula>G209="INFOVALMER"</formula>
    </cfRule>
  </conditionalFormatting>
  <conditionalFormatting sqref="K202:K207">
    <cfRule type="expression" dxfId="17" priority="1">
      <formula>G202="INFOVALMER"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2"/>
  <dimension ref="A1:BP98"/>
  <sheetViews>
    <sheetView topLeftCell="A12" workbookViewId="0">
      <selection activeCell="BH36" sqref="BH36"/>
    </sheetView>
  </sheetViews>
  <sheetFormatPr baseColWidth="10" defaultRowHeight="15"/>
  <cols>
    <col min="1" max="1" width="23.28515625" style="1" customWidth="1"/>
    <col min="2" max="2" width="15.5703125" style="1" hidden="1" customWidth="1"/>
    <col min="3" max="3" width="14.28515625" style="1" hidden="1" customWidth="1"/>
    <col min="4" max="4" width="16.42578125" style="1" hidden="1" customWidth="1"/>
    <col min="5" max="5" width="14.28515625" style="1" hidden="1" customWidth="1"/>
    <col min="6" max="6" width="17.42578125" style="1" hidden="1" customWidth="1"/>
    <col min="7" max="7" width="17" style="1" hidden="1" customWidth="1"/>
    <col min="8" max="8" width="15.5703125" style="1" hidden="1" customWidth="1"/>
    <col min="9" max="9" width="14.28515625" style="1" hidden="1" customWidth="1"/>
    <col min="10" max="10" width="15.5703125" style="1" hidden="1" customWidth="1"/>
    <col min="11" max="11" width="14.28515625" style="1" hidden="1" customWidth="1"/>
    <col min="12" max="12" width="15.5703125" style="1" hidden="1" customWidth="1"/>
    <col min="13" max="13" width="14.28515625" style="1" hidden="1" customWidth="1"/>
    <col min="14" max="14" width="15.5703125" style="1" hidden="1" customWidth="1"/>
    <col min="15" max="15" width="14.28515625" style="1" hidden="1" customWidth="1"/>
    <col min="16" max="16" width="15.5703125" style="1" hidden="1" customWidth="1"/>
    <col min="17" max="17" width="14.140625" style="1" hidden="1" customWidth="1"/>
    <col min="18" max="18" width="15.5703125" style="1" hidden="1" customWidth="1"/>
    <col min="19" max="19" width="18.85546875" style="1" hidden="1" customWidth="1"/>
    <col min="20" max="20" width="17.85546875" style="1" hidden="1" customWidth="1"/>
    <col min="21" max="21" width="15.85546875" style="1" hidden="1" customWidth="1"/>
    <col min="22" max="22" width="15.5703125" style="1" hidden="1" customWidth="1"/>
    <col min="23" max="23" width="14.85546875" style="1" hidden="1" customWidth="1"/>
    <col min="24" max="24" width="15.5703125" style="1" hidden="1" customWidth="1"/>
    <col min="25" max="25" width="14" style="1" hidden="1" customWidth="1"/>
    <col min="26" max="26" width="15.5703125" style="1" hidden="1" customWidth="1"/>
    <col min="27" max="27" width="16.140625" style="1" hidden="1" customWidth="1"/>
    <col min="28" max="28" width="15.5703125" style="1" hidden="1" customWidth="1"/>
    <col min="29" max="29" width="14.85546875" style="1" hidden="1" customWidth="1"/>
    <col min="30" max="30" width="15.5703125" style="1" hidden="1" customWidth="1"/>
    <col min="31" max="31" width="14.85546875" style="1" hidden="1" customWidth="1"/>
    <col min="32" max="32" width="18.85546875" style="1" hidden="1" customWidth="1"/>
    <col min="33" max="33" width="14.7109375" style="1" hidden="1" customWidth="1"/>
    <col min="34" max="34" width="15.5703125" style="1" hidden="1" customWidth="1"/>
    <col min="35" max="35" width="15.85546875" style="1" hidden="1" customWidth="1"/>
    <col min="36" max="36" width="15.5703125" style="1" hidden="1" customWidth="1"/>
    <col min="37" max="37" width="15.42578125" style="1" hidden="1" customWidth="1"/>
    <col min="38" max="38" width="16.7109375" style="1" hidden="1" customWidth="1"/>
    <col min="39" max="39" width="17.7109375" style="1" customWidth="1"/>
    <col min="40" max="40" width="18" style="1" customWidth="1"/>
    <col min="41" max="58" width="18" style="1" hidden="1" customWidth="1"/>
    <col min="59" max="62" width="18" style="1" customWidth="1"/>
    <col min="63" max="63" width="17.85546875" style="1" bestFit="1" customWidth="1"/>
    <col min="64" max="64" width="20.42578125" style="1" bestFit="1" customWidth="1"/>
    <col min="65" max="65" width="14.85546875" style="1" bestFit="1" customWidth="1"/>
    <col min="66" max="66" width="15.5703125" style="1" bestFit="1" customWidth="1"/>
    <col min="67" max="67" width="11.42578125" style="1"/>
    <col min="68" max="68" width="15.5703125" style="1" bestFit="1" customWidth="1"/>
    <col min="69" max="16384" width="11.42578125" style="1"/>
  </cols>
  <sheetData>
    <row r="1" spans="1:68">
      <c r="A1" s="20" t="s">
        <v>192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</row>
    <row r="2" spans="1:68">
      <c r="A2" s="20" t="s">
        <v>2334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68">
      <c r="A3" s="20" t="s">
        <v>4991</v>
      </c>
      <c r="B3" s="10"/>
      <c r="C3" s="10"/>
      <c r="D3" s="10"/>
      <c r="E3" s="337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68">
      <c r="A4" s="20"/>
      <c r="B4" s="10"/>
      <c r="C4" s="10"/>
      <c r="D4" s="10"/>
      <c r="E4" s="33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</row>
    <row r="5" spans="1:68" ht="35.25" customHeight="1">
      <c r="A5" s="465" t="s">
        <v>198</v>
      </c>
      <c r="B5" s="465" t="s">
        <v>2335</v>
      </c>
      <c r="C5" s="465" t="s">
        <v>2336</v>
      </c>
      <c r="D5" s="466" t="s">
        <v>2337</v>
      </c>
      <c r="E5" s="465" t="s">
        <v>2338</v>
      </c>
      <c r="F5" s="466" t="s">
        <v>2339</v>
      </c>
      <c r="G5" s="465" t="s">
        <v>2340</v>
      </c>
      <c r="H5" s="466" t="s">
        <v>2341</v>
      </c>
      <c r="I5" s="466" t="s">
        <v>2342</v>
      </c>
      <c r="J5" s="466" t="s">
        <v>2343</v>
      </c>
      <c r="K5" s="466" t="s">
        <v>2344</v>
      </c>
      <c r="L5" s="466" t="s">
        <v>2345</v>
      </c>
      <c r="M5" s="466" t="s">
        <v>2346</v>
      </c>
      <c r="N5" s="466" t="s">
        <v>2347</v>
      </c>
      <c r="O5" s="466" t="s">
        <v>2348</v>
      </c>
      <c r="P5" s="466" t="s">
        <v>2349</v>
      </c>
      <c r="Q5" s="466" t="s">
        <v>2350</v>
      </c>
      <c r="R5" s="466" t="s">
        <v>2351</v>
      </c>
      <c r="S5" s="466" t="s">
        <v>2352</v>
      </c>
      <c r="T5" s="466" t="s">
        <v>2353</v>
      </c>
      <c r="U5" s="466" t="s">
        <v>2354</v>
      </c>
      <c r="V5" s="466" t="s">
        <v>2355</v>
      </c>
      <c r="W5" s="466" t="s">
        <v>2356</v>
      </c>
      <c r="X5" s="466" t="s">
        <v>2357</v>
      </c>
      <c r="Y5" s="466" t="s">
        <v>2358</v>
      </c>
      <c r="Z5" s="466" t="s">
        <v>2359</v>
      </c>
      <c r="AA5" s="466" t="s">
        <v>2360</v>
      </c>
      <c r="AB5" s="466" t="s">
        <v>2361</v>
      </c>
      <c r="AC5" s="466" t="s">
        <v>2362</v>
      </c>
      <c r="AD5" s="466" t="s">
        <v>2363</v>
      </c>
      <c r="AE5" s="466" t="s">
        <v>2364</v>
      </c>
      <c r="AF5" s="466" t="s">
        <v>2365</v>
      </c>
      <c r="AG5" s="466" t="s">
        <v>2366</v>
      </c>
      <c r="AH5" s="466" t="s">
        <v>2367</v>
      </c>
      <c r="AI5" s="466" t="s">
        <v>2368</v>
      </c>
      <c r="AJ5" s="466" t="s">
        <v>2369</v>
      </c>
      <c r="AK5" s="466" t="s">
        <v>2370</v>
      </c>
      <c r="AL5" s="466" t="s">
        <v>2371</v>
      </c>
      <c r="AM5" s="466" t="s">
        <v>2372</v>
      </c>
      <c r="AN5" s="466" t="s">
        <v>2373</v>
      </c>
      <c r="AO5" s="466" t="s">
        <v>2374</v>
      </c>
      <c r="AP5" s="466" t="s">
        <v>2375</v>
      </c>
      <c r="AQ5" s="466" t="s">
        <v>2376</v>
      </c>
      <c r="AR5" s="466" t="s">
        <v>2377</v>
      </c>
      <c r="AS5" s="466" t="s">
        <v>3167</v>
      </c>
      <c r="AT5" s="466" t="s">
        <v>3166</v>
      </c>
      <c r="AU5" s="466" t="s">
        <v>3487</v>
      </c>
      <c r="AV5" s="466" t="s">
        <v>3486</v>
      </c>
      <c r="AW5" s="466" t="s">
        <v>3789</v>
      </c>
      <c r="AX5" s="466" t="s">
        <v>3790</v>
      </c>
      <c r="AY5" s="466" t="s">
        <v>3791</v>
      </c>
      <c r="AZ5" s="466" t="s">
        <v>3792</v>
      </c>
      <c r="BA5" s="466" t="s">
        <v>3793</v>
      </c>
      <c r="BB5" s="466" t="s">
        <v>3794</v>
      </c>
      <c r="BC5" s="466" t="s">
        <v>4526</v>
      </c>
      <c r="BD5" s="466" t="s">
        <v>4527</v>
      </c>
      <c r="BE5" s="466" t="s">
        <v>4775</v>
      </c>
      <c r="BF5" s="466" t="s">
        <v>4776</v>
      </c>
      <c r="BG5" s="466" t="s">
        <v>4994</v>
      </c>
      <c r="BH5" s="466" t="s">
        <v>4987</v>
      </c>
      <c r="BI5" s="466" t="s">
        <v>4995</v>
      </c>
      <c r="BJ5" s="466" t="s">
        <v>4993</v>
      </c>
      <c r="BK5" s="466" t="s">
        <v>5193</v>
      </c>
      <c r="BL5" s="466" t="s">
        <v>5135</v>
      </c>
      <c r="BM5" s="466" t="s">
        <v>5194</v>
      </c>
      <c r="BN5" s="466" t="s">
        <v>5195</v>
      </c>
      <c r="BO5" s="466" t="s">
        <v>5278</v>
      </c>
      <c r="BP5" s="466" t="s">
        <v>5279</v>
      </c>
    </row>
    <row r="6" spans="1:68">
      <c r="A6" s="271" t="s">
        <v>2378</v>
      </c>
      <c r="B6" s="338">
        <v>26975620000</v>
      </c>
      <c r="C6" s="224">
        <v>6518820000</v>
      </c>
      <c r="D6" s="224">
        <v>26975620000</v>
      </c>
      <c r="E6" s="338">
        <v>6580700000.0000095</v>
      </c>
      <c r="F6" s="224">
        <v>26975620000</v>
      </c>
      <c r="G6" s="224">
        <v>9625140000.0000095</v>
      </c>
      <c r="H6" s="338">
        <v>26975620000</v>
      </c>
      <c r="I6" s="338">
        <v>9720060000.0000095</v>
      </c>
      <c r="J6" s="338">
        <v>26975620000</v>
      </c>
      <c r="K6" s="338">
        <v>7075180000</v>
      </c>
      <c r="L6" s="338">
        <v>26975620000</v>
      </c>
      <c r="M6" s="338">
        <v>10495100000</v>
      </c>
      <c r="N6" s="338">
        <v>26975620000</v>
      </c>
      <c r="O6" s="338">
        <v>10598140000</v>
      </c>
      <c r="P6" s="338">
        <v>26975620000</v>
      </c>
      <c r="Q6" s="338">
        <v>1929760000</v>
      </c>
      <c r="R6" s="338">
        <v>26975620000</v>
      </c>
      <c r="S6" s="339">
        <v>2384620000</v>
      </c>
      <c r="T6" s="338">
        <v>26975620000</v>
      </c>
      <c r="U6" s="339">
        <v>-2083760000</v>
      </c>
      <c r="V6" s="338">
        <v>26975620000</v>
      </c>
      <c r="W6" s="339">
        <v>-4176620000</v>
      </c>
      <c r="X6" s="338">
        <v>26975620000</v>
      </c>
      <c r="Y6" s="339">
        <v>-837480000</v>
      </c>
      <c r="Z6" s="338">
        <v>26975620000</v>
      </c>
      <c r="AA6" s="339">
        <v>-3226440000</v>
      </c>
      <c r="AB6" s="338">
        <v>26975620000</v>
      </c>
      <c r="AC6" s="339">
        <v>-948080000</v>
      </c>
      <c r="AD6" s="338">
        <v>26975620000</v>
      </c>
      <c r="AE6" s="339">
        <v>-2701160000</v>
      </c>
      <c r="AF6" s="338">
        <v>26975620000</v>
      </c>
      <c r="AG6" s="339">
        <v>-3771460000</v>
      </c>
      <c r="AH6" s="338">
        <v>26975620000</v>
      </c>
      <c r="AI6" s="339">
        <v>-2112880000</v>
      </c>
      <c r="AJ6" s="338">
        <v>26975620000</v>
      </c>
      <c r="AK6" s="339">
        <v>-894180000</v>
      </c>
      <c r="AL6" s="338">
        <v>26975620000</v>
      </c>
      <c r="AM6" s="339">
        <v>-2082640000</v>
      </c>
      <c r="AN6" s="338">
        <v>26975620000</v>
      </c>
      <c r="AO6" s="339"/>
      <c r="AP6" s="338">
        <v>26975620000</v>
      </c>
      <c r="AQ6" s="339"/>
      <c r="AR6" s="338">
        <v>26975620000</v>
      </c>
      <c r="AS6" s="339"/>
      <c r="AT6" s="338">
        <v>26975620000</v>
      </c>
      <c r="AU6" s="339"/>
      <c r="AV6" s="338">
        <v>26975620000</v>
      </c>
      <c r="AW6" s="339"/>
      <c r="AX6" s="338">
        <v>26975620000</v>
      </c>
      <c r="AY6" s="339"/>
      <c r="AZ6" s="338">
        <v>26975620000</v>
      </c>
      <c r="BA6" s="339"/>
      <c r="BB6" s="338">
        <v>26975620000</v>
      </c>
      <c r="BC6" s="339"/>
      <c r="BD6" s="338">
        <v>26975620000</v>
      </c>
      <c r="BE6" s="339"/>
      <c r="BF6" s="338">
        <v>26975620000</v>
      </c>
      <c r="BG6" s="339">
        <v>-233940000</v>
      </c>
      <c r="BH6" s="338">
        <v>26975620000</v>
      </c>
      <c r="BI6" s="338"/>
      <c r="BJ6" s="338">
        <v>26975620000</v>
      </c>
      <c r="BK6" s="338"/>
      <c r="BL6" s="338">
        <v>26975620000</v>
      </c>
      <c r="BM6" s="338"/>
      <c r="BN6" s="338">
        <v>26975620000</v>
      </c>
      <c r="BO6" s="338"/>
      <c r="BP6" s="338">
        <v>26975620000</v>
      </c>
    </row>
    <row r="7" spans="1:68">
      <c r="A7" s="271" t="s">
        <v>2379</v>
      </c>
      <c r="B7" s="338">
        <v>1737220777.6999998</v>
      </c>
      <c r="C7" s="224">
        <v>202129452.19000009</v>
      </c>
      <c r="D7" s="224">
        <v>1737220777.6999998</v>
      </c>
      <c r="E7" s="338">
        <v>204048169.1498</v>
      </c>
      <c r="F7" s="224">
        <v>1737220777.6999998</v>
      </c>
      <c r="G7" s="224">
        <v>298447307.22439998</v>
      </c>
      <c r="H7" s="338">
        <v>1737220777.6999998</v>
      </c>
      <c r="I7" s="338">
        <v>301390497.49519998</v>
      </c>
      <c r="J7" s="338">
        <v>1737220777.6999998</v>
      </c>
      <c r="K7" s="338">
        <v>219380540.88999999</v>
      </c>
      <c r="L7" s="338">
        <v>1737220777.6999998</v>
      </c>
      <c r="M7" s="338">
        <v>325422210.40999997</v>
      </c>
      <c r="N7" s="338">
        <v>1737220777.6999998</v>
      </c>
      <c r="O7" s="338">
        <v>328617178.01999986</v>
      </c>
      <c r="P7" s="338">
        <v>1737220777.6999998</v>
      </c>
      <c r="Q7" s="338">
        <v>59836186</v>
      </c>
      <c r="R7" s="338">
        <v>1737220777.6999998</v>
      </c>
      <c r="S7" s="339">
        <v>73940058.820000172</v>
      </c>
      <c r="T7" s="338">
        <v>1737220777.6999998</v>
      </c>
      <c r="U7" s="339">
        <v>-64611274.329999924</v>
      </c>
      <c r="V7" s="338">
        <v>1737220777.6999998</v>
      </c>
      <c r="W7" s="339">
        <v>-129504712.90999985</v>
      </c>
      <c r="X7" s="338">
        <v>1737220777.6999998</v>
      </c>
      <c r="Y7" s="339">
        <v>-25967793.809999943</v>
      </c>
      <c r="Z7" s="338">
        <v>1737220777.6999998</v>
      </c>
      <c r="AA7" s="339">
        <v>-100042423.27999997</v>
      </c>
      <c r="AB7" s="338">
        <v>1737220777.6999998</v>
      </c>
      <c r="AC7" s="339">
        <v>-29397174.799999952</v>
      </c>
      <c r="AD7" s="338">
        <v>1737220777.6999998</v>
      </c>
      <c r="AE7" s="339">
        <v>-83755034.049999952</v>
      </c>
      <c r="AF7" s="338">
        <v>1737220777.6999998</v>
      </c>
      <c r="AG7" s="339">
        <v>-116941891.89999986</v>
      </c>
      <c r="AH7" s="338">
        <v>1737220777.6999998</v>
      </c>
      <c r="AI7" s="339">
        <v>-65514199.9599998</v>
      </c>
      <c r="AJ7" s="338">
        <v>1737220777.6999998</v>
      </c>
      <c r="AK7" s="339">
        <v>-27725894.199999809</v>
      </c>
      <c r="AL7" s="338">
        <v>1737220777.6999998</v>
      </c>
      <c r="AM7" s="339">
        <v>-64576546.429999828</v>
      </c>
      <c r="AN7" s="338">
        <v>1737220777.6999998</v>
      </c>
      <c r="AO7" s="339"/>
      <c r="AP7" s="338">
        <v>1737220777.6999998</v>
      </c>
      <c r="AQ7" s="339"/>
      <c r="AR7" s="338">
        <v>1737220777.6999998</v>
      </c>
      <c r="AS7" s="339"/>
      <c r="AT7" s="338">
        <v>1737220777.6999998</v>
      </c>
      <c r="AU7" s="339"/>
      <c r="AV7" s="338">
        <v>1737220777.6999998</v>
      </c>
      <c r="AW7" s="339"/>
      <c r="AX7" s="338">
        <v>1737220777.6999998</v>
      </c>
      <c r="AY7" s="339"/>
      <c r="AZ7" s="338">
        <v>1737220777.6999998</v>
      </c>
      <c r="BA7" s="339"/>
      <c r="BB7" s="338">
        <v>1737220777.6999998</v>
      </c>
      <c r="BC7" s="339"/>
      <c r="BD7" s="338">
        <v>1737220777.6999998</v>
      </c>
      <c r="BE7" s="339"/>
      <c r="BF7" s="338">
        <v>1737220777.6999998</v>
      </c>
      <c r="BG7" s="339">
        <v>-7253791.9500000477</v>
      </c>
      <c r="BH7" s="338">
        <v>1737220777.6999998</v>
      </c>
      <c r="BI7" s="338"/>
      <c r="BJ7" s="338">
        <v>1737220777.6999998</v>
      </c>
      <c r="BK7" s="338"/>
      <c r="BL7" s="338">
        <v>1737220777.6999998</v>
      </c>
      <c r="BM7" s="338"/>
      <c r="BN7" s="338">
        <v>1737220777.6999998</v>
      </c>
      <c r="BO7" s="338"/>
      <c r="BP7" s="338">
        <v>1737220777.6999998</v>
      </c>
    </row>
    <row r="8" spans="1:68">
      <c r="A8" s="271" t="s">
        <v>2380</v>
      </c>
      <c r="B8" s="338">
        <v>19918903783.650002</v>
      </c>
      <c r="C8" s="224">
        <v>4813522297.6500015</v>
      </c>
      <c r="D8" s="224">
        <v>19918903783.650002</v>
      </c>
      <c r="E8" s="338">
        <v>4859214732.75</v>
      </c>
      <c r="F8" s="224">
        <v>19918903783.650002</v>
      </c>
      <c r="G8" s="224">
        <v>7107241189.1000004</v>
      </c>
      <c r="H8" s="338">
        <v>19918903783.650002</v>
      </c>
      <c r="I8" s="338">
        <v>7177330490</v>
      </c>
      <c r="J8" s="338">
        <v>19918903783.650002</v>
      </c>
      <c r="K8" s="338">
        <v>5224340707.3500023</v>
      </c>
      <c r="L8" s="338">
        <v>19918903783.650002</v>
      </c>
      <c r="M8" s="338">
        <v>7749623070.75</v>
      </c>
      <c r="N8" s="338">
        <v>19918903783.650002</v>
      </c>
      <c r="O8" s="338">
        <v>7825708211.5499992</v>
      </c>
      <c r="P8" s="338">
        <v>19918903783.650002</v>
      </c>
      <c r="Q8" s="338">
        <v>1424942365</v>
      </c>
      <c r="R8" s="338">
        <v>19918903783.650002</v>
      </c>
      <c r="S8" s="339">
        <v>1760812776.1500015</v>
      </c>
      <c r="T8" s="338">
        <v>19918903783.650002</v>
      </c>
      <c r="U8" s="339">
        <v>-1538656570</v>
      </c>
      <c r="V8" s="338">
        <v>19918903783.650002</v>
      </c>
      <c r="W8" s="339">
        <v>-3084032616.1499977</v>
      </c>
      <c r="X8" s="338">
        <v>19918903783.650002</v>
      </c>
      <c r="Y8" s="339">
        <v>-618398522.09999847</v>
      </c>
      <c r="Z8" s="338">
        <v>19918903783.650002</v>
      </c>
      <c r="AA8" s="339">
        <v>-2382415971.2999992</v>
      </c>
      <c r="AB8" s="338">
        <v>19918903783.650002</v>
      </c>
      <c r="AC8" s="339">
        <v>-700065996.59999847</v>
      </c>
      <c r="AD8" s="338">
        <v>19918903783.650002</v>
      </c>
      <c r="AE8" s="339">
        <v>-1994547155.6999969</v>
      </c>
      <c r="AF8" s="338">
        <v>19918903783.650002</v>
      </c>
      <c r="AG8" s="339">
        <v>-2784860880.4499969</v>
      </c>
      <c r="AH8" s="338">
        <v>19918903783.650002</v>
      </c>
      <c r="AI8" s="339">
        <v>-1560158892.5999985</v>
      </c>
      <c r="AJ8" s="338">
        <v>19918903783.650002</v>
      </c>
      <c r="AK8" s="339">
        <v>-660266024.84999847</v>
      </c>
      <c r="AL8" s="338">
        <v>19918903783.650002</v>
      </c>
      <c r="AM8" s="339">
        <v>-1537829557.7999992</v>
      </c>
      <c r="AN8" s="338">
        <v>19918903783.650002</v>
      </c>
      <c r="AO8" s="339"/>
      <c r="AP8" s="338">
        <v>19918903783.650002</v>
      </c>
      <c r="AQ8" s="339"/>
      <c r="AR8" s="338">
        <v>19918903783.650002</v>
      </c>
      <c r="AS8" s="339"/>
      <c r="AT8" s="338">
        <v>19918903783.650002</v>
      </c>
      <c r="AU8" s="339"/>
      <c r="AV8" s="338">
        <v>19918903783.650002</v>
      </c>
      <c r="AW8" s="339"/>
      <c r="AX8" s="338">
        <v>19918903783.650002</v>
      </c>
      <c r="AY8" s="339"/>
      <c r="AZ8" s="338">
        <v>19918903783.650002</v>
      </c>
      <c r="BA8" s="339"/>
      <c r="BB8" s="338">
        <v>19918903783.650002</v>
      </c>
      <c r="BC8" s="339"/>
      <c r="BD8" s="338">
        <v>19918903783.650002</v>
      </c>
      <c r="BE8" s="339"/>
      <c r="BF8" s="338">
        <v>19918903783.650002</v>
      </c>
      <c r="BG8" s="339">
        <v>-172742215.04999924</v>
      </c>
      <c r="BH8" s="338">
        <v>19918903783.650002</v>
      </c>
      <c r="BI8" s="338"/>
      <c r="BJ8" s="338">
        <v>19918903783.650002</v>
      </c>
      <c r="BK8" s="338"/>
      <c r="BL8" s="338">
        <v>19918903783.650002</v>
      </c>
      <c r="BM8" s="338"/>
      <c r="BN8" s="338">
        <v>19918903783.650002</v>
      </c>
      <c r="BO8" s="338"/>
      <c r="BP8" s="338">
        <v>19918903783.650002</v>
      </c>
    </row>
    <row r="9" spans="1:68">
      <c r="A9" s="271" t="s">
        <v>2310</v>
      </c>
      <c r="B9" s="338">
        <v>1279632652151.1399</v>
      </c>
      <c r="C9" s="224">
        <v>308644881788.82007</v>
      </c>
      <c r="D9" s="224">
        <v>1279632652151.1399</v>
      </c>
      <c r="E9" s="338">
        <v>311375215013.30603</v>
      </c>
      <c r="F9" s="224">
        <v>1279632652151.1399</v>
      </c>
      <c r="G9" s="224">
        <v>455427239812.84802</v>
      </c>
      <c r="H9" s="338">
        <v>1279632652151.1399</v>
      </c>
      <c r="I9" s="338">
        <v>459918515119.284</v>
      </c>
      <c r="J9" s="338">
        <v>1279632652151.1399</v>
      </c>
      <c r="K9" s="338">
        <v>334772242125.8999</v>
      </c>
      <c r="L9" s="338">
        <v>1279632652151.1399</v>
      </c>
      <c r="M9" s="338">
        <v>496590639154.83984</v>
      </c>
      <c r="N9" s="338">
        <v>1279632652151.1399</v>
      </c>
      <c r="O9" s="338">
        <v>501466123853.27002</v>
      </c>
      <c r="P9" s="338">
        <v>1279632652151.1399</v>
      </c>
      <c r="Q9" s="338">
        <v>91309349297</v>
      </c>
      <c r="R9" s="338">
        <v>1279632652151.1399</v>
      </c>
      <c r="S9" s="339">
        <v>112831699549.44995</v>
      </c>
      <c r="T9" s="338">
        <v>1279632652151.1399</v>
      </c>
      <c r="U9" s="339">
        <v>-98596079146</v>
      </c>
      <c r="V9" s="338">
        <v>1279632652151.1399</v>
      </c>
      <c r="W9" s="339">
        <v>-197622737783.05005</v>
      </c>
      <c r="X9" s="338">
        <v>1279632652151.1399</v>
      </c>
      <c r="Y9" s="339">
        <v>-39626561774.5</v>
      </c>
      <c r="Z9" s="338">
        <v>1279632652151.1399</v>
      </c>
      <c r="AA9" s="339">
        <v>-152663614619.66016</v>
      </c>
      <c r="AB9" s="338">
        <v>1279632652151.1399</v>
      </c>
      <c r="AC9" s="339">
        <v>-44859758665.47998</v>
      </c>
      <c r="AD9" s="338">
        <v>1279632652151.1399</v>
      </c>
      <c r="AE9" s="339">
        <v>-127809241537.44019</v>
      </c>
      <c r="AF9" s="338">
        <v>1279632652151.1399</v>
      </c>
      <c r="AG9" s="339">
        <v>-178452013982.43018</v>
      </c>
      <c r="AH9" s="338">
        <v>1279632652151.1399</v>
      </c>
      <c r="AI9" s="339">
        <v>-99973933517.320068</v>
      </c>
      <c r="AJ9" s="338">
        <v>1279632652151.1399</v>
      </c>
      <c r="AK9" s="339">
        <v>-42309403218.610107</v>
      </c>
      <c r="AL9" s="338">
        <v>1279632652151.1399</v>
      </c>
      <c r="AM9" s="339">
        <v>-98543084747.130127</v>
      </c>
      <c r="AN9" s="338">
        <v>1279632652151.1399</v>
      </c>
      <c r="AO9" s="339"/>
      <c r="AP9" s="338">
        <v>1279632652151.1399</v>
      </c>
      <c r="AQ9" s="339"/>
      <c r="AR9" s="338">
        <v>1279632652151.1399</v>
      </c>
      <c r="AS9" s="339"/>
      <c r="AT9" s="338">
        <v>1279632652151.1399</v>
      </c>
      <c r="AU9" s="339"/>
      <c r="AV9" s="338">
        <v>1279632652151.1399</v>
      </c>
      <c r="AW9" s="339"/>
      <c r="AX9" s="338">
        <v>1279632652151.1399</v>
      </c>
      <c r="AY9" s="339"/>
      <c r="AZ9" s="338">
        <v>1279632652151.1399</v>
      </c>
      <c r="BA9" s="339"/>
      <c r="BB9" s="338">
        <v>1279632652151.1399</v>
      </c>
      <c r="BC9" s="339"/>
      <c r="BD9" s="338">
        <v>1279632652151.1399</v>
      </c>
      <c r="BE9" s="339"/>
      <c r="BF9" s="338">
        <v>1279632652151.1399</v>
      </c>
      <c r="BG9" s="339">
        <v>-11069205069.399902</v>
      </c>
      <c r="BH9" s="338">
        <v>1279632652151.1399</v>
      </c>
      <c r="BI9" s="338"/>
      <c r="BJ9" s="338">
        <v>1279632652151.1399</v>
      </c>
      <c r="BK9" s="338"/>
      <c r="BL9" s="338">
        <v>1279632652151.1399</v>
      </c>
      <c r="BM9" s="338"/>
      <c r="BN9" s="338">
        <v>1279632652151.1399</v>
      </c>
      <c r="BO9" s="338"/>
      <c r="BP9" s="338">
        <v>1279632652151.1399</v>
      </c>
    </row>
    <row r="10" spans="1:68">
      <c r="A10" s="271" t="s">
        <v>2381</v>
      </c>
      <c r="B10" s="338"/>
      <c r="C10" s="224">
        <v>8272761000</v>
      </c>
      <c r="D10" s="224"/>
      <c r="E10" s="338"/>
      <c r="F10" s="224"/>
      <c r="G10" s="224"/>
      <c r="H10" s="338"/>
      <c r="I10" s="338"/>
      <c r="J10" s="338"/>
      <c r="K10" s="338"/>
      <c r="L10" s="338"/>
      <c r="M10" s="338"/>
      <c r="N10" s="338"/>
      <c r="O10" s="338">
        <v>13512628500</v>
      </c>
      <c r="P10" s="338"/>
      <c r="Q10" s="338"/>
      <c r="R10" s="338"/>
      <c r="S10" s="339"/>
      <c r="T10" s="338"/>
      <c r="U10" s="339"/>
      <c r="V10" s="338"/>
      <c r="W10" s="339"/>
      <c r="X10" s="338"/>
      <c r="Y10" s="339"/>
      <c r="Z10" s="338"/>
      <c r="AA10" s="339"/>
      <c r="AB10" s="338"/>
      <c r="AC10" s="339"/>
      <c r="AD10" s="338"/>
      <c r="AE10" s="339"/>
      <c r="AF10" s="338"/>
      <c r="AG10" s="339"/>
      <c r="AH10" s="338"/>
      <c r="AI10" s="339">
        <v>-2693922000</v>
      </c>
      <c r="AJ10" s="338">
        <v>34432650000</v>
      </c>
      <c r="AK10" s="339">
        <v>-1140079500</v>
      </c>
      <c r="AL10" s="338">
        <v>34432650000</v>
      </c>
      <c r="AM10" s="339">
        <v>-2655366000</v>
      </c>
      <c r="AN10" s="338">
        <v>34432650000</v>
      </c>
      <c r="AO10" s="339"/>
      <c r="AP10" s="338">
        <v>34432650000</v>
      </c>
      <c r="AQ10" s="339"/>
      <c r="AR10" s="338">
        <v>34432650000</v>
      </c>
      <c r="AS10" s="339"/>
      <c r="AT10" s="338">
        <v>34432650000</v>
      </c>
      <c r="AU10" s="339"/>
      <c r="AV10" s="338">
        <v>34432650000</v>
      </c>
      <c r="AW10" s="339"/>
      <c r="AX10" s="338">
        <v>34432650000</v>
      </c>
      <c r="AY10" s="339"/>
      <c r="AZ10" s="338">
        <v>34432650000</v>
      </c>
      <c r="BA10" s="339"/>
      <c r="BB10" s="338">
        <v>34432650000</v>
      </c>
      <c r="BC10" s="339"/>
      <c r="BD10" s="338">
        <v>34432650000</v>
      </c>
      <c r="BE10" s="339"/>
      <c r="BF10" s="338">
        <v>34432650000</v>
      </c>
      <c r="BG10" s="339">
        <v>-957652499.99000001</v>
      </c>
      <c r="BH10" s="338">
        <v>34432650000</v>
      </c>
      <c r="BI10" s="338"/>
      <c r="BJ10" s="338">
        <v>34432650000</v>
      </c>
      <c r="BK10" s="338"/>
      <c r="BL10" s="338">
        <v>34432650000</v>
      </c>
      <c r="BM10" s="338"/>
      <c r="BN10" s="338">
        <v>34432650000</v>
      </c>
      <c r="BO10" s="338"/>
      <c r="BP10" s="338">
        <v>34432650000</v>
      </c>
    </row>
    <row r="11" spans="1:68">
      <c r="A11" s="271"/>
      <c r="B11" s="338"/>
      <c r="C11" s="224"/>
      <c r="D11" s="224">
        <v>0</v>
      </c>
      <c r="E11" s="338"/>
      <c r="F11" s="224">
        <v>0</v>
      </c>
      <c r="G11" s="224"/>
      <c r="H11" s="224"/>
      <c r="I11" s="224"/>
      <c r="J11" s="224"/>
      <c r="K11" s="224"/>
      <c r="L11" s="224"/>
      <c r="M11" s="224"/>
      <c r="N11" s="224"/>
      <c r="O11" s="224"/>
      <c r="P11" s="224"/>
      <c r="Q11" s="224"/>
      <c r="R11" s="224"/>
      <c r="S11" s="224"/>
      <c r="T11" s="224"/>
      <c r="U11" s="224"/>
      <c r="V11" s="224"/>
      <c r="W11" s="224"/>
      <c r="X11" s="224"/>
      <c r="Y11" s="224"/>
      <c r="Z11" s="224"/>
      <c r="AA11" s="224"/>
      <c r="AB11" s="224"/>
      <c r="AC11" s="224"/>
      <c r="AD11" s="224"/>
      <c r="AE11" s="224"/>
      <c r="AF11" s="224"/>
      <c r="AG11" s="224"/>
      <c r="AH11" s="224"/>
      <c r="AI11" s="224"/>
      <c r="AJ11" s="224"/>
      <c r="AK11" s="224"/>
      <c r="AL11" s="224"/>
      <c r="AM11" s="224"/>
      <c r="AN11" s="224"/>
      <c r="AO11" s="224"/>
      <c r="AP11" s="224"/>
      <c r="AQ11" s="224"/>
      <c r="AR11" s="224"/>
      <c r="AS11" s="224"/>
      <c r="AT11" s="224"/>
      <c r="AU11" s="224"/>
      <c r="AV11" s="224"/>
      <c r="AW11" s="224"/>
      <c r="AX11" s="224"/>
      <c r="AY11" s="224"/>
      <c r="AZ11" s="224"/>
      <c r="BA11" s="224"/>
      <c r="BB11" s="224"/>
      <c r="BC11" s="224"/>
      <c r="BD11" s="224"/>
      <c r="BE11" s="224"/>
      <c r="BF11" s="224"/>
      <c r="BG11" s="224"/>
      <c r="BH11" s="224"/>
      <c r="BI11" s="224"/>
      <c r="BJ11" s="224"/>
      <c r="BK11" s="224"/>
      <c r="BL11" s="224"/>
      <c r="BM11" s="224"/>
      <c r="BN11" s="224"/>
      <c r="BO11" s="224"/>
      <c r="BP11" s="224"/>
    </row>
    <row r="12" spans="1:68">
      <c r="A12" s="340" t="s">
        <v>2382</v>
      </c>
      <c r="B12" s="341">
        <f t="shared" ref="B12:T12" si="0">SUM(B6:B9)</f>
        <v>1328264396712.49</v>
      </c>
      <c r="C12" s="341">
        <f>SUM(C6:C11)</f>
        <v>328452114538.6601</v>
      </c>
      <c r="D12" s="341">
        <f t="shared" si="0"/>
        <v>1328264396712.49</v>
      </c>
      <c r="E12" s="341">
        <f t="shared" si="0"/>
        <v>323019177915.20581</v>
      </c>
      <c r="F12" s="341">
        <f t="shared" si="0"/>
        <v>1328264396712.49</v>
      </c>
      <c r="G12" s="341">
        <f t="shared" si="0"/>
        <v>472458068309.17242</v>
      </c>
      <c r="H12" s="341">
        <f t="shared" si="0"/>
        <v>1328264396712.49</v>
      </c>
      <c r="I12" s="341">
        <f t="shared" si="0"/>
        <v>477117296106.77917</v>
      </c>
      <c r="J12" s="341">
        <f t="shared" si="0"/>
        <v>1328264396712.49</v>
      </c>
      <c r="K12" s="341">
        <f t="shared" si="0"/>
        <v>347291143374.13989</v>
      </c>
      <c r="L12" s="341">
        <f t="shared" si="0"/>
        <v>1328264396712.49</v>
      </c>
      <c r="M12" s="341">
        <f t="shared" si="0"/>
        <v>515160784435.99982</v>
      </c>
      <c r="N12" s="341">
        <f t="shared" si="0"/>
        <v>1328264396712.49</v>
      </c>
      <c r="O12" s="341">
        <f>SUM(O6:O10)</f>
        <v>533731217742.84003</v>
      </c>
      <c r="P12" s="341">
        <f t="shared" si="0"/>
        <v>1328264396712.49</v>
      </c>
      <c r="Q12" s="341">
        <f t="shared" si="0"/>
        <v>94723887848</v>
      </c>
      <c r="R12" s="341">
        <f t="shared" si="0"/>
        <v>1328264396712.49</v>
      </c>
      <c r="S12" s="341">
        <f t="shared" si="0"/>
        <v>117051072384.41995</v>
      </c>
      <c r="T12" s="341">
        <f t="shared" si="0"/>
        <v>1328264396712.49</v>
      </c>
      <c r="U12" s="341">
        <f t="shared" ref="U12:AH12" si="1">SUM(U6:U9)</f>
        <v>-102283106990.33</v>
      </c>
      <c r="V12" s="341">
        <f t="shared" si="1"/>
        <v>1328264396712.49</v>
      </c>
      <c r="W12" s="341">
        <f t="shared" si="1"/>
        <v>-205012895112.11005</v>
      </c>
      <c r="X12" s="341">
        <f t="shared" si="1"/>
        <v>1328264396712.49</v>
      </c>
      <c r="Y12" s="341">
        <f t="shared" si="1"/>
        <v>-41108408090.409996</v>
      </c>
      <c r="Z12" s="341">
        <f t="shared" si="1"/>
        <v>1328264396712.49</v>
      </c>
      <c r="AA12" s="341">
        <f t="shared" si="1"/>
        <v>-158372513014.24014</v>
      </c>
      <c r="AB12" s="341">
        <f t="shared" si="1"/>
        <v>1328264396712.49</v>
      </c>
      <c r="AC12" s="341">
        <f t="shared" si="1"/>
        <v>-46537301836.879982</v>
      </c>
      <c r="AD12" s="341">
        <f t="shared" si="1"/>
        <v>1328264396712.49</v>
      </c>
      <c r="AE12" s="341">
        <f t="shared" si="1"/>
        <v>-132588703727.19019</v>
      </c>
      <c r="AF12" s="341">
        <f t="shared" si="1"/>
        <v>1328264396712.49</v>
      </c>
      <c r="AG12" s="341">
        <f t="shared" si="1"/>
        <v>-185125276754.78018</v>
      </c>
      <c r="AH12" s="341">
        <f t="shared" si="1"/>
        <v>1328264396712.49</v>
      </c>
      <c r="AI12" s="341">
        <f t="shared" ref="AI12:AN12" si="2">SUM(AI6:AI10)</f>
        <v>-106406408609.88007</v>
      </c>
      <c r="AJ12" s="341">
        <f t="shared" si="2"/>
        <v>1362697046712.49</v>
      </c>
      <c r="AK12" s="341">
        <f t="shared" si="2"/>
        <v>-45031654637.660103</v>
      </c>
      <c r="AL12" s="341">
        <f t="shared" si="2"/>
        <v>1362697046712.49</v>
      </c>
      <c r="AM12" s="341">
        <f>SUM(AM6:AM10)</f>
        <v>-104883496851.36012</v>
      </c>
      <c r="AN12" s="341">
        <f t="shared" si="2"/>
        <v>1362697046712.49</v>
      </c>
      <c r="AO12" s="341">
        <f>SUM(AO6:AO10)</f>
        <v>0</v>
      </c>
      <c r="AP12" s="341">
        <f t="shared" ref="AP12:AR12" si="3">SUM(AP6:AP10)</f>
        <v>1362697046712.49</v>
      </c>
      <c r="AQ12" s="341">
        <f>SUM(AQ6:AQ10)</f>
        <v>0</v>
      </c>
      <c r="AR12" s="341">
        <f t="shared" si="3"/>
        <v>1362697046712.49</v>
      </c>
      <c r="AS12" s="341">
        <f>SUM(AS6:AS10)</f>
        <v>0</v>
      </c>
      <c r="AT12" s="341">
        <f t="shared" ref="AT12:AV12" si="4">SUM(AT6:AT10)</f>
        <v>1362697046712.49</v>
      </c>
      <c r="AU12" s="341">
        <f>SUM(AU6:AU10)</f>
        <v>0</v>
      </c>
      <c r="AV12" s="341">
        <f t="shared" si="4"/>
        <v>1362697046712.49</v>
      </c>
      <c r="AW12" s="341">
        <f>SUM(AW6:AW10)</f>
        <v>0</v>
      </c>
      <c r="AX12" s="341">
        <f t="shared" ref="AX12" si="5">SUM(AX6:AX10)</f>
        <v>1362697046712.49</v>
      </c>
      <c r="AY12" s="341">
        <f>SUM(AY6:AY10)</f>
        <v>0</v>
      </c>
      <c r="AZ12" s="341">
        <f t="shared" ref="AZ12" si="6">SUM(AZ6:AZ10)</f>
        <v>1362697046712.49</v>
      </c>
      <c r="BA12" s="341">
        <f>SUM(BA6:BA10)</f>
        <v>0</v>
      </c>
      <c r="BB12" s="341">
        <f t="shared" ref="BB12:BD12" si="7">SUM(BB6:BB10)</f>
        <v>1362697046712.49</v>
      </c>
      <c r="BC12" s="341">
        <f>SUM(BC6:BC10)</f>
        <v>0</v>
      </c>
      <c r="BD12" s="341">
        <f t="shared" si="7"/>
        <v>1362697046712.49</v>
      </c>
      <c r="BE12" s="341">
        <f>SUM(BE6:BE10)</f>
        <v>0</v>
      </c>
      <c r="BF12" s="341">
        <f t="shared" ref="BF12:BJ12" si="8">SUM(BF6:BF10)</f>
        <v>1362697046712.49</v>
      </c>
      <c r="BG12" s="341">
        <f>SUM(BG6:BG10)</f>
        <v>-12440793576.389902</v>
      </c>
      <c r="BH12" s="341">
        <f t="shared" si="8"/>
        <v>1362697046712.49</v>
      </c>
      <c r="BI12" s="341"/>
      <c r="BJ12" s="341">
        <f t="shared" si="8"/>
        <v>1362697046712.49</v>
      </c>
      <c r="BK12" s="341"/>
      <c r="BL12" s="341">
        <v>1362697046712.49</v>
      </c>
      <c r="BM12" s="341"/>
      <c r="BN12" s="341">
        <v>1362697046712.49</v>
      </c>
      <c r="BO12" s="341"/>
      <c r="BP12" s="341">
        <v>1362697046712.49</v>
      </c>
    </row>
    <row r="13" spans="1:68">
      <c r="A13" s="340"/>
      <c r="B13" s="341"/>
      <c r="C13" s="341"/>
      <c r="D13" s="341"/>
      <c r="E13" s="341"/>
      <c r="F13" s="341"/>
      <c r="G13" s="341"/>
      <c r="H13" s="341"/>
      <c r="I13" s="341"/>
      <c r="J13" s="341"/>
      <c r="K13" s="341"/>
      <c r="L13" s="341"/>
      <c r="M13" s="341"/>
      <c r="N13" s="341"/>
      <c r="O13" s="341"/>
      <c r="P13" s="341"/>
      <c r="Q13" s="341"/>
      <c r="R13" s="341"/>
      <c r="S13" s="341"/>
      <c r="T13" s="341"/>
      <c r="U13" s="341"/>
      <c r="V13" s="341"/>
      <c r="W13" s="341"/>
      <c r="X13" s="341"/>
      <c r="Y13" s="341"/>
      <c r="Z13" s="341"/>
      <c r="AA13" s="341"/>
      <c r="AB13" s="341"/>
      <c r="AC13" s="341"/>
      <c r="AD13" s="341"/>
      <c r="AE13" s="341"/>
      <c r="AF13" s="341"/>
      <c r="AG13" s="341"/>
      <c r="AH13" s="341"/>
      <c r="AI13" s="341"/>
      <c r="AJ13" s="341"/>
      <c r="AK13" s="341"/>
      <c r="AL13" s="341"/>
      <c r="AM13" s="341"/>
      <c r="AN13" s="341"/>
      <c r="AO13" s="341"/>
      <c r="AP13" s="341"/>
      <c r="AQ13" s="341"/>
      <c r="AR13" s="341"/>
      <c r="AS13" s="341"/>
      <c r="AT13" s="341"/>
      <c r="AU13" s="341"/>
      <c r="AV13" s="341"/>
      <c r="AW13" s="341"/>
      <c r="AX13" s="341"/>
      <c r="AY13" s="341"/>
      <c r="AZ13" s="341"/>
      <c r="BA13" s="341"/>
      <c r="BB13" s="341"/>
      <c r="BC13" s="341"/>
      <c r="BD13" s="341"/>
      <c r="BE13" s="341"/>
      <c r="BF13" s="341"/>
      <c r="BG13" s="341"/>
      <c r="BH13" s="341"/>
      <c r="BI13" s="341"/>
      <c r="BJ13" s="341"/>
      <c r="BK13" s="341"/>
      <c r="BL13" s="341"/>
      <c r="BM13" s="341"/>
      <c r="BN13" s="341"/>
      <c r="BO13" s="341"/>
      <c r="BP13" s="341"/>
    </row>
    <row r="14" spans="1:68">
      <c r="A14" s="271"/>
      <c r="B14" s="339"/>
      <c r="C14" s="342"/>
      <c r="D14" s="224"/>
      <c r="E14" s="338"/>
      <c r="F14" s="224"/>
      <c r="G14" s="224"/>
      <c r="H14" s="224"/>
      <c r="I14" s="224"/>
      <c r="J14" s="224"/>
      <c r="K14" s="224"/>
      <c r="L14" s="224"/>
      <c r="M14" s="224"/>
      <c r="N14" s="224"/>
      <c r="O14" s="224"/>
      <c r="P14" s="224"/>
      <c r="Q14" s="224"/>
      <c r="R14" s="224"/>
      <c r="S14" s="224"/>
      <c r="T14" s="224"/>
      <c r="U14" s="224"/>
      <c r="V14" s="224"/>
      <c r="W14" s="224"/>
      <c r="X14" s="224"/>
      <c r="Y14" s="224"/>
      <c r="Z14" s="224"/>
      <c r="AA14" s="224"/>
      <c r="AB14" s="224"/>
      <c r="AC14" s="224"/>
      <c r="AD14" s="224"/>
      <c r="AE14" s="224"/>
      <c r="AF14" s="224"/>
      <c r="AG14" s="224"/>
      <c r="AH14" s="224"/>
      <c r="AI14" s="224"/>
      <c r="AJ14" s="224"/>
      <c r="AK14" s="224"/>
      <c r="AL14" s="224"/>
      <c r="AM14" s="224"/>
      <c r="AN14" s="224"/>
      <c r="AO14" s="224"/>
      <c r="AP14" s="224"/>
      <c r="AQ14" s="224"/>
      <c r="AR14" s="224"/>
      <c r="AS14" s="224"/>
      <c r="AT14" s="224"/>
      <c r="AU14" s="224"/>
      <c r="AV14" s="224"/>
      <c r="AW14" s="224"/>
      <c r="AX14" s="224"/>
      <c r="AY14" s="224"/>
      <c r="AZ14" s="224"/>
      <c r="BA14" s="224"/>
      <c r="BB14" s="224"/>
      <c r="BC14" s="224"/>
      <c r="BD14" s="224"/>
      <c r="BE14" s="224"/>
      <c r="BF14" s="224"/>
      <c r="BG14" s="224"/>
      <c r="BH14" s="224"/>
      <c r="BI14" s="224"/>
      <c r="BJ14" s="224"/>
      <c r="BK14" s="224"/>
      <c r="BL14" s="224"/>
      <c r="BM14" s="224"/>
      <c r="BN14" s="224"/>
      <c r="BO14" s="224"/>
      <c r="BP14" s="224"/>
    </row>
    <row r="15" spans="1:68">
      <c r="A15" s="340" t="s">
        <v>2314</v>
      </c>
      <c r="B15" s="343">
        <v>2614917936021.8198</v>
      </c>
      <c r="C15" s="344">
        <v>692272527451.34998</v>
      </c>
      <c r="D15" s="143">
        <v>2614917936021.8198</v>
      </c>
      <c r="E15" s="341">
        <v>622067852810.42102</v>
      </c>
      <c r="F15" s="143">
        <f>+D15-E16</f>
        <v>2386148915989.3799</v>
      </c>
      <c r="G15" s="143">
        <f>+F15-G16</f>
        <v>2346727043190.7998</v>
      </c>
      <c r="H15" s="143"/>
      <c r="I15" s="143"/>
      <c r="J15" s="143">
        <f>+G15-J16</f>
        <v>2307218390229.5596</v>
      </c>
      <c r="K15" s="143"/>
      <c r="L15" s="143">
        <f>+J15-L16</f>
        <v>2270127806343.3794</v>
      </c>
      <c r="M15" s="224">
        <v>978888170591.75732</v>
      </c>
      <c r="N15" s="143">
        <f>+L15-N16</f>
        <v>2229910576714.7974</v>
      </c>
      <c r="O15" s="224">
        <v>988025942529.15527</v>
      </c>
      <c r="P15" s="143">
        <f>+N15-P16</f>
        <v>2189599143251.8279</v>
      </c>
      <c r="Q15" s="224">
        <v>169370302624.88</v>
      </c>
      <c r="R15" s="143">
        <f>+P15-R16</f>
        <v>2147523435803.8279</v>
      </c>
      <c r="S15" s="342">
        <v>208876395707.42999</v>
      </c>
      <c r="T15" s="143">
        <f>+R15-T16</f>
        <v>2105031874744.2278</v>
      </c>
      <c r="U15" s="342">
        <v>-175131967851.72198</v>
      </c>
      <c r="V15" s="143">
        <f>+T15-V16</f>
        <v>2066625509040.7979</v>
      </c>
      <c r="W15" s="342">
        <v>-353076995312.526</v>
      </c>
      <c r="X15" s="143">
        <f>+V15-X16</f>
        <v>2030132530729.0151</v>
      </c>
      <c r="Y15" s="342">
        <v>-72220038506.76001</v>
      </c>
      <c r="Z15" s="143">
        <f>+X15-Z16</f>
        <v>1990586759409.1221</v>
      </c>
      <c r="AA15" s="342">
        <v>-270972721876.14502</v>
      </c>
      <c r="AB15" s="143">
        <f>+Z15-AB16</f>
        <v>1953225083510.4019</v>
      </c>
      <c r="AC15" s="342">
        <v>-83504531518.14502</v>
      </c>
      <c r="AD15" s="143">
        <f>+AB15-AD16</f>
        <v>1913780427719.4019</v>
      </c>
      <c r="AE15" s="342">
        <v>-226148847940.061</v>
      </c>
      <c r="AF15" s="143">
        <f>+AD15-AF16</f>
        <v>1875938517056.2512</v>
      </c>
      <c r="AG15" s="342">
        <v>-312258320272.12579</v>
      </c>
      <c r="AH15" s="143">
        <f>+AF15-AH16</f>
        <v>1839075123123.9297</v>
      </c>
      <c r="AI15" s="342">
        <v>-180335961736.1098</v>
      </c>
      <c r="AJ15" s="143">
        <f>+AH15-AJ16</f>
        <v>1800695380243.2588</v>
      </c>
      <c r="AK15" s="342">
        <v>-84515558810.4216</v>
      </c>
      <c r="AL15" s="143">
        <f>+AJ15-AL16</f>
        <v>1761201446631.1467</v>
      </c>
      <c r="AM15" s="342">
        <v>-176871794918.05701</v>
      </c>
      <c r="AN15" s="143">
        <f>+AL15-AN16</f>
        <v>1446260851146.1826</v>
      </c>
      <c r="AO15" s="342"/>
      <c r="AP15" s="143">
        <f>+AN15-AP16</f>
        <v>1326641026985.7678</v>
      </c>
      <c r="AQ15" s="342"/>
      <c r="AR15" s="143">
        <f>+AP15-AR16</f>
        <v>1267547166442.5371</v>
      </c>
      <c r="AS15" s="342"/>
      <c r="AT15" s="143">
        <f>+AR15-AT16</f>
        <v>1207177867897.583</v>
      </c>
      <c r="AU15" s="342"/>
      <c r="AV15" s="143">
        <f>+AT15-AV16</f>
        <v>1157201832664.9065</v>
      </c>
      <c r="AW15" s="342"/>
      <c r="AX15" s="143">
        <f>+AV15-AX16</f>
        <v>1108091489738.958</v>
      </c>
      <c r="AY15" s="342"/>
      <c r="AZ15" s="143">
        <f>+AX15-AZ16</f>
        <v>1059792118952.2394</v>
      </c>
      <c r="BA15" s="342"/>
      <c r="BB15" s="143">
        <f>+AZ15-BB16</f>
        <v>1011679845172.1893</v>
      </c>
      <c r="BC15" s="342"/>
      <c r="BD15" s="143">
        <f>+BB15-BD16</f>
        <v>961887957983.7793</v>
      </c>
      <c r="BE15" s="342"/>
      <c r="BF15" s="143">
        <f>+BD15-BF16</f>
        <v>912639176379.51929</v>
      </c>
      <c r="BG15" s="342">
        <v>20568833827.718601</v>
      </c>
      <c r="BH15" s="143">
        <f>+BF15-BH16</f>
        <v>863751482168.1593</v>
      </c>
      <c r="BI15" s="342"/>
      <c r="BJ15" s="143">
        <f>+BH15-BJ16</f>
        <v>817304076848.4823</v>
      </c>
      <c r="BK15" s="342"/>
      <c r="BL15" s="143">
        <f>+BJ15-BL16</f>
        <v>770317825596.29468</v>
      </c>
      <c r="BM15" s="342"/>
      <c r="BN15" s="143">
        <f>+BL15-BN16</f>
        <v>724764619455.59473</v>
      </c>
      <c r="BO15" s="342"/>
      <c r="BP15" s="143">
        <f>+BN15-BP16</f>
        <v>678728925850.23792</v>
      </c>
    </row>
    <row r="16" spans="1:68">
      <c r="A16" s="271" t="s">
        <v>2383</v>
      </c>
      <c r="B16" s="342"/>
      <c r="C16" s="345">
        <v>341709654748</v>
      </c>
      <c r="D16" s="346"/>
      <c r="E16" s="346">
        <v>228769020032.44</v>
      </c>
      <c r="F16" s="346"/>
      <c r="G16" s="346">
        <v>39421872798.580002</v>
      </c>
      <c r="H16" s="346"/>
      <c r="I16" s="346"/>
      <c r="J16" s="346">
        <v>39508652961.239998</v>
      </c>
      <c r="K16" s="346"/>
      <c r="L16" s="346">
        <v>37090583886.18</v>
      </c>
      <c r="M16" s="346"/>
      <c r="N16" s="346">
        <v>40217229628.582199</v>
      </c>
      <c r="O16" s="346"/>
      <c r="P16" s="346">
        <v>40311433462.969398</v>
      </c>
      <c r="Q16" s="346"/>
      <c r="R16" s="346">
        <v>42075707448</v>
      </c>
      <c r="S16" s="346"/>
      <c r="T16" s="345">
        <v>42491561059.599998</v>
      </c>
      <c r="U16" s="346"/>
      <c r="V16" s="345">
        <v>38406365703.43</v>
      </c>
      <c r="W16" s="346"/>
      <c r="X16" s="345">
        <v>36492978311.782799</v>
      </c>
      <c r="Y16" s="346"/>
      <c r="Z16" s="345">
        <v>39545771319.892998</v>
      </c>
      <c r="AA16" s="346"/>
      <c r="AB16" s="345">
        <v>37361675898.7202</v>
      </c>
      <c r="AC16" s="346"/>
      <c r="AD16" s="345">
        <v>39444655791</v>
      </c>
      <c r="AE16" s="346"/>
      <c r="AF16" s="345">
        <v>37841910663.150604</v>
      </c>
      <c r="AG16" s="346"/>
      <c r="AH16" s="345">
        <v>36863393932.321594</v>
      </c>
      <c r="AI16" s="346"/>
      <c r="AJ16" s="345">
        <v>38379742880.670998</v>
      </c>
      <c r="AK16" s="346"/>
      <c r="AL16" s="345">
        <v>39493933612.112</v>
      </c>
      <c r="AM16" s="346"/>
      <c r="AN16" s="345">
        <v>314940595484.96417</v>
      </c>
      <c r="AO16" s="346"/>
      <c r="AP16" s="345">
        <f>59781958116.4148+59837866044</f>
        <v>119619824160.41479</v>
      </c>
      <c r="AQ16" s="346"/>
      <c r="AR16" s="345">
        <v>59093860543.230797</v>
      </c>
      <c r="AS16" s="346"/>
      <c r="AT16" s="345">
        <v>60369298544.954002</v>
      </c>
      <c r="AU16" s="346"/>
      <c r="AV16" s="345">
        <v>49976035232.676476</v>
      </c>
      <c r="AW16" s="346"/>
      <c r="AX16" s="345">
        <v>49110342925.948601</v>
      </c>
      <c r="AY16" s="346"/>
      <c r="AZ16" s="345">
        <v>48299370786.718597</v>
      </c>
      <c r="BA16" s="346"/>
      <c r="BB16" s="345">
        <v>48112273780.050003</v>
      </c>
      <c r="BC16" s="346"/>
      <c r="BD16" s="345">
        <v>49791887188.410004</v>
      </c>
      <c r="BE16" s="346"/>
      <c r="BF16" s="345">
        <v>49248781604.260002</v>
      </c>
      <c r="BG16" s="346"/>
      <c r="BH16" s="345">
        <v>48887694211.360001</v>
      </c>
      <c r="BI16" s="345"/>
      <c r="BJ16" s="345">
        <v>46447405319.677002</v>
      </c>
      <c r="BK16" s="345"/>
      <c r="BL16" s="345">
        <v>46986251252.187599</v>
      </c>
      <c r="BM16" s="345"/>
      <c r="BN16" s="345">
        <v>45553206140.699997</v>
      </c>
      <c r="BO16" s="345"/>
      <c r="BP16" s="345">
        <v>46035693605.356796</v>
      </c>
    </row>
    <row r="17" spans="1:62">
      <c r="A17" s="217"/>
      <c r="B17" s="217"/>
      <c r="C17" s="217"/>
      <c r="D17" s="217"/>
      <c r="E17" s="217"/>
      <c r="F17" s="217"/>
      <c r="G17" s="217"/>
      <c r="H17" s="217"/>
      <c r="I17" s="217"/>
      <c r="J17" s="217"/>
      <c r="K17" s="217"/>
      <c r="L17" s="217"/>
      <c r="M17" s="217"/>
      <c r="N17" s="217"/>
      <c r="O17" s="217"/>
      <c r="P17" s="217"/>
      <c r="Q17" s="217"/>
      <c r="R17" s="217"/>
      <c r="S17" s="217"/>
      <c r="T17" s="217"/>
      <c r="U17" s="217"/>
      <c r="V17" s="217"/>
      <c r="W17" s="217"/>
      <c r="X17" s="217"/>
      <c r="Y17" s="217"/>
      <c r="Z17" s="217"/>
      <c r="AA17" s="217"/>
      <c r="AB17" s="217"/>
      <c r="AF17" s="306">
        <v>25162539538.16</v>
      </c>
    </row>
    <row r="18" spans="1:62" ht="33.7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V18" s="10"/>
      <c r="W18" s="10"/>
      <c r="X18" s="10"/>
      <c r="Y18" s="10"/>
      <c r="Z18" s="10"/>
      <c r="AA18" s="10"/>
      <c r="AB18" s="10"/>
      <c r="AF18" s="1" t="s">
        <v>2385</v>
      </c>
      <c r="AN18" s="306"/>
      <c r="AO18" s="306"/>
      <c r="AP18" s="306"/>
      <c r="AQ18" s="306"/>
      <c r="AR18" s="306"/>
      <c r="AS18" s="306"/>
      <c r="AT18" s="306"/>
      <c r="AU18" s="306"/>
      <c r="AV18" s="306"/>
      <c r="AW18" s="306"/>
      <c r="AX18" s="306"/>
      <c r="AY18" s="306"/>
      <c r="AZ18" s="306"/>
      <c r="BA18" s="306"/>
      <c r="BB18" s="306"/>
      <c r="BC18" s="306"/>
      <c r="BD18" s="306"/>
      <c r="BE18" s="306"/>
      <c r="BF18" s="306"/>
      <c r="BG18" s="975" t="s">
        <v>2384</v>
      </c>
      <c r="BH18" s="347">
        <f>+N16+L16+J16+G16++E16+C16+P16+R16+T16+V16+X16+Z16+AB16+AD16+AF16+AF17+AH16+AJ16+AL16+AN16+AP16+AR16+AT16+AV16+AX16+AZ16+BB16+BD16+BF16+BH16+BJ16+BL16+BN16+BP16</f>
        <v>2303061204457.7417</v>
      </c>
      <c r="BI18" s="11"/>
      <c r="BJ18" s="306"/>
    </row>
    <row r="19" spans="1:62" ht="15.7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348"/>
      <c r="N19" s="10"/>
      <c r="O19" s="349"/>
      <c r="P19" s="10"/>
      <c r="Q19" s="10"/>
      <c r="R19" s="10"/>
      <c r="V19" s="10"/>
      <c r="W19" s="10"/>
      <c r="X19" s="10"/>
      <c r="Y19" s="10"/>
      <c r="Z19" s="10"/>
      <c r="AA19" s="10"/>
      <c r="AB19" s="10"/>
      <c r="AN19" s="306"/>
      <c r="AO19" s="306"/>
      <c r="AP19" s="306"/>
      <c r="AQ19" s="306"/>
      <c r="AR19" s="306"/>
      <c r="AS19" s="306"/>
      <c r="AT19" s="306"/>
      <c r="AU19" s="306"/>
      <c r="AV19" s="306"/>
      <c r="AW19" s="306"/>
      <c r="AX19" s="306"/>
      <c r="AY19" s="306"/>
      <c r="AZ19" s="306"/>
      <c r="BA19" s="306"/>
      <c r="BB19" s="306"/>
      <c r="BC19" s="306"/>
      <c r="BD19" s="306"/>
      <c r="BE19" s="306"/>
      <c r="BF19" s="306"/>
      <c r="BG19" s="976" t="s">
        <v>2386</v>
      </c>
      <c r="BH19" s="347">
        <f>SUM(BH21:BH24)</f>
        <v>2268854550743.917</v>
      </c>
      <c r="BI19" s="240"/>
      <c r="BJ19" s="306"/>
    </row>
    <row r="20" spans="1:62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348"/>
      <c r="N20" s="10"/>
      <c r="O20" s="10"/>
      <c r="P20" s="10"/>
      <c r="Q20" s="10"/>
      <c r="R20" s="10"/>
      <c r="V20" s="10"/>
      <c r="W20" s="10"/>
      <c r="X20" s="10"/>
      <c r="Y20" s="10"/>
      <c r="Z20" s="10"/>
      <c r="AA20" s="10"/>
      <c r="AB20" s="10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306"/>
      <c r="BD20" s="306"/>
      <c r="BE20" s="306"/>
      <c r="BF20" s="306"/>
      <c r="BG20" s="271"/>
      <c r="BH20" s="271"/>
      <c r="BI20" s="240"/>
      <c r="BJ20" s="306"/>
    </row>
    <row r="21" spans="1:62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348"/>
      <c r="N21" s="10"/>
      <c r="O21" s="10"/>
      <c r="P21" s="10"/>
      <c r="Q21" s="10"/>
      <c r="R21" s="10"/>
      <c r="V21" s="350"/>
      <c r="W21" s="10"/>
      <c r="X21" s="10"/>
      <c r="Y21" s="10"/>
      <c r="Z21" s="10"/>
      <c r="AA21" s="10"/>
      <c r="AB21" s="10"/>
      <c r="AM21" s="307"/>
      <c r="BG21" s="271" t="s">
        <v>2387</v>
      </c>
      <c r="BH21" s="224">
        <f>+BG12+BG15</f>
        <v>8128040251.3286991</v>
      </c>
      <c r="BI21" s="240"/>
    </row>
    <row r="22" spans="1:62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V22" s="10"/>
      <c r="W22" s="10"/>
      <c r="X22" s="10"/>
      <c r="Y22" s="10"/>
      <c r="Z22" s="10"/>
      <c r="AA22" s="10"/>
      <c r="AB22" s="10"/>
      <c r="AM22" s="307"/>
      <c r="BG22" s="271" t="s">
        <v>2388</v>
      </c>
      <c r="BH22" s="261">
        <f>+AM12+AM15</f>
        <v>-281755291769.41711</v>
      </c>
      <c r="BI22" s="433">
        <f>+C15+O15+AM15+AM12+O12</f>
        <v>1932274395953.9282</v>
      </c>
    </row>
    <row r="23" spans="1:62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V23" s="10"/>
      <c r="W23" s="10"/>
      <c r="X23" s="10"/>
      <c r="Y23" s="10"/>
      <c r="Z23" s="10"/>
      <c r="AA23" s="10"/>
      <c r="AB23" s="10"/>
      <c r="BG23" s="271" t="s">
        <v>2389</v>
      </c>
      <c r="BH23" s="261">
        <f>+O12+O15</f>
        <v>1521757160271.9954</v>
      </c>
      <c r="BI23" s="433"/>
    </row>
    <row r="24" spans="1:62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V24" s="10"/>
      <c r="W24" s="10"/>
      <c r="X24" s="10"/>
      <c r="Y24" s="10"/>
      <c r="Z24" s="10"/>
      <c r="AA24" s="10"/>
      <c r="AB24" s="10"/>
      <c r="BG24" s="271" t="s">
        <v>2390</v>
      </c>
      <c r="BH24" s="261">
        <f>+C12+C15</f>
        <v>1020724641990.01</v>
      </c>
      <c r="BI24" s="433"/>
    </row>
    <row r="25" spans="1:62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V25" s="10"/>
      <c r="W25" s="10"/>
      <c r="X25" s="10"/>
      <c r="Y25" s="10"/>
      <c r="Z25" s="10"/>
      <c r="AA25" s="10"/>
      <c r="AB25" s="10"/>
      <c r="BG25" s="271" t="s">
        <v>2391</v>
      </c>
      <c r="BH25" s="284">
        <v>3440289150</v>
      </c>
      <c r="BI25" s="433"/>
    </row>
    <row r="26" spans="1:62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V26" s="10"/>
      <c r="W26" s="10"/>
      <c r="X26" s="10"/>
      <c r="Y26" s="10"/>
      <c r="Z26" s="10"/>
      <c r="AA26" s="10"/>
      <c r="AB26" s="10"/>
      <c r="BG26" s="271"/>
      <c r="BH26" s="296">
        <f>+BH23+BH24-BH25+BH22+BH21</f>
        <v>2265414261593.917</v>
      </c>
      <c r="BI26" s="10"/>
    </row>
    <row r="27" spans="1:62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V27" s="10"/>
      <c r="W27" s="10"/>
      <c r="X27" s="10"/>
      <c r="Y27" s="10"/>
      <c r="Z27" s="10"/>
      <c r="AA27" s="10"/>
      <c r="AB27" s="10"/>
      <c r="BG27" s="10"/>
      <c r="BH27" s="10"/>
      <c r="BI27" s="10"/>
    </row>
    <row r="28" spans="1:62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V28" s="10"/>
      <c r="W28" s="10"/>
      <c r="X28" s="10"/>
      <c r="Y28" s="10"/>
      <c r="Z28" s="10"/>
      <c r="AA28" s="10"/>
      <c r="AB28" s="10"/>
      <c r="BG28" s="351">
        <v>1316041402</v>
      </c>
      <c r="BH28" s="352" t="s">
        <v>2392</v>
      </c>
      <c r="BI28" s="10"/>
    </row>
    <row r="29" spans="1:62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V29" s="10"/>
      <c r="W29" s="10"/>
      <c r="X29" s="10"/>
      <c r="Y29" s="10"/>
      <c r="Z29" s="10"/>
      <c r="AA29" s="10"/>
      <c r="AB29" s="10"/>
      <c r="BG29" s="351">
        <v>1316041408</v>
      </c>
      <c r="BH29" s="352" t="s">
        <v>499</v>
      </c>
      <c r="BI29" s="10"/>
    </row>
    <row r="30" spans="1:62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V30" s="10"/>
      <c r="W30" s="10"/>
      <c r="X30" s="10"/>
      <c r="Y30" s="10"/>
      <c r="Z30" s="10"/>
      <c r="AA30" s="10"/>
      <c r="AB30" s="10"/>
      <c r="BG30" s="353">
        <v>1316041409</v>
      </c>
      <c r="BH30" s="354" t="s">
        <v>502</v>
      </c>
      <c r="BI30" s="10"/>
    </row>
    <row r="31" spans="1:62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V31" s="10"/>
      <c r="W31" s="10"/>
      <c r="X31" s="10"/>
      <c r="Y31" s="10"/>
      <c r="Z31" s="10"/>
      <c r="AA31" s="10"/>
      <c r="AB31" s="10"/>
      <c r="BG31" s="353">
        <v>1316041410</v>
      </c>
      <c r="BH31" s="354" t="s">
        <v>2393</v>
      </c>
      <c r="BI31" s="10"/>
    </row>
    <row r="32" spans="1:6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V32" s="10"/>
      <c r="W32" s="10"/>
      <c r="X32" s="10"/>
      <c r="Y32" s="10"/>
      <c r="Z32" s="10"/>
      <c r="AA32" s="10"/>
      <c r="AB32" s="10"/>
      <c r="BG32" s="351">
        <v>1316041444</v>
      </c>
      <c r="BH32" s="352" t="s">
        <v>2394</v>
      </c>
      <c r="BI32" s="10"/>
    </row>
    <row r="33" spans="1:6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V33" s="10"/>
      <c r="W33" s="10"/>
      <c r="X33" s="10"/>
      <c r="Y33" s="10"/>
      <c r="Z33" s="10"/>
      <c r="AA33" s="10"/>
      <c r="AB33" s="10"/>
      <c r="BG33" s="351" t="s">
        <v>2395</v>
      </c>
      <c r="BH33" s="352" t="s">
        <v>2396</v>
      </c>
      <c r="BI33" s="10"/>
    </row>
    <row r="34" spans="1:6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V34" s="10"/>
      <c r="W34" s="10"/>
      <c r="X34" s="10"/>
      <c r="Y34" s="10"/>
      <c r="Z34" s="10"/>
      <c r="AA34" s="10"/>
      <c r="AB34" s="10"/>
      <c r="BG34" s="10"/>
      <c r="BH34" s="10"/>
      <c r="BI34" s="10"/>
    </row>
    <row r="35" spans="1:61" ht="15.7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V35" s="10"/>
      <c r="W35" s="10"/>
      <c r="X35" s="10"/>
      <c r="Y35" s="10"/>
      <c r="Z35" s="10"/>
      <c r="AA35" s="10"/>
      <c r="AB35" s="10"/>
      <c r="BG35" s="355" t="s">
        <v>2397</v>
      </c>
      <c r="BH35" s="282">
        <v>5501732179</v>
      </c>
      <c r="BI35" s="234"/>
    </row>
    <row r="36" spans="1:61" ht="15.7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V36" s="10"/>
      <c r="W36" s="10"/>
      <c r="X36" s="10"/>
      <c r="Y36" s="10"/>
      <c r="Z36" s="10"/>
      <c r="AA36" s="10"/>
      <c r="AB36" s="10"/>
      <c r="BG36" s="355" t="s">
        <v>2398</v>
      </c>
      <c r="BH36" s="282">
        <v>0</v>
      </c>
      <c r="BI36" s="234"/>
    </row>
    <row r="37" spans="1:6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</row>
    <row r="38" spans="1:6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</row>
    <row r="39" spans="1:6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</row>
    <row r="40" spans="1:6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217"/>
      <c r="T40" s="10"/>
      <c r="U40" s="10"/>
      <c r="V40" s="10"/>
      <c r="W40" s="10"/>
      <c r="X40" s="10"/>
      <c r="Y40" s="10"/>
      <c r="Z40" s="10"/>
      <c r="AA40" s="10"/>
      <c r="AB40" s="10"/>
    </row>
    <row r="41" spans="1:6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217"/>
      <c r="T41" s="10"/>
      <c r="U41" s="10"/>
      <c r="V41" s="10"/>
      <c r="W41" s="10"/>
      <c r="X41" s="10"/>
      <c r="Y41" s="10"/>
      <c r="Z41" s="10"/>
      <c r="AA41" s="10"/>
      <c r="AB41" s="10"/>
    </row>
    <row r="42" spans="1:6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6"/>
      <c r="U42" s="10"/>
      <c r="V42" s="10"/>
      <c r="W42" s="10"/>
      <c r="X42" s="10"/>
      <c r="Y42" s="10"/>
      <c r="Z42" s="10"/>
      <c r="AA42" s="10"/>
      <c r="AB42" s="10"/>
    </row>
    <row r="43" spans="1:61">
      <c r="A43" s="155"/>
      <c r="B43" s="155"/>
      <c r="C43" s="155"/>
      <c r="D43" s="155"/>
      <c r="E43" s="155"/>
      <c r="F43" s="155"/>
      <c r="G43" s="155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</row>
    <row r="44" spans="1:61">
      <c r="A44" s="155"/>
      <c r="B44" s="155"/>
      <c r="C44" s="155"/>
      <c r="D44" s="155"/>
      <c r="E44" s="155"/>
      <c r="F44" s="155"/>
      <c r="G44" s="155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</row>
    <row r="45" spans="1:61">
      <c r="A45" s="155"/>
      <c r="B45" s="155"/>
      <c r="C45" s="155"/>
      <c r="D45" s="155"/>
      <c r="E45" s="155"/>
      <c r="F45" s="155"/>
      <c r="G45" s="155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</row>
    <row r="46" spans="1:61">
      <c r="A46" s="155"/>
      <c r="B46" s="155"/>
      <c r="C46" s="155"/>
      <c r="D46" s="155"/>
      <c r="E46" s="155"/>
      <c r="F46" s="155"/>
      <c r="G46" s="155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</row>
    <row r="47" spans="1:61">
      <c r="A47" s="155"/>
      <c r="B47" s="155"/>
      <c r="C47" s="155"/>
      <c r="D47" s="155"/>
      <c r="E47" s="155"/>
      <c r="F47" s="155"/>
      <c r="G47" s="155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</row>
    <row r="48" spans="1:61">
      <c r="A48" s="155"/>
      <c r="B48" s="155"/>
      <c r="C48" s="155"/>
      <c r="D48" s="155"/>
      <c r="E48" s="155"/>
      <c r="F48" s="155"/>
      <c r="G48" s="155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</row>
    <row r="49" spans="1:28">
      <c r="A49" s="155"/>
      <c r="B49" s="155"/>
      <c r="C49" s="155"/>
      <c r="D49" s="155"/>
      <c r="E49" s="155"/>
      <c r="F49" s="155"/>
      <c r="G49" s="155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</row>
    <row r="50" spans="1:28">
      <c r="A50" s="155"/>
      <c r="B50" s="155"/>
      <c r="C50" s="155"/>
      <c r="D50" s="155"/>
      <c r="E50" s="155"/>
      <c r="F50" s="155"/>
      <c r="G50" s="155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</row>
    <row r="51" spans="1:28">
      <c r="A51" s="155"/>
      <c r="B51" s="155"/>
      <c r="C51" s="155"/>
      <c r="D51" s="155"/>
      <c r="E51" s="155"/>
      <c r="F51" s="155"/>
      <c r="G51" s="155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</row>
    <row r="52" spans="1:28">
      <c r="A52" s="155"/>
      <c r="B52" s="155"/>
      <c r="C52" s="155"/>
      <c r="D52" s="155"/>
      <c r="E52" s="155"/>
      <c r="F52" s="155"/>
      <c r="G52" s="155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</row>
    <row r="53" spans="1:28">
      <c r="A53" s="155"/>
      <c r="B53" s="155"/>
      <c r="C53" s="155"/>
      <c r="D53" s="155"/>
      <c r="E53" s="155"/>
      <c r="F53" s="155"/>
      <c r="G53" s="155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</row>
    <row r="54" spans="1:28">
      <c r="A54" s="155"/>
      <c r="B54" s="155"/>
      <c r="C54" s="155"/>
      <c r="D54" s="155"/>
      <c r="E54" s="155"/>
      <c r="F54" s="155"/>
      <c r="G54" s="155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</row>
    <row r="55" spans="1:28">
      <c r="A55" s="155"/>
      <c r="B55" s="155"/>
      <c r="C55" s="155"/>
      <c r="D55" s="155"/>
      <c r="E55" s="155"/>
      <c r="F55" s="155"/>
      <c r="G55" s="155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</row>
    <row r="56" spans="1:28">
      <c r="A56" s="155"/>
      <c r="B56" s="155"/>
      <c r="C56" s="155"/>
      <c r="D56" s="155"/>
      <c r="E56" s="155"/>
      <c r="F56" s="155"/>
      <c r="G56" s="155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</row>
    <row r="57" spans="1:28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</row>
    <row r="58" spans="1:28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</row>
    <row r="59" spans="1:28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</row>
    <row r="60" spans="1:28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</row>
    <row r="61" spans="1:28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</row>
    <row r="62" spans="1:28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</row>
    <row r="63" spans="1:28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</row>
    <row r="64" spans="1:28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</row>
    <row r="65" spans="1:28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</row>
    <row r="66" spans="1:28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</row>
    <row r="67" spans="1:28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</row>
    <row r="68" spans="1:28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</row>
    <row r="69" spans="1:28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</row>
    <row r="70" spans="1:28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</row>
    <row r="71" spans="1:28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</row>
    <row r="72" spans="1:28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</row>
    <row r="73" spans="1:28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</row>
    <row r="74" spans="1:28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</row>
    <row r="75" spans="1:28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</row>
    <row r="76" spans="1:28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</row>
    <row r="77" spans="1:28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</row>
    <row r="78" spans="1:28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</row>
    <row r="79" spans="1:28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</row>
    <row r="80" spans="1:28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</row>
    <row r="81" spans="1:28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</row>
    <row r="82" spans="1:28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</row>
    <row r="83" spans="1:28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</row>
    <row r="84" spans="1:28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</row>
    <row r="85" spans="1:28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</row>
    <row r="86" spans="1:28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</row>
    <row r="87" spans="1:28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</row>
    <row r="88" spans="1:28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</row>
    <row r="89" spans="1:28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</row>
    <row r="90" spans="1:28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</row>
    <row r="91" spans="1:28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</row>
    <row r="92" spans="1:28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</row>
    <row r="93" spans="1:28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</row>
    <row r="94" spans="1:28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</row>
    <row r="95" spans="1:28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</row>
    <row r="96" spans="1:28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</row>
    <row r="97" spans="1:28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</row>
    <row r="98" spans="1:28">
      <c r="S98" s="10"/>
      <c r="T98" s="10"/>
      <c r="U98" s="10"/>
    </row>
  </sheetData>
  <sheetProtection algorithmName="SHA-512" hashValue="2bvWuH1Q2uPDDi63gvqQq/XtFze5BLMT/dlKH6UMHwrWsq9Wlq3Aq6ZuzqjOuugzBKRvjaUKvXU5RGWpFvxDjA==" saltValue="6rfywGm37vrJbc9ca2upkQ==" spinCount="100000" sheet="1" objects="1" scenarios="1"/>
  <pageMargins left="0.7" right="0.7" top="0.75" bottom="0.75" header="0.3" footer="0.3"/>
  <pageSetup orientation="portrait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0"/>
  <dimension ref="A1:D104"/>
  <sheetViews>
    <sheetView workbookViewId="0">
      <selection activeCell="A2" sqref="A2"/>
    </sheetView>
  </sheetViews>
  <sheetFormatPr baseColWidth="10" defaultRowHeight="11.25"/>
  <cols>
    <col min="1" max="1" width="42.85546875" style="807" customWidth="1"/>
    <col min="2" max="3" width="16.140625" style="807" bestFit="1" customWidth="1"/>
    <col min="4" max="4" width="16.28515625" style="807" customWidth="1"/>
    <col min="5" max="5" width="11.42578125" style="807"/>
    <col min="6" max="6" width="18.85546875" style="807" bestFit="1" customWidth="1"/>
    <col min="7" max="16384" width="11.42578125" style="807"/>
  </cols>
  <sheetData>
    <row r="1" spans="1:4">
      <c r="A1" s="20" t="s">
        <v>192</v>
      </c>
      <c r="B1" s="356"/>
      <c r="C1" s="356"/>
      <c r="D1" s="356"/>
    </row>
    <row r="2" spans="1:4">
      <c r="A2" s="20" t="s">
        <v>2399</v>
      </c>
      <c r="B2" s="356"/>
      <c r="C2" s="356"/>
      <c r="D2" s="356"/>
    </row>
    <row r="3" spans="1:4">
      <c r="A3" s="20" t="s">
        <v>4991</v>
      </c>
      <c r="B3" s="356"/>
      <c r="C3" s="356"/>
      <c r="D3" s="356"/>
    </row>
    <row r="4" spans="1:4">
      <c r="A4" s="20"/>
      <c r="B4" s="356"/>
      <c r="C4" s="356"/>
      <c r="D4" s="356"/>
    </row>
    <row r="5" spans="1:4" ht="30" customHeight="1">
      <c r="A5" s="912" t="s">
        <v>2246</v>
      </c>
      <c r="B5" s="912" t="s">
        <v>2400</v>
      </c>
      <c r="C5" s="912" t="s">
        <v>2217</v>
      </c>
    </row>
    <row r="6" spans="1:4">
      <c r="A6" s="913">
        <v>1351</v>
      </c>
      <c r="B6" s="261">
        <f>SUMIF(RESULTADOS!C:C,A6,RESULTADOS!G:G)</f>
        <v>550795135</v>
      </c>
      <c r="C6" s="914">
        <f>+B6*0.37</f>
        <v>203794199.94999999</v>
      </c>
    </row>
    <row r="7" spans="1:4">
      <c r="A7" s="913">
        <v>1352</v>
      </c>
      <c r="B7" s="261">
        <f>SUMIF(RESULTADOS!C:C,A7,RESULTADOS!G:G)</f>
        <v>337814413364</v>
      </c>
      <c r="C7" s="914">
        <f t="shared" ref="C7:C19" si="0">+B7*0.37</f>
        <v>124991332944.67999</v>
      </c>
    </row>
    <row r="8" spans="1:4">
      <c r="A8" s="913">
        <v>1353</v>
      </c>
      <c r="B8" s="261">
        <f>SUMIF(RESULTADOS!C:C,A8,RESULTADOS!G:G)</f>
        <v>0</v>
      </c>
      <c r="C8" s="914">
        <f t="shared" si="0"/>
        <v>0</v>
      </c>
    </row>
    <row r="9" spans="1:4">
      <c r="A9" s="913">
        <v>1354</v>
      </c>
      <c r="B9" s="261">
        <f>SUMIF(RESULTADOS!C:C,A9,RESULTADOS!G:G)</f>
        <v>848226125060</v>
      </c>
      <c r="C9" s="914">
        <f t="shared" si="0"/>
        <v>313843666272.20001</v>
      </c>
    </row>
    <row r="10" spans="1:4">
      <c r="A10" s="913">
        <v>1355</v>
      </c>
      <c r="B10" s="261">
        <f>SUMIF(RESULTADOS!C:C,A10,RESULTADOS!G:G)</f>
        <v>21569104567</v>
      </c>
      <c r="C10" s="914">
        <f t="shared" si="0"/>
        <v>7980568689.79</v>
      </c>
    </row>
    <row r="11" spans="1:4">
      <c r="A11" s="913">
        <v>2205</v>
      </c>
      <c r="B11" s="261">
        <f>SUMIF(RESULTADOS!C:C,A11,RESULTADOS!G:G)</f>
        <v>-294852252664</v>
      </c>
      <c r="C11" s="914">
        <f t="shared" si="0"/>
        <v>-109095333485.67999</v>
      </c>
    </row>
    <row r="12" spans="1:4">
      <c r="A12" s="913">
        <v>2210</v>
      </c>
      <c r="B12" s="261">
        <f>SUMIF(RESULTADOS!C:C,A12,RESULTADOS!G:G)</f>
        <v>0</v>
      </c>
      <c r="C12" s="914">
        <f t="shared" si="0"/>
        <v>0</v>
      </c>
    </row>
    <row r="13" spans="1:4">
      <c r="A13" s="913">
        <v>2215</v>
      </c>
      <c r="B13" s="261">
        <f>SUMIF(RESULTADOS!C:C,A13,RESULTADOS!G:G)</f>
        <v>-987507932812</v>
      </c>
      <c r="C13" s="914">
        <f t="shared" si="0"/>
        <v>-365377935140.44</v>
      </c>
    </row>
    <row r="14" spans="1:4">
      <c r="A14" s="913">
        <v>2220</v>
      </c>
      <c r="B14" s="261">
        <f>SUMIF(RESULTADOS!C:C,A14,RESULTADOS!G:G)</f>
        <v>-28425013503</v>
      </c>
      <c r="C14" s="914">
        <f t="shared" si="0"/>
        <v>-10517254996.110001</v>
      </c>
    </row>
    <row r="15" spans="1:4">
      <c r="A15" s="913">
        <v>2250</v>
      </c>
      <c r="B15" s="261">
        <f>SUMIF(RESULTADOS!C:C,A15,RESULTADOS!G:G)</f>
        <v>-225000093</v>
      </c>
      <c r="C15" s="914">
        <f t="shared" si="0"/>
        <v>-83250034.409999996</v>
      </c>
    </row>
    <row r="16" spans="1:4">
      <c r="A16" s="913">
        <v>1410</v>
      </c>
      <c r="B16" s="261">
        <f>SUM(D101:D102)</f>
        <v>82218751099.039993</v>
      </c>
      <c r="C16" s="914">
        <f t="shared" si="0"/>
        <v>30420937906.644798</v>
      </c>
    </row>
    <row r="17" spans="1:4">
      <c r="A17" s="913">
        <v>2440</v>
      </c>
      <c r="B17" s="261">
        <f>SUM(D103:D104)</f>
        <v>-82218751099.039993</v>
      </c>
      <c r="C17" s="914">
        <f t="shared" si="0"/>
        <v>-30420937906.644798</v>
      </c>
    </row>
    <row r="18" spans="1:4">
      <c r="A18" s="913">
        <v>196095</v>
      </c>
      <c r="B18" s="261">
        <f>SUM(D85:D90)</f>
        <v>2897749021.5799999</v>
      </c>
      <c r="C18" s="914">
        <f t="shared" si="0"/>
        <v>1072167137.9845999</v>
      </c>
    </row>
    <row r="19" spans="1:4">
      <c r="A19" s="913">
        <v>299095</v>
      </c>
      <c r="B19" s="261">
        <f>SUM(D92:D98)</f>
        <v>-35335908242.449997</v>
      </c>
      <c r="C19" s="914">
        <f t="shared" si="0"/>
        <v>-13074286049.706499</v>
      </c>
    </row>
    <row r="20" spans="1:4">
      <c r="A20" s="913"/>
      <c r="B20" s="261"/>
      <c r="C20" s="914"/>
    </row>
    <row r="21" spans="1:4">
      <c r="A21" s="913"/>
      <c r="B21" s="261"/>
      <c r="C21" s="914"/>
    </row>
    <row r="22" spans="1:4" ht="12.75">
      <c r="A22" s="915" t="s">
        <v>2402</v>
      </c>
      <c r="B22" s="916">
        <f>SUM(B6:B21)</f>
        <v>-135287920166.87</v>
      </c>
      <c r="C22" s="916">
        <f>SUM(C6:C21)</f>
        <v>-50056530461.741905</v>
      </c>
    </row>
    <row r="23" spans="1:4">
      <c r="A23" s="356"/>
      <c r="B23" s="434">
        <f>SUMIF(RESULTADOS!A:A,"DERIVADOS",RESULTADOS!G:G)</f>
        <v>-135287920168</v>
      </c>
      <c r="C23" s="357"/>
      <c r="D23" s="358"/>
    </row>
    <row r="24" spans="1:4">
      <c r="A24" s="356"/>
      <c r="B24" s="1132">
        <f>+B22-B23</f>
        <v>1.1300048828125</v>
      </c>
      <c r="C24" s="1124" t="s">
        <v>5250</v>
      </c>
      <c r="D24" s="356"/>
    </row>
    <row r="25" spans="1:4">
      <c r="A25" s="359"/>
      <c r="B25" s="359"/>
      <c r="C25" s="295"/>
      <c r="D25" s="359"/>
    </row>
    <row r="26" spans="1:4" ht="12" thickBot="1">
      <c r="A26" s="359" t="s">
        <v>2403</v>
      </c>
      <c r="B26" s="359"/>
      <c r="C26" s="295"/>
      <c r="D26" s="748"/>
    </row>
    <row r="27" spans="1:4">
      <c r="A27" s="467" t="s">
        <v>2404</v>
      </c>
      <c r="B27" s="468" t="s">
        <v>2185</v>
      </c>
      <c r="C27" s="356"/>
      <c r="D27" s="749"/>
    </row>
    <row r="28" spans="1:4">
      <c r="A28" s="360" t="s">
        <v>2405</v>
      </c>
      <c r="B28" s="261">
        <f>-36538207853.7092</f>
        <v>-36538207853.709198</v>
      </c>
      <c r="C28" s="356"/>
      <c r="D28" s="750"/>
    </row>
    <row r="29" spans="1:4">
      <c r="A29" s="360" t="s">
        <v>2406</v>
      </c>
      <c r="B29" s="261">
        <v>19144101067</v>
      </c>
      <c r="C29" s="356"/>
      <c r="D29" s="358"/>
    </row>
    <row r="30" spans="1:4">
      <c r="A30" s="360" t="s">
        <v>2407</v>
      </c>
      <c r="B30" s="261">
        <v>-14493815923</v>
      </c>
      <c r="C30" s="356"/>
      <c r="D30" s="358"/>
    </row>
    <row r="31" spans="1:4">
      <c r="A31" s="360" t="s">
        <v>2408</v>
      </c>
      <c r="B31" s="261">
        <v>5577470904.2364521</v>
      </c>
      <c r="C31" s="356"/>
      <c r="D31" s="358"/>
    </row>
    <row r="32" spans="1:4">
      <c r="A32" s="360" t="s">
        <v>2409</v>
      </c>
      <c r="B32" s="261">
        <v>-8664601607.9377937</v>
      </c>
      <c r="C32" s="356"/>
      <c r="D32" s="358"/>
    </row>
    <row r="33" spans="1:4">
      <c r="A33" s="360" t="s">
        <v>2410</v>
      </c>
      <c r="B33" s="261">
        <v>10011607404</v>
      </c>
      <c r="C33" s="356"/>
      <c r="D33" s="358"/>
    </row>
    <row r="34" spans="1:4">
      <c r="A34" s="360" t="s">
        <v>2411</v>
      </c>
      <c r="B34" s="261">
        <v>-2172952881.1888013</v>
      </c>
      <c r="C34" s="356"/>
      <c r="D34" s="358"/>
    </row>
    <row r="35" spans="1:4">
      <c r="A35" s="360" t="s">
        <v>2412</v>
      </c>
      <c r="B35" s="261">
        <v>22501075583.038685</v>
      </c>
      <c r="C35" s="356"/>
      <c r="D35" s="358"/>
    </row>
    <row r="36" spans="1:4">
      <c r="A36" s="360" t="s">
        <v>2413</v>
      </c>
      <c r="B36" s="261">
        <v>-96724451870.285278</v>
      </c>
      <c r="C36" s="356"/>
      <c r="D36" s="358"/>
    </row>
    <row r="37" spans="1:4">
      <c r="A37" s="360" t="s">
        <v>2414</v>
      </c>
      <c r="B37" s="261">
        <v>-5641592667.8014545</v>
      </c>
      <c r="C37" s="356"/>
      <c r="D37" s="358"/>
    </row>
    <row r="38" spans="1:4">
      <c r="A38" s="360" t="s">
        <v>2415</v>
      </c>
      <c r="B38" s="261">
        <v>13746795226.168045</v>
      </c>
      <c r="C38" s="357"/>
      <c r="D38" s="358"/>
    </row>
    <row r="39" spans="1:4">
      <c r="A39" s="360" t="s">
        <v>2416</v>
      </c>
      <c r="B39" s="261">
        <v>-5472523763.1436996</v>
      </c>
      <c r="C39" s="357"/>
      <c r="D39" s="358"/>
    </row>
    <row r="40" spans="1:4">
      <c r="A40" s="360" t="s">
        <v>2417</v>
      </c>
      <c r="B40" s="261">
        <v>1486259895.3080933</v>
      </c>
      <c r="C40" s="357"/>
      <c r="D40" s="358"/>
    </row>
    <row r="41" spans="1:4">
      <c r="A41" s="360" t="s">
        <v>3336</v>
      </c>
      <c r="B41" s="261">
        <v>3700206722.5386987</v>
      </c>
      <c r="C41" s="357"/>
      <c r="D41" s="358"/>
    </row>
    <row r="42" spans="1:4">
      <c r="A42" s="360" t="s">
        <v>3337</v>
      </c>
      <c r="B42" s="261">
        <v>208596543.87570596</v>
      </c>
      <c r="C42" s="357"/>
      <c r="D42" s="358"/>
    </row>
    <row r="43" spans="1:4">
      <c r="A43" s="360" t="s">
        <v>3338</v>
      </c>
      <c r="B43" s="261">
        <v>-2091134205.5500784</v>
      </c>
      <c r="C43" s="357"/>
      <c r="D43" s="358"/>
    </row>
    <row r="44" spans="1:4">
      <c r="A44" s="360" t="s">
        <v>3339</v>
      </c>
      <c r="B44" s="261">
        <v>4190078776.3056593</v>
      </c>
      <c r="C44" s="357"/>
      <c r="D44" s="358"/>
    </row>
    <row r="45" spans="1:4">
      <c r="A45" s="360" t="s">
        <v>3340</v>
      </c>
      <c r="B45" s="261">
        <v>-264060381.86448669</v>
      </c>
      <c r="C45" s="357"/>
      <c r="D45" s="358"/>
    </row>
    <row r="46" spans="1:4">
      <c r="A46" s="360" t="s">
        <v>3485</v>
      </c>
      <c r="B46" s="261">
        <v>-277981867.58987236</v>
      </c>
      <c r="C46" s="357"/>
      <c r="D46" s="358"/>
    </row>
    <row r="47" spans="1:4">
      <c r="A47" s="360" t="s">
        <v>3874</v>
      </c>
      <c r="B47" s="261">
        <v>6491199088.9490252</v>
      </c>
      <c r="C47" s="357"/>
      <c r="D47" s="358"/>
    </row>
    <row r="48" spans="1:4">
      <c r="A48" s="360" t="s">
        <v>3875</v>
      </c>
      <c r="B48" s="261">
        <v>2784262704.9457703</v>
      </c>
      <c r="C48" s="357"/>
      <c r="D48" s="358"/>
    </row>
    <row r="49" spans="1:4">
      <c r="A49" s="360" t="s">
        <v>3876</v>
      </c>
      <c r="B49" s="261">
        <v>-7602823427.6613045</v>
      </c>
      <c r="C49" s="357"/>
      <c r="D49" s="358"/>
    </row>
    <row r="50" spans="1:4">
      <c r="A50" s="360" t="s">
        <v>4778</v>
      </c>
      <c r="B50" s="261">
        <v>7342044804.769187</v>
      </c>
      <c r="C50" s="357"/>
      <c r="D50" s="358"/>
    </row>
    <row r="51" spans="1:4">
      <c r="A51" s="360" t="s">
        <v>4779</v>
      </c>
      <c r="B51" s="261">
        <v>-2562750290.4123211</v>
      </c>
      <c r="C51" s="357"/>
      <c r="D51" s="358"/>
    </row>
    <row r="52" spans="1:4">
      <c r="A52" s="360" t="s">
        <v>4780</v>
      </c>
      <c r="B52" s="261">
        <v>3568230839.3435078</v>
      </c>
      <c r="C52" s="357"/>
      <c r="D52" s="358"/>
    </row>
    <row r="53" spans="1:4">
      <c r="A53" s="360" t="s">
        <v>5057</v>
      </c>
      <c r="B53" s="261">
        <v>-4647143185.6753206</v>
      </c>
      <c r="C53" s="357"/>
      <c r="D53" s="358"/>
    </row>
    <row r="54" spans="1:4">
      <c r="A54" s="360" t="s">
        <v>5134</v>
      </c>
      <c r="B54" s="261">
        <v>5579204292.28403</v>
      </c>
      <c r="C54" s="357"/>
      <c r="D54" s="358"/>
    </row>
    <row r="55" spans="1:4">
      <c r="A55" s="360" t="s">
        <v>2418</v>
      </c>
      <c r="B55" s="261">
        <v>-12365349994.57369</v>
      </c>
      <c r="C55" s="356"/>
      <c r="D55" s="356"/>
    </row>
    <row r="56" spans="1:4">
      <c r="A56" s="360" t="s">
        <v>2419</v>
      </c>
      <c r="B56" s="261">
        <v>-10277956852.044037</v>
      </c>
      <c r="C56" s="356"/>
      <c r="D56" s="356"/>
    </row>
    <row r="57" spans="1:4">
      <c r="A57" s="360" t="s">
        <v>2420</v>
      </c>
      <c r="B57" s="261">
        <v>-8528946659.5902767</v>
      </c>
      <c r="C57" s="356"/>
      <c r="D57" s="356"/>
    </row>
    <row r="58" spans="1:4">
      <c r="A58" s="360" t="s">
        <v>2421</v>
      </c>
      <c r="B58" s="261">
        <v>-5576891698.5712461</v>
      </c>
      <c r="C58" s="356"/>
      <c r="D58" s="356"/>
    </row>
    <row r="59" spans="1:4">
      <c r="A59" s="360" t="s">
        <v>2422</v>
      </c>
      <c r="B59" s="261">
        <v>-4122206716.0202012</v>
      </c>
      <c r="C59" s="356"/>
      <c r="D59" s="356"/>
    </row>
    <row r="60" spans="1:4">
      <c r="A60" s="360" t="s">
        <v>2423</v>
      </c>
      <c r="B60" s="261">
        <v>-1572667118.4000001</v>
      </c>
      <c r="C60" s="356"/>
      <c r="D60" s="356"/>
    </row>
    <row r="61" spans="1:4">
      <c r="A61" s="360" t="s">
        <v>2424</v>
      </c>
      <c r="B61" s="261">
        <v>-1570535554</v>
      </c>
      <c r="C61" s="356"/>
      <c r="D61" s="356"/>
    </row>
    <row r="62" spans="1:4">
      <c r="A62" s="360" t="s">
        <v>2425</v>
      </c>
      <c r="B62" s="261">
        <v>-222839665.04373169</v>
      </c>
      <c r="C62" s="356"/>
      <c r="D62" s="356"/>
    </row>
    <row r="63" spans="1:4">
      <c r="A63" s="360" t="s">
        <v>2426</v>
      </c>
      <c r="B63" s="261">
        <v>842.62941950559616</v>
      </c>
      <c r="C63" s="356"/>
      <c r="D63" s="356"/>
    </row>
    <row r="64" spans="1:4">
      <c r="A64" s="360" t="s">
        <v>2427</v>
      </c>
      <c r="B64" s="261">
        <v>134641067.49107361</v>
      </c>
      <c r="C64" s="356"/>
      <c r="D64" s="356"/>
    </row>
    <row r="65" spans="1:4">
      <c r="A65" s="360" t="s">
        <v>2428</v>
      </c>
      <c r="B65" s="261">
        <v>222839665.04243469</v>
      </c>
      <c r="C65" s="356"/>
      <c r="D65" s="356"/>
    </row>
    <row r="66" spans="1:4">
      <c r="A66" s="360" t="s">
        <v>2429</v>
      </c>
      <c r="B66" s="261">
        <v>1570535554</v>
      </c>
      <c r="C66" s="356"/>
      <c r="D66" s="356"/>
    </row>
    <row r="67" spans="1:4">
      <c r="A67" s="360" t="s">
        <v>2430</v>
      </c>
      <c r="B67" s="261">
        <v>1572667118.4000001</v>
      </c>
      <c r="C67" s="356"/>
      <c r="D67" s="356"/>
    </row>
    <row r="68" spans="1:4">
      <c r="A68" s="360" t="s">
        <v>2431</v>
      </c>
      <c r="B68" s="261">
        <v>1600693734.6412354</v>
      </c>
      <c r="C68" s="356"/>
      <c r="D68" s="356"/>
    </row>
    <row r="69" spans="1:4">
      <c r="A69" s="360" t="s">
        <v>2432</v>
      </c>
      <c r="B69" s="261">
        <v>1996847565.1067257</v>
      </c>
      <c r="C69" s="356"/>
      <c r="D69" s="356"/>
    </row>
    <row r="70" spans="1:4">
      <c r="A70" s="360" t="s">
        <v>2433</v>
      </c>
      <c r="B70" s="261">
        <v>3201628025.2042542</v>
      </c>
      <c r="C70" s="356"/>
      <c r="D70" s="361"/>
    </row>
    <row r="71" spans="1:4">
      <c r="A71" s="360" t="s">
        <v>2434</v>
      </c>
      <c r="B71" s="261">
        <v>3569283819.6834221</v>
      </c>
      <c r="C71" s="356"/>
      <c r="D71" s="356"/>
    </row>
    <row r="72" spans="1:4">
      <c r="A72" s="360" t="s">
        <v>2435</v>
      </c>
      <c r="B72" s="261">
        <v>3631550698.5817127</v>
      </c>
      <c r="C72" s="356"/>
      <c r="D72" s="356"/>
    </row>
    <row r="73" spans="1:4">
      <c r="A73" s="360" t="s">
        <v>2436</v>
      </c>
      <c r="B73" s="261">
        <v>5095496901.3518581</v>
      </c>
      <c r="C73" s="356"/>
      <c r="D73" s="356"/>
    </row>
    <row r="74" spans="1:4">
      <c r="A74" s="360" t="s">
        <v>2437</v>
      </c>
      <c r="B74" s="261">
        <v>5547837573.8192825</v>
      </c>
      <c r="C74" s="356"/>
      <c r="D74" s="356"/>
    </row>
    <row r="75" spans="1:4">
      <c r="A75" s="360" t="s">
        <v>2438</v>
      </c>
      <c r="B75" s="261">
        <v>6793817906.2827492</v>
      </c>
      <c r="C75" s="281"/>
      <c r="D75" s="356"/>
    </row>
    <row r="76" spans="1:4">
      <c r="A76" s="360" t="s">
        <v>2439</v>
      </c>
      <c r="B76" s="261">
        <v>9032098696.4855766</v>
      </c>
      <c r="C76" s="281"/>
      <c r="D76" s="356"/>
    </row>
    <row r="77" spans="1:4">
      <c r="A77" s="360" t="s">
        <v>2440</v>
      </c>
      <c r="B77" s="261">
        <v>10938535959.242224</v>
      </c>
      <c r="C77" s="356"/>
      <c r="D77" s="356"/>
    </row>
    <row r="78" spans="1:4">
      <c r="A78" s="360" t="s">
        <v>2441</v>
      </c>
      <c r="B78" s="261">
        <v>14374408067.12302</v>
      </c>
      <c r="C78" s="356"/>
      <c r="D78" s="356"/>
    </row>
    <row r="79" spans="1:4">
      <c r="A79" s="360" t="s">
        <v>2442</v>
      </c>
      <c r="B79" s="261">
        <v>20600073277.727711</v>
      </c>
      <c r="C79" s="356"/>
      <c r="D79" s="356"/>
    </row>
    <row r="80" spans="1:4">
      <c r="A80" s="360" t="s">
        <v>2443</v>
      </c>
      <c r="B80" s="261">
        <v>35177343858.487267</v>
      </c>
      <c r="C80" s="356"/>
      <c r="D80" s="356"/>
    </row>
    <row r="81" spans="1:4">
      <c r="A81" s="356"/>
      <c r="B81" s="362">
        <f>SUM(B28:B80)</f>
        <v>0</v>
      </c>
      <c r="C81" s="281"/>
      <c r="D81" s="356"/>
    </row>
    <row r="82" spans="1:4">
      <c r="A82" s="356"/>
      <c r="B82" s="356"/>
      <c r="C82" s="281"/>
      <c r="D82" s="356"/>
    </row>
    <row r="84" spans="1:4" ht="22.5">
      <c r="A84" s="917" t="s">
        <v>2444</v>
      </c>
      <c r="B84" s="918" t="s">
        <v>2445</v>
      </c>
      <c r="C84" s="919" t="s">
        <v>2446</v>
      </c>
      <c r="D84" s="917" t="s">
        <v>2447</v>
      </c>
    </row>
    <row r="85" spans="1:4">
      <c r="A85" s="922">
        <v>1960957001</v>
      </c>
      <c r="B85" s="922" t="s">
        <v>1349</v>
      </c>
      <c r="C85" s="923">
        <v>0</v>
      </c>
      <c r="D85" s="923">
        <v>55384644.369999997</v>
      </c>
    </row>
    <row r="86" spans="1:4">
      <c r="A86" s="922">
        <v>1960957002</v>
      </c>
      <c r="B86" s="922" t="s">
        <v>1350</v>
      </c>
      <c r="C86" s="923">
        <v>0</v>
      </c>
      <c r="D86" s="923">
        <v>1201581587.4200001</v>
      </c>
    </row>
    <row r="87" spans="1:4" ht="45">
      <c r="A87" s="922">
        <v>1960957003</v>
      </c>
      <c r="B87" s="1122" t="s">
        <v>5217</v>
      </c>
      <c r="C87" s="923"/>
      <c r="D87" s="923">
        <v>79644.23</v>
      </c>
    </row>
    <row r="88" spans="1:4">
      <c r="A88" s="922">
        <v>1960957004</v>
      </c>
      <c r="B88" s="922" t="s">
        <v>3420</v>
      </c>
      <c r="C88" s="923">
        <v>0</v>
      </c>
      <c r="D88" s="923">
        <v>0</v>
      </c>
    </row>
    <row r="89" spans="1:4">
      <c r="A89" s="922">
        <v>1960957011</v>
      </c>
      <c r="B89" s="922" t="s">
        <v>1351</v>
      </c>
      <c r="C89" s="923">
        <v>0</v>
      </c>
      <c r="D89" s="923">
        <v>1488649104.98</v>
      </c>
    </row>
    <row r="90" spans="1:4">
      <c r="A90" s="922">
        <v>1960957012</v>
      </c>
      <c r="B90" s="922" t="s">
        <v>1352</v>
      </c>
      <c r="C90" s="923">
        <v>0</v>
      </c>
      <c r="D90" s="923">
        <v>152054040.58000001</v>
      </c>
    </row>
    <row r="91" spans="1:4">
      <c r="A91" s="922"/>
      <c r="B91" s="922"/>
      <c r="C91" s="923"/>
      <c r="D91" s="923"/>
    </row>
    <row r="92" spans="1:4">
      <c r="A92" s="922">
        <v>2940957001</v>
      </c>
      <c r="B92" s="922" t="s">
        <v>1832</v>
      </c>
      <c r="C92" s="923">
        <v>0</v>
      </c>
      <c r="D92" s="923">
        <v>-6860237106.7799997</v>
      </c>
    </row>
    <row r="93" spans="1:4">
      <c r="A93" s="922">
        <v>2940957002</v>
      </c>
      <c r="B93" s="922" t="s">
        <v>1833</v>
      </c>
      <c r="C93" s="923">
        <v>0</v>
      </c>
      <c r="D93" s="923">
        <v>-5490133177.25</v>
      </c>
    </row>
    <row r="94" spans="1:4">
      <c r="A94" s="922">
        <v>2940957003</v>
      </c>
      <c r="B94" s="922" t="s">
        <v>1834</v>
      </c>
      <c r="C94" s="923">
        <v>0</v>
      </c>
      <c r="D94" s="923">
        <v>-10562895886.5</v>
      </c>
    </row>
    <row r="95" spans="1:4">
      <c r="A95" s="922">
        <v>2940957011</v>
      </c>
      <c r="B95" s="922" t="s">
        <v>1835</v>
      </c>
      <c r="C95" s="923">
        <v>0</v>
      </c>
      <c r="D95" s="923">
        <v>-11617204328.84</v>
      </c>
    </row>
    <row r="96" spans="1:4">
      <c r="A96" s="922">
        <v>2940957012</v>
      </c>
      <c r="B96" s="922" t="s">
        <v>1836</v>
      </c>
      <c r="C96" s="923">
        <v>0</v>
      </c>
      <c r="D96" s="923">
        <v>-805437743.08000004</v>
      </c>
    </row>
    <row r="97" spans="1:4">
      <c r="A97" s="922"/>
      <c r="B97" s="922"/>
      <c r="C97" s="923"/>
      <c r="D97" s="923"/>
    </row>
    <row r="98" spans="1:4">
      <c r="A98" s="922"/>
      <c r="B98" s="922"/>
      <c r="C98" s="923"/>
      <c r="D98" s="923"/>
    </row>
    <row r="100" spans="1:4">
      <c r="A100" s="920" t="s">
        <v>2444</v>
      </c>
      <c r="B100" s="921" t="s">
        <v>3873</v>
      </c>
      <c r="C100" s="804" t="s">
        <v>2446</v>
      </c>
      <c r="D100" s="920" t="s">
        <v>2447</v>
      </c>
    </row>
    <row r="101" spans="1:4">
      <c r="A101" s="924">
        <v>1410050016</v>
      </c>
      <c r="B101" s="924" t="s">
        <v>622</v>
      </c>
      <c r="C101" s="925">
        <v>45346406694.190002</v>
      </c>
      <c r="D101" s="923">
        <v>78542867037.089996</v>
      </c>
    </row>
    <row r="102" spans="1:4">
      <c r="A102" s="924">
        <v>1410050017</v>
      </c>
      <c r="B102" s="924" t="s">
        <v>623</v>
      </c>
      <c r="C102" s="925">
        <v>1082620798.6500001</v>
      </c>
      <c r="D102" s="923">
        <v>3675884061.9499998</v>
      </c>
    </row>
    <row r="103" spans="1:4">
      <c r="A103" s="924">
        <v>2440250013</v>
      </c>
      <c r="B103" s="924" t="s">
        <v>1506</v>
      </c>
      <c r="C103" s="925">
        <v>-45346406694.190002</v>
      </c>
      <c r="D103" s="923">
        <v>-78542867037.089996</v>
      </c>
    </row>
    <row r="104" spans="1:4">
      <c r="A104" s="924">
        <v>2440250016</v>
      </c>
      <c r="B104" s="924" t="s">
        <v>1507</v>
      </c>
      <c r="C104" s="925">
        <v>-1082620798.6500001</v>
      </c>
      <c r="D104" s="923">
        <v>-3675884061.9499998</v>
      </c>
    </row>
  </sheetData>
  <sheetProtection algorithmName="SHA-512" hashValue="boSKt5p+ac6IMY5Kf4/ZvsAPkaCjQvqbqasZAH60zAaPGUJFAJJN+sLI8qLcToXZ4NqwFK1aE6++Z1iwkTVTmA==" saltValue="tKL0NO0JSaf3eQhYpREVuw==" spinCount="100000" sheet="1" objects="1" scenarios="1"/>
  <pageMargins left="0.7" right="0.7" top="0.75" bottom="0.75" header="0.3" footer="0.3"/>
  <pageSetup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"/>
  <sheetViews>
    <sheetView workbookViewId="0"/>
  </sheetViews>
  <sheetFormatPr baseColWidth="10" defaultRowHeight="15"/>
  <cols>
    <col min="1" max="16384" width="11.42578125" style="1"/>
  </cols>
  <sheetData>
    <row r="1" spans="1:1">
      <c r="A1" s="195" t="s">
        <v>4678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3:E49"/>
  <sheetViews>
    <sheetView workbookViewId="0">
      <selection activeCell="D29" sqref="D29:D33"/>
    </sheetView>
  </sheetViews>
  <sheetFormatPr baseColWidth="10" defaultRowHeight="11.25"/>
  <cols>
    <col min="1" max="1" width="54.7109375" style="739" bestFit="1" customWidth="1"/>
    <col min="2" max="2" width="14.85546875" style="739" bestFit="1" customWidth="1"/>
    <col min="3" max="3" width="19.42578125" style="739" customWidth="1"/>
    <col min="4" max="4" width="16.42578125" style="739" bestFit="1" customWidth="1"/>
    <col min="5" max="5" width="16.28515625" style="739" bestFit="1" customWidth="1"/>
    <col min="6" max="16384" width="11.42578125" style="739"/>
  </cols>
  <sheetData>
    <row r="3" spans="1:4">
      <c r="A3" s="831" t="s">
        <v>1851</v>
      </c>
    </row>
    <row r="4" spans="1:4">
      <c r="A4" s="834" t="s">
        <v>3226</v>
      </c>
      <c r="B4" s="835" t="s">
        <v>2221</v>
      </c>
      <c r="C4" s="836" t="s">
        <v>2221</v>
      </c>
      <c r="D4" s="836" t="s">
        <v>2401</v>
      </c>
    </row>
    <row r="5" spans="1:4" ht="12.75">
      <c r="A5" s="837" t="s">
        <v>2287</v>
      </c>
      <c r="B5" s="838" t="s">
        <v>2280</v>
      </c>
      <c r="C5" s="839" t="s">
        <v>2280</v>
      </c>
      <c r="D5" s="840"/>
    </row>
    <row r="6" spans="1:4">
      <c r="A6" s="751" t="s">
        <v>2312</v>
      </c>
      <c r="B6" s="828">
        <v>-373073377.52200007</v>
      </c>
      <c r="C6" s="131">
        <f>+'A4 Titulos Participativos'!T45</f>
        <v>-343766609.39900017</v>
      </c>
      <c r="D6" s="131">
        <f t="shared" ref="D6:D13" si="0">+C6-B6</f>
        <v>29306768.122999907</v>
      </c>
    </row>
    <row r="7" spans="1:4">
      <c r="A7" s="751" t="s">
        <v>4898</v>
      </c>
      <c r="B7" s="828">
        <v>-86735682.504450038</v>
      </c>
      <c r="C7" s="131">
        <f>+'A4 Titulos Participativos'!T20</f>
        <v>-86735682.504450038</v>
      </c>
      <c r="D7" s="131">
        <f t="shared" si="0"/>
        <v>0</v>
      </c>
    </row>
    <row r="8" spans="1:4">
      <c r="A8" s="751" t="s">
        <v>2291</v>
      </c>
      <c r="B8" s="828">
        <v>-15486752.140635494</v>
      </c>
      <c r="C8" s="131">
        <f>+'A4 Titulos Participativos'!T22</f>
        <v>-12149300.67502288</v>
      </c>
      <c r="D8" s="131">
        <f>+C8-B8</f>
        <v>3337451.4656126145</v>
      </c>
    </row>
    <row r="9" spans="1:4">
      <c r="A9" s="751" t="s">
        <v>3227</v>
      </c>
      <c r="B9" s="828">
        <v>-66023730.980496123</v>
      </c>
      <c r="C9" s="131">
        <f>+'A4 Titulos Participativos'!T21</f>
        <v>-64529579.079364926</v>
      </c>
      <c r="D9" s="131">
        <f>+C9-B9</f>
        <v>1494151.9011311978</v>
      </c>
    </row>
    <row r="10" spans="1:4">
      <c r="A10" s="751" t="s">
        <v>2294</v>
      </c>
      <c r="B10" s="828">
        <v>-29120720086.330688</v>
      </c>
      <c r="C10" s="131">
        <f>+'A4 Titulos Participativos'!T26</f>
        <v>-29120720086.324768</v>
      </c>
      <c r="D10" s="131">
        <f t="shared" si="0"/>
        <v>5.92041015625E-3</v>
      </c>
    </row>
    <row r="11" spans="1:4">
      <c r="A11" s="751" t="s">
        <v>2292</v>
      </c>
      <c r="B11" s="828">
        <v>-23475513.304549668</v>
      </c>
      <c r="C11" s="131">
        <f>+'A4 Titulos Participativos'!T23</f>
        <v>-17760059.804028288</v>
      </c>
      <c r="D11" s="131">
        <f t="shared" si="0"/>
        <v>5715453.5005213805</v>
      </c>
    </row>
    <row r="12" spans="1:4">
      <c r="A12" s="751" t="s">
        <v>2293</v>
      </c>
      <c r="B12" s="828">
        <v>-262349430.47198507</v>
      </c>
      <c r="C12" s="131">
        <f>+'A4 Titulos Participativos'!T24</f>
        <v>-258454493.87605107</v>
      </c>
      <c r="D12" s="131">
        <f t="shared" si="0"/>
        <v>3894936.5959340036</v>
      </c>
    </row>
    <row r="13" spans="1:4">
      <c r="A13" s="751" t="s">
        <v>2295</v>
      </c>
      <c r="B13" s="828"/>
      <c r="C13" s="131">
        <f>+'A4 Titulos Participativos'!T27</f>
        <v>0</v>
      </c>
      <c r="D13" s="131">
        <f t="shared" si="0"/>
        <v>0</v>
      </c>
    </row>
    <row r="14" spans="1:4">
      <c r="A14" s="415" t="s">
        <v>2285</v>
      </c>
      <c r="B14" s="416">
        <v>-29947864573.254807</v>
      </c>
      <c r="C14" s="416">
        <f>SUM(C6:C13)</f>
        <v>-29904115811.662685</v>
      </c>
      <c r="D14" s="416">
        <f>SUM(D6:D13)</f>
        <v>43748761.592119515</v>
      </c>
    </row>
    <row r="15" spans="1:4" ht="12.75">
      <c r="A15" s="130"/>
      <c r="B15" s="417"/>
      <c r="C15" s="418"/>
      <c r="D15" s="418"/>
    </row>
    <row r="16" spans="1:4" ht="12.75">
      <c r="A16" s="837" t="s">
        <v>2296</v>
      </c>
      <c r="B16" s="838" t="s">
        <v>2280</v>
      </c>
      <c r="C16" s="839" t="s">
        <v>2280</v>
      </c>
      <c r="D16" s="840"/>
    </row>
    <row r="17" spans="1:4">
      <c r="A17" s="751" t="s">
        <v>2297</v>
      </c>
      <c r="B17" s="828">
        <v>-695310151.74616861</v>
      </c>
      <c r="C17" s="131">
        <f>+'A4 Titulos Participativos'!T32</f>
        <v>-695310151.74616861</v>
      </c>
      <c r="D17" s="131">
        <f>+C17-B17</f>
        <v>0</v>
      </c>
    </row>
    <row r="18" spans="1:4">
      <c r="A18" s="751" t="s">
        <v>2298</v>
      </c>
      <c r="B18" s="828">
        <v>-14305623160.974339</v>
      </c>
      <c r="C18" s="131">
        <f>+'A4 Titulos Participativos'!T33</f>
        <v>-14305623160.974339</v>
      </c>
      <c r="D18" s="131">
        <f t="shared" ref="D18:D20" si="1">+C18-B18</f>
        <v>0</v>
      </c>
    </row>
    <row r="19" spans="1:4">
      <c r="A19" s="751" t="s">
        <v>2299</v>
      </c>
      <c r="B19" s="828">
        <v>-1661571113.9087543</v>
      </c>
      <c r="C19" s="131">
        <f>+'A4 Titulos Participativos'!T34</f>
        <v>-1661571113.9087543</v>
      </c>
      <c r="D19" s="131">
        <f t="shared" si="1"/>
        <v>0</v>
      </c>
    </row>
    <row r="20" spans="1:4">
      <c r="A20" s="751" t="s">
        <v>2300</v>
      </c>
      <c r="B20" s="828">
        <v>-1352611445.2878056</v>
      </c>
      <c r="C20" s="131">
        <f>+'A4 Titulos Participativos'!T35</f>
        <v>-1352611445.2878056</v>
      </c>
      <c r="D20" s="131">
        <f t="shared" si="1"/>
        <v>0</v>
      </c>
    </row>
    <row r="21" spans="1:4">
      <c r="A21" s="415" t="s">
        <v>2285</v>
      </c>
      <c r="B21" s="416">
        <v>-18015115871.917068</v>
      </c>
      <c r="C21" s="416">
        <f>SUM(C17:C20)</f>
        <v>-18015115871.917068</v>
      </c>
      <c r="D21" s="416">
        <f>SUM(D17:D20)</f>
        <v>0</v>
      </c>
    </row>
    <row r="22" spans="1:4" ht="12.75">
      <c r="A22" s="415"/>
      <c r="B22" s="416"/>
      <c r="C22" s="418"/>
      <c r="D22" s="418"/>
    </row>
    <row r="23" spans="1:4" ht="12.75">
      <c r="A23" s="837" t="s">
        <v>2313</v>
      </c>
      <c r="B23" s="838" t="s">
        <v>2280</v>
      </c>
      <c r="C23" s="839" t="s">
        <v>2280</v>
      </c>
      <c r="D23" s="840"/>
    </row>
    <row r="24" spans="1:4" ht="13.5">
      <c r="A24" s="751" t="s">
        <v>2314</v>
      </c>
      <c r="B24" s="419">
        <v>-698952753886.14062</v>
      </c>
      <c r="C24" s="131">
        <f>+'A4 Titulos Participativos'!T50</f>
        <v>-760010197471.05481</v>
      </c>
      <c r="D24" s="131">
        <f>+C24-B24</f>
        <v>-61057443584.914185</v>
      </c>
    </row>
    <row r="25" spans="1:4" ht="13.5">
      <c r="A25" s="751" t="s">
        <v>4853</v>
      </c>
      <c r="B25" s="419">
        <v>-810722.42181417986</v>
      </c>
      <c r="C25" s="131">
        <f>+'A4 Titulos Participativos'!T44</f>
        <v>0</v>
      </c>
      <c r="D25" s="131">
        <f>+C25-B25</f>
        <v>810722.42181417986</v>
      </c>
    </row>
    <row r="26" spans="1:4" ht="12.75">
      <c r="A26" s="415" t="s">
        <v>2285</v>
      </c>
      <c r="B26" s="127">
        <v>-698953564608.5625</v>
      </c>
      <c r="C26" s="127">
        <f>+C24+C25</f>
        <v>-760010197471.05481</v>
      </c>
      <c r="D26" s="127">
        <f>+D24+D25</f>
        <v>-61056632862.492371</v>
      </c>
    </row>
    <row r="27" spans="1:4" ht="12.75">
      <c r="A27" s="751"/>
      <c r="B27" s="828"/>
      <c r="C27" s="418"/>
      <c r="D27" s="418"/>
    </row>
    <row r="28" spans="1:4" ht="12.75">
      <c r="A28" s="837" t="s">
        <v>2315</v>
      </c>
      <c r="B28" s="838" t="s">
        <v>2280</v>
      </c>
      <c r="C28" s="839" t="s">
        <v>2280</v>
      </c>
      <c r="D28" s="840"/>
    </row>
    <row r="29" spans="1:4">
      <c r="A29" s="829" t="s">
        <v>3228</v>
      </c>
      <c r="B29" s="830">
        <v>-81071452165.020004</v>
      </c>
      <c r="C29" s="131">
        <f>+'A4 Titulos Participativos'!T55</f>
        <v>-91226763296.540985</v>
      </c>
      <c r="D29" s="131">
        <f>+C29-B29</f>
        <v>-10155311131.520981</v>
      </c>
    </row>
    <row r="30" spans="1:4">
      <c r="A30" s="829" t="s">
        <v>3229</v>
      </c>
      <c r="B30" s="830">
        <v>1645321.6636838913</v>
      </c>
      <c r="C30" s="131">
        <f>+'A4 Titulos Participativos'!T57</f>
        <v>1645321.6096838953</v>
      </c>
      <c r="D30" s="131">
        <f>+C30-B30</f>
        <v>-5.3999996045604348E-2</v>
      </c>
    </row>
    <row r="31" spans="1:4">
      <c r="A31" s="829" t="s">
        <v>3230</v>
      </c>
      <c r="B31" s="830">
        <v>-79339091999.031219</v>
      </c>
      <c r="C31" s="131">
        <f>+'A4 Titulos Participativos'!T56</f>
        <v>-79986897312.404831</v>
      </c>
      <c r="D31" s="131">
        <f t="shared" ref="D31:D33" si="2">+C31-B31</f>
        <v>-647805313.37361145</v>
      </c>
    </row>
    <row r="32" spans="1:4">
      <c r="A32" s="751" t="s">
        <v>3231</v>
      </c>
      <c r="B32" s="828">
        <v>0</v>
      </c>
      <c r="C32" s="131">
        <f>+'A4 Titulos Participativos'!T76</f>
        <v>0</v>
      </c>
      <c r="D32" s="131">
        <f t="shared" si="2"/>
        <v>0</v>
      </c>
    </row>
    <row r="33" spans="1:5">
      <c r="A33" s="751" t="s">
        <v>3877</v>
      </c>
      <c r="B33" s="828">
        <v>0</v>
      </c>
      <c r="C33" s="131">
        <f>+'A4 Titulos Participativos'!I83*0.37</f>
        <v>0</v>
      </c>
      <c r="D33" s="131">
        <f t="shared" si="2"/>
        <v>0</v>
      </c>
    </row>
    <row r="34" spans="1:5">
      <c r="A34" s="415" t="s">
        <v>2285</v>
      </c>
      <c r="B34" s="420">
        <v>-160408898842.38754</v>
      </c>
      <c r="C34" s="420">
        <f>SUM(C29:C33)</f>
        <v>-171212015287.33612</v>
      </c>
      <c r="D34" s="420">
        <f>SUM(D29:D33)</f>
        <v>-10803116444.948593</v>
      </c>
    </row>
    <row r="35" spans="1:5" ht="12.75">
      <c r="A35" s="751"/>
      <c r="B35" s="828"/>
      <c r="C35" s="132"/>
      <c r="D35" s="132"/>
    </row>
    <row r="36" spans="1:5">
      <c r="A36" s="841" t="s">
        <v>3125</v>
      </c>
      <c r="B36" s="842">
        <v>-907325443896.12195</v>
      </c>
      <c r="C36" s="842">
        <f>+C14+C21+C26+C34</f>
        <v>-979141444441.9707</v>
      </c>
      <c r="D36" s="842">
        <f>+D14+D21+D26+D34</f>
        <v>-71816000545.848846</v>
      </c>
    </row>
    <row r="37" spans="1:5">
      <c r="A37" s="128"/>
      <c r="B37" s="129"/>
      <c r="C37" s="129"/>
      <c r="D37" s="129"/>
    </row>
    <row r="38" spans="1:5" ht="12.75">
      <c r="A38" s="128" t="s">
        <v>2249</v>
      </c>
      <c r="B38" s="977" t="s">
        <v>1851</v>
      </c>
      <c r="C38" s="133"/>
      <c r="D38" s="421">
        <f>+SUMIF(RESULTADOS!A:A,B38,RESULTADOS!AD:AD)+SUMIF(RESULTADOS!A:A,B38,RESULTADOS!AE:AE)-D36</f>
        <v>-81.408843994140625</v>
      </c>
    </row>
    <row r="43" spans="1:5">
      <c r="A43" s="831"/>
    </row>
    <row r="44" spans="1:5">
      <c r="C44" s="821"/>
      <c r="D44" s="832"/>
      <c r="E44" s="821"/>
    </row>
    <row r="45" spans="1:5">
      <c r="C45" s="833"/>
      <c r="D45" s="833"/>
      <c r="E45" s="833"/>
    </row>
    <row r="46" spans="1:5">
      <c r="C46" s="833"/>
      <c r="D46" s="833"/>
      <c r="E46" s="833"/>
    </row>
    <row r="47" spans="1:5">
      <c r="C47" s="833"/>
      <c r="D47" s="833"/>
      <c r="E47" s="833"/>
    </row>
    <row r="48" spans="1:5">
      <c r="C48" s="833"/>
      <c r="D48" s="833"/>
      <c r="E48" s="833"/>
    </row>
    <row r="49" spans="3:5">
      <c r="C49" s="833"/>
      <c r="D49" s="833"/>
      <c r="E49" s="833"/>
    </row>
  </sheetData>
  <sheetProtection algorithmName="SHA-512" hashValue="ZvwpV8bh17kmnL0A5gkNVvOMoKkCKb3+LmmuzU5kb+nl6Vjdv10e9OnHeebVW9Sy81oYa3hvd8lV2armbaHTOA==" saltValue="FqDn5T7u6GUiI53bTppZ0w==" spinCount="100000" sheet="1" objects="1" scenarios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F275"/>
  <sheetViews>
    <sheetView zoomScaleNormal="100" workbookViewId="0">
      <pane ySplit="5" topLeftCell="A6" activePane="bottomLeft" state="frozen"/>
      <selection pane="bottomLeft" activeCell="A6" sqref="A6"/>
    </sheetView>
  </sheetViews>
  <sheetFormatPr baseColWidth="10" defaultRowHeight="15"/>
  <cols>
    <col min="1" max="1" width="15.140625" style="1" customWidth="1"/>
    <col min="2" max="2" width="49.5703125" style="1" bestFit="1" customWidth="1"/>
    <col min="3" max="3" width="15.85546875" style="1" bestFit="1" customWidth="1"/>
    <col min="4" max="4" width="15.28515625" style="1" bestFit="1" customWidth="1"/>
    <col min="5" max="5" width="15.85546875" style="1" bestFit="1" customWidth="1"/>
    <col min="6" max="6" width="15.85546875" style="848" bestFit="1" customWidth="1"/>
    <col min="7" max="16384" width="11.42578125" style="1"/>
  </cols>
  <sheetData>
    <row r="1" spans="1:6">
      <c r="A1" s="20" t="s">
        <v>192</v>
      </c>
      <c r="B1" s="363"/>
      <c r="C1" s="363"/>
      <c r="D1" s="363"/>
      <c r="E1" s="363"/>
      <c r="F1" s="843"/>
    </row>
    <row r="2" spans="1:6">
      <c r="A2" s="20" t="s">
        <v>2448</v>
      </c>
      <c r="B2" s="363"/>
      <c r="C2" s="363"/>
      <c r="D2" s="363"/>
      <c r="E2" s="363"/>
      <c r="F2" s="843"/>
    </row>
    <row r="3" spans="1:6">
      <c r="A3" s="20" t="s">
        <v>4991</v>
      </c>
      <c r="B3" s="363"/>
      <c r="C3" s="363"/>
      <c r="D3" s="363"/>
      <c r="E3" s="363"/>
      <c r="F3" s="843"/>
    </row>
    <row r="4" spans="1:6" ht="15.75" thickBot="1">
      <c r="A4" s="363"/>
      <c r="B4" s="363"/>
      <c r="C4" s="363"/>
      <c r="D4" s="363"/>
      <c r="E4" s="363"/>
      <c r="F4" s="843"/>
    </row>
    <row r="5" spans="1:6" ht="23.25" thickBot="1">
      <c r="A5" s="469" t="s">
        <v>2449</v>
      </c>
      <c r="B5" s="470" t="s">
        <v>2450</v>
      </c>
      <c r="C5" s="470" t="s">
        <v>2451</v>
      </c>
      <c r="D5" s="470" t="s">
        <v>2452</v>
      </c>
      <c r="E5" s="470" t="s">
        <v>2453</v>
      </c>
      <c r="F5" s="844" t="s">
        <v>2454</v>
      </c>
    </row>
    <row r="6" spans="1:6">
      <c r="A6" s="365" t="s">
        <v>2455</v>
      </c>
      <c r="B6" s="366">
        <v>1000000</v>
      </c>
      <c r="C6" s="367">
        <v>1260533001</v>
      </c>
      <c r="D6" s="368" t="s">
        <v>2456</v>
      </c>
      <c r="E6" s="369">
        <v>7968000000</v>
      </c>
      <c r="F6" s="845">
        <v>2220634970.0651045</v>
      </c>
    </row>
    <row r="7" spans="1:6">
      <c r="A7" s="370" t="s">
        <v>2457</v>
      </c>
      <c r="B7" s="371">
        <v>1000000</v>
      </c>
      <c r="C7" s="372">
        <v>1260541001</v>
      </c>
      <c r="D7" s="373" t="s">
        <v>2456</v>
      </c>
      <c r="E7" s="280">
        <v>95247360</v>
      </c>
      <c r="F7" s="845">
        <v>100764521.6662101</v>
      </c>
    </row>
    <row r="8" spans="1:6">
      <c r="A8" s="370" t="s">
        <v>2458</v>
      </c>
      <c r="B8" s="371">
        <v>1000000</v>
      </c>
      <c r="C8" s="372">
        <v>1260542001</v>
      </c>
      <c r="D8" s="373" t="s">
        <v>2456</v>
      </c>
      <c r="E8" s="280">
        <v>91084500</v>
      </c>
      <c r="F8" s="845">
        <v>103130723.72298256</v>
      </c>
    </row>
    <row r="9" spans="1:6">
      <c r="A9" s="370" t="s">
        <v>2459</v>
      </c>
      <c r="B9" s="371">
        <v>1000000</v>
      </c>
      <c r="C9" s="372">
        <v>1260545001</v>
      </c>
      <c r="D9" s="373" t="s">
        <v>2456</v>
      </c>
      <c r="E9" s="280">
        <v>2639304000</v>
      </c>
      <c r="F9" s="845">
        <v>1468056518.0190125</v>
      </c>
    </row>
    <row r="10" spans="1:6">
      <c r="A10" s="370" t="s">
        <v>2460</v>
      </c>
      <c r="B10" s="371">
        <v>1000000</v>
      </c>
      <c r="C10" s="372">
        <v>1260547001</v>
      </c>
      <c r="D10" s="373" t="s">
        <v>2456</v>
      </c>
      <c r="E10" s="280">
        <v>245295000</v>
      </c>
      <c r="F10" s="845">
        <v>164614526.25260687</v>
      </c>
    </row>
    <row r="11" spans="1:6">
      <c r="A11" s="370" t="s">
        <v>2461</v>
      </c>
      <c r="B11" s="371">
        <v>1000000</v>
      </c>
      <c r="C11" s="372">
        <v>1260551001</v>
      </c>
      <c r="D11" s="373" t="s">
        <v>2456</v>
      </c>
      <c r="E11" s="280">
        <v>850130100</v>
      </c>
      <c r="F11" s="845">
        <v>572831599.10200334</v>
      </c>
    </row>
    <row r="12" spans="1:6">
      <c r="A12" s="370" t="s">
        <v>2462</v>
      </c>
      <c r="B12" s="371">
        <v>1000000</v>
      </c>
      <c r="C12" s="372">
        <v>1260553001</v>
      </c>
      <c r="D12" s="373" t="s">
        <v>2456</v>
      </c>
      <c r="E12" s="280">
        <v>432974999.99999994</v>
      </c>
      <c r="F12" s="845">
        <v>177683983.62092224</v>
      </c>
    </row>
    <row r="13" spans="1:6">
      <c r="A13" s="370" t="s">
        <v>2463</v>
      </c>
      <c r="B13" s="371">
        <v>1000000</v>
      </c>
      <c r="C13" s="372">
        <v>1260558001</v>
      </c>
      <c r="D13" s="373" t="s">
        <v>2456</v>
      </c>
      <c r="E13" s="280">
        <v>650720000</v>
      </c>
      <c r="F13" s="845">
        <v>304716159.85942566</v>
      </c>
    </row>
    <row r="14" spans="1:6">
      <c r="A14" s="370" t="s">
        <v>2464</v>
      </c>
      <c r="B14" s="371">
        <v>1000000</v>
      </c>
      <c r="C14" s="372">
        <v>1260560001</v>
      </c>
      <c r="D14" s="373" t="s">
        <v>2456</v>
      </c>
      <c r="E14" s="280">
        <v>218568000</v>
      </c>
      <c r="F14" s="845">
        <v>121038979.14472099</v>
      </c>
    </row>
    <row r="15" spans="1:6">
      <c r="A15" s="370" t="s">
        <v>2464</v>
      </c>
      <c r="B15" s="371">
        <v>1000000</v>
      </c>
      <c r="C15" s="372">
        <v>1260561001</v>
      </c>
      <c r="D15" s="373" t="s">
        <v>2456</v>
      </c>
      <c r="E15" s="280">
        <v>77556150</v>
      </c>
      <c r="F15" s="845">
        <v>125772091.75168425</v>
      </c>
    </row>
    <row r="16" spans="1:6">
      <c r="A16" s="370" t="s">
        <v>2465</v>
      </c>
      <c r="B16" s="371">
        <v>1000000</v>
      </c>
      <c r="C16" s="372">
        <v>1260563001</v>
      </c>
      <c r="D16" s="373" t="s">
        <v>2456</v>
      </c>
      <c r="E16" s="280">
        <v>75801000</v>
      </c>
      <c r="F16" s="845">
        <v>135577207.04341006</v>
      </c>
    </row>
    <row r="17" spans="1:6">
      <c r="A17" s="370" t="s">
        <v>2466</v>
      </c>
      <c r="B17" s="371">
        <v>1000000</v>
      </c>
      <c r="C17" s="372">
        <v>1260566001</v>
      </c>
      <c r="D17" s="373" t="s">
        <v>2456</v>
      </c>
      <c r="E17" s="280">
        <v>109204470</v>
      </c>
      <c r="F17" s="845">
        <v>136938013.85186887</v>
      </c>
    </row>
    <row r="18" spans="1:6">
      <c r="A18" s="370" t="s">
        <v>2467</v>
      </c>
      <c r="B18" s="371">
        <v>1000000</v>
      </c>
      <c r="C18" s="372">
        <v>1260570001</v>
      </c>
      <c r="D18" s="373" t="s">
        <v>2456</v>
      </c>
      <c r="E18" s="280">
        <v>211600000</v>
      </c>
      <c r="F18" s="845">
        <v>80881238.254093468</v>
      </c>
    </row>
    <row r="19" spans="1:6">
      <c r="A19" s="370" t="s">
        <v>2468</v>
      </c>
      <c r="B19" s="371">
        <v>1000000</v>
      </c>
      <c r="C19" s="372">
        <v>1260571001</v>
      </c>
      <c r="D19" s="373" t="s">
        <v>2456</v>
      </c>
      <c r="E19" s="280">
        <v>128550000</v>
      </c>
      <c r="F19" s="845">
        <v>60694526.767157361</v>
      </c>
    </row>
    <row r="20" spans="1:6">
      <c r="A20" s="370" t="s">
        <v>2469</v>
      </c>
      <c r="B20" s="371">
        <v>1000000</v>
      </c>
      <c r="C20" s="372">
        <v>1260572001</v>
      </c>
      <c r="D20" s="373" t="s">
        <v>2456</v>
      </c>
      <c r="E20" s="280">
        <v>62594400</v>
      </c>
      <c r="F20" s="845">
        <v>25191817.757024251</v>
      </c>
    </row>
    <row r="21" spans="1:6">
      <c r="A21" s="370" t="s">
        <v>2470</v>
      </c>
      <c r="B21" s="371">
        <v>1000000</v>
      </c>
      <c r="C21" s="372">
        <v>1260574001</v>
      </c>
      <c r="D21" s="373" t="s">
        <v>2456</v>
      </c>
      <c r="E21" s="280">
        <v>124891470</v>
      </c>
      <c r="F21" s="845">
        <v>141701363.16281652</v>
      </c>
    </row>
    <row r="22" spans="1:6">
      <c r="A22" s="370" t="s">
        <v>2471</v>
      </c>
      <c r="B22" s="371">
        <v>1000000</v>
      </c>
      <c r="C22" s="372">
        <v>1260577001</v>
      </c>
      <c r="D22" s="373" t="s">
        <v>2456</v>
      </c>
      <c r="E22" s="280">
        <v>81416625</v>
      </c>
      <c r="F22" s="845">
        <v>202594074.95742691</v>
      </c>
    </row>
    <row r="23" spans="1:6">
      <c r="A23" s="370" t="s">
        <v>2472</v>
      </c>
      <c r="B23" s="371">
        <v>1000000</v>
      </c>
      <c r="C23" s="372">
        <v>1260579001</v>
      </c>
      <c r="D23" s="373" t="s">
        <v>2456</v>
      </c>
      <c r="E23" s="280">
        <v>193166370</v>
      </c>
      <c r="F23" s="845">
        <v>208211409.97634184</v>
      </c>
    </row>
    <row r="24" spans="1:6">
      <c r="A24" s="370" t="s">
        <v>2473</v>
      </c>
      <c r="B24" s="371">
        <v>1000000</v>
      </c>
      <c r="C24" s="372">
        <v>1260581001</v>
      </c>
      <c r="D24" s="373" t="s">
        <v>2456</v>
      </c>
      <c r="E24" s="280">
        <v>3967467200</v>
      </c>
      <c r="F24" s="845">
        <v>1107308077.0961919</v>
      </c>
    </row>
    <row r="25" spans="1:6">
      <c r="A25" s="370" t="s">
        <v>2474</v>
      </c>
      <c r="B25" s="371">
        <v>1000000</v>
      </c>
      <c r="C25" s="372">
        <v>1260587001</v>
      </c>
      <c r="D25" s="373" t="s">
        <v>2456</v>
      </c>
      <c r="E25" s="280">
        <v>257600000</v>
      </c>
      <c r="F25" s="845">
        <v>866857915.15056002</v>
      </c>
    </row>
    <row r="26" spans="1:6">
      <c r="A26" s="370" t="s">
        <v>2475</v>
      </c>
      <c r="B26" s="371">
        <v>1000000</v>
      </c>
      <c r="C26" s="372">
        <v>1260588001</v>
      </c>
      <c r="D26" s="373" t="s">
        <v>2456</v>
      </c>
      <c r="E26" s="280">
        <v>457478685</v>
      </c>
      <c r="F26" s="845">
        <v>572310557.02390921</v>
      </c>
    </row>
    <row r="27" spans="1:6">
      <c r="A27" s="370" t="s">
        <v>2476</v>
      </c>
      <c r="B27" s="371">
        <v>1000000</v>
      </c>
      <c r="C27" s="372">
        <v>1260589001</v>
      </c>
      <c r="D27" s="373" t="s">
        <v>2456</v>
      </c>
      <c r="E27" s="280">
        <v>267300000</v>
      </c>
      <c r="F27" s="845">
        <v>51478659.830714062</v>
      </c>
    </row>
    <row r="28" spans="1:6">
      <c r="A28" s="370" t="s">
        <v>2477</v>
      </c>
      <c r="B28" s="371">
        <v>1000000</v>
      </c>
      <c r="C28" s="372">
        <v>1260590001</v>
      </c>
      <c r="D28" s="373" t="s">
        <v>2456</v>
      </c>
      <c r="E28" s="280">
        <v>323400000</v>
      </c>
      <c r="F28" s="845">
        <v>100613432.72839777</v>
      </c>
    </row>
    <row r="29" spans="1:6">
      <c r="A29" s="370" t="s">
        <v>2478</v>
      </c>
      <c r="B29" s="371">
        <v>1000000</v>
      </c>
      <c r="C29" s="372">
        <v>1260591001</v>
      </c>
      <c r="D29" s="373" t="s">
        <v>2456</v>
      </c>
      <c r="E29" s="280">
        <v>251598000</v>
      </c>
      <c r="F29" s="845">
        <v>92927153.989688247</v>
      </c>
    </row>
    <row r="30" spans="1:6">
      <c r="A30" s="370" t="s">
        <v>2479</v>
      </c>
      <c r="B30" s="371">
        <v>1000000</v>
      </c>
      <c r="C30" s="372">
        <v>1260592001</v>
      </c>
      <c r="D30" s="373" t="s">
        <v>2456</v>
      </c>
      <c r="E30" s="280">
        <v>114176000</v>
      </c>
      <c r="F30" s="845">
        <v>59760456.184499107</v>
      </c>
    </row>
    <row r="31" spans="1:6">
      <c r="A31" s="370" t="s">
        <v>2480</v>
      </c>
      <c r="B31" s="371">
        <v>1000000</v>
      </c>
      <c r="C31" s="372">
        <v>1260594001</v>
      </c>
      <c r="D31" s="373" t="s">
        <v>2456</v>
      </c>
      <c r="E31" s="280">
        <v>27888400</v>
      </c>
      <c r="F31" s="845">
        <v>73766090.72876367</v>
      </c>
    </row>
    <row r="32" spans="1:6">
      <c r="A32" s="370" t="s">
        <v>2481</v>
      </c>
      <c r="B32" s="371">
        <v>1000000</v>
      </c>
      <c r="C32" s="372">
        <v>1260597001</v>
      </c>
      <c r="D32" s="373" t="s">
        <v>2456</v>
      </c>
      <c r="E32" s="280">
        <v>285740000</v>
      </c>
      <c r="F32" s="845">
        <v>118252796.78766745</v>
      </c>
    </row>
    <row r="33" spans="1:6">
      <c r="A33" s="370" t="s">
        <v>2482</v>
      </c>
      <c r="B33" s="371">
        <v>1000000</v>
      </c>
      <c r="C33" s="372">
        <v>1260601001</v>
      </c>
      <c r="D33" s="373" t="s">
        <v>2456</v>
      </c>
      <c r="E33" s="280">
        <v>35294670</v>
      </c>
      <c r="F33" s="845">
        <v>31187614.759817813</v>
      </c>
    </row>
    <row r="34" spans="1:6">
      <c r="A34" s="370" t="s">
        <v>2483</v>
      </c>
      <c r="B34" s="371">
        <v>1000000</v>
      </c>
      <c r="C34" s="372">
        <v>1260602001</v>
      </c>
      <c r="D34" s="373" t="s">
        <v>2456</v>
      </c>
      <c r="E34" s="280">
        <v>39845598.673224181</v>
      </c>
      <c r="F34" s="845">
        <v>37885873.690724581</v>
      </c>
    </row>
    <row r="35" spans="1:6">
      <c r="A35" s="370" t="s">
        <v>2484</v>
      </c>
      <c r="B35" s="371">
        <v>1000000</v>
      </c>
      <c r="C35" s="372">
        <v>1260603001</v>
      </c>
      <c r="D35" s="373" t="s">
        <v>2456</v>
      </c>
      <c r="E35" s="280">
        <v>147450240</v>
      </c>
      <c r="F35" s="845">
        <v>66160735.708806798</v>
      </c>
    </row>
    <row r="36" spans="1:6">
      <c r="A36" s="370" t="s">
        <v>2485</v>
      </c>
      <c r="B36" s="371">
        <v>1000000</v>
      </c>
      <c r="C36" s="372">
        <v>1260604001</v>
      </c>
      <c r="D36" s="373" t="s">
        <v>2456</v>
      </c>
      <c r="E36" s="280">
        <v>524603790</v>
      </c>
      <c r="F36" s="845">
        <v>750232777.16223013</v>
      </c>
    </row>
    <row r="37" spans="1:6">
      <c r="A37" s="370" t="s">
        <v>2486</v>
      </c>
      <c r="B37" s="371">
        <v>1000000</v>
      </c>
      <c r="C37" s="372">
        <v>1260615001</v>
      </c>
      <c r="D37" s="373" t="s">
        <v>2456</v>
      </c>
      <c r="E37" s="280">
        <v>102382272</v>
      </c>
      <c r="F37" s="845">
        <v>90572435.343070358</v>
      </c>
    </row>
    <row r="38" spans="1:6">
      <c r="A38" s="370" t="s">
        <v>2487</v>
      </c>
      <c r="B38" s="371">
        <v>1000000</v>
      </c>
      <c r="C38" s="372">
        <v>1260620001</v>
      </c>
      <c r="D38" s="373" t="s">
        <v>2456</v>
      </c>
      <c r="E38" s="280">
        <v>339444270</v>
      </c>
      <c r="F38" s="845">
        <v>254259256.16919136</v>
      </c>
    </row>
    <row r="39" spans="1:6">
      <c r="A39" s="370" t="s">
        <v>2487</v>
      </c>
      <c r="B39" s="371">
        <v>1000000</v>
      </c>
      <c r="C39" s="372">
        <v>1260622001</v>
      </c>
      <c r="D39" s="373" t="s">
        <v>2456</v>
      </c>
      <c r="E39" s="280">
        <v>42618150</v>
      </c>
      <c r="F39" s="845">
        <v>41425690.00221885</v>
      </c>
    </row>
    <row r="40" spans="1:6">
      <c r="A40" s="370" t="s">
        <v>2488</v>
      </c>
      <c r="B40" s="371">
        <v>1000000</v>
      </c>
      <c r="C40" s="372">
        <v>1260623001</v>
      </c>
      <c r="D40" s="373" t="s">
        <v>2456</v>
      </c>
      <c r="E40" s="280">
        <v>775700000</v>
      </c>
      <c r="F40" s="845">
        <v>669501944.15370905</v>
      </c>
    </row>
    <row r="41" spans="1:6">
      <c r="A41" s="370" t="s">
        <v>2489</v>
      </c>
      <c r="B41" s="371">
        <v>1000000</v>
      </c>
      <c r="C41" s="372">
        <v>1260625001</v>
      </c>
      <c r="D41" s="373" t="s">
        <v>2456</v>
      </c>
      <c r="E41" s="280">
        <v>201607920</v>
      </c>
      <c r="F41" s="845">
        <v>90247352.644417807</v>
      </c>
    </row>
    <row r="42" spans="1:6">
      <c r="A42" s="370" t="s">
        <v>2490</v>
      </c>
      <c r="B42" s="371">
        <v>1000000</v>
      </c>
      <c r="C42" s="372">
        <v>1260626001</v>
      </c>
      <c r="D42" s="373" t="s">
        <v>2456</v>
      </c>
      <c r="E42" s="280">
        <v>465930000</v>
      </c>
      <c r="F42" s="845">
        <v>761844294.96598506</v>
      </c>
    </row>
    <row r="43" spans="1:6">
      <c r="A43" s="370" t="s">
        <v>2491</v>
      </c>
      <c r="B43" s="371">
        <v>1000000</v>
      </c>
      <c r="C43" s="372">
        <v>1260634001</v>
      </c>
      <c r="D43" s="373" t="s">
        <v>2456</v>
      </c>
      <c r="E43" s="280">
        <v>357392250</v>
      </c>
      <c r="F43" s="845">
        <v>524428094.0384171</v>
      </c>
    </row>
    <row r="44" spans="1:6">
      <c r="A44" s="370" t="s">
        <v>2492</v>
      </c>
      <c r="B44" s="371">
        <v>1000000</v>
      </c>
      <c r="C44" s="372">
        <v>1260637001</v>
      </c>
      <c r="D44" s="373" t="s">
        <v>2456</v>
      </c>
      <c r="E44" s="280">
        <v>455040000</v>
      </c>
      <c r="F44" s="845">
        <v>258046495.56305718</v>
      </c>
    </row>
    <row r="45" spans="1:6">
      <c r="A45" s="370" t="s">
        <v>2493</v>
      </c>
      <c r="B45" s="371">
        <v>1000000</v>
      </c>
      <c r="C45" s="372">
        <v>1260641001</v>
      </c>
      <c r="D45" s="373" t="s">
        <v>2456</v>
      </c>
      <c r="E45" s="280">
        <v>199621800</v>
      </c>
      <c r="F45" s="845">
        <v>66626442.505580775</v>
      </c>
    </row>
    <row r="46" spans="1:6">
      <c r="A46" s="370" t="s">
        <v>2494</v>
      </c>
      <c r="B46" s="371">
        <v>1000000</v>
      </c>
      <c r="C46" s="372">
        <v>1260649001</v>
      </c>
      <c r="D46" s="373" t="s">
        <v>2456</v>
      </c>
      <c r="E46" s="280">
        <v>44932050</v>
      </c>
      <c r="F46" s="845">
        <v>21879811.678929936</v>
      </c>
    </row>
    <row r="47" spans="1:6">
      <c r="A47" s="370" t="s">
        <v>2495</v>
      </c>
      <c r="B47" s="371">
        <v>1000000</v>
      </c>
      <c r="C47" s="372">
        <v>1260651001</v>
      </c>
      <c r="D47" s="373" t="s">
        <v>2456</v>
      </c>
      <c r="E47" s="280">
        <v>592200000</v>
      </c>
      <c r="F47" s="845">
        <v>480513156.04793954</v>
      </c>
    </row>
    <row r="48" spans="1:6">
      <c r="A48" s="370" t="s">
        <v>2496</v>
      </c>
      <c r="B48" s="371">
        <v>1000000</v>
      </c>
      <c r="C48" s="372">
        <v>1260653001</v>
      </c>
      <c r="D48" s="373" t="s">
        <v>2456</v>
      </c>
      <c r="E48" s="280">
        <v>729300000</v>
      </c>
      <c r="F48" s="845">
        <v>842314950.80963337</v>
      </c>
    </row>
    <row r="49" spans="1:6">
      <c r="A49" s="370" t="s">
        <v>2497</v>
      </c>
      <c r="B49" s="371">
        <v>1000000</v>
      </c>
      <c r="C49" s="372">
        <v>1260656001</v>
      </c>
      <c r="D49" s="373" t="s">
        <v>2456</v>
      </c>
      <c r="E49" s="280">
        <v>80400330</v>
      </c>
      <c r="F49" s="845">
        <v>94377613.353407621</v>
      </c>
    </row>
    <row r="50" spans="1:6">
      <c r="A50" s="370" t="s">
        <v>2498</v>
      </c>
      <c r="B50" s="371">
        <v>1000000</v>
      </c>
      <c r="C50" s="372">
        <v>1260657001</v>
      </c>
      <c r="D50" s="373" t="s">
        <v>2456</v>
      </c>
      <c r="E50" s="280">
        <v>102312720</v>
      </c>
      <c r="F50" s="845">
        <v>134559769.38971895</v>
      </c>
    </row>
    <row r="51" spans="1:6">
      <c r="A51" s="370" t="s">
        <v>2499</v>
      </c>
      <c r="B51" s="371">
        <v>1000000</v>
      </c>
      <c r="C51" s="372">
        <v>1260661001</v>
      </c>
      <c r="D51" s="373" t="s">
        <v>2456</v>
      </c>
      <c r="E51" s="280">
        <v>132987960</v>
      </c>
      <c r="F51" s="845">
        <v>131402347.47079365</v>
      </c>
    </row>
    <row r="52" spans="1:6">
      <c r="A52" s="370" t="s">
        <v>2500</v>
      </c>
      <c r="B52" s="371">
        <v>1000000</v>
      </c>
      <c r="C52" s="372">
        <v>1260666001</v>
      </c>
      <c r="D52" s="373" t="s">
        <v>2456</v>
      </c>
      <c r="E52" s="280">
        <v>1001938680</v>
      </c>
      <c r="F52" s="845">
        <v>2007631083.4308829</v>
      </c>
    </row>
    <row r="53" spans="1:6">
      <c r="A53" s="370" t="s">
        <v>2500</v>
      </c>
      <c r="B53" s="371">
        <v>1000000</v>
      </c>
      <c r="C53" s="372">
        <v>1260667001</v>
      </c>
      <c r="D53" s="373" t="s">
        <v>2456</v>
      </c>
      <c r="E53" s="280">
        <v>521390520</v>
      </c>
      <c r="F53" s="845">
        <v>735066629.96815097</v>
      </c>
    </row>
    <row r="54" spans="1:6">
      <c r="A54" s="370" t="s">
        <v>2501</v>
      </c>
      <c r="B54" s="371">
        <v>1000000</v>
      </c>
      <c r="C54" s="372">
        <v>1260679001</v>
      </c>
      <c r="D54" s="373" t="s">
        <v>2456</v>
      </c>
      <c r="E54" s="280">
        <v>474096000</v>
      </c>
      <c r="F54" s="845">
        <v>303000484.11432105</v>
      </c>
    </row>
    <row r="55" spans="1:6">
      <c r="A55" s="370" t="s">
        <v>2501</v>
      </c>
      <c r="B55" s="371">
        <v>1000000</v>
      </c>
      <c r="C55" s="372">
        <v>1260680001</v>
      </c>
      <c r="D55" s="373" t="s">
        <v>2456</v>
      </c>
      <c r="E55" s="280">
        <v>128005920</v>
      </c>
      <c r="F55" s="845">
        <v>217183000.96286857</v>
      </c>
    </row>
    <row r="56" spans="1:6">
      <c r="A56" s="370" t="s">
        <v>2501</v>
      </c>
      <c r="B56" s="371">
        <v>1000000</v>
      </c>
      <c r="C56" s="372">
        <v>1260681001</v>
      </c>
      <c r="D56" s="373" t="s">
        <v>2456</v>
      </c>
      <c r="E56" s="280">
        <v>102785625</v>
      </c>
      <c r="F56" s="845">
        <v>234097051.45294145</v>
      </c>
    </row>
    <row r="57" spans="1:6">
      <c r="A57" s="370" t="s">
        <v>2502</v>
      </c>
      <c r="B57" s="371">
        <v>1000000</v>
      </c>
      <c r="C57" s="372">
        <v>1260692001</v>
      </c>
      <c r="D57" s="373" t="s">
        <v>2456</v>
      </c>
      <c r="E57" s="280">
        <v>406947375</v>
      </c>
      <c r="F57" s="845">
        <v>295835918.34314436</v>
      </c>
    </row>
    <row r="58" spans="1:6">
      <c r="A58" s="370" t="s">
        <v>2503</v>
      </c>
      <c r="B58" s="371">
        <v>1000000</v>
      </c>
      <c r="C58" s="372">
        <v>1260693001</v>
      </c>
      <c r="D58" s="373" t="s">
        <v>2456</v>
      </c>
      <c r="E58" s="280">
        <v>116620000</v>
      </c>
      <c r="F58" s="845">
        <v>121106740.62087457</v>
      </c>
    </row>
    <row r="59" spans="1:6">
      <c r="A59" s="370" t="s">
        <v>2504</v>
      </c>
      <c r="B59" s="371">
        <v>1000000</v>
      </c>
      <c r="C59" s="372">
        <v>1260696001</v>
      </c>
      <c r="D59" s="373" t="s">
        <v>2456</v>
      </c>
      <c r="E59" s="280">
        <v>511504200</v>
      </c>
      <c r="F59" s="845">
        <v>394603830.45041895</v>
      </c>
    </row>
    <row r="60" spans="1:6">
      <c r="A60" s="370" t="s">
        <v>2505</v>
      </c>
      <c r="B60" s="371">
        <v>1000000</v>
      </c>
      <c r="C60" s="372">
        <v>1260698001</v>
      </c>
      <c r="D60" s="373" t="s">
        <v>2456</v>
      </c>
      <c r="E60" s="280">
        <v>59568210</v>
      </c>
      <c r="F60" s="845">
        <v>144669138.16304964</v>
      </c>
    </row>
    <row r="61" spans="1:6">
      <c r="A61" s="370" t="s">
        <v>2506</v>
      </c>
      <c r="B61" s="371">
        <v>1000000</v>
      </c>
      <c r="C61" s="372">
        <v>1260699001</v>
      </c>
      <c r="D61" s="373" t="s">
        <v>2456</v>
      </c>
      <c r="E61" s="280">
        <v>25717770</v>
      </c>
      <c r="F61" s="845">
        <v>19496372.395249203</v>
      </c>
    </row>
    <row r="62" spans="1:6">
      <c r="A62" s="370" t="s">
        <v>2507</v>
      </c>
      <c r="B62" s="371">
        <v>1000000</v>
      </c>
      <c r="C62" s="372">
        <v>2260502001</v>
      </c>
      <c r="D62" s="373" t="s">
        <v>2456</v>
      </c>
      <c r="E62" s="374">
        <v>4514400</v>
      </c>
      <c r="F62" s="845">
        <v>86232.22</v>
      </c>
    </row>
    <row r="63" spans="1:6">
      <c r="A63" s="370" t="s">
        <v>2508</v>
      </c>
      <c r="B63" s="371">
        <v>1000000</v>
      </c>
      <c r="C63" s="372">
        <v>2260504001</v>
      </c>
      <c r="D63" s="373" t="s">
        <v>2456</v>
      </c>
      <c r="E63" s="280">
        <v>569794500</v>
      </c>
      <c r="F63" s="845">
        <v>580778813.33656025</v>
      </c>
    </row>
    <row r="64" spans="1:6">
      <c r="A64" s="370" t="s">
        <v>2509</v>
      </c>
      <c r="B64" s="371">
        <v>1000000</v>
      </c>
      <c r="C64" s="372">
        <v>2260505001</v>
      </c>
      <c r="D64" s="373" t="s">
        <v>2456</v>
      </c>
      <c r="E64" s="280">
        <v>358915725</v>
      </c>
      <c r="F64" s="845">
        <v>1521451.4108765586</v>
      </c>
    </row>
    <row r="65" spans="1:6">
      <c r="A65" s="370" t="s">
        <v>2510</v>
      </c>
      <c r="B65" s="371">
        <v>1000000</v>
      </c>
      <c r="C65" s="372">
        <v>2260507001</v>
      </c>
      <c r="D65" s="373" t="s">
        <v>2456</v>
      </c>
      <c r="E65" s="280">
        <v>399443940</v>
      </c>
      <c r="F65" s="845">
        <v>134576133.41078436</v>
      </c>
    </row>
    <row r="66" spans="1:6">
      <c r="A66" s="370" t="s">
        <v>2511</v>
      </c>
      <c r="B66" s="371">
        <v>1000000</v>
      </c>
      <c r="C66" s="372">
        <v>2260509001</v>
      </c>
      <c r="D66" s="373" t="s">
        <v>2456</v>
      </c>
      <c r="E66" s="280">
        <v>260800000</v>
      </c>
      <c r="F66" s="845">
        <v>13843715.790805861</v>
      </c>
    </row>
    <row r="67" spans="1:6">
      <c r="A67" s="370" t="s">
        <v>2512</v>
      </c>
      <c r="B67" s="371">
        <v>1000000</v>
      </c>
      <c r="C67" s="372">
        <v>2260510001</v>
      </c>
      <c r="D67" s="373" t="s">
        <v>2456</v>
      </c>
      <c r="E67" s="280">
        <v>98400000</v>
      </c>
      <c r="F67" s="845">
        <v>1895205.2361182873</v>
      </c>
    </row>
    <row r="68" spans="1:6">
      <c r="A68" s="370" t="s">
        <v>2513</v>
      </c>
      <c r="B68" s="371">
        <v>1000000</v>
      </c>
      <c r="C68" s="372">
        <v>2260513001</v>
      </c>
      <c r="D68" s="373" t="s">
        <v>2456</v>
      </c>
      <c r="E68" s="280">
        <v>315975000</v>
      </c>
      <c r="F68" s="845">
        <v>14754626.051681081</v>
      </c>
    </row>
    <row r="69" spans="1:6">
      <c r="A69" s="370" t="s">
        <v>2514</v>
      </c>
      <c r="B69" s="371">
        <v>1000000</v>
      </c>
      <c r="C69" s="372">
        <v>2260515001</v>
      </c>
      <c r="D69" s="373" t="s">
        <v>2456</v>
      </c>
      <c r="E69" s="280">
        <v>307200000</v>
      </c>
      <c r="F69" s="845">
        <v>44335674.786409087</v>
      </c>
    </row>
    <row r="70" spans="1:6">
      <c r="A70" s="370" t="s">
        <v>2515</v>
      </c>
      <c r="B70" s="371">
        <v>1000000</v>
      </c>
      <c r="C70" s="372">
        <v>2260523001</v>
      </c>
      <c r="D70" s="373" t="s">
        <v>2456</v>
      </c>
      <c r="E70" s="280">
        <v>538876800</v>
      </c>
      <c r="F70" s="845">
        <v>30201640.141110633</v>
      </c>
    </row>
    <row r="71" spans="1:6">
      <c r="A71" s="370" t="s">
        <v>2516</v>
      </c>
      <c r="B71" s="371">
        <v>1000000</v>
      </c>
      <c r="C71" s="372">
        <v>2260540001</v>
      </c>
      <c r="D71" s="373" t="s">
        <v>2456</v>
      </c>
      <c r="E71" s="280">
        <v>114147900</v>
      </c>
      <c r="F71" s="845">
        <v>20497627.570689987</v>
      </c>
    </row>
    <row r="72" spans="1:6">
      <c r="A72" s="370" t="s">
        <v>2500</v>
      </c>
      <c r="B72" s="371">
        <v>1000000</v>
      </c>
      <c r="C72" s="372">
        <v>2260544001</v>
      </c>
      <c r="D72" s="373" t="s">
        <v>2456</v>
      </c>
      <c r="E72" s="280">
        <v>976927230</v>
      </c>
      <c r="F72" s="845">
        <v>32949383.988277037</v>
      </c>
    </row>
    <row r="73" spans="1:6">
      <c r="A73" s="370" t="s">
        <v>2517</v>
      </c>
      <c r="B73" s="371">
        <v>1000000</v>
      </c>
      <c r="C73" s="372">
        <v>2260556001</v>
      </c>
      <c r="D73" s="373" t="s">
        <v>2456</v>
      </c>
      <c r="E73" s="280">
        <v>307766115</v>
      </c>
      <c r="F73" s="845">
        <v>99150907.197781056</v>
      </c>
    </row>
    <row r="74" spans="1:6">
      <c r="A74" s="370" t="s">
        <v>2518</v>
      </c>
      <c r="B74" s="371">
        <v>1000000</v>
      </c>
      <c r="C74" s="372">
        <v>2260559001</v>
      </c>
      <c r="D74" s="373" t="s">
        <v>2456</v>
      </c>
      <c r="E74" s="280">
        <v>219517830</v>
      </c>
      <c r="F74" s="845">
        <v>21470088.327296663</v>
      </c>
    </row>
    <row r="75" spans="1:6">
      <c r="A75" s="370" t="s">
        <v>2519</v>
      </c>
      <c r="B75" s="371">
        <v>1000000</v>
      </c>
      <c r="C75" s="372">
        <v>2260561001</v>
      </c>
      <c r="D75" s="373" t="s">
        <v>2456</v>
      </c>
      <c r="E75" s="280">
        <v>382691520</v>
      </c>
      <c r="F75" s="845">
        <v>1706164.2091218964</v>
      </c>
    </row>
    <row r="76" spans="1:6">
      <c r="A76" s="370" t="s">
        <v>2520</v>
      </c>
      <c r="B76" s="371">
        <v>1000000</v>
      </c>
      <c r="C76" s="372">
        <v>2260572001</v>
      </c>
      <c r="D76" s="373" t="s">
        <v>2456</v>
      </c>
      <c r="E76" s="280">
        <v>840000000</v>
      </c>
      <c r="F76" s="845">
        <v>69896170.222578198</v>
      </c>
    </row>
    <row r="77" spans="1:6">
      <c r="A77" s="370" t="s">
        <v>2521</v>
      </c>
      <c r="B77" s="371">
        <v>1000000</v>
      </c>
      <c r="C77" s="372">
        <v>2260593001</v>
      </c>
      <c r="D77" s="373" t="s">
        <v>2456</v>
      </c>
      <c r="E77" s="280">
        <v>243507600</v>
      </c>
      <c r="F77" s="845">
        <v>38557077.433126964</v>
      </c>
    </row>
    <row r="78" spans="1:6">
      <c r="A78" s="370" t="s">
        <v>2522</v>
      </c>
      <c r="B78" s="371">
        <v>1000000</v>
      </c>
      <c r="C78" s="372">
        <v>2260594001</v>
      </c>
      <c r="D78" s="373" t="s">
        <v>2456</v>
      </c>
      <c r="E78" s="280">
        <v>1142900000</v>
      </c>
      <c r="F78" s="845">
        <v>55255645.277716212</v>
      </c>
    </row>
    <row r="79" spans="1:6">
      <c r="A79" s="370" t="s">
        <v>2523</v>
      </c>
      <c r="B79" s="371">
        <v>1000000</v>
      </c>
      <c r="C79" s="372">
        <v>4000001001</v>
      </c>
      <c r="D79" s="373" t="s">
        <v>2456</v>
      </c>
      <c r="E79" s="280">
        <v>552996000</v>
      </c>
      <c r="F79" s="845">
        <v>1063180219.7945586</v>
      </c>
    </row>
    <row r="80" spans="1:6">
      <c r="A80" s="370" t="s">
        <v>2524</v>
      </c>
      <c r="B80" s="371">
        <v>1000000</v>
      </c>
      <c r="C80" s="372">
        <v>4000005001</v>
      </c>
      <c r="D80" s="373" t="s">
        <v>2456</v>
      </c>
      <c r="E80" s="280">
        <v>53743500</v>
      </c>
      <c r="F80" s="845">
        <v>0</v>
      </c>
    </row>
    <row r="81" spans="1:6">
      <c r="A81" s="370" t="s">
        <v>2525</v>
      </c>
      <c r="B81" s="371">
        <v>1000000</v>
      </c>
      <c r="C81" s="372">
        <v>4000016001</v>
      </c>
      <c r="D81" s="373" t="s">
        <v>2456</v>
      </c>
      <c r="E81" s="280">
        <v>5916020000</v>
      </c>
      <c r="F81" s="845">
        <v>3057611506.0496249</v>
      </c>
    </row>
    <row r="82" spans="1:6">
      <c r="A82" s="370" t="s">
        <v>2515</v>
      </c>
      <c r="B82" s="371">
        <v>1000000</v>
      </c>
      <c r="C82" s="372">
        <v>4000017001</v>
      </c>
      <c r="D82" s="373" t="s">
        <v>2456</v>
      </c>
      <c r="E82" s="280">
        <v>2629997100</v>
      </c>
      <c r="F82" s="845">
        <v>1511681895.2150645</v>
      </c>
    </row>
    <row r="83" spans="1:6">
      <c r="A83" s="370" t="s">
        <v>2526</v>
      </c>
      <c r="B83" s="371">
        <v>1000000</v>
      </c>
      <c r="C83" s="372">
        <v>4000018001</v>
      </c>
      <c r="D83" s="373" t="s">
        <v>2456</v>
      </c>
      <c r="E83" s="280">
        <v>306787500</v>
      </c>
      <c r="F83" s="845">
        <v>0</v>
      </c>
    </row>
    <row r="84" spans="1:6">
      <c r="A84" s="370" t="s">
        <v>2526</v>
      </c>
      <c r="B84" s="371">
        <v>1000000</v>
      </c>
      <c r="C84" s="372">
        <v>4000019001</v>
      </c>
      <c r="D84" s="373" t="s">
        <v>2456</v>
      </c>
      <c r="E84" s="280">
        <v>480645900.00000006</v>
      </c>
      <c r="F84" s="845">
        <v>0</v>
      </c>
    </row>
    <row r="85" spans="1:6">
      <c r="A85" s="370" t="s">
        <v>2526</v>
      </c>
      <c r="B85" s="371">
        <v>1000000</v>
      </c>
      <c r="C85" s="372">
        <v>4000020001</v>
      </c>
      <c r="D85" s="373" t="s">
        <v>2456</v>
      </c>
      <c r="E85" s="280">
        <v>515062800.00000006</v>
      </c>
      <c r="F85" s="845">
        <v>0</v>
      </c>
    </row>
    <row r="86" spans="1:6">
      <c r="A86" s="370" t="s">
        <v>2526</v>
      </c>
      <c r="B86" s="371">
        <v>1000000</v>
      </c>
      <c r="C86" s="372">
        <v>4000021001</v>
      </c>
      <c r="D86" s="373" t="s">
        <v>2456</v>
      </c>
      <c r="E86" s="280">
        <v>515062800.00000006</v>
      </c>
      <c r="F86" s="845">
        <v>0</v>
      </c>
    </row>
    <row r="87" spans="1:6">
      <c r="A87" s="370" t="s">
        <v>2526</v>
      </c>
      <c r="B87" s="371">
        <v>1000000</v>
      </c>
      <c r="C87" s="372">
        <v>4000022001</v>
      </c>
      <c r="D87" s="373" t="s">
        <v>2456</v>
      </c>
      <c r="E87" s="280">
        <v>515062800.00000006</v>
      </c>
      <c r="F87" s="845">
        <v>0</v>
      </c>
    </row>
    <row r="88" spans="1:6">
      <c r="A88" s="370" t="s">
        <v>2526</v>
      </c>
      <c r="B88" s="371">
        <v>1000000</v>
      </c>
      <c r="C88" s="372">
        <v>4000023001</v>
      </c>
      <c r="D88" s="373" t="s">
        <v>2456</v>
      </c>
      <c r="E88" s="280">
        <v>515062800.00000006</v>
      </c>
      <c r="F88" s="845">
        <v>0</v>
      </c>
    </row>
    <row r="89" spans="1:6">
      <c r="A89" s="370" t="s">
        <v>2526</v>
      </c>
      <c r="B89" s="371">
        <v>1000000</v>
      </c>
      <c r="C89" s="372">
        <v>4000024001</v>
      </c>
      <c r="D89" s="373" t="s">
        <v>2456</v>
      </c>
      <c r="E89" s="280">
        <v>515062800.00000006</v>
      </c>
      <c r="F89" s="845">
        <v>0</v>
      </c>
    </row>
    <row r="90" spans="1:6">
      <c r="A90" s="370" t="s">
        <v>2526</v>
      </c>
      <c r="B90" s="371">
        <v>1000000</v>
      </c>
      <c r="C90" s="372">
        <v>4000025001</v>
      </c>
      <c r="D90" s="373" t="s">
        <v>2456</v>
      </c>
      <c r="E90" s="280">
        <v>515062800.00000006</v>
      </c>
      <c r="F90" s="845">
        <v>0</v>
      </c>
    </row>
    <row r="91" spans="1:6">
      <c r="A91" s="370" t="s">
        <v>2526</v>
      </c>
      <c r="B91" s="371">
        <v>1000000</v>
      </c>
      <c r="C91" s="372">
        <v>4000026001</v>
      </c>
      <c r="D91" s="373" t="s">
        <v>2456</v>
      </c>
      <c r="E91" s="280">
        <v>515062800.00000006</v>
      </c>
      <c r="F91" s="845">
        <v>0</v>
      </c>
    </row>
    <row r="92" spans="1:6">
      <c r="A92" s="370" t="s">
        <v>2526</v>
      </c>
      <c r="B92" s="371">
        <v>1000000</v>
      </c>
      <c r="C92" s="372">
        <v>4000027001</v>
      </c>
      <c r="D92" s="373" t="s">
        <v>2456</v>
      </c>
      <c r="E92" s="280">
        <v>515062800.00000006</v>
      </c>
      <c r="F92" s="845">
        <v>0</v>
      </c>
    </row>
    <row r="93" spans="1:6">
      <c r="A93" s="370" t="s">
        <v>2526</v>
      </c>
      <c r="B93" s="371">
        <v>1000000</v>
      </c>
      <c r="C93" s="372">
        <v>4000028001</v>
      </c>
      <c r="D93" s="373" t="s">
        <v>2456</v>
      </c>
      <c r="E93" s="280">
        <v>515062800.00000006</v>
      </c>
      <c r="F93" s="845">
        <v>0</v>
      </c>
    </row>
    <row r="94" spans="1:6">
      <c r="A94" s="370" t="s">
        <v>2526</v>
      </c>
      <c r="B94" s="371">
        <v>1000000</v>
      </c>
      <c r="C94" s="372">
        <v>4000029001</v>
      </c>
      <c r="D94" s="373" t="s">
        <v>2456</v>
      </c>
      <c r="E94" s="280">
        <v>515062800.00000006</v>
      </c>
      <c r="F94" s="845">
        <v>0</v>
      </c>
    </row>
    <row r="95" spans="1:6">
      <c r="A95" s="370" t="s">
        <v>2526</v>
      </c>
      <c r="B95" s="371">
        <v>1000000</v>
      </c>
      <c r="C95" s="372">
        <v>4000030001</v>
      </c>
      <c r="D95" s="373" t="s">
        <v>2456</v>
      </c>
      <c r="E95" s="280">
        <v>515062800.00000006</v>
      </c>
      <c r="F95" s="845">
        <v>0</v>
      </c>
    </row>
    <row r="96" spans="1:6">
      <c r="A96" s="370" t="s">
        <v>2527</v>
      </c>
      <c r="B96" s="371">
        <v>1000000</v>
      </c>
      <c r="C96" s="372">
        <v>4000031001</v>
      </c>
      <c r="D96" s="373" t="s">
        <v>2456</v>
      </c>
      <c r="E96" s="280">
        <v>641996550</v>
      </c>
      <c r="F96" s="845">
        <v>0</v>
      </c>
    </row>
    <row r="97" spans="1:6">
      <c r="A97" s="370" t="s">
        <v>2527</v>
      </c>
      <c r="B97" s="371">
        <v>1000000</v>
      </c>
      <c r="C97" s="372">
        <v>4000032001</v>
      </c>
      <c r="D97" s="373" t="s">
        <v>2456</v>
      </c>
      <c r="E97" s="280">
        <v>641996550</v>
      </c>
      <c r="F97" s="845">
        <v>0</v>
      </c>
    </row>
    <row r="98" spans="1:6">
      <c r="A98" s="370" t="s">
        <v>2527</v>
      </c>
      <c r="B98" s="371">
        <v>1000000</v>
      </c>
      <c r="C98" s="372">
        <v>4000033001</v>
      </c>
      <c r="D98" s="373" t="s">
        <v>2456</v>
      </c>
      <c r="E98" s="280">
        <v>4050000.0000000005</v>
      </c>
      <c r="F98" s="845">
        <v>0</v>
      </c>
    </row>
    <row r="99" spans="1:6">
      <c r="A99" s="370" t="s">
        <v>2527</v>
      </c>
      <c r="B99" s="371">
        <v>1000000</v>
      </c>
      <c r="C99" s="372">
        <v>4000034001</v>
      </c>
      <c r="D99" s="373" t="s">
        <v>2456</v>
      </c>
      <c r="E99" s="280">
        <v>4050000.0000000005</v>
      </c>
      <c r="F99" s="845">
        <v>0</v>
      </c>
    </row>
    <row r="100" spans="1:6">
      <c r="A100" s="370" t="s">
        <v>2527</v>
      </c>
      <c r="B100" s="371">
        <v>1000000</v>
      </c>
      <c r="C100" s="372">
        <v>4000035001</v>
      </c>
      <c r="D100" s="373" t="s">
        <v>2456</v>
      </c>
      <c r="E100" s="280">
        <v>4050000.0000000005</v>
      </c>
      <c r="F100" s="845">
        <v>0</v>
      </c>
    </row>
    <row r="101" spans="1:6">
      <c r="A101" s="370" t="s">
        <v>2527</v>
      </c>
      <c r="B101" s="371">
        <v>1000000</v>
      </c>
      <c r="C101" s="372">
        <v>4000036001</v>
      </c>
      <c r="D101" s="373" t="s">
        <v>2456</v>
      </c>
      <c r="E101" s="280">
        <v>4050000.0000000005</v>
      </c>
      <c r="F101" s="845">
        <v>0</v>
      </c>
    </row>
    <row r="102" spans="1:6">
      <c r="A102" s="370" t="s">
        <v>2527</v>
      </c>
      <c r="B102" s="371">
        <v>1000000</v>
      </c>
      <c r="C102" s="372">
        <v>4000037001</v>
      </c>
      <c r="D102" s="373" t="s">
        <v>2456</v>
      </c>
      <c r="E102" s="280">
        <v>4050000.0000000005</v>
      </c>
      <c r="F102" s="845">
        <v>0</v>
      </c>
    </row>
    <row r="103" spans="1:6">
      <c r="A103" s="370" t="s">
        <v>2527</v>
      </c>
      <c r="B103" s="371">
        <v>1000000</v>
      </c>
      <c r="C103" s="372">
        <v>4000038001</v>
      </c>
      <c r="D103" s="373" t="s">
        <v>2456</v>
      </c>
      <c r="E103" s="280">
        <v>4050000.0000000005</v>
      </c>
      <c r="F103" s="845">
        <v>0</v>
      </c>
    </row>
    <row r="104" spans="1:6">
      <c r="A104" s="370" t="s">
        <v>2527</v>
      </c>
      <c r="B104" s="371">
        <v>1000000</v>
      </c>
      <c r="C104" s="372">
        <v>4000039001</v>
      </c>
      <c r="D104" s="373" t="s">
        <v>2456</v>
      </c>
      <c r="E104" s="280">
        <v>4050000.0000000005</v>
      </c>
      <c r="F104" s="845">
        <v>0</v>
      </c>
    </row>
    <row r="105" spans="1:6">
      <c r="A105" s="370" t="s">
        <v>2527</v>
      </c>
      <c r="B105" s="371">
        <v>1000000</v>
      </c>
      <c r="C105" s="372">
        <v>4000040001</v>
      </c>
      <c r="D105" s="373" t="s">
        <v>2456</v>
      </c>
      <c r="E105" s="280">
        <v>4050000.0000000005</v>
      </c>
      <c r="F105" s="845">
        <v>0</v>
      </c>
    </row>
    <row r="106" spans="1:6">
      <c r="A106" s="370" t="s">
        <v>2527</v>
      </c>
      <c r="B106" s="371">
        <v>1000000</v>
      </c>
      <c r="C106" s="372">
        <v>4000041001</v>
      </c>
      <c r="D106" s="373" t="s">
        <v>2456</v>
      </c>
      <c r="E106" s="280">
        <v>4050000.0000000005</v>
      </c>
      <c r="F106" s="845">
        <v>0</v>
      </c>
    </row>
    <row r="107" spans="1:6">
      <c r="A107" s="370" t="s">
        <v>2527</v>
      </c>
      <c r="B107" s="371">
        <v>1000000</v>
      </c>
      <c r="C107" s="372">
        <v>4000042001</v>
      </c>
      <c r="D107" s="373" t="s">
        <v>2456</v>
      </c>
      <c r="E107" s="280">
        <v>4050000.0000000005</v>
      </c>
      <c r="F107" s="845">
        <v>0</v>
      </c>
    </row>
    <row r="108" spans="1:6">
      <c r="A108" s="370" t="s">
        <v>2527</v>
      </c>
      <c r="B108" s="371">
        <v>1000000</v>
      </c>
      <c r="C108" s="372">
        <v>4000043001</v>
      </c>
      <c r="D108" s="373" t="s">
        <v>2456</v>
      </c>
      <c r="E108" s="280">
        <v>4050000.0000000005</v>
      </c>
      <c r="F108" s="845">
        <v>0</v>
      </c>
    </row>
    <row r="109" spans="1:6">
      <c r="A109" s="370" t="s">
        <v>2527</v>
      </c>
      <c r="B109" s="371">
        <v>1000000</v>
      </c>
      <c r="C109" s="372">
        <v>4000044001</v>
      </c>
      <c r="D109" s="373" t="s">
        <v>2456</v>
      </c>
      <c r="E109" s="280">
        <v>4050000.0000000005</v>
      </c>
      <c r="F109" s="845">
        <v>0</v>
      </c>
    </row>
    <row r="110" spans="1:6">
      <c r="A110" s="370" t="s">
        <v>2527</v>
      </c>
      <c r="B110" s="371">
        <v>1000000</v>
      </c>
      <c r="C110" s="372">
        <v>4000045001</v>
      </c>
      <c r="D110" s="373" t="s">
        <v>2456</v>
      </c>
      <c r="E110" s="280">
        <v>4050000.0000000005</v>
      </c>
      <c r="F110" s="845">
        <v>0</v>
      </c>
    </row>
    <row r="111" spans="1:6">
      <c r="A111" s="370" t="s">
        <v>2527</v>
      </c>
      <c r="B111" s="371">
        <v>1000000</v>
      </c>
      <c r="C111" s="372">
        <v>4000046001</v>
      </c>
      <c r="D111" s="373" t="s">
        <v>2456</v>
      </c>
      <c r="E111" s="280">
        <v>4050000.0000000005</v>
      </c>
      <c r="F111" s="845">
        <v>0</v>
      </c>
    </row>
    <row r="112" spans="1:6">
      <c r="A112" s="370" t="s">
        <v>2527</v>
      </c>
      <c r="B112" s="371">
        <v>1000000</v>
      </c>
      <c r="C112" s="372">
        <v>4000047001</v>
      </c>
      <c r="D112" s="373" t="s">
        <v>2456</v>
      </c>
      <c r="E112" s="280">
        <v>4050000.0000000005</v>
      </c>
      <c r="F112" s="845">
        <v>0</v>
      </c>
    </row>
    <row r="113" spans="1:6">
      <c r="A113" s="370" t="s">
        <v>2527</v>
      </c>
      <c r="B113" s="371">
        <v>1000000</v>
      </c>
      <c r="C113" s="372">
        <v>4000048001</v>
      </c>
      <c r="D113" s="373" t="s">
        <v>2456</v>
      </c>
      <c r="E113" s="280">
        <v>4050000.0000000005</v>
      </c>
      <c r="F113" s="845">
        <v>0</v>
      </c>
    </row>
    <row r="114" spans="1:6">
      <c r="A114" s="370" t="s">
        <v>2527</v>
      </c>
      <c r="B114" s="371">
        <v>1000000</v>
      </c>
      <c r="C114" s="372">
        <v>4000049001</v>
      </c>
      <c r="D114" s="373" t="s">
        <v>2456</v>
      </c>
      <c r="E114" s="280">
        <v>4050000.0000000005</v>
      </c>
      <c r="F114" s="845">
        <v>0</v>
      </c>
    </row>
    <row r="115" spans="1:6">
      <c r="A115" s="370" t="s">
        <v>2527</v>
      </c>
      <c r="B115" s="371">
        <v>1000000</v>
      </c>
      <c r="C115" s="372">
        <v>4000050001</v>
      </c>
      <c r="D115" s="373" t="s">
        <v>2456</v>
      </c>
      <c r="E115" s="280">
        <v>4050000.0000000005</v>
      </c>
      <c r="F115" s="845">
        <v>0</v>
      </c>
    </row>
    <row r="116" spans="1:6">
      <c r="A116" s="370" t="s">
        <v>2527</v>
      </c>
      <c r="B116" s="371">
        <v>1000000</v>
      </c>
      <c r="C116" s="372">
        <v>4000051001</v>
      </c>
      <c r="D116" s="373" t="s">
        <v>2456</v>
      </c>
      <c r="E116" s="280">
        <v>4050000.0000000005</v>
      </c>
      <c r="F116" s="845">
        <v>0</v>
      </c>
    </row>
    <row r="117" spans="1:6">
      <c r="A117" s="370" t="s">
        <v>2527</v>
      </c>
      <c r="B117" s="371">
        <v>1000000</v>
      </c>
      <c r="C117" s="372">
        <v>4000052001</v>
      </c>
      <c r="D117" s="373" t="s">
        <v>2456</v>
      </c>
      <c r="E117" s="280">
        <v>4050000.0000000005</v>
      </c>
      <c r="F117" s="845">
        <v>0</v>
      </c>
    </row>
    <row r="118" spans="1:6">
      <c r="A118" s="370" t="s">
        <v>2527</v>
      </c>
      <c r="B118" s="371">
        <v>1000000</v>
      </c>
      <c r="C118" s="372">
        <v>4000053001</v>
      </c>
      <c r="D118" s="373" t="s">
        <v>2456</v>
      </c>
      <c r="E118" s="280">
        <v>4050000.0000000005</v>
      </c>
      <c r="F118" s="845">
        <v>0</v>
      </c>
    </row>
    <row r="119" spans="1:6">
      <c r="A119" s="370" t="s">
        <v>2527</v>
      </c>
      <c r="B119" s="371">
        <v>1000000</v>
      </c>
      <c r="C119" s="372">
        <v>4000054001</v>
      </c>
      <c r="D119" s="373" t="s">
        <v>2456</v>
      </c>
      <c r="E119" s="280">
        <v>4050000.0000000005</v>
      </c>
      <c r="F119" s="845">
        <v>0</v>
      </c>
    </row>
    <row r="120" spans="1:6">
      <c r="A120" s="370" t="s">
        <v>2527</v>
      </c>
      <c r="B120" s="371">
        <v>1000000</v>
      </c>
      <c r="C120" s="372">
        <v>4000055001</v>
      </c>
      <c r="D120" s="373" t="s">
        <v>2456</v>
      </c>
      <c r="E120" s="280">
        <v>4050000.0000000005</v>
      </c>
      <c r="F120" s="845">
        <v>0</v>
      </c>
    </row>
    <row r="121" spans="1:6">
      <c r="A121" s="370" t="s">
        <v>2527</v>
      </c>
      <c r="B121" s="371">
        <v>1000000</v>
      </c>
      <c r="C121" s="372">
        <v>4000056001</v>
      </c>
      <c r="D121" s="373" t="s">
        <v>2456</v>
      </c>
      <c r="E121" s="280">
        <v>4050000.0000000005</v>
      </c>
      <c r="F121" s="845">
        <v>0</v>
      </c>
    </row>
    <row r="122" spans="1:6">
      <c r="A122" s="370" t="s">
        <v>2527</v>
      </c>
      <c r="B122" s="371">
        <v>1000000</v>
      </c>
      <c r="C122" s="372">
        <v>4000057001</v>
      </c>
      <c r="D122" s="373" t="s">
        <v>2456</v>
      </c>
      <c r="E122" s="280">
        <v>4050000.0000000005</v>
      </c>
      <c r="F122" s="845">
        <v>0</v>
      </c>
    </row>
    <row r="123" spans="1:6">
      <c r="A123" s="370" t="s">
        <v>2527</v>
      </c>
      <c r="B123" s="371">
        <v>1000000</v>
      </c>
      <c r="C123" s="372">
        <v>4000058001</v>
      </c>
      <c r="D123" s="373" t="s">
        <v>2456</v>
      </c>
      <c r="E123" s="280">
        <v>4050000.0000000005</v>
      </c>
      <c r="F123" s="845">
        <v>0</v>
      </c>
    </row>
    <row r="124" spans="1:6">
      <c r="A124" s="370" t="s">
        <v>2527</v>
      </c>
      <c r="B124" s="371">
        <v>1000000</v>
      </c>
      <c r="C124" s="372">
        <v>4000059001</v>
      </c>
      <c r="D124" s="373" t="s">
        <v>2456</v>
      </c>
      <c r="E124" s="280">
        <v>4050000.0000000005</v>
      </c>
      <c r="F124" s="845">
        <v>0</v>
      </c>
    </row>
    <row r="125" spans="1:6">
      <c r="A125" s="370" t="s">
        <v>2527</v>
      </c>
      <c r="B125" s="371">
        <v>1000000</v>
      </c>
      <c r="C125" s="372">
        <v>4000060001</v>
      </c>
      <c r="D125" s="373" t="s">
        <v>2456</v>
      </c>
      <c r="E125" s="280">
        <v>4050000.0000000005</v>
      </c>
      <c r="F125" s="845">
        <v>0</v>
      </c>
    </row>
    <row r="126" spans="1:6">
      <c r="A126" s="370" t="s">
        <v>2527</v>
      </c>
      <c r="B126" s="371">
        <v>1000000</v>
      </c>
      <c r="C126" s="372">
        <v>4000061001</v>
      </c>
      <c r="D126" s="373" t="s">
        <v>2456</v>
      </c>
      <c r="E126" s="280">
        <v>4050000.0000000005</v>
      </c>
      <c r="F126" s="845">
        <v>0</v>
      </c>
    </row>
    <row r="127" spans="1:6">
      <c r="A127" s="370" t="s">
        <v>2527</v>
      </c>
      <c r="B127" s="371">
        <v>1000000</v>
      </c>
      <c r="C127" s="372">
        <v>4000062001</v>
      </c>
      <c r="D127" s="373" t="s">
        <v>2456</v>
      </c>
      <c r="E127" s="280">
        <v>4050000.0000000005</v>
      </c>
      <c r="F127" s="845">
        <v>0</v>
      </c>
    </row>
    <row r="128" spans="1:6">
      <c r="A128" s="370" t="s">
        <v>2527</v>
      </c>
      <c r="B128" s="371">
        <v>1000000</v>
      </c>
      <c r="C128" s="372">
        <v>4000063001</v>
      </c>
      <c r="D128" s="373" t="s">
        <v>2456</v>
      </c>
      <c r="E128" s="280">
        <v>4050000.0000000005</v>
      </c>
      <c r="F128" s="845">
        <v>0</v>
      </c>
    </row>
    <row r="129" spans="1:6">
      <c r="A129" s="370" t="s">
        <v>2527</v>
      </c>
      <c r="B129" s="371">
        <v>1000000</v>
      </c>
      <c r="C129" s="372">
        <v>4000064001</v>
      </c>
      <c r="D129" s="373" t="s">
        <v>2456</v>
      </c>
      <c r="E129" s="280">
        <v>4050000.0000000005</v>
      </c>
      <c r="F129" s="845">
        <v>0</v>
      </c>
    </row>
    <row r="130" spans="1:6">
      <c r="A130" s="370" t="s">
        <v>2527</v>
      </c>
      <c r="B130" s="371">
        <v>1000000</v>
      </c>
      <c r="C130" s="372">
        <v>4000065001</v>
      </c>
      <c r="D130" s="373" t="s">
        <v>2456</v>
      </c>
      <c r="E130" s="280">
        <v>4050000.0000000005</v>
      </c>
      <c r="F130" s="845">
        <v>0</v>
      </c>
    </row>
    <row r="131" spans="1:6">
      <c r="A131" s="370" t="s">
        <v>2527</v>
      </c>
      <c r="B131" s="371">
        <v>1000000</v>
      </c>
      <c r="C131" s="372">
        <v>4000066001</v>
      </c>
      <c r="D131" s="373" t="s">
        <v>2456</v>
      </c>
      <c r="E131" s="280">
        <v>4050000.0000000005</v>
      </c>
      <c r="F131" s="845">
        <v>0</v>
      </c>
    </row>
    <row r="132" spans="1:6">
      <c r="A132" s="370" t="s">
        <v>2527</v>
      </c>
      <c r="B132" s="371">
        <v>1000000</v>
      </c>
      <c r="C132" s="372">
        <v>4000067001</v>
      </c>
      <c r="D132" s="373" t="s">
        <v>2456</v>
      </c>
      <c r="E132" s="280">
        <v>64908000.000000007</v>
      </c>
      <c r="F132" s="845">
        <v>0</v>
      </c>
    </row>
    <row r="133" spans="1:6">
      <c r="A133" s="370" t="s">
        <v>2528</v>
      </c>
      <c r="B133" s="371">
        <v>1000000</v>
      </c>
      <c r="C133" s="372">
        <v>4000068001</v>
      </c>
      <c r="D133" s="373" t="s">
        <v>2456</v>
      </c>
      <c r="E133" s="280">
        <v>183829500</v>
      </c>
      <c r="F133" s="845">
        <v>0</v>
      </c>
    </row>
    <row r="134" spans="1:6">
      <c r="A134" s="370" t="s">
        <v>2528</v>
      </c>
      <c r="B134" s="371">
        <v>1000000</v>
      </c>
      <c r="C134" s="372">
        <v>4000069001</v>
      </c>
      <c r="D134" s="373" t="s">
        <v>2456</v>
      </c>
      <c r="E134" s="280">
        <v>293025600</v>
      </c>
      <c r="F134" s="845">
        <v>0</v>
      </c>
    </row>
    <row r="135" spans="1:6">
      <c r="A135" s="370" t="s">
        <v>2529</v>
      </c>
      <c r="B135" s="371">
        <v>1000000</v>
      </c>
      <c r="C135" s="372">
        <v>4000073001</v>
      </c>
      <c r="D135" s="373" t="s">
        <v>2456</v>
      </c>
      <c r="E135" s="280">
        <v>102156390</v>
      </c>
      <c r="F135" s="845">
        <v>0</v>
      </c>
    </row>
    <row r="136" spans="1:6">
      <c r="A136" s="370" t="s">
        <v>2529</v>
      </c>
      <c r="B136" s="371">
        <v>1000000</v>
      </c>
      <c r="C136" s="372">
        <v>4000074001</v>
      </c>
      <c r="D136" s="373" t="s">
        <v>2456</v>
      </c>
      <c r="E136" s="280">
        <v>102156390</v>
      </c>
      <c r="F136" s="845">
        <v>0</v>
      </c>
    </row>
    <row r="137" spans="1:6">
      <c r="A137" s="370" t="s">
        <v>2529</v>
      </c>
      <c r="B137" s="371">
        <v>1000000</v>
      </c>
      <c r="C137" s="372">
        <v>4000075001</v>
      </c>
      <c r="D137" s="373" t="s">
        <v>2456</v>
      </c>
      <c r="E137" s="280">
        <v>102156390</v>
      </c>
      <c r="F137" s="845">
        <v>0</v>
      </c>
    </row>
    <row r="138" spans="1:6">
      <c r="A138" s="370" t="s">
        <v>2530</v>
      </c>
      <c r="B138" s="371">
        <v>1000000</v>
      </c>
      <c r="C138" s="372">
        <v>4000076001</v>
      </c>
      <c r="D138" s="373" t="s">
        <v>2456</v>
      </c>
      <c r="E138" s="280">
        <v>12513066500</v>
      </c>
      <c r="F138" s="845">
        <v>19655044612.834648</v>
      </c>
    </row>
    <row r="139" spans="1:6">
      <c r="A139" s="370" t="s">
        <v>2530</v>
      </c>
      <c r="B139" s="371">
        <v>1000000</v>
      </c>
      <c r="C139" s="372">
        <v>4000076002</v>
      </c>
      <c r="D139" s="373" t="s">
        <v>2456</v>
      </c>
      <c r="E139" s="280">
        <v>7348940499.999999</v>
      </c>
      <c r="F139" s="845">
        <v>661666890</v>
      </c>
    </row>
    <row r="140" spans="1:6">
      <c r="A140" s="370" t="s">
        <v>2531</v>
      </c>
      <c r="B140" s="371">
        <v>1000000</v>
      </c>
      <c r="C140" s="372">
        <v>4000077001</v>
      </c>
      <c r="D140" s="373" t="s">
        <v>2456</v>
      </c>
      <c r="E140" s="280">
        <v>106466400</v>
      </c>
      <c r="F140" s="845">
        <v>0</v>
      </c>
    </row>
    <row r="141" spans="1:6">
      <c r="A141" s="370" t="s">
        <v>2531</v>
      </c>
      <c r="B141" s="371">
        <v>1000000</v>
      </c>
      <c r="C141" s="372">
        <v>4000078001</v>
      </c>
      <c r="D141" s="373" t="s">
        <v>2456</v>
      </c>
      <c r="E141" s="280">
        <v>108626400</v>
      </c>
      <c r="F141" s="845">
        <v>0</v>
      </c>
    </row>
    <row r="142" spans="1:6">
      <c r="A142" s="370" t="s">
        <v>2532</v>
      </c>
      <c r="B142" s="371">
        <v>1000000</v>
      </c>
      <c r="C142" s="372">
        <v>4000079001</v>
      </c>
      <c r="D142" s="373" t="s">
        <v>2456</v>
      </c>
      <c r="E142" s="280">
        <v>110000000</v>
      </c>
      <c r="F142" s="845">
        <v>62842318.191847496</v>
      </c>
    </row>
    <row r="143" spans="1:6">
      <c r="A143" s="370" t="s">
        <v>2533</v>
      </c>
      <c r="B143" s="371">
        <v>1000000</v>
      </c>
      <c r="C143" s="372">
        <v>4000080001</v>
      </c>
      <c r="D143" s="373" t="s">
        <v>2456</v>
      </c>
      <c r="E143" s="280">
        <v>515062799.99999994</v>
      </c>
      <c r="F143" s="845">
        <v>0</v>
      </c>
    </row>
    <row r="144" spans="1:6">
      <c r="A144" s="370" t="s">
        <v>2534</v>
      </c>
      <c r="B144" s="371">
        <v>1000000</v>
      </c>
      <c r="C144" s="372">
        <v>4000081001</v>
      </c>
      <c r="D144" s="373" t="s">
        <v>2456</v>
      </c>
      <c r="E144" s="280">
        <v>515062799.99999994</v>
      </c>
      <c r="F144" s="845">
        <v>0</v>
      </c>
    </row>
    <row r="145" spans="1:6">
      <c r="A145" s="370" t="s">
        <v>2535</v>
      </c>
      <c r="B145" s="371">
        <v>1000000</v>
      </c>
      <c r="C145" s="372">
        <v>4000082001</v>
      </c>
      <c r="D145" s="373" t="s">
        <v>2456</v>
      </c>
      <c r="E145" s="280">
        <v>515062799.99999994</v>
      </c>
      <c r="F145" s="845">
        <v>0</v>
      </c>
    </row>
    <row r="146" spans="1:6">
      <c r="A146" s="370" t="s">
        <v>2536</v>
      </c>
      <c r="B146" s="371">
        <v>1000000</v>
      </c>
      <c r="C146" s="372">
        <v>4000083001</v>
      </c>
      <c r="D146" s="373" t="s">
        <v>2456</v>
      </c>
      <c r="E146" s="280">
        <v>515062799.99999994</v>
      </c>
      <c r="F146" s="845">
        <v>0</v>
      </c>
    </row>
    <row r="147" spans="1:6">
      <c r="A147" s="370" t="s">
        <v>2537</v>
      </c>
      <c r="B147" s="371">
        <v>1000000</v>
      </c>
      <c r="C147" s="372">
        <v>4000084001</v>
      </c>
      <c r="D147" s="373" t="s">
        <v>2456</v>
      </c>
      <c r="E147" s="280">
        <v>515062799.99999994</v>
      </c>
      <c r="F147" s="845">
        <v>0</v>
      </c>
    </row>
    <row r="148" spans="1:6">
      <c r="A148" s="370" t="s">
        <v>2538</v>
      </c>
      <c r="B148" s="371">
        <v>1000000</v>
      </c>
      <c r="C148" s="372">
        <v>4000085001</v>
      </c>
      <c r="D148" s="373" t="s">
        <v>2456</v>
      </c>
      <c r="E148" s="280">
        <v>62707500.000000007</v>
      </c>
      <c r="F148" s="845">
        <v>0</v>
      </c>
    </row>
    <row r="149" spans="1:6">
      <c r="A149" s="370" t="s">
        <v>2538</v>
      </c>
      <c r="B149" s="371">
        <v>1000000</v>
      </c>
      <c r="C149" s="372">
        <v>4000086001</v>
      </c>
      <c r="D149" s="373" t="s">
        <v>2456</v>
      </c>
      <c r="E149" s="280">
        <v>61641000.000000007</v>
      </c>
      <c r="F149" s="845">
        <v>0</v>
      </c>
    </row>
    <row r="150" spans="1:6">
      <c r="A150" s="370" t="s">
        <v>2538</v>
      </c>
      <c r="B150" s="371">
        <v>1000000</v>
      </c>
      <c r="C150" s="372">
        <v>4000087001</v>
      </c>
      <c r="D150" s="373" t="s">
        <v>2456</v>
      </c>
      <c r="E150" s="280">
        <v>62707500.000000007</v>
      </c>
      <c r="F150" s="845">
        <v>0</v>
      </c>
    </row>
    <row r="151" spans="1:6">
      <c r="A151" s="370" t="s">
        <v>2538</v>
      </c>
      <c r="B151" s="371">
        <v>1000000</v>
      </c>
      <c r="C151" s="372">
        <v>4000088001</v>
      </c>
      <c r="D151" s="373" t="s">
        <v>2456</v>
      </c>
      <c r="E151" s="280">
        <v>62329500.000000007</v>
      </c>
      <c r="F151" s="845">
        <v>0</v>
      </c>
    </row>
    <row r="152" spans="1:6">
      <c r="A152" s="370" t="s">
        <v>2539</v>
      </c>
      <c r="B152" s="371">
        <v>1000000</v>
      </c>
      <c r="C152" s="372">
        <v>4000090001</v>
      </c>
      <c r="D152" s="373" t="s">
        <v>2456</v>
      </c>
      <c r="E152" s="280">
        <v>83829600</v>
      </c>
      <c r="F152" s="845">
        <v>0</v>
      </c>
    </row>
    <row r="153" spans="1:6">
      <c r="A153" s="370" t="s">
        <v>2539</v>
      </c>
      <c r="B153" s="371">
        <v>1000000</v>
      </c>
      <c r="C153" s="372">
        <v>4000091001</v>
      </c>
      <c r="D153" s="373" t="s">
        <v>2456</v>
      </c>
      <c r="E153" s="280">
        <v>87901200</v>
      </c>
      <c r="F153" s="845">
        <v>0</v>
      </c>
    </row>
    <row r="154" spans="1:6">
      <c r="A154" s="370" t="s">
        <v>2539</v>
      </c>
      <c r="B154" s="371">
        <v>1000000</v>
      </c>
      <c r="C154" s="372">
        <v>4000092001</v>
      </c>
      <c r="D154" s="373" t="s">
        <v>2456</v>
      </c>
      <c r="E154" s="280">
        <v>88136100</v>
      </c>
      <c r="F154" s="845">
        <v>0</v>
      </c>
    </row>
    <row r="155" spans="1:6">
      <c r="A155" s="370" t="s">
        <v>2540</v>
      </c>
      <c r="B155" s="371">
        <v>1000000</v>
      </c>
      <c r="C155" s="372">
        <v>4000093001</v>
      </c>
      <c r="D155" s="373" t="s">
        <v>2456</v>
      </c>
      <c r="E155" s="280">
        <v>0</v>
      </c>
      <c r="F155" s="845">
        <v>0</v>
      </c>
    </row>
    <row r="156" spans="1:6">
      <c r="A156" s="370" t="s">
        <v>2541</v>
      </c>
      <c r="B156" s="371">
        <v>1000000</v>
      </c>
      <c r="C156" s="372">
        <v>4000095001</v>
      </c>
      <c r="D156" s="373" t="s">
        <v>2456</v>
      </c>
      <c r="E156" s="280">
        <v>374791050</v>
      </c>
      <c r="F156" s="845">
        <v>0</v>
      </c>
    </row>
    <row r="157" spans="1:6">
      <c r="A157" s="370" t="s">
        <v>2542</v>
      </c>
      <c r="B157" s="371">
        <v>1000000</v>
      </c>
      <c r="C157" s="372">
        <v>4000096</v>
      </c>
      <c r="D157" s="373" t="s">
        <v>2456</v>
      </c>
      <c r="E157" s="280">
        <v>310000000</v>
      </c>
      <c r="F157" s="845">
        <v>203938425</v>
      </c>
    </row>
    <row r="158" spans="1:6">
      <c r="A158" s="370" t="s">
        <v>2543</v>
      </c>
      <c r="B158" s="371">
        <v>1000000</v>
      </c>
      <c r="C158" s="372">
        <v>4000097001</v>
      </c>
      <c r="D158" s="373" t="s">
        <v>2456</v>
      </c>
      <c r="E158" s="280">
        <v>325500000</v>
      </c>
      <c r="F158" s="845">
        <v>263420465.625</v>
      </c>
    </row>
    <row r="159" spans="1:6">
      <c r="A159" s="370" t="s">
        <v>2544</v>
      </c>
      <c r="B159" s="371">
        <v>1000000</v>
      </c>
      <c r="C159" s="372">
        <v>4000100001</v>
      </c>
      <c r="D159" s="373" t="s">
        <v>2456</v>
      </c>
      <c r="E159" s="280">
        <v>449203320</v>
      </c>
      <c r="F159" s="845">
        <v>0</v>
      </c>
    </row>
    <row r="160" spans="1:6">
      <c r="A160" s="370" t="s">
        <v>2545</v>
      </c>
      <c r="B160" s="371">
        <v>1000000</v>
      </c>
      <c r="C160" s="372">
        <v>4000102001</v>
      </c>
      <c r="D160" s="373" t="s">
        <v>2456</v>
      </c>
      <c r="E160" s="280">
        <v>281184750</v>
      </c>
      <c r="F160" s="845">
        <v>0</v>
      </c>
    </row>
    <row r="161" spans="1:6">
      <c r="A161" s="370" t="s">
        <v>2546</v>
      </c>
      <c r="B161" s="371">
        <v>1000000</v>
      </c>
      <c r="C161" s="372">
        <v>4000103001</v>
      </c>
      <c r="D161" s="373" t="s">
        <v>2456</v>
      </c>
      <c r="E161" s="280">
        <v>172771542</v>
      </c>
      <c r="F161" s="845">
        <v>0</v>
      </c>
    </row>
    <row r="162" spans="1:6">
      <c r="A162" s="370" t="s">
        <v>2546</v>
      </c>
      <c r="B162" s="371">
        <v>1000000</v>
      </c>
      <c r="C162" s="372">
        <v>4000104001</v>
      </c>
      <c r="D162" s="373" t="s">
        <v>2456</v>
      </c>
      <c r="E162" s="280">
        <v>181432548</v>
      </c>
      <c r="F162" s="845">
        <v>0</v>
      </c>
    </row>
    <row r="163" spans="1:6">
      <c r="A163" s="370" t="s">
        <v>2546</v>
      </c>
      <c r="B163" s="371">
        <v>1000000</v>
      </c>
      <c r="C163" s="372">
        <v>4000105001</v>
      </c>
      <c r="D163" s="373" t="s">
        <v>2456</v>
      </c>
      <c r="E163" s="280">
        <v>181398042</v>
      </c>
      <c r="F163" s="845">
        <v>0</v>
      </c>
    </row>
    <row r="164" spans="1:6">
      <c r="A164" s="370" t="s">
        <v>2547</v>
      </c>
      <c r="B164" s="371">
        <v>1000000</v>
      </c>
      <c r="C164" s="372">
        <v>4000106001</v>
      </c>
      <c r="D164" s="373" t="s">
        <v>2456</v>
      </c>
      <c r="E164" s="280">
        <v>470848950.00000006</v>
      </c>
      <c r="F164" s="845">
        <v>0</v>
      </c>
    </row>
    <row r="165" spans="1:6">
      <c r="A165" s="370" t="s">
        <v>2548</v>
      </c>
      <c r="B165" s="371">
        <v>1000000</v>
      </c>
      <c r="C165" s="372">
        <v>4000107001</v>
      </c>
      <c r="D165" s="373" t="s">
        <v>2456</v>
      </c>
      <c r="E165" s="280">
        <v>299693520</v>
      </c>
      <c r="F165" s="845">
        <v>0</v>
      </c>
    </row>
    <row r="166" spans="1:6">
      <c r="A166" s="370" t="s">
        <v>2548</v>
      </c>
      <c r="B166" s="371">
        <v>1000000</v>
      </c>
      <c r="C166" s="372">
        <v>4000108001</v>
      </c>
      <c r="D166" s="373" t="s">
        <v>2456</v>
      </c>
      <c r="E166" s="280">
        <v>206679600</v>
      </c>
      <c r="F166" s="845">
        <v>0</v>
      </c>
    </row>
    <row r="167" spans="1:6">
      <c r="A167" s="370" t="s">
        <v>2548</v>
      </c>
      <c r="B167" s="371">
        <v>1000000</v>
      </c>
      <c r="C167" s="372">
        <v>4000109001</v>
      </c>
      <c r="D167" s="373" t="s">
        <v>2456</v>
      </c>
      <c r="E167" s="280">
        <v>213159600</v>
      </c>
      <c r="F167" s="845">
        <v>0</v>
      </c>
    </row>
    <row r="168" spans="1:6">
      <c r="A168" s="370" t="s">
        <v>2549</v>
      </c>
      <c r="B168" s="371">
        <v>1000000</v>
      </c>
      <c r="C168" s="372">
        <v>4000110001</v>
      </c>
      <c r="D168" s="373" t="s">
        <v>2456</v>
      </c>
      <c r="E168" s="280">
        <v>13103100</v>
      </c>
      <c r="F168" s="845">
        <v>0</v>
      </c>
    </row>
    <row r="169" spans="1:6">
      <c r="A169" s="370" t="s">
        <v>2549</v>
      </c>
      <c r="B169" s="371">
        <v>1000000</v>
      </c>
      <c r="C169" s="372">
        <v>4000111001</v>
      </c>
      <c r="D169" s="373" t="s">
        <v>2456</v>
      </c>
      <c r="E169" s="280">
        <v>449560800</v>
      </c>
      <c r="F169" s="845">
        <v>0</v>
      </c>
    </row>
    <row r="170" spans="1:6">
      <c r="A170" s="370" t="s">
        <v>2550</v>
      </c>
      <c r="B170" s="371">
        <v>1000000</v>
      </c>
      <c r="C170" s="372">
        <v>4000112001</v>
      </c>
      <c r="D170" s="373" t="s">
        <v>2456</v>
      </c>
      <c r="E170" s="280">
        <v>552918960</v>
      </c>
      <c r="F170" s="845">
        <v>0</v>
      </c>
    </row>
    <row r="171" spans="1:6">
      <c r="A171" s="370" t="s">
        <v>2551</v>
      </c>
      <c r="B171" s="371">
        <v>1000000</v>
      </c>
      <c r="C171" s="372">
        <v>4000113001</v>
      </c>
      <c r="D171" s="373" t="s">
        <v>2456</v>
      </c>
      <c r="E171" s="280">
        <v>688548330</v>
      </c>
      <c r="F171" s="845">
        <v>0</v>
      </c>
    </row>
    <row r="172" spans="1:6">
      <c r="A172" s="370" t="s">
        <v>2552</v>
      </c>
      <c r="B172" s="371">
        <v>1000000</v>
      </c>
      <c r="C172" s="372">
        <v>4000114001</v>
      </c>
      <c r="D172" s="373" t="s">
        <v>2456</v>
      </c>
      <c r="E172" s="280">
        <v>489450600.00000006</v>
      </c>
      <c r="F172" s="845">
        <v>0</v>
      </c>
    </row>
    <row r="173" spans="1:6">
      <c r="A173" s="370" t="s">
        <v>2553</v>
      </c>
      <c r="B173" s="371">
        <v>1000000</v>
      </c>
      <c r="C173" s="372">
        <v>4000115001</v>
      </c>
      <c r="D173" s="373" t="s">
        <v>2456</v>
      </c>
      <c r="E173" s="280">
        <v>33480000.000000004</v>
      </c>
      <c r="F173" s="845">
        <v>0</v>
      </c>
    </row>
    <row r="174" spans="1:6">
      <c r="A174" s="370" t="s">
        <v>2554</v>
      </c>
      <c r="B174" s="371">
        <v>1000000</v>
      </c>
      <c r="C174" s="372">
        <v>4000116001</v>
      </c>
      <c r="D174" s="373" t="s">
        <v>2456</v>
      </c>
      <c r="E174" s="280">
        <v>523142550.00000006</v>
      </c>
      <c r="F174" s="845">
        <v>0</v>
      </c>
    </row>
    <row r="175" spans="1:6">
      <c r="A175" s="370" t="s">
        <v>2555</v>
      </c>
      <c r="B175" s="371">
        <v>1000000</v>
      </c>
      <c r="C175" s="372">
        <v>4000117001</v>
      </c>
      <c r="D175" s="373" t="s">
        <v>2456</v>
      </c>
      <c r="E175" s="280">
        <v>156141000</v>
      </c>
      <c r="F175" s="845">
        <v>0</v>
      </c>
    </row>
    <row r="176" spans="1:6">
      <c r="A176" s="370" t="s">
        <v>2556</v>
      </c>
      <c r="B176" s="371">
        <v>1000000</v>
      </c>
      <c r="C176" s="372">
        <v>4000118001</v>
      </c>
      <c r="D176" s="373" t="s">
        <v>2456</v>
      </c>
      <c r="E176" s="280">
        <v>485352000.00000006</v>
      </c>
      <c r="F176" s="845">
        <v>0</v>
      </c>
    </row>
    <row r="177" spans="1:6">
      <c r="A177" s="370" t="s">
        <v>2557</v>
      </c>
      <c r="B177" s="371">
        <v>1000000</v>
      </c>
      <c r="C177" s="372">
        <v>4000119001</v>
      </c>
      <c r="D177" s="373" t="s">
        <v>2456</v>
      </c>
      <c r="E177" s="280">
        <v>444320100</v>
      </c>
      <c r="F177" s="845">
        <v>0</v>
      </c>
    </row>
    <row r="178" spans="1:6">
      <c r="A178" s="370" t="s">
        <v>2558</v>
      </c>
      <c r="B178" s="371">
        <v>1000000</v>
      </c>
      <c r="C178" s="372">
        <v>4000120001</v>
      </c>
      <c r="D178" s="373" t="s">
        <v>2456</v>
      </c>
      <c r="E178" s="280">
        <v>1719516600</v>
      </c>
      <c r="F178" s="845">
        <v>0</v>
      </c>
    </row>
    <row r="179" spans="1:6">
      <c r="A179" s="370" t="s">
        <v>2559</v>
      </c>
      <c r="B179" s="371">
        <v>1000000</v>
      </c>
      <c r="C179" s="372">
        <v>4000121001</v>
      </c>
      <c r="D179" s="373" t="s">
        <v>2456</v>
      </c>
      <c r="E179" s="280">
        <v>601992000</v>
      </c>
      <c r="F179" s="845">
        <v>0</v>
      </c>
    </row>
    <row r="180" spans="1:6">
      <c r="A180" s="370" t="s">
        <v>2560</v>
      </c>
      <c r="B180" s="371">
        <v>1000000</v>
      </c>
      <c r="C180" s="372">
        <v>4000122001</v>
      </c>
      <c r="D180" s="373" t="s">
        <v>2456</v>
      </c>
      <c r="E180" s="280">
        <v>78408000</v>
      </c>
      <c r="F180" s="845">
        <v>0</v>
      </c>
    </row>
    <row r="181" spans="1:6">
      <c r="A181" s="370" t="s">
        <v>2560</v>
      </c>
      <c r="B181" s="371">
        <v>1000000</v>
      </c>
      <c r="C181" s="372">
        <v>4000123001</v>
      </c>
      <c r="D181" s="373" t="s">
        <v>2456</v>
      </c>
      <c r="E181" s="280">
        <v>185220000</v>
      </c>
      <c r="F181" s="845">
        <v>0</v>
      </c>
    </row>
    <row r="182" spans="1:6">
      <c r="A182" s="370" t="s">
        <v>2561</v>
      </c>
      <c r="B182" s="371">
        <v>1000000</v>
      </c>
      <c r="C182" s="372">
        <v>4000124001</v>
      </c>
      <c r="D182" s="373" t="s">
        <v>2456</v>
      </c>
      <c r="E182" s="280">
        <v>105348600</v>
      </c>
      <c r="F182" s="845">
        <v>0</v>
      </c>
    </row>
    <row r="183" spans="1:6">
      <c r="A183" s="370" t="s">
        <v>2561</v>
      </c>
      <c r="B183" s="371">
        <v>1000000</v>
      </c>
      <c r="C183" s="372">
        <v>4000125001</v>
      </c>
      <c r="D183" s="373" t="s">
        <v>2456</v>
      </c>
      <c r="E183" s="280">
        <v>105348600</v>
      </c>
      <c r="F183" s="845">
        <v>0</v>
      </c>
    </row>
    <row r="184" spans="1:6">
      <c r="A184" s="370" t="s">
        <v>2561</v>
      </c>
      <c r="B184" s="371">
        <v>1000000</v>
      </c>
      <c r="C184" s="372">
        <v>4000126001</v>
      </c>
      <c r="D184" s="373" t="s">
        <v>2456</v>
      </c>
      <c r="E184" s="280">
        <v>105316200</v>
      </c>
      <c r="F184" s="845">
        <v>0</v>
      </c>
    </row>
    <row r="185" spans="1:6">
      <c r="A185" s="370" t="s">
        <v>2561</v>
      </c>
      <c r="B185" s="371">
        <v>1000000</v>
      </c>
      <c r="C185" s="372">
        <v>4000127001</v>
      </c>
      <c r="D185" s="373" t="s">
        <v>2456</v>
      </c>
      <c r="E185" s="280">
        <v>115619400.00000001</v>
      </c>
      <c r="F185" s="845">
        <v>0</v>
      </c>
    </row>
    <row r="186" spans="1:6">
      <c r="A186" s="370" t="s">
        <v>2561</v>
      </c>
      <c r="B186" s="371">
        <v>1000000</v>
      </c>
      <c r="C186" s="372">
        <v>4000128001</v>
      </c>
      <c r="D186" s="373" t="s">
        <v>2456</v>
      </c>
      <c r="E186" s="280">
        <v>890433000</v>
      </c>
      <c r="F186" s="845">
        <v>0</v>
      </c>
    </row>
    <row r="187" spans="1:6">
      <c r="A187" s="370" t="s">
        <v>2562</v>
      </c>
      <c r="B187" s="371">
        <v>1000000</v>
      </c>
      <c r="C187" s="372">
        <v>4000129001</v>
      </c>
      <c r="D187" s="373" t="s">
        <v>2456</v>
      </c>
      <c r="E187" s="280">
        <v>471630600.00000006</v>
      </c>
      <c r="F187" s="845">
        <v>0</v>
      </c>
    </row>
    <row r="188" spans="1:6">
      <c r="A188" s="370" t="s">
        <v>2563</v>
      </c>
      <c r="B188" s="371">
        <v>1000000</v>
      </c>
      <c r="C188" s="372">
        <v>4000131001</v>
      </c>
      <c r="D188" s="373" t="s">
        <v>2456</v>
      </c>
      <c r="E188" s="280">
        <v>626406481</v>
      </c>
      <c r="F188" s="845">
        <v>291060000</v>
      </c>
    </row>
    <row r="189" spans="1:6">
      <c r="A189" s="370" t="s">
        <v>2564</v>
      </c>
      <c r="B189" s="371">
        <v>1000000</v>
      </c>
      <c r="C189" s="372">
        <v>4000132001</v>
      </c>
      <c r="D189" s="373" t="s">
        <v>2456</v>
      </c>
      <c r="E189" s="280">
        <v>19716960000</v>
      </c>
      <c r="F189" s="845">
        <v>17256000000</v>
      </c>
    </row>
    <row r="190" spans="1:6">
      <c r="A190" s="370" t="s">
        <v>2565</v>
      </c>
      <c r="B190" s="371">
        <v>1000000</v>
      </c>
      <c r="C190" s="372">
        <v>4000133001</v>
      </c>
      <c r="D190" s="373" t="s">
        <v>2456</v>
      </c>
      <c r="E190" s="280">
        <v>522411525.00000006</v>
      </c>
      <c r="F190" s="845">
        <v>0</v>
      </c>
    </row>
    <row r="191" spans="1:6">
      <c r="A191" s="370" t="s">
        <v>2566</v>
      </c>
      <c r="B191" s="371">
        <v>1000000</v>
      </c>
      <c r="C191" s="372">
        <v>4000134001</v>
      </c>
      <c r="D191" s="373" t="s">
        <v>2456</v>
      </c>
      <c r="E191" s="280">
        <v>1213766100</v>
      </c>
      <c r="F191" s="845">
        <v>0</v>
      </c>
    </row>
    <row r="192" spans="1:6">
      <c r="A192" s="370" t="s">
        <v>2567</v>
      </c>
      <c r="B192" s="371">
        <v>1000000</v>
      </c>
      <c r="C192" s="372">
        <v>4000135001</v>
      </c>
      <c r="D192" s="373" t="s">
        <v>2456</v>
      </c>
      <c r="E192" s="280">
        <v>681385500</v>
      </c>
      <c r="F192" s="845">
        <v>0</v>
      </c>
    </row>
    <row r="193" spans="1:6">
      <c r="A193" s="370" t="s">
        <v>2568</v>
      </c>
      <c r="B193" s="371">
        <v>1000000</v>
      </c>
      <c r="C193" s="372">
        <v>4000137001</v>
      </c>
      <c r="D193" s="373" t="s">
        <v>2456</v>
      </c>
      <c r="E193" s="280">
        <v>168000000</v>
      </c>
      <c r="F193" s="845">
        <v>159455000</v>
      </c>
    </row>
    <row r="194" spans="1:6">
      <c r="A194" s="370" t="s">
        <v>2569</v>
      </c>
      <c r="B194" s="371">
        <v>1000000</v>
      </c>
      <c r="C194" s="372">
        <v>4000138001</v>
      </c>
      <c r="D194" s="373" t="s">
        <v>2456</v>
      </c>
      <c r="E194" s="280">
        <v>2554672500</v>
      </c>
      <c r="F194" s="845">
        <v>0</v>
      </c>
    </row>
    <row r="195" spans="1:6">
      <c r="A195" s="370" t="s">
        <v>2570</v>
      </c>
      <c r="B195" s="371">
        <v>1000000</v>
      </c>
      <c r="C195" s="372">
        <v>4000139001</v>
      </c>
      <c r="D195" s="373" t="s">
        <v>2456</v>
      </c>
      <c r="E195" s="280">
        <v>630106560</v>
      </c>
      <c r="F195" s="845">
        <v>0</v>
      </c>
    </row>
    <row r="196" spans="1:6">
      <c r="A196" s="370" t="s">
        <v>2571</v>
      </c>
      <c r="B196" s="371">
        <v>1000000</v>
      </c>
      <c r="C196" s="372">
        <v>4000140001</v>
      </c>
      <c r="D196" s="373" t="s">
        <v>2456</v>
      </c>
      <c r="E196" s="280">
        <v>243583200.00000003</v>
      </c>
      <c r="F196" s="845">
        <v>0</v>
      </c>
    </row>
    <row r="197" spans="1:6">
      <c r="A197" s="370" t="s">
        <v>2572</v>
      </c>
      <c r="B197" s="371">
        <v>1000000</v>
      </c>
      <c r="C197" s="372">
        <v>4000141001</v>
      </c>
      <c r="D197" s="373" t="s">
        <v>2456</v>
      </c>
      <c r="E197" s="280">
        <v>613473750</v>
      </c>
      <c r="F197" s="845">
        <v>0</v>
      </c>
    </row>
    <row r="198" spans="1:6">
      <c r="A198" s="370" t="s">
        <v>2573</v>
      </c>
      <c r="B198" s="371">
        <v>1000000</v>
      </c>
      <c r="C198" s="372">
        <v>4000143001</v>
      </c>
      <c r="D198" s="373" t="s">
        <v>2456</v>
      </c>
      <c r="E198" s="280">
        <v>2207814300</v>
      </c>
      <c r="F198" s="845">
        <v>0</v>
      </c>
    </row>
    <row r="199" spans="1:6">
      <c r="A199" s="370" t="s">
        <v>2573</v>
      </c>
      <c r="B199" s="371">
        <v>1000000</v>
      </c>
      <c r="C199" s="372">
        <v>4000144001</v>
      </c>
      <c r="D199" s="373" t="s">
        <v>2456</v>
      </c>
      <c r="E199" s="280">
        <v>246183300.00000003</v>
      </c>
      <c r="F199" s="845">
        <v>0</v>
      </c>
    </row>
    <row r="200" spans="1:6">
      <c r="A200" s="370" t="s">
        <v>2574</v>
      </c>
      <c r="B200" s="371">
        <v>1000000</v>
      </c>
      <c r="C200" s="372">
        <v>4000145001</v>
      </c>
      <c r="D200" s="373" t="s">
        <v>2456</v>
      </c>
      <c r="E200" s="280">
        <v>1226034900</v>
      </c>
      <c r="F200" s="845">
        <v>0</v>
      </c>
    </row>
    <row r="201" spans="1:6">
      <c r="A201" s="370" t="s">
        <v>2575</v>
      </c>
      <c r="B201" s="371">
        <v>1000000</v>
      </c>
      <c r="C201" s="372">
        <v>4000146001</v>
      </c>
      <c r="D201" s="373" t="s">
        <v>2456</v>
      </c>
      <c r="E201" s="280">
        <v>1074675600</v>
      </c>
      <c r="F201" s="845">
        <v>0</v>
      </c>
    </row>
    <row r="202" spans="1:6">
      <c r="A202" s="370" t="s">
        <v>2576</v>
      </c>
      <c r="B202" s="371">
        <v>1000000</v>
      </c>
      <c r="C202" s="372">
        <v>4000147</v>
      </c>
      <c r="D202" s="373" t="s">
        <v>2456</v>
      </c>
      <c r="E202" s="280">
        <v>712800000</v>
      </c>
      <c r="F202" s="845">
        <v>380000000</v>
      </c>
    </row>
    <row r="203" spans="1:6">
      <c r="A203" s="370" t="s">
        <v>2577</v>
      </c>
      <c r="B203" s="371">
        <v>1000000</v>
      </c>
      <c r="C203" s="372">
        <v>4000150001</v>
      </c>
      <c r="D203" s="373" t="s">
        <v>2456</v>
      </c>
      <c r="E203" s="280">
        <v>478980000.00000006</v>
      </c>
      <c r="F203" s="845">
        <v>0</v>
      </c>
    </row>
    <row r="204" spans="1:6">
      <c r="A204" s="370" t="s">
        <v>2578</v>
      </c>
      <c r="B204" s="371">
        <v>1000000</v>
      </c>
      <c r="C204" s="372">
        <v>4000151001</v>
      </c>
      <c r="D204" s="373" t="s">
        <v>2456</v>
      </c>
      <c r="E204" s="280">
        <v>14341360500</v>
      </c>
      <c r="F204" s="845">
        <v>16064749748.32</v>
      </c>
    </row>
    <row r="205" spans="1:6">
      <c r="A205" s="370" t="s">
        <v>2579</v>
      </c>
      <c r="B205" s="371">
        <v>1000000</v>
      </c>
      <c r="C205" s="372">
        <v>6099023002</v>
      </c>
      <c r="D205" s="373" t="s">
        <v>2456</v>
      </c>
      <c r="E205" s="280">
        <v>88102080</v>
      </c>
      <c r="F205" s="845">
        <v>0</v>
      </c>
    </row>
    <row r="206" spans="1:6">
      <c r="A206" s="370" t="s">
        <v>2580</v>
      </c>
      <c r="B206" s="371">
        <v>1000000</v>
      </c>
      <c r="C206" s="372">
        <v>6099024002</v>
      </c>
      <c r="D206" s="373" t="s">
        <v>2456</v>
      </c>
      <c r="E206" s="280">
        <v>638158500</v>
      </c>
      <c r="F206" s="845">
        <v>0</v>
      </c>
    </row>
    <row r="207" spans="1:6">
      <c r="A207" s="370" t="s">
        <v>2581</v>
      </c>
      <c r="B207" s="371">
        <v>1000000</v>
      </c>
      <c r="C207" s="372">
        <v>6099030001</v>
      </c>
      <c r="D207" s="373" t="s">
        <v>2456</v>
      </c>
      <c r="E207" s="280">
        <v>309522600</v>
      </c>
      <c r="F207" s="845">
        <v>0</v>
      </c>
    </row>
    <row r="208" spans="1:6">
      <c r="A208" s="370" t="s">
        <v>2582</v>
      </c>
      <c r="B208" s="371">
        <v>1000000</v>
      </c>
      <c r="C208" s="372">
        <v>6099032005</v>
      </c>
      <c r="D208" s="373" t="s">
        <v>2456</v>
      </c>
      <c r="E208" s="280">
        <v>124737300</v>
      </c>
      <c r="F208" s="845">
        <v>0</v>
      </c>
    </row>
    <row r="209" spans="1:6">
      <c r="A209" s="370" t="s">
        <v>2583</v>
      </c>
      <c r="B209" s="371">
        <v>1000000</v>
      </c>
      <c r="C209" s="372">
        <v>6099041002</v>
      </c>
      <c r="D209" s="373" t="s">
        <v>2456</v>
      </c>
      <c r="E209" s="280">
        <v>178200000</v>
      </c>
      <c r="F209" s="845">
        <v>0</v>
      </c>
    </row>
    <row r="210" spans="1:6">
      <c r="A210" s="370" t="s">
        <v>2584</v>
      </c>
      <c r="B210" s="371">
        <v>1000000</v>
      </c>
      <c r="C210" s="372">
        <v>6099043007</v>
      </c>
      <c r="D210" s="373" t="s">
        <v>2456</v>
      </c>
      <c r="E210" s="280">
        <v>834605100</v>
      </c>
      <c r="F210" s="845">
        <v>0</v>
      </c>
    </row>
    <row r="211" spans="1:6">
      <c r="A211" s="370" t="s">
        <v>2585</v>
      </c>
      <c r="B211" s="371">
        <v>1000000</v>
      </c>
      <c r="C211" s="372">
        <v>6099052004</v>
      </c>
      <c r="D211" s="373" t="s">
        <v>2456</v>
      </c>
      <c r="E211" s="280">
        <v>297429300</v>
      </c>
      <c r="F211" s="845">
        <v>0</v>
      </c>
    </row>
    <row r="212" spans="1:6">
      <c r="A212" s="370" t="s">
        <v>2586</v>
      </c>
      <c r="B212" s="371">
        <v>1000000</v>
      </c>
      <c r="C212" s="372">
        <v>6099063001</v>
      </c>
      <c r="D212" s="373" t="s">
        <v>2456</v>
      </c>
      <c r="E212" s="280">
        <v>360450000</v>
      </c>
      <c r="F212" s="845">
        <v>0</v>
      </c>
    </row>
    <row r="213" spans="1:6">
      <c r="A213" s="370" t="s">
        <v>2587</v>
      </c>
      <c r="B213" s="371">
        <v>1000000</v>
      </c>
      <c r="C213" s="372">
        <v>6099064148</v>
      </c>
      <c r="D213" s="373" t="s">
        <v>2456</v>
      </c>
      <c r="E213" s="280">
        <v>115506000</v>
      </c>
      <c r="F213" s="845">
        <v>0</v>
      </c>
    </row>
    <row r="214" spans="1:6">
      <c r="A214" s="370" t="s">
        <v>2588</v>
      </c>
      <c r="B214" s="371">
        <v>1000000</v>
      </c>
      <c r="C214" s="372">
        <v>6099221004</v>
      </c>
      <c r="D214" s="373" t="s">
        <v>2456</v>
      </c>
      <c r="E214" s="280">
        <v>256900950</v>
      </c>
      <c r="F214" s="845">
        <v>0</v>
      </c>
    </row>
    <row r="215" spans="1:6">
      <c r="A215" s="370" t="s">
        <v>2589</v>
      </c>
      <c r="B215" s="371">
        <v>1000000</v>
      </c>
      <c r="C215" s="372">
        <v>6099223002</v>
      </c>
      <c r="D215" s="373" t="s">
        <v>2456</v>
      </c>
      <c r="E215" s="280">
        <v>257034060</v>
      </c>
      <c r="F215" s="845">
        <v>0</v>
      </c>
    </row>
    <row r="216" spans="1:6">
      <c r="A216" s="370" t="s">
        <v>2590</v>
      </c>
      <c r="B216" s="371">
        <v>1000000</v>
      </c>
      <c r="C216" s="372">
        <v>6099224001</v>
      </c>
      <c r="D216" s="373" t="s">
        <v>2456</v>
      </c>
      <c r="E216" s="280">
        <v>1204500000</v>
      </c>
      <c r="F216" s="845">
        <v>259678690.03774491</v>
      </c>
    </row>
    <row r="217" spans="1:6">
      <c r="A217" s="370" t="s">
        <v>2591</v>
      </c>
      <c r="B217" s="371">
        <v>1000000</v>
      </c>
      <c r="C217" s="372">
        <v>6099230003</v>
      </c>
      <c r="D217" s="373" t="s">
        <v>2456</v>
      </c>
      <c r="E217" s="280">
        <v>142119360</v>
      </c>
      <c r="F217" s="845">
        <v>0</v>
      </c>
    </row>
    <row r="218" spans="1:6">
      <c r="A218" s="370" t="s">
        <v>2592</v>
      </c>
      <c r="B218" s="371">
        <v>1000000</v>
      </c>
      <c r="C218" s="372">
        <v>6099249001</v>
      </c>
      <c r="D218" s="373" t="s">
        <v>2456</v>
      </c>
      <c r="E218" s="280">
        <v>360400000</v>
      </c>
      <c r="F218" s="845">
        <v>193631258.8748323</v>
      </c>
    </row>
    <row r="219" spans="1:6">
      <c r="A219" s="370" t="s">
        <v>2593</v>
      </c>
      <c r="B219" s="371">
        <v>1000000</v>
      </c>
      <c r="C219" s="372">
        <v>6099251003</v>
      </c>
      <c r="D219" s="373" t="s">
        <v>2456</v>
      </c>
      <c r="E219" s="280">
        <v>135471960</v>
      </c>
      <c r="F219" s="845">
        <v>0</v>
      </c>
    </row>
    <row r="220" spans="1:6">
      <c r="A220" s="370" t="s">
        <v>2594</v>
      </c>
      <c r="B220" s="371">
        <v>1000000</v>
      </c>
      <c r="C220" s="372">
        <v>4000148001</v>
      </c>
      <c r="D220" s="373" t="s">
        <v>2456</v>
      </c>
      <c r="E220" s="280">
        <v>4860000</v>
      </c>
      <c r="F220" s="845">
        <v>0</v>
      </c>
    </row>
    <row r="221" spans="1:6">
      <c r="A221" s="370" t="s">
        <v>2595</v>
      </c>
      <c r="B221" s="371">
        <v>1000000</v>
      </c>
      <c r="C221" s="372">
        <v>6099254001</v>
      </c>
      <c r="D221" s="373" t="s">
        <v>2456</v>
      </c>
      <c r="E221" s="280">
        <v>1086050000</v>
      </c>
      <c r="F221" s="845">
        <v>555779742.30836725</v>
      </c>
    </row>
    <row r="222" spans="1:6">
      <c r="A222" s="370" t="s">
        <v>2596</v>
      </c>
      <c r="B222" s="371">
        <v>1000000</v>
      </c>
      <c r="C222" s="372">
        <v>6099278003</v>
      </c>
      <c r="D222" s="373" t="s">
        <v>2456</v>
      </c>
      <c r="E222" s="280">
        <v>409000590</v>
      </c>
      <c r="F222" s="845">
        <v>0</v>
      </c>
    </row>
    <row r="223" spans="1:6">
      <c r="A223" s="370" t="s">
        <v>2597</v>
      </c>
      <c r="B223" s="371">
        <v>1000000</v>
      </c>
      <c r="C223" s="372">
        <v>6099305005</v>
      </c>
      <c r="D223" s="373" t="s">
        <v>2456</v>
      </c>
      <c r="E223" s="280">
        <v>216502200</v>
      </c>
      <c r="F223" s="845">
        <v>0</v>
      </c>
    </row>
    <row r="224" spans="1:6">
      <c r="A224" s="370" t="s">
        <v>2598</v>
      </c>
      <c r="B224" s="371">
        <v>1000000</v>
      </c>
      <c r="C224" s="372">
        <v>6099323004</v>
      </c>
      <c r="D224" s="373" t="s">
        <v>2456</v>
      </c>
      <c r="E224" s="280">
        <v>1291623570</v>
      </c>
      <c r="F224" s="845">
        <v>0</v>
      </c>
    </row>
    <row r="225" spans="1:6">
      <c r="A225" s="370" t="s">
        <v>2485</v>
      </c>
      <c r="B225" s="371">
        <v>1000000</v>
      </c>
      <c r="C225" s="372">
        <v>6099325006</v>
      </c>
      <c r="D225" s="373" t="s">
        <v>2456</v>
      </c>
      <c r="E225" s="280">
        <v>245554200</v>
      </c>
      <c r="F225" s="845">
        <v>0</v>
      </c>
    </row>
    <row r="226" spans="1:6">
      <c r="A226" s="370" t="s">
        <v>2599</v>
      </c>
      <c r="B226" s="371">
        <v>1000000</v>
      </c>
      <c r="C226" s="372">
        <v>6099333001</v>
      </c>
      <c r="D226" s="373" t="s">
        <v>2456</v>
      </c>
      <c r="E226" s="280">
        <v>204579000</v>
      </c>
      <c r="F226" s="845">
        <v>626291353.49075389</v>
      </c>
    </row>
    <row r="227" spans="1:6">
      <c r="A227" s="370" t="s">
        <v>2600</v>
      </c>
      <c r="B227" s="371">
        <v>1000000</v>
      </c>
      <c r="C227" s="372">
        <v>6099386</v>
      </c>
      <c r="D227" s="373" t="s">
        <v>2456</v>
      </c>
      <c r="E227" s="280">
        <v>348684000</v>
      </c>
      <c r="F227" s="845">
        <v>625526765.63028443</v>
      </c>
    </row>
    <row r="228" spans="1:6">
      <c r="A228" s="370" t="s">
        <v>2601</v>
      </c>
      <c r="B228" s="371">
        <v>1000000</v>
      </c>
      <c r="C228" s="372">
        <v>6099388001</v>
      </c>
      <c r="D228" s="373" t="s">
        <v>2456</v>
      </c>
      <c r="E228" s="280">
        <v>348000000</v>
      </c>
      <c r="F228" s="845">
        <v>1141719928.3536515</v>
      </c>
    </row>
    <row r="229" spans="1:6">
      <c r="A229" s="370" t="s">
        <v>2587</v>
      </c>
      <c r="B229" s="371">
        <v>1000000</v>
      </c>
      <c r="C229" s="372">
        <v>6099389001</v>
      </c>
      <c r="D229" s="373" t="s">
        <v>2456</v>
      </c>
      <c r="E229" s="280">
        <v>119070000</v>
      </c>
      <c r="F229" s="845">
        <v>103471677.18178651</v>
      </c>
    </row>
    <row r="230" spans="1:6">
      <c r="A230" s="370" t="s">
        <v>2602</v>
      </c>
      <c r="B230" s="371">
        <v>1000000</v>
      </c>
      <c r="C230" s="372">
        <v>6799391001</v>
      </c>
      <c r="D230" s="373" t="s">
        <v>2456</v>
      </c>
      <c r="E230" s="280">
        <v>741108000</v>
      </c>
      <c r="F230" s="845">
        <v>1734372916.776068</v>
      </c>
    </row>
    <row r="231" spans="1:6">
      <c r="A231" s="370" t="s">
        <v>2603</v>
      </c>
      <c r="B231" s="371">
        <v>1000000</v>
      </c>
      <c r="C231" s="372">
        <v>6799404012</v>
      </c>
      <c r="D231" s="373" t="s">
        <v>2456</v>
      </c>
      <c r="E231" s="280">
        <v>742528080</v>
      </c>
      <c r="F231" s="845">
        <v>0</v>
      </c>
    </row>
    <row r="232" spans="1:6">
      <c r="A232" s="370" t="s">
        <v>2604</v>
      </c>
      <c r="B232" s="371">
        <v>1000000</v>
      </c>
      <c r="C232" s="372">
        <v>6799413002</v>
      </c>
      <c r="D232" s="373" t="s">
        <v>2456</v>
      </c>
      <c r="E232" s="280">
        <v>363217500</v>
      </c>
      <c r="F232" s="845">
        <v>0</v>
      </c>
    </row>
    <row r="233" spans="1:6">
      <c r="A233" s="370" t="s">
        <v>2605</v>
      </c>
      <c r="B233" s="371">
        <v>1000000</v>
      </c>
      <c r="C233" s="372">
        <v>6799428001</v>
      </c>
      <c r="D233" s="373" t="s">
        <v>2456</v>
      </c>
      <c r="E233" s="280">
        <v>18562500</v>
      </c>
      <c r="F233" s="845">
        <v>0</v>
      </c>
    </row>
    <row r="234" spans="1:6">
      <c r="A234" s="370" t="s">
        <v>2606</v>
      </c>
      <c r="B234" s="371">
        <v>1000000</v>
      </c>
      <c r="C234" s="372">
        <v>6799437001</v>
      </c>
      <c r="D234" s="373" t="s">
        <v>2456</v>
      </c>
      <c r="E234" s="280">
        <v>211188600</v>
      </c>
      <c r="F234" s="845">
        <v>55788238.237757772</v>
      </c>
    </row>
    <row r="235" spans="1:6">
      <c r="A235" s="370" t="s">
        <v>2607</v>
      </c>
      <c r="B235" s="371">
        <v>1000000</v>
      </c>
      <c r="C235" s="372">
        <v>6799452001</v>
      </c>
      <c r="D235" s="373" t="s">
        <v>2456</v>
      </c>
      <c r="E235" s="280">
        <v>123120000.00000001</v>
      </c>
      <c r="F235" s="845">
        <v>0</v>
      </c>
    </row>
    <row r="236" spans="1:6">
      <c r="A236" s="370" t="s">
        <v>2608</v>
      </c>
      <c r="B236" s="371">
        <v>1000000</v>
      </c>
      <c r="C236" s="372">
        <v>6799465001</v>
      </c>
      <c r="D236" s="373" t="s">
        <v>2456</v>
      </c>
      <c r="E236" s="280">
        <v>2997000000</v>
      </c>
      <c r="F236" s="845">
        <v>292480554.73347533</v>
      </c>
    </row>
    <row r="237" spans="1:6">
      <c r="A237" s="370" t="s">
        <v>2609</v>
      </c>
      <c r="B237" s="371">
        <v>1000000</v>
      </c>
      <c r="C237" s="372">
        <v>6799487001</v>
      </c>
      <c r="D237" s="373" t="s">
        <v>2456</v>
      </c>
      <c r="E237" s="280">
        <v>200400000</v>
      </c>
      <c r="F237" s="845">
        <v>707727958.68792331</v>
      </c>
    </row>
    <row r="238" spans="1:6">
      <c r="A238" s="370" t="s">
        <v>2610</v>
      </c>
      <c r="B238" s="371">
        <v>1000000</v>
      </c>
      <c r="C238" s="372">
        <v>6799491001</v>
      </c>
      <c r="D238" s="373" t="s">
        <v>2456</v>
      </c>
      <c r="E238" s="280">
        <v>158284800</v>
      </c>
      <c r="F238" s="845">
        <v>0</v>
      </c>
    </row>
    <row r="239" spans="1:6">
      <c r="A239" s="370" t="s">
        <v>2611</v>
      </c>
      <c r="B239" s="371">
        <v>1000000</v>
      </c>
      <c r="C239" s="372">
        <v>6799502001</v>
      </c>
      <c r="D239" s="373" t="s">
        <v>2456</v>
      </c>
      <c r="E239" s="280">
        <v>346500000</v>
      </c>
      <c r="F239" s="845">
        <v>563649388.56570423</v>
      </c>
    </row>
    <row r="240" spans="1:6">
      <c r="A240" s="370" t="s">
        <v>2612</v>
      </c>
      <c r="B240" s="371">
        <v>1000000</v>
      </c>
      <c r="C240" s="372">
        <v>6799503001</v>
      </c>
      <c r="D240" s="373" t="s">
        <v>2456</v>
      </c>
      <c r="E240" s="280">
        <v>63836100.000000007</v>
      </c>
      <c r="F240" s="845">
        <v>0</v>
      </c>
    </row>
    <row r="241" spans="1:6">
      <c r="A241" s="370" t="s">
        <v>2581</v>
      </c>
      <c r="B241" s="371">
        <v>1000000</v>
      </c>
      <c r="C241" s="372">
        <v>6799507001</v>
      </c>
      <c r="D241" s="373" t="s">
        <v>2456</v>
      </c>
      <c r="E241" s="280">
        <v>337662000</v>
      </c>
      <c r="F241" s="845">
        <v>0</v>
      </c>
    </row>
    <row r="242" spans="1:6">
      <c r="A242" s="370" t="s">
        <v>2613</v>
      </c>
      <c r="B242" s="371">
        <v>1000000</v>
      </c>
      <c r="C242" s="372">
        <v>6799538001</v>
      </c>
      <c r="D242" s="373" t="s">
        <v>2456</v>
      </c>
      <c r="E242" s="280">
        <v>60900000</v>
      </c>
      <c r="F242" s="845">
        <v>109397405.85893209</v>
      </c>
    </row>
    <row r="243" spans="1:6">
      <c r="A243" s="370" t="s">
        <v>2614</v>
      </c>
      <c r="B243" s="371">
        <v>1000000</v>
      </c>
      <c r="C243" s="372">
        <v>6799545001</v>
      </c>
      <c r="D243" s="373" t="s">
        <v>2456</v>
      </c>
      <c r="E243" s="280">
        <v>284472000</v>
      </c>
      <c r="F243" s="845">
        <v>0</v>
      </c>
    </row>
    <row r="244" spans="1:6">
      <c r="A244" s="370" t="s">
        <v>2615</v>
      </c>
      <c r="B244" s="371">
        <v>1000000</v>
      </c>
      <c r="C244" s="372">
        <v>7000011001</v>
      </c>
      <c r="D244" s="373" t="s">
        <v>2456</v>
      </c>
      <c r="E244" s="280">
        <v>1193400000</v>
      </c>
      <c r="F244" s="845">
        <v>971363417.61679745</v>
      </c>
    </row>
    <row r="245" spans="1:6">
      <c r="A245" s="370" t="s">
        <v>2616</v>
      </c>
      <c r="B245" s="371">
        <v>1000000</v>
      </c>
      <c r="C245" s="372">
        <v>7000016001</v>
      </c>
      <c r="D245" s="373" t="s">
        <v>2456</v>
      </c>
      <c r="E245" s="280">
        <v>138955500</v>
      </c>
      <c r="F245" s="845">
        <v>56162759.519450136</v>
      </c>
    </row>
    <row r="246" spans="1:6">
      <c r="A246" s="370" t="s">
        <v>2616</v>
      </c>
      <c r="B246" s="371">
        <v>1000000</v>
      </c>
      <c r="C246" s="372">
        <v>7000017001</v>
      </c>
      <c r="D246" s="373" t="s">
        <v>2456</v>
      </c>
      <c r="E246" s="280">
        <v>38782800</v>
      </c>
      <c r="F246" s="845">
        <v>13985675.237898674</v>
      </c>
    </row>
    <row r="247" spans="1:6">
      <c r="A247" s="370" t="s">
        <v>2616</v>
      </c>
      <c r="B247" s="371">
        <v>1000000</v>
      </c>
      <c r="C247" s="372">
        <v>7000018001</v>
      </c>
      <c r="D247" s="373" t="s">
        <v>2456</v>
      </c>
      <c r="E247" s="280">
        <v>41331600</v>
      </c>
      <c r="F247" s="845">
        <v>14305163.191768989</v>
      </c>
    </row>
    <row r="248" spans="1:6">
      <c r="A248" s="370" t="s">
        <v>2616</v>
      </c>
      <c r="B248" s="371">
        <v>1000000</v>
      </c>
      <c r="C248" s="372">
        <v>7000019001</v>
      </c>
      <c r="D248" s="373" t="s">
        <v>2456</v>
      </c>
      <c r="E248" s="280">
        <v>21481875</v>
      </c>
      <c r="F248" s="845">
        <v>5227498.3240622627</v>
      </c>
    </row>
    <row r="249" spans="1:6">
      <c r="A249" s="370" t="s">
        <v>2617</v>
      </c>
      <c r="B249" s="371">
        <v>1000000</v>
      </c>
      <c r="C249" s="372">
        <v>7000071</v>
      </c>
      <c r="D249" s="373" t="s">
        <v>2456</v>
      </c>
      <c r="E249" s="280">
        <v>20337852104.560001</v>
      </c>
      <c r="F249" s="845">
        <v>20337852104.560001</v>
      </c>
    </row>
    <row r="250" spans="1:6">
      <c r="A250" s="370" t="s">
        <v>2617</v>
      </c>
      <c r="B250" s="371">
        <v>1000000</v>
      </c>
      <c r="C250" s="372">
        <v>7000071001</v>
      </c>
      <c r="D250" s="373" t="s">
        <v>2456</v>
      </c>
      <c r="E250" s="280">
        <v>7797300000</v>
      </c>
      <c r="F250" s="845">
        <v>7797300000</v>
      </c>
    </row>
    <row r="251" spans="1:6">
      <c r="A251" s="370" t="s">
        <v>2618</v>
      </c>
      <c r="B251" s="371">
        <v>1000000</v>
      </c>
      <c r="C251" s="372">
        <v>7000040</v>
      </c>
      <c r="D251" s="373" t="s">
        <v>2456</v>
      </c>
      <c r="E251" s="280">
        <v>11465547.289999999</v>
      </c>
      <c r="F251" s="845">
        <v>11465547.289999999</v>
      </c>
    </row>
    <row r="252" spans="1:6">
      <c r="A252" s="370" t="s">
        <v>2619</v>
      </c>
      <c r="B252" s="371">
        <v>1000000</v>
      </c>
      <c r="C252" s="372">
        <v>7000050</v>
      </c>
      <c r="D252" s="373" t="s">
        <v>2456</v>
      </c>
      <c r="E252" s="280">
        <v>7233374</v>
      </c>
      <c r="F252" s="845">
        <v>7233374</v>
      </c>
    </row>
    <row r="253" spans="1:6">
      <c r="A253" s="370" t="s">
        <v>2620</v>
      </c>
      <c r="B253" s="371">
        <v>1000000</v>
      </c>
      <c r="C253" s="372">
        <v>7000060</v>
      </c>
      <c r="D253" s="373" t="s">
        <v>2456</v>
      </c>
      <c r="E253" s="280">
        <v>223031386.72</v>
      </c>
      <c r="F253" s="845">
        <v>223031386.72</v>
      </c>
    </row>
    <row r="254" spans="1:6">
      <c r="A254" s="370" t="s">
        <v>2621</v>
      </c>
      <c r="B254" s="371">
        <v>1000000</v>
      </c>
      <c r="C254" s="372">
        <v>7000070</v>
      </c>
      <c r="D254" s="373" t="s">
        <v>2456</v>
      </c>
      <c r="E254" s="280">
        <v>220736503.99000001</v>
      </c>
      <c r="F254" s="845">
        <v>220736503.99000001</v>
      </c>
    </row>
    <row r="255" spans="1:6">
      <c r="A255" s="370" t="s">
        <v>2622</v>
      </c>
      <c r="B255" s="371">
        <v>1000000</v>
      </c>
      <c r="C255" s="372">
        <v>7000072</v>
      </c>
      <c r="D255" s="373" t="s">
        <v>2456</v>
      </c>
      <c r="E255" s="280">
        <v>1485561759</v>
      </c>
      <c r="F255" s="845">
        <v>1485561759</v>
      </c>
    </row>
    <row r="256" spans="1:6">
      <c r="A256" s="375"/>
      <c r="B256" s="376"/>
      <c r="C256" s="377"/>
      <c r="D256" s="378" t="s">
        <v>2185</v>
      </c>
      <c r="E256" s="379">
        <f>SUM(E6:E255)</f>
        <v>183838342359.23322</v>
      </c>
      <c r="F256" s="846">
        <f>SUM(F6:F255)</f>
        <v>119120334475.6837</v>
      </c>
    </row>
    <row r="257" spans="1:6">
      <c r="A257" s="370"/>
      <c r="B257" s="371"/>
      <c r="C257" s="372"/>
      <c r="D257" s="380"/>
      <c r="E257" s="280"/>
      <c r="F257" s="845"/>
    </row>
    <row r="258" spans="1:6">
      <c r="A258" s="363"/>
      <c r="B258" s="363"/>
      <c r="C258" s="363"/>
      <c r="D258" s="363"/>
      <c r="E258" s="363"/>
      <c r="F258" s="843"/>
    </row>
    <row r="259" spans="1:6">
      <c r="A259" s="471" t="s">
        <v>2623</v>
      </c>
      <c r="B259" s="471" t="s">
        <v>2624</v>
      </c>
      <c r="C259" s="471" t="s">
        <v>77</v>
      </c>
      <c r="D259" s="471" t="s">
        <v>2625</v>
      </c>
      <c r="E259" s="363"/>
      <c r="F259" s="843"/>
    </row>
    <row r="260" spans="1:6">
      <c r="A260" s="381">
        <v>1801020010</v>
      </c>
      <c r="B260" s="382" t="s">
        <v>2626</v>
      </c>
      <c r="C260" s="382"/>
      <c r="D260" s="382"/>
      <c r="E260" s="364"/>
      <c r="F260" s="843"/>
    </row>
    <row r="261" spans="1:6">
      <c r="A261" s="381">
        <v>1801020075</v>
      </c>
      <c r="B261" s="382" t="s">
        <v>1270</v>
      </c>
      <c r="C261" s="382"/>
      <c r="D261" s="382"/>
      <c r="E261" s="364"/>
      <c r="F261" s="843"/>
    </row>
    <row r="262" spans="1:6">
      <c r="A262" s="381">
        <v>1801020006</v>
      </c>
      <c r="B262" s="383" t="s">
        <v>1272</v>
      </c>
      <c r="C262" s="382"/>
      <c r="D262" s="382"/>
      <c r="E262" s="364"/>
      <c r="F262" s="843"/>
    </row>
    <row r="263" spans="1:6">
      <c r="A263" s="384"/>
      <c r="B263" s="385"/>
      <c r="C263" s="386"/>
      <c r="D263" s="386"/>
      <c r="E263" s="364"/>
      <c r="F263" s="843"/>
    </row>
    <row r="264" spans="1:6">
      <c r="A264" s="387" t="s">
        <v>2402</v>
      </c>
      <c r="B264" s="388"/>
      <c r="C264" s="389">
        <f>SUM(C260:C263)</f>
        <v>0</v>
      </c>
      <c r="D264" s="389">
        <f>SUM(D260:D263)</f>
        <v>0</v>
      </c>
      <c r="E264" s="390"/>
      <c r="F264" s="847"/>
    </row>
    <row r="265" spans="1:6">
      <c r="A265" s="387" t="s">
        <v>2286</v>
      </c>
      <c r="B265" s="388"/>
      <c r="C265" s="389">
        <f>+C264-E256</f>
        <v>-183838342359.23322</v>
      </c>
      <c r="D265" s="389">
        <f>+F256-D264</f>
        <v>119120334475.6837</v>
      </c>
      <c r="E265" s="390"/>
      <c r="F265" s="847"/>
    </row>
    <row r="266" spans="1:6">
      <c r="A266" s="363"/>
      <c r="B266" s="363"/>
      <c r="C266" s="363"/>
      <c r="D266" s="363"/>
      <c r="E266" s="363"/>
      <c r="F266" s="843"/>
    </row>
    <row r="267" spans="1:6">
      <c r="A267" s="363" t="s">
        <v>2627</v>
      </c>
      <c r="B267" s="363"/>
      <c r="C267" s="363"/>
      <c r="D267" s="363"/>
      <c r="E267" s="363"/>
      <c r="F267" s="843"/>
    </row>
    <row r="268" spans="1:6">
      <c r="A268" s="363"/>
      <c r="B268" s="363"/>
      <c r="C268" s="363"/>
      <c r="D268" s="363"/>
      <c r="E268" s="363"/>
      <c r="F268" s="843"/>
    </row>
    <row r="269" spans="1:6" ht="56.25">
      <c r="A269" s="391" t="s">
        <v>2628</v>
      </c>
      <c r="B269" s="363" t="s">
        <v>2629</v>
      </c>
      <c r="C269" s="363"/>
      <c r="D269" s="363"/>
      <c r="E269" s="363"/>
      <c r="F269" s="843"/>
    </row>
    <row r="270" spans="1:6">
      <c r="A270" s="363"/>
      <c r="B270" s="363"/>
      <c r="C270" s="363"/>
      <c r="D270" s="363"/>
      <c r="E270" s="363"/>
      <c r="F270" s="843"/>
    </row>
    <row r="271" spans="1:6">
      <c r="A271" s="363" t="s">
        <v>2630</v>
      </c>
      <c r="B271" s="363"/>
      <c r="C271" s="363"/>
      <c r="D271" s="363"/>
      <c r="E271" s="363"/>
      <c r="F271" s="843"/>
    </row>
    <row r="272" spans="1:6">
      <c r="A272" s="363" t="s">
        <v>2631</v>
      </c>
      <c r="B272" s="363"/>
      <c r="C272" s="363"/>
      <c r="D272" s="363"/>
      <c r="E272" s="363"/>
      <c r="F272" s="843"/>
    </row>
    <row r="273" spans="1:6">
      <c r="A273" s="363"/>
      <c r="B273" s="363"/>
      <c r="C273" s="363"/>
      <c r="D273" s="363"/>
      <c r="E273" s="363"/>
      <c r="F273" s="843"/>
    </row>
    <row r="274" spans="1:6">
      <c r="A274" s="392" t="s">
        <v>2632</v>
      </c>
    </row>
    <row r="275" spans="1:6">
      <c r="A275" s="392" t="s">
        <v>2633</v>
      </c>
    </row>
  </sheetData>
  <sheetProtection algorithmName="SHA-512" hashValue="gIYffuj+mroHu8FwOwe1Ol8lvQRRYg1BIxuiHXO4bMuLNhAN/71jO3TwHmoLnKmsxoqExf7EQaMZjj5bqPtupA==" saltValue="O7fLBEIzEf35lv/oEHIXlQ==" spinCount="100000" sheet="1" objects="1" scenarios="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S50"/>
  <sheetViews>
    <sheetView workbookViewId="0">
      <pane ySplit="4" topLeftCell="A5" activePane="bottomLeft" state="frozen"/>
      <selection pane="bottomLeft" activeCell="A5" sqref="A5"/>
    </sheetView>
  </sheetViews>
  <sheetFormatPr baseColWidth="10" defaultRowHeight="11.25"/>
  <cols>
    <col min="1" max="1" width="10.140625" style="135" bestFit="1" customWidth="1"/>
    <col min="2" max="2" width="9.5703125" style="135" bestFit="1" customWidth="1"/>
    <col min="3" max="3" width="38.42578125" style="135" customWidth="1"/>
    <col min="4" max="4" width="22.28515625" style="135" customWidth="1"/>
    <col min="5" max="5" width="17.28515625" style="135" bestFit="1" customWidth="1"/>
    <col min="6" max="6" width="18.140625" style="135" bestFit="1" customWidth="1"/>
    <col min="7" max="7" width="15.85546875" style="135" bestFit="1" customWidth="1"/>
    <col min="8" max="8" width="17.28515625" style="135" bestFit="1" customWidth="1"/>
    <col min="9" max="9" width="17.5703125" style="135" bestFit="1" customWidth="1"/>
    <col min="10" max="10" width="15.140625" style="135" bestFit="1" customWidth="1"/>
    <col min="11" max="11" width="15.7109375" style="135" bestFit="1" customWidth="1"/>
    <col min="12" max="17" width="11.42578125" style="135"/>
    <col min="18" max="19" width="11.42578125" style="136"/>
    <col min="20" max="16384" width="11.42578125" style="137"/>
  </cols>
  <sheetData>
    <row r="1" spans="1:19">
      <c r="A1" s="20" t="s">
        <v>192</v>
      </c>
    </row>
    <row r="2" spans="1:19" s="1027" customFormat="1">
      <c r="A2" s="20" t="s">
        <v>5059</v>
      </c>
      <c r="B2" s="1025"/>
      <c r="C2" s="1025"/>
      <c r="D2" s="1025"/>
      <c r="E2" s="1025"/>
      <c r="F2" s="1025"/>
      <c r="G2" s="1025"/>
      <c r="H2" s="1025" t="s">
        <v>2249</v>
      </c>
      <c r="I2" s="1025">
        <f>+I3-I4</f>
        <v>0</v>
      </c>
      <c r="J2" s="1025"/>
      <c r="K2" s="1025"/>
      <c r="L2" s="1025"/>
      <c r="M2" s="1025"/>
      <c r="N2" s="1025"/>
      <c r="O2" s="1025"/>
      <c r="P2" s="1025"/>
      <c r="Q2" s="1025"/>
      <c r="R2" s="1026"/>
      <c r="S2" s="1026"/>
    </row>
    <row r="3" spans="1:19">
      <c r="A3" s="20" t="s">
        <v>4991</v>
      </c>
      <c r="H3" s="721" t="s">
        <v>1858</v>
      </c>
      <c r="I3" s="1032">
        <f>SUMIF(RESULTADOS!A:A,'A10 Titulos de deuda'!H3,RESULTADOS!I:I)</f>
        <v>10301855765748.723</v>
      </c>
    </row>
    <row r="4" spans="1:19" s="1031" customFormat="1" ht="10.5">
      <c r="A4" s="1028"/>
      <c r="B4" s="1029"/>
      <c r="C4" s="1029">
        <f t="shared" ref="C4:I4" si="0">SUM(C5:C1048576)</f>
        <v>0</v>
      </c>
      <c r="D4" s="1029">
        <f t="shared" si="0"/>
        <v>10338418390176.379</v>
      </c>
      <c r="E4" s="1029">
        <f t="shared" si="0"/>
        <v>10332299539280.031</v>
      </c>
      <c r="F4" s="1029">
        <f t="shared" si="0"/>
        <v>5480932489.3368778</v>
      </c>
      <c r="G4" s="1029">
        <f t="shared" si="0"/>
        <v>0</v>
      </c>
      <c r="H4" s="1029">
        <f t="shared" si="0"/>
        <v>10337780471769.367</v>
      </c>
      <c r="I4" s="1029">
        <f t="shared" si="0"/>
        <v>10301855765748.721</v>
      </c>
      <c r="J4" s="1029"/>
      <c r="K4" s="1029"/>
      <c r="L4" s="1029"/>
      <c r="M4" s="1029"/>
      <c r="N4" s="1029"/>
      <c r="O4" s="1029"/>
      <c r="P4" s="1029"/>
      <c r="Q4" s="1029"/>
      <c r="R4" s="1030"/>
      <c r="S4" s="1030"/>
    </row>
    <row r="6" spans="1:19" ht="22.5">
      <c r="A6" s="1033" t="s">
        <v>2663</v>
      </c>
      <c r="B6" s="472" t="s">
        <v>5083</v>
      </c>
      <c r="C6" s="472" t="s">
        <v>2653</v>
      </c>
      <c r="D6" s="1034" t="s">
        <v>2446</v>
      </c>
      <c r="E6" s="1034" t="s">
        <v>200</v>
      </c>
      <c r="F6" s="1034" t="s">
        <v>5084</v>
      </c>
      <c r="G6" s="1034" t="s">
        <v>5085</v>
      </c>
      <c r="H6" s="1034" t="s">
        <v>2676</v>
      </c>
      <c r="I6" s="1034" t="s">
        <v>5086</v>
      </c>
    </row>
    <row r="7" spans="1:19">
      <c r="A7" s="1035">
        <v>1304010001</v>
      </c>
      <c r="B7" s="1036"/>
      <c r="C7" s="733" t="s">
        <v>471</v>
      </c>
      <c r="D7" s="1037">
        <v>3527874149435.27</v>
      </c>
      <c r="E7" s="867">
        <v>3527874149435.27</v>
      </c>
      <c r="F7" s="867"/>
      <c r="G7" s="867"/>
      <c r="H7" s="867">
        <v>3527874149435.27</v>
      </c>
      <c r="I7" s="1032">
        <v>3541671737757.7891</v>
      </c>
    </row>
    <row r="8" spans="1:19">
      <c r="A8" s="1035">
        <v>1304010009</v>
      </c>
      <c r="B8" s="1036"/>
      <c r="C8" s="733" t="s">
        <v>3504</v>
      </c>
      <c r="D8" s="1037">
        <v>4496836499.1999998</v>
      </c>
      <c r="E8" s="867">
        <v>4496836499.1999998</v>
      </c>
      <c r="F8" s="867">
        <v>518530510.50687802</v>
      </c>
      <c r="G8" s="867"/>
      <c r="H8" s="867">
        <v>5015367009.7068777</v>
      </c>
      <c r="I8" s="1032">
        <v>5035097275.9755526</v>
      </c>
    </row>
    <row r="9" spans="1:19">
      <c r="A9" s="1035">
        <v>1304010010</v>
      </c>
      <c r="B9" s="1036"/>
      <c r="C9" s="733" t="s">
        <v>3379</v>
      </c>
      <c r="D9" s="1037">
        <v>15621574782.209999</v>
      </c>
      <c r="E9" s="867">
        <v>15621574782.209999</v>
      </c>
      <c r="F9" s="867"/>
      <c r="G9" s="867"/>
      <c r="H9" s="867">
        <v>15621574782.209999</v>
      </c>
      <c r="I9" s="1032">
        <v>15653600611.799999</v>
      </c>
    </row>
    <row r="10" spans="1:19">
      <c r="A10" s="1035">
        <v>1304011407</v>
      </c>
      <c r="B10" s="1036"/>
      <c r="C10" s="733" t="s">
        <v>472</v>
      </c>
      <c r="D10" s="1037">
        <v>565529220584.78003</v>
      </c>
      <c r="E10" s="867">
        <v>565529220584.78003</v>
      </c>
      <c r="F10" s="867"/>
      <c r="G10" s="867"/>
      <c r="H10" s="867">
        <v>565529220584.78003</v>
      </c>
      <c r="I10" s="1032">
        <v>580357148560.70544</v>
      </c>
    </row>
    <row r="11" spans="1:19">
      <c r="A11" s="1035">
        <v>1304020111</v>
      </c>
      <c r="B11" s="1036"/>
      <c r="C11" s="733" t="s">
        <v>473</v>
      </c>
      <c r="D11" s="1037">
        <v>47649204945.43</v>
      </c>
      <c r="E11" s="867">
        <v>47649204945.43</v>
      </c>
      <c r="F11" s="867"/>
      <c r="G11" s="867"/>
      <c r="H11" s="867">
        <v>47649204945.43</v>
      </c>
      <c r="I11" s="1032">
        <v>48213125452.94072</v>
      </c>
    </row>
    <row r="12" spans="1:19">
      <c r="A12" s="1035">
        <v>1304030113</v>
      </c>
      <c r="B12" s="1036"/>
      <c r="C12" s="733" t="s">
        <v>3897</v>
      </c>
      <c r="D12" s="1037">
        <v>0</v>
      </c>
      <c r="E12" s="867">
        <v>0</v>
      </c>
      <c r="F12" s="867"/>
      <c r="G12" s="867"/>
      <c r="H12" s="867">
        <v>0</v>
      </c>
      <c r="I12" s="1032">
        <v>0</v>
      </c>
    </row>
    <row r="13" spans="1:19">
      <c r="A13" s="1035">
        <v>1304090016</v>
      </c>
      <c r="B13" s="1036"/>
      <c r="C13" s="733" t="s">
        <v>477</v>
      </c>
      <c r="D13" s="1037">
        <v>32391843845.450001</v>
      </c>
      <c r="E13" s="867">
        <v>32391843845.450001</v>
      </c>
      <c r="F13" s="867"/>
      <c r="G13" s="867"/>
      <c r="H13" s="867">
        <v>32391843845.450001</v>
      </c>
      <c r="I13" s="1032">
        <v>32182060818.508747</v>
      </c>
    </row>
    <row r="14" spans="1:19">
      <c r="A14" s="1035">
        <v>1304030013</v>
      </c>
      <c r="B14" s="1036"/>
      <c r="C14" s="733" t="s">
        <v>474</v>
      </c>
      <c r="D14" s="1037">
        <v>42998726900</v>
      </c>
      <c r="E14" s="867">
        <v>42998726900</v>
      </c>
      <c r="F14" s="867"/>
      <c r="G14" s="867"/>
      <c r="H14" s="867">
        <v>42998726900</v>
      </c>
      <c r="I14" s="1032">
        <v>43540268003.8423</v>
      </c>
    </row>
    <row r="15" spans="1:19">
      <c r="A15" s="1055">
        <v>1304030113</v>
      </c>
      <c r="B15" s="1036"/>
      <c r="C15" s="733" t="s">
        <v>3897</v>
      </c>
      <c r="D15" s="1059">
        <v>94735986351.679993</v>
      </c>
      <c r="E15" s="1060">
        <v>94735986351.679993</v>
      </c>
      <c r="F15" s="867"/>
      <c r="G15" s="867"/>
      <c r="H15" s="1060">
        <v>94735986351.679993</v>
      </c>
      <c r="I15" s="1032">
        <v>95810908649.242554</v>
      </c>
    </row>
    <row r="16" spans="1:19">
      <c r="A16" s="1035">
        <v>1304030026</v>
      </c>
      <c r="B16" s="1036"/>
      <c r="C16" s="733" t="s">
        <v>475</v>
      </c>
      <c r="D16" s="1037">
        <v>2354618229.1799998</v>
      </c>
      <c r="E16" s="867">
        <v>2354618229.1799998</v>
      </c>
      <c r="F16" s="867"/>
      <c r="G16" s="867"/>
      <c r="H16" s="867">
        <v>2354618229.1799998</v>
      </c>
      <c r="I16" s="1032">
        <v>2355776446.4783063</v>
      </c>
    </row>
    <row r="17" spans="1:9">
      <c r="A17" s="1035">
        <v>1304091416</v>
      </c>
      <c r="B17" s="1036"/>
      <c r="C17" s="733" t="s">
        <v>3505</v>
      </c>
      <c r="D17" s="1037">
        <v>0</v>
      </c>
      <c r="E17" s="867">
        <v>0</v>
      </c>
      <c r="F17" s="867"/>
      <c r="G17" s="867"/>
      <c r="H17" s="867">
        <v>0</v>
      </c>
      <c r="I17" s="1032">
        <v>0</v>
      </c>
    </row>
    <row r="18" spans="1:9">
      <c r="A18" s="1035">
        <v>1304100018</v>
      </c>
      <c r="B18" s="1036"/>
      <c r="C18" s="733" t="s">
        <v>4530</v>
      </c>
      <c r="D18" s="1037">
        <v>1188628757.5599999</v>
      </c>
      <c r="E18" s="867">
        <v>1188628757.5599999</v>
      </c>
      <c r="F18" s="867"/>
      <c r="G18" s="867"/>
      <c r="H18" s="867">
        <v>1188628757.5599999</v>
      </c>
      <c r="I18" s="1032">
        <v>1143825411.879596</v>
      </c>
    </row>
    <row r="19" spans="1:9">
      <c r="A19" s="1035">
        <v>1304110008</v>
      </c>
      <c r="B19" s="1036"/>
      <c r="C19" s="733" t="s">
        <v>5239</v>
      </c>
      <c r="D19" s="1037">
        <v>0</v>
      </c>
      <c r="E19" s="867">
        <v>0</v>
      </c>
      <c r="F19" s="867"/>
      <c r="G19" s="867"/>
      <c r="H19" s="867">
        <v>0</v>
      </c>
      <c r="I19" s="1032">
        <v>0</v>
      </c>
    </row>
    <row r="20" spans="1:9">
      <c r="A20" s="1035">
        <v>1304110012</v>
      </c>
      <c r="B20" s="1036"/>
      <c r="C20" s="733" t="s">
        <v>476</v>
      </c>
      <c r="D20" s="1037">
        <v>181789654000</v>
      </c>
      <c r="E20" s="867">
        <v>181789654000</v>
      </c>
      <c r="F20" s="867"/>
      <c r="G20" s="867"/>
      <c r="H20" s="867">
        <v>181789654000</v>
      </c>
      <c r="I20" s="1032">
        <v>180848772530.50653</v>
      </c>
    </row>
    <row r="21" spans="1:9">
      <c r="A21" s="1035">
        <v>1304110019</v>
      </c>
      <c r="B21" s="1036"/>
      <c r="C21" s="733" t="s">
        <v>478</v>
      </c>
      <c r="D21" s="1037">
        <v>106746151204.88</v>
      </c>
      <c r="E21" s="867">
        <v>106746151204.88</v>
      </c>
      <c r="F21" s="867"/>
      <c r="G21" s="867"/>
      <c r="H21" s="867">
        <v>106746151204.88</v>
      </c>
      <c r="I21" s="1032">
        <v>106185520794.24359</v>
      </c>
    </row>
    <row r="22" spans="1:9">
      <c r="A22" s="1035">
        <v>1304110119</v>
      </c>
      <c r="B22" s="1036"/>
      <c r="C22" s="733" t="s">
        <v>5240</v>
      </c>
      <c r="D22" s="1037">
        <v>0</v>
      </c>
      <c r="E22" s="867">
        <v>0</v>
      </c>
      <c r="F22" s="867"/>
      <c r="G22" s="867"/>
      <c r="H22" s="867">
        <v>0</v>
      </c>
      <c r="I22" s="1032">
        <v>0</v>
      </c>
    </row>
    <row r="23" spans="1:9">
      <c r="A23" s="1035">
        <v>1304140020</v>
      </c>
      <c r="B23" s="1036"/>
      <c r="C23" s="733" t="s">
        <v>351</v>
      </c>
      <c r="D23" s="1037">
        <v>53157126930</v>
      </c>
      <c r="E23" s="867">
        <v>53157126930</v>
      </c>
      <c r="F23" s="867"/>
      <c r="G23" s="867"/>
      <c r="H23" s="867">
        <v>53157126930</v>
      </c>
      <c r="I23" s="1032">
        <v>53279571414.958511</v>
      </c>
    </row>
    <row r="24" spans="1:9">
      <c r="A24" s="1035">
        <v>1304140120</v>
      </c>
      <c r="B24" s="1036"/>
      <c r="C24" s="733" t="s">
        <v>5241</v>
      </c>
      <c r="D24" s="1037">
        <v>0</v>
      </c>
      <c r="E24" s="867">
        <v>0</v>
      </c>
      <c r="F24" s="867"/>
      <c r="G24" s="867"/>
      <c r="H24" s="867">
        <v>0</v>
      </c>
      <c r="I24" s="1032">
        <v>0</v>
      </c>
    </row>
    <row r="25" spans="1:9">
      <c r="A25" s="1035">
        <v>1304150104</v>
      </c>
      <c r="B25" s="1036"/>
      <c r="C25" s="733" t="s">
        <v>3239</v>
      </c>
      <c r="D25" s="1037">
        <v>5520986800.8000002</v>
      </c>
      <c r="E25" s="867">
        <v>5520986800.8000002</v>
      </c>
      <c r="F25" s="867"/>
      <c r="G25" s="867"/>
      <c r="H25" s="867">
        <v>5520986800.8000002</v>
      </c>
      <c r="I25" s="1032">
        <v>5457652118.2856655</v>
      </c>
    </row>
    <row r="26" spans="1:9">
      <c r="A26" s="1035">
        <v>1304150122</v>
      </c>
      <c r="B26" s="1036"/>
      <c r="C26" s="733" t="s">
        <v>3239</v>
      </c>
      <c r="D26" s="1037">
        <v>0</v>
      </c>
      <c r="E26" s="867">
        <v>0</v>
      </c>
      <c r="F26" s="867"/>
      <c r="G26" s="867"/>
      <c r="H26" s="867">
        <v>0</v>
      </c>
      <c r="I26" s="1032">
        <v>0</v>
      </c>
    </row>
    <row r="27" spans="1:9">
      <c r="A27" s="1035">
        <v>1304950017</v>
      </c>
      <c r="B27" s="1036"/>
      <c r="C27" s="1038" t="s">
        <v>5242</v>
      </c>
      <c r="D27" s="1037">
        <v>0</v>
      </c>
      <c r="E27" s="867">
        <v>0</v>
      </c>
      <c r="F27" s="867"/>
      <c r="G27" s="867"/>
      <c r="H27" s="867">
        <v>0</v>
      </c>
      <c r="I27" s="1032">
        <v>0</v>
      </c>
    </row>
    <row r="28" spans="1:9">
      <c r="A28" s="1035">
        <v>1304950117</v>
      </c>
      <c r="B28" s="1036"/>
      <c r="C28" s="1038" t="s">
        <v>5243</v>
      </c>
      <c r="D28" s="1037">
        <v>0</v>
      </c>
      <c r="E28" s="867">
        <v>0</v>
      </c>
      <c r="F28" s="867"/>
      <c r="G28" s="867"/>
      <c r="H28" s="867">
        <v>0</v>
      </c>
      <c r="I28" s="1032">
        <v>0</v>
      </c>
    </row>
    <row r="29" spans="1:9">
      <c r="A29" s="1035">
        <v>1308090016</v>
      </c>
      <c r="B29" s="1036"/>
      <c r="C29" s="1038" t="s">
        <v>480</v>
      </c>
      <c r="D29" s="1037">
        <v>168505843278.79001</v>
      </c>
      <c r="E29" s="867">
        <v>168505843278.79001</v>
      </c>
      <c r="F29" s="867"/>
      <c r="G29" s="867"/>
      <c r="H29" s="867">
        <v>168505843278.79001</v>
      </c>
      <c r="I29" s="1032">
        <v>168600979547.07462</v>
      </c>
    </row>
    <row r="30" spans="1:9">
      <c r="A30" s="1035">
        <v>1308091416</v>
      </c>
      <c r="B30" s="1036"/>
      <c r="C30" s="1038" t="s">
        <v>481</v>
      </c>
      <c r="D30" s="1037">
        <v>23699358425.98</v>
      </c>
      <c r="E30" s="867">
        <v>23699358425.98</v>
      </c>
      <c r="F30" s="867"/>
      <c r="G30" s="867"/>
      <c r="H30" s="867">
        <v>23699358425.98</v>
      </c>
      <c r="I30" s="1032">
        <v>25941757438.297432</v>
      </c>
    </row>
    <row r="31" spans="1:9">
      <c r="A31" s="1035">
        <v>1308100018</v>
      </c>
      <c r="B31" s="1036"/>
      <c r="C31" s="1038" t="s">
        <v>4531</v>
      </c>
      <c r="D31" s="1037">
        <v>3159416939.52</v>
      </c>
      <c r="E31" s="867">
        <v>3159416939.52</v>
      </c>
      <c r="F31" s="867"/>
      <c r="G31" s="867"/>
      <c r="H31" s="867">
        <v>3159416939.52</v>
      </c>
      <c r="I31" s="1032">
        <v>3102740843.2920003</v>
      </c>
    </row>
    <row r="32" spans="1:9">
      <c r="A32" s="1035">
        <v>1308110008</v>
      </c>
      <c r="B32" s="1036"/>
      <c r="C32" s="1038" t="s">
        <v>265</v>
      </c>
      <c r="D32" s="1037">
        <v>1925118461508.1201</v>
      </c>
      <c r="E32" s="867">
        <v>1925118461508.1201</v>
      </c>
      <c r="F32" s="867"/>
      <c r="G32" s="867"/>
      <c r="H32" s="867">
        <v>1925118461508.1201</v>
      </c>
      <c r="I32" s="1032">
        <v>1925969836948.8245</v>
      </c>
    </row>
    <row r="33" spans="1:9">
      <c r="A33" s="1035">
        <v>1308110012</v>
      </c>
      <c r="B33" s="1036"/>
      <c r="C33" s="1038" t="s">
        <v>5244</v>
      </c>
      <c r="D33" s="1037">
        <v>6118850896.3500004</v>
      </c>
      <c r="E33" s="867">
        <v>0</v>
      </c>
      <c r="F33" s="867"/>
      <c r="G33" s="867">
        <v>0</v>
      </c>
      <c r="H33" s="867">
        <v>0</v>
      </c>
      <c r="I33" s="1032">
        <v>6124707596.0766754</v>
      </c>
    </row>
    <row r="34" spans="1:9">
      <c r="A34" s="1035">
        <v>1308110019</v>
      </c>
      <c r="B34" s="1036"/>
      <c r="C34" s="1038" t="s">
        <v>5245</v>
      </c>
      <c r="D34" s="1037">
        <v>0</v>
      </c>
      <c r="E34" s="867">
        <v>0</v>
      </c>
      <c r="F34" s="867"/>
      <c r="G34" s="867"/>
      <c r="H34" s="867">
        <v>0</v>
      </c>
      <c r="I34" s="1032">
        <v>0</v>
      </c>
    </row>
    <row r="35" spans="1:9">
      <c r="A35" s="1035">
        <v>1313090016</v>
      </c>
      <c r="B35" s="1036"/>
      <c r="C35" s="1038" t="s">
        <v>532</v>
      </c>
      <c r="D35" s="1037">
        <v>0</v>
      </c>
      <c r="E35" s="867">
        <v>0</v>
      </c>
      <c r="F35" s="867"/>
      <c r="G35" s="867"/>
      <c r="H35" s="867">
        <v>0</v>
      </c>
      <c r="I35" s="1032">
        <v>0</v>
      </c>
    </row>
    <row r="36" spans="1:9">
      <c r="A36" s="1035">
        <v>1313091416</v>
      </c>
      <c r="B36" s="1036"/>
      <c r="C36" s="1038" t="s">
        <v>533</v>
      </c>
      <c r="D36" s="1037">
        <v>3175416310.4200001</v>
      </c>
      <c r="E36" s="867">
        <v>3175416310.4200001</v>
      </c>
      <c r="F36" s="867"/>
      <c r="G36" s="867"/>
      <c r="H36" s="867">
        <v>3175416310.4200001</v>
      </c>
      <c r="I36" s="1032">
        <v>3754720915.5097466</v>
      </c>
    </row>
    <row r="37" spans="1:9">
      <c r="A37" s="1035">
        <v>1313100018</v>
      </c>
      <c r="B37" s="1036"/>
      <c r="C37" s="1038" t="s">
        <v>534</v>
      </c>
      <c r="D37" s="1037">
        <v>2329538254</v>
      </c>
      <c r="E37" s="867">
        <v>2329538254</v>
      </c>
      <c r="F37" s="867"/>
      <c r="G37" s="867"/>
      <c r="H37" s="867">
        <v>2329538254</v>
      </c>
      <c r="I37" s="1032">
        <v>2241730259.27847</v>
      </c>
    </row>
    <row r="38" spans="1:9">
      <c r="A38" s="1035">
        <v>1331010001</v>
      </c>
      <c r="B38" s="1036"/>
      <c r="C38" s="1038" t="s">
        <v>503</v>
      </c>
      <c r="D38" s="1037">
        <v>2158501516579.1699</v>
      </c>
      <c r="E38" s="867">
        <v>2158501516579.1699</v>
      </c>
      <c r="F38" s="867"/>
      <c r="G38" s="867"/>
      <c r="H38" s="867">
        <v>2158501516579.1699</v>
      </c>
      <c r="I38" s="1032">
        <v>2273739637368.5811</v>
      </c>
    </row>
    <row r="39" spans="1:9">
      <c r="A39" s="1035">
        <v>1331011407</v>
      </c>
      <c r="B39" s="1036"/>
      <c r="C39" s="1038" t="s">
        <v>504</v>
      </c>
      <c r="D39" s="1037">
        <v>1202271689846.1499</v>
      </c>
      <c r="E39" s="867">
        <v>1202271689846.1499</v>
      </c>
      <c r="F39" s="867"/>
      <c r="G39" s="867"/>
      <c r="H39" s="867">
        <v>1202271689846.1499</v>
      </c>
      <c r="I39" s="1032">
        <v>1188429939037.3367</v>
      </c>
    </row>
    <row r="40" spans="1:9">
      <c r="A40" s="1035">
        <v>1331020111</v>
      </c>
      <c r="B40" s="1036"/>
      <c r="C40" s="1038" t="s">
        <v>5246</v>
      </c>
      <c r="D40" s="1037">
        <v>0</v>
      </c>
      <c r="E40" s="867">
        <v>0</v>
      </c>
      <c r="F40" s="867"/>
      <c r="G40" s="867"/>
      <c r="H40" s="867">
        <v>0</v>
      </c>
      <c r="I40" s="1032">
        <v>0</v>
      </c>
    </row>
    <row r="41" spans="1:9">
      <c r="A41" s="1035">
        <v>1331030113</v>
      </c>
      <c r="B41" s="1036"/>
      <c r="C41" s="1038" t="s">
        <v>5247</v>
      </c>
      <c r="D41" s="1037">
        <v>0</v>
      </c>
      <c r="E41" s="867">
        <v>0</v>
      </c>
      <c r="F41" s="867"/>
      <c r="G41" s="867"/>
      <c r="H41" s="867">
        <v>0</v>
      </c>
      <c r="I41" s="1032">
        <v>0</v>
      </c>
    </row>
    <row r="42" spans="1:9">
      <c r="A42" s="1035">
        <v>1331150104</v>
      </c>
      <c r="B42" s="1036"/>
      <c r="C42" s="1038" t="s">
        <v>5248</v>
      </c>
      <c r="D42" s="1037">
        <v>0</v>
      </c>
      <c r="E42" s="867">
        <v>0</v>
      </c>
      <c r="F42" s="867"/>
      <c r="G42" s="867"/>
      <c r="H42" s="867">
        <v>0</v>
      </c>
      <c r="I42" s="1032">
        <v>0</v>
      </c>
    </row>
    <row r="43" spans="1:9">
      <c r="A43" s="1035">
        <v>1340010001</v>
      </c>
      <c r="B43" s="1036"/>
      <c r="C43" s="1038" t="s">
        <v>5136</v>
      </c>
      <c r="D43" s="1037">
        <v>168445990850.26999</v>
      </c>
      <c r="E43" s="867">
        <v>168445990850.26999</v>
      </c>
      <c r="F43" s="867"/>
      <c r="G43" s="867"/>
      <c r="H43" s="867">
        <v>168445990850.26999</v>
      </c>
      <c r="I43" s="1032">
        <v>0</v>
      </c>
    </row>
    <row r="44" spans="1:9">
      <c r="A44" s="1035">
        <v>1388051100</v>
      </c>
      <c r="B44" s="1036"/>
      <c r="C44" s="733" t="s">
        <v>5087</v>
      </c>
      <c r="D44" s="1037">
        <v>-4962401978.8299999</v>
      </c>
      <c r="E44" s="867">
        <v>-4962401978.8299999</v>
      </c>
      <c r="F44" s="867">
        <v>4962401978.8299999</v>
      </c>
      <c r="G44" s="867"/>
      <c r="H44" s="867">
        <v>0</v>
      </c>
      <c r="I44" s="1032">
        <v>-4962401978.8299999</v>
      </c>
    </row>
    <row r="45" spans="1:9">
      <c r="A45" s="1035">
        <v>1391951201</v>
      </c>
      <c r="B45" s="1036"/>
      <c r="C45" s="733" t="s">
        <v>5000</v>
      </c>
      <c r="D45" s="1037">
        <v>0</v>
      </c>
      <c r="E45" s="867">
        <v>0</v>
      </c>
      <c r="F45" s="867"/>
      <c r="G45" s="867"/>
      <c r="H45" s="867">
        <v>0</v>
      </c>
      <c r="I45" s="1032">
        <v>0</v>
      </c>
    </row>
    <row r="46" spans="1:9">
      <c r="A46" s="1035"/>
      <c r="B46" s="1036"/>
      <c r="C46" s="1038"/>
      <c r="D46" s="1037"/>
      <c r="E46" s="867"/>
      <c r="F46" s="867"/>
      <c r="G46" s="867"/>
      <c r="H46" s="867"/>
      <c r="I46" s="1032"/>
    </row>
    <row r="47" spans="1:9">
      <c r="A47" s="1035"/>
      <c r="B47" s="1036"/>
      <c r="C47" s="1038"/>
      <c r="D47" s="1037"/>
      <c r="E47" s="867"/>
      <c r="F47" s="867"/>
      <c r="G47" s="867"/>
      <c r="H47" s="867"/>
      <c r="I47" s="1032"/>
    </row>
    <row r="48" spans="1:9">
      <c r="A48" s="1035"/>
      <c r="B48" s="1036"/>
      <c r="C48" s="1038"/>
      <c r="D48" s="1037"/>
      <c r="E48" s="867"/>
      <c r="F48" s="867"/>
      <c r="G48" s="867"/>
      <c r="H48" s="867"/>
      <c r="I48" s="1032"/>
    </row>
    <row r="50" spans="1:9">
      <c r="A50" s="721">
        <v>1111111114</v>
      </c>
      <c r="B50" s="721" t="s">
        <v>3795</v>
      </c>
      <c r="I50" s="135">
        <v>-2822948073.8760099</v>
      </c>
    </row>
  </sheetData>
  <sheetProtection algorithmName="SHA-512" hashValue="tnRAAaFNLjKSAGLCtZmzXB0/Qiy615JuzW60MbVXntfgnZ3uUMs6TYezG4hGN0TYyUPLq2hUZGxIgdPQ7LCxQA==" saltValue="w+Bi+cLCHrzsZK676uczew==" spinCount="100000" sheet="1" objects="1" scenarios="1"/>
  <autoFilter ref="A6:I31"/>
  <dataValidations disablePrompts="1" count="2">
    <dataValidation type="textLength" showInputMessage="1" showErrorMessage="1" errorTitle="Campo requerido" error="El concepto es requerido" sqref="H3">
      <formula1>1</formula1>
      <formula2>100</formula2>
    </dataValidation>
    <dataValidation allowBlank="1" showInputMessage="1" showErrorMessage="1" errorTitle="Error tipo de datos" error="La cuenta debe ser numérica de 10 dígitos" sqref="A50"/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"/>
  <sheetViews>
    <sheetView workbookViewId="0">
      <pane ySplit="1" topLeftCell="A2" activePane="bottomLeft" state="frozen"/>
      <selection activeCell="D26" sqref="D26"/>
      <selection pane="bottomLeft" activeCell="A2" sqref="A2"/>
    </sheetView>
  </sheetViews>
  <sheetFormatPr baseColWidth="10" defaultColWidth="31.28515625" defaultRowHeight="12.6" customHeight="1"/>
  <cols>
    <col min="1" max="1" width="31.28515625" style="138"/>
    <col min="2" max="16384" width="31.28515625" style="1"/>
  </cols>
  <sheetData>
    <row r="1" spans="1:1" ht="12.6" customHeight="1">
      <c r="A1" s="849" t="s">
        <v>4678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"/>
  <sheetViews>
    <sheetView workbookViewId="0"/>
  </sheetViews>
  <sheetFormatPr baseColWidth="10" defaultColWidth="40.5703125" defaultRowHeight="12.6" customHeight="1"/>
  <cols>
    <col min="1" max="16384" width="40.5703125" style="1"/>
  </cols>
  <sheetData>
    <row r="1" spans="1:1" ht="12.6" customHeight="1">
      <c r="A1" s="849" t="s">
        <v>4678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"/>
  <sheetViews>
    <sheetView workbookViewId="0"/>
  </sheetViews>
  <sheetFormatPr baseColWidth="10" defaultRowHeight="12.6" customHeight="1"/>
  <cols>
    <col min="1" max="16384" width="11.42578125" style="1"/>
  </cols>
  <sheetData>
    <row r="1" spans="1:1" ht="12.6" customHeight="1">
      <c r="A1" s="849" t="s">
        <v>4678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"/>
  <sheetViews>
    <sheetView workbookViewId="0"/>
  </sheetViews>
  <sheetFormatPr baseColWidth="10" defaultRowHeight="11.25"/>
  <cols>
    <col min="1" max="16384" width="11.42578125" style="807"/>
  </cols>
  <sheetData>
    <row r="1" spans="1:1">
      <c r="A1" s="850" t="s">
        <v>4678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"/>
  <sheetViews>
    <sheetView workbookViewId="0"/>
  </sheetViews>
  <sheetFormatPr baseColWidth="10" defaultRowHeight="15"/>
  <cols>
    <col min="1" max="16384" width="11.42578125" style="1"/>
  </cols>
  <sheetData>
    <row r="1" spans="1:1">
      <c r="A1" s="850" t="s">
        <v>4678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"/>
  <sheetViews>
    <sheetView workbookViewId="0"/>
  </sheetViews>
  <sheetFormatPr baseColWidth="10" defaultRowHeight="15"/>
  <cols>
    <col min="1" max="16384" width="11.42578125" style="1"/>
  </cols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7"/>
  <dimension ref="A1:BY908"/>
  <sheetViews>
    <sheetView topLeftCell="A867" workbookViewId="0">
      <selection activeCell="G889" sqref="G889"/>
    </sheetView>
  </sheetViews>
  <sheetFormatPr baseColWidth="10" defaultRowHeight="11.25"/>
  <cols>
    <col min="1" max="1" width="16.7109375" style="10" customWidth="1"/>
    <col min="2" max="2" width="43.85546875" style="10" bestFit="1" customWidth="1"/>
    <col min="3" max="3" width="14.85546875" style="10" customWidth="1"/>
    <col min="4" max="4" width="17" style="10" bestFit="1" customWidth="1"/>
    <col min="5" max="5" width="14.85546875" style="10" customWidth="1"/>
    <col min="6" max="6" width="42" style="10" customWidth="1"/>
    <col min="7" max="7" width="14.85546875" style="10" customWidth="1"/>
    <col min="8" max="8" width="30.42578125" style="10" customWidth="1"/>
    <col min="9" max="9" width="27.140625" style="10" bestFit="1" customWidth="1"/>
    <col min="10" max="10" width="16.5703125" style="10" bestFit="1" customWidth="1"/>
    <col min="11" max="12" width="17.28515625" style="10" bestFit="1" customWidth="1"/>
    <col min="13" max="13" width="24.85546875" style="10" bestFit="1" customWidth="1"/>
    <col min="14" max="14" width="25.85546875" style="10" bestFit="1" customWidth="1"/>
    <col min="15" max="15" width="14.5703125" style="10" customWidth="1"/>
    <col min="16" max="18" width="11.42578125" style="10" customWidth="1"/>
    <col min="19" max="19" width="18.7109375" style="10" customWidth="1"/>
    <col min="20" max="20" width="15.42578125" style="10" customWidth="1"/>
    <col min="21" max="21" width="11.42578125" style="10" customWidth="1"/>
    <col min="22" max="22" width="18.5703125" style="10" customWidth="1"/>
    <col min="23" max="23" width="31.5703125" style="10" customWidth="1"/>
    <col min="24" max="24" width="11.42578125" style="10" customWidth="1"/>
    <col min="25" max="25" width="20.28515625" style="10" customWidth="1"/>
    <col min="26" max="51" width="11.42578125" style="10" customWidth="1"/>
    <col min="52" max="52" width="14.85546875" style="10" customWidth="1"/>
    <col min="53" max="53" width="16.140625" style="10" customWidth="1"/>
    <col min="54" max="56" width="11.42578125" style="10" customWidth="1"/>
    <col min="57" max="57" width="4.28515625" style="10" customWidth="1"/>
    <col min="58" max="58" width="11.42578125" style="10" customWidth="1"/>
    <col min="59" max="59" width="16.5703125" style="10" customWidth="1"/>
    <col min="60" max="60" width="18.7109375" style="10" customWidth="1"/>
    <col min="61" max="61" width="19.85546875" style="16" bestFit="1" customWidth="1"/>
    <col min="62" max="62" width="12.5703125" style="10" bestFit="1" customWidth="1"/>
    <col min="63" max="63" width="16.42578125" style="10" bestFit="1" customWidth="1"/>
    <col min="64" max="64" width="15.85546875" style="10" bestFit="1" customWidth="1"/>
    <col min="65" max="65" width="16.85546875" style="10" bestFit="1" customWidth="1"/>
    <col min="66" max="66" width="9.7109375" style="10" bestFit="1" customWidth="1"/>
    <col min="67" max="67" width="18.85546875" style="10" bestFit="1" customWidth="1"/>
    <col min="68" max="68" width="19.140625" style="10" bestFit="1" customWidth="1"/>
    <col min="69" max="69" width="10.42578125" style="10" bestFit="1" customWidth="1"/>
    <col min="70" max="70" width="18.85546875" style="10" bestFit="1" customWidth="1"/>
    <col min="71" max="71" width="19.140625" style="10" bestFit="1" customWidth="1"/>
    <col min="72" max="72" width="11.28515625" style="10" bestFit="1" customWidth="1"/>
    <col min="73" max="73" width="20.42578125" style="10" bestFit="1" customWidth="1"/>
    <col min="74" max="74" width="20.85546875" style="10" bestFit="1" customWidth="1"/>
    <col min="75" max="75" width="19.140625" style="10" bestFit="1" customWidth="1"/>
    <col min="76" max="76" width="27.85546875" style="10" bestFit="1" customWidth="1"/>
    <col min="77" max="77" width="18.7109375" style="10" bestFit="1" customWidth="1"/>
    <col min="78" max="16384" width="11.42578125" style="10"/>
  </cols>
  <sheetData>
    <row r="1" spans="1:61">
      <c r="A1" s="139" t="s">
        <v>192</v>
      </c>
    </row>
    <row r="2" spans="1:61">
      <c r="A2" s="20" t="s">
        <v>2634</v>
      </c>
      <c r="D2" s="16"/>
      <c r="G2" s="16">
        <f>+'A13 Apertura de Tasas'!G267-'A3 ORI Detallado'!I59-'A3 ORI Detallado'!U59</f>
        <v>-15601791847.878952</v>
      </c>
    </row>
    <row r="3" spans="1:61">
      <c r="A3" s="20" t="s">
        <v>4991</v>
      </c>
    </row>
    <row r="4" spans="1:61">
      <c r="A4" s="20"/>
    </row>
    <row r="5" spans="1:61">
      <c r="A5" s="1164" t="s">
        <v>2635</v>
      </c>
      <c r="B5" s="1164"/>
      <c r="C5" s="1164"/>
      <c r="D5" s="1164"/>
      <c r="E5" s="1164"/>
    </row>
    <row r="6" spans="1:61">
      <c r="A6" s="442" t="s">
        <v>2246</v>
      </c>
      <c r="B6" s="442" t="s">
        <v>2247</v>
      </c>
      <c r="C6" s="442" t="s">
        <v>2248</v>
      </c>
      <c r="D6" s="442" t="s">
        <v>2185</v>
      </c>
      <c r="E6" s="442" t="s">
        <v>2249</v>
      </c>
    </row>
    <row r="7" spans="1:61">
      <c r="A7" s="141">
        <v>19</v>
      </c>
      <c r="B7" s="484">
        <f t="shared" ref="B7:C10" si="0">+B24+B59+B86++B123+B161+B264+B286+B895</f>
        <v>0</v>
      </c>
      <c r="C7" s="484">
        <f t="shared" si="0"/>
        <v>20431015424.718803</v>
      </c>
      <c r="D7" s="484">
        <f>+B7-C7</f>
        <v>-20431015424.718803</v>
      </c>
      <c r="E7" s="484"/>
      <c r="G7" s="16"/>
      <c r="H7" s="16"/>
    </row>
    <row r="8" spans="1:61">
      <c r="A8" s="141">
        <v>27</v>
      </c>
      <c r="B8" s="484">
        <f t="shared" si="0"/>
        <v>13080073810.636934</v>
      </c>
      <c r="C8" s="484">
        <f t="shared" si="0"/>
        <v>1454009919.8587418</v>
      </c>
      <c r="D8" s="484">
        <f t="shared" ref="D8:D10" si="1">+B8-C8</f>
        <v>11626063890.778193</v>
      </c>
      <c r="E8" s="484"/>
      <c r="G8" s="16"/>
      <c r="H8" s="16"/>
    </row>
    <row r="9" spans="1:61">
      <c r="A9" s="141">
        <v>34</v>
      </c>
      <c r="B9" s="484">
        <f t="shared" si="0"/>
        <v>-403727899.68665075</v>
      </c>
      <c r="C9" s="484">
        <f t="shared" si="0"/>
        <v>0</v>
      </c>
      <c r="D9" s="484">
        <f t="shared" si="1"/>
        <v>-403727899.68665075</v>
      </c>
      <c r="E9" s="484"/>
      <c r="G9" s="16"/>
      <c r="H9" s="16"/>
    </row>
    <row r="10" spans="1:61">
      <c r="A10" s="141">
        <v>54</v>
      </c>
      <c r="B10" s="484">
        <f t="shared" si="0"/>
        <v>22288753244.264198</v>
      </c>
      <c r="C10" s="484">
        <f t="shared" si="0"/>
        <v>13080073810.636934</v>
      </c>
      <c r="D10" s="484">
        <f t="shared" si="1"/>
        <v>9208679433.627264</v>
      </c>
      <c r="E10" s="484"/>
      <c r="F10" s="16"/>
      <c r="G10" s="16"/>
      <c r="H10" s="16"/>
      <c r="I10" s="16">
        <f>+G10-H10</f>
        <v>0</v>
      </c>
    </row>
    <row r="11" spans="1:61" s="144" customFormat="1">
      <c r="A11" s="142" t="s">
        <v>2251</v>
      </c>
      <c r="B11" s="143">
        <f>SUM(B7:B10)</f>
        <v>34965099155.214478</v>
      </c>
      <c r="C11" s="143">
        <f>SUM(C7:C10)</f>
        <v>34965099155.214478</v>
      </c>
      <c r="D11" s="143">
        <f>SUM(D7:D10)</f>
        <v>0</v>
      </c>
      <c r="E11" s="143">
        <f>SUM(E7:E10)</f>
        <v>0</v>
      </c>
      <c r="G11" s="16"/>
      <c r="H11" s="16"/>
      <c r="I11" s="10"/>
      <c r="J11" s="10"/>
      <c r="K11" s="10"/>
      <c r="BI11" s="431"/>
    </row>
    <row r="13" spans="1:61" s="240" customFormat="1">
      <c r="A13" s="145" t="s">
        <v>2636</v>
      </c>
      <c r="B13" s="145"/>
      <c r="C13" s="146"/>
      <c r="D13" s="148"/>
      <c r="E13" s="147"/>
      <c r="F13" s="148"/>
      <c r="G13" s="148"/>
      <c r="H13" s="149"/>
      <c r="I13" s="148"/>
      <c r="BI13" s="433"/>
    </row>
    <row r="14" spans="1:61" s="234" customFormat="1" ht="12.75">
      <c r="A14" s="150"/>
      <c r="B14" s="151"/>
      <c r="C14" s="152"/>
      <c r="D14" s="153"/>
      <c r="E14" s="485"/>
      <c r="F14" s="461"/>
      <c r="G14" s="461"/>
      <c r="H14" s="486"/>
      <c r="I14" s="461"/>
      <c r="BI14" s="88"/>
    </row>
    <row r="15" spans="1:61" ht="45">
      <c r="A15" s="154" t="s">
        <v>2637</v>
      </c>
      <c r="B15" s="153">
        <f>SUMIF(RESULTADOS!E:E,A34,RESULTADOS!O:O)+SUMIF(RESULTADOS!E:E,A35,RESULTADOS!O:O)+SUMIF(RESULTADOS!E:E,#REF!,RESULTADOS!O:O)+SUMIF(RESULTADOS!E:E,A36,RESULTADOS!O:O)+SUMIF(RESULTADOS!E:E,A37,RESULTADOS!O:O)+SUMIF(RESULTADOS!E:E,A38,RESULTADOS!O:O)+SUMIF(RESULTADOS!E:E,A39,RESULTADOS!O:O)+SUMIF(RESULTADOS!E:E,A40,RESULTADOS!O:O)</f>
        <v>436441295191</v>
      </c>
      <c r="C15" s="487">
        <f>+B15*0.37-H22</f>
        <v>0</v>
      </c>
      <c r="F15" s="459"/>
      <c r="G15" s="488"/>
      <c r="H15" s="489"/>
      <c r="I15" s="459"/>
    </row>
    <row r="16" spans="1:61">
      <c r="A16" s="459"/>
      <c r="B16" s="459"/>
      <c r="C16" s="459"/>
      <c r="D16" s="459"/>
      <c r="E16" s="459"/>
      <c r="F16" s="459"/>
      <c r="G16" s="459"/>
      <c r="H16" s="459"/>
      <c r="I16" s="459"/>
    </row>
    <row r="17" spans="1:61" ht="66" customHeight="1">
      <c r="A17" s="472" t="s">
        <v>5060</v>
      </c>
      <c r="B17" s="473" t="s">
        <v>2638</v>
      </c>
      <c r="C17" s="473" t="s">
        <v>2639</v>
      </c>
      <c r="D17" s="473" t="s">
        <v>2640</v>
      </c>
      <c r="E17" s="474" t="s">
        <v>2641</v>
      </c>
      <c r="F17" s="473" t="s">
        <v>2642</v>
      </c>
      <c r="G17" s="473" t="s">
        <v>85</v>
      </c>
      <c r="H17" s="475" t="s">
        <v>2217</v>
      </c>
      <c r="I17" s="475" t="s">
        <v>2215</v>
      </c>
      <c r="J17" s="475" t="s">
        <v>4974</v>
      </c>
      <c r="K17" s="475" t="s">
        <v>2643</v>
      </c>
      <c r="L17" s="475" t="s">
        <v>2217</v>
      </c>
      <c r="M17" s="475" t="s">
        <v>5058</v>
      </c>
      <c r="N17" s="475" t="s">
        <v>71</v>
      </c>
    </row>
    <row r="18" spans="1:61">
      <c r="A18" s="490" t="s">
        <v>2645</v>
      </c>
      <c r="B18" s="491">
        <f>29608877000+7110955000+3500500000</f>
        <v>40220332000</v>
      </c>
      <c r="C18" s="492">
        <f>+B18/$B$20</f>
        <v>8.4926821071193218E-2</v>
      </c>
      <c r="D18" s="493">
        <v>0.37</v>
      </c>
      <c r="E18" s="491">
        <f>+B18/12</f>
        <v>3351694333.3333335</v>
      </c>
      <c r="F18" s="492">
        <f>+E18/$E$20</f>
        <v>8.4926821071193204E-2</v>
      </c>
      <c r="G18" s="494">
        <f>+$B$15*F18</f>
        <v>37065571784.765869</v>
      </c>
      <c r="H18" s="491">
        <f t="shared" ref="H18:H19" si="2">+G18*D18</f>
        <v>13714261560.363371</v>
      </c>
      <c r="I18" s="495"/>
      <c r="J18" s="434">
        <f>+'A3 ORI Detallado'!J104+'A3 ORI Detallado'!J105</f>
        <v>1064779000</v>
      </c>
      <c r="K18" s="357">
        <f>+J18*$C$18</f>
        <v>90428295.613364041</v>
      </c>
      <c r="L18" s="357">
        <f>+K18*D18</f>
        <v>33458469.376944695</v>
      </c>
      <c r="M18" s="890">
        <f>+L20</f>
        <v>354994201.8245346</v>
      </c>
      <c r="N18" s="10" t="s">
        <v>4975</v>
      </c>
    </row>
    <row r="19" spans="1:61">
      <c r="A19" s="490" t="s">
        <v>2646</v>
      </c>
      <c r="B19" s="491">
        <f>33331386000+33440262000+41741315000+35604592000+216061011000+368053000+438108000+526332000+11704328000+16304543000+3124298000+3375156000+4113115000+4953328000+28281943000</f>
        <v>433367770000</v>
      </c>
      <c r="C19" s="492">
        <f>+B19/$B$20</f>
        <v>0.9150731789288068</v>
      </c>
      <c r="D19" s="493">
        <v>0.33</v>
      </c>
      <c r="E19" s="491">
        <f t="shared" ref="E19" si="3">+B19/12</f>
        <v>36113980833.333336</v>
      </c>
      <c r="F19" s="492">
        <f>+E19/$E$20</f>
        <v>0.91507317892880669</v>
      </c>
      <c r="G19" s="494">
        <f>+$B$15*F19</f>
        <v>399375723406.23407</v>
      </c>
      <c r="H19" s="491">
        <f t="shared" si="2"/>
        <v>131793988724.05725</v>
      </c>
      <c r="I19" s="495"/>
      <c r="K19" s="357">
        <f>+J18*C19</f>
        <v>974350704.38663602</v>
      </c>
      <c r="L19" s="357">
        <f>+K19*D19</f>
        <v>321535732.44758987</v>
      </c>
      <c r="M19" s="890">
        <f>+L55</f>
        <v>1882575520.1442513</v>
      </c>
      <c r="N19" s="10" t="s">
        <v>4976</v>
      </c>
    </row>
    <row r="20" spans="1:61" s="497" customFormat="1">
      <c r="A20" s="156" t="s">
        <v>2185</v>
      </c>
      <c r="B20" s="157">
        <f>SUM(B18:B19)</f>
        <v>473588102000</v>
      </c>
      <c r="C20" s="158">
        <f>SUM(C18:C19)</f>
        <v>1</v>
      </c>
      <c r="D20" s="159"/>
      <c r="E20" s="157">
        <f>SUM(E18:E19)</f>
        <v>39465675166.666672</v>
      </c>
      <c r="F20" s="160">
        <v>1</v>
      </c>
      <c r="G20" s="161">
        <f>SUM(G18:G19)</f>
        <v>436441295190.99994</v>
      </c>
      <c r="H20" s="161">
        <f>SUM(H18:H19)</f>
        <v>145508250284.42062</v>
      </c>
      <c r="I20" s="162"/>
      <c r="J20" s="144"/>
      <c r="K20" s="496">
        <f>SUM(K18:K19)</f>
        <v>1064779000</v>
      </c>
      <c r="L20" s="496">
        <f>SUM(L18:L19)</f>
        <v>354994201.8245346</v>
      </c>
      <c r="M20" s="890">
        <f>+L82</f>
        <v>-2641297621.6554365</v>
      </c>
      <c r="N20" s="497" t="s">
        <v>4977</v>
      </c>
      <c r="BI20" s="498"/>
    </row>
    <row r="21" spans="1:61" s="497" customFormat="1">
      <c r="A21" s="163"/>
      <c r="B21" s="164"/>
      <c r="C21" s="165"/>
      <c r="D21" s="166"/>
      <c r="E21" s="164"/>
      <c r="F21" s="167"/>
      <c r="G21" s="161"/>
      <c r="H21" s="161"/>
      <c r="I21" s="168"/>
      <c r="M21" s="891">
        <f>SUM(M18:M20)</f>
        <v>-403727899.68665075</v>
      </c>
      <c r="BI21" s="498"/>
    </row>
    <row r="22" spans="1:61">
      <c r="A22" s="1172"/>
      <c r="B22" s="1172"/>
      <c r="C22" s="1172"/>
      <c r="D22" s="495"/>
      <c r="E22" s="499"/>
      <c r="F22" s="500"/>
      <c r="G22" s="169" t="s">
        <v>2217</v>
      </c>
      <c r="H22" s="170">
        <f>+B15*0.37</f>
        <v>161483279220.66998</v>
      </c>
      <c r="I22" s="171" t="s">
        <v>2647</v>
      </c>
    </row>
    <row r="23" spans="1:61">
      <c r="A23" s="442" t="s">
        <v>2246</v>
      </c>
      <c r="B23" s="442" t="s">
        <v>2247</v>
      </c>
      <c r="C23" s="442" t="s">
        <v>2248</v>
      </c>
      <c r="D23" s="442" t="s">
        <v>2185</v>
      </c>
      <c r="E23" s="499"/>
      <c r="F23" s="495"/>
      <c r="G23" s="501"/>
      <c r="H23" s="502"/>
      <c r="I23" s="503"/>
    </row>
    <row r="24" spans="1:61">
      <c r="A24" s="504">
        <v>19</v>
      </c>
      <c r="B24" s="505">
        <v>0</v>
      </c>
      <c r="C24" s="505">
        <f>-H24</f>
        <v>15975028936.249359</v>
      </c>
      <c r="D24" s="506">
        <f>+B24-C24</f>
        <v>-15975028936.249359</v>
      </c>
      <c r="E24" s="499"/>
      <c r="F24" s="495"/>
      <c r="G24" s="169" t="s">
        <v>2252</v>
      </c>
      <c r="H24" s="172">
        <f>+H20-H22</f>
        <v>-15975028936.249359</v>
      </c>
      <c r="I24" s="171" t="s">
        <v>2648</v>
      </c>
      <c r="K24" s="16">
        <f>+H24+H59+H86</f>
        <v>-19543156549.872566</v>
      </c>
      <c r="L24" s="10" t="s">
        <v>3869</v>
      </c>
    </row>
    <row r="25" spans="1:61">
      <c r="A25" s="504">
        <v>27</v>
      </c>
      <c r="B25" s="505">
        <v>0</v>
      </c>
      <c r="C25" s="505">
        <v>0</v>
      </c>
      <c r="D25" s="506">
        <f t="shared" ref="D25:D27" si="4">+B25-C25</f>
        <v>0</v>
      </c>
      <c r="E25" s="499"/>
      <c r="F25" s="495"/>
      <c r="G25" s="169"/>
      <c r="H25" s="172"/>
      <c r="I25" s="171"/>
      <c r="K25" s="1020">
        <f>+K24/0.37</f>
        <v>-52819342026.68261</v>
      </c>
      <c r="L25" s="1021" t="s">
        <v>2216</v>
      </c>
    </row>
    <row r="26" spans="1:61" ht="31.5">
      <c r="A26" s="504">
        <v>34</v>
      </c>
      <c r="B26" s="505">
        <f>+L20</f>
        <v>354994201.8245346</v>
      </c>
      <c r="C26" s="505">
        <v>0</v>
      </c>
      <c r="D26" s="506">
        <f t="shared" si="4"/>
        <v>354994201.8245346</v>
      </c>
      <c r="E26" s="499"/>
      <c r="F26" s="495"/>
      <c r="G26" s="169" t="s">
        <v>2649</v>
      </c>
      <c r="H26" s="172"/>
      <c r="I26" s="171"/>
    </row>
    <row r="27" spans="1:61">
      <c r="A27" s="504">
        <v>54</v>
      </c>
      <c r="B27" s="505">
        <f>+C24-B26</f>
        <v>15620034734.424824</v>
      </c>
      <c r="C27" s="505">
        <v>0</v>
      </c>
      <c r="D27" s="506">
        <f t="shared" si="4"/>
        <v>15620034734.424824</v>
      </c>
      <c r="E27" s="459"/>
      <c r="F27" s="459"/>
      <c r="G27" s="173" t="s">
        <v>2650</v>
      </c>
      <c r="H27" s="174"/>
      <c r="I27" s="16"/>
    </row>
    <row r="28" spans="1:61" s="180" customFormat="1" ht="12.75">
      <c r="A28" s="175" t="s">
        <v>2251</v>
      </c>
      <c r="B28" s="176">
        <f>SUM(B24:B27)</f>
        <v>15975028936.249359</v>
      </c>
      <c r="C28" s="176">
        <f>SUM(C24:C27)</f>
        <v>15975028936.249359</v>
      </c>
      <c r="D28" s="176">
        <f>SUM(D24:D27)</f>
        <v>0</v>
      </c>
      <c r="E28" s="177"/>
      <c r="F28" s="177"/>
      <c r="G28" s="173" t="s">
        <v>2651</v>
      </c>
      <c r="H28" s="178"/>
      <c r="I28" s="179">
        <f>+$H$27*H28</f>
        <v>0</v>
      </c>
      <c r="BI28" s="228"/>
    </row>
    <row r="29" spans="1:61" s="180" customFormat="1" ht="12.75">
      <c r="A29" s="181"/>
      <c r="B29" s="182"/>
      <c r="C29" s="182"/>
      <c r="D29" s="182"/>
      <c r="E29" s="177"/>
      <c r="F29" s="177"/>
      <c r="G29" s="173" t="s">
        <v>2652</v>
      </c>
      <c r="H29" s="183">
        <f>100%-H28</f>
        <v>1</v>
      </c>
      <c r="I29" s="179">
        <f>+$H$27*H29</f>
        <v>0</v>
      </c>
      <c r="BI29" s="228"/>
    </row>
    <row r="30" spans="1:61" s="180" customFormat="1" ht="12.75">
      <c r="A30" s="181"/>
      <c r="B30" s="182"/>
      <c r="C30" s="182"/>
      <c r="D30" s="182"/>
      <c r="E30" s="177"/>
      <c r="F30" s="177"/>
      <c r="G30" s="184"/>
      <c r="H30" s="185"/>
      <c r="BI30" s="228"/>
    </row>
    <row r="31" spans="1:61" s="180" customFormat="1" ht="12.75">
      <c r="A31" s="181"/>
      <c r="B31" s="182"/>
      <c r="C31" s="182"/>
      <c r="D31" s="182"/>
      <c r="E31" s="177"/>
      <c r="F31" s="177"/>
      <c r="G31" s="184"/>
      <c r="H31" s="186"/>
      <c r="BI31" s="228"/>
    </row>
    <row r="32" spans="1:61" s="180" customFormat="1" ht="12.75">
      <c r="A32" s="181"/>
      <c r="B32" s="182"/>
      <c r="C32" s="182"/>
      <c r="D32" s="182"/>
      <c r="E32" s="177"/>
      <c r="F32" s="177"/>
      <c r="G32" s="184"/>
      <c r="H32" s="186"/>
      <c r="BI32" s="228"/>
    </row>
    <row r="33" spans="1:61" s="180" customFormat="1" ht="12.75">
      <c r="A33" s="476" t="s">
        <v>2246</v>
      </c>
      <c r="B33" s="476" t="s">
        <v>2653</v>
      </c>
      <c r="C33" s="476" t="s">
        <v>77</v>
      </c>
      <c r="D33" s="476" t="s">
        <v>2654</v>
      </c>
      <c r="E33" s="476" t="s">
        <v>3135</v>
      </c>
      <c r="F33" s="476" t="s">
        <v>2655</v>
      </c>
      <c r="G33" s="184"/>
      <c r="H33" s="177"/>
      <c r="BI33" s="228"/>
    </row>
    <row r="34" spans="1:61" s="180" customFormat="1" ht="13.5" customHeight="1">
      <c r="A34" s="507">
        <v>2735001002</v>
      </c>
      <c r="B34" s="508" t="s">
        <v>339</v>
      </c>
      <c r="C34" s="187">
        <f>-SUMIF(RESULTADOS!E:E,A34,RESULTADOS!G:G)</f>
        <v>82397663638</v>
      </c>
      <c r="D34" s="188" t="s">
        <v>2643</v>
      </c>
      <c r="E34" s="189">
        <f t="shared" ref="E34:E40" si="5">+C34/$C$41</f>
        <v>0.18879437978466329</v>
      </c>
      <c r="F34" s="457">
        <f>+$H$24*E34</f>
        <v>-3015995680.0612473</v>
      </c>
      <c r="G34" s="184"/>
      <c r="H34" s="177"/>
      <c r="BI34" s="228"/>
    </row>
    <row r="35" spans="1:61" s="180" customFormat="1" ht="13.5" customHeight="1">
      <c r="A35" s="507">
        <v>2735001004</v>
      </c>
      <c r="B35" s="508" t="s">
        <v>1723</v>
      </c>
      <c r="C35" s="187">
        <f>-SUMIF(RESULTADOS!E:E,A35,RESULTADOS!G:G)</f>
        <v>35350725339</v>
      </c>
      <c r="D35" s="188" t="s">
        <v>2643</v>
      </c>
      <c r="E35" s="189">
        <f t="shared" si="5"/>
        <v>8.0997663897797403E-2</v>
      </c>
      <c r="F35" s="457">
        <f t="shared" ref="F35:F40" si="6">+$H$24*E35</f>
        <v>-1293940024.5359135</v>
      </c>
      <c r="G35" s="184"/>
      <c r="H35" s="177"/>
      <c r="BI35" s="228"/>
    </row>
    <row r="36" spans="1:61" s="180" customFormat="1" ht="13.5" customHeight="1">
      <c r="A36" s="507">
        <v>2735001008</v>
      </c>
      <c r="B36" s="508" t="s">
        <v>2657</v>
      </c>
      <c r="C36" s="187">
        <f>-SUMIF(RESULTADOS!E:E,A36,RESULTADOS!G:G)</f>
        <v>0</v>
      </c>
      <c r="D36" s="188"/>
      <c r="E36" s="189">
        <f t="shared" si="5"/>
        <v>0</v>
      </c>
      <c r="F36" s="457">
        <f t="shared" si="6"/>
        <v>0</v>
      </c>
      <c r="G36" s="184"/>
      <c r="H36" s="177"/>
      <c r="BI36" s="228"/>
    </row>
    <row r="37" spans="1:61" s="180" customFormat="1" ht="13.5" customHeight="1">
      <c r="A37" s="507">
        <v>2735001009</v>
      </c>
      <c r="B37" s="508" t="s">
        <v>2658</v>
      </c>
      <c r="C37" s="187">
        <f>-SUMIF(RESULTADOS!E:E,A37,RESULTADOS!G:G)</f>
        <v>-477217150</v>
      </c>
      <c r="D37" s="188" t="s">
        <v>2643</v>
      </c>
      <c r="E37" s="189">
        <f t="shared" si="5"/>
        <v>-1.0934280400555481E-3</v>
      </c>
      <c r="F37" s="457">
        <f t="shared" si="6"/>
        <v>17467544.579593804</v>
      </c>
      <c r="G37" s="184"/>
      <c r="H37" s="177"/>
      <c r="BI37" s="228"/>
    </row>
    <row r="38" spans="1:61" s="180" customFormat="1" ht="13.5" customHeight="1">
      <c r="A38" s="507">
        <v>2735001010</v>
      </c>
      <c r="B38" s="508" t="s">
        <v>1724</v>
      </c>
      <c r="C38" s="187">
        <f>-SUMIF(RESULTADOS!E:E,A38,RESULTADOS!G:G)</f>
        <v>0</v>
      </c>
      <c r="D38" s="188"/>
      <c r="E38" s="189">
        <f t="shared" si="5"/>
        <v>0</v>
      </c>
      <c r="F38" s="457">
        <f t="shared" si="6"/>
        <v>0</v>
      </c>
      <c r="G38" s="184"/>
      <c r="H38" s="177"/>
      <c r="BI38" s="228"/>
    </row>
    <row r="39" spans="1:61" s="180" customFormat="1" ht="13.5" customHeight="1">
      <c r="A39" s="507">
        <v>2735001001</v>
      </c>
      <c r="B39" s="508" t="s">
        <v>2659</v>
      </c>
      <c r="C39" s="187">
        <f>-SUMIF(RESULTADOS!E:E,A39,RESULTADOS!G:G)</f>
        <v>328004264599</v>
      </c>
      <c r="D39" s="188" t="s">
        <v>2656</v>
      </c>
      <c r="E39" s="189">
        <f t="shared" si="5"/>
        <v>0.75154268904700083</v>
      </c>
      <c r="F39" s="457">
        <f t="shared" si="6"/>
        <v>-12005916204.352493</v>
      </c>
      <c r="G39" s="184"/>
      <c r="H39" s="177"/>
      <c r="BI39" s="228"/>
    </row>
    <row r="40" spans="1:61" s="180" customFormat="1" ht="13.5" customHeight="1">
      <c r="A40" s="507">
        <v>2735001005</v>
      </c>
      <c r="B40" s="508" t="s">
        <v>2660</v>
      </c>
      <c r="C40" s="187">
        <f>-SUMIF(RESULTADOS!E:E,A40,RESULTADOS!G:G)</f>
        <v>-8834141235</v>
      </c>
      <c r="D40" s="188" t="s">
        <v>2643</v>
      </c>
      <c r="E40" s="189">
        <f t="shared" si="5"/>
        <v>-2.0241304689405961E-2</v>
      </c>
      <c r="F40" s="457">
        <f t="shared" si="6"/>
        <v>323355428.12070006</v>
      </c>
      <c r="G40" s="184"/>
      <c r="H40" s="177"/>
      <c r="BI40" s="228"/>
    </row>
    <row r="41" spans="1:61" s="180" customFormat="1" ht="12.75">
      <c r="A41" s="190" t="s">
        <v>2185</v>
      </c>
      <c r="B41" s="188"/>
      <c r="C41" s="188">
        <f>SUM(C34:C40)</f>
        <v>436441295191</v>
      </c>
      <c r="D41" s="188"/>
      <c r="E41" s="191"/>
      <c r="F41" s="188">
        <f>SUM(F34:F40)</f>
        <v>-15975028936.249359</v>
      </c>
      <c r="G41" s="184"/>
      <c r="H41" s="177"/>
      <c r="BI41" s="228"/>
    </row>
    <row r="42" spans="1:61" s="180" customFormat="1" ht="12.75">
      <c r="A42" s="190" t="s">
        <v>2249</v>
      </c>
      <c r="B42" s="188"/>
      <c r="C42" s="188">
        <f>+C41-G20</f>
        <v>0</v>
      </c>
      <c r="D42" s="188"/>
      <c r="E42" s="191"/>
      <c r="F42" s="191"/>
      <c r="G42" s="184"/>
      <c r="H42" s="177"/>
      <c r="BI42" s="228"/>
    </row>
    <row r="43" spans="1:61" s="180" customFormat="1" ht="12.75">
      <c r="A43" s="190"/>
      <c r="B43" s="188"/>
      <c r="C43" s="188"/>
      <c r="D43" s="188"/>
      <c r="E43" s="191"/>
      <c r="F43" s="191"/>
      <c r="G43" s="184"/>
      <c r="H43" s="177"/>
      <c r="BI43" s="228"/>
    </row>
    <row r="44" spans="1:61" s="180" customFormat="1" ht="12.75">
      <c r="A44" s="181"/>
      <c r="B44" s="182"/>
      <c r="C44" s="182"/>
      <c r="D44" s="182"/>
      <c r="E44" s="177"/>
      <c r="F44" s="177"/>
      <c r="G44" s="184"/>
      <c r="H44" s="177"/>
      <c r="BI44" s="228"/>
    </row>
    <row r="45" spans="1:61" s="180" customFormat="1" ht="12.75">
      <c r="A45" s="181"/>
      <c r="B45" s="182"/>
      <c r="C45" s="182"/>
      <c r="D45" s="182"/>
      <c r="E45" s="177"/>
      <c r="F45" s="177"/>
      <c r="G45" s="184"/>
      <c r="H45" s="177"/>
      <c r="BI45" s="228"/>
    </row>
    <row r="46" spans="1:61">
      <c r="A46" s="192"/>
      <c r="B46" s="193"/>
      <c r="C46" s="193"/>
      <c r="D46" s="509"/>
    </row>
    <row r="47" spans="1:61" s="240" customFormat="1" ht="31.5" customHeight="1">
      <c r="A47" s="194" t="s">
        <v>2661</v>
      </c>
      <c r="B47" s="146"/>
      <c r="C47" s="146"/>
      <c r="D47" s="148"/>
      <c r="E47" s="147"/>
      <c r="F47" s="148"/>
      <c r="G47" s="148"/>
      <c r="H47" s="149"/>
      <c r="I47" s="148"/>
      <c r="BI47" s="433"/>
    </row>
    <row r="48" spans="1:61">
      <c r="A48" s="150" t="s">
        <v>2246</v>
      </c>
      <c r="B48" s="151"/>
      <c r="C48" s="459"/>
      <c r="D48" s="240">
        <v>2740051000</v>
      </c>
      <c r="E48" s="240">
        <v>2765001000</v>
      </c>
      <c r="F48" s="459"/>
      <c r="G48" s="459"/>
      <c r="H48" s="489"/>
      <c r="I48" s="459"/>
    </row>
    <row r="49" spans="1:61" ht="11.25" customHeight="1">
      <c r="A49" s="154" t="s">
        <v>2637</v>
      </c>
      <c r="B49" s="153">
        <f>SUMIF(RESULTADOS!E:E,E48,RESULTADOS!O:O)+SUMIF(RESULTADOS!E:E,E49,RESULTADOS!O:O)</f>
        <v>51429099852.569992</v>
      </c>
      <c r="C49" s="152"/>
      <c r="D49" s="240">
        <v>2740051001</v>
      </c>
      <c r="E49" s="240">
        <v>2765001001</v>
      </c>
      <c r="F49" s="459"/>
      <c r="G49" s="488"/>
      <c r="H49" s="489"/>
      <c r="I49" s="459"/>
    </row>
    <row r="50" spans="1:61">
      <c r="A50" s="195"/>
      <c r="B50" s="461"/>
      <c r="C50" s="459"/>
      <c r="D50" s="240" t="s">
        <v>2662</v>
      </c>
      <c r="E50" s="1018" t="s">
        <v>2663</v>
      </c>
      <c r="F50" s="459"/>
      <c r="G50" s="459"/>
      <c r="H50" s="489"/>
      <c r="I50" s="459"/>
    </row>
    <row r="51" spans="1:61" ht="67.5">
      <c r="A51" s="472" t="s">
        <v>2664</v>
      </c>
      <c r="B51" s="472" t="s">
        <v>2638</v>
      </c>
      <c r="C51" s="472" t="s">
        <v>2639</v>
      </c>
      <c r="D51" s="472" t="s">
        <v>2640</v>
      </c>
      <c r="E51" s="477" t="s">
        <v>2641</v>
      </c>
      <c r="F51" s="472" t="s">
        <v>2642</v>
      </c>
      <c r="G51" s="472" t="s">
        <v>85</v>
      </c>
      <c r="H51" s="478" t="s">
        <v>2217</v>
      </c>
      <c r="I51" s="475" t="s">
        <v>2215</v>
      </c>
      <c r="J51" s="475" t="s">
        <v>4974</v>
      </c>
      <c r="K51" s="475" t="s">
        <v>2643</v>
      </c>
      <c r="L51" s="475" t="s">
        <v>2217</v>
      </c>
    </row>
    <row r="52" spans="1:61">
      <c r="A52" s="490" t="s">
        <v>2644</v>
      </c>
      <c r="B52" s="510"/>
      <c r="C52" s="511">
        <f>+B52/$B$55</f>
        <v>0</v>
      </c>
      <c r="D52" s="509">
        <v>0.4</v>
      </c>
      <c r="E52" s="510">
        <f>+B52/12</f>
        <v>0</v>
      </c>
      <c r="F52" s="512">
        <f>+E52/$E$55</f>
        <v>0</v>
      </c>
      <c r="G52" s="513">
        <f>+$B$49*F52</f>
        <v>0</v>
      </c>
      <c r="H52" s="489">
        <f>+G52*D52</f>
        <v>0</v>
      </c>
      <c r="I52" s="459"/>
      <c r="K52" s="357">
        <f>+$J$53*C52</f>
        <v>0</v>
      </c>
      <c r="L52" s="357">
        <f>+K52*D52</f>
        <v>0</v>
      </c>
    </row>
    <row r="53" spans="1:61">
      <c r="A53" s="490" t="s">
        <v>2645</v>
      </c>
      <c r="B53" s="510">
        <v>12230632000</v>
      </c>
      <c r="C53" s="511">
        <f>+B53/$B$55</f>
        <v>0.10414064810554449</v>
      </c>
      <c r="D53" s="509">
        <v>0.37</v>
      </c>
      <c r="E53" s="510">
        <f>+B53/12</f>
        <v>1019219333.3333334</v>
      </c>
      <c r="F53" s="512">
        <f>+E53/$E$55</f>
        <v>0.10414064810554448</v>
      </c>
      <c r="G53" s="513">
        <f>+$B$49*F53</f>
        <v>5355859790.1314011</v>
      </c>
      <c r="H53" s="489">
        <f>+G53*D53</f>
        <v>1981668122.3486183</v>
      </c>
      <c r="I53" s="459"/>
      <c r="J53" s="357">
        <f>+'A3 ORI Detallado'!J106</f>
        <v>5633660000</v>
      </c>
      <c r="K53" s="357">
        <f>+$J$53*C53</f>
        <v>586693003.60628176</v>
      </c>
      <c r="L53" s="357">
        <f t="shared" ref="L53:L54" si="7">+K53*D53</f>
        <v>217076411.33432424</v>
      </c>
    </row>
    <row r="54" spans="1:61">
      <c r="A54" s="490" t="s">
        <v>2646</v>
      </c>
      <c r="B54" s="510">
        <f>12304106000+12309290000+12244562000+12109745000+56245067000</f>
        <v>105212770000</v>
      </c>
      <c r="C54" s="511">
        <f>+B54/$B$55</f>
        <v>0.89585935189445554</v>
      </c>
      <c r="D54" s="509">
        <v>0.33</v>
      </c>
      <c r="E54" s="510">
        <f>+B54/12</f>
        <v>8767730833.333334</v>
      </c>
      <c r="F54" s="512">
        <f>+E54/$E$55</f>
        <v>0.89585935189445542</v>
      </c>
      <c r="G54" s="513">
        <f>+$B$49*F54</f>
        <v>46073240062.438583</v>
      </c>
      <c r="H54" s="489">
        <f>+G54*D54</f>
        <v>15204169220.604733</v>
      </c>
      <c r="I54" s="459"/>
      <c r="K54" s="357">
        <f>+$J$53*C54</f>
        <v>5046966996.3937187</v>
      </c>
      <c r="L54" s="357">
        <f t="shared" si="7"/>
        <v>1665499108.8099272</v>
      </c>
    </row>
    <row r="55" spans="1:61" s="144" customFormat="1" ht="10.5">
      <c r="A55" s="156" t="s">
        <v>2185</v>
      </c>
      <c r="B55" s="196">
        <f>SUM(B52:B54)</f>
        <v>117443402000</v>
      </c>
      <c r="C55" s="178">
        <f>SUM(C52:C54)</f>
        <v>1</v>
      </c>
      <c r="D55" s="197"/>
      <c r="E55" s="196">
        <f>SUM(E52:E54)</f>
        <v>9786950166.6666679</v>
      </c>
      <c r="F55" s="197"/>
      <c r="G55" s="196">
        <f>SUM(G52:G54)</f>
        <v>51429099852.569984</v>
      </c>
      <c r="H55" s="196">
        <f>SUM(H52:H54)</f>
        <v>17185837342.95335</v>
      </c>
      <c r="I55" s="198"/>
      <c r="K55" s="496">
        <f>SUM(K52:K54)</f>
        <v>5633660000</v>
      </c>
      <c r="L55" s="496">
        <f>SUM(L52:L54)</f>
        <v>1882575520.1442513</v>
      </c>
      <c r="BI55" s="431"/>
    </row>
    <row r="56" spans="1:61">
      <c r="A56" s="459"/>
      <c r="B56" s="459"/>
      <c r="C56" s="459"/>
      <c r="D56" s="459"/>
      <c r="E56" s="509"/>
      <c r="F56" s="459"/>
      <c r="G56" s="459"/>
      <c r="H56" s="489"/>
      <c r="I56" s="459"/>
    </row>
    <row r="57" spans="1:61">
      <c r="A57" s="1172"/>
      <c r="B57" s="1172"/>
      <c r="C57" s="1172"/>
      <c r="D57" s="514"/>
      <c r="E57" s="509"/>
      <c r="G57" s="199" t="s">
        <v>2228</v>
      </c>
      <c r="H57" s="200">
        <f>+B49*0.37</f>
        <v>19028766945.450897</v>
      </c>
      <c r="I57" s="171" t="s">
        <v>2647</v>
      </c>
    </row>
    <row r="58" spans="1:61">
      <c r="A58" s="442" t="s">
        <v>2246</v>
      </c>
      <c r="B58" s="442" t="s">
        <v>2247</v>
      </c>
      <c r="C58" s="442" t="s">
        <v>2248</v>
      </c>
      <c r="D58" s="442" t="s">
        <v>2185</v>
      </c>
      <c r="E58" s="509"/>
      <c r="G58" s="199"/>
      <c r="H58" s="200"/>
      <c r="I58" s="171"/>
    </row>
    <row r="59" spans="1:61">
      <c r="A59" s="504">
        <v>19</v>
      </c>
      <c r="B59" s="505">
        <v>0</v>
      </c>
      <c r="C59" s="505">
        <f>-H59</f>
        <v>1842929602.4975471</v>
      </c>
      <c r="D59" s="505">
        <f>+B59-C59</f>
        <v>-1842929602.4975471</v>
      </c>
      <c r="E59" s="459"/>
      <c r="G59" s="169" t="s">
        <v>2252</v>
      </c>
      <c r="H59" s="200">
        <f>+H55-H57</f>
        <v>-1842929602.4975471</v>
      </c>
      <c r="I59" s="171" t="s">
        <v>2648</v>
      </c>
    </row>
    <row r="60" spans="1:61">
      <c r="A60" s="504">
        <v>27</v>
      </c>
      <c r="B60" s="505">
        <v>0</v>
      </c>
      <c r="C60" s="505">
        <v>0</v>
      </c>
      <c r="D60" s="505">
        <f t="shared" ref="D60:D62" si="8">+B60-C60</f>
        <v>0</v>
      </c>
      <c r="E60" s="459"/>
      <c r="G60" s="169"/>
      <c r="H60" s="200"/>
      <c r="I60" s="171"/>
    </row>
    <row r="61" spans="1:61">
      <c r="A61" s="504">
        <v>34</v>
      </c>
      <c r="B61" s="505">
        <f>+L55</f>
        <v>1882575520.1442513</v>
      </c>
      <c r="C61" s="505"/>
      <c r="D61" s="505">
        <f t="shared" si="8"/>
        <v>1882575520.1442513</v>
      </c>
      <c r="E61" s="459"/>
      <c r="G61" s="173" t="s">
        <v>2651</v>
      </c>
      <c r="H61" s="201"/>
      <c r="I61" s="202">
        <f>+H59*H61</f>
        <v>0</v>
      </c>
    </row>
    <row r="62" spans="1:61">
      <c r="A62" s="504">
        <v>54</v>
      </c>
      <c r="B62" s="505">
        <f>-I62-B61</f>
        <v>-39645917.646704197</v>
      </c>
      <c r="C62" s="505">
        <v>0</v>
      </c>
      <c r="D62" s="505">
        <f t="shared" si="8"/>
        <v>-39645917.646704197</v>
      </c>
      <c r="E62" s="459"/>
      <c r="G62" s="173" t="s">
        <v>2652</v>
      </c>
      <c r="H62" s="201">
        <f>100%-H61</f>
        <v>1</v>
      </c>
      <c r="I62" s="202">
        <f>+H59*H62</f>
        <v>-1842929602.4975471</v>
      </c>
    </row>
    <row r="63" spans="1:61" s="180" customFormat="1" ht="12.75">
      <c r="A63" s="175" t="s">
        <v>2251</v>
      </c>
      <c r="B63" s="176">
        <f>SUM(B59:B62)</f>
        <v>1842929602.4975471</v>
      </c>
      <c r="C63" s="176">
        <f>SUM(C59:C62)</f>
        <v>1842929602.4975471</v>
      </c>
      <c r="D63" s="176">
        <f>SUM(D59:D62)</f>
        <v>0</v>
      </c>
      <c r="E63" s="177"/>
      <c r="G63" s="203"/>
      <c r="H63" s="204"/>
      <c r="I63" s="205"/>
      <c r="BI63" s="228"/>
    </row>
    <row r="64" spans="1:61" ht="12.75">
      <c r="A64" s="459"/>
      <c r="B64" s="459"/>
      <c r="C64" s="459"/>
      <c r="D64" s="459"/>
      <c r="E64" s="459"/>
      <c r="G64" s="203"/>
      <c r="H64" s="206"/>
      <c r="I64" s="177"/>
    </row>
    <row r="65" spans="1:61" s="240" customFormat="1">
      <c r="A65" s="145" t="s">
        <v>2665</v>
      </c>
      <c r="B65" s="146"/>
      <c r="C65" s="146"/>
      <c r="D65" s="148"/>
      <c r="E65" s="147"/>
      <c r="F65" s="148"/>
      <c r="G65" s="148"/>
      <c r="H65" s="149"/>
      <c r="I65" s="148"/>
      <c r="BI65" s="433"/>
    </row>
    <row r="66" spans="1:61" ht="12.75">
      <c r="A66" s="150" t="s">
        <v>2666</v>
      </c>
      <c r="B66" s="151"/>
      <c r="C66" s="459"/>
      <c r="D66" s="459"/>
      <c r="E66" s="459"/>
      <c r="G66" s="203"/>
      <c r="H66" s="206"/>
      <c r="I66" s="177"/>
    </row>
    <row r="67" spans="1:61" ht="24" customHeight="1">
      <c r="A67" s="154" t="s">
        <v>2637</v>
      </c>
      <c r="B67" s="153">
        <f>SUM(F70:F74)</f>
        <v>46661692026.870003</v>
      </c>
      <c r="C67" s="152"/>
      <c r="E67" s="487"/>
      <c r="F67" s="459"/>
      <c r="G67" s="488"/>
      <c r="H67" s="489"/>
      <c r="I67" s="459"/>
    </row>
    <row r="68" spans="1:61" ht="12.75">
      <c r="A68" s="154"/>
      <c r="B68" s="153"/>
      <c r="C68" s="152"/>
      <c r="E68" s="487"/>
      <c r="F68" s="459"/>
      <c r="G68" s="488"/>
      <c r="H68" s="489"/>
      <c r="I68" s="459"/>
    </row>
    <row r="69" spans="1:61">
      <c r="A69" s="479" t="s">
        <v>2663</v>
      </c>
      <c r="B69" s="479" t="s">
        <v>2667</v>
      </c>
      <c r="C69" s="479" t="s">
        <v>2668</v>
      </c>
      <c r="D69" s="479"/>
      <c r="E69" s="479"/>
      <c r="F69" s="479" t="s">
        <v>3136</v>
      </c>
      <c r="G69" s="479" t="s">
        <v>2228</v>
      </c>
      <c r="H69" s="489"/>
      <c r="I69" s="459"/>
    </row>
    <row r="70" spans="1:61">
      <c r="A70" s="490">
        <v>2710001007</v>
      </c>
      <c r="B70" s="490">
        <v>2595101004</v>
      </c>
      <c r="C70" s="511" t="s">
        <v>2669</v>
      </c>
      <c r="D70" s="487"/>
      <c r="E70" s="489"/>
      <c r="F70" s="512">
        <f>SUMIF(RESULTADOS!E:E,A70,RESULTADOS!O:O)</f>
        <v>0</v>
      </c>
      <c r="G70" s="513">
        <f>+F70*0.4</f>
        <v>0</v>
      </c>
      <c r="H70" s="489"/>
      <c r="I70" s="459"/>
    </row>
    <row r="71" spans="1:61">
      <c r="A71" s="490">
        <v>2710001000</v>
      </c>
      <c r="B71" s="490">
        <v>2710051000</v>
      </c>
      <c r="C71" s="511" t="s">
        <v>2670</v>
      </c>
      <c r="D71" s="487"/>
      <c r="E71" s="489"/>
      <c r="F71" s="512">
        <f>SUMIF(RESULTADOS!E:E,A71,RESULTADOS!O:O)</f>
        <v>-15544044911.4</v>
      </c>
      <c r="G71" s="513">
        <f>+F71*0.37</f>
        <v>-5751296617.2179995</v>
      </c>
      <c r="H71" s="489"/>
      <c r="I71" s="459"/>
    </row>
    <row r="72" spans="1:61">
      <c r="A72" s="490">
        <v>2710001005</v>
      </c>
      <c r="B72" s="490">
        <v>2710051003</v>
      </c>
      <c r="C72" s="511" t="s">
        <v>2671</v>
      </c>
      <c r="D72" s="487"/>
      <c r="E72" s="489"/>
      <c r="F72" s="460">
        <f>SUMIF(RESULTADOS!E:E,A72,RESULTADOS!O:O)</f>
        <v>62205736938</v>
      </c>
      <c r="G72" s="460">
        <f>+F72*0.37</f>
        <v>23016122667.060001</v>
      </c>
      <c r="H72" s="489"/>
      <c r="I72" s="459"/>
    </row>
    <row r="73" spans="1:61">
      <c r="A73" s="490">
        <v>2710001001</v>
      </c>
      <c r="B73" s="490">
        <v>2810051000</v>
      </c>
      <c r="C73" s="511" t="s">
        <v>2672</v>
      </c>
      <c r="D73" s="487"/>
      <c r="E73" s="489"/>
      <c r="F73" s="512">
        <f>SUMIF(RESULTADOS!E:E,A73,RESULTADOS!O:O)</f>
        <v>-0.13000106811523438</v>
      </c>
      <c r="G73" s="513">
        <f>+F73*0.37</f>
        <v>-4.8100395202636717E-2</v>
      </c>
      <c r="H73" s="489"/>
      <c r="I73" s="459"/>
    </row>
    <row r="74" spans="1:61">
      <c r="A74" s="490">
        <v>2710001003</v>
      </c>
      <c r="B74" s="490">
        <v>2810051001</v>
      </c>
      <c r="C74" s="511" t="s">
        <v>2673</v>
      </c>
      <c r="D74" s="487"/>
      <c r="E74" s="489"/>
      <c r="F74" s="512">
        <f>SUMIF(RESULTADOS!E:E,A74,RESULTADOS!O:O)</f>
        <v>0.39999961853027344</v>
      </c>
      <c r="G74" s="513">
        <f>+F74*0.37</f>
        <v>0.14799985885620118</v>
      </c>
      <c r="H74" s="489"/>
      <c r="I74" s="459"/>
    </row>
    <row r="75" spans="1:61" s="144" customFormat="1" ht="10.5">
      <c r="A75" s="156" t="s">
        <v>2185</v>
      </c>
      <c r="B75" s="207"/>
      <c r="C75" s="207"/>
      <c r="D75" s="174">
        <f>SUM(D70:D74)</f>
        <v>0</v>
      </c>
      <c r="E75" s="174">
        <f>SUM(E70:E74)</f>
        <v>0</v>
      </c>
      <c r="F75" s="208">
        <f>SUM(F70:F74)</f>
        <v>46661692026.870003</v>
      </c>
      <c r="G75" s="208">
        <f>SUM(G70:G74)</f>
        <v>17264826049.941902</v>
      </c>
      <c r="H75" s="209"/>
      <c r="I75" s="198"/>
      <c r="BI75" s="431"/>
    </row>
    <row r="76" spans="1:61" s="20" customFormat="1" ht="12.75">
      <c r="A76" s="154"/>
      <c r="B76" s="210"/>
      <c r="C76" s="211"/>
      <c r="D76" s="211"/>
      <c r="E76" s="211"/>
      <c r="F76" s="212"/>
      <c r="G76" s="212"/>
      <c r="H76" s="206"/>
      <c r="I76" s="177"/>
      <c r="BI76" s="212"/>
    </row>
    <row r="77" spans="1:61" ht="12.75">
      <c r="A77" s="459"/>
      <c r="B77" s="459"/>
      <c r="C77" s="459"/>
      <c r="D77" s="459"/>
      <c r="E77" s="459"/>
      <c r="G77" s="203"/>
      <c r="H77" s="206"/>
      <c r="I77" s="177"/>
    </row>
    <row r="78" spans="1:61" ht="21.75" customHeight="1">
      <c r="A78" s="472" t="s">
        <v>2674</v>
      </c>
      <c r="B78" s="472" t="s">
        <v>2638</v>
      </c>
      <c r="C78" s="472" t="s">
        <v>2639</v>
      </c>
      <c r="D78" s="472" t="s">
        <v>2640</v>
      </c>
      <c r="E78" s="472" t="s">
        <v>2641</v>
      </c>
      <c r="F78" s="472" t="s">
        <v>2642</v>
      </c>
      <c r="G78" s="472" t="s">
        <v>85</v>
      </c>
      <c r="H78" s="472" t="s">
        <v>2217</v>
      </c>
      <c r="I78" s="472" t="s">
        <v>2215</v>
      </c>
      <c r="J78" s="472" t="s">
        <v>4974</v>
      </c>
      <c r="K78" s="472" t="s">
        <v>2643</v>
      </c>
      <c r="L78" s="472" t="s">
        <v>2217</v>
      </c>
    </row>
    <row r="79" spans="1:61">
      <c r="A79" s="490" t="s">
        <v>2644</v>
      </c>
      <c r="B79" s="510"/>
      <c r="C79" s="511">
        <f>+B79/$B$82</f>
        <v>0</v>
      </c>
      <c r="D79" s="509">
        <v>0.4</v>
      </c>
      <c r="E79" s="489">
        <f>+B79/12</f>
        <v>0</v>
      </c>
      <c r="F79" s="512">
        <f>+E79/$E$82</f>
        <v>0</v>
      </c>
      <c r="G79" s="513">
        <f>+$B$67*F79</f>
        <v>0</v>
      </c>
      <c r="H79" s="489">
        <f t="shared" ref="H79:H80" si="9">+G79*D79</f>
        <v>0</v>
      </c>
      <c r="I79" s="459"/>
      <c r="J79" s="357">
        <f>+'A3 ORI Detallado'!J101</f>
        <v>-7931169000</v>
      </c>
      <c r="K79" s="357">
        <f>+$J$79*C79</f>
        <v>0</v>
      </c>
      <c r="L79" s="357">
        <f>+K79*D79</f>
        <v>0</v>
      </c>
    </row>
    <row r="80" spans="1:61">
      <c r="A80" s="490" t="s">
        <v>2645</v>
      </c>
      <c r="B80" s="510">
        <v>3269692000</v>
      </c>
      <c r="C80" s="511">
        <f>+B80/$B$82</f>
        <v>7.5688248653623433E-2</v>
      </c>
      <c r="D80" s="509">
        <v>0.37</v>
      </c>
      <c r="E80" s="489">
        <f>+B80/12</f>
        <v>272474333.33333331</v>
      </c>
      <c r="F80" s="512">
        <f>+E80/$E$82</f>
        <v>7.5688248653623433E-2</v>
      </c>
      <c r="G80" s="513">
        <f>+$B$67*F80</f>
        <v>3531741748.7285347</v>
      </c>
      <c r="H80" s="489">
        <f t="shared" si="9"/>
        <v>1306744447.0295577</v>
      </c>
      <c r="I80" s="459"/>
      <c r="K80" s="357">
        <f>+$J$79*C80</f>
        <v>-600296291.38590991</v>
      </c>
      <c r="L80" s="357">
        <f t="shared" ref="L80:L81" si="10">+K80*D80</f>
        <v>-222109627.81278667</v>
      </c>
    </row>
    <row r="81" spans="1:61">
      <c r="A81" s="490" t="s">
        <v>2646</v>
      </c>
      <c r="B81" s="510">
        <f>3370932000+2938720000+4192397000+5552368000+23875358000</f>
        <v>39929775000</v>
      </c>
      <c r="C81" s="511">
        <f>+B81/$B$82</f>
        <v>0.92431175134637655</v>
      </c>
      <c r="D81" s="509">
        <v>0.33</v>
      </c>
      <c r="E81" s="489">
        <f t="shared" ref="E81" si="11">+B81/12</f>
        <v>3327481250</v>
      </c>
      <c r="F81" s="512">
        <f>+E81/$E$82</f>
        <v>0.92431175134637655</v>
      </c>
      <c r="G81" s="513">
        <f t="shared" ref="G81" si="12">+$B$67*F81</f>
        <v>43129950278.141464</v>
      </c>
      <c r="H81" s="489">
        <f>+G81*D81</f>
        <v>14232883591.786684</v>
      </c>
      <c r="I81" s="459"/>
      <c r="K81" s="357">
        <f>+$J$79*C81</f>
        <v>-7330872708.61409</v>
      </c>
      <c r="L81" s="357">
        <f t="shared" si="10"/>
        <v>-2419187993.8426499</v>
      </c>
    </row>
    <row r="82" spans="1:61" s="144" customFormat="1" ht="10.5">
      <c r="A82" s="156" t="s">
        <v>2185</v>
      </c>
      <c r="B82" s="196">
        <f>SUM(B79:B81)</f>
        <v>43199467000</v>
      </c>
      <c r="C82" s="178">
        <f>SUM(C79:C81)</f>
        <v>1</v>
      </c>
      <c r="D82" s="197"/>
      <c r="E82" s="196">
        <f>SUM(E79:E81)</f>
        <v>3599955583.3333335</v>
      </c>
      <c r="F82" s="197"/>
      <c r="G82" s="196">
        <f>SUM(G79:G81)</f>
        <v>46661692026.869995</v>
      </c>
      <c r="H82" s="196">
        <f>SUM(H79:H81)</f>
        <v>15539628038.816242</v>
      </c>
      <c r="I82" s="197"/>
      <c r="K82" s="496">
        <f>SUM(K79:K81)</f>
        <v>-7931169000</v>
      </c>
      <c r="L82" s="496">
        <f>SUM(L79:L81)</f>
        <v>-2641297621.6554365</v>
      </c>
      <c r="BI82" s="431"/>
    </row>
    <row r="83" spans="1:61">
      <c r="A83" s="459"/>
      <c r="B83" s="459"/>
      <c r="C83" s="459"/>
      <c r="D83" s="459"/>
      <c r="E83" s="509"/>
      <c r="F83" s="459"/>
      <c r="G83" s="459"/>
      <c r="H83" s="489"/>
      <c r="I83" s="459"/>
    </row>
    <row r="84" spans="1:61">
      <c r="A84" s="1172"/>
      <c r="B84" s="1172"/>
      <c r="C84" s="1172"/>
      <c r="D84" s="495"/>
      <c r="E84" s="509"/>
      <c r="G84" s="199"/>
      <c r="H84" s="196">
        <f>+G75</f>
        <v>17264826049.941902</v>
      </c>
      <c r="I84" s="197" t="s">
        <v>2647</v>
      </c>
    </row>
    <row r="85" spans="1:61">
      <c r="A85" s="442" t="s">
        <v>2246</v>
      </c>
      <c r="B85" s="442" t="s">
        <v>2247</v>
      </c>
      <c r="C85" s="442" t="s">
        <v>2248</v>
      </c>
      <c r="D85" s="442" t="s">
        <v>2185</v>
      </c>
      <c r="E85" s="509"/>
      <c r="G85" s="199"/>
      <c r="H85" s="196"/>
      <c r="I85" s="197"/>
    </row>
    <row r="86" spans="1:61">
      <c r="A86" s="504">
        <v>19</v>
      </c>
      <c r="B86" s="505">
        <v>0</v>
      </c>
      <c r="C86" s="505">
        <f>-H86</f>
        <v>1725198011.1256599</v>
      </c>
      <c r="D86" s="506">
        <f>+B86-C86</f>
        <v>-1725198011.1256599</v>
      </c>
      <c r="E86" s="459"/>
      <c r="G86" s="169" t="s">
        <v>2252</v>
      </c>
      <c r="H86" s="196">
        <f>+H82-H84</f>
        <v>-1725198011.1256599</v>
      </c>
      <c r="I86" s="197" t="s">
        <v>2648</v>
      </c>
    </row>
    <row r="87" spans="1:61">
      <c r="A87" s="504">
        <v>27</v>
      </c>
      <c r="B87" s="505">
        <v>0</v>
      </c>
      <c r="C87" s="505">
        <v>0</v>
      </c>
      <c r="D87" s="506">
        <f t="shared" ref="D87:D89" si="13">+B87-C87</f>
        <v>0</v>
      </c>
      <c r="E87" s="459"/>
      <c r="G87" s="169"/>
      <c r="H87" s="196"/>
      <c r="I87" s="197"/>
    </row>
    <row r="88" spans="1:61">
      <c r="A88" s="504">
        <v>34</v>
      </c>
      <c r="B88" s="505">
        <f>+L82</f>
        <v>-2641297621.6554365</v>
      </c>
      <c r="C88" s="505"/>
      <c r="D88" s="506">
        <f t="shared" si="13"/>
        <v>-2641297621.6554365</v>
      </c>
      <c r="E88" s="459"/>
      <c r="G88" s="173" t="s">
        <v>2651</v>
      </c>
      <c r="H88" s="178"/>
      <c r="I88" s="174">
        <f>+$H$86*H88</f>
        <v>0</v>
      </c>
    </row>
    <row r="89" spans="1:61">
      <c r="A89" s="504">
        <v>54</v>
      </c>
      <c r="B89" s="505">
        <f>-I89-B88</f>
        <v>4366495632.7810965</v>
      </c>
      <c r="C89" s="505">
        <v>0</v>
      </c>
      <c r="D89" s="506">
        <f t="shared" si="13"/>
        <v>4366495632.7810965</v>
      </c>
      <c r="E89" s="459"/>
      <c r="G89" s="173" t="s">
        <v>2652</v>
      </c>
      <c r="H89" s="178">
        <f>100%-H88</f>
        <v>1</v>
      </c>
      <c r="I89" s="174">
        <f>+$H$86*H89</f>
        <v>-1725198011.1256599</v>
      </c>
    </row>
    <row r="90" spans="1:61" s="180" customFormat="1" ht="12.75">
      <c r="A90" s="175" t="s">
        <v>2251</v>
      </c>
      <c r="B90" s="176">
        <f>SUM(B86:B89)</f>
        <v>1725198011.1256599</v>
      </c>
      <c r="C90" s="176">
        <f>SUM(C86:C89)</f>
        <v>1725198011.1256599</v>
      </c>
      <c r="D90" s="176">
        <f>SUM(D86:D89)</f>
        <v>0</v>
      </c>
      <c r="E90" s="177"/>
      <c r="G90" s="169"/>
      <c r="H90" s="196"/>
      <c r="I90" s="174">
        <f>+I88+I89-H86</f>
        <v>0</v>
      </c>
      <c r="BI90" s="228"/>
    </row>
    <row r="91" spans="1:61">
      <c r="A91" s="459"/>
      <c r="B91" s="459"/>
      <c r="C91" s="459"/>
      <c r="D91" s="459"/>
      <c r="E91" s="509"/>
    </row>
    <row r="92" spans="1:61">
      <c r="A92" s="145" t="s">
        <v>1849</v>
      </c>
      <c r="B92" s="146"/>
      <c r="C92" s="146"/>
      <c r="D92" s="148"/>
      <c r="E92" s="147"/>
      <c r="F92" s="148"/>
      <c r="G92" s="148"/>
      <c r="H92" s="149"/>
      <c r="I92" s="148"/>
    </row>
    <row r="93" spans="1:61">
      <c r="A93" s="213"/>
    </row>
    <row r="94" spans="1:61" ht="12.75">
      <c r="A94" s="150"/>
      <c r="B94" s="153"/>
      <c r="D94" s="214"/>
    </row>
    <row r="95" spans="1:61" ht="12.75">
      <c r="A95" s="150" t="s">
        <v>2675</v>
      </c>
      <c r="B95" s="153"/>
      <c r="D95" s="214">
        <f>SUM('A6 Derivados'!B6:B15)</f>
        <v>-102849760946</v>
      </c>
      <c r="E95" s="20" t="s">
        <v>2676</v>
      </c>
      <c r="F95" s="217"/>
    </row>
    <row r="96" spans="1:61" ht="12.75">
      <c r="A96" s="154"/>
      <c r="B96" s="153"/>
      <c r="D96" s="153"/>
      <c r="E96" s="216"/>
      <c r="F96" s="217"/>
    </row>
    <row r="97" spans="1:9" ht="12.75">
      <c r="A97" s="150"/>
      <c r="B97" s="153"/>
      <c r="D97" s="16"/>
      <c r="E97" s="217"/>
    </row>
    <row r="98" spans="1:9" ht="33.75">
      <c r="A98" s="472" t="s">
        <v>2677</v>
      </c>
      <c r="B98" s="472" t="s">
        <v>2678</v>
      </c>
      <c r="C98" s="472" t="s">
        <v>2639</v>
      </c>
      <c r="D98" s="472" t="s">
        <v>2640</v>
      </c>
      <c r="E98" s="472" t="s">
        <v>2679</v>
      </c>
      <c r="F98" s="472" t="s">
        <v>2639</v>
      </c>
      <c r="G98" s="472" t="s">
        <v>80</v>
      </c>
      <c r="H98" s="472" t="s">
        <v>2217</v>
      </c>
      <c r="I98" s="472" t="s">
        <v>2215</v>
      </c>
    </row>
    <row r="99" spans="1:9">
      <c r="A99" s="515">
        <v>2018</v>
      </c>
      <c r="B99" s="516">
        <v>-66499512863.586884</v>
      </c>
      <c r="C99" s="493">
        <f t="shared" ref="C99:C115" si="14">+B99/$B$117</f>
        <v>0.64656944593625398</v>
      </c>
      <c r="D99" s="493">
        <v>0.37</v>
      </c>
      <c r="E99" s="218">
        <f>+$D$95*C99</f>
        <v>-66499512949.531395</v>
      </c>
      <c r="F99" s="493">
        <f t="shared" ref="F99:F115" si="15">+C99</f>
        <v>0.64656944593625398</v>
      </c>
      <c r="G99" s="187"/>
      <c r="H99" s="187">
        <f t="shared" ref="H99:H115" si="16">+E99*D99</f>
        <v>-24604819791.326614</v>
      </c>
      <c r="I99" s="219"/>
    </row>
    <row r="100" spans="1:9">
      <c r="A100" s="515">
        <v>2019</v>
      </c>
      <c r="B100" s="516">
        <v>38421703325.698547</v>
      </c>
      <c r="C100" s="493">
        <f t="shared" si="14"/>
        <v>-0.37357114904261091</v>
      </c>
      <c r="D100" s="493">
        <v>0.33</v>
      </c>
      <c r="E100" s="218">
        <f t="shared" ref="E100:E114" si="17">+$D$95*C100</f>
        <v>38421703375.355072</v>
      </c>
      <c r="F100" s="493">
        <f t="shared" si="15"/>
        <v>-0.37357114904261091</v>
      </c>
      <c r="G100" s="187"/>
      <c r="H100" s="187">
        <f t="shared" si="16"/>
        <v>12679162113.867174</v>
      </c>
      <c r="I100" s="219"/>
    </row>
    <row r="101" spans="1:9">
      <c r="A101" s="515">
        <v>2020</v>
      </c>
      <c r="B101" s="516">
        <v>-30377273367.44833</v>
      </c>
      <c r="C101" s="493">
        <f t="shared" si="14"/>
        <v>0.29535579983173105</v>
      </c>
      <c r="D101" s="493">
        <v>0.33</v>
      </c>
      <c r="E101" s="218">
        <f t="shared" si="17"/>
        <v>-30377273406.708164</v>
      </c>
      <c r="F101" s="493">
        <f t="shared" si="15"/>
        <v>0.29535579983173105</v>
      </c>
      <c r="G101" s="187"/>
      <c r="H101" s="187">
        <f t="shared" si="16"/>
        <v>-10024500224.213696</v>
      </c>
      <c r="I101" s="219"/>
    </row>
    <row r="102" spans="1:9">
      <c r="A102" s="515">
        <v>2021</v>
      </c>
      <c r="B102" s="516">
        <v>18400964190.093533</v>
      </c>
      <c r="C102" s="493">
        <f t="shared" si="14"/>
        <v>-0.17891110338638791</v>
      </c>
      <c r="D102" s="493">
        <v>0.33</v>
      </c>
      <c r="E102" s="218">
        <f t="shared" si="17"/>
        <v>18400964213.875088</v>
      </c>
      <c r="F102" s="493">
        <f t="shared" si="15"/>
        <v>-0.17891110338638791</v>
      </c>
      <c r="G102" s="187"/>
      <c r="H102" s="187">
        <f t="shared" si="16"/>
        <v>6072318190.5787792</v>
      </c>
      <c r="I102" s="219"/>
    </row>
    <row r="103" spans="1:9">
      <c r="A103" s="515">
        <v>2022</v>
      </c>
      <c r="B103" s="516">
        <v>-10570735553.996441</v>
      </c>
      <c r="C103" s="493">
        <f t="shared" si="14"/>
        <v>0.10277841650218496</v>
      </c>
      <c r="D103" s="493">
        <v>0.33</v>
      </c>
      <c r="E103" s="218">
        <f>+$D$95*C103</f>
        <v>-10570735567.658144</v>
      </c>
      <c r="F103" s="493">
        <f t="shared" si="15"/>
        <v>0.10277841650218496</v>
      </c>
      <c r="G103" s="187"/>
      <c r="H103" s="187">
        <f t="shared" si="16"/>
        <v>-3488342737.3271875</v>
      </c>
      <c r="I103" s="219"/>
    </row>
    <row r="104" spans="1:9">
      <c r="A104" s="515">
        <v>2023</v>
      </c>
      <c r="B104" s="516">
        <v>-13380414819.258736</v>
      </c>
      <c r="C104" s="493">
        <f t="shared" si="14"/>
        <v>0.13009670332220716</v>
      </c>
      <c r="D104" s="493">
        <v>0.33</v>
      </c>
      <c r="E104" s="218">
        <f>+$D$95*C104</f>
        <v>-13380414836.551691</v>
      </c>
      <c r="F104" s="493">
        <f t="shared" si="15"/>
        <v>0.13009670332220716</v>
      </c>
      <c r="G104" s="187"/>
      <c r="H104" s="187">
        <f t="shared" si="16"/>
        <v>-4415536896.0620584</v>
      </c>
      <c r="I104" s="219"/>
    </row>
    <row r="105" spans="1:9">
      <c r="A105" s="515">
        <v>2024</v>
      </c>
      <c r="B105" s="516">
        <v>-4358876576.6208744</v>
      </c>
      <c r="C105" s="493">
        <f t="shared" si="14"/>
        <v>4.2381008396732159E-2</v>
      </c>
      <c r="D105" s="493">
        <v>0.33</v>
      </c>
      <c r="E105" s="218">
        <f t="shared" si="17"/>
        <v>-4358876582.2543211</v>
      </c>
      <c r="F105" s="493">
        <f t="shared" si="15"/>
        <v>4.2381008396732159E-2</v>
      </c>
      <c r="G105" s="187"/>
      <c r="H105" s="187">
        <f t="shared" si="16"/>
        <v>-1438429272.1439261</v>
      </c>
      <c r="I105" s="219"/>
    </row>
    <row r="106" spans="1:9">
      <c r="A106" s="515">
        <v>2025</v>
      </c>
      <c r="B106" s="516">
        <v>-1457206960.5168929</v>
      </c>
      <c r="C106" s="493">
        <f t="shared" si="14"/>
        <v>1.4168306751488587E-2</v>
      </c>
      <c r="D106" s="493">
        <v>0.33</v>
      </c>
      <c r="E106" s="218">
        <f t="shared" si="17"/>
        <v>-1457206962.4001989</v>
      </c>
      <c r="F106" s="493">
        <f t="shared" si="15"/>
        <v>1.4168306751488587E-2</v>
      </c>
      <c r="G106" s="187"/>
      <c r="H106" s="187">
        <f t="shared" si="16"/>
        <v>-480878297.59206569</v>
      </c>
      <c r="I106" s="219"/>
    </row>
    <row r="107" spans="1:9">
      <c r="A107" s="515">
        <v>2026</v>
      </c>
      <c r="B107" s="516">
        <v>-22391445584.09409</v>
      </c>
      <c r="C107" s="493">
        <f t="shared" si="14"/>
        <v>0.21771023488123931</v>
      </c>
      <c r="D107" s="493">
        <v>0.33</v>
      </c>
      <c r="E107" s="218">
        <f t="shared" si="17"/>
        <v>-22391445613.032974</v>
      </c>
      <c r="F107" s="493">
        <f t="shared" si="15"/>
        <v>0.21771023488123931</v>
      </c>
      <c r="G107" s="187"/>
      <c r="H107" s="187">
        <f t="shared" si="16"/>
        <v>-7389177052.3008814</v>
      </c>
      <c r="I107" s="219"/>
    </row>
    <row r="108" spans="1:9">
      <c r="A108" s="515">
        <v>2027</v>
      </c>
      <c r="B108" s="516">
        <v>-255522127.8979286</v>
      </c>
      <c r="C108" s="493">
        <f t="shared" si="14"/>
        <v>2.4844212167136315E-3</v>
      </c>
      <c r="D108" s="493">
        <v>0.33</v>
      </c>
      <c r="E108" s="218">
        <f t="shared" si="17"/>
        <v>-255522128.22816747</v>
      </c>
      <c r="F108" s="493">
        <f t="shared" si="15"/>
        <v>2.4844212167136315E-3</v>
      </c>
      <c r="G108" s="187"/>
      <c r="H108" s="187">
        <f t="shared" si="16"/>
        <v>-84322302.315295264</v>
      </c>
      <c r="I108" s="219"/>
    </row>
    <row r="109" spans="1:9">
      <c r="A109" s="515">
        <v>2028</v>
      </c>
      <c r="B109" s="516">
        <v>-6939614640.5551605</v>
      </c>
      <c r="C109" s="493">
        <f t="shared" si="14"/>
        <v>6.7473318223535139E-2</v>
      </c>
      <c r="D109" s="493">
        <v>0.33</v>
      </c>
      <c r="E109" s="218">
        <f t="shared" si="17"/>
        <v>-6939614649.5239744</v>
      </c>
      <c r="F109" s="493">
        <f t="shared" si="15"/>
        <v>6.7473318223535139E-2</v>
      </c>
      <c r="G109" s="187"/>
      <c r="H109" s="187">
        <f t="shared" si="16"/>
        <v>-2290072834.3429117</v>
      </c>
      <c r="I109" s="219"/>
    </row>
    <row r="110" spans="1:9">
      <c r="A110" s="515">
        <v>2030</v>
      </c>
      <c r="B110" s="516">
        <v>-4816582731.838953</v>
      </c>
      <c r="C110" s="493">
        <f t="shared" si="14"/>
        <v>4.6831248743425188E-2</v>
      </c>
      <c r="D110" s="493">
        <v>0.33</v>
      </c>
      <c r="E110" s="218">
        <f t="shared" si="17"/>
        <v>-4816582738.0639439</v>
      </c>
      <c r="F110" s="493">
        <f t="shared" si="15"/>
        <v>4.6831248743425188E-2</v>
      </c>
      <c r="G110" s="187"/>
      <c r="H110" s="187">
        <f t="shared" si="16"/>
        <v>-1589472303.5611014</v>
      </c>
      <c r="I110" s="219"/>
    </row>
    <row r="111" spans="1:9">
      <c r="A111" s="515">
        <v>2031</v>
      </c>
      <c r="B111" s="516">
        <v>-4949859.0138392448</v>
      </c>
      <c r="C111" s="493">
        <f t="shared" si="14"/>
        <v>4.8127083375870412E-5</v>
      </c>
      <c r="D111" s="493">
        <v>0.33</v>
      </c>
      <c r="E111" s="218">
        <f t="shared" si="17"/>
        <v>-4949859.0202364828</v>
      </c>
      <c r="F111" s="493">
        <f t="shared" si="15"/>
        <v>4.8127083375870412E-5</v>
      </c>
      <c r="G111" s="187"/>
      <c r="H111" s="187">
        <f t="shared" si="16"/>
        <v>-1633453.4766780394</v>
      </c>
      <c r="I111" s="219"/>
    </row>
    <row r="112" spans="1:9">
      <c r="A112" s="515">
        <v>2032</v>
      </c>
      <c r="B112" s="516">
        <v>541743441.60079312</v>
      </c>
      <c r="C112" s="493">
        <f t="shared" si="14"/>
        <v>-5.2673281621469442E-3</v>
      </c>
      <c r="D112" s="493">
        <v>0.33</v>
      </c>
      <c r="E112" s="218">
        <f t="shared" si="17"/>
        <v>541743442.30094671</v>
      </c>
      <c r="F112" s="493">
        <f t="shared" si="15"/>
        <v>-5.2673281621469442E-3</v>
      </c>
      <c r="G112" s="187"/>
      <c r="H112" s="187">
        <f t="shared" si="16"/>
        <v>178775335.95931241</v>
      </c>
      <c r="I112" s="219"/>
    </row>
    <row r="113" spans="1:61">
      <c r="A113" s="515">
        <v>2029</v>
      </c>
      <c r="B113" s="516">
        <v>659154175.28020573</v>
      </c>
      <c r="C113" s="493">
        <f t="shared" si="14"/>
        <v>-6.4089033369575128E-3</v>
      </c>
      <c r="D113" s="493">
        <v>0.33</v>
      </c>
      <c r="E113" s="218">
        <f t="shared" si="17"/>
        <v>659154176.13210189</v>
      </c>
      <c r="F113" s="493">
        <f t="shared" si="15"/>
        <v>-6.4089033369575128E-3</v>
      </c>
      <c r="G113" s="187"/>
      <c r="H113" s="187">
        <f t="shared" si="16"/>
        <v>217520878.12359363</v>
      </c>
      <c r="I113" s="219"/>
    </row>
    <row r="114" spans="1:61">
      <c r="A114" s="515">
        <v>2033</v>
      </c>
      <c r="B114" s="516">
        <v>200478122.10889649</v>
      </c>
      <c r="C114" s="493">
        <f t="shared" si="14"/>
        <v>-1.9492327500231586E-3</v>
      </c>
      <c r="D114" s="493">
        <v>0.33</v>
      </c>
      <c r="E114" s="218">
        <f t="shared" si="17"/>
        <v>200478122.36799604</v>
      </c>
      <c r="F114" s="493">
        <f t="shared" si="15"/>
        <v>-1.9492327500231586E-3</v>
      </c>
      <c r="G114" s="187"/>
      <c r="H114" s="187">
        <f t="shared" si="16"/>
        <v>66157780.381438695</v>
      </c>
      <c r="I114" s="219"/>
    </row>
    <row r="115" spans="1:61">
      <c r="A115" s="515">
        <v>2048</v>
      </c>
      <c r="B115" s="516">
        <v>-21668983.029999733</v>
      </c>
      <c r="C115" s="493">
        <f t="shared" si="14"/>
        <v>2.1068578923952904E-4</v>
      </c>
      <c r="D115" s="493">
        <v>0.33</v>
      </c>
      <c r="E115" s="218">
        <f>+$D$95*C115</f>
        <v>-21668983.058004901</v>
      </c>
      <c r="F115" s="493">
        <f t="shared" si="15"/>
        <v>2.1068578923952904E-4</v>
      </c>
      <c r="G115" s="187"/>
      <c r="H115" s="187">
        <f t="shared" si="16"/>
        <v>-7150764.4091416178</v>
      </c>
      <c r="I115" s="219"/>
    </row>
    <row r="116" spans="1:61">
      <c r="A116" s="515"/>
      <c r="B116" s="516"/>
      <c r="C116" s="493"/>
      <c r="D116" s="493"/>
      <c r="E116" s="218"/>
      <c r="F116" s="493"/>
      <c r="G116" s="187"/>
      <c r="H116" s="187"/>
      <c r="I116" s="219"/>
    </row>
    <row r="117" spans="1:61" s="497" customFormat="1">
      <c r="A117" s="163" t="s">
        <v>2185</v>
      </c>
      <c r="B117" s="157">
        <f>SUM(B99:B115)</f>
        <v>-102849760813.07614</v>
      </c>
      <c r="C117" s="158">
        <f>SUM(C99:C115)</f>
        <v>1.0000000000000004</v>
      </c>
      <c r="D117" s="517"/>
      <c r="E117" s="157">
        <f>SUM(E99:E115)</f>
        <v>-102849760946</v>
      </c>
      <c r="F117" s="158">
        <f>SUM(F99:F115)</f>
        <v>1.0000000000000004</v>
      </c>
      <c r="G117" s="157">
        <f>SUM(G99:G111)</f>
        <v>0</v>
      </c>
      <c r="H117" s="157">
        <f>SUM(H99:H115)</f>
        <v>-36600401630.161255</v>
      </c>
      <c r="I117" s="220"/>
      <c r="BI117" s="498"/>
    </row>
    <row r="118" spans="1:61">
      <c r="A118" s="219"/>
      <c r="B118" s="187"/>
      <c r="C118" s="219"/>
      <c r="D118" s="219"/>
      <c r="E118" s="219"/>
      <c r="F118" s="219"/>
      <c r="G118" s="219"/>
      <c r="H118" s="219"/>
      <c r="I118" s="219"/>
    </row>
    <row r="119" spans="1:61" s="497" customFormat="1">
      <c r="A119" s="163" t="s">
        <v>2249</v>
      </c>
      <c r="B119" s="157">
        <f>+B117-D95</f>
        <v>132.92385864257812</v>
      </c>
      <c r="C119" s="744" t="s">
        <v>5355</v>
      </c>
      <c r="D119" s="517"/>
      <c r="E119" s="157">
        <f>+E117-D95</f>
        <v>0</v>
      </c>
      <c r="F119" s="160"/>
      <c r="G119" s="157"/>
      <c r="H119" s="161"/>
      <c r="I119" s="162"/>
      <c r="BI119" s="498"/>
    </row>
    <row r="120" spans="1:61">
      <c r="A120" s="219"/>
      <c r="B120" s="737">
        <f>+B119/B117</f>
        <v>-1.2924080483197235E-9</v>
      </c>
      <c r="C120" s="219"/>
      <c r="D120" s="219"/>
      <c r="E120" s="219"/>
      <c r="F120" s="219"/>
      <c r="G120" s="219"/>
      <c r="H120" s="219"/>
      <c r="I120" s="219"/>
      <c r="K120" s="10" t="s">
        <v>2680</v>
      </c>
      <c r="L120" s="10" t="s">
        <v>2681</v>
      </c>
    </row>
    <row r="121" spans="1:61">
      <c r="A121" s="1172"/>
      <c r="B121" s="1172"/>
      <c r="C121" s="1172"/>
      <c r="D121" s="221"/>
      <c r="E121" s="219"/>
      <c r="F121" s="219"/>
      <c r="G121" s="199" t="s">
        <v>2217</v>
      </c>
      <c r="H121" s="222">
        <f>+D95*0.37</f>
        <v>-38054411550.019997</v>
      </c>
      <c r="I121" s="197" t="s">
        <v>2682</v>
      </c>
      <c r="K121" s="223">
        <f>+H121+H284</f>
        <v>-50056530461.741898</v>
      </c>
      <c r="L121" s="223">
        <f>+H117+F282</f>
        <v>-47714661667.036911</v>
      </c>
    </row>
    <row r="122" spans="1:61">
      <c r="A122" s="442" t="s">
        <v>2246</v>
      </c>
      <c r="B122" s="442" t="s">
        <v>2247</v>
      </c>
      <c r="C122" s="442" t="s">
        <v>2248</v>
      </c>
      <c r="D122" s="442" t="s">
        <v>2185</v>
      </c>
      <c r="E122" s="219"/>
      <c r="F122" s="219"/>
      <c r="G122" s="219"/>
      <c r="H122" s="518"/>
      <c r="I122" s="219"/>
      <c r="L122" s="223">
        <f>+L121-K121</f>
        <v>2341868794.7049866</v>
      </c>
      <c r="M122" s="10" t="s">
        <v>3871</v>
      </c>
    </row>
    <row r="123" spans="1:61">
      <c r="A123" s="504">
        <v>19</v>
      </c>
      <c r="B123" s="505">
        <v>0</v>
      </c>
      <c r="C123" s="505">
        <v>0</v>
      </c>
      <c r="D123" s="224">
        <f>+B123-C123</f>
        <v>0</v>
      </c>
      <c r="E123" s="219"/>
      <c r="F123" s="219"/>
      <c r="G123" s="169"/>
      <c r="H123" s="225"/>
      <c r="I123" s="197"/>
      <c r="L123" s="1020">
        <f>+L122/0.37</f>
        <v>6329375120.8242884</v>
      </c>
      <c r="M123" s="1021" t="s">
        <v>2216</v>
      </c>
    </row>
    <row r="124" spans="1:61">
      <c r="A124" s="504">
        <v>27</v>
      </c>
      <c r="B124" s="505">
        <v>0</v>
      </c>
      <c r="C124" s="505">
        <f>+H124</f>
        <v>1454009919.8587418</v>
      </c>
      <c r="D124" s="224">
        <f t="shared" ref="D124:D126" si="18">+B124-C124</f>
        <v>-1454009919.8587418</v>
      </c>
      <c r="E124" s="219"/>
      <c r="F124" s="219"/>
      <c r="G124" s="169" t="s">
        <v>2252</v>
      </c>
      <c r="H124" s="225">
        <f>+H117-H121</f>
        <v>1454009919.8587418</v>
      </c>
      <c r="I124" s="197" t="s">
        <v>2683</v>
      </c>
    </row>
    <row r="125" spans="1:61" ht="12.75">
      <c r="A125" s="504">
        <v>34</v>
      </c>
      <c r="B125" s="505">
        <v>0</v>
      </c>
      <c r="C125" s="505">
        <v>0</v>
      </c>
      <c r="D125" s="224">
        <f t="shared" si="18"/>
        <v>0</v>
      </c>
      <c r="E125" s="219"/>
      <c r="F125" s="219"/>
      <c r="G125" s="203"/>
      <c r="H125" s="226"/>
      <c r="I125" s="177"/>
    </row>
    <row r="126" spans="1:61" ht="12.75">
      <c r="A126" s="504">
        <v>54</v>
      </c>
      <c r="B126" s="505">
        <f>+C124</f>
        <v>1454009919.8587418</v>
      </c>
      <c r="C126" s="505">
        <f>+B124</f>
        <v>0</v>
      </c>
      <c r="D126" s="224">
        <f t="shared" si="18"/>
        <v>1454009919.8587418</v>
      </c>
      <c r="G126" s="203"/>
      <c r="H126" s="16"/>
    </row>
    <row r="127" spans="1:61" s="180" customFormat="1" ht="12.75">
      <c r="A127" s="175" t="s">
        <v>2251</v>
      </c>
      <c r="B127" s="227">
        <f>SUM(B123:B126)</f>
        <v>1454009919.8587418</v>
      </c>
      <c r="C127" s="227">
        <f>SUM(C123:C126)</f>
        <v>1454009919.8587418</v>
      </c>
      <c r="D127" s="227">
        <f>SUM(D123:D126)</f>
        <v>0</v>
      </c>
      <c r="G127" s="203"/>
      <c r="H127" s="228"/>
      <c r="BI127" s="228"/>
    </row>
    <row r="128" spans="1:61">
      <c r="I128" s="217"/>
    </row>
    <row r="129" spans="1:61">
      <c r="I129" s="217"/>
    </row>
    <row r="130" spans="1:61">
      <c r="A130" s="145" t="s">
        <v>2684</v>
      </c>
      <c r="B130" s="146"/>
      <c r="C130" s="146"/>
      <c r="D130" s="148"/>
      <c r="E130" s="147"/>
      <c r="F130" s="148"/>
      <c r="G130" s="148"/>
      <c r="H130" s="149"/>
      <c r="I130" s="148"/>
    </row>
    <row r="131" spans="1:61">
      <c r="I131" s="217"/>
    </row>
    <row r="132" spans="1:61">
      <c r="A132" s="229" t="s">
        <v>2685</v>
      </c>
      <c r="B132" s="219"/>
      <c r="C132" s="219"/>
      <c r="D132" s="219"/>
      <c r="E132" s="219"/>
      <c r="I132" s="217"/>
    </row>
    <row r="133" spans="1:61">
      <c r="A133" s="230" t="s">
        <v>2675</v>
      </c>
      <c r="B133" s="219"/>
      <c r="C133" s="219"/>
      <c r="D133" s="232">
        <f>SUMIF(RESULTADOS!A:A,"PROPIEDADES Y EQUIPO",RESULTADOS!G:G)-SUMIF(RESULTADOS!E:E,1801021000,RESULTADOS!G:G)-SUMIF(RESULTADOS!E:E,1801021003,RESULTADOS!G:G)-SUMIF(RESULTADOS!E:E,1801021006,RESULTADOS!G:G)</f>
        <v>1153081698453</v>
      </c>
      <c r="E133" s="219"/>
    </row>
    <row r="134" spans="1:61">
      <c r="A134" s="230" t="s">
        <v>2625</v>
      </c>
      <c r="B134" s="219"/>
      <c r="C134" s="219"/>
      <c r="D134" s="231">
        <f>SUMIF(RESULTADOS!A:A,"PROPIEDADES Y EQUIPO",RESULTADOS!I:I)-SUMIF(RESULTADOS!E:E,1111111120,RESULTADOS!I:I)-SUMIF(RESULTADOS!E:E,1801021000,RESULTADOS!I:I)-SUMIF(RESULTADOS!E:E,1801021003,RESULTADOS!I:I)-SUMIF(RESULTADOS!E:E,1801021006,RESULTADOS!I:I)</f>
        <v>870210861968.24683</v>
      </c>
      <c r="E134" s="219"/>
    </row>
    <row r="135" spans="1:61">
      <c r="A135" s="163" t="s">
        <v>2192</v>
      </c>
      <c r="B135" s="163"/>
      <c r="C135" s="163"/>
      <c r="D135" s="232">
        <f>+D134-D133</f>
        <v>-282870836484.75317</v>
      </c>
      <c r="E135" s="187"/>
      <c r="F135" s="434"/>
      <c r="G135" s="894"/>
      <c r="H135" s="217"/>
    </row>
    <row r="136" spans="1:61">
      <c r="A136" s="163" t="s">
        <v>2687</v>
      </c>
      <c r="B136" s="163"/>
      <c r="C136" s="163"/>
      <c r="D136" s="232">
        <f>SUMIF(RESULTADOS!A:A,"PROPIEDADES Y EQUIPO",RESULTADOS!X:X)-SUMIF(RESULTADOS!E:E,1111111120,RESULTADOS!Z:AA)-SUMIF(RESULTADOS!E:E,1801021000,RESULTADOS!X:Z)-SUMIF(RESULTADOS!E:E,1801021003,RESULTADOS!X:Z)-SUMIF(RESULTADOS!E:E,1801021006,RESULTADOS!X:Z)</f>
        <v>-104662209499.36125</v>
      </c>
      <c r="E136" s="219"/>
      <c r="G136" s="894"/>
      <c r="H136" s="217"/>
    </row>
    <row r="137" spans="1:61">
      <c r="A137" s="219"/>
      <c r="B137" s="219"/>
      <c r="C137" s="219"/>
      <c r="D137" s="187"/>
      <c r="E137" s="219"/>
      <c r="H137" s="217"/>
    </row>
    <row r="138" spans="1:61">
      <c r="A138" s="229" t="s">
        <v>2688</v>
      </c>
      <c r="B138" s="219"/>
      <c r="C138" s="219"/>
      <c r="D138" s="219"/>
      <c r="E138" s="219"/>
      <c r="G138" s="894"/>
      <c r="H138" s="217"/>
    </row>
    <row r="139" spans="1:61">
      <c r="A139" s="229"/>
      <c r="B139" s="219"/>
      <c r="C139" s="219" t="s">
        <v>5355</v>
      </c>
      <c r="D139" s="219" t="s">
        <v>5355</v>
      </c>
      <c r="E139" s="219"/>
      <c r="G139" s="894"/>
      <c r="H139" s="217"/>
    </row>
    <row r="140" spans="1:61" s="233" customFormat="1">
      <c r="A140" s="480" t="s">
        <v>5354</v>
      </c>
      <c r="B140" s="480" t="s">
        <v>2624</v>
      </c>
      <c r="C140" s="480" t="s">
        <v>2689</v>
      </c>
      <c r="D140" s="480" t="s">
        <v>2690</v>
      </c>
      <c r="E140" s="480" t="s">
        <v>2192</v>
      </c>
      <c r="G140" s="10"/>
      <c r="H140" s="16"/>
      <c r="BI140" s="432"/>
    </row>
    <row r="141" spans="1:61">
      <c r="A141" s="234">
        <v>5175051000</v>
      </c>
      <c r="B141" s="10" t="s">
        <v>2691</v>
      </c>
      <c r="C141" s="491">
        <v>9780197862.3599854</v>
      </c>
      <c r="D141" s="516">
        <v>5188455775.0799999</v>
      </c>
      <c r="E141" s="491">
        <f>+D141-C141</f>
        <v>-4591742087.2799854</v>
      </c>
    </row>
    <row r="142" spans="1:61">
      <c r="A142" s="234">
        <v>5175581000</v>
      </c>
      <c r="B142" s="10" t="s">
        <v>2692</v>
      </c>
      <c r="C142" s="491">
        <v>0</v>
      </c>
      <c r="D142" s="516">
        <v>0</v>
      </c>
      <c r="E142" s="491">
        <f t="shared" ref="E142:E148" si="19">+D142-C142</f>
        <v>0</v>
      </c>
    </row>
    <row r="143" spans="1:61">
      <c r="A143" s="234">
        <v>5175101000</v>
      </c>
      <c r="B143" s="10" t="s">
        <v>2693</v>
      </c>
      <c r="C143" s="491">
        <v>4551279693.1401501</v>
      </c>
      <c r="D143" s="516">
        <v>3642339768.7800002</v>
      </c>
      <c r="E143" s="491">
        <f t="shared" si="19"/>
        <v>-908939924.36014986</v>
      </c>
    </row>
    <row r="144" spans="1:61">
      <c r="A144" s="234">
        <v>5175151000</v>
      </c>
      <c r="B144" s="10" t="s">
        <v>2694</v>
      </c>
      <c r="C144" s="491">
        <v>8994088895.9510021</v>
      </c>
      <c r="D144" s="516">
        <v>8457085100.7399998</v>
      </c>
      <c r="E144" s="491">
        <f t="shared" si="19"/>
        <v>-537003795.21100235</v>
      </c>
    </row>
    <row r="145" spans="1:61">
      <c r="A145" s="234">
        <v>5175201000</v>
      </c>
      <c r="B145" s="10" t="s">
        <v>2695</v>
      </c>
      <c r="C145" s="491">
        <v>259407280.36000001</v>
      </c>
      <c r="D145" s="516">
        <v>298795906.50999999</v>
      </c>
      <c r="E145" s="491">
        <f t="shared" si="19"/>
        <v>39388626.149999976</v>
      </c>
    </row>
    <row r="146" spans="1:61">
      <c r="A146" s="234">
        <v>5175101888</v>
      </c>
      <c r="B146" s="10" t="s">
        <v>4559</v>
      </c>
      <c r="C146" s="491">
        <v>161236.78</v>
      </c>
      <c r="D146" s="516">
        <v>161236.78</v>
      </c>
      <c r="E146" s="491">
        <f t="shared" si="19"/>
        <v>0</v>
      </c>
    </row>
    <row r="147" spans="1:61">
      <c r="A147" s="234">
        <v>5175251000</v>
      </c>
      <c r="B147" s="10" t="s">
        <v>4593</v>
      </c>
      <c r="C147" s="491">
        <v>31578716.040000003</v>
      </c>
      <c r="D147" s="516">
        <v>8449811.1600000001</v>
      </c>
      <c r="E147" s="491">
        <f t="shared" si="19"/>
        <v>-23128904.880000003</v>
      </c>
    </row>
    <row r="148" spans="1:61">
      <c r="A148" s="234">
        <v>5175151888</v>
      </c>
      <c r="B148" s="10" t="s">
        <v>1285</v>
      </c>
      <c r="C148" s="491">
        <v>1250768.82</v>
      </c>
      <c r="D148" s="516">
        <v>1250768.82</v>
      </c>
      <c r="E148" s="491">
        <f t="shared" si="19"/>
        <v>0</v>
      </c>
    </row>
    <row r="149" spans="1:61" s="144" customFormat="1" ht="10.5">
      <c r="A149" s="235" t="s">
        <v>2185</v>
      </c>
      <c r="B149" s="235"/>
      <c r="C149" s="188">
        <f>SUM(C141:C148)</f>
        <v>23617964453.451138</v>
      </c>
      <c r="D149" s="188">
        <f>SUM(D141:D148)</f>
        <v>17596538367.869995</v>
      </c>
      <c r="E149" s="188">
        <f>SUM(E141:E148)</f>
        <v>-6021426085.5811377</v>
      </c>
      <c r="BI149" s="431"/>
    </row>
    <row r="150" spans="1:61" s="144" customFormat="1" ht="10.5">
      <c r="A150" s="236"/>
      <c r="B150" s="236"/>
      <c r="C150" s="237"/>
      <c r="D150" s="237"/>
      <c r="E150" s="237"/>
      <c r="BI150" s="431"/>
    </row>
    <row r="151" spans="1:61">
      <c r="A151" s="219"/>
      <c r="B151" s="219"/>
      <c r="C151" s="219"/>
      <c r="D151" s="219"/>
      <c r="E151" s="219"/>
    </row>
    <row r="152" spans="1:61">
      <c r="A152" s="481" t="s">
        <v>2677</v>
      </c>
      <c r="B152" s="481" t="s">
        <v>85</v>
      </c>
      <c r="C152" s="481" t="s">
        <v>2640</v>
      </c>
      <c r="D152" s="482" t="s">
        <v>2217</v>
      </c>
      <c r="E152" s="482" t="s">
        <v>2215</v>
      </c>
    </row>
    <row r="153" spans="1:61">
      <c r="A153" s="515">
        <v>2018</v>
      </c>
      <c r="B153" s="187">
        <f>+$E$149</f>
        <v>-6021426085.5811377</v>
      </c>
      <c r="C153" s="493">
        <v>0.37</v>
      </c>
      <c r="D153" s="218">
        <f t="shared" ref="D153" si="20">+B153*C153</f>
        <v>-2227927651.6650209</v>
      </c>
      <c r="E153" s="219"/>
    </row>
    <row r="154" spans="1:61">
      <c r="A154" s="515">
        <v>2019</v>
      </c>
      <c r="B154" s="187">
        <f>+D135-B153</f>
        <v>-276849410399.17206</v>
      </c>
      <c r="C154" s="493">
        <v>0.33</v>
      </c>
      <c r="D154" s="218">
        <f>+B154*C154</f>
        <v>-91360305431.726776</v>
      </c>
      <c r="E154" s="219"/>
    </row>
    <row r="155" spans="1:61" s="144" customFormat="1" ht="10.5">
      <c r="A155" s="235" t="s">
        <v>2185</v>
      </c>
      <c r="B155" s="188">
        <f>SUM(B153:B154)</f>
        <v>-282870836484.75317</v>
      </c>
      <c r="C155" s="235"/>
      <c r="D155" s="188">
        <f>SUM(D153:D154)</f>
        <v>-93588233083.3918</v>
      </c>
      <c r="E155" s="191" t="s">
        <v>2682</v>
      </c>
      <c r="BI155" s="431"/>
    </row>
    <row r="156" spans="1:61">
      <c r="A156" s="219"/>
      <c r="B156" s="219"/>
      <c r="C156" s="219"/>
      <c r="D156" s="219"/>
      <c r="E156" s="219"/>
    </row>
    <row r="157" spans="1:61">
      <c r="A157" s="235" t="s">
        <v>2252</v>
      </c>
      <c r="B157" s="238"/>
      <c r="C157" s="219"/>
      <c r="D157" s="188">
        <f>+D155-D136</f>
        <v>11073976415.969452</v>
      </c>
      <c r="E157" s="191" t="s">
        <v>2648</v>
      </c>
      <c r="G157" s="16"/>
    </row>
    <row r="158" spans="1:61">
      <c r="C158" s="210"/>
      <c r="D158" s="1022">
        <f>+D157/0.37</f>
        <v>29929665989.106628</v>
      </c>
      <c r="E158" s="10" t="s">
        <v>2216</v>
      </c>
    </row>
    <row r="159" spans="1:61">
      <c r="C159" s="210"/>
      <c r="D159" s="16"/>
    </row>
    <row r="160" spans="1:61">
      <c r="A160" s="442" t="s">
        <v>2246</v>
      </c>
      <c r="B160" s="442" t="s">
        <v>2247</v>
      </c>
      <c r="C160" s="442" t="s">
        <v>2248</v>
      </c>
      <c r="D160" s="442" t="s">
        <v>2185</v>
      </c>
    </row>
    <row r="161" spans="1:9">
      <c r="A161" s="504">
        <v>19</v>
      </c>
      <c r="B161" s="505">
        <v>0</v>
      </c>
      <c r="C161" s="505">
        <v>0</v>
      </c>
      <c r="D161" s="505">
        <f>+B161-C161</f>
        <v>0</v>
      </c>
    </row>
    <row r="162" spans="1:9">
      <c r="A162" s="504">
        <v>27</v>
      </c>
      <c r="B162" s="505">
        <f>+D157</f>
        <v>11073976415.969452</v>
      </c>
      <c r="C162" s="505"/>
      <c r="D162" s="505">
        <f t="shared" ref="D162:D164" si="21">+B162-C162</f>
        <v>11073976415.969452</v>
      </c>
    </row>
    <row r="163" spans="1:9">
      <c r="A163" s="504">
        <v>34</v>
      </c>
      <c r="B163" s="505">
        <v>0</v>
      </c>
      <c r="C163" s="505">
        <v>0</v>
      </c>
      <c r="D163" s="505">
        <f t="shared" si="21"/>
        <v>0</v>
      </c>
    </row>
    <row r="164" spans="1:9">
      <c r="A164" s="504">
        <v>54</v>
      </c>
      <c r="B164" s="505">
        <f>+C162</f>
        <v>0</v>
      </c>
      <c r="C164" s="505">
        <f>B162</f>
        <v>11073976415.969452</v>
      </c>
      <c r="D164" s="505">
        <f t="shared" si="21"/>
        <v>-11073976415.969452</v>
      </c>
    </row>
    <row r="165" spans="1:9" ht="12.75">
      <c r="A165" s="175" t="s">
        <v>2251</v>
      </c>
      <c r="B165" s="239">
        <f>SUM(B161:B164)</f>
        <v>11073976415.969452</v>
      </c>
      <c r="C165" s="239">
        <f>SUM(C161:C164)</f>
        <v>11073976415.969452</v>
      </c>
      <c r="D165" s="239">
        <f>SUM(D161:D164)</f>
        <v>0</v>
      </c>
    </row>
    <row r="169" spans="1:9">
      <c r="A169" s="145" t="s">
        <v>4659</v>
      </c>
      <c r="B169" s="146"/>
      <c r="C169" s="146"/>
      <c r="D169" s="148"/>
      <c r="E169" s="147"/>
      <c r="F169" s="148"/>
      <c r="G169" s="148"/>
      <c r="H169" s="149"/>
      <c r="I169" s="148"/>
    </row>
    <row r="172" spans="1:9">
      <c r="A172" s="229" t="s">
        <v>2685</v>
      </c>
      <c r="B172" s="219"/>
      <c r="C172" s="219"/>
      <c r="D172" s="219"/>
      <c r="E172" s="219"/>
    </row>
    <row r="173" spans="1:9">
      <c r="A173" s="230" t="s">
        <v>2675</v>
      </c>
      <c r="B173" s="219"/>
      <c r="C173" s="219"/>
      <c r="D173" s="231">
        <v>-291120410152.32001</v>
      </c>
      <c r="E173" s="219" t="s">
        <v>4672</v>
      </c>
    </row>
    <row r="174" spans="1:9">
      <c r="A174" s="230" t="s">
        <v>2625</v>
      </c>
      <c r="B174" s="219"/>
      <c r="C174" s="187"/>
      <c r="D174" s="231">
        <v>-1501339451743.7</v>
      </c>
      <c r="E174" s="219" t="s">
        <v>4672</v>
      </c>
    </row>
    <row r="175" spans="1:9">
      <c r="A175" s="163" t="s">
        <v>2192</v>
      </c>
      <c r="B175" s="163"/>
      <c r="C175" s="163"/>
      <c r="D175" s="232">
        <f>+D174-D173</f>
        <v>-1210219041591.3799</v>
      </c>
      <c r="E175" s="187"/>
    </row>
    <row r="176" spans="1:9">
      <c r="A176" s="163" t="s">
        <v>4671</v>
      </c>
      <c r="B176" s="163"/>
      <c r="C176" s="164"/>
      <c r="D176" s="232">
        <f>+D175*0.37</f>
        <v>-447781045388.81055</v>
      </c>
      <c r="E176" s="219"/>
    </row>
    <row r="177" spans="1:6">
      <c r="A177" s="219"/>
      <c r="B177" s="219"/>
      <c r="C177" s="893"/>
      <c r="D177" s="187"/>
      <c r="E177" s="219"/>
    </row>
    <row r="178" spans="1:6">
      <c r="A178" s="229" t="s">
        <v>2688</v>
      </c>
      <c r="B178" s="219"/>
      <c r="C178" s="187"/>
      <c r="D178" s="219"/>
      <c r="E178" s="219"/>
    </row>
    <row r="179" spans="1:6">
      <c r="A179" s="229"/>
      <c r="B179" s="219"/>
      <c r="C179" s="219" t="s">
        <v>5355</v>
      </c>
      <c r="D179" s="219" t="s">
        <v>5355</v>
      </c>
      <c r="E179" s="219"/>
    </row>
    <row r="180" spans="1:6">
      <c r="A180" s="480" t="s">
        <v>5356</v>
      </c>
      <c r="B180" s="480" t="s">
        <v>2624</v>
      </c>
      <c r="C180" s="480" t="s">
        <v>2689</v>
      </c>
      <c r="D180" s="480" t="s">
        <v>2690</v>
      </c>
      <c r="E180" s="480" t="s">
        <v>2192</v>
      </c>
      <c r="F180" s="233"/>
    </row>
    <row r="181" spans="1:6">
      <c r="A181" s="898">
        <v>5175181000</v>
      </c>
      <c r="B181" s="10" t="s">
        <v>4979</v>
      </c>
      <c r="C181" s="1019">
        <v>3791986500.9000001</v>
      </c>
      <c r="D181" s="1019">
        <v>3791986500.9000001</v>
      </c>
      <c r="E181" s="491">
        <f>+D181-C181</f>
        <v>0</v>
      </c>
    </row>
    <row r="182" spans="1:6">
      <c r="A182" s="898">
        <v>5175209700</v>
      </c>
      <c r="B182" s="10" t="s">
        <v>4660</v>
      </c>
      <c r="C182" s="1019">
        <v>31718171009.02</v>
      </c>
      <c r="D182" s="1019">
        <v>9474671.9100000001</v>
      </c>
      <c r="E182" s="491">
        <f>+D182-C182</f>
        <v>-31708696337.110001</v>
      </c>
    </row>
    <row r="183" spans="1:6">
      <c r="A183" s="898">
        <v>5175049744</v>
      </c>
      <c r="B183" s="10" t="s">
        <v>4661</v>
      </c>
      <c r="C183" s="1019">
        <v>3743513816.8000007</v>
      </c>
      <c r="D183" s="1019">
        <v>2205578391.4000001</v>
      </c>
      <c r="E183" s="491">
        <f t="shared" ref="E183:E192" si="22">+D183-C183</f>
        <v>-1537935425.4000006</v>
      </c>
    </row>
    <row r="184" spans="1:6">
      <c r="A184" s="898">
        <v>5175209701</v>
      </c>
      <c r="B184" s="10" t="s">
        <v>4662</v>
      </c>
      <c r="C184" s="1019">
        <v>17872072072.389999</v>
      </c>
      <c r="D184" s="1019">
        <v>3363241544.9499998</v>
      </c>
      <c r="E184" s="491">
        <f t="shared" si="22"/>
        <v>-14508830527.439999</v>
      </c>
    </row>
    <row r="185" spans="1:6">
      <c r="A185" s="898">
        <v>5175069744</v>
      </c>
      <c r="B185" s="10" t="s">
        <v>4663</v>
      </c>
      <c r="C185" s="1019">
        <v>206523201.14000002</v>
      </c>
      <c r="D185" s="1019">
        <v>208225383.58000001</v>
      </c>
      <c r="E185" s="491">
        <f t="shared" si="22"/>
        <v>1702182.4399999976</v>
      </c>
    </row>
    <row r="186" spans="1:6">
      <c r="A186" s="898">
        <v>5175209702</v>
      </c>
      <c r="B186" s="10" t="s">
        <v>4664</v>
      </c>
      <c r="C186" s="1019">
        <v>372922268.44</v>
      </c>
      <c r="D186" s="1019">
        <v>0</v>
      </c>
      <c r="E186" s="491">
        <f t="shared" si="22"/>
        <v>-372922268.44</v>
      </c>
    </row>
    <row r="187" spans="1:6">
      <c r="A187" s="898">
        <v>5175109744</v>
      </c>
      <c r="B187" s="10" t="s">
        <v>4665</v>
      </c>
      <c r="C187" s="1019">
        <v>1670814511.8800001</v>
      </c>
      <c r="D187" s="1019">
        <v>737502305.40999997</v>
      </c>
      <c r="E187" s="491">
        <f t="shared" si="22"/>
        <v>-933312206.47000015</v>
      </c>
    </row>
    <row r="188" spans="1:6">
      <c r="A188" s="898">
        <v>5175209703</v>
      </c>
      <c r="B188" s="10" t="s">
        <v>4666</v>
      </c>
      <c r="C188" s="1019">
        <v>37977923750.209999</v>
      </c>
      <c r="D188" s="1019">
        <v>2026378926.1199999</v>
      </c>
      <c r="E188" s="491">
        <f t="shared" si="22"/>
        <v>-35951544824.089996</v>
      </c>
    </row>
    <row r="189" spans="1:6">
      <c r="A189" s="898">
        <v>5175129744</v>
      </c>
      <c r="B189" s="10" t="s">
        <v>4667</v>
      </c>
      <c r="C189" s="1019">
        <v>6683405805.5599995</v>
      </c>
      <c r="D189" s="1019">
        <v>5616165594.4899998</v>
      </c>
      <c r="E189" s="491">
        <f t="shared" si="22"/>
        <v>-1067240211.0699997</v>
      </c>
    </row>
    <row r="190" spans="1:6">
      <c r="A190" s="898">
        <v>5175209704</v>
      </c>
      <c r="B190" s="10" t="s">
        <v>4668</v>
      </c>
      <c r="C190" s="1019">
        <v>21141456424.799999</v>
      </c>
      <c r="D190" s="1019">
        <v>0</v>
      </c>
      <c r="E190" s="491">
        <f t="shared" si="22"/>
        <v>-21141456424.799999</v>
      </c>
    </row>
    <row r="191" spans="1:6">
      <c r="A191" s="898">
        <v>5175209705</v>
      </c>
      <c r="B191" s="10" t="s">
        <v>4669</v>
      </c>
      <c r="C191" s="1019">
        <v>508087866.31999999</v>
      </c>
      <c r="D191" s="1019">
        <v>0</v>
      </c>
      <c r="E191" s="491">
        <f t="shared" si="22"/>
        <v>-508087866.31999999</v>
      </c>
    </row>
    <row r="192" spans="1:6">
      <c r="A192" s="898">
        <v>5175079744</v>
      </c>
      <c r="B192" s="10" t="s">
        <v>4670</v>
      </c>
      <c r="C192" s="1019">
        <v>478121534.15999997</v>
      </c>
      <c r="D192" s="1019">
        <v>232638339.13</v>
      </c>
      <c r="E192" s="491">
        <f t="shared" si="22"/>
        <v>-245483195.02999997</v>
      </c>
    </row>
    <row r="193" spans="1:6">
      <c r="A193" s="235" t="s">
        <v>2185</v>
      </c>
      <c r="B193" s="235"/>
      <c r="C193" s="188">
        <f>SUM(C181:C192)</f>
        <v>126164998761.62001</v>
      </c>
      <c r="D193" s="188">
        <f>SUM(D181:D192)</f>
        <v>18191191657.890003</v>
      </c>
      <c r="E193" s="188">
        <f>SUM(E181:E192)</f>
        <v>-107973807103.73</v>
      </c>
      <c r="F193" s="144"/>
    </row>
    <row r="194" spans="1:6">
      <c r="A194" s="236"/>
      <c r="B194" s="236"/>
      <c r="C194" s="237"/>
      <c r="D194" s="237"/>
      <c r="E194" s="237"/>
      <c r="F194" s="144"/>
    </row>
    <row r="195" spans="1:6">
      <c r="A195" s="219"/>
      <c r="B195" s="219"/>
      <c r="C195" s="219"/>
      <c r="D195" s="219"/>
      <c r="E195" s="219"/>
    </row>
    <row r="196" spans="1:6">
      <c r="A196" s="481" t="s">
        <v>2677</v>
      </c>
      <c r="B196" s="481" t="s">
        <v>85</v>
      </c>
      <c r="C196" s="481" t="s">
        <v>2640</v>
      </c>
      <c r="D196" s="482" t="s">
        <v>2217</v>
      </c>
      <c r="E196" s="482" t="s">
        <v>2215</v>
      </c>
    </row>
    <row r="197" spans="1:6">
      <c r="A197" s="515">
        <v>2018</v>
      </c>
      <c r="B197" s="187">
        <f>+$E$193</f>
        <v>-107973807103.73</v>
      </c>
      <c r="C197" s="493">
        <v>0.37</v>
      </c>
      <c r="D197" s="218">
        <f t="shared" ref="D197:D198" si="23">+B197*C197</f>
        <v>-39950308628.380096</v>
      </c>
      <c r="E197" s="219"/>
    </row>
    <row r="198" spans="1:6">
      <c r="A198" s="515">
        <v>2019</v>
      </c>
      <c r="B198" s="187">
        <f>+D175-B197</f>
        <v>-1102245234487.6499</v>
      </c>
      <c r="C198" s="493">
        <v>0.33</v>
      </c>
      <c r="D198" s="218">
        <f t="shared" si="23"/>
        <v>-363740927380.9245</v>
      </c>
      <c r="E198" s="219"/>
    </row>
    <row r="199" spans="1:6">
      <c r="A199" s="235" t="s">
        <v>2185</v>
      </c>
      <c r="B199" s="188">
        <f>SUM(B197:B198)</f>
        <v>-1210219041591.3799</v>
      </c>
      <c r="C199" s="235"/>
      <c r="D199" s="188">
        <f>SUM(D197:D198)</f>
        <v>-403691236009.30457</v>
      </c>
      <c r="E199" s="191" t="s">
        <v>2682</v>
      </c>
      <c r="F199" s="144"/>
    </row>
    <row r="200" spans="1:6">
      <c r="A200" s="219"/>
      <c r="B200" s="219"/>
      <c r="C200" s="219"/>
      <c r="D200" s="219"/>
      <c r="E200" s="219"/>
    </row>
    <row r="201" spans="1:6">
      <c r="A201" s="235" t="s">
        <v>2252</v>
      </c>
      <c r="B201" s="238"/>
      <c r="C201" s="219"/>
      <c r="D201" s="188">
        <f>+D199-D176</f>
        <v>44089809379.505981</v>
      </c>
      <c r="E201" s="191" t="s">
        <v>2648</v>
      </c>
    </row>
    <row r="202" spans="1:6">
      <c r="C202" s="210"/>
      <c r="D202" s="1022">
        <f>+D201/0.37</f>
        <v>119161646971.63779</v>
      </c>
      <c r="E202" s="10" t="s">
        <v>2216</v>
      </c>
    </row>
    <row r="203" spans="1:6">
      <c r="C203" s="210"/>
      <c r="D203" s="16"/>
    </row>
    <row r="204" spans="1:6">
      <c r="A204" s="800" t="s">
        <v>2246</v>
      </c>
      <c r="B204" s="800" t="s">
        <v>2247</v>
      </c>
      <c r="C204" s="800" t="s">
        <v>2248</v>
      </c>
      <c r="D204" s="800" t="s">
        <v>2185</v>
      </c>
    </row>
    <row r="205" spans="1:6">
      <c r="A205" s="504">
        <v>19</v>
      </c>
      <c r="B205" s="505">
        <v>0</v>
      </c>
      <c r="C205" s="505">
        <v>0</v>
      </c>
      <c r="D205" s="505">
        <f>+B205-C205</f>
        <v>0</v>
      </c>
    </row>
    <row r="206" spans="1:6">
      <c r="A206" s="504">
        <v>27</v>
      </c>
      <c r="B206" s="505">
        <f>+D201</f>
        <v>44089809379.505981</v>
      </c>
      <c r="C206" s="505"/>
      <c r="D206" s="505">
        <f t="shared" ref="D206:D208" si="24">+B206-C206</f>
        <v>44089809379.505981</v>
      </c>
    </row>
    <row r="207" spans="1:6">
      <c r="A207" s="504">
        <v>34</v>
      </c>
      <c r="B207" s="505">
        <v>0</v>
      </c>
      <c r="C207" s="505">
        <v>0</v>
      </c>
      <c r="D207" s="505">
        <f t="shared" si="24"/>
        <v>0</v>
      </c>
    </row>
    <row r="208" spans="1:6">
      <c r="A208" s="504">
        <v>54</v>
      </c>
      <c r="B208" s="505">
        <f>+C206</f>
        <v>0</v>
      </c>
      <c r="C208" s="505">
        <f>B206</f>
        <v>44089809379.505981</v>
      </c>
      <c r="D208" s="505">
        <f t="shared" si="24"/>
        <v>-44089809379.505981</v>
      </c>
    </row>
    <row r="209" spans="1:61" ht="12.75">
      <c r="A209" s="175" t="s">
        <v>2251</v>
      </c>
      <c r="B209" s="239">
        <f>SUM(B205:B208)</f>
        <v>44089809379.505981</v>
      </c>
      <c r="C209" s="239">
        <f>SUM(C205:C208)</f>
        <v>44089809379.505981</v>
      </c>
      <c r="D209" s="239">
        <f>SUM(D205:D208)</f>
        <v>0</v>
      </c>
    </row>
    <row r="211" spans="1:61" hidden="1"/>
    <row r="212" spans="1:61" hidden="1"/>
    <row r="213" spans="1:61" hidden="1"/>
    <row r="214" spans="1:61" s="240" customFormat="1" hidden="1">
      <c r="A214" s="145" t="s">
        <v>2237</v>
      </c>
      <c r="B214" s="146"/>
      <c r="C214" s="146"/>
      <c r="D214" s="148"/>
      <c r="E214" s="147"/>
      <c r="F214" s="148"/>
      <c r="G214" s="148"/>
      <c r="H214" s="149"/>
      <c r="I214" s="148"/>
      <c r="BI214" s="433"/>
    </row>
    <row r="215" spans="1:61" hidden="1"/>
    <row r="216" spans="1:61" hidden="1">
      <c r="A216" s="473" t="s">
        <v>2696</v>
      </c>
      <c r="B216" s="483" t="s">
        <v>2677</v>
      </c>
      <c r="C216" s="483" t="s">
        <v>2697</v>
      </c>
      <c r="D216" s="483" t="s">
        <v>2698</v>
      </c>
    </row>
    <row r="217" spans="1:61" hidden="1">
      <c r="A217" s="221" t="s">
        <v>2699</v>
      </c>
      <c r="B217" s="241">
        <f>+YEAR(C217)</f>
        <v>1900</v>
      </c>
      <c r="C217" s="242"/>
      <c r="D217" s="243"/>
    </row>
    <row r="218" spans="1:61" hidden="1">
      <c r="A218" s="221" t="s">
        <v>2699</v>
      </c>
      <c r="B218" s="241">
        <f t="shared" ref="B218:B239" si="25">+YEAR(C218)</f>
        <v>1900</v>
      </c>
      <c r="C218" s="242"/>
      <c r="D218" s="243"/>
    </row>
    <row r="219" spans="1:61" hidden="1">
      <c r="A219" s="221" t="s">
        <v>2699</v>
      </c>
      <c r="B219" s="241">
        <f t="shared" si="25"/>
        <v>1900</v>
      </c>
      <c r="C219" s="242"/>
      <c r="D219" s="243"/>
    </row>
    <row r="220" spans="1:61" hidden="1">
      <c r="A220" s="221" t="s">
        <v>2699</v>
      </c>
      <c r="B220" s="241">
        <f t="shared" si="25"/>
        <v>1900</v>
      </c>
      <c r="C220" s="242"/>
      <c r="D220" s="243"/>
    </row>
    <row r="221" spans="1:61" hidden="1">
      <c r="A221" s="221" t="s">
        <v>2699</v>
      </c>
      <c r="B221" s="241">
        <f t="shared" si="25"/>
        <v>1900</v>
      </c>
      <c r="C221" s="242"/>
      <c r="D221" s="243"/>
    </row>
    <row r="222" spans="1:61" hidden="1">
      <c r="A222" s="221" t="s">
        <v>2699</v>
      </c>
      <c r="B222" s="241">
        <f t="shared" si="25"/>
        <v>1900</v>
      </c>
      <c r="C222" s="242"/>
      <c r="D222" s="243"/>
    </row>
    <row r="223" spans="1:61" hidden="1">
      <c r="A223" s="221" t="s">
        <v>2699</v>
      </c>
      <c r="B223" s="241">
        <f t="shared" si="25"/>
        <v>1900</v>
      </c>
      <c r="C223" s="242"/>
      <c r="D223" s="243"/>
    </row>
    <row r="224" spans="1:61" hidden="1">
      <c r="A224" s="221" t="s">
        <v>2699</v>
      </c>
      <c r="B224" s="241">
        <f t="shared" si="25"/>
        <v>1900</v>
      </c>
      <c r="C224" s="244"/>
      <c r="D224" s="243"/>
    </row>
    <row r="225" spans="1:4" hidden="1">
      <c r="A225" s="221" t="s">
        <v>2699</v>
      </c>
      <c r="B225" s="241">
        <f t="shared" si="25"/>
        <v>1900</v>
      </c>
      <c r="C225" s="242"/>
      <c r="D225" s="243"/>
    </row>
    <row r="226" spans="1:4" hidden="1">
      <c r="A226" s="221" t="s">
        <v>2699</v>
      </c>
      <c r="B226" s="241">
        <f t="shared" si="25"/>
        <v>1900</v>
      </c>
      <c r="C226" s="242"/>
      <c r="D226" s="243"/>
    </row>
    <row r="227" spans="1:4" hidden="1">
      <c r="A227" s="221" t="s">
        <v>2699</v>
      </c>
      <c r="B227" s="241">
        <f t="shared" si="25"/>
        <v>1900</v>
      </c>
      <c r="C227" s="242"/>
      <c r="D227" s="243"/>
    </row>
    <row r="228" spans="1:4" hidden="1">
      <c r="A228" s="221" t="s">
        <v>2699</v>
      </c>
      <c r="B228" s="241">
        <f t="shared" si="25"/>
        <v>1900</v>
      </c>
      <c r="C228" s="242"/>
      <c r="D228" s="243"/>
    </row>
    <row r="229" spans="1:4" hidden="1">
      <c r="A229" s="221" t="s">
        <v>2699</v>
      </c>
      <c r="B229" s="241">
        <f t="shared" si="25"/>
        <v>1900</v>
      </c>
      <c r="C229" s="242"/>
      <c r="D229" s="243"/>
    </row>
    <row r="230" spans="1:4" hidden="1">
      <c r="A230" s="221" t="s">
        <v>2699</v>
      </c>
      <c r="B230" s="241">
        <f t="shared" si="25"/>
        <v>1900</v>
      </c>
      <c r="C230" s="242"/>
      <c r="D230" s="243"/>
    </row>
    <row r="231" spans="1:4" hidden="1">
      <c r="A231" s="221" t="s">
        <v>2699</v>
      </c>
      <c r="B231" s="241">
        <f t="shared" si="25"/>
        <v>1900</v>
      </c>
      <c r="C231" s="242"/>
      <c r="D231" s="243"/>
    </row>
    <row r="232" spans="1:4" hidden="1">
      <c r="A232" s="221" t="s">
        <v>2699</v>
      </c>
      <c r="B232" s="241">
        <f t="shared" si="25"/>
        <v>1900</v>
      </c>
      <c r="C232" s="242"/>
      <c r="D232" s="243"/>
    </row>
    <row r="233" spans="1:4" hidden="1">
      <c r="A233" s="221" t="s">
        <v>2699</v>
      </c>
      <c r="B233" s="241">
        <f t="shared" si="25"/>
        <v>1900</v>
      </c>
      <c r="C233" s="242"/>
      <c r="D233" s="243"/>
    </row>
    <row r="234" spans="1:4" hidden="1">
      <c r="A234" s="221" t="s">
        <v>2699</v>
      </c>
      <c r="B234" s="241">
        <f t="shared" si="25"/>
        <v>1900</v>
      </c>
      <c r="C234" s="242"/>
      <c r="D234" s="243"/>
    </row>
    <row r="235" spans="1:4" hidden="1">
      <c r="A235" s="221" t="s">
        <v>2699</v>
      </c>
      <c r="B235" s="241">
        <f t="shared" si="25"/>
        <v>1900</v>
      </c>
      <c r="C235" s="242"/>
      <c r="D235" s="243"/>
    </row>
    <row r="236" spans="1:4" hidden="1">
      <c r="A236" s="221" t="s">
        <v>2699</v>
      </c>
      <c r="B236" s="241">
        <f t="shared" si="25"/>
        <v>1900</v>
      </c>
      <c r="C236" s="242"/>
      <c r="D236" s="243"/>
    </row>
    <row r="237" spans="1:4" hidden="1">
      <c r="A237" s="221" t="s">
        <v>2699</v>
      </c>
      <c r="B237" s="241">
        <f t="shared" si="25"/>
        <v>1900</v>
      </c>
      <c r="C237" s="242"/>
      <c r="D237" s="243"/>
    </row>
    <row r="238" spans="1:4" hidden="1">
      <c r="A238" s="221" t="s">
        <v>2699</v>
      </c>
      <c r="B238" s="241">
        <f t="shared" si="25"/>
        <v>1900</v>
      </c>
      <c r="C238" s="242"/>
      <c r="D238" s="243"/>
    </row>
    <row r="239" spans="1:4" hidden="1">
      <c r="A239" s="221" t="s">
        <v>2699</v>
      </c>
      <c r="B239" s="241">
        <f t="shared" si="25"/>
        <v>1900</v>
      </c>
      <c r="C239" s="242"/>
      <c r="D239" s="243"/>
    </row>
    <row r="240" spans="1:4" hidden="1">
      <c r="A240" s="221"/>
      <c r="B240" s="241"/>
      <c r="C240" s="242"/>
      <c r="D240" s="243"/>
    </row>
    <row r="241" spans="1:7" hidden="1">
      <c r="D241" s="245">
        <f>SUM(D217:D239)</f>
        <v>0</v>
      </c>
      <c r="E241" s="434">
        <f>+'A4 Titulos Participativos'!J56</f>
        <v>216180803547.04007</v>
      </c>
      <c r="F241" s="434">
        <f>+D241-E241</f>
        <v>-216180803547.04007</v>
      </c>
      <c r="G241" s="742">
        <f>+F241/E241</f>
        <v>-1</v>
      </c>
    </row>
    <row r="242" spans="1:7" hidden="1"/>
    <row r="243" spans="1:7" hidden="1">
      <c r="A243" s="738" t="s">
        <v>2155</v>
      </c>
      <c r="B243" s="739" t="s">
        <v>2700</v>
      </c>
      <c r="C243" s="459"/>
    </row>
    <row r="244" spans="1:7" hidden="1">
      <c r="A244" s="740">
        <v>1900</v>
      </c>
      <c r="B244" s="741"/>
      <c r="C244" s="459"/>
    </row>
    <row r="245" spans="1:7" hidden="1">
      <c r="A245" s="740" t="s">
        <v>2701</v>
      </c>
      <c r="B245" s="741"/>
      <c r="C245" s="459"/>
    </row>
    <row r="246" spans="1:7" ht="15" hidden="1">
      <c r="A246"/>
      <c r="B246"/>
      <c r="C246" s="459"/>
    </row>
    <row r="247" spans="1:7" ht="15" hidden="1">
      <c r="A247"/>
      <c r="B247"/>
      <c r="C247" s="459"/>
    </row>
    <row r="248" spans="1:7" ht="15" hidden="1">
      <c r="A248"/>
      <c r="B248"/>
      <c r="C248" s="459"/>
    </row>
    <row r="249" spans="1:7" ht="15" hidden="1">
      <c r="A249"/>
      <c r="B249"/>
      <c r="C249" s="459"/>
    </row>
    <row r="250" spans="1:7" ht="15" hidden="1">
      <c r="A250"/>
      <c r="B250"/>
      <c r="C250" s="459"/>
    </row>
    <row r="251" spans="1:7" hidden="1">
      <c r="A251" s="459"/>
      <c r="B251" s="459"/>
      <c r="C251" s="459"/>
    </row>
    <row r="252" spans="1:7" hidden="1"/>
    <row r="253" spans="1:7" ht="22.5" hidden="1">
      <c r="A253" s="472" t="s">
        <v>2677</v>
      </c>
      <c r="B253" s="472" t="s">
        <v>2702</v>
      </c>
      <c r="C253" s="472" t="s">
        <v>2703</v>
      </c>
      <c r="D253" s="472" t="s">
        <v>2704</v>
      </c>
      <c r="E253" s="472" t="s">
        <v>2705</v>
      </c>
      <c r="F253" s="472" t="s">
        <v>2706</v>
      </c>
      <c r="G253" s="472" t="s">
        <v>2217</v>
      </c>
    </row>
    <row r="254" spans="1:7" hidden="1">
      <c r="A254" s="519">
        <v>2018</v>
      </c>
      <c r="B254" s="460"/>
      <c r="C254" s="246"/>
      <c r="D254" s="510"/>
      <c r="E254" s="460"/>
      <c r="F254" s="520"/>
      <c r="G254" s="510"/>
    </row>
    <row r="255" spans="1:7" hidden="1">
      <c r="A255" s="519">
        <v>2020</v>
      </c>
      <c r="B255" s="460"/>
      <c r="C255" s="246"/>
      <c r="D255" s="510"/>
      <c r="E255" s="460"/>
      <c r="F255" s="520"/>
      <c r="G255" s="510"/>
    </row>
    <row r="256" spans="1:7" hidden="1">
      <c r="A256" s="519">
        <v>2021</v>
      </c>
      <c r="B256" s="460"/>
      <c r="C256" s="246"/>
      <c r="D256" s="510"/>
      <c r="E256" s="460"/>
      <c r="F256" s="520"/>
      <c r="G256" s="510"/>
    </row>
    <row r="257" spans="1:61" hidden="1">
      <c r="A257" s="519">
        <v>2022</v>
      </c>
      <c r="B257" s="460"/>
      <c r="C257" s="246"/>
      <c r="D257" s="510"/>
      <c r="E257" s="460"/>
      <c r="F257" s="520"/>
      <c r="G257" s="510"/>
    </row>
    <row r="258" spans="1:61" hidden="1">
      <c r="A258" s="519">
        <v>2023</v>
      </c>
      <c r="B258" s="460"/>
      <c r="C258" s="246"/>
      <c r="D258" s="510"/>
      <c r="E258" s="460"/>
      <c r="F258" s="520"/>
      <c r="G258" s="510"/>
    </row>
    <row r="259" spans="1:61" hidden="1">
      <c r="A259" s="519">
        <v>2024</v>
      </c>
      <c r="B259" s="460"/>
      <c r="C259" s="246"/>
      <c r="D259" s="510"/>
      <c r="E259" s="460"/>
      <c r="F259" s="520"/>
      <c r="G259" s="510"/>
    </row>
    <row r="260" spans="1:61" ht="12.75" hidden="1">
      <c r="A260" s="459"/>
      <c r="B260" s="211"/>
      <c r="C260" s="247"/>
      <c r="D260" s="211"/>
      <c r="E260" s="211"/>
      <c r="F260" s="520"/>
      <c r="G260" s="211"/>
      <c r="H260" s="177"/>
    </row>
    <row r="261" spans="1:61" hidden="1">
      <c r="A261" s="459"/>
      <c r="B261" s="211"/>
      <c r="C261" s="248"/>
      <c r="D261" s="211"/>
      <c r="E261" s="211"/>
      <c r="F261" s="520"/>
      <c r="G261" s="510"/>
    </row>
    <row r="262" spans="1:61" ht="12.75" hidden="1">
      <c r="A262" s="1172" t="s">
        <v>2707</v>
      </c>
      <c r="B262" s="1172"/>
      <c r="C262" s="1172"/>
      <c r="D262" s="249"/>
      <c r="E262" s="250"/>
      <c r="F262" s="459"/>
      <c r="G262" s="459"/>
    </row>
    <row r="263" spans="1:61" hidden="1">
      <c r="A263" s="442" t="s">
        <v>2246</v>
      </c>
      <c r="B263" s="442" t="s">
        <v>2247</v>
      </c>
      <c r="C263" s="442" t="s">
        <v>2248</v>
      </c>
      <c r="D263" s="442" t="s">
        <v>2185</v>
      </c>
      <c r="F263" s="251" t="s">
        <v>2228</v>
      </c>
      <c r="G263" s="196"/>
      <c r="H263" s="197" t="s">
        <v>2682</v>
      </c>
    </row>
    <row r="264" spans="1:61" hidden="1">
      <c r="A264" s="504">
        <v>19</v>
      </c>
      <c r="B264" s="505">
        <v>0</v>
      </c>
      <c r="C264" s="505">
        <v>0</v>
      </c>
      <c r="D264" s="506">
        <f>+B264-C264</f>
        <v>0</v>
      </c>
      <c r="F264" s="251"/>
      <c r="G264" s="196"/>
    </row>
    <row r="265" spans="1:61" hidden="1">
      <c r="A265" s="504">
        <v>27</v>
      </c>
      <c r="B265" s="505">
        <f>+G267</f>
        <v>0</v>
      </c>
      <c r="C265" s="505">
        <f>-B267</f>
        <v>0</v>
      </c>
      <c r="D265" s="506">
        <f t="shared" ref="D265:D267" si="26">+B265-C265</f>
        <v>0</v>
      </c>
      <c r="F265" s="251"/>
      <c r="G265" s="196"/>
    </row>
    <row r="266" spans="1:61" hidden="1">
      <c r="A266" s="504">
        <v>34</v>
      </c>
      <c r="B266" s="505">
        <v>0</v>
      </c>
      <c r="C266" s="505">
        <f>+B265</f>
        <v>0</v>
      </c>
      <c r="D266" s="506">
        <f t="shared" si="26"/>
        <v>0</v>
      </c>
      <c r="F266" s="251"/>
      <c r="G266" s="196"/>
    </row>
    <row r="267" spans="1:61" hidden="1">
      <c r="A267" s="504">
        <v>54</v>
      </c>
      <c r="B267" s="505">
        <f>-D259</f>
        <v>0</v>
      </c>
      <c r="C267" s="505"/>
      <c r="D267" s="506">
        <f t="shared" si="26"/>
        <v>0</v>
      </c>
      <c r="F267" s="252" t="s">
        <v>2192</v>
      </c>
      <c r="G267" s="174">
        <f>+G260-G263</f>
        <v>0</v>
      </c>
      <c r="H267" s="197" t="s">
        <v>2648</v>
      </c>
    </row>
    <row r="268" spans="1:61" ht="12.75" hidden="1">
      <c r="A268" s="175" t="s">
        <v>2251</v>
      </c>
      <c r="B268" s="239">
        <f>SUM(B264:B267)</f>
        <v>0</v>
      </c>
      <c r="C268" s="239">
        <f>SUM(C264:C267)</f>
        <v>0</v>
      </c>
      <c r="D268" s="239">
        <f>SUM(D264:D267)</f>
        <v>0</v>
      </c>
      <c r="G268" s="434">
        <f>+G267/0.37</f>
        <v>0</v>
      </c>
    </row>
    <row r="269" spans="1:61" hidden="1"/>
    <row r="272" spans="1:61" s="1137" customFormat="1" ht="25.5" customHeight="1">
      <c r="A272" s="1133" t="s">
        <v>2238</v>
      </c>
      <c r="B272" s="1133"/>
      <c r="C272" s="1133"/>
      <c r="D272" s="1134"/>
      <c r="E272" s="1135"/>
      <c r="F272" s="1134"/>
      <c r="G272" s="1134"/>
      <c r="H272" s="1136"/>
      <c r="I272" s="1134"/>
      <c r="BI272" s="1138"/>
    </row>
    <row r="274" spans="1:9">
      <c r="A274" s="682" t="s">
        <v>2710</v>
      </c>
      <c r="B274" s="682" t="s">
        <v>2217</v>
      </c>
    </row>
    <row r="275" spans="1:9">
      <c r="A275" s="187">
        <f>SUM('A6 Derivados'!B18:B19)</f>
        <v>-32438159220.869995</v>
      </c>
      <c r="B275" s="217">
        <f>+A275*0.37</f>
        <v>-12002118911.721897</v>
      </c>
    </row>
    <row r="278" spans="1:9" ht="22.5">
      <c r="A278" s="472" t="s">
        <v>2677</v>
      </c>
      <c r="B278" s="472" t="s">
        <v>2702</v>
      </c>
      <c r="C278" s="472" t="s">
        <v>2703</v>
      </c>
      <c r="D278" s="472" t="s">
        <v>2705</v>
      </c>
      <c r="E278" s="472" t="s">
        <v>2706</v>
      </c>
      <c r="F278" s="472" t="s">
        <v>2217</v>
      </c>
    </row>
    <row r="279" spans="1:9">
      <c r="A279" s="490" t="s">
        <v>2644</v>
      </c>
      <c r="B279" s="521">
        <v>0</v>
      </c>
      <c r="C279" s="253">
        <f>+B279/$B$282</f>
        <v>0</v>
      </c>
      <c r="D279" s="254">
        <f>$A$275*C279</f>
        <v>0</v>
      </c>
      <c r="E279" s="522">
        <v>0.4</v>
      </c>
      <c r="F279" s="254">
        <f>+D279*E279</f>
        <v>0</v>
      </c>
    </row>
    <row r="280" spans="1:9">
      <c r="A280" s="490" t="s">
        <v>2645</v>
      </c>
      <c r="B280" s="521">
        <v>-10243797220.202353</v>
      </c>
      <c r="C280" s="253">
        <f>+B280/$B$282</f>
        <v>0.31572960968527131</v>
      </c>
      <c r="D280" s="254">
        <f>$A$275*C280</f>
        <v>-10241687349.713968</v>
      </c>
      <c r="E280" s="522">
        <v>0.37</v>
      </c>
      <c r="F280" s="254">
        <f>+D280*E280</f>
        <v>-3789424319.3941684</v>
      </c>
    </row>
    <row r="281" spans="1:9">
      <c r="A281" s="490" t="s">
        <v>2709</v>
      </c>
      <c r="B281" s="521">
        <v>-22201044524.015667</v>
      </c>
      <c r="C281" s="253">
        <f>+B281/$B$282</f>
        <v>0.68427039031472869</v>
      </c>
      <c r="D281" s="254">
        <f t="shared" ref="D281" si="27">$A$275*C281</f>
        <v>-22196471871.156029</v>
      </c>
      <c r="E281" s="522">
        <v>0.33</v>
      </c>
      <c r="F281" s="254">
        <f>+D281*E281</f>
        <v>-7324835717.4814901</v>
      </c>
    </row>
    <row r="282" spans="1:9">
      <c r="A282" s="198" t="s">
        <v>2711</v>
      </c>
      <c r="B282" s="255">
        <f>SUM(B279:B281)</f>
        <v>-32444841744.218018</v>
      </c>
      <c r="C282" s="247">
        <f>SUM(C279:C281)</f>
        <v>1</v>
      </c>
      <c r="D282" s="255">
        <f>SUM(D279:D281)</f>
        <v>-32438159220.869995</v>
      </c>
      <c r="E282" s="256"/>
      <c r="F282" s="255">
        <f>SUM(F279:F281)</f>
        <v>-11114260036.875658</v>
      </c>
    </row>
    <row r="283" spans="1:9">
      <c r="A283" s="198"/>
      <c r="B283" s="255"/>
      <c r="C283" s="247"/>
      <c r="D283" s="255">
        <f>+B282-D282</f>
        <v>-6682523.3480224609</v>
      </c>
      <c r="E283" s="256" t="s">
        <v>5357</v>
      </c>
      <c r="F283" s="255"/>
    </row>
    <row r="284" spans="1:9" ht="12.75">
      <c r="A284" s="1172"/>
      <c r="B284" s="1172"/>
      <c r="C284" s="1172"/>
      <c r="D284" s="743">
        <f>+D283/D282</f>
        <v>2.0600809381695966E-4</v>
      </c>
      <c r="G284" s="257" t="s">
        <v>2217</v>
      </c>
      <c r="H284" s="258">
        <f>+B275</f>
        <v>-12002118911.721897</v>
      </c>
      <c r="I284" s="177" t="s">
        <v>2647</v>
      </c>
    </row>
    <row r="285" spans="1:9" ht="12.75">
      <c r="A285" s="442" t="s">
        <v>2246</v>
      </c>
      <c r="B285" s="442" t="s">
        <v>2247</v>
      </c>
      <c r="C285" s="442" t="s">
        <v>2248</v>
      </c>
      <c r="D285" s="442" t="s">
        <v>2185</v>
      </c>
      <c r="G285" s="257"/>
      <c r="H285" s="258"/>
    </row>
    <row r="286" spans="1:9" ht="12.75">
      <c r="A286" s="504">
        <v>19</v>
      </c>
      <c r="B286" s="505">
        <v>0</v>
      </c>
      <c r="C286" s="505">
        <f>+H286</f>
        <v>887858874.84623909</v>
      </c>
      <c r="D286" s="523">
        <f>+B286-C286</f>
        <v>-887858874.84623909</v>
      </c>
      <c r="G286" s="203" t="s">
        <v>2252</v>
      </c>
      <c r="H286" s="258">
        <f>+F282-H284</f>
        <v>887858874.84623909</v>
      </c>
    </row>
    <row r="287" spans="1:9" ht="12.75">
      <c r="A287" s="504">
        <v>27</v>
      </c>
      <c r="B287" s="505">
        <v>0</v>
      </c>
      <c r="C287" s="505">
        <v>0</v>
      </c>
      <c r="D287" s="523">
        <f t="shared" ref="D287:D289" si="28">+B287-C287</f>
        <v>0</v>
      </c>
      <c r="E287" s="203"/>
      <c r="F287" s="255"/>
    </row>
    <row r="288" spans="1:9" ht="12.75">
      <c r="A288" s="504">
        <v>34</v>
      </c>
      <c r="B288" s="505">
        <v>0</v>
      </c>
      <c r="C288" s="505">
        <v>0</v>
      </c>
      <c r="D288" s="523">
        <f t="shared" si="28"/>
        <v>0</v>
      </c>
      <c r="E288" s="203"/>
      <c r="F288" s="255"/>
    </row>
    <row r="289" spans="1:75" ht="12.75">
      <c r="A289" s="504">
        <v>54</v>
      </c>
      <c r="B289" s="505">
        <f>C286</f>
        <v>887858874.84623909</v>
      </c>
      <c r="C289" s="505">
        <v>0</v>
      </c>
      <c r="D289" s="523">
        <f t="shared" si="28"/>
        <v>887858874.84623909</v>
      </c>
      <c r="E289" s="203"/>
      <c r="F289" s="255"/>
    </row>
    <row r="290" spans="1:75" s="144" customFormat="1" ht="10.5">
      <c r="A290" s="142" t="s">
        <v>2251</v>
      </c>
      <c r="B290" s="259">
        <f>SUM(B286:B289)</f>
        <v>887858874.84623909</v>
      </c>
      <c r="C290" s="259">
        <f>SUM(C286:C289)</f>
        <v>887858874.84623909</v>
      </c>
      <c r="D290" s="259">
        <f>SUM(D286:D289)</f>
        <v>0</v>
      </c>
      <c r="G290" s="524"/>
      <c r="BI290" s="431"/>
    </row>
    <row r="291" spans="1:75">
      <c r="A291" s="198"/>
      <c r="B291" s="255"/>
      <c r="C291" s="247"/>
      <c r="D291" s="255"/>
      <c r="E291" s="256"/>
      <c r="F291" s="255"/>
    </row>
    <row r="292" spans="1:75">
      <c r="A292" s="198"/>
      <c r="B292" s="255"/>
      <c r="C292" s="247"/>
      <c r="D292" s="255"/>
      <c r="E292" s="256"/>
      <c r="F292" s="255"/>
    </row>
    <row r="295" spans="1:75">
      <c r="A295" s="145" t="s">
        <v>2708</v>
      </c>
      <c r="B295" s="146"/>
      <c r="C295" s="146"/>
      <c r="D295" s="148"/>
      <c r="E295" s="147"/>
      <c r="F295" s="148"/>
      <c r="G295" s="148"/>
      <c r="H295" s="149"/>
      <c r="I295" s="148"/>
    </row>
    <row r="297" spans="1:75" ht="12" thickBot="1"/>
    <row r="298" spans="1:75" ht="12" thickBot="1">
      <c r="A298" s="605" t="s">
        <v>2712</v>
      </c>
      <c r="B298" s="605"/>
      <c r="C298" s="606"/>
      <c r="D298" s="606"/>
      <c r="E298" s="606"/>
      <c r="F298" s="606"/>
      <c r="G298" s="606"/>
      <c r="H298" s="606"/>
      <c r="I298" s="606"/>
      <c r="J298" s="607"/>
      <c r="K298" s="608" t="s">
        <v>2713</v>
      </c>
      <c r="L298" s="606"/>
      <c r="M298" s="606"/>
      <c r="N298" s="606"/>
      <c r="O298" s="606"/>
      <c r="P298" s="606"/>
      <c r="Q298" s="606"/>
      <c r="R298" s="609"/>
      <c r="S298" s="610"/>
      <c r="T298" s="611"/>
      <c r="U298" s="606"/>
      <c r="V298" s="609"/>
      <c r="W298" s="606"/>
      <c r="X298" s="611"/>
      <c r="Y298" s="606"/>
      <c r="Z298" s="606"/>
      <c r="AA298" s="606"/>
      <c r="AB298" s="606"/>
      <c r="AC298" s="606"/>
      <c r="AD298" s="606"/>
      <c r="AE298" s="606"/>
      <c r="AF298" s="606"/>
      <c r="AG298" s="606"/>
      <c r="AH298" s="606"/>
      <c r="AI298" s="609"/>
      <c r="AJ298" s="606"/>
      <c r="AK298" s="609"/>
      <c r="AL298" s="609"/>
      <c r="AM298" s="612"/>
      <c r="AN298" s="612"/>
      <c r="AO298" s="612"/>
      <c r="AP298" s="609"/>
      <c r="AQ298" s="606"/>
      <c r="AR298" s="606"/>
      <c r="AS298" s="606"/>
      <c r="AT298" s="606"/>
      <c r="AU298" s="606"/>
      <c r="AV298" s="606"/>
      <c r="AW298" s="606"/>
      <c r="AX298" s="606"/>
      <c r="AY298" s="606"/>
      <c r="AZ298" s="606"/>
      <c r="BA298" s="609"/>
      <c r="BB298" s="609"/>
      <c r="BC298" s="606"/>
      <c r="BD298" s="606"/>
      <c r="BE298" s="606"/>
    </row>
    <row r="299" spans="1:75" ht="12" thickBot="1">
      <c r="A299" s="613" t="s">
        <v>2714</v>
      </c>
      <c r="B299" s="605"/>
      <c r="C299" s="606"/>
      <c r="D299" s="606"/>
      <c r="E299" s="606"/>
      <c r="F299" s="614" t="s">
        <v>2715</v>
      </c>
      <c r="G299" s="615">
        <v>43191</v>
      </c>
      <c r="H299" s="606"/>
      <c r="I299" s="606"/>
      <c r="J299" s="606"/>
      <c r="K299" s="606"/>
      <c r="L299" s="606"/>
      <c r="M299" s="606"/>
      <c r="N299" s="606"/>
      <c r="O299" s="606"/>
      <c r="P299" s="606"/>
      <c r="Q299" s="606"/>
      <c r="R299" s="609"/>
      <c r="S299" s="610"/>
      <c r="T299" s="616"/>
      <c r="U299" s="606"/>
      <c r="V299" s="609"/>
      <c r="W299" s="606"/>
      <c r="X299" s="611"/>
      <c r="Y299" s="606"/>
      <c r="Z299" s="606"/>
      <c r="AA299" s="606"/>
      <c r="AB299" s="606"/>
      <c r="AC299" s="606"/>
      <c r="AD299" s="606"/>
      <c r="AE299" s="606"/>
      <c r="AF299" s="606"/>
      <c r="AG299" s="606"/>
      <c r="AH299" s="606"/>
      <c r="AI299" s="609"/>
      <c r="AJ299" s="606"/>
      <c r="AK299" s="609"/>
      <c r="AL299" s="609"/>
      <c r="AM299" s="617"/>
      <c r="AN299" s="617"/>
      <c r="AO299" s="618"/>
      <c r="AP299" s="609"/>
      <c r="AQ299" s="606"/>
      <c r="AR299" s="606"/>
      <c r="AS299" s="606"/>
      <c r="AT299" s="606"/>
      <c r="AU299" s="606"/>
      <c r="AV299" s="606"/>
      <c r="AW299" s="606"/>
      <c r="AX299" s="619"/>
      <c r="AY299" s="606"/>
      <c r="AZ299" s="606"/>
      <c r="BA299" s="609"/>
      <c r="BB299" s="609"/>
      <c r="BC299" s="606"/>
      <c r="BD299" s="606"/>
      <c r="BE299" s="606"/>
    </row>
    <row r="300" spans="1:75" ht="12" thickBot="1">
      <c r="A300" s="605"/>
      <c r="B300" s="605"/>
      <c r="C300" s="606"/>
      <c r="D300" s="606"/>
      <c r="E300" s="606"/>
      <c r="F300" s="614" t="s">
        <v>2716</v>
      </c>
      <c r="G300" s="615">
        <v>43220</v>
      </c>
      <c r="H300" s="606"/>
      <c r="I300" s="606"/>
      <c r="J300" s="606"/>
      <c r="K300" s="606"/>
      <c r="L300" s="606"/>
      <c r="M300" s="606"/>
      <c r="N300" s="606"/>
      <c r="O300" s="606"/>
      <c r="P300" s="606"/>
      <c r="Q300" s="606"/>
      <c r="R300" s="609"/>
      <c r="S300" s="610"/>
      <c r="T300" s="611"/>
      <c r="U300" s="606"/>
      <c r="V300" s="609"/>
      <c r="W300" s="606"/>
      <c r="X300" s="611"/>
      <c r="Y300" s="606"/>
      <c r="Z300" s="620"/>
      <c r="AA300" s="606"/>
      <c r="AB300" s="606"/>
      <c r="AC300" s="606"/>
      <c r="AD300" s="606"/>
      <c r="AE300" s="606"/>
      <c r="AF300" s="606"/>
      <c r="AG300" s="606"/>
      <c r="AH300" s="606"/>
      <c r="AI300" s="609"/>
      <c r="AJ300" s="606"/>
      <c r="AK300" s="609"/>
      <c r="AL300" s="609"/>
      <c r="AM300" s="609"/>
      <c r="AN300" s="609"/>
      <c r="AO300" s="609"/>
      <c r="AP300" s="609"/>
      <c r="AQ300" s="606"/>
      <c r="AR300" s="606"/>
      <c r="AS300" s="606"/>
      <c r="AT300" s="606"/>
      <c r="AU300" s="606"/>
      <c r="AV300" s="621"/>
      <c r="AW300" s="606"/>
      <c r="AX300" s="619"/>
      <c r="AY300" s="606"/>
      <c r="AZ300" s="606"/>
      <c r="BA300" s="609"/>
      <c r="BB300" s="609"/>
      <c r="BC300" s="606"/>
      <c r="BD300" s="606"/>
      <c r="BE300" s="606"/>
    </row>
    <row r="301" spans="1:75">
      <c r="A301" s="622"/>
      <c r="B301" s="622"/>
      <c r="C301" s="606"/>
      <c r="D301" s="606"/>
      <c r="E301" s="606"/>
      <c r="F301" s="606"/>
      <c r="G301" s="606"/>
      <c r="H301" s="606"/>
      <c r="I301" s="623"/>
      <c r="J301" s="623"/>
      <c r="K301" s="623"/>
      <c r="L301" s="623"/>
      <c r="M301" s="623"/>
      <c r="N301" s="623"/>
      <c r="O301" s="623"/>
      <c r="P301" s="623"/>
      <c r="Q301" s="623"/>
      <c r="R301" s="624"/>
      <c r="S301" s="623"/>
      <c r="T301" s="611"/>
      <c r="U301" s="623"/>
      <c r="V301" s="624"/>
      <c r="W301" s="623"/>
      <c r="X301" s="611"/>
      <c r="Y301" s="623"/>
      <c r="Z301" s="623"/>
      <c r="AA301" s="623"/>
      <c r="AB301" s="623"/>
      <c r="AC301" s="623"/>
      <c r="AD301" s="623"/>
      <c r="AE301" s="623"/>
      <c r="AF301" s="623"/>
      <c r="AG301" s="623"/>
      <c r="AH301" s="623"/>
      <c r="AI301" s="624"/>
      <c r="AJ301" s="623"/>
      <c r="AK301" s="624"/>
      <c r="AL301" s="624"/>
      <c r="AM301" s="609"/>
      <c r="AN301" s="625"/>
      <c r="AO301" s="609"/>
      <c r="AP301" s="624"/>
      <c r="AQ301" s="606"/>
      <c r="AR301" s="606"/>
      <c r="AS301" s="606"/>
      <c r="AT301" s="619"/>
      <c r="AU301" s="606"/>
      <c r="AV301" s="606"/>
      <c r="AW301" s="606"/>
      <c r="AX301" s="619"/>
      <c r="AY301" s="606"/>
      <c r="AZ301" s="606"/>
      <c r="BA301" s="624"/>
      <c r="BB301" s="624"/>
      <c r="BC301" s="606"/>
      <c r="BD301" s="606"/>
      <c r="BE301" s="606"/>
    </row>
    <row r="302" spans="1:75">
      <c r="A302" s="626" t="s">
        <v>2717</v>
      </c>
      <c r="B302" s="627"/>
      <c r="C302" s="627"/>
      <c r="D302" s="627"/>
      <c r="E302" s="627"/>
      <c r="F302" s="627"/>
      <c r="G302" s="627"/>
      <c r="H302" s="627"/>
      <c r="I302" s="627"/>
      <c r="J302" s="627"/>
      <c r="K302" s="627"/>
      <c r="L302" s="627"/>
      <c r="M302" s="627"/>
      <c r="N302" s="627"/>
      <c r="O302" s="627"/>
      <c r="P302" s="627"/>
      <c r="Q302" s="627"/>
      <c r="R302" s="628"/>
      <c r="S302" s="627"/>
      <c r="T302" s="629"/>
      <c r="U302" s="627"/>
      <c r="V302" s="628"/>
      <c r="W302" s="627"/>
      <c r="X302" s="629"/>
      <c r="Y302" s="627"/>
      <c r="Z302" s="627"/>
      <c r="AA302" s="627"/>
      <c r="AB302" s="627"/>
      <c r="AC302" s="627"/>
      <c r="AD302" s="627"/>
      <c r="AE302" s="627"/>
      <c r="AF302" s="627"/>
      <c r="AG302" s="627"/>
      <c r="AH302" s="627"/>
      <c r="AI302" s="628"/>
      <c r="AJ302" s="627"/>
      <c r="AK302" s="628"/>
      <c r="AL302" s="628"/>
      <c r="AM302" s="630"/>
      <c r="AN302" s="631"/>
      <c r="AO302" s="631"/>
      <c r="AP302" s="628"/>
      <c r="AQ302" s="627"/>
      <c r="AR302" s="627"/>
      <c r="AS302" s="632"/>
      <c r="AT302" s="633"/>
      <c r="AU302" s="627"/>
      <c r="AV302" s="627"/>
      <c r="AW302" s="627"/>
      <c r="AX302" s="619"/>
      <c r="AY302" s="627"/>
      <c r="AZ302" s="627"/>
      <c r="BA302" s="628"/>
      <c r="BB302" s="628"/>
      <c r="BC302" s="627"/>
      <c r="BD302" s="627"/>
      <c r="BE302" s="627"/>
      <c r="BJ302" s="10" t="s">
        <v>3375</v>
      </c>
      <c r="BN302" s="260"/>
      <c r="BO302" s="260"/>
      <c r="BP302" s="260"/>
      <c r="BQ302" s="260"/>
      <c r="BR302" s="260"/>
      <c r="BS302" s="260"/>
      <c r="BT302" s="260"/>
      <c r="BU302" s="260"/>
      <c r="BV302" s="260"/>
      <c r="BW302" s="260"/>
    </row>
    <row r="303" spans="1:75">
      <c r="A303" s="626"/>
      <c r="B303" s="627"/>
      <c r="C303" s="627"/>
      <c r="D303" s="627"/>
      <c r="E303" s="627"/>
      <c r="F303" s="627"/>
      <c r="G303" s="627"/>
      <c r="H303" s="627"/>
      <c r="I303" s="627"/>
      <c r="J303" s="627"/>
      <c r="K303" s="627"/>
      <c r="L303" s="627"/>
      <c r="M303" s="627"/>
      <c r="N303" s="627"/>
      <c r="O303" s="627"/>
      <c r="P303" s="627"/>
      <c r="Q303" s="627"/>
      <c r="R303" s="628"/>
      <c r="S303" s="627"/>
      <c r="T303" s="629"/>
      <c r="U303" s="627"/>
      <c r="V303" s="628"/>
      <c r="W303" s="627"/>
      <c r="X303" s="629"/>
      <c r="Y303" s="627"/>
      <c r="Z303" s="627"/>
      <c r="AA303" s="627"/>
      <c r="AB303" s="627"/>
      <c r="AC303" s="627"/>
      <c r="AD303" s="627"/>
      <c r="AE303" s="627"/>
      <c r="AF303" s="627"/>
      <c r="AG303" s="627"/>
      <c r="AH303" s="627"/>
      <c r="AI303" s="628"/>
      <c r="AJ303" s="627"/>
      <c r="AK303" s="628"/>
      <c r="AL303" s="628"/>
      <c r="AM303" s="630"/>
      <c r="AN303" s="631"/>
      <c r="AO303" s="631"/>
      <c r="AP303" s="628"/>
      <c r="AQ303" s="627"/>
      <c r="AR303" s="627"/>
      <c r="AS303" s="632"/>
      <c r="AT303" s="633"/>
      <c r="AU303" s="627"/>
      <c r="AV303" s="627"/>
      <c r="AW303" s="627"/>
      <c r="AX303" s="619"/>
      <c r="AY303" s="627"/>
      <c r="AZ303" s="627"/>
      <c r="BA303" s="628"/>
      <c r="BB303" s="628"/>
      <c r="BC303" s="627"/>
      <c r="BD303" s="627"/>
      <c r="BE303" s="627"/>
      <c r="BN303" s="260"/>
      <c r="BO303" s="260"/>
      <c r="BP303" s="260"/>
      <c r="BQ303" s="260"/>
      <c r="BR303" s="260"/>
      <c r="BS303" s="260"/>
      <c r="BT303" s="260"/>
      <c r="BU303" s="260"/>
      <c r="BV303" s="260"/>
      <c r="BW303" s="260"/>
    </row>
    <row r="304" spans="1:75" ht="12" thickBot="1">
      <c r="A304" s="626"/>
      <c r="B304" s="627"/>
      <c r="C304" s="627"/>
      <c r="D304" s="627"/>
      <c r="E304" s="627"/>
      <c r="F304" s="627"/>
      <c r="G304" s="627"/>
      <c r="H304" s="627"/>
      <c r="I304" s="627"/>
      <c r="J304" s="627"/>
      <c r="K304" s="627"/>
      <c r="L304" s="627"/>
      <c r="M304" s="627"/>
      <c r="N304" s="627"/>
      <c r="O304" s="627"/>
      <c r="P304" s="627"/>
      <c r="Q304" s="627"/>
      <c r="R304" s="628"/>
      <c r="S304" s="627"/>
      <c r="T304" s="629"/>
      <c r="U304" s="627"/>
      <c r="V304" s="628"/>
      <c r="W304" s="627"/>
      <c r="X304" s="629"/>
      <c r="Y304" s="627"/>
      <c r="Z304" s="627"/>
      <c r="AA304" s="627"/>
      <c r="AB304" s="627"/>
      <c r="AC304" s="627"/>
      <c r="AD304" s="627"/>
      <c r="AE304" s="627"/>
      <c r="AF304" s="627"/>
      <c r="AG304" s="627"/>
      <c r="AH304" s="627"/>
      <c r="AI304" s="628"/>
      <c r="AJ304" s="627"/>
      <c r="AK304" s="628"/>
      <c r="AL304" s="628"/>
      <c r="AM304" s="630"/>
      <c r="AN304" s="631"/>
      <c r="AO304" s="631"/>
      <c r="AP304" s="628"/>
      <c r="AQ304" s="627"/>
      <c r="AR304" s="627"/>
      <c r="AS304" s="632"/>
      <c r="AT304" s="633"/>
      <c r="AU304" s="627"/>
      <c r="AV304" s="627"/>
      <c r="AW304" s="627"/>
      <c r="AX304" s="619"/>
      <c r="AY304" s="627"/>
      <c r="AZ304" s="627"/>
      <c r="BA304" s="628"/>
      <c r="BB304" s="628"/>
      <c r="BC304" s="627"/>
      <c r="BD304" s="627"/>
      <c r="BE304" s="627"/>
      <c r="BN304" s="260"/>
      <c r="BO304" s="260"/>
      <c r="BP304" s="260"/>
      <c r="BQ304" s="260"/>
      <c r="BR304" s="260"/>
      <c r="BS304" s="260"/>
      <c r="BT304" s="260"/>
      <c r="BU304" s="260"/>
      <c r="BV304" s="260"/>
      <c r="BW304" s="260"/>
    </row>
    <row r="305" spans="1:77" ht="12" thickBot="1">
      <c r="A305" s="626"/>
      <c r="B305" s="627"/>
      <c r="C305" s="627"/>
      <c r="D305" s="627"/>
      <c r="E305" s="627"/>
      <c r="F305" s="627"/>
      <c r="G305" s="627"/>
      <c r="H305" s="627"/>
      <c r="I305" s="627"/>
      <c r="J305" s="627"/>
      <c r="K305" s="627"/>
      <c r="L305" s="627"/>
      <c r="M305" s="627"/>
      <c r="N305" s="627"/>
      <c r="O305" s="627"/>
      <c r="P305" s="627"/>
      <c r="Q305" s="627"/>
      <c r="R305" s="628"/>
      <c r="S305" s="627"/>
      <c r="T305" s="629"/>
      <c r="U305" s="627"/>
      <c r="V305" s="628"/>
      <c r="W305" s="627"/>
      <c r="X305" s="629"/>
      <c r="Y305" s="627"/>
      <c r="Z305" s="627"/>
      <c r="AA305" s="627"/>
      <c r="AB305" s="627"/>
      <c r="AC305" s="627"/>
      <c r="AD305" s="627"/>
      <c r="AE305" s="627"/>
      <c r="AF305" s="627"/>
      <c r="AG305" s="627"/>
      <c r="AH305" s="627"/>
      <c r="AI305" s="628"/>
      <c r="AJ305" s="627"/>
      <c r="AK305" s="628"/>
      <c r="AL305" s="628"/>
      <c r="AM305" s="630"/>
      <c r="AN305" s="631"/>
      <c r="AO305" s="631"/>
      <c r="AP305" s="628"/>
      <c r="AQ305" s="627"/>
      <c r="AR305" s="627"/>
      <c r="AS305" s="632"/>
      <c r="AT305" s="633"/>
      <c r="AU305" s="627"/>
      <c r="AV305" s="627"/>
      <c r="AW305" s="627"/>
      <c r="AX305" s="619"/>
      <c r="AY305" s="627"/>
      <c r="AZ305" s="627"/>
      <c r="BA305" s="628"/>
      <c r="BB305" s="628"/>
      <c r="BC305" s="627"/>
      <c r="BD305" s="627"/>
      <c r="BE305" s="627"/>
      <c r="BJ305" s="1181" t="s">
        <v>4658</v>
      </c>
      <c r="BK305" s="1182"/>
      <c r="BL305" s="1182"/>
      <c r="BM305" s="1182"/>
      <c r="BN305" s="1182"/>
      <c r="BO305" s="1182"/>
      <c r="BP305" s="1182"/>
      <c r="BQ305" s="1182"/>
      <c r="BR305" s="1182"/>
      <c r="BS305" s="1182"/>
      <c r="BT305" s="1182"/>
      <c r="BU305" s="1182"/>
      <c r="BV305" s="1182"/>
      <c r="BW305" s="1182"/>
      <c r="BX305" s="1182"/>
      <c r="BY305" s="1183"/>
    </row>
    <row r="306" spans="1:77" ht="12" thickBot="1">
      <c r="A306" s="683"/>
      <c r="B306" s="684"/>
      <c r="C306" s="684"/>
      <c r="D306" s="684"/>
      <c r="E306" s="684"/>
      <c r="F306" s="684"/>
      <c r="G306" s="684"/>
      <c r="H306" s="684"/>
      <c r="I306" s="684"/>
      <c r="J306" s="685"/>
      <c r="K306" s="684"/>
      <c r="L306" s="684"/>
      <c r="M306" s="684"/>
      <c r="N306" s="684"/>
      <c r="O306" s="684"/>
      <c r="P306" s="686"/>
      <c r="Q306" s="684"/>
      <c r="R306" s="684"/>
      <c r="S306" s="684"/>
      <c r="T306" s="687"/>
      <c r="U306" s="688"/>
      <c r="V306" s="1173" t="s">
        <v>2718</v>
      </c>
      <c r="W306" s="1174"/>
      <c r="X306" s="1174"/>
      <c r="Y306" s="1175"/>
      <c r="Z306" s="634"/>
      <c r="AA306" s="1176" t="s">
        <v>2719</v>
      </c>
      <c r="AB306" s="1177"/>
      <c r="AC306" s="1177"/>
      <c r="AD306" s="1177"/>
      <c r="AE306" s="1177"/>
      <c r="AF306" s="1177"/>
      <c r="AG306" s="1178" t="s">
        <v>2720</v>
      </c>
      <c r="AH306" s="1179"/>
      <c r="AI306" s="1179"/>
      <c r="AJ306" s="1179"/>
      <c r="AK306" s="1179"/>
      <c r="AL306" s="1180"/>
      <c r="AM306" s="634"/>
      <c r="AN306" s="1187" t="s">
        <v>2721</v>
      </c>
      <c r="AO306" s="1188"/>
      <c r="AP306" s="634"/>
      <c r="AQ306" s="1187" t="s">
        <v>2722</v>
      </c>
      <c r="AR306" s="1189"/>
      <c r="AS306" s="1188"/>
      <c r="AT306" s="634"/>
      <c r="AU306" s="1190" t="s">
        <v>2723</v>
      </c>
      <c r="AV306" s="1191"/>
      <c r="AW306" s="1191"/>
      <c r="AX306" s="1191"/>
      <c r="AY306" s="1191"/>
      <c r="AZ306" s="1191"/>
      <c r="BA306" s="1191"/>
      <c r="BB306" s="1191"/>
      <c r="BC306" s="1191"/>
      <c r="BD306" s="1192"/>
      <c r="BE306" s="634"/>
      <c r="BF306" s="1193" t="s">
        <v>2724</v>
      </c>
      <c r="BG306" s="1194"/>
      <c r="BH306" s="1194"/>
      <c r="BI306" s="1194"/>
      <c r="BJ306" s="1094"/>
      <c r="BK306" s="801"/>
      <c r="BL306" s="801"/>
      <c r="BM306" s="801"/>
      <c r="BN306" s="1184" t="s">
        <v>2725</v>
      </c>
      <c r="BO306" s="1185"/>
      <c r="BP306" s="1186"/>
      <c r="BQ306" s="1184" t="s">
        <v>2726</v>
      </c>
      <c r="BR306" s="1185"/>
      <c r="BS306" s="1186"/>
      <c r="BT306" s="1184" t="s">
        <v>2727</v>
      </c>
      <c r="BU306" s="1185"/>
      <c r="BV306" s="1186"/>
      <c r="BW306" s="801"/>
      <c r="BX306" s="1095"/>
      <c r="BY306" s="1096"/>
    </row>
    <row r="307" spans="1:77" ht="21" customHeight="1" thickBot="1">
      <c r="A307" s="689" t="s">
        <v>2728</v>
      </c>
      <c r="B307" s="690" t="s">
        <v>2729</v>
      </c>
      <c r="C307" s="690" t="s">
        <v>2730</v>
      </c>
      <c r="D307" s="690" t="s">
        <v>2731</v>
      </c>
      <c r="E307" s="690" t="s">
        <v>2732</v>
      </c>
      <c r="F307" s="690" t="s">
        <v>176</v>
      </c>
      <c r="G307" s="690" t="s">
        <v>2733</v>
      </c>
      <c r="H307" s="690" t="s">
        <v>2734</v>
      </c>
      <c r="I307" s="690" t="s">
        <v>2735</v>
      </c>
      <c r="J307" s="690" t="s">
        <v>2736</v>
      </c>
      <c r="K307" s="690" t="s">
        <v>2737</v>
      </c>
      <c r="L307" s="690" t="s">
        <v>2738</v>
      </c>
      <c r="M307" s="690" t="s">
        <v>2739</v>
      </c>
      <c r="N307" s="690" t="s">
        <v>2740</v>
      </c>
      <c r="O307" s="690" t="s">
        <v>2741</v>
      </c>
      <c r="P307" s="690" t="s">
        <v>2742</v>
      </c>
      <c r="Q307" s="690" t="s">
        <v>2743</v>
      </c>
      <c r="R307" s="690" t="s">
        <v>2744</v>
      </c>
      <c r="S307" s="690" t="s">
        <v>2745</v>
      </c>
      <c r="T307" s="691" t="s">
        <v>2746</v>
      </c>
      <c r="U307" s="473"/>
      <c r="V307" s="692" t="s">
        <v>2747</v>
      </c>
      <c r="W307" s="693" t="s">
        <v>2748</v>
      </c>
      <c r="X307" s="694" t="s">
        <v>2749</v>
      </c>
      <c r="Y307" s="695" t="s">
        <v>2750</v>
      </c>
      <c r="Z307" s="635"/>
      <c r="AA307" s="636" t="s">
        <v>2751</v>
      </c>
      <c r="AB307" s="637" t="s">
        <v>2744</v>
      </c>
      <c r="AC307" s="637" t="s">
        <v>2752</v>
      </c>
      <c r="AD307" s="637" t="s">
        <v>2753</v>
      </c>
      <c r="AE307" s="637" t="s">
        <v>2754</v>
      </c>
      <c r="AF307" s="639" t="s">
        <v>2755</v>
      </c>
      <c r="AG307" s="640" t="s">
        <v>2756</v>
      </c>
      <c r="AH307" s="638" t="s">
        <v>2757</v>
      </c>
      <c r="AI307" s="636" t="s">
        <v>2758</v>
      </c>
      <c r="AJ307" s="638" t="s">
        <v>2759</v>
      </c>
      <c r="AK307" s="641" t="s">
        <v>2758</v>
      </c>
      <c r="AL307" s="642" t="s">
        <v>2760</v>
      </c>
      <c r="AM307" s="635"/>
      <c r="AN307" s="643" t="s">
        <v>2761</v>
      </c>
      <c r="AO307" s="644" t="s">
        <v>2762</v>
      </c>
      <c r="AP307" s="635"/>
      <c r="AQ307" s="645" t="s">
        <v>2763</v>
      </c>
      <c r="AR307" s="646" t="s">
        <v>2764</v>
      </c>
      <c r="AS307" s="647" t="s">
        <v>2765</v>
      </c>
      <c r="AT307" s="635"/>
      <c r="AU307" s="648" t="s">
        <v>2766</v>
      </c>
      <c r="AV307" s="649" t="s">
        <v>2767</v>
      </c>
      <c r="AW307" s="649" t="s">
        <v>2768</v>
      </c>
      <c r="AX307" s="649" t="s">
        <v>2769</v>
      </c>
      <c r="AY307" s="649" t="s">
        <v>2770</v>
      </c>
      <c r="AZ307" s="649" t="s">
        <v>2771</v>
      </c>
      <c r="BA307" s="649" t="s">
        <v>2772</v>
      </c>
      <c r="BB307" s="649" t="s">
        <v>2773</v>
      </c>
      <c r="BC307" s="649" t="s">
        <v>2774</v>
      </c>
      <c r="BD307" s="650" t="s">
        <v>2775</v>
      </c>
      <c r="BE307" s="635"/>
      <c r="BF307" s="696" t="s">
        <v>2776</v>
      </c>
      <c r="BG307" s="697" t="s">
        <v>2777</v>
      </c>
      <c r="BH307" s="697" t="s">
        <v>2778</v>
      </c>
      <c r="BI307" s="1093" t="s">
        <v>2750</v>
      </c>
      <c r="BJ307" s="1097" t="s">
        <v>2779</v>
      </c>
      <c r="BK307" s="802" t="s">
        <v>2780</v>
      </c>
      <c r="BL307" s="802" t="s">
        <v>2781</v>
      </c>
      <c r="BM307" s="802" t="s">
        <v>2782</v>
      </c>
      <c r="BN307" s="802" t="s">
        <v>2725</v>
      </c>
      <c r="BO307" s="802" t="s">
        <v>2783</v>
      </c>
      <c r="BP307" s="802" t="s">
        <v>2784</v>
      </c>
      <c r="BQ307" s="802" t="s">
        <v>2726</v>
      </c>
      <c r="BR307" s="802" t="s">
        <v>2785</v>
      </c>
      <c r="BS307" s="802" t="s">
        <v>2786</v>
      </c>
      <c r="BT307" s="802" t="s">
        <v>2787</v>
      </c>
      <c r="BU307" s="802" t="s">
        <v>2788</v>
      </c>
      <c r="BV307" s="802" t="s">
        <v>2789</v>
      </c>
      <c r="BW307" s="802" t="s">
        <v>2790</v>
      </c>
      <c r="BX307" s="1098" t="s">
        <v>2791</v>
      </c>
      <c r="BY307" s="1099" t="s">
        <v>2625</v>
      </c>
    </row>
    <row r="308" spans="1:77" ht="12" customHeight="1">
      <c r="A308" s="1084">
        <v>1911351000</v>
      </c>
      <c r="B308" s="1061">
        <v>7000100</v>
      </c>
      <c r="C308" s="1061">
        <v>7016514</v>
      </c>
      <c r="D308" s="1061">
        <v>0</v>
      </c>
      <c r="E308" s="1062" t="s">
        <v>2792</v>
      </c>
      <c r="F308" s="1063" t="s">
        <v>2793</v>
      </c>
      <c r="G308" s="1063" t="s">
        <v>3276</v>
      </c>
      <c r="H308" s="1064" t="s">
        <v>2794</v>
      </c>
      <c r="I308" s="1065" t="s">
        <v>2795</v>
      </c>
      <c r="J308" s="1066" t="s">
        <v>3277</v>
      </c>
      <c r="K308" s="1067">
        <v>41548</v>
      </c>
      <c r="L308" s="1067">
        <v>42246</v>
      </c>
      <c r="M308" s="526">
        <v>120</v>
      </c>
      <c r="N308" s="525">
        <v>45899</v>
      </c>
      <c r="O308" s="527">
        <v>32</v>
      </c>
      <c r="P308" s="528">
        <v>88</v>
      </c>
      <c r="Q308" s="527" t="s">
        <v>2796</v>
      </c>
      <c r="R308" s="527" t="s">
        <v>127</v>
      </c>
      <c r="S308" s="529">
        <v>4222988000</v>
      </c>
      <c r="T308" s="1068" t="s">
        <v>2797</v>
      </c>
      <c r="U308" s="1069"/>
      <c r="V308" s="530">
        <v>4222988000</v>
      </c>
      <c r="W308" s="529">
        <v>-1090938566.6666663</v>
      </c>
      <c r="X308" s="531">
        <v>0</v>
      </c>
      <c r="Y308" s="532">
        <v>3132049433.333334</v>
      </c>
      <c r="Z308" s="1069"/>
      <c r="AA308" s="1070"/>
      <c r="AB308" s="533"/>
      <c r="AC308" s="1071">
        <v>0</v>
      </c>
      <c r="AD308" s="1071">
        <v>0</v>
      </c>
      <c r="AE308" s="1071">
        <v>0</v>
      </c>
      <c r="AF308" s="1072">
        <v>0</v>
      </c>
      <c r="AG308" s="534" t="s">
        <v>2798</v>
      </c>
      <c r="AH308" s="1071">
        <v>0</v>
      </c>
      <c r="AI308" s="535" t="s">
        <v>2798</v>
      </c>
      <c r="AJ308" s="1071">
        <v>0</v>
      </c>
      <c r="AK308" s="535" t="s">
        <v>2798</v>
      </c>
      <c r="AL308" s="1072">
        <v>0</v>
      </c>
      <c r="AM308" s="1069"/>
      <c r="AN308" s="1073">
        <v>0</v>
      </c>
      <c r="AO308" s="1074">
        <v>0</v>
      </c>
      <c r="AP308" s="1069"/>
      <c r="AQ308" s="536" t="s">
        <v>2795</v>
      </c>
      <c r="AR308" s="537" t="s">
        <v>2799</v>
      </c>
      <c r="AS308" s="1075">
        <v>0</v>
      </c>
      <c r="AT308" s="1069"/>
      <c r="AU308" s="536" t="s">
        <v>2795</v>
      </c>
      <c r="AV308" s="538" t="s">
        <v>2800</v>
      </c>
      <c r="AW308" s="539" t="s">
        <v>2801</v>
      </c>
      <c r="AX308" s="540" t="s">
        <v>178</v>
      </c>
      <c r="AY308" s="540" t="s">
        <v>178</v>
      </c>
      <c r="AZ308" s="1076">
        <v>0</v>
      </c>
      <c r="BA308" s="1076">
        <v>0</v>
      </c>
      <c r="BB308" s="1076">
        <v>0</v>
      </c>
      <c r="BC308" s="1077">
        <v>0</v>
      </c>
      <c r="BD308" s="1078">
        <v>0</v>
      </c>
      <c r="BE308" s="1069"/>
      <c r="BF308" s="541">
        <v>1</v>
      </c>
      <c r="BG308" s="542">
        <v>35191566.666666664</v>
      </c>
      <c r="BH308" s="542">
        <v>-1126130133.333333</v>
      </c>
      <c r="BI308" s="543">
        <v>3096857866.666667</v>
      </c>
      <c r="BJ308" s="1100">
        <v>60</v>
      </c>
      <c r="BK308" s="544">
        <f>+BI308/BJ308</f>
        <v>51614297.777777784</v>
      </c>
      <c r="BL308" s="544">
        <f>+BY308/BJ308</f>
        <v>40596431.711031273</v>
      </c>
      <c r="BM308" s="544">
        <f>+BL308-BK308</f>
        <v>-11017866.066746511</v>
      </c>
      <c r="BN308" s="545"/>
      <c r="BO308" s="545">
        <f>+BN308*BM308</f>
        <v>0</v>
      </c>
      <c r="BP308" s="545">
        <f>+BO308*0.4</f>
        <v>0</v>
      </c>
      <c r="BQ308" s="545"/>
      <c r="BR308" s="545"/>
      <c r="BS308" s="545"/>
      <c r="BT308" s="545">
        <f>+BJ308-BN308-BQ308</f>
        <v>60</v>
      </c>
      <c r="BU308" s="545">
        <f>+BT308*BM308</f>
        <v>-661071964.00479066</v>
      </c>
      <c r="BV308" s="545">
        <f>+BU308*0.33</f>
        <v>-218153748.12158093</v>
      </c>
      <c r="BW308" s="545">
        <f>+BV308+BS308+BP308</f>
        <v>-218153748.12158093</v>
      </c>
      <c r="BX308" s="1101">
        <f t="shared" ref="BX308:BX371" si="29">+BI308/$BI$872</f>
        <v>1.3181253627530996E-2</v>
      </c>
      <c r="BY308" s="1102">
        <f t="shared" ref="BY308:BY371" si="30">+$BY$872*BX308</f>
        <v>2435785902.6618762</v>
      </c>
    </row>
    <row r="309" spans="1:77" ht="12" customHeight="1">
      <c r="A309" s="1084">
        <v>1911351000</v>
      </c>
      <c r="B309" s="1061">
        <v>7000100</v>
      </c>
      <c r="C309" s="1061">
        <v>7016515</v>
      </c>
      <c r="D309" s="1061">
        <v>0</v>
      </c>
      <c r="E309" s="1062" t="s">
        <v>2802</v>
      </c>
      <c r="F309" s="1063" t="s">
        <v>2803</v>
      </c>
      <c r="G309" s="1063" t="s">
        <v>3276</v>
      </c>
      <c r="H309" s="1064" t="s">
        <v>2794</v>
      </c>
      <c r="I309" s="1065" t="s">
        <v>2795</v>
      </c>
      <c r="J309" s="1066" t="s">
        <v>3277</v>
      </c>
      <c r="K309" s="1067">
        <v>41548</v>
      </c>
      <c r="L309" s="1067">
        <v>41547</v>
      </c>
      <c r="M309" s="547">
        <v>69</v>
      </c>
      <c r="N309" s="546">
        <v>43646</v>
      </c>
      <c r="O309" s="548">
        <v>55</v>
      </c>
      <c r="P309" s="549">
        <v>14</v>
      </c>
      <c r="Q309" s="548" t="s">
        <v>2804</v>
      </c>
      <c r="R309" s="548" t="s">
        <v>127</v>
      </c>
      <c r="S309" s="550">
        <v>384225415.13</v>
      </c>
      <c r="T309" s="1079" t="s">
        <v>2797</v>
      </c>
      <c r="U309" s="1080"/>
      <c r="V309" s="551">
        <v>384225415.13</v>
      </c>
      <c r="W309" s="550">
        <v>-300698150.97130424</v>
      </c>
      <c r="X309" s="552">
        <v>0</v>
      </c>
      <c r="Y309" s="553">
        <v>83527264.158695757</v>
      </c>
      <c r="Z309" s="1080"/>
      <c r="AA309" s="1081"/>
      <c r="AB309" s="554"/>
      <c r="AC309" s="1082">
        <v>0</v>
      </c>
      <c r="AD309" s="1082">
        <v>0</v>
      </c>
      <c r="AE309" s="1082">
        <v>0</v>
      </c>
      <c r="AF309" s="1083">
        <v>0</v>
      </c>
      <c r="AG309" s="555" t="s">
        <v>2798</v>
      </c>
      <c r="AH309" s="1082">
        <v>0</v>
      </c>
      <c r="AI309" s="556" t="s">
        <v>2798</v>
      </c>
      <c r="AJ309" s="1082">
        <v>0</v>
      </c>
      <c r="AK309" s="556" t="s">
        <v>2798</v>
      </c>
      <c r="AL309" s="1083">
        <v>0</v>
      </c>
      <c r="AM309" s="1080"/>
      <c r="AN309" s="1073">
        <v>0</v>
      </c>
      <c r="AO309" s="1074">
        <v>0</v>
      </c>
      <c r="AP309" s="1080"/>
      <c r="AQ309" s="536" t="s">
        <v>2795</v>
      </c>
      <c r="AR309" s="537" t="s">
        <v>2799</v>
      </c>
      <c r="AS309" s="1075">
        <v>0</v>
      </c>
      <c r="AT309" s="1080"/>
      <c r="AU309" s="536" t="s">
        <v>2795</v>
      </c>
      <c r="AV309" s="538" t="s">
        <v>2800</v>
      </c>
      <c r="AW309" s="539" t="s">
        <v>2801</v>
      </c>
      <c r="AX309" s="540" t="s">
        <v>178</v>
      </c>
      <c r="AY309" s="540" t="s">
        <v>178</v>
      </c>
      <c r="AZ309" s="1076">
        <v>0</v>
      </c>
      <c r="BA309" s="1076">
        <v>0</v>
      </c>
      <c r="BB309" s="1076">
        <v>0</v>
      </c>
      <c r="BC309" s="1077">
        <v>0</v>
      </c>
      <c r="BD309" s="1078">
        <v>0</v>
      </c>
      <c r="BE309" s="1080"/>
      <c r="BF309" s="541">
        <v>1</v>
      </c>
      <c r="BG309" s="542">
        <v>5568484.2772463765</v>
      </c>
      <c r="BH309" s="542">
        <v>-306266635.24855059</v>
      </c>
      <c r="BI309" s="543">
        <v>77958779.881449401</v>
      </c>
      <c r="BJ309" s="1100">
        <v>60</v>
      </c>
      <c r="BK309" s="544">
        <f t="shared" ref="BK309:BK372" si="31">+BI309/BJ309</f>
        <v>1299312.9980241568</v>
      </c>
      <c r="BL309" s="544">
        <f t="shared" ref="BL309:BL372" si="32">+BY309/BJ309</f>
        <v>1021954.6456418725</v>
      </c>
      <c r="BM309" s="544">
        <f t="shared" ref="BM309:BM372" si="33">+BL309-BK309</f>
        <v>-277358.35238228424</v>
      </c>
      <c r="BN309" s="545"/>
      <c r="BO309" s="545">
        <f t="shared" ref="BO309:BO372" si="34">+BN309*BM309</f>
        <v>0</v>
      </c>
      <c r="BP309" s="545">
        <f t="shared" ref="BP309:BP372" si="35">+BO309*0.4</f>
        <v>0</v>
      </c>
      <c r="BQ309" s="545"/>
      <c r="BR309" s="545"/>
      <c r="BS309" s="545"/>
      <c r="BT309" s="545">
        <f t="shared" ref="BT309:BT372" si="36">+BJ309-BN309-BQ309</f>
        <v>60</v>
      </c>
      <c r="BU309" s="545">
        <f t="shared" ref="BU309:BU372" si="37">+BT309*BM309</f>
        <v>-16641501.142937055</v>
      </c>
      <c r="BV309" s="545">
        <f t="shared" ref="BV309:BV372" si="38">+BU309*0.33</f>
        <v>-5491695.3771692282</v>
      </c>
      <c r="BW309" s="545">
        <f t="shared" ref="BW309:BW372" si="39">+BV309+BS309+BP309</f>
        <v>-5491695.3771692282</v>
      </c>
      <c r="BX309" s="1101">
        <f t="shared" si="29"/>
        <v>3.3181840896570001E-4</v>
      </c>
      <c r="BY309" s="1102">
        <f t="shared" si="30"/>
        <v>61317278.738512352</v>
      </c>
    </row>
    <row r="310" spans="1:77" ht="12" customHeight="1">
      <c r="A310" s="1084">
        <v>1911351000</v>
      </c>
      <c r="B310" s="1061">
        <v>7000100</v>
      </c>
      <c r="C310" s="1061">
        <v>7016529</v>
      </c>
      <c r="D310" s="1061">
        <v>0</v>
      </c>
      <c r="E310" s="1061" t="s">
        <v>2805</v>
      </c>
      <c r="F310" s="1062" t="s">
        <v>2806</v>
      </c>
      <c r="G310" s="1063" t="s">
        <v>3278</v>
      </c>
      <c r="H310" s="1064" t="s">
        <v>2794</v>
      </c>
      <c r="I310" s="1064" t="s">
        <v>2795</v>
      </c>
      <c r="J310" s="1065" t="s">
        <v>3279</v>
      </c>
      <c r="K310" s="1085">
        <v>41548</v>
      </c>
      <c r="L310" s="1067">
        <v>41547</v>
      </c>
      <c r="M310" s="547">
        <v>69</v>
      </c>
      <c r="N310" s="546">
        <v>43646</v>
      </c>
      <c r="O310" s="548">
        <v>55</v>
      </c>
      <c r="P310" s="549">
        <v>14</v>
      </c>
      <c r="Q310" s="548" t="s">
        <v>2804</v>
      </c>
      <c r="R310" s="548" t="s">
        <v>127</v>
      </c>
      <c r="S310" s="550">
        <v>2892870732.79</v>
      </c>
      <c r="T310" s="1079" t="s">
        <v>2797</v>
      </c>
      <c r="U310" s="1080"/>
      <c r="V310" s="551">
        <v>2892870732.79</v>
      </c>
      <c r="W310" s="550">
        <v>-2263985790.8791308</v>
      </c>
      <c r="X310" s="552">
        <v>0</v>
      </c>
      <c r="Y310" s="553">
        <v>628884941.91086912</v>
      </c>
      <c r="Z310" s="1080"/>
      <c r="AA310" s="1081"/>
      <c r="AB310" s="554"/>
      <c r="AC310" s="1082">
        <v>0</v>
      </c>
      <c r="AD310" s="1082">
        <v>0</v>
      </c>
      <c r="AE310" s="1082">
        <v>0</v>
      </c>
      <c r="AF310" s="1083">
        <v>0</v>
      </c>
      <c r="AG310" s="555" t="s">
        <v>2798</v>
      </c>
      <c r="AH310" s="1082">
        <v>0</v>
      </c>
      <c r="AI310" s="556" t="s">
        <v>2798</v>
      </c>
      <c r="AJ310" s="1082">
        <v>0</v>
      </c>
      <c r="AK310" s="556" t="s">
        <v>2798</v>
      </c>
      <c r="AL310" s="1083">
        <v>0</v>
      </c>
      <c r="AM310" s="1080"/>
      <c r="AN310" s="1073">
        <v>0</v>
      </c>
      <c r="AO310" s="1074">
        <v>0</v>
      </c>
      <c r="AP310" s="1080"/>
      <c r="AQ310" s="536" t="s">
        <v>2795</v>
      </c>
      <c r="AR310" s="537" t="s">
        <v>2799</v>
      </c>
      <c r="AS310" s="1075">
        <v>0</v>
      </c>
      <c r="AT310" s="1080"/>
      <c r="AU310" s="536" t="s">
        <v>2795</v>
      </c>
      <c r="AV310" s="538" t="s">
        <v>2800</v>
      </c>
      <c r="AW310" s="539" t="s">
        <v>2801</v>
      </c>
      <c r="AX310" s="540" t="s">
        <v>178</v>
      </c>
      <c r="AY310" s="540" t="s">
        <v>178</v>
      </c>
      <c r="AZ310" s="1076">
        <v>0</v>
      </c>
      <c r="BA310" s="1076">
        <v>0</v>
      </c>
      <c r="BB310" s="1076">
        <v>0</v>
      </c>
      <c r="BC310" s="1077">
        <v>0</v>
      </c>
      <c r="BD310" s="1078">
        <v>0</v>
      </c>
      <c r="BE310" s="1080"/>
      <c r="BF310" s="541">
        <v>1</v>
      </c>
      <c r="BG310" s="542">
        <v>41925662.794057973</v>
      </c>
      <c r="BH310" s="542">
        <v>-2305911453.6731887</v>
      </c>
      <c r="BI310" s="543">
        <v>586959279.11681128</v>
      </c>
      <c r="BJ310" s="1100">
        <v>60</v>
      </c>
      <c r="BK310" s="544">
        <f t="shared" si="31"/>
        <v>9782654.6519468538</v>
      </c>
      <c r="BL310" s="544">
        <f t="shared" si="32"/>
        <v>7694396.4875823511</v>
      </c>
      <c r="BM310" s="544">
        <f t="shared" si="33"/>
        <v>-2088258.1643645028</v>
      </c>
      <c r="BN310" s="545"/>
      <c r="BO310" s="545">
        <f t="shared" si="34"/>
        <v>0</v>
      </c>
      <c r="BP310" s="545">
        <f t="shared" si="35"/>
        <v>0</v>
      </c>
      <c r="BQ310" s="545"/>
      <c r="BR310" s="545"/>
      <c r="BS310" s="545"/>
      <c r="BT310" s="545">
        <f t="shared" si="36"/>
        <v>60</v>
      </c>
      <c r="BU310" s="545">
        <f t="shared" si="37"/>
        <v>-125295489.86187017</v>
      </c>
      <c r="BV310" s="545">
        <f t="shared" si="38"/>
        <v>-41347511.654417157</v>
      </c>
      <c r="BW310" s="545">
        <f t="shared" si="39"/>
        <v>-41347511.654417157</v>
      </c>
      <c r="BX310" s="1101">
        <f t="shared" si="29"/>
        <v>2.4982932572876169E-3</v>
      </c>
      <c r="BY310" s="1102">
        <f t="shared" si="30"/>
        <v>461663789.25494105</v>
      </c>
    </row>
    <row r="311" spans="1:77" ht="12" customHeight="1">
      <c r="A311" s="1086">
        <v>1911351000</v>
      </c>
      <c r="B311" s="1061">
        <v>7000100</v>
      </c>
      <c r="C311" s="1062">
        <v>7016525</v>
      </c>
      <c r="D311" s="1062">
        <v>0</v>
      </c>
      <c r="E311" s="1062" t="s">
        <v>2807</v>
      </c>
      <c r="F311" s="1062" t="s">
        <v>2808</v>
      </c>
      <c r="G311" s="1087" t="s">
        <v>3278</v>
      </c>
      <c r="H311" s="1088" t="s">
        <v>2794</v>
      </c>
      <c r="I311" s="1088" t="s">
        <v>2795</v>
      </c>
      <c r="J311" s="1089" t="s">
        <v>3280</v>
      </c>
      <c r="K311" s="1090">
        <v>41579</v>
      </c>
      <c r="L311" s="1091">
        <v>41578</v>
      </c>
      <c r="M311" s="547">
        <v>68</v>
      </c>
      <c r="N311" s="546">
        <v>43646</v>
      </c>
      <c r="O311" s="548">
        <v>54</v>
      </c>
      <c r="P311" s="549">
        <v>14</v>
      </c>
      <c r="Q311" s="548" t="s">
        <v>2804</v>
      </c>
      <c r="R311" s="548" t="s">
        <v>127</v>
      </c>
      <c r="S311" s="550">
        <v>29278788</v>
      </c>
      <c r="T311" s="1079" t="s">
        <v>2797</v>
      </c>
      <c r="U311" s="1080"/>
      <c r="V311" s="551">
        <v>29278788</v>
      </c>
      <c r="W311" s="550">
        <v>-22820231.823529422</v>
      </c>
      <c r="X311" s="552">
        <v>0</v>
      </c>
      <c r="Y311" s="553">
        <v>6458556.1764705777</v>
      </c>
      <c r="Z311" s="1080"/>
      <c r="AA311" s="1081"/>
      <c r="AB311" s="554"/>
      <c r="AC311" s="1082">
        <v>0</v>
      </c>
      <c r="AD311" s="1082">
        <v>0</v>
      </c>
      <c r="AE311" s="1082">
        <v>0</v>
      </c>
      <c r="AF311" s="1083">
        <v>0</v>
      </c>
      <c r="AG311" s="555" t="s">
        <v>2798</v>
      </c>
      <c r="AH311" s="1082">
        <v>0</v>
      </c>
      <c r="AI311" s="556" t="s">
        <v>2798</v>
      </c>
      <c r="AJ311" s="1082">
        <v>0</v>
      </c>
      <c r="AK311" s="556" t="s">
        <v>2798</v>
      </c>
      <c r="AL311" s="1083">
        <v>0</v>
      </c>
      <c r="AM311" s="1080"/>
      <c r="AN311" s="1073">
        <v>0</v>
      </c>
      <c r="AO311" s="1074">
        <v>0</v>
      </c>
      <c r="AP311" s="1080"/>
      <c r="AQ311" s="536" t="s">
        <v>2795</v>
      </c>
      <c r="AR311" s="537" t="s">
        <v>2799</v>
      </c>
      <c r="AS311" s="1075">
        <v>0</v>
      </c>
      <c r="AT311" s="1080"/>
      <c r="AU311" s="536" t="s">
        <v>2795</v>
      </c>
      <c r="AV311" s="538" t="s">
        <v>2800</v>
      </c>
      <c r="AW311" s="539" t="s">
        <v>2801</v>
      </c>
      <c r="AX311" s="540" t="s">
        <v>178</v>
      </c>
      <c r="AY311" s="540" t="s">
        <v>178</v>
      </c>
      <c r="AZ311" s="1076">
        <v>0</v>
      </c>
      <c r="BA311" s="1076">
        <v>0</v>
      </c>
      <c r="BB311" s="1076">
        <v>0</v>
      </c>
      <c r="BC311" s="1077">
        <v>0</v>
      </c>
      <c r="BD311" s="1078">
        <v>0</v>
      </c>
      <c r="BE311" s="1080"/>
      <c r="BF311" s="541">
        <v>1</v>
      </c>
      <c r="BG311" s="542">
        <v>430570.4117647059</v>
      </c>
      <c r="BH311" s="542">
        <v>-23250802.23529413</v>
      </c>
      <c r="BI311" s="543">
        <v>6027985.7647058703</v>
      </c>
      <c r="BJ311" s="1100">
        <v>60</v>
      </c>
      <c r="BK311" s="544">
        <f t="shared" si="31"/>
        <v>100466.4294117645</v>
      </c>
      <c r="BL311" s="544">
        <f t="shared" si="32"/>
        <v>79020.324144017475</v>
      </c>
      <c r="BM311" s="544">
        <f t="shared" si="33"/>
        <v>-21446.105267747029</v>
      </c>
      <c r="BN311" s="545"/>
      <c r="BO311" s="545">
        <f t="shared" si="34"/>
        <v>0</v>
      </c>
      <c r="BP311" s="545">
        <f t="shared" si="35"/>
        <v>0</v>
      </c>
      <c r="BQ311" s="545"/>
      <c r="BR311" s="545"/>
      <c r="BS311" s="545"/>
      <c r="BT311" s="545">
        <f t="shared" si="36"/>
        <v>60</v>
      </c>
      <c r="BU311" s="545">
        <f t="shared" si="37"/>
        <v>-1286766.3160648218</v>
      </c>
      <c r="BV311" s="545">
        <f t="shared" si="38"/>
        <v>-424632.8843013912</v>
      </c>
      <c r="BW311" s="545">
        <f t="shared" si="39"/>
        <v>-424632.8843013912</v>
      </c>
      <c r="BX311" s="1101">
        <f t="shared" si="29"/>
        <v>2.5657105572383967E-5</v>
      </c>
      <c r="BY311" s="1102">
        <f t="shared" si="30"/>
        <v>4741219.4486410487</v>
      </c>
    </row>
    <row r="312" spans="1:77" ht="12" customHeight="1">
      <c r="A312" s="1086">
        <v>1911351000</v>
      </c>
      <c r="B312" s="1061">
        <v>7000100</v>
      </c>
      <c r="C312" s="1062">
        <v>7016526</v>
      </c>
      <c r="D312" s="1062">
        <v>0</v>
      </c>
      <c r="E312" s="1062" t="s">
        <v>2809</v>
      </c>
      <c r="F312" s="1062" t="s">
        <v>2810</v>
      </c>
      <c r="G312" s="1087" t="s">
        <v>3278</v>
      </c>
      <c r="H312" s="1088" t="s">
        <v>2794</v>
      </c>
      <c r="I312" s="1088" t="s">
        <v>2795</v>
      </c>
      <c r="J312" s="1089" t="s">
        <v>3280</v>
      </c>
      <c r="K312" s="1090">
        <v>41579</v>
      </c>
      <c r="L312" s="1091">
        <v>41578</v>
      </c>
      <c r="M312" s="547">
        <v>68</v>
      </c>
      <c r="N312" s="546">
        <v>43646</v>
      </c>
      <c r="O312" s="548">
        <v>54</v>
      </c>
      <c r="P312" s="549">
        <v>14</v>
      </c>
      <c r="Q312" s="548" t="s">
        <v>2804</v>
      </c>
      <c r="R312" s="548" t="s">
        <v>127</v>
      </c>
      <c r="S312" s="550">
        <v>17263077.600000001</v>
      </c>
      <c r="T312" s="1079" t="s">
        <v>2797</v>
      </c>
      <c r="U312" s="1080"/>
      <c r="V312" s="551">
        <v>17263077.600000001</v>
      </c>
      <c r="W312" s="550">
        <v>-13455045.776470587</v>
      </c>
      <c r="X312" s="552">
        <v>0</v>
      </c>
      <c r="Y312" s="553">
        <v>3808031.8235294148</v>
      </c>
      <c r="Z312" s="1080"/>
      <c r="AA312" s="1081"/>
      <c r="AB312" s="554"/>
      <c r="AC312" s="1082">
        <v>0</v>
      </c>
      <c r="AD312" s="1082">
        <v>0</v>
      </c>
      <c r="AE312" s="1082">
        <v>0</v>
      </c>
      <c r="AF312" s="1083">
        <v>0</v>
      </c>
      <c r="AG312" s="555" t="s">
        <v>2798</v>
      </c>
      <c r="AH312" s="1082">
        <v>0</v>
      </c>
      <c r="AI312" s="556" t="s">
        <v>2798</v>
      </c>
      <c r="AJ312" s="1082">
        <v>0</v>
      </c>
      <c r="AK312" s="556" t="s">
        <v>2798</v>
      </c>
      <c r="AL312" s="1083">
        <v>0</v>
      </c>
      <c r="AM312" s="1080"/>
      <c r="AN312" s="1073">
        <v>0</v>
      </c>
      <c r="AO312" s="1074">
        <v>0</v>
      </c>
      <c r="AP312" s="1080"/>
      <c r="AQ312" s="536" t="s">
        <v>2795</v>
      </c>
      <c r="AR312" s="537" t="s">
        <v>2799</v>
      </c>
      <c r="AS312" s="1075">
        <v>0</v>
      </c>
      <c r="AT312" s="1080"/>
      <c r="AU312" s="536" t="s">
        <v>2795</v>
      </c>
      <c r="AV312" s="538" t="s">
        <v>2800</v>
      </c>
      <c r="AW312" s="539" t="s">
        <v>2801</v>
      </c>
      <c r="AX312" s="540" t="s">
        <v>178</v>
      </c>
      <c r="AY312" s="540" t="s">
        <v>178</v>
      </c>
      <c r="AZ312" s="1076">
        <v>0</v>
      </c>
      <c r="BA312" s="1076">
        <v>0</v>
      </c>
      <c r="BB312" s="1076">
        <v>0</v>
      </c>
      <c r="BC312" s="1077">
        <v>0</v>
      </c>
      <c r="BD312" s="1078">
        <v>0</v>
      </c>
      <c r="BE312" s="1080"/>
      <c r="BF312" s="541">
        <v>1</v>
      </c>
      <c r="BG312" s="542">
        <v>253868.78823529414</v>
      </c>
      <c r="BH312" s="542">
        <v>-13708914.56470588</v>
      </c>
      <c r="BI312" s="543">
        <v>3554163.0352941211</v>
      </c>
      <c r="BJ312" s="1100">
        <v>60</v>
      </c>
      <c r="BK312" s="544">
        <f t="shared" si="31"/>
        <v>59236.050588235354</v>
      </c>
      <c r="BL312" s="544">
        <f t="shared" si="32"/>
        <v>46591.204105693563</v>
      </c>
      <c r="BM312" s="544">
        <f t="shared" si="33"/>
        <v>-12644.84648254179</v>
      </c>
      <c r="BN312" s="545"/>
      <c r="BO312" s="545">
        <f t="shared" si="34"/>
        <v>0</v>
      </c>
      <c r="BP312" s="545">
        <f t="shared" si="35"/>
        <v>0</v>
      </c>
      <c r="BQ312" s="545"/>
      <c r="BR312" s="545"/>
      <c r="BS312" s="545"/>
      <c r="BT312" s="545">
        <f t="shared" si="36"/>
        <v>60</v>
      </c>
      <c r="BU312" s="545">
        <f t="shared" si="37"/>
        <v>-758690.78895250743</v>
      </c>
      <c r="BV312" s="545">
        <f t="shared" si="38"/>
        <v>-250367.96035432746</v>
      </c>
      <c r="BW312" s="545">
        <f t="shared" si="39"/>
        <v>-250367.96035432746</v>
      </c>
      <c r="BX312" s="1101">
        <f t="shared" si="29"/>
        <v>1.5127696012808254E-5</v>
      </c>
      <c r="BY312" s="1102">
        <f t="shared" si="30"/>
        <v>2795472.2463416136</v>
      </c>
    </row>
    <row r="313" spans="1:77" ht="12" customHeight="1">
      <c r="A313" s="1086">
        <v>1911351000</v>
      </c>
      <c r="B313" s="1061">
        <v>7000100</v>
      </c>
      <c r="C313" s="1062">
        <v>7016528</v>
      </c>
      <c r="D313" s="1062">
        <v>0</v>
      </c>
      <c r="E313" s="1062" t="s">
        <v>2811</v>
      </c>
      <c r="F313" s="1062" t="s">
        <v>2812</v>
      </c>
      <c r="G313" s="1087" t="s">
        <v>3278</v>
      </c>
      <c r="H313" s="1088" t="s">
        <v>2794</v>
      </c>
      <c r="I313" s="1088" t="s">
        <v>2795</v>
      </c>
      <c r="J313" s="1089" t="s">
        <v>3280</v>
      </c>
      <c r="K313" s="1090">
        <v>41579</v>
      </c>
      <c r="L313" s="1091">
        <v>41578</v>
      </c>
      <c r="M313" s="547">
        <v>68</v>
      </c>
      <c r="N313" s="546">
        <v>43646</v>
      </c>
      <c r="O313" s="548">
        <v>54</v>
      </c>
      <c r="P313" s="549">
        <v>14</v>
      </c>
      <c r="Q313" s="548" t="s">
        <v>2804</v>
      </c>
      <c r="R313" s="548" t="s">
        <v>127</v>
      </c>
      <c r="S313" s="550">
        <v>3897501</v>
      </c>
      <c r="T313" s="1079" t="s">
        <v>2797</v>
      </c>
      <c r="U313" s="1080"/>
      <c r="V313" s="551">
        <v>3897501</v>
      </c>
      <c r="W313" s="550">
        <v>-3037758.1323529398</v>
      </c>
      <c r="X313" s="552">
        <v>0</v>
      </c>
      <c r="Y313" s="553">
        <v>859742.86764706019</v>
      </c>
      <c r="Z313" s="1080"/>
      <c r="AA313" s="1081"/>
      <c r="AB313" s="554"/>
      <c r="AC313" s="1082">
        <v>0</v>
      </c>
      <c r="AD313" s="1082">
        <v>0</v>
      </c>
      <c r="AE313" s="1082">
        <v>0</v>
      </c>
      <c r="AF313" s="1083">
        <v>0</v>
      </c>
      <c r="AG313" s="555" t="s">
        <v>2798</v>
      </c>
      <c r="AH313" s="1082">
        <v>0</v>
      </c>
      <c r="AI313" s="556" t="s">
        <v>2798</v>
      </c>
      <c r="AJ313" s="1082">
        <v>0</v>
      </c>
      <c r="AK313" s="556" t="s">
        <v>2798</v>
      </c>
      <c r="AL313" s="1083">
        <v>0</v>
      </c>
      <c r="AM313" s="1080"/>
      <c r="AN313" s="1073">
        <v>0</v>
      </c>
      <c r="AO313" s="1074">
        <v>0</v>
      </c>
      <c r="AP313" s="1080"/>
      <c r="AQ313" s="536" t="s">
        <v>2795</v>
      </c>
      <c r="AR313" s="537" t="s">
        <v>2799</v>
      </c>
      <c r="AS313" s="1075">
        <v>0</v>
      </c>
      <c r="AT313" s="1080"/>
      <c r="AU313" s="536" t="s">
        <v>2795</v>
      </c>
      <c r="AV313" s="538" t="s">
        <v>2800</v>
      </c>
      <c r="AW313" s="539" t="s">
        <v>2801</v>
      </c>
      <c r="AX313" s="540" t="s">
        <v>178</v>
      </c>
      <c r="AY313" s="540" t="s">
        <v>178</v>
      </c>
      <c r="AZ313" s="1076">
        <v>0</v>
      </c>
      <c r="BA313" s="1076">
        <v>0</v>
      </c>
      <c r="BB313" s="1076">
        <v>0</v>
      </c>
      <c r="BC313" s="1077">
        <v>0</v>
      </c>
      <c r="BD313" s="1078">
        <v>0</v>
      </c>
      <c r="BE313" s="1080"/>
      <c r="BF313" s="541">
        <v>1</v>
      </c>
      <c r="BG313" s="542">
        <v>57316.191176470587</v>
      </c>
      <c r="BH313" s="542">
        <v>-3095074.3235294102</v>
      </c>
      <c r="BI313" s="543">
        <v>802426.67647058982</v>
      </c>
      <c r="BJ313" s="1100">
        <v>60</v>
      </c>
      <c r="BK313" s="544">
        <f t="shared" si="31"/>
        <v>13373.777941176497</v>
      </c>
      <c r="BL313" s="544">
        <f t="shared" si="32"/>
        <v>10518.939252937435</v>
      </c>
      <c r="BM313" s="544">
        <f t="shared" si="33"/>
        <v>-2854.8386882390623</v>
      </c>
      <c r="BN313" s="545"/>
      <c r="BO313" s="545">
        <f t="shared" si="34"/>
        <v>0</v>
      </c>
      <c r="BP313" s="545">
        <f t="shared" si="35"/>
        <v>0</v>
      </c>
      <c r="BQ313" s="545"/>
      <c r="BR313" s="545"/>
      <c r="BS313" s="545"/>
      <c r="BT313" s="545">
        <f t="shared" si="36"/>
        <v>60</v>
      </c>
      <c r="BU313" s="545">
        <f t="shared" si="37"/>
        <v>-171290.32129434374</v>
      </c>
      <c r="BV313" s="545">
        <f t="shared" si="38"/>
        <v>-56525.80602713344</v>
      </c>
      <c r="BW313" s="545">
        <f t="shared" si="39"/>
        <v>-56525.80602713344</v>
      </c>
      <c r="BX313" s="1101">
        <f t="shared" si="29"/>
        <v>3.4153939235965806E-6</v>
      </c>
      <c r="BY313" s="1102">
        <f t="shared" si="30"/>
        <v>631136.35517624603</v>
      </c>
    </row>
    <row r="314" spans="1:77" ht="12" customHeight="1">
      <c r="A314" s="1086">
        <v>1911351000</v>
      </c>
      <c r="B314" s="1061">
        <v>7000100</v>
      </c>
      <c r="C314" s="1062">
        <v>7016647</v>
      </c>
      <c r="D314" s="1062">
        <v>0</v>
      </c>
      <c r="E314" s="1062" t="s">
        <v>2813</v>
      </c>
      <c r="F314" s="1062" t="s">
        <v>2814</v>
      </c>
      <c r="G314" s="1087" t="s">
        <v>3281</v>
      </c>
      <c r="H314" s="1088" t="s">
        <v>2794</v>
      </c>
      <c r="I314" s="1088" t="s">
        <v>2795</v>
      </c>
      <c r="J314" s="1089" t="s">
        <v>3282</v>
      </c>
      <c r="K314" s="1090">
        <v>41609</v>
      </c>
      <c r="L314" s="1091">
        <v>41608</v>
      </c>
      <c r="M314" s="547">
        <v>67</v>
      </c>
      <c r="N314" s="546">
        <v>43646</v>
      </c>
      <c r="O314" s="548">
        <v>53</v>
      </c>
      <c r="P314" s="549">
        <v>14</v>
      </c>
      <c r="Q314" s="548" t="s">
        <v>2804</v>
      </c>
      <c r="R314" s="548" t="s">
        <v>127</v>
      </c>
      <c r="S314" s="550">
        <v>19333863.359999999</v>
      </c>
      <c r="T314" s="1079" t="s">
        <v>2797</v>
      </c>
      <c r="U314" s="1080"/>
      <c r="V314" s="551">
        <v>19333863.359999999</v>
      </c>
      <c r="W314" s="550">
        <v>-15005386.488358207</v>
      </c>
      <c r="X314" s="552">
        <v>0</v>
      </c>
      <c r="Y314" s="553">
        <v>4328476.8716417924</v>
      </c>
      <c r="Z314" s="1080"/>
      <c r="AA314" s="1081"/>
      <c r="AB314" s="554"/>
      <c r="AC314" s="1082">
        <v>0</v>
      </c>
      <c r="AD314" s="1082">
        <v>0</v>
      </c>
      <c r="AE314" s="1082">
        <v>0</v>
      </c>
      <c r="AF314" s="1083">
        <v>0</v>
      </c>
      <c r="AG314" s="555" t="s">
        <v>2798</v>
      </c>
      <c r="AH314" s="1082">
        <v>0</v>
      </c>
      <c r="AI314" s="556" t="s">
        <v>2798</v>
      </c>
      <c r="AJ314" s="1082">
        <v>0</v>
      </c>
      <c r="AK314" s="556" t="s">
        <v>2798</v>
      </c>
      <c r="AL314" s="1083">
        <v>0</v>
      </c>
      <c r="AM314" s="1080"/>
      <c r="AN314" s="1073">
        <v>0</v>
      </c>
      <c r="AO314" s="1074">
        <v>0</v>
      </c>
      <c r="AP314" s="1080"/>
      <c r="AQ314" s="536" t="s">
        <v>2795</v>
      </c>
      <c r="AR314" s="537" t="s">
        <v>2799</v>
      </c>
      <c r="AS314" s="1075">
        <v>0</v>
      </c>
      <c r="AT314" s="1080"/>
      <c r="AU314" s="536" t="s">
        <v>2795</v>
      </c>
      <c r="AV314" s="538" t="s">
        <v>2800</v>
      </c>
      <c r="AW314" s="539" t="s">
        <v>2801</v>
      </c>
      <c r="AX314" s="540" t="s">
        <v>178</v>
      </c>
      <c r="AY314" s="540" t="s">
        <v>178</v>
      </c>
      <c r="AZ314" s="1076">
        <v>0</v>
      </c>
      <c r="BA314" s="1076">
        <v>0</v>
      </c>
      <c r="BB314" s="1076">
        <v>0</v>
      </c>
      <c r="BC314" s="1077">
        <v>0</v>
      </c>
      <c r="BD314" s="1078">
        <v>0</v>
      </c>
      <c r="BE314" s="1080"/>
      <c r="BF314" s="541">
        <v>1</v>
      </c>
      <c r="BG314" s="542">
        <v>288565.12477611937</v>
      </c>
      <c r="BH314" s="542">
        <v>-15293951.613134326</v>
      </c>
      <c r="BI314" s="543">
        <v>4039911.746865673</v>
      </c>
      <c r="BJ314" s="1100">
        <v>60</v>
      </c>
      <c r="BK314" s="544">
        <f t="shared" si="31"/>
        <v>67331.862447761217</v>
      </c>
      <c r="BL314" s="544">
        <f t="shared" si="32"/>
        <v>52958.840350898892</v>
      </c>
      <c r="BM314" s="544">
        <f t="shared" si="33"/>
        <v>-14373.022096862325</v>
      </c>
      <c r="BN314" s="545"/>
      <c r="BO314" s="545">
        <f t="shared" si="34"/>
        <v>0</v>
      </c>
      <c r="BP314" s="545">
        <f t="shared" si="35"/>
        <v>0</v>
      </c>
      <c r="BQ314" s="545"/>
      <c r="BR314" s="545"/>
      <c r="BS314" s="545"/>
      <c r="BT314" s="545">
        <f t="shared" si="36"/>
        <v>60</v>
      </c>
      <c r="BU314" s="545">
        <f t="shared" si="37"/>
        <v>-862381.32581173955</v>
      </c>
      <c r="BV314" s="545">
        <f t="shared" si="38"/>
        <v>-284585.83751787408</v>
      </c>
      <c r="BW314" s="545">
        <f t="shared" si="39"/>
        <v>-284585.83751787408</v>
      </c>
      <c r="BX314" s="1101">
        <f t="shared" si="29"/>
        <v>1.7195203545326275E-5</v>
      </c>
      <c r="BY314" s="1102">
        <f t="shared" si="30"/>
        <v>3177530.4210539334</v>
      </c>
    </row>
    <row r="315" spans="1:77" ht="12" customHeight="1">
      <c r="A315" s="1086">
        <v>1911351000</v>
      </c>
      <c r="B315" s="1061">
        <v>7000100</v>
      </c>
      <c r="C315" s="1062">
        <v>7016648</v>
      </c>
      <c r="D315" s="1062">
        <v>0</v>
      </c>
      <c r="E315" s="1062" t="s">
        <v>2815</v>
      </c>
      <c r="F315" s="1062" t="s">
        <v>2816</v>
      </c>
      <c r="G315" s="1087" t="s">
        <v>3283</v>
      </c>
      <c r="H315" s="1088" t="s">
        <v>2794</v>
      </c>
      <c r="I315" s="1088" t="s">
        <v>2795</v>
      </c>
      <c r="J315" s="1089" t="s">
        <v>3284</v>
      </c>
      <c r="K315" s="1090">
        <v>41609</v>
      </c>
      <c r="L315" s="1091">
        <v>41608</v>
      </c>
      <c r="M315" s="547">
        <v>67</v>
      </c>
      <c r="N315" s="546">
        <v>43646</v>
      </c>
      <c r="O315" s="548">
        <v>53</v>
      </c>
      <c r="P315" s="549">
        <v>14</v>
      </c>
      <c r="Q315" s="548" t="s">
        <v>2804</v>
      </c>
      <c r="R315" s="548" t="s">
        <v>127</v>
      </c>
      <c r="S315" s="550">
        <v>4575547.79</v>
      </c>
      <c r="T315" s="1079" t="s">
        <v>2797</v>
      </c>
      <c r="U315" s="1080"/>
      <c r="V315" s="551">
        <v>4575547.79</v>
      </c>
      <c r="W315" s="550">
        <v>-3551171.4191044769</v>
      </c>
      <c r="X315" s="552">
        <v>0</v>
      </c>
      <c r="Y315" s="553">
        <v>1024376.3708955231</v>
      </c>
      <c r="Z315" s="1080"/>
      <c r="AA315" s="1081"/>
      <c r="AB315" s="554"/>
      <c r="AC315" s="1082">
        <v>0</v>
      </c>
      <c r="AD315" s="1082">
        <v>0</v>
      </c>
      <c r="AE315" s="1082">
        <v>0</v>
      </c>
      <c r="AF315" s="1083">
        <v>0</v>
      </c>
      <c r="AG315" s="555" t="s">
        <v>2798</v>
      </c>
      <c r="AH315" s="1082">
        <v>0</v>
      </c>
      <c r="AI315" s="556" t="s">
        <v>2798</v>
      </c>
      <c r="AJ315" s="1082">
        <v>0</v>
      </c>
      <c r="AK315" s="556" t="s">
        <v>2798</v>
      </c>
      <c r="AL315" s="1083">
        <v>0</v>
      </c>
      <c r="AM315" s="1080"/>
      <c r="AN315" s="1073">
        <v>0</v>
      </c>
      <c r="AO315" s="1074">
        <v>0</v>
      </c>
      <c r="AP315" s="1080"/>
      <c r="AQ315" s="536" t="s">
        <v>2795</v>
      </c>
      <c r="AR315" s="537" t="s">
        <v>2799</v>
      </c>
      <c r="AS315" s="1075">
        <v>0</v>
      </c>
      <c r="AT315" s="1080"/>
      <c r="AU315" s="536" t="s">
        <v>2795</v>
      </c>
      <c r="AV315" s="538" t="s">
        <v>2800</v>
      </c>
      <c r="AW315" s="539" t="s">
        <v>2801</v>
      </c>
      <c r="AX315" s="540" t="s">
        <v>178</v>
      </c>
      <c r="AY315" s="540" t="s">
        <v>178</v>
      </c>
      <c r="AZ315" s="1076">
        <v>0</v>
      </c>
      <c r="BA315" s="1076">
        <v>0</v>
      </c>
      <c r="BB315" s="1076">
        <v>0</v>
      </c>
      <c r="BC315" s="1077">
        <v>0</v>
      </c>
      <c r="BD315" s="1078">
        <v>0</v>
      </c>
      <c r="BE315" s="1080"/>
      <c r="BF315" s="541">
        <v>1</v>
      </c>
      <c r="BG315" s="542">
        <v>68291.758059701489</v>
      </c>
      <c r="BH315" s="542">
        <v>-3619463.1771641783</v>
      </c>
      <c r="BI315" s="543">
        <v>956084.6128358217</v>
      </c>
      <c r="BJ315" s="1100">
        <v>60</v>
      </c>
      <c r="BK315" s="544">
        <f t="shared" si="31"/>
        <v>15934.743547263695</v>
      </c>
      <c r="BL315" s="544">
        <f t="shared" si="32"/>
        <v>12533.227343989998</v>
      </c>
      <c r="BM315" s="544">
        <f t="shared" si="33"/>
        <v>-3401.5162032736971</v>
      </c>
      <c r="BN315" s="545"/>
      <c r="BO315" s="545">
        <f t="shared" si="34"/>
        <v>0</v>
      </c>
      <c r="BP315" s="545">
        <f t="shared" si="35"/>
        <v>0</v>
      </c>
      <c r="BQ315" s="545"/>
      <c r="BR315" s="545"/>
      <c r="BS315" s="545"/>
      <c r="BT315" s="545">
        <f t="shared" si="36"/>
        <v>60</v>
      </c>
      <c r="BU315" s="545">
        <f t="shared" si="37"/>
        <v>-204090.97219642182</v>
      </c>
      <c r="BV315" s="545">
        <f t="shared" si="38"/>
        <v>-67350.020824819207</v>
      </c>
      <c r="BW315" s="545">
        <f t="shared" si="39"/>
        <v>-67350.020824819207</v>
      </c>
      <c r="BX315" s="1101">
        <f t="shared" si="29"/>
        <v>4.0694130353271431E-6</v>
      </c>
      <c r="BY315" s="1102">
        <f t="shared" si="30"/>
        <v>751993.64063939988</v>
      </c>
    </row>
    <row r="316" spans="1:77" ht="12" customHeight="1">
      <c r="A316" s="1086">
        <v>1911351000</v>
      </c>
      <c r="B316" s="1061">
        <v>7000100</v>
      </c>
      <c r="C316" s="1062">
        <v>7016649</v>
      </c>
      <c r="D316" s="1062">
        <v>0</v>
      </c>
      <c r="E316" s="1062" t="s">
        <v>2817</v>
      </c>
      <c r="F316" s="1062" t="s">
        <v>2818</v>
      </c>
      <c r="G316" s="1087" t="s">
        <v>3283</v>
      </c>
      <c r="H316" s="1088" t="s">
        <v>2794</v>
      </c>
      <c r="I316" s="1088" t="s">
        <v>2795</v>
      </c>
      <c r="J316" s="1089" t="s">
        <v>3284</v>
      </c>
      <c r="K316" s="1090">
        <v>41609</v>
      </c>
      <c r="L316" s="1091">
        <v>41608</v>
      </c>
      <c r="M316" s="547">
        <v>67</v>
      </c>
      <c r="N316" s="546">
        <v>43646</v>
      </c>
      <c r="O316" s="548">
        <v>53</v>
      </c>
      <c r="P316" s="549">
        <v>14</v>
      </c>
      <c r="Q316" s="548" t="s">
        <v>2804</v>
      </c>
      <c r="R316" s="548" t="s">
        <v>127</v>
      </c>
      <c r="S316" s="550">
        <v>6827499.5800000001</v>
      </c>
      <c r="T316" s="1079" t="s">
        <v>2797</v>
      </c>
      <c r="U316" s="1080"/>
      <c r="V316" s="551">
        <v>6827499.5800000001</v>
      </c>
      <c r="W316" s="550">
        <v>-5298954.8979104497</v>
      </c>
      <c r="X316" s="552">
        <v>0</v>
      </c>
      <c r="Y316" s="553">
        <v>1528544.6820895504</v>
      </c>
      <c r="Z316" s="1080"/>
      <c r="AA316" s="1081"/>
      <c r="AB316" s="554"/>
      <c r="AC316" s="1082">
        <v>0</v>
      </c>
      <c r="AD316" s="1082">
        <v>0</v>
      </c>
      <c r="AE316" s="1082">
        <v>0</v>
      </c>
      <c r="AF316" s="1083">
        <v>0</v>
      </c>
      <c r="AG316" s="555" t="s">
        <v>2798</v>
      </c>
      <c r="AH316" s="1082">
        <v>0</v>
      </c>
      <c r="AI316" s="556" t="s">
        <v>2798</v>
      </c>
      <c r="AJ316" s="1082">
        <v>0</v>
      </c>
      <c r="AK316" s="556" t="s">
        <v>2798</v>
      </c>
      <c r="AL316" s="1083">
        <v>0</v>
      </c>
      <c r="AM316" s="1080"/>
      <c r="AN316" s="1073">
        <v>0</v>
      </c>
      <c r="AO316" s="1074">
        <v>0</v>
      </c>
      <c r="AP316" s="1080"/>
      <c r="AQ316" s="536" t="s">
        <v>2795</v>
      </c>
      <c r="AR316" s="537" t="s">
        <v>2799</v>
      </c>
      <c r="AS316" s="1075">
        <v>0</v>
      </c>
      <c r="AT316" s="1080"/>
      <c r="AU316" s="536" t="s">
        <v>2795</v>
      </c>
      <c r="AV316" s="538" t="s">
        <v>2800</v>
      </c>
      <c r="AW316" s="539" t="s">
        <v>2801</v>
      </c>
      <c r="AX316" s="540" t="s">
        <v>178</v>
      </c>
      <c r="AY316" s="540" t="s">
        <v>178</v>
      </c>
      <c r="AZ316" s="1076">
        <v>0</v>
      </c>
      <c r="BA316" s="1076">
        <v>0</v>
      </c>
      <c r="BB316" s="1076">
        <v>0</v>
      </c>
      <c r="BC316" s="1077">
        <v>0</v>
      </c>
      <c r="BD316" s="1078">
        <v>0</v>
      </c>
      <c r="BE316" s="1080"/>
      <c r="BF316" s="541">
        <v>1</v>
      </c>
      <c r="BG316" s="542">
        <v>101902.97880597015</v>
      </c>
      <c r="BH316" s="542">
        <v>-5400857.8767164201</v>
      </c>
      <c r="BI316" s="543">
        <v>1426641.70328358</v>
      </c>
      <c r="BJ316" s="1100">
        <v>60</v>
      </c>
      <c r="BK316" s="544">
        <f t="shared" si="31"/>
        <v>23777.361721393001</v>
      </c>
      <c r="BL316" s="544">
        <f t="shared" si="32"/>
        <v>18701.717991920708</v>
      </c>
      <c r="BM316" s="544">
        <f t="shared" si="33"/>
        <v>-5075.6437294722928</v>
      </c>
      <c r="BN316" s="545"/>
      <c r="BO316" s="545">
        <f t="shared" si="34"/>
        <v>0</v>
      </c>
      <c r="BP316" s="545">
        <f t="shared" si="35"/>
        <v>0</v>
      </c>
      <c r="BQ316" s="545"/>
      <c r="BR316" s="545"/>
      <c r="BS316" s="545"/>
      <c r="BT316" s="545">
        <f t="shared" si="36"/>
        <v>60</v>
      </c>
      <c r="BU316" s="545">
        <f t="shared" si="37"/>
        <v>-304538.62376833754</v>
      </c>
      <c r="BV316" s="545">
        <f t="shared" si="38"/>
        <v>-100497.7458435514</v>
      </c>
      <c r="BW316" s="545">
        <f t="shared" si="39"/>
        <v>-100497.7458435514</v>
      </c>
      <c r="BX316" s="1101">
        <f t="shared" si="29"/>
        <v>6.0722599926210217E-6</v>
      </c>
      <c r="BY316" s="1102">
        <f t="shared" si="30"/>
        <v>1122103.0795152425</v>
      </c>
    </row>
    <row r="317" spans="1:77" ht="12" customHeight="1">
      <c r="A317" s="1086">
        <v>1911351000</v>
      </c>
      <c r="B317" s="1061">
        <v>7000100</v>
      </c>
      <c r="C317" s="1062">
        <v>7016652</v>
      </c>
      <c r="D317" s="1062">
        <v>0</v>
      </c>
      <c r="E317" s="1062" t="s">
        <v>2819</v>
      </c>
      <c r="F317" s="1062" t="s">
        <v>2820</v>
      </c>
      <c r="G317" s="1087" t="s">
        <v>3276</v>
      </c>
      <c r="H317" s="1088" t="s">
        <v>2794</v>
      </c>
      <c r="I317" s="1088" t="s">
        <v>2795</v>
      </c>
      <c r="J317" s="1089" t="s">
        <v>3277</v>
      </c>
      <c r="K317" s="1090">
        <v>41609</v>
      </c>
      <c r="L317" s="1091">
        <v>41608</v>
      </c>
      <c r="M317" s="547">
        <v>67</v>
      </c>
      <c r="N317" s="546">
        <v>43646</v>
      </c>
      <c r="O317" s="548">
        <v>53</v>
      </c>
      <c r="P317" s="549">
        <v>14</v>
      </c>
      <c r="Q317" s="548" t="s">
        <v>2804</v>
      </c>
      <c r="R317" s="548" t="s">
        <v>127</v>
      </c>
      <c r="S317" s="550">
        <v>723411089.10000002</v>
      </c>
      <c r="T317" s="1079" t="s">
        <v>2797</v>
      </c>
      <c r="U317" s="1080"/>
      <c r="V317" s="551">
        <v>723411089.10000002</v>
      </c>
      <c r="W317" s="550">
        <v>-561453382.58507466</v>
      </c>
      <c r="X317" s="552">
        <v>0</v>
      </c>
      <c r="Y317" s="553">
        <v>161957706.51492536</v>
      </c>
      <c r="Z317" s="1080"/>
      <c r="AA317" s="1081"/>
      <c r="AB317" s="554"/>
      <c r="AC317" s="1082">
        <v>0</v>
      </c>
      <c r="AD317" s="1082">
        <v>0</v>
      </c>
      <c r="AE317" s="1082">
        <v>0</v>
      </c>
      <c r="AF317" s="1083">
        <v>0</v>
      </c>
      <c r="AG317" s="555" t="s">
        <v>2798</v>
      </c>
      <c r="AH317" s="1082">
        <v>0</v>
      </c>
      <c r="AI317" s="556" t="s">
        <v>2798</v>
      </c>
      <c r="AJ317" s="1082">
        <v>0</v>
      </c>
      <c r="AK317" s="556" t="s">
        <v>2798</v>
      </c>
      <c r="AL317" s="1083">
        <v>0</v>
      </c>
      <c r="AM317" s="1080"/>
      <c r="AN317" s="1073">
        <v>0</v>
      </c>
      <c r="AO317" s="1074">
        <v>0</v>
      </c>
      <c r="AP317" s="1080"/>
      <c r="AQ317" s="536" t="s">
        <v>2795</v>
      </c>
      <c r="AR317" s="537" t="s">
        <v>2799</v>
      </c>
      <c r="AS317" s="1075">
        <v>0</v>
      </c>
      <c r="AT317" s="1080"/>
      <c r="AU317" s="536" t="s">
        <v>2795</v>
      </c>
      <c r="AV317" s="538" t="s">
        <v>2800</v>
      </c>
      <c r="AW317" s="539" t="s">
        <v>2801</v>
      </c>
      <c r="AX317" s="540" t="s">
        <v>178</v>
      </c>
      <c r="AY317" s="540" t="s">
        <v>178</v>
      </c>
      <c r="AZ317" s="1076">
        <v>0</v>
      </c>
      <c r="BA317" s="1076">
        <v>0</v>
      </c>
      <c r="BB317" s="1076">
        <v>0</v>
      </c>
      <c r="BC317" s="1077">
        <v>0</v>
      </c>
      <c r="BD317" s="1078">
        <v>0</v>
      </c>
      <c r="BE317" s="1080"/>
      <c r="BF317" s="541">
        <v>1</v>
      </c>
      <c r="BG317" s="542">
        <v>10797180.434328359</v>
      </c>
      <c r="BH317" s="542">
        <v>-572250563.01940298</v>
      </c>
      <c r="BI317" s="543">
        <v>151160526.08059704</v>
      </c>
      <c r="BJ317" s="1100">
        <v>60</v>
      </c>
      <c r="BK317" s="544">
        <f t="shared" si="31"/>
        <v>2519342.1013432839</v>
      </c>
      <c r="BL317" s="544">
        <f t="shared" si="32"/>
        <v>1981549.763870721</v>
      </c>
      <c r="BM317" s="544">
        <f t="shared" si="33"/>
        <v>-537792.33747256291</v>
      </c>
      <c r="BN317" s="545"/>
      <c r="BO317" s="545">
        <f t="shared" si="34"/>
        <v>0</v>
      </c>
      <c r="BP317" s="545">
        <f t="shared" si="35"/>
        <v>0</v>
      </c>
      <c r="BQ317" s="545"/>
      <c r="BR317" s="545"/>
      <c r="BS317" s="545"/>
      <c r="BT317" s="545">
        <f t="shared" si="36"/>
        <v>60</v>
      </c>
      <c r="BU317" s="545">
        <f t="shared" si="37"/>
        <v>-32267540.248353776</v>
      </c>
      <c r="BV317" s="545">
        <f t="shared" si="38"/>
        <v>-10648288.281956747</v>
      </c>
      <c r="BW317" s="545">
        <f t="shared" si="39"/>
        <v>-10648288.281956747</v>
      </c>
      <c r="BX317" s="1101">
        <f t="shared" si="29"/>
        <v>6.4338930571715078E-4</v>
      </c>
      <c r="BY317" s="1102">
        <f t="shared" si="30"/>
        <v>118892985.83224326</v>
      </c>
    </row>
    <row r="318" spans="1:77" ht="12" customHeight="1">
      <c r="A318" s="1086">
        <v>1911351000</v>
      </c>
      <c r="B318" s="1061">
        <v>7000100</v>
      </c>
      <c r="C318" s="1062">
        <v>7016653</v>
      </c>
      <c r="D318" s="1062">
        <v>0</v>
      </c>
      <c r="E318" s="1062" t="s">
        <v>2821</v>
      </c>
      <c r="F318" s="1062" t="s">
        <v>2822</v>
      </c>
      <c r="G318" s="1087" t="s">
        <v>3276</v>
      </c>
      <c r="H318" s="1088" t="s">
        <v>2794</v>
      </c>
      <c r="I318" s="1088" t="s">
        <v>2795</v>
      </c>
      <c r="J318" s="1089" t="s">
        <v>3277</v>
      </c>
      <c r="K318" s="1090">
        <v>41609</v>
      </c>
      <c r="L318" s="1091">
        <v>41608</v>
      </c>
      <c r="M318" s="547">
        <v>67</v>
      </c>
      <c r="N318" s="546">
        <v>43646</v>
      </c>
      <c r="O318" s="548">
        <v>53</v>
      </c>
      <c r="P318" s="549">
        <v>14</v>
      </c>
      <c r="Q318" s="548" t="s">
        <v>2804</v>
      </c>
      <c r="R318" s="548" t="s">
        <v>127</v>
      </c>
      <c r="S318" s="550">
        <v>13284439.84</v>
      </c>
      <c r="T318" s="1079" t="s">
        <v>2797</v>
      </c>
      <c r="U318" s="1080"/>
      <c r="V318" s="551">
        <v>13284439.84</v>
      </c>
      <c r="W318" s="550">
        <v>-10310311.517611936</v>
      </c>
      <c r="X318" s="552">
        <v>0</v>
      </c>
      <c r="Y318" s="553">
        <v>2974128.3223880641</v>
      </c>
      <c r="Z318" s="1080"/>
      <c r="AA318" s="1081"/>
      <c r="AB318" s="554"/>
      <c r="AC318" s="1082">
        <v>0</v>
      </c>
      <c r="AD318" s="1082">
        <v>0</v>
      </c>
      <c r="AE318" s="1082">
        <v>0</v>
      </c>
      <c r="AF318" s="1083">
        <v>0</v>
      </c>
      <c r="AG318" s="555" t="s">
        <v>2798</v>
      </c>
      <c r="AH318" s="1082">
        <v>0</v>
      </c>
      <c r="AI318" s="556" t="s">
        <v>2798</v>
      </c>
      <c r="AJ318" s="1082">
        <v>0</v>
      </c>
      <c r="AK318" s="556" t="s">
        <v>2798</v>
      </c>
      <c r="AL318" s="1083">
        <v>0</v>
      </c>
      <c r="AM318" s="1080"/>
      <c r="AN318" s="1073">
        <v>0</v>
      </c>
      <c r="AO318" s="1074">
        <v>0</v>
      </c>
      <c r="AP318" s="1080"/>
      <c r="AQ318" s="536" t="s">
        <v>2795</v>
      </c>
      <c r="AR318" s="537" t="s">
        <v>2799</v>
      </c>
      <c r="AS318" s="1075">
        <v>0</v>
      </c>
      <c r="AT318" s="1080"/>
      <c r="AU318" s="536" t="s">
        <v>2795</v>
      </c>
      <c r="AV318" s="538" t="s">
        <v>2800</v>
      </c>
      <c r="AW318" s="539" t="s">
        <v>2801</v>
      </c>
      <c r="AX318" s="540" t="s">
        <v>178</v>
      </c>
      <c r="AY318" s="540" t="s">
        <v>178</v>
      </c>
      <c r="AZ318" s="1076">
        <v>0</v>
      </c>
      <c r="BA318" s="1076">
        <v>0</v>
      </c>
      <c r="BB318" s="1076">
        <v>0</v>
      </c>
      <c r="BC318" s="1077">
        <v>0</v>
      </c>
      <c r="BD318" s="1078">
        <v>0</v>
      </c>
      <c r="BE318" s="1080"/>
      <c r="BF318" s="541">
        <v>1</v>
      </c>
      <c r="BG318" s="542">
        <v>198275.2214925373</v>
      </c>
      <c r="BH318" s="542">
        <v>-10508586.739104472</v>
      </c>
      <c r="BI318" s="543">
        <v>2775853.1008955278</v>
      </c>
      <c r="BJ318" s="1100">
        <v>60</v>
      </c>
      <c r="BK318" s="544">
        <f t="shared" si="31"/>
        <v>46264.218348258793</v>
      </c>
      <c r="BL318" s="544">
        <f t="shared" si="32"/>
        <v>36388.40905916498</v>
      </c>
      <c r="BM318" s="544">
        <f t="shared" si="33"/>
        <v>-9875.8092890938133</v>
      </c>
      <c r="BN318" s="545"/>
      <c r="BO318" s="545">
        <f t="shared" si="34"/>
        <v>0</v>
      </c>
      <c r="BP318" s="545">
        <f t="shared" si="35"/>
        <v>0</v>
      </c>
      <c r="BQ318" s="545"/>
      <c r="BR318" s="545"/>
      <c r="BS318" s="545"/>
      <c r="BT318" s="545">
        <f t="shared" si="36"/>
        <v>60</v>
      </c>
      <c r="BU318" s="545">
        <f t="shared" si="37"/>
        <v>-592548.55734562874</v>
      </c>
      <c r="BV318" s="545">
        <f t="shared" si="38"/>
        <v>-195541.02392405749</v>
      </c>
      <c r="BW318" s="545">
        <f t="shared" si="39"/>
        <v>-195541.02392405749</v>
      </c>
      <c r="BX318" s="1101">
        <f t="shared" si="29"/>
        <v>1.181495093769205E-5</v>
      </c>
      <c r="BY318" s="1102">
        <f t="shared" si="30"/>
        <v>2183304.543549899</v>
      </c>
    </row>
    <row r="319" spans="1:77" ht="12" customHeight="1">
      <c r="A319" s="1086">
        <v>1911351000</v>
      </c>
      <c r="B319" s="1061">
        <v>7000100</v>
      </c>
      <c r="C319" s="1062">
        <v>7016754</v>
      </c>
      <c r="D319" s="1062">
        <v>0</v>
      </c>
      <c r="E319" s="1062" t="s">
        <v>2823</v>
      </c>
      <c r="F319" s="1062" t="s">
        <v>2824</v>
      </c>
      <c r="G319" s="1087" t="s">
        <v>3285</v>
      </c>
      <c r="H319" s="1088" t="s">
        <v>2794</v>
      </c>
      <c r="I319" s="1088" t="s">
        <v>2795</v>
      </c>
      <c r="J319" s="1089" t="s">
        <v>3286</v>
      </c>
      <c r="K319" s="1090">
        <v>41609</v>
      </c>
      <c r="L319" s="1091">
        <v>41608</v>
      </c>
      <c r="M319" s="547">
        <v>56</v>
      </c>
      <c r="N319" s="546">
        <v>43311</v>
      </c>
      <c r="O319" s="548">
        <v>53</v>
      </c>
      <c r="P319" s="549">
        <v>3</v>
      </c>
      <c r="Q319" s="548" t="s">
        <v>2804</v>
      </c>
      <c r="R319" s="548" t="s">
        <v>127</v>
      </c>
      <c r="S319" s="550">
        <v>38336000</v>
      </c>
      <c r="T319" s="1079" t="s">
        <v>2797</v>
      </c>
      <c r="U319" s="1080"/>
      <c r="V319" s="551">
        <v>38336000</v>
      </c>
      <c r="W319" s="550">
        <v>-35597714.287142865</v>
      </c>
      <c r="X319" s="552">
        <v>0</v>
      </c>
      <c r="Y319" s="553">
        <v>2738285.7128571346</v>
      </c>
      <c r="Z319" s="1080"/>
      <c r="AA319" s="1081"/>
      <c r="AB319" s="554"/>
      <c r="AC319" s="1082">
        <v>0</v>
      </c>
      <c r="AD319" s="1082">
        <v>0</v>
      </c>
      <c r="AE319" s="1082">
        <v>0</v>
      </c>
      <c r="AF319" s="1083">
        <v>0</v>
      </c>
      <c r="AG319" s="555" t="s">
        <v>2798</v>
      </c>
      <c r="AH319" s="1082">
        <v>0</v>
      </c>
      <c r="AI319" s="556" t="s">
        <v>2798</v>
      </c>
      <c r="AJ319" s="1082">
        <v>0</v>
      </c>
      <c r="AK319" s="556" t="s">
        <v>2798</v>
      </c>
      <c r="AL319" s="1083">
        <v>0</v>
      </c>
      <c r="AM319" s="1080"/>
      <c r="AN319" s="1073">
        <v>0</v>
      </c>
      <c r="AO319" s="1074">
        <v>0</v>
      </c>
      <c r="AP319" s="1080"/>
      <c r="AQ319" s="536" t="s">
        <v>2795</v>
      </c>
      <c r="AR319" s="537" t="s">
        <v>2799</v>
      </c>
      <c r="AS319" s="1075">
        <v>0</v>
      </c>
      <c r="AT319" s="1080"/>
      <c r="AU319" s="536" t="s">
        <v>2795</v>
      </c>
      <c r="AV319" s="538" t="s">
        <v>2800</v>
      </c>
      <c r="AW319" s="539" t="s">
        <v>2801</v>
      </c>
      <c r="AX319" s="540" t="s">
        <v>178</v>
      </c>
      <c r="AY319" s="540" t="s">
        <v>178</v>
      </c>
      <c r="AZ319" s="1076">
        <v>0</v>
      </c>
      <c r="BA319" s="1076">
        <v>0</v>
      </c>
      <c r="BB319" s="1076">
        <v>0</v>
      </c>
      <c r="BC319" s="1077">
        <v>0</v>
      </c>
      <c r="BD319" s="1078">
        <v>0</v>
      </c>
      <c r="BE319" s="1080"/>
      <c r="BF319" s="541">
        <v>1</v>
      </c>
      <c r="BG319" s="542">
        <v>684571.42857142852</v>
      </c>
      <c r="BH319" s="542">
        <v>-36282285.715714291</v>
      </c>
      <c r="BI319" s="543">
        <v>2053714.2842857093</v>
      </c>
      <c r="BJ319" s="1100">
        <v>60</v>
      </c>
      <c r="BK319" s="544">
        <f t="shared" si="31"/>
        <v>34228.571404761824</v>
      </c>
      <c r="BL319" s="544">
        <f t="shared" si="32"/>
        <v>26921.956152193092</v>
      </c>
      <c r="BM319" s="544">
        <f t="shared" si="33"/>
        <v>-7306.6152525687321</v>
      </c>
      <c r="BN319" s="545"/>
      <c r="BO319" s="545">
        <f t="shared" si="34"/>
        <v>0</v>
      </c>
      <c r="BP319" s="545">
        <f t="shared" si="35"/>
        <v>0</v>
      </c>
      <c r="BQ319" s="545"/>
      <c r="BR319" s="545"/>
      <c r="BS319" s="545"/>
      <c r="BT319" s="545">
        <f t="shared" si="36"/>
        <v>60</v>
      </c>
      <c r="BU319" s="545">
        <f t="shared" si="37"/>
        <v>-438396.91515412391</v>
      </c>
      <c r="BV319" s="545">
        <f t="shared" si="38"/>
        <v>-144670.98200086091</v>
      </c>
      <c r="BW319" s="545">
        <f t="shared" si="39"/>
        <v>-144670.98200086091</v>
      </c>
      <c r="BX319" s="1101">
        <f t="shared" si="29"/>
        <v>8.741288759497011E-6</v>
      </c>
      <c r="BY319" s="1102">
        <f t="shared" si="30"/>
        <v>1615317.3691315856</v>
      </c>
    </row>
    <row r="320" spans="1:77" ht="12" customHeight="1">
      <c r="A320" s="1086">
        <v>1911351000</v>
      </c>
      <c r="B320" s="1061">
        <v>7000100</v>
      </c>
      <c r="C320" s="1062">
        <v>7016799</v>
      </c>
      <c r="D320" s="1062">
        <v>0</v>
      </c>
      <c r="E320" s="1062" t="s">
        <v>2825</v>
      </c>
      <c r="F320" s="1062" t="s">
        <v>2826</v>
      </c>
      <c r="G320" s="1087" t="s">
        <v>3287</v>
      </c>
      <c r="H320" s="1088" t="s">
        <v>2794</v>
      </c>
      <c r="I320" s="1088" t="s">
        <v>2795</v>
      </c>
      <c r="J320" s="1089" t="s">
        <v>3288</v>
      </c>
      <c r="K320" s="1090">
        <v>41609</v>
      </c>
      <c r="L320" s="1091">
        <v>41608</v>
      </c>
      <c r="M320" s="547">
        <v>56</v>
      </c>
      <c r="N320" s="546">
        <v>43311</v>
      </c>
      <c r="O320" s="548">
        <v>53</v>
      </c>
      <c r="P320" s="549">
        <v>3</v>
      </c>
      <c r="Q320" s="548" t="s">
        <v>2804</v>
      </c>
      <c r="R320" s="548" t="s">
        <v>127</v>
      </c>
      <c r="S320" s="550">
        <v>365820611.94999999</v>
      </c>
      <c r="T320" s="1079" t="s">
        <v>2797</v>
      </c>
      <c r="U320" s="1080"/>
      <c r="V320" s="551">
        <v>365820611.94999999</v>
      </c>
      <c r="W320" s="550">
        <v>-339690568.24160755</v>
      </c>
      <c r="X320" s="552">
        <v>0</v>
      </c>
      <c r="Y320" s="553">
        <v>26130043.708392441</v>
      </c>
      <c r="Z320" s="1080"/>
      <c r="AA320" s="1081"/>
      <c r="AB320" s="554"/>
      <c r="AC320" s="1082">
        <v>0</v>
      </c>
      <c r="AD320" s="1082">
        <v>0</v>
      </c>
      <c r="AE320" s="1082">
        <v>0</v>
      </c>
      <c r="AF320" s="1083">
        <v>0</v>
      </c>
      <c r="AG320" s="555" t="s">
        <v>2798</v>
      </c>
      <c r="AH320" s="1082">
        <v>0</v>
      </c>
      <c r="AI320" s="556" t="s">
        <v>2798</v>
      </c>
      <c r="AJ320" s="1082">
        <v>0</v>
      </c>
      <c r="AK320" s="556" t="s">
        <v>2798</v>
      </c>
      <c r="AL320" s="1083">
        <v>0</v>
      </c>
      <c r="AM320" s="1080"/>
      <c r="AN320" s="1073">
        <v>0</v>
      </c>
      <c r="AO320" s="1074">
        <v>0</v>
      </c>
      <c r="AP320" s="1080"/>
      <c r="AQ320" s="536" t="s">
        <v>2795</v>
      </c>
      <c r="AR320" s="537" t="s">
        <v>2799</v>
      </c>
      <c r="AS320" s="1075">
        <v>0</v>
      </c>
      <c r="AT320" s="1080"/>
      <c r="AU320" s="536" t="s">
        <v>2795</v>
      </c>
      <c r="AV320" s="538" t="s">
        <v>2800</v>
      </c>
      <c r="AW320" s="539" t="s">
        <v>2801</v>
      </c>
      <c r="AX320" s="540" t="s">
        <v>178</v>
      </c>
      <c r="AY320" s="540" t="s">
        <v>178</v>
      </c>
      <c r="AZ320" s="1076">
        <v>0</v>
      </c>
      <c r="BA320" s="1076">
        <v>0</v>
      </c>
      <c r="BB320" s="1076">
        <v>0</v>
      </c>
      <c r="BC320" s="1077">
        <v>0</v>
      </c>
      <c r="BD320" s="1078">
        <v>0</v>
      </c>
      <c r="BE320" s="1080"/>
      <c r="BF320" s="541">
        <v>1</v>
      </c>
      <c r="BG320" s="542">
        <v>6532510.9276785711</v>
      </c>
      <c r="BH320" s="542">
        <v>-346223079.16928613</v>
      </c>
      <c r="BI320" s="543">
        <v>19597532.780713856</v>
      </c>
      <c r="BJ320" s="1100">
        <v>60</v>
      </c>
      <c r="BK320" s="544">
        <f t="shared" si="31"/>
        <v>326625.54634523095</v>
      </c>
      <c r="BL320" s="544">
        <f t="shared" si="32"/>
        <v>256902.29758374018</v>
      </c>
      <c r="BM320" s="544">
        <f t="shared" si="33"/>
        <v>-69723.248761490773</v>
      </c>
      <c r="BN320" s="545"/>
      <c r="BO320" s="545">
        <f t="shared" si="34"/>
        <v>0</v>
      </c>
      <c r="BP320" s="545">
        <f t="shared" si="35"/>
        <v>0</v>
      </c>
      <c r="BQ320" s="545"/>
      <c r="BR320" s="545"/>
      <c r="BS320" s="545"/>
      <c r="BT320" s="545">
        <f t="shared" si="36"/>
        <v>60</v>
      </c>
      <c r="BU320" s="545">
        <f t="shared" si="37"/>
        <v>-4183394.9256894463</v>
      </c>
      <c r="BV320" s="545">
        <f t="shared" si="38"/>
        <v>-1380520.3254775174</v>
      </c>
      <c r="BW320" s="545">
        <f t="shared" si="39"/>
        <v>-1380520.3254775174</v>
      </c>
      <c r="BX320" s="1101">
        <f t="shared" si="29"/>
        <v>8.3413595708377615E-5</v>
      </c>
      <c r="BY320" s="1102">
        <f t="shared" si="30"/>
        <v>15414137.85502441</v>
      </c>
    </row>
    <row r="321" spans="1:77" ht="12" customHeight="1">
      <c r="A321" s="1086">
        <v>1911351000</v>
      </c>
      <c r="B321" s="1061">
        <v>7000100</v>
      </c>
      <c r="C321" s="1062">
        <v>7016800</v>
      </c>
      <c r="D321" s="1062">
        <v>0</v>
      </c>
      <c r="E321" s="1062" t="s">
        <v>2827</v>
      </c>
      <c r="F321" s="1062" t="s">
        <v>2828</v>
      </c>
      <c r="G321" s="1087" t="s">
        <v>3287</v>
      </c>
      <c r="H321" s="1088" t="s">
        <v>2794</v>
      </c>
      <c r="I321" s="1088" t="s">
        <v>2795</v>
      </c>
      <c r="J321" s="1089" t="s">
        <v>3288</v>
      </c>
      <c r="K321" s="1090">
        <v>41609</v>
      </c>
      <c r="L321" s="1091">
        <v>41608</v>
      </c>
      <c r="M321" s="547">
        <v>56</v>
      </c>
      <c r="N321" s="546">
        <v>43311</v>
      </c>
      <c r="O321" s="548">
        <v>53</v>
      </c>
      <c r="P321" s="549">
        <v>3</v>
      </c>
      <c r="Q321" s="548" t="s">
        <v>2804</v>
      </c>
      <c r="R321" s="548" t="s">
        <v>127</v>
      </c>
      <c r="S321" s="550">
        <v>222719029.03999999</v>
      </c>
      <c r="T321" s="1079" t="s">
        <v>2797</v>
      </c>
      <c r="U321" s="1080"/>
      <c r="V321" s="551">
        <v>222719029.03999999</v>
      </c>
      <c r="W321" s="550">
        <v>-206810526.96714288</v>
      </c>
      <c r="X321" s="552">
        <v>0</v>
      </c>
      <c r="Y321" s="553">
        <v>15908502.072857112</v>
      </c>
      <c r="Z321" s="1080"/>
      <c r="AA321" s="1081"/>
      <c r="AB321" s="554"/>
      <c r="AC321" s="1082">
        <v>0</v>
      </c>
      <c r="AD321" s="1082">
        <v>0</v>
      </c>
      <c r="AE321" s="1082">
        <v>0</v>
      </c>
      <c r="AF321" s="1083">
        <v>0</v>
      </c>
      <c r="AG321" s="555" t="s">
        <v>2798</v>
      </c>
      <c r="AH321" s="1082">
        <v>0</v>
      </c>
      <c r="AI321" s="556" t="s">
        <v>2798</v>
      </c>
      <c r="AJ321" s="1082">
        <v>0</v>
      </c>
      <c r="AK321" s="556" t="s">
        <v>2798</v>
      </c>
      <c r="AL321" s="1083">
        <v>0</v>
      </c>
      <c r="AM321" s="1080"/>
      <c r="AN321" s="1073">
        <v>0</v>
      </c>
      <c r="AO321" s="1074">
        <v>0</v>
      </c>
      <c r="AP321" s="1080"/>
      <c r="AQ321" s="536" t="s">
        <v>2795</v>
      </c>
      <c r="AR321" s="537" t="s">
        <v>2799</v>
      </c>
      <c r="AS321" s="1075">
        <v>0</v>
      </c>
      <c r="AT321" s="1080"/>
      <c r="AU321" s="536" t="s">
        <v>2795</v>
      </c>
      <c r="AV321" s="538" t="s">
        <v>2800</v>
      </c>
      <c r="AW321" s="539" t="s">
        <v>2801</v>
      </c>
      <c r="AX321" s="540" t="s">
        <v>178</v>
      </c>
      <c r="AY321" s="540" t="s">
        <v>178</v>
      </c>
      <c r="AZ321" s="1076">
        <v>0</v>
      </c>
      <c r="BA321" s="1076">
        <v>0</v>
      </c>
      <c r="BB321" s="1076">
        <v>0</v>
      </c>
      <c r="BC321" s="1077">
        <v>0</v>
      </c>
      <c r="BD321" s="1078">
        <v>0</v>
      </c>
      <c r="BE321" s="1080"/>
      <c r="BF321" s="541">
        <v>1</v>
      </c>
      <c r="BG321" s="542">
        <v>3977125.5185714285</v>
      </c>
      <c r="BH321" s="542">
        <v>-210787652.48571432</v>
      </c>
      <c r="BI321" s="543">
        <v>11931376.554285675</v>
      </c>
      <c r="BJ321" s="1100">
        <v>60</v>
      </c>
      <c r="BK321" s="544">
        <f t="shared" si="31"/>
        <v>198856.27590476125</v>
      </c>
      <c r="BL321" s="544">
        <f t="shared" si="32"/>
        <v>156407.34394633866</v>
      </c>
      <c r="BM321" s="544">
        <f t="shared" si="33"/>
        <v>-42448.931958422589</v>
      </c>
      <c r="BN321" s="545"/>
      <c r="BO321" s="545">
        <f t="shared" si="34"/>
        <v>0</v>
      </c>
      <c r="BP321" s="545">
        <f t="shared" si="35"/>
        <v>0</v>
      </c>
      <c r="BQ321" s="545"/>
      <c r="BR321" s="545"/>
      <c r="BS321" s="545"/>
      <c r="BT321" s="545">
        <f t="shared" si="36"/>
        <v>60</v>
      </c>
      <c r="BU321" s="545">
        <f t="shared" si="37"/>
        <v>-2546935.9175053556</v>
      </c>
      <c r="BV321" s="545">
        <f t="shared" si="38"/>
        <v>-840488.85277676734</v>
      </c>
      <c r="BW321" s="545">
        <f t="shared" si="39"/>
        <v>-840488.85277676734</v>
      </c>
      <c r="BX321" s="1101">
        <f t="shared" si="29"/>
        <v>5.0783893629866833E-5</v>
      </c>
      <c r="BY321" s="1102">
        <f t="shared" si="30"/>
        <v>9384440.6367803197</v>
      </c>
    </row>
    <row r="322" spans="1:77" ht="12" customHeight="1">
      <c r="A322" s="1086">
        <v>1911351000</v>
      </c>
      <c r="B322" s="1061">
        <v>7000100</v>
      </c>
      <c r="C322" s="1062">
        <v>7016801</v>
      </c>
      <c r="D322" s="1062">
        <v>0</v>
      </c>
      <c r="E322" s="1062" t="s">
        <v>2829</v>
      </c>
      <c r="F322" s="1062" t="s">
        <v>2830</v>
      </c>
      <c r="G322" s="1087" t="s">
        <v>3287</v>
      </c>
      <c r="H322" s="1088" t="s">
        <v>2794</v>
      </c>
      <c r="I322" s="1088" t="s">
        <v>2795</v>
      </c>
      <c r="J322" s="1089" t="s">
        <v>3288</v>
      </c>
      <c r="K322" s="1090">
        <v>41609</v>
      </c>
      <c r="L322" s="1091">
        <v>41608</v>
      </c>
      <c r="M322" s="547">
        <v>56</v>
      </c>
      <c r="N322" s="546">
        <v>43311</v>
      </c>
      <c r="O322" s="548">
        <v>53</v>
      </c>
      <c r="P322" s="549">
        <v>3</v>
      </c>
      <c r="Q322" s="548" t="s">
        <v>2804</v>
      </c>
      <c r="R322" s="548" t="s">
        <v>127</v>
      </c>
      <c r="S322" s="550">
        <v>354216630</v>
      </c>
      <c r="T322" s="1079" t="s">
        <v>2797</v>
      </c>
      <c r="U322" s="1080"/>
      <c r="V322" s="551">
        <v>354216630</v>
      </c>
      <c r="W322" s="550">
        <v>-328915442.13857132</v>
      </c>
      <c r="X322" s="552">
        <v>0</v>
      </c>
      <c r="Y322" s="553">
        <v>25301187.861428678</v>
      </c>
      <c r="Z322" s="1080"/>
      <c r="AA322" s="1081"/>
      <c r="AB322" s="554"/>
      <c r="AC322" s="1082">
        <v>0</v>
      </c>
      <c r="AD322" s="1082">
        <v>0</v>
      </c>
      <c r="AE322" s="1082">
        <v>0</v>
      </c>
      <c r="AF322" s="1083">
        <v>0</v>
      </c>
      <c r="AG322" s="555" t="s">
        <v>2798</v>
      </c>
      <c r="AH322" s="1082">
        <v>0</v>
      </c>
      <c r="AI322" s="556" t="s">
        <v>2798</v>
      </c>
      <c r="AJ322" s="1082">
        <v>0</v>
      </c>
      <c r="AK322" s="556" t="s">
        <v>2798</v>
      </c>
      <c r="AL322" s="1083">
        <v>0</v>
      </c>
      <c r="AM322" s="1080"/>
      <c r="AN322" s="1073">
        <v>0</v>
      </c>
      <c r="AO322" s="1074">
        <v>0</v>
      </c>
      <c r="AP322" s="1080"/>
      <c r="AQ322" s="536" t="s">
        <v>2795</v>
      </c>
      <c r="AR322" s="537" t="s">
        <v>2799</v>
      </c>
      <c r="AS322" s="1075">
        <v>0</v>
      </c>
      <c r="AT322" s="1080"/>
      <c r="AU322" s="536" t="s">
        <v>2795</v>
      </c>
      <c r="AV322" s="538" t="s">
        <v>2800</v>
      </c>
      <c r="AW322" s="539" t="s">
        <v>2801</v>
      </c>
      <c r="AX322" s="540" t="s">
        <v>178</v>
      </c>
      <c r="AY322" s="540" t="s">
        <v>178</v>
      </c>
      <c r="AZ322" s="1076">
        <v>0</v>
      </c>
      <c r="BA322" s="1076">
        <v>0</v>
      </c>
      <c r="BB322" s="1076">
        <v>0</v>
      </c>
      <c r="BC322" s="1077">
        <v>0</v>
      </c>
      <c r="BD322" s="1078">
        <v>0</v>
      </c>
      <c r="BE322" s="1080"/>
      <c r="BF322" s="541">
        <v>1</v>
      </c>
      <c r="BG322" s="542">
        <v>6325296.9642857146</v>
      </c>
      <c r="BH322" s="542">
        <v>-335240739.10285705</v>
      </c>
      <c r="BI322" s="543">
        <v>18975890.897142947</v>
      </c>
      <c r="BJ322" s="1100">
        <v>60</v>
      </c>
      <c r="BK322" s="544">
        <f t="shared" si="31"/>
        <v>316264.84828571579</v>
      </c>
      <c r="BL322" s="544">
        <f t="shared" si="32"/>
        <v>248753.24994847793</v>
      </c>
      <c r="BM322" s="544">
        <f t="shared" si="33"/>
        <v>-67511.598337237869</v>
      </c>
      <c r="BN322" s="545"/>
      <c r="BO322" s="545">
        <f t="shared" si="34"/>
        <v>0</v>
      </c>
      <c r="BP322" s="545">
        <f t="shared" si="35"/>
        <v>0</v>
      </c>
      <c r="BQ322" s="545"/>
      <c r="BR322" s="545"/>
      <c r="BS322" s="545"/>
      <c r="BT322" s="545">
        <f t="shared" si="36"/>
        <v>60</v>
      </c>
      <c r="BU322" s="545">
        <f t="shared" si="37"/>
        <v>-4050695.9002342722</v>
      </c>
      <c r="BV322" s="545">
        <f t="shared" si="38"/>
        <v>-1336729.6470773099</v>
      </c>
      <c r="BW322" s="545">
        <f t="shared" si="39"/>
        <v>-1336729.6470773099</v>
      </c>
      <c r="BX322" s="1101">
        <f t="shared" si="29"/>
        <v>8.0767681789937449E-5</v>
      </c>
      <c r="BY322" s="1102">
        <f t="shared" si="30"/>
        <v>14925194.996908676</v>
      </c>
    </row>
    <row r="323" spans="1:77" ht="12" customHeight="1">
      <c r="A323" s="1086">
        <v>1911351000</v>
      </c>
      <c r="B323" s="1061">
        <v>7000100</v>
      </c>
      <c r="C323" s="1062">
        <v>7016803</v>
      </c>
      <c r="D323" s="1062">
        <v>0</v>
      </c>
      <c r="E323" s="1062" t="s">
        <v>2831</v>
      </c>
      <c r="F323" s="1062" t="s">
        <v>2832</v>
      </c>
      <c r="G323" s="1087" t="s">
        <v>3276</v>
      </c>
      <c r="H323" s="1088" t="s">
        <v>2794</v>
      </c>
      <c r="I323" s="1088" t="s">
        <v>2795</v>
      </c>
      <c r="J323" s="1089" t="s">
        <v>3277</v>
      </c>
      <c r="K323" s="1090">
        <v>41609</v>
      </c>
      <c r="L323" s="1091">
        <v>41608</v>
      </c>
      <c r="M323" s="547">
        <v>56</v>
      </c>
      <c r="N323" s="546">
        <v>43311</v>
      </c>
      <c r="O323" s="548">
        <v>53</v>
      </c>
      <c r="P323" s="549">
        <v>3</v>
      </c>
      <c r="Q323" s="548" t="s">
        <v>2804</v>
      </c>
      <c r="R323" s="548" t="s">
        <v>127</v>
      </c>
      <c r="S323" s="550">
        <v>121901409</v>
      </c>
      <c r="T323" s="1079" t="s">
        <v>2797</v>
      </c>
      <c r="U323" s="1080"/>
      <c r="V323" s="551">
        <v>121901409</v>
      </c>
      <c r="W323" s="550">
        <v>-113194165.505</v>
      </c>
      <c r="X323" s="552">
        <v>0</v>
      </c>
      <c r="Y323" s="553">
        <v>8707243.4950000048</v>
      </c>
      <c r="Z323" s="1080"/>
      <c r="AA323" s="1081"/>
      <c r="AB323" s="554"/>
      <c r="AC323" s="1082">
        <v>0</v>
      </c>
      <c r="AD323" s="1082">
        <v>0</v>
      </c>
      <c r="AE323" s="1082">
        <v>0</v>
      </c>
      <c r="AF323" s="1083">
        <v>0</v>
      </c>
      <c r="AG323" s="555" t="s">
        <v>2798</v>
      </c>
      <c r="AH323" s="1082">
        <v>0</v>
      </c>
      <c r="AI323" s="556" t="s">
        <v>2798</v>
      </c>
      <c r="AJ323" s="1082">
        <v>0</v>
      </c>
      <c r="AK323" s="556" t="s">
        <v>2798</v>
      </c>
      <c r="AL323" s="1083">
        <v>0</v>
      </c>
      <c r="AM323" s="1080"/>
      <c r="AN323" s="1073">
        <v>0</v>
      </c>
      <c r="AO323" s="1074">
        <v>0</v>
      </c>
      <c r="AP323" s="1080"/>
      <c r="AQ323" s="536" t="s">
        <v>2795</v>
      </c>
      <c r="AR323" s="537" t="s">
        <v>2799</v>
      </c>
      <c r="AS323" s="1075">
        <v>0</v>
      </c>
      <c r="AT323" s="1080"/>
      <c r="AU323" s="536" t="s">
        <v>2795</v>
      </c>
      <c r="AV323" s="538" t="s">
        <v>2800</v>
      </c>
      <c r="AW323" s="539" t="s">
        <v>2801</v>
      </c>
      <c r="AX323" s="540" t="s">
        <v>178</v>
      </c>
      <c r="AY323" s="540" t="s">
        <v>178</v>
      </c>
      <c r="AZ323" s="1076">
        <v>0</v>
      </c>
      <c r="BA323" s="1076">
        <v>0</v>
      </c>
      <c r="BB323" s="1076">
        <v>0</v>
      </c>
      <c r="BC323" s="1077">
        <v>0</v>
      </c>
      <c r="BD323" s="1078">
        <v>0</v>
      </c>
      <c r="BE323" s="1080"/>
      <c r="BF323" s="541">
        <v>1</v>
      </c>
      <c r="BG323" s="542">
        <v>2176810.875</v>
      </c>
      <c r="BH323" s="542">
        <v>-115370976.38</v>
      </c>
      <c r="BI323" s="543">
        <v>6530432.6200000048</v>
      </c>
      <c r="BJ323" s="1100">
        <v>60</v>
      </c>
      <c r="BK323" s="544">
        <f t="shared" si="31"/>
        <v>108840.54366666675</v>
      </c>
      <c r="BL323" s="544">
        <f t="shared" si="32"/>
        <v>85606.854855976126</v>
      </c>
      <c r="BM323" s="544">
        <f t="shared" si="33"/>
        <v>-23233.688810690626</v>
      </c>
      <c r="BN323" s="545"/>
      <c r="BO323" s="545">
        <f t="shared" si="34"/>
        <v>0</v>
      </c>
      <c r="BP323" s="545">
        <f t="shared" si="35"/>
        <v>0</v>
      </c>
      <c r="BQ323" s="545"/>
      <c r="BR323" s="545"/>
      <c r="BS323" s="545"/>
      <c r="BT323" s="545">
        <f t="shared" si="36"/>
        <v>60</v>
      </c>
      <c r="BU323" s="545">
        <f t="shared" si="37"/>
        <v>-1394021.3286414375</v>
      </c>
      <c r="BV323" s="545">
        <f t="shared" si="38"/>
        <v>-460027.03845167439</v>
      </c>
      <c r="BW323" s="545">
        <f t="shared" si="39"/>
        <v>-460027.03845167439</v>
      </c>
      <c r="BX323" s="1101">
        <f t="shared" si="29"/>
        <v>2.7795685939688958E-5</v>
      </c>
      <c r="BY323" s="1102">
        <f t="shared" si="30"/>
        <v>5136411.2913585678</v>
      </c>
    </row>
    <row r="324" spans="1:77" ht="12" customHeight="1">
      <c r="A324" s="1086">
        <v>1911351000</v>
      </c>
      <c r="B324" s="1061">
        <v>7000100</v>
      </c>
      <c r="C324" s="1062">
        <v>7016806</v>
      </c>
      <c r="D324" s="1062">
        <v>0</v>
      </c>
      <c r="E324" s="1062" t="s">
        <v>2833</v>
      </c>
      <c r="F324" s="1062" t="s">
        <v>2834</v>
      </c>
      <c r="G324" s="1087" t="s">
        <v>3276</v>
      </c>
      <c r="H324" s="1088" t="s">
        <v>2794</v>
      </c>
      <c r="I324" s="1088" t="s">
        <v>2795</v>
      </c>
      <c r="J324" s="1089" t="s">
        <v>3277</v>
      </c>
      <c r="K324" s="1090">
        <v>41671</v>
      </c>
      <c r="L324" s="1091">
        <v>41670</v>
      </c>
      <c r="M324" s="547">
        <v>54</v>
      </c>
      <c r="N324" s="546">
        <v>43312</v>
      </c>
      <c r="O324" s="548">
        <v>51</v>
      </c>
      <c r="P324" s="549">
        <v>3</v>
      </c>
      <c r="Q324" s="548" t="s">
        <v>2804</v>
      </c>
      <c r="R324" s="548" t="s">
        <v>127</v>
      </c>
      <c r="S324" s="550">
        <v>3483008112.6199999</v>
      </c>
      <c r="T324" s="1079" t="s">
        <v>2797</v>
      </c>
      <c r="U324" s="1080"/>
      <c r="V324" s="551">
        <v>3483008112.6199999</v>
      </c>
      <c r="W324" s="550">
        <v>-3225007511.6851826</v>
      </c>
      <c r="X324" s="552">
        <v>0</v>
      </c>
      <c r="Y324" s="553">
        <v>258000600.93481731</v>
      </c>
      <c r="Z324" s="1080"/>
      <c r="AA324" s="1081"/>
      <c r="AB324" s="554"/>
      <c r="AC324" s="1082">
        <v>0</v>
      </c>
      <c r="AD324" s="1082">
        <v>0</v>
      </c>
      <c r="AE324" s="1082">
        <v>0</v>
      </c>
      <c r="AF324" s="1083">
        <v>0</v>
      </c>
      <c r="AG324" s="555" t="s">
        <v>2798</v>
      </c>
      <c r="AH324" s="1082">
        <v>0</v>
      </c>
      <c r="AI324" s="556" t="s">
        <v>2798</v>
      </c>
      <c r="AJ324" s="1082">
        <v>0</v>
      </c>
      <c r="AK324" s="556" t="s">
        <v>2798</v>
      </c>
      <c r="AL324" s="1083">
        <v>0</v>
      </c>
      <c r="AM324" s="1080"/>
      <c r="AN324" s="1073">
        <v>0</v>
      </c>
      <c r="AO324" s="1074">
        <v>0</v>
      </c>
      <c r="AP324" s="1080"/>
      <c r="AQ324" s="536" t="s">
        <v>2795</v>
      </c>
      <c r="AR324" s="537" t="s">
        <v>2799</v>
      </c>
      <c r="AS324" s="1075">
        <v>0</v>
      </c>
      <c r="AT324" s="1080"/>
      <c r="AU324" s="536" t="s">
        <v>2795</v>
      </c>
      <c r="AV324" s="538" t="s">
        <v>2800</v>
      </c>
      <c r="AW324" s="539" t="s">
        <v>2801</v>
      </c>
      <c r="AX324" s="540" t="s">
        <v>178</v>
      </c>
      <c r="AY324" s="540" t="s">
        <v>178</v>
      </c>
      <c r="AZ324" s="1076">
        <v>0</v>
      </c>
      <c r="BA324" s="1076">
        <v>0</v>
      </c>
      <c r="BB324" s="1076">
        <v>0</v>
      </c>
      <c r="BC324" s="1077">
        <v>0</v>
      </c>
      <c r="BD324" s="1078">
        <v>0</v>
      </c>
      <c r="BE324" s="1080"/>
      <c r="BF324" s="541">
        <v>1</v>
      </c>
      <c r="BG324" s="542">
        <v>64500150.233703703</v>
      </c>
      <c r="BH324" s="542">
        <v>-3289507661.9188862</v>
      </c>
      <c r="BI324" s="543">
        <v>193500450.7011137</v>
      </c>
      <c r="BJ324" s="1100">
        <v>60</v>
      </c>
      <c r="BK324" s="544">
        <f t="shared" si="31"/>
        <v>3225007.5116852284</v>
      </c>
      <c r="BL324" s="544">
        <f t="shared" si="32"/>
        <v>2536580.0340707279</v>
      </c>
      <c r="BM324" s="544">
        <f t="shared" si="33"/>
        <v>-688427.47761450056</v>
      </c>
      <c r="BN324" s="545"/>
      <c r="BO324" s="545">
        <f t="shared" si="34"/>
        <v>0</v>
      </c>
      <c r="BP324" s="545">
        <f t="shared" si="35"/>
        <v>0</v>
      </c>
      <c r="BQ324" s="545"/>
      <c r="BR324" s="545"/>
      <c r="BS324" s="545"/>
      <c r="BT324" s="545">
        <f t="shared" si="36"/>
        <v>60</v>
      </c>
      <c r="BU324" s="545">
        <f t="shared" si="37"/>
        <v>-41305648.656870037</v>
      </c>
      <c r="BV324" s="545">
        <f t="shared" si="38"/>
        <v>-13630864.056767114</v>
      </c>
      <c r="BW324" s="545">
        <f t="shared" si="39"/>
        <v>-13630864.056767114</v>
      </c>
      <c r="BX324" s="1101">
        <f t="shared" si="29"/>
        <v>8.2360205974783005E-4</v>
      </c>
      <c r="BY324" s="1102">
        <f t="shared" si="30"/>
        <v>152194802.04424366</v>
      </c>
    </row>
    <row r="325" spans="1:77" ht="12" customHeight="1">
      <c r="A325" s="1086">
        <v>1911351000</v>
      </c>
      <c r="B325" s="1061">
        <v>7000100</v>
      </c>
      <c r="C325" s="1062">
        <v>7018668</v>
      </c>
      <c r="D325" s="1062">
        <v>0</v>
      </c>
      <c r="E325" s="1062" t="s">
        <v>2835</v>
      </c>
      <c r="F325" s="1062" t="s">
        <v>2803</v>
      </c>
      <c r="G325" s="1087" t="s">
        <v>3276</v>
      </c>
      <c r="H325" s="1088" t="s">
        <v>2794</v>
      </c>
      <c r="I325" s="1088" t="s">
        <v>2795</v>
      </c>
      <c r="J325" s="1089" t="s">
        <v>3277</v>
      </c>
      <c r="K325" s="1090">
        <v>42088</v>
      </c>
      <c r="L325" s="1091">
        <v>42063</v>
      </c>
      <c r="M325" s="547">
        <v>41</v>
      </c>
      <c r="N325" s="546">
        <v>43309</v>
      </c>
      <c r="O325" s="548">
        <v>38</v>
      </c>
      <c r="P325" s="549">
        <v>3</v>
      </c>
      <c r="Q325" s="548" t="s">
        <v>2804</v>
      </c>
      <c r="R325" s="548" t="s">
        <v>127</v>
      </c>
      <c r="S325" s="550">
        <v>2399607081.0500002</v>
      </c>
      <c r="T325" s="1079" t="s">
        <v>2797</v>
      </c>
      <c r="U325" s="1080"/>
      <c r="V325" s="551">
        <v>2399607081.0500002</v>
      </c>
      <c r="W325" s="550">
        <v>-2165499073.142683</v>
      </c>
      <c r="X325" s="552">
        <v>0</v>
      </c>
      <c r="Y325" s="553">
        <v>234108007.90731716</v>
      </c>
      <c r="Z325" s="1080"/>
      <c r="AA325" s="1081"/>
      <c r="AB325" s="554"/>
      <c r="AC325" s="1082">
        <v>0</v>
      </c>
      <c r="AD325" s="1082">
        <v>0</v>
      </c>
      <c r="AE325" s="1082">
        <v>0</v>
      </c>
      <c r="AF325" s="1083">
        <v>0</v>
      </c>
      <c r="AG325" s="555" t="s">
        <v>2798</v>
      </c>
      <c r="AH325" s="1082">
        <v>0</v>
      </c>
      <c r="AI325" s="556" t="s">
        <v>2798</v>
      </c>
      <c r="AJ325" s="1082">
        <v>0</v>
      </c>
      <c r="AK325" s="556" t="s">
        <v>2798</v>
      </c>
      <c r="AL325" s="1083">
        <v>0</v>
      </c>
      <c r="AM325" s="1080"/>
      <c r="AN325" s="1073">
        <v>0</v>
      </c>
      <c r="AO325" s="1074">
        <v>0</v>
      </c>
      <c r="AP325" s="1080"/>
      <c r="AQ325" s="536" t="s">
        <v>2795</v>
      </c>
      <c r="AR325" s="537" t="s">
        <v>2799</v>
      </c>
      <c r="AS325" s="1075">
        <v>0</v>
      </c>
      <c r="AT325" s="1080"/>
      <c r="AU325" s="536" t="s">
        <v>2795</v>
      </c>
      <c r="AV325" s="538" t="s">
        <v>2800</v>
      </c>
      <c r="AW325" s="539" t="s">
        <v>2801</v>
      </c>
      <c r="AX325" s="540" t="s">
        <v>178</v>
      </c>
      <c r="AY325" s="540" t="s">
        <v>178</v>
      </c>
      <c r="AZ325" s="1076">
        <v>0</v>
      </c>
      <c r="BA325" s="1076">
        <v>0</v>
      </c>
      <c r="BB325" s="1076">
        <v>0</v>
      </c>
      <c r="BC325" s="1077">
        <v>0</v>
      </c>
      <c r="BD325" s="1078">
        <v>0</v>
      </c>
      <c r="BE325" s="1080"/>
      <c r="BF325" s="541">
        <v>1</v>
      </c>
      <c r="BG325" s="542">
        <v>58527001.976829275</v>
      </c>
      <c r="BH325" s="542">
        <v>-2224026075.1195121</v>
      </c>
      <c r="BI325" s="543">
        <v>175581005.93048811</v>
      </c>
      <c r="BJ325" s="1100">
        <v>60</v>
      </c>
      <c r="BK325" s="544">
        <f t="shared" si="31"/>
        <v>2926350.0988414683</v>
      </c>
      <c r="BL325" s="544">
        <f t="shared" si="32"/>
        <v>2301675.6415377529</v>
      </c>
      <c r="BM325" s="544">
        <f t="shared" si="33"/>
        <v>-624674.4573037154</v>
      </c>
      <c r="BN325" s="545"/>
      <c r="BO325" s="545">
        <f t="shared" si="34"/>
        <v>0</v>
      </c>
      <c r="BP325" s="545">
        <f t="shared" si="35"/>
        <v>0</v>
      </c>
      <c r="BQ325" s="545"/>
      <c r="BR325" s="545"/>
      <c r="BS325" s="545"/>
      <c r="BT325" s="545">
        <f t="shared" si="36"/>
        <v>60</v>
      </c>
      <c r="BU325" s="545">
        <f t="shared" si="37"/>
        <v>-37480467.438222922</v>
      </c>
      <c r="BV325" s="545">
        <f t="shared" si="38"/>
        <v>-12368554.254613565</v>
      </c>
      <c r="BW325" s="545">
        <f t="shared" si="39"/>
        <v>-12368554.254613565</v>
      </c>
      <c r="BX325" s="1101">
        <f t="shared" si="29"/>
        <v>7.4733096286330085E-4</v>
      </c>
      <c r="BY325" s="1102">
        <f t="shared" si="30"/>
        <v>138100538.49226516</v>
      </c>
    </row>
    <row r="326" spans="1:77" ht="12" customHeight="1">
      <c r="A326" s="1086">
        <v>1911351000</v>
      </c>
      <c r="B326" s="1061">
        <v>7000100</v>
      </c>
      <c r="C326" s="1062">
        <v>7018668</v>
      </c>
      <c r="D326" s="1062">
        <v>1</v>
      </c>
      <c r="E326" s="1062" t="s">
        <v>2836</v>
      </c>
      <c r="F326" s="1062" t="s">
        <v>2803</v>
      </c>
      <c r="G326" s="1087" t="s">
        <v>3276</v>
      </c>
      <c r="H326" s="1088" t="s">
        <v>2794</v>
      </c>
      <c r="I326" s="1088" t="s">
        <v>2795</v>
      </c>
      <c r="J326" s="1089" t="s">
        <v>3277</v>
      </c>
      <c r="K326" s="1090">
        <v>42088</v>
      </c>
      <c r="L326" s="1091">
        <v>42338</v>
      </c>
      <c r="M326" s="547">
        <v>32</v>
      </c>
      <c r="N326" s="546">
        <v>43311</v>
      </c>
      <c r="O326" s="548">
        <v>29</v>
      </c>
      <c r="P326" s="549">
        <v>3</v>
      </c>
      <c r="Q326" s="548" t="s">
        <v>2804</v>
      </c>
      <c r="R326" s="548" t="s">
        <v>127</v>
      </c>
      <c r="S326" s="550">
        <v>530452857</v>
      </c>
      <c r="T326" s="1079" t="s">
        <v>2797</v>
      </c>
      <c r="U326" s="1080"/>
      <c r="V326" s="551">
        <v>530452857</v>
      </c>
      <c r="W326" s="550">
        <v>-464146249.875</v>
      </c>
      <c r="X326" s="552">
        <v>0</v>
      </c>
      <c r="Y326" s="553">
        <v>66306607.125</v>
      </c>
      <c r="Z326" s="1080"/>
      <c r="AA326" s="1081"/>
      <c r="AB326" s="554"/>
      <c r="AC326" s="1082">
        <v>0</v>
      </c>
      <c r="AD326" s="1082">
        <v>0</v>
      </c>
      <c r="AE326" s="1082">
        <v>0</v>
      </c>
      <c r="AF326" s="1083">
        <v>0</v>
      </c>
      <c r="AG326" s="555" t="s">
        <v>2798</v>
      </c>
      <c r="AH326" s="1082">
        <v>0</v>
      </c>
      <c r="AI326" s="556" t="s">
        <v>2798</v>
      </c>
      <c r="AJ326" s="1082">
        <v>0</v>
      </c>
      <c r="AK326" s="556" t="s">
        <v>2798</v>
      </c>
      <c r="AL326" s="1083">
        <v>0</v>
      </c>
      <c r="AM326" s="1080"/>
      <c r="AN326" s="1073">
        <v>0</v>
      </c>
      <c r="AO326" s="1074">
        <v>0</v>
      </c>
      <c r="AP326" s="1080"/>
      <c r="AQ326" s="536" t="s">
        <v>2795</v>
      </c>
      <c r="AR326" s="537" t="s">
        <v>2799</v>
      </c>
      <c r="AS326" s="1075">
        <v>0</v>
      </c>
      <c r="AT326" s="1080"/>
      <c r="AU326" s="536" t="s">
        <v>2795</v>
      </c>
      <c r="AV326" s="538" t="s">
        <v>2800</v>
      </c>
      <c r="AW326" s="539" t="s">
        <v>2801</v>
      </c>
      <c r="AX326" s="540" t="s">
        <v>178</v>
      </c>
      <c r="AY326" s="540" t="s">
        <v>178</v>
      </c>
      <c r="AZ326" s="1076">
        <v>0</v>
      </c>
      <c r="BA326" s="1076">
        <v>0</v>
      </c>
      <c r="BB326" s="1076">
        <v>0</v>
      </c>
      <c r="BC326" s="1077">
        <v>0</v>
      </c>
      <c r="BD326" s="1078">
        <v>0</v>
      </c>
      <c r="BE326" s="1080"/>
      <c r="BF326" s="541">
        <v>1</v>
      </c>
      <c r="BG326" s="542">
        <v>16576651.78125</v>
      </c>
      <c r="BH326" s="542">
        <v>-480722901.65625</v>
      </c>
      <c r="BI326" s="543">
        <v>49729955.34375</v>
      </c>
      <c r="BJ326" s="1100">
        <v>60</v>
      </c>
      <c r="BK326" s="544">
        <f t="shared" si="31"/>
        <v>828832.58906250005</v>
      </c>
      <c r="BL326" s="544">
        <f t="shared" si="32"/>
        <v>651905.51940900018</v>
      </c>
      <c r="BM326" s="544">
        <f t="shared" si="33"/>
        <v>-176927.06965349987</v>
      </c>
      <c r="BN326" s="545"/>
      <c r="BO326" s="545">
        <f t="shared" si="34"/>
        <v>0</v>
      </c>
      <c r="BP326" s="545">
        <f t="shared" si="35"/>
        <v>0</v>
      </c>
      <c r="BQ326" s="545"/>
      <c r="BR326" s="545"/>
      <c r="BS326" s="545"/>
      <c r="BT326" s="545">
        <f t="shared" si="36"/>
        <v>60</v>
      </c>
      <c r="BU326" s="545">
        <f t="shared" si="37"/>
        <v>-10615624.179209992</v>
      </c>
      <c r="BV326" s="545">
        <f t="shared" si="38"/>
        <v>-3503155.9791392977</v>
      </c>
      <c r="BW326" s="545">
        <f t="shared" si="39"/>
        <v>-3503155.9791392977</v>
      </c>
      <c r="BX326" s="1101">
        <f t="shared" si="29"/>
        <v>2.1166717443746178E-4</v>
      </c>
      <c r="BY326" s="1102">
        <f t="shared" si="30"/>
        <v>39114331.164540008</v>
      </c>
    </row>
    <row r="327" spans="1:77" ht="12" customHeight="1">
      <c r="A327" s="1086">
        <v>1911351000</v>
      </c>
      <c r="B327" s="1061">
        <v>7000100</v>
      </c>
      <c r="C327" s="1062">
        <v>7018668</v>
      </c>
      <c r="D327" s="1062">
        <v>2</v>
      </c>
      <c r="E327" s="1062" t="s">
        <v>2837</v>
      </c>
      <c r="F327" s="1062" t="s">
        <v>2803</v>
      </c>
      <c r="G327" s="1087" t="s">
        <v>3276</v>
      </c>
      <c r="H327" s="1088" t="s">
        <v>2794</v>
      </c>
      <c r="I327" s="1088" t="s">
        <v>2795</v>
      </c>
      <c r="J327" s="1089" t="s">
        <v>3277</v>
      </c>
      <c r="K327" s="1090">
        <v>42088</v>
      </c>
      <c r="L327" s="1091">
        <v>42338</v>
      </c>
      <c r="M327" s="547">
        <v>32</v>
      </c>
      <c r="N327" s="546">
        <v>43311</v>
      </c>
      <c r="O327" s="548">
        <v>29</v>
      </c>
      <c r="P327" s="549">
        <v>3</v>
      </c>
      <c r="Q327" s="548" t="s">
        <v>2804</v>
      </c>
      <c r="R327" s="548" t="s">
        <v>127</v>
      </c>
      <c r="S327" s="550">
        <v>32873134.800000001</v>
      </c>
      <c r="T327" s="1079" t="s">
        <v>2797</v>
      </c>
      <c r="U327" s="1080"/>
      <c r="V327" s="551">
        <v>32873134.800000001</v>
      </c>
      <c r="W327" s="550">
        <v>-28763992.949999988</v>
      </c>
      <c r="X327" s="552">
        <v>0</v>
      </c>
      <c r="Y327" s="553">
        <v>4109141.8500000127</v>
      </c>
      <c r="Z327" s="1080"/>
      <c r="AA327" s="1081"/>
      <c r="AB327" s="554"/>
      <c r="AC327" s="1082">
        <v>0</v>
      </c>
      <c r="AD327" s="1082">
        <v>0</v>
      </c>
      <c r="AE327" s="1082">
        <v>0</v>
      </c>
      <c r="AF327" s="1083">
        <v>0</v>
      </c>
      <c r="AG327" s="555" t="s">
        <v>2798</v>
      </c>
      <c r="AH327" s="1082">
        <v>0</v>
      </c>
      <c r="AI327" s="556" t="s">
        <v>2798</v>
      </c>
      <c r="AJ327" s="1082">
        <v>0</v>
      </c>
      <c r="AK327" s="556" t="s">
        <v>2798</v>
      </c>
      <c r="AL327" s="1083">
        <v>0</v>
      </c>
      <c r="AM327" s="1080"/>
      <c r="AN327" s="1073">
        <v>0</v>
      </c>
      <c r="AO327" s="1074">
        <v>0</v>
      </c>
      <c r="AP327" s="1080"/>
      <c r="AQ327" s="536" t="s">
        <v>2795</v>
      </c>
      <c r="AR327" s="537" t="s">
        <v>2799</v>
      </c>
      <c r="AS327" s="1075">
        <v>0</v>
      </c>
      <c r="AT327" s="1080"/>
      <c r="AU327" s="536" t="s">
        <v>2795</v>
      </c>
      <c r="AV327" s="538" t="s">
        <v>2800</v>
      </c>
      <c r="AW327" s="539" t="s">
        <v>2801</v>
      </c>
      <c r="AX327" s="540" t="s">
        <v>178</v>
      </c>
      <c r="AY327" s="540" t="s">
        <v>178</v>
      </c>
      <c r="AZ327" s="1076">
        <v>0</v>
      </c>
      <c r="BA327" s="1076">
        <v>0</v>
      </c>
      <c r="BB327" s="1076">
        <v>0</v>
      </c>
      <c r="BC327" s="1077">
        <v>0</v>
      </c>
      <c r="BD327" s="1078">
        <v>0</v>
      </c>
      <c r="BE327" s="1080"/>
      <c r="BF327" s="541">
        <v>1</v>
      </c>
      <c r="BG327" s="542">
        <v>1027285.4625</v>
      </c>
      <c r="BH327" s="542">
        <v>-29791278.412499987</v>
      </c>
      <c r="BI327" s="543">
        <v>3081856.3875000142</v>
      </c>
      <c r="BJ327" s="1100">
        <v>60</v>
      </c>
      <c r="BK327" s="544">
        <f t="shared" si="31"/>
        <v>51364.273125000233</v>
      </c>
      <c r="BL327" s="544">
        <f t="shared" si="32"/>
        <v>40399.7786676002</v>
      </c>
      <c r="BM327" s="544">
        <f t="shared" si="33"/>
        <v>-10964.494457400033</v>
      </c>
      <c r="BN327" s="545"/>
      <c r="BO327" s="545">
        <f t="shared" si="34"/>
        <v>0</v>
      </c>
      <c r="BP327" s="545">
        <f t="shared" si="35"/>
        <v>0</v>
      </c>
      <c r="BQ327" s="545"/>
      <c r="BR327" s="545"/>
      <c r="BS327" s="545"/>
      <c r="BT327" s="545">
        <f t="shared" si="36"/>
        <v>60</v>
      </c>
      <c r="BU327" s="545">
        <f t="shared" si="37"/>
        <v>-657869.667444002</v>
      </c>
      <c r="BV327" s="545">
        <f t="shared" si="38"/>
        <v>-217096.99025652066</v>
      </c>
      <c r="BW327" s="545">
        <f t="shared" si="39"/>
        <v>-217096.99025652066</v>
      </c>
      <c r="BX327" s="1101">
        <f t="shared" si="29"/>
        <v>1.3117402359504735E-5</v>
      </c>
      <c r="BY327" s="1102">
        <f t="shared" si="30"/>
        <v>2423986.7200560118</v>
      </c>
    </row>
    <row r="328" spans="1:77" ht="12" customHeight="1">
      <c r="A328" s="1086">
        <v>1911351000</v>
      </c>
      <c r="B328" s="1061">
        <v>7000100</v>
      </c>
      <c r="C328" s="1062">
        <v>7018668</v>
      </c>
      <c r="D328" s="1062">
        <v>3</v>
      </c>
      <c r="E328" s="1062" t="s">
        <v>2838</v>
      </c>
      <c r="F328" s="1062" t="s">
        <v>2803</v>
      </c>
      <c r="G328" s="1087" t="s">
        <v>2839</v>
      </c>
      <c r="H328" s="1088" t="s">
        <v>2794</v>
      </c>
      <c r="I328" s="1088" t="s">
        <v>2795</v>
      </c>
      <c r="J328" s="1089" t="s">
        <v>3277</v>
      </c>
      <c r="K328" s="1090">
        <v>42424</v>
      </c>
      <c r="L328" s="1091">
        <v>42582</v>
      </c>
      <c r="M328" s="547">
        <v>24</v>
      </c>
      <c r="N328" s="546">
        <v>43312</v>
      </c>
      <c r="O328" s="548">
        <v>21</v>
      </c>
      <c r="P328" s="549">
        <v>3</v>
      </c>
      <c r="Q328" s="548" t="s">
        <v>2796</v>
      </c>
      <c r="R328" s="548" t="s">
        <v>127</v>
      </c>
      <c r="S328" s="550">
        <v>687547580.25</v>
      </c>
      <c r="T328" s="1079" t="s">
        <v>2797</v>
      </c>
      <c r="U328" s="1080"/>
      <c r="V328" s="551">
        <v>687547580.25</v>
      </c>
      <c r="W328" s="550">
        <v>-572956316.87580884</v>
      </c>
      <c r="X328" s="552">
        <v>0</v>
      </c>
      <c r="Y328" s="553">
        <v>114591263.37419116</v>
      </c>
      <c r="Z328" s="1080"/>
      <c r="AA328" s="1081"/>
      <c r="AB328" s="554"/>
      <c r="AC328" s="1082">
        <v>0</v>
      </c>
      <c r="AD328" s="1082">
        <v>0</v>
      </c>
      <c r="AE328" s="1082">
        <v>0</v>
      </c>
      <c r="AF328" s="1083">
        <v>0</v>
      </c>
      <c r="AG328" s="555" t="s">
        <v>2798</v>
      </c>
      <c r="AH328" s="1082">
        <v>0</v>
      </c>
      <c r="AI328" s="556" t="s">
        <v>2798</v>
      </c>
      <c r="AJ328" s="1082">
        <v>0</v>
      </c>
      <c r="AK328" s="556" t="s">
        <v>2798</v>
      </c>
      <c r="AL328" s="1083">
        <v>0</v>
      </c>
      <c r="AM328" s="1080"/>
      <c r="AN328" s="1073">
        <v>0</v>
      </c>
      <c r="AO328" s="1074">
        <v>0</v>
      </c>
      <c r="AP328" s="1080"/>
      <c r="AQ328" s="536" t="s">
        <v>2795</v>
      </c>
      <c r="AR328" s="537" t="s">
        <v>2799</v>
      </c>
      <c r="AS328" s="1075">
        <v>0</v>
      </c>
      <c r="AT328" s="1080"/>
      <c r="AU328" s="536" t="s">
        <v>2795</v>
      </c>
      <c r="AV328" s="538" t="s">
        <v>2800</v>
      </c>
      <c r="AW328" s="539" t="s">
        <v>2801</v>
      </c>
      <c r="AX328" s="540" t="s">
        <v>178</v>
      </c>
      <c r="AY328" s="540" t="s">
        <v>178</v>
      </c>
      <c r="AZ328" s="1076">
        <v>0</v>
      </c>
      <c r="BA328" s="1076">
        <v>0</v>
      </c>
      <c r="BB328" s="1076">
        <v>0</v>
      </c>
      <c r="BC328" s="1077">
        <v>0</v>
      </c>
      <c r="BD328" s="1078">
        <v>0</v>
      </c>
      <c r="BE328" s="1080"/>
      <c r="BF328" s="541">
        <v>1</v>
      </c>
      <c r="BG328" s="542">
        <v>28647815.84375</v>
      </c>
      <c r="BH328" s="542">
        <v>-601604132.71955884</v>
      </c>
      <c r="BI328" s="543">
        <v>85943447.530441165</v>
      </c>
      <c r="BJ328" s="1100">
        <v>60</v>
      </c>
      <c r="BK328" s="544">
        <f t="shared" si="31"/>
        <v>1432390.7921740194</v>
      </c>
      <c r="BL328" s="544">
        <f t="shared" si="32"/>
        <v>1126624.9369189069</v>
      </c>
      <c r="BM328" s="544">
        <f t="shared" si="33"/>
        <v>-305765.85525511252</v>
      </c>
      <c r="BN328" s="545"/>
      <c r="BO328" s="545">
        <f t="shared" si="34"/>
        <v>0</v>
      </c>
      <c r="BP328" s="545">
        <f t="shared" si="35"/>
        <v>0</v>
      </c>
      <c r="BQ328" s="545"/>
      <c r="BR328" s="545"/>
      <c r="BS328" s="545"/>
      <c r="BT328" s="545">
        <f t="shared" si="36"/>
        <v>60</v>
      </c>
      <c r="BU328" s="545">
        <f t="shared" si="37"/>
        <v>-18345951.315306753</v>
      </c>
      <c r="BV328" s="545">
        <f t="shared" si="38"/>
        <v>-6054163.9340512287</v>
      </c>
      <c r="BW328" s="545">
        <f t="shared" si="39"/>
        <v>-6054163.9340512287</v>
      </c>
      <c r="BX328" s="1101">
        <f t="shared" si="29"/>
        <v>3.6580380123886453E-4</v>
      </c>
      <c r="BY328" s="1102">
        <f t="shared" si="30"/>
        <v>67597496.215134412</v>
      </c>
    </row>
    <row r="329" spans="1:77" ht="12" customHeight="1">
      <c r="A329" s="1086">
        <v>1911351000</v>
      </c>
      <c r="B329" s="1061">
        <v>7000100</v>
      </c>
      <c r="C329" s="1062">
        <v>7018668</v>
      </c>
      <c r="D329" s="1062">
        <v>4</v>
      </c>
      <c r="E329" s="1062" t="s">
        <v>4781</v>
      </c>
      <c r="F329" s="1062" t="s">
        <v>2803</v>
      </c>
      <c r="G329" s="1087" t="s">
        <v>3276</v>
      </c>
      <c r="H329" s="1088" t="s">
        <v>2794</v>
      </c>
      <c r="I329" s="1088" t="s">
        <v>2795</v>
      </c>
      <c r="J329" s="1089" t="s">
        <v>3277</v>
      </c>
      <c r="K329" s="1090">
        <v>43087</v>
      </c>
      <c r="L329" s="1091">
        <v>43069</v>
      </c>
      <c r="M329" s="547">
        <v>8</v>
      </c>
      <c r="N329" s="546">
        <v>43311</v>
      </c>
      <c r="O329" s="548">
        <v>5</v>
      </c>
      <c r="P329" s="549">
        <v>3</v>
      </c>
      <c r="Q329" s="548" t="s">
        <v>2796</v>
      </c>
      <c r="R329" s="548" t="s">
        <v>127</v>
      </c>
      <c r="S329" s="550"/>
      <c r="T329" s="1079" t="s">
        <v>2797</v>
      </c>
      <c r="U329" s="1080"/>
      <c r="V329" s="551">
        <v>117672612.31</v>
      </c>
      <c r="W329" s="550">
        <v>-58836306.155000001</v>
      </c>
      <c r="X329" s="552">
        <v>0</v>
      </c>
      <c r="Y329" s="553">
        <v>58836306.155000001</v>
      </c>
      <c r="Z329" s="1080"/>
      <c r="AA329" s="1081"/>
      <c r="AB329" s="554"/>
      <c r="AC329" s="1082">
        <v>0</v>
      </c>
      <c r="AD329" s="1082">
        <v>0</v>
      </c>
      <c r="AE329" s="1082">
        <v>0</v>
      </c>
      <c r="AF329" s="1083">
        <v>0</v>
      </c>
      <c r="AG329" s="555" t="s">
        <v>2798</v>
      </c>
      <c r="AH329" s="1082">
        <v>0</v>
      </c>
      <c r="AI329" s="556" t="s">
        <v>2798</v>
      </c>
      <c r="AJ329" s="1082">
        <v>0</v>
      </c>
      <c r="AK329" s="556" t="s">
        <v>2798</v>
      </c>
      <c r="AL329" s="1083">
        <v>0</v>
      </c>
      <c r="AM329" s="1080"/>
      <c r="AN329" s="1073">
        <v>0</v>
      </c>
      <c r="AO329" s="1074">
        <v>0</v>
      </c>
      <c r="AP329" s="1080"/>
      <c r="AQ329" s="536" t="s">
        <v>2795</v>
      </c>
      <c r="AR329" s="537" t="s">
        <v>2799</v>
      </c>
      <c r="AS329" s="1075">
        <v>0</v>
      </c>
      <c r="AT329" s="1080"/>
      <c r="AU329" s="536" t="s">
        <v>2795</v>
      </c>
      <c r="AV329" s="538" t="s">
        <v>2800</v>
      </c>
      <c r="AW329" s="539" t="s">
        <v>2801</v>
      </c>
      <c r="AX329" s="540" t="s">
        <v>178</v>
      </c>
      <c r="AY329" s="540" t="s">
        <v>178</v>
      </c>
      <c r="AZ329" s="1076">
        <v>0</v>
      </c>
      <c r="BA329" s="1076">
        <v>0</v>
      </c>
      <c r="BB329" s="1076">
        <v>0</v>
      </c>
      <c r="BC329" s="1077">
        <v>0</v>
      </c>
      <c r="BD329" s="1078">
        <v>0</v>
      </c>
      <c r="BE329" s="1080"/>
      <c r="BF329" s="541">
        <v>1</v>
      </c>
      <c r="BG329" s="542">
        <v>14709076.53875</v>
      </c>
      <c r="BH329" s="542">
        <v>-73545382.693749994</v>
      </c>
      <c r="BI329" s="543">
        <v>44127229.616250008</v>
      </c>
      <c r="BJ329" s="1100">
        <v>60</v>
      </c>
      <c r="BK329" s="544">
        <f t="shared" si="31"/>
        <v>735453.82693750015</v>
      </c>
      <c r="BL329" s="544">
        <f t="shared" si="32"/>
        <v>578459.8909091329</v>
      </c>
      <c r="BM329" s="544">
        <f t="shared" si="33"/>
        <v>-156993.93602836726</v>
      </c>
      <c r="BN329" s="545"/>
      <c r="BO329" s="545">
        <f t="shared" si="34"/>
        <v>0</v>
      </c>
      <c r="BP329" s="545">
        <f t="shared" si="35"/>
        <v>0</v>
      </c>
      <c r="BQ329" s="545"/>
      <c r="BR329" s="545"/>
      <c r="BS329" s="545"/>
      <c r="BT329" s="545">
        <f t="shared" si="36"/>
        <v>60</v>
      </c>
      <c r="BU329" s="545">
        <f t="shared" si="37"/>
        <v>-9419636.161702035</v>
      </c>
      <c r="BV329" s="545">
        <f t="shared" si="38"/>
        <v>-3108479.9333616719</v>
      </c>
      <c r="BW329" s="545">
        <f t="shared" si="39"/>
        <v>-3108479.9333616719</v>
      </c>
      <c r="BX329" s="1101">
        <f t="shared" si="29"/>
        <v>1.8782011654869897E-4</v>
      </c>
      <c r="BY329" s="1102">
        <f t="shared" si="30"/>
        <v>34707593.454547971</v>
      </c>
    </row>
    <row r="330" spans="1:77" ht="12" customHeight="1">
      <c r="A330" s="1086">
        <v>1911351000</v>
      </c>
      <c r="B330" s="1061">
        <v>7000100</v>
      </c>
      <c r="C330" s="1062">
        <v>7018668</v>
      </c>
      <c r="D330" s="1062">
        <v>5</v>
      </c>
      <c r="E330" s="1062" t="s">
        <v>4782</v>
      </c>
      <c r="F330" s="1062" t="s">
        <v>2803</v>
      </c>
      <c r="G330" s="1087" t="s">
        <v>3276</v>
      </c>
      <c r="H330" s="1088" t="s">
        <v>2794</v>
      </c>
      <c r="I330" s="1088" t="s">
        <v>2795</v>
      </c>
      <c r="J330" s="1089" t="s">
        <v>3277</v>
      </c>
      <c r="K330" s="1090">
        <v>43087</v>
      </c>
      <c r="L330" s="1091">
        <v>43069</v>
      </c>
      <c r="M330" s="547">
        <v>8</v>
      </c>
      <c r="N330" s="546">
        <v>43311</v>
      </c>
      <c r="O330" s="548">
        <v>5</v>
      </c>
      <c r="P330" s="549">
        <v>3</v>
      </c>
      <c r="Q330" s="548" t="s">
        <v>2796</v>
      </c>
      <c r="R330" s="548" t="s">
        <v>127</v>
      </c>
      <c r="S330" s="550"/>
      <c r="T330" s="1079" t="s">
        <v>2797</v>
      </c>
      <c r="U330" s="1080"/>
      <c r="V330" s="551">
        <v>180072353.55000001</v>
      </c>
      <c r="W330" s="550">
        <v>-90036176.775000006</v>
      </c>
      <c r="X330" s="552">
        <v>0</v>
      </c>
      <c r="Y330" s="553">
        <v>90036176.775000006</v>
      </c>
      <c r="Z330" s="1080"/>
      <c r="AA330" s="1081"/>
      <c r="AB330" s="554"/>
      <c r="AC330" s="1082">
        <v>0</v>
      </c>
      <c r="AD330" s="1082">
        <v>0</v>
      </c>
      <c r="AE330" s="1082">
        <v>0</v>
      </c>
      <c r="AF330" s="1083">
        <v>0</v>
      </c>
      <c r="AG330" s="555" t="s">
        <v>2798</v>
      </c>
      <c r="AH330" s="1082">
        <v>0</v>
      </c>
      <c r="AI330" s="556" t="s">
        <v>2798</v>
      </c>
      <c r="AJ330" s="1082">
        <v>0</v>
      </c>
      <c r="AK330" s="556" t="s">
        <v>2798</v>
      </c>
      <c r="AL330" s="1083">
        <v>0</v>
      </c>
      <c r="AM330" s="1080"/>
      <c r="AN330" s="1073">
        <v>0</v>
      </c>
      <c r="AO330" s="1074">
        <v>0</v>
      </c>
      <c r="AP330" s="1080"/>
      <c r="AQ330" s="536" t="s">
        <v>2795</v>
      </c>
      <c r="AR330" s="537" t="s">
        <v>2799</v>
      </c>
      <c r="AS330" s="1075">
        <v>0</v>
      </c>
      <c r="AT330" s="1080"/>
      <c r="AU330" s="536" t="s">
        <v>2795</v>
      </c>
      <c r="AV330" s="538" t="s">
        <v>2800</v>
      </c>
      <c r="AW330" s="539" t="s">
        <v>2801</v>
      </c>
      <c r="AX330" s="540" t="s">
        <v>178</v>
      </c>
      <c r="AY330" s="540" t="s">
        <v>178</v>
      </c>
      <c r="AZ330" s="1076">
        <v>0</v>
      </c>
      <c r="BA330" s="1076">
        <v>0</v>
      </c>
      <c r="BB330" s="1076">
        <v>0</v>
      </c>
      <c r="BC330" s="1077">
        <v>0</v>
      </c>
      <c r="BD330" s="1078">
        <v>0</v>
      </c>
      <c r="BE330" s="1080"/>
      <c r="BF330" s="541">
        <v>1</v>
      </c>
      <c r="BG330" s="542">
        <v>22509044.193750001</v>
      </c>
      <c r="BH330" s="542">
        <v>-112545220.96875</v>
      </c>
      <c r="BI330" s="543">
        <v>67527132.581250012</v>
      </c>
      <c r="BJ330" s="1100">
        <v>60</v>
      </c>
      <c r="BK330" s="544">
        <f t="shared" si="31"/>
        <v>1125452.2096875003</v>
      </c>
      <c r="BL330" s="544">
        <f t="shared" si="32"/>
        <v>885207.11782848497</v>
      </c>
      <c r="BM330" s="544">
        <f t="shared" si="33"/>
        <v>-240245.09185901529</v>
      </c>
      <c r="BN330" s="545"/>
      <c r="BO330" s="545">
        <f t="shared" si="34"/>
        <v>0</v>
      </c>
      <c r="BP330" s="545">
        <f t="shared" si="35"/>
        <v>0</v>
      </c>
      <c r="BQ330" s="545"/>
      <c r="BR330" s="545"/>
      <c r="BS330" s="545"/>
      <c r="BT330" s="545">
        <f t="shared" si="36"/>
        <v>60</v>
      </c>
      <c r="BU330" s="545">
        <f t="shared" si="37"/>
        <v>-14414705.511540918</v>
      </c>
      <c r="BV330" s="545">
        <f t="shared" si="38"/>
        <v>-4756852.8188085034</v>
      </c>
      <c r="BW330" s="545">
        <f t="shared" si="39"/>
        <v>-4756852.8188085034</v>
      </c>
      <c r="BX330" s="1101">
        <f t="shared" si="29"/>
        <v>2.8741786017174491E-4</v>
      </c>
      <c r="BY330" s="1102">
        <f t="shared" si="30"/>
        <v>53112427.0697091</v>
      </c>
    </row>
    <row r="331" spans="1:77" ht="12" customHeight="1">
      <c r="A331" s="1086">
        <v>1911351000</v>
      </c>
      <c r="B331" s="1061">
        <v>7000100</v>
      </c>
      <c r="C331" s="1062">
        <v>7017172</v>
      </c>
      <c r="D331" s="1062">
        <v>0</v>
      </c>
      <c r="E331" s="1062" t="s">
        <v>2840</v>
      </c>
      <c r="F331" s="1062" t="s">
        <v>2841</v>
      </c>
      <c r="G331" s="1087" t="s">
        <v>3289</v>
      </c>
      <c r="H331" s="1088" t="s">
        <v>2794</v>
      </c>
      <c r="I331" s="1088" t="s">
        <v>2842</v>
      </c>
      <c r="J331" s="1089" t="s">
        <v>3290</v>
      </c>
      <c r="K331" s="1090">
        <v>41699</v>
      </c>
      <c r="L331" s="1091">
        <v>41698</v>
      </c>
      <c r="M331" s="547">
        <v>120</v>
      </c>
      <c r="N331" s="546">
        <v>45350</v>
      </c>
      <c r="O331" s="548">
        <v>50</v>
      </c>
      <c r="P331" s="549">
        <v>70</v>
      </c>
      <c r="Q331" s="548" t="s">
        <v>2796</v>
      </c>
      <c r="R331" s="548" t="s">
        <v>127</v>
      </c>
      <c r="S331" s="550">
        <v>871626087.60000002</v>
      </c>
      <c r="T331" s="1079" t="s">
        <v>2797</v>
      </c>
      <c r="U331" s="1080"/>
      <c r="V331" s="551">
        <v>871626087.60000002</v>
      </c>
      <c r="W331" s="550">
        <v>-355913985.7700001</v>
      </c>
      <c r="X331" s="552">
        <v>0</v>
      </c>
      <c r="Y331" s="553">
        <v>515712101.82999992</v>
      </c>
      <c r="Z331" s="1080"/>
      <c r="AA331" s="1081"/>
      <c r="AB331" s="554"/>
      <c r="AC331" s="1082">
        <v>0</v>
      </c>
      <c r="AD331" s="1082">
        <v>0</v>
      </c>
      <c r="AE331" s="1082">
        <v>0</v>
      </c>
      <c r="AF331" s="1083">
        <v>0</v>
      </c>
      <c r="AG331" s="555" t="s">
        <v>2798</v>
      </c>
      <c r="AH331" s="1082">
        <v>0</v>
      </c>
      <c r="AI331" s="556" t="s">
        <v>2798</v>
      </c>
      <c r="AJ331" s="1082">
        <v>0</v>
      </c>
      <c r="AK331" s="556" t="s">
        <v>2798</v>
      </c>
      <c r="AL331" s="1083">
        <v>0</v>
      </c>
      <c r="AM331" s="1080"/>
      <c r="AN331" s="1073">
        <v>0</v>
      </c>
      <c r="AO331" s="1074">
        <v>0</v>
      </c>
      <c r="AP331" s="1080"/>
      <c r="AQ331" s="536" t="s">
        <v>2795</v>
      </c>
      <c r="AR331" s="537" t="s">
        <v>2799</v>
      </c>
      <c r="AS331" s="1075">
        <v>0</v>
      </c>
      <c r="AT331" s="1080"/>
      <c r="AU331" s="536" t="s">
        <v>2795</v>
      </c>
      <c r="AV331" s="538" t="s">
        <v>2800</v>
      </c>
      <c r="AW331" s="539" t="s">
        <v>2801</v>
      </c>
      <c r="AX331" s="540" t="s">
        <v>178</v>
      </c>
      <c r="AY331" s="540" t="s">
        <v>178</v>
      </c>
      <c r="AZ331" s="1076">
        <v>0</v>
      </c>
      <c r="BA331" s="1076">
        <v>0</v>
      </c>
      <c r="BB331" s="1076">
        <v>0</v>
      </c>
      <c r="BC331" s="1077">
        <v>0</v>
      </c>
      <c r="BD331" s="1078">
        <v>0</v>
      </c>
      <c r="BE331" s="1080"/>
      <c r="BF331" s="541">
        <v>1</v>
      </c>
      <c r="BG331" s="542">
        <v>7263550.7300000004</v>
      </c>
      <c r="BH331" s="542">
        <v>-363177536.50000012</v>
      </c>
      <c r="BI331" s="543">
        <v>508448551.0999999</v>
      </c>
      <c r="BJ331" s="1100">
        <v>60</v>
      </c>
      <c r="BK331" s="544">
        <f t="shared" si="31"/>
        <v>8474142.5183333326</v>
      </c>
      <c r="BL331" s="544">
        <f t="shared" si="32"/>
        <v>6665206.4033927703</v>
      </c>
      <c r="BM331" s="544">
        <f t="shared" si="33"/>
        <v>-1808936.1149405623</v>
      </c>
      <c r="BN331" s="545"/>
      <c r="BO331" s="545">
        <f t="shared" si="34"/>
        <v>0</v>
      </c>
      <c r="BP331" s="545">
        <f t="shared" si="35"/>
        <v>0</v>
      </c>
      <c r="BQ331" s="545"/>
      <c r="BR331" s="545"/>
      <c r="BS331" s="545"/>
      <c r="BT331" s="545">
        <f t="shared" si="36"/>
        <v>60</v>
      </c>
      <c r="BU331" s="545">
        <f t="shared" si="37"/>
        <v>-108536166.89643374</v>
      </c>
      <c r="BV331" s="545">
        <f t="shared" si="38"/>
        <v>-35816935.075823136</v>
      </c>
      <c r="BW331" s="545">
        <f t="shared" si="39"/>
        <v>-35816935.075823136</v>
      </c>
      <c r="BX331" s="1101">
        <f t="shared" si="29"/>
        <v>2.16412557409795E-3</v>
      </c>
      <c r="BY331" s="1102">
        <f t="shared" si="30"/>
        <v>399912384.20356619</v>
      </c>
    </row>
    <row r="332" spans="1:77" ht="12" customHeight="1">
      <c r="A332" s="1086">
        <v>1911351000</v>
      </c>
      <c r="B332" s="1061">
        <v>7000100</v>
      </c>
      <c r="C332" s="1062">
        <v>7017172</v>
      </c>
      <c r="D332" s="1062">
        <v>1</v>
      </c>
      <c r="E332" s="1062" t="s">
        <v>2843</v>
      </c>
      <c r="F332" s="1062" t="s">
        <v>2841</v>
      </c>
      <c r="G332" s="1087" t="s">
        <v>3289</v>
      </c>
      <c r="H332" s="1088" t="s">
        <v>2794</v>
      </c>
      <c r="I332" s="1088" t="s">
        <v>2795</v>
      </c>
      <c r="J332" s="1089" t="s">
        <v>3290</v>
      </c>
      <c r="K332" s="1090">
        <v>41724</v>
      </c>
      <c r="L332" s="1091">
        <v>41790</v>
      </c>
      <c r="M332" s="547">
        <v>117</v>
      </c>
      <c r="N332" s="546">
        <v>45351</v>
      </c>
      <c r="O332" s="548">
        <v>47</v>
      </c>
      <c r="P332" s="549">
        <v>70</v>
      </c>
      <c r="Q332" s="548" t="s">
        <v>2796</v>
      </c>
      <c r="R332" s="548" t="s">
        <v>127</v>
      </c>
      <c r="S332" s="550">
        <v>830366984.39999998</v>
      </c>
      <c r="T332" s="1079" t="s">
        <v>2797</v>
      </c>
      <c r="U332" s="1080"/>
      <c r="V332" s="551">
        <v>830366984.39999998</v>
      </c>
      <c r="W332" s="550">
        <v>-326469070.78974354</v>
      </c>
      <c r="X332" s="552">
        <v>0</v>
      </c>
      <c r="Y332" s="553">
        <v>503897913.61025643</v>
      </c>
      <c r="Z332" s="1080"/>
      <c r="AA332" s="1081"/>
      <c r="AB332" s="554"/>
      <c r="AC332" s="1082">
        <v>0</v>
      </c>
      <c r="AD332" s="1082">
        <v>0</v>
      </c>
      <c r="AE332" s="1082">
        <v>0</v>
      </c>
      <c r="AF332" s="1083">
        <v>0</v>
      </c>
      <c r="AG332" s="555" t="s">
        <v>2798</v>
      </c>
      <c r="AH332" s="1082">
        <v>0</v>
      </c>
      <c r="AI332" s="556" t="s">
        <v>2798</v>
      </c>
      <c r="AJ332" s="1082">
        <v>0</v>
      </c>
      <c r="AK332" s="556" t="s">
        <v>2798</v>
      </c>
      <c r="AL332" s="1083">
        <v>0</v>
      </c>
      <c r="AM332" s="1080"/>
      <c r="AN332" s="1073">
        <v>0</v>
      </c>
      <c r="AO332" s="1074">
        <v>0</v>
      </c>
      <c r="AP332" s="1080"/>
      <c r="AQ332" s="536" t="s">
        <v>2795</v>
      </c>
      <c r="AR332" s="537" t="s">
        <v>2799</v>
      </c>
      <c r="AS332" s="1075">
        <v>0</v>
      </c>
      <c r="AT332" s="1080"/>
      <c r="AU332" s="536" t="s">
        <v>2795</v>
      </c>
      <c r="AV332" s="538" t="s">
        <v>2800</v>
      </c>
      <c r="AW332" s="539" t="s">
        <v>2801</v>
      </c>
      <c r="AX332" s="540" t="s">
        <v>178</v>
      </c>
      <c r="AY332" s="540" t="s">
        <v>178</v>
      </c>
      <c r="AZ332" s="1076">
        <v>0</v>
      </c>
      <c r="BA332" s="1076">
        <v>0</v>
      </c>
      <c r="BB332" s="1076">
        <v>0</v>
      </c>
      <c r="BC332" s="1077">
        <v>0</v>
      </c>
      <c r="BD332" s="1078">
        <v>0</v>
      </c>
      <c r="BE332" s="1080"/>
      <c r="BF332" s="541">
        <v>1</v>
      </c>
      <c r="BG332" s="542">
        <v>7097153.7128205122</v>
      </c>
      <c r="BH332" s="542">
        <v>-333566224.50256407</v>
      </c>
      <c r="BI332" s="543">
        <v>496800759.8974359</v>
      </c>
      <c r="BJ332" s="1100">
        <v>60</v>
      </c>
      <c r="BK332" s="544">
        <f t="shared" si="31"/>
        <v>8280012.6649572654</v>
      </c>
      <c r="BL332" s="544">
        <f t="shared" si="32"/>
        <v>6512516.5543593662</v>
      </c>
      <c r="BM332" s="544">
        <f t="shared" si="33"/>
        <v>-1767496.1105978992</v>
      </c>
      <c r="BN332" s="545"/>
      <c r="BO332" s="545">
        <f t="shared" si="34"/>
        <v>0</v>
      </c>
      <c r="BP332" s="545">
        <f t="shared" si="35"/>
        <v>0</v>
      </c>
      <c r="BQ332" s="545"/>
      <c r="BR332" s="545"/>
      <c r="BS332" s="545"/>
      <c r="BT332" s="545">
        <f t="shared" si="36"/>
        <v>60</v>
      </c>
      <c r="BU332" s="545">
        <f t="shared" si="37"/>
        <v>-106049766.63587394</v>
      </c>
      <c r="BV332" s="545">
        <f t="shared" si="38"/>
        <v>-34996422.989838406</v>
      </c>
      <c r="BW332" s="545">
        <f t="shared" si="39"/>
        <v>-34996422.989838406</v>
      </c>
      <c r="BX332" s="1101">
        <f t="shared" si="29"/>
        <v>2.1145487137279335E-3</v>
      </c>
      <c r="BY332" s="1102">
        <f t="shared" si="30"/>
        <v>390750993.26156199</v>
      </c>
    </row>
    <row r="333" spans="1:77" ht="12" customHeight="1">
      <c r="A333" s="1086">
        <v>1911351000</v>
      </c>
      <c r="B333" s="1061">
        <v>7000100</v>
      </c>
      <c r="C333" s="1062">
        <v>7017187</v>
      </c>
      <c r="D333" s="1062">
        <v>0</v>
      </c>
      <c r="E333" s="1062" t="s">
        <v>2844</v>
      </c>
      <c r="F333" s="1062" t="s">
        <v>2845</v>
      </c>
      <c r="G333" s="1087" t="s">
        <v>3287</v>
      </c>
      <c r="H333" s="1088" t="s">
        <v>2794</v>
      </c>
      <c r="I333" s="1088" t="s">
        <v>2842</v>
      </c>
      <c r="J333" s="1089" t="s">
        <v>3291</v>
      </c>
      <c r="K333" s="1090">
        <v>41699</v>
      </c>
      <c r="L333" s="1091">
        <v>41698</v>
      </c>
      <c r="M333" s="547">
        <v>120</v>
      </c>
      <c r="N333" s="546">
        <v>45350</v>
      </c>
      <c r="O333" s="548">
        <v>50</v>
      </c>
      <c r="P333" s="549">
        <v>70</v>
      </c>
      <c r="Q333" s="548" t="s">
        <v>2796</v>
      </c>
      <c r="R333" s="548" t="s">
        <v>127</v>
      </c>
      <c r="S333" s="550">
        <v>476203030.66000003</v>
      </c>
      <c r="T333" s="1079" t="s">
        <v>2797</v>
      </c>
      <c r="U333" s="1080"/>
      <c r="V333" s="551">
        <v>476203030.66000003</v>
      </c>
      <c r="W333" s="550">
        <v>-194449570.8528333</v>
      </c>
      <c r="X333" s="552">
        <v>0</v>
      </c>
      <c r="Y333" s="553">
        <v>281753459.8071667</v>
      </c>
      <c r="Z333" s="1080"/>
      <c r="AA333" s="1081"/>
      <c r="AB333" s="554"/>
      <c r="AC333" s="1082">
        <v>0</v>
      </c>
      <c r="AD333" s="1082">
        <v>0</v>
      </c>
      <c r="AE333" s="1082">
        <v>0</v>
      </c>
      <c r="AF333" s="1083">
        <v>0</v>
      </c>
      <c r="AG333" s="555" t="s">
        <v>2798</v>
      </c>
      <c r="AH333" s="1082">
        <v>0</v>
      </c>
      <c r="AI333" s="556" t="s">
        <v>2798</v>
      </c>
      <c r="AJ333" s="1082">
        <v>0</v>
      </c>
      <c r="AK333" s="556" t="s">
        <v>2798</v>
      </c>
      <c r="AL333" s="1083">
        <v>0</v>
      </c>
      <c r="AM333" s="1080"/>
      <c r="AN333" s="1073">
        <v>0</v>
      </c>
      <c r="AO333" s="1074">
        <v>0</v>
      </c>
      <c r="AP333" s="1080"/>
      <c r="AQ333" s="536" t="s">
        <v>2795</v>
      </c>
      <c r="AR333" s="537" t="s">
        <v>2799</v>
      </c>
      <c r="AS333" s="1075">
        <v>0</v>
      </c>
      <c r="AT333" s="1080"/>
      <c r="AU333" s="536" t="s">
        <v>2795</v>
      </c>
      <c r="AV333" s="538" t="s">
        <v>2800</v>
      </c>
      <c r="AW333" s="539" t="s">
        <v>2801</v>
      </c>
      <c r="AX333" s="540" t="s">
        <v>178</v>
      </c>
      <c r="AY333" s="540" t="s">
        <v>178</v>
      </c>
      <c r="AZ333" s="1076">
        <v>0</v>
      </c>
      <c r="BA333" s="1076">
        <v>0</v>
      </c>
      <c r="BB333" s="1076">
        <v>0</v>
      </c>
      <c r="BC333" s="1077">
        <v>0</v>
      </c>
      <c r="BD333" s="1078">
        <v>0</v>
      </c>
      <c r="BE333" s="1080"/>
      <c r="BF333" s="541">
        <v>1</v>
      </c>
      <c r="BG333" s="542">
        <v>3968358.5888333335</v>
      </c>
      <c r="BH333" s="542">
        <v>-198417929.44166663</v>
      </c>
      <c r="BI333" s="543">
        <v>277785101.21833336</v>
      </c>
      <c r="BJ333" s="1100">
        <v>60</v>
      </c>
      <c r="BK333" s="544">
        <f t="shared" si="31"/>
        <v>4629751.6869722223</v>
      </c>
      <c r="BL333" s="544">
        <f t="shared" si="32"/>
        <v>3641459.949884681</v>
      </c>
      <c r="BM333" s="544">
        <f t="shared" si="33"/>
        <v>-988291.73708754126</v>
      </c>
      <c r="BN333" s="545"/>
      <c r="BO333" s="545">
        <f t="shared" si="34"/>
        <v>0</v>
      </c>
      <c r="BP333" s="545">
        <f t="shared" si="35"/>
        <v>0</v>
      </c>
      <c r="BQ333" s="545"/>
      <c r="BR333" s="545"/>
      <c r="BS333" s="545"/>
      <c r="BT333" s="545">
        <f t="shared" si="36"/>
        <v>60</v>
      </c>
      <c r="BU333" s="545">
        <f t="shared" si="37"/>
        <v>-59297504.225252479</v>
      </c>
      <c r="BV333" s="545">
        <f t="shared" si="38"/>
        <v>-19568176.394333318</v>
      </c>
      <c r="BW333" s="545">
        <f t="shared" si="39"/>
        <v>-19568176.394333318</v>
      </c>
      <c r="BX333" s="1101">
        <f t="shared" si="29"/>
        <v>1.1823454710400943E-3</v>
      </c>
      <c r="BY333" s="1102">
        <f t="shared" si="30"/>
        <v>218487596.99308085</v>
      </c>
    </row>
    <row r="334" spans="1:77" ht="12" customHeight="1">
      <c r="A334" s="1086">
        <v>1911351000</v>
      </c>
      <c r="B334" s="1061">
        <v>7000100</v>
      </c>
      <c r="C334" s="1062">
        <v>7017150</v>
      </c>
      <c r="D334" s="1062">
        <v>0</v>
      </c>
      <c r="E334" s="1062" t="s">
        <v>2846</v>
      </c>
      <c r="F334" s="1062" t="s">
        <v>2847</v>
      </c>
      <c r="G334" s="1087" t="s">
        <v>3292</v>
      </c>
      <c r="H334" s="1088" t="s">
        <v>2794</v>
      </c>
      <c r="I334" s="1088" t="s">
        <v>2842</v>
      </c>
      <c r="J334" s="1089" t="s">
        <v>3293</v>
      </c>
      <c r="K334" s="1090">
        <v>41782</v>
      </c>
      <c r="L334" s="1091">
        <v>41759</v>
      </c>
      <c r="M334" s="547">
        <v>120</v>
      </c>
      <c r="N334" s="546">
        <v>45412</v>
      </c>
      <c r="O334" s="548">
        <v>48</v>
      </c>
      <c r="P334" s="549">
        <v>72</v>
      </c>
      <c r="Q334" s="548" t="s">
        <v>2796</v>
      </c>
      <c r="R334" s="548" t="s">
        <v>127</v>
      </c>
      <c r="S334" s="550">
        <v>270623600</v>
      </c>
      <c r="T334" s="1079" t="s">
        <v>2797</v>
      </c>
      <c r="U334" s="1080"/>
      <c r="V334" s="551">
        <v>270623600</v>
      </c>
      <c r="W334" s="550">
        <v>-105994243.33828753</v>
      </c>
      <c r="X334" s="552">
        <v>0</v>
      </c>
      <c r="Y334" s="553">
        <v>164629356.66171247</v>
      </c>
      <c r="Z334" s="1080"/>
      <c r="AA334" s="1081"/>
      <c r="AB334" s="554"/>
      <c r="AC334" s="1082">
        <v>0</v>
      </c>
      <c r="AD334" s="1082">
        <v>0</v>
      </c>
      <c r="AE334" s="1082">
        <v>0</v>
      </c>
      <c r="AF334" s="1083">
        <v>0</v>
      </c>
      <c r="AG334" s="555" t="s">
        <v>2798</v>
      </c>
      <c r="AH334" s="1082">
        <v>0</v>
      </c>
      <c r="AI334" s="556" t="s">
        <v>2798</v>
      </c>
      <c r="AJ334" s="1082">
        <v>0</v>
      </c>
      <c r="AK334" s="556" t="s">
        <v>2798</v>
      </c>
      <c r="AL334" s="1083">
        <v>0</v>
      </c>
      <c r="AM334" s="1080"/>
      <c r="AN334" s="1073">
        <v>0</v>
      </c>
      <c r="AO334" s="1074">
        <v>0</v>
      </c>
      <c r="AP334" s="1080"/>
      <c r="AQ334" s="536" t="s">
        <v>2795</v>
      </c>
      <c r="AR334" s="537" t="s">
        <v>2799</v>
      </c>
      <c r="AS334" s="1075">
        <v>0</v>
      </c>
      <c r="AT334" s="1080"/>
      <c r="AU334" s="536" t="s">
        <v>2795</v>
      </c>
      <c r="AV334" s="538" t="s">
        <v>2800</v>
      </c>
      <c r="AW334" s="539" t="s">
        <v>2801</v>
      </c>
      <c r="AX334" s="540" t="s">
        <v>178</v>
      </c>
      <c r="AY334" s="540" t="s">
        <v>178</v>
      </c>
      <c r="AZ334" s="1076">
        <v>0</v>
      </c>
      <c r="BA334" s="1076">
        <v>0</v>
      </c>
      <c r="BB334" s="1076">
        <v>0</v>
      </c>
      <c r="BC334" s="1077">
        <v>0</v>
      </c>
      <c r="BD334" s="1078">
        <v>0</v>
      </c>
      <c r="BE334" s="1080"/>
      <c r="BF334" s="541">
        <v>1</v>
      </c>
      <c r="BG334" s="542">
        <v>2255196.6666666665</v>
      </c>
      <c r="BH334" s="542">
        <v>-108249440.0049542</v>
      </c>
      <c r="BI334" s="543">
        <v>162374159.99504578</v>
      </c>
      <c r="BJ334" s="1100">
        <v>60</v>
      </c>
      <c r="BK334" s="544">
        <f t="shared" si="31"/>
        <v>2706235.9999174299</v>
      </c>
      <c r="BL334" s="544">
        <f t="shared" si="32"/>
        <v>2128548.2839966766</v>
      </c>
      <c r="BM334" s="544">
        <f t="shared" si="33"/>
        <v>-577687.71592075331</v>
      </c>
      <c r="BN334" s="545"/>
      <c r="BO334" s="545">
        <f t="shared" si="34"/>
        <v>0</v>
      </c>
      <c r="BP334" s="545">
        <f t="shared" si="35"/>
        <v>0</v>
      </c>
      <c r="BQ334" s="545"/>
      <c r="BR334" s="545"/>
      <c r="BS334" s="545"/>
      <c r="BT334" s="545">
        <f t="shared" si="36"/>
        <v>60</v>
      </c>
      <c r="BU334" s="545">
        <f t="shared" si="37"/>
        <v>-34661262.955245197</v>
      </c>
      <c r="BV334" s="545">
        <f t="shared" si="38"/>
        <v>-11438216.775230916</v>
      </c>
      <c r="BW334" s="545">
        <f t="shared" si="39"/>
        <v>-11438216.775230916</v>
      </c>
      <c r="BX334" s="1101">
        <f t="shared" si="29"/>
        <v>6.9111824875441345E-4</v>
      </c>
      <c r="BY334" s="1102">
        <f t="shared" si="30"/>
        <v>127712897.03980058</v>
      </c>
    </row>
    <row r="335" spans="1:77" ht="12" customHeight="1">
      <c r="A335" s="1086">
        <v>1911351000</v>
      </c>
      <c r="B335" s="1061">
        <v>7000100</v>
      </c>
      <c r="C335" s="1062">
        <v>7017388</v>
      </c>
      <c r="D335" s="1062">
        <v>0</v>
      </c>
      <c r="E335" s="1062" t="s">
        <v>2848</v>
      </c>
      <c r="F335" s="1062" t="s">
        <v>2847</v>
      </c>
      <c r="G335" s="1087" t="s">
        <v>3292</v>
      </c>
      <c r="H335" s="1088" t="s">
        <v>2794</v>
      </c>
      <c r="I335" s="1088" t="s">
        <v>2795</v>
      </c>
      <c r="J335" s="1089" t="s">
        <v>3293</v>
      </c>
      <c r="K335" s="1090">
        <v>41943</v>
      </c>
      <c r="L335" s="1091">
        <v>41912</v>
      </c>
      <c r="M335" s="547">
        <v>115</v>
      </c>
      <c r="N335" s="546">
        <v>45412</v>
      </c>
      <c r="O335" s="548">
        <v>43</v>
      </c>
      <c r="P335" s="549">
        <v>72</v>
      </c>
      <c r="Q335" s="548" t="s">
        <v>2796</v>
      </c>
      <c r="R335" s="548" t="s">
        <v>127</v>
      </c>
      <c r="S335" s="550">
        <v>276615148</v>
      </c>
      <c r="T335" s="1079" t="s">
        <v>2797</v>
      </c>
      <c r="U335" s="1080"/>
      <c r="V335" s="551">
        <v>276615148</v>
      </c>
      <c r="W335" s="550">
        <v>-101024662.74513027</v>
      </c>
      <c r="X335" s="552">
        <v>0</v>
      </c>
      <c r="Y335" s="553">
        <v>175590485.25486973</v>
      </c>
      <c r="Z335" s="1080"/>
      <c r="AA335" s="1081"/>
      <c r="AB335" s="554"/>
      <c r="AC335" s="1082">
        <v>0</v>
      </c>
      <c r="AD335" s="1082">
        <v>0</v>
      </c>
      <c r="AE335" s="1082">
        <v>0</v>
      </c>
      <c r="AF335" s="1083">
        <v>0</v>
      </c>
      <c r="AG335" s="555" t="s">
        <v>2798</v>
      </c>
      <c r="AH335" s="1082">
        <v>0</v>
      </c>
      <c r="AI335" s="556" t="s">
        <v>2798</v>
      </c>
      <c r="AJ335" s="1082">
        <v>0</v>
      </c>
      <c r="AK335" s="556" t="s">
        <v>2798</v>
      </c>
      <c r="AL335" s="1083">
        <v>0</v>
      </c>
      <c r="AM335" s="1080"/>
      <c r="AN335" s="1073">
        <v>0</v>
      </c>
      <c r="AO335" s="1074">
        <v>0</v>
      </c>
      <c r="AP335" s="1080"/>
      <c r="AQ335" s="536" t="s">
        <v>2795</v>
      </c>
      <c r="AR335" s="537" t="s">
        <v>2799</v>
      </c>
      <c r="AS335" s="1075">
        <v>0</v>
      </c>
      <c r="AT335" s="1080"/>
      <c r="AU335" s="536" t="s">
        <v>2795</v>
      </c>
      <c r="AV335" s="538" t="s">
        <v>2800</v>
      </c>
      <c r="AW335" s="539" t="s">
        <v>2801</v>
      </c>
      <c r="AX335" s="540" t="s">
        <v>178</v>
      </c>
      <c r="AY335" s="540" t="s">
        <v>178</v>
      </c>
      <c r="AZ335" s="1076">
        <v>0</v>
      </c>
      <c r="BA335" s="1076">
        <v>0</v>
      </c>
      <c r="BB335" s="1076">
        <v>0</v>
      </c>
      <c r="BC335" s="1077">
        <v>0</v>
      </c>
      <c r="BD335" s="1078">
        <v>0</v>
      </c>
      <c r="BE335" s="1080"/>
      <c r="BF335" s="541">
        <v>1</v>
      </c>
      <c r="BG335" s="542">
        <v>2405349.1130434782</v>
      </c>
      <c r="BH335" s="542">
        <v>-103430011.85817374</v>
      </c>
      <c r="BI335" s="543">
        <v>173185136.14182627</v>
      </c>
      <c r="BJ335" s="1100">
        <v>60</v>
      </c>
      <c r="BK335" s="544">
        <f t="shared" si="31"/>
        <v>2886418.9356971043</v>
      </c>
      <c r="BL335" s="544">
        <f t="shared" si="32"/>
        <v>2270268.3996004192</v>
      </c>
      <c r="BM335" s="544">
        <f t="shared" si="33"/>
        <v>-616150.5360966851</v>
      </c>
      <c r="BN335" s="545"/>
      <c r="BO335" s="545">
        <f t="shared" si="34"/>
        <v>0</v>
      </c>
      <c r="BP335" s="545">
        <f t="shared" si="35"/>
        <v>0</v>
      </c>
      <c r="BQ335" s="545"/>
      <c r="BR335" s="545"/>
      <c r="BS335" s="545"/>
      <c r="BT335" s="545">
        <f t="shared" si="36"/>
        <v>60</v>
      </c>
      <c r="BU335" s="545">
        <f t="shared" si="37"/>
        <v>-36969032.165801108</v>
      </c>
      <c r="BV335" s="545">
        <f t="shared" si="38"/>
        <v>-12199780.614714365</v>
      </c>
      <c r="BW335" s="545">
        <f t="shared" si="39"/>
        <v>-12199780.614714365</v>
      </c>
      <c r="BX335" s="1101">
        <f t="shared" si="29"/>
        <v>7.3713334685941137E-4</v>
      </c>
      <c r="BY335" s="1102">
        <f t="shared" si="30"/>
        <v>136216103.97602516</v>
      </c>
    </row>
    <row r="336" spans="1:77" ht="12" customHeight="1">
      <c r="A336" s="1086">
        <v>1911351000</v>
      </c>
      <c r="B336" s="1061">
        <v>7000100</v>
      </c>
      <c r="C336" s="1062">
        <v>7017150</v>
      </c>
      <c r="D336" s="1062">
        <v>1</v>
      </c>
      <c r="E336" s="1062" t="s">
        <v>2849</v>
      </c>
      <c r="F336" s="1062" t="s">
        <v>2850</v>
      </c>
      <c r="G336" s="1087" t="s">
        <v>3292</v>
      </c>
      <c r="H336" s="1088" t="s">
        <v>2794</v>
      </c>
      <c r="I336" s="1088" t="s">
        <v>2795</v>
      </c>
      <c r="J336" s="1089" t="s">
        <v>3293</v>
      </c>
      <c r="K336" s="1090">
        <v>42104</v>
      </c>
      <c r="L336" s="1091">
        <v>42094</v>
      </c>
      <c r="M336" s="547">
        <v>109</v>
      </c>
      <c r="N336" s="546">
        <v>45412</v>
      </c>
      <c r="O336" s="548">
        <v>37</v>
      </c>
      <c r="P336" s="549">
        <v>72</v>
      </c>
      <c r="Q336" s="548" t="s">
        <v>2796</v>
      </c>
      <c r="R336" s="548" t="s">
        <v>127</v>
      </c>
      <c r="S336" s="550">
        <v>210206898.34</v>
      </c>
      <c r="T336" s="1079" t="s">
        <v>2797</v>
      </c>
      <c r="U336" s="1080"/>
      <c r="V336" s="551">
        <v>210206898.34</v>
      </c>
      <c r="W336" s="550">
        <v>-69426131.556880713</v>
      </c>
      <c r="X336" s="552">
        <v>0</v>
      </c>
      <c r="Y336" s="553">
        <v>140780766.78311929</v>
      </c>
      <c r="Z336" s="1080"/>
      <c r="AA336" s="1081"/>
      <c r="AB336" s="554"/>
      <c r="AC336" s="1082">
        <v>0</v>
      </c>
      <c r="AD336" s="1082">
        <v>0</v>
      </c>
      <c r="AE336" s="1082">
        <v>0</v>
      </c>
      <c r="AF336" s="1083">
        <v>0</v>
      </c>
      <c r="AG336" s="555" t="s">
        <v>2798</v>
      </c>
      <c r="AH336" s="1082">
        <v>0</v>
      </c>
      <c r="AI336" s="556" t="s">
        <v>2798</v>
      </c>
      <c r="AJ336" s="1082">
        <v>0</v>
      </c>
      <c r="AK336" s="556" t="s">
        <v>2798</v>
      </c>
      <c r="AL336" s="1083">
        <v>0</v>
      </c>
      <c r="AM336" s="1080"/>
      <c r="AN336" s="1073">
        <v>0</v>
      </c>
      <c r="AO336" s="1074">
        <v>0</v>
      </c>
      <c r="AP336" s="1080"/>
      <c r="AQ336" s="536" t="s">
        <v>2795</v>
      </c>
      <c r="AR336" s="537" t="s">
        <v>2799</v>
      </c>
      <c r="AS336" s="1075">
        <v>0</v>
      </c>
      <c r="AT336" s="1080"/>
      <c r="AU336" s="536" t="s">
        <v>2795</v>
      </c>
      <c r="AV336" s="538" t="s">
        <v>2800</v>
      </c>
      <c r="AW336" s="539" t="s">
        <v>2801</v>
      </c>
      <c r="AX336" s="540" t="s">
        <v>178</v>
      </c>
      <c r="AY336" s="540" t="s">
        <v>178</v>
      </c>
      <c r="AZ336" s="1076">
        <v>0</v>
      </c>
      <c r="BA336" s="1076">
        <v>0</v>
      </c>
      <c r="BB336" s="1076">
        <v>0</v>
      </c>
      <c r="BC336" s="1077">
        <v>0</v>
      </c>
      <c r="BD336" s="1078">
        <v>0</v>
      </c>
      <c r="BE336" s="1080"/>
      <c r="BF336" s="541">
        <v>1</v>
      </c>
      <c r="BG336" s="542">
        <v>1928503.6544954129</v>
      </c>
      <c r="BH336" s="542">
        <v>-71354635.211376131</v>
      </c>
      <c r="BI336" s="543">
        <v>138852263.12862387</v>
      </c>
      <c r="BJ336" s="1100">
        <v>60</v>
      </c>
      <c r="BK336" s="544">
        <f t="shared" si="31"/>
        <v>2314204.3854770646</v>
      </c>
      <c r="BL336" s="544">
        <f t="shared" si="32"/>
        <v>1820201.8499772686</v>
      </c>
      <c r="BM336" s="544">
        <f t="shared" si="33"/>
        <v>-494002.53549979604</v>
      </c>
      <c r="BN336" s="545"/>
      <c r="BO336" s="545">
        <f t="shared" si="34"/>
        <v>0</v>
      </c>
      <c r="BP336" s="545">
        <f t="shared" si="35"/>
        <v>0</v>
      </c>
      <c r="BQ336" s="545"/>
      <c r="BR336" s="545"/>
      <c r="BS336" s="545"/>
      <c r="BT336" s="545">
        <f t="shared" si="36"/>
        <v>60</v>
      </c>
      <c r="BU336" s="545">
        <f t="shared" si="37"/>
        <v>-29640152.129987761</v>
      </c>
      <c r="BV336" s="545">
        <f t="shared" si="38"/>
        <v>-9781250.2028959617</v>
      </c>
      <c r="BW336" s="545">
        <f t="shared" si="39"/>
        <v>-9781250.2028959617</v>
      </c>
      <c r="BX336" s="1101">
        <f t="shared" si="29"/>
        <v>5.9100125864835573E-4</v>
      </c>
      <c r="BY336" s="1102">
        <f t="shared" si="30"/>
        <v>109212110.99863611</v>
      </c>
    </row>
    <row r="337" spans="1:77" ht="12" customHeight="1">
      <c r="A337" s="1086">
        <v>1911351000</v>
      </c>
      <c r="B337" s="1061">
        <v>7000100</v>
      </c>
      <c r="C337" s="1062">
        <v>7017197</v>
      </c>
      <c r="D337" s="1062">
        <v>0</v>
      </c>
      <c r="E337" s="1062" t="s">
        <v>2851</v>
      </c>
      <c r="F337" s="1062" t="s">
        <v>2852</v>
      </c>
      <c r="G337" s="1087" t="s">
        <v>3294</v>
      </c>
      <c r="H337" s="1088" t="s">
        <v>2794</v>
      </c>
      <c r="I337" s="1088" t="s">
        <v>2842</v>
      </c>
      <c r="J337" s="1089" t="s">
        <v>3295</v>
      </c>
      <c r="K337" s="1090">
        <v>41757</v>
      </c>
      <c r="L337" s="1091">
        <v>41729</v>
      </c>
      <c r="M337" s="547">
        <v>120</v>
      </c>
      <c r="N337" s="546">
        <v>45382</v>
      </c>
      <c r="O337" s="548">
        <v>49</v>
      </c>
      <c r="P337" s="549">
        <v>71</v>
      </c>
      <c r="Q337" s="548" t="s">
        <v>2796</v>
      </c>
      <c r="R337" s="548" t="s">
        <v>127</v>
      </c>
      <c r="S337" s="550">
        <v>334299358.56</v>
      </c>
      <c r="T337" s="1079" t="s">
        <v>2797</v>
      </c>
      <c r="U337" s="1080"/>
      <c r="V337" s="551">
        <v>334299358.56</v>
      </c>
      <c r="W337" s="550">
        <v>-133719743.4240001</v>
      </c>
      <c r="X337" s="552">
        <v>0</v>
      </c>
      <c r="Y337" s="553">
        <v>200579615.13599992</v>
      </c>
      <c r="Z337" s="1080"/>
      <c r="AA337" s="1081"/>
      <c r="AB337" s="554"/>
      <c r="AC337" s="1082">
        <v>0</v>
      </c>
      <c r="AD337" s="1082">
        <v>0</v>
      </c>
      <c r="AE337" s="1082">
        <v>0</v>
      </c>
      <c r="AF337" s="1083">
        <v>0</v>
      </c>
      <c r="AG337" s="555" t="s">
        <v>2798</v>
      </c>
      <c r="AH337" s="1082">
        <v>0</v>
      </c>
      <c r="AI337" s="556" t="s">
        <v>2798</v>
      </c>
      <c r="AJ337" s="1082">
        <v>0</v>
      </c>
      <c r="AK337" s="556" t="s">
        <v>2798</v>
      </c>
      <c r="AL337" s="1083">
        <v>0</v>
      </c>
      <c r="AM337" s="1080"/>
      <c r="AN337" s="1073">
        <v>0</v>
      </c>
      <c r="AO337" s="1074">
        <v>0</v>
      </c>
      <c r="AP337" s="1080"/>
      <c r="AQ337" s="536" t="s">
        <v>2795</v>
      </c>
      <c r="AR337" s="537" t="s">
        <v>2799</v>
      </c>
      <c r="AS337" s="1075">
        <v>0</v>
      </c>
      <c r="AT337" s="1080"/>
      <c r="AU337" s="536" t="s">
        <v>2795</v>
      </c>
      <c r="AV337" s="538" t="s">
        <v>2800</v>
      </c>
      <c r="AW337" s="539" t="s">
        <v>2801</v>
      </c>
      <c r="AX337" s="540" t="s">
        <v>178</v>
      </c>
      <c r="AY337" s="540" t="s">
        <v>178</v>
      </c>
      <c r="AZ337" s="1076">
        <v>0</v>
      </c>
      <c r="BA337" s="1076">
        <v>0</v>
      </c>
      <c r="BB337" s="1076">
        <v>0</v>
      </c>
      <c r="BC337" s="1077">
        <v>0</v>
      </c>
      <c r="BD337" s="1078">
        <v>0</v>
      </c>
      <c r="BE337" s="1080"/>
      <c r="BF337" s="541">
        <v>1</v>
      </c>
      <c r="BG337" s="542">
        <v>2785827.9879999999</v>
      </c>
      <c r="BH337" s="542">
        <v>-136505571.41200009</v>
      </c>
      <c r="BI337" s="543">
        <v>197793787.14799991</v>
      </c>
      <c r="BJ337" s="1100">
        <v>60</v>
      </c>
      <c r="BK337" s="544">
        <f t="shared" si="31"/>
        <v>3296563.1191333318</v>
      </c>
      <c r="BL337" s="544">
        <f t="shared" si="32"/>
        <v>2592860.9960595001</v>
      </c>
      <c r="BM337" s="544">
        <f t="shared" si="33"/>
        <v>-703702.12307383167</v>
      </c>
      <c r="BN337" s="545"/>
      <c r="BO337" s="545">
        <f t="shared" si="34"/>
        <v>0</v>
      </c>
      <c r="BP337" s="545">
        <f t="shared" si="35"/>
        <v>0</v>
      </c>
      <c r="BQ337" s="545"/>
      <c r="BR337" s="545"/>
      <c r="BS337" s="545"/>
      <c r="BT337" s="545">
        <f t="shared" si="36"/>
        <v>60</v>
      </c>
      <c r="BU337" s="545">
        <f t="shared" si="37"/>
        <v>-42222127.384429902</v>
      </c>
      <c r="BV337" s="545">
        <f t="shared" si="38"/>
        <v>-13933302.036861869</v>
      </c>
      <c r="BW337" s="545">
        <f t="shared" si="39"/>
        <v>-13933302.036861869</v>
      </c>
      <c r="BX337" s="1101">
        <f t="shared" si="29"/>
        <v>8.4187592282170844E-4</v>
      </c>
      <c r="BY337" s="1102">
        <f t="shared" si="30"/>
        <v>155571659.76357001</v>
      </c>
    </row>
    <row r="338" spans="1:77" ht="12" customHeight="1">
      <c r="A338" s="1086">
        <v>1911351000</v>
      </c>
      <c r="B338" s="1061">
        <v>7000100</v>
      </c>
      <c r="C338" s="1062">
        <v>7017223</v>
      </c>
      <c r="D338" s="1062">
        <v>0</v>
      </c>
      <c r="E338" s="1062" t="s">
        <v>2853</v>
      </c>
      <c r="F338" s="1062" t="s">
        <v>2854</v>
      </c>
      <c r="G338" s="1087" t="s">
        <v>3283</v>
      </c>
      <c r="H338" s="1088" t="s">
        <v>2794</v>
      </c>
      <c r="I338" s="1088" t="s">
        <v>2842</v>
      </c>
      <c r="J338" s="1089" t="s">
        <v>3296</v>
      </c>
      <c r="K338" s="1090">
        <v>41789</v>
      </c>
      <c r="L338" s="1091">
        <v>41759</v>
      </c>
      <c r="M338" s="547">
        <v>120</v>
      </c>
      <c r="N338" s="546">
        <v>45412</v>
      </c>
      <c r="O338" s="548">
        <v>48</v>
      </c>
      <c r="P338" s="549">
        <v>72</v>
      </c>
      <c r="Q338" s="548" t="s">
        <v>2796</v>
      </c>
      <c r="R338" s="548" t="s">
        <v>127</v>
      </c>
      <c r="S338" s="550">
        <v>155226456</v>
      </c>
      <c r="T338" s="1079" t="s">
        <v>2797</v>
      </c>
      <c r="U338" s="1080"/>
      <c r="V338" s="551">
        <v>155226456</v>
      </c>
      <c r="W338" s="550">
        <v>-60797028.599999949</v>
      </c>
      <c r="X338" s="552">
        <v>0</v>
      </c>
      <c r="Y338" s="553">
        <v>94429427.400000051</v>
      </c>
      <c r="Z338" s="1080"/>
      <c r="AA338" s="1081"/>
      <c r="AB338" s="554"/>
      <c r="AC338" s="1082">
        <v>0</v>
      </c>
      <c r="AD338" s="1082">
        <v>0</v>
      </c>
      <c r="AE338" s="1082">
        <v>0</v>
      </c>
      <c r="AF338" s="1083">
        <v>0</v>
      </c>
      <c r="AG338" s="555" t="s">
        <v>2798</v>
      </c>
      <c r="AH338" s="1082">
        <v>0</v>
      </c>
      <c r="AI338" s="556" t="s">
        <v>2798</v>
      </c>
      <c r="AJ338" s="1082">
        <v>0</v>
      </c>
      <c r="AK338" s="556" t="s">
        <v>2798</v>
      </c>
      <c r="AL338" s="1083">
        <v>0</v>
      </c>
      <c r="AM338" s="1080"/>
      <c r="AN338" s="1073">
        <v>0</v>
      </c>
      <c r="AO338" s="1074">
        <v>0</v>
      </c>
      <c r="AP338" s="1080"/>
      <c r="AQ338" s="536" t="s">
        <v>2795</v>
      </c>
      <c r="AR338" s="537" t="s">
        <v>2799</v>
      </c>
      <c r="AS338" s="1075">
        <v>0</v>
      </c>
      <c r="AT338" s="1080"/>
      <c r="AU338" s="536" t="s">
        <v>2795</v>
      </c>
      <c r="AV338" s="538" t="s">
        <v>2800</v>
      </c>
      <c r="AW338" s="539" t="s">
        <v>2801</v>
      </c>
      <c r="AX338" s="540" t="s">
        <v>178</v>
      </c>
      <c r="AY338" s="540" t="s">
        <v>178</v>
      </c>
      <c r="AZ338" s="1076">
        <v>0</v>
      </c>
      <c r="BA338" s="1076">
        <v>0</v>
      </c>
      <c r="BB338" s="1076">
        <v>0</v>
      </c>
      <c r="BC338" s="1077">
        <v>0</v>
      </c>
      <c r="BD338" s="1078">
        <v>0</v>
      </c>
      <c r="BE338" s="1080"/>
      <c r="BF338" s="541">
        <v>1</v>
      </c>
      <c r="BG338" s="542">
        <v>1293553.8</v>
      </c>
      <c r="BH338" s="542">
        <v>-62090582.399999946</v>
      </c>
      <c r="BI338" s="543">
        <v>93135873.600000054</v>
      </c>
      <c r="BJ338" s="1100">
        <v>60</v>
      </c>
      <c r="BK338" s="544">
        <f t="shared" si="31"/>
        <v>1552264.560000001</v>
      </c>
      <c r="BL338" s="544">
        <f t="shared" si="32"/>
        <v>1220909.8044655635</v>
      </c>
      <c r="BM338" s="544">
        <f t="shared" si="33"/>
        <v>-331354.75553443749</v>
      </c>
      <c r="BN338" s="545"/>
      <c r="BO338" s="545">
        <f t="shared" si="34"/>
        <v>0</v>
      </c>
      <c r="BP338" s="545">
        <f t="shared" si="35"/>
        <v>0</v>
      </c>
      <c r="BQ338" s="545"/>
      <c r="BR338" s="545"/>
      <c r="BS338" s="545"/>
      <c r="BT338" s="545">
        <f t="shared" si="36"/>
        <v>60</v>
      </c>
      <c r="BU338" s="545">
        <f t="shared" si="37"/>
        <v>-19881285.332066249</v>
      </c>
      <c r="BV338" s="545">
        <f t="shared" si="38"/>
        <v>-6560824.1595818624</v>
      </c>
      <c r="BW338" s="545">
        <f t="shared" si="39"/>
        <v>-6560824.1595818624</v>
      </c>
      <c r="BX338" s="1101">
        <f t="shared" si="29"/>
        <v>3.9641715073758277E-4</v>
      </c>
      <c r="BY338" s="1102">
        <f t="shared" si="30"/>
        <v>73254588.267933816</v>
      </c>
    </row>
    <row r="339" spans="1:77" ht="12" customHeight="1">
      <c r="A339" s="1086">
        <v>1911351000</v>
      </c>
      <c r="B339" s="1061">
        <v>7000100</v>
      </c>
      <c r="C339" s="1062">
        <v>7017260</v>
      </c>
      <c r="D339" s="1062">
        <v>0</v>
      </c>
      <c r="E339" s="1062" t="s">
        <v>2855</v>
      </c>
      <c r="F339" s="1062" t="s">
        <v>2856</v>
      </c>
      <c r="G339" s="1087" t="s">
        <v>3278</v>
      </c>
      <c r="H339" s="1088" t="s">
        <v>2794</v>
      </c>
      <c r="I339" s="1088" t="s">
        <v>2842</v>
      </c>
      <c r="J339" s="1089" t="s">
        <v>3279</v>
      </c>
      <c r="K339" s="1090">
        <v>41816</v>
      </c>
      <c r="L339" s="1091">
        <v>41790</v>
      </c>
      <c r="M339" s="547">
        <v>120</v>
      </c>
      <c r="N339" s="546">
        <v>45443</v>
      </c>
      <c r="O339" s="548">
        <v>47</v>
      </c>
      <c r="P339" s="549">
        <v>73</v>
      </c>
      <c r="Q339" s="548" t="s">
        <v>2796</v>
      </c>
      <c r="R339" s="548" t="s">
        <v>127</v>
      </c>
      <c r="S339" s="550">
        <v>1102155558.9100001</v>
      </c>
      <c r="T339" s="1079" t="s">
        <v>2797</v>
      </c>
      <c r="U339" s="1080"/>
      <c r="V339" s="551">
        <v>1102155558.9100001</v>
      </c>
      <c r="W339" s="550">
        <v>-422492964.24883354</v>
      </c>
      <c r="X339" s="552">
        <v>0</v>
      </c>
      <c r="Y339" s="553">
        <v>679662594.66116655</v>
      </c>
      <c r="Z339" s="1080"/>
      <c r="AA339" s="1081"/>
      <c r="AB339" s="554"/>
      <c r="AC339" s="1082">
        <v>0</v>
      </c>
      <c r="AD339" s="1082">
        <v>0</v>
      </c>
      <c r="AE339" s="1082">
        <v>0</v>
      </c>
      <c r="AF339" s="1083">
        <v>0</v>
      </c>
      <c r="AG339" s="555" t="s">
        <v>2798</v>
      </c>
      <c r="AH339" s="1082">
        <v>0</v>
      </c>
      <c r="AI339" s="556" t="s">
        <v>2798</v>
      </c>
      <c r="AJ339" s="1082">
        <v>0</v>
      </c>
      <c r="AK339" s="556" t="s">
        <v>2798</v>
      </c>
      <c r="AL339" s="1083">
        <v>0</v>
      </c>
      <c r="AM339" s="1080"/>
      <c r="AN339" s="1073">
        <v>0</v>
      </c>
      <c r="AO339" s="1074">
        <v>0</v>
      </c>
      <c r="AP339" s="1080"/>
      <c r="AQ339" s="536" t="s">
        <v>2795</v>
      </c>
      <c r="AR339" s="537" t="s">
        <v>2799</v>
      </c>
      <c r="AS339" s="1075">
        <v>0</v>
      </c>
      <c r="AT339" s="1080"/>
      <c r="AU339" s="536" t="s">
        <v>2795</v>
      </c>
      <c r="AV339" s="538" t="s">
        <v>2800</v>
      </c>
      <c r="AW339" s="539" t="s">
        <v>2801</v>
      </c>
      <c r="AX339" s="540" t="s">
        <v>178</v>
      </c>
      <c r="AY339" s="540" t="s">
        <v>178</v>
      </c>
      <c r="AZ339" s="1076">
        <v>0</v>
      </c>
      <c r="BA339" s="1076">
        <v>0</v>
      </c>
      <c r="BB339" s="1076">
        <v>0</v>
      </c>
      <c r="BC339" s="1077">
        <v>0</v>
      </c>
      <c r="BD339" s="1078">
        <v>0</v>
      </c>
      <c r="BE339" s="1080"/>
      <c r="BF339" s="541">
        <v>1</v>
      </c>
      <c r="BG339" s="542">
        <v>9184629.6575833336</v>
      </c>
      <c r="BH339" s="542">
        <v>-431677593.90641689</v>
      </c>
      <c r="BI339" s="543">
        <v>670477965.00358319</v>
      </c>
      <c r="BJ339" s="1100">
        <v>60</v>
      </c>
      <c r="BK339" s="544">
        <f t="shared" si="31"/>
        <v>11174632.75005972</v>
      </c>
      <c r="BL339" s="544">
        <f t="shared" si="32"/>
        <v>8789235.4418307953</v>
      </c>
      <c r="BM339" s="544">
        <f t="shared" si="33"/>
        <v>-2385397.3082289249</v>
      </c>
      <c r="BN339" s="545"/>
      <c r="BO339" s="545">
        <f t="shared" si="34"/>
        <v>0</v>
      </c>
      <c r="BP339" s="545">
        <f t="shared" si="35"/>
        <v>0</v>
      </c>
      <c r="BQ339" s="545"/>
      <c r="BR339" s="545"/>
      <c r="BS339" s="545"/>
      <c r="BT339" s="545">
        <f t="shared" si="36"/>
        <v>60</v>
      </c>
      <c r="BU339" s="545">
        <f t="shared" si="37"/>
        <v>-143123838.49373549</v>
      </c>
      <c r="BV339" s="545">
        <f t="shared" si="38"/>
        <v>-47230866.702932715</v>
      </c>
      <c r="BW339" s="545">
        <f t="shared" si="39"/>
        <v>-47230866.702932715</v>
      </c>
      <c r="BX339" s="1101">
        <f t="shared" si="29"/>
        <v>2.8537764692106032E-3</v>
      </c>
      <c r="BY339" s="1102">
        <f t="shared" si="30"/>
        <v>527354126.50984776</v>
      </c>
    </row>
    <row r="340" spans="1:77" ht="12" customHeight="1">
      <c r="A340" s="1086">
        <v>1911351000</v>
      </c>
      <c r="B340" s="1061">
        <v>7000100</v>
      </c>
      <c r="C340" s="1062">
        <v>7017261</v>
      </c>
      <c r="D340" s="1062">
        <v>0</v>
      </c>
      <c r="E340" s="1062" t="s">
        <v>2857</v>
      </c>
      <c r="F340" s="1062" t="s">
        <v>2858</v>
      </c>
      <c r="G340" s="1087" t="s">
        <v>3278</v>
      </c>
      <c r="H340" s="1088" t="s">
        <v>2794</v>
      </c>
      <c r="I340" s="1088" t="s">
        <v>2795</v>
      </c>
      <c r="J340" s="1089" t="s">
        <v>3279</v>
      </c>
      <c r="K340" s="1090">
        <v>41816</v>
      </c>
      <c r="L340" s="1091">
        <v>41790</v>
      </c>
      <c r="M340" s="547">
        <v>120</v>
      </c>
      <c r="N340" s="546">
        <v>45443</v>
      </c>
      <c r="O340" s="548">
        <v>47</v>
      </c>
      <c r="P340" s="549">
        <v>73</v>
      </c>
      <c r="Q340" s="548" t="s">
        <v>2796</v>
      </c>
      <c r="R340" s="548" t="s">
        <v>127</v>
      </c>
      <c r="S340" s="550">
        <v>125748803.56999999</v>
      </c>
      <c r="T340" s="1079" t="s">
        <v>2797</v>
      </c>
      <c r="U340" s="1080"/>
      <c r="V340" s="551">
        <v>125748803.56999999</v>
      </c>
      <c r="W340" s="550">
        <v>-48203708.035166666</v>
      </c>
      <c r="X340" s="552">
        <v>0</v>
      </c>
      <c r="Y340" s="553">
        <v>77545095.534833327</v>
      </c>
      <c r="Z340" s="1080"/>
      <c r="AA340" s="1081"/>
      <c r="AB340" s="554"/>
      <c r="AC340" s="1082">
        <v>0</v>
      </c>
      <c r="AD340" s="1082">
        <v>0</v>
      </c>
      <c r="AE340" s="1082">
        <v>0</v>
      </c>
      <c r="AF340" s="1083">
        <v>0</v>
      </c>
      <c r="AG340" s="555" t="s">
        <v>2798</v>
      </c>
      <c r="AH340" s="1082">
        <v>0</v>
      </c>
      <c r="AI340" s="556" t="s">
        <v>2798</v>
      </c>
      <c r="AJ340" s="1082">
        <v>0</v>
      </c>
      <c r="AK340" s="556" t="s">
        <v>2798</v>
      </c>
      <c r="AL340" s="1083">
        <v>0</v>
      </c>
      <c r="AM340" s="1080"/>
      <c r="AN340" s="1073">
        <v>0</v>
      </c>
      <c r="AO340" s="1074">
        <v>0</v>
      </c>
      <c r="AP340" s="1080"/>
      <c r="AQ340" s="536" t="s">
        <v>2795</v>
      </c>
      <c r="AR340" s="537" t="s">
        <v>2799</v>
      </c>
      <c r="AS340" s="1075">
        <v>0</v>
      </c>
      <c r="AT340" s="1080"/>
      <c r="AU340" s="536" t="s">
        <v>2795</v>
      </c>
      <c r="AV340" s="538" t="s">
        <v>2800</v>
      </c>
      <c r="AW340" s="539" t="s">
        <v>2801</v>
      </c>
      <c r="AX340" s="540" t="s">
        <v>178</v>
      </c>
      <c r="AY340" s="540" t="s">
        <v>178</v>
      </c>
      <c r="AZ340" s="1076">
        <v>0</v>
      </c>
      <c r="BA340" s="1076">
        <v>0</v>
      </c>
      <c r="BB340" s="1076">
        <v>0</v>
      </c>
      <c r="BC340" s="1077">
        <v>0</v>
      </c>
      <c r="BD340" s="1078">
        <v>0</v>
      </c>
      <c r="BE340" s="1080"/>
      <c r="BF340" s="541">
        <v>1</v>
      </c>
      <c r="BG340" s="542">
        <v>1047906.6964166666</v>
      </c>
      <c r="BH340" s="542">
        <v>-49251614.731583335</v>
      </c>
      <c r="BI340" s="543">
        <v>76497188.838416666</v>
      </c>
      <c r="BJ340" s="1100">
        <v>60</v>
      </c>
      <c r="BK340" s="544">
        <f t="shared" si="31"/>
        <v>1274953.1473069445</v>
      </c>
      <c r="BL340" s="544">
        <f t="shared" si="32"/>
        <v>1002794.7798932389</v>
      </c>
      <c r="BM340" s="544">
        <f t="shared" si="33"/>
        <v>-272158.36741370556</v>
      </c>
      <c r="BN340" s="545"/>
      <c r="BO340" s="545">
        <f t="shared" si="34"/>
        <v>0</v>
      </c>
      <c r="BP340" s="545">
        <f t="shared" si="35"/>
        <v>0</v>
      </c>
      <c r="BQ340" s="545"/>
      <c r="BR340" s="545"/>
      <c r="BS340" s="545"/>
      <c r="BT340" s="545">
        <f t="shared" si="36"/>
        <v>60</v>
      </c>
      <c r="BU340" s="545">
        <f t="shared" si="37"/>
        <v>-16329502.044822333</v>
      </c>
      <c r="BV340" s="545">
        <f t="shared" si="38"/>
        <v>-5388735.6747913705</v>
      </c>
      <c r="BW340" s="545">
        <f t="shared" si="39"/>
        <v>-5388735.6747913705</v>
      </c>
      <c r="BX340" s="1101">
        <f t="shared" si="29"/>
        <v>3.2559739299809322E-4</v>
      </c>
      <c r="BY340" s="1102">
        <f t="shared" si="30"/>
        <v>60167686.793594338</v>
      </c>
    </row>
    <row r="341" spans="1:77" ht="12" customHeight="1">
      <c r="A341" s="1086">
        <v>1911351000</v>
      </c>
      <c r="B341" s="1061">
        <v>7000100</v>
      </c>
      <c r="C341" s="1062">
        <v>7017264</v>
      </c>
      <c r="D341" s="1062">
        <v>0</v>
      </c>
      <c r="E341" s="1062" t="s">
        <v>2859</v>
      </c>
      <c r="F341" s="1062" t="s">
        <v>2860</v>
      </c>
      <c r="G341" s="1087" t="s">
        <v>3278</v>
      </c>
      <c r="H341" s="1088" t="s">
        <v>2794</v>
      </c>
      <c r="I341" s="1088" t="s">
        <v>2795</v>
      </c>
      <c r="J341" s="1089" t="s">
        <v>3279</v>
      </c>
      <c r="K341" s="1090">
        <v>41816</v>
      </c>
      <c r="L341" s="1091">
        <v>41790</v>
      </c>
      <c r="M341" s="547">
        <v>120</v>
      </c>
      <c r="N341" s="546">
        <v>45443</v>
      </c>
      <c r="O341" s="548">
        <v>47</v>
      </c>
      <c r="P341" s="549">
        <v>73</v>
      </c>
      <c r="Q341" s="548" t="s">
        <v>2796</v>
      </c>
      <c r="R341" s="548" t="s">
        <v>127</v>
      </c>
      <c r="S341" s="550">
        <v>374751573.38999999</v>
      </c>
      <c r="T341" s="1079" t="s">
        <v>2797</v>
      </c>
      <c r="U341" s="1080"/>
      <c r="V341" s="551">
        <v>374751573.38999999</v>
      </c>
      <c r="W341" s="550">
        <v>-143654769.79949993</v>
      </c>
      <c r="X341" s="552">
        <v>0</v>
      </c>
      <c r="Y341" s="553">
        <v>231096803.59050006</v>
      </c>
      <c r="Z341" s="1080"/>
      <c r="AA341" s="1081"/>
      <c r="AB341" s="554"/>
      <c r="AC341" s="1082">
        <v>0</v>
      </c>
      <c r="AD341" s="1082">
        <v>0</v>
      </c>
      <c r="AE341" s="1082">
        <v>0</v>
      </c>
      <c r="AF341" s="1083">
        <v>0</v>
      </c>
      <c r="AG341" s="555" t="s">
        <v>2798</v>
      </c>
      <c r="AH341" s="1082">
        <v>0</v>
      </c>
      <c r="AI341" s="556" t="s">
        <v>2798</v>
      </c>
      <c r="AJ341" s="1082">
        <v>0</v>
      </c>
      <c r="AK341" s="556" t="s">
        <v>2798</v>
      </c>
      <c r="AL341" s="1083">
        <v>0</v>
      </c>
      <c r="AM341" s="1080"/>
      <c r="AN341" s="1073">
        <v>0</v>
      </c>
      <c r="AO341" s="1074">
        <v>0</v>
      </c>
      <c r="AP341" s="1080"/>
      <c r="AQ341" s="536" t="s">
        <v>2795</v>
      </c>
      <c r="AR341" s="537" t="s">
        <v>2799</v>
      </c>
      <c r="AS341" s="1075">
        <v>0</v>
      </c>
      <c r="AT341" s="1080"/>
      <c r="AU341" s="536" t="s">
        <v>2795</v>
      </c>
      <c r="AV341" s="538" t="s">
        <v>2800</v>
      </c>
      <c r="AW341" s="539" t="s">
        <v>2801</v>
      </c>
      <c r="AX341" s="540" t="s">
        <v>178</v>
      </c>
      <c r="AY341" s="540" t="s">
        <v>178</v>
      </c>
      <c r="AZ341" s="1076">
        <v>0</v>
      </c>
      <c r="BA341" s="1076">
        <v>0</v>
      </c>
      <c r="BB341" s="1076">
        <v>0</v>
      </c>
      <c r="BC341" s="1077">
        <v>0</v>
      </c>
      <c r="BD341" s="1078">
        <v>0</v>
      </c>
      <c r="BE341" s="1080"/>
      <c r="BF341" s="541">
        <v>1</v>
      </c>
      <c r="BG341" s="542">
        <v>3122929.77825</v>
      </c>
      <c r="BH341" s="542">
        <v>-146777699.57774994</v>
      </c>
      <c r="BI341" s="543">
        <v>227973873.81225005</v>
      </c>
      <c r="BJ341" s="1100">
        <v>60</v>
      </c>
      <c r="BK341" s="544">
        <f t="shared" si="31"/>
        <v>3799564.5635375008</v>
      </c>
      <c r="BL341" s="544">
        <f t="shared" si="32"/>
        <v>2988489.0423078728</v>
      </c>
      <c r="BM341" s="544">
        <f t="shared" si="33"/>
        <v>-811075.52122962801</v>
      </c>
      <c r="BN341" s="545"/>
      <c r="BO341" s="545">
        <f t="shared" si="34"/>
        <v>0</v>
      </c>
      <c r="BP341" s="545">
        <f t="shared" si="35"/>
        <v>0</v>
      </c>
      <c r="BQ341" s="545"/>
      <c r="BR341" s="545"/>
      <c r="BS341" s="545"/>
      <c r="BT341" s="545">
        <f t="shared" si="36"/>
        <v>60</v>
      </c>
      <c r="BU341" s="545">
        <f t="shared" si="37"/>
        <v>-48664531.273777679</v>
      </c>
      <c r="BV341" s="545">
        <f t="shared" si="38"/>
        <v>-16059295.320346635</v>
      </c>
      <c r="BW341" s="545">
        <f t="shared" si="39"/>
        <v>-16059295.320346635</v>
      </c>
      <c r="BX341" s="1101">
        <f t="shared" si="29"/>
        <v>9.7033237576526414E-4</v>
      </c>
      <c r="BY341" s="1102">
        <f t="shared" si="30"/>
        <v>179309342.53847235</v>
      </c>
    </row>
    <row r="342" spans="1:77" ht="12" customHeight="1">
      <c r="A342" s="1086">
        <v>1911351000</v>
      </c>
      <c r="B342" s="1061">
        <v>7000100</v>
      </c>
      <c r="C342" s="1062">
        <v>7017265</v>
      </c>
      <c r="D342" s="1062">
        <v>0</v>
      </c>
      <c r="E342" s="1062" t="s">
        <v>2861</v>
      </c>
      <c r="F342" s="1062" t="s">
        <v>2862</v>
      </c>
      <c r="G342" s="1087" t="s">
        <v>3278</v>
      </c>
      <c r="H342" s="1088" t="s">
        <v>2794</v>
      </c>
      <c r="I342" s="1088" t="s">
        <v>2795</v>
      </c>
      <c r="J342" s="1089" t="s">
        <v>3279</v>
      </c>
      <c r="K342" s="1090">
        <v>41816</v>
      </c>
      <c r="L342" s="1091">
        <v>41790</v>
      </c>
      <c r="M342" s="547">
        <v>120</v>
      </c>
      <c r="N342" s="546">
        <v>45443</v>
      </c>
      <c r="O342" s="548">
        <v>47</v>
      </c>
      <c r="P342" s="549">
        <v>73</v>
      </c>
      <c r="Q342" s="548" t="s">
        <v>2796</v>
      </c>
      <c r="R342" s="548" t="s">
        <v>127</v>
      </c>
      <c r="S342" s="550">
        <v>228879012.47</v>
      </c>
      <c r="T342" s="1079" t="s">
        <v>2797</v>
      </c>
      <c r="U342" s="1080"/>
      <c r="V342" s="551">
        <v>228879012.47</v>
      </c>
      <c r="W342" s="550">
        <v>-87736954.780166611</v>
      </c>
      <c r="X342" s="552">
        <v>0</v>
      </c>
      <c r="Y342" s="553">
        <v>141142057.6898334</v>
      </c>
      <c r="Z342" s="1080"/>
      <c r="AA342" s="1081"/>
      <c r="AB342" s="554"/>
      <c r="AC342" s="1082">
        <v>0</v>
      </c>
      <c r="AD342" s="1082">
        <v>0</v>
      </c>
      <c r="AE342" s="1082">
        <v>0</v>
      </c>
      <c r="AF342" s="1083">
        <v>0</v>
      </c>
      <c r="AG342" s="555" t="s">
        <v>2798</v>
      </c>
      <c r="AH342" s="1082">
        <v>0</v>
      </c>
      <c r="AI342" s="556" t="s">
        <v>2798</v>
      </c>
      <c r="AJ342" s="1082">
        <v>0</v>
      </c>
      <c r="AK342" s="556" t="s">
        <v>2798</v>
      </c>
      <c r="AL342" s="1083">
        <v>0</v>
      </c>
      <c r="AM342" s="1080"/>
      <c r="AN342" s="1073">
        <v>0</v>
      </c>
      <c r="AO342" s="1074">
        <v>0</v>
      </c>
      <c r="AP342" s="1080"/>
      <c r="AQ342" s="536" t="s">
        <v>2795</v>
      </c>
      <c r="AR342" s="537" t="s">
        <v>2799</v>
      </c>
      <c r="AS342" s="1075">
        <v>0</v>
      </c>
      <c r="AT342" s="1080"/>
      <c r="AU342" s="536" t="s">
        <v>2795</v>
      </c>
      <c r="AV342" s="538" t="s">
        <v>2800</v>
      </c>
      <c r="AW342" s="539" t="s">
        <v>2801</v>
      </c>
      <c r="AX342" s="540" t="s">
        <v>178</v>
      </c>
      <c r="AY342" s="540" t="s">
        <v>178</v>
      </c>
      <c r="AZ342" s="1076">
        <v>0</v>
      </c>
      <c r="BA342" s="1076">
        <v>0</v>
      </c>
      <c r="BB342" s="1076">
        <v>0</v>
      </c>
      <c r="BC342" s="1077">
        <v>0</v>
      </c>
      <c r="BD342" s="1078">
        <v>0</v>
      </c>
      <c r="BE342" s="1080"/>
      <c r="BF342" s="541">
        <v>1</v>
      </c>
      <c r="BG342" s="542">
        <v>1907325.1039166667</v>
      </c>
      <c r="BH342" s="542">
        <v>-89644279.884083271</v>
      </c>
      <c r="BI342" s="543">
        <v>139234732.58591673</v>
      </c>
      <c r="BJ342" s="1100">
        <v>60</v>
      </c>
      <c r="BK342" s="544">
        <f t="shared" si="31"/>
        <v>2320578.8764319452</v>
      </c>
      <c r="BL342" s="544">
        <f t="shared" si="32"/>
        <v>1825215.6077514531</v>
      </c>
      <c r="BM342" s="544">
        <f t="shared" si="33"/>
        <v>-495363.26868049218</v>
      </c>
      <c r="BN342" s="545"/>
      <c r="BO342" s="545">
        <f t="shared" si="34"/>
        <v>0</v>
      </c>
      <c r="BP342" s="545">
        <f t="shared" si="35"/>
        <v>0</v>
      </c>
      <c r="BQ342" s="545"/>
      <c r="BR342" s="545"/>
      <c r="BS342" s="545"/>
      <c r="BT342" s="545">
        <f t="shared" si="36"/>
        <v>60</v>
      </c>
      <c r="BU342" s="545">
        <f t="shared" si="37"/>
        <v>-29721796.12082953</v>
      </c>
      <c r="BV342" s="545">
        <f t="shared" si="38"/>
        <v>-9808192.719873745</v>
      </c>
      <c r="BW342" s="545">
        <f t="shared" si="39"/>
        <v>-9808192.719873745</v>
      </c>
      <c r="BX342" s="1101">
        <f t="shared" si="29"/>
        <v>5.9262917543963798E-4</v>
      </c>
      <c r="BY342" s="1102">
        <f t="shared" si="30"/>
        <v>109512936.46508719</v>
      </c>
    </row>
    <row r="343" spans="1:77" ht="12" customHeight="1">
      <c r="A343" s="1086">
        <v>1911351000</v>
      </c>
      <c r="B343" s="1061">
        <v>7000100</v>
      </c>
      <c r="C343" s="1062">
        <v>7017268</v>
      </c>
      <c r="D343" s="1062">
        <v>0</v>
      </c>
      <c r="E343" s="1062" t="s">
        <v>2863</v>
      </c>
      <c r="F343" s="1062" t="s">
        <v>2864</v>
      </c>
      <c r="G343" s="1087" t="s">
        <v>3278</v>
      </c>
      <c r="H343" s="1088" t="s">
        <v>2794</v>
      </c>
      <c r="I343" s="1088" t="s">
        <v>2795</v>
      </c>
      <c r="J343" s="1089" t="s">
        <v>3279</v>
      </c>
      <c r="K343" s="1090">
        <v>41816</v>
      </c>
      <c r="L343" s="1091">
        <v>41790</v>
      </c>
      <c r="M343" s="547">
        <v>120</v>
      </c>
      <c r="N343" s="546">
        <v>45443</v>
      </c>
      <c r="O343" s="548">
        <v>47</v>
      </c>
      <c r="P343" s="549">
        <v>73</v>
      </c>
      <c r="Q343" s="548" t="s">
        <v>2796</v>
      </c>
      <c r="R343" s="548" t="s">
        <v>127</v>
      </c>
      <c r="S343" s="550">
        <v>425583841.24000001</v>
      </c>
      <c r="T343" s="1079" t="s">
        <v>2797</v>
      </c>
      <c r="U343" s="1080"/>
      <c r="V343" s="551">
        <v>425583841.24000001</v>
      </c>
      <c r="W343" s="550">
        <v>-163140472.47533327</v>
      </c>
      <c r="X343" s="552">
        <v>0</v>
      </c>
      <c r="Y343" s="553">
        <v>262443368.76466674</v>
      </c>
      <c r="Z343" s="1080"/>
      <c r="AA343" s="1081"/>
      <c r="AB343" s="554"/>
      <c r="AC343" s="1082">
        <v>0</v>
      </c>
      <c r="AD343" s="1082">
        <v>0</v>
      </c>
      <c r="AE343" s="1082">
        <v>0</v>
      </c>
      <c r="AF343" s="1083">
        <v>0</v>
      </c>
      <c r="AG343" s="555" t="s">
        <v>2798</v>
      </c>
      <c r="AH343" s="1082">
        <v>0</v>
      </c>
      <c r="AI343" s="556" t="s">
        <v>2798</v>
      </c>
      <c r="AJ343" s="1082">
        <v>0</v>
      </c>
      <c r="AK343" s="556" t="s">
        <v>2798</v>
      </c>
      <c r="AL343" s="1083">
        <v>0</v>
      </c>
      <c r="AM343" s="1080"/>
      <c r="AN343" s="1073">
        <v>0</v>
      </c>
      <c r="AO343" s="1074">
        <v>0</v>
      </c>
      <c r="AP343" s="1080"/>
      <c r="AQ343" s="536" t="s">
        <v>2795</v>
      </c>
      <c r="AR343" s="537" t="s">
        <v>2799</v>
      </c>
      <c r="AS343" s="1075">
        <v>0</v>
      </c>
      <c r="AT343" s="1080"/>
      <c r="AU343" s="536" t="s">
        <v>2795</v>
      </c>
      <c r="AV343" s="538" t="s">
        <v>2800</v>
      </c>
      <c r="AW343" s="539" t="s">
        <v>2801</v>
      </c>
      <c r="AX343" s="540" t="s">
        <v>178</v>
      </c>
      <c r="AY343" s="540" t="s">
        <v>178</v>
      </c>
      <c r="AZ343" s="1076">
        <v>0</v>
      </c>
      <c r="BA343" s="1076">
        <v>0</v>
      </c>
      <c r="BB343" s="1076">
        <v>0</v>
      </c>
      <c r="BC343" s="1077">
        <v>0</v>
      </c>
      <c r="BD343" s="1078">
        <v>0</v>
      </c>
      <c r="BE343" s="1080"/>
      <c r="BF343" s="541">
        <v>1</v>
      </c>
      <c r="BG343" s="542">
        <v>3546532.0103333336</v>
      </c>
      <c r="BH343" s="542">
        <v>-166687004.4856666</v>
      </c>
      <c r="BI343" s="543">
        <v>258896836.75433341</v>
      </c>
      <c r="BJ343" s="1100">
        <v>60</v>
      </c>
      <c r="BK343" s="544">
        <f t="shared" si="31"/>
        <v>4314947.2792388899</v>
      </c>
      <c r="BL343" s="544">
        <f t="shared" si="32"/>
        <v>3393855.3869804037</v>
      </c>
      <c r="BM343" s="544">
        <f t="shared" si="33"/>
        <v>-921091.89225848624</v>
      </c>
      <c r="BN343" s="545"/>
      <c r="BO343" s="545">
        <f t="shared" si="34"/>
        <v>0</v>
      </c>
      <c r="BP343" s="545">
        <f t="shared" si="35"/>
        <v>0</v>
      </c>
      <c r="BQ343" s="545"/>
      <c r="BR343" s="545"/>
      <c r="BS343" s="545"/>
      <c r="BT343" s="545">
        <f t="shared" si="36"/>
        <v>60</v>
      </c>
      <c r="BU343" s="545">
        <f t="shared" si="37"/>
        <v>-55265513.535509177</v>
      </c>
      <c r="BV343" s="545">
        <f t="shared" si="38"/>
        <v>-18237619.466718029</v>
      </c>
      <c r="BW343" s="545">
        <f t="shared" si="39"/>
        <v>-18237619.466718029</v>
      </c>
      <c r="BX343" s="1101">
        <f t="shared" si="29"/>
        <v>1.1019507563960391E-3</v>
      </c>
      <c r="BY343" s="1102">
        <f t="shared" si="30"/>
        <v>203631323.21882421</v>
      </c>
    </row>
    <row r="344" spans="1:77" ht="12" customHeight="1">
      <c r="A344" s="1086">
        <v>1911351000</v>
      </c>
      <c r="B344" s="1061">
        <v>7000100</v>
      </c>
      <c r="C344" s="1062">
        <v>7017269</v>
      </c>
      <c r="D344" s="1062">
        <v>0</v>
      </c>
      <c r="E344" s="1062" t="s">
        <v>2865</v>
      </c>
      <c r="F344" s="1062" t="s">
        <v>2866</v>
      </c>
      <c r="G344" s="1087" t="s">
        <v>3278</v>
      </c>
      <c r="H344" s="1088" t="s">
        <v>2794</v>
      </c>
      <c r="I344" s="1088" t="s">
        <v>2795</v>
      </c>
      <c r="J344" s="1089" t="s">
        <v>3279</v>
      </c>
      <c r="K344" s="1090">
        <v>41816</v>
      </c>
      <c r="L344" s="1091">
        <v>41790</v>
      </c>
      <c r="M344" s="547">
        <v>120</v>
      </c>
      <c r="N344" s="546">
        <v>45443</v>
      </c>
      <c r="O344" s="548">
        <v>47</v>
      </c>
      <c r="P344" s="549">
        <v>73</v>
      </c>
      <c r="Q344" s="548" t="s">
        <v>2796</v>
      </c>
      <c r="R344" s="548" t="s">
        <v>127</v>
      </c>
      <c r="S344" s="550">
        <v>543303540.12</v>
      </c>
      <c r="T344" s="1079" t="s">
        <v>2797</v>
      </c>
      <c r="U344" s="1080"/>
      <c r="V344" s="551">
        <v>543303540.12</v>
      </c>
      <c r="W344" s="550">
        <v>-208266357.04599983</v>
      </c>
      <c r="X344" s="552">
        <v>0</v>
      </c>
      <c r="Y344" s="553">
        <v>335037183.07400018</v>
      </c>
      <c r="Z344" s="1080"/>
      <c r="AA344" s="1081"/>
      <c r="AB344" s="554"/>
      <c r="AC344" s="1082">
        <v>0</v>
      </c>
      <c r="AD344" s="1082">
        <v>0</v>
      </c>
      <c r="AE344" s="1082">
        <v>0</v>
      </c>
      <c r="AF344" s="1083">
        <v>0</v>
      </c>
      <c r="AG344" s="555" t="s">
        <v>2798</v>
      </c>
      <c r="AH344" s="1082">
        <v>0</v>
      </c>
      <c r="AI344" s="556" t="s">
        <v>2798</v>
      </c>
      <c r="AJ344" s="1082">
        <v>0</v>
      </c>
      <c r="AK344" s="556" t="s">
        <v>2798</v>
      </c>
      <c r="AL344" s="1083">
        <v>0</v>
      </c>
      <c r="AM344" s="1080"/>
      <c r="AN344" s="1073">
        <v>0</v>
      </c>
      <c r="AO344" s="1074">
        <v>0</v>
      </c>
      <c r="AP344" s="1080"/>
      <c r="AQ344" s="536" t="s">
        <v>2795</v>
      </c>
      <c r="AR344" s="537" t="s">
        <v>2799</v>
      </c>
      <c r="AS344" s="1075">
        <v>0</v>
      </c>
      <c r="AT344" s="1080"/>
      <c r="AU344" s="536" t="s">
        <v>2795</v>
      </c>
      <c r="AV344" s="538" t="s">
        <v>2800</v>
      </c>
      <c r="AW344" s="539" t="s">
        <v>2801</v>
      </c>
      <c r="AX344" s="540" t="s">
        <v>178</v>
      </c>
      <c r="AY344" s="540" t="s">
        <v>178</v>
      </c>
      <c r="AZ344" s="1076">
        <v>0</v>
      </c>
      <c r="BA344" s="1076">
        <v>0</v>
      </c>
      <c r="BB344" s="1076">
        <v>0</v>
      </c>
      <c r="BC344" s="1077">
        <v>0</v>
      </c>
      <c r="BD344" s="1078">
        <v>0</v>
      </c>
      <c r="BE344" s="1080"/>
      <c r="BF344" s="541">
        <v>1</v>
      </c>
      <c r="BG344" s="542">
        <v>4527529.5010000002</v>
      </c>
      <c r="BH344" s="542">
        <v>-212793886.54699981</v>
      </c>
      <c r="BI344" s="543">
        <v>330509653.57300019</v>
      </c>
      <c r="BJ344" s="1100">
        <v>60</v>
      </c>
      <c r="BK344" s="544">
        <f t="shared" si="31"/>
        <v>5508494.2262166701</v>
      </c>
      <c r="BL344" s="544">
        <f t="shared" si="32"/>
        <v>4332621.3726285649</v>
      </c>
      <c r="BM344" s="544">
        <f t="shared" si="33"/>
        <v>-1175872.8535881052</v>
      </c>
      <c r="BN344" s="545"/>
      <c r="BO344" s="545">
        <f t="shared" si="34"/>
        <v>0</v>
      </c>
      <c r="BP344" s="545">
        <f t="shared" si="35"/>
        <v>0</v>
      </c>
      <c r="BQ344" s="545"/>
      <c r="BR344" s="545"/>
      <c r="BS344" s="545"/>
      <c r="BT344" s="545">
        <f t="shared" si="36"/>
        <v>60</v>
      </c>
      <c r="BU344" s="545">
        <f t="shared" si="37"/>
        <v>-70552371.215286314</v>
      </c>
      <c r="BV344" s="545">
        <f t="shared" si="38"/>
        <v>-23282282.501044486</v>
      </c>
      <c r="BW344" s="545">
        <f t="shared" si="39"/>
        <v>-23282282.501044486</v>
      </c>
      <c r="BX344" s="1101">
        <f t="shared" si="29"/>
        <v>1.4067586430055691E-3</v>
      </c>
      <c r="BY344" s="1102">
        <f t="shared" si="30"/>
        <v>259957282.35771391</v>
      </c>
    </row>
    <row r="345" spans="1:77" ht="12" customHeight="1">
      <c r="A345" s="1086">
        <v>1911351000</v>
      </c>
      <c r="B345" s="1061">
        <v>7000100</v>
      </c>
      <c r="C345" s="1062">
        <v>7017270</v>
      </c>
      <c r="D345" s="1062">
        <v>0</v>
      </c>
      <c r="E345" s="1062" t="s">
        <v>2867</v>
      </c>
      <c r="F345" s="1062" t="s">
        <v>2868</v>
      </c>
      <c r="G345" s="1087" t="s">
        <v>3278</v>
      </c>
      <c r="H345" s="1088" t="s">
        <v>2794</v>
      </c>
      <c r="I345" s="1088" t="s">
        <v>2795</v>
      </c>
      <c r="J345" s="1089" t="s">
        <v>3279</v>
      </c>
      <c r="K345" s="1090">
        <v>41816</v>
      </c>
      <c r="L345" s="1091">
        <v>41790</v>
      </c>
      <c r="M345" s="547">
        <v>120</v>
      </c>
      <c r="N345" s="546">
        <v>45443</v>
      </c>
      <c r="O345" s="548">
        <v>47</v>
      </c>
      <c r="P345" s="549">
        <v>73</v>
      </c>
      <c r="Q345" s="548" t="s">
        <v>2796</v>
      </c>
      <c r="R345" s="548" t="s">
        <v>127</v>
      </c>
      <c r="S345" s="550">
        <v>979975208.71000004</v>
      </c>
      <c r="T345" s="1079" t="s">
        <v>2797</v>
      </c>
      <c r="U345" s="1080"/>
      <c r="V345" s="551">
        <v>979975208.71000004</v>
      </c>
      <c r="W345" s="550">
        <v>-375657163.33883333</v>
      </c>
      <c r="X345" s="552">
        <v>0</v>
      </c>
      <c r="Y345" s="553">
        <v>604318045.37116671</v>
      </c>
      <c r="Z345" s="1080"/>
      <c r="AA345" s="1081"/>
      <c r="AB345" s="554"/>
      <c r="AC345" s="1082">
        <v>0</v>
      </c>
      <c r="AD345" s="1082">
        <v>0</v>
      </c>
      <c r="AE345" s="1082">
        <v>0</v>
      </c>
      <c r="AF345" s="1083">
        <v>0</v>
      </c>
      <c r="AG345" s="555" t="s">
        <v>2798</v>
      </c>
      <c r="AH345" s="1082">
        <v>0</v>
      </c>
      <c r="AI345" s="556" t="s">
        <v>2798</v>
      </c>
      <c r="AJ345" s="1082">
        <v>0</v>
      </c>
      <c r="AK345" s="556" t="s">
        <v>2798</v>
      </c>
      <c r="AL345" s="1083">
        <v>0</v>
      </c>
      <c r="AM345" s="1080"/>
      <c r="AN345" s="1073">
        <v>0</v>
      </c>
      <c r="AO345" s="1074">
        <v>0</v>
      </c>
      <c r="AP345" s="1080"/>
      <c r="AQ345" s="536" t="s">
        <v>2795</v>
      </c>
      <c r="AR345" s="537" t="s">
        <v>2799</v>
      </c>
      <c r="AS345" s="1075">
        <v>0</v>
      </c>
      <c r="AT345" s="1080"/>
      <c r="AU345" s="536" t="s">
        <v>2795</v>
      </c>
      <c r="AV345" s="538" t="s">
        <v>2800</v>
      </c>
      <c r="AW345" s="539" t="s">
        <v>2801</v>
      </c>
      <c r="AX345" s="540" t="s">
        <v>178</v>
      </c>
      <c r="AY345" s="540" t="s">
        <v>178</v>
      </c>
      <c r="AZ345" s="1076">
        <v>0</v>
      </c>
      <c r="BA345" s="1076">
        <v>0</v>
      </c>
      <c r="BB345" s="1076">
        <v>0</v>
      </c>
      <c r="BC345" s="1077">
        <v>0</v>
      </c>
      <c r="BD345" s="1078">
        <v>0</v>
      </c>
      <c r="BE345" s="1080"/>
      <c r="BF345" s="541">
        <v>1</v>
      </c>
      <c r="BG345" s="542">
        <v>8166460.0725833336</v>
      </c>
      <c r="BH345" s="542">
        <v>-383823623.41141665</v>
      </c>
      <c r="BI345" s="543">
        <v>596151585.29858339</v>
      </c>
      <c r="BJ345" s="1100">
        <v>60</v>
      </c>
      <c r="BK345" s="544">
        <f t="shared" si="31"/>
        <v>9935859.7549763899</v>
      </c>
      <c r="BL345" s="544">
        <f t="shared" si="32"/>
        <v>7814897.6039532078</v>
      </c>
      <c r="BM345" s="544">
        <f t="shared" si="33"/>
        <v>-2120962.1510231821</v>
      </c>
      <c r="BN345" s="545"/>
      <c r="BO345" s="545">
        <f t="shared" si="34"/>
        <v>0</v>
      </c>
      <c r="BP345" s="545">
        <f t="shared" si="35"/>
        <v>0</v>
      </c>
      <c r="BQ345" s="545"/>
      <c r="BR345" s="545"/>
      <c r="BS345" s="545"/>
      <c r="BT345" s="545">
        <f t="shared" si="36"/>
        <v>60</v>
      </c>
      <c r="BU345" s="545">
        <f t="shared" si="37"/>
        <v>-127257729.06139092</v>
      </c>
      <c r="BV345" s="545">
        <f t="shared" si="38"/>
        <v>-41995050.590259008</v>
      </c>
      <c r="BW345" s="545">
        <f t="shared" si="39"/>
        <v>-41995050.590259008</v>
      </c>
      <c r="BX345" s="1101">
        <f t="shared" si="29"/>
        <v>2.5374187594645308E-3</v>
      </c>
      <c r="BY345" s="1102">
        <f t="shared" si="30"/>
        <v>468893856.23719245</v>
      </c>
    </row>
    <row r="346" spans="1:77" ht="12" customHeight="1">
      <c r="A346" s="1086">
        <v>1911351000</v>
      </c>
      <c r="B346" s="1061">
        <v>7000100</v>
      </c>
      <c r="C346" s="1062">
        <v>7017275</v>
      </c>
      <c r="D346" s="1062">
        <v>0</v>
      </c>
      <c r="E346" s="1062" t="s">
        <v>2869</v>
      </c>
      <c r="F346" s="1062" t="s">
        <v>2870</v>
      </c>
      <c r="G346" s="1087" t="s">
        <v>3278</v>
      </c>
      <c r="H346" s="1088" t="s">
        <v>2794</v>
      </c>
      <c r="I346" s="1088" t="s">
        <v>2795</v>
      </c>
      <c r="J346" s="1089" t="s">
        <v>3279</v>
      </c>
      <c r="K346" s="1090">
        <v>41816</v>
      </c>
      <c r="L346" s="1091">
        <v>41790</v>
      </c>
      <c r="M346" s="547">
        <v>120</v>
      </c>
      <c r="N346" s="546">
        <v>45443</v>
      </c>
      <c r="O346" s="548">
        <v>47</v>
      </c>
      <c r="P346" s="549">
        <v>73</v>
      </c>
      <c r="Q346" s="548" t="s">
        <v>2796</v>
      </c>
      <c r="R346" s="548" t="s">
        <v>127</v>
      </c>
      <c r="S346" s="550">
        <v>152735535.34</v>
      </c>
      <c r="T346" s="1079" t="s">
        <v>2797</v>
      </c>
      <c r="U346" s="1080"/>
      <c r="V346" s="551">
        <v>152735535.34</v>
      </c>
      <c r="W346" s="550">
        <v>-58548621.880333386</v>
      </c>
      <c r="X346" s="552">
        <v>0</v>
      </c>
      <c r="Y346" s="553">
        <v>94186913.45966661</v>
      </c>
      <c r="Z346" s="1080"/>
      <c r="AA346" s="1081"/>
      <c r="AB346" s="554"/>
      <c r="AC346" s="1082">
        <v>0</v>
      </c>
      <c r="AD346" s="1082">
        <v>0</v>
      </c>
      <c r="AE346" s="1082">
        <v>0</v>
      </c>
      <c r="AF346" s="1083">
        <v>0</v>
      </c>
      <c r="AG346" s="555" t="s">
        <v>2798</v>
      </c>
      <c r="AH346" s="1082">
        <v>0</v>
      </c>
      <c r="AI346" s="556" t="s">
        <v>2798</v>
      </c>
      <c r="AJ346" s="1082">
        <v>0</v>
      </c>
      <c r="AK346" s="556" t="s">
        <v>2798</v>
      </c>
      <c r="AL346" s="1083">
        <v>0</v>
      </c>
      <c r="AM346" s="1080"/>
      <c r="AN346" s="1073">
        <v>0</v>
      </c>
      <c r="AO346" s="1074">
        <v>0</v>
      </c>
      <c r="AP346" s="1080"/>
      <c r="AQ346" s="536" t="s">
        <v>2795</v>
      </c>
      <c r="AR346" s="537" t="s">
        <v>2799</v>
      </c>
      <c r="AS346" s="1075">
        <v>0</v>
      </c>
      <c r="AT346" s="1080"/>
      <c r="AU346" s="536" t="s">
        <v>2795</v>
      </c>
      <c r="AV346" s="538" t="s">
        <v>2800</v>
      </c>
      <c r="AW346" s="539" t="s">
        <v>2801</v>
      </c>
      <c r="AX346" s="540" t="s">
        <v>178</v>
      </c>
      <c r="AY346" s="540" t="s">
        <v>178</v>
      </c>
      <c r="AZ346" s="1076">
        <v>0</v>
      </c>
      <c r="BA346" s="1076">
        <v>0</v>
      </c>
      <c r="BB346" s="1076">
        <v>0</v>
      </c>
      <c r="BC346" s="1077">
        <v>0</v>
      </c>
      <c r="BD346" s="1078">
        <v>0</v>
      </c>
      <c r="BE346" s="1080"/>
      <c r="BF346" s="541">
        <v>1</v>
      </c>
      <c r="BG346" s="542">
        <v>1272796.1278333333</v>
      </c>
      <c r="BH346" s="542">
        <v>-59821418.008166723</v>
      </c>
      <c r="BI346" s="543">
        <v>92914117.331833273</v>
      </c>
      <c r="BJ346" s="1100">
        <v>60</v>
      </c>
      <c r="BK346" s="544">
        <f t="shared" si="31"/>
        <v>1548568.6221972213</v>
      </c>
      <c r="BL346" s="544">
        <f t="shared" si="32"/>
        <v>1218002.8214573907</v>
      </c>
      <c r="BM346" s="544">
        <f t="shared" si="33"/>
        <v>-330565.80073983059</v>
      </c>
      <c r="BN346" s="545"/>
      <c r="BO346" s="545">
        <f t="shared" si="34"/>
        <v>0</v>
      </c>
      <c r="BP346" s="545">
        <f t="shared" si="35"/>
        <v>0</v>
      </c>
      <c r="BQ346" s="545"/>
      <c r="BR346" s="545"/>
      <c r="BS346" s="545"/>
      <c r="BT346" s="545">
        <f t="shared" si="36"/>
        <v>60</v>
      </c>
      <c r="BU346" s="545">
        <f t="shared" si="37"/>
        <v>-19833948.044389836</v>
      </c>
      <c r="BV346" s="545">
        <f t="shared" si="38"/>
        <v>-6545202.854648646</v>
      </c>
      <c r="BW346" s="545">
        <f t="shared" si="39"/>
        <v>-6545202.854648646</v>
      </c>
      <c r="BX346" s="1101">
        <f t="shared" si="29"/>
        <v>3.9547328255245764E-4</v>
      </c>
      <c r="BY346" s="1102">
        <f t="shared" si="30"/>
        <v>73080169.287443444</v>
      </c>
    </row>
    <row r="347" spans="1:77" ht="12" customHeight="1">
      <c r="A347" s="1086">
        <v>1911351000</v>
      </c>
      <c r="B347" s="1061">
        <v>7000100</v>
      </c>
      <c r="C347" s="1062">
        <v>7017470</v>
      </c>
      <c r="D347" s="1062">
        <v>0</v>
      </c>
      <c r="E347" s="1062" t="s">
        <v>2872</v>
      </c>
      <c r="F347" s="1062" t="s">
        <v>2871</v>
      </c>
      <c r="G347" s="1087" t="s">
        <v>3278</v>
      </c>
      <c r="H347" s="1088" t="s">
        <v>2794</v>
      </c>
      <c r="I347" s="1088" t="s">
        <v>2842</v>
      </c>
      <c r="J347" s="1089" t="s">
        <v>3279</v>
      </c>
      <c r="K347" s="1090">
        <v>41997</v>
      </c>
      <c r="L347" s="1091">
        <v>41973</v>
      </c>
      <c r="M347" s="547">
        <v>113</v>
      </c>
      <c r="N347" s="546">
        <v>45412</v>
      </c>
      <c r="O347" s="548">
        <v>41</v>
      </c>
      <c r="P347" s="549">
        <v>72</v>
      </c>
      <c r="Q347" s="548" t="s">
        <v>2796</v>
      </c>
      <c r="R347" s="548" t="s">
        <v>127</v>
      </c>
      <c r="S347" s="550">
        <v>228119466.59999999</v>
      </c>
      <c r="T347" s="1079" t="s">
        <v>2797</v>
      </c>
      <c r="U347" s="1080"/>
      <c r="V347" s="551">
        <v>228119466.59999999</v>
      </c>
      <c r="W347" s="550">
        <v>-80750253.663716853</v>
      </c>
      <c r="X347" s="552">
        <v>0</v>
      </c>
      <c r="Y347" s="553">
        <v>147369212.93628314</v>
      </c>
      <c r="Z347" s="1080"/>
      <c r="AA347" s="1081"/>
      <c r="AB347" s="554"/>
      <c r="AC347" s="1082">
        <v>0</v>
      </c>
      <c r="AD347" s="1082">
        <v>0</v>
      </c>
      <c r="AE347" s="1082">
        <v>0</v>
      </c>
      <c r="AF347" s="1083">
        <v>0</v>
      </c>
      <c r="AG347" s="555" t="s">
        <v>2798</v>
      </c>
      <c r="AH347" s="1082">
        <v>0</v>
      </c>
      <c r="AI347" s="556" t="s">
        <v>2798</v>
      </c>
      <c r="AJ347" s="1082">
        <v>0</v>
      </c>
      <c r="AK347" s="556" t="s">
        <v>2798</v>
      </c>
      <c r="AL347" s="1083">
        <v>0</v>
      </c>
      <c r="AM347" s="1080"/>
      <c r="AN347" s="1073">
        <v>0</v>
      </c>
      <c r="AO347" s="1074">
        <v>0</v>
      </c>
      <c r="AP347" s="1080"/>
      <c r="AQ347" s="536" t="s">
        <v>2795</v>
      </c>
      <c r="AR347" s="537" t="s">
        <v>2799</v>
      </c>
      <c r="AS347" s="1075">
        <v>0</v>
      </c>
      <c r="AT347" s="1080"/>
      <c r="AU347" s="536" t="s">
        <v>2795</v>
      </c>
      <c r="AV347" s="538" t="s">
        <v>2800</v>
      </c>
      <c r="AW347" s="539" t="s">
        <v>2801</v>
      </c>
      <c r="AX347" s="540" t="s">
        <v>178</v>
      </c>
      <c r="AY347" s="540" t="s">
        <v>178</v>
      </c>
      <c r="AZ347" s="1076">
        <v>0</v>
      </c>
      <c r="BA347" s="1076">
        <v>0</v>
      </c>
      <c r="BB347" s="1076">
        <v>0</v>
      </c>
      <c r="BC347" s="1077">
        <v>0</v>
      </c>
      <c r="BD347" s="1078">
        <v>0</v>
      </c>
      <c r="BE347" s="1080"/>
      <c r="BF347" s="541">
        <v>1</v>
      </c>
      <c r="BG347" s="542">
        <v>2018756.3415929202</v>
      </c>
      <c r="BH347" s="542">
        <v>-82769010.005309775</v>
      </c>
      <c r="BI347" s="543">
        <v>145350456.5946902</v>
      </c>
      <c r="BJ347" s="1100">
        <v>60</v>
      </c>
      <c r="BK347" s="544">
        <f t="shared" si="31"/>
        <v>2422507.6099115033</v>
      </c>
      <c r="BL347" s="544">
        <f t="shared" si="32"/>
        <v>1905386.0846590425</v>
      </c>
      <c r="BM347" s="544">
        <f t="shared" si="33"/>
        <v>-517121.52525246073</v>
      </c>
      <c r="BN347" s="545"/>
      <c r="BO347" s="545">
        <f t="shared" si="34"/>
        <v>0</v>
      </c>
      <c r="BP347" s="545">
        <f t="shared" si="35"/>
        <v>0</v>
      </c>
      <c r="BQ347" s="545"/>
      <c r="BR347" s="545"/>
      <c r="BS347" s="545"/>
      <c r="BT347" s="545">
        <f t="shared" si="36"/>
        <v>60</v>
      </c>
      <c r="BU347" s="545">
        <f t="shared" si="37"/>
        <v>-31027291.515147645</v>
      </c>
      <c r="BV347" s="545">
        <f t="shared" si="38"/>
        <v>-10239006.199998723</v>
      </c>
      <c r="BW347" s="545">
        <f t="shared" si="39"/>
        <v>-10239006.199998723</v>
      </c>
      <c r="BX347" s="1101">
        <f t="shared" si="29"/>
        <v>6.1865972406226243E-4</v>
      </c>
      <c r="BY347" s="1102">
        <f t="shared" si="30"/>
        <v>114323165.07954255</v>
      </c>
    </row>
    <row r="348" spans="1:77" ht="12" customHeight="1">
      <c r="A348" s="1086">
        <v>1911351000</v>
      </c>
      <c r="B348" s="1061">
        <v>7000100</v>
      </c>
      <c r="C348" s="1062">
        <v>7017493</v>
      </c>
      <c r="D348" s="1062">
        <v>0</v>
      </c>
      <c r="E348" s="1062" t="s">
        <v>2873</v>
      </c>
      <c r="F348" s="1062" t="s">
        <v>147</v>
      </c>
      <c r="G348" s="1087" t="s">
        <v>3294</v>
      </c>
      <c r="H348" s="1088" t="s">
        <v>2794</v>
      </c>
      <c r="I348" s="1088" t="s">
        <v>2842</v>
      </c>
      <c r="J348" s="1089" t="s">
        <v>3295</v>
      </c>
      <c r="K348" s="1090">
        <v>41995</v>
      </c>
      <c r="L348" s="1091">
        <v>41973</v>
      </c>
      <c r="M348" s="547">
        <v>120</v>
      </c>
      <c r="N348" s="546">
        <v>45626</v>
      </c>
      <c r="O348" s="548">
        <v>41</v>
      </c>
      <c r="P348" s="549">
        <v>79</v>
      </c>
      <c r="Q348" s="548" t="s">
        <v>2796</v>
      </c>
      <c r="R348" s="548" t="s">
        <v>127</v>
      </c>
      <c r="S348" s="550">
        <v>378723275.43000001</v>
      </c>
      <c r="T348" s="1079" t="s">
        <v>2797</v>
      </c>
      <c r="U348" s="1080"/>
      <c r="V348" s="551">
        <v>378723275.43000001</v>
      </c>
      <c r="W348" s="550">
        <v>-126241091.80999996</v>
      </c>
      <c r="X348" s="552">
        <v>0</v>
      </c>
      <c r="Y348" s="553">
        <v>252482183.62000006</v>
      </c>
      <c r="Z348" s="1080"/>
      <c r="AA348" s="1081"/>
      <c r="AB348" s="554"/>
      <c r="AC348" s="1082">
        <v>0</v>
      </c>
      <c r="AD348" s="1082">
        <v>0</v>
      </c>
      <c r="AE348" s="1082">
        <v>0</v>
      </c>
      <c r="AF348" s="1083">
        <v>0</v>
      </c>
      <c r="AG348" s="555" t="s">
        <v>2798</v>
      </c>
      <c r="AH348" s="1082">
        <v>0</v>
      </c>
      <c r="AI348" s="556" t="s">
        <v>2798</v>
      </c>
      <c r="AJ348" s="1082">
        <v>0</v>
      </c>
      <c r="AK348" s="556" t="s">
        <v>2798</v>
      </c>
      <c r="AL348" s="1083">
        <v>0</v>
      </c>
      <c r="AM348" s="1080"/>
      <c r="AN348" s="1073">
        <v>0</v>
      </c>
      <c r="AO348" s="1074">
        <v>0</v>
      </c>
      <c r="AP348" s="1080"/>
      <c r="AQ348" s="536" t="s">
        <v>2795</v>
      </c>
      <c r="AR348" s="537" t="s">
        <v>2799</v>
      </c>
      <c r="AS348" s="1075">
        <v>0</v>
      </c>
      <c r="AT348" s="1080"/>
      <c r="AU348" s="536" t="s">
        <v>2795</v>
      </c>
      <c r="AV348" s="538" t="s">
        <v>2800</v>
      </c>
      <c r="AW348" s="539" t="s">
        <v>2801</v>
      </c>
      <c r="AX348" s="540" t="s">
        <v>178</v>
      </c>
      <c r="AY348" s="540" t="s">
        <v>178</v>
      </c>
      <c r="AZ348" s="1076">
        <v>0</v>
      </c>
      <c r="BA348" s="1076">
        <v>0</v>
      </c>
      <c r="BB348" s="1076">
        <v>0</v>
      </c>
      <c r="BC348" s="1077">
        <v>0</v>
      </c>
      <c r="BD348" s="1078">
        <v>0</v>
      </c>
      <c r="BE348" s="1080"/>
      <c r="BF348" s="541">
        <v>1</v>
      </c>
      <c r="BG348" s="542">
        <v>3156027.29525</v>
      </c>
      <c r="BH348" s="542">
        <v>-129397119.10524996</v>
      </c>
      <c r="BI348" s="543">
        <v>249326156.32475007</v>
      </c>
      <c r="BJ348" s="1100">
        <v>60</v>
      </c>
      <c r="BK348" s="544">
        <f t="shared" si="31"/>
        <v>4155435.9387458344</v>
      </c>
      <c r="BL348" s="544">
        <f t="shared" si="32"/>
        <v>3268394.1965687531</v>
      </c>
      <c r="BM348" s="544">
        <f t="shared" si="33"/>
        <v>-887041.74217708129</v>
      </c>
      <c r="BN348" s="545"/>
      <c r="BO348" s="545">
        <f t="shared" si="34"/>
        <v>0</v>
      </c>
      <c r="BP348" s="545">
        <f t="shared" si="35"/>
        <v>0</v>
      </c>
      <c r="BQ348" s="545"/>
      <c r="BR348" s="545"/>
      <c r="BS348" s="545"/>
      <c r="BT348" s="545">
        <f t="shared" si="36"/>
        <v>60</v>
      </c>
      <c r="BU348" s="545">
        <f t="shared" si="37"/>
        <v>-53222504.530624881</v>
      </c>
      <c r="BV348" s="545">
        <f t="shared" si="38"/>
        <v>-17563426.495106213</v>
      </c>
      <c r="BW348" s="545">
        <f t="shared" si="39"/>
        <v>-17563426.495106213</v>
      </c>
      <c r="BX348" s="1101">
        <f t="shared" si="29"/>
        <v>1.0612147679968777E-3</v>
      </c>
      <c r="BY348" s="1102">
        <f t="shared" si="30"/>
        <v>196103651.7941252</v>
      </c>
    </row>
    <row r="349" spans="1:77" ht="12" customHeight="1">
      <c r="A349" s="1086">
        <v>1911351000</v>
      </c>
      <c r="B349" s="1061">
        <v>7000100</v>
      </c>
      <c r="C349" s="1062">
        <v>7018256</v>
      </c>
      <c r="D349" s="1062">
        <v>0</v>
      </c>
      <c r="E349" s="1062" t="s">
        <v>2874</v>
      </c>
      <c r="F349" s="1062" t="s">
        <v>2875</v>
      </c>
      <c r="G349" s="1087" t="s">
        <v>3278</v>
      </c>
      <c r="H349" s="1088" t="s">
        <v>2794</v>
      </c>
      <c r="I349" s="1088" t="s">
        <v>2842</v>
      </c>
      <c r="J349" s="1089" t="s">
        <v>3297</v>
      </c>
      <c r="K349" s="1090">
        <v>42034</v>
      </c>
      <c r="L349" s="1091">
        <v>42004</v>
      </c>
      <c r="M349" s="547">
        <v>120</v>
      </c>
      <c r="N349" s="546">
        <v>45657</v>
      </c>
      <c r="O349" s="548">
        <v>40</v>
      </c>
      <c r="P349" s="549">
        <v>80</v>
      </c>
      <c r="Q349" s="548" t="s">
        <v>2796</v>
      </c>
      <c r="R349" s="548" t="s">
        <v>127</v>
      </c>
      <c r="S349" s="550">
        <v>1358022951</v>
      </c>
      <c r="T349" s="1079" t="s">
        <v>2797</v>
      </c>
      <c r="U349" s="1080"/>
      <c r="V349" s="551">
        <v>1358022951</v>
      </c>
      <c r="W349" s="550">
        <v>-441357459.07250035</v>
      </c>
      <c r="X349" s="552">
        <v>0</v>
      </c>
      <c r="Y349" s="553">
        <v>916665491.92749965</v>
      </c>
      <c r="Z349" s="1080"/>
      <c r="AA349" s="1081"/>
      <c r="AB349" s="554"/>
      <c r="AC349" s="1082">
        <v>0</v>
      </c>
      <c r="AD349" s="1082">
        <v>0</v>
      </c>
      <c r="AE349" s="1082">
        <v>0</v>
      </c>
      <c r="AF349" s="1083">
        <v>0</v>
      </c>
      <c r="AG349" s="555" t="s">
        <v>2798</v>
      </c>
      <c r="AH349" s="1082">
        <v>0</v>
      </c>
      <c r="AI349" s="556" t="s">
        <v>2798</v>
      </c>
      <c r="AJ349" s="1082">
        <v>0</v>
      </c>
      <c r="AK349" s="556" t="s">
        <v>2798</v>
      </c>
      <c r="AL349" s="1083">
        <v>0</v>
      </c>
      <c r="AM349" s="1080"/>
      <c r="AN349" s="1073">
        <v>0</v>
      </c>
      <c r="AO349" s="1074">
        <v>0</v>
      </c>
      <c r="AP349" s="1080"/>
      <c r="AQ349" s="536" t="s">
        <v>2795</v>
      </c>
      <c r="AR349" s="537" t="s">
        <v>2799</v>
      </c>
      <c r="AS349" s="1075">
        <v>0</v>
      </c>
      <c r="AT349" s="1080"/>
      <c r="AU349" s="536" t="s">
        <v>2795</v>
      </c>
      <c r="AV349" s="538" t="s">
        <v>2800</v>
      </c>
      <c r="AW349" s="539" t="s">
        <v>2801</v>
      </c>
      <c r="AX349" s="540" t="s">
        <v>178</v>
      </c>
      <c r="AY349" s="540" t="s">
        <v>178</v>
      </c>
      <c r="AZ349" s="1076">
        <v>0</v>
      </c>
      <c r="BA349" s="1076">
        <v>0</v>
      </c>
      <c r="BB349" s="1076">
        <v>0</v>
      </c>
      <c r="BC349" s="1077">
        <v>0</v>
      </c>
      <c r="BD349" s="1078">
        <v>0</v>
      </c>
      <c r="BE349" s="1080"/>
      <c r="BF349" s="541">
        <v>1</v>
      </c>
      <c r="BG349" s="542">
        <v>11316857.925000001</v>
      </c>
      <c r="BH349" s="542">
        <v>-452674316.99750036</v>
      </c>
      <c r="BI349" s="543">
        <v>905348634.00249958</v>
      </c>
      <c r="BJ349" s="1100">
        <v>60</v>
      </c>
      <c r="BK349" s="544">
        <f t="shared" si="31"/>
        <v>15089143.90004166</v>
      </c>
      <c r="BL349" s="544">
        <f t="shared" si="32"/>
        <v>11868133.952985825</v>
      </c>
      <c r="BM349" s="544">
        <f t="shared" si="33"/>
        <v>-3221009.9470558353</v>
      </c>
      <c r="BN349" s="545"/>
      <c r="BO349" s="545">
        <f t="shared" si="34"/>
        <v>0</v>
      </c>
      <c r="BP349" s="545">
        <f t="shared" si="35"/>
        <v>0</v>
      </c>
      <c r="BQ349" s="545"/>
      <c r="BR349" s="545"/>
      <c r="BS349" s="545"/>
      <c r="BT349" s="545">
        <f t="shared" si="36"/>
        <v>60</v>
      </c>
      <c r="BU349" s="545">
        <f t="shared" si="37"/>
        <v>-193260596.82335013</v>
      </c>
      <c r="BV349" s="545">
        <f t="shared" si="38"/>
        <v>-63775996.951705545</v>
      </c>
      <c r="BW349" s="545">
        <f t="shared" si="39"/>
        <v>-63775996.951705545</v>
      </c>
      <c r="BX349" s="1101">
        <f t="shared" si="29"/>
        <v>3.853463891441217E-3</v>
      </c>
      <c r="BY349" s="1102">
        <f t="shared" si="30"/>
        <v>712088037.17914951</v>
      </c>
    </row>
    <row r="350" spans="1:77" ht="12" customHeight="1">
      <c r="A350" s="1086">
        <v>1911351000</v>
      </c>
      <c r="B350" s="1061">
        <v>7000100</v>
      </c>
      <c r="C350" s="1062">
        <v>7018256</v>
      </c>
      <c r="D350" s="1062">
        <v>1</v>
      </c>
      <c r="E350" s="1062" t="s">
        <v>2876</v>
      </c>
      <c r="F350" s="1062" t="s">
        <v>2875</v>
      </c>
      <c r="G350" s="1087" t="s">
        <v>3278</v>
      </c>
      <c r="H350" s="1088" t="s">
        <v>2794</v>
      </c>
      <c r="I350" s="1088" t="s">
        <v>2795</v>
      </c>
      <c r="J350" s="1089" t="s">
        <v>3297</v>
      </c>
      <c r="K350" s="1090">
        <v>42510</v>
      </c>
      <c r="L350" s="1091">
        <v>42490</v>
      </c>
      <c r="M350" s="547">
        <v>104</v>
      </c>
      <c r="N350" s="546">
        <v>45656</v>
      </c>
      <c r="O350" s="548">
        <v>24</v>
      </c>
      <c r="P350" s="549">
        <v>80</v>
      </c>
      <c r="Q350" s="548" t="s">
        <v>2796</v>
      </c>
      <c r="R350" s="548" t="s">
        <v>127</v>
      </c>
      <c r="S350" s="550">
        <v>456176593.44</v>
      </c>
      <c r="T350" s="1079" t="s">
        <v>2797</v>
      </c>
      <c r="U350" s="1080"/>
      <c r="V350" s="551">
        <v>456176593.44</v>
      </c>
      <c r="W350" s="550">
        <v>-100885208.16461535</v>
      </c>
      <c r="X350" s="552">
        <v>0</v>
      </c>
      <c r="Y350" s="553">
        <v>355291385.27538466</v>
      </c>
      <c r="Z350" s="1080"/>
      <c r="AA350" s="1081"/>
      <c r="AB350" s="554"/>
      <c r="AC350" s="1082">
        <v>0</v>
      </c>
      <c r="AD350" s="1082">
        <v>0</v>
      </c>
      <c r="AE350" s="1082">
        <v>0</v>
      </c>
      <c r="AF350" s="1083">
        <v>0</v>
      </c>
      <c r="AG350" s="555" t="s">
        <v>2798</v>
      </c>
      <c r="AH350" s="1082">
        <v>0</v>
      </c>
      <c r="AI350" s="556" t="s">
        <v>2798</v>
      </c>
      <c r="AJ350" s="1082">
        <v>0</v>
      </c>
      <c r="AK350" s="556" t="s">
        <v>2798</v>
      </c>
      <c r="AL350" s="1083">
        <v>0</v>
      </c>
      <c r="AM350" s="1080"/>
      <c r="AN350" s="1073">
        <v>0</v>
      </c>
      <c r="AO350" s="1074">
        <v>0</v>
      </c>
      <c r="AP350" s="1080"/>
      <c r="AQ350" s="536" t="s">
        <v>2795</v>
      </c>
      <c r="AR350" s="537" t="s">
        <v>2799</v>
      </c>
      <c r="AS350" s="1075">
        <v>0</v>
      </c>
      <c r="AT350" s="1080"/>
      <c r="AU350" s="536" t="s">
        <v>2795</v>
      </c>
      <c r="AV350" s="538" t="s">
        <v>2800</v>
      </c>
      <c r="AW350" s="539" t="s">
        <v>2801</v>
      </c>
      <c r="AX350" s="540" t="s">
        <v>178</v>
      </c>
      <c r="AY350" s="540" t="s">
        <v>178</v>
      </c>
      <c r="AZ350" s="1076">
        <v>0</v>
      </c>
      <c r="BA350" s="1076">
        <v>0</v>
      </c>
      <c r="BB350" s="1076">
        <v>0</v>
      </c>
      <c r="BC350" s="1077">
        <v>0</v>
      </c>
      <c r="BD350" s="1078">
        <v>0</v>
      </c>
      <c r="BE350" s="1080"/>
      <c r="BF350" s="541">
        <v>1</v>
      </c>
      <c r="BG350" s="542">
        <v>4386313.3984615384</v>
      </c>
      <c r="BH350" s="542">
        <v>-105271521.56307688</v>
      </c>
      <c r="BI350" s="543">
        <v>350905071.87692308</v>
      </c>
      <c r="BJ350" s="1100">
        <v>60</v>
      </c>
      <c r="BK350" s="544">
        <f t="shared" si="31"/>
        <v>5848417.8646153845</v>
      </c>
      <c r="BL350" s="544">
        <f t="shared" si="32"/>
        <v>4599983.0798948817</v>
      </c>
      <c r="BM350" s="544">
        <f t="shared" si="33"/>
        <v>-1248434.7847205028</v>
      </c>
      <c r="BN350" s="545"/>
      <c r="BO350" s="545">
        <f t="shared" si="34"/>
        <v>0</v>
      </c>
      <c r="BP350" s="545">
        <f t="shared" si="35"/>
        <v>0</v>
      </c>
      <c r="BQ350" s="545"/>
      <c r="BR350" s="545"/>
      <c r="BS350" s="545"/>
      <c r="BT350" s="545">
        <f t="shared" si="36"/>
        <v>60</v>
      </c>
      <c r="BU350" s="545">
        <f t="shared" si="37"/>
        <v>-74906087.083230168</v>
      </c>
      <c r="BV350" s="545">
        <f t="shared" si="38"/>
        <v>-24719008.737465955</v>
      </c>
      <c r="BW350" s="545">
        <f t="shared" si="39"/>
        <v>-24719008.737465955</v>
      </c>
      <c r="BX350" s="1101">
        <f t="shared" si="29"/>
        <v>1.4935683039839598E-3</v>
      </c>
      <c r="BY350" s="1102">
        <f t="shared" si="30"/>
        <v>275998984.79369289</v>
      </c>
    </row>
    <row r="351" spans="1:77" ht="12" customHeight="1">
      <c r="A351" s="1086">
        <v>1911351000</v>
      </c>
      <c r="B351" s="1061">
        <v>7000100</v>
      </c>
      <c r="C351" s="1062">
        <v>7018256</v>
      </c>
      <c r="D351" s="1062">
        <v>2</v>
      </c>
      <c r="E351" s="1062" t="s">
        <v>2877</v>
      </c>
      <c r="F351" s="1062" t="s">
        <v>2875</v>
      </c>
      <c r="G351" s="1087" t="s">
        <v>3278</v>
      </c>
      <c r="H351" s="1088" t="s">
        <v>2794</v>
      </c>
      <c r="I351" s="1088" t="s">
        <v>2795</v>
      </c>
      <c r="J351" s="1089" t="s">
        <v>3297</v>
      </c>
      <c r="K351" s="1090">
        <v>42549</v>
      </c>
      <c r="L351" s="1091">
        <v>42521</v>
      </c>
      <c r="M351" s="547">
        <v>103</v>
      </c>
      <c r="N351" s="546">
        <v>45657</v>
      </c>
      <c r="O351" s="548">
        <v>23</v>
      </c>
      <c r="P351" s="549">
        <v>80</v>
      </c>
      <c r="Q351" s="548" t="s">
        <v>2796</v>
      </c>
      <c r="R351" s="548" t="s">
        <v>127</v>
      </c>
      <c r="S351" s="550">
        <v>777333193.73000002</v>
      </c>
      <c r="T351" s="1079" t="s">
        <v>2797</v>
      </c>
      <c r="U351" s="1080"/>
      <c r="V351" s="551">
        <v>777333193.73000002</v>
      </c>
      <c r="W351" s="550">
        <v>-166032332.64135927</v>
      </c>
      <c r="X351" s="552">
        <v>0</v>
      </c>
      <c r="Y351" s="553">
        <v>611300861.08864069</v>
      </c>
      <c r="Z351" s="1080"/>
      <c r="AA351" s="1081"/>
      <c r="AB351" s="554"/>
      <c r="AC351" s="1082">
        <v>0</v>
      </c>
      <c r="AD351" s="1082">
        <v>0</v>
      </c>
      <c r="AE351" s="1082">
        <v>0</v>
      </c>
      <c r="AF351" s="1083">
        <v>0</v>
      </c>
      <c r="AG351" s="555" t="s">
        <v>2798</v>
      </c>
      <c r="AH351" s="1082">
        <v>0</v>
      </c>
      <c r="AI351" s="556" t="s">
        <v>2798</v>
      </c>
      <c r="AJ351" s="1082">
        <v>0</v>
      </c>
      <c r="AK351" s="556" t="s">
        <v>2798</v>
      </c>
      <c r="AL351" s="1083">
        <v>0</v>
      </c>
      <c r="AM351" s="1080"/>
      <c r="AN351" s="1073">
        <v>0</v>
      </c>
      <c r="AO351" s="1074">
        <v>0</v>
      </c>
      <c r="AP351" s="1080"/>
      <c r="AQ351" s="536" t="s">
        <v>2795</v>
      </c>
      <c r="AR351" s="537" t="s">
        <v>2799</v>
      </c>
      <c r="AS351" s="1075">
        <v>0</v>
      </c>
      <c r="AT351" s="1080"/>
      <c r="AU351" s="536" t="s">
        <v>2795</v>
      </c>
      <c r="AV351" s="538" t="s">
        <v>2800</v>
      </c>
      <c r="AW351" s="539" t="s">
        <v>2801</v>
      </c>
      <c r="AX351" s="540" t="s">
        <v>178</v>
      </c>
      <c r="AY351" s="540" t="s">
        <v>178</v>
      </c>
      <c r="AZ351" s="1076">
        <v>0</v>
      </c>
      <c r="BA351" s="1076">
        <v>0</v>
      </c>
      <c r="BB351" s="1076">
        <v>0</v>
      </c>
      <c r="BC351" s="1077">
        <v>0</v>
      </c>
      <c r="BD351" s="1078">
        <v>0</v>
      </c>
      <c r="BE351" s="1080"/>
      <c r="BF351" s="541">
        <v>1</v>
      </c>
      <c r="BG351" s="542">
        <v>7546924.2109708739</v>
      </c>
      <c r="BH351" s="542">
        <v>-173579256.85233015</v>
      </c>
      <c r="BI351" s="543">
        <v>603753936.87766981</v>
      </c>
      <c r="BJ351" s="1100">
        <v>60</v>
      </c>
      <c r="BK351" s="544">
        <f t="shared" si="31"/>
        <v>10062565.614627831</v>
      </c>
      <c r="BL351" s="544">
        <f t="shared" si="32"/>
        <v>7914556.1481975475</v>
      </c>
      <c r="BM351" s="544">
        <f t="shared" si="33"/>
        <v>-2148009.4664302832</v>
      </c>
      <c r="BN351" s="545"/>
      <c r="BO351" s="545">
        <f t="shared" si="34"/>
        <v>0</v>
      </c>
      <c r="BP351" s="545">
        <f t="shared" si="35"/>
        <v>0</v>
      </c>
      <c r="BQ351" s="545"/>
      <c r="BR351" s="545"/>
      <c r="BS351" s="545"/>
      <c r="BT351" s="545">
        <f t="shared" si="36"/>
        <v>60</v>
      </c>
      <c r="BU351" s="545">
        <f t="shared" si="37"/>
        <v>-128880567.98581699</v>
      </c>
      <c r="BV351" s="545">
        <f t="shared" si="38"/>
        <v>-42530587.43531961</v>
      </c>
      <c r="BW351" s="545">
        <f t="shared" si="39"/>
        <v>-42530587.43531961</v>
      </c>
      <c r="BX351" s="1101">
        <f t="shared" si="29"/>
        <v>2.5697768878139792E-3</v>
      </c>
      <c r="BY351" s="1102">
        <f t="shared" si="30"/>
        <v>474873368.89185286</v>
      </c>
    </row>
    <row r="352" spans="1:77" ht="12" customHeight="1">
      <c r="A352" s="1086">
        <v>1911351000</v>
      </c>
      <c r="B352" s="1061">
        <v>7000100</v>
      </c>
      <c r="C352" s="1062">
        <v>7038502</v>
      </c>
      <c r="D352" s="1062">
        <v>0</v>
      </c>
      <c r="E352" s="1062" t="s">
        <v>2878</v>
      </c>
      <c r="F352" s="1062" t="s">
        <v>2879</v>
      </c>
      <c r="G352" s="1087" t="s">
        <v>3278</v>
      </c>
      <c r="H352" s="1088" t="s">
        <v>2794</v>
      </c>
      <c r="I352" s="1088" t="s">
        <v>2842</v>
      </c>
      <c r="J352" s="1089" t="s">
        <v>3279</v>
      </c>
      <c r="K352" s="1090">
        <v>42174</v>
      </c>
      <c r="L352" s="1091">
        <v>42155</v>
      </c>
      <c r="M352" s="547">
        <v>108</v>
      </c>
      <c r="N352" s="546">
        <v>45443</v>
      </c>
      <c r="O352" s="548">
        <v>35</v>
      </c>
      <c r="P352" s="549">
        <v>73</v>
      </c>
      <c r="Q352" s="548" t="s">
        <v>2796</v>
      </c>
      <c r="R352" s="548" t="s">
        <v>127</v>
      </c>
      <c r="S352" s="550">
        <v>11916497671.98</v>
      </c>
      <c r="T352" s="1079" t="s">
        <v>2797</v>
      </c>
      <c r="U352" s="1080"/>
      <c r="V352" s="551">
        <v>11916497671.98</v>
      </c>
      <c r="W352" s="550">
        <v>-3751490007.8455567</v>
      </c>
      <c r="X352" s="552">
        <v>0</v>
      </c>
      <c r="Y352" s="553">
        <v>8165007664.1344433</v>
      </c>
      <c r="Z352" s="1080"/>
      <c r="AA352" s="1081"/>
      <c r="AB352" s="554"/>
      <c r="AC352" s="1082">
        <v>0</v>
      </c>
      <c r="AD352" s="1082">
        <v>0</v>
      </c>
      <c r="AE352" s="1082">
        <v>0</v>
      </c>
      <c r="AF352" s="1083">
        <v>0</v>
      </c>
      <c r="AG352" s="555" t="s">
        <v>2798</v>
      </c>
      <c r="AH352" s="1082">
        <v>0</v>
      </c>
      <c r="AI352" s="556" t="s">
        <v>2798</v>
      </c>
      <c r="AJ352" s="1082">
        <v>0</v>
      </c>
      <c r="AK352" s="556" t="s">
        <v>2798</v>
      </c>
      <c r="AL352" s="1083">
        <v>0</v>
      </c>
      <c r="AM352" s="1080"/>
      <c r="AN352" s="1073">
        <v>0</v>
      </c>
      <c r="AO352" s="1074">
        <v>0</v>
      </c>
      <c r="AP352" s="1080"/>
      <c r="AQ352" s="536" t="s">
        <v>2795</v>
      </c>
      <c r="AR352" s="537" t="s">
        <v>2799</v>
      </c>
      <c r="AS352" s="1075">
        <v>0</v>
      </c>
      <c r="AT352" s="1080"/>
      <c r="AU352" s="536" t="s">
        <v>2795</v>
      </c>
      <c r="AV352" s="538" t="s">
        <v>2800</v>
      </c>
      <c r="AW352" s="539" t="s">
        <v>2801</v>
      </c>
      <c r="AX352" s="540" t="s">
        <v>178</v>
      </c>
      <c r="AY352" s="540" t="s">
        <v>178</v>
      </c>
      <c r="AZ352" s="1076">
        <v>0</v>
      </c>
      <c r="BA352" s="1076">
        <v>0</v>
      </c>
      <c r="BB352" s="1076">
        <v>0</v>
      </c>
      <c r="BC352" s="1077">
        <v>0</v>
      </c>
      <c r="BD352" s="1078">
        <v>0</v>
      </c>
      <c r="BE352" s="1080"/>
      <c r="BF352" s="541">
        <v>1</v>
      </c>
      <c r="BG352" s="542">
        <v>110337941.40722221</v>
      </c>
      <c r="BH352" s="542">
        <v>-3861827949.252779</v>
      </c>
      <c r="BI352" s="543">
        <v>8054669722.7272205</v>
      </c>
      <c r="BJ352" s="1100">
        <v>60</v>
      </c>
      <c r="BK352" s="544">
        <f t="shared" si="31"/>
        <v>134244495.37878701</v>
      </c>
      <c r="BL352" s="544">
        <f t="shared" si="32"/>
        <v>105587942.17623121</v>
      </c>
      <c r="BM352" s="544">
        <f t="shared" si="33"/>
        <v>-28656553.202555805</v>
      </c>
      <c r="BN352" s="545"/>
      <c r="BO352" s="545">
        <f t="shared" si="34"/>
        <v>0</v>
      </c>
      <c r="BP352" s="545">
        <f t="shared" si="35"/>
        <v>0</v>
      </c>
      <c r="BQ352" s="545"/>
      <c r="BR352" s="545"/>
      <c r="BS352" s="545"/>
      <c r="BT352" s="545">
        <f t="shared" si="36"/>
        <v>60</v>
      </c>
      <c r="BU352" s="545">
        <f t="shared" si="37"/>
        <v>-1719393192.1533484</v>
      </c>
      <c r="BV352" s="545">
        <f t="shared" si="38"/>
        <v>-567399753.41060507</v>
      </c>
      <c r="BW352" s="545">
        <f t="shared" si="39"/>
        <v>-567399753.41060507</v>
      </c>
      <c r="BX352" s="1101">
        <f t="shared" si="29"/>
        <v>3.4283344303282497E-2</v>
      </c>
      <c r="BY352" s="1102">
        <f t="shared" si="30"/>
        <v>6335276530.5738726</v>
      </c>
    </row>
    <row r="353" spans="1:77" ht="12" customHeight="1">
      <c r="A353" s="1086">
        <v>1911351000</v>
      </c>
      <c r="B353" s="1061">
        <v>7000100</v>
      </c>
      <c r="C353" s="1062">
        <v>7038502</v>
      </c>
      <c r="D353" s="1062">
        <v>1</v>
      </c>
      <c r="E353" s="1062" t="s">
        <v>3085</v>
      </c>
      <c r="F353" s="1062" t="s">
        <v>2879</v>
      </c>
      <c r="G353" s="1087" t="s">
        <v>3278</v>
      </c>
      <c r="H353" s="1088" t="s">
        <v>2794</v>
      </c>
      <c r="I353" s="1088" t="s">
        <v>3086</v>
      </c>
      <c r="J353" s="1089" t="s">
        <v>3279</v>
      </c>
      <c r="K353" s="1090">
        <v>42548</v>
      </c>
      <c r="L353" s="1091">
        <v>42521</v>
      </c>
      <c r="M353" s="547">
        <v>96</v>
      </c>
      <c r="N353" s="546">
        <v>45443</v>
      </c>
      <c r="O353" s="548">
        <v>23</v>
      </c>
      <c r="P353" s="549">
        <v>73</v>
      </c>
      <c r="Q353" s="548" t="s">
        <v>2796</v>
      </c>
      <c r="R353" s="548" t="s">
        <v>127</v>
      </c>
      <c r="S353" s="550">
        <v>2531269533.48</v>
      </c>
      <c r="T353" s="1079" t="s">
        <v>2797</v>
      </c>
      <c r="U353" s="1080"/>
      <c r="V353" s="551">
        <v>2531269533.48</v>
      </c>
      <c r="W353" s="550">
        <v>-580082601.42250001</v>
      </c>
      <c r="X353" s="552">
        <v>0</v>
      </c>
      <c r="Y353" s="553">
        <v>1951186932.0574999</v>
      </c>
      <c r="Z353" s="1080"/>
      <c r="AA353" s="1081"/>
      <c r="AB353" s="554"/>
      <c r="AC353" s="1082">
        <v>0</v>
      </c>
      <c r="AD353" s="1082">
        <v>0</v>
      </c>
      <c r="AE353" s="1082">
        <v>0</v>
      </c>
      <c r="AF353" s="1083">
        <v>0</v>
      </c>
      <c r="AG353" s="555" t="s">
        <v>2798</v>
      </c>
      <c r="AH353" s="1082">
        <v>0</v>
      </c>
      <c r="AI353" s="556" t="s">
        <v>2798</v>
      </c>
      <c r="AJ353" s="1082">
        <v>0</v>
      </c>
      <c r="AK353" s="556" t="s">
        <v>2798</v>
      </c>
      <c r="AL353" s="1083">
        <v>0</v>
      </c>
      <c r="AM353" s="1080"/>
      <c r="AN353" s="1073">
        <v>0</v>
      </c>
      <c r="AO353" s="1074">
        <v>0</v>
      </c>
      <c r="AP353" s="1080"/>
      <c r="AQ353" s="536" t="s">
        <v>2795</v>
      </c>
      <c r="AR353" s="537" t="s">
        <v>2799</v>
      </c>
      <c r="AS353" s="1075">
        <v>0</v>
      </c>
      <c r="AT353" s="1080"/>
      <c r="AU353" s="536" t="s">
        <v>2795</v>
      </c>
      <c r="AV353" s="538" t="s">
        <v>2800</v>
      </c>
      <c r="AW353" s="539" t="s">
        <v>2801</v>
      </c>
      <c r="AX353" s="540" t="s">
        <v>178</v>
      </c>
      <c r="AY353" s="540" t="s">
        <v>178</v>
      </c>
      <c r="AZ353" s="1076">
        <v>0</v>
      </c>
      <c r="BA353" s="1076">
        <v>0</v>
      </c>
      <c r="BB353" s="1076">
        <v>0</v>
      </c>
      <c r="BC353" s="1077">
        <v>0</v>
      </c>
      <c r="BD353" s="1078">
        <v>0</v>
      </c>
      <c r="BE353" s="1080"/>
      <c r="BF353" s="541">
        <v>1</v>
      </c>
      <c r="BG353" s="542">
        <v>26367390.973749999</v>
      </c>
      <c r="BH353" s="542">
        <v>-606449992.39625001</v>
      </c>
      <c r="BI353" s="543">
        <v>1924819541.08375</v>
      </c>
      <c r="BJ353" s="1100">
        <v>60</v>
      </c>
      <c r="BK353" s="544">
        <f t="shared" si="31"/>
        <v>32080325.684729166</v>
      </c>
      <c r="BL353" s="544">
        <f t="shared" si="32"/>
        <v>25232286.536860872</v>
      </c>
      <c r="BM353" s="544">
        <f t="shared" si="33"/>
        <v>-6848039.1478682943</v>
      </c>
      <c r="BN353" s="545"/>
      <c r="BO353" s="545">
        <f t="shared" si="34"/>
        <v>0</v>
      </c>
      <c r="BP353" s="545">
        <f t="shared" si="35"/>
        <v>0</v>
      </c>
      <c r="BQ353" s="545"/>
      <c r="BR353" s="545"/>
      <c r="BS353" s="545"/>
      <c r="BT353" s="545">
        <f t="shared" si="36"/>
        <v>60</v>
      </c>
      <c r="BU353" s="545">
        <f t="shared" si="37"/>
        <v>-410882348.87209767</v>
      </c>
      <c r="BV353" s="545">
        <f t="shared" si="38"/>
        <v>-135591175.12779224</v>
      </c>
      <c r="BW353" s="545">
        <f t="shared" si="39"/>
        <v>-135591175.12779224</v>
      </c>
      <c r="BX353" s="1101">
        <f t="shared" si="29"/>
        <v>8.1926700063770213E-3</v>
      </c>
      <c r="BY353" s="1102">
        <f t="shared" si="30"/>
        <v>1513937192.2116523</v>
      </c>
    </row>
    <row r="354" spans="1:77" ht="12" customHeight="1">
      <c r="A354" s="1086">
        <v>1911351000</v>
      </c>
      <c r="B354" s="1061">
        <v>7000100</v>
      </c>
      <c r="C354" s="1062">
        <v>7038502</v>
      </c>
      <c r="D354" s="1062">
        <v>2</v>
      </c>
      <c r="E354" s="1062" t="s">
        <v>2880</v>
      </c>
      <c r="F354" s="1062" t="s">
        <v>2879</v>
      </c>
      <c r="G354" s="1087" t="s">
        <v>3278</v>
      </c>
      <c r="H354" s="1088" t="s">
        <v>2794</v>
      </c>
      <c r="I354" s="1088" t="s">
        <v>2795</v>
      </c>
      <c r="J354" s="1089" t="s">
        <v>3279</v>
      </c>
      <c r="K354" s="1090">
        <v>42671</v>
      </c>
      <c r="L354" s="1091">
        <v>42643</v>
      </c>
      <c r="M354" s="547">
        <v>92</v>
      </c>
      <c r="N354" s="546">
        <v>45442</v>
      </c>
      <c r="O354" s="548">
        <v>19</v>
      </c>
      <c r="P354" s="549">
        <v>73</v>
      </c>
      <c r="Q354" s="548" t="s">
        <v>2796</v>
      </c>
      <c r="R354" s="548" t="s">
        <v>127</v>
      </c>
      <c r="S354" s="550">
        <v>1124478806.1099999</v>
      </c>
      <c r="T354" s="1079" t="s">
        <v>2797</v>
      </c>
      <c r="U354" s="1080"/>
      <c r="V354" s="551">
        <v>1124478806.1099999</v>
      </c>
      <c r="W354" s="550">
        <v>-220006722.93456516</v>
      </c>
      <c r="X354" s="552">
        <v>0</v>
      </c>
      <c r="Y354" s="553">
        <v>904472083.17543471</v>
      </c>
      <c r="Z354" s="1080"/>
      <c r="AA354" s="1081"/>
      <c r="AB354" s="554"/>
      <c r="AC354" s="1082">
        <v>0</v>
      </c>
      <c r="AD354" s="1082">
        <v>0</v>
      </c>
      <c r="AE354" s="1082">
        <v>0</v>
      </c>
      <c r="AF354" s="1083">
        <v>0</v>
      </c>
      <c r="AG354" s="555" t="s">
        <v>2798</v>
      </c>
      <c r="AH354" s="1082">
        <v>0</v>
      </c>
      <c r="AI354" s="556" t="s">
        <v>2798</v>
      </c>
      <c r="AJ354" s="1082">
        <v>0</v>
      </c>
      <c r="AK354" s="556" t="s">
        <v>2798</v>
      </c>
      <c r="AL354" s="1083">
        <v>0</v>
      </c>
      <c r="AM354" s="1080"/>
      <c r="AN354" s="1073">
        <v>0</v>
      </c>
      <c r="AO354" s="1074">
        <v>0</v>
      </c>
      <c r="AP354" s="1080"/>
      <c r="AQ354" s="536" t="s">
        <v>2795</v>
      </c>
      <c r="AR354" s="537" t="s">
        <v>2799</v>
      </c>
      <c r="AS354" s="1075">
        <v>0</v>
      </c>
      <c r="AT354" s="1080"/>
      <c r="AU354" s="536" t="s">
        <v>2795</v>
      </c>
      <c r="AV354" s="538" t="s">
        <v>2800</v>
      </c>
      <c r="AW354" s="539" t="s">
        <v>2801</v>
      </c>
      <c r="AX354" s="540" t="s">
        <v>178</v>
      </c>
      <c r="AY354" s="540" t="s">
        <v>178</v>
      </c>
      <c r="AZ354" s="1076">
        <v>0</v>
      </c>
      <c r="BA354" s="1076">
        <v>0</v>
      </c>
      <c r="BB354" s="1076">
        <v>0</v>
      </c>
      <c r="BC354" s="1077">
        <v>0</v>
      </c>
      <c r="BD354" s="1078">
        <v>0</v>
      </c>
      <c r="BE354" s="1080"/>
      <c r="BF354" s="541">
        <v>1</v>
      </c>
      <c r="BG354" s="542">
        <v>12222595.718586955</v>
      </c>
      <c r="BH354" s="542">
        <v>-232229318.65315211</v>
      </c>
      <c r="BI354" s="543">
        <v>892249487.45684779</v>
      </c>
      <c r="BJ354" s="1100">
        <v>60</v>
      </c>
      <c r="BK354" s="544">
        <f t="shared" si="31"/>
        <v>14870824.790947463</v>
      </c>
      <c r="BL354" s="544">
        <f t="shared" si="32"/>
        <v>11696418.417075315</v>
      </c>
      <c r="BM354" s="544">
        <f t="shared" si="33"/>
        <v>-3174406.3738721479</v>
      </c>
      <c r="BN354" s="545"/>
      <c r="BO354" s="545">
        <f t="shared" si="34"/>
        <v>0</v>
      </c>
      <c r="BP354" s="545">
        <f t="shared" si="35"/>
        <v>0</v>
      </c>
      <c r="BQ354" s="545"/>
      <c r="BR354" s="545"/>
      <c r="BS354" s="545"/>
      <c r="BT354" s="545">
        <f t="shared" si="36"/>
        <v>60</v>
      </c>
      <c r="BU354" s="545">
        <f t="shared" si="37"/>
        <v>-190464382.43232888</v>
      </c>
      <c r="BV354" s="545">
        <f t="shared" si="38"/>
        <v>-62853246.202668533</v>
      </c>
      <c r="BW354" s="545">
        <f t="shared" si="39"/>
        <v>-62853246.202668533</v>
      </c>
      <c r="BX354" s="1101">
        <f t="shared" si="29"/>
        <v>3.7977095816354913E-3</v>
      </c>
      <c r="BY354" s="1102">
        <f t="shared" si="30"/>
        <v>701785105.02451897</v>
      </c>
    </row>
    <row r="355" spans="1:77" ht="12" customHeight="1">
      <c r="A355" s="1086">
        <v>1911351000</v>
      </c>
      <c r="B355" s="1061">
        <v>7000100</v>
      </c>
      <c r="C355" s="1062">
        <v>7038502</v>
      </c>
      <c r="D355" s="1062">
        <v>3</v>
      </c>
      <c r="E355" s="1062" t="s">
        <v>3341</v>
      </c>
      <c r="F355" s="1062" t="s">
        <v>2879</v>
      </c>
      <c r="G355" s="1087" t="s">
        <v>3122</v>
      </c>
      <c r="H355" s="1088" t="s">
        <v>2794</v>
      </c>
      <c r="I355" s="1088" t="s">
        <v>2795</v>
      </c>
      <c r="J355" s="1089" t="s">
        <v>3279</v>
      </c>
      <c r="K355" s="1090">
        <v>42902</v>
      </c>
      <c r="L355" s="1091">
        <v>43069</v>
      </c>
      <c r="M355" s="547">
        <v>78</v>
      </c>
      <c r="N355" s="546">
        <v>45442</v>
      </c>
      <c r="O355" s="548">
        <v>5</v>
      </c>
      <c r="P355" s="549">
        <v>73</v>
      </c>
      <c r="Q355" s="548" t="s">
        <v>2796</v>
      </c>
      <c r="R355" s="548" t="s">
        <v>127</v>
      </c>
      <c r="S355" s="550">
        <v>2318684493.21</v>
      </c>
      <c r="T355" s="1079" t="s">
        <v>2797</v>
      </c>
      <c r="U355" s="1080"/>
      <c r="V355" s="551">
        <v>2318684493.21</v>
      </c>
      <c r="W355" s="550">
        <v>-118906897.08769231</v>
      </c>
      <c r="X355" s="552"/>
      <c r="Y355" s="553">
        <v>2199777596.1223078</v>
      </c>
      <c r="Z355" s="1080"/>
      <c r="AA355" s="1081"/>
      <c r="AB355" s="554"/>
      <c r="AC355" s="1082">
        <v>0</v>
      </c>
      <c r="AD355" s="1082">
        <v>0</v>
      </c>
      <c r="AE355" s="1082">
        <v>0</v>
      </c>
      <c r="AF355" s="1083">
        <v>0</v>
      </c>
      <c r="AG355" s="555" t="s">
        <v>2798</v>
      </c>
      <c r="AH355" s="1082">
        <v>0</v>
      </c>
      <c r="AI355" s="556" t="s">
        <v>2798</v>
      </c>
      <c r="AJ355" s="1082">
        <v>0</v>
      </c>
      <c r="AK355" s="556" t="s">
        <v>2798</v>
      </c>
      <c r="AL355" s="1083">
        <v>0</v>
      </c>
      <c r="AM355" s="1080"/>
      <c r="AN355" s="1073">
        <v>0</v>
      </c>
      <c r="AO355" s="1074">
        <v>0</v>
      </c>
      <c r="AP355" s="1080"/>
      <c r="AQ355" s="536" t="s">
        <v>2795</v>
      </c>
      <c r="AR355" s="537" t="s">
        <v>2799</v>
      </c>
      <c r="AS355" s="1075">
        <v>0</v>
      </c>
      <c r="AT355" s="1080"/>
      <c r="AU355" s="536" t="s">
        <v>2795</v>
      </c>
      <c r="AV355" s="538" t="s">
        <v>2800</v>
      </c>
      <c r="AW355" s="539" t="s">
        <v>2801</v>
      </c>
      <c r="AX355" s="540" t="s">
        <v>178</v>
      </c>
      <c r="AY355" s="540" t="s">
        <v>178</v>
      </c>
      <c r="AZ355" s="1076">
        <v>0</v>
      </c>
      <c r="BA355" s="1076">
        <v>0</v>
      </c>
      <c r="BB355" s="1076">
        <v>0</v>
      </c>
      <c r="BC355" s="1077">
        <v>0</v>
      </c>
      <c r="BD355" s="1078">
        <v>0</v>
      </c>
      <c r="BE355" s="1080"/>
      <c r="BF355" s="541">
        <v>1</v>
      </c>
      <c r="BG355" s="542">
        <v>29726724.271923076</v>
      </c>
      <c r="BH355" s="542">
        <v>-148633621.35961539</v>
      </c>
      <c r="BI355" s="543">
        <v>2170050871.8503847</v>
      </c>
      <c r="BJ355" s="1100">
        <v>60</v>
      </c>
      <c r="BK355" s="544">
        <f t="shared" si="31"/>
        <v>36167514.530839749</v>
      </c>
      <c r="BL355" s="544">
        <f t="shared" si="32"/>
        <v>28447002.032857694</v>
      </c>
      <c r="BM355" s="544">
        <f t="shared" si="33"/>
        <v>-7720512.4979820549</v>
      </c>
      <c r="BN355" s="545"/>
      <c r="BO355" s="545">
        <f t="shared" si="34"/>
        <v>0</v>
      </c>
      <c r="BP355" s="545">
        <f t="shared" si="35"/>
        <v>0</v>
      </c>
      <c r="BQ355" s="545"/>
      <c r="BR355" s="545"/>
      <c r="BS355" s="545"/>
      <c r="BT355" s="545">
        <f t="shared" si="36"/>
        <v>60</v>
      </c>
      <c r="BU355" s="545">
        <f t="shared" si="37"/>
        <v>-463230749.8789233</v>
      </c>
      <c r="BV355" s="545">
        <f t="shared" si="38"/>
        <v>-152866147.46004468</v>
      </c>
      <c r="BW355" s="545">
        <f t="shared" si="39"/>
        <v>-152866147.46004468</v>
      </c>
      <c r="BX355" s="1101">
        <f t="shared" si="29"/>
        <v>9.2364558394450527E-3</v>
      </c>
      <c r="BY355" s="1102">
        <f t="shared" si="30"/>
        <v>1706820121.9714615</v>
      </c>
    </row>
    <row r="356" spans="1:77" ht="12" customHeight="1">
      <c r="A356" s="1086">
        <v>1911351000</v>
      </c>
      <c r="B356" s="1061">
        <v>7000100</v>
      </c>
      <c r="C356" s="1062">
        <v>7038502</v>
      </c>
      <c r="D356" s="1062">
        <v>4</v>
      </c>
      <c r="E356" s="1062" t="s">
        <v>3342</v>
      </c>
      <c r="F356" s="1062" t="s">
        <v>2879</v>
      </c>
      <c r="G356" s="1087" t="s">
        <v>3343</v>
      </c>
      <c r="H356" s="1088" t="s">
        <v>2794</v>
      </c>
      <c r="I356" s="1088" t="s">
        <v>2795</v>
      </c>
      <c r="J356" s="1089" t="s">
        <v>3279</v>
      </c>
      <c r="K356" s="1090">
        <v>42915</v>
      </c>
      <c r="L356" s="1091">
        <v>42886</v>
      </c>
      <c r="M356" s="547">
        <v>84</v>
      </c>
      <c r="N356" s="546">
        <v>45443</v>
      </c>
      <c r="O356" s="548">
        <v>11</v>
      </c>
      <c r="P356" s="549">
        <v>73</v>
      </c>
      <c r="Q356" s="548" t="s">
        <v>2796</v>
      </c>
      <c r="R356" s="548" t="s">
        <v>127</v>
      </c>
      <c r="S356" s="550">
        <v>352527971.55000001</v>
      </c>
      <c r="T356" s="1079" t="s">
        <v>2797</v>
      </c>
      <c r="U356" s="1080"/>
      <c r="V356" s="551">
        <v>352527971.55000001</v>
      </c>
      <c r="W356" s="550">
        <v>-41967615.660714284</v>
      </c>
      <c r="X356" s="552"/>
      <c r="Y356" s="553">
        <v>310560355.88928574</v>
      </c>
      <c r="Z356" s="1080"/>
      <c r="AA356" s="1081"/>
      <c r="AB356" s="554"/>
      <c r="AC356" s="1082">
        <v>0</v>
      </c>
      <c r="AD356" s="1082">
        <v>0</v>
      </c>
      <c r="AE356" s="1082">
        <v>0</v>
      </c>
      <c r="AF356" s="1083">
        <v>0</v>
      </c>
      <c r="AG356" s="555" t="s">
        <v>2798</v>
      </c>
      <c r="AH356" s="1082">
        <v>0</v>
      </c>
      <c r="AI356" s="556" t="s">
        <v>2798</v>
      </c>
      <c r="AJ356" s="1082">
        <v>0</v>
      </c>
      <c r="AK356" s="556" t="s">
        <v>2798</v>
      </c>
      <c r="AL356" s="1083">
        <v>0</v>
      </c>
      <c r="AM356" s="1080"/>
      <c r="AN356" s="1073">
        <v>0</v>
      </c>
      <c r="AO356" s="1074">
        <v>0</v>
      </c>
      <c r="AP356" s="1080"/>
      <c r="AQ356" s="536" t="s">
        <v>2795</v>
      </c>
      <c r="AR356" s="537" t="s">
        <v>2799</v>
      </c>
      <c r="AS356" s="1075">
        <v>0</v>
      </c>
      <c r="AT356" s="1080"/>
      <c r="AU356" s="536" t="s">
        <v>2795</v>
      </c>
      <c r="AV356" s="538" t="s">
        <v>2800</v>
      </c>
      <c r="AW356" s="539" t="s">
        <v>2801</v>
      </c>
      <c r="AX356" s="540" t="s">
        <v>178</v>
      </c>
      <c r="AY356" s="540" t="s">
        <v>178</v>
      </c>
      <c r="AZ356" s="1076">
        <v>0</v>
      </c>
      <c r="BA356" s="1076">
        <v>0</v>
      </c>
      <c r="BB356" s="1076">
        <v>0</v>
      </c>
      <c r="BC356" s="1077">
        <v>0</v>
      </c>
      <c r="BD356" s="1078">
        <v>0</v>
      </c>
      <c r="BE356" s="1080"/>
      <c r="BF356" s="541">
        <v>1</v>
      </c>
      <c r="BG356" s="542">
        <v>4196761.5660714284</v>
      </c>
      <c r="BH356" s="542">
        <v>-46164377.226785712</v>
      </c>
      <c r="BI356" s="543">
        <v>306363594.32321429</v>
      </c>
      <c r="BJ356" s="1100">
        <v>60</v>
      </c>
      <c r="BK356" s="544">
        <f t="shared" si="31"/>
        <v>5106059.9053869052</v>
      </c>
      <c r="BL356" s="544">
        <f t="shared" si="32"/>
        <v>4016092.8499684203</v>
      </c>
      <c r="BM356" s="544">
        <f t="shared" si="33"/>
        <v>-1089967.0554184848</v>
      </c>
      <c r="BN356" s="545"/>
      <c r="BO356" s="545">
        <f t="shared" si="34"/>
        <v>0</v>
      </c>
      <c r="BP356" s="545">
        <f t="shared" si="35"/>
        <v>0</v>
      </c>
      <c r="BQ356" s="545"/>
      <c r="BR356" s="545"/>
      <c r="BS356" s="545"/>
      <c r="BT356" s="545">
        <f t="shared" si="36"/>
        <v>60</v>
      </c>
      <c r="BU356" s="545">
        <f t="shared" si="37"/>
        <v>-65398023.325109094</v>
      </c>
      <c r="BV356" s="545">
        <f t="shared" si="38"/>
        <v>-21581347.697286002</v>
      </c>
      <c r="BW356" s="545">
        <f t="shared" si="39"/>
        <v>-21581347.697286002</v>
      </c>
      <c r="BX356" s="1101">
        <f t="shared" si="29"/>
        <v>1.3039850108984561E-3</v>
      </c>
      <c r="BY356" s="1102">
        <f t="shared" si="30"/>
        <v>240965570.99810523</v>
      </c>
    </row>
    <row r="357" spans="1:77" ht="12" customHeight="1">
      <c r="A357" s="1086">
        <v>1911351000</v>
      </c>
      <c r="B357" s="1061">
        <v>7000100</v>
      </c>
      <c r="C357" s="1062">
        <v>7038502</v>
      </c>
      <c r="D357" s="1062">
        <v>5</v>
      </c>
      <c r="E357" s="1062" t="s">
        <v>3344</v>
      </c>
      <c r="F357" s="1062" t="s">
        <v>2879</v>
      </c>
      <c r="G357" s="1087" t="s">
        <v>3122</v>
      </c>
      <c r="H357" s="1088" t="s">
        <v>2794</v>
      </c>
      <c r="I357" s="1088" t="s">
        <v>2795</v>
      </c>
      <c r="J357" s="1089" t="s">
        <v>3279</v>
      </c>
      <c r="K357" s="1090">
        <v>42906</v>
      </c>
      <c r="L357" s="1091">
        <v>43069</v>
      </c>
      <c r="M357" s="547">
        <v>78</v>
      </c>
      <c r="N357" s="546">
        <v>45442</v>
      </c>
      <c r="O357" s="548">
        <v>5</v>
      </c>
      <c r="P357" s="549">
        <v>73</v>
      </c>
      <c r="Q357" s="548" t="s">
        <v>2796</v>
      </c>
      <c r="R357" s="548" t="s">
        <v>127</v>
      </c>
      <c r="S357" s="550">
        <v>252869186.13999999</v>
      </c>
      <c r="T357" s="1079" t="s">
        <v>2797</v>
      </c>
      <c r="U357" s="1080"/>
      <c r="V357" s="551">
        <v>252869186.13999999</v>
      </c>
      <c r="W357" s="550">
        <v>-12967650.57128205</v>
      </c>
      <c r="X357" s="552"/>
      <c r="Y357" s="553">
        <v>239901535.56871793</v>
      </c>
      <c r="Z357" s="1080"/>
      <c r="AA357" s="1081"/>
      <c r="AB357" s="554"/>
      <c r="AC357" s="1082">
        <v>0</v>
      </c>
      <c r="AD357" s="1082">
        <v>0</v>
      </c>
      <c r="AE357" s="1082">
        <v>0</v>
      </c>
      <c r="AF357" s="1083">
        <v>0</v>
      </c>
      <c r="AG357" s="555" t="s">
        <v>2798</v>
      </c>
      <c r="AH357" s="1082">
        <v>0</v>
      </c>
      <c r="AI357" s="556" t="s">
        <v>2798</v>
      </c>
      <c r="AJ357" s="1082">
        <v>0</v>
      </c>
      <c r="AK357" s="556" t="s">
        <v>2798</v>
      </c>
      <c r="AL357" s="1083">
        <v>0</v>
      </c>
      <c r="AM357" s="1080"/>
      <c r="AN357" s="1073">
        <v>0</v>
      </c>
      <c r="AO357" s="1074">
        <v>0</v>
      </c>
      <c r="AP357" s="1080"/>
      <c r="AQ357" s="536" t="s">
        <v>2795</v>
      </c>
      <c r="AR357" s="537" t="s">
        <v>2799</v>
      </c>
      <c r="AS357" s="1075">
        <v>0</v>
      </c>
      <c r="AT357" s="1080"/>
      <c r="AU357" s="536" t="s">
        <v>2795</v>
      </c>
      <c r="AV357" s="538" t="s">
        <v>2800</v>
      </c>
      <c r="AW357" s="539" t="s">
        <v>2801</v>
      </c>
      <c r="AX357" s="540" t="s">
        <v>178</v>
      </c>
      <c r="AY357" s="540" t="s">
        <v>178</v>
      </c>
      <c r="AZ357" s="1076">
        <v>0</v>
      </c>
      <c r="BA357" s="1076">
        <v>0</v>
      </c>
      <c r="BB357" s="1076">
        <v>0</v>
      </c>
      <c r="BC357" s="1077">
        <v>0</v>
      </c>
      <c r="BD357" s="1078">
        <v>0</v>
      </c>
      <c r="BE357" s="1080"/>
      <c r="BF357" s="541">
        <v>1</v>
      </c>
      <c r="BG357" s="542">
        <v>3241912.6428205124</v>
      </c>
      <c r="BH357" s="542">
        <v>-16209563.214102563</v>
      </c>
      <c r="BI357" s="543">
        <v>236659622.92589742</v>
      </c>
      <c r="BJ357" s="1100">
        <v>60</v>
      </c>
      <c r="BK357" s="544">
        <f t="shared" si="31"/>
        <v>3944327.0487649571</v>
      </c>
      <c r="BL357" s="544">
        <f t="shared" si="32"/>
        <v>3102349.7475558249</v>
      </c>
      <c r="BM357" s="544">
        <f t="shared" si="33"/>
        <v>-841977.30120913219</v>
      </c>
      <c r="BN357" s="545"/>
      <c r="BO357" s="545">
        <f t="shared" si="34"/>
        <v>0</v>
      </c>
      <c r="BP357" s="545">
        <f t="shared" si="35"/>
        <v>0</v>
      </c>
      <c r="BQ357" s="545"/>
      <c r="BR357" s="545"/>
      <c r="BS357" s="545"/>
      <c r="BT357" s="545">
        <f t="shared" si="36"/>
        <v>60</v>
      </c>
      <c r="BU357" s="545">
        <f t="shared" si="37"/>
        <v>-50518638.072547927</v>
      </c>
      <c r="BV357" s="545">
        <f t="shared" si="38"/>
        <v>-16671150.563940817</v>
      </c>
      <c r="BW357" s="545">
        <f t="shared" si="39"/>
        <v>-16671150.563940817</v>
      </c>
      <c r="BX357" s="1101">
        <f t="shared" si="29"/>
        <v>1.0073018031466119E-3</v>
      </c>
      <c r="BY357" s="1102">
        <f t="shared" si="30"/>
        <v>186140984.85334951</v>
      </c>
    </row>
    <row r="358" spans="1:77" ht="12" customHeight="1">
      <c r="A358" s="1086">
        <v>1911351000</v>
      </c>
      <c r="B358" s="1061">
        <v>7000100</v>
      </c>
      <c r="C358" s="1062">
        <v>7065299</v>
      </c>
      <c r="D358" s="1062">
        <v>0</v>
      </c>
      <c r="E358" s="1062" t="s">
        <v>5061</v>
      </c>
      <c r="F358" s="1062" t="s">
        <v>2881</v>
      </c>
      <c r="G358" s="1087" t="s">
        <v>2882</v>
      </c>
      <c r="H358" s="1088" t="s">
        <v>2794</v>
      </c>
      <c r="I358" s="1088" t="s">
        <v>2795</v>
      </c>
      <c r="J358" s="1089" t="s">
        <v>3298</v>
      </c>
      <c r="K358" s="1090">
        <v>42332</v>
      </c>
      <c r="L358" s="1091">
        <v>42886</v>
      </c>
      <c r="M358" s="547">
        <v>120</v>
      </c>
      <c r="N358" s="546">
        <v>46538</v>
      </c>
      <c r="O358" s="548">
        <v>11</v>
      </c>
      <c r="P358" s="549">
        <v>109</v>
      </c>
      <c r="Q358" s="548" t="s">
        <v>2796</v>
      </c>
      <c r="R358" s="548" t="s">
        <v>127</v>
      </c>
      <c r="S358" s="550">
        <v>672481755</v>
      </c>
      <c r="T358" s="1079" t="s">
        <v>2797</v>
      </c>
      <c r="U358" s="1080"/>
      <c r="V358" s="551">
        <v>672481755</v>
      </c>
      <c r="W358" s="550">
        <v>-56040146.25</v>
      </c>
      <c r="X358" s="552">
        <v>0</v>
      </c>
      <c r="Y358" s="553">
        <v>616441608.75</v>
      </c>
      <c r="Z358" s="1080"/>
      <c r="AA358" s="1081"/>
      <c r="AB358" s="554"/>
      <c r="AC358" s="1082">
        <v>0</v>
      </c>
      <c r="AD358" s="1082">
        <v>0</v>
      </c>
      <c r="AE358" s="1082">
        <v>0</v>
      </c>
      <c r="AF358" s="1083">
        <v>0</v>
      </c>
      <c r="AG358" s="555" t="s">
        <v>2798</v>
      </c>
      <c r="AH358" s="1082">
        <v>0</v>
      </c>
      <c r="AI358" s="556" t="s">
        <v>2798</v>
      </c>
      <c r="AJ358" s="1082">
        <v>0</v>
      </c>
      <c r="AK358" s="556" t="s">
        <v>2798</v>
      </c>
      <c r="AL358" s="1083">
        <v>0</v>
      </c>
      <c r="AM358" s="1080"/>
      <c r="AN358" s="1073">
        <v>0</v>
      </c>
      <c r="AO358" s="1074">
        <v>0</v>
      </c>
      <c r="AP358" s="1080"/>
      <c r="AQ358" s="536" t="s">
        <v>2795</v>
      </c>
      <c r="AR358" s="537" t="s">
        <v>2799</v>
      </c>
      <c r="AS358" s="1075">
        <v>0</v>
      </c>
      <c r="AT358" s="1080"/>
      <c r="AU358" s="536" t="s">
        <v>2795</v>
      </c>
      <c r="AV358" s="538" t="s">
        <v>2800</v>
      </c>
      <c r="AW358" s="539" t="s">
        <v>2801</v>
      </c>
      <c r="AX358" s="540" t="s">
        <v>178</v>
      </c>
      <c r="AY358" s="540" t="s">
        <v>178</v>
      </c>
      <c r="AZ358" s="1076">
        <v>0</v>
      </c>
      <c r="BA358" s="1076">
        <v>0</v>
      </c>
      <c r="BB358" s="1076">
        <v>0</v>
      </c>
      <c r="BC358" s="1077">
        <v>0</v>
      </c>
      <c r="BD358" s="1078">
        <v>0</v>
      </c>
      <c r="BE358" s="1080"/>
      <c r="BF358" s="541">
        <v>1</v>
      </c>
      <c r="BG358" s="542">
        <v>5604014.625</v>
      </c>
      <c r="BH358" s="542">
        <v>-61644160.875</v>
      </c>
      <c r="BI358" s="543">
        <v>610837594.125</v>
      </c>
      <c r="BJ358" s="1100">
        <v>60</v>
      </c>
      <c r="BK358" s="544">
        <f t="shared" si="31"/>
        <v>10180626.56875</v>
      </c>
      <c r="BL358" s="544">
        <f t="shared" si="32"/>
        <v>8007415.1750198286</v>
      </c>
      <c r="BM358" s="544">
        <f t="shared" si="33"/>
        <v>-2173211.393730171</v>
      </c>
      <c r="BN358" s="545"/>
      <c r="BO358" s="545">
        <f t="shared" si="34"/>
        <v>0</v>
      </c>
      <c r="BP358" s="545">
        <f t="shared" si="35"/>
        <v>0</v>
      </c>
      <c r="BQ358" s="545"/>
      <c r="BR358" s="545"/>
      <c r="BS358" s="545"/>
      <c r="BT358" s="545">
        <f t="shared" si="36"/>
        <v>60</v>
      </c>
      <c r="BU358" s="545">
        <f t="shared" si="37"/>
        <v>-130392683.62381026</v>
      </c>
      <c r="BV358" s="545">
        <f t="shared" si="38"/>
        <v>-43029585.595857389</v>
      </c>
      <c r="BW358" s="545">
        <f t="shared" si="39"/>
        <v>-43029585.595857389</v>
      </c>
      <c r="BX358" s="1101">
        <f t="shared" si="29"/>
        <v>2.5999272811505834E-3</v>
      </c>
      <c r="BY358" s="1102">
        <f t="shared" si="30"/>
        <v>480444910.50118971</v>
      </c>
    </row>
    <row r="359" spans="1:77" ht="12" customHeight="1">
      <c r="A359" s="1086">
        <v>1911351000</v>
      </c>
      <c r="B359" s="1061">
        <v>7000100</v>
      </c>
      <c r="C359" s="1062">
        <v>7065299</v>
      </c>
      <c r="D359" s="1062">
        <v>1</v>
      </c>
      <c r="E359" s="1062" t="s">
        <v>5062</v>
      </c>
      <c r="F359" s="1062" t="s">
        <v>2881</v>
      </c>
      <c r="G359" s="1087" t="s">
        <v>2882</v>
      </c>
      <c r="H359" s="1088" t="s">
        <v>2794</v>
      </c>
      <c r="I359" s="1088" t="s">
        <v>2795</v>
      </c>
      <c r="J359" s="1089" t="s">
        <v>3298</v>
      </c>
      <c r="K359" s="1090">
        <v>42424</v>
      </c>
      <c r="L359" s="1091">
        <v>42886</v>
      </c>
      <c r="M359" s="547">
        <v>120</v>
      </c>
      <c r="N359" s="546">
        <v>46538</v>
      </c>
      <c r="O359" s="548">
        <v>11</v>
      </c>
      <c r="P359" s="549">
        <v>109</v>
      </c>
      <c r="Q359" s="548" t="s">
        <v>2796</v>
      </c>
      <c r="R359" s="548" t="s">
        <v>127</v>
      </c>
      <c r="S359" s="550">
        <v>805128300</v>
      </c>
      <c r="T359" s="1079" t="s">
        <v>2797</v>
      </c>
      <c r="U359" s="1080"/>
      <c r="V359" s="551">
        <v>805128300</v>
      </c>
      <c r="W359" s="550">
        <v>-67094025</v>
      </c>
      <c r="X359" s="552">
        <v>0</v>
      </c>
      <c r="Y359" s="553">
        <v>738034275</v>
      </c>
      <c r="Z359" s="1080"/>
      <c r="AA359" s="1081"/>
      <c r="AB359" s="554"/>
      <c r="AC359" s="1082">
        <v>0</v>
      </c>
      <c r="AD359" s="1082">
        <v>0</v>
      </c>
      <c r="AE359" s="1082">
        <v>0</v>
      </c>
      <c r="AF359" s="1083">
        <v>0</v>
      </c>
      <c r="AG359" s="555" t="s">
        <v>2798</v>
      </c>
      <c r="AH359" s="1082">
        <v>0</v>
      </c>
      <c r="AI359" s="556" t="s">
        <v>2798</v>
      </c>
      <c r="AJ359" s="1082">
        <v>0</v>
      </c>
      <c r="AK359" s="556" t="s">
        <v>2798</v>
      </c>
      <c r="AL359" s="1083">
        <v>0</v>
      </c>
      <c r="AM359" s="1080"/>
      <c r="AN359" s="1073">
        <v>0</v>
      </c>
      <c r="AO359" s="1074">
        <v>0</v>
      </c>
      <c r="AP359" s="1080"/>
      <c r="AQ359" s="536" t="s">
        <v>2795</v>
      </c>
      <c r="AR359" s="537" t="s">
        <v>2799</v>
      </c>
      <c r="AS359" s="1075">
        <v>0</v>
      </c>
      <c r="AT359" s="1080"/>
      <c r="AU359" s="536" t="s">
        <v>2795</v>
      </c>
      <c r="AV359" s="538" t="s">
        <v>2800</v>
      </c>
      <c r="AW359" s="539" t="s">
        <v>2801</v>
      </c>
      <c r="AX359" s="540" t="s">
        <v>178</v>
      </c>
      <c r="AY359" s="540" t="s">
        <v>178</v>
      </c>
      <c r="AZ359" s="1076">
        <v>0</v>
      </c>
      <c r="BA359" s="1076">
        <v>0</v>
      </c>
      <c r="BB359" s="1076">
        <v>0</v>
      </c>
      <c r="BC359" s="1077">
        <v>0</v>
      </c>
      <c r="BD359" s="1078">
        <v>0</v>
      </c>
      <c r="BE359" s="1080"/>
      <c r="BF359" s="541">
        <v>1</v>
      </c>
      <c r="BG359" s="542">
        <v>6709402.5</v>
      </c>
      <c r="BH359" s="542">
        <v>-73803427.5</v>
      </c>
      <c r="BI359" s="543">
        <v>731324872.5</v>
      </c>
      <c r="BJ359" s="1100">
        <v>60</v>
      </c>
      <c r="BK359" s="544">
        <f t="shared" si="31"/>
        <v>12188747.875</v>
      </c>
      <c r="BL359" s="544">
        <f t="shared" si="32"/>
        <v>9586872.0888314899</v>
      </c>
      <c r="BM359" s="544">
        <f t="shared" si="33"/>
        <v>-2601875.7861685101</v>
      </c>
      <c r="BN359" s="545"/>
      <c r="BO359" s="545">
        <f t="shared" si="34"/>
        <v>0</v>
      </c>
      <c r="BP359" s="545">
        <f t="shared" si="35"/>
        <v>0</v>
      </c>
      <c r="BQ359" s="545"/>
      <c r="BR359" s="545"/>
      <c r="BS359" s="545"/>
      <c r="BT359" s="545">
        <f t="shared" si="36"/>
        <v>60</v>
      </c>
      <c r="BU359" s="545">
        <f t="shared" si="37"/>
        <v>-156112547.17011061</v>
      </c>
      <c r="BV359" s="545">
        <f t="shared" si="38"/>
        <v>-51517140.566136502</v>
      </c>
      <c r="BW359" s="545">
        <f t="shared" si="39"/>
        <v>-51517140.566136502</v>
      </c>
      <c r="BX359" s="1101">
        <f t="shared" si="29"/>
        <v>3.112761077059096E-3</v>
      </c>
      <c r="BY359" s="1102">
        <f t="shared" si="30"/>
        <v>575212325.32988942</v>
      </c>
    </row>
    <row r="360" spans="1:77" ht="12" customHeight="1">
      <c r="A360" s="1086">
        <v>1911351000</v>
      </c>
      <c r="B360" s="1061">
        <v>7000100</v>
      </c>
      <c r="C360" s="1062">
        <v>7065299</v>
      </c>
      <c r="D360" s="1062">
        <v>2</v>
      </c>
      <c r="E360" s="1062" t="s">
        <v>5063</v>
      </c>
      <c r="F360" s="1062" t="s">
        <v>2881</v>
      </c>
      <c r="G360" s="1087" t="s">
        <v>2882</v>
      </c>
      <c r="H360" s="1088" t="s">
        <v>2794</v>
      </c>
      <c r="I360" s="1088" t="s">
        <v>2795</v>
      </c>
      <c r="J360" s="1089" t="s">
        <v>3298</v>
      </c>
      <c r="K360" s="1090">
        <v>42180</v>
      </c>
      <c r="L360" s="1091">
        <v>42886</v>
      </c>
      <c r="M360" s="547">
        <v>120</v>
      </c>
      <c r="N360" s="546">
        <v>46538</v>
      </c>
      <c r="O360" s="548">
        <v>11</v>
      </c>
      <c r="P360" s="549">
        <v>109</v>
      </c>
      <c r="Q360" s="548" t="s">
        <v>2796</v>
      </c>
      <c r="R360" s="548" t="s">
        <v>127</v>
      </c>
      <c r="S360" s="550">
        <v>933948828</v>
      </c>
      <c r="T360" s="1079" t="s">
        <v>2797</v>
      </c>
      <c r="U360" s="1080"/>
      <c r="V360" s="551">
        <v>933948828</v>
      </c>
      <c r="W360" s="550">
        <v>-77829069</v>
      </c>
      <c r="X360" s="552">
        <v>0</v>
      </c>
      <c r="Y360" s="553">
        <v>856119759</v>
      </c>
      <c r="Z360" s="1080"/>
      <c r="AA360" s="1081"/>
      <c r="AB360" s="554"/>
      <c r="AC360" s="1082">
        <v>0</v>
      </c>
      <c r="AD360" s="1082">
        <v>0</v>
      </c>
      <c r="AE360" s="1082">
        <v>0</v>
      </c>
      <c r="AF360" s="1083">
        <v>0</v>
      </c>
      <c r="AG360" s="555" t="s">
        <v>2798</v>
      </c>
      <c r="AH360" s="1082">
        <v>0</v>
      </c>
      <c r="AI360" s="556" t="s">
        <v>2798</v>
      </c>
      <c r="AJ360" s="1082">
        <v>0</v>
      </c>
      <c r="AK360" s="556" t="s">
        <v>2798</v>
      </c>
      <c r="AL360" s="1083">
        <v>0</v>
      </c>
      <c r="AM360" s="1080"/>
      <c r="AN360" s="1073">
        <v>0</v>
      </c>
      <c r="AO360" s="1074">
        <v>0</v>
      </c>
      <c r="AP360" s="1080"/>
      <c r="AQ360" s="536" t="s">
        <v>2795</v>
      </c>
      <c r="AR360" s="537" t="s">
        <v>2799</v>
      </c>
      <c r="AS360" s="1075">
        <v>0</v>
      </c>
      <c r="AT360" s="1080"/>
      <c r="AU360" s="536" t="s">
        <v>2795</v>
      </c>
      <c r="AV360" s="538" t="s">
        <v>2800</v>
      </c>
      <c r="AW360" s="539" t="s">
        <v>2801</v>
      </c>
      <c r="AX360" s="540" t="s">
        <v>178</v>
      </c>
      <c r="AY360" s="540" t="s">
        <v>178</v>
      </c>
      <c r="AZ360" s="1076">
        <v>0</v>
      </c>
      <c r="BA360" s="1076">
        <v>0</v>
      </c>
      <c r="BB360" s="1076">
        <v>0</v>
      </c>
      <c r="BC360" s="1077">
        <v>0</v>
      </c>
      <c r="BD360" s="1078">
        <v>0</v>
      </c>
      <c r="BE360" s="1080"/>
      <c r="BF360" s="541">
        <v>1</v>
      </c>
      <c r="BG360" s="542">
        <v>7782906.9000000004</v>
      </c>
      <c r="BH360" s="542">
        <v>-85611975.900000006</v>
      </c>
      <c r="BI360" s="543">
        <v>848336852.10000002</v>
      </c>
      <c r="BJ360" s="1100">
        <v>60</v>
      </c>
      <c r="BK360" s="544">
        <f t="shared" si="31"/>
        <v>14138947.535</v>
      </c>
      <c r="BL360" s="544">
        <f t="shared" si="32"/>
        <v>11120771.623044528</v>
      </c>
      <c r="BM360" s="544">
        <f t="shared" si="33"/>
        <v>-3018175.9119554721</v>
      </c>
      <c r="BN360" s="545"/>
      <c r="BO360" s="545">
        <f t="shared" si="34"/>
        <v>0</v>
      </c>
      <c r="BP360" s="545">
        <f t="shared" si="35"/>
        <v>0</v>
      </c>
      <c r="BQ360" s="545"/>
      <c r="BR360" s="545"/>
      <c r="BS360" s="545"/>
      <c r="BT360" s="545">
        <f t="shared" si="36"/>
        <v>60</v>
      </c>
      <c r="BU360" s="545">
        <f t="shared" si="37"/>
        <v>-181090554.71732831</v>
      </c>
      <c r="BV360" s="545">
        <f t="shared" si="38"/>
        <v>-59759883.056718342</v>
      </c>
      <c r="BW360" s="545">
        <f t="shared" si="39"/>
        <v>-59759883.056718342</v>
      </c>
      <c r="BX360" s="1101">
        <f t="shared" si="29"/>
        <v>3.6108028493885514E-3</v>
      </c>
      <c r="BY360" s="1102">
        <f t="shared" si="30"/>
        <v>667246297.38267171</v>
      </c>
    </row>
    <row r="361" spans="1:77" ht="12" customHeight="1">
      <c r="A361" s="1086">
        <v>1911351000</v>
      </c>
      <c r="B361" s="1061">
        <v>7000100</v>
      </c>
      <c r="C361" s="1062">
        <v>7065299</v>
      </c>
      <c r="D361" s="1062">
        <v>3</v>
      </c>
      <c r="E361" s="1062" t="s">
        <v>5064</v>
      </c>
      <c r="F361" s="1062" t="s">
        <v>2881</v>
      </c>
      <c r="G361" s="1087" t="s">
        <v>2882</v>
      </c>
      <c r="H361" s="1088" t="s">
        <v>2794</v>
      </c>
      <c r="I361" s="1088" t="s">
        <v>2795</v>
      </c>
      <c r="J361" s="1089" t="s">
        <v>3298</v>
      </c>
      <c r="K361" s="1090">
        <v>42591</v>
      </c>
      <c r="L361" s="1091">
        <v>42886</v>
      </c>
      <c r="M361" s="547">
        <v>120</v>
      </c>
      <c r="N361" s="546">
        <v>46538</v>
      </c>
      <c r="O361" s="548">
        <v>11</v>
      </c>
      <c r="P361" s="549">
        <v>109</v>
      </c>
      <c r="Q361" s="548" t="s">
        <v>2796</v>
      </c>
      <c r="R361" s="548" t="s">
        <v>127</v>
      </c>
      <c r="S361" s="550">
        <v>933948828</v>
      </c>
      <c r="T361" s="1079" t="s">
        <v>2797</v>
      </c>
      <c r="U361" s="1080"/>
      <c r="V361" s="551">
        <v>933948828</v>
      </c>
      <c r="W361" s="550">
        <v>-77829069</v>
      </c>
      <c r="X361" s="552">
        <v>0</v>
      </c>
      <c r="Y361" s="553">
        <v>856119759</v>
      </c>
      <c r="Z361" s="1080"/>
      <c r="AA361" s="1081"/>
      <c r="AB361" s="554"/>
      <c r="AC361" s="1082">
        <v>0</v>
      </c>
      <c r="AD361" s="1082">
        <v>0</v>
      </c>
      <c r="AE361" s="1082">
        <v>0</v>
      </c>
      <c r="AF361" s="1083">
        <v>0</v>
      </c>
      <c r="AG361" s="555" t="s">
        <v>2798</v>
      </c>
      <c r="AH361" s="1082">
        <v>0</v>
      </c>
      <c r="AI361" s="556" t="s">
        <v>2798</v>
      </c>
      <c r="AJ361" s="1082">
        <v>0</v>
      </c>
      <c r="AK361" s="556" t="s">
        <v>2798</v>
      </c>
      <c r="AL361" s="1083">
        <v>0</v>
      </c>
      <c r="AM361" s="1080"/>
      <c r="AN361" s="1073">
        <v>0</v>
      </c>
      <c r="AO361" s="1074">
        <v>0</v>
      </c>
      <c r="AP361" s="1080"/>
      <c r="AQ361" s="536" t="s">
        <v>2795</v>
      </c>
      <c r="AR361" s="537" t="s">
        <v>2799</v>
      </c>
      <c r="AS361" s="1075">
        <v>0</v>
      </c>
      <c r="AT361" s="1080"/>
      <c r="AU361" s="536" t="s">
        <v>2795</v>
      </c>
      <c r="AV361" s="538" t="s">
        <v>2800</v>
      </c>
      <c r="AW361" s="539" t="s">
        <v>2801</v>
      </c>
      <c r="AX361" s="540" t="s">
        <v>178</v>
      </c>
      <c r="AY361" s="540" t="s">
        <v>178</v>
      </c>
      <c r="AZ361" s="1076">
        <v>0</v>
      </c>
      <c r="BA361" s="1076">
        <v>0</v>
      </c>
      <c r="BB361" s="1076">
        <v>0</v>
      </c>
      <c r="BC361" s="1077">
        <v>0</v>
      </c>
      <c r="BD361" s="1078">
        <v>0</v>
      </c>
      <c r="BE361" s="1080"/>
      <c r="BF361" s="541">
        <v>1</v>
      </c>
      <c r="BG361" s="542">
        <v>7782906.9000000004</v>
      </c>
      <c r="BH361" s="542">
        <v>-85611975.900000006</v>
      </c>
      <c r="BI361" s="543">
        <v>848336852.10000002</v>
      </c>
      <c r="BJ361" s="1100">
        <v>60</v>
      </c>
      <c r="BK361" s="544">
        <f t="shared" si="31"/>
        <v>14138947.535</v>
      </c>
      <c r="BL361" s="544">
        <f t="shared" si="32"/>
        <v>11120771.623044528</v>
      </c>
      <c r="BM361" s="544">
        <f t="shared" si="33"/>
        <v>-3018175.9119554721</v>
      </c>
      <c r="BN361" s="545"/>
      <c r="BO361" s="545">
        <f t="shared" si="34"/>
        <v>0</v>
      </c>
      <c r="BP361" s="545">
        <f t="shared" si="35"/>
        <v>0</v>
      </c>
      <c r="BQ361" s="545"/>
      <c r="BR361" s="545"/>
      <c r="BS361" s="545"/>
      <c r="BT361" s="545">
        <f t="shared" si="36"/>
        <v>60</v>
      </c>
      <c r="BU361" s="545">
        <f t="shared" si="37"/>
        <v>-181090554.71732831</v>
      </c>
      <c r="BV361" s="545">
        <f t="shared" si="38"/>
        <v>-59759883.056718342</v>
      </c>
      <c r="BW361" s="545">
        <f t="shared" si="39"/>
        <v>-59759883.056718342</v>
      </c>
      <c r="BX361" s="1101">
        <f t="shared" si="29"/>
        <v>3.6108028493885514E-3</v>
      </c>
      <c r="BY361" s="1102">
        <f t="shared" si="30"/>
        <v>667246297.38267171</v>
      </c>
    </row>
    <row r="362" spans="1:77" ht="12" customHeight="1">
      <c r="A362" s="1086">
        <v>1911351000</v>
      </c>
      <c r="B362" s="1061">
        <v>7000100</v>
      </c>
      <c r="C362" s="1062">
        <v>7065299</v>
      </c>
      <c r="D362" s="1062">
        <v>4</v>
      </c>
      <c r="E362" s="1062" t="s">
        <v>5065</v>
      </c>
      <c r="F362" s="1062" t="s">
        <v>2881</v>
      </c>
      <c r="G362" s="1087" t="s">
        <v>2882</v>
      </c>
      <c r="H362" s="1088" t="s">
        <v>2794</v>
      </c>
      <c r="I362" s="1088" t="s">
        <v>2795</v>
      </c>
      <c r="J362" s="1089" t="s">
        <v>3298</v>
      </c>
      <c r="K362" s="1090">
        <v>42693</v>
      </c>
      <c r="L362" s="1091">
        <v>42886</v>
      </c>
      <c r="M362" s="547">
        <v>120</v>
      </c>
      <c r="N362" s="546">
        <v>46538</v>
      </c>
      <c r="O362" s="548">
        <v>11</v>
      </c>
      <c r="P362" s="549">
        <v>109</v>
      </c>
      <c r="Q362" s="548" t="s">
        <v>2796</v>
      </c>
      <c r="R362" s="548" t="s">
        <v>127</v>
      </c>
      <c r="S362" s="550">
        <v>933948828</v>
      </c>
      <c r="T362" s="1079" t="s">
        <v>2797</v>
      </c>
      <c r="U362" s="1080"/>
      <c r="V362" s="551">
        <v>933948828</v>
      </c>
      <c r="W362" s="550">
        <v>-77829069</v>
      </c>
      <c r="X362" s="552"/>
      <c r="Y362" s="553">
        <v>856119759</v>
      </c>
      <c r="Z362" s="1080"/>
      <c r="AA362" s="1081"/>
      <c r="AB362" s="554"/>
      <c r="AC362" s="1082">
        <v>0</v>
      </c>
      <c r="AD362" s="1082">
        <v>0</v>
      </c>
      <c r="AE362" s="1082">
        <v>0</v>
      </c>
      <c r="AF362" s="1083">
        <v>0</v>
      </c>
      <c r="AG362" s="555" t="s">
        <v>2798</v>
      </c>
      <c r="AH362" s="1082">
        <v>0</v>
      </c>
      <c r="AI362" s="556" t="s">
        <v>2798</v>
      </c>
      <c r="AJ362" s="1082">
        <v>0</v>
      </c>
      <c r="AK362" s="556" t="s">
        <v>2798</v>
      </c>
      <c r="AL362" s="1083">
        <v>0</v>
      </c>
      <c r="AM362" s="1080"/>
      <c r="AN362" s="1073">
        <v>0</v>
      </c>
      <c r="AO362" s="1074">
        <v>0</v>
      </c>
      <c r="AP362" s="1080"/>
      <c r="AQ362" s="536" t="s">
        <v>2795</v>
      </c>
      <c r="AR362" s="537" t="s">
        <v>2799</v>
      </c>
      <c r="AS362" s="1075">
        <v>0</v>
      </c>
      <c r="AT362" s="1080"/>
      <c r="AU362" s="536" t="s">
        <v>2795</v>
      </c>
      <c r="AV362" s="538" t="s">
        <v>2800</v>
      </c>
      <c r="AW362" s="539" t="s">
        <v>2801</v>
      </c>
      <c r="AX362" s="540" t="s">
        <v>178</v>
      </c>
      <c r="AY362" s="540" t="s">
        <v>178</v>
      </c>
      <c r="AZ362" s="1076">
        <v>0</v>
      </c>
      <c r="BA362" s="1076">
        <v>0</v>
      </c>
      <c r="BB362" s="1076">
        <v>0</v>
      </c>
      <c r="BC362" s="1077">
        <v>0</v>
      </c>
      <c r="BD362" s="1078">
        <v>0</v>
      </c>
      <c r="BE362" s="1080"/>
      <c r="BF362" s="541">
        <v>1</v>
      </c>
      <c r="BG362" s="542">
        <v>7782906.9000000004</v>
      </c>
      <c r="BH362" s="542">
        <v>-85611975.900000006</v>
      </c>
      <c r="BI362" s="543">
        <v>848336852.10000002</v>
      </c>
      <c r="BJ362" s="1100">
        <v>60</v>
      </c>
      <c r="BK362" s="544">
        <f t="shared" si="31"/>
        <v>14138947.535</v>
      </c>
      <c r="BL362" s="544">
        <f t="shared" si="32"/>
        <v>11120771.623044528</v>
      </c>
      <c r="BM362" s="544">
        <f t="shared" si="33"/>
        <v>-3018175.9119554721</v>
      </c>
      <c r="BN362" s="545"/>
      <c r="BO362" s="545">
        <f t="shared" si="34"/>
        <v>0</v>
      </c>
      <c r="BP362" s="545">
        <f t="shared" si="35"/>
        <v>0</v>
      </c>
      <c r="BQ362" s="545"/>
      <c r="BR362" s="545"/>
      <c r="BS362" s="545"/>
      <c r="BT362" s="545">
        <f t="shared" si="36"/>
        <v>60</v>
      </c>
      <c r="BU362" s="545">
        <f t="shared" si="37"/>
        <v>-181090554.71732831</v>
      </c>
      <c r="BV362" s="545">
        <f t="shared" si="38"/>
        <v>-59759883.056718342</v>
      </c>
      <c r="BW362" s="545">
        <f t="shared" si="39"/>
        <v>-59759883.056718342</v>
      </c>
      <c r="BX362" s="1101">
        <f t="shared" si="29"/>
        <v>3.6108028493885514E-3</v>
      </c>
      <c r="BY362" s="1102">
        <f t="shared" si="30"/>
        <v>667246297.38267171</v>
      </c>
    </row>
    <row r="363" spans="1:77" ht="12" customHeight="1">
      <c r="A363" s="1086">
        <v>1911351000</v>
      </c>
      <c r="B363" s="1061">
        <v>7000100</v>
      </c>
      <c r="C363" s="1062">
        <v>7065299</v>
      </c>
      <c r="D363" s="1062">
        <v>5</v>
      </c>
      <c r="E363" s="1062" t="s">
        <v>5066</v>
      </c>
      <c r="F363" s="1062" t="s">
        <v>2881</v>
      </c>
      <c r="G363" s="1087" t="s">
        <v>2882</v>
      </c>
      <c r="H363" s="1088" t="s">
        <v>2794</v>
      </c>
      <c r="I363" s="1088" t="s">
        <v>2795</v>
      </c>
      <c r="J363" s="1089" t="s">
        <v>3298</v>
      </c>
      <c r="K363" s="1090">
        <v>43061</v>
      </c>
      <c r="L363" s="1091">
        <v>43039</v>
      </c>
      <c r="M363" s="563">
        <v>115</v>
      </c>
      <c r="N363" s="562">
        <v>46538</v>
      </c>
      <c r="O363" s="564">
        <v>6</v>
      </c>
      <c r="P363" s="565">
        <v>109</v>
      </c>
      <c r="Q363" s="564" t="s">
        <v>2796</v>
      </c>
      <c r="R363" s="564" t="s">
        <v>127</v>
      </c>
      <c r="S363" s="566">
        <v>674965481.60000002</v>
      </c>
      <c r="T363" s="567" t="s">
        <v>2797</v>
      </c>
      <c r="U363" s="568"/>
      <c r="V363" s="569">
        <v>674965481.60000002</v>
      </c>
      <c r="W363" s="566">
        <v>-29346325.286956523</v>
      </c>
      <c r="X363" s="570">
        <v>0</v>
      </c>
      <c r="Y363" s="571">
        <v>645619156.31304348</v>
      </c>
      <c r="Z363" s="568"/>
      <c r="AA363" s="572"/>
      <c r="AB363" s="573"/>
      <c r="AC363" s="574">
        <v>0</v>
      </c>
      <c r="AD363" s="574">
        <v>0</v>
      </c>
      <c r="AE363" s="574">
        <v>0</v>
      </c>
      <c r="AF363" s="575">
        <v>0</v>
      </c>
      <c r="AG363" s="576" t="s">
        <v>2798</v>
      </c>
      <c r="AH363" s="574">
        <v>0</v>
      </c>
      <c r="AI363" s="577" t="s">
        <v>2798</v>
      </c>
      <c r="AJ363" s="574">
        <v>0</v>
      </c>
      <c r="AK363" s="577" t="s">
        <v>2798</v>
      </c>
      <c r="AL363" s="575">
        <v>0</v>
      </c>
      <c r="AM363" s="568"/>
      <c r="AN363" s="578">
        <v>0</v>
      </c>
      <c r="AO363" s="579">
        <v>0</v>
      </c>
      <c r="AP363" s="568"/>
      <c r="AQ363" s="580" t="s">
        <v>2795</v>
      </c>
      <c r="AR363" s="581" t="s">
        <v>2799</v>
      </c>
      <c r="AS363" s="582">
        <v>0</v>
      </c>
      <c r="AT363" s="568"/>
      <c r="AU363" s="580" t="s">
        <v>2795</v>
      </c>
      <c r="AV363" s="583" t="s">
        <v>2800</v>
      </c>
      <c r="AW363" s="584" t="s">
        <v>2801</v>
      </c>
      <c r="AX363" s="585" t="s">
        <v>178</v>
      </c>
      <c r="AY363" s="585" t="s">
        <v>178</v>
      </c>
      <c r="AZ363" s="586">
        <v>0</v>
      </c>
      <c r="BA363" s="586">
        <v>0</v>
      </c>
      <c r="BB363" s="586">
        <v>0</v>
      </c>
      <c r="BC363" s="587">
        <v>0</v>
      </c>
      <c r="BD363" s="588">
        <v>0</v>
      </c>
      <c r="BE363" s="568"/>
      <c r="BF363" s="589">
        <v>1</v>
      </c>
      <c r="BG363" s="590">
        <v>5869265.0573913045</v>
      </c>
      <c r="BH363" s="590">
        <v>-35215590.344347827</v>
      </c>
      <c r="BI363" s="591">
        <v>639749891.25565219</v>
      </c>
      <c r="BJ363" s="1100">
        <v>60</v>
      </c>
      <c r="BK363" s="544">
        <f t="shared" si="31"/>
        <v>10662498.187594203</v>
      </c>
      <c r="BL363" s="544">
        <f t="shared" si="32"/>
        <v>8386423.8821055442</v>
      </c>
      <c r="BM363" s="544">
        <f t="shared" si="33"/>
        <v>-2276074.3054886591</v>
      </c>
      <c r="BN363" s="545"/>
      <c r="BO363" s="545">
        <f t="shared" si="34"/>
        <v>0</v>
      </c>
      <c r="BP363" s="545">
        <f t="shared" si="35"/>
        <v>0</v>
      </c>
      <c r="BQ363" s="545"/>
      <c r="BR363" s="545"/>
      <c r="BS363" s="545"/>
      <c r="BT363" s="545">
        <f t="shared" si="36"/>
        <v>60</v>
      </c>
      <c r="BU363" s="545">
        <f t="shared" si="37"/>
        <v>-136564458.32931954</v>
      </c>
      <c r="BV363" s="545">
        <f t="shared" si="38"/>
        <v>-45066271.248675451</v>
      </c>
      <c r="BW363" s="545">
        <f t="shared" si="39"/>
        <v>-45066271.248675451</v>
      </c>
      <c r="BX363" s="1101">
        <f t="shared" si="29"/>
        <v>2.7229876015920453E-3</v>
      </c>
      <c r="BY363" s="1102">
        <f t="shared" si="30"/>
        <v>503185432.92633265</v>
      </c>
    </row>
    <row r="364" spans="1:77" ht="12" customHeight="1">
      <c r="A364" s="1086">
        <v>1911351000</v>
      </c>
      <c r="B364" s="1061">
        <v>7000100</v>
      </c>
      <c r="C364" s="1062">
        <v>7065299</v>
      </c>
      <c r="D364" s="1062">
        <v>6</v>
      </c>
      <c r="E364" s="1062" t="s">
        <v>5067</v>
      </c>
      <c r="F364" s="1062" t="s">
        <v>2881</v>
      </c>
      <c r="G364" s="1087" t="s">
        <v>2882</v>
      </c>
      <c r="H364" s="1088" t="s">
        <v>2794</v>
      </c>
      <c r="I364" s="1088" t="s">
        <v>2795</v>
      </c>
      <c r="J364" s="1089" t="s">
        <v>3298</v>
      </c>
      <c r="K364" s="1090">
        <v>43067</v>
      </c>
      <c r="L364" s="1091">
        <v>43039</v>
      </c>
      <c r="M364" s="563">
        <v>115</v>
      </c>
      <c r="N364" s="562">
        <v>46538</v>
      </c>
      <c r="O364" s="564">
        <v>6</v>
      </c>
      <c r="P364" s="565">
        <v>109</v>
      </c>
      <c r="Q364" s="564" t="s">
        <v>2796</v>
      </c>
      <c r="R364" s="564" t="s">
        <v>127</v>
      </c>
      <c r="S364" s="566">
        <v>2231018664</v>
      </c>
      <c r="T364" s="567" t="s">
        <v>2797</v>
      </c>
      <c r="U364" s="568"/>
      <c r="V364" s="569">
        <v>2231018664</v>
      </c>
      <c r="W364" s="566">
        <v>-97000811.478260875</v>
      </c>
      <c r="X364" s="570">
        <v>0</v>
      </c>
      <c r="Y364" s="571">
        <v>2134017852.521739</v>
      </c>
      <c r="Z364" s="568"/>
      <c r="AA364" s="572"/>
      <c r="AB364" s="573"/>
      <c r="AC364" s="574">
        <v>0</v>
      </c>
      <c r="AD364" s="574">
        <v>0</v>
      </c>
      <c r="AE364" s="574">
        <v>0</v>
      </c>
      <c r="AF364" s="575">
        <v>0</v>
      </c>
      <c r="AG364" s="576" t="s">
        <v>2798</v>
      </c>
      <c r="AH364" s="574">
        <v>0</v>
      </c>
      <c r="AI364" s="577" t="s">
        <v>2798</v>
      </c>
      <c r="AJ364" s="574">
        <v>0</v>
      </c>
      <c r="AK364" s="577" t="s">
        <v>2798</v>
      </c>
      <c r="AL364" s="575">
        <v>0</v>
      </c>
      <c r="AM364" s="568"/>
      <c r="AN364" s="578">
        <v>0</v>
      </c>
      <c r="AO364" s="579">
        <v>0</v>
      </c>
      <c r="AP364" s="568"/>
      <c r="AQ364" s="580" t="s">
        <v>2795</v>
      </c>
      <c r="AR364" s="581" t="s">
        <v>2799</v>
      </c>
      <c r="AS364" s="582">
        <v>0</v>
      </c>
      <c r="AT364" s="568"/>
      <c r="AU364" s="580" t="s">
        <v>2795</v>
      </c>
      <c r="AV364" s="583" t="s">
        <v>2800</v>
      </c>
      <c r="AW364" s="584" t="s">
        <v>2801</v>
      </c>
      <c r="AX364" s="585" t="s">
        <v>178</v>
      </c>
      <c r="AY364" s="585" t="s">
        <v>178</v>
      </c>
      <c r="AZ364" s="586">
        <v>0</v>
      </c>
      <c r="BA364" s="586">
        <v>0</v>
      </c>
      <c r="BB364" s="586">
        <v>0</v>
      </c>
      <c r="BC364" s="587">
        <v>0</v>
      </c>
      <c r="BD364" s="588">
        <v>0</v>
      </c>
      <c r="BE364" s="568"/>
      <c r="BF364" s="589">
        <v>1</v>
      </c>
      <c r="BG364" s="590">
        <v>19400162.295652173</v>
      </c>
      <c r="BH364" s="590">
        <v>-116400973.77391306</v>
      </c>
      <c r="BI364" s="591">
        <v>2114617690.2260869</v>
      </c>
      <c r="BJ364" s="1100">
        <v>60</v>
      </c>
      <c r="BK364" s="544">
        <f t="shared" si="31"/>
        <v>35243628.17043478</v>
      </c>
      <c r="BL364" s="544">
        <f t="shared" si="32"/>
        <v>27720333.432222746</v>
      </c>
      <c r="BM364" s="544">
        <f t="shared" si="33"/>
        <v>-7523294.7382120341</v>
      </c>
      <c r="BN364" s="545"/>
      <c r="BO364" s="545">
        <f t="shared" si="34"/>
        <v>0</v>
      </c>
      <c r="BP364" s="545">
        <f t="shared" si="35"/>
        <v>0</v>
      </c>
      <c r="BQ364" s="545"/>
      <c r="BR364" s="545"/>
      <c r="BS364" s="545"/>
      <c r="BT364" s="545">
        <f t="shared" si="36"/>
        <v>60</v>
      </c>
      <c r="BU364" s="545">
        <f t="shared" si="37"/>
        <v>-451397684.29272205</v>
      </c>
      <c r="BV364" s="545">
        <f t="shared" si="38"/>
        <v>-148961235.8165983</v>
      </c>
      <c r="BW364" s="545">
        <f t="shared" si="39"/>
        <v>-148961235.8165983</v>
      </c>
      <c r="BX364" s="1101">
        <f t="shared" si="29"/>
        <v>9.0005138434511162E-3</v>
      </c>
      <c r="BY364" s="1102">
        <f t="shared" si="30"/>
        <v>1663220005.9333649</v>
      </c>
    </row>
    <row r="365" spans="1:77" ht="12" customHeight="1">
      <c r="A365" s="1086">
        <v>1911351000</v>
      </c>
      <c r="B365" s="1061">
        <v>7000100</v>
      </c>
      <c r="C365" s="1062">
        <v>7065299</v>
      </c>
      <c r="D365" s="1062">
        <v>7</v>
      </c>
      <c r="E365" s="1062" t="s">
        <v>5068</v>
      </c>
      <c r="F365" s="1062" t="s">
        <v>2881</v>
      </c>
      <c r="G365" s="1087" t="s">
        <v>2882</v>
      </c>
      <c r="H365" s="1088" t="s">
        <v>2794</v>
      </c>
      <c r="I365" s="1088" t="s">
        <v>2795</v>
      </c>
      <c r="J365" s="1089" t="s">
        <v>3298</v>
      </c>
      <c r="K365" s="1090">
        <v>43067</v>
      </c>
      <c r="L365" s="1091">
        <v>43039</v>
      </c>
      <c r="M365" s="563">
        <v>115</v>
      </c>
      <c r="N365" s="562">
        <v>46538</v>
      </c>
      <c r="O365" s="564">
        <v>6</v>
      </c>
      <c r="P365" s="565">
        <v>109</v>
      </c>
      <c r="Q365" s="564" t="s">
        <v>2796</v>
      </c>
      <c r="R365" s="564" t="s">
        <v>127</v>
      </c>
      <c r="S365" s="566">
        <v>629723010</v>
      </c>
      <c r="T365" s="567" t="s">
        <v>2797</v>
      </c>
      <c r="U365" s="568"/>
      <c r="V365" s="569">
        <v>629723010</v>
      </c>
      <c r="W365" s="566">
        <v>-27379261.304347828</v>
      </c>
      <c r="X365" s="570">
        <v>0</v>
      </c>
      <c r="Y365" s="571">
        <v>602343748.69565213</v>
      </c>
      <c r="Z365" s="568"/>
      <c r="AA365" s="572"/>
      <c r="AB365" s="573"/>
      <c r="AC365" s="574">
        <v>0</v>
      </c>
      <c r="AD365" s="574">
        <v>0</v>
      </c>
      <c r="AE365" s="574">
        <v>0</v>
      </c>
      <c r="AF365" s="575">
        <v>0</v>
      </c>
      <c r="AG365" s="576" t="s">
        <v>2798</v>
      </c>
      <c r="AH365" s="574">
        <v>0</v>
      </c>
      <c r="AI365" s="577" t="s">
        <v>2798</v>
      </c>
      <c r="AJ365" s="574">
        <v>0</v>
      </c>
      <c r="AK365" s="577" t="s">
        <v>2798</v>
      </c>
      <c r="AL365" s="575">
        <v>0</v>
      </c>
      <c r="AM365" s="568"/>
      <c r="AN365" s="578">
        <v>0</v>
      </c>
      <c r="AO365" s="579">
        <v>0</v>
      </c>
      <c r="AP365" s="568"/>
      <c r="AQ365" s="580" t="s">
        <v>2795</v>
      </c>
      <c r="AR365" s="581" t="s">
        <v>2799</v>
      </c>
      <c r="AS365" s="582">
        <v>0</v>
      </c>
      <c r="AT365" s="568"/>
      <c r="AU365" s="580" t="s">
        <v>2795</v>
      </c>
      <c r="AV365" s="583" t="s">
        <v>2800</v>
      </c>
      <c r="AW365" s="584" t="s">
        <v>2801</v>
      </c>
      <c r="AX365" s="585" t="s">
        <v>178</v>
      </c>
      <c r="AY365" s="585" t="s">
        <v>178</v>
      </c>
      <c r="AZ365" s="586">
        <v>0</v>
      </c>
      <c r="BA365" s="586">
        <v>0</v>
      </c>
      <c r="BB365" s="586">
        <v>0</v>
      </c>
      <c r="BC365" s="587">
        <v>0</v>
      </c>
      <c r="BD365" s="588">
        <v>0</v>
      </c>
      <c r="BE365" s="568"/>
      <c r="BF365" s="589">
        <v>1</v>
      </c>
      <c r="BG365" s="590">
        <v>5475852.2608695654</v>
      </c>
      <c r="BH365" s="590">
        <v>-32855113.565217394</v>
      </c>
      <c r="BI365" s="591">
        <v>596867896.43478262</v>
      </c>
      <c r="BJ365" s="1100">
        <v>60</v>
      </c>
      <c r="BK365" s="544">
        <f t="shared" si="31"/>
        <v>9947798.2739130445</v>
      </c>
      <c r="BL365" s="544">
        <f t="shared" si="32"/>
        <v>7824287.6623209361</v>
      </c>
      <c r="BM365" s="544">
        <f t="shared" si="33"/>
        <v>-2123510.6115921084</v>
      </c>
      <c r="BN365" s="545"/>
      <c r="BO365" s="545">
        <f t="shared" si="34"/>
        <v>0</v>
      </c>
      <c r="BP365" s="545">
        <f t="shared" si="35"/>
        <v>0</v>
      </c>
      <c r="BQ365" s="545"/>
      <c r="BR365" s="545"/>
      <c r="BS365" s="545"/>
      <c r="BT365" s="545">
        <f t="shared" si="36"/>
        <v>60</v>
      </c>
      <c r="BU365" s="545">
        <f t="shared" si="37"/>
        <v>-127410636.69552651</v>
      </c>
      <c r="BV365" s="545">
        <f t="shared" si="38"/>
        <v>-42045510.109523751</v>
      </c>
      <c r="BW365" s="545">
        <f t="shared" si="39"/>
        <v>-42045510.109523751</v>
      </c>
      <c r="BX365" s="1101">
        <f t="shared" si="29"/>
        <v>2.5404676171031375E-3</v>
      </c>
      <c r="BY365" s="1102">
        <f t="shared" si="30"/>
        <v>469457259.73925614</v>
      </c>
    </row>
    <row r="366" spans="1:77" ht="12" customHeight="1">
      <c r="A366" s="1086">
        <v>1911351000</v>
      </c>
      <c r="B366" s="1061">
        <v>7000100</v>
      </c>
      <c r="C366" s="1062">
        <v>7038963</v>
      </c>
      <c r="D366" s="1062">
        <v>0</v>
      </c>
      <c r="E366" s="1062" t="s">
        <v>2883</v>
      </c>
      <c r="F366" s="1062" t="s">
        <v>2884</v>
      </c>
      <c r="G366" s="1087" t="s">
        <v>3299</v>
      </c>
      <c r="H366" s="1088" t="s">
        <v>2794</v>
      </c>
      <c r="I366" s="1088" t="s">
        <v>2842</v>
      </c>
      <c r="J366" s="1089" t="s">
        <v>3300</v>
      </c>
      <c r="K366" s="1090">
        <v>42200</v>
      </c>
      <c r="L366" s="1091">
        <v>42185</v>
      </c>
      <c r="M366" s="563">
        <v>120</v>
      </c>
      <c r="N366" s="562">
        <v>45838</v>
      </c>
      <c r="O366" s="564">
        <v>34</v>
      </c>
      <c r="P366" s="565">
        <v>86</v>
      </c>
      <c r="Q366" s="564" t="s">
        <v>2796</v>
      </c>
      <c r="R366" s="564" t="s">
        <v>127</v>
      </c>
      <c r="S366" s="566">
        <v>1430134992</v>
      </c>
      <c r="T366" s="567" t="s">
        <v>2797</v>
      </c>
      <c r="U366" s="568"/>
      <c r="V366" s="569">
        <v>1430134992</v>
      </c>
      <c r="W366" s="566">
        <v>-393287122.80000013</v>
      </c>
      <c r="X366" s="570">
        <v>0</v>
      </c>
      <c r="Y366" s="571">
        <v>1036847869.1999998</v>
      </c>
      <c r="Z366" s="568"/>
      <c r="AA366" s="572"/>
      <c r="AB366" s="573"/>
      <c r="AC366" s="574">
        <v>0</v>
      </c>
      <c r="AD366" s="574">
        <v>0</v>
      </c>
      <c r="AE366" s="574">
        <v>0</v>
      </c>
      <c r="AF366" s="575">
        <v>0</v>
      </c>
      <c r="AG366" s="576" t="s">
        <v>2798</v>
      </c>
      <c r="AH366" s="574">
        <v>0</v>
      </c>
      <c r="AI366" s="577" t="s">
        <v>2798</v>
      </c>
      <c r="AJ366" s="574">
        <v>0</v>
      </c>
      <c r="AK366" s="577" t="s">
        <v>2798</v>
      </c>
      <c r="AL366" s="575">
        <v>0</v>
      </c>
      <c r="AM366" s="568"/>
      <c r="AN366" s="578">
        <v>0</v>
      </c>
      <c r="AO366" s="579">
        <v>0</v>
      </c>
      <c r="AP366" s="568"/>
      <c r="AQ366" s="580" t="s">
        <v>2795</v>
      </c>
      <c r="AR366" s="581" t="s">
        <v>2799</v>
      </c>
      <c r="AS366" s="582">
        <v>0</v>
      </c>
      <c r="AT366" s="568"/>
      <c r="AU366" s="580" t="s">
        <v>2795</v>
      </c>
      <c r="AV366" s="583" t="s">
        <v>2800</v>
      </c>
      <c r="AW366" s="584" t="s">
        <v>2801</v>
      </c>
      <c r="AX366" s="585" t="s">
        <v>178</v>
      </c>
      <c r="AY366" s="585" t="s">
        <v>178</v>
      </c>
      <c r="AZ366" s="586">
        <v>0</v>
      </c>
      <c r="BA366" s="586">
        <v>0</v>
      </c>
      <c r="BB366" s="586">
        <v>0</v>
      </c>
      <c r="BC366" s="587">
        <v>0</v>
      </c>
      <c r="BD366" s="588">
        <v>0</v>
      </c>
      <c r="BE366" s="568"/>
      <c r="BF366" s="589">
        <v>1</v>
      </c>
      <c r="BG366" s="590">
        <v>11917791.6</v>
      </c>
      <c r="BH366" s="590">
        <v>-405204914.40000015</v>
      </c>
      <c r="BI366" s="591">
        <v>1024930077.5999999</v>
      </c>
      <c r="BJ366" s="1100">
        <v>60</v>
      </c>
      <c r="BK366" s="544">
        <f t="shared" si="31"/>
        <v>17082167.959999997</v>
      </c>
      <c r="BL366" s="544">
        <f t="shared" si="32"/>
        <v>13435716.360033046</v>
      </c>
      <c r="BM366" s="544">
        <f t="shared" si="33"/>
        <v>-3646451.5999669507</v>
      </c>
      <c r="BN366" s="545"/>
      <c r="BO366" s="545">
        <f t="shared" si="34"/>
        <v>0</v>
      </c>
      <c r="BP366" s="545">
        <f t="shared" si="35"/>
        <v>0</v>
      </c>
      <c r="BQ366" s="545"/>
      <c r="BR366" s="545"/>
      <c r="BS366" s="545"/>
      <c r="BT366" s="545">
        <f t="shared" si="36"/>
        <v>60</v>
      </c>
      <c r="BU366" s="545">
        <f t="shared" si="37"/>
        <v>-218787095.99801704</v>
      </c>
      <c r="BV366" s="545">
        <f t="shared" si="38"/>
        <v>-72199741.679345623</v>
      </c>
      <c r="BW366" s="545">
        <f t="shared" si="39"/>
        <v>-72199741.679345623</v>
      </c>
      <c r="BX366" s="1101">
        <f t="shared" si="29"/>
        <v>4.3624421542704179E-3</v>
      </c>
      <c r="BY366" s="1102">
        <f t="shared" si="30"/>
        <v>806142981.60198283</v>
      </c>
    </row>
    <row r="367" spans="1:77" ht="12" customHeight="1">
      <c r="A367" s="1086">
        <v>1911351002</v>
      </c>
      <c r="B367" s="1061">
        <v>7151000</v>
      </c>
      <c r="C367" s="1062">
        <v>7038996</v>
      </c>
      <c r="D367" s="1062">
        <v>0</v>
      </c>
      <c r="E367" s="1062" t="s">
        <v>2888</v>
      </c>
      <c r="F367" s="1062" t="s">
        <v>2885</v>
      </c>
      <c r="G367" s="1087" t="s">
        <v>2889</v>
      </c>
      <c r="H367" s="1088" t="s">
        <v>2887</v>
      </c>
      <c r="I367" s="1088" t="s">
        <v>2795</v>
      </c>
      <c r="J367" s="1089"/>
      <c r="K367" s="1090">
        <v>42209</v>
      </c>
      <c r="L367" s="1091">
        <v>42582</v>
      </c>
      <c r="M367" s="563">
        <v>120</v>
      </c>
      <c r="N367" s="562">
        <v>46234</v>
      </c>
      <c r="O367" s="564">
        <v>21</v>
      </c>
      <c r="P367" s="565">
        <v>99</v>
      </c>
      <c r="Q367" s="564" t="s">
        <v>2796</v>
      </c>
      <c r="R367" s="564" t="s">
        <v>127</v>
      </c>
      <c r="S367" s="566">
        <v>692548220</v>
      </c>
      <c r="T367" s="567" t="s">
        <v>2797</v>
      </c>
      <c r="U367" s="568"/>
      <c r="V367" s="569">
        <v>692548220</v>
      </c>
      <c r="W367" s="566">
        <v>-115424703.33333336</v>
      </c>
      <c r="X367" s="570">
        <v>0</v>
      </c>
      <c r="Y367" s="571">
        <v>577123516.66666663</v>
      </c>
      <c r="Z367" s="568"/>
      <c r="AA367" s="572"/>
      <c r="AB367" s="573"/>
      <c r="AC367" s="574">
        <v>0</v>
      </c>
      <c r="AD367" s="574">
        <v>0</v>
      </c>
      <c r="AE367" s="574">
        <v>0</v>
      </c>
      <c r="AF367" s="575">
        <v>0</v>
      </c>
      <c r="AG367" s="576" t="s">
        <v>2798</v>
      </c>
      <c r="AH367" s="574">
        <v>0</v>
      </c>
      <c r="AI367" s="577" t="s">
        <v>2798</v>
      </c>
      <c r="AJ367" s="574">
        <v>0</v>
      </c>
      <c r="AK367" s="577" t="s">
        <v>2798</v>
      </c>
      <c r="AL367" s="575">
        <v>0</v>
      </c>
      <c r="AM367" s="568"/>
      <c r="AN367" s="578">
        <v>0</v>
      </c>
      <c r="AO367" s="579">
        <v>0</v>
      </c>
      <c r="AP367" s="568"/>
      <c r="AQ367" s="580" t="s">
        <v>2795</v>
      </c>
      <c r="AR367" s="581" t="s">
        <v>2799</v>
      </c>
      <c r="AS367" s="582">
        <v>0</v>
      </c>
      <c r="AT367" s="568"/>
      <c r="AU367" s="580" t="s">
        <v>2795</v>
      </c>
      <c r="AV367" s="583" t="s">
        <v>2800</v>
      </c>
      <c r="AW367" s="584" t="s">
        <v>2801</v>
      </c>
      <c r="AX367" s="585" t="s">
        <v>178</v>
      </c>
      <c r="AY367" s="585" t="s">
        <v>178</v>
      </c>
      <c r="AZ367" s="586">
        <v>0</v>
      </c>
      <c r="BA367" s="586">
        <v>0</v>
      </c>
      <c r="BB367" s="586">
        <v>0</v>
      </c>
      <c r="BC367" s="587">
        <v>0</v>
      </c>
      <c r="BD367" s="588">
        <v>0</v>
      </c>
      <c r="BE367" s="568"/>
      <c r="BF367" s="589">
        <v>1</v>
      </c>
      <c r="BG367" s="590">
        <v>5771235.166666667</v>
      </c>
      <c r="BH367" s="590">
        <v>-121195938.50000003</v>
      </c>
      <c r="BI367" s="591">
        <v>571352281.5</v>
      </c>
      <c r="BJ367" s="1100">
        <v>60</v>
      </c>
      <c r="BK367" s="544">
        <f t="shared" si="31"/>
        <v>9522538.0250000004</v>
      </c>
      <c r="BL367" s="544">
        <f t="shared" si="32"/>
        <v>7489805.7571569094</v>
      </c>
      <c r="BM367" s="544">
        <f t="shared" si="33"/>
        <v>-2032732.2678430909</v>
      </c>
      <c r="BN367" s="545"/>
      <c r="BO367" s="545">
        <f t="shared" si="34"/>
        <v>0</v>
      </c>
      <c r="BP367" s="545">
        <f t="shared" si="35"/>
        <v>0</v>
      </c>
      <c r="BQ367" s="545"/>
      <c r="BR367" s="545"/>
      <c r="BS367" s="545"/>
      <c r="BT367" s="545">
        <f t="shared" si="36"/>
        <v>60</v>
      </c>
      <c r="BU367" s="545">
        <f t="shared" si="37"/>
        <v>-121963936.07058546</v>
      </c>
      <c r="BV367" s="545">
        <f t="shared" si="38"/>
        <v>-40248098.9032932</v>
      </c>
      <c r="BW367" s="545">
        <f t="shared" si="39"/>
        <v>-40248098.9032932</v>
      </c>
      <c r="BX367" s="1101">
        <f t="shared" si="29"/>
        <v>2.4318647020201162E-3</v>
      </c>
      <c r="BY367" s="1102">
        <f t="shared" si="30"/>
        <v>449388345.42941457</v>
      </c>
    </row>
    <row r="368" spans="1:77" ht="12" customHeight="1">
      <c r="A368" s="1086">
        <v>1911351002</v>
      </c>
      <c r="B368" s="1061">
        <v>7151000</v>
      </c>
      <c r="C368" s="1062">
        <v>7039011</v>
      </c>
      <c r="D368" s="1062">
        <v>0</v>
      </c>
      <c r="E368" s="1062" t="s">
        <v>2890</v>
      </c>
      <c r="F368" s="1062" t="s">
        <v>2885</v>
      </c>
      <c r="G368" s="1087" t="s">
        <v>2839</v>
      </c>
      <c r="H368" s="1088" t="s">
        <v>2887</v>
      </c>
      <c r="I368" s="1088" t="s">
        <v>2795</v>
      </c>
      <c r="J368" s="1089"/>
      <c r="K368" s="1090">
        <v>42212</v>
      </c>
      <c r="L368" s="1091">
        <v>42429</v>
      </c>
      <c r="M368" s="563">
        <v>120</v>
      </c>
      <c r="N368" s="562">
        <v>46081</v>
      </c>
      <c r="O368" s="564">
        <v>26</v>
      </c>
      <c r="P368" s="565">
        <v>94</v>
      </c>
      <c r="Q368" s="564" t="s">
        <v>2796</v>
      </c>
      <c r="R368" s="564" t="s">
        <v>127</v>
      </c>
      <c r="S368" s="566">
        <v>1925697102.1900001</v>
      </c>
      <c r="T368" s="567" t="s">
        <v>2797</v>
      </c>
      <c r="U368" s="568"/>
      <c r="V368" s="569">
        <v>1925697102.1900001</v>
      </c>
      <c r="W368" s="566">
        <v>-401186896.28958356</v>
      </c>
      <c r="X368" s="570">
        <v>0</v>
      </c>
      <c r="Y368" s="571">
        <v>1524510205.9004164</v>
      </c>
      <c r="Z368" s="568"/>
      <c r="AA368" s="572"/>
      <c r="AB368" s="573"/>
      <c r="AC368" s="574">
        <v>0</v>
      </c>
      <c r="AD368" s="574">
        <v>0</v>
      </c>
      <c r="AE368" s="574">
        <v>0</v>
      </c>
      <c r="AF368" s="575">
        <v>0</v>
      </c>
      <c r="AG368" s="576" t="s">
        <v>2798</v>
      </c>
      <c r="AH368" s="574">
        <v>0</v>
      </c>
      <c r="AI368" s="577" t="s">
        <v>2798</v>
      </c>
      <c r="AJ368" s="574">
        <v>0</v>
      </c>
      <c r="AK368" s="577" t="s">
        <v>2798</v>
      </c>
      <c r="AL368" s="575">
        <v>0</v>
      </c>
      <c r="AM368" s="568"/>
      <c r="AN368" s="578">
        <v>0</v>
      </c>
      <c r="AO368" s="579">
        <v>0</v>
      </c>
      <c r="AP368" s="568"/>
      <c r="AQ368" s="580" t="s">
        <v>2795</v>
      </c>
      <c r="AR368" s="581" t="s">
        <v>2799</v>
      </c>
      <c r="AS368" s="582">
        <v>0</v>
      </c>
      <c r="AT368" s="568"/>
      <c r="AU368" s="580" t="s">
        <v>2795</v>
      </c>
      <c r="AV368" s="583" t="s">
        <v>2800</v>
      </c>
      <c r="AW368" s="584" t="s">
        <v>2801</v>
      </c>
      <c r="AX368" s="585" t="s">
        <v>178</v>
      </c>
      <c r="AY368" s="585" t="s">
        <v>178</v>
      </c>
      <c r="AZ368" s="586">
        <v>0</v>
      </c>
      <c r="BA368" s="586">
        <v>0</v>
      </c>
      <c r="BB368" s="586">
        <v>0</v>
      </c>
      <c r="BC368" s="587">
        <v>0</v>
      </c>
      <c r="BD368" s="588">
        <v>0</v>
      </c>
      <c r="BE368" s="568"/>
      <c r="BF368" s="589">
        <v>1</v>
      </c>
      <c r="BG368" s="590">
        <v>16047475.851583334</v>
      </c>
      <c r="BH368" s="590">
        <v>-417234372.14116693</v>
      </c>
      <c r="BI368" s="591">
        <v>1508462730.0488331</v>
      </c>
      <c r="BJ368" s="1100">
        <v>60</v>
      </c>
      <c r="BK368" s="544">
        <f t="shared" si="31"/>
        <v>25141045.500813887</v>
      </c>
      <c r="BL368" s="544">
        <f t="shared" si="32"/>
        <v>19774302.485175915</v>
      </c>
      <c r="BM368" s="544">
        <f t="shared" si="33"/>
        <v>-5366743.0156379715</v>
      </c>
      <c r="BN368" s="545"/>
      <c r="BO368" s="545">
        <f t="shared" si="34"/>
        <v>0</v>
      </c>
      <c r="BP368" s="545">
        <f t="shared" si="35"/>
        <v>0</v>
      </c>
      <c r="BQ368" s="545"/>
      <c r="BR368" s="545"/>
      <c r="BS368" s="545"/>
      <c r="BT368" s="545">
        <f t="shared" si="36"/>
        <v>60</v>
      </c>
      <c r="BU368" s="545">
        <f t="shared" si="37"/>
        <v>-322004580.93827832</v>
      </c>
      <c r="BV368" s="545">
        <f t="shared" si="38"/>
        <v>-106261511.70963185</v>
      </c>
      <c r="BW368" s="545">
        <f t="shared" si="39"/>
        <v>-106261511.70963185</v>
      </c>
      <c r="BX368" s="1101">
        <f t="shared" si="29"/>
        <v>6.4205174045824766E-3</v>
      </c>
      <c r="BY368" s="1102">
        <f t="shared" si="30"/>
        <v>1186458149.1105549</v>
      </c>
    </row>
    <row r="369" spans="1:77" ht="12" customHeight="1">
      <c r="A369" s="1086">
        <v>1911351002</v>
      </c>
      <c r="B369" s="1061">
        <v>7151000</v>
      </c>
      <c r="C369" s="1062">
        <v>7039012</v>
      </c>
      <c r="D369" s="1062">
        <v>0</v>
      </c>
      <c r="E369" s="1062" t="s">
        <v>2891</v>
      </c>
      <c r="F369" s="1062" t="s">
        <v>2885</v>
      </c>
      <c r="G369" s="1087" t="s">
        <v>2839</v>
      </c>
      <c r="H369" s="1088" t="s">
        <v>2887</v>
      </c>
      <c r="I369" s="1088" t="s">
        <v>2795</v>
      </c>
      <c r="J369" s="1089"/>
      <c r="K369" s="1090">
        <v>42212</v>
      </c>
      <c r="L369" s="1091">
        <v>42429</v>
      </c>
      <c r="M369" s="563">
        <v>120</v>
      </c>
      <c r="N369" s="562">
        <v>46081</v>
      </c>
      <c r="O369" s="564">
        <v>26</v>
      </c>
      <c r="P369" s="565">
        <v>94</v>
      </c>
      <c r="Q369" s="564" t="s">
        <v>2796</v>
      </c>
      <c r="R369" s="564" t="s">
        <v>127</v>
      </c>
      <c r="S369" s="566">
        <v>1925697102.1900001</v>
      </c>
      <c r="T369" s="567" t="s">
        <v>2797</v>
      </c>
      <c r="U369" s="568"/>
      <c r="V369" s="569">
        <v>1925697102.1900001</v>
      </c>
      <c r="W369" s="566">
        <v>-401186896.28958356</v>
      </c>
      <c r="X369" s="570">
        <v>0</v>
      </c>
      <c r="Y369" s="571">
        <v>1524510205.9004164</v>
      </c>
      <c r="Z369" s="568"/>
      <c r="AA369" s="572"/>
      <c r="AB369" s="573"/>
      <c r="AC369" s="574">
        <v>0</v>
      </c>
      <c r="AD369" s="574">
        <v>0</v>
      </c>
      <c r="AE369" s="574">
        <v>0</v>
      </c>
      <c r="AF369" s="575">
        <v>0</v>
      </c>
      <c r="AG369" s="576" t="s">
        <v>2798</v>
      </c>
      <c r="AH369" s="574">
        <v>0</v>
      </c>
      <c r="AI369" s="577" t="s">
        <v>2798</v>
      </c>
      <c r="AJ369" s="574">
        <v>0</v>
      </c>
      <c r="AK369" s="577" t="s">
        <v>2798</v>
      </c>
      <c r="AL369" s="575">
        <v>0</v>
      </c>
      <c r="AM369" s="568"/>
      <c r="AN369" s="578">
        <v>0</v>
      </c>
      <c r="AO369" s="579">
        <v>0</v>
      </c>
      <c r="AP369" s="568"/>
      <c r="AQ369" s="580" t="s">
        <v>2795</v>
      </c>
      <c r="AR369" s="581" t="s">
        <v>2799</v>
      </c>
      <c r="AS369" s="582">
        <v>0</v>
      </c>
      <c r="AT369" s="568"/>
      <c r="AU369" s="580" t="s">
        <v>2795</v>
      </c>
      <c r="AV369" s="583" t="s">
        <v>2800</v>
      </c>
      <c r="AW369" s="584" t="s">
        <v>2801</v>
      </c>
      <c r="AX369" s="585" t="s">
        <v>178</v>
      </c>
      <c r="AY369" s="585" t="s">
        <v>178</v>
      </c>
      <c r="AZ369" s="586">
        <v>0</v>
      </c>
      <c r="BA369" s="586">
        <v>0</v>
      </c>
      <c r="BB369" s="586">
        <v>0</v>
      </c>
      <c r="BC369" s="587">
        <v>0</v>
      </c>
      <c r="BD369" s="588">
        <v>0</v>
      </c>
      <c r="BE369" s="568"/>
      <c r="BF369" s="589">
        <v>1</v>
      </c>
      <c r="BG369" s="590">
        <v>16047475.851583334</v>
      </c>
      <c r="BH369" s="590">
        <v>-417234372.14116693</v>
      </c>
      <c r="BI369" s="591">
        <v>1508462730.0488331</v>
      </c>
      <c r="BJ369" s="1100">
        <v>60</v>
      </c>
      <c r="BK369" s="544">
        <f t="shared" si="31"/>
        <v>25141045.500813887</v>
      </c>
      <c r="BL369" s="544">
        <f t="shared" si="32"/>
        <v>19774302.485175915</v>
      </c>
      <c r="BM369" s="544">
        <f t="shared" si="33"/>
        <v>-5366743.0156379715</v>
      </c>
      <c r="BN369" s="545"/>
      <c r="BO369" s="545">
        <f t="shared" si="34"/>
        <v>0</v>
      </c>
      <c r="BP369" s="545">
        <f t="shared" si="35"/>
        <v>0</v>
      </c>
      <c r="BQ369" s="545"/>
      <c r="BR369" s="545"/>
      <c r="BS369" s="545"/>
      <c r="BT369" s="545">
        <f t="shared" si="36"/>
        <v>60</v>
      </c>
      <c r="BU369" s="545">
        <f t="shared" si="37"/>
        <v>-322004580.93827832</v>
      </c>
      <c r="BV369" s="545">
        <f t="shared" si="38"/>
        <v>-106261511.70963185</v>
      </c>
      <c r="BW369" s="545">
        <f t="shared" si="39"/>
        <v>-106261511.70963185</v>
      </c>
      <c r="BX369" s="1101">
        <f t="shared" si="29"/>
        <v>6.4205174045824766E-3</v>
      </c>
      <c r="BY369" s="1102">
        <f t="shared" si="30"/>
        <v>1186458149.1105549</v>
      </c>
    </row>
    <row r="370" spans="1:77" ht="12" customHeight="1">
      <c r="A370" s="1086">
        <v>1911351002</v>
      </c>
      <c r="B370" s="1061">
        <v>7151000</v>
      </c>
      <c r="C370" s="1062">
        <v>7039004</v>
      </c>
      <c r="D370" s="1062">
        <v>0</v>
      </c>
      <c r="E370" s="1062" t="s">
        <v>2892</v>
      </c>
      <c r="F370" s="1062" t="s">
        <v>2885</v>
      </c>
      <c r="G370" s="1087" t="s">
        <v>2893</v>
      </c>
      <c r="H370" s="1088" t="s">
        <v>2887</v>
      </c>
      <c r="I370" s="1088" t="s">
        <v>2795</v>
      </c>
      <c r="J370" s="1089"/>
      <c r="K370" s="1090">
        <v>42228</v>
      </c>
      <c r="L370" s="1091">
        <v>42766</v>
      </c>
      <c r="M370" s="563">
        <v>120</v>
      </c>
      <c r="N370" s="562">
        <v>46418</v>
      </c>
      <c r="O370" s="564">
        <v>15</v>
      </c>
      <c r="P370" s="565">
        <v>105</v>
      </c>
      <c r="Q370" s="564" t="s">
        <v>2796</v>
      </c>
      <c r="R370" s="564" t="s">
        <v>127</v>
      </c>
      <c r="S370" s="566">
        <v>107564574</v>
      </c>
      <c r="T370" s="567" t="s">
        <v>2797</v>
      </c>
      <c r="U370" s="568"/>
      <c r="V370" s="569">
        <v>107564574</v>
      </c>
      <c r="W370" s="566">
        <v>-12549200.299999997</v>
      </c>
      <c r="X370" s="570">
        <v>0</v>
      </c>
      <c r="Y370" s="571">
        <v>95015373.700000003</v>
      </c>
      <c r="Z370" s="568"/>
      <c r="AA370" s="572"/>
      <c r="AB370" s="573"/>
      <c r="AC370" s="574">
        <v>0</v>
      </c>
      <c r="AD370" s="574">
        <v>0</v>
      </c>
      <c r="AE370" s="574">
        <v>0</v>
      </c>
      <c r="AF370" s="575">
        <v>0</v>
      </c>
      <c r="AG370" s="576" t="s">
        <v>2798</v>
      </c>
      <c r="AH370" s="574">
        <v>0</v>
      </c>
      <c r="AI370" s="577" t="s">
        <v>2798</v>
      </c>
      <c r="AJ370" s="574">
        <v>0</v>
      </c>
      <c r="AK370" s="577" t="s">
        <v>2798</v>
      </c>
      <c r="AL370" s="575">
        <v>0</v>
      </c>
      <c r="AM370" s="568"/>
      <c r="AN370" s="578">
        <v>0</v>
      </c>
      <c r="AO370" s="579">
        <v>0</v>
      </c>
      <c r="AP370" s="568"/>
      <c r="AQ370" s="580" t="s">
        <v>2795</v>
      </c>
      <c r="AR370" s="581" t="s">
        <v>2799</v>
      </c>
      <c r="AS370" s="582">
        <v>0</v>
      </c>
      <c r="AT370" s="568"/>
      <c r="AU370" s="580" t="s">
        <v>2795</v>
      </c>
      <c r="AV370" s="583" t="s">
        <v>2800</v>
      </c>
      <c r="AW370" s="584" t="s">
        <v>2801</v>
      </c>
      <c r="AX370" s="585" t="s">
        <v>178</v>
      </c>
      <c r="AY370" s="585" t="s">
        <v>178</v>
      </c>
      <c r="AZ370" s="586">
        <v>0</v>
      </c>
      <c r="BA370" s="586">
        <v>0</v>
      </c>
      <c r="BB370" s="586">
        <v>0</v>
      </c>
      <c r="BC370" s="587">
        <v>0</v>
      </c>
      <c r="BD370" s="588">
        <v>0</v>
      </c>
      <c r="BE370" s="568"/>
      <c r="BF370" s="589">
        <v>1</v>
      </c>
      <c r="BG370" s="590">
        <v>896371.45</v>
      </c>
      <c r="BH370" s="590">
        <v>-13445571.749999996</v>
      </c>
      <c r="BI370" s="591">
        <v>94119002.25</v>
      </c>
      <c r="BJ370" s="1100">
        <v>60</v>
      </c>
      <c r="BK370" s="544">
        <f t="shared" si="31"/>
        <v>1568650.0375000001</v>
      </c>
      <c r="BL370" s="544">
        <f t="shared" si="32"/>
        <v>1233797.5496644867</v>
      </c>
      <c r="BM370" s="544">
        <f t="shared" si="33"/>
        <v>-334852.48783551343</v>
      </c>
      <c r="BN370" s="545"/>
      <c r="BO370" s="545">
        <f t="shared" si="34"/>
        <v>0</v>
      </c>
      <c r="BP370" s="545">
        <f t="shared" si="35"/>
        <v>0</v>
      </c>
      <c r="BQ370" s="545"/>
      <c r="BR370" s="545"/>
      <c r="BS370" s="545"/>
      <c r="BT370" s="545">
        <f t="shared" si="36"/>
        <v>60</v>
      </c>
      <c r="BU370" s="545">
        <f t="shared" si="37"/>
        <v>-20091149.270130806</v>
      </c>
      <c r="BV370" s="545">
        <f t="shared" si="38"/>
        <v>-6630079.2591431662</v>
      </c>
      <c r="BW370" s="545">
        <f t="shared" si="39"/>
        <v>-6630079.2591431662</v>
      </c>
      <c r="BX370" s="1101">
        <f t="shared" si="29"/>
        <v>4.0060167215964266E-4</v>
      </c>
      <c r="BY370" s="1102">
        <f t="shared" si="30"/>
        <v>74027852.979869202</v>
      </c>
    </row>
    <row r="371" spans="1:77" ht="12" customHeight="1">
      <c r="A371" s="1086">
        <v>1911351002</v>
      </c>
      <c r="B371" s="1061">
        <v>7151000</v>
      </c>
      <c r="C371" s="1062">
        <v>7039050</v>
      </c>
      <c r="D371" s="1062">
        <v>0</v>
      </c>
      <c r="E371" s="1062" t="s">
        <v>2894</v>
      </c>
      <c r="F371" s="1062" t="s">
        <v>2885</v>
      </c>
      <c r="G371" s="1087" t="s">
        <v>2895</v>
      </c>
      <c r="H371" s="1088" t="s">
        <v>2887</v>
      </c>
      <c r="I371" s="1088" t="s">
        <v>2795</v>
      </c>
      <c r="J371" s="1089"/>
      <c r="K371" s="1090">
        <v>42242</v>
      </c>
      <c r="L371" s="1091">
        <v>42216</v>
      </c>
      <c r="M371" s="563">
        <v>36</v>
      </c>
      <c r="N371" s="562">
        <v>43312</v>
      </c>
      <c r="O371" s="564">
        <v>33</v>
      </c>
      <c r="P371" s="565">
        <v>3</v>
      </c>
      <c r="Q371" s="564" t="s">
        <v>2804</v>
      </c>
      <c r="R371" s="564" t="s">
        <v>127</v>
      </c>
      <c r="S371" s="566">
        <v>1104614173.3499999</v>
      </c>
      <c r="T371" s="567" t="s">
        <v>2797</v>
      </c>
      <c r="U371" s="568"/>
      <c r="V371" s="569">
        <v>1104614173.3499999</v>
      </c>
      <c r="W371" s="566">
        <v>-981879265.20000052</v>
      </c>
      <c r="X371" s="570">
        <v>0</v>
      </c>
      <c r="Y371" s="571">
        <v>122734908.14999938</v>
      </c>
      <c r="Z371" s="568"/>
      <c r="AA371" s="572"/>
      <c r="AB371" s="573"/>
      <c r="AC371" s="574">
        <v>0</v>
      </c>
      <c r="AD371" s="574">
        <v>0</v>
      </c>
      <c r="AE371" s="574">
        <v>0</v>
      </c>
      <c r="AF371" s="575">
        <v>0</v>
      </c>
      <c r="AG371" s="576" t="s">
        <v>2798</v>
      </c>
      <c r="AH371" s="574">
        <v>0</v>
      </c>
      <c r="AI371" s="577" t="s">
        <v>2798</v>
      </c>
      <c r="AJ371" s="574">
        <v>0</v>
      </c>
      <c r="AK371" s="577" t="s">
        <v>2798</v>
      </c>
      <c r="AL371" s="575">
        <v>0</v>
      </c>
      <c r="AM371" s="568"/>
      <c r="AN371" s="578">
        <v>0</v>
      </c>
      <c r="AO371" s="579">
        <v>0</v>
      </c>
      <c r="AP371" s="568"/>
      <c r="AQ371" s="580" t="s">
        <v>2795</v>
      </c>
      <c r="AR371" s="581" t="s">
        <v>2799</v>
      </c>
      <c r="AS371" s="582">
        <v>0</v>
      </c>
      <c r="AT371" s="568"/>
      <c r="AU371" s="580" t="s">
        <v>2795</v>
      </c>
      <c r="AV371" s="583" t="s">
        <v>2800</v>
      </c>
      <c r="AW371" s="584" t="s">
        <v>2801</v>
      </c>
      <c r="AX371" s="585" t="s">
        <v>178</v>
      </c>
      <c r="AY371" s="585" t="s">
        <v>178</v>
      </c>
      <c r="AZ371" s="586">
        <v>0</v>
      </c>
      <c r="BA371" s="586">
        <v>0</v>
      </c>
      <c r="BB371" s="586">
        <v>0</v>
      </c>
      <c r="BC371" s="587">
        <v>0</v>
      </c>
      <c r="BD371" s="588">
        <v>0</v>
      </c>
      <c r="BE371" s="568"/>
      <c r="BF371" s="589">
        <v>1</v>
      </c>
      <c r="BG371" s="590">
        <v>30683727.037499998</v>
      </c>
      <c r="BH371" s="590">
        <v>-1012562992.2375005</v>
      </c>
      <c r="BI371" s="591">
        <v>92051181.112499356</v>
      </c>
      <c r="BJ371" s="1100">
        <v>60</v>
      </c>
      <c r="BK371" s="544">
        <f t="shared" si="31"/>
        <v>1534186.3518749892</v>
      </c>
      <c r="BL371" s="544">
        <f t="shared" si="32"/>
        <v>1206690.6680401363</v>
      </c>
      <c r="BM371" s="544">
        <f t="shared" si="33"/>
        <v>-327495.68383485288</v>
      </c>
      <c r="BN371" s="545"/>
      <c r="BO371" s="545">
        <f t="shared" si="34"/>
        <v>0</v>
      </c>
      <c r="BP371" s="545">
        <f t="shared" si="35"/>
        <v>0</v>
      </c>
      <c r="BQ371" s="545"/>
      <c r="BR371" s="545"/>
      <c r="BS371" s="545"/>
      <c r="BT371" s="545">
        <f t="shared" si="36"/>
        <v>60</v>
      </c>
      <c r="BU371" s="545">
        <f t="shared" si="37"/>
        <v>-19649741.030091174</v>
      </c>
      <c r="BV371" s="545">
        <f t="shared" si="38"/>
        <v>-6484414.5399300875</v>
      </c>
      <c r="BW371" s="545">
        <f t="shared" si="39"/>
        <v>-6484414.5399300875</v>
      </c>
      <c r="BX371" s="1101">
        <f t="shared" si="29"/>
        <v>3.9180033995672069E-4</v>
      </c>
      <c r="BY371" s="1102">
        <f t="shared" si="30"/>
        <v>72401440.082408175</v>
      </c>
    </row>
    <row r="372" spans="1:77" ht="12" customHeight="1">
      <c r="A372" s="1086">
        <v>1911351002</v>
      </c>
      <c r="B372" s="1061">
        <v>7151000</v>
      </c>
      <c r="C372" s="1062">
        <v>7039051</v>
      </c>
      <c r="D372" s="1062">
        <v>0</v>
      </c>
      <c r="E372" s="1062" t="s">
        <v>2896</v>
      </c>
      <c r="F372" s="1062" t="s">
        <v>2885</v>
      </c>
      <c r="G372" s="1087" t="s">
        <v>2895</v>
      </c>
      <c r="H372" s="1088" t="s">
        <v>2887</v>
      </c>
      <c r="I372" s="1088" t="s">
        <v>2795</v>
      </c>
      <c r="J372" s="1089"/>
      <c r="K372" s="1090">
        <v>42242</v>
      </c>
      <c r="L372" s="1091">
        <v>42216</v>
      </c>
      <c r="M372" s="563">
        <v>36</v>
      </c>
      <c r="N372" s="562">
        <v>43312</v>
      </c>
      <c r="O372" s="564">
        <v>33</v>
      </c>
      <c r="P372" s="565">
        <v>3</v>
      </c>
      <c r="Q372" s="564" t="s">
        <v>2804</v>
      </c>
      <c r="R372" s="564" t="s">
        <v>127</v>
      </c>
      <c r="S372" s="566">
        <v>210725770.81</v>
      </c>
      <c r="T372" s="567" t="s">
        <v>2797</v>
      </c>
      <c r="U372" s="568"/>
      <c r="V372" s="569">
        <v>210725770.81</v>
      </c>
      <c r="W372" s="566">
        <v>-187311796.27555558</v>
      </c>
      <c r="X372" s="570">
        <v>0</v>
      </c>
      <c r="Y372" s="571">
        <v>23413974.534444422</v>
      </c>
      <c r="Z372" s="568"/>
      <c r="AA372" s="572"/>
      <c r="AB372" s="573"/>
      <c r="AC372" s="574">
        <v>0</v>
      </c>
      <c r="AD372" s="574">
        <v>0</v>
      </c>
      <c r="AE372" s="574">
        <v>0</v>
      </c>
      <c r="AF372" s="575">
        <v>0</v>
      </c>
      <c r="AG372" s="576" t="s">
        <v>2798</v>
      </c>
      <c r="AH372" s="574">
        <v>0</v>
      </c>
      <c r="AI372" s="577" t="s">
        <v>2798</v>
      </c>
      <c r="AJ372" s="574">
        <v>0</v>
      </c>
      <c r="AK372" s="577" t="s">
        <v>2798</v>
      </c>
      <c r="AL372" s="575">
        <v>0</v>
      </c>
      <c r="AM372" s="568"/>
      <c r="AN372" s="578">
        <v>0</v>
      </c>
      <c r="AO372" s="579">
        <v>0</v>
      </c>
      <c r="AP372" s="568"/>
      <c r="AQ372" s="580" t="s">
        <v>2795</v>
      </c>
      <c r="AR372" s="581" t="s">
        <v>2799</v>
      </c>
      <c r="AS372" s="582">
        <v>0</v>
      </c>
      <c r="AT372" s="568"/>
      <c r="AU372" s="580" t="s">
        <v>2795</v>
      </c>
      <c r="AV372" s="583" t="s">
        <v>2800</v>
      </c>
      <c r="AW372" s="584" t="s">
        <v>2801</v>
      </c>
      <c r="AX372" s="585" t="s">
        <v>178</v>
      </c>
      <c r="AY372" s="585" t="s">
        <v>178</v>
      </c>
      <c r="AZ372" s="586">
        <v>0</v>
      </c>
      <c r="BA372" s="586">
        <v>0</v>
      </c>
      <c r="BB372" s="586">
        <v>0</v>
      </c>
      <c r="BC372" s="587">
        <v>0</v>
      </c>
      <c r="BD372" s="588">
        <v>0</v>
      </c>
      <c r="BE372" s="568"/>
      <c r="BF372" s="589">
        <v>1</v>
      </c>
      <c r="BG372" s="590">
        <v>5853493.633611111</v>
      </c>
      <c r="BH372" s="590">
        <v>-193165289.90916669</v>
      </c>
      <c r="BI372" s="591">
        <v>17560480.900833309</v>
      </c>
      <c r="BJ372" s="1100">
        <v>60</v>
      </c>
      <c r="BK372" s="544">
        <f t="shared" si="31"/>
        <v>292674.68168055516</v>
      </c>
      <c r="BL372" s="544">
        <f t="shared" si="32"/>
        <v>230198.76739479732</v>
      </c>
      <c r="BM372" s="544">
        <f t="shared" si="33"/>
        <v>-62475.914285757841</v>
      </c>
      <c r="BN372" s="545"/>
      <c r="BO372" s="545">
        <f t="shared" si="34"/>
        <v>0</v>
      </c>
      <c r="BP372" s="545">
        <f t="shared" si="35"/>
        <v>0</v>
      </c>
      <c r="BQ372" s="545"/>
      <c r="BR372" s="545"/>
      <c r="BS372" s="545"/>
      <c r="BT372" s="545">
        <f t="shared" si="36"/>
        <v>60</v>
      </c>
      <c r="BU372" s="545">
        <f t="shared" si="37"/>
        <v>-3748554.8571454706</v>
      </c>
      <c r="BV372" s="545">
        <f t="shared" si="38"/>
        <v>-1237023.1028580053</v>
      </c>
      <c r="BW372" s="545">
        <f t="shared" si="39"/>
        <v>-1237023.1028580053</v>
      </c>
      <c r="BX372" s="1101">
        <f t="shared" ref="BX372:BX435" si="40">+BI372/$BI$872</f>
        <v>7.4743227665285752E-5</v>
      </c>
      <c r="BY372" s="1102">
        <f t="shared" ref="BY372:BY435" si="41">+$BY$872*BX372</f>
        <v>13811926.043687839</v>
      </c>
    </row>
    <row r="373" spans="1:77" ht="12" customHeight="1">
      <c r="A373" s="1086">
        <v>1911351002</v>
      </c>
      <c r="B373" s="1061">
        <v>7151000</v>
      </c>
      <c r="C373" s="1062">
        <v>7039510</v>
      </c>
      <c r="D373" s="1062">
        <v>0</v>
      </c>
      <c r="E373" s="1062" t="s">
        <v>2897</v>
      </c>
      <c r="F373" s="1062" t="s">
        <v>2898</v>
      </c>
      <c r="G373" s="1087" t="s">
        <v>2899</v>
      </c>
      <c r="H373" s="1088" t="s">
        <v>2887</v>
      </c>
      <c r="I373" s="1088" t="s">
        <v>2795</v>
      </c>
      <c r="J373" s="1089"/>
      <c r="K373" s="1090">
        <v>42234</v>
      </c>
      <c r="L373" s="1091">
        <v>42643</v>
      </c>
      <c r="M373" s="563">
        <v>119</v>
      </c>
      <c r="N373" s="562">
        <v>46264</v>
      </c>
      <c r="O373" s="564">
        <v>19</v>
      </c>
      <c r="P373" s="565">
        <v>100</v>
      </c>
      <c r="Q373" s="564" t="s">
        <v>2796</v>
      </c>
      <c r="R373" s="564" t="s">
        <v>127</v>
      </c>
      <c r="S373" s="566">
        <v>901349708</v>
      </c>
      <c r="T373" s="567" t="s">
        <v>2797</v>
      </c>
      <c r="U373" s="568"/>
      <c r="V373" s="569">
        <v>901349708</v>
      </c>
      <c r="W373" s="566">
        <v>-583005669.00742424</v>
      </c>
      <c r="X373" s="570">
        <v>0</v>
      </c>
      <c r="Y373" s="571">
        <v>318344038.99257576</v>
      </c>
      <c r="Z373" s="568"/>
      <c r="AA373" s="572"/>
      <c r="AB373" s="573"/>
      <c r="AC373" s="574">
        <v>0</v>
      </c>
      <c r="AD373" s="574">
        <v>0</v>
      </c>
      <c r="AE373" s="574">
        <v>0</v>
      </c>
      <c r="AF373" s="575">
        <v>0</v>
      </c>
      <c r="AG373" s="576" t="s">
        <v>2798</v>
      </c>
      <c r="AH373" s="574">
        <v>0</v>
      </c>
      <c r="AI373" s="577" t="s">
        <v>2798</v>
      </c>
      <c r="AJ373" s="574">
        <v>0</v>
      </c>
      <c r="AK373" s="577" t="s">
        <v>2798</v>
      </c>
      <c r="AL373" s="575">
        <v>0</v>
      </c>
      <c r="AM373" s="568"/>
      <c r="AN373" s="578">
        <v>0</v>
      </c>
      <c r="AO373" s="579">
        <v>0</v>
      </c>
      <c r="AP373" s="568"/>
      <c r="AQ373" s="580" t="s">
        <v>2795</v>
      </c>
      <c r="AR373" s="581" t="s">
        <v>2799</v>
      </c>
      <c r="AS373" s="582">
        <v>0</v>
      </c>
      <c r="AT373" s="568"/>
      <c r="AU373" s="580" t="s">
        <v>2795</v>
      </c>
      <c r="AV373" s="583" t="s">
        <v>2800</v>
      </c>
      <c r="AW373" s="584" t="s">
        <v>2801</v>
      </c>
      <c r="AX373" s="585" t="s">
        <v>178</v>
      </c>
      <c r="AY373" s="585" t="s">
        <v>178</v>
      </c>
      <c r="AZ373" s="586">
        <v>0</v>
      </c>
      <c r="BA373" s="586">
        <v>0</v>
      </c>
      <c r="BB373" s="586">
        <v>0</v>
      </c>
      <c r="BC373" s="587">
        <v>0</v>
      </c>
      <c r="BD373" s="588">
        <v>0</v>
      </c>
      <c r="BE373" s="568"/>
      <c r="BF373" s="589">
        <v>1</v>
      </c>
      <c r="BG373" s="590">
        <v>7574367.2941176472</v>
      </c>
      <c r="BH373" s="590">
        <v>-590580036.30154192</v>
      </c>
      <c r="BI373" s="591">
        <v>310769671.69845808</v>
      </c>
      <c r="BJ373" s="1100">
        <v>60</v>
      </c>
      <c r="BK373" s="544">
        <f t="shared" ref="BK373:BK436" si="42">+BI373/BJ373</f>
        <v>5179494.5283076344</v>
      </c>
      <c r="BL373" s="544">
        <f t="shared" ref="BL373:BL436" si="43">+BY373/BJ373</f>
        <v>4073851.7226641616</v>
      </c>
      <c r="BM373" s="544">
        <f t="shared" ref="BM373:BM436" si="44">+BL373-BK373</f>
        <v>-1105642.8056434728</v>
      </c>
      <c r="BN373" s="545"/>
      <c r="BO373" s="545">
        <f t="shared" ref="BO373:BO436" si="45">+BN373*BM373</f>
        <v>0</v>
      </c>
      <c r="BP373" s="545">
        <f t="shared" ref="BP373:BP436" si="46">+BO373*0.4</f>
        <v>0</v>
      </c>
      <c r="BQ373" s="545"/>
      <c r="BR373" s="545"/>
      <c r="BS373" s="545"/>
      <c r="BT373" s="545">
        <f t="shared" ref="BT373:BT436" si="47">+BJ373-BN373-BQ373</f>
        <v>60</v>
      </c>
      <c r="BU373" s="545">
        <f t="shared" ref="BU373:BU436" si="48">+BT373*BM373</f>
        <v>-66338568.338608369</v>
      </c>
      <c r="BV373" s="545">
        <f t="shared" ref="BV373:BV436" si="49">+BU373*0.33</f>
        <v>-21891727.551740762</v>
      </c>
      <c r="BW373" s="545">
        <f t="shared" ref="BW373:BW436" si="50">+BV373+BS373+BP373</f>
        <v>-21891727.551740762</v>
      </c>
      <c r="BX373" s="1101">
        <f t="shared" si="40"/>
        <v>1.3227387367348074E-3</v>
      </c>
      <c r="BY373" s="1102">
        <f t="shared" si="41"/>
        <v>244431103.35984969</v>
      </c>
    </row>
    <row r="374" spans="1:77" ht="12" customHeight="1">
      <c r="A374" s="1086">
        <v>1911351000</v>
      </c>
      <c r="B374" s="1061">
        <v>7000100</v>
      </c>
      <c r="C374" s="1062">
        <v>7040956</v>
      </c>
      <c r="D374" s="1062">
        <v>0</v>
      </c>
      <c r="E374" s="1062" t="s">
        <v>2900</v>
      </c>
      <c r="F374" s="1062" t="s">
        <v>2901</v>
      </c>
      <c r="G374" s="1087" t="s">
        <v>3287</v>
      </c>
      <c r="H374" s="1088" t="s">
        <v>2794</v>
      </c>
      <c r="I374" s="1088" t="s">
        <v>2842</v>
      </c>
      <c r="J374" s="1089" t="s">
        <v>3288</v>
      </c>
      <c r="K374" s="1090">
        <v>42275</v>
      </c>
      <c r="L374" s="1091">
        <v>42429</v>
      </c>
      <c r="M374" s="563">
        <v>120</v>
      </c>
      <c r="N374" s="562">
        <v>46081</v>
      </c>
      <c r="O374" s="564">
        <v>26</v>
      </c>
      <c r="P374" s="565">
        <v>94</v>
      </c>
      <c r="Q374" s="564" t="s">
        <v>2796</v>
      </c>
      <c r="R374" s="564" t="s">
        <v>127</v>
      </c>
      <c r="S374" s="566">
        <v>687500000</v>
      </c>
      <c r="T374" s="567" t="s">
        <v>2797</v>
      </c>
      <c r="U374" s="568"/>
      <c r="V374" s="569">
        <v>687500000</v>
      </c>
      <c r="W374" s="566">
        <v>-143229166.66666669</v>
      </c>
      <c r="X374" s="570">
        <v>0</v>
      </c>
      <c r="Y374" s="571">
        <v>544270833.33333325</v>
      </c>
      <c r="Z374" s="568"/>
      <c r="AA374" s="572"/>
      <c r="AB374" s="573"/>
      <c r="AC374" s="574">
        <v>0</v>
      </c>
      <c r="AD374" s="574">
        <v>0</v>
      </c>
      <c r="AE374" s="574">
        <v>0</v>
      </c>
      <c r="AF374" s="575">
        <v>0</v>
      </c>
      <c r="AG374" s="576" t="s">
        <v>2798</v>
      </c>
      <c r="AH374" s="574">
        <v>0</v>
      </c>
      <c r="AI374" s="577" t="s">
        <v>2798</v>
      </c>
      <c r="AJ374" s="574">
        <v>0</v>
      </c>
      <c r="AK374" s="577" t="s">
        <v>2798</v>
      </c>
      <c r="AL374" s="575">
        <v>0</v>
      </c>
      <c r="AM374" s="568"/>
      <c r="AN374" s="578">
        <v>0</v>
      </c>
      <c r="AO374" s="579">
        <v>0</v>
      </c>
      <c r="AP374" s="568"/>
      <c r="AQ374" s="580" t="s">
        <v>2795</v>
      </c>
      <c r="AR374" s="581" t="s">
        <v>2799</v>
      </c>
      <c r="AS374" s="582">
        <v>0</v>
      </c>
      <c r="AT374" s="568"/>
      <c r="AU374" s="580" t="s">
        <v>2795</v>
      </c>
      <c r="AV374" s="583" t="s">
        <v>2800</v>
      </c>
      <c r="AW374" s="584" t="s">
        <v>2801</v>
      </c>
      <c r="AX374" s="585" t="s">
        <v>178</v>
      </c>
      <c r="AY374" s="585" t="s">
        <v>178</v>
      </c>
      <c r="AZ374" s="586">
        <v>0</v>
      </c>
      <c r="BA374" s="586">
        <v>0</v>
      </c>
      <c r="BB374" s="586">
        <v>0</v>
      </c>
      <c r="BC374" s="587">
        <v>0</v>
      </c>
      <c r="BD374" s="588">
        <v>0</v>
      </c>
      <c r="BE374" s="568"/>
      <c r="BF374" s="589">
        <v>1</v>
      </c>
      <c r="BG374" s="590">
        <v>5729166.666666667</v>
      </c>
      <c r="BH374" s="590">
        <v>-148958333.33333334</v>
      </c>
      <c r="BI374" s="591">
        <v>538541666.66666663</v>
      </c>
      <c r="BJ374" s="1100">
        <v>60</v>
      </c>
      <c r="BK374" s="544">
        <f t="shared" si="42"/>
        <v>8975694.444444444</v>
      </c>
      <c r="BL374" s="544">
        <f t="shared" si="43"/>
        <v>7059694.3533319505</v>
      </c>
      <c r="BM374" s="544">
        <f t="shared" si="44"/>
        <v>-1916000.0911124935</v>
      </c>
      <c r="BN374" s="545"/>
      <c r="BO374" s="545">
        <f t="shared" si="45"/>
        <v>0</v>
      </c>
      <c r="BP374" s="545">
        <f t="shared" si="46"/>
        <v>0</v>
      </c>
      <c r="BQ374" s="545"/>
      <c r="BR374" s="545"/>
      <c r="BS374" s="545"/>
      <c r="BT374" s="545">
        <f t="shared" si="47"/>
        <v>60</v>
      </c>
      <c r="BU374" s="545">
        <f t="shared" si="48"/>
        <v>-114960005.46674961</v>
      </c>
      <c r="BV374" s="545">
        <f t="shared" si="49"/>
        <v>-37936801.804027371</v>
      </c>
      <c r="BW374" s="545">
        <f t="shared" si="50"/>
        <v>-37936801.804027371</v>
      </c>
      <c r="BX374" s="1101">
        <f t="shared" si="40"/>
        <v>2.2922118492209958E-3</v>
      </c>
      <c r="BY374" s="1102">
        <f t="shared" si="41"/>
        <v>423581661.19991702</v>
      </c>
    </row>
    <row r="375" spans="1:77" ht="12" customHeight="1">
      <c r="A375" s="1086">
        <v>1911351000</v>
      </c>
      <c r="B375" s="1061">
        <v>7000100</v>
      </c>
      <c r="C375" s="1062">
        <v>7040956</v>
      </c>
      <c r="D375" s="1062">
        <v>1</v>
      </c>
      <c r="E375" s="1062" t="s">
        <v>2903</v>
      </c>
      <c r="F375" s="1062" t="s">
        <v>2901</v>
      </c>
      <c r="G375" s="1087" t="s">
        <v>3287</v>
      </c>
      <c r="H375" s="1088" t="s">
        <v>2794</v>
      </c>
      <c r="I375" s="1088" t="s">
        <v>2795</v>
      </c>
      <c r="J375" s="1089" t="s">
        <v>3288</v>
      </c>
      <c r="K375" s="1090">
        <v>42572</v>
      </c>
      <c r="L375" s="1091">
        <v>42551</v>
      </c>
      <c r="M375" s="563">
        <v>116</v>
      </c>
      <c r="N375" s="562">
        <v>46081</v>
      </c>
      <c r="O375" s="564">
        <v>22</v>
      </c>
      <c r="P375" s="565">
        <v>94</v>
      </c>
      <c r="Q375" s="564" t="s">
        <v>2796</v>
      </c>
      <c r="R375" s="564" t="s">
        <v>127</v>
      </c>
      <c r="S375" s="566">
        <v>6148000000</v>
      </c>
      <c r="T375" s="567" t="s">
        <v>2797</v>
      </c>
      <c r="U375" s="568"/>
      <c r="V375" s="569">
        <v>6148000000</v>
      </c>
      <c r="W375" s="566">
        <v>-1113000000</v>
      </c>
      <c r="X375" s="570">
        <v>0</v>
      </c>
      <c r="Y375" s="571">
        <v>5035000000</v>
      </c>
      <c r="Z375" s="568"/>
      <c r="AA375" s="572"/>
      <c r="AB375" s="573"/>
      <c r="AC375" s="574">
        <v>0</v>
      </c>
      <c r="AD375" s="574">
        <v>0</v>
      </c>
      <c r="AE375" s="574">
        <v>0</v>
      </c>
      <c r="AF375" s="575">
        <v>0</v>
      </c>
      <c r="AG375" s="576" t="s">
        <v>2798</v>
      </c>
      <c r="AH375" s="574">
        <v>0</v>
      </c>
      <c r="AI375" s="577" t="s">
        <v>2798</v>
      </c>
      <c r="AJ375" s="574">
        <v>0</v>
      </c>
      <c r="AK375" s="577" t="s">
        <v>2798</v>
      </c>
      <c r="AL375" s="575">
        <v>0</v>
      </c>
      <c r="AM375" s="568"/>
      <c r="AN375" s="578">
        <v>0</v>
      </c>
      <c r="AO375" s="579">
        <v>0</v>
      </c>
      <c r="AP375" s="568"/>
      <c r="AQ375" s="580" t="s">
        <v>2795</v>
      </c>
      <c r="AR375" s="581" t="s">
        <v>2799</v>
      </c>
      <c r="AS375" s="582">
        <v>0</v>
      </c>
      <c r="AT375" s="568"/>
      <c r="AU375" s="580" t="s">
        <v>2795</v>
      </c>
      <c r="AV375" s="583" t="s">
        <v>2800</v>
      </c>
      <c r="AW375" s="584" t="s">
        <v>2801</v>
      </c>
      <c r="AX375" s="585" t="s">
        <v>178</v>
      </c>
      <c r="AY375" s="585" t="s">
        <v>178</v>
      </c>
      <c r="AZ375" s="586">
        <v>0</v>
      </c>
      <c r="BA375" s="586">
        <v>0</v>
      </c>
      <c r="BB375" s="586">
        <v>0</v>
      </c>
      <c r="BC375" s="587">
        <v>0</v>
      </c>
      <c r="BD375" s="588">
        <v>0</v>
      </c>
      <c r="BE375" s="568"/>
      <c r="BF375" s="589">
        <v>1</v>
      </c>
      <c r="BG375" s="590">
        <v>53000000</v>
      </c>
      <c r="BH375" s="590">
        <v>-1166000000</v>
      </c>
      <c r="BI375" s="591">
        <v>4982000000</v>
      </c>
      <c r="BJ375" s="1100">
        <v>60</v>
      </c>
      <c r="BK375" s="544">
        <f t="shared" si="42"/>
        <v>83033333.333333328</v>
      </c>
      <c r="BL375" s="544">
        <f t="shared" si="43"/>
        <v>65308590.672278121</v>
      </c>
      <c r="BM375" s="544">
        <f t="shared" si="44"/>
        <v>-17724742.661055207</v>
      </c>
      <c r="BN375" s="545"/>
      <c r="BO375" s="545">
        <f t="shared" si="45"/>
        <v>0</v>
      </c>
      <c r="BP375" s="545">
        <f t="shared" si="46"/>
        <v>0</v>
      </c>
      <c r="BQ375" s="545"/>
      <c r="BR375" s="545"/>
      <c r="BS375" s="545"/>
      <c r="BT375" s="545">
        <f t="shared" si="47"/>
        <v>60</v>
      </c>
      <c r="BU375" s="545">
        <f t="shared" si="48"/>
        <v>-1063484559.6633124</v>
      </c>
      <c r="BV375" s="545">
        <f t="shared" si="49"/>
        <v>-350949904.68889314</v>
      </c>
      <c r="BW375" s="545">
        <f t="shared" si="50"/>
        <v>-350949904.68889314</v>
      </c>
      <c r="BX375" s="1101">
        <f t="shared" si="40"/>
        <v>2.1205043434248051E-2</v>
      </c>
      <c r="BY375" s="1102">
        <f t="shared" si="41"/>
        <v>3918515440.3366871</v>
      </c>
    </row>
    <row r="376" spans="1:77" ht="12" customHeight="1">
      <c r="A376" s="1086">
        <v>1911351000</v>
      </c>
      <c r="B376" s="1061">
        <v>7000100</v>
      </c>
      <c r="C376" s="1062">
        <v>7040956</v>
      </c>
      <c r="D376" s="1062">
        <v>2</v>
      </c>
      <c r="E376" s="1062" t="s">
        <v>2904</v>
      </c>
      <c r="F376" s="1062" t="s">
        <v>2901</v>
      </c>
      <c r="G376" s="1087" t="s">
        <v>2905</v>
      </c>
      <c r="H376" s="1088" t="s">
        <v>2794</v>
      </c>
      <c r="I376" s="1088" t="s">
        <v>2795</v>
      </c>
      <c r="J376" s="1089" t="s">
        <v>3288</v>
      </c>
      <c r="K376" s="1090">
        <v>42635</v>
      </c>
      <c r="L376" s="1091">
        <v>42613</v>
      </c>
      <c r="M376" s="563">
        <v>114</v>
      </c>
      <c r="N376" s="562">
        <v>46081</v>
      </c>
      <c r="O376" s="564">
        <v>6</v>
      </c>
      <c r="P376" s="565">
        <v>108</v>
      </c>
      <c r="Q376" s="564" t="s">
        <v>2796</v>
      </c>
      <c r="R376" s="564" t="s">
        <v>127</v>
      </c>
      <c r="S376" s="566">
        <v>3391840000.0100002</v>
      </c>
      <c r="T376" s="567" t="s">
        <v>2797</v>
      </c>
      <c r="U376" s="568"/>
      <c r="V376" s="569">
        <v>3391840000.0100002</v>
      </c>
      <c r="W376" s="566">
        <v>-178517894.73736843</v>
      </c>
      <c r="X376" s="570">
        <v>0</v>
      </c>
      <c r="Y376" s="571">
        <v>3213322105.2726316</v>
      </c>
      <c r="Z376" s="568"/>
      <c r="AA376" s="572"/>
      <c r="AB376" s="573"/>
      <c r="AC376" s="574">
        <v>0</v>
      </c>
      <c r="AD376" s="574">
        <v>0</v>
      </c>
      <c r="AE376" s="574">
        <v>0</v>
      </c>
      <c r="AF376" s="575">
        <v>0</v>
      </c>
      <c r="AG376" s="576" t="s">
        <v>2798</v>
      </c>
      <c r="AH376" s="574">
        <v>0</v>
      </c>
      <c r="AI376" s="577" t="s">
        <v>2798</v>
      </c>
      <c r="AJ376" s="574">
        <v>0</v>
      </c>
      <c r="AK376" s="577" t="s">
        <v>2798</v>
      </c>
      <c r="AL376" s="575">
        <v>0</v>
      </c>
      <c r="AM376" s="568"/>
      <c r="AN376" s="578">
        <v>0</v>
      </c>
      <c r="AO376" s="579">
        <v>0</v>
      </c>
      <c r="AP376" s="568"/>
      <c r="AQ376" s="580" t="s">
        <v>2795</v>
      </c>
      <c r="AR376" s="581" t="s">
        <v>2799</v>
      </c>
      <c r="AS376" s="582">
        <v>0</v>
      </c>
      <c r="AT376" s="568"/>
      <c r="AU376" s="580" t="s">
        <v>2795</v>
      </c>
      <c r="AV376" s="583" t="s">
        <v>2800</v>
      </c>
      <c r="AW376" s="584" t="s">
        <v>2801</v>
      </c>
      <c r="AX376" s="585" t="s">
        <v>178</v>
      </c>
      <c r="AY376" s="585" t="s">
        <v>178</v>
      </c>
      <c r="AZ376" s="586">
        <v>0</v>
      </c>
      <c r="BA376" s="586">
        <v>0</v>
      </c>
      <c r="BB376" s="586">
        <v>0</v>
      </c>
      <c r="BC376" s="587">
        <v>0</v>
      </c>
      <c r="BD376" s="588">
        <v>0</v>
      </c>
      <c r="BE376" s="568"/>
      <c r="BF376" s="589">
        <v>0</v>
      </c>
      <c r="BG376" s="590">
        <v>0</v>
      </c>
      <c r="BH376" s="590">
        <v>-178517894.73736843</v>
      </c>
      <c r="BI376" s="591">
        <v>3213322105.2726316</v>
      </c>
      <c r="BJ376" s="1100">
        <v>60</v>
      </c>
      <c r="BK376" s="544">
        <f t="shared" si="42"/>
        <v>53555368.421210527</v>
      </c>
      <c r="BL376" s="544">
        <f t="shared" si="43"/>
        <v>42123150.957734495</v>
      </c>
      <c r="BM376" s="544">
        <f t="shared" si="44"/>
        <v>-11432217.463476032</v>
      </c>
      <c r="BN376" s="545"/>
      <c r="BO376" s="545">
        <f t="shared" si="45"/>
        <v>0</v>
      </c>
      <c r="BP376" s="545">
        <f t="shared" si="46"/>
        <v>0</v>
      </c>
      <c r="BQ376" s="545"/>
      <c r="BR376" s="545"/>
      <c r="BS376" s="545"/>
      <c r="BT376" s="545">
        <f t="shared" si="47"/>
        <v>60</v>
      </c>
      <c r="BU376" s="545">
        <f t="shared" si="48"/>
        <v>-685933047.80856192</v>
      </c>
      <c r="BV376" s="545">
        <f t="shared" si="49"/>
        <v>-226357905.77682546</v>
      </c>
      <c r="BW376" s="545">
        <f t="shared" si="50"/>
        <v>-226357905.77682546</v>
      </c>
      <c r="BX376" s="1101">
        <f t="shared" si="40"/>
        <v>1.3676964032624556E-2</v>
      </c>
      <c r="BY376" s="1102">
        <f t="shared" si="41"/>
        <v>2527389057.4640698</v>
      </c>
    </row>
    <row r="377" spans="1:77" ht="12" customHeight="1">
      <c r="A377" s="1086">
        <v>1911351000</v>
      </c>
      <c r="B377" s="1061">
        <v>7000100</v>
      </c>
      <c r="C377" s="1062">
        <v>7040956</v>
      </c>
      <c r="D377" s="1062">
        <v>5</v>
      </c>
      <c r="E377" s="1062" t="s">
        <v>3796</v>
      </c>
      <c r="F377" s="1062" t="s">
        <v>2901</v>
      </c>
      <c r="G377" s="1087" t="s">
        <v>3797</v>
      </c>
      <c r="H377" s="1088" t="s">
        <v>2794</v>
      </c>
      <c r="I377" s="1088" t="s">
        <v>2795</v>
      </c>
      <c r="J377" s="1089" t="s">
        <v>3288</v>
      </c>
      <c r="K377" s="1090">
        <v>42978</v>
      </c>
      <c r="L377" s="1091">
        <v>42947</v>
      </c>
      <c r="M377" s="563">
        <v>103</v>
      </c>
      <c r="N377" s="562">
        <v>46081</v>
      </c>
      <c r="O377" s="564">
        <v>9</v>
      </c>
      <c r="P377" s="565">
        <v>94</v>
      </c>
      <c r="Q377" s="564" t="s">
        <v>2796</v>
      </c>
      <c r="R377" s="564" t="s">
        <v>127</v>
      </c>
      <c r="S377" s="566">
        <v>411184371.83999997</v>
      </c>
      <c r="T377" s="567" t="s">
        <v>2797</v>
      </c>
      <c r="U377" s="568"/>
      <c r="V377" s="569">
        <v>411184371.83999997</v>
      </c>
      <c r="W377" s="566">
        <v>-31936650.240000002</v>
      </c>
      <c r="X377" s="570">
        <v>0</v>
      </c>
      <c r="Y377" s="571">
        <v>379247721.59999996</v>
      </c>
      <c r="Z377" s="568"/>
      <c r="AA377" s="572"/>
      <c r="AB377" s="573"/>
      <c r="AC377" s="574">
        <v>0</v>
      </c>
      <c r="AD377" s="574">
        <v>0</v>
      </c>
      <c r="AE377" s="574">
        <v>0</v>
      </c>
      <c r="AF377" s="575">
        <v>0</v>
      </c>
      <c r="AG377" s="576" t="s">
        <v>2798</v>
      </c>
      <c r="AH377" s="574">
        <v>0</v>
      </c>
      <c r="AI377" s="577" t="s">
        <v>2798</v>
      </c>
      <c r="AJ377" s="574">
        <v>0</v>
      </c>
      <c r="AK377" s="577" t="s">
        <v>2798</v>
      </c>
      <c r="AL377" s="575">
        <v>0</v>
      </c>
      <c r="AM377" s="568"/>
      <c r="AN377" s="578">
        <v>0</v>
      </c>
      <c r="AO377" s="579">
        <v>0</v>
      </c>
      <c r="AP377" s="568"/>
      <c r="AQ377" s="580" t="s">
        <v>2795</v>
      </c>
      <c r="AR377" s="581" t="s">
        <v>2799</v>
      </c>
      <c r="AS377" s="582">
        <v>0</v>
      </c>
      <c r="AT377" s="568"/>
      <c r="AU377" s="580" t="s">
        <v>2795</v>
      </c>
      <c r="AV377" s="583" t="s">
        <v>2800</v>
      </c>
      <c r="AW377" s="584" t="s">
        <v>2801</v>
      </c>
      <c r="AX377" s="585" t="s">
        <v>178</v>
      </c>
      <c r="AY377" s="585" t="s">
        <v>178</v>
      </c>
      <c r="AZ377" s="586">
        <v>0</v>
      </c>
      <c r="BA377" s="586">
        <v>0</v>
      </c>
      <c r="BB377" s="586">
        <v>0</v>
      </c>
      <c r="BC377" s="587">
        <v>0</v>
      </c>
      <c r="BD377" s="588">
        <v>0</v>
      </c>
      <c r="BE377" s="568"/>
      <c r="BF377" s="589">
        <v>1</v>
      </c>
      <c r="BG377" s="590">
        <v>3992081.28</v>
      </c>
      <c r="BH377" s="590">
        <v>-35928731.520000003</v>
      </c>
      <c r="BI377" s="591">
        <v>375255640.31999999</v>
      </c>
      <c r="BJ377" s="1100">
        <v>60</v>
      </c>
      <c r="BK377" s="544">
        <f t="shared" si="42"/>
        <v>6254260.6720000003</v>
      </c>
      <c r="BL377" s="544">
        <f t="shared" si="43"/>
        <v>4919192.4952072473</v>
      </c>
      <c r="BM377" s="544">
        <f t="shared" si="44"/>
        <v>-1335068.1767927529</v>
      </c>
      <c r="BN377" s="545"/>
      <c r="BO377" s="545">
        <f t="shared" si="45"/>
        <v>0</v>
      </c>
      <c r="BP377" s="545">
        <f t="shared" si="46"/>
        <v>0</v>
      </c>
      <c r="BQ377" s="545"/>
      <c r="BR377" s="545"/>
      <c r="BS377" s="545"/>
      <c r="BT377" s="545">
        <f t="shared" si="47"/>
        <v>60</v>
      </c>
      <c r="BU377" s="545">
        <f t="shared" si="48"/>
        <v>-80104090.607565179</v>
      </c>
      <c r="BV377" s="545">
        <f t="shared" si="49"/>
        <v>-26434349.900496509</v>
      </c>
      <c r="BW377" s="545">
        <f t="shared" si="50"/>
        <v>-26434349.900496509</v>
      </c>
      <c r="BX377" s="1101">
        <f t="shared" si="40"/>
        <v>1.5972123950084632E-3</v>
      </c>
      <c r="BY377" s="1102">
        <f t="shared" si="41"/>
        <v>295151549.71243483</v>
      </c>
    </row>
    <row r="378" spans="1:77" ht="12" customHeight="1">
      <c r="A378" s="1086">
        <v>1911351000</v>
      </c>
      <c r="B378" s="1061">
        <v>7000100</v>
      </c>
      <c r="C378" s="1062">
        <v>7040956</v>
      </c>
      <c r="D378" s="1062">
        <v>6</v>
      </c>
      <c r="E378" s="1062" t="s">
        <v>4783</v>
      </c>
      <c r="F378" s="1062" t="s">
        <v>2901</v>
      </c>
      <c r="G378" s="1087" t="s">
        <v>2905</v>
      </c>
      <c r="H378" s="1088" t="s">
        <v>2794</v>
      </c>
      <c r="I378" s="1088" t="s">
        <v>2795</v>
      </c>
      <c r="J378" s="1089" t="s">
        <v>3288</v>
      </c>
      <c r="K378" s="1090">
        <v>43095</v>
      </c>
      <c r="L378" s="1091">
        <v>43069</v>
      </c>
      <c r="M378" s="563">
        <v>0</v>
      </c>
      <c r="N378" s="562">
        <v>43069</v>
      </c>
      <c r="O378" s="564">
        <v>0</v>
      </c>
      <c r="P378" s="565">
        <v>0</v>
      </c>
      <c r="Q378" s="564" t="s">
        <v>2796</v>
      </c>
      <c r="R378" s="564" t="s">
        <v>127</v>
      </c>
      <c r="S378" s="566">
        <v>463956129</v>
      </c>
      <c r="T378" s="567" t="s">
        <v>2797</v>
      </c>
      <c r="U378" s="568"/>
      <c r="V378" s="569">
        <v>463956129</v>
      </c>
      <c r="W378" s="566">
        <v>0</v>
      </c>
      <c r="X378" s="570">
        <v>0</v>
      </c>
      <c r="Y378" s="571">
        <v>463956129</v>
      </c>
      <c r="Z378" s="568"/>
      <c r="AA378" s="572"/>
      <c r="AB378" s="573"/>
      <c r="AC378" s="574">
        <v>0</v>
      </c>
      <c r="AD378" s="574">
        <v>0</v>
      </c>
      <c r="AE378" s="574">
        <v>0</v>
      </c>
      <c r="AF378" s="575">
        <v>0</v>
      </c>
      <c r="AG378" s="576" t="s">
        <v>2798</v>
      </c>
      <c r="AH378" s="574">
        <v>0</v>
      </c>
      <c r="AI378" s="577" t="s">
        <v>2798</v>
      </c>
      <c r="AJ378" s="574">
        <v>0</v>
      </c>
      <c r="AK378" s="577" t="s">
        <v>2798</v>
      </c>
      <c r="AL378" s="575">
        <v>0</v>
      </c>
      <c r="AM378" s="568"/>
      <c r="AN378" s="578">
        <v>0</v>
      </c>
      <c r="AO378" s="579">
        <v>0</v>
      </c>
      <c r="AP378" s="568"/>
      <c r="AQ378" s="580" t="s">
        <v>2795</v>
      </c>
      <c r="AR378" s="581" t="s">
        <v>2799</v>
      </c>
      <c r="AS378" s="582">
        <v>0</v>
      </c>
      <c r="AT378" s="568"/>
      <c r="AU378" s="580" t="s">
        <v>2795</v>
      </c>
      <c r="AV378" s="583" t="s">
        <v>2800</v>
      </c>
      <c r="AW378" s="584" t="s">
        <v>2801</v>
      </c>
      <c r="AX378" s="585" t="s">
        <v>178</v>
      </c>
      <c r="AY378" s="585" t="s">
        <v>178</v>
      </c>
      <c r="AZ378" s="586">
        <v>0</v>
      </c>
      <c r="BA378" s="586">
        <v>0</v>
      </c>
      <c r="BB378" s="586">
        <v>0</v>
      </c>
      <c r="BC378" s="587">
        <v>0</v>
      </c>
      <c r="BD378" s="588">
        <v>0</v>
      </c>
      <c r="BE378" s="568"/>
      <c r="BF378" s="589">
        <v>0</v>
      </c>
      <c r="BG378" s="590">
        <v>0</v>
      </c>
      <c r="BH378" s="590">
        <v>0</v>
      </c>
      <c r="BI378" s="591">
        <v>463956129</v>
      </c>
      <c r="BJ378" s="1100">
        <v>60</v>
      </c>
      <c r="BK378" s="544">
        <f t="shared" si="42"/>
        <v>7732602.1500000004</v>
      </c>
      <c r="BL378" s="544">
        <f t="shared" si="43"/>
        <v>6081959.237004349</v>
      </c>
      <c r="BM378" s="544">
        <f t="shared" si="44"/>
        <v>-1650642.9129956514</v>
      </c>
      <c r="BN378" s="545"/>
      <c r="BO378" s="545">
        <f t="shared" si="45"/>
        <v>0</v>
      </c>
      <c r="BP378" s="545">
        <f t="shared" si="46"/>
        <v>0</v>
      </c>
      <c r="BQ378" s="545"/>
      <c r="BR378" s="545"/>
      <c r="BS378" s="545"/>
      <c r="BT378" s="545">
        <f t="shared" si="47"/>
        <v>60</v>
      </c>
      <c r="BU378" s="545">
        <f t="shared" si="48"/>
        <v>-99038574.779739082</v>
      </c>
      <c r="BV378" s="545">
        <f t="shared" si="49"/>
        <v>-32682729.677313898</v>
      </c>
      <c r="BW378" s="545">
        <f t="shared" si="50"/>
        <v>-32682729.677313898</v>
      </c>
      <c r="BX378" s="1101">
        <f t="shared" si="40"/>
        <v>1.974751077284342E-3</v>
      </c>
      <c r="BY378" s="1102">
        <f t="shared" si="41"/>
        <v>364917554.22026092</v>
      </c>
    </row>
    <row r="379" spans="1:77" ht="12" customHeight="1">
      <c r="A379" s="1086">
        <v>1911351000</v>
      </c>
      <c r="B379" s="1061">
        <v>7000100</v>
      </c>
      <c r="C379" s="1062">
        <v>7040986</v>
      </c>
      <c r="D379" s="1062">
        <v>0</v>
      </c>
      <c r="E379" s="1062" t="s">
        <v>2906</v>
      </c>
      <c r="F379" s="1062" t="s">
        <v>2907</v>
      </c>
      <c r="G379" s="1087" t="s">
        <v>2908</v>
      </c>
      <c r="H379" s="1088" t="s">
        <v>2794</v>
      </c>
      <c r="I379" s="1088" t="s">
        <v>2842</v>
      </c>
      <c r="J379" s="1089" t="s">
        <v>3297</v>
      </c>
      <c r="K379" s="1090">
        <v>42275</v>
      </c>
      <c r="L379" s="1091">
        <v>42460</v>
      </c>
      <c r="M379" s="563">
        <v>120</v>
      </c>
      <c r="N379" s="562">
        <v>46112</v>
      </c>
      <c r="O379" s="564">
        <v>25</v>
      </c>
      <c r="P379" s="565">
        <v>95</v>
      </c>
      <c r="Q379" s="564" t="s">
        <v>2796</v>
      </c>
      <c r="R379" s="564" t="s">
        <v>127</v>
      </c>
      <c r="S379" s="566">
        <v>1936102287.3099999</v>
      </c>
      <c r="T379" s="567" t="s">
        <v>2797</v>
      </c>
      <c r="U379" s="568"/>
      <c r="V379" s="569">
        <v>1936102287.3099999</v>
      </c>
      <c r="W379" s="566">
        <v>-387220457.46200001</v>
      </c>
      <c r="X379" s="570">
        <v>0</v>
      </c>
      <c r="Y379" s="571">
        <v>1548881829.848</v>
      </c>
      <c r="Z379" s="568"/>
      <c r="AA379" s="572"/>
      <c r="AB379" s="573"/>
      <c r="AC379" s="574">
        <v>0</v>
      </c>
      <c r="AD379" s="574">
        <v>0</v>
      </c>
      <c r="AE379" s="574">
        <v>0</v>
      </c>
      <c r="AF379" s="575">
        <v>0</v>
      </c>
      <c r="AG379" s="576" t="s">
        <v>2798</v>
      </c>
      <c r="AH379" s="574">
        <v>0</v>
      </c>
      <c r="AI379" s="577" t="s">
        <v>2798</v>
      </c>
      <c r="AJ379" s="574">
        <v>0</v>
      </c>
      <c r="AK379" s="577" t="s">
        <v>2798</v>
      </c>
      <c r="AL379" s="575">
        <v>0</v>
      </c>
      <c r="AM379" s="568"/>
      <c r="AN379" s="578">
        <v>0</v>
      </c>
      <c r="AO379" s="579">
        <v>0</v>
      </c>
      <c r="AP379" s="568"/>
      <c r="AQ379" s="580" t="s">
        <v>2795</v>
      </c>
      <c r="AR379" s="581" t="s">
        <v>2799</v>
      </c>
      <c r="AS379" s="582">
        <v>0</v>
      </c>
      <c r="AT379" s="568"/>
      <c r="AU379" s="580" t="s">
        <v>2795</v>
      </c>
      <c r="AV379" s="583" t="s">
        <v>2800</v>
      </c>
      <c r="AW379" s="584" t="s">
        <v>2801</v>
      </c>
      <c r="AX379" s="585" t="s">
        <v>178</v>
      </c>
      <c r="AY379" s="585" t="s">
        <v>178</v>
      </c>
      <c r="AZ379" s="586">
        <v>0</v>
      </c>
      <c r="BA379" s="586">
        <v>0</v>
      </c>
      <c r="BB379" s="586">
        <v>0</v>
      </c>
      <c r="BC379" s="587">
        <v>0</v>
      </c>
      <c r="BD379" s="588">
        <v>0</v>
      </c>
      <c r="BE379" s="568"/>
      <c r="BF379" s="589">
        <v>1</v>
      </c>
      <c r="BG379" s="590">
        <v>16134185.727583332</v>
      </c>
      <c r="BH379" s="590">
        <v>-403354643.18958336</v>
      </c>
      <c r="BI379" s="591">
        <v>1532747644.1204166</v>
      </c>
      <c r="BJ379" s="1100">
        <v>60</v>
      </c>
      <c r="BK379" s="544">
        <f t="shared" si="42"/>
        <v>25545794.068673611</v>
      </c>
      <c r="BL379" s="544">
        <f t="shared" si="43"/>
        <v>20092651.2432274</v>
      </c>
      <c r="BM379" s="544">
        <f t="shared" si="44"/>
        <v>-5453142.8254462108</v>
      </c>
      <c r="BN379" s="545"/>
      <c r="BO379" s="545">
        <f t="shared" si="45"/>
        <v>0</v>
      </c>
      <c r="BP379" s="545">
        <f t="shared" si="46"/>
        <v>0</v>
      </c>
      <c r="BQ379" s="545"/>
      <c r="BR379" s="545"/>
      <c r="BS379" s="545"/>
      <c r="BT379" s="545">
        <f t="shared" si="47"/>
        <v>60</v>
      </c>
      <c r="BU379" s="545">
        <f t="shared" si="48"/>
        <v>-327188569.52677262</v>
      </c>
      <c r="BV379" s="545">
        <f t="shared" si="49"/>
        <v>-107972227.94383498</v>
      </c>
      <c r="BW379" s="545">
        <f t="shared" si="50"/>
        <v>-107972227.94383498</v>
      </c>
      <c r="BX379" s="1101">
        <f t="shared" si="40"/>
        <v>6.5238820488387811E-3</v>
      </c>
      <c r="BY379" s="1102">
        <f t="shared" si="41"/>
        <v>1205559074.5936439</v>
      </c>
    </row>
    <row r="380" spans="1:77" ht="12" customHeight="1">
      <c r="A380" s="1086">
        <v>1911351000</v>
      </c>
      <c r="B380" s="1061">
        <v>7000100</v>
      </c>
      <c r="C380" s="1062">
        <v>7040986</v>
      </c>
      <c r="D380" s="1062">
        <v>1</v>
      </c>
      <c r="E380" s="1062" t="s">
        <v>2909</v>
      </c>
      <c r="F380" s="1062" t="s">
        <v>2907</v>
      </c>
      <c r="G380" s="1087" t="s">
        <v>2908</v>
      </c>
      <c r="H380" s="1088" t="s">
        <v>2794</v>
      </c>
      <c r="I380" s="1088" t="s">
        <v>2795</v>
      </c>
      <c r="J380" s="1089" t="s">
        <v>3297</v>
      </c>
      <c r="K380" s="1090">
        <v>42300</v>
      </c>
      <c r="L380" s="1091">
        <v>42490</v>
      </c>
      <c r="M380" s="563">
        <v>119</v>
      </c>
      <c r="N380" s="562">
        <v>46111</v>
      </c>
      <c r="O380" s="564">
        <v>24</v>
      </c>
      <c r="P380" s="565">
        <v>95</v>
      </c>
      <c r="Q380" s="564" t="s">
        <v>2796</v>
      </c>
      <c r="R380" s="564" t="s">
        <v>127</v>
      </c>
      <c r="S380" s="566">
        <v>1785878777.1300001</v>
      </c>
      <c r="T380" s="567" t="s">
        <v>2797</v>
      </c>
      <c r="U380" s="568"/>
      <c r="V380" s="569">
        <v>1785878777.1300001</v>
      </c>
      <c r="W380" s="566">
        <v>-345169847.68058848</v>
      </c>
      <c r="X380" s="570">
        <v>0</v>
      </c>
      <c r="Y380" s="571">
        <v>1440708929.4494116</v>
      </c>
      <c r="Z380" s="568"/>
      <c r="AA380" s="572"/>
      <c r="AB380" s="573"/>
      <c r="AC380" s="574">
        <v>0</v>
      </c>
      <c r="AD380" s="574">
        <v>0</v>
      </c>
      <c r="AE380" s="574">
        <v>0</v>
      </c>
      <c r="AF380" s="575">
        <v>0</v>
      </c>
      <c r="AG380" s="576" t="s">
        <v>2798</v>
      </c>
      <c r="AH380" s="574">
        <v>0</v>
      </c>
      <c r="AI380" s="577" t="s">
        <v>2798</v>
      </c>
      <c r="AJ380" s="574">
        <v>0</v>
      </c>
      <c r="AK380" s="577" t="s">
        <v>2798</v>
      </c>
      <c r="AL380" s="575">
        <v>0</v>
      </c>
      <c r="AM380" s="568"/>
      <c r="AN380" s="578">
        <v>0</v>
      </c>
      <c r="AO380" s="579">
        <v>0</v>
      </c>
      <c r="AP380" s="568"/>
      <c r="AQ380" s="580" t="s">
        <v>2795</v>
      </c>
      <c r="AR380" s="581" t="s">
        <v>2799</v>
      </c>
      <c r="AS380" s="582">
        <v>0</v>
      </c>
      <c r="AT380" s="568"/>
      <c r="AU380" s="580" t="s">
        <v>2795</v>
      </c>
      <c r="AV380" s="583" t="s">
        <v>2800</v>
      </c>
      <c r="AW380" s="584" t="s">
        <v>2801</v>
      </c>
      <c r="AX380" s="585" t="s">
        <v>178</v>
      </c>
      <c r="AY380" s="585" t="s">
        <v>178</v>
      </c>
      <c r="AZ380" s="586">
        <v>0</v>
      </c>
      <c r="BA380" s="586">
        <v>0</v>
      </c>
      <c r="BB380" s="586">
        <v>0</v>
      </c>
      <c r="BC380" s="587">
        <v>0</v>
      </c>
      <c r="BD380" s="588">
        <v>0</v>
      </c>
      <c r="BE380" s="568"/>
      <c r="BF380" s="589">
        <v>1</v>
      </c>
      <c r="BG380" s="590">
        <v>15007384.681764707</v>
      </c>
      <c r="BH380" s="590">
        <v>-360177232.36235321</v>
      </c>
      <c r="BI380" s="591">
        <v>1425701544.7676468</v>
      </c>
      <c r="BJ380" s="1100">
        <v>60</v>
      </c>
      <c r="BK380" s="544">
        <f t="shared" si="42"/>
        <v>23761692.412794113</v>
      </c>
      <c r="BL380" s="544">
        <f t="shared" si="43"/>
        <v>18689393.538351033</v>
      </c>
      <c r="BM380" s="544">
        <f t="shared" si="44"/>
        <v>-5072298.8744430803</v>
      </c>
      <c r="BN380" s="545"/>
      <c r="BO380" s="545">
        <f t="shared" si="45"/>
        <v>0</v>
      </c>
      <c r="BP380" s="545">
        <f t="shared" si="46"/>
        <v>0</v>
      </c>
      <c r="BQ380" s="545"/>
      <c r="BR380" s="545"/>
      <c r="BS380" s="545"/>
      <c r="BT380" s="545">
        <f t="shared" si="47"/>
        <v>60</v>
      </c>
      <c r="BU380" s="545">
        <f t="shared" si="48"/>
        <v>-304337932.4665848</v>
      </c>
      <c r="BV380" s="545">
        <f t="shared" si="49"/>
        <v>-100431517.71397299</v>
      </c>
      <c r="BW380" s="545">
        <f t="shared" si="50"/>
        <v>-100431517.71397299</v>
      </c>
      <c r="BX380" s="1101">
        <f t="shared" si="40"/>
        <v>6.0682583663332979E-3</v>
      </c>
      <c r="BY380" s="1102">
        <f t="shared" si="41"/>
        <v>1121363612.3010619</v>
      </c>
    </row>
    <row r="381" spans="1:77" ht="12" customHeight="1">
      <c r="A381" s="1086">
        <v>1911351000</v>
      </c>
      <c r="B381" s="1061">
        <v>7000100</v>
      </c>
      <c r="C381" s="1062">
        <v>7040986</v>
      </c>
      <c r="D381" s="1062">
        <v>2</v>
      </c>
      <c r="E381" s="1062" t="s">
        <v>2910</v>
      </c>
      <c r="F381" s="1062" t="s">
        <v>2907</v>
      </c>
      <c r="G381" s="1087" t="s">
        <v>2908</v>
      </c>
      <c r="H381" s="1088" t="s">
        <v>2794</v>
      </c>
      <c r="I381" s="1088" t="s">
        <v>2795</v>
      </c>
      <c r="J381" s="1089" t="s">
        <v>3297</v>
      </c>
      <c r="K381" s="1090">
        <v>42300</v>
      </c>
      <c r="L381" s="1091">
        <v>42490</v>
      </c>
      <c r="M381" s="563">
        <v>119</v>
      </c>
      <c r="N381" s="562">
        <v>46111</v>
      </c>
      <c r="O381" s="564">
        <v>24</v>
      </c>
      <c r="P381" s="565">
        <v>95</v>
      </c>
      <c r="Q381" s="564" t="s">
        <v>2796</v>
      </c>
      <c r="R381" s="564" t="s">
        <v>127</v>
      </c>
      <c r="S381" s="566">
        <v>1785878777.1300001</v>
      </c>
      <c r="T381" s="567" t="s">
        <v>2797</v>
      </c>
      <c r="U381" s="568"/>
      <c r="V381" s="569">
        <v>1785878777.1300001</v>
      </c>
      <c r="W381" s="566">
        <v>-345169847.68058848</v>
      </c>
      <c r="X381" s="570">
        <v>0</v>
      </c>
      <c r="Y381" s="571">
        <v>1440708929.4494116</v>
      </c>
      <c r="Z381" s="568"/>
      <c r="AA381" s="572"/>
      <c r="AB381" s="573"/>
      <c r="AC381" s="574">
        <v>0</v>
      </c>
      <c r="AD381" s="574">
        <v>0</v>
      </c>
      <c r="AE381" s="574">
        <v>0</v>
      </c>
      <c r="AF381" s="575">
        <v>0</v>
      </c>
      <c r="AG381" s="576" t="s">
        <v>2798</v>
      </c>
      <c r="AH381" s="574">
        <v>0</v>
      </c>
      <c r="AI381" s="577" t="s">
        <v>2798</v>
      </c>
      <c r="AJ381" s="574">
        <v>0</v>
      </c>
      <c r="AK381" s="577" t="s">
        <v>2798</v>
      </c>
      <c r="AL381" s="575">
        <v>0</v>
      </c>
      <c r="AM381" s="568"/>
      <c r="AN381" s="578">
        <v>0</v>
      </c>
      <c r="AO381" s="579">
        <v>0</v>
      </c>
      <c r="AP381" s="568"/>
      <c r="AQ381" s="580" t="s">
        <v>2795</v>
      </c>
      <c r="AR381" s="581" t="s">
        <v>2799</v>
      </c>
      <c r="AS381" s="582">
        <v>0</v>
      </c>
      <c r="AT381" s="568"/>
      <c r="AU381" s="580" t="s">
        <v>2795</v>
      </c>
      <c r="AV381" s="583" t="s">
        <v>2800</v>
      </c>
      <c r="AW381" s="584" t="s">
        <v>2801</v>
      </c>
      <c r="AX381" s="585" t="s">
        <v>178</v>
      </c>
      <c r="AY381" s="585" t="s">
        <v>178</v>
      </c>
      <c r="AZ381" s="586">
        <v>0</v>
      </c>
      <c r="BA381" s="586">
        <v>0</v>
      </c>
      <c r="BB381" s="586">
        <v>0</v>
      </c>
      <c r="BC381" s="587">
        <v>0</v>
      </c>
      <c r="BD381" s="588">
        <v>0</v>
      </c>
      <c r="BE381" s="568"/>
      <c r="BF381" s="589">
        <v>1</v>
      </c>
      <c r="BG381" s="590">
        <v>15007384.681764707</v>
      </c>
      <c r="BH381" s="590">
        <v>-360177232.36235321</v>
      </c>
      <c r="BI381" s="591">
        <v>1425701544.7676468</v>
      </c>
      <c r="BJ381" s="1100">
        <v>60</v>
      </c>
      <c r="BK381" s="544">
        <f t="shared" si="42"/>
        <v>23761692.412794113</v>
      </c>
      <c r="BL381" s="544">
        <f t="shared" si="43"/>
        <v>18689393.538351033</v>
      </c>
      <c r="BM381" s="544">
        <f t="shared" si="44"/>
        <v>-5072298.8744430803</v>
      </c>
      <c r="BN381" s="545"/>
      <c r="BO381" s="545">
        <f t="shared" si="45"/>
        <v>0</v>
      </c>
      <c r="BP381" s="545">
        <f t="shared" si="46"/>
        <v>0</v>
      </c>
      <c r="BQ381" s="545"/>
      <c r="BR381" s="545"/>
      <c r="BS381" s="545"/>
      <c r="BT381" s="545">
        <f t="shared" si="47"/>
        <v>60</v>
      </c>
      <c r="BU381" s="545">
        <f t="shared" si="48"/>
        <v>-304337932.4665848</v>
      </c>
      <c r="BV381" s="545">
        <f t="shared" si="49"/>
        <v>-100431517.71397299</v>
      </c>
      <c r="BW381" s="545">
        <f t="shared" si="50"/>
        <v>-100431517.71397299</v>
      </c>
      <c r="BX381" s="1101">
        <f t="shared" si="40"/>
        <v>6.0682583663332979E-3</v>
      </c>
      <c r="BY381" s="1102">
        <f t="shared" si="41"/>
        <v>1121363612.3010619</v>
      </c>
    </row>
    <row r="382" spans="1:77" ht="12" customHeight="1">
      <c r="A382" s="1086">
        <v>1911351000</v>
      </c>
      <c r="B382" s="1061">
        <v>7000100</v>
      </c>
      <c r="C382" s="1062">
        <v>7040986</v>
      </c>
      <c r="D382" s="1062">
        <v>3</v>
      </c>
      <c r="E382" s="1062" t="s">
        <v>2911</v>
      </c>
      <c r="F382" s="1062" t="s">
        <v>2907</v>
      </c>
      <c r="G382" s="1087" t="s">
        <v>2908</v>
      </c>
      <c r="H382" s="1088" t="s">
        <v>2794</v>
      </c>
      <c r="I382" s="1088" t="s">
        <v>2795</v>
      </c>
      <c r="J382" s="1089" t="s">
        <v>3297</v>
      </c>
      <c r="K382" s="1090">
        <v>42300</v>
      </c>
      <c r="L382" s="1091">
        <v>42490</v>
      </c>
      <c r="M382" s="563">
        <v>119</v>
      </c>
      <c r="N382" s="562">
        <v>46111</v>
      </c>
      <c r="O382" s="564">
        <v>24</v>
      </c>
      <c r="P382" s="565">
        <v>95</v>
      </c>
      <c r="Q382" s="564" t="s">
        <v>2796</v>
      </c>
      <c r="R382" s="564" t="s">
        <v>127</v>
      </c>
      <c r="S382" s="566">
        <v>2071619381.47</v>
      </c>
      <c r="T382" s="567" t="s">
        <v>2797</v>
      </c>
      <c r="U382" s="568"/>
      <c r="V382" s="569">
        <v>2071619381.47</v>
      </c>
      <c r="W382" s="566">
        <v>-400397023.31388289</v>
      </c>
      <c r="X382" s="570">
        <v>0</v>
      </c>
      <c r="Y382" s="571">
        <v>1671222358.1561172</v>
      </c>
      <c r="Z382" s="568"/>
      <c r="AA382" s="572"/>
      <c r="AB382" s="573"/>
      <c r="AC382" s="574">
        <v>0</v>
      </c>
      <c r="AD382" s="574">
        <v>0</v>
      </c>
      <c r="AE382" s="574">
        <v>0</v>
      </c>
      <c r="AF382" s="575">
        <v>0</v>
      </c>
      <c r="AG382" s="576" t="s">
        <v>2798</v>
      </c>
      <c r="AH382" s="574">
        <v>0</v>
      </c>
      <c r="AI382" s="577" t="s">
        <v>2798</v>
      </c>
      <c r="AJ382" s="574">
        <v>0</v>
      </c>
      <c r="AK382" s="577" t="s">
        <v>2798</v>
      </c>
      <c r="AL382" s="575">
        <v>0</v>
      </c>
      <c r="AM382" s="568"/>
      <c r="AN382" s="578">
        <v>0</v>
      </c>
      <c r="AO382" s="579">
        <v>0</v>
      </c>
      <c r="AP382" s="568"/>
      <c r="AQ382" s="580" t="s">
        <v>2795</v>
      </c>
      <c r="AR382" s="581" t="s">
        <v>2799</v>
      </c>
      <c r="AS382" s="582">
        <v>0</v>
      </c>
      <c r="AT382" s="568"/>
      <c r="AU382" s="580" t="s">
        <v>2795</v>
      </c>
      <c r="AV382" s="583" t="s">
        <v>2800</v>
      </c>
      <c r="AW382" s="584" t="s">
        <v>2801</v>
      </c>
      <c r="AX382" s="585" t="s">
        <v>178</v>
      </c>
      <c r="AY382" s="585" t="s">
        <v>178</v>
      </c>
      <c r="AZ382" s="586">
        <v>0</v>
      </c>
      <c r="BA382" s="586">
        <v>0</v>
      </c>
      <c r="BB382" s="586">
        <v>0</v>
      </c>
      <c r="BC382" s="587">
        <v>0</v>
      </c>
      <c r="BD382" s="588">
        <v>0</v>
      </c>
      <c r="BE382" s="568"/>
      <c r="BF382" s="589">
        <v>1</v>
      </c>
      <c r="BG382" s="590">
        <v>17408566.230840337</v>
      </c>
      <c r="BH382" s="590">
        <v>-417805589.54472321</v>
      </c>
      <c r="BI382" s="591">
        <v>1653813791.9252768</v>
      </c>
      <c r="BJ382" s="1100">
        <v>60</v>
      </c>
      <c r="BK382" s="544">
        <f t="shared" si="42"/>
        <v>27563563.198754612</v>
      </c>
      <c r="BL382" s="544">
        <f t="shared" si="43"/>
        <v>21679696.504419114</v>
      </c>
      <c r="BM382" s="544">
        <f t="shared" si="44"/>
        <v>-5883866.6943354979</v>
      </c>
      <c r="BN382" s="545"/>
      <c r="BO382" s="545">
        <f t="shared" si="45"/>
        <v>0</v>
      </c>
      <c r="BP382" s="545">
        <f t="shared" si="46"/>
        <v>0</v>
      </c>
      <c r="BQ382" s="545"/>
      <c r="BR382" s="545"/>
      <c r="BS382" s="545"/>
      <c r="BT382" s="545">
        <f t="shared" si="47"/>
        <v>60</v>
      </c>
      <c r="BU382" s="545">
        <f t="shared" si="48"/>
        <v>-353032001.6601299</v>
      </c>
      <c r="BV382" s="545">
        <f t="shared" si="49"/>
        <v>-116500560.54784288</v>
      </c>
      <c r="BW382" s="545">
        <f t="shared" si="50"/>
        <v>-116500560.54784288</v>
      </c>
      <c r="BX382" s="1101">
        <f t="shared" si="40"/>
        <v>7.0391797049245202E-3</v>
      </c>
      <c r="BY382" s="1102">
        <f t="shared" si="41"/>
        <v>1300781790.265147</v>
      </c>
    </row>
    <row r="383" spans="1:77" ht="12" customHeight="1">
      <c r="A383" s="1086">
        <v>1911351002</v>
      </c>
      <c r="B383" s="1061">
        <v>7151000</v>
      </c>
      <c r="C383" s="1062">
        <v>7018664</v>
      </c>
      <c r="D383" s="1062">
        <v>0</v>
      </c>
      <c r="E383" s="1062" t="s">
        <v>2912</v>
      </c>
      <c r="F383" s="1062" t="s">
        <v>2885</v>
      </c>
      <c r="G383" s="1087" t="s">
        <v>2902</v>
      </c>
      <c r="H383" s="1088" t="s">
        <v>2887</v>
      </c>
      <c r="I383" s="1088" t="s">
        <v>2795</v>
      </c>
      <c r="J383" s="1089"/>
      <c r="K383" s="1090">
        <v>42248</v>
      </c>
      <c r="L383" s="1091">
        <v>42429</v>
      </c>
      <c r="M383" s="563">
        <v>120</v>
      </c>
      <c r="N383" s="562">
        <v>46081</v>
      </c>
      <c r="O383" s="564">
        <v>26</v>
      </c>
      <c r="P383" s="565">
        <v>94</v>
      </c>
      <c r="Q383" s="564" t="s">
        <v>2796</v>
      </c>
      <c r="R383" s="564" t="s">
        <v>127</v>
      </c>
      <c r="S383" s="566">
        <v>328328628.5</v>
      </c>
      <c r="T383" s="567" t="s">
        <v>2797</v>
      </c>
      <c r="U383" s="568"/>
      <c r="V383" s="569">
        <v>328328628.5</v>
      </c>
      <c r="W383" s="566">
        <v>-68401797.604166701</v>
      </c>
      <c r="X383" s="570">
        <v>0</v>
      </c>
      <c r="Y383" s="571">
        <v>259926830.89583331</v>
      </c>
      <c r="Z383" s="568"/>
      <c r="AA383" s="572"/>
      <c r="AB383" s="573"/>
      <c r="AC383" s="574">
        <v>0</v>
      </c>
      <c r="AD383" s="574">
        <v>0</v>
      </c>
      <c r="AE383" s="574">
        <v>0</v>
      </c>
      <c r="AF383" s="575">
        <v>0</v>
      </c>
      <c r="AG383" s="576" t="s">
        <v>2798</v>
      </c>
      <c r="AH383" s="574">
        <v>0</v>
      </c>
      <c r="AI383" s="577" t="s">
        <v>2798</v>
      </c>
      <c r="AJ383" s="574">
        <v>0</v>
      </c>
      <c r="AK383" s="577" t="s">
        <v>2798</v>
      </c>
      <c r="AL383" s="575">
        <v>0</v>
      </c>
      <c r="AM383" s="568"/>
      <c r="AN383" s="578">
        <v>0</v>
      </c>
      <c r="AO383" s="579">
        <v>0</v>
      </c>
      <c r="AP383" s="568"/>
      <c r="AQ383" s="580" t="s">
        <v>2795</v>
      </c>
      <c r="AR383" s="581" t="s">
        <v>2799</v>
      </c>
      <c r="AS383" s="582">
        <v>0</v>
      </c>
      <c r="AT383" s="568"/>
      <c r="AU383" s="580" t="s">
        <v>2795</v>
      </c>
      <c r="AV383" s="583" t="s">
        <v>2800</v>
      </c>
      <c r="AW383" s="584" t="s">
        <v>2801</v>
      </c>
      <c r="AX383" s="585" t="s">
        <v>178</v>
      </c>
      <c r="AY383" s="585" t="s">
        <v>178</v>
      </c>
      <c r="AZ383" s="586">
        <v>0</v>
      </c>
      <c r="BA383" s="586">
        <v>0</v>
      </c>
      <c r="BB383" s="586">
        <v>0</v>
      </c>
      <c r="BC383" s="587">
        <v>0</v>
      </c>
      <c r="BD383" s="588">
        <v>0</v>
      </c>
      <c r="BE383" s="568"/>
      <c r="BF383" s="589">
        <v>1</v>
      </c>
      <c r="BG383" s="590">
        <v>2736071.9041666668</v>
      </c>
      <c r="BH383" s="590">
        <v>-71137869.50833337</v>
      </c>
      <c r="BI383" s="591">
        <v>257190758.99166662</v>
      </c>
      <c r="BJ383" s="1100">
        <v>60</v>
      </c>
      <c r="BK383" s="544">
        <f t="shared" si="42"/>
        <v>4286512.6498611104</v>
      </c>
      <c r="BL383" s="544">
        <f t="shared" si="43"/>
        <v>3371490.5667762524</v>
      </c>
      <c r="BM383" s="544">
        <f t="shared" si="44"/>
        <v>-915022.08308485802</v>
      </c>
      <c r="BN383" s="545"/>
      <c r="BO383" s="545">
        <f t="shared" si="45"/>
        <v>0</v>
      </c>
      <c r="BP383" s="545">
        <f t="shared" si="46"/>
        <v>0</v>
      </c>
      <c r="BQ383" s="545"/>
      <c r="BR383" s="545"/>
      <c r="BS383" s="545"/>
      <c r="BT383" s="545">
        <f t="shared" si="47"/>
        <v>60</v>
      </c>
      <c r="BU383" s="545">
        <f t="shared" si="48"/>
        <v>-54901324.985091478</v>
      </c>
      <c r="BV383" s="545">
        <f t="shared" si="49"/>
        <v>-18117437.245080188</v>
      </c>
      <c r="BW383" s="545">
        <f t="shared" si="50"/>
        <v>-18117437.245080188</v>
      </c>
      <c r="BX383" s="1101">
        <f t="shared" si="40"/>
        <v>1.0946891239071684E-3</v>
      </c>
      <c r="BY383" s="1102">
        <f t="shared" si="41"/>
        <v>202289434.00657514</v>
      </c>
    </row>
    <row r="384" spans="1:77" ht="12" customHeight="1">
      <c r="A384" s="1086">
        <v>1911351002</v>
      </c>
      <c r="B384" s="1061">
        <v>7151000</v>
      </c>
      <c r="C384" s="1062">
        <v>7018664</v>
      </c>
      <c r="D384" s="1062">
        <v>0</v>
      </c>
      <c r="E384" s="1062" t="s">
        <v>2912</v>
      </c>
      <c r="F384" s="1062" t="s">
        <v>2885</v>
      </c>
      <c r="G384" s="1087" t="s">
        <v>2902</v>
      </c>
      <c r="H384" s="1088" t="s">
        <v>2887</v>
      </c>
      <c r="I384" s="1088" t="s">
        <v>2795</v>
      </c>
      <c r="J384" s="1089"/>
      <c r="K384" s="1090">
        <v>42278</v>
      </c>
      <c r="L384" s="1091">
        <v>42429</v>
      </c>
      <c r="M384" s="563">
        <v>120</v>
      </c>
      <c r="N384" s="562">
        <v>46081</v>
      </c>
      <c r="O384" s="564">
        <v>26</v>
      </c>
      <c r="P384" s="565">
        <v>94</v>
      </c>
      <c r="Q384" s="564" t="s">
        <v>2796</v>
      </c>
      <c r="R384" s="564" t="s">
        <v>127</v>
      </c>
      <c r="S384" s="566">
        <v>159326804</v>
      </c>
      <c r="T384" s="567" t="s">
        <v>2797</v>
      </c>
      <c r="U384" s="568"/>
      <c r="V384" s="569">
        <v>159326804</v>
      </c>
      <c r="W384" s="566">
        <v>-33193084.166666675</v>
      </c>
      <c r="X384" s="570">
        <v>0</v>
      </c>
      <c r="Y384" s="571">
        <v>126133719.83333333</v>
      </c>
      <c r="Z384" s="568"/>
      <c r="AA384" s="572"/>
      <c r="AB384" s="573"/>
      <c r="AC384" s="574">
        <v>0</v>
      </c>
      <c r="AD384" s="574">
        <v>0</v>
      </c>
      <c r="AE384" s="574">
        <v>0</v>
      </c>
      <c r="AF384" s="575">
        <v>0</v>
      </c>
      <c r="AG384" s="576" t="s">
        <v>2798</v>
      </c>
      <c r="AH384" s="574">
        <v>0</v>
      </c>
      <c r="AI384" s="577" t="s">
        <v>2798</v>
      </c>
      <c r="AJ384" s="574">
        <v>0</v>
      </c>
      <c r="AK384" s="577" t="s">
        <v>2798</v>
      </c>
      <c r="AL384" s="575">
        <v>0</v>
      </c>
      <c r="AM384" s="568"/>
      <c r="AN384" s="578">
        <v>0</v>
      </c>
      <c r="AO384" s="579">
        <v>0</v>
      </c>
      <c r="AP384" s="568"/>
      <c r="AQ384" s="580" t="s">
        <v>2795</v>
      </c>
      <c r="AR384" s="581" t="s">
        <v>2799</v>
      </c>
      <c r="AS384" s="582">
        <v>0</v>
      </c>
      <c r="AT384" s="568"/>
      <c r="AU384" s="580" t="s">
        <v>2795</v>
      </c>
      <c r="AV384" s="583" t="s">
        <v>2800</v>
      </c>
      <c r="AW384" s="584" t="s">
        <v>2801</v>
      </c>
      <c r="AX384" s="585" t="s">
        <v>178</v>
      </c>
      <c r="AY384" s="585" t="s">
        <v>178</v>
      </c>
      <c r="AZ384" s="586">
        <v>0</v>
      </c>
      <c r="BA384" s="586">
        <v>0</v>
      </c>
      <c r="BB384" s="586">
        <v>0</v>
      </c>
      <c r="BC384" s="587">
        <v>0</v>
      </c>
      <c r="BD384" s="588">
        <v>0</v>
      </c>
      <c r="BE384" s="568"/>
      <c r="BF384" s="589">
        <v>1</v>
      </c>
      <c r="BG384" s="590">
        <v>1327723.3666666667</v>
      </c>
      <c r="BH384" s="590">
        <v>-34520807.533333339</v>
      </c>
      <c r="BI384" s="591">
        <v>124805996.46666667</v>
      </c>
      <c r="BJ384" s="1100">
        <v>60</v>
      </c>
      <c r="BK384" s="544">
        <f t="shared" si="42"/>
        <v>2080099.9411111111</v>
      </c>
      <c r="BL384" s="544">
        <f t="shared" si="43"/>
        <v>1636070.6015028746</v>
      </c>
      <c r="BM384" s="544">
        <f t="shared" si="44"/>
        <v>-444029.33960823645</v>
      </c>
      <c r="BN384" s="545"/>
      <c r="BO384" s="545">
        <f t="shared" si="45"/>
        <v>0</v>
      </c>
      <c r="BP384" s="545">
        <f t="shared" si="46"/>
        <v>0</v>
      </c>
      <c r="BQ384" s="545"/>
      <c r="BR384" s="545"/>
      <c r="BS384" s="545"/>
      <c r="BT384" s="545">
        <f t="shared" si="47"/>
        <v>60</v>
      </c>
      <c r="BU384" s="545">
        <f t="shared" si="48"/>
        <v>-26641760.376494188</v>
      </c>
      <c r="BV384" s="545">
        <f t="shared" si="49"/>
        <v>-8791780.9242430832</v>
      </c>
      <c r="BW384" s="545">
        <f t="shared" si="50"/>
        <v>-8791780.9242430832</v>
      </c>
      <c r="BX384" s="1101">
        <f t="shared" si="40"/>
        <v>5.3121569167608894E-4</v>
      </c>
      <c r="BY384" s="1102">
        <f t="shared" si="41"/>
        <v>98164236.090172485</v>
      </c>
    </row>
    <row r="385" spans="1:77" ht="12" customHeight="1">
      <c r="A385" s="1086">
        <v>1911351002</v>
      </c>
      <c r="B385" s="1061">
        <v>7151000</v>
      </c>
      <c r="C385" s="1062">
        <v>7039756</v>
      </c>
      <c r="D385" s="1062">
        <v>0</v>
      </c>
      <c r="E385" s="1062" t="s">
        <v>2913</v>
      </c>
      <c r="F385" s="1062" t="s">
        <v>2885</v>
      </c>
      <c r="G385" s="1087" t="s">
        <v>2893</v>
      </c>
      <c r="H385" s="1088" t="s">
        <v>2887</v>
      </c>
      <c r="I385" s="1088" t="s">
        <v>2795</v>
      </c>
      <c r="J385" s="1089"/>
      <c r="K385" s="1090">
        <v>42269</v>
      </c>
      <c r="L385" s="1091">
        <v>42766</v>
      </c>
      <c r="M385" s="563">
        <v>120</v>
      </c>
      <c r="N385" s="562">
        <v>46418</v>
      </c>
      <c r="O385" s="564">
        <v>15</v>
      </c>
      <c r="P385" s="565">
        <v>105</v>
      </c>
      <c r="Q385" s="564" t="s">
        <v>2796</v>
      </c>
      <c r="R385" s="564" t="s">
        <v>127</v>
      </c>
      <c r="S385" s="566">
        <v>110355356.8</v>
      </c>
      <c r="T385" s="567" t="s">
        <v>2797</v>
      </c>
      <c r="U385" s="568"/>
      <c r="V385" s="569">
        <v>110355356.8</v>
      </c>
      <c r="W385" s="566">
        <v>-12874791.626666665</v>
      </c>
      <c r="X385" s="570">
        <v>0</v>
      </c>
      <c r="Y385" s="571">
        <v>97480565.173333332</v>
      </c>
      <c r="Z385" s="568"/>
      <c r="AA385" s="572"/>
      <c r="AB385" s="573"/>
      <c r="AC385" s="574">
        <v>0</v>
      </c>
      <c r="AD385" s="574">
        <v>0</v>
      </c>
      <c r="AE385" s="574">
        <v>0</v>
      </c>
      <c r="AF385" s="575">
        <v>0</v>
      </c>
      <c r="AG385" s="576" t="s">
        <v>2798</v>
      </c>
      <c r="AH385" s="574">
        <v>0</v>
      </c>
      <c r="AI385" s="577" t="s">
        <v>2798</v>
      </c>
      <c r="AJ385" s="574">
        <v>0</v>
      </c>
      <c r="AK385" s="577" t="s">
        <v>2798</v>
      </c>
      <c r="AL385" s="575">
        <v>0</v>
      </c>
      <c r="AM385" s="568"/>
      <c r="AN385" s="578">
        <v>0</v>
      </c>
      <c r="AO385" s="579">
        <v>0</v>
      </c>
      <c r="AP385" s="568"/>
      <c r="AQ385" s="580" t="s">
        <v>2795</v>
      </c>
      <c r="AR385" s="581" t="s">
        <v>2799</v>
      </c>
      <c r="AS385" s="582">
        <v>0</v>
      </c>
      <c r="AT385" s="568"/>
      <c r="AU385" s="580" t="s">
        <v>2795</v>
      </c>
      <c r="AV385" s="583" t="s">
        <v>2800</v>
      </c>
      <c r="AW385" s="584" t="s">
        <v>2801</v>
      </c>
      <c r="AX385" s="585" t="s">
        <v>178</v>
      </c>
      <c r="AY385" s="585" t="s">
        <v>178</v>
      </c>
      <c r="AZ385" s="586">
        <v>0</v>
      </c>
      <c r="BA385" s="586">
        <v>0</v>
      </c>
      <c r="BB385" s="586">
        <v>0</v>
      </c>
      <c r="BC385" s="587">
        <v>0</v>
      </c>
      <c r="BD385" s="588">
        <v>0</v>
      </c>
      <c r="BE385" s="568"/>
      <c r="BF385" s="589">
        <v>1</v>
      </c>
      <c r="BG385" s="590">
        <v>919627.97333333327</v>
      </c>
      <c r="BH385" s="590">
        <v>-13794419.599999998</v>
      </c>
      <c r="BI385" s="591">
        <v>96560937.200000003</v>
      </c>
      <c r="BJ385" s="1100">
        <v>60</v>
      </c>
      <c r="BK385" s="544">
        <f t="shared" si="42"/>
        <v>1609348.9533333334</v>
      </c>
      <c r="BL385" s="544">
        <f t="shared" si="43"/>
        <v>1265808.655665667</v>
      </c>
      <c r="BM385" s="544">
        <f t="shared" si="44"/>
        <v>-343540.29766766634</v>
      </c>
      <c r="BN385" s="545"/>
      <c r="BO385" s="545">
        <f t="shared" si="45"/>
        <v>0</v>
      </c>
      <c r="BP385" s="545">
        <f t="shared" si="46"/>
        <v>0</v>
      </c>
      <c r="BQ385" s="545"/>
      <c r="BR385" s="545"/>
      <c r="BS385" s="545"/>
      <c r="BT385" s="545">
        <f t="shared" si="47"/>
        <v>60</v>
      </c>
      <c r="BU385" s="545">
        <f t="shared" si="48"/>
        <v>-20612417.86005998</v>
      </c>
      <c r="BV385" s="545">
        <f t="shared" si="49"/>
        <v>-6802097.8938197941</v>
      </c>
      <c r="BW385" s="545">
        <f t="shared" si="50"/>
        <v>-6802097.8938197941</v>
      </c>
      <c r="BX385" s="1101">
        <f t="shared" si="40"/>
        <v>4.1099535675987521E-4</v>
      </c>
      <c r="BY385" s="1102">
        <f t="shared" si="41"/>
        <v>75948519.339940026</v>
      </c>
    </row>
    <row r="386" spans="1:77" ht="12" customHeight="1">
      <c r="A386" s="1086">
        <v>1911351002</v>
      </c>
      <c r="B386" s="1061">
        <v>7151000</v>
      </c>
      <c r="C386" s="1062">
        <v>7040151</v>
      </c>
      <c r="D386" s="1062">
        <v>0</v>
      </c>
      <c r="E386" s="1062" t="s">
        <v>2914</v>
      </c>
      <c r="F386" s="1062" t="s">
        <v>2885</v>
      </c>
      <c r="G386" s="1087" t="s">
        <v>2839</v>
      </c>
      <c r="H386" s="1088" t="s">
        <v>2887</v>
      </c>
      <c r="I386" s="1088" t="s">
        <v>2795</v>
      </c>
      <c r="J386" s="1089"/>
      <c r="K386" s="1090">
        <v>42275</v>
      </c>
      <c r="L386" s="1091">
        <v>42429</v>
      </c>
      <c r="M386" s="563">
        <v>120</v>
      </c>
      <c r="N386" s="562">
        <v>46081</v>
      </c>
      <c r="O386" s="564">
        <v>26</v>
      </c>
      <c r="P386" s="565">
        <v>94</v>
      </c>
      <c r="Q386" s="564" t="s">
        <v>2796</v>
      </c>
      <c r="R386" s="564" t="s">
        <v>127</v>
      </c>
      <c r="S386" s="566">
        <v>50018148.960000001</v>
      </c>
      <c r="T386" s="567" t="s">
        <v>2797</v>
      </c>
      <c r="U386" s="568"/>
      <c r="V386" s="569">
        <v>50018148.960000001</v>
      </c>
      <c r="W386" s="566">
        <v>-10420447.699999997</v>
      </c>
      <c r="X386" s="570">
        <v>0</v>
      </c>
      <c r="Y386" s="571">
        <v>39597701.260000005</v>
      </c>
      <c r="Z386" s="568"/>
      <c r="AA386" s="572"/>
      <c r="AB386" s="573"/>
      <c r="AC386" s="574">
        <v>0</v>
      </c>
      <c r="AD386" s="574">
        <v>0</v>
      </c>
      <c r="AE386" s="574">
        <v>0</v>
      </c>
      <c r="AF386" s="575">
        <v>0</v>
      </c>
      <c r="AG386" s="576" t="s">
        <v>2798</v>
      </c>
      <c r="AH386" s="574">
        <v>0</v>
      </c>
      <c r="AI386" s="577" t="s">
        <v>2798</v>
      </c>
      <c r="AJ386" s="574">
        <v>0</v>
      </c>
      <c r="AK386" s="577" t="s">
        <v>2798</v>
      </c>
      <c r="AL386" s="575">
        <v>0</v>
      </c>
      <c r="AM386" s="568"/>
      <c r="AN386" s="578">
        <v>0</v>
      </c>
      <c r="AO386" s="579">
        <v>0</v>
      </c>
      <c r="AP386" s="568"/>
      <c r="AQ386" s="580" t="s">
        <v>2795</v>
      </c>
      <c r="AR386" s="581" t="s">
        <v>2799</v>
      </c>
      <c r="AS386" s="582">
        <v>0</v>
      </c>
      <c r="AT386" s="568"/>
      <c r="AU386" s="580" t="s">
        <v>2795</v>
      </c>
      <c r="AV386" s="583" t="s">
        <v>2800</v>
      </c>
      <c r="AW386" s="584" t="s">
        <v>2801</v>
      </c>
      <c r="AX386" s="585" t="s">
        <v>178</v>
      </c>
      <c r="AY386" s="585" t="s">
        <v>178</v>
      </c>
      <c r="AZ386" s="586">
        <v>0</v>
      </c>
      <c r="BA386" s="586">
        <v>0</v>
      </c>
      <c r="BB386" s="586">
        <v>0</v>
      </c>
      <c r="BC386" s="587">
        <v>0</v>
      </c>
      <c r="BD386" s="588">
        <v>0</v>
      </c>
      <c r="BE386" s="568"/>
      <c r="BF386" s="589">
        <v>1</v>
      </c>
      <c r="BG386" s="590">
        <v>416817.908</v>
      </c>
      <c r="BH386" s="590">
        <v>-10837265.607999997</v>
      </c>
      <c r="BI386" s="591">
        <v>39180883.352000006</v>
      </c>
      <c r="BJ386" s="1100">
        <v>60</v>
      </c>
      <c r="BK386" s="544">
        <f t="shared" si="42"/>
        <v>653014.72253333346</v>
      </c>
      <c r="BL386" s="544">
        <f t="shared" si="43"/>
        <v>513618.68185749586</v>
      </c>
      <c r="BM386" s="544">
        <f t="shared" si="44"/>
        <v>-139396.0406758376</v>
      </c>
      <c r="BN386" s="545"/>
      <c r="BO386" s="545">
        <f t="shared" si="45"/>
        <v>0</v>
      </c>
      <c r="BP386" s="545">
        <f t="shared" si="46"/>
        <v>0</v>
      </c>
      <c r="BQ386" s="545"/>
      <c r="BR386" s="545"/>
      <c r="BS386" s="545"/>
      <c r="BT386" s="545">
        <f t="shared" si="47"/>
        <v>60</v>
      </c>
      <c r="BU386" s="545">
        <f t="shared" si="48"/>
        <v>-8363762.4405502565</v>
      </c>
      <c r="BV386" s="545">
        <f t="shared" si="49"/>
        <v>-2760041.6053815847</v>
      </c>
      <c r="BW386" s="545">
        <f t="shared" si="50"/>
        <v>-2760041.6053815847</v>
      </c>
      <c r="BX386" s="1101">
        <f t="shared" si="40"/>
        <v>1.6676682723230958E-4</v>
      </c>
      <c r="BY386" s="1102">
        <f t="shared" si="41"/>
        <v>30817120.911449753</v>
      </c>
    </row>
    <row r="387" spans="1:77" ht="12" customHeight="1">
      <c r="A387" s="1086">
        <v>1911351002</v>
      </c>
      <c r="B387" s="1061">
        <v>7151000</v>
      </c>
      <c r="C387" s="1062">
        <v>7040926</v>
      </c>
      <c r="D387" s="1062">
        <v>0</v>
      </c>
      <c r="E387" s="1062" t="s">
        <v>2915</v>
      </c>
      <c r="F387" s="1062" t="s">
        <v>2885</v>
      </c>
      <c r="G387" s="1087" t="s">
        <v>2889</v>
      </c>
      <c r="H387" s="1088" t="s">
        <v>2887</v>
      </c>
      <c r="I387" s="1088" t="s">
        <v>2795</v>
      </c>
      <c r="J387" s="1089"/>
      <c r="K387" s="1090">
        <v>42269</v>
      </c>
      <c r="L387" s="1091">
        <v>42582</v>
      </c>
      <c r="M387" s="563">
        <v>120</v>
      </c>
      <c r="N387" s="562">
        <v>46234</v>
      </c>
      <c r="O387" s="564">
        <v>21</v>
      </c>
      <c r="P387" s="565">
        <v>99</v>
      </c>
      <c r="Q387" s="564" t="s">
        <v>2796</v>
      </c>
      <c r="R387" s="564" t="s">
        <v>127</v>
      </c>
      <c r="S387" s="566">
        <v>717910207.29999995</v>
      </c>
      <c r="T387" s="567" t="s">
        <v>2797</v>
      </c>
      <c r="U387" s="568"/>
      <c r="V387" s="569">
        <v>717910207.29999995</v>
      </c>
      <c r="W387" s="566">
        <v>-119651701.21666668</v>
      </c>
      <c r="X387" s="570">
        <v>0</v>
      </c>
      <c r="Y387" s="571">
        <v>598258506.08333325</v>
      </c>
      <c r="Z387" s="568"/>
      <c r="AA387" s="572"/>
      <c r="AB387" s="573"/>
      <c r="AC387" s="574">
        <v>0</v>
      </c>
      <c r="AD387" s="574">
        <v>0</v>
      </c>
      <c r="AE387" s="574">
        <v>0</v>
      </c>
      <c r="AF387" s="575">
        <v>0</v>
      </c>
      <c r="AG387" s="576" t="s">
        <v>2798</v>
      </c>
      <c r="AH387" s="574">
        <v>0</v>
      </c>
      <c r="AI387" s="577" t="s">
        <v>2798</v>
      </c>
      <c r="AJ387" s="574">
        <v>0</v>
      </c>
      <c r="AK387" s="577" t="s">
        <v>2798</v>
      </c>
      <c r="AL387" s="575">
        <v>0</v>
      </c>
      <c r="AM387" s="568"/>
      <c r="AN387" s="578">
        <v>0</v>
      </c>
      <c r="AO387" s="579">
        <v>0</v>
      </c>
      <c r="AP387" s="568"/>
      <c r="AQ387" s="580" t="s">
        <v>2795</v>
      </c>
      <c r="AR387" s="581" t="s">
        <v>2799</v>
      </c>
      <c r="AS387" s="582">
        <v>0</v>
      </c>
      <c r="AT387" s="568"/>
      <c r="AU387" s="580" t="s">
        <v>2795</v>
      </c>
      <c r="AV387" s="583" t="s">
        <v>2800</v>
      </c>
      <c r="AW387" s="584" t="s">
        <v>2801</v>
      </c>
      <c r="AX387" s="585" t="s">
        <v>178</v>
      </c>
      <c r="AY387" s="585" t="s">
        <v>178</v>
      </c>
      <c r="AZ387" s="586">
        <v>0</v>
      </c>
      <c r="BA387" s="586">
        <v>0</v>
      </c>
      <c r="BB387" s="586">
        <v>0</v>
      </c>
      <c r="BC387" s="587">
        <v>0</v>
      </c>
      <c r="BD387" s="588">
        <v>0</v>
      </c>
      <c r="BE387" s="568"/>
      <c r="BF387" s="589">
        <v>1</v>
      </c>
      <c r="BG387" s="590">
        <v>5982585.0608333331</v>
      </c>
      <c r="BH387" s="590">
        <v>-125634286.27750002</v>
      </c>
      <c r="BI387" s="591">
        <v>592275921.02249992</v>
      </c>
      <c r="BJ387" s="1100">
        <v>60</v>
      </c>
      <c r="BK387" s="544">
        <f t="shared" si="42"/>
        <v>9871265.3503749985</v>
      </c>
      <c r="BL387" s="544">
        <f t="shared" si="43"/>
        <v>7764091.8689492103</v>
      </c>
      <c r="BM387" s="544">
        <f t="shared" si="44"/>
        <v>-2107173.4814257883</v>
      </c>
      <c r="BN387" s="545"/>
      <c r="BO387" s="545">
        <f t="shared" si="45"/>
        <v>0</v>
      </c>
      <c r="BP387" s="545">
        <f t="shared" si="46"/>
        <v>0</v>
      </c>
      <c r="BQ387" s="545"/>
      <c r="BR387" s="545"/>
      <c r="BS387" s="545"/>
      <c r="BT387" s="545">
        <f t="shared" si="47"/>
        <v>60</v>
      </c>
      <c r="BU387" s="545">
        <f t="shared" si="48"/>
        <v>-126430408.8855473</v>
      </c>
      <c r="BV387" s="545">
        <f t="shared" si="49"/>
        <v>-41722034.932230607</v>
      </c>
      <c r="BW387" s="545">
        <f t="shared" si="50"/>
        <v>-41722034.932230607</v>
      </c>
      <c r="BX387" s="1101">
        <f t="shared" si="40"/>
        <v>2.5209226475996342E-3</v>
      </c>
      <c r="BY387" s="1102">
        <f t="shared" si="41"/>
        <v>465845512.13695264</v>
      </c>
    </row>
    <row r="388" spans="1:77" ht="12" customHeight="1">
      <c r="A388" s="1086">
        <v>1911351002</v>
      </c>
      <c r="B388" s="1061">
        <v>7151000</v>
      </c>
      <c r="C388" s="1062">
        <v>7044209</v>
      </c>
      <c r="D388" s="1062">
        <v>0</v>
      </c>
      <c r="E388" s="1062" t="s">
        <v>2916</v>
      </c>
      <c r="F388" s="1062" t="s">
        <v>2885</v>
      </c>
      <c r="G388" s="1087" t="s">
        <v>2902</v>
      </c>
      <c r="H388" s="1088" t="s">
        <v>2887</v>
      </c>
      <c r="I388" s="1088" t="s">
        <v>2795</v>
      </c>
      <c r="J388" s="1089"/>
      <c r="K388" s="1090">
        <v>42345</v>
      </c>
      <c r="L388" s="1091">
        <v>42429</v>
      </c>
      <c r="M388" s="563">
        <v>120</v>
      </c>
      <c r="N388" s="562">
        <v>46081</v>
      </c>
      <c r="O388" s="564">
        <v>26</v>
      </c>
      <c r="P388" s="565">
        <v>94</v>
      </c>
      <c r="Q388" s="564" t="s">
        <v>2796</v>
      </c>
      <c r="R388" s="564" t="s">
        <v>127</v>
      </c>
      <c r="S388" s="566">
        <v>189761442.5</v>
      </c>
      <c r="T388" s="567" t="s">
        <v>2797</v>
      </c>
      <c r="U388" s="568"/>
      <c r="V388" s="569">
        <v>189761442.5</v>
      </c>
      <c r="W388" s="566">
        <v>-39533633.854166672</v>
      </c>
      <c r="X388" s="570">
        <v>0</v>
      </c>
      <c r="Y388" s="571">
        <v>150227808.64583331</v>
      </c>
      <c r="Z388" s="568"/>
      <c r="AA388" s="572"/>
      <c r="AB388" s="573"/>
      <c r="AC388" s="574">
        <v>0</v>
      </c>
      <c r="AD388" s="574">
        <v>0</v>
      </c>
      <c r="AE388" s="574">
        <v>0</v>
      </c>
      <c r="AF388" s="575">
        <v>0</v>
      </c>
      <c r="AG388" s="576" t="s">
        <v>2798</v>
      </c>
      <c r="AH388" s="574">
        <v>0</v>
      </c>
      <c r="AI388" s="577" t="s">
        <v>2798</v>
      </c>
      <c r="AJ388" s="574">
        <v>0</v>
      </c>
      <c r="AK388" s="577" t="s">
        <v>2798</v>
      </c>
      <c r="AL388" s="575">
        <v>0</v>
      </c>
      <c r="AM388" s="568"/>
      <c r="AN388" s="578">
        <v>0</v>
      </c>
      <c r="AO388" s="579">
        <v>0</v>
      </c>
      <c r="AP388" s="568"/>
      <c r="AQ388" s="580" t="s">
        <v>2795</v>
      </c>
      <c r="AR388" s="581" t="s">
        <v>2799</v>
      </c>
      <c r="AS388" s="582">
        <v>0</v>
      </c>
      <c r="AT388" s="568"/>
      <c r="AU388" s="580" t="s">
        <v>2795</v>
      </c>
      <c r="AV388" s="583" t="s">
        <v>2800</v>
      </c>
      <c r="AW388" s="584" t="s">
        <v>2801</v>
      </c>
      <c r="AX388" s="585" t="s">
        <v>178</v>
      </c>
      <c r="AY388" s="585" t="s">
        <v>178</v>
      </c>
      <c r="AZ388" s="586">
        <v>0</v>
      </c>
      <c r="BA388" s="586">
        <v>0</v>
      </c>
      <c r="BB388" s="586">
        <v>0</v>
      </c>
      <c r="BC388" s="587">
        <v>0</v>
      </c>
      <c r="BD388" s="588">
        <v>0</v>
      </c>
      <c r="BE388" s="568"/>
      <c r="BF388" s="589">
        <v>1</v>
      </c>
      <c r="BG388" s="590">
        <v>1581345.3541666667</v>
      </c>
      <c r="BH388" s="590">
        <v>-41114979.208333336</v>
      </c>
      <c r="BI388" s="591">
        <v>148646463.29166666</v>
      </c>
      <c r="BJ388" s="1100">
        <v>60</v>
      </c>
      <c r="BK388" s="544">
        <f t="shared" si="42"/>
        <v>2477441.0548611111</v>
      </c>
      <c r="BL388" s="544">
        <f t="shared" si="43"/>
        <v>1948593.1405052734</v>
      </c>
      <c r="BM388" s="544">
        <f t="shared" si="44"/>
        <v>-528847.91435583774</v>
      </c>
      <c r="BN388" s="545"/>
      <c r="BO388" s="545">
        <f t="shared" si="45"/>
        <v>0</v>
      </c>
      <c r="BP388" s="545">
        <f t="shared" si="46"/>
        <v>0</v>
      </c>
      <c r="BQ388" s="545"/>
      <c r="BR388" s="545"/>
      <c r="BS388" s="545"/>
      <c r="BT388" s="545">
        <f t="shared" si="47"/>
        <v>60</v>
      </c>
      <c r="BU388" s="545">
        <f t="shared" si="48"/>
        <v>-31730874.861350264</v>
      </c>
      <c r="BV388" s="545">
        <f t="shared" si="49"/>
        <v>-10471188.704245588</v>
      </c>
      <c r="BW388" s="545">
        <f t="shared" si="50"/>
        <v>-10471188.704245588</v>
      </c>
      <c r="BX388" s="1101">
        <f t="shared" si="40"/>
        <v>6.3268862112548163E-4</v>
      </c>
      <c r="BY388" s="1102">
        <f t="shared" si="41"/>
        <v>116915588.4303164</v>
      </c>
    </row>
    <row r="389" spans="1:77" ht="12" customHeight="1">
      <c r="A389" s="1086">
        <v>1911351002</v>
      </c>
      <c r="B389" s="1061">
        <v>7151000</v>
      </c>
      <c r="C389" s="1062">
        <v>7046514</v>
      </c>
      <c r="D389" s="1062">
        <v>0</v>
      </c>
      <c r="E389" s="1062" t="s">
        <v>2917</v>
      </c>
      <c r="F389" s="1062" t="s">
        <v>2885</v>
      </c>
      <c r="G389" s="1087" t="s">
        <v>2902</v>
      </c>
      <c r="H389" s="1088" t="s">
        <v>2887</v>
      </c>
      <c r="I389" s="1088" t="s">
        <v>2795</v>
      </c>
      <c r="J389" s="1089"/>
      <c r="K389" s="1090">
        <v>42356</v>
      </c>
      <c r="L389" s="1091">
        <v>42429</v>
      </c>
      <c r="M389" s="563">
        <v>120</v>
      </c>
      <c r="N389" s="562">
        <v>46081</v>
      </c>
      <c r="O389" s="564">
        <v>26</v>
      </c>
      <c r="P389" s="565">
        <v>94</v>
      </c>
      <c r="Q389" s="564" t="s">
        <v>2796</v>
      </c>
      <c r="R389" s="564" t="s">
        <v>127</v>
      </c>
      <c r="S389" s="566">
        <v>244851200</v>
      </c>
      <c r="T389" s="567" t="s">
        <v>2797</v>
      </c>
      <c r="U389" s="568"/>
      <c r="V389" s="569">
        <v>244851200</v>
      </c>
      <c r="W389" s="566">
        <v>-51010666.666666657</v>
      </c>
      <c r="X389" s="570">
        <v>0</v>
      </c>
      <c r="Y389" s="571">
        <v>193840533.33333334</v>
      </c>
      <c r="Z389" s="568"/>
      <c r="AA389" s="572"/>
      <c r="AB389" s="573"/>
      <c r="AC389" s="574">
        <v>0</v>
      </c>
      <c r="AD389" s="574">
        <v>0</v>
      </c>
      <c r="AE389" s="574">
        <v>0</v>
      </c>
      <c r="AF389" s="575">
        <v>0</v>
      </c>
      <c r="AG389" s="576" t="s">
        <v>2798</v>
      </c>
      <c r="AH389" s="574">
        <v>0</v>
      </c>
      <c r="AI389" s="577" t="s">
        <v>2798</v>
      </c>
      <c r="AJ389" s="574">
        <v>0</v>
      </c>
      <c r="AK389" s="577" t="s">
        <v>2798</v>
      </c>
      <c r="AL389" s="575">
        <v>0</v>
      </c>
      <c r="AM389" s="568"/>
      <c r="AN389" s="578">
        <v>0</v>
      </c>
      <c r="AO389" s="579">
        <v>0</v>
      </c>
      <c r="AP389" s="568"/>
      <c r="AQ389" s="580" t="s">
        <v>2795</v>
      </c>
      <c r="AR389" s="581" t="s">
        <v>2799</v>
      </c>
      <c r="AS389" s="582">
        <v>0</v>
      </c>
      <c r="AT389" s="568"/>
      <c r="AU389" s="580" t="s">
        <v>2795</v>
      </c>
      <c r="AV389" s="583" t="s">
        <v>2800</v>
      </c>
      <c r="AW389" s="584" t="s">
        <v>2801</v>
      </c>
      <c r="AX389" s="585" t="s">
        <v>178</v>
      </c>
      <c r="AY389" s="585" t="s">
        <v>178</v>
      </c>
      <c r="AZ389" s="586">
        <v>0</v>
      </c>
      <c r="BA389" s="586">
        <v>0</v>
      </c>
      <c r="BB389" s="586">
        <v>0</v>
      </c>
      <c r="BC389" s="587">
        <v>0</v>
      </c>
      <c r="BD389" s="588">
        <v>0</v>
      </c>
      <c r="BE389" s="568"/>
      <c r="BF389" s="589">
        <v>1</v>
      </c>
      <c r="BG389" s="590">
        <v>2040426.6666666667</v>
      </c>
      <c r="BH389" s="590">
        <v>-53051093.333333321</v>
      </c>
      <c r="BI389" s="591">
        <v>191800106.66666669</v>
      </c>
      <c r="BJ389" s="1100">
        <v>60</v>
      </c>
      <c r="BK389" s="544">
        <f t="shared" si="42"/>
        <v>3196668.444444445</v>
      </c>
      <c r="BL389" s="544">
        <f t="shared" si="43"/>
        <v>2514290.376794985</v>
      </c>
      <c r="BM389" s="544">
        <f t="shared" si="44"/>
        <v>-682378.06764945993</v>
      </c>
      <c r="BN389" s="545"/>
      <c r="BO389" s="545">
        <f t="shared" si="45"/>
        <v>0</v>
      </c>
      <c r="BP389" s="545">
        <f t="shared" si="46"/>
        <v>0</v>
      </c>
      <c r="BQ389" s="545"/>
      <c r="BR389" s="545"/>
      <c r="BS389" s="545"/>
      <c r="BT389" s="545">
        <f t="shared" si="47"/>
        <v>60</v>
      </c>
      <c r="BU389" s="545">
        <f t="shared" si="48"/>
        <v>-40942684.058967598</v>
      </c>
      <c r="BV389" s="545">
        <f t="shared" si="49"/>
        <v>-13511085.739459308</v>
      </c>
      <c r="BW389" s="545">
        <f t="shared" si="50"/>
        <v>-13511085.739459308</v>
      </c>
      <c r="BX389" s="1101">
        <f t="shared" si="40"/>
        <v>8.1636483190687995E-4</v>
      </c>
      <c r="BY389" s="1102">
        <f t="shared" si="41"/>
        <v>150857422.6076991</v>
      </c>
    </row>
    <row r="390" spans="1:77" ht="12" customHeight="1">
      <c r="A390" s="1086">
        <v>1911351002</v>
      </c>
      <c r="B390" s="1061">
        <v>7151000</v>
      </c>
      <c r="C390" s="1062">
        <v>7049498</v>
      </c>
      <c r="D390" s="1062">
        <v>0</v>
      </c>
      <c r="E390" s="1062" t="s">
        <v>2918</v>
      </c>
      <c r="F390" s="1062" t="s">
        <v>2885</v>
      </c>
      <c r="G390" s="1087" t="s">
        <v>2902</v>
      </c>
      <c r="H390" s="1088" t="s">
        <v>2887</v>
      </c>
      <c r="I390" s="1088" t="s">
        <v>2795</v>
      </c>
      <c r="J390" s="1089"/>
      <c r="K390" s="1090">
        <v>42419</v>
      </c>
      <c r="L390" s="1091">
        <v>42429</v>
      </c>
      <c r="M390" s="563">
        <v>120</v>
      </c>
      <c r="N390" s="562">
        <v>46081</v>
      </c>
      <c r="O390" s="564">
        <v>26</v>
      </c>
      <c r="P390" s="565">
        <v>94</v>
      </c>
      <c r="Q390" s="564" t="s">
        <v>2796</v>
      </c>
      <c r="R390" s="564" t="s">
        <v>127</v>
      </c>
      <c r="S390" s="566">
        <v>100088850</v>
      </c>
      <c r="T390" s="567" t="s">
        <v>2797</v>
      </c>
      <c r="U390" s="568"/>
      <c r="V390" s="569">
        <v>100088850</v>
      </c>
      <c r="W390" s="566">
        <v>-20851843.75</v>
      </c>
      <c r="X390" s="570">
        <v>0</v>
      </c>
      <c r="Y390" s="571">
        <v>79237006.25</v>
      </c>
      <c r="Z390" s="568"/>
      <c r="AA390" s="572"/>
      <c r="AB390" s="573"/>
      <c r="AC390" s="574">
        <v>0</v>
      </c>
      <c r="AD390" s="574">
        <v>0</v>
      </c>
      <c r="AE390" s="574">
        <v>0</v>
      </c>
      <c r="AF390" s="575">
        <v>0</v>
      </c>
      <c r="AG390" s="576" t="s">
        <v>2798</v>
      </c>
      <c r="AH390" s="574">
        <v>0</v>
      </c>
      <c r="AI390" s="577" t="s">
        <v>2798</v>
      </c>
      <c r="AJ390" s="574">
        <v>0</v>
      </c>
      <c r="AK390" s="577" t="s">
        <v>2798</v>
      </c>
      <c r="AL390" s="575">
        <v>0</v>
      </c>
      <c r="AM390" s="568"/>
      <c r="AN390" s="578">
        <v>0</v>
      </c>
      <c r="AO390" s="579">
        <v>0</v>
      </c>
      <c r="AP390" s="568"/>
      <c r="AQ390" s="580" t="s">
        <v>2795</v>
      </c>
      <c r="AR390" s="581" t="s">
        <v>2799</v>
      </c>
      <c r="AS390" s="582">
        <v>0</v>
      </c>
      <c r="AT390" s="568"/>
      <c r="AU390" s="580" t="s">
        <v>2795</v>
      </c>
      <c r="AV390" s="583" t="s">
        <v>2800</v>
      </c>
      <c r="AW390" s="584" t="s">
        <v>2801</v>
      </c>
      <c r="AX390" s="585" t="s">
        <v>178</v>
      </c>
      <c r="AY390" s="585" t="s">
        <v>178</v>
      </c>
      <c r="AZ390" s="586">
        <v>0</v>
      </c>
      <c r="BA390" s="586">
        <v>0</v>
      </c>
      <c r="BB390" s="586">
        <v>0</v>
      </c>
      <c r="BC390" s="587">
        <v>0</v>
      </c>
      <c r="BD390" s="588">
        <v>0</v>
      </c>
      <c r="BE390" s="568"/>
      <c r="BF390" s="589">
        <v>1</v>
      </c>
      <c r="BG390" s="590">
        <v>834073.75</v>
      </c>
      <c r="BH390" s="590">
        <v>-21685917.5</v>
      </c>
      <c r="BI390" s="591">
        <v>78402932.5</v>
      </c>
      <c r="BJ390" s="1100">
        <v>60</v>
      </c>
      <c r="BK390" s="544">
        <f t="shared" si="42"/>
        <v>1306715.5416666667</v>
      </c>
      <c r="BL390" s="544">
        <f t="shared" si="43"/>
        <v>1027777.0024385288</v>
      </c>
      <c r="BM390" s="544">
        <f t="shared" si="44"/>
        <v>-278938.53922813793</v>
      </c>
      <c r="BN390" s="545"/>
      <c r="BO390" s="545">
        <f t="shared" si="45"/>
        <v>0</v>
      </c>
      <c r="BP390" s="545">
        <f t="shared" si="46"/>
        <v>0</v>
      </c>
      <c r="BQ390" s="545"/>
      <c r="BR390" s="545"/>
      <c r="BS390" s="545"/>
      <c r="BT390" s="545">
        <f t="shared" si="47"/>
        <v>60</v>
      </c>
      <c r="BU390" s="545">
        <f t="shared" si="48"/>
        <v>-16736312.353688275</v>
      </c>
      <c r="BV390" s="545">
        <f t="shared" si="49"/>
        <v>-5522983.0767171308</v>
      </c>
      <c r="BW390" s="545">
        <f t="shared" si="50"/>
        <v>-5522983.0767171308</v>
      </c>
      <c r="BX390" s="1101">
        <f t="shared" si="40"/>
        <v>3.3370886973804054E-4</v>
      </c>
      <c r="BY390" s="1102">
        <f t="shared" si="41"/>
        <v>61666620.14631173</v>
      </c>
    </row>
    <row r="391" spans="1:77" ht="12" customHeight="1">
      <c r="A391" s="1086">
        <v>1911351000</v>
      </c>
      <c r="B391" s="1061">
        <v>7000100</v>
      </c>
      <c r="C391" s="1062">
        <v>7041348</v>
      </c>
      <c r="D391" s="1062">
        <v>0</v>
      </c>
      <c r="E391" s="1062" t="s">
        <v>2919</v>
      </c>
      <c r="F391" s="1062" t="s">
        <v>2920</v>
      </c>
      <c r="G391" s="1087" t="s">
        <v>2921</v>
      </c>
      <c r="H391" s="1088" t="s">
        <v>2794</v>
      </c>
      <c r="I391" s="1088" t="s">
        <v>2842</v>
      </c>
      <c r="J391" s="1089" t="s">
        <v>3301</v>
      </c>
      <c r="K391" s="1090">
        <v>42300</v>
      </c>
      <c r="L391" s="1091">
        <v>42277</v>
      </c>
      <c r="M391" s="563">
        <v>120</v>
      </c>
      <c r="N391" s="562">
        <v>45930</v>
      </c>
      <c r="O391" s="564">
        <v>7</v>
      </c>
      <c r="P391" s="565">
        <v>117</v>
      </c>
      <c r="Q391" s="564" t="s">
        <v>2796</v>
      </c>
      <c r="R391" s="564" t="s">
        <v>127</v>
      </c>
      <c r="S391" s="566">
        <v>1760104833.2</v>
      </c>
      <c r="T391" s="567" t="s">
        <v>2797</v>
      </c>
      <c r="U391" s="568"/>
      <c r="V391" s="569">
        <v>1760104833.2</v>
      </c>
      <c r="W391" s="566">
        <v>-88005241.660000026</v>
      </c>
      <c r="X391" s="570">
        <v>0</v>
      </c>
      <c r="Y391" s="571">
        <v>1672099591.54</v>
      </c>
      <c r="Z391" s="568"/>
      <c r="AA391" s="572"/>
      <c r="AB391" s="573"/>
      <c r="AC391" s="574">
        <v>0</v>
      </c>
      <c r="AD391" s="574">
        <v>0</v>
      </c>
      <c r="AE391" s="574">
        <v>0</v>
      </c>
      <c r="AF391" s="575">
        <v>0</v>
      </c>
      <c r="AG391" s="576" t="s">
        <v>2798</v>
      </c>
      <c r="AH391" s="574">
        <v>0</v>
      </c>
      <c r="AI391" s="577" t="s">
        <v>2798</v>
      </c>
      <c r="AJ391" s="574">
        <v>0</v>
      </c>
      <c r="AK391" s="577" t="s">
        <v>2798</v>
      </c>
      <c r="AL391" s="575">
        <v>0</v>
      </c>
      <c r="AM391" s="568"/>
      <c r="AN391" s="578">
        <v>0</v>
      </c>
      <c r="AO391" s="579">
        <v>0</v>
      </c>
      <c r="AP391" s="568"/>
      <c r="AQ391" s="580" t="s">
        <v>2795</v>
      </c>
      <c r="AR391" s="581" t="s">
        <v>2799</v>
      </c>
      <c r="AS391" s="582">
        <v>0</v>
      </c>
      <c r="AT391" s="568"/>
      <c r="AU391" s="580" t="s">
        <v>2795</v>
      </c>
      <c r="AV391" s="583" t="s">
        <v>2800</v>
      </c>
      <c r="AW391" s="584" t="s">
        <v>2801</v>
      </c>
      <c r="AX391" s="585" t="s">
        <v>178</v>
      </c>
      <c r="AY391" s="585" t="s">
        <v>178</v>
      </c>
      <c r="AZ391" s="586">
        <v>0</v>
      </c>
      <c r="BA391" s="586">
        <v>0</v>
      </c>
      <c r="BB391" s="586">
        <v>0</v>
      </c>
      <c r="BC391" s="587">
        <v>0</v>
      </c>
      <c r="BD391" s="588">
        <v>0</v>
      </c>
      <c r="BE391" s="568"/>
      <c r="BF391" s="589">
        <v>1</v>
      </c>
      <c r="BG391" s="590">
        <v>14667540.276666667</v>
      </c>
      <c r="BH391" s="590">
        <v>-102672781.9366667</v>
      </c>
      <c r="BI391" s="591">
        <v>1657432051.2633333</v>
      </c>
      <c r="BJ391" s="1100">
        <v>60</v>
      </c>
      <c r="BK391" s="544">
        <f t="shared" si="42"/>
        <v>27623867.521055557</v>
      </c>
      <c r="BL391" s="544">
        <f t="shared" si="43"/>
        <v>21727127.941202592</v>
      </c>
      <c r="BM391" s="544">
        <f t="shared" si="44"/>
        <v>-5896739.5798529647</v>
      </c>
      <c r="BN391" s="545"/>
      <c r="BO391" s="545">
        <f t="shared" si="45"/>
        <v>0</v>
      </c>
      <c r="BP391" s="545">
        <f t="shared" si="46"/>
        <v>0</v>
      </c>
      <c r="BQ391" s="545"/>
      <c r="BR391" s="545"/>
      <c r="BS391" s="545"/>
      <c r="BT391" s="545">
        <f t="shared" si="47"/>
        <v>60</v>
      </c>
      <c r="BU391" s="545">
        <f t="shared" si="48"/>
        <v>-353804374.79117787</v>
      </c>
      <c r="BV391" s="545">
        <f t="shared" si="49"/>
        <v>-116755443.6810887</v>
      </c>
      <c r="BW391" s="545">
        <f t="shared" si="50"/>
        <v>-116755443.6810887</v>
      </c>
      <c r="BX391" s="1101">
        <f t="shared" si="40"/>
        <v>7.0545802160485388E-3</v>
      </c>
      <c r="BY391" s="1102">
        <f t="shared" si="41"/>
        <v>1303627676.4721556</v>
      </c>
    </row>
    <row r="392" spans="1:77" ht="12" customHeight="1">
      <c r="A392" s="1086">
        <v>1911351000</v>
      </c>
      <c r="B392" s="1061">
        <v>7000100</v>
      </c>
      <c r="C392" s="1062">
        <v>7041347</v>
      </c>
      <c r="D392" s="1062">
        <v>0</v>
      </c>
      <c r="E392" s="1062" t="s">
        <v>2922</v>
      </c>
      <c r="F392" s="1062" t="s">
        <v>2923</v>
      </c>
      <c r="G392" s="1087" t="s">
        <v>2924</v>
      </c>
      <c r="H392" s="1088" t="s">
        <v>2794</v>
      </c>
      <c r="I392" s="1088" t="s">
        <v>2842</v>
      </c>
      <c r="J392" s="1089" t="s">
        <v>3302</v>
      </c>
      <c r="K392" s="1090">
        <v>42306</v>
      </c>
      <c r="L392" s="1091">
        <v>42277</v>
      </c>
      <c r="M392" s="563">
        <v>120</v>
      </c>
      <c r="N392" s="562">
        <v>45930</v>
      </c>
      <c r="O392" s="564">
        <v>7</v>
      </c>
      <c r="P392" s="565">
        <v>117</v>
      </c>
      <c r="Q392" s="564" t="s">
        <v>2796</v>
      </c>
      <c r="R392" s="564" t="s">
        <v>127</v>
      </c>
      <c r="S392" s="566">
        <v>8659924155.25</v>
      </c>
      <c r="T392" s="567" t="s">
        <v>2797</v>
      </c>
      <c r="U392" s="568"/>
      <c r="V392" s="569">
        <v>8659924155.25</v>
      </c>
      <c r="W392" s="566">
        <v>-505162242.38958323</v>
      </c>
      <c r="X392" s="570">
        <v>0</v>
      </c>
      <c r="Y392" s="571">
        <v>8154761912.8604164</v>
      </c>
      <c r="Z392" s="568"/>
      <c r="AA392" s="572"/>
      <c r="AB392" s="573"/>
      <c r="AC392" s="574">
        <v>0</v>
      </c>
      <c r="AD392" s="574">
        <v>0</v>
      </c>
      <c r="AE392" s="574">
        <v>0</v>
      </c>
      <c r="AF392" s="575">
        <v>0</v>
      </c>
      <c r="AG392" s="576" t="s">
        <v>2798</v>
      </c>
      <c r="AH392" s="574">
        <v>0</v>
      </c>
      <c r="AI392" s="577" t="s">
        <v>2798</v>
      </c>
      <c r="AJ392" s="574">
        <v>0</v>
      </c>
      <c r="AK392" s="577" t="s">
        <v>2798</v>
      </c>
      <c r="AL392" s="575">
        <v>0</v>
      </c>
      <c r="AM392" s="568"/>
      <c r="AN392" s="578">
        <v>0</v>
      </c>
      <c r="AO392" s="579">
        <v>0</v>
      </c>
      <c r="AP392" s="568"/>
      <c r="AQ392" s="580" t="s">
        <v>2795</v>
      </c>
      <c r="AR392" s="581" t="s">
        <v>2799</v>
      </c>
      <c r="AS392" s="582">
        <v>0</v>
      </c>
      <c r="AT392" s="568"/>
      <c r="AU392" s="580" t="s">
        <v>2795</v>
      </c>
      <c r="AV392" s="583" t="s">
        <v>2800</v>
      </c>
      <c r="AW392" s="584" t="s">
        <v>2801</v>
      </c>
      <c r="AX392" s="585" t="s">
        <v>178</v>
      </c>
      <c r="AY392" s="585" t="s">
        <v>178</v>
      </c>
      <c r="AZ392" s="586">
        <v>0</v>
      </c>
      <c r="BA392" s="586">
        <v>0</v>
      </c>
      <c r="BB392" s="586">
        <v>0</v>
      </c>
      <c r="BC392" s="587">
        <v>0</v>
      </c>
      <c r="BD392" s="588">
        <v>0</v>
      </c>
      <c r="BE392" s="568"/>
      <c r="BF392" s="589">
        <v>1</v>
      </c>
      <c r="BG392" s="590">
        <v>72166034.627083331</v>
      </c>
      <c r="BH392" s="590">
        <v>-577328277.01666653</v>
      </c>
      <c r="BI392" s="591">
        <v>8082595878.2333336</v>
      </c>
      <c r="BJ392" s="1100">
        <v>60</v>
      </c>
      <c r="BK392" s="544">
        <f t="shared" si="42"/>
        <v>134709931.30388889</v>
      </c>
      <c r="BL392" s="544">
        <f t="shared" si="43"/>
        <v>105954023.6413053</v>
      </c>
      <c r="BM392" s="544">
        <f t="shared" si="44"/>
        <v>-28755907.66258359</v>
      </c>
      <c r="BN392" s="545"/>
      <c r="BO392" s="545">
        <f t="shared" si="45"/>
        <v>0</v>
      </c>
      <c r="BP392" s="545">
        <f t="shared" si="46"/>
        <v>0</v>
      </c>
      <c r="BQ392" s="545"/>
      <c r="BR392" s="545"/>
      <c r="BS392" s="545"/>
      <c r="BT392" s="545">
        <f t="shared" si="47"/>
        <v>60</v>
      </c>
      <c r="BU392" s="545">
        <f t="shared" si="48"/>
        <v>-1725354459.7550154</v>
      </c>
      <c r="BV392" s="545">
        <f t="shared" si="49"/>
        <v>-569366971.71915507</v>
      </c>
      <c r="BW392" s="545">
        <f t="shared" si="50"/>
        <v>-569366971.71915507</v>
      </c>
      <c r="BX392" s="1101">
        <f t="shared" si="40"/>
        <v>3.4402207278083519E-2</v>
      </c>
      <c r="BY392" s="1102">
        <f t="shared" si="41"/>
        <v>6357241418.4783182</v>
      </c>
    </row>
    <row r="393" spans="1:77" ht="12" customHeight="1">
      <c r="A393" s="1086">
        <v>1911351002</v>
      </c>
      <c r="B393" s="1061">
        <v>7151000</v>
      </c>
      <c r="C393" s="1062">
        <v>7041305</v>
      </c>
      <c r="D393" s="1062">
        <v>0</v>
      </c>
      <c r="E393" s="1062" t="s">
        <v>2925</v>
      </c>
      <c r="F393" s="1062" t="s">
        <v>2885</v>
      </c>
      <c r="G393" s="1087" t="s">
        <v>2839</v>
      </c>
      <c r="H393" s="1088" t="s">
        <v>2887</v>
      </c>
      <c r="I393" s="1088" t="s">
        <v>2795</v>
      </c>
      <c r="J393" s="1089"/>
      <c r="K393" s="1090">
        <v>42306</v>
      </c>
      <c r="L393" s="1091">
        <v>42429</v>
      </c>
      <c r="M393" s="563">
        <v>120</v>
      </c>
      <c r="N393" s="562">
        <v>46081</v>
      </c>
      <c r="O393" s="564">
        <v>26</v>
      </c>
      <c r="P393" s="565">
        <v>94</v>
      </c>
      <c r="Q393" s="564" t="s">
        <v>2796</v>
      </c>
      <c r="R393" s="564" t="s">
        <v>127</v>
      </c>
      <c r="S393" s="566">
        <v>1394200272.6099999</v>
      </c>
      <c r="T393" s="567" t="s">
        <v>2797</v>
      </c>
      <c r="U393" s="568"/>
      <c r="V393" s="569">
        <v>1394200272.6099999</v>
      </c>
      <c r="W393" s="566">
        <v>-290458390.12708348</v>
      </c>
      <c r="X393" s="570">
        <v>0</v>
      </c>
      <c r="Y393" s="571">
        <v>1103741882.4829164</v>
      </c>
      <c r="Z393" s="568"/>
      <c r="AA393" s="572"/>
      <c r="AB393" s="573"/>
      <c r="AC393" s="574">
        <v>0</v>
      </c>
      <c r="AD393" s="574">
        <v>0</v>
      </c>
      <c r="AE393" s="574">
        <v>0</v>
      </c>
      <c r="AF393" s="575">
        <v>0</v>
      </c>
      <c r="AG393" s="576" t="s">
        <v>2798</v>
      </c>
      <c r="AH393" s="574">
        <v>0</v>
      </c>
      <c r="AI393" s="577" t="s">
        <v>2798</v>
      </c>
      <c r="AJ393" s="574">
        <v>0</v>
      </c>
      <c r="AK393" s="577" t="s">
        <v>2798</v>
      </c>
      <c r="AL393" s="575">
        <v>0</v>
      </c>
      <c r="AM393" s="568"/>
      <c r="AN393" s="578">
        <v>0</v>
      </c>
      <c r="AO393" s="579">
        <v>0</v>
      </c>
      <c r="AP393" s="568"/>
      <c r="AQ393" s="580" t="s">
        <v>2795</v>
      </c>
      <c r="AR393" s="581" t="s">
        <v>2799</v>
      </c>
      <c r="AS393" s="582">
        <v>0</v>
      </c>
      <c r="AT393" s="568"/>
      <c r="AU393" s="580" t="s">
        <v>2795</v>
      </c>
      <c r="AV393" s="583" t="s">
        <v>2800</v>
      </c>
      <c r="AW393" s="584" t="s">
        <v>2801</v>
      </c>
      <c r="AX393" s="585" t="s">
        <v>178</v>
      </c>
      <c r="AY393" s="585" t="s">
        <v>178</v>
      </c>
      <c r="AZ393" s="586">
        <v>0</v>
      </c>
      <c r="BA393" s="586">
        <v>0</v>
      </c>
      <c r="BB393" s="586">
        <v>0</v>
      </c>
      <c r="BC393" s="587">
        <v>0</v>
      </c>
      <c r="BD393" s="588">
        <v>0</v>
      </c>
      <c r="BE393" s="568"/>
      <c r="BF393" s="589">
        <v>1</v>
      </c>
      <c r="BG393" s="590">
        <v>11618335.605083333</v>
      </c>
      <c r="BH393" s="590">
        <v>-302076725.73216683</v>
      </c>
      <c r="BI393" s="591">
        <v>1092123546.8778331</v>
      </c>
      <c r="BJ393" s="1100">
        <v>60</v>
      </c>
      <c r="BK393" s="544">
        <f t="shared" si="42"/>
        <v>18202059.114630554</v>
      </c>
      <c r="BL393" s="544">
        <f t="shared" si="43"/>
        <v>14316549.515576266</v>
      </c>
      <c r="BM393" s="544">
        <f t="shared" si="44"/>
        <v>-3885509.5990542881</v>
      </c>
      <c r="BN393" s="545"/>
      <c r="BO393" s="545">
        <f t="shared" si="45"/>
        <v>0</v>
      </c>
      <c r="BP393" s="545">
        <f t="shared" si="46"/>
        <v>0</v>
      </c>
      <c r="BQ393" s="545"/>
      <c r="BR393" s="545"/>
      <c r="BS393" s="545"/>
      <c r="BT393" s="545">
        <f t="shared" si="47"/>
        <v>60</v>
      </c>
      <c r="BU393" s="545">
        <f t="shared" si="48"/>
        <v>-233130575.94325727</v>
      </c>
      <c r="BV393" s="545">
        <f t="shared" si="49"/>
        <v>-76933090.061274901</v>
      </c>
      <c r="BW393" s="545">
        <f t="shared" si="50"/>
        <v>-76933090.061274901</v>
      </c>
      <c r="BX393" s="1101">
        <f t="shared" si="40"/>
        <v>4.6484398328200498E-3</v>
      </c>
      <c r="BY393" s="1102">
        <f t="shared" si="41"/>
        <v>858992970.93457592</v>
      </c>
    </row>
    <row r="394" spans="1:77" ht="12" customHeight="1">
      <c r="A394" s="1086">
        <v>1911351002</v>
      </c>
      <c r="B394" s="1061">
        <v>7151000</v>
      </c>
      <c r="C394" s="1062">
        <v>7041306</v>
      </c>
      <c r="D394" s="1062">
        <v>0</v>
      </c>
      <c r="E394" s="1062" t="s">
        <v>2926</v>
      </c>
      <c r="F394" s="1062" t="s">
        <v>2885</v>
      </c>
      <c r="G394" s="1087" t="s">
        <v>2839</v>
      </c>
      <c r="H394" s="1088" t="s">
        <v>2887</v>
      </c>
      <c r="I394" s="1088" t="s">
        <v>2795</v>
      </c>
      <c r="J394" s="1089"/>
      <c r="K394" s="1090">
        <v>42304</v>
      </c>
      <c r="L394" s="1091">
        <v>42429</v>
      </c>
      <c r="M394" s="563">
        <v>120</v>
      </c>
      <c r="N394" s="562">
        <v>46081</v>
      </c>
      <c r="O394" s="564">
        <v>26</v>
      </c>
      <c r="P394" s="565">
        <v>94</v>
      </c>
      <c r="Q394" s="564" t="s">
        <v>2796</v>
      </c>
      <c r="R394" s="564" t="s">
        <v>127</v>
      </c>
      <c r="S394" s="566">
        <v>2362002440</v>
      </c>
      <c r="T394" s="567" t="s">
        <v>2797</v>
      </c>
      <c r="U394" s="568"/>
      <c r="V394" s="569">
        <v>2362002440</v>
      </c>
      <c r="W394" s="566">
        <v>-492083841.66666687</v>
      </c>
      <c r="X394" s="570">
        <v>0</v>
      </c>
      <c r="Y394" s="571">
        <v>1869918598.333333</v>
      </c>
      <c r="Z394" s="568"/>
      <c r="AA394" s="572"/>
      <c r="AB394" s="573"/>
      <c r="AC394" s="574">
        <v>0</v>
      </c>
      <c r="AD394" s="574">
        <v>0</v>
      </c>
      <c r="AE394" s="574">
        <v>0</v>
      </c>
      <c r="AF394" s="575">
        <v>0</v>
      </c>
      <c r="AG394" s="576" t="s">
        <v>2798</v>
      </c>
      <c r="AH394" s="574">
        <v>0</v>
      </c>
      <c r="AI394" s="577" t="s">
        <v>2798</v>
      </c>
      <c r="AJ394" s="574">
        <v>0</v>
      </c>
      <c r="AK394" s="577" t="s">
        <v>2798</v>
      </c>
      <c r="AL394" s="575">
        <v>0</v>
      </c>
      <c r="AM394" s="568"/>
      <c r="AN394" s="578">
        <v>0</v>
      </c>
      <c r="AO394" s="579">
        <v>0</v>
      </c>
      <c r="AP394" s="568"/>
      <c r="AQ394" s="580" t="s">
        <v>2795</v>
      </c>
      <c r="AR394" s="581" t="s">
        <v>2799</v>
      </c>
      <c r="AS394" s="582">
        <v>0</v>
      </c>
      <c r="AT394" s="568"/>
      <c r="AU394" s="580" t="s">
        <v>2795</v>
      </c>
      <c r="AV394" s="583" t="s">
        <v>2800</v>
      </c>
      <c r="AW394" s="584" t="s">
        <v>2801</v>
      </c>
      <c r="AX394" s="585" t="s">
        <v>178</v>
      </c>
      <c r="AY394" s="585" t="s">
        <v>178</v>
      </c>
      <c r="AZ394" s="586">
        <v>0</v>
      </c>
      <c r="BA394" s="586">
        <v>0</v>
      </c>
      <c r="BB394" s="586">
        <v>0</v>
      </c>
      <c r="BC394" s="587">
        <v>0</v>
      </c>
      <c r="BD394" s="588">
        <v>0</v>
      </c>
      <c r="BE394" s="568"/>
      <c r="BF394" s="589">
        <v>1</v>
      </c>
      <c r="BG394" s="590">
        <v>19683353.666666668</v>
      </c>
      <c r="BH394" s="590">
        <v>-511767195.33333355</v>
      </c>
      <c r="BI394" s="591">
        <v>1850235244.6666665</v>
      </c>
      <c r="BJ394" s="1100">
        <v>60</v>
      </c>
      <c r="BK394" s="544">
        <f t="shared" si="42"/>
        <v>30837254.077777777</v>
      </c>
      <c r="BL394" s="544">
        <f t="shared" si="43"/>
        <v>24254567.6919626</v>
      </c>
      <c r="BM394" s="544">
        <f t="shared" si="44"/>
        <v>-6582686.3858151771</v>
      </c>
      <c r="BN394" s="545"/>
      <c r="BO394" s="545">
        <f t="shared" si="45"/>
        <v>0</v>
      </c>
      <c r="BP394" s="545">
        <f t="shared" si="46"/>
        <v>0</v>
      </c>
      <c r="BQ394" s="545"/>
      <c r="BR394" s="545"/>
      <c r="BS394" s="545"/>
      <c r="BT394" s="545">
        <f t="shared" si="47"/>
        <v>60</v>
      </c>
      <c r="BU394" s="545">
        <f t="shared" si="48"/>
        <v>-394961183.14891064</v>
      </c>
      <c r="BV394" s="545">
        <f t="shared" si="49"/>
        <v>-130337190.43914051</v>
      </c>
      <c r="BW394" s="545">
        <f t="shared" si="50"/>
        <v>-130337190.43914051</v>
      </c>
      <c r="BX394" s="1101">
        <f t="shared" si="40"/>
        <v>7.8752145176100418E-3</v>
      </c>
      <c r="BY394" s="1102">
        <f t="shared" si="41"/>
        <v>1455274061.517756</v>
      </c>
    </row>
    <row r="395" spans="1:77" ht="12" customHeight="1">
      <c r="A395" s="1086">
        <v>1911351002</v>
      </c>
      <c r="B395" s="1061">
        <v>7151000</v>
      </c>
      <c r="C395" s="1062">
        <v>7041306</v>
      </c>
      <c r="D395" s="1062">
        <v>4</v>
      </c>
      <c r="E395" s="1062" t="s">
        <v>2927</v>
      </c>
      <c r="F395" s="1062" t="s">
        <v>2885</v>
      </c>
      <c r="G395" s="1087" t="s">
        <v>2839</v>
      </c>
      <c r="H395" s="1088" t="s">
        <v>2887</v>
      </c>
      <c r="I395" s="1088" t="s">
        <v>2795</v>
      </c>
      <c r="J395" s="1089"/>
      <c r="K395" s="1090">
        <v>42549</v>
      </c>
      <c r="L395" s="1091">
        <v>42582</v>
      </c>
      <c r="M395" s="563">
        <v>115</v>
      </c>
      <c r="N395" s="562">
        <v>46081</v>
      </c>
      <c r="O395" s="564">
        <v>21</v>
      </c>
      <c r="P395" s="565">
        <v>94</v>
      </c>
      <c r="Q395" s="564" t="s">
        <v>2796</v>
      </c>
      <c r="R395" s="564" t="s">
        <v>127</v>
      </c>
      <c r="S395" s="566">
        <v>386021473.23000002</v>
      </c>
      <c r="T395" s="567" t="s">
        <v>2797</v>
      </c>
      <c r="U395" s="568"/>
      <c r="V395" s="569">
        <v>386021473.23000002</v>
      </c>
      <c r="W395" s="566">
        <v>-67134169.257391289</v>
      </c>
      <c r="X395" s="570">
        <v>0</v>
      </c>
      <c r="Y395" s="571">
        <v>318887303.97260875</v>
      </c>
      <c r="Z395" s="568"/>
      <c r="AA395" s="572"/>
      <c r="AB395" s="573"/>
      <c r="AC395" s="574">
        <v>0</v>
      </c>
      <c r="AD395" s="574">
        <v>0</v>
      </c>
      <c r="AE395" s="574">
        <v>0</v>
      </c>
      <c r="AF395" s="575">
        <v>0</v>
      </c>
      <c r="AG395" s="576" t="s">
        <v>2798</v>
      </c>
      <c r="AH395" s="574">
        <v>0</v>
      </c>
      <c r="AI395" s="577" t="s">
        <v>2798</v>
      </c>
      <c r="AJ395" s="574">
        <v>0</v>
      </c>
      <c r="AK395" s="577" t="s">
        <v>2798</v>
      </c>
      <c r="AL395" s="575">
        <v>0</v>
      </c>
      <c r="AM395" s="568"/>
      <c r="AN395" s="578">
        <v>0</v>
      </c>
      <c r="AO395" s="579">
        <v>0</v>
      </c>
      <c r="AP395" s="568"/>
      <c r="AQ395" s="580" t="s">
        <v>2795</v>
      </c>
      <c r="AR395" s="581" t="s">
        <v>2799</v>
      </c>
      <c r="AS395" s="582">
        <v>0</v>
      </c>
      <c r="AT395" s="568"/>
      <c r="AU395" s="580" t="s">
        <v>2795</v>
      </c>
      <c r="AV395" s="583" t="s">
        <v>2800</v>
      </c>
      <c r="AW395" s="584" t="s">
        <v>2801</v>
      </c>
      <c r="AX395" s="585" t="s">
        <v>178</v>
      </c>
      <c r="AY395" s="585" t="s">
        <v>178</v>
      </c>
      <c r="AZ395" s="586">
        <v>0</v>
      </c>
      <c r="BA395" s="586">
        <v>0</v>
      </c>
      <c r="BB395" s="586">
        <v>0</v>
      </c>
      <c r="BC395" s="587">
        <v>0</v>
      </c>
      <c r="BD395" s="588">
        <v>0</v>
      </c>
      <c r="BE395" s="568"/>
      <c r="BF395" s="589">
        <v>1</v>
      </c>
      <c r="BG395" s="590">
        <v>3356708.4628695655</v>
      </c>
      <c r="BH395" s="590">
        <v>-70490877.720260859</v>
      </c>
      <c r="BI395" s="591">
        <v>315530595.50973916</v>
      </c>
      <c r="BJ395" s="1100">
        <v>60</v>
      </c>
      <c r="BK395" s="544">
        <f t="shared" si="42"/>
        <v>5258843.258495653</v>
      </c>
      <c r="BL395" s="544">
        <f t="shared" si="43"/>
        <v>4136262.2454286846</v>
      </c>
      <c r="BM395" s="544">
        <f t="shared" si="44"/>
        <v>-1122581.0130669684</v>
      </c>
      <c r="BN395" s="545"/>
      <c r="BO395" s="545">
        <f t="shared" si="45"/>
        <v>0</v>
      </c>
      <c r="BP395" s="545">
        <f t="shared" si="46"/>
        <v>0</v>
      </c>
      <c r="BQ395" s="545"/>
      <c r="BR395" s="545"/>
      <c r="BS395" s="545"/>
      <c r="BT395" s="545">
        <f t="shared" si="47"/>
        <v>60</v>
      </c>
      <c r="BU395" s="545">
        <f t="shared" si="48"/>
        <v>-67354860.784018099</v>
      </c>
      <c r="BV395" s="545">
        <f t="shared" si="49"/>
        <v>-22227104.058725975</v>
      </c>
      <c r="BW395" s="545">
        <f t="shared" si="50"/>
        <v>-22227104.058725975</v>
      </c>
      <c r="BX395" s="1101">
        <f t="shared" si="40"/>
        <v>1.3430028066274931E-3</v>
      </c>
      <c r="BY395" s="1102">
        <f t="shared" si="41"/>
        <v>248175734.72572109</v>
      </c>
    </row>
    <row r="396" spans="1:77" ht="12" customHeight="1">
      <c r="A396" s="1086">
        <v>1911351002</v>
      </c>
      <c r="B396" s="1061">
        <v>7151000</v>
      </c>
      <c r="C396" s="1062">
        <v>7041306</v>
      </c>
      <c r="D396" s="1062">
        <v>1</v>
      </c>
      <c r="E396" s="1062" t="s">
        <v>2928</v>
      </c>
      <c r="F396" s="1062" t="s">
        <v>2885</v>
      </c>
      <c r="G396" s="1087" t="s">
        <v>2839</v>
      </c>
      <c r="H396" s="1088" t="s">
        <v>2887</v>
      </c>
      <c r="I396" s="1088" t="s">
        <v>2795</v>
      </c>
      <c r="J396" s="1089"/>
      <c r="K396" s="1090">
        <v>42481</v>
      </c>
      <c r="L396" s="1091">
        <v>42582</v>
      </c>
      <c r="M396" s="563">
        <v>115</v>
      </c>
      <c r="N396" s="562">
        <v>46081</v>
      </c>
      <c r="O396" s="564">
        <v>21</v>
      </c>
      <c r="P396" s="565">
        <v>94</v>
      </c>
      <c r="Q396" s="564" t="s">
        <v>2796</v>
      </c>
      <c r="R396" s="564" t="s">
        <v>127</v>
      </c>
      <c r="S396" s="566">
        <v>691934706.25999999</v>
      </c>
      <c r="T396" s="567" t="s">
        <v>2797</v>
      </c>
      <c r="U396" s="568"/>
      <c r="V396" s="569">
        <v>691934706.25999999</v>
      </c>
      <c r="W396" s="566">
        <v>-120336470.65391304</v>
      </c>
      <c r="X396" s="570">
        <v>0</v>
      </c>
      <c r="Y396" s="571">
        <v>571598235.60608697</v>
      </c>
      <c r="Z396" s="568"/>
      <c r="AA396" s="572"/>
      <c r="AB396" s="573"/>
      <c r="AC396" s="574">
        <v>0</v>
      </c>
      <c r="AD396" s="574">
        <v>0</v>
      </c>
      <c r="AE396" s="574">
        <v>0</v>
      </c>
      <c r="AF396" s="575">
        <v>0</v>
      </c>
      <c r="AG396" s="576" t="s">
        <v>2798</v>
      </c>
      <c r="AH396" s="574">
        <v>0</v>
      </c>
      <c r="AI396" s="577" t="s">
        <v>2798</v>
      </c>
      <c r="AJ396" s="574">
        <v>0</v>
      </c>
      <c r="AK396" s="577" t="s">
        <v>2798</v>
      </c>
      <c r="AL396" s="575">
        <v>0</v>
      </c>
      <c r="AM396" s="568"/>
      <c r="AN396" s="578">
        <v>0</v>
      </c>
      <c r="AO396" s="579">
        <v>0</v>
      </c>
      <c r="AP396" s="568"/>
      <c r="AQ396" s="580" t="s">
        <v>2795</v>
      </c>
      <c r="AR396" s="581" t="s">
        <v>2799</v>
      </c>
      <c r="AS396" s="582">
        <v>0</v>
      </c>
      <c r="AT396" s="568"/>
      <c r="AU396" s="580" t="s">
        <v>2795</v>
      </c>
      <c r="AV396" s="583" t="s">
        <v>2800</v>
      </c>
      <c r="AW396" s="584" t="s">
        <v>2801</v>
      </c>
      <c r="AX396" s="585" t="s">
        <v>178</v>
      </c>
      <c r="AY396" s="585" t="s">
        <v>178</v>
      </c>
      <c r="AZ396" s="586">
        <v>0</v>
      </c>
      <c r="BA396" s="586">
        <v>0</v>
      </c>
      <c r="BB396" s="586">
        <v>0</v>
      </c>
      <c r="BC396" s="587">
        <v>0</v>
      </c>
      <c r="BD396" s="588">
        <v>0</v>
      </c>
      <c r="BE396" s="568"/>
      <c r="BF396" s="589">
        <v>1</v>
      </c>
      <c r="BG396" s="590">
        <v>6016823.532695652</v>
      </c>
      <c r="BH396" s="590">
        <v>-126353294.18660869</v>
      </c>
      <c r="BI396" s="591">
        <v>565581412.07339132</v>
      </c>
      <c r="BJ396" s="1100">
        <v>60</v>
      </c>
      <c r="BK396" s="544">
        <f t="shared" si="42"/>
        <v>9426356.8678898551</v>
      </c>
      <c r="BL396" s="544">
        <f t="shared" si="43"/>
        <v>7414155.948002845</v>
      </c>
      <c r="BM396" s="544">
        <f t="shared" si="44"/>
        <v>-2012200.91988701</v>
      </c>
      <c r="BN396" s="545"/>
      <c r="BO396" s="545">
        <f t="shared" si="45"/>
        <v>0</v>
      </c>
      <c r="BP396" s="545">
        <f t="shared" si="46"/>
        <v>0</v>
      </c>
      <c r="BQ396" s="545"/>
      <c r="BR396" s="545"/>
      <c r="BS396" s="545"/>
      <c r="BT396" s="545">
        <f t="shared" si="47"/>
        <v>60</v>
      </c>
      <c r="BU396" s="545">
        <f t="shared" si="48"/>
        <v>-120732055.1932206</v>
      </c>
      <c r="BV396" s="545">
        <f t="shared" si="49"/>
        <v>-39841578.213762797</v>
      </c>
      <c r="BW396" s="545">
        <f t="shared" si="50"/>
        <v>-39841578.213762797</v>
      </c>
      <c r="BX396" s="1101">
        <f t="shared" si="40"/>
        <v>2.4073019688116435E-3</v>
      </c>
      <c r="BY396" s="1102">
        <f t="shared" si="41"/>
        <v>444849356.8801707</v>
      </c>
    </row>
    <row r="397" spans="1:77" ht="12" customHeight="1">
      <c r="A397" s="1086">
        <v>1911351002</v>
      </c>
      <c r="B397" s="1061">
        <v>7151000</v>
      </c>
      <c r="C397" s="1062">
        <v>7041306</v>
      </c>
      <c r="D397" s="1062">
        <v>2</v>
      </c>
      <c r="E397" s="1062" t="s">
        <v>2929</v>
      </c>
      <c r="F397" s="1062" t="s">
        <v>2885</v>
      </c>
      <c r="G397" s="1087" t="s">
        <v>2839</v>
      </c>
      <c r="H397" s="1088" t="s">
        <v>2887</v>
      </c>
      <c r="I397" s="1088" t="s">
        <v>2795</v>
      </c>
      <c r="J397" s="1089"/>
      <c r="K397" s="1090">
        <v>42510</v>
      </c>
      <c r="L397" s="1091">
        <v>42582</v>
      </c>
      <c r="M397" s="563">
        <v>115</v>
      </c>
      <c r="N397" s="562">
        <v>46081</v>
      </c>
      <c r="O397" s="564">
        <v>21</v>
      </c>
      <c r="P397" s="565">
        <v>94</v>
      </c>
      <c r="Q397" s="564" t="s">
        <v>2796</v>
      </c>
      <c r="R397" s="564" t="s">
        <v>127</v>
      </c>
      <c r="S397" s="566">
        <v>552615799.79999995</v>
      </c>
      <c r="T397" s="567" t="s">
        <v>2797</v>
      </c>
      <c r="U397" s="568"/>
      <c r="V397" s="569">
        <v>552615799.79999995</v>
      </c>
      <c r="W397" s="566">
        <v>-96107095.617391258</v>
      </c>
      <c r="X397" s="570">
        <v>0</v>
      </c>
      <c r="Y397" s="571">
        <v>456508704.18260872</v>
      </c>
      <c r="Z397" s="568"/>
      <c r="AA397" s="572"/>
      <c r="AB397" s="573"/>
      <c r="AC397" s="574">
        <v>0</v>
      </c>
      <c r="AD397" s="574">
        <v>0</v>
      </c>
      <c r="AE397" s="574">
        <v>0</v>
      </c>
      <c r="AF397" s="575">
        <v>0</v>
      </c>
      <c r="AG397" s="576" t="s">
        <v>2798</v>
      </c>
      <c r="AH397" s="574">
        <v>0</v>
      </c>
      <c r="AI397" s="577" t="s">
        <v>2798</v>
      </c>
      <c r="AJ397" s="574">
        <v>0</v>
      </c>
      <c r="AK397" s="577" t="s">
        <v>2798</v>
      </c>
      <c r="AL397" s="575">
        <v>0</v>
      </c>
      <c r="AM397" s="568"/>
      <c r="AN397" s="578">
        <v>0</v>
      </c>
      <c r="AO397" s="579">
        <v>0</v>
      </c>
      <c r="AP397" s="568"/>
      <c r="AQ397" s="580" t="s">
        <v>2795</v>
      </c>
      <c r="AR397" s="581" t="s">
        <v>2799</v>
      </c>
      <c r="AS397" s="582">
        <v>0</v>
      </c>
      <c r="AT397" s="568"/>
      <c r="AU397" s="580" t="s">
        <v>2795</v>
      </c>
      <c r="AV397" s="583" t="s">
        <v>2800</v>
      </c>
      <c r="AW397" s="584" t="s">
        <v>2801</v>
      </c>
      <c r="AX397" s="585" t="s">
        <v>178</v>
      </c>
      <c r="AY397" s="585" t="s">
        <v>178</v>
      </c>
      <c r="AZ397" s="586">
        <v>0</v>
      </c>
      <c r="BA397" s="586">
        <v>0</v>
      </c>
      <c r="BB397" s="586">
        <v>0</v>
      </c>
      <c r="BC397" s="587">
        <v>0</v>
      </c>
      <c r="BD397" s="588">
        <v>0</v>
      </c>
      <c r="BE397" s="568"/>
      <c r="BF397" s="589">
        <v>1</v>
      </c>
      <c r="BG397" s="590">
        <v>4805354.780869565</v>
      </c>
      <c r="BH397" s="590">
        <v>-100912450.39826082</v>
      </c>
      <c r="BI397" s="591">
        <v>451703349.40173912</v>
      </c>
      <c r="BJ397" s="1100">
        <v>60</v>
      </c>
      <c r="BK397" s="544">
        <f t="shared" si="42"/>
        <v>7528389.1566956518</v>
      </c>
      <c r="BL397" s="544">
        <f t="shared" si="43"/>
        <v>5921338.6494129272</v>
      </c>
      <c r="BM397" s="544">
        <f t="shared" si="44"/>
        <v>-1607050.5072827246</v>
      </c>
      <c r="BN397" s="545"/>
      <c r="BO397" s="545">
        <f t="shared" si="45"/>
        <v>0</v>
      </c>
      <c r="BP397" s="545">
        <f t="shared" si="46"/>
        <v>0</v>
      </c>
      <c r="BQ397" s="545"/>
      <c r="BR397" s="545"/>
      <c r="BS397" s="545"/>
      <c r="BT397" s="545">
        <f t="shared" si="47"/>
        <v>60</v>
      </c>
      <c r="BU397" s="545">
        <f t="shared" si="48"/>
        <v>-96423030.436963469</v>
      </c>
      <c r="BV397" s="545">
        <f t="shared" si="49"/>
        <v>-31819600.044197947</v>
      </c>
      <c r="BW397" s="545">
        <f t="shared" si="50"/>
        <v>-31819600.044197947</v>
      </c>
      <c r="BX397" s="1101">
        <f t="shared" si="40"/>
        <v>1.9225991857605782E-3</v>
      </c>
      <c r="BY397" s="1102">
        <f t="shared" si="41"/>
        <v>355280318.96477562</v>
      </c>
    </row>
    <row r="398" spans="1:77" ht="12" customHeight="1">
      <c r="A398" s="1086">
        <v>1911351002</v>
      </c>
      <c r="B398" s="1061">
        <v>7151000</v>
      </c>
      <c r="C398" s="1062">
        <v>7041306</v>
      </c>
      <c r="D398" s="1062">
        <v>3</v>
      </c>
      <c r="E398" s="1062" t="s">
        <v>2930</v>
      </c>
      <c r="F398" s="1062" t="s">
        <v>2885</v>
      </c>
      <c r="G398" s="1087" t="s">
        <v>2839</v>
      </c>
      <c r="H398" s="1088" t="s">
        <v>2887</v>
      </c>
      <c r="I398" s="1088" t="s">
        <v>2795</v>
      </c>
      <c r="J398" s="1089"/>
      <c r="K398" s="1090">
        <v>42510</v>
      </c>
      <c r="L398" s="1091">
        <v>42582</v>
      </c>
      <c r="M398" s="563">
        <v>115</v>
      </c>
      <c r="N398" s="562">
        <v>46081</v>
      </c>
      <c r="O398" s="564">
        <v>21</v>
      </c>
      <c r="P398" s="565">
        <v>94</v>
      </c>
      <c r="Q398" s="564" t="s">
        <v>2796</v>
      </c>
      <c r="R398" s="564" t="s">
        <v>127</v>
      </c>
      <c r="S398" s="566">
        <v>123868415.72</v>
      </c>
      <c r="T398" s="567" t="s">
        <v>2797</v>
      </c>
      <c r="U398" s="568"/>
      <c r="V398" s="569">
        <v>123868415.72</v>
      </c>
      <c r="W398" s="566">
        <v>-21542333.168695651</v>
      </c>
      <c r="X398" s="570">
        <v>0</v>
      </c>
      <c r="Y398" s="571">
        <v>102326082.55130434</v>
      </c>
      <c r="Z398" s="568"/>
      <c r="AA398" s="572"/>
      <c r="AB398" s="573"/>
      <c r="AC398" s="574">
        <v>0</v>
      </c>
      <c r="AD398" s="574">
        <v>0</v>
      </c>
      <c r="AE398" s="574">
        <v>0</v>
      </c>
      <c r="AF398" s="575">
        <v>0</v>
      </c>
      <c r="AG398" s="576" t="s">
        <v>2798</v>
      </c>
      <c r="AH398" s="574">
        <v>0</v>
      </c>
      <c r="AI398" s="577" t="s">
        <v>2798</v>
      </c>
      <c r="AJ398" s="574">
        <v>0</v>
      </c>
      <c r="AK398" s="577" t="s">
        <v>2798</v>
      </c>
      <c r="AL398" s="575">
        <v>0</v>
      </c>
      <c r="AM398" s="568"/>
      <c r="AN398" s="578">
        <v>0</v>
      </c>
      <c r="AO398" s="579">
        <v>0</v>
      </c>
      <c r="AP398" s="568"/>
      <c r="AQ398" s="580" t="s">
        <v>2795</v>
      </c>
      <c r="AR398" s="581" t="s">
        <v>2799</v>
      </c>
      <c r="AS398" s="582">
        <v>0</v>
      </c>
      <c r="AT398" s="568"/>
      <c r="AU398" s="580" t="s">
        <v>2795</v>
      </c>
      <c r="AV398" s="583" t="s">
        <v>2800</v>
      </c>
      <c r="AW398" s="584" t="s">
        <v>2801</v>
      </c>
      <c r="AX398" s="585" t="s">
        <v>178</v>
      </c>
      <c r="AY398" s="585" t="s">
        <v>178</v>
      </c>
      <c r="AZ398" s="586">
        <v>0</v>
      </c>
      <c r="BA398" s="586">
        <v>0</v>
      </c>
      <c r="BB398" s="586">
        <v>0</v>
      </c>
      <c r="BC398" s="587">
        <v>0</v>
      </c>
      <c r="BD398" s="588">
        <v>0</v>
      </c>
      <c r="BE398" s="568"/>
      <c r="BF398" s="589">
        <v>1</v>
      </c>
      <c r="BG398" s="590">
        <v>1077116.6584347826</v>
      </c>
      <c r="BH398" s="590">
        <v>-22619449.827130433</v>
      </c>
      <c r="BI398" s="591">
        <v>101248965.89286956</v>
      </c>
      <c r="BJ398" s="1100">
        <v>60</v>
      </c>
      <c r="BK398" s="544">
        <f t="shared" si="42"/>
        <v>1687482.7648811594</v>
      </c>
      <c r="BL398" s="544">
        <f t="shared" si="43"/>
        <v>1327263.6028680983</v>
      </c>
      <c r="BM398" s="544">
        <f t="shared" si="44"/>
        <v>-360219.16201306111</v>
      </c>
      <c r="BN398" s="545"/>
      <c r="BO398" s="545">
        <f t="shared" si="45"/>
        <v>0</v>
      </c>
      <c r="BP398" s="545">
        <f t="shared" si="46"/>
        <v>0</v>
      </c>
      <c r="BQ398" s="545"/>
      <c r="BR398" s="545"/>
      <c r="BS398" s="545"/>
      <c r="BT398" s="545">
        <f t="shared" si="47"/>
        <v>60</v>
      </c>
      <c r="BU398" s="545">
        <f t="shared" si="48"/>
        <v>-21613149.720783666</v>
      </c>
      <c r="BV398" s="545">
        <f t="shared" si="49"/>
        <v>-7132339.4078586102</v>
      </c>
      <c r="BW398" s="545">
        <f t="shared" si="50"/>
        <v>-7132339.4078586102</v>
      </c>
      <c r="BX398" s="1101">
        <f t="shared" si="40"/>
        <v>4.309491608653148E-4</v>
      </c>
      <c r="BY398" s="1102">
        <f t="shared" si="41"/>
        <v>79635816.172085896</v>
      </c>
    </row>
    <row r="399" spans="1:77" ht="12" customHeight="1">
      <c r="A399" s="1086">
        <v>1911351002</v>
      </c>
      <c r="B399" s="1061">
        <v>7151000</v>
      </c>
      <c r="C399" s="1062">
        <v>7041306</v>
      </c>
      <c r="D399" s="1062">
        <v>5</v>
      </c>
      <c r="E399" s="1062" t="s">
        <v>2931</v>
      </c>
      <c r="F399" s="1062" t="s">
        <v>2885</v>
      </c>
      <c r="G399" s="1087" t="s">
        <v>2839</v>
      </c>
      <c r="H399" s="1088" t="s">
        <v>2887</v>
      </c>
      <c r="I399" s="1088" t="s">
        <v>2795</v>
      </c>
      <c r="J399" s="1089"/>
      <c r="K399" s="1090">
        <v>42577</v>
      </c>
      <c r="L399" s="1091">
        <v>42582</v>
      </c>
      <c r="M399" s="563">
        <v>115</v>
      </c>
      <c r="N399" s="562">
        <v>46081</v>
      </c>
      <c r="O399" s="564">
        <v>21</v>
      </c>
      <c r="P399" s="565">
        <v>94</v>
      </c>
      <c r="Q399" s="564" t="s">
        <v>2796</v>
      </c>
      <c r="R399" s="564" t="s">
        <v>127</v>
      </c>
      <c r="S399" s="566">
        <v>3841591723.02</v>
      </c>
      <c r="T399" s="567" t="s">
        <v>2797</v>
      </c>
      <c r="U399" s="568"/>
      <c r="V399" s="569">
        <v>3841591723.02</v>
      </c>
      <c r="W399" s="566">
        <v>-668102908.35130429</v>
      </c>
      <c r="X399" s="570">
        <v>0</v>
      </c>
      <c r="Y399" s="571">
        <v>3173488814.6686954</v>
      </c>
      <c r="Z399" s="568"/>
      <c r="AA399" s="572"/>
      <c r="AB399" s="573"/>
      <c r="AC399" s="574">
        <v>0</v>
      </c>
      <c r="AD399" s="574">
        <v>0</v>
      </c>
      <c r="AE399" s="574">
        <v>0</v>
      </c>
      <c r="AF399" s="575">
        <v>0</v>
      </c>
      <c r="AG399" s="576" t="s">
        <v>2798</v>
      </c>
      <c r="AH399" s="574">
        <v>0</v>
      </c>
      <c r="AI399" s="577" t="s">
        <v>2798</v>
      </c>
      <c r="AJ399" s="574">
        <v>0</v>
      </c>
      <c r="AK399" s="577" t="s">
        <v>2798</v>
      </c>
      <c r="AL399" s="575">
        <v>0</v>
      </c>
      <c r="AM399" s="568"/>
      <c r="AN399" s="578">
        <v>0</v>
      </c>
      <c r="AO399" s="579">
        <v>0</v>
      </c>
      <c r="AP399" s="568"/>
      <c r="AQ399" s="580" t="s">
        <v>2795</v>
      </c>
      <c r="AR399" s="581" t="s">
        <v>2799</v>
      </c>
      <c r="AS399" s="582">
        <v>0</v>
      </c>
      <c r="AT399" s="568"/>
      <c r="AU399" s="580" t="s">
        <v>2795</v>
      </c>
      <c r="AV399" s="583" t="s">
        <v>2800</v>
      </c>
      <c r="AW399" s="584" t="s">
        <v>2801</v>
      </c>
      <c r="AX399" s="585" t="s">
        <v>178</v>
      </c>
      <c r="AY399" s="585" t="s">
        <v>178</v>
      </c>
      <c r="AZ399" s="586">
        <v>0</v>
      </c>
      <c r="BA399" s="586">
        <v>0</v>
      </c>
      <c r="BB399" s="586">
        <v>0</v>
      </c>
      <c r="BC399" s="587">
        <v>0</v>
      </c>
      <c r="BD399" s="588">
        <v>0</v>
      </c>
      <c r="BE399" s="568"/>
      <c r="BF399" s="589">
        <v>1</v>
      </c>
      <c r="BG399" s="590">
        <v>33405145.417565215</v>
      </c>
      <c r="BH399" s="590">
        <v>-701508053.76886952</v>
      </c>
      <c r="BI399" s="591">
        <v>3140083669.2511306</v>
      </c>
      <c r="BJ399" s="1100">
        <v>60</v>
      </c>
      <c r="BK399" s="544">
        <f t="shared" si="42"/>
        <v>52334727.820852175</v>
      </c>
      <c r="BL399" s="544">
        <f t="shared" si="43"/>
        <v>41163074.875918753</v>
      </c>
      <c r="BM399" s="544">
        <f t="shared" si="44"/>
        <v>-11171652.944933422</v>
      </c>
      <c r="BN399" s="545"/>
      <c r="BO399" s="545">
        <f t="shared" si="45"/>
        <v>0</v>
      </c>
      <c r="BP399" s="545">
        <f t="shared" si="46"/>
        <v>0</v>
      </c>
      <c r="BQ399" s="545"/>
      <c r="BR399" s="545"/>
      <c r="BS399" s="545"/>
      <c r="BT399" s="545">
        <f t="shared" si="47"/>
        <v>60</v>
      </c>
      <c r="BU399" s="545">
        <f t="shared" si="48"/>
        <v>-670299176.69600534</v>
      </c>
      <c r="BV399" s="545">
        <f t="shared" si="49"/>
        <v>-221198728.30968177</v>
      </c>
      <c r="BW399" s="545">
        <f t="shared" si="50"/>
        <v>-221198728.30968177</v>
      </c>
      <c r="BX399" s="1101">
        <f t="shared" si="40"/>
        <v>1.336523697182722E-2</v>
      </c>
      <c r="BY399" s="1102">
        <f t="shared" si="41"/>
        <v>2469784492.5551252</v>
      </c>
    </row>
    <row r="400" spans="1:77" ht="12" customHeight="1">
      <c r="A400" s="1086">
        <v>1911351002</v>
      </c>
      <c r="B400" s="1061">
        <v>7151000</v>
      </c>
      <c r="C400" s="1062">
        <v>7041306</v>
      </c>
      <c r="D400" s="1062">
        <v>6</v>
      </c>
      <c r="E400" s="1062" t="s">
        <v>2932</v>
      </c>
      <c r="F400" s="1062" t="s">
        <v>2885</v>
      </c>
      <c r="G400" s="1087" t="s">
        <v>2933</v>
      </c>
      <c r="H400" s="1088" t="s">
        <v>2887</v>
      </c>
      <c r="I400" s="1088" t="s">
        <v>2795</v>
      </c>
      <c r="J400" s="1089"/>
      <c r="K400" s="1090">
        <v>42577</v>
      </c>
      <c r="L400" s="1091">
        <v>42794</v>
      </c>
      <c r="M400" s="563">
        <v>108</v>
      </c>
      <c r="N400" s="562">
        <v>46081</v>
      </c>
      <c r="O400" s="564">
        <v>14</v>
      </c>
      <c r="P400" s="565">
        <v>94</v>
      </c>
      <c r="Q400" s="564" t="s">
        <v>2796</v>
      </c>
      <c r="R400" s="564" t="s">
        <v>127</v>
      </c>
      <c r="S400" s="566">
        <v>76385523.239999995</v>
      </c>
      <c r="T400" s="567" t="s">
        <v>2797</v>
      </c>
      <c r="U400" s="568"/>
      <c r="V400" s="569">
        <v>76385523.239999995</v>
      </c>
      <c r="W400" s="566">
        <v>-9194553.7233333327</v>
      </c>
      <c r="X400" s="570">
        <v>0</v>
      </c>
      <c r="Y400" s="571">
        <v>67190969.516666666</v>
      </c>
      <c r="Z400" s="568"/>
      <c r="AA400" s="572"/>
      <c r="AB400" s="573"/>
      <c r="AC400" s="574">
        <v>0</v>
      </c>
      <c r="AD400" s="574">
        <v>0</v>
      </c>
      <c r="AE400" s="574">
        <v>0</v>
      </c>
      <c r="AF400" s="575">
        <v>0</v>
      </c>
      <c r="AG400" s="576" t="s">
        <v>2798</v>
      </c>
      <c r="AH400" s="574">
        <v>0</v>
      </c>
      <c r="AI400" s="577" t="s">
        <v>2798</v>
      </c>
      <c r="AJ400" s="574">
        <v>0</v>
      </c>
      <c r="AK400" s="577" t="s">
        <v>2798</v>
      </c>
      <c r="AL400" s="575">
        <v>0</v>
      </c>
      <c r="AM400" s="568"/>
      <c r="AN400" s="578">
        <v>0</v>
      </c>
      <c r="AO400" s="579">
        <v>0</v>
      </c>
      <c r="AP400" s="568"/>
      <c r="AQ400" s="580" t="s">
        <v>2795</v>
      </c>
      <c r="AR400" s="581" t="s">
        <v>2799</v>
      </c>
      <c r="AS400" s="582">
        <v>0</v>
      </c>
      <c r="AT400" s="568"/>
      <c r="AU400" s="580" t="s">
        <v>2795</v>
      </c>
      <c r="AV400" s="583" t="s">
        <v>2800</v>
      </c>
      <c r="AW400" s="584" t="s">
        <v>2801</v>
      </c>
      <c r="AX400" s="585" t="s">
        <v>178</v>
      </c>
      <c r="AY400" s="585" t="s">
        <v>178</v>
      </c>
      <c r="AZ400" s="586">
        <v>0</v>
      </c>
      <c r="BA400" s="586">
        <v>0</v>
      </c>
      <c r="BB400" s="586">
        <v>0</v>
      </c>
      <c r="BC400" s="587">
        <v>0</v>
      </c>
      <c r="BD400" s="588">
        <v>0</v>
      </c>
      <c r="BE400" s="568"/>
      <c r="BF400" s="589">
        <v>1</v>
      </c>
      <c r="BG400" s="590">
        <v>707273.36333333328</v>
      </c>
      <c r="BH400" s="590">
        <v>-9901827.086666666</v>
      </c>
      <c r="BI400" s="591">
        <v>66483696.153333329</v>
      </c>
      <c r="BJ400" s="1100">
        <v>60</v>
      </c>
      <c r="BK400" s="544">
        <f t="shared" si="42"/>
        <v>1108061.6025555555</v>
      </c>
      <c r="BL400" s="544">
        <f t="shared" si="43"/>
        <v>871528.80338381336</v>
      </c>
      <c r="BM400" s="544">
        <f t="shared" si="44"/>
        <v>-236532.79917174217</v>
      </c>
      <c r="BN400" s="545"/>
      <c r="BO400" s="545">
        <f t="shared" si="45"/>
        <v>0</v>
      </c>
      <c r="BP400" s="545">
        <f t="shared" si="46"/>
        <v>0</v>
      </c>
      <c r="BQ400" s="545"/>
      <c r="BR400" s="545"/>
      <c r="BS400" s="545"/>
      <c r="BT400" s="545">
        <f t="shared" si="47"/>
        <v>60</v>
      </c>
      <c r="BU400" s="545">
        <f t="shared" si="48"/>
        <v>-14191967.950304531</v>
      </c>
      <c r="BV400" s="545">
        <f t="shared" si="49"/>
        <v>-4683349.4236004949</v>
      </c>
      <c r="BW400" s="545">
        <f t="shared" si="50"/>
        <v>-4683349.4236004949</v>
      </c>
      <c r="BX400" s="1101">
        <f t="shared" si="40"/>
        <v>2.8297664885603839E-4</v>
      </c>
      <c r="BY400" s="1102">
        <f t="shared" si="41"/>
        <v>52291728.203028798</v>
      </c>
    </row>
    <row r="401" spans="1:77" ht="12" customHeight="1">
      <c r="A401" s="1086">
        <v>1911351002</v>
      </c>
      <c r="B401" s="1061">
        <v>7151000</v>
      </c>
      <c r="C401" s="1062">
        <v>7041306</v>
      </c>
      <c r="D401" s="1062">
        <v>7</v>
      </c>
      <c r="E401" s="1062" t="s">
        <v>2934</v>
      </c>
      <c r="F401" s="1062" t="s">
        <v>2885</v>
      </c>
      <c r="G401" s="1087" t="s">
        <v>2839</v>
      </c>
      <c r="H401" s="1088" t="s">
        <v>2887</v>
      </c>
      <c r="I401" s="1088" t="s">
        <v>2795</v>
      </c>
      <c r="J401" s="1089"/>
      <c r="K401" s="1090">
        <v>42577</v>
      </c>
      <c r="L401" s="1091">
        <v>42582</v>
      </c>
      <c r="M401" s="563">
        <v>115</v>
      </c>
      <c r="N401" s="562">
        <v>46081</v>
      </c>
      <c r="O401" s="564">
        <v>21</v>
      </c>
      <c r="P401" s="565">
        <v>94</v>
      </c>
      <c r="Q401" s="564" t="s">
        <v>2796</v>
      </c>
      <c r="R401" s="564" t="s">
        <v>127</v>
      </c>
      <c r="S401" s="566">
        <v>203233749.43000001</v>
      </c>
      <c r="T401" s="567" t="s">
        <v>2797</v>
      </c>
      <c r="U401" s="568"/>
      <c r="V401" s="569">
        <v>203233749.43000001</v>
      </c>
      <c r="W401" s="566">
        <v>-35344999.900869563</v>
      </c>
      <c r="X401" s="570">
        <v>0</v>
      </c>
      <c r="Y401" s="571">
        <v>167888749.52913046</v>
      </c>
      <c r="Z401" s="568"/>
      <c r="AA401" s="572"/>
      <c r="AB401" s="573"/>
      <c r="AC401" s="574">
        <v>0</v>
      </c>
      <c r="AD401" s="574">
        <v>0</v>
      </c>
      <c r="AE401" s="574">
        <v>0</v>
      </c>
      <c r="AF401" s="575">
        <v>0</v>
      </c>
      <c r="AG401" s="576" t="s">
        <v>2798</v>
      </c>
      <c r="AH401" s="574">
        <v>0</v>
      </c>
      <c r="AI401" s="577" t="s">
        <v>2798</v>
      </c>
      <c r="AJ401" s="574">
        <v>0</v>
      </c>
      <c r="AK401" s="577" t="s">
        <v>2798</v>
      </c>
      <c r="AL401" s="575">
        <v>0</v>
      </c>
      <c r="AM401" s="568"/>
      <c r="AN401" s="578">
        <v>0</v>
      </c>
      <c r="AO401" s="579">
        <v>0</v>
      </c>
      <c r="AP401" s="568"/>
      <c r="AQ401" s="580" t="s">
        <v>2795</v>
      </c>
      <c r="AR401" s="581" t="s">
        <v>2799</v>
      </c>
      <c r="AS401" s="582">
        <v>0</v>
      </c>
      <c r="AT401" s="568"/>
      <c r="AU401" s="580" t="s">
        <v>2795</v>
      </c>
      <c r="AV401" s="583" t="s">
        <v>2800</v>
      </c>
      <c r="AW401" s="584" t="s">
        <v>2801</v>
      </c>
      <c r="AX401" s="585" t="s">
        <v>178</v>
      </c>
      <c r="AY401" s="585" t="s">
        <v>178</v>
      </c>
      <c r="AZ401" s="586">
        <v>0</v>
      </c>
      <c r="BA401" s="586">
        <v>0</v>
      </c>
      <c r="BB401" s="586">
        <v>0</v>
      </c>
      <c r="BC401" s="587">
        <v>0</v>
      </c>
      <c r="BD401" s="588">
        <v>0</v>
      </c>
      <c r="BE401" s="568"/>
      <c r="BF401" s="589">
        <v>1</v>
      </c>
      <c r="BG401" s="590">
        <v>1767249.9950434782</v>
      </c>
      <c r="BH401" s="590">
        <v>-37112249.895913042</v>
      </c>
      <c r="BI401" s="591">
        <v>166121499.53408697</v>
      </c>
      <c r="BJ401" s="1100">
        <v>60</v>
      </c>
      <c r="BK401" s="544">
        <f t="shared" si="42"/>
        <v>2768691.6589014498</v>
      </c>
      <c r="BL401" s="544">
        <f t="shared" si="43"/>
        <v>2177671.8215449071</v>
      </c>
      <c r="BM401" s="544">
        <f t="shared" si="44"/>
        <v>-591019.8373565427</v>
      </c>
      <c r="BN401" s="545"/>
      <c r="BO401" s="545">
        <f t="shared" si="45"/>
        <v>0</v>
      </c>
      <c r="BP401" s="545">
        <f t="shared" si="46"/>
        <v>0</v>
      </c>
      <c r="BQ401" s="545"/>
      <c r="BR401" s="545"/>
      <c r="BS401" s="545"/>
      <c r="BT401" s="545">
        <f t="shared" si="47"/>
        <v>60</v>
      </c>
      <c r="BU401" s="545">
        <f t="shared" si="48"/>
        <v>-35461190.24139256</v>
      </c>
      <c r="BV401" s="545">
        <f t="shared" si="49"/>
        <v>-11702192.779659545</v>
      </c>
      <c r="BW401" s="545">
        <f t="shared" si="50"/>
        <v>-11702192.779659545</v>
      </c>
      <c r="BX401" s="1101">
        <f t="shared" si="40"/>
        <v>7.0706816800135115E-4</v>
      </c>
      <c r="BY401" s="1102">
        <f t="shared" si="41"/>
        <v>130660309.29269442</v>
      </c>
    </row>
    <row r="402" spans="1:77" ht="12" customHeight="1">
      <c r="A402" s="1086">
        <v>1911351002</v>
      </c>
      <c r="B402" s="1061">
        <v>7151000</v>
      </c>
      <c r="C402" s="1062">
        <v>7041306</v>
      </c>
      <c r="D402" s="1062">
        <v>8</v>
      </c>
      <c r="E402" s="1062" t="s">
        <v>2935</v>
      </c>
      <c r="F402" s="1062" t="s">
        <v>2936</v>
      </c>
      <c r="G402" s="1087" t="s">
        <v>2933</v>
      </c>
      <c r="H402" s="1088" t="s">
        <v>2887</v>
      </c>
      <c r="I402" s="1088" t="s">
        <v>2795</v>
      </c>
      <c r="J402" s="1089"/>
      <c r="K402" s="1090">
        <v>42630</v>
      </c>
      <c r="L402" s="1091">
        <v>42794</v>
      </c>
      <c r="M402" s="563">
        <v>108</v>
      </c>
      <c r="N402" s="562">
        <v>46081</v>
      </c>
      <c r="O402" s="564">
        <v>14</v>
      </c>
      <c r="P402" s="565">
        <v>94</v>
      </c>
      <c r="Q402" s="564" t="s">
        <v>2796</v>
      </c>
      <c r="R402" s="564" t="s">
        <v>127</v>
      </c>
      <c r="S402" s="566">
        <v>94325087</v>
      </c>
      <c r="T402" s="567" t="s">
        <v>2797</v>
      </c>
      <c r="U402" s="568"/>
      <c r="V402" s="569">
        <v>94325087</v>
      </c>
      <c r="W402" s="566">
        <v>-11353945.657407403</v>
      </c>
      <c r="X402" s="570">
        <v>0</v>
      </c>
      <c r="Y402" s="571">
        <v>82971141.342592597</v>
      </c>
      <c r="Z402" s="568"/>
      <c r="AA402" s="572"/>
      <c r="AB402" s="573"/>
      <c r="AC402" s="574">
        <v>0</v>
      </c>
      <c r="AD402" s="574">
        <v>0</v>
      </c>
      <c r="AE402" s="574">
        <v>0</v>
      </c>
      <c r="AF402" s="575">
        <v>0</v>
      </c>
      <c r="AG402" s="576" t="s">
        <v>2798</v>
      </c>
      <c r="AH402" s="574">
        <v>0</v>
      </c>
      <c r="AI402" s="577" t="s">
        <v>2798</v>
      </c>
      <c r="AJ402" s="574">
        <v>0</v>
      </c>
      <c r="AK402" s="577" t="s">
        <v>2798</v>
      </c>
      <c r="AL402" s="575">
        <v>0</v>
      </c>
      <c r="AM402" s="568"/>
      <c r="AN402" s="578">
        <v>0</v>
      </c>
      <c r="AO402" s="579">
        <v>0</v>
      </c>
      <c r="AP402" s="568"/>
      <c r="AQ402" s="580" t="s">
        <v>2795</v>
      </c>
      <c r="AR402" s="581" t="s">
        <v>2799</v>
      </c>
      <c r="AS402" s="582">
        <v>0</v>
      </c>
      <c r="AT402" s="568"/>
      <c r="AU402" s="580" t="s">
        <v>2795</v>
      </c>
      <c r="AV402" s="583" t="s">
        <v>2800</v>
      </c>
      <c r="AW402" s="584" t="s">
        <v>2801</v>
      </c>
      <c r="AX402" s="585" t="s">
        <v>178</v>
      </c>
      <c r="AY402" s="585" t="s">
        <v>178</v>
      </c>
      <c r="AZ402" s="586">
        <v>0</v>
      </c>
      <c r="BA402" s="586">
        <v>0</v>
      </c>
      <c r="BB402" s="586">
        <v>0</v>
      </c>
      <c r="BC402" s="587">
        <v>0</v>
      </c>
      <c r="BD402" s="588">
        <v>0</v>
      </c>
      <c r="BE402" s="568"/>
      <c r="BF402" s="589">
        <v>1</v>
      </c>
      <c r="BG402" s="590">
        <v>873380.43518518517</v>
      </c>
      <c r="BH402" s="590">
        <v>-12227326.092592588</v>
      </c>
      <c r="BI402" s="591">
        <v>82097760.907407418</v>
      </c>
      <c r="BJ402" s="1100">
        <v>60</v>
      </c>
      <c r="BK402" s="544">
        <f t="shared" si="42"/>
        <v>1368296.0151234569</v>
      </c>
      <c r="BL402" s="544">
        <f t="shared" si="43"/>
        <v>1076212.1762770829</v>
      </c>
      <c r="BM402" s="544">
        <f t="shared" si="44"/>
        <v>-292083.83884637407</v>
      </c>
      <c r="BN402" s="545"/>
      <c r="BO402" s="545">
        <f t="shared" si="45"/>
        <v>0</v>
      </c>
      <c r="BP402" s="545">
        <f t="shared" si="46"/>
        <v>0</v>
      </c>
      <c r="BQ402" s="545"/>
      <c r="BR402" s="545"/>
      <c r="BS402" s="545"/>
      <c r="BT402" s="545">
        <f t="shared" si="47"/>
        <v>60</v>
      </c>
      <c r="BU402" s="545">
        <f t="shared" si="48"/>
        <v>-17525030.330782443</v>
      </c>
      <c r="BV402" s="545">
        <f t="shared" si="49"/>
        <v>-5783260.0091582062</v>
      </c>
      <c r="BW402" s="545">
        <f t="shared" si="50"/>
        <v>-5783260.0091582062</v>
      </c>
      <c r="BX402" s="1101">
        <f t="shared" si="40"/>
        <v>3.4943528420234562E-4</v>
      </c>
      <c r="BY402" s="1102">
        <f t="shared" si="41"/>
        <v>64572730.576624975</v>
      </c>
    </row>
    <row r="403" spans="1:77" ht="12" customHeight="1">
      <c r="A403" s="1086">
        <v>1911351002</v>
      </c>
      <c r="B403" s="1061">
        <v>7151000</v>
      </c>
      <c r="C403" s="1062">
        <v>7041306</v>
      </c>
      <c r="D403" s="1062">
        <v>9</v>
      </c>
      <c r="E403" s="1062" t="s">
        <v>2937</v>
      </c>
      <c r="F403" s="1062" t="s">
        <v>2885</v>
      </c>
      <c r="G403" s="1087" t="s">
        <v>2933</v>
      </c>
      <c r="H403" s="1088" t="s">
        <v>2887</v>
      </c>
      <c r="I403" s="1088" t="s">
        <v>2795</v>
      </c>
      <c r="J403" s="1089"/>
      <c r="K403" s="1090">
        <v>42697</v>
      </c>
      <c r="L403" s="1091">
        <v>42794</v>
      </c>
      <c r="M403" s="563">
        <v>108</v>
      </c>
      <c r="N403" s="562">
        <v>46081</v>
      </c>
      <c r="O403" s="564">
        <v>14</v>
      </c>
      <c r="P403" s="565">
        <v>94</v>
      </c>
      <c r="Q403" s="564" t="s">
        <v>2796</v>
      </c>
      <c r="R403" s="564" t="s">
        <v>127</v>
      </c>
      <c r="S403" s="566">
        <v>124580303.48</v>
      </c>
      <c r="T403" s="567" t="s">
        <v>2797</v>
      </c>
      <c r="U403" s="568"/>
      <c r="V403" s="569">
        <v>124580303.48</v>
      </c>
      <c r="W403" s="566">
        <v>-14995777.270740744</v>
      </c>
      <c r="X403" s="570"/>
      <c r="Y403" s="571">
        <v>109584526.20925926</v>
      </c>
      <c r="Z403" s="568"/>
      <c r="AA403" s="572"/>
      <c r="AB403" s="573"/>
      <c r="AC403" s="574">
        <v>0</v>
      </c>
      <c r="AD403" s="574">
        <v>0</v>
      </c>
      <c r="AE403" s="574">
        <v>0</v>
      </c>
      <c r="AF403" s="575">
        <v>0</v>
      </c>
      <c r="AG403" s="576" t="s">
        <v>2798</v>
      </c>
      <c r="AH403" s="574">
        <v>0</v>
      </c>
      <c r="AI403" s="577" t="s">
        <v>2798</v>
      </c>
      <c r="AJ403" s="574">
        <v>0</v>
      </c>
      <c r="AK403" s="577" t="s">
        <v>2798</v>
      </c>
      <c r="AL403" s="575">
        <v>0</v>
      </c>
      <c r="AM403" s="568"/>
      <c r="AN403" s="578">
        <v>0</v>
      </c>
      <c r="AO403" s="579">
        <v>0</v>
      </c>
      <c r="AP403" s="568"/>
      <c r="AQ403" s="580" t="s">
        <v>2795</v>
      </c>
      <c r="AR403" s="581" t="s">
        <v>2799</v>
      </c>
      <c r="AS403" s="582">
        <v>0</v>
      </c>
      <c r="AT403" s="568"/>
      <c r="AU403" s="580" t="s">
        <v>2795</v>
      </c>
      <c r="AV403" s="583" t="s">
        <v>2800</v>
      </c>
      <c r="AW403" s="584" t="s">
        <v>2801</v>
      </c>
      <c r="AX403" s="585" t="s">
        <v>178</v>
      </c>
      <c r="AY403" s="585" t="s">
        <v>178</v>
      </c>
      <c r="AZ403" s="586">
        <v>0</v>
      </c>
      <c r="BA403" s="586">
        <v>0</v>
      </c>
      <c r="BB403" s="586">
        <v>0</v>
      </c>
      <c r="BC403" s="587">
        <v>0</v>
      </c>
      <c r="BD403" s="588">
        <v>0</v>
      </c>
      <c r="BE403" s="568"/>
      <c r="BF403" s="589">
        <v>1</v>
      </c>
      <c r="BG403" s="590">
        <v>1153521.3285185185</v>
      </c>
      <c r="BH403" s="590">
        <v>-16149298.599259263</v>
      </c>
      <c r="BI403" s="591">
        <v>108431004.88074075</v>
      </c>
      <c r="BJ403" s="1100">
        <v>60</v>
      </c>
      <c r="BK403" s="544">
        <f t="shared" si="42"/>
        <v>1807183.4146790125</v>
      </c>
      <c r="BL403" s="544">
        <f t="shared" si="43"/>
        <v>1421412.3070935544</v>
      </c>
      <c r="BM403" s="544">
        <f t="shared" si="44"/>
        <v>-385771.10758545808</v>
      </c>
      <c r="BN403" s="545"/>
      <c r="BO403" s="545">
        <f t="shared" si="45"/>
        <v>0</v>
      </c>
      <c r="BP403" s="545">
        <f t="shared" si="46"/>
        <v>0</v>
      </c>
      <c r="BQ403" s="545"/>
      <c r="BR403" s="545"/>
      <c r="BS403" s="545"/>
      <c r="BT403" s="545">
        <f t="shared" si="47"/>
        <v>60</v>
      </c>
      <c r="BU403" s="545">
        <f t="shared" si="48"/>
        <v>-23146266.455127485</v>
      </c>
      <c r="BV403" s="545">
        <f t="shared" si="49"/>
        <v>-7638267.9301920701</v>
      </c>
      <c r="BW403" s="545">
        <f t="shared" si="50"/>
        <v>-7638267.9301920701</v>
      </c>
      <c r="BX403" s="1101">
        <f t="shared" si="40"/>
        <v>4.6151829950125849E-4</v>
      </c>
      <c r="BY403" s="1102">
        <f t="shared" si="41"/>
        <v>85284738.425613269</v>
      </c>
    </row>
    <row r="404" spans="1:77" ht="12" customHeight="1">
      <c r="A404" s="1086">
        <v>1911351002</v>
      </c>
      <c r="B404" s="1061">
        <v>7151000</v>
      </c>
      <c r="C404" s="1062">
        <v>7041306</v>
      </c>
      <c r="D404" s="1062">
        <v>10</v>
      </c>
      <c r="E404" s="1062" t="s">
        <v>2938</v>
      </c>
      <c r="F404" s="1062" t="s">
        <v>2885</v>
      </c>
      <c r="G404" s="1087" t="s">
        <v>2933</v>
      </c>
      <c r="H404" s="1088" t="s">
        <v>2887</v>
      </c>
      <c r="I404" s="1088" t="s">
        <v>2795</v>
      </c>
      <c r="J404" s="1089"/>
      <c r="K404" s="1090">
        <v>42704</v>
      </c>
      <c r="L404" s="1091">
        <v>42794</v>
      </c>
      <c r="M404" s="563">
        <v>108</v>
      </c>
      <c r="N404" s="562">
        <v>46081</v>
      </c>
      <c r="O404" s="564">
        <v>14</v>
      </c>
      <c r="P404" s="565">
        <v>94</v>
      </c>
      <c r="Q404" s="564" t="s">
        <v>2796</v>
      </c>
      <c r="R404" s="564" t="s">
        <v>127</v>
      </c>
      <c r="S404" s="566">
        <v>178335500</v>
      </c>
      <c r="T404" s="567" t="s">
        <v>2797</v>
      </c>
      <c r="U404" s="568"/>
      <c r="V404" s="569">
        <v>178335500</v>
      </c>
      <c r="W404" s="566">
        <v>-21466310.18518519</v>
      </c>
      <c r="X404" s="570"/>
      <c r="Y404" s="571">
        <v>156869189.81481481</v>
      </c>
      <c r="Z404" s="568"/>
      <c r="AA404" s="572"/>
      <c r="AB404" s="573"/>
      <c r="AC404" s="574">
        <v>0</v>
      </c>
      <c r="AD404" s="574">
        <v>0</v>
      </c>
      <c r="AE404" s="574">
        <v>0</v>
      </c>
      <c r="AF404" s="575">
        <v>0</v>
      </c>
      <c r="AG404" s="576" t="s">
        <v>2798</v>
      </c>
      <c r="AH404" s="574">
        <v>0</v>
      </c>
      <c r="AI404" s="577" t="s">
        <v>2798</v>
      </c>
      <c r="AJ404" s="574">
        <v>0</v>
      </c>
      <c r="AK404" s="577" t="s">
        <v>2798</v>
      </c>
      <c r="AL404" s="575">
        <v>0</v>
      </c>
      <c r="AM404" s="568"/>
      <c r="AN404" s="578">
        <v>0</v>
      </c>
      <c r="AO404" s="579">
        <v>0</v>
      </c>
      <c r="AP404" s="568"/>
      <c r="AQ404" s="580" t="s">
        <v>2795</v>
      </c>
      <c r="AR404" s="581" t="s">
        <v>2799</v>
      </c>
      <c r="AS404" s="582">
        <v>0</v>
      </c>
      <c r="AT404" s="568"/>
      <c r="AU404" s="580" t="s">
        <v>2795</v>
      </c>
      <c r="AV404" s="583" t="s">
        <v>2800</v>
      </c>
      <c r="AW404" s="584" t="s">
        <v>2801</v>
      </c>
      <c r="AX404" s="585" t="s">
        <v>178</v>
      </c>
      <c r="AY404" s="585" t="s">
        <v>178</v>
      </c>
      <c r="AZ404" s="586">
        <v>0</v>
      </c>
      <c r="BA404" s="586">
        <v>0</v>
      </c>
      <c r="BB404" s="586">
        <v>0</v>
      </c>
      <c r="BC404" s="587">
        <v>0</v>
      </c>
      <c r="BD404" s="588">
        <v>0</v>
      </c>
      <c r="BE404" s="568"/>
      <c r="BF404" s="589">
        <v>1</v>
      </c>
      <c r="BG404" s="590">
        <v>1651254.6296296297</v>
      </c>
      <c r="BH404" s="590">
        <v>-23117564.814814821</v>
      </c>
      <c r="BI404" s="591">
        <v>155217935.18518519</v>
      </c>
      <c r="BJ404" s="1100">
        <v>60</v>
      </c>
      <c r="BK404" s="544">
        <f t="shared" si="42"/>
        <v>2586965.5864197533</v>
      </c>
      <c r="BL404" s="544">
        <f t="shared" si="43"/>
        <v>2034737.9755129374</v>
      </c>
      <c r="BM404" s="544">
        <f t="shared" si="44"/>
        <v>-552227.61090681585</v>
      </c>
      <c r="BN404" s="545"/>
      <c r="BO404" s="545">
        <f t="shared" si="45"/>
        <v>0</v>
      </c>
      <c r="BP404" s="545">
        <f t="shared" si="46"/>
        <v>0</v>
      </c>
      <c r="BQ404" s="545"/>
      <c r="BR404" s="545"/>
      <c r="BS404" s="545"/>
      <c r="BT404" s="545">
        <f t="shared" si="47"/>
        <v>60</v>
      </c>
      <c r="BU404" s="545">
        <f t="shared" si="48"/>
        <v>-33133656.65440895</v>
      </c>
      <c r="BV404" s="545">
        <f t="shared" si="49"/>
        <v>-10934106.695954954</v>
      </c>
      <c r="BW404" s="545">
        <f t="shared" si="50"/>
        <v>-10934106.695954954</v>
      </c>
      <c r="BX404" s="1101">
        <f t="shared" si="40"/>
        <v>6.606589838169712E-4</v>
      </c>
      <c r="BY404" s="1102">
        <f t="shared" si="41"/>
        <v>122084278.53077625</v>
      </c>
    </row>
    <row r="405" spans="1:77" ht="12" customHeight="1">
      <c r="A405" s="1086">
        <v>1911351002</v>
      </c>
      <c r="B405" s="1061">
        <v>7151000</v>
      </c>
      <c r="C405" s="1062">
        <v>7041306</v>
      </c>
      <c r="D405" s="1062">
        <v>11</v>
      </c>
      <c r="E405" s="1062" t="s">
        <v>3303</v>
      </c>
      <c r="F405" s="1062" t="s">
        <v>2885</v>
      </c>
      <c r="G405" s="1087" t="s">
        <v>2933</v>
      </c>
      <c r="H405" s="1088" t="s">
        <v>2887</v>
      </c>
      <c r="I405" s="1088" t="s">
        <v>2795</v>
      </c>
      <c r="J405" s="1089"/>
      <c r="K405" s="1090">
        <v>42823</v>
      </c>
      <c r="L405" s="1091">
        <v>42794</v>
      </c>
      <c r="M405" s="563">
        <v>108</v>
      </c>
      <c r="N405" s="562">
        <v>46081</v>
      </c>
      <c r="O405" s="564">
        <v>14</v>
      </c>
      <c r="P405" s="565">
        <v>94</v>
      </c>
      <c r="Q405" s="564" t="s">
        <v>2796</v>
      </c>
      <c r="R405" s="564" t="s">
        <v>127</v>
      </c>
      <c r="S405" s="566">
        <v>111232413</v>
      </c>
      <c r="T405" s="567" t="s">
        <v>2797</v>
      </c>
      <c r="U405" s="568"/>
      <c r="V405" s="569">
        <v>111232413</v>
      </c>
      <c r="W405" s="566">
        <v>-13389086.75</v>
      </c>
      <c r="X405" s="570">
        <v>0</v>
      </c>
      <c r="Y405" s="571">
        <v>97843326.25</v>
      </c>
      <c r="Z405" s="568"/>
      <c r="AA405" s="572"/>
      <c r="AB405" s="573"/>
      <c r="AC405" s="574">
        <v>0</v>
      </c>
      <c r="AD405" s="574">
        <v>0</v>
      </c>
      <c r="AE405" s="574">
        <v>0</v>
      </c>
      <c r="AF405" s="575">
        <v>0</v>
      </c>
      <c r="AG405" s="576" t="s">
        <v>2798</v>
      </c>
      <c r="AH405" s="574">
        <v>0</v>
      </c>
      <c r="AI405" s="577" t="s">
        <v>2798</v>
      </c>
      <c r="AJ405" s="574">
        <v>0</v>
      </c>
      <c r="AK405" s="577" t="s">
        <v>2798</v>
      </c>
      <c r="AL405" s="575">
        <v>0</v>
      </c>
      <c r="AM405" s="568"/>
      <c r="AN405" s="578">
        <v>0</v>
      </c>
      <c r="AO405" s="579">
        <v>0</v>
      </c>
      <c r="AP405" s="568"/>
      <c r="AQ405" s="580" t="s">
        <v>2795</v>
      </c>
      <c r="AR405" s="581" t="s">
        <v>2799</v>
      </c>
      <c r="AS405" s="582">
        <v>0</v>
      </c>
      <c r="AT405" s="568"/>
      <c r="AU405" s="580" t="s">
        <v>2795</v>
      </c>
      <c r="AV405" s="583" t="s">
        <v>2800</v>
      </c>
      <c r="AW405" s="584" t="s">
        <v>2801</v>
      </c>
      <c r="AX405" s="585" t="s">
        <v>178</v>
      </c>
      <c r="AY405" s="585" t="s">
        <v>178</v>
      </c>
      <c r="AZ405" s="586">
        <v>0</v>
      </c>
      <c r="BA405" s="586">
        <v>0</v>
      </c>
      <c r="BB405" s="586">
        <v>0</v>
      </c>
      <c r="BC405" s="587">
        <v>0</v>
      </c>
      <c r="BD405" s="588">
        <v>0</v>
      </c>
      <c r="BE405" s="568"/>
      <c r="BF405" s="589">
        <v>1</v>
      </c>
      <c r="BG405" s="590">
        <v>1029929.75</v>
      </c>
      <c r="BH405" s="590">
        <v>-14419016.5</v>
      </c>
      <c r="BI405" s="591">
        <v>96813396.5</v>
      </c>
      <c r="BJ405" s="1100">
        <v>60</v>
      </c>
      <c r="BK405" s="544">
        <f t="shared" si="42"/>
        <v>1613556.6083333334</v>
      </c>
      <c r="BL405" s="544">
        <f t="shared" si="43"/>
        <v>1269118.1219613536</v>
      </c>
      <c r="BM405" s="544">
        <f t="shared" si="44"/>
        <v>-344438.48637197982</v>
      </c>
      <c r="BN405" s="545"/>
      <c r="BO405" s="545">
        <f t="shared" si="45"/>
        <v>0</v>
      </c>
      <c r="BP405" s="545">
        <f t="shared" si="46"/>
        <v>0</v>
      </c>
      <c r="BQ405" s="545"/>
      <c r="BR405" s="545"/>
      <c r="BS405" s="545"/>
      <c r="BT405" s="545">
        <f t="shared" si="47"/>
        <v>60</v>
      </c>
      <c r="BU405" s="545">
        <f t="shared" si="48"/>
        <v>-20666309.182318788</v>
      </c>
      <c r="BV405" s="545">
        <f t="shared" si="49"/>
        <v>-6819882.0301652001</v>
      </c>
      <c r="BW405" s="545">
        <f t="shared" si="50"/>
        <v>-6819882.0301652001</v>
      </c>
      <c r="BX405" s="1101">
        <f t="shared" si="40"/>
        <v>4.1206990722592897E-4</v>
      </c>
      <c r="BY405" s="1102">
        <f t="shared" si="41"/>
        <v>76147087.317681208</v>
      </c>
    </row>
    <row r="406" spans="1:77" ht="12" customHeight="1">
      <c r="A406" s="1086">
        <v>1911351002</v>
      </c>
      <c r="B406" s="1061">
        <v>7151000</v>
      </c>
      <c r="C406" s="1062">
        <v>7041306</v>
      </c>
      <c r="D406" s="1062">
        <v>12</v>
      </c>
      <c r="E406" s="1062" t="s">
        <v>3304</v>
      </c>
      <c r="F406" s="1062" t="s">
        <v>2885</v>
      </c>
      <c r="G406" s="1087" t="s">
        <v>2933</v>
      </c>
      <c r="H406" s="1088" t="s">
        <v>2887</v>
      </c>
      <c r="I406" s="1088" t="s">
        <v>2795</v>
      </c>
      <c r="J406" s="1089"/>
      <c r="K406" s="1090">
        <v>42823</v>
      </c>
      <c r="L406" s="1091">
        <v>42794</v>
      </c>
      <c r="M406" s="563">
        <v>108</v>
      </c>
      <c r="N406" s="562">
        <v>46081</v>
      </c>
      <c r="O406" s="564">
        <v>14</v>
      </c>
      <c r="P406" s="565">
        <v>94</v>
      </c>
      <c r="Q406" s="564" t="s">
        <v>2796</v>
      </c>
      <c r="R406" s="564" t="s">
        <v>127</v>
      </c>
      <c r="S406" s="566">
        <v>112680225</v>
      </c>
      <c r="T406" s="567" t="s">
        <v>2797</v>
      </c>
      <c r="U406" s="568"/>
      <c r="V406" s="569">
        <v>112680225</v>
      </c>
      <c r="W406" s="566">
        <v>-13563360.416666664</v>
      </c>
      <c r="X406" s="570">
        <v>0</v>
      </c>
      <c r="Y406" s="571">
        <v>99116864.583333343</v>
      </c>
      <c r="Z406" s="568"/>
      <c r="AA406" s="572"/>
      <c r="AB406" s="573"/>
      <c r="AC406" s="574">
        <v>0</v>
      </c>
      <c r="AD406" s="574">
        <v>0</v>
      </c>
      <c r="AE406" s="574">
        <v>0</v>
      </c>
      <c r="AF406" s="575">
        <v>0</v>
      </c>
      <c r="AG406" s="576" t="s">
        <v>2798</v>
      </c>
      <c r="AH406" s="574">
        <v>0</v>
      </c>
      <c r="AI406" s="577" t="s">
        <v>2798</v>
      </c>
      <c r="AJ406" s="574">
        <v>0</v>
      </c>
      <c r="AK406" s="577" t="s">
        <v>2798</v>
      </c>
      <c r="AL406" s="575">
        <v>0</v>
      </c>
      <c r="AM406" s="568"/>
      <c r="AN406" s="578">
        <v>0</v>
      </c>
      <c r="AO406" s="579">
        <v>0</v>
      </c>
      <c r="AP406" s="568"/>
      <c r="AQ406" s="580" t="s">
        <v>2795</v>
      </c>
      <c r="AR406" s="581" t="s">
        <v>2799</v>
      </c>
      <c r="AS406" s="582">
        <v>0</v>
      </c>
      <c r="AT406" s="568"/>
      <c r="AU406" s="580" t="s">
        <v>2795</v>
      </c>
      <c r="AV406" s="583" t="s">
        <v>2800</v>
      </c>
      <c r="AW406" s="584" t="s">
        <v>2801</v>
      </c>
      <c r="AX406" s="585" t="s">
        <v>178</v>
      </c>
      <c r="AY406" s="585" t="s">
        <v>178</v>
      </c>
      <c r="AZ406" s="586">
        <v>0</v>
      </c>
      <c r="BA406" s="586">
        <v>0</v>
      </c>
      <c r="BB406" s="586">
        <v>0</v>
      </c>
      <c r="BC406" s="587">
        <v>0</v>
      </c>
      <c r="BD406" s="588">
        <v>0</v>
      </c>
      <c r="BE406" s="568"/>
      <c r="BF406" s="589">
        <v>1</v>
      </c>
      <c r="BG406" s="590">
        <v>1043335.4166666666</v>
      </c>
      <c r="BH406" s="590">
        <v>-14606695.83333333</v>
      </c>
      <c r="BI406" s="591">
        <v>98073529.166666672</v>
      </c>
      <c r="BJ406" s="1100">
        <v>60</v>
      </c>
      <c r="BK406" s="544">
        <f t="shared" si="42"/>
        <v>1634558.8194444445</v>
      </c>
      <c r="BL406" s="544">
        <f t="shared" si="43"/>
        <v>1285637.0879429071</v>
      </c>
      <c r="BM406" s="544">
        <f t="shared" si="44"/>
        <v>-348921.73150153738</v>
      </c>
      <c r="BN406" s="545"/>
      <c r="BO406" s="545">
        <f t="shared" si="45"/>
        <v>0</v>
      </c>
      <c r="BP406" s="545">
        <f t="shared" si="46"/>
        <v>0</v>
      </c>
      <c r="BQ406" s="545"/>
      <c r="BR406" s="545"/>
      <c r="BS406" s="545"/>
      <c r="BT406" s="545">
        <f t="shared" si="47"/>
        <v>60</v>
      </c>
      <c r="BU406" s="545">
        <f t="shared" si="48"/>
        <v>-20935303.890092243</v>
      </c>
      <c r="BV406" s="545">
        <f t="shared" si="49"/>
        <v>-6908650.2837304408</v>
      </c>
      <c r="BW406" s="545">
        <f t="shared" si="50"/>
        <v>-6908650.2837304408</v>
      </c>
      <c r="BX406" s="1101">
        <f t="shared" si="40"/>
        <v>4.174334495642633E-4</v>
      </c>
      <c r="BY406" s="1102">
        <f t="shared" si="41"/>
        <v>77138225.276574433</v>
      </c>
    </row>
    <row r="407" spans="1:77" ht="12" customHeight="1">
      <c r="A407" s="1086">
        <v>1911351002</v>
      </c>
      <c r="B407" s="1061">
        <v>7151000</v>
      </c>
      <c r="C407" s="1062">
        <v>7041306</v>
      </c>
      <c r="D407" s="1062">
        <v>13</v>
      </c>
      <c r="E407" s="1062" t="s">
        <v>3305</v>
      </c>
      <c r="F407" s="1062" t="s">
        <v>2885</v>
      </c>
      <c r="G407" s="1087" t="s">
        <v>2933</v>
      </c>
      <c r="H407" s="1088" t="s">
        <v>2887</v>
      </c>
      <c r="I407" s="1088" t="s">
        <v>2795</v>
      </c>
      <c r="J407" s="1089"/>
      <c r="K407" s="1090">
        <v>42823</v>
      </c>
      <c r="L407" s="1091">
        <v>42794</v>
      </c>
      <c r="M407" s="563">
        <v>108</v>
      </c>
      <c r="N407" s="562">
        <v>46081</v>
      </c>
      <c r="O407" s="564">
        <v>14</v>
      </c>
      <c r="P407" s="565">
        <v>94</v>
      </c>
      <c r="Q407" s="564" t="s">
        <v>2796</v>
      </c>
      <c r="R407" s="564" t="s">
        <v>127</v>
      </c>
      <c r="S407" s="566">
        <v>3135782</v>
      </c>
      <c r="T407" s="567" t="s">
        <v>2797</v>
      </c>
      <c r="U407" s="568"/>
      <c r="V407" s="569">
        <v>3135782</v>
      </c>
      <c r="W407" s="566">
        <v>-377455.24074074079</v>
      </c>
      <c r="X407" s="570">
        <v>0</v>
      </c>
      <c r="Y407" s="571">
        <v>2758326.7592592593</v>
      </c>
      <c r="Z407" s="568"/>
      <c r="AA407" s="572"/>
      <c r="AB407" s="573"/>
      <c r="AC407" s="574">
        <v>0</v>
      </c>
      <c r="AD407" s="574">
        <v>0</v>
      </c>
      <c r="AE407" s="574">
        <v>0</v>
      </c>
      <c r="AF407" s="575">
        <v>0</v>
      </c>
      <c r="AG407" s="576" t="s">
        <v>2798</v>
      </c>
      <c r="AH407" s="574">
        <v>0</v>
      </c>
      <c r="AI407" s="577" t="s">
        <v>2798</v>
      </c>
      <c r="AJ407" s="574">
        <v>0</v>
      </c>
      <c r="AK407" s="577" t="s">
        <v>2798</v>
      </c>
      <c r="AL407" s="575">
        <v>0</v>
      </c>
      <c r="AM407" s="568"/>
      <c r="AN407" s="578">
        <v>0</v>
      </c>
      <c r="AO407" s="579">
        <v>0</v>
      </c>
      <c r="AP407" s="568"/>
      <c r="AQ407" s="580" t="s">
        <v>2795</v>
      </c>
      <c r="AR407" s="581" t="s">
        <v>2799</v>
      </c>
      <c r="AS407" s="582">
        <v>0</v>
      </c>
      <c r="AT407" s="568"/>
      <c r="AU407" s="580" t="s">
        <v>2795</v>
      </c>
      <c r="AV407" s="583" t="s">
        <v>2800</v>
      </c>
      <c r="AW407" s="584" t="s">
        <v>2801</v>
      </c>
      <c r="AX407" s="585" t="s">
        <v>178</v>
      </c>
      <c r="AY407" s="585" t="s">
        <v>178</v>
      </c>
      <c r="AZ407" s="586">
        <v>0</v>
      </c>
      <c r="BA407" s="586">
        <v>0</v>
      </c>
      <c r="BB407" s="586">
        <v>0</v>
      </c>
      <c r="BC407" s="587">
        <v>0</v>
      </c>
      <c r="BD407" s="588">
        <v>0</v>
      </c>
      <c r="BE407" s="568"/>
      <c r="BF407" s="589">
        <v>1</v>
      </c>
      <c r="BG407" s="590">
        <v>29035.018518518518</v>
      </c>
      <c r="BH407" s="590">
        <v>-406490.25925925933</v>
      </c>
      <c r="BI407" s="591">
        <v>2729291.7407407407</v>
      </c>
      <c r="BJ407" s="1100">
        <v>60</v>
      </c>
      <c r="BK407" s="544">
        <f t="shared" si="42"/>
        <v>45488.195679012344</v>
      </c>
      <c r="BL407" s="544">
        <f t="shared" si="43"/>
        <v>35778.040369583789</v>
      </c>
      <c r="BM407" s="544">
        <f t="shared" si="44"/>
        <v>-9710.1553094285555</v>
      </c>
      <c r="BN407" s="545"/>
      <c r="BO407" s="545">
        <f t="shared" si="45"/>
        <v>0</v>
      </c>
      <c r="BP407" s="545">
        <f t="shared" si="46"/>
        <v>0</v>
      </c>
      <c r="BQ407" s="545"/>
      <c r="BR407" s="545"/>
      <c r="BS407" s="545"/>
      <c r="BT407" s="545">
        <f t="shared" si="47"/>
        <v>60</v>
      </c>
      <c r="BU407" s="545">
        <f t="shared" si="48"/>
        <v>-582609.31856571336</v>
      </c>
      <c r="BV407" s="545">
        <f t="shared" si="49"/>
        <v>-192261.07512668541</v>
      </c>
      <c r="BW407" s="545">
        <f t="shared" si="50"/>
        <v>-192261.07512668541</v>
      </c>
      <c r="BX407" s="1101">
        <f t="shared" si="40"/>
        <v>1.1616770354705314E-5</v>
      </c>
      <c r="BY407" s="1102">
        <f t="shared" si="41"/>
        <v>2146682.4221750274</v>
      </c>
    </row>
    <row r="408" spans="1:77" ht="12" customHeight="1">
      <c r="A408" s="1086">
        <v>1911351002</v>
      </c>
      <c r="B408" s="1061">
        <v>7151000</v>
      </c>
      <c r="C408" s="1062">
        <v>7041306</v>
      </c>
      <c r="D408" s="1062">
        <v>14</v>
      </c>
      <c r="E408" s="1062" t="s">
        <v>3306</v>
      </c>
      <c r="F408" s="1062" t="s">
        <v>2885</v>
      </c>
      <c r="G408" s="1087" t="s">
        <v>2933</v>
      </c>
      <c r="H408" s="1088" t="s">
        <v>2887</v>
      </c>
      <c r="I408" s="1088" t="s">
        <v>2795</v>
      </c>
      <c r="J408" s="1089"/>
      <c r="K408" s="1090">
        <v>42880</v>
      </c>
      <c r="L408" s="1091">
        <v>42855</v>
      </c>
      <c r="M408" s="563">
        <v>106</v>
      </c>
      <c r="N408" s="562">
        <v>46081</v>
      </c>
      <c r="O408" s="564">
        <v>12</v>
      </c>
      <c r="P408" s="565">
        <v>94</v>
      </c>
      <c r="Q408" s="564" t="s">
        <v>2796</v>
      </c>
      <c r="R408" s="564" t="s">
        <v>127</v>
      </c>
      <c r="S408" s="566">
        <v>55397186</v>
      </c>
      <c r="T408" s="567" t="s">
        <v>2797</v>
      </c>
      <c r="U408" s="568"/>
      <c r="V408" s="569">
        <v>55397186</v>
      </c>
      <c r="W408" s="566">
        <v>-5748764.5849056607</v>
      </c>
      <c r="X408" s="570">
        <v>0</v>
      </c>
      <c r="Y408" s="571">
        <v>49648421.415094338</v>
      </c>
      <c r="Z408" s="568"/>
      <c r="AA408" s="572"/>
      <c r="AB408" s="573"/>
      <c r="AC408" s="574">
        <v>0</v>
      </c>
      <c r="AD408" s="574">
        <v>0</v>
      </c>
      <c r="AE408" s="574">
        <v>0</v>
      </c>
      <c r="AF408" s="575">
        <v>0</v>
      </c>
      <c r="AG408" s="576" t="s">
        <v>2798</v>
      </c>
      <c r="AH408" s="574">
        <v>0</v>
      </c>
      <c r="AI408" s="577" t="s">
        <v>2798</v>
      </c>
      <c r="AJ408" s="574">
        <v>0</v>
      </c>
      <c r="AK408" s="577" t="s">
        <v>2798</v>
      </c>
      <c r="AL408" s="575">
        <v>0</v>
      </c>
      <c r="AM408" s="568"/>
      <c r="AN408" s="578">
        <v>0</v>
      </c>
      <c r="AO408" s="579">
        <v>0</v>
      </c>
      <c r="AP408" s="568"/>
      <c r="AQ408" s="580" t="s">
        <v>2795</v>
      </c>
      <c r="AR408" s="581" t="s">
        <v>2799</v>
      </c>
      <c r="AS408" s="582">
        <v>0</v>
      </c>
      <c r="AT408" s="568"/>
      <c r="AU408" s="580" t="s">
        <v>2795</v>
      </c>
      <c r="AV408" s="583" t="s">
        <v>2800</v>
      </c>
      <c r="AW408" s="584" t="s">
        <v>2801</v>
      </c>
      <c r="AX408" s="585" t="s">
        <v>178</v>
      </c>
      <c r="AY408" s="585" t="s">
        <v>178</v>
      </c>
      <c r="AZ408" s="586">
        <v>0</v>
      </c>
      <c r="BA408" s="586">
        <v>0</v>
      </c>
      <c r="BB408" s="586">
        <v>0</v>
      </c>
      <c r="BC408" s="587">
        <v>0</v>
      </c>
      <c r="BD408" s="588">
        <v>0</v>
      </c>
      <c r="BE408" s="568"/>
      <c r="BF408" s="589">
        <v>1</v>
      </c>
      <c r="BG408" s="590">
        <v>522614.96226415096</v>
      </c>
      <c r="BH408" s="590">
        <v>-6271379.547169812</v>
      </c>
      <c r="BI408" s="591">
        <v>49125806.452830188</v>
      </c>
      <c r="BJ408" s="1100">
        <v>60</v>
      </c>
      <c r="BK408" s="544">
        <f t="shared" si="42"/>
        <v>818763.44088050316</v>
      </c>
      <c r="BL408" s="544">
        <f t="shared" si="43"/>
        <v>643985.7858437266</v>
      </c>
      <c r="BM408" s="544">
        <f t="shared" si="44"/>
        <v>-174777.65503677656</v>
      </c>
      <c r="BN408" s="545"/>
      <c r="BO408" s="545">
        <f t="shared" si="45"/>
        <v>0</v>
      </c>
      <c r="BP408" s="545">
        <f t="shared" si="46"/>
        <v>0</v>
      </c>
      <c r="BQ408" s="545"/>
      <c r="BR408" s="545"/>
      <c r="BS408" s="545"/>
      <c r="BT408" s="545">
        <f t="shared" si="47"/>
        <v>60</v>
      </c>
      <c r="BU408" s="545">
        <f t="shared" si="48"/>
        <v>-10486659.302206594</v>
      </c>
      <c r="BV408" s="545">
        <f t="shared" si="49"/>
        <v>-3460597.5697281766</v>
      </c>
      <c r="BW408" s="545">
        <f t="shared" si="50"/>
        <v>-3460597.5697281766</v>
      </c>
      <c r="BX408" s="1101">
        <f t="shared" si="40"/>
        <v>2.0909571649432501E-4</v>
      </c>
      <c r="BY408" s="1102">
        <f t="shared" si="41"/>
        <v>38639147.150623597</v>
      </c>
    </row>
    <row r="409" spans="1:77" ht="12" customHeight="1">
      <c r="A409" s="1086">
        <v>1911351002</v>
      </c>
      <c r="B409" s="1061">
        <v>7151000</v>
      </c>
      <c r="C409" s="1062">
        <v>7041370</v>
      </c>
      <c r="D409" s="1062">
        <v>0</v>
      </c>
      <c r="E409" s="1062" t="s">
        <v>2940</v>
      </c>
      <c r="F409" s="1062" t="s">
        <v>2885</v>
      </c>
      <c r="G409" s="1087" t="s">
        <v>2839</v>
      </c>
      <c r="H409" s="1088" t="s">
        <v>2887</v>
      </c>
      <c r="I409" s="1088" t="s">
        <v>2795</v>
      </c>
      <c r="J409" s="1089"/>
      <c r="K409" s="1090">
        <v>42306</v>
      </c>
      <c r="L409" s="1091">
        <v>42429</v>
      </c>
      <c r="M409" s="563">
        <v>120</v>
      </c>
      <c r="N409" s="562">
        <v>46081</v>
      </c>
      <c r="O409" s="564">
        <v>26</v>
      </c>
      <c r="P409" s="565">
        <v>94</v>
      </c>
      <c r="Q409" s="564" t="s">
        <v>2796</v>
      </c>
      <c r="R409" s="564" t="s">
        <v>127</v>
      </c>
      <c r="S409" s="566">
        <v>1452081476.49</v>
      </c>
      <c r="T409" s="567" t="s">
        <v>2797</v>
      </c>
      <c r="U409" s="568"/>
      <c r="V409" s="569">
        <v>1452081476.49</v>
      </c>
      <c r="W409" s="566">
        <v>-302516974.26875001</v>
      </c>
      <c r="X409" s="570">
        <v>0</v>
      </c>
      <c r="Y409" s="571">
        <v>1149564502.2212501</v>
      </c>
      <c r="Z409" s="568"/>
      <c r="AA409" s="572"/>
      <c r="AB409" s="573"/>
      <c r="AC409" s="574">
        <v>0</v>
      </c>
      <c r="AD409" s="574">
        <v>0</v>
      </c>
      <c r="AE409" s="574">
        <v>0</v>
      </c>
      <c r="AF409" s="575">
        <v>0</v>
      </c>
      <c r="AG409" s="576" t="s">
        <v>2798</v>
      </c>
      <c r="AH409" s="574">
        <v>0</v>
      </c>
      <c r="AI409" s="577" t="s">
        <v>2798</v>
      </c>
      <c r="AJ409" s="574">
        <v>0</v>
      </c>
      <c r="AK409" s="577" t="s">
        <v>2798</v>
      </c>
      <c r="AL409" s="575">
        <v>0</v>
      </c>
      <c r="AM409" s="568"/>
      <c r="AN409" s="578">
        <v>0</v>
      </c>
      <c r="AO409" s="579">
        <v>0</v>
      </c>
      <c r="AP409" s="568"/>
      <c r="AQ409" s="580" t="s">
        <v>2795</v>
      </c>
      <c r="AR409" s="581" t="s">
        <v>2799</v>
      </c>
      <c r="AS409" s="582">
        <v>0</v>
      </c>
      <c r="AT409" s="568"/>
      <c r="AU409" s="580" t="s">
        <v>2795</v>
      </c>
      <c r="AV409" s="583" t="s">
        <v>2800</v>
      </c>
      <c r="AW409" s="584" t="s">
        <v>2801</v>
      </c>
      <c r="AX409" s="585" t="s">
        <v>178</v>
      </c>
      <c r="AY409" s="585" t="s">
        <v>178</v>
      </c>
      <c r="AZ409" s="586">
        <v>0</v>
      </c>
      <c r="BA409" s="586">
        <v>0</v>
      </c>
      <c r="BB409" s="586">
        <v>0</v>
      </c>
      <c r="BC409" s="587">
        <v>0</v>
      </c>
      <c r="BD409" s="588">
        <v>0</v>
      </c>
      <c r="BE409" s="568"/>
      <c r="BF409" s="589">
        <v>1</v>
      </c>
      <c r="BG409" s="590">
        <v>12100678.97075</v>
      </c>
      <c r="BH409" s="590">
        <v>-314617653.23949999</v>
      </c>
      <c r="BI409" s="591">
        <v>1137463823.2505</v>
      </c>
      <c r="BJ409" s="1100">
        <v>60</v>
      </c>
      <c r="BK409" s="544">
        <f t="shared" si="42"/>
        <v>18957730.387508333</v>
      </c>
      <c r="BL409" s="544">
        <f t="shared" si="43"/>
        <v>14910911.127497269</v>
      </c>
      <c r="BM409" s="544">
        <f t="shared" si="44"/>
        <v>-4046819.2600110639</v>
      </c>
      <c r="BN409" s="545"/>
      <c r="BO409" s="545">
        <f t="shared" si="45"/>
        <v>0</v>
      </c>
      <c r="BP409" s="545">
        <f t="shared" si="46"/>
        <v>0</v>
      </c>
      <c r="BQ409" s="545"/>
      <c r="BR409" s="545"/>
      <c r="BS409" s="545"/>
      <c r="BT409" s="545">
        <f t="shared" si="47"/>
        <v>60</v>
      </c>
      <c r="BU409" s="545">
        <f t="shared" si="48"/>
        <v>-242809155.60066384</v>
      </c>
      <c r="BV409" s="545">
        <f t="shared" si="49"/>
        <v>-80127021.348219067</v>
      </c>
      <c r="BW409" s="545">
        <f t="shared" si="50"/>
        <v>-80127021.348219067</v>
      </c>
      <c r="BX409" s="1101">
        <f t="shared" si="40"/>
        <v>4.8414230784650132E-3</v>
      </c>
      <c r="BY409" s="1102">
        <f t="shared" si="41"/>
        <v>894654667.64983618</v>
      </c>
    </row>
    <row r="410" spans="1:77" ht="12" customHeight="1">
      <c r="A410" s="1086">
        <v>1911351002</v>
      </c>
      <c r="B410" s="1061">
        <v>7151000</v>
      </c>
      <c r="C410" s="1062">
        <v>7043385</v>
      </c>
      <c r="D410" s="1062">
        <v>0</v>
      </c>
      <c r="E410" s="1062" t="s">
        <v>2941</v>
      </c>
      <c r="F410" s="1062" t="s">
        <v>2885</v>
      </c>
      <c r="G410" s="1087" t="s">
        <v>2839</v>
      </c>
      <c r="H410" s="1088" t="s">
        <v>2887</v>
      </c>
      <c r="I410" s="1088" t="s">
        <v>2795</v>
      </c>
      <c r="J410" s="1089"/>
      <c r="K410" s="1090">
        <v>42334</v>
      </c>
      <c r="L410" s="1091">
        <v>42429</v>
      </c>
      <c r="M410" s="563">
        <v>120</v>
      </c>
      <c r="N410" s="562">
        <v>46081</v>
      </c>
      <c r="O410" s="564">
        <v>26</v>
      </c>
      <c r="P410" s="565">
        <v>94</v>
      </c>
      <c r="Q410" s="564" t="s">
        <v>2796</v>
      </c>
      <c r="R410" s="564" t="s">
        <v>127</v>
      </c>
      <c r="S410" s="566">
        <v>395195342.39999998</v>
      </c>
      <c r="T410" s="567" t="s">
        <v>2797</v>
      </c>
      <c r="U410" s="568"/>
      <c r="V410" s="569">
        <v>395195342.39999998</v>
      </c>
      <c r="W410" s="566">
        <v>-82332363.000000015</v>
      </c>
      <c r="X410" s="570">
        <v>0</v>
      </c>
      <c r="Y410" s="571">
        <v>312862979.39999998</v>
      </c>
      <c r="Z410" s="568"/>
      <c r="AA410" s="572"/>
      <c r="AB410" s="573"/>
      <c r="AC410" s="574">
        <v>0</v>
      </c>
      <c r="AD410" s="574">
        <v>0</v>
      </c>
      <c r="AE410" s="574">
        <v>0</v>
      </c>
      <c r="AF410" s="575">
        <v>0</v>
      </c>
      <c r="AG410" s="576" t="s">
        <v>2798</v>
      </c>
      <c r="AH410" s="574">
        <v>0</v>
      </c>
      <c r="AI410" s="577" t="s">
        <v>2798</v>
      </c>
      <c r="AJ410" s="574">
        <v>0</v>
      </c>
      <c r="AK410" s="577" t="s">
        <v>2798</v>
      </c>
      <c r="AL410" s="575">
        <v>0</v>
      </c>
      <c r="AM410" s="568"/>
      <c r="AN410" s="578">
        <v>0</v>
      </c>
      <c r="AO410" s="579">
        <v>0</v>
      </c>
      <c r="AP410" s="568"/>
      <c r="AQ410" s="580" t="s">
        <v>2795</v>
      </c>
      <c r="AR410" s="581" t="s">
        <v>2799</v>
      </c>
      <c r="AS410" s="582">
        <v>0</v>
      </c>
      <c r="AT410" s="568"/>
      <c r="AU410" s="580" t="s">
        <v>2795</v>
      </c>
      <c r="AV410" s="583" t="s">
        <v>2800</v>
      </c>
      <c r="AW410" s="584" t="s">
        <v>2801</v>
      </c>
      <c r="AX410" s="585" t="s">
        <v>178</v>
      </c>
      <c r="AY410" s="585" t="s">
        <v>178</v>
      </c>
      <c r="AZ410" s="586">
        <v>0</v>
      </c>
      <c r="BA410" s="586">
        <v>0</v>
      </c>
      <c r="BB410" s="586">
        <v>0</v>
      </c>
      <c r="BC410" s="587">
        <v>0</v>
      </c>
      <c r="BD410" s="588">
        <v>0</v>
      </c>
      <c r="BE410" s="568"/>
      <c r="BF410" s="589">
        <v>1</v>
      </c>
      <c r="BG410" s="590">
        <v>3293294.52</v>
      </c>
      <c r="BH410" s="590">
        <v>-85625657.520000011</v>
      </c>
      <c r="BI410" s="591">
        <v>309569684.88</v>
      </c>
      <c r="BJ410" s="1100">
        <v>60</v>
      </c>
      <c r="BK410" s="544">
        <f t="shared" si="42"/>
        <v>5159494.7479999997</v>
      </c>
      <c r="BL410" s="544">
        <f t="shared" si="43"/>
        <v>4058121.203206352</v>
      </c>
      <c r="BM410" s="544">
        <f t="shared" si="44"/>
        <v>-1101373.5447936477</v>
      </c>
      <c r="BN410" s="545"/>
      <c r="BO410" s="545">
        <f t="shared" si="45"/>
        <v>0</v>
      </c>
      <c r="BP410" s="545">
        <f t="shared" si="46"/>
        <v>0</v>
      </c>
      <c r="BQ410" s="545"/>
      <c r="BR410" s="545"/>
      <c r="BS410" s="545"/>
      <c r="BT410" s="545">
        <f t="shared" si="47"/>
        <v>60</v>
      </c>
      <c r="BU410" s="545">
        <f t="shared" si="48"/>
        <v>-66082412.687618867</v>
      </c>
      <c r="BV410" s="545">
        <f t="shared" si="49"/>
        <v>-21807196.186914228</v>
      </c>
      <c r="BW410" s="545">
        <f t="shared" si="50"/>
        <v>-21807196.186914228</v>
      </c>
      <c r="BX410" s="1101">
        <f t="shared" si="40"/>
        <v>1.3176311950636053E-3</v>
      </c>
      <c r="BY410" s="1102">
        <f t="shared" si="41"/>
        <v>243487272.19238111</v>
      </c>
    </row>
    <row r="411" spans="1:77" ht="12" customHeight="1">
      <c r="A411" s="1086">
        <v>1911351002</v>
      </c>
      <c r="B411" s="1061">
        <v>7151000</v>
      </c>
      <c r="C411" s="1062">
        <v>7044673</v>
      </c>
      <c r="D411" s="1062">
        <v>0</v>
      </c>
      <c r="E411" s="1062" t="s">
        <v>2942</v>
      </c>
      <c r="F411" s="1062" t="s">
        <v>2885</v>
      </c>
      <c r="G411" s="1087" t="s">
        <v>2839</v>
      </c>
      <c r="H411" s="1088" t="s">
        <v>2887</v>
      </c>
      <c r="I411" s="1088" t="s">
        <v>2795</v>
      </c>
      <c r="J411" s="1089"/>
      <c r="K411" s="1090">
        <v>42349</v>
      </c>
      <c r="L411" s="1091">
        <v>42429</v>
      </c>
      <c r="M411" s="563">
        <v>120</v>
      </c>
      <c r="N411" s="562">
        <v>46081</v>
      </c>
      <c r="O411" s="564">
        <v>26</v>
      </c>
      <c r="P411" s="565">
        <v>94</v>
      </c>
      <c r="Q411" s="564" t="s">
        <v>2796</v>
      </c>
      <c r="R411" s="564" t="s">
        <v>127</v>
      </c>
      <c r="S411" s="566">
        <v>1194522623.8399999</v>
      </c>
      <c r="T411" s="567" t="s">
        <v>2797</v>
      </c>
      <c r="U411" s="568"/>
      <c r="V411" s="569">
        <v>1194522623.8399999</v>
      </c>
      <c r="W411" s="566">
        <v>-248858879.96666658</v>
      </c>
      <c r="X411" s="570">
        <v>0</v>
      </c>
      <c r="Y411" s="571">
        <v>945663743.87333333</v>
      </c>
      <c r="Z411" s="568"/>
      <c r="AA411" s="572"/>
      <c r="AB411" s="573"/>
      <c r="AC411" s="574">
        <v>0</v>
      </c>
      <c r="AD411" s="574">
        <v>0</v>
      </c>
      <c r="AE411" s="574">
        <v>0</v>
      </c>
      <c r="AF411" s="575">
        <v>0</v>
      </c>
      <c r="AG411" s="576" t="s">
        <v>2798</v>
      </c>
      <c r="AH411" s="574">
        <v>0</v>
      </c>
      <c r="AI411" s="577" t="s">
        <v>2798</v>
      </c>
      <c r="AJ411" s="574">
        <v>0</v>
      </c>
      <c r="AK411" s="577" t="s">
        <v>2798</v>
      </c>
      <c r="AL411" s="575">
        <v>0</v>
      </c>
      <c r="AM411" s="568"/>
      <c r="AN411" s="578">
        <v>0</v>
      </c>
      <c r="AO411" s="579">
        <v>0</v>
      </c>
      <c r="AP411" s="568"/>
      <c r="AQ411" s="580" t="s">
        <v>2795</v>
      </c>
      <c r="AR411" s="581" t="s">
        <v>2799</v>
      </c>
      <c r="AS411" s="582">
        <v>0</v>
      </c>
      <c r="AT411" s="568"/>
      <c r="AU411" s="580" t="s">
        <v>2795</v>
      </c>
      <c r="AV411" s="583" t="s">
        <v>2800</v>
      </c>
      <c r="AW411" s="584" t="s">
        <v>2801</v>
      </c>
      <c r="AX411" s="585" t="s">
        <v>178</v>
      </c>
      <c r="AY411" s="585" t="s">
        <v>178</v>
      </c>
      <c r="AZ411" s="586">
        <v>0</v>
      </c>
      <c r="BA411" s="586">
        <v>0</v>
      </c>
      <c r="BB411" s="586">
        <v>0</v>
      </c>
      <c r="BC411" s="587">
        <v>0</v>
      </c>
      <c r="BD411" s="588">
        <v>0</v>
      </c>
      <c r="BE411" s="568"/>
      <c r="BF411" s="589">
        <v>1</v>
      </c>
      <c r="BG411" s="590">
        <v>9954355.1986666657</v>
      </c>
      <c r="BH411" s="590">
        <v>-258813235.16533324</v>
      </c>
      <c r="BI411" s="591">
        <v>935709388.67466664</v>
      </c>
      <c r="BJ411" s="1100">
        <v>60</v>
      </c>
      <c r="BK411" s="544">
        <f t="shared" si="42"/>
        <v>15595156.477911111</v>
      </c>
      <c r="BL411" s="544">
        <f t="shared" si="43"/>
        <v>12266130.359928017</v>
      </c>
      <c r="BM411" s="544">
        <f t="shared" si="44"/>
        <v>-3329026.1179830935</v>
      </c>
      <c r="BN411" s="545"/>
      <c r="BO411" s="545">
        <f t="shared" si="45"/>
        <v>0</v>
      </c>
      <c r="BP411" s="545">
        <f t="shared" si="46"/>
        <v>0</v>
      </c>
      <c r="BQ411" s="545"/>
      <c r="BR411" s="545"/>
      <c r="BS411" s="545"/>
      <c r="BT411" s="545">
        <f t="shared" si="47"/>
        <v>60</v>
      </c>
      <c r="BU411" s="545">
        <f t="shared" si="48"/>
        <v>-199741567.0789856</v>
      </c>
      <c r="BV411" s="545">
        <f t="shared" si="49"/>
        <v>-65914717.136065252</v>
      </c>
      <c r="BW411" s="545">
        <f t="shared" si="50"/>
        <v>-65914717.136065252</v>
      </c>
      <c r="BX411" s="1101">
        <f t="shared" si="40"/>
        <v>3.9826893273143303E-3</v>
      </c>
      <c r="BY411" s="1102">
        <f t="shared" si="41"/>
        <v>735967821.59568107</v>
      </c>
    </row>
    <row r="412" spans="1:77" ht="12" customHeight="1">
      <c r="A412" s="1086">
        <v>1911351002</v>
      </c>
      <c r="B412" s="1061">
        <v>7151000</v>
      </c>
      <c r="C412" s="1062">
        <v>7045933</v>
      </c>
      <c r="D412" s="1062">
        <v>0</v>
      </c>
      <c r="E412" s="1062" t="s">
        <v>2943</v>
      </c>
      <c r="F412" s="1062" t="s">
        <v>2885</v>
      </c>
      <c r="G412" s="1087" t="s">
        <v>2839</v>
      </c>
      <c r="H412" s="1088" t="s">
        <v>2887</v>
      </c>
      <c r="I412" s="1088" t="s">
        <v>2795</v>
      </c>
      <c r="J412" s="1089"/>
      <c r="K412" s="1090">
        <v>42352</v>
      </c>
      <c r="L412" s="1091">
        <v>42429</v>
      </c>
      <c r="M412" s="563">
        <v>120</v>
      </c>
      <c r="N412" s="562">
        <v>46081</v>
      </c>
      <c r="O412" s="564">
        <v>26</v>
      </c>
      <c r="P412" s="565">
        <v>94</v>
      </c>
      <c r="Q412" s="564" t="s">
        <v>2796</v>
      </c>
      <c r="R412" s="564" t="s">
        <v>127</v>
      </c>
      <c r="S412" s="566">
        <v>1571821119.5799999</v>
      </c>
      <c r="T412" s="567" t="s">
        <v>2797</v>
      </c>
      <c r="U412" s="568"/>
      <c r="V412" s="569">
        <v>1571821119.5799999</v>
      </c>
      <c r="W412" s="566">
        <v>-327462733.24583328</v>
      </c>
      <c r="X412" s="570">
        <v>0</v>
      </c>
      <c r="Y412" s="571">
        <v>1244358386.3341665</v>
      </c>
      <c r="Z412" s="568"/>
      <c r="AA412" s="572"/>
      <c r="AB412" s="573"/>
      <c r="AC412" s="574">
        <v>0</v>
      </c>
      <c r="AD412" s="574">
        <v>0</v>
      </c>
      <c r="AE412" s="574">
        <v>0</v>
      </c>
      <c r="AF412" s="575">
        <v>0</v>
      </c>
      <c r="AG412" s="576" t="s">
        <v>2798</v>
      </c>
      <c r="AH412" s="574">
        <v>0</v>
      </c>
      <c r="AI412" s="577" t="s">
        <v>2798</v>
      </c>
      <c r="AJ412" s="574">
        <v>0</v>
      </c>
      <c r="AK412" s="577" t="s">
        <v>2798</v>
      </c>
      <c r="AL412" s="575">
        <v>0</v>
      </c>
      <c r="AM412" s="568"/>
      <c r="AN412" s="578">
        <v>0</v>
      </c>
      <c r="AO412" s="579">
        <v>0</v>
      </c>
      <c r="AP412" s="568"/>
      <c r="AQ412" s="580" t="s">
        <v>2795</v>
      </c>
      <c r="AR412" s="581" t="s">
        <v>2799</v>
      </c>
      <c r="AS412" s="582">
        <v>0</v>
      </c>
      <c r="AT412" s="568"/>
      <c r="AU412" s="580" t="s">
        <v>2795</v>
      </c>
      <c r="AV412" s="583" t="s">
        <v>2800</v>
      </c>
      <c r="AW412" s="584" t="s">
        <v>2801</v>
      </c>
      <c r="AX412" s="585" t="s">
        <v>178</v>
      </c>
      <c r="AY412" s="585" t="s">
        <v>178</v>
      </c>
      <c r="AZ412" s="586">
        <v>0</v>
      </c>
      <c r="BA412" s="586">
        <v>0</v>
      </c>
      <c r="BB412" s="586">
        <v>0</v>
      </c>
      <c r="BC412" s="587">
        <v>0</v>
      </c>
      <c r="BD412" s="588">
        <v>0</v>
      </c>
      <c r="BE412" s="568"/>
      <c r="BF412" s="589">
        <v>1</v>
      </c>
      <c r="BG412" s="590">
        <v>13098509.329833332</v>
      </c>
      <c r="BH412" s="590">
        <v>-340561242.57566661</v>
      </c>
      <c r="BI412" s="591">
        <v>1231259877.0043333</v>
      </c>
      <c r="BJ412" s="1100">
        <v>60</v>
      </c>
      <c r="BK412" s="544">
        <f t="shared" si="42"/>
        <v>20520997.950072221</v>
      </c>
      <c r="BL412" s="544">
        <f t="shared" si="43"/>
        <v>16140475.174322661</v>
      </c>
      <c r="BM412" s="544">
        <f t="shared" si="44"/>
        <v>-4380522.7757495604</v>
      </c>
      <c r="BN412" s="545"/>
      <c r="BO412" s="545">
        <f t="shared" si="45"/>
        <v>0</v>
      </c>
      <c r="BP412" s="545">
        <f t="shared" si="46"/>
        <v>0</v>
      </c>
      <c r="BQ412" s="545"/>
      <c r="BR412" s="545"/>
      <c r="BS412" s="545"/>
      <c r="BT412" s="545">
        <f t="shared" si="47"/>
        <v>60</v>
      </c>
      <c r="BU412" s="545">
        <f t="shared" si="48"/>
        <v>-262831366.54497361</v>
      </c>
      <c r="BV412" s="545">
        <f t="shared" si="49"/>
        <v>-86734350.959841296</v>
      </c>
      <c r="BW412" s="545">
        <f t="shared" si="50"/>
        <v>-86734350.959841296</v>
      </c>
      <c r="BX412" s="1101">
        <f t="shared" si="40"/>
        <v>5.2406501747739457E-3</v>
      </c>
      <c r="BY412" s="1102">
        <f t="shared" si="41"/>
        <v>968428510.45935965</v>
      </c>
    </row>
    <row r="413" spans="1:77" ht="12" customHeight="1">
      <c r="A413" s="1086">
        <v>1911351002</v>
      </c>
      <c r="B413" s="1061">
        <v>7151000</v>
      </c>
      <c r="C413" s="1062">
        <v>7049521</v>
      </c>
      <c r="D413" s="1062">
        <v>0</v>
      </c>
      <c r="E413" s="1062" t="s">
        <v>2944</v>
      </c>
      <c r="F413" s="1062" t="s">
        <v>2885</v>
      </c>
      <c r="G413" s="1087" t="s">
        <v>2839</v>
      </c>
      <c r="H413" s="1088" t="s">
        <v>2887</v>
      </c>
      <c r="I413" s="1088" t="s">
        <v>2795</v>
      </c>
      <c r="J413" s="1089"/>
      <c r="K413" s="1090">
        <v>42424</v>
      </c>
      <c r="L413" s="1091">
        <v>42582</v>
      </c>
      <c r="M413" s="563">
        <v>120</v>
      </c>
      <c r="N413" s="562">
        <v>46234</v>
      </c>
      <c r="O413" s="564">
        <v>21</v>
      </c>
      <c r="P413" s="565">
        <v>99</v>
      </c>
      <c r="Q413" s="564" t="s">
        <v>2796</v>
      </c>
      <c r="R413" s="564" t="s">
        <v>127</v>
      </c>
      <c r="S413" s="566">
        <v>1251225518.6600001</v>
      </c>
      <c r="T413" s="567" t="s">
        <v>2797</v>
      </c>
      <c r="U413" s="568"/>
      <c r="V413" s="569">
        <v>1251225518.6600001</v>
      </c>
      <c r="W413" s="566">
        <v>-208537586.44333345</v>
      </c>
      <c r="X413" s="570">
        <v>0</v>
      </c>
      <c r="Y413" s="571">
        <v>1042687932.2166667</v>
      </c>
      <c r="Z413" s="568"/>
      <c r="AA413" s="572"/>
      <c r="AB413" s="573"/>
      <c r="AC413" s="574">
        <v>0</v>
      </c>
      <c r="AD413" s="574">
        <v>0</v>
      </c>
      <c r="AE413" s="574">
        <v>0</v>
      </c>
      <c r="AF413" s="575">
        <v>0</v>
      </c>
      <c r="AG413" s="576" t="s">
        <v>2798</v>
      </c>
      <c r="AH413" s="574">
        <v>0</v>
      </c>
      <c r="AI413" s="577" t="s">
        <v>2798</v>
      </c>
      <c r="AJ413" s="574">
        <v>0</v>
      </c>
      <c r="AK413" s="577" t="s">
        <v>2798</v>
      </c>
      <c r="AL413" s="575">
        <v>0</v>
      </c>
      <c r="AM413" s="568"/>
      <c r="AN413" s="578">
        <v>0</v>
      </c>
      <c r="AO413" s="579">
        <v>0</v>
      </c>
      <c r="AP413" s="568"/>
      <c r="AQ413" s="580" t="s">
        <v>2795</v>
      </c>
      <c r="AR413" s="581" t="s">
        <v>2799</v>
      </c>
      <c r="AS413" s="582">
        <v>0</v>
      </c>
      <c r="AT413" s="568"/>
      <c r="AU413" s="580" t="s">
        <v>2795</v>
      </c>
      <c r="AV413" s="583" t="s">
        <v>2800</v>
      </c>
      <c r="AW413" s="584" t="s">
        <v>2801</v>
      </c>
      <c r="AX413" s="585" t="s">
        <v>178</v>
      </c>
      <c r="AY413" s="585" t="s">
        <v>178</v>
      </c>
      <c r="AZ413" s="586">
        <v>0</v>
      </c>
      <c r="BA413" s="586">
        <v>0</v>
      </c>
      <c r="BB413" s="586">
        <v>0</v>
      </c>
      <c r="BC413" s="587">
        <v>0</v>
      </c>
      <c r="BD413" s="588">
        <v>0</v>
      </c>
      <c r="BE413" s="568"/>
      <c r="BF413" s="589">
        <v>1</v>
      </c>
      <c r="BG413" s="590">
        <v>10426879.322166668</v>
      </c>
      <c r="BH413" s="590">
        <v>-218964465.76550013</v>
      </c>
      <c r="BI413" s="591">
        <v>1032261052.8945</v>
      </c>
      <c r="BJ413" s="1100">
        <v>60</v>
      </c>
      <c r="BK413" s="544">
        <f t="shared" si="42"/>
        <v>17204350.881575</v>
      </c>
      <c r="BL413" s="544">
        <f t="shared" si="43"/>
        <v>13531817.456929291</v>
      </c>
      <c r="BM413" s="544">
        <f t="shared" si="44"/>
        <v>-3672533.4246457089</v>
      </c>
      <c r="BN413" s="545"/>
      <c r="BO413" s="545">
        <f t="shared" si="45"/>
        <v>0</v>
      </c>
      <c r="BP413" s="545">
        <f t="shared" si="46"/>
        <v>0</v>
      </c>
      <c r="BQ413" s="545"/>
      <c r="BR413" s="545"/>
      <c r="BS413" s="545"/>
      <c r="BT413" s="545">
        <f t="shared" si="47"/>
        <v>60</v>
      </c>
      <c r="BU413" s="545">
        <f t="shared" si="48"/>
        <v>-220352005.47874254</v>
      </c>
      <c r="BV413" s="545">
        <f t="shared" si="49"/>
        <v>-72716161.807985038</v>
      </c>
      <c r="BW413" s="545">
        <f t="shared" si="50"/>
        <v>-72716161.807985038</v>
      </c>
      <c r="BX413" s="1101">
        <f t="shared" si="40"/>
        <v>4.3936452151968073E-3</v>
      </c>
      <c r="BY413" s="1102">
        <f t="shared" si="41"/>
        <v>811909047.41575742</v>
      </c>
    </row>
    <row r="414" spans="1:77" ht="12" customHeight="1">
      <c r="A414" s="1086">
        <v>1911351000</v>
      </c>
      <c r="B414" s="1061">
        <v>7000100</v>
      </c>
      <c r="C414" s="1062">
        <v>7044387</v>
      </c>
      <c r="D414" s="1062">
        <v>0</v>
      </c>
      <c r="E414" s="1062" t="s">
        <v>2945</v>
      </c>
      <c r="F414" s="1062" t="s">
        <v>2946</v>
      </c>
      <c r="G414" s="1087" t="s">
        <v>3299</v>
      </c>
      <c r="H414" s="1088" t="s">
        <v>2794</v>
      </c>
      <c r="I414" s="1088" t="s">
        <v>2842</v>
      </c>
      <c r="J414" s="1089" t="s">
        <v>3307</v>
      </c>
      <c r="K414" s="1090">
        <v>42361</v>
      </c>
      <c r="L414" s="1091">
        <v>42338</v>
      </c>
      <c r="M414" s="563">
        <v>120</v>
      </c>
      <c r="N414" s="562">
        <v>45991</v>
      </c>
      <c r="O414" s="564">
        <v>29</v>
      </c>
      <c r="P414" s="565">
        <v>91</v>
      </c>
      <c r="Q414" s="564" t="s">
        <v>2796</v>
      </c>
      <c r="R414" s="564" t="s">
        <v>127</v>
      </c>
      <c r="S414" s="566">
        <v>36738562134.400002</v>
      </c>
      <c r="T414" s="567" t="s">
        <v>2797</v>
      </c>
      <c r="U414" s="568"/>
      <c r="V414" s="569">
        <v>36738562134.400002</v>
      </c>
      <c r="W414" s="566">
        <v>-8572331164.6933279</v>
      </c>
      <c r="X414" s="570">
        <v>0</v>
      </c>
      <c r="Y414" s="571">
        <v>28166230969.706673</v>
      </c>
      <c r="Z414" s="568"/>
      <c r="AA414" s="572"/>
      <c r="AB414" s="573"/>
      <c r="AC414" s="574">
        <v>0</v>
      </c>
      <c r="AD414" s="574">
        <v>0</v>
      </c>
      <c r="AE414" s="574">
        <v>0</v>
      </c>
      <c r="AF414" s="575">
        <v>0</v>
      </c>
      <c r="AG414" s="576" t="s">
        <v>2798</v>
      </c>
      <c r="AH414" s="574">
        <v>0</v>
      </c>
      <c r="AI414" s="577" t="s">
        <v>2798</v>
      </c>
      <c r="AJ414" s="574">
        <v>0</v>
      </c>
      <c r="AK414" s="577" t="s">
        <v>2798</v>
      </c>
      <c r="AL414" s="575">
        <v>0</v>
      </c>
      <c r="AM414" s="568"/>
      <c r="AN414" s="578">
        <v>0</v>
      </c>
      <c r="AO414" s="579">
        <v>0</v>
      </c>
      <c r="AP414" s="568"/>
      <c r="AQ414" s="580" t="s">
        <v>2795</v>
      </c>
      <c r="AR414" s="581" t="s">
        <v>2799</v>
      </c>
      <c r="AS414" s="582">
        <v>0</v>
      </c>
      <c r="AT414" s="568"/>
      <c r="AU414" s="580" t="s">
        <v>2795</v>
      </c>
      <c r="AV414" s="583" t="s">
        <v>2800</v>
      </c>
      <c r="AW414" s="584" t="s">
        <v>2801</v>
      </c>
      <c r="AX414" s="585" t="s">
        <v>178</v>
      </c>
      <c r="AY414" s="585" t="s">
        <v>178</v>
      </c>
      <c r="AZ414" s="586">
        <v>0</v>
      </c>
      <c r="BA414" s="586">
        <v>0</v>
      </c>
      <c r="BB414" s="586">
        <v>0</v>
      </c>
      <c r="BC414" s="587">
        <v>0</v>
      </c>
      <c r="BD414" s="588">
        <v>0</v>
      </c>
      <c r="BE414" s="568"/>
      <c r="BF414" s="589">
        <v>1</v>
      </c>
      <c r="BG414" s="590">
        <v>306154684.45333332</v>
      </c>
      <c r="BH414" s="590">
        <v>-8878485849.1466618</v>
      </c>
      <c r="BI414" s="591">
        <v>27860076285.253342</v>
      </c>
      <c r="BJ414" s="1100">
        <v>60</v>
      </c>
      <c r="BK414" s="544">
        <f t="shared" si="42"/>
        <v>464334604.75422233</v>
      </c>
      <c r="BL414" s="544">
        <f t="shared" si="43"/>
        <v>365215238.50101429</v>
      </c>
      <c r="BM414" s="544">
        <f t="shared" si="44"/>
        <v>-99119366.253208041</v>
      </c>
      <c r="BN414" s="545"/>
      <c r="BO414" s="545">
        <f t="shared" si="45"/>
        <v>0</v>
      </c>
      <c r="BP414" s="545">
        <f t="shared" si="46"/>
        <v>0</v>
      </c>
      <c r="BQ414" s="545"/>
      <c r="BR414" s="545"/>
      <c r="BS414" s="545"/>
      <c r="BT414" s="545">
        <f t="shared" si="47"/>
        <v>60</v>
      </c>
      <c r="BU414" s="545">
        <f t="shared" si="48"/>
        <v>-5947161975.192482</v>
      </c>
      <c r="BV414" s="545">
        <f t="shared" si="49"/>
        <v>-1962563451.8135192</v>
      </c>
      <c r="BW414" s="545">
        <f t="shared" si="50"/>
        <v>-1962563451.8135192</v>
      </c>
      <c r="BX414" s="1101">
        <f t="shared" si="40"/>
        <v>0.11858171973309135</v>
      </c>
      <c r="BY414" s="1102">
        <f t="shared" si="41"/>
        <v>21912914310.060856</v>
      </c>
    </row>
    <row r="415" spans="1:77" ht="12" customHeight="1">
      <c r="A415" s="1086">
        <v>1911351000</v>
      </c>
      <c r="B415" s="1061">
        <v>7000100</v>
      </c>
      <c r="C415" s="1062">
        <v>7044387</v>
      </c>
      <c r="D415" s="1062">
        <v>1</v>
      </c>
      <c r="E415" s="1062" t="s">
        <v>2947</v>
      </c>
      <c r="F415" s="1062" t="s">
        <v>2946</v>
      </c>
      <c r="G415" s="1087" t="s">
        <v>3299</v>
      </c>
      <c r="H415" s="1088" t="s">
        <v>2794</v>
      </c>
      <c r="I415" s="1088" t="s">
        <v>2795</v>
      </c>
      <c r="J415" s="1089" t="s">
        <v>3307</v>
      </c>
      <c r="K415" s="1090">
        <v>42361</v>
      </c>
      <c r="L415" s="1091">
        <v>42338</v>
      </c>
      <c r="M415" s="563">
        <v>120</v>
      </c>
      <c r="N415" s="562">
        <v>45991</v>
      </c>
      <c r="O415" s="564">
        <v>29</v>
      </c>
      <c r="P415" s="565">
        <v>91</v>
      </c>
      <c r="Q415" s="564" t="s">
        <v>2796</v>
      </c>
      <c r="R415" s="564" t="s">
        <v>127</v>
      </c>
      <c r="S415" s="566">
        <v>547467798.85000002</v>
      </c>
      <c r="T415" s="567" t="s">
        <v>2797</v>
      </c>
      <c r="U415" s="568"/>
      <c r="V415" s="569">
        <v>547467798.85000002</v>
      </c>
      <c r="W415" s="566">
        <v>-127742486.39833333</v>
      </c>
      <c r="X415" s="570">
        <v>0</v>
      </c>
      <c r="Y415" s="571">
        <v>419725312.45166671</v>
      </c>
      <c r="Z415" s="568"/>
      <c r="AA415" s="572"/>
      <c r="AB415" s="573"/>
      <c r="AC415" s="574">
        <v>0</v>
      </c>
      <c r="AD415" s="574">
        <v>0</v>
      </c>
      <c r="AE415" s="574">
        <v>0</v>
      </c>
      <c r="AF415" s="575">
        <v>0</v>
      </c>
      <c r="AG415" s="576" t="s">
        <v>2798</v>
      </c>
      <c r="AH415" s="574">
        <v>0</v>
      </c>
      <c r="AI415" s="577" t="s">
        <v>2798</v>
      </c>
      <c r="AJ415" s="574">
        <v>0</v>
      </c>
      <c r="AK415" s="577" t="s">
        <v>2798</v>
      </c>
      <c r="AL415" s="575">
        <v>0</v>
      </c>
      <c r="AM415" s="568"/>
      <c r="AN415" s="578">
        <v>0</v>
      </c>
      <c r="AO415" s="579">
        <v>0</v>
      </c>
      <c r="AP415" s="568"/>
      <c r="AQ415" s="580" t="s">
        <v>2795</v>
      </c>
      <c r="AR415" s="581" t="s">
        <v>2799</v>
      </c>
      <c r="AS415" s="582">
        <v>0</v>
      </c>
      <c r="AT415" s="568"/>
      <c r="AU415" s="580" t="s">
        <v>2795</v>
      </c>
      <c r="AV415" s="583" t="s">
        <v>2800</v>
      </c>
      <c r="AW415" s="584" t="s">
        <v>2801</v>
      </c>
      <c r="AX415" s="585" t="s">
        <v>178</v>
      </c>
      <c r="AY415" s="585" t="s">
        <v>178</v>
      </c>
      <c r="AZ415" s="586">
        <v>0</v>
      </c>
      <c r="BA415" s="586">
        <v>0</v>
      </c>
      <c r="BB415" s="586">
        <v>0</v>
      </c>
      <c r="BC415" s="587">
        <v>0</v>
      </c>
      <c r="BD415" s="588">
        <v>0</v>
      </c>
      <c r="BE415" s="568"/>
      <c r="BF415" s="589">
        <v>1</v>
      </c>
      <c r="BG415" s="590">
        <v>4562231.6570833335</v>
      </c>
      <c r="BH415" s="590">
        <v>-132304718.05541666</v>
      </c>
      <c r="BI415" s="591">
        <v>415163080.79458338</v>
      </c>
      <c r="BJ415" s="1100">
        <v>60</v>
      </c>
      <c r="BK415" s="544">
        <f t="shared" si="42"/>
        <v>6919384.6799097229</v>
      </c>
      <c r="BL415" s="544">
        <f t="shared" si="43"/>
        <v>5442335.5491480082</v>
      </c>
      <c r="BM415" s="544">
        <f t="shared" si="44"/>
        <v>-1477049.1307617147</v>
      </c>
      <c r="BN415" s="545"/>
      <c r="BO415" s="545">
        <f t="shared" si="45"/>
        <v>0</v>
      </c>
      <c r="BP415" s="545">
        <f t="shared" si="46"/>
        <v>0</v>
      </c>
      <c r="BQ415" s="545"/>
      <c r="BR415" s="545"/>
      <c r="BS415" s="545"/>
      <c r="BT415" s="545">
        <f t="shared" si="47"/>
        <v>60</v>
      </c>
      <c r="BU415" s="545">
        <f t="shared" si="48"/>
        <v>-88622947.845702887</v>
      </c>
      <c r="BV415" s="545">
        <f t="shared" si="49"/>
        <v>-29245572.789081953</v>
      </c>
      <c r="BW415" s="545">
        <f t="shared" si="50"/>
        <v>-29245572.789081953</v>
      </c>
      <c r="BX415" s="1101">
        <f t="shared" si="40"/>
        <v>1.7670716901937722E-3</v>
      </c>
      <c r="BY415" s="1102">
        <f t="shared" si="41"/>
        <v>326540132.94888049</v>
      </c>
    </row>
    <row r="416" spans="1:77" ht="12" customHeight="1">
      <c r="A416" s="1086">
        <v>1911351000</v>
      </c>
      <c r="B416" s="1061">
        <v>7000100</v>
      </c>
      <c r="C416" s="1062">
        <v>7044387</v>
      </c>
      <c r="D416" s="1062">
        <v>2</v>
      </c>
      <c r="E416" s="1062" t="s">
        <v>2948</v>
      </c>
      <c r="F416" s="1062" t="s">
        <v>2946</v>
      </c>
      <c r="G416" s="1087" t="s">
        <v>3299</v>
      </c>
      <c r="H416" s="1088" t="s">
        <v>2794</v>
      </c>
      <c r="I416" s="1088" t="s">
        <v>2795</v>
      </c>
      <c r="J416" s="1089" t="s">
        <v>3307</v>
      </c>
      <c r="K416" s="1090">
        <v>42361</v>
      </c>
      <c r="L416" s="1091">
        <v>42338</v>
      </c>
      <c r="M416" s="563">
        <v>120</v>
      </c>
      <c r="N416" s="562">
        <v>45991</v>
      </c>
      <c r="O416" s="564">
        <v>29</v>
      </c>
      <c r="P416" s="565">
        <v>91</v>
      </c>
      <c r="Q416" s="564" t="s">
        <v>2796</v>
      </c>
      <c r="R416" s="564" t="s">
        <v>127</v>
      </c>
      <c r="S416" s="566">
        <v>5519659023.9200001</v>
      </c>
      <c r="T416" s="567" t="s">
        <v>2797</v>
      </c>
      <c r="U416" s="568"/>
      <c r="V416" s="569">
        <v>5519659023.9200001</v>
      </c>
      <c r="W416" s="566">
        <v>-1287920438.9146669</v>
      </c>
      <c r="X416" s="570">
        <v>0</v>
      </c>
      <c r="Y416" s="571">
        <v>4231738585.0053329</v>
      </c>
      <c r="Z416" s="568"/>
      <c r="AA416" s="572"/>
      <c r="AB416" s="573"/>
      <c r="AC416" s="574">
        <v>0</v>
      </c>
      <c r="AD416" s="574">
        <v>0</v>
      </c>
      <c r="AE416" s="574">
        <v>0</v>
      </c>
      <c r="AF416" s="575">
        <v>0</v>
      </c>
      <c r="AG416" s="576" t="s">
        <v>2798</v>
      </c>
      <c r="AH416" s="574">
        <v>0</v>
      </c>
      <c r="AI416" s="577" t="s">
        <v>2798</v>
      </c>
      <c r="AJ416" s="574">
        <v>0</v>
      </c>
      <c r="AK416" s="577" t="s">
        <v>2798</v>
      </c>
      <c r="AL416" s="575">
        <v>0</v>
      </c>
      <c r="AM416" s="568"/>
      <c r="AN416" s="578">
        <v>0</v>
      </c>
      <c r="AO416" s="579">
        <v>0</v>
      </c>
      <c r="AP416" s="568"/>
      <c r="AQ416" s="580" t="s">
        <v>2795</v>
      </c>
      <c r="AR416" s="581" t="s">
        <v>2799</v>
      </c>
      <c r="AS416" s="582">
        <v>0</v>
      </c>
      <c r="AT416" s="568"/>
      <c r="AU416" s="580" t="s">
        <v>2795</v>
      </c>
      <c r="AV416" s="583" t="s">
        <v>2800</v>
      </c>
      <c r="AW416" s="584" t="s">
        <v>2801</v>
      </c>
      <c r="AX416" s="585" t="s">
        <v>178</v>
      </c>
      <c r="AY416" s="585" t="s">
        <v>178</v>
      </c>
      <c r="AZ416" s="586">
        <v>0</v>
      </c>
      <c r="BA416" s="586">
        <v>0</v>
      </c>
      <c r="BB416" s="586">
        <v>0</v>
      </c>
      <c r="BC416" s="587">
        <v>0</v>
      </c>
      <c r="BD416" s="588">
        <v>0</v>
      </c>
      <c r="BE416" s="568"/>
      <c r="BF416" s="589">
        <v>1</v>
      </c>
      <c r="BG416" s="590">
        <v>45997158.532666668</v>
      </c>
      <c r="BH416" s="590">
        <v>-1333917597.4473336</v>
      </c>
      <c r="BI416" s="591">
        <v>4185741426.4726667</v>
      </c>
      <c r="BJ416" s="1100">
        <v>60</v>
      </c>
      <c r="BK416" s="544">
        <f t="shared" si="42"/>
        <v>69762357.107877776</v>
      </c>
      <c r="BL416" s="544">
        <f t="shared" si="43"/>
        <v>54870508.526997373</v>
      </c>
      <c r="BM416" s="544">
        <f t="shared" si="44"/>
        <v>-14891848.580880404</v>
      </c>
      <c r="BN416" s="545"/>
      <c r="BO416" s="545">
        <f t="shared" si="45"/>
        <v>0</v>
      </c>
      <c r="BP416" s="545">
        <f t="shared" si="46"/>
        <v>0</v>
      </c>
      <c r="BQ416" s="545"/>
      <c r="BR416" s="545"/>
      <c r="BS416" s="545"/>
      <c r="BT416" s="545">
        <f t="shared" si="47"/>
        <v>60</v>
      </c>
      <c r="BU416" s="545">
        <f t="shared" si="48"/>
        <v>-893510914.85282421</v>
      </c>
      <c r="BV416" s="545">
        <f t="shared" si="49"/>
        <v>-294858601.90143198</v>
      </c>
      <c r="BW416" s="545">
        <f t="shared" si="50"/>
        <v>-294858601.90143198</v>
      </c>
      <c r="BX416" s="1101">
        <f t="shared" si="40"/>
        <v>1.7815903001381833E-2</v>
      </c>
      <c r="BY416" s="1102">
        <f t="shared" si="41"/>
        <v>3292230511.6198425</v>
      </c>
    </row>
    <row r="417" spans="1:77" ht="12" customHeight="1">
      <c r="A417" s="1086">
        <v>1911351000</v>
      </c>
      <c r="B417" s="1061">
        <v>7000100</v>
      </c>
      <c r="C417" s="1062">
        <v>7044387</v>
      </c>
      <c r="D417" s="1062">
        <v>3</v>
      </c>
      <c r="E417" s="1062" t="s">
        <v>4784</v>
      </c>
      <c r="F417" s="1062" t="s">
        <v>2946</v>
      </c>
      <c r="G417" s="1087" t="s">
        <v>3868</v>
      </c>
      <c r="H417" s="1088" t="s">
        <v>2794</v>
      </c>
      <c r="I417" s="1088" t="s">
        <v>2795</v>
      </c>
      <c r="J417" s="1089" t="s">
        <v>3307</v>
      </c>
      <c r="K417" s="1090">
        <v>43082</v>
      </c>
      <c r="L417" s="1091">
        <v>43069</v>
      </c>
      <c r="M417" s="563">
        <v>120</v>
      </c>
      <c r="N417" s="562">
        <v>46721</v>
      </c>
      <c r="O417" s="564">
        <v>5</v>
      </c>
      <c r="P417" s="565">
        <v>115</v>
      </c>
      <c r="Q417" s="564" t="s">
        <v>2796</v>
      </c>
      <c r="R417" s="564" t="s">
        <v>127</v>
      </c>
      <c r="S417" s="566">
        <v>1281138900.71</v>
      </c>
      <c r="T417" s="567" t="s">
        <v>2797</v>
      </c>
      <c r="U417" s="568"/>
      <c r="V417" s="569">
        <v>1281138900.71</v>
      </c>
      <c r="W417" s="566">
        <v>0</v>
      </c>
      <c r="X417" s="570">
        <v>0</v>
      </c>
      <c r="Y417" s="571">
        <v>1281138900.71</v>
      </c>
      <c r="Z417" s="568"/>
      <c r="AA417" s="572"/>
      <c r="AB417" s="573"/>
      <c r="AC417" s="574">
        <v>0</v>
      </c>
      <c r="AD417" s="574">
        <v>0</v>
      </c>
      <c r="AE417" s="574">
        <v>0</v>
      </c>
      <c r="AF417" s="575">
        <v>0</v>
      </c>
      <c r="AG417" s="576" t="s">
        <v>2798</v>
      </c>
      <c r="AH417" s="574">
        <v>0</v>
      </c>
      <c r="AI417" s="577" t="s">
        <v>2798</v>
      </c>
      <c r="AJ417" s="574">
        <v>0</v>
      </c>
      <c r="AK417" s="577" t="s">
        <v>2798</v>
      </c>
      <c r="AL417" s="575">
        <v>0</v>
      </c>
      <c r="AM417" s="568"/>
      <c r="AN417" s="578">
        <v>0</v>
      </c>
      <c r="AO417" s="579">
        <v>0</v>
      </c>
      <c r="AP417" s="568"/>
      <c r="AQ417" s="580" t="s">
        <v>2795</v>
      </c>
      <c r="AR417" s="581" t="s">
        <v>2799</v>
      </c>
      <c r="AS417" s="582">
        <v>0</v>
      </c>
      <c r="AT417" s="568"/>
      <c r="AU417" s="580" t="s">
        <v>2795</v>
      </c>
      <c r="AV417" s="583" t="s">
        <v>2800</v>
      </c>
      <c r="AW417" s="584" t="s">
        <v>2801</v>
      </c>
      <c r="AX417" s="585" t="s">
        <v>178</v>
      </c>
      <c r="AY417" s="585" t="s">
        <v>178</v>
      </c>
      <c r="AZ417" s="586">
        <v>0</v>
      </c>
      <c r="BA417" s="586">
        <v>0</v>
      </c>
      <c r="BB417" s="586"/>
      <c r="BC417" s="587">
        <v>0</v>
      </c>
      <c r="BD417" s="588">
        <v>0</v>
      </c>
      <c r="BE417" s="568"/>
      <c r="BF417" s="589">
        <v>0</v>
      </c>
      <c r="BG417" s="590">
        <v>0</v>
      </c>
      <c r="BH417" s="590">
        <v>0</v>
      </c>
      <c r="BI417" s="591">
        <v>1281138900.71</v>
      </c>
      <c r="BJ417" s="1100">
        <v>60</v>
      </c>
      <c r="BK417" s="544">
        <f t="shared" si="42"/>
        <v>21352315.011833332</v>
      </c>
      <c r="BL417" s="544">
        <f t="shared" si="43"/>
        <v>16794334.817503359</v>
      </c>
      <c r="BM417" s="544">
        <f t="shared" si="44"/>
        <v>-4557980.1943299733</v>
      </c>
      <c r="BN417" s="545"/>
      <c r="BO417" s="545">
        <f t="shared" si="45"/>
        <v>0</v>
      </c>
      <c r="BP417" s="545">
        <f t="shared" si="46"/>
        <v>0</v>
      </c>
      <c r="BQ417" s="545"/>
      <c r="BR417" s="545"/>
      <c r="BS417" s="545"/>
      <c r="BT417" s="545">
        <f t="shared" si="47"/>
        <v>60</v>
      </c>
      <c r="BU417" s="545">
        <f t="shared" si="48"/>
        <v>-273478811.65979838</v>
      </c>
      <c r="BV417" s="545">
        <f t="shared" si="49"/>
        <v>-90248007.847733468</v>
      </c>
      <c r="BW417" s="545">
        <f t="shared" si="50"/>
        <v>-90248007.847733468</v>
      </c>
      <c r="BX417" s="1101">
        <f t="shared" si="40"/>
        <v>5.4529518335729322E-3</v>
      </c>
      <c r="BY417" s="1102">
        <f t="shared" si="41"/>
        <v>1007660089.0502017</v>
      </c>
    </row>
    <row r="418" spans="1:77" ht="12" customHeight="1">
      <c r="A418" s="1086">
        <v>1911351000</v>
      </c>
      <c r="B418" s="1061">
        <v>7000100</v>
      </c>
      <c r="C418" s="1062">
        <v>7046753</v>
      </c>
      <c r="D418" s="1062">
        <v>0</v>
      </c>
      <c r="E418" s="1062" t="s">
        <v>2949</v>
      </c>
      <c r="F418" s="1062" t="s">
        <v>2950</v>
      </c>
      <c r="G418" s="1087" t="s">
        <v>3308</v>
      </c>
      <c r="H418" s="1088" t="s">
        <v>2794</v>
      </c>
      <c r="I418" s="1088" t="s">
        <v>2795</v>
      </c>
      <c r="J418" s="1089" t="s">
        <v>3309</v>
      </c>
      <c r="K418" s="1090">
        <v>42362</v>
      </c>
      <c r="L418" s="1091">
        <v>42338</v>
      </c>
      <c r="M418" s="563">
        <v>120</v>
      </c>
      <c r="N418" s="562">
        <v>45991</v>
      </c>
      <c r="O418" s="564">
        <v>29</v>
      </c>
      <c r="P418" s="565">
        <v>91</v>
      </c>
      <c r="Q418" s="564" t="s">
        <v>2796</v>
      </c>
      <c r="R418" s="564" t="s">
        <v>127</v>
      </c>
      <c r="S418" s="566">
        <v>2538637424</v>
      </c>
      <c r="T418" s="567" t="s">
        <v>2797</v>
      </c>
      <c r="U418" s="568"/>
      <c r="V418" s="569">
        <v>2538637424</v>
      </c>
      <c r="W418" s="566">
        <v>-592348732.26666677</v>
      </c>
      <c r="X418" s="570">
        <v>0</v>
      </c>
      <c r="Y418" s="571">
        <v>1946288691.7333331</v>
      </c>
      <c r="Z418" s="568"/>
      <c r="AA418" s="572"/>
      <c r="AB418" s="573"/>
      <c r="AC418" s="574">
        <v>0</v>
      </c>
      <c r="AD418" s="574">
        <v>0</v>
      </c>
      <c r="AE418" s="574">
        <v>0</v>
      </c>
      <c r="AF418" s="575">
        <v>0</v>
      </c>
      <c r="AG418" s="576" t="s">
        <v>2798</v>
      </c>
      <c r="AH418" s="574">
        <v>0</v>
      </c>
      <c r="AI418" s="577" t="s">
        <v>2798</v>
      </c>
      <c r="AJ418" s="574">
        <v>0</v>
      </c>
      <c r="AK418" s="577" t="s">
        <v>2798</v>
      </c>
      <c r="AL418" s="575">
        <v>0</v>
      </c>
      <c r="AM418" s="568"/>
      <c r="AN418" s="578">
        <v>0</v>
      </c>
      <c r="AO418" s="579">
        <v>0</v>
      </c>
      <c r="AP418" s="568"/>
      <c r="AQ418" s="580" t="s">
        <v>2795</v>
      </c>
      <c r="AR418" s="581" t="s">
        <v>2799</v>
      </c>
      <c r="AS418" s="582">
        <v>0</v>
      </c>
      <c r="AT418" s="568"/>
      <c r="AU418" s="580" t="s">
        <v>2795</v>
      </c>
      <c r="AV418" s="583" t="s">
        <v>2800</v>
      </c>
      <c r="AW418" s="584" t="s">
        <v>2801</v>
      </c>
      <c r="AX418" s="585" t="s">
        <v>178</v>
      </c>
      <c r="AY418" s="585" t="s">
        <v>178</v>
      </c>
      <c r="AZ418" s="586">
        <v>0</v>
      </c>
      <c r="BA418" s="586">
        <v>0</v>
      </c>
      <c r="BB418" s="586">
        <v>0</v>
      </c>
      <c r="BC418" s="587">
        <v>0</v>
      </c>
      <c r="BD418" s="588">
        <v>0</v>
      </c>
      <c r="BE418" s="568"/>
      <c r="BF418" s="589">
        <v>1</v>
      </c>
      <c r="BG418" s="590">
        <v>21155311.866666667</v>
      </c>
      <c r="BH418" s="590">
        <v>-613504044.13333344</v>
      </c>
      <c r="BI418" s="591">
        <v>1925133379.8666666</v>
      </c>
      <c r="BJ418" s="1100">
        <v>60</v>
      </c>
      <c r="BK418" s="544">
        <f t="shared" si="42"/>
        <v>32085556.331111111</v>
      </c>
      <c r="BL418" s="544">
        <f t="shared" si="43"/>
        <v>25236400.621286921</v>
      </c>
      <c r="BM418" s="544">
        <f t="shared" si="44"/>
        <v>-6849155.7098241895</v>
      </c>
      <c r="BN418" s="545"/>
      <c r="BO418" s="545">
        <f t="shared" si="45"/>
        <v>0</v>
      </c>
      <c r="BP418" s="545">
        <f t="shared" si="46"/>
        <v>0</v>
      </c>
      <c r="BQ418" s="545"/>
      <c r="BR418" s="545"/>
      <c r="BS418" s="545"/>
      <c r="BT418" s="545">
        <f t="shared" si="47"/>
        <v>60</v>
      </c>
      <c r="BU418" s="545">
        <f t="shared" si="48"/>
        <v>-410949342.58945137</v>
      </c>
      <c r="BV418" s="545">
        <f t="shared" si="49"/>
        <v>-135613283.05451897</v>
      </c>
      <c r="BW418" s="545">
        <f t="shared" si="50"/>
        <v>-135613283.05451897</v>
      </c>
      <c r="BX418" s="1101">
        <f t="shared" si="40"/>
        <v>8.1940058082684494E-3</v>
      </c>
      <c r="BY418" s="1102">
        <f t="shared" si="41"/>
        <v>1514184037.2772152</v>
      </c>
    </row>
    <row r="419" spans="1:77" ht="12" customHeight="1">
      <c r="A419" s="1086">
        <v>1911351000</v>
      </c>
      <c r="B419" s="1061">
        <v>7000100</v>
      </c>
      <c r="C419" s="1062">
        <v>7018869</v>
      </c>
      <c r="D419" s="1062">
        <v>0</v>
      </c>
      <c r="E419" s="1062" t="s">
        <v>2951</v>
      </c>
      <c r="F419" s="1062" t="s">
        <v>2952</v>
      </c>
      <c r="G419" s="1087" t="s">
        <v>3287</v>
      </c>
      <c r="H419" s="1088" t="s">
        <v>2794</v>
      </c>
      <c r="I419" s="1088" t="s">
        <v>2795</v>
      </c>
      <c r="J419" s="1089" t="s">
        <v>3310</v>
      </c>
      <c r="K419" s="1090">
        <v>42360</v>
      </c>
      <c r="L419" s="1091">
        <v>42643</v>
      </c>
      <c r="M419" s="563">
        <v>119</v>
      </c>
      <c r="N419" s="562">
        <v>46264</v>
      </c>
      <c r="O419" s="564">
        <v>20</v>
      </c>
      <c r="P419" s="565">
        <v>99</v>
      </c>
      <c r="Q419" s="564" t="s">
        <v>2796</v>
      </c>
      <c r="R419" s="564" t="s">
        <v>127</v>
      </c>
      <c r="S419" s="566">
        <v>617334350.85000002</v>
      </c>
      <c r="T419" s="567" t="s">
        <v>2797</v>
      </c>
      <c r="U419" s="568"/>
      <c r="V419" s="569">
        <v>617334350.85000002</v>
      </c>
      <c r="W419" s="566">
        <v>-98565988.791176528</v>
      </c>
      <c r="X419" s="570">
        <v>0</v>
      </c>
      <c r="Y419" s="571">
        <v>518768362.05882347</v>
      </c>
      <c r="Z419" s="568"/>
      <c r="AA419" s="572"/>
      <c r="AB419" s="573"/>
      <c r="AC419" s="574">
        <v>0</v>
      </c>
      <c r="AD419" s="574">
        <v>0</v>
      </c>
      <c r="AE419" s="651">
        <v>0</v>
      </c>
      <c r="AF419" s="575">
        <v>0</v>
      </c>
      <c r="AG419" s="576" t="s">
        <v>2798</v>
      </c>
      <c r="AH419" s="574">
        <v>0</v>
      </c>
      <c r="AI419" s="577" t="s">
        <v>2798</v>
      </c>
      <c r="AJ419" s="574">
        <v>0</v>
      </c>
      <c r="AK419" s="577" t="s">
        <v>2798</v>
      </c>
      <c r="AL419" s="575">
        <v>0</v>
      </c>
      <c r="AM419" s="568"/>
      <c r="AN419" s="578">
        <v>0</v>
      </c>
      <c r="AO419" s="579">
        <v>0</v>
      </c>
      <c r="AP419" s="568"/>
      <c r="AQ419" s="580" t="s">
        <v>2795</v>
      </c>
      <c r="AR419" s="581" t="s">
        <v>2799</v>
      </c>
      <c r="AS419" s="582">
        <v>0</v>
      </c>
      <c r="AT419" s="568"/>
      <c r="AU419" s="580" t="s">
        <v>2795</v>
      </c>
      <c r="AV419" s="583" t="s">
        <v>2800</v>
      </c>
      <c r="AW419" s="584" t="s">
        <v>2801</v>
      </c>
      <c r="AX419" s="585" t="s">
        <v>178</v>
      </c>
      <c r="AY419" s="585" t="s">
        <v>178</v>
      </c>
      <c r="AZ419" s="586">
        <v>0</v>
      </c>
      <c r="BA419" s="586">
        <v>0</v>
      </c>
      <c r="BB419" s="586">
        <v>0</v>
      </c>
      <c r="BC419" s="587">
        <v>0</v>
      </c>
      <c r="BD419" s="588">
        <v>0</v>
      </c>
      <c r="BE419" s="568"/>
      <c r="BF419" s="589">
        <v>1</v>
      </c>
      <c r="BG419" s="590">
        <v>5187683.6205882356</v>
      </c>
      <c r="BH419" s="590">
        <v>-103753672.41176477</v>
      </c>
      <c r="BI419" s="591">
        <v>513580678.43823528</v>
      </c>
      <c r="BJ419" s="1100">
        <v>60</v>
      </c>
      <c r="BK419" s="544">
        <f t="shared" si="42"/>
        <v>8559677.9739705883</v>
      </c>
      <c r="BL419" s="544">
        <f t="shared" si="43"/>
        <v>6732482.9998622239</v>
      </c>
      <c r="BM419" s="544">
        <f t="shared" si="44"/>
        <v>-1827194.9741083644</v>
      </c>
      <c r="BN419" s="545"/>
      <c r="BO419" s="545">
        <f t="shared" si="45"/>
        <v>0</v>
      </c>
      <c r="BP419" s="545">
        <f t="shared" si="46"/>
        <v>0</v>
      </c>
      <c r="BQ419" s="545"/>
      <c r="BR419" s="545"/>
      <c r="BS419" s="545"/>
      <c r="BT419" s="545">
        <f t="shared" si="47"/>
        <v>60</v>
      </c>
      <c r="BU419" s="545">
        <f t="shared" si="48"/>
        <v>-109631698.44650187</v>
      </c>
      <c r="BV419" s="545">
        <f t="shared" si="49"/>
        <v>-36178460.487345621</v>
      </c>
      <c r="BW419" s="545">
        <f t="shared" si="50"/>
        <v>-36178460.487345621</v>
      </c>
      <c r="BX419" s="1101">
        <f t="shared" si="40"/>
        <v>2.1859696092479644E-3</v>
      </c>
      <c r="BY419" s="1102">
        <f t="shared" si="41"/>
        <v>403948979.99173343</v>
      </c>
    </row>
    <row r="420" spans="1:77" ht="12" customHeight="1">
      <c r="A420" s="1086">
        <v>1911351000</v>
      </c>
      <c r="B420" s="1061">
        <v>7000100</v>
      </c>
      <c r="C420" s="1062">
        <v>7018869</v>
      </c>
      <c r="D420" s="1062">
        <v>1</v>
      </c>
      <c r="E420" s="1062" t="s">
        <v>2953</v>
      </c>
      <c r="F420" s="1062" t="s">
        <v>2952</v>
      </c>
      <c r="G420" s="1087" t="s">
        <v>3287</v>
      </c>
      <c r="H420" s="1088" t="s">
        <v>2794</v>
      </c>
      <c r="I420" s="1088" t="s">
        <v>2795</v>
      </c>
      <c r="J420" s="1089" t="s">
        <v>3310</v>
      </c>
      <c r="K420" s="1090">
        <v>42517</v>
      </c>
      <c r="L420" s="1091">
        <v>42643</v>
      </c>
      <c r="M420" s="563">
        <v>119</v>
      </c>
      <c r="N420" s="562">
        <v>46264</v>
      </c>
      <c r="O420" s="564">
        <v>19</v>
      </c>
      <c r="P420" s="565">
        <v>100</v>
      </c>
      <c r="Q420" s="564" t="s">
        <v>2796</v>
      </c>
      <c r="R420" s="564" t="s">
        <v>127</v>
      </c>
      <c r="S420" s="566">
        <v>315882659.39999998</v>
      </c>
      <c r="T420" s="567" t="s">
        <v>2797</v>
      </c>
      <c r="U420" s="568"/>
      <c r="V420" s="569">
        <v>315882659.39999998</v>
      </c>
      <c r="W420" s="566">
        <v>-47780570.32941176</v>
      </c>
      <c r="X420" s="570">
        <v>0</v>
      </c>
      <c r="Y420" s="571">
        <v>268102089.07058823</v>
      </c>
      <c r="Z420" s="568"/>
      <c r="AA420" s="572"/>
      <c r="AB420" s="573"/>
      <c r="AC420" s="574">
        <v>0</v>
      </c>
      <c r="AD420" s="574">
        <v>0</v>
      </c>
      <c r="AE420" s="574">
        <v>0</v>
      </c>
      <c r="AF420" s="575">
        <v>0</v>
      </c>
      <c r="AG420" s="576" t="s">
        <v>2798</v>
      </c>
      <c r="AH420" s="574">
        <v>0</v>
      </c>
      <c r="AI420" s="577" t="s">
        <v>2798</v>
      </c>
      <c r="AJ420" s="574">
        <v>0</v>
      </c>
      <c r="AK420" s="577" t="s">
        <v>2798</v>
      </c>
      <c r="AL420" s="575">
        <v>0</v>
      </c>
      <c r="AM420" s="568"/>
      <c r="AN420" s="578">
        <v>0</v>
      </c>
      <c r="AO420" s="579">
        <v>0</v>
      </c>
      <c r="AP420" s="568"/>
      <c r="AQ420" s="580" t="s">
        <v>2795</v>
      </c>
      <c r="AR420" s="581" t="s">
        <v>2799</v>
      </c>
      <c r="AS420" s="582">
        <v>0</v>
      </c>
      <c r="AT420" s="568"/>
      <c r="AU420" s="580" t="s">
        <v>2795</v>
      </c>
      <c r="AV420" s="583" t="s">
        <v>2800</v>
      </c>
      <c r="AW420" s="584" t="s">
        <v>2801</v>
      </c>
      <c r="AX420" s="585" t="s">
        <v>178</v>
      </c>
      <c r="AY420" s="585" t="s">
        <v>178</v>
      </c>
      <c r="AZ420" s="586">
        <v>0</v>
      </c>
      <c r="BA420" s="586">
        <v>0</v>
      </c>
      <c r="BB420" s="586">
        <v>0</v>
      </c>
      <c r="BC420" s="587">
        <v>0</v>
      </c>
      <c r="BD420" s="588">
        <v>0</v>
      </c>
      <c r="BE420" s="568"/>
      <c r="BF420" s="589">
        <v>1</v>
      </c>
      <c r="BG420" s="590">
        <v>2654476.1294117644</v>
      </c>
      <c r="BH420" s="590">
        <v>-50435046.458823524</v>
      </c>
      <c r="BI420" s="591">
        <v>265447612.94117644</v>
      </c>
      <c r="BJ420" s="1100">
        <v>60</v>
      </c>
      <c r="BK420" s="544">
        <f t="shared" si="42"/>
        <v>4424126.8823529407</v>
      </c>
      <c r="BL420" s="544">
        <f t="shared" si="43"/>
        <v>3479728.9238275005</v>
      </c>
      <c r="BM420" s="544">
        <f t="shared" si="44"/>
        <v>-944397.95852544019</v>
      </c>
      <c r="BN420" s="545"/>
      <c r="BO420" s="545">
        <f t="shared" si="45"/>
        <v>0</v>
      </c>
      <c r="BP420" s="545">
        <f t="shared" si="46"/>
        <v>0</v>
      </c>
      <c r="BQ420" s="545"/>
      <c r="BR420" s="545"/>
      <c r="BS420" s="545"/>
      <c r="BT420" s="545">
        <f t="shared" si="47"/>
        <v>60</v>
      </c>
      <c r="BU420" s="545">
        <f t="shared" si="48"/>
        <v>-56663877.511526413</v>
      </c>
      <c r="BV420" s="545">
        <f t="shared" si="49"/>
        <v>-18699079.578803718</v>
      </c>
      <c r="BW420" s="545">
        <f t="shared" si="50"/>
        <v>-18699079.578803718</v>
      </c>
      <c r="BX420" s="1101">
        <f t="shared" si="40"/>
        <v>1.1298330312997011E-3</v>
      </c>
      <c r="BY420" s="1102">
        <f t="shared" si="41"/>
        <v>208783735.42965004</v>
      </c>
    </row>
    <row r="421" spans="1:77" ht="12" customHeight="1">
      <c r="A421" s="1086">
        <v>1911351000</v>
      </c>
      <c r="B421" s="1061">
        <v>7000100</v>
      </c>
      <c r="C421" s="1062">
        <v>7018869</v>
      </c>
      <c r="D421" s="1062">
        <v>2</v>
      </c>
      <c r="E421" s="1062" t="s">
        <v>3798</v>
      </c>
      <c r="F421" s="1062" t="s">
        <v>3799</v>
      </c>
      <c r="G421" s="1087" t="s">
        <v>3343</v>
      </c>
      <c r="H421" s="1088" t="s">
        <v>2794</v>
      </c>
      <c r="I421" s="1088" t="s">
        <v>2795</v>
      </c>
      <c r="J421" s="1089"/>
      <c r="K421" s="1090">
        <v>42935</v>
      </c>
      <c r="L421" s="1091">
        <v>42916</v>
      </c>
      <c r="M421" s="563">
        <v>110</v>
      </c>
      <c r="N421" s="562">
        <v>46264</v>
      </c>
      <c r="O421" s="564">
        <v>10</v>
      </c>
      <c r="P421" s="565">
        <v>100</v>
      </c>
      <c r="Q421" s="564" t="s">
        <v>2796</v>
      </c>
      <c r="R421" s="564" t="s">
        <v>127</v>
      </c>
      <c r="S421" s="566">
        <v>318501792.93000001</v>
      </c>
      <c r="T421" s="567" t="s">
        <v>2797</v>
      </c>
      <c r="U421" s="568"/>
      <c r="V421" s="569">
        <v>318501792.93000001</v>
      </c>
      <c r="W421" s="566">
        <v>-26059237.603363637</v>
      </c>
      <c r="X421" s="570">
        <v>0</v>
      </c>
      <c r="Y421" s="571">
        <v>292442555.32663637</v>
      </c>
      <c r="Z421" s="568"/>
      <c r="AA421" s="572"/>
      <c r="AB421" s="573"/>
      <c r="AC421" s="574">
        <v>0</v>
      </c>
      <c r="AD421" s="574">
        <v>0</v>
      </c>
      <c r="AE421" s="574">
        <v>0</v>
      </c>
      <c r="AF421" s="575">
        <v>0</v>
      </c>
      <c r="AG421" s="576" t="s">
        <v>2798</v>
      </c>
      <c r="AH421" s="574">
        <v>0</v>
      </c>
      <c r="AI421" s="577" t="s">
        <v>2798</v>
      </c>
      <c r="AJ421" s="574">
        <v>0</v>
      </c>
      <c r="AK421" s="577" t="s">
        <v>2798</v>
      </c>
      <c r="AL421" s="575">
        <v>0</v>
      </c>
      <c r="AM421" s="568"/>
      <c r="AN421" s="578">
        <v>0</v>
      </c>
      <c r="AO421" s="579">
        <v>0</v>
      </c>
      <c r="AP421" s="568"/>
      <c r="AQ421" s="580" t="s">
        <v>2795</v>
      </c>
      <c r="AR421" s="581" t="s">
        <v>2799</v>
      </c>
      <c r="AS421" s="582">
        <v>0</v>
      </c>
      <c r="AT421" s="568"/>
      <c r="AU421" s="580" t="s">
        <v>2795</v>
      </c>
      <c r="AV421" s="583" t="s">
        <v>2800</v>
      </c>
      <c r="AW421" s="584" t="s">
        <v>2801</v>
      </c>
      <c r="AX421" s="585" t="s">
        <v>178</v>
      </c>
      <c r="AY421" s="585" t="s">
        <v>178</v>
      </c>
      <c r="AZ421" s="586">
        <v>0</v>
      </c>
      <c r="BA421" s="586">
        <v>0</v>
      </c>
      <c r="BB421" s="586">
        <v>0</v>
      </c>
      <c r="BC421" s="587">
        <v>0</v>
      </c>
      <c r="BD421" s="588">
        <v>0</v>
      </c>
      <c r="BE421" s="568"/>
      <c r="BF421" s="589">
        <v>1</v>
      </c>
      <c r="BG421" s="590">
        <v>2895470.8448181818</v>
      </c>
      <c r="BH421" s="590">
        <v>-28954708.448181819</v>
      </c>
      <c r="BI421" s="591">
        <v>289547084.4818182</v>
      </c>
      <c r="BJ421" s="1100">
        <v>60</v>
      </c>
      <c r="BK421" s="544">
        <f t="shared" si="42"/>
        <v>4825784.7413636362</v>
      </c>
      <c r="BL421" s="544">
        <f t="shared" si="43"/>
        <v>3795646.7323915288</v>
      </c>
      <c r="BM421" s="544">
        <f t="shared" si="44"/>
        <v>-1030138.0089721074</v>
      </c>
      <c r="BN421" s="545"/>
      <c r="BO421" s="545">
        <f t="shared" si="45"/>
        <v>0</v>
      </c>
      <c r="BP421" s="545">
        <f t="shared" si="46"/>
        <v>0</v>
      </c>
      <c r="BQ421" s="545"/>
      <c r="BR421" s="545"/>
      <c r="BS421" s="545"/>
      <c r="BT421" s="545">
        <f t="shared" si="47"/>
        <v>60</v>
      </c>
      <c r="BU421" s="545">
        <f t="shared" si="48"/>
        <v>-61808280.538326442</v>
      </c>
      <c r="BV421" s="545">
        <f t="shared" si="49"/>
        <v>-20396732.577647727</v>
      </c>
      <c r="BW421" s="545">
        <f t="shared" si="50"/>
        <v>-20396732.577647727</v>
      </c>
      <c r="BX421" s="1101">
        <f t="shared" si="40"/>
        <v>1.2324083706737946E-3</v>
      </c>
      <c r="BY421" s="1102">
        <f t="shared" si="41"/>
        <v>227738803.94349173</v>
      </c>
    </row>
    <row r="422" spans="1:77" ht="12" customHeight="1">
      <c r="A422" s="1086">
        <v>1911351000</v>
      </c>
      <c r="B422" s="1061">
        <v>7000100</v>
      </c>
      <c r="C422" s="1062">
        <v>7018869</v>
      </c>
      <c r="D422" s="1062">
        <v>4</v>
      </c>
      <c r="E422" s="1062" t="s">
        <v>3345</v>
      </c>
      <c r="F422" s="1062" t="s">
        <v>3346</v>
      </c>
      <c r="G422" s="1087" t="s">
        <v>3343</v>
      </c>
      <c r="H422" s="1088" t="s">
        <v>2794</v>
      </c>
      <c r="I422" s="1088" t="s">
        <v>2795</v>
      </c>
      <c r="J422" s="1089"/>
      <c r="K422" s="1090">
        <v>42906</v>
      </c>
      <c r="L422" s="1091">
        <v>42886</v>
      </c>
      <c r="M422" s="563">
        <v>111</v>
      </c>
      <c r="N422" s="562">
        <v>46265</v>
      </c>
      <c r="O422" s="564">
        <v>11</v>
      </c>
      <c r="P422" s="565">
        <v>100</v>
      </c>
      <c r="Q422" s="564" t="s">
        <v>2796</v>
      </c>
      <c r="R422" s="564" t="s">
        <v>127</v>
      </c>
      <c r="S422" s="566">
        <v>989351430.84000003</v>
      </c>
      <c r="T422" s="567" t="s">
        <v>2797</v>
      </c>
      <c r="U422" s="568"/>
      <c r="V422" s="569">
        <v>989351430.84000003</v>
      </c>
      <c r="W422" s="566">
        <v>-89130759.535135165</v>
      </c>
      <c r="X422" s="570"/>
      <c r="Y422" s="571">
        <v>900220671.30486488</v>
      </c>
      <c r="Z422" s="568"/>
      <c r="AA422" s="572"/>
      <c r="AB422" s="573"/>
      <c r="AC422" s="574">
        <v>0</v>
      </c>
      <c r="AD422" s="574">
        <v>0</v>
      </c>
      <c r="AE422" s="574">
        <v>0</v>
      </c>
      <c r="AF422" s="575">
        <v>0</v>
      </c>
      <c r="AG422" s="576" t="s">
        <v>2798</v>
      </c>
      <c r="AH422" s="574">
        <v>0</v>
      </c>
      <c r="AI422" s="577" t="s">
        <v>2798</v>
      </c>
      <c r="AJ422" s="574">
        <v>0</v>
      </c>
      <c r="AK422" s="577" t="s">
        <v>2798</v>
      </c>
      <c r="AL422" s="575">
        <v>0</v>
      </c>
      <c r="AM422" s="568"/>
      <c r="AN422" s="578">
        <v>0</v>
      </c>
      <c r="AO422" s="579">
        <v>0</v>
      </c>
      <c r="AP422" s="568"/>
      <c r="AQ422" s="580" t="s">
        <v>2795</v>
      </c>
      <c r="AR422" s="581" t="s">
        <v>2799</v>
      </c>
      <c r="AS422" s="582">
        <v>0</v>
      </c>
      <c r="AT422" s="568"/>
      <c r="AU422" s="580" t="s">
        <v>2795</v>
      </c>
      <c r="AV422" s="583" t="s">
        <v>2800</v>
      </c>
      <c r="AW422" s="584" t="s">
        <v>2801</v>
      </c>
      <c r="AX422" s="585" t="s">
        <v>178</v>
      </c>
      <c r="AY422" s="585" t="s">
        <v>178</v>
      </c>
      <c r="AZ422" s="586">
        <v>0</v>
      </c>
      <c r="BA422" s="586">
        <v>0</v>
      </c>
      <c r="BB422" s="586">
        <v>0</v>
      </c>
      <c r="BC422" s="587">
        <v>0</v>
      </c>
      <c r="BD422" s="588">
        <v>0</v>
      </c>
      <c r="BE422" s="568"/>
      <c r="BF422" s="589">
        <v>1</v>
      </c>
      <c r="BG422" s="590">
        <v>8913075.9535135143</v>
      </c>
      <c r="BH422" s="590">
        <v>-98043835.488648683</v>
      </c>
      <c r="BI422" s="591">
        <v>891307595.35135138</v>
      </c>
      <c r="BJ422" s="1100">
        <v>60</v>
      </c>
      <c r="BK422" s="544">
        <f t="shared" si="42"/>
        <v>14855126.58918919</v>
      </c>
      <c r="BL422" s="544">
        <f t="shared" si="43"/>
        <v>11684071.238035711</v>
      </c>
      <c r="BM422" s="544">
        <f t="shared" si="44"/>
        <v>-3171055.3511534799</v>
      </c>
      <c r="BN422" s="545"/>
      <c r="BO422" s="545">
        <f t="shared" si="45"/>
        <v>0</v>
      </c>
      <c r="BP422" s="545">
        <f t="shared" si="46"/>
        <v>0</v>
      </c>
      <c r="BQ422" s="545"/>
      <c r="BR422" s="545"/>
      <c r="BS422" s="545"/>
      <c r="BT422" s="545">
        <f t="shared" si="47"/>
        <v>60</v>
      </c>
      <c r="BU422" s="545">
        <f t="shared" si="48"/>
        <v>-190263321.0692088</v>
      </c>
      <c r="BV422" s="545">
        <f t="shared" si="49"/>
        <v>-62786895.952838905</v>
      </c>
      <c r="BW422" s="545">
        <f t="shared" si="50"/>
        <v>-62786895.952838905</v>
      </c>
      <c r="BX422" s="1101">
        <f t="shared" si="40"/>
        <v>3.7937005766159357E-3</v>
      </c>
      <c r="BY422" s="1102">
        <f t="shared" si="41"/>
        <v>701044274.28214264</v>
      </c>
    </row>
    <row r="423" spans="1:77" ht="12" customHeight="1">
      <c r="A423" s="1086">
        <v>1911351000</v>
      </c>
      <c r="B423" s="1061">
        <v>7000100</v>
      </c>
      <c r="C423" s="1062">
        <v>7018869</v>
      </c>
      <c r="D423" s="1062">
        <v>5</v>
      </c>
      <c r="E423" s="1062" t="s">
        <v>3800</v>
      </c>
      <c r="F423" s="1062" t="s">
        <v>3801</v>
      </c>
      <c r="G423" s="1087" t="s">
        <v>3343</v>
      </c>
      <c r="H423" s="1088" t="s">
        <v>2794</v>
      </c>
      <c r="I423" s="1088" t="s">
        <v>2795</v>
      </c>
      <c r="J423" s="1089"/>
      <c r="K423" s="1090">
        <v>42997</v>
      </c>
      <c r="L423" s="1091">
        <v>42978</v>
      </c>
      <c r="M423" s="563">
        <v>108</v>
      </c>
      <c r="N423" s="562">
        <v>46265</v>
      </c>
      <c r="O423" s="564">
        <v>8</v>
      </c>
      <c r="P423" s="565">
        <v>100</v>
      </c>
      <c r="Q423" s="564" t="s">
        <v>2796</v>
      </c>
      <c r="R423" s="564" t="s">
        <v>127</v>
      </c>
      <c r="S423" s="566">
        <v>9203666.3800000008</v>
      </c>
      <c r="T423" s="567" t="s">
        <v>2797</v>
      </c>
      <c r="U423" s="568"/>
      <c r="V423" s="569">
        <v>9203666.3800000008</v>
      </c>
      <c r="W423" s="566">
        <v>-596533.93203703722</v>
      </c>
      <c r="X423" s="570">
        <v>0</v>
      </c>
      <c r="Y423" s="571">
        <v>8607132.447962964</v>
      </c>
      <c r="Z423" s="568"/>
      <c r="AA423" s="572"/>
      <c r="AB423" s="573"/>
      <c r="AC423" s="574">
        <v>0</v>
      </c>
      <c r="AD423" s="574">
        <v>0</v>
      </c>
      <c r="AE423" s="574">
        <v>0</v>
      </c>
      <c r="AF423" s="575">
        <v>0</v>
      </c>
      <c r="AG423" s="576" t="s">
        <v>2798</v>
      </c>
      <c r="AH423" s="574">
        <v>0</v>
      </c>
      <c r="AI423" s="577" t="s">
        <v>2798</v>
      </c>
      <c r="AJ423" s="574">
        <v>0</v>
      </c>
      <c r="AK423" s="577" t="s">
        <v>2798</v>
      </c>
      <c r="AL423" s="575">
        <v>0</v>
      </c>
      <c r="AM423" s="568"/>
      <c r="AN423" s="578">
        <v>0</v>
      </c>
      <c r="AO423" s="579">
        <v>0</v>
      </c>
      <c r="AP423" s="568"/>
      <c r="AQ423" s="580" t="s">
        <v>2795</v>
      </c>
      <c r="AR423" s="581" t="s">
        <v>2799</v>
      </c>
      <c r="AS423" s="582">
        <v>0</v>
      </c>
      <c r="AT423" s="568"/>
      <c r="AU423" s="580" t="s">
        <v>2795</v>
      </c>
      <c r="AV423" s="583" t="s">
        <v>2800</v>
      </c>
      <c r="AW423" s="584" t="s">
        <v>2801</v>
      </c>
      <c r="AX423" s="585" t="s">
        <v>178</v>
      </c>
      <c r="AY423" s="585"/>
      <c r="AZ423" s="586">
        <v>0</v>
      </c>
      <c r="BA423" s="586">
        <v>0</v>
      </c>
      <c r="BB423" s="586">
        <v>0</v>
      </c>
      <c r="BC423" s="587">
        <v>0</v>
      </c>
      <c r="BD423" s="588">
        <v>0</v>
      </c>
      <c r="BE423" s="568"/>
      <c r="BF423" s="589">
        <v>1</v>
      </c>
      <c r="BG423" s="590">
        <v>85219.133148148161</v>
      </c>
      <c r="BH423" s="590">
        <v>-681753.06518518541</v>
      </c>
      <c r="BI423" s="591">
        <v>8521913.3148148153</v>
      </c>
      <c r="BJ423" s="1100">
        <v>60</v>
      </c>
      <c r="BK423" s="544">
        <f t="shared" si="42"/>
        <v>142031.88858024692</v>
      </c>
      <c r="BL423" s="544">
        <f t="shared" si="43"/>
        <v>111712.99647167353</v>
      </c>
      <c r="BM423" s="544">
        <f t="shared" si="44"/>
        <v>-30318.892108573389</v>
      </c>
      <c r="BN423" s="545"/>
      <c r="BO423" s="545">
        <f t="shared" si="45"/>
        <v>0</v>
      </c>
      <c r="BP423" s="545">
        <f t="shared" si="46"/>
        <v>0</v>
      </c>
      <c r="BQ423" s="545"/>
      <c r="BR423" s="545"/>
      <c r="BS423" s="545"/>
      <c r="BT423" s="545">
        <f t="shared" si="47"/>
        <v>60</v>
      </c>
      <c r="BU423" s="545">
        <f t="shared" si="48"/>
        <v>-1819133.5265144033</v>
      </c>
      <c r="BV423" s="545">
        <f t="shared" si="49"/>
        <v>-600314.06374975317</v>
      </c>
      <c r="BW423" s="545">
        <f t="shared" si="50"/>
        <v>-600314.06374975317</v>
      </c>
      <c r="BX423" s="1101">
        <f t="shared" si="40"/>
        <v>3.6272087913196492E-5</v>
      </c>
      <c r="BY423" s="1102">
        <f t="shared" si="41"/>
        <v>6702779.7883004118</v>
      </c>
    </row>
    <row r="424" spans="1:77" ht="12" customHeight="1">
      <c r="A424" s="1086">
        <v>1911351000</v>
      </c>
      <c r="B424" s="1061">
        <v>7000100</v>
      </c>
      <c r="C424" s="1062">
        <v>7018869</v>
      </c>
      <c r="D424" s="1062">
        <v>6</v>
      </c>
      <c r="E424" s="1062" t="s">
        <v>3803</v>
      </c>
      <c r="F424" s="1062" t="s">
        <v>3804</v>
      </c>
      <c r="G424" s="1087" t="s">
        <v>3805</v>
      </c>
      <c r="H424" s="1088" t="s">
        <v>2794</v>
      </c>
      <c r="I424" s="1088" t="s">
        <v>2795</v>
      </c>
      <c r="J424" s="1089"/>
      <c r="K424" s="1090">
        <v>42997</v>
      </c>
      <c r="L424" s="1091">
        <v>42978</v>
      </c>
      <c r="M424" s="563">
        <v>108</v>
      </c>
      <c r="N424" s="562">
        <v>46265</v>
      </c>
      <c r="O424" s="564">
        <v>8</v>
      </c>
      <c r="P424" s="565">
        <v>100</v>
      </c>
      <c r="Q424" s="564" t="s">
        <v>2796</v>
      </c>
      <c r="R424" s="564" t="s">
        <v>127</v>
      </c>
      <c r="S424" s="566">
        <v>17296665.699999999</v>
      </c>
      <c r="T424" s="567" t="s">
        <v>2797</v>
      </c>
      <c r="U424" s="568"/>
      <c r="V424" s="569">
        <v>17296665.699999999</v>
      </c>
      <c r="W424" s="566">
        <v>-1121080.1842592591</v>
      </c>
      <c r="X424" s="570">
        <v>0</v>
      </c>
      <c r="Y424" s="571">
        <v>16175585.515740741</v>
      </c>
      <c r="Z424" s="568"/>
      <c r="AA424" s="572"/>
      <c r="AB424" s="573"/>
      <c r="AC424" s="574">
        <v>0</v>
      </c>
      <c r="AD424" s="574">
        <v>0</v>
      </c>
      <c r="AE424" s="574">
        <v>0</v>
      </c>
      <c r="AF424" s="575">
        <v>0</v>
      </c>
      <c r="AG424" s="576" t="s">
        <v>2798</v>
      </c>
      <c r="AH424" s="574">
        <v>0</v>
      </c>
      <c r="AI424" s="577" t="s">
        <v>2798</v>
      </c>
      <c r="AJ424" s="574">
        <v>0</v>
      </c>
      <c r="AK424" s="577" t="s">
        <v>2798</v>
      </c>
      <c r="AL424" s="575">
        <v>0</v>
      </c>
      <c r="AM424" s="568"/>
      <c r="AN424" s="578">
        <v>0</v>
      </c>
      <c r="AO424" s="579">
        <v>0</v>
      </c>
      <c r="AP424" s="568"/>
      <c r="AQ424" s="580" t="s">
        <v>2795</v>
      </c>
      <c r="AR424" s="581" t="s">
        <v>2799</v>
      </c>
      <c r="AS424" s="582">
        <v>0</v>
      </c>
      <c r="AT424" s="568"/>
      <c r="AU424" s="580" t="s">
        <v>2795</v>
      </c>
      <c r="AV424" s="583" t="s">
        <v>2800</v>
      </c>
      <c r="AW424" s="584" t="s">
        <v>2801</v>
      </c>
      <c r="AX424" s="585" t="s">
        <v>178</v>
      </c>
      <c r="AY424" s="585"/>
      <c r="AZ424" s="586">
        <v>0</v>
      </c>
      <c r="BA424" s="586">
        <v>0</v>
      </c>
      <c r="BB424" s="586">
        <v>0</v>
      </c>
      <c r="BC424" s="587">
        <v>0</v>
      </c>
      <c r="BD424" s="588">
        <v>0</v>
      </c>
      <c r="BE424" s="568"/>
      <c r="BF424" s="589">
        <v>1</v>
      </c>
      <c r="BG424" s="590">
        <v>160154.31203703702</v>
      </c>
      <c r="BH424" s="590">
        <v>-1281234.4962962961</v>
      </c>
      <c r="BI424" s="591">
        <v>16015431.203703703</v>
      </c>
      <c r="BJ424" s="1100">
        <v>60</v>
      </c>
      <c r="BK424" s="544">
        <f t="shared" si="42"/>
        <v>266923.85339506174</v>
      </c>
      <c r="BL424" s="544">
        <f t="shared" si="43"/>
        <v>209944.84964325887</v>
      </c>
      <c r="BM424" s="544">
        <f t="shared" si="44"/>
        <v>-56979.003751802869</v>
      </c>
      <c r="BN424" s="545"/>
      <c r="BO424" s="545">
        <f t="shared" si="45"/>
        <v>0</v>
      </c>
      <c r="BP424" s="545">
        <f t="shared" si="46"/>
        <v>0</v>
      </c>
      <c r="BQ424" s="545"/>
      <c r="BR424" s="545"/>
      <c r="BS424" s="545"/>
      <c r="BT424" s="545">
        <f t="shared" si="47"/>
        <v>60</v>
      </c>
      <c r="BU424" s="545">
        <f t="shared" si="48"/>
        <v>-3418740.2251081723</v>
      </c>
      <c r="BV424" s="545">
        <f t="shared" si="49"/>
        <v>-1128184.2742856969</v>
      </c>
      <c r="BW424" s="545">
        <f t="shared" si="50"/>
        <v>-1128184.2742856969</v>
      </c>
      <c r="BX424" s="1101">
        <f t="shared" si="40"/>
        <v>6.8166984000953145E-5</v>
      </c>
      <c r="BY424" s="1102">
        <f t="shared" si="41"/>
        <v>12596690.978595532</v>
      </c>
    </row>
    <row r="425" spans="1:77" ht="12" customHeight="1">
      <c r="A425" s="1086">
        <v>1911351000</v>
      </c>
      <c r="B425" s="1061">
        <v>7000100</v>
      </c>
      <c r="C425" s="1062">
        <v>7018869</v>
      </c>
      <c r="D425" s="1062">
        <v>7</v>
      </c>
      <c r="E425" s="1062" t="s">
        <v>3806</v>
      </c>
      <c r="F425" s="1062" t="s">
        <v>3807</v>
      </c>
      <c r="G425" s="1087" t="s">
        <v>3805</v>
      </c>
      <c r="H425" s="1088" t="s">
        <v>2794</v>
      </c>
      <c r="I425" s="1088" t="s">
        <v>2795</v>
      </c>
      <c r="J425" s="1089"/>
      <c r="K425" s="1090">
        <v>42997</v>
      </c>
      <c r="L425" s="1091">
        <v>42978</v>
      </c>
      <c r="M425" s="563">
        <v>108</v>
      </c>
      <c r="N425" s="562">
        <v>46265</v>
      </c>
      <c r="O425" s="564">
        <v>8</v>
      </c>
      <c r="P425" s="565">
        <v>100</v>
      </c>
      <c r="Q425" s="564" t="s">
        <v>2796</v>
      </c>
      <c r="R425" s="564" t="s">
        <v>127</v>
      </c>
      <c r="S425" s="566">
        <v>16759509.57</v>
      </c>
      <c r="T425" s="567" t="s">
        <v>2797</v>
      </c>
      <c r="U425" s="568"/>
      <c r="V425" s="569">
        <v>16759509.57</v>
      </c>
      <c r="W425" s="566">
        <v>-1086264.5091666668</v>
      </c>
      <c r="X425" s="570">
        <v>0</v>
      </c>
      <c r="Y425" s="571">
        <v>15673245.060833333</v>
      </c>
      <c r="Z425" s="568"/>
      <c r="AA425" s="572"/>
      <c r="AB425" s="573"/>
      <c r="AC425" s="574">
        <v>0</v>
      </c>
      <c r="AD425" s="574">
        <v>0</v>
      </c>
      <c r="AE425" s="574">
        <v>0</v>
      </c>
      <c r="AF425" s="575">
        <v>0</v>
      </c>
      <c r="AG425" s="576" t="s">
        <v>2798</v>
      </c>
      <c r="AH425" s="574">
        <v>0</v>
      </c>
      <c r="AI425" s="577" t="s">
        <v>2798</v>
      </c>
      <c r="AJ425" s="574">
        <v>0</v>
      </c>
      <c r="AK425" s="577" t="s">
        <v>2798</v>
      </c>
      <c r="AL425" s="575">
        <v>0</v>
      </c>
      <c r="AM425" s="568"/>
      <c r="AN425" s="578">
        <v>0</v>
      </c>
      <c r="AO425" s="579">
        <v>0</v>
      </c>
      <c r="AP425" s="568"/>
      <c r="AQ425" s="580" t="s">
        <v>2795</v>
      </c>
      <c r="AR425" s="581" t="s">
        <v>2799</v>
      </c>
      <c r="AS425" s="582">
        <v>0</v>
      </c>
      <c r="AT425" s="568"/>
      <c r="AU425" s="580" t="s">
        <v>2795</v>
      </c>
      <c r="AV425" s="583" t="s">
        <v>2800</v>
      </c>
      <c r="AW425" s="584" t="s">
        <v>2801</v>
      </c>
      <c r="AX425" s="585" t="s">
        <v>178</v>
      </c>
      <c r="AY425" s="585"/>
      <c r="AZ425" s="586">
        <v>0</v>
      </c>
      <c r="BA425" s="586">
        <v>0</v>
      </c>
      <c r="BB425" s="586">
        <v>0</v>
      </c>
      <c r="BC425" s="587">
        <v>0</v>
      </c>
      <c r="BD425" s="588">
        <v>0</v>
      </c>
      <c r="BE425" s="568"/>
      <c r="BF425" s="589">
        <v>1</v>
      </c>
      <c r="BG425" s="590">
        <v>155180.64416666667</v>
      </c>
      <c r="BH425" s="590">
        <v>-1241445.1533333333</v>
      </c>
      <c r="BI425" s="591">
        <v>15518064.416666668</v>
      </c>
      <c r="BJ425" s="1100">
        <v>60</v>
      </c>
      <c r="BK425" s="544">
        <f t="shared" si="42"/>
        <v>258634.40694444446</v>
      </c>
      <c r="BL425" s="544">
        <f t="shared" si="43"/>
        <v>203424.91308994935</v>
      </c>
      <c r="BM425" s="544">
        <f t="shared" si="44"/>
        <v>-55209.493854495115</v>
      </c>
      <c r="BN425" s="545"/>
      <c r="BO425" s="545">
        <f t="shared" si="45"/>
        <v>0</v>
      </c>
      <c r="BP425" s="545">
        <f t="shared" si="46"/>
        <v>0</v>
      </c>
      <c r="BQ425" s="545"/>
      <c r="BR425" s="545"/>
      <c r="BS425" s="545"/>
      <c r="BT425" s="545">
        <f t="shared" si="47"/>
        <v>60</v>
      </c>
      <c r="BU425" s="545">
        <f t="shared" si="48"/>
        <v>-3312569.6312697069</v>
      </c>
      <c r="BV425" s="545">
        <f t="shared" si="49"/>
        <v>-1093147.9783190032</v>
      </c>
      <c r="BW425" s="545">
        <f t="shared" si="50"/>
        <v>-1093147.9783190032</v>
      </c>
      <c r="BX425" s="1101">
        <f t="shared" si="40"/>
        <v>6.6050026088092291E-5</v>
      </c>
      <c r="BY425" s="1102">
        <f t="shared" si="41"/>
        <v>12205494.785396961</v>
      </c>
    </row>
    <row r="426" spans="1:77" ht="12" customHeight="1">
      <c r="A426" s="1086">
        <v>1911351000</v>
      </c>
      <c r="B426" s="1061">
        <v>7000100</v>
      </c>
      <c r="C426" s="1062">
        <v>7018869</v>
      </c>
      <c r="D426" s="1062">
        <v>8</v>
      </c>
      <c r="E426" s="1062" t="s">
        <v>5333</v>
      </c>
      <c r="F426" s="1062" t="s">
        <v>3807</v>
      </c>
      <c r="G426" s="1087" t="s">
        <v>3343</v>
      </c>
      <c r="H426" s="1088" t="s">
        <v>2794</v>
      </c>
      <c r="I426" s="1088" t="s">
        <v>2795</v>
      </c>
      <c r="J426" s="1089"/>
      <c r="K426" s="1090">
        <v>43213</v>
      </c>
      <c r="L426" s="1091">
        <v>43190</v>
      </c>
      <c r="M426" s="563">
        <v>101</v>
      </c>
      <c r="N426" s="562">
        <v>46265</v>
      </c>
      <c r="O426" s="564">
        <v>1</v>
      </c>
      <c r="P426" s="565">
        <v>100</v>
      </c>
      <c r="Q426" s="564" t="s">
        <v>2796</v>
      </c>
      <c r="R426" s="564" t="s">
        <v>127</v>
      </c>
      <c r="S426" s="566"/>
      <c r="T426" s="567" t="s">
        <v>2939</v>
      </c>
      <c r="U426" s="568"/>
      <c r="V426" s="569">
        <v>0</v>
      </c>
      <c r="W426" s="566">
        <v>0</v>
      </c>
      <c r="X426" s="570">
        <v>0</v>
      </c>
      <c r="Y426" s="571">
        <v>0</v>
      </c>
      <c r="Z426" s="568"/>
      <c r="AA426" s="572" t="s">
        <v>3802</v>
      </c>
      <c r="AB426" s="573"/>
      <c r="AC426" s="574">
        <v>475713514.94</v>
      </c>
      <c r="AD426" s="574">
        <v>475713514.94</v>
      </c>
      <c r="AE426" s="574">
        <v>0</v>
      </c>
      <c r="AF426" s="575">
        <v>475713514.94</v>
      </c>
      <c r="AG426" s="576" t="s">
        <v>2798</v>
      </c>
      <c r="AH426" s="574">
        <v>0</v>
      </c>
      <c r="AI426" s="577" t="s">
        <v>2798</v>
      </c>
      <c r="AJ426" s="574">
        <v>0</v>
      </c>
      <c r="AK426" s="577" t="s">
        <v>2798</v>
      </c>
      <c r="AL426" s="575">
        <v>0</v>
      </c>
      <c r="AM426" s="568"/>
      <c r="AN426" s="578">
        <v>475713514.94</v>
      </c>
      <c r="AO426" s="579">
        <v>0</v>
      </c>
      <c r="AP426" s="568"/>
      <c r="AQ426" s="580" t="s">
        <v>2795</v>
      </c>
      <c r="AR426" s="581" t="s">
        <v>2799</v>
      </c>
      <c r="AS426" s="582">
        <v>0</v>
      </c>
      <c r="AT426" s="568"/>
      <c r="AU426" s="580" t="s">
        <v>2795</v>
      </c>
      <c r="AV426" s="583" t="s">
        <v>2800</v>
      </c>
      <c r="AW426" s="584" t="s">
        <v>2801</v>
      </c>
      <c r="AX426" s="585" t="s">
        <v>178</v>
      </c>
      <c r="AY426" s="585"/>
      <c r="AZ426" s="586">
        <v>0</v>
      </c>
      <c r="BA426" s="586">
        <v>0</v>
      </c>
      <c r="BB426" s="586">
        <v>0</v>
      </c>
      <c r="BC426" s="587">
        <v>0</v>
      </c>
      <c r="BD426" s="588">
        <v>0</v>
      </c>
      <c r="BE426" s="568"/>
      <c r="BF426" s="589">
        <v>1</v>
      </c>
      <c r="BG426" s="590">
        <v>4710034.8013861384</v>
      </c>
      <c r="BH426" s="590">
        <v>-4710034.8013861384</v>
      </c>
      <c r="BI426" s="591">
        <v>471003480.13861388</v>
      </c>
      <c r="BJ426" s="1100">
        <v>60</v>
      </c>
      <c r="BK426" s="544">
        <f t="shared" si="42"/>
        <v>7850058.0023102313</v>
      </c>
      <c r="BL426" s="544">
        <f t="shared" si="43"/>
        <v>6174342.3303073486</v>
      </c>
      <c r="BM426" s="544">
        <f t="shared" si="44"/>
        <v>-1675715.6720028827</v>
      </c>
      <c r="BN426" s="545"/>
      <c r="BO426" s="545">
        <f t="shared" si="45"/>
        <v>0</v>
      </c>
      <c r="BP426" s="545">
        <f t="shared" si="46"/>
        <v>0</v>
      </c>
      <c r="BQ426" s="545"/>
      <c r="BR426" s="545"/>
      <c r="BS426" s="545"/>
      <c r="BT426" s="545">
        <f t="shared" si="47"/>
        <v>60</v>
      </c>
      <c r="BU426" s="545">
        <f t="shared" si="48"/>
        <v>-100542940.32017297</v>
      </c>
      <c r="BV426" s="545">
        <f t="shared" si="49"/>
        <v>-33179170.305657081</v>
      </c>
      <c r="BW426" s="545">
        <f t="shared" si="50"/>
        <v>-33179170.305657081</v>
      </c>
      <c r="BX426" s="1101">
        <f t="shared" si="40"/>
        <v>2.0047469397874943E-3</v>
      </c>
      <c r="BY426" s="1102">
        <f t="shared" si="41"/>
        <v>370460539.81844091</v>
      </c>
    </row>
    <row r="427" spans="1:77" ht="12" customHeight="1">
      <c r="A427" s="1086">
        <v>1911351002</v>
      </c>
      <c r="B427" s="1061">
        <v>7151000</v>
      </c>
      <c r="C427" s="1062">
        <v>7049524</v>
      </c>
      <c r="D427" s="1062">
        <v>0</v>
      </c>
      <c r="E427" s="1062" t="s">
        <v>2954</v>
      </c>
      <c r="F427" s="1062" t="s">
        <v>2955</v>
      </c>
      <c r="G427" s="1087" t="s">
        <v>2956</v>
      </c>
      <c r="H427" s="1088" t="s">
        <v>2794</v>
      </c>
      <c r="I427" s="1088" t="s">
        <v>2842</v>
      </c>
      <c r="J427" s="1089" t="s">
        <v>3311</v>
      </c>
      <c r="K427" s="1090">
        <v>42424</v>
      </c>
      <c r="L427" s="1091">
        <v>42978</v>
      </c>
      <c r="M427" s="563">
        <v>120</v>
      </c>
      <c r="N427" s="562">
        <v>46630</v>
      </c>
      <c r="O427" s="564">
        <v>8</v>
      </c>
      <c r="P427" s="565">
        <v>112</v>
      </c>
      <c r="Q427" s="564" t="s">
        <v>2796</v>
      </c>
      <c r="R427" s="564" t="s">
        <v>127</v>
      </c>
      <c r="S427" s="566">
        <v>1329992553.1700001</v>
      </c>
      <c r="T427" s="567" t="s">
        <v>2797</v>
      </c>
      <c r="U427" s="568"/>
      <c r="V427" s="569">
        <v>1329992553.1700001</v>
      </c>
      <c r="W427" s="566">
        <v>-77582898.934916675</v>
      </c>
      <c r="X427" s="570">
        <v>0</v>
      </c>
      <c r="Y427" s="571">
        <v>1252409654.2350833</v>
      </c>
      <c r="Z427" s="568"/>
      <c r="AA427" s="572"/>
      <c r="AB427" s="573"/>
      <c r="AC427" s="574">
        <v>0</v>
      </c>
      <c r="AD427" s="574">
        <v>0</v>
      </c>
      <c r="AE427" s="574">
        <v>0</v>
      </c>
      <c r="AF427" s="575">
        <v>0</v>
      </c>
      <c r="AG427" s="576" t="s">
        <v>2798</v>
      </c>
      <c r="AH427" s="574">
        <v>0</v>
      </c>
      <c r="AI427" s="577" t="s">
        <v>2798</v>
      </c>
      <c r="AJ427" s="574">
        <v>0</v>
      </c>
      <c r="AK427" s="577" t="s">
        <v>2798</v>
      </c>
      <c r="AL427" s="575">
        <v>0</v>
      </c>
      <c r="AM427" s="568"/>
      <c r="AN427" s="578">
        <v>0</v>
      </c>
      <c r="AO427" s="579">
        <v>0</v>
      </c>
      <c r="AP427" s="568"/>
      <c r="AQ427" s="580" t="s">
        <v>2795</v>
      </c>
      <c r="AR427" s="581" t="s">
        <v>2799</v>
      </c>
      <c r="AS427" s="582">
        <v>0</v>
      </c>
      <c r="AT427" s="568"/>
      <c r="AU427" s="580" t="s">
        <v>2795</v>
      </c>
      <c r="AV427" s="583" t="s">
        <v>2800</v>
      </c>
      <c r="AW427" s="584" t="s">
        <v>2801</v>
      </c>
      <c r="AX427" s="585" t="s">
        <v>178</v>
      </c>
      <c r="AY427" s="585" t="s">
        <v>178</v>
      </c>
      <c r="AZ427" s="586">
        <v>0</v>
      </c>
      <c r="BA427" s="586">
        <v>0</v>
      </c>
      <c r="BB427" s="586">
        <v>0</v>
      </c>
      <c r="BC427" s="587">
        <v>0</v>
      </c>
      <c r="BD427" s="588">
        <v>0</v>
      </c>
      <c r="BE427" s="568"/>
      <c r="BF427" s="589">
        <v>1</v>
      </c>
      <c r="BG427" s="590">
        <v>11083271.276416667</v>
      </c>
      <c r="BH427" s="590">
        <v>-88666170.211333334</v>
      </c>
      <c r="BI427" s="591">
        <v>1241326382.9586668</v>
      </c>
      <c r="BJ427" s="1100">
        <v>60</v>
      </c>
      <c r="BK427" s="544">
        <f t="shared" si="42"/>
        <v>20688773.049311113</v>
      </c>
      <c r="BL427" s="544">
        <f t="shared" si="43"/>
        <v>16272436.097018691</v>
      </c>
      <c r="BM427" s="544">
        <f t="shared" si="44"/>
        <v>-4416336.9522924218</v>
      </c>
      <c r="BN427" s="545"/>
      <c r="BO427" s="545">
        <f t="shared" si="45"/>
        <v>0</v>
      </c>
      <c r="BP427" s="545">
        <f t="shared" si="46"/>
        <v>0</v>
      </c>
      <c r="BQ427" s="545"/>
      <c r="BR427" s="545"/>
      <c r="BS427" s="545"/>
      <c r="BT427" s="545">
        <f t="shared" si="47"/>
        <v>60</v>
      </c>
      <c r="BU427" s="545">
        <f t="shared" si="48"/>
        <v>-264980217.13754532</v>
      </c>
      <c r="BV427" s="545">
        <f t="shared" si="49"/>
        <v>-87443471.655389965</v>
      </c>
      <c r="BW427" s="545">
        <f t="shared" si="50"/>
        <v>-87443471.655389965</v>
      </c>
      <c r="BX427" s="1101">
        <f t="shared" si="40"/>
        <v>5.2834965609627775E-3</v>
      </c>
      <c r="BY427" s="1102">
        <f t="shared" si="41"/>
        <v>976346165.82112145</v>
      </c>
    </row>
    <row r="428" spans="1:77" ht="12" customHeight="1">
      <c r="A428" s="1086">
        <v>1911351002</v>
      </c>
      <c r="B428" s="1061">
        <v>7151000</v>
      </c>
      <c r="C428" s="1062">
        <v>7049524</v>
      </c>
      <c r="D428" s="1062">
        <v>1</v>
      </c>
      <c r="E428" s="1062" t="s">
        <v>2957</v>
      </c>
      <c r="F428" s="1062" t="s">
        <v>2955</v>
      </c>
      <c r="G428" s="1087" t="s">
        <v>2962</v>
      </c>
      <c r="H428" s="1088" t="s">
        <v>2794</v>
      </c>
      <c r="I428" s="1088" t="s">
        <v>2795</v>
      </c>
      <c r="J428" s="1089" t="s">
        <v>3311</v>
      </c>
      <c r="K428" s="1090">
        <v>42424</v>
      </c>
      <c r="L428" s="1091">
        <v>43069</v>
      </c>
      <c r="M428" s="563">
        <v>0</v>
      </c>
      <c r="N428" s="562">
        <v>43069</v>
      </c>
      <c r="O428" s="564">
        <v>0</v>
      </c>
      <c r="P428" s="565">
        <v>0</v>
      </c>
      <c r="Q428" s="564" t="s">
        <v>2796</v>
      </c>
      <c r="R428" s="564" t="s">
        <v>127</v>
      </c>
      <c r="S428" s="566">
        <v>989140240</v>
      </c>
      <c r="T428" s="567" t="s">
        <v>2797</v>
      </c>
      <c r="U428" s="568"/>
      <c r="V428" s="569">
        <v>989140240</v>
      </c>
      <c r="W428" s="566">
        <v>0</v>
      </c>
      <c r="X428" s="570">
        <v>0</v>
      </c>
      <c r="Y428" s="571">
        <v>989140240</v>
      </c>
      <c r="Z428" s="568"/>
      <c r="AA428" s="572"/>
      <c r="AB428" s="573"/>
      <c r="AC428" s="574">
        <v>0</v>
      </c>
      <c r="AD428" s="574">
        <v>0</v>
      </c>
      <c r="AE428" s="574">
        <v>0</v>
      </c>
      <c r="AF428" s="575">
        <v>0</v>
      </c>
      <c r="AG428" s="576" t="s">
        <v>2798</v>
      </c>
      <c r="AH428" s="574">
        <v>0</v>
      </c>
      <c r="AI428" s="577" t="s">
        <v>2798</v>
      </c>
      <c r="AJ428" s="574">
        <v>0</v>
      </c>
      <c r="AK428" s="577" t="s">
        <v>2798</v>
      </c>
      <c r="AL428" s="575">
        <v>0</v>
      </c>
      <c r="AM428" s="568"/>
      <c r="AN428" s="578">
        <v>0</v>
      </c>
      <c r="AO428" s="579">
        <v>0</v>
      </c>
      <c r="AP428" s="568"/>
      <c r="AQ428" s="580" t="s">
        <v>2795</v>
      </c>
      <c r="AR428" s="581" t="s">
        <v>2799</v>
      </c>
      <c r="AS428" s="582">
        <v>0</v>
      </c>
      <c r="AT428" s="568"/>
      <c r="AU428" s="580" t="s">
        <v>2795</v>
      </c>
      <c r="AV428" s="583" t="s">
        <v>2800</v>
      </c>
      <c r="AW428" s="584" t="s">
        <v>2801</v>
      </c>
      <c r="AX428" s="585" t="s">
        <v>178</v>
      </c>
      <c r="AY428" s="585" t="s">
        <v>178</v>
      </c>
      <c r="AZ428" s="586">
        <v>0</v>
      </c>
      <c r="BA428" s="586">
        <v>0</v>
      </c>
      <c r="BB428" s="586">
        <v>0</v>
      </c>
      <c r="BC428" s="587">
        <v>0</v>
      </c>
      <c r="BD428" s="588">
        <v>0</v>
      </c>
      <c r="BE428" s="568"/>
      <c r="BF428" s="589" t="s">
        <v>178</v>
      </c>
      <c r="BG428" s="590">
        <v>0</v>
      </c>
      <c r="BH428" s="590">
        <v>0</v>
      </c>
      <c r="BI428" s="591">
        <v>989140240</v>
      </c>
      <c r="BJ428" s="1100">
        <v>60</v>
      </c>
      <c r="BK428" s="544">
        <f t="shared" si="42"/>
        <v>16485670.666666666</v>
      </c>
      <c r="BL428" s="544">
        <f t="shared" si="43"/>
        <v>12966550.592460644</v>
      </c>
      <c r="BM428" s="544">
        <f t="shared" si="44"/>
        <v>-3519120.0742060225</v>
      </c>
      <c r="BN428" s="545"/>
      <c r="BO428" s="545">
        <f t="shared" si="45"/>
        <v>0</v>
      </c>
      <c r="BP428" s="545">
        <f t="shared" si="46"/>
        <v>0</v>
      </c>
      <c r="BQ428" s="545"/>
      <c r="BR428" s="545"/>
      <c r="BS428" s="545"/>
      <c r="BT428" s="545">
        <f t="shared" si="47"/>
        <v>60</v>
      </c>
      <c r="BU428" s="545">
        <f t="shared" si="48"/>
        <v>-211147204.45236135</v>
      </c>
      <c r="BV428" s="545">
        <f t="shared" si="49"/>
        <v>-69678577.469279245</v>
      </c>
      <c r="BW428" s="545">
        <f t="shared" si="50"/>
        <v>-69678577.469279245</v>
      </c>
      <c r="BX428" s="1101">
        <f t="shared" si="40"/>
        <v>4.2101087418230706E-3</v>
      </c>
      <c r="BY428" s="1102">
        <f t="shared" si="41"/>
        <v>777993035.54763865</v>
      </c>
    </row>
    <row r="429" spans="1:77" ht="12" customHeight="1">
      <c r="A429" s="1086">
        <v>1911351002</v>
      </c>
      <c r="B429" s="1061">
        <v>7151000</v>
      </c>
      <c r="C429" s="1062">
        <v>7049524</v>
      </c>
      <c r="D429" s="1062">
        <v>2</v>
      </c>
      <c r="E429" s="1062" t="s">
        <v>2958</v>
      </c>
      <c r="F429" s="1062" t="s">
        <v>2955</v>
      </c>
      <c r="G429" s="1087" t="s">
        <v>2962</v>
      </c>
      <c r="H429" s="1088" t="s">
        <v>2794</v>
      </c>
      <c r="I429" s="1088" t="s">
        <v>2795</v>
      </c>
      <c r="J429" s="1089" t="s">
        <v>3311</v>
      </c>
      <c r="K429" s="1090">
        <v>42424</v>
      </c>
      <c r="L429" s="1091">
        <v>43069</v>
      </c>
      <c r="M429" s="563">
        <v>0</v>
      </c>
      <c r="N429" s="562">
        <v>43069</v>
      </c>
      <c r="O429" s="564">
        <v>0</v>
      </c>
      <c r="P429" s="565">
        <v>0</v>
      </c>
      <c r="Q429" s="564" t="s">
        <v>2796</v>
      </c>
      <c r="R429" s="564" t="s">
        <v>127</v>
      </c>
      <c r="S429" s="566">
        <v>1009190380</v>
      </c>
      <c r="T429" s="567" t="s">
        <v>2797</v>
      </c>
      <c r="U429" s="568"/>
      <c r="V429" s="569">
        <v>1009190380</v>
      </c>
      <c r="W429" s="566">
        <v>0</v>
      </c>
      <c r="X429" s="570"/>
      <c r="Y429" s="571">
        <v>1009190380</v>
      </c>
      <c r="Z429" s="568"/>
      <c r="AA429" s="572"/>
      <c r="AB429" s="573"/>
      <c r="AC429" s="574">
        <v>0</v>
      </c>
      <c r="AD429" s="574">
        <v>0</v>
      </c>
      <c r="AE429" s="574">
        <v>0</v>
      </c>
      <c r="AF429" s="575">
        <v>0</v>
      </c>
      <c r="AG429" s="576" t="s">
        <v>2798</v>
      </c>
      <c r="AH429" s="574">
        <v>0</v>
      </c>
      <c r="AI429" s="577" t="s">
        <v>2798</v>
      </c>
      <c r="AJ429" s="574">
        <v>0</v>
      </c>
      <c r="AK429" s="577" t="s">
        <v>2798</v>
      </c>
      <c r="AL429" s="575">
        <v>0</v>
      </c>
      <c r="AM429" s="568"/>
      <c r="AN429" s="578">
        <v>0</v>
      </c>
      <c r="AO429" s="579">
        <v>0</v>
      </c>
      <c r="AP429" s="568"/>
      <c r="AQ429" s="580" t="s">
        <v>2795</v>
      </c>
      <c r="AR429" s="581" t="s">
        <v>2799</v>
      </c>
      <c r="AS429" s="582">
        <v>0</v>
      </c>
      <c r="AT429" s="568"/>
      <c r="AU429" s="580" t="s">
        <v>2795</v>
      </c>
      <c r="AV429" s="583" t="s">
        <v>2800</v>
      </c>
      <c r="AW429" s="584" t="s">
        <v>2801</v>
      </c>
      <c r="AX429" s="585" t="s">
        <v>178</v>
      </c>
      <c r="AY429" s="585" t="s">
        <v>178</v>
      </c>
      <c r="AZ429" s="586">
        <v>0</v>
      </c>
      <c r="BA429" s="586">
        <v>0</v>
      </c>
      <c r="BB429" s="586">
        <v>0</v>
      </c>
      <c r="BC429" s="587">
        <v>0</v>
      </c>
      <c r="BD429" s="588">
        <v>0</v>
      </c>
      <c r="BE429" s="568"/>
      <c r="BF429" s="589" t="s">
        <v>178</v>
      </c>
      <c r="BG429" s="590">
        <v>0</v>
      </c>
      <c r="BH429" s="590">
        <v>0</v>
      </c>
      <c r="BI429" s="591">
        <v>1009190380</v>
      </c>
      <c r="BJ429" s="1100">
        <v>60</v>
      </c>
      <c r="BK429" s="544">
        <f t="shared" si="42"/>
        <v>16819839.666666668</v>
      </c>
      <c r="BL429" s="544">
        <f t="shared" si="43"/>
        <v>13229386.077442955</v>
      </c>
      <c r="BM429" s="544">
        <f t="shared" si="44"/>
        <v>-3590453.5892237127</v>
      </c>
      <c r="BN429" s="545"/>
      <c r="BO429" s="545">
        <f t="shared" si="45"/>
        <v>0</v>
      </c>
      <c r="BP429" s="545">
        <f t="shared" si="46"/>
        <v>0</v>
      </c>
      <c r="BQ429" s="545"/>
      <c r="BR429" s="545"/>
      <c r="BS429" s="545"/>
      <c r="BT429" s="545">
        <f t="shared" si="47"/>
        <v>60</v>
      </c>
      <c r="BU429" s="545">
        <f t="shared" si="48"/>
        <v>-215427215.35342276</v>
      </c>
      <c r="BV429" s="545">
        <f t="shared" si="49"/>
        <v>-71090981.066629514</v>
      </c>
      <c r="BW429" s="545">
        <f t="shared" si="50"/>
        <v>-71090981.066629514</v>
      </c>
      <c r="BX429" s="1101">
        <f t="shared" si="40"/>
        <v>4.2954487838870519E-3</v>
      </c>
      <c r="BY429" s="1102">
        <f t="shared" si="41"/>
        <v>793763164.64657736</v>
      </c>
    </row>
    <row r="430" spans="1:77" ht="12" customHeight="1">
      <c r="A430" s="1086">
        <v>1911351002</v>
      </c>
      <c r="B430" s="1061">
        <v>7151000</v>
      </c>
      <c r="C430" s="1062">
        <v>7049524</v>
      </c>
      <c r="D430" s="1062">
        <v>3</v>
      </c>
      <c r="E430" s="1062" t="s">
        <v>2959</v>
      </c>
      <c r="F430" s="1062" t="s">
        <v>2955</v>
      </c>
      <c r="G430" s="1087" t="s">
        <v>2886</v>
      </c>
      <c r="H430" s="1088" t="s">
        <v>2887</v>
      </c>
      <c r="I430" s="1088" t="s">
        <v>2795</v>
      </c>
      <c r="J430" s="1089"/>
      <c r="K430" s="1090">
        <v>42424</v>
      </c>
      <c r="L430" s="1091">
        <v>43069</v>
      </c>
      <c r="M430" s="563">
        <v>117</v>
      </c>
      <c r="N430" s="562">
        <v>46629</v>
      </c>
      <c r="O430" s="564">
        <v>5</v>
      </c>
      <c r="P430" s="565">
        <v>112</v>
      </c>
      <c r="Q430" s="564" t="s">
        <v>2796</v>
      </c>
      <c r="R430" s="564" t="s">
        <v>127</v>
      </c>
      <c r="S430" s="566">
        <v>97628775.049999997</v>
      </c>
      <c r="T430" s="567" t="s">
        <v>2797</v>
      </c>
      <c r="U430" s="568"/>
      <c r="V430" s="569">
        <v>97628775.049999997</v>
      </c>
      <c r="W430" s="566">
        <v>-3337735.8991452991</v>
      </c>
      <c r="X430" s="570">
        <v>0</v>
      </c>
      <c r="Y430" s="571">
        <v>94291039.150854692</v>
      </c>
      <c r="Z430" s="568"/>
      <c r="AA430" s="572"/>
      <c r="AB430" s="573"/>
      <c r="AC430" s="574">
        <v>0</v>
      </c>
      <c r="AD430" s="574">
        <v>0</v>
      </c>
      <c r="AE430" s="574">
        <v>0</v>
      </c>
      <c r="AF430" s="575">
        <v>0</v>
      </c>
      <c r="AG430" s="576" t="s">
        <v>2798</v>
      </c>
      <c r="AH430" s="574">
        <v>0</v>
      </c>
      <c r="AI430" s="577" t="s">
        <v>2798</v>
      </c>
      <c r="AJ430" s="574">
        <v>0</v>
      </c>
      <c r="AK430" s="577" t="s">
        <v>2798</v>
      </c>
      <c r="AL430" s="575">
        <v>0</v>
      </c>
      <c r="AM430" s="568"/>
      <c r="AN430" s="578">
        <v>0</v>
      </c>
      <c r="AO430" s="579">
        <v>0</v>
      </c>
      <c r="AP430" s="568"/>
      <c r="AQ430" s="580" t="s">
        <v>2795</v>
      </c>
      <c r="AR430" s="581" t="s">
        <v>2799</v>
      </c>
      <c r="AS430" s="582">
        <v>0</v>
      </c>
      <c r="AT430" s="568"/>
      <c r="AU430" s="580" t="s">
        <v>2795</v>
      </c>
      <c r="AV430" s="583" t="s">
        <v>2800</v>
      </c>
      <c r="AW430" s="584" t="s">
        <v>2801</v>
      </c>
      <c r="AX430" s="585" t="s">
        <v>178</v>
      </c>
      <c r="AY430" s="585" t="s">
        <v>178</v>
      </c>
      <c r="AZ430" s="586">
        <v>0</v>
      </c>
      <c r="BA430" s="586">
        <v>0</v>
      </c>
      <c r="BB430" s="586">
        <v>0</v>
      </c>
      <c r="BC430" s="587">
        <v>0</v>
      </c>
      <c r="BD430" s="588">
        <v>0</v>
      </c>
      <c r="BE430" s="568"/>
      <c r="BF430" s="589">
        <v>1</v>
      </c>
      <c r="BG430" s="590">
        <v>820409.85564102081</v>
      </c>
      <c r="BH430" s="590">
        <v>-4158145.75478632</v>
      </c>
      <c r="BI430" s="591">
        <v>93470629.29521367</v>
      </c>
      <c r="BJ430" s="1100">
        <v>60</v>
      </c>
      <c r="BK430" s="544">
        <f t="shared" si="42"/>
        <v>1557843.8215868946</v>
      </c>
      <c r="BL430" s="544">
        <f t="shared" si="43"/>
        <v>1225298.0868168117</v>
      </c>
      <c r="BM430" s="544">
        <f t="shared" si="44"/>
        <v>-332545.73477008287</v>
      </c>
      <c r="BN430" s="545"/>
      <c r="BO430" s="545">
        <f t="shared" si="45"/>
        <v>0</v>
      </c>
      <c r="BP430" s="545">
        <f t="shared" si="46"/>
        <v>0</v>
      </c>
      <c r="BQ430" s="545"/>
      <c r="BR430" s="545"/>
      <c r="BS430" s="545"/>
      <c r="BT430" s="545">
        <f t="shared" si="47"/>
        <v>60</v>
      </c>
      <c r="BU430" s="545">
        <f t="shared" si="48"/>
        <v>-19952744.086204972</v>
      </c>
      <c r="BV430" s="545">
        <f t="shared" si="49"/>
        <v>-6584405.5484476415</v>
      </c>
      <c r="BW430" s="545">
        <f t="shared" si="50"/>
        <v>-6584405.5484476415</v>
      </c>
      <c r="BX430" s="1101">
        <f t="shared" si="40"/>
        <v>3.9784198194128942E-4</v>
      </c>
      <c r="BY430" s="1102">
        <f t="shared" si="41"/>
        <v>73517885.209008709</v>
      </c>
    </row>
    <row r="431" spans="1:77" ht="12" customHeight="1">
      <c r="A431" s="1086">
        <v>1911351002</v>
      </c>
      <c r="B431" s="1061">
        <v>7151000</v>
      </c>
      <c r="C431" s="1062">
        <v>7049524</v>
      </c>
      <c r="D431" s="1062">
        <v>4</v>
      </c>
      <c r="E431" s="1062" t="s">
        <v>2960</v>
      </c>
      <c r="F431" s="1062" t="s">
        <v>2955</v>
      </c>
      <c r="G431" s="1087" t="s">
        <v>2886</v>
      </c>
      <c r="H431" s="1088" t="s">
        <v>2887</v>
      </c>
      <c r="I431" s="1088" t="s">
        <v>2795</v>
      </c>
      <c r="J431" s="1089"/>
      <c r="K431" s="1090">
        <v>42424</v>
      </c>
      <c r="L431" s="1091">
        <v>43069</v>
      </c>
      <c r="M431" s="563">
        <v>117</v>
      </c>
      <c r="N431" s="562">
        <v>46629</v>
      </c>
      <c r="O431" s="564">
        <v>5</v>
      </c>
      <c r="P431" s="565">
        <v>112</v>
      </c>
      <c r="Q431" s="564" t="s">
        <v>2796</v>
      </c>
      <c r="R431" s="564" t="s">
        <v>127</v>
      </c>
      <c r="S431" s="566">
        <v>1854928411.97</v>
      </c>
      <c r="T431" s="567" t="s">
        <v>2797</v>
      </c>
      <c r="U431" s="568"/>
      <c r="V431" s="569">
        <v>1854928411.97</v>
      </c>
      <c r="W431" s="566">
        <v>-63416355.964786328</v>
      </c>
      <c r="X431" s="570">
        <v>0</v>
      </c>
      <c r="Y431" s="571">
        <v>1791512056.0052137</v>
      </c>
      <c r="Z431" s="568"/>
      <c r="AA431" s="572"/>
      <c r="AB431" s="573"/>
      <c r="AC431" s="574">
        <v>0</v>
      </c>
      <c r="AD431" s="574">
        <v>0</v>
      </c>
      <c r="AE431" s="574">
        <v>0</v>
      </c>
      <c r="AF431" s="575">
        <v>0</v>
      </c>
      <c r="AG431" s="576" t="s">
        <v>2798</v>
      </c>
      <c r="AH431" s="574">
        <v>0</v>
      </c>
      <c r="AI431" s="577" t="s">
        <v>2798</v>
      </c>
      <c r="AJ431" s="574">
        <v>0</v>
      </c>
      <c r="AK431" s="577" t="s">
        <v>2798</v>
      </c>
      <c r="AL431" s="575">
        <v>0</v>
      </c>
      <c r="AM431" s="568"/>
      <c r="AN431" s="578">
        <v>0</v>
      </c>
      <c r="AO431" s="579">
        <v>0</v>
      </c>
      <c r="AP431" s="568"/>
      <c r="AQ431" s="580" t="s">
        <v>2795</v>
      </c>
      <c r="AR431" s="581" t="s">
        <v>2799</v>
      </c>
      <c r="AS431" s="582">
        <v>0</v>
      </c>
      <c r="AT431" s="568"/>
      <c r="AU431" s="580" t="s">
        <v>2795</v>
      </c>
      <c r="AV431" s="583" t="s">
        <v>2800</v>
      </c>
      <c r="AW431" s="584" t="s">
        <v>2801</v>
      </c>
      <c r="AX431" s="585" t="s">
        <v>178</v>
      </c>
      <c r="AY431" s="585" t="s">
        <v>178</v>
      </c>
      <c r="AZ431" s="586">
        <v>0</v>
      </c>
      <c r="BA431" s="586">
        <v>0</v>
      </c>
      <c r="BB431" s="586">
        <v>0</v>
      </c>
      <c r="BC431" s="587">
        <v>0</v>
      </c>
      <c r="BD431" s="588">
        <v>0</v>
      </c>
      <c r="BE431" s="568"/>
      <c r="BF431" s="589">
        <v>1</v>
      </c>
      <c r="BG431" s="590">
        <v>15587633.706410358</v>
      </c>
      <c r="BH431" s="590">
        <v>-79003989.671196684</v>
      </c>
      <c r="BI431" s="591">
        <v>1775924422.2988033</v>
      </c>
      <c r="BJ431" s="1100">
        <v>60</v>
      </c>
      <c r="BK431" s="544">
        <f t="shared" si="42"/>
        <v>29598740.371646721</v>
      </c>
      <c r="BL431" s="544">
        <f t="shared" si="43"/>
        <v>23280433.793820661</v>
      </c>
      <c r="BM431" s="544">
        <f t="shared" si="44"/>
        <v>-6318306.5778260604</v>
      </c>
      <c r="BN431" s="545"/>
      <c r="BO431" s="545">
        <f t="shared" si="45"/>
        <v>0</v>
      </c>
      <c r="BP431" s="545">
        <f t="shared" si="46"/>
        <v>0</v>
      </c>
      <c r="BQ431" s="545"/>
      <c r="BR431" s="545"/>
      <c r="BS431" s="545"/>
      <c r="BT431" s="545">
        <f t="shared" si="47"/>
        <v>60</v>
      </c>
      <c r="BU431" s="545">
        <f t="shared" si="48"/>
        <v>-379098394.66956365</v>
      </c>
      <c r="BV431" s="545">
        <f t="shared" si="49"/>
        <v>-125102470.24095601</v>
      </c>
      <c r="BW431" s="545">
        <f t="shared" si="50"/>
        <v>-125102470.24095601</v>
      </c>
      <c r="BX431" s="1101">
        <f t="shared" si="40"/>
        <v>7.5589230250477715E-3</v>
      </c>
      <c r="BY431" s="1102">
        <f t="shared" si="41"/>
        <v>1396826027.6292396</v>
      </c>
    </row>
    <row r="432" spans="1:77" ht="12" customHeight="1">
      <c r="A432" s="1086">
        <v>1911351002</v>
      </c>
      <c r="B432" s="1061">
        <v>7151000</v>
      </c>
      <c r="C432" s="1062">
        <v>7049524</v>
      </c>
      <c r="D432" s="1062">
        <v>6</v>
      </c>
      <c r="E432" s="1062" t="s">
        <v>2961</v>
      </c>
      <c r="F432" s="1062" t="s">
        <v>2955</v>
      </c>
      <c r="G432" s="1087" t="s">
        <v>2962</v>
      </c>
      <c r="H432" s="1088" t="s">
        <v>2887</v>
      </c>
      <c r="I432" s="1088" t="s">
        <v>2795</v>
      </c>
      <c r="J432" s="1089"/>
      <c r="K432" s="1090">
        <v>42424</v>
      </c>
      <c r="L432" s="1091">
        <v>42429</v>
      </c>
      <c r="M432" s="563">
        <v>0</v>
      </c>
      <c r="N432" s="562">
        <v>42429</v>
      </c>
      <c r="O432" s="564">
        <v>0</v>
      </c>
      <c r="P432" s="565">
        <v>0</v>
      </c>
      <c r="Q432" s="564" t="s">
        <v>2796</v>
      </c>
      <c r="R432" s="564" t="s">
        <v>127</v>
      </c>
      <c r="S432" s="566">
        <v>1214827278.95</v>
      </c>
      <c r="T432" s="567" t="s">
        <v>2797</v>
      </c>
      <c r="U432" s="568"/>
      <c r="V432" s="569">
        <v>1214827278.95</v>
      </c>
      <c r="W432" s="566">
        <v>0</v>
      </c>
      <c r="X432" s="570">
        <v>0</v>
      </c>
      <c r="Y432" s="571">
        <v>1214827278.95</v>
      </c>
      <c r="Z432" s="568"/>
      <c r="AA432" s="572"/>
      <c r="AB432" s="573"/>
      <c r="AC432" s="574">
        <v>0</v>
      </c>
      <c r="AD432" s="574">
        <v>0</v>
      </c>
      <c r="AE432" s="574">
        <v>0</v>
      </c>
      <c r="AF432" s="575">
        <v>0</v>
      </c>
      <c r="AG432" s="576" t="s">
        <v>2798</v>
      </c>
      <c r="AH432" s="574">
        <v>0</v>
      </c>
      <c r="AI432" s="577" t="s">
        <v>2798</v>
      </c>
      <c r="AJ432" s="574">
        <v>0</v>
      </c>
      <c r="AK432" s="577" t="s">
        <v>2798</v>
      </c>
      <c r="AL432" s="575">
        <v>0</v>
      </c>
      <c r="AM432" s="568"/>
      <c r="AN432" s="578">
        <v>0</v>
      </c>
      <c r="AO432" s="579">
        <v>0</v>
      </c>
      <c r="AP432" s="568"/>
      <c r="AQ432" s="580" t="s">
        <v>2795</v>
      </c>
      <c r="AR432" s="581" t="s">
        <v>2799</v>
      </c>
      <c r="AS432" s="582">
        <v>0</v>
      </c>
      <c r="AT432" s="568"/>
      <c r="AU432" s="580" t="s">
        <v>2795</v>
      </c>
      <c r="AV432" s="583" t="s">
        <v>2800</v>
      </c>
      <c r="AW432" s="584" t="s">
        <v>2801</v>
      </c>
      <c r="AX432" s="585" t="s">
        <v>178</v>
      </c>
      <c r="AY432" s="585" t="s">
        <v>178</v>
      </c>
      <c r="AZ432" s="586">
        <v>0</v>
      </c>
      <c r="BA432" s="586">
        <v>0</v>
      </c>
      <c r="BB432" s="586">
        <v>0</v>
      </c>
      <c r="BC432" s="587">
        <v>0</v>
      </c>
      <c r="BD432" s="588">
        <v>0</v>
      </c>
      <c r="BE432" s="568"/>
      <c r="BF432" s="589" t="s">
        <v>178</v>
      </c>
      <c r="BG432" s="590">
        <v>0</v>
      </c>
      <c r="BH432" s="590">
        <v>0</v>
      </c>
      <c r="BI432" s="591">
        <v>1214827278.95</v>
      </c>
      <c r="BJ432" s="1100">
        <v>60</v>
      </c>
      <c r="BK432" s="544">
        <f t="shared" si="42"/>
        <v>20247121.315833334</v>
      </c>
      <c r="BL432" s="544">
        <f t="shared" si="43"/>
        <v>15925061.721891405</v>
      </c>
      <c r="BM432" s="544">
        <f t="shared" si="44"/>
        <v>-4322059.5939419288</v>
      </c>
      <c r="BN432" s="545"/>
      <c r="BO432" s="545">
        <f t="shared" si="45"/>
        <v>0</v>
      </c>
      <c r="BP432" s="545">
        <f t="shared" si="46"/>
        <v>0</v>
      </c>
      <c r="BQ432" s="545"/>
      <c r="BR432" s="545"/>
      <c r="BS432" s="545"/>
      <c r="BT432" s="545">
        <f t="shared" si="47"/>
        <v>60</v>
      </c>
      <c r="BU432" s="545">
        <f t="shared" si="48"/>
        <v>-259323575.63651574</v>
      </c>
      <c r="BV432" s="545">
        <f t="shared" si="49"/>
        <v>-85576779.960050195</v>
      </c>
      <c r="BW432" s="545">
        <f t="shared" si="50"/>
        <v>-85576779.960050195</v>
      </c>
      <c r="BX432" s="1101">
        <f t="shared" si="40"/>
        <v>5.1707075903741715E-3</v>
      </c>
      <c r="BY432" s="1102">
        <f t="shared" si="41"/>
        <v>955503703.31348431</v>
      </c>
    </row>
    <row r="433" spans="1:77" ht="12" customHeight="1">
      <c r="A433" s="1086">
        <v>1911351002</v>
      </c>
      <c r="B433" s="1061">
        <v>7151000</v>
      </c>
      <c r="C433" s="1062">
        <v>7049524</v>
      </c>
      <c r="D433" s="1062">
        <v>5</v>
      </c>
      <c r="E433" s="1062" t="s">
        <v>2963</v>
      </c>
      <c r="F433" s="1062" t="s">
        <v>2955</v>
      </c>
      <c r="G433" s="1087" t="s">
        <v>2956</v>
      </c>
      <c r="H433" s="1088" t="s">
        <v>2887</v>
      </c>
      <c r="I433" s="1088" t="s">
        <v>2795</v>
      </c>
      <c r="J433" s="1089"/>
      <c r="K433" s="1090">
        <v>42481</v>
      </c>
      <c r="L433" s="1091">
        <v>42978</v>
      </c>
      <c r="M433" s="563">
        <v>120</v>
      </c>
      <c r="N433" s="562">
        <v>46630</v>
      </c>
      <c r="O433" s="564">
        <v>8</v>
      </c>
      <c r="P433" s="565">
        <v>112</v>
      </c>
      <c r="Q433" s="564" t="s">
        <v>2796</v>
      </c>
      <c r="R433" s="564" t="s">
        <v>127</v>
      </c>
      <c r="S433" s="566">
        <v>889501740</v>
      </c>
      <c r="T433" s="567" t="s">
        <v>2797</v>
      </c>
      <c r="U433" s="568"/>
      <c r="V433" s="569">
        <v>889501740</v>
      </c>
      <c r="W433" s="566">
        <v>-51887601.5</v>
      </c>
      <c r="X433" s="570">
        <v>0</v>
      </c>
      <c r="Y433" s="571">
        <v>837614138.5</v>
      </c>
      <c r="Z433" s="568"/>
      <c r="AA433" s="572"/>
      <c r="AB433" s="573"/>
      <c r="AC433" s="574">
        <v>0</v>
      </c>
      <c r="AD433" s="574">
        <v>0</v>
      </c>
      <c r="AE433" s="574">
        <v>0</v>
      </c>
      <c r="AF433" s="575">
        <v>0</v>
      </c>
      <c r="AG433" s="576" t="s">
        <v>2798</v>
      </c>
      <c r="AH433" s="574">
        <v>0</v>
      </c>
      <c r="AI433" s="577" t="s">
        <v>2798</v>
      </c>
      <c r="AJ433" s="574">
        <v>0</v>
      </c>
      <c r="AK433" s="577" t="s">
        <v>2798</v>
      </c>
      <c r="AL433" s="575">
        <v>0</v>
      </c>
      <c r="AM433" s="568"/>
      <c r="AN433" s="578">
        <v>0</v>
      </c>
      <c r="AO433" s="579">
        <v>0</v>
      </c>
      <c r="AP433" s="568"/>
      <c r="AQ433" s="580" t="s">
        <v>2795</v>
      </c>
      <c r="AR433" s="581" t="s">
        <v>2799</v>
      </c>
      <c r="AS433" s="582">
        <v>0</v>
      </c>
      <c r="AT433" s="568"/>
      <c r="AU433" s="580" t="s">
        <v>2795</v>
      </c>
      <c r="AV433" s="583" t="s">
        <v>2800</v>
      </c>
      <c r="AW433" s="584" t="s">
        <v>2801</v>
      </c>
      <c r="AX433" s="585" t="s">
        <v>178</v>
      </c>
      <c r="AY433" s="585" t="s">
        <v>178</v>
      </c>
      <c r="AZ433" s="586">
        <v>0</v>
      </c>
      <c r="BA433" s="586">
        <v>0</v>
      </c>
      <c r="BB433" s="586">
        <v>0</v>
      </c>
      <c r="BC433" s="587">
        <v>0</v>
      </c>
      <c r="BD433" s="588">
        <v>0</v>
      </c>
      <c r="BE433" s="568"/>
      <c r="BF433" s="589">
        <v>1</v>
      </c>
      <c r="BG433" s="590">
        <v>7412514.5</v>
      </c>
      <c r="BH433" s="590">
        <v>-59300116</v>
      </c>
      <c r="BI433" s="591">
        <v>830201624</v>
      </c>
      <c r="BJ433" s="1100">
        <v>60</v>
      </c>
      <c r="BK433" s="544">
        <f t="shared" si="42"/>
        <v>13836693.733333332</v>
      </c>
      <c r="BL433" s="544">
        <f t="shared" si="43"/>
        <v>10883038.546221707</v>
      </c>
      <c r="BM433" s="544">
        <f t="shared" si="44"/>
        <v>-2953655.1871116254</v>
      </c>
      <c r="BN433" s="545"/>
      <c r="BO433" s="545">
        <f t="shared" si="45"/>
        <v>0</v>
      </c>
      <c r="BP433" s="545">
        <f t="shared" si="46"/>
        <v>0</v>
      </c>
      <c r="BQ433" s="545"/>
      <c r="BR433" s="545"/>
      <c r="BS433" s="545"/>
      <c r="BT433" s="545">
        <f t="shared" si="47"/>
        <v>60</v>
      </c>
      <c r="BU433" s="545">
        <f t="shared" si="48"/>
        <v>-177219311.22669753</v>
      </c>
      <c r="BV433" s="545">
        <f t="shared" si="49"/>
        <v>-58482372.704810187</v>
      </c>
      <c r="BW433" s="545">
        <f t="shared" si="50"/>
        <v>-58482372.704810187</v>
      </c>
      <c r="BX433" s="1101">
        <f t="shared" si="40"/>
        <v>3.5336133071263084E-3</v>
      </c>
      <c r="BY433" s="1102">
        <f t="shared" si="41"/>
        <v>652982312.77330244</v>
      </c>
    </row>
    <row r="434" spans="1:77" ht="12" customHeight="1">
      <c r="A434" s="1086">
        <v>1911351002</v>
      </c>
      <c r="B434" s="1061">
        <v>7151000</v>
      </c>
      <c r="C434" s="1062">
        <v>7049524</v>
      </c>
      <c r="D434" s="1062">
        <v>7</v>
      </c>
      <c r="E434" s="1062" t="s">
        <v>2964</v>
      </c>
      <c r="F434" s="1062" t="s">
        <v>2955</v>
      </c>
      <c r="G434" s="1087" t="s">
        <v>2962</v>
      </c>
      <c r="H434" s="1088" t="s">
        <v>2887</v>
      </c>
      <c r="I434" s="1088" t="s">
        <v>2795</v>
      </c>
      <c r="J434" s="1089"/>
      <c r="K434" s="1090">
        <v>42481</v>
      </c>
      <c r="L434" s="1091">
        <v>42460</v>
      </c>
      <c r="M434" s="563">
        <v>0</v>
      </c>
      <c r="N434" s="562">
        <v>42460</v>
      </c>
      <c r="O434" s="564">
        <v>0</v>
      </c>
      <c r="P434" s="565">
        <v>0</v>
      </c>
      <c r="Q434" s="564" t="s">
        <v>2796</v>
      </c>
      <c r="R434" s="564" t="s">
        <v>127</v>
      </c>
      <c r="S434" s="566">
        <v>126714287.09999999</v>
      </c>
      <c r="T434" s="567" t="s">
        <v>2797</v>
      </c>
      <c r="U434" s="568"/>
      <c r="V434" s="569">
        <v>126714287.09999999</v>
      </c>
      <c r="W434" s="566">
        <v>0</v>
      </c>
      <c r="X434" s="570">
        <v>0</v>
      </c>
      <c r="Y434" s="571">
        <v>126714287.09999999</v>
      </c>
      <c r="Z434" s="568"/>
      <c r="AA434" s="572"/>
      <c r="AB434" s="573"/>
      <c r="AC434" s="574">
        <v>0</v>
      </c>
      <c r="AD434" s="574">
        <v>0</v>
      </c>
      <c r="AE434" s="574">
        <v>0</v>
      </c>
      <c r="AF434" s="575">
        <v>0</v>
      </c>
      <c r="AG434" s="576" t="s">
        <v>2798</v>
      </c>
      <c r="AH434" s="574">
        <v>0</v>
      </c>
      <c r="AI434" s="577" t="s">
        <v>2798</v>
      </c>
      <c r="AJ434" s="574">
        <v>0</v>
      </c>
      <c r="AK434" s="577" t="s">
        <v>2798</v>
      </c>
      <c r="AL434" s="575">
        <v>0</v>
      </c>
      <c r="AM434" s="568"/>
      <c r="AN434" s="578">
        <v>0</v>
      </c>
      <c r="AO434" s="579">
        <v>0</v>
      </c>
      <c r="AP434" s="568"/>
      <c r="AQ434" s="580" t="s">
        <v>2795</v>
      </c>
      <c r="AR434" s="581" t="s">
        <v>2799</v>
      </c>
      <c r="AS434" s="582">
        <v>0</v>
      </c>
      <c r="AT434" s="568"/>
      <c r="AU434" s="580" t="s">
        <v>2795</v>
      </c>
      <c r="AV434" s="583" t="s">
        <v>2800</v>
      </c>
      <c r="AW434" s="584" t="s">
        <v>2801</v>
      </c>
      <c r="AX434" s="585" t="s">
        <v>178</v>
      </c>
      <c r="AY434" s="585" t="s">
        <v>178</v>
      </c>
      <c r="AZ434" s="586">
        <v>0</v>
      </c>
      <c r="BA434" s="586">
        <v>0</v>
      </c>
      <c r="BB434" s="586">
        <v>0</v>
      </c>
      <c r="BC434" s="587">
        <v>0</v>
      </c>
      <c r="BD434" s="588">
        <v>0</v>
      </c>
      <c r="BE434" s="568"/>
      <c r="BF434" s="589" t="s">
        <v>178</v>
      </c>
      <c r="BG434" s="590">
        <v>0</v>
      </c>
      <c r="BH434" s="590">
        <v>0</v>
      </c>
      <c r="BI434" s="591">
        <v>126714287.09999999</v>
      </c>
      <c r="BJ434" s="1100">
        <v>60</v>
      </c>
      <c r="BK434" s="544">
        <f t="shared" si="42"/>
        <v>2111904.7849999997</v>
      </c>
      <c r="BL434" s="544">
        <f t="shared" si="43"/>
        <v>1661086.2120721459</v>
      </c>
      <c r="BM434" s="544">
        <f t="shared" si="44"/>
        <v>-450818.57292785379</v>
      </c>
      <c r="BN434" s="545"/>
      <c r="BO434" s="545">
        <f t="shared" si="45"/>
        <v>0</v>
      </c>
      <c r="BP434" s="545">
        <f t="shared" si="46"/>
        <v>0</v>
      </c>
      <c r="BQ434" s="545"/>
      <c r="BR434" s="545"/>
      <c r="BS434" s="545"/>
      <c r="BT434" s="545">
        <f t="shared" si="47"/>
        <v>60</v>
      </c>
      <c r="BU434" s="545">
        <f t="shared" si="48"/>
        <v>-27049114.375671227</v>
      </c>
      <c r="BV434" s="545">
        <f t="shared" si="49"/>
        <v>-8926207.7439715043</v>
      </c>
      <c r="BW434" s="545">
        <f t="shared" si="50"/>
        <v>-8926207.7439715043</v>
      </c>
      <c r="BX434" s="1101">
        <f t="shared" si="40"/>
        <v>5.3933800917207488E-4</v>
      </c>
      <c r="BY434" s="1102">
        <f t="shared" si="41"/>
        <v>99665172.724328756</v>
      </c>
    </row>
    <row r="435" spans="1:77" ht="12" customHeight="1">
      <c r="A435" s="1086">
        <v>1911351002</v>
      </c>
      <c r="B435" s="1061">
        <v>7151000</v>
      </c>
      <c r="C435" s="1062">
        <v>7049524</v>
      </c>
      <c r="D435" s="1062">
        <v>8</v>
      </c>
      <c r="E435" s="1062" t="s">
        <v>2965</v>
      </c>
      <c r="F435" s="1062" t="s">
        <v>2955</v>
      </c>
      <c r="G435" s="1087" t="s">
        <v>2956</v>
      </c>
      <c r="H435" s="1088" t="s">
        <v>2887</v>
      </c>
      <c r="I435" s="1088" t="s">
        <v>2795</v>
      </c>
      <c r="J435" s="1089"/>
      <c r="K435" s="1090">
        <v>42481</v>
      </c>
      <c r="L435" s="1091">
        <v>42978</v>
      </c>
      <c r="M435" s="563">
        <v>120</v>
      </c>
      <c r="N435" s="562">
        <v>46630</v>
      </c>
      <c r="O435" s="564">
        <v>8</v>
      </c>
      <c r="P435" s="565">
        <v>112</v>
      </c>
      <c r="Q435" s="564" t="s">
        <v>2796</v>
      </c>
      <c r="R435" s="564" t="s">
        <v>127</v>
      </c>
      <c r="S435" s="566">
        <v>237644098.55000001</v>
      </c>
      <c r="T435" s="567" t="s">
        <v>2797</v>
      </c>
      <c r="U435" s="568"/>
      <c r="V435" s="569">
        <v>237644098.55000001</v>
      </c>
      <c r="W435" s="566">
        <v>-13862572.415416667</v>
      </c>
      <c r="X435" s="570">
        <v>0</v>
      </c>
      <c r="Y435" s="571">
        <v>223781526.13458335</v>
      </c>
      <c r="Z435" s="568"/>
      <c r="AA435" s="572"/>
      <c r="AB435" s="573"/>
      <c r="AC435" s="574">
        <v>0</v>
      </c>
      <c r="AD435" s="574">
        <v>0</v>
      </c>
      <c r="AE435" s="574">
        <v>0</v>
      </c>
      <c r="AF435" s="575">
        <v>0</v>
      </c>
      <c r="AG435" s="576" t="s">
        <v>2798</v>
      </c>
      <c r="AH435" s="574">
        <v>0</v>
      </c>
      <c r="AI435" s="577" t="s">
        <v>2798</v>
      </c>
      <c r="AJ435" s="574">
        <v>0</v>
      </c>
      <c r="AK435" s="577" t="s">
        <v>2798</v>
      </c>
      <c r="AL435" s="575">
        <v>0</v>
      </c>
      <c r="AM435" s="568"/>
      <c r="AN435" s="578">
        <v>0</v>
      </c>
      <c r="AO435" s="579">
        <v>0</v>
      </c>
      <c r="AP435" s="568"/>
      <c r="AQ435" s="580" t="s">
        <v>2795</v>
      </c>
      <c r="AR435" s="581" t="s">
        <v>2799</v>
      </c>
      <c r="AS435" s="582">
        <v>0</v>
      </c>
      <c r="AT435" s="568"/>
      <c r="AU435" s="580" t="s">
        <v>2795</v>
      </c>
      <c r="AV435" s="583" t="s">
        <v>2800</v>
      </c>
      <c r="AW435" s="584" t="s">
        <v>2801</v>
      </c>
      <c r="AX435" s="585" t="s">
        <v>178</v>
      </c>
      <c r="AY435" s="585" t="s">
        <v>178</v>
      </c>
      <c r="AZ435" s="586">
        <v>0</v>
      </c>
      <c r="BA435" s="586">
        <v>0</v>
      </c>
      <c r="BB435" s="586">
        <v>0</v>
      </c>
      <c r="BC435" s="587">
        <v>0</v>
      </c>
      <c r="BD435" s="588">
        <v>0</v>
      </c>
      <c r="BE435" s="568"/>
      <c r="BF435" s="589">
        <v>1</v>
      </c>
      <c r="BG435" s="590">
        <v>1980367.4879166668</v>
      </c>
      <c r="BH435" s="590">
        <v>-15842939.903333334</v>
      </c>
      <c r="BI435" s="591">
        <v>221801158.64666668</v>
      </c>
      <c r="BJ435" s="1100">
        <v>60</v>
      </c>
      <c r="BK435" s="544">
        <f t="shared" si="42"/>
        <v>3696685.9774444448</v>
      </c>
      <c r="BL435" s="544">
        <f t="shared" si="43"/>
        <v>2907571.4734428292</v>
      </c>
      <c r="BM435" s="544">
        <f t="shared" si="44"/>
        <v>-789114.50400161557</v>
      </c>
      <c r="BN435" s="545"/>
      <c r="BO435" s="545">
        <f t="shared" si="45"/>
        <v>0</v>
      </c>
      <c r="BP435" s="545">
        <f t="shared" si="46"/>
        <v>0</v>
      </c>
      <c r="BQ435" s="545"/>
      <c r="BR435" s="545"/>
      <c r="BS435" s="545"/>
      <c r="BT435" s="545">
        <f t="shared" si="47"/>
        <v>60</v>
      </c>
      <c r="BU435" s="545">
        <f t="shared" si="48"/>
        <v>-47346870.240096934</v>
      </c>
      <c r="BV435" s="545">
        <f t="shared" si="49"/>
        <v>-15624467.179231988</v>
      </c>
      <c r="BW435" s="545">
        <f t="shared" si="50"/>
        <v>-15624467.179231988</v>
      </c>
      <c r="BX435" s="1101">
        <f t="shared" si="40"/>
        <v>9.4405925388781802E-4</v>
      </c>
      <c r="BY435" s="1102">
        <f t="shared" si="41"/>
        <v>174454288.40656975</v>
      </c>
    </row>
    <row r="436" spans="1:77" ht="12" customHeight="1">
      <c r="A436" s="1086">
        <v>1911351002</v>
      </c>
      <c r="B436" s="1061">
        <v>7151000</v>
      </c>
      <c r="C436" s="1062">
        <v>7049524</v>
      </c>
      <c r="D436" s="1062">
        <v>9</v>
      </c>
      <c r="E436" s="1062" t="s">
        <v>2966</v>
      </c>
      <c r="F436" s="1062" t="s">
        <v>2955</v>
      </c>
      <c r="G436" s="1087" t="s">
        <v>2956</v>
      </c>
      <c r="H436" s="1088" t="s">
        <v>2887</v>
      </c>
      <c r="I436" s="1088" t="s">
        <v>2795</v>
      </c>
      <c r="J436" s="1089"/>
      <c r="K436" s="1090">
        <v>42503</v>
      </c>
      <c r="L436" s="1091">
        <v>42978</v>
      </c>
      <c r="M436" s="563">
        <v>120</v>
      </c>
      <c r="N436" s="562">
        <v>46630</v>
      </c>
      <c r="O436" s="564">
        <v>8</v>
      </c>
      <c r="P436" s="565">
        <v>112</v>
      </c>
      <c r="Q436" s="564" t="s">
        <v>2796</v>
      </c>
      <c r="R436" s="564" t="s">
        <v>127</v>
      </c>
      <c r="S436" s="566">
        <v>1217848098.8</v>
      </c>
      <c r="T436" s="567" t="s">
        <v>2797</v>
      </c>
      <c r="U436" s="568"/>
      <c r="V436" s="569">
        <v>1217848098.8</v>
      </c>
      <c r="W436" s="566">
        <v>-71041139.096666664</v>
      </c>
      <c r="X436" s="570">
        <v>0</v>
      </c>
      <c r="Y436" s="571">
        <v>1146806959.7033334</v>
      </c>
      <c r="Z436" s="568"/>
      <c r="AA436" s="572"/>
      <c r="AB436" s="573"/>
      <c r="AC436" s="574">
        <v>0</v>
      </c>
      <c r="AD436" s="574">
        <v>0</v>
      </c>
      <c r="AE436" s="574">
        <v>0</v>
      </c>
      <c r="AF436" s="575">
        <v>0</v>
      </c>
      <c r="AG436" s="576" t="s">
        <v>2798</v>
      </c>
      <c r="AH436" s="574">
        <v>0</v>
      </c>
      <c r="AI436" s="577" t="s">
        <v>2798</v>
      </c>
      <c r="AJ436" s="574">
        <v>0</v>
      </c>
      <c r="AK436" s="577" t="s">
        <v>2798</v>
      </c>
      <c r="AL436" s="575">
        <v>0</v>
      </c>
      <c r="AM436" s="568"/>
      <c r="AN436" s="578">
        <v>0</v>
      </c>
      <c r="AO436" s="579">
        <v>0</v>
      </c>
      <c r="AP436" s="568"/>
      <c r="AQ436" s="580" t="s">
        <v>2795</v>
      </c>
      <c r="AR436" s="581" t="s">
        <v>2799</v>
      </c>
      <c r="AS436" s="582">
        <v>0</v>
      </c>
      <c r="AT436" s="568"/>
      <c r="AU436" s="580" t="s">
        <v>2795</v>
      </c>
      <c r="AV436" s="583" t="s">
        <v>2800</v>
      </c>
      <c r="AW436" s="584" t="s">
        <v>2801</v>
      </c>
      <c r="AX436" s="585" t="s">
        <v>178</v>
      </c>
      <c r="AY436" s="585" t="s">
        <v>178</v>
      </c>
      <c r="AZ436" s="586">
        <v>0</v>
      </c>
      <c r="BA436" s="586">
        <v>0</v>
      </c>
      <c r="BB436" s="586">
        <v>0</v>
      </c>
      <c r="BC436" s="587">
        <v>0</v>
      </c>
      <c r="BD436" s="588">
        <v>0</v>
      </c>
      <c r="BE436" s="568"/>
      <c r="BF436" s="589">
        <v>1</v>
      </c>
      <c r="BG436" s="590">
        <v>10148734.156666666</v>
      </c>
      <c r="BH436" s="590">
        <v>-81189873.25333333</v>
      </c>
      <c r="BI436" s="591">
        <v>1136658225.5466666</v>
      </c>
      <c r="BJ436" s="1100">
        <v>60</v>
      </c>
      <c r="BK436" s="544">
        <f t="shared" si="42"/>
        <v>18944303.75911111</v>
      </c>
      <c r="BL436" s="544">
        <f t="shared" si="43"/>
        <v>14900350.61953136</v>
      </c>
      <c r="BM436" s="544">
        <f t="shared" si="44"/>
        <v>-4043953.1395797506</v>
      </c>
      <c r="BN436" s="545"/>
      <c r="BO436" s="545">
        <f t="shared" si="45"/>
        <v>0</v>
      </c>
      <c r="BP436" s="545">
        <f t="shared" si="46"/>
        <v>0</v>
      </c>
      <c r="BQ436" s="545"/>
      <c r="BR436" s="545"/>
      <c r="BS436" s="545"/>
      <c r="BT436" s="545">
        <f t="shared" si="47"/>
        <v>60</v>
      </c>
      <c r="BU436" s="545">
        <f t="shared" si="48"/>
        <v>-242637188.37478504</v>
      </c>
      <c r="BV436" s="545">
        <f t="shared" si="49"/>
        <v>-80070272.163679063</v>
      </c>
      <c r="BW436" s="545">
        <f t="shared" si="50"/>
        <v>-80070272.163679063</v>
      </c>
      <c r="BX436" s="1101">
        <f t="shared" ref="BX436:BX499" si="51">+BI436/$BI$872</f>
        <v>4.8379941875978287E-3</v>
      </c>
      <c r="BY436" s="1102">
        <f t="shared" ref="BY436:BY499" si="52">+$BY$872*BX436</f>
        <v>894021037.17188156</v>
      </c>
    </row>
    <row r="437" spans="1:77" ht="12" customHeight="1">
      <c r="A437" s="1086">
        <v>1911351002</v>
      </c>
      <c r="B437" s="1061">
        <v>7151000</v>
      </c>
      <c r="C437" s="1062">
        <v>7049524</v>
      </c>
      <c r="D437" s="1062">
        <v>10</v>
      </c>
      <c r="E437" s="1062" t="s">
        <v>2967</v>
      </c>
      <c r="F437" s="1062" t="s">
        <v>2955</v>
      </c>
      <c r="G437" s="1087" t="s">
        <v>2956</v>
      </c>
      <c r="H437" s="1088" t="s">
        <v>2887</v>
      </c>
      <c r="I437" s="1088" t="s">
        <v>2795</v>
      </c>
      <c r="J437" s="1089"/>
      <c r="K437" s="1090">
        <v>42503</v>
      </c>
      <c r="L437" s="1091">
        <v>42978</v>
      </c>
      <c r="M437" s="563">
        <v>120</v>
      </c>
      <c r="N437" s="562">
        <v>46630</v>
      </c>
      <c r="O437" s="564">
        <v>8</v>
      </c>
      <c r="P437" s="565">
        <v>112</v>
      </c>
      <c r="Q437" s="564" t="s">
        <v>2796</v>
      </c>
      <c r="R437" s="564" t="s">
        <v>127</v>
      </c>
      <c r="S437" s="566">
        <v>1574983662.8800001</v>
      </c>
      <c r="T437" s="567" t="s">
        <v>2797</v>
      </c>
      <c r="U437" s="568"/>
      <c r="V437" s="569">
        <v>1574983662.8800001</v>
      </c>
      <c r="W437" s="566">
        <v>-91874047.001333341</v>
      </c>
      <c r="X437" s="570">
        <v>0</v>
      </c>
      <c r="Y437" s="571">
        <v>1483109615.8786669</v>
      </c>
      <c r="Z437" s="568"/>
      <c r="AA437" s="572"/>
      <c r="AB437" s="573"/>
      <c r="AC437" s="574">
        <v>0</v>
      </c>
      <c r="AD437" s="574">
        <v>0</v>
      </c>
      <c r="AE437" s="574">
        <v>0</v>
      </c>
      <c r="AF437" s="575">
        <v>0</v>
      </c>
      <c r="AG437" s="576" t="s">
        <v>2798</v>
      </c>
      <c r="AH437" s="574">
        <v>0</v>
      </c>
      <c r="AI437" s="577" t="s">
        <v>2798</v>
      </c>
      <c r="AJ437" s="574">
        <v>0</v>
      </c>
      <c r="AK437" s="577" t="s">
        <v>2798</v>
      </c>
      <c r="AL437" s="575">
        <v>0</v>
      </c>
      <c r="AM437" s="568"/>
      <c r="AN437" s="578">
        <v>0</v>
      </c>
      <c r="AO437" s="579">
        <v>0</v>
      </c>
      <c r="AP437" s="568"/>
      <c r="AQ437" s="580" t="s">
        <v>2795</v>
      </c>
      <c r="AR437" s="581" t="s">
        <v>2799</v>
      </c>
      <c r="AS437" s="582">
        <v>0</v>
      </c>
      <c r="AT437" s="568"/>
      <c r="AU437" s="580" t="s">
        <v>2795</v>
      </c>
      <c r="AV437" s="583" t="s">
        <v>2800</v>
      </c>
      <c r="AW437" s="584" t="s">
        <v>2801</v>
      </c>
      <c r="AX437" s="585" t="s">
        <v>178</v>
      </c>
      <c r="AY437" s="585" t="s">
        <v>178</v>
      </c>
      <c r="AZ437" s="586">
        <v>0</v>
      </c>
      <c r="BA437" s="586">
        <v>0</v>
      </c>
      <c r="BB437" s="586">
        <v>0</v>
      </c>
      <c r="BC437" s="587">
        <v>0</v>
      </c>
      <c r="BD437" s="588">
        <v>0</v>
      </c>
      <c r="BE437" s="568"/>
      <c r="BF437" s="589">
        <v>1</v>
      </c>
      <c r="BG437" s="590">
        <v>13124863.857333334</v>
      </c>
      <c r="BH437" s="590">
        <v>-104998910.85866667</v>
      </c>
      <c r="BI437" s="591">
        <v>1469984752.0213335</v>
      </c>
      <c r="BJ437" s="1100">
        <v>60</v>
      </c>
      <c r="BK437" s="544">
        <f t="shared" ref="BK437:BK500" si="53">+BI437/BJ437</f>
        <v>24499745.867022224</v>
      </c>
      <c r="BL437" s="544">
        <f t="shared" ref="BL437:BL499" si="54">+BY437/BJ437</f>
        <v>19269898.12610428</v>
      </c>
      <c r="BM437" s="544">
        <f t="shared" ref="BM437:BM499" si="55">+BL437-BK437</f>
        <v>-5229847.7409179434</v>
      </c>
      <c r="BN437" s="545"/>
      <c r="BO437" s="545">
        <f t="shared" ref="BO437:BO499" si="56">+BN437*BM437</f>
        <v>0</v>
      </c>
      <c r="BP437" s="545">
        <f t="shared" ref="BP437:BP499" si="57">+BO437*0.4</f>
        <v>0</v>
      </c>
      <c r="BQ437" s="545"/>
      <c r="BR437" s="545"/>
      <c r="BS437" s="545"/>
      <c r="BT437" s="545">
        <f t="shared" ref="BT437:BT500" si="58">+BJ437-BN437-BQ437</f>
        <v>60</v>
      </c>
      <c r="BU437" s="545">
        <f t="shared" ref="BU437:BU499" si="59">+BT437*BM437</f>
        <v>-313790864.45507658</v>
      </c>
      <c r="BV437" s="545">
        <f t="shared" ref="BV437:BV499" si="60">+BU437*0.33</f>
        <v>-103550985.27017528</v>
      </c>
      <c r="BW437" s="545">
        <f t="shared" ref="BW437:BW499" si="61">+BV437+BS437+BP437</f>
        <v>-103550985.27017528</v>
      </c>
      <c r="BX437" s="1101">
        <f t="shared" si="51"/>
        <v>6.2567423754104224E-3</v>
      </c>
      <c r="BY437" s="1102">
        <f t="shared" si="52"/>
        <v>1156193887.5662568</v>
      </c>
    </row>
    <row r="438" spans="1:77" ht="12" customHeight="1">
      <c r="A438" s="1086">
        <v>1911351002</v>
      </c>
      <c r="B438" s="1061">
        <v>7151000</v>
      </c>
      <c r="C438" s="1062">
        <v>7049524</v>
      </c>
      <c r="D438" s="1062">
        <v>11</v>
      </c>
      <c r="E438" s="1062" t="s">
        <v>2968</v>
      </c>
      <c r="F438" s="1062" t="s">
        <v>2955</v>
      </c>
      <c r="G438" s="1087" t="s">
        <v>2962</v>
      </c>
      <c r="H438" s="1088" t="s">
        <v>2887</v>
      </c>
      <c r="I438" s="1088" t="s">
        <v>2795</v>
      </c>
      <c r="J438" s="1089"/>
      <c r="K438" s="1090">
        <v>42503</v>
      </c>
      <c r="L438" s="1091">
        <v>42490</v>
      </c>
      <c r="M438" s="563">
        <v>0</v>
      </c>
      <c r="N438" s="562">
        <v>42490</v>
      </c>
      <c r="O438" s="564">
        <v>0</v>
      </c>
      <c r="P438" s="565">
        <v>0</v>
      </c>
      <c r="Q438" s="564" t="s">
        <v>2796</v>
      </c>
      <c r="R438" s="564" t="s">
        <v>127</v>
      </c>
      <c r="S438" s="566">
        <v>924095840</v>
      </c>
      <c r="T438" s="567" t="s">
        <v>2797</v>
      </c>
      <c r="U438" s="568"/>
      <c r="V438" s="569">
        <v>924095840</v>
      </c>
      <c r="W438" s="566">
        <v>0</v>
      </c>
      <c r="X438" s="570">
        <v>0</v>
      </c>
      <c r="Y438" s="571">
        <v>924095840</v>
      </c>
      <c r="Z438" s="568"/>
      <c r="AA438" s="572"/>
      <c r="AB438" s="573"/>
      <c r="AC438" s="574">
        <v>0</v>
      </c>
      <c r="AD438" s="574">
        <v>0</v>
      </c>
      <c r="AE438" s="574">
        <v>0</v>
      </c>
      <c r="AF438" s="575">
        <v>0</v>
      </c>
      <c r="AG438" s="576" t="s">
        <v>2798</v>
      </c>
      <c r="AH438" s="574">
        <v>0</v>
      </c>
      <c r="AI438" s="577" t="s">
        <v>2798</v>
      </c>
      <c r="AJ438" s="574">
        <v>0</v>
      </c>
      <c r="AK438" s="577" t="s">
        <v>2798</v>
      </c>
      <c r="AL438" s="575">
        <v>0</v>
      </c>
      <c r="AM438" s="568"/>
      <c r="AN438" s="578">
        <v>0</v>
      </c>
      <c r="AO438" s="579">
        <v>0</v>
      </c>
      <c r="AP438" s="568"/>
      <c r="AQ438" s="580" t="s">
        <v>2795</v>
      </c>
      <c r="AR438" s="581" t="s">
        <v>2799</v>
      </c>
      <c r="AS438" s="582">
        <v>0</v>
      </c>
      <c r="AT438" s="568"/>
      <c r="AU438" s="580" t="s">
        <v>2795</v>
      </c>
      <c r="AV438" s="583" t="s">
        <v>2800</v>
      </c>
      <c r="AW438" s="584" t="s">
        <v>2801</v>
      </c>
      <c r="AX438" s="585" t="s">
        <v>178</v>
      </c>
      <c r="AY438" s="585" t="s">
        <v>178</v>
      </c>
      <c r="AZ438" s="586">
        <v>0</v>
      </c>
      <c r="BA438" s="586">
        <v>0</v>
      </c>
      <c r="BB438" s="586">
        <v>0</v>
      </c>
      <c r="BC438" s="587">
        <v>0</v>
      </c>
      <c r="BD438" s="588">
        <v>0</v>
      </c>
      <c r="BE438" s="568"/>
      <c r="BF438" s="589" t="s">
        <v>178</v>
      </c>
      <c r="BG438" s="590">
        <v>0</v>
      </c>
      <c r="BH438" s="590">
        <v>0</v>
      </c>
      <c r="BI438" s="591">
        <v>924095840</v>
      </c>
      <c r="BJ438" s="1100">
        <v>60</v>
      </c>
      <c r="BK438" s="544">
        <f t="shared" si="53"/>
        <v>15401597.333333334</v>
      </c>
      <c r="BL438" s="544">
        <f t="shared" si="54"/>
        <v>12113889.393118229</v>
      </c>
      <c r="BM438" s="544">
        <f t="shared" si="55"/>
        <v>-3287707.9402151052</v>
      </c>
      <c r="BN438" s="545"/>
      <c r="BO438" s="545">
        <f t="shared" si="56"/>
        <v>0</v>
      </c>
      <c r="BP438" s="545">
        <f t="shared" si="57"/>
        <v>0</v>
      </c>
      <c r="BQ438" s="545"/>
      <c r="BR438" s="545"/>
      <c r="BS438" s="545"/>
      <c r="BT438" s="545">
        <f t="shared" si="58"/>
        <v>60</v>
      </c>
      <c r="BU438" s="545">
        <f t="shared" si="59"/>
        <v>-197262476.41290632</v>
      </c>
      <c r="BV438" s="545">
        <f t="shared" si="60"/>
        <v>-65096617.216259085</v>
      </c>
      <c r="BW438" s="545">
        <f t="shared" si="61"/>
        <v>-65096617.216259085</v>
      </c>
      <c r="BX438" s="1101">
        <f t="shared" si="51"/>
        <v>3.933258214493765E-3</v>
      </c>
      <c r="BY438" s="1102">
        <f t="shared" si="52"/>
        <v>726833363.58709371</v>
      </c>
    </row>
    <row r="439" spans="1:77" ht="12" customHeight="1">
      <c r="A439" s="1086">
        <v>1911351002</v>
      </c>
      <c r="B439" s="1061">
        <v>7151000</v>
      </c>
      <c r="C439" s="1062">
        <v>7049524</v>
      </c>
      <c r="D439" s="1062">
        <v>12</v>
      </c>
      <c r="E439" s="1062" t="s">
        <v>2969</v>
      </c>
      <c r="F439" s="1062" t="s">
        <v>2955</v>
      </c>
      <c r="G439" s="1087" t="s">
        <v>2956</v>
      </c>
      <c r="H439" s="1088" t="s">
        <v>2887</v>
      </c>
      <c r="I439" s="1088" t="s">
        <v>2795</v>
      </c>
      <c r="J439" s="1089"/>
      <c r="K439" s="1090">
        <v>42510</v>
      </c>
      <c r="L439" s="1091">
        <v>42978</v>
      </c>
      <c r="M439" s="563">
        <v>120</v>
      </c>
      <c r="N439" s="562">
        <v>46630</v>
      </c>
      <c r="O439" s="564">
        <v>8</v>
      </c>
      <c r="P439" s="565">
        <v>112</v>
      </c>
      <c r="Q439" s="564" t="s">
        <v>2796</v>
      </c>
      <c r="R439" s="564" t="s">
        <v>127</v>
      </c>
      <c r="S439" s="566">
        <v>80165577.319999993</v>
      </c>
      <c r="T439" s="567" t="s">
        <v>2797</v>
      </c>
      <c r="U439" s="568"/>
      <c r="V439" s="569">
        <v>80165577.319999993</v>
      </c>
      <c r="W439" s="566">
        <v>-4676325.3436666662</v>
      </c>
      <c r="X439" s="570">
        <v>0</v>
      </c>
      <c r="Y439" s="571">
        <v>75489251.97633332</v>
      </c>
      <c r="Z439" s="568"/>
      <c r="AA439" s="572"/>
      <c r="AB439" s="573"/>
      <c r="AC439" s="574">
        <v>0</v>
      </c>
      <c r="AD439" s="574">
        <v>0</v>
      </c>
      <c r="AE439" s="574">
        <v>0</v>
      </c>
      <c r="AF439" s="575">
        <v>0</v>
      </c>
      <c r="AG439" s="576" t="s">
        <v>2798</v>
      </c>
      <c r="AH439" s="574">
        <v>0</v>
      </c>
      <c r="AI439" s="577" t="s">
        <v>2798</v>
      </c>
      <c r="AJ439" s="574">
        <v>0</v>
      </c>
      <c r="AK439" s="577" t="s">
        <v>2798</v>
      </c>
      <c r="AL439" s="575">
        <v>0</v>
      </c>
      <c r="AM439" s="568"/>
      <c r="AN439" s="578">
        <v>0</v>
      </c>
      <c r="AO439" s="579">
        <v>0</v>
      </c>
      <c r="AP439" s="568"/>
      <c r="AQ439" s="580" t="s">
        <v>2795</v>
      </c>
      <c r="AR439" s="581" t="s">
        <v>2799</v>
      </c>
      <c r="AS439" s="582">
        <v>0</v>
      </c>
      <c r="AT439" s="568"/>
      <c r="AU439" s="580" t="s">
        <v>2795</v>
      </c>
      <c r="AV439" s="583" t="s">
        <v>2800</v>
      </c>
      <c r="AW439" s="584" t="s">
        <v>2801</v>
      </c>
      <c r="AX439" s="585" t="s">
        <v>178</v>
      </c>
      <c r="AY439" s="585" t="s">
        <v>178</v>
      </c>
      <c r="AZ439" s="586">
        <v>0</v>
      </c>
      <c r="BA439" s="586">
        <v>0</v>
      </c>
      <c r="BB439" s="586">
        <v>0</v>
      </c>
      <c r="BC439" s="587">
        <v>0</v>
      </c>
      <c r="BD439" s="588">
        <v>0</v>
      </c>
      <c r="BE439" s="568"/>
      <c r="BF439" s="589">
        <v>1</v>
      </c>
      <c r="BG439" s="590">
        <v>668046.47766666661</v>
      </c>
      <c r="BH439" s="590">
        <v>-5344371.8213333329</v>
      </c>
      <c r="BI439" s="591">
        <v>74821205.498666659</v>
      </c>
      <c r="BJ439" s="1100">
        <v>60</v>
      </c>
      <c r="BK439" s="544">
        <f t="shared" si="53"/>
        <v>1247020.0916444443</v>
      </c>
      <c r="BL439" s="544">
        <f t="shared" si="54"/>
        <v>980824.46477696218</v>
      </c>
      <c r="BM439" s="544">
        <f t="shared" si="55"/>
        <v>-266195.62686748209</v>
      </c>
      <c r="BN439" s="545"/>
      <c r="BO439" s="545">
        <f t="shared" si="56"/>
        <v>0</v>
      </c>
      <c r="BP439" s="545">
        <f t="shared" si="57"/>
        <v>0</v>
      </c>
      <c r="BQ439" s="545"/>
      <c r="BR439" s="545"/>
      <c r="BS439" s="545"/>
      <c r="BT439" s="545">
        <f t="shared" si="58"/>
        <v>60</v>
      </c>
      <c r="BU439" s="545">
        <f t="shared" si="59"/>
        <v>-15971737.612048926</v>
      </c>
      <c r="BV439" s="545">
        <f t="shared" si="60"/>
        <v>-5270673.4119761456</v>
      </c>
      <c r="BW439" s="545">
        <f t="shared" si="61"/>
        <v>-5270673.4119761456</v>
      </c>
      <c r="BX439" s="1101">
        <f t="shared" si="51"/>
        <v>3.1846385234886098E-4</v>
      </c>
      <c r="BY439" s="1102">
        <f t="shared" si="52"/>
        <v>58849467.886617728</v>
      </c>
    </row>
    <row r="440" spans="1:77" ht="12" customHeight="1">
      <c r="A440" s="1086">
        <v>1911351002</v>
      </c>
      <c r="B440" s="1061">
        <v>7151000</v>
      </c>
      <c r="C440" s="1062">
        <v>7049524</v>
      </c>
      <c r="D440" s="1062">
        <v>13</v>
      </c>
      <c r="E440" s="1062" t="s">
        <v>2970</v>
      </c>
      <c r="F440" s="1062" t="s">
        <v>2955</v>
      </c>
      <c r="G440" s="1087" t="s">
        <v>2962</v>
      </c>
      <c r="H440" s="1088" t="s">
        <v>2887</v>
      </c>
      <c r="I440" s="1088" t="s">
        <v>2795</v>
      </c>
      <c r="J440" s="1089"/>
      <c r="K440" s="1090">
        <v>42510</v>
      </c>
      <c r="L440" s="1091">
        <v>42490</v>
      </c>
      <c r="M440" s="563">
        <v>0</v>
      </c>
      <c r="N440" s="562">
        <v>42490</v>
      </c>
      <c r="O440" s="564">
        <v>0</v>
      </c>
      <c r="P440" s="565">
        <v>0</v>
      </c>
      <c r="Q440" s="564" t="s">
        <v>2796</v>
      </c>
      <c r="R440" s="564" t="s">
        <v>127</v>
      </c>
      <c r="S440" s="566">
        <v>71656587.299999997</v>
      </c>
      <c r="T440" s="567" t="s">
        <v>2797</v>
      </c>
      <c r="U440" s="568"/>
      <c r="V440" s="569">
        <v>71656587.299999997</v>
      </c>
      <c r="W440" s="566">
        <v>0</v>
      </c>
      <c r="X440" s="570">
        <v>0</v>
      </c>
      <c r="Y440" s="571">
        <v>71656587.299999997</v>
      </c>
      <c r="Z440" s="568"/>
      <c r="AA440" s="572"/>
      <c r="AB440" s="573"/>
      <c r="AC440" s="574">
        <v>0</v>
      </c>
      <c r="AD440" s="574">
        <v>0</v>
      </c>
      <c r="AE440" s="574">
        <v>0</v>
      </c>
      <c r="AF440" s="575">
        <v>0</v>
      </c>
      <c r="AG440" s="576" t="s">
        <v>2798</v>
      </c>
      <c r="AH440" s="574">
        <v>0</v>
      </c>
      <c r="AI440" s="577" t="s">
        <v>2798</v>
      </c>
      <c r="AJ440" s="574">
        <v>0</v>
      </c>
      <c r="AK440" s="577" t="s">
        <v>2798</v>
      </c>
      <c r="AL440" s="575">
        <v>0</v>
      </c>
      <c r="AM440" s="568"/>
      <c r="AN440" s="578">
        <v>0</v>
      </c>
      <c r="AO440" s="579">
        <v>0</v>
      </c>
      <c r="AP440" s="568"/>
      <c r="AQ440" s="580" t="s">
        <v>2795</v>
      </c>
      <c r="AR440" s="581" t="s">
        <v>2799</v>
      </c>
      <c r="AS440" s="582">
        <v>0</v>
      </c>
      <c r="AT440" s="568"/>
      <c r="AU440" s="580" t="s">
        <v>2795</v>
      </c>
      <c r="AV440" s="583" t="s">
        <v>2800</v>
      </c>
      <c r="AW440" s="584" t="s">
        <v>2801</v>
      </c>
      <c r="AX440" s="585" t="s">
        <v>178</v>
      </c>
      <c r="AY440" s="585" t="s">
        <v>178</v>
      </c>
      <c r="AZ440" s="586">
        <v>0</v>
      </c>
      <c r="BA440" s="586">
        <v>0</v>
      </c>
      <c r="BB440" s="586">
        <v>0</v>
      </c>
      <c r="BC440" s="587">
        <v>0</v>
      </c>
      <c r="BD440" s="588">
        <v>0</v>
      </c>
      <c r="BE440" s="568"/>
      <c r="BF440" s="589" t="s">
        <v>178</v>
      </c>
      <c r="BG440" s="590">
        <v>0</v>
      </c>
      <c r="BH440" s="590">
        <v>0</v>
      </c>
      <c r="BI440" s="591">
        <v>71656587.299999997</v>
      </c>
      <c r="BJ440" s="1100">
        <v>60</v>
      </c>
      <c r="BK440" s="544">
        <f t="shared" si="53"/>
        <v>1194276.4549999998</v>
      </c>
      <c r="BL440" s="544">
        <f t="shared" si="54"/>
        <v>939339.76895786088</v>
      </c>
      <c r="BM440" s="544">
        <f t="shared" si="55"/>
        <v>-254936.68604213896</v>
      </c>
      <c r="BN440" s="545"/>
      <c r="BO440" s="545">
        <f t="shared" si="56"/>
        <v>0</v>
      </c>
      <c r="BP440" s="545">
        <f t="shared" si="57"/>
        <v>0</v>
      </c>
      <c r="BQ440" s="545"/>
      <c r="BR440" s="545"/>
      <c r="BS440" s="545"/>
      <c r="BT440" s="545">
        <f t="shared" si="58"/>
        <v>60</v>
      </c>
      <c r="BU440" s="545">
        <f t="shared" si="59"/>
        <v>-15296201.162528338</v>
      </c>
      <c r="BV440" s="545">
        <f t="shared" si="60"/>
        <v>-5047746.3836343521</v>
      </c>
      <c r="BW440" s="545">
        <f t="shared" si="61"/>
        <v>-5047746.3836343521</v>
      </c>
      <c r="BX440" s="1101">
        <f t="shared" si="51"/>
        <v>3.0499418828713111E-4</v>
      </c>
      <c r="BY440" s="1102">
        <f t="shared" si="52"/>
        <v>56360386.137471654</v>
      </c>
    </row>
    <row r="441" spans="1:77" ht="12" customHeight="1">
      <c r="A441" s="1086">
        <v>1911351002</v>
      </c>
      <c r="B441" s="1061">
        <v>7151000</v>
      </c>
      <c r="C441" s="1062">
        <v>7049524</v>
      </c>
      <c r="D441" s="1062">
        <v>14</v>
      </c>
      <c r="E441" s="1062" t="s">
        <v>2971</v>
      </c>
      <c r="F441" s="1062" t="s">
        <v>2955</v>
      </c>
      <c r="G441" s="1087" t="s">
        <v>2962</v>
      </c>
      <c r="H441" s="1088" t="s">
        <v>2887</v>
      </c>
      <c r="I441" s="1088" t="s">
        <v>2795</v>
      </c>
      <c r="J441" s="1089"/>
      <c r="K441" s="1090">
        <v>42549</v>
      </c>
      <c r="L441" s="1091">
        <v>42521</v>
      </c>
      <c r="M441" s="563">
        <v>0</v>
      </c>
      <c r="N441" s="562">
        <v>42521</v>
      </c>
      <c r="O441" s="564">
        <v>0</v>
      </c>
      <c r="P441" s="565">
        <v>0</v>
      </c>
      <c r="Q441" s="564" t="s">
        <v>2796</v>
      </c>
      <c r="R441" s="564" t="s">
        <v>127</v>
      </c>
      <c r="S441" s="566">
        <v>83202825.650000006</v>
      </c>
      <c r="T441" s="567" t="s">
        <v>2797</v>
      </c>
      <c r="U441" s="568"/>
      <c r="V441" s="569">
        <v>83202825.650000006</v>
      </c>
      <c r="W441" s="566">
        <v>0</v>
      </c>
      <c r="X441" s="570">
        <v>0</v>
      </c>
      <c r="Y441" s="571">
        <v>83202825.650000006</v>
      </c>
      <c r="Z441" s="568"/>
      <c r="AA441" s="572"/>
      <c r="AB441" s="573"/>
      <c r="AC441" s="574">
        <v>0</v>
      </c>
      <c r="AD441" s="574">
        <v>0</v>
      </c>
      <c r="AE441" s="574">
        <v>0</v>
      </c>
      <c r="AF441" s="575">
        <v>0</v>
      </c>
      <c r="AG441" s="576" t="s">
        <v>2798</v>
      </c>
      <c r="AH441" s="574">
        <v>0</v>
      </c>
      <c r="AI441" s="577" t="s">
        <v>2798</v>
      </c>
      <c r="AJ441" s="574">
        <v>0</v>
      </c>
      <c r="AK441" s="577" t="s">
        <v>2798</v>
      </c>
      <c r="AL441" s="575">
        <v>0</v>
      </c>
      <c r="AM441" s="568"/>
      <c r="AN441" s="578">
        <v>0</v>
      </c>
      <c r="AO441" s="579">
        <v>0</v>
      </c>
      <c r="AP441" s="568"/>
      <c r="AQ441" s="580" t="s">
        <v>2795</v>
      </c>
      <c r="AR441" s="581" t="s">
        <v>2799</v>
      </c>
      <c r="AS441" s="582">
        <v>0</v>
      </c>
      <c r="AT441" s="568"/>
      <c r="AU441" s="580" t="s">
        <v>2795</v>
      </c>
      <c r="AV441" s="583" t="s">
        <v>2800</v>
      </c>
      <c r="AW441" s="584" t="s">
        <v>2801</v>
      </c>
      <c r="AX441" s="585" t="s">
        <v>178</v>
      </c>
      <c r="AY441" s="585" t="s">
        <v>178</v>
      </c>
      <c r="AZ441" s="586">
        <v>0</v>
      </c>
      <c r="BA441" s="586">
        <v>0</v>
      </c>
      <c r="BB441" s="586">
        <v>0</v>
      </c>
      <c r="BC441" s="587">
        <v>0</v>
      </c>
      <c r="BD441" s="588">
        <v>0</v>
      </c>
      <c r="BE441" s="568"/>
      <c r="BF441" s="589" t="s">
        <v>178</v>
      </c>
      <c r="BG441" s="590">
        <v>0</v>
      </c>
      <c r="BH441" s="590">
        <v>0</v>
      </c>
      <c r="BI441" s="591">
        <v>83202825.650000006</v>
      </c>
      <c r="BJ441" s="1100">
        <v>60</v>
      </c>
      <c r="BK441" s="544">
        <f t="shared" si="53"/>
        <v>1386713.7608333335</v>
      </c>
      <c r="BL441" s="544">
        <f t="shared" si="54"/>
        <v>1090698.3707653095</v>
      </c>
      <c r="BM441" s="544">
        <f t="shared" si="55"/>
        <v>-296015.39006802393</v>
      </c>
      <c r="BN441" s="545"/>
      <c r="BO441" s="545">
        <f t="shared" si="56"/>
        <v>0</v>
      </c>
      <c r="BP441" s="545">
        <f t="shared" si="57"/>
        <v>0</v>
      </c>
      <c r="BQ441" s="545"/>
      <c r="BR441" s="545"/>
      <c r="BS441" s="545"/>
      <c r="BT441" s="545">
        <f t="shared" si="58"/>
        <v>60</v>
      </c>
      <c r="BU441" s="545">
        <f t="shared" si="59"/>
        <v>-17760923.404081434</v>
      </c>
      <c r="BV441" s="545">
        <f t="shared" si="60"/>
        <v>-5861104.7233468732</v>
      </c>
      <c r="BW441" s="545">
        <f t="shared" si="61"/>
        <v>-5861104.7233468732</v>
      </c>
      <c r="BX441" s="1101">
        <f t="shared" si="51"/>
        <v>3.541388060538775E-4</v>
      </c>
      <c r="BY441" s="1102">
        <f t="shared" si="52"/>
        <v>65441902.245918579</v>
      </c>
    </row>
    <row r="442" spans="1:77" ht="12" customHeight="1">
      <c r="A442" s="1086">
        <v>1911351002</v>
      </c>
      <c r="B442" s="1061">
        <v>7151000</v>
      </c>
      <c r="C442" s="1062">
        <v>7049524</v>
      </c>
      <c r="D442" s="1062">
        <v>15</v>
      </c>
      <c r="E442" s="1062" t="s">
        <v>2972</v>
      </c>
      <c r="F442" s="1062" t="s">
        <v>2955</v>
      </c>
      <c r="G442" s="1087" t="s">
        <v>2956</v>
      </c>
      <c r="H442" s="1088" t="s">
        <v>2887</v>
      </c>
      <c r="I442" s="1088" t="s">
        <v>2795</v>
      </c>
      <c r="J442" s="1089"/>
      <c r="K442" s="1090">
        <v>42549</v>
      </c>
      <c r="L442" s="1091">
        <v>42978</v>
      </c>
      <c r="M442" s="563">
        <v>120</v>
      </c>
      <c r="N442" s="562">
        <v>46630</v>
      </c>
      <c r="O442" s="564">
        <v>8</v>
      </c>
      <c r="P442" s="565">
        <v>112</v>
      </c>
      <c r="Q442" s="564" t="s">
        <v>2796</v>
      </c>
      <c r="R442" s="564" t="s">
        <v>127</v>
      </c>
      <c r="S442" s="566">
        <v>66603116.030000001</v>
      </c>
      <c r="T442" s="567" t="s">
        <v>2797</v>
      </c>
      <c r="U442" s="568"/>
      <c r="V442" s="569">
        <v>66603116.030000001</v>
      </c>
      <c r="W442" s="566">
        <v>-3885181.7684166674</v>
      </c>
      <c r="X442" s="570">
        <v>0</v>
      </c>
      <c r="Y442" s="571">
        <v>62717934.261583336</v>
      </c>
      <c r="Z442" s="568"/>
      <c r="AA442" s="572"/>
      <c r="AB442" s="573"/>
      <c r="AC442" s="574">
        <v>0</v>
      </c>
      <c r="AD442" s="574">
        <v>0</v>
      </c>
      <c r="AE442" s="574">
        <v>0</v>
      </c>
      <c r="AF442" s="575">
        <v>0</v>
      </c>
      <c r="AG442" s="576" t="s">
        <v>2798</v>
      </c>
      <c r="AH442" s="574">
        <v>0</v>
      </c>
      <c r="AI442" s="577" t="s">
        <v>2798</v>
      </c>
      <c r="AJ442" s="574">
        <v>0</v>
      </c>
      <c r="AK442" s="577" t="s">
        <v>2798</v>
      </c>
      <c r="AL442" s="575">
        <v>0</v>
      </c>
      <c r="AM442" s="568"/>
      <c r="AN442" s="578">
        <v>0</v>
      </c>
      <c r="AO442" s="579">
        <v>0</v>
      </c>
      <c r="AP442" s="568"/>
      <c r="AQ442" s="580" t="s">
        <v>2795</v>
      </c>
      <c r="AR442" s="581" t="s">
        <v>2799</v>
      </c>
      <c r="AS442" s="582">
        <v>0</v>
      </c>
      <c r="AT442" s="568"/>
      <c r="AU442" s="580" t="s">
        <v>2795</v>
      </c>
      <c r="AV442" s="583" t="s">
        <v>2800</v>
      </c>
      <c r="AW442" s="584" t="s">
        <v>2801</v>
      </c>
      <c r="AX442" s="585" t="s">
        <v>178</v>
      </c>
      <c r="AY442" s="585" t="s">
        <v>178</v>
      </c>
      <c r="AZ442" s="586">
        <v>0</v>
      </c>
      <c r="BA442" s="586">
        <v>0</v>
      </c>
      <c r="BB442" s="586">
        <v>0</v>
      </c>
      <c r="BC442" s="587">
        <v>0</v>
      </c>
      <c r="BD442" s="588">
        <v>0</v>
      </c>
      <c r="BE442" s="568"/>
      <c r="BF442" s="589">
        <v>1</v>
      </c>
      <c r="BG442" s="590">
        <v>555025.96691666672</v>
      </c>
      <c r="BH442" s="590">
        <v>-4440207.7353333337</v>
      </c>
      <c r="BI442" s="591">
        <v>62162908.29466667</v>
      </c>
      <c r="BJ442" s="1100">
        <v>60</v>
      </c>
      <c r="BK442" s="544">
        <f t="shared" si="53"/>
        <v>1036048.4715777779</v>
      </c>
      <c r="BL442" s="544">
        <f t="shared" si="54"/>
        <v>814887.98330283968</v>
      </c>
      <c r="BM442" s="544">
        <f t="shared" si="55"/>
        <v>-221160.48827493819</v>
      </c>
      <c r="BN442" s="545"/>
      <c r="BO442" s="545">
        <f t="shared" si="56"/>
        <v>0</v>
      </c>
      <c r="BP442" s="545">
        <f t="shared" si="57"/>
        <v>0</v>
      </c>
      <c r="BQ442" s="545"/>
      <c r="BR442" s="545"/>
      <c r="BS442" s="545"/>
      <c r="BT442" s="545">
        <f t="shared" si="58"/>
        <v>60</v>
      </c>
      <c r="BU442" s="545">
        <f t="shared" si="59"/>
        <v>-13269629.296496291</v>
      </c>
      <c r="BV442" s="545">
        <f t="shared" si="60"/>
        <v>-4378977.6678437758</v>
      </c>
      <c r="BW442" s="545">
        <f t="shared" si="61"/>
        <v>-4378977.6678437758</v>
      </c>
      <c r="BX442" s="1101">
        <f t="shared" si="51"/>
        <v>2.6458594347402348E-4</v>
      </c>
      <c r="BY442" s="1102">
        <f t="shared" si="52"/>
        <v>48893278.998170383</v>
      </c>
    </row>
    <row r="443" spans="1:77" ht="12" customHeight="1">
      <c r="A443" s="1086">
        <v>1911351002</v>
      </c>
      <c r="B443" s="1061">
        <v>7151000</v>
      </c>
      <c r="C443" s="1062">
        <v>7049524</v>
      </c>
      <c r="D443" s="1062">
        <v>16</v>
      </c>
      <c r="E443" s="1062" t="s">
        <v>2973</v>
      </c>
      <c r="F443" s="1062" t="s">
        <v>2955</v>
      </c>
      <c r="G443" s="1087" t="s">
        <v>2962</v>
      </c>
      <c r="H443" s="1088" t="s">
        <v>2887</v>
      </c>
      <c r="I443" s="1088" t="s">
        <v>2795</v>
      </c>
      <c r="J443" s="1089"/>
      <c r="K443" s="1090">
        <v>42578</v>
      </c>
      <c r="L443" s="1091">
        <v>42551</v>
      </c>
      <c r="M443" s="563">
        <v>0</v>
      </c>
      <c r="N443" s="562">
        <v>42551</v>
      </c>
      <c r="O443" s="564">
        <v>0</v>
      </c>
      <c r="P443" s="565">
        <v>0</v>
      </c>
      <c r="Q443" s="564" t="s">
        <v>2796</v>
      </c>
      <c r="R443" s="564" t="s">
        <v>127</v>
      </c>
      <c r="S443" s="566">
        <v>96456234.519999996</v>
      </c>
      <c r="T443" s="567" t="s">
        <v>2797</v>
      </c>
      <c r="U443" s="568"/>
      <c r="V443" s="569">
        <v>96456234.519999996</v>
      </c>
      <c r="W443" s="566">
        <v>0</v>
      </c>
      <c r="X443" s="570">
        <v>0</v>
      </c>
      <c r="Y443" s="571">
        <v>96456234.519999996</v>
      </c>
      <c r="Z443" s="568"/>
      <c r="AA443" s="572"/>
      <c r="AB443" s="573"/>
      <c r="AC443" s="574">
        <v>0</v>
      </c>
      <c r="AD443" s="574">
        <v>0</v>
      </c>
      <c r="AE443" s="574">
        <v>0</v>
      </c>
      <c r="AF443" s="575">
        <v>0</v>
      </c>
      <c r="AG443" s="576" t="s">
        <v>2798</v>
      </c>
      <c r="AH443" s="574">
        <v>0</v>
      </c>
      <c r="AI443" s="577" t="s">
        <v>2798</v>
      </c>
      <c r="AJ443" s="574">
        <v>0</v>
      </c>
      <c r="AK443" s="577" t="s">
        <v>2798</v>
      </c>
      <c r="AL443" s="575">
        <v>0</v>
      </c>
      <c r="AM443" s="568"/>
      <c r="AN443" s="578">
        <v>0</v>
      </c>
      <c r="AO443" s="579">
        <v>0</v>
      </c>
      <c r="AP443" s="568"/>
      <c r="AQ443" s="580" t="s">
        <v>2795</v>
      </c>
      <c r="AR443" s="581" t="s">
        <v>2799</v>
      </c>
      <c r="AS443" s="582">
        <v>0</v>
      </c>
      <c r="AT443" s="568"/>
      <c r="AU443" s="580" t="s">
        <v>2795</v>
      </c>
      <c r="AV443" s="583" t="s">
        <v>2800</v>
      </c>
      <c r="AW443" s="584" t="s">
        <v>2801</v>
      </c>
      <c r="AX443" s="585" t="s">
        <v>178</v>
      </c>
      <c r="AY443" s="585" t="s">
        <v>178</v>
      </c>
      <c r="AZ443" s="586">
        <v>0</v>
      </c>
      <c r="BA443" s="586">
        <v>0</v>
      </c>
      <c r="BB443" s="586">
        <v>0</v>
      </c>
      <c r="BC443" s="587">
        <v>0</v>
      </c>
      <c r="BD443" s="588">
        <v>0</v>
      </c>
      <c r="BE443" s="568"/>
      <c r="BF443" s="589" t="s">
        <v>178</v>
      </c>
      <c r="BG443" s="590">
        <v>0</v>
      </c>
      <c r="BH443" s="590">
        <v>0</v>
      </c>
      <c r="BI443" s="591">
        <v>96456234.519999996</v>
      </c>
      <c r="BJ443" s="1100">
        <v>60</v>
      </c>
      <c r="BK443" s="544">
        <f t="shared" si="53"/>
        <v>1607603.9086666666</v>
      </c>
      <c r="BL443" s="544">
        <f t="shared" si="54"/>
        <v>1264436.1176346734</v>
      </c>
      <c r="BM443" s="544">
        <f t="shared" si="55"/>
        <v>-343167.79103199323</v>
      </c>
      <c r="BN443" s="545"/>
      <c r="BO443" s="545">
        <f t="shared" si="56"/>
        <v>0</v>
      </c>
      <c r="BP443" s="545">
        <f t="shared" si="57"/>
        <v>0</v>
      </c>
      <c r="BQ443" s="545"/>
      <c r="BR443" s="545"/>
      <c r="BS443" s="545"/>
      <c r="BT443" s="545">
        <f t="shared" si="58"/>
        <v>60</v>
      </c>
      <c r="BU443" s="545">
        <f t="shared" si="59"/>
        <v>-20590067.461919595</v>
      </c>
      <c r="BV443" s="545">
        <f t="shared" si="60"/>
        <v>-6794722.2624334665</v>
      </c>
      <c r="BW443" s="545">
        <f t="shared" si="61"/>
        <v>-6794722.2624334665</v>
      </c>
      <c r="BX443" s="1101">
        <f t="shared" si="51"/>
        <v>4.1054970744693216E-4</v>
      </c>
      <c r="BY443" s="1102">
        <f t="shared" si="52"/>
        <v>75866167.058080405</v>
      </c>
    </row>
    <row r="444" spans="1:77" ht="12" customHeight="1">
      <c r="A444" s="1086">
        <v>1911351002</v>
      </c>
      <c r="B444" s="1061">
        <v>7151000</v>
      </c>
      <c r="C444" s="1062">
        <v>7049524</v>
      </c>
      <c r="D444" s="1062">
        <v>17</v>
      </c>
      <c r="E444" s="1062" t="s">
        <v>2974</v>
      </c>
      <c r="F444" s="1062" t="s">
        <v>2955</v>
      </c>
      <c r="G444" s="1087" t="s">
        <v>2956</v>
      </c>
      <c r="H444" s="1088" t="s">
        <v>2887</v>
      </c>
      <c r="I444" s="1088" t="s">
        <v>2795</v>
      </c>
      <c r="J444" s="1089"/>
      <c r="K444" s="1090">
        <v>42578</v>
      </c>
      <c r="L444" s="1091">
        <v>42978</v>
      </c>
      <c r="M444" s="563">
        <v>120</v>
      </c>
      <c r="N444" s="562">
        <v>46630</v>
      </c>
      <c r="O444" s="564">
        <v>8</v>
      </c>
      <c r="P444" s="565">
        <v>112</v>
      </c>
      <c r="Q444" s="564" t="s">
        <v>2796</v>
      </c>
      <c r="R444" s="564" t="s">
        <v>127</v>
      </c>
      <c r="S444" s="566">
        <v>84367213.099999994</v>
      </c>
      <c r="T444" s="567" t="s">
        <v>2797</v>
      </c>
      <c r="U444" s="568"/>
      <c r="V444" s="569">
        <v>84367213.099999994</v>
      </c>
      <c r="W444" s="566">
        <v>-4921420.7641666671</v>
      </c>
      <c r="X444" s="570">
        <v>0</v>
      </c>
      <c r="Y444" s="571">
        <v>79445792.335833326</v>
      </c>
      <c r="Z444" s="568"/>
      <c r="AA444" s="572"/>
      <c r="AB444" s="573"/>
      <c r="AC444" s="574">
        <v>0</v>
      </c>
      <c r="AD444" s="574">
        <v>0</v>
      </c>
      <c r="AE444" s="574">
        <v>0</v>
      </c>
      <c r="AF444" s="575">
        <v>0</v>
      </c>
      <c r="AG444" s="576" t="s">
        <v>2798</v>
      </c>
      <c r="AH444" s="574">
        <v>0</v>
      </c>
      <c r="AI444" s="577" t="s">
        <v>2798</v>
      </c>
      <c r="AJ444" s="574">
        <v>0</v>
      </c>
      <c r="AK444" s="577" t="s">
        <v>2798</v>
      </c>
      <c r="AL444" s="575">
        <v>0</v>
      </c>
      <c r="AM444" s="568"/>
      <c r="AN444" s="578">
        <v>0</v>
      </c>
      <c r="AO444" s="579">
        <v>0</v>
      </c>
      <c r="AP444" s="568"/>
      <c r="AQ444" s="580" t="s">
        <v>2795</v>
      </c>
      <c r="AR444" s="581" t="s">
        <v>2799</v>
      </c>
      <c r="AS444" s="582">
        <v>0</v>
      </c>
      <c r="AT444" s="568"/>
      <c r="AU444" s="580" t="s">
        <v>2795</v>
      </c>
      <c r="AV444" s="583" t="s">
        <v>2800</v>
      </c>
      <c r="AW444" s="584" t="s">
        <v>2801</v>
      </c>
      <c r="AX444" s="585" t="s">
        <v>178</v>
      </c>
      <c r="AY444" s="585" t="s">
        <v>178</v>
      </c>
      <c r="AZ444" s="586">
        <v>0</v>
      </c>
      <c r="BA444" s="586">
        <v>0</v>
      </c>
      <c r="BB444" s="586">
        <v>0</v>
      </c>
      <c r="BC444" s="587">
        <v>0</v>
      </c>
      <c r="BD444" s="588">
        <v>0</v>
      </c>
      <c r="BE444" s="568"/>
      <c r="BF444" s="589">
        <v>1</v>
      </c>
      <c r="BG444" s="590">
        <v>703060.10916666663</v>
      </c>
      <c r="BH444" s="590">
        <v>-5624480.873333334</v>
      </c>
      <c r="BI444" s="591">
        <v>78742732.226666659</v>
      </c>
      <c r="BJ444" s="1100">
        <v>60</v>
      </c>
      <c r="BK444" s="544">
        <f t="shared" si="53"/>
        <v>1312378.8704444442</v>
      </c>
      <c r="BL444" s="544">
        <f t="shared" si="54"/>
        <v>1032231.4065451979</v>
      </c>
      <c r="BM444" s="544">
        <f t="shared" si="55"/>
        <v>-280147.4638992463</v>
      </c>
      <c r="BN444" s="545"/>
      <c r="BO444" s="545">
        <f t="shared" si="56"/>
        <v>0</v>
      </c>
      <c r="BP444" s="545">
        <f t="shared" si="57"/>
        <v>0</v>
      </c>
      <c r="BQ444" s="545"/>
      <c r="BR444" s="545"/>
      <c r="BS444" s="545"/>
      <c r="BT444" s="545">
        <f t="shared" si="58"/>
        <v>60</v>
      </c>
      <c r="BU444" s="545">
        <f t="shared" si="59"/>
        <v>-16808847.833954778</v>
      </c>
      <c r="BV444" s="545">
        <f t="shared" si="60"/>
        <v>-5546919.7852050764</v>
      </c>
      <c r="BW444" s="545">
        <f t="shared" si="61"/>
        <v>-5546919.7852050764</v>
      </c>
      <c r="BX444" s="1101">
        <f t="shared" si="51"/>
        <v>3.3515517001160783E-4</v>
      </c>
      <c r="BY444" s="1102">
        <f t="shared" si="52"/>
        <v>61933884.392711878</v>
      </c>
    </row>
    <row r="445" spans="1:77" ht="12" customHeight="1">
      <c r="A445" s="1086">
        <v>1911351002</v>
      </c>
      <c r="B445" s="1061">
        <v>7151000</v>
      </c>
      <c r="C445" s="1062">
        <v>7049524</v>
      </c>
      <c r="D445" s="1062">
        <v>19</v>
      </c>
      <c r="E445" s="1062" t="s">
        <v>2975</v>
      </c>
      <c r="F445" s="1062" t="s">
        <v>2955</v>
      </c>
      <c r="G445" s="1087" t="s">
        <v>2956</v>
      </c>
      <c r="H445" s="1088" t="s">
        <v>2887</v>
      </c>
      <c r="I445" s="1088" t="s">
        <v>2795</v>
      </c>
      <c r="J445" s="1089"/>
      <c r="K445" s="1090">
        <v>42608</v>
      </c>
      <c r="L445" s="1091">
        <v>42978</v>
      </c>
      <c r="M445" s="563">
        <v>120</v>
      </c>
      <c r="N445" s="562">
        <v>46630</v>
      </c>
      <c r="O445" s="564">
        <v>8</v>
      </c>
      <c r="P445" s="565">
        <v>112</v>
      </c>
      <c r="Q445" s="564" t="s">
        <v>2796</v>
      </c>
      <c r="R445" s="564" t="s">
        <v>127</v>
      </c>
      <c r="S445" s="566">
        <v>23399813.300000001</v>
      </c>
      <c r="T445" s="567" t="s">
        <v>2797</v>
      </c>
      <c r="U445" s="568"/>
      <c r="V445" s="569">
        <v>23399813.300000001</v>
      </c>
      <c r="W445" s="566">
        <v>-1364989.1091666666</v>
      </c>
      <c r="X445" s="570">
        <v>0</v>
      </c>
      <c r="Y445" s="571">
        <v>22034824.190833334</v>
      </c>
      <c r="Z445" s="568"/>
      <c r="AA445" s="572"/>
      <c r="AB445" s="573"/>
      <c r="AC445" s="574">
        <v>0</v>
      </c>
      <c r="AD445" s="574">
        <v>0</v>
      </c>
      <c r="AE445" s="574">
        <v>0</v>
      </c>
      <c r="AF445" s="575">
        <v>0</v>
      </c>
      <c r="AG445" s="576" t="s">
        <v>2798</v>
      </c>
      <c r="AH445" s="574">
        <v>0</v>
      </c>
      <c r="AI445" s="577" t="s">
        <v>2798</v>
      </c>
      <c r="AJ445" s="574">
        <v>0</v>
      </c>
      <c r="AK445" s="577" t="s">
        <v>2798</v>
      </c>
      <c r="AL445" s="575">
        <v>0</v>
      </c>
      <c r="AM445" s="568"/>
      <c r="AN445" s="578">
        <v>0</v>
      </c>
      <c r="AO445" s="579">
        <v>0</v>
      </c>
      <c r="AP445" s="568"/>
      <c r="AQ445" s="580" t="s">
        <v>2795</v>
      </c>
      <c r="AR445" s="581" t="s">
        <v>2799</v>
      </c>
      <c r="AS445" s="582">
        <v>0</v>
      </c>
      <c r="AT445" s="568"/>
      <c r="AU445" s="580" t="s">
        <v>2795</v>
      </c>
      <c r="AV445" s="583" t="s">
        <v>2800</v>
      </c>
      <c r="AW445" s="584" t="s">
        <v>2801</v>
      </c>
      <c r="AX445" s="585" t="s">
        <v>178</v>
      </c>
      <c r="AY445" s="585" t="s">
        <v>178</v>
      </c>
      <c r="AZ445" s="586">
        <v>0</v>
      </c>
      <c r="BA445" s="586">
        <v>0</v>
      </c>
      <c r="BB445" s="586">
        <v>0</v>
      </c>
      <c r="BC445" s="587">
        <v>0</v>
      </c>
      <c r="BD445" s="588">
        <v>0</v>
      </c>
      <c r="BE445" s="568"/>
      <c r="BF445" s="589">
        <v>1</v>
      </c>
      <c r="BG445" s="590">
        <v>194998.44416666668</v>
      </c>
      <c r="BH445" s="590">
        <v>-1559987.5533333332</v>
      </c>
      <c r="BI445" s="591">
        <v>21839825.746666666</v>
      </c>
      <c r="BJ445" s="1100">
        <v>60</v>
      </c>
      <c r="BK445" s="544">
        <f t="shared" si="53"/>
        <v>363997.09577777778</v>
      </c>
      <c r="BL445" s="544">
        <f t="shared" si="54"/>
        <v>286296.31474165682</v>
      </c>
      <c r="BM445" s="544">
        <f t="shared" si="55"/>
        <v>-77700.781036120956</v>
      </c>
      <c r="BN445" s="545"/>
      <c r="BO445" s="545">
        <f t="shared" si="56"/>
        <v>0</v>
      </c>
      <c r="BP445" s="545">
        <f t="shared" si="57"/>
        <v>0</v>
      </c>
      <c r="BQ445" s="545"/>
      <c r="BR445" s="545"/>
      <c r="BS445" s="545"/>
      <c r="BT445" s="545">
        <f t="shared" si="58"/>
        <v>60</v>
      </c>
      <c r="BU445" s="545">
        <f t="shared" si="59"/>
        <v>-4662046.8621672578</v>
      </c>
      <c r="BV445" s="545">
        <f t="shared" si="60"/>
        <v>-1538475.4645151952</v>
      </c>
      <c r="BW445" s="545">
        <f t="shared" si="61"/>
        <v>-1538475.4645151952</v>
      </c>
      <c r="BX445" s="1101">
        <f t="shared" si="51"/>
        <v>9.2957537847144817E-5</v>
      </c>
      <c r="BY445" s="1102">
        <f t="shared" si="52"/>
        <v>17177778.884499408</v>
      </c>
    </row>
    <row r="446" spans="1:77" ht="12" customHeight="1">
      <c r="A446" s="1086">
        <v>1911351002</v>
      </c>
      <c r="B446" s="1061">
        <v>7151000</v>
      </c>
      <c r="C446" s="1062">
        <v>7049524</v>
      </c>
      <c r="D446" s="1062">
        <v>20</v>
      </c>
      <c r="E446" s="1062" t="s">
        <v>2976</v>
      </c>
      <c r="F446" s="1062" t="s">
        <v>2955</v>
      </c>
      <c r="G446" s="1087" t="s">
        <v>2956</v>
      </c>
      <c r="H446" s="1088" t="s">
        <v>2887</v>
      </c>
      <c r="I446" s="1088" t="s">
        <v>2795</v>
      </c>
      <c r="J446" s="1089"/>
      <c r="K446" s="1090">
        <v>42608</v>
      </c>
      <c r="L446" s="1091">
        <v>42978</v>
      </c>
      <c r="M446" s="563">
        <v>120</v>
      </c>
      <c r="N446" s="562">
        <v>46630</v>
      </c>
      <c r="O446" s="564">
        <v>8</v>
      </c>
      <c r="P446" s="565">
        <v>112</v>
      </c>
      <c r="Q446" s="564" t="s">
        <v>2796</v>
      </c>
      <c r="R446" s="564" t="s">
        <v>127</v>
      </c>
      <c r="S446" s="566">
        <v>18087878.699999999</v>
      </c>
      <c r="T446" s="567" t="s">
        <v>2797</v>
      </c>
      <c r="U446" s="568"/>
      <c r="V446" s="569">
        <v>18087878.699999999</v>
      </c>
      <c r="W446" s="566">
        <v>-1055126.2574999998</v>
      </c>
      <c r="X446" s="570">
        <v>0</v>
      </c>
      <c r="Y446" s="571">
        <v>17032752.442499999</v>
      </c>
      <c r="Z446" s="568"/>
      <c r="AA446" s="572"/>
      <c r="AB446" s="573"/>
      <c r="AC446" s="574">
        <v>0</v>
      </c>
      <c r="AD446" s="574">
        <v>0</v>
      </c>
      <c r="AE446" s="574">
        <v>0</v>
      </c>
      <c r="AF446" s="575">
        <v>0</v>
      </c>
      <c r="AG446" s="576" t="s">
        <v>2798</v>
      </c>
      <c r="AH446" s="574">
        <v>0</v>
      </c>
      <c r="AI446" s="577" t="s">
        <v>2798</v>
      </c>
      <c r="AJ446" s="574">
        <v>0</v>
      </c>
      <c r="AK446" s="577" t="s">
        <v>2798</v>
      </c>
      <c r="AL446" s="575">
        <v>0</v>
      </c>
      <c r="AM446" s="568"/>
      <c r="AN446" s="578">
        <v>0</v>
      </c>
      <c r="AO446" s="579">
        <v>0</v>
      </c>
      <c r="AP446" s="568"/>
      <c r="AQ446" s="580" t="s">
        <v>2795</v>
      </c>
      <c r="AR446" s="581" t="s">
        <v>2799</v>
      </c>
      <c r="AS446" s="582">
        <v>0</v>
      </c>
      <c r="AT446" s="568"/>
      <c r="AU446" s="580" t="s">
        <v>2795</v>
      </c>
      <c r="AV446" s="583" t="s">
        <v>2800</v>
      </c>
      <c r="AW446" s="584" t="s">
        <v>2801</v>
      </c>
      <c r="AX446" s="585" t="s">
        <v>178</v>
      </c>
      <c r="AY446" s="585" t="s">
        <v>178</v>
      </c>
      <c r="AZ446" s="586">
        <v>0</v>
      </c>
      <c r="BA446" s="586">
        <v>0</v>
      </c>
      <c r="BB446" s="586">
        <v>0</v>
      </c>
      <c r="BC446" s="587">
        <v>0</v>
      </c>
      <c r="BD446" s="588">
        <v>0</v>
      </c>
      <c r="BE446" s="568"/>
      <c r="BF446" s="589">
        <v>1</v>
      </c>
      <c r="BG446" s="590">
        <v>150732.32249999998</v>
      </c>
      <c r="BH446" s="590">
        <v>-1205858.5799999998</v>
      </c>
      <c r="BI446" s="591">
        <v>16882020.120000001</v>
      </c>
      <c r="BJ446" s="1100">
        <v>60</v>
      </c>
      <c r="BK446" s="544">
        <f t="shared" si="53"/>
        <v>281367.00200000004</v>
      </c>
      <c r="BL446" s="544">
        <f t="shared" si="54"/>
        <v>221304.88593702199</v>
      </c>
      <c r="BM446" s="544">
        <f t="shared" si="55"/>
        <v>-60062.11606297805</v>
      </c>
      <c r="BN446" s="545"/>
      <c r="BO446" s="545">
        <f t="shared" si="56"/>
        <v>0</v>
      </c>
      <c r="BP446" s="545">
        <f t="shared" si="57"/>
        <v>0</v>
      </c>
      <c r="BQ446" s="545"/>
      <c r="BR446" s="545"/>
      <c r="BS446" s="545"/>
      <c r="BT446" s="545">
        <f t="shared" si="58"/>
        <v>60</v>
      </c>
      <c r="BU446" s="545">
        <f t="shared" si="59"/>
        <v>-3603726.963778683</v>
      </c>
      <c r="BV446" s="545">
        <f t="shared" si="60"/>
        <v>-1189229.8980469655</v>
      </c>
      <c r="BW446" s="545">
        <f t="shared" si="61"/>
        <v>-1189229.8980469655</v>
      </c>
      <c r="BX446" s="1101">
        <f t="shared" si="51"/>
        <v>7.1855473685758622E-5</v>
      </c>
      <c r="BY446" s="1102">
        <f t="shared" si="52"/>
        <v>13278293.156221319</v>
      </c>
    </row>
    <row r="447" spans="1:77" ht="12" customHeight="1">
      <c r="A447" s="1086">
        <v>1911351002</v>
      </c>
      <c r="B447" s="1061">
        <v>7151000</v>
      </c>
      <c r="C447" s="1062">
        <v>7049524</v>
      </c>
      <c r="D447" s="1062">
        <v>21</v>
      </c>
      <c r="E447" s="1062" t="s">
        <v>2977</v>
      </c>
      <c r="F447" s="1062" t="s">
        <v>2955</v>
      </c>
      <c r="G447" s="1087" t="s">
        <v>2962</v>
      </c>
      <c r="H447" s="1088" t="s">
        <v>2887</v>
      </c>
      <c r="I447" s="1088" t="s">
        <v>2795</v>
      </c>
      <c r="J447" s="1089"/>
      <c r="K447" s="1090">
        <v>42608</v>
      </c>
      <c r="L447" s="1091">
        <v>42582</v>
      </c>
      <c r="M447" s="563">
        <v>0</v>
      </c>
      <c r="N447" s="562">
        <v>42582</v>
      </c>
      <c r="O447" s="564">
        <v>0</v>
      </c>
      <c r="P447" s="565">
        <v>0</v>
      </c>
      <c r="Q447" s="564" t="s">
        <v>2796</v>
      </c>
      <c r="R447" s="564" t="s">
        <v>127</v>
      </c>
      <c r="S447" s="566">
        <v>18760128.109999999</v>
      </c>
      <c r="T447" s="567" t="s">
        <v>2797</v>
      </c>
      <c r="U447" s="568"/>
      <c r="V447" s="569">
        <v>18760128.109999999</v>
      </c>
      <c r="W447" s="566">
        <v>0</v>
      </c>
      <c r="X447" s="570">
        <v>0</v>
      </c>
      <c r="Y447" s="571">
        <v>18760128.109999999</v>
      </c>
      <c r="Z447" s="568"/>
      <c r="AA447" s="572"/>
      <c r="AB447" s="573"/>
      <c r="AC447" s="574">
        <v>0</v>
      </c>
      <c r="AD447" s="574">
        <v>0</v>
      </c>
      <c r="AE447" s="574">
        <v>0</v>
      </c>
      <c r="AF447" s="575">
        <v>0</v>
      </c>
      <c r="AG447" s="576" t="s">
        <v>2798</v>
      </c>
      <c r="AH447" s="574">
        <v>0</v>
      </c>
      <c r="AI447" s="577" t="s">
        <v>2798</v>
      </c>
      <c r="AJ447" s="574">
        <v>0</v>
      </c>
      <c r="AK447" s="577" t="s">
        <v>2798</v>
      </c>
      <c r="AL447" s="575">
        <v>0</v>
      </c>
      <c r="AM447" s="568"/>
      <c r="AN447" s="578">
        <v>0</v>
      </c>
      <c r="AO447" s="579">
        <v>0</v>
      </c>
      <c r="AP447" s="568"/>
      <c r="AQ447" s="580" t="s">
        <v>2795</v>
      </c>
      <c r="AR447" s="581" t="s">
        <v>2799</v>
      </c>
      <c r="AS447" s="582">
        <v>0</v>
      </c>
      <c r="AT447" s="568"/>
      <c r="AU447" s="580" t="s">
        <v>2795</v>
      </c>
      <c r="AV447" s="583" t="s">
        <v>2800</v>
      </c>
      <c r="AW447" s="584" t="s">
        <v>2801</v>
      </c>
      <c r="AX447" s="585" t="s">
        <v>178</v>
      </c>
      <c r="AY447" s="585" t="s">
        <v>178</v>
      </c>
      <c r="AZ447" s="586">
        <v>0</v>
      </c>
      <c r="BA447" s="586">
        <v>0</v>
      </c>
      <c r="BB447" s="586">
        <v>0</v>
      </c>
      <c r="BC447" s="587">
        <v>0</v>
      </c>
      <c r="BD447" s="588">
        <v>0</v>
      </c>
      <c r="BE447" s="568"/>
      <c r="BF447" s="589" t="s">
        <v>178</v>
      </c>
      <c r="BG447" s="590">
        <v>0</v>
      </c>
      <c r="BH447" s="590">
        <v>0</v>
      </c>
      <c r="BI447" s="591">
        <v>18760128.109999999</v>
      </c>
      <c r="BJ447" s="1100">
        <v>60</v>
      </c>
      <c r="BK447" s="544">
        <f t="shared" si="53"/>
        <v>312668.80183333333</v>
      </c>
      <c r="BL447" s="544">
        <f t="shared" si="54"/>
        <v>245924.83494489931</v>
      </c>
      <c r="BM447" s="544">
        <f t="shared" si="55"/>
        <v>-66743.966888434021</v>
      </c>
      <c r="BN447" s="545"/>
      <c r="BO447" s="545">
        <f t="shared" si="56"/>
        <v>0</v>
      </c>
      <c r="BP447" s="545">
        <f t="shared" si="57"/>
        <v>0</v>
      </c>
      <c r="BQ447" s="545"/>
      <c r="BR447" s="545"/>
      <c r="BS447" s="545"/>
      <c r="BT447" s="545">
        <f t="shared" si="58"/>
        <v>60</v>
      </c>
      <c r="BU447" s="545">
        <f t="shared" si="59"/>
        <v>-4004638.0133060412</v>
      </c>
      <c r="BV447" s="545">
        <f t="shared" si="60"/>
        <v>-1321530.5443909937</v>
      </c>
      <c r="BW447" s="545">
        <f t="shared" si="61"/>
        <v>-1321530.5443909937</v>
      </c>
      <c r="BX447" s="1101">
        <f t="shared" si="51"/>
        <v>7.9849323846769917E-5</v>
      </c>
      <c r="BY447" s="1102">
        <f t="shared" si="52"/>
        <v>14755490.096693959</v>
      </c>
    </row>
    <row r="448" spans="1:77" ht="12" customHeight="1">
      <c r="A448" s="1086">
        <v>1911351002</v>
      </c>
      <c r="B448" s="1061">
        <v>7151000</v>
      </c>
      <c r="C448" s="1062">
        <v>7049524</v>
      </c>
      <c r="D448" s="1062">
        <v>22</v>
      </c>
      <c r="E448" s="1062" t="s">
        <v>2978</v>
      </c>
      <c r="F448" s="1062" t="s">
        <v>2955</v>
      </c>
      <c r="G448" s="1087" t="s">
        <v>2962</v>
      </c>
      <c r="H448" s="1088" t="s">
        <v>2887</v>
      </c>
      <c r="I448" s="1088" t="s">
        <v>2795</v>
      </c>
      <c r="J448" s="1089"/>
      <c r="K448" s="1090">
        <v>42608</v>
      </c>
      <c r="L448" s="1091">
        <v>42582</v>
      </c>
      <c r="M448" s="563">
        <v>0</v>
      </c>
      <c r="N448" s="562">
        <v>42582</v>
      </c>
      <c r="O448" s="564">
        <v>0</v>
      </c>
      <c r="P448" s="565">
        <v>0</v>
      </c>
      <c r="Q448" s="564" t="s">
        <v>2796</v>
      </c>
      <c r="R448" s="564" t="s">
        <v>127</v>
      </c>
      <c r="S448" s="566">
        <v>105370076.48</v>
      </c>
      <c r="T448" s="567" t="s">
        <v>2797</v>
      </c>
      <c r="U448" s="568"/>
      <c r="V448" s="569">
        <v>105370076.48</v>
      </c>
      <c r="W448" s="566">
        <v>0</v>
      </c>
      <c r="X448" s="570">
        <v>0</v>
      </c>
      <c r="Y448" s="571">
        <v>105370076.48</v>
      </c>
      <c r="Z448" s="568"/>
      <c r="AA448" s="572"/>
      <c r="AB448" s="573"/>
      <c r="AC448" s="574">
        <v>0</v>
      </c>
      <c r="AD448" s="574">
        <v>0</v>
      </c>
      <c r="AE448" s="574">
        <v>0</v>
      </c>
      <c r="AF448" s="575">
        <v>0</v>
      </c>
      <c r="AG448" s="576" t="s">
        <v>2798</v>
      </c>
      <c r="AH448" s="574">
        <v>0</v>
      </c>
      <c r="AI448" s="577" t="s">
        <v>2798</v>
      </c>
      <c r="AJ448" s="574">
        <v>0</v>
      </c>
      <c r="AK448" s="577" t="s">
        <v>2798</v>
      </c>
      <c r="AL448" s="575">
        <v>0</v>
      </c>
      <c r="AM448" s="568"/>
      <c r="AN448" s="578">
        <v>0</v>
      </c>
      <c r="AO448" s="579">
        <v>0</v>
      </c>
      <c r="AP448" s="568"/>
      <c r="AQ448" s="580" t="s">
        <v>2795</v>
      </c>
      <c r="AR448" s="581" t="s">
        <v>2799</v>
      </c>
      <c r="AS448" s="582">
        <v>0</v>
      </c>
      <c r="AT448" s="568"/>
      <c r="AU448" s="580" t="s">
        <v>2795</v>
      </c>
      <c r="AV448" s="583" t="s">
        <v>2800</v>
      </c>
      <c r="AW448" s="584" t="s">
        <v>2801</v>
      </c>
      <c r="AX448" s="585" t="s">
        <v>178</v>
      </c>
      <c r="AY448" s="585" t="s">
        <v>178</v>
      </c>
      <c r="AZ448" s="586">
        <v>0</v>
      </c>
      <c r="BA448" s="586">
        <v>0</v>
      </c>
      <c r="BB448" s="586">
        <v>0</v>
      </c>
      <c r="BC448" s="587">
        <v>0</v>
      </c>
      <c r="BD448" s="588">
        <v>0</v>
      </c>
      <c r="BE448" s="568"/>
      <c r="BF448" s="589" t="s">
        <v>178</v>
      </c>
      <c r="BG448" s="590">
        <v>0</v>
      </c>
      <c r="BH448" s="590">
        <v>0</v>
      </c>
      <c r="BI448" s="591">
        <v>105370076.48</v>
      </c>
      <c r="BJ448" s="1100">
        <v>60</v>
      </c>
      <c r="BK448" s="544">
        <f t="shared" si="53"/>
        <v>1756167.9413333335</v>
      </c>
      <c r="BL448" s="544">
        <f t="shared" si="54"/>
        <v>1381286.8715252832</v>
      </c>
      <c r="BM448" s="544">
        <f t="shared" si="55"/>
        <v>-374881.06980805029</v>
      </c>
      <c r="BN448" s="545"/>
      <c r="BO448" s="545">
        <f t="shared" si="56"/>
        <v>0</v>
      </c>
      <c r="BP448" s="545">
        <f t="shared" si="57"/>
        <v>0</v>
      </c>
      <c r="BQ448" s="545"/>
      <c r="BR448" s="545"/>
      <c r="BS448" s="545"/>
      <c r="BT448" s="545">
        <f t="shared" si="58"/>
        <v>60</v>
      </c>
      <c r="BU448" s="545">
        <f t="shared" si="59"/>
        <v>-22492864.188483018</v>
      </c>
      <c r="BV448" s="545">
        <f t="shared" si="60"/>
        <v>-7422645.1821993962</v>
      </c>
      <c r="BW448" s="545">
        <f t="shared" si="61"/>
        <v>-7422645.1821993962</v>
      </c>
      <c r="BX448" s="1101">
        <f t="shared" si="51"/>
        <v>4.4848997359061399E-4</v>
      </c>
      <c r="BY448" s="1102">
        <f t="shared" si="52"/>
        <v>82877212.291516989</v>
      </c>
    </row>
    <row r="449" spans="1:77" ht="12" customHeight="1">
      <c r="A449" s="1086">
        <v>1911351002</v>
      </c>
      <c r="B449" s="1061">
        <v>7151000</v>
      </c>
      <c r="C449" s="1062">
        <v>7049524</v>
      </c>
      <c r="D449" s="1062">
        <v>23</v>
      </c>
      <c r="E449" s="1062" t="s">
        <v>2979</v>
      </c>
      <c r="F449" s="1062" t="s">
        <v>2955</v>
      </c>
      <c r="G449" s="1087" t="s">
        <v>2956</v>
      </c>
      <c r="H449" s="1088" t="s">
        <v>2887</v>
      </c>
      <c r="I449" s="1088" t="s">
        <v>2795</v>
      </c>
      <c r="J449" s="1089"/>
      <c r="K449" s="1090">
        <v>42608</v>
      </c>
      <c r="L449" s="1091">
        <v>42978</v>
      </c>
      <c r="M449" s="563">
        <v>120</v>
      </c>
      <c r="N449" s="562">
        <v>46630</v>
      </c>
      <c r="O449" s="564">
        <v>8</v>
      </c>
      <c r="P449" s="565">
        <v>112</v>
      </c>
      <c r="Q449" s="564" t="s">
        <v>2796</v>
      </c>
      <c r="R449" s="564" t="s">
        <v>127</v>
      </c>
      <c r="S449" s="566">
        <v>79937810.450000003</v>
      </c>
      <c r="T449" s="567" t="s">
        <v>2797</v>
      </c>
      <c r="U449" s="568"/>
      <c r="V449" s="569">
        <v>79937810.450000003</v>
      </c>
      <c r="W449" s="566">
        <v>-4663038.9429166671</v>
      </c>
      <c r="X449" s="570">
        <v>0</v>
      </c>
      <c r="Y449" s="571">
        <v>75274771.507083341</v>
      </c>
      <c r="Z449" s="568"/>
      <c r="AA449" s="572"/>
      <c r="AB449" s="573"/>
      <c r="AC449" s="574">
        <v>0</v>
      </c>
      <c r="AD449" s="574">
        <v>0</v>
      </c>
      <c r="AE449" s="574">
        <v>0</v>
      </c>
      <c r="AF449" s="575">
        <v>0</v>
      </c>
      <c r="AG449" s="576" t="s">
        <v>2798</v>
      </c>
      <c r="AH449" s="574">
        <v>0</v>
      </c>
      <c r="AI449" s="577" t="s">
        <v>2798</v>
      </c>
      <c r="AJ449" s="574">
        <v>0</v>
      </c>
      <c r="AK449" s="577" t="s">
        <v>2798</v>
      </c>
      <c r="AL449" s="575">
        <v>0</v>
      </c>
      <c r="AM449" s="568"/>
      <c r="AN449" s="578">
        <v>0</v>
      </c>
      <c r="AO449" s="579">
        <v>0</v>
      </c>
      <c r="AP449" s="568"/>
      <c r="AQ449" s="580" t="s">
        <v>2795</v>
      </c>
      <c r="AR449" s="581" t="s">
        <v>2799</v>
      </c>
      <c r="AS449" s="582">
        <v>0</v>
      </c>
      <c r="AT449" s="568"/>
      <c r="AU449" s="580" t="s">
        <v>2795</v>
      </c>
      <c r="AV449" s="583" t="s">
        <v>2800</v>
      </c>
      <c r="AW449" s="584" t="s">
        <v>2801</v>
      </c>
      <c r="AX449" s="585" t="s">
        <v>178</v>
      </c>
      <c r="AY449" s="585" t="s">
        <v>178</v>
      </c>
      <c r="AZ449" s="586">
        <v>0</v>
      </c>
      <c r="BA449" s="586">
        <v>0</v>
      </c>
      <c r="BB449" s="586">
        <v>0</v>
      </c>
      <c r="BC449" s="587">
        <v>0</v>
      </c>
      <c r="BD449" s="588">
        <v>0</v>
      </c>
      <c r="BE449" s="568"/>
      <c r="BF449" s="589">
        <v>1</v>
      </c>
      <c r="BG449" s="590">
        <v>666148.42041666666</v>
      </c>
      <c r="BH449" s="590">
        <v>-5329187.3633333333</v>
      </c>
      <c r="BI449" s="591">
        <v>74608623.086666673</v>
      </c>
      <c r="BJ449" s="1100">
        <v>60</v>
      </c>
      <c r="BK449" s="544">
        <f t="shared" si="53"/>
        <v>1243477.0514444446</v>
      </c>
      <c r="BL449" s="544">
        <f t="shared" si="54"/>
        <v>978037.74102557055</v>
      </c>
      <c r="BM449" s="544">
        <f t="shared" si="55"/>
        <v>-265439.31041887403</v>
      </c>
      <c r="BN449" s="545"/>
      <c r="BO449" s="545">
        <f t="shared" si="56"/>
        <v>0</v>
      </c>
      <c r="BP449" s="545">
        <f t="shared" si="57"/>
        <v>0</v>
      </c>
      <c r="BQ449" s="545"/>
      <c r="BR449" s="545"/>
      <c r="BS449" s="545"/>
      <c r="BT449" s="545">
        <f t="shared" si="58"/>
        <v>60</v>
      </c>
      <c r="BU449" s="545">
        <f t="shared" si="59"/>
        <v>-15926358.625132442</v>
      </c>
      <c r="BV449" s="545">
        <f t="shared" si="60"/>
        <v>-5255698.3462937055</v>
      </c>
      <c r="BW449" s="545">
        <f t="shared" si="61"/>
        <v>-5255698.3462937055</v>
      </c>
      <c r="BX449" s="1101">
        <f t="shared" si="51"/>
        <v>3.1755903113653321E-4</v>
      </c>
      <c r="BY449" s="1102">
        <f t="shared" si="52"/>
        <v>58682264.461534232</v>
      </c>
    </row>
    <row r="450" spans="1:77" ht="12" customHeight="1">
      <c r="A450" s="1086">
        <v>1911351002</v>
      </c>
      <c r="B450" s="1061">
        <v>7151000</v>
      </c>
      <c r="C450" s="1062">
        <v>7049524</v>
      </c>
      <c r="D450" s="1062">
        <v>26</v>
      </c>
      <c r="E450" s="1062" t="s">
        <v>2980</v>
      </c>
      <c r="F450" s="1062" t="s">
        <v>2955</v>
      </c>
      <c r="G450" s="1087" t="s">
        <v>2956</v>
      </c>
      <c r="H450" s="1088" t="s">
        <v>2887</v>
      </c>
      <c r="I450" s="1088" t="s">
        <v>2795</v>
      </c>
      <c r="J450" s="1089"/>
      <c r="K450" s="1090">
        <v>42608</v>
      </c>
      <c r="L450" s="1091">
        <v>42978</v>
      </c>
      <c r="M450" s="563">
        <v>120</v>
      </c>
      <c r="N450" s="562">
        <v>46630</v>
      </c>
      <c r="O450" s="564">
        <v>8</v>
      </c>
      <c r="P450" s="565">
        <v>112</v>
      </c>
      <c r="Q450" s="564" t="s">
        <v>2796</v>
      </c>
      <c r="R450" s="564" t="s">
        <v>127</v>
      </c>
      <c r="S450" s="566">
        <v>84503487.659999996</v>
      </c>
      <c r="T450" s="567" t="s">
        <v>2797</v>
      </c>
      <c r="U450" s="568"/>
      <c r="V450" s="569">
        <v>84503487.659999996</v>
      </c>
      <c r="W450" s="566">
        <v>-4929370.113499999</v>
      </c>
      <c r="X450" s="570">
        <v>0</v>
      </c>
      <c r="Y450" s="571">
        <v>79574117.546499997</v>
      </c>
      <c r="Z450" s="568"/>
      <c r="AA450" s="572"/>
      <c r="AB450" s="573"/>
      <c r="AC450" s="574">
        <v>0</v>
      </c>
      <c r="AD450" s="574">
        <v>0</v>
      </c>
      <c r="AE450" s="574">
        <v>0</v>
      </c>
      <c r="AF450" s="575">
        <v>0</v>
      </c>
      <c r="AG450" s="576" t="s">
        <v>2798</v>
      </c>
      <c r="AH450" s="574">
        <v>0</v>
      </c>
      <c r="AI450" s="577" t="s">
        <v>2798</v>
      </c>
      <c r="AJ450" s="574">
        <v>0</v>
      </c>
      <c r="AK450" s="577" t="s">
        <v>2798</v>
      </c>
      <c r="AL450" s="575">
        <v>0</v>
      </c>
      <c r="AM450" s="568"/>
      <c r="AN450" s="578">
        <v>0</v>
      </c>
      <c r="AO450" s="579">
        <v>0</v>
      </c>
      <c r="AP450" s="568"/>
      <c r="AQ450" s="580" t="s">
        <v>2795</v>
      </c>
      <c r="AR450" s="581" t="s">
        <v>2799</v>
      </c>
      <c r="AS450" s="582">
        <v>0</v>
      </c>
      <c r="AT450" s="568"/>
      <c r="AU450" s="580" t="s">
        <v>2795</v>
      </c>
      <c r="AV450" s="583" t="s">
        <v>2800</v>
      </c>
      <c r="AW450" s="584" t="s">
        <v>2801</v>
      </c>
      <c r="AX450" s="585" t="s">
        <v>178</v>
      </c>
      <c r="AY450" s="585" t="s">
        <v>178</v>
      </c>
      <c r="AZ450" s="586">
        <v>0</v>
      </c>
      <c r="BA450" s="586">
        <v>0</v>
      </c>
      <c r="BB450" s="586">
        <v>0</v>
      </c>
      <c r="BC450" s="587">
        <v>0</v>
      </c>
      <c r="BD450" s="588">
        <v>0</v>
      </c>
      <c r="BE450" s="568"/>
      <c r="BF450" s="589">
        <v>1</v>
      </c>
      <c r="BG450" s="590">
        <v>704195.73049999995</v>
      </c>
      <c r="BH450" s="590">
        <v>-5633565.8439999986</v>
      </c>
      <c r="BI450" s="591">
        <v>78869921.816</v>
      </c>
      <c r="BJ450" s="1100">
        <v>60</v>
      </c>
      <c r="BK450" s="544">
        <f t="shared" si="53"/>
        <v>1314498.6969333333</v>
      </c>
      <c r="BL450" s="544">
        <f t="shared" si="54"/>
        <v>1033898.72345157</v>
      </c>
      <c r="BM450" s="544">
        <f t="shared" si="55"/>
        <v>-280599.97348176327</v>
      </c>
      <c r="BN450" s="545"/>
      <c r="BO450" s="545">
        <f t="shared" si="56"/>
        <v>0</v>
      </c>
      <c r="BP450" s="545">
        <f t="shared" si="57"/>
        <v>0</v>
      </c>
      <c r="BQ450" s="545"/>
      <c r="BR450" s="545"/>
      <c r="BS450" s="545"/>
      <c r="BT450" s="545">
        <f t="shared" si="58"/>
        <v>60</v>
      </c>
      <c r="BU450" s="545">
        <f t="shared" si="59"/>
        <v>-16835998.408905797</v>
      </c>
      <c r="BV450" s="545">
        <f t="shared" si="60"/>
        <v>-5555879.4749389132</v>
      </c>
      <c r="BW450" s="545">
        <f t="shared" si="61"/>
        <v>-5555879.4749389132</v>
      </c>
      <c r="BX450" s="1101">
        <f t="shared" si="51"/>
        <v>3.3569653106463825E-4</v>
      </c>
      <c r="BY450" s="1102">
        <f t="shared" si="52"/>
        <v>62033923.407094203</v>
      </c>
    </row>
    <row r="451" spans="1:77" ht="12" customHeight="1">
      <c r="A451" s="1086">
        <v>1911351002</v>
      </c>
      <c r="B451" s="1061">
        <v>7151000</v>
      </c>
      <c r="C451" s="1062">
        <v>7049524</v>
      </c>
      <c r="D451" s="1062">
        <v>27</v>
      </c>
      <c r="E451" s="1062" t="s">
        <v>2981</v>
      </c>
      <c r="F451" s="1062" t="s">
        <v>2955</v>
      </c>
      <c r="G451" s="1087" t="s">
        <v>2956</v>
      </c>
      <c r="H451" s="1088" t="s">
        <v>2887</v>
      </c>
      <c r="I451" s="1088" t="s">
        <v>2795</v>
      </c>
      <c r="J451" s="1089"/>
      <c r="K451" s="1090">
        <v>42608</v>
      </c>
      <c r="L451" s="1091">
        <v>42978</v>
      </c>
      <c r="M451" s="563">
        <v>120</v>
      </c>
      <c r="N451" s="562">
        <v>46630</v>
      </c>
      <c r="O451" s="564">
        <v>8</v>
      </c>
      <c r="P451" s="565">
        <v>112</v>
      </c>
      <c r="Q451" s="564" t="s">
        <v>2796</v>
      </c>
      <c r="R451" s="564" t="s">
        <v>127</v>
      </c>
      <c r="S451" s="566">
        <v>94939454.719999999</v>
      </c>
      <c r="T451" s="567" t="s">
        <v>2797</v>
      </c>
      <c r="U451" s="568"/>
      <c r="V451" s="569">
        <v>94939454.719999999</v>
      </c>
      <c r="W451" s="566">
        <v>-5538134.8586666659</v>
      </c>
      <c r="X451" s="570">
        <v>0</v>
      </c>
      <c r="Y451" s="571">
        <v>89401319.86133334</v>
      </c>
      <c r="Z451" s="568"/>
      <c r="AA451" s="572"/>
      <c r="AB451" s="573"/>
      <c r="AC451" s="574">
        <v>0</v>
      </c>
      <c r="AD451" s="574">
        <v>0</v>
      </c>
      <c r="AE451" s="574">
        <v>0</v>
      </c>
      <c r="AF451" s="575">
        <v>0</v>
      </c>
      <c r="AG451" s="576" t="s">
        <v>2798</v>
      </c>
      <c r="AH451" s="574">
        <v>0</v>
      </c>
      <c r="AI451" s="577" t="s">
        <v>2798</v>
      </c>
      <c r="AJ451" s="574">
        <v>0</v>
      </c>
      <c r="AK451" s="577" t="s">
        <v>2798</v>
      </c>
      <c r="AL451" s="575">
        <v>0</v>
      </c>
      <c r="AM451" s="568"/>
      <c r="AN451" s="578">
        <v>0</v>
      </c>
      <c r="AO451" s="579">
        <v>0</v>
      </c>
      <c r="AP451" s="568"/>
      <c r="AQ451" s="580" t="s">
        <v>2795</v>
      </c>
      <c r="AR451" s="581" t="s">
        <v>2799</v>
      </c>
      <c r="AS451" s="582">
        <v>0</v>
      </c>
      <c r="AT451" s="568"/>
      <c r="AU451" s="580" t="s">
        <v>2795</v>
      </c>
      <c r="AV451" s="583" t="s">
        <v>2800</v>
      </c>
      <c r="AW451" s="584" t="s">
        <v>2801</v>
      </c>
      <c r="AX451" s="585" t="s">
        <v>178</v>
      </c>
      <c r="AY451" s="585" t="s">
        <v>178</v>
      </c>
      <c r="AZ451" s="586">
        <v>0</v>
      </c>
      <c r="BA451" s="586">
        <v>0</v>
      </c>
      <c r="BB451" s="586">
        <v>0</v>
      </c>
      <c r="BC451" s="587">
        <v>0</v>
      </c>
      <c r="BD451" s="588">
        <v>0</v>
      </c>
      <c r="BE451" s="568"/>
      <c r="BF451" s="589">
        <v>1</v>
      </c>
      <c r="BG451" s="590">
        <v>791162.12266666663</v>
      </c>
      <c r="BH451" s="590">
        <v>-6329296.9813333321</v>
      </c>
      <c r="BI451" s="591">
        <v>88610157.738666669</v>
      </c>
      <c r="BJ451" s="1100">
        <v>60</v>
      </c>
      <c r="BK451" s="544">
        <f t="shared" si="53"/>
        <v>1476835.9623111112</v>
      </c>
      <c r="BL451" s="544">
        <f t="shared" si="54"/>
        <v>1161582.6015978681</v>
      </c>
      <c r="BM451" s="544">
        <f t="shared" si="55"/>
        <v>-315253.36071324302</v>
      </c>
      <c r="BN451" s="545"/>
      <c r="BO451" s="545">
        <f t="shared" si="56"/>
        <v>0</v>
      </c>
      <c r="BP451" s="545">
        <f t="shared" si="57"/>
        <v>0</v>
      </c>
      <c r="BQ451" s="545"/>
      <c r="BR451" s="545"/>
      <c r="BS451" s="545"/>
      <c r="BT451" s="545">
        <f t="shared" si="58"/>
        <v>60</v>
      </c>
      <c r="BU451" s="545">
        <f t="shared" si="59"/>
        <v>-18915201.642794579</v>
      </c>
      <c r="BV451" s="545">
        <f t="shared" si="60"/>
        <v>-6242016.5421222113</v>
      </c>
      <c r="BW451" s="545">
        <f t="shared" si="61"/>
        <v>-6242016.5421222113</v>
      </c>
      <c r="BX451" s="1101">
        <f t="shared" si="51"/>
        <v>3.7715420384664745E-4</v>
      </c>
      <c r="BY451" s="1102">
        <f t="shared" si="52"/>
        <v>69694956.095872089</v>
      </c>
    </row>
    <row r="452" spans="1:77" ht="12" customHeight="1">
      <c r="A452" s="1086">
        <v>1911351002</v>
      </c>
      <c r="B452" s="1061">
        <v>7151000</v>
      </c>
      <c r="C452" s="1062">
        <v>7049524</v>
      </c>
      <c r="D452" s="1062">
        <v>28</v>
      </c>
      <c r="E452" s="1062" t="s">
        <v>2982</v>
      </c>
      <c r="F452" s="1062" t="s">
        <v>2955</v>
      </c>
      <c r="G452" s="1087" t="s">
        <v>2956</v>
      </c>
      <c r="H452" s="1088" t="s">
        <v>2887</v>
      </c>
      <c r="I452" s="1088" t="s">
        <v>2795</v>
      </c>
      <c r="J452" s="1089"/>
      <c r="K452" s="1090">
        <v>42608</v>
      </c>
      <c r="L452" s="1091">
        <v>42978</v>
      </c>
      <c r="M452" s="563">
        <v>120</v>
      </c>
      <c r="N452" s="562">
        <v>46630</v>
      </c>
      <c r="O452" s="564">
        <v>8</v>
      </c>
      <c r="P452" s="565">
        <v>112</v>
      </c>
      <c r="Q452" s="564" t="s">
        <v>2796</v>
      </c>
      <c r="R452" s="564" t="s">
        <v>127</v>
      </c>
      <c r="S452" s="566">
        <v>71600632.950000003</v>
      </c>
      <c r="T452" s="567" t="s">
        <v>2797</v>
      </c>
      <c r="U452" s="568"/>
      <c r="V452" s="569">
        <v>71600632.950000003</v>
      </c>
      <c r="W452" s="566">
        <v>-4176703.5887500006</v>
      </c>
      <c r="X452" s="570">
        <v>0</v>
      </c>
      <c r="Y452" s="571">
        <v>67423929.361249998</v>
      </c>
      <c r="Z452" s="568"/>
      <c r="AA452" s="572"/>
      <c r="AB452" s="573"/>
      <c r="AC452" s="574">
        <v>0</v>
      </c>
      <c r="AD452" s="574">
        <v>0</v>
      </c>
      <c r="AE452" s="574">
        <v>0</v>
      </c>
      <c r="AF452" s="575">
        <v>0</v>
      </c>
      <c r="AG452" s="576" t="s">
        <v>2798</v>
      </c>
      <c r="AH452" s="574">
        <v>0</v>
      </c>
      <c r="AI452" s="577" t="s">
        <v>2798</v>
      </c>
      <c r="AJ452" s="574">
        <v>0</v>
      </c>
      <c r="AK452" s="577" t="s">
        <v>2798</v>
      </c>
      <c r="AL452" s="575">
        <v>0</v>
      </c>
      <c r="AM452" s="568"/>
      <c r="AN452" s="578">
        <v>0</v>
      </c>
      <c r="AO452" s="579">
        <v>0</v>
      </c>
      <c r="AP452" s="568"/>
      <c r="AQ452" s="580" t="s">
        <v>2795</v>
      </c>
      <c r="AR452" s="581" t="s">
        <v>2799</v>
      </c>
      <c r="AS452" s="582">
        <v>0</v>
      </c>
      <c r="AT452" s="568"/>
      <c r="AU452" s="580" t="s">
        <v>2795</v>
      </c>
      <c r="AV452" s="583" t="s">
        <v>2800</v>
      </c>
      <c r="AW452" s="584" t="s">
        <v>2801</v>
      </c>
      <c r="AX452" s="585" t="s">
        <v>178</v>
      </c>
      <c r="AY452" s="585" t="s">
        <v>178</v>
      </c>
      <c r="AZ452" s="586">
        <v>0</v>
      </c>
      <c r="BA452" s="586">
        <v>0</v>
      </c>
      <c r="BB452" s="586">
        <v>0</v>
      </c>
      <c r="BC452" s="587">
        <v>0</v>
      </c>
      <c r="BD452" s="588">
        <v>0</v>
      </c>
      <c r="BE452" s="568"/>
      <c r="BF452" s="589">
        <v>1</v>
      </c>
      <c r="BG452" s="590">
        <v>596671.94125000003</v>
      </c>
      <c r="BH452" s="590">
        <v>-4773375.53</v>
      </c>
      <c r="BI452" s="591">
        <v>66827257.420000002</v>
      </c>
      <c r="BJ452" s="1100">
        <v>60</v>
      </c>
      <c r="BK452" s="544">
        <f t="shared" si="53"/>
        <v>1113787.6236666667</v>
      </c>
      <c r="BL452" s="544">
        <f t="shared" si="54"/>
        <v>876032.51718059822</v>
      </c>
      <c r="BM452" s="544">
        <f t="shared" si="55"/>
        <v>-237755.10648606846</v>
      </c>
      <c r="BN452" s="545"/>
      <c r="BO452" s="545">
        <f t="shared" si="56"/>
        <v>0</v>
      </c>
      <c r="BP452" s="545">
        <f t="shared" si="57"/>
        <v>0</v>
      </c>
      <c r="BQ452" s="545"/>
      <c r="BR452" s="545"/>
      <c r="BS452" s="545"/>
      <c r="BT452" s="545">
        <f t="shared" si="58"/>
        <v>60</v>
      </c>
      <c r="BU452" s="545">
        <f t="shared" si="59"/>
        <v>-14265306.389164107</v>
      </c>
      <c r="BV452" s="545">
        <f t="shared" si="60"/>
        <v>-4707551.108424155</v>
      </c>
      <c r="BW452" s="545">
        <f t="shared" si="61"/>
        <v>-4707551.108424155</v>
      </c>
      <c r="BX452" s="1101">
        <f t="shared" si="51"/>
        <v>2.8443895949072166E-4</v>
      </c>
      <c r="BY452" s="1102">
        <f t="shared" si="52"/>
        <v>52561951.030835897</v>
      </c>
    </row>
    <row r="453" spans="1:77" ht="12" customHeight="1">
      <c r="A453" s="1086">
        <v>1911351002</v>
      </c>
      <c r="B453" s="1061">
        <v>7151000</v>
      </c>
      <c r="C453" s="1062">
        <v>7049524</v>
      </c>
      <c r="D453" s="1062">
        <v>30</v>
      </c>
      <c r="E453" s="1062" t="s">
        <v>2983</v>
      </c>
      <c r="F453" s="1062" t="s">
        <v>2955</v>
      </c>
      <c r="G453" s="1087" t="s">
        <v>2956</v>
      </c>
      <c r="H453" s="1088" t="s">
        <v>2887</v>
      </c>
      <c r="I453" s="1088" t="s">
        <v>2795</v>
      </c>
      <c r="J453" s="1089"/>
      <c r="K453" s="1090">
        <v>42608</v>
      </c>
      <c r="L453" s="1091">
        <v>42978</v>
      </c>
      <c r="M453" s="563">
        <v>120</v>
      </c>
      <c r="N453" s="562">
        <v>46630</v>
      </c>
      <c r="O453" s="564">
        <v>8</v>
      </c>
      <c r="P453" s="565">
        <v>112</v>
      </c>
      <c r="Q453" s="564" t="s">
        <v>2796</v>
      </c>
      <c r="R453" s="564" t="s">
        <v>127</v>
      </c>
      <c r="S453" s="566">
        <v>27495342</v>
      </c>
      <c r="T453" s="567" t="s">
        <v>2797</v>
      </c>
      <c r="U453" s="568"/>
      <c r="V453" s="569">
        <v>27495342</v>
      </c>
      <c r="W453" s="566">
        <v>-1603894.9500000002</v>
      </c>
      <c r="X453" s="570">
        <v>0</v>
      </c>
      <c r="Y453" s="571">
        <v>25891447.050000001</v>
      </c>
      <c r="Z453" s="568"/>
      <c r="AA453" s="572"/>
      <c r="AB453" s="573"/>
      <c r="AC453" s="574">
        <v>0</v>
      </c>
      <c r="AD453" s="574">
        <v>0</v>
      </c>
      <c r="AE453" s="574">
        <v>0</v>
      </c>
      <c r="AF453" s="575">
        <v>0</v>
      </c>
      <c r="AG453" s="576" t="s">
        <v>2798</v>
      </c>
      <c r="AH453" s="574">
        <v>0</v>
      </c>
      <c r="AI453" s="577" t="s">
        <v>2798</v>
      </c>
      <c r="AJ453" s="574">
        <v>0</v>
      </c>
      <c r="AK453" s="577" t="s">
        <v>2798</v>
      </c>
      <c r="AL453" s="575">
        <v>0</v>
      </c>
      <c r="AM453" s="568"/>
      <c r="AN453" s="578">
        <v>0</v>
      </c>
      <c r="AO453" s="579">
        <v>0</v>
      </c>
      <c r="AP453" s="568"/>
      <c r="AQ453" s="580" t="s">
        <v>2795</v>
      </c>
      <c r="AR453" s="581" t="s">
        <v>2799</v>
      </c>
      <c r="AS453" s="582">
        <v>0</v>
      </c>
      <c r="AT453" s="568"/>
      <c r="AU453" s="580" t="s">
        <v>2795</v>
      </c>
      <c r="AV453" s="583" t="s">
        <v>2800</v>
      </c>
      <c r="AW453" s="584" t="s">
        <v>2801</v>
      </c>
      <c r="AX453" s="585" t="s">
        <v>178</v>
      </c>
      <c r="AY453" s="585" t="s">
        <v>178</v>
      </c>
      <c r="AZ453" s="586">
        <v>0</v>
      </c>
      <c r="BA453" s="586">
        <v>0</v>
      </c>
      <c r="BB453" s="586">
        <v>0</v>
      </c>
      <c r="BC453" s="592">
        <v>0</v>
      </c>
      <c r="BD453" s="588">
        <v>0</v>
      </c>
      <c r="BE453" s="568"/>
      <c r="BF453" s="589">
        <v>1</v>
      </c>
      <c r="BG453" s="590">
        <v>229127.85</v>
      </c>
      <c r="BH453" s="590">
        <v>-1833022.8000000003</v>
      </c>
      <c r="BI453" s="591">
        <v>25662319.199999999</v>
      </c>
      <c r="BJ453" s="1100">
        <v>60</v>
      </c>
      <c r="BK453" s="544">
        <f t="shared" si="53"/>
        <v>427705.32</v>
      </c>
      <c r="BL453" s="544">
        <f t="shared" si="54"/>
        <v>336405.03820436442</v>
      </c>
      <c r="BM453" s="544">
        <f t="shared" si="55"/>
        <v>-91300.281795635587</v>
      </c>
      <c r="BN453" s="545"/>
      <c r="BO453" s="545">
        <f t="shared" si="56"/>
        <v>0</v>
      </c>
      <c r="BP453" s="545">
        <f t="shared" si="57"/>
        <v>0</v>
      </c>
      <c r="BQ453" s="545"/>
      <c r="BR453" s="545"/>
      <c r="BS453" s="545"/>
      <c r="BT453" s="545">
        <f t="shared" si="58"/>
        <v>60</v>
      </c>
      <c r="BU453" s="545">
        <f t="shared" si="59"/>
        <v>-5478016.9077381352</v>
      </c>
      <c r="BV453" s="545">
        <f t="shared" si="60"/>
        <v>-1807745.5795535848</v>
      </c>
      <c r="BW453" s="545">
        <f t="shared" si="61"/>
        <v>-1807745.5795535848</v>
      </c>
      <c r="BX453" s="1101">
        <f t="shared" si="51"/>
        <v>1.0922733706534276E-4</v>
      </c>
      <c r="BY453" s="1102">
        <f t="shared" si="52"/>
        <v>20184302.292261865</v>
      </c>
    </row>
    <row r="454" spans="1:77" ht="12" customHeight="1">
      <c r="A454" s="1086">
        <v>1911351002</v>
      </c>
      <c r="B454" s="1061">
        <v>7151000</v>
      </c>
      <c r="C454" s="1062">
        <v>7049524</v>
      </c>
      <c r="D454" s="1062">
        <v>31</v>
      </c>
      <c r="E454" s="1062" t="s">
        <v>2984</v>
      </c>
      <c r="F454" s="1062" t="s">
        <v>2955</v>
      </c>
      <c r="G454" s="1087" t="s">
        <v>2956</v>
      </c>
      <c r="H454" s="1088" t="s">
        <v>2887</v>
      </c>
      <c r="I454" s="1088" t="s">
        <v>2795</v>
      </c>
      <c r="J454" s="1089"/>
      <c r="K454" s="1090">
        <v>42608</v>
      </c>
      <c r="L454" s="1091">
        <v>42978</v>
      </c>
      <c r="M454" s="563">
        <v>120</v>
      </c>
      <c r="N454" s="562">
        <v>46630</v>
      </c>
      <c r="O454" s="564">
        <v>8</v>
      </c>
      <c r="P454" s="565">
        <v>112</v>
      </c>
      <c r="Q454" s="564" t="s">
        <v>2796</v>
      </c>
      <c r="R454" s="564" t="s">
        <v>127</v>
      </c>
      <c r="S454" s="566">
        <v>33059604.25</v>
      </c>
      <c r="T454" s="567" t="s">
        <v>2797</v>
      </c>
      <c r="U454" s="568"/>
      <c r="V454" s="569">
        <v>33059604.25</v>
      </c>
      <c r="W454" s="566">
        <v>-1928476.9145833335</v>
      </c>
      <c r="X454" s="570">
        <v>0</v>
      </c>
      <c r="Y454" s="571">
        <v>31131127.335416667</v>
      </c>
      <c r="Z454" s="568"/>
      <c r="AA454" s="572"/>
      <c r="AB454" s="573"/>
      <c r="AC454" s="574">
        <v>0</v>
      </c>
      <c r="AD454" s="574">
        <v>0</v>
      </c>
      <c r="AE454" s="574">
        <v>0</v>
      </c>
      <c r="AF454" s="575">
        <v>0</v>
      </c>
      <c r="AG454" s="576" t="s">
        <v>2798</v>
      </c>
      <c r="AH454" s="574">
        <v>0</v>
      </c>
      <c r="AI454" s="577" t="s">
        <v>2798</v>
      </c>
      <c r="AJ454" s="574">
        <v>0</v>
      </c>
      <c r="AK454" s="577" t="s">
        <v>2798</v>
      </c>
      <c r="AL454" s="575">
        <v>0</v>
      </c>
      <c r="AM454" s="568"/>
      <c r="AN454" s="578">
        <v>0</v>
      </c>
      <c r="AO454" s="579">
        <v>0</v>
      </c>
      <c r="AP454" s="568"/>
      <c r="AQ454" s="580" t="s">
        <v>2795</v>
      </c>
      <c r="AR454" s="581" t="s">
        <v>2799</v>
      </c>
      <c r="AS454" s="582">
        <v>0</v>
      </c>
      <c r="AT454" s="568"/>
      <c r="AU454" s="580" t="s">
        <v>2795</v>
      </c>
      <c r="AV454" s="583" t="s">
        <v>2800</v>
      </c>
      <c r="AW454" s="584" t="s">
        <v>2801</v>
      </c>
      <c r="AX454" s="585" t="s">
        <v>178</v>
      </c>
      <c r="AY454" s="585" t="s">
        <v>178</v>
      </c>
      <c r="AZ454" s="586">
        <v>0</v>
      </c>
      <c r="BA454" s="586">
        <v>0</v>
      </c>
      <c r="BB454" s="586">
        <v>0</v>
      </c>
      <c r="BC454" s="587">
        <v>0</v>
      </c>
      <c r="BD454" s="588">
        <v>0</v>
      </c>
      <c r="BE454" s="568"/>
      <c r="BF454" s="589">
        <v>1</v>
      </c>
      <c r="BG454" s="590">
        <v>275496.70208333334</v>
      </c>
      <c r="BH454" s="590">
        <v>-2203973.6166666667</v>
      </c>
      <c r="BI454" s="591">
        <v>30855630.633333333</v>
      </c>
      <c r="BJ454" s="1100">
        <v>60</v>
      </c>
      <c r="BK454" s="544">
        <f t="shared" si="53"/>
        <v>514260.51055555552</v>
      </c>
      <c r="BL454" s="544">
        <f t="shared" si="54"/>
        <v>404483.69148281252</v>
      </c>
      <c r="BM454" s="544">
        <f t="shared" si="55"/>
        <v>-109776.819072743</v>
      </c>
      <c r="BN454" s="545"/>
      <c r="BO454" s="545">
        <f t="shared" si="56"/>
        <v>0</v>
      </c>
      <c r="BP454" s="545">
        <f t="shared" si="57"/>
        <v>0</v>
      </c>
      <c r="BQ454" s="545"/>
      <c r="BR454" s="545"/>
      <c r="BS454" s="545"/>
      <c r="BT454" s="545">
        <f t="shared" si="58"/>
        <v>60</v>
      </c>
      <c r="BU454" s="545">
        <f t="shared" si="59"/>
        <v>-6586609.1443645805</v>
      </c>
      <c r="BV454" s="545">
        <f t="shared" si="60"/>
        <v>-2173581.0176403117</v>
      </c>
      <c r="BW454" s="545">
        <f t="shared" si="61"/>
        <v>-2173581.0176403117</v>
      </c>
      <c r="BX454" s="1101">
        <f t="shared" si="51"/>
        <v>1.3133179200540906E-4</v>
      </c>
      <c r="BY454" s="1102">
        <f t="shared" si="52"/>
        <v>24269021.488968752</v>
      </c>
    </row>
    <row r="455" spans="1:77" ht="12" customHeight="1">
      <c r="A455" s="1086">
        <v>1911351002</v>
      </c>
      <c r="B455" s="1061">
        <v>7151000</v>
      </c>
      <c r="C455" s="1062">
        <v>7049524</v>
      </c>
      <c r="D455" s="1062">
        <v>32</v>
      </c>
      <c r="E455" s="1062" t="s">
        <v>2985</v>
      </c>
      <c r="F455" s="1062" t="s">
        <v>2955</v>
      </c>
      <c r="G455" s="1087" t="s">
        <v>2956</v>
      </c>
      <c r="H455" s="1088" t="s">
        <v>2887</v>
      </c>
      <c r="I455" s="1088" t="s">
        <v>2795</v>
      </c>
      <c r="J455" s="1089"/>
      <c r="K455" s="1090">
        <v>42608</v>
      </c>
      <c r="L455" s="1091">
        <v>42978</v>
      </c>
      <c r="M455" s="563">
        <v>120</v>
      </c>
      <c r="N455" s="562">
        <v>46630</v>
      </c>
      <c r="O455" s="564">
        <v>8</v>
      </c>
      <c r="P455" s="565">
        <v>112</v>
      </c>
      <c r="Q455" s="564" t="s">
        <v>2796</v>
      </c>
      <c r="R455" s="564" t="s">
        <v>127</v>
      </c>
      <c r="S455" s="566">
        <v>32438704.25</v>
      </c>
      <c r="T455" s="567" t="s">
        <v>2797</v>
      </c>
      <c r="U455" s="568"/>
      <c r="V455" s="569">
        <v>32438704.25</v>
      </c>
      <c r="W455" s="566">
        <v>-1892257.7479166666</v>
      </c>
      <c r="X455" s="570">
        <v>0</v>
      </c>
      <c r="Y455" s="571">
        <v>30546446.502083335</v>
      </c>
      <c r="Z455" s="568"/>
      <c r="AA455" s="572"/>
      <c r="AB455" s="573"/>
      <c r="AC455" s="574">
        <v>0</v>
      </c>
      <c r="AD455" s="574">
        <v>0</v>
      </c>
      <c r="AE455" s="574">
        <v>0</v>
      </c>
      <c r="AF455" s="575">
        <v>0</v>
      </c>
      <c r="AG455" s="576" t="s">
        <v>2798</v>
      </c>
      <c r="AH455" s="574">
        <v>0</v>
      </c>
      <c r="AI455" s="577" t="s">
        <v>2798</v>
      </c>
      <c r="AJ455" s="574">
        <v>0</v>
      </c>
      <c r="AK455" s="577" t="s">
        <v>2798</v>
      </c>
      <c r="AL455" s="575">
        <v>0</v>
      </c>
      <c r="AM455" s="568"/>
      <c r="AN455" s="578">
        <v>0</v>
      </c>
      <c r="AO455" s="579">
        <v>0</v>
      </c>
      <c r="AP455" s="568"/>
      <c r="AQ455" s="580" t="s">
        <v>2795</v>
      </c>
      <c r="AR455" s="581" t="s">
        <v>2799</v>
      </c>
      <c r="AS455" s="582">
        <v>0</v>
      </c>
      <c r="AT455" s="568"/>
      <c r="AU455" s="580" t="s">
        <v>2795</v>
      </c>
      <c r="AV455" s="583" t="s">
        <v>2800</v>
      </c>
      <c r="AW455" s="584" t="s">
        <v>2801</v>
      </c>
      <c r="AX455" s="585" t="s">
        <v>178</v>
      </c>
      <c r="AY455" s="585" t="s">
        <v>178</v>
      </c>
      <c r="AZ455" s="586">
        <v>0</v>
      </c>
      <c r="BA455" s="586">
        <v>0</v>
      </c>
      <c r="BB455" s="586">
        <v>0</v>
      </c>
      <c r="BC455" s="587">
        <v>0</v>
      </c>
      <c r="BD455" s="588">
        <v>0</v>
      </c>
      <c r="BE455" s="568"/>
      <c r="BF455" s="589">
        <v>1</v>
      </c>
      <c r="BG455" s="590">
        <v>270322.53541666665</v>
      </c>
      <c r="BH455" s="590">
        <v>-2162580.2833333332</v>
      </c>
      <c r="BI455" s="591">
        <v>30276123.966666669</v>
      </c>
      <c r="BJ455" s="1100">
        <v>60</v>
      </c>
      <c r="BK455" s="544">
        <f t="shared" si="53"/>
        <v>504602.06611111114</v>
      </c>
      <c r="BL455" s="544">
        <f t="shared" si="54"/>
        <v>396886.99062267819</v>
      </c>
      <c r="BM455" s="544">
        <f t="shared" si="55"/>
        <v>-107715.07548843295</v>
      </c>
      <c r="BN455" s="545"/>
      <c r="BO455" s="545">
        <f t="shared" si="56"/>
        <v>0</v>
      </c>
      <c r="BP455" s="545">
        <f t="shared" si="57"/>
        <v>0</v>
      </c>
      <c r="BQ455" s="545"/>
      <c r="BR455" s="545"/>
      <c r="BS455" s="545"/>
      <c r="BT455" s="545">
        <f t="shared" si="58"/>
        <v>60</v>
      </c>
      <c r="BU455" s="545">
        <f t="shared" si="59"/>
        <v>-6462904.5293059768</v>
      </c>
      <c r="BV455" s="545">
        <f t="shared" si="60"/>
        <v>-2132758.4946709722</v>
      </c>
      <c r="BW455" s="545">
        <f t="shared" si="61"/>
        <v>-2132758.4946709722</v>
      </c>
      <c r="BX455" s="1101">
        <f t="shared" si="51"/>
        <v>1.2886521953710259E-4</v>
      </c>
      <c r="BY455" s="1102">
        <f t="shared" si="52"/>
        <v>23813219.437360693</v>
      </c>
    </row>
    <row r="456" spans="1:77" ht="12" customHeight="1">
      <c r="A456" s="1086">
        <v>1911351002</v>
      </c>
      <c r="B456" s="1061">
        <v>7151000</v>
      </c>
      <c r="C456" s="1062">
        <v>7049524</v>
      </c>
      <c r="D456" s="1062">
        <v>33</v>
      </c>
      <c r="E456" s="1062" t="s">
        <v>2986</v>
      </c>
      <c r="F456" s="1062" t="s">
        <v>2955</v>
      </c>
      <c r="G456" s="1087" t="s">
        <v>2956</v>
      </c>
      <c r="H456" s="1088" t="s">
        <v>2887</v>
      </c>
      <c r="I456" s="1088" t="s">
        <v>2795</v>
      </c>
      <c r="J456" s="1089"/>
      <c r="K456" s="1090">
        <v>42608</v>
      </c>
      <c r="L456" s="1091">
        <v>42978</v>
      </c>
      <c r="M456" s="563">
        <v>120</v>
      </c>
      <c r="N456" s="562">
        <v>46630</v>
      </c>
      <c r="O456" s="564">
        <v>8</v>
      </c>
      <c r="P456" s="565">
        <v>112</v>
      </c>
      <c r="Q456" s="564" t="s">
        <v>2796</v>
      </c>
      <c r="R456" s="564" t="s">
        <v>127</v>
      </c>
      <c r="S456" s="566">
        <v>11092200</v>
      </c>
      <c r="T456" s="567" t="s">
        <v>2797</v>
      </c>
      <c r="U456" s="568"/>
      <c r="V456" s="569">
        <v>11092200</v>
      </c>
      <c r="W456" s="566">
        <v>-647045</v>
      </c>
      <c r="X456" s="570">
        <v>0</v>
      </c>
      <c r="Y456" s="571">
        <v>10445155</v>
      </c>
      <c r="Z456" s="568"/>
      <c r="AA456" s="572"/>
      <c r="AB456" s="573"/>
      <c r="AC456" s="566">
        <v>0</v>
      </c>
      <c r="AD456" s="566">
        <v>0</v>
      </c>
      <c r="AE456" s="574">
        <v>0</v>
      </c>
      <c r="AF456" s="575">
        <v>0</v>
      </c>
      <c r="AG456" s="576" t="s">
        <v>2798</v>
      </c>
      <c r="AH456" s="574">
        <v>0</v>
      </c>
      <c r="AI456" s="577" t="s">
        <v>2798</v>
      </c>
      <c r="AJ456" s="574">
        <v>0</v>
      </c>
      <c r="AK456" s="577" t="s">
        <v>2798</v>
      </c>
      <c r="AL456" s="575">
        <v>0</v>
      </c>
      <c r="AM456" s="568"/>
      <c r="AN456" s="578">
        <v>0</v>
      </c>
      <c r="AO456" s="579">
        <v>0</v>
      </c>
      <c r="AP456" s="568"/>
      <c r="AQ456" s="580" t="s">
        <v>2795</v>
      </c>
      <c r="AR456" s="581" t="s">
        <v>2799</v>
      </c>
      <c r="AS456" s="582">
        <v>0</v>
      </c>
      <c r="AT456" s="568"/>
      <c r="AU456" s="580" t="s">
        <v>2795</v>
      </c>
      <c r="AV456" s="583" t="s">
        <v>2800</v>
      </c>
      <c r="AW456" s="584" t="s">
        <v>2801</v>
      </c>
      <c r="AX456" s="585" t="s">
        <v>178</v>
      </c>
      <c r="AY456" s="585" t="s">
        <v>178</v>
      </c>
      <c r="AZ456" s="586">
        <v>0</v>
      </c>
      <c r="BA456" s="586">
        <v>0</v>
      </c>
      <c r="BB456" s="586">
        <v>0</v>
      </c>
      <c r="BC456" s="587">
        <v>0</v>
      </c>
      <c r="BD456" s="588">
        <v>0</v>
      </c>
      <c r="BE456" s="568"/>
      <c r="BF456" s="589">
        <v>1</v>
      </c>
      <c r="BG456" s="590">
        <v>92435</v>
      </c>
      <c r="BH456" s="590">
        <v>-739480</v>
      </c>
      <c r="BI456" s="591">
        <v>10352720</v>
      </c>
      <c r="BJ456" s="1100">
        <v>60</v>
      </c>
      <c r="BK456" s="544">
        <f t="shared" si="53"/>
        <v>172545.33333333334</v>
      </c>
      <c r="BL456" s="544">
        <f t="shared" si="54"/>
        <v>135712.87692186012</v>
      </c>
      <c r="BM456" s="544">
        <f t="shared" si="55"/>
        <v>-36832.45641147322</v>
      </c>
      <c r="BN456" s="545"/>
      <c r="BO456" s="545">
        <f t="shared" si="56"/>
        <v>0</v>
      </c>
      <c r="BP456" s="545">
        <f t="shared" si="57"/>
        <v>0</v>
      </c>
      <c r="BQ456" s="545"/>
      <c r="BR456" s="545"/>
      <c r="BS456" s="545"/>
      <c r="BT456" s="545">
        <f t="shared" si="58"/>
        <v>60</v>
      </c>
      <c r="BU456" s="545">
        <f t="shared" si="59"/>
        <v>-2209947.3846883932</v>
      </c>
      <c r="BV456" s="545">
        <f t="shared" si="60"/>
        <v>-729282.63694716978</v>
      </c>
      <c r="BW456" s="545">
        <f t="shared" si="61"/>
        <v>-729282.63694716978</v>
      </c>
      <c r="BX456" s="1101">
        <f t="shared" si="51"/>
        <v>4.4064608041470991E-5</v>
      </c>
      <c r="BY456" s="1102">
        <f t="shared" si="52"/>
        <v>8142772.6153116077</v>
      </c>
    </row>
    <row r="457" spans="1:77" ht="12" customHeight="1">
      <c r="A457" s="1086">
        <v>1911351002</v>
      </c>
      <c r="B457" s="1061">
        <v>7151000</v>
      </c>
      <c r="C457" s="1062">
        <v>7049524</v>
      </c>
      <c r="D457" s="1062">
        <v>34</v>
      </c>
      <c r="E457" s="1062" t="s">
        <v>2987</v>
      </c>
      <c r="F457" s="1062" t="s">
        <v>2955</v>
      </c>
      <c r="G457" s="1087" t="s">
        <v>2886</v>
      </c>
      <c r="H457" s="1088" t="s">
        <v>2887</v>
      </c>
      <c r="I457" s="1088" t="s">
        <v>2795</v>
      </c>
      <c r="J457" s="1089"/>
      <c r="K457" s="1090">
        <v>42608</v>
      </c>
      <c r="L457" s="1091">
        <v>43069</v>
      </c>
      <c r="M457" s="563">
        <v>117</v>
      </c>
      <c r="N457" s="562">
        <v>46629</v>
      </c>
      <c r="O457" s="564">
        <v>5</v>
      </c>
      <c r="P457" s="565">
        <v>112</v>
      </c>
      <c r="Q457" s="564" t="s">
        <v>2796</v>
      </c>
      <c r="R457" s="564" t="s">
        <v>127</v>
      </c>
      <c r="S457" s="566">
        <v>7540621.6799999997</v>
      </c>
      <c r="T457" s="567" t="s">
        <v>2797</v>
      </c>
      <c r="U457" s="568"/>
      <c r="V457" s="569">
        <v>7540621.6799999997</v>
      </c>
      <c r="W457" s="566">
        <v>-257799.03179487179</v>
      </c>
      <c r="X457" s="570">
        <v>0</v>
      </c>
      <c r="Y457" s="571">
        <v>7282822.6482051276</v>
      </c>
      <c r="Z457" s="568"/>
      <c r="AA457" s="572"/>
      <c r="AB457" s="573"/>
      <c r="AC457" s="566">
        <v>0</v>
      </c>
      <c r="AD457" s="566">
        <v>0</v>
      </c>
      <c r="AE457" s="574">
        <v>0</v>
      </c>
      <c r="AF457" s="575">
        <v>0</v>
      </c>
      <c r="AG457" s="576" t="s">
        <v>2798</v>
      </c>
      <c r="AH457" s="574">
        <v>0</v>
      </c>
      <c r="AI457" s="577" t="s">
        <v>2798</v>
      </c>
      <c r="AJ457" s="574">
        <v>0</v>
      </c>
      <c r="AK457" s="577" t="s">
        <v>2798</v>
      </c>
      <c r="AL457" s="575">
        <v>0</v>
      </c>
      <c r="AM457" s="568"/>
      <c r="AN457" s="578">
        <v>0</v>
      </c>
      <c r="AO457" s="579">
        <v>0</v>
      </c>
      <c r="AP457" s="568"/>
      <c r="AQ457" s="580" t="s">
        <v>2795</v>
      </c>
      <c r="AR457" s="581" t="s">
        <v>2799</v>
      </c>
      <c r="AS457" s="582">
        <v>0</v>
      </c>
      <c r="AT457" s="568"/>
      <c r="AU457" s="580" t="s">
        <v>2795</v>
      </c>
      <c r="AV457" s="583" t="s">
        <v>2800</v>
      </c>
      <c r="AW457" s="584" t="s">
        <v>2801</v>
      </c>
      <c r="AX457" s="585" t="s">
        <v>178</v>
      </c>
      <c r="AY457" s="585" t="s">
        <v>178</v>
      </c>
      <c r="AZ457" s="586">
        <v>0</v>
      </c>
      <c r="BA457" s="586">
        <v>0</v>
      </c>
      <c r="BB457" s="586">
        <v>0</v>
      </c>
      <c r="BC457" s="587">
        <v>0</v>
      </c>
      <c r="BD457" s="588">
        <v>0</v>
      </c>
      <c r="BE457" s="568"/>
      <c r="BF457" s="589">
        <v>1</v>
      </c>
      <c r="BG457" s="590">
        <v>64449.757948717946</v>
      </c>
      <c r="BH457" s="590">
        <v>-322248.7897435897</v>
      </c>
      <c r="BI457" s="591">
        <v>7218372.8902564105</v>
      </c>
      <c r="BJ457" s="1100">
        <v>60</v>
      </c>
      <c r="BK457" s="544">
        <f t="shared" si="53"/>
        <v>120306.21483760684</v>
      </c>
      <c r="BL457" s="544">
        <f t="shared" si="54"/>
        <v>94625.002089447022</v>
      </c>
      <c r="BM457" s="544">
        <f t="shared" si="55"/>
        <v>-25681.212748159815</v>
      </c>
      <c r="BN457" s="545"/>
      <c r="BO457" s="545">
        <f t="shared" si="56"/>
        <v>0</v>
      </c>
      <c r="BP457" s="545">
        <f t="shared" si="57"/>
        <v>0</v>
      </c>
      <c r="BQ457" s="545"/>
      <c r="BR457" s="545"/>
      <c r="BS457" s="545"/>
      <c r="BT457" s="545">
        <f t="shared" si="58"/>
        <v>60</v>
      </c>
      <c r="BU457" s="545">
        <f t="shared" si="59"/>
        <v>-1540872.7648895888</v>
      </c>
      <c r="BV457" s="545">
        <f t="shared" si="60"/>
        <v>-508488.01241356431</v>
      </c>
      <c r="BW457" s="545">
        <f t="shared" si="61"/>
        <v>-508488.01241356431</v>
      </c>
      <c r="BX457" s="1101">
        <f t="shared" si="51"/>
        <v>3.0723787768463631E-5</v>
      </c>
      <c r="BY457" s="1102">
        <f t="shared" si="52"/>
        <v>5677500.125366821</v>
      </c>
    </row>
    <row r="458" spans="1:77" ht="12" customHeight="1">
      <c r="A458" s="1086">
        <v>1911351002</v>
      </c>
      <c r="B458" s="1061">
        <v>7151000</v>
      </c>
      <c r="C458" s="1062">
        <v>7049524</v>
      </c>
      <c r="D458" s="1062">
        <v>35</v>
      </c>
      <c r="E458" s="1062" t="s">
        <v>2988</v>
      </c>
      <c r="F458" s="1062" t="s">
        <v>2955</v>
      </c>
      <c r="G458" s="1087" t="s">
        <v>2886</v>
      </c>
      <c r="H458" s="1088" t="s">
        <v>2887</v>
      </c>
      <c r="I458" s="1088" t="s">
        <v>2795</v>
      </c>
      <c r="J458" s="1089"/>
      <c r="K458" s="1090">
        <v>42608</v>
      </c>
      <c r="L458" s="1091">
        <v>43069</v>
      </c>
      <c r="M458" s="563">
        <v>117</v>
      </c>
      <c r="N458" s="562">
        <v>46629</v>
      </c>
      <c r="O458" s="564">
        <v>5</v>
      </c>
      <c r="P458" s="565">
        <v>112</v>
      </c>
      <c r="Q458" s="564" t="s">
        <v>2796</v>
      </c>
      <c r="R458" s="564" t="s">
        <v>127</v>
      </c>
      <c r="S458" s="566">
        <v>25822936.399999999</v>
      </c>
      <c r="T458" s="567" t="s">
        <v>2797</v>
      </c>
      <c r="U458" s="568"/>
      <c r="V458" s="569">
        <v>25822936.399999999</v>
      </c>
      <c r="W458" s="566">
        <v>-882835.43247863243</v>
      </c>
      <c r="X458" s="570">
        <v>0</v>
      </c>
      <c r="Y458" s="571">
        <v>24940100.967521366</v>
      </c>
      <c r="Z458" s="568"/>
      <c r="AA458" s="572"/>
      <c r="AB458" s="573"/>
      <c r="AC458" s="574">
        <v>0</v>
      </c>
      <c r="AD458" s="574">
        <v>0</v>
      </c>
      <c r="AE458" s="574">
        <v>0</v>
      </c>
      <c r="AF458" s="575">
        <v>0</v>
      </c>
      <c r="AG458" s="576" t="s">
        <v>2798</v>
      </c>
      <c r="AH458" s="574">
        <v>0</v>
      </c>
      <c r="AI458" s="577" t="s">
        <v>2798</v>
      </c>
      <c r="AJ458" s="574">
        <v>0</v>
      </c>
      <c r="AK458" s="577" t="s">
        <v>2798</v>
      </c>
      <c r="AL458" s="575">
        <v>0</v>
      </c>
      <c r="AM458" s="568"/>
      <c r="AN458" s="578">
        <v>0</v>
      </c>
      <c r="AO458" s="579">
        <v>0</v>
      </c>
      <c r="AP458" s="568"/>
      <c r="AQ458" s="580" t="s">
        <v>2795</v>
      </c>
      <c r="AR458" s="581" t="s">
        <v>2799</v>
      </c>
      <c r="AS458" s="582">
        <v>0</v>
      </c>
      <c r="AT458" s="568"/>
      <c r="AU458" s="580" t="s">
        <v>2795</v>
      </c>
      <c r="AV458" s="583" t="s">
        <v>2800</v>
      </c>
      <c r="AW458" s="584" t="s">
        <v>2801</v>
      </c>
      <c r="AX458" s="585" t="s">
        <v>178</v>
      </c>
      <c r="AY458" s="585" t="s">
        <v>178</v>
      </c>
      <c r="AZ458" s="586">
        <v>0</v>
      </c>
      <c r="BA458" s="586">
        <v>0</v>
      </c>
      <c r="BB458" s="586">
        <v>0</v>
      </c>
      <c r="BC458" s="587">
        <v>0</v>
      </c>
      <c r="BD458" s="588">
        <v>0</v>
      </c>
      <c r="BE458" s="568"/>
      <c r="BF458" s="589">
        <v>1</v>
      </c>
      <c r="BG458" s="590">
        <v>220708.85811965811</v>
      </c>
      <c r="BH458" s="590">
        <v>-1103544.2905982905</v>
      </c>
      <c r="BI458" s="591">
        <v>24719392.109401707</v>
      </c>
      <c r="BJ458" s="1100">
        <v>60</v>
      </c>
      <c r="BK458" s="544">
        <f t="shared" si="53"/>
        <v>411989.86849002843</v>
      </c>
      <c r="BL458" s="544">
        <f t="shared" si="54"/>
        <v>324044.29163798824</v>
      </c>
      <c r="BM458" s="544">
        <f t="shared" si="55"/>
        <v>-87945.576852040191</v>
      </c>
      <c r="BN458" s="545"/>
      <c r="BO458" s="545">
        <f t="shared" si="56"/>
        <v>0</v>
      </c>
      <c r="BP458" s="545">
        <f t="shared" si="57"/>
        <v>0</v>
      </c>
      <c r="BQ458" s="545"/>
      <c r="BR458" s="545"/>
      <c r="BS458" s="545"/>
      <c r="BT458" s="545">
        <f t="shared" si="58"/>
        <v>60</v>
      </c>
      <c r="BU458" s="545">
        <f t="shared" si="59"/>
        <v>-5276734.6111224117</v>
      </c>
      <c r="BV458" s="545">
        <f t="shared" si="60"/>
        <v>-1741322.4216703959</v>
      </c>
      <c r="BW458" s="545">
        <f t="shared" si="61"/>
        <v>-1741322.4216703959</v>
      </c>
      <c r="BX458" s="1101">
        <f t="shared" si="51"/>
        <v>1.0521392680611636E-4</v>
      </c>
      <c r="BY458" s="1102">
        <f t="shared" si="52"/>
        <v>19442657.498279296</v>
      </c>
    </row>
    <row r="459" spans="1:77" ht="12" customHeight="1">
      <c r="A459" s="1086">
        <v>1911351002</v>
      </c>
      <c r="B459" s="1061">
        <v>7151000</v>
      </c>
      <c r="C459" s="1062">
        <v>7049524</v>
      </c>
      <c r="D459" s="1062">
        <v>36</v>
      </c>
      <c r="E459" s="1062" t="s">
        <v>2989</v>
      </c>
      <c r="F459" s="1062" t="s">
        <v>2955</v>
      </c>
      <c r="G459" s="1087" t="s">
        <v>2886</v>
      </c>
      <c r="H459" s="1088" t="s">
        <v>2887</v>
      </c>
      <c r="I459" s="1088" t="s">
        <v>2795</v>
      </c>
      <c r="J459" s="1089"/>
      <c r="K459" s="1090">
        <v>42608</v>
      </c>
      <c r="L459" s="1091">
        <v>43069</v>
      </c>
      <c r="M459" s="563">
        <v>117</v>
      </c>
      <c r="N459" s="562">
        <v>46629</v>
      </c>
      <c r="O459" s="564">
        <v>5</v>
      </c>
      <c r="P459" s="565">
        <v>112</v>
      </c>
      <c r="Q459" s="564" t="s">
        <v>2796</v>
      </c>
      <c r="R459" s="564" t="s">
        <v>127</v>
      </c>
      <c r="S459" s="566">
        <v>28987547.129999999</v>
      </c>
      <c r="T459" s="567" t="s">
        <v>2797</v>
      </c>
      <c r="U459" s="568"/>
      <c r="V459" s="569">
        <v>28987547.129999999</v>
      </c>
      <c r="W459" s="566">
        <v>-991027.25230769231</v>
      </c>
      <c r="X459" s="570">
        <v>0</v>
      </c>
      <c r="Y459" s="571">
        <v>27996519.877692308</v>
      </c>
      <c r="Z459" s="568"/>
      <c r="AA459" s="572"/>
      <c r="AB459" s="573"/>
      <c r="AC459" s="574">
        <v>0</v>
      </c>
      <c r="AD459" s="574">
        <v>0</v>
      </c>
      <c r="AE459" s="574">
        <v>0</v>
      </c>
      <c r="AF459" s="575">
        <v>0</v>
      </c>
      <c r="AG459" s="576" t="s">
        <v>2798</v>
      </c>
      <c r="AH459" s="574">
        <v>0</v>
      </c>
      <c r="AI459" s="577" t="s">
        <v>2798</v>
      </c>
      <c r="AJ459" s="574">
        <v>0</v>
      </c>
      <c r="AK459" s="577" t="s">
        <v>2798</v>
      </c>
      <c r="AL459" s="575">
        <v>0</v>
      </c>
      <c r="AM459" s="568"/>
      <c r="AN459" s="578">
        <v>0</v>
      </c>
      <c r="AO459" s="579">
        <v>0</v>
      </c>
      <c r="AP459" s="568"/>
      <c r="AQ459" s="580" t="s">
        <v>2795</v>
      </c>
      <c r="AR459" s="581" t="s">
        <v>2799</v>
      </c>
      <c r="AS459" s="582">
        <v>0</v>
      </c>
      <c r="AT459" s="568"/>
      <c r="AU459" s="580" t="s">
        <v>2795</v>
      </c>
      <c r="AV459" s="583" t="s">
        <v>2800</v>
      </c>
      <c r="AW459" s="584" t="s">
        <v>2801</v>
      </c>
      <c r="AX459" s="585" t="s">
        <v>178</v>
      </c>
      <c r="AY459" s="585" t="s">
        <v>178</v>
      </c>
      <c r="AZ459" s="586">
        <v>0</v>
      </c>
      <c r="BA459" s="586">
        <v>0</v>
      </c>
      <c r="BB459" s="586">
        <v>0</v>
      </c>
      <c r="BC459" s="587">
        <v>0</v>
      </c>
      <c r="BD459" s="588">
        <v>0</v>
      </c>
      <c r="BE459" s="568"/>
      <c r="BF459" s="589">
        <v>1</v>
      </c>
      <c r="BG459" s="590">
        <v>247756.81307692308</v>
      </c>
      <c r="BH459" s="590">
        <v>-1238784.0653846154</v>
      </c>
      <c r="BI459" s="591">
        <v>27748763.064615384</v>
      </c>
      <c r="BJ459" s="1100">
        <v>60</v>
      </c>
      <c r="BK459" s="544">
        <f t="shared" si="53"/>
        <v>462479.3844102564</v>
      </c>
      <c r="BL459" s="544">
        <f t="shared" si="54"/>
        <v>363756.04348635004</v>
      </c>
      <c r="BM459" s="544">
        <f t="shared" si="55"/>
        <v>-98723.340923906362</v>
      </c>
      <c r="BN459" s="545"/>
      <c r="BO459" s="545">
        <f t="shared" si="56"/>
        <v>0</v>
      </c>
      <c r="BP459" s="545">
        <f t="shared" si="57"/>
        <v>0</v>
      </c>
      <c r="BQ459" s="545"/>
      <c r="BR459" s="545"/>
      <c r="BS459" s="545"/>
      <c r="BT459" s="545">
        <f t="shared" si="58"/>
        <v>60</v>
      </c>
      <c r="BU459" s="545">
        <f t="shared" si="59"/>
        <v>-5923400.455434382</v>
      </c>
      <c r="BV459" s="545">
        <f t="shared" si="60"/>
        <v>-1954722.150293346</v>
      </c>
      <c r="BW459" s="545">
        <f t="shared" si="61"/>
        <v>-1954722.150293346</v>
      </c>
      <c r="BX459" s="1101">
        <f t="shared" si="51"/>
        <v>1.1810793376792999E-4</v>
      </c>
      <c r="BY459" s="1102">
        <f t="shared" si="52"/>
        <v>21825362.609181002</v>
      </c>
    </row>
    <row r="460" spans="1:77" ht="12" customHeight="1">
      <c r="A460" s="1086">
        <v>1911351002</v>
      </c>
      <c r="B460" s="1061">
        <v>7151000</v>
      </c>
      <c r="C460" s="1062">
        <v>7049524</v>
      </c>
      <c r="D460" s="1062">
        <v>37</v>
      </c>
      <c r="E460" s="1062" t="s">
        <v>2990</v>
      </c>
      <c r="F460" s="1062" t="s">
        <v>2955</v>
      </c>
      <c r="G460" s="1087" t="s">
        <v>2886</v>
      </c>
      <c r="H460" s="1088" t="s">
        <v>2887</v>
      </c>
      <c r="I460" s="1088" t="s">
        <v>2795</v>
      </c>
      <c r="J460" s="1089"/>
      <c r="K460" s="1090">
        <v>42608</v>
      </c>
      <c r="L460" s="1091">
        <v>43069</v>
      </c>
      <c r="M460" s="563">
        <v>117</v>
      </c>
      <c r="N460" s="562">
        <v>46629</v>
      </c>
      <c r="O460" s="564">
        <v>5</v>
      </c>
      <c r="P460" s="565">
        <v>112</v>
      </c>
      <c r="Q460" s="564" t="s">
        <v>2796</v>
      </c>
      <c r="R460" s="564" t="s">
        <v>127</v>
      </c>
      <c r="S460" s="566">
        <v>11548042.800000001</v>
      </c>
      <c r="T460" s="567" t="s">
        <v>2797</v>
      </c>
      <c r="U460" s="568"/>
      <c r="V460" s="569">
        <v>11548042.800000001</v>
      </c>
      <c r="W460" s="566">
        <v>-394804.8820512821</v>
      </c>
      <c r="X460" s="570">
        <v>0</v>
      </c>
      <c r="Y460" s="571">
        <v>11153237.917948719</v>
      </c>
      <c r="Z460" s="568"/>
      <c r="AA460" s="572"/>
      <c r="AB460" s="573"/>
      <c r="AC460" s="574">
        <v>0</v>
      </c>
      <c r="AD460" s="574">
        <v>0</v>
      </c>
      <c r="AE460" s="574">
        <v>0</v>
      </c>
      <c r="AF460" s="575">
        <v>0</v>
      </c>
      <c r="AG460" s="576" t="s">
        <v>2798</v>
      </c>
      <c r="AH460" s="574">
        <v>0</v>
      </c>
      <c r="AI460" s="577" t="s">
        <v>2798</v>
      </c>
      <c r="AJ460" s="574">
        <v>0</v>
      </c>
      <c r="AK460" s="577" t="s">
        <v>2798</v>
      </c>
      <c r="AL460" s="575">
        <v>0</v>
      </c>
      <c r="AM460" s="568"/>
      <c r="AN460" s="578">
        <v>0</v>
      </c>
      <c r="AO460" s="579">
        <v>0</v>
      </c>
      <c r="AP460" s="568"/>
      <c r="AQ460" s="580" t="s">
        <v>2795</v>
      </c>
      <c r="AR460" s="581" t="s">
        <v>2799</v>
      </c>
      <c r="AS460" s="582">
        <v>0</v>
      </c>
      <c r="AT460" s="568"/>
      <c r="AU460" s="580" t="s">
        <v>2795</v>
      </c>
      <c r="AV460" s="583" t="s">
        <v>2800</v>
      </c>
      <c r="AW460" s="584" t="s">
        <v>2801</v>
      </c>
      <c r="AX460" s="585" t="s">
        <v>178</v>
      </c>
      <c r="AY460" s="585" t="s">
        <v>178</v>
      </c>
      <c r="AZ460" s="586">
        <v>0</v>
      </c>
      <c r="BA460" s="586">
        <v>0</v>
      </c>
      <c r="BB460" s="586">
        <v>0</v>
      </c>
      <c r="BC460" s="587">
        <v>0</v>
      </c>
      <c r="BD460" s="588">
        <v>0</v>
      </c>
      <c r="BE460" s="568"/>
      <c r="BF460" s="589">
        <v>1</v>
      </c>
      <c r="BG460" s="590">
        <v>98701.220512820524</v>
      </c>
      <c r="BH460" s="590">
        <v>-493506.10256410262</v>
      </c>
      <c r="BI460" s="591">
        <v>11054536.697435899</v>
      </c>
      <c r="BJ460" s="1100">
        <v>60</v>
      </c>
      <c r="BK460" s="544">
        <f t="shared" si="53"/>
        <v>184242.2782905983</v>
      </c>
      <c r="BL460" s="544">
        <f t="shared" si="54"/>
        <v>144912.92899327946</v>
      </c>
      <c r="BM460" s="544">
        <f t="shared" si="55"/>
        <v>-39329.34929731884</v>
      </c>
      <c r="BN460" s="545"/>
      <c r="BO460" s="545">
        <f t="shared" si="56"/>
        <v>0</v>
      </c>
      <c r="BP460" s="545">
        <f t="shared" si="57"/>
        <v>0</v>
      </c>
      <c r="BQ460" s="545"/>
      <c r="BR460" s="545"/>
      <c r="BS460" s="545"/>
      <c r="BT460" s="545">
        <f t="shared" si="58"/>
        <v>60</v>
      </c>
      <c r="BU460" s="545">
        <f t="shared" si="59"/>
        <v>-2359760.9578391304</v>
      </c>
      <c r="BV460" s="545">
        <f t="shared" si="60"/>
        <v>-778721.11608691304</v>
      </c>
      <c r="BW460" s="545">
        <f t="shared" si="61"/>
        <v>-778721.11608691304</v>
      </c>
      <c r="BX460" s="1101">
        <f t="shared" si="51"/>
        <v>4.705177254408214E-5</v>
      </c>
      <c r="BY460" s="1102">
        <f t="shared" si="52"/>
        <v>8694775.7395967674</v>
      </c>
    </row>
    <row r="461" spans="1:77" ht="12" customHeight="1">
      <c r="A461" s="1086">
        <v>1911351002</v>
      </c>
      <c r="B461" s="1061">
        <v>7151000</v>
      </c>
      <c r="C461" s="1062">
        <v>7049524</v>
      </c>
      <c r="D461" s="1062">
        <v>38</v>
      </c>
      <c r="E461" s="1062" t="s">
        <v>2991</v>
      </c>
      <c r="F461" s="1062" t="s">
        <v>2955</v>
      </c>
      <c r="G461" s="1087" t="s">
        <v>2886</v>
      </c>
      <c r="H461" s="1088" t="s">
        <v>2887</v>
      </c>
      <c r="I461" s="1088" t="s">
        <v>2795</v>
      </c>
      <c r="J461" s="1089"/>
      <c r="K461" s="1090">
        <v>42608</v>
      </c>
      <c r="L461" s="1091">
        <v>43069</v>
      </c>
      <c r="M461" s="563">
        <v>117</v>
      </c>
      <c r="N461" s="562">
        <v>46629</v>
      </c>
      <c r="O461" s="564">
        <v>5</v>
      </c>
      <c r="P461" s="565">
        <v>112</v>
      </c>
      <c r="Q461" s="564" t="s">
        <v>2796</v>
      </c>
      <c r="R461" s="564" t="s">
        <v>127</v>
      </c>
      <c r="S461" s="566">
        <v>19325188.800000001</v>
      </c>
      <c r="T461" s="567" t="s">
        <v>2797</v>
      </c>
      <c r="U461" s="568"/>
      <c r="V461" s="569">
        <v>19325188.800000001</v>
      </c>
      <c r="W461" s="566">
        <v>-660690.21538461535</v>
      </c>
      <c r="X461" s="570">
        <v>0</v>
      </c>
      <c r="Y461" s="571">
        <v>18664498.584615387</v>
      </c>
      <c r="Z461" s="568"/>
      <c r="AA461" s="572"/>
      <c r="AB461" s="573"/>
      <c r="AC461" s="574">
        <v>0</v>
      </c>
      <c r="AD461" s="574">
        <v>0</v>
      </c>
      <c r="AE461" s="574">
        <v>0</v>
      </c>
      <c r="AF461" s="575">
        <v>0</v>
      </c>
      <c r="AG461" s="576" t="s">
        <v>2798</v>
      </c>
      <c r="AH461" s="574">
        <v>0</v>
      </c>
      <c r="AI461" s="577" t="s">
        <v>2798</v>
      </c>
      <c r="AJ461" s="574">
        <v>0</v>
      </c>
      <c r="AK461" s="577" t="s">
        <v>2798</v>
      </c>
      <c r="AL461" s="575">
        <v>0</v>
      </c>
      <c r="AM461" s="568"/>
      <c r="AN461" s="578">
        <v>0</v>
      </c>
      <c r="AO461" s="579">
        <v>0</v>
      </c>
      <c r="AP461" s="568"/>
      <c r="AQ461" s="580" t="s">
        <v>2795</v>
      </c>
      <c r="AR461" s="581" t="s">
        <v>2799</v>
      </c>
      <c r="AS461" s="582">
        <v>0</v>
      </c>
      <c r="AT461" s="568"/>
      <c r="AU461" s="580" t="s">
        <v>2795</v>
      </c>
      <c r="AV461" s="583" t="s">
        <v>2800</v>
      </c>
      <c r="AW461" s="584" t="s">
        <v>2801</v>
      </c>
      <c r="AX461" s="585" t="s">
        <v>178</v>
      </c>
      <c r="AY461" s="585" t="s">
        <v>178</v>
      </c>
      <c r="AZ461" s="586">
        <v>0</v>
      </c>
      <c r="BA461" s="586">
        <v>0</v>
      </c>
      <c r="BB461" s="586">
        <v>0</v>
      </c>
      <c r="BC461" s="587">
        <v>0</v>
      </c>
      <c r="BD461" s="588">
        <v>0</v>
      </c>
      <c r="BE461" s="568"/>
      <c r="BF461" s="589">
        <v>1</v>
      </c>
      <c r="BG461" s="590">
        <v>165172.55384615384</v>
      </c>
      <c r="BH461" s="590">
        <v>-825862.76923076925</v>
      </c>
      <c r="BI461" s="591">
        <v>18499326.030769233</v>
      </c>
      <c r="BJ461" s="1100">
        <v>60</v>
      </c>
      <c r="BK461" s="544">
        <f t="shared" si="53"/>
        <v>308322.10051282053</v>
      </c>
      <c r="BL461" s="544">
        <f t="shared" si="54"/>
        <v>242506.00390536478</v>
      </c>
      <c r="BM461" s="544">
        <f t="shared" si="55"/>
        <v>-65816.096607455751</v>
      </c>
      <c r="BN461" s="545"/>
      <c r="BO461" s="545">
        <f t="shared" si="56"/>
        <v>0</v>
      </c>
      <c r="BP461" s="545">
        <f t="shared" si="57"/>
        <v>0</v>
      </c>
      <c r="BQ461" s="545"/>
      <c r="BR461" s="545"/>
      <c r="BS461" s="545"/>
      <c r="BT461" s="545">
        <f t="shared" si="58"/>
        <v>60</v>
      </c>
      <c r="BU461" s="545">
        <f t="shared" si="59"/>
        <v>-3948965.7964473451</v>
      </c>
      <c r="BV461" s="545">
        <f t="shared" si="60"/>
        <v>-1303158.7128276238</v>
      </c>
      <c r="BW461" s="545">
        <f t="shared" si="61"/>
        <v>-1303158.7128276238</v>
      </c>
      <c r="BX461" s="1101">
        <f t="shared" si="51"/>
        <v>7.8739263746844073E-5</v>
      </c>
      <c r="BY461" s="1102">
        <f t="shared" si="52"/>
        <v>14550360.234321887</v>
      </c>
    </row>
    <row r="462" spans="1:77" ht="12" customHeight="1">
      <c r="A462" s="1086">
        <v>1911351002</v>
      </c>
      <c r="B462" s="1061">
        <v>7151000</v>
      </c>
      <c r="C462" s="1062">
        <v>7049524</v>
      </c>
      <c r="D462" s="1062">
        <v>39</v>
      </c>
      <c r="E462" s="1062" t="s">
        <v>2992</v>
      </c>
      <c r="F462" s="1062" t="s">
        <v>2955</v>
      </c>
      <c r="G462" s="1087" t="s">
        <v>2886</v>
      </c>
      <c r="H462" s="1088" t="s">
        <v>2887</v>
      </c>
      <c r="I462" s="1088" t="s">
        <v>2795</v>
      </c>
      <c r="J462" s="1089"/>
      <c r="K462" s="1090">
        <v>42608</v>
      </c>
      <c r="L462" s="1091">
        <v>43069</v>
      </c>
      <c r="M462" s="563">
        <v>117</v>
      </c>
      <c r="N462" s="562">
        <v>46629</v>
      </c>
      <c r="O462" s="564">
        <v>5</v>
      </c>
      <c r="P462" s="565">
        <v>112</v>
      </c>
      <c r="Q462" s="564" t="s">
        <v>2796</v>
      </c>
      <c r="R462" s="564" t="s">
        <v>127</v>
      </c>
      <c r="S462" s="566">
        <v>54530000</v>
      </c>
      <c r="T462" s="567" t="s">
        <v>2797</v>
      </c>
      <c r="U462" s="568"/>
      <c r="V462" s="569">
        <v>54530000</v>
      </c>
      <c r="W462" s="566">
        <v>-1864273.5042735043</v>
      </c>
      <c r="X462" s="570">
        <v>0</v>
      </c>
      <c r="Y462" s="571">
        <v>52665726.495726496</v>
      </c>
      <c r="Z462" s="568"/>
      <c r="AA462" s="572"/>
      <c r="AB462" s="573"/>
      <c r="AC462" s="574">
        <v>0</v>
      </c>
      <c r="AD462" s="574">
        <v>0</v>
      </c>
      <c r="AE462" s="574">
        <v>0</v>
      </c>
      <c r="AF462" s="575">
        <v>0</v>
      </c>
      <c r="AG462" s="576" t="s">
        <v>2798</v>
      </c>
      <c r="AH462" s="574">
        <v>0</v>
      </c>
      <c r="AI462" s="577" t="s">
        <v>2798</v>
      </c>
      <c r="AJ462" s="574">
        <v>0</v>
      </c>
      <c r="AK462" s="577" t="s">
        <v>2798</v>
      </c>
      <c r="AL462" s="575">
        <v>0</v>
      </c>
      <c r="AM462" s="568"/>
      <c r="AN462" s="578">
        <v>0</v>
      </c>
      <c r="AO462" s="579">
        <v>0</v>
      </c>
      <c r="AP462" s="568"/>
      <c r="AQ462" s="580" t="s">
        <v>2795</v>
      </c>
      <c r="AR462" s="581" t="s">
        <v>2799</v>
      </c>
      <c r="AS462" s="582">
        <v>0</v>
      </c>
      <c r="AT462" s="568"/>
      <c r="AU462" s="580" t="s">
        <v>2795</v>
      </c>
      <c r="AV462" s="583" t="s">
        <v>2800</v>
      </c>
      <c r="AW462" s="584" t="s">
        <v>2801</v>
      </c>
      <c r="AX462" s="585" t="s">
        <v>178</v>
      </c>
      <c r="AY462" s="585" t="s">
        <v>178</v>
      </c>
      <c r="AZ462" s="586">
        <v>0</v>
      </c>
      <c r="BA462" s="586">
        <v>0</v>
      </c>
      <c r="BB462" s="586">
        <v>0</v>
      </c>
      <c r="BC462" s="587">
        <v>0</v>
      </c>
      <c r="BD462" s="588">
        <v>0</v>
      </c>
      <c r="BE462" s="568"/>
      <c r="BF462" s="589">
        <v>1</v>
      </c>
      <c r="BG462" s="590">
        <v>466068.37606837606</v>
      </c>
      <c r="BH462" s="590">
        <v>-2330341.8803418805</v>
      </c>
      <c r="BI462" s="591">
        <v>52199658.11965812</v>
      </c>
      <c r="BJ462" s="1100">
        <v>60</v>
      </c>
      <c r="BK462" s="544">
        <f t="shared" si="53"/>
        <v>869994.30199430196</v>
      </c>
      <c r="BL462" s="544">
        <f t="shared" si="54"/>
        <v>684280.63134677045</v>
      </c>
      <c r="BM462" s="544">
        <f t="shared" si="55"/>
        <v>-185713.67064753151</v>
      </c>
      <c r="BN462" s="545"/>
      <c r="BO462" s="545">
        <f t="shared" si="56"/>
        <v>0</v>
      </c>
      <c r="BP462" s="545">
        <f t="shared" si="57"/>
        <v>0</v>
      </c>
      <c r="BQ462" s="545"/>
      <c r="BR462" s="545"/>
      <c r="BS462" s="545"/>
      <c r="BT462" s="545">
        <f t="shared" si="58"/>
        <v>60</v>
      </c>
      <c r="BU462" s="545">
        <f t="shared" si="59"/>
        <v>-11142820.23885189</v>
      </c>
      <c r="BV462" s="545">
        <f t="shared" si="60"/>
        <v>-3677130.6788211237</v>
      </c>
      <c r="BW462" s="545">
        <f t="shared" si="61"/>
        <v>-3677130.6788211237</v>
      </c>
      <c r="BX462" s="1101">
        <f t="shared" si="51"/>
        <v>2.2217904810924313E-4</v>
      </c>
      <c r="BY462" s="1102">
        <f t="shared" si="52"/>
        <v>41056837.88080623</v>
      </c>
    </row>
    <row r="463" spans="1:77" ht="12" customHeight="1">
      <c r="A463" s="1086">
        <v>1911351002</v>
      </c>
      <c r="B463" s="1061">
        <v>7151000</v>
      </c>
      <c r="C463" s="1062">
        <v>7049524</v>
      </c>
      <c r="D463" s="1062">
        <v>40</v>
      </c>
      <c r="E463" s="1062" t="s">
        <v>2993</v>
      </c>
      <c r="F463" s="1062" t="s">
        <v>2955</v>
      </c>
      <c r="G463" s="1087" t="s">
        <v>2886</v>
      </c>
      <c r="H463" s="1088" t="s">
        <v>2887</v>
      </c>
      <c r="I463" s="1088" t="s">
        <v>2795</v>
      </c>
      <c r="J463" s="1089"/>
      <c r="K463" s="1090">
        <v>42608</v>
      </c>
      <c r="L463" s="1091">
        <v>43069</v>
      </c>
      <c r="M463" s="563">
        <v>117</v>
      </c>
      <c r="N463" s="562">
        <v>46629</v>
      </c>
      <c r="O463" s="564">
        <v>5</v>
      </c>
      <c r="P463" s="565">
        <v>112</v>
      </c>
      <c r="Q463" s="564" t="s">
        <v>2796</v>
      </c>
      <c r="R463" s="564" t="s">
        <v>127</v>
      </c>
      <c r="S463" s="566">
        <v>35692906.799999997</v>
      </c>
      <c r="T463" s="567" t="s">
        <v>2797</v>
      </c>
      <c r="U463" s="568"/>
      <c r="V463" s="569">
        <v>35692906.799999997</v>
      </c>
      <c r="W463" s="566">
        <v>-1220270.3179487179</v>
      </c>
      <c r="X463" s="570">
        <v>0</v>
      </c>
      <c r="Y463" s="571">
        <v>34472636.482051276</v>
      </c>
      <c r="Z463" s="568"/>
      <c r="AA463" s="572"/>
      <c r="AB463" s="573"/>
      <c r="AC463" s="574">
        <v>0</v>
      </c>
      <c r="AD463" s="574">
        <v>0</v>
      </c>
      <c r="AE463" s="574">
        <v>0</v>
      </c>
      <c r="AF463" s="575">
        <v>0</v>
      </c>
      <c r="AG463" s="576" t="s">
        <v>2798</v>
      </c>
      <c r="AH463" s="574">
        <v>0</v>
      </c>
      <c r="AI463" s="577" t="s">
        <v>2798</v>
      </c>
      <c r="AJ463" s="574">
        <v>0</v>
      </c>
      <c r="AK463" s="577" t="s">
        <v>2798</v>
      </c>
      <c r="AL463" s="575">
        <v>0</v>
      </c>
      <c r="AM463" s="568"/>
      <c r="AN463" s="578">
        <v>0</v>
      </c>
      <c r="AO463" s="579">
        <v>0</v>
      </c>
      <c r="AP463" s="568"/>
      <c r="AQ463" s="580" t="s">
        <v>2795</v>
      </c>
      <c r="AR463" s="581" t="s">
        <v>2799</v>
      </c>
      <c r="AS463" s="582">
        <v>0</v>
      </c>
      <c r="AT463" s="568"/>
      <c r="AU463" s="580" t="s">
        <v>2795</v>
      </c>
      <c r="AV463" s="583" t="s">
        <v>2800</v>
      </c>
      <c r="AW463" s="584" t="s">
        <v>2801</v>
      </c>
      <c r="AX463" s="585" t="s">
        <v>178</v>
      </c>
      <c r="AY463" s="585" t="s">
        <v>178</v>
      </c>
      <c r="AZ463" s="586">
        <v>0</v>
      </c>
      <c r="BA463" s="586">
        <v>0</v>
      </c>
      <c r="BB463" s="586">
        <v>0</v>
      </c>
      <c r="BC463" s="587">
        <v>0</v>
      </c>
      <c r="BD463" s="588">
        <v>0</v>
      </c>
      <c r="BE463" s="568"/>
      <c r="BF463" s="589">
        <v>1</v>
      </c>
      <c r="BG463" s="590">
        <v>305067.57948717946</v>
      </c>
      <c r="BH463" s="590">
        <v>-1525337.8974358973</v>
      </c>
      <c r="BI463" s="591">
        <v>34167568.902564101</v>
      </c>
      <c r="BJ463" s="1100">
        <v>60</v>
      </c>
      <c r="BK463" s="544">
        <f t="shared" si="53"/>
        <v>569459.48170940171</v>
      </c>
      <c r="BL463" s="544">
        <f t="shared" si="54"/>
        <v>447899.59287924884</v>
      </c>
      <c r="BM463" s="544">
        <f t="shared" si="55"/>
        <v>-121559.88883015286</v>
      </c>
      <c r="BN463" s="545"/>
      <c r="BO463" s="545">
        <f t="shared" si="56"/>
        <v>0</v>
      </c>
      <c r="BP463" s="545">
        <f t="shared" si="57"/>
        <v>0</v>
      </c>
      <c r="BQ463" s="545"/>
      <c r="BR463" s="545"/>
      <c r="BS463" s="545"/>
      <c r="BT463" s="545">
        <f t="shared" si="58"/>
        <v>60</v>
      </c>
      <c r="BU463" s="545">
        <f t="shared" si="59"/>
        <v>-7293593.3298091721</v>
      </c>
      <c r="BV463" s="545">
        <f t="shared" si="60"/>
        <v>-2406885.798837027</v>
      </c>
      <c r="BW463" s="545">
        <f t="shared" si="61"/>
        <v>-2406885.798837027</v>
      </c>
      <c r="BX463" s="1101">
        <f t="shared" si="51"/>
        <v>1.4542849912114306E-4</v>
      </c>
      <c r="BY463" s="1102">
        <f t="shared" si="52"/>
        <v>26873975.572754931</v>
      </c>
    </row>
    <row r="464" spans="1:77" ht="12" customHeight="1">
      <c r="A464" s="1086">
        <v>1911351002</v>
      </c>
      <c r="B464" s="1061">
        <v>7151000</v>
      </c>
      <c r="C464" s="1062">
        <v>7049524</v>
      </c>
      <c r="D464" s="1062">
        <v>41</v>
      </c>
      <c r="E464" s="1062" t="s">
        <v>2994</v>
      </c>
      <c r="F464" s="1062" t="s">
        <v>2955</v>
      </c>
      <c r="G464" s="1087" t="s">
        <v>2886</v>
      </c>
      <c r="H464" s="1088" t="s">
        <v>2887</v>
      </c>
      <c r="I464" s="1088" t="s">
        <v>2795</v>
      </c>
      <c r="J464" s="1089"/>
      <c r="K464" s="1090">
        <v>42608</v>
      </c>
      <c r="L464" s="1091">
        <v>43069</v>
      </c>
      <c r="M464" s="563">
        <v>117</v>
      </c>
      <c r="N464" s="562">
        <v>46629</v>
      </c>
      <c r="O464" s="564">
        <v>5</v>
      </c>
      <c r="P464" s="565">
        <v>112</v>
      </c>
      <c r="Q464" s="564" t="s">
        <v>2796</v>
      </c>
      <c r="R464" s="564" t="s">
        <v>127</v>
      </c>
      <c r="S464" s="566">
        <v>26120574.899999999</v>
      </c>
      <c r="T464" s="567" t="s">
        <v>2797</v>
      </c>
      <c r="U464" s="568"/>
      <c r="V464" s="569">
        <v>26120574.899999999</v>
      </c>
      <c r="W464" s="566">
        <v>-893011.10769230768</v>
      </c>
      <c r="X464" s="570">
        <v>0</v>
      </c>
      <c r="Y464" s="571">
        <v>25227563.79230769</v>
      </c>
      <c r="Z464" s="568"/>
      <c r="AA464" s="572"/>
      <c r="AB464" s="573"/>
      <c r="AC464" s="574">
        <v>0</v>
      </c>
      <c r="AD464" s="574">
        <v>0</v>
      </c>
      <c r="AE464" s="574">
        <v>0</v>
      </c>
      <c r="AF464" s="575">
        <v>0</v>
      </c>
      <c r="AG464" s="576" t="s">
        <v>2798</v>
      </c>
      <c r="AH464" s="574">
        <v>0</v>
      </c>
      <c r="AI464" s="577" t="s">
        <v>2798</v>
      </c>
      <c r="AJ464" s="574">
        <v>0</v>
      </c>
      <c r="AK464" s="577" t="s">
        <v>2798</v>
      </c>
      <c r="AL464" s="575">
        <v>0</v>
      </c>
      <c r="AM464" s="568"/>
      <c r="AN464" s="578">
        <v>0</v>
      </c>
      <c r="AO464" s="579">
        <v>0</v>
      </c>
      <c r="AP464" s="568"/>
      <c r="AQ464" s="580" t="s">
        <v>2795</v>
      </c>
      <c r="AR464" s="581" t="s">
        <v>2799</v>
      </c>
      <c r="AS464" s="582">
        <v>0</v>
      </c>
      <c r="AT464" s="568"/>
      <c r="AU464" s="580" t="s">
        <v>2795</v>
      </c>
      <c r="AV464" s="583" t="s">
        <v>2800</v>
      </c>
      <c r="AW464" s="584" t="s">
        <v>2801</v>
      </c>
      <c r="AX464" s="585" t="s">
        <v>178</v>
      </c>
      <c r="AY464" s="585" t="s">
        <v>178</v>
      </c>
      <c r="AZ464" s="586">
        <v>0</v>
      </c>
      <c r="BA464" s="586">
        <v>0</v>
      </c>
      <c r="BB464" s="586">
        <v>0</v>
      </c>
      <c r="BC464" s="587">
        <v>0</v>
      </c>
      <c r="BD464" s="588">
        <v>0</v>
      </c>
      <c r="BE464" s="568"/>
      <c r="BF464" s="589">
        <v>1</v>
      </c>
      <c r="BG464" s="590">
        <v>223252.77692307692</v>
      </c>
      <c r="BH464" s="590">
        <v>-1116263.8846153845</v>
      </c>
      <c r="BI464" s="591">
        <v>25004311.015384614</v>
      </c>
      <c r="BJ464" s="1100">
        <v>60</v>
      </c>
      <c r="BK464" s="544">
        <f t="shared" si="53"/>
        <v>416738.51692307688</v>
      </c>
      <c r="BL464" s="544">
        <f t="shared" si="54"/>
        <v>327779.26799399609</v>
      </c>
      <c r="BM464" s="544">
        <f t="shared" si="55"/>
        <v>-88959.248929080786</v>
      </c>
      <c r="BN464" s="545"/>
      <c r="BO464" s="545">
        <f t="shared" si="56"/>
        <v>0</v>
      </c>
      <c r="BP464" s="545">
        <f t="shared" si="57"/>
        <v>0</v>
      </c>
      <c r="BQ464" s="545"/>
      <c r="BR464" s="545"/>
      <c r="BS464" s="545"/>
      <c r="BT464" s="545">
        <f t="shared" si="58"/>
        <v>60</v>
      </c>
      <c r="BU464" s="545">
        <f t="shared" si="59"/>
        <v>-5337554.9357448472</v>
      </c>
      <c r="BV464" s="545">
        <f t="shared" si="60"/>
        <v>-1761393.1287957996</v>
      </c>
      <c r="BW464" s="545">
        <f t="shared" si="61"/>
        <v>-1761393.1287957996</v>
      </c>
      <c r="BX464" s="1101">
        <f t="shared" si="51"/>
        <v>1.0642663611494936E-4</v>
      </c>
      <c r="BY464" s="1102">
        <f t="shared" si="52"/>
        <v>19666756.079639766</v>
      </c>
    </row>
    <row r="465" spans="1:77" ht="12" customHeight="1">
      <c r="A465" s="1086">
        <v>1911351002</v>
      </c>
      <c r="B465" s="1061">
        <v>7151000</v>
      </c>
      <c r="C465" s="1062">
        <v>7049524</v>
      </c>
      <c r="D465" s="1062">
        <v>42</v>
      </c>
      <c r="E465" s="1062" t="s">
        <v>2995</v>
      </c>
      <c r="F465" s="1062" t="s">
        <v>2955</v>
      </c>
      <c r="G465" s="1087" t="s">
        <v>2886</v>
      </c>
      <c r="H465" s="1088" t="s">
        <v>2887</v>
      </c>
      <c r="I465" s="1088" t="s">
        <v>2795</v>
      </c>
      <c r="J465" s="1089"/>
      <c r="K465" s="1090">
        <v>42608</v>
      </c>
      <c r="L465" s="1091">
        <v>43069</v>
      </c>
      <c r="M465" s="563">
        <v>117</v>
      </c>
      <c r="N465" s="562">
        <v>46629</v>
      </c>
      <c r="O465" s="564">
        <v>5</v>
      </c>
      <c r="P465" s="565">
        <v>112</v>
      </c>
      <c r="Q465" s="564" t="s">
        <v>2796</v>
      </c>
      <c r="R465" s="564" t="s">
        <v>127</v>
      </c>
      <c r="S465" s="566">
        <v>32350004.25</v>
      </c>
      <c r="T465" s="567" t="s">
        <v>2797</v>
      </c>
      <c r="U465" s="568"/>
      <c r="V465" s="569">
        <v>32350004.25</v>
      </c>
      <c r="W465" s="566">
        <v>-1105983.0512820513</v>
      </c>
      <c r="X465" s="570">
        <v>0</v>
      </c>
      <c r="Y465" s="571">
        <v>31244021.198717948</v>
      </c>
      <c r="Z465" s="568"/>
      <c r="AA465" s="572"/>
      <c r="AB465" s="573"/>
      <c r="AC465" s="574">
        <v>0</v>
      </c>
      <c r="AD465" s="574">
        <v>0</v>
      </c>
      <c r="AE465" s="574">
        <v>0</v>
      </c>
      <c r="AF465" s="575">
        <v>0</v>
      </c>
      <c r="AG465" s="576" t="s">
        <v>2798</v>
      </c>
      <c r="AH465" s="574">
        <v>0</v>
      </c>
      <c r="AI465" s="577" t="s">
        <v>2798</v>
      </c>
      <c r="AJ465" s="574">
        <v>0</v>
      </c>
      <c r="AK465" s="577" t="s">
        <v>2798</v>
      </c>
      <c r="AL465" s="575">
        <v>0</v>
      </c>
      <c r="AM465" s="568"/>
      <c r="AN465" s="578">
        <v>0</v>
      </c>
      <c r="AO465" s="579">
        <v>0</v>
      </c>
      <c r="AP465" s="568"/>
      <c r="AQ465" s="580" t="s">
        <v>2795</v>
      </c>
      <c r="AR465" s="581" t="s">
        <v>2799</v>
      </c>
      <c r="AS465" s="582">
        <v>0</v>
      </c>
      <c r="AT465" s="568"/>
      <c r="AU465" s="580" t="s">
        <v>2795</v>
      </c>
      <c r="AV465" s="583" t="s">
        <v>2800</v>
      </c>
      <c r="AW465" s="584" t="s">
        <v>2801</v>
      </c>
      <c r="AX465" s="585" t="s">
        <v>178</v>
      </c>
      <c r="AY465" s="585" t="s">
        <v>178</v>
      </c>
      <c r="AZ465" s="586">
        <v>0</v>
      </c>
      <c r="BA465" s="586">
        <v>0</v>
      </c>
      <c r="BB465" s="586">
        <v>0</v>
      </c>
      <c r="BC465" s="587">
        <v>0</v>
      </c>
      <c r="BD465" s="588">
        <v>0</v>
      </c>
      <c r="BE465" s="568"/>
      <c r="BF465" s="589">
        <v>1</v>
      </c>
      <c r="BG465" s="590">
        <v>276495.76282051281</v>
      </c>
      <c r="BH465" s="590">
        <v>-1382478.814102564</v>
      </c>
      <c r="BI465" s="591">
        <v>30967525.435897436</v>
      </c>
      <c r="BJ465" s="1100">
        <v>60</v>
      </c>
      <c r="BK465" s="544">
        <f t="shared" si="53"/>
        <v>516125.42393162393</v>
      </c>
      <c r="BL465" s="544">
        <f t="shared" si="54"/>
        <v>405950.51040272717</v>
      </c>
      <c r="BM465" s="544">
        <f t="shared" si="55"/>
        <v>-110174.91352889675</v>
      </c>
      <c r="BN465" s="545"/>
      <c r="BO465" s="545">
        <f t="shared" si="56"/>
        <v>0</v>
      </c>
      <c r="BP465" s="545">
        <f t="shared" si="57"/>
        <v>0</v>
      </c>
      <c r="BQ465" s="545"/>
      <c r="BR465" s="545"/>
      <c r="BS465" s="545"/>
      <c r="BT465" s="545">
        <f t="shared" si="58"/>
        <v>60</v>
      </c>
      <c r="BU465" s="545">
        <f t="shared" si="59"/>
        <v>-6610494.8117338046</v>
      </c>
      <c r="BV465" s="545">
        <f t="shared" si="60"/>
        <v>-2181463.2878721557</v>
      </c>
      <c r="BW465" s="545">
        <f t="shared" si="61"/>
        <v>-2181463.2878721557</v>
      </c>
      <c r="BX465" s="1101">
        <f t="shared" si="51"/>
        <v>1.3180805337603099E-4</v>
      </c>
      <c r="BY465" s="1102">
        <f t="shared" si="52"/>
        <v>24357030.624163631</v>
      </c>
    </row>
    <row r="466" spans="1:77" ht="12" customHeight="1">
      <c r="A466" s="1086">
        <v>1911351002</v>
      </c>
      <c r="B466" s="1061">
        <v>7151000</v>
      </c>
      <c r="C466" s="1062">
        <v>7049524</v>
      </c>
      <c r="D466" s="1062">
        <v>43</v>
      </c>
      <c r="E466" s="1062" t="s">
        <v>2996</v>
      </c>
      <c r="F466" s="1062" t="s">
        <v>2955</v>
      </c>
      <c r="G466" s="1087" t="s">
        <v>2886</v>
      </c>
      <c r="H466" s="1088" t="s">
        <v>2887</v>
      </c>
      <c r="I466" s="1088" t="s">
        <v>2795</v>
      </c>
      <c r="J466" s="1089"/>
      <c r="K466" s="1090">
        <v>42608</v>
      </c>
      <c r="L466" s="1091">
        <v>43069</v>
      </c>
      <c r="M466" s="563">
        <v>117</v>
      </c>
      <c r="N466" s="562">
        <v>46629</v>
      </c>
      <c r="O466" s="564">
        <v>5</v>
      </c>
      <c r="P466" s="565">
        <v>112</v>
      </c>
      <c r="Q466" s="564" t="s">
        <v>2796</v>
      </c>
      <c r="R466" s="564" t="s">
        <v>127</v>
      </c>
      <c r="S466" s="566">
        <v>1862000</v>
      </c>
      <c r="T466" s="567" t="s">
        <v>2797</v>
      </c>
      <c r="U466" s="568"/>
      <c r="V466" s="569">
        <v>1862000</v>
      </c>
      <c r="W466" s="566">
        <v>-63658.119658119656</v>
      </c>
      <c r="X466" s="570">
        <v>0</v>
      </c>
      <c r="Y466" s="571">
        <v>1798341.8803418803</v>
      </c>
      <c r="Z466" s="568"/>
      <c r="AA466" s="572"/>
      <c r="AB466" s="573"/>
      <c r="AC466" s="574">
        <v>0</v>
      </c>
      <c r="AD466" s="574">
        <v>0</v>
      </c>
      <c r="AE466" s="574">
        <v>0</v>
      </c>
      <c r="AF466" s="575">
        <v>0</v>
      </c>
      <c r="AG466" s="576" t="s">
        <v>2798</v>
      </c>
      <c r="AH466" s="574">
        <v>0</v>
      </c>
      <c r="AI466" s="577" t="s">
        <v>2798</v>
      </c>
      <c r="AJ466" s="574">
        <v>0</v>
      </c>
      <c r="AK466" s="577" t="s">
        <v>2798</v>
      </c>
      <c r="AL466" s="575">
        <v>0</v>
      </c>
      <c r="AM466" s="568"/>
      <c r="AN466" s="578">
        <v>0</v>
      </c>
      <c r="AO466" s="579">
        <v>0</v>
      </c>
      <c r="AP466" s="568"/>
      <c r="AQ466" s="580" t="s">
        <v>2795</v>
      </c>
      <c r="AR466" s="581" t="s">
        <v>2799</v>
      </c>
      <c r="AS466" s="582">
        <v>0</v>
      </c>
      <c r="AT466" s="568"/>
      <c r="AU466" s="580" t="s">
        <v>2795</v>
      </c>
      <c r="AV466" s="583" t="s">
        <v>2800</v>
      </c>
      <c r="AW466" s="584" t="s">
        <v>2801</v>
      </c>
      <c r="AX466" s="585" t="s">
        <v>178</v>
      </c>
      <c r="AY466" s="585" t="s">
        <v>178</v>
      </c>
      <c r="AZ466" s="586">
        <v>0</v>
      </c>
      <c r="BA466" s="586">
        <v>0</v>
      </c>
      <c r="BB466" s="586">
        <v>0</v>
      </c>
      <c r="BC466" s="587">
        <v>0</v>
      </c>
      <c r="BD466" s="588">
        <v>0</v>
      </c>
      <c r="BE466" s="568"/>
      <c r="BF466" s="589">
        <v>1</v>
      </c>
      <c r="BG466" s="590">
        <v>15914.529914529914</v>
      </c>
      <c r="BH466" s="590">
        <v>-79572.649572649563</v>
      </c>
      <c r="BI466" s="591">
        <v>1782427.3504273505</v>
      </c>
      <c r="BJ466" s="1100">
        <v>60</v>
      </c>
      <c r="BK466" s="544">
        <f t="shared" si="53"/>
        <v>29707.122507122509</v>
      </c>
      <c r="BL466" s="544">
        <f t="shared" si="54"/>
        <v>23365.680094767777</v>
      </c>
      <c r="BM466" s="544">
        <f t="shared" si="55"/>
        <v>-6341.4424123547324</v>
      </c>
      <c r="BN466" s="545"/>
      <c r="BO466" s="545">
        <f t="shared" si="56"/>
        <v>0</v>
      </c>
      <c r="BP466" s="545">
        <f t="shared" si="57"/>
        <v>0</v>
      </c>
      <c r="BQ466" s="545"/>
      <c r="BR466" s="545"/>
      <c r="BS466" s="545"/>
      <c r="BT466" s="545">
        <f t="shared" si="58"/>
        <v>60</v>
      </c>
      <c r="BU466" s="545">
        <f t="shared" si="59"/>
        <v>-380486.54474128393</v>
      </c>
      <c r="BV466" s="545">
        <f t="shared" si="60"/>
        <v>-125560.5597646237</v>
      </c>
      <c r="BW466" s="545">
        <f t="shared" si="61"/>
        <v>-125560.5597646237</v>
      </c>
      <c r="BX466" s="1101">
        <f t="shared" si="51"/>
        <v>7.5866016427546438E-6</v>
      </c>
      <c r="BY466" s="1102">
        <f t="shared" si="52"/>
        <v>1401940.8056860666</v>
      </c>
    </row>
    <row r="467" spans="1:77" ht="12" customHeight="1">
      <c r="A467" s="1086">
        <v>1911351002</v>
      </c>
      <c r="B467" s="1061">
        <v>7151000</v>
      </c>
      <c r="C467" s="1062">
        <v>7049524</v>
      </c>
      <c r="D467" s="1062">
        <v>44</v>
      </c>
      <c r="E467" s="1062" t="s">
        <v>2997</v>
      </c>
      <c r="F467" s="1062" t="s">
        <v>2955</v>
      </c>
      <c r="G467" s="1087" t="s">
        <v>2886</v>
      </c>
      <c r="H467" s="1088" t="s">
        <v>2887</v>
      </c>
      <c r="I467" s="1088" t="s">
        <v>2795</v>
      </c>
      <c r="J467" s="1089"/>
      <c r="K467" s="1090">
        <v>42608</v>
      </c>
      <c r="L467" s="1091">
        <v>43069</v>
      </c>
      <c r="M467" s="563">
        <v>117</v>
      </c>
      <c r="N467" s="562">
        <v>46629</v>
      </c>
      <c r="O467" s="564">
        <v>5</v>
      </c>
      <c r="P467" s="565">
        <v>112</v>
      </c>
      <c r="Q467" s="564" t="s">
        <v>2796</v>
      </c>
      <c r="R467" s="564" t="s">
        <v>127</v>
      </c>
      <c r="S467" s="566">
        <v>7401442.5</v>
      </c>
      <c r="T467" s="567" t="s">
        <v>2797</v>
      </c>
      <c r="U467" s="568"/>
      <c r="V467" s="569">
        <v>7401442.5</v>
      </c>
      <c r="W467" s="566">
        <v>-253040.76923076922</v>
      </c>
      <c r="X467" s="570">
        <v>0</v>
      </c>
      <c r="Y467" s="571">
        <v>7148401.730769231</v>
      </c>
      <c r="Z467" s="568"/>
      <c r="AA467" s="572"/>
      <c r="AB467" s="573"/>
      <c r="AC467" s="574">
        <v>0</v>
      </c>
      <c r="AD467" s="574">
        <v>0</v>
      </c>
      <c r="AE467" s="574">
        <v>0</v>
      </c>
      <c r="AF467" s="575">
        <v>0</v>
      </c>
      <c r="AG467" s="576" t="s">
        <v>2798</v>
      </c>
      <c r="AH467" s="574">
        <v>0</v>
      </c>
      <c r="AI467" s="577" t="s">
        <v>2798</v>
      </c>
      <c r="AJ467" s="574">
        <v>0</v>
      </c>
      <c r="AK467" s="577" t="s">
        <v>2798</v>
      </c>
      <c r="AL467" s="575">
        <v>0</v>
      </c>
      <c r="AM467" s="568"/>
      <c r="AN467" s="578">
        <v>0</v>
      </c>
      <c r="AO467" s="579">
        <v>0</v>
      </c>
      <c r="AP467" s="568"/>
      <c r="AQ467" s="580" t="s">
        <v>2795</v>
      </c>
      <c r="AR467" s="581" t="s">
        <v>2799</v>
      </c>
      <c r="AS467" s="582">
        <v>0</v>
      </c>
      <c r="AT467" s="568"/>
      <c r="AU467" s="580" t="s">
        <v>2795</v>
      </c>
      <c r="AV467" s="583" t="s">
        <v>2800</v>
      </c>
      <c r="AW467" s="584" t="s">
        <v>2801</v>
      </c>
      <c r="AX467" s="585" t="s">
        <v>178</v>
      </c>
      <c r="AY467" s="585" t="s">
        <v>178</v>
      </c>
      <c r="AZ467" s="586">
        <v>0</v>
      </c>
      <c r="BA467" s="586">
        <v>0</v>
      </c>
      <c r="BB467" s="586">
        <v>0</v>
      </c>
      <c r="BC467" s="587">
        <v>0</v>
      </c>
      <c r="BD467" s="588">
        <v>0</v>
      </c>
      <c r="BE467" s="568"/>
      <c r="BF467" s="589">
        <v>1</v>
      </c>
      <c r="BG467" s="590">
        <v>63260.192307692305</v>
      </c>
      <c r="BH467" s="590">
        <v>-316300.9615384615</v>
      </c>
      <c r="BI467" s="591">
        <v>7085141.538461538</v>
      </c>
      <c r="BJ467" s="1100">
        <v>60</v>
      </c>
      <c r="BK467" s="544">
        <f t="shared" si="53"/>
        <v>118085.6923076923</v>
      </c>
      <c r="BL467" s="544">
        <f t="shared" si="54"/>
        <v>92878.484261449106</v>
      </c>
      <c r="BM467" s="544">
        <f t="shared" si="55"/>
        <v>-25207.208046243191</v>
      </c>
      <c r="BN467" s="545"/>
      <c r="BO467" s="545">
        <f t="shared" si="56"/>
        <v>0</v>
      </c>
      <c r="BP467" s="545">
        <f t="shared" si="57"/>
        <v>0</v>
      </c>
      <c r="BQ467" s="545"/>
      <c r="BR467" s="545"/>
      <c r="BS467" s="545"/>
      <c r="BT467" s="545">
        <f t="shared" si="58"/>
        <v>60</v>
      </c>
      <c r="BU467" s="545">
        <f t="shared" si="59"/>
        <v>-1512432.4827745915</v>
      </c>
      <c r="BV467" s="545">
        <f t="shared" si="60"/>
        <v>-499102.71931561525</v>
      </c>
      <c r="BW467" s="545">
        <f t="shared" si="61"/>
        <v>-499102.71931561525</v>
      </c>
      <c r="BX467" s="1101">
        <f t="shared" si="51"/>
        <v>3.0156710971672412E-5</v>
      </c>
      <c r="BY467" s="1102">
        <f t="shared" si="52"/>
        <v>5572709.055686946</v>
      </c>
    </row>
    <row r="468" spans="1:77" ht="12" customHeight="1">
      <c r="A468" s="1086">
        <v>1911351002</v>
      </c>
      <c r="B468" s="1061">
        <v>7151000</v>
      </c>
      <c r="C468" s="1062">
        <v>7049524</v>
      </c>
      <c r="D468" s="1062">
        <v>45</v>
      </c>
      <c r="E468" s="1062" t="s">
        <v>2998</v>
      </c>
      <c r="F468" s="1062" t="s">
        <v>2955</v>
      </c>
      <c r="G468" s="1087" t="s">
        <v>2886</v>
      </c>
      <c r="H468" s="1088" t="s">
        <v>2887</v>
      </c>
      <c r="I468" s="1088" t="s">
        <v>2795</v>
      </c>
      <c r="J468" s="1089"/>
      <c r="K468" s="1090">
        <v>42608</v>
      </c>
      <c r="L468" s="1091">
        <v>43069</v>
      </c>
      <c r="M468" s="563">
        <v>117</v>
      </c>
      <c r="N468" s="562">
        <v>46629</v>
      </c>
      <c r="O468" s="564">
        <v>5</v>
      </c>
      <c r="P468" s="565">
        <v>112</v>
      </c>
      <c r="Q468" s="564" t="s">
        <v>2796</v>
      </c>
      <c r="R468" s="564" t="s">
        <v>127</v>
      </c>
      <c r="S468" s="566">
        <v>30193287.449999999</v>
      </c>
      <c r="T468" s="567" t="s">
        <v>2797</v>
      </c>
      <c r="U468" s="568"/>
      <c r="V468" s="569">
        <v>30193287.449999999</v>
      </c>
      <c r="W468" s="566">
        <v>-1032249.1435897435</v>
      </c>
      <c r="X468" s="570">
        <v>0</v>
      </c>
      <c r="Y468" s="571">
        <v>29161038.306410257</v>
      </c>
      <c r="Z468" s="568"/>
      <c r="AA468" s="572"/>
      <c r="AB468" s="573"/>
      <c r="AC468" s="574">
        <v>0</v>
      </c>
      <c r="AD468" s="574">
        <v>0</v>
      </c>
      <c r="AE468" s="574">
        <v>0</v>
      </c>
      <c r="AF468" s="575">
        <v>0</v>
      </c>
      <c r="AG468" s="576" t="s">
        <v>2798</v>
      </c>
      <c r="AH468" s="574">
        <v>0</v>
      </c>
      <c r="AI468" s="577" t="s">
        <v>2798</v>
      </c>
      <c r="AJ468" s="574">
        <v>0</v>
      </c>
      <c r="AK468" s="577" t="s">
        <v>2798</v>
      </c>
      <c r="AL468" s="575">
        <v>0</v>
      </c>
      <c r="AM468" s="568"/>
      <c r="AN468" s="578">
        <v>0</v>
      </c>
      <c r="AO468" s="579">
        <v>0</v>
      </c>
      <c r="AP468" s="568"/>
      <c r="AQ468" s="580" t="s">
        <v>2795</v>
      </c>
      <c r="AR468" s="581" t="s">
        <v>2799</v>
      </c>
      <c r="AS468" s="582">
        <v>0</v>
      </c>
      <c r="AT468" s="568"/>
      <c r="AU468" s="580" t="s">
        <v>2795</v>
      </c>
      <c r="AV468" s="583" t="s">
        <v>2800</v>
      </c>
      <c r="AW468" s="584" t="s">
        <v>2801</v>
      </c>
      <c r="AX468" s="585" t="s">
        <v>178</v>
      </c>
      <c r="AY468" s="585" t="s">
        <v>178</v>
      </c>
      <c r="AZ468" s="586">
        <v>0</v>
      </c>
      <c r="BA468" s="586">
        <v>0</v>
      </c>
      <c r="BB468" s="586">
        <v>0</v>
      </c>
      <c r="BC468" s="587">
        <v>0</v>
      </c>
      <c r="BD468" s="588">
        <v>0</v>
      </c>
      <c r="BE468" s="568"/>
      <c r="BF468" s="589">
        <v>1</v>
      </c>
      <c r="BG468" s="590">
        <v>258062.28589743588</v>
      </c>
      <c r="BH468" s="590">
        <v>-1290311.4294871795</v>
      </c>
      <c r="BI468" s="591">
        <v>28902976.020512819</v>
      </c>
      <c r="BJ468" s="1100">
        <v>60</v>
      </c>
      <c r="BK468" s="544">
        <f t="shared" si="53"/>
        <v>481716.26700854697</v>
      </c>
      <c r="BL468" s="544">
        <f t="shared" si="54"/>
        <v>378886.51748983172</v>
      </c>
      <c r="BM468" s="544">
        <f t="shared" si="55"/>
        <v>-102829.74951871525</v>
      </c>
      <c r="BN468" s="545"/>
      <c r="BO468" s="545">
        <f t="shared" si="56"/>
        <v>0</v>
      </c>
      <c r="BP468" s="545">
        <f t="shared" si="57"/>
        <v>0</v>
      </c>
      <c r="BQ468" s="545"/>
      <c r="BR468" s="545"/>
      <c r="BS468" s="545"/>
      <c r="BT468" s="545">
        <f t="shared" si="58"/>
        <v>60</v>
      </c>
      <c r="BU468" s="545">
        <f t="shared" si="59"/>
        <v>-6169784.9711229149</v>
      </c>
      <c r="BV468" s="545">
        <f t="shared" si="60"/>
        <v>-2036029.0404705619</v>
      </c>
      <c r="BW468" s="545">
        <f t="shared" si="61"/>
        <v>-2036029.0404705619</v>
      </c>
      <c r="BX468" s="1101">
        <f t="shared" si="51"/>
        <v>1.2302064670694583E-4</v>
      </c>
      <c r="BY468" s="1102">
        <f t="shared" si="52"/>
        <v>22733191.049389903</v>
      </c>
    </row>
    <row r="469" spans="1:77" ht="12" customHeight="1">
      <c r="A469" s="1086">
        <v>1911351002</v>
      </c>
      <c r="B469" s="1061">
        <v>7151000</v>
      </c>
      <c r="C469" s="1062">
        <v>7049524</v>
      </c>
      <c r="D469" s="1062">
        <v>46</v>
      </c>
      <c r="E469" s="1062" t="s">
        <v>2999</v>
      </c>
      <c r="F469" s="1062" t="s">
        <v>2955</v>
      </c>
      <c r="G469" s="1087" t="s">
        <v>2886</v>
      </c>
      <c r="H469" s="1088" t="s">
        <v>2887</v>
      </c>
      <c r="I469" s="1088" t="s">
        <v>2795</v>
      </c>
      <c r="J469" s="1089"/>
      <c r="K469" s="1090">
        <v>42608</v>
      </c>
      <c r="L469" s="1091">
        <v>43069</v>
      </c>
      <c r="M469" s="563">
        <v>117</v>
      </c>
      <c r="N469" s="562">
        <v>46629</v>
      </c>
      <c r="O469" s="564">
        <v>5</v>
      </c>
      <c r="P469" s="565">
        <v>112</v>
      </c>
      <c r="Q469" s="564" t="s">
        <v>2796</v>
      </c>
      <c r="R469" s="564" t="s">
        <v>127</v>
      </c>
      <c r="S469" s="566">
        <v>57810000</v>
      </c>
      <c r="T469" s="567" t="s">
        <v>2797</v>
      </c>
      <c r="U469" s="568"/>
      <c r="V469" s="569">
        <v>57810000</v>
      </c>
      <c r="W469" s="566">
        <v>-1976410.2564102565</v>
      </c>
      <c r="X469" s="570">
        <v>0</v>
      </c>
      <c r="Y469" s="571">
        <v>55833589.743589744</v>
      </c>
      <c r="Z469" s="568"/>
      <c r="AA469" s="572"/>
      <c r="AB469" s="573"/>
      <c r="AC469" s="574">
        <v>0</v>
      </c>
      <c r="AD469" s="574">
        <v>0</v>
      </c>
      <c r="AE469" s="574">
        <v>0</v>
      </c>
      <c r="AF469" s="575">
        <v>0</v>
      </c>
      <c r="AG469" s="576" t="s">
        <v>2798</v>
      </c>
      <c r="AH469" s="574">
        <v>0</v>
      </c>
      <c r="AI469" s="577" t="s">
        <v>2798</v>
      </c>
      <c r="AJ469" s="574">
        <v>0</v>
      </c>
      <c r="AK469" s="577" t="s">
        <v>2798</v>
      </c>
      <c r="AL469" s="575">
        <v>0</v>
      </c>
      <c r="AM469" s="568"/>
      <c r="AN469" s="578">
        <v>0</v>
      </c>
      <c r="AO469" s="579">
        <v>0</v>
      </c>
      <c r="AP469" s="568"/>
      <c r="AQ469" s="580" t="s">
        <v>2795</v>
      </c>
      <c r="AR469" s="581" t="s">
        <v>2799</v>
      </c>
      <c r="AS469" s="582">
        <v>0</v>
      </c>
      <c r="AT469" s="568"/>
      <c r="AU469" s="580" t="s">
        <v>2795</v>
      </c>
      <c r="AV469" s="583" t="s">
        <v>2800</v>
      </c>
      <c r="AW469" s="584" t="s">
        <v>2801</v>
      </c>
      <c r="AX469" s="585" t="s">
        <v>178</v>
      </c>
      <c r="AY469" s="585" t="s">
        <v>178</v>
      </c>
      <c r="AZ469" s="586">
        <v>0</v>
      </c>
      <c r="BA469" s="586">
        <v>0</v>
      </c>
      <c r="BB469" s="586">
        <v>0</v>
      </c>
      <c r="BC469" s="587">
        <v>0</v>
      </c>
      <c r="BD469" s="588">
        <v>0</v>
      </c>
      <c r="BE469" s="568"/>
      <c r="BF469" s="589">
        <v>1</v>
      </c>
      <c r="BG469" s="590">
        <v>494102.56410256412</v>
      </c>
      <c r="BH469" s="590">
        <v>-2470512.8205128205</v>
      </c>
      <c r="BI469" s="591">
        <v>55339487.179487176</v>
      </c>
      <c r="BJ469" s="1100">
        <v>60</v>
      </c>
      <c r="BK469" s="544">
        <f t="shared" si="53"/>
        <v>922324.78632478626</v>
      </c>
      <c r="BL469" s="544">
        <f t="shared" si="54"/>
        <v>725440.36857063638</v>
      </c>
      <c r="BM469" s="544">
        <f t="shared" si="55"/>
        <v>-196884.41775414988</v>
      </c>
      <c r="BN469" s="545"/>
      <c r="BO469" s="545">
        <f t="shared" si="56"/>
        <v>0</v>
      </c>
      <c r="BP469" s="545">
        <f t="shared" si="57"/>
        <v>0</v>
      </c>
      <c r="BQ469" s="545"/>
      <c r="BR469" s="545"/>
      <c r="BS469" s="545"/>
      <c r="BT469" s="545">
        <f t="shared" si="58"/>
        <v>60</v>
      </c>
      <c r="BU469" s="545">
        <f t="shared" si="59"/>
        <v>-11813065.065248992</v>
      </c>
      <c r="BV469" s="545">
        <f t="shared" si="60"/>
        <v>-3898311.4715321679</v>
      </c>
      <c r="BW469" s="545">
        <f t="shared" si="61"/>
        <v>-3898311.4715321679</v>
      </c>
      <c r="BX469" s="1101">
        <f t="shared" si="51"/>
        <v>2.3554320137897201E-4</v>
      </c>
      <c r="BY469" s="1102">
        <f t="shared" si="52"/>
        <v>43526422.11423818</v>
      </c>
    </row>
    <row r="470" spans="1:77" ht="12" customHeight="1">
      <c r="A470" s="1086">
        <v>1911351002</v>
      </c>
      <c r="B470" s="1061">
        <v>7151000</v>
      </c>
      <c r="C470" s="1062">
        <v>7049524</v>
      </c>
      <c r="D470" s="1062">
        <v>47</v>
      </c>
      <c r="E470" s="1062" t="s">
        <v>3000</v>
      </c>
      <c r="F470" s="1062" t="s">
        <v>2955</v>
      </c>
      <c r="G470" s="1087" t="s">
        <v>2886</v>
      </c>
      <c r="H470" s="1088" t="s">
        <v>2887</v>
      </c>
      <c r="I470" s="1088" t="s">
        <v>2795</v>
      </c>
      <c r="J470" s="1089"/>
      <c r="K470" s="1090">
        <v>42608</v>
      </c>
      <c r="L470" s="1091">
        <v>43069</v>
      </c>
      <c r="M470" s="563">
        <v>117</v>
      </c>
      <c r="N470" s="562">
        <v>46629</v>
      </c>
      <c r="O470" s="564">
        <v>5</v>
      </c>
      <c r="P470" s="565">
        <v>112</v>
      </c>
      <c r="Q470" s="564" t="s">
        <v>2796</v>
      </c>
      <c r="R470" s="564" t="s">
        <v>127</v>
      </c>
      <c r="S470" s="566">
        <v>10448229.199999999</v>
      </c>
      <c r="T470" s="567" t="s">
        <v>2797</v>
      </c>
      <c r="U470" s="568"/>
      <c r="V470" s="569">
        <v>10448229.199999999</v>
      </c>
      <c r="W470" s="566">
        <v>-357204.41709401709</v>
      </c>
      <c r="X470" s="570">
        <v>0</v>
      </c>
      <c r="Y470" s="571">
        <v>10091024.782905983</v>
      </c>
      <c r="Z470" s="568"/>
      <c r="AA470" s="572"/>
      <c r="AB470" s="573"/>
      <c r="AC470" s="574">
        <v>0</v>
      </c>
      <c r="AD470" s="574">
        <v>0</v>
      </c>
      <c r="AE470" s="574">
        <v>0</v>
      </c>
      <c r="AF470" s="575">
        <v>0</v>
      </c>
      <c r="AG470" s="576" t="s">
        <v>2798</v>
      </c>
      <c r="AH470" s="574">
        <v>0</v>
      </c>
      <c r="AI470" s="577" t="s">
        <v>2798</v>
      </c>
      <c r="AJ470" s="574">
        <v>0</v>
      </c>
      <c r="AK470" s="577" t="s">
        <v>2798</v>
      </c>
      <c r="AL470" s="575">
        <v>0</v>
      </c>
      <c r="AM470" s="568"/>
      <c r="AN470" s="578">
        <v>0</v>
      </c>
      <c r="AO470" s="579">
        <v>0</v>
      </c>
      <c r="AP470" s="568"/>
      <c r="AQ470" s="580" t="s">
        <v>2795</v>
      </c>
      <c r="AR470" s="581" t="s">
        <v>2799</v>
      </c>
      <c r="AS470" s="582">
        <v>0</v>
      </c>
      <c r="AT470" s="568"/>
      <c r="AU470" s="580" t="s">
        <v>2795</v>
      </c>
      <c r="AV470" s="583" t="s">
        <v>2800</v>
      </c>
      <c r="AW470" s="584" t="s">
        <v>2801</v>
      </c>
      <c r="AX470" s="585" t="s">
        <v>178</v>
      </c>
      <c r="AY470" s="585" t="s">
        <v>178</v>
      </c>
      <c r="AZ470" s="586">
        <v>0</v>
      </c>
      <c r="BA470" s="586">
        <v>0</v>
      </c>
      <c r="BB470" s="586">
        <v>0</v>
      </c>
      <c r="BC470" s="587">
        <v>0</v>
      </c>
      <c r="BD470" s="588">
        <v>0</v>
      </c>
      <c r="BE470" s="568"/>
      <c r="BF470" s="589">
        <v>1</v>
      </c>
      <c r="BG470" s="590">
        <v>89301.104273504272</v>
      </c>
      <c r="BH470" s="590">
        <v>-446505.52136752137</v>
      </c>
      <c r="BI470" s="591">
        <v>10001723.678632477</v>
      </c>
      <c r="BJ470" s="1100">
        <v>60</v>
      </c>
      <c r="BK470" s="544">
        <f t="shared" si="53"/>
        <v>166695.39464387464</v>
      </c>
      <c r="BL470" s="544">
        <f t="shared" si="54"/>
        <v>131111.69766058616</v>
      </c>
      <c r="BM470" s="544">
        <f t="shared" si="55"/>
        <v>-35583.696983288479</v>
      </c>
      <c r="BN470" s="545"/>
      <c r="BO470" s="545">
        <f t="shared" si="56"/>
        <v>0</v>
      </c>
      <c r="BP470" s="545">
        <f t="shared" si="57"/>
        <v>0</v>
      </c>
      <c r="BQ470" s="545"/>
      <c r="BR470" s="545"/>
      <c r="BS470" s="545"/>
      <c r="BT470" s="545">
        <f t="shared" si="58"/>
        <v>60</v>
      </c>
      <c r="BU470" s="545">
        <f t="shared" si="59"/>
        <v>-2135021.8189973086</v>
      </c>
      <c r="BV470" s="545">
        <f t="shared" si="60"/>
        <v>-704557.2002691119</v>
      </c>
      <c r="BW470" s="545">
        <f t="shared" si="61"/>
        <v>-704557.2002691119</v>
      </c>
      <c r="BX470" s="1101">
        <f t="shared" si="51"/>
        <v>4.2570651349407638E-5</v>
      </c>
      <c r="BY470" s="1102">
        <f t="shared" si="52"/>
        <v>7866701.8596351687</v>
      </c>
    </row>
    <row r="471" spans="1:77" ht="12" customHeight="1">
      <c r="A471" s="1086">
        <v>1911351002</v>
      </c>
      <c r="B471" s="1061">
        <v>7151000</v>
      </c>
      <c r="C471" s="1062">
        <v>7049524</v>
      </c>
      <c r="D471" s="1062">
        <v>48</v>
      </c>
      <c r="E471" s="1062" t="s">
        <v>3001</v>
      </c>
      <c r="F471" s="1062" t="s">
        <v>2955</v>
      </c>
      <c r="G471" s="1087" t="s">
        <v>2886</v>
      </c>
      <c r="H471" s="1088" t="s">
        <v>2887</v>
      </c>
      <c r="I471" s="1088" t="s">
        <v>2795</v>
      </c>
      <c r="J471" s="1089"/>
      <c r="K471" s="1090">
        <v>42608</v>
      </c>
      <c r="L471" s="1091">
        <v>43069</v>
      </c>
      <c r="M471" s="563">
        <v>117</v>
      </c>
      <c r="N471" s="562">
        <v>46629</v>
      </c>
      <c r="O471" s="564">
        <v>5</v>
      </c>
      <c r="P471" s="565">
        <v>112</v>
      </c>
      <c r="Q471" s="564" t="s">
        <v>2796</v>
      </c>
      <c r="R471" s="564" t="s">
        <v>127</v>
      </c>
      <c r="S471" s="566">
        <v>16762423.199999999</v>
      </c>
      <c r="T471" s="567" t="s">
        <v>2797</v>
      </c>
      <c r="U471" s="568"/>
      <c r="V471" s="569">
        <v>16762423.199999999</v>
      </c>
      <c r="W471" s="566">
        <v>-573074.2974358974</v>
      </c>
      <c r="X471" s="570">
        <v>0</v>
      </c>
      <c r="Y471" s="571">
        <v>16189348.902564101</v>
      </c>
      <c r="Z471" s="568"/>
      <c r="AA471" s="572"/>
      <c r="AB471" s="573"/>
      <c r="AC471" s="574">
        <v>0</v>
      </c>
      <c r="AD471" s="574">
        <v>0</v>
      </c>
      <c r="AE471" s="574">
        <v>0</v>
      </c>
      <c r="AF471" s="575">
        <v>0</v>
      </c>
      <c r="AG471" s="576" t="s">
        <v>2798</v>
      </c>
      <c r="AH471" s="574">
        <v>0</v>
      </c>
      <c r="AI471" s="577" t="s">
        <v>2798</v>
      </c>
      <c r="AJ471" s="574">
        <v>0</v>
      </c>
      <c r="AK471" s="577" t="s">
        <v>2798</v>
      </c>
      <c r="AL471" s="575">
        <v>0</v>
      </c>
      <c r="AM471" s="568"/>
      <c r="AN471" s="578">
        <v>0</v>
      </c>
      <c r="AO471" s="579">
        <v>0</v>
      </c>
      <c r="AP471" s="568"/>
      <c r="AQ471" s="580" t="s">
        <v>2795</v>
      </c>
      <c r="AR471" s="581" t="s">
        <v>2799</v>
      </c>
      <c r="AS471" s="582">
        <v>0</v>
      </c>
      <c r="AT471" s="568"/>
      <c r="AU471" s="580" t="s">
        <v>2795</v>
      </c>
      <c r="AV471" s="583" t="s">
        <v>2800</v>
      </c>
      <c r="AW471" s="584" t="s">
        <v>2801</v>
      </c>
      <c r="AX471" s="585" t="s">
        <v>178</v>
      </c>
      <c r="AY471" s="585" t="s">
        <v>178</v>
      </c>
      <c r="AZ471" s="586">
        <v>0</v>
      </c>
      <c r="BA471" s="586">
        <v>0</v>
      </c>
      <c r="BB471" s="586">
        <v>0</v>
      </c>
      <c r="BC471" s="587">
        <v>0</v>
      </c>
      <c r="BD471" s="588">
        <v>0</v>
      </c>
      <c r="BE471" s="568"/>
      <c r="BF471" s="589">
        <v>1</v>
      </c>
      <c r="BG471" s="590">
        <v>143268.57435897435</v>
      </c>
      <c r="BH471" s="590">
        <v>-716342.87179487175</v>
      </c>
      <c r="BI471" s="591">
        <v>16046080.328205127</v>
      </c>
      <c r="BJ471" s="1100">
        <v>60</v>
      </c>
      <c r="BK471" s="544">
        <f t="shared" si="53"/>
        <v>267434.67213675211</v>
      </c>
      <c r="BL471" s="544">
        <f t="shared" si="54"/>
        <v>210346.62626440037</v>
      </c>
      <c r="BM471" s="544">
        <f t="shared" si="55"/>
        <v>-57088.045872351737</v>
      </c>
      <c r="BN471" s="545"/>
      <c r="BO471" s="545">
        <f t="shared" si="56"/>
        <v>0</v>
      </c>
      <c r="BP471" s="545">
        <f t="shared" si="57"/>
        <v>0</v>
      </c>
      <c r="BQ471" s="545"/>
      <c r="BR471" s="545"/>
      <c r="BS471" s="545"/>
      <c r="BT471" s="545">
        <f t="shared" si="58"/>
        <v>60</v>
      </c>
      <c r="BU471" s="545">
        <f t="shared" si="59"/>
        <v>-3425282.7523411042</v>
      </c>
      <c r="BV471" s="545">
        <f t="shared" si="60"/>
        <v>-1130343.3082725646</v>
      </c>
      <c r="BW471" s="545">
        <f t="shared" si="61"/>
        <v>-1130343.3082725646</v>
      </c>
      <c r="BX471" s="1101">
        <f t="shared" si="51"/>
        <v>6.8297436834408449E-5</v>
      </c>
      <c r="BY471" s="1102">
        <f t="shared" si="52"/>
        <v>12620797.575864023</v>
      </c>
    </row>
    <row r="472" spans="1:77" ht="12" customHeight="1">
      <c r="A472" s="1086">
        <v>1911351002</v>
      </c>
      <c r="B472" s="1061">
        <v>7151000</v>
      </c>
      <c r="C472" s="1062">
        <v>7049524</v>
      </c>
      <c r="D472" s="1062">
        <v>49</v>
      </c>
      <c r="E472" s="1062" t="s">
        <v>3002</v>
      </c>
      <c r="F472" s="1062" t="s">
        <v>2955</v>
      </c>
      <c r="G472" s="1087" t="s">
        <v>2886</v>
      </c>
      <c r="H472" s="1088" t="s">
        <v>2887</v>
      </c>
      <c r="I472" s="1088" t="s">
        <v>2795</v>
      </c>
      <c r="J472" s="1089"/>
      <c r="K472" s="1090">
        <v>42608</v>
      </c>
      <c r="L472" s="1091">
        <v>43069</v>
      </c>
      <c r="M472" s="563">
        <v>117</v>
      </c>
      <c r="N472" s="562">
        <v>46629</v>
      </c>
      <c r="O472" s="564">
        <v>5</v>
      </c>
      <c r="P472" s="565">
        <v>112</v>
      </c>
      <c r="Q472" s="564" t="s">
        <v>2796</v>
      </c>
      <c r="R472" s="564" t="s">
        <v>127</v>
      </c>
      <c r="S472" s="566">
        <v>27199488</v>
      </c>
      <c r="T472" s="567" t="s">
        <v>2797</v>
      </c>
      <c r="U472" s="568"/>
      <c r="V472" s="569">
        <v>27199488</v>
      </c>
      <c r="W472" s="566">
        <v>-929897.02564102563</v>
      </c>
      <c r="X472" s="570">
        <v>0</v>
      </c>
      <c r="Y472" s="571">
        <v>26269590.974358976</v>
      </c>
      <c r="Z472" s="568"/>
      <c r="AA472" s="572"/>
      <c r="AB472" s="573"/>
      <c r="AC472" s="574">
        <v>0</v>
      </c>
      <c r="AD472" s="574">
        <v>0</v>
      </c>
      <c r="AE472" s="574">
        <v>0</v>
      </c>
      <c r="AF472" s="575">
        <v>0</v>
      </c>
      <c r="AG472" s="576" t="s">
        <v>2798</v>
      </c>
      <c r="AH472" s="574">
        <v>0</v>
      </c>
      <c r="AI472" s="577" t="s">
        <v>2798</v>
      </c>
      <c r="AJ472" s="574">
        <v>0</v>
      </c>
      <c r="AK472" s="577" t="s">
        <v>2798</v>
      </c>
      <c r="AL472" s="575">
        <v>0</v>
      </c>
      <c r="AM472" s="568"/>
      <c r="AN472" s="578">
        <v>0</v>
      </c>
      <c r="AO472" s="579">
        <v>0</v>
      </c>
      <c r="AP472" s="568"/>
      <c r="AQ472" s="580" t="s">
        <v>2795</v>
      </c>
      <c r="AR472" s="581" t="s">
        <v>2799</v>
      </c>
      <c r="AS472" s="582">
        <v>0</v>
      </c>
      <c r="AT472" s="568"/>
      <c r="AU472" s="580" t="s">
        <v>2795</v>
      </c>
      <c r="AV472" s="583" t="s">
        <v>2800</v>
      </c>
      <c r="AW472" s="584" t="s">
        <v>2801</v>
      </c>
      <c r="AX472" s="585" t="s">
        <v>178</v>
      </c>
      <c r="AY472" s="585" t="s">
        <v>178</v>
      </c>
      <c r="AZ472" s="586">
        <v>0</v>
      </c>
      <c r="BA472" s="586">
        <v>0</v>
      </c>
      <c r="BB472" s="586">
        <v>0</v>
      </c>
      <c r="BC472" s="587">
        <v>0</v>
      </c>
      <c r="BD472" s="588">
        <v>0</v>
      </c>
      <c r="BE472" s="568"/>
      <c r="BF472" s="589">
        <v>1</v>
      </c>
      <c r="BG472" s="590">
        <v>232474.25641025641</v>
      </c>
      <c r="BH472" s="590">
        <v>-1162371.282051282</v>
      </c>
      <c r="BI472" s="591">
        <v>26037116.71794872</v>
      </c>
      <c r="BJ472" s="1100">
        <v>60</v>
      </c>
      <c r="BK472" s="544">
        <f t="shared" si="53"/>
        <v>433951.94529914536</v>
      </c>
      <c r="BL472" s="544">
        <f t="shared" si="54"/>
        <v>341318.22521454084</v>
      </c>
      <c r="BM472" s="544">
        <f t="shared" si="55"/>
        <v>-92633.720084604516</v>
      </c>
      <c r="BN472" s="545"/>
      <c r="BO472" s="545">
        <f t="shared" si="56"/>
        <v>0</v>
      </c>
      <c r="BP472" s="545">
        <f t="shared" si="57"/>
        <v>0</v>
      </c>
      <c r="BQ472" s="545"/>
      <c r="BR472" s="545"/>
      <c r="BS472" s="545"/>
      <c r="BT472" s="545">
        <f t="shared" si="58"/>
        <v>60</v>
      </c>
      <c r="BU472" s="545">
        <f t="shared" si="59"/>
        <v>-5558023.2050762707</v>
      </c>
      <c r="BV472" s="545">
        <f t="shared" si="60"/>
        <v>-1834147.6576751694</v>
      </c>
      <c r="BW472" s="545">
        <f t="shared" si="61"/>
        <v>-1834147.6576751694</v>
      </c>
      <c r="BX472" s="1101">
        <f t="shared" si="51"/>
        <v>1.1082259953968057E-4</v>
      </c>
      <c r="BY472" s="1102">
        <f t="shared" si="52"/>
        <v>20479093.51287245</v>
      </c>
    </row>
    <row r="473" spans="1:77" ht="12" customHeight="1">
      <c r="A473" s="1086">
        <v>1911351002</v>
      </c>
      <c r="B473" s="1061">
        <v>7151000</v>
      </c>
      <c r="C473" s="1062">
        <v>7049524</v>
      </c>
      <c r="D473" s="1062">
        <v>52</v>
      </c>
      <c r="E473" s="1062" t="s">
        <v>3003</v>
      </c>
      <c r="F473" s="1062" t="s">
        <v>2955</v>
      </c>
      <c r="G473" s="1087" t="s">
        <v>2962</v>
      </c>
      <c r="H473" s="1088" t="s">
        <v>2887</v>
      </c>
      <c r="I473" s="1088" t="s">
        <v>2795</v>
      </c>
      <c r="J473" s="1089"/>
      <c r="K473" s="1090">
        <v>42640</v>
      </c>
      <c r="L473" s="1091">
        <v>42613</v>
      </c>
      <c r="M473" s="563">
        <v>0</v>
      </c>
      <c r="N473" s="562">
        <v>42613</v>
      </c>
      <c r="O473" s="564">
        <v>0</v>
      </c>
      <c r="P473" s="565">
        <v>0</v>
      </c>
      <c r="Q473" s="564" t="s">
        <v>2796</v>
      </c>
      <c r="R473" s="564" t="s">
        <v>127</v>
      </c>
      <c r="S473" s="566">
        <v>13219781.67</v>
      </c>
      <c r="T473" s="567" t="s">
        <v>2797</v>
      </c>
      <c r="U473" s="568"/>
      <c r="V473" s="569">
        <v>13219781.67</v>
      </c>
      <c r="W473" s="566">
        <v>0</v>
      </c>
      <c r="X473" s="570">
        <v>0</v>
      </c>
      <c r="Y473" s="571">
        <v>13219781.67</v>
      </c>
      <c r="Z473" s="568"/>
      <c r="AA473" s="572"/>
      <c r="AB473" s="573"/>
      <c r="AC473" s="574">
        <v>0</v>
      </c>
      <c r="AD473" s="574">
        <v>0</v>
      </c>
      <c r="AE473" s="574">
        <v>0</v>
      </c>
      <c r="AF473" s="575">
        <v>0</v>
      </c>
      <c r="AG473" s="576" t="s">
        <v>2798</v>
      </c>
      <c r="AH473" s="574">
        <v>0</v>
      </c>
      <c r="AI473" s="577" t="s">
        <v>2798</v>
      </c>
      <c r="AJ473" s="574">
        <v>0</v>
      </c>
      <c r="AK473" s="577" t="s">
        <v>2798</v>
      </c>
      <c r="AL473" s="575">
        <v>0</v>
      </c>
      <c r="AM473" s="568"/>
      <c r="AN473" s="578">
        <v>0</v>
      </c>
      <c r="AO473" s="579">
        <v>0</v>
      </c>
      <c r="AP473" s="568"/>
      <c r="AQ473" s="580" t="s">
        <v>2795</v>
      </c>
      <c r="AR473" s="581" t="s">
        <v>2799</v>
      </c>
      <c r="AS473" s="582">
        <v>0</v>
      </c>
      <c r="AT473" s="568"/>
      <c r="AU473" s="580" t="s">
        <v>2795</v>
      </c>
      <c r="AV473" s="583" t="s">
        <v>2800</v>
      </c>
      <c r="AW473" s="584" t="s">
        <v>2801</v>
      </c>
      <c r="AX473" s="585" t="s">
        <v>178</v>
      </c>
      <c r="AY473" s="585" t="s">
        <v>178</v>
      </c>
      <c r="AZ473" s="586">
        <v>0</v>
      </c>
      <c r="BA473" s="586">
        <v>0</v>
      </c>
      <c r="BB473" s="586">
        <v>0</v>
      </c>
      <c r="BC473" s="587">
        <v>0</v>
      </c>
      <c r="BD473" s="588">
        <v>0</v>
      </c>
      <c r="BE473" s="568"/>
      <c r="BF473" s="589" t="s">
        <v>178</v>
      </c>
      <c r="BG473" s="590">
        <v>0</v>
      </c>
      <c r="BH473" s="590">
        <v>0</v>
      </c>
      <c r="BI473" s="591">
        <v>13219781.67</v>
      </c>
      <c r="BJ473" s="1100">
        <v>60</v>
      </c>
      <c r="BK473" s="544">
        <f t="shared" si="53"/>
        <v>220329.69450000001</v>
      </c>
      <c r="BL473" s="544">
        <f t="shared" si="54"/>
        <v>173296.93092390909</v>
      </c>
      <c r="BM473" s="544">
        <f t="shared" si="55"/>
        <v>-47032.763576090918</v>
      </c>
      <c r="BN473" s="545"/>
      <c r="BO473" s="545">
        <f t="shared" si="56"/>
        <v>0</v>
      </c>
      <c r="BP473" s="545">
        <f t="shared" si="57"/>
        <v>0</v>
      </c>
      <c r="BQ473" s="545"/>
      <c r="BR473" s="545"/>
      <c r="BS473" s="545"/>
      <c r="BT473" s="545">
        <f t="shared" si="58"/>
        <v>60</v>
      </c>
      <c r="BU473" s="545">
        <f t="shared" si="59"/>
        <v>-2821965.8145654551</v>
      </c>
      <c r="BV473" s="545">
        <f t="shared" si="60"/>
        <v>-931248.7188066002</v>
      </c>
      <c r="BW473" s="545">
        <f t="shared" si="61"/>
        <v>-931248.7188066002</v>
      </c>
      <c r="BX473" s="1101">
        <f t="shared" si="51"/>
        <v>5.6267772883104415E-5</v>
      </c>
      <c r="BY473" s="1102">
        <f t="shared" si="52"/>
        <v>10397815.855434546</v>
      </c>
    </row>
    <row r="474" spans="1:77" ht="12" customHeight="1">
      <c r="A474" s="1086">
        <v>1911351002</v>
      </c>
      <c r="B474" s="1061">
        <v>7151000</v>
      </c>
      <c r="C474" s="1062">
        <v>7049524</v>
      </c>
      <c r="D474" s="1062">
        <v>55</v>
      </c>
      <c r="E474" s="1062" t="s">
        <v>3004</v>
      </c>
      <c r="F474" s="1062" t="s">
        <v>2955</v>
      </c>
      <c r="G474" s="1087" t="s">
        <v>2956</v>
      </c>
      <c r="H474" s="1088" t="s">
        <v>2887</v>
      </c>
      <c r="I474" s="1088" t="s">
        <v>2795</v>
      </c>
      <c r="J474" s="1089"/>
      <c r="K474" s="1090">
        <v>42640</v>
      </c>
      <c r="L474" s="1091">
        <v>42978</v>
      </c>
      <c r="M474" s="563">
        <v>120</v>
      </c>
      <c r="N474" s="562">
        <v>46630</v>
      </c>
      <c r="O474" s="564">
        <v>8</v>
      </c>
      <c r="P474" s="565">
        <v>112</v>
      </c>
      <c r="Q474" s="564" t="s">
        <v>2796</v>
      </c>
      <c r="R474" s="564" t="s">
        <v>127</v>
      </c>
      <c r="S474" s="566">
        <v>54068380.920000002</v>
      </c>
      <c r="T474" s="567" t="s">
        <v>2797</v>
      </c>
      <c r="U474" s="568"/>
      <c r="V474" s="569">
        <v>54068380.920000002</v>
      </c>
      <c r="W474" s="566">
        <v>-3153988.8870000001</v>
      </c>
      <c r="X474" s="570">
        <v>0</v>
      </c>
      <c r="Y474" s="571">
        <v>50914392.033</v>
      </c>
      <c r="Z474" s="568"/>
      <c r="AA474" s="572"/>
      <c r="AB474" s="573"/>
      <c r="AC474" s="574">
        <v>0</v>
      </c>
      <c r="AD474" s="574">
        <v>0</v>
      </c>
      <c r="AE474" s="574">
        <v>0</v>
      </c>
      <c r="AF474" s="575">
        <v>0</v>
      </c>
      <c r="AG474" s="576" t="s">
        <v>2798</v>
      </c>
      <c r="AH474" s="574">
        <v>0</v>
      </c>
      <c r="AI474" s="577" t="s">
        <v>2798</v>
      </c>
      <c r="AJ474" s="574">
        <v>0</v>
      </c>
      <c r="AK474" s="577" t="s">
        <v>2798</v>
      </c>
      <c r="AL474" s="575">
        <v>0</v>
      </c>
      <c r="AM474" s="568"/>
      <c r="AN474" s="578">
        <v>0</v>
      </c>
      <c r="AO474" s="579">
        <v>0</v>
      </c>
      <c r="AP474" s="568"/>
      <c r="AQ474" s="580" t="s">
        <v>2795</v>
      </c>
      <c r="AR474" s="581" t="s">
        <v>2799</v>
      </c>
      <c r="AS474" s="582">
        <v>0</v>
      </c>
      <c r="AT474" s="568"/>
      <c r="AU474" s="580" t="s">
        <v>2795</v>
      </c>
      <c r="AV474" s="583" t="s">
        <v>2800</v>
      </c>
      <c r="AW474" s="584" t="s">
        <v>2801</v>
      </c>
      <c r="AX474" s="585" t="s">
        <v>178</v>
      </c>
      <c r="AY474" s="585" t="s">
        <v>178</v>
      </c>
      <c r="AZ474" s="586">
        <v>0</v>
      </c>
      <c r="BA474" s="586">
        <v>0</v>
      </c>
      <c r="BB474" s="586">
        <v>0</v>
      </c>
      <c r="BC474" s="587">
        <v>0</v>
      </c>
      <c r="BD474" s="588">
        <v>0</v>
      </c>
      <c r="BE474" s="568"/>
      <c r="BF474" s="589">
        <v>1</v>
      </c>
      <c r="BG474" s="590">
        <v>450569.84100000001</v>
      </c>
      <c r="BH474" s="590">
        <v>-3604558.7280000001</v>
      </c>
      <c r="BI474" s="591">
        <v>50463822.192000002</v>
      </c>
      <c r="BJ474" s="1100">
        <v>60</v>
      </c>
      <c r="BK474" s="544">
        <f t="shared" si="53"/>
        <v>841063.70319999999</v>
      </c>
      <c r="BL474" s="544">
        <f t="shared" si="54"/>
        <v>661525.71402969747</v>
      </c>
      <c r="BM474" s="544">
        <f t="shared" si="55"/>
        <v>-179537.98917030252</v>
      </c>
      <c r="BN474" s="545"/>
      <c r="BO474" s="545">
        <f t="shared" si="56"/>
        <v>0</v>
      </c>
      <c r="BP474" s="545">
        <f t="shared" si="57"/>
        <v>0</v>
      </c>
      <c r="BQ474" s="545"/>
      <c r="BR474" s="545"/>
      <c r="BS474" s="545"/>
      <c r="BT474" s="545">
        <f t="shared" si="58"/>
        <v>60</v>
      </c>
      <c r="BU474" s="545">
        <f t="shared" si="59"/>
        <v>-10772279.350218151</v>
      </c>
      <c r="BV474" s="545">
        <f t="shared" si="60"/>
        <v>-3554852.18557199</v>
      </c>
      <c r="BW474" s="545">
        <f t="shared" si="61"/>
        <v>-3554852.18557199</v>
      </c>
      <c r="BX474" s="1101">
        <f t="shared" si="51"/>
        <v>2.1479075500592746E-4</v>
      </c>
      <c r="BY474" s="1102">
        <f t="shared" si="52"/>
        <v>39691542.841781847</v>
      </c>
    </row>
    <row r="475" spans="1:77" ht="12" customHeight="1">
      <c r="A475" s="1086">
        <v>1911351002</v>
      </c>
      <c r="B475" s="1061">
        <v>7151000</v>
      </c>
      <c r="C475" s="1062">
        <v>7049524</v>
      </c>
      <c r="D475" s="1062">
        <v>57</v>
      </c>
      <c r="E475" s="1062" t="s">
        <v>3005</v>
      </c>
      <c r="F475" s="1062" t="s">
        <v>2955</v>
      </c>
      <c r="G475" s="1087" t="s">
        <v>2886</v>
      </c>
      <c r="H475" s="1088" t="s">
        <v>2887</v>
      </c>
      <c r="I475" s="1088" t="s">
        <v>2795</v>
      </c>
      <c r="J475" s="1089"/>
      <c r="K475" s="1090">
        <v>42640</v>
      </c>
      <c r="L475" s="1091">
        <v>43069</v>
      </c>
      <c r="M475" s="563">
        <v>117</v>
      </c>
      <c r="N475" s="562">
        <v>46629</v>
      </c>
      <c r="O475" s="564">
        <v>5</v>
      </c>
      <c r="P475" s="565">
        <v>112</v>
      </c>
      <c r="Q475" s="564" t="s">
        <v>2796</v>
      </c>
      <c r="R475" s="564" t="s">
        <v>127</v>
      </c>
      <c r="S475" s="566">
        <v>29612950.879999999</v>
      </c>
      <c r="T475" s="567" t="s">
        <v>2797</v>
      </c>
      <c r="U475" s="568"/>
      <c r="V475" s="569">
        <v>29612950.879999999</v>
      </c>
      <c r="W475" s="566">
        <v>-1012408.5770940171</v>
      </c>
      <c r="X475" s="570">
        <v>0</v>
      </c>
      <c r="Y475" s="571">
        <v>28600542.30290598</v>
      </c>
      <c r="Z475" s="568"/>
      <c r="AA475" s="572"/>
      <c r="AB475" s="573"/>
      <c r="AC475" s="574">
        <v>0</v>
      </c>
      <c r="AD475" s="574">
        <v>0</v>
      </c>
      <c r="AE475" s="574">
        <v>0</v>
      </c>
      <c r="AF475" s="575">
        <v>0</v>
      </c>
      <c r="AG475" s="576" t="s">
        <v>2798</v>
      </c>
      <c r="AH475" s="574">
        <v>0</v>
      </c>
      <c r="AI475" s="577" t="s">
        <v>2798</v>
      </c>
      <c r="AJ475" s="574">
        <v>0</v>
      </c>
      <c r="AK475" s="577" t="s">
        <v>2798</v>
      </c>
      <c r="AL475" s="575">
        <v>0</v>
      </c>
      <c r="AM475" s="568"/>
      <c r="AN475" s="578">
        <v>0</v>
      </c>
      <c r="AO475" s="579">
        <v>0</v>
      </c>
      <c r="AP475" s="568"/>
      <c r="AQ475" s="580" t="s">
        <v>2795</v>
      </c>
      <c r="AR475" s="581" t="s">
        <v>2799</v>
      </c>
      <c r="AS475" s="582">
        <v>0</v>
      </c>
      <c r="AT475" s="568"/>
      <c r="AU475" s="580" t="s">
        <v>2795</v>
      </c>
      <c r="AV475" s="583" t="s">
        <v>2800</v>
      </c>
      <c r="AW475" s="584" t="s">
        <v>2801</v>
      </c>
      <c r="AX475" s="585" t="s">
        <v>178</v>
      </c>
      <c r="AY475" s="585" t="s">
        <v>178</v>
      </c>
      <c r="AZ475" s="586">
        <v>0</v>
      </c>
      <c r="BA475" s="586">
        <v>0</v>
      </c>
      <c r="BB475" s="586">
        <v>0</v>
      </c>
      <c r="BC475" s="592">
        <v>0</v>
      </c>
      <c r="BD475" s="588">
        <v>0</v>
      </c>
      <c r="BE475" s="568"/>
      <c r="BF475" s="589">
        <v>1</v>
      </c>
      <c r="BG475" s="590">
        <v>253102.14427350427</v>
      </c>
      <c r="BH475" s="590">
        <v>-1265510.7213675212</v>
      </c>
      <c r="BI475" s="591">
        <v>28347440.15863248</v>
      </c>
      <c r="BJ475" s="1100">
        <v>60</v>
      </c>
      <c r="BK475" s="544">
        <f t="shared" si="53"/>
        <v>472457.33597720799</v>
      </c>
      <c r="BL475" s="544">
        <f t="shared" si="54"/>
        <v>371604.04775733186</v>
      </c>
      <c r="BM475" s="544">
        <f t="shared" si="55"/>
        <v>-100853.28821987612</v>
      </c>
      <c r="BN475" s="545"/>
      <c r="BO475" s="545">
        <f t="shared" si="56"/>
        <v>0</v>
      </c>
      <c r="BP475" s="545">
        <f t="shared" si="57"/>
        <v>0</v>
      </c>
      <c r="BQ475" s="545"/>
      <c r="BR475" s="545"/>
      <c r="BS475" s="545"/>
      <c r="BT475" s="545">
        <f t="shared" si="58"/>
        <v>60</v>
      </c>
      <c r="BU475" s="545">
        <f t="shared" si="59"/>
        <v>-6051197.2931925673</v>
      </c>
      <c r="BV475" s="545">
        <f t="shared" si="60"/>
        <v>-1996895.1067535472</v>
      </c>
      <c r="BW475" s="545">
        <f t="shared" si="61"/>
        <v>-1996895.1067535472</v>
      </c>
      <c r="BX475" s="1101">
        <f t="shared" si="51"/>
        <v>1.2065610192965659E-4</v>
      </c>
      <c r="BY475" s="1102">
        <f t="shared" si="52"/>
        <v>22296242.86543991</v>
      </c>
    </row>
    <row r="476" spans="1:77" ht="12" customHeight="1">
      <c r="A476" s="1086">
        <v>1911351002</v>
      </c>
      <c r="B476" s="1061">
        <v>7151000</v>
      </c>
      <c r="C476" s="1062">
        <v>7049524</v>
      </c>
      <c r="D476" s="1062">
        <v>59</v>
      </c>
      <c r="E476" s="1062" t="s">
        <v>3006</v>
      </c>
      <c r="F476" s="1062" t="s">
        <v>2955</v>
      </c>
      <c r="G476" s="1087" t="s">
        <v>2886</v>
      </c>
      <c r="H476" s="1088" t="s">
        <v>2887</v>
      </c>
      <c r="I476" s="1088" t="s">
        <v>2795</v>
      </c>
      <c r="J476" s="1089"/>
      <c r="K476" s="1090">
        <v>42640</v>
      </c>
      <c r="L476" s="1091">
        <v>43069</v>
      </c>
      <c r="M476" s="563">
        <v>117</v>
      </c>
      <c r="N476" s="562">
        <v>46629</v>
      </c>
      <c r="O476" s="564">
        <v>5</v>
      </c>
      <c r="P476" s="565">
        <v>112</v>
      </c>
      <c r="Q476" s="564" t="s">
        <v>2796</v>
      </c>
      <c r="R476" s="564" t="s">
        <v>127</v>
      </c>
      <c r="S476" s="566">
        <v>24683610.949999999</v>
      </c>
      <c r="T476" s="567" t="s">
        <v>2797</v>
      </c>
      <c r="U476" s="568"/>
      <c r="V476" s="569">
        <v>24683610.949999999</v>
      </c>
      <c r="W476" s="566">
        <v>-843884.13504273503</v>
      </c>
      <c r="X476" s="570">
        <v>0</v>
      </c>
      <c r="Y476" s="571">
        <v>23839726.814957265</v>
      </c>
      <c r="Z476" s="568"/>
      <c r="AA476" s="572"/>
      <c r="AB476" s="573"/>
      <c r="AC476" s="574">
        <v>0</v>
      </c>
      <c r="AD476" s="574">
        <v>0</v>
      </c>
      <c r="AE476" s="574">
        <v>0</v>
      </c>
      <c r="AF476" s="575">
        <v>0</v>
      </c>
      <c r="AG476" s="576" t="s">
        <v>2798</v>
      </c>
      <c r="AH476" s="574">
        <v>0</v>
      </c>
      <c r="AI476" s="577" t="s">
        <v>2798</v>
      </c>
      <c r="AJ476" s="574">
        <v>0</v>
      </c>
      <c r="AK476" s="577" t="s">
        <v>2798</v>
      </c>
      <c r="AL476" s="575">
        <v>0</v>
      </c>
      <c r="AM476" s="568"/>
      <c r="AN476" s="578">
        <v>0</v>
      </c>
      <c r="AO476" s="579">
        <v>0</v>
      </c>
      <c r="AP476" s="568"/>
      <c r="AQ476" s="580" t="s">
        <v>2795</v>
      </c>
      <c r="AR476" s="581" t="s">
        <v>2799</v>
      </c>
      <c r="AS476" s="582">
        <v>0</v>
      </c>
      <c r="AT476" s="568"/>
      <c r="AU476" s="580" t="s">
        <v>2795</v>
      </c>
      <c r="AV476" s="583" t="s">
        <v>2800</v>
      </c>
      <c r="AW476" s="584" t="s">
        <v>2801</v>
      </c>
      <c r="AX476" s="585" t="s">
        <v>178</v>
      </c>
      <c r="AY476" s="585" t="s">
        <v>178</v>
      </c>
      <c r="AZ476" s="586">
        <v>0</v>
      </c>
      <c r="BA476" s="586">
        <v>0</v>
      </c>
      <c r="BB476" s="586">
        <v>0</v>
      </c>
      <c r="BC476" s="587">
        <v>0</v>
      </c>
      <c r="BD476" s="588">
        <v>0</v>
      </c>
      <c r="BE476" s="568"/>
      <c r="BF476" s="589">
        <v>1</v>
      </c>
      <c r="BG476" s="590">
        <v>210971.03376068376</v>
      </c>
      <c r="BH476" s="590">
        <v>-1054855.1688034188</v>
      </c>
      <c r="BI476" s="591">
        <v>23628755.781196579</v>
      </c>
      <c r="BJ476" s="1100">
        <v>60</v>
      </c>
      <c r="BK476" s="544">
        <f t="shared" si="53"/>
        <v>393812.59635327634</v>
      </c>
      <c r="BL476" s="544">
        <f t="shared" si="54"/>
        <v>309747.23793845694</v>
      </c>
      <c r="BM476" s="544">
        <f t="shared" si="55"/>
        <v>-84065.358414819406</v>
      </c>
      <c r="BN476" s="545"/>
      <c r="BO476" s="545">
        <f t="shared" si="56"/>
        <v>0</v>
      </c>
      <c r="BP476" s="545">
        <f t="shared" si="57"/>
        <v>0</v>
      </c>
      <c r="BQ476" s="545"/>
      <c r="BR476" s="545"/>
      <c r="BS476" s="545"/>
      <c r="BT476" s="545">
        <f t="shared" si="58"/>
        <v>60</v>
      </c>
      <c r="BU476" s="545">
        <f t="shared" si="59"/>
        <v>-5043921.5048891641</v>
      </c>
      <c r="BV476" s="545">
        <f t="shared" si="60"/>
        <v>-1664494.0966134241</v>
      </c>
      <c r="BW476" s="545">
        <f t="shared" si="61"/>
        <v>-1664494.0966134241</v>
      </c>
      <c r="BX476" s="1101">
        <f t="shared" si="51"/>
        <v>1.0057181706895085E-4</v>
      </c>
      <c r="BY476" s="1102">
        <f t="shared" si="52"/>
        <v>18584834.276307415</v>
      </c>
    </row>
    <row r="477" spans="1:77" ht="12" customHeight="1">
      <c r="A477" s="1086">
        <v>1911351002</v>
      </c>
      <c r="B477" s="1061">
        <v>7151000</v>
      </c>
      <c r="C477" s="1062">
        <v>7049524</v>
      </c>
      <c r="D477" s="1062">
        <v>60</v>
      </c>
      <c r="E477" s="1062" t="s">
        <v>3007</v>
      </c>
      <c r="F477" s="1062" t="s">
        <v>2955</v>
      </c>
      <c r="G477" s="1087" t="s">
        <v>2886</v>
      </c>
      <c r="H477" s="1088" t="s">
        <v>2887</v>
      </c>
      <c r="I477" s="1088" t="s">
        <v>2795</v>
      </c>
      <c r="J477" s="1089"/>
      <c r="K477" s="1090">
        <v>42640</v>
      </c>
      <c r="L477" s="1091">
        <v>43069</v>
      </c>
      <c r="M477" s="563">
        <v>117</v>
      </c>
      <c r="N477" s="562">
        <v>46629</v>
      </c>
      <c r="O477" s="564">
        <v>5</v>
      </c>
      <c r="P477" s="565">
        <v>112</v>
      </c>
      <c r="Q477" s="564" t="s">
        <v>2796</v>
      </c>
      <c r="R477" s="564" t="s">
        <v>127</v>
      </c>
      <c r="S477" s="566">
        <v>75440000</v>
      </c>
      <c r="T477" s="567" t="s">
        <v>2797</v>
      </c>
      <c r="U477" s="568"/>
      <c r="V477" s="593">
        <v>75440000</v>
      </c>
      <c r="W477" s="566">
        <v>-2579145.299145299</v>
      </c>
      <c r="X477" s="570">
        <v>0</v>
      </c>
      <c r="Y477" s="571">
        <v>72860854.700854704</v>
      </c>
      <c r="Z477" s="568"/>
      <c r="AA477" s="572"/>
      <c r="AB477" s="573"/>
      <c r="AC477" s="651">
        <v>0</v>
      </c>
      <c r="AD477" s="574">
        <v>0</v>
      </c>
      <c r="AE477" s="574">
        <v>0</v>
      </c>
      <c r="AF477" s="575">
        <v>0</v>
      </c>
      <c r="AG477" s="576" t="s">
        <v>2798</v>
      </c>
      <c r="AH477" s="574">
        <v>0</v>
      </c>
      <c r="AI477" s="577" t="s">
        <v>2798</v>
      </c>
      <c r="AJ477" s="574">
        <v>0</v>
      </c>
      <c r="AK477" s="577" t="s">
        <v>2798</v>
      </c>
      <c r="AL477" s="575">
        <v>0</v>
      </c>
      <c r="AM477" s="568"/>
      <c r="AN477" s="578">
        <v>0</v>
      </c>
      <c r="AO477" s="579">
        <v>0</v>
      </c>
      <c r="AP477" s="568"/>
      <c r="AQ477" s="580" t="s">
        <v>2795</v>
      </c>
      <c r="AR477" s="581" t="s">
        <v>2799</v>
      </c>
      <c r="AS477" s="582">
        <v>0</v>
      </c>
      <c r="AT477" s="568"/>
      <c r="AU477" s="580" t="s">
        <v>2795</v>
      </c>
      <c r="AV477" s="583" t="s">
        <v>2800</v>
      </c>
      <c r="AW477" s="584" t="s">
        <v>2801</v>
      </c>
      <c r="AX477" s="585" t="s">
        <v>178</v>
      </c>
      <c r="AY477" s="585" t="s">
        <v>178</v>
      </c>
      <c r="AZ477" s="586">
        <v>0</v>
      </c>
      <c r="BA477" s="586">
        <v>0</v>
      </c>
      <c r="BB477" s="586">
        <v>0</v>
      </c>
      <c r="BC477" s="587">
        <v>0</v>
      </c>
      <c r="BD477" s="588">
        <v>0</v>
      </c>
      <c r="BE477" s="568"/>
      <c r="BF477" s="589">
        <v>1</v>
      </c>
      <c r="BG477" s="590">
        <v>644786.32478632475</v>
      </c>
      <c r="BH477" s="590">
        <v>-3223931.623931624</v>
      </c>
      <c r="BI477" s="591">
        <v>72216068.376068383</v>
      </c>
      <c r="BJ477" s="1100">
        <v>60</v>
      </c>
      <c r="BK477" s="544">
        <f t="shared" si="53"/>
        <v>1203601.1396011398</v>
      </c>
      <c r="BL477" s="544">
        <f t="shared" si="54"/>
        <v>946673.95614891569</v>
      </c>
      <c r="BM477" s="544">
        <f t="shared" si="55"/>
        <v>-256927.18345222413</v>
      </c>
      <c r="BN477" s="545"/>
      <c r="BO477" s="545">
        <f t="shared" si="56"/>
        <v>0</v>
      </c>
      <c r="BP477" s="545">
        <f t="shared" si="57"/>
        <v>0</v>
      </c>
      <c r="BQ477" s="545"/>
      <c r="BR477" s="545"/>
      <c r="BS477" s="545"/>
      <c r="BT477" s="545">
        <f t="shared" si="58"/>
        <v>60</v>
      </c>
      <c r="BU477" s="545">
        <f t="shared" si="59"/>
        <v>-15415631.007133447</v>
      </c>
      <c r="BV477" s="545">
        <f t="shared" si="60"/>
        <v>-5087158.2323540375</v>
      </c>
      <c r="BW477" s="545">
        <f t="shared" si="61"/>
        <v>-5087158.2323540375</v>
      </c>
      <c r="BX477" s="1101">
        <f t="shared" si="51"/>
        <v>3.0737552520376495E-4</v>
      </c>
      <c r="BY477" s="1102">
        <f t="shared" si="52"/>
        <v>56800437.368934944</v>
      </c>
    </row>
    <row r="478" spans="1:77" ht="12" customHeight="1">
      <c r="A478" s="1086">
        <v>1911351002</v>
      </c>
      <c r="B478" s="1061">
        <v>7151000</v>
      </c>
      <c r="C478" s="1062">
        <v>7049524</v>
      </c>
      <c r="D478" s="1062">
        <v>62</v>
      </c>
      <c r="E478" s="1062" t="s">
        <v>3008</v>
      </c>
      <c r="F478" s="1062" t="s">
        <v>2955</v>
      </c>
      <c r="G478" s="1087" t="s">
        <v>2886</v>
      </c>
      <c r="H478" s="1088" t="s">
        <v>2887</v>
      </c>
      <c r="I478" s="1088" t="s">
        <v>2795</v>
      </c>
      <c r="J478" s="1089"/>
      <c r="K478" s="1090">
        <v>42640</v>
      </c>
      <c r="L478" s="1091">
        <v>43069</v>
      </c>
      <c r="M478" s="563">
        <v>117</v>
      </c>
      <c r="N478" s="562">
        <v>46629</v>
      </c>
      <c r="O478" s="564">
        <v>5</v>
      </c>
      <c r="P478" s="565">
        <v>112</v>
      </c>
      <c r="Q478" s="564" t="s">
        <v>2796</v>
      </c>
      <c r="R478" s="564" t="s">
        <v>127</v>
      </c>
      <c r="S478" s="566">
        <v>19135629.43</v>
      </c>
      <c r="T478" s="567" t="s">
        <v>2797</v>
      </c>
      <c r="U478" s="568"/>
      <c r="V478" s="593">
        <v>19135629.43</v>
      </c>
      <c r="W478" s="566">
        <v>-654209.55316239316</v>
      </c>
      <c r="X478" s="570">
        <v>0</v>
      </c>
      <c r="Y478" s="571">
        <v>18481419.876837607</v>
      </c>
      <c r="Z478" s="568"/>
      <c r="AA478" s="572"/>
      <c r="AB478" s="573"/>
      <c r="AC478" s="651">
        <v>0</v>
      </c>
      <c r="AD478" s="574">
        <v>0</v>
      </c>
      <c r="AE478" s="574">
        <v>0</v>
      </c>
      <c r="AF478" s="575">
        <v>0</v>
      </c>
      <c r="AG478" s="576" t="s">
        <v>2798</v>
      </c>
      <c r="AH478" s="574">
        <v>0</v>
      </c>
      <c r="AI478" s="577" t="s">
        <v>2798</v>
      </c>
      <c r="AJ478" s="574">
        <v>0</v>
      </c>
      <c r="AK478" s="577" t="s">
        <v>2798</v>
      </c>
      <c r="AL478" s="575">
        <v>0</v>
      </c>
      <c r="AM478" s="568"/>
      <c r="AN478" s="578">
        <v>0</v>
      </c>
      <c r="AO478" s="579">
        <v>0</v>
      </c>
      <c r="AP478" s="568"/>
      <c r="AQ478" s="580" t="s">
        <v>2795</v>
      </c>
      <c r="AR478" s="581" t="s">
        <v>2799</v>
      </c>
      <c r="AS478" s="582">
        <v>0</v>
      </c>
      <c r="AT478" s="568"/>
      <c r="AU478" s="580" t="s">
        <v>2795</v>
      </c>
      <c r="AV478" s="583" t="s">
        <v>2800</v>
      </c>
      <c r="AW478" s="584" t="s">
        <v>2801</v>
      </c>
      <c r="AX478" s="585" t="s">
        <v>178</v>
      </c>
      <c r="AY478" s="585" t="s">
        <v>178</v>
      </c>
      <c r="AZ478" s="586">
        <v>0</v>
      </c>
      <c r="BA478" s="586">
        <v>0</v>
      </c>
      <c r="BB478" s="586">
        <v>0</v>
      </c>
      <c r="BC478" s="587">
        <v>0</v>
      </c>
      <c r="BD478" s="588">
        <v>0</v>
      </c>
      <c r="BE478" s="568"/>
      <c r="BF478" s="589">
        <v>1</v>
      </c>
      <c r="BG478" s="590">
        <v>163552.38829059829</v>
      </c>
      <c r="BH478" s="590">
        <v>-817761.94145299145</v>
      </c>
      <c r="BI478" s="591">
        <v>18317867.488547008</v>
      </c>
      <c r="BJ478" s="1100">
        <v>60</v>
      </c>
      <c r="BK478" s="544">
        <f t="shared" si="53"/>
        <v>305297.79147578345</v>
      </c>
      <c r="BL478" s="544">
        <f t="shared" si="54"/>
        <v>240127.28016831548</v>
      </c>
      <c r="BM478" s="544">
        <f t="shared" si="55"/>
        <v>-65170.511307467968</v>
      </c>
      <c r="BN478" s="545"/>
      <c r="BO478" s="545">
        <f t="shared" si="56"/>
        <v>0</v>
      </c>
      <c r="BP478" s="545">
        <f t="shared" si="57"/>
        <v>0</v>
      </c>
      <c r="BQ478" s="545"/>
      <c r="BR478" s="545"/>
      <c r="BS478" s="545"/>
      <c r="BT478" s="545">
        <f t="shared" si="58"/>
        <v>60</v>
      </c>
      <c r="BU478" s="545">
        <f t="shared" si="59"/>
        <v>-3910230.6784480782</v>
      </c>
      <c r="BV478" s="545">
        <f t="shared" si="60"/>
        <v>-1290376.1238878658</v>
      </c>
      <c r="BW478" s="545">
        <f t="shared" si="61"/>
        <v>-1290376.1238878658</v>
      </c>
      <c r="BX478" s="1101">
        <f t="shared" si="51"/>
        <v>7.796691604123636E-5</v>
      </c>
      <c r="BY478" s="1102">
        <f t="shared" si="52"/>
        <v>14407636.810098929</v>
      </c>
    </row>
    <row r="479" spans="1:77" ht="12" customHeight="1">
      <c r="A479" s="1086">
        <v>1911351002</v>
      </c>
      <c r="B479" s="1061">
        <v>7151000</v>
      </c>
      <c r="C479" s="1062">
        <v>7049524</v>
      </c>
      <c r="D479" s="1062">
        <v>63</v>
      </c>
      <c r="E479" s="1062" t="s">
        <v>3009</v>
      </c>
      <c r="F479" s="1062" t="s">
        <v>2955</v>
      </c>
      <c r="G479" s="1087" t="s">
        <v>2886</v>
      </c>
      <c r="H479" s="1088" t="s">
        <v>2887</v>
      </c>
      <c r="I479" s="1088" t="s">
        <v>2795</v>
      </c>
      <c r="J479" s="1089"/>
      <c r="K479" s="1090">
        <v>42640</v>
      </c>
      <c r="L479" s="1091">
        <v>43069</v>
      </c>
      <c r="M479" s="563">
        <v>117</v>
      </c>
      <c r="N479" s="562">
        <v>46629</v>
      </c>
      <c r="O479" s="564">
        <v>5</v>
      </c>
      <c r="P479" s="565">
        <v>112</v>
      </c>
      <c r="Q479" s="564" t="s">
        <v>2796</v>
      </c>
      <c r="R479" s="564" t="s">
        <v>127</v>
      </c>
      <c r="S479" s="566">
        <v>642476</v>
      </c>
      <c r="T479" s="567" t="s">
        <v>2797</v>
      </c>
      <c r="U479" s="568"/>
      <c r="V479" s="593">
        <v>642476</v>
      </c>
      <c r="W479" s="566">
        <v>-21964.991452991453</v>
      </c>
      <c r="X479" s="570">
        <v>0</v>
      </c>
      <c r="Y479" s="571">
        <v>620511.0085470085</v>
      </c>
      <c r="Z479" s="568"/>
      <c r="AA479" s="572"/>
      <c r="AB479" s="573"/>
      <c r="AC479" s="651">
        <v>0</v>
      </c>
      <c r="AD479" s="574">
        <v>0</v>
      </c>
      <c r="AE479" s="574">
        <v>0</v>
      </c>
      <c r="AF479" s="575">
        <v>0</v>
      </c>
      <c r="AG479" s="576" t="s">
        <v>2798</v>
      </c>
      <c r="AH479" s="574">
        <v>0</v>
      </c>
      <c r="AI479" s="577" t="s">
        <v>2798</v>
      </c>
      <c r="AJ479" s="574">
        <v>0</v>
      </c>
      <c r="AK479" s="577" t="s">
        <v>2798</v>
      </c>
      <c r="AL479" s="575">
        <v>0</v>
      </c>
      <c r="AM479" s="568"/>
      <c r="AN479" s="578">
        <v>0</v>
      </c>
      <c r="AO479" s="579">
        <v>0</v>
      </c>
      <c r="AP479" s="568"/>
      <c r="AQ479" s="580" t="s">
        <v>2795</v>
      </c>
      <c r="AR479" s="581" t="s">
        <v>2799</v>
      </c>
      <c r="AS479" s="582">
        <v>0</v>
      </c>
      <c r="AT479" s="568"/>
      <c r="AU479" s="580" t="s">
        <v>2795</v>
      </c>
      <c r="AV479" s="583" t="s">
        <v>2800</v>
      </c>
      <c r="AW479" s="584" t="s">
        <v>2801</v>
      </c>
      <c r="AX479" s="585" t="s">
        <v>178</v>
      </c>
      <c r="AY479" s="585" t="s">
        <v>178</v>
      </c>
      <c r="AZ479" s="586">
        <v>0</v>
      </c>
      <c r="BA479" s="586">
        <v>0</v>
      </c>
      <c r="BB479" s="586">
        <v>0</v>
      </c>
      <c r="BC479" s="587">
        <v>0</v>
      </c>
      <c r="BD479" s="588">
        <v>0</v>
      </c>
      <c r="BE479" s="568"/>
      <c r="BF479" s="589">
        <v>1</v>
      </c>
      <c r="BG479" s="590">
        <v>5491.2478632478633</v>
      </c>
      <c r="BH479" s="590">
        <v>-27456.239316239316</v>
      </c>
      <c r="BI479" s="591">
        <v>615019.76068376063</v>
      </c>
      <c r="BJ479" s="1100">
        <v>60</v>
      </c>
      <c r="BK479" s="544">
        <f t="shared" si="53"/>
        <v>10250.329344729344</v>
      </c>
      <c r="BL479" s="544">
        <f t="shared" si="54"/>
        <v>8062.2388209269702</v>
      </c>
      <c r="BM479" s="544">
        <f t="shared" si="55"/>
        <v>-2188.0905238023734</v>
      </c>
      <c r="BN479" s="545"/>
      <c r="BO479" s="545">
        <f t="shared" si="56"/>
        <v>0</v>
      </c>
      <c r="BP479" s="545">
        <f t="shared" si="57"/>
        <v>0</v>
      </c>
      <c r="BQ479" s="545"/>
      <c r="BR479" s="545"/>
      <c r="BS479" s="545"/>
      <c r="BT479" s="545">
        <f t="shared" si="58"/>
        <v>60</v>
      </c>
      <c r="BU479" s="545">
        <f t="shared" si="59"/>
        <v>-131285.43142814242</v>
      </c>
      <c r="BV479" s="545">
        <f t="shared" si="60"/>
        <v>-43324.192371286998</v>
      </c>
      <c r="BW479" s="545">
        <f t="shared" si="61"/>
        <v>-43324.192371286998</v>
      </c>
      <c r="BX479" s="1101">
        <f t="shared" si="51"/>
        <v>2.6177279683299847E-6</v>
      </c>
      <c r="BY479" s="1102">
        <f t="shared" si="52"/>
        <v>483734.32925561821</v>
      </c>
    </row>
    <row r="480" spans="1:77" ht="12" customHeight="1">
      <c r="A480" s="1086">
        <v>1911351002</v>
      </c>
      <c r="B480" s="1061">
        <v>7151000</v>
      </c>
      <c r="C480" s="1062">
        <v>7049524</v>
      </c>
      <c r="D480" s="1062">
        <v>64</v>
      </c>
      <c r="E480" s="1062" t="s">
        <v>3010</v>
      </c>
      <c r="F480" s="1062" t="s">
        <v>2955</v>
      </c>
      <c r="G480" s="1087" t="s">
        <v>2886</v>
      </c>
      <c r="H480" s="1088" t="s">
        <v>2887</v>
      </c>
      <c r="I480" s="1088" t="s">
        <v>2795</v>
      </c>
      <c r="J480" s="1089"/>
      <c r="K480" s="1090">
        <v>42640</v>
      </c>
      <c r="L480" s="1091">
        <v>43069</v>
      </c>
      <c r="M480" s="563">
        <v>117</v>
      </c>
      <c r="N480" s="562">
        <v>46629</v>
      </c>
      <c r="O480" s="564">
        <v>5</v>
      </c>
      <c r="P480" s="565">
        <v>112</v>
      </c>
      <c r="Q480" s="564" t="s">
        <v>2796</v>
      </c>
      <c r="R480" s="564" t="s">
        <v>127</v>
      </c>
      <c r="S480" s="566">
        <v>36080000</v>
      </c>
      <c r="T480" s="567" t="s">
        <v>2797</v>
      </c>
      <c r="U480" s="568"/>
      <c r="V480" s="569">
        <v>36080000</v>
      </c>
      <c r="W480" s="566">
        <v>-1233504.2735042735</v>
      </c>
      <c r="X480" s="570">
        <v>0</v>
      </c>
      <c r="Y480" s="571">
        <v>34846495.726495728</v>
      </c>
      <c r="Z480" s="568"/>
      <c r="AA480" s="572"/>
      <c r="AB480" s="573"/>
      <c r="AC480" s="574">
        <v>0</v>
      </c>
      <c r="AD480" s="574">
        <v>0</v>
      </c>
      <c r="AE480" s="574">
        <v>0</v>
      </c>
      <c r="AF480" s="575">
        <v>0</v>
      </c>
      <c r="AG480" s="576" t="s">
        <v>2798</v>
      </c>
      <c r="AH480" s="574">
        <v>0</v>
      </c>
      <c r="AI480" s="577" t="s">
        <v>2798</v>
      </c>
      <c r="AJ480" s="574">
        <v>0</v>
      </c>
      <c r="AK480" s="577" t="s">
        <v>2798</v>
      </c>
      <c r="AL480" s="575">
        <v>0</v>
      </c>
      <c r="AM480" s="568"/>
      <c r="AN480" s="578">
        <v>0</v>
      </c>
      <c r="AO480" s="579">
        <v>0</v>
      </c>
      <c r="AP480" s="568"/>
      <c r="AQ480" s="580" t="s">
        <v>2795</v>
      </c>
      <c r="AR480" s="581" t="s">
        <v>2799</v>
      </c>
      <c r="AS480" s="582">
        <v>0</v>
      </c>
      <c r="AT480" s="568"/>
      <c r="AU480" s="580" t="s">
        <v>2795</v>
      </c>
      <c r="AV480" s="583" t="s">
        <v>2800</v>
      </c>
      <c r="AW480" s="584" t="s">
        <v>2801</v>
      </c>
      <c r="AX480" s="585" t="s">
        <v>178</v>
      </c>
      <c r="AY480" s="585" t="s">
        <v>178</v>
      </c>
      <c r="AZ480" s="586">
        <v>0</v>
      </c>
      <c r="BA480" s="586">
        <v>0</v>
      </c>
      <c r="BB480" s="586">
        <v>0</v>
      </c>
      <c r="BC480" s="587">
        <v>0</v>
      </c>
      <c r="BD480" s="588">
        <v>0</v>
      </c>
      <c r="BE480" s="568"/>
      <c r="BF480" s="589">
        <v>1</v>
      </c>
      <c r="BG480" s="590">
        <v>308376.06837606838</v>
      </c>
      <c r="BH480" s="590">
        <v>-1541880.341880342</v>
      </c>
      <c r="BI480" s="591">
        <v>34538119.658119656</v>
      </c>
      <c r="BJ480" s="1100">
        <v>60</v>
      </c>
      <c r="BK480" s="544">
        <f t="shared" si="53"/>
        <v>575635.32763532759</v>
      </c>
      <c r="BL480" s="544">
        <f t="shared" si="54"/>
        <v>452757.10946252482</v>
      </c>
      <c r="BM480" s="544">
        <f t="shared" si="55"/>
        <v>-122878.21817280276</v>
      </c>
      <c r="BN480" s="545"/>
      <c r="BO480" s="545">
        <f t="shared" si="56"/>
        <v>0</v>
      </c>
      <c r="BP480" s="545">
        <f t="shared" si="57"/>
        <v>0</v>
      </c>
      <c r="BQ480" s="545"/>
      <c r="BR480" s="545"/>
      <c r="BS480" s="545"/>
      <c r="BT480" s="545">
        <f t="shared" si="58"/>
        <v>60</v>
      </c>
      <c r="BU480" s="545">
        <f t="shared" si="59"/>
        <v>-7372693.0903681656</v>
      </c>
      <c r="BV480" s="545">
        <f t="shared" si="60"/>
        <v>-2432988.719821495</v>
      </c>
      <c r="BW480" s="545">
        <f t="shared" si="61"/>
        <v>-2432988.719821495</v>
      </c>
      <c r="BX480" s="1101">
        <f t="shared" si="51"/>
        <v>1.4700568596701799E-4</v>
      </c>
      <c r="BY480" s="1102">
        <f t="shared" si="52"/>
        <v>27165426.56775149</v>
      </c>
    </row>
    <row r="481" spans="1:77" ht="12" customHeight="1">
      <c r="A481" s="1086">
        <v>1911351002</v>
      </c>
      <c r="B481" s="1061">
        <v>7151000</v>
      </c>
      <c r="C481" s="1062">
        <v>7049524</v>
      </c>
      <c r="D481" s="1062">
        <v>65</v>
      </c>
      <c r="E481" s="1062" t="s">
        <v>3011</v>
      </c>
      <c r="F481" s="1062" t="s">
        <v>2955</v>
      </c>
      <c r="G481" s="1087" t="s">
        <v>2962</v>
      </c>
      <c r="H481" s="1088" t="s">
        <v>2887</v>
      </c>
      <c r="I481" s="1088" t="s">
        <v>2795</v>
      </c>
      <c r="J481" s="1089"/>
      <c r="K481" s="1090">
        <v>42640</v>
      </c>
      <c r="L481" s="1091">
        <v>42613</v>
      </c>
      <c r="M481" s="563">
        <v>0</v>
      </c>
      <c r="N481" s="562">
        <v>42613</v>
      </c>
      <c r="O481" s="564">
        <v>0</v>
      </c>
      <c r="P481" s="565">
        <v>0</v>
      </c>
      <c r="Q481" s="564" t="s">
        <v>2796</v>
      </c>
      <c r="R481" s="564" t="s">
        <v>127</v>
      </c>
      <c r="S481" s="566">
        <v>72486895.069999993</v>
      </c>
      <c r="T481" s="567" t="s">
        <v>2797</v>
      </c>
      <c r="U481" s="568"/>
      <c r="V481" s="593">
        <v>72486895.069999993</v>
      </c>
      <c r="W481" s="566">
        <v>0</v>
      </c>
      <c r="X481" s="570">
        <v>0</v>
      </c>
      <c r="Y481" s="571">
        <v>72486895.069999993</v>
      </c>
      <c r="Z481" s="568"/>
      <c r="AA481" s="572"/>
      <c r="AB481" s="573"/>
      <c r="AC481" s="651">
        <v>0</v>
      </c>
      <c r="AD481" s="574">
        <v>0</v>
      </c>
      <c r="AE481" s="574">
        <v>0</v>
      </c>
      <c r="AF481" s="575">
        <v>0</v>
      </c>
      <c r="AG481" s="576" t="s">
        <v>2798</v>
      </c>
      <c r="AH481" s="574">
        <v>0</v>
      </c>
      <c r="AI481" s="577" t="s">
        <v>2798</v>
      </c>
      <c r="AJ481" s="574">
        <v>0</v>
      </c>
      <c r="AK481" s="577" t="s">
        <v>2798</v>
      </c>
      <c r="AL481" s="575">
        <v>0</v>
      </c>
      <c r="AM481" s="568"/>
      <c r="AN481" s="578">
        <v>0</v>
      </c>
      <c r="AO481" s="579">
        <v>0</v>
      </c>
      <c r="AP481" s="568"/>
      <c r="AQ481" s="580" t="s">
        <v>2795</v>
      </c>
      <c r="AR481" s="581" t="s">
        <v>2799</v>
      </c>
      <c r="AS481" s="582">
        <v>0</v>
      </c>
      <c r="AT481" s="568"/>
      <c r="AU481" s="580" t="s">
        <v>2795</v>
      </c>
      <c r="AV481" s="583" t="s">
        <v>2800</v>
      </c>
      <c r="AW481" s="584" t="s">
        <v>2801</v>
      </c>
      <c r="AX481" s="585" t="s">
        <v>178</v>
      </c>
      <c r="AY481" s="585" t="s">
        <v>178</v>
      </c>
      <c r="AZ481" s="586">
        <v>0</v>
      </c>
      <c r="BA481" s="586">
        <v>0</v>
      </c>
      <c r="BB481" s="586">
        <v>0</v>
      </c>
      <c r="BC481" s="587">
        <v>0</v>
      </c>
      <c r="BD481" s="588">
        <v>0</v>
      </c>
      <c r="BE481" s="568"/>
      <c r="BF481" s="589" t="s">
        <v>178</v>
      </c>
      <c r="BG481" s="590">
        <v>0</v>
      </c>
      <c r="BH481" s="590">
        <v>0</v>
      </c>
      <c r="BI481" s="591">
        <v>72486895.069999993</v>
      </c>
      <c r="BJ481" s="1100">
        <v>60</v>
      </c>
      <c r="BK481" s="544">
        <f t="shared" si="53"/>
        <v>1208114.9178333331</v>
      </c>
      <c r="BL481" s="544">
        <f t="shared" si="54"/>
        <v>950224.19896246563</v>
      </c>
      <c r="BM481" s="544">
        <f t="shared" si="55"/>
        <v>-257890.71887086751</v>
      </c>
      <c r="BN481" s="545"/>
      <c r="BO481" s="545">
        <f t="shared" si="56"/>
        <v>0</v>
      </c>
      <c r="BP481" s="545">
        <f t="shared" si="57"/>
        <v>0</v>
      </c>
      <c r="BQ481" s="545"/>
      <c r="BR481" s="545"/>
      <c r="BS481" s="545"/>
      <c r="BT481" s="545">
        <f t="shared" si="58"/>
        <v>60</v>
      </c>
      <c r="BU481" s="545">
        <f t="shared" si="59"/>
        <v>-15473443.132252051</v>
      </c>
      <c r="BV481" s="545">
        <f t="shared" si="60"/>
        <v>-5106236.233643177</v>
      </c>
      <c r="BW481" s="545">
        <f t="shared" si="61"/>
        <v>-5106236.233643177</v>
      </c>
      <c r="BX481" s="1101">
        <f t="shared" si="51"/>
        <v>3.0852825338681866E-4</v>
      </c>
      <c r="BY481" s="1102">
        <f t="shared" si="52"/>
        <v>57013451.93774794</v>
      </c>
    </row>
    <row r="482" spans="1:77" ht="12" customHeight="1">
      <c r="A482" s="1086">
        <v>1911351002</v>
      </c>
      <c r="B482" s="1061">
        <v>7151000</v>
      </c>
      <c r="C482" s="1062">
        <v>7049524</v>
      </c>
      <c r="D482" s="1062">
        <v>66</v>
      </c>
      <c r="E482" s="1062" t="s">
        <v>3012</v>
      </c>
      <c r="F482" s="1062" t="s">
        <v>2955</v>
      </c>
      <c r="G482" s="1087" t="s">
        <v>2956</v>
      </c>
      <c r="H482" s="1088" t="s">
        <v>2887</v>
      </c>
      <c r="I482" s="1088" t="s">
        <v>2795</v>
      </c>
      <c r="J482" s="1089"/>
      <c r="K482" s="1090">
        <v>42640</v>
      </c>
      <c r="L482" s="1091">
        <v>42978</v>
      </c>
      <c r="M482" s="563">
        <v>120</v>
      </c>
      <c r="N482" s="562">
        <v>46630</v>
      </c>
      <c r="O482" s="564">
        <v>8</v>
      </c>
      <c r="P482" s="565">
        <v>112</v>
      </c>
      <c r="Q482" s="564" t="s">
        <v>2796</v>
      </c>
      <c r="R482" s="564" t="s">
        <v>127</v>
      </c>
      <c r="S482" s="566">
        <v>97783544.189999998</v>
      </c>
      <c r="T482" s="567" t="s">
        <v>2797</v>
      </c>
      <c r="U482" s="568"/>
      <c r="V482" s="569">
        <v>97783544.189999998</v>
      </c>
      <c r="W482" s="566">
        <v>-5704040.0777500002</v>
      </c>
      <c r="X482" s="570">
        <v>0</v>
      </c>
      <c r="Y482" s="571">
        <v>92079504.11225</v>
      </c>
      <c r="Z482" s="568"/>
      <c r="AA482" s="572"/>
      <c r="AB482" s="573"/>
      <c r="AC482" s="574">
        <v>0</v>
      </c>
      <c r="AD482" s="574">
        <v>0</v>
      </c>
      <c r="AE482" s="574">
        <v>0</v>
      </c>
      <c r="AF482" s="575">
        <v>0</v>
      </c>
      <c r="AG482" s="576" t="s">
        <v>2798</v>
      </c>
      <c r="AH482" s="574">
        <v>0</v>
      </c>
      <c r="AI482" s="577" t="s">
        <v>2798</v>
      </c>
      <c r="AJ482" s="574">
        <v>0</v>
      </c>
      <c r="AK482" s="577" t="s">
        <v>2798</v>
      </c>
      <c r="AL482" s="575">
        <v>0</v>
      </c>
      <c r="AM482" s="568"/>
      <c r="AN482" s="578">
        <v>0</v>
      </c>
      <c r="AO482" s="579">
        <v>0</v>
      </c>
      <c r="AP482" s="568"/>
      <c r="AQ482" s="580" t="s">
        <v>2795</v>
      </c>
      <c r="AR482" s="581" t="s">
        <v>2799</v>
      </c>
      <c r="AS482" s="582">
        <v>0</v>
      </c>
      <c r="AT482" s="568"/>
      <c r="AU482" s="580" t="s">
        <v>2795</v>
      </c>
      <c r="AV482" s="583" t="s">
        <v>2800</v>
      </c>
      <c r="AW482" s="584" t="s">
        <v>2801</v>
      </c>
      <c r="AX482" s="585" t="s">
        <v>178</v>
      </c>
      <c r="AY482" s="585" t="s">
        <v>178</v>
      </c>
      <c r="AZ482" s="586">
        <v>0</v>
      </c>
      <c r="BA482" s="586">
        <v>0</v>
      </c>
      <c r="BB482" s="586">
        <v>0</v>
      </c>
      <c r="BC482" s="587">
        <v>0</v>
      </c>
      <c r="BD482" s="588">
        <v>0</v>
      </c>
      <c r="BE482" s="568"/>
      <c r="BF482" s="589">
        <v>1</v>
      </c>
      <c r="BG482" s="590">
        <v>814862.86824999994</v>
      </c>
      <c r="BH482" s="590">
        <v>-6518902.9460000005</v>
      </c>
      <c r="BI482" s="591">
        <v>91264641.244000003</v>
      </c>
      <c r="BJ482" s="1100">
        <v>60</v>
      </c>
      <c r="BK482" s="544">
        <f t="shared" si="53"/>
        <v>1521077.3540666667</v>
      </c>
      <c r="BL482" s="544">
        <f t="shared" si="54"/>
        <v>1196379.9875264366</v>
      </c>
      <c r="BM482" s="544">
        <f t="shared" si="55"/>
        <v>-324697.36654023011</v>
      </c>
      <c r="BN482" s="545"/>
      <c r="BO482" s="545">
        <f t="shared" si="56"/>
        <v>0</v>
      </c>
      <c r="BP482" s="545">
        <f t="shared" si="57"/>
        <v>0</v>
      </c>
      <c r="BQ482" s="545"/>
      <c r="BR482" s="545"/>
      <c r="BS482" s="545"/>
      <c r="BT482" s="545">
        <f t="shared" si="58"/>
        <v>60</v>
      </c>
      <c r="BU482" s="545">
        <f t="shared" si="59"/>
        <v>-19481841.992413808</v>
      </c>
      <c r="BV482" s="545">
        <f t="shared" si="60"/>
        <v>-6429007.8574965568</v>
      </c>
      <c r="BW482" s="545">
        <f t="shared" si="61"/>
        <v>-6429007.8574965568</v>
      </c>
      <c r="BX482" s="1101">
        <f t="shared" si="51"/>
        <v>3.8845256555401162E-4</v>
      </c>
      <c r="BY482" s="1102">
        <f t="shared" si="52"/>
        <v>71782799.251586199</v>
      </c>
    </row>
    <row r="483" spans="1:77" ht="12" customHeight="1">
      <c r="A483" s="1086">
        <v>1911351002</v>
      </c>
      <c r="B483" s="1061">
        <v>7151000</v>
      </c>
      <c r="C483" s="1062">
        <v>7049524</v>
      </c>
      <c r="D483" s="1062">
        <v>56</v>
      </c>
      <c r="E483" s="1062" t="s">
        <v>3013</v>
      </c>
      <c r="F483" s="1062" t="s">
        <v>2955</v>
      </c>
      <c r="G483" s="1087" t="s">
        <v>2886</v>
      </c>
      <c r="H483" s="1088" t="s">
        <v>2887</v>
      </c>
      <c r="I483" s="1088" t="s">
        <v>2795</v>
      </c>
      <c r="J483" s="1089"/>
      <c r="K483" s="1090">
        <v>42671</v>
      </c>
      <c r="L483" s="1091">
        <v>43069</v>
      </c>
      <c r="M483" s="563">
        <v>117</v>
      </c>
      <c r="N483" s="562">
        <v>46629</v>
      </c>
      <c r="O483" s="564">
        <v>5</v>
      </c>
      <c r="P483" s="565">
        <v>112</v>
      </c>
      <c r="Q483" s="564" t="s">
        <v>2796</v>
      </c>
      <c r="R483" s="564" t="s">
        <v>127</v>
      </c>
      <c r="S483" s="566">
        <v>19403280.600000001</v>
      </c>
      <c r="T483" s="567" t="s">
        <v>2797</v>
      </c>
      <c r="U483" s="568"/>
      <c r="V483" s="569">
        <v>19403280.600000001</v>
      </c>
      <c r="W483" s="566">
        <v>-663360.02051282057</v>
      </c>
      <c r="X483" s="570">
        <v>0</v>
      </c>
      <c r="Y483" s="571">
        <v>18739920.579487182</v>
      </c>
      <c r="Z483" s="568"/>
      <c r="AA483" s="572"/>
      <c r="AB483" s="573"/>
      <c r="AC483" s="574">
        <v>0</v>
      </c>
      <c r="AD483" s="574">
        <v>0</v>
      </c>
      <c r="AE483" s="574">
        <v>0</v>
      </c>
      <c r="AF483" s="575">
        <v>0</v>
      </c>
      <c r="AG483" s="576" t="s">
        <v>2798</v>
      </c>
      <c r="AH483" s="574">
        <v>0</v>
      </c>
      <c r="AI483" s="577" t="s">
        <v>2798</v>
      </c>
      <c r="AJ483" s="574">
        <v>0</v>
      </c>
      <c r="AK483" s="577" t="s">
        <v>2798</v>
      </c>
      <c r="AL483" s="575">
        <v>0</v>
      </c>
      <c r="AM483" s="568"/>
      <c r="AN483" s="578">
        <v>0</v>
      </c>
      <c r="AO483" s="579">
        <v>0</v>
      </c>
      <c r="AP483" s="568"/>
      <c r="AQ483" s="580" t="s">
        <v>2795</v>
      </c>
      <c r="AR483" s="581" t="s">
        <v>2799</v>
      </c>
      <c r="AS483" s="582">
        <v>0</v>
      </c>
      <c r="AT483" s="568"/>
      <c r="AU483" s="580" t="s">
        <v>2795</v>
      </c>
      <c r="AV483" s="583" t="s">
        <v>2800</v>
      </c>
      <c r="AW483" s="584" t="s">
        <v>2801</v>
      </c>
      <c r="AX483" s="585" t="s">
        <v>178</v>
      </c>
      <c r="AY483" s="585" t="s">
        <v>178</v>
      </c>
      <c r="AZ483" s="586">
        <v>0</v>
      </c>
      <c r="BA483" s="586">
        <v>0</v>
      </c>
      <c r="BB483" s="586">
        <v>0</v>
      </c>
      <c r="BC483" s="587">
        <v>0</v>
      </c>
      <c r="BD483" s="588">
        <v>0</v>
      </c>
      <c r="BE483" s="568"/>
      <c r="BF483" s="589">
        <v>1</v>
      </c>
      <c r="BG483" s="590">
        <v>165840.00512820514</v>
      </c>
      <c r="BH483" s="590">
        <v>-829200.02564102574</v>
      </c>
      <c r="BI483" s="591">
        <v>18574080.574358977</v>
      </c>
      <c r="BJ483" s="1100">
        <v>60</v>
      </c>
      <c r="BK483" s="544">
        <f t="shared" si="53"/>
        <v>309568.00957264961</v>
      </c>
      <c r="BL483" s="544">
        <f t="shared" si="54"/>
        <v>243485.95450516316</v>
      </c>
      <c r="BM483" s="544">
        <f t="shared" si="55"/>
        <v>-66082.05506748645</v>
      </c>
      <c r="BN483" s="545"/>
      <c r="BO483" s="545">
        <f t="shared" si="56"/>
        <v>0</v>
      </c>
      <c r="BP483" s="545">
        <f t="shared" si="57"/>
        <v>0</v>
      </c>
      <c r="BQ483" s="545"/>
      <c r="BR483" s="545"/>
      <c r="BS483" s="545"/>
      <c r="BT483" s="545">
        <f t="shared" si="58"/>
        <v>60</v>
      </c>
      <c r="BU483" s="545">
        <f t="shared" si="59"/>
        <v>-3964923.3040491869</v>
      </c>
      <c r="BV483" s="545">
        <f t="shared" si="60"/>
        <v>-1308424.6903362318</v>
      </c>
      <c r="BW483" s="545">
        <f t="shared" si="61"/>
        <v>-1308424.6903362318</v>
      </c>
      <c r="BX483" s="1101">
        <f t="shared" si="51"/>
        <v>7.9057443864011449E-5</v>
      </c>
      <c r="BY483" s="1102">
        <f t="shared" si="52"/>
        <v>14609157.270309789</v>
      </c>
    </row>
    <row r="484" spans="1:77" ht="12" customHeight="1">
      <c r="A484" s="1086">
        <v>1911351002</v>
      </c>
      <c r="B484" s="1061">
        <v>7151000</v>
      </c>
      <c r="C484" s="1062">
        <v>7049524</v>
      </c>
      <c r="D484" s="1062">
        <v>58</v>
      </c>
      <c r="E484" s="1062" t="s">
        <v>3014</v>
      </c>
      <c r="F484" s="1062" t="s">
        <v>2955</v>
      </c>
      <c r="G484" s="1087" t="s">
        <v>2886</v>
      </c>
      <c r="H484" s="1088" t="s">
        <v>2887</v>
      </c>
      <c r="I484" s="1088" t="s">
        <v>2795</v>
      </c>
      <c r="J484" s="1089"/>
      <c r="K484" s="1090">
        <v>42671</v>
      </c>
      <c r="L484" s="1091">
        <v>43069</v>
      </c>
      <c r="M484" s="563">
        <v>117</v>
      </c>
      <c r="N484" s="562">
        <v>46629</v>
      </c>
      <c r="O484" s="564">
        <v>5</v>
      </c>
      <c r="P484" s="565">
        <v>112</v>
      </c>
      <c r="Q484" s="564" t="s">
        <v>2796</v>
      </c>
      <c r="R484" s="564" t="s">
        <v>127</v>
      </c>
      <c r="S484" s="566">
        <v>31906504.25</v>
      </c>
      <c r="T484" s="567" t="s">
        <v>2797</v>
      </c>
      <c r="U484" s="568"/>
      <c r="V484" s="569">
        <v>31906504.25</v>
      </c>
      <c r="W484" s="566">
        <v>-1090820.658119658</v>
      </c>
      <c r="X484" s="570">
        <v>0</v>
      </c>
      <c r="Y484" s="571">
        <v>30815683.591880344</v>
      </c>
      <c r="Z484" s="568"/>
      <c r="AA484" s="572"/>
      <c r="AB484" s="573"/>
      <c r="AC484" s="574">
        <v>0</v>
      </c>
      <c r="AD484" s="574">
        <v>0</v>
      </c>
      <c r="AE484" s="574">
        <v>0</v>
      </c>
      <c r="AF484" s="575">
        <v>0</v>
      </c>
      <c r="AG484" s="576" t="s">
        <v>2798</v>
      </c>
      <c r="AH484" s="574">
        <v>0</v>
      </c>
      <c r="AI484" s="577" t="s">
        <v>2798</v>
      </c>
      <c r="AJ484" s="574">
        <v>0</v>
      </c>
      <c r="AK484" s="577" t="s">
        <v>2798</v>
      </c>
      <c r="AL484" s="575">
        <v>0</v>
      </c>
      <c r="AM484" s="568"/>
      <c r="AN484" s="578">
        <v>0</v>
      </c>
      <c r="AO484" s="579">
        <v>0</v>
      </c>
      <c r="AP484" s="568"/>
      <c r="AQ484" s="580" t="s">
        <v>2795</v>
      </c>
      <c r="AR484" s="581" t="s">
        <v>2799</v>
      </c>
      <c r="AS484" s="582">
        <v>0</v>
      </c>
      <c r="AT484" s="568"/>
      <c r="AU484" s="580" t="s">
        <v>2795</v>
      </c>
      <c r="AV484" s="583" t="s">
        <v>2800</v>
      </c>
      <c r="AW484" s="584" t="s">
        <v>2801</v>
      </c>
      <c r="AX484" s="585" t="s">
        <v>178</v>
      </c>
      <c r="AY484" s="585" t="s">
        <v>178</v>
      </c>
      <c r="AZ484" s="586">
        <v>0</v>
      </c>
      <c r="BA484" s="586">
        <v>0</v>
      </c>
      <c r="BB484" s="586">
        <v>0</v>
      </c>
      <c r="BC484" s="587">
        <v>0</v>
      </c>
      <c r="BD484" s="588">
        <v>0</v>
      </c>
      <c r="BE484" s="568"/>
      <c r="BF484" s="589">
        <v>1</v>
      </c>
      <c r="BG484" s="590">
        <v>272705.1645299145</v>
      </c>
      <c r="BH484" s="590">
        <v>-1363525.8226495725</v>
      </c>
      <c r="BI484" s="591">
        <v>30542978.427350428</v>
      </c>
      <c r="BJ484" s="1100">
        <v>60</v>
      </c>
      <c r="BK484" s="544">
        <f t="shared" si="53"/>
        <v>509049.64045584045</v>
      </c>
      <c r="BL484" s="544">
        <f t="shared" si="54"/>
        <v>400385.16178724408</v>
      </c>
      <c r="BM484" s="544">
        <f t="shared" si="55"/>
        <v>-108664.47866859636</v>
      </c>
      <c r="BN484" s="545"/>
      <c r="BO484" s="545">
        <f t="shared" si="56"/>
        <v>0</v>
      </c>
      <c r="BP484" s="545">
        <f t="shared" si="57"/>
        <v>0</v>
      </c>
      <c r="BQ484" s="545"/>
      <c r="BR484" s="545"/>
      <c r="BS484" s="545"/>
      <c r="BT484" s="545">
        <f t="shared" si="58"/>
        <v>60</v>
      </c>
      <c r="BU484" s="545">
        <f t="shared" si="59"/>
        <v>-6519868.7201157818</v>
      </c>
      <c r="BV484" s="545">
        <f t="shared" si="60"/>
        <v>-2151556.677638208</v>
      </c>
      <c r="BW484" s="545">
        <f t="shared" si="61"/>
        <v>-2151556.677638208</v>
      </c>
      <c r="BX484" s="1101">
        <f t="shared" si="51"/>
        <v>1.3000104057873685E-4</v>
      </c>
      <c r="BY484" s="1102">
        <f t="shared" si="52"/>
        <v>24023109.707234643</v>
      </c>
    </row>
    <row r="485" spans="1:77" ht="12" customHeight="1">
      <c r="A485" s="1086">
        <v>1911351002</v>
      </c>
      <c r="B485" s="1061">
        <v>7151000</v>
      </c>
      <c r="C485" s="1062">
        <v>7049524</v>
      </c>
      <c r="D485" s="1062">
        <v>61</v>
      </c>
      <c r="E485" s="1062" t="s">
        <v>3015</v>
      </c>
      <c r="F485" s="1062" t="s">
        <v>2955</v>
      </c>
      <c r="G485" s="1087" t="s">
        <v>2886</v>
      </c>
      <c r="H485" s="1088" t="s">
        <v>2887</v>
      </c>
      <c r="I485" s="1088" t="s">
        <v>2795</v>
      </c>
      <c r="J485" s="1089"/>
      <c r="K485" s="1090">
        <v>42671</v>
      </c>
      <c r="L485" s="1091">
        <v>43069</v>
      </c>
      <c r="M485" s="563">
        <v>117</v>
      </c>
      <c r="N485" s="562">
        <v>46629</v>
      </c>
      <c r="O485" s="564">
        <v>5</v>
      </c>
      <c r="P485" s="565">
        <v>112</v>
      </c>
      <c r="Q485" s="564" t="s">
        <v>2796</v>
      </c>
      <c r="R485" s="564" t="s">
        <v>127</v>
      </c>
      <c r="S485" s="566">
        <v>12097949.6</v>
      </c>
      <c r="T485" s="567" t="s">
        <v>2797</v>
      </c>
      <c r="U485" s="568"/>
      <c r="V485" s="569">
        <v>12097949.6</v>
      </c>
      <c r="W485" s="566">
        <v>-413605.11452991451</v>
      </c>
      <c r="X485" s="570">
        <v>0</v>
      </c>
      <c r="Y485" s="571">
        <v>11684344.485470084</v>
      </c>
      <c r="Z485" s="568"/>
      <c r="AA485" s="572"/>
      <c r="AB485" s="573"/>
      <c r="AC485" s="574">
        <v>0</v>
      </c>
      <c r="AD485" s="574">
        <v>0</v>
      </c>
      <c r="AE485" s="574">
        <v>0</v>
      </c>
      <c r="AF485" s="575">
        <v>0</v>
      </c>
      <c r="AG485" s="576" t="s">
        <v>2798</v>
      </c>
      <c r="AH485" s="574">
        <v>0</v>
      </c>
      <c r="AI485" s="577" t="s">
        <v>2798</v>
      </c>
      <c r="AJ485" s="574">
        <v>0</v>
      </c>
      <c r="AK485" s="577" t="s">
        <v>2798</v>
      </c>
      <c r="AL485" s="575">
        <v>0</v>
      </c>
      <c r="AM485" s="568"/>
      <c r="AN485" s="578">
        <v>0</v>
      </c>
      <c r="AO485" s="579">
        <v>0</v>
      </c>
      <c r="AP485" s="568"/>
      <c r="AQ485" s="580" t="s">
        <v>2795</v>
      </c>
      <c r="AR485" s="581" t="s">
        <v>2799</v>
      </c>
      <c r="AS485" s="582">
        <v>0</v>
      </c>
      <c r="AT485" s="568"/>
      <c r="AU485" s="580" t="s">
        <v>2795</v>
      </c>
      <c r="AV485" s="583" t="s">
        <v>2800</v>
      </c>
      <c r="AW485" s="584" t="s">
        <v>2801</v>
      </c>
      <c r="AX485" s="585" t="s">
        <v>178</v>
      </c>
      <c r="AY485" s="585" t="s">
        <v>178</v>
      </c>
      <c r="AZ485" s="586">
        <v>0</v>
      </c>
      <c r="BA485" s="586">
        <v>0</v>
      </c>
      <c r="BB485" s="586">
        <v>0</v>
      </c>
      <c r="BC485" s="587">
        <v>0</v>
      </c>
      <c r="BD485" s="588">
        <v>0</v>
      </c>
      <c r="BE485" s="568"/>
      <c r="BF485" s="589">
        <v>1</v>
      </c>
      <c r="BG485" s="590">
        <v>103401.27863247863</v>
      </c>
      <c r="BH485" s="590">
        <v>-517006.39316239313</v>
      </c>
      <c r="BI485" s="591">
        <v>11580943.206837606</v>
      </c>
      <c r="BJ485" s="1100">
        <v>60</v>
      </c>
      <c r="BK485" s="544">
        <f t="shared" si="53"/>
        <v>193015.72011396009</v>
      </c>
      <c r="BL485" s="544">
        <f t="shared" si="54"/>
        <v>151813.54465962609</v>
      </c>
      <c r="BM485" s="544">
        <f t="shared" si="55"/>
        <v>-41202.175454334007</v>
      </c>
      <c r="BN485" s="545"/>
      <c r="BO485" s="545">
        <f t="shared" si="56"/>
        <v>0</v>
      </c>
      <c r="BP485" s="545">
        <f t="shared" si="57"/>
        <v>0</v>
      </c>
      <c r="BQ485" s="545"/>
      <c r="BR485" s="545"/>
      <c r="BS485" s="545"/>
      <c r="BT485" s="545">
        <f t="shared" si="58"/>
        <v>60</v>
      </c>
      <c r="BU485" s="545">
        <f t="shared" si="59"/>
        <v>-2472130.5272600404</v>
      </c>
      <c r="BV485" s="545">
        <f t="shared" si="60"/>
        <v>-815803.07399581338</v>
      </c>
      <c r="BW485" s="545">
        <f t="shared" si="61"/>
        <v>-815803.07399581338</v>
      </c>
      <c r="BX485" s="1101">
        <f t="shared" si="51"/>
        <v>4.9292333141419373E-5</v>
      </c>
      <c r="BY485" s="1102">
        <f t="shared" si="52"/>
        <v>9108812.6795775648</v>
      </c>
    </row>
    <row r="486" spans="1:77" ht="12" customHeight="1">
      <c r="A486" s="1086">
        <v>1911351002</v>
      </c>
      <c r="B486" s="1061">
        <v>7151000</v>
      </c>
      <c r="C486" s="1062">
        <v>7049524</v>
      </c>
      <c r="D486" s="1062">
        <v>68</v>
      </c>
      <c r="E486" s="1062" t="s">
        <v>3016</v>
      </c>
      <c r="F486" s="1062" t="s">
        <v>2955</v>
      </c>
      <c r="G486" s="1087" t="s">
        <v>2962</v>
      </c>
      <c r="H486" s="1088" t="s">
        <v>2887</v>
      </c>
      <c r="I486" s="1088" t="s">
        <v>2795</v>
      </c>
      <c r="J486" s="1089"/>
      <c r="K486" s="1090">
        <v>42671</v>
      </c>
      <c r="L486" s="1091"/>
      <c r="M486" s="563">
        <v>0</v>
      </c>
      <c r="N486" s="562">
        <v>0</v>
      </c>
      <c r="O486" s="564">
        <v>0</v>
      </c>
      <c r="P486" s="565">
        <v>0</v>
      </c>
      <c r="Q486" s="564" t="s">
        <v>2796</v>
      </c>
      <c r="R486" s="564" t="s">
        <v>127</v>
      </c>
      <c r="S486" s="566">
        <v>54688513.289999999</v>
      </c>
      <c r="T486" s="567" t="s">
        <v>2797</v>
      </c>
      <c r="U486" s="568"/>
      <c r="V486" s="569">
        <v>54688513.289999999</v>
      </c>
      <c r="W486" s="566">
        <v>0</v>
      </c>
      <c r="X486" s="570">
        <v>0</v>
      </c>
      <c r="Y486" s="571">
        <v>54688513.289999999</v>
      </c>
      <c r="Z486" s="568"/>
      <c r="AA486" s="572"/>
      <c r="AB486" s="573"/>
      <c r="AC486" s="594">
        <v>0</v>
      </c>
      <c r="AD486" s="574">
        <v>0</v>
      </c>
      <c r="AE486" s="574">
        <v>0</v>
      </c>
      <c r="AF486" s="575">
        <v>0</v>
      </c>
      <c r="AG486" s="576" t="s">
        <v>2798</v>
      </c>
      <c r="AH486" s="574">
        <v>0</v>
      </c>
      <c r="AI486" s="577" t="s">
        <v>2798</v>
      </c>
      <c r="AJ486" s="574">
        <v>0</v>
      </c>
      <c r="AK486" s="577" t="s">
        <v>2798</v>
      </c>
      <c r="AL486" s="575">
        <v>0</v>
      </c>
      <c r="AM486" s="568"/>
      <c r="AN486" s="578">
        <v>0</v>
      </c>
      <c r="AO486" s="579">
        <v>0</v>
      </c>
      <c r="AP486" s="568"/>
      <c r="AQ486" s="580" t="s">
        <v>2795</v>
      </c>
      <c r="AR486" s="581" t="s">
        <v>2799</v>
      </c>
      <c r="AS486" s="582">
        <v>0</v>
      </c>
      <c r="AT486" s="568"/>
      <c r="AU486" s="580" t="s">
        <v>2795</v>
      </c>
      <c r="AV486" s="583" t="s">
        <v>2800</v>
      </c>
      <c r="AW486" s="584" t="s">
        <v>2801</v>
      </c>
      <c r="AX486" s="585" t="s">
        <v>178</v>
      </c>
      <c r="AY486" s="585" t="s">
        <v>178</v>
      </c>
      <c r="AZ486" s="586">
        <v>0</v>
      </c>
      <c r="BA486" s="586">
        <v>0</v>
      </c>
      <c r="BB486" s="586">
        <v>0</v>
      </c>
      <c r="BC486" s="587">
        <v>0</v>
      </c>
      <c r="BD486" s="588">
        <v>0</v>
      </c>
      <c r="BE486" s="568"/>
      <c r="BF486" s="589" t="s">
        <v>178</v>
      </c>
      <c r="BG486" s="590">
        <v>0</v>
      </c>
      <c r="BH486" s="590">
        <v>0</v>
      </c>
      <c r="BI486" s="591">
        <v>54688513.289999999</v>
      </c>
      <c r="BJ486" s="1100">
        <v>60</v>
      </c>
      <c r="BK486" s="544">
        <f t="shared" si="53"/>
        <v>911475.22149999999</v>
      </c>
      <c r="BL486" s="544">
        <f t="shared" si="54"/>
        <v>716906.81030350295</v>
      </c>
      <c r="BM486" s="544">
        <f t="shared" si="55"/>
        <v>-194568.41119649704</v>
      </c>
      <c r="BN486" s="545"/>
      <c r="BO486" s="545">
        <f t="shared" si="56"/>
        <v>0</v>
      </c>
      <c r="BP486" s="545">
        <f t="shared" si="57"/>
        <v>0</v>
      </c>
      <c r="BQ486" s="545"/>
      <c r="BR486" s="545"/>
      <c r="BS486" s="545"/>
      <c r="BT486" s="545">
        <f t="shared" si="58"/>
        <v>60</v>
      </c>
      <c r="BU486" s="545">
        <f t="shared" si="59"/>
        <v>-11674104.671789821</v>
      </c>
      <c r="BV486" s="545">
        <f t="shared" si="60"/>
        <v>-3852454.5416906411</v>
      </c>
      <c r="BW486" s="545">
        <f t="shared" si="61"/>
        <v>-3852454.5416906411</v>
      </c>
      <c r="BX486" s="1101">
        <f t="shared" si="51"/>
        <v>2.3277244072037367E-4</v>
      </c>
      <c r="BY486" s="1102">
        <f t="shared" si="52"/>
        <v>43014408.618210174</v>
      </c>
    </row>
    <row r="487" spans="1:77" ht="12" customHeight="1">
      <c r="A487" s="1086">
        <v>1911351002</v>
      </c>
      <c r="B487" s="1061">
        <v>7151000</v>
      </c>
      <c r="C487" s="1062">
        <v>7049524</v>
      </c>
      <c r="D487" s="1062">
        <v>69</v>
      </c>
      <c r="E487" s="1062" t="s">
        <v>3017</v>
      </c>
      <c r="F487" s="1062" t="s">
        <v>2955</v>
      </c>
      <c r="G487" s="1087" t="s">
        <v>2956</v>
      </c>
      <c r="H487" s="1088" t="s">
        <v>2887</v>
      </c>
      <c r="I487" s="1088" t="s">
        <v>2795</v>
      </c>
      <c r="J487" s="1089"/>
      <c r="K487" s="1090">
        <v>42671</v>
      </c>
      <c r="L487" s="1091">
        <v>42978</v>
      </c>
      <c r="M487" s="563">
        <v>120</v>
      </c>
      <c r="N487" s="562">
        <v>46630</v>
      </c>
      <c r="O487" s="564">
        <v>8</v>
      </c>
      <c r="P487" s="565">
        <v>112</v>
      </c>
      <c r="Q487" s="564" t="s">
        <v>2796</v>
      </c>
      <c r="R487" s="564" t="s">
        <v>127</v>
      </c>
      <c r="S487" s="566">
        <v>36369123.119999997</v>
      </c>
      <c r="T487" s="567" t="s">
        <v>2797</v>
      </c>
      <c r="U487" s="568"/>
      <c r="V487" s="593">
        <v>36369123.119999997</v>
      </c>
      <c r="W487" s="566">
        <v>-2121532.182</v>
      </c>
      <c r="X487" s="570">
        <v>0</v>
      </c>
      <c r="Y487" s="571">
        <v>34247590.937999994</v>
      </c>
      <c r="Z487" s="568"/>
      <c r="AA487" s="572"/>
      <c r="AB487" s="573"/>
      <c r="AC487" s="651">
        <v>0</v>
      </c>
      <c r="AD487" s="574">
        <v>0</v>
      </c>
      <c r="AE487" s="574">
        <v>0</v>
      </c>
      <c r="AF487" s="575">
        <v>0</v>
      </c>
      <c r="AG487" s="576" t="s">
        <v>2798</v>
      </c>
      <c r="AH487" s="574">
        <v>0</v>
      </c>
      <c r="AI487" s="577" t="s">
        <v>2798</v>
      </c>
      <c r="AJ487" s="574">
        <v>0</v>
      </c>
      <c r="AK487" s="577" t="s">
        <v>2798</v>
      </c>
      <c r="AL487" s="575">
        <v>0</v>
      </c>
      <c r="AM487" s="568"/>
      <c r="AN487" s="578">
        <v>0</v>
      </c>
      <c r="AO487" s="579">
        <v>0</v>
      </c>
      <c r="AP487" s="568"/>
      <c r="AQ487" s="580" t="s">
        <v>2795</v>
      </c>
      <c r="AR487" s="581" t="s">
        <v>2799</v>
      </c>
      <c r="AS487" s="582">
        <v>0</v>
      </c>
      <c r="AT487" s="568"/>
      <c r="AU487" s="580" t="s">
        <v>2795</v>
      </c>
      <c r="AV487" s="583" t="s">
        <v>2800</v>
      </c>
      <c r="AW487" s="584" t="s">
        <v>2801</v>
      </c>
      <c r="AX487" s="585" t="s">
        <v>178</v>
      </c>
      <c r="AY487" s="585" t="s">
        <v>178</v>
      </c>
      <c r="AZ487" s="586">
        <v>0</v>
      </c>
      <c r="BA487" s="586">
        <v>0</v>
      </c>
      <c r="BB487" s="586">
        <v>0</v>
      </c>
      <c r="BC487" s="587">
        <v>0</v>
      </c>
      <c r="BD487" s="588">
        <v>0</v>
      </c>
      <c r="BE487" s="568"/>
      <c r="BF487" s="589">
        <v>1</v>
      </c>
      <c r="BG487" s="590">
        <v>303076.02599999995</v>
      </c>
      <c r="BH487" s="590">
        <v>-2424608.2080000001</v>
      </c>
      <c r="BI487" s="591">
        <v>33944514.912</v>
      </c>
      <c r="BJ487" s="1100">
        <v>60</v>
      </c>
      <c r="BK487" s="544">
        <f t="shared" si="53"/>
        <v>565741.91520000005</v>
      </c>
      <c r="BL487" s="544">
        <f t="shared" si="54"/>
        <v>444975.59814469062</v>
      </c>
      <c r="BM487" s="544">
        <f t="shared" si="55"/>
        <v>-120766.31705530942</v>
      </c>
      <c r="BN487" s="545"/>
      <c r="BO487" s="545">
        <f t="shared" si="56"/>
        <v>0</v>
      </c>
      <c r="BP487" s="545">
        <f t="shared" si="57"/>
        <v>0</v>
      </c>
      <c r="BQ487" s="545"/>
      <c r="BR487" s="545"/>
      <c r="BS487" s="545"/>
      <c r="BT487" s="545">
        <f t="shared" si="58"/>
        <v>60</v>
      </c>
      <c r="BU487" s="545">
        <f t="shared" si="59"/>
        <v>-7245979.0233185655</v>
      </c>
      <c r="BV487" s="545">
        <f t="shared" si="60"/>
        <v>-2391173.0776951266</v>
      </c>
      <c r="BW487" s="545">
        <f t="shared" si="61"/>
        <v>-2391173.0776951266</v>
      </c>
      <c r="BX487" s="1101">
        <f t="shared" si="51"/>
        <v>1.4447910739932569E-4</v>
      </c>
      <c r="BY487" s="1102">
        <f t="shared" si="52"/>
        <v>26698535.888681438</v>
      </c>
    </row>
    <row r="488" spans="1:77" ht="12" customHeight="1">
      <c r="A488" s="1086">
        <v>1911351002</v>
      </c>
      <c r="B488" s="1061">
        <v>7151000</v>
      </c>
      <c r="C488" s="1062">
        <v>7049524</v>
      </c>
      <c r="D488" s="1062">
        <v>72</v>
      </c>
      <c r="E488" s="1062" t="s">
        <v>3018</v>
      </c>
      <c r="F488" s="1062" t="s">
        <v>2955</v>
      </c>
      <c r="G488" s="1087" t="s">
        <v>2886</v>
      </c>
      <c r="H488" s="1088" t="s">
        <v>2887</v>
      </c>
      <c r="I488" s="1088" t="s">
        <v>2795</v>
      </c>
      <c r="J488" s="1089"/>
      <c r="K488" s="1090">
        <v>42671</v>
      </c>
      <c r="L488" s="1091">
        <v>43069</v>
      </c>
      <c r="M488" s="563">
        <v>117</v>
      </c>
      <c r="N488" s="562">
        <v>46629</v>
      </c>
      <c r="O488" s="564">
        <v>5</v>
      </c>
      <c r="P488" s="565">
        <v>112</v>
      </c>
      <c r="Q488" s="564" t="s">
        <v>2796</v>
      </c>
      <c r="R488" s="564" t="s">
        <v>127</v>
      </c>
      <c r="S488" s="566">
        <v>17987378.699999999</v>
      </c>
      <c r="T488" s="567" t="s">
        <v>2797</v>
      </c>
      <c r="U488" s="568"/>
      <c r="V488" s="593">
        <v>17987378.699999999</v>
      </c>
      <c r="W488" s="566">
        <v>-614953.1179487179</v>
      </c>
      <c r="X488" s="570">
        <v>0</v>
      </c>
      <c r="Y488" s="571">
        <v>17372425.582051281</v>
      </c>
      <c r="Z488" s="568"/>
      <c r="AA488" s="572"/>
      <c r="AB488" s="573"/>
      <c r="AC488" s="651">
        <v>0</v>
      </c>
      <c r="AD488" s="574">
        <v>0</v>
      </c>
      <c r="AE488" s="574">
        <v>0</v>
      </c>
      <c r="AF488" s="575">
        <v>0</v>
      </c>
      <c r="AG488" s="576" t="s">
        <v>2798</v>
      </c>
      <c r="AH488" s="574">
        <v>0</v>
      </c>
      <c r="AI488" s="577" t="s">
        <v>2798</v>
      </c>
      <c r="AJ488" s="574">
        <v>0</v>
      </c>
      <c r="AK488" s="577" t="s">
        <v>2798</v>
      </c>
      <c r="AL488" s="575">
        <v>0</v>
      </c>
      <c r="AM488" s="568"/>
      <c r="AN488" s="578">
        <v>0</v>
      </c>
      <c r="AO488" s="579">
        <v>0</v>
      </c>
      <c r="AP488" s="568"/>
      <c r="AQ488" s="580" t="s">
        <v>2795</v>
      </c>
      <c r="AR488" s="581" t="s">
        <v>2799</v>
      </c>
      <c r="AS488" s="582">
        <v>0</v>
      </c>
      <c r="AT488" s="568"/>
      <c r="AU488" s="580" t="s">
        <v>2795</v>
      </c>
      <c r="AV488" s="583" t="s">
        <v>2800</v>
      </c>
      <c r="AW488" s="584" t="s">
        <v>2801</v>
      </c>
      <c r="AX488" s="585" t="s">
        <v>178</v>
      </c>
      <c r="AY488" s="585" t="s">
        <v>178</v>
      </c>
      <c r="AZ488" s="586">
        <v>0</v>
      </c>
      <c r="BA488" s="586">
        <v>0</v>
      </c>
      <c r="BB488" s="586">
        <v>0</v>
      </c>
      <c r="BC488" s="587">
        <v>0</v>
      </c>
      <c r="BD488" s="588">
        <v>0</v>
      </c>
      <c r="BE488" s="568"/>
      <c r="BF488" s="589">
        <v>1</v>
      </c>
      <c r="BG488" s="590">
        <v>153738.27948717948</v>
      </c>
      <c r="BH488" s="590">
        <v>-768691.39743589738</v>
      </c>
      <c r="BI488" s="591">
        <v>17218687.302564103</v>
      </c>
      <c r="BJ488" s="1100">
        <v>60</v>
      </c>
      <c r="BK488" s="544">
        <f t="shared" si="53"/>
        <v>286978.12170940172</v>
      </c>
      <c r="BL488" s="544">
        <f t="shared" si="54"/>
        <v>225718.22580431786</v>
      </c>
      <c r="BM488" s="544">
        <f t="shared" si="55"/>
        <v>-61259.89590508386</v>
      </c>
      <c r="BN488" s="545"/>
      <c r="BO488" s="545">
        <f t="shared" si="56"/>
        <v>0</v>
      </c>
      <c r="BP488" s="545">
        <f t="shared" si="57"/>
        <v>0</v>
      </c>
      <c r="BQ488" s="545"/>
      <c r="BR488" s="545"/>
      <c r="BS488" s="545"/>
      <c r="BT488" s="545">
        <f t="shared" si="58"/>
        <v>60</v>
      </c>
      <c r="BU488" s="545">
        <f t="shared" si="59"/>
        <v>-3675593.7543050316</v>
      </c>
      <c r="BV488" s="545">
        <f t="shared" si="60"/>
        <v>-1212945.9389206604</v>
      </c>
      <c r="BW488" s="545">
        <f t="shared" si="61"/>
        <v>-1212945.9389206604</v>
      </c>
      <c r="BX488" s="1101">
        <f t="shared" si="51"/>
        <v>7.3288440813249137E-5</v>
      </c>
      <c r="BY488" s="1102">
        <f t="shared" si="52"/>
        <v>13543093.548259072</v>
      </c>
    </row>
    <row r="489" spans="1:77" ht="12" customHeight="1">
      <c r="A489" s="1086">
        <v>1911351002</v>
      </c>
      <c r="B489" s="1061">
        <v>7151000</v>
      </c>
      <c r="C489" s="1062">
        <v>7049524</v>
      </c>
      <c r="D489" s="1062">
        <v>73</v>
      </c>
      <c r="E489" s="1062" t="s">
        <v>3019</v>
      </c>
      <c r="F489" s="1062" t="s">
        <v>2955</v>
      </c>
      <c r="G489" s="1087" t="s">
        <v>2886</v>
      </c>
      <c r="H489" s="1088" t="s">
        <v>2887</v>
      </c>
      <c r="I489" s="1088" t="s">
        <v>2795</v>
      </c>
      <c r="J489" s="1089"/>
      <c r="K489" s="1090">
        <v>42671</v>
      </c>
      <c r="L489" s="1091">
        <v>43069</v>
      </c>
      <c r="M489" s="563">
        <v>117</v>
      </c>
      <c r="N489" s="562">
        <v>46629</v>
      </c>
      <c r="O489" s="564">
        <v>5</v>
      </c>
      <c r="P489" s="565">
        <v>112</v>
      </c>
      <c r="Q489" s="564" t="s">
        <v>2796</v>
      </c>
      <c r="R489" s="564" t="s">
        <v>127</v>
      </c>
      <c r="S489" s="566">
        <v>31906504.25</v>
      </c>
      <c r="T489" s="567" t="s">
        <v>2797</v>
      </c>
      <c r="U489" s="568"/>
      <c r="V489" s="593">
        <v>31906504.25</v>
      </c>
      <c r="W489" s="566">
        <v>-1090820.658119658</v>
      </c>
      <c r="X489" s="570">
        <v>0</v>
      </c>
      <c r="Y489" s="571">
        <v>30815683.591880344</v>
      </c>
      <c r="Z489" s="568"/>
      <c r="AA489" s="572"/>
      <c r="AB489" s="573"/>
      <c r="AC489" s="651">
        <v>0</v>
      </c>
      <c r="AD489" s="574">
        <v>0</v>
      </c>
      <c r="AE489" s="574">
        <v>0</v>
      </c>
      <c r="AF489" s="575">
        <v>0</v>
      </c>
      <c r="AG489" s="576" t="s">
        <v>2798</v>
      </c>
      <c r="AH489" s="574">
        <v>0</v>
      </c>
      <c r="AI489" s="577" t="s">
        <v>2798</v>
      </c>
      <c r="AJ489" s="574">
        <v>0</v>
      </c>
      <c r="AK489" s="577" t="s">
        <v>2798</v>
      </c>
      <c r="AL489" s="575">
        <v>0</v>
      </c>
      <c r="AM489" s="568"/>
      <c r="AN489" s="578">
        <v>0</v>
      </c>
      <c r="AO489" s="579">
        <v>0</v>
      </c>
      <c r="AP489" s="568"/>
      <c r="AQ489" s="580" t="s">
        <v>2795</v>
      </c>
      <c r="AR489" s="581" t="s">
        <v>2799</v>
      </c>
      <c r="AS489" s="582">
        <v>0</v>
      </c>
      <c r="AT489" s="568"/>
      <c r="AU489" s="580" t="s">
        <v>2795</v>
      </c>
      <c r="AV489" s="583" t="s">
        <v>2800</v>
      </c>
      <c r="AW489" s="584" t="s">
        <v>2801</v>
      </c>
      <c r="AX489" s="585" t="s">
        <v>178</v>
      </c>
      <c r="AY489" s="585" t="s">
        <v>178</v>
      </c>
      <c r="AZ489" s="586">
        <v>0</v>
      </c>
      <c r="BA489" s="586">
        <v>0</v>
      </c>
      <c r="BB489" s="586">
        <v>0</v>
      </c>
      <c r="BC489" s="587">
        <v>0</v>
      </c>
      <c r="BD489" s="588">
        <v>0</v>
      </c>
      <c r="BE489" s="568"/>
      <c r="BF489" s="589">
        <v>1</v>
      </c>
      <c r="BG489" s="590">
        <v>272705.1645299145</v>
      </c>
      <c r="BH489" s="590">
        <v>-1363525.8226495725</v>
      </c>
      <c r="BI489" s="591">
        <v>30542978.427350428</v>
      </c>
      <c r="BJ489" s="1100">
        <v>60</v>
      </c>
      <c r="BK489" s="544">
        <f t="shared" si="53"/>
        <v>509049.64045584045</v>
      </c>
      <c r="BL489" s="544">
        <f t="shared" si="54"/>
        <v>400385.16178724408</v>
      </c>
      <c r="BM489" s="544">
        <f t="shared" si="55"/>
        <v>-108664.47866859636</v>
      </c>
      <c r="BN489" s="545"/>
      <c r="BO489" s="545">
        <f t="shared" si="56"/>
        <v>0</v>
      </c>
      <c r="BP489" s="545">
        <f t="shared" si="57"/>
        <v>0</v>
      </c>
      <c r="BQ489" s="545"/>
      <c r="BR489" s="545"/>
      <c r="BS489" s="545"/>
      <c r="BT489" s="545">
        <f t="shared" si="58"/>
        <v>60</v>
      </c>
      <c r="BU489" s="545">
        <f t="shared" si="59"/>
        <v>-6519868.7201157818</v>
      </c>
      <c r="BV489" s="545">
        <f t="shared" si="60"/>
        <v>-2151556.677638208</v>
      </c>
      <c r="BW489" s="545">
        <f t="shared" si="61"/>
        <v>-2151556.677638208</v>
      </c>
      <c r="BX489" s="1101">
        <f t="shared" si="51"/>
        <v>1.3000104057873685E-4</v>
      </c>
      <c r="BY489" s="1102">
        <f t="shared" si="52"/>
        <v>24023109.707234643</v>
      </c>
    </row>
    <row r="490" spans="1:77" ht="12" customHeight="1">
      <c r="A490" s="1086">
        <v>1911351002</v>
      </c>
      <c r="B490" s="1061">
        <v>7151000</v>
      </c>
      <c r="C490" s="1062">
        <v>7049524</v>
      </c>
      <c r="D490" s="1062">
        <v>74</v>
      </c>
      <c r="E490" s="1062" t="s">
        <v>3020</v>
      </c>
      <c r="F490" s="1062" t="s">
        <v>2955</v>
      </c>
      <c r="G490" s="1087" t="s">
        <v>2886</v>
      </c>
      <c r="H490" s="1088" t="s">
        <v>2887</v>
      </c>
      <c r="I490" s="1088" t="s">
        <v>2795</v>
      </c>
      <c r="J490" s="1089"/>
      <c r="K490" s="1090">
        <v>42671</v>
      </c>
      <c r="L490" s="1091">
        <v>43069</v>
      </c>
      <c r="M490" s="563">
        <v>117</v>
      </c>
      <c r="N490" s="562">
        <v>46629</v>
      </c>
      <c r="O490" s="564">
        <v>5</v>
      </c>
      <c r="P490" s="565">
        <v>112</v>
      </c>
      <c r="Q490" s="564" t="s">
        <v>2796</v>
      </c>
      <c r="R490" s="564" t="s">
        <v>127</v>
      </c>
      <c r="S490" s="566">
        <v>11911231.5</v>
      </c>
      <c r="T490" s="567" t="s">
        <v>2797</v>
      </c>
      <c r="U490" s="568"/>
      <c r="V490" s="593">
        <v>11911231.5</v>
      </c>
      <c r="W490" s="566">
        <v>-407221.58974358975</v>
      </c>
      <c r="X490" s="570">
        <v>0</v>
      </c>
      <c r="Y490" s="571">
        <v>11504009.91025641</v>
      </c>
      <c r="Z490" s="568"/>
      <c r="AA490" s="572"/>
      <c r="AB490" s="573"/>
      <c r="AC490" s="651">
        <v>0</v>
      </c>
      <c r="AD490" s="574">
        <v>0</v>
      </c>
      <c r="AE490" s="574">
        <v>0</v>
      </c>
      <c r="AF490" s="575">
        <v>0</v>
      </c>
      <c r="AG490" s="576" t="s">
        <v>2798</v>
      </c>
      <c r="AH490" s="574">
        <v>0</v>
      </c>
      <c r="AI490" s="577" t="s">
        <v>2798</v>
      </c>
      <c r="AJ490" s="574">
        <v>0</v>
      </c>
      <c r="AK490" s="577" t="s">
        <v>2798</v>
      </c>
      <c r="AL490" s="575">
        <v>0</v>
      </c>
      <c r="AM490" s="568"/>
      <c r="AN490" s="578">
        <v>0</v>
      </c>
      <c r="AO490" s="579">
        <v>0</v>
      </c>
      <c r="AP490" s="568"/>
      <c r="AQ490" s="580" t="s">
        <v>2795</v>
      </c>
      <c r="AR490" s="581" t="s">
        <v>2799</v>
      </c>
      <c r="AS490" s="582">
        <v>0</v>
      </c>
      <c r="AT490" s="568"/>
      <c r="AU490" s="580" t="s">
        <v>2795</v>
      </c>
      <c r="AV490" s="583" t="s">
        <v>2800</v>
      </c>
      <c r="AW490" s="584" t="s">
        <v>2801</v>
      </c>
      <c r="AX490" s="585" t="s">
        <v>178</v>
      </c>
      <c r="AY490" s="585" t="s">
        <v>178</v>
      </c>
      <c r="AZ490" s="586">
        <v>0</v>
      </c>
      <c r="BA490" s="586">
        <v>0</v>
      </c>
      <c r="BB490" s="586">
        <v>0</v>
      </c>
      <c r="BC490" s="587">
        <v>0</v>
      </c>
      <c r="BD490" s="588">
        <v>0</v>
      </c>
      <c r="BE490" s="568"/>
      <c r="BF490" s="589">
        <v>1</v>
      </c>
      <c r="BG490" s="590">
        <v>101805.39743589744</v>
      </c>
      <c r="BH490" s="590">
        <v>-509026.98717948719</v>
      </c>
      <c r="BI490" s="591">
        <v>11402204.512820512</v>
      </c>
      <c r="BJ490" s="1100">
        <v>60</v>
      </c>
      <c r="BK490" s="544">
        <f t="shared" si="53"/>
        <v>190036.74188034187</v>
      </c>
      <c r="BL490" s="544">
        <f t="shared" si="54"/>
        <v>149470.47516848598</v>
      </c>
      <c r="BM490" s="544">
        <f t="shared" si="55"/>
        <v>-40566.266711855889</v>
      </c>
      <c r="BN490" s="545"/>
      <c r="BO490" s="545">
        <f t="shared" si="56"/>
        <v>0</v>
      </c>
      <c r="BP490" s="545">
        <f t="shared" si="57"/>
        <v>0</v>
      </c>
      <c r="BQ490" s="545"/>
      <c r="BR490" s="545"/>
      <c r="BS490" s="545"/>
      <c r="BT490" s="545">
        <f t="shared" si="58"/>
        <v>60</v>
      </c>
      <c r="BU490" s="545">
        <f t="shared" si="59"/>
        <v>-2433976.0027113534</v>
      </c>
      <c r="BV490" s="545">
        <f t="shared" si="60"/>
        <v>-803212.0808947467</v>
      </c>
      <c r="BW490" s="545">
        <f t="shared" si="61"/>
        <v>-803212.0808947467</v>
      </c>
      <c r="BX490" s="1101">
        <f t="shared" si="51"/>
        <v>4.853156201134847E-5</v>
      </c>
      <c r="BY490" s="1102">
        <f t="shared" si="52"/>
        <v>8968228.5101091582</v>
      </c>
    </row>
    <row r="491" spans="1:77" ht="12" customHeight="1">
      <c r="A491" s="1086">
        <v>1911351002</v>
      </c>
      <c r="B491" s="1061">
        <v>7151000</v>
      </c>
      <c r="C491" s="1062">
        <v>7049524</v>
      </c>
      <c r="D491" s="1062">
        <v>75</v>
      </c>
      <c r="E491" s="1062" t="s">
        <v>3021</v>
      </c>
      <c r="F491" s="1062" t="s">
        <v>2955</v>
      </c>
      <c r="G491" s="1087" t="s">
        <v>2886</v>
      </c>
      <c r="H491" s="1088" t="s">
        <v>2887</v>
      </c>
      <c r="I491" s="1088" t="s">
        <v>2795</v>
      </c>
      <c r="J491" s="1089"/>
      <c r="K491" s="1090">
        <v>42671</v>
      </c>
      <c r="L491" s="1091">
        <v>43069</v>
      </c>
      <c r="M491" s="563">
        <v>117</v>
      </c>
      <c r="N491" s="562">
        <v>46629</v>
      </c>
      <c r="O491" s="564">
        <v>5</v>
      </c>
      <c r="P491" s="565">
        <v>112</v>
      </c>
      <c r="Q491" s="564" t="s">
        <v>2796</v>
      </c>
      <c r="R491" s="564" t="s">
        <v>127</v>
      </c>
      <c r="S491" s="566">
        <v>151164235.66999999</v>
      </c>
      <c r="T491" s="567" t="s">
        <v>2797</v>
      </c>
      <c r="U491" s="568"/>
      <c r="V491" s="593">
        <v>151164235.66999999</v>
      </c>
      <c r="W491" s="566">
        <v>-5168008.057094017</v>
      </c>
      <c r="X491" s="570">
        <v>0</v>
      </c>
      <c r="Y491" s="571">
        <v>145996227.61290598</v>
      </c>
      <c r="Z491" s="568"/>
      <c r="AA491" s="572"/>
      <c r="AB491" s="573"/>
      <c r="AC491" s="651">
        <v>0</v>
      </c>
      <c r="AD491" s="574">
        <v>0</v>
      </c>
      <c r="AE491" s="574">
        <v>0</v>
      </c>
      <c r="AF491" s="575">
        <v>0</v>
      </c>
      <c r="AG491" s="576" t="s">
        <v>2798</v>
      </c>
      <c r="AH491" s="574">
        <v>0</v>
      </c>
      <c r="AI491" s="577" t="s">
        <v>2798</v>
      </c>
      <c r="AJ491" s="574">
        <v>0</v>
      </c>
      <c r="AK491" s="577" t="s">
        <v>2798</v>
      </c>
      <c r="AL491" s="575">
        <v>0</v>
      </c>
      <c r="AM491" s="568"/>
      <c r="AN491" s="578">
        <v>0</v>
      </c>
      <c r="AO491" s="579">
        <v>0</v>
      </c>
      <c r="AP491" s="568"/>
      <c r="AQ491" s="580" t="s">
        <v>2795</v>
      </c>
      <c r="AR491" s="581" t="s">
        <v>2799</v>
      </c>
      <c r="AS491" s="582">
        <v>0</v>
      </c>
      <c r="AT491" s="568"/>
      <c r="AU491" s="580" t="s">
        <v>2795</v>
      </c>
      <c r="AV491" s="583" t="s">
        <v>2800</v>
      </c>
      <c r="AW491" s="584" t="s">
        <v>2801</v>
      </c>
      <c r="AX491" s="585" t="s">
        <v>178</v>
      </c>
      <c r="AY491" s="585" t="s">
        <v>178</v>
      </c>
      <c r="AZ491" s="586">
        <v>0</v>
      </c>
      <c r="BA491" s="586">
        <v>0</v>
      </c>
      <c r="BB491" s="586">
        <v>0</v>
      </c>
      <c r="BC491" s="587">
        <v>0</v>
      </c>
      <c r="BD491" s="588">
        <v>0</v>
      </c>
      <c r="BE491" s="568"/>
      <c r="BF491" s="589">
        <v>1</v>
      </c>
      <c r="BG491" s="590">
        <v>1292002.0142735043</v>
      </c>
      <c r="BH491" s="590">
        <v>-6460010.0713675208</v>
      </c>
      <c r="BI491" s="591">
        <v>144704225.59863245</v>
      </c>
      <c r="BJ491" s="1100">
        <v>60</v>
      </c>
      <c r="BK491" s="544">
        <f t="shared" si="53"/>
        <v>2411737.093310541</v>
      </c>
      <c r="BL491" s="544">
        <f t="shared" si="54"/>
        <v>1896914.700556017</v>
      </c>
      <c r="BM491" s="544">
        <f t="shared" si="55"/>
        <v>-514822.39275452401</v>
      </c>
      <c r="BN491" s="545"/>
      <c r="BO491" s="545">
        <f t="shared" si="56"/>
        <v>0</v>
      </c>
      <c r="BP491" s="545">
        <f t="shared" si="57"/>
        <v>0</v>
      </c>
      <c r="BQ491" s="545"/>
      <c r="BR491" s="545"/>
      <c r="BS491" s="545"/>
      <c r="BT491" s="545">
        <f t="shared" si="58"/>
        <v>60</v>
      </c>
      <c r="BU491" s="545">
        <f t="shared" si="59"/>
        <v>-30889343.565271441</v>
      </c>
      <c r="BV491" s="545">
        <f t="shared" si="60"/>
        <v>-10193483.376539577</v>
      </c>
      <c r="BW491" s="545">
        <f t="shared" si="61"/>
        <v>-10193483.376539577</v>
      </c>
      <c r="BX491" s="1101">
        <f t="shared" si="51"/>
        <v>6.1590915073027493E-4</v>
      </c>
      <c r="BY491" s="1102">
        <f t="shared" si="52"/>
        <v>113814882.03336102</v>
      </c>
    </row>
    <row r="492" spans="1:77" ht="12" customHeight="1">
      <c r="A492" s="1086">
        <v>1911351002</v>
      </c>
      <c r="B492" s="1061">
        <v>7151000</v>
      </c>
      <c r="C492" s="1062">
        <v>7049524</v>
      </c>
      <c r="D492" s="1062">
        <v>76</v>
      </c>
      <c r="E492" s="1062" t="s">
        <v>3022</v>
      </c>
      <c r="F492" s="1062" t="s">
        <v>2955</v>
      </c>
      <c r="G492" s="1087" t="s">
        <v>2886</v>
      </c>
      <c r="H492" s="1088" t="s">
        <v>2887</v>
      </c>
      <c r="I492" s="1088" t="s">
        <v>2795</v>
      </c>
      <c r="J492" s="1089"/>
      <c r="K492" s="1090">
        <v>42677</v>
      </c>
      <c r="L492" s="1091">
        <v>43069</v>
      </c>
      <c r="M492" s="563">
        <v>117</v>
      </c>
      <c r="N492" s="562">
        <v>46629</v>
      </c>
      <c r="O492" s="564">
        <v>5</v>
      </c>
      <c r="P492" s="565">
        <v>112</v>
      </c>
      <c r="Q492" s="564" t="s">
        <v>2796</v>
      </c>
      <c r="R492" s="564" t="s">
        <v>127</v>
      </c>
      <c r="S492" s="566">
        <v>26004400</v>
      </c>
      <c r="T492" s="567" t="s">
        <v>2797</v>
      </c>
      <c r="U492" s="568"/>
      <c r="V492" s="593">
        <v>26004400</v>
      </c>
      <c r="W492" s="566">
        <v>-889039.31623931625</v>
      </c>
      <c r="X492" s="570"/>
      <c r="Y492" s="571">
        <v>25115360.683760684</v>
      </c>
      <c r="Z492" s="568"/>
      <c r="AA492" s="572"/>
      <c r="AB492" s="573"/>
      <c r="AC492" s="651">
        <v>0</v>
      </c>
      <c r="AD492" s="574">
        <v>0</v>
      </c>
      <c r="AE492" s="574">
        <v>0</v>
      </c>
      <c r="AF492" s="575">
        <v>0</v>
      </c>
      <c r="AG492" s="576" t="s">
        <v>2798</v>
      </c>
      <c r="AH492" s="574">
        <v>0</v>
      </c>
      <c r="AI492" s="577" t="s">
        <v>2798</v>
      </c>
      <c r="AJ492" s="574">
        <v>0</v>
      </c>
      <c r="AK492" s="577" t="s">
        <v>2798</v>
      </c>
      <c r="AL492" s="575">
        <v>0</v>
      </c>
      <c r="AM492" s="568"/>
      <c r="AN492" s="578">
        <v>0</v>
      </c>
      <c r="AO492" s="579">
        <v>0</v>
      </c>
      <c r="AP492" s="568"/>
      <c r="AQ492" s="580" t="s">
        <v>2795</v>
      </c>
      <c r="AR492" s="581" t="s">
        <v>2799</v>
      </c>
      <c r="AS492" s="582">
        <v>0</v>
      </c>
      <c r="AT492" s="568"/>
      <c r="AU492" s="580" t="s">
        <v>2795</v>
      </c>
      <c r="AV492" s="583" t="s">
        <v>2800</v>
      </c>
      <c r="AW492" s="584" t="s">
        <v>2801</v>
      </c>
      <c r="AX492" s="585" t="s">
        <v>178</v>
      </c>
      <c r="AY492" s="585" t="s">
        <v>178</v>
      </c>
      <c r="AZ492" s="586">
        <v>0</v>
      </c>
      <c r="BA492" s="586">
        <v>0</v>
      </c>
      <c r="BB492" s="586">
        <v>0</v>
      </c>
      <c r="BC492" s="587">
        <v>0</v>
      </c>
      <c r="BD492" s="588">
        <v>0</v>
      </c>
      <c r="BE492" s="568"/>
      <c r="BF492" s="589">
        <v>1</v>
      </c>
      <c r="BG492" s="590">
        <v>222259.82905982906</v>
      </c>
      <c r="BH492" s="590">
        <v>-1111299.1452991453</v>
      </c>
      <c r="BI492" s="591">
        <v>24893100.854700856</v>
      </c>
      <c r="BJ492" s="1100">
        <v>60</v>
      </c>
      <c r="BK492" s="544">
        <f t="shared" si="53"/>
        <v>414885.01424501429</v>
      </c>
      <c r="BL492" s="544">
        <f t="shared" si="54"/>
        <v>326321.42398301786</v>
      </c>
      <c r="BM492" s="544">
        <f t="shared" si="55"/>
        <v>-88563.590261996433</v>
      </c>
      <c r="BN492" s="545"/>
      <c r="BO492" s="545">
        <f t="shared" si="56"/>
        <v>0</v>
      </c>
      <c r="BP492" s="545">
        <f t="shared" si="57"/>
        <v>0</v>
      </c>
      <c r="BQ492" s="545"/>
      <c r="BR492" s="545"/>
      <c r="BS492" s="545"/>
      <c r="BT492" s="545">
        <f t="shared" si="58"/>
        <v>60</v>
      </c>
      <c r="BU492" s="545">
        <f t="shared" si="59"/>
        <v>-5313815.4157197857</v>
      </c>
      <c r="BV492" s="545">
        <f t="shared" si="60"/>
        <v>-1753559.0871875293</v>
      </c>
      <c r="BW492" s="545">
        <f t="shared" si="61"/>
        <v>-1753559.0871875293</v>
      </c>
      <c r="BX492" s="1101">
        <f t="shared" si="51"/>
        <v>1.059532888071154E-4</v>
      </c>
      <c r="BY492" s="1102">
        <f t="shared" si="52"/>
        <v>19579285.438981071</v>
      </c>
    </row>
    <row r="493" spans="1:77" ht="12" customHeight="1">
      <c r="A493" s="1086">
        <v>1911351002</v>
      </c>
      <c r="B493" s="1061">
        <v>7151000</v>
      </c>
      <c r="C493" s="1062">
        <v>7049524</v>
      </c>
      <c r="D493" s="1062">
        <v>77</v>
      </c>
      <c r="E493" s="1062" t="s">
        <v>3023</v>
      </c>
      <c r="F493" s="1062" t="s">
        <v>2955</v>
      </c>
      <c r="G493" s="1087" t="s">
        <v>2956</v>
      </c>
      <c r="H493" s="1088" t="s">
        <v>2887</v>
      </c>
      <c r="I493" s="1088" t="s">
        <v>2795</v>
      </c>
      <c r="J493" s="1089"/>
      <c r="K493" s="1090">
        <v>42671</v>
      </c>
      <c r="L493" s="1091">
        <v>42978</v>
      </c>
      <c r="M493" s="563">
        <v>120</v>
      </c>
      <c r="N493" s="562">
        <v>46630</v>
      </c>
      <c r="O493" s="564">
        <v>8</v>
      </c>
      <c r="P493" s="565">
        <v>112</v>
      </c>
      <c r="Q493" s="564" t="s">
        <v>2796</v>
      </c>
      <c r="R493" s="564" t="s">
        <v>127</v>
      </c>
      <c r="S493" s="566">
        <v>73195915.650000006</v>
      </c>
      <c r="T493" s="567" t="s">
        <v>2797</v>
      </c>
      <c r="U493" s="568"/>
      <c r="V493" s="593">
        <v>73195915.650000006</v>
      </c>
      <c r="W493" s="566">
        <v>-4269761.7462499999</v>
      </c>
      <c r="X493" s="570">
        <v>0</v>
      </c>
      <c r="Y493" s="571">
        <v>68926153.903750002</v>
      </c>
      <c r="Z493" s="568"/>
      <c r="AA493" s="572"/>
      <c r="AB493" s="573"/>
      <c r="AC493" s="651">
        <v>0</v>
      </c>
      <c r="AD493" s="574">
        <v>0</v>
      </c>
      <c r="AE493" s="574">
        <v>0</v>
      </c>
      <c r="AF493" s="575">
        <v>0</v>
      </c>
      <c r="AG493" s="576" t="s">
        <v>2798</v>
      </c>
      <c r="AH493" s="574">
        <v>0</v>
      </c>
      <c r="AI493" s="577" t="s">
        <v>2798</v>
      </c>
      <c r="AJ493" s="574">
        <v>0</v>
      </c>
      <c r="AK493" s="577" t="s">
        <v>2798</v>
      </c>
      <c r="AL493" s="575">
        <v>0</v>
      </c>
      <c r="AM493" s="568"/>
      <c r="AN493" s="578">
        <v>0</v>
      </c>
      <c r="AO493" s="579">
        <v>0</v>
      </c>
      <c r="AP493" s="568"/>
      <c r="AQ493" s="580" t="s">
        <v>2795</v>
      </c>
      <c r="AR493" s="581" t="s">
        <v>2799</v>
      </c>
      <c r="AS493" s="582">
        <v>0</v>
      </c>
      <c r="AT493" s="568"/>
      <c r="AU493" s="580" t="s">
        <v>2795</v>
      </c>
      <c r="AV493" s="583"/>
      <c r="AW493" s="584"/>
      <c r="AX493" s="585" t="s">
        <v>178</v>
      </c>
      <c r="AY493" s="585" t="s">
        <v>178</v>
      </c>
      <c r="AZ493" s="586">
        <v>0</v>
      </c>
      <c r="BA493" s="586">
        <v>0</v>
      </c>
      <c r="BB493" s="586">
        <v>0</v>
      </c>
      <c r="BC493" s="587">
        <v>0</v>
      </c>
      <c r="BD493" s="588">
        <v>0</v>
      </c>
      <c r="BE493" s="568"/>
      <c r="BF493" s="589">
        <v>1</v>
      </c>
      <c r="BG493" s="590">
        <v>609965.96375</v>
      </c>
      <c r="BH493" s="590">
        <v>-4879727.71</v>
      </c>
      <c r="BI493" s="591">
        <v>68316187.940000013</v>
      </c>
      <c r="BJ493" s="1100">
        <v>60</v>
      </c>
      <c r="BK493" s="544">
        <f t="shared" si="53"/>
        <v>1138603.1323333336</v>
      </c>
      <c r="BL493" s="544">
        <f t="shared" si="54"/>
        <v>895550.77367801755</v>
      </c>
      <c r="BM493" s="544">
        <f t="shared" si="55"/>
        <v>-243052.35865531606</v>
      </c>
      <c r="BN493" s="545"/>
      <c r="BO493" s="545">
        <f t="shared" si="56"/>
        <v>0</v>
      </c>
      <c r="BP493" s="545">
        <f t="shared" si="57"/>
        <v>0</v>
      </c>
      <c r="BQ493" s="545"/>
      <c r="BR493" s="545"/>
      <c r="BS493" s="545"/>
      <c r="BT493" s="545">
        <f t="shared" si="58"/>
        <v>60</v>
      </c>
      <c r="BU493" s="545">
        <f t="shared" si="59"/>
        <v>-14583141.519318964</v>
      </c>
      <c r="BV493" s="545">
        <f t="shared" si="60"/>
        <v>-4812436.7013752582</v>
      </c>
      <c r="BW493" s="545">
        <f t="shared" si="61"/>
        <v>-4812436.7013752582</v>
      </c>
      <c r="BX493" s="1101">
        <f t="shared" si="51"/>
        <v>2.9077634133479585E-4</v>
      </c>
      <c r="BY493" s="1102">
        <f t="shared" si="52"/>
        <v>53733046.420681052</v>
      </c>
    </row>
    <row r="494" spans="1:77" ht="12" customHeight="1">
      <c r="A494" s="1086">
        <v>1911351002</v>
      </c>
      <c r="B494" s="1061">
        <v>7151000</v>
      </c>
      <c r="C494" s="1062">
        <v>7049524</v>
      </c>
      <c r="D494" s="1062">
        <v>78</v>
      </c>
      <c r="E494" s="1062" t="s">
        <v>3024</v>
      </c>
      <c r="F494" s="1062" t="s">
        <v>2955</v>
      </c>
      <c r="G494" s="1087" t="s">
        <v>2962</v>
      </c>
      <c r="H494" s="1088" t="s">
        <v>2887</v>
      </c>
      <c r="I494" s="1088" t="s">
        <v>2795</v>
      </c>
      <c r="J494" s="1089"/>
      <c r="K494" s="1090">
        <v>42671</v>
      </c>
      <c r="L494" s="1091"/>
      <c r="M494" s="563">
        <v>0</v>
      </c>
      <c r="N494" s="562">
        <v>0</v>
      </c>
      <c r="O494" s="564">
        <v>0</v>
      </c>
      <c r="P494" s="565">
        <v>0</v>
      </c>
      <c r="Q494" s="564" t="s">
        <v>2796</v>
      </c>
      <c r="R494" s="564" t="s">
        <v>127</v>
      </c>
      <c r="S494" s="566">
        <v>99978192.040000007</v>
      </c>
      <c r="T494" s="567" t="s">
        <v>2797</v>
      </c>
      <c r="U494" s="568"/>
      <c r="V494" s="593">
        <v>99978192.040000007</v>
      </c>
      <c r="W494" s="566">
        <v>0</v>
      </c>
      <c r="X494" s="570">
        <v>0</v>
      </c>
      <c r="Y494" s="571">
        <v>99978192.040000007</v>
      </c>
      <c r="Z494" s="568"/>
      <c r="AA494" s="572"/>
      <c r="AB494" s="573"/>
      <c r="AC494" s="651">
        <v>0</v>
      </c>
      <c r="AD494" s="574">
        <v>0</v>
      </c>
      <c r="AE494" s="574">
        <v>0</v>
      </c>
      <c r="AF494" s="575">
        <v>0</v>
      </c>
      <c r="AG494" s="576" t="s">
        <v>2798</v>
      </c>
      <c r="AH494" s="574">
        <v>0</v>
      </c>
      <c r="AI494" s="577" t="s">
        <v>2798</v>
      </c>
      <c r="AJ494" s="574">
        <v>0</v>
      </c>
      <c r="AK494" s="577" t="s">
        <v>2798</v>
      </c>
      <c r="AL494" s="575">
        <v>0</v>
      </c>
      <c r="AM494" s="568"/>
      <c r="AN494" s="578">
        <v>0</v>
      </c>
      <c r="AO494" s="579">
        <v>0</v>
      </c>
      <c r="AP494" s="568"/>
      <c r="AQ494" s="580" t="s">
        <v>2795</v>
      </c>
      <c r="AR494" s="581" t="s">
        <v>2799</v>
      </c>
      <c r="AS494" s="582">
        <v>0</v>
      </c>
      <c r="AT494" s="568"/>
      <c r="AU494" s="580" t="s">
        <v>2795</v>
      </c>
      <c r="AV494" s="583" t="s">
        <v>2800</v>
      </c>
      <c r="AW494" s="584" t="s">
        <v>2801</v>
      </c>
      <c r="AX494" s="585" t="s">
        <v>178</v>
      </c>
      <c r="AY494" s="585" t="s">
        <v>178</v>
      </c>
      <c r="AZ494" s="586">
        <v>0</v>
      </c>
      <c r="BA494" s="586">
        <v>0</v>
      </c>
      <c r="BB494" s="586">
        <v>0</v>
      </c>
      <c r="BC494" s="587">
        <v>0</v>
      </c>
      <c r="BD494" s="588">
        <v>0</v>
      </c>
      <c r="BE494" s="568"/>
      <c r="BF494" s="589" t="s">
        <v>178</v>
      </c>
      <c r="BG494" s="590">
        <v>0</v>
      </c>
      <c r="BH494" s="590">
        <v>0</v>
      </c>
      <c r="BI494" s="591">
        <v>99978192.040000007</v>
      </c>
      <c r="BJ494" s="1100">
        <v>60</v>
      </c>
      <c r="BK494" s="544">
        <f t="shared" si="53"/>
        <v>1666303.2006666667</v>
      </c>
      <c r="BL494" s="544">
        <f t="shared" si="54"/>
        <v>1310605.1425320704</v>
      </c>
      <c r="BM494" s="544">
        <f t="shared" si="55"/>
        <v>-355698.05813459633</v>
      </c>
      <c r="BN494" s="545"/>
      <c r="BO494" s="545">
        <f t="shared" si="56"/>
        <v>0</v>
      </c>
      <c r="BP494" s="545">
        <f t="shared" si="57"/>
        <v>0</v>
      </c>
      <c r="BQ494" s="545"/>
      <c r="BR494" s="545"/>
      <c r="BS494" s="545"/>
      <c r="BT494" s="545">
        <f t="shared" si="58"/>
        <v>60</v>
      </c>
      <c r="BU494" s="545">
        <f t="shared" si="59"/>
        <v>-21341883.488075778</v>
      </c>
      <c r="BV494" s="545">
        <f t="shared" si="60"/>
        <v>-7042821.5510650072</v>
      </c>
      <c r="BW494" s="545">
        <f t="shared" si="61"/>
        <v>-7042821.5510650072</v>
      </c>
      <c r="BX494" s="1101">
        <f t="shared" si="51"/>
        <v>4.2554032611115872E-4</v>
      </c>
      <c r="BY494" s="1102">
        <f t="shared" si="52"/>
        <v>78636308.551924229</v>
      </c>
    </row>
    <row r="495" spans="1:77" ht="12" customHeight="1">
      <c r="A495" s="1086">
        <v>1911351002</v>
      </c>
      <c r="B495" s="1061">
        <v>7151000</v>
      </c>
      <c r="C495" s="1062">
        <v>7049524</v>
      </c>
      <c r="D495" s="1062">
        <v>81</v>
      </c>
      <c r="E495" s="1062" t="s">
        <v>3025</v>
      </c>
      <c r="F495" s="1062" t="s">
        <v>3026</v>
      </c>
      <c r="G495" s="1087" t="s">
        <v>2956</v>
      </c>
      <c r="H495" s="1088" t="s">
        <v>2887</v>
      </c>
      <c r="I495" s="1088" t="s">
        <v>2795</v>
      </c>
      <c r="J495" s="1089"/>
      <c r="K495" s="1090">
        <v>42697</v>
      </c>
      <c r="L495" s="1091">
        <v>42978</v>
      </c>
      <c r="M495" s="563">
        <v>120</v>
      </c>
      <c r="N495" s="562">
        <v>46630</v>
      </c>
      <c r="O495" s="564">
        <v>8</v>
      </c>
      <c r="P495" s="565">
        <v>112</v>
      </c>
      <c r="Q495" s="564" t="s">
        <v>2796</v>
      </c>
      <c r="R495" s="564" t="s">
        <v>127</v>
      </c>
      <c r="S495" s="566">
        <v>66275556</v>
      </c>
      <c r="T495" s="567" t="s">
        <v>2797</v>
      </c>
      <c r="U495" s="568"/>
      <c r="V495" s="593">
        <v>66275556</v>
      </c>
      <c r="W495" s="566">
        <v>-3866074.0999999996</v>
      </c>
      <c r="X495" s="570"/>
      <c r="Y495" s="571">
        <v>62409481.899999999</v>
      </c>
      <c r="Z495" s="568"/>
      <c r="AA495" s="572"/>
      <c r="AB495" s="573"/>
      <c r="AC495" s="651">
        <v>0</v>
      </c>
      <c r="AD495" s="574">
        <v>0</v>
      </c>
      <c r="AE495" s="574">
        <v>0</v>
      </c>
      <c r="AF495" s="575">
        <v>0</v>
      </c>
      <c r="AG495" s="576" t="s">
        <v>2798</v>
      </c>
      <c r="AH495" s="574">
        <v>0</v>
      </c>
      <c r="AI495" s="577" t="s">
        <v>2798</v>
      </c>
      <c r="AJ495" s="574">
        <v>0</v>
      </c>
      <c r="AK495" s="577" t="s">
        <v>2798</v>
      </c>
      <c r="AL495" s="575">
        <v>0</v>
      </c>
      <c r="AM495" s="568"/>
      <c r="AN495" s="578">
        <v>0</v>
      </c>
      <c r="AO495" s="579">
        <v>0</v>
      </c>
      <c r="AP495" s="568"/>
      <c r="AQ495" s="580" t="s">
        <v>2795</v>
      </c>
      <c r="AR495" s="581" t="s">
        <v>2799</v>
      </c>
      <c r="AS495" s="582">
        <v>0</v>
      </c>
      <c r="AT495" s="568"/>
      <c r="AU495" s="580" t="s">
        <v>2795</v>
      </c>
      <c r="AV495" s="583" t="s">
        <v>2800</v>
      </c>
      <c r="AW495" s="584" t="s">
        <v>2801</v>
      </c>
      <c r="AX495" s="585" t="s">
        <v>178</v>
      </c>
      <c r="AY495" s="585" t="s">
        <v>178</v>
      </c>
      <c r="AZ495" s="586">
        <v>0</v>
      </c>
      <c r="BA495" s="586">
        <v>0</v>
      </c>
      <c r="BB495" s="586">
        <v>0</v>
      </c>
      <c r="BC495" s="587">
        <v>0</v>
      </c>
      <c r="BD495" s="588">
        <v>0</v>
      </c>
      <c r="BE495" s="568"/>
      <c r="BF495" s="589">
        <v>1</v>
      </c>
      <c r="BG495" s="590">
        <v>552296.30000000005</v>
      </c>
      <c r="BH495" s="590">
        <v>-4418370.3999999994</v>
      </c>
      <c r="BI495" s="591">
        <v>61857185.600000001</v>
      </c>
      <c r="BJ495" s="1100">
        <v>60</v>
      </c>
      <c r="BK495" s="544">
        <f t="shared" si="53"/>
        <v>1030953.0933333334</v>
      </c>
      <c r="BL495" s="544">
        <f t="shared" si="54"/>
        <v>810880.29194892338</v>
      </c>
      <c r="BM495" s="544">
        <f t="shared" si="55"/>
        <v>-220072.80138441001</v>
      </c>
      <c r="BN495" s="545"/>
      <c r="BO495" s="545">
        <f t="shared" si="56"/>
        <v>0</v>
      </c>
      <c r="BP495" s="545">
        <f t="shared" si="57"/>
        <v>0</v>
      </c>
      <c r="BQ495" s="545"/>
      <c r="BR495" s="545"/>
      <c r="BS495" s="545"/>
      <c r="BT495" s="545">
        <f t="shared" si="58"/>
        <v>60</v>
      </c>
      <c r="BU495" s="545">
        <f t="shared" si="59"/>
        <v>-13204368.083064601</v>
      </c>
      <c r="BV495" s="545">
        <f t="shared" si="60"/>
        <v>-4357441.4674113188</v>
      </c>
      <c r="BW495" s="545">
        <f t="shared" si="61"/>
        <v>-4357441.4674113188</v>
      </c>
      <c r="BX495" s="1101">
        <f t="shared" si="51"/>
        <v>2.6328468634450881E-4</v>
      </c>
      <c r="BY495" s="1102">
        <f t="shared" si="52"/>
        <v>48652817.516935401</v>
      </c>
    </row>
    <row r="496" spans="1:77" ht="12" customHeight="1">
      <c r="A496" s="1086">
        <v>1911351002</v>
      </c>
      <c r="B496" s="1061">
        <v>7151000</v>
      </c>
      <c r="C496" s="1062">
        <v>7049524</v>
      </c>
      <c r="D496" s="1062">
        <v>82</v>
      </c>
      <c r="E496" s="1062" t="s">
        <v>3027</v>
      </c>
      <c r="F496" s="1062" t="s">
        <v>2955</v>
      </c>
      <c r="G496" s="1087" t="s">
        <v>2962</v>
      </c>
      <c r="H496" s="1088" t="s">
        <v>2887</v>
      </c>
      <c r="I496" s="1088" t="s">
        <v>2795</v>
      </c>
      <c r="J496" s="1089"/>
      <c r="K496" s="1090">
        <v>42697</v>
      </c>
      <c r="L496" s="1091"/>
      <c r="M496" s="563">
        <v>0</v>
      </c>
      <c r="N496" s="562">
        <v>0</v>
      </c>
      <c r="O496" s="564">
        <v>0</v>
      </c>
      <c r="P496" s="565">
        <v>0</v>
      </c>
      <c r="Q496" s="564" t="s">
        <v>2796</v>
      </c>
      <c r="R496" s="564" t="s">
        <v>127</v>
      </c>
      <c r="S496" s="566">
        <v>90672194</v>
      </c>
      <c r="T496" s="567" t="s">
        <v>2797</v>
      </c>
      <c r="U496" s="568"/>
      <c r="V496" s="593">
        <v>90672194</v>
      </c>
      <c r="W496" s="566">
        <v>0</v>
      </c>
      <c r="X496" s="570"/>
      <c r="Y496" s="571">
        <v>90672194</v>
      </c>
      <c r="Z496" s="568"/>
      <c r="AA496" s="572"/>
      <c r="AB496" s="573"/>
      <c r="AC496" s="651">
        <v>0</v>
      </c>
      <c r="AD496" s="574">
        <v>0</v>
      </c>
      <c r="AE496" s="574">
        <v>0</v>
      </c>
      <c r="AF496" s="575">
        <v>0</v>
      </c>
      <c r="AG496" s="576" t="s">
        <v>2798</v>
      </c>
      <c r="AH496" s="574">
        <v>0</v>
      </c>
      <c r="AI496" s="577" t="s">
        <v>2798</v>
      </c>
      <c r="AJ496" s="574">
        <v>0</v>
      </c>
      <c r="AK496" s="577" t="s">
        <v>2798</v>
      </c>
      <c r="AL496" s="575">
        <v>0</v>
      </c>
      <c r="AM496" s="568"/>
      <c r="AN496" s="578">
        <v>0</v>
      </c>
      <c r="AO496" s="579">
        <v>0</v>
      </c>
      <c r="AP496" s="568"/>
      <c r="AQ496" s="580" t="s">
        <v>2795</v>
      </c>
      <c r="AR496" s="581" t="s">
        <v>2799</v>
      </c>
      <c r="AS496" s="582">
        <v>0</v>
      </c>
      <c r="AT496" s="568"/>
      <c r="AU496" s="580" t="s">
        <v>2795</v>
      </c>
      <c r="AV496" s="583" t="s">
        <v>2800</v>
      </c>
      <c r="AW496" s="584" t="s">
        <v>2801</v>
      </c>
      <c r="AX496" s="585" t="s">
        <v>178</v>
      </c>
      <c r="AY496" s="585" t="s">
        <v>178</v>
      </c>
      <c r="AZ496" s="586">
        <v>0</v>
      </c>
      <c r="BA496" s="586">
        <v>0</v>
      </c>
      <c r="BB496" s="586">
        <v>0</v>
      </c>
      <c r="BC496" s="587">
        <v>0</v>
      </c>
      <c r="BD496" s="588">
        <v>0</v>
      </c>
      <c r="BE496" s="568"/>
      <c r="BF496" s="589" t="s">
        <v>178</v>
      </c>
      <c r="BG496" s="590">
        <v>0</v>
      </c>
      <c r="BH496" s="590">
        <v>0</v>
      </c>
      <c r="BI496" s="591">
        <v>90672194</v>
      </c>
      <c r="BJ496" s="1100">
        <v>60</v>
      </c>
      <c r="BK496" s="544">
        <f t="shared" si="53"/>
        <v>1511203.2333333334</v>
      </c>
      <c r="BL496" s="544">
        <f t="shared" si="54"/>
        <v>1188613.6497999581</v>
      </c>
      <c r="BM496" s="544">
        <f t="shared" si="55"/>
        <v>-322589.58353337529</v>
      </c>
      <c r="BN496" s="545"/>
      <c r="BO496" s="545">
        <f t="shared" si="56"/>
        <v>0</v>
      </c>
      <c r="BP496" s="545">
        <f t="shared" si="57"/>
        <v>0</v>
      </c>
      <c r="BQ496" s="545"/>
      <c r="BR496" s="545"/>
      <c r="BS496" s="545"/>
      <c r="BT496" s="545">
        <f t="shared" si="58"/>
        <v>60</v>
      </c>
      <c r="BU496" s="545">
        <f t="shared" si="59"/>
        <v>-19355375.012002517</v>
      </c>
      <c r="BV496" s="545">
        <f t="shared" si="60"/>
        <v>-6387273.7539608311</v>
      </c>
      <c r="BW496" s="545">
        <f t="shared" si="61"/>
        <v>-6387273.7539608311</v>
      </c>
      <c r="BX496" s="1101">
        <f t="shared" si="51"/>
        <v>3.8593091369902956E-4</v>
      </c>
      <c r="BY496" s="1102">
        <f t="shared" si="52"/>
        <v>71316818.987997487</v>
      </c>
    </row>
    <row r="497" spans="1:77" ht="12" customHeight="1">
      <c r="A497" s="1086">
        <v>1911351002</v>
      </c>
      <c r="B497" s="1061">
        <v>7151000</v>
      </c>
      <c r="C497" s="1062">
        <v>7049524</v>
      </c>
      <c r="D497" s="1062">
        <v>85</v>
      </c>
      <c r="E497" s="1062" t="s">
        <v>3028</v>
      </c>
      <c r="F497" s="1062" t="s">
        <v>2955</v>
      </c>
      <c r="G497" s="1087" t="s">
        <v>2962</v>
      </c>
      <c r="H497" s="1088" t="s">
        <v>2887</v>
      </c>
      <c r="I497" s="1088" t="s">
        <v>2795</v>
      </c>
      <c r="J497" s="1089"/>
      <c r="K497" s="1090">
        <v>42698</v>
      </c>
      <c r="L497" s="1091"/>
      <c r="M497" s="563">
        <v>0</v>
      </c>
      <c r="N497" s="562">
        <v>0</v>
      </c>
      <c r="O497" s="564">
        <v>0</v>
      </c>
      <c r="P497" s="565">
        <v>0</v>
      </c>
      <c r="Q497" s="564" t="s">
        <v>2796</v>
      </c>
      <c r="R497" s="564" t="s">
        <v>127</v>
      </c>
      <c r="S497" s="566">
        <v>55238969.899999999</v>
      </c>
      <c r="T497" s="567" t="s">
        <v>2797</v>
      </c>
      <c r="U497" s="568"/>
      <c r="V497" s="593">
        <v>55238969.899999999</v>
      </c>
      <c r="W497" s="566">
        <v>0</v>
      </c>
      <c r="X497" s="570"/>
      <c r="Y497" s="571">
        <v>55238969.899999999</v>
      </c>
      <c r="Z497" s="568"/>
      <c r="AA497" s="572"/>
      <c r="AB497" s="573"/>
      <c r="AC497" s="651">
        <v>0</v>
      </c>
      <c r="AD497" s="574">
        <v>0</v>
      </c>
      <c r="AE497" s="574">
        <v>0</v>
      </c>
      <c r="AF497" s="575">
        <v>0</v>
      </c>
      <c r="AG497" s="576" t="s">
        <v>2798</v>
      </c>
      <c r="AH497" s="574">
        <v>0</v>
      </c>
      <c r="AI497" s="577" t="s">
        <v>2798</v>
      </c>
      <c r="AJ497" s="574">
        <v>0</v>
      </c>
      <c r="AK497" s="577" t="s">
        <v>2798</v>
      </c>
      <c r="AL497" s="575">
        <v>0</v>
      </c>
      <c r="AM497" s="568"/>
      <c r="AN497" s="578">
        <v>0</v>
      </c>
      <c r="AO497" s="579">
        <v>0</v>
      </c>
      <c r="AP497" s="568"/>
      <c r="AQ497" s="580" t="s">
        <v>2795</v>
      </c>
      <c r="AR497" s="581" t="s">
        <v>2799</v>
      </c>
      <c r="AS497" s="582">
        <v>0</v>
      </c>
      <c r="AT497" s="568"/>
      <c r="AU497" s="580" t="s">
        <v>2795</v>
      </c>
      <c r="AV497" s="583" t="s">
        <v>2800</v>
      </c>
      <c r="AW497" s="584" t="s">
        <v>2801</v>
      </c>
      <c r="AX497" s="585" t="s">
        <v>178</v>
      </c>
      <c r="AY497" s="585" t="s">
        <v>178</v>
      </c>
      <c r="AZ497" s="586">
        <v>0</v>
      </c>
      <c r="BA497" s="586">
        <v>0</v>
      </c>
      <c r="BB497" s="586">
        <v>0</v>
      </c>
      <c r="BC497" s="587">
        <v>0</v>
      </c>
      <c r="BD497" s="588">
        <v>0</v>
      </c>
      <c r="BE497" s="568"/>
      <c r="BF497" s="589" t="s">
        <v>178</v>
      </c>
      <c r="BG497" s="590">
        <v>0</v>
      </c>
      <c r="BH497" s="590">
        <v>0</v>
      </c>
      <c r="BI497" s="591">
        <v>55238969.899999999</v>
      </c>
      <c r="BJ497" s="1100">
        <v>60</v>
      </c>
      <c r="BK497" s="544">
        <f t="shared" si="53"/>
        <v>920649.49833333329</v>
      </c>
      <c r="BL497" s="544">
        <f t="shared" si="54"/>
        <v>724122.69657916331</v>
      </c>
      <c r="BM497" s="544">
        <f t="shared" si="55"/>
        <v>-196526.80175416998</v>
      </c>
      <c r="BN497" s="545"/>
      <c r="BO497" s="545">
        <f t="shared" si="56"/>
        <v>0</v>
      </c>
      <c r="BP497" s="545">
        <f t="shared" si="57"/>
        <v>0</v>
      </c>
      <c r="BQ497" s="545"/>
      <c r="BR497" s="545"/>
      <c r="BS497" s="545"/>
      <c r="BT497" s="545">
        <f t="shared" si="58"/>
        <v>60</v>
      </c>
      <c r="BU497" s="545">
        <f t="shared" si="59"/>
        <v>-11791608.105250198</v>
      </c>
      <c r="BV497" s="545">
        <f t="shared" si="60"/>
        <v>-3891230.6747325659</v>
      </c>
      <c r="BW497" s="545">
        <f t="shared" si="61"/>
        <v>-3891230.6747325659</v>
      </c>
      <c r="BX497" s="1101">
        <f t="shared" si="51"/>
        <v>2.3511536651798888E-4</v>
      </c>
      <c r="BY497" s="1102">
        <f t="shared" si="52"/>
        <v>43447361.794749796</v>
      </c>
    </row>
    <row r="498" spans="1:77" ht="12" customHeight="1">
      <c r="A498" s="1086">
        <v>1911351002</v>
      </c>
      <c r="B498" s="1061">
        <v>7151000</v>
      </c>
      <c r="C498" s="1062">
        <v>7049524</v>
      </c>
      <c r="D498" s="1062">
        <v>86</v>
      </c>
      <c r="E498" s="1062" t="s">
        <v>3029</v>
      </c>
      <c r="F498" s="1062" t="s">
        <v>2955</v>
      </c>
      <c r="G498" s="1087" t="s">
        <v>2956</v>
      </c>
      <c r="H498" s="1088" t="s">
        <v>2887</v>
      </c>
      <c r="I498" s="1088" t="s">
        <v>2795</v>
      </c>
      <c r="J498" s="1089"/>
      <c r="K498" s="1090">
        <v>42700</v>
      </c>
      <c r="L498" s="1091">
        <v>42978</v>
      </c>
      <c r="M498" s="563">
        <v>120</v>
      </c>
      <c r="N498" s="562">
        <v>46630</v>
      </c>
      <c r="O498" s="564">
        <v>8</v>
      </c>
      <c r="P498" s="565">
        <v>112</v>
      </c>
      <c r="Q498" s="564" t="s">
        <v>2796</v>
      </c>
      <c r="R498" s="564" t="s">
        <v>127</v>
      </c>
      <c r="S498" s="566">
        <v>42997810.649999999</v>
      </c>
      <c r="T498" s="567" t="s">
        <v>2797</v>
      </c>
      <c r="U498" s="568"/>
      <c r="V498" s="593">
        <v>42997810.649999999</v>
      </c>
      <c r="W498" s="566">
        <v>-2508205.6212500003</v>
      </c>
      <c r="X498" s="570"/>
      <c r="Y498" s="571">
        <v>40489605.028749995</v>
      </c>
      <c r="Z498" s="568"/>
      <c r="AA498" s="572"/>
      <c r="AB498" s="573"/>
      <c r="AC498" s="651">
        <v>0</v>
      </c>
      <c r="AD498" s="574">
        <v>0</v>
      </c>
      <c r="AE498" s="574">
        <v>0</v>
      </c>
      <c r="AF498" s="575">
        <v>0</v>
      </c>
      <c r="AG498" s="576" t="s">
        <v>2798</v>
      </c>
      <c r="AH498" s="574">
        <v>0</v>
      </c>
      <c r="AI498" s="577" t="s">
        <v>2798</v>
      </c>
      <c r="AJ498" s="574">
        <v>0</v>
      </c>
      <c r="AK498" s="577" t="s">
        <v>2798</v>
      </c>
      <c r="AL498" s="575">
        <v>0</v>
      </c>
      <c r="AM498" s="568"/>
      <c r="AN498" s="578">
        <v>0</v>
      </c>
      <c r="AO498" s="579">
        <v>0</v>
      </c>
      <c r="AP498" s="568"/>
      <c r="AQ498" s="580" t="s">
        <v>2795</v>
      </c>
      <c r="AR498" s="581" t="s">
        <v>2799</v>
      </c>
      <c r="AS498" s="582">
        <v>0</v>
      </c>
      <c r="AT498" s="568"/>
      <c r="AU498" s="580" t="s">
        <v>2795</v>
      </c>
      <c r="AV498" s="583" t="s">
        <v>2800</v>
      </c>
      <c r="AW498" s="584" t="s">
        <v>2801</v>
      </c>
      <c r="AX498" s="585" t="s">
        <v>178</v>
      </c>
      <c r="AY498" s="585" t="s">
        <v>178</v>
      </c>
      <c r="AZ498" s="586">
        <v>0</v>
      </c>
      <c r="BA498" s="586">
        <v>0</v>
      </c>
      <c r="BB498" s="586">
        <v>0</v>
      </c>
      <c r="BC498" s="587">
        <v>0</v>
      </c>
      <c r="BD498" s="588">
        <v>0</v>
      </c>
      <c r="BE498" s="568"/>
      <c r="BF498" s="589">
        <v>1</v>
      </c>
      <c r="BG498" s="590">
        <v>358315.08875</v>
      </c>
      <c r="BH498" s="590">
        <v>-2866520.7100000004</v>
      </c>
      <c r="BI498" s="591">
        <v>40131289.939999998</v>
      </c>
      <c r="BJ498" s="1100">
        <v>60</v>
      </c>
      <c r="BK498" s="544">
        <f t="shared" si="53"/>
        <v>668854.83233333332</v>
      </c>
      <c r="BL498" s="544">
        <f t="shared" si="54"/>
        <v>526077.47648373584</v>
      </c>
      <c r="BM498" s="544">
        <f t="shared" si="55"/>
        <v>-142777.35584959749</v>
      </c>
      <c r="BN498" s="545"/>
      <c r="BO498" s="545">
        <f t="shared" si="56"/>
        <v>0</v>
      </c>
      <c r="BP498" s="545">
        <f t="shared" si="57"/>
        <v>0</v>
      </c>
      <c r="BQ498" s="545"/>
      <c r="BR498" s="545"/>
      <c r="BS498" s="545"/>
      <c r="BT498" s="545">
        <f t="shared" si="58"/>
        <v>60</v>
      </c>
      <c r="BU498" s="545">
        <f t="shared" si="59"/>
        <v>-8566641.3509758487</v>
      </c>
      <c r="BV498" s="545">
        <f t="shared" si="60"/>
        <v>-2826991.64582203</v>
      </c>
      <c r="BW498" s="545">
        <f t="shared" si="61"/>
        <v>-2826991.64582203</v>
      </c>
      <c r="BX498" s="1101">
        <f t="shared" si="51"/>
        <v>1.7081207271178275E-4</v>
      </c>
      <c r="BY498" s="1102">
        <f t="shared" si="52"/>
        <v>31564648.589024153</v>
      </c>
    </row>
    <row r="499" spans="1:77" ht="12" customHeight="1">
      <c r="A499" s="1086">
        <v>1911351002</v>
      </c>
      <c r="B499" s="1061">
        <v>7151000</v>
      </c>
      <c r="C499" s="1062">
        <v>7049524</v>
      </c>
      <c r="D499" s="1062">
        <v>89</v>
      </c>
      <c r="E499" s="1062" t="s">
        <v>3030</v>
      </c>
      <c r="F499" s="1062" t="s">
        <v>2955</v>
      </c>
      <c r="G499" s="1087" t="s">
        <v>2886</v>
      </c>
      <c r="H499" s="1088" t="s">
        <v>2887</v>
      </c>
      <c r="I499" s="1088" t="s">
        <v>2795</v>
      </c>
      <c r="J499" s="1089"/>
      <c r="K499" s="1090">
        <v>42697</v>
      </c>
      <c r="L499" s="1091">
        <v>43069</v>
      </c>
      <c r="M499" s="563">
        <v>117</v>
      </c>
      <c r="N499" s="562">
        <v>46629</v>
      </c>
      <c r="O499" s="564">
        <v>5</v>
      </c>
      <c r="P499" s="565">
        <v>112</v>
      </c>
      <c r="Q499" s="564" t="s">
        <v>2796</v>
      </c>
      <c r="R499" s="564" t="s">
        <v>127</v>
      </c>
      <c r="S499" s="566">
        <v>17403362.350000001</v>
      </c>
      <c r="T499" s="567" t="s">
        <v>2797</v>
      </c>
      <c r="U499" s="568"/>
      <c r="V499" s="593">
        <v>17403362.350000001</v>
      </c>
      <c r="W499" s="566">
        <v>-594986.74700854707</v>
      </c>
      <c r="X499" s="570"/>
      <c r="Y499" s="571">
        <v>16808375.602991454</v>
      </c>
      <c r="Z499" s="568"/>
      <c r="AA499" s="572"/>
      <c r="AB499" s="573"/>
      <c r="AC499" s="651">
        <v>0</v>
      </c>
      <c r="AD499" s="574">
        <v>0</v>
      </c>
      <c r="AE499" s="574">
        <v>0</v>
      </c>
      <c r="AF499" s="575">
        <v>0</v>
      </c>
      <c r="AG499" s="576" t="s">
        <v>2798</v>
      </c>
      <c r="AH499" s="574">
        <v>0</v>
      </c>
      <c r="AI499" s="577" t="s">
        <v>2798</v>
      </c>
      <c r="AJ499" s="574">
        <v>0</v>
      </c>
      <c r="AK499" s="577" t="s">
        <v>2798</v>
      </c>
      <c r="AL499" s="575">
        <v>0</v>
      </c>
      <c r="AM499" s="568"/>
      <c r="AN499" s="578">
        <v>0</v>
      </c>
      <c r="AO499" s="579">
        <v>0</v>
      </c>
      <c r="AP499" s="568"/>
      <c r="AQ499" s="580" t="s">
        <v>2795</v>
      </c>
      <c r="AR499" s="581" t="s">
        <v>2799</v>
      </c>
      <c r="AS499" s="582">
        <v>0</v>
      </c>
      <c r="AT499" s="568"/>
      <c r="AU499" s="580" t="s">
        <v>2795</v>
      </c>
      <c r="AV499" s="583" t="s">
        <v>2800</v>
      </c>
      <c r="AW499" s="584" t="s">
        <v>2801</v>
      </c>
      <c r="AX499" s="585" t="s">
        <v>178</v>
      </c>
      <c r="AY499" s="585" t="s">
        <v>178</v>
      </c>
      <c r="AZ499" s="586">
        <v>0</v>
      </c>
      <c r="BA499" s="586">
        <v>0</v>
      </c>
      <c r="BB499" s="586">
        <v>0</v>
      </c>
      <c r="BC499" s="587">
        <v>0</v>
      </c>
      <c r="BD499" s="588">
        <v>0</v>
      </c>
      <c r="BE499" s="568"/>
      <c r="BF499" s="589">
        <v>1</v>
      </c>
      <c r="BG499" s="590">
        <v>148746.68675213677</v>
      </c>
      <c r="BH499" s="590">
        <v>-743733.43376068387</v>
      </c>
      <c r="BI499" s="591">
        <v>16659628.916239318</v>
      </c>
      <c r="BJ499" s="1100">
        <v>60</v>
      </c>
      <c r="BK499" s="544">
        <f t="shared" si="53"/>
        <v>277660.48193732195</v>
      </c>
      <c r="BL499" s="544">
        <f t="shared" si="54"/>
        <v>218389.57961515893</v>
      </c>
      <c r="BM499" s="544">
        <f t="shared" si="55"/>
        <v>-59270.90232216302</v>
      </c>
      <c r="BN499" s="545"/>
      <c r="BO499" s="545">
        <f t="shared" si="56"/>
        <v>0</v>
      </c>
      <c r="BP499" s="545">
        <f t="shared" si="57"/>
        <v>0</v>
      </c>
      <c r="BQ499" s="545"/>
      <c r="BR499" s="545"/>
      <c r="BS499" s="545"/>
      <c r="BT499" s="545">
        <f t="shared" si="58"/>
        <v>60</v>
      </c>
      <c r="BU499" s="545">
        <f t="shared" si="59"/>
        <v>-3556254.1393297813</v>
      </c>
      <c r="BV499" s="545">
        <f t="shared" si="60"/>
        <v>-1173563.8659788279</v>
      </c>
      <c r="BW499" s="545">
        <f t="shared" si="61"/>
        <v>-1173563.8659788279</v>
      </c>
      <c r="BX499" s="1101">
        <f t="shared" si="51"/>
        <v>7.0908903004277289E-5</v>
      </c>
      <c r="BY499" s="1102">
        <f t="shared" si="52"/>
        <v>13103374.776909536</v>
      </c>
    </row>
    <row r="500" spans="1:77" ht="12" customHeight="1">
      <c r="A500" s="1086">
        <v>1911351002</v>
      </c>
      <c r="B500" s="1061">
        <v>7151000</v>
      </c>
      <c r="C500" s="1062">
        <v>7049524</v>
      </c>
      <c r="D500" s="1062">
        <v>90</v>
      </c>
      <c r="E500" s="1062" t="s">
        <v>3031</v>
      </c>
      <c r="F500" s="1062" t="s">
        <v>2955</v>
      </c>
      <c r="G500" s="1087" t="s">
        <v>2886</v>
      </c>
      <c r="H500" s="1088" t="s">
        <v>2887</v>
      </c>
      <c r="I500" s="1088" t="s">
        <v>2795</v>
      </c>
      <c r="J500" s="1089"/>
      <c r="K500" s="1090">
        <v>42697</v>
      </c>
      <c r="L500" s="1091">
        <v>43069</v>
      </c>
      <c r="M500" s="563">
        <v>117</v>
      </c>
      <c r="N500" s="562">
        <v>46629</v>
      </c>
      <c r="O500" s="564">
        <v>5</v>
      </c>
      <c r="P500" s="565">
        <v>112</v>
      </c>
      <c r="Q500" s="564" t="s">
        <v>2796</v>
      </c>
      <c r="R500" s="564" t="s">
        <v>127</v>
      </c>
      <c r="S500" s="566">
        <v>4247705.7</v>
      </c>
      <c r="T500" s="567" t="s">
        <v>2797</v>
      </c>
      <c r="U500" s="568"/>
      <c r="V500" s="593">
        <v>4247705.7</v>
      </c>
      <c r="W500" s="566">
        <v>-145220.70769230771</v>
      </c>
      <c r="X500" s="570"/>
      <c r="Y500" s="571">
        <v>4102484.9923076923</v>
      </c>
      <c r="Z500" s="568"/>
      <c r="AA500" s="572"/>
      <c r="AB500" s="573"/>
      <c r="AC500" s="651">
        <v>0</v>
      </c>
      <c r="AD500" s="574">
        <v>0</v>
      </c>
      <c r="AE500" s="574">
        <v>0</v>
      </c>
      <c r="AF500" s="575">
        <v>0</v>
      </c>
      <c r="AG500" s="576" t="s">
        <v>2798</v>
      </c>
      <c r="AH500" s="574">
        <v>0</v>
      </c>
      <c r="AI500" s="577" t="s">
        <v>2798</v>
      </c>
      <c r="AJ500" s="574">
        <v>0</v>
      </c>
      <c r="AK500" s="577" t="s">
        <v>2798</v>
      </c>
      <c r="AL500" s="575">
        <v>0</v>
      </c>
      <c r="AM500" s="568"/>
      <c r="AN500" s="578">
        <v>0</v>
      </c>
      <c r="AO500" s="579">
        <v>0</v>
      </c>
      <c r="AP500" s="568"/>
      <c r="AQ500" s="580" t="s">
        <v>2795</v>
      </c>
      <c r="AR500" s="581" t="s">
        <v>2799</v>
      </c>
      <c r="AS500" s="582">
        <v>0</v>
      </c>
      <c r="AT500" s="568"/>
      <c r="AU500" s="580" t="s">
        <v>2795</v>
      </c>
      <c r="AV500" s="583" t="s">
        <v>2800</v>
      </c>
      <c r="AW500" s="584" t="s">
        <v>2801</v>
      </c>
      <c r="AX500" s="585" t="s">
        <v>178</v>
      </c>
      <c r="AY500" s="585" t="s">
        <v>178</v>
      </c>
      <c r="AZ500" s="586">
        <v>0</v>
      </c>
      <c r="BA500" s="586">
        <v>0</v>
      </c>
      <c r="BB500" s="586">
        <v>0</v>
      </c>
      <c r="BC500" s="587">
        <v>0</v>
      </c>
      <c r="BD500" s="588">
        <v>0</v>
      </c>
      <c r="BE500" s="568"/>
      <c r="BF500" s="589">
        <v>1</v>
      </c>
      <c r="BG500" s="590">
        <v>36305.176923076928</v>
      </c>
      <c r="BH500" s="590">
        <v>-181525.88461538462</v>
      </c>
      <c r="BI500" s="591">
        <v>4066179.8153846157</v>
      </c>
      <c r="BJ500" s="1100">
        <v>60</v>
      </c>
      <c r="BK500" s="544">
        <f t="shared" si="53"/>
        <v>67769.663589743592</v>
      </c>
      <c r="BL500" s="544">
        <f t="shared" ref="BL500:BL563" si="62">+BY500/BJ500</f>
        <v>53303.186102535787</v>
      </c>
      <c r="BM500" s="544">
        <f t="shared" ref="BM500:BM563" si="63">+BL500-BK500</f>
        <v>-14466.477487207805</v>
      </c>
      <c r="BN500" s="545"/>
      <c r="BO500" s="545">
        <f t="shared" ref="BO500:BO563" si="64">+BN500*BM500</f>
        <v>0</v>
      </c>
      <c r="BP500" s="545">
        <f t="shared" ref="BP500:BP563" si="65">+BO500*0.4</f>
        <v>0</v>
      </c>
      <c r="BQ500" s="545"/>
      <c r="BR500" s="545"/>
      <c r="BS500" s="545"/>
      <c r="BT500" s="545">
        <f t="shared" si="58"/>
        <v>60</v>
      </c>
      <c r="BU500" s="545">
        <f t="shared" ref="BU500:BU563" si="66">+BT500*BM500</f>
        <v>-867988.64923246833</v>
      </c>
      <c r="BV500" s="545">
        <f t="shared" ref="BV500:BV563" si="67">+BU500*0.33</f>
        <v>-286436.25424671458</v>
      </c>
      <c r="BW500" s="545">
        <f t="shared" ref="BW500:BW563" si="68">+BV500+BS500+BP500</f>
        <v>-286436.25424671458</v>
      </c>
      <c r="BX500" s="1101">
        <f t="shared" ref="BX500:BX563" si="69">+BI500/$BI$872</f>
        <v>1.7307009152286932E-5</v>
      </c>
      <c r="BY500" s="1102">
        <f t="shared" ref="BY500:BY563" si="70">+$BY$872*BX500</f>
        <v>3198191.1661521471</v>
      </c>
    </row>
    <row r="501" spans="1:77" ht="12" customHeight="1">
      <c r="A501" s="1086">
        <v>1911351002</v>
      </c>
      <c r="B501" s="1061">
        <v>7151000</v>
      </c>
      <c r="C501" s="1062">
        <v>7049524</v>
      </c>
      <c r="D501" s="1062">
        <v>91</v>
      </c>
      <c r="E501" s="1062" t="s">
        <v>3032</v>
      </c>
      <c r="F501" s="1062" t="s">
        <v>2955</v>
      </c>
      <c r="G501" s="1087" t="s">
        <v>2886</v>
      </c>
      <c r="H501" s="1088" t="s">
        <v>2887</v>
      </c>
      <c r="I501" s="1088" t="s">
        <v>2795</v>
      </c>
      <c r="J501" s="1089"/>
      <c r="K501" s="1090">
        <v>42697</v>
      </c>
      <c r="L501" s="1091">
        <v>43069</v>
      </c>
      <c r="M501" s="563">
        <v>117</v>
      </c>
      <c r="N501" s="562">
        <v>46629</v>
      </c>
      <c r="O501" s="564">
        <v>5</v>
      </c>
      <c r="P501" s="565">
        <v>112</v>
      </c>
      <c r="Q501" s="564" t="s">
        <v>2796</v>
      </c>
      <c r="R501" s="564" t="s">
        <v>127</v>
      </c>
      <c r="S501" s="566">
        <v>31906504.25</v>
      </c>
      <c r="T501" s="567" t="s">
        <v>2797</v>
      </c>
      <c r="U501" s="568"/>
      <c r="V501" s="593">
        <v>31906504.25</v>
      </c>
      <c r="W501" s="566">
        <v>-1090820.658119658</v>
      </c>
      <c r="X501" s="570"/>
      <c r="Y501" s="571">
        <v>30815683.591880344</v>
      </c>
      <c r="Z501" s="568"/>
      <c r="AA501" s="572"/>
      <c r="AB501" s="573"/>
      <c r="AC501" s="651">
        <v>0</v>
      </c>
      <c r="AD501" s="574">
        <v>0</v>
      </c>
      <c r="AE501" s="574">
        <v>0</v>
      </c>
      <c r="AF501" s="575">
        <v>0</v>
      </c>
      <c r="AG501" s="576" t="s">
        <v>2798</v>
      </c>
      <c r="AH501" s="574">
        <v>0</v>
      </c>
      <c r="AI501" s="577" t="s">
        <v>2798</v>
      </c>
      <c r="AJ501" s="574">
        <v>0</v>
      </c>
      <c r="AK501" s="577" t="s">
        <v>2798</v>
      </c>
      <c r="AL501" s="575">
        <v>0</v>
      </c>
      <c r="AM501" s="568"/>
      <c r="AN501" s="578">
        <v>0</v>
      </c>
      <c r="AO501" s="579">
        <v>0</v>
      </c>
      <c r="AP501" s="568"/>
      <c r="AQ501" s="580" t="s">
        <v>2795</v>
      </c>
      <c r="AR501" s="581" t="s">
        <v>2799</v>
      </c>
      <c r="AS501" s="582">
        <v>0</v>
      </c>
      <c r="AT501" s="568"/>
      <c r="AU501" s="580" t="s">
        <v>2795</v>
      </c>
      <c r="AV501" s="583" t="s">
        <v>2800</v>
      </c>
      <c r="AW501" s="584" t="s">
        <v>2801</v>
      </c>
      <c r="AX501" s="585" t="s">
        <v>178</v>
      </c>
      <c r="AY501" s="585" t="s">
        <v>178</v>
      </c>
      <c r="AZ501" s="586">
        <v>0</v>
      </c>
      <c r="BA501" s="586">
        <v>0</v>
      </c>
      <c r="BB501" s="586">
        <v>0</v>
      </c>
      <c r="BC501" s="587">
        <v>0</v>
      </c>
      <c r="BD501" s="588">
        <v>0</v>
      </c>
      <c r="BE501" s="568"/>
      <c r="BF501" s="589">
        <v>1</v>
      </c>
      <c r="BG501" s="590">
        <v>272705.1645299145</v>
      </c>
      <c r="BH501" s="590">
        <v>-1363525.8226495725</v>
      </c>
      <c r="BI501" s="591">
        <v>30542978.427350428</v>
      </c>
      <c r="BJ501" s="1100">
        <v>60</v>
      </c>
      <c r="BK501" s="544">
        <f t="shared" ref="BK501:BK564" si="71">+BI501/BJ501</f>
        <v>509049.64045584045</v>
      </c>
      <c r="BL501" s="544">
        <f t="shared" si="62"/>
        <v>400385.16178724408</v>
      </c>
      <c r="BM501" s="544">
        <f t="shared" si="63"/>
        <v>-108664.47866859636</v>
      </c>
      <c r="BN501" s="545"/>
      <c r="BO501" s="545">
        <f t="shared" si="64"/>
        <v>0</v>
      </c>
      <c r="BP501" s="545">
        <f t="shared" si="65"/>
        <v>0</v>
      </c>
      <c r="BQ501" s="545"/>
      <c r="BR501" s="545"/>
      <c r="BS501" s="545"/>
      <c r="BT501" s="545">
        <f t="shared" ref="BT501:BT564" si="72">+BJ501-BN501-BQ501</f>
        <v>60</v>
      </c>
      <c r="BU501" s="545">
        <f t="shared" si="66"/>
        <v>-6519868.7201157818</v>
      </c>
      <c r="BV501" s="545">
        <f t="shared" si="67"/>
        <v>-2151556.677638208</v>
      </c>
      <c r="BW501" s="545">
        <f t="shared" si="68"/>
        <v>-2151556.677638208</v>
      </c>
      <c r="BX501" s="1101">
        <f t="shared" si="69"/>
        <v>1.3000104057873685E-4</v>
      </c>
      <c r="BY501" s="1102">
        <f t="shared" si="70"/>
        <v>24023109.707234643</v>
      </c>
    </row>
    <row r="502" spans="1:77" ht="12" customHeight="1">
      <c r="A502" s="1086">
        <v>1911351002</v>
      </c>
      <c r="B502" s="1061">
        <v>7151000</v>
      </c>
      <c r="C502" s="1062">
        <v>7049524</v>
      </c>
      <c r="D502" s="1062">
        <v>92</v>
      </c>
      <c r="E502" s="1062" t="s">
        <v>3033</v>
      </c>
      <c r="F502" s="1062" t="s">
        <v>2955</v>
      </c>
      <c r="G502" s="1087" t="s">
        <v>2886</v>
      </c>
      <c r="H502" s="1088" t="s">
        <v>2887</v>
      </c>
      <c r="I502" s="1088" t="s">
        <v>2795</v>
      </c>
      <c r="J502" s="1089"/>
      <c r="K502" s="1090">
        <v>42699</v>
      </c>
      <c r="L502" s="1091">
        <v>43069</v>
      </c>
      <c r="M502" s="563">
        <v>117</v>
      </c>
      <c r="N502" s="562">
        <v>46629</v>
      </c>
      <c r="O502" s="564">
        <v>5</v>
      </c>
      <c r="P502" s="565">
        <v>112</v>
      </c>
      <c r="Q502" s="564" t="s">
        <v>2796</v>
      </c>
      <c r="R502" s="564" t="s">
        <v>127</v>
      </c>
      <c r="S502" s="566">
        <v>150142039.77999997</v>
      </c>
      <c r="T502" s="567" t="s">
        <v>2797</v>
      </c>
      <c r="U502" s="568"/>
      <c r="V502" s="593">
        <v>150142039.77999997</v>
      </c>
      <c r="W502" s="566">
        <v>-5133061.1890598284</v>
      </c>
      <c r="X502" s="570"/>
      <c r="Y502" s="571">
        <v>145008978.59094015</v>
      </c>
      <c r="Z502" s="568"/>
      <c r="AA502" s="572"/>
      <c r="AB502" s="573"/>
      <c r="AC502" s="651">
        <v>0</v>
      </c>
      <c r="AD502" s="574">
        <v>0</v>
      </c>
      <c r="AE502" s="574">
        <v>0</v>
      </c>
      <c r="AF502" s="575">
        <v>0</v>
      </c>
      <c r="AG502" s="576" t="s">
        <v>2798</v>
      </c>
      <c r="AH502" s="574">
        <v>0</v>
      </c>
      <c r="AI502" s="577" t="s">
        <v>2798</v>
      </c>
      <c r="AJ502" s="574">
        <v>0</v>
      </c>
      <c r="AK502" s="577" t="s">
        <v>2798</v>
      </c>
      <c r="AL502" s="575">
        <v>0</v>
      </c>
      <c r="AM502" s="568"/>
      <c r="AN502" s="578">
        <v>0</v>
      </c>
      <c r="AO502" s="579">
        <v>0</v>
      </c>
      <c r="AP502" s="568"/>
      <c r="AQ502" s="580" t="s">
        <v>2795</v>
      </c>
      <c r="AR502" s="581" t="s">
        <v>2799</v>
      </c>
      <c r="AS502" s="582">
        <v>0</v>
      </c>
      <c r="AT502" s="568"/>
      <c r="AU502" s="580" t="s">
        <v>2795</v>
      </c>
      <c r="AV502" s="583" t="s">
        <v>2800</v>
      </c>
      <c r="AW502" s="584" t="s">
        <v>2801</v>
      </c>
      <c r="AX502" s="585" t="s">
        <v>178</v>
      </c>
      <c r="AY502" s="585" t="s">
        <v>178</v>
      </c>
      <c r="AZ502" s="586">
        <v>0</v>
      </c>
      <c r="BA502" s="586">
        <v>0</v>
      </c>
      <c r="BB502" s="586">
        <v>0</v>
      </c>
      <c r="BC502" s="587">
        <v>0</v>
      </c>
      <c r="BD502" s="588">
        <v>0</v>
      </c>
      <c r="BE502" s="568"/>
      <c r="BF502" s="589">
        <v>1</v>
      </c>
      <c r="BG502" s="590">
        <v>1283265.2972649571</v>
      </c>
      <c r="BH502" s="590">
        <v>-6416326.4863247853</v>
      </c>
      <c r="BI502" s="591">
        <v>143725713.29367518</v>
      </c>
      <c r="BJ502" s="1100">
        <v>60</v>
      </c>
      <c r="BK502" s="544">
        <f t="shared" si="71"/>
        <v>2395428.5548945866</v>
      </c>
      <c r="BL502" s="544">
        <f t="shared" si="62"/>
        <v>1884087.4706097618</v>
      </c>
      <c r="BM502" s="544">
        <f t="shared" si="63"/>
        <v>-511341.08428482478</v>
      </c>
      <c r="BN502" s="545"/>
      <c r="BO502" s="545">
        <f t="shared" si="64"/>
        <v>0</v>
      </c>
      <c r="BP502" s="545">
        <f t="shared" si="65"/>
        <v>0</v>
      </c>
      <c r="BQ502" s="545"/>
      <c r="BR502" s="545"/>
      <c r="BS502" s="545"/>
      <c r="BT502" s="545">
        <f t="shared" si="72"/>
        <v>60</v>
      </c>
      <c r="BU502" s="545">
        <f t="shared" si="66"/>
        <v>-30680465.057089485</v>
      </c>
      <c r="BV502" s="545">
        <f t="shared" si="67"/>
        <v>-10124553.46883953</v>
      </c>
      <c r="BW502" s="545">
        <f t="shared" si="68"/>
        <v>-10124553.46883953</v>
      </c>
      <c r="BX502" s="1101">
        <f t="shared" si="69"/>
        <v>6.1174427800294348E-4</v>
      </c>
      <c r="BY502" s="1102">
        <f t="shared" si="70"/>
        <v>113045248.23658571</v>
      </c>
    </row>
    <row r="503" spans="1:77" ht="12" customHeight="1">
      <c r="A503" s="1086">
        <v>1911351002</v>
      </c>
      <c r="B503" s="1061">
        <v>7151000</v>
      </c>
      <c r="C503" s="1062">
        <v>7049524</v>
      </c>
      <c r="D503" s="1062">
        <v>93</v>
      </c>
      <c r="E503" s="1062" t="s">
        <v>3034</v>
      </c>
      <c r="F503" s="1062" t="s">
        <v>2955</v>
      </c>
      <c r="G503" s="1087" t="s">
        <v>2886</v>
      </c>
      <c r="H503" s="1088" t="s">
        <v>2887</v>
      </c>
      <c r="I503" s="1088" t="s">
        <v>2795</v>
      </c>
      <c r="J503" s="1089"/>
      <c r="K503" s="1090">
        <v>42697</v>
      </c>
      <c r="L503" s="1091">
        <v>43069</v>
      </c>
      <c r="M503" s="563">
        <v>117</v>
      </c>
      <c r="N503" s="562">
        <v>46629</v>
      </c>
      <c r="O503" s="564">
        <v>5</v>
      </c>
      <c r="P503" s="565">
        <v>112</v>
      </c>
      <c r="Q503" s="564" t="s">
        <v>2796</v>
      </c>
      <c r="R503" s="564" t="s">
        <v>127</v>
      </c>
      <c r="S503" s="566">
        <v>15810625</v>
      </c>
      <c r="T503" s="567" t="s">
        <v>2797</v>
      </c>
      <c r="U503" s="568"/>
      <c r="V503" s="593">
        <v>15810625</v>
      </c>
      <c r="W503" s="566">
        <v>-540534.188034188</v>
      </c>
      <c r="X503" s="570"/>
      <c r="Y503" s="571">
        <v>15270090.811965812</v>
      </c>
      <c r="Z503" s="568"/>
      <c r="AA503" s="572"/>
      <c r="AB503" s="573"/>
      <c r="AC503" s="651">
        <v>0</v>
      </c>
      <c r="AD503" s="574">
        <v>0</v>
      </c>
      <c r="AE503" s="574">
        <v>0</v>
      </c>
      <c r="AF503" s="575">
        <v>0</v>
      </c>
      <c r="AG503" s="576" t="s">
        <v>2798</v>
      </c>
      <c r="AH503" s="574">
        <v>0</v>
      </c>
      <c r="AI503" s="577" t="s">
        <v>2798</v>
      </c>
      <c r="AJ503" s="574">
        <v>0</v>
      </c>
      <c r="AK503" s="577" t="s">
        <v>2798</v>
      </c>
      <c r="AL503" s="575">
        <v>0</v>
      </c>
      <c r="AM503" s="568"/>
      <c r="AN503" s="578">
        <v>0</v>
      </c>
      <c r="AO503" s="579">
        <v>0</v>
      </c>
      <c r="AP503" s="568"/>
      <c r="AQ503" s="580" t="s">
        <v>2795</v>
      </c>
      <c r="AR503" s="581" t="s">
        <v>2799</v>
      </c>
      <c r="AS503" s="582">
        <v>0</v>
      </c>
      <c r="AT503" s="568"/>
      <c r="AU503" s="580" t="s">
        <v>2795</v>
      </c>
      <c r="AV503" s="583" t="s">
        <v>2800</v>
      </c>
      <c r="AW503" s="584" t="s">
        <v>2801</v>
      </c>
      <c r="AX503" s="585" t="s">
        <v>178</v>
      </c>
      <c r="AY503" s="585" t="s">
        <v>178</v>
      </c>
      <c r="AZ503" s="586">
        <v>0</v>
      </c>
      <c r="BA503" s="586">
        <v>0</v>
      </c>
      <c r="BB503" s="586">
        <v>0</v>
      </c>
      <c r="BC503" s="587">
        <v>0</v>
      </c>
      <c r="BD503" s="588">
        <v>0</v>
      </c>
      <c r="BE503" s="568"/>
      <c r="BF503" s="589">
        <v>1</v>
      </c>
      <c r="BG503" s="590">
        <v>135133.547008547</v>
      </c>
      <c r="BH503" s="590">
        <v>-675667.735042735</v>
      </c>
      <c r="BI503" s="591">
        <v>15134957.264957264</v>
      </c>
      <c r="BJ503" s="1100">
        <v>60</v>
      </c>
      <c r="BK503" s="544">
        <f t="shared" si="71"/>
        <v>252249.28774928773</v>
      </c>
      <c r="BL503" s="544">
        <f t="shared" si="62"/>
        <v>198402.79583691608</v>
      </c>
      <c r="BM503" s="544">
        <f t="shared" si="63"/>
        <v>-53846.491912371654</v>
      </c>
      <c r="BN503" s="545"/>
      <c r="BO503" s="545">
        <f t="shared" si="64"/>
        <v>0</v>
      </c>
      <c r="BP503" s="545">
        <f t="shared" si="65"/>
        <v>0</v>
      </c>
      <c r="BQ503" s="545"/>
      <c r="BR503" s="545"/>
      <c r="BS503" s="545"/>
      <c r="BT503" s="545">
        <f t="shared" si="72"/>
        <v>60</v>
      </c>
      <c r="BU503" s="545">
        <f t="shared" si="66"/>
        <v>-3230789.514742299</v>
      </c>
      <c r="BV503" s="545">
        <f t="shared" si="67"/>
        <v>-1066160.5398649587</v>
      </c>
      <c r="BW503" s="545">
        <f t="shared" si="68"/>
        <v>-1066160.5398649587</v>
      </c>
      <c r="BX503" s="1101">
        <f t="shared" si="69"/>
        <v>6.4419395057990127E-5</v>
      </c>
      <c r="BY503" s="1102">
        <f t="shared" si="70"/>
        <v>11904167.750214964</v>
      </c>
    </row>
    <row r="504" spans="1:77" ht="12" customHeight="1">
      <c r="A504" s="1086">
        <v>1911351002</v>
      </c>
      <c r="B504" s="1061">
        <v>7151000</v>
      </c>
      <c r="C504" s="1062">
        <v>7049524</v>
      </c>
      <c r="D504" s="1062">
        <v>94</v>
      </c>
      <c r="E504" s="1062" t="s">
        <v>3035</v>
      </c>
      <c r="F504" s="1062" t="s">
        <v>2955</v>
      </c>
      <c r="G504" s="1087" t="s">
        <v>2886</v>
      </c>
      <c r="H504" s="1088" t="s">
        <v>2887</v>
      </c>
      <c r="I504" s="1088" t="s">
        <v>2795</v>
      </c>
      <c r="J504" s="1089"/>
      <c r="K504" s="1090">
        <v>42699</v>
      </c>
      <c r="L504" s="1091">
        <v>43069</v>
      </c>
      <c r="M504" s="563">
        <v>117</v>
      </c>
      <c r="N504" s="562">
        <v>46629</v>
      </c>
      <c r="O504" s="564">
        <v>5</v>
      </c>
      <c r="P504" s="565">
        <v>112</v>
      </c>
      <c r="Q504" s="564" t="s">
        <v>2796</v>
      </c>
      <c r="R504" s="564" t="s">
        <v>127</v>
      </c>
      <c r="S504" s="566">
        <v>2044710</v>
      </c>
      <c r="T504" s="567" t="s">
        <v>2797</v>
      </c>
      <c r="U504" s="568"/>
      <c r="V504" s="593">
        <v>2044710</v>
      </c>
      <c r="W504" s="566">
        <v>-69904.61538461539</v>
      </c>
      <c r="X504" s="570"/>
      <c r="Y504" s="571">
        <v>1974805.3846153845</v>
      </c>
      <c r="Z504" s="568"/>
      <c r="AA504" s="572"/>
      <c r="AB504" s="573"/>
      <c r="AC504" s="651">
        <v>0</v>
      </c>
      <c r="AD504" s="574">
        <v>0</v>
      </c>
      <c r="AE504" s="574">
        <v>0</v>
      </c>
      <c r="AF504" s="575">
        <v>0</v>
      </c>
      <c r="AG504" s="576" t="s">
        <v>2798</v>
      </c>
      <c r="AH504" s="574">
        <v>0</v>
      </c>
      <c r="AI504" s="577" t="s">
        <v>2798</v>
      </c>
      <c r="AJ504" s="574">
        <v>0</v>
      </c>
      <c r="AK504" s="577" t="s">
        <v>2798</v>
      </c>
      <c r="AL504" s="575">
        <v>0</v>
      </c>
      <c r="AM504" s="568"/>
      <c r="AN504" s="578">
        <v>0</v>
      </c>
      <c r="AO504" s="579">
        <v>0</v>
      </c>
      <c r="AP504" s="568"/>
      <c r="AQ504" s="580" t="s">
        <v>2795</v>
      </c>
      <c r="AR504" s="581" t="s">
        <v>2799</v>
      </c>
      <c r="AS504" s="582">
        <v>0</v>
      </c>
      <c r="AT504" s="568"/>
      <c r="AU504" s="580" t="s">
        <v>2795</v>
      </c>
      <c r="AV504" s="583" t="s">
        <v>2800</v>
      </c>
      <c r="AW504" s="584" t="s">
        <v>2801</v>
      </c>
      <c r="AX504" s="585" t="s">
        <v>178</v>
      </c>
      <c r="AY504" s="585" t="s">
        <v>178</v>
      </c>
      <c r="AZ504" s="586">
        <v>0</v>
      </c>
      <c r="BA504" s="586">
        <v>0</v>
      </c>
      <c r="BB504" s="586">
        <v>0</v>
      </c>
      <c r="BC504" s="587">
        <v>0</v>
      </c>
      <c r="BD504" s="588">
        <v>0</v>
      </c>
      <c r="BE504" s="568"/>
      <c r="BF504" s="589">
        <v>1</v>
      </c>
      <c r="BG504" s="590">
        <v>17476.153846153848</v>
      </c>
      <c r="BH504" s="590">
        <v>-87380.769230769234</v>
      </c>
      <c r="BI504" s="591">
        <v>1957329.2307692308</v>
      </c>
      <c r="BJ504" s="1100">
        <v>60</v>
      </c>
      <c r="BK504" s="544">
        <f t="shared" si="71"/>
        <v>32622.153846153848</v>
      </c>
      <c r="BL504" s="544">
        <f t="shared" si="62"/>
        <v>25658.453139942329</v>
      </c>
      <c r="BM504" s="544">
        <f t="shared" si="63"/>
        <v>-6963.700706211519</v>
      </c>
      <c r="BN504" s="545"/>
      <c r="BO504" s="545">
        <f t="shared" si="64"/>
        <v>0</v>
      </c>
      <c r="BP504" s="545">
        <f t="shared" si="65"/>
        <v>0</v>
      </c>
      <c r="BQ504" s="545"/>
      <c r="BR504" s="545"/>
      <c r="BS504" s="545"/>
      <c r="BT504" s="545">
        <f t="shared" si="72"/>
        <v>60</v>
      </c>
      <c r="BU504" s="545">
        <f t="shared" si="66"/>
        <v>-417822.04237269115</v>
      </c>
      <c r="BV504" s="545">
        <f t="shared" si="67"/>
        <v>-137881.27398298809</v>
      </c>
      <c r="BW504" s="545">
        <f t="shared" si="68"/>
        <v>-137881.27398298809</v>
      </c>
      <c r="BX504" s="1101">
        <f t="shared" si="69"/>
        <v>8.3310420219961584E-6</v>
      </c>
      <c r="BY504" s="1102">
        <f t="shared" si="70"/>
        <v>1539507.1883965398</v>
      </c>
    </row>
    <row r="505" spans="1:77" ht="12" customHeight="1">
      <c r="A505" s="1086">
        <v>1911351002</v>
      </c>
      <c r="B505" s="1061">
        <v>7151000</v>
      </c>
      <c r="C505" s="1062">
        <v>7049524</v>
      </c>
      <c r="D505" s="1062">
        <v>97</v>
      </c>
      <c r="E505" s="1062" t="s">
        <v>3036</v>
      </c>
      <c r="F505" s="1062" t="s">
        <v>2955</v>
      </c>
      <c r="G505" s="1087" t="s">
        <v>2962</v>
      </c>
      <c r="H505" s="1088" t="s">
        <v>2887</v>
      </c>
      <c r="I505" s="1088" t="s">
        <v>2795</v>
      </c>
      <c r="J505" s="1089"/>
      <c r="K505" s="1090">
        <v>42702</v>
      </c>
      <c r="L505" s="1091"/>
      <c r="M505" s="563">
        <v>0</v>
      </c>
      <c r="N505" s="562">
        <v>0</v>
      </c>
      <c r="O505" s="564">
        <v>0</v>
      </c>
      <c r="P505" s="565">
        <v>0</v>
      </c>
      <c r="Q505" s="564" t="s">
        <v>2796</v>
      </c>
      <c r="R505" s="564" t="s">
        <v>127</v>
      </c>
      <c r="S505" s="566">
        <v>1545583199.2</v>
      </c>
      <c r="T505" s="567" t="s">
        <v>2797</v>
      </c>
      <c r="U505" s="568"/>
      <c r="V505" s="593">
        <v>1545583199.2</v>
      </c>
      <c r="W505" s="566">
        <v>0</v>
      </c>
      <c r="X505" s="570"/>
      <c r="Y505" s="571">
        <v>1545583199.2</v>
      </c>
      <c r="Z505" s="568"/>
      <c r="AA505" s="572"/>
      <c r="AB505" s="573"/>
      <c r="AC505" s="651">
        <v>0</v>
      </c>
      <c r="AD505" s="574">
        <v>0</v>
      </c>
      <c r="AE505" s="574">
        <v>0</v>
      </c>
      <c r="AF505" s="575">
        <v>0</v>
      </c>
      <c r="AG505" s="576" t="s">
        <v>2798</v>
      </c>
      <c r="AH505" s="574">
        <v>0</v>
      </c>
      <c r="AI505" s="577" t="s">
        <v>2798</v>
      </c>
      <c r="AJ505" s="574">
        <v>0</v>
      </c>
      <c r="AK505" s="577" t="s">
        <v>2798</v>
      </c>
      <c r="AL505" s="575">
        <v>0</v>
      </c>
      <c r="AM505" s="568"/>
      <c r="AN505" s="578">
        <v>0</v>
      </c>
      <c r="AO505" s="579">
        <v>0</v>
      </c>
      <c r="AP505" s="568"/>
      <c r="AQ505" s="580" t="s">
        <v>2795</v>
      </c>
      <c r="AR505" s="581" t="s">
        <v>2799</v>
      </c>
      <c r="AS505" s="582">
        <v>0</v>
      </c>
      <c r="AT505" s="568"/>
      <c r="AU505" s="580" t="s">
        <v>2795</v>
      </c>
      <c r="AV505" s="583" t="s">
        <v>2800</v>
      </c>
      <c r="AW505" s="584" t="s">
        <v>2801</v>
      </c>
      <c r="AX505" s="585" t="s">
        <v>178</v>
      </c>
      <c r="AY505" s="585" t="s">
        <v>178</v>
      </c>
      <c r="AZ505" s="586">
        <v>0</v>
      </c>
      <c r="BA505" s="586">
        <v>0</v>
      </c>
      <c r="BB505" s="586">
        <v>0</v>
      </c>
      <c r="BC505" s="587">
        <v>0</v>
      </c>
      <c r="BD505" s="588">
        <v>0</v>
      </c>
      <c r="BE505" s="568"/>
      <c r="BF505" s="589" t="s">
        <v>178</v>
      </c>
      <c r="BG505" s="590">
        <v>0</v>
      </c>
      <c r="BH505" s="590">
        <v>0</v>
      </c>
      <c r="BI505" s="591">
        <v>1545583199.2</v>
      </c>
      <c r="BJ505" s="1100">
        <v>60</v>
      </c>
      <c r="BK505" s="544">
        <f t="shared" si="71"/>
        <v>25759719.986666668</v>
      </c>
      <c r="BL505" s="544">
        <f t="shared" si="62"/>
        <v>20260911.382276773</v>
      </c>
      <c r="BM505" s="544">
        <f t="shared" si="63"/>
        <v>-5498808.6043898948</v>
      </c>
      <c r="BN505" s="545"/>
      <c r="BO505" s="545">
        <f t="shared" si="64"/>
        <v>0</v>
      </c>
      <c r="BP505" s="545">
        <f t="shared" si="65"/>
        <v>0</v>
      </c>
      <c r="BQ505" s="545"/>
      <c r="BR505" s="545"/>
      <c r="BS505" s="545"/>
      <c r="BT505" s="545">
        <f t="shared" si="72"/>
        <v>60</v>
      </c>
      <c r="BU505" s="545">
        <f t="shared" si="66"/>
        <v>-329928516.2633937</v>
      </c>
      <c r="BV505" s="545">
        <f t="shared" si="67"/>
        <v>-108876410.36691992</v>
      </c>
      <c r="BW505" s="545">
        <f t="shared" si="68"/>
        <v>-108876410.36691992</v>
      </c>
      <c r="BX505" s="1101">
        <f t="shared" si="69"/>
        <v>6.5785144259895732E-3</v>
      </c>
      <c r="BY505" s="1102">
        <f t="shared" si="70"/>
        <v>1215654682.9366064</v>
      </c>
    </row>
    <row r="506" spans="1:77" ht="12" customHeight="1">
      <c r="A506" s="1086">
        <v>1911351002</v>
      </c>
      <c r="B506" s="1061">
        <v>7151000</v>
      </c>
      <c r="C506" s="1062">
        <v>7049524</v>
      </c>
      <c r="D506" s="1062">
        <v>98</v>
      </c>
      <c r="E506" s="1062" t="s">
        <v>3037</v>
      </c>
      <c r="F506" s="1062" t="s">
        <v>2955</v>
      </c>
      <c r="G506" s="1087" t="s">
        <v>2956</v>
      </c>
      <c r="H506" s="1088" t="s">
        <v>2887</v>
      </c>
      <c r="I506" s="1088" t="s">
        <v>2795</v>
      </c>
      <c r="J506" s="1089"/>
      <c r="K506" s="1090">
        <v>42703</v>
      </c>
      <c r="L506" s="1091">
        <v>42978</v>
      </c>
      <c r="M506" s="563">
        <v>120</v>
      </c>
      <c r="N506" s="562">
        <v>46630</v>
      </c>
      <c r="O506" s="564">
        <v>8</v>
      </c>
      <c r="P506" s="565">
        <v>112</v>
      </c>
      <c r="Q506" s="564" t="s">
        <v>2796</v>
      </c>
      <c r="R506" s="564" t="s">
        <v>127</v>
      </c>
      <c r="S506" s="566">
        <v>3586631401.2000003</v>
      </c>
      <c r="T506" s="567" t="s">
        <v>2797</v>
      </c>
      <c r="U506" s="568"/>
      <c r="V506" s="593">
        <v>3586631401.2000003</v>
      </c>
      <c r="W506" s="566">
        <v>-209220165.06999999</v>
      </c>
      <c r="X506" s="570"/>
      <c r="Y506" s="571">
        <v>3377411236.1300001</v>
      </c>
      <c r="Z506" s="568"/>
      <c r="AA506" s="572"/>
      <c r="AB506" s="573"/>
      <c r="AC506" s="651">
        <v>0</v>
      </c>
      <c r="AD506" s="574">
        <v>0</v>
      </c>
      <c r="AE506" s="574">
        <v>0</v>
      </c>
      <c r="AF506" s="575">
        <v>0</v>
      </c>
      <c r="AG506" s="576" t="s">
        <v>2798</v>
      </c>
      <c r="AH506" s="574">
        <v>0</v>
      </c>
      <c r="AI506" s="577" t="s">
        <v>2798</v>
      </c>
      <c r="AJ506" s="574">
        <v>0</v>
      </c>
      <c r="AK506" s="577" t="s">
        <v>2798</v>
      </c>
      <c r="AL506" s="575">
        <v>0</v>
      </c>
      <c r="AM506" s="568"/>
      <c r="AN506" s="578">
        <v>0</v>
      </c>
      <c r="AO506" s="579">
        <v>0</v>
      </c>
      <c r="AP506" s="568"/>
      <c r="AQ506" s="580" t="s">
        <v>2795</v>
      </c>
      <c r="AR506" s="581" t="s">
        <v>2799</v>
      </c>
      <c r="AS506" s="582">
        <v>0</v>
      </c>
      <c r="AT506" s="568"/>
      <c r="AU506" s="580" t="s">
        <v>2795</v>
      </c>
      <c r="AV506" s="583" t="s">
        <v>2800</v>
      </c>
      <c r="AW506" s="584" t="s">
        <v>2801</v>
      </c>
      <c r="AX506" s="585" t="s">
        <v>178</v>
      </c>
      <c r="AY506" s="585" t="s">
        <v>178</v>
      </c>
      <c r="AZ506" s="586">
        <v>0</v>
      </c>
      <c r="BA506" s="586">
        <v>0</v>
      </c>
      <c r="BB506" s="586">
        <v>0</v>
      </c>
      <c r="BC506" s="587">
        <v>0</v>
      </c>
      <c r="BD506" s="588">
        <v>0</v>
      </c>
      <c r="BE506" s="568"/>
      <c r="BF506" s="589">
        <v>1</v>
      </c>
      <c r="BG506" s="590">
        <v>29888595.010000002</v>
      </c>
      <c r="BH506" s="590">
        <v>-239108760.07999998</v>
      </c>
      <c r="BI506" s="591">
        <v>3347522641.1200004</v>
      </c>
      <c r="BJ506" s="1100">
        <v>60</v>
      </c>
      <c r="BK506" s="544">
        <f t="shared" si="71"/>
        <v>55792044.01866667</v>
      </c>
      <c r="BL506" s="544">
        <f t="shared" si="62"/>
        <v>43882373.732454732</v>
      </c>
      <c r="BM506" s="544">
        <f t="shared" si="63"/>
        <v>-11909670.286211938</v>
      </c>
      <c r="BN506" s="545"/>
      <c r="BO506" s="545">
        <f t="shared" si="64"/>
        <v>0</v>
      </c>
      <c r="BP506" s="545">
        <f t="shared" si="65"/>
        <v>0</v>
      </c>
      <c r="BQ506" s="545"/>
      <c r="BR506" s="545"/>
      <c r="BS506" s="545"/>
      <c r="BT506" s="545">
        <f t="shared" si="72"/>
        <v>60</v>
      </c>
      <c r="BU506" s="545">
        <f t="shared" si="66"/>
        <v>-714580217.17271626</v>
      </c>
      <c r="BV506" s="545">
        <f t="shared" si="67"/>
        <v>-235811471.66699639</v>
      </c>
      <c r="BW506" s="545">
        <f t="shared" si="68"/>
        <v>-235811471.66699639</v>
      </c>
      <c r="BX506" s="1101">
        <f t="shared" si="69"/>
        <v>1.4248165998008501E-2</v>
      </c>
      <c r="BY506" s="1102">
        <f t="shared" si="70"/>
        <v>2632942423.9472837</v>
      </c>
    </row>
    <row r="507" spans="1:77" ht="12" customHeight="1">
      <c r="A507" s="1086">
        <v>1911351002</v>
      </c>
      <c r="B507" s="1061">
        <v>7151000</v>
      </c>
      <c r="C507" s="1062">
        <v>7049524</v>
      </c>
      <c r="D507" s="1062">
        <v>99</v>
      </c>
      <c r="E507" s="1062" t="s">
        <v>3038</v>
      </c>
      <c r="F507" s="1062" t="s">
        <v>3026</v>
      </c>
      <c r="G507" s="1087" t="s">
        <v>2956</v>
      </c>
      <c r="H507" s="1088" t="s">
        <v>2887</v>
      </c>
      <c r="I507" s="1088" t="s">
        <v>2795</v>
      </c>
      <c r="J507" s="1089"/>
      <c r="K507" s="1090">
        <v>42725</v>
      </c>
      <c r="L507" s="1091">
        <v>42978</v>
      </c>
      <c r="M507" s="563">
        <v>120</v>
      </c>
      <c r="N507" s="562">
        <v>46630</v>
      </c>
      <c r="O507" s="564">
        <v>8</v>
      </c>
      <c r="P507" s="565">
        <v>112</v>
      </c>
      <c r="Q507" s="564" t="s">
        <v>2796</v>
      </c>
      <c r="R507" s="564" t="s">
        <v>127</v>
      </c>
      <c r="S507" s="566">
        <v>74981863</v>
      </c>
      <c r="T507" s="567" t="s">
        <v>2797</v>
      </c>
      <c r="U507" s="568"/>
      <c r="V507" s="593">
        <v>74981863</v>
      </c>
      <c r="W507" s="566">
        <v>-4373942.0083333328</v>
      </c>
      <c r="X507" s="570"/>
      <c r="Y507" s="571">
        <v>70607920.991666675</v>
      </c>
      <c r="Z507" s="568"/>
      <c r="AA507" s="572"/>
      <c r="AB507" s="573"/>
      <c r="AC507" s="651">
        <v>0</v>
      </c>
      <c r="AD507" s="574">
        <v>0</v>
      </c>
      <c r="AE507" s="574">
        <v>0</v>
      </c>
      <c r="AF507" s="575">
        <v>0</v>
      </c>
      <c r="AG507" s="576" t="s">
        <v>2798</v>
      </c>
      <c r="AH507" s="574">
        <v>0</v>
      </c>
      <c r="AI507" s="577" t="s">
        <v>2798</v>
      </c>
      <c r="AJ507" s="574">
        <v>0</v>
      </c>
      <c r="AK507" s="577" t="s">
        <v>2798</v>
      </c>
      <c r="AL507" s="575">
        <v>0</v>
      </c>
      <c r="AM507" s="568"/>
      <c r="AN507" s="578">
        <v>0</v>
      </c>
      <c r="AO507" s="579">
        <v>0</v>
      </c>
      <c r="AP507" s="568"/>
      <c r="AQ507" s="580" t="s">
        <v>2795</v>
      </c>
      <c r="AR507" s="581" t="s">
        <v>2799</v>
      </c>
      <c r="AS507" s="582">
        <v>0</v>
      </c>
      <c r="AT507" s="568"/>
      <c r="AU507" s="580" t="s">
        <v>2795</v>
      </c>
      <c r="AV507" s="583" t="s">
        <v>2800</v>
      </c>
      <c r="AW507" s="584" t="s">
        <v>2801</v>
      </c>
      <c r="AX507" s="585" t="s">
        <v>178</v>
      </c>
      <c r="AY507" s="585" t="s">
        <v>178</v>
      </c>
      <c r="AZ507" s="586">
        <v>0</v>
      </c>
      <c r="BA507" s="586">
        <v>0</v>
      </c>
      <c r="BB507" s="586">
        <v>0</v>
      </c>
      <c r="BC507" s="587">
        <v>0</v>
      </c>
      <c r="BD507" s="588">
        <v>0</v>
      </c>
      <c r="BE507" s="568"/>
      <c r="BF507" s="589">
        <v>1</v>
      </c>
      <c r="BG507" s="590">
        <v>624848.85833333328</v>
      </c>
      <c r="BH507" s="590">
        <v>-4998790.8666666662</v>
      </c>
      <c r="BI507" s="591">
        <v>69983072.13333334</v>
      </c>
      <c r="BJ507" s="1100">
        <v>60</v>
      </c>
      <c r="BK507" s="544">
        <f t="shared" si="71"/>
        <v>1166384.5355555557</v>
      </c>
      <c r="BL507" s="544">
        <f t="shared" si="62"/>
        <v>917401.80890091939</v>
      </c>
      <c r="BM507" s="544">
        <f t="shared" si="63"/>
        <v>-248982.72665463632</v>
      </c>
      <c r="BN507" s="545"/>
      <c r="BO507" s="545">
        <f t="shared" si="64"/>
        <v>0</v>
      </c>
      <c r="BP507" s="545">
        <f t="shared" si="65"/>
        <v>0</v>
      </c>
      <c r="BQ507" s="545"/>
      <c r="BR507" s="545"/>
      <c r="BS507" s="545"/>
      <c r="BT507" s="545">
        <f t="shared" si="72"/>
        <v>60</v>
      </c>
      <c r="BU507" s="545">
        <f t="shared" si="66"/>
        <v>-14938963.59927818</v>
      </c>
      <c r="BV507" s="545">
        <f t="shared" si="67"/>
        <v>-4929857.9877617992</v>
      </c>
      <c r="BW507" s="545">
        <f t="shared" si="68"/>
        <v>-4929857.9877617992</v>
      </c>
      <c r="BX507" s="1101">
        <f t="shared" si="69"/>
        <v>2.9787115300069204E-4</v>
      </c>
      <c r="BY507" s="1102">
        <f t="shared" si="70"/>
        <v>55044108.534055166</v>
      </c>
    </row>
    <row r="508" spans="1:77" ht="12" customHeight="1">
      <c r="A508" s="1086">
        <v>1911351002</v>
      </c>
      <c r="B508" s="1061">
        <v>7151000</v>
      </c>
      <c r="C508" s="1062">
        <v>7049524</v>
      </c>
      <c r="D508" s="1062">
        <v>100</v>
      </c>
      <c r="E508" s="1062" t="s">
        <v>3039</v>
      </c>
      <c r="F508" s="1062" t="s">
        <v>3026</v>
      </c>
      <c r="G508" s="1087" t="s">
        <v>2962</v>
      </c>
      <c r="H508" s="1088" t="s">
        <v>2887</v>
      </c>
      <c r="I508" s="1088" t="s">
        <v>2795</v>
      </c>
      <c r="J508" s="1089"/>
      <c r="K508" s="1090">
        <v>42723</v>
      </c>
      <c r="L508" s="1091"/>
      <c r="M508" s="563">
        <v>0</v>
      </c>
      <c r="N508" s="562">
        <v>0</v>
      </c>
      <c r="O508" s="564">
        <v>0</v>
      </c>
      <c r="P508" s="565">
        <v>0</v>
      </c>
      <c r="Q508" s="564" t="s">
        <v>2796</v>
      </c>
      <c r="R508" s="564" t="s">
        <v>127</v>
      </c>
      <c r="S508" s="566">
        <v>101071813</v>
      </c>
      <c r="T508" s="567" t="s">
        <v>2797</v>
      </c>
      <c r="U508" s="568"/>
      <c r="V508" s="593">
        <v>101071813</v>
      </c>
      <c r="W508" s="566">
        <v>0</v>
      </c>
      <c r="X508" s="570"/>
      <c r="Y508" s="571">
        <v>101071813</v>
      </c>
      <c r="Z508" s="568"/>
      <c r="AA508" s="572"/>
      <c r="AB508" s="573"/>
      <c r="AC508" s="651">
        <v>0</v>
      </c>
      <c r="AD508" s="574">
        <v>0</v>
      </c>
      <c r="AE508" s="574">
        <v>0</v>
      </c>
      <c r="AF508" s="575">
        <v>0</v>
      </c>
      <c r="AG508" s="576" t="s">
        <v>2798</v>
      </c>
      <c r="AH508" s="574">
        <v>0</v>
      </c>
      <c r="AI508" s="577" t="s">
        <v>2798</v>
      </c>
      <c r="AJ508" s="574">
        <v>0</v>
      </c>
      <c r="AK508" s="577" t="s">
        <v>2798</v>
      </c>
      <c r="AL508" s="575">
        <v>0</v>
      </c>
      <c r="AM508" s="568"/>
      <c r="AN508" s="578">
        <v>0</v>
      </c>
      <c r="AO508" s="579">
        <v>0</v>
      </c>
      <c r="AP508" s="568"/>
      <c r="AQ508" s="580" t="s">
        <v>2795</v>
      </c>
      <c r="AR508" s="581" t="s">
        <v>2799</v>
      </c>
      <c r="AS508" s="582">
        <v>0</v>
      </c>
      <c r="AT508" s="568"/>
      <c r="AU508" s="580" t="s">
        <v>2795</v>
      </c>
      <c r="AV508" s="583" t="s">
        <v>2800</v>
      </c>
      <c r="AW508" s="584" t="s">
        <v>2801</v>
      </c>
      <c r="AX508" s="585" t="s">
        <v>178</v>
      </c>
      <c r="AY508" s="585" t="s">
        <v>178</v>
      </c>
      <c r="AZ508" s="586">
        <v>0</v>
      </c>
      <c r="BA508" s="586">
        <v>0</v>
      </c>
      <c r="BB508" s="586">
        <v>0</v>
      </c>
      <c r="BC508" s="587">
        <v>0</v>
      </c>
      <c r="BD508" s="588">
        <v>0</v>
      </c>
      <c r="BE508" s="568"/>
      <c r="BF508" s="589" t="s">
        <v>178</v>
      </c>
      <c r="BG508" s="590">
        <v>0</v>
      </c>
      <c r="BH508" s="590">
        <v>0</v>
      </c>
      <c r="BI508" s="591">
        <v>101071813</v>
      </c>
      <c r="BJ508" s="1100">
        <v>60</v>
      </c>
      <c r="BK508" s="544">
        <f t="shared" si="71"/>
        <v>1684530.2166666666</v>
      </c>
      <c r="BL508" s="544">
        <f t="shared" si="62"/>
        <v>1324941.3215018141</v>
      </c>
      <c r="BM508" s="544">
        <f t="shared" si="63"/>
        <v>-359588.8951648525</v>
      </c>
      <c r="BN508" s="545"/>
      <c r="BO508" s="545">
        <f t="shared" si="64"/>
        <v>0</v>
      </c>
      <c r="BP508" s="545">
        <f t="shared" si="65"/>
        <v>0</v>
      </c>
      <c r="BQ508" s="545"/>
      <c r="BR508" s="545"/>
      <c r="BS508" s="545"/>
      <c r="BT508" s="545">
        <f t="shared" si="72"/>
        <v>60</v>
      </c>
      <c r="BU508" s="545">
        <f t="shared" si="66"/>
        <v>-21575333.709891148</v>
      </c>
      <c r="BV508" s="545">
        <f t="shared" si="67"/>
        <v>-7119860.1242640791</v>
      </c>
      <c r="BW508" s="545">
        <f t="shared" si="68"/>
        <v>-7119860.1242640791</v>
      </c>
      <c r="BX508" s="1101">
        <f t="shared" si="69"/>
        <v>4.3019513943058944E-4</v>
      </c>
      <c r="BY508" s="1102">
        <f t="shared" si="70"/>
        <v>79496479.290108845</v>
      </c>
    </row>
    <row r="509" spans="1:77" ht="12" customHeight="1">
      <c r="A509" s="1086">
        <v>1911351002</v>
      </c>
      <c r="B509" s="1061">
        <v>7151000</v>
      </c>
      <c r="C509" s="1062">
        <v>7049524</v>
      </c>
      <c r="D509" s="1062">
        <v>103</v>
      </c>
      <c r="E509" s="1062" t="s">
        <v>3040</v>
      </c>
      <c r="F509" s="1062" t="s">
        <v>3026</v>
      </c>
      <c r="G509" s="1087" t="s">
        <v>2886</v>
      </c>
      <c r="H509" s="1088" t="s">
        <v>2887</v>
      </c>
      <c r="I509" s="1088" t="s">
        <v>2795</v>
      </c>
      <c r="J509" s="1089"/>
      <c r="K509" s="1090">
        <v>42724</v>
      </c>
      <c r="L509" s="1091">
        <v>43069</v>
      </c>
      <c r="M509" s="563">
        <v>117</v>
      </c>
      <c r="N509" s="562">
        <v>46629</v>
      </c>
      <c r="O509" s="564">
        <v>5</v>
      </c>
      <c r="P509" s="565">
        <v>112</v>
      </c>
      <c r="Q509" s="564" t="s">
        <v>2796</v>
      </c>
      <c r="R509" s="564" t="s">
        <v>127</v>
      </c>
      <c r="S509" s="566">
        <v>12818600</v>
      </c>
      <c r="T509" s="567" t="s">
        <v>2797</v>
      </c>
      <c r="U509" s="568"/>
      <c r="V509" s="593">
        <v>12818600</v>
      </c>
      <c r="W509" s="566">
        <v>-438242.73504273506</v>
      </c>
      <c r="X509" s="570"/>
      <c r="Y509" s="571">
        <v>12380357.264957264</v>
      </c>
      <c r="Z509" s="568"/>
      <c r="AA509" s="572"/>
      <c r="AB509" s="573"/>
      <c r="AC509" s="651">
        <v>0</v>
      </c>
      <c r="AD509" s="574">
        <v>0</v>
      </c>
      <c r="AE509" s="574">
        <v>0</v>
      </c>
      <c r="AF509" s="575">
        <v>0</v>
      </c>
      <c r="AG509" s="576" t="s">
        <v>2798</v>
      </c>
      <c r="AH509" s="574">
        <v>0</v>
      </c>
      <c r="AI509" s="577" t="s">
        <v>2798</v>
      </c>
      <c r="AJ509" s="574">
        <v>0</v>
      </c>
      <c r="AK509" s="577" t="s">
        <v>2798</v>
      </c>
      <c r="AL509" s="575">
        <v>0</v>
      </c>
      <c r="AM509" s="568"/>
      <c r="AN509" s="578">
        <v>0</v>
      </c>
      <c r="AO509" s="579">
        <v>0</v>
      </c>
      <c r="AP509" s="568"/>
      <c r="AQ509" s="580" t="s">
        <v>2795</v>
      </c>
      <c r="AR509" s="581" t="s">
        <v>2799</v>
      </c>
      <c r="AS509" s="582">
        <v>0</v>
      </c>
      <c r="AT509" s="568"/>
      <c r="AU509" s="580" t="s">
        <v>2795</v>
      </c>
      <c r="AV509" s="583" t="s">
        <v>2800</v>
      </c>
      <c r="AW509" s="584" t="s">
        <v>2801</v>
      </c>
      <c r="AX509" s="585" t="s">
        <v>178</v>
      </c>
      <c r="AY509" s="585" t="s">
        <v>178</v>
      </c>
      <c r="AZ509" s="586">
        <v>0</v>
      </c>
      <c r="BA509" s="586">
        <v>0</v>
      </c>
      <c r="BB509" s="586">
        <v>0</v>
      </c>
      <c r="BC509" s="587">
        <v>0</v>
      </c>
      <c r="BD509" s="588">
        <v>0</v>
      </c>
      <c r="BE509" s="568"/>
      <c r="BF509" s="589">
        <v>1</v>
      </c>
      <c r="BG509" s="590">
        <v>109560.68376068377</v>
      </c>
      <c r="BH509" s="590">
        <v>-547803.41880341887</v>
      </c>
      <c r="BI509" s="591">
        <v>12270796.581196582</v>
      </c>
      <c r="BJ509" s="1100">
        <v>60</v>
      </c>
      <c r="BK509" s="544">
        <f t="shared" si="71"/>
        <v>204513.27635327636</v>
      </c>
      <c r="BL509" s="544">
        <f t="shared" si="62"/>
        <v>160856.77060300225</v>
      </c>
      <c r="BM509" s="544">
        <f t="shared" si="63"/>
        <v>-43656.505750274111</v>
      </c>
      <c r="BN509" s="545"/>
      <c r="BO509" s="545">
        <f t="shared" si="64"/>
        <v>0</v>
      </c>
      <c r="BP509" s="545">
        <f t="shared" si="65"/>
        <v>0</v>
      </c>
      <c r="BQ509" s="545"/>
      <c r="BR509" s="545"/>
      <c r="BS509" s="545"/>
      <c r="BT509" s="545">
        <f t="shared" si="72"/>
        <v>60</v>
      </c>
      <c r="BU509" s="545">
        <f t="shared" si="66"/>
        <v>-2619390.3450164469</v>
      </c>
      <c r="BV509" s="545">
        <f t="shared" si="67"/>
        <v>-864398.81385542755</v>
      </c>
      <c r="BW509" s="545">
        <f t="shared" si="68"/>
        <v>-864398.81385542755</v>
      </c>
      <c r="BX509" s="1101">
        <f t="shared" si="69"/>
        <v>5.2228577775410674E-5</v>
      </c>
      <c r="BY509" s="1102">
        <f t="shared" si="70"/>
        <v>9651406.236180136</v>
      </c>
    </row>
    <row r="510" spans="1:77" ht="12" customHeight="1">
      <c r="A510" s="1086">
        <v>1911351002</v>
      </c>
      <c r="B510" s="1061">
        <v>7151000</v>
      </c>
      <c r="C510" s="1062">
        <v>7049524</v>
      </c>
      <c r="D510" s="1062">
        <v>104</v>
      </c>
      <c r="E510" s="1062" t="s">
        <v>3041</v>
      </c>
      <c r="F510" s="1062" t="s">
        <v>3026</v>
      </c>
      <c r="G510" s="1087" t="s">
        <v>2886</v>
      </c>
      <c r="H510" s="1088" t="s">
        <v>2887</v>
      </c>
      <c r="I510" s="1088" t="s">
        <v>2795</v>
      </c>
      <c r="J510" s="1089"/>
      <c r="K510" s="1090">
        <v>42723</v>
      </c>
      <c r="L510" s="1091">
        <v>43069</v>
      </c>
      <c r="M510" s="563">
        <v>117</v>
      </c>
      <c r="N510" s="562">
        <v>46629</v>
      </c>
      <c r="O510" s="564">
        <v>5</v>
      </c>
      <c r="P510" s="565">
        <v>112</v>
      </c>
      <c r="Q510" s="564" t="s">
        <v>2796</v>
      </c>
      <c r="R510" s="564" t="s">
        <v>127</v>
      </c>
      <c r="S510" s="566">
        <v>145562783.94</v>
      </c>
      <c r="T510" s="567" t="s">
        <v>2797</v>
      </c>
      <c r="U510" s="568"/>
      <c r="V510" s="593">
        <v>145562783.94</v>
      </c>
      <c r="W510" s="566">
        <v>-4976505.4338461533</v>
      </c>
      <c r="X510" s="570"/>
      <c r="Y510" s="571">
        <v>140586278.50615385</v>
      </c>
      <c r="Z510" s="568"/>
      <c r="AA510" s="572"/>
      <c r="AB510" s="573"/>
      <c r="AC510" s="651">
        <v>0</v>
      </c>
      <c r="AD510" s="574">
        <v>0</v>
      </c>
      <c r="AE510" s="574">
        <v>0</v>
      </c>
      <c r="AF510" s="575">
        <v>0</v>
      </c>
      <c r="AG510" s="576" t="s">
        <v>2798</v>
      </c>
      <c r="AH510" s="574">
        <v>0</v>
      </c>
      <c r="AI510" s="577" t="s">
        <v>2798</v>
      </c>
      <c r="AJ510" s="574">
        <v>0</v>
      </c>
      <c r="AK510" s="577" t="s">
        <v>2798</v>
      </c>
      <c r="AL510" s="575">
        <v>0</v>
      </c>
      <c r="AM510" s="568"/>
      <c r="AN510" s="578">
        <v>0</v>
      </c>
      <c r="AO510" s="579">
        <v>0</v>
      </c>
      <c r="AP510" s="568"/>
      <c r="AQ510" s="580" t="s">
        <v>2795</v>
      </c>
      <c r="AR510" s="581" t="s">
        <v>2799</v>
      </c>
      <c r="AS510" s="582">
        <v>0</v>
      </c>
      <c r="AT510" s="568"/>
      <c r="AU510" s="580" t="s">
        <v>2795</v>
      </c>
      <c r="AV510" s="583" t="s">
        <v>2800</v>
      </c>
      <c r="AW510" s="584" t="s">
        <v>2801</v>
      </c>
      <c r="AX510" s="585" t="s">
        <v>178</v>
      </c>
      <c r="AY510" s="585" t="s">
        <v>178</v>
      </c>
      <c r="AZ510" s="586">
        <v>0</v>
      </c>
      <c r="BA510" s="586">
        <v>0</v>
      </c>
      <c r="BB510" s="586">
        <v>0</v>
      </c>
      <c r="BC510" s="587">
        <v>0</v>
      </c>
      <c r="BD510" s="588">
        <v>0</v>
      </c>
      <c r="BE510" s="568"/>
      <c r="BF510" s="589">
        <v>1</v>
      </c>
      <c r="BG510" s="590">
        <v>1244126.3584615383</v>
      </c>
      <c r="BH510" s="590">
        <v>-6220631.7923076916</v>
      </c>
      <c r="BI510" s="591">
        <v>139342152.14769229</v>
      </c>
      <c r="BJ510" s="1100">
        <v>60</v>
      </c>
      <c r="BK510" s="544">
        <f t="shared" si="71"/>
        <v>2322369.2024615384</v>
      </c>
      <c r="BL510" s="544">
        <f t="shared" si="62"/>
        <v>1826623.7611416974</v>
      </c>
      <c r="BM510" s="544">
        <f t="shared" si="63"/>
        <v>-495745.44131984096</v>
      </c>
      <c r="BN510" s="545"/>
      <c r="BO510" s="545">
        <f t="shared" si="64"/>
        <v>0</v>
      </c>
      <c r="BP510" s="545">
        <f t="shared" si="65"/>
        <v>0</v>
      </c>
      <c r="BQ510" s="545"/>
      <c r="BR510" s="545"/>
      <c r="BS510" s="545"/>
      <c r="BT510" s="545">
        <f t="shared" si="72"/>
        <v>60</v>
      </c>
      <c r="BU510" s="545">
        <f t="shared" si="66"/>
        <v>-29744726.479190458</v>
      </c>
      <c r="BV510" s="545">
        <f t="shared" si="67"/>
        <v>-9815759.7381328512</v>
      </c>
      <c r="BW510" s="545">
        <f t="shared" si="68"/>
        <v>-9815759.7381328512</v>
      </c>
      <c r="BX510" s="1101">
        <f t="shared" si="69"/>
        <v>5.930863887020103E-4</v>
      </c>
      <c r="BY510" s="1102">
        <f t="shared" si="70"/>
        <v>109597425.66850184</v>
      </c>
    </row>
    <row r="511" spans="1:77" ht="12" customHeight="1">
      <c r="A511" s="1086">
        <v>1911351002</v>
      </c>
      <c r="B511" s="1061">
        <v>7151000</v>
      </c>
      <c r="C511" s="1062">
        <v>7049524</v>
      </c>
      <c r="D511" s="1062">
        <v>105</v>
      </c>
      <c r="E511" s="1062" t="s">
        <v>3042</v>
      </c>
      <c r="F511" s="1062" t="s">
        <v>3026</v>
      </c>
      <c r="G511" s="1087" t="s">
        <v>2886</v>
      </c>
      <c r="H511" s="1088" t="s">
        <v>2887</v>
      </c>
      <c r="I511" s="1088" t="s">
        <v>2795</v>
      </c>
      <c r="J511" s="1089"/>
      <c r="K511" s="1090">
        <v>42723</v>
      </c>
      <c r="L511" s="1091">
        <v>43069</v>
      </c>
      <c r="M511" s="563">
        <v>117</v>
      </c>
      <c r="N511" s="562">
        <v>46629</v>
      </c>
      <c r="O511" s="564">
        <v>5</v>
      </c>
      <c r="P511" s="565">
        <v>112</v>
      </c>
      <c r="Q511" s="564" t="s">
        <v>2796</v>
      </c>
      <c r="R511" s="564" t="s">
        <v>127</v>
      </c>
      <c r="S511" s="566">
        <v>16400000</v>
      </c>
      <c r="T511" s="567" t="s">
        <v>2797</v>
      </c>
      <c r="U511" s="568"/>
      <c r="V511" s="593">
        <v>16400000</v>
      </c>
      <c r="W511" s="566">
        <v>-560683.76068376063</v>
      </c>
      <c r="X511" s="570"/>
      <c r="Y511" s="571">
        <v>15839316.23931624</v>
      </c>
      <c r="Z511" s="568"/>
      <c r="AA511" s="572"/>
      <c r="AB511" s="573"/>
      <c r="AC511" s="651">
        <v>0</v>
      </c>
      <c r="AD511" s="574">
        <v>0</v>
      </c>
      <c r="AE511" s="574">
        <v>0</v>
      </c>
      <c r="AF511" s="575">
        <v>0</v>
      </c>
      <c r="AG511" s="576" t="s">
        <v>2798</v>
      </c>
      <c r="AH511" s="574">
        <v>0</v>
      </c>
      <c r="AI511" s="577" t="s">
        <v>2798</v>
      </c>
      <c r="AJ511" s="574">
        <v>0</v>
      </c>
      <c r="AK511" s="577" t="s">
        <v>2798</v>
      </c>
      <c r="AL511" s="575">
        <v>0</v>
      </c>
      <c r="AM511" s="568"/>
      <c r="AN511" s="578">
        <v>0</v>
      </c>
      <c r="AO511" s="579">
        <v>0</v>
      </c>
      <c r="AP511" s="568"/>
      <c r="AQ511" s="580" t="s">
        <v>2795</v>
      </c>
      <c r="AR511" s="581" t="s">
        <v>2799</v>
      </c>
      <c r="AS511" s="582">
        <v>0</v>
      </c>
      <c r="AT511" s="568"/>
      <c r="AU511" s="580" t="s">
        <v>2795</v>
      </c>
      <c r="AV511" s="583" t="s">
        <v>2800</v>
      </c>
      <c r="AW511" s="584" t="s">
        <v>2801</v>
      </c>
      <c r="AX511" s="585" t="s">
        <v>178</v>
      </c>
      <c r="AY511" s="585" t="s">
        <v>178</v>
      </c>
      <c r="AZ511" s="586">
        <v>0</v>
      </c>
      <c r="BA511" s="586">
        <v>0</v>
      </c>
      <c r="BB511" s="586">
        <v>0</v>
      </c>
      <c r="BC511" s="587">
        <v>0</v>
      </c>
      <c r="BD511" s="588">
        <v>0</v>
      </c>
      <c r="BE511" s="568"/>
      <c r="BF511" s="589">
        <v>1</v>
      </c>
      <c r="BG511" s="590">
        <v>140170.94017094016</v>
      </c>
      <c r="BH511" s="590">
        <v>-700854.70085470076</v>
      </c>
      <c r="BI511" s="591">
        <v>15699145.2991453</v>
      </c>
      <c r="BJ511" s="1100">
        <v>60</v>
      </c>
      <c r="BK511" s="544">
        <f t="shared" si="71"/>
        <v>261652.42165242168</v>
      </c>
      <c r="BL511" s="544">
        <f t="shared" si="62"/>
        <v>205798.6861193295</v>
      </c>
      <c r="BM511" s="544">
        <f t="shared" si="63"/>
        <v>-55853.735533092171</v>
      </c>
      <c r="BN511" s="545"/>
      <c r="BO511" s="545">
        <f t="shared" si="64"/>
        <v>0</v>
      </c>
      <c r="BP511" s="545">
        <f t="shared" si="65"/>
        <v>0</v>
      </c>
      <c r="BQ511" s="545"/>
      <c r="BR511" s="545"/>
      <c r="BS511" s="545"/>
      <c r="BT511" s="545">
        <f t="shared" si="72"/>
        <v>60</v>
      </c>
      <c r="BU511" s="545">
        <f t="shared" si="66"/>
        <v>-3351224.1319855303</v>
      </c>
      <c r="BV511" s="545">
        <f t="shared" si="67"/>
        <v>-1105903.9635552249</v>
      </c>
      <c r="BW511" s="545">
        <f t="shared" si="68"/>
        <v>-1105903.9635552249</v>
      </c>
      <c r="BX511" s="1101">
        <f t="shared" si="69"/>
        <v>6.6820766348644551E-5</v>
      </c>
      <c r="BY511" s="1102">
        <f t="shared" si="70"/>
        <v>12347921.16715977</v>
      </c>
    </row>
    <row r="512" spans="1:77" ht="12" customHeight="1">
      <c r="A512" s="1086">
        <v>1911351002</v>
      </c>
      <c r="B512" s="1061">
        <v>7151000</v>
      </c>
      <c r="C512" s="1062">
        <v>7049524</v>
      </c>
      <c r="D512" s="1062">
        <v>107</v>
      </c>
      <c r="E512" s="1062" t="s">
        <v>3043</v>
      </c>
      <c r="F512" s="1062" t="s">
        <v>3026</v>
      </c>
      <c r="G512" s="1087" t="s">
        <v>2962</v>
      </c>
      <c r="H512" s="1088" t="s">
        <v>2887</v>
      </c>
      <c r="I512" s="1088" t="s">
        <v>2795</v>
      </c>
      <c r="J512" s="1089"/>
      <c r="K512" s="1090">
        <v>42724</v>
      </c>
      <c r="L512" s="1091"/>
      <c r="M512" s="563">
        <v>0</v>
      </c>
      <c r="N512" s="562">
        <v>0</v>
      </c>
      <c r="O512" s="564">
        <v>0</v>
      </c>
      <c r="P512" s="565">
        <v>0</v>
      </c>
      <c r="Q512" s="564" t="s">
        <v>2796</v>
      </c>
      <c r="R512" s="564" t="s">
        <v>127</v>
      </c>
      <c r="S512" s="566">
        <v>44199242.5</v>
      </c>
      <c r="T512" s="567" t="s">
        <v>2797</v>
      </c>
      <c r="U512" s="568"/>
      <c r="V512" s="593">
        <v>44199242.5</v>
      </c>
      <c r="W512" s="566">
        <v>0</v>
      </c>
      <c r="X512" s="570"/>
      <c r="Y512" s="571">
        <v>44199242.5</v>
      </c>
      <c r="Z512" s="568"/>
      <c r="AA512" s="572"/>
      <c r="AB512" s="573"/>
      <c r="AC512" s="651">
        <v>0</v>
      </c>
      <c r="AD512" s="574">
        <v>0</v>
      </c>
      <c r="AE512" s="574">
        <v>0</v>
      </c>
      <c r="AF512" s="575">
        <v>0</v>
      </c>
      <c r="AG512" s="576" t="s">
        <v>2798</v>
      </c>
      <c r="AH512" s="574">
        <v>0</v>
      </c>
      <c r="AI512" s="577" t="s">
        <v>2798</v>
      </c>
      <c r="AJ512" s="574">
        <v>0</v>
      </c>
      <c r="AK512" s="577" t="s">
        <v>2798</v>
      </c>
      <c r="AL512" s="575">
        <v>0</v>
      </c>
      <c r="AM512" s="568"/>
      <c r="AN512" s="578">
        <v>0</v>
      </c>
      <c r="AO512" s="579">
        <v>0</v>
      </c>
      <c r="AP512" s="568"/>
      <c r="AQ512" s="580" t="s">
        <v>2795</v>
      </c>
      <c r="AR512" s="581" t="s">
        <v>2799</v>
      </c>
      <c r="AS512" s="582">
        <v>0</v>
      </c>
      <c r="AT512" s="568"/>
      <c r="AU512" s="580" t="s">
        <v>2795</v>
      </c>
      <c r="AV512" s="583" t="s">
        <v>2800</v>
      </c>
      <c r="AW512" s="584" t="s">
        <v>2801</v>
      </c>
      <c r="AX512" s="585" t="s">
        <v>178</v>
      </c>
      <c r="AY512" s="585" t="s">
        <v>178</v>
      </c>
      <c r="AZ512" s="586">
        <v>0</v>
      </c>
      <c r="BA512" s="586">
        <v>0</v>
      </c>
      <c r="BB512" s="586">
        <v>0</v>
      </c>
      <c r="BC512" s="587">
        <v>0</v>
      </c>
      <c r="BD512" s="588">
        <v>0</v>
      </c>
      <c r="BE512" s="568"/>
      <c r="BF512" s="589" t="s">
        <v>178</v>
      </c>
      <c r="BG512" s="590">
        <v>0</v>
      </c>
      <c r="BH512" s="590">
        <v>0</v>
      </c>
      <c r="BI512" s="591">
        <v>44199242.5</v>
      </c>
      <c r="BJ512" s="1100">
        <v>60</v>
      </c>
      <c r="BK512" s="544">
        <f t="shared" si="71"/>
        <v>736654.04166666663</v>
      </c>
      <c r="BL512" s="544">
        <f t="shared" si="62"/>
        <v>579403.90133626224</v>
      </c>
      <c r="BM512" s="544">
        <f t="shared" si="63"/>
        <v>-157250.14033040439</v>
      </c>
      <c r="BN512" s="545"/>
      <c r="BO512" s="545">
        <f t="shared" si="64"/>
        <v>0</v>
      </c>
      <c r="BP512" s="545">
        <f t="shared" si="65"/>
        <v>0</v>
      </c>
      <c r="BQ512" s="545"/>
      <c r="BR512" s="545"/>
      <c r="BS512" s="545"/>
      <c r="BT512" s="545">
        <f t="shared" si="72"/>
        <v>60</v>
      </c>
      <c r="BU512" s="545">
        <f t="shared" si="66"/>
        <v>-9435008.4198242631</v>
      </c>
      <c r="BV512" s="545">
        <f t="shared" si="67"/>
        <v>-3113552.7785420069</v>
      </c>
      <c r="BW512" s="545">
        <f t="shared" si="68"/>
        <v>-3113552.7785420069</v>
      </c>
      <c r="BX512" s="1101">
        <f t="shared" si="69"/>
        <v>1.8812662725278248E-4</v>
      </c>
      <c r="BY512" s="1102">
        <f t="shared" si="70"/>
        <v>34764234.080175735</v>
      </c>
    </row>
    <row r="513" spans="1:77" ht="12" customHeight="1">
      <c r="A513" s="1086">
        <v>1911351002</v>
      </c>
      <c r="B513" s="1061">
        <v>7151000</v>
      </c>
      <c r="C513" s="1062">
        <v>7049524</v>
      </c>
      <c r="D513" s="1062">
        <v>108</v>
      </c>
      <c r="E513" s="1062" t="s">
        <v>3044</v>
      </c>
      <c r="F513" s="1062" t="s">
        <v>3026</v>
      </c>
      <c r="G513" s="1087" t="s">
        <v>2956</v>
      </c>
      <c r="H513" s="1088" t="s">
        <v>2887</v>
      </c>
      <c r="I513" s="1088" t="s">
        <v>2795</v>
      </c>
      <c r="J513" s="1089"/>
      <c r="K513" s="1090">
        <v>42725</v>
      </c>
      <c r="L513" s="1091">
        <v>42978</v>
      </c>
      <c r="M513" s="563">
        <v>120</v>
      </c>
      <c r="N513" s="562">
        <v>46630</v>
      </c>
      <c r="O513" s="564">
        <v>8</v>
      </c>
      <c r="P513" s="565">
        <v>112</v>
      </c>
      <c r="Q513" s="564" t="s">
        <v>2796</v>
      </c>
      <c r="R513" s="564" t="s">
        <v>127</v>
      </c>
      <c r="S513" s="566">
        <v>29402619.5</v>
      </c>
      <c r="T513" s="567" t="s">
        <v>2797</v>
      </c>
      <c r="U513" s="568"/>
      <c r="V513" s="593">
        <v>29402619.5</v>
      </c>
      <c r="W513" s="566">
        <v>-1715152.8041666665</v>
      </c>
      <c r="X513" s="570"/>
      <c r="Y513" s="571">
        <v>27687466.695833333</v>
      </c>
      <c r="Z513" s="568"/>
      <c r="AA513" s="572"/>
      <c r="AB513" s="573"/>
      <c r="AC513" s="651">
        <v>0</v>
      </c>
      <c r="AD513" s="574">
        <v>0</v>
      </c>
      <c r="AE513" s="574">
        <v>0</v>
      </c>
      <c r="AF513" s="575">
        <v>0</v>
      </c>
      <c r="AG513" s="576" t="s">
        <v>2798</v>
      </c>
      <c r="AH513" s="574">
        <v>0</v>
      </c>
      <c r="AI513" s="577" t="s">
        <v>2798</v>
      </c>
      <c r="AJ513" s="574">
        <v>0</v>
      </c>
      <c r="AK513" s="577" t="s">
        <v>2798</v>
      </c>
      <c r="AL513" s="575">
        <v>0</v>
      </c>
      <c r="AM513" s="568"/>
      <c r="AN513" s="578">
        <v>0</v>
      </c>
      <c r="AO513" s="579">
        <v>0</v>
      </c>
      <c r="AP513" s="568"/>
      <c r="AQ513" s="580" t="s">
        <v>2795</v>
      </c>
      <c r="AR513" s="581" t="s">
        <v>2799</v>
      </c>
      <c r="AS513" s="582">
        <v>0</v>
      </c>
      <c r="AT513" s="568"/>
      <c r="AU513" s="580" t="s">
        <v>2795</v>
      </c>
      <c r="AV513" s="583" t="s">
        <v>2800</v>
      </c>
      <c r="AW513" s="584" t="s">
        <v>2801</v>
      </c>
      <c r="AX513" s="585" t="s">
        <v>178</v>
      </c>
      <c r="AY513" s="585" t="s">
        <v>178</v>
      </c>
      <c r="AZ513" s="586">
        <v>0</v>
      </c>
      <c r="BA513" s="586">
        <v>0</v>
      </c>
      <c r="BB513" s="586">
        <v>0</v>
      </c>
      <c r="BC513" s="587">
        <v>0</v>
      </c>
      <c r="BD513" s="588">
        <v>0</v>
      </c>
      <c r="BE513" s="568"/>
      <c r="BF513" s="589">
        <v>1</v>
      </c>
      <c r="BG513" s="590">
        <v>245021.82916666666</v>
      </c>
      <c r="BH513" s="590">
        <v>-1960174.6333333331</v>
      </c>
      <c r="BI513" s="591">
        <v>27442444.866666667</v>
      </c>
      <c r="BJ513" s="1100">
        <v>60</v>
      </c>
      <c r="BK513" s="544">
        <f t="shared" si="71"/>
        <v>457374.0811111111</v>
      </c>
      <c r="BL513" s="544">
        <f t="shared" si="62"/>
        <v>359740.54573337885</v>
      </c>
      <c r="BM513" s="544">
        <f t="shared" si="63"/>
        <v>-97633.535377732245</v>
      </c>
      <c r="BN513" s="545"/>
      <c r="BO513" s="545">
        <f t="shared" si="64"/>
        <v>0</v>
      </c>
      <c r="BP513" s="545">
        <f t="shared" si="65"/>
        <v>0</v>
      </c>
      <c r="BQ513" s="545"/>
      <c r="BR513" s="545"/>
      <c r="BS513" s="545"/>
      <c r="BT513" s="545">
        <f t="shared" si="72"/>
        <v>60</v>
      </c>
      <c r="BU513" s="545">
        <f t="shared" si="66"/>
        <v>-5858012.1226639347</v>
      </c>
      <c r="BV513" s="545">
        <f t="shared" si="67"/>
        <v>-1933144.0004790986</v>
      </c>
      <c r="BW513" s="545">
        <f t="shared" si="68"/>
        <v>-1933144.0004790986</v>
      </c>
      <c r="BX513" s="1101">
        <f t="shared" si="69"/>
        <v>1.168041419790494E-4</v>
      </c>
      <c r="BY513" s="1102">
        <f t="shared" si="70"/>
        <v>21584432.74400273</v>
      </c>
    </row>
    <row r="514" spans="1:77" ht="12" customHeight="1">
      <c r="A514" s="1086">
        <v>1911351002</v>
      </c>
      <c r="B514" s="1061">
        <v>7151000</v>
      </c>
      <c r="C514" s="1062">
        <v>7049524</v>
      </c>
      <c r="D514" s="1062">
        <v>111</v>
      </c>
      <c r="E514" s="1062" t="s">
        <v>3045</v>
      </c>
      <c r="F514" s="1062" t="s">
        <v>3026</v>
      </c>
      <c r="G514" s="1087" t="s">
        <v>2956</v>
      </c>
      <c r="H514" s="1088" t="s">
        <v>2887</v>
      </c>
      <c r="I514" s="1088" t="s">
        <v>2795</v>
      </c>
      <c r="J514" s="1089"/>
      <c r="K514" s="1090">
        <v>42724</v>
      </c>
      <c r="L514" s="1091">
        <v>42978</v>
      </c>
      <c r="M514" s="563">
        <v>120</v>
      </c>
      <c r="N514" s="562">
        <v>46630</v>
      </c>
      <c r="O514" s="564">
        <v>8</v>
      </c>
      <c r="P514" s="565">
        <v>112</v>
      </c>
      <c r="Q514" s="564" t="s">
        <v>2796</v>
      </c>
      <c r="R514" s="564" t="s">
        <v>127</v>
      </c>
      <c r="S514" s="566">
        <v>76283863</v>
      </c>
      <c r="T514" s="567" t="s">
        <v>2797</v>
      </c>
      <c r="U514" s="568"/>
      <c r="V514" s="593">
        <v>76283863</v>
      </c>
      <c r="W514" s="566">
        <v>-4449892.0083333328</v>
      </c>
      <c r="X514" s="570"/>
      <c r="Y514" s="571">
        <v>71833970.991666675</v>
      </c>
      <c r="Z514" s="568"/>
      <c r="AA514" s="572"/>
      <c r="AB514" s="573"/>
      <c r="AC514" s="652">
        <v>0</v>
      </c>
      <c r="AD514" s="574">
        <v>0</v>
      </c>
      <c r="AE514" s="574">
        <v>0</v>
      </c>
      <c r="AF514" s="575">
        <v>0</v>
      </c>
      <c r="AG514" s="576" t="s">
        <v>2798</v>
      </c>
      <c r="AH514" s="574">
        <v>0</v>
      </c>
      <c r="AI514" s="577" t="s">
        <v>2798</v>
      </c>
      <c r="AJ514" s="574">
        <v>0</v>
      </c>
      <c r="AK514" s="577" t="s">
        <v>2798</v>
      </c>
      <c r="AL514" s="575">
        <v>0</v>
      </c>
      <c r="AM514" s="568"/>
      <c r="AN514" s="578">
        <v>0</v>
      </c>
      <c r="AO514" s="579">
        <v>0</v>
      </c>
      <c r="AP514" s="568"/>
      <c r="AQ514" s="580" t="s">
        <v>2795</v>
      </c>
      <c r="AR514" s="581" t="s">
        <v>2799</v>
      </c>
      <c r="AS514" s="582">
        <v>0</v>
      </c>
      <c r="AT514" s="568"/>
      <c r="AU514" s="580" t="s">
        <v>2795</v>
      </c>
      <c r="AV514" s="583" t="s">
        <v>2800</v>
      </c>
      <c r="AW514" s="584" t="s">
        <v>2801</v>
      </c>
      <c r="AX514" s="585" t="s">
        <v>178</v>
      </c>
      <c r="AY514" s="585" t="s">
        <v>178</v>
      </c>
      <c r="AZ514" s="586">
        <v>0</v>
      </c>
      <c r="BA514" s="586">
        <v>0</v>
      </c>
      <c r="BB514" s="586">
        <v>0</v>
      </c>
      <c r="BC514" s="587">
        <v>0</v>
      </c>
      <c r="BD514" s="588">
        <v>0</v>
      </c>
      <c r="BE514" s="568"/>
      <c r="BF514" s="589">
        <v>1</v>
      </c>
      <c r="BG514" s="590">
        <v>635698.85833333328</v>
      </c>
      <c r="BH514" s="590">
        <v>-5085590.8666666662</v>
      </c>
      <c r="BI514" s="591">
        <v>71198272.13333334</v>
      </c>
      <c r="BJ514" s="1100">
        <v>60</v>
      </c>
      <c r="BK514" s="544">
        <f t="shared" si="71"/>
        <v>1186637.868888889</v>
      </c>
      <c r="BL514" s="544">
        <f t="shared" si="62"/>
        <v>933331.75658958906</v>
      </c>
      <c r="BM514" s="544">
        <f t="shared" si="63"/>
        <v>-253306.11229929992</v>
      </c>
      <c r="BN514" s="545"/>
      <c r="BO514" s="545">
        <f t="shared" si="64"/>
        <v>0</v>
      </c>
      <c r="BP514" s="545">
        <f t="shared" si="65"/>
        <v>0</v>
      </c>
      <c r="BQ514" s="545"/>
      <c r="BR514" s="545"/>
      <c r="BS514" s="545"/>
      <c r="BT514" s="545">
        <f t="shared" si="72"/>
        <v>60</v>
      </c>
      <c r="BU514" s="545">
        <f t="shared" si="66"/>
        <v>-15198366.737957995</v>
      </c>
      <c r="BV514" s="545">
        <f t="shared" si="67"/>
        <v>-5015461.0235261386</v>
      </c>
      <c r="BW514" s="545">
        <f t="shared" si="68"/>
        <v>-5015461.0235261386</v>
      </c>
      <c r="BX514" s="1101">
        <f t="shared" si="69"/>
        <v>3.0304344701540464E-4</v>
      </c>
      <c r="BY514" s="1102">
        <f t="shared" si="70"/>
        <v>55999905.395375341</v>
      </c>
    </row>
    <row r="515" spans="1:77" ht="12" customHeight="1">
      <c r="A515" s="1086">
        <v>1911351002</v>
      </c>
      <c r="B515" s="1061">
        <v>7151000</v>
      </c>
      <c r="C515" s="1062">
        <v>7049524</v>
      </c>
      <c r="D515" s="1062">
        <v>112</v>
      </c>
      <c r="E515" s="1062" t="s">
        <v>3046</v>
      </c>
      <c r="F515" s="1062" t="s">
        <v>3026</v>
      </c>
      <c r="G515" s="1087" t="s">
        <v>2962</v>
      </c>
      <c r="H515" s="1088" t="s">
        <v>2887</v>
      </c>
      <c r="I515" s="1088" t="s">
        <v>2795</v>
      </c>
      <c r="J515" s="1089"/>
      <c r="K515" s="1090">
        <v>42723</v>
      </c>
      <c r="L515" s="1091"/>
      <c r="M515" s="563">
        <v>0</v>
      </c>
      <c r="N515" s="562">
        <v>0</v>
      </c>
      <c r="O515" s="564">
        <v>0</v>
      </c>
      <c r="P515" s="565">
        <v>0</v>
      </c>
      <c r="Q515" s="564" t="s">
        <v>2796</v>
      </c>
      <c r="R515" s="564" t="s">
        <v>127</v>
      </c>
      <c r="S515" s="566">
        <v>132435589.00000001</v>
      </c>
      <c r="T515" s="567" t="s">
        <v>2797</v>
      </c>
      <c r="U515" s="568"/>
      <c r="V515" s="593">
        <v>132435589.00000001</v>
      </c>
      <c r="W515" s="566">
        <v>0</v>
      </c>
      <c r="X515" s="570"/>
      <c r="Y515" s="571">
        <v>132435589.00000001</v>
      </c>
      <c r="Z515" s="568"/>
      <c r="AA515" s="572"/>
      <c r="AB515" s="573"/>
      <c r="AC515" s="652">
        <v>0</v>
      </c>
      <c r="AD515" s="574">
        <v>0</v>
      </c>
      <c r="AE515" s="574">
        <v>0</v>
      </c>
      <c r="AF515" s="575">
        <v>0</v>
      </c>
      <c r="AG515" s="576" t="s">
        <v>2798</v>
      </c>
      <c r="AH515" s="574">
        <v>0</v>
      </c>
      <c r="AI515" s="577" t="s">
        <v>2798</v>
      </c>
      <c r="AJ515" s="574">
        <v>0</v>
      </c>
      <c r="AK515" s="577" t="s">
        <v>2798</v>
      </c>
      <c r="AL515" s="575">
        <v>0</v>
      </c>
      <c r="AM515" s="568"/>
      <c r="AN515" s="578">
        <v>0</v>
      </c>
      <c r="AO515" s="579">
        <v>0</v>
      </c>
      <c r="AP515" s="568"/>
      <c r="AQ515" s="580" t="s">
        <v>2795</v>
      </c>
      <c r="AR515" s="581" t="s">
        <v>2799</v>
      </c>
      <c r="AS515" s="582">
        <v>0</v>
      </c>
      <c r="AT515" s="568"/>
      <c r="AU515" s="580" t="s">
        <v>2795</v>
      </c>
      <c r="AV515" s="583" t="s">
        <v>2800</v>
      </c>
      <c r="AW515" s="584" t="s">
        <v>2801</v>
      </c>
      <c r="AX515" s="585" t="s">
        <v>178</v>
      </c>
      <c r="AY515" s="585" t="s">
        <v>178</v>
      </c>
      <c r="AZ515" s="586">
        <v>0</v>
      </c>
      <c r="BA515" s="586">
        <v>0</v>
      </c>
      <c r="BB515" s="586">
        <v>0</v>
      </c>
      <c r="BC515" s="587">
        <v>0</v>
      </c>
      <c r="BD515" s="588">
        <v>0</v>
      </c>
      <c r="BE515" s="568"/>
      <c r="BF515" s="589" t="s">
        <v>178</v>
      </c>
      <c r="BG515" s="590">
        <v>0</v>
      </c>
      <c r="BH515" s="590">
        <v>0</v>
      </c>
      <c r="BI515" s="591">
        <v>132435589.00000001</v>
      </c>
      <c r="BJ515" s="1100">
        <v>60</v>
      </c>
      <c r="BK515" s="544">
        <f t="shared" si="71"/>
        <v>2207259.8166666669</v>
      </c>
      <c r="BL515" s="544">
        <f t="shared" si="62"/>
        <v>1736086.2449705056</v>
      </c>
      <c r="BM515" s="544">
        <f t="shared" si="63"/>
        <v>-471173.57169616129</v>
      </c>
      <c r="BN515" s="545"/>
      <c r="BO515" s="545">
        <f t="shared" si="64"/>
        <v>0</v>
      </c>
      <c r="BP515" s="545">
        <f t="shared" si="65"/>
        <v>0</v>
      </c>
      <c r="BQ515" s="545"/>
      <c r="BR515" s="545"/>
      <c r="BS515" s="545"/>
      <c r="BT515" s="545">
        <f t="shared" si="72"/>
        <v>60</v>
      </c>
      <c r="BU515" s="545">
        <f t="shared" si="66"/>
        <v>-28270414.301769678</v>
      </c>
      <c r="BV515" s="545">
        <f t="shared" si="67"/>
        <v>-9329236.7195839938</v>
      </c>
      <c r="BW515" s="545">
        <f t="shared" si="68"/>
        <v>-9329236.7195839938</v>
      </c>
      <c r="BX515" s="1101">
        <f t="shared" si="69"/>
        <v>5.6368976655664859E-4</v>
      </c>
      <c r="BY515" s="1102">
        <f t="shared" si="70"/>
        <v>104165174.69823034</v>
      </c>
    </row>
    <row r="516" spans="1:77" ht="12" customHeight="1">
      <c r="A516" s="1086">
        <v>1911351002</v>
      </c>
      <c r="B516" s="1061">
        <v>7151000</v>
      </c>
      <c r="C516" s="1062">
        <v>7049524</v>
      </c>
      <c r="D516" s="1062">
        <v>113</v>
      </c>
      <c r="E516" s="1062" t="s">
        <v>3047</v>
      </c>
      <c r="F516" s="1062" t="s">
        <v>3026</v>
      </c>
      <c r="G516" s="1087" t="s">
        <v>2886</v>
      </c>
      <c r="H516" s="1088" t="s">
        <v>2887</v>
      </c>
      <c r="I516" s="1088" t="s">
        <v>2795</v>
      </c>
      <c r="J516" s="1089"/>
      <c r="K516" s="1090">
        <v>42723</v>
      </c>
      <c r="L516" s="1091">
        <v>43069</v>
      </c>
      <c r="M516" s="563">
        <v>117</v>
      </c>
      <c r="N516" s="562">
        <v>46629</v>
      </c>
      <c r="O516" s="564">
        <v>5</v>
      </c>
      <c r="P516" s="565">
        <v>112</v>
      </c>
      <c r="Q516" s="564" t="s">
        <v>2796</v>
      </c>
      <c r="R516" s="564" t="s">
        <v>127</v>
      </c>
      <c r="S516" s="566">
        <v>9600000</v>
      </c>
      <c r="T516" s="567" t="s">
        <v>2797</v>
      </c>
      <c r="U516" s="568"/>
      <c r="V516" s="593">
        <v>9600000</v>
      </c>
      <c r="W516" s="566">
        <v>-328205.12820512819</v>
      </c>
      <c r="X516" s="570"/>
      <c r="Y516" s="571">
        <v>9271794.871794872</v>
      </c>
      <c r="Z516" s="568"/>
      <c r="AA516" s="572"/>
      <c r="AB516" s="573"/>
      <c r="AC516" s="652">
        <v>0</v>
      </c>
      <c r="AD516" s="574">
        <v>0</v>
      </c>
      <c r="AE516" s="574">
        <v>0</v>
      </c>
      <c r="AF516" s="575">
        <v>0</v>
      </c>
      <c r="AG516" s="576" t="s">
        <v>2798</v>
      </c>
      <c r="AH516" s="574">
        <v>0</v>
      </c>
      <c r="AI516" s="577" t="s">
        <v>2798</v>
      </c>
      <c r="AJ516" s="574">
        <v>0</v>
      </c>
      <c r="AK516" s="577" t="s">
        <v>2798</v>
      </c>
      <c r="AL516" s="575">
        <v>0</v>
      </c>
      <c r="AM516" s="568"/>
      <c r="AN516" s="578">
        <v>0</v>
      </c>
      <c r="AO516" s="579">
        <v>0</v>
      </c>
      <c r="AP516" s="568"/>
      <c r="AQ516" s="580" t="s">
        <v>2795</v>
      </c>
      <c r="AR516" s="581" t="s">
        <v>2799</v>
      </c>
      <c r="AS516" s="582">
        <v>0</v>
      </c>
      <c r="AT516" s="568"/>
      <c r="AU516" s="580" t="s">
        <v>2795</v>
      </c>
      <c r="AV516" s="583" t="s">
        <v>2800</v>
      </c>
      <c r="AW516" s="584" t="s">
        <v>2801</v>
      </c>
      <c r="AX516" s="585" t="s">
        <v>178</v>
      </c>
      <c r="AY516" s="585" t="s">
        <v>178</v>
      </c>
      <c r="AZ516" s="586">
        <v>0</v>
      </c>
      <c r="BA516" s="586">
        <v>0</v>
      </c>
      <c r="BB516" s="586">
        <v>0</v>
      </c>
      <c r="BC516" s="587">
        <v>0</v>
      </c>
      <c r="BD516" s="588">
        <v>0</v>
      </c>
      <c r="BE516" s="568"/>
      <c r="BF516" s="589">
        <v>1</v>
      </c>
      <c r="BG516" s="590">
        <v>82051.282051282047</v>
      </c>
      <c r="BH516" s="590">
        <v>-410256.41025641025</v>
      </c>
      <c r="BI516" s="591">
        <v>9189743.58974359</v>
      </c>
      <c r="BJ516" s="1100">
        <v>60</v>
      </c>
      <c r="BK516" s="544">
        <f t="shared" si="71"/>
        <v>153162.39316239316</v>
      </c>
      <c r="BL516" s="544">
        <f t="shared" si="62"/>
        <v>120467.52358204655</v>
      </c>
      <c r="BM516" s="544">
        <f t="shared" si="63"/>
        <v>-32694.869580346611</v>
      </c>
      <c r="BN516" s="545"/>
      <c r="BO516" s="545">
        <f t="shared" si="64"/>
        <v>0</v>
      </c>
      <c r="BP516" s="545">
        <f t="shared" si="65"/>
        <v>0</v>
      </c>
      <c r="BQ516" s="545"/>
      <c r="BR516" s="545"/>
      <c r="BS516" s="545"/>
      <c r="BT516" s="545">
        <f t="shared" si="72"/>
        <v>60</v>
      </c>
      <c r="BU516" s="545">
        <f t="shared" si="66"/>
        <v>-1961692.1748207966</v>
      </c>
      <c r="BV516" s="545">
        <f t="shared" si="67"/>
        <v>-647358.4176908629</v>
      </c>
      <c r="BW516" s="545">
        <f t="shared" si="68"/>
        <v>-647358.4176908629</v>
      </c>
      <c r="BX516" s="1101">
        <f t="shared" si="69"/>
        <v>3.9114594935791934E-5</v>
      </c>
      <c r="BY516" s="1102">
        <f t="shared" si="70"/>
        <v>7228051.4149227925</v>
      </c>
    </row>
    <row r="517" spans="1:77" ht="12" customHeight="1">
      <c r="A517" s="1086">
        <v>1911351002</v>
      </c>
      <c r="B517" s="1061">
        <v>7151000</v>
      </c>
      <c r="C517" s="1062">
        <v>7049524</v>
      </c>
      <c r="D517" s="1062">
        <v>114</v>
      </c>
      <c r="E517" s="1062" t="s">
        <v>3048</v>
      </c>
      <c r="F517" s="1062" t="s">
        <v>3026</v>
      </c>
      <c r="G517" s="1087" t="s">
        <v>2886</v>
      </c>
      <c r="H517" s="1088" t="s">
        <v>2887</v>
      </c>
      <c r="I517" s="1088" t="s">
        <v>2795</v>
      </c>
      <c r="J517" s="1089"/>
      <c r="K517" s="1090">
        <v>42723</v>
      </c>
      <c r="L517" s="1091">
        <v>43069</v>
      </c>
      <c r="M517" s="563">
        <v>117</v>
      </c>
      <c r="N517" s="562">
        <v>46629</v>
      </c>
      <c r="O517" s="564">
        <v>5</v>
      </c>
      <c r="P517" s="565">
        <v>112</v>
      </c>
      <c r="Q517" s="564" t="s">
        <v>2796</v>
      </c>
      <c r="R517" s="564" t="s">
        <v>127</v>
      </c>
      <c r="S517" s="566">
        <v>156335824.5</v>
      </c>
      <c r="T517" s="567" t="s">
        <v>2797</v>
      </c>
      <c r="U517" s="568"/>
      <c r="V517" s="593">
        <v>156335824.5</v>
      </c>
      <c r="W517" s="566">
        <v>-5344814.512820513</v>
      </c>
      <c r="X517" s="570"/>
      <c r="Y517" s="571">
        <v>150991009.98717949</v>
      </c>
      <c r="Z517" s="568"/>
      <c r="AA517" s="572"/>
      <c r="AB517" s="573"/>
      <c r="AC517" s="652">
        <v>0</v>
      </c>
      <c r="AD517" s="574">
        <v>0</v>
      </c>
      <c r="AE517" s="574">
        <v>0</v>
      </c>
      <c r="AF517" s="575">
        <v>0</v>
      </c>
      <c r="AG517" s="576" t="s">
        <v>2798</v>
      </c>
      <c r="AH517" s="574">
        <v>0</v>
      </c>
      <c r="AI517" s="577" t="s">
        <v>2798</v>
      </c>
      <c r="AJ517" s="574">
        <v>0</v>
      </c>
      <c r="AK517" s="577" t="s">
        <v>2798</v>
      </c>
      <c r="AL517" s="575">
        <v>0</v>
      </c>
      <c r="AM517" s="568"/>
      <c r="AN517" s="578">
        <v>0</v>
      </c>
      <c r="AO517" s="579">
        <v>0</v>
      </c>
      <c r="AP517" s="568"/>
      <c r="AQ517" s="580" t="s">
        <v>2795</v>
      </c>
      <c r="AR517" s="581" t="s">
        <v>2799</v>
      </c>
      <c r="AS517" s="582">
        <v>0</v>
      </c>
      <c r="AT517" s="568"/>
      <c r="AU517" s="580" t="s">
        <v>2795</v>
      </c>
      <c r="AV517" s="583" t="s">
        <v>2800</v>
      </c>
      <c r="AW517" s="584" t="s">
        <v>2801</v>
      </c>
      <c r="AX517" s="585" t="s">
        <v>178</v>
      </c>
      <c r="AY517" s="585" t="s">
        <v>178</v>
      </c>
      <c r="AZ517" s="586">
        <v>0</v>
      </c>
      <c r="BA517" s="586">
        <v>0</v>
      </c>
      <c r="BB517" s="586">
        <v>0</v>
      </c>
      <c r="BC517" s="587">
        <v>0</v>
      </c>
      <c r="BD517" s="588">
        <v>0</v>
      </c>
      <c r="BE517" s="568"/>
      <c r="BF517" s="589">
        <v>1</v>
      </c>
      <c r="BG517" s="590">
        <v>1336203.6282051282</v>
      </c>
      <c r="BH517" s="590">
        <v>-6681018.141025641</v>
      </c>
      <c r="BI517" s="591">
        <v>149654806.35897437</v>
      </c>
      <c r="BJ517" s="1100">
        <v>60</v>
      </c>
      <c r="BK517" s="544">
        <f t="shared" si="71"/>
        <v>2494246.7726495727</v>
      </c>
      <c r="BL517" s="544">
        <f t="shared" si="62"/>
        <v>1961811.4192367126</v>
      </c>
      <c r="BM517" s="544">
        <f t="shared" si="63"/>
        <v>-532435.35341286007</v>
      </c>
      <c r="BN517" s="545"/>
      <c r="BO517" s="545">
        <f t="shared" si="64"/>
        <v>0</v>
      </c>
      <c r="BP517" s="545">
        <f t="shared" si="65"/>
        <v>0</v>
      </c>
      <c r="BQ517" s="545"/>
      <c r="BR517" s="545"/>
      <c r="BS517" s="545"/>
      <c r="BT517" s="545">
        <f t="shared" si="72"/>
        <v>60</v>
      </c>
      <c r="BU517" s="545">
        <f t="shared" si="66"/>
        <v>-31946121.204771604</v>
      </c>
      <c r="BV517" s="545">
        <f t="shared" si="67"/>
        <v>-10542219.997574629</v>
      </c>
      <c r="BW517" s="545">
        <f t="shared" si="68"/>
        <v>-10542219.997574629</v>
      </c>
      <c r="BX517" s="1101">
        <f t="shared" si="69"/>
        <v>6.3698046346568303E-4</v>
      </c>
      <c r="BY517" s="1102">
        <f t="shared" si="70"/>
        <v>117708685.15420276</v>
      </c>
    </row>
    <row r="518" spans="1:77" ht="12" customHeight="1">
      <c r="A518" s="1086">
        <v>1911351002</v>
      </c>
      <c r="B518" s="1061">
        <v>7151000</v>
      </c>
      <c r="C518" s="1062">
        <v>7049524</v>
      </c>
      <c r="D518" s="1062">
        <v>115</v>
      </c>
      <c r="E518" s="1062" t="s">
        <v>3049</v>
      </c>
      <c r="F518" s="1062" t="s">
        <v>3026</v>
      </c>
      <c r="G518" s="1087" t="s">
        <v>2886</v>
      </c>
      <c r="H518" s="1088" t="s">
        <v>2887</v>
      </c>
      <c r="I518" s="1088" t="s">
        <v>2795</v>
      </c>
      <c r="J518" s="1089"/>
      <c r="K518" s="1090">
        <v>42723</v>
      </c>
      <c r="L518" s="1091">
        <v>43069</v>
      </c>
      <c r="M518" s="563">
        <v>117</v>
      </c>
      <c r="N518" s="562">
        <v>46629</v>
      </c>
      <c r="O518" s="564">
        <v>5</v>
      </c>
      <c r="P518" s="565">
        <v>112</v>
      </c>
      <c r="Q518" s="564" t="s">
        <v>2796</v>
      </c>
      <c r="R518" s="564" t="s">
        <v>127</v>
      </c>
      <c r="S518" s="566">
        <v>16810000</v>
      </c>
      <c r="T518" s="567" t="s">
        <v>2797</v>
      </c>
      <c r="U518" s="568"/>
      <c r="V518" s="593">
        <v>16810000</v>
      </c>
      <c r="W518" s="566">
        <v>-574700.85470085475</v>
      </c>
      <c r="X518" s="570"/>
      <c r="Y518" s="571">
        <v>16235299.145299146</v>
      </c>
      <c r="Z518" s="568"/>
      <c r="AA518" s="572"/>
      <c r="AB518" s="573"/>
      <c r="AC518" s="652">
        <v>0</v>
      </c>
      <c r="AD518" s="574">
        <v>0</v>
      </c>
      <c r="AE518" s="574">
        <v>0</v>
      </c>
      <c r="AF518" s="575">
        <v>0</v>
      </c>
      <c r="AG518" s="576" t="s">
        <v>2798</v>
      </c>
      <c r="AH518" s="574">
        <v>0</v>
      </c>
      <c r="AI518" s="577" t="s">
        <v>2798</v>
      </c>
      <c r="AJ518" s="574">
        <v>0</v>
      </c>
      <c r="AK518" s="577" t="s">
        <v>2798</v>
      </c>
      <c r="AL518" s="575">
        <v>0</v>
      </c>
      <c r="AM518" s="568"/>
      <c r="AN518" s="578">
        <v>0</v>
      </c>
      <c r="AO518" s="579">
        <v>0</v>
      </c>
      <c r="AP518" s="568"/>
      <c r="AQ518" s="580" t="s">
        <v>2795</v>
      </c>
      <c r="AR518" s="581" t="s">
        <v>2799</v>
      </c>
      <c r="AS518" s="582">
        <v>0</v>
      </c>
      <c r="AT518" s="568"/>
      <c r="AU518" s="580" t="s">
        <v>2795</v>
      </c>
      <c r="AV518" s="583" t="s">
        <v>2800</v>
      </c>
      <c r="AW518" s="584" t="s">
        <v>2801</v>
      </c>
      <c r="AX518" s="585" t="s">
        <v>178</v>
      </c>
      <c r="AY518" s="585" t="s">
        <v>178</v>
      </c>
      <c r="AZ518" s="586">
        <v>0</v>
      </c>
      <c r="BA518" s="586">
        <v>0</v>
      </c>
      <c r="BB518" s="586">
        <v>0</v>
      </c>
      <c r="BC518" s="587">
        <v>0</v>
      </c>
      <c r="BD518" s="588">
        <v>0</v>
      </c>
      <c r="BE518" s="568"/>
      <c r="BF518" s="589">
        <v>1</v>
      </c>
      <c r="BG518" s="590">
        <v>143675.21367521369</v>
      </c>
      <c r="BH518" s="590">
        <v>-718376.06837606849</v>
      </c>
      <c r="BI518" s="591">
        <v>16091623.931623932</v>
      </c>
      <c r="BJ518" s="1100">
        <v>60</v>
      </c>
      <c r="BK518" s="544">
        <f t="shared" si="71"/>
        <v>268193.73219373223</v>
      </c>
      <c r="BL518" s="544">
        <f t="shared" si="62"/>
        <v>210943.65327231272</v>
      </c>
      <c r="BM518" s="544">
        <f t="shared" si="63"/>
        <v>-57250.07892141951</v>
      </c>
      <c r="BN518" s="545"/>
      <c r="BO518" s="545">
        <f t="shared" si="64"/>
        <v>0</v>
      </c>
      <c r="BP518" s="545">
        <f t="shared" si="65"/>
        <v>0</v>
      </c>
      <c r="BQ518" s="545"/>
      <c r="BR518" s="545"/>
      <c r="BS518" s="545"/>
      <c r="BT518" s="545">
        <f t="shared" si="72"/>
        <v>60</v>
      </c>
      <c r="BU518" s="545">
        <f t="shared" si="66"/>
        <v>-3435004.7352851704</v>
      </c>
      <c r="BV518" s="545">
        <f t="shared" si="67"/>
        <v>-1133551.5626441063</v>
      </c>
      <c r="BW518" s="545">
        <f t="shared" si="68"/>
        <v>-1133551.5626441063</v>
      </c>
      <c r="BX518" s="1101">
        <f t="shared" si="69"/>
        <v>6.8491285507360665E-5</v>
      </c>
      <c r="BY518" s="1102">
        <f t="shared" si="70"/>
        <v>12656619.196338763</v>
      </c>
    </row>
    <row r="519" spans="1:77" ht="12" customHeight="1">
      <c r="A519" s="1086">
        <v>1911351002</v>
      </c>
      <c r="B519" s="1061">
        <v>7151000</v>
      </c>
      <c r="C519" s="1062">
        <v>7049524</v>
      </c>
      <c r="D519" s="1062">
        <v>117</v>
      </c>
      <c r="E519" s="1062" t="s">
        <v>3050</v>
      </c>
      <c r="F519" s="1062" t="s">
        <v>3026</v>
      </c>
      <c r="G519" s="1087" t="s">
        <v>2962</v>
      </c>
      <c r="H519" s="1088" t="s">
        <v>2887</v>
      </c>
      <c r="I519" s="1088" t="s">
        <v>2795</v>
      </c>
      <c r="J519" s="1089"/>
      <c r="K519" s="1090">
        <v>42723</v>
      </c>
      <c r="L519" s="1091"/>
      <c r="M519" s="563">
        <v>0</v>
      </c>
      <c r="N519" s="562">
        <v>0</v>
      </c>
      <c r="O519" s="564">
        <v>0</v>
      </c>
      <c r="P519" s="565">
        <v>0</v>
      </c>
      <c r="Q519" s="564" t="s">
        <v>2796</v>
      </c>
      <c r="R519" s="564" t="s">
        <v>127</v>
      </c>
      <c r="S519" s="566">
        <v>53449634</v>
      </c>
      <c r="T519" s="567" t="s">
        <v>2797</v>
      </c>
      <c r="U519" s="568"/>
      <c r="V519" s="593">
        <v>53449634</v>
      </c>
      <c r="W519" s="566">
        <v>0</v>
      </c>
      <c r="X519" s="570"/>
      <c r="Y519" s="571">
        <v>53449634</v>
      </c>
      <c r="Z519" s="568"/>
      <c r="AA519" s="572"/>
      <c r="AB519" s="573"/>
      <c r="AC519" s="652">
        <v>0</v>
      </c>
      <c r="AD519" s="574">
        <v>0</v>
      </c>
      <c r="AE519" s="574">
        <v>0</v>
      </c>
      <c r="AF519" s="575">
        <v>0</v>
      </c>
      <c r="AG519" s="576" t="s">
        <v>2798</v>
      </c>
      <c r="AH519" s="574">
        <v>0</v>
      </c>
      <c r="AI519" s="577" t="s">
        <v>2798</v>
      </c>
      <c r="AJ519" s="574">
        <v>0</v>
      </c>
      <c r="AK519" s="577" t="s">
        <v>2798</v>
      </c>
      <c r="AL519" s="575">
        <v>0</v>
      </c>
      <c r="AM519" s="568"/>
      <c r="AN519" s="578">
        <v>0</v>
      </c>
      <c r="AO519" s="579">
        <v>0</v>
      </c>
      <c r="AP519" s="568"/>
      <c r="AQ519" s="580" t="s">
        <v>2795</v>
      </c>
      <c r="AR519" s="581" t="s">
        <v>2799</v>
      </c>
      <c r="AS519" s="582">
        <v>0</v>
      </c>
      <c r="AT519" s="568"/>
      <c r="AU519" s="580" t="s">
        <v>2795</v>
      </c>
      <c r="AV519" s="583" t="s">
        <v>2800</v>
      </c>
      <c r="AW519" s="584" t="s">
        <v>2801</v>
      </c>
      <c r="AX519" s="585" t="s">
        <v>178</v>
      </c>
      <c r="AY519" s="585" t="s">
        <v>178</v>
      </c>
      <c r="AZ519" s="586">
        <v>0</v>
      </c>
      <c r="BA519" s="586">
        <v>0</v>
      </c>
      <c r="BB519" s="586">
        <v>0</v>
      </c>
      <c r="BC519" s="587">
        <v>0</v>
      </c>
      <c r="BD519" s="588">
        <v>0</v>
      </c>
      <c r="BE519" s="568"/>
      <c r="BF519" s="589" t="s">
        <v>178</v>
      </c>
      <c r="BG519" s="590">
        <v>0</v>
      </c>
      <c r="BH519" s="590">
        <v>0</v>
      </c>
      <c r="BI519" s="591">
        <v>53449634</v>
      </c>
      <c r="BJ519" s="1100">
        <v>60</v>
      </c>
      <c r="BK519" s="544">
        <f t="shared" si="71"/>
        <v>890827.23333333328</v>
      </c>
      <c r="BL519" s="544">
        <f t="shared" si="62"/>
        <v>700666.45292835799</v>
      </c>
      <c r="BM519" s="544">
        <f t="shared" si="63"/>
        <v>-190160.78040497529</v>
      </c>
      <c r="BN519" s="545"/>
      <c r="BO519" s="545">
        <f t="shared" si="64"/>
        <v>0</v>
      </c>
      <c r="BP519" s="545">
        <f t="shared" si="65"/>
        <v>0</v>
      </c>
      <c r="BQ519" s="545"/>
      <c r="BR519" s="545"/>
      <c r="BS519" s="545"/>
      <c r="BT519" s="545">
        <f t="shared" si="72"/>
        <v>60</v>
      </c>
      <c r="BU519" s="545">
        <f t="shared" si="66"/>
        <v>-11409646.824298518</v>
      </c>
      <c r="BV519" s="545">
        <f t="shared" si="67"/>
        <v>-3765183.452018511</v>
      </c>
      <c r="BW519" s="545">
        <f t="shared" si="68"/>
        <v>-3765183.452018511</v>
      </c>
      <c r="BX519" s="1101">
        <f t="shared" si="69"/>
        <v>2.2749935979820581E-4</v>
      </c>
      <c r="BY519" s="1102">
        <f t="shared" si="70"/>
        <v>42039987.175701477</v>
      </c>
    </row>
    <row r="520" spans="1:77" ht="12" customHeight="1">
      <c r="A520" s="1086">
        <v>1911351002</v>
      </c>
      <c r="B520" s="1061">
        <v>7151000</v>
      </c>
      <c r="C520" s="1062">
        <v>7049524</v>
      </c>
      <c r="D520" s="1062">
        <v>118</v>
      </c>
      <c r="E520" s="1062" t="s">
        <v>3051</v>
      </c>
      <c r="F520" s="1062" t="s">
        <v>3026</v>
      </c>
      <c r="G520" s="1087" t="s">
        <v>2956</v>
      </c>
      <c r="H520" s="1088" t="s">
        <v>2887</v>
      </c>
      <c r="I520" s="1088" t="s">
        <v>2795</v>
      </c>
      <c r="J520" s="1089"/>
      <c r="K520" s="1090">
        <v>42723</v>
      </c>
      <c r="L520" s="1091">
        <v>42978</v>
      </c>
      <c r="M520" s="563">
        <v>120</v>
      </c>
      <c r="N520" s="562">
        <v>46630</v>
      </c>
      <c r="O520" s="564">
        <v>8</v>
      </c>
      <c r="P520" s="565">
        <v>112</v>
      </c>
      <c r="Q520" s="564" t="s">
        <v>2796</v>
      </c>
      <c r="R520" s="564" t="s">
        <v>127</v>
      </c>
      <c r="S520" s="566">
        <v>62782767</v>
      </c>
      <c r="T520" s="567" t="s">
        <v>2797</v>
      </c>
      <c r="U520" s="568"/>
      <c r="V520" s="593">
        <v>62782767</v>
      </c>
      <c r="W520" s="566">
        <v>-3662328.0750000002</v>
      </c>
      <c r="X520" s="570"/>
      <c r="Y520" s="571">
        <v>59120438.924999997</v>
      </c>
      <c r="Z520" s="568"/>
      <c r="AA520" s="572"/>
      <c r="AB520" s="573"/>
      <c r="AC520" s="652">
        <v>0</v>
      </c>
      <c r="AD520" s="574">
        <v>0</v>
      </c>
      <c r="AE520" s="574">
        <v>0</v>
      </c>
      <c r="AF520" s="575">
        <v>0</v>
      </c>
      <c r="AG520" s="576" t="s">
        <v>2798</v>
      </c>
      <c r="AH520" s="574">
        <v>0</v>
      </c>
      <c r="AI520" s="577" t="s">
        <v>2798</v>
      </c>
      <c r="AJ520" s="574">
        <v>0</v>
      </c>
      <c r="AK520" s="577" t="s">
        <v>2798</v>
      </c>
      <c r="AL520" s="575">
        <v>0</v>
      </c>
      <c r="AM520" s="568"/>
      <c r="AN520" s="578">
        <v>0</v>
      </c>
      <c r="AO520" s="579">
        <v>0</v>
      </c>
      <c r="AP520" s="568"/>
      <c r="AQ520" s="580" t="s">
        <v>2795</v>
      </c>
      <c r="AR520" s="581" t="s">
        <v>2799</v>
      </c>
      <c r="AS520" s="582">
        <v>0</v>
      </c>
      <c r="AT520" s="568"/>
      <c r="AU520" s="580" t="s">
        <v>2795</v>
      </c>
      <c r="AV520" s="583" t="s">
        <v>2800</v>
      </c>
      <c r="AW520" s="584" t="s">
        <v>2801</v>
      </c>
      <c r="AX520" s="585" t="s">
        <v>178</v>
      </c>
      <c r="AY520" s="585" t="s">
        <v>178</v>
      </c>
      <c r="AZ520" s="586">
        <v>0</v>
      </c>
      <c r="BA520" s="586">
        <v>0</v>
      </c>
      <c r="BB520" s="586">
        <v>0</v>
      </c>
      <c r="BC520" s="587">
        <v>0</v>
      </c>
      <c r="BD520" s="588">
        <v>0</v>
      </c>
      <c r="BE520" s="568"/>
      <c r="BF520" s="589">
        <v>1</v>
      </c>
      <c r="BG520" s="590">
        <v>523189.72499999998</v>
      </c>
      <c r="BH520" s="590">
        <v>-4185517.8000000003</v>
      </c>
      <c r="BI520" s="591">
        <v>58597249.200000003</v>
      </c>
      <c r="BJ520" s="1100">
        <v>60</v>
      </c>
      <c r="BK520" s="544">
        <f t="shared" si="71"/>
        <v>976620.82000000007</v>
      </c>
      <c r="BL520" s="544">
        <f t="shared" si="62"/>
        <v>768146.07838704868</v>
      </c>
      <c r="BM520" s="544">
        <f t="shared" si="63"/>
        <v>-208474.74161295139</v>
      </c>
      <c r="BN520" s="545"/>
      <c r="BO520" s="545">
        <f t="shared" si="64"/>
        <v>0</v>
      </c>
      <c r="BP520" s="545">
        <f t="shared" si="65"/>
        <v>0</v>
      </c>
      <c r="BQ520" s="545"/>
      <c r="BR520" s="545"/>
      <c r="BS520" s="545"/>
      <c r="BT520" s="545">
        <f t="shared" si="72"/>
        <v>60</v>
      </c>
      <c r="BU520" s="545">
        <f t="shared" si="66"/>
        <v>-12508484.496777084</v>
      </c>
      <c r="BV520" s="545">
        <f t="shared" si="67"/>
        <v>-4127799.8839364378</v>
      </c>
      <c r="BW520" s="545">
        <f t="shared" si="68"/>
        <v>-4127799.8839364378</v>
      </c>
      <c r="BX520" s="1101">
        <f t="shared" si="69"/>
        <v>2.4940931642180989E-4</v>
      </c>
      <c r="BY520" s="1102">
        <f t="shared" si="70"/>
        <v>46088764.703222923</v>
      </c>
    </row>
    <row r="521" spans="1:77" ht="12" customHeight="1">
      <c r="A521" s="1086">
        <v>1911351002</v>
      </c>
      <c r="B521" s="1061">
        <v>7151000</v>
      </c>
      <c r="C521" s="1062">
        <v>7049524</v>
      </c>
      <c r="D521" s="1062">
        <v>122</v>
      </c>
      <c r="E521" s="1062" t="s">
        <v>3052</v>
      </c>
      <c r="F521" s="1062" t="s">
        <v>3026</v>
      </c>
      <c r="G521" s="1087" t="s">
        <v>2956</v>
      </c>
      <c r="H521" s="1088" t="s">
        <v>2887</v>
      </c>
      <c r="I521" s="1088" t="s">
        <v>2795</v>
      </c>
      <c r="J521" s="1089"/>
      <c r="K521" s="1090">
        <v>42723</v>
      </c>
      <c r="L521" s="1091">
        <v>42978</v>
      </c>
      <c r="M521" s="563">
        <v>120</v>
      </c>
      <c r="N521" s="562">
        <v>46630</v>
      </c>
      <c r="O521" s="564">
        <v>8</v>
      </c>
      <c r="P521" s="565">
        <v>112</v>
      </c>
      <c r="Q521" s="564" t="s">
        <v>2796</v>
      </c>
      <c r="R521" s="564" t="s">
        <v>127</v>
      </c>
      <c r="S521" s="566">
        <v>5600000</v>
      </c>
      <c r="T521" s="567" t="s">
        <v>2797</v>
      </c>
      <c r="U521" s="568"/>
      <c r="V521" s="593">
        <v>5600000</v>
      </c>
      <c r="W521" s="566">
        <v>-326666.66666666669</v>
      </c>
      <c r="X521" s="570">
        <v>0</v>
      </c>
      <c r="Y521" s="571">
        <v>5273333.333333333</v>
      </c>
      <c r="Z521" s="568"/>
      <c r="AA521" s="572"/>
      <c r="AB521" s="573"/>
      <c r="AC521" s="652">
        <v>0</v>
      </c>
      <c r="AD521" s="574">
        <v>0</v>
      </c>
      <c r="AE521" s="574">
        <v>0</v>
      </c>
      <c r="AF521" s="575">
        <v>0</v>
      </c>
      <c r="AG521" s="576" t="s">
        <v>2798</v>
      </c>
      <c r="AH521" s="574">
        <v>0</v>
      </c>
      <c r="AI521" s="577" t="s">
        <v>2798</v>
      </c>
      <c r="AJ521" s="574">
        <v>0</v>
      </c>
      <c r="AK521" s="577" t="s">
        <v>2798</v>
      </c>
      <c r="AL521" s="575">
        <v>0</v>
      </c>
      <c r="AM521" s="568"/>
      <c r="AN521" s="578">
        <v>0</v>
      </c>
      <c r="AO521" s="579">
        <v>0</v>
      </c>
      <c r="AP521" s="568"/>
      <c r="AQ521" s="580" t="s">
        <v>2795</v>
      </c>
      <c r="AR521" s="581" t="s">
        <v>2799</v>
      </c>
      <c r="AS521" s="582">
        <v>0</v>
      </c>
      <c r="AT521" s="568"/>
      <c r="AU521" s="580" t="s">
        <v>2795</v>
      </c>
      <c r="AV521" s="583" t="s">
        <v>2800</v>
      </c>
      <c r="AW521" s="584" t="s">
        <v>2801</v>
      </c>
      <c r="AX521" s="585" t="s">
        <v>178</v>
      </c>
      <c r="AY521" s="585" t="s">
        <v>178</v>
      </c>
      <c r="AZ521" s="586">
        <v>0</v>
      </c>
      <c r="BA521" s="586">
        <v>0</v>
      </c>
      <c r="BB521" s="586">
        <v>0</v>
      </c>
      <c r="BC521" s="587">
        <v>0</v>
      </c>
      <c r="BD521" s="588">
        <v>0</v>
      </c>
      <c r="BE521" s="568"/>
      <c r="BF521" s="589">
        <v>1</v>
      </c>
      <c r="BG521" s="590">
        <v>46666.666666666664</v>
      </c>
      <c r="BH521" s="590">
        <v>-373333.33333333337</v>
      </c>
      <c r="BI521" s="591">
        <v>5226666.666666667</v>
      </c>
      <c r="BJ521" s="1100">
        <v>60</v>
      </c>
      <c r="BK521" s="544">
        <f t="shared" si="71"/>
        <v>87111.111111111109</v>
      </c>
      <c r="BL521" s="544">
        <f t="shared" si="62"/>
        <v>68515.904037288958</v>
      </c>
      <c r="BM521" s="544">
        <f t="shared" si="63"/>
        <v>-18595.207073822152</v>
      </c>
      <c r="BN521" s="545"/>
      <c r="BO521" s="545">
        <f t="shared" si="64"/>
        <v>0</v>
      </c>
      <c r="BP521" s="545">
        <f t="shared" si="65"/>
        <v>0</v>
      </c>
      <c r="BQ521" s="545"/>
      <c r="BR521" s="545"/>
      <c r="BS521" s="545"/>
      <c r="BT521" s="545">
        <f t="shared" si="72"/>
        <v>60</v>
      </c>
      <c r="BU521" s="545">
        <f t="shared" si="66"/>
        <v>-1115712.4244293291</v>
      </c>
      <c r="BV521" s="545">
        <f t="shared" si="67"/>
        <v>-368185.10006167862</v>
      </c>
      <c r="BW521" s="545">
        <f t="shared" si="68"/>
        <v>-368185.10006167862</v>
      </c>
      <c r="BX521" s="1101">
        <f t="shared" si="69"/>
        <v>2.2246425869731661E-5</v>
      </c>
      <c r="BY521" s="1102">
        <f t="shared" si="70"/>
        <v>4110954.2422373379</v>
      </c>
    </row>
    <row r="522" spans="1:77" ht="12" customHeight="1">
      <c r="A522" s="1086">
        <v>1911351002</v>
      </c>
      <c r="B522" s="1061">
        <v>7151000</v>
      </c>
      <c r="C522" s="1062">
        <v>7049524</v>
      </c>
      <c r="D522" s="1062">
        <v>126</v>
      </c>
      <c r="E522" s="1062" t="s">
        <v>3053</v>
      </c>
      <c r="F522" s="1062" t="s">
        <v>3026</v>
      </c>
      <c r="G522" s="1087" t="s">
        <v>2886</v>
      </c>
      <c r="H522" s="1088" t="s">
        <v>2887</v>
      </c>
      <c r="I522" s="1088" t="s">
        <v>2795</v>
      </c>
      <c r="J522" s="1089"/>
      <c r="K522" s="1090">
        <v>42723</v>
      </c>
      <c r="L522" s="1091">
        <v>43069</v>
      </c>
      <c r="M522" s="563">
        <v>117</v>
      </c>
      <c r="N522" s="562">
        <v>46629</v>
      </c>
      <c r="O522" s="564">
        <v>5</v>
      </c>
      <c r="P522" s="565">
        <v>112</v>
      </c>
      <c r="Q522" s="564" t="s">
        <v>2796</v>
      </c>
      <c r="R522" s="564" t="s">
        <v>127</v>
      </c>
      <c r="S522" s="566">
        <v>7000000</v>
      </c>
      <c r="T522" s="567" t="s">
        <v>2797</v>
      </c>
      <c r="U522" s="568"/>
      <c r="V522" s="593">
        <v>7000000</v>
      </c>
      <c r="W522" s="566">
        <v>-239316.23931623931</v>
      </c>
      <c r="X522" s="570">
        <v>0</v>
      </c>
      <c r="Y522" s="571">
        <v>6760683.760683761</v>
      </c>
      <c r="Z522" s="568"/>
      <c r="AA522" s="572"/>
      <c r="AB522" s="573"/>
      <c r="AC522" s="652">
        <v>0</v>
      </c>
      <c r="AD522" s="574">
        <v>0</v>
      </c>
      <c r="AE522" s="574">
        <v>0</v>
      </c>
      <c r="AF522" s="575">
        <v>0</v>
      </c>
      <c r="AG522" s="576" t="s">
        <v>2798</v>
      </c>
      <c r="AH522" s="574">
        <v>0</v>
      </c>
      <c r="AI522" s="577" t="s">
        <v>2798</v>
      </c>
      <c r="AJ522" s="574">
        <v>0</v>
      </c>
      <c r="AK522" s="577" t="s">
        <v>2798</v>
      </c>
      <c r="AL522" s="575">
        <v>0</v>
      </c>
      <c r="AM522" s="568"/>
      <c r="AN522" s="578">
        <v>0</v>
      </c>
      <c r="AO522" s="579">
        <v>0</v>
      </c>
      <c r="AP522" s="568"/>
      <c r="AQ522" s="580" t="s">
        <v>2795</v>
      </c>
      <c r="AR522" s="581" t="s">
        <v>2799</v>
      </c>
      <c r="AS522" s="582">
        <v>0</v>
      </c>
      <c r="AT522" s="568"/>
      <c r="AU522" s="580" t="s">
        <v>2795</v>
      </c>
      <c r="AV522" s="583" t="s">
        <v>2800</v>
      </c>
      <c r="AW522" s="584" t="s">
        <v>2801</v>
      </c>
      <c r="AX522" s="585" t="s">
        <v>178</v>
      </c>
      <c r="AY522" s="585" t="s">
        <v>178</v>
      </c>
      <c r="AZ522" s="586">
        <v>0</v>
      </c>
      <c r="BA522" s="586">
        <v>0</v>
      </c>
      <c r="BB522" s="586">
        <v>0</v>
      </c>
      <c r="BC522" s="587">
        <v>0</v>
      </c>
      <c r="BD522" s="588">
        <v>0</v>
      </c>
      <c r="BE522" s="568"/>
      <c r="BF522" s="589">
        <v>1</v>
      </c>
      <c r="BG522" s="590">
        <v>59829.059829059828</v>
      </c>
      <c r="BH522" s="590">
        <v>-299145.29914529913</v>
      </c>
      <c r="BI522" s="591">
        <v>6700854.700854701</v>
      </c>
      <c r="BJ522" s="1100">
        <v>60</v>
      </c>
      <c r="BK522" s="544">
        <f t="shared" si="71"/>
        <v>111680.91168091168</v>
      </c>
      <c r="BL522" s="544">
        <f t="shared" si="62"/>
        <v>87840.902611908925</v>
      </c>
      <c r="BM522" s="544">
        <f t="shared" si="63"/>
        <v>-23840.009069002757</v>
      </c>
      <c r="BN522" s="545"/>
      <c r="BO522" s="545">
        <f t="shared" si="64"/>
        <v>0</v>
      </c>
      <c r="BP522" s="545">
        <f t="shared" si="65"/>
        <v>0</v>
      </c>
      <c r="BQ522" s="545"/>
      <c r="BR522" s="545"/>
      <c r="BS522" s="545"/>
      <c r="BT522" s="545">
        <f t="shared" si="72"/>
        <v>60</v>
      </c>
      <c r="BU522" s="545">
        <f t="shared" si="66"/>
        <v>-1430400.5441401654</v>
      </c>
      <c r="BV522" s="545">
        <f t="shared" si="67"/>
        <v>-472032.17956625461</v>
      </c>
      <c r="BW522" s="545">
        <f t="shared" si="68"/>
        <v>-472032.17956625461</v>
      </c>
      <c r="BX522" s="1101">
        <f t="shared" si="69"/>
        <v>2.8521058807348284E-5</v>
      </c>
      <c r="BY522" s="1102">
        <f t="shared" si="70"/>
        <v>5270454.1567145353</v>
      </c>
    </row>
    <row r="523" spans="1:77" ht="12" customHeight="1">
      <c r="A523" s="1086">
        <v>1911351002</v>
      </c>
      <c r="B523" s="1061">
        <v>7151000</v>
      </c>
      <c r="C523" s="1062">
        <v>7049524</v>
      </c>
      <c r="D523" s="1062">
        <v>127</v>
      </c>
      <c r="E523" s="1062" t="s">
        <v>3054</v>
      </c>
      <c r="F523" s="1062" t="s">
        <v>3026</v>
      </c>
      <c r="G523" s="1087" t="s">
        <v>2886</v>
      </c>
      <c r="H523" s="1088" t="s">
        <v>2887</v>
      </c>
      <c r="I523" s="1088" t="s">
        <v>2795</v>
      </c>
      <c r="J523" s="1089"/>
      <c r="K523" s="1090">
        <v>42723</v>
      </c>
      <c r="L523" s="1091">
        <v>43069</v>
      </c>
      <c r="M523" s="563">
        <v>117</v>
      </c>
      <c r="N523" s="562">
        <v>46629</v>
      </c>
      <c r="O523" s="564">
        <v>5</v>
      </c>
      <c r="P523" s="565">
        <v>112</v>
      </c>
      <c r="Q523" s="564" t="s">
        <v>2796</v>
      </c>
      <c r="R523" s="564" t="s">
        <v>127</v>
      </c>
      <c r="S523" s="566">
        <v>276307092.75</v>
      </c>
      <c r="T523" s="567" t="s">
        <v>2797</v>
      </c>
      <c r="U523" s="568"/>
      <c r="V523" s="593">
        <v>276307092.75</v>
      </c>
      <c r="W523" s="566">
        <v>-9446396.333333334</v>
      </c>
      <c r="X523" s="570">
        <v>0</v>
      </c>
      <c r="Y523" s="571">
        <v>266860696.41666666</v>
      </c>
      <c r="Z523" s="568"/>
      <c r="AA523" s="572"/>
      <c r="AB523" s="573"/>
      <c r="AC523" s="652">
        <v>0</v>
      </c>
      <c r="AD523" s="574">
        <v>0</v>
      </c>
      <c r="AE523" s="574">
        <v>0</v>
      </c>
      <c r="AF523" s="575">
        <v>0</v>
      </c>
      <c r="AG523" s="576" t="s">
        <v>2798</v>
      </c>
      <c r="AH523" s="574">
        <v>0</v>
      </c>
      <c r="AI523" s="577" t="s">
        <v>2798</v>
      </c>
      <c r="AJ523" s="574">
        <v>0</v>
      </c>
      <c r="AK523" s="577" t="s">
        <v>2798</v>
      </c>
      <c r="AL523" s="575">
        <v>0</v>
      </c>
      <c r="AM523" s="568"/>
      <c r="AN523" s="578">
        <v>0</v>
      </c>
      <c r="AO523" s="579">
        <v>0</v>
      </c>
      <c r="AP523" s="568"/>
      <c r="AQ523" s="580" t="s">
        <v>2795</v>
      </c>
      <c r="AR523" s="581" t="s">
        <v>2799</v>
      </c>
      <c r="AS523" s="582">
        <v>0</v>
      </c>
      <c r="AT523" s="568"/>
      <c r="AU523" s="580" t="s">
        <v>2795</v>
      </c>
      <c r="AV523" s="583" t="s">
        <v>2800</v>
      </c>
      <c r="AW523" s="584" t="s">
        <v>2801</v>
      </c>
      <c r="AX523" s="585" t="s">
        <v>178</v>
      </c>
      <c r="AY523" s="585" t="s">
        <v>178</v>
      </c>
      <c r="AZ523" s="586">
        <v>0</v>
      </c>
      <c r="BA523" s="586">
        <v>0</v>
      </c>
      <c r="BB523" s="586">
        <v>0</v>
      </c>
      <c r="BC523" s="587">
        <v>0</v>
      </c>
      <c r="BD523" s="588">
        <v>0</v>
      </c>
      <c r="BE523" s="568"/>
      <c r="BF523" s="589">
        <v>1</v>
      </c>
      <c r="BG523" s="590">
        <v>2361599.0833333335</v>
      </c>
      <c r="BH523" s="590">
        <v>-11807995.416666668</v>
      </c>
      <c r="BI523" s="591">
        <v>264499097.33333334</v>
      </c>
      <c r="BJ523" s="1100">
        <v>60</v>
      </c>
      <c r="BK523" s="544">
        <f t="shared" si="71"/>
        <v>4408318.2888888894</v>
      </c>
      <c r="BL523" s="544">
        <f t="shared" si="62"/>
        <v>3467294.9178903485</v>
      </c>
      <c r="BM523" s="544">
        <f t="shared" si="63"/>
        <v>-941023.37099854089</v>
      </c>
      <c r="BN523" s="545"/>
      <c r="BO523" s="545">
        <f t="shared" si="64"/>
        <v>0</v>
      </c>
      <c r="BP523" s="545">
        <f t="shared" si="65"/>
        <v>0</v>
      </c>
      <c r="BQ523" s="545"/>
      <c r="BR523" s="545"/>
      <c r="BS523" s="545"/>
      <c r="BT523" s="545">
        <f t="shared" si="72"/>
        <v>60</v>
      </c>
      <c r="BU523" s="545">
        <f t="shared" si="66"/>
        <v>-56461402.259912454</v>
      </c>
      <c r="BV523" s="545">
        <f t="shared" si="67"/>
        <v>-18632262.74577111</v>
      </c>
      <c r="BW523" s="545">
        <f t="shared" si="68"/>
        <v>-18632262.74577111</v>
      </c>
      <c r="BX523" s="1101">
        <f t="shared" si="69"/>
        <v>1.1257958344585981E-3</v>
      </c>
      <c r="BY523" s="1102">
        <f t="shared" si="70"/>
        <v>208037695.07342091</v>
      </c>
    </row>
    <row r="524" spans="1:77" ht="12" customHeight="1">
      <c r="A524" s="1086">
        <v>1911351002</v>
      </c>
      <c r="B524" s="1061">
        <v>7151000</v>
      </c>
      <c r="C524" s="1062">
        <v>7049524</v>
      </c>
      <c r="D524" s="1062">
        <v>128</v>
      </c>
      <c r="E524" s="1062" t="s">
        <v>3055</v>
      </c>
      <c r="F524" s="1062" t="s">
        <v>3026</v>
      </c>
      <c r="G524" s="1087" t="s">
        <v>2956</v>
      </c>
      <c r="H524" s="1088" t="s">
        <v>2887</v>
      </c>
      <c r="I524" s="1088" t="s">
        <v>2795</v>
      </c>
      <c r="J524" s="1089"/>
      <c r="K524" s="1090">
        <v>42730</v>
      </c>
      <c r="L524" s="1091">
        <v>42978</v>
      </c>
      <c r="M524" s="563">
        <v>120</v>
      </c>
      <c r="N524" s="562">
        <v>46630</v>
      </c>
      <c r="O524" s="564">
        <v>8</v>
      </c>
      <c r="P524" s="565">
        <v>112</v>
      </c>
      <c r="Q524" s="564" t="s">
        <v>2796</v>
      </c>
      <c r="R524" s="564" t="s">
        <v>127</v>
      </c>
      <c r="S524" s="566">
        <v>17957590</v>
      </c>
      <c r="T524" s="567" t="s">
        <v>2797</v>
      </c>
      <c r="U524" s="568"/>
      <c r="V524" s="593">
        <v>17957590</v>
      </c>
      <c r="W524" s="566">
        <v>-1047526.0833333335</v>
      </c>
      <c r="X524" s="570">
        <v>0</v>
      </c>
      <c r="Y524" s="571">
        <v>16910063.916666668</v>
      </c>
      <c r="Z524" s="568"/>
      <c r="AA524" s="572"/>
      <c r="AB524" s="573"/>
      <c r="AC524" s="652">
        <v>0</v>
      </c>
      <c r="AD524" s="574">
        <v>0</v>
      </c>
      <c r="AE524" s="574">
        <v>0</v>
      </c>
      <c r="AF524" s="575">
        <v>0</v>
      </c>
      <c r="AG524" s="576" t="s">
        <v>2798</v>
      </c>
      <c r="AH524" s="574">
        <v>0</v>
      </c>
      <c r="AI524" s="577" t="s">
        <v>2798</v>
      </c>
      <c r="AJ524" s="574">
        <v>0</v>
      </c>
      <c r="AK524" s="577" t="s">
        <v>2798</v>
      </c>
      <c r="AL524" s="575">
        <v>0</v>
      </c>
      <c r="AM524" s="568"/>
      <c r="AN524" s="578">
        <v>0</v>
      </c>
      <c r="AO524" s="579">
        <v>0</v>
      </c>
      <c r="AP524" s="568"/>
      <c r="AQ524" s="580" t="s">
        <v>2795</v>
      </c>
      <c r="AR524" s="581" t="s">
        <v>2799</v>
      </c>
      <c r="AS524" s="582">
        <v>0</v>
      </c>
      <c r="AT524" s="568"/>
      <c r="AU524" s="580" t="s">
        <v>2795</v>
      </c>
      <c r="AV524" s="583" t="s">
        <v>2800</v>
      </c>
      <c r="AW524" s="584" t="s">
        <v>2801</v>
      </c>
      <c r="AX524" s="585" t="s">
        <v>178</v>
      </c>
      <c r="AY524" s="585" t="s">
        <v>178</v>
      </c>
      <c r="AZ524" s="586">
        <v>0</v>
      </c>
      <c r="BA524" s="586">
        <v>0</v>
      </c>
      <c r="BB524" s="586">
        <v>0</v>
      </c>
      <c r="BC524" s="587">
        <v>0</v>
      </c>
      <c r="BD524" s="588">
        <v>0</v>
      </c>
      <c r="BE524" s="568"/>
      <c r="BF524" s="589">
        <v>1</v>
      </c>
      <c r="BG524" s="590">
        <v>149646.58333333334</v>
      </c>
      <c r="BH524" s="590">
        <v>-1197172.6666666667</v>
      </c>
      <c r="BI524" s="591">
        <v>16760417.333333334</v>
      </c>
      <c r="BJ524" s="1100">
        <v>60</v>
      </c>
      <c r="BK524" s="544">
        <f t="shared" si="71"/>
        <v>279340.2888888889</v>
      </c>
      <c r="BL524" s="544">
        <f t="shared" si="62"/>
        <v>219710.80592517499</v>
      </c>
      <c r="BM524" s="544">
        <f t="shared" si="63"/>
        <v>-59629.482963713905</v>
      </c>
      <c r="BN524" s="545"/>
      <c r="BO524" s="545">
        <f t="shared" si="64"/>
        <v>0</v>
      </c>
      <c r="BP524" s="545">
        <f t="shared" si="65"/>
        <v>0</v>
      </c>
      <c r="BQ524" s="545"/>
      <c r="BR524" s="545"/>
      <c r="BS524" s="545"/>
      <c r="BT524" s="545">
        <f t="shared" si="72"/>
        <v>60</v>
      </c>
      <c r="BU524" s="545">
        <f t="shared" si="66"/>
        <v>-3577768.9778228342</v>
      </c>
      <c r="BV524" s="545">
        <f t="shared" si="67"/>
        <v>-1180663.7626815352</v>
      </c>
      <c r="BW524" s="545">
        <f t="shared" si="68"/>
        <v>-1180663.7626815352</v>
      </c>
      <c r="BX524" s="1101">
        <f t="shared" si="69"/>
        <v>7.1337891916791886E-5</v>
      </c>
      <c r="BY524" s="1102">
        <f t="shared" si="70"/>
        <v>13182648.355510499</v>
      </c>
    </row>
    <row r="525" spans="1:77" ht="12" customHeight="1">
      <c r="A525" s="1086">
        <v>1911351002</v>
      </c>
      <c r="B525" s="1061">
        <v>7151000</v>
      </c>
      <c r="C525" s="1062">
        <v>7049524</v>
      </c>
      <c r="D525" s="1062">
        <v>129</v>
      </c>
      <c r="E525" s="1062" t="s">
        <v>3056</v>
      </c>
      <c r="F525" s="1062" t="s">
        <v>3026</v>
      </c>
      <c r="G525" s="1087" t="s">
        <v>2886</v>
      </c>
      <c r="H525" s="1088" t="s">
        <v>2887</v>
      </c>
      <c r="I525" s="1088" t="s">
        <v>2795</v>
      </c>
      <c r="J525" s="1089"/>
      <c r="K525" s="1090">
        <v>42760</v>
      </c>
      <c r="L525" s="1091">
        <v>43069</v>
      </c>
      <c r="M525" s="563">
        <v>117</v>
      </c>
      <c r="N525" s="562">
        <v>46629</v>
      </c>
      <c r="O525" s="564">
        <v>5</v>
      </c>
      <c r="P525" s="565">
        <v>112</v>
      </c>
      <c r="Q525" s="564" t="s">
        <v>2796</v>
      </c>
      <c r="R525" s="564" t="s">
        <v>127</v>
      </c>
      <c r="S525" s="566">
        <v>68576781.890000001</v>
      </c>
      <c r="T525" s="567" t="s">
        <v>2797</v>
      </c>
      <c r="U525" s="568"/>
      <c r="V525" s="593">
        <v>68576781.890000001</v>
      </c>
      <c r="W525" s="566">
        <v>-2344505.3637606837</v>
      </c>
      <c r="X525" s="570">
        <v>0</v>
      </c>
      <c r="Y525" s="571">
        <v>66232276.526239321</v>
      </c>
      <c r="Z525" s="568"/>
      <c r="AA525" s="572"/>
      <c r="AB525" s="573"/>
      <c r="AC525" s="652">
        <v>0</v>
      </c>
      <c r="AD525" s="574">
        <v>0</v>
      </c>
      <c r="AE525" s="574">
        <v>0</v>
      </c>
      <c r="AF525" s="575">
        <v>0</v>
      </c>
      <c r="AG525" s="576" t="s">
        <v>2798</v>
      </c>
      <c r="AH525" s="574">
        <v>0</v>
      </c>
      <c r="AI525" s="577" t="s">
        <v>2798</v>
      </c>
      <c r="AJ525" s="574">
        <v>0</v>
      </c>
      <c r="AK525" s="577" t="s">
        <v>2798</v>
      </c>
      <c r="AL525" s="575">
        <v>0</v>
      </c>
      <c r="AM525" s="568"/>
      <c r="AN525" s="578">
        <v>0</v>
      </c>
      <c r="AO525" s="579">
        <v>0</v>
      </c>
      <c r="AP525" s="568"/>
      <c r="AQ525" s="580" t="s">
        <v>2795</v>
      </c>
      <c r="AR525" s="581" t="s">
        <v>2799</v>
      </c>
      <c r="AS525" s="582">
        <v>0</v>
      </c>
      <c r="AT525" s="568"/>
      <c r="AU525" s="580" t="s">
        <v>2795</v>
      </c>
      <c r="AV525" s="583" t="s">
        <v>2800</v>
      </c>
      <c r="AW525" s="584" t="s">
        <v>2801</v>
      </c>
      <c r="AX525" s="585" t="s">
        <v>178</v>
      </c>
      <c r="AY525" s="585" t="s">
        <v>178</v>
      </c>
      <c r="AZ525" s="586">
        <v>0</v>
      </c>
      <c r="BA525" s="586">
        <v>0</v>
      </c>
      <c r="BB525" s="586">
        <v>0</v>
      </c>
      <c r="BC525" s="587">
        <v>0</v>
      </c>
      <c r="BD525" s="588">
        <v>0</v>
      </c>
      <c r="BE525" s="568"/>
      <c r="BF525" s="589">
        <v>1</v>
      </c>
      <c r="BG525" s="590">
        <v>586126.34094017092</v>
      </c>
      <c r="BH525" s="590">
        <v>-2930631.7047008546</v>
      </c>
      <c r="BI525" s="591">
        <v>65646150.185299143</v>
      </c>
      <c r="BJ525" s="1100">
        <v>60</v>
      </c>
      <c r="BK525" s="544">
        <f t="shared" si="71"/>
        <v>1094102.503088319</v>
      </c>
      <c r="BL525" s="544">
        <f t="shared" si="62"/>
        <v>860549.4884910871</v>
      </c>
      <c r="BM525" s="544">
        <f t="shared" si="63"/>
        <v>-233553.01459723187</v>
      </c>
      <c r="BN525" s="545"/>
      <c r="BO525" s="545">
        <f t="shared" si="64"/>
        <v>0</v>
      </c>
      <c r="BP525" s="545">
        <f t="shared" si="65"/>
        <v>0</v>
      </c>
      <c r="BQ525" s="545"/>
      <c r="BR525" s="545"/>
      <c r="BS525" s="545"/>
      <c r="BT525" s="545">
        <f t="shared" si="72"/>
        <v>60</v>
      </c>
      <c r="BU525" s="545">
        <f t="shared" si="66"/>
        <v>-14013180.875833912</v>
      </c>
      <c r="BV525" s="545">
        <f t="shared" si="67"/>
        <v>-4624349.6890251907</v>
      </c>
      <c r="BW525" s="545">
        <f t="shared" si="68"/>
        <v>-4624349.6890251907</v>
      </c>
      <c r="BX525" s="1101">
        <f t="shared" si="69"/>
        <v>2.794117755861981E-4</v>
      </c>
      <c r="BY525" s="1102">
        <f t="shared" si="70"/>
        <v>51632969.30946523</v>
      </c>
    </row>
    <row r="526" spans="1:77" ht="12" customHeight="1">
      <c r="A526" s="1086">
        <v>1911351002</v>
      </c>
      <c r="B526" s="1061">
        <v>7151000</v>
      </c>
      <c r="C526" s="1062">
        <v>7049524</v>
      </c>
      <c r="D526" s="1062">
        <v>130</v>
      </c>
      <c r="E526" s="1062" t="s">
        <v>3057</v>
      </c>
      <c r="F526" s="1062" t="s">
        <v>2955</v>
      </c>
      <c r="G526" s="1087" t="s">
        <v>2886</v>
      </c>
      <c r="H526" s="1088" t="s">
        <v>2887</v>
      </c>
      <c r="I526" s="1088" t="s">
        <v>2795</v>
      </c>
      <c r="J526" s="1089"/>
      <c r="K526" s="1090">
        <v>42760</v>
      </c>
      <c r="L526" s="1091">
        <v>43069</v>
      </c>
      <c r="M526" s="563">
        <v>117</v>
      </c>
      <c r="N526" s="562">
        <v>46629</v>
      </c>
      <c r="O526" s="564">
        <v>5</v>
      </c>
      <c r="P526" s="565">
        <v>112</v>
      </c>
      <c r="Q526" s="564" t="s">
        <v>2796</v>
      </c>
      <c r="R526" s="564" t="s">
        <v>127</v>
      </c>
      <c r="S526" s="566">
        <v>1302935399.8299999</v>
      </c>
      <c r="T526" s="567" t="s">
        <v>2797</v>
      </c>
      <c r="U526" s="568"/>
      <c r="V526" s="593">
        <v>1302935399.8299999</v>
      </c>
      <c r="W526" s="566">
        <v>-44544799.994188033</v>
      </c>
      <c r="X526" s="570">
        <v>0</v>
      </c>
      <c r="Y526" s="571">
        <v>1258390599.8358119</v>
      </c>
      <c r="Z526" s="568"/>
      <c r="AA526" s="572"/>
      <c r="AB526" s="573"/>
      <c r="AC526" s="651">
        <v>0</v>
      </c>
      <c r="AD526" s="574">
        <v>0</v>
      </c>
      <c r="AE526" s="574">
        <v>0</v>
      </c>
      <c r="AF526" s="575">
        <v>0</v>
      </c>
      <c r="AG526" s="576" t="s">
        <v>2798</v>
      </c>
      <c r="AH526" s="574">
        <v>0</v>
      </c>
      <c r="AI526" s="577" t="s">
        <v>2798</v>
      </c>
      <c r="AJ526" s="574">
        <v>0</v>
      </c>
      <c r="AK526" s="577" t="s">
        <v>2798</v>
      </c>
      <c r="AL526" s="575">
        <v>0</v>
      </c>
      <c r="AM526" s="568"/>
      <c r="AN526" s="578">
        <v>0</v>
      </c>
      <c r="AO526" s="579">
        <v>0</v>
      </c>
      <c r="AP526" s="568"/>
      <c r="AQ526" s="580" t="s">
        <v>2795</v>
      </c>
      <c r="AR526" s="581" t="s">
        <v>2799</v>
      </c>
      <c r="AS526" s="582">
        <v>0</v>
      </c>
      <c r="AT526" s="568"/>
      <c r="AU526" s="580" t="s">
        <v>2795</v>
      </c>
      <c r="AV526" s="583" t="s">
        <v>2800</v>
      </c>
      <c r="AW526" s="584" t="s">
        <v>2801</v>
      </c>
      <c r="AX526" s="585" t="s">
        <v>178</v>
      </c>
      <c r="AY526" s="585" t="s">
        <v>178</v>
      </c>
      <c r="AZ526" s="586">
        <v>0</v>
      </c>
      <c r="BA526" s="586">
        <v>0</v>
      </c>
      <c r="BB526" s="586">
        <v>0</v>
      </c>
      <c r="BC526" s="587">
        <v>0</v>
      </c>
      <c r="BD526" s="588">
        <v>0</v>
      </c>
      <c r="BE526" s="568"/>
      <c r="BF526" s="589">
        <v>1</v>
      </c>
      <c r="BG526" s="590">
        <v>11136199.998547008</v>
      </c>
      <c r="BH526" s="590">
        <v>-55680999.992735043</v>
      </c>
      <c r="BI526" s="591">
        <v>1247254399.8372648</v>
      </c>
      <c r="BJ526" s="1100">
        <v>60</v>
      </c>
      <c r="BK526" s="544">
        <f t="shared" si="71"/>
        <v>20787573.330621079</v>
      </c>
      <c r="BL526" s="544">
        <f t="shared" si="62"/>
        <v>16350145.938010804</v>
      </c>
      <c r="BM526" s="544">
        <f t="shared" si="63"/>
        <v>-4437427.3926102743</v>
      </c>
      <c r="BN526" s="545"/>
      <c r="BO526" s="545">
        <f t="shared" si="64"/>
        <v>0</v>
      </c>
      <c r="BP526" s="545">
        <f t="shared" si="65"/>
        <v>0</v>
      </c>
      <c r="BQ526" s="545"/>
      <c r="BR526" s="545"/>
      <c r="BS526" s="545"/>
      <c r="BT526" s="545">
        <f t="shared" si="72"/>
        <v>60</v>
      </c>
      <c r="BU526" s="545">
        <f t="shared" si="66"/>
        <v>-266245643.55661646</v>
      </c>
      <c r="BV526" s="545">
        <f t="shared" si="67"/>
        <v>-87861062.373683438</v>
      </c>
      <c r="BW526" s="545">
        <f t="shared" si="68"/>
        <v>-87861062.373683438</v>
      </c>
      <c r="BX526" s="1101">
        <f t="shared" si="69"/>
        <v>5.3087281658181816E-3</v>
      </c>
      <c r="BY526" s="1102">
        <f t="shared" si="70"/>
        <v>981008756.28064823</v>
      </c>
    </row>
    <row r="527" spans="1:77" ht="12" customHeight="1">
      <c r="A527" s="1086">
        <v>1911351002</v>
      </c>
      <c r="B527" s="1061">
        <v>7151000</v>
      </c>
      <c r="C527" s="1062">
        <v>7049524</v>
      </c>
      <c r="D527" s="1062">
        <v>131</v>
      </c>
      <c r="E527" s="1062" t="s">
        <v>3058</v>
      </c>
      <c r="F527" s="1062" t="s">
        <v>2955</v>
      </c>
      <c r="G527" s="1087" t="s">
        <v>2956</v>
      </c>
      <c r="H527" s="1088" t="s">
        <v>2887</v>
      </c>
      <c r="I527" s="1088" t="s">
        <v>2795</v>
      </c>
      <c r="J527" s="1089"/>
      <c r="K527" s="1091">
        <v>42823</v>
      </c>
      <c r="L527" s="1091">
        <v>42978</v>
      </c>
      <c r="M527" s="563">
        <v>120</v>
      </c>
      <c r="N527" s="562">
        <v>46630</v>
      </c>
      <c r="O527" s="564">
        <v>8</v>
      </c>
      <c r="P527" s="565">
        <v>112</v>
      </c>
      <c r="Q527" s="564" t="s">
        <v>2796</v>
      </c>
      <c r="R527" s="564" t="s">
        <v>127</v>
      </c>
      <c r="S527" s="566">
        <v>79120413</v>
      </c>
      <c r="T527" s="567" t="s">
        <v>2797</v>
      </c>
      <c r="U527" s="568"/>
      <c r="V527" s="593">
        <v>79120413</v>
      </c>
      <c r="W527" s="566">
        <v>-4615357.4249999998</v>
      </c>
      <c r="X527" s="570">
        <v>0</v>
      </c>
      <c r="Y527" s="571">
        <v>74505055.575000003</v>
      </c>
      <c r="Z527" s="568"/>
      <c r="AA527" s="572"/>
      <c r="AB527" s="573"/>
      <c r="AC527" s="651">
        <v>0</v>
      </c>
      <c r="AD527" s="574">
        <v>0</v>
      </c>
      <c r="AE527" s="574">
        <v>0</v>
      </c>
      <c r="AF527" s="575">
        <v>0</v>
      </c>
      <c r="AG527" s="576" t="s">
        <v>2798</v>
      </c>
      <c r="AH527" s="574">
        <v>0</v>
      </c>
      <c r="AI527" s="577" t="s">
        <v>2798</v>
      </c>
      <c r="AJ527" s="574">
        <v>0</v>
      </c>
      <c r="AK527" s="577" t="s">
        <v>2798</v>
      </c>
      <c r="AL527" s="575">
        <v>0</v>
      </c>
      <c r="AM527" s="568"/>
      <c r="AN527" s="578">
        <v>0</v>
      </c>
      <c r="AO527" s="579">
        <v>0</v>
      </c>
      <c r="AP527" s="568"/>
      <c r="AQ527" s="595" t="s">
        <v>2795</v>
      </c>
      <c r="AR527" s="596" t="s">
        <v>2799</v>
      </c>
      <c r="AS527" s="597">
        <v>0</v>
      </c>
      <c r="AT527" s="568"/>
      <c r="AU527" s="595" t="s">
        <v>2795</v>
      </c>
      <c r="AV527" s="598" t="s">
        <v>2800</v>
      </c>
      <c r="AW527" s="562" t="s">
        <v>2801</v>
      </c>
      <c r="AX527" s="585" t="s">
        <v>178</v>
      </c>
      <c r="AY527" s="585" t="s">
        <v>178</v>
      </c>
      <c r="AZ527" s="586">
        <v>0</v>
      </c>
      <c r="BA527" s="586">
        <v>0</v>
      </c>
      <c r="BB527" s="586">
        <v>0</v>
      </c>
      <c r="BC527" s="587">
        <v>0</v>
      </c>
      <c r="BD527" s="599">
        <v>0</v>
      </c>
      <c r="BE527" s="568"/>
      <c r="BF527" s="589">
        <v>1</v>
      </c>
      <c r="BG527" s="590">
        <v>659336.77500000002</v>
      </c>
      <c r="BH527" s="590">
        <v>-5274694.2</v>
      </c>
      <c r="BI527" s="591">
        <v>73845718.799999997</v>
      </c>
      <c r="BJ527" s="1100">
        <v>60</v>
      </c>
      <c r="BK527" s="544">
        <f t="shared" si="71"/>
        <v>1230761.98</v>
      </c>
      <c r="BL527" s="544">
        <f t="shared" si="62"/>
        <v>968036.89723190526</v>
      </c>
      <c r="BM527" s="544">
        <f t="shared" si="63"/>
        <v>-262725.08276809473</v>
      </c>
      <c r="BN527" s="545"/>
      <c r="BO527" s="545">
        <f t="shared" si="64"/>
        <v>0</v>
      </c>
      <c r="BP527" s="545">
        <f t="shared" si="65"/>
        <v>0</v>
      </c>
      <c r="BQ527" s="545"/>
      <c r="BR527" s="545"/>
      <c r="BS527" s="545"/>
      <c r="BT527" s="545">
        <f t="shared" si="72"/>
        <v>60</v>
      </c>
      <c r="BU527" s="545">
        <f t="shared" si="66"/>
        <v>-15763504.966085684</v>
      </c>
      <c r="BV527" s="545">
        <f t="shared" si="67"/>
        <v>-5201956.6388082756</v>
      </c>
      <c r="BW527" s="545">
        <f t="shared" si="68"/>
        <v>-5201956.6388082756</v>
      </c>
      <c r="BX527" s="1101">
        <f t="shared" si="69"/>
        <v>3.1431185760483091E-4</v>
      </c>
      <c r="BY527" s="1102">
        <f t="shared" si="70"/>
        <v>58082213.833914317</v>
      </c>
    </row>
    <row r="528" spans="1:77" ht="12" customHeight="1">
      <c r="A528" s="1086">
        <v>1911351002</v>
      </c>
      <c r="B528" s="1061">
        <v>7151000</v>
      </c>
      <c r="C528" s="1062">
        <v>7049524</v>
      </c>
      <c r="D528" s="1062">
        <v>133</v>
      </c>
      <c r="E528" s="1062" t="s">
        <v>3059</v>
      </c>
      <c r="F528" s="1062" t="s">
        <v>2955</v>
      </c>
      <c r="G528" s="1087" t="s">
        <v>3060</v>
      </c>
      <c r="H528" s="1088" t="s">
        <v>2887</v>
      </c>
      <c r="I528" s="1088" t="s">
        <v>2795</v>
      </c>
      <c r="J528" s="1089"/>
      <c r="K528" s="1090">
        <v>43131</v>
      </c>
      <c r="L528" s="1091">
        <v>43100</v>
      </c>
      <c r="M528" s="563">
        <v>116</v>
      </c>
      <c r="N528" s="562">
        <v>46630</v>
      </c>
      <c r="O528" s="564">
        <v>4</v>
      </c>
      <c r="P528" s="565">
        <v>112</v>
      </c>
      <c r="Q528" s="564" t="s">
        <v>2796</v>
      </c>
      <c r="R528" s="564" t="s">
        <v>127</v>
      </c>
      <c r="S528" s="566">
        <v>304609326.5</v>
      </c>
      <c r="T528" s="567" t="s">
        <v>2797</v>
      </c>
      <c r="U528" s="568"/>
      <c r="V528" s="593">
        <v>304609326.5</v>
      </c>
      <c r="W528" s="566">
        <v>-7877827.4094827585</v>
      </c>
      <c r="X528" s="570">
        <v>0</v>
      </c>
      <c r="Y528" s="571">
        <v>296731499.09051722</v>
      </c>
      <c r="Z528" s="568"/>
      <c r="AA528" s="572"/>
      <c r="AB528" s="573"/>
      <c r="AC528" s="652">
        <v>0</v>
      </c>
      <c r="AD528" s="574">
        <v>0</v>
      </c>
      <c r="AE528" s="574">
        <v>0</v>
      </c>
      <c r="AF528" s="575">
        <v>0</v>
      </c>
      <c r="AG528" s="576" t="s">
        <v>2798</v>
      </c>
      <c r="AH528" s="574">
        <v>0</v>
      </c>
      <c r="AI528" s="577" t="s">
        <v>2798</v>
      </c>
      <c r="AJ528" s="574">
        <v>0</v>
      </c>
      <c r="AK528" s="577" t="s">
        <v>2798</v>
      </c>
      <c r="AL528" s="575">
        <v>0</v>
      </c>
      <c r="AM528" s="568"/>
      <c r="AN528" s="578">
        <v>0</v>
      </c>
      <c r="AO528" s="579">
        <v>0</v>
      </c>
      <c r="AP528" s="568"/>
      <c r="AQ528" s="595" t="s">
        <v>2795</v>
      </c>
      <c r="AR528" s="596" t="s">
        <v>2799</v>
      </c>
      <c r="AS528" s="597">
        <v>0</v>
      </c>
      <c r="AT528" s="568"/>
      <c r="AU528" s="595" t="s">
        <v>2795</v>
      </c>
      <c r="AV528" s="598" t="s">
        <v>2800</v>
      </c>
      <c r="AW528" s="562" t="s">
        <v>2801</v>
      </c>
      <c r="AX528" s="585" t="s">
        <v>178</v>
      </c>
      <c r="AY528" s="585" t="s">
        <v>178</v>
      </c>
      <c r="AZ528" s="586">
        <v>0</v>
      </c>
      <c r="BA528" s="586">
        <v>0</v>
      </c>
      <c r="BB528" s="586">
        <v>0</v>
      </c>
      <c r="BC528" s="587">
        <v>0</v>
      </c>
      <c r="BD528" s="599">
        <v>0</v>
      </c>
      <c r="BE528" s="568"/>
      <c r="BF528" s="589">
        <v>1</v>
      </c>
      <c r="BG528" s="590">
        <v>2625942.4698275863</v>
      </c>
      <c r="BH528" s="590">
        <v>-10503769.879310345</v>
      </c>
      <c r="BI528" s="591">
        <v>294105556.62068963</v>
      </c>
      <c r="BJ528" s="1100">
        <v>60</v>
      </c>
      <c r="BK528" s="544">
        <f t="shared" si="71"/>
        <v>4901759.2770114942</v>
      </c>
      <c r="BL528" s="544">
        <f t="shared" si="62"/>
        <v>3855403.3343603243</v>
      </c>
      <c r="BM528" s="544">
        <f t="shared" si="63"/>
        <v>-1046355.9426511698</v>
      </c>
      <c r="BN528" s="545"/>
      <c r="BO528" s="545">
        <f t="shared" si="64"/>
        <v>0</v>
      </c>
      <c r="BP528" s="545">
        <f t="shared" si="65"/>
        <v>0</v>
      </c>
      <c r="BQ528" s="545"/>
      <c r="BR528" s="545"/>
      <c r="BS528" s="545"/>
      <c r="BT528" s="545">
        <f t="shared" si="72"/>
        <v>60</v>
      </c>
      <c r="BU528" s="545">
        <f t="shared" si="66"/>
        <v>-62781356.559070192</v>
      </c>
      <c r="BV528" s="545">
        <f t="shared" si="67"/>
        <v>-20717847.664493166</v>
      </c>
      <c r="BW528" s="545">
        <f t="shared" si="68"/>
        <v>-20717847.664493166</v>
      </c>
      <c r="BX528" s="1101">
        <f t="shared" si="69"/>
        <v>1.2518107391399885E-3</v>
      </c>
      <c r="BY528" s="1102">
        <f t="shared" si="70"/>
        <v>231324200.06161946</v>
      </c>
    </row>
    <row r="529" spans="1:77" ht="12" customHeight="1">
      <c r="A529" s="1086">
        <v>1911351002</v>
      </c>
      <c r="B529" s="1061">
        <v>7151000</v>
      </c>
      <c r="C529" s="1062">
        <v>7049524</v>
      </c>
      <c r="D529" s="1062">
        <v>134</v>
      </c>
      <c r="E529" s="1062" t="s">
        <v>3061</v>
      </c>
      <c r="F529" s="1062" t="s">
        <v>2955</v>
      </c>
      <c r="G529" s="1087" t="s">
        <v>2956</v>
      </c>
      <c r="H529" s="1088" t="s">
        <v>2887</v>
      </c>
      <c r="I529" s="1088" t="s">
        <v>2795</v>
      </c>
      <c r="J529" s="1089"/>
      <c r="K529" s="1090">
        <v>42823</v>
      </c>
      <c r="L529" s="1091">
        <v>42978</v>
      </c>
      <c r="M529" s="563">
        <v>120</v>
      </c>
      <c r="N529" s="562">
        <v>46630</v>
      </c>
      <c r="O529" s="564">
        <v>8</v>
      </c>
      <c r="P529" s="565">
        <v>112</v>
      </c>
      <c r="Q529" s="564" t="s">
        <v>2796</v>
      </c>
      <c r="R529" s="564" t="s">
        <v>127</v>
      </c>
      <c r="S529" s="566">
        <v>6846584.5</v>
      </c>
      <c r="T529" s="567" t="s">
        <v>2797</v>
      </c>
      <c r="U529" s="568"/>
      <c r="V529" s="593">
        <v>6846584.5</v>
      </c>
      <c r="W529" s="566">
        <v>-399384.09583333338</v>
      </c>
      <c r="X529" s="570">
        <v>0</v>
      </c>
      <c r="Y529" s="571">
        <v>6447200.4041666668</v>
      </c>
      <c r="Z529" s="568"/>
      <c r="AA529" s="572"/>
      <c r="AB529" s="573"/>
      <c r="AC529" s="652">
        <v>0</v>
      </c>
      <c r="AD529" s="574">
        <v>0</v>
      </c>
      <c r="AE529" s="574">
        <v>0</v>
      </c>
      <c r="AF529" s="575">
        <v>0</v>
      </c>
      <c r="AG529" s="576" t="s">
        <v>2798</v>
      </c>
      <c r="AH529" s="574">
        <v>0</v>
      </c>
      <c r="AI529" s="577" t="s">
        <v>2798</v>
      </c>
      <c r="AJ529" s="574">
        <v>0</v>
      </c>
      <c r="AK529" s="577" t="s">
        <v>2798</v>
      </c>
      <c r="AL529" s="575">
        <v>0</v>
      </c>
      <c r="AM529" s="568"/>
      <c r="AN529" s="578">
        <v>0</v>
      </c>
      <c r="AO529" s="579">
        <v>0</v>
      </c>
      <c r="AP529" s="568"/>
      <c r="AQ529" s="595" t="s">
        <v>2795</v>
      </c>
      <c r="AR529" s="596" t="s">
        <v>2799</v>
      </c>
      <c r="AS529" s="597">
        <v>0</v>
      </c>
      <c r="AT529" s="568"/>
      <c r="AU529" s="595" t="s">
        <v>2795</v>
      </c>
      <c r="AV529" s="598" t="s">
        <v>2800</v>
      </c>
      <c r="AW529" s="562" t="s">
        <v>2801</v>
      </c>
      <c r="AX529" s="585" t="s">
        <v>178</v>
      </c>
      <c r="AY529" s="585" t="s">
        <v>178</v>
      </c>
      <c r="AZ529" s="586">
        <v>0</v>
      </c>
      <c r="BA529" s="586">
        <v>0</v>
      </c>
      <c r="BB529" s="586">
        <v>0</v>
      </c>
      <c r="BC529" s="587">
        <v>0</v>
      </c>
      <c r="BD529" s="599">
        <v>0</v>
      </c>
      <c r="BE529" s="568"/>
      <c r="BF529" s="589">
        <v>1</v>
      </c>
      <c r="BG529" s="590">
        <v>57054.870833333334</v>
      </c>
      <c r="BH529" s="590">
        <v>-456438.96666666673</v>
      </c>
      <c r="BI529" s="600">
        <v>6390145.5333333332</v>
      </c>
      <c r="BJ529" s="1100">
        <v>60</v>
      </c>
      <c r="BK529" s="544">
        <f t="shared" si="71"/>
        <v>106502.42555555556</v>
      </c>
      <c r="BL529" s="544">
        <f t="shared" si="62"/>
        <v>83767.844033069647</v>
      </c>
      <c r="BM529" s="544">
        <f t="shared" si="63"/>
        <v>-22734.581522485911</v>
      </c>
      <c r="BN529" s="545"/>
      <c r="BO529" s="545">
        <f t="shared" si="64"/>
        <v>0</v>
      </c>
      <c r="BP529" s="545">
        <f t="shared" si="65"/>
        <v>0</v>
      </c>
      <c r="BQ529" s="545"/>
      <c r="BR529" s="545"/>
      <c r="BS529" s="545"/>
      <c r="BT529" s="545">
        <f t="shared" si="72"/>
        <v>60</v>
      </c>
      <c r="BU529" s="545">
        <f t="shared" si="66"/>
        <v>-1364074.8913491545</v>
      </c>
      <c r="BV529" s="545">
        <f t="shared" si="67"/>
        <v>-450144.71414522099</v>
      </c>
      <c r="BW529" s="545">
        <f t="shared" si="68"/>
        <v>-450144.71414522099</v>
      </c>
      <c r="BX529" s="1101">
        <f t="shared" si="69"/>
        <v>2.7198577596447108E-5</v>
      </c>
      <c r="BY529" s="1102">
        <f t="shared" si="70"/>
        <v>5026070.6419841787</v>
      </c>
    </row>
    <row r="530" spans="1:77" ht="12" customHeight="1">
      <c r="A530" s="1086">
        <v>1911351002</v>
      </c>
      <c r="B530" s="1061">
        <v>7151000</v>
      </c>
      <c r="C530" s="1062">
        <v>7049524</v>
      </c>
      <c r="D530" s="1062">
        <v>137</v>
      </c>
      <c r="E530" s="1062" t="s">
        <v>3062</v>
      </c>
      <c r="F530" s="1062" t="s">
        <v>2955</v>
      </c>
      <c r="G530" s="1087" t="s">
        <v>3060</v>
      </c>
      <c r="H530" s="1088" t="s">
        <v>2887</v>
      </c>
      <c r="I530" s="1088" t="s">
        <v>2795</v>
      </c>
      <c r="J530" s="1089"/>
      <c r="K530" s="1090">
        <v>42823</v>
      </c>
      <c r="L530" s="1091">
        <v>43100</v>
      </c>
      <c r="M530" s="563">
        <v>116</v>
      </c>
      <c r="N530" s="562">
        <v>46630</v>
      </c>
      <c r="O530" s="564">
        <v>4</v>
      </c>
      <c r="P530" s="565">
        <v>112</v>
      </c>
      <c r="Q530" s="564" t="s">
        <v>2796</v>
      </c>
      <c r="R530" s="564" t="s">
        <v>127</v>
      </c>
      <c r="S530" s="566">
        <v>30200000</v>
      </c>
      <c r="T530" s="567" t="s">
        <v>2797</v>
      </c>
      <c r="U530" s="568"/>
      <c r="V530" s="593">
        <v>30200000</v>
      </c>
      <c r="W530" s="566">
        <v>-781034.48275862075</v>
      </c>
      <c r="X530" s="570">
        <v>0</v>
      </c>
      <c r="Y530" s="571">
        <v>29418965.517241381</v>
      </c>
      <c r="Z530" s="568"/>
      <c r="AA530" s="572"/>
      <c r="AB530" s="573"/>
      <c r="AC530" s="652">
        <v>0</v>
      </c>
      <c r="AD530" s="574">
        <v>0</v>
      </c>
      <c r="AE530" s="574">
        <v>0</v>
      </c>
      <c r="AF530" s="575">
        <v>0</v>
      </c>
      <c r="AG530" s="576" t="s">
        <v>2798</v>
      </c>
      <c r="AH530" s="574">
        <v>0</v>
      </c>
      <c r="AI530" s="577" t="s">
        <v>2798</v>
      </c>
      <c r="AJ530" s="574">
        <v>0</v>
      </c>
      <c r="AK530" s="577" t="s">
        <v>2798</v>
      </c>
      <c r="AL530" s="575">
        <v>0</v>
      </c>
      <c r="AM530" s="568"/>
      <c r="AN530" s="578">
        <v>0</v>
      </c>
      <c r="AO530" s="579">
        <v>0</v>
      </c>
      <c r="AP530" s="568"/>
      <c r="AQ530" s="595" t="s">
        <v>2795</v>
      </c>
      <c r="AR530" s="596" t="s">
        <v>2799</v>
      </c>
      <c r="AS530" s="597">
        <v>0</v>
      </c>
      <c r="AT530" s="568"/>
      <c r="AU530" s="595" t="s">
        <v>2795</v>
      </c>
      <c r="AV530" s="598" t="s">
        <v>2800</v>
      </c>
      <c r="AW530" s="562" t="s">
        <v>2801</v>
      </c>
      <c r="AX530" s="585" t="s">
        <v>178</v>
      </c>
      <c r="AY530" s="585" t="s">
        <v>178</v>
      </c>
      <c r="AZ530" s="586">
        <v>0</v>
      </c>
      <c r="BA530" s="586">
        <v>0</v>
      </c>
      <c r="BB530" s="586">
        <v>0</v>
      </c>
      <c r="BC530" s="587">
        <v>0</v>
      </c>
      <c r="BD530" s="599">
        <v>0</v>
      </c>
      <c r="BE530" s="568"/>
      <c r="BF530" s="589">
        <v>1</v>
      </c>
      <c r="BG530" s="590">
        <v>260344.8275862069</v>
      </c>
      <c r="BH530" s="590">
        <v>-1041379.3103448276</v>
      </c>
      <c r="BI530" s="600">
        <v>29158620.689655174</v>
      </c>
      <c r="BJ530" s="1100">
        <v>60</v>
      </c>
      <c r="BK530" s="544">
        <f t="shared" si="71"/>
        <v>485977.01149425289</v>
      </c>
      <c r="BL530" s="544">
        <f t="shared" si="62"/>
        <v>382237.74050359486</v>
      </c>
      <c r="BM530" s="544">
        <f t="shared" si="63"/>
        <v>-103739.27099065803</v>
      </c>
      <c r="BN530" s="545"/>
      <c r="BO530" s="545">
        <f t="shared" si="64"/>
        <v>0</v>
      </c>
      <c r="BP530" s="545">
        <f t="shared" si="65"/>
        <v>0</v>
      </c>
      <c r="BQ530" s="545"/>
      <c r="BR530" s="545"/>
      <c r="BS530" s="545"/>
      <c r="BT530" s="545">
        <f t="shared" si="72"/>
        <v>60</v>
      </c>
      <c r="BU530" s="545">
        <f t="shared" si="66"/>
        <v>-6224356.2594394814</v>
      </c>
      <c r="BV530" s="545">
        <f t="shared" si="67"/>
        <v>-2054037.5656150291</v>
      </c>
      <c r="BW530" s="545">
        <f t="shared" si="68"/>
        <v>-2054037.5656150291</v>
      </c>
      <c r="BX530" s="1101">
        <f t="shared" si="69"/>
        <v>1.2410875515995619E-4</v>
      </c>
      <c r="BY530" s="1102">
        <f t="shared" si="70"/>
        <v>22934264.43021569</v>
      </c>
    </row>
    <row r="531" spans="1:77" ht="12" customHeight="1">
      <c r="A531" s="1086">
        <v>1911351002</v>
      </c>
      <c r="B531" s="1061">
        <v>7151000</v>
      </c>
      <c r="C531" s="1062">
        <v>7049524</v>
      </c>
      <c r="D531" s="1062">
        <v>138</v>
      </c>
      <c r="E531" s="1062" t="s">
        <v>3063</v>
      </c>
      <c r="F531" s="1062" t="s">
        <v>2955</v>
      </c>
      <c r="G531" s="1087" t="s">
        <v>3060</v>
      </c>
      <c r="H531" s="1088" t="s">
        <v>2887</v>
      </c>
      <c r="I531" s="1088" t="s">
        <v>2795</v>
      </c>
      <c r="J531" s="1089"/>
      <c r="K531" s="1090">
        <v>42823</v>
      </c>
      <c r="L531" s="1091">
        <v>43100</v>
      </c>
      <c r="M531" s="563">
        <v>116</v>
      </c>
      <c r="N531" s="562">
        <v>46630</v>
      </c>
      <c r="O531" s="564">
        <v>4</v>
      </c>
      <c r="P531" s="565">
        <v>112</v>
      </c>
      <c r="Q531" s="564" t="s">
        <v>2796</v>
      </c>
      <c r="R531" s="564" t="s">
        <v>127</v>
      </c>
      <c r="S531" s="566">
        <v>21153150</v>
      </c>
      <c r="T531" s="567" t="s">
        <v>2797</v>
      </c>
      <c r="U531" s="568"/>
      <c r="V531" s="593">
        <v>21153150</v>
      </c>
      <c r="W531" s="566">
        <v>-547064.22413793101</v>
      </c>
      <c r="X531" s="570">
        <v>0</v>
      </c>
      <c r="Y531" s="571">
        <v>20606085.775862068</v>
      </c>
      <c r="Z531" s="568"/>
      <c r="AA531" s="572"/>
      <c r="AB531" s="573"/>
      <c r="AC531" s="652">
        <v>0</v>
      </c>
      <c r="AD531" s="574">
        <v>0</v>
      </c>
      <c r="AE531" s="574">
        <v>0</v>
      </c>
      <c r="AF531" s="575">
        <v>0</v>
      </c>
      <c r="AG531" s="576" t="s">
        <v>2798</v>
      </c>
      <c r="AH531" s="574">
        <v>0</v>
      </c>
      <c r="AI531" s="577" t="s">
        <v>2798</v>
      </c>
      <c r="AJ531" s="574">
        <v>0</v>
      </c>
      <c r="AK531" s="577" t="s">
        <v>2798</v>
      </c>
      <c r="AL531" s="575">
        <v>0</v>
      </c>
      <c r="AM531" s="568"/>
      <c r="AN531" s="578">
        <v>0</v>
      </c>
      <c r="AO531" s="579">
        <v>0</v>
      </c>
      <c r="AP531" s="568"/>
      <c r="AQ531" s="595" t="s">
        <v>2795</v>
      </c>
      <c r="AR531" s="596" t="s">
        <v>2799</v>
      </c>
      <c r="AS531" s="597">
        <v>0</v>
      </c>
      <c r="AT531" s="568"/>
      <c r="AU531" s="595" t="s">
        <v>2795</v>
      </c>
      <c r="AV531" s="598" t="s">
        <v>2800</v>
      </c>
      <c r="AW531" s="562" t="s">
        <v>2801</v>
      </c>
      <c r="AX531" s="585" t="s">
        <v>178</v>
      </c>
      <c r="AY531" s="585" t="s">
        <v>178</v>
      </c>
      <c r="AZ531" s="586">
        <v>0</v>
      </c>
      <c r="BA531" s="586">
        <v>0</v>
      </c>
      <c r="BB531" s="586">
        <v>0</v>
      </c>
      <c r="BC531" s="587">
        <v>0</v>
      </c>
      <c r="BD531" s="599">
        <v>0</v>
      </c>
      <c r="BE531" s="568"/>
      <c r="BF531" s="589">
        <v>1</v>
      </c>
      <c r="BG531" s="590">
        <v>182354.74137931035</v>
      </c>
      <c r="BH531" s="590">
        <v>-729418.96551724139</v>
      </c>
      <c r="BI531" s="600">
        <v>20423731.034482758</v>
      </c>
      <c r="BJ531" s="1100">
        <v>60</v>
      </c>
      <c r="BK531" s="544">
        <f t="shared" si="71"/>
        <v>340395.5172413793</v>
      </c>
      <c r="BL531" s="544">
        <f t="shared" si="62"/>
        <v>267732.85630906018</v>
      </c>
      <c r="BM531" s="544">
        <f t="shared" si="63"/>
        <v>-72662.660932319122</v>
      </c>
      <c r="BN531" s="545"/>
      <c r="BO531" s="545">
        <f t="shared" si="64"/>
        <v>0</v>
      </c>
      <c r="BP531" s="545">
        <f t="shared" si="65"/>
        <v>0</v>
      </c>
      <c r="BQ531" s="545"/>
      <c r="BR531" s="545"/>
      <c r="BS531" s="545"/>
      <c r="BT531" s="545">
        <f t="shared" si="72"/>
        <v>60</v>
      </c>
      <c r="BU531" s="545">
        <f t="shared" si="66"/>
        <v>-4359759.6559391469</v>
      </c>
      <c r="BV531" s="545">
        <f t="shared" si="67"/>
        <v>-1438720.6864599185</v>
      </c>
      <c r="BW531" s="545">
        <f t="shared" si="68"/>
        <v>-1438720.6864599185</v>
      </c>
      <c r="BX531" s="1101">
        <f t="shared" si="69"/>
        <v>8.6930169344762493E-5</v>
      </c>
      <c r="BY531" s="1102">
        <f t="shared" si="70"/>
        <v>16063971.37854361</v>
      </c>
    </row>
    <row r="532" spans="1:77" ht="12" customHeight="1">
      <c r="A532" s="1086">
        <v>1911351002</v>
      </c>
      <c r="B532" s="1061">
        <v>7151000</v>
      </c>
      <c r="C532" s="1062">
        <v>7049524</v>
      </c>
      <c r="D532" s="1062">
        <v>144</v>
      </c>
      <c r="E532" s="1062" t="s">
        <v>3064</v>
      </c>
      <c r="F532" s="1062" t="s">
        <v>2955</v>
      </c>
      <c r="G532" s="1087" t="s">
        <v>2956</v>
      </c>
      <c r="H532" s="1088" t="s">
        <v>2887</v>
      </c>
      <c r="I532" s="1088" t="s">
        <v>2795</v>
      </c>
      <c r="J532" s="1089"/>
      <c r="K532" s="1090">
        <v>42823</v>
      </c>
      <c r="L532" s="1091">
        <v>42978</v>
      </c>
      <c r="M532" s="563">
        <v>120</v>
      </c>
      <c r="N532" s="562">
        <v>46630</v>
      </c>
      <c r="O532" s="564">
        <v>8</v>
      </c>
      <c r="P532" s="565">
        <v>112</v>
      </c>
      <c r="Q532" s="564" t="s">
        <v>2796</v>
      </c>
      <c r="R532" s="564" t="s">
        <v>127</v>
      </c>
      <c r="S532" s="566">
        <v>76283863</v>
      </c>
      <c r="T532" s="567" t="s">
        <v>2797</v>
      </c>
      <c r="U532" s="568"/>
      <c r="V532" s="593">
        <v>76283863</v>
      </c>
      <c r="W532" s="566">
        <v>-4449892.0083333328</v>
      </c>
      <c r="X532" s="570">
        <v>0</v>
      </c>
      <c r="Y532" s="571">
        <v>71833970.991666675</v>
      </c>
      <c r="Z532" s="568"/>
      <c r="AA532" s="572"/>
      <c r="AB532" s="573"/>
      <c r="AC532" s="652">
        <v>0</v>
      </c>
      <c r="AD532" s="574">
        <v>0</v>
      </c>
      <c r="AE532" s="574">
        <v>0</v>
      </c>
      <c r="AF532" s="575">
        <v>0</v>
      </c>
      <c r="AG532" s="576" t="s">
        <v>2798</v>
      </c>
      <c r="AH532" s="574">
        <v>0</v>
      </c>
      <c r="AI532" s="577" t="s">
        <v>2798</v>
      </c>
      <c r="AJ532" s="574">
        <v>0</v>
      </c>
      <c r="AK532" s="577" t="s">
        <v>2798</v>
      </c>
      <c r="AL532" s="575">
        <v>0</v>
      </c>
      <c r="AM532" s="568"/>
      <c r="AN532" s="578">
        <v>0</v>
      </c>
      <c r="AO532" s="579">
        <v>0</v>
      </c>
      <c r="AP532" s="568"/>
      <c r="AQ532" s="595" t="s">
        <v>2795</v>
      </c>
      <c r="AR532" s="596" t="s">
        <v>2799</v>
      </c>
      <c r="AS532" s="597">
        <v>0</v>
      </c>
      <c r="AT532" s="568"/>
      <c r="AU532" s="595" t="s">
        <v>2795</v>
      </c>
      <c r="AV532" s="598" t="s">
        <v>2800</v>
      </c>
      <c r="AW532" s="562" t="s">
        <v>2801</v>
      </c>
      <c r="AX532" s="585" t="s">
        <v>178</v>
      </c>
      <c r="AY532" s="585" t="s">
        <v>178</v>
      </c>
      <c r="AZ532" s="586">
        <v>0</v>
      </c>
      <c r="BA532" s="586">
        <v>0</v>
      </c>
      <c r="BB532" s="586">
        <v>0</v>
      </c>
      <c r="BC532" s="592">
        <v>0</v>
      </c>
      <c r="BD532" s="599">
        <v>0</v>
      </c>
      <c r="BE532" s="568"/>
      <c r="BF532" s="589">
        <v>1</v>
      </c>
      <c r="BG532" s="590">
        <v>635698.85833333328</v>
      </c>
      <c r="BH532" s="590">
        <v>-5085590.8666666662</v>
      </c>
      <c r="BI532" s="591">
        <v>71198272.13333334</v>
      </c>
      <c r="BJ532" s="1100">
        <v>60</v>
      </c>
      <c r="BK532" s="544">
        <f t="shared" si="71"/>
        <v>1186637.868888889</v>
      </c>
      <c r="BL532" s="544">
        <f t="shared" si="62"/>
        <v>933331.75658958906</v>
      </c>
      <c r="BM532" s="544">
        <f t="shared" si="63"/>
        <v>-253306.11229929992</v>
      </c>
      <c r="BN532" s="545"/>
      <c r="BO532" s="545">
        <f t="shared" si="64"/>
        <v>0</v>
      </c>
      <c r="BP532" s="545">
        <f t="shared" si="65"/>
        <v>0</v>
      </c>
      <c r="BQ532" s="545"/>
      <c r="BR532" s="545"/>
      <c r="BS532" s="545"/>
      <c r="BT532" s="545">
        <f t="shared" si="72"/>
        <v>60</v>
      </c>
      <c r="BU532" s="545">
        <f t="shared" si="66"/>
        <v>-15198366.737957995</v>
      </c>
      <c r="BV532" s="545">
        <f t="shared" si="67"/>
        <v>-5015461.0235261386</v>
      </c>
      <c r="BW532" s="545">
        <f t="shared" si="68"/>
        <v>-5015461.0235261386</v>
      </c>
      <c r="BX532" s="1101">
        <f t="shared" si="69"/>
        <v>3.0304344701540464E-4</v>
      </c>
      <c r="BY532" s="1102">
        <f t="shared" si="70"/>
        <v>55999905.395375341</v>
      </c>
    </row>
    <row r="533" spans="1:77" ht="12" customHeight="1">
      <c r="A533" s="1086">
        <v>1911351002</v>
      </c>
      <c r="B533" s="1061">
        <v>7151000</v>
      </c>
      <c r="C533" s="1062">
        <v>7049524</v>
      </c>
      <c r="D533" s="1062">
        <v>145</v>
      </c>
      <c r="E533" s="1062" t="s">
        <v>3065</v>
      </c>
      <c r="F533" s="1062" t="s">
        <v>2955</v>
      </c>
      <c r="G533" s="1087" t="s">
        <v>2962</v>
      </c>
      <c r="H533" s="1088" t="s">
        <v>2887</v>
      </c>
      <c r="I533" s="1088" t="s">
        <v>2795</v>
      </c>
      <c r="J533" s="1089"/>
      <c r="K533" s="1090">
        <v>42823</v>
      </c>
      <c r="L533" s="1091"/>
      <c r="M533" s="563">
        <v>0</v>
      </c>
      <c r="N533" s="562">
        <v>0</v>
      </c>
      <c r="O533" s="564">
        <v>0</v>
      </c>
      <c r="P533" s="565">
        <v>0</v>
      </c>
      <c r="Q533" s="564" t="s">
        <v>2796</v>
      </c>
      <c r="R533" s="564" t="s">
        <v>127</v>
      </c>
      <c r="S533" s="566">
        <v>138074489</v>
      </c>
      <c r="T533" s="567" t="s">
        <v>2797</v>
      </c>
      <c r="U533" s="568"/>
      <c r="V533" s="593">
        <v>138074489</v>
      </c>
      <c r="W533" s="566">
        <v>0</v>
      </c>
      <c r="X533" s="570">
        <v>0</v>
      </c>
      <c r="Y533" s="571">
        <v>138074489</v>
      </c>
      <c r="Z533" s="568"/>
      <c r="AA533" s="572"/>
      <c r="AB533" s="573"/>
      <c r="AC533" s="651">
        <v>0</v>
      </c>
      <c r="AD533" s="574">
        <v>0</v>
      </c>
      <c r="AE533" s="574">
        <v>0</v>
      </c>
      <c r="AF533" s="575">
        <v>0</v>
      </c>
      <c r="AG533" s="576" t="s">
        <v>2798</v>
      </c>
      <c r="AH533" s="574">
        <v>0</v>
      </c>
      <c r="AI533" s="577" t="s">
        <v>2798</v>
      </c>
      <c r="AJ533" s="574">
        <v>0</v>
      </c>
      <c r="AK533" s="577" t="s">
        <v>2798</v>
      </c>
      <c r="AL533" s="575">
        <v>0</v>
      </c>
      <c r="AM533" s="568"/>
      <c r="AN533" s="578">
        <v>0</v>
      </c>
      <c r="AO533" s="579">
        <v>0</v>
      </c>
      <c r="AP533" s="568"/>
      <c r="AQ533" s="595" t="s">
        <v>2795</v>
      </c>
      <c r="AR533" s="596" t="s">
        <v>2799</v>
      </c>
      <c r="AS533" s="597">
        <v>0</v>
      </c>
      <c r="AT533" s="568"/>
      <c r="AU533" s="595" t="s">
        <v>2795</v>
      </c>
      <c r="AV533" s="598" t="s">
        <v>2800</v>
      </c>
      <c r="AW533" s="562" t="s">
        <v>2801</v>
      </c>
      <c r="AX533" s="585" t="s">
        <v>178</v>
      </c>
      <c r="AY533" s="585" t="s">
        <v>178</v>
      </c>
      <c r="AZ533" s="586">
        <v>0</v>
      </c>
      <c r="BA533" s="586">
        <v>0</v>
      </c>
      <c r="BB533" s="586">
        <v>0</v>
      </c>
      <c r="BC533" s="587">
        <v>0</v>
      </c>
      <c r="BD533" s="599">
        <v>0</v>
      </c>
      <c r="BE533" s="568"/>
      <c r="BF533" s="589" t="s">
        <v>178</v>
      </c>
      <c r="BG533" s="590">
        <v>0</v>
      </c>
      <c r="BH533" s="590">
        <v>0</v>
      </c>
      <c r="BI533" s="591">
        <v>138074489</v>
      </c>
      <c r="BJ533" s="1100">
        <v>60</v>
      </c>
      <c r="BK533" s="544">
        <f t="shared" si="71"/>
        <v>2301241.4833333334</v>
      </c>
      <c r="BL533" s="544">
        <f t="shared" si="62"/>
        <v>1810006.0787605313</v>
      </c>
      <c r="BM533" s="544">
        <f t="shared" si="63"/>
        <v>-491235.40457280213</v>
      </c>
      <c r="BN533" s="545"/>
      <c r="BO533" s="545">
        <f t="shared" si="64"/>
        <v>0</v>
      </c>
      <c r="BP533" s="545">
        <f t="shared" si="65"/>
        <v>0</v>
      </c>
      <c r="BQ533" s="545"/>
      <c r="BR533" s="545"/>
      <c r="BS533" s="545"/>
      <c r="BT533" s="545">
        <f t="shared" si="72"/>
        <v>60</v>
      </c>
      <c r="BU533" s="545">
        <f t="shared" si="66"/>
        <v>-29474124.27436813</v>
      </c>
      <c r="BV533" s="545">
        <f t="shared" si="67"/>
        <v>-9726461.0105414838</v>
      </c>
      <c r="BW533" s="545">
        <f t="shared" si="68"/>
        <v>-9726461.0105414838</v>
      </c>
      <c r="BX533" s="1101">
        <f t="shared" si="69"/>
        <v>5.8769079414022567E-4</v>
      </c>
      <c r="BY533" s="1102">
        <f t="shared" si="70"/>
        <v>108600364.72563188</v>
      </c>
    </row>
    <row r="534" spans="1:77" ht="12" customHeight="1">
      <c r="A534" s="1086">
        <v>1911351002</v>
      </c>
      <c r="B534" s="1061">
        <v>7151000</v>
      </c>
      <c r="C534" s="1062">
        <v>7049524</v>
      </c>
      <c r="D534" s="1062">
        <v>147</v>
      </c>
      <c r="E534" s="1062" t="s">
        <v>3066</v>
      </c>
      <c r="F534" s="1062" t="s">
        <v>2955</v>
      </c>
      <c r="G534" s="1087" t="s">
        <v>2956</v>
      </c>
      <c r="H534" s="1088" t="s">
        <v>2887</v>
      </c>
      <c r="I534" s="1088" t="s">
        <v>2795</v>
      </c>
      <c r="J534" s="1089"/>
      <c r="K534" s="1090">
        <v>42823</v>
      </c>
      <c r="L534" s="1091">
        <v>42978</v>
      </c>
      <c r="M534" s="563">
        <v>120</v>
      </c>
      <c r="N534" s="562">
        <v>46630</v>
      </c>
      <c r="O534" s="564">
        <v>8</v>
      </c>
      <c r="P534" s="565">
        <v>112</v>
      </c>
      <c r="Q534" s="564" t="s">
        <v>2796</v>
      </c>
      <c r="R534" s="564" t="s">
        <v>127</v>
      </c>
      <c r="S534" s="566">
        <v>26253858</v>
      </c>
      <c r="T534" s="567" t="s">
        <v>2797</v>
      </c>
      <c r="U534" s="568"/>
      <c r="V534" s="569">
        <v>26253858</v>
      </c>
      <c r="W534" s="566">
        <v>-1531475.0499999998</v>
      </c>
      <c r="X534" s="570">
        <v>0</v>
      </c>
      <c r="Y534" s="571">
        <v>24722382.949999999</v>
      </c>
      <c r="Z534" s="568"/>
      <c r="AA534" s="572"/>
      <c r="AB534" s="573"/>
      <c r="AC534" s="651">
        <v>0</v>
      </c>
      <c r="AD534" s="574">
        <v>0</v>
      </c>
      <c r="AE534" s="574">
        <v>0</v>
      </c>
      <c r="AF534" s="575">
        <v>0</v>
      </c>
      <c r="AG534" s="576" t="s">
        <v>2798</v>
      </c>
      <c r="AH534" s="574">
        <v>0</v>
      </c>
      <c r="AI534" s="577" t="s">
        <v>2798</v>
      </c>
      <c r="AJ534" s="574">
        <v>0</v>
      </c>
      <c r="AK534" s="577" t="s">
        <v>2798</v>
      </c>
      <c r="AL534" s="575">
        <v>0</v>
      </c>
      <c r="AM534" s="568"/>
      <c r="AN534" s="578">
        <v>0</v>
      </c>
      <c r="AO534" s="579">
        <v>0</v>
      </c>
      <c r="AP534" s="568"/>
      <c r="AQ534" s="595" t="s">
        <v>2795</v>
      </c>
      <c r="AR534" s="596" t="s">
        <v>2799</v>
      </c>
      <c r="AS534" s="597">
        <v>0</v>
      </c>
      <c r="AT534" s="568"/>
      <c r="AU534" s="595" t="s">
        <v>2795</v>
      </c>
      <c r="AV534" s="598" t="s">
        <v>2800</v>
      </c>
      <c r="AW534" s="562" t="s">
        <v>2801</v>
      </c>
      <c r="AX534" s="585" t="s">
        <v>178</v>
      </c>
      <c r="AY534" s="585" t="s">
        <v>178</v>
      </c>
      <c r="AZ534" s="586">
        <v>0</v>
      </c>
      <c r="BA534" s="586">
        <v>0</v>
      </c>
      <c r="BB534" s="586">
        <v>0</v>
      </c>
      <c r="BC534" s="587">
        <v>0</v>
      </c>
      <c r="BD534" s="599">
        <v>0</v>
      </c>
      <c r="BE534" s="568"/>
      <c r="BF534" s="589">
        <v>1</v>
      </c>
      <c r="BG534" s="590">
        <v>218782.15</v>
      </c>
      <c r="BH534" s="590">
        <v>-1750257.1999999997</v>
      </c>
      <c r="BI534" s="591">
        <v>24503600.800000001</v>
      </c>
      <c r="BJ534" s="1100">
        <v>60</v>
      </c>
      <c r="BK534" s="544">
        <f t="shared" si="71"/>
        <v>408393.34666666668</v>
      </c>
      <c r="BL534" s="544">
        <f t="shared" si="62"/>
        <v>321215.50273868057</v>
      </c>
      <c r="BM534" s="544">
        <f t="shared" si="63"/>
        <v>-87177.843927986105</v>
      </c>
      <c r="BN534" s="545"/>
      <c r="BO534" s="545">
        <f t="shared" si="64"/>
        <v>0</v>
      </c>
      <c r="BP534" s="545">
        <f t="shared" si="65"/>
        <v>0</v>
      </c>
      <c r="BQ534" s="545"/>
      <c r="BR534" s="545"/>
      <c r="BS534" s="545"/>
      <c r="BT534" s="545">
        <f t="shared" si="72"/>
        <v>60</v>
      </c>
      <c r="BU534" s="545">
        <f t="shared" si="66"/>
        <v>-5230670.6356791668</v>
      </c>
      <c r="BV534" s="545">
        <f t="shared" si="67"/>
        <v>-1726121.3097741252</v>
      </c>
      <c r="BW534" s="545">
        <f t="shared" si="68"/>
        <v>-1726121.3097741252</v>
      </c>
      <c r="BX534" s="1101">
        <f t="shared" si="69"/>
        <v>1.0429544746276099E-4</v>
      </c>
      <c r="BY534" s="1102">
        <f t="shared" si="70"/>
        <v>19272930.164320834</v>
      </c>
    </row>
    <row r="535" spans="1:77" ht="12" customHeight="1">
      <c r="A535" s="1086">
        <v>1911351002</v>
      </c>
      <c r="B535" s="1061">
        <v>7151000</v>
      </c>
      <c r="C535" s="1062">
        <v>7049524</v>
      </c>
      <c r="D535" s="1062">
        <v>148</v>
      </c>
      <c r="E535" s="1062" t="s">
        <v>3067</v>
      </c>
      <c r="F535" s="1062" t="s">
        <v>2955</v>
      </c>
      <c r="G535" s="1087" t="s">
        <v>2962</v>
      </c>
      <c r="H535" s="1088" t="s">
        <v>2887</v>
      </c>
      <c r="I535" s="1088" t="s">
        <v>2795</v>
      </c>
      <c r="J535" s="1089"/>
      <c r="K535" s="1090">
        <v>42823</v>
      </c>
      <c r="L535" s="1091"/>
      <c r="M535" s="563">
        <v>0</v>
      </c>
      <c r="N535" s="562">
        <v>0</v>
      </c>
      <c r="O535" s="564">
        <v>0</v>
      </c>
      <c r="P535" s="565">
        <v>0</v>
      </c>
      <c r="Q535" s="564" t="s">
        <v>2796</v>
      </c>
      <c r="R535" s="564" t="s">
        <v>127</v>
      </c>
      <c r="S535" s="566">
        <v>60045973</v>
      </c>
      <c r="T535" s="567" t="s">
        <v>2797</v>
      </c>
      <c r="U535" s="568"/>
      <c r="V535" s="569">
        <v>60045973</v>
      </c>
      <c r="W535" s="566">
        <v>0</v>
      </c>
      <c r="X535" s="570">
        <v>0</v>
      </c>
      <c r="Y535" s="571">
        <v>60045973</v>
      </c>
      <c r="Z535" s="568"/>
      <c r="AA535" s="572"/>
      <c r="AB535" s="573"/>
      <c r="AC535" s="652">
        <v>0</v>
      </c>
      <c r="AD535" s="574">
        <v>0</v>
      </c>
      <c r="AE535" s="574">
        <v>0</v>
      </c>
      <c r="AF535" s="575">
        <v>0</v>
      </c>
      <c r="AG535" s="576" t="s">
        <v>2798</v>
      </c>
      <c r="AH535" s="574">
        <v>0</v>
      </c>
      <c r="AI535" s="577" t="s">
        <v>2798</v>
      </c>
      <c r="AJ535" s="574">
        <v>0</v>
      </c>
      <c r="AK535" s="577" t="s">
        <v>2798</v>
      </c>
      <c r="AL535" s="575">
        <v>0</v>
      </c>
      <c r="AM535" s="568"/>
      <c r="AN535" s="578">
        <v>0</v>
      </c>
      <c r="AO535" s="579">
        <v>0</v>
      </c>
      <c r="AP535" s="568"/>
      <c r="AQ535" s="595" t="s">
        <v>2795</v>
      </c>
      <c r="AR535" s="596" t="s">
        <v>2799</v>
      </c>
      <c r="AS535" s="582">
        <v>0</v>
      </c>
      <c r="AT535" s="568"/>
      <c r="AU535" s="595" t="s">
        <v>2795</v>
      </c>
      <c r="AV535" s="598" t="s">
        <v>2800</v>
      </c>
      <c r="AW535" s="562" t="s">
        <v>2801</v>
      </c>
      <c r="AX535" s="585" t="s">
        <v>178</v>
      </c>
      <c r="AY535" s="585" t="s">
        <v>178</v>
      </c>
      <c r="AZ535" s="586">
        <v>0</v>
      </c>
      <c r="BA535" s="586">
        <v>0</v>
      </c>
      <c r="BB535" s="586">
        <v>0</v>
      </c>
      <c r="BC535" s="587">
        <v>0</v>
      </c>
      <c r="BD535" s="599">
        <v>0</v>
      </c>
      <c r="BE535" s="568"/>
      <c r="BF535" s="589" t="s">
        <v>178</v>
      </c>
      <c r="BG535" s="590">
        <v>0</v>
      </c>
      <c r="BH535" s="590">
        <v>0</v>
      </c>
      <c r="BI535" s="600">
        <v>60045973</v>
      </c>
      <c r="BJ535" s="1100">
        <v>60</v>
      </c>
      <c r="BK535" s="544">
        <f t="shared" si="71"/>
        <v>1000766.2166666667</v>
      </c>
      <c r="BL535" s="544">
        <f t="shared" si="62"/>
        <v>787137.26860210032</v>
      </c>
      <c r="BM535" s="544">
        <f t="shared" si="63"/>
        <v>-213628.94806456636</v>
      </c>
      <c r="BN535" s="545"/>
      <c r="BO535" s="545">
        <f t="shared" si="64"/>
        <v>0</v>
      </c>
      <c r="BP535" s="545">
        <f t="shared" si="65"/>
        <v>0</v>
      </c>
      <c r="BQ535" s="545"/>
      <c r="BR535" s="545"/>
      <c r="BS535" s="545"/>
      <c r="BT535" s="545">
        <f t="shared" si="72"/>
        <v>60</v>
      </c>
      <c r="BU535" s="545">
        <f t="shared" si="66"/>
        <v>-12817736.88387398</v>
      </c>
      <c r="BV535" s="545">
        <f t="shared" si="67"/>
        <v>-4229853.1716784136</v>
      </c>
      <c r="BW535" s="545">
        <f t="shared" si="68"/>
        <v>-4229853.1716784136</v>
      </c>
      <c r="BX535" s="1101">
        <f t="shared" si="69"/>
        <v>2.555755651378333E-4</v>
      </c>
      <c r="BY535" s="1102">
        <f t="shared" si="70"/>
        <v>47228236.116126016</v>
      </c>
    </row>
    <row r="536" spans="1:77" ht="12" customHeight="1">
      <c r="A536" s="1086">
        <v>1911351002</v>
      </c>
      <c r="B536" s="1061">
        <v>7151000</v>
      </c>
      <c r="C536" s="1062">
        <v>7049524</v>
      </c>
      <c r="D536" s="1062">
        <v>149</v>
      </c>
      <c r="E536" s="1062" t="s">
        <v>3068</v>
      </c>
      <c r="F536" s="1062" t="s">
        <v>2955</v>
      </c>
      <c r="G536" s="1087" t="s">
        <v>2956</v>
      </c>
      <c r="H536" s="1088" t="s">
        <v>2887</v>
      </c>
      <c r="I536" s="1088" t="s">
        <v>2795</v>
      </c>
      <c r="J536" s="1089"/>
      <c r="K536" s="1090">
        <v>42823</v>
      </c>
      <c r="L536" s="1091">
        <v>42978</v>
      </c>
      <c r="M536" s="563">
        <v>120</v>
      </c>
      <c r="N536" s="562">
        <v>46630</v>
      </c>
      <c r="O536" s="564">
        <v>8</v>
      </c>
      <c r="P536" s="565">
        <v>112</v>
      </c>
      <c r="Q536" s="564" t="s">
        <v>2796</v>
      </c>
      <c r="R536" s="564" t="s">
        <v>127</v>
      </c>
      <c r="S536" s="566">
        <v>3060000</v>
      </c>
      <c r="T536" s="567" t="s">
        <v>2797</v>
      </c>
      <c r="U536" s="568"/>
      <c r="V536" s="569">
        <v>3060000</v>
      </c>
      <c r="W536" s="566">
        <v>-178500</v>
      </c>
      <c r="X536" s="570">
        <v>0</v>
      </c>
      <c r="Y536" s="571">
        <v>2881500</v>
      </c>
      <c r="Z536" s="568"/>
      <c r="AA536" s="572"/>
      <c r="AB536" s="573"/>
      <c r="AC536" s="651">
        <v>0</v>
      </c>
      <c r="AD536" s="574">
        <v>0</v>
      </c>
      <c r="AE536" s="574">
        <v>0</v>
      </c>
      <c r="AF536" s="575">
        <v>0</v>
      </c>
      <c r="AG536" s="576" t="s">
        <v>2798</v>
      </c>
      <c r="AH536" s="574">
        <v>0</v>
      </c>
      <c r="AI536" s="577" t="s">
        <v>2798</v>
      </c>
      <c r="AJ536" s="574">
        <v>0</v>
      </c>
      <c r="AK536" s="577" t="s">
        <v>2798</v>
      </c>
      <c r="AL536" s="575">
        <v>0</v>
      </c>
      <c r="AM536" s="568"/>
      <c r="AN536" s="578">
        <v>0</v>
      </c>
      <c r="AO536" s="579">
        <v>0</v>
      </c>
      <c r="AP536" s="568"/>
      <c r="AQ536" s="595" t="s">
        <v>2795</v>
      </c>
      <c r="AR536" s="596" t="s">
        <v>2799</v>
      </c>
      <c r="AS536" s="582">
        <v>0</v>
      </c>
      <c r="AT536" s="568"/>
      <c r="AU536" s="595" t="s">
        <v>2795</v>
      </c>
      <c r="AV536" s="598" t="s">
        <v>2800</v>
      </c>
      <c r="AW536" s="562" t="s">
        <v>2801</v>
      </c>
      <c r="AX536" s="585" t="s">
        <v>178</v>
      </c>
      <c r="AY536" s="585" t="s">
        <v>178</v>
      </c>
      <c r="AZ536" s="586">
        <v>0</v>
      </c>
      <c r="BA536" s="586">
        <v>0</v>
      </c>
      <c r="BB536" s="586">
        <v>0</v>
      </c>
      <c r="BC536" s="587">
        <v>0</v>
      </c>
      <c r="BD536" s="599">
        <v>0</v>
      </c>
      <c r="BE536" s="568"/>
      <c r="BF536" s="589">
        <v>1</v>
      </c>
      <c r="BG536" s="590">
        <v>25500</v>
      </c>
      <c r="BH536" s="590">
        <v>-204000</v>
      </c>
      <c r="BI536" s="591">
        <v>2856000</v>
      </c>
      <c r="BJ536" s="1100">
        <v>60</v>
      </c>
      <c r="BK536" s="544">
        <f t="shared" si="71"/>
        <v>47600</v>
      </c>
      <c r="BL536" s="544">
        <f t="shared" si="62"/>
        <v>37439.047563232903</v>
      </c>
      <c r="BM536" s="544">
        <f t="shared" si="63"/>
        <v>-10160.952436767097</v>
      </c>
      <c r="BN536" s="545"/>
      <c r="BO536" s="545">
        <f t="shared" si="64"/>
        <v>0</v>
      </c>
      <c r="BP536" s="545">
        <f t="shared" si="65"/>
        <v>0</v>
      </c>
      <c r="BQ536" s="545"/>
      <c r="BR536" s="545"/>
      <c r="BS536" s="545"/>
      <c r="BT536" s="545">
        <f t="shared" si="72"/>
        <v>60</v>
      </c>
      <c r="BU536" s="545">
        <f t="shared" si="66"/>
        <v>-609657.14620602573</v>
      </c>
      <c r="BV536" s="545">
        <f t="shared" si="67"/>
        <v>-201186.85824798851</v>
      </c>
      <c r="BW536" s="545">
        <f t="shared" si="68"/>
        <v>-201186.85824798851</v>
      </c>
      <c r="BX536" s="1101">
        <f t="shared" si="69"/>
        <v>1.2156082707389086E-5</v>
      </c>
      <c r="BY536" s="1102">
        <f t="shared" si="70"/>
        <v>2246342.853793974</v>
      </c>
    </row>
    <row r="537" spans="1:77" ht="12" customHeight="1">
      <c r="A537" s="1086">
        <v>1911351002</v>
      </c>
      <c r="B537" s="1061">
        <v>7151000</v>
      </c>
      <c r="C537" s="1062">
        <v>7049524</v>
      </c>
      <c r="D537" s="1062">
        <v>150</v>
      </c>
      <c r="E537" s="1062" t="s">
        <v>3069</v>
      </c>
      <c r="F537" s="1062" t="s">
        <v>2955</v>
      </c>
      <c r="G537" s="1087" t="s">
        <v>2962</v>
      </c>
      <c r="H537" s="1088" t="s">
        <v>2887</v>
      </c>
      <c r="I537" s="1088" t="s">
        <v>2795</v>
      </c>
      <c r="J537" s="1089"/>
      <c r="K537" s="1090">
        <v>42823</v>
      </c>
      <c r="L537" s="1091"/>
      <c r="M537" s="563">
        <v>0</v>
      </c>
      <c r="N537" s="562">
        <v>0</v>
      </c>
      <c r="O537" s="564">
        <v>0</v>
      </c>
      <c r="P537" s="565">
        <v>0</v>
      </c>
      <c r="Q537" s="564" t="s">
        <v>2796</v>
      </c>
      <c r="R537" s="564" t="s">
        <v>127</v>
      </c>
      <c r="S537" s="566">
        <v>45449478</v>
      </c>
      <c r="T537" s="567" t="s">
        <v>2797</v>
      </c>
      <c r="U537" s="568"/>
      <c r="V537" s="569">
        <v>45449478</v>
      </c>
      <c r="W537" s="566">
        <v>0</v>
      </c>
      <c r="X537" s="570">
        <v>0</v>
      </c>
      <c r="Y537" s="571">
        <v>45449478</v>
      </c>
      <c r="Z537" s="568"/>
      <c r="AA537" s="572"/>
      <c r="AB537" s="573"/>
      <c r="AC537" s="651">
        <v>0</v>
      </c>
      <c r="AD537" s="574">
        <v>0</v>
      </c>
      <c r="AE537" s="574">
        <v>0</v>
      </c>
      <c r="AF537" s="575">
        <v>0</v>
      </c>
      <c r="AG537" s="576" t="s">
        <v>2798</v>
      </c>
      <c r="AH537" s="574">
        <v>0</v>
      </c>
      <c r="AI537" s="577" t="s">
        <v>2798</v>
      </c>
      <c r="AJ537" s="574">
        <v>0</v>
      </c>
      <c r="AK537" s="577" t="s">
        <v>2798</v>
      </c>
      <c r="AL537" s="575">
        <v>0</v>
      </c>
      <c r="AM537" s="568"/>
      <c r="AN537" s="578">
        <v>0</v>
      </c>
      <c r="AO537" s="579">
        <v>0</v>
      </c>
      <c r="AP537" s="568"/>
      <c r="AQ537" s="595" t="s">
        <v>2795</v>
      </c>
      <c r="AR537" s="596" t="s">
        <v>2799</v>
      </c>
      <c r="AS537" s="582">
        <v>0</v>
      </c>
      <c r="AT537" s="568"/>
      <c r="AU537" s="595" t="s">
        <v>2795</v>
      </c>
      <c r="AV537" s="598" t="s">
        <v>2800</v>
      </c>
      <c r="AW537" s="562" t="s">
        <v>2801</v>
      </c>
      <c r="AX537" s="585" t="s">
        <v>178</v>
      </c>
      <c r="AY537" s="585" t="s">
        <v>178</v>
      </c>
      <c r="AZ537" s="586">
        <v>0</v>
      </c>
      <c r="BA537" s="586">
        <v>0</v>
      </c>
      <c r="BB537" s="586">
        <v>0</v>
      </c>
      <c r="BC537" s="587">
        <v>0</v>
      </c>
      <c r="BD537" s="599">
        <v>0</v>
      </c>
      <c r="BE537" s="568"/>
      <c r="BF537" s="589" t="s">
        <v>178</v>
      </c>
      <c r="BG537" s="590">
        <v>0</v>
      </c>
      <c r="BH537" s="590">
        <v>0</v>
      </c>
      <c r="BI537" s="591">
        <v>45449478</v>
      </c>
      <c r="BJ537" s="1100">
        <v>60</v>
      </c>
      <c r="BK537" s="544">
        <f t="shared" si="71"/>
        <v>757491.3</v>
      </c>
      <c r="BL537" s="544">
        <f t="shared" si="62"/>
        <v>595793.12624863698</v>
      </c>
      <c r="BM537" s="544">
        <f t="shared" si="63"/>
        <v>-161698.17375136307</v>
      </c>
      <c r="BN537" s="545"/>
      <c r="BO537" s="545">
        <f t="shared" si="64"/>
        <v>0</v>
      </c>
      <c r="BP537" s="545">
        <f t="shared" si="65"/>
        <v>0</v>
      </c>
      <c r="BQ537" s="545"/>
      <c r="BR537" s="545"/>
      <c r="BS537" s="545"/>
      <c r="BT537" s="545">
        <f t="shared" si="72"/>
        <v>60</v>
      </c>
      <c r="BU537" s="545">
        <f t="shared" si="66"/>
        <v>-9701890.4250817839</v>
      </c>
      <c r="BV537" s="545">
        <f t="shared" si="67"/>
        <v>-3201623.8402769887</v>
      </c>
      <c r="BW537" s="545">
        <f t="shared" si="68"/>
        <v>-3201623.8402769887</v>
      </c>
      <c r="BX537" s="1101">
        <f t="shared" si="69"/>
        <v>1.9344804396906887E-4</v>
      </c>
      <c r="BY537" s="1102">
        <f t="shared" si="70"/>
        <v>35747587.574918218</v>
      </c>
    </row>
    <row r="538" spans="1:77" ht="12" customHeight="1">
      <c r="A538" s="1086">
        <v>1911351002</v>
      </c>
      <c r="B538" s="1061">
        <v>7151000</v>
      </c>
      <c r="C538" s="1062">
        <v>7049524</v>
      </c>
      <c r="D538" s="1062">
        <v>151</v>
      </c>
      <c r="E538" s="1062" t="s">
        <v>3070</v>
      </c>
      <c r="F538" s="1062" t="s">
        <v>2955</v>
      </c>
      <c r="G538" s="1087" t="s">
        <v>2962</v>
      </c>
      <c r="H538" s="1088" t="s">
        <v>2887</v>
      </c>
      <c r="I538" s="1088" t="s">
        <v>2795</v>
      </c>
      <c r="J538" s="1089"/>
      <c r="K538" s="1090">
        <v>42823</v>
      </c>
      <c r="L538" s="1091"/>
      <c r="M538" s="563">
        <v>0</v>
      </c>
      <c r="N538" s="562">
        <v>0</v>
      </c>
      <c r="O538" s="564">
        <v>0</v>
      </c>
      <c r="P538" s="565">
        <v>0</v>
      </c>
      <c r="Q538" s="564" t="s">
        <v>2796</v>
      </c>
      <c r="R538" s="564" t="s">
        <v>127</v>
      </c>
      <c r="S538" s="566">
        <v>65067010</v>
      </c>
      <c r="T538" s="567" t="s">
        <v>2797</v>
      </c>
      <c r="U538" s="568"/>
      <c r="V538" s="569">
        <v>65067010</v>
      </c>
      <c r="W538" s="566">
        <v>0</v>
      </c>
      <c r="X538" s="570">
        <v>0</v>
      </c>
      <c r="Y538" s="571">
        <v>65067010</v>
      </c>
      <c r="Z538" s="568"/>
      <c r="AA538" s="572"/>
      <c r="AB538" s="573"/>
      <c r="AC538" s="651">
        <v>0</v>
      </c>
      <c r="AD538" s="574">
        <v>0</v>
      </c>
      <c r="AE538" s="574">
        <v>0</v>
      </c>
      <c r="AF538" s="575">
        <v>0</v>
      </c>
      <c r="AG538" s="576" t="s">
        <v>2798</v>
      </c>
      <c r="AH538" s="574">
        <v>0</v>
      </c>
      <c r="AI538" s="577" t="s">
        <v>2798</v>
      </c>
      <c r="AJ538" s="574">
        <v>0</v>
      </c>
      <c r="AK538" s="577" t="s">
        <v>2798</v>
      </c>
      <c r="AL538" s="575">
        <v>0</v>
      </c>
      <c r="AM538" s="568"/>
      <c r="AN538" s="578">
        <v>0</v>
      </c>
      <c r="AO538" s="579">
        <v>0</v>
      </c>
      <c r="AP538" s="568"/>
      <c r="AQ538" s="595" t="s">
        <v>2795</v>
      </c>
      <c r="AR538" s="596" t="s">
        <v>2799</v>
      </c>
      <c r="AS538" s="582">
        <v>0</v>
      </c>
      <c r="AT538" s="568"/>
      <c r="AU538" s="595" t="s">
        <v>2795</v>
      </c>
      <c r="AV538" s="598" t="s">
        <v>2800</v>
      </c>
      <c r="AW538" s="562" t="s">
        <v>2801</v>
      </c>
      <c r="AX538" s="585" t="s">
        <v>178</v>
      </c>
      <c r="AY538" s="585" t="s">
        <v>178</v>
      </c>
      <c r="AZ538" s="586">
        <v>0</v>
      </c>
      <c r="BA538" s="586">
        <v>0</v>
      </c>
      <c r="BB538" s="586">
        <v>0</v>
      </c>
      <c r="BC538" s="587">
        <v>0</v>
      </c>
      <c r="BD538" s="599">
        <v>0</v>
      </c>
      <c r="BE538" s="568"/>
      <c r="BF538" s="589" t="s">
        <v>178</v>
      </c>
      <c r="BG538" s="590">
        <v>0</v>
      </c>
      <c r="BH538" s="590">
        <v>0</v>
      </c>
      <c r="BI538" s="591">
        <v>65067010</v>
      </c>
      <c r="BJ538" s="1100">
        <v>60</v>
      </c>
      <c r="BK538" s="544">
        <f t="shared" si="71"/>
        <v>1084450.1666666667</v>
      </c>
      <c r="BL538" s="544">
        <f t="shared" si="62"/>
        <v>852957.59180229355</v>
      </c>
      <c r="BM538" s="544">
        <f t="shared" si="63"/>
        <v>-231492.57486437319</v>
      </c>
      <c r="BN538" s="545"/>
      <c r="BO538" s="545">
        <f t="shared" si="64"/>
        <v>0</v>
      </c>
      <c r="BP538" s="545">
        <f t="shared" si="65"/>
        <v>0</v>
      </c>
      <c r="BQ538" s="545"/>
      <c r="BR538" s="545"/>
      <c r="BS538" s="545"/>
      <c r="BT538" s="545">
        <f t="shared" si="72"/>
        <v>60</v>
      </c>
      <c r="BU538" s="545">
        <f t="shared" si="66"/>
        <v>-13889554.491862392</v>
      </c>
      <c r="BV538" s="545">
        <f t="shared" si="67"/>
        <v>-4583552.9823145894</v>
      </c>
      <c r="BW538" s="545">
        <f t="shared" si="68"/>
        <v>-4583552.9823145894</v>
      </c>
      <c r="BX538" s="1101">
        <f t="shared" si="69"/>
        <v>2.7694676298407309E-4</v>
      </c>
      <c r="BY538" s="1102">
        <f t="shared" si="70"/>
        <v>51177455.508137614</v>
      </c>
    </row>
    <row r="539" spans="1:77" ht="12" customHeight="1">
      <c r="A539" s="1086">
        <v>1911351002</v>
      </c>
      <c r="B539" s="1061">
        <v>7151000</v>
      </c>
      <c r="C539" s="1062">
        <v>7049524</v>
      </c>
      <c r="D539" s="1062">
        <v>152</v>
      </c>
      <c r="E539" s="1062" t="s">
        <v>3210</v>
      </c>
      <c r="F539" s="1062" t="s">
        <v>2955</v>
      </c>
      <c r="G539" s="1087" t="s">
        <v>2956</v>
      </c>
      <c r="H539" s="1088" t="s">
        <v>2887</v>
      </c>
      <c r="I539" s="1088" t="s">
        <v>2795</v>
      </c>
      <c r="J539" s="1089"/>
      <c r="K539" s="1090">
        <v>42851</v>
      </c>
      <c r="L539" s="1091">
        <v>42978</v>
      </c>
      <c r="M539" s="563">
        <v>120</v>
      </c>
      <c r="N539" s="562">
        <v>46630</v>
      </c>
      <c r="O539" s="564">
        <v>8</v>
      </c>
      <c r="P539" s="565">
        <v>112</v>
      </c>
      <c r="Q539" s="564" t="s">
        <v>2796</v>
      </c>
      <c r="R539" s="564" t="s">
        <v>127</v>
      </c>
      <c r="S539" s="566">
        <v>77278363</v>
      </c>
      <c r="T539" s="567" t="s">
        <v>2797</v>
      </c>
      <c r="U539" s="568"/>
      <c r="V539" s="569">
        <v>77278363</v>
      </c>
      <c r="W539" s="566">
        <v>-4507904.5083333328</v>
      </c>
      <c r="X539" s="570"/>
      <c r="Y539" s="571">
        <v>72770458.491666675</v>
      </c>
      <c r="Z539" s="568"/>
      <c r="AA539" s="572"/>
      <c r="AB539" s="573"/>
      <c r="AC539" s="653">
        <v>0</v>
      </c>
      <c r="AD539" s="574">
        <v>0</v>
      </c>
      <c r="AE539" s="574">
        <v>0</v>
      </c>
      <c r="AF539" s="575">
        <v>0</v>
      </c>
      <c r="AG539" s="576" t="s">
        <v>2798</v>
      </c>
      <c r="AH539" s="574">
        <v>0</v>
      </c>
      <c r="AI539" s="577" t="s">
        <v>2798</v>
      </c>
      <c r="AJ539" s="574">
        <v>0</v>
      </c>
      <c r="AK539" s="577" t="s">
        <v>2798</v>
      </c>
      <c r="AL539" s="575">
        <v>0</v>
      </c>
      <c r="AM539" s="568"/>
      <c r="AN539" s="578">
        <v>0</v>
      </c>
      <c r="AO539" s="579">
        <v>0</v>
      </c>
      <c r="AP539" s="568"/>
      <c r="AQ539" s="595" t="s">
        <v>2795</v>
      </c>
      <c r="AR539" s="596" t="s">
        <v>2799</v>
      </c>
      <c r="AS539" s="582">
        <v>0</v>
      </c>
      <c r="AT539" s="568"/>
      <c r="AU539" s="595" t="s">
        <v>2795</v>
      </c>
      <c r="AV539" s="598" t="s">
        <v>2800</v>
      </c>
      <c r="AW539" s="562" t="s">
        <v>2801</v>
      </c>
      <c r="AX539" s="585" t="s">
        <v>178</v>
      </c>
      <c r="AY539" s="585" t="s">
        <v>178</v>
      </c>
      <c r="AZ539" s="586">
        <v>0</v>
      </c>
      <c r="BA539" s="586">
        <v>0</v>
      </c>
      <c r="BB539" s="586">
        <v>0</v>
      </c>
      <c r="BC539" s="587">
        <v>0</v>
      </c>
      <c r="BD539" s="599">
        <v>0</v>
      </c>
      <c r="BE539" s="568"/>
      <c r="BF539" s="589">
        <v>1</v>
      </c>
      <c r="BG539" s="590">
        <v>643986.35833333328</v>
      </c>
      <c r="BH539" s="590">
        <v>-5151890.8666666662</v>
      </c>
      <c r="BI539" s="591">
        <v>72126472.13333334</v>
      </c>
      <c r="BJ539" s="1100">
        <v>60</v>
      </c>
      <c r="BK539" s="544">
        <f t="shared" si="71"/>
        <v>1202107.868888889</v>
      </c>
      <c r="BL539" s="544">
        <f t="shared" si="62"/>
        <v>945499.44704763964</v>
      </c>
      <c r="BM539" s="544">
        <f t="shared" si="63"/>
        <v>-256608.42184124934</v>
      </c>
      <c r="BN539" s="545"/>
      <c r="BO539" s="545">
        <f t="shared" si="64"/>
        <v>0</v>
      </c>
      <c r="BP539" s="545">
        <f t="shared" si="65"/>
        <v>0</v>
      </c>
      <c r="BQ539" s="545"/>
      <c r="BR539" s="545"/>
      <c r="BS539" s="545"/>
      <c r="BT539" s="545">
        <f t="shared" si="72"/>
        <v>60</v>
      </c>
      <c r="BU539" s="545">
        <f t="shared" si="66"/>
        <v>-15396505.31047496</v>
      </c>
      <c r="BV539" s="545">
        <f t="shared" si="67"/>
        <v>-5080846.7524567368</v>
      </c>
      <c r="BW539" s="545">
        <f t="shared" si="68"/>
        <v>-5080846.7524567368</v>
      </c>
      <c r="BX539" s="1101">
        <f t="shared" si="69"/>
        <v>3.0699417389530608E-4</v>
      </c>
      <c r="BY539" s="1102">
        <f t="shared" si="70"/>
        <v>56729966.822858378</v>
      </c>
    </row>
    <row r="540" spans="1:77" ht="12" customHeight="1">
      <c r="A540" s="1086">
        <v>1911351002</v>
      </c>
      <c r="B540" s="1061">
        <v>7151000</v>
      </c>
      <c r="C540" s="1062">
        <v>7049524</v>
      </c>
      <c r="D540" s="1062">
        <v>153</v>
      </c>
      <c r="E540" s="1062" t="s">
        <v>3211</v>
      </c>
      <c r="F540" s="1062" t="s">
        <v>2955</v>
      </c>
      <c r="G540" s="1087" t="s">
        <v>2956</v>
      </c>
      <c r="H540" s="1088" t="s">
        <v>2887</v>
      </c>
      <c r="I540" s="1088" t="s">
        <v>2795</v>
      </c>
      <c r="J540" s="1089"/>
      <c r="K540" s="1090">
        <v>42849</v>
      </c>
      <c r="L540" s="1091">
        <v>42978</v>
      </c>
      <c r="M540" s="563">
        <v>120</v>
      </c>
      <c r="N540" s="562">
        <v>46630</v>
      </c>
      <c r="O540" s="564">
        <v>8</v>
      </c>
      <c r="P540" s="565">
        <v>112</v>
      </c>
      <c r="Q540" s="564" t="s">
        <v>2796</v>
      </c>
      <c r="R540" s="564" t="s">
        <v>127</v>
      </c>
      <c r="S540" s="566">
        <v>33309900</v>
      </c>
      <c r="T540" s="567" t="s">
        <v>2797</v>
      </c>
      <c r="U540" s="568"/>
      <c r="V540" s="569">
        <v>33309900</v>
      </c>
      <c r="W540" s="566">
        <v>-1943077.5</v>
      </c>
      <c r="X540" s="570"/>
      <c r="Y540" s="571">
        <v>31366822.5</v>
      </c>
      <c r="Z540" s="568"/>
      <c r="AA540" s="572"/>
      <c r="AB540" s="573"/>
      <c r="AC540" s="652">
        <v>0</v>
      </c>
      <c r="AD540" s="574">
        <v>0</v>
      </c>
      <c r="AE540" s="574">
        <v>0</v>
      </c>
      <c r="AF540" s="575">
        <v>0</v>
      </c>
      <c r="AG540" s="576" t="s">
        <v>2798</v>
      </c>
      <c r="AH540" s="574">
        <v>0</v>
      </c>
      <c r="AI540" s="577" t="s">
        <v>2798</v>
      </c>
      <c r="AJ540" s="574">
        <v>0</v>
      </c>
      <c r="AK540" s="577" t="s">
        <v>2798</v>
      </c>
      <c r="AL540" s="575">
        <v>0</v>
      </c>
      <c r="AM540" s="568"/>
      <c r="AN540" s="578">
        <v>0</v>
      </c>
      <c r="AO540" s="579">
        <v>0</v>
      </c>
      <c r="AP540" s="568"/>
      <c r="AQ540" s="595" t="s">
        <v>2795</v>
      </c>
      <c r="AR540" s="596" t="s">
        <v>2799</v>
      </c>
      <c r="AS540" s="582">
        <v>0</v>
      </c>
      <c r="AT540" s="568"/>
      <c r="AU540" s="595" t="s">
        <v>2795</v>
      </c>
      <c r="AV540" s="598" t="s">
        <v>2800</v>
      </c>
      <c r="AW540" s="562" t="s">
        <v>2801</v>
      </c>
      <c r="AX540" s="585" t="s">
        <v>178</v>
      </c>
      <c r="AY540" s="585" t="s">
        <v>178</v>
      </c>
      <c r="AZ540" s="586">
        <v>0</v>
      </c>
      <c r="BA540" s="586">
        <v>0</v>
      </c>
      <c r="BB540" s="586">
        <v>0</v>
      </c>
      <c r="BC540" s="587">
        <v>0</v>
      </c>
      <c r="BD540" s="599">
        <v>0</v>
      </c>
      <c r="BE540" s="568"/>
      <c r="BF540" s="589">
        <v>1</v>
      </c>
      <c r="BG540" s="590">
        <v>277582.5</v>
      </c>
      <c r="BH540" s="590">
        <v>-2220660</v>
      </c>
      <c r="BI540" s="591">
        <v>31089240</v>
      </c>
      <c r="BJ540" s="1100">
        <v>60</v>
      </c>
      <c r="BK540" s="544">
        <f t="shared" si="71"/>
        <v>518154</v>
      </c>
      <c r="BL540" s="544">
        <f t="shared" si="62"/>
        <v>407546.05569494492</v>
      </c>
      <c r="BM540" s="544">
        <f t="shared" si="63"/>
        <v>-110607.94430505508</v>
      </c>
      <c r="BN540" s="545"/>
      <c r="BO540" s="545">
        <f t="shared" si="64"/>
        <v>0</v>
      </c>
      <c r="BP540" s="545">
        <f t="shared" si="65"/>
        <v>0</v>
      </c>
      <c r="BQ540" s="545"/>
      <c r="BR540" s="545"/>
      <c r="BS540" s="545"/>
      <c r="BT540" s="545">
        <f t="shared" si="72"/>
        <v>60</v>
      </c>
      <c r="BU540" s="545">
        <f t="shared" si="66"/>
        <v>-6636476.6583033046</v>
      </c>
      <c r="BV540" s="545">
        <f t="shared" si="67"/>
        <v>-2190037.2972400906</v>
      </c>
      <c r="BW540" s="545">
        <f t="shared" si="68"/>
        <v>-2190037.2972400906</v>
      </c>
      <c r="BX540" s="1101">
        <f t="shared" si="69"/>
        <v>1.323261109068169E-4</v>
      </c>
      <c r="BY540" s="1102">
        <f t="shared" si="70"/>
        <v>24452763.341696694</v>
      </c>
    </row>
    <row r="541" spans="1:77" ht="12" customHeight="1">
      <c r="A541" s="1086">
        <v>1911351002</v>
      </c>
      <c r="B541" s="1061">
        <v>7151000</v>
      </c>
      <c r="C541" s="1062">
        <v>7049524</v>
      </c>
      <c r="D541" s="1062">
        <v>154</v>
      </c>
      <c r="E541" s="1062" t="s">
        <v>3212</v>
      </c>
      <c r="F541" s="1062" t="s">
        <v>2955</v>
      </c>
      <c r="G541" s="1087" t="s">
        <v>2956</v>
      </c>
      <c r="H541" s="1088" t="s">
        <v>2887</v>
      </c>
      <c r="I541" s="1088" t="s">
        <v>2795</v>
      </c>
      <c r="J541" s="1089"/>
      <c r="K541" s="1090">
        <v>42849</v>
      </c>
      <c r="L541" s="1091">
        <v>42978</v>
      </c>
      <c r="M541" s="563">
        <v>120</v>
      </c>
      <c r="N541" s="562">
        <v>46630</v>
      </c>
      <c r="O541" s="564">
        <v>8</v>
      </c>
      <c r="P541" s="565">
        <v>112</v>
      </c>
      <c r="Q541" s="564" t="s">
        <v>2796</v>
      </c>
      <c r="R541" s="564" t="s">
        <v>127</v>
      </c>
      <c r="S541" s="566">
        <v>9662144</v>
      </c>
      <c r="T541" s="567" t="s">
        <v>2797</v>
      </c>
      <c r="U541" s="568"/>
      <c r="V541" s="569">
        <v>9662144</v>
      </c>
      <c r="W541" s="566">
        <v>-563625.06666666677</v>
      </c>
      <c r="X541" s="570"/>
      <c r="Y541" s="571">
        <v>9098518.9333333336</v>
      </c>
      <c r="Z541" s="568"/>
      <c r="AA541" s="572"/>
      <c r="AB541" s="573"/>
      <c r="AC541" s="652">
        <v>0</v>
      </c>
      <c r="AD541" s="574">
        <v>0</v>
      </c>
      <c r="AE541" s="574">
        <v>0</v>
      </c>
      <c r="AF541" s="575">
        <v>0</v>
      </c>
      <c r="AG541" s="576" t="s">
        <v>2798</v>
      </c>
      <c r="AH541" s="574">
        <v>0</v>
      </c>
      <c r="AI541" s="577" t="s">
        <v>2798</v>
      </c>
      <c r="AJ541" s="574">
        <v>0</v>
      </c>
      <c r="AK541" s="577" t="s">
        <v>2798</v>
      </c>
      <c r="AL541" s="575">
        <v>0</v>
      </c>
      <c r="AM541" s="568"/>
      <c r="AN541" s="578">
        <v>0</v>
      </c>
      <c r="AO541" s="579">
        <v>0</v>
      </c>
      <c r="AP541" s="568"/>
      <c r="AQ541" s="595" t="s">
        <v>2795</v>
      </c>
      <c r="AR541" s="596" t="s">
        <v>2799</v>
      </c>
      <c r="AS541" s="582">
        <v>0</v>
      </c>
      <c r="AT541" s="568"/>
      <c r="AU541" s="595" t="s">
        <v>2795</v>
      </c>
      <c r="AV541" s="598" t="s">
        <v>2800</v>
      </c>
      <c r="AW541" s="562" t="s">
        <v>2801</v>
      </c>
      <c r="AX541" s="585" t="s">
        <v>178</v>
      </c>
      <c r="AY541" s="585" t="s">
        <v>178</v>
      </c>
      <c r="AZ541" s="586">
        <v>0</v>
      </c>
      <c r="BA541" s="586">
        <v>0</v>
      </c>
      <c r="BB541" s="586">
        <v>0</v>
      </c>
      <c r="BC541" s="587">
        <v>0</v>
      </c>
      <c r="BD541" s="599">
        <v>0</v>
      </c>
      <c r="BE541" s="568"/>
      <c r="BF541" s="589">
        <v>1</v>
      </c>
      <c r="BG541" s="590">
        <v>80517.866666666669</v>
      </c>
      <c r="BH541" s="590">
        <v>-644142.93333333347</v>
      </c>
      <c r="BI541" s="591">
        <v>9018001.0666666664</v>
      </c>
      <c r="BJ541" s="1100">
        <v>60</v>
      </c>
      <c r="BK541" s="544">
        <f t="shared" si="71"/>
        <v>150300.01777777777</v>
      </c>
      <c r="BL541" s="544">
        <f t="shared" si="62"/>
        <v>118216.16626758344</v>
      </c>
      <c r="BM541" s="544">
        <f t="shared" si="63"/>
        <v>-32083.851510194334</v>
      </c>
      <c r="BN541" s="545"/>
      <c r="BO541" s="545">
        <f t="shared" si="64"/>
        <v>0</v>
      </c>
      <c r="BP541" s="545">
        <f t="shared" si="65"/>
        <v>0</v>
      </c>
      <c r="BQ541" s="545"/>
      <c r="BR541" s="545"/>
      <c r="BS541" s="545"/>
      <c r="BT541" s="545">
        <f t="shared" si="72"/>
        <v>60</v>
      </c>
      <c r="BU541" s="545">
        <f t="shared" si="66"/>
        <v>-1925031.0906116599</v>
      </c>
      <c r="BV541" s="545">
        <f t="shared" si="67"/>
        <v>-635260.25990184781</v>
      </c>
      <c r="BW541" s="545">
        <f t="shared" si="68"/>
        <v>-635260.25990184781</v>
      </c>
      <c r="BX541" s="1101">
        <f t="shared" si="69"/>
        <v>3.8383601828334382E-5</v>
      </c>
      <c r="BY541" s="1102">
        <f t="shared" si="70"/>
        <v>7092969.9760550065</v>
      </c>
    </row>
    <row r="542" spans="1:77" ht="12" customHeight="1">
      <c r="A542" s="1086">
        <v>1911351002</v>
      </c>
      <c r="B542" s="1061">
        <v>7151000</v>
      </c>
      <c r="C542" s="1062">
        <v>7049524</v>
      </c>
      <c r="D542" s="1062">
        <v>155</v>
      </c>
      <c r="E542" s="1062" t="s">
        <v>3213</v>
      </c>
      <c r="F542" s="1062" t="s">
        <v>2955</v>
      </c>
      <c r="G542" s="1087" t="s">
        <v>2956</v>
      </c>
      <c r="H542" s="1088" t="s">
        <v>2887</v>
      </c>
      <c r="I542" s="1088" t="s">
        <v>2795</v>
      </c>
      <c r="J542" s="1089"/>
      <c r="K542" s="1090">
        <v>42849</v>
      </c>
      <c r="L542" s="1091">
        <v>42978</v>
      </c>
      <c r="M542" s="563">
        <v>120</v>
      </c>
      <c r="N542" s="562">
        <v>46630</v>
      </c>
      <c r="O542" s="564">
        <v>8</v>
      </c>
      <c r="P542" s="565">
        <v>112</v>
      </c>
      <c r="Q542" s="564" t="s">
        <v>2796</v>
      </c>
      <c r="R542" s="564" t="s">
        <v>127</v>
      </c>
      <c r="S542" s="566">
        <v>28693525.5</v>
      </c>
      <c r="T542" s="567" t="s">
        <v>2797</v>
      </c>
      <c r="U542" s="568"/>
      <c r="V542" s="569">
        <v>28693525.5</v>
      </c>
      <c r="W542" s="566">
        <v>-1673788.9874999998</v>
      </c>
      <c r="X542" s="570"/>
      <c r="Y542" s="571">
        <v>27019736.512499999</v>
      </c>
      <c r="Z542" s="568"/>
      <c r="AA542" s="572"/>
      <c r="AB542" s="573"/>
      <c r="AC542" s="652">
        <v>0</v>
      </c>
      <c r="AD542" s="574">
        <v>0</v>
      </c>
      <c r="AE542" s="574">
        <v>0</v>
      </c>
      <c r="AF542" s="575">
        <v>0</v>
      </c>
      <c r="AG542" s="576" t="s">
        <v>2798</v>
      </c>
      <c r="AH542" s="574">
        <v>0</v>
      </c>
      <c r="AI542" s="577" t="s">
        <v>2798</v>
      </c>
      <c r="AJ542" s="574">
        <v>0</v>
      </c>
      <c r="AK542" s="577" t="s">
        <v>2798</v>
      </c>
      <c r="AL542" s="575">
        <v>0</v>
      </c>
      <c r="AM542" s="568"/>
      <c r="AN542" s="578">
        <v>0</v>
      </c>
      <c r="AO542" s="579">
        <v>0</v>
      </c>
      <c r="AP542" s="568"/>
      <c r="AQ542" s="595" t="s">
        <v>2795</v>
      </c>
      <c r="AR542" s="596" t="s">
        <v>2799</v>
      </c>
      <c r="AS542" s="582">
        <v>0</v>
      </c>
      <c r="AT542" s="568"/>
      <c r="AU542" s="595" t="s">
        <v>2795</v>
      </c>
      <c r="AV542" s="598" t="s">
        <v>2800</v>
      </c>
      <c r="AW542" s="562" t="s">
        <v>2801</v>
      </c>
      <c r="AX542" s="585" t="s">
        <v>178</v>
      </c>
      <c r="AY542" s="585" t="s">
        <v>178</v>
      </c>
      <c r="AZ542" s="586">
        <v>0</v>
      </c>
      <c r="BA542" s="586">
        <v>0</v>
      </c>
      <c r="BB542" s="586">
        <v>0</v>
      </c>
      <c r="BC542" s="587">
        <v>0</v>
      </c>
      <c r="BD542" s="599">
        <v>0</v>
      </c>
      <c r="BE542" s="568"/>
      <c r="BF542" s="589">
        <v>1</v>
      </c>
      <c r="BG542" s="590">
        <v>239112.71249999999</v>
      </c>
      <c r="BH542" s="590">
        <v>-1912901.6999999997</v>
      </c>
      <c r="BI542" s="591">
        <v>26780623.800000001</v>
      </c>
      <c r="BJ542" s="1100">
        <v>60</v>
      </c>
      <c r="BK542" s="544">
        <f t="shared" si="71"/>
        <v>446343.73000000004</v>
      </c>
      <c r="BL542" s="544">
        <f t="shared" si="62"/>
        <v>351064.79279455432</v>
      </c>
      <c r="BM542" s="544">
        <f t="shared" si="63"/>
        <v>-95278.93720544572</v>
      </c>
      <c r="BN542" s="545"/>
      <c r="BO542" s="545">
        <f t="shared" si="64"/>
        <v>0</v>
      </c>
      <c r="BP542" s="545">
        <f t="shared" si="65"/>
        <v>0</v>
      </c>
      <c r="BQ542" s="545"/>
      <c r="BR542" s="545"/>
      <c r="BS542" s="545"/>
      <c r="BT542" s="545">
        <f t="shared" si="72"/>
        <v>60</v>
      </c>
      <c r="BU542" s="545">
        <f t="shared" si="66"/>
        <v>-5716736.2323267432</v>
      </c>
      <c r="BV542" s="545">
        <f t="shared" si="67"/>
        <v>-1886522.9566678253</v>
      </c>
      <c r="BW542" s="545">
        <f t="shared" si="68"/>
        <v>-1886522.9566678253</v>
      </c>
      <c r="BX542" s="1101">
        <f t="shared" si="69"/>
        <v>1.1398721213875092E-4</v>
      </c>
      <c r="BY542" s="1102">
        <f t="shared" si="70"/>
        <v>21063887.567673258</v>
      </c>
    </row>
    <row r="543" spans="1:77" ht="12" customHeight="1">
      <c r="A543" s="1086">
        <v>1911351002</v>
      </c>
      <c r="B543" s="1061">
        <v>7151000</v>
      </c>
      <c r="C543" s="1062">
        <v>7049524</v>
      </c>
      <c r="D543" s="1062">
        <v>156</v>
      </c>
      <c r="E543" s="1062" t="s">
        <v>3214</v>
      </c>
      <c r="F543" s="1062" t="s">
        <v>2955</v>
      </c>
      <c r="G543" s="1087" t="s">
        <v>2886</v>
      </c>
      <c r="H543" s="1088" t="s">
        <v>2887</v>
      </c>
      <c r="I543" s="1088" t="s">
        <v>2795</v>
      </c>
      <c r="J543" s="1089"/>
      <c r="K543" s="1090">
        <v>42849</v>
      </c>
      <c r="L543" s="1091">
        <v>43069</v>
      </c>
      <c r="M543" s="563">
        <v>117</v>
      </c>
      <c r="N543" s="562">
        <v>46629</v>
      </c>
      <c r="O543" s="564">
        <v>5</v>
      </c>
      <c r="P543" s="565">
        <v>112</v>
      </c>
      <c r="Q543" s="564" t="s">
        <v>2796</v>
      </c>
      <c r="R543" s="564" t="s">
        <v>127</v>
      </c>
      <c r="S543" s="566">
        <v>217283949</v>
      </c>
      <c r="T543" s="567" t="s">
        <v>2797</v>
      </c>
      <c r="U543" s="568"/>
      <c r="V543" s="569">
        <v>217283949</v>
      </c>
      <c r="W543" s="566">
        <v>-7428511.076923077</v>
      </c>
      <c r="X543" s="570"/>
      <c r="Y543" s="571">
        <v>209855437.92307693</v>
      </c>
      <c r="Z543" s="568"/>
      <c r="AA543" s="572"/>
      <c r="AB543" s="573"/>
      <c r="AC543" s="652">
        <v>0</v>
      </c>
      <c r="AD543" s="574">
        <v>0</v>
      </c>
      <c r="AE543" s="574">
        <v>0</v>
      </c>
      <c r="AF543" s="575">
        <v>0</v>
      </c>
      <c r="AG543" s="576" t="s">
        <v>2798</v>
      </c>
      <c r="AH543" s="574">
        <v>0</v>
      </c>
      <c r="AI543" s="577" t="s">
        <v>2798</v>
      </c>
      <c r="AJ543" s="574">
        <v>0</v>
      </c>
      <c r="AK543" s="577" t="s">
        <v>2798</v>
      </c>
      <c r="AL543" s="575">
        <v>0</v>
      </c>
      <c r="AM543" s="568"/>
      <c r="AN543" s="578">
        <v>0</v>
      </c>
      <c r="AO543" s="579">
        <v>0</v>
      </c>
      <c r="AP543" s="568"/>
      <c r="AQ543" s="595" t="s">
        <v>2795</v>
      </c>
      <c r="AR543" s="596" t="s">
        <v>2799</v>
      </c>
      <c r="AS543" s="582">
        <v>0</v>
      </c>
      <c r="AT543" s="568"/>
      <c r="AU543" s="595" t="s">
        <v>2795</v>
      </c>
      <c r="AV543" s="598" t="s">
        <v>2800</v>
      </c>
      <c r="AW543" s="562" t="s">
        <v>2801</v>
      </c>
      <c r="AX543" s="585" t="s">
        <v>178</v>
      </c>
      <c r="AY543" s="585" t="s">
        <v>178</v>
      </c>
      <c r="AZ543" s="586">
        <v>0</v>
      </c>
      <c r="BA543" s="586">
        <v>0</v>
      </c>
      <c r="BB543" s="586">
        <v>0</v>
      </c>
      <c r="BC543" s="587">
        <v>0</v>
      </c>
      <c r="BD543" s="599">
        <v>0</v>
      </c>
      <c r="BE543" s="568"/>
      <c r="BF543" s="589">
        <v>1</v>
      </c>
      <c r="BG543" s="590">
        <v>1857127.7692307692</v>
      </c>
      <c r="BH543" s="590">
        <v>-9285638.846153846</v>
      </c>
      <c r="BI543" s="591">
        <v>207998310.15384614</v>
      </c>
      <c r="BJ543" s="1100">
        <v>60</v>
      </c>
      <c r="BK543" s="544">
        <f t="shared" si="71"/>
        <v>3466638.5025641024</v>
      </c>
      <c r="BL543" s="544">
        <f t="shared" si="62"/>
        <v>2726631.1718914267</v>
      </c>
      <c r="BM543" s="544">
        <f t="shared" si="63"/>
        <v>-740007.33067267574</v>
      </c>
      <c r="BN543" s="545"/>
      <c r="BO543" s="545">
        <f t="shared" si="64"/>
        <v>0</v>
      </c>
      <c r="BP543" s="545">
        <f t="shared" si="65"/>
        <v>0</v>
      </c>
      <c r="BQ543" s="545"/>
      <c r="BR543" s="545"/>
      <c r="BS543" s="545"/>
      <c r="BT543" s="545">
        <f t="shared" si="72"/>
        <v>60</v>
      </c>
      <c r="BU543" s="545">
        <f t="shared" si="66"/>
        <v>-44400439.840360545</v>
      </c>
      <c r="BV543" s="545">
        <f t="shared" si="67"/>
        <v>-14652145.14731898</v>
      </c>
      <c r="BW543" s="545">
        <f t="shared" si="68"/>
        <v>-14652145.14731898</v>
      </c>
      <c r="BX543" s="1101">
        <f t="shared" si="69"/>
        <v>8.8530975533169501E-4</v>
      </c>
      <c r="BY543" s="1102">
        <f t="shared" si="70"/>
        <v>163597870.31348559</v>
      </c>
    </row>
    <row r="544" spans="1:77" ht="12" customHeight="1">
      <c r="A544" s="1086">
        <v>1911351002</v>
      </c>
      <c r="B544" s="1061">
        <v>7151000</v>
      </c>
      <c r="C544" s="1062">
        <v>7049524</v>
      </c>
      <c r="D544" s="1062">
        <v>157</v>
      </c>
      <c r="E544" s="1062" t="s">
        <v>3215</v>
      </c>
      <c r="F544" s="1062" t="s">
        <v>2955</v>
      </c>
      <c r="G544" s="1087" t="s">
        <v>2886</v>
      </c>
      <c r="H544" s="1088" t="s">
        <v>2887</v>
      </c>
      <c r="I544" s="1088" t="s">
        <v>2795</v>
      </c>
      <c r="J544" s="1089"/>
      <c r="K544" s="1090">
        <v>42849</v>
      </c>
      <c r="L544" s="1091">
        <v>43069</v>
      </c>
      <c r="M544" s="563">
        <v>117</v>
      </c>
      <c r="N544" s="562">
        <v>46629</v>
      </c>
      <c r="O544" s="564">
        <v>5</v>
      </c>
      <c r="P544" s="565">
        <v>112</v>
      </c>
      <c r="Q544" s="564" t="s">
        <v>2796</v>
      </c>
      <c r="R544" s="564" t="s">
        <v>127</v>
      </c>
      <c r="S544" s="566">
        <v>73724521</v>
      </c>
      <c r="T544" s="567" t="s">
        <v>2797</v>
      </c>
      <c r="U544" s="568"/>
      <c r="V544" s="569">
        <v>73724521</v>
      </c>
      <c r="W544" s="566">
        <v>-2520496.4444444445</v>
      </c>
      <c r="X544" s="570"/>
      <c r="Y544" s="571">
        <v>71204024.555555552</v>
      </c>
      <c r="Z544" s="568"/>
      <c r="AA544" s="572"/>
      <c r="AB544" s="573"/>
      <c r="AC544" s="652">
        <v>0</v>
      </c>
      <c r="AD544" s="574">
        <v>0</v>
      </c>
      <c r="AE544" s="574">
        <v>0</v>
      </c>
      <c r="AF544" s="575">
        <v>0</v>
      </c>
      <c r="AG544" s="576" t="s">
        <v>2798</v>
      </c>
      <c r="AH544" s="574">
        <v>0</v>
      </c>
      <c r="AI544" s="577" t="s">
        <v>2798</v>
      </c>
      <c r="AJ544" s="574">
        <v>0</v>
      </c>
      <c r="AK544" s="577" t="s">
        <v>2798</v>
      </c>
      <c r="AL544" s="575">
        <v>0</v>
      </c>
      <c r="AM544" s="568"/>
      <c r="AN544" s="578">
        <v>0</v>
      </c>
      <c r="AO544" s="579">
        <v>0</v>
      </c>
      <c r="AP544" s="568"/>
      <c r="AQ544" s="595" t="s">
        <v>2795</v>
      </c>
      <c r="AR544" s="596" t="s">
        <v>2799</v>
      </c>
      <c r="AS544" s="582">
        <v>0</v>
      </c>
      <c r="AT544" s="568"/>
      <c r="AU544" s="595" t="s">
        <v>2795</v>
      </c>
      <c r="AV544" s="598" t="s">
        <v>2800</v>
      </c>
      <c r="AW544" s="562" t="s">
        <v>2801</v>
      </c>
      <c r="AX544" s="585" t="s">
        <v>178</v>
      </c>
      <c r="AY544" s="585" t="s">
        <v>178</v>
      </c>
      <c r="AZ544" s="586">
        <v>0</v>
      </c>
      <c r="BA544" s="586">
        <v>0</v>
      </c>
      <c r="BB544" s="586">
        <v>0</v>
      </c>
      <c r="BC544" s="587">
        <v>0</v>
      </c>
      <c r="BD544" s="599">
        <v>0</v>
      </c>
      <c r="BE544" s="568"/>
      <c r="BF544" s="589">
        <v>1</v>
      </c>
      <c r="BG544" s="590">
        <v>630124.11111111112</v>
      </c>
      <c r="BH544" s="590">
        <v>-3150620.5555555555</v>
      </c>
      <c r="BI544" s="600">
        <v>70573900.444444448</v>
      </c>
      <c r="BJ544" s="1100">
        <v>60</v>
      </c>
      <c r="BK544" s="544">
        <f t="shared" si="71"/>
        <v>1176231.674074074</v>
      </c>
      <c r="BL544" s="544">
        <f t="shared" si="62"/>
        <v>925146.92418151931</v>
      </c>
      <c r="BM544" s="544">
        <f t="shared" si="63"/>
        <v>-251084.74989255471</v>
      </c>
      <c r="BN544" s="545"/>
      <c r="BO544" s="545">
        <f t="shared" si="64"/>
        <v>0</v>
      </c>
      <c r="BP544" s="545">
        <f t="shared" si="65"/>
        <v>0</v>
      </c>
      <c r="BQ544" s="545"/>
      <c r="BR544" s="545"/>
      <c r="BS544" s="545"/>
      <c r="BT544" s="545">
        <f t="shared" si="72"/>
        <v>60</v>
      </c>
      <c r="BU544" s="545">
        <f t="shared" si="66"/>
        <v>-15065084.993553283</v>
      </c>
      <c r="BV544" s="545">
        <f t="shared" si="67"/>
        <v>-4971478.0478725834</v>
      </c>
      <c r="BW544" s="545">
        <f t="shared" si="68"/>
        <v>-4971478.0478725834</v>
      </c>
      <c r="BX544" s="1101">
        <f t="shared" si="69"/>
        <v>3.0038591414065479E-4</v>
      </c>
      <c r="BY544" s="1102">
        <f t="shared" si="70"/>
        <v>55508815.450891159</v>
      </c>
    </row>
    <row r="545" spans="1:77" ht="12" customHeight="1">
      <c r="A545" s="1086">
        <v>1911351002</v>
      </c>
      <c r="B545" s="1061">
        <v>7151000</v>
      </c>
      <c r="C545" s="1062">
        <v>7049524</v>
      </c>
      <c r="D545" s="1062">
        <v>158</v>
      </c>
      <c r="E545" s="1062" t="s">
        <v>3216</v>
      </c>
      <c r="F545" s="1062" t="s">
        <v>2955</v>
      </c>
      <c r="G545" s="1087" t="s">
        <v>2886</v>
      </c>
      <c r="H545" s="1088" t="s">
        <v>2887</v>
      </c>
      <c r="I545" s="1088" t="s">
        <v>2795</v>
      </c>
      <c r="J545" s="1089"/>
      <c r="K545" s="1090">
        <v>42849</v>
      </c>
      <c r="L545" s="1091">
        <v>43069</v>
      </c>
      <c r="M545" s="563">
        <v>117</v>
      </c>
      <c r="N545" s="562">
        <v>46629</v>
      </c>
      <c r="O545" s="564">
        <v>5</v>
      </c>
      <c r="P545" s="565">
        <v>112</v>
      </c>
      <c r="Q545" s="564" t="s">
        <v>2796</v>
      </c>
      <c r="R545" s="564" t="s">
        <v>127</v>
      </c>
      <c r="S545" s="566">
        <v>3629550</v>
      </c>
      <c r="T545" s="567" t="s">
        <v>2797</v>
      </c>
      <c r="U545" s="568"/>
      <c r="V545" s="569">
        <v>3629550</v>
      </c>
      <c r="W545" s="566">
        <v>-124087.17948717948</v>
      </c>
      <c r="X545" s="570"/>
      <c r="Y545" s="571">
        <v>3505462.8205128205</v>
      </c>
      <c r="Z545" s="568"/>
      <c r="AA545" s="572"/>
      <c r="AB545" s="573"/>
      <c r="AC545" s="652">
        <v>0</v>
      </c>
      <c r="AD545" s="574">
        <v>0</v>
      </c>
      <c r="AE545" s="574">
        <v>0</v>
      </c>
      <c r="AF545" s="575">
        <v>0</v>
      </c>
      <c r="AG545" s="576" t="s">
        <v>2798</v>
      </c>
      <c r="AH545" s="574">
        <v>0</v>
      </c>
      <c r="AI545" s="577" t="s">
        <v>2798</v>
      </c>
      <c r="AJ545" s="574">
        <v>0</v>
      </c>
      <c r="AK545" s="577" t="s">
        <v>2798</v>
      </c>
      <c r="AL545" s="575">
        <v>0</v>
      </c>
      <c r="AM545" s="568"/>
      <c r="AN545" s="578">
        <v>0</v>
      </c>
      <c r="AO545" s="579">
        <v>0</v>
      </c>
      <c r="AP545" s="568"/>
      <c r="AQ545" s="595" t="s">
        <v>2795</v>
      </c>
      <c r="AR545" s="596" t="s">
        <v>2799</v>
      </c>
      <c r="AS545" s="582">
        <v>0</v>
      </c>
      <c r="AT545" s="568"/>
      <c r="AU545" s="595" t="s">
        <v>2795</v>
      </c>
      <c r="AV545" s="598" t="s">
        <v>2800</v>
      </c>
      <c r="AW545" s="562" t="s">
        <v>2801</v>
      </c>
      <c r="AX545" s="585" t="s">
        <v>178</v>
      </c>
      <c r="AY545" s="585" t="s">
        <v>178</v>
      </c>
      <c r="AZ545" s="586">
        <v>0</v>
      </c>
      <c r="BA545" s="586">
        <v>0</v>
      </c>
      <c r="BB545" s="586">
        <v>0</v>
      </c>
      <c r="BC545" s="587">
        <v>0</v>
      </c>
      <c r="BD545" s="599">
        <v>0</v>
      </c>
      <c r="BE545" s="568"/>
      <c r="BF545" s="589">
        <v>1</v>
      </c>
      <c r="BG545" s="590">
        <v>31021.794871794871</v>
      </c>
      <c r="BH545" s="590">
        <v>-155108.97435897434</v>
      </c>
      <c r="BI545" s="600">
        <v>3474441.0256410255</v>
      </c>
      <c r="BJ545" s="1100">
        <v>60</v>
      </c>
      <c r="BK545" s="544">
        <f t="shared" si="71"/>
        <v>57907.350427350422</v>
      </c>
      <c r="BL545" s="544">
        <f t="shared" si="62"/>
        <v>45546.135439293437</v>
      </c>
      <c r="BM545" s="544">
        <f t="shared" si="63"/>
        <v>-12361.214988056985</v>
      </c>
      <c r="BN545" s="545"/>
      <c r="BO545" s="545">
        <f t="shared" si="64"/>
        <v>0</v>
      </c>
      <c r="BP545" s="545">
        <f t="shared" si="65"/>
        <v>0</v>
      </c>
      <c r="BQ545" s="545"/>
      <c r="BR545" s="545"/>
      <c r="BS545" s="545"/>
      <c r="BT545" s="545">
        <f t="shared" si="72"/>
        <v>60</v>
      </c>
      <c r="BU545" s="545">
        <f t="shared" si="66"/>
        <v>-741672.89928341913</v>
      </c>
      <c r="BV545" s="545">
        <f t="shared" si="67"/>
        <v>-244752.05676352832</v>
      </c>
      <c r="BW545" s="545">
        <f t="shared" si="68"/>
        <v>-244752.05676352832</v>
      </c>
      <c r="BX545" s="1101">
        <f t="shared" si="69"/>
        <v>1.4788372713458708E-5</v>
      </c>
      <c r="BY545" s="1102">
        <f t="shared" si="70"/>
        <v>2732768.1263576061</v>
      </c>
    </row>
    <row r="546" spans="1:77" ht="12" customHeight="1">
      <c r="A546" s="1086">
        <v>1911351002</v>
      </c>
      <c r="B546" s="1061">
        <v>7151000</v>
      </c>
      <c r="C546" s="1062">
        <v>7049524</v>
      </c>
      <c r="D546" s="1062">
        <v>160</v>
      </c>
      <c r="E546" s="1062" t="s">
        <v>3217</v>
      </c>
      <c r="F546" s="1062" t="s">
        <v>2955</v>
      </c>
      <c r="G546" s="1087" t="s">
        <v>2962</v>
      </c>
      <c r="H546" s="1088" t="s">
        <v>2887</v>
      </c>
      <c r="I546" s="1088" t="s">
        <v>2795</v>
      </c>
      <c r="J546" s="1089"/>
      <c r="K546" s="1090">
        <v>42849</v>
      </c>
      <c r="L546" s="1091"/>
      <c r="M546" s="563">
        <v>0</v>
      </c>
      <c r="N546" s="562">
        <v>0</v>
      </c>
      <c r="O546" s="564">
        <v>0</v>
      </c>
      <c r="P546" s="565">
        <v>0</v>
      </c>
      <c r="Q546" s="564" t="s">
        <v>2796</v>
      </c>
      <c r="R546" s="564" t="s">
        <v>127</v>
      </c>
      <c r="S546" s="566">
        <v>51003863.5</v>
      </c>
      <c r="T546" s="567" t="s">
        <v>2797</v>
      </c>
      <c r="U546" s="568"/>
      <c r="V546" s="569">
        <v>51003863.5</v>
      </c>
      <c r="W546" s="566">
        <v>0</v>
      </c>
      <c r="X546" s="570"/>
      <c r="Y546" s="571">
        <v>51003863.5</v>
      </c>
      <c r="Z546" s="568"/>
      <c r="AA546" s="572"/>
      <c r="AB546" s="573"/>
      <c r="AC546" s="652">
        <v>0</v>
      </c>
      <c r="AD546" s="574">
        <v>0</v>
      </c>
      <c r="AE546" s="574">
        <v>0</v>
      </c>
      <c r="AF546" s="575">
        <v>0</v>
      </c>
      <c r="AG546" s="576" t="s">
        <v>2798</v>
      </c>
      <c r="AH546" s="574">
        <v>0</v>
      </c>
      <c r="AI546" s="577" t="s">
        <v>2798</v>
      </c>
      <c r="AJ546" s="574">
        <v>0</v>
      </c>
      <c r="AK546" s="577" t="s">
        <v>2798</v>
      </c>
      <c r="AL546" s="575">
        <v>0</v>
      </c>
      <c r="AM546" s="568"/>
      <c r="AN546" s="578">
        <v>0</v>
      </c>
      <c r="AO546" s="579">
        <v>0</v>
      </c>
      <c r="AP546" s="568"/>
      <c r="AQ546" s="595" t="s">
        <v>2795</v>
      </c>
      <c r="AR546" s="596" t="s">
        <v>2799</v>
      </c>
      <c r="AS546" s="582">
        <v>0</v>
      </c>
      <c r="AT546" s="568"/>
      <c r="AU546" s="595" t="s">
        <v>2795</v>
      </c>
      <c r="AV546" s="598" t="s">
        <v>2800</v>
      </c>
      <c r="AW546" s="562" t="s">
        <v>2801</v>
      </c>
      <c r="AX546" s="585" t="s">
        <v>178</v>
      </c>
      <c r="AY546" s="585" t="s">
        <v>178</v>
      </c>
      <c r="AZ546" s="586">
        <v>0</v>
      </c>
      <c r="BA546" s="586">
        <v>0</v>
      </c>
      <c r="BB546" s="586">
        <v>0</v>
      </c>
      <c r="BC546" s="587">
        <v>0</v>
      </c>
      <c r="BD546" s="599">
        <v>0</v>
      </c>
      <c r="BE546" s="568"/>
      <c r="BF546" s="589" t="s">
        <v>178</v>
      </c>
      <c r="BG546" s="590">
        <v>0</v>
      </c>
      <c r="BH546" s="590">
        <v>0</v>
      </c>
      <c r="BI546" s="591">
        <v>51003863.5</v>
      </c>
      <c r="BJ546" s="1100">
        <v>60</v>
      </c>
      <c r="BK546" s="544">
        <f t="shared" si="71"/>
        <v>850064.39166666672</v>
      </c>
      <c r="BL546" s="544">
        <f t="shared" si="62"/>
        <v>668605.06704661704</v>
      </c>
      <c r="BM546" s="544">
        <f t="shared" si="63"/>
        <v>-181459.32462004968</v>
      </c>
      <c r="BN546" s="545"/>
      <c r="BO546" s="545">
        <f t="shared" si="64"/>
        <v>0</v>
      </c>
      <c r="BP546" s="545">
        <f t="shared" si="65"/>
        <v>0</v>
      </c>
      <c r="BQ546" s="545"/>
      <c r="BR546" s="545"/>
      <c r="BS546" s="545"/>
      <c r="BT546" s="545">
        <f t="shared" si="72"/>
        <v>60</v>
      </c>
      <c r="BU546" s="545">
        <f t="shared" si="66"/>
        <v>-10887559.477202982</v>
      </c>
      <c r="BV546" s="545">
        <f t="shared" si="67"/>
        <v>-3592894.6274769842</v>
      </c>
      <c r="BW546" s="545">
        <f t="shared" si="68"/>
        <v>-3592894.6274769842</v>
      </c>
      <c r="BX546" s="1101">
        <f t="shared" si="69"/>
        <v>2.170893498257645E-4</v>
      </c>
      <c r="BY546" s="1102">
        <f t="shared" si="70"/>
        <v>40116304.022797026</v>
      </c>
    </row>
    <row r="547" spans="1:77" ht="12" customHeight="1">
      <c r="A547" s="1086">
        <v>1911351002</v>
      </c>
      <c r="B547" s="1061">
        <v>7151000</v>
      </c>
      <c r="C547" s="1062">
        <v>7049524</v>
      </c>
      <c r="D547" s="1062">
        <v>161</v>
      </c>
      <c r="E547" s="1062" t="s">
        <v>3218</v>
      </c>
      <c r="F547" s="1062" t="s">
        <v>2955</v>
      </c>
      <c r="G547" s="1087" t="s">
        <v>2962</v>
      </c>
      <c r="H547" s="1088" t="s">
        <v>2887</v>
      </c>
      <c r="I547" s="1088" t="s">
        <v>2795</v>
      </c>
      <c r="J547" s="1089"/>
      <c r="K547" s="1090">
        <v>42849</v>
      </c>
      <c r="L547" s="1091"/>
      <c r="M547" s="563">
        <v>0</v>
      </c>
      <c r="N547" s="562">
        <v>0</v>
      </c>
      <c r="O547" s="564">
        <v>0</v>
      </c>
      <c r="P547" s="565">
        <v>0</v>
      </c>
      <c r="Q547" s="564" t="s">
        <v>2796</v>
      </c>
      <c r="R547" s="564" t="s">
        <v>127</v>
      </c>
      <c r="S547" s="566">
        <v>45727782.5</v>
      </c>
      <c r="T547" s="567" t="s">
        <v>2797</v>
      </c>
      <c r="U547" s="568"/>
      <c r="V547" s="569">
        <v>45727782.5</v>
      </c>
      <c r="W547" s="566">
        <v>0</v>
      </c>
      <c r="X547" s="570"/>
      <c r="Y547" s="571">
        <v>45727782.5</v>
      </c>
      <c r="Z547" s="568"/>
      <c r="AA547" s="572"/>
      <c r="AB547" s="573"/>
      <c r="AC547" s="652">
        <v>0</v>
      </c>
      <c r="AD547" s="574">
        <v>0</v>
      </c>
      <c r="AE547" s="574">
        <v>0</v>
      </c>
      <c r="AF547" s="575">
        <v>0</v>
      </c>
      <c r="AG547" s="576" t="s">
        <v>2798</v>
      </c>
      <c r="AH547" s="574">
        <v>0</v>
      </c>
      <c r="AI547" s="577" t="s">
        <v>2798</v>
      </c>
      <c r="AJ547" s="574">
        <v>0</v>
      </c>
      <c r="AK547" s="577" t="s">
        <v>2798</v>
      </c>
      <c r="AL547" s="575">
        <v>0</v>
      </c>
      <c r="AM547" s="568"/>
      <c r="AN547" s="578">
        <v>0</v>
      </c>
      <c r="AO547" s="579">
        <v>0</v>
      </c>
      <c r="AP547" s="568"/>
      <c r="AQ547" s="595" t="s">
        <v>2795</v>
      </c>
      <c r="AR547" s="596" t="s">
        <v>2799</v>
      </c>
      <c r="AS547" s="582">
        <v>0</v>
      </c>
      <c r="AT547" s="568"/>
      <c r="AU547" s="595" t="s">
        <v>2795</v>
      </c>
      <c r="AV547" s="598" t="s">
        <v>2800</v>
      </c>
      <c r="AW547" s="562" t="s">
        <v>2801</v>
      </c>
      <c r="AX547" s="585" t="s">
        <v>178</v>
      </c>
      <c r="AY547" s="585" t="s">
        <v>178</v>
      </c>
      <c r="AZ547" s="586">
        <v>0</v>
      </c>
      <c r="BA547" s="586">
        <v>0</v>
      </c>
      <c r="BB547" s="586">
        <v>0</v>
      </c>
      <c r="BC547" s="587">
        <v>0</v>
      </c>
      <c r="BD547" s="599">
        <v>0</v>
      </c>
      <c r="BE547" s="568"/>
      <c r="BF547" s="589" t="s">
        <v>178</v>
      </c>
      <c r="BG547" s="590">
        <v>0</v>
      </c>
      <c r="BH547" s="590">
        <v>0</v>
      </c>
      <c r="BI547" s="600">
        <v>45727782.5</v>
      </c>
      <c r="BJ547" s="1100">
        <v>60</v>
      </c>
      <c r="BK547" s="544">
        <f t="shared" si="71"/>
        <v>762129.70833333337</v>
      </c>
      <c r="BL547" s="544">
        <f t="shared" si="62"/>
        <v>599441.39495051443</v>
      </c>
      <c r="BM547" s="544">
        <f t="shared" si="63"/>
        <v>-162688.31338281895</v>
      </c>
      <c r="BN547" s="545"/>
      <c r="BO547" s="545">
        <f t="shared" si="64"/>
        <v>0</v>
      </c>
      <c r="BP547" s="545">
        <f t="shared" si="65"/>
        <v>0</v>
      </c>
      <c r="BQ547" s="545"/>
      <c r="BR547" s="545"/>
      <c r="BS547" s="545"/>
      <c r="BT547" s="545">
        <f t="shared" si="72"/>
        <v>60</v>
      </c>
      <c r="BU547" s="545">
        <f t="shared" si="66"/>
        <v>-9761298.8029691372</v>
      </c>
      <c r="BV547" s="545">
        <f t="shared" si="67"/>
        <v>-3221228.6049798154</v>
      </c>
      <c r="BW547" s="545">
        <f t="shared" si="68"/>
        <v>-3221228.6049798154</v>
      </c>
      <c r="BX547" s="1101">
        <f t="shared" si="69"/>
        <v>1.9463260017349416E-4</v>
      </c>
      <c r="BY547" s="1102">
        <f t="shared" si="70"/>
        <v>35966483.697030865</v>
      </c>
    </row>
    <row r="548" spans="1:77" ht="12" customHeight="1">
      <c r="A548" s="1086">
        <v>1911351002</v>
      </c>
      <c r="B548" s="1061">
        <v>7151000</v>
      </c>
      <c r="C548" s="1062">
        <v>7049524</v>
      </c>
      <c r="D548" s="1062">
        <v>162</v>
      </c>
      <c r="E548" s="1062" t="s">
        <v>3219</v>
      </c>
      <c r="F548" s="1062" t="s">
        <v>2955</v>
      </c>
      <c r="G548" s="1087" t="s">
        <v>2962</v>
      </c>
      <c r="H548" s="1088" t="s">
        <v>2887</v>
      </c>
      <c r="I548" s="1088" t="s">
        <v>2795</v>
      </c>
      <c r="J548" s="1089"/>
      <c r="K548" s="1090">
        <v>42851</v>
      </c>
      <c r="L548" s="1091"/>
      <c r="M548" s="563">
        <v>0</v>
      </c>
      <c r="N548" s="562">
        <v>0</v>
      </c>
      <c r="O548" s="564">
        <v>0</v>
      </c>
      <c r="P548" s="565">
        <v>0</v>
      </c>
      <c r="Q548" s="564" t="s">
        <v>2796</v>
      </c>
      <c r="R548" s="564" t="s">
        <v>127</v>
      </c>
      <c r="S548" s="566">
        <v>115342895.59999999</v>
      </c>
      <c r="T548" s="567" t="s">
        <v>2797</v>
      </c>
      <c r="U548" s="568"/>
      <c r="V548" s="569">
        <v>115342895.59999999</v>
      </c>
      <c r="W548" s="566">
        <v>0</v>
      </c>
      <c r="X548" s="570"/>
      <c r="Y548" s="571">
        <v>115342895.59999999</v>
      </c>
      <c r="Z548" s="568"/>
      <c r="AA548" s="572"/>
      <c r="AB548" s="573"/>
      <c r="AC548" s="652">
        <v>0</v>
      </c>
      <c r="AD548" s="574">
        <v>0</v>
      </c>
      <c r="AE548" s="574">
        <v>0</v>
      </c>
      <c r="AF548" s="575">
        <v>0</v>
      </c>
      <c r="AG548" s="576" t="s">
        <v>2798</v>
      </c>
      <c r="AH548" s="574">
        <v>0</v>
      </c>
      <c r="AI548" s="577" t="s">
        <v>2798</v>
      </c>
      <c r="AJ548" s="574">
        <v>0</v>
      </c>
      <c r="AK548" s="577" t="s">
        <v>2798</v>
      </c>
      <c r="AL548" s="575">
        <v>0</v>
      </c>
      <c r="AM548" s="568"/>
      <c r="AN548" s="578">
        <v>0</v>
      </c>
      <c r="AO548" s="579">
        <v>0</v>
      </c>
      <c r="AP548" s="568"/>
      <c r="AQ548" s="595" t="s">
        <v>2795</v>
      </c>
      <c r="AR548" s="596" t="s">
        <v>2799</v>
      </c>
      <c r="AS548" s="582">
        <v>0</v>
      </c>
      <c r="AT548" s="568"/>
      <c r="AU548" s="595" t="s">
        <v>2795</v>
      </c>
      <c r="AV548" s="598" t="s">
        <v>2800</v>
      </c>
      <c r="AW548" s="562" t="s">
        <v>2801</v>
      </c>
      <c r="AX548" s="585" t="s">
        <v>178</v>
      </c>
      <c r="AY548" s="585" t="s">
        <v>178</v>
      </c>
      <c r="AZ548" s="586">
        <v>0</v>
      </c>
      <c r="BA548" s="586">
        <v>0</v>
      </c>
      <c r="BB548" s="586">
        <v>0</v>
      </c>
      <c r="BC548" s="587">
        <v>0</v>
      </c>
      <c r="BD548" s="599">
        <v>0</v>
      </c>
      <c r="BE548" s="568"/>
      <c r="BF548" s="589" t="s">
        <v>178</v>
      </c>
      <c r="BG548" s="590">
        <v>0</v>
      </c>
      <c r="BH548" s="590">
        <v>0</v>
      </c>
      <c r="BI548" s="600">
        <v>115342895.59999999</v>
      </c>
      <c r="BJ548" s="1100">
        <v>60</v>
      </c>
      <c r="BK548" s="544">
        <f t="shared" si="71"/>
        <v>1922381.5933333333</v>
      </c>
      <c r="BL548" s="544">
        <f t="shared" si="62"/>
        <v>1512019.6619220609</v>
      </c>
      <c r="BM548" s="544">
        <f t="shared" si="63"/>
        <v>-410361.93141127238</v>
      </c>
      <c r="BN548" s="545"/>
      <c r="BO548" s="545">
        <f t="shared" si="64"/>
        <v>0</v>
      </c>
      <c r="BP548" s="545">
        <f t="shared" si="65"/>
        <v>0</v>
      </c>
      <c r="BQ548" s="545"/>
      <c r="BR548" s="545"/>
      <c r="BS548" s="545"/>
      <c r="BT548" s="545">
        <f t="shared" si="72"/>
        <v>60</v>
      </c>
      <c r="BU548" s="545">
        <f t="shared" si="66"/>
        <v>-24621715.884676345</v>
      </c>
      <c r="BV548" s="545">
        <f t="shared" si="67"/>
        <v>-8125166.2419431945</v>
      </c>
      <c r="BW548" s="545">
        <f t="shared" si="68"/>
        <v>-8125166.2419431945</v>
      </c>
      <c r="BX548" s="1101">
        <f t="shared" si="69"/>
        <v>4.909375975571935E-4</v>
      </c>
      <c r="BY548" s="1102">
        <f t="shared" si="70"/>
        <v>90721179.715323657</v>
      </c>
    </row>
    <row r="549" spans="1:77" ht="12" customHeight="1">
      <c r="A549" s="1086">
        <v>1911351002</v>
      </c>
      <c r="B549" s="1061">
        <v>7151000</v>
      </c>
      <c r="C549" s="1062">
        <v>7049524</v>
      </c>
      <c r="D549" s="1062">
        <v>163</v>
      </c>
      <c r="E549" s="1062" t="s">
        <v>3312</v>
      </c>
      <c r="F549" s="1062" t="s">
        <v>2955</v>
      </c>
      <c r="G549" s="1087" t="s">
        <v>2956</v>
      </c>
      <c r="H549" s="1088" t="s">
        <v>2887</v>
      </c>
      <c r="I549" s="1088" t="s">
        <v>2795</v>
      </c>
      <c r="J549" s="1089"/>
      <c r="K549" s="1090">
        <v>42878</v>
      </c>
      <c r="L549" s="1091">
        <v>42978</v>
      </c>
      <c r="M549" s="563">
        <v>120</v>
      </c>
      <c r="N549" s="562">
        <v>46630</v>
      </c>
      <c r="O549" s="564">
        <v>8</v>
      </c>
      <c r="P549" s="565">
        <v>112</v>
      </c>
      <c r="Q549" s="564" t="s">
        <v>2796</v>
      </c>
      <c r="R549" s="564" t="s">
        <v>127</v>
      </c>
      <c r="S549" s="566">
        <v>80866963</v>
      </c>
      <c r="T549" s="567" t="s">
        <v>2797</v>
      </c>
      <c r="U549" s="568"/>
      <c r="V549" s="569">
        <v>80866963</v>
      </c>
      <c r="W549" s="566">
        <v>-4717239.5083333328</v>
      </c>
      <c r="X549" s="570"/>
      <c r="Y549" s="571">
        <v>76149723.491666675</v>
      </c>
      <c r="Z549" s="568"/>
      <c r="AA549" s="572"/>
      <c r="AB549" s="573"/>
      <c r="AC549" s="652">
        <v>0</v>
      </c>
      <c r="AD549" s="574">
        <v>0</v>
      </c>
      <c r="AE549" s="574">
        <v>0</v>
      </c>
      <c r="AF549" s="575">
        <v>0</v>
      </c>
      <c r="AG549" s="576" t="s">
        <v>2798</v>
      </c>
      <c r="AH549" s="574">
        <v>0</v>
      </c>
      <c r="AI549" s="577" t="s">
        <v>2798</v>
      </c>
      <c r="AJ549" s="574">
        <v>0</v>
      </c>
      <c r="AK549" s="577" t="s">
        <v>2798</v>
      </c>
      <c r="AL549" s="575">
        <v>0</v>
      </c>
      <c r="AM549" s="568"/>
      <c r="AN549" s="578">
        <v>0</v>
      </c>
      <c r="AO549" s="579">
        <v>0</v>
      </c>
      <c r="AP549" s="568"/>
      <c r="AQ549" s="595" t="s">
        <v>2795</v>
      </c>
      <c r="AR549" s="596" t="s">
        <v>2799</v>
      </c>
      <c r="AS549" s="582">
        <v>0</v>
      </c>
      <c r="AT549" s="568"/>
      <c r="AU549" s="595" t="s">
        <v>2795</v>
      </c>
      <c r="AV549" s="598" t="s">
        <v>2800</v>
      </c>
      <c r="AW549" s="562" t="s">
        <v>2801</v>
      </c>
      <c r="AX549" s="585" t="s">
        <v>178</v>
      </c>
      <c r="AY549" s="585" t="s">
        <v>178</v>
      </c>
      <c r="AZ549" s="586">
        <v>0</v>
      </c>
      <c r="BA549" s="586">
        <v>0</v>
      </c>
      <c r="BB549" s="586">
        <v>0</v>
      </c>
      <c r="BC549" s="587">
        <v>0</v>
      </c>
      <c r="BD549" s="599">
        <v>0</v>
      </c>
      <c r="BE549" s="568"/>
      <c r="BF549" s="589">
        <v>1</v>
      </c>
      <c r="BG549" s="590">
        <v>673891.35833333328</v>
      </c>
      <c r="BH549" s="590">
        <v>-5391130.8666666662</v>
      </c>
      <c r="BI549" s="600">
        <v>75475832.13333334</v>
      </c>
      <c r="BJ549" s="1100">
        <v>60</v>
      </c>
      <c r="BK549" s="544">
        <f t="shared" si="71"/>
        <v>1257930.5355555557</v>
      </c>
      <c r="BL549" s="544">
        <f t="shared" si="62"/>
        <v>989405.90655267821</v>
      </c>
      <c r="BM549" s="544">
        <f t="shared" si="63"/>
        <v>-268524.62900287751</v>
      </c>
      <c r="BN549" s="545"/>
      <c r="BO549" s="545">
        <f t="shared" si="64"/>
        <v>0</v>
      </c>
      <c r="BP549" s="545">
        <f t="shared" si="65"/>
        <v>0</v>
      </c>
      <c r="BQ549" s="545"/>
      <c r="BR549" s="545"/>
      <c r="BS549" s="545"/>
      <c r="BT549" s="545">
        <f t="shared" si="72"/>
        <v>60</v>
      </c>
      <c r="BU549" s="545">
        <f t="shared" si="66"/>
        <v>-16111477.740172651</v>
      </c>
      <c r="BV549" s="545">
        <f t="shared" si="67"/>
        <v>-5316787.6542569753</v>
      </c>
      <c r="BW549" s="545">
        <f t="shared" si="68"/>
        <v>-5316787.6542569753</v>
      </c>
      <c r="BX549" s="1101">
        <f t="shared" si="69"/>
        <v>3.2125016030175595E-4</v>
      </c>
      <c r="BY549" s="1102">
        <f t="shared" si="70"/>
        <v>59364354.393160693</v>
      </c>
    </row>
    <row r="550" spans="1:77" ht="12" customHeight="1">
      <c r="A550" s="1086">
        <v>1911351002</v>
      </c>
      <c r="B550" s="1061">
        <v>7151000</v>
      </c>
      <c r="C550" s="1062">
        <v>7049524</v>
      </c>
      <c r="D550" s="1062">
        <v>164</v>
      </c>
      <c r="E550" s="1062" t="s">
        <v>3313</v>
      </c>
      <c r="F550" s="1062" t="s">
        <v>2955</v>
      </c>
      <c r="G550" s="1087" t="s">
        <v>2962</v>
      </c>
      <c r="H550" s="1088" t="s">
        <v>2887</v>
      </c>
      <c r="I550" s="1088" t="s">
        <v>2795</v>
      </c>
      <c r="J550" s="1089"/>
      <c r="K550" s="1090">
        <v>42878</v>
      </c>
      <c r="L550" s="1091"/>
      <c r="M550" s="563">
        <v>0</v>
      </c>
      <c r="N550" s="562">
        <v>0</v>
      </c>
      <c r="O550" s="564">
        <v>0</v>
      </c>
      <c r="P550" s="565">
        <v>0</v>
      </c>
      <c r="Q550" s="564" t="s">
        <v>2796</v>
      </c>
      <c r="R550" s="564" t="s">
        <v>127</v>
      </c>
      <c r="S550" s="566">
        <v>118785689</v>
      </c>
      <c r="T550" s="567" t="s">
        <v>2797</v>
      </c>
      <c r="U550" s="568"/>
      <c r="V550" s="569">
        <v>118785689</v>
      </c>
      <c r="W550" s="566">
        <v>0</v>
      </c>
      <c r="X550" s="570"/>
      <c r="Y550" s="571">
        <v>118785689</v>
      </c>
      <c r="Z550" s="568"/>
      <c r="AA550" s="572"/>
      <c r="AB550" s="573"/>
      <c r="AC550" s="652">
        <v>0</v>
      </c>
      <c r="AD550" s="574">
        <v>0</v>
      </c>
      <c r="AE550" s="574">
        <v>0</v>
      </c>
      <c r="AF550" s="575">
        <v>0</v>
      </c>
      <c r="AG550" s="576" t="s">
        <v>2798</v>
      </c>
      <c r="AH550" s="574">
        <v>0</v>
      </c>
      <c r="AI550" s="577" t="s">
        <v>2798</v>
      </c>
      <c r="AJ550" s="574">
        <v>0</v>
      </c>
      <c r="AK550" s="577" t="s">
        <v>2798</v>
      </c>
      <c r="AL550" s="575">
        <v>0</v>
      </c>
      <c r="AM550" s="568"/>
      <c r="AN550" s="578">
        <v>0</v>
      </c>
      <c r="AO550" s="579">
        <v>0</v>
      </c>
      <c r="AP550" s="568"/>
      <c r="AQ550" s="595" t="s">
        <v>2795</v>
      </c>
      <c r="AR550" s="596" t="s">
        <v>2799</v>
      </c>
      <c r="AS550" s="582">
        <v>0</v>
      </c>
      <c r="AT550" s="568"/>
      <c r="AU550" s="595" t="s">
        <v>2795</v>
      </c>
      <c r="AV550" s="598" t="s">
        <v>2800</v>
      </c>
      <c r="AW550" s="562" t="s">
        <v>2801</v>
      </c>
      <c r="AX550" s="585" t="s">
        <v>178</v>
      </c>
      <c r="AY550" s="585" t="s">
        <v>178</v>
      </c>
      <c r="AZ550" s="586">
        <v>0</v>
      </c>
      <c r="BA550" s="586">
        <v>0</v>
      </c>
      <c r="BB550" s="586">
        <v>0</v>
      </c>
      <c r="BC550" s="587">
        <v>0</v>
      </c>
      <c r="BD550" s="599">
        <v>0</v>
      </c>
      <c r="BE550" s="568"/>
      <c r="BF550" s="589" t="s">
        <v>178</v>
      </c>
      <c r="BG550" s="590">
        <v>0</v>
      </c>
      <c r="BH550" s="590">
        <v>0</v>
      </c>
      <c r="BI550" s="600">
        <v>118785689</v>
      </c>
      <c r="BJ550" s="1100">
        <v>60</v>
      </c>
      <c r="BK550" s="544">
        <f t="shared" si="71"/>
        <v>1979761.4833333334</v>
      </c>
      <c r="BL550" s="544">
        <f t="shared" si="62"/>
        <v>1557150.9314784282</v>
      </c>
      <c r="BM550" s="544">
        <f t="shared" si="63"/>
        <v>-422610.55185490521</v>
      </c>
      <c r="BN550" s="545"/>
      <c r="BO550" s="545">
        <f t="shared" si="64"/>
        <v>0</v>
      </c>
      <c r="BP550" s="545">
        <f t="shared" si="65"/>
        <v>0</v>
      </c>
      <c r="BQ550" s="545"/>
      <c r="BR550" s="545"/>
      <c r="BS550" s="545"/>
      <c r="BT550" s="545">
        <f t="shared" si="72"/>
        <v>60</v>
      </c>
      <c r="BU550" s="545">
        <f t="shared" si="66"/>
        <v>-25356633.111294314</v>
      </c>
      <c r="BV550" s="545">
        <f t="shared" si="67"/>
        <v>-8367688.9267271245</v>
      </c>
      <c r="BW550" s="545">
        <f t="shared" si="68"/>
        <v>-8367688.9267271245</v>
      </c>
      <c r="BX550" s="1101">
        <f t="shared" si="69"/>
        <v>5.055912674853634E-4</v>
      </c>
      <c r="BY550" s="1102">
        <f t="shared" si="70"/>
        <v>93429055.888705686</v>
      </c>
    </row>
    <row r="551" spans="1:77" ht="12" customHeight="1">
      <c r="A551" s="1086">
        <v>1911351002</v>
      </c>
      <c r="B551" s="1061">
        <v>7151000</v>
      </c>
      <c r="C551" s="1062">
        <v>7049524</v>
      </c>
      <c r="D551" s="1062">
        <v>165</v>
      </c>
      <c r="E551" s="1062" t="s">
        <v>3314</v>
      </c>
      <c r="F551" s="1062" t="s">
        <v>2955</v>
      </c>
      <c r="G551" s="1087" t="s">
        <v>2886</v>
      </c>
      <c r="H551" s="1088" t="s">
        <v>2887</v>
      </c>
      <c r="I551" s="1088" t="s">
        <v>2795</v>
      </c>
      <c r="J551" s="1089"/>
      <c r="K551" s="1090">
        <v>42878</v>
      </c>
      <c r="L551" s="1091">
        <v>43069</v>
      </c>
      <c r="M551" s="563">
        <v>117</v>
      </c>
      <c r="N551" s="562">
        <v>46629</v>
      </c>
      <c r="O551" s="564">
        <v>5</v>
      </c>
      <c r="P551" s="565">
        <v>112</v>
      </c>
      <c r="Q551" s="564" t="s">
        <v>2796</v>
      </c>
      <c r="R551" s="564" t="s">
        <v>127</v>
      </c>
      <c r="S551" s="566">
        <v>216032769.19999999</v>
      </c>
      <c r="T551" s="567" t="s">
        <v>2797</v>
      </c>
      <c r="U551" s="568"/>
      <c r="V551" s="569">
        <v>216032769.19999999</v>
      </c>
      <c r="W551" s="566">
        <v>-7385735.6991452985</v>
      </c>
      <c r="X551" s="570"/>
      <c r="Y551" s="571">
        <v>208647033.5008547</v>
      </c>
      <c r="Z551" s="568"/>
      <c r="AA551" s="572"/>
      <c r="AB551" s="573"/>
      <c r="AC551" s="652">
        <v>0</v>
      </c>
      <c r="AD551" s="574">
        <v>0</v>
      </c>
      <c r="AE551" s="574">
        <v>0</v>
      </c>
      <c r="AF551" s="575">
        <v>0</v>
      </c>
      <c r="AG551" s="576" t="s">
        <v>2798</v>
      </c>
      <c r="AH551" s="574">
        <v>0</v>
      </c>
      <c r="AI551" s="577" t="s">
        <v>2798</v>
      </c>
      <c r="AJ551" s="574">
        <v>0</v>
      </c>
      <c r="AK551" s="577" t="s">
        <v>2798</v>
      </c>
      <c r="AL551" s="575">
        <v>0</v>
      </c>
      <c r="AM551" s="568"/>
      <c r="AN551" s="578">
        <v>0</v>
      </c>
      <c r="AO551" s="579">
        <v>0</v>
      </c>
      <c r="AP551" s="568"/>
      <c r="AQ551" s="595" t="s">
        <v>2795</v>
      </c>
      <c r="AR551" s="596" t="s">
        <v>2799</v>
      </c>
      <c r="AS551" s="582">
        <v>0</v>
      </c>
      <c r="AT551" s="568"/>
      <c r="AU551" s="595" t="s">
        <v>2795</v>
      </c>
      <c r="AV551" s="598" t="s">
        <v>2800</v>
      </c>
      <c r="AW551" s="562" t="s">
        <v>2801</v>
      </c>
      <c r="AX551" s="585" t="s">
        <v>178</v>
      </c>
      <c r="AY551" s="585" t="s">
        <v>178</v>
      </c>
      <c r="AZ551" s="586">
        <v>0</v>
      </c>
      <c r="BA551" s="586">
        <v>0</v>
      </c>
      <c r="BB551" s="586">
        <v>0</v>
      </c>
      <c r="BC551" s="587">
        <v>0</v>
      </c>
      <c r="BD551" s="599">
        <v>0</v>
      </c>
      <c r="BE551" s="568"/>
      <c r="BF551" s="589">
        <v>1</v>
      </c>
      <c r="BG551" s="590">
        <v>1846433.9247863246</v>
      </c>
      <c r="BH551" s="590">
        <v>-9232169.623931624</v>
      </c>
      <c r="BI551" s="600">
        <v>206800599.57606837</v>
      </c>
      <c r="BJ551" s="1100">
        <v>60</v>
      </c>
      <c r="BK551" s="544">
        <f t="shared" si="71"/>
        <v>3446676.6596011394</v>
      </c>
      <c r="BL551" s="544">
        <f t="shared" si="62"/>
        <v>2710930.4914683136</v>
      </c>
      <c r="BM551" s="544">
        <f t="shared" si="63"/>
        <v>-735746.16813282575</v>
      </c>
      <c r="BN551" s="545"/>
      <c r="BO551" s="545">
        <f t="shared" si="64"/>
        <v>0</v>
      </c>
      <c r="BP551" s="545">
        <f t="shared" si="65"/>
        <v>0</v>
      </c>
      <c r="BQ551" s="545"/>
      <c r="BR551" s="545"/>
      <c r="BS551" s="545"/>
      <c r="BT551" s="545">
        <f t="shared" si="72"/>
        <v>60</v>
      </c>
      <c r="BU551" s="545">
        <f t="shared" si="66"/>
        <v>-44144770.087969542</v>
      </c>
      <c r="BV551" s="545">
        <f t="shared" si="67"/>
        <v>-14567774.12902995</v>
      </c>
      <c r="BW551" s="545">
        <f t="shared" si="68"/>
        <v>-14567774.12902995</v>
      </c>
      <c r="BX551" s="1101">
        <f t="shared" si="69"/>
        <v>8.8021190209535696E-4</v>
      </c>
      <c r="BY551" s="1102">
        <f t="shared" si="70"/>
        <v>162655829.48809883</v>
      </c>
    </row>
    <row r="552" spans="1:77" ht="12" customHeight="1">
      <c r="A552" s="1086">
        <v>1911351002</v>
      </c>
      <c r="B552" s="1061">
        <v>7151000</v>
      </c>
      <c r="C552" s="1062">
        <v>7049524</v>
      </c>
      <c r="D552" s="1062">
        <v>166</v>
      </c>
      <c r="E552" s="1062" t="s">
        <v>3315</v>
      </c>
      <c r="F552" s="1062" t="s">
        <v>2955</v>
      </c>
      <c r="G552" s="1087" t="s">
        <v>2886</v>
      </c>
      <c r="H552" s="1088" t="s">
        <v>2887</v>
      </c>
      <c r="I552" s="1088" t="s">
        <v>2795</v>
      </c>
      <c r="J552" s="1089"/>
      <c r="K552" s="1090">
        <v>42878</v>
      </c>
      <c r="L552" s="1091">
        <v>43069</v>
      </c>
      <c r="M552" s="563">
        <v>117</v>
      </c>
      <c r="N552" s="562">
        <v>46629</v>
      </c>
      <c r="O552" s="564">
        <v>5</v>
      </c>
      <c r="P552" s="565">
        <v>112</v>
      </c>
      <c r="Q552" s="564" t="s">
        <v>2796</v>
      </c>
      <c r="R552" s="564" t="s">
        <v>127</v>
      </c>
      <c r="S552" s="566">
        <v>26000000</v>
      </c>
      <c r="T552" s="567" t="s">
        <v>2797</v>
      </c>
      <c r="U552" s="568"/>
      <c r="V552" s="569">
        <v>26000000</v>
      </c>
      <c r="W552" s="566">
        <v>-888888.88888888888</v>
      </c>
      <c r="X552" s="570"/>
      <c r="Y552" s="571">
        <v>25111111.111111112</v>
      </c>
      <c r="Z552" s="568"/>
      <c r="AA552" s="572"/>
      <c r="AB552" s="573"/>
      <c r="AC552" s="652">
        <v>0</v>
      </c>
      <c r="AD552" s="574">
        <v>0</v>
      </c>
      <c r="AE552" s="574">
        <v>0</v>
      </c>
      <c r="AF552" s="575">
        <v>0</v>
      </c>
      <c r="AG552" s="576" t="s">
        <v>2798</v>
      </c>
      <c r="AH552" s="574">
        <v>0</v>
      </c>
      <c r="AI552" s="577" t="s">
        <v>2798</v>
      </c>
      <c r="AJ552" s="574">
        <v>0</v>
      </c>
      <c r="AK552" s="577" t="s">
        <v>2798</v>
      </c>
      <c r="AL552" s="575">
        <v>0</v>
      </c>
      <c r="AM552" s="568"/>
      <c r="AN552" s="578">
        <v>0</v>
      </c>
      <c r="AO552" s="579">
        <v>0</v>
      </c>
      <c r="AP552" s="568"/>
      <c r="AQ552" s="595" t="s">
        <v>2795</v>
      </c>
      <c r="AR552" s="596" t="s">
        <v>2799</v>
      </c>
      <c r="AS552" s="582">
        <v>0</v>
      </c>
      <c r="AT552" s="568"/>
      <c r="AU552" s="595" t="s">
        <v>2795</v>
      </c>
      <c r="AV552" s="598" t="s">
        <v>2800</v>
      </c>
      <c r="AW552" s="562" t="s">
        <v>2801</v>
      </c>
      <c r="AX552" s="585" t="s">
        <v>178</v>
      </c>
      <c r="AY552" s="585" t="s">
        <v>178</v>
      </c>
      <c r="AZ552" s="586">
        <v>0</v>
      </c>
      <c r="BA552" s="586">
        <v>0</v>
      </c>
      <c r="BB552" s="586">
        <v>0</v>
      </c>
      <c r="BC552" s="592">
        <v>0</v>
      </c>
      <c r="BD552" s="599">
        <v>0</v>
      </c>
      <c r="BE552" s="568"/>
      <c r="BF552" s="589">
        <v>1</v>
      </c>
      <c r="BG552" s="590">
        <v>222222.22222222222</v>
      </c>
      <c r="BH552" s="590">
        <v>-1111111.111111111</v>
      </c>
      <c r="BI552" s="591">
        <v>24888888.888888888</v>
      </c>
      <c r="BJ552" s="1100">
        <v>60</v>
      </c>
      <c r="BK552" s="544">
        <f t="shared" si="71"/>
        <v>414814.81481481477</v>
      </c>
      <c r="BL552" s="544">
        <f t="shared" si="62"/>
        <v>326266.20970137604</v>
      </c>
      <c r="BM552" s="544">
        <f t="shared" si="63"/>
        <v>-88548.605113438738</v>
      </c>
      <c r="BN552" s="545"/>
      <c r="BO552" s="545">
        <f t="shared" si="64"/>
        <v>0</v>
      </c>
      <c r="BP552" s="545">
        <f t="shared" si="65"/>
        <v>0</v>
      </c>
      <c r="BQ552" s="545"/>
      <c r="BR552" s="545"/>
      <c r="BS552" s="545"/>
      <c r="BT552" s="545">
        <f t="shared" si="72"/>
        <v>60</v>
      </c>
      <c r="BU552" s="545">
        <f t="shared" si="66"/>
        <v>-5312916.306806324</v>
      </c>
      <c r="BV552" s="545">
        <f t="shared" si="67"/>
        <v>-1753262.3812460869</v>
      </c>
      <c r="BW552" s="545">
        <f t="shared" si="68"/>
        <v>-1753262.3812460869</v>
      </c>
      <c r="BX552" s="1101">
        <f t="shared" si="69"/>
        <v>1.0593536128443648E-4</v>
      </c>
      <c r="BY552" s="1102">
        <f t="shared" si="70"/>
        <v>19575972.582082562</v>
      </c>
    </row>
    <row r="553" spans="1:77" ht="12" customHeight="1">
      <c r="A553" s="1086">
        <v>1911351002</v>
      </c>
      <c r="B553" s="1061">
        <v>7151000</v>
      </c>
      <c r="C553" s="1062">
        <v>7049524</v>
      </c>
      <c r="D553" s="1062">
        <v>167</v>
      </c>
      <c r="E553" s="1062" t="s">
        <v>3316</v>
      </c>
      <c r="F553" s="1062" t="s">
        <v>2955</v>
      </c>
      <c r="G553" s="1087" t="s">
        <v>2886</v>
      </c>
      <c r="H553" s="1088" t="s">
        <v>2887</v>
      </c>
      <c r="I553" s="1088" t="s">
        <v>2795</v>
      </c>
      <c r="J553" s="1089"/>
      <c r="K553" s="1090">
        <v>42878</v>
      </c>
      <c r="L553" s="1091">
        <v>43069</v>
      </c>
      <c r="M553" s="563">
        <v>117</v>
      </c>
      <c r="N553" s="562">
        <v>46629</v>
      </c>
      <c r="O553" s="564">
        <v>5</v>
      </c>
      <c r="P553" s="565">
        <v>112</v>
      </c>
      <c r="Q553" s="564" t="s">
        <v>2796</v>
      </c>
      <c r="R553" s="564" t="s">
        <v>127</v>
      </c>
      <c r="S553" s="566">
        <v>1129800</v>
      </c>
      <c r="T553" s="567" t="s">
        <v>2797</v>
      </c>
      <c r="U553" s="568"/>
      <c r="V553" s="569">
        <v>1129800</v>
      </c>
      <c r="W553" s="566">
        <v>-38625.641025641024</v>
      </c>
      <c r="X553" s="570"/>
      <c r="Y553" s="571">
        <v>1091174.358974359</v>
      </c>
      <c r="Z553" s="568"/>
      <c r="AA553" s="572"/>
      <c r="AB553" s="573"/>
      <c r="AC553" s="652">
        <v>0</v>
      </c>
      <c r="AD553" s="574">
        <v>0</v>
      </c>
      <c r="AE553" s="574">
        <v>0</v>
      </c>
      <c r="AF553" s="575">
        <v>0</v>
      </c>
      <c r="AG553" s="576" t="s">
        <v>2798</v>
      </c>
      <c r="AH553" s="574">
        <v>0</v>
      </c>
      <c r="AI553" s="577" t="s">
        <v>2798</v>
      </c>
      <c r="AJ553" s="574">
        <v>0</v>
      </c>
      <c r="AK553" s="577" t="s">
        <v>2798</v>
      </c>
      <c r="AL553" s="575">
        <v>0</v>
      </c>
      <c r="AM553" s="568"/>
      <c r="AN553" s="578">
        <v>0</v>
      </c>
      <c r="AO553" s="579">
        <v>0</v>
      </c>
      <c r="AP553" s="568"/>
      <c r="AQ553" s="595" t="s">
        <v>2795</v>
      </c>
      <c r="AR553" s="596" t="s">
        <v>2799</v>
      </c>
      <c r="AS553" s="582">
        <v>0</v>
      </c>
      <c r="AT553" s="568"/>
      <c r="AU553" s="595" t="s">
        <v>2795</v>
      </c>
      <c r="AV553" s="598" t="s">
        <v>2800</v>
      </c>
      <c r="AW553" s="562" t="s">
        <v>2801</v>
      </c>
      <c r="AX553" s="585" t="s">
        <v>178</v>
      </c>
      <c r="AY553" s="585" t="s">
        <v>178</v>
      </c>
      <c r="AZ553" s="586">
        <v>0</v>
      </c>
      <c r="BA553" s="586">
        <v>0</v>
      </c>
      <c r="BB553" s="586">
        <v>0</v>
      </c>
      <c r="BC553" s="592">
        <v>0</v>
      </c>
      <c r="BD553" s="599">
        <v>0</v>
      </c>
      <c r="BE553" s="568"/>
      <c r="BF553" s="589">
        <v>1</v>
      </c>
      <c r="BG553" s="590">
        <v>9656.4102564102559</v>
      </c>
      <c r="BH553" s="590">
        <v>-48282.051282051281</v>
      </c>
      <c r="BI553" s="591">
        <v>1081517.9487179487</v>
      </c>
      <c r="BJ553" s="1100">
        <v>60</v>
      </c>
      <c r="BK553" s="544">
        <f t="shared" si="71"/>
        <v>18025.299145299145</v>
      </c>
      <c r="BL553" s="544">
        <f t="shared" si="62"/>
        <v>14177.521681562101</v>
      </c>
      <c r="BM553" s="544">
        <f t="shared" si="63"/>
        <v>-3847.7774637370439</v>
      </c>
      <c r="BN553" s="545"/>
      <c r="BO553" s="545">
        <f t="shared" si="64"/>
        <v>0</v>
      </c>
      <c r="BP553" s="545">
        <f t="shared" si="65"/>
        <v>0</v>
      </c>
      <c r="BQ553" s="545"/>
      <c r="BR553" s="545"/>
      <c r="BS553" s="545"/>
      <c r="BT553" s="545">
        <f t="shared" si="72"/>
        <v>60</v>
      </c>
      <c r="BU553" s="545">
        <f t="shared" si="66"/>
        <v>-230866.64782422263</v>
      </c>
      <c r="BV553" s="545">
        <f t="shared" si="67"/>
        <v>-76185.993781993471</v>
      </c>
      <c r="BW553" s="545">
        <f t="shared" si="68"/>
        <v>-76185.993781993471</v>
      </c>
      <c r="BX553" s="1101">
        <f t="shared" si="69"/>
        <v>4.6032988915060132E-6</v>
      </c>
      <c r="BY553" s="1102">
        <f t="shared" si="70"/>
        <v>850651.30089372606</v>
      </c>
    </row>
    <row r="554" spans="1:77" ht="12" customHeight="1">
      <c r="A554" s="1086">
        <v>1911351002</v>
      </c>
      <c r="B554" s="1061">
        <v>7151000</v>
      </c>
      <c r="C554" s="1062">
        <v>7049524</v>
      </c>
      <c r="D554" s="1062">
        <v>168</v>
      </c>
      <c r="E554" s="1062" t="s">
        <v>3317</v>
      </c>
      <c r="F554" s="1062" t="s">
        <v>2955</v>
      </c>
      <c r="G554" s="1087" t="s">
        <v>2886</v>
      </c>
      <c r="H554" s="1088" t="s">
        <v>2887</v>
      </c>
      <c r="I554" s="1088" t="s">
        <v>2795</v>
      </c>
      <c r="J554" s="1089"/>
      <c r="K554" s="1090">
        <v>42878</v>
      </c>
      <c r="L554" s="1091">
        <v>43069</v>
      </c>
      <c r="M554" s="563">
        <v>117</v>
      </c>
      <c r="N554" s="562">
        <v>46629</v>
      </c>
      <c r="O554" s="564">
        <v>5</v>
      </c>
      <c r="P554" s="565">
        <v>112</v>
      </c>
      <c r="Q554" s="564" t="s">
        <v>2796</v>
      </c>
      <c r="R554" s="564" t="s">
        <v>127</v>
      </c>
      <c r="S554" s="566">
        <v>67848685.010000005</v>
      </c>
      <c r="T554" s="567" t="s">
        <v>2797</v>
      </c>
      <c r="U554" s="568"/>
      <c r="V554" s="569">
        <v>67848685.010000005</v>
      </c>
      <c r="W554" s="566">
        <v>-2319613.1627350431</v>
      </c>
      <c r="X554" s="570"/>
      <c r="Y554" s="571">
        <v>65529071.84726496</v>
      </c>
      <c r="Z554" s="568"/>
      <c r="AA554" s="572"/>
      <c r="AB554" s="573"/>
      <c r="AC554" s="652">
        <v>0</v>
      </c>
      <c r="AD554" s="574">
        <v>0</v>
      </c>
      <c r="AE554" s="574">
        <v>0</v>
      </c>
      <c r="AF554" s="575">
        <v>0</v>
      </c>
      <c r="AG554" s="576" t="s">
        <v>2798</v>
      </c>
      <c r="AH554" s="574">
        <v>0</v>
      </c>
      <c r="AI554" s="577" t="s">
        <v>2798</v>
      </c>
      <c r="AJ554" s="574">
        <v>0</v>
      </c>
      <c r="AK554" s="577" t="s">
        <v>2798</v>
      </c>
      <c r="AL554" s="575">
        <v>0</v>
      </c>
      <c r="AM554" s="568"/>
      <c r="AN554" s="578">
        <v>0</v>
      </c>
      <c r="AO554" s="579">
        <v>0</v>
      </c>
      <c r="AP554" s="568"/>
      <c r="AQ554" s="595" t="s">
        <v>2795</v>
      </c>
      <c r="AR554" s="596" t="s">
        <v>2799</v>
      </c>
      <c r="AS554" s="582">
        <v>0</v>
      </c>
      <c r="AT554" s="568"/>
      <c r="AU554" s="595" t="s">
        <v>2795</v>
      </c>
      <c r="AV554" s="598" t="s">
        <v>2800</v>
      </c>
      <c r="AW554" s="562" t="s">
        <v>2801</v>
      </c>
      <c r="AX554" s="585" t="s">
        <v>178</v>
      </c>
      <c r="AY554" s="585" t="s">
        <v>178</v>
      </c>
      <c r="AZ554" s="586">
        <v>0</v>
      </c>
      <c r="BA554" s="586">
        <v>0</v>
      </c>
      <c r="BB554" s="586">
        <v>0</v>
      </c>
      <c r="BC554" s="592">
        <v>0</v>
      </c>
      <c r="BD554" s="599">
        <v>0</v>
      </c>
      <c r="BE554" s="568"/>
      <c r="BF554" s="589">
        <v>1</v>
      </c>
      <c r="BG554" s="590">
        <v>579903.29068376077</v>
      </c>
      <c r="BH554" s="590">
        <v>-2899516.4534188039</v>
      </c>
      <c r="BI554" s="591">
        <v>64949168.556581199</v>
      </c>
      <c r="BJ554" s="1100">
        <v>60</v>
      </c>
      <c r="BK554" s="544">
        <f t="shared" si="71"/>
        <v>1082486.1426096866</v>
      </c>
      <c r="BL554" s="544">
        <f t="shared" si="62"/>
        <v>851412.81890135654</v>
      </c>
      <c r="BM554" s="544">
        <f t="shared" si="63"/>
        <v>-231073.32370833005</v>
      </c>
      <c r="BN554" s="545"/>
      <c r="BO554" s="545">
        <f t="shared" si="64"/>
        <v>0</v>
      </c>
      <c r="BP554" s="545">
        <f t="shared" si="65"/>
        <v>0</v>
      </c>
      <c r="BQ554" s="545"/>
      <c r="BR554" s="545"/>
      <c r="BS554" s="545"/>
      <c r="BT554" s="545">
        <f t="shared" si="72"/>
        <v>60</v>
      </c>
      <c r="BU554" s="545">
        <f t="shared" si="66"/>
        <v>-13864399.422499802</v>
      </c>
      <c r="BV554" s="545">
        <f t="shared" si="67"/>
        <v>-4575251.8094249349</v>
      </c>
      <c r="BW554" s="545">
        <f t="shared" si="68"/>
        <v>-4575251.8094249349</v>
      </c>
      <c r="BX554" s="1101">
        <f t="shared" si="69"/>
        <v>2.7644519073878002E-4</v>
      </c>
      <c r="BY554" s="1102">
        <f t="shared" si="70"/>
        <v>51084769.134081393</v>
      </c>
    </row>
    <row r="555" spans="1:77" ht="12" customHeight="1">
      <c r="A555" s="1086">
        <v>1911351002</v>
      </c>
      <c r="B555" s="1061">
        <v>7151000</v>
      </c>
      <c r="C555" s="1062">
        <v>7049524</v>
      </c>
      <c r="D555" s="1062">
        <v>169</v>
      </c>
      <c r="E555" s="1062" t="s">
        <v>3318</v>
      </c>
      <c r="F555" s="1062" t="s">
        <v>2955</v>
      </c>
      <c r="G555" s="1087" t="s">
        <v>2886</v>
      </c>
      <c r="H555" s="1088" t="s">
        <v>2887</v>
      </c>
      <c r="I555" s="1088" t="s">
        <v>2795</v>
      </c>
      <c r="J555" s="1089"/>
      <c r="K555" s="1090">
        <v>42878</v>
      </c>
      <c r="L555" s="1091">
        <v>43069</v>
      </c>
      <c r="M555" s="563">
        <v>117</v>
      </c>
      <c r="N555" s="562">
        <v>46629</v>
      </c>
      <c r="O555" s="564">
        <v>5</v>
      </c>
      <c r="P555" s="565">
        <v>112</v>
      </c>
      <c r="Q555" s="564" t="s">
        <v>2796</v>
      </c>
      <c r="R555" s="564" t="s">
        <v>127</v>
      </c>
      <c r="S555" s="566">
        <v>246000</v>
      </c>
      <c r="T555" s="567" t="s">
        <v>2797</v>
      </c>
      <c r="U555" s="568"/>
      <c r="V555" s="569">
        <v>246000</v>
      </c>
      <c r="W555" s="566">
        <v>-8410.2564102564102</v>
      </c>
      <c r="X555" s="570"/>
      <c r="Y555" s="571">
        <v>237589.74358974359</v>
      </c>
      <c r="Z555" s="568"/>
      <c r="AA555" s="572"/>
      <c r="AB555" s="573"/>
      <c r="AC555" s="652">
        <v>0</v>
      </c>
      <c r="AD555" s="574">
        <v>0</v>
      </c>
      <c r="AE555" s="574">
        <v>0</v>
      </c>
      <c r="AF555" s="575">
        <v>0</v>
      </c>
      <c r="AG555" s="576" t="s">
        <v>2798</v>
      </c>
      <c r="AH555" s="574">
        <v>0</v>
      </c>
      <c r="AI555" s="577" t="s">
        <v>2798</v>
      </c>
      <c r="AJ555" s="574">
        <v>0</v>
      </c>
      <c r="AK555" s="577" t="s">
        <v>2798</v>
      </c>
      <c r="AL555" s="575">
        <v>0</v>
      </c>
      <c r="AM555" s="568"/>
      <c r="AN555" s="578">
        <v>0</v>
      </c>
      <c r="AO555" s="579">
        <v>0</v>
      </c>
      <c r="AP555" s="568"/>
      <c r="AQ555" s="595" t="s">
        <v>2795</v>
      </c>
      <c r="AR555" s="596" t="s">
        <v>2799</v>
      </c>
      <c r="AS555" s="582">
        <v>0</v>
      </c>
      <c r="AT555" s="568"/>
      <c r="AU555" s="595" t="s">
        <v>2795</v>
      </c>
      <c r="AV555" s="598" t="s">
        <v>2800</v>
      </c>
      <c r="AW555" s="562" t="s">
        <v>2801</v>
      </c>
      <c r="AX555" s="585" t="s">
        <v>178</v>
      </c>
      <c r="AY555" s="585" t="s">
        <v>178</v>
      </c>
      <c r="AZ555" s="586">
        <v>0</v>
      </c>
      <c r="BA555" s="586">
        <v>0</v>
      </c>
      <c r="BB555" s="586">
        <v>0</v>
      </c>
      <c r="BC555" s="592">
        <v>0</v>
      </c>
      <c r="BD555" s="599">
        <v>0</v>
      </c>
      <c r="BE555" s="568"/>
      <c r="BF555" s="589">
        <v>1</v>
      </c>
      <c r="BG555" s="590">
        <v>2102.5641025641025</v>
      </c>
      <c r="BH555" s="590">
        <v>-10512.820512820512</v>
      </c>
      <c r="BI555" s="591">
        <v>235487.1794871795</v>
      </c>
      <c r="BJ555" s="1100">
        <v>60</v>
      </c>
      <c r="BK555" s="544">
        <f t="shared" si="71"/>
        <v>3924.7863247863252</v>
      </c>
      <c r="BL555" s="544">
        <f t="shared" si="62"/>
        <v>3086.9802917899428</v>
      </c>
      <c r="BM555" s="544">
        <f t="shared" si="63"/>
        <v>-837.80603299638233</v>
      </c>
      <c r="BN555" s="545"/>
      <c r="BO555" s="545">
        <f t="shared" si="64"/>
        <v>0</v>
      </c>
      <c r="BP555" s="545">
        <f t="shared" si="65"/>
        <v>0</v>
      </c>
      <c r="BQ555" s="545"/>
      <c r="BR555" s="545"/>
      <c r="BS555" s="545"/>
      <c r="BT555" s="545">
        <f t="shared" si="72"/>
        <v>60</v>
      </c>
      <c r="BU555" s="545">
        <f t="shared" si="66"/>
        <v>-50268.361979782938</v>
      </c>
      <c r="BV555" s="545">
        <f t="shared" si="67"/>
        <v>-16588.559453328369</v>
      </c>
      <c r="BW555" s="545">
        <f t="shared" si="68"/>
        <v>-16588.559453328369</v>
      </c>
      <c r="BX555" s="1101">
        <f t="shared" si="69"/>
        <v>1.0023114952296683E-6</v>
      </c>
      <c r="BY555" s="1102">
        <f t="shared" si="70"/>
        <v>185218.81750739657</v>
      </c>
    </row>
    <row r="556" spans="1:77" ht="12" customHeight="1">
      <c r="A556" s="1086">
        <v>1911351002</v>
      </c>
      <c r="B556" s="1061">
        <v>7151000</v>
      </c>
      <c r="C556" s="1062">
        <v>7049524</v>
      </c>
      <c r="D556" s="1062">
        <v>170</v>
      </c>
      <c r="E556" s="1062" t="s">
        <v>3319</v>
      </c>
      <c r="F556" s="1062" t="s">
        <v>2955</v>
      </c>
      <c r="G556" s="1087" t="s">
        <v>2956</v>
      </c>
      <c r="H556" s="1088" t="s">
        <v>2887</v>
      </c>
      <c r="I556" s="1088" t="s">
        <v>2795</v>
      </c>
      <c r="J556" s="1089"/>
      <c r="K556" s="1090">
        <v>42879</v>
      </c>
      <c r="L556" s="1091">
        <v>42978</v>
      </c>
      <c r="M556" s="563">
        <v>120</v>
      </c>
      <c r="N556" s="562">
        <v>46630</v>
      </c>
      <c r="O556" s="564">
        <v>8</v>
      </c>
      <c r="P556" s="565">
        <v>112</v>
      </c>
      <c r="Q556" s="564" t="s">
        <v>2796</v>
      </c>
      <c r="R556" s="564" t="s">
        <v>127</v>
      </c>
      <c r="S556" s="566">
        <v>23085074.5</v>
      </c>
      <c r="T556" s="567" t="s">
        <v>2797</v>
      </c>
      <c r="U556" s="568"/>
      <c r="V556" s="569">
        <v>23085074.5</v>
      </c>
      <c r="W556" s="566">
        <v>-1346629.3458333332</v>
      </c>
      <c r="X556" s="570"/>
      <c r="Y556" s="571">
        <v>21738445.154166669</v>
      </c>
      <c r="Z556" s="568"/>
      <c r="AA556" s="572"/>
      <c r="AB556" s="573"/>
      <c r="AC556" s="652">
        <v>0</v>
      </c>
      <c r="AD556" s="574">
        <v>0</v>
      </c>
      <c r="AE556" s="574">
        <v>0</v>
      </c>
      <c r="AF556" s="575">
        <v>0</v>
      </c>
      <c r="AG556" s="576" t="s">
        <v>2798</v>
      </c>
      <c r="AH556" s="574">
        <v>0</v>
      </c>
      <c r="AI556" s="577" t="s">
        <v>2798</v>
      </c>
      <c r="AJ556" s="574">
        <v>0</v>
      </c>
      <c r="AK556" s="577" t="s">
        <v>2798</v>
      </c>
      <c r="AL556" s="575">
        <v>0</v>
      </c>
      <c r="AM556" s="568"/>
      <c r="AN556" s="578">
        <v>0</v>
      </c>
      <c r="AO556" s="579">
        <v>0</v>
      </c>
      <c r="AP556" s="568"/>
      <c r="AQ556" s="595" t="s">
        <v>2795</v>
      </c>
      <c r="AR556" s="596" t="s">
        <v>2799</v>
      </c>
      <c r="AS556" s="582">
        <v>0</v>
      </c>
      <c r="AT556" s="568"/>
      <c r="AU556" s="595" t="s">
        <v>2795</v>
      </c>
      <c r="AV556" s="598" t="s">
        <v>2800</v>
      </c>
      <c r="AW556" s="562" t="s">
        <v>2801</v>
      </c>
      <c r="AX556" s="585" t="s">
        <v>178</v>
      </c>
      <c r="AY556" s="585" t="s">
        <v>178</v>
      </c>
      <c r="AZ556" s="586">
        <v>0</v>
      </c>
      <c r="BA556" s="586">
        <v>0</v>
      </c>
      <c r="BB556" s="586">
        <v>0</v>
      </c>
      <c r="BC556" s="587">
        <v>0</v>
      </c>
      <c r="BD556" s="599">
        <v>0</v>
      </c>
      <c r="BE556" s="568"/>
      <c r="BF556" s="589">
        <v>1</v>
      </c>
      <c r="BG556" s="590">
        <v>192375.62083333332</v>
      </c>
      <c r="BH556" s="590">
        <v>-1539004.9666666666</v>
      </c>
      <c r="BI556" s="591">
        <v>21546069.533333335</v>
      </c>
      <c r="BJ556" s="1100">
        <v>60</v>
      </c>
      <c r="BK556" s="544">
        <f t="shared" si="71"/>
        <v>359101.15888888889</v>
      </c>
      <c r="BL556" s="544">
        <f t="shared" si="62"/>
        <v>282445.4909170834</v>
      </c>
      <c r="BM556" s="544">
        <f t="shared" si="63"/>
        <v>-76655.667971805495</v>
      </c>
      <c r="BN556" s="545"/>
      <c r="BO556" s="545">
        <f t="shared" si="64"/>
        <v>0</v>
      </c>
      <c r="BP556" s="545">
        <f t="shared" si="65"/>
        <v>0</v>
      </c>
      <c r="BQ556" s="545"/>
      <c r="BR556" s="545"/>
      <c r="BS556" s="545"/>
      <c r="BT556" s="545">
        <f t="shared" si="72"/>
        <v>60</v>
      </c>
      <c r="BU556" s="545">
        <f t="shared" si="66"/>
        <v>-4599340.0783083299</v>
      </c>
      <c r="BV556" s="545">
        <f t="shared" si="67"/>
        <v>-1517782.225841749</v>
      </c>
      <c r="BW556" s="545">
        <f t="shared" si="68"/>
        <v>-1517782.225841749</v>
      </c>
      <c r="BX556" s="1101">
        <f t="shared" si="69"/>
        <v>9.1707214028836207E-5</v>
      </c>
      <c r="BY556" s="1102">
        <f t="shared" si="70"/>
        <v>16946729.455025002</v>
      </c>
    </row>
    <row r="557" spans="1:77" ht="12" customHeight="1">
      <c r="A557" s="1086">
        <v>1911351002</v>
      </c>
      <c r="B557" s="1061">
        <v>7151000</v>
      </c>
      <c r="C557" s="1062">
        <v>7049524</v>
      </c>
      <c r="D557" s="1062">
        <v>171</v>
      </c>
      <c r="E557" s="1062" t="s">
        <v>3320</v>
      </c>
      <c r="F557" s="1062" t="s">
        <v>2955</v>
      </c>
      <c r="G557" s="1087" t="s">
        <v>2962</v>
      </c>
      <c r="H557" s="1088" t="s">
        <v>2887</v>
      </c>
      <c r="I557" s="1088" t="s">
        <v>2795</v>
      </c>
      <c r="J557" s="1089"/>
      <c r="K557" s="1090">
        <v>42879</v>
      </c>
      <c r="L557" s="1091"/>
      <c r="M557" s="563">
        <v>0</v>
      </c>
      <c r="N557" s="562">
        <v>0</v>
      </c>
      <c r="O557" s="564">
        <v>0</v>
      </c>
      <c r="P557" s="565">
        <v>0</v>
      </c>
      <c r="Q557" s="564" t="s">
        <v>2796</v>
      </c>
      <c r="R557" s="564" t="s">
        <v>127</v>
      </c>
      <c r="S557" s="566">
        <v>8421123</v>
      </c>
      <c r="T557" s="567" t="s">
        <v>2797</v>
      </c>
      <c r="U557" s="601"/>
      <c r="V557" s="569">
        <v>8421123</v>
      </c>
      <c r="W557" s="566">
        <v>0</v>
      </c>
      <c r="X557" s="570"/>
      <c r="Y557" s="571">
        <v>8421123</v>
      </c>
      <c r="Z557" s="601"/>
      <c r="AA557" s="572"/>
      <c r="AB557" s="573"/>
      <c r="AC557" s="652">
        <v>0</v>
      </c>
      <c r="AD557" s="574">
        <v>0</v>
      </c>
      <c r="AE557" s="574">
        <v>0</v>
      </c>
      <c r="AF557" s="575">
        <v>0</v>
      </c>
      <c r="AG557" s="576" t="s">
        <v>2798</v>
      </c>
      <c r="AH557" s="574">
        <v>0</v>
      </c>
      <c r="AI557" s="577" t="s">
        <v>2798</v>
      </c>
      <c r="AJ557" s="574">
        <v>0</v>
      </c>
      <c r="AK557" s="577" t="s">
        <v>2798</v>
      </c>
      <c r="AL557" s="575">
        <v>0</v>
      </c>
      <c r="AM557" s="568"/>
      <c r="AN557" s="578">
        <v>0</v>
      </c>
      <c r="AO557" s="579">
        <v>0</v>
      </c>
      <c r="AP557" s="568"/>
      <c r="AQ557" s="595" t="s">
        <v>2795</v>
      </c>
      <c r="AR557" s="596" t="s">
        <v>2799</v>
      </c>
      <c r="AS557" s="582">
        <v>0</v>
      </c>
      <c r="AT557" s="568"/>
      <c r="AU557" s="595" t="s">
        <v>2795</v>
      </c>
      <c r="AV557" s="598" t="s">
        <v>2800</v>
      </c>
      <c r="AW557" s="562" t="s">
        <v>2801</v>
      </c>
      <c r="AX557" s="585" t="s">
        <v>178</v>
      </c>
      <c r="AY557" s="585" t="s">
        <v>178</v>
      </c>
      <c r="AZ557" s="586">
        <v>0</v>
      </c>
      <c r="BA557" s="586">
        <v>0</v>
      </c>
      <c r="BB557" s="586">
        <v>0</v>
      </c>
      <c r="BC557" s="587">
        <v>0</v>
      </c>
      <c r="BD557" s="599">
        <v>0</v>
      </c>
      <c r="BE557" s="568"/>
      <c r="BF557" s="589" t="s">
        <v>178</v>
      </c>
      <c r="BG557" s="590">
        <v>0</v>
      </c>
      <c r="BH557" s="590">
        <v>0</v>
      </c>
      <c r="BI557" s="591">
        <v>8421123</v>
      </c>
      <c r="BJ557" s="1100">
        <v>60</v>
      </c>
      <c r="BK557" s="544">
        <f t="shared" si="71"/>
        <v>140352.04999999999</v>
      </c>
      <c r="BL557" s="544">
        <f t="shared" si="62"/>
        <v>110391.74528460593</v>
      </c>
      <c r="BM557" s="544">
        <f t="shared" si="63"/>
        <v>-29960.304715394057</v>
      </c>
      <c r="BN557" s="545"/>
      <c r="BO557" s="545">
        <f t="shared" si="64"/>
        <v>0</v>
      </c>
      <c r="BP557" s="545">
        <f t="shared" si="65"/>
        <v>0</v>
      </c>
      <c r="BQ557" s="545"/>
      <c r="BR557" s="545"/>
      <c r="BS557" s="545"/>
      <c r="BT557" s="545">
        <f t="shared" si="72"/>
        <v>60</v>
      </c>
      <c r="BU557" s="545">
        <f t="shared" si="66"/>
        <v>-1797618.2829236435</v>
      </c>
      <c r="BV557" s="545">
        <f t="shared" si="67"/>
        <v>-593214.03336480237</v>
      </c>
      <c r="BW557" s="545">
        <f t="shared" si="68"/>
        <v>-593214.03336480237</v>
      </c>
      <c r="BX557" s="1101">
        <f t="shared" si="69"/>
        <v>3.5843090923353118E-5</v>
      </c>
      <c r="BY557" s="1102">
        <f t="shared" si="70"/>
        <v>6623504.7170763556</v>
      </c>
    </row>
    <row r="558" spans="1:77" ht="12" customHeight="1">
      <c r="A558" s="1086">
        <v>1911351002</v>
      </c>
      <c r="B558" s="1061">
        <v>7151000</v>
      </c>
      <c r="C558" s="1062">
        <v>7049524</v>
      </c>
      <c r="D558" s="1062">
        <v>172</v>
      </c>
      <c r="E558" s="1062" t="s">
        <v>3321</v>
      </c>
      <c r="F558" s="1062" t="s">
        <v>2955</v>
      </c>
      <c r="G558" s="1087" t="s">
        <v>2956</v>
      </c>
      <c r="H558" s="1088" t="s">
        <v>2887</v>
      </c>
      <c r="I558" s="1088" t="s">
        <v>2795</v>
      </c>
      <c r="J558" s="1089"/>
      <c r="K558" s="1090">
        <v>42879</v>
      </c>
      <c r="L558" s="1091">
        <v>42978</v>
      </c>
      <c r="M558" s="563">
        <v>120</v>
      </c>
      <c r="N558" s="562">
        <v>46630</v>
      </c>
      <c r="O558" s="564">
        <v>8</v>
      </c>
      <c r="P558" s="565">
        <v>112</v>
      </c>
      <c r="Q558" s="564" t="s">
        <v>2796</v>
      </c>
      <c r="R558" s="564" t="s">
        <v>127</v>
      </c>
      <c r="S558" s="566">
        <v>36453800</v>
      </c>
      <c r="T558" s="567" t="s">
        <v>2797</v>
      </c>
      <c r="U558" s="601"/>
      <c r="V558" s="569">
        <v>36453800</v>
      </c>
      <c r="W558" s="566">
        <v>-2126471.666666667</v>
      </c>
      <c r="X558" s="570"/>
      <c r="Y558" s="571">
        <v>34327328.333333336</v>
      </c>
      <c r="Z558" s="601"/>
      <c r="AA558" s="572"/>
      <c r="AB558" s="573"/>
      <c r="AC558" s="652">
        <v>0</v>
      </c>
      <c r="AD558" s="574">
        <v>0</v>
      </c>
      <c r="AE558" s="574">
        <v>0</v>
      </c>
      <c r="AF558" s="575">
        <v>0</v>
      </c>
      <c r="AG558" s="576" t="s">
        <v>2798</v>
      </c>
      <c r="AH558" s="574">
        <v>0</v>
      </c>
      <c r="AI558" s="577" t="s">
        <v>2798</v>
      </c>
      <c r="AJ558" s="574">
        <v>0</v>
      </c>
      <c r="AK558" s="577" t="s">
        <v>2798</v>
      </c>
      <c r="AL558" s="575">
        <v>0</v>
      </c>
      <c r="AM558" s="601"/>
      <c r="AN558" s="578">
        <v>0</v>
      </c>
      <c r="AO558" s="579">
        <v>0</v>
      </c>
      <c r="AP558" s="601"/>
      <c r="AQ558" s="595" t="s">
        <v>2795</v>
      </c>
      <c r="AR558" s="596" t="s">
        <v>2799</v>
      </c>
      <c r="AS558" s="582">
        <v>0</v>
      </c>
      <c r="AT558" s="601"/>
      <c r="AU558" s="595" t="s">
        <v>2795</v>
      </c>
      <c r="AV558" s="602" t="s">
        <v>2800</v>
      </c>
      <c r="AW558" s="603" t="s">
        <v>2801</v>
      </c>
      <c r="AX558" s="585" t="s">
        <v>178</v>
      </c>
      <c r="AY558" s="585" t="s">
        <v>178</v>
      </c>
      <c r="AZ558" s="586">
        <v>0</v>
      </c>
      <c r="BA558" s="586">
        <v>0</v>
      </c>
      <c r="BB558" s="586">
        <v>0</v>
      </c>
      <c r="BC558" s="587">
        <v>0</v>
      </c>
      <c r="BD558" s="599">
        <v>0</v>
      </c>
      <c r="BE558" s="568"/>
      <c r="BF558" s="589">
        <v>1</v>
      </c>
      <c r="BG558" s="590">
        <v>303781.66666666669</v>
      </c>
      <c r="BH558" s="590">
        <v>-2430253.3333333335</v>
      </c>
      <c r="BI558" s="591">
        <v>34023546.666666664</v>
      </c>
      <c r="BJ558" s="1100">
        <v>60</v>
      </c>
      <c r="BK558" s="544">
        <f t="shared" si="71"/>
        <v>567059.11111111112</v>
      </c>
      <c r="BL558" s="544">
        <f t="shared" si="62"/>
        <v>446011.61832045077</v>
      </c>
      <c r="BM558" s="544">
        <f t="shared" si="63"/>
        <v>-121047.49279066036</v>
      </c>
      <c r="BN558" s="545"/>
      <c r="BO558" s="545">
        <f t="shared" si="64"/>
        <v>0</v>
      </c>
      <c r="BP558" s="545">
        <f t="shared" si="65"/>
        <v>0</v>
      </c>
      <c r="BQ558" s="545"/>
      <c r="BR558" s="545"/>
      <c r="BS558" s="545"/>
      <c r="BT558" s="545">
        <f t="shared" si="72"/>
        <v>60</v>
      </c>
      <c r="BU558" s="545">
        <f t="shared" si="66"/>
        <v>-7262849.5674396213</v>
      </c>
      <c r="BV558" s="545">
        <f t="shared" si="67"/>
        <v>-2396740.3572550751</v>
      </c>
      <c r="BW558" s="545">
        <f t="shared" si="68"/>
        <v>-2396740.3572550751</v>
      </c>
      <c r="BX558" s="1101">
        <f t="shared" si="69"/>
        <v>1.4481549274464713E-4</v>
      </c>
      <c r="BY558" s="1102">
        <f t="shared" si="70"/>
        <v>26760697.099227045</v>
      </c>
    </row>
    <row r="559" spans="1:77" ht="12" customHeight="1">
      <c r="A559" s="1086">
        <v>1911351002</v>
      </c>
      <c r="B559" s="1061">
        <v>7151000</v>
      </c>
      <c r="C559" s="1062">
        <v>7049524</v>
      </c>
      <c r="D559" s="1062">
        <v>173</v>
      </c>
      <c r="E559" s="1062" t="s">
        <v>3322</v>
      </c>
      <c r="F559" s="1062" t="s">
        <v>2955</v>
      </c>
      <c r="G559" s="1087" t="s">
        <v>2962</v>
      </c>
      <c r="H559" s="1088" t="s">
        <v>2887</v>
      </c>
      <c r="I559" s="1088" t="s">
        <v>2795</v>
      </c>
      <c r="J559" s="1089"/>
      <c r="K559" s="1090">
        <v>42881</v>
      </c>
      <c r="L559" s="1091"/>
      <c r="M559" s="563">
        <v>0</v>
      </c>
      <c r="N559" s="562">
        <v>0</v>
      </c>
      <c r="O559" s="564">
        <v>0</v>
      </c>
      <c r="P559" s="565">
        <v>0</v>
      </c>
      <c r="Q559" s="564" t="s">
        <v>2796</v>
      </c>
      <c r="R559" s="564" t="s">
        <v>127</v>
      </c>
      <c r="S559" s="566">
        <v>59899498</v>
      </c>
      <c r="T559" s="567" t="s">
        <v>2797</v>
      </c>
      <c r="U559" s="601"/>
      <c r="V559" s="569">
        <v>59899498</v>
      </c>
      <c r="W559" s="566">
        <v>0</v>
      </c>
      <c r="X559" s="570"/>
      <c r="Y559" s="571">
        <v>59899498</v>
      </c>
      <c r="Z559" s="601"/>
      <c r="AA559" s="572"/>
      <c r="AB559" s="573"/>
      <c r="AC559" s="652">
        <v>0</v>
      </c>
      <c r="AD559" s="574">
        <v>0</v>
      </c>
      <c r="AE559" s="574">
        <v>0</v>
      </c>
      <c r="AF559" s="575">
        <v>0</v>
      </c>
      <c r="AG559" s="576" t="s">
        <v>2798</v>
      </c>
      <c r="AH559" s="574">
        <v>0</v>
      </c>
      <c r="AI559" s="577" t="s">
        <v>2798</v>
      </c>
      <c r="AJ559" s="574">
        <v>0</v>
      </c>
      <c r="AK559" s="577" t="s">
        <v>2798</v>
      </c>
      <c r="AL559" s="575">
        <v>0</v>
      </c>
      <c r="AM559" s="601"/>
      <c r="AN559" s="578">
        <v>0</v>
      </c>
      <c r="AO559" s="579">
        <v>0</v>
      </c>
      <c r="AP559" s="601"/>
      <c r="AQ559" s="595" t="s">
        <v>2795</v>
      </c>
      <c r="AR559" s="596" t="s">
        <v>2799</v>
      </c>
      <c r="AS559" s="582">
        <v>0</v>
      </c>
      <c r="AT559" s="601"/>
      <c r="AU559" s="595" t="s">
        <v>2795</v>
      </c>
      <c r="AV559" s="602" t="s">
        <v>2800</v>
      </c>
      <c r="AW559" s="603" t="s">
        <v>2801</v>
      </c>
      <c r="AX559" s="585" t="s">
        <v>178</v>
      </c>
      <c r="AY559" s="585" t="s">
        <v>178</v>
      </c>
      <c r="AZ559" s="586">
        <v>0</v>
      </c>
      <c r="BA559" s="586">
        <v>0</v>
      </c>
      <c r="BB559" s="586">
        <v>0</v>
      </c>
      <c r="BC559" s="587">
        <v>0</v>
      </c>
      <c r="BD559" s="599">
        <v>0</v>
      </c>
      <c r="BE559" s="568"/>
      <c r="BF559" s="589" t="s">
        <v>178</v>
      </c>
      <c r="BG559" s="590">
        <v>0</v>
      </c>
      <c r="BH559" s="590">
        <v>0</v>
      </c>
      <c r="BI559" s="591">
        <v>59899498</v>
      </c>
      <c r="BJ559" s="1100">
        <v>60</v>
      </c>
      <c r="BK559" s="544">
        <f t="shared" si="71"/>
        <v>998324.96666666667</v>
      </c>
      <c r="BL559" s="544">
        <f t="shared" si="62"/>
        <v>785217.14097891236</v>
      </c>
      <c r="BM559" s="544">
        <f t="shared" si="63"/>
        <v>-213107.82568775432</v>
      </c>
      <c r="BN559" s="545"/>
      <c r="BO559" s="545">
        <f t="shared" si="64"/>
        <v>0</v>
      </c>
      <c r="BP559" s="545">
        <f t="shared" si="65"/>
        <v>0</v>
      </c>
      <c r="BQ559" s="545"/>
      <c r="BR559" s="545"/>
      <c r="BS559" s="545"/>
      <c r="BT559" s="545">
        <f t="shared" si="72"/>
        <v>60</v>
      </c>
      <c r="BU559" s="545">
        <f t="shared" si="66"/>
        <v>-12786469.541265259</v>
      </c>
      <c r="BV559" s="545">
        <f t="shared" si="67"/>
        <v>-4219534.9486175356</v>
      </c>
      <c r="BW559" s="545">
        <f t="shared" si="68"/>
        <v>-4219534.9486175356</v>
      </c>
      <c r="BX559" s="1101">
        <f t="shared" si="69"/>
        <v>2.5495211898427422E-4</v>
      </c>
      <c r="BY559" s="1102">
        <f t="shared" si="70"/>
        <v>47113028.458734743</v>
      </c>
    </row>
    <row r="560" spans="1:77" ht="12" customHeight="1">
      <c r="A560" s="1086">
        <v>1911351002</v>
      </c>
      <c r="B560" s="1061">
        <v>7151000</v>
      </c>
      <c r="C560" s="1062">
        <v>7049524</v>
      </c>
      <c r="D560" s="1062">
        <v>174</v>
      </c>
      <c r="E560" s="1062" t="s">
        <v>3323</v>
      </c>
      <c r="F560" s="1062" t="s">
        <v>2955</v>
      </c>
      <c r="G560" s="1087" t="s">
        <v>2886</v>
      </c>
      <c r="H560" s="1088" t="s">
        <v>2887</v>
      </c>
      <c r="I560" s="1088" t="s">
        <v>2795</v>
      </c>
      <c r="J560" s="1089"/>
      <c r="K560" s="1090">
        <v>42881</v>
      </c>
      <c r="L560" s="1091">
        <v>43069</v>
      </c>
      <c r="M560" s="563">
        <v>117</v>
      </c>
      <c r="N560" s="562">
        <v>46629</v>
      </c>
      <c r="O560" s="564">
        <v>5</v>
      </c>
      <c r="P560" s="565">
        <v>112</v>
      </c>
      <c r="Q560" s="564" t="s">
        <v>2796</v>
      </c>
      <c r="R560" s="564" t="s">
        <v>127</v>
      </c>
      <c r="S560" s="566">
        <v>51073428.060000002</v>
      </c>
      <c r="T560" s="567" t="s">
        <v>2797</v>
      </c>
      <c r="U560" s="601"/>
      <c r="V560" s="569">
        <v>51073428.060000002</v>
      </c>
      <c r="W560" s="566">
        <v>-1746100.1046153847</v>
      </c>
      <c r="X560" s="570"/>
      <c r="Y560" s="571">
        <v>49327327.95538462</v>
      </c>
      <c r="Z560" s="601"/>
      <c r="AA560" s="572"/>
      <c r="AB560" s="573"/>
      <c r="AC560" s="652">
        <v>0</v>
      </c>
      <c r="AD560" s="574">
        <v>0</v>
      </c>
      <c r="AE560" s="574">
        <v>0</v>
      </c>
      <c r="AF560" s="575">
        <v>0</v>
      </c>
      <c r="AG560" s="576" t="s">
        <v>2798</v>
      </c>
      <c r="AH560" s="574">
        <v>0</v>
      </c>
      <c r="AI560" s="577" t="s">
        <v>2798</v>
      </c>
      <c r="AJ560" s="574">
        <v>0</v>
      </c>
      <c r="AK560" s="577" t="s">
        <v>2798</v>
      </c>
      <c r="AL560" s="575">
        <v>0</v>
      </c>
      <c r="AM560" s="601"/>
      <c r="AN560" s="578">
        <v>0</v>
      </c>
      <c r="AO560" s="579">
        <v>0</v>
      </c>
      <c r="AP560" s="601"/>
      <c r="AQ560" s="595" t="s">
        <v>2795</v>
      </c>
      <c r="AR560" s="596" t="s">
        <v>2799</v>
      </c>
      <c r="AS560" s="582">
        <v>0</v>
      </c>
      <c r="AT560" s="601"/>
      <c r="AU560" s="595" t="s">
        <v>2795</v>
      </c>
      <c r="AV560" s="598" t="s">
        <v>2800</v>
      </c>
      <c r="AW560" s="562" t="s">
        <v>2801</v>
      </c>
      <c r="AX560" s="585" t="s">
        <v>178</v>
      </c>
      <c r="AY560" s="585" t="s">
        <v>178</v>
      </c>
      <c r="AZ560" s="586">
        <v>0</v>
      </c>
      <c r="BA560" s="586">
        <v>0</v>
      </c>
      <c r="BB560" s="586">
        <v>0</v>
      </c>
      <c r="BC560" s="587">
        <v>0</v>
      </c>
      <c r="BD560" s="599">
        <v>0</v>
      </c>
      <c r="BE560" s="568"/>
      <c r="BF560" s="589">
        <v>1</v>
      </c>
      <c r="BG560" s="590">
        <v>436525.02615384618</v>
      </c>
      <c r="BH560" s="590">
        <v>-2182625.1307692309</v>
      </c>
      <c r="BI560" s="591">
        <v>48890802.929230772</v>
      </c>
      <c r="BJ560" s="1100">
        <v>60</v>
      </c>
      <c r="BK560" s="544">
        <f t="shared" si="71"/>
        <v>814846.71548717958</v>
      </c>
      <c r="BL560" s="544">
        <f t="shared" si="62"/>
        <v>640905.14575354243</v>
      </c>
      <c r="BM560" s="544">
        <f t="shared" si="63"/>
        <v>-173941.56973363715</v>
      </c>
      <c r="BN560" s="545"/>
      <c r="BO560" s="545">
        <f t="shared" si="64"/>
        <v>0</v>
      </c>
      <c r="BP560" s="545">
        <f t="shared" si="65"/>
        <v>0</v>
      </c>
      <c r="BQ560" s="545"/>
      <c r="BR560" s="545"/>
      <c r="BS560" s="545"/>
      <c r="BT560" s="545">
        <f t="shared" si="72"/>
        <v>60</v>
      </c>
      <c r="BU560" s="545">
        <f t="shared" si="66"/>
        <v>-10436494.184018228</v>
      </c>
      <c r="BV560" s="545">
        <f t="shared" si="67"/>
        <v>-3444043.0807260154</v>
      </c>
      <c r="BW560" s="545">
        <f t="shared" si="68"/>
        <v>-3444043.0807260154</v>
      </c>
      <c r="BX560" s="1101">
        <f t="shared" si="69"/>
        <v>2.08095463598876E-4</v>
      </c>
      <c r="BY560" s="1102">
        <f t="shared" si="70"/>
        <v>38454308.745212547</v>
      </c>
    </row>
    <row r="561" spans="1:77" ht="12" customHeight="1">
      <c r="A561" s="1086">
        <v>1911351002</v>
      </c>
      <c r="B561" s="1061">
        <v>7151000</v>
      </c>
      <c r="C561" s="1062">
        <v>7049524</v>
      </c>
      <c r="D561" s="1062">
        <v>175</v>
      </c>
      <c r="E561" s="1062" t="s">
        <v>3324</v>
      </c>
      <c r="F561" s="1062" t="s">
        <v>2955</v>
      </c>
      <c r="G561" s="1087" t="s">
        <v>2886</v>
      </c>
      <c r="H561" s="1088" t="s">
        <v>2887</v>
      </c>
      <c r="I561" s="1088" t="s">
        <v>2795</v>
      </c>
      <c r="J561" s="1089"/>
      <c r="K561" s="1090">
        <v>42881</v>
      </c>
      <c r="L561" s="1091">
        <v>43069</v>
      </c>
      <c r="M561" s="563">
        <v>117</v>
      </c>
      <c r="N561" s="562">
        <v>46629</v>
      </c>
      <c r="O561" s="564">
        <v>5</v>
      </c>
      <c r="P561" s="565">
        <v>112</v>
      </c>
      <c r="Q561" s="564" t="s">
        <v>2796</v>
      </c>
      <c r="R561" s="564" t="s">
        <v>127</v>
      </c>
      <c r="S561" s="566">
        <v>1310916681.8</v>
      </c>
      <c r="T561" s="567" t="s">
        <v>2797</v>
      </c>
      <c r="U561" s="601"/>
      <c r="V561" s="569">
        <v>1310916681.8</v>
      </c>
      <c r="W561" s="566">
        <v>-44817664.33504273</v>
      </c>
      <c r="X561" s="570"/>
      <c r="Y561" s="571">
        <v>1266099017.4649572</v>
      </c>
      <c r="Z561" s="601"/>
      <c r="AA561" s="572"/>
      <c r="AB561" s="573"/>
      <c r="AC561" s="652">
        <v>0</v>
      </c>
      <c r="AD561" s="574">
        <v>0</v>
      </c>
      <c r="AE561" s="574">
        <v>0</v>
      </c>
      <c r="AF561" s="575">
        <v>0</v>
      </c>
      <c r="AG561" s="576" t="s">
        <v>2798</v>
      </c>
      <c r="AH561" s="574">
        <v>0</v>
      </c>
      <c r="AI561" s="577" t="s">
        <v>2798</v>
      </c>
      <c r="AJ561" s="574">
        <v>0</v>
      </c>
      <c r="AK561" s="577" t="s">
        <v>2798</v>
      </c>
      <c r="AL561" s="575">
        <v>0</v>
      </c>
      <c r="AM561" s="601"/>
      <c r="AN561" s="578">
        <v>0</v>
      </c>
      <c r="AO561" s="579">
        <v>0</v>
      </c>
      <c r="AP561" s="601"/>
      <c r="AQ561" s="595" t="s">
        <v>2795</v>
      </c>
      <c r="AR561" s="596" t="s">
        <v>2799</v>
      </c>
      <c r="AS561" s="582">
        <v>0</v>
      </c>
      <c r="AT561" s="601"/>
      <c r="AU561" s="595" t="s">
        <v>2795</v>
      </c>
      <c r="AV561" s="598" t="s">
        <v>2800</v>
      </c>
      <c r="AW561" s="562" t="s">
        <v>2801</v>
      </c>
      <c r="AX561" s="585" t="s">
        <v>178</v>
      </c>
      <c r="AY561" s="585" t="s">
        <v>178</v>
      </c>
      <c r="AZ561" s="586">
        <v>0</v>
      </c>
      <c r="BA561" s="586">
        <v>0</v>
      </c>
      <c r="BB561" s="586">
        <v>0</v>
      </c>
      <c r="BC561" s="592">
        <v>0</v>
      </c>
      <c r="BD561" s="599">
        <v>0</v>
      </c>
      <c r="BE561" s="568"/>
      <c r="BF561" s="589">
        <v>1</v>
      </c>
      <c r="BG561" s="590">
        <v>11204416.083760682</v>
      </c>
      <c r="BH561" s="590">
        <v>-56022080.418803409</v>
      </c>
      <c r="BI561" s="591">
        <v>1254894601.3811965</v>
      </c>
      <c r="BJ561" s="1100">
        <v>60</v>
      </c>
      <c r="BK561" s="544">
        <f t="shared" si="71"/>
        <v>20914910.023019943</v>
      </c>
      <c r="BL561" s="544">
        <f t="shared" si="62"/>
        <v>16450300.6540458</v>
      </c>
      <c r="BM561" s="544">
        <f t="shared" si="63"/>
        <v>-4464609.3689741436</v>
      </c>
      <c r="BN561" s="545"/>
      <c r="BO561" s="545">
        <f t="shared" si="64"/>
        <v>0</v>
      </c>
      <c r="BP561" s="545">
        <f t="shared" si="65"/>
        <v>0</v>
      </c>
      <c r="BQ561" s="545"/>
      <c r="BR561" s="545"/>
      <c r="BS561" s="545"/>
      <c r="BT561" s="545">
        <f t="shared" si="72"/>
        <v>60</v>
      </c>
      <c r="BU561" s="545">
        <f t="shared" si="66"/>
        <v>-267876562.13844863</v>
      </c>
      <c r="BV561" s="545">
        <f t="shared" si="67"/>
        <v>-88399265.505688056</v>
      </c>
      <c r="BW561" s="545">
        <f t="shared" si="68"/>
        <v>-88399265.505688056</v>
      </c>
      <c r="BX561" s="1101">
        <f t="shared" si="69"/>
        <v>5.3412473961645252E-3</v>
      </c>
      <c r="BY561" s="1102">
        <f t="shared" si="70"/>
        <v>987018039.24274802</v>
      </c>
    </row>
    <row r="562" spans="1:77" ht="12" customHeight="1">
      <c r="A562" s="1086">
        <v>1911351002</v>
      </c>
      <c r="B562" s="1061">
        <v>7151000</v>
      </c>
      <c r="C562" s="1062">
        <v>7049524</v>
      </c>
      <c r="D562" s="1062">
        <v>176</v>
      </c>
      <c r="E562" s="1062" t="s">
        <v>3347</v>
      </c>
      <c r="F562" s="1062" t="s">
        <v>2955</v>
      </c>
      <c r="G562" s="1087" t="s">
        <v>2886</v>
      </c>
      <c r="H562" s="1088" t="s">
        <v>2887</v>
      </c>
      <c r="I562" s="1088" t="s">
        <v>2795</v>
      </c>
      <c r="J562" s="1089"/>
      <c r="K562" s="1090">
        <v>42902</v>
      </c>
      <c r="L562" s="1091">
        <v>43069</v>
      </c>
      <c r="M562" s="563">
        <v>117</v>
      </c>
      <c r="N562" s="562">
        <v>46629</v>
      </c>
      <c r="O562" s="564">
        <v>5</v>
      </c>
      <c r="P562" s="565">
        <v>112</v>
      </c>
      <c r="Q562" s="564" t="s">
        <v>2796</v>
      </c>
      <c r="R562" s="564" t="s">
        <v>127</v>
      </c>
      <c r="S562" s="566">
        <v>31039600</v>
      </c>
      <c r="T562" s="567" t="s">
        <v>2797</v>
      </c>
      <c r="U562" s="601"/>
      <c r="V562" s="569">
        <v>31039600</v>
      </c>
      <c r="W562" s="566">
        <v>-1061182.905982906</v>
      </c>
      <c r="X562" s="570"/>
      <c r="Y562" s="571">
        <v>29978417.094017096</v>
      </c>
      <c r="Z562" s="601"/>
      <c r="AA562" s="572"/>
      <c r="AB562" s="573"/>
      <c r="AC562" s="652">
        <v>0</v>
      </c>
      <c r="AD562" s="574">
        <v>0</v>
      </c>
      <c r="AE562" s="574">
        <v>0</v>
      </c>
      <c r="AF562" s="575">
        <v>0</v>
      </c>
      <c r="AG562" s="576" t="s">
        <v>2798</v>
      </c>
      <c r="AH562" s="574">
        <v>0</v>
      </c>
      <c r="AI562" s="577" t="s">
        <v>2798</v>
      </c>
      <c r="AJ562" s="574">
        <v>0</v>
      </c>
      <c r="AK562" s="577" t="s">
        <v>2798</v>
      </c>
      <c r="AL562" s="575">
        <v>0</v>
      </c>
      <c r="AM562" s="601"/>
      <c r="AN562" s="578">
        <v>0</v>
      </c>
      <c r="AO562" s="579">
        <v>0</v>
      </c>
      <c r="AP562" s="601"/>
      <c r="AQ562" s="595" t="s">
        <v>2795</v>
      </c>
      <c r="AR562" s="596" t="s">
        <v>2799</v>
      </c>
      <c r="AS562" s="582">
        <v>0</v>
      </c>
      <c r="AT562" s="601"/>
      <c r="AU562" s="595" t="s">
        <v>2795</v>
      </c>
      <c r="AV562" s="598" t="s">
        <v>2800</v>
      </c>
      <c r="AW562" s="562" t="s">
        <v>2801</v>
      </c>
      <c r="AX562" s="585" t="s">
        <v>178</v>
      </c>
      <c r="AY562" s="585" t="s">
        <v>178</v>
      </c>
      <c r="AZ562" s="586">
        <v>0</v>
      </c>
      <c r="BA562" s="586">
        <v>0</v>
      </c>
      <c r="BB562" s="586">
        <v>0</v>
      </c>
      <c r="BC562" s="592">
        <v>0</v>
      </c>
      <c r="BD562" s="599">
        <v>0</v>
      </c>
      <c r="BE562" s="568"/>
      <c r="BF562" s="589">
        <v>1</v>
      </c>
      <c r="BG562" s="590">
        <v>265295.7264957265</v>
      </c>
      <c r="BH562" s="590">
        <v>-1326478.6324786325</v>
      </c>
      <c r="BI562" s="591">
        <v>29713121.367521368</v>
      </c>
      <c r="BJ562" s="1100">
        <v>60</v>
      </c>
      <c r="BK562" s="544">
        <f t="shared" si="71"/>
        <v>495218.68945868948</v>
      </c>
      <c r="BL562" s="544">
        <f t="shared" si="62"/>
        <v>389506.6401018012</v>
      </c>
      <c r="BM562" s="544">
        <f t="shared" si="63"/>
        <v>-105712.04935688828</v>
      </c>
      <c r="BN562" s="545"/>
      <c r="BO562" s="545">
        <f t="shared" si="64"/>
        <v>0</v>
      </c>
      <c r="BP562" s="545">
        <f t="shared" si="65"/>
        <v>0</v>
      </c>
      <c r="BQ562" s="545"/>
      <c r="BR562" s="545"/>
      <c r="BS562" s="545"/>
      <c r="BT562" s="545">
        <f t="shared" si="72"/>
        <v>60</v>
      </c>
      <c r="BU562" s="545">
        <f t="shared" si="66"/>
        <v>-6342722.9614132969</v>
      </c>
      <c r="BV562" s="545">
        <f t="shared" si="67"/>
        <v>-2093098.5772663881</v>
      </c>
      <c r="BW562" s="545">
        <f t="shared" si="68"/>
        <v>-2093098.5772663881</v>
      </c>
      <c r="BX562" s="1101">
        <f t="shared" si="69"/>
        <v>1.2646889385093825E-4</v>
      </c>
      <c r="BY562" s="1102">
        <f t="shared" si="70"/>
        <v>23370398.40610807</v>
      </c>
    </row>
    <row r="563" spans="1:77" ht="12" customHeight="1">
      <c r="A563" s="1086">
        <v>1911351002</v>
      </c>
      <c r="B563" s="1061">
        <v>7151000</v>
      </c>
      <c r="C563" s="1062">
        <v>7049524</v>
      </c>
      <c r="D563" s="1062">
        <v>177</v>
      </c>
      <c r="E563" s="1062" t="s">
        <v>3348</v>
      </c>
      <c r="F563" s="1062" t="s">
        <v>2955</v>
      </c>
      <c r="G563" s="1087" t="s">
        <v>2886</v>
      </c>
      <c r="H563" s="1088" t="s">
        <v>2887</v>
      </c>
      <c r="I563" s="1088" t="s">
        <v>2795</v>
      </c>
      <c r="J563" s="1089"/>
      <c r="K563" s="1090">
        <v>42902</v>
      </c>
      <c r="L563" s="1091">
        <v>43069</v>
      </c>
      <c r="M563" s="563">
        <v>117</v>
      </c>
      <c r="N563" s="562">
        <v>46629</v>
      </c>
      <c r="O563" s="564">
        <v>5</v>
      </c>
      <c r="P563" s="565">
        <v>112</v>
      </c>
      <c r="Q563" s="564" t="s">
        <v>2796</v>
      </c>
      <c r="R563" s="564" t="s">
        <v>127</v>
      </c>
      <c r="S563" s="566">
        <v>249209799</v>
      </c>
      <c r="T563" s="567" t="s">
        <v>2797</v>
      </c>
      <c r="U563" s="601"/>
      <c r="V563" s="569">
        <v>249209799</v>
      </c>
      <c r="W563" s="566">
        <v>-8519993.128205128</v>
      </c>
      <c r="X563" s="570"/>
      <c r="Y563" s="571">
        <v>240689805.87179488</v>
      </c>
      <c r="Z563" s="601"/>
      <c r="AA563" s="572"/>
      <c r="AB563" s="573"/>
      <c r="AC563" s="652">
        <v>0</v>
      </c>
      <c r="AD563" s="574">
        <v>0</v>
      </c>
      <c r="AE563" s="574">
        <v>0</v>
      </c>
      <c r="AF563" s="575">
        <v>0</v>
      </c>
      <c r="AG563" s="576" t="s">
        <v>2798</v>
      </c>
      <c r="AH563" s="574">
        <v>0</v>
      </c>
      <c r="AI563" s="577" t="s">
        <v>2798</v>
      </c>
      <c r="AJ563" s="574">
        <v>0</v>
      </c>
      <c r="AK563" s="577" t="s">
        <v>2798</v>
      </c>
      <c r="AL563" s="575">
        <v>0</v>
      </c>
      <c r="AM563" s="601"/>
      <c r="AN563" s="578">
        <v>0</v>
      </c>
      <c r="AO563" s="579">
        <v>0</v>
      </c>
      <c r="AP563" s="601"/>
      <c r="AQ563" s="595" t="s">
        <v>2795</v>
      </c>
      <c r="AR563" s="596" t="s">
        <v>2799</v>
      </c>
      <c r="AS563" s="582">
        <v>0</v>
      </c>
      <c r="AT563" s="601"/>
      <c r="AU563" s="595" t="s">
        <v>2795</v>
      </c>
      <c r="AV563" s="598" t="s">
        <v>2800</v>
      </c>
      <c r="AW563" s="562" t="s">
        <v>2801</v>
      </c>
      <c r="AX563" s="585" t="s">
        <v>178</v>
      </c>
      <c r="AY563" s="585" t="s">
        <v>178</v>
      </c>
      <c r="AZ563" s="586">
        <v>0</v>
      </c>
      <c r="BA563" s="586">
        <v>0</v>
      </c>
      <c r="BB563" s="586">
        <v>0</v>
      </c>
      <c r="BC563" s="592">
        <v>0</v>
      </c>
      <c r="BD563" s="599">
        <v>0</v>
      </c>
      <c r="BE563" s="568"/>
      <c r="BF563" s="589">
        <v>1</v>
      </c>
      <c r="BG563" s="590">
        <v>2129998.282051282</v>
      </c>
      <c r="BH563" s="590">
        <v>-10649991.41025641</v>
      </c>
      <c r="BI563" s="591">
        <v>238559807.58974358</v>
      </c>
      <c r="BJ563" s="1100">
        <v>60</v>
      </c>
      <c r="BK563" s="544">
        <f t="shared" si="71"/>
        <v>3975996.7931623929</v>
      </c>
      <c r="BL563" s="544">
        <f t="shared" si="62"/>
        <v>3127259.0976989139</v>
      </c>
      <c r="BM563" s="544">
        <f t="shared" si="63"/>
        <v>-848737.69546347903</v>
      </c>
      <c r="BN563" s="545"/>
      <c r="BO563" s="545">
        <f t="shared" si="64"/>
        <v>0</v>
      </c>
      <c r="BP563" s="545">
        <f t="shared" si="65"/>
        <v>0</v>
      </c>
      <c r="BQ563" s="545"/>
      <c r="BR563" s="545"/>
      <c r="BS563" s="545"/>
      <c r="BT563" s="545">
        <f t="shared" si="72"/>
        <v>60</v>
      </c>
      <c r="BU563" s="545">
        <f t="shared" si="66"/>
        <v>-50924261.727808744</v>
      </c>
      <c r="BV563" s="545">
        <f t="shared" si="67"/>
        <v>-16805006.370176885</v>
      </c>
      <c r="BW563" s="545">
        <f t="shared" si="68"/>
        <v>-16805006.370176885</v>
      </c>
      <c r="BX563" s="1101">
        <f t="shared" si="69"/>
        <v>1.0153896189494921E-3</v>
      </c>
      <c r="BY563" s="1102">
        <f t="shared" si="70"/>
        <v>187635545.86193484</v>
      </c>
    </row>
    <row r="564" spans="1:77" ht="12" customHeight="1">
      <c r="A564" s="1086">
        <v>1911351002</v>
      </c>
      <c r="B564" s="1061">
        <v>7151000</v>
      </c>
      <c r="C564" s="1062">
        <v>7049524</v>
      </c>
      <c r="D564" s="1062">
        <v>178</v>
      </c>
      <c r="E564" s="1062" t="s">
        <v>3349</v>
      </c>
      <c r="F564" s="1062" t="s">
        <v>2955</v>
      </c>
      <c r="G564" s="1087" t="s">
        <v>2886</v>
      </c>
      <c r="H564" s="1088" t="s">
        <v>2887</v>
      </c>
      <c r="I564" s="1088" t="s">
        <v>2795</v>
      </c>
      <c r="J564" s="1089"/>
      <c r="K564" s="1090">
        <v>42902</v>
      </c>
      <c r="L564" s="1091">
        <v>43069</v>
      </c>
      <c r="M564" s="563">
        <v>117</v>
      </c>
      <c r="N564" s="562">
        <v>46629</v>
      </c>
      <c r="O564" s="564">
        <v>5</v>
      </c>
      <c r="P564" s="565">
        <v>112</v>
      </c>
      <c r="Q564" s="564" t="s">
        <v>2796</v>
      </c>
      <c r="R564" s="564" t="s">
        <v>127</v>
      </c>
      <c r="S564" s="566">
        <v>69000012</v>
      </c>
      <c r="T564" s="567" t="s">
        <v>2797</v>
      </c>
      <c r="U564" s="601"/>
      <c r="V564" s="569">
        <v>69000012</v>
      </c>
      <c r="W564" s="566">
        <v>-2358974.769230769</v>
      </c>
      <c r="X564" s="570"/>
      <c r="Y564" s="571">
        <v>66641037.230769232</v>
      </c>
      <c r="Z564" s="601"/>
      <c r="AA564" s="572"/>
      <c r="AB564" s="573"/>
      <c r="AC564" s="652">
        <v>0</v>
      </c>
      <c r="AD564" s="574">
        <v>0</v>
      </c>
      <c r="AE564" s="574">
        <v>0</v>
      </c>
      <c r="AF564" s="575">
        <v>0</v>
      </c>
      <c r="AG564" s="576" t="s">
        <v>2798</v>
      </c>
      <c r="AH564" s="574">
        <v>0</v>
      </c>
      <c r="AI564" s="577" t="s">
        <v>2798</v>
      </c>
      <c r="AJ564" s="574">
        <v>0</v>
      </c>
      <c r="AK564" s="577" t="s">
        <v>2798</v>
      </c>
      <c r="AL564" s="575">
        <v>0</v>
      </c>
      <c r="AM564" s="601"/>
      <c r="AN564" s="578">
        <v>0</v>
      </c>
      <c r="AO564" s="579">
        <v>0</v>
      </c>
      <c r="AP564" s="601"/>
      <c r="AQ564" s="595" t="s">
        <v>2795</v>
      </c>
      <c r="AR564" s="596" t="s">
        <v>2799</v>
      </c>
      <c r="AS564" s="582">
        <v>0</v>
      </c>
      <c r="AT564" s="601"/>
      <c r="AU564" s="595" t="s">
        <v>2795</v>
      </c>
      <c r="AV564" s="598" t="s">
        <v>2800</v>
      </c>
      <c r="AW564" s="562" t="s">
        <v>2801</v>
      </c>
      <c r="AX564" s="585" t="s">
        <v>178</v>
      </c>
      <c r="AY564" s="585" t="s">
        <v>178</v>
      </c>
      <c r="AZ564" s="586">
        <v>0</v>
      </c>
      <c r="BA564" s="586">
        <v>0</v>
      </c>
      <c r="BB564" s="586">
        <v>0</v>
      </c>
      <c r="BC564" s="592">
        <v>0</v>
      </c>
      <c r="BD564" s="599">
        <v>0</v>
      </c>
      <c r="BE564" s="568"/>
      <c r="BF564" s="589">
        <v>1</v>
      </c>
      <c r="BG564" s="590">
        <v>589743.69230769225</v>
      </c>
      <c r="BH564" s="590">
        <v>-2948718.461538461</v>
      </c>
      <c r="BI564" s="591">
        <v>66051293.538461536</v>
      </c>
      <c r="BJ564" s="1100">
        <v>60</v>
      </c>
      <c r="BK564" s="544">
        <f t="shared" si="71"/>
        <v>1100854.8923076922</v>
      </c>
      <c r="BL564" s="544">
        <f t="shared" ref="BL564:BL627" si="73">+BY564/BJ564</f>
        <v>865860.47633036401</v>
      </c>
      <c r="BM564" s="544">
        <f t="shared" ref="BM564:BM627" si="74">+BL564-BK564</f>
        <v>-234994.4159773282</v>
      </c>
      <c r="BN564" s="545"/>
      <c r="BO564" s="545">
        <f t="shared" ref="BO564:BO627" si="75">+BN564*BM564</f>
        <v>0</v>
      </c>
      <c r="BP564" s="545">
        <f t="shared" ref="BP564:BP627" si="76">+BO564*0.4</f>
        <v>0</v>
      </c>
      <c r="BQ564" s="545"/>
      <c r="BR564" s="545"/>
      <c r="BS564" s="545"/>
      <c r="BT564" s="545">
        <f t="shared" si="72"/>
        <v>60</v>
      </c>
      <c r="BU564" s="545">
        <f t="shared" ref="BU564:BU627" si="77">+BT564*BM564</f>
        <v>-14099664.958639693</v>
      </c>
      <c r="BV564" s="545">
        <f t="shared" ref="BV564:BV627" si="78">+BU564*0.33</f>
        <v>-4652889.4363510991</v>
      </c>
      <c r="BW564" s="545">
        <f t="shared" ref="BW564:BW627" si="79">+BV564+BS564+BP564</f>
        <v>-4652889.4363510991</v>
      </c>
      <c r="BX564" s="1101">
        <f t="shared" ref="BX564:BX627" si="80">+BI564/$BI$872</f>
        <v>2.8113619999424819E-4</v>
      </c>
      <c r="BY564" s="1102">
        <f t="shared" ref="BY564:BY627" si="81">+$BY$872*BX564</f>
        <v>51951628.57982184</v>
      </c>
    </row>
    <row r="565" spans="1:77" ht="12" customHeight="1">
      <c r="A565" s="1086">
        <v>1911351002</v>
      </c>
      <c r="B565" s="1061">
        <v>7151000</v>
      </c>
      <c r="C565" s="1062">
        <v>7049524</v>
      </c>
      <c r="D565" s="1062">
        <v>179</v>
      </c>
      <c r="E565" s="1062" t="s">
        <v>3350</v>
      </c>
      <c r="F565" s="1062" t="s">
        <v>2955</v>
      </c>
      <c r="G565" s="1087" t="s">
        <v>2886</v>
      </c>
      <c r="H565" s="1088" t="s">
        <v>2887</v>
      </c>
      <c r="I565" s="1088" t="s">
        <v>2795</v>
      </c>
      <c r="J565" s="1089"/>
      <c r="K565" s="1090">
        <v>42902</v>
      </c>
      <c r="L565" s="1091">
        <v>43069</v>
      </c>
      <c r="M565" s="563">
        <v>117</v>
      </c>
      <c r="N565" s="562">
        <v>46629</v>
      </c>
      <c r="O565" s="564">
        <v>5</v>
      </c>
      <c r="P565" s="565">
        <v>112</v>
      </c>
      <c r="Q565" s="564" t="s">
        <v>2796</v>
      </c>
      <c r="R565" s="564" t="s">
        <v>127</v>
      </c>
      <c r="S565" s="566">
        <v>12541000</v>
      </c>
      <c r="T565" s="567" t="s">
        <v>2797</v>
      </c>
      <c r="U565" s="601"/>
      <c r="V565" s="569">
        <v>12541000</v>
      </c>
      <c r="W565" s="566">
        <v>-428752.13675213675</v>
      </c>
      <c r="X565" s="570"/>
      <c r="Y565" s="571">
        <v>12112247.863247864</v>
      </c>
      <c r="Z565" s="601"/>
      <c r="AA565" s="572"/>
      <c r="AB565" s="573"/>
      <c r="AC565" s="652">
        <v>0</v>
      </c>
      <c r="AD565" s="574">
        <v>0</v>
      </c>
      <c r="AE565" s="574">
        <v>0</v>
      </c>
      <c r="AF565" s="575">
        <v>0</v>
      </c>
      <c r="AG565" s="576" t="s">
        <v>2798</v>
      </c>
      <c r="AH565" s="574">
        <v>0</v>
      </c>
      <c r="AI565" s="577" t="s">
        <v>2798</v>
      </c>
      <c r="AJ565" s="574">
        <v>0</v>
      </c>
      <c r="AK565" s="577" t="s">
        <v>2798</v>
      </c>
      <c r="AL565" s="575">
        <v>0</v>
      </c>
      <c r="AM565" s="601"/>
      <c r="AN565" s="578">
        <v>0</v>
      </c>
      <c r="AO565" s="579">
        <v>0</v>
      </c>
      <c r="AP565" s="601"/>
      <c r="AQ565" s="595" t="s">
        <v>2795</v>
      </c>
      <c r="AR565" s="596" t="s">
        <v>2799</v>
      </c>
      <c r="AS565" s="582">
        <v>0</v>
      </c>
      <c r="AT565" s="601"/>
      <c r="AU565" s="595" t="s">
        <v>2795</v>
      </c>
      <c r="AV565" s="598" t="s">
        <v>2800</v>
      </c>
      <c r="AW565" s="562" t="s">
        <v>2801</v>
      </c>
      <c r="AX565" s="585" t="s">
        <v>178</v>
      </c>
      <c r="AY565" s="585" t="s">
        <v>178</v>
      </c>
      <c r="AZ565" s="586">
        <v>0</v>
      </c>
      <c r="BA565" s="586">
        <v>0</v>
      </c>
      <c r="BB565" s="586">
        <v>0</v>
      </c>
      <c r="BC565" s="592">
        <v>0</v>
      </c>
      <c r="BD565" s="599">
        <v>0</v>
      </c>
      <c r="BE565" s="568"/>
      <c r="BF565" s="589">
        <v>1</v>
      </c>
      <c r="BG565" s="590">
        <v>107188.03418803419</v>
      </c>
      <c r="BH565" s="590">
        <v>-535940.170940171</v>
      </c>
      <c r="BI565" s="591">
        <v>12005059.829059828</v>
      </c>
      <c r="BJ565" s="1100">
        <v>60</v>
      </c>
      <c r="BK565" s="544">
        <f t="shared" ref="BK565:BK628" si="82">+BI565/BJ565</f>
        <v>200084.33048433048</v>
      </c>
      <c r="BL565" s="544">
        <f t="shared" si="73"/>
        <v>157373.25137942139</v>
      </c>
      <c r="BM565" s="544">
        <f t="shared" si="74"/>
        <v>-42711.079104909091</v>
      </c>
      <c r="BN565" s="545"/>
      <c r="BO565" s="545">
        <f t="shared" si="75"/>
        <v>0</v>
      </c>
      <c r="BP565" s="545">
        <f t="shared" si="76"/>
        <v>0</v>
      </c>
      <c r="BQ565" s="545"/>
      <c r="BR565" s="545"/>
      <c r="BS565" s="545"/>
      <c r="BT565" s="545">
        <f t="shared" ref="BT565:BT628" si="83">+BJ565-BN565-BQ565</f>
        <v>60</v>
      </c>
      <c r="BU565" s="545">
        <f t="shared" si="77"/>
        <v>-2562664.7462945455</v>
      </c>
      <c r="BV565" s="545">
        <f t="shared" si="78"/>
        <v>-845679.36627720005</v>
      </c>
      <c r="BW565" s="545">
        <f t="shared" si="79"/>
        <v>-845679.36627720005</v>
      </c>
      <c r="BX565" s="1101">
        <f t="shared" si="80"/>
        <v>5.1097514071850683E-5</v>
      </c>
      <c r="BY565" s="1102">
        <f t="shared" si="81"/>
        <v>9442395.0827652831</v>
      </c>
    </row>
    <row r="566" spans="1:77" ht="12" customHeight="1">
      <c r="A566" s="1086">
        <v>1911351002</v>
      </c>
      <c r="B566" s="1061">
        <v>7151000</v>
      </c>
      <c r="C566" s="1062">
        <v>7049524</v>
      </c>
      <c r="D566" s="1062">
        <v>180</v>
      </c>
      <c r="E566" s="1062" t="s">
        <v>3351</v>
      </c>
      <c r="F566" s="1062" t="s">
        <v>2955</v>
      </c>
      <c r="G566" s="1087" t="s">
        <v>2956</v>
      </c>
      <c r="H566" s="1088" t="s">
        <v>2887</v>
      </c>
      <c r="I566" s="1088" t="s">
        <v>2795</v>
      </c>
      <c r="J566" s="1089"/>
      <c r="K566" s="1090">
        <v>42906</v>
      </c>
      <c r="L566" s="1091">
        <v>42978</v>
      </c>
      <c r="M566" s="563">
        <v>120</v>
      </c>
      <c r="N566" s="562">
        <v>46630</v>
      </c>
      <c r="O566" s="564">
        <v>8</v>
      </c>
      <c r="P566" s="565">
        <v>112</v>
      </c>
      <c r="Q566" s="564" t="s">
        <v>2796</v>
      </c>
      <c r="R566" s="564" t="s">
        <v>127</v>
      </c>
      <c r="S566" s="566">
        <v>52381700</v>
      </c>
      <c r="T566" s="567" t="s">
        <v>2797</v>
      </c>
      <c r="U566" s="601"/>
      <c r="V566" s="569">
        <v>52381700</v>
      </c>
      <c r="W566" s="566">
        <v>-3055599.1666666665</v>
      </c>
      <c r="X566" s="570"/>
      <c r="Y566" s="571">
        <v>49326100.833333336</v>
      </c>
      <c r="Z566" s="601"/>
      <c r="AA566" s="572"/>
      <c r="AB566" s="573"/>
      <c r="AC566" s="652">
        <v>0</v>
      </c>
      <c r="AD566" s="574">
        <v>0</v>
      </c>
      <c r="AE566" s="574">
        <v>0</v>
      </c>
      <c r="AF566" s="575">
        <v>0</v>
      </c>
      <c r="AG566" s="576" t="s">
        <v>2798</v>
      </c>
      <c r="AH566" s="574">
        <v>0</v>
      </c>
      <c r="AI566" s="577" t="s">
        <v>2798</v>
      </c>
      <c r="AJ566" s="574">
        <v>0</v>
      </c>
      <c r="AK566" s="577" t="s">
        <v>2798</v>
      </c>
      <c r="AL566" s="575">
        <v>0</v>
      </c>
      <c r="AM566" s="601"/>
      <c r="AN566" s="578">
        <v>0</v>
      </c>
      <c r="AO566" s="579">
        <v>0</v>
      </c>
      <c r="AP566" s="601"/>
      <c r="AQ566" s="595" t="s">
        <v>2795</v>
      </c>
      <c r="AR566" s="596" t="s">
        <v>2799</v>
      </c>
      <c r="AS566" s="582">
        <v>0</v>
      </c>
      <c r="AT566" s="601"/>
      <c r="AU566" s="595" t="s">
        <v>2795</v>
      </c>
      <c r="AV566" s="598" t="s">
        <v>2800</v>
      </c>
      <c r="AW566" s="562" t="s">
        <v>2801</v>
      </c>
      <c r="AX566" s="585" t="s">
        <v>178</v>
      </c>
      <c r="AY566" s="585" t="s">
        <v>178</v>
      </c>
      <c r="AZ566" s="586">
        <v>0</v>
      </c>
      <c r="BA566" s="586">
        <v>0</v>
      </c>
      <c r="BB566" s="586">
        <v>0</v>
      </c>
      <c r="BC566" s="592">
        <v>0</v>
      </c>
      <c r="BD566" s="599">
        <v>0</v>
      </c>
      <c r="BE566" s="568"/>
      <c r="BF566" s="589">
        <v>1</v>
      </c>
      <c r="BG566" s="590">
        <v>436514.16666666669</v>
      </c>
      <c r="BH566" s="590">
        <v>-3492113.333333333</v>
      </c>
      <c r="BI566" s="591">
        <v>48889586.666666664</v>
      </c>
      <c r="BJ566" s="1100">
        <v>60</v>
      </c>
      <c r="BK566" s="544">
        <f t="shared" si="82"/>
        <v>814826.44444444438</v>
      </c>
      <c r="BL566" s="544">
        <f t="shared" si="73"/>
        <v>640889.20187679632</v>
      </c>
      <c r="BM566" s="544">
        <f t="shared" si="74"/>
        <v>-173937.24256764806</v>
      </c>
      <c r="BN566" s="545"/>
      <c r="BO566" s="545">
        <f t="shared" si="75"/>
        <v>0</v>
      </c>
      <c r="BP566" s="545">
        <f t="shared" si="76"/>
        <v>0</v>
      </c>
      <c r="BQ566" s="545"/>
      <c r="BR566" s="545"/>
      <c r="BS566" s="545"/>
      <c r="BT566" s="545">
        <f t="shared" si="83"/>
        <v>60</v>
      </c>
      <c r="BU566" s="545">
        <f t="shared" si="77"/>
        <v>-10436234.554058883</v>
      </c>
      <c r="BV566" s="545">
        <f t="shared" si="78"/>
        <v>-3443957.4028394315</v>
      </c>
      <c r="BW566" s="545">
        <f t="shared" si="79"/>
        <v>-3443957.4028394315</v>
      </c>
      <c r="BX566" s="1101">
        <f t="shared" si="80"/>
        <v>2.0809028678223625E-4</v>
      </c>
      <c r="BY566" s="1102">
        <f t="shared" si="81"/>
        <v>38453352.112607777</v>
      </c>
    </row>
    <row r="567" spans="1:77" ht="12" customHeight="1">
      <c r="A567" s="1086">
        <v>1911351002</v>
      </c>
      <c r="B567" s="1061">
        <v>7151000</v>
      </c>
      <c r="C567" s="1062">
        <v>7049524</v>
      </c>
      <c r="D567" s="1062">
        <v>181</v>
      </c>
      <c r="E567" s="1062" t="s">
        <v>3352</v>
      </c>
      <c r="F567" s="1062" t="s">
        <v>2955</v>
      </c>
      <c r="G567" s="1087" t="s">
        <v>2956</v>
      </c>
      <c r="H567" s="1088" t="s">
        <v>2887</v>
      </c>
      <c r="I567" s="1088" t="s">
        <v>2795</v>
      </c>
      <c r="J567" s="1089"/>
      <c r="K567" s="1090">
        <v>42906</v>
      </c>
      <c r="L567" s="1091">
        <v>42978</v>
      </c>
      <c r="M567" s="563">
        <v>120</v>
      </c>
      <c r="N567" s="562">
        <v>46630</v>
      </c>
      <c r="O567" s="564">
        <v>8</v>
      </c>
      <c r="P567" s="565">
        <v>112</v>
      </c>
      <c r="Q567" s="564" t="s">
        <v>2796</v>
      </c>
      <c r="R567" s="564" t="s">
        <v>127</v>
      </c>
      <c r="S567" s="566">
        <v>31370199.5</v>
      </c>
      <c r="T567" s="567" t="s">
        <v>2797</v>
      </c>
      <c r="U567" s="601"/>
      <c r="V567" s="569">
        <v>31370199.5</v>
      </c>
      <c r="W567" s="566">
        <v>-1829928.3041666665</v>
      </c>
      <c r="X567" s="570"/>
      <c r="Y567" s="571">
        <v>29540271.195833333</v>
      </c>
      <c r="Z567" s="601"/>
      <c r="AA567" s="572"/>
      <c r="AB567" s="573"/>
      <c r="AC567" s="652">
        <v>0</v>
      </c>
      <c r="AD567" s="574">
        <v>0</v>
      </c>
      <c r="AE567" s="574">
        <v>0</v>
      </c>
      <c r="AF567" s="575">
        <v>0</v>
      </c>
      <c r="AG567" s="576" t="s">
        <v>2798</v>
      </c>
      <c r="AH567" s="574">
        <v>0</v>
      </c>
      <c r="AI567" s="577" t="s">
        <v>2798</v>
      </c>
      <c r="AJ567" s="574">
        <v>0</v>
      </c>
      <c r="AK567" s="577" t="s">
        <v>2798</v>
      </c>
      <c r="AL567" s="575">
        <v>0</v>
      </c>
      <c r="AM567" s="601"/>
      <c r="AN567" s="578">
        <v>0</v>
      </c>
      <c r="AO567" s="579">
        <v>0</v>
      </c>
      <c r="AP567" s="601"/>
      <c r="AQ567" s="595" t="s">
        <v>2795</v>
      </c>
      <c r="AR567" s="596" t="s">
        <v>2799</v>
      </c>
      <c r="AS567" s="582">
        <v>0</v>
      </c>
      <c r="AT567" s="601"/>
      <c r="AU567" s="595" t="s">
        <v>2795</v>
      </c>
      <c r="AV567" s="598" t="s">
        <v>2800</v>
      </c>
      <c r="AW567" s="562" t="s">
        <v>2801</v>
      </c>
      <c r="AX567" s="585" t="s">
        <v>178</v>
      </c>
      <c r="AY567" s="585" t="s">
        <v>178</v>
      </c>
      <c r="AZ567" s="586">
        <v>0</v>
      </c>
      <c r="BA567" s="586">
        <v>0</v>
      </c>
      <c r="BB567" s="586">
        <v>0</v>
      </c>
      <c r="BC567" s="592">
        <v>0</v>
      </c>
      <c r="BD567" s="599">
        <v>0</v>
      </c>
      <c r="BE567" s="568"/>
      <c r="BF567" s="589">
        <v>1</v>
      </c>
      <c r="BG567" s="590">
        <v>261418.32916666666</v>
      </c>
      <c r="BH567" s="590">
        <v>-2091346.6333333331</v>
      </c>
      <c r="BI567" s="591">
        <v>29278852.866666667</v>
      </c>
      <c r="BJ567" s="1100">
        <v>60</v>
      </c>
      <c r="BK567" s="544">
        <f t="shared" si="82"/>
        <v>487980.88111111114</v>
      </c>
      <c r="BL567" s="544">
        <f t="shared" si="73"/>
        <v>383813.85331653751</v>
      </c>
      <c r="BM567" s="544">
        <f t="shared" si="74"/>
        <v>-104167.02779457363</v>
      </c>
      <c r="BN567" s="545"/>
      <c r="BO567" s="545">
        <f t="shared" si="75"/>
        <v>0</v>
      </c>
      <c r="BP567" s="545">
        <f t="shared" si="76"/>
        <v>0</v>
      </c>
      <c r="BQ567" s="545"/>
      <c r="BR567" s="545"/>
      <c r="BS567" s="545"/>
      <c r="BT567" s="545">
        <f t="shared" si="83"/>
        <v>60</v>
      </c>
      <c r="BU567" s="545">
        <f t="shared" si="77"/>
        <v>-6250021.6676744176</v>
      </c>
      <c r="BV567" s="545">
        <f t="shared" si="78"/>
        <v>-2062507.150332558</v>
      </c>
      <c r="BW567" s="545">
        <f t="shared" si="79"/>
        <v>-2062507.150332558</v>
      </c>
      <c r="BX567" s="1101">
        <f t="shared" si="80"/>
        <v>1.2462050315990058E-4</v>
      </c>
      <c r="BY567" s="1102">
        <f t="shared" si="81"/>
        <v>23028831.198992252</v>
      </c>
    </row>
    <row r="568" spans="1:77" ht="12" customHeight="1">
      <c r="A568" s="1086">
        <v>1911351002</v>
      </c>
      <c r="B568" s="1061">
        <v>7151000</v>
      </c>
      <c r="C568" s="1062">
        <v>7049524</v>
      </c>
      <c r="D568" s="1062">
        <v>182</v>
      </c>
      <c r="E568" s="1062" t="s">
        <v>3353</v>
      </c>
      <c r="F568" s="1062" t="s">
        <v>2955</v>
      </c>
      <c r="G568" s="1087" t="s">
        <v>2956</v>
      </c>
      <c r="H568" s="1088" t="s">
        <v>2887</v>
      </c>
      <c r="I568" s="1088" t="s">
        <v>2795</v>
      </c>
      <c r="J568" s="1089"/>
      <c r="K568" s="1090">
        <v>42906</v>
      </c>
      <c r="L568" s="1091">
        <v>42978</v>
      </c>
      <c r="M568" s="563">
        <v>120</v>
      </c>
      <c r="N568" s="562">
        <v>46630</v>
      </c>
      <c r="O568" s="564">
        <v>8</v>
      </c>
      <c r="P568" s="565">
        <v>112</v>
      </c>
      <c r="Q568" s="564" t="s">
        <v>2796</v>
      </c>
      <c r="R568" s="564" t="s">
        <v>127</v>
      </c>
      <c r="S568" s="566">
        <v>1171500</v>
      </c>
      <c r="T568" s="567" t="s">
        <v>2797</v>
      </c>
      <c r="U568" s="601"/>
      <c r="V568" s="569">
        <v>1171500</v>
      </c>
      <c r="W568" s="566">
        <v>-68337.5</v>
      </c>
      <c r="X568" s="570"/>
      <c r="Y568" s="571">
        <v>1103162.5</v>
      </c>
      <c r="Z568" s="601"/>
      <c r="AA568" s="572"/>
      <c r="AB568" s="573"/>
      <c r="AC568" s="652">
        <v>0</v>
      </c>
      <c r="AD568" s="574">
        <v>0</v>
      </c>
      <c r="AE568" s="574">
        <v>0</v>
      </c>
      <c r="AF568" s="575">
        <v>0</v>
      </c>
      <c r="AG568" s="576" t="s">
        <v>2798</v>
      </c>
      <c r="AH568" s="574">
        <v>0</v>
      </c>
      <c r="AI568" s="577" t="s">
        <v>2798</v>
      </c>
      <c r="AJ568" s="574">
        <v>0</v>
      </c>
      <c r="AK568" s="577" t="s">
        <v>2798</v>
      </c>
      <c r="AL568" s="575">
        <v>0</v>
      </c>
      <c r="AM568" s="601"/>
      <c r="AN568" s="578">
        <v>0</v>
      </c>
      <c r="AO568" s="579">
        <v>0</v>
      </c>
      <c r="AP568" s="601"/>
      <c r="AQ568" s="595" t="s">
        <v>2795</v>
      </c>
      <c r="AR568" s="596" t="s">
        <v>2799</v>
      </c>
      <c r="AS568" s="582">
        <v>0</v>
      </c>
      <c r="AT568" s="601"/>
      <c r="AU568" s="595" t="s">
        <v>2795</v>
      </c>
      <c r="AV568" s="598" t="s">
        <v>2800</v>
      </c>
      <c r="AW568" s="562" t="s">
        <v>2801</v>
      </c>
      <c r="AX568" s="585" t="s">
        <v>178</v>
      </c>
      <c r="AY568" s="585" t="s">
        <v>178</v>
      </c>
      <c r="AZ568" s="586">
        <v>0</v>
      </c>
      <c r="BA568" s="586">
        <v>0</v>
      </c>
      <c r="BB568" s="586">
        <v>0</v>
      </c>
      <c r="BC568" s="592">
        <v>0</v>
      </c>
      <c r="BD568" s="599">
        <v>0</v>
      </c>
      <c r="BE568" s="568"/>
      <c r="BF568" s="589">
        <v>1</v>
      </c>
      <c r="BG568" s="590">
        <v>9762.5</v>
      </c>
      <c r="BH568" s="590">
        <v>-78100</v>
      </c>
      <c r="BI568" s="591">
        <v>1093400</v>
      </c>
      <c r="BJ568" s="1100">
        <v>60</v>
      </c>
      <c r="BK568" s="544">
        <f t="shared" si="82"/>
        <v>18223.333333333332</v>
      </c>
      <c r="BL568" s="544">
        <f t="shared" si="73"/>
        <v>14333.282424943576</v>
      </c>
      <c r="BM568" s="544">
        <f t="shared" si="74"/>
        <v>-3890.0509083897559</v>
      </c>
      <c r="BN568" s="545"/>
      <c r="BO568" s="545">
        <f t="shared" si="75"/>
        <v>0</v>
      </c>
      <c r="BP568" s="545">
        <f t="shared" si="76"/>
        <v>0</v>
      </c>
      <c r="BQ568" s="545"/>
      <c r="BR568" s="545"/>
      <c r="BS568" s="545"/>
      <c r="BT568" s="545">
        <f t="shared" si="83"/>
        <v>60</v>
      </c>
      <c r="BU568" s="545">
        <f t="shared" si="77"/>
        <v>-233403.05450338536</v>
      </c>
      <c r="BV568" s="545">
        <f t="shared" si="78"/>
        <v>-77023.007986117169</v>
      </c>
      <c r="BW568" s="545">
        <f t="shared" si="79"/>
        <v>-77023.007986117169</v>
      </c>
      <c r="BX568" s="1101">
        <f t="shared" si="80"/>
        <v>4.6538728404269006E-6</v>
      </c>
      <c r="BY568" s="1102">
        <f t="shared" si="81"/>
        <v>859996.94549661456</v>
      </c>
    </row>
    <row r="569" spans="1:77" ht="12" customHeight="1">
      <c r="A569" s="1086">
        <v>1911351002</v>
      </c>
      <c r="B569" s="1061">
        <v>7151000</v>
      </c>
      <c r="C569" s="1062">
        <v>7049524</v>
      </c>
      <c r="D569" s="1062">
        <v>183</v>
      </c>
      <c r="E569" s="1062" t="s">
        <v>3354</v>
      </c>
      <c r="F569" s="1062" t="s">
        <v>2955</v>
      </c>
      <c r="G569" s="1087" t="s">
        <v>2956</v>
      </c>
      <c r="H569" s="1088" t="s">
        <v>2887</v>
      </c>
      <c r="I569" s="1088" t="s">
        <v>2795</v>
      </c>
      <c r="J569" s="1089"/>
      <c r="K569" s="1090">
        <v>42906</v>
      </c>
      <c r="L569" s="1091">
        <v>42978</v>
      </c>
      <c r="M569" s="563">
        <v>120</v>
      </c>
      <c r="N569" s="562">
        <v>46630</v>
      </c>
      <c r="O569" s="564">
        <v>8</v>
      </c>
      <c r="P569" s="565">
        <v>112</v>
      </c>
      <c r="Q569" s="564" t="s">
        <v>2796</v>
      </c>
      <c r="R569" s="564" t="s">
        <v>127</v>
      </c>
      <c r="S569" s="566">
        <v>88452813</v>
      </c>
      <c r="T569" s="567" t="s">
        <v>2797</v>
      </c>
      <c r="U569" s="601"/>
      <c r="V569" s="569">
        <v>88452813</v>
      </c>
      <c r="W569" s="566">
        <v>-5159747.4250000007</v>
      </c>
      <c r="X569" s="570"/>
      <c r="Y569" s="571">
        <v>83293065.575000003</v>
      </c>
      <c r="Z569" s="601"/>
      <c r="AA569" s="572"/>
      <c r="AB569" s="573"/>
      <c r="AC569" s="652">
        <v>0</v>
      </c>
      <c r="AD569" s="574">
        <v>0</v>
      </c>
      <c r="AE569" s="574">
        <v>0</v>
      </c>
      <c r="AF569" s="575">
        <v>0</v>
      </c>
      <c r="AG569" s="576" t="s">
        <v>2798</v>
      </c>
      <c r="AH569" s="574">
        <v>0</v>
      </c>
      <c r="AI569" s="577" t="s">
        <v>2798</v>
      </c>
      <c r="AJ569" s="574">
        <v>0</v>
      </c>
      <c r="AK569" s="577" t="s">
        <v>2798</v>
      </c>
      <c r="AL569" s="575">
        <v>0</v>
      </c>
      <c r="AM569" s="601"/>
      <c r="AN569" s="578">
        <v>0</v>
      </c>
      <c r="AO569" s="579">
        <v>0</v>
      </c>
      <c r="AP569" s="601"/>
      <c r="AQ569" s="595" t="s">
        <v>2795</v>
      </c>
      <c r="AR569" s="596" t="s">
        <v>2799</v>
      </c>
      <c r="AS569" s="582">
        <v>0</v>
      </c>
      <c r="AT569" s="601"/>
      <c r="AU569" s="595" t="s">
        <v>2795</v>
      </c>
      <c r="AV569" s="598" t="s">
        <v>2800</v>
      </c>
      <c r="AW569" s="562" t="s">
        <v>2801</v>
      </c>
      <c r="AX569" s="585" t="s">
        <v>178</v>
      </c>
      <c r="AY569" s="585" t="s">
        <v>178</v>
      </c>
      <c r="AZ569" s="586">
        <v>0</v>
      </c>
      <c r="BA569" s="586">
        <v>0</v>
      </c>
      <c r="BB569" s="586">
        <v>0</v>
      </c>
      <c r="BC569" s="592">
        <v>0</v>
      </c>
      <c r="BD569" s="599">
        <v>0</v>
      </c>
      <c r="BE569" s="568"/>
      <c r="BF569" s="589">
        <v>1</v>
      </c>
      <c r="BG569" s="590">
        <v>737106.77500000002</v>
      </c>
      <c r="BH569" s="590">
        <v>-5896854.2000000011</v>
      </c>
      <c r="BI569" s="591">
        <v>82555958.799999997</v>
      </c>
      <c r="BJ569" s="1100">
        <v>60</v>
      </c>
      <c r="BK569" s="544">
        <f t="shared" si="82"/>
        <v>1375932.6466666667</v>
      </c>
      <c r="BL569" s="544">
        <f t="shared" si="73"/>
        <v>1082218.6513100474</v>
      </c>
      <c r="BM569" s="544">
        <f t="shared" si="74"/>
        <v>-293713.99535661936</v>
      </c>
      <c r="BN569" s="545"/>
      <c r="BO569" s="545">
        <f t="shared" si="75"/>
        <v>0</v>
      </c>
      <c r="BP569" s="545">
        <f t="shared" si="76"/>
        <v>0</v>
      </c>
      <c r="BQ569" s="545"/>
      <c r="BR569" s="545"/>
      <c r="BS569" s="545"/>
      <c r="BT569" s="545">
        <f t="shared" si="83"/>
        <v>60</v>
      </c>
      <c r="BU569" s="545">
        <f t="shared" si="77"/>
        <v>-17622839.721397161</v>
      </c>
      <c r="BV569" s="545">
        <f t="shared" si="78"/>
        <v>-5815537.1080610631</v>
      </c>
      <c r="BW569" s="545">
        <f t="shared" si="79"/>
        <v>-5815537.1080610631</v>
      </c>
      <c r="BX569" s="1101">
        <f t="shared" si="80"/>
        <v>3.5138552631673874E-4</v>
      </c>
      <c r="BY569" s="1102">
        <f t="shared" si="81"/>
        <v>64933119.078602843</v>
      </c>
    </row>
    <row r="570" spans="1:77" ht="12" customHeight="1">
      <c r="A570" s="1086">
        <v>1911351002</v>
      </c>
      <c r="B570" s="1061">
        <v>7151000</v>
      </c>
      <c r="C570" s="1062">
        <v>7049524</v>
      </c>
      <c r="D570" s="1062">
        <v>184</v>
      </c>
      <c r="E570" s="1062" t="s">
        <v>3355</v>
      </c>
      <c r="F570" s="1062" t="s">
        <v>2955</v>
      </c>
      <c r="G570" s="1087" t="s">
        <v>2962</v>
      </c>
      <c r="H570" s="1088" t="s">
        <v>2887</v>
      </c>
      <c r="I570" s="1088" t="s">
        <v>2795</v>
      </c>
      <c r="J570" s="1089"/>
      <c r="K570" s="1090">
        <v>42906</v>
      </c>
      <c r="L570" s="1091"/>
      <c r="M570" s="563">
        <v>0</v>
      </c>
      <c r="N570" s="562">
        <v>0</v>
      </c>
      <c r="O570" s="564">
        <v>0</v>
      </c>
      <c r="P570" s="565">
        <v>0</v>
      </c>
      <c r="Q570" s="564" t="s">
        <v>2796</v>
      </c>
      <c r="R570" s="564" t="s">
        <v>127</v>
      </c>
      <c r="S570" s="566">
        <v>43457162</v>
      </c>
      <c r="T570" s="567" t="s">
        <v>2797</v>
      </c>
      <c r="U570" s="601"/>
      <c r="V570" s="569">
        <v>43457162</v>
      </c>
      <c r="W570" s="566">
        <v>0</v>
      </c>
      <c r="X570" s="570"/>
      <c r="Y570" s="571">
        <v>43457162</v>
      </c>
      <c r="Z570" s="601"/>
      <c r="AA570" s="572"/>
      <c r="AB570" s="573"/>
      <c r="AC570" s="652">
        <v>0</v>
      </c>
      <c r="AD570" s="574">
        <v>0</v>
      </c>
      <c r="AE570" s="574">
        <v>0</v>
      </c>
      <c r="AF570" s="575">
        <v>0</v>
      </c>
      <c r="AG570" s="576" t="s">
        <v>2798</v>
      </c>
      <c r="AH570" s="574">
        <v>0</v>
      </c>
      <c r="AI570" s="577" t="s">
        <v>2798</v>
      </c>
      <c r="AJ570" s="574">
        <v>0</v>
      </c>
      <c r="AK570" s="577" t="s">
        <v>2798</v>
      </c>
      <c r="AL570" s="575">
        <v>0</v>
      </c>
      <c r="AM570" s="601"/>
      <c r="AN570" s="578">
        <v>0</v>
      </c>
      <c r="AO570" s="579">
        <v>0</v>
      </c>
      <c r="AP570" s="601"/>
      <c r="AQ570" s="595" t="s">
        <v>2795</v>
      </c>
      <c r="AR570" s="596" t="s">
        <v>2799</v>
      </c>
      <c r="AS570" s="582">
        <v>0</v>
      </c>
      <c r="AT570" s="601"/>
      <c r="AU570" s="595" t="s">
        <v>2795</v>
      </c>
      <c r="AV570" s="598" t="s">
        <v>2800</v>
      </c>
      <c r="AW570" s="562" t="s">
        <v>2801</v>
      </c>
      <c r="AX570" s="585" t="s">
        <v>178</v>
      </c>
      <c r="AY570" s="585" t="s">
        <v>178</v>
      </c>
      <c r="AZ570" s="586">
        <v>0</v>
      </c>
      <c r="BA570" s="586">
        <v>0</v>
      </c>
      <c r="BB570" s="586">
        <v>0</v>
      </c>
      <c r="BC570" s="592">
        <v>0</v>
      </c>
      <c r="BD570" s="599">
        <v>0</v>
      </c>
      <c r="BE570" s="568"/>
      <c r="BF570" s="589" t="s">
        <v>178</v>
      </c>
      <c r="BG570" s="590">
        <v>0</v>
      </c>
      <c r="BH570" s="590">
        <v>0</v>
      </c>
      <c r="BI570" s="591">
        <v>43457162</v>
      </c>
      <c r="BJ570" s="1100">
        <v>60</v>
      </c>
      <c r="BK570" s="544">
        <f t="shared" si="82"/>
        <v>724286.03333333333</v>
      </c>
      <c r="BL570" s="544">
        <f t="shared" si="73"/>
        <v>569676.034692268</v>
      </c>
      <c r="BM570" s="544">
        <f t="shared" si="74"/>
        <v>-154609.99864106532</v>
      </c>
      <c r="BN570" s="545"/>
      <c r="BO570" s="545">
        <f t="shared" si="75"/>
        <v>0</v>
      </c>
      <c r="BP570" s="545">
        <f t="shared" si="76"/>
        <v>0</v>
      </c>
      <c r="BQ570" s="545"/>
      <c r="BR570" s="545"/>
      <c r="BS570" s="545"/>
      <c r="BT570" s="545">
        <f t="shared" si="83"/>
        <v>60</v>
      </c>
      <c r="BU570" s="545">
        <f t="shared" si="77"/>
        <v>-9276599.9184639193</v>
      </c>
      <c r="BV570" s="545">
        <f t="shared" si="78"/>
        <v>-3061277.9730930934</v>
      </c>
      <c r="BW570" s="545">
        <f t="shared" si="79"/>
        <v>-3061277.9730930934</v>
      </c>
      <c r="BX570" s="1101">
        <f t="shared" si="80"/>
        <v>1.8496808665980608E-4</v>
      </c>
      <c r="BY570" s="1102">
        <f t="shared" si="81"/>
        <v>34180562.081536077</v>
      </c>
    </row>
    <row r="571" spans="1:77" ht="12" customHeight="1">
      <c r="A571" s="1086">
        <v>1911351002</v>
      </c>
      <c r="B571" s="1061">
        <v>7151000</v>
      </c>
      <c r="C571" s="1062">
        <v>7049524</v>
      </c>
      <c r="D571" s="1062">
        <v>185</v>
      </c>
      <c r="E571" s="1062" t="s">
        <v>3356</v>
      </c>
      <c r="F571" s="1062" t="s">
        <v>2955</v>
      </c>
      <c r="G571" s="1087" t="s">
        <v>2962</v>
      </c>
      <c r="H571" s="1088" t="s">
        <v>2887</v>
      </c>
      <c r="I571" s="1088" t="s">
        <v>2795</v>
      </c>
      <c r="J571" s="1089"/>
      <c r="K571" s="1090">
        <v>42906</v>
      </c>
      <c r="L571" s="1091"/>
      <c r="M571" s="563">
        <v>0</v>
      </c>
      <c r="N571" s="562">
        <v>0</v>
      </c>
      <c r="O571" s="564">
        <v>0</v>
      </c>
      <c r="P571" s="565">
        <v>0</v>
      </c>
      <c r="Q571" s="564" t="s">
        <v>2796</v>
      </c>
      <c r="R571" s="564" t="s">
        <v>127</v>
      </c>
      <c r="S571" s="566">
        <v>11700620.5</v>
      </c>
      <c r="T571" s="567" t="s">
        <v>2797</v>
      </c>
      <c r="U571" s="601"/>
      <c r="V571" s="569">
        <v>11700620.5</v>
      </c>
      <c r="W571" s="566">
        <v>0</v>
      </c>
      <c r="X571" s="570"/>
      <c r="Y571" s="571">
        <v>11700620.5</v>
      </c>
      <c r="Z571" s="601"/>
      <c r="AA571" s="572"/>
      <c r="AB571" s="573"/>
      <c r="AC571" s="652">
        <v>0</v>
      </c>
      <c r="AD571" s="574">
        <v>0</v>
      </c>
      <c r="AE571" s="574">
        <v>0</v>
      </c>
      <c r="AF571" s="575">
        <v>0</v>
      </c>
      <c r="AG571" s="576" t="s">
        <v>2798</v>
      </c>
      <c r="AH571" s="574">
        <v>0</v>
      </c>
      <c r="AI571" s="577" t="s">
        <v>2798</v>
      </c>
      <c r="AJ571" s="574">
        <v>0</v>
      </c>
      <c r="AK571" s="577" t="s">
        <v>2798</v>
      </c>
      <c r="AL571" s="575">
        <v>0</v>
      </c>
      <c r="AM571" s="601"/>
      <c r="AN571" s="578">
        <v>0</v>
      </c>
      <c r="AO571" s="579">
        <v>0</v>
      </c>
      <c r="AP571" s="601"/>
      <c r="AQ571" s="595" t="s">
        <v>2795</v>
      </c>
      <c r="AR571" s="596" t="s">
        <v>2799</v>
      </c>
      <c r="AS571" s="582">
        <v>0</v>
      </c>
      <c r="AT571" s="601"/>
      <c r="AU571" s="595" t="s">
        <v>2795</v>
      </c>
      <c r="AV571" s="598" t="s">
        <v>2800</v>
      </c>
      <c r="AW571" s="562" t="s">
        <v>2801</v>
      </c>
      <c r="AX571" s="585" t="s">
        <v>178</v>
      </c>
      <c r="AY571" s="585" t="s">
        <v>178</v>
      </c>
      <c r="AZ571" s="586">
        <v>0</v>
      </c>
      <c r="BA571" s="586">
        <v>0</v>
      </c>
      <c r="BB571" s="586">
        <v>0</v>
      </c>
      <c r="BC571" s="592">
        <v>0</v>
      </c>
      <c r="BD571" s="599">
        <v>0</v>
      </c>
      <c r="BE571" s="568"/>
      <c r="BF571" s="589" t="s">
        <v>178</v>
      </c>
      <c r="BG571" s="590">
        <v>0</v>
      </c>
      <c r="BH571" s="590">
        <v>0</v>
      </c>
      <c r="BI571" s="591">
        <v>11700620.5</v>
      </c>
      <c r="BJ571" s="1100">
        <v>60</v>
      </c>
      <c r="BK571" s="544">
        <f t="shared" si="82"/>
        <v>195010.34166666667</v>
      </c>
      <c r="BL571" s="544">
        <f t="shared" si="73"/>
        <v>153382.38355001327</v>
      </c>
      <c r="BM571" s="544">
        <f t="shared" si="74"/>
        <v>-41627.958116653404</v>
      </c>
      <c r="BN571" s="545"/>
      <c r="BO571" s="545">
        <f t="shared" si="75"/>
        <v>0</v>
      </c>
      <c r="BP571" s="545">
        <f t="shared" si="76"/>
        <v>0</v>
      </c>
      <c r="BQ571" s="545"/>
      <c r="BR571" s="545"/>
      <c r="BS571" s="545"/>
      <c r="BT571" s="545">
        <f t="shared" si="83"/>
        <v>60</v>
      </c>
      <c r="BU571" s="545">
        <f t="shared" si="77"/>
        <v>-2497677.4869992044</v>
      </c>
      <c r="BV571" s="545">
        <f t="shared" si="78"/>
        <v>-824233.57070973748</v>
      </c>
      <c r="BW571" s="545">
        <f t="shared" si="79"/>
        <v>-824233.57070973748</v>
      </c>
      <c r="BX571" s="1101">
        <f t="shared" si="80"/>
        <v>4.9801719371768995E-5</v>
      </c>
      <c r="BY571" s="1102">
        <f t="shared" si="81"/>
        <v>9202943.0130007956</v>
      </c>
    </row>
    <row r="572" spans="1:77" ht="12" customHeight="1">
      <c r="A572" s="1086">
        <v>1911351002</v>
      </c>
      <c r="B572" s="1061">
        <v>7151000</v>
      </c>
      <c r="C572" s="1062">
        <v>7049524</v>
      </c>
      <c r="D572" s="1062">
        <v>186</v>
      </c>
      <c r="E572" s="1062" t="s">
        <v>3357</v>
      </c>
      <c r="F572" s="1062" t="s">
        <v>2955</v>
      </c>
      <c r="G572" s="1087" t="s">
        <v>2962</v>
      </c>
      <c r="H572" s="1088" t="s">
        <v>2887</v>
      </c>
      <c r="I572" s="1088" t="s">
        <v>2795</v>
      </c>
      <c r="J572" s="1089"/>
      <c r="K572" s="1090">
        <v>42906</v>
      </c>
      <c r="L572" s="1091"/>
      <c r="M572" s="563">
        <v>0</v>
      </c>
      <c r="N572" s="562">
        <v>0</v>
      </c>
      <c r="O572" s="564">
        <v>0</v>
      </c>
      <c r="P572" s="565">
        <v>0</v>
      </c>
      <c r="Q572" s="564" t="s">
        <v>2796</v>
      </c>
      <c r="R572" s="564" t="s">
        <v>127</v>
      </c>
      <c r="S572" s="566">
        <v>114719189</v>
      </c>
      <c r="T572" s="567" t="s">
        <v>2797</v>
      </c>
      <c r="U572" s="601"/>
      <c r="V572" s="569">
        <v>114719189</v>
      </c>
      <c r="W572" s="566">
        <v>0</v>
      </c>
      <c r="X572" s="570"/>
      <c r="Y572" s="571">
        <v>114719189</v>
      </c>
      <c r="Z572" s="601"/>
      <c r="AA572" s="572"/>
      <c r="AB572" s="573"/>
      <c r="AC572" s="652">
        <v>0</v>
      </c>
      <c r="AD572" s="574">
        <v>0</v>
      </c>
      <c r="AE572" s="574">
        <v>0</v>
      </c>
      <c r="AF572" s="575">
        <v>0</v>
      </c>
      <c r="AG572" s="576" t="s">
        <v>2798</v>
      </c>
      <c r="AH572" s="574">
        <v>0</v>
      </c>
      <c r="AI572" s="577" t="s">
        <v>2798</v>
      </c>
      <c r="AJ572" s="574">
        <v>0</v>
      </c>
      <c r="AK572" s="577" t="s">
        <v>2798</v>
      </c>
      <c r="AL572" s="575">
        <v>0</v>
      </c>
      <c r="AM572" s="601"/>
      <c r="AN572" s="578">
        <v>0</v>
      </c>
      <c r="AO572" s="579">
        <v>0</v>
      </c>
      <c r="AP572" s="601"/>
      <c r="AQ572" s="595" t="s">
        <v>2795</v>
      </c>
      <c r="AR572" s="596" t="s">
        <v>2799</v>
      </c>
      <c r="AS572" s="582">
        <v>0</v>
      </c>
      <c r="AT572" s="601"/>
      <c r="AU572" s="595" t="s">
        <v>2795</v>
      </c>
      <c r="AV572" s="598" t="s">
        <v>2800</v>
      </c>
      <c r="AW572" s="562" t="s">
        <v>2801</v>
      </c>
      <c r="AX572" s="585" t="s">
        <v>178</v>
      </c>
      <c r="AY572" s="585" t="s">
        <v>178</v>
      </c>
      <c r="AZ572" s="586">
        <v>0</v>
      </c>
      <c r="BA572" s="586">
        <v>0</v>
      </c>
      <c r="BB572" s="586">
        <v>0</v>
      </c>
      <c r="BC572" s="592">
        <v>0</v>
      </c>
      <c r="BD572" s="599">
        <v>0</v>
      </c>
      <c r="BE572" s="568"/>
      <c r="BF572" s="589" t="s">
        <v>178</v>
      </c>
      <c r="BG572" s="590">
        <v>0</v>
      </c>
      <c r="BH572" s="590">
        <v>0</v>
      </c>
      <c r="BI572" s="591">
        <v>114719189</v>
      </c>
      <c r="BJ572" s="1100">
        <v>60</v>
      </c>
      <c r="BK572" s="544">
        <f t="shared" si="82"/>
        <v>1911986.4833333334</v>
      </c>
      <c r="BL572" s="544">
        <f t="shared" si="73"/>
        <v>1503843.5481045183</v>
      </c>
      <c r="BM572" s="544">
        <f t="shared" si="74"/>
        <v>-408142.93522881507</v>
      </c>
      <c r="BN572" s="545"/>
      <c r="BO572" s="545">
        <f t="shared" si="75"/>
        <v>0</v>
      </c>
      <c r="BP572" s="545">
        <f t="shared" si="76"/>
        <v>0</v>
      </c>
      <c r="BQ572" s="545"/>
      <c r="BR572" s="545"/>
      <c r="BS572" s="545"/>
      <c r="BT572" s="545">
        <f t="shared" si="83"/>
        <v>60</v>
      </c>
      <c r="BU572" s="545">
        <f t="shared" si="77"/>
        <v>-24488576.113728903</v>
      </c>
      <c r="BV572" s="545">
        <f t="shared" si="78"/>
        <v>-8081230.1175305387</v>
      </c>
      <c r="BW572" s="545">
        <f t="shared" si="79"/>
        <v>-8081230.1175305387</v>
      </c>
      <c r="BX572" s="1101">
        <f t="shared" si="80"/>
        <v>4.8828289552121863E-4</v>
      </c>
      <c r="BY572" s="1102">
        <f t="shared" si="81"/>
        <v>90230612.886271104</v>
      </c>
    </row>
    <row r="573" spans="1:77" ht="12" customHeight="1">
      <c r="A573" s="1086">
        <v>1911351002</v>
      </c>
      <c r="B573" s="1061">
        <v>7151000</v>
      </c>
      <c r="C573" s="1062">
        <v>7049524</v>
      </c>
      <c r="D573" s="1062">
        <v>187</v>
      </c>
      <c r="E573" s="1062" t="s">
        <v>3358</v>
      </c>
      <c r="F573" s="1062" t="s">
        <v>2955</v>
      </c>
      <c r="G573" s="1087" t="s">
        <v>2962</v>
      </c>
      <c r="H573" s="1088" t="s">
        <v>2887</v>
      </c>
      <c r="I573" s="1088" t="s">
        <v>2795</v>
      </c>
      <c r="J573" s="1089"/>
      <c r="K573" s="1090">
        <v>42902</v>
      </c>
      <c r="L573" s="1091"/>
      <c r="M573" s="563">
        <v>0</v>
      </c>
      <c r="N573" s="562">
        <v>0</v>
      </c>
      <c r="O573" s="564">
        <v>0</v>
      </c>
      <c r="P573" s="565">
        <v>0</v>
      </c>
      <c r="Q573" s="564" t="s">
        <v>2796</v>
      </c>
      <c r="R573" s="564" t="s">
        <v>127</v>
      </c>
      <c r="S573" s="566">
        <v>1716175230</v>
      </c>
      <c r="T573" s="567" t="s">
        <v>2797</v>
      </c>
      <c r="U573" s="601"/>
      <c r="V573" s="569">
        <v>1716175230</v>
      </c>
      <c r="W573" s="566">
        <v>0</v>
      </c>
      <c r="X573" s="570"/>
      <c r="Y573" s="571">
        <v>1716175230</v>
      </c>
      <c r="Z573" s="601"/>
      <c r="AA573" s="572"/>
      <c r="AB573" s="573"/>
      <c r="AC573" s="652">
        <v>0</v>
      </c>
      <c r="AD573" s="574">
        <v>0</v>
      </c>
      <c r="AE573" s="574">
        <v>0</v>
      </c>
      <c r="AF573" s="575">
        <v>0</v>
      </c>
      <c r="AG573" s="576" t="s">
        <v>2798</v>
      </c>
      <c r="AH573" s="574">
        <v>0</v>
      </c>
      <c r="AI573" s="577" t="s">
        <v>2798</v>
      </c>
      <c r="AJ573" s="574">
        <v>0</v>
      </c>
      <c r="AK573" s="577" t="s">
        <v>2798</v>
      </c>
      <c r="AL573" s="575">
        <v>0</v>
      </c>
      <c r="AM573" s="601"/>
      <c r="AN573" s="578">
        <v>0</v>
      </c>
      <c r="AO573" s="579">
        <v>0</v>
      </c>
      <c r="AP573" s="601"/>
      <c r="AQ573" s="595" t="s">
        <v>2795</v>
      </c>
      <c r="AR573" s="596" t="s">
        <v>2799</v>
      </c>
      <c r="AS573" s="582">
        <v>0</v>
      </c>
      <c r="AT573" s="601"/>
      <c r="AU573" s="595" t="s">
        <v>2795</v>
      </c>
      <c r="AV573" s="598" t="s">
        <v>2800</v>
      </c>
      <c r="AW573" s="562" t="s">
        <v>2801</v>
      </c>
      <c r="AX573" s="585" t="s">
        <v>178</v>
      </c>
      <c r="AY573" s="585" t="s">
        <v>178</v>
      </c>
      <c r="AZ573" s="586">
        <v>0</v>
      </c>
      <c r="BA573" s="586">
        <v>0</v>
      </c>
      <c r="BB573" s="586">
        <v>0</v>
      </c>
      <c r="BC573" s="592">
        <v>0</v>
      </c>
      <c r="BD573" s="599">
        <v>0</v>
      </c>
      <c r="BE573" s="568"/>
      <c r="BF573" s="589" t="s">
        <v>178</v>
      </c>
      <c r="BG573" s="590">
        <v>0</v>
      </c>
      <c r="BH573" s="590">
        <v>0</v>
      </c>
      <c r="BI573" s="591">
        <v>1716175230</v>
      </c>
      <c r="BJ573" s="1100">
        <v>60</v>
      </c>
      <c r="BK573" s="544">
        <f t="shared" si="82"/>
        <v>28602920.5</v>
      </c>
      <c r="BL573" s="544">
        <f t="shared" si="73"/>
        <v>22497186.996782966</v>
      </c>
      <c r="BM573" s="544">
        <f t="shared" si="74"/>
        <v>-6105733.503217034</v>
      </c>
      <c r="BN573" s="545"/>
      <c r="BO573" s="545">
        <f t="shared" si="75"/>
        <v>0</v>
      </c>
      <c r="BP573" s="545">
        <f t="shared" si="76"/>
        <v>0</v>
      </c>
      <c r="BQ573" s="545"/>
      <c r="BR573" s="545"/>
      <c r="BS573" s="545"/>
      <c r="BT573" s="545">
        <f t="shared" si="83"/>
        <v>60</v>
      </c>
      <c r="BU573" s="545">
        <f t="shared" si="77"/>
        <v>-366344010.19302201</v>
      </c>
      <c r="BV573" s="545">
        <f t="shared" si="78"/>
        <v>-120893523.36369728</v>
      </c>
      <c r="BW573" s="545">
        <f t="shared" si="79"/>
        <v>-120893523.36369728</v>
      </c>
      <c r="BX573" s="1101">
        <f t="shared" si="80"/>
        <v>7.304610656951151E-3</v>
      </c>
      <c r="BY573" s="1102">
        <f t="shared" si="81"/>
        <v>1349831219.806978</v>
      </c>
    </row>
    <row r="574" spans="1:77" ht="12" customHeight="1">
      <c r="A574" s="1086">
        <v>1911351002</v>
      </c>
      <c r="B574" s="1061">
        <v>7151000</v>
      </c>
      <c r="C574" s="1062">
        <v>7049524</v>
      </c>
      <c r="D574" s="1062">
        <v>188</v>
      </c>
      <c r="E574" s="1062" t="s">
        <v>3359</v>
      </c>
      <c r="F574" s="1062" t="s">
        <v>2955</v>
      </c>
      <c r="G574" s="1087" t="s">
        <v>2962</v>
      </c>
      <c r="H574" s="1088" t="s">
        <v>2887</v>
      </c>
      <c r="I574" s="1088" t="s">
        <v>2795</v>
      </c>
      <c r="J574" s="1089"/>
      <c r="K574" s="1090">
        <v>42902</v>
      </c>
      <c r="L574" s="1091"/>
      <c r="M574" s="563">
        <v>0</v>
      </c>
      <c r="N574" s="562">
        <v>0</v>
      </c>
      <c r="O574" s="564">
        <v>0</v>
      </c>
      <c r="P574" s="565">
        <v>0</v>
      </c>
      <c r="Q574" s="564" t="s">
        <v>2796</v>
      </c>
      <c r="R574" s="564" t="s">
        <v>127</v>
      </c>
      <c r="S574" s="566">
        <v>90250319.790000007</v>
      </c>
      <c r="T574" s="567" t="s">
        <v>2797</v>
      </c>
      <c r="U574" s="601"/>
      <c r="V574" s="569">
        <v>90250319.790000007</v>
      </c>
      <c r="W574" s="566">
        <v>0</v>
      </c>
      <c r="X574" s="570"/>
      <c r="Y574" s="571">
        <v>90250319.790000007</v>
      </c>
      <c r="Z574" s="601"/>
      <c r="AA574" s="572"/>
      <c r="AB574" s="573"/>
      <c r="AC574" s="652">
        <v>0</v>
      </c>
      <c r="AD574" s="574">
        <v>0</v>
      </c>
      <c r="AE574" s="574">
        <v>0</v>
      </c>
      <c r="AF574" s="575">
        <v>0</v>
      </c>
      <c r="AG574" s="576" t="s">
        <v>2798</v>
      </c>
      <c r="AH574" s="574">
        <v>0</v>
      </c>
      <c r="AI574" s="577" t="s">
        <v>2798</v>
      </c>
      <c r="AJ574" s="574">
        <v>0</v>
      </c>
      <c r="AK574" s="577" t="s">
        <v>2798</v>
      </c>
      <c r="AL574" s="575">
        <v>0</v>
      </c>
      <c r="AM574" s="601"/>
      <c r="AN574" s="578">
        <v>0</v>
      </c>
      <c r="AO574" s="579">
        <v>0</v>
      </c>
      <c r="AP574" s="601"/>
      <c r="AQ574" s="595" t="s">
        <v>2795</v>
      </c>
      <c r="AR574" s="596" t="s">
        <v>2799</v>
      </c>
      <c r="AS574" s="582">
        <v>0</v>
      </c>
      <c r="AT574" s="601"/>
      <c r="AU574" s="595" t="s">
        <v>2795</v>
      </c>
      <c r="AV574" s="598" t="s">
        <v>2800</v>
      </c>
      <c r="AW574" s="562" t="s">
        <v>2801</v>
      </c>
      <c r="AX574" s="585" t="s">
        <v>178</v>
      </c>
      <c r="AY574" s="585" t="s">
        <v>178</v>
      </c>
      <c r="AZ574" s="586">
        <v>0</v>
      </c>
      <c r="BA574" s="586">
        <v>0</v>
      </c>
      <c r="BB574" s="586">
        <v>0</v>
      </c>
      <c r="BC574" s="592">
        <v>0</v>
      </c>
      <c r="BD574" s="599">
        <v>0</v>
      </c>
      <c r="BE574" s="568"/>
      <c r="BF574" s="589" t="s">
        <v>178</v>
      </c>
      <c r="BG574" s="590">
        <v>0</v>
      </c>
      <c r="BH574" s="590">
        <v>0</v>
      </c>
      <c r="BI574" s="591">
        <v>90250319.790000007</v>
      </c>
      <c r="BJ574" s="1100">
        <v>60</v>
      </c>
      <c r="BK574" s="544">
        <f t="shared" si="82"/>
        <v>1504171.9965000001</v>
      </c>
      <c r="BL574" s="544">
        <f t="shared" si="73"/>
        <v>1183083.3386606404</v>
      </c>
      <c r="BM574" s="544">
        <f t="shared" si="74"/>
        <v>-321088.65783935972</v>
      </c>
      <c r="BN574" s="545"/>
      <c r="BO574" s="545">
        <f t="shared" si="75"/>
        <v>0</v>
      </c>
      <c r="BP574" s="545">
        <f t="shared" si="76"/>
        <v>0</v>
      </c>
      <c r="BQ574" s="545"/>
      <c r="BR574" s="545"/>
      <c r="BS574" s="545"/>
      <c r="BT574" s="545">
        <f t="shared" si="83"/>
        <v>60</v>
      </c>
      <c r="BU574" s="545">
        <f t="shared" si="77"/>
        <v>-19265319.470361583</v>
      </c>
      <c r="BV574" s="545">
        <f t="shared" si="78"/>
        <v>-6357555.4252193226</v>
      </c>
      <c r="BW574" s="545">
        <f t="shared" si="79"/>
        <v>-6357555.4252193226</v>
      </c>
      <c r="BX574" s="1101">
        <f t="shared" si="80"/>
        <v>3.8413527721833127E-4</v>
      </c>
      <c r="BY574" s="1102">
        <f t="shared" si="81"/>
        <v>70985000.319638431</v>
      </c>
    </row>
    <row r="575" spans="1:77" ht="12" customHeight="1">
      <c r="A575" s="1086">
        <v>1911351002</v>
      </c>
      <c r="B575" s="1061">
        <v>7151000</v>
      </c>
      <c r="C575" s="1062">
        <v>7049524</v>
      </c>
      <c r="D575" s="1062">
        <v>189</v>
      </c>
      <c r="E575" s="1062" t="s">
        <v>3360</v>
      </c>
      <c r="F575" s="1062" t="s">
        <v>2955</v>
      </c>
      <c r="G575" s="1087" t="s">
        <v>2956</v>
      </c>
      <c r="H575" s="1088" t="s">
        <v>2887</v>
      </c>
      <c r="I575" s="1088" t="s">
        <v>2795</v>
      </c>
      <c r="J575" s="1089"/>
      <c r="K575" s="1090">
        <v>42901</v>
      </c>
      <c r="L575" s="1091">
        <v>42978</v>
      </c>
      <c r="M575" s="563">
        <v>120</v>
      </c>
      <c r="N575" s="562">
        <v>46630</v>
      </c>
      <c r="O575" s="564">
        <v>8</v>
      </c>
      <c r="P575" s="565">
        <v>112</v>
      </c>
      <c r="Q575" s="564" t="s">
        <v>2796</v>
      </c>
      <c r="R575" s="564" t="s">
        <v>127</v>
      </c>
      <c r="S575" s="566">
        <v>2509017260.75</v>
      </c>
      <c r="T575" s="567" t="s">
        <v>2797</v>
      </c>
      <c r="U575" s="601"/>
      <c r="V575" s="569">
        <v>2509017260.75</v>
      </c>
      <c r="W575" s="566">
        <v>-146359340.21041667</v>
      </c>
      <c r="X575" s="570"/>
      <c r="Y575" s="571">
        <v>2362657920.5395832</v>
      </c>
      <c r="Z575" s="601"/>
      <c r="AA575" s="572"/>
      <c r="AB575" s="573"/>
      <c r="AC575" s="652">
        <v>0</v>
      </c>
      <c r="AD575" s="574">
        <v>0</v>
      </c>
      <c r="AE575" s="574">
        <v>0</v>
      </c>
      <c r="AF575" s="575">
        <v>0</v>
      </c>
      <c r="AG575" s="576" t="s">
        <v>2798</v>
      </c>
      <c r="AH575" s="574">
        <v>0</v>
      </c>
      <c r="AI575" s="577" t="s">
        <v>2798</v>
      </c>
      <c r="AJ575" s="574">
        <v>0</v>
      </c>
      <c r="AK575" s="577" t="s">
        <v>2798</v>
      </c>
      <c r="AL575" s="575">
        <v>0</v>
      </c>
      <c r="AM575" s="601"/>
      <c r="AN575" s="578">
        <v>0</v>
      </c>
      <c r="AO575" s="579">
        <v>0</v>
      </c>
      <c r="AP575" s="601"/>
      <c r="AQ575" s="595" t="s">
        <v>2795</v>
      </c>
      <c r="AR575" s="596" t="s">
        <v>2799</v>
      </c>
      <c r="AS575" s="582">
        <v>0</v>
      </c>
      <c r="AT575" s="601"/>
      <c r="AU575" s="595" t="s">
        <v>2795</v>
      </c>
      <c r="AV575" s="598" t="s">
        <v>2800</v>
      </c>
      <c r="AW575" s="562" t="s">
        <v>2801</v>
      </c>
      <c r="AX575" s="585" t="s">
        <v>178</v>
      </c>
      <c r="AY575" s="585" t="s">
        <v>178</v>
      </c>
      <c r="AZ575" s="586">
        <v>0</v>
      </c>
      <c r="BA575" s="586">
        <v>0</v>
      </c>
      <c r="BB575" s="586">
        <v>0</v>
      </c>
      <c r="BC575" s="592">
        <v>0</v>
      </c>
      <c r="BD575" s="599">
        <v>0</v>
      </c>
      <c r="BE575" s="568"/>
      <c r="BF575" s="589">
        <v>1</v>
      </c>
      <c r="BG575" s="590">
        <v>20908477.172916666</v>
      </c>
      <c r="BH575" s="590">
        <v>-167267817.38333333</v>
      </c>
      <c r="BI575" s="591">
        <v>2341749443.3666668</v>
      </c>
      <c r="BJ575" s="1100">
        <v>60</v>
      </c>
      <c r="BK575" s="544">
        <f t="shared" si="82"/>
        <v>39029157.389444448</v>
      </c>
      <c r="BL575" s="544">
        <f t="shared" si="73"/>
        <v>30697783.190258682</v>
      </c>
      <c r="BM575" s="544">
        <f t="shared" si="74"/>
        <v>-8331374.1991857663</v>
      </c>
      <c r="BN575" s="545"/>
      <c r="BO575" s="545">
        <f t="shared" si="75"/>
        <v>0</v>
      </c>
      <c r="BP575" s="545">
        <f t="shared" si="76"/>
        <v>0</v>
      </c>
      <c r="BQ575" s="545"/>
      <c r="BR575" s="545"/>
      <c r="BS575" s="545"/>
      <c r="BT575" s="545">
        <f t="shared" si="83"/>
        <v>60</v>
      </c>
      <c r="BU575" s="545">
        <f t="shared" si="77"/>
        <v>-499882451.95114601</v>
      </c>
      <c r="BV575" s="545">
        <f t="shared" si="78"/>
        <v>-164961209.14387819</v>
      </c>
      <c r="BW575" s="545">
        <f t="shared" si="79"/>
        <v>-164961209.14387819</v>
      </c>
      <c r="BX575" s="1101">
        <f t="shared" si="80"/>
        <v>9.9672618744914409E-3</v>
      </c>
      <c r="BY575" s="1102">
        <f t="shared" si="81"/>
        <v>1841866991.4155209</v>
      </c>
    </row>
    <row r="576" spans="1:77" ht="12" customHeight="1">
      <c r="A576" s="1086">
        <v>1911351002</v>
      </c>
      <c r="B576" s="1061">
        <v>7151000</v>
      </c>
      <c r="C576" s="1062">
        <v>7049524</v>
      </c>
      <c r="D576" s="1062">
        <v>190</v>
      </c>
      <c r="E576" s="1062" t="s">
        <v>3361</v>
      </c>
      <c r="F576" s="1062" t="s">
        <v>2955</v>
      </c>
      <c r="G576" s="1087" t="s">
        <v>2956</v>
      </c>
      <c r="H576" s="1088" t="s">
        <v>2887</v>
      </c>
      <c r="I576" s="1088" t="s">
        <v>2795</v>
      </c>
      <c r="J576" s="1089"/>
      <c r="K576" s="1090">
        <v>42901</v>
      </c>
      <c r="L576" s="1091">
        <v>42978</v>
      </c>
      <c r="M576" s="563">
        <v>120</v>
      </c>
      <c r="N576" s="562">
        <v>46630</v>
      </c>
      <c r="O576" s="564">
        <v>8</v>
      </c>
      <c r="P576" s="565">
        <v>112</v>
      </c>
      <c r="Q576" s="564" t="s">
        <v>2796</v>
      </c>
      <c r="R576" s="564" t="s">
        <v>127</v>
      </c>
      <c r="S576" s="566">
        <v>1299709179.25</v>
      </c>
      <c r="T576" s="567" t="s">
        <v>2797</v>
      </c>
      <c r="U576" s="601"/>
      <c r="V576" s="569">
        <v>1299709179.25</v>
      </c>
      <c r="W576" s="566">
        <v>-75816368.789583325</v>
      </c>
      <c r="X576" s="570"/>
      <c r="Y576" s="571">
        <v>1223892810.4604168</v>
      </c>
      <c r="Z576" s="601"/>
      <c r="AA576" s="572"/>
      <c r="AB576" s="573"/>
      <c r="AC576" s="652">
        <v>0</v>
      </c>
      <c r="AD576" s="574">
        <v>0</v>
      </c>
      <c r="AE576" s="574">
        <v>0</v>
      </c>
      <c r="AF576" s="575">
        <v>0</v>
      </c>
      <c r="AG576" s="576" t="s">
        <v>2798</v>
      </c>
      <c r="AH576" s="574">
        <v>0</v>
      </c>
      <c r="AI576" s="577" t="s">
        <v>2798</v>
      </c>
      <c r="AJ576" s="574">
        <v>0</v>
      </c>
      <c r="AK576" s="577" t="s">
        <v>2798</v>
      </c>
      <c r="AL576" s="575">
        <v>0</v>
      </c>
      <c r="AM576" s="601"/>
      <c r="AN576" s="578">
        <v>0</v>
      </c>
      <c r="AO576" s="579">
        <v>0</v>
      </c>
      <c r="AP576" s="601"/>
      <c r="AQ576" s="595" t="s">
        <v>2795</v>
      </c>
      <c r="AR576" s="596" t="s">
        <v>2799</v>
      </c>
      <c r="AS576" s="582">
        <v>0</v>
      </c>
      <c r="AT576" s="601"/>
      <c r="AU576" s="595" t="s">
        <v>2795</v>
      </c>
      <c r="AV576" s="598" t="s">
        <v>2800</v>
      </c>
      <c r="AW576" s="562" t="s">
        <v>2801</v>
      </c>
      <c r="AX576" s="585" t="s">
        <v>178</v>
      </c>
      <c r="AY576" s="585" t="s">
        <v>178</v>
      </c>
      <c r="AZ576" s="586">
        <v>0</v>
      </c>
      <c r="BA576" s="586">
        <v>0</v>
      </c>
      <c r="BB576" s="586">
        <v>0</v>
      </c>
      <c r="BC576" s="592">
        <v>0</v>
      </c>
      <c r="BD576" s="599">
        <v>0</v>
      </c>
      <c r="BE576" s="568"/>
      <c r="BF576" s="589">
        <v>1</v>
      </c>
      <c r="BG576" s="590">
        <v>10830909.827083332</v>
      </c>
      <c r="BH576" s="590">
        <v>-86647278.61666666</v>
      </c>
      <c r="BI576" s="591">
        <v>1213061900.6333334</v>
      </c>
      <c r="BJ576" s="1100">
        <v>60</v>
      </c>
      <c r="BK576" s="544">
        <f t="shared" si="82"/>
        <v>20217698.34388889</v>
      </c>
      <c r="BL576" s="544">
        <f t="shared" si="73"/>
        <v>15901919.536049394</v>
      </c>
      <c r="BM576" s="544">
        <f t="shared" si="74"/>
        <v>-4315778.8078394961</v>
      </c>
      <c r="BN576" s="545"/>
      <c r="BO576" s="545">
        <f t="shared" si="75"/>
        <v>0</v>
      </c>
      <c r="BP576" s="545">
        <f t="shared" si="76"/>
        <v>0</v>
      </c>
      <c r="BQ576" s="545"/>
      <c r="BR576" s="545"/>
      <c r="BS576" s="545"/>
      <c r="BT576" s="545">
        <f t="shared" si="83"/>
        <v>60</v>
      </c>
      <c r="BU576" s="545">
        <f t="shared" si="77"/>
        <v>-258946728.47036976</v>
      </c>
      <c r="BV576" s="545">
        <f t="shared" si="78"/>
        <v>-85452420.395222023</v>
      </c>
      <c r="BW576" s="545">
        <f t="shared" si="79"/>
        <v>-85452420.395222023</v>
      </c>
      <c r="BX576" s="1101">
        <f t="shared" si="80"/>
        <v>5.163193555070519E-3</v>
      </c>
      <c r="BY576" s="1102">
        <f t="shared" si="81"/>
        <v>954115172.16296363</v>
      </c>
    </row>
    <row r="577" spans="1:77" ht="12" customHeight="1">
      <c r="A577" s="1086">
        <v>1911351002</v>
      </c>
      <c r="B577" s="1061">
        <v>7151000</v>
      </c>
      <c r="C577" s="1062">
        <v>7049524</v>
      </c>
      <c r="D577" s="1062">
        <v>191</v>
      </c>
      <c r="E577" s="1062" t="s">
        <v>3362</v>
      </c>
      <c r="F577" s="1062" t="s">
        <v>2955</v>
      </c>
      <c r="G577" s="1087" t="s">
        <v>2956</v>
      </c>
      <c r="H577" s="1088" t="s">
        <v>2887</v>
      </c>
      <c r="I577" s="1088" t="s">
        <v>2795</v>
      </c>
      <c r="J577" s="1089"/>
      <c r="K577" s="1090">
        <v>42901</v>
      </c>
      <c r="L577" s="1091">
        <v>42978</v>
      </c>
      <c r="M577" s="563">
        <v>120</v>
      </c>
      <c r="N577" s="562">
        <v>46630</v>
      </c>
      <c r="O577" s="564">
        <v>8</v>
      </c>
      <c r="P577" s="565">
        <v>112</v>
      </c>
      <c r="Q577" s="564" t="s">
        <v>2796</v>
      </c>
      <c r="R577" s="564" t="s">
        <v>127</v>
      </c>
      <c r="S577" s="566">
        <v>68406977.75</v>
      </c>
      <c r="T577" s="567" t="s">
        <v>2797</v>
      </c>
      <c r="U577" s="601"/>
      <c r="V577" s="569">
        <v>68406977.75</v>
      </c>
      <c r="W577" s="566">
        <v>-3990407.0354166669</v>
      </c>
      <c r="X577" s="570"/>
      <c r="Y577" s="571">
        <v>64416570.71458333</v>
      </c>
      <c r="Z577" s="601"/>
      <c r="AA577" s="572"/>
      <c r="AB577" s="573"/>
      <c r="AC577" s="652">
        <v>0</v>
      </c>
      <c r="AD577" s="574">
        <v>0</v>
      </c>
      <c r="AE577" s="574">
        <v>0</v>
      </c>
      <c r="AF577" s="575">
        <v>0</v>
      </c>
      <c r="AG577" s="576" t="s">
        <v>2798</v>
      </c>
      <c r="AH577" s="574">
        <v>0</v>
      </c>
      <c r="AI577" s="577" t="s">
        <v>2798</v>
      </c>
      <c r="AJ577" s="574">
        <v>0</v>
      </c>
      <c r="AK577" s="577" t="s">
        <v>2798</v>
      </c>
      <c r="AL577" s="575">
        <v>0</v>
      </c>
      <c r="AM577" s="601"/>
      <c r="AN577" s="578">
        <v>0</v>
      </c>
      <c r="AO577" s="579">
        <v>0</v>
      </c>
      <c r="AP577" s="601"/>
      <c r="AQ577" s="595" t="s">
        <v>2795</v>
      </c>
      <c r="AR577" s="596" t="s">
        <v>2799</v>
      </c>
      <c r="AS577" s="582">
        <v>0</v>
      </c>
      <c r="AT577" s="601"/>
      <c r="AU577" s="595" t="s">
        <v>2795</v>
      </c>
      <c r="AV577" s="598" t="s">
        <v>2800</v>
      </c>
      <c r="AW577" s="562" t="s">
        <v>2801</v>
      </c>
      <c r="AX577" s="585" t="s">
        <v>178</v>
      </c>
      <c r="AY577" s="585" t="s">
        <v>178</v>
      </c>
      <c r="AZ577" s="586">
        <v>0</v>
      </c>
      <c r="BA577" s="586">
        <v>0</v>
      </c>
      <c r="BB577" s="586">
        <v>0</v>
      </c>
      <c r="BC577" s="592">
        <v>0</v>
      </c>
      <c r="BD577" s="599">
        <v>0</v>
      </c>
      <c r="BE577" s="568"/>
      <c r="BF577" s="589">
        <v>1</v>
      </c>
      <c r="BG577" s="590">
        <v>570058.1479166667</v>
      </c>
      <c r="BH577" s="590">
        <v>-4560465.1833333336</v>
      </c>
      <c r="BI577" s="591">
        <v>63846512.566666663</v>
      </c>
      <c r="BJ577" s="1100">
        <v>60</v>
      </c>
      <c r="BK577" s="544">
        <f t="shared" si="82"/>
        <v>1064108.5427777776</v>
      </c>
      <c r="BL577" s="544">
        <f t="shared" si="73"/>
        <v>836958.20053570729</v>
      </c>
      <c r="BM577" s="544">
        <f t="shared" si="74"/>
        <v>-227150.34224207036</v>
      </c>
      <c r="BN577" s="545"/>
      <c r="BO577" s="545">
        <f t="shared" si="75"/>
        <v>0</v>
      </c>
      <c r="BP577" s="545">
        <f t="shared" si="76"/>
        <v>0</v>
      </c>
      <c r="BQ577" s="545"/>
      <c r="BR577" s="545"/>
      <c r="BS577" s="545"/>
      <c r="BT577" s="545">
        <f t="shared" si="83"/>
        <v>60</v>
      </c>
      <c r="BU577" s="545">
        <f t="shared" si="77"/>
        <v>-13629020.534524221</v>
      </c>
      <c r="BV577" s="545">
        <f t="shared" si="78"/>
        <v>-4497576.7763929935</v>
      </c>
      <c r="BW577" s="545">
        <f t="shared" si="79"/>
        <v>-4497576.7763929935</v>
      </c>
      <c r="BX577" s="1101">
        <f t="shared" si="80"/>
        <v>2.7175192133709964E-4</v>
      </c>
      <c r="BY577" s="1102">
        <f t="shared" si="81"/>
        <v>50217492.032142438</v>
      </c>
    </row>
    <row r="578" spans="1:77" ht="12" customHeight="1">
      <c r="A578" s="1086">
        <v>1911351002</v>
      </c>
      <c r="B578" s="1061">
        <v>7151000</v>
      </c>
      <c r="C578" s="1062">
        <v>7049524</v>
      </c>
      <c r="D578" s="1062">
        <v>192</v>
      </c>
      <c r="E578" s="1062" t="s">
        <v>3363</v>
      </c>
      <c r="F578" s="1062" t="s">
        <v>2955</v>
      </c>
      <c r="G578" s="1087" t="s">
        <v>2956</v>
      </c>
      <c r="H578" s="1088" t="s">
        <v>2887</v>
      </c>
      <c r="I578" s="1088" t="s">
        <v>2795</v>
      </c>
      <c r="J578" s="1089"/>
      <c r="K578" s="1090">
        <v>42901</v>
      </c>
      <c r="L578" s="1091">
        <v>42978</v>
      </c>
      <c r="M578" s="563">
        <v>120</v>
      </c>
      <c r="N578" s="562">
        <v>46630</v>
      </c>
      <c r="O578" s="564">
        <v>8</v>
      </c>
      <c r="P578" s="565">
        <v>112</v>
      </c>
      <c r="Q578" s="564" t="s">
        <v>2796</v>
      </c>
      <c r="R578" s="564" t="s">
        <v>127</v>
      </c>
      <c r="S578" s="566">
        <v>8314745452.25</v>
      </c>
      <c r="T578" s="567" t="s">
        <v>2797</v>
      </c>
      <c r="U578" s="601"/>
      <c r="V578" s="569">
        <v>8314745452.25</v>
      </c>
      <c r="W578" s="566">
        <v>-485026818.04791677</v>
      </c>
      <c r="X578" s="570"/>
      <c r="Y578" s="571">
        <v>7829718634.2020836</v>
      </c>
      <c r="Z578" s="601"/>
      <c r="AA578" s="572"/>
      <c r="AB578" s="573"/>
      <c r="AC578" s="652">
        <v>0</v>
      </c>
      <c r="AD578" s="574">
        <v>0</v>
      </c>
      <c r="AE578" s="574">
        <v>0</v>
      </c>
      <c r="AF578" s="575">
        <v>0</v>
      </c>
      <c r="AG578" s="576" t="s">
        <v>2798</v>
      </c>
      <c r="AH578" s="574">
        <v>0</v>
      </c>
      <c r="AI578" s="577" t="s">
        <v>2798</v>
      </c>
      <c r="AJ578" s="574">
        <v>0</v>
      </c>
      <c r="AK578" s="577" t="s">
        <v>2798</v>
      </c>
      <c r="AL578" s="575">
        <v>0</v>
      </c>
      <c r="AM578" s="601"/>
      <c r="AN578" s="578">
        <v>0</v>
      </c>
      <c r="AO578" s="579">
        <v>0</v>
      </c>
      <c r="AP578" s="601"/>
      <c r="AQ578" s="595" t="s">
        <v>2795</v>
      </c>
      <c r="AR578" s="596" t="s">
        <v>2799</v>
      </c>
      <c r="AS578" s="582">
        <v>0</v>
      </c>
      <c r="AT578" s="601"/>
      <c r="AU578" s="595" t="s">
        <v>2795</v>
      </c>
      <c r="AV578" s="598" t="s">
        <v>2800</v>
      </c>
      <c r="AW578" s="562" t="s">
        <v>2801</v>
      </c>
      <c r="AX578" s="585" t="s">
        <v>178</v>
      </c>
      <c r="AY578" s="585" t="s">
        <v>178</v>
      </c>
      <c r="AZ578" s="586">
        <v>0</v>
      </c>
      <c r="BA578" s="586">
        <v>0</v>
      </c>
      <c r="BB578" s="586">
        <v>0</v>
      </c>
      <c r="BC578" s="592">
        <v>0</v>
      </c>
      <c r="BD578" s="599">
        <v>0</v>
      </c>
      <c r="BE578" s="568"/>
      <c r="BF578" s="589">
        <v>1</v>
      </c>
      <c r="BG578" s="590">
        <v>69289545.435416669</v>
      </c>
      <c r="BH578" s="590">
        <v>-554316363.48333347</v>
      </c>
      <c r="BI578" s="591">
        <v>7760429088.7666664</v>
      </c>
      <c r="BJ578" s="1100">
        <v>60</v>
      </c>
      <c r="BK578" s="544">
        <f t="shared" si="82"/>
        <v>129340484.81277777</v>
      </c>
      <c r="BL578" s="544">
        <f t="shared" si="73"/>
        <v>101730768.12515105</v>
      </c>
      <c r="BM578" s="544">
        <f t="shared" si="74"/>
        <v>-27609716.687626719</v>
      </c>
      <c r="BN578" s="545"/>
      <c r="BO578" s="545">
        <f t="shared" si="75"/>
        <v>0</v>
      </c>
      <c r="BP578" s="545">
        <f t="shared" si="76"/>
        <v>0</v>
      </c>
      <c r="BQ578" s="545"/>
      <c r="BR578" s="545"/>
      <c r="BS578" s="545"/>
      <c r="BT578" s="545">
        <f t="shared" si="83"/>
        <v>60</v>
      </c>
      <c r="BU578" s="545">
        <f t="shared" si="77"/>
        <v>-1656583001.2576032</v>
      </c>
      <c r="BV578" s="545">
        <f t="shared" si="78"/>
        <v>-546672390.41500902</v>
      </c>
      <c r="BW578" s="545">
        <f t="shared" si="79"/>
        <v>-546672390.41500902</v>
      </c>
      <c r="BX578" s="1101">
        <f t="shared" si="80"/>
        <v>3.3030958630208586E-2</v>
      </c>
      <c r="BY578" s="1102">
        <f t="shared" si="81"/>
        <v>6103846087.5090628</v>
      </c>
    </row>
    <row r="579" spans="1:77" ht="12" customHeight="1">
      <c r="A579" s="1086">
        <v>1911351002</v>
      </c>
      <c r="B579" s="1061">
        <v>7151000</v>
      </c>
      <c r="C579" s="1062">
        <v>7049524</v>
      </c>
      <c r="D579" s="1062">
        <v>193</v>
      </c>
      <c r="E579" s="1062" t="s">
        <v>3808</v>
      </c>
      <c r="F579" s="1062" t="s">
        <v>2955</v>
      </c>
      <c r="G579" s="1087" t="s">
        <v>2886</v>
      </c>
      <c r="H579" s="1088" t="s">
        <v>2887</v>
      </c>
      <c r="I579" s="1088" t="s">
        <v>2795</v>
      </c>
      <c r="J579" s="1089"/>
      <c r="K579" s="1090">
        <v>42942</v>
      </c>
      <c r="L579" s="1091">
        <v>43069</v>
      </c>
      <c r="M579" s="563">
        <v>117</v>
      </c>
      <c r="N579" s="562">
        <v>46629</v>
      </c>
      <c r="O579" s="564">
        <v>5</v>
      </c>
      <c r="P579" s="565">
        <v>112</v>
      </c>
      <c r="Q579" s="564" t="s">
        <v>2796</v>
      </c>
      <c r="R579" s="564" t="s">
        <v>127</v>
      </c>
      <c r="S579" s="566">
        <v>202074701.65000001</v>
      </c>
      <c r="T579" s="567" t="s">
        <v>2797</v>
      </c>
      <c r="U579" s="601"/>
      <c r="V579" s="569">
        <v>202074701.65000001</v>
      </c>
      <c r="W579" s="566">
        <v>-6908536.8085470088</v>
      </c>
      <c r="X579" s="570"/>
      <c r="Y579" s="571">
        <v>195166164.84145299</v>
      </c>
      <c r="Z579" s="601"/>
      <c r="AA579" s="572"/>
      <c r="AB579" s="573"/>
      <c r="AC579" s="652">
        <v>0</v>
      </c>
      <c r="AD579" s="574">
        <v>0</v>
      </c>
      <c r="AE579" s="574">
        <v>0</v>
      </c>
      <c r="AF579" s="575">
        <v>0</v>
      </c>
      <c r="AG579" s="576" t="s">
        <v>2798</v>
      </c>
      <c r="AH579" s="574">
        <v>0</v>
      </c>
      <c r="AI579" s="577" t="s">
        <v>2798</v>
      </c>
      <c r="AJ579" s="574">
        <v>0</v>
      </c>
      <c r="AK579" s="577" t="s">
        <v>2798</v>
      </c>
      <c r="AL579" s="575">
        <v>0</v>
      </c>
      <c r="AM579" s="601"/>
      <c r="AN579" s="578">
        <v>0</v>
      </c>
      <c r="AO579" s="579">
        <v>0</v>
      </c>
      <c r="AP579" s="601"/>
      <c r="AQ579" s="595" t="s">
        <v>2795</v>
      </c>
      <c r="AR579" s="596" t="s">
        <v>2799</v>
      </c>
      <c r="AS579" s="582">
        <v>0</v>
      </c>
      <c r="AT579" s="601"/>
      <c r="AU579" s="595" t="s">
        <v>2795</v>
      </c>
      <c r="AV579" s="598" t="s">
        <v>2800</v>
      </c>
      <c r="AW579" s="562" t="s">
        <v>2801</v>
      </c>
      <c r="AX579" s="585" t="s">
        <v>178</v>
      </c>
      <c r="AY579" s="585" t="s">
        <v>178</v>
      </c>
      <c r="AZ579" s="586">
        <v>0</v>
      </c>
      <c r="BA579" s="586">
        <v>0</v>
      </c>
      <c r="BB579" s="586">
        <v>0</v>
      </c>
      <c r="BC579" s="592">
        <v>0</v>
      </c>
      <c r="BD579" s="599">
        <v>0</v>
      </c>
      <c r="BE579" s="568"/>
      <c r="BF579" s="589">
        <v>1</v>
      </c>
      <c r="BG579" s="590">
        <v>1727134.2021367522</v>
      </c>
      <c r="BH579" s="590">
        <v>-8635671.01068376</v>
      </c>
      <c r="BI579" s="591">
        <v>193439030.63931626</v>
      </c>
      <c r="BJ579" s="1100">
        <v>60</v>
      </c>
      <c r="BK579" s="544">
        <f t="shared" si="82"/>
        <v>3223983.8439886044</v>
      </c>
      <c r="BL579" s="544">
        <f t="shared" si="73"/>
        <v>2535774.883995458</v>
      </c>
      <c r="BM579" s="544">
        <f t="shared" si="74"/>
        <v>-688208.95999314636</v>
      </c>
      <c r="BN579" s="545"/>
      <c r="BO579" s="545">
        <f t="shared" si="75"/>
        <v>0</v>
      </c>
      <c r="BP579" s="545">
        <f t="shared" si="76"/>
        <v>0</v>
      </c>
      <c r="BQ579" s="545"/>
      <c r="BR579" s="545"/>
      <c r="BS579" s="545"/>
      <c r="BT579" s="545">
        <f t="shared" si="83"/>
        <v>60</v>
      </c>
      <c r="BU579" s="545">
        <f t="shared" si="77"/>
        <v>-41292537.599588782</v>
      </c>
      <c r="BV579" s="545">
        <f t="shared" si="78"/>
        <v>-13626537.407864299</v>
      </c>
      <c r="BW579" s="545">
        <f t="shared" si="79"/>
        <v>-13626537.407864299</v>
      </c>
      <c r="BX579" s="1101">
        <f t="shared" si="80"/>
        <v>8.2334063560528714E-4</v>
      </c>
      <c r="BY579" s="1102">
        <f t="shared" si="81"/>
        <v>152146493.03972748</v>
      </c>
    </row>
    <row r="580" spans="1:77" ht="12" customHeight="1">
      <c r="A580" s="1086">
        <v>1911351002</v>
      </c>
      <c r="B580" s="1061">
        <v>7151000</v>
      </c>
      <c r="C580" s="1062">
        <v>7049524</v>
      </c>
      <c r="D580" s="1062">
        <v>194</v>
      </c>
      <c r="E580" s="1062" t="s">
        <v>3809</v>
      </c>
      <c r="F580" s="1062" t="s">
        <v>2955</v>
      </c>
      <c r="G580" s="1087" t="s">
        <v>2886</v>
      </c>
      <c r="H580" s="1088" t="s">
        <v>2887</v>
      </c>
      <c r="I580" s="1088" t="s">
        <v>2795</v>
      </c>
      <c r="J580" s="1089"/>
      <c r="K580" s="1090">
        <v>42942</v>
      </c>
      <c r="L580" s="1091">
        <v>43069</v>
      </c>
      <c r="M580" s="563">
        <v>117</v>
      </c>
      <c r="N580" s="562">
        <v>46629</v>
      </c>
      <c r="O580" s="564">
        <v>5</v>
      </c>
      <c r="P580" s="565">
        <v>112</v>
      </c>
      <c r="Q580" s="564" t="s">
        <v>2796</v>
      </c>
      <c r="R580" s="564" t="s">
        <v>127</v>
      </c>
      <c r="S580" s="566">
        <v>24600000</v>
      </c>
      <c r="T580" s="567" t="s">
        <v>2797</v>
      </c>
      <c r="U580" s="601"/>
      <c r="V580" s="569">
        <v>24600000</v>
      </c>
      <c r="W580" s="566">
        <v>-841025.641025641</v>
      </c>
      <c r="X580" s="570"/>
      <c r="Y580" s="571">
        <v>23758974.35897436</v>
      </c>
      <c r="Z580" s="601"/>
      <c r="AA580" s="572"/>
      <c r="AB580" s="573"/>
      <c r="AC580" s="652">
        <v>0</v>
      </c>
      <c r="AD580" s="574">
        <v>0</v>
      </c>
      <c r="AE580" s="574">
        <v>0</v>
      </c>
      <c r="AF580" s="575">
        <v>0</v>
      </c>
      <c r="AG580" s="576" t="s">
        <v>2798</v>
      </c>
      <c r="AH580" s="574">
        <v>0</v>
      </c>
      <c r="AI580" s="577" t="s">
        <v>2798</v>
      </c>
      <c r="AJ580" s="574">
        <v>0</v>
      </c>
      <c r="AK580" s="577" t="s">
        <v>2798</v>
      </c>
      <c r="AL580" s="575">
        <v>0</v>
      </c>
      <c r="AM580" s="601"/>
      <c r="AN580" s="578">
        <v>0</v>
      </c>
      <c r="AO580" s="579">
        <v>0</v>
      </c>
      <c r="AP580" s="601"/>
      <c r="AQ580" s="595" t="s">
        <v>2795</v>
      </c>
      <c r="AR580" s="596" t="s">
        <v>2799</v>
      </c>
      <c r="AS580" s="582">
        <v>0</v>
      </c>
      <c r="AT580" s="601"/>
      <c r="AU580" s="595" t="s">
        <v>2795</v>
      </c>
      <c r="AV580" s="598" t="s">
        <v>2800</v>
      </c>
      <c r="AW580" s="562" t="s">
        <v>2801</v>
      </c>
      <c r="AX580" s="585" t="s">
        <v>178</v>
      </c>
      <c r="AY580" s="585" t="s">
        <v>178</v>
      </c>
      <c r="AZ580" s="586">
        <v>0</v>
      </c>
      <c r="BA580" s="586">
        <v>0</v>
      </c>
      <c r="BB580" s="586">
        <v>0</v>
      </c>
      <c r="BC580" s="592">
        <v>0</v>
      </c>
      <c r="BD580" s="599">
        <v>0</v>
      </c>
      <c r="BE580" s="568"/>
      <c r="BF580" s="589">
        <v>1</v>
      </c>
      <c r="BG580" s="590">
        <v>210256.41025641025</v>
      </c>
      <c r="BH580" s="590">
        <v>-1051282.0512820513</v>
      </c>
      <c r="BI580" s="591">
        <v>23548717.948717948</v>
      </c>
      <c r="BJ580" s="1100">
        <v>60</v>
      </c>
      <c r="BK580" s="544">
        <f t="shared" si="82"/>
        <v>392478.63247863244</v>
      </c>
      <c r="BL580" s="544">
        <f t="shared" si="73"/>
        <v>308698.02917899418</v>
      </c>
      <c r="BM580" s="544">
        <f t="shared" si="74"/>
        <v>-83780.603299638256</v>
      </c>
      <c r="BN580" s="545"/>
      <c r="BO580" s="545">
        <f t="shared" si="75"/>
        <v>0</v>
      </c>
      <c r="BP580" s="545">
        <f t="shared" si="76"/>
        <v>0</v>
      </c>
      <c r="BQ580" s="545"/>
      <c r="BR580" s="545"/>
      <c r="BS580" s="545"/>
      <c r="BT580" s="545">
        <f t="shared" si="83"/>
        <v>60</v>
      </c>
      <c r="BU580" s="545">
        <f t="shared" si="77"/>
        <v>-5026836.1979782954</v>
      </c>
      <c r="BV580" s="545">
        <f t="shared" si="78"/>
        <v>-1658855.9453328375</v>
      </c>
      <c r="BW580" s="545">
        <f t="shared" si="79"/>
        <v>-1658855.9453328375</v>
      </c>
      <c r="BX580" s="1101">
        <f t="shared" si="80"/>
        <v>1.0023114952296683E-4</v>
      </c>
      <c r="BY580" s="1102">
        <f t="shared" si="81"/>
        <v>18521881.750739653</v>
      </c>
    </row>
    <row r="581" spans="1:77" ht="12" customHeight="1">
      <c r="A581" s="1086">
        <v>1911351002</v>
      </c>
      <c r="B581" s="1061">
        <v>7151000</v>
      </c>
      <c r="C581" s="1062">
        <v>7049524</v>
      </c>
      <c r="D581" s="1062">
        <v>195</v>
      </c>
      <c r="E581" s="1062" t="s">
        <v>3810</v>
      </c>
      <c r="F581" s="1062" t="s">
        <v>2955</v>
      </c>
      <c r="G581" s="1087" t="s">
        <v>2886</v>
      </c>
      <c r="H581" s="1088" t="s">
        <v>2887</v>
      </c>
      <c r="I581" s="1088" t="s">
        <v>2795</v>
      </c>
      <c r="J581" s="1089"/>
      <c r="K581" s="1090">
        <v>42942</v>
      </c>
      <c r="L581" s="1091">
        <v>43069</v>
      </c>
      <c r="M581" s="563">
        <v>117</v>
      </c>
      <c r="N581" s="562">
        <v>46629</v>
      </c>
      <c r="O581" s="564">
        <v>5</v>
      </c>
      <c r="P581" s="565">
        <v>112</v>
      </c>
      <c r="Q581" s="564" t="s">
        <v>2796</v>
      </c>
      <c r="R581" s="564" t="s">
        <v>127</v>
      </c>
      <c r="S581" s="566">
        <v>60192912</v>
      </c>
      <c r="T581" s="567" t="s">
        <v>2797</v>
      </c>
      <c r="U581" s="601"/>
      <c r="V581" s="569">
        <v>60192912</v>
      </c>
      <c r="W581" s="566">
        <v>-2057877.3333333333</v>
      </c>
      <c r="X581" s="570"/>
      <c r="Y581" s="571">
        <v>58135034.666666664</v>
      </c>
      <c r="Z581" s="601"/>
      <c r="AA581" s="572"/>
      <c r="AB581" s="573"/>
      <c r="AC581" s="652">
        <v>0</v>
      </c>
      <c r="AD581" s="574">
        <v>0</v>
      </c>
      <c r="AE581" s="574">
        <v>0</v>
      </c>
      <c r="AF581" s="575">
        <v>0</v>
      </c>
      <c r="AG581" s="576" t="s">
        <v>2798</v>
      </c>
      <c r="AH581" s="574">
        <v>0</v>
      </c>
      <c r="AI581" s="577" t="s">
        <v>2798</v>
      </c>
      <c r="AJ581" s="574">
        <v>0</v>
      </c>
      <c r="AK581" s="577" t="s">
        <v>2798</v>
      </c>
      <c r="AL581" s="575">
        <v>0</v>
      </c>
      <c r="AM581" s="601"/>
      <c r="AN581" s="578">
        <v>0</v>
      </c>
      <c r="AO581" s="579">
        <v>0</v>
      </c>
      <c r="AP581" s="601"/>
      <c r="AQ581" s="595" t="s">
        <v>2795</v>
      </c>
      <c r="AR581" s="596" t="s">
        <v>2799</v>
      </c>
      <c r="AS581" s="582">
        <v>0</v>
      </c>
      <c r="AT581" s="601"/>
      <c r="AU581" s="595" t="s">
        <v>2795</v>
      </c>
      <c r="AV581" s="598" t="s">
        <v>2800</v>
      </c>
      <c r="AW581" s="562" t="s">
        <v>2801</v>
      </c>
      <c r="AX581" s="585" t="s">
        <v>178</v>
      </c>
      <c r="AY581" s="585" t="s">
        <v>178</v>
      </c>
      <c r="AZ581" s="586">
        <v>0</v>
      </c>
      <c r="BA581" s="586">
        <v>0</v>
      </c>
      <c r="BB581" s="586">
        <v>0</v>
      </c>
      <c r="BC581" s="592">
        <v>0</v>
      </c>
      <c r="BD581" s="599">
        <v>0</v>
      </c>
      <c r="BE581" s="568"/>
      <c r="BF581" s="589">
        <v>1</v>
      </c>
      <c r="BG581" s="590">
        <v>514469.33333333331</v>
      </c>
      <c r="BH581" s="590">
        <v>-2572346.6666666665</v>
      </c>
      <c r="BI581" s="591">
        <v>57620565.333333336</v>
      </c>
      <c r="BJ581" s="1100">
        <v>60</v>
      </c>
      <c r="BK581" s="544">
        <f t="shared" si="82"/>
        <v>960342.75555555557</v>
      </c>
      <c r="BL581" s="544">
        <f t="shared" si="73"/>
        <v>755342.81727417209</v>
      </c>
      <c r="BM581" s="544">
        <f t="shared" si="74"/>
        <v>-204999.93828138348</v>
      </c>
      <c r="BN581" s="545"/>
      <c r="BO581" s="545">
        <f t="shared" si="75"/>
        <v>0</v>
      </c>
      <c r="BP581" s="545">
        <f t="shared" si="76"/>
        <v>0</v>
      </c>
      <c r="BQ581" s="545"/>
      <c r="BR581" s="545"/>
      <c r="BS581" s="545"/>
      <c r="BT581" s="545">
        <f t="shared" si="83"/>
        <v>60</v>
      </c>
      <c r="BU581" s="545">
        <f t="shared" si="77"/>
        <v>-12299996.296883009</v>
      </c>
      <c r="BV581" s="545">
        <f t="shared" si="78"/>
        <v>-4058998.7779713934</v>
      </c>
      <c r="BW581" s="545">
        <f t="shared" si="79"/>
        <v>-4058998.7779713934</v>
      </c>
      <c r="BX581" s="1101">
        <f t="shared" si="80"/>
        <v>2.4525222613393433E-4</v>
      </c>
      <c r="BY581" s="1102">
        <f t="shared" si="81"/>
        <v>45320569.036450326</v>
      </c>
    </row>
    <row r="582" spans="1:77" ht="12" customHeight="1">
      <c r="A582" s="1086">
        <v>1911351002</v>
      </c>
      <c r="B582" s="1061">
        <v>7151000</v>
      </c>
      <c r="C582" s="1062">
        <v>7049524</v>
      </c>
      <c r="D582" s="1062">
        <v>196</v>
      </c>
      <c r="E582" s="1062" t="s">
        <v>3811</v>
      </c>
      <c r="F582" s="1062" t="s">
        <v>2955</v>
      </c>
      <c r="G582" s="1087" t="s">
        <v>2886</v>
      </c>
      <c r="H582" s="1088" t="s">
        <v>2887</v>
      </c>
      <c r="I582" s="1088" t="s">
        <v>2795</v>
      </c>
      <c r="J582" s="1089"/>
      <c r="K582" s="1090">
        <v>42942</v>
      </c>
      <c r="L582" s="1091">
        <v>43069</v>
      </c>
      <c r="M582" s="563">
        <v>117</v>
      </c>
      <c r="N582" s="562">
        <v>46629</v>
      </c>
      <c r="O582" s="564">
        <v>5</v>
      </c>
      <c r="P582" s="565">
        <v>112</v>
      </c>
      <c r="Q582" s="564" t="s">
        <v>2796</v>
      </c>
      <c r="R582" s="564" t="s">
        <v>127</v>
      </c>
      <c r="S582" s="566">
        <v>891000</v>
      </c>
      <c r="T582" s="567" t="s">
        <v>2797</v>
      </c>
      <c r="U582" s="601"/>
      <c r="V582" s="569">
        <v>891000</v>
      </c>
      <c r="W582" s="566">
        <v>-30461.538461538461</v>
      </c>
      <c r="X582" s="570"/>
      <c r="Y582" s="571">
        <v>860538.4615384615</v>
      </c>
      <c r="Z582" s="601"/>
      <c r="AA582" s="572"/>
      <c r="AB582" s="573"/>
      <c r="AC582" s="652">
        <v>0</v>
      </c>
      <c r="AD582" s="574">
        <v>0</v>
      </c>
      <c r="AE582" s="574">
        <v>0</v>
      </c>
      <c r="AF582" s="575">
        <v>0</v>
      </c>
      <c r="AG582" s="576" t="s">
        <v>2798</v>
      </c>
      <c r="AH582" s="574">
        <v>0</v>
      </c>
      <c r="AI582" s="577" t="s">
        <v>2798</v>
      </c>
      <c r="AJ582" s="574">
        <v>0</v>
      </c>
      <c r="AK582" s="577" t="s">
        <v>2798</v>
      </c>
      <c r="AL582" s="575">
        <v>0</v>
      </c>
      <c r="AM582" s="601"/>
      <c r="AN582" s="578">
        <v>0</v>
      </c>
      <c r="AO582" s="579">
        <v>0</v>
      </c>
      <c r="AP582" s="601"/>
      <c r="AQ582" s="595" t="s">
        <v>2795</v>
      </c>
      <c r="AR582" s="596" t="s">
        <v>2799</v>
      </c>
      <c r="AS582" s="582">
        <v>0</v>
      </c>
      <c r="AT582" s="601"/>
      <c r="AU582" s="595" t="s">
        <v>2795</v>
      </c>
      <c r="AV582" s="598" t="s">
        <v>2800</v>
      </c>
      <c r="AW582" s="562" t="s">
        <v>2801</v>
      </c>
      <c r="AX582" s="585" t="s">
        <v>178</v>
      </c>
      <c r="AY582" s="585" t="s">
        <v>178</v>
      </c>
      <c r="AZ582" s="586">
        <v>0</v>
      </c>
      <c r="BA582" s="586">
        <v>0</v>
      </c>
      <c r="BB582" s="586">
        <v>0</v>
      </c>
      <c r="BC582" s="592">
        <v>0</v>
      </c>
      <c r="BD582" s="599">
        <v>0</v>
      </c>
      <c r="BE582" s="568"/>
      <c r="BF582" s="589">
        <v>1</v>
      </c>
      <c r="BG582" s="590">
        <v>7615.3846153846152</v>
      </c>
      <c r="BH582" s="590">
        <v>-38076.923076923078</v>
      </c>
      <c r="BI582" s="591">
        <v>852923.07692307688</v>
      </c>
      <c r="BJ582" s="1100">
        <v>60</v>
      </c>
      <c r="BK582" s="544">
        <f t="shared" si="82"/>
        <v>14215.384615384615</v>
      </c>
      <c r="BL582" s="544">
        <f t="shared" si="73"/>
        <v>11180.892032458692</v>
      </c>
      <c r="BM582" s="544">
        <f t="shared" si="74"/>
        <v>-3034.4925829259228</v>
      </c>
      <c r="BN582" s="545"/>
      <c r="BO582" s="545">
        <f t="shared" si="75"/>
        <v>0</v>
      </c>
      <c r="BP582" s="545">
        <f t="shared" si="76"/>
        <v>0</v>
      </c>
      <c r="BQ582" s="545"/>
      <c r="BR582" s="545"/>
      <c r="BS582" s="545"/>
      <c r="BT582" s="545">
        <f t="shared" si="83"/>
        <v>60</v>
      </c>
      <c r="BU582" s="545">
        <f t="shared" si="77"/>
        <v>-182069.55497555537</v>
      </c>
      <c r="BV582" s="545">
        <f t="shared" si="78"/>
        <v>-60082.953141933271</v>
      </c>
      <c r="BW582" s="545">
        <f t="shared" si="79"/>
        <v>-60082.953141933271</v>
      </c>
      <c r="BX582" s="1101">
        <f t="shared" si="80"/>
        <v>3.6303233424781886E-6</v>
      </c>
      <c r="BY582" s="1102">
        <f t="shared" si="81"/>
        <v>670853.5219475216</v>
      </c>
    </row>
    <row r="583" spans="1:77" ht="12" customHeight="1">
      <c r="A583" s="1086">
        <v>1911351002</v>
      </c>
      <c r="B583" s="1061">
        <v>7151000</v>
      </c>
      <c r="C583" s="1062">
        <v>7049524</v>
      </c>
      <c r="D583" s="1062">
        <v>197</v>
      </c>
      <c r="E583" s="1062" t="s">
        <v>3812</v>
      </c>
      <c r="F583" s="1062" t="s">
        <v>2955</v>
      </c>
      <c r="G583" s="1087" t="s">
        <v>2956</v>
      </c>
      <c r="H583" s="1088" t="s">
        <v>2887</v>
      </c>
      <c r="I583" s="1088" t="s">
        <v>2795</v>
      </c>
      <c r="J583" s="1089"/>
      <c r="K583" s="1090">
        <v>42941</v>
      </c>
      <c r="L583" s="1091">
        <v>42978</v>
      </c>
      <c r="M583" s="563">
        <v>120</v>
      </c>
      <c r="N583" s="562">
        <v>46630</v>
      </c>
      <c r="O583" s="564">
        <v>8</v>
      </c>
      <c r="P583" s="565">
        <v>112</v>
      </c>
      <c r="Q583" s="564" t="s">
        <v>2796</v>
      </c>
      <c r="R583" s="564" t="s">
        <v>127</v>
      </c>
      <c r="S583" s="566">
        <v>82060763</v>
      </c>
      <c r="T583" s="567" t="s">
        <v>2797</v>
      </c>
      <c r="U583" s="601"/>
      <c r="V583" s="569">
        <v>82060763</v>
      </c>
      <c r="W583" s="566">
        <v>-4786877.8416666659</v>
      </c>
      <c r="X583" s="570"/>
      <c r="Y583" s="571">
        <v>77273885.158333331</v>
      </c>
      <c r="Z583" s="601"/>
      <c r="AA583" s="572"/>
      <c r="AB583" s="573"/>
      <c r="AC583" s="652">
        <v>0</v>
      </c>
      <c r="AD583" s="574">
        <v>0</v>
      </c>
      <c r="AE583" s="574">
        <v>0</v>
      </c>
      <c r="AF583" s="575">
        <v>0</v>
      </c>
      <c r="AG583" s="576" t="s">
        <v>2798</v>
      </c>
      <c r="AH583" s="574">
        <v>0</v>
      </c>
      <c r="AI583" s="577" t="s">
        <v>2798</v>
      </c>
      <c r="AJ583" s="574">
        <v>0</v>
      </c>
      <c r="AK583" s="577" t="s">
        <v>2798</v>
      </c>
      <c r="AL583" s="575">
        <v>0</v>
      </c>
      <c r="AM583" s="601"/>
      <c r="AN583" s="578">
        <v>0</v>
      </c>
      <c r="AO583" s="579">
        <v>0</v>
      </c>
      <c r="AP583" s="601"/>
      <c r="AQ583" s="595" t="s">
        <v>2795</v>
      </c>
      <c r="AR583" s="596" t="s">
        <v>2799</v>
      </c>
      <c r="AS583" s="582">
        <v>0</v>
      </c>
      <c r="AT583" s="601"/>
      <c r="AU583" s="595" t="s">
        <v>2795</v>
      </c>
      <c r="AV583" s="598" t="s">
        <v>2800</v>
      </c>
      <c r="AW583" s="562" t="s">
        <v>2801</v>
      </c>
      <c r="AX583" s="585" t="s">
        <v>178</v>
      </c>
      <c r="AY583" s="585" t="s">
        <v>178</v>
      </c>
      <c r="AZ583" s="586">
        <v>0</v>
      </c>
      <c r="BA583" s="586">
        <v>0</v>
      </c>
      <c r="BB583" s="586">
        <v>0</v>
      </c>
      <c r="BC583" s="592">
        <v>0</v>
      </c>
      <c r="BD583" s="599">
        <v>0</v>
      </c>
      <c r="BE583" s="568"/>
      <c r="BF583" s="589">
        <v>1</v>
      </c>
      <c r="BG583" s="590">
        <v>683839.69166666665</v>
      </c>
      <c r="BH583" s="590">
        <v>-5470717.5333333323</v>
      </c>
      <c r="BI583" s="591">
        <v>76590045.466666669</v>
      </c>
      <c r="BJ583" s="1100">
        <v>60</v>
      </c>
      <c r="BK583" s="544">
        <f t="shared" si="82"/>
        <v>1276500.7577777777</v>
      </c>
      <c r="BL583" s="544">
        <f t="shared" si="73"/>
        <v>1004012.0290954845</v>
      </c>
      <c r="BM583" s="544">
        <f t="shared" si="74"/>
        <v>-272488.72868229321</v>
      </c>
      <c r="BN583" s="545"/>
      <c r="BO583" s="545">
        <f t="shared" si="75"/>
        <v>0</v>
      </c>
      <c r="BP583" s="545">
        <f t="shared" si="76"/>
        <v>0</v>
      </c>
      <c r="BQ583" s="545"/>
      <c r="BR583" s="545"/>
      <c r="BS583" s="545"/>
      <c r="BT583" s="545">
        <f t="shared" si="83"/>
        <v>60</v>
      </c>
      <c r="BU583" s="545">
        <f t="shared" si="77"/>
        <v>-16349323.720937593</v>
      </c>
      <c r="BV583" s="545">
        <f t="shared" si="78"/>
        <v>-5395276.8279094063</v>
      </c>
      <c r="BW583" s="545">
        <f t="shared" si="79"/>
        <v>-5395276.8279094063</v>
      </c>
      <c r="BX583" s="1101">
        <f t="shared" si="80"/>
        <v>3.2599262158805695E-4</v>
      </c>
      <c r="BY583" s="1102">
        <f t="shared" si="81"/>
        <v>60240721.745729074</v>
      </c>
    </row>
    <row r="584" spans="1:77" ht="12" customHeight="1">
      <c r="A584" s="1086">
        <v>1911351002</v>
      </c>
      <c r="B584" s="1061">
        <v>7151000</v>
      </c>
      <c r="C584" s="1062">
        <v>7049524</v>
      </c>
      <c r="D584" s="1062">
        <v>198</v>
      </c>
      <c r="E584" s="1062" t="s">
        <v>3813</v>
      </c>
      <c r="F584" s="1062" t="s">
        <v>2955</v>
      </c>
      <c r="G584" s="1087" t="s">
        <v>2956</v>
      </c>
      <c r="H584" s="1088" t="s">
        <v>2887</v>
      </c>
      <c r="I584" s="1088" t="s">
        <v>2795</v>
      </c>
      <c r="J584" s="1089"/>
      <c r="K584" s="1090">
        <v>42942</v>
      </c>
      <c r="L584" s="1091">
        <v>42978</v>
      </c>
      <c r="M584" s="563">
        <v>120</v>
      </c>
      <c r="N584" s="562">
        <v>46630</v>
      </c>
      <c r="O584" s="564">
        <v>8</v>
      </c>
      <c r="P584" s="565">
        <v>112</v>
      </c>
      <c r="Q584" s="564" t="s">
        <v>2796</v>
      </c>
      <c r="R584" s="564" t="s">
        <v>127</v>
      </c>
      <c r="S584" s="566">
        <v>31670065</v>
      </c>
      <c r="T584" s="567" t="s">
        <v>2797</v>
      </c>
      <c r="U584" s="601"/>
      <c r="V584" s="569">
        <v>31670065</v>
      </c>
      <c r="W584" s="566">
        <v>-1847420.458333333</v>
      </c>
      <c r="X584" s="570"/>
      <c r="Y584" s="571">
        <v>29822644.541666668</v>
      </c>
      <c r="Z584" s="601"/>
      <c r="AA584" s="572"/>
      <c r="AB584" s="573"/>
      <c r="AC584" s="652">
        <v>0</v>
      </c>
      <c r="AD584" s="574">
        <v>0</v>
      </c>
      <c r="AE584" s="574">
        <v>0</v>
      </c>
      <c r="AF584" s="575">
        <v>0</v>
      </c>
      <c r="AG584" s="576" t="s">
        <v>2798</v>
      </c>
      <c r="AH584" s="574">
        <v>0</v>
      </c>
      <c r="AI584" s="577" t="s">
        <v>2798</v>
      </c>
      <c r="AJ584" s="574">
        <v>0</v>
      </c>
      <c r="AK584" s="577" t="s">
        <v>2798</v>
      </c>
      <c r="AL584" s="575">
        <v>0</v>
      </c>
      <c r="AM584" s="601"/>
      <c r="AN584" s="578">
        <v>0</v>
      </c>
      <c r="AO584" s="579">
        <v>0</v>
      </c>
      <c r="AP584" s="601"/>
      <c r="AQ584" s="595" t="s">
        <v>2795</v>
      </c>
      <c r="AR584" s="596" t="s">
        <v>2799</v>
      </c>
      <c r="AS584" s="582">
        <v>0</v>
      </c>
      <c r="AT584" s="601"/>
      <c r="AU584" s="595" t="s">
        <v>2795</v>
      </c>
      <c r="AV584" s="598" t="s">
        <v>2800</v>
      </c>
      <c r="AW584" s="562" t="s">
        <v>2801</v>
      </c>
      <c r="AX584" s="585" t="s">
        <v>178</v>
      </c>
      <c r="AY584" s="585" t="s">
        <v>178</v>
      </c>
      <c r="AZ584" s="586">
        <v>0</v>
      </c>
      <c r="BA584" s="586">
        <v>0</v>
      </c>
      <c r="BB584" s="586">
        <v>0</v>
      </c>
      <c r="BC584" s="592">
        <v>0</v>
      </c>
      <c r="BD584" s="599">
        <v>0</v>
      </c>
      <c r="BE584" s="568"/>
      <c r="BF584" s="589">
        <v>1</v>
      </c>
      <c r="BG584" s="590">
        <v>263917.20833333331</v>
      </c>
      <c r="BH584" s="590">
        <v>-2111337.6666666665</v>
      </c>
      <c r="BI584" s="591">
        <v>29558727.333333332</v>
      </c>
      <c r="BJ584" s="1100">
        <v>60</v>
      </c>
      <c r="BK584" s="544">
        <f t="shared" si="82"/>
        <v>492645.45555555553</v>
      </c>
      <c r="BL584" s="544">
        <f t="shared" si="73"/>
        <v>387482.7025704828</v>
      </c>
      <c r="BM584" s="544">
        <f t="shared" si="74"/>
        <v>-105162.75298507273</v>
      </c>
      <c r="BN584" s="545"/>
      <c r="BO584" s="545">
        <f t="shared" si="75"/>
        <v>0</v>
      </c>
      <c r="BP584" s="545">
        <f t="shared" si="76"/>
        <v>0</v>
      </c>
      <c r="BQ584" s="545"/>
      <c r="BR584" s="545"/>
      <c r="BS584" s="545"/>
      <c r="BT584" s="545">
        <f t="shared" si="83"/>
        <v>60</v>
      </c>
      <c r="BU584" s="545">
        <f t="shared" si="77"/>
        <v>-6309765.1791043635</v>
      </c>
      <c r="BV584" s="545">
        <f t="shared" si="78"/>
        <v>-2082222.50910444</v>
      </c>
      <c r="BW584" s="545">
        <f t="shared" si="79"/>
        <v>-2082222.50910444</v>
      </c>
      <c r="BX584" s="1101">
        <f t="shared" si="80"/>
        <v>1.2581174166287199E-4</v>
      </c>
      <c r="BY584" s="1102">
        <f t="shared" si="81"/>
        <v>23248962.154228967</v>
      </c>
    </row>
    <row r="585" spans="1:77" ht="12" customHeight="1">
      <c r="A585" s="1086">
        <v>1911351002</v>
      </c>
      <c r="B585" s="1061">
        <v>7151000</v>
      </c>
      <c r="C585" s="1062">
        <v>7049524</v>
      </c>
      <c r="D585" s="1062">
        <v>199</v>
      </c>
      <c r="E585" s="1062" t="s">
        <v>3814</v>
      </c>
      <c r="F585" s="1062" t="s">
        <v>2955</v>
      </c>
      <c r="G585" s="1087" t="s">
        <v>2956</v>
      </c>
      <c r="H585" s="1088" t="s">
        <v>2887</v>
      </c>
      <c r="I585" s="1088" t="s">
        <v>2795</v>
      </c>
      <c r="J585" s="1089"/>
      <c r="K585" s="1090">
        <v>42942</v>
      </c>
      <c r="L585" s="1091">
        <v>42978</v>
      </c>
      <c r="M585" s="563">
        <v>120</v>
      </c>
      <c r="N585" s="562">
        <v>46630</v>
      </c>
      <c r="O585" s="564">
        <v>8</v>
      </c>
      <c r="P585" s="565">
        <v>112</v>
      </c>
      <c r="Q585" s="564" t="s">
        <v>2796</v>
      </c>
      <c r="R585" s="564" t="s">
        <v>127</v>
      </c>
      <c r="S585" s="566">
        <v>53835650</v>
      </c>
      <c r="T585" s="567" t="s">
        <v>2797</v>
      </c>
      <c r="U585" s="601"/>
      <c r="V585" s="569">
        <v>53835650</v>
      </c>
      <c r="W585" s="566">
        <v>-3140412.9166666665</v>
      </c>
      <c r="X585" s="570"/>
      <c r="Y585" s="571">
        <v>50695237.083333336</v>
      </c>
      <c r="Z585" s="601"/>
      <c r="AA585" s="572"/>
      <c r="AB585" s="573"/>
      <c r="AC585" s="652">
        <v>0</v>
      </c>
      <c r="AD585" s="574">
        <v>0</v>
      </c>
      <c r="AE585" s="574">
        <v>0</v>
      </c>
      <c r="AF585" s="575">
        <v>0</v>
      </c>
      <c r="AG585" s="576" t="s">
        <v>2798</v>
      </c>
      <c r="AH585" s="574">
        <v>0</v>
      </c>
      <c r="AI585" s="577" t="s">
        <v>2798</v>
      </c>
      <c r="AJ585" s="574">
        <v>0</v>
      </c>
      <c r="AK585" s="577" t="s">
        <v>2798</v>
      </c>
      <c r="AL585" s="575">
        <v>0</v>
      </c>
      <c r="AM585" s="601"/>
      <c r="AN585" s="578">
        <v>0</v>
      </c>
      <c r="AO585" s="579">
        <v>0</v>
      </c>
      <c r="AP585" s="601"/>
      <c r="AQ585" s="595" t="s">
        <v>2795</v>
      </c>
      <c r="AR585" s="596" t="s">
        <v>2799</v>
      </c>
      <c r="AS585" s="582">
        <v>0</v>
      </c>
      <c r="AT585" s="601"/>
      <c r="AU585" s="595" t="s">
        <v>2795</v>
      </c>
      <c r="AV585" s="598" t="s">
        <v>2800</v>
      </c>
      <c r="AW585" s="562" t="s">
        <v>2801</v>
      </c>
      <c r="AX585" s="585" t="s">
        <v>178</v>
      </c>
      <c r="AY585" s="585" t="s">
        <v>178</v>
      </c>
      <c r="AZ585" s="586">
        <v>0</v>
      </c>
      <c r="BA585" s="586">
        <v>0</v>
      </c>
      <c r="BB585" s="586">
        <v>0</v>
      </c>
      <c r="BC585" s="592">
        <v>0</v>
      </c>
      <c r="BD585" s="599">
        <v>0</v>
      </c>
      <c r="BE585" s="568"/>
      <c r="BF585" s="589">
        <v>1</v>
      </c>
      <c r="BG585" s="590">
        <v>448630.41666666669</v>
      </c>
      <c r="BH585" s="590">
        <v>-3589043.333333333</v>
      </c>
      <c r="BI585" s="591">
        <v>50246606.666666664</v>
      </c>
      <c r="BJ585" s="1100">
        <v>60</v>
      </c>
      <c r="BK585" s="544">
        <f t="shared" si="82"/>
        <v>837443.44444444438</v>
      </c>
      <c r="BL585" s="544">
        <f t="shared" si="73"/>
        <v>658678.25521162071</v>
      </c>
      <c r="BM585" s="544">
        <f t="shared" si="74"/>
        <v>-178765.18923282367</v>
      </c>
      <c r="BN585" s="545"/>
      <c r="BO585" s="545">
        <f t="shared" si="75"/>
        <v>0</v>
      </c>
      <c r="BP585" s="545">
        <f t="shared" si="76"/>
        <v>0</v>
      </c>
      <c r="BQ585" s="545"/>
      <c r="BR585" s="545"/>
      <c r="BS585" s="545"/>
      <c r="BT585" s="545">
        <f t="shared" si="83"/>
        <v>60</v>
      </c>
      <c r="BU585" s="545">
        <f t="shared" si="77"/>
        <v>-10725911.353969421</v>
      </c>
      <c r="BV585" s="545">
        <f t="shared" si="78"/>
        <v>-3539550.7468099091</v>
      </c>
      <c r="BW585" s="545">
        <f t="shared" si="79"/>
        <v>-3539550.7468099091</v>
      </c>
      <c r="BX585" s="1101">
        <f t="shared" si="80"/>
        <v>2.1386621372746772E-4</v>
      </c>
      <c r="BY585" s="1102">
        <f t="shared" si="81"/>
        <v>39520695.312697239</v>
      </c>
    </row>
    <row r="586" spans="1:77" ht="12" customHeight="1">
      <c r="A586" s="1086">
        <v>1911351002</v>
      </c>
      <c r="B586" s="1061">
        <v>7151000</v>
      </c>
      <c r="C586" s="1062">
        <v>7049524</v>
      </c>
      <c r="D586" s="1062">
        <v>200</v>
      </c>
      <c r="E586" s="1062" t="s">
        <v>3815</v>
      </c>
      <c r="F586" s="1062" t="s">
        <v>2955</v>
      </c>
      <c r="G586" s="1087" t="s">
        <v>2956</v>
      </c>
      <c r="H586" s="1088" t="s">
        <v>2887</v>
      </c>
      <c r="I586" s="1088" t="s">
        <v>2795</v>
      </c>
      <c r="J586" s="1089"/>
      <c r="K586" s="1090">
        <v>42942</v>
      </c>
      <c r="L586" s="1091">
        <v>42978</v>
      </c>
      <c r="M586" s="563">
        <v>120</v>
      </c>
      <c r="N586" s="562">
        <v>46630</v>
      </c>
      <c r="O586" s="564">
        <v>8</v>
      </c>
      <c r="P586" s="565">
        <v>112</v>
      </c>
      <c r="Q586" s="564" t="s">
        <v>2796</v>
      </c>
      <c r="R586" s="564" t="s">
        <v>127</v>
      </c>
      <c r="S586" s="566">
        <v>6719700</v>
      </c>
      <c r="T586" s="567" t="s">
        <v>2797</v>
      </c>
      <c r="U586" s="601"/>
      <c r="V586" s="569">
        <v>6719700</v>
      </c>
      <c r="W586" s="566">
        <v>-391982.5</v>
      </c>
      <c r="X586" s="570"/>
      <c r="Y586" s="571">
        <v>6327717.5</v>
      </c>
      <c r="Z586" s="601"/>
      <c r="AA586" s="572"/>
      <c r="AB586" s="573"/>
      <c r="AC586" s="652">
        <v>0</v>
      </c>
      <c r="AD586" s="574">
        <v>0</v>
      </c>
      <c r="AE586" s="574">
        <v>0</v>
      </c>
      <c r="AF586" s="575">
        <v>0</v>
      </c>
      <c r="AG586" s="576" t="s">
        <v>2798</v>
      </c>
      <c r="AH586" s="574">
        <v>0</v>
      </c>
      <c r="AI586" s="577" t="s">
        <v>2798</v>
      </c>
      <c r="AJ586" s="574">
        <v>0</v>
      </c>
      <c r="AK586" s="577" t="s">
        <v>2798</v>
      </c>
      <c r="AL586" s="575">
        <v>0</v>
      </c>
      <c r="AM586" s="601"/>
      <c r="AN586" s="578">
        <v>0</v>
      </c>
      <c r="AO586" s="579">
        <v>0</v>
      </c>
      <c r="AP586" s="601"/>
      <c r="AQ586" s="595" t="s">
        <v>2795</v>
      </c>
      <c r="AR586" s="596" t="s">
        <v>2799</v>
      </c>
      <c r="AS586" s="582">
        <v>0</v>
      </c>
      <c r="AT586" s="601"/>
      <c r="AU586" s="595" t="s">
        <v>2795</v>
      </c>
      <c r="AV586" s="598" t="s">
        <v>2800</v>
      </c>
      <c r="AW586" s="562" t="s">
        <v>2801</v>
      </c>
      <c r="AX586" s="585" t="s">
        <v>178</v>
      </c>
      <c r="AY586" s="585" t="s">
        <v>178</v>
      </c>
      <c r="AZ586" s="586">
        <v>0</v>
      </c>
      <c r="BA586" s="586">
        <v>0</v>
      </c>
      <c r="BB586" s="586">
        <v>0</v>
      </c>
      <c r="BC586" s="592">
        <v>0</v>
      </c>
      <c r="BD586" s="599">
        <v>0</v>
      </c>
      <c r="BE586" s="568"/>
      <c r="BF586" s="589">
        <v>1</v>
      </c>
      <c r="BG586" s="590">
        <v>55997.5</v>
      </c>
      <c r="BH586" s="590">
        <v>-447980</v>
      </c>
      <c r="BI586" s="591">
        <v>6271720</v>
      </c>
      <c r="BJ586" s="1100">
        <v>60</v>
      </c>
      <c r="BK586" s="544">
        <f t="shared" si="82"/>
        <v>104528.66666666667</v>
      </c>
      <c r="BL586" s="544">
        <f t="shared" si="73"/>
        <v>82215.414349887607</v>
      </c>
      <c r="BM586" s="544">
        <f t="shared" si="74"/>
        <v>-22313.252316779064</v>
      </c>
      <c r="BN586" s="545"/>
      <c r="BO586" s="545">
        <f t="shared" si="75"/>
        <v>0</v>
      </c>
      <c r="BP586" s="545">
        <f t="shared" si="76"/>
        <v>0</v>
      </c>
      <c r="BQ586" s="545"/>
      <c r="BR586" s="545"/>
      <c r="BS586" s="545"/>
      <c r="BT586" s="545">
        <f t="shared" si="83"/>
        <v>60</v>
      </c>
      <c r="BU586" s="545">
        <f t="shared" si="77"/>
        <v>-1338795.1390067439</v>
      </c>
      <c r="BV586" s="545">
        <f t="shared" si="78"/>
        <v>-441802.39587222552</v>
      </c>
      <c r="BW586" s="545">
        <f t="shared" si="79"/>
        <v>-441802.39587222552</v>
      </c>
      <c r="BX586" s="1101">
        <f t="shared" si="80"/>
        <v>2.6694519270863544E-5</v>
      </c>
      <c r="BY586" s="1102">
        <f t="shared" si="81"/>
        <v>4932924.8609932568</v>
      </c>
    </row>
    <row r="587" spans="1:77" ht="12" customHeight="1">
      <c r="A587" s="1086">
        <v>1911351002</v>
      </c>
      <c r="B587" s="1061">
        <v>7151000</v>
      </c>
      <c r="C587" s="1062">
        <v>7049524</v>
      </c>
      <c r="D587" s="1062">
        <v>201</v>
      </c>
      <c r="E587" s="1062" t="s">
        <v>3816</v>
      </c>
      <c r="F587" s="1062" t="s">
        <v>2955</v>
      </c>
      <c r="G587" s="1087" t="s">
        <v>2962</v>
      </c>
      <c r="H587" s="1088" t="s">
        <v>2887</v>
      </c>
      <c r="I587" s="1088" t="s">
        <v>2795</v>
      </c>
      <c r="J587" s="1089"/>
      <c r="K587" s="1090">
        <v>42941</v>
      </c>
      <c r="L587" s="1091"/>
      <c r="M587" s="563">
        <v>0</v>
      </c>
      <c r="N587" s="562">
        <v>0</v>
      </c>
      <c r="O587" s="564">
        <v>0</v>
      </c>
      <c r="P587" s="565">
        <v>0</v>
      </c>
      <c r="Q587" s="564" t="s">
        <v>2796</v>
      </c>
      <c r="R587" s="564" t="s">
        <v>127</v>
      </c>
      <c r="S587" s="566">
        <v>19132808</v>
      </c>
      <c r="T587" s="567" t="s">
        <v>2797</v>
      </c>
      <c r="U587" s="601"/>
      <c r="V587" s="569">
        <v>19132808</v>
      </c>
      <c r="W587" s="566">
        <v>0</v>
      </c>
      <c r="X587" s="570"/>
      <c r="Y587" s="571">
        <v>19132808</v>
      </c>
      <c r="Z587" s="601"/>
      <c r="AA587" s="572"/>
      <c r="AB587" s="573"/>
      <c r="AC587" s="652">
        <v>0</v>
      </c>
      <c r="AD587" s="574">
        <v>0</v>
      </c>
      <c r="AE587" s="574">
        <v>0</v>
      </c>
      <c r="AF587" s="575">
        <v>0</v>
      </c>
      <c r="AG587" s="576" t="s">
        <v>2798</v>
      </c>
      <c r="AH587" s="574">
        <v>0</v>
      </c>
      <c r="AI587" s="577" t="s">
        <v>2798</v>
      </c>
      <c r="AJ587" s="574">
        <v>0</v>
      </c>
      <c r="AK587" s="577" t="s">
        <v>2798</v>
      </c>
      <c r="AL587" s="575">
        <v>0</v>
      </c>
      <c r="AM587" s="601"/>
      <c r="AN587" s="578">
        <v>0</v>
      </c>
      <c r="AO587" s="579">
        <v>0</v>
      </c>
      <c r="AP587" s="601"/>
      <c r="AQ587" s="595" t="s">
        <v>2795</v>
      </c>
      <c r="AR587" s="596" t="s">
        <v>2799</v>
      </c>
      <c r="AS587" s="582">
        <v>0</v>
      </c>
      <c r="AT587" s="601"/>
      <c r="AU587" s="595" t="s">
        <v>2795</v>
      </c>
      <c r="AV587" s="598" t="s">
        <v>2800</v>
      </c>
      <c r="AW587" s="562" t="s">
        <v>2801</v>
      </c>
      <c r="AX587" s="585" t="s">
        <v>178</v>
      </c>
      <c r="AY587" s="585" t="s">
        <v>178</v>
      </c>
      <c r="AZ587" s="586">
        <v>0</v>
      </c>
      <c r="BA587" s="586">
        <v>0</v>
      </c>
      <c r="BB587" s="586">
        <v>0</v>
      </c>
      <c r="BC587" s="592">
        <v>0</v>
      </c>
      <c r="BD587" s="599">
        <v>0</v>
      </c>
      <c r="BE587" s="568"/>
      <c r="BF587" s="589" t="s">
        <v>178</v>
      </c>
      <c r="BG587" s="590">
        <v>0</v>
      </c>
      <c r="BH587" s="590">
        <v>0</v>
      </c>
      <c r="BI587" s="591">
        <v>19132808</v>
      </c>
      <c r="BJ587" s="1100">
        <v>60</v>
      </c>
      <c r="BK587" s="544">
        <f t="shared" si="82"/>
        <v>318880.13333333336</v>
      </c>
      <c r="BL587" s="544">
        <f t="shared" si="73"/>
        <v>250810.2621604352</v>
      </c>
      <c r="BM587" s="544">
        <f t="shared" si="74"/>
        <v>-68069.871172898158</v>
      </c>
      <c r="BN587" s="545"/>
      <c r="BO587" s="545">
        <f t="shared" si="75"/>
        <v>0</v>
      </c>
      <c r="BP587" s="545">
        <f t="shared" si="76"/>
        <v>0</v>
      </c>
      <c r="BQ587" s="545"/>
      <c r="BR587" s="545"/>
      <c r="BS587" s="545"/>
      <c r="BT587" s="545">
        <f t="shared" si="83"/>
        <v>60</v>
      </c>
      <c r="BU587" s="545">
        <f t="shared" si="77"/>
        <v>-4084192.2703738892</v>
      </c>
      <c r="BV587" s="545">
        <f t="shared" si="78"/>
        <v>-1347783.4492233836</v>
      </c>
      <c r="BW587" s="545">
        <f t="shared" si="79"/>
        <v>-1347783.4492233836</v>
      </c>
      <c r="BX587" s="1101">
        <f t="shared" si="80"/>
        <v>8.1435572994606294E-5</v>
      </c>
      <c r="BY587" s="1102">
        <f t="shared" si="81"/>
        <v>15048615.729626112</v>
      </c>
    </row>
    <row r="588" spans="1:77" ht="12" customHeight="1">
      <c r="A588" s="1086">
        <v>1911351002</v>
      </c>
      <c r="B588" s="1061">
        <v>7151000</v>
      </c>
      <c r="C588" s="1062">
        <v>7049524</v>
      </c>
      <c r="D588" s="1062">
        <v>202</v>
      </c>
      <c r="E588" s="1062" t="s">
        <v>3817</v>
      </c>
      <c r="F588" s="1062" t="s">
        <v>2955</v>
      </c>
      <c r="G588" s="1087" t="s">
        <v>2962</v>
      </c>
      <c r="H588" s="1088" t="s">
        <v>2887</v>
      </c>
      <c r="I588" s="1088" t="s">
        <v>2795</v>
      </c>
      <c r="J588" s="1089"/>
      <c r="K588" s="1090">
        <v>42941</v>
      </c>
      <c r="L588" s="1091"/>
      <c r="M588" s="563">
        <v>0</v>
      </c>
      <c r="N588" s="562">
        <v>0</v>
      </c>
      <c r="O588" s="564">
        <v>0</v>
      </c>
      <c r="P588" s="565">
        <v>0</v>
      </c>
      <c r="Q588" s="564" t="s">
        <v>2796</v>
      </c>
      <c r="R588" s="564" t="s">
        <v>127</v>
      </c>
      <c r="S588" s="566">
        <v>16784133</v>
      </c>
      <c r="T588" s="567" t="s">
        <v>2797</v>
      </c>
      <c r="U588" s="601"/>
      <c r="V588" s="569">
        <v>16784133</v>
      </c>
      <c r="W588" s="566">
        <v>0</v>
      </c>
      <c r="X588" s="570"/>
      <c r="Y588" s="571">
        <v>16784133</v>
      </c>
      <c r="Z588" s="601"/>
      <c r="AA588" s="572"/>
      <c r="AB588" s="573"/>
      <c r="AC588" s="652">
        <v>0</v>
      </c>
      <c r="AD588" s="574">
        <v>0</v>
      </c>
      <c r="AE588" s="574">
        <v>0</v>
      </c>
      <c r="AF588" s="575">
        <v>0</v>
      </c>
      <c r="AG588" s="576" t="s">
        <v>2798</v>
      </c>
      <c r="AH588" s="574">
        <v>0</v>
      </c>
      <c r="AI588" s="577" t="s">
        <v>2798</v>
      </c>
      <c r="AJ588" s="574">
        <v>0</v>
      </c>
      <c r="AK588" s="577" t="s">
        <v>2798</v>
      </c>
      <c r="AL588" s="575">
        <v>0</v>
      </c>
      <c r="AM588" s="601"/>
      <c r="AN588" s="578">
        <v>0</v>
      </c>
      <c r="AO588" s="579">
        <v>0</v>
      </c>
      <c r="AP588" s="601"/>
      <c r="AQ588" s="595" t="s">
        <v>2795</v>
      </c>
      <c r="AR588" s="596" t="s">
        <v>2799</v>
      </c>
      <c r="AS588" s="582">
        <v>0</v>
      </c>
      <c r="AT588" s="601"/>
      <c r="AU588" s="595" t="s">
        <v>2795</v>
      </c>
      <c r="AV588" s="598" t="s">
        <v>2800</v>
      </c>
      <c r="AW588" s="562" t="s">
        <v>2801</v>
      </c>
      <c r="AX588" s="585" t="s">
        <v>178</v>
      </c>
      <c r="AY588" s="585" t="s">
        <v>178</v>
      </c>
      <c r="AZ588" s="586">
        <v>0</v>
      </c>
      <c r="BA588" s="586">
        <v>0</v>
      </c>
      <c r="BB588" s="586">
        <v>0</v>
      </c>
      <c r="BC588" s="592">
        <v>0</v>
      </c>
      <c r="BD588" s="599">
        <v>0</v>
      </c>
      <c r="BE588" s="568"/>
      <c r="BF588" s="589" t="s">
        <v>178</v>
      </c>
      <c r="BG588" s="590">
        <v>0</v>
      </c>
      <c r="BH588" s="590">
        <v>0</v>
      </c>
      <c r="BI588" s="591">
        <v>16784133</v>
      </c>
      <c r="BJ588" s="1100">
        <v>60</v>
      </c>
      <c r="BK588" s="544">
        <f t="shared" si="82"/>
        <v>279735.55</v>
      </c>
      <c r="BL588" s="544">
        <f t="shared" si="73"/>
        <v>220021.69247010743</v>
      </c>
      <c r="BM588" s="544">
        <f t="shared" si="74"/>
        <v>-59713.857529892557</v>
      </c>
      <c r="BN588" s="545"/>
      <c r="BO588" s="545">
        <f t="shared" si="75"/>
        <v>0</v>
      </c>
      <c r="BP588" s="545">
        <f t="shared" si="76"/>
        <v>0</v>
      </c>
      <c r="BQ588" s="545"/>
      <c r="BR588" s="545"/>
      <c r="BS588" s="545"/>
      <c r="BT588" s="545">
        <f t="shared" si="83"/>
        <v>60</v>
      </c>
      <c r="BU588" s="545">
        <f t="shared" si="77"/>
        <v>-3582831.4517935533</v>
      </c>
      <c r="BV588" s="545">
        <f t="shared" si="78"/>
        <v>-1182334.3790918726</v>
      </c>
      <c r="BW588" s="545">
        <f t="shared" si="79"/>
        <v>-1182334.3790918726</v>
      </c>
      <c r="BX588" s="1101">
        <f t="shared" si="80"/>
        <v>7.1438833655398636E-5</v>
      </c>
      <c r="BY588" s="1102">
        <f t="shared" si="81"/>
        <v>13201301.548206447</v>
      </c>
    </row>
    <row r="589" spans="1:77" ht="12" customHeight="1">
      <c r="A589" s="1086">
        <v>1911351002</v>
      </c>
      <c r="B589" s="1061">
        <v>7151000</v>
      </c>
      <c r="C589" s="1062">
        <v>7049524</v>
      </c>
      <c r="D589" s="1062">
        <v>203</v>
      </c>
      <c r="E589" s="1062" t="s">
        <v>3818</v>
      </c>
      <c r="F589" s="1062" t="s">
        <v>2955</v>
      </c>
      <c r="G589" s="1087" t="s">
        <v>2962</v>
      </c>
      <c r="H589" s="1088" t="s">
        <v>2887</v>
      </c>
      <c r="I589" s="1088" t="s">
        <v>2795</v>
      </c>
      <c r="J589" s="1089"/>
      <c r="K589" s="1090">
        <v>42941</v>
      </c>
      <c r="L589" s="1091"/>
      <c r="M589" s="563">
        <v>0</v>
      </c>
      <c r="N589" s="562">
        <v>0</v>
      </c>
      <c r="O589" s="564">
        <v>0</v>
      </c>
      <c r="P589" s="565">
        <v>0</v>
      </c>
      <c r="Q589" s="564" t="s">
        <v>2796</v>
      </c>
      <c r="R589" s="564" t="s">
        <v>127</v>
      </c>
      <c r="S589" s="566">
        <v>37054863</v>
      </c>
      <c r="T589" s="567" t="s">
        <v>2797</v>
      </c>
      <c r="U589" s="601"/>
      <c r="V589" s="569">
        <v>37054863</v>
      </c>
      <c r="W589" s="566">
        <v>0</v>
      </c>
      <c r="X589" s="570"/>
      <c r="Y589" s="571">
        <v>37054863</v>
      </c>
      <c r="Z589" s="601"/>
      <c r="AA589" s="572"/>
      <c r="AB589" s="573"/>
      <c r="AC589" s="652">
        <v>0</v>
      </c>
      <c r="AD589" s="574">
        <v>0</v>
      </c>
      <c r="AE589" s="574">
        <v>0</v>
      </c>
      <c r="AF589" s="575">
        <v>0</v>
      </c>
      <c r="AG589" s="576" t="s">
        <v>2798</v>
      </c>
      <c r="AH589" s="574">
        <v>0</v>
      </c>
      <c r="AI589" s="577" t="s">
        <v>2798</v>
      </c>
      <c r="AJ589" s="574">
        <v>0</v>
      </c>
      <c r="AK589" s="577" t="s">
        <v>2798</v>
      </c>
      <c r="AL589" s="575">
        <v>0</v>
      </c>
      <c r="AM589" s="601"/>
      <c r="AN589" s="578">
        <v>0</v>
      </c>
      <c r="AO589" s="579">
        <v>0</v>
      </c>
      <c r="AP589" s="601"/>
      <c r="AQ589" s="595" t="s">
        <v>2795</v>
      </c>
      <c r="AR589" s="596" t="s">
        <v>2799</v>
      </c>
      <c r="AS589" s="582">
        <v>0</v>
      </c>
      <c r="AT589" s="601"/>
      <c r="AU589" s="595" t="s">
        <v>2795</v>
      </c>
      <c r="AV589" s="598" t="s">
        <v>2800</v>
      </c>
      <c r="AW589" s="562" t="s">
        <v>2801</v>
      </c>
      <c r="AX589" s="585" t="s">
        <v>178</v>
      </c>
      <c r="AY589" s="585" t="s">
        <v>178</v>
      </c>
      <c r="AZ589" s="586">
        <v>0</v>
      </c>
      <c r="BA589" s="586">
        <v>0</v>
      </c>
      <c r="BB589" s="586">
        <v>0</v>
      </c>
      <c r="BC589" s="592">
        <v>0</v>
      </c>
      <c r="BD589" s="599">
        <v>0</v>
      </c>
      <c r="BE589" s="568"/>
      <c r="BF589" s="589" t="s">
        <v>178</v>
      </c>
      <c r="BG589" s="590">
        <v>0</v>
      </c>
      <c r="BH589" s="590">
        <v>0</v>
      </c>
      <c r="BI589" s="591">
        <v>37054863</v>
      </c>
      <c r="BJ589" s="1100">
        <v>60</v>
      </c>
      <c r="BK589" s="544">
        <f t="shared" si="82"/>
        <v>617581.05000000005</v>
      </c>
      <c r="BL589" s="544">
        <f t="shared" si="73"/>
        <v>485748.87195590994</v>
      </c>
      <c r="BM589" s="544">
        <f t="shared" si="74"/>
        <v>-131832.17804409011</v>
      </c>
      <c r="BN589" s="545"/>
      <c r="BO589" s="545">
        <f t="shared" si="75"/>
        <v>0</v>
      </c>
      <c r="BP589" s="545">
        <f t="shared" si="76"/>
        <v>0</v>
      </c>
      <c r="BQ589" s="545"/>
      <c r="BR589" s="545"/>
      <c r="BS589" s="545"/>
      <c r="BT589" s="545">
        <f t="shared" si="83"/>
        <v>60</v>
      </c>
      <c r="BU589" s="545">
        <f t="shared" si="77"/>
        <v>-7909930.6826454066</v>
      </c>
      <c r="BV589" s="545">
        <f t="shared" si="78"/>
        <v>-2610277.1252729842</v>
      </c>
      <c r="BW589" s="545">
        <f t="shared" si="79"/>
        <v>-2610277.1252729842</v>
      </c>
      <c r="BX589" s="1101">
        <f t="shared" si="80"/>
        <v>1.5771777988059232E-4</v>
      </c>
      <c r="BY589" s="1102">
        <f t="shared" si="81"/>
        <v>29144932.317354597</v>
      </c>
    </row>
    <row r="590" spans="1:77" ht="12" customHeight="1">
      <c r="A590" s="1086">
        <v>1911351002</v>
      </c>
      <c r="B590" s="1061">
        <v>7151000</v>
      </c>
      <c r="C590" s="1062">
        <v>7049524</v>
      </c>
      <c r="D590" s="1062">
        <v>204</v>
      </c>
      <c r="E590" s="1062" t="s">
        <v>3819</v>
      </c>
      <c r="F590" s="1062" t="s">
        <v>2955</v>
      </c>
      <c r="G590" s="1087" t="s">
        <v>2956</v>
      </c>
      <c r="H590" s="1088" t="s">
        <v>2887</v>
      </c>
      <c r="I590" s="1088" t="s">
        <v>2795</v>
      </c>
      <c r="J590" s="1089"/>
      <c r="K590" s="1090">
        <v>42937</v>
      </c>
      <c r="L590" s="1091">
        <v>42978</v>
      </c>
      <c r="M590" s="563">
        <v>120</v>
      </c>
      <c r="N590" s="562">
        <v>46630</v>
      </c>
      <c r="O590" s="564">
        <v>8</v>
      </c>
      <c r="P590" s="565">
        <v>112</v>
      </c>
      <c r="Q590" s="564" t="s">
        <v>2796</v>
      </c>
      <c r="R590" s="564" t="s">
        <v>127</v>
      </c>
      <c r="S590" s="566">
        <v>516428710</v>
      </c>
      <c r="T590" s="567" t="s">
        <v>2797</v>
      </c>
      <c r="U590" s="601"/>
      <c r="V590" s="569">
        <v>516428710</v>
      </c>
      <c r="W590" s="566">
        <v>-30125008.083333328</v>
      </c>
      <c r="X590" s="570"/>
      <c r="Y590" s="571">
        <v>486303701.91666669</v>
      </c>
      <c r="Z590" s="601"/>
      <c r="AA590" s="572"/>
      <c r="AB590" s="573"/>
      <c r="AC590" s="652">
        <v>0</v>
      </c>
      <c r="AD590" s="574">
        <v>0</v>
      </c>
      <c r="AE590" s="574">
        <v>0</v>
      </c>
      <c r="AF590" s="575">
        <v>0</v>
      </c>
      <c r="AG590" s="576" t="s">
        <v>2798</v>
      </c>
      <c r="AH590" s="574">
        <v>0</v>
      </c>
      <c r="AI590" s="577" t="s">
        <v>2798</v>
      </c>
      <c r="AJ590" s="574">
        <v>0</v>
      </c>
      <c r="AK590" s="577" t="s">
        <v>2798</v>
      </c>
      <c r="AL590" s="575">
        <v>0</v>
      </c>
      <c r="AM590" s="601"/>
      <c r="AN590" s="578">
        <v>0</v>
      </c>
      <c r="AO590" s="579">
        <v>0</v>
      </c>
      <c r="AP590" s="601"/>
      <c r="AQ590" s="595" t="s">
        <v>2795</v>
      </c>
      <c r="AR590" s="596" t="s">
        <v>2799</v>
      </c>
      <c r="AS590" s="582">
        <v>0</v>
      </c>
      <c r="AT590" s="601"/>
      <c r="AU590" s="595" t="s">
        <v>2795</v>
      </c>
      <c r="AV590" s="598" t="s">
        <v>2800</v>
      </c>
      <c r="AW590" s="562" t="s">
        <v>2801</v>
      </c>
      <c r="AX590" s="585" t="s">
        <v>178</v>
      </c>
      <c r="AY590" s="585" t="s">
        <v>178</v>
      </c>
      <c r="AZ590" s="586">
        <v>0</v>
      </c>
      <c r="BA590" s="586">
        <v>0</v>
      </c>
      <c r="BB590" s="586">
        <v>0</v>
      </c>
      <c r="BC590" s="592">
        <v>0</v>
      </c>
      <c r="BD590" s="599">
        <v>0</v>
      </c>
      <c r="BE590" s="568"/>
      <c r="BF590" s="589">
        <v>1</v>
      </c>
      <c r="BG590" s="590">
        <v>4303572.583333333</v>
      </c>
      <c r="BH590" s="590">
        <v>-34428580.666666664</v>
      </c>
      <c r="BI590" s="591">
        <v>482000129.33333331</v>
      </c>
      <c r="BJ590" s="1100">
        <v>60</v>
      </c>
      <c r="BK590" s="544">
        <f t="shared" si="82"/>
        <v>8033335.4888888886</v>
      </c>
      <c r="BL590" s="544">
        <f t="shared" si="73"/>
        <v>6318496.4172251662</v>
      </c>
      <c r="BM590" s="544">
        <f t="shared" si="74"/>
        <v>-1714839.0716637224</v>
      </c>
      <c r="BN590" s="545"/>
      <c r="BO590" s="545">
        <f t="shared" si="75"/>
        <v>0</v>
      </c>
      <c r="BP590" s="545">
        <f t="shared" si="76"/>
        <v>0</v>
      </c>
      <c r="BQ590" s="545"/>
      <c r="BR590" s="545"/>
      <c r="BS590" s="545"/>
      <c r="BT590" s="545">
        <f t="shared" si="83"/>
        <v>60</v>
      </c>
      <c r="BU590" s="545">
        <f t="shared" si="77"/>
        <v>-102890344.29982334</v>
      </c>
      <c r="BV590" s="545">
        <f t="shared" si="78"/>
        <v>-33953813.618941702</v>
      </c>
      <c r="BW590" s="545">
        <f t="shared" si="79"/>
        <v>-33953813.618941702</v>
      </c>
      <c r="BX590" s="1101">
        <f t="shared" si="80"/>
        <v>2.0515523239314553E-3</v>
      </c>
      <c r="BY590" s="1102">
        <f t="shared" si="81"/>
        <v>379109785.03350997</v>
      </c>
    </row>
    <row r="591" spans="1:77" ht="12" customHeight="1">
      <c r="A591" s="1086">
        <v>1911351002</v>
      </c>
      <c r="B591" s="1061">
        <v>7151000</v>
      </c>
      <c r="C591" s="1062">
        <v>7049524</v>
      </c>
      <c r="D591" s="1062">
        <v>205</v>
      </c>
      <c r="E591" s="1062" t="s">
        <v>3820</v>
      </c>
      <c r="F591" s="1062" t="s">
        <v>2955</v>
      </c>
      <c r="G591" s="1087" t="s">
        <v>2956</v>
      </c>
      <c r="H591" s="1088" t="s">
        <v>2887</v>
      </c>
      <c r="I591" s="1088" t="s">
        <v>2795</v>
      </c>
      <c r="J591" s="1089"/>
      <c r="K591" s="1090">
        <v>42969</v>
      </c>
      <c r="L591" s="1091">
        <v>42978</v>
      </c>
      <c r="M591" s="563">
        <v>120</v>
      </c>
      <c r="N591" s="562">
        <v>46630</v>
      </c>
      <c r="O591" s="564">
        <v>8</v>
      </c>
      <c r="P591" s="565">
        <v>112</v>
      </c>
      <c r="Q591" s="564" t="s">
        <v>2796</v>
      </c>
      <c r="R591" s="564" t="s">
        <v>127</v>
      </c>
      <c r="S591" s="566">
        <v>492517267.19999999</v>
      </c>
      <c r="T591" s="567" t="s">
        <v>2797</v>
      </c>
      <c r="U591" s="601"/>
      <c r="V591" s="569">
        <v>492517267.19999999</v>
      </c>
      <c r="W591" s="566">
        <v>-28730173.919999998</v>
      </c>
      <c r="X591" s="570"/>
      <c r="Y591" s="571">
        <v>463787093.27999997</v>
      </c>
      <c r="Z591" s="601"/>
      <c r="AA591" s="572"/>
      <c r="AB591" s="573"/>
      <c r="AC591" s="652">
        <v>0</v>
      </c>
      <c r="AD591" s="574">
        <v>0</v>
      </c>
      <c r="AE591" s="574">
        <v>0</v>
      </c>
      <c r="AF591" s="575">
        <v>0</v>
      </c>
      <c r="AG591" s="576" t="s">
        <v>2798</v>
      </c>
      <c r="AH591" s="574">
        <v>0</v>
      </c>
      <c r="AI591" s="577" t="s">
        <v>2798</v>
      </c>
      <c r="AJ591" s="574">
        <v>0</v>
      </c>
      <c r="AK591" s="577" t="s">
        <v>2798</v>
      </c>
      <c r="AL591" s="575">
        <v>0</v>
      </c>
      <c r="AM591" s="601"/>
      <c r="AN591" s="578">
        <v>0</v>
      </c>
      <c r="AO591" s="579">
        <v>0</v>
      </c>
      <c r="AP591" s="601"/>
      <c r="AQ591" s="595" t="s">
        <v>2795</v>
      </c>
      <c r="AR591" s="596" t="s">
        <v>2799</v>
      </c>
      <c r="AS591" s="582">
        <v>0</v>
      </c>
      <c r="AT591" s="601"/>
      <c r="AU591" s="595" t="s">
        <v>2795</v>
      </c>
      <c r="AV591" s="598" t="s">
        <v>2800</v>
      </c>
      <c r="AW591" s="562" t="s">
        <v>2801</v>
      </c>
      <c r="AX591" s="585" t="s">
        <v>178</v>
      </c>
      <c r="AY591" s="585" t="s">
        <v>178</v>
      </c>
      <c r="AZ591" s="586">
        <v>0</v>
      </c>
      <c r="BA591" s="586">
        <v>0</v>
      </c>
      <c r="BB591" s="586">
        <v>0</v>
      </c>
      <c r="BC591" s="592">
        <v>0</v>
      </c>
      <c r="BD591" s="599">
        <v>0</v>
      </c>
      <c r="BE591" s="568"/>
      <c r="BF591" s="589">
        <v>1</v>
      </c>
      <c r="BG591" s="590">
        <v>4104310.56</v>
      </c>
      <c r="BH591" s="590">
        <v>-32834484.479999997</v>
      </c>
      <c r="BI591" s="591">
        <v>459682782.71999997</v>
      </c>
      <c r="BJ591" s="1100">
        <v>60</v>
      </c>
      <c r="BK591" s="544">
        <f t="shared" si="82"/>
        <v>7661379.7119999994</v>
      </c>
      <c r="BL591" s="544">
        <f t="shared" si="73"/>
        <v>6025940.3243183931</v>
      </c>
      <c r="BM591" s="544">
        <f t="shared" si="74"/>
        <v>-1635439.3876816062</v>
      </c>
      <c r="BN591" s="545"/>
      <c r="BO591" s="545">
        <f t="shared" si="75"/>
        <v>0</v>
      </c>
      <c r="BP591" s="545">
        <f t="shared" si="76"/>
        <v>0</v>
      </c>
      <c r="BQ591" s="545"/>
      <c r="BR591" s="545"/>
      <c r="BS591" s="545"/>
      <c r="BT591" s="545">
        <f t="shared" si="83"/>
        <v>60</v>
      </c>
      <c r="BU591" s="545">
        <f t="shared" si="77"/>
        <v>-98126363.26089637</v>
      </c>
      <c r="BV591" s="545">
        <f t="shared" si="78"/>
        <v>-32381699.876095805</v>
      </c>
      <c r="BW591" s="545">
        <f t="shared" si="79"/>
        <v>-32381699.876095805</v>
      </c>
      <c r="BX591" s="1101">
        <f t="shared" si="80"/>
        <v>1.9565622989870749E-3</v>
      </c>
      <c r="BY591" s="1102">
        <f t="shared" si="81"/>
        <v>361556419.45910358</v>
      </c>
    </row>
    <row r="592" spans="1:77" ht="12" customHeight="1">
      <c r="A592" s="1086">
        <v>1911351002</v>
      </c>
      <c r="B592" s="1061">
        <v>7151000</v>
      </c>
      <c r="C592" s="1062">
        <v>7049524</v>
      </c>
      <c r="D592" s="1062">
        <v>207</v>
      </c>
      <c r="E592" s="1062" t="s">
        <v>3821</v>
      </c>
      <c r="F592" s="1062" t="s">
        <v>2955</v>
      </c>
      <c r="G592" s="1087" t="s">
        <v>2962</v>
      </c>
      <c r="H592" s="1088" t="s">
        <v>2887</v>
      </c>
      <c r="I592" s="1088" t="s">
        <v>2795</v>
      </c>
      <c r="J592" s="1089"/>
      <c r="K592" s="1090">
        <v>42970</v>
      </c>
      <c r="L592" s="1091"/>
      <c r="M592" s="563">
        <v>0</v>
      </c>
      <c r="N592" s="562">
        <v>0</v>
      </c>
      <c r="O592" s="564">
        <v>0</v>
      </c>
      <c r="P592" s="565">
        <v>0</v>
      </c>
      <c r="Q592" s="564" t="s">
        <v>2796</v>
      </c>
      <c r="R592" s="564" t="s">
        <v>127</v>
      </c>
      <c r="S592" s="566">
        <v>27603442.5</v>
      </c>
      <c r="T592" s="567" t="s">
        <v>2797</v>
      </c>
      <c r="U592" s="601"/>
      <c r="V592" s="569">
        <v>27603442.5</v>
      </c>
      <c r="W592" s="566">
        <v>0</v>
      </c>
      <c r="X592" s="570"/>
      <c r="Y592" s="571">
        <v>27603442.5</v>
      </c>
      <c r="Z592" s="601"/>
      <c r="AA592" s="572"/>
      <c r="AB592" s="573"/>
      <c r="AC592" s="652">
        <v>0</v>
      </c>
      <c r="AD592" s="574">
        <v>0</v>
      </c>
      <c r="AE592" s="574">
        <v>0</v>
      </c>
      <c r="AF592" s="575">
        <v>0</v>
      </c>
      <c r="AG592" s="576" t="s">
        <v>2798</v>
      </c>
      <c r="AH592" s="574">
        <v>0</v>
      </c>
      <c r="AI592" s="577" t="s">
        <v>2798</v>
      </c>
      <c r="AJ592" s="574">
        <v>0</v>
      </c>
      <c r="AK592" s="577" t="s">
        <v>2798</v>
      </c>
      <c r="AL592" s="575">
        <v>0</v>
      </c>
      <c r="AM592" s="601"/>
      <c r="AN592" s="578">
        <v>0</v>
      </c>
      <c r="AO592" s="579">
        <v>0</v>
      </c>
      <c r="AP592" s="601"/>
      <c r="AQ592" s="595" t="s">
        <v>2795</v>
      </c>
      <c r="AR592" s="596" t="s">
        <v>2799</v>
      </c>
      <c r="AS592" s="582">
        <v>0</v>
      </c>
      <c r="AT592" s="601"/>
      <c r="AU592" s="595" t="s">
        <v>2795</v>
      </c>
      <c r="AV592" s="598" t="s">
        <v>2800</v>
      </c>
      <c r="AW592" s="562" t="s">
        <v>2801</v>
      </c>
      <c r="AX592" s="585" t="s">
        <v>178</v>
      </c>
      <c r="AY592" s="585" t="s">
        <v>178</v>
      </c>
      <c r="AZ592" s="586">
        <v>0</v>
      </c>
      <c r="BA592" s="586">
        <v>0</v>
      </c>
      <c r="BB592" s="586">
        <v>0</v>
      </c>
      <c r="BC592" s="592">
        <v>0</v>
      </c>
      <c r="BD592" s="599">
        <v>0</v>
      </c>
      <c r="BE592" s="568"/>
      <c r="BF592" s="589" t="s">
        <v>178</v>
      </c>
      <c r="BG592" s="590">
        <v>0</v>
      </c>
      <c r="BH592" s="590">
        <v>0</v>
      </c>
      <c r="BI592" s="591">
        <v>27603442.5</v>
      </c>
      <c r="BJ592" s="1100">
        <v>60</v>
      </c>
      <c r="BK592" s="544">
        <f t="shared" si="82"/>
        <v>460057.375</v>
      </c>
      <c r="BL592" s="544">
        <f t="shared" si="73"/>
        <v>361851.04925296374</v>
      </c>
      <c r="BM592" s="544">
        <f t="shared" si="74"/>
        <v>-98206.325747036259</v>
      </c>
      <c r="BN592" s="545"/>
      <c r="BO592" s="545">
        <f t="shared" si="75"/>
        <v>0</v>
      </c>
      <c r="BP592" s="545">
        <f t="shared" si="76"/>
        <v>0</v>
      </c>
      <c r="BQ592" s="545"/>
      <c r="BR592" s="545"/>
      <c r="BS592" s="545"/>
      <c r="BT592" s="545">
        <f t="shared" si="83"/>
        <v>60</v>
      </c>
      <c r="BU592" s="545">
        <f t="shared" si="77"/>
        <v>-5892379.5448221751</v>
      </c>
      <c r="BV592" s="545">
        <f t="shared" si="78"/>
        <v>-1944485.2497913179</v>
      </c>
      <c r="BW592" s="545">
        <f t="shared" si="79"/>
        <v>-1944485.2497913179</v>
      </c>
      <c r="BX592" s="1101">
        <f t="shared" si="80"/>
        <v>1.1748940127404025E-4</v>
      </c>
      <c r="BY592" s="1102">
        <f t="shared" si="81"/>
        <v>21711062.955177825</v>
      </c>
    </row>
    <row r="593" spans="1:77" ht="12" customHeight="1">
      <c r="A593" s="1086">
        <v>1911351002</v>
      </c>
      <c r="B593" s="1061">
        <v>7151000</v>
      </c>
      <c r="C593" s="1062">
        <v>7049524</v>
      </c>
      <c r="D593" s="1062">
        <v>208</v>
      </c>
      <c r="E593" s="1062" t="s">
        <v>2965</v>
      </c>
      <c r="F593" s="1062" t="s">
        <v>2955</v>
      </c>
      <c r="G593" s="1087" t="s">
        <v>2962</v>
      </c>
      <c r="H593" s="1088" t="s">
        <v>2887</v>
      </c>
      <c r="I593" s="1088" t="s">
        <v>2795</v>
      </c>
      <c r="J593" s="1089"/>
      <c r="K593" s="1090">
        <v>42970</v>
      </c>
      <c r="L593" s="1091"/>
      <c r="M593" s="563">
        <v>0</v>
      </c>
      <c r="N593" s="562">
        <v>0</v>
      </c>
      <c r="O593" s="564">
        <v>0</v>
      </c>
      <c r="P593" s="565">
        <v>0</v>
      </c>
      <c r="Q593" s="564" t="s">
        <v>2796</v>
      </c>
      <c r="R593" s="564" t="s">
        <v>127</v>
      </c>
      <c r="S593" s="566">
        <v>70638003</v>
      </c>
      <c r="T593" s="567" t="s">
        <v>2797</v>
      </c>
      <c r="U593" s="601"/>
      <c r="V593" s="569">
        <v>70638003</v>
      </c>
      <c r="W593" s="566">
        <v>0</v>
      </c>
      <c r="X593" s="570"/>
      <c r="Y593" s="571">
        <v>70638003</v>
      </c>
      <c r="Z593" s="601"/>
      <c r="AA593" s="572"/>
      <c r="AB593" s="573"/>
      <c r="AC593" s="652">
        <v>0</v>
      </c>
      <c r="AD593" s="574">
        <v>0</v>
      </c>
      <c r="AE593" s="574">
        <v>0</v>
      </c>
      <c r="AF593" s="575">
        <v>0</v>
      </c>
      <c r="AG593" s="576" t="s">
        <v>2798</v>
      </c>
      <c r="AH593" s="574">
        <v>0</v>
      </c>
      <c r="AI593" s="577" t="s">
        <v>2798</v>
      </c>
      <c r="AJ593" s="574">
        <v>0</v>
      </c>
      <c r="AK593" s="577" t="s">
        <v>2798</v>
      </c>
      <c r="AL593" s="575">
        <v>0</v>
      </c>
      <c r="AM593" s="601"/>
      <c r="AN593" s="578">
        <v>0</v>
      </c>
      <c r="AO593" s="579">
        <v>0</v>
      </c>
      <c r="AP593" s="601"/>
      <c r="AQ593" s="595" t="s">
        <v>2795</v>
      </c>
      <c r="AR593" s="596" t="s">
        <v>2799</v>
      </c>
      <c r="AS593" s="582">
        <v>0</v>
      </c>
      <c r="AT593" s="601"/>
      <c r="AU593" s="595" t="s">
        <v>2795</v>
      </c>
      <c r="AV593" s="598" t="s">
        <v>2800</v>
      </c>
      <c r="AW593" s="562" t="s">
        <v>2801</v>
      </c>
      <c r="AX593" s="585" t="s">
        <v>178</v>
      </c>
      <c r="AY593" s="585" t="s">
        <v>178</v>
      </c>
      <c r="AZ593" s="586">
        <v>0</v>
      </c>
      <c r="BA593" s="586">
        <v>0</v>
      </c>
      <c r="BB593" s="586">
        <v>0</v>
      </c>
      <c r="BC593" s="592">
        <v>0</v>
      </c>
      <c r="BD593" s="599">
        <v>0</v>
      </c>
      <c r="BE593" s="568"/>
      <c r="BF593" s="589" t="s">
        <v>178</v>
      </c>
      <c r="BG593" s="590">
        <v>0</v>
      </c>
      <c r="BH593" s="590">
        <v>0</v>
      </c>
      <c r="BI593" s="591">
        <v>70638003</v>
      </c>
      <c r="BJ593" s="1100">
        <v>60</v>
      </c>
      <c r="BK593" s="544">
        <f t="shared" si="82"/>
        <v>1177300.05</v>
      </c>
      <c r="BL593" s="544">
        <f t="shared" si="73"/>
        <v>925987.23882660642</v>
      </c>
      <c r="BM593" s="544">
        <f t="shared" si="74"/>
        <v>-251312.81117339362</v>
      </c>
      <c r="BN593" s="545"/>
      <c r="BO593" s="545">
        <f t="shared" si="75"/>
        <v>0</v>
      </c>
      <c r="BP593" s="545">
        <f t="shared" si="76"/>
        <v>0</v>
      </c>
      <c r="BQ593" s="545"/>
      <c r="BR593" s="545"/>
      <c r="BS593" s="545"/>
      <c r="BT593" s="545">
        <f t="shared" si="83"/>
        <v>60</v>
      </c>
      <c r="BU593" s="545">
        <f t="shared" si="77"/>
        <v>-15078768.670403618</v>
      </c>
      <c r="BV593" s="545">
        <f t="shared" si="78"/>
        <v>-4975993.6612331942</v>
      </c>
      <c r="BW593" s="545">
        <f t="shared" si="79"/>
        <v>-4975993.6612331942</v>
      </c>
      <c r="BX593" s="1101">
        <f t="shared" si="80"/>
        <v>3.0065875586582575E-4</v>
      </c>
      <c r="BY593" s="1102">
        <f t="shared" si="81"/>
        <v>55559234.329596385</v>
      </c>
    </row>
    <row r="594" spans="1:77" ht="12" customHeight="1">
      <c r="A594" s="1086">
        <v>1911351002</v>
      </c>
      <c r="B594" s="1061">
        <v>7151000</v>
      </c>
      <c r="C594" s="1062">
        <v>7049524</v>
      </c>
      <c r="D594" s="1062">
        <v>209</v>
      </c>
      <c r="E594" s="1062" t="s">
        <v>3822</v>
      </c>
      <c r="F594" s="1062" t="s">
        <v>2955</v>
      </c>
      <c r="G594" s="1087" t="s">
        <v>2962</v>
      </c>
      <c r="H594" s="1088" t="s">
        <v>2887</v>
      </c>
      <c r="I594" s="1088" t="s">
        <v>2795</v>
      </c>
      <c r="J594" s="1089"/>
      <c r="K594" s="1090">
        <v>42962</v>
      </c>
      <c r="L594" s="1091"/>
      <c r="M594" s="563">
        <v>0</v>
      </c>
      <c r="N594" s="562">
        <v>0</v>
      </c>
      <c r="O594" s="564">
        <v>0</v>
      </c>
      <c r="P594" s="565">
        <v>0</v>
      </c>
      <c r="Q594" s="564" t="s">
        <v>2796</v>
      </c>
      <c r="R594" s="564" t="s">
        <v>127</v>
      </c>
      <c r="S594" s="566">
        <v>299009432.75999999</v>
      </c>
      <c r="T594" s="567" t="s">
        <v>2797</v>
      </c>
      <c r="U594" s="601"/>
      <c r="V594" s="569">
        <v>299009432.75999999</v>
      </c>
      <c r="W594" s="566">
        <v>0</v>
      </c>
      <c r="X594" s="570"/>
      <c r="Y594" s="571">
        <v>299009432.75999999</v>
      </c>
      <c r="Z594" s="601"/>
      <c r="AA594" s="572"/>
      <c r="AB594" s="573"/>
      <c r="AC594" s="652">
        <v>0</v>
      </c>
      <c r="AD594" s="574">
        <v>0</v>
      </c>
      <c r="AE594" s="574">
        <v>0</v>
      </c>
      <c r="AF594" s="575">
        <v>0</v>
      </c>
      <c r="AG594" s="576" t="s">
        <v>2798</v>
      </c>
      <c r="AH594" s="574">
        <v>0</v>
      </c>
      <c r="AI594" s="577" t="s">
        <v>2798</v>
      </c>
      <c r="AJ594" s="574">
        <v>0</v>
      </c>
      <c r="AK594" s="577" t="s">
        <v>2798</v>
      </c>
      <c r="AL594" s="575">
        <v>0</v>
      </c>
      <c r="AM594" s="601"/>
      <c r="AN594" s="578">
        <v>0</v>
      </c>
      <c r="AO594" s="579">
        <v>0</v>
      </c>
      <c r="AP594" s="601"/>
      <c r="AQ594" s="595" t="s">
        <v>2795</v>
      </c>
      <c r="AR594" s="596" t="s">
        <v>2799</v>
      </c>
      <c r="AS594" s="582">
        <v>0</v>
      </c>
      <c r="AT594" s="601"/>
      <c r="AU594" s="595" t="s">
        <v>2795</v>
      </c>
      <c r="AV594" s="598" t="s">
        <v>2800</v>
      </c>
      <c r="AW594" s="562" t="s">
        <v>2801</v>
      </c>
      <c r="AX594" s="585" t="s">
        <v>178</v>
      </c>
      <c r="AY594" s="585" t="s">
        <v>178</v>
      </c>
      <c r="AZ594" s="586">
        <v>0</v>
      </c>
      <c r="BA594" s="586">
        <v>0</v>
      </c>
      <c r="BB594" s="586">
        <v>0</v>
      </c>
      <c r="BC594" s="592">
        <v>0</v>
      </c>
      <c r="BD594" s="599">
        <v>0</v>
      </c>
      <c r="BE594" s="568"/>
      <c r="BF594" s="589" t="s">
        <v>178</v>
      </c>
      <c r="BG594" s="590">
        <v>0</v>
      </c>
      <c r="BH594" s="590">
        <v>0</v>
      </c>
      <c r="BI594" s="591">
        <v>299009432.75999999</v>
      </c>
      <c r="BJ594" s="1100">
        <v>60</v>
      </c>
      <c r="BK594" s="544">
        <f t="shared" si="82"/>
        <v>4983490.5460000001</v>
      </c>
      <c r="BL594" s="544">
        <f t="shared" si="73"/>
        <v>3919687.806357468</v>
      </c>
      <c r="BM594" s="544">
        <f t="shared" si="74"/>
        <v>-1063802.7396425321</v>
      </c>
      <c r="BN594" s="545"/>
      <c r="BO594" s="545">
        <f t="shared" si="75"/>
        <v>0</v>
      </c>
      <c r="BP594" s="545">
        <f t="shared" si="76"/>
        <v>0</v>
      </c>
      <c r="BQ594" s="545"/>
      <c r="BR594" s="545"/>
      <c r="BS594" s="545"/>
      <c r="BT594" s="545">
        <f t="shared" si="83"/>
        <v>60</v>
      </c>
      <c r="BU594" s="545">
        <f t="shared" si="77"/>
        <v>-63828164.378551923</v>
      </c>
      <c r="BV594" s="545">
        <f t="shared" si="78"/>
        <v>-21063294.244922135</v>
      </c>
      <c r="BW594" s="545">
        <f t="shared" si="79"/>
        <v>-21063294.244922135</v>
      </c>
      <c r="BX594" s="1101">
        <f t="shared" si="80"/>
        <v>1.2726832615266301E-3</v>
      </c>
      <c r="BY594" s="1102">
        <f t="shared" si="81"/>
        <v>235181268.38144809</v>
      </c>
    </row>
    <row r="595" spans="1:77" ht="12" customHeight="1">
      <c r="A595" s="1086">
        <v>1911351002</v>
      </c>
      <c r="B595" s="1061">
        <v>7151000</v>
      </c>
      <c r="C595" s="1062">
        <v>7049524</v>
      </c>
      <c r="D595" s="1062">
        <v>210</v>
      </c>
      <c r="E595" s="1062" t="s">
        <v>3823</v>
      </c>
      <c r="F595" s="1062" t="s">
        <v>2955</v>
      </c>
      <c r="G595" s="1087" t="s">
        <v>2886</v>
      </c>
      <c r="H595" s="1088" t="s">
        <v>2887</v>
      </c>
      <c r="I595" s="1088" t="s">
        <v>2795</v>
      </c>
      <c r="J595" s="1089"/>
      <c r="K595" s="1090">
        <v>42969</v>
      </c>
      <c r="L595" s="1091">
        <v>43069</v>
      </c>
      <c r="M595" s="563">
        <v>117</v>
      </c>
      <c r="N595" s="562">
        <v>46629</v>
      </c>
      <c r="O595" s="564">
        <v>5</v>
      </c>
      <c r="P595" s="565">
        <v>112</v>
      </c>
      <c r="Q595" s="564" t="s">
        <v>2796</v>
      </c>
      <c r="R595" s="564" t="s">
        <v>127</v>
      </c>
      <c r="S595" s="566"/>
      <c r="T595" s="567" t="s">
        <v>2797</v>
      </c>
      <c r="U595" s="601"/>
      <c r="V595" s="569">
        <v>264597694</v>
      </c>
      <c r="W595" s="566">
        <v>-9046075.008547008</v>
      </c>
      <c r="X595" s="570"/>
      <c r="Y595" s="571">
        <v>255551618.99145299</v>
      </c>
      <c r="Z595" s="601"/>
      <c r="AA595" s="572"/>
      <c r="AB595" s="573"/>
      <c r="AC595" s="652">
        <v>0</v>
      </c>
      <c r="AD595" s="574">
        <v>0</v>
      </c>
      <c r="AE595" s="574">
        <v>0</v>
      </c>
      <c r="AF595" s="575">
        <v>0</v>
      </c>
      <c r="AG595" s="576" t="s">
        <v>2798</v>
      </c>
      <c r="AH595" s="574">
        <v>0</v>
      </c>
      <c r="AI595" s="577" t="s">
        <v>2798</v>
      </c>
      <c r="AJ595" s="574">
        <v>0</v>
      </c>
      <c r="AK595" s="577" t="s">
        <v>2798</v>
      </c>
      <c r="AL595" s="575">
        <v>0</v>
      </c>
      <c r="AM595" s="601"/>
      <c r="AN595" s="578">
        <v>0</v>
      </c>
      <c r="AO595" s="579">
        <v>0</v>
      </c>
      <c r="AP595" s="601"/>
      <c r="AQ595" s="595" t="s">
        <v>2795</v>
      </c>
      <c r="AR595" s="596" t="s">
        <v>2799</v>
      </c>
      <c r="AS595" s="582">
        <v>0</v>
      </c>
      <c r="AT595" s="601"/>
      <c r="AU595" s="595" t="s">
        <v>2795</v>
      </c>
      <c r="AV595" s="598" t="s">
        <v>2800</v>
      </c>
      <c r="AW595" s="562" t="s">
        <v>2801</v>
      </c>
      <c r="AX595" s="585" t="s">
        <v>178</v>
      </c>
      <c r="AY595" s="585" t="s">
        <v>178</v>
      </c>
      <c r="AZ595" s="586">
        <v>0</v>
      </c>
      <c r="BA595" s="586">
        <v>0</v>
      </c>
      <c r="BB595" s="586">
        <v>0</v>
      </c>
      <c r="BC595" s="592">
        <v>0</v>
      </c>
      <c r="BD595" s="599">
        <v>0</v>
      </c>
      <c r="BE595" s="568"/>
      <c r="BF595" s="589">
        <v>1</v>
      </c>
      <c r="BG595" s="590">
        <v>2261518.752136752</v>
      </c>
      <c r="BH595" s="590">
        <v>-11307593.76068376</v>
      </c>
      <c r="BI595" s="591">
        <v>253290100.23931623</v>
      </c>
      <c r="BJ595" s="1100">
        <v>60</v>
      </c>
      <c r="BK595" s="544">
        <f t="shared" si="82"/>
        <v>4221501.6706552701</v>
      </c>
      <c r="BL595" s="544">
        <f t="shared" si="73"/>
        <v>3320357.1814270969</v>
      </c>
      <c r="BM595" s="544">
        <f t="shared" si="74"/>
        <v>-901144.48922817316</v>
      </c>
      <c r="BN595" s="545"/>
      <c r="BO595" s="545">
        <f t="shared" si="75"/>
        <v>0</v>
      </c>
      <c r="BP595" s="545">
        <f t="shared" si="76"/>
        <v>0</v>
      </c>
      <c r="BQ595" s="545"/>
      <c r="BR595" s="545"/>
      <c r="BS595" s="545"/>
      <c r="BT595" s="545">
        <f t="shared" si="83"/>
        <v>60</v>
      </c>
      <c r="BU595" s="545">
        <f t="shared" si="77"/>
        <v>-54068669.353690386</v>
      </c>
      <c r="BV595" s="545">
        <f t="shared" si="78"/>
        <v>-17842660.88671783</v>
      </c>
      <c r="BW595" s="545">
        <f t="shared" si="79"/>
        <v>-17842660.88671783</v>
      </c>
      <c r="BX595" s="1101">
        <f t="shared" si="80"/>
        <v>1.0780866272661065E-3</v>
      </c>
      <c r="BY595" s="1102">
        <f t="shared" si="81"/>
        <v>199221430.88562581</v>
      </c>
    </row>
    <row r="596" spans="1:77" ht="12" customHeight="1">
      <c r="A596" s="1086">
        <v>1911351002</v>
      </c>
      <c r="B596" s="1061">
        <v>7151000</v>
      </c>
      <c r="C596" s="1062">
        <v>7049524</v>
      </c>
      <c r="D596" s="1062">
        <v>211</v>
      </c>
      <c r="E596" s="1062" t="s">
        <v>3824</v>
      </c>
      <c r="F596" s="1062" t="s">
        <v>2955</v>
      </c>
      <c r="G596" s="1087" t="s">
        <v>2886</v>
      </c>
      <c r="H596" s="1088" t="s">
        <v>2887</v>
      </c>
      <c r="I596" s="1088" t="s">
        <v>2795</v>
      </c>
      <c r="J596" s="1089"/>
      <c r="K596" s="1090">
        <v>42969</v>
      </c>
      <c r="L596" s="1091">
        <v>43069</v>
      </c>
      <c r="M596" s="563">
        <v>117</v>
      </c>
      <c r="N596" s="562">
        <v>46629</v>
      </c>
      <c r="O596" s="564">
        <v>5</v>
      </c>
      <c r="P596" s="565">
        <v>112</v>
      </c>
      <c r="Q596" s="564" t="s">
        <v>2796</v>
      </c>
      <c r="R596" s="564" t="s">
        <v>127</v>
      </c>
      <c r="S596" s="566"/>
      <c r="T596" s="567" t="s">
        <v>2797</v>
      </c>
      <c r="U596" s="601"/>
      <c r="V596" s="569">
        <v>32270700</v>
      </c>
      <c r="W596" s="566">
        <v>-1103271.7948717948</v>
      </c>
      <c r="X596" s="570"/>
      <c r="Y596" s="571">
        <v>31167428.205128204</v>
      </c>
      <c r="Z596" s="601"/>
      <c r="AA596" s="572"/>
      <c r="AB596" s="573"/>
      <c r="AC596" s="652">
        <v>0</v>
      </c>
      <c r="AD596" s="574">
        <v>0</v>
      </c>
      <c r="AE596" s="574">
        <v>0</v>
      </c>
      <c r="AF596" s="575">
        <v>0</v>
      </c>
      <c r="AG596" s="576" t="s">
        <v>2798</v>
      </c>
      <c r="AH596" s="574">
        <v>0</v>
      </c>
      <c r="AI596" s="577" t="s">
        <v>2798</v>
      </c>
      <c r="AJ596" s="574">
        <v>0</v>
      </c>
      <c r="AK596" s="577" t="s">
        <v>2798</v>
      </c>
      <c r="AL596" s="575">
        <v>0</v>
      </c>
      <c r="AM596" s="601"/>
      <c r="AN596" s="578">
        <v>0</v>
      </c>
      <c r="AO596" s="579">
        <v>0</v>
      </c>
      <c r="AP596" s="601"/>
      <c r="AQ596" s="595" t="s">
        <v>2795</v>
      </c>
      <c r="AR596" s="596" t="s">
        <v>2799</v>
      </c>
      <c r="AS596" s="582">
        <v>0</v>
      </c>
      <c r="AT596" s="601"/>
      <c r="AU596" s="595" t="s">
        <v>2795</v>
      </c>
      <c r="AV596" s="598" t="s">
        <v>2800</v>
      </c>
      <c r="AW596" s="562" t="s">
        <v>2801</v>
      </c>
      <c r="AX596" s="585" t="s">
        <v>178</v>
      </c>
      <c r="AY596" s="585" t="s">
        <v>178</v>
      </c>
      <c r="AZ596" s="586">
        <v>0</v>
      </c>
      <c r="BA596" s="586">
        <v>0</v>
      </c>
      <c r="BB596" s="586">
        <v>0</v>
      </c>
      <c r="BC596" s="592">
        <v>0</v>
      </c>
      <c r="BD596" s="599">
        <v>0</v>
      </c>
      <c r="BE596" s="568"/>
      <c r="BF596" s="589">
        <v>1</v>
      </c>
      <c r="BG596" s="590">
        <v>275817.94871794869</v>
      </c>
      <c r="BH596" s="590">
        <v>-1379089.7435897435</v>
      </c>
      <c r="BI596" s="591">
        <v>30891610.256410256</v>
      </c>
      <c r="BJ596" s="1100">
        <v>60</v>
      </c>
      <c r="BK596" s="544">
        <f t="shared" si="82"/>
        <v>514860.17094017094</v>
      </c>
      <c r="BL596" s="544">
        <f t="shared" si="73"/>
        <v>404955.34513116133</v>
      </c>
      <c r="BM596" s="544">
        <f t="shared" si="74"/>
        <v>-109904.82580900961</v>
      </c>
      <c r="BN596" s="545"/>
      <c r="BO596" s="545">
        <f t="shared" si="75"/>
        <v>0</v>
      </c>
      <c r="BP596" s="545">
        <f t="shared" si="76"/>
        <v>0</v>
      </c>
      <c r="BQ596" s="545"/>
      <c r="BR596" s="545"/>
      <c r="BS596" s="545"/>
      <c r="BT596" s="545">
        <f t="shared" si="83"/>
        <v>60</v>
      </c>
      <c r="BU596" s="545">
        <f t="shared" si="77"/>
        <v>-6594289.5485405764</v>
      </c>
      <c r="BV596" s="545">
        <f t="shared" si="78"/>
        <v>-2176115.5510183903</v>
      </c>
      <c r="BW596" s="545">
        <f t="shared" si="79"/>
        <v>-2176115.5510183903</v>
      </c>
      <c r="BX596" s="1101">
        <f t="shared" si="80"/>
        <v>1.3148493320775631E-4</v>
      </c>
      <c r="BY596" s="1102">
        <f t="shared" si="81"/>
        <v>24297320.707869679</v>
      </c>
    </row>
    <row r="597" spans="1:77" ht="12" customHeight="1">
      <c r="A597" s="1086">
        <v>1911351002</v>
      </c>
      <c r="B597" s="1061">
        <v>7151000</v>
      </c>
      <c r="C597" s="1062">
        <v>7049524</v>
      </c>
      <c r="D597" s="1062">
        <v>212</v>
      </c>
      <c r="E597" s="1062" t="s">
        <v>3825</v>
      </c>
      <c r="F597" s="1062" t="s">
        <v>2955</v>
      </c>
      <c r="G597" s="1087" t="s">
        <v>2886</v>
      </c>
      <c r="H597" s="1088" t="s">
        <v>2887</v>
      </c>
      <c r="I597" s="1088" t="s">
        <v>2795</v>
      </c>
      <c r="J597" s="1089"/>
      <c r="K597" s="1090">
        <v>42969</v>
      </c>
      <c r="L597" s="1091">
        <v>43069</v>
      </c>
      <c r="M597" s="563">
        <v>117</v>
      </c>
      <c r="N597" s="562">
        <v>46629</v>
      </c>
      <c r="O597" s="564">
        <v>5</v>
      </c>
      <c r="P597" s="565">
        <v>112</v>
      </c>
      <c r="Q597" s="564" t="s">
        <v>2796</v>
      </c>
      <c r="R597" s="564" t="s">
        <v>127</v>
      </c>
      <c r="S597" s="566"/>
      <c r="T597" s="567" t="s">
        <v>2797</v>
      </c>
      <c r="U597" s="601"/>
      <c r="V597" s="569">
        <v>60785880.5</v>
      </c>
      <c r="W597" s="566">
        <v>-2078149.7606837607</v>
      </c>
      <c r="X597" s="570"/>
      <c r="Y597" s="571">
        <v>58707730.73931624</v>
      </c>
      <c r="Z597" s="601"/>
      <c r="AA597" s="572"/>
      <c r="AB597" s="573"/>
      <c r="AC597" s="652">
        <v>0</v>
      </c>
      <c r="AD597" s="574">
        <v>0</v>
      </c>
      <c r="AE597" s="574">
        <v>0</v>
      </c>
      <c r="AF597" s="575">
        <v>0</v>
      </c>
      <c r="AG597" s="576" t="s">
        <v>2798</v>
      </c>
      <c r="AH597" s="574">
        <v>0</v>
      </c>
      <c r="AI597" s="577" t="s">
        <v>2798</v>
      </c>
      <c r="AJ597" s="574">
        <v>0</v>
      </c>
      <c r="AK597" s="577" t="s">
        <v>2798</v>
      </c>
      <c r="AL597" s="575">
        <v>0</v>
      </c>
      <c r="AM597" s="601"/>
      <c r="AN597" s="578">
        <v>0</v>
      </c>
      <c r="AO597" s="579">
        <v>0</v>
      </c>
      <c r="AP597" s="601"/>
      <c r="AQ597" s="595" t="s">
        <v>2795</v>
      </c>
      <c r="AR597" s="596" t="s">
        <v>2799</v>
      </c>
      <c r="AS597" s="582">
        <v>0</v>
      </c>
      <c r="AT597" s="601"/>
      <c r="AU597" s="595" t="s">
        <v>2795</v>
      </c>
      <c r="AV597" s="598" t="s">
        <v>2800</v>
      </c>
      <c r="AW597" s="562" t="s">
        <v>2801</v>
      </c>
      <c r="AX597" s="585" t="s">
        <v>178</v>
      </c>
      <c r="AY597" s="585" t="s">
        <v>178</v>
      </c>
      <c r="AZ597" s="586">
        <v>0</v>
      </c>
      <c r="BA597" s="586">
        <v>0</v>
      </c>
      <c r="BB597" s="586">
        <v>0</v>
      </c>
      <c r="BC597" s="592">
        <v>0</v>
      </c>
      <c r="BD597" s="599">
        <v>0</v>
      </c>
      <c r="BE597" s="568"/>
      <c r="BF597" s="589">
        <v>1</v>
      </c>
      <c r="BG597" s="590">
        <v>519537.44017094019</v>
      </c>
      <c r="BH597" s="590">
        <v>-2597687.200854701</v>
      </c>
      <c r="BI597" s="591">
        <v>58188193.299145296</v>
      </c>
      <c r="BJ597" s="1100">
        <v>60</v>
      </c>
      <c r="BK597" s="544">
        <f t="shared" si="82"/>
        <v>969803.22165242163</v>
      </c>
      <c r="BL597" s="544">
        <f t="shared" si="73"/>
        <v>762783.80131137616</v>
      </c>
      <c r="BM597" s="544">
        <f t="shared" si="74"/>
        <v>-207019.42034104548</v>
      </c>
      <c r="BN597" s="545"/>
      <c r="BO597" s="545">
        <f t="shared" si="75"/>
        <v>0</v>
      </c>
      <c r="BP597" s="545">
        <f t="shared" si="76"/>
        <v>0</v>
      </c>
      <c r="BQ597" s="545"/>
      <c r="BR597" s="545"/>
      <c r="BS597" s="545"/>
      <c r="BT597" s="545">
        <f t="shared" si="83"/>
        <v>60</v>
      </c>
      <c r="BU597" s="545">
        <f t="shared" si="77"/>
        <v>-12421165.220462728</v>
      </c>
      <c r="BV597" s="545">
        <f t="shared" si="78"/>
        <v>-4098984.5227527004</v>
      </c>
      <c r="BW597" s="545">
        <f t="shared" si="79"/>
        <v>-4098984.5227527004</v>
      </c>
      <c r="BX597" s="1101">
        <f t="shared" si="80"/>
        <v>2.476682389138493E-4</v>
      </c>
      <c r="BY597" s="1102">
        <f t="shared" si="81"/>
        <v>45767028.078682572</v>
      </c>
    </row>
    <row r="598" spans="1:77" ht="12" customHeight="1">
      <c r="A598" s="1086">
        <v>1911351002</v>
      </c>
      <c r="B598" s="1061">
        <v>7151000</v>
      </c>
      <c r="C598" s="1062">
        <v>7049524</v>
      </c>
      <c r="D598" s="1062">
        <v>213</v>
      </c>
      <c r="E598" s="1062" t="s">
        <v>3826</v>
      </c>
      <c r="F598" s="1062" t="s">
        <v>2955</v>
      </c>
      <c r="G598" s="1087" t="s">
        <v>2956</v>
      </c>
      <c r="H598" s="1088" t="s">
        <v>2887</v>
      </c>
      <c r="I598" s="1088" t="s">
        <v>2795</v>
      </c>
      <c r="J598" s="1089"/>
      <c r="K598" s="1090">
        <v>42972</v>
      </c>
      <c r="L598" s="1091">
        <v>42978</v>
      </c>
      <c r="M598" s="563">
        <v>120</v>
      </c>
      <c r="N598" s="562">
        <v>46630</v>
      </c>
      <c r="O598" s="564">
        <v>8</v>
      </c>
      <c r="P598" s="565">
        <v>112</v>
      </c>
      <c r="Q598" s="564" t="s">
        <v>2796</v>
      </c>
      <c r="R598" s="564" t="s">
        <v>127</v>
      </c>
      <c r="S598" s="566"/>
      <c r="T598" s="567" t="s">
        <v>2797</v>
      </c>
      <c r="U598" s="601"/>
      <c r="V598" s="569">
        <v>58456613</v>
      </c>
      <c r="W598" s="566">
        <v>-3409969.0916666659</v>
      </c>
      <c r="X598" s="570"/>
      <c r="Y598" s="571">
        <v>55046643.908333331</v>
      </c>
      <c r="Z598" s="601"/>
      <c r="AA598" s="572"/>
      <c r="AB598" s="573"/>
      <c r="AC598" s="652">
        <v>0</v>
      </c>
      <c r="AD598" s="574">
        <v>0</v>
      </c>
      <c r="AE598" s="574">
        <v>0</v>
      </c>
      <c r="AF598" s="575">
        <v>0</v>
      </c>
      <c r="AG598" s="576" t="s">
        <v>2798</v>
      </c>
      <c r="AH598" s="574">
        <v>0</v>
      </c>
      <c r="AI598" s="577" t="s">
        <v>2798</v>
      </c>
      <c r="AJ598" s="574">
        <v>0</v>
      </c>
      <c r="AK598" s="577" t="s">
        <v>2798</v>
      </c>
      <c r="AL598" s="575">
        <v>0</v>
      </c>
      <c r="AM598" s="601"/>
      <c r="AN598" s="578">
        <v>0</v>
      </c>
      <c r="AO598" s="579">
        <v>0</v>
      </c>
      <c r="AP598" s="601"/>
      <c r="AQ598" s="595" t="s">
        <v>2795</v>
      </c>
      <c r="AR598" s="596" t="s">
        <v>2799</v>
      </c>
      <c r="AS598" s="582">
        <v>0</v>
      </c>
      <c r="AT598" s="601"/>
      <c r="AU598" s="595" t="s">
        <v>2795</v>
      </c>
      <c r="AV598" s="598" t="s">
        <v>2800</v>
      </c>
      <c r="AW598" s="562" t="s">
        <v>2801</v>
      </c>
      <c r="AX598" s="585" t="s">
        <v>178</v>
      </c>
      <c r="AY598" s="585" t="s">
        <v>178</v>
      </c>
      <c r="AZ598" s="586">
        <v>0</v>
      </c>
      <c r="BA598" s="586">
        <v>0</v>
      </c>
      <c r="BB598" s="586">
        <v>0</v>
      </c>
      <c r="BC598" s="592">
        <v>0</v>
      </c>
      <c r="BD598" s="599">
        <v>0</v>
      </c>
      <c r="BE598" s="568"/>
      <c r="BF598" s="589">
        <v>1</v>
      </c>
      <c r="BG598" s="590">
        <v>487138.44166666665</v>
      </c>
      <c r="BH598" s="590">
        <v>-3897107.5333333323</v>
      </c>
      <c r="BI598" s="591">
        <v>54559505.466666669</v>
      </c>
      <c r="BJ598" s="1100">
        <v>60</v>
      </c>
      <c r="BK598" s="544">
        <f t="shared" si="82"/>
        <v>909325.09111111111</v>
      </c>
      <c r="BL598" s="544">
        <f t="shared" si="73"/>
        <v>715215.65833088197</v>
      </c>
      <c r="BM598" s="544">
        <f t="shared" si="74"/>
        <v>-194109.43278022914</v>
      </c>
      <c r="BN598" s="545"/>
      <c r="BO598" s="545">
        <f t="shared" si="75"/>
        <v>0</v>
      </c>
      <c r="BP598" s="545">
        <f t="shared" si="76"/>
        <v>0</v>
      </c>
      <c r="BQ598" s="545"/>
      <c r="BR598" s="545"/>
      <c r="BS598" s="545"/>
      <c r="BT598" s="545">
        <f t="shared" si="83"/>
        <v>60</v>
      </c>
      <c r="BU598" s="545">
        <f t="shared" si="77"/>
        <v>-11646565.966813749</v>
      </c>
      <c r="BV598" s="545">
        <f t="shared" si="78"/>
        <v>-3843366.7690485371</v>
      </c>
      <c r="BW598" s="545">
        <f t="shared" si="79"/>
        <v>-3843366.7690485371</v>
      </c>
      <c r="BX598" s="1101">
        <f t="shared" si="80"/>
        <v>2.3222334066073076E-4</v>
      </c>
      <c r="BY598" s="1102">
        <f t="shared" si="81"/>
        <v>42912939.499852918</v>
      </c>
    </row>
    <row r="599" spans="1:77" ht="12" customHeight="1">
      <c r="A599" s="1086">
        <v>1911351002</v>
      </c>
      <c r="B599" s="1061">
        <v>7151000</v>
      </c>
      <c r="C599" s="1062">
        <v>7049524</v>
      </c>
      <c r="D599" s="1062">
        <v>214</v>
      </c>
      <c r="E599" s="1062" t="s">
        <v>3827</v>
      </c>
      <c r="F599" s="1062" t="s">
        <v>2955</v>
      </c>
      <c r="G599" s="1087" t="s">
        <v>2956</v>
      </c>
      <c r="H599" s="1088" t="s">
        <v>2887</v>
      </c>
      <c r="I599" s="1088" t="s">
        <v>2795</v>
      </c>
      <c r="J599" s="1089"/>
      <c r="K599" s="1090">
        <v>42975</v>
      </c>
      <c r="L599" s="1091">
        <v>42978</v>
      </c>
      <c r="M599" s="563">
        <v>120</v>
      </c>
      <c r="N599" s="562">
        <v>46630</v>
      </c>
      <c r="O599" s="564">
        <v>8</v>
      </c>
      <c r="P599" s="565">
        <v>112</v>
      </c>
      <c r="Q599" s="564" t="s">
        <v>2796</v>
      </c>
      <c r="R599" s="564" t="s">
        <v>127</v>
      </c>
      <c r="S599" s="566"/>
      <c r="T599" s="567" t="s">
        <v>2797</v>
      </c>
      <c r="U599" s="601"/>
      <c r="V599" s="569">
        <v>26316216</v>
      </c>
      <c r="W599" s="566">
        <v>-1535112.6</v>
      </c>
      <c r="X599" s="570"/>
      <c r="Y599" s="571">
        <v>24781103.399999999</v>
      </c>
      <c r="Z599" s="601"/>
      <c r="AA599" s="572"/>
      <c r="AB599" s="573"/>
      <c r="AC599" s="652">
        <v>0</v>
      </c>
      <c r="AD599" s="574">
        <v>0</v>
      </c>
      <c r="AE599" s="574">
        <v>0</v>
      </c>
      <c r="AF599" s="575">
        <v>0</v>
      </c>
      <c r="AG599" s="576" t="s">
        <v>2798</v>
      </c>
      <c r="AH599" s="574">
        <v>0</v>
      </c>
      <c r="AI599" s="577" t="s">
        <v>2798</v>
      </c>
      <c r="AJ599" s="574">
        <v>0</v>
      </c>
      <c r="AK599" s="577" t="s">
        <v>2798</v>
      </c>
      <c r="AL599" s="575">
        <v>0</v>
      </c>
      <c r="AM599" s="601"/>
      <c r="AN599" s="578">
        <v>0</v>
      </c>
      <c r="AO599" s="579">
        <v>0</v>
      </c>
      <c r="AP599" s="601"/>
      <c r="AQ599" s="595" t="s">
        <v>2795</v>
      </c>
      <c r="AR599" s="596" t="s">
        <v>2799</v>
      </c>
      <c r="AS599" s="582">
        <v>0</v>
      </c>
      <c r="AT599" s="601"/>
      <c r="AU599" s="595" t="s">
        <v>2795</v>
      </c>
      <c r="AV599" s="598" t="s">
        <v>2800</v>
      </c>
      <c r="AW599" s="562" t="s">
        <v>2801</v>
      </c>
      <c r="AX599" s="585" t="s">
        <v>178</v>
      </c>
      <c r="AY599" s="585" t="s">
        <v>178</v>
      </c>
      <c r="AZ599" s="586">
        <v>0</v>
      </c>
      <c r="BA599" s="586">
        <v>0</v>
      </c>
      <c r="BB599" s="586">
        <v>0</v>
      </c>
      <c r="BC599" s="592">
        <v>0</v>
      </c>
      <c r="BD599" s="599">
        <v>0</v>
      </c>
      <c r="BE599" s="568"/>
      <c r="BF599" s="589">
        <v>1</v>
      </c>
      <c r="BG599" s="590">
        <v>219301.8</v>
      </c>
      <c r="BH599" s="590">
        <v>-1754414.4000000001</v>
      </c>
      <c r="BI599" s="591">
        <v>24561801.600000001</v>
      </c>
      <c r="BJ599" s="1100">
        <v>60</v>
      </c>
      <c r="BK599" s="544">
        <f t="shared" si="82"/>
        <v>409363.36000000004</v>
      </c>
      <c r="BL599" s="544">
        <f t="shared" si="73"/>
        <v>321978.45180010155</v>
      </c>
      <c r="BM599" s="544">
        <f t="shared" si="74"/>
        <v>-87384.908199898491</v>
      </c>
      <c r="BN599" s="545"/>
      <c r="BO599" s="545">
        <f t="shared" si="75"/>
        <v>0</v>
      </c>
      <c r="BP599" s="545">
        <f t="shared" si="76"/>
        <v>0</v>
      </c>
      <c r="BQ599" s="545"/>
      <c r="BR599" s="545"/>
      <c r="BS599" s="545"/>
      <c r="BT599" s="545">
        <f t="shared" si="83"/>
        <v>60</v>
      </c>
      <c r="BU599" s="545">
        <f t="shared" si="77"/>
        <v>-5243094.4919939097</v>
      </c>
      <c r="BV599" s="545">
        <f t="shared" si="78"/>
        <v>-1730221.1823579902</v>
      </c>
      <c r="BW599" s="545">
        <f t="shared" si="79"/>
        <v>-1730221.1823579902</v>
      </c>
      <c r="BX599" s="1101">
        <f t="shared" si="80"/>
        <v>1.0454316935997256E-4</v>
      </c>
      <c r="BY599" s="1102">
        <f t="shared" si="81"/>
        <v>19318707.108006094</v>
      </c>
    </row>
    <row r="600" spans="1:77" ht="12" customHeight="1">
      <c r="A600" s="1086">
        <v>1911351002</v>
      </c>
      <c r="B600" s="1061">
        <v>7151000</v>
      </c>
      <c r="C600" s="1062">
        <v>7049524</v>
      </c>
      <c r="D600" s="1062">
        <v>215</v>
      </c>
      <c r="E600" s="1062" t="s">
        <v>3828</v>
      </c>
      <c r="F600" s="1062" t="s">
        <v>2955</v>
      </c>
      <c r="G600" s="1087" t="s">
        <v>2956</v>
      </c>
      <c r="H600" s="1088" t="s">
        <v>2887</v>
      </c>
      <c r="I600" s="1088" t="s">
        <v>2795</v>
      </c>
      <c r="J600" s="1089"/>
      <c r="K600" s="1090">
        <v>42975</v>
      </c>
      <c r="L600" s="1091">
        <v>42978</v>
      </c>
      <c r="M600" s="563">
        <v>120</v>
      </c>
      <c r="N600" s="562">
        <v>46630</v>
      </c>
      <c r="O600" s="564">
        <v>8</v>
      </c>
      <c r="P600" s="565">
        <v>112</v>
      </c>
      <c r="Q600" s="564" t="s">
        <v>2796</v>
      </c>
      <c r="R600" s="564" t="s">
        <v>127</v>
      </c>
      <c r="S600" s="566"/>
      <c r="T600" s="567" t="s">
        <v>2797</v>
      </c>
      <c r="U600" s="601"/>
      <c r="V600" s="569">
        <v>10572800</v>
      </c>
      <c r="W600" s="566">
        <v>-616746.66666666663</v>
      </c>
      <c r="X600" s="570"/>
      <c r="Y600" s="571">
        <v>9956053.333333334</v>
      </c>
      <c r="Z600" s="601"/>
      <c r="AA600" s="572"/>
      <c r="AB600" s="573"/>
      <c r="AC600" s="652">
        <v>0</v>
      </c>
      <c r="AD600" s="574">
        <v>0</v>
      </c>
      <c r="AE600" s="574">
        <v>0</v>
      </c>
      <c r="AF600" s="575">
        <v>0</v>
      </c>
      <c r="AG600" s="576" t="s">
        <v>2798</v>
      </c>
      <c r="AH600" s="574">
        <v>0</v>
      </c>
      <c r="AI600" s="577" t="s">
        <v>2798</v>
      </c>
      <c r="AJ600" s="574">
        <v>0</v>
      </c>
      <c r="AK600" s="577" t="s">
        <v>2798</v>
      </c>
      <c r="AL600" s="575">
        <v>0</v>
      </c>
      <c r="AM600" s="601"/>
      <c r="AN600" s="578">
        <v>0</v>
      </c>
      <c r="AO600" s="579">
        <v>0</v>
      </c>
      <c r="AP600" s="601"/>
      <c r="AQ600" s="595" t="s">
        <v>2795</v>
      </c>
      <c r="AR600" s="596" t="s">
        <v>2799</v>
      </c>
      <c r="AS600" s="582">
        <v>0</v>
      </c>
      <c r="AT600" s="601"/>
      <c r="AU600" s="595" t="s">
        <v>2795</v>
      </c>
      <c r="AV600" s="598" t="s">
        <v>2800</v>
      </c>
      <c r="AW600" s="562" t="s">
        <v>2801</v>
      </c>
      <c r="AX600" s="585" t="s">
        <v>178</v>
      </c>
      <c r="AY600" s="585" t="s">
        <v>178</v>
      </c>
      <c r="AZ600" s="586">
        <v>0</v>
      </c>
      <c r="BA600" s="586">
        <v>0</v>
      </c>
      <c r="BB600" s="586">
        <v>0</v>
      </c>
      <c r="BC600" s="592">
        <v>0</v>
      </c>
      <c r="BD600" s="599">
        <v>0</v>
      </c>
      <c r="BE600" s="568"/>
      <c r="BF600" s="589">
        <v>1</v>
      </c>
      <c r="BG600" s="590">
        <v>88106.666666666672</v>
      </c>
      <c r="BH600" s="590">
        <v>-704853.33333333326</v>
      </c>
      <c r="BI600" s="591">
        <v>9867946.666666666</v>
      </c>
      <c r="BJ600" s="1100">
        <v>60</v>
      </c>
      <c r="BK600" s="544">
        <f t="shared" si="82"/>
        <v>164465.77777777778</v>
      </c>
      <c r="BL600" s="544">
        <f t="shared" si="73"/>
        <v>129358.02682240155</v>
      </c>
      <c r="BM600" s="544">
        <f t="shared" si="74"/>
        <v>-35107.750955376236</v>
      </c>
      <c r="BN600" s="545"/>
      <c r="BO600" s="545">
        <f t="shared" si="75"/>
        <v>0</v>
      </c>
      <c r="BP600" s="545">
        <f t="shared" si="76"/>
        <v>0</v>
      </c>
      <c r="BQ600" s="545"/>
      <c r="BR600" s="545"/>
      <c r="BS600" s="545"/>
      <c r="BT600" s="545">
        <f t="shared" si="83"/>
        <v>60</v>
      </c>
      <c r="BU600" s="545">
        <f t="shared" si="77"/>
        <v>-2106465.0573225743</v>
      </c>
      <c r="BV600" s="545">
        <f t="shared" si="78"/>
        <v>-695133.46891644958</v>
      </c>
      <c r="BW600" s="545">
        <f t="shared" si="79"/>
        <v>-695133.46891644958</v>
      </c>
      <c r="BX600" s="1101">
        <f t="shared" si="80"/>
        <v>4.2001252042053372E-5</v>
      </c>
      <c r="BY600" s="1102">
        <f t="shared" si="81"/>
        <v>7761481.6093440931</v>
      </c>
    </row>
    <row r="601" spans="1:77" ht="12" customHeight="1">
      <c r="A601" s="1086">
        <v>1911351002</v>
      </c>
      <c r="B601" s="1061">
        <v>7151000</v>
      </c>
      <c r="C601" s="1062">
        <v>7049524</v>
      </c>
      <c r="D601" s="1062">
        <v>216</v>
      </c>
      <c r="E601" s="1062" t="s">
        <v>3829</v>
      </c>
      <c r="F601" s="1062" t="s">
        <v>2955</v>
      </c>
      <c r="G601" s="1087" t="s">
        <v>2956</v>
      </c>
      <c r="H601" s="1088" t="s">
        <v>2887</v>
      </c>
      <c r="I601" s="1088" t="s">
        <v>2795</v>
      </c>
      <c r="J601" s="1089"/>
      <c r="K601" s="1090">
        <v>42975</v>
      </c>
      <c r="L601" s="1091">
        <v>42978</v>
      </c>
      <c r="M601" s="563">
        <v>120</v>
      </c>
      <c r="N601" s="562">
        <v>46630</v>
      </c>
      <c r="O601" s="564">
        <v>8</v>
      </c>
      <c r="P601" s="565">
        <v>112</v>
      </c>
      <c r="Q601" s="564" t="s">
        <v>2796</v>
      </c>
      <c r="R601" s="564" t="s">
        <v>127</v>
      </c>
      <c r="S601" s="566"/>
      <c r="T601" s="567" t="s">
        <v>2797</v>
      </c>
      <c r="U601" s="601"/>
      <c r="V601" s="569">
        <v>5701500</v>
      </c>
      <c r="W601" s="566">
        <v>-332587.5</v>
      </c>
      <c r="X601" s="570"/>
      <c r="Y601" s="571">
        <v>5368912.5</v>
      </c>
      <c r="Z601" s="601"/>
      <c r="AA601" s="572"/>
      <c r="AB601" s="573"/>
      <c r="AC601" s="652">
        <v>0</v>
      </c>
      <c r="AD601" s="574">
        <v>0</v>
      </c>
      <c r="AE601" s="574">
        <v>0</v>
      </c>
      <c r="AF601" s="575">
        <v>0</v>
      </c>
      <c r="AG601" s="576" t="s">
        <v>2798</v>
      </c>
      <c r="AH601" s="574">
        <v>0</v>
      </c>
      <c r="AI601" s="577" t="s">
        <v>2798</v>
      </c>
      <c r="AJ601" s="574">
        <v>0</v>
      </c>
      <c r="AK601" s="577" t="s">
        <v>2798</v>
      </c>
      <c r="AL601" s="575">
        <v>0</v>
      </c>
      <c r="AM601" s="601"/>
      <c r="AN601" s="578">
        <v>0</v>
      </c>
      <c r="AO601" s="579">
        <v>0</v>
      </c>
      <c r="AP601" s="601"/>
      <c r="AQ601" s="595" t="s">
        <v>2795</v>
      </c>
      <c r="AR601" s="596" t="s">
        <v>2799</v>
      </c>
      <c r="AS601" s="582">
        <v>0</v>
      </c>
      <c r="AT601" s="601"/>
      <c r="AU601" s="595" t="s">
        <v>2795</v>
      </c>
      <c r="AV601" s="598" t="s">
        <v>2800</v>
      </c>
      <c r="AW601" s="562" t="s">
        <v>2801</v>
      </c>
      <c r="AX601" s="585" t="s">
        <v>178</v>
      </c>
      <c r="AY601" s="585" t="s">
        <v>178</v>
      </c>
      <c r="AZ601" s="586">
        <v>0</v>
      </c>
      <c r="BA601" s="586">
        <v>0</v>
      </c>
      <c r="BB601" s="586">
        <v>0</v>
      </c>
      <c r="BC601" s="592">
        <v>0</v>
      </c>
      <c r="BD601" s="599">
        <v>0</v>
      </c>
      <c r="BE601" s="568"/>
      <c r="BF601" s="589">
        <v>1</v>
      </c>
      <c r="BG601" s="590">
        <v>47512.5</v>
      </c>
      <c r="BH601" s="590">
        <v>-380100</v>
      </c>
      <c r="BI601" s="591">
        <v>5321400</v>
      </c>
      <c r="BJ601" s="1100">
        <v>60</v>
      </c>
      <c r="BK601" s="544">
        <f t="shared" si="82"/>
        <v>88690</v>
      </c>
      <c r="BL601" s="544">
        <f t="shared" si="73"/>
        <v>69757.754797964837</v>
      </c>
      <c r="BM601" s="544">
        <f t="shared" si="74"/>
        <v>-18932.245202035163</v>
      </c>
      <c r="BN601" s="545"/>
      <c r="BO601" s="545">
        <f t="shared" si="75"/>
        <v>0</v>
      </c>
      <c r="BP601" s="545">
        <f t="shared" si="76"/>
        <v>0</v>
      </c>
      <c r="BQ601" s="545"/>
      <c r="BR601" s="545"/>
      <c r="BS601" s="545"/>
      <c r="BT601" s="545">
        <f t="shared" si="83"/>
        <v>60</v>
      </c>
      <c r="BU601" s="545">
        <f t="shared" si="77"/>
        <v>-1135934.7121221097</v>
      </c>
      <c r="BV601" s="545">
        <f t="shared" si="78"/>
        <v>-374858.45500029624</v>
      </c>
      <c r="BW601" s="545">
        <f t="shared" si="79"/>
        <v>-374858.45500029624</v>
      </c>
      <c r="BX601" s="1101">
        <f t="shared" si="80"/>
        <v>2.2649642338620549E-5</v>
      </c>
      <c r="BY601" s="1102">
        <f t="shared" si="81"/>
        <v>4185465.2878778898</v>
      </c>
    </row>
    <row r="602" spans="1:77" ht="12" customHeight="1">
      <c r="A602" s="1086">
        <v>1911351002</v>
      </c>
      <c r="B602" s="1061">
        <v>7151000</v>
      </c>
      <c r="C602" s="1062">
        <v>7049524</v>
      </c>
      <c r="D602" s="1062">
        <v>217</v>
      </c>
      <c r="E602" s="1062" t="s">
        <v>3830</v>
      </c>
      <c r="F602" s="1062" t="s">
        <v>2955</v>
      </c>
      <c r="G602" s="1087" t="s">
        <v>2962</v>
      </c>
      <c r="H602" s="1088" t="s">
        <v>2887</v>
      </c>
      <c r="I602" s="1088" t="s">
        <v>2795</v>
      </c>
      <c r="J602" s="1089"/>
      <c r="K602" s="1090">
        <v>43000</v>
      </c>
      <c r="L602" s="1091"/>
      <c r="M602" s="563">
        <v>0</v>
      </c>
      <c r="N602" s="562">
        <v>0</v>
      </c>
      <c r="O602" s="564">
        <v>0</v>
      </c>
      <c r="P602" s="565">
        <v>0</v>
      </c>
      <c r="Q602" s="564" t="s">
        <v>2796</v>
      </c>
      <c r="R602" s="564" t="s">
        <v>127</v>
      </c>
      <c r="S602" s="566">
        <v>0</v>
      </c>
      <c r="T602" s="567" t="s">
        <v>2797</v>
      </c>
      <c r="U602" s="601"/>
      <c r="V602" s="569">
        <v>46497809</v>
      </c>
      <c r="W602" s="566">
        <v>0</v>
      </c>
      <c r="X602" s="570">
        <v>0</v>
      </c>
      <c r="Y602" s="571">
        <v>46497809</v>
      </c>
      <c r="Z602" s="601"/>
      <c r="AA602" s="572"/>
      <c r="AB602" s="573"/>
      <c r="AC602" s="652">
        <v>0</v>
      </c>
      <c r="AD602" s="574">
        <v>0</v>
      </c>
      <c r="AE602" s="574">
        <v>0</v>
      </c>
      <c r="AF602" s="575">
        <v>0</v>
      </c>
      <c r="AG602" s="576" t="s">
        <v>2798</v>
      </c>
      <c r="AH602" s="574">
        <v>0</v>
      </c>
      <c r="AI602" s="577" t="s">
        <v>2798</v>
      </c>
      <c r="AJ602" s="574">
        <v>0</v>
      </c>
      <c r="AK602" s="577" t="s">
        <v>2798</v>
      </c>
      <c r="AL602" s="575">
        <v>0</v>
      </c>
      <c r="AM602" s="601"/>
      <c r="AN602" s="578">
        <v>0</v>
      </c>
      <c r="AO602" s="579">
        <v>0</v>
      </c>
      <c r="AP602" s="601"/>
      <c r="AQ602" s="595" t="s">
        <v>2795</v>
      </c>
      <c r="AR602" s="596" t="s">
        <v>2799</v>
      </c>
      <c r="AS602" s="582">
        <v>0</v>
      </c>
      <c r="AT602" s="601"/>
      <c r="AU602" s="595" t="s">
        <v>2795</v>
      </c>
      <c r="AV602" s="598" t="s">
        <v>2800</v>
      </c>
      <c r="AW602" s="562" t="s">
        <v>2801</v>
      </c>
      <c r="AX602" s="585" t="s">
        <v>178</v>
      </c>
      <c r="AY602" s="585" t="s">
        <v>178</v>
      </c>
      <c r="AZ602" s="586">
        <v>0</v>
      </c>
      <c r="BA602" s="586">
        <v>0</v>
      </c>
      <c r="BB602" s="586">
        <v>0</v>
      </c>
      <c r="BC602" s="592">
        <v>0</v>
      </c>
      <c r="BD602" s="599">
        <v>0</v>
      </c>
      <c r="BE602" s="568"/>
      <c r="BF602" s="589" t="s">
        <v>178</v>
      </c>
      <c r="BG602" s="590">
        <v>0</v>
      </c>
      <c r="BH602" s="590">
        <v>0</v>
      </c>
      <c r="BI602" s="591">
        <v>46497809</v>
      </c>
      <c r="BJ602" s="1100">
        <v>60</v>
      </c>
      <c r="BK602" s="544">
        <f t="shared" si="82"/>
        <v>774963.48333333328</v>
      </c>
      <c r="BL602" s="544">
        <f t="shared" si="73"/>
        <v>609535.60319927125</v>
      </c>
      <c r="BM602" s="544">
        <f t="shared" si="74"/>
        <v>-165427.88013406203</v>
      </c>
      <c r="BN602" s="545"/>
      <c r="BO602" s="545">
        <f t="shared" si="75"/>
        <v>0</v>
      </c>
      <c r="BP602" s="545">
        <f t="shared" si="76"/>
        <v>0</v>
      </c>
      <c r="BQ602" s="545"/>
      <c r="BR602" s="545"/>
      <c r="BS602" s="545"/>
      <c r="BT602" s="545">
        <f t="shared" si="83"/>
        <v>60</v>
      </c>
      <c r="BU602" s="545">
        <f t="shared" si="77"/>
        <v>-9925672.8080437221</v>
      </c>
      <c r="BV602" s="545">
        <f t="shared" si="78"/>
        <v>-3275472.0266544283</v>
      </c>
      <c r="BW602" s="545">
        <f t="shared" si="79"/>
        <v>-3275472.0266544283</v>
      </c>
      <c r="BX602" s="1101">
        <f t="shared" si="80"/>
        <v>1.9791008820601563E-4</v>
      </c>
      <c r="BY602" s="1102">
        <f t="shared" si="81"/>
        <v>36572136.191956274</v>
      </c>
    </row>
    <row r="603" spans="1:77" ht="12" customHeight="1">
      <c r="A603" s="1086">
        <v>1911351002</v>
      </c>
      <c r="B603" s="1061">
        <v>7151000</v>
      </c>
      <c r="C603" s="1062">
        <v>7049524</v>
      </c>
      <c r="D603" s="1062">
        <v>218</v>
      </c>
      <c r="E603" s="1062" t="s">
        <v>3831</v>
      </c>
      <c r="F603" s="1062" t="s">
        <v>2955</v>
      </c>
      <c r="G603" s="1087" t="s">
        <v>2962</v>
      </c>
      <c r="H603" s="1088" t="s">
        <v>2887</v>
      </c>
      <c r="I603" s="1088" t="s">
        <v>2795</v>
      </c>
      <c r="J603" s="1089"/>
      <c r="K603" s="1090">
        <v>43000</v>
      </c>
      <c r="L603" s="1091"/>
      <c r="M603" s="563">
        <v>0</v>
      </c>
      <c r="N603" s="562">
        <v>0</v>
      </c>
      <c r="O603" s="564">
        <v>0</v>
      </c>
      <c r="P603" s="565">
        <v>0</v>
      </c>
      <c r="Q603" s="564" t="s">
        <v>2796</v>
      </c>
      <c r="R603" s="564" t="s">
        <v>127</v>
      </c>
      <c r="S603" s="566">
        <v>0</v>
      </c>
      <c r="T603" s="567" t="s">
        <v>2797</v>
      </c>
      <c r="U603" s="601"/>
      <c r="V603" s="569">
        <v>40166098.5</v>
      </c>
      <c r="W603" s="566">
        <v>0</v>
      </c>
      <c r="X603" s="570">
        <v>0</v>
      </c>
      <c r="Y603" s="571">
        <v>40166098.5</v>
      </c>
      <c r="Z603" s="601"/>
      <c r="AA603" s="572"/>
      <c r="AB603" s="573"/>
      <c r="AC603" s="652">
        <v>0</v>
      </c>
      <c r="AD603" s="574">
        <v>0</v>
      </c>
      <c r="AE603" s="574">
        <v>0</v>
      </c>
      <c r="AF603" s="575">
        <v>0</v>
      </c>
      <c r="AG603" s="576" t="s">
        <v>2798</v>
      </c>
      <c r="AH603" s="574">
        <v>0</v>
      </c>
      <c r="AI603" s="577" t="s">
        <v>2798</v>
      </c>
      <c r="AJ603" s="574">
        <v>0</v>
      </c>
      <c r="AK603" s="577" t="s">
        <v>2798</v>
      </c>
      <c r="AL603" s="575">
        <v>0</v>
      </c>
      <c r="AM603" s="601"/>
      <c r="AN603" s="578">
        <v>0</v>
      </c>
      <c r="AO603" s="579">
        <v>0</v>
      </c>
      <c r="AP603" s="601"/>
      <c r="AQ603" s="595" t="s">
        <v>2795</v>
      </c>
      <c r="AR603" s="596" t="s">
        <v>2799</v>
      </c>
      <c r="AS603" s="582">
        <v>0</v>
      </c>
      <c r="AT603" s="601"/>
      <c r="AU603" s="595" t="s">
        <v>2795</v>
      </c>
      <c r="AV603" s="598" t="s">
        <v>2800</v>
      </c>
      <c r="AW603" s="562" t="s">
        <v>2801</v>
      </c>
      <c r="AX603" s="585" t="s">
        <v>178</v>
      </c>
      <c r="AY603" s="585" t="s">
        <v>178</v>
      </c>
      <c r="AZ603" s="586">
        <v>0</v>
      </c>
      <c r="BA603" s="586">
        <v>0</v>
      </c>
      <c r="BB603" s="586">
        <v>0</v>
      </c>
      <c r="BC603" s="592">
        <v>0</v>
      </c>
      <c r="BD603" s="599">
        <v>0</v>
      </c>
      <c r="BE603" s="568"/>
      <c r="BF603" s="589" t="s">
        <v>178</v>
      </c>
      <c r="BG603" s="590">
        <v>0</v>
      </c>
      <c r="BH603" s="590">
        <v>0</v>
      </c>
      <c r="BI603" s="591">
        <v>40166098.5</v>
      </c>
      <c r="BJ603" s="1100">
        <v>60</v>
      </c>
      <c r="BK603" s="544">
        <f t="shared" si="82"/>
        <v>669434.97499999998</v>
      </c>
      <c r="BL603" s="544">
        <f t="shared" si="73"/>
        <v>526533.77877135773</v>
      </c>
      <c r="BM603" s="544">
        <f t="shared" si="74"/>
        <v>-142901.19622864225</v>
      </c>
      <c r="BN603" s="545"/>
      <c r="BO603" s="545">
        <f t="shared" si="75"/>
        <v>0</v>
      </c>
      <c r="BP603" s="545">
        <f t="shared" si="76"/>
        <v>0</v>
      </c>
      <c r="BQ603" s="545"/>
      <c r="BR603" s="545"/>
      <c r="BS603" s="545"/>
      <c r="BT603" s="545">
        <f t="shared" si="83"/>
        <v>60</v>
      </c>
      <c r="BU603" s="545">
        <f t="shared" si="77"/>
        <v>-8574071.7737185359</v>
      </c>
      <c r="BV603" s="545">
        <f t="shared" si="78"/>
        <v>-2829443.6853271169</v>
      </c>
      <c r="BW603" s="545">
        <f t="shared" si="79"/>
        <v>-2829443.6853271169</v>
      </c>
      <c r="BX603" s="1101">
        <f t="shared" si="80"/>
        <v>1.7096022948149045E-4</v>
      </c>
      <c r="BY603" s="1102">
        <f t="shared" si="81"/>
        <v>31592026.726281464</v>
      </c>
    </row>
    <row r="604" spans="1:77" ht="12" customHeight="1">
      <c r="A604" s="1086">
        <v>1911351002</v>
      </c>
      <c r="B604" s="1061">
        <v>7151000</v>
      </c>
      <c r="C604" s="1062">
        <v>7049524</v>
      </c>
      <c r="D604" s="1062">
        <v>219</v>
      </c>
      <c r="E604" s="1062" t="s">
        <v>3832</v>
      </c>
      <c r="F604" s="1062" t="s">
        <v>2955</v>
      </c>
      <c r="G604" s="1087" t="s">
        <v>2962</v>
      </c>
      <c r="H604" s="1088" t="s">
        <v>2887</v>
      </c>
      <c r="I604" s="1088" t="s">
        <v>2795</v>
      </c>
      <c r="J604" s="1089"/>
      <c r="K604" s="1090">
        <v>43000</v>
      </c>
      <c r="L604" s="1091"/>
      <c r="M604" s="563">
        <v>0</v>
      </c>
      <c r="N604" s="562">
        <v>0</v>
      </c>
      <c r="O604" s="564">
        <v>0</v>
      </c>
      <c r="P604" s="565">
        <v>0</v>
      </c>
      <c r="Q604" s="564" t="s">
        <v>2796</v>
      </c>
      <c r="R604" s="564" t="s">
        <v>127</v>
      </c>
      <c r="S604" s="566">
        <v>0</v>
      </c>
      <c r="T604" s="567" t="s">
        <v>2797</v>
      </c>
      <c r="U604" s="601"/>
      <c r="V604" s="569">
        <v>37614863</v>
      </c>
      <c r="W604" s="566">
        <v>0</v>
      </c>
      <c r="X604" s="570">
        <v>0</v>
      </c>
      <c r="Y604" s="571">
        <v>37614863</v>
      </c>
      <c r="Z604" s="601"/>
      <c r="AA604" s="572"/>
      <c r="AB604" s="573"/>
      <c r="AC604" s="652">
        <v>0</v>
      </c>
      <c r="AD604" s="574">
        <v>0</v>
      </c>
      <c r="AE604" s="574">
        <v>0</v>
      </c>
      <c r="AF604" s="575">
        <v>0</v>
      </c>
      <c r="AG604" s="576" t="s">
        <v>2798</v>
      </c>
      <c r="AH604" s="574">
        <v>0</v>
      </c>
      <c r="AI604" s="577" t="s">
        <v>2798</v>
      </c>
      <c r="AJ604" s="574">
        <v>0</v>
      </c>
      <c r="AK604" s="577" t="s">
        <v>2798</v>
      </c>
      <c r="AL604" s="575">
        <v>0</v>
      </c>
      <c r="AM604" s="601"/>
      <c r="AN604" s="578">
        <v>0</v>
      </c>
      <c r="AO604" s="579">
        <v>0</v>
      </c>
      <c r="AP604" s="601"/>
      <c r="AQ604" s="595" t="s">
        <v>2795</v>
      </c>
      <c r="AR604" s="596" t="s">
        <v>2799</v>
      </c>
      <c r="AS604" s="582">
        <v>0</v>
      </c>
      <c r="AT604" s="601"/>
      <c r="AU604" s="595" t="s">
        <v>2795</v>
      </c>
      <c r="AV604" s="598" t="s">
        <v>2800</v>
      </c>
      <c r="AW604" s="562" t="s">
        <v>2801</v>
      </c>
      <c r="AX604" s="585" t="s">
        <v>178</v>
      </c>
      <c r="AY604" s="585" t="s">
        <v>178</v>
      </c>
      <c r="AZ604" s="586">
        <v>0</v>
      </c>
      <c r="BA604" s="586">
        <v>0</v>
      </c>
      <c r="BB604" s="586">
        <v>0</v>
      </c>
      <c r="BC604" s="592">
        <v>0</v>
      </c>
      <c r="BD604" s="599">
        <v>0</v>
      </c>
      <c r="BE604" s="568"/>
      <c r="BF604" s="589" t="s">
        <v>178</v>
      </c>
      <c r="BG604" s="590">
        <v>0</v>
      </c>
      <c r="BH604" s="590">
        <v>0</v>
      </c>
      <c r="BI604" s="591">
        <v>37614863</v>
      </c>
      <c r="BJ604" s="1100">
        <v>60</v>
      </c>
      <c r="BK604" s="544">
        <f t="shared" si="82"/>
        <v>626914.3833333333</v>
      </c>
      <c r="BL604" s="544">
        <f t="shared" si="73"/>
        <v>493089.86167419091</v>
      </c>
      <c r="BM604" s="544">
        <f t="shared" si="74"/>
        <v>-133824.5216591424</v>
      </c>
      <c r="BN604" s="545"/>
      <c r="BO604" s="545">
        <f t="shared" si="75"/>
        <v>0</v>
      </c>
      <c r="BP604" s="545">
        <f t="shared" si="76"/>
        <v>0</v>
      </c>
      <c r="BQ604" s="545"/>
      <c r="BR604" s="545"/>
      <c r="BS604" s="545"/>
      <c r="BT604" s="545">
        <f t="shared" si="83"/>
        <v>60</v>
      </c>
      <c r="BU604" s="545">
        <f t="shared" si="77"/>
        <v>-8029471.299548544</v>
      </c>
      <c r="BV604" s="545">
        <f t="shared" si="78"/>
        <v>-2649725.5288510197</v>
      </c>
      <c r="BW604" s="545">
        <f t="shared" si="79"/>
        <v>-2649725.5288510197</v>
      </c>
      <c r="BX604" s="1101">
        <f t="shared" si="80"/>
        <v>1.6010132550949214E-4</v>
      </c>
      <c r="BY604" s="1102">
        <f t="shared" si="81"/>
        <v>29585391.700451456</v>
      </c>
    </row>
    <row r="605" spans="1:77" ht="12" customHeight="1">
      <c r="A605" s="1086">
        <v>1911351002</v>
      </c>
      <c r="B605" s="1061">
        <v>7151000</v>
      </c>
      <c r="C605" s="1062">
        <v>7049524</v>
      </c>
      <c r="D605" s="1062">
        <v>220</v>
      </c>
      <c r="E605" s="1062" t="s">
        <v>3833</v>
      </c>
      <c r="F605" s="1062" t="s">
        <v>2955</v>
      </c>
      <c r="G605" s="1087" t="s">
        <v>2962</v>
      </c>
      <c r="H605" s="1088" t="s">
        <v>2887</v>
      </c>
      <c r="I605" s="1088" t="s">
        <v>2795</v>
      </c>
      <c r="J605" s="1089"/>
      <c r="K605" s="1090">
        <v>43000</v>
      </c>
      <c r="L605" s="1091"/>
      <c r="M605" s="563">
        <v>0</v>
      </c>
      <c r="N605" s="562">
        <v>0</v>
      </c>
      <c r="O605" s="564">
        <v>0</v>
      </c>
      <c r="P605" s="565">
        <v>0</v>
      </c>
      <c r="Q605" s="564" t="s">
        <v>2796</v>
      </c>
      <c r="R605" s="564" t="s">
        <v>127</v>
      </c>
      <c r="S605" s="566">
        <v>0</v>
      </c>
      <c r="T605" s="567" t="s">
        <v>2797</v>
      </c>
      <c r="U605" s="601"/>
      <c r="V605" s="569">
        <v>643043657.40999997</v>
      </c>
      <c r="W605" s="566">
        <v>0</v>
      </c>
      <c r="X605" s="570">
        <v>0</v>
      </c>
      <c r="Y605" s="571">
        <v>643043657.40999997</v>
      </c>
      <c r="Z605" s="601"/>
      <c r="AA605" s="572"/>
      <c r="AB605" s="573"/>
      <c r="AC605" s="652">
        <v>0</v>
      </c>
      <c r="AD605" s="574">
        <v>0</v>
      </c>
      <c r="AE605" s="574">
        <v>0</v>
      </c>
      <c r="AF605" s="575">
        <v>0</v>
      </c>
      <c r="AG605" s="576" t="s">
        <v>2798</v>
      </c>
      <c r="AH605" s="574">
        <v>0</v>
      </c>
      <c r="AI605" s="577" t="s">
        <v>2798</v>
      </c>
      <c r="AJ605" s="574">
        <v>0</v>
      </c>
      <c r="AK605" s="577" t="s">
        <v>2798</v>
      </c>
      <c r="AL605" s="575">
        <v>0</v>
      </c>
      <c r="AM605" s="601"/>
      <c r="AN605" s="578">
        <v>0</v>
      </c>
      <c r="AO605" s="579">
        <v>0</v>
      </c>
      <c r="AP605" s="601"/>
      <c r="AQ605" s="595" t="s">
        <v>2795</v>
      </c>
      <c r="AR605" s="596" t="s">
        <v>2799</v>
      </c>
      <c r="AS605" s="582">
        <v>0</v>
      </c>
      <c r="AT605" s="601"/>
      <c r="AU605" s="595" t="s">
        <v>2795</v>
      </c>
      <c r="AV605" s="598" t="s">
        <v>2800</v>
      </c>
      <c r="AW605" s="562" t="s">
        <v>2801</v>
      </c>
      <c r="AX605" s="585" t="s">
        <v>178</v>
      </c>
      <c r="AY605" s="585" t="s">
        <v>178</v>
      </c>
      <c r="AZ605" s="586">
        <v>0</v>
      </c>
      <c r="BA605" s="586">
        <v>0</v>
      </c>
      <c r="BB605" s="586">
        <v>0</v>
      </c>
      <c r="BC605" s="592">
        <v>0</v>
      </c>
      <c r="BD605" s="599">
        <v>0</v>
      </c>
      <c r="BE605" s="568"/>
      <c r="BF605" s="589" t="s">
        <v>178</v>
      </c>
      <c r="BG605" s="590">
        <v>0</v>
      </c>
      <c r="BH605" s="590">
        <v>0</v>
      </c>
      <c r="BI605" s="591">
        <v>643043657.40999997</v>
      </c>
      <c r="BJ605" s="1100">
        <v>60</v>
      </c>
      <c r="BK605" s="544">
        <f t="shared" si="82"/>
        <v>10717394.290166667</v>
      </c>
      <c r="BL605" s="544">
        <f t="shared" si="73"/>
        <v>8429601.5668796338</v>
      </c>
      <c r="BM605" s="544">
        <f t="shared" si="74"/>
        <v>-2287792.7232870329</v>
      </c>
      <c r="BN605" s="545"/>
      <c r="BO605" s="545">
        <f t="shared" si="75"/>
        <v>0</v>
      </c>
      <c r="BP605" s="545">
        <f t="shared" si="76"/>
        <v>0</v>
      </c>
      <c r="BQ605" s="545"/>
      <c r="BR605" s="545"/>
      <c r="BS605" s="545"/>
      <c r="BT605" s="545">
        <f t="shared" si="83"/>
        <v>60</v>
      </c>
      <c r="BU605" s="545">
        <f t="shared" si="77"/>
        <v>-137267563.39722198</v>
      </c>
      <c r="BV605" s="545">
        <f t="shared" si="78"/>
        <v>-45298295.921083257</v>
      </c>
      <c r="BW605" s="545">
        <f t="shared" si="79"/>
        <v>-45298295.921083257</v>
      </c>
      <c r="BX605" s="1101">
        <f t="shared" si="80"/>
        <v>2.7370069621631419E-3</v>
      </c>
      <c r="BY605" s="1102">
        <f t="shared" si="81"/>
        <v>505776094.01277798</v>
      </c>
    </row>
    <row r="606" spans="1:77" ht="12" customHeight="1">
      <c r="A606" s="1086">
        <v>1911351002</v>
      </c>
      <c r="B606" s="1061">
        <v>7151000</v>
      </c>
      <c r="C606" s="1062">
        <v>7049524</v>
      </c>
      <c r="D606" s="1062">
        <v>221</v>
      </c>
      <c r="E606" s="1062" t="s">
        <v>3834</v>
      </c>
      <c r="F606" s="1062" t="s">
        <v>2955</v>
      </c>
      <c r="G606" s="1087" t="s">
        <v>2956</v>
      </c>
      <c r="H606" s="1088" t="s">
        <v>2887</v>
      </c>
      <c r="I606" s="1088" t="s">
        <v>2795</v>
      </c>
      <c r="J606" s="1089"/>
      <c r="K606" s="1090">
        <v>43000</v>
      </c>
      <c r="L606" s="1091">
        <v>42978</v>
      </c>
      <c r="M606" s="563">
        <v>120</v>
      </c>
      <c r="N606" s="562">
        <v>46630</v>
      </c>
      <c r="O606" s="564">
        <v>8</v>
      </c>
      <c r="P606" s="565">
        <v>112</v>
      </c>
      <c r="Q606" s="564" t="s">
        <v>2796</v>
      </c>
      <c r="R606" s="564" t="s">
        <v>127</v>
      </c>
      <c r="S606" s="566">
        <v>0</v>
      </c>
      <c r="T606" s="567" t="s">
        <v>2797</v>
      </c>
      <c r="U606" s="601"/>
      <c r="V606" s="569">
        <v>55307363</v>
      </c>
      <c r="W606" s="566">
        <v>-3226262.8416666659</v>
      </c>
      <c r="X606" s="570">
        <v>0</v>
      </c>
      <c r="Y606" s="571">
        <v>52081100.158333331</v>
      </c>
      <c r="Z606" s="601"/>
      <c r="AA606" s="572"/>
      <c r="AB606" s="573"/>
      <c r="AC606" s="652">
        <v>0</v>
      </c>
      <c r="AD606" s="574">
        <v>0</v>
      </c>
      <c r="AE606" s="574">
        <v>0</v>
      </c>
      <c r="AF606" s="575">
        <v>0</v>
      </c>
      <c r="AG606" s="576" t="s">
        <v>2798</v>
      </c>
      <c r="AH606" s="574">
        <v>0</v>
      </c>
      <c r="AI606" s="577" t="s">
        <v>2798</v>
      </c>
      <c r="AJ606" s="574">
        <v>0</v>
      </c>
      <c r="AK606" s="577" t="s">
        <v>2798</v>
      </c>
      <c r="AL606" s="575">
        <v>0</v>
      </c>
      <c r="AM606" s="601"/>
      <c r="AN606" s="578">
        <v>0</v>
      </c>
      <c r="AO606" s="579">
        <v>0</v>
      </c>
      <c r="AP606" s="601"/>
      <c r="AQ606" s="595" t="s">
        <v>2795</v>
      </c>
      <c r="AR606" s="596" t="s">
        <v>2799</v>
      </c>
      <c r="AS606" s="582">
        <v>0</v>
      </c>
      <c r="AT606" s="601"/>
      <c r="AU606" s="595" t="s">
        <v>2795</v>
      </c>
      <c r="AV606" s="598" t="s">
        <v>2800</v>
      </c>
      <c r="AW606" s="562" t="s">
        <v>2801</v>
      </c>
      <c r="AX606" s="585" t="s">
        <v>178</v>
      </c>
      <c r="AY606" s="585" t="s">
        <v>178</v>
      </c>
      <c r="AZ606" s="586">
        <v>0</v>
      </c>
      <c r="BA606" s="586">
        <v>0</v>
      </c>
      <c r="BB606" s="586">
        <v>0</v>
      </c>
      <c r="BC606" s="592">
        <v>0</v>
      </c>
      <c r="BD606" s="599">
        <v>0</v>
      </c>
      <c r="BE606" s="568"/>
      <c r="BF606" s="589">
        <v>1</v>
      </c>
      <c r="BG606" s="590">
        <v>460894.69166666665</v>
      </c>
      <c r="BH606" s="590">
        <v>-3687157.5333333323</v>
      </c>
      <c r="BI606" s="591">
        <v>51620205.466666669</v>
      </c>
      <c r="BJ606" s="1100">
        <v>60</v>
      </c>
      <c r="BK606" s="544">
        <f t="shared" si="82"/>
        <v>860336.75777777785</v>
      </c>
      <c r="BL606" s="544">
        <f t="shared" si="73"/>
        <v>676684.63854705484</v>
      </c>
      <c r="BM606" s="544">
        <f t="shared" si="74"/>
        <v>-183652.11923072301</v>
      </c>
      <c r="BN606" s="545"/>
      <c r="BO606" s="545">
        <f t="shared" si="75"/>
        <v>0</v>
      </c>
      <c r="BP606" s="545">
        <f t="shared" si="76"/>
        <v>0</v>
      </c>
      <c r="BQ606" s="545"/>
      <c r="BR606" s="545"/>
      <c r="BS606" s="545"/>
      <c r="BT606" s="545">
        <f t="shared" si="83"/>
        <v>60</v>
      </c>
      <c r="BU606" s="545">
        <f t="shared" si="77"/>
        <v>-11019127.153843381</v>
      </c>
      <c r="BV606" s="545">
        <f t="shared" si="78"/>
        <v>-3636311.9607683159</v>
      </c>
      <c r="BW606" s="545">
        <f t="shared" si="79"/>
        <v>-3636311.9607683159</v>
      </c>
      <c r="BX606" s="1101">
        <f t="shared" si="80"/>
        <v>2.1971270554104283E-4</v>
      </c>
      <c r="BY606" s="1102">
        <f t="shared" si="81"/>
        <v>40601078.312823288</v>
      </c>
    </row>
    <row r="607" spans="1:77" ht="12" customHeight="1">
      <c r="A607" s="1086">
        <v>1911351002</v>
      </c>
      <c r="B607" s="1061">
        <v>7151000</v>
      </c>
      <c r="C607" s="1062">
        <v>7049524</v>
      </c>
      <c r="D607" s="1062">
        <v>222</v>
      </c>
      <c r="E607" s="1062" t="s">
        <v>3835</v>
      </c>
      <c r="F607" s="1062" t="s">
        <v>2955</v>
      </c>
      <c r="G607" s="1087" t="s">
        <v>2956</v>
      </c>
      <c r="H607" s="1088" t="s">
        <v>2887</v>
      </c>
      <c r="I607" s="1088" t="s">
        <v>2795</v>
      </c>
      <c r="J607" s="1089"/>
      <c r="K607" s="1090">
        <v>43000</v>
      </c>
      <c r="L607" s="1091">
        <v>42978</v>
      </c>
      <c r="M607" s="563">
        <v>120</v>
      </c>
      <c r="N607" s="562">
        <v>46630</v>
      </c>
      <c r="O607" s="564">
        <v>8</v>
      </c>
      <c r="P607" s="565">
        <v>112</v>
      </c>
      <c r="Q607" s="564" t="s">
        <v>2796</v>
      </c>
      <c r="R607" s="564" t="s">
        <v>127</v>
      </c>
      <c r="S607" s="566">
        <v>0</v>
      </c>
      <c r="T607" s="567" t="s">
        <v>2797</v>
      </c>
      <c r="U607" s="601"/>
      <c r="V607" s="569">
        <v>27755722</v>
      </c>
      <c r="W607" s="566">
        <v>-1619083.7833333332</v>
      </c>
      <c r="X607" s="570">
        <v>0</v>
      </c>
      <c r="Y607" s="571">
        <v>26136638.216666669</v>
      </c>
      <c r="Z607" s="601"/>
      <c r="AA607" s="572"/>
      <c r="AB607" s="573"/>
      <c r="AC607" s="652">
        <v>0</v>
      </c>
      <c r="AD607" s="574">
        <v>0</v>
      </c>
      <c r="AE607" s="574">
        <v>0</v>
      </c>
      <c r="AF607" s="575">
        <v>0</v>
      </c>
      <c r="AG607" s="576" t="s">
        <v>2798</v>
      </c>
      <c r="AH607" s="574">
        <v>0</v>
      </c>
      <c r="AI607" s="577" t="s">
        <v>2798</v>
      </c>
      <c r="AJ607" s="574">
        <v>0</v>
      </c>
      <c r="AK607" s="577" t="s">
        <v>2798</v>
      </c>
      <c r="AL607" s="575">
        <v>0</v>
      </c>
      <c r="AM607" s="601"/>
      <c r="AN607" s="578">
        <v>0</v>
      </c>
      <c r="AO607" s="579">
        <v>0</v>
      </c>
      <c r="AP607" s="601"/>
      <c r="AQ607" s="595" t="s">
        <v>2795</v>
      </c>
      <c r="AR607" s="596" t="s">
        <v>2799</v>
      </c>
      <c r="AS607" s="582">
        <v>0</v>
      </c>
      <c r="AT607" s="601"/>
      <c r="AU607" s="595" t="s">
        <v>2795</v>
      </c>
      <c r="AV607" s="598" t="s">
        <v>2800</v>
      </c>
      <c r="AW607" s="562" t="s">
        <v>2801</v>
      </c>
      <c r="AX607" s="585" t="s">
        <v>178</v>
      </c>
      <c r="AY607" s="585" t="s">
        <v>178</v>
      </c>
      <c r="AZ607" s="586">
        <v>0</v>
      </c>
      <c r="BA607" s="586">
        <v>0</v>
      </c>
      <c r="BB607" s="586">
        <v>0</v>
      </c>
      <c r="BC607" s="592">
        <v>0</v>
      </c>
      <c r="BD607" s="599">
        <v>0</v>
      </c>
      <c r="BE607" s="568"/>
      <c r="BF607" s="589">
        <v>1</v>
      </c>
      <c r="BG607" s="590">
        <v>231297.68333333332</v>
      </c>
      <c r="BH607" s="590">
        <v>-1850381.4666666666</v>
      </c>
      <c r="BI607" s="591">
        <v>25905340.533333335</v>
      </c>
      <c r="BJ607" s="1100">
        <v>60</v>
      </c>
      <c r="BK607" s="544">
        <f t="shared" si="82"/>
        <v>431755.67555555556</v>
      </c>
      <c r="BL607" s="544">
        <f t="shared" si="73"/>
        <v>339590.78304244112</v>
      </c>
      <c r="BM607" s="544">
        <f t="shared" si="74"/>
        <v>-92164.892513114435</v>
      </c>
      <c r="BN607" s="545"/>
      <c r="BO607" s="545">
        <f t="shared" si="75"/>
        <v>0</v>
      </c>
      <c r="BP607" s="545">
        <f t="shared" si="76"/>
        <v>0</v>
      </c>
      <c r="BQ607" s="545"/>
      <c r="BR607" s="545"/>
      <c r="BS607" s="545"/>
      <c r="BT607" s="545">
        <f t="shared" si="83"/>
        <v>60</v>
      </c>
      <c r="BU607" s="545">
        <f t="shared" si="77"/>
        <v>-5529893.5507868659</v>
      </c>
      <c r="BV607" s="545">
        <f t="shared" si="78"/>
        <v>-1824864.8717596659</v>
      </c>
      <c r="BW607" s="545">
        <f t="shared" si="79"/>
        <v>-1824864.8717596659</v>
      </c>
      <c r="BX607" s="1101">
        <f t="shared" si="80"/>
        <v>1.1026171641676433E-4</v>
      </c>
      <c r="BY607" s="1102">
        <f t="shared" si="81"/>
        <v>20375446.982546467</v>
      </c>
    </row>
    <row r="608" spans="1:77" ht="12" customHeight="1">
      <c r="A608" s="1086">
        <v>1911351002</v>
      </c>
      <c r="B608" s="1061">
        <v>7151000</v>
      </c>
      <c r="C608" s="1062">
        <v>7049524</v>
      </c>
      <c r="D608" s="1062">
        <v>223</v>
      </c>
      <c r="E608" s="1062" t="s">
        <v>3836</v>
      </c>
      <c r="F608" s="1062" t="s">
        <v>2955</v>
      </c>
      <c r="G608" s="1087" t="s">
        <v>2956</v>
      </c>
      <c r="H608" s="1088" t="s">
        <v>2887</v>
      </c>
      <c r="I608" s="1088" t="s">
        <v>2795</v>
      </c>
      <c r="J608" s="1089"/>
      <c r="K608" s="1090">
        <v>43000</v>
      </c>
      <c r="L608" s="1091">
        <v>42978</v>
      </c>
      <c r="M608" s="563">
        <v>120</v>
      </c>
      <c r="N608" s="562">
        <v>46630</v>
      </c>
      <c r="O608" s="564">
        <v>8</v>
      </c>
      <c r="P608" s="565">
        <v>112</v>
      </c>
      <c r="Q608" s="564" t="s">
        <v>2796</v>
      </c>
      <c r="R608" s="564" t="s">
        <v>127</v>
      </c>
      <c r="S608" s="566">
        <v>0</v>
      </c>
      <c r="T608" s="567" t="s">
        <v>2797</v>
      </c>
      <c r="U608" s="601"/>
      <c r="V608" s="569">
        <v>2726400</v>
      </c>
      <c r="W608" s="566">
        <v>-159040</v>
      </c>
      <c r="X608" s="570">
        <v>0</v>
      </c>
      <c r="Y608" s="571">
        <v>2567360</v>
      </c>
      <c r="Z608" s="601"/>
      <c r="AA608" s="572"/>
      <c r="AB608" s="573"/>
      <c r="AC608" s="652">
        <v>0</v>
      </c>
      <c r="AD608" s="574">
        <v>0</v>
      </c>
      <c r="AE608" s="574">
        <v>0</v>
      </c>
      <c r="AF608" s="575">
        <v>0</v>
      </c>
      <c r="AG608" s="576" t="s">
        <v>2798</v>
      </c>
      <c r="AH608" s="574">
        <v>0</v>
      </c>
      <c r="AI608" s="577" t="s">
        <v>2798</v>
      </c>
      <c r="AJ608" s="574">
        <v>0</v>
      </c>
      <c r="AK608" s="577" t="s">
        <v>2798</v>
      </c>
      <c r="AL608" s="575">
        <v>0</v>
      </c>
      <c r="AM608" s="601"/>
      <c r="AN608" s="578">
        <v>0</v>
      </c>
      <c r="AO608" s="579">
        <v>0</v>
      </c>
      <c r="AP608" s="601"/>
      <c r="AQ608" s="595" t="s">
        <v>2795</v>
      </c>
      <c r="AR608" s="596" t="s">
        <v>2799</v>
      </c>
      <c r="AS608" s="582">
        <v>0</v>
      </c>
      <c r="AT608" s="601"/>
      <c r="AU608" s="595" t="s">
        <v>2795</v>
      </c>
      <c r="AV608" s="598" t="s">
        <v>2800</v>
      </c>
      <c r="AW608" s="562" t="s">
        <v>2801</v>
      </c>
      <c r="AX608" s="585" t="s">
        <v>178</v>
      </c>
      <c r="AY608" s="585" t="s">
        <v>178</v>
      </c>
      <c r="AZ608" s="586">
        <v>0</v>
      </c>
      <c r="BA608" s="586">
        <v>0</v>
      </c>
      <c r="BB608" s="586">
        <v>0</v>
      </c>
      <c r="BC608" s="592">
        <v>0</v>
      </c>
      <c r="BD608" s="599">
        <v>0</v>
      </c>
      <c r="BE608" s="568"/>
      <c r="BF608" s="589">
        <v>1</v>
      </c>
      <c r="BG608" s="590">
        <v>22720</v>
      </c>
      <c r="BH608" s="590">
        <v>-181760</v>
      </c>
      <c r="BI608" s="591">
        <v>2544640</v>
      </c>
      <c r="BJ608" s="1100">
        <v>60</v>
      </c>
      <c r="BK608" s="544">
        <f t="shared" si="82"/>
        <v>42410.666666666664</v>
      </c>
      <c r="BL608" s="544">
        <f t="shared" si="73"/>
        <v>33357.457279868686</v>
      </c>
      <c r="BM608" s="544">
        <f t="shared" si="74"/>
        <v>-9053.2093867979784</v>
      </c>
      <c r="BN608" s="545"/>
      <c r="BO608" s="545">
        <f t="shared" si="75"/>
        <v>0</v>
      </c>
      <c r="BP608" s="545">
        <f t="shared" si="76"/>
        <v>0</v>
      </c>
      <c r="BQ608" s="545"/>
      <c r="BR608" s="545"/>
      <c r="BS608" s="545"/>
      <c r="BT608" s="545">
        <f t="shared" si="83"/>
        <v>60</v>
      </c>
      <c r="BU608" s="545">
        <f t="shared" si="77"/>
        <v>-543192.56320787873</v>
      </c>
      <c r="BV608" s="545">
        <f t="shared" si="78"/>
        <v>-179253.5458586</v>
      </c>
      <c r="BW608" s="545">
        <f t="shared" si="79"/>
        <v>-179253.5458586</v>
      </c>
      <c r="BX608" s="1101">
        <f t="shared" si="80"/>
        <v>1.0830831337720785E-5</v>
      </c>
      <c r="BY608" s="1102">
        <f t="shared" si="81"/>
        <v>2001447.436792121</v>
      </c>
    </row>
    <row r="609" spans="1:77" ht="12" customHeight="1">
      <c r="A609" s="1086">
        <v>1911351002</v>
      </c>
      <c r="B609" s="1061">
        <v>7151000</v>
      </c>
      <c r="C609" s="1062">
        <v>7049524</v>
      </c>
      <c r="D609" s="1062">
        <v>224</v>
      </c>
      <c r="E609" s="1062" t="s">
        <v>3837</v>
      </c>
      <c r="F609" s="1062" t="s">
        <v>2955</v>
      </c>
      <c r="G609" s="1087" t="s">
        <v>2956</v>
      </c>
      <c r="H609" s="1088" t="s">
        <v>2887</v>
      </c>
      <c r="I609" s="1088" t="s">
        <v>2795</v>
      </c>
      <c r="J609" s="1089"/>
      <c r="K609" s="1090">
        <v>43000</v>
      </c>
      <c r="L609" s="1091">
        <v>42978</v>
      </c>
      <c r="M609" s="563">
        <v>120</v>
      </c>
      <c r="N609" s="562">
        <v>46630</v>
      </c>
      <c r="O609" s="564">
        <v>8</v>
      </c>
      <c r="P609" s="565">
        <v>112</v>
      </c>
      <c r="Q609" s="564" t="s">
        <v>2796</v>
      </c>
      <c r="R609" s="564" t="s">
        <v>127</v>
      </c>
      <c r="S609" s="566">
        <v>0</v>
      </c>
      <c r="T609" s="567" t="s">
        <v>2797</v>
      </c>
      <c r="U609" s="601"/>
      <c r="V609" s="569">
        <v>729000</v>
      </c>
      <c r="W609" s="566">
        <v>-42525</v>
      </c>
      <c r="X609" s="570">
        <v>0</v>
      </c>
      <c r="Y609" s="571">
        <v>686475</v>
      </c>
      <c r="Z609" s="601"/>
      <c r="AA609" s="572"/>
      <c r="AB609" s="573"/>
      <c r="AC609" s="652">
        <v>0</v>
      </c>
      <c r="AD609" s="574">
        <v>0</v>
      </c>
      <c r="AE609" s="574">
        <v>0</v>
      </c>
      <c r="AF609" s="575">
        <v>0</v>
      </c>
      <c r="AG609" s="576" t="s">
        <v>2798</v>
      </c>
      <c r="AH609" s="574">
        <v>0</v>
      </c>
      <c r="AI609" s="577" t="s">
        <v>2798</v>
      </c>
      <c r="AJ609" s="574">
        <v>0</v>
      </c>
      <c r="AK609" s="577" t="s">
        <v>2798</v>
      </c>
      <c r="AL609" s="575">
        <v>0</v>
      </c>
      <c r="AM609" s="601"/>
      <c r="AN609" s="578">
        <v>0</v>
      </c>
      <c r="AO609" s="579">
        <v>0</v>
      </c>
      <c r="AP609" s="601"/>
      <c r="AQ609" s="595" t="s">
        <v>2795</v>
      </c>
      <c r="AR609" s="596" t="s">
        <v>2799</v>
      </c>
      <c r="AS609" s="582">
        <v>0</v>
      </c>
      <c r="AT609" s="601"/>
      <c r="AU609" s="595" t="s">
        <v>2795</v>
      </c>
      <c r="AV609" s="598" t="s">
        <v>2800</v>
      </c>
      <c r="AW609" s="562" t="s">
        <v>2801</v>
      </c>
      <c r="AX609" s="585" t="s">
        <v>178</v>
      </c>
      <c r="AY609" s="585" t="s">
        <v>178</v>
      </c>
      <c r="AZ609" s="586">
        <v>0</v>
      </c>
      <c r="BA609" s="586">
        <v>0</v>
      </c>
      <c r="BB609" s="586">
        <v>0</v>
      </c>
      <c r="BC609" s="592">
        <v>0</v>
      </c>
      <c r="BD609" s="599">
        <v>0</v>
      </c>
      <c r="BE609" s="568"/>
      <c r="BF609" s="589">
        <v>1</v>
      </c>
      <c r="BG609" s="590">
        <v>6075</v>
      </c>
      <c r="BH609" s="590">
        <v>-48600</v>
      </c>
      <c r="BI609" s="591">
        <v>680400</v>
      </c>
      <c r="BJ609" s="1100">
        <v>60</v>
      </c>
      <c r="BK609" s="544">
        <f t="shared" si="82"/>
        <v>11340</v>
      </c>
      <c r="BL609" s="544">
        <f t="shared" si="73"/>
        <v>8919.3025077113671</v>
      </c>
      <c r="BM609" s="544">
        <f t="shared" si="74"/>
        <v>-2420.6974922886329</v>
      </c>
      <c r="BN609" s="545"/>
      <c r="BO609" s="545">
        <f t="shared" si="75"/>
        <v>0</v>
      </c>
      <c r="BP609" s="545">
        <f t="shared" si="76"/>
        <v>0</v>
      </c>
      <c r="BQ609" s="545"/>
      <c r="BR609" s="545"/>
      <c r="BS609" s="545"/>
      <c r="BT609" s="545">
        <f t="shared" si="83"/>
        <v>60</v>
      </c>
      <c r="BU609" s="545">
        <f t="shared" si="77"/>
        <v>-145241.84953731799</v>
      </c>
      <c r="BV609" s="545">
        <f t="shared" si="78"/>
        <v>-47929.810347314939</v>
      </c>
      <c r="BW609" s="545">
        <f t="shared" si="79"/>
        <v>-47929.810347314939</v>
      </c>
      <c r="BX609" s="1101">
        <f t="shared" si="80"/>
        <v>2.8960079391132822E-6</v>
      </c>
      <c r="BY609" s="1102">
        <f t="shared" si="81"/>
        <v>535158.15046268201</v>
      </c>
    </row>
    <row r="610" spans="1:77" ht="12" customHeight="1">
      <c r="A610" s="1086">
        <v>1911351002</v>
      </c>
      <c r="B610" s="1061">
        <v>7151000</v>
      </c>
      <c r="C610" s="1062">
        <v>7049524</v>
      </c>
      <c r="D610" s="1062">
        <v>225</v>
      </c>
      <c r="E610" s="1062" t="s">
        <v>3838</v>
      </c>
      <c r="F610" s="1062" t="s">
        <v>2955</v>
      </c>
      <c r="G610" s="1087" t="s">
        <v>2886</v>
      </c>
      <c r="H610" s="1088" t="s">
        <v>2887</v>
      </c>
      <c r="I610" s="1088" t="s">
        <v>2795</v>
      </c>
      <c r="J610" s="1089"/>
      <c r="K610" s="1090">
        <v>43000</v>
      </c>
      <c r="L610" s="1091">
        <v>43069</v>
      </c>
      <c r="M610" s="563">
        <v>117</v>
      </c>
      <c r="N610" s="562">
        <v>46629</v>
      </c>
      <c r="O610" s="564">
        <v>5</v>
      </c>
      <c r="P610" s="565">
        <v>112</v>
      </c>
      <c r="Q610" s="564" t="s">
        <v>2796</v>
      </c>
      <c r="R610" s="564" t="s">
        <v>127</v>
      </c>
      <c r="S610" s="566">
        <v>0</v>
      </c>
      <c r="T610" s="567" t="s">
        <v>2797</v>
      </c>
      <c r="U610" s="601"/>
      <c r="V610" s="569">
        <v>203271299</v>
      </c>
      <c r="W610" s="566">
        <v>-6949446.11965812</v>
      </c>
      <c r="X610" s="570">
        <v>0</v>
      </c>
      <c r="Y610" s="571">
        <v>196321852.88034189</v>
      </c>
      <c r="Z610" s="601"/>
      <c r="AA610" s="572"/>
      <c r="AB610" s="573"/>
      <c r="AC610" s="652">
        <v>0</v>
      </c>
      <c r="AD610" s="574">
        <v>0</v>
      </c>
      <c r="AE610" s="574">
        <v>0</v>
      </c>
      <c r="AF610" s="575">
        <v>0</v>
      </c>
      <c r="AG610" s="576" t="s">
        <v>2798</v>
      </c>
      <c r="AH610" s="574">
        <v>0</v>
      </c>
      <c r="AI610" s="577" t="s">
        <v>2798</v>
      </c>
      <c r="AJ610" s="574">
        <v>0</v>
      </c>
      <c r="AK610" s="577" t="s">
        <v>2798</v>
      </c>
      <c r="AL610" s="575">
        <v>0</v>
      </c>
      <c r="AM610" s="601"/>
      <c r="AN610" s="578">
        <v>0</v>
      </c>
      <c r="AO610" s="579">
        <v>0</v>
      </c>
      <c r="AP610" s="601"/>
      <c r="AQ610" s="595" t="s">
        <v>2795</v>
      </c>
      <c r="AR610" s="596" t="s">
        <v>2799</v>
      </c>
      <c r="AS610" s="582">
        <v>0</v>
      </c>
      <c r="AT610" s="601"/>
      <c r="AU610" s="595" t="s">
        <v>2795</v>
      </c>
      <c r="AV610" s="598" t="s">
        <v>2800</v>
      </c>
      <c r="AW610" s="562" t="s">
        <v>2801</v>
      </c>
      <c r="AX610" s="585" t="s">
        <v>178</v>
      </c>
      <c r="AY610" s="585" t="s">
        <v>178</v>
      </c>
      <c r="AZ610" s="586">
        <v>0</v>
      </c>
      <c r="BA610" s="586">
        <v>0</v>
      </c>
      <c r="BB610" s="586">
        <v>0</v>
      </c>
      <c r="BC610" s="592">
        <v>0</v>
      </c>
      <c r="BD610" s="599">
        <v>0</v>
      </c>
      <c r="BE610" s="568"/>
      <c r="BF610" s="589">
        <v>1</v>
      </c>
      <c r="BG610" s="590">
        <v>1737361.52991453</v>
      </c>
      <c r="BH610" s="590">
        <v>-8686807.64957265</v>
      </c>
      <c r="BI610" s="591">
        <v>194584491.35042736</v>
      </c>
      <c r="BJ610" s="1100">
        <v>60</v>
      </c>
      <c r="BK610" s="544">
        <f t="shared" si="82"/>
        <v>3243074.8558404562</v>
      </c>
      <c r="BL610" s="544">
        <f t="shared" si="73"/>
        <v>2550790.6256078887</v>
      </c>
      <c r="BM610" s="544">
        <f t="shared" si="74"/>
        <v>-692284.23023256753</v>
      </c>
      <c r="BN610" s="545"/>
      <c r="BO610" s="545">
        <f t="shared" si="75"/>
        <v>0</v>
      </c>
      <c r="BP610" s="545">
        <f t="shared" si="76"/>
        <v>0</v>
      </c>
      <c r="BQ610" s="545"/>
      <c r="BR610" s="545"/>
      <c r="BS610" s="545"/>
      <c r="BT610" s="545">
        <f t="shared" si="83"/>
        <v>60</v>
      </c>
      <c r="BU610" s="545">
        <f t="shared" si="77"/>
        <v>-41537053.813954055</v>
      </c>
      <c r="BV610" s="545">
        <f t="shared" si="78"/>
        <v>-13707227.758604839</v>
      </c>
      <c r="BW610" s="545">
        <f t="shared" si="79"/>
        <v>-13707227.758604839</v>
      </c>
      <c r="BX610" s="1101">
        <f t="shared" si="80"/>
        <v>8.2821609608929668E-4</v>
      </c>
      <c r="BY610" s="1102">
        <f t="shared" si="81"/>
        <v>153047437.53647333</v>
      </c>
    </row>
    <row r="611" spans="1:77" ht="12" customHeight="1">
      <c r="A611" s="1086">
        <v>1911351002</v>
      </c>
      <c r="B611" s="1061">
        <v>7151000</v>
      </c>
      <c r="C611" s="1062">
        <v>7049524</v>
      </c>
      <c r="D611" s="1062">
        <v>226</v>
      </c>
      <c r="E611" s="1062" t="s">
        <v>3839</v>
      </c>
      <c r="F611" s="1062" t="s">
        <v>2955</v>
      </c>
      <c r="G611" s="1087" t="s">
        <v>2886</v>
      </c>
      <c r="H611" s="1088" t="s">
        <v>2887</v>
      </c>
      <c r="I611" s="1088" t="s">
        <v>2795</v>
      </c>
      <c r="J611" s="1089"/>
      <c r="K611" s="1090">
        <v>43000</v>
      </c>
      <c r="L611" s="1091">
        <v>43069</v>
      </c>
      <c r="M611" s="563">
        <v>117</v>
      </c>
      <c r="N611" s="562">
        <v>46629</v>
      </c>
      <c r="O611" s="564">
        <v>5</v>
      </c>
      <c r="P611" s="565">
        <v>112</v>
      </c>
      <c r="Q611" s="564" t="s">
        <v>2796</v>
      </c>
      <c r="R611" s="564" t="s">
        <v>127</v>
      </c>
      <c r="S611" s="566">
        <v>0</v>
      </c>
      <c r="T611" s="567" t="s">
        <v>2797</v>
      </c>
      <c r="U611" s="601"/>
      <c r="V611" s="569">
        <v>22204600</v>
      </c>
      <c r="W611" s="566">
        <v>-759131.62393162388</v>
      </c>
      <c r="X611" s="570">
        <v>0</v>
      </c>
      <c r="Y611" s="571">
        <v>21445468.376068376</v>
      </c>
      <c r="Z611" s="601"/>
      <c r="AA611" s="572"/>
      <c r="AB611" s="573"/>
      <c r="AC611" s="652">
        <v>0</v>
      </c>
      <c r="AD611" s="574">
        <v>0</v>
      </c>
      <c r="AE611" s="574">
        <v>0</v>
      </c>
      <c r="AF611" s="575">
        <v>0</v>
      </c>
      <c r="AG611" s="576" t="s">
        <v>2798</v>
      </c>
      <c r="AH611" s="574">
        <v>0</v>
      </c>
      <c r="AI611" s="577" t="s">
        <v>2798</v>
      </c>
      <c r="AJ611" s="574">
        <v>0</v>
      </c>
      <c r="AK611" s="577" t="s">
        <v>2798</v>
      </c>
      <c r="AL611" s="575">
        <v>0</v>
      </c>
      <c r="AM611" s="601"/>
      <c r="AN611" s="578">
        <v>0</v>
      </c>
      <c r="AO611" s="579">
        <v>0</v>
      </c>
      <c r="AP611" s="601"/>
      <c r="AQ611" s="595" t="s">
        <v>2795</v>
      </c>
      <c r="AR611" s="596" t="s">
        <v>2799</v>
      </c>
      <c r="AS611" s="582">
        <v>0</v>
      </c>
      <c r="AT611" s="601"/>
      <c r="AU611" s="595" t="s">
        <v>2795</v>
      </c>
      <c r="AV611" s="598" t="s">
        <v>2800</v>
      </c>
      <c r="AW611" s="562" t="s">
        <v>2801</v>
      </c>
      <c r="AX611" s="585" t="s">
        <v>178</v>
      </c>
      <c r="AY611" s="585" t="s">
        <v>178</v>
      </c>
      <c r="AZ611" s="586">
        <v>0</v>
      </c>
      <c r="BA611" s="586">
        <v>0</v>
      </c>
      <c r="BB611" s="586">
        <v>0</v>
      </c>
      <c r="BC611" s="592">
        <v>0</v>
      </c>
      <c r="BD611" s="599">
        <v>0</v>
      </c>
      <c r="BE611" s="568"/>
      <c r="BF611" s="589">
        <v>1</v>
      </c>
      <c r="BG611" s="590">
        <v>189782.90598290597</v>
      </c>
      <c r="BH611" s="590">
        <v>-948914.52991452988</v>
      </c>
      <c r="BI611" s="591">
        <v>21255685.470085472</v>
      </c>
      <c r="BJ611" s="1100">
        <v>60</v>
      </c>
      <c r="BK611" s="544">
        <f t="shared" si="82"/>
        <v>354261.42450142454</v>
      </c>
      <c r="BL611" s="544">
        <f t="shared" si="73"/>
        <v>278638.87230519898</v>
      </c>
      <c r="BM611" s="544">
        <f t="shared" si="74"/>
        <v>-75622.552196225559</v>
      </c>
      <c r="BN611" s="545"/>
      <c r="BO611" s="545">
        <f t="shared" si="75"/>
        <v>0</v>
      </c>
      <c r="BP611" s="545">
        <f t="shared" si="76"/>
        <v>0</v>
      </c>
      <c r="BQ611" s="545"/>
      <c r="BR611" s="545"/>
      <c r="BS611" s="545"/>
      <c r="BT611" s="545">
        <f t="shared" si="83"/>
        <v>60</v>
      </c>
      <c r="BU611" s="545">
        <f t="shared" si="77"/>
        <v>-4537353.1317735333</v>
      </c>
      <c r="BV611" s="545">
        <f t="shared" si="78"/>
        <v>-1497326.5334852661</v>
      </c>
      <c r="BW611" s="545">
        <f t="shared" si="79"/>
        <v>-1497326.5334852661</v>
      </c>
      <c r="BX611" s="1101">
        <f t="shared" si="80"/>
        <v>9.0471243199092248E-5</v>
      </c>
      <c r="BY611" s="1102">
        <f t="shared" si="81"/>
        <v>16718332.33831194</v>
      </c>
    </row>
    <row r="612" spans="1:77" ht="12" customHeight="1">
      <c r="A612" s="1086">
        <v>1911351002</v>
      </c>
      <c r="B612" s="1061">
        <v>7151000</v>
      </c>
      <c r="C612" s="1062">
        <v>7049524</v>
      </c>
      <c r="D612" s="1062">
        <v>227</v>
      </c>
      <c r="E612" s="1062" t="s">
        <v>3840</v>
      </c>
      <c r="F612" s="1062" t="s">
        <v>2955</v>
      </c>
      <c r="G612" s="1087" t="s">
        <v>2886</v>
      </c>
      <c r="H612" s="1088" t="s">
        <v>2887</v>
      </c>
      <c r="I612" s="1088" t="s">
        <v>2795</v>
      </c>
      <c r="J612" s="1089"/>
      <c r="K612" s="1090">
        <v>43000</v>
      </c>
      <c r="L612" s="1091">
        <v>43069</v>
      </c>
      <c r="M612" s="563">
        <v>117</v>
      </c>
      <c r="N612" s="562">
        <v>46629</v>
      </c>
      <c r="O612" s="564">
        <v>5</v>
      </c>
      <c r="P612" s="565">
        <v>112</v>
      </c>
      <c r="Q612" s="564" t="s">
        <v>2796</v>
      </c>
      <c r="R612" s="564" t="s">
        <v>127</v>
      </c>
      <c r="S612" s="566">
        <v>0</v>
      </c>
      <c r="T612" s="567" t="s">
        <v>2797</v>
      </c>
      <c r="U612" s="601"/>
      <c r="V612" s="569">
        <v>84155216.099999994</v>
      </c>
      <c r="W612" s="566">
        <v>-2877101.4051282047</v>
      </c>
      <c r="X612" s="570">
        <v>0</v>
      </c>
      <c r="Y612" s="571">
        <v>81278114.694871783</v>
      </c>
      <c r="Z612" s="601"/>
      <c r="AA612" s="572"/>
      <c r="AB612" s="573"/>
      <c r="AC612" s="652">
        <v>0</v>
      </c>
      <c r="AD612" s="574">
        <v>0</v>
      </c>
      <c r="AE612" s="574">
        <v>0</v>
      </c>
      <c r="AF612" s="575">
        <v>0</v>
      </c>
      <c r="AG612" s="576" t="s">
        <v>2798</v>
      </c>
      <c r="AH612" s="574">
        <v>0</v>
      </c>
      <c r="AI612" s="577" t="s">
        <v>2798</v>
      </c>
      <c r="AJ612" s="574">
        <v>0</v>
      </c>
      <c r="AK612" s="577" t="s">
        <v>2798</v>
      </c>
      <c r="AL612" s="575">
        <v>0</v>
      </c>
      <c r="AM612" s="601"/>
      <c r="AN612" s="578">
        <v>0</v>
      </c>
      <c r="AO612" s="579">
        <v>0</v>
      </c>
      <c r="AP612" s="601"/>
      <c r="AQ612" s="595" t="s">
        <v>2795</v>
      </c>
      <c r="AR612" s="596" t="s">
        <v>2799</v>
      </c>
      <c r="AS612" s="582">
        <v>0</v>
      </c>
      <c r="AT612" s="601"/>
      <c r="AU612" s="595" t="s">
        <v>2795</v>
      </c>
      <c r="AV612" s="598" t="s">
        <v>2800</v>
      </c>
      <c r="AW612" s="562" t="s">
        <v>2801</v>
      </c>
      <c r="AX612" s="585" t="s">
        <v>178</v>
      </c>
      <c r="AY612" s="585" t="s">
        <v>178</v>
      </c>
      <c r="AZ612" s="586">
        <v>0</v>
      </c>
      <c r="BA612" s="586">
        <v>0</v>
      </c>
      <c r="BB612" s="586">
        <v>0</v>
      </c>
      <c r="BC612" s="592">
        <v>0</v>
      </c>
      <c r="BD612" s="599">
        <v>0</v>
      </c>
      <c r="BE612" s="568"/>
      <c r="BF612" s="589">
        <v>1</v>
      </c>
      <c r="BG612" s="590">
        <v>719275.35128205118</v>
      </c>
      <c r="BH612" s="590">
        <v>-3596376.756410256</v>
      </c>
      <c r="BI612" s="591">
        <v>80558839.343589738</v>
      </c>
      <c r="BJ612" s="1100">
        <v>60</v>
      </c>
      <c r="BK612" s="544">
        <f t="shared" si="82"/>
        <v>1342647.3223931624</v>
      </c>
      <c r="BL612" s="544">
        <f t="shared" si="73"/>
        <v>1056038.5916748927</v>
      </c>
      <c r="BM612" s="544">
        <f t="shared" si="74"/>
        <v>-286608.73071826971</v>
      </c>
      <c r="BN612" s="545"/>
      <c r="BO612" s="545">
        <f t="shared" si="75"/>
        <v>0</v>
      </c>
      <c r="BP612" s="545">
        <f t="shared" si="76"/>
        <v>0</v>
      </c>
      <c r="BQ612" s="545"/>
      <c r="BR612" s="545"/>
      <c r="BS612" s="545"/>
      <c r="BT612" s="545">
        <f t="shared" si="83"/>
        <v>60</v>
      </c>
      <c r="BU612" s="545">
        <f t="shared" si="77"/>
        <v>-17196523.843096182</v>
      </c>
      <c r="BV612" s="545">
        <f t="shared" si="78"/>
        <v>-5674852.8682217402</v>
      </c>
      <c r="BW612" s="545">
        <f t="shared" si="79"/>
        <v>-5674852.8682217402</v>
      </c>
      <c r="BX612" s="1101">
        <f t="shared" si="80"/>
        <v>3.4288512390474326E-4</v>
      </c>
      <c r="BY612" s="1102">
        <f t="shared" si="81"/>
        <v>63362315.500493564</v>
      </c>
    </row>
    <row r="613" spans="1:77" ht="12" customHeight="1">
      <c r="A613" s="1086">
        <v>1911351002</v>
      </c>
      <c r="B613" s="1061">
        <v>7151000</v>
      </c>
      <c r="C613" s="1062">
        <v>7049524</v>
      </c>
      <c r="D613" s="1062">
        <v>229</v>
      </c>
      <c r="E613" s="1062" t="s">
        <v>4594</v>
      </c>
      <c r="F613" s="1062" t="s">
        <v>2955</v>
      </c>
      <c r="G613" s="1087" t="s">
        <v>2956</v>
      </c>
      <c r="H613" s="1088" t="s">
        <v>2887</v>
      </c>
      <c r="I613" s="1088" t="s">
        <v>2795</v>
      </c>
      <c r="J613" s="1089"/>
      <c r="K613" s="1090">
        <v>43032</v>
      </c>
      <c r="L613" s="1091">
        <v>43008</v>
      </c>
      <c r="M613" s="563">
        <v>119</v>
      </c>
      <c r="N613" s="562">
        <v>46629</v>
      </c>
      <c r="O613" s="564">
        <v>7</v>
      </c>
      <c r="P613" s="565">
        <v>112</v>
      </c>
      <c r="Q613" s="564" t="s">
        <v>2796</v>
      </c>
      <c r="R613" s="564" t="s">
        <v>127</v>
      </c>
      <c r="S613" s="566">
        <v>1291747256.24</v>
      </c>
      <c r="T613" s="567" t="s">
        <v>2797</v>
      </c>
      <c r="U613" s="601"/>
      <c r="V613" s="569">
        <v>1291747256.24</v>
      </c>
      <c r="W613" s="566">
        <v>-65130113.760000005</v>
      </c>
      <c r="X613" s="570">
        <v>0</v>
      </c>
      <c r="Y613" s="571">
        <v>1226617142.48</v>
      </c>
      <c r="Z613" s="601"/>
      <c r="AA613" s="572"/>
      <c r="AB613" s="573"/>
      <c r="AC613" s="652">
        <v>0</v>
      </c>
      <c r="AD613" s="574">
        <v>0</v>
      </c>
      <c r="AE613" s="574">
        <v>0</v>
      </c>
      <c r="AF613" s="575">
        <v>0</v>
      </c>
      <c r="AG613" s="576" t="s">
        <v>2798</v>
      </c>
      <c r="AH613" s="574">
        <v>0</v>
      </c>
      <c r="AI613" s="577" t="s">
        <v>2798</v>
      </c>
      <c r="AJ613" s="574">
        <v>0</v>
      </c>
      <c r="AK613" s="577" t="s">
        <v>2798</v>
      </c>
      <c r="AL613" s="575">
        <v>0</v>
      </c>
      <c r="AM613" s="601"/>
      <c r="AN613" s="578">
        <v>0</v>
      </c>
      <c r="AO613" s="579">
        <v>0</v>
      </c>
      <c r="AP613" s="601"/>
      <c r="AQ613" s="595" t="s">
        <v>2795</v>
      </c>
      <c r="AR613" s="596" t="s">
        <v>2799</v>
      </c>
      <c r="AS613" s="582">
        <v>0</v>
      </c>
      <c r="AT613" s="601"/>
      <c r="AU613" s="595" t="s">
        <v>2795</v>
      </c>
      <c r="AV613" s="598" t="s">
        <v>2800</v>
      </c>
      <c r="AW613" s="562" t="s">
        <v>2801</v>
      </c>
      <c r="AX613" s="585" t="s">
        <v>178</v>
      </c>
      <c r="AY613" s="585" t="s">
        <v>178</v>
      </c>
      <c r="AZ613" s="586">
        <v>0</v>
      </c>
      <c r="BA613" s="586">
        <v>0</v>
      </c>
      <c r="BB613" s="586">
        <v>0</v>
      </c>
      <c r="BC613" s="592">
        <v>0</v>
      </c>
      <c r="BD613" s="599">
        <v>0</v>
      </c>
      <c r="BE613" s="568"/>
      <c r="BF613" s="589">
        <v>1</v>
      </c>
      <c r="BG613" s="590">
        <v>10855018.960000001</v>
      </c>
      <c r="BH613" s="590">
        <v>-75985132.719999999</v>
      </c>
      <c r="BI613" s="591">
        <v>1215762123.52</v>
      </c>
      <c r="BJ613" s="1100">
        <v>60</v>
      </c>
      <c r="BK613" s="544">
        <f t="shared" si="82"/>
        <v>20262702.058666665</v>
      </c>
      <c r="BL613" s="544">
        <f t="shared" si="73"/>
        <v>15937316.515420975</v>
      </c>
      <c r="BM613" s="544">
        <f t="shared" si="74"/>
        <v>-4325385.5432456899</v>
      </c>
      <c r="BN613" s="545"/>
      <c r="BO613" s="545">
        <f t="shared" si="75"/>
        <v>0</v>
      </c>
      <c r="BP613" s="545">
        <f t="shared" si="76"/>
        <v>0</v>
      </c>
      <c r="BQ613" s="545"/>
      <c r="BR613" s="545"/>
      <c r="BS613" s="545"/>
      <c r="BT613" s="545">
        <f t="shared" si="83"/>
        <v>60</v>
      </c>
      <c r="BU613" s="545">
        <f t="shared" si="77"/>
        <v>-259523132.5947414</v>
      </c>
      <c r="BV613" s="545">
        <f t="shared" si="78"/>
        <v>-85642633.756264672</v>
      </c>
      <c r="BW613" s="545">
        <f t="shared" si="79"/>
        <v>-85642633.756264672</v>
      </c>
      <c r="BX613" s="1101">
        <f t="shared" si="80"/>
        <v>5.1746865987465354E-3</v>
      </c>
      <c r="BY613" s="1102">
        <f t="shared" si="81"/>
        <v>956238990.92525852</v>
      </c>
    </row>
    <row r="614" spans="1:77" ht="12" customHeight="1">
      <c r="A614" s="1086">
        <v>1911351002</v>
      </c>
      <c r="B614" s="1061">
        <v>7151000</v>
      </c>
      <c r="C614" s="1062">
        <v>7049524</v>
      </c>
      <c r="D614" s="1062">
        <v>230</v>
      </c>
      <c r="E614" s="1062" t="s">
        <v>4595</v>
      </c>
      <c r="F614" s="1062" t="s">
        <v>2955</v>
      </c>
      <c r="G614" s="1087" t="s">
        <v>2956</v>
      </c>
      <c r="H614" s="1088" t="s">
        <v>2887</v>
      </c>
      <c r="I614" s="1088" t="s">
        <v>2795</v>
      </c>
      <c r="J614" s="1089"/>
      <c r="K614" s="1091">
        <v>43032</v>
      </c>
      <c r="L614" s="1091">
        <v>43008</v>
      </c>
      <c r="M614" s="563">
        <v>119</v>
      </c>
      <c r="N614" s="562">
        <v>46629</v>
      </c>
      <c r="O614" s="564">
        <v>7</v>
      </c>
      <c r="P614" s="565">
        <v>112</v>
      </c>
      <c r="Q614" s="564" t="s">
        <v>2796</v>
      </c>
      <c r="R614" s="564" t="s">
        <v>127</v>
      </c>
      <c r="S614" s="566">
        <v>86223662.549999997</v>
      </c>
      <c r="T614" s="567" t="s">
        <v>2797</v>
      </c>
      <c r="U614" s="601"/>
      <c r="V614" s="569">
        <v>86223662.549999997</v>
      </c>
      <c r="W614" s="566">
        <v>-4347411.5571428565</v>
      </c>
      <c r="X614" s="570">
        <v>0</v>
      </c>
      <c r="Y614" s="571">
        <v>81876250.992857143</v>
      </c>
      <c r="Z614" s="601"/>
      <c r="AA614" s="572"/>
      <c r="AB614" s="573"/>
      <c r="AC614" s="652">
        <v>0</v>
      </c>
      <c r="AD614" s="574">
        <v>0</v>
      </c>
      <c r="AE614" s="574">
        <v>0</v>
      </c>
      <c r="AF614" s="575">
        <v>0</v>
      </c>
      <c r="AG614" s="576" t="s">
        <v>2798</v>
      </c>
      <c r="AH614" s="574">
        <v>0</v>
      </c>
      <c r="AI614" s="577" t="s">
        <v>2798</v>
      </c>
      <c r="AJ614" s="574">
        <v>0</v>
      </c>
      <c r="AK614" s="577" t="s">
        <v>2798</v>
      </c>
      <c r="AL614" s="575">
        <v>0</v>
      </c>
      <c r="AM614" s="601"/>
      <c r="AN614" s="578">
        <v>0</v>
      </c>
      <c r="AO614" s="579">
        <v>0</v>
      </c>
      <c r="AP614" s="601"/>
      <c r="AQ614" s="595" t="s">
        <v>2795</v>
      </c>
      <c r="AR614" s="596" t="s">
        <v>2799</v>
      </c>
      <c r="AS614" s="582">
        <v>0</v>
      </c>
      <c r="AT614" s="601"/>
      <c r="AU614" s="595" t="s">
        <v>2795</v>
      </c>
      <c r="AV614" s="598" t="s">
        <v>2800</v>
      </c>
      <c r="AW614" s="562" t="s">
        <v>2801</v>
      </c>
      <c r="AX614" s="585" t="s">
        <v>178</v>
      </c>
      <c r="AY614" s="585" t="s">
        <v>178</v>
      </c>
      <c r="AZ614" s="586">
        <v>0</v>
      </c>
      <c r="BA614" s="586">
        <v>0</v>
      </c>
      <c r="BB614" s="586">
        <v>0</v>
      </c>
      <c r="BC614" s="592">
        <v>0</v>
      </c>
      <c r="BD614" s="599">
        <v>0</v>
      </c>
      <c r="BE614" s="568"/>
      <c r="BF614" s="589">
        <v>1</v>
      </c>
      <c r="BG614" s="590">
        <v>724568.59285714279</v>
      </c>
      <c r="BH614" s="590">
        <v>-5071980.1499999994</v>
      </c>
      <c r="BI614" s="591">
        <v>81151682.399999991</v>
      </c>
      <c r="BJ614" s="1100">
        <v>60</v>
      </c>
      <c r="BK614" s="544">
        <f t="shared" si="82"/>
        <v>1352528.0399999998</v>
      </c>
      <c r="BL614" s="544">
        <f t="shared" si="73"/>
        <v>1063810.1180707177</v>
      </c>
      <c r="BM614" s="544">
        <f t="shared" si="74"/>
        <v>-288717.92192928214</v>
      </c>
      <c r="BN614" s="545"/>
      <c r="BO614" s="545">
        <f t="shared" si="75"/>
        <v>0</v>
      </c>
      <c r="BP614" s="545">
        <f t="shared" si="76"/>
        <v>0</v>
      </c>
      <c r="BQ614" s="545"/>
      <c r="BR614" s="545"/>
      <c r="BS614" s="545"/>
      <c r="BT614" s="545">
        <f t="shared" si="83"/>
        <v>60</v>
      </c>
      <c r="BU614" s="545">
        <f t="shared" si="77"/>
        <v>-17323075.315756928</v>
      </c>
      <c r="BV614" s="545">
        <f t="shared" si="78"/>
        <v>-5716614.8541997867</v>
      </c>
      <c r="BW614" s="545">
        <f t="shared" si="79"/>
        <v>-5716614.8541997867</v>
      </c>
      <c r="BX614" s="1101">
        <f t="shared" si="80"/>
        <v>3.4540846046854731E-4</v>
      </c>
      <c r="BY614" s="1102">
        <f t="shared" si="81"/>
        <v>63828607.084243059</v>
      </c>
    </row>
    <row r="615" spans="1:77" ht="12" customHeight="1">
      <c r="A615" s="1086">
        <v>1911351002</v>
      </c>
      <c r="B615" s="1061">
        <v>7151000</v>
      </c>
      <c r="C615" s="1062">
        <v>7049524</v>
      </c>
      <c r="D615" s="1062">
        <v>231</v>
      </c>
      <c r="E615" s="1062" t="s">
        <v>4596</v>
      </c>
      <c r="F615" s="1062" t="s">
        <v>2955</v>
      </c>
      <c r="G615" s="1087" t="s">
        <v>2956</v>
      </c>
      <c r="H615" s="1088" t="s">
        <v>2887</v>
      </c>
      <c r="I615" s="1088" t="s">
        <v>2795</v>
      </c>
      <c r="J615" s="1089"/>
      <c r="K615" s="1090">
        <v>43061</v>
      </c>
      <c r="L615" s="1091">
        <v>43039</v>
      </c>
      <c r="M615" s="563">
        <v>118</v>
      </c>
      <c r="N615" s="562">
        <v>46630</v>
      </c>
      <c r="O615" s="564">
        <v>6</v>
      </c>
      <c r="P615" s="565">
        <v>112</v>
      </c>
      <c r="Q615" s="564" t="s">
        <v>2796</v>
      </c>
      <c r="R615" s="564" t="s">
        <v>127</v>
      </c>
      <c r="S615" s="566">
        <v>1023505903.12</v>
      </c>
      <c r="T615" s="567" t="s">
        <v>2797</v>
      </c>
      <c r="U615" s="601"/>
      <c r="V615" s="569">
        <v>1023505903.12</v>
      </c>
      <c r="W615" s="566">
        <v>-43368894.200000003</v>
      </c>
      <c r="X615" s="570">
        <v>0</v>
      </c>
      <c r="Y615" s="571">
        <v>980137008.91999996</v>
      </c>
      <c r="Z615" s="601"/>
      <c r="AA615" s="572"/>
      <c r="AB615" s="573"/>
      <c r="AC615" s="652">
        <v>0</v>
      </c>
      <c r="AD615" s="574">
        <v>0</v>
      </c>
      <c r="AE615" s="574">
        <v>0</v>
      </c>
      <c r="AF615" s="575">
        <v>0</v>
      </c>
      <c r="AG615" s="576" t="s">
        <v>2798</v>
      </c>
      <c r="AH615" s="574">
        <v>0</v>
      </c>
      <c r="AI615" s="577" t="s">
        <v>2798</v>
      </c>
      <c r="AJ615" s="574">
        <v>0</v>
      </c>
      <c r="AK615" s="577" t="s">
        <v>2798</v>
      </c>
      <c r="AL615" s="575">
        <v>0</v>
      </c>
      <c r="AM615" s="601"/>
      <c r="AN615" s="578">
        <v>0</v>
      </c>
      <c r="AO615" s="579">
        <v>0</v>
      </c>
      <c r="AP615" s="601"/>
      <c r="AQ615" s="595" t="s">
        <v>2795</v>
      </c>
      <c r="AR615" s="596" t="s">
        <v>2799</v>
      </c>
      <c r="AS615" s="582">
        <v>0</v>
      </c>
      <c r="AT615" s="601"/>
      <c r="AU615" s="595" t="s">
        <v>2795</v>
      </c>
      <c r="AV615" s="598" t="s">
        <v>2800</v>
      </c>
      <c r="AW615" s="562" t="s">
        <v>2801</v>
      </c>
      <c r="AX615" s="585" t="s">
        <v>178</v>
      </c>
      <c r="AY615" s="585" t="s">
        <v>178</v>
      </c>
      <c r="AZ615" s="586">
        <v>0</v>
      </c>
      <c r="BA615" s="586">
        <v>0</v>
      </c>
      <c r="BB615" s="586">
        <v>0</v>
      </c>
      <c r="BC615" s="592">
        <v>0</v>
      </c>
      <c r="BD615" s="599">
        <v>0</v>
      </c>
      <c r="BE615" s="568"/>
      <c r="BF615" s="589">
        <v>1</v>
      </c>
      <c r="BG615" s="590">
        <v>8673778.8399999999</v>
      </c>
      <c r="BH615" s="590">
        <v>-52042673.040000007</v>
      </c>
      <c r="BI615" s="591">
        <v>971463230.08000004</v>
      </c>
      <c r="BJ615" s="1100">
        <v>60</v>
      </c>
      <c r="BK615" s="544">
        <f t="shared" si="82"/>
        <v>16191053.834666668</v>
      </c>
      <c r="BL615" s="544">
        <f t="shared" si="73"/>
        <v>12734824.256616591</v>
      </c>
      <c r="BM615" s="544">
        <f t="shared" si="74"/>
        <v>-3456229.578050077</v>
      </c>
      <c r="BN615" s="545"/>
      <c r="BO615" s="545">
        <f t="shared" si="75"/>
        <v>0</v>
      </c>
      <c r="BP615" s="545">
        <f t="shared" si="76"/>
        <v>0</v>
      </c>
      <c r="BQ615" s="545"/>
      <c r="BR615" s="545"/>
      <c r="BS615" s="545"/>
      <c r="BT615" s="545">
        <f t="shared" si="83"/>
        <v>60</v>
      </c>
      <c r="BU615" s="545">
        <f t="shared" si="77"/>
        <v>-207373774.68300462</v>
      </c>
      <c r="BV615" s="545">
        <f t="shared" si="78"/>
        <v>-68433345.645391524</v>
      </c>
      <c r="BW615" s="545">
        <f t="shared" si="79"/>
        <v>-68433345.645391524</v>
      </c>
      <c r="BX615" s="1101">
        <f t="shared" si="80"/>
        <v>4.1348695280251516E-3</v>
      </c>
      <c r="BY615" s="1102">
        <f t="shared" si="81"/>
        <v>764089455.39699543</v>
      </c>
    </row>
    <row r="616" spans="1:77" ht="12" customHeight="1">
      <c r="A616" s="1086">
        <v>1911351002</v>
      </c>
      <c r="B616" s="1061">
        <v>7151000</v>
      </c>
      <c r="C616" s="1062">
        <v>7049524</v>
      </c>
      <c r="D616" s="1062">
        <v>232</v>
      </c>
      <c r="E616" s="1062" t="s">
        <v>4597</v>
      </c>
      <c r="F616" s="1062" t="s">
        <v>2955</v>
      </c>
      <c r="G616" s="1087" t="s">
        <v>2956</v>
      </c>
      <c r="H616" s="1088" t="s">
        <v>2887</v>
      </c>
      <c r="I616" s="1088" t="s">
        <v>2795</v>
      </c>
      <c r="J616" s="1089"/>
      <c r="K616" s="1090">
        <v>43032</v>
      </c>
      <c r="L616" s="1091">
        <v>43008</v>
      </c>
      <c r="M616" s="563">
        <v>119</v>
      </c>
      <c r="N616" s="562">
        <v>46629</v>
      </c>
      <c r="O616" s="564">
        <v>7</v>
      </c>
      <c r="P616" s="565">
        <v>112</v>
      </c>
      <c r="Q616" s="564" t="s">
        <v>2796</v>
      </c>
      <c r="R616" s="564" t="s">
        <v>127</v>
      </c>
      <c r="S616" s="566">
        <v>179590602.36000001</v>
      </c>
      <c r="T616" s="567" t="s">
        <v>2797</v>
      </c>
      <c r="U616" s="601"/>
      <c r="V616" s="569">
        <v>179590602.36000001</v>
      </c>
      <c r="W616" s="566">
        <v>-9054988.3542857151</v>
      </c>
      <c r="X616" s="570">
        <v>0</v>
      </c>
      <c r="Y616" s="571">
        <v>170535614.0057143</v>
      </c>
      <c r="Z616" s="601"/>
      <c r="AA616" s="572"/>
      <c r="AB616" s="573"/>
      <c r="AC616" s="652">
        <v>0</v>
      </c>
      <c r="AD616" s="574">
        <v>0</v>
      </c>
      <c r="AE616" s="574">
        <v>0</v>
      </c>
      <c r="AF616" s="575">
        <v>0</v>
      </c>
      <c r="AG616" s="576" t="s">
        <v>2798</v>
      </c>
      <c r="AH616" s="574">
        <v>0</v>
      </c>
      <c r="AI616" s="577" t="s">
        <v>2798</v>
      </c>
      <c r="AJ616" s="574">
        <v>0</v>
      </c>
      <c r="AK616" s="577" t="s">
        <v>2798</v>
      </c>
      <c r="AL616" s="575">
        <v>0</v>
      </c>
      <c r="AM616" s="601"/>
      <c r="AN616" s="578">
        <v>0</v>
      </c>
      <c r="AO616" s="579">
        <v>0</v>
      </c>
      <c r="AP616" s="601"/>
      <c r="AQ616" s="595" t="s">
        <v>2795</v>
      </c>
      <c r="AR616" s="596" t="s">
        <v>2799</v>
      </c>
      <c r="AS616" s="582">
        <v>0</v>
      </c>
      <c r="AT616" s="601"/>
      <c r="AU616" s="595" t="s">
        <v>2795</v>
      </c>
      <c r="AV616" s="598" t="s">
        <v>2800</v>
      </c>
      <c r="AW616" s="562" t="s">
        <v>2801</v>
      </c>
      <c r="AX616" s="585" t="s">
        <v>178</v>
      </c>
      <c r="AY616" s="585" t="s">
        <v>178</v>
      </c>
      <c r="AZ616" s="586">
        <v>0</v>
      </c>
      <c r="BA616" s="586">
        <v>0</v>
      </c>
      <c r="BB616" s="586">
        <v>0</v>
      </c>
      <c r="BC616" s="592">
        <v>0</v>
      </c>
      <c r="BD616" s="599">
        <v>0</v>
      </c>
      <c r="BE616" s="568"/>
      <c r="BF616" s="589">
        <v>1</v>
      </c>
      <c r="BG616" s="590">
        <v>1509164.7257142859</v>
      </c>
      <c r="BH616" s="590">
        <v>-10564153.080000002</v>
      </c>
      <c r="BI616" s="591">
        <v>169026449.28</v>
      </c>
      <c r="BJ616" s="1100">
        <v>60</v>
      </c>
      <c r="BK616" s="544">
        <f t="shared" si="82"/>
        <v>2817107.4879999999</v>
      </c>
      <c r="BL616" s="544">
        <f t="shared" si="73"/>
        <v>2215752.5469321753</v>
      </c>
      <c r="BM616" s="544">
        <f t="shared" si="74"/>
        <v>-601354.94106782461</v>
      </c>
      <c r="BN616" s="545"/>
      <c r="BO616" s="545">
        <f t="shared" si="75"/>
        <v>0</v>
      </c>
      <c r="BP616" s="545">
        <f t="shared" si="76"/>
        <v>0</v>
      </c>
      <c r="BQ616" s="545"/>
      <c r="BR616" s="545"/>
      <c r="BS616" s="545"/>
      <c r="BT616" s="545">
        <f t="shared" si="83"/>
        <v>60</v>
      </c>
      <c r="BU616" s="545">
        <f t="shared" si="77"/>
        <v>-36081296.464069478</v>
      </c>
      <c r="BV616" s="545">
        <f t="shared" si="78"/>
        <v>-11906827.833142929</v>
      </c>
      <c r="BW616" s="545">
        <f t="shared" si="79"/>
        <v>-11906827.833142929</v>
      </c>
      <c r="BX616" s="1101">
        <f t="shared" si="80"/>
        <v>7.1943259705321654E-4</v>
      </c>
      <c r="BY616" s="1102">
        <f t="shared" si="81"/>
        <v>132945152.81593053</v>
      </c>
    </row>
    <row r="617" spans="1:77" ht="12" customHeight="1">
      <c r="A617" s="1086">
        <v>1911351002</v>
      </c>
      <c r="B617" s="1061">
        <v>7151000</v>
      </c>
      <c r="C617" s="1062">
        <v>7049524</v>
      </c>
      <c r="D617" s="1062">
        <v>233</v>
      </c>
      <c r="E617" s="1062" t="s">
        <v>4598</v>
      </c>
      <c r="F617" s="1062" t="s">
        <v>2955</v>
      </c>
      <c r="G617" s="1087" t="s">
        <v>2962</v>
      </c>
      <c r="H617" s="1088" t="s">
        <v>2887</v>
      </c>
      <c r="I617" s="1088" t="s">
        <v>2795</v>
      </c>
      <c r="J617" s="1089"/>
      <c r="K617" s="1090">
        <v>43032</v>
      </c>
      <c r="L617" s="1091"/>
      <c r="M617" s="563">
        <v>0</v>
      </c>
      <c r="N617" s="562">
        <v>0</v>
      </c>
      <c r="O617" s="564">
        <v>0</v>
      </c>
      <c r="P617" s="565">
        <v>0</v>
      </c>
      <c r="Q617" s="564" t="s">
        <v>2796</v>
      </c>
      <c r="R617" s="564" t="s">
        <v>127</v>
      </c>
      <c r="S617" s="566">
        <v>36554706</v>
      </c>
      <c r="T617" s="567" t="s">
        <v>2797</v>
      </c>
      <c r="U617" s="601"/>
      <c r="V617" s="569">
        <v>36554706</v>
      </c>
      <c r="W617" s="566">
        <v>0</v>
      </c>
      <c r="X617" s="570">
        <v>0</v>
      </c>
      <c r="Y617" s="571">
        <v>36554706</v>
      </c>
      <c r="Z617" s="601"/>
      <c r="AA617" s="572"/>
      <c r="AB617" s="573"/>
      <c r="AC617" s="652">
        <v>0</v>
      </c>
      <c r="AD617" s="574">
        <v>0</v>
      </c>
      <c r="AE617" s="574">
        <v>0</v>
      </c>
      <c r="AF617" s="575">
        <v>0</v>
      </c>
      <c r="AG617" s="576" t="s">
        <v>2798</v>
      </c>
      <c r="AH617" s="574">
        <v>0</v>
      </c>
      <c r="AI617" s="577" t="s">
        <v>2798</v>
      </c>
      <c r="AJ617" s="574">
        <v>0</v>
      </c>
      <c r="AK617" s="577" t="s">
        <v>2798</v>
      </c>
      <c r="AL617" s="575">
        <v>0</v>
      </c>
      <c r="AM617" s="601"/>
      <c r="AN617" s="578">
        <v>0</v>
      </c>
      <c r="AO617" s="579">
        <v>0</v>
      </c>
      <c r="AP617" s="601"/>
      <c r="AQ617" s="595" t="s">
        <v>2795</v>
      </c>
      <c r="AR617" s="596" t="s">
        <v>2799</v>
      </c>
      <c r="AS617" s="582">
        <v>0</v>
      </c>
      <c r="AT617" s="601"/>
      <c r="AU617" s="595" t="s">
        <v>2795</v>
      </c>
      <c r="AV617" s="598" t="s">
        <v>2800</v>
      </c>
      <c r="AW617" s="562" t="s">
        <v>2801</v>
      </c>
      <c r="AX617" s="585" t="s">
        <v>178</v>
      </c>
      <c r="AY617" s="585" t="s">
        <v>178</v>
      </c>
      <c r="AZ617" s="586">
        <v>0</v>
      </c>
      <c r="BA617" s="586">
        <v>0</v>
      </c>
      <c r="BB617" s="586">
        <v>0</v>
      </c>
      <c r="BC617" s="592">
        <v>0</v>
      </c>
      <c r="BD617" s="599">
        <v>0</v>
      </c>
      <c r="BE617" s="568"/>
      <c r="BF617" s="589" t="s">
        <v>178</v>
      </c>
      <c r="BG617" s="590">
        <v>0</v>
      </c>
      <c r="BH617" s="590">
        <v>0</v>
      </c>
      <c r="BI617" s="591">
        <v>36554706</v>
      </c>
      <c r="BJ617" s="1100">
        <v>60</v>
      </c>
      <c r="BK617" s="544">
        <f t="shared" si="82"/>
        <v>609245.1</v>
      </c>
      <c r="BL617" s="544">
        <f t="shared" si="73"/>
        <v>479192.3587513988</v>
      </c>
      <c r="BM617" s="544">
        <f t="shared" si="74"/>
        <v>-130052.74124860117</v>
      </c>
      <c r="BN617" s="545"/>
      <c r="BO617" s="545">
        <f t="shared" si="75"/>
        <v>0</v>
      </c>
      <c r="BP617" s="545">
        <f t="shared" si="76"/>
        <v>0</v>
      </c>
      <c r="BQ617" s="545"/>
      <c r="BR617" s="545"/>
      <c r="BS617" s="545"/>
      <c r="BT617" s="545">
        <f t="shared" si="83"/>
        <v>60</v>
      </c>
      <c r="BU617" s="545">
        <f t="shared" si="77"/>
        <v>-7803164.4749160707</v>
      </c>
      <c r="BV617" s="545">
        <f t="shared" si="78"/>
        <v>-2575044.2767223036</v>
      </c>
      <c r="BW617" s="545">
        <f t="shared" si="79"/>
        <v>-2575044.2767223036</v>
      </c>
      <c r="BX617" s="1101">
        <f t="shared" si="80"/>
        <v>1.5558894589646081E-4</v>
      </c>
      <c r="BY617" s="1102">
        <f t="shared" si="81"/>
        <v>28751541.525083929</v>
      </c>
    </row>
    <row r="618" spans="1:77" ht="12" customHeight="1">
      <c r="A618" s="1086">
        <v>1911351002</v>
      </c>
      <c r="B618" s="1061">
        <v>7151000</v>
      </c>
      <c r="C618" s="1062">
        <v>7049524</v>
      </c>
      <c r="D618" s="1062">
        <v>234</v>
      </c>
      <c r="E618" s="1062" t="s">
        <v>4599</v>
      </c>
      <c r="F618" s="1062" t="s">
        <v>2955</v>
      </c>
      <c r="G618" s="1087" t="s">
        <v>2962</v>
      </c>
      <c r="H618" s="1088" t="s">
        <v>2887</v>
      </c>
      <c r="I618" s="1088" t="s">
        <v>2795</v>
      </c>
      <c r="J618" s="1089"/>
      <c r="K618" s="1090">
        <v>43032</v>
      </c>
      <c r="L618" s="1091"/>
      <c r="M618" s="563">
        <v>0</v>
      </c>
      <c r="N618" s="562">
        <v>0</v>
      </c>
      <c r="O618" s="564">
        <v>0</v>
      </c>
      <c r="P618" s="565">
        <v>0</v>
      </c>
      <c r="Q618" s="564" t="s">
        <v>2796</v>
      </c>
      <c r="R618" s="564" t="s">
        <v>127</v>
      </c>
      <c r="S618" s="566">
        <v>31915464.5</v>
      </c>
      <c r="T618" s="567" t="s">
        <v>2797</v>
      </c>
      <c r="U618" s="601"/>
      <c r="V618" s="569">
        <v>31915464.5</v>
      </c>
      <c r="W618" s="566">
        <v>0</v>
      </c>
      <c r="X618" s="570">
        <v>0</v>
      </c>
      <c r="Y618" s="571">
        <v>31915464.5</v>
      </c>
      <c r="Z618" s="601"/>
      <c r="AA618" s="572"/>
      <c r="AB618" s="573"/>
      <c r="AC618" s="652">
        <v>0</v>
      </c>
      <c r="AD618" s="574">
        <v>0</v>
      </c>
      <c r="AE618" s="574">
        <v>0</v>
      </c>
      <c r="AF618" s="575">
        <v>0</v>
      </c>
      <c r="AG618" s="576" t="s">
        <v>2798</v>
      </c>
      <c r="AH618" s="574">
        <v>0</v>
      </c>
      <c r="AI618" s="577" t="s">
        <v>2798</v>
      </c>
      <c r="AJ618" s="574">
        <v>0</v>
      </c>
      <c r="AK618" s="577" t="s">
        <v>2798</v>
      </c>
      <c r="AL618" s="575">
        <v>0</v>
      </c>
      <c r="AM618" s="601"/>
      <c r="AN618" s="578">
        <v>0</v>
      </c>
      <c r="AO618" s="579">
        <v>0</v>
      </c>
      <c r="AP618" s="601"/>
      <c r="AQ618" s="595" t="s">
        <v>2795</v>
      </c>
      <c r="AR618" s="596" t="s">
        <v>2799</v>
      </c>
      <c r="AS618" s="582">
        <v>0</v>
      </c>
      <c r="AT618" s="601"/>
      <c r="AU618" s="595" t="s">
        <v>2795</v>
      </c>
      <c r="AV618" s="598" t="s">
        <v>2800</v>
      </c>
      <c r="AW618" s="562" t="s">
        <v>2801</v>
      </c>
      <c r="AX618" s="585" t="s">
        <v>178</v>
      </c>
      <c r="AY618" s="585" t="s">
        <v>178</v>
      </c>
      <c r="AZ618" s="586">
        <v>0</v>
      </c>
      <c r="BA618" s="586">
        <v>0</v>
      </c>
      <c r="BB618" s="586">
        <v>0</v>
      </c>
      <c r="BC618" s="592">
        <v>0</v>
      </c>
      <c r="BD618" s="599">
        <v>0</v>
      </c>
      <c r="BE618" s="568"/>
      <c r="BF618" s="589" t="s">
        <v>178</v>
      </c>
      <c r="BG618" s="590">
        <v>0</v>
      </c>
      <c r="BH618" s="590">
        <v>0</v>
      </c>
      <c r="BI618" s="591">
        <v>31915464.5</v>
      </c>
      <c r="BJ618" s="1100">
        <v>60</v>
      </c>
      <c r="BK618" s="544">
        <f t="shared" si="82"/>
        <v>531924.40833333333</v>
      </c>
      <c r="BL618" s="544">
        <f t="shared" si="73"/>
        <v>418376.95847975177</v>
      </c>
      <c r="BM618" s="544">
        <f t="shared" si="74"/>
        <v>-113547.44985358155</v>
      </c>
      <c r="BN618" s="545"/>
      <c r="BO618" s="545">
        <f t="shared" si="75"/>
        <v>0</v>
      </c>
      <c r="BP618" s="545">
        <f t="shared" si="76"/>
        <v>0</v>
      </c>
      <c r="BQ618" s="545"/>
      <c r="BR618" s="545"/>
      <c r="BS618" s="545"/>
      <c r="BT618" s="545">
        <f t="shared" si="83"/>
        <v>60</v>
      </c>
      <c r="BU618" s="545">
        <f t="shared" si="77"/>
        <v>-6812846.9912148928</v>
      </c>
      <c r="BV618" s="545">
        <f t="shared" si="78"/>
        <v>-2248239.5071009146</v>
      </c>
      <c r="BW618" s="545">
        <f t="shared" si="79"/>
        <v>-2248239.5071009146</v>
      </c>
      <c r="BX618" s="1101">
        <f t="shared" si="80"/>
        <v>1.3584279625586144E-4</v>
      </c>
      <c r="BY618" s="1102">
        <f t="shared" si="81"/>
        <v>25102617.508785106</v>
      </c>
    </row>
    <row r="619" spans="1:77" ht="12" customHeight="1">
      <c r="A619" s="1086">
        <v>1911351002</v>
      </c>
      <c r="B619" s="1061">
        <v>7151000</v>
      </c>
      <c r="C619" s="1062">
        <v>7049524</v>
      </c>
      <c r="D619" s="1062">
        <v>235</v>
      </c>
      <c r="E619" s="1062" t="s">
        <v>4600</v>
      </c>
      <c r="F619" s="1062" t="s">
        <v>2955</v>
      </c>
      <c r="G619" s="1087" t="s">
        <v>2962</v>
      </c>
      <c r="H619" s="1088" t="s">
        <v>2887</v>
      </c>
      <c r="I619" s="1088" t="s">
        <v>2795</v>
      </c>
      <c r="J619" s="1089"/>
      <c r="K619" s="1090">
        <v>43032</v>
      </c>
      <c r="L619" s="1091"/>
      <c r="M619" s="563">
        <v>0</v>
      </c>
      <c r="N619" s="562">
        <v>0</v>
      </c>
      <c r="O619" s="564">
        <v>0</v>
      </c>
      <c r="P619" s="565">
        <v>0</v>
      </c>
      <c r="Q619" s="564" t="s">
        <v>2796</v>
      </c>
      <c r="R619" s="564" t="s">
        <v>127</v>
      </c>
      <c r="S619" s="566">
        <v>37180000</v>
      </c>
      <c r="T619" s="567" t="s">
        <v>2797</v>
      </c>
      <c r="U619" s="601"/>
      <c r="V619" s="569">
        <v>37180000</v>
      </c>
      <c r="W619" s="566">
        <v>0</v>
      </c>
      <c r="X619" s="570">
        <v>0</v>
      </c>
      <c r="Y619" s="571">
        <v>37180000</v>
      </c>
      <c r="Z619" s="601"/>
      <c r="AA619" s="572"/>
      <c r="AB619" s="573"/>
      <c r="AC619" s="652">
        <v>0</v>
      </c>
      <c r="AD619" s="574">
        <v>0</v>
      </c>
      <c r="AE619" s="574">
        <v>0</v>
      </c>
      <c r="AF619" s="575">
        <v>0</v>
      </c>
      <c r="AG619" s="576" t="s">
        <v>2798</v>
      </c>
      <c r="AH619" s="574">
        <v>0</v>
      </c>
      <c r="AI619" s="577" t="s">
        <v>2798</v>
      </c>
      <c r="AJ619" s="574">
        <v>0</v>
      </c>
      <c r="AK619" s="577" t="s">
        <v>2798</v>
      </c>
      <c r="AL619" s="575">
        <v>0</v>
      </c>
      <c r="AM619" s="601"/>
      <c r="AN619" s="578">
        <v>0</v>
      </c>
      <c r="AO619" s="579">
        <v>0</v>
      </c>
      <c r="AP619" s="601"/>
      <c r="AQ619" s="595" t="s">
        <v>2795</v>
      </c>
      <c r="AR619" s="596" t="s">
        <v>2799</v>
      </c>
      <c r="AS619" s="582">
        <v>0</v>
      </c>
      <c r="AT619" s="601"/>
      <c r="AU619" s="595" t="s">
        <v>2795</v>
      </c>
      <c r="AV619" s="598" t="s">
        <v>2800</v>
      </c>
      <c r="AW619" s="562" t="s">
        <v>2801</v>
      </c>
      <c r="AX619" s="585" t="s">
        <v>178</v>
      </c>
      <c r="AY619" s="585" t="s">
        <v>178</v>
      </c>
      <c r="AZ619" s="586">
        <v>0</v>
      </c>
      <c r="BA619" s="586">
        <v>0</v>
      </c>
      <c r="BB619" s="586">
        <v>0</v>
      </c>
      <c r="BC619" s="592">
        <v>0</v>
      </c>
      <c r="BD619" s="599">
        <v>0</v>
      </c>
      <c r="BE619" s="568"/>
      <c r="BF619" s="589" t="s">
        <v>178</v>
      </c>
      <c r="BG619" s="590">
        <v>0</v>
      </c>
      <c r="BH619" s="590">
        <v>0</v>
      </c>
      <c r="BI619" s="591">
        <v>37180000</v>
      </c>
      <c r="BJ619" s="1100">
        <v>60</v>
      </c>
      <c r="BK619" s="544">
        <f t="shared" si="82"/>
        <v>619666.66666666663</v>
      </c>
      <c r="BL619" s="544">
        <f t="shared" si="73"/>
        <v>487389.28165301098</v>
      </c>
      <c r="BM619" s="544">
        <f t="shared" si="74"/>
        <v>-132277.38501365564</v>
      </c>
      <c r="BN619" s="545"/>
      <c r="BO619" s="545">
        <f t="shared" si="75"/>
        <v>0</v>
      </c>
      <c r="BP619" s="545">
        <f t="shared" si="76"/>
        <v>0</v>
      </c>
      <c r="BQ619" s="545"/>
      <c r="BR619" s="545"/>
      <c r="BS619" s="545"/>
      <c r="BT619" s="545">
        <f t="shared" si="83"/>
        <v>60</v>
      </c>
      <c r="BU619" s="545">
        <f t="shared" si="77"/>
        <v>-7936643.1008193381</v>
      </c>
      <c r="BV619" s="545">
        <f t="shared" si="78"/>
        <v>-2619092.2232703818</v>
      </c>
      <c r="BW619" s="545">
        <f t="shared" si="79"/>
        <v>-2619092.2232703818</v>
      </c>
      <c r="BX619" s="1101">
        <f t="shared" si="80"/>
        <v>1.582504044330274E-4</v>
      </c>
      <c r="BY619" s="1102">
        <f t="shared" si="81"/>
        <v>29243356.899180658</v>
      </c>
    </row>
    <row r="620" spans="1:77" ht="12" customHeight="1">
      <c r="A620" s="1086">
        <v>1911351002</v>
      </c>
      <c r="B620" s="1061">
        <v>7151000</v>
      </c>
      <c r="C620" s="1062">
        <v>7049524</v>
      </c>
      <c r="D620" s="1062">
        <v>236</v>
      </c>
      <c r="E620" s="1062" t="s">
        <v>4601</v>
      </c>
      <c r="F620" s="1062" t="s">
        <v>2955</v>
      </c>
      <c r="G620" s="1087" t="s">
        <v>2962</v>
      </c>
      <c r="H620" s="1088" t="s">
        <v>2887</v>
      </c>
      <c r="I620" s="1088" t="s">
        <v>2795</v>
      </c>
      <c r="J620" s="1089"/>
      <c r="K620" s="1090">
        <v>43032</v>
      </c>
      <c r="L620" s="1091"/>
      <c r="M620" s="563">
        <v>0</v>
      </c>
      <c r="N620" s="562">
        <v>0</v>
      </c>
      <c r="O620" s="564">
        <v>0</v>
      </c>
      <c r="P620" s="565">
        <v>0</v>
      </c>
      <c r="Q620" s="564" t="s">
        <v>2796</v>
      </c>
      <c r="R620" s="564" t="s">
        <v>127</v>
      </c>
      <c r="S620" s="566">
        <v>630468632.10000002</v>
      </c>
      <c r="T620" s="567" t="s">
        <v>2797</v>
      </c>
      <c r="U620" s="601"/>
      <c r="V620" s="569">
        <v>630468632.10000002</v>
      </c>
      <c r="W620" s="566">
        <v>0</v>
      </c>
      <c r="X620" s="570">
        <v>0</v>
      </c>
      <c r="Y620" s="571">
        <v>630468632.10000002</v>
      </c>
      <c r="Z620" s="601"/>
      <c r="AA620" s="572"/>
      <c r="AB620" s="573"/>
      <c r="AC620" s="652">
        <v>0</v>
      </c>
      <c r="AD620" s="574">
        <v>0</v>
      </c>
      <c r="AE620" s="574">
        <v>0</v>
      </c>
      <c r="AF620" s="575">
        <v>0</v>
      </c>
      <c r="AG620" s="576" t="s">
        <v>2798</v>
      </c>
      <c r="AH620" s="574">
        <v>0</v>
      </c>
      <c r="AI620" s="577" t="s">
        <v>2798</v>
      </c>
      <c r="AJ620" s="574">
        <v>0</v>
      </c>
      <c r="AK620" s="577" t="s">
        <v>2798</v>
      </c>
      <c r="AL620" s="575">
        <v>0</v>
      </c>
      <c r="AM620" s="601"/>
      <c r="AN620" s="578">
        <v>0</v>
      </c>
      <c r="AO620" s="579">
        <v>0</v>
      </c>
      <c r="AP620" s="601"/>
      <c r="AQ620" s="595" t="s">
        <v>2795</v>
      </c>
      <c r="AR620" s="596" t="s">
        <v>2799</v>
      </c>
      <c r="AS620" s="582">
        <v>0</v>
      </c>
      <c r="AT620" s="601"/>
      <c r="AU620" s="595" t="s">
        <v>2795</v>
      </c>
      <c r="AV620" s="598" t="s">
        <v>2800</v>
      </c>
      <c r="AW620" s="562" t="s">
        <v>2801</v>
      </c>
      <c r="AX620" s="585" t="s">
        <v>178</v>
      </c>
      <c r="AY620" s="585" t="s">
        <v>178</v>
      </c>
      <c r="AZ620" s="586">
        <v>0</v>
      </c>
      <c r="BA620" s="586">
        <v>0</v>
      </c>
      <c r="BB620" s="586">
        <v>0</v>
      </c>
      <c r="BC620" s="592">
        <v>0</v>
      </c>
      <c r="BD620" s="599">
        <v>0</v>
      </c>
      <c r="BE620" s="568"/>
      <c r="BF620" s="589" t="s">
        <v>178</v>
      </c>
      <c r="BG620" s="590">
        <v>0</v>
      </c>
      <c r="BH620" s="590">
        <v>0</v>
      </c>
      <c r="BI620" s="591">
        <v>630468632.10000002</v>
      </c>
      <c r="BJ620" s="1100">
        <v>60</v>
      </c>
      <c r="BK620" s="544">
        <f t="shared" si="82"/>
        <v>10507810.535</v>
      </c>
      <c r="BL620" s="544">
        <f t="shared" si="73"/>
        <v>8264756.689187075</v>
      </c>
      <c r="BM620" s="544">
        <f t="shared" si="74"/>
        <v>-2243053.8458129251</v>
      </c>
      <c r="BN620" s="545"/>
      <c r="BO620" s="545">
        <f t="shared" si="75"/>
        <v>0</v>
      </c>
      <c r="BP620" s="545">
        <f t="shared" si="76"/>
        <v>0</v>
      </c>
      <c r="BQ620" s="545"/>
      <c r="BR620" s="545"/>
      <c r="BS620" s="545"/>
      <c r="BT620" s="545">
        <f t="shared" si="83"/>
        <v>60</v>
      </c>
      <c r="BU620" s="545">
        <f t="shared" si="77"/>
        <v>-134583230.74877551</v>
      </c>
      <c r="BV620" s="545">
        <f t="shared" si="78"/>
        <v>-44412466.147095919</v>
      </c>
      <c r="BW620" s="545">
        <f t="shared" si="79"/>
        <v>-44412466.147095919</v>
      </c>
      <c r="BX620" s="1101">
        <f t="shared" si="80"/>
        <v>2.6834834860721508E-3</v>
      </c>
      <c r="BY620" s="1102">
        <f t="shared" si="81"/>
        <v>495885401.35122448</v>
      </c>
    </row>
    <row r="621" spans="1:77" ht="12" customHeight="1">
      <c r="A621" s="1086">
        <v>1911351002</v>
      </c>
      <c r="B621" s="1061">
        <v>7151000</v>
      </c>
      <c r="C621" s="1062">
        <v>7049524</v>
      </c>
      <c r="D621" s="1062">
        <v>237</v>
      </c>
      <c r="E621" s="1062" t="s">
        <v>4602</v>
      </c>
      <c r="F621" s="1062" t="s">
        <v>2955</v>
      </c>
      <c r="G621" s="1087" t="s">
        <v>2956</v>
      </c>
      <c r="H621" s="1088" t="s">
        <v>2887</v>
      </c>
      <c r="I621" s="1088" t="s">
        <v>2795</v>
      </c>
      <c r="J621" s="1089"/>
      <c r="K621" s="1090">
        <v>43032</v>
      </c>
      <c r="L621" s="1091">
        <v>43008</v>
      </c>
      <c r="M621" s="563">
        <v>119</v>
      </c>
      <c r="N621" s="562">
        <v>46629</v>
      </c>
      <c r="O621" s="564">
        <v>7</v>
      </c>
      <c r="P621" s="565">
        <v>112</v>
      </c>
      <c r="Q621" s="564" t="s">
        <v>2796</v>
      </c>
      <c r="R621" s="564" t="s">
        <v>127</v>
      </c>
      <c r="S621" s="566">
        <v>29662550</v>
      </c>
      <c r="T621" s="567" t="s">
        <v>2797</v>
      </c>
      <c r="U621" s="601"/>
      <c r="V621" s="569">
        <v>29662550</v>
      </c>
      <c r="W621" s="566">
        <v>-1495590.7563025209</v>
      </c>
      <c r="X621" s="570">
        <v>0</v>
      </c>
      <c r="Y621" s="571">
        <v>28166959.243697479</v>
      </c>
      <c r="Z621" s="601"/>
      <c r="AA621" s="572"/>
      <c r="AB621" s="573"/>
      <c r="AC621" s="652">
        <v>0</v>
      </c>
      <c r="AD621" s="574">
        <v>0</v>
      </c>
      <c r="AE621" s="574">
        <v>0</v>
      </c>
      <c r="AF621" s="575">
        <v>0</v>
      </c>
      <c r="AG621" s="576" t="s">
        <v>2798</v>
      </c>
      <c r="AH621" s="574">
        <v>0</v>
      </c>
      <c r="AI621" s="577" t="s">
        <v>2798</v>
      </c>
      <c r="AJ621" s="574">
        <v>0</v>
      </c>
      <c r="AK621" s="577" t="s">
        <v>2798</v>
      </c>
      <c r="AL621" s="575">
        <v>0</v>
      </c>
      <c r="AM621" s="601"/>
      <c r="AN621" s="578">
        <v>0</v>
      </c>
      <c r="AO621" s="579">
        <v>0</v>
      </c>
      <c r="AP621" s="601"/>
      <c r="AQ621" s="595" t="s">
        <v>2795</v>
      </c>
      <c r="AR621" s="596" t="s">
        <v>2799</v>
      </c>
      <c r="AS621" s="582">
        <v>0</v>
      </c>
      <c r="AT621" s="601"/>
      <c r="AU621" s="595" t="s">
        <v>2795</v>
      </c>
      <c r="AV621" s="598" t="s">
        <v>2800</v>
      </c>
      <c r="AW621" s="562" t="s">
        <v>2801</v>
      </c>
      <c r="AX621" s="585" t="s">
        <v>178</v>
      </c>
      <c r="AY621" s="585" t="s">
        <v>178</v>
      </c>
      <c r="AZ621" s="586">
        <v>0</v>
      </c>
      <c r="BA621" s="586">
        <v>0</v>
      </c>
      <c r="BB621" s="586">
        <v>0</v>
      </c>
      <c r="BC621" s="592">
        <v>0</v>
      </c>
      <c r="BD621" s="599">
        <v>0</v>
      </c>
      <c r="BE621" s="568"/>
      <c r="BF621" s="589">
        <v>1</v>
      </c>
      <c r="BG621" s="590">
        <v>249265.12605042016</v>
      </c>
      <c r="BH621" s="590">
        <v>-1744855.882352941</v>
      </c>
      <c r="BI621" s="591">
        <v>27917694.117647059</v>
      </c>
      <c r="BJ621" s="1100">
        <v>60</v>
      </c>
      <c r="BK621" s="544">
        <f t="shared" si="82"/>
        <v>465294.90196078434</v>
      </c>
      <c r="BL621" s="544">
        <f t="shared" si="73"/>
        <v>365970.54549242841</v>
      </c>
      <c r="BM621" s="544">
        <f t="shared" si="74"/>
        <v>-99324.356468355923</v>
      </c>
      <c r="BN621" s="545"/>
      <c r="BO621" s="545">
        <f t="shared" si="75"/>
        <v>0</v>
      </c>
      <c r="BP621" s="545">
        <f t="shared" si="76"/>
        <v>0</v>
      </c>
      <c r="BQ621" s="545"/>
      <c r="BR621" s="545"/>
      <c r="BS621" s="545"/>
      <c r="BT621" s="545">
        <f t="shared" si="83"/>
        <v>60</v>
      </c>
      <c r="BU621" s="545">
        <f t="shared" si="77"/>
        <v>-5959461.3881013552</v>
      </c>
      <c r="BV621" s="545">
        <f t="shared" si="78"/>
        <v>-1966622.2580734473</v>
      </c>
      <c r="BW621" s="545">
        <f t="shared" si="79"/>
        <v>-1966622.2580734473</v>
      </c>
      <c r="BX621" s="1101">
        <f t="shared" si="80"/>
        <v>1.1882696032692837E-4</v>
      </c>
      <c r="BY621" s="1102">
        <f t="shared" si="81"/>
        <v>21958232.729545705</v>
      </c>
    </row>
    <row r="622" spans="1:77" ht="12" customHeight="1">
      <c r="A622" s="1086">
        <v>1911351002</v>
      </c>
      <c r="B622" s="1061">
        <v>7151000</v>
      </c>
      <c r="C622" s="1062">
        <v>7049524</v>
      </c>
      <c r="D622" s="1062">
        <v>238</v>
      </c>
      <c r="E622" s="1062" t="s">
        <v>4603</v>
      </c>
      <c r="F622" s="1062" t="s">
        <v>2955</v>
      </c>
      <c r="G622" s="1087" t="s">
        <v>2956</v>
      </c>
      <c r="H622" s="1088" t="s">
        <v>2887</v>
      </c>
      <c r="I622" s="1088" t="s">
        <v>2795</v>
      </c>
      <c r="J622" s="1089"/>
      <c r="K622" s="1090">
        <v>43032</v>
      </c>
      <c r="L622" s="1091">
        <v>43008</v>
      </c>
      <c r="M622" s="563">
        <v>119</v>
      </c>
      <c r="N622" s="562">
        <v>46629</v>
      </c>
      <c r="O622" s="564">
        <v>7</v>
      </c>
      <c r="P622" s="565">
        <v>112</v>
      </c>
      <c r="Q622" s="564" t="s">
        <v>2796</v>
      </c>
      <c r="R622" s="564" t="s">
        <v>127</v>
      </c>
      <c r="S622" s="566">
        <v>28308256.5</v>
      </c>
      <c r="T622" s="567" t="s">
        <v>2797</v>
      </c>
      <c r="U622" s="601"/>
      <c r="V622" s="569">
        <v>28308256.5</v>
      </c>
      <c r="W622" s="566">
        <v>-1427307.0504201681</v>
      </c>
      <c r="X622" s="570">
        <v>0</v>
      </c>
      <c r="Y622" s="571">
        <v>26880949.449579831</v>
      </c>
      <c r="Z622" s="601"/>
      <c r="AA622" s="572"/>
      <c r="AB622" s="573"/>
      <c r="AC622" s="652">
        <v>0</v>
      </c>
      <c r="AD622" s="574">
        <v>0</v>
      </c>
      <c r="AE622" s="574">
        <v>0</v>
      </c>
      <c r="AF622" s="575">
        <v>0</v>
      </c>
      <c r="AG622" s="576" t="s">
        <v>2798</v>
      </c>
      <c r="AH622" s="574">
        <v>0</v>
      </c>
      <c r="AI622" s="577" t="s">
        <v>2798</v>
      </c>
      <c r="AJ622" s="574">
        <v>0</v>
      </c>
      <c r="AK622" s="577" t="s">
        <v>2798</v>
      </c>
      <c r="AL622" s="575">
        <v>0</v>
      </c>
      <c r="AM622" s="601"/>
      <c r="AN622" s="578">
        <v>0</v>
      </c>
      <c r="AO622" s="579">
        <v>0</v>
      </c>
      <c r="AP622" s="601"/>
      <c r="AQ622" s="595" t="s">
        <v>2795</v>
      </c>
      <c r="AR622" s="596" t="s">
        <v>2799</v>
      </c>
      <c r="AS622" s="582">
        <v>0</v>
      </c>
      <c r="AT622" s="601"/>
      <c r="AU622" s="595" t="s">
        <v>2795</v>
      </c>
      <c r="AV622" s="598" t="s">
        <v>2800</v>
      </c>
      <c r="AW622" s="562" t="s">
        <v>2801</v>
      </c>
      <c r="AX622" s="585" t="s">
        <v>178</v>
      </c>
      <c r="AY622" s="585" t="s">
        <v>178</v>
      </c>
      <c r="AZ622" s="586">
        <v>0</v>
      </c>
      <c r="BA622" s="586">
        <v>0</v>
      </c>
      <c r="BB622" s="586">
        <v>0</v>
      </c>
      <c r="BC622" s="592">
        <v>0</v>
      </c>
      <c r="BD622" s="599">
        <v>0</v>
      </c>
      <c r="BE622" s="568"/>
      <c r="BF622" s="589">
        <v>1</v>
      </c>
      <c r="BG622" s="590">
        <v>237884.50840336134</v>
      </c>
      <c r="BH622" s="590">
        <v>-1665191.5588235294</v>
      </c>
      <c r="BI622" s="591">
        <v>26643064.94117647</v>
      </c>
      <c r="BJ622" s="1100">
        <v>60</v>
      </c>
      <c r="BK622" s="544">
        <f t="shared" si="82"/>
        <v>444051.08235294116</v>
      </c>
      <c r="BL622" s="544">
        <f t="shared" si="73"/>
        <v>349261.54606547928</v>
      </c>
      <c r="BM622" s="544">
        <f t="shared" si="74"/>
        <v>-94789.536287461873</v>
      </c>
      <c r="BN622" s="545"/>
      <c r="BO622" s="545">
        <f t="shared" si="75"/>
        <v>0</v>
      </c>
      <c r="BP622" s="545">
        <f t="shared" si="76"/>
        <v>0</v>
      </c>
      <c r="BQ622" s="545"/>
      <c r="BR622" s="545"/>
      <c r="BS622" s="545"/>
      <c r="BT622" s="545">
        <f t="shared" si="83"/>
        <v>60</v>
      </c>
      <c r="BU622" s="545">
        <f t="shared" si="77"/>
        <v>-5687372.1772477124</v>
      </c>
      <c r="BV622" s="545">
        <f t="shared" si="78"/>
        <v>-1876832.8184917453</v>
      </c>
      <c r="BW622" s="545">
        <f t="shared" si="79"/>
        <v>-1876832.8184917453</v>
      </c>
      <c r="BX622" s="1101">
        <f t="shared" si="80"/>
        <v>1.1340171603756292E-4</v>
      </c>
      <c r="BY622" s="1102">
        <f t="shared" si="81"/>
        <v>20955692.763928756</v>
      </c>
    </row>
    <row r="623" spans="1:77" ht="12" customHeight="1">
      <c r="A623" s="1086">
        <v>1911351002</v>
      </c>
      <c r="B623" s="1061">
        <v>7151000</v>
      </c>
      <c r="C623" s="1062">
        <v>7049524</v>
      </c>
      <c r="D623" s="1062">
        <v>239</v>
      </c>
      <c r="E623" s="1062" t="s">
        <v>4604</v>
      </c>
      <c r="F623" s="1062" t="s">
        <v>2955</v>
      </c>
      <c r="G623" s="1087" t="s">
        <v>2886</v>
      </c>
      <c r="H623" s="1088" t="s">
        <v>2887</v>
      </c>
      <c r="I623" s="1088" t="s">
        <v>2795</v>
      </c>
      <c r="J623" s="1089"/>
      <c r="K623" s="1090">
        <v>43032</v>
      </c>
      <c r="L623" s="1091">
        <v>43069</v>
      </c>
      <c r="M623" s="563">
        <v>117</v>
      </c>
      <c r="N623" s="562">
        <v>46629</v>
      </c>
      <c r="O623" s="564">
        <v>5</v>
      </c>
      <c r="P623" s="565">
        <v>112</v>
      </c>
      <c r="Q623" s="564" t="s">
        <v>2796</v>
      </c>
      <c r="R623" s="564" t="s">
        <v>127</v>
      </c>
      <c r="S623" s="566">
        <v>171911025</v>
      </c>
      <c r="T623" s="567" t="s">
        <v>2797</v>
      </c>
      <c r="U623" s="601"/>
      <c r="V623" s="569">
        <v>171911025</v>
      </c>
      <c r="W623" s="566">
        <v>-5877300</v>
      </c>
      <c r="X623" s="570">
        <v>0</v>
      </c>
      <c r="Y623" s="571">
        <v>166033725</v>
      </c>
      <c r="Z623" s="601"/>
      <c r="AA623" s="572"/>
      <c r="AB623" s="573"/>
      <c r="AC623" s="652">
        <v>0</v>
      </c>
      <c r="AD623" s="574">
        <v>0</v>
      </c>
      <c r="AE623" s="574">
        <v>0</v>
      </c>
      <c r="AF623" s="575">
        <v>0</v>
      </c>
      <c r="AG623" s="576" t="s">
        <v>2798</v>
      </c>
      <c r="AH623" s="574">
        <v>0</v>
      </c>
      <c r="AI623" s="577" t="s">
        <v>2798</v>
      </c>
      <c r="AJ623" s="574">
        <v>0</v>
      </c>
      <c r="AK623" s="577" t="s">
        <v>2798</v>
      </c>
      <c r="AL623" s="575">
        <v>0</v>
      </c>
      <c r="AM623" s="601"/>
      <c r="AN623" s="578">
        <v>0</v>
      </c>
      <c r="AO623" s="579">
        <v>0</v>
      </c>
      <c r="AP623" s="601"/>
      <c r="AQ623" s="595" t="s">
        <v>2795</v>
      </c>
      <c r="AR623" s="596" t="s">
        <v>2799</v>
      </c>
      <c r="AS623" s="582">
        <v>0</v>
      </c>
      <c r="AT623" s="601"/>
      <c r="AU623" s="595" t="s">
        <v>2795</v>
      </c>
      <c r="AV623" s="598" t="s">
        <v>2800</v>
      </c>
      <c r="AW623" s="562" t="s">
        <v>2801</v>
      </c>
      <c r="AX623" s="585" t="s">
        <v>178</v>
      </c>
      <c r="AY623" s="585" t="s">
        <v>178</v>
      </c>
      <c r="AZ623" s="586">
        <v>0</v>
      </c>
      <c r="BA623" s="586">
        <v>0</v>
      </c>
      <c r="BB623" s="586">
        <v>0</v>
      </c>
      <c r="BC623" s="592">
        <v>0</v>
      </c>
      <c r="BD623" s="599">
        <v>0</v>
      </c>
      <c r="BE623" s="568"/>
      <c r="BF623" s="589">
        <v>1</v>
      </c>
      <c r="BG623" s="590">
        <v>1469325</v>
      </c>
      <c r="BH623" s="590">
        <v>-7346625</v>
      </c>
      <c r="BI623" s="591">
        <v>164564400</v>
      </c>
      <c r="BJ623" s="1100">
        <v>60</v>
      </c>
      <c r="BK623" s="544">
        <f t="shared" si="82"/>
        <v>2742740</v>
      </c>
      <c r="BL623" s="544">
        <f t="shared" si="73"/>
        <v>2157259.9435626343</v>
      </c>
      <c r="BM623" s="544">
        <f t="shared" si="74"/>
        <v>-585480.05643736571</v>
      </c>
      <c r="BN623" s="545"/>
      <c r="BO623" s="545">
        <f t="shared" si="75"/>
        <v>0</v>
      </c>
      <c r="BP623" s="545">
        <f t="shared" si="76"/>
        <v>0</v>
      </c>
      <c r="BQ623" s="545"/>
      <c r="BR623" s="545"/>
      <c r="BS623" s="545"/>
      <c r="BT623" s="545">
        <f t="shared" si="83"/>
        <v>60</v>
      </c>
      <c r="BU623" s="545">
        <f t="shared" si="77"/>
        <v>-35128803.386241943</v>
      </c>
      <c r="BV623" s="545">
        <f t="shared" si="78"/>
        <v>-11592505.117459841</v>
      </c>
      <c r="BW623" s="545">
        <f t="shared" si="79"/>
        <v>-11592505.117459841</v>
      </c>
      <c r="BX623" s="1101">
        <f t="shared" si="80"/>
        <v>7.0044063623664582E-4</v>
      </c>
      <c r="BY623" s="1102">
        <f t="shared" si="81"/>
        <v>129435596.61375806</v>
      </c>
    </row>
    <row r="624" spans="1:77" ht="12" customHeight="1">
      <c r="A624" s="1086">
        <v>1911351002</v>
      </c>
      <c r="B624" s="1061">
        <v>7151000</v>
      </c>
      <c r="C624" s="1062">
        <v>7049524</v>
      </c>
      <c r="D624" s="1062">
        <v>240</v>
      </c>
      <c r="E624" s="1062" t="s">
        <v>4605</v>
      </c>
      <c r="F624" s="1062" t="s">
        <v>2955</v>
      </c>
      <c r="G624" s="1087" t="s">
        <v>2886</v>
      </c>
      <c r="H624" s="1088" t="s">
        <v>2887</v>
      </c>
      <c r="I624" s="1088" t="s">
        <v>2795</v>
      </c>
      <c r="J624" s="1089"/>
      <c r="K624" s="1090">
        <v>43032</v>
      </c>
      <c r="L624" s="1091">
        <v>43069</v>
      </c>
      <c r="M624" s="563">
        <v>117</v>
      </c>
      <c r="N624" s="562">
        <v>46629</v>
      </c>
      <c r="O624" s="564">
        <v>5</v>
      </c>
      <c r="P624" s="565">
        <v>112</v>
      </c>
      <c r="Q624" s="564" t="s">
        <v>2796</v>
      </c>
      <c r="R624" s="564" t="s">
        <v>127</v>
      </c>
      <c r="S624" s="566">
        <v>25455000</v>
      </c>
      <c r="T624" s="567" t="s">
        <v>2797</v>
      </c>
      <c r="U624" s="601"/>
      <c r="V624" s="569">
        <v>25455000</v>
      </c>
      <c r="W624" s="566">
        <v>-870256.41025641025</v>
      </c>
      <c r="X624" s="570">
        <v>0</v>
      </c>
      <c r="Y624" s="571">
        <v>24584743.589743588</v>
      </c>
      <c r="Z624" s="601"/>
      <c r="AA624" s="572"/>
      <c r="AB624" s="573"/>
      <c r="AC624" s="652">
        <v>0</v>
      </c>
      <c r="AD624" s="574">
        <v>0</v>
      </c>
      <c r="AE624" s="574">
        <v>0</v>
      </c>
      <c r="AF624" s="575">
        <v>0</v>
      </c>
      <c r="AG624" s="576" t="s">
        <v>2798</v>
      </c>
      <c r="AH624" s="574">
        <v>0</v>
      </c>
      <c r="AI624" s="577" t="s">
        <v>2798</v>
      </c>
      <c r="AJ624" s="574">
        <v>0</v>
      </c>
      <c r="AK624" s="577" t="s">
        <v>2798</v>
      </c>
      <c r="AL624" s="575">
        <v>0</v>
      </c>
      <c r="AM624" s="601"/>
      <c r="AN624" s="578">
        <v>0</v>
      </c>
      <c r="AO624" s="579">
        <v>0</v>
      </c>
      <c r="AP624" s="601"/>
      <c r="AQ624" s="595" t="s">
        <v>2795</v>
      </c>
      <c r="AR624" s="596" t="s">
        <v>2799</v>
      </c>
      <c r="AS624" s="582">
        <v>0</v>
      </c>
      <c r="AT624" s="601"/>
      <c r="AU624" s="595" t="s">
        <v>2795</v>
      </c>
      <c r="AV624" s="598" t="s">
        <v>2800</v>
      </c>
      <c r="AW624" s="562" t="s">
        <v>2801</v>
      </c>
      <c r="AX624" s="585" t="s">
        <v>178</v>
      </c>
      <c r="AY624" s="585" t="s">
        <v>178</v>
      </c>
      <c r="AZ624" s="586">
        <v>0</v>
      </c>
      <c r="BA624" s="586">
        <v>0</v>
      </c>
      <c r="BB624" s="586">
        <v>0</v>
      </c>
      <c r="BC624" s="592">
        <v>0</v>
      </c>
      <c r="BD624" s="599">
        <v>0</v>
      </c>
      <c r="BE624" s="568"/>
      <c r="BF624" s="589">
        <v>1</v>
      </c>
      <c r="BG624" s="590">
        <v>217564.10256410256</v>
      </c>
      <c r="BH624" s="590">
        <v>-1087820.5128205128</v>
      </c>
      <c r="BI624" s="591">
        <v>24367179.487179488</v>
      </c>
      <c r="BJ624" s="1100">
        <v>60</v>
      </c>
      <c r="BK624" s="544">
        <f t="shared" si="82"/>
        <v>406119.65811965812</v>
      </c>
      <c r="BL624" s="544">
        <f t="shared" si="73"/>
        <v>319427.1679980203</v>
      </c>
      <c r="BM624" s="544">
        <f t="shared" si="74"/>
        <v>-86692.49012163782</v>
      </c>
      <c r="BN624" s="545"/>
      <c r="BO624" s="545">
        <f t="shared" si="75"/>
        <v>0</v>
      </c>
      <c r="BP624" s="545">
        <f t="shared" si="76"/>
        <v>0</v>
      </c>
      <c r="BQ624" s="545"/>
      <c r="BR624" s="545"/>
      <c r="BS624" s="545"/>
      <c r="BT624" s="545">
        <f t="shared" si="83"/>
        <v>60</v>
      </c>
      <c r="BU624" s="545">
        <f t="shared" si="77"/>
        <v>-5201549.4072982688</v>
      </c>
      <c r="BV624" s="545">
        <f t="shared" si="78"/>
        <v>-1716511.3044084287</v>
      </c>
      <c r="BW624" s="545">
        <f t="shared" si="79"/>
        <v>-1716511.3044084287</v>
      </c>
      <c r="BX624" s="1101">
        <f t="shared" si="80"/>
        <v>1.037147931344358E-4</v>
      </c>
      <c r="BY624" s="1102">
        <f t="shared" si="81"/>
        <v>19165630.079881217</v>
      </c>
    </row>
    <row r="625" spans="1:77" ht="12" customHeight="1">
      <c r="A625" s="1086">
        <v>1911351002</v>
      </c>
      <c r="B625" s="1061">
        <v>7151000</v>
      </c>
      <c r="C625" s="1062">
        <v>7049524</v>
      </c>
      <c r="D625" s="1062">
        <v>241</v>
      </c>
      <c r="E625" s="1062" t="s">
        <v>4606</v>
      </c>
      <c r="F625" s="1062" t="s">
        <v>2955</v>
      </c>
      <c r="G625" s="1087" t="s">
        <v>2886</v>
      </c>
      <c r="H625" s="1088" t="s">
        <v>2887</v>
      </c>
      <c r="I625" s="1088" t="s">
        <v>2795</v>
      </c>
      <c r="J625" s="1089"/>
      <c r="K625" s="1091">
        <v>43032</v>
      </c>
      <c r="L625" s="1091">
        <v>43069</v>
      </c>
      <c r="M625" s="563">
        <v>117</v>
      </c>
      <c r="N625" s="562">
        <v>46629</v>
      </c>
      <c r="O625" s="564">
        <v>5</v>
      </c>
      <c r="P625" s="565">
        <v>112</v>
      </c>
      <c r="Q625" s="564" t="s">
        <v>2796</v>
      </c>
      <c r="R625" s="564" t="s">
        <v>127</v>
      </c>
      <c r="S625" s="566">
        <v>29800000</v>
      </c>
      <c r="T625" s="567" t="s">
        <v>2797</v>
      </c>
      <c r="U625" s="601"/>
      <c r="V625" s="569">
        <v>29800000</v>
      </c>
      <c r="W625" s="566">
        <v>-1018803.4188034188</v>
      </c>
      <c r="X625" s="570">
        <v>0</v>
      </c>
      <c r="Y625" s="571">
        <v>28781196.58119658</v>
      </c>
      <c r="Z625" s="601"/>
      <c r="AA625" s="572"/>
      <c r="AB625" s="573"/>
      <c r="AC625" s="652">
        <v>0</v>
      </c>
      <c r="AD625" s="574">
        <v>0</v>
      </c>
      <c r="AE625" s="574">
        <v>0</v>
      </c>
      <c r="AF625" s="575">
        <v>0</v>
      </c>
      <c r="AG625" s="576" t="s">
        <v>2798</v>
      </c>
      <c r="AH625" s="574">
        <v>0</v>
      </c>
      <c r="AI625" s="577" t="s">
        <v>2798</v>
      </c>
      <c r="AJ625" s="574">
        <v>0</v>
      </c>
      <c r="AK625" s="577" t="s">
        <v>2798</v>
      </c>
      <c r="AL625" s="575">
        <v>0</v>
      </c>
      <c r="AM625" s="601"/>
      <c r="AN625" s="578">
        <v>0</v>
      </c>
      <c r="AO625" s="579">
        <v>0</v>
      </c>
      <c r="AP625" s="601"/>
      <c r="AQ625" s="595" t="s">
        <v>2795</v>
      </c>
      <c r="AR625" s="596" t="s">
        <v>2799</v>
      </c>
      <c r="AS625" s="582">
        <v>0</v>
      </c>
      <c r="AT625" s="601"/>
      <c r="AU625" s="595" t="s">
        <v>2795</v>
      </c>
      <c r="AV625" s="598" t="s">
        <v>2800</v>
      </c>
      <c r="AW625" s="562" t="s">
        <v>2801</v>
      </c>
      <c r="AX625" s="585" t="s">
        <v>178</v>
      </c>
      <c r="AY625" s="585" t="s">
        <v>178</v>
      </c>
      <c r="AZ625" s="586">
        <v>0</v>
      </c>
      <c r="BA625" s="586">
        <v>0</v>
      </c>
      <c r="BB625" s="586">
        <v>0</v>
      </c>
      <c r="BC625" s="592">
        <v>0</v>
      </c>
      <c r="BD625" s="599">
        <v>0</v>
      </c>
      <c r="BE625" s="568"/>
      <c r="BF625" s="589">
        <v>1</v>
      </c>
      <c r="BG625" s="590">
        <v>254700.85470085469</v>
      </c>
      <c r="BH625" s="590">
        <v>-1273504.2735042735</v>
      </c>
      <c r="BI625" s="591">
        <v>28526495.726495728</v>
      </c>
      <c r="BJ625" s="1100">
        <v>60</v>
      </c>
      <c r="BK625" s="544">
        <f t="shared" si="82"/>
        <v>475441.59544159548</v>
      </c>
      <c r="BL625" s="544">
        <f t="shared" si="73"/>
        <v>373951.27111926948</v>
      </c>
      <c r="BM625" s="544">
        <f t="shared" si="74"/>
        <v>-101490.32432232599</v>
      </c>
      <c r="BN625" s="545"/>
      <c r="BO625" s="545">
        <f t="shared" si="75"/>
        <v>0</v>
      </c>
      <c r="BP625" s="545">
        <f t="shared" si="76"/>
        <v>0</v>
      </c>
      <c r="BQ625" s="545"/>
      <c r="BR625" s="545"/>
      <c r="BS625" s="545"/>
      <c r="BT625" s="545">
        <f t="shared" si="83"/>
        <v>60</v>
      </c>
      <c r="BU625" s="545">
        <f t="shared" si="77"/>
        <v>-6089419.4593395591</v>
      </c>
      <c r="BV625" s="545">
        <f t="shared" si="78"/>
        <v>-2009508.4215820546</v>
      </c>
      <c r="BW625" s="545">
        <f t="shared" si="79"/>
        <v>-2009508.4215820546</v>
      </c>
      <c r="BX625" s="1101">
        <f t="shared" si="80"/>
        <v>1.2141822177985413E-4</v>
      </c>
      <c r="BY625" s="1102">
        <f t="shared" si="81"/>
        <v>22437076.267156169</v>
      </c>
    </row>
    <row r="626" spans="1:77" ht="12" customHeight="1">
      <c r="A626" s="1086">
        <v>1911351002</v>
      </c>
      <c r="B626" s="1061">
        <v>7151000</v>
      </c>
      <c r="C626" s="1062">
        <v>7049524</v>
      </c>
      <c r="D626" s="1062">
        <v>242</v>
      </c>
      <c r="E626" s="1062" t="s">
        <v>4607</v>
      </c>
      <c r="F626" s="1062" t="s">
        <v>2955</v>
      </c>
      <c r="G626" s="1087" t="s">
        <v>2962</v>
      </c>
      <c r="H626" s="1088" t="s">
        <v>2887</v>
      </c>
      <c r="I626" s="1088" t="s">
        <v>2795</v>
      </c>
      <c r="J626" s="1089"/>
      <c r="K626" s="1091">
        <v>43061</v>
      </c>
      <c r="L626" s="1091">
        <v>43039</v>
      </c>
      <c r="M626" s="563">
        <v>0</v>
      </c>
      <c r="N626" s="562">
        <v>43039</v>
      </c>
      <c r="O626" s="564">
        <v>0</v>
      </c>
      <c r="P626" s="565">
        <v>0</v>
      </c>
      <c r="Q626" s="564" t="s">
        <v>2796</v>
      </c>
      <c r="R626" s="564" t="s">
        <v>127</v>
      </c>
      <c r="S626" s="566">
        <v>35780000</v>
      </c>
      <c r="T626" s="567" t="s">
        <v>2797</v>
      </c>
      <c r="U626" s="601"/>
      <c r="V626" s="569">
        <v>35780000</v>
      </c>
      <c r="W626" s="566">
        <v>0</v>
      </c>
      <c r="X626" s="570">
        <v>0</v>
      </c>
      <c r="Y626" s="571">
        <v>35780000</v>
      </c>
      <c r="Z626" s="601"/>
      <c r="AA626" s="572"/>
      <c r="AB626" s="573"/>
      <c r="AC626" s="652">
        <v>0</v>
      </c>
      <c r="AD626" s="574">
        <v>0</v>
      </c>
      <c r="AE626" s="574">
        <v>0</v>
      </c>
      <c r="AF626" s="575">
        <v>0</v>
      </c>
      <c r="AG626" s="576" t="s">
        <v>2798</v>
      </c>
      <c r="AH626" s="574">
        <v>0</v>
      </c>
      <c r="AI626" s="577" t="s">
        <v>2798</v>
      </c>
      <c r="AJ626" s="574">
        <v>0</v>
      </c>
      <c r="AK626" s="577" t="s">
        <v>2798</v>
      </c>
      <c r="AL626" s="575">
        <v>0</v>
      </c>
      <c r="AM626" s="601"/>
      <c r="AN626" s="578">
        <v>0</v>
      </c>
      <c r="AO626" s="579">
        <v>0</v>
      </c>
      <c r="AP626" s="601"/>
      <c r="AQ626" s="595" t="s">
        <v>2795</v>
      </c>
      <c r="AR626" s="596" t="s">
        <v>2799</v>
      </c>
      <c r="AS626" s="582">
        <v>0</v>
      </c>
      <c r="AT626" s="601"/>
      <c r="AU626" s="595" t="s">
        <v>2795</v>
      </c>
      <c r="AV626" s="598" t="s">
        <v>2800</v>
      </c>
      <c r="AW626" s="562" t="s">
        <v>2801</v>
      </c>
      <c r="AX626" s="585" t="s">
        <v>178</v>
      </c>
      <c r="AY626" s="585" t="s">
        <v>178</v>
      </c>
      <c r="AZ626" s="586">
        <v>0</v>
      </c>
      <c r="BA626" s="586">
        <v>0</v>
      </c>
      <c r="BB626" s="586">
        <v>0</v>
      </c>
      <c r="BC626" s="592">
        <v>0</v>
      </c>
      <c r="BD626" s="599">
        <v>0</v>
      </c>
      <c r="BE626" s="568"/>
      <c r="BF626" s="589" t="s">
        <v>178</v>
      </c>
      <c r="BG626" s="590">
        <v>0</v>
      </c>
      <c r="BH626" s="590">
        <v>0</v>
      </c>
      <c r="BI626" s="591">
        <v>35780000</v>
      </c>
      <c r="BJ626" s="1100">
        <v>60</v>
      </c>
      <c r="BK626" s="544">
        <f t="shared" si="82"/>
        <v>596333.33333333337</v>
      </c>
      <c r="BL626" s="544">
        <f t="shared" si="73"/>
        <v>469036.80735730851</v>
      </c>
      <c r="BM626" s="544">
        <f t="shared" si="74"/>
        <v>-127296.52597602486</v>
      </c>
      <c r="BN626" s="545"/>
      <c r="BO626" s="545">
        <f t="shared" si="75"/>
        <v>0</v>
      </c>
      <c r="BP626" s="545">
        <f t="shared" si="76"/>
        <v>0</v>
      </c>
      <c r="BQ626" s="545"/>
      <c r="BR626" s="545"/>
      <c r="BS626" s="545"/>
      <c r="BT626" s="545">
        <f t="shared" si="83"/>
        <v>60</v>
      </c>
      <c r="BU626" s="545">
        <f t="shared" si="77"/>
        <v>-7637791.5585614918</v>
      </c>
      <c r="BV626" s="545">
        <f t="shared" si="78"/>
        <v>-2520471.2143252925</v>
      </c>
      <c r="BW626" s="545">
        <f t="shared" si="79"/>
        <v>-2520471.2143252925</v>
      </c>
      <c r="BX626" s="1101">
        <f t="shared" si="80"/>
        <v>1.5229154036077783E-4</v>
      </c>
      <c r="BY626" s="1102">
        <f t="shared" si="81"/>
        <v>28142208.441438511</v>
      </c>
    </row>
    <row r="627" spans="1:77" ht="12" customHeight="1">
      <c r="A627" s="1086">
        <v>1911351002</v>
      </c>
      <c r="B627" s="1061">
        <v>7151000</v>
      </c>
      <c r="C627" s="1062">
        <v>7049524</v>
      </c>
      <c r="D627" s="1062">
        <v>243</v>
      </c>
      <c r="E627" s="1062" t="s">
        <v>4608</v>
      </c>
      <c r="F627" s="1062" t="s">
        <v>2955</v>
      </c>
      <c r="G627" s="1087" t="s">
        <v>2962</v>
      </c>
      <c r="H627" s="1088" t="s">
        <v>2887</v>
      </c>
      <c r="I627" s="1088" t="s">
        <v>2795</v>
      </c>
      <c r="J627" s="1089"/>
      <c r="K627" s="1091">
        <v>43061</v>
      </c>
      <c r="L627" s="1091">
        <v>43039</v>
      </c>
      <c r="M627" s="563">
        <v>0</v>
      </c>
      <c r="N627" s="562">
        <v>43039</v>
      </c>
      <c r="O627" s="564">
        <v>0</v>
      </c>
      <c r="P627" s="565">
        <v>0</v>
      </c>
      <c r="Q627" s="564" t="s">
        <v>2796</v>
      </c>
      <c r="R627" s="564" t="s">
        <v>127</v>
      </c>
      <c r="S627" s="566">
        <v>48867355</v>
      </c>
      <c r="T627" s="567" t="s">
        <v>2797</v>
      </c>
      <c r="U627" s="601"/>
      <c r="V627" s="569">
        <v>48867355</v>
      </c>
      <c r="W627" s="566">
        <v>0</v>
      </c>
      <c r="X627" s="570">
        <v>0</v>
      </c>
      <c r="Y627" s="571">
        <v>48867355</v>
      </c>
      <c r="Z627" s="601"/>
      <c r="AA627" s="572"/>
      <c r="AB627" s="573"/>
      <c r="AC627" s="652">
        <v>0</v>
      </c>
      <c r="AD627" s="574">
        <v>0</v>
      </c>
      <c r="AE627" s="574">
        <v>0</v>
      </c>
      <c r="AF627" s="575">
        <v>0</v>
      </c>
      <c r="AG627" s="576" t="s">
        <v>2798</v>
      </c>
      <c r="AH627" s="574">
        <v>0</v>
      </c>
      <c r="AI627" s="577" t="s">
        <v>2798</v>
      </c>
      <c r="AJ627" s="574">
        <v>0</v>
      </c>
      <c r="AK627" s="577" t="s">
        <v>2798</v>
      </c>
      <c r="AL627" s="575">
        <v>0</v>
      </c>
      <c r="AM627" s="601"/>
      <c r="AN627" s="578">
        <v>0</v>
      </c>
      <c r="AO627" s="579">
        <v>0</v>
      </c>
      <c r="AP627" s="601"/>
      <c r="AQ627" s="595" t="s">
        <v>2795</v>
      </c>
      <c r="AR627" s="596" t="s">
        <v>2799</v>
      </c>
      <c r="AS627" s="582">
        <v>0</v>
      </c>
      <c r="AT627" s="601"/>
      <c r="AU627" s="595" t="s">
        <v>2795</v>
      </c>
      <c r="AV627" s="598" t="s">
        <v>2800</v>
      </c>
      <c r="AW627" s="562" t="s">
        <v>2801</v>
      </c>
      <c r="AX627" s="585" t="s">
        <v>178</v>
      </c>
      <c r="AY627" s="585" t="s">
        <v>178</v>
      </c>
      <c r="AZ627" s="586">
        <v>0</v>
      </c>
      <c r="BA627" s="586">
        <v>0</v>
      </c>
      <c r="BB627" s="586">
        <v>0</v>
      </c>
      <c r="BC627" s="592">
        <v>0</v>
      </c>
      <c r="BD627" s="599">
        <v>0</v>
      </c>
      <c r="BE627" s="568"/>
      <c r="BF627" s="589" t="s">
        <v>178</v>
      </c>
      <c r="BG627" s="590">
        <v>0</v>
      </c>
      <c r="BH627" s="590">
        <v>0</v>
      </c>
      <c r="BI627" s="591">
        <v>48867355</v>
      </c>
      <c r="BJ627" s="1100">
        <v>60</v>
      </c>
      <c r="BK627" s="544">
        <f t="shared" si="82"/>
        <v>814455.91666666663</v>
      </c>
      <c r="BL627" s="544">
        <f t="shared" si="73"/>
        <v>640597.76895461732</v>
      </c>
      <c r="BM627" s="544">
        <f t="shared" si="74"/>
        <v>-173858.14771204931</v>
      </c>
      <c r="BN627" s="545"/>
      <c r="BO627" s="545">
        <f t="shared" si="75"/>
        <v>0</v>
      </c>
      <c r="BP627" s="545">
        <f t="shared" si="76"/>
        <v>0</v>
      </c>
      <c r="BQ627" s="545"/>
      <c r="BR627" s="545"/>
      <c r="BS627" s="545"/>
      <c r="BT627" s="545">
        <f t="shared" si="83"/>
        <v>60</v>
      </c>
      <c r="BU627" s="545">
        <f t="shared" si="77"/>
        <v>-10431488.862722959</v>
      </c>
      <c r="BV627" s="545">
        <f t="shared" si="78"/>
        <v>-3442391.3246985767</v>
      </c>
      <c r="BW627" s="545">
        <f t="shared" si="79"/>
        <v>-3442391.3246985767</v>
      </c>
      <c r="BX627" s="1101">
        <f t="shared" si="80"/>
        <v>2.0799566143954608E-4</v>
      </c>
      <c r="BY627" s="1102">
        <f t="shared" si="81"/>
        <v>38435866.137277037</v>
      </c>
    </row>
    <row r="628" spans="1:77" ht="12" customHeight="1">
      <c r="A628" s="1086">
        <v>1911351002</v>
      </c>
      <c r="B628" s="1061">
        <v>7151000</v>
      </c>
      <c r="C628" s="1062">
        <v>7049524</v>
      </c>
      <c r="D628" s="1062">
        <v>244</v>
      </c>
      <c r="E628" s="1062" t="s">
        <v>4609</v>
      </c>
      <c r="F628" s="1062" t="s">
        <v>2955</v>
      </c>
      <c r="G628" s="1087" t="s">
        <v>2962</v>
      </c>
      <c r="H628" s="1088" t="s">
        <v>2887</v>
      </c>
      <c r="I628" s="1088" t="s">
        <v>2795</v>
      </c>
      <c r="J628" s="1089"/>
      <c r="K628" s="1091">
        <v>43061</v>
      </c>
      <c r="L628" s="1091">
        <v>43039</v>
      </c>
      <c r="M628" s="563">
        <v>0</v>
      </c>
      <c r="N628" s="562">
        <v>43039</v>
      </c>
      <c r="O628" s="564">
        <v>0</v>
      </c>
      <c r="P628" s="565">
        <v>0</v>
      </c>
      <c r="Q628" s="564" t="s">
        <v>2796</v>
      </c>
      <c r="R628" s="564" t="s">
        <v>127</v>
      </c>
      <c r="S628" s="566">
        <v>20289098.5</v>
      </c>
      <c r="T628" s="567" t="s">
        <v>2797</v>
      </c>
      <c r="U628" s="601"/>
      <c r="V628" s="569">
        <v>20289098.5</v>
      </c>
      <c r="W628" s="566">
        <v>0</v>
      </c>
      <c r="X628" s="570">
        <v>0</v>
      </c>
      <c r="Y628" s="571">
        <v>20289098.5</v>
      </c>
      <c r="Z628" s="601"/>
      <c r="AA628" s="572"/>
      <c r="AB628" s="573"/>
      <c r="AC628" s="652">
        <v>0</v>
      </c>
      <c r="AD628" s="574">
        <v>0</v>
      </c>
      <c r="AE628" s="574">
        <v>0</v>
      </c>
      <c r="AF628" s="575">
        <v>0</v>
      </c>
      <c r="AG628" s="576" t="s">
        <v>2798</v>
      </c>
      <c r="AH628" s="574">
        <v>0</v>
      </c>
      <c r="AI628" s="577" t="s">
        <v>2798</v>
      </c>
      <c r="AJ628" s="574">
        <v>0</v>
      </c>
      <c r="AK628" s="577" t="s">
        <v>2798</v>
      </c>
      <c r="AL628" s="575">
        <v>0</v>
      </c>
      <c r="AM628" s="601"/>
      <c r="AN628" s="578">
        <v>0</v>
      </c>
      <c r="AO628" s="579">
        <v>0</v>
      </c>
      <c r="AP628" s="601"/>
      <c r="AQ628" s="595" t="s">
        <v>2795</v>
      </c>
      <c r="AR628" s="596" t="s">
        <v>2799</v>
      </c>
      <c r="AS628" s="582">
        <v>0</v>
      </c>
      <c r="AT628" s="601"/>
      <c r="AU628" s="595" t="s">
        <v>2795</v>
      </c>
      <c r="AV628" s="598" t="s">
        <v>2800</v>
      </c>
      <c r="AW628" s="562" t="s">
        <v>2801</v>
      </c>
      <c r="AX628" s="585" t="s">
        <v>178</v>
      </c>
      <c r="AY628" s="585" t="s">
        <v>178</v>
      </c>
      <c r="AZ628" s="586">
        <v>0</v>
      </c>
      <c r="BA628" s="586">
        <v>0</v>
      </c>
      <c r="BB628" s="586">
        <v>0</v>
      </c>
      <c r="BC628" s="592">
        <v>0</v>
      </c>
      <c r="BD628" s="599">
        <v>0</v>
      </c>
      <c r="BE628" s="568"/>
      <c r="BF628" s="589" t="s">
        <v>178</v>
      </c>
      <c r="BG628" s="590">
        <v>0</v>
      </c>
      <c r="BH628" s="590">
        <v>0</v>
      </c>
      <c r="BI628" s="591">
        <v>20289098.5</v>
      </c>
      <c r="BJ628" s="1100">
        <v>60</v>
      </c>
      <c r="BK628" s="544">
        <f t="shared" si="82"/>
        <v>338151.64166666666</v>
      </c>
      <c r="BL628" s="544">
        <f t="shared" ref="BL628:BL691" si="84">+BY628/BJ628</f>
        <v>265967.97050301725</v>
      </c>
      <c r="BM628" s="544">
        <f t="shared" ref="BM628:BM691" si="85">+BL628-BK628</f>
        <v>-72183.671163649415</v>
      </c>
      <c r="BN628" s="545"/>
      <c r="BO628" s="545">
        <f t="shared" ref="BO628:BO691" si="86">+BN628*BM628</f>
        <v>0</v>
      </c>
      <c r="BP628" s="545">
        <f t="shared" ref="BP628:BP691" si="87">+BO628*0.4</f>
        <v>0</v>
      </c>
      <c r="BQ628" s="545"/>
      <c r="BR628" s="545"/>
      <c r="BS628" s="545"/>
      <c r="BT628" s="545">
        <f t="shared" si="83"/>
        <v>60</v>
      </c>
      <c r="BU628" s="545">
        <f t="shared" ref="BU628:BU691" si="88">+BT628*BM628</f>
        <v>-4331020.2698189653</v>
      </c>
      <c r="BV628" s="545">
        <f t="shared" ref="BV628:BV691" si="89">+BU628*0.33</f>
        <v>-1429236.6890402585</v>
      </c>
      <c r="BW628" s="545">
        <f t="shared" ref="BW628:BW691" si="90">+BV628+BS628+BP628</f>
        <v>-1429236.6890402585</v>
      </c>
      <c r="BX628" s="1101">
        <f t="shared" ref="BX628:BX691" si="91">+BI628/$BI$872</f>
        <v>8.6357128649987338E-5</v>
      </c>
      <c r="BY628" s="1102">
        <f t="shared" ref="BY628:BY691" si="92">+$BY$872*BX628</f>
        <v>15958078.230181035</v>
      </c>
    </row>
    <row r="629" spans="1:77" ht="12" customHeight="1">
      <c r="A629" s="1086">
        <v>1911351002</v>
      </c>
      <c r="B629" s="1061">
        <v>7151000</v>
      </c>
      <c r="C629" s="1062">
        <v>7049524</v>
      </c>
      <c r="D629" s="1062">
        <v>245</v>
      </c>
      <c r="E629" s="1062" t="s">
        <v>4610</v>
      </c>
      <c r="F629" s="1062" t="s">
        <v>2955</v>
      </c>
      <c r="G629" s="1087" t="s">
        <v>2962</v>
      </c>
      <c r="H629" s="1088" t="s">
        <v>2887</v>
      </c>
      <c r="I629" s="1088" t="s">
        <v>2795</v>
      </c>
      <c r="J629" s="1089"/>
      <c r="K629" s="1091">
        <v>43061</v>
      </c>
      <c r="L629" s="1091">
        <v>43039</v>
      </c>
      <c r="M629" s="563">
        <v>0</v>
      </c>
      <c r="N629" s="562">
        <v>43039</v>
      </c>
      <c r="O629" s="564">
        <v>0</v>
      </c>
      <c r="P629" s="565">
        <v>0</v>
      </c>
      <c r="Q629" s="564" t="s">
        <v>2796</v>
      </c>
      <c r="R629" s="564" t="s">
        <v>127</v>
      </c>
      <c r="S629" s="566">
        <v>620986492.55999994</v>
      </c>
      <c r="T629" s="567" t="s">
        <v>2797</v>
      </c>
      <c r="U629" s="601"/>
      <c r="V629" s="569">
        <v>620986492.55999994</v>
      </c>
      <c r="W629" s="566">
        <v>0</v>
      </c>
      <c r="X629" s="570">
        <v>0</v>
      </c>
      <c r="Y629" s="571">
        <v>620986492.55999994</v>
      </c>
      <c r="Z629" s="601"/>
      <c r="AA629" s="572"/>
      <c r="AB629" s="573"/>
      <c r="AC629" s="652">
        <v>0</v>
      </c>
      <c r="AD629" s="574">
        <v>0</v>
      </c>
      <c r="AE629" s="574">
        <v>0</v>
      </c>
      <c r="AF629" s="575">
        <v>0</v>
      </c>
      <c r="AG629" s="576" t="s">
        <v>2798</v>
      </c>
      <c r="AH629" s="574">
        <v>0</v>
      </c>
      <c r="AI629" s="577" t="s">
        <v>2798</v>
      </c>
      <c r="AJ629" s="574">
        <v>0</v>
      </c>
      <c r="AK629" s="577" t="s">
        <v>2798</v>
      </c>
      <c r="AL629" s="575">
        <v>0</v>
      </c>
      <c r="AM629" s="601"/>
      <c r="AN629" s="578">
        <v>0</v>
      </c>
      <c r="AO629" s="579">
        <v>0</v>
      </c>
      <c r="AP629" s="601"/>
      <c r="AQ629" s="595" t="s">
        <v>2795</v>
      </c>
      <c r="AR629" s="596" t="s">
        <v>2799</v>
      </c>
      <c r="AS629" s="582">
        <v>0</v>
      </c>
      <c r="AT629" s="601"/>
      <c r="AU629" s="595" t="s">
        <v>2795</v>
      </c>
      <c r="AV629" s="598" t="s">
        <v>2800</v>
      </c>
      <c r="AW629" s="562" t="s">
        <v>2801</v>
      </c>
      <c r="AX629" s="585" t="s">
        <v>178</v>
      </c>
      <c r="AY629" s="585" t="s">
        <v>178</v>
      </c>
      <c r="AZ629" s="586">
        <v>0</v>
      </c>
      <c r="BA629" s="586">
        <v>0</v>
      </c>
      <c r="BB629" s="586">
        <v>0</v>
      </c>
      <c r="BC629" s="592">
        <v>0</v>
      </c>
      <c r="BD629" s="599">
        <v>0</v>
      </c>
      <c r="BE629" s="568"/>
      <c r="BF629" s="589" t="s">
        <v>178</v>
      </c>
      <c r="BG629" s="590">
        <v>0</v>
      </c>
      <c r="BH629" s="590">
        <v>0</v>
      </c>
      <c r="BI629" s="591">
        <v>620986492.55999994</v>
      </c>
      <c r="BJ629" s="1100">
        <v>60</v>
      </c>
      <c r="BK629" s="544">
        <f t="shared" ref="BK629:BK692" si="93">+BI629/BJ629</f>
        <v>10349774.875999998</v>
      </c>
      <c r="BL629" s="544">
        <f t="shared" si="84"/>
        <v>8140456.1733469926</v>
      </c>
      <c r="BM629" s="544">
        <f t="shared" si="85"/>
        <v>-2209318.7026530057</v>
      </c>
      <c r="BN629" s="545"/>
      <c r="BO629" s="545">
        <f t="shared" si="86"/>
        <v>0</v>
      </c>
      <c r="BP629" s="545">
        <f t="shared" si="87"/>
        <v>0</v>
      </c>
      <c r="BQ629" s="545"/>
      <c r="BR629" s="545"/>
      <c r="BS629" s="545"/>
      <c r="BT629" s="545">
        <f t="shared" ref="BT629:BT692" si="94">+BJ629-BN629-BQ629</f>
        <v>60</v>
      </c>
      <c r="BU629" s="545">
        <f t="shared" si="88"/>
        <v>-132559122.15918034</v>
      </c>
      <c r="BV629" s="545">
        <f t="shared" si="89"/>
        <v>-43744510.312529512</v>
      </c>
      <c r="BW629" s="545">
        <f t="shared" si="90"/>
        <v>-43744510.312529512</v>
      </c>
      <c r="BX629" s="1101">
        <f t="shared" si="91"/>
        <v>2.6431243570486053E-3</v>
      </c>
      <c r="BY629" s="1102">
        <f t="shared" si="92"/>
        <v>488427370.40081954</v>
      </c>
    </row>
    <row r="630" spans="1:77" ht="12" customHeight="1">
      <c r="A630" s="1086">
        <v>1911351002</v>
      </c>
      <c r="B630" s="1061">
        <v>7151000</v>
      </c>
      <c r="C630" s="1062">
        <v>7049524</v>
      </c>
      <c r="D630" s="1062">
        <v>246</v>
      </c>
      <c r="E630" s="1062" t="s">
        <v>4611</v>
      </c>
      <c r="F630" s="1062" t="s">
        <v>2955</v>
      </c>
      <c r="G630" s="1087" t="s">
        <v>2956</v>
      </c>
      <c r="H630" s="1088" t="s">
        <v>2887</v>
      </c>
      <c r="I630" s="1088" t="s">
        <v>2795</v>
      </c>
      <c r="J630" s="1089"/>
      <c r="K630" s="1091">
        <v>43061</v>
      </c>
      <c r="L630" s="1091">
        <v>43039</v>
      </c>
      <c r="M630" s="563">
        <v>118</v>
      </c>
      <c r="N630" s="562">
        <v>46630</v>
      </c>
      <c r="O630" s="564">
        <v>6</v>
      </c>
      <c r="P630" s="565">
        <v>112</v>
      </c>
      <c r="Q630" s="564" t="s">
        <v>2796</v>
      </c>
      <c r="R630" s="564" t="s">
        <v>127</v>
      </c>
      <c r="S630" s="566">
        <v>30481596</v>
      </c>
      <c r="T630" s="567" t="s">
        <v>2797</v>
      </c>
      <c r="U630" s="601"/>
      <c r="V630" s="569">
        <v>30481596</v>
      </c>
      <c r="W630" s="566">
        <v>-1291593.0508474577</v>
      </c>
      <c r="X630" s="570">
        <v>0</v>
      </c>
      <c r="Y630" s="571">
        <v>29190002.949152544</v>
      </c>
      <c r="Z630" s="601"/>
      <c r="AA630" s="572"/>
      <c r="AB630" s="573"/>
      <c r="AC630" s="652">
        <v>0</v>
      </c>
      <c r="AD630" s="574">
        <v>0</v>
      </c>
      <c r="AE630" s="574">
        <v>0</v>
      </c>
      <c r="AF630" s="575">
        <v>0</v>
      </c>
      <c r="AG630" s="576" t="s">
        <v>2798</v>
      </c>
      <c r="AH630" s="574">
        <v>0</v>
      </c>
      <c r="AI630" s="577" t="s">
        <v>2798</v>
      </c>
      <c r="AJ630" s="574">
        <v>0</v>
      </c>
      <c r="AK630" s="577" t="s">
        <v>2798</v>
      </c>
      <c r="AL630" s="575">
        <v>0</v>
      </c>
      <c r="AM630" s="601"/>
      <c r="AN630" s="578">
        <v>0</v>
      </c>
      <c r="AO630" s="579">
        <v>0</v>
      </c>
      <c r="AP630" s="601"/>
      <c r="AQ630" s="595" t="s">
        <v>2795</v>
      </c>
      <c r="AR630" s="596" t="s">
        <v>2799</v>
      </c>
      <c r="AS630" s="582">
        <v>0</v>
      </c>
      <c r="AT630" s="601"/>
      <c r="AU630" s="595" t="s">
        <v>2795</v>
      </c>
      <c r="AV630" s="598" t="s">
        <v>2800</v>
      </c>
      <c r="AW630" s="562" t="s">
        <v>2801</v>
      </c>
      <c r="AX630" s="585" t="s">
        <v>178</v>
      </c>
      <c r="AY630" s="585" t="s">
        <v>178</v>
      </c>
      <c r="AZ630" s="586">
        <v>0</v>
      </c>
      <c r="BA630" s="586">
        <v>0</v>
      </c>
      <c r="BB630" s="586">
        <v>0</v>
      </c>
      <c r="BC630" s="592">
        <v>0</v>
      </c>
      <c r="BD630" s="599">
        <v>0</v>
      </c>
      <c r="BE630" s="568"/>
      <c r="BF630" s="589">
        <v>1</v>
      </c>
      <c r="BG630" s="590">
        <v>258318.61016949153</v>
      </c>
      <c r="BH630" s="590">
        <v>-1549911.6610169492</v>
      </c>
      <c r="BI630" s="591">
        <v>28931684.338983051</v>
      </c>
      <c r="BJ630" s="1100">
        <v>60</v>
      </c>
      <c r="BK630" s="544">
        <f t="shared" si="93"/>
        <v>482194.73898305086</v>
      </c>
      <c r="BL630" s="544">
        <f t="shared" si="84"/>
        <v>379262.852258973</v>
      </c>
      <c r="BM630" s="544">
        <f t="shared" si="85"/>
        <v>-102931.88672407786</v>
      </c>
      <c r="BN630" s="545"/>
      <c r="BO630" s="545">
        <f t="shared" si="86"/>
        <v>0</v>
      </c>
      <c r="BP630" s="545">
        <f t="shared" si="87"/>
        <v>0</v>
      </c>
      <c r="BQ630" s="545"/>
      <c r="BR630" s="545"/>
      <c r="BS630" s="545"/>
      <c r="BT630" s="545">
        <f t="shared" si="94"/>
        <v>60</v>
      </c>
      <c r="BU630" s="545">
        <f t="shared" si="88"/>
        <v>-6175913.2034446718</v>
      </c>
      <c r="BV630" s="545">
        <f t="shared" si="89"/>
        <v>-2038051.3571367417</v>
      </c>
      <c r="BW630" s="545">
        <f t="shared" si="90"/>
        <v>-2038051.3571367417</v>
      </c>
      <c r="BX630" s="1101">
        <f t="shared" si="91"/>
        <v>1.2314283882659368E-4</v>
      </c>
      <c r="BY630" s="1102">
        <f t="shared" si="92"/>
        <v>22755771.135538381</v>
      </c>
    </row>
    <row r="631" spans="1:77" ht="12" customHeight="1">
      <c r="A631" s="1086">
        <v>1911351002</v>
      </c>
      <c r="B631" s="1061">
        <v>7151000</v>
      </c>
      <c r="C631" s="1062">
        <v>7049524</v>
      </c>
      <c r="D631" s="1062">
        <v>247</v>
      </c>
      <c r="E631" s="1062" t="s">
        <v>4612</v>
      </c>
      <c r="F631" s="1062" t="s">
        <v>2955</v>
      </c>
      <c r="G631" s="1087" t="s">
        <v>2962</v>
      </c>
      <c r="H631" s="1088" t="s">
        <v>2887</v>
      </c>
      <c r="I631" s="1088" t="s">
        <v>2795</v>
      </c>
      <c r="J631" s="1089"/>
      <c r="K631" s="1091">
        <v>43061</v>
      </c>
      <c r="L631" s="1091">
        <v>43039</v>
      </c>
      <c r="M631" s="563">
        <v>0</v>
      </c>
      <c r="N631" s="562">
        <v>43039</v>
      </c>
      <c r="O631" s="564">
        <v>0</v>
      </c>
      <c r="P631" s="565">
        <v>0</v>
      </c>
      <c r="Q631" s="564" t="s">
        <v>2796</v>
      </c>
      <c r="R631" s="564" t="s">
        <v>127</v>
      </c>
      <c r="S631" s="566">
        <v>167663850</v>
      </c>
      <c r="T631" s="567" t="s">
        <v>2797</v>
      </c>
      <c r="U631" s="601"/>
      <c r="V631" s="569">
        <v>167663850</v>
      </c>
      <c r="W631" s="566">
        <v>0</v>
      </c>
      <c r="X631" s="570">
        <v>0</v>
      </c>
      <c r="Y631" s="571">
        <v>167663850</v>
      </c>
      <c r="Z631" s="601"/>
      <c r="AA631" s="572"/>
      <c r="AB631" s="573"/>
      <c r="AC631" s="652">
        <v>0</v>
      </c>
      <c r="AD631" s="574">
        <v>0</v>
      </c>
      <c r="AE631" s="574">
        <v>0</v>
      </c>
      <c r="AF631" s="575">
        <v>0</v>
      </c>
      <c r="AG631" s="576" t="s">
        <v>2798</v>
      </c>
      <c r="AH631" s="574">
        <v>0</v>
      </c>
      <c r="AI631" s="577" t="s">
        <v>2798</v>
      </c>
      <c r="AJ631" s="574">
        <v>0</v>
      </c>
      <c r="AK631" s="577" t="s">
        <v>2798</v>
      </c>
      <c r="AL631" s="575">
        <v>0</v>
      </c>
      <c r="AM631" s="601"/>
      <c r="AN631" s="578">
        <v>0</v>
      </c>
      <c r="AO631" s="579">
        <v>0</v>
      </c>
      <c r="AP631" s="601"/>
      <c r="AQ631" s="595" t="s">
        <v>2795</v>
      </c>
      <c r="AR631" s="596" t="s">
        <v>2799</v>
      </c>
      <c r="AS631" s="582">
        <v>0</v>
      </c>
      <c r="AT631" s="601"/>
      <c r="AU631" s="595" t="s">
        <v>2795</v>
      </c>
      <c r="AV631" s="598" t="s">
        <v>2800</v>
      </c>
      <c r="AW631" s="562" t="s">
        <v>2801</v>
      </c>
      <c r="AX631" s="585" t="s">
        <v>178</v>
      </c>
      <c r="AY631" s="585" t="s">
        <v>178</v>
      </c>
      <c r="AZ631" s="586">
        <v>0</v>
      </c>
      <c r="BA631" s="586">
        <v>0</v>
      </c>
      <c r="BB631" s="586">
        <v>0</v>
      </c>
      <c r="BC631" s="592">
        <v>0</v>
      </c>
      <c r="BD631" s="599">
        <v>0</v>
      </c>
      <c r="BE631" s="568"/>
      <c r="BF631" s="589" t="s">
        <v>178</v>
      </c>
      <c r="BG631" s="590">
        <v>0</v>
      </c>
      <c r="BH631" s="590">
        <v>0</v>
      </c>
      <c r="BI631" s="591">
        <v>167663850</v>
      </c>
      <c r="BJ631" s="1100">
        <v>60</v>
      </c>
      <c r="BK631" s="544">
        <f t="shared" si="93"/>
        <v>2794397.5</v>
      </c>
      <c r="BL631" s="544">
        <f t="shared" si="84"/>
        <v>2197890.355316788</v>
      </c>
      <c r="BM631" s="544">
        <f t="shared" si="85"/>
        <v>-596507.14468321204</v>
      </c>
      <c r="BN631" s="545"/>
      <c r="BO631" s="545">
        <f t="shared" si="86"/>
        <v>0</v>
      </c>
      <c r="BP631" s="545">
        <f t="shared" si="87"/>
        <v>0</v>
      </c>
      <c r="BQ631" s="545"/>
      <c r="BR631" s="545"/>
      <c r="BS631" s="545"/>
      <c r="BT631" s="545">
        <f t="shared" si="94"/>
        <v>60</v>
      </c>
      <c r="BU631" s="545">
        <f t="shared" si="88"/>
        <v>-35790428.680992723</v>
      </c>
      <c r="BV631" s="545">
        <f t="shared" si="89"/>
        <v>-11810841.464727599</v>
      </c>
      <c r="BW631" s="545">
        <f t="shared" si="90"/>
        <v>-11810841.464727599</v>
      </c>
      <c r="BX631" s="1101">
        <f t="shared" si="91"/>
        <v>7.1363292284288432E-4</v>
      </c>
      <c r="BY631" s="1102">
        <f t="shared" si="92"/>
        <v>131873421.31900728</v>
      </c>
    </row>
    <row r="632" spans="1:77" ht="12" customHeight="1">
      <c r="A632" s="1086">
        <v>1911351002</v>
      </c>
      <c r="B632" s="1061">
        <v>7151000</v>
      </c>
      <c r="C632" s="1062">
        <v>7049524</v>
      </c>
      <c r="D632" s="1062">
        <v>248</v>
      </c>
      <c r="E632" s="1062" t="s">
        <v>4613</v>
      </c>
      <c r="F632" s="1062" t="s">
        <v>2955</v>
      </c>
      <c r="G632" s="1087" t="s">
        <v>2962</v>
      </c>
      <c r="H632" s="1088" t="s">
        <v>2887</v>
      </c>
      <c r="I632" s="1088" t="s">
        <v>2795</v>
      </c>
      <c r="J632" s="1089"/>
      <c r="K632" s="1091">
        <v>43061</v>
      </c>
      <c r="L632" s="1091">
        <v>43039</v>
      </c>
      <c r="M632" s="563">
        <v>0</v>
      </c>
      <c r="N632" s="562">
        <v>43039</v>
      </c>
      <c r="O632" s="564">
        <v>0</v>
      </c>
      <c r="P632" s="565">
        <v>0</v>
      </c>
      <c r="Q632" s="564" t="s">
        <v>2796</v>
      </c>
      <c r="R632" s="564" t="s">
        <v>127</v>
      </c>
      <c r="S632" s="566">
        <v>25122500</v>
      </c>
      <c r="T632" s="567" t="s">
        <v>2797</v>
      </c>
      <c r="U632" s="601"/>
      <c r="V632" s="569">
        <v>25122500</v>
      </c>
      <c r="W632" s="566">
        <v>0</v>
      </c>
      <c r="X632" s="570">
        <v>0</v>
      </c>
      <c r="Y632" s="571">
        <v>25122500</v>
      </c>
      <c r="Z632" s="601"/>
      <c r="AA632" s="572"/>
      <c r="AB632" s="573"/>
      <c r="AC632" s="652">
        <v>0</v>
      </c>
      <c r="AD632" s="574">
        <v>0</v>
      </c>
      <c r="AE632" s="574">
        <v>0</v>
      </c>
      <c r="AF632" s="575">
        <v>0</v>
      </c>
      <c r="AG632" s="576" t="s">
        <v>2798</v>
      </c>
      <c r="AH632" s="574">
        <v>0</v>
      </c>
      <c r="AI632" s="577" t="s">
        <v>2798</v>
      </c>
      <c r="AJ632" s="574">
        <v>0</v>
      </c>
      <c r="AK632" s="577" t="s">
        <v>2798</v>
      </c>
      <c r="AL632" s="575">
        <v>0</v>
      </c>
      <c r="AM632" s="601"/>
      <c r="AN632" s="578">
        <v>0</v>
      </c>
      <c r="AO632" s="579">
        <v>0</v>
      </c>
      <c r="AP632" s="601"/>
      <c r="AQ632" s="595" t="s">
        <v>2795</v>
      </c>
      <c r="AR632" s="596" t="s">
        <v>2799</v>
      </c>
      <c r="AS632" s="582">
        <v>0</v>
      </c>
      <c r="AT632" s="601"/>
      <c r="AU632" s="595" t="s">
        <v>2795</v>
      </c>
      <c r="AV632" s="598" t="s">
        <v>2800</v>
      </c>
      <c r="AW632" s="562" t="s">
        <v>2801</v>
      </c>
      <c r="AX632" s="585" t="s">
        <v>178</v>
      </c>
      <c r="AY632" s="585" t="s">
        <v>178</v>
      </c>
      <c r="AZ632" s="586">
        <v>0</v>
      </c>
      <c r="BA632" s="586">
        <v>0</v>
      </c>
      <c r="BB632" s="586">
        <v>0</v>
      </c>
      <c r="BC632" s="592">
        <v>0</v>
      </c>
      <c r="BD632" s="599">
        <v>0</v>
      </c>
      <c r="BE632" s="568"/>
      <c r="BF632" s="589" t="s">
        <v>178</v>
      </c>
      <c r="BG632" s="590">
        <v>0</v>
      </c>
      <c r="BH632" s="590">
        <v>0</v>
      </c>
      <c r="BI632" s="591">
        <v>25122500</v>
      </c>
      <c r="BJ632" s="1100">
        <v>60</v>
      </c>
      <c r="BK632" s="544">
        <f t="shared" si="93"/>
        <v>418708.33333333331</v>
      </c>
      <c r="BL632" s="544">
        <f t="shared" si="84"/>
        <v>329328.59678127401</v>
      </c>
      <c r="BM632" s="544">
        <f t="shared" si="85"/>
        <v>-89379.736552059301</v>
      </c>
      <c r="BN632" s="545"/>
      <c r="BO632" s="545">
        <f t="shared" si="86"/>
        <v>0</v>
      </c>
      <c r="BP632" s="545">
        <f t="shared" si="87"/>
        <v>0</v>
      </c>
      <c r="BQ632" s="545"/>
      <c r="BR632" s="545"/>
      <c r="BS632" s="545"/>
      <c r="BT632" s="545">
        <f t="shared" si="94"/>
        <v>60</v>
      </c>
      <c r="BU632" s="545">
        <f t="shared" si="88"/>
        <v>-5362784.1931235585</v>
      </c>
      <c r="BV632" s="545">
        <f t="shared" si="89"/>
        <v>-1769718.7837307744</v>
      </c>
      <c r="BW632" s="545">
        <f t="shared" si="90"/>
        <v>-1769718.7837307744</v>
      </c>
      <c r="BX632" s="1101">
        <f t="shared" si="91"/>
        <v>1.0692968761077812E-4</v>
      </c>
      <c r="BY632" s="1102">
        <f t="shared" si="92"/>
        <v>19759715.80687644</v>
      </c>
    </row>
    <row r="633" spans="1:77" ht="12" customHeight="1">
      <c r="A633" s="1086">
        <v>1911351002</v>
      </c>
      <c r="B633" s="1061">
        <v>7151000</v>
      </c>
      <c r="C633" s="1062">
        <v>7049524</v>
      </c>
      <c r="D633" s="1062">
        <v>249</v>
      </c>
      <c r="E633" s="1062" t="s">
        <v>4785</v>
      </c>
      <c r="F633" s="1062" t="s">
        <v>2955</v>
      </c>
      <c r="G633" s="1087" t="s">
        <v>2962</v>
      </c>
      <c r="H633" s="1088" t="s">
        <v>2887</v>
      </c>
      <c r="I633" s="1088" t="s">
        <v>2795</v>
      </c>
      <c r="J633" s="1089" t="s">
        <v>3026</v>
      </c>
      <c r="K633" s="1091">
        <v>43087</v>
      </c>
      <c r="L633" s="1091">
        <v>43069</v>
      </c>
      <c r="M633" s="563">
        <v>117</v>
      </c>
      <c r="N633" s="562">
        <v>46629</v>
      </c>
      <c r="O633" s="564">
        <v>5</v>
      </c>
      <c r="P633" s="565">
        <v>112</v>
      </c>
      <c r="Q633" s="564" t="s">
        <v>2796</v>
      </c>
      <c r="R633" s="564" t="s">
        <v>127</v>
      </c>
      <c r="S633" s="566">
        <v>34671606</v>
      </c>
      <c r="T633" s="567" t="s">
        <v>2797</v>
      </c>
      <c r="U633" s="601"/>
      <c r="V633" s="569">
        <v>34671606</v>
      </c>
      <c r="W633" s="566">
        <v>0</v>
      </c>
      <c r="X633" s="570">
        <v>0</v>
      </c>
      <c r="Y633" s="571">
        <v>34671606</v>
      </c>
      <c r="Z633" s="601"/>
      <c r="AA633" s="572"/>
      <c r="AB633" s="573"/>
      <c r="AC633" s="652">
        <v>0</v>
      </c>
      <c r="AD633" s="574">
        <v>0</v>
      </c>
      <c r="AE633" s="574">
        <v>0</v>
      </c>
      <c r="AF633" s="575">
        <v>0</v>
      </c>
      <c r="AG633" s="576" t="s">
        <v>2798</v>
      </c>
      <c r="AH633" s="574">
        <v>0</v>
      </c>
      <c r="AI633" s="577" t="s">
        <v>2798</v>
      </c>
      <c r="AJ633" s="574">
        <v>0</v>
      </c>
      <c r="AK633" s="577" t="s">
        <v>2798</v>
      </c>
      <c r="AL633" s="575">
        <v>0</v>
      </c>
      <c r="AM633" s="601"/>
      <c r="AN633" s="578">
        <v>0</v>
      </c>
      <c r="AO633" s="579">
        <v>0</v>
      </c>
      <c r="AP633" s="601"/>
      <c r="AQ633" s="595" t="s">
        <v>2795</v>
      </c>
      <c r="AR633" s="596" t="s">
        <v>2799</v>
      </c>
      <c r="AS633" s="582">
        <v>0</v>
      </c>
      <c r="AT633" s="601"/>
      <c r="AU633" s="595" t="s">
        <v>2795</v>
      </c>
      <c r="AV633" s="598" t="s">
        <v>2800</v>
      </c>
      <c r="AW633" s="562" t="s">
        <v>2801</v>
      </c>
      <c r="AX633" s="585" t="s">
        <v>178</v>
      </c>
      <c r="AY633" s="585"/>
      <c r="AZ633" s="586">
        <v>0</v>
      </c>
      <c r="BA633" s="586">
        <v>0</v>
      </c>
      <c r="BB633" s="586">
        <v>0</v>
      </c>
      <c r="BC633" s="592">
        <v>0</v>
      </c>
      <c r="BD633" s="599">
        <v>0</v>
      </c>
      <c r="BE633" s="568"/>
      <c r="BF633" s="589">
        <v>0</v>
      </c>
      <c r="BG633" s="590">
        <v>0</v>
      </c>
      <c r="BH633" s="590">
        <v>0</v>
      </c>
      <c r="BI633" s="591">
        <v>34671606</v>
      </c>
      <c r="BJ633" s="1100">
        <v>60</v>
      </c>
      <c r="BK633" s="544">
        <f t="shared" si="93"/>
        <v>577860.1</v>
      </c>
      <c r="BL633" s="544">
        <f t="shared" si="84"/>
        <v>454506.96993265796</v>
      </c>
      <c r="BM633" s="544">
        <f t="shared" si="85"/>
        <v>-123353.13006734202</v>
      </c>
      <c r="BN633" s="545"/>
      <c r="BO633" s="545">
        <f t="shared" si="86"/>
        <v>0</v>
      </c>
      <c r="BP633" s="545">
        <f t="shared" si="87"/>
        <v>0</v>
      </c>
      <c r="BQ633" s="545"/>
      <c r="BR633" s="545"/>
      <c r="BS633" s="545"/>
      <c r="BT633" s="545">
        <f t="shared" si="94"/>
        <v>60</v>
      </c>
      <c r="BU633" s="545">
        <f t="shared" si="88"/>
        <v>-7401187.8040405214</v>
      </c>
      <c r="BV633" s="545">
        <f t="shared" si="89"/>
        <v>-2442391.9753333721</v>
      </c>
      <c r="BW633" s="545">
        <f t="shared" si="90"/>
        <v>-2442391.9753333721</v>
      </c>
      <c r="BX633" s="1101">
        <f t="shared" si="91"/>
        <v>1.4757384808613714E-4</v>
      </c>
      <c r="BY633" s="1102">
        <f t="shared" si="92"/>
        <v>27270418.195959479</v>
      </c>
    </row>
    <row r="634" spans="1:77" ht="12" customHeight="1">
      <c r="A634" s="1086">
        <v>1911351002</v>
      </c>
      <c r="B634" s="1061">
        <v>7151000</v>
      </c>
      <c r="C634" s="1062">
        <v>7049524</v>
      </c>
      <c r="D634" s="1062">
        <v>250</v>
      </c>
      <c r="E634" s="1062" t="s">
        <v>4786</v>
      </c>
      <c r="F634" s="1062" t="s">
        <v>2955</v>
      </c>
      <c r="G634" s="1087" t="s">
        <v>2962</v>
      </c>
      <c r="H634" s="1088" t="s">
        <v>2887</v>
      </c>
      <c r="I634" s="1088" t="s">
        <v>2795</v>
      </c>
      <c r="J634" s="1089" t="s">
        <v>3026</v>
      </c>
      <c r="K634" s="1091">
        <v>43087</v>
      </c>
      <c r="L634" s="1091">
        <v>43069</v>
      </c>
      <c r="M634" s="563">
        <v>117</v>
      </c>
      <c r="N634" s="562">
        <v>46629</v>
      </c>
      <c r="O634" s="564">
        <v>5</v>
      </c>
      <c r="P634" s="565">
        <v>112</v>
      </c>
      <c r="Q634" s="564" t="s">
        <v>2796</v>
      </c>
      <c r="R634" s="564" t="s">
        <v>127</v>
      </c>
      <c r="S634" s="566">
        <v>28069757</v>
      </c>
      <c r="T634" s="567" t="s">
        <v>2797</v>
      </c>
      <c r="U634" s="601"/>
      <c r="V634" s="569">
        <v>28069757</v>
      </c>
      <c r="W634" s="566">
        <v>0</v>
      </c>
      <c r="X634" s="570">
        <v>0</v>
      </c>
      <c r="Y634" s="571">
        <v>28069757</v>
      </c>
      <c r="Z634" s="601"/>
      <c r="AA634" s="572"/>
      <c r="AB634" s="573"/>
      <c r="AC634" s="652">
        <v>0</v>
      </c>
      <c r="AD634" s="574">
        <v>0</v>
      </c>
      <c r="AE634" s="574">
        <v>0</v>
      </c>
      <c r="AF634" s="575">
        <v>0</v>
      </c>
      <c r="AG634" s="576" t="s">
        <v>2798</v>
      </c>
      <c r="AH634" s="574">
        <v>0</v>
      </c>
      <c r="AI634" s="577" t="s">
        <v>2798</v>
      </c>
      <c r="AJ634" s="574">
        <v>0</v>
      </c>
      <c r="AK634" s="577" t="s">
        <v>2798</v>
      </c>
      <c r="AL634" s="575">
        <v>0</v>
      </c>
      <c r="AM634" s="601"/>
      <c r="AN634" s="578">
        <v>0</v>
      </c>
      <c r="AO634" s="579">
        <v>0</v>
      </c>
      <c r="AP634" s="601"/>
      <c r="AQ634" s="595" t="s">
        <v>2795</v>
      </c>
      <c r="AR634" s="596" t="s">
        <v>2799</v>
      </c>
      <c r="AS634" s="582">
        <v>0</v>
      </c>
      <c r="AT634" s="601"/>
      <c r="AU634" s="595" t="s">
        <v>2795</v>
      </c>
      <c r="AV634" s="598" t="s">
        <v>2800</v>
      </c>
      <c r="AW634" s="562" t="s">
        <v>2801</v>
      </c>
      <c r="AX634" s="585" t="s">
        <v>178</v>
      </c>
      <c r="AY634" s="585"/>
      <c r="AZ634" s="586">
        <v>0</v>
      </c>
      <c r="BA634" s="586">
        <v>0</v>
      </c>
      <c r="BB634" s="586">
        <v>0</v>
      </c>
      <c r="BC634" s="592">
        <v>0</v>
      </c>
      <c r="BD634" s="599">
        <v>0</v>
      </c>
      <c r="BE634" s="568"/>
      <c r="BF634" s="589">
        <v>0</v>
      </c>
      <c r="BG634" s="590">
        <v>0</v>
      </c>
      <c r="BH634" s="590">
        <v>0</v>
      </c>
      <c r="BI634" s="591">
        <v>28069757</v>
      </c>
      <c r="BJ634" s="1100">
        <v>60</v>
      </c>
      <c r="BK634" s="544">
        <f t="shared" si="93"/>
        <v>467829.28333333333</v>
      </c>
      <c r="BL634" s="544">
        <f t="shared" si="84"/>
        <v>367963.92416365183</v>
      </c>
      <c r="BM634" s="544">
        <f t="shared" si="85"/>
        <v>-99865.359169681498</v>
      </c>
      <c r="BN634" s="545"/>
      <c r="BO634" s="545">
        <f t="shared" si="86"/>
        <v>0</v>
      </c>
      <c r="BP634" s="545">
        <f t="shared" si="87"/>
        <v>0</v>
      </c>
      <c r="BQ634" s="545"/>
      <c r="BR634" s="545"/>
      <c r="BS634" s="545"/>
      <c r="BT634" s="545">
        <f t="shared" si="94"/>
        <v>60</v>
      </c>
      <c r="BU634" s="545">
        <f t="shared" si="88"/>
        <v>-5991921.5501808897</v>
      </c>
      <c r="BV634" s="545">
        <f t="shared" si="89"/>
        <v>-1977334.1115596937</v>
      </c>
      <c r="BW634" s="545">
        <f t="shared" si="90"/>
        <v>-1977334.1115596937</v>
      </c>
      <c r="BX634" s="1101">
        <f t="shared" si="91"/>
        <v>1.1947419036005384E-4</v>
      </c>
      <c r="BY634" s="1102">
        <f t="shared" si="92"/>
        <v>22077835.44981911</v>
      </c>
    </row>
    <row r="635" spans="1:77" ht="12" customHeight="1">
      <c r="A635" s="1086">
        <v>1911351002</v>
      </c>
      <c r="B635" s="1061">
        <v>7151000</v>
      </c>
      <c r="C635" s="1062">
        <v>7049524</v>
      </c>
      <c r="D635" s="1062">
        <v>251</v>
      </c>
      <c r="E635" s="1062" t="s">
        <v>4787</v>
      </c>
      <c r="F635" s="1062" t="s">
        <v>2955</v>
      </c>
      <c r="G635" s="1087" t="s">
        <v>2962</v>
      </c>
      <c r="H635" s="1088" t="s">
        <v>2887</v>
      </c>
      <c r="I635" s="1088" t="s">
        <v>2795</v>
      </c>
      <c r="J635" s="1089" t="s">
        <v>3026</v>
      </c>
      <c r="K635" s="1091">
        <v>43087</v>
      </c>
      <c r="L635" s="1091">
        <v>43069</v>
      </c>
      <c r="M635" s="563">
        <v>117</v>
      </c>
      <c r="N635" s="562">
        <v>46629</v>
      </c>
      <c r="O635" s="564">
        <v>5</v>
      </c>
      <c r="P635" s="565">
        <v>112</v>
      </c>
      <c r="Q635" s="564" t="s">
        <v>2796</v>
      </c>
      <c r="R635" s="564" t="s">
        <v>127</v>
      </c>
      <c r="S635" s="566">
        <v>38300000</v>
      </c>
      <c r="T635" s="567" t="s">
        <v>2797</v>
      </c>
      <c r="U635" s="601"/>
      <c r="V635" s="569">
        <v>38300000</v>
      </c>
      <c r="W635" s="566">
        <v>0</v>
      </c>
      <c r="X635" s="570">
        <v>0</v>
      </c>
      <c r="Y635" s="571">
        <v>38300000</v>
      </c>
      <c r="Z635" s="601"/>
      <c r="AA635" s="572"/>
      <c r="AB635" s="573"/>
      <c r="AC635" s="652">
        <v>0</v>
      </c>
      <c r="AD635" s="574">
        <v>0</v>
      </c>
      <c r="AE635" s="574">
        <v>0</v>
      </c>
      <c r="AF635" s="575">
        <v>0</v>
      </c>
      <c r="AG635" s="576" t="s">
        <v>2798</v>
      </c>
      <c r="AH635" s="574">
        <v>0</v>
      </c>
      <c r="AI635" s="577" t="s">
        <v>2798</v>
      </c>
      <c r="AJ635" s="574">
        <v>0</v>
      </c>
      <c r="AK635" s="577" t="s">
        <v>2798</v>
      </c>
      <c r="AL635" s="575">
        <v>0</v>
      </c>
      <c r="AM635" s="601"/>
      <c r="AN635" s="578">
        <v>0</v>
      </c>
      <c r="AO635" s="579">
        <v>0</v>
      </c>
      <c r="AP635" s="601"/>
      <c r="AQ635" s="595" t="s">
        <v>2795</v>
      </c>
      <c r="AR635" s="596" t="s">
        <v>2799</v>
      </c>
      <c r="AS635" s="582">
        <v>0</v>
      </c>
      <c r="AT635" s="601"/>
      <c r="AU635" s="595" t="s">
        <v>2795</v>
      </c>
      <c r="AV635" s="598" t="s">
        <v>2800</v>
      </c>
      <c r="AW635" s="562" t="s">
        <v>2801</v>
      </c>
      <c r="AX635" s="585" t="s">
        <v>178</v>
      </c>
      <c r="AY635" s="585"/>
      <c r="AZ635" s="586">
        <v>0</v>
      </c>
      <c r="BA635" s="586">
        <v>0</v>
      </c>
      <c r="BB635" s="586">
        <v>0</v>
      </c>
      <c r="BC635" s="592">
        <v>0</v>
      </c>
      <c r="BD635" s="599">
        <v>0</v>
      </c>
      <c r="BE635" s="568"/>
      <c r="BF635" s="589">
        <v>0</v>
      </c>
      <c r="BG635" s="590">
        <v>0</v>
      </c>
      <c r="BH635" s="590">
        <v>0</v>
      </c>
      <c r="BI635" s="591">
        <v>38300000</v>
      </c>
      <c r="BJ635" s="1100">
        <v>60</v>
      </c>
      <c r="BK635" s="544">
        <f t="shared" si="93"/>
        <v>638333.33333333337</v>
      </c>
      <c r="BL635" s="544">
        <f t="shared" si="84"/>
        <v>502071.26108957286</v>
      </c>
      <c r="BM635" s="544">
        <f t="shared" si="85"/>
        <v>-136262.07224376051</v>
      </c>
      <c r="BN635" s="545"/>
      <c r="BO635" s="545">
        <f t="shared" si="86"/>
        <v>0</v>
      </c>
      <c r="BP635" s="545">
        <f t="shared" si="87"/>
        <v>0</v>
      </c>
      <c r="BQ635" s="545"/>
      <c r="BR635" s="545"/>
      <c r="BS635" s="545"/>
      <c r="BT635" s="545">
        <f t="shared" si="94"/>
        <v>60</v>
      </c>
      <c r="BU635" s="545">
        <f t="shared" si="88"/>
        <v>-8175724.3346256306</v>
      </c>
      <c r="BV635" s="545">
        <f t="shared" si="89"/>
        <v>-2697989.0304264585</v>
      </c>
      <c r="BW635" s="545">
        <f t="shared" si="90"/>
        <v>-2697989.0304264585</v>
      </c>
      <c r="BX635" s="1101">
        <f t="shared" si="91"/>
        <v>1.6301749569082704E-4</v>
      </c>
      <c r="BY635" s="1102">
        <f t="shared" si="92"/>
        <v>30124275.665374372</v>
      </c>
    </row>
    <row r="636" spans="1:77" ht="12" customHeight="1">
      <c r="A636" s="1086">
        <v>1911351002</v>
      </c>
      <c r="B636" s="1061">
        <v>7151000</v>
      </c>
      <c r="C636" s="1062">
        <v>7049524</v>
      </c>
      <c r="D636" s="1062">
        <v>252</v>
      </c>
      <c r="E636" s="1062" t="s">
        <v>4788</v>
      </c>
      <c r="F636" s="1062" t="s">
        <v>2955</v>
      </c>
      <c r="G636" s="1087" t="s">
        <v>2962</v>
      </c>
      <c r="H636" s="1088" t="s">
        <v>2887</v>
      </c>
      <c r="I636" s="1088" t="s">
        <v>2795</v>
      </c>
      <c r="J636" s="1089" t="s">
        <v>3026</v>
      </c>
      <c r="K636" s="1091">
        <v>43087</v>
      </c>
      <c r="L636" s="1091">
        <v>43069</v>
      </c>
      <c r="M636" s="563">
        <v>117</v>
      </c>
      <c r="N636" s="562">
        <v>46629</v>
      </c>
      <c r="O636" s="564">
        <v>5</v>
      </c>
      <c r="P636" s="565">
        <v>112</v>
      </c>
      <c r="Q636" s="564" t="s">
        <v>2796</v>
      </c>
      <c r="R636" s="564" t="s">
        <v>127</v>
      </c>
      <c r="S636" s="566">
        <v>1089419259.8699999</v>
      </c>
      <c r="T636" s="567" t="s">
        <v>2797</v>
      </c>
      <c r="U636" s="601"/>
      <c r="V636" s="569">
        <v>1089419259.8699999</v>
      </c>
      <c r="W636" s="566">
        <v>0</v>
      </c>
      <c r="X636" s="570">
        <v>0</v>
      </c>
      <c r="Y636" s="571">
        <v>1089419259.8699999</v>
      </c>
      <c r="Z636" s="601"/>
      <c r="AA636" s="572"/>
      <c r="AB636" s="573"/>
      <c r="AC636" s="652">
        <v>0</v>
      </c>
      <c r="AD636" s="574">
        <v>0</v>
      </c>
      <c r="AE636" s="574">
        <v>0</v>
      </c>
      <c r="AF636" s="575">
        <v>0</v>
      </c>
      <c r="AG636" s="576" t="s">
        <v>2798</v>
      </c>
      <c r="AH636" s="574">
        <v>0</v>
      </c>
      <c r="AI636" s="577" t="s">
        <v>2798</v>
      </c>
      <c r="AJ636" s="574">
        <v>0</v>
      </c>
      <c r="AK636" s="577" t="s">
        <v>2798</v>
      </c>
      <c r="AL636" s="575">
        <v>0</v>
      </c>
      <c r="AM636" s="601"/>
      <c r="AN636" s="578">
        <v>0</v>
      </c>
      <c r="AO636" s="579">
        <v>0</v>
      </c>
      <c r="AP636" s="601"/>
      <c r="AQ636" s="595" t="s">
        <v>2795</v>
      </c>
      <c r="AR636" s="596" t="s">
        <v>2799</v>
      </c>
      <c r="AS636" s="582">
        <v>0</v>
      </c>
      <c r="AT636" s="601"/>
      <c r="AU636" s="595" t="s">
        <v>2795</v>
      </c>
      <c r="AV636" s="598" t="s">
        <v>2800</v>
      </c>
      <c r="AW636" s="562" t="s">
        <v>2801</v>
      </c>
      <c r="AX636" s="585" t="s">
        <v>178</v>
      </c>
      <c r="AY636" s="585"/>
      <c r="AZ636" s="586">
        <v>0</v>
      </c>
      <c r="BA636" s="586">
        <v>0</v>
      </c>
      <c r="BB636" s="586">
        <v>0</v>
      </c>
      <c r="BC636" s="592">
        <v>0</v>
      </c>
      <c r="BD636" s="599">
        <v>0</v>
      </c>
      <c r="BE636" s="568"/>
      <c r="BF636" s="589">
        <v>0</v>
      </c>
      <c r="BG636" s="590">
        <v>0</v>
      </c>
      <c r="BH636" s="590">
        <v>0</v>
      </c>
      <c r="BI636" s="591">
        <v>1089419259.8699999</v>
      </c>
      <c r="BJ636" s="1100">
        <v>60</v>
      </c>
      <c r="BK636" s="544">
        <f t="shared" si="93"/>
        <v>18156987.664499998</v>
      </c>
      <c r="BL636" s="544">
        <f t="shared" si="84"/>
        <v>14281099.260005217</v>
      </c>
      <c r="BM636" s="544">
        <f t="shared" si="85"/>
        <v>-3875888.404494781</v>
      </c>
      <c r="BN636" s="545"/>
      <c r="BO636" s="545">
        <f t="shared" si="86"/>
        <v>0</v>
      </c>
      <c r="BP636" s="545">
        <f t="shared" si="87"/>
        <v>0</v>
      </c>
      <c r="BQ636" s="545"/>
      <c r="BR636" s="545"/>
      <c r="BS636" s="545"/>
      <c r="BT636" s="545">
        <f t="shared" si="94"/>
        <v>60</v>
      </c>
      <c r="BU636" s="545">
        <f t="shared" si="88"/>
        <v>-232553304.26968688</v>
      </c>
      <c r="BV636" s="545">
        <f t="shared" si="89"/>
        <v>-76742590.408996671</v>
      </c>
      <c r="BW636" s="545">
        <f t="shared" si="90"/>
        <v>-76742590.408996671</v>
      </c>
      <c r="BX636" s="1101">
        <f t="shared" si="91"/>
        <v>4.6369294908971716E-3</v>
      </c>
      <c r="BY636" s="1102">
        <f t="shared" si="92"/>
        <v>856865955.60031307</v>
      </c>
    </row>
    <row r="637" spans="1:77" ht="12" customHeight="1">
      <c r="A637" s="1086">
        <v>1911351002</v>
      </c>
      <c r="B637" s="1061">
        <v>7151000</v>
      </c>
      <c r="C637" s="1062">
        <v>7049524</v>
      </c>
      <c r="D637" s="1062">
        <v>253</v>
      </c>
      <c r="E637" s="1062" t="s">
        <v>4789</v>
      </c>
      <c r="F637" s="1062" t="s">
        <v>2955</v>
      </c>
      <c r="G637" s="1087" t="s">
        <v>2962</v>
      </c>
      <c r="H637" s="1088" t="s">
        <v>2887</v>
      </c>
      <c r="I637" s="1088" t="s">
        <v>2795</v>
      </c>
      <c r="J637" s="1089" t="s">
        <v>3026</v>
      </c>
      <c r="K637" s="1091">
        <v>43087</v>
      </c>
      <c r="L637" s="1091">
        <v>43069</v>
      </c>
      <c r="M637" s="563">
        <v>117</v>
      </c>
      <c r="N637" s="562">
        <v>46629</v>
      </c>
      <c r="O637" s="564">
        <v>5</v>
      </c>
      <c r="P637" s="565">
        <v>112</v>
      </c>
      <c r="Q637" s="564" t="s">
        <v>2796</v>
      </c>
      <c r="R637" s="564" t="s">
        <v>127</v>
      </c>
      <c r="S637" s="566">
        <v>14556739</v>
      </c>
      <c r="T637" s="567" t="s">
        <v>2797</v>
      </c>
      <c r="U637" s="601"/>
      <c r="V637" s="569">
        <v>14556739</v>
      </c>
      <c r="W637" s="566">
        <v>0</v>
      </c>
      <c r="X637" s="570">
        <v>0</v>
      </c>
      <c r="Y637" s="571">
        <v>14556739</v>
      </c>
      <c r="Z637" s="601"/>
      <c r="AA637" s="572"/>
      <c r="AB637" s="573"/>
      <c r="AC637" s="652">
        <v>0</v>
      </c>
      <c r="AD637" s="574">
        <v>0</v>
      </c>
      <c r="AE637" s="574">
        <v>0</v>
      </c>
      <c r="AF637" s="575">
        <v>0</v>
      </c>
      <c r="AG637" s="576" t="s">
        <v>2798</v>
      </c>
      <c r="AH637" s="574">
        <v>0</v>
      </c>
      <c r="AI637" s="577" t="s">
        <v>2798</v>
      </c>
      <c r="AJ637" s="574">
        <v>0</v>
      </c>
      <c r="AK637" s="577" t="s">
        <v>2798</v>
      </c>
      <c r="AL637" s="575">
        <v>0</v>
      </c>
      <c r="AM637" s="601"/>
      <c r="AN637" s="578">
        <v>0</v>
      </c>
      <c r="AO637" s="579">
        <v>0</v>
      </c>
      <c r="AP637" s="601"/>
      <c r="AQ637" s="595" t="s">
        <v>2795</v>
      </c>
      <c r="AR637" s="596" t="s">
        <v>2799</v>
      </c>
      <c r="AS637" s="582">
        <v>0</v>
      </c>
      <c r="AT637" s="601"/>
      <c r="AU637" s="595" t="s">
        <v>2795</v>
      </c>
      <c r="AV637" s="598" t="s">
        <v>2800</v>
      </c>
      <c r="AW637" s="562" t="s">
        <v>2801</v>
      </c>
      <c r="AX637" s="585" t="s">
        <v>178</v>
      </c>
      <c r="AY637" s="585"/>
      <c r="AZ637" s="586">
        <v>0</v>
      </c>
      <c r="BA637" s="586">
        <v>0</v>
      </c>
      <c r="BB637" s="586">
        <v>0</v>
      </c>
      <c r="BC637" s="592">
        <v>0</v>
      </c>
      <c r="BD637" s="599">
        <v>0</v>
      </c>
      <c r="BE637" s="568"/>
      <c r="BF637" s="589">
        <v>0</v>
      </c>
      <c r="BG637" s="590">
        <v>0</v>
      </c>
      <c r="BH637" s="590">
        <v>0</v>
      </c>
      <c r="BI637" s="591">
        <v>14556739</v>
      </c>
      <c r="BJ637" s="1100">
        <v>60</v>
      </c>
      <c r="BK637" s="544">
        <f t="shared" si="93"/>
        <v>242612.31666666668</v>
      </c>
      <c r="BL637" s="544">
        <f t="shared" si="84"/>
        <v>190822.98451910619</v>
      </c>
      <c r="BM637" s="544">
        <f t="shared" si="85"/>
        <v>-51789.33214756049</v>
      </c>
      <c r="BN637" s="545"/>
      <c r="BO637" s="545">
        <f t="shared" si="86"/>
        <v>0</v>
      </c>
      <c r="BP637" s="545">
        <f t="shared" si="87"/>
        <v>0</v>
      </c>
      <c r="BQ637" s="545"/>
      <c r="BR637" s="545"/>
      <c r="BS637" s="545"/>
      <c r="BT637" s="545">
        <f t="shared" si="94"/>
        <v>60</v>
      </c>
      <c r="BU637" s="545">
        <f t="shared" si="88"/>
        <v>-3107359.9288536292</v>
      </c>
      <c r="BV637" s="545">
        <f t="shared" si="89"/>
        <v>-1025428.7765216976</v>
      </c>
      <c r="BW637" s="545">
        <f t="shared" si="90"/>
        <v>-1025428.7765216976</v>
      </c>
      <c r="BX637" s="1101">
        <f t="shared" si="91"/>
        <v>6.1958306454438478E-5</v>
      </c>
      <c r="BY637" s="1102">
        <f t="shared" si="92"/>
        <v>11449379.071146371</v>
      </c>
    </row>
    <row r="638" spans="1:77" ht="12" customHeight="1">
      <c r="A638" s="1086">
        <v>1911351002</v>
      </c>
      <c r="B638" s="1061">
        <v>7151000</v>
      </c>
      <c r="C638" s="1062">
        <v>7049524</v>
      </c>
      <c r="D638" s="1062">
        <v>254</v>
      </c>
      <c r="E638" s="1062" t="s">
        <v>4790</v>
      </c>
      <c r="F638" s="1062" t="s">
        <v>2955</v>
      </c>
      <c r="G638" s="1087" t="s">
        <v>2962</v>
      </c>
      <c r="H638" s="1088" t="s">
        <v>2887</v>
      </c>
      <c r="I638" s="1088" t="s">
        <v>2795</v>
      </c>
      <c r="J638" s="1089" t="s">
        <v>3026</v>
      </c>
      <c r="K638" s="1091">
        <v>43087</v>
      </c>
      <c r="L638" s="1091">
        <v>43069</v>
      </c>
      <c r="M638" s="563">
        <v>117</v>
      </c>
      <c r="N638" s="562">
        <v>46629</v>
      </c>
      <c r="O638" s="564">
        <v>5</v>
      </c>
      <c r="P638" s="565">
        <v>112</v>
      </c>
      <c r="Q638" s="564" t="s">
        <v>2796</v>
      </c>
      <c r="R638" s="564" t="s">
        <v>127</v>
      </c>
      <c r="S638" s="566">
        <v>39131066</v>
      </c>
      <c r="T638" s="567" t="s">
        <v>2797</v>
      </c>
      <c r="U638" s="601"/>
      <c r="V638" s="569">
        <v>39131066</v>
      </c>
      <c r="W638" s="566">
        <v>0</v>
      </c>
      <c r="X638" s="570">
        <v>0</v>
      </c>
      <c r="Y638" s="571">
        <v>39131066</v>
      </c>
      <c r="Z638" s="601"/>
      <c r="AA638" s="572"/>
      <c r="AB638" s="573"/>
      <c r="AC638" s="652">
        <v>0</v>
      </c>
      <c r="AD638" s="574">
        <v>0</v>
      </c>
      <c r="AE638" s="574">
        <v>0</v>
      </c>
      <c r="AF638" s="575">
        <v>0</v>
      </c>
      <c r="AG638" s="576" t="s">
        <v>2798</v>
      </c>
      <c r="AH638" s="574">
        <v>0</v>
      </c>
      <c r="AI638" s="577" t="s">
        <v>2798</v>
      </c>
      <c r="AJ638" s="574">
        <v>0</v>
      </c>
      <c r="AK638" s="577" t="s">
        <v>2798</v>
      </c>
      <c r="AL638" s="575">
        <v>0</v>
      </c>
      <c r="AM638" s="601"/>
      <c r="AN638" s="578">
        <v>0</v>
      </c>
      <c r="AO638" s="579">
        <v>0</v>
      </c>
      <c r="AP638" s="601"/>
      <c r="AQ638" s="595" t="s">
        <v>2795</v>
      </c>
      <c r="AR638" s="596" t="s">
        <v>2799</v>
      </c>
      <c r="AS638" s="582">
        <v>0</v>
      </c>
      <c r="AT638" s="601"/>
      <c r="AU638" s="595" t="s">
        <v>2795</v>
      </c>
      <c r="AV638" s="598" t="s">
        <v>2800</v>
      </c>
      <c r="AW638" s="562" t="s">
        <v>2801</v>
      </c>
      <c r="AX638" s="585" t="s">
        <v>178</v>
      </c>
      <c r="AY638" s="585"/>
      <c r="AZ638" s="586">
        <v>0</v>
      </c>
      <c r="BA638" s="586">
        <v>0</v>
      </c>
      <c r="BB638" s="586">
        <v>0</v>
      </c>
      <c r="BC638" s="592">
        <v>0</v>
      </c>
      <c r="BD638" s="599">
        <v>0</v>
      </c>
      <c r="BE638" s="568"/>
      <c r="BF638" s="589">
        <v>0</v>
      </c>
      <c r="BG638" s="590">
        <v>0</v>
      </c>
      <c r="BH638" s="590">
        <v>0</v>
      </c>
      <c r="BI638" s="591">
        <v>39131066</v>
      </c>
      <c r="BJ638" s="1100">
        <v>60</v>
      </c>
      <c r="BK638" s="544">
        <f t="shared" si="93"/>
        <v>652184.43333333335</v>
      </c>
      <c r="BL638" s="544">
        <f t="shared" si="84"/>
        <v>512965.63066316728</v>
      </c>
      <c r="BM638" s="544">
        <f t="shared" si="85"/>
        <v>-139218.80267016607</v>
      </c>
      <c r="BN638" s="545"/>
      <c r="BO638" s="545">
        <f t="shared" si="86"/>
        <v>0</v>
      </c>
      <c r="BP638" s="545">
        <f t="shared" si="87"/>
        <v>0</v>
      </c>
      <c r="BQ638" s="545"/>
      <c r="BR638" s="545"/>
      <c r="BS638" s="545"/>
      <c r="BT638" s="545">
        <f t="shared" si="94"/>
        <v>60</v>
      </c>
      <c r="BU638" s="545">
        <f t="shared" si="88"/>
        <v>-8353128.160209964</v>
      </c>
      <c r="BV638" s="545">
        <f t="shared" si="89"/>
        <v>-2756532.2928692885</v>
      </c>
      <c r="BW638" s="545">
        <f t="shared" si="90"/>
        <v>-2756532.2928692885</v>
      </c>
      <c r="BX638" s="1101">
        <f t="shared" si="91"/>
        <v>1.6655478806873285E-4</v>
      </c>
      <c r="BY638" s="1102">
        <f t="shared" si="92"/>
        <v>30777937.839790035</v>
      </c>
    </row>
    <row r="639" spans="1:77" ht="12" customHeight="1">
      <c r="A639" s="1086">
        <v>1911351002</v>
      </c>
      <c r="B639" s="1061">
        <v>7151000</v>
      </c>
      <c r="C639" s="1062">
        <v>7049524</v>
      </c>
      <c r="D639" s="1062">
        <v>255</v>
      </c>
      <c r="E639" s="1062" t="s">
        <v>4791</v>
      </c>
      <c r="F639" s="1062" t="s">
        <v>2955</v>
      </c>
      <c r="G639" s="1087" t="s">
        <v>2962</v>
      </c>
      <c r="H639" s="1088" t="s">
        <v>2887</v>
      </c>
      <c r="I639" s="1088" t="s">
        <v>2795</v>
      </c>
      <c r="J639" s="1089" t="s">
        <v>3026</v>
      </c>
      <c r="K639" s="1091">
        <v>43087</v>
      </c>
      <c r="L639" s="1091">
        <v>43069</v>
      </c>
      <c r="M639" s="563">
        <v>117</v>
      </c>
      <c r="N639" s="562">
        <v>46629</v>
      </c>
      <c r="O639" s="564">
        <v>5</v>
      </c>
      <c r="P639" s="565">
        <v>112</v>
      </c>
      <c r="Q639" s="564" t="s">
        <v>2796</v>
      </c>
      <c r="R639" s="564" t="s">
        <v>127</v>
      </c>
      <c r="S639" s="566">
        <v>36250000</v>
      </c>
      <c r="T639" s="567" t="s">
        <v>2797</v>
      </c>
      <c r="U639" s="601"/>
      <c r="V639" s="569">
        <v>36250000</v>
      </c>
      <c r="W639" s="566">
        <v>0</v>
      </c>
      <c r="X639" s="570">
        <v>0</v>
      </c>
      <c r="Y639" s="571">
        <v>36250000</v>
      </c>
      <c r="Z639" s="601"/>
      <c r="AA639" s="572"/>
      <c r="AB639" s="573"/>
      <c r="AC639" s="652">
        <v>0</v>
      </c>
      <c r="AD639" s="574">
        <v>0</v>
      </c>
      <c r="AE639" s="574">
        <v>0</v>
      </c>
      <c r="AF639" s="575">
        <v>0</v>
      </c>
      <c r="AG639" s="576" t="s">
        <v>2798</v>
      </c>
      <c r="AH639" s="574">
        <v>0</v>
      </c>
      <c r="AI639" s="577" t="s">
        <v>2798</v>
      </c>
      <c r="AJ639" s="574">
        <v>0</v>
      </c>
      <c r="AK639" s="577" t="s">
        <v>2798</v>
      </c>
      <c r="AL639" s="575">
        <v>0</v>
      </c>
      <c r="AM639" s="601"/>
      <c r="AN639" s="578">
        <v>0</v>
      </c>
      <c r="AO639" s="579">
        <v>0</v>
      </c>
      <c r="AP639" s="601"/>
      <c r="AQ639" s="595" t="s">
        <v>2795</v>
      </c>
      <c r="AR639" s="596" t="s">
        <v>2799</v>
      </c>
      <c r="AS639" s="582">
        <v>0</v>
      </c>
      <c r="AT639" s="601"/>
      <c r="AU639" s="595" t="s">
        <v>2795</v>
      </c>
      <c r="AV639" s="598" t="s">
        <v>2800</v>
      </c>
      <c r="AW639" s="562" t="s">
        <v>2801</v>
      </c>
      <c r="AX639" s="585" t="s">
        <v>178</v>
      </c>
      <c r="AY639" s="585"/>
      <c r="AZ639" s="586">
        <v>0</v>
      </c>
      <c r="BA639" s="586">
        <v>0</v>
      </c>
      <c r="BB639" s="586">
        <v>0</v>
      </c>
      <c r="BC639" s="592">
        <v>0</v>
      </c>
      <c r="BD639" s="599">
        <v>0</v>
      </c>
      <c r="BE639" s="568"/>
      <c r="BF639" s="589">
        <v>0</v>
      </c>
      <c r="BG639" s="590">
        <v>0</v>
      </c>
      <c r="BH639" s="590">
        <v>0</v>
      </c>
      <c r="BI639" s="591">
        <v>36250000</v>
      </c>
      <c r="BJ639" s="1100">
        <v>60</v>
      </c>
      <c r="BK639" s="544">
        <f t="shared" si="93"/>
        <v>604166.66666666663</v>
      </c>
      <c r="BL639" s="544">
        <f t="shared" si="84"/>
        <v>475197.99515658</v>
      </c>
      <c r="BM639" s="544">
        <f t="shared" si="85"/>
        <v>-128968.67151008663</v>
      </c>
      <c r="BN639" s="545"/>
      <c r="BO639" s="545">
        <f t="shared" si="86"/>
        <v>0</v>
      </c>
      <c r="BP639" s="545">
        <f t="shared" si="87"/>
        <v>0</v>
      </c>
      <c r="BQ639" s="545"/>
      <c r="BR639" s="545"/>
      <c r="BS639" s="545"/>
      <c r="BT639" s="545">
        <f t="shared" si="94"/>
        <v>60</v>
      </c>
      <c r="BU639" s="545">
        <f t="shared" si="88"/>
        <v>-7738120.2906051977</v>
      </c>
      <c r="BV639" s="545">
        <f t="shared" si="89"/>
        <v>-2553579.6958997152</v>
      </c>
      <c r="BW639" s="545">
        <f t="shared" si="90"/>
        <v>-2553579.6958997152</v>
      </c>
      <c r="BX639" s="1101">
        <f t="shared" si="91"/>
        <v>1.542920161564616E-4</v>
      </c>
      <c r="BY639" s="1102">
        <f t="shared" si="92"/>
        <v>28511879.709394801</v>
      </c>
    </row>
    <row r="640" spans="1:77" ht="12" customHeight="1">
      <c r="A640" s="1086">
        <v>1911351002</v>
      </c>
      <c r="B640" s="1061">
        <v>7151000</v>
      </c>
      <c r="C640" s="1062">
        <v>7049524</v>
      </c>
      <c r="D640" s="1062">
        <v>257</v>
      </c>
      <c r="E640" s="1062" t="s">
        <v>4792</v>
      </c>
      <c r="F640" s="1062" t="s">
        <v>2955</v>
      </c>
      <c r="G640" s="1087" t="s">
        <v>2886</v>
      </c>
      <c r="H640" s="1088" t="s">
        <v>2887</v>
      </c>
      <c r="I640" s="1088" t="s">
        <v>2795</v>
      </c>
      <c r="J640" s="1089" t="s">
        <v>3026</v>
      </c>
      <c r="K640" s="1091">
        <v>43087</v>
      </c>
      <c r="L640" s="1091">
        <v>43069</v>
      </c>
      <c r="M640" s="563">
        <v>117</v>
      </c>
      <c r="N640" s="562">
        <v>46629</v>
      </c>
      <c r="O640" s="564">
        <v>5</v>
      </c>
      <c r="P640" s="565">
        <v>112</v>
      </c>
      <c r="Q640" s="564" t="s">
        <v>2796</v>
      </c>
      <c r="R640" s="564" t="s">
        <v>127</v>
      </c>
      <c r="S640" s="566">
        <v>1878261</v>
      </c>
      <c r="T640" s="567" t="s">
        <v>2797</v>
      </c>
      <c r="U640" s="601"/>
      <c r="V640" s="569">
        <v>1878261</v>
      </c>
      <c r="W640" s="566">
        <v>-64214.051282051281</v>
      </c>
      <c r="X640" s="570">
        <v>0</v>
      </c>
      <c r="Y640" s="571">
        <v>1814046.9487179487</v>
      </c>
      <c r="Z640" s="601"/>
      <c r="AA640" s="572"/>
      <c r="AB640" s="573"/>
      <c r="AC640" s="652">
        <v>0</v>
      </c>
      <c r="AD640" s="574">
        <v>0</v>
      </c>
      <c r="AE640" s="574">
        <v>0</v>
      </c>
      <c r="AF640" s="575">
        <v>0</v>
      </c>
      <c r="AG640" s="576" t="s">
        <v>2798</v>
      </c>
      <c r="AH640" s="574">
        <v>0</v>
      </c>
      <c r="AI640" s="577" t="s">
        <v>2798</v>
      </c>
      <c r="AJ640" s="574">
        <v>0</v>
      </c>
      <c r="AK640" s="577" t="s">
        <v>2798</v>
      </c>
      <c r="AL640" s="575">
        <v>0</v>
      </c>
      <c r="AM640" s="601"/>
      <c r="AN640" s="578">
        <v>0</v>
      </c>
      <c r="AO640" s="579">
        <v>0</v>
      </c>
      <c r="AP640" s="601"/>
      <c r="AQ640" s="595" t="s">
        <v>2795</v>
      </c>
      <c r="AR640" s="596" t="s">
        <v>2799</v>
      </c>
      <c r="AS640" s="582">
        <v>0</v>
      </c>
      <c r="AT640" s="601"/>
      <c r="AU640" s="595" t="s">
        <v>2795</v>
      </c>
      <c r="AV640" s="598" t="s">
        <v>2800</v>
      </c>
      <c r="AW640" s="562" t="s">
        <v>2801</v>
      </c>
      <c r="AX640" s="585" t="s">
        <v>178</v>
      </c>
      <c r="AY640" s="585"/>
      <c r="AZ640" s="586">
        <v>0</v>
      </c>
      <c r="BA640" s="586">
        <v>0</v>
      </c>
      <c r="BB640" s="586">
        <v>0</v>
      </c>
      <c r="BC640" s="592">
        <v>0</v>
      </c>
      <c r="BD640" s="599">
        <v>0</v>
      </c>
      <c r="BE640" s="568"/>
      <c r="BF640" s="589">
        <v>1</v>
      </c>
      <c r="BG640" s="590">
        <v>16191.901538461512</v>
      </c>
      <c r="BH640" s="590">
        <v>-80405.952820512786</v>
      </c>
      <c r="BI640" s="591">
        <v>1797855.0471794873</v>
      </c>
      <c r="BJ640" s="1100">
        <v>60</v>
      </c>
      <c r="BK640" s="544">
        <f t="shared" si="93"/>
        <v>29964.250786324788</v>
      </c>
      <c r="BL640" s="544">
        <f t="shared" si="84"/>
        <v>23567.920386257407</v>
      </c>
      <c r="BM640" s="544">
        <f t="shared" si="85"/>
        <v>-6396.3304000673816</v>
      </c>
      <c r="BN640" s="545"/>
      <c r="BO640" s="545">
        <f t="shared" si="86"/>
        <v>0</v>
      </c>
      <c r="BP640" s="545">
        <f t="shared" si="87"/>
        <v>0</v>
      </c>
      <c r="BQ640" s="545"/>
      <c r="BR640" s="545"/>
      <c r="BS640" s="545"/>
      <c r="BT640" s="545">
        <f t="shared" si="94"/>
        <v>60</v>
      </c>
      <c r="BU640" s="545">
        <f t="shared" si="88"/>
        <v>-383779.82400404289</v>
      </c>
      <c r="BV640" s="545">
        <f t="shared" si="89"/>
        <v>-126647.34192133415</v>
      </c>
      <c r="BW640" s="545">
        <f t="shared" si="90"/>
        <v>-126647.34192133415</v>
      </c>
      <c r="BX640" s="1101">
        <f t="shared" si="91"/>
        <v>7.6522670341074072E-6</v>
      </c>
      <c r="BY640" s="1102">
        <f t="shared" si="92"/>
        <v>1414075.2231754444</v>
      </c>
    </row>
    <row r="641" spans="1:77" ht="12" customHeight="1">
      <c r="A641" s="1086">
        <v>1911351002</v>
      </c>
      <c r="B641" s="1061">
        <v>7151000</v>
      </c>
      <c r="C641" s="1062">
        <v>7049524</v>
      </c>
      <c r="D641" s="1062">
        <v>258</v>
      </c>
      <c r="E641" s="1062" t="s">
        <v>4793</v>
      </c>
      <c r="F641" s="1062" t="s">
        <v>2955</v>
      </c>
      <c r="G641" s="1087" t="s">
        <v>2886</v>
      </c>
      <c r="H641" s="1088" t="s">
        <v>2887</v>
      </c>
      <c r="I641" s="1088" t="s">
        <v>2795</v>
      </c>
      <c r="J641" s="1089" t="s">
        <v>3026</v>
      </c>
      <c r="K641" s="1091">
        <v>43087</v>
      </c>
      <c r="L641" s="1091">
        <v>43069</v>
      </c>
      <c r="M641" s="563">
        <v>117</v>
      </c>
      <c r="N641" s="562">
        <v>46629</v>
      </c>
      <c r="O641" s="564">
        <v>5</v>
      </c>
      <c r="P641" s="565">
        <v>112</v>
      </c>
      <c r="Q641" s="564" t="s">
        <v>2796</v>
      </c>
      <c r="R641" s="564" t="s">
        <v>127</v>
      </c>
      <c r="S641" s="566">
        <v>143598343</v>
      </c>
      <c r="T641" s="567" t="s">
        <v>2797</v>
      </c>
      <c r="U641" s="601"/>
      <c r="V641" s="569">
        <v>143598343</v>
      </c>
      <c r="W641" s="566">
        <v>-4909345.05982906</v>
      </c>
      <c r="X641" s="570">
        <v>0</v>
      </c>
      <c r="Y641" s="571">
        <v>138688997.94017094</v>
      </c>
      <c r="Z641" s="601"/>
      <c r="AA641" s="572"/>
      <c r="AB641" s="573"/>
      <c r="AC641" s="652">
        <v>0</v>
      </c>
      <c r="AD641" s="574">
        <v>0</v>
      </c>
      <c r="AE641" s="574">
        <v>0</v>
      </c>
      <c r="AF641" s="575">
        <v>0</v>
      </c>
      <c r="AG641" s="576" t="s">
        <v>2798</v>
      </c>
      <c r="AH641" s="574">
        <v>0</v>
      </c>
      <c r="AI641" s="577" t="s">
        <v>2798</v>
      </c>
      <c r="AJ641" s="574">
        <v>0</v>
      </c>
      <c r="AK641" s="577" t="s">
        <v>2798</v>
      </c>
      <c r="AL641" s="575">
        <v>0</v>
      </c>
      <c r="AM641" s="601"/>
      <c r="AN641" s="578">
        <v>0</v>
      </c>
      <c r="AO641" s="579">
        <v>0</v>
      </c>
      <c r="AP641" s="601"/>
      <c r="AQ641" s="595" t="s">
        <v>2795</v>
      </c>
      <c r="AR641" s="596" t="s">
        <v>2799</v>
      </c>
      <c r="AS641" s="582">
        <v>0</v>
      </c>
      <c r="AT641" s="601"/>
      <c r="AU641" s="595" t="s">
        <v>2795</v>
      </c>
      <c r="AV641" s="598" t="s">
        <v>2800</v>
      </c>
      <c r="AW641" s="562" t="s">
        <v>2801</v>
      </c>
      <c r="AX641" s="585" t="s">
        <v>178</v>
      </c>
      <c r="AY641" s="585"/>
      <c r="AZ641" s="586">
        <v>0</v>
      </c>
      <c r="BA641" s="586">
        <v>0</v>
      </c>
      <c r="BB641" s="586">
        <v>0</v>
      </c>
      <c r="BC641" s="592">
        <v>0</v>
      </c>
      <c r="BD641" s="599">
        <v>0</v>
      </c>
      <c r="BE641" s="568"/>
      <c r="BF641" s="589">
        <v>1</v>
      </c>
      <c r="BG641" s="590">
        <v>1237916.7351282099</v>
      </c>
      <c r="BH641" s="590">
        <v>-6147261.7949572699</v>
      </c>
      <c r="BI641" s="591">
        <v>137451081.20504272</v>
      </c>
      <c r="BJ641" s="1100">
        <v>60</v>
      </c>
      <c r="BK641" s="544">
        <f t="shared" si="93"/>
        <v>2290851.3534173789</v>
      </c>
      <c r="BL641" s="544">
        <f t="shared" si="84"/>
        <v>1801833.8819514641</v>
      </c>
      <c r="BM641" s="544">
        <f t="shared" si="85"/>
        <v>-489017.47146591474</v>
      </c>
      <c r="BN641" s="545"/>
      <c r="BO641" s="545">
        <f t="shared" si="86"/>
        <v>0</v>
      </c>
      <c r="BP641" s="545">
        <f t="shared" si="87"/>
        <v>0</v>
      </c>
      <c r="BQ641" s="545"/>
      <c r="BR641" s="545"/>
      <c r="BS641" s="545"/>
      <c r="BT641" s="545">
        <f t="shared" si="94"/>
        <v>60</v>
      </c>
      <c r="BU641" s="545">
        <f t="shared" si="88"/>
        <v>-29341048.287954886</v>
      </c>
      <c r="BV641" s="545">
        <f t="shared" si="89"/>
        <v>-9682545.9350251127</v>
      </c>
      <c r="BW641" s="545">
        <f t="shared" si="90"/>
        <v>-9682545.9350251127</v>
      </c>
      <c r="BX641" s="1101">
        <f t="shared" si="91"/>
        <v>5.8503736391756053E-4</v>
      </c>
      <c r="BY641" s="1102">
        <f t="shared" si="92"/>
        <v>108110032.91708785</v>
      </c>
    </row>
    <row r="642" spans="1:77" ht="12" customHeight="1">
      <c r="A642" s="1086">
        <v>1911351002</v>
      </c>
      <c r="B642" s="1061">
        <v>7151000</v>
      </c>
      <c r="C642" s="1062">
        <v>7049524</v>
      </c>
      <c r="D642" s="1062">
        <v>259</v>
      </c>
      <c r="E642" s="1062" t="s">
        <v>4794</v>
      </c>
      <c r="F642" s="1062" t="s">
        <v>2955</v>
      </c>
      <c r="G642" s="1087" t="s">
        <v>2886</v>
      </c>
      <c r="H642" s="1088" t="s">
        <v>2887</v>
      </c>
      <c r="I642" s="1088" t="s">
        <v>2795</v>
      </c>
      <c r="J642" s="1089" t="s">
        <v>3026</v>
      </c>
      <c r="K642" s="1091">
        <v>43087</v>
      </c>
      <c r="L642" s="1091">
        <v>43069</v>
      </c>
      <c r="M642" s="563">
        <v>117</v>
      </c>
      <c r="N642" s="562">
        <v>46629</v>
      </c>
      <c r="O642" s="564">
        <v>5</v>
      </c>
      <c r="P642" s="565">
        <v>112</v>
      </c>
      <c r="Q642" s="564" t="s">
        <v>2796</v>
      </c>
      <c r="R642" s="564" t="s">
        <v>127</v>
      </c>
      <c r="S642" s="566">
        <v>27880000</v>
      </c>
      <c r="T642" s="567" t="s">
        <v>2797</v>
      </c>
      <c r="U642" s="601"/>
      <c r="V642" s="569">
        <v>27880000</v>
      </c>
      <c r="W642" s="566">
        <v>-953162.39316239313</v>
      </c>
      <c r="X642" s="570">
        <v>0</v>
      </c>
      <c r="Y642" s="571">
        <v>26926837.606837608</v>
      </c>
      <c r="Z642" s="601"/>
      <c r="AA642" s="572"/>
      <c r="AB642" s="573"/>
      <c r="AC642" s="652">
        <v>0</v>
      </c>
      <c r="AD642" s="574">
        <v>0</v>
      </c>
      <c r="AE642" s="574">
        <v>0</v>
      </c>
      <c r="AF642" s="575">
        <v>0</v>
      </c>
      <c r="AG642" s="576" t="s">
        <v>2798</v>
      </c>
      <c r="AH642" s="574">
        <v>0</v>
      </c>
      <c r="AI642" s="577" t="s">
        <v>2798</v>
      </c>
      <c r="AJ642" s="574">
        <v>0</v>
      </c>
      <c r="AK642" s="577" t="s">
        <v>2798</v>
      </c>
      <c r="AL642" s="575">
        <v>0</v>
      </c>
      <c r="AM642" s="601"/>
      <c r="AN642" s="578">
        <v>0</v>
      </c>
      <c r="AO642" s="579">
        <v>0</v>
      </c>
      <c r="AP642" s="601"/>
      <c r="AQ642" s="595" t="s">
        <v>2795</v>
      </c>
      <c r="AR642" s="596" t="s">
        <v>2799</v>
      </c>
      <c r="AS642" s="582">
        <v>0</v>
      </c>
      <c r="AT642" s="601"/>
      <c r="AU642" s="595" t="s">
        <v>2795</v>
      </c>
      <c r="AV642" s="598" t="s">
        <v>2800</v>
      </c>
      <c r="AW642" s="562" t="s">
        <v>2801</v>
      </c>
      <c r="AX642" s="585" t="s">
        <v>178</v>
      </c>
      <c r="AY642" s="585"/>
      <c r="AZ642" s="586">
        <v>0</v>
      </c>
      <c r="BA642" s="586">
        <v>0</v>
      </c>
      <c r="BB642" s="586">
        <v>0</v>
      </c>
      <c r="BC642" s="592">
        <v>0</v>
      </c>
      <c r="BD642" s="599">
        <v>0</v>
      </c>
      <c r="BE642" s="568"/>
      <c r="BF642" s="589">
        <v>1</v>
      </c>
      <c r="BG642" s="590">
        <v>240344.83512820516</v>
      </c>
      <c r="BH642" s="590">
        <v>-1193507.2282905984</v>
      </c>
      <c r="BI642" s="591">
        <v>26686492.771709401</v>
      </c>
      <c r="BJ642" s="1100">
        <v>60</v>
      </c>
      <c r="BK642" s="544">
        <f t="shared" si="93"/>
        <v>444774.87952849001</v>
      </c>
      <c r="BL642" s="544">
        <f t="shared" si="84"/>
        <v>349830.83759660338</v>
      </c>
      <c r="BM642" s="544">
        <f t="shared" si="85"/>
        <v>-94944.041931886633</v>
      </c>
      <c r="BN642" s="545"/>
      <c r="BO642" s="545">
        <f t="shared" si="86"/>
        <v>0</v>
      </c>
      <c r="BP642" s="545">
        <f t="shared" si="87"/>
        <v>0</v>
      </c>
      <c r="BQ642" s="545"/>
      <c r="BR642" s="545"/>
      <c r="BS642" s="545"/>
      <c r="BT642" s="545">
        <f t="shared" si="94"/>
        <v>60</v>
      </c>
      <c r="BU642" s="545">
        <f t="shared" si="88"/>
        <v>-5696642.5159131978</v>
      </c>
      <c r="BV642" s="545">
        <f t="shared" si="89"/>
        <v>-1879892.0302513554</v>
      </c>
      <c r="BW642" s="545">
        <f t="shared" si="90"/>
        <v>-1879892.0302513554</v>
      </c>
      <c r="BX642" s="1101">
        <f t="shared" si="91"/>
        <v>1.1358655927977609E-4</v>
      </c>
      <c r="BY642" s="1102">
        <f t="shared" si="92"/>
        <v>20989850.255796202</v>
      </c>
    </row>
    <row r="643" spans="1:77" ht="12" customHeight="1">
      <c r="A643" s="1086">
        <v>1911351002</v>
      </c>
      <c r="B643" s="1061">
        <v>7151000</v>
      </c>
      <c r="C643" s="1062">
        <v>7049524</v>
      </c>
      <c r="D643" s="1062">
        <v>260</v>
      </c>
      <c r="E643" s="1062" t="s">
        <v>4795</v>
      </c>
      <c r="F643" s="1062" t="s">
        <v>2955</v>
      </c>
      <c r="G643" s="1087" t="s">
        <v>2886</v>
      </c>
      <c r="H643" s="1088" t="s">
        <v>2887</v>
      </c>
      <c r="I643" s="1088" t="s">
        <v>2795</v>
      </c>
      <c r="J643" s="1089" t="s">
        <v>3026</v>
      </c>
      <c r="K643" s="1091">
        <v>43087</v>
      </c>
      <c r="L643" s="1091">
        <v>43069</v>
      </c>
      <c r="M643" s="563">
        <v>117</v>
      </c>
      <c r="N643" s="562">
        <v>46629</v>
      </c>
      <c r="O643" s="564">
        <v>5</v>
      </c>
      <c r="P643" s="565">
        <v>112</v>
      </c>
      <c r="Q643" s="564" t="s">
        <v>2796</v>
      </c>
      <c r="R643" s="564" t="s">
        <v>127</v>
      </c>
      <c r="S643" s="566">
        <v>100393500</v>
      </c>
      <c r="T643" s="567" t="s">
        <v>2797</v>
      </c>
      <c r="U643" s="601"/>
      <c r="V643" s="569">
        <v>100393500</v>
      </c>
      <c r="W643" s="566">
        <v>-3432256.4102564105</v>
      </c>
      <c r="X643" s="570">
        <v>0</v>
      </c>
      <c r="Y643" s="571">
        <v>96961243.589743584</v>
      </c>
      <c r="Z643" s="601"/>
      <c r="AA643" s="572"/>
      <c r="AB643" s="573"/>
      <c r="AC643" s="652">
        <v>0</v>
      </c>
      <c r="AD643" s="574">
        <v>0</v>
      </c>
      <c r="AE643" s="574">
        <v>0</v>
      </c>
      <c r="AF643" s="575">
        <v>0</v>
      </c>
      <c r="AG643" s="576" t="s">
        <v>2798</v>
      </c>
      <c r="AH643" s="574">
        <v>0</v>
      </c>
      <c r="AI643" s="577" t="s">
        <v>2798</v>
      </c>
      <c r="AJ643" s="574">
        <v>0</v>
      </c>
      <c r="AK643" s="577" t="s">
        <v>2798</v>
      </c>
      <c r="AL643" s="575">
        <v>0</v>
      </c>
      <c r="AM643" s="601"/>
      <c r="AN643" s="578">
        <v>0</v>
      </c>
      <c r="AO643" s="579">
        <v>0</v>
      </c>
      <c r="AP643" s="601"/>
      <c r="AQ643" s="595" t="s">
        <v>2795</v>
      </c>
      <c r="AR643" s="596" t="s">
        <v>2799</v>
      </c>
      <c r="AS643" s="582">
        <v>0</v>
      </c>
      <c r="AT643" s="601"/>
      <c r="AU643" s="595" t="s">
        <v>2795</v>
      </c>
      <c r="AV643" s="598" t="s">
        <v>2800</v>
      </c>
      <c r="AW643" s="562" t="s">
        <v>2801</v>
      </c>
      <c r="AX643" s="585" t="s">
        <v>178</v>
      </c>
      <c r="AY643" s="585"/>
      <c r="AZ643" s="586">
        <v>0</v>
      </c>
      <c r="BA643" s="586">
        <v>0</v>
      </c>
      <c r="BB643" s="586">
        <v>0</v>
      </c>
      <c r="BC643" s="592">
        <v>0</v>
      </c>
      <c r="BD643" s="599">
        <v>0</v>
      </c>
      <c r="BE643" s="568"/>
      <c r="BF643" s="589">
        <v>1</v>
      </c>
      <c r="BG643" s="590">
        <v>865461.20230769238</v>
      </c>
      <c r="BH643" s="590">
        <v>-4297717.6125641027</v>
      </c>
      <c r="BI643" s="591">
        <v>96095782.387435898</v>
      </c>
      <c r="BJ643" s="1100">
        <v>60</v>
      </c>
      <c r="BK643" s="544">
        <f t="shared" si="93"/>
        <v>1601596.3731239317</v>
      </c>
      <c r="BL643" s="544">
        <f t="shared" si="84"/>
        <v>1259710.9829934493</v>
      </c>
      <c r="BM643" s="544">
        <f t="shared" si="85"/>
        <v>-341885.39013048238</v>
      </c>
      <c r="BN643" s="545"/>
      <c r="BO643" s="545">
        <f t="shared" si="86"/>
        <v>0</v>
      </c>
      <c r="BP643" s="545">
        <f t="shared" si="87"/>
        <v>0</v>
      </c>
      <c r="BQ643" s="545"/>
      <c r="BR643" s="545"/>
      <c r="BS643" s="545"/>
      <c r="BT643" s="545">
        <f t="shared" si="94"/>
        <v>60</v>
      </c>
      <c r="BU643" s="545">
        <f t="shared" si="88"/>
        <v>-20513123.407828942</v>
      </c>
      <c r="BV643" s="545">
        <f t="shared" si="89"/>
        <v>-6769330.7245835513</v>
      </c>
      <c r="BW643" s="545">
        <f t="shared" si="90"/>
        <v>-6769330.7245835513</v>
      </c>
      <c r="BX643" s="1101">
        <f t="shared" si="91"/>
        <v>4.0901550368800221E-4</v>
      </c>
      <c r="BY643" s="1102">
        <f t="shared" si="92"/>
        <v>75582658.979606956</v>
      </c>
    </row>
    <row r="644" spans="1:77" ht="12" customHeight="1">
      <c r="A644" s="1086">
        <v>1911351002</v>
      </c>
      <c r="B644" s="1061">
        <v>7151000</v>
      </c>
      <c r="C644" s="1062">
        <v>7049524</v>
      </c>
      <c r="D644" s="1062">
        <v>261</v>
      </c>
      <c r="E644" s="1062" t="s">
        <v>4796</v>
      </c>
      <c r="F644" s="1062" t="s">
        <v>2955</v>
      </c>
      <c r="G644" s="1087" t="s">
        <v>2886</v>
      </c>
      <c r="H644" s="1088" t="s">
        <v>2887</v>
      </c>
      <c r="I644" s="1088" t="s">
        <v>2795</v>
      </c>
      <c r="J644" s="1089" t="s">
        <v>3026</v>
      </c>
      <c r="K644" s="1091">
        <v>43087</v>
      </c>
      <c r="L644" s="1091">
        <v>43069</v>
      </c>
      <c r="M644" s="563">
        <v>117</v>
      </c>
      <c r="N644" s="562">
        <v>46629</v>
      </c>
      <c r="O644" s="564">
        <v>5</v>
      </c>
      <c r="P644" s="565">
        <v>112</v>
      </c>
      <c r="Q644" s="564" t="s">
        <v>2796</v>
      </c>
      <c r="R644" s="564" t="s">
        <v>127</v>
      </c>
      <c r="S644" s="566">
        <v>20970000</v>
      </c>
      <c r="T644" s="567" t="s">
        <v>2797</v>
      </c>
      <c r="U644" s="601"/>
      <c r="V644" s="569">
        <v>20970000</v>
      </c>
      <c r="W644" s="566">
        <v>-716923.07692307688</v>
      </c>
      <c r="X644" s="570">
        <v>0</v>
      </c>
      <c r="Y644" s="571">
        <v>20253076.923076924</v>
      </c>
      <c r="Z644" s="601"/>
      <c r="AA644" s="572"/>
      <c r="AB644" s="573"/>
      <c r="AC644" s="652">
        <v>0</v>
      </c>
      <c r="AD644" s="574">
        <v>0</v>
      </c>
      <c r="AE644" s="574">
        <v>0</v>
      </c>
      <c r="AF644" s="575">
        <v>0</v>
      </c>
      <c r="AG644" s="576" t="s">
        <v>2798</v>
      </c>
      <c r="AH644" s="574">
        <v>0</v>
      </c>
      <c r="AI644" s="577" t="s">
        <v>2798</v>
      </c>
      <c r="AJ644" s="574">
        <v>0</v>
      </c>
      <c r="AK644" s="577" t="s">
        <v>2798</v>
      </c>
      <c r="AL644" s="575">
        <v>0</v>
      </c>
      <c r="AM644" s="601"/>
      <c r="AN644" s="578">
        <v>0</v>
      </c>
      <c r="AO644" s="579">
        <v>0</v>
      </c>
      <c r="AP644" s="601"/>
      <c r="AQ644" s="595" t="s">
        <v>2795</v>
      </c>
      <c r="AR644" s="596" t="s">
        <v>2799</v>
      </c>
      <c r="AS644" s="582">
        <v>0</v>
      </c>
      <c r="AT644" s="601"/>
      <c r="AU644" s="595" t="s">
        <v>2795</v>
      </c>
      <c r="AV644" s="598" t="s">
        <v>2800</v>
      </c>
      <c r="AW644" s="562" t="s">
        <v>2801</v>
      </c>
      <c r="AX644" s="585" t="s">
        <v>178</v>
      </c>
      <c r="AY644" s="585"/>
      <c r="AZ644" s="586">
        <v>0</v>
      </c>
      <c r="BA644" s="586">
        <v>0</v>
      </c>
      <c r="BB644" s="586">
        <v>0</v>
      </c>
      <c r="BC644" s="592">
        <v>0</v>
      </c>
      <c r="BD644" s="599">
        <v>0</v>
      </c>
      <c r="BE644" s="568"/>
      <c r="BF644" s="589">
        <v>1</v>
      </c>
      <c r="BG644" s="590">
        <v>180775.86230769494</v>
      </c>
      <c r="BH644" s="590">
        <v>-897698.93923077185</v>
      </c>
      <c r="BI644" s="591">
        <v>20072301.060769226</v>
      </c>
      <c r="BJ644" s="1100">
        <v>60</v>
      </c>
      <c r="BK644" s="544">
        <f t="shared" si="93"/>
        <v>334538.35101282044</v>
      </c>
      <c r="BL644" s="544">
        <f t="shared" si="84"/>
        <v>263125.99233811948</v>
      </c>
      <c r="BM644" s="544">
        <f t="shared" si="85"/>
        <v>-71412.358674700954</v>
      </c>
      <c r="BN644" s="545"/>
      <c r="BO644" s="545">
        <f t="shared" si="86"/>
        <v>0</v>
      </c>
      <c r="BP644" s="545">
        <f t="shared" si="87"/>
        <v>0</v>
      </c>
      <c r="BQ644" s="545"/>
      <c r="BR644" s="545"/>
      <c r="BS644" s="545"/>
      <c r="BT644" s="545">
        <f t="shared" si="94"/>
        <v>60</v>
      </c>
      <c r="BU644" s="545">
        <f t="shared" si="88"/>
        <v>-4284741.5204820577</v>
      </c>
      <c r="BV644" s="545">
        <f t="shared" si="89"/>
        <v>-1413964.701759079</v>
      </c>
      <c r="BW644" s="545">
        <f t="shared" si="90"/>
        <v>-1413964.701759079</v>
      </c>
      <c r="BX644" s="1101">
        <f t="shared" si="91"/>
        <v>8.5434366884567373E-5</v>
      </c>
      <c r="BY644" s="1102">
        <f t="shared" si="92"/>
        <v>15787559.540287169</v>
      </c>
    </row>
    <row r="645" spans="1:77" ht="12" customHeight="1">
      <c r="A645" s="1086">
        <v>1911351002</v>
      </c>
      <c r="B645" s="1061">
        <v>7151000</v>
      </c>
      <c r="C645" s="1062">
        <v>7049524</v>
      </c>
      <c r="D645" s="1062">
        <v>262</v>
      </c>
      <c r="E645" s="1062" t="s">
        <v>4797</v>
      </c>
      <c r="F645" s="1062" t="s">
        <v>2955</v>
      </c>
      <c r="G645" s="1087" t="s">
        <v>2886</v>
      </c>
      <c r="H645" s="1088" t="s">
        <v>2887</v>
      </c>
      <c r="I645" s="1088" t="s">
        <v>2795</v>
      </c>
      <c r="J645" s="1089" t="s">
        <v>3026</v>
      </c>
      <c r="K645" s="1091">
        <v>43087</v>
      </c>
      <c r="L645" s="1091">
        <v>43069</v>
      </c>
      <c r="M645" s="563">
        <v>117</v>
      </c>
      <c r="N645" s="562">
        <v>46629</v>
      </c>
      <c r="O645" s="564">
        <v>5</v>
      </c>
      <c r="P645" s="565">
        <v>112</v>
      </c>
      <c r="Q645" s="564" t="s">
        <v>2796</v>
      </c>
      <c r="R645" s="564" t="s">
        <v>127</v>
      </c>
      <c r="S645" s="566">
        <v>85550000</v>
      </c>
      <c r="T645" s="567" t="s">
        <v>2797</v>
      </c>
      <c r="U645" s="601"/>
      <c r="V645" s="569">
        <v>85550000</v>
      </c>
      <c r="W645" s="566">
        <v>-2924786.324786325</v>
      </c>
      <c r="X645" s="570">
        <v>0</v>
      </c>
      <c r="Y645" s="571">
        <v>82625213.67521368</v>
      </c>
      <c r="Z645" s="601"/>
      <c r="AA645" s="572"/>
      <c r="AB645" s="573"/>
      <c r="AC645" s="652">
        <v>0</v>
      </c>
      <c r="AD645" s="574">
        <v>0</v>
      </c>
      <c r="AE645" s="574">
        <v>0</v>
      </c>
      <c r="AF645" s="575">
        <v>0</v>
      </c>
      <c r="AG645" s="576" t="s">
        <v>2798</v>
      </c>
      <c r="AH645" s="574">
        <v>0</v>
      </c>
      <c r="AI645" s="577" t="s">
        <v>2798</v>
      </c>
      <c r="AJ645" s="574">
        <v>0</v>
      </c>
      <c r="AK645" s="577" t="s">
        <v>2798</v>
      </c>
      <c r="AL645" s="575">
        <v>0</v>
      </c>
      <c r="AM645" s="601"/>
      <c r="AN645" s="578">
        <v>0</v>
      </c>
      <c r="AO645" s="579">
        <v>0</v>
      </c>
      <c r="AP645" s="601"/>
      <c r="AQ645" s="595" t="s">
        <v>2795</v>
      </c>
      <c r="AR645" s="596" t="s">
        <v>2799</v>
      </c>
      <c r="AS645" s="582">
        <v>0</v>
      </c>
      <c r="AT645" s="601"/>
      <c r="AU645" s="595" t="s">
        <v>2795</v>
      </c>
      <c r="AV645" s="598" t="s">
        <v>2800</v>
      </c>
      <c r="AW645" s="562" t="s">
        <v>2801</v>
      </c>
      <c r="AX645" s="585" t="s">
        <v>178</v>
      </c>
      <c r="AY645" s="585"/>
      <c r="AZ645" s="586">
        <v>0</v>
      </c>
      <c r="BA645" s="586">
        <v>0</v>
      </c>
      <c r="BB645" s="586">
        <v>0</v>
      </c>
      <c r="BC645" s="592">
        <v>0</v>
      </c>
      <c r="BD645" s="599">
        <v>0</v>
      </c>
      <c r="BE645" s="568"/>
      <c r="BF645" s="589">
        <v>1</v>
      </c>
      <c r="BG645" s="590">
        <v>737499.99641025555</v>
      </c>
      <c r="BH645" s="590">
        <v>-3662286.3211965803</v>
      </c>
      <c r="BI645" s="591">
        <v>81887713.678803414</v>
      </c>
      <c r="BJ645" s="1100">
        <v>60</v>
      </c>
      <c r="BK645" s="544">
        <f t="shared" si="93"/>
        <v>1364795.227980057</v>
      </c>
      <c r="BL645" s="544">
        <f t="shared" si="84"/>
        <v>1073458.6860171983</v>
      </c>
      <c r="BM645" s="544">
        <f t="shared" si="85"/>
        <v>-291336.54196285876</v>
      </c>
      <c r="BN645" s="545"/>
      <c r="BO645" s="545">
        <f t="shared" si="86"/>
        <v>0</v>
      </c>
      <c r="BP645" s="545">
        <f t="shared" si="87"/>
        <v>0</v>
      </c>
      <c r="BQ645" s="545"/>
      <c r="BR645" s="545"/>
      <c r="BS645" s="545"/>
      <c r="BT645" s="545">
        <f t="shared" si="94"/>
        <v>60</v>
      </c>
      <c r="BU645" s="545">
        <f t="shared" si="88"/>
        <v>-17480192.517771527</v>
      </c>
      <c r="BV645" s="545">
        <f t="shared" si="89"/>
        <v>-5768463.5308646038</v>
      </c>
      <c r="BW645" s="545">
        <f t="shared" si="90"/>
        <v>-5768463.5308646038</v>
      </c>
      <c r="BX645" s="1101">
        <f t="shared" si="91"/>
        <v>3.4854125357091417E-4</v>
      </c>
      <c r="BY645" s="1102">
        <f t="shared" si="92"/>
        <v>64407521.161031894</v>
      </c>
    </row>
    <row r="646" spans="1:77" ht="12" customHeight="1">
      <c r="A646" s="1086">
        <v>1911351002</v>
      </c>
      <c r="B646" s="1061">
        <v>7151000</v>
      </c>
      <c r="C646" s="1062">
        <v>7049524</v>
      </c>
      <c r="D646" s="1062">
        <v>263</v>
      </c>
      <c r="E646" s="1062" t="s">
        <v>4798</v>
      </c>
      <c r="F646" s="1062" t="s">
        <v>2955</v>
      </c>
      <c r="G646" s="1087" t="s">
        <v>2886</v>
      </c>
      <c r="H646" s="1088" t="s">
        <v>2887</v>
      </c>
      <c r="I646" s="1088" t="s">
        <v>2795</v>
      </c>
      <c r="J646" s="1089" t="s">
        <v>3026</v>
      </c>
      <c r="K646" s="1091">
        <v>43087</v>
      </c>
      <c r="L646" s="1091">
        <v>43069</v>
      </c>
      <c r="M646" s="563">
        <v>117</v>
      </c>
      <c r="N646" s="562">
        <v>46629</v>
      </c>
      <c r="O646" s="564">
        <v>5</v>
      </c>
      <c r="P646" s="565">
        <v>112</v>
      </c>
      <c r="Q646" s="564" t="s">
        <v>2796</v>
      </c>
      <c r="R646" s="564" t="s">
        <v>127</v>
      </c>
      <c r="S646" s="566">
        <v>24600000</v>
      </c>
      <c r="T646" s="567" t="s">
        <v>2797</v>
      </c>
      <c r="U646" s="601"/>
      <c r="V646" s="569">
        <v>24600000</v>
      </c>
      <c r="W646" s="566">
        <v>-841025.641025641</v>
      </c>
      <c r="X646" s="570">
        <v>0</v>
      </c>
      <c r="Y646" s="571">
        <v>23758974.35897436</v>
      </c>
      <c r="Z646" s="601"/>
      <c r="AA646" s="572"/>
      <c r="AB646" s="573"/>
      <c r="AC646" s="652">
        <v>0</v>
      </c>
      <c r="AD646" s="574">
        <v>0</v>
      </c>
      <c r="AE646" s="574">
        <v>0</v>
      </c>
      <c r="AF646" s="575">
        <v>0</v>
      </c>
      <c r="AG646" s="576" t="s">
        <v>2798</v>
      </c>
      <c r="AH646" s="574">
        <v>0</v>
      </c>
      <c r="AI646" s="577" t="s">
        <v>2798</v>
      </c>
      <c r="AJ646" s="574">
        <v>0</v>
      </c>
      <c r="AK646" s="577" t="s">
        <v>2798</v>
      </c>
      <c r="AL646" s="575">
        <v>0</v>
      </c>
      <c r="AM646" s="601"/>
      <c r="AN646" s="578">
        <v>0</v>
      </c>
      <c r="AO646" s="579">
        <v>0</v>
      </c>
      <c r="AP646" s="601"/>
      <c r="AQ646" s="595" t="s">
        <v>2795</v>
      </c>
      <c r="AR646" s="596" t="s">
        <v>2799</v>
      </c>
      <c r="AS646" s="582">
        <v>0</v>
      </c>
      <c r="AT646" s="601"/>
      <c r="AU646" s="595" t="s">
        <v>2795</v>
      </c>
      <c r="AV646" s="598" t="s">
        <v>2800</v>
      </c>
      <c r="AW646" s="562" t="s">
        <v>2801</v>
      </c>
      <c r="AX646" s="585" t="s">
        <v>178</v>
      </c>
      <c r="AY646" s="585"/>
      <c r="AZ646" s="586">
        <v>0</v>
      </c>
      <c r="BA646" s="586">
        <v>0</v>
      </c>
      <c r="BB646" s="586">
        <v>0</v>
      </c>
      <c r="BC646" s="592">
        <v>0</v>
      </c>
      <c r="BD646" s="599">
        <v>0</v>
      </c>
      <c r="BE646" s="568"/>
      <c r="BF646" s="589">
        <v>1</v>
      </c>
      <c r="BG646" s="590">
        <v>212068.96923076943</v>
      </c>
      <c r="BH646" s="590">
        <v>-1053094.6102564104</v>
      </c>
      <c r="BI646" s="591">
        <v>23546905.389743589</v>
      </c>
      <c r="BJ646" s="1100">
        <v>60</v>
      </c>
      <c r="BK646" s="544">
        <f t="shared" si="93"/>
        <v>392448.42316239316</v>
      </c>
      <c r="BL646" s="544">
        <f t="shared" si="84"/>
        <v>308674.26850614685</v>
      </c>
      <c r="BM646" s="544">
        <f t="shared" si="85"/>
        <v>-83774.154656246305</v>
      </c>
      <c r="BN646" s="545"/>
      <c r="BO646" s="545">
        <f t="shared" si="86"/>
        <v>0</v>
      </c>
      <c r="BP646" s="545">
        <f t="shared" si="87"/>
        <v>0</v>
      </c>
      <c r="BQ646" s="545"/>
      <c r="BR646" s="545"/>
      <c r="BS646" s="545"/>
      <c r="BT646" s="545">
        <f t="shared" si="94"/>
        <v>60</v>
      </c>
      <c r="BU646" s="545">
        <f t="shared" si="88"/>
        <v>-5026449.2793747783</v>
      </c>
      <c r="BV646" s="545">
        <f t="shared" si="89"/>
        <v>-1658728.262193677</v>
      </c>
      <c r="BW646" s="545">
        <f t="shared" si="90"/>
        <v>-1658728.262193677</v>
      </c>
      <c r="BX646" s="1101">
        <f t="shared" si="91"/>
        <v>1.0022343467114458E-4</v>
      </c>
      <c r="BY646" s="1102">
        <f t="shared" si="92"/>
        <v>18520456.110368811</v>
      </c>
    </row>
    <row r="647" spans="1:77" ht="12" customHeight="1">
      <c r="A647" s="1086">
        <v>1911351002</v>
      </c>
      <c r="B647" s="1061">
        <v>7151000</v>
      </c>
      <c r="C647" s="1062">
        <v>7049524</v>
      </c>
      <c r="D647" s="1062">
        <v>264</v>
      </c>
      <c r="E647" s="1062" t="s">
        <v>4799</v>
      </c>
      <c r="F647" s="1062" t="s">
        <v>2955</v>
      </c>
      <c r="G647" s="1087" t="s">
        <v>2956</v>
      </c>
      <c r="H647" s="1088" t="s">
        <v>2887</v>
      </c>
      <c r="I647" s="1088" t="s">
        <v>2795</v>
      </c>
      <c r="J647" s="1089" t="s">
        <v>3026</v>
      </c>
      <c r="K647" s="1091">
        <v>43087</v>
      </c>
      <c r="L647" s="1091">
        <v>43069</v>
      </c>
      <c r="M647" s="563">
        <v>117</v>
      </c>
      <c r="N647" s="562">
        <v>46629</v>
      </c>
      <c r="O647" s="564">
        <v>5</v>
      </c>
      <c r="P647" s="565">
        <v>112</v>
      </c>
      <c r="Q647" s="564" t="s">
        <v>2796</v>
      </c>
      <c r="R647" s="564" t="s">
        <v>127</v>
      </c>
      <c r="S647" s="566">
        <v>18900697</v>
      </c>
      <c r="T647" s="567" t="s">
        <v>2797</v>
      </c>
      <c r="U647" s="601"/>
      <c r="V647" s="569">
        <v>18900697</v>
      </c>
      <c r="W647" s="566">
        <v>-646177.67521367525</v>
      </c>
      <c r="X647" s="570">
        <v>0</v>
      </c>
      <c r="Y647" s="571">
        <v>18254519.324786324</v>
      </c>
      <c r="Z647" s="601"/>
      <c r="AA647" s="572"/>
      <c r="AB647" s="573"/>
      <c r="AC647" s="652">
        <v>0</v>
      </c>
      <c r="AD647" s="574">
        <v>0</v>
      </c>
      <c r="AE647" s="574">
        <v>0</v>
      </c>
      <c r="AF647" s="575">
        <v>0</v>
      </c>
      <c r="AG647" s="576" t="s">
        <v>2798</v>
      </c>
      <c r="AH647" s="574">
        <v>0</v>
      </c>
      <c r="AI647" s="577" t="s">
        <v>2798</v>
      </c>
      <c r="AJ647" s="574">
        <v>0</v>
      </c>
      <c r="AK647" s="577" t="s">
        <v>2798</v>
      </c>
      <c r="AL647" s="575">
        <v>0</v>
      </c>
      <c r="AM647" s="601"/>
      <c r="AN647" s="578">
        <v>0</v>
      </c>
      <c r="AO647" s="579">
        <v>0</v>
      </c>
      <c r="AP647" s="601"/>
      <c r="AQ647" s="595" t="s">
        <v>2795</v>
      </c>
      <c r="AR647" s="596" t="s">
        <v>2799</v>
      </c>
      <c r="AS647" s="582">
        <v>0</v>
      </c>
      <c r="AT647" s="601"/>
      <c r="AU647" s="595" t="s">
        <v>2795</v>
      </c>
      <c r="AV647" s="598" t="s">
        <v>2800</v>
      </c>
      <c r="AW647" s="562" t="s">
        <v>2801</v>
      </c>
      <c r="AX647" s="585" t="s">
        <v>178</v>
      </c>
      <c r="AY647" s="585"/>
      <c r="AZ647" s="586">
        <v>0</v>
      </c>
      <c r="BA647" s="586">
        <v>0</v>
      </c>
      <c r="BB647" s="586">
        <v>0</v>
      </c>
      <c r="BC647" s="592">
        <v>0</v>
      </c>
      <c r="BD647" s="599">
        <v>0</v>
      </c>
      <c r="BE647" s="568"/>
      <c r="BF647" s="589">
        <v>1</v>
      </c>
      <c r="BG647" s="590">
        <v>162937.04358974361</v>
      </c>
      <c r="BH647" s="590">
        <v>-809114.7188034188</v>
      </c>
      <c r="BI647" s="591">
        <v>18091582.281196579</v>
      </c>
      <c r="BJ647" s="1100">
        <v>60</v>
      </c>
      <c r="BK647" s="544">
        <f t="shared" si="93"/>
        <v>301526.37135327631</v>
      </c>
      <c r="BL647" s="544">
        <f t="shared" si="84"/>
        <v>237160.92770303233</v>
      </c>
      <c r="BM647" s="544">
        <f t="shared" si="85"/>
        <v>-64365.443650243978</v>
      </c>
      <c r="BN647" s="545"/>
      <c r="BO647" s="545">
        <f t="shared" si="86"/>
        <v>0</v>
      </c>
      <c r="BP647" s="545">
        <f t="shared" si="87"/>
        <v>0</v>
      </c>
      <c r="BQ647" s="545"/>
      <c r="BR647" s="545"/>
      <c r="BS647" s="545"/>
      <c r="BT647" s="545">
        <f t="shared" si="94"/>
        <v>60</v>
      </c>
      <c r="BU647" s="545">
        <f t="shared" si="88"/>
        <v>-3861926.6190146385</v>
      </c>
      <c r="BV647" s="545">
        <f t="shared" si="89"/>
        <v>-1274435.7842748307</v>
      </c>
      <c r="BW647" s="545">
        <f t="shared" si="90"/>
        <v>-1274435.7842748307</v>
      </c>
      <c r="BX647" s="1101">
        <f t="shared" si="91"/>
        <v>7.700377118969207E-5</v>
      </c>
      <c r="BY647" s="1102">
        <f t="shared" si="92"/>
        <v>14229655.66218194</v>
      </c>
    </row>
    <row r="648" spans="1:77" ht="12" customHeight="1">
      <c r="A648" s="1086">
        <v>1911351002</v>
      </c>
      <c r="B648" s="1061">
        <v>7151000</v>
      </c>
      <c r="C648" s="1062">
        <v>7049524</v>
      </c>
      <c r="D648" s="1062">
        <v>265</v>
      </c>
      <c r="E648" s="1062" t="s">
        <v>4800</v>
      </c>
      <c r="F648" s="1062" t="s">
        <v>2955</v>
      </c>
      <c r="G648" s="1087" t="s">
        <v>2956</v>
      </c>
      <c r="H648" s="1088" t="s">
        <v>2887</v>
      </c>
      <c r="I648" s="1088" t="s">
        <v>2795</v>
      </c>
      <c r="J648" s="1089" t="s">
        <v>3026</v>
      </c>
      <c r="K648" s="1091">
        <v>43087</v>
      </c>
      <c r="L648" s="1091">
        <v>43069</v>
      </c>
      <c r="M648" s="563">
        <v>117</v>
      </c>
      <c r="N648" s="562">
        <v>46629</v>
      </c>
      <c r="O648" s="564">
        <v>5</v>
      </c>
      <c r="P648" s="565">
        <v>112</v>
      </c>
      <c r="Q648" s="564" t="s">
        <v>2796</v>
      </c>
      <c r="R648" s="564" t="s">
        <v>127</v>
      </c>
      <c r="S648" s="566">
        <v>23309694</v>
      </c>
      <c r="T648" s="567" t="s">
        <v>2797</v>
      </c>
      <c r="U648" s="601"/>
      <c r="V648" s="569">
        <v>23309694</v>
      </c>
      <c r="W648" s="566">
        <v>-796912.61538461538</v>
      </c>
      <c r="X648" s="570">
        <v>0</v>
      </c>
      <c r="Y648" s="571">
        <v>22512781.384615384</v>
      </c>
      <c r="Z648" s="601"/>
      <c r="AA648" s="572"/>
      <c r="AB648" s="573"/>
      <c r="AC648" s="652">
        <v>0</v>
      </c>
      <c r="AD648" s="574">
        <v>0</v>
      </c>
      <c r="AE648" s="574">
        <v>0</v>
      </c>
      <c r="AF648" s="575">
        <v>0</v>
      </c>
      <c r="AG648" s="576" t="s">
        <v>2798</v>
      </c>
      <c r="AH648" s="574">
        <v>0</v>
      </c>
      <c r="AI648" s="577" t="s">
        <v>2798</v>
      </c>
      <c r="AJ648" s="574">
        <v>0</v>
      </c>
      <c r="AK648" s="577" t="s">
        <v>2798</v>
      </c>
      <c r="AL648" s="575">
        <v>0</v>
      </c>
      <c r="AM648" s="601"/>
      <c r="AN648" s="578">
        <v>0</v>
      </c>
      <c r="AO648" s="579">
        <v>0</v>
      </c>
      <c r="AP648" s="601"/>
      <c r="AQ648" s="595" t="s">
        <v>2795</v>
      </c>
      <c r="AR648" s="596" t="s">
        <v>2799</v>
      </c>
      <c r="AS648" s="582">
        <v>0</v>
      </c>
      <c r="AT648" s="601"/>
      <c r="AU648" s="595" t="s">
        <v>2795</v>
      </c>
      <c r="AV648" s="598" t="s">
        <v>2800</v>
      </c>
      <c r="AW648" s="562" t="s">
        <v>2801</v>
      </c>
      <c r="AX648" s="585" t="s">
        <v>178</v>
      </c>
      <c r="AY648" s="585"/>
      <c r="AZ648" s="586">
        <v>0</v>
      </c>
      <c r="BA648" s="586">
        <v>0</v>
      </c>
      <c r="BB648" s="586">
        <v>0</v>
      </c>
      <c r="BC648" s="592">
        <v>0</v>
      </c>
      <c r="BD648" s="599">
        <v>0</v>
      </c>
      <c r="BE648" s="568"/>
      <c r="BF648" s="589">
        <v>1</v>
      </c>
      <c r="BG648" s="590">
        <v>200945.62846153774</v>
      </c>
      <c r="BH648" s="590">
        <v>-997858.24384615314</v>
      </c>
      <c r="BI648" s="591">
        <v>22311835.756153848</v>
      </c>
      <c r="BJ648" s="1100">
        <v>60</v>
      </c>
      <c r="BK648" s="544">
        <f t="shared" si="93"/>
        <v>371863.92926923081</v>
      </c>
      <c r="BL648" s="544">
        <f t="shared" si="84"/>
        <v>292483.85157481948</v>
      </c>
      <c r="BM648" s="544">
        <f t="shared" si="85"/>
        <v>-79380.077694411331</v>
      </c>
      <c r="BN648" s="545"/>
      <c r="BO648" s="545">
        <f t="shared" si="86"/>
        <v>0</v>
      </c>
      <c r="BP648" s="545">
        <f t="shared" si="87"/>
        <v>0</v>
      </c>
      <c r="BQ648" s="545"/>
      <c r="BR648" s="545"/>
      <c r="BS648" s="545"/>
      <c r="BT648" s="545">
        <f t="shared" si="94"/>
        <v>60</v>
      </c>
      <c r="BU648" s="545">
        <f t="shared" si="88"/>
        <v>-4762804.6616646796</v>
      </c>
      <c r="BV648" s="545">
        <f t="shared" si="89"/>
        <v>-1571725.5383493444</v>
      </c>
      <c r="BW648" s="545">
        <f t="shared" si="90"/>
        <v>-1571725.5383493444</v>
      </c>
      <c r="BX648" s="1101">
        <f t="shared" si="91"/>
        <v>9.496656890948434E-5</v>
      </c>
      <c r="BY648" s="1102">
        <f t="shared" si="92"/>
        <v>17549031.094489168</v>
      </c>
    </row>
    <row r="649" spans="1:77" ht="12" customHeight="1">
      <c r="A649" s="1086">
        <v>1911351002</v>
      </c>
      <c r="B649" s="1061">
        <v>7151000</v>
      </c>
      <c r="C649" s="1062">
        <v>7049524</v>
      </c>
      <c r="D649" s="1062">
        <v>266</v>
      </c>
      <c r="E649" s="1062" t="s">
        <v>4801</v>
      </c>
      <c r="F649" s="1062" t="s">
        <v>2955</v>
      </c>
      <c r="G649" s="1087" t="s">
        <v>2886</v>
      </c>
      <c r="H649" s="1088" t="s">
        <v>2887</v>
      </c>
      <c r="I649" s="1088" t="s">
        <v>2795</v>
      </c>
      <c r="J649" s="1089" t="s">
        <v>3026</v>
      </c>
      <c r="K649" s="1090">
        <v>43087</v>
      </c>
      <c r="L649" s="1091">
        <v>43069</v>
      </c>
      <c r="M649" s="563">
        <v>117</v>
      </c>
      <c r="N649" s="562">
        <v>46629</v>
      </c>
      <c r="O649" s="564">
        <v>5</v>
      </c>
      <c r="P649" s="565">
        <v>112</v>
      </c>
      <c r="Q649" s="564" t="s">
        <v>2796</v>
      </c>
      <c r="R649" s="564" t="s">
        <v>127</v>
      </c>
      <c r="S649" s="566">
        <v>419294661.02999997</v>
      </c>
      <c r="T649" s="567" t="s">
        <v>2797</v>
      </c>
      <c r="U649" s="601"/>
      <c r="V649" s="569">
        <v>419294661.02999997</v>
      </c>
      <c r="W649" s="566">
        <v>-14334860.206153845</v>
      </c>
      <c r="X649" s="570">
        <v>0</v>
      </c>
      <c r="Y649" s="571">
        <v>404959800.8238461</v>
      </c>
      <c r="Z649" s="601"/>
      <c r="AA649" s="572"/>
      <c r="AB649" s="573"/>
      <c r="AC649" s="652">
        <v>0</v>
      </c>
      <c r="AD649" s="574">
        <v>0</v>
      </c>
      <c r="AE649" s="574">
        <v>0</v>
      </c>
      <c r="AF649" s="575">
        <v>0</v>
      </c>
      <c r="AG649" s="576" t="s">
        <v>2798</v>
      </c>
      <c r="AH649" s="574">
        <v>0</v>
      </c>
      <c r="AI649" s="577" t="s">
        <v>2798</v>
      </c>
      <c r="AJ649" s="574">
        <v>0</v>
      </c>
      <c r="AK649" s="577" t="s">
        <v>2798</v>
      </c>
      <c r="AL649" s="575">
        <v>0</v>
      </c>
      <c r="AM649" s="601"/>
      <c r="AN649" s="578">
        <v>0</v>
      </c>
      <c r="AO649" s="579">
        <v>0</v>
      </c>
      <c r="AP649" s="601"/>
      <c r="AQ649" s="595" t="s">
        <v>2795</v>
      </c>
      <c r="AR649" s="596" t="s">
        <v>2799</v>
      </c>
      <c r="AS649" s="582">
        <v>0</v>
      </c>
      <c r="AT649" s="601"/>
      <c r="AU649" s="595" t="s">
        <v>2795</v>
      </c>
      <c r="AV649" s="598" t="s">
        <v>2800</v>
      </c>
      <c r="AW649" s="562" t="s">
        <v>2801</v>
      </c>
      <c r="AX649" s="585" t="s">
        <v>178</v>
      </c>
      <c r="AY649" s="585"/>
      <c r="AZ649" s="586">
        <v>0</v>
      </c>
      <c r="BA649" s="586">
        <v>0</v>
      </c>
      <c r="BB649" s="586">
        <v>0</v>
      </c>
      <c r="BC649" s="592">
        <v>0</v>
      </c>
      <c r="BD649" s="599">
        <v>0</v>
      </c>
      <c r="BE649" s="568"/>
      <c r="BF649" s="589">
        <v>1</v>
      </c>
      <c r="BG649" s="590">
        <v>3614609.145384544</v>
      </c>
      <c r="BH649" s="590">
        <v>-17949469.35153839</v>
      </c>
      <c r="BI649" s="591">
        <v>401345191.67846155</v>
      </c>
      <c r="BJ649" s="1100">
        <v>60</v>
      </c>
      <c r="BK649" s="544">
        <f t="shared" si="93"/>
        <v>6689086.5279743588</v>
      </c>
      <c r="BL649" s="544">
        <f t="shared" si="84"/>
        <v>5261198.0814162288</v>
      </c>
      <c r="BM649" s="544">
        <f t="shared" si="85"/>
        <v>-1427888.44655813</v>
      </c>
      <c r="BN649" s="545"/>
      <c r="BO649" s="545">
        <f t="shared" si="86"/>
        <v>0</v>
      </c>
      <c r="BP649" s="545">
        <f t="shared" si="87"/>
        <v>0</v>
      </c>
      <c r="BQ649" s="545"/>
      <c r="BR649" s="545"/>
      <c r="BS649" s="545"/>
      <c r="BT649" s="545">
        <f t="shared" si="94"/>
        <v>60</v>
      </c>
      <c r="BU649" s="545">
        <f t="shared" si="88"/>
        <v>-85673306.793487802</v>
      </c>
      <c r="BV649" s="545">
        <f t="shared" si="89"/>
        <v>-28272191.241850976</v>
      </c>
      <c r="BW649" s="545">
        <f t="shared" si="90"/>
        <v>-28272191.241850976</v>
      </c>
      <c r="BX649" s="1101">
        <f t="shared" si="91"/>
        <v>1.7082581737592104E-3</v>
      </c>
      <c r="BY649" s="1102">
        <f t="shared" si="92"/>
        <v>315671884.8849737</v>
      </c>
    </row>
    <row r="650" spans="1:77" ht="12" customHeight="1">
      <c r="A650" s="1086">
        <v>1911351002</v>
      </c>
      <c r="B650" s="1061">
        <v>7151000</v>
      </c>
      <c r="C650" s="1062">
        <v>7049524</v>
      </c>
      <c r="D650" s="1062">
        <v>268</v>
      </c>
      <c r="E650" s="1062" t="s">
        <v>4802</v>
      </c>
      <c r="F650" s="1062" t="s">
        <v>2955</v>
      </c>
      <c r="G650" s="1087" t="s">
        <v>2886</v>
      </c>
      <c r="H650" s="1088" t="s">
        <v>2887</v>
      </c>
      <c r="I650" s="1088" t="s">
        <v>2795</v>
      </c>
      <c r="J650" s="1089" t="s">
        <v>3026</v>
      </c>
      <c r="K650" s="1090">
        <v>43091</v>
      </c>
      <c r="L650" s="1091">
        <v>43069</v>
      </c>
      <c r="M650" s="563">
        <v>117</v>
      </c>
      <c r="N650" s="562">
        <v>46629</v>
      </c>
      <c r="O650" s="564">
        <v>5</v>
      </c>
      <c r="P650" s="565">
        <v>112</v>
      </c>
      <c r="Q650" s="564" t="s">
        <v>2796</v>
      </c>
      <c r="R650" s="564" t="s">
        <v>127</v>
      </c>
      <c r="S650" s="566">
        <v>380862488.88999999</v>
      </c>
      <c r="T650" s="567" t="s">
        <v>2797</v>
      </c>
      <c r="U650" s="601"/>
      <c r="V650" s="569">
        <v>380862488.88999999</v>
      </c>
      <c r="W650" s="566">
        <v>-13020939.79111111</v>
      </c>
      <c r="X650" s="570">
        <v>0</v>
      </c>
      <c r="Y650" s="571">
        <v>367841549.09888887</v>
      </c>
      <c r="Z650" s="601"/>
      <c r="AA650" s="572"/>
      <c r="AB650" s="573"/>
      <c r="AC650" s="652">
        <v>0</v>
      </c>
      <c r="AD650" s="574">
        <v>0</v>
      </c>
      <c r="AE650" s="574">
        <v>0</v>
      </c>
      <c r="AF650" s="575">
        <v>0</v>
      </c>
      <c r="AG650" s="576" t="s">
        <v>2798</v>
      </c>
      <c r="AH650" s="574">
        <v>0</v>
      </c>
      <c r="AI650" s="577" t="s">
        <v>2798</v>
      </c>
      <c r="AJ650" s="574">
        <v>0</v>
      </c>
      <c r="AK650" s="577" t="s">
        <v>2798</v>
      </c>
      <c r="AL650" s="575">
        <v>0</v>
      </c>
      <c r="AM650" s="601"/>
      <c r="AN650" s="578">
        <v>0</v>
      </c>
      <c r="AO650" s="579">
        <v>0</v>
      </c>
      <c r="AP650" s="601"/>
      <c r="AQ650" s="595" t="s">
        <v>2795</v>
      </c>
      <c r="AR650" s="596" t="s">
        <v>2799</v>
      </c>
      <c r="AS650" s="582">
        <v>0</v>
      </c>
      <c r="AT650" s="601"/>
      <c r="AU650" s="595" t="s">
        <v>2795</v>
      </c>
      <c r="AV650" s="598" t="s">
        <v>2800</v>
      </c>
      <c r="AW650" s="562" t="s">
        <v>2801</v>
      </c>
      <c r="AX650" s="585" t="s">
        <v>178</v>
      </c>
      <c r="AY650" s="585" t="s">
        <v>178</v>
      </c>
      <c r="AZ650" s="586">
        <v>0</v>
      </c>
      <c r="BA650" s="586">
        <v>0</v>
      </c>
      <c r="BB650" s="586">
        <v>0</v>
      </c>
      <c r="BC650" s="592">
        <v>0</v>
      </c>
      <c r="BD650" s="599">
        <v>0</v>
      </c>
      <c r="BE650" s="568"/>
      <c r="BF650" s="589">
        <v>1</v>
      </c>
      <c r="BG650" s="590">
        <v>3283297.3266666229</v>
      </c>
      <c r="BH650" s="590">
        <v>-16304237.117777733</v>
      </c>
      <c r="BI650" s="591">
        <v>364558251.77222228</v>
      </c>
      <c r="BJ650" s="1100">
        <v>60</v>
      </c>
      <c r="BK650" s="544">
        <f t="shared" si="93"/>
        <v>6075970.862870371</v>
      </c>
      <c r="BL650" s="544">
        <f t="shared" si="84"/>
        <v>4778961.3892399389</v>
      </c>
      <c r="BM650" s="544">
        <f t="shared" si="85"/>
        <v>-1297009.473630432</v>
      </c>
      <c r="BN650" s="545"/>
      <c r="BO650" s="545">
        <f t="shared" si="86"/>
        <v>0</v>
      </c>
      <c r="BP650" s="545">
        <f t="shared" si="87"/>
        <v>0</v>
      </c>
      <c r="BQ650" s="545"/>
      <c r="BR650" s="545"/>
      <c r="BS650" s="545"/>
      <c r="BT650" s="545">
        <f t="shared" si="94"/>
        <v>60</v>
      </c>
      <c r="BU650" s="545">
        <f t="shared" si="88"/>
        <v>-77820568.417825922</v>
      </c>
      <c r="BV650" s="545">
        <f t="shared" si="89"/>
        <v>-25680787.577882554</v>
      </c>
      <c r="BW650" s="545">
        <f t="shared" si="90"/>
        <v>-25680787.577882554</v>
      </c>
      <c r="BX650" s="1101">
        <f t="shared" si="91"/>
        <v>1.5516807633768586E-3</v>
      </c>
      <c r="BY650" s="1102">
        <f t="shared" si="92"/>
        <v>286737683.35439634</v>
      </c>
    </row>
    <row r="651" spans="1:77" ht="12" customHeight="1">
      <c r="A651" s="1086">
        <v>1911351002</v>
      </c>
      <c r="B651" s="1061">
        <v>7151000</v>
      </c>
      <c r="C651" s="1062">
        <v>7049524</v>
      </c>
      <c r="D651" s="1062">
        <v>267</v>
      </c>
      <c r="E651" s="1062" t="s">
        <v>4803</v>
      </c>
      <c r="F651" s="1062" t="s">
        <v>2955</v>
      </c>
      <c r="G651" s="1087" t="s">
        <v>2886</v>
      </c>
      <c r="H651" s="1088" t="s">
        <v>2887</v>
      </c>
      <c r="I651" s="1088" t="s">
        <v>2795</v>
      </c>
      <c r="J651" s="1089" t="s">
        <v>3026</v>
      </c>
      <c r="K651" s="1090">
        <v>43091</v>
      </c>
      <c r="L651" s="1091">
        <v>43069</v>
      </c>
      <c r="M651" s="563">
        <v>117</v>
      </c>
      <c r="N651" s="562">
        <v>46629</v>
      </c>
      <c r="O651" s="564">
        <v>5</v>
      </c>
      <c r="P651" s="565">
        <v>112</v>
      </c>
      <c r="Q651" s="564" t="s">
        <v>2796</v>
      </c>
      <c r="R651" s="564" t="s">
        <v>127</v>
      </c>
      <c r="S651" s="566">
        <v>7342783420.0299988</v>
      </c>
      <c r="T651" s="567" t="s">
        <v>2797</v>
      </c>
      <c r="U651" s="601"/>
      <c r="V651" s="569">
        <v>7342783420.0299988</v>
      </c>
      <c r="W651" s="566">
        <v>-251035330.59931621</v>
      </c>
      <c r="X651" s="570">
        <v>0</v>
      </c>
      <c r="Y651" s="571">
        <v>7091748089.4306822</v>
      </c>
      <c r="Z651" s="601"/>
      <c r="AA651" s="572"/>
      <c r="AB651" s="573"/>
      <c r="AC651" s="652">
        <v>0</v>
      </c>
      <c r="AD651" s="574">
        <v>0</v>
      </c>
      <c r="AE651" s="574">
        <v>0</v>
      </c>
      <c r="AF651" s="575">
        <v>0</v>
      </c>
      <c r="AG651" s="576" t="s">
        <v>2798</v>
      </c>
      <c r="AH651" s="574">
        <v>0</v>
      </c>
      <c r="AI651" s="577" t="s">
        <v>2798</v>
      </c>
      <c r="AJ651" s="574">
        <v>0</v>
      </c>
      <c r="AK651" s="577" t="s">
        <v>2798</v>
      </c>
      <c r="AL651" s="575">
        <v>0</v>
      </c>
      <c r="AM651" s="601"/>
      <c r="AN651" s="578">
        <v>0</v>
      </c>
      <c r="AO651" s="579">
        <v>0</v>
      </c>
      <c r="AP651" s="601"/>
      <c r="AQ651" s="595" t="s">
        <v>2795</v>
      </c>
      <c r="AR651" s="596" t="s">
        <v>2799</v>
      </c>
      <c r="AS651" s="582">
        <v>0</v>
      </c>
      <c r="AT651" s="601"/>
      <c r="AU651" s="595" t="s">
        <v>2795</v>
      </c>
      <c r="AV651" s="598" t="s">
        <v>2800</v>
      </c>
      <c r="AW651" s="562" t="s">
        <v>2801</v>
      </c>
      <c r="AX651" s="585"/>
      <c r="AY651" s="585"/>
      <c r="AZ651" s="586">
        <v>0</v>
      </c>
      <c r="BA651" s="586">
        <v>0</v>
      </c>
      <c r="BB651" s="586">
        <v>0</v>
      </c>
      <c r="BC651" s="592">
        <v>0</v>
      </c>
      <c r="BD651" s="599">
        <v>0</v>
      </c>
      <c r="BE651" s="568"/>
      <c r="BF651" s="589">
        <v>1</v>
      </c>
      <c r="BG651" s="590">
        <v>63299857.070511006</v>
      </c>
      <c r="BH651" s="590">
        <v>-314335187.66982722</v>
      </c>
      <c r="BI651" s="591">
        <v>7028448232.3601713</v>
      </c>
      <c r="BJ651" s="1100">
        <v>60</v>
      </c>
      <c r="BK651" s="544">
        <f t="shared" si="93"/>
        <v>117140803.87266952</v>
      </c>
      <c r="BL651" s="544">
        <f t="shared" si="84"/>
        <v>92135296.802189305</v>
      </c>
      <c r="BM651" s="544">
        <f t="shared" si="85"/>
        <v>-25005507.070480213</v>
      </c>
      <c r="BN651" s="545"/>
      <c r="BO651" s="545">
        <f t="shared" si="86"/>
        <v>0</v>
      </c>
      <c r="BP651" s="545">
        <f t="shared" si="87"/>
        <v>0</v>
      </c>
      <c r="BQ651" s="545"/>
      <c r="BR651" s="545"/>
      <c r="BS651" s="545"/>
      <c r="BT651" s="545">
        <f t="shared" si="94"/>
        <v>60</v>
      </c>
      <c r="BU651" s="545">
        <f t="shared" si="88"/>
        <v>-1500330424.2288127</v>
      </c>
      <c r="BV651" s="545">
        <f t="shared" si="89"/>
        <v>-495109039.99550819</v>
      </c>
      <c r="BW651" s="545">
        <f t="shared" si="90"/>
        <v>-495109039.99550819</v>
      </c>
      <c r="BX651" s="1101">
        <f t="shared" si="91"/>
        <v>2.9915405468197785E-2</v>
      </c>
      <c r="BY651" s="1102">
        <f t="shared" si="92"/>
        <v>5528117808.1313581</v>
      </c>
    </row>
    <row r="652" spans="1:77" ht="12" customHeight="1">
      <c r="A652" s="1086">
        <v>1911351002</v>
      </c>
      <c r="B652" s="1061">
        <v>7151000</v>
      </c>
      <c r="C652" s="1062">
        <v>7049524</v>
      </c>
      <c r="D652" s="1062">
        <v>269</v>
      </c>
      <c r="E652" s="1062" t="s">
        <v>5069</v>
      </c>
      <c r="F652" s="1062" t="s">
        <v>2955</v>
      </c>
      <c r="G652" s="1087" t="s">
        <v>2962</v>
      </c>
      <c r="H652" s="1088" t="s">
        <v>2887</v>
      </c>
      <c r="I652" s="1088" t="s">
        <v>2795</v>
      </c>
      <c r="J652" s="1089" t="s">
        <v>3026</v>
      </c>
      <c r="K652" s="1090">
        <v>43125</v>
      </c>
      <c r="L652" s="1091"/>
      <c r="M652" s="563"/>
      <c r="N652" s="562"/>
      <c r="O652" s="564"/>
      <c r="P652" s="565"/>
      <c r="Q652" s="564"/>
      <c r="R652" s="564"/>
      <c r="S652" s="566">
        <v>2453652</v>
      </c>
      <c r="T652" s="567" t="s">
        <v>2797</v>
      </c>
      <c r="U652" s="601"/>
      <c r="V652" s="569">
        <v>2453652</v>
      </c>
      <c r="W652" s="566">
        <v>0</v>
      </c>
      <c r="X652" s="570">
        <v>0</v>
      </c>
      <c r="Y652" s="571">
        <v>2453652</v>
      </c>
      <c r="Z652" s="601"/>
      <c r="AA652" s="572"/>
      <c r="AB652" s="573"/>
      <c r="AC652" s="652">
        <v>0</v>
      </c>
      <c r="AD652" s="574">
        <v>0</v>
      </c>
      <c r="AE652" s="574">
        <v>0</v>
      </c>
      <c r="AF652" s="575">
        <v>0</v>
      </c>
      <c r="AG652" s="576" t="s">
        <v>2798</v>
      </c>
      <c r="AH652" s="574">
        <v>0</v>
      </c>
      <c r="AI652" s="577" t="s">
        <v>2798</v>
      </c>
      <c r="AJ652" s="574">
        <v>0</v>
      </c>
      <c r="AK652" s="577" t="s">
        <v>2798</v>
      </c>
      <c r="AL652" s="575">
        <v>0</v>
      </c>
      <c r="AM652" s="601"/>
      <c r="AN652" s="578">
        <v>0</v>
      </c>
      <c r="AO652" s="579">
        <v>0</v>
      </c>
      <c r="AP652" s="601"/>
      <c r="AQ652" s="595" t="s">
        <v>2795</v>
      </c>
      <c r="AR652" s="596" t="s">
        <v>2799</v>
      </c>
      <c r="AS652" s="582">
        <v>0</v>
      </c>
      <c r="AT652" s="601"/>
      <c r="AU652" s="595" t="s">
        <v>2795</v>
      </c>
      <c r="AV652" s="598" t="s">
        <v>2800</v>
      </c>
      <c r="AW652" s="562" t="s">
        <v>2801</v>
      </c>
      <c r="AX652" s="585"/>
      <c r="AY652" s="585"/>
      <c r="AZ652" s="586">
        <v>0</v>
      </c>
      <c r="BA652" s="586">
        <v>0</v>
      </c>
      <c r="BB652" s="586">
        <v>0</v>
      </c>
      <c r="BC652" s="592">
        <v>0</v>
      </c>
      <c r="BD652" s="599">
        <v>0</v>
      </c>
      <c r="BE652" s="568"/>
      <c r="BF652" s="589" t="s">
        <v>178</v>
      </c>
      <c r="BG652" s="590">
        <v>0</v>
      </c>
      <c r="BH652" s="590">
        <v>0</v>
      </c>
      <c r="BI652" s="591">
        <v>2453652</v>
      </c>
      <c r="BJ652" s="1100">
        <v>60</v>
      </c>
      <c r="BK652" s="544">
        <f t="shared" si="93"/>
        <v>40894.199999999997</v>
      </c>
      <c r="BL652" s="544">
        <f t="shared" si="84"/>
        <v>32164.703757570565</v>
      </c>
      <c r="BM652" s="544">
        <f t="shared" si="85"/>
        <v>-8729.4962424294317</v>
      </c>
      <c r="BN652" s="545"/>
      <c r="BO652" s="545">
        <f t="shared" si="86"/>
        <v>0</v>
      </c>
      <c r="BP652" s="545">
        <f t="shared" si="87"/>
        <v>0</v>
      </c>
      <c r="BQ652" s="545"/>
      <c r="BR652" s="545"/>
      <c r="BS652" s="545"/>
      <c r="BT652" s="545">
        <f t="shared" si="94"/>
        <v>60</v>
      </c>
      <c r="BU652" s="545">
        <f t="shared" si="88"/>
        <v>-523769.77454576589</v>
      </c>
      <c r="BV652" s="545">
        <f t="shared" si="89"/>
        <v>-172844.02560010276</v>
      </c>
      <c r="BW652" s="545">
        <f t="shared" si="90"/>
        <v>-172844.02560010276</v>
      </c>
      <c r="BX652" s="1101">
        <f t="shared" si="91"/>
        <v>1.0443556249002327E-5</v>
      </c>
      <c r="BY652" s="1102">
        <f t="shared" si="92"/>
        <v>1929882.2254542338</v>
      </c>
    </row>
    <row r="653" spans="1:77" ht="12" customHeight="1">
      <c r="A653" s="1086">
        <v>1911351002</v>
      </c>
      <c r="B653" s="1061">
        <v>7151000</v>
      </c>
      <c r="C653" s="1062">
        <v>7049524</v>
      </c>
      <c r="D653" s="1062">
        <v>270</v>
      </c>
      <c r="E653" s="1062" t="s">
        <v>5070</v>
      </c>
      <c r="F653" s="1062" t="s">
        <v>2955</v>
      </c>
      <c r="G653" s="1087" t="s">
        <v>2962</v>
      </c>
      <c r="H653" s="1088" t="s">
        <v>2887</v>
      </c>
      <c r="I653" s="1088" t="s">
        <v>2795</v>
      </c>
      <c r="J653" s="1089" t="s">
        <v>3026</v>
      </c>
      <c r="K653" s="1090">
        <v>43125</v>
      </c>
      <c r="L653" s="1091"/>
      <c r="M653" s="563"/>
      <c r="N653" s="562"/>
      <c r="O653" s="564"/>
      <c r="P653" s="565"/>
      <c r="Q653" s="564"/>
      <c r="R653" s="564" t="s">
        <v>127</v>
      </c>
      <c r="S653" s="566">
        <v>2050000</v>
      </c>
      <c r="T653" s="567" t="s">
        <v>2797</v>
      </c>
      <c r="U653" s="601"/>
      <c r="V653" s="569">
        <v>2050000</v>
      </c>
      <c r="W653" s="566">
        <v>0</v>
      </c>
      <c r="X653" s="570">
        <v>0</v>
      </c>
      <c r="Y653" s="571">
        <v>2050000</v>
      </c>
      <c r="Z653" s="601"/>
      <c r="AA653" s="572"/>
      <c r="AB653" s="573"/>
      <c r="AC653" s="652">
        <v>0</v>
      </c>
      <c r="AD653" s="574">
        <v>0</v>
      </c>
      <c r="AE653" s="574">
        <v>0</v>
      </c>
      <c r="AF653" s="575">
        <v>0</v>
      </c>
      <c r="AG653" s="576" t="s">
        <v>2798</v>
      </c>
      <c r="AH653" s="574">
        <v>0</v>
      </c>
      <c r="AI653" s="577" t="s">
        <v>2798</v>
      </c>
      <c r="AJ653" s="574">
        <v>0</v>
      </c>
      <c r="AK653" s="577" t="s">
        <v>2798</v>
      </c>
      <c r="AL653" s="575">
        <v>0</v>
      </c>
      <c r="AM653" s="601"/>
      <c r="AN653" s="578">
        <v>0</v>
      </c>
      <c r="AO653" s="579">
        <v>0</v>
      </c>
      <c r="AP653" s="601"/>
      <c r="AQ653" s="595" t="s">
        <v>2795</v>
      </c>
      <c r="AR653" s="596" t="s">
        <v>2799</v>
      </c>
      <c r="AS653" s="582">
        <v>0</v>
      </c>
      <c r="AT653" s="601"/>
      <c r="AU653" s="595" t="s">
        <v>2795</v>
      </c>
      <c r="AV653" s="598" t="s">
        <v>2800</v>
      </c>
      <c r="AW653" s="562" t="s">
        <v>2801</v>
      </c>
      <c r="AX653" s="585"/>
      <c r="AY653" s="585"/>
      <c r="AZ653" s="586">
        <v>0</v>
      </c>
      <c r="BA653" s="586">
        <v>0</v>
      </c>
      <c r="BB653" s="586">
        <v>0</v>
      </c>
      <c r="BC653" s="592">
        <v>0</v>
      </c>
      <c r="BD653" s="599">
        <v>0</v>
      </c>
      <c r="BE653" s="568"/>
      <c r="BF653" s="589" t="s">
        <v>178</v>
      </c>
      <c r="BG653" s="590">
        <v>0</v>
      </c>
      <c r="BH653" s="590">
        <v>0</v>
      </c>
      <c r="BI653" s="591">
        <v>2050000</v>
      </c>
      <c r="BJ653" s="1100">
        <v>60</v>
      </c>
      <c r="BK653" s="544">
        <f t="shared" si="93"/>
        <v>34166.666666666664</v>
      </c>
      <c r="BL653" s="544">
        <f t="shared" si="84"/>
        <v>26873.265932992803</v>
      </c>
      <c r="BM653" s="544">
        <f t="shared" si="85"/>
        <v>-7293.4007336738614</v>
      </c>
      <c r="BN653" s="545"/>
      <c r="BO653" s="545">
        <f t="shared" si="86"/>
        <v>0</v>
      </c>
      <c r="BP653" s="545">
        <f t="shared" si="87"/>
        <v>0</v>
      </c>
      <c r="BQ653" s="545"/>
      <c r="BR653" s="545"/>
      <c r="BS653" s="545"/>
      <c r="BT653" s="545">
        <f t="shared" si="94"/>
        <v>60</v>
      </c>
      <c r="BU653" s="545">
        <f t="shared" si="88"/>
        <v>-437604.0440204317</v>
      </c>
      <c r="BV653" s="545">
        <f t="shared" si="89"/>
        <v>-144409.33452674246</v>
      </c>
      <c r="BW653" s="545">
        <f t="shared" si="90"/>
        <v>-144409.33452674246</v>
      </c>
      <c r="BX653" s="1101">
        <f t="shared" si="91"/>
        <v>8.7254795343654162E-6</v>
      </c>
      <c r="BY653" s="1102">
        <f t="shared" si="92"/>
        <v>1612395.9559795682</v>
      </c>
    </row>
    <row r="654" spans="1:77" ht="12" customHeight="1">
      <c r="A654" s="1086">
        <v>1911351002</v>
      </c>
      <c r="B654" s="1061">
        <v>7151000</v>
      </c>
      <c r="C654" s="1062">
        <v>7049524</v>
      </c>
      <c r="D654" s="1062">
        <v>273</v>
      </c>
      <c r="E654" s="1062" t="s">
        <v>5071</v>
      </c>
      <c r="F654" s="1062" t="s">
        <v>2955</v>
      </c>
      <c r="G654" s="1087" t="s">
        <v>2886</v>
      </c>
      <c r="H654" s="1088" t="s">
        <v>2887</v>
      </c>
      <c r="I654" s="1088" t="s">
        <v>2795</v>
      </c>
      <c r="J654" s="1089" t="s">
        <v>3026</v>
      </c>
      <c r="K654" s="1090">
        <v>43125</v>
      </c>
      <c r="L654" s="1091">
        <v>43100</v>
      </c>
      <c r="M654" s="563">
        <v>116</v>
      </c>
      <c r="N654" s="562">
        <v>46630</v>
      </c>
      <c r="O654" s="564">
        <v>4</v>
      </c>
      <c r="P654" s="565">
        <v>112</v>
      </c>
      <c r="Q654" s="564" t="s">
        <v>2796</v>
      </c>
      <c r="R654" s="564" t="s">
        <v>127</v>
      </c>
      <c r="S654" s="566">
        <v>712500</v>
      </c>
      <c r="T654" s="567" t="s">
        <v>2797</v>
      </c>
      <c r="U654" s="601"/>
      <c r="V654" s="569">
        <v>712500</v>
      </c>
      <c r="W654" s="566">
        <v>-18426.724137931036</v>
      </c>
      <c r="X654" s="570">
        <v>0</v>
      </c>
      <c r="Y654" s="571">
        <v>694073.27586206899</v>
      </c>
      <c r="Z654" s="601"/>
      <c r="AA654" s="572"/>
      <c r="AB654" s="573"/>
      <c r="AC654" s="652">
        <v>0</v>
      </c>
      <c r="AD654" s="574">
        <v>0</v>
      </c>
      <c r="AE654" s="574">
        <v>0</v>
      </c>
      <c r="AF654" s="575">
        <v>0</v>
      </c>
      <c r="AG654" s="576" t="s">
        <v>2798</v>
      </c>
      <c r="AH654" s="574">
        <v>0</v>
      </c>
      <c r="AI654" s="577" t="s">
        <v>2798</v>
      </c>
      <c r="AJ654" s="574">
        <v>0</v>
      </c>
      <c r="AK654" s="577" t="s">
        <v>2798</v>
      </c>
      <c r="AL654" s="575">
        <v>0</v>
      </c>
      <c r="AM654" s="601"/>
      <c r="AN654" s="578">
        <v>0</v>
      </c>
      <c r="AO654" s="579">
        <v>0</v>
      </c>
      <c r="AP654" s="601"/>
      <c r="AQ654" s="595" t="s">
        <v>2795</v>
      </c>
      <c r="AR654" s="596" t="s">
        <v>2799</v>
      </c>
      <c r="AS654" s="582">
        <v>0</v>
      </c>
      <c r="AT654" s="601"/>
      <c r="AU654" s="595" t="s">
        <v>2795</v>
      </c>
      <c r="AV654" s="598" t="s">
        <v>2800</v>
      </c>
      <c r="AW654" s="562" t="s">
        <v>2801</v>
      </c>
      <c r="AX654" s="585"/>
      <c r="AY654" s="585"/>
      <c r="AZ654" s="586">
        <v>0</v>
      </c>
      <c r="BA654" s="586">
        <v>0</v>
      </c>
      <c r="BB654" s="586">
        <v>0</v>
      </c>
      <c r="BC654" s="592">
        <v>0</v>
      </c>
      <c r="BD654" s="599">
        <v>0</v>
      </c>
      <c r="BE654" s="568"/>
      <c r="BF654" s="589">
        <v>1</v>
      </c>
      <c r="BG654" s="590">
        <v>6142.2413793103451</v>
      </c>
      <c r="BH654" s="590">
        <v>-24568.96551724138</v>
      </c>
      <c r="BI654" s="591">
        <v>687931.03448275861</v>
      </c>
      <c r="BJ654" s="1100">
        <v>60</v>
      </c>
      <c r="BK654" s="544">
        <f t="shared" si="93"/>
        <v>11465.51724137931</v>
      </c>
      <c r="BL654" s="544">
        <f t="shared" si="84"/>
        <v>9018.0261625434214</v>
      </c>
      <c r="BM654" s="544">
        <f t="shared" si="85"/>
        <v>-2447.4910788358884</v>
      </c>
      <c r="BN654" s="545"/>
      <c r="BO654" s="545">
        <f t="shared" si="86"/>
        <v>0</v>
      </c>
      <c r="BP654" s="545">
        <f t="shared" si="87"/>
        <v>0</v>
      </c>
      <c r="BQ654" s="545"/>
      <c r="BR654" s="545"/>
      <c r="BS654" s="545"/>
      <c r="BT654" s="545">
        <f t="shared" si="94"/>
        <v>60</v>
      </c>
      <c r="BU654" s="545">
        <f t="shared" si="88"/>
        <v>-146849.4647301533</v>
      </c>
      <c r="BV654" s="545">
        <f t="shared" si="89"/>
        <v>-48460.323360950591</v>
      </c>
      <c r="BW654" s="545">
        <f t="shared" si="90"/>
        <v>-48460.323360950591</v>
      </c>
      <c r="BX654" s="1101">
        <f t="shared" si="91"/>
        <v>2.9280625182605555E-6</v>
      </c>
      <c r="BY654" s="1102">
        <f t="shared" si="92"/>
        <v>541081.56975260528</v>
      </c>
    </row>
    <row r="655" spans="1:77" ht="12" customHeight="1">
      <c r="A655" s="1086">
        <v>1911351002</v>
      </c>
      <c r="B655" s="1061">
        <v>7151000</v>
      </c>
      <c r="C655" s="1062">
        <v>7049524</v>
      </c>
      <c r="D655" s="1062">
        <v>274</v>
      </c>
      <c r="E655" s="1062" t="s">
        <v>5072</v>
      </c>
      <c r="F655" s="1062" t="s">
        <v>2955</v>
      </c>
      <c r="G655" s="1087" t="s">
        <v>2886</v>
      </c>
      <c r="H655" s="1088" t="s">
        <v>2887</v>
      </c>
      <c r="I655" s="1088" t="s">
        <v>2795</v>
      </c>
      <c r="J655" s="1089" t="s">
        <v>3026</v>
      </c>
      <c r="K655" s="1090">
        <v>43125</v>
      </c>
      <c r="L655" s="1091">
        <v>43100</v>
      </c>
      <c r="M655" s="563">
        <v>116</v>
      </c>
      <c r="N655" s="562">
        <v>46630</v>
      </c>
      <c r="O655" s="564">
        <v>4</v>
      </c>
      <c r="P655" s="565">
        <v>112</v>
      </c>
      <c r="Q655" s="564" t="s">
        <v>2796</v>
      </c>
      <c r="R655" s="564" t="s">
        <v>127</v>
      </c>
      <c r="S655" s="566">
        <v>1631400</v>
      </c>
      <c r="T655" s="567" t="s">
        <v>2797</v>
      </c>
      <c r="U655" s="601"/>
      <c r="V655" s="569">
        <v>1631400</v>
      </c>
      <c r="W655" s="566">
        <v>-42191.379310344826</v>
      </c>
      <c r="X655" s="570">
        <v>0</v>
      </c>
      <c r="Y655" s="571">
        <v>1589208.6206896552</v>
      </c>
      <c r="Z655" s="601"/>
      <c r="AA655" s="572"/>
      <c r="AB655" s="573"/>
      <c r="AC655" s="652">
        <v>0</v>
      </c>
      <c r="AD655" s="574">
        <v>0</v>
      </c>
      <c r="AE655" s="574">
        <v>0</v>
      </c>
      <c r="AF655" s="575">
        <v>0</v>
      </c>
      <c r="AG655" s="576" t="s">
        <v>2798</v>
      </c>
      <c r="AH655" s="574">
        <v>0</v>
      </c>
      <c r="AI655" s="577" t="s">
        <v>2798</v>
      </c>
      <c r="AJ655" s="574">
        <v>0</v>
      </c>
      <c r="AK655" s="577" t="s">
        <v>2798</v>
      </c>
      <c r="AL655" s="575">
        <v>0</v>
      </c>
      <c r="AM655" s="601"/>
      <c r="AN655" s="578">
        <v>0</v>
      </c>
      <c r="AO655" s="579">
        <v>0</v>
      </c>
      <c r="AP655" s="601"/>
      <c r="AQ655" s="595" t="s">
        <v>2795</v>
      </c>
      <c r="AR655" s="596" t="s">
        <v>2799</v>
      </c>
      <c r="AS655" s="582">
        <v>0</v>
      </c>
      <c r="AT655" s="601"/>
      <c r="AU655" s="595" t="s">
        <v>2795</v>
      </c>
      <c r="AV655" s="598" t="s">
        <v>2800</v>
      </c>
      <c r="AW655" s="562" t="s">
        <v>2801</v>
      </c>
      <c r="AX655" s="585"/>
      <c r="AY655" s="585"/>
      <c r="AZ655" s="586">
        <v>0</v>
      </c>
      <c r="BA655" s="586">
        <v>0</v>
      </c>
      <c r="BB655" s="586">
        <v>0</v>
      </c>
      <c r="BC655" s="592">
        <v>0</v>
      </c>
      <c r="BD655" s="599">
        <v>0</v>
      </c>
      <c r="BE655" s="568"/>
      <c r="BF655" s="589">
        <v>1</v>
      </c>
      <c r="BG655" s="590">
        <v>14063.793103448275</v>
      </c>
      <c r="BH655" s="590">
        <v>-56255.172413793101</v>
      </c>
      <c r="BI655" s="591">
        <v>1575144.8275862068</v>
      </c>
      <c r="BJ655" s="1100">
        <v>60</v>
      </c>
      <c r="BK655" s="544">
        <f t="shared" si="93"/>
        <v>26252.413793103446</v>
      </c>
      <c r="BL655" s="544">
        <f t="shared" si="84"/>
        <v>20648.432114488896</v>
      </c>
      <c r="BM655" s="544">
        <f t="shared" si="85"/>
        <v>-5603.9816786145493</v>
      </c>
      <c r="BN655" s="545"/>
      <c r="BO655" s="545">
        <f t="shared" si="86"/>
        <v>0</v>
      </c>
      <c r="BP655" s="545">
        <f t="shared" si="87"/>
        <v>0</v>
      </c>
      <c r="BQ655" s="545"/>
      <c r="BR655" s="545"/>
      <c r="BS655" s="545"/>
      <c r="BT655" s="545">
        <f t="shared" si="94"/>
        <v>60</v>
      </c>
      <c r="BU655" s="545">
        <f t="shared" si="88"/>
        <v>-336238.90071687294</v>
      </c>
      <c r="BV655" s="545">
        <f t="shared" si="89"/>
        <v>-110958.83723656807</v>
      </c>
      <c r="BW655" s="545">
        <f t="shared" si="90"/>
        <v>-110958.83723656807</v>
      </c>
      <c r="BX655" s="1101">
        <f t="shared" si="91"/>
        <v>6.7043385154951166E-6</v>
      </c>
      <c r="BY655" s="1102">
        <f t="shared" si="92"/>
        <v>1238905.9268693337</v>
      </c>
    </row>
    <row r="656" spans="1:77" ht="12" customHeight="1">
      <c r="A656" s="1086">
        <v>1911351002</v>
      </c>
      <c r="B656" s="1061">
        <v>7151000</v>
      </c>
      <c r="C656" s="1062">
        <v>7049524</v>
      </c>
      <c r="D656" s="1062">
        <v>275</v>
      </c>
      <c r="E656" s="1062" t="s">
        <v>5073</v>
      </c>
      <c r="F656" s="1062" t="s">
        <v>2955</v>
      </c>
      <c r="G656" s="1087" t="s">
        <v>2886</v>
      </c>
      <c r="H656" s="1088" t="s">
        <v>2887</v>
      </c>
      <c r="I656" s="1088" t="s">
        <v>2795</v>
      </c>
      <c r="J656" s="1089" t="s">
        <v>3026</v>
      </c>
      <c r="K656" s="1090">
        <v>43125</v>
      </c>
      <c r="L656" s="1091">
        <v>43100</v>
      </c>
      <c r="M656" s="563">
        <v>116</v>
      </c>
      <c r="N656" s="562">
        <v>46630</v>
      </c>
      <c r="O656" s="564">
        <v>4</v>
      </c>
      <c r="P656" s="565">
        <v>112</v>
      </c>
      <c r="Q656" s="564" t="s">
        <v>2796</v>
      </c>
      <c r="R656" s="564" t="s">
        <v>127</v>
      </c>
      <c r="S656" s="566">
        <v>1990000</v>
      </c>
      <c r="T656" s="567" t="s">
        <v>2797</v>
      </c>
      <c r="U656" s="601"/>
      <c r="V656" s="569">
        <v>1990000</v>
      </c>
      <c r="W656" s="566">
        <v>-51465.517241379319</v>
      </c>
      <c r="X656" s="570">
        <v>0</v>
      </c>
      <c r="Y656" s="571">
        <v>1938534.4827586208</v>
      </c>
      <c r="Z656" s="601"/>
      <c r="AA656" s="572"/>
      <c r="AB656" s="573"/>
      <c r="AC656" s="652">
        <v>0</v>
      </c>
      <c r="AD656" s="574">
        <v>0</v>
      </c>
      <c r="AE656" s="574">
        <v>0</v>
      </c>
      <c r="AF656" s="575">
        <v>0</v>
      </c>
      <c r="AG656" s="576" t="s">
        <v>2798</v>
      </c>
      <c r="AH656" s="574">
        <v>0</v>
      </c>
      <c r="AI656" s="577" t="s">
        <v>2798</v>
      </c>
      <c r="AJ656" s="574">
        <v>0</v>
      </c>
      <c r="AK656" s="577" t="s">
        <v>2798</v>
      </c>
      <c r="AL656" s="575">
        <v>0</v>
      </c>
      <c r="AM656" s="601"/>
      <c r="AN656" s="578">
        <v>0</v>
      </c>
      <c r="AO656" s="579">
        <v>0</v>
      </c>
      <c r="AP656" s="601"/>
      <c r="AQ656" s="595" t="s">
        <v>2795</v>
      </c>
      <c r="AR656" s="596" t="s">
        <v>2799</v>
      </c>
      <c r="AS656" s="582">
        <v>0</v>
      </c>
      <c r="AT656" s="601"/>
      <c r="AU656" s="595" t="s">
        <v>2795</v>
      </c>
      <c r="AV656" s="598" t="s">
        <v>2800</v>
      </c>
      <c r="AW656" s="562" t="s">
        <v>2801</v>
      </c>
      <c r="AX656" s="585"/>
      <c r="AY656" s="585"/>
      <c r="AZ656" s="586">
        <v>0</v>
      </c>
      <c r="BA656" s="586">
        <v>0</v>
      </c>
      <c r="BB656" s="586">
        <v>0</v>
      </c>
      <c r="BC656" s="592">
        <v>0</v>
      </c>
      <c r="BD656" s="599">
        <v>0</v>
      </c>
      <c r="BE656" s="568"/>
      <c r="BF656" s="589">
        <v>1</v>
      </c>
      <c r="BG656" s="590">
        <v>17155.172413793105</v>
      </c>
      <c r="BH656" s="590">
        <v>-68620.68965517242</v>
      </c>
      <c r="BI656" s="591">
        <v>1921379.3103448276</v>
      </c>
      <c r="BJ656" s="1100">
        <v>60</v>
      </c>
      <c r="BK656" s="544">
        <f t="shared" si="93"/>
        <v>32022.988505747126</v>
      </c>
      <c r="BL656" s="544">
        <f t="shared" si="84"/>
        <v>25187.188860998471</v>
      </c>
      <c r="BM656" s="544">
        <f t="shared" si="85"/>
        <v>-6835.7996447486548</v>
      </c>
      <c r="BN656" s="545"/>
      <c r="BO656" s="545">
        <f t="shared" si="86"/>
        <v>0</v>
      </c>
      <c r="BP656" s="545">
        <f t="shared" si="87"/>
        <v>0</v>
      </c>
      <c r="BQ656" s="545"/>
      <c r="BR656" s="545"/>
      <c r="BS656" s="545"/>
      <c r="BT656" s="545">
        <f t="shared" si="94"/>
        <v>60</v>
      </c>
      <c r="BU656" s="545">
        <f t="shared" si="88"/>
        <v>-410147.9786849193</v>
      </c>
      <c r="BV656" s="545">
        <f t="shared" si="89"/>
        <v>-135348.83296602339</v>
      </c>
      <c r="BW656" s="545">
        <f t="shared" si="90"/>
        <v>-135348.83296602339</v>
      </c>
      <c r="BX656" s="1101">
        <f t="shared" si="91"/>
        <v>8.1780272439838687E-6</v>
      </c>
      <c r="BY656" s="1102">
        <f t="shared" si="92"/>
        <v>1511231.3316599082</v>
      </c>
    </row>
    <row r="657" spans="1:77" ht="12" customHeight="1">
      <c r="A657" s="1086">
        <v>1911351002</v>
      </c>
      <c r="B657" s="1061">
        <v>7151000</v>
      </c>
      <c r="C657" s="1062">
        <v>7049524</v>
      </c>
      <c r="D657" s="1062">
        <v>276</v>
      </c>
      <c r="E657" s="1062" t="s">
        <v>5074</v>
      </c>
      <c r="F657" s="1062" t="s">
        <v>2955</v>
      </c>
      <c r="G657" s="1087" t="s">
        <v>2956</v>
      </c>
      <c r="H657" s="1088" t="s">
        <v>2887</v>
      </c>
      <c r="I657" s="1088" t="s">
        <v>2795</v>
      </c>
      <c r="J657" s="1089" t="s">
        <v>3026</v>
      </c>
      <c r="K657" s="1090">
        <v>43125</v>
      </c>
      <c r="L657" s="1091">
        <v>43100</v>
      </c>
      <c r="M657" s="563">
        <v>116</v>
      </c>
      <c r="N657" s="562">
        <v>46630</v>
      </c>
      <c r="O657" s="564">
        <v>4</v>
      </c>
      <c r="P657" s="565">
        <v>112</v>
      </c>
      <c r="Q657" s="564" t="s">
        <v>2796</v>
      </c>
      <c r="R657" s="564" t="s">
        <v>127</v>
      </c>
      <c r="S657" s="566">
        <v>5384403</v>
      </c>
      <c r="T657" s="567" t="s">
        <v>2797</v>
      </c>
      <c r="U657" s="601"/>
      <c r="V657" s="569">
        <v>5384403</v>
      </c>
      <c r="W657" s="566">
        <v>-139251.80172413794</v>
      </c>
      <c r="X657" s="570">
        <v>0</v>
      </c>
      <c r="Y657" s="571">
        <v>5245151.1982758623</v>
      </c>
      <c r="Z657" s="601"/>
      <c r="AA657" s="572"/>
      <c r="AB657" s="573"/>
      <c r="AC657" s="652">
        <v>0</v>
      </c>
      <c r="AD657" s="574">
        <v>0</v>
      </c>
      <c r="AE657" s="574">
        <v>0</v>
      </c>
      <c r="AF657" s="575">
        <v>0</v>
      </c>
      <c r="AG657" s="576" t="s">
        <v>2798</v>
      </c>
      <c r="AH657" s="574">
        <v>0</v>
      </c>
      <c r="AI657" s="577" t="s">
        <v>2798</v>
      </c>
      <c r="AJ657" s="574">
        <v>0</v>
      </c>
      <c r="AK657" s="577" t="s">
        <v>2798</v>
      </c>
      <c r="AL657" s="575">
        <v>0</v>
      </c>
      <c r="AM657" s="601"/>
      <c r="AN657" s="578">
        <v>0</v>
      </c>
      <c r="AO657" s="579">
        <v>0</v>
      </c>
      <c r="AP657" s="601"/>
      <c r="AQ657" s="595" t="s">
        <v>2795</v>
      </c>
      <c r="AR657" s="596" t="s">
        <v>2799</v>
      </c>
      <c r="AS657" s="582">
        <v>0</v>
      </c>
      <c r="AT657" s="601"/>
      <c r="AU657" s="595" t="s">
        <v>2795</v>
      </c>
      <c r="AV657" s="598" t="s">
        <v>2800</v>
      </c>
      <c r="AW657" s="562" t="s">
        <v>2801</v>
      </c>
      <c r="AX657" s="585"/>
      <c r="AY657" s="585"/>
      <c r="AZ657" s="586">
        <v>0</v>
      </c>
      <c r="BA657" s="586">
        <v>0</v>
      </c>
      <c r="BB657" s="586">
        <v>0</v>
      </c>
      <c r="BC657" s="592">
        <v>0</v>
      </c>
      <c r="BD657" s="599">
        <v>0</v>
      </c>
      <c r="BE657" s="568"/>
      <c r="BF657" s="589">
        <v>1</v>
      </c>
      <c r="BG657" s="590">
        <v>46417.267241379312</v>
      </c>
      <c r="BH657" s="590">
        <v>-185669.06896551725</v>
      </c>
      <c r="BI657" s="591">
        <v>5198733.931034483</v>
      </c>
      <c r="BJ657" s="1100">
        <v>60</v>
      </c>
      <c r="BK657" s="544">
        <f t="shared" si="93"/>
        <v>86645.565517241383</v>
      </c>
      <c r="BL657" s="544">
        <f t="shared" si="84"/>
        <v>68149.736313933026</v>
      </c>
      <c r="BM657" s="544">
        <f t="shared" si="85"/>
        <v>-18495.829203308356</v>
      </c>
      <c r="BN657" s="545"/>
      <c r="BO657" s="545">
        <f t="shared" si="86"/>
        <v>0</v>
      </c>
      <c r="BP657" s="545">
        <f t="shared" si="87"/>
        <v>0</v>
      </c>
      <c r="BQ657" s="545"/>
      <c r="BR657" s="545"/>
      <c r="BS657" s="545"/>
      <c r="BT657" s="545">
        <f t="shared" si="94"/>
        <v>60</v>
      </c>
      <c r="BU657" s="545">
        <f t="shared" si="88"/>
        <v>-1109749.7521985015</v>
      </c>
      <c r="BV657" s="545">
        <f t="shared" si="89"/>
        <v>-366217.41822550551</v>
      </c>
      <c r="BW657" s="545">
        <f t="shared" si="90"/>
        <v>-366217.41822550551</v>
      </c>
      <c r="BX657" s="1101">
        <f t="shared" si="91"/>
        <v>2.2127534887732902E-5</v>
      </c>
      <c r="BY657" s="1102">
        <f t="shared" si="92"/>
        <v>4088984.178835982</v>
      </c>
    </row>
    <row r="658" spans="1:77" ht="12" customHeight="1">
      <c r="A658" s="1086">
        <v>1911351002</v>
      </c>
      <c r="B658" s="1061">
        <v>7151000</v>
      </c>
      <c r="C658" s="1062">
        <v>7049524</v>
      </c>
      <c r="D658" s="1062">
        <v>277</v>
      </c>
      <c r="E658" s="1062" t="s">
        <v>5075</v>
      </c>
      <c r="F658" s="1062" t="s">
        <v>2955</v>
      </c>
      <c r="G658" s="1087" t="s">
        <v>2956</v>
      </c>
      <c r="H658" s="1088" t="s">
        <v>2887</v>
      </c>
      <c r="I658" s="1088" t="s">
        <v>2795</v>
      </c>
      <c r="J658" s="1089" t="s">
        <v>3026</v>
      </c>
      <c r="K658" s="1090">
        <v>43125</v>
      </c>
      <c r="L658" s="1091">
        <v>43100</v>
      </c>
      <c r="M658" s="563">
        <v>116</v>
      </c>
      <c r="N658" s="562">
        <v>46630</v>
      </c>
      <c r="O658" s="564">
        <v>4</v>
      </c>
      <c r="P658" s="565">
        <v>112</v>
      </c>
      <c r="Q658" s="564" t="s">
        <v>2796</v>
      </c>
      <c r="R658" s="564" t="s">
        <v>127</v>
      </c>
      <c r="S658" s="566">
        <v>954198</v>
      </c>
      <c r="T658" s="567" t="s">
        <v>2797</v>
      </c>
      <c r="U658" s="601"/>
      <c r="V658" s="569">
        <v>954198</v>
      </c>
      <c r="W658" s="566">
        <v>-24677.53448275862</v>
      </c>
      <c r="X658" s="570">
        <v>0</v>
      </c>
      <c r="Y658" s="571">
        <v>929520.46551724139</v>
      </c>
      <c r="Z658" s="601"/>
      <c r="AA658" s="572"/>
      <c r="AB658" s="573"/>
      <c r="AC658" s="652">
        <v>0</v>
      </c>
      <c r="AD658" s="574">
        <v>0</v>
      </c>
      <c r="AE658" s="574">
        <v>0</v>
      </c>
      <c r="AF658" s="575">
        <v>0</v>
      </c>
      <c r="AG658" s="576" t="s">
        <v>2798</v>
      </c>
      <c r="AH658" s="574">
        <v>0</v>
      </c>
      <c r="AI658" s="577" t="s">
        <v>2798</v>
      </c>
      <c r="AJ658" s="574">
        <v>0</v>
      </c>
      <c r="AK658" s="577" t="s">
        <v>2798</v>
      </c>
      <c r="AL658" s="575">
        <v>0</v>
      </c>
      <c r="AM658" s="601"/>
      <c r="AN658" s="578">
        <v>0</v>
      </c>
      <c r="AO658" s="579">
        <v>0</v>
      </c>
      <c r="AP658" s="601"/>
      <c r="AQ658" s="595" t="s">
        <v>2795</v>
      </c>
      <c r="AR658" s="596" t="s">
        <v>2799</v>
      </c>
      <c r="AS658" s="582">
        <v>0</v>
      </c>
      <c r="AT658" s="601"/>
      <c r="AU658" s="595" t="s">
        <v>2795</v>
      </c>
      <c r="AV658" s="598" t="s">
        <v>2800</v>
      </c>
      <c r="AW658" s="562" t="s">
        <v>2801</v>
      </c>
      <c r="AX658" s="585"/>
      <c r="AY658" s="585"/>
      <c r="AZ658" s="586">
        <v>0</v>
      </c>
      <c r="BA658" s="586">
        <v>0</v>
      </c>
      <c r="BB658" s="586">
        <v>0</v>
      </c>
      <c r="BC658" s="592">
        <v>0</v>
      </c>
      <c r="BD658" s="599">
        <v>0</v>
      </c>
      <c r="BE658" s="568"/>
      <c r="BF658" s="589">
        <v>1</v>
      </c>
      <c r="BG658" s="590">
        <v>8225.8448275862065</v>
      </c>
      <c r="BH658" s="590">
        <v>-32903.379310344826</v>
      </c>
      <c r="BI658" s="591">
        <v>921294.62068965519</v>
      </c>
      <c r="BJ658" s="1100">
        <v>60</v>
      </c>
      <c r="BK658" s="544">
        <f t="shared" si="93"/>
        <v>15354.910344827587</v>
      </c>
      <c r="BL658" s="544">
        <f t="shared" si="84"/>
        <v>12077.168460696994</v>
      </c>
      <c r="BM658" s="544">
        <f t="shared" si="85"/>
        <v>-3277.7418841305935</v>
      </c>
      <c r="BN658" s="545"/>
      <c r="BO658" s="545">
        <f t="shared" si="86"/>
        <v>0</v>
      </c>
      <c r="BP658" s="545">
        <f t="shared" si="87"/>
        <v>0</v>
      </c>
      <c r="BQ658" s="545"/>
      <c r="BR658" s="545"/>
      <c r="BS658" s="545"/>
      <c r="BT658" s="545">
        <f t="shared" si="94"/>
        <v>60</v>
      </c>
      <c r="BU658" s="545">
        <f t="shared" si="88"/>
        <v>-196664.51304783561</v>
      </c>
      <c r="BV658" s="545">
        <f t="shared" si="89"/>
        <v>-64899.289305785758</v>
      </c>
      <c r="BW658" s="545">
        <f t="shared" si="90"/>
        <v>-64899.289305785758</v>
      </c>
      <c r="BX658" s="1101">
        <f t="shared" si="91"/>
        <v>3.9213352965602608E-6</v>
      </c>
      <c r="BY658" s="1102">
        <f t="shared" si="92"/>
        <v>724630.10764181963</v>
      </c>
    </row>
    <row r="659" spans="1:77" ht="12" customHeight="1">
      <c r="A659" s="1086">
        <v>1911351002</v>
      </c>
      <c r="B659" s="1061">
        <v>7151000</v>
      </c>
      <c r="C659" s="1062">
        <v>7049524</v>
      </c>
      <c r="D659" s="1062">
        <v>278</v>
      </c>
      <c r="E659" s="1062" t="s">
        <v>5137</v>
      </c>
      <c r="F659" s="1062" t="s">
        <v>2955</v>
      </c>
      <c r="G659" s="1087" t="s">
        <v>2962</v>
      </c>
      <c r="H659" s="1088" t="s">
        <v>2887</v>
      </c>
      <c r="I659" s="1088" t="s">
        <v>2795</v>
      </c>
      <c r="J659" s="1089" t="s">
        <v>3026</v>
      </c>
      <c r="K659" s="1090">
        <v>43156</v>
      </c>
      <c r="L659" s="1091"/>
      <c r="M659" s="563">
        <v>0</v>
      </c>
      <c r="N659" s="562">
        <v>0</v>
      </c>
      <c r="O659" s="564">
        <v>0</v>
      </c>
      <c r="P659" s="565">
        <v>0</v>
      </c>
      <c r="Q659" s="564" t="s">
        <v>2796</v>
      </c>
      <c r="R659" s="564" t="s">
        <v>127</v>
      </c>
      <c r="S659" s="566"/>
      <c r="T659" s="567" t="s">
        <v>2797</v>
      </c>
      <c r="U659" s="601"/>
      <c r="V659" s="569">
        <v>19235779</v>
      </c>
      <c r="W659" s="566">
        <v>0</v>
      </c>
      <c r="X659" s="570">
        <v>0</v>
      </c>
      <c r="Y659" s="571">
        <v>19235779</v>
      </c>
      <c r="Z659" s="601"/>
      <c r="AA659" s="572"/>
      <c r="AB659" s="573"/>
      <c r="AC659" s="652">
        <v>0</v>
      </c>
      <c r="AD659" s="574">
        <v>0</v>
      </c>
      <c r="AE659" s="574">
        <v>0</v>
      </c>
      <c r="AF659" s="575">
        <v>0</v>
      </c>
      <c r="AG659" s="576" t="s">
        <v>2798</v>
      </c>
      <c r="AH659" s="574">
        <v>0</v>
      </c>
      <c r="AI659" s="577" t="s">
        <v>2798</v>
      </c>
      <c r="AJ659" s="574">
        <v>0</v>
      </c>
      <c r="AK659" s="577" t="s">
        <v>2798</v>
      </c>
      <c r="AL659" s="575">
        <v>0</v>
      </c>
      <c r="AM659" s="601"/>
      <c r="AN659" s="578">
        <v>0</v>
      </c>
      <c r="AO659" s="579">
        <v>0</v>
      </c>
      <c r="AP659" s="601"/>
      <c r="AQ659" s="595" t="s">
        <v>2795</v>
      </c>
      <c r="AR659" s="596" t="s">
        <v>2799</v>
      </c>
      <c r="AS659" s="582">
        <v>0</v>
      </c>
      <c r="AT659" s="601"/>
      <c r="AU659" s="595" t="s">
        <v>2795</v>
      </c>
      <c r="AV659" s="598" t="s">
        <v>2800</v>
      </c>
      <c r="AW659" s="562" t="s">
        <v>2801</v>
      </c>
      <c r="AX659" s="585"/>
      <c r="AY659" s="585"/>
      <c r="AZ659" s="586">
        <v>0</v>
      </c>
      <c r="BA659" s="586">
        <v>0</v>
      </c>
      <c r="BB659" s="586">
        <v>0</v>
      </c>
      <c r="BC659" s="592">
        <v>0</v>
      </c>
      <c r="BD659" s="599">
        <v>0</v>
      </c>
      <c r="BE659" s="568"/>
      <c r="BF659" s="589" t="s">
        <v>178</v>
      </c>
      <c r="BG659" s="590">
        <v>0</v>
      </c>
      <c r="BH659" s="590">
        <v>0</v>
      </c>
      <c r="BI659" s="591">
        <v>19235779</v>
      </c>
      <c r="BJ659" s="1100">
        <v>60</v>
      </c>
      <c r="BK659" s="544">
        <f t="shared" si="93"/>
        <v>320596.31666666665</v>
      </c>
      <c r="BL659" s="544">
        <f t="shared" si="84"/>
        <v>252160.09975379429</v>
      </c>
      <c r="BM659" s="544">
        <f t="shared" si="85"/>
        <v>-68436.216912872362</v>
      </c>
      <c r="BN659" s="545"/>
      <c r="BO659" s="545">
        <f t="shared" si="86"/>
        <v>0</v>
      </c>
      <c r="BP659" s="545">
        <f t="shared" si="87"/>
        <v>0</v>
      </c>
      <c r="BQ659" s="545"/>
      <c r="BR659" s="545"/>
      <c r="BS659" s="545"/>
      <c r="BT659" s="545">
        <f t="shared" si="94"/>
        <v>60</v>
      </c>
      <c r="BU659" s="545">
        <f t="shared" si="88"/>
        <v>-4106173.0147723416</v>
      </c>
      <c r="BV659" s="545">
        <f t="shared" si="89"/>
        <v>-1355037.0948748728</v>
      </c>
      <c r="BW659" s="545">
        <f t="shared" si="90"/>
        <v>-1355037.0948748728</v>
      </c>
      <c r="BX659" s="1101">
        <f t="shared" si="91"/>
        <v>8.1873851703451723E-5</v>
      </c>
      <c r="BY659" s="1102">
        <f t="shared" si="92"/>
        <v>15129605.985227657</v>
      </c>
    </row>
    <row r="660" spans="1:77" ht="12" customHeight="1">
      <c r="A660" s="1086">
        <v>1911351002</v>
      </c>
      <c r="B660" s="1061">
        <v>7151000</v>
      </c>
      <c r="C660" s="1062">
        <v>7049524</v>
      </c>
      <c r="D660" s="1062">
        <v>279</v>
      </c>
      <c r="E660" s="1062" t="s">
        <v>5251</v>
      </c>
      <c r="F660" s="1062" t="s">
        <v>2955</v>
      </c>
      <c r="G660" s="1087" t="s">
        <v>2962</v>
      </c>
      <c r="H660" s="1088" t="s">
        <v>2887</v>
      </c>
      <c r="I660" s="1088" t="s">
        <v>2795</v>
      </c>
      <c r="J660" s="1089" t="s">
        <v>3026</v>
      </c>
      <c r="K660" s="1090">
        <v>43180</v>
      </c>
      <c r="L660" s="1091"/>
      <c r="M660" s="563">
        <v>0</v>
      </c>
      <c r="N660" s="562">
        <v>0</v>
      </c>
      <c r="O660" s="564">
        <v>0</v>
      </c>
      <c r="P660" s="565">
        <v>0</v>
      </c>
      <c r="Q660" s="564" t="s">
        <v>2796</v>
      </c>
      <c r="R660" s="564" t="s">
        <v>127</v>
      </c>
      <c r="S660" s="566">
        <v>539419134.24000001</v>
      </c>
      <c r="T660" s="567" t="s">
        <v>2797</v>
      </c>
      <c r="U660" s="601"/>
      <c r="V660" s="569">
        <v>539419134.24000001</v>
      </c>
      <c r="W660" s="566">
        <v>0</v>
      </c>
      <c r="X660" s="570"/>
      <c r="Y660" s="571">
        <v>539419134.24000001</v>
      </c>
      <c r="Z660" s="601"/>
      <c r="AA660" s="572"/>
      <c r="AB660" s="573"/>
      <c r="AC660" s="652">
        <v>0</v>
      </c>
      <c r="AD660" s="574">
        <v>0</v>
      </c>
      <c r="AE660" s="574">
        <v>0</v>
      </c>
      <c r="AF660" s="575">
        <v>0</v>
      </c>
      <c r="AG660" s="576" t="s">
        <v>2798</v>
      </c>
      <c r="AH660" s="574">
        <v>0</v>
      </c>
      <c r="AI660" s="577" t="s">
        <v>2798</v>
      </c>
      <c r="AJ660" s="574">
        <v>0</v>
      </c>
      <c r="AK660" s="577" t="s">
        <v>2798</v>
      </c>
      <c r="AL660" s="575">
        <v>0</v>
      </c>
      <c r="AM660" s="601"/>
      <c r="AN660" s="578">
        <v>0</v>
      </c>
      <c r="AO660" s="579">
        <v>0</v>
      </c>
      <c r="AP660" s="601"/>
      <c r="AQ660" s="595" t="s">
        <v>2795</v>
      </c>
      <c r="AR660" s="596" t="s">
        <v>2799</v>
      </c>
      <c r="AS660" s="582">
        <v>0</v>
      </c>
      <c r="AT660" s="601"/>
      <c r="AU660" s="595" t="s">
        <v>2795</v>
      </c>
      <c r="AV660" s="598" t="s">
        <v>2800</v>
      </c>
      <c r="AW660" s="562" t="s">
        <v>2801</v>
      </c>
      <c r="AX660" s="585"/>
      <c r="AY660" s="585"/>
      <c r="AZ660" s="586">
        <v>0</v>
      </c>
      <c r="BA660" s="586">
        <v>0</v>
      </c>
      <c r="BB660" s="586">
        <v>0</v>
      </c>
      <c r="BC660" s="592">
        <v>0</v>
      </c>
      <c r="BD660" s="599">
        <v>0</v>
      </c>
      <c r="BE660" s="568"/>
      <c r="BF660" s="589" t="s">
        <v>178</v>
      </c>
      <c r="BG660" s="590">
        <v>0</v>
      </c>
      <c r="BH660" s="590">
        <v>0</v>
      </c>
      <c r="BI660" s="591">
        <v>539419134.24000001</v>
      </c>
      <c r="BJ660" s="1100">
        <v>60</v>
      </c>
      <c r="BK660" s="544">
        <f t="shared" si="93"/>
        <v>8990318.904000001</v>
      </c>
      <c r="BL660" s="544">
        <f t="shared" si="84"/>
        <v>7071196.9969640309</v>
      </c>
      <c r="BM660" s="544">
        <f t="shared" si="85"/>
        <v>-1919121.9070359701</v>
      </c>
      <c r="BN660" s="545"/>
      <c r="BO660" s="545">
        <f t="shared" si="86"/>
        <v>0</v>
      </c>
      <c r="BP660" s="545">
        <f t="shared" si="87"/>
        <v>0</v>
      </c>
      <c r="BQ660" s="545"/>
      <c r="BR660" s="545"/>
      <c r="BS660" s="545"/>
      <c r="BT660" s="545">
        <f t="shared" si="94"/>
        <v>60</v>
      </c>
      <c r="BU660" s="545">
        <f t="shared" si="88"/>
        <v>-115147314.42215821</v>
      </c>
      <c r="BV660" s="545">
        <f t="shared" si="89"/>
        <v>-37998613.759312212</v>
      </c>
      <c r="BW660" s="545">
        <f t="shared" si="90"/>
        <v>-37998613.759312212</v>
      </c>
      <c r="BX660" s="1101">
        <f t="shared" si="91"/>
        <v>2.29594664207621E-3</v>
      </c>
      <c r="BY660" s="1102">
        <f t="shared" si="92"/>
        <v>424271819.81784183</v>
      </c>
    </row>
    <row r="661" spans="1:77" ht="12" customHeight="1">
      <c r="A661" s="1086">
        <v>1911351002</v>
      </c>
      <c r="B661" s="1061">
        <v>7151000</v>
      </c>
      <c r="C661" s="1062">
        <v>7049524</v>
      </c>
      <c r="D661" s="1062">
        <v>280</v>
      </c>
      <c r="E661" s="1062" t="s">
        <v>5138</v>
      </c>
      <c r="F661" s="1062" t="s">
        <v>2955</v>
      </c>
      <c r="G661" s="1087" t="s">
        <v>2962</v>
      </c>
      <c r="H661" s="1088" t="s">
        <v>2887</v>
      </c>
      <c r="I661" s="1088" t="s">
        <v>2795</v>
      </c>
      <c r="J661" s="1089" t="s">
        <v>3026</v>
      </c>
      <c r="K661" s="1090">
        <v>43156</v>
      </c>
      <c r="L661" s="1091"/>
      <c r="M661" s="563">
        <v>0</v>
      </c>
      <c r="N661" s="562">
        <v>0</v>
      </c>
      <c r="O661" s="564">
        <v>0</v>
      </c>
      <c r="P661" s="565">
        <v>0</v>
      </c>
      <c r="Q661" s="564" t="s">
        <v>2796</v>
      </c>
      <c r="R661" s="564" t="s">
        <v>127</v>
      </c>
      <c r="S661" s="566"/>
      <c r="T661" s="567" t="s">
        <v>2797</v>
      </c>
      <c r="U661" s="601"/>
      <c r="V661" s="569">
        <v>37565000</v>
      </c>
      <c r="W661" s="566">
        <v>0</v>
      </c>
      <c r="X661" s="570">
        <v>0</v>
      </c>
      <c r="Y661" s="571">
        <v>37565000</v>
      </c>
      <c r="Z661" s="601"/>
      <c r="AA661" s="572"/>
      <c r="AB661" s="573"/>
      <c r="AC661" s="652">
        <v>0</v>
      </c>
      <c r="AD661" s="574">
        <v>0</v>
      </c>
      <c r="AE661" s="574">
        <v>0</v>
      </c>
      <c r="AF661" s="575">
        <v>0</v>
      </c>
      <c r="AG661" s="576" t="s">
        <v>2798</v>
      </c>
      <c r="AH661" s="574">
        <v>0</v>
      </c>
      <c r="AI661" s="577" t="s">
        <v>2798</v>
      </c>
      <c r="AJ661" s="574">
        <v>0</v>
      </c>
      <c r="AK661" s="577" t="s">
        <v>2798</v>
      </c>
      <c r="AL661" s="575">
        <v>0</v>
      </c>
      <c r="AM661" s="601"/>
      <c r="AN661" s="578">
        <v>0</v>
      </c>
      <c r="AO661" s="579">
        <v>0</v>
      </c>
      <c r="AP661" s="601"/>
      <c r="AQ661" s="595" t="s">
        <v>2795</v>
      </c>
      <c r="AR661" s="596" t="s">
        <v>2799</v>
      </c>
      <c r="AS661" s="582">
        <v>0</v>
      </c>
      <c r="AT661" s="601"/>
      <c r="AU661" s="595" t="s">
        <v>2795</v>
      </c>
      <c r="AV661" s="598" t="s">
        <v>2800</v>
      </c>
      <c r="AW661" s="562" t="s">
        <v>2801</v>
      </c>
      <c r="AX661" s="585"/>
      <c r="AY661" s="585"/>
      <c r="AZ661" s="586">
        <v>0</v>
      </c>
      <c r="BA661" s="586">
        <v>0</v>
      </c>
      <c r="BB661" s="586">
        <v>0</v>
      </c>
      <c r="BC661" s="592">
        <v>0</v>
      </c>
      <c r="BD661" s="599">
        <v>0</v>
      </c>
      <c r="BE661" s="568"/>
      <c r="BF661" s="589" t="s">
        <v>178</v>
      </c>
      <c r="BG661" s="590">
        <v>0</v>
      </c>
      <c r="BH661" s="590">
        <v>0</v>
      </c>
      <c r="BI661" s="591">
        <v>37565000</v>
      </c>
      <c r="BJ661" s="1100">
        <v>60</v>
      </c>
      <c r="BK661" s="544">
        <f t="shared" si="93"/>
        <v>626083.33333333337</v>
      </c>
      <c r="BL661" s="544">
        <f t="shared" si="84"/>
        <v>492436.21208432905</v>
      </c>
      <c r="BM661" s="544">
        <f t="shared" si="85"/>
        <v>-133647.12124900433</v>
      </c>
      <c r="BN661" s="545"/>
      <c r="BO661" s="545">
        <f t="shared" si="86"/>
        <v>0</v>
      </c>
      <c r="BP661" s="545">
        <f t="shared" si="87"/>
        <v>0</v>
      </c>
      <c r="BQ661" s="545"/>
      <c r="BR661" s="545"/>
      <c r="BS661" s="545"/>
      <c r="BT661" s="545">
        <f t="shared" si="94"/>
        <v>60</v>
      </c>
      <c r="BU661" s="545">
        <f t="shared" si="88"/>
        <v>-8018827.2749402598</v>
      </c>
      <c r="BV661" s="545">
        <f t="shared" si="89"/>
        <v>-2646213.0007302859</v>
      </c>
      <c r="BW661" s="545">
        <f t="shared" si="90"/>
        <v>-2646213.0007302859</v>
      </c>
      <c r="BX661" s="1101">
        <f t="shared" si="91"/>
        <v>1.5988909205289601E-4</v>
      </c>
      <c r="BY661" s="1102">
        <f t="shared" si="92"/>
        <v>29546172.725059744</v>
      </c>
    </row>
    <row r="662" spans="1:77" ht="12" customHeight="1">
      <c r="A662" s="1086">
        <v>1911351002</v>
      </c>
      <c r="B662" s="1061">
        <v>7151000</v>
      </c>
      <c r="C662" s="1062">
        <v>7049524</v>
      </c>
      <c r="D662" s="1062">
        <v>281</v>
      </c>
      <c r="E662" s="1062" t="s">
        <v>5139</v>
      </c>
      <c r="F662" s="1062" t="s">
        <v>2955</v>
      </c>
      <c r="G662" s="1087" t="s">
        <v>2962</v>
      </c>
      <c r="H662" s="1088" t="s">
        <v>2887</v>
      </c>
      <c r="I662" s="1088" t="s">
        <v>2795</v>
      </c>
      <c r="J662" s="1089" t="s">
        <v>3026</v>
      </c>
      <c r="K662" s="1090">
        <v>43156</v>
      </c>
      <c r="L662" s="1091"/>
      <c r="M662" s="563">
        <v>0</v>
      </c>
      <c r="N662" s="562">
        <v>0</v>
      </c>
      <c r="O662" s="564">
        <v>0</v>
      </c>
      <c r="P662" s="565">
        <v>0</v>
      </c>
      <c r="Q662" s="564" t="s">
        <v>2796</v>
      </c>
      <c r="R662" s="564" t="s">
        <v>127</v>
      </c>
      <c r="S662" s="566"/>
      <c r="T662" s="567" t="s">
        <v>2797</v>
      </c>
      <c r="U662" s="601"/>
      <c r="V662" s="569">
        <v>545843262.29999995</v>
      </c>
      <c r="W662" s="566">
        <v>0</v>
      </c>
      <c r="X662" s="570">
        <v>0</v>
      </c>
      <c r="Y662" s="571">
        <v>545843262.29999995</v>
      </c>
      <c r="Z662" s="601"/>
      <c r="AA662" s="572"/>
      <c r="AB662" s="573"/>
      <c r="AC662" s="652">
        <v>0</v>
      </c>
      <c r="AD662" s="574">
        <v>0</v>
      </c>
      <c r="AE662" s="574">
        <v>0</v>
      </c>
      <c r="AF662" s="575">
        <v>0</v>
      </c>
      <c r="AG662" s="576" t="s">
        <v>2798</v>
      </c>
      <c r="AH662" s="574">
        <v>0</v>
      </c>
      <c r="AI662" s="577" t="s">
        <v>2798</v>
      </c>
      <c r="AJ662" s="574">
        <v>0</v>
      </c>
      <c r="AK662" s="577" t="s">
        <v>2798</v>
      </c>
      <c r="AL662" s="575">
        <v>0</v>
      </c>
      <c r="AM662" s="601"/>
      <c r="AN662" s="578">
        <v>0</v>
      </c>
      <c r="AO662" s="579">
        <v>0</v>
      </c>
      <c r="AP662" s="601"/>
      <c r="AQ662" s="595" t="s">
        <v>2795</v>
      </c>
      <c r="AR662" s="596" t="s">
        <v>2799</v>
      </c>
      <c r="AS662" s="582">
        <v>0</v>
      </c>
      <c r="AT662" s="601"/>
      <c r="AU662" s="595" t="s">
        <v>2795</v>
      </c>
      <c r="AV662" s="598" t="s">
        <v>2800</v>
      </c>
      <c r="AW662" s="562" t="s">
        <v>2801</v>
      </c>
      <c r="AX662" s="585"/>
      <c r="AY662" s="585"/>
      <c r="AZ662" s="586">
        <v>0</v>
      </c>
      <c r="BA662" s="586">
        <v>0</v>
      </c>
      <c r="BB662" s="586">
        <v>0</v>
      </c>
      <c r="BC662" s="592">
        <v>0</v>
      </c>
      <c r="BD662" s="599">
        <v>0</v>
      </c>
      <c r="BE662" s="568"/>
      <c r="BF662" s="589" t="s">
        <v>178</v>
      </c>
      <c r="BG662" s="590">
        <v>0</v>
      </c>
      <c r="BH662" s="590">
        <v>0</v>
      </c>
      <c r="BI662" s="591">
        <v>545843262.29999995</v>
      </c>
      <c r="BJ662" s="1100">
        <v>60</v>
      </c>
      <c r="BK662" s="544">
        <f t="shared" si="93"/>
        <v>9097387.7050000001</v>
      </c>
      <c r="BL662" s="544">
        <f t="shared" si="84"/>
        <v>7155410.3148879232</v>
      </c>
      <c r="BM662" s="544">
        <f t="shared" si="85"/>
        <v>-1941977.3901120769</v>
      </c>
      <c r="BN662" s="545"/>
      <c r="BO662" s="545">
        <f t="shared" si="86"/>
        <v>0</v>
      </c>
      <c r="BP662" s="545">
        <f t="shared" si="87"/>
        <v>0</v>
      </c>
      <c r="BQ662" s="545"/>
      <c r="BR662" s="545"/>
      <c r="BS662" s="545"/>
      <c r="BT662" s="545">
        <f t="shared" si="94"/>
        <v>60</v>
      </c>
      <c r="BU662" s="545">
        <f t="shared" si="88"/>
        <v>-116518643.40672462</v>
      </c>
      <c r="BV662" s="545">
        <f t="shared" si="89"/>
        <v>-38451152.324219123</v>
      </c>
      <c r="BW662" s="545">
        <f t="shared" si="90"/>
        <v>-38451152.324219123</v>
      </c>
      <c r="BX662" s="1101">
        <f t="shared" si="91"/>
        <v>2.3232898605706842E-3</v>
      </c>
      <c r="BY662" s="1102">
        <f t="shared" si="92"/>
        <v>429324618.89327538</v>
      </c>
    </row>
    <row r="663" spans="1:77" ht="12" customHeight="1">
      <c r="A663" s="1086">
        <v>1911351002</v>
      </c>
      <c r="B663" s="1061">
        <v>7151000</v>
      </c>
      <c r="C663" s="1062">
        <v>7049524</v>
      </c>
      <c r="D663" s="1062">
        <v>282</v>
      </c>
      <c r="E663" s="1062" t="s">
        <v>5140</v>
      </c>
      <c r="F663" s="1062" t="s">
        <v>2955</v>
      </c>
      <c r="G663" s="1087" t="s">
        <v>2956</v>
      </c>
      <c r="H663" s="1088" t="s">
        <v>2887</v>
      </c>
      <c r="I663" s="1088" t="s">
        <v>2795</v>
      </c>
      <c r="J663" s="1089" t="s">
        <v>3026</v>
      </c>
      <c r="K663" s="1090">
        <v>43156</v>
      </c>
      <c r="L663" s="1091">
        <v>43131</v>
      </c>
      <c r="M663" s="563">
        <v>115</v>
      </c>
      <c r="N663" s="562">
        <v>46630</v>
      </c>
      <c r="O663" s="564">
        <v>3</v>
      </c>
      <c r="P663" s="565">
        <v>112</v>
      </c>
      <c r="Q663" s="564" t="s">
        <v>2796</v>
      </c>
      <c r="R663" s="564" t="s">
        <v>127</v>
      </c>
      <c r="S663" s="566"/>
      <c r="T663" s="567" t="s">
        <v>2797</v>
      </c>
      <c r="U663" s="601"/>
      <c r="V663" s="569">
        <v>24502441.5</v>
      </c>
      <c r="W663" s="566">
        <v>-426129.41739130433</v>
      </c>
      <c r="X663" s="570">
        <v>0</v>
      </c>
      <c r="Y663" s="571">
        <v>24076312.082608696</v>
      </c>
      <c r="Z663" s="601"/>
      <c r="AA663" s="572"/>
      <c r="AB663" s="573"/>
      <c r="AC663" s="652">
        <v>0</v>
      </c>
      <c r="AD663" s="574">
        <v>0</v>
      </c>
      <c r="AE663" s="574">
        <v>0</v>
      </c>
      <c r="AF663" s="575">
        <v>0</v>
      </c>
      <c r="AG663" s="576" t="s">
        <v>2798</v>
      </c>
      <c r="AH663" s="574">
        <v>0</v>
      </c>
      <c r="AI663" s="577" t="s">
        <v>2798</v>
      </c>
      <c r="AJ663" s="574">
        <v>0</v>
      </c>
      <c r="AK663" s="577" t="s">
        <v>2798</v>
      </c>
      <c r="AL663" s="575">
        <v>0</v>
      </c>
      <c r="AM663" s="601"/>
      <c r="AN663" s="578">
        <v>0</v>
      </c>
      <c r="AO663" s="579">
        <v>0</v>
      </c>
      <c r="AP663" s="601"/>
      <c r="AQ663" s="595" t="s">
        <v>2795</v>
      </c>
      <c r="AR663" s="596" t="s">
        <v>2799</v>
      </c>
      <c r="AS663" s="582">
        <v>0</v>
      </c>
      <c r="AT663" s="601"/>
      <c r="AU663" s="595" t="s">
        <v>2795</v>
      </c>
      <c r="AV663" s="598" t="s">
        <v>2800</v>
      </c>
      <c r="AW663" s="562" t="s">
        <v>2801</v>
      </c>
      <c r="AX663" s="585"/>
      <c r="AY663" s="585"/>
      <c r="AZ663" s="586">
        <v>0</v>
      </c>
      <c r="BA663" s="586">
        <v>0</v>
      </c>
      <c r="BB663" s="586">
        <v>0</v>
      </c>
      <c r="BC663" s="592">
        <v>0</v>
      </c>
      <c r="BD663" s="599">
        <v>0</v>
      </c>
      <c r="BE663" s="568"/>
      <c r="BF663" s="589">
        <v>1</v>
      </c>
      <c r="BG663" s="590">
        <v>213064.70869565217</v>
      </c>
      <c r="BH663" s="590">
        <v>-639194.12608695647</v>
      </c>
      <c r="BI663" s="591">
        <v>23863247.373913042</v>
      </c>
      <c r="BJ663" s="1100">
        <v>60</v>
      </c>
      <c r="BK663" s="544">
        <f t="shared" si="93"/>
        <v>397720.78956521739</v>
      </c>
      <c r="BL663" s="544">
        <f t="shared" si="84"/>
        <v>312821.1671726621</v>
      </c>
      <c r="BM663" s="544">
        <f t="shared" si="85"/>
        <v>-84899.622392555291</v>
      </c>
      <c r="BN663" s="545"/>
      <c r="BO663" s="545">
        <f t="shared" si="86"/>
        <v>0</v>
      </c>
      <c r="BP663" s="545">
        <f t="shared" si="87"/>
        <v>0</v>
      </c>
      <c r="BQ663" s="545"/>
      <c r="BR663" s="545"/>
      <c r="BS663" s="545"/>
      <c r="BT663" s="545">
        <f t="shared" si="94"/>
        <v>60</v>
      </c>
      <c r="BU663" s="545">
        <f t="shared" si="88"/>
        <v>-5093977.3435533177</v>
      </c>
      <c r="BV663" s="545">
        <f t="shared" si="89"/>
        <v>-1681012.523372595</v>
      </c>
      <c r="BW663" s="545">
        <f t="shared" si="90"/>
        <v>-1681012.523372595</v>
      </c>
      <c r="BX663" s="1101">
        <f t="shared" si="91"/>
        <v>1.0156989101686708E-4</v>
      </c>
      <c r="BY663" s="1102">
        <f t="shared" si="92"/>
        <v>18769270.030359726</v>
      </c>
    </row>
    <row r="664" spans="1:77" ht="12" customHeight="1">
      <c r="A664" s="1086">
        <v>1911351002</v>
      </c>
      <c r="B664" s="1061">
        <v>7151000</v>
      </c>
      <c r="C664" s="1062">
        <v>7049524</v>
      </c>
      <c r="D664" s="1062">
        <v>283</v>
      </c>
      <c r="E664" s="1062" t="s">
        <v>5141</v>
      </c>
      <c r="F664" s="1062" t="s">
        <v>2955</v>
      </c>
      <c r="G664" s="1087" t="s">
        <v>2886</v>
      </c>
      <c r="H664" s="1088" t="s">
        <v>2887</v>
      </c>
      <c r="I664" s="1088" t="s">
        <v>2795</v>
      </c>
      <c r="J664" s="1089" t="s">
        <v>3026</v>
      </c>
      <c r="K664" s="1090">
        <v>43156</v>
      </c>
      <c r="L664" s="1091">
        <v>43131</v>
      </c>
      <c r="M664" s="563">
        <v>115</v>
      </c>
      <c r="N664" s="562">
        <v>46630</v>
      </c>
      <c r="O664" s="564">
        <v>3</v>
      </c>
      <c r="P664" s="565">
        <v>112</v>
      </c>
      <c r="Q664" s="564" t="s">
        <v>2796</v>
      </c>
      <c r="R664" s="564" t="s">
        <v>127</v>
      </c>
      <c r="S664" s="566"/>
      <c r="T664" s="567" t="s">
        <v>2797</v>
      </c>
      <c r="U664" s="601"/>
      <c r="V664" s="569">
        <v>13130000</v>
      </c>
      <c r="W664" s="566">
        <v>-228347.82608695651</v>
      </c>
      <c r="X664" s="570">
        <v>0</v>
      </c>
      <c r="Y664" s="571">
        <v>12901652.173913043</v>
      </c>
      <c r="Z664" s="601"/>
      <c r="AA664" s="572"/>
      <c r="AB664" s="573"/>
      <c r="AC664" s="652">
        <v>0</v>
      </c>
      <c r="AD664" s="574">
        <v>0</v>
      </c>
      <c r="AE664" s="574">
        <v>0</v>
      </c>
      <c r="AF664" s="575">
        <v>0</v>
      </c>
      <c r="AG664" s="576" t="s">
        <v>2798</v>
      </c>
      <c r="AH664" s="574">
        <v>0</v>
      </c>
      <c r="AI664" s="577" t="s">
        <v>2798</v>
      </c>
      <c r="AJ664" s="574">
        <v>0</v>
      </c>
      <c r="AK664" s="577" t="s">
        <v>2798</v>
      </c>
      <c r="AL664" s="575">
        <v>0</v>
      </c>
      <c r="AM664" s="601"/>
      <c r="AN664" s="578">
        <v>0</v>
      </c>
      <c r="AO664" s="579">
        <v>0</v>
      </c>
      <c r="AP664" s="601"/>
      <c r="AQ664" s="595" t="s">
        <v>2795</v>
      </c>
      <c r="AR664" s="596" t="s">
        <v>2799</v>
      </c>
      <c r="AS664" s="582">
        <v>0</v>
      </c>
      <c r="AT664" s="601"/>
      <c r="AU664" s="595" t="s">
        <v>2795</v>
      </c>
      <c r="AV664" s="598" t="s">
        <v>2800</v>
      </c>
      <c r="AW664" s="562" t="s">
        <v>2801</v>
      </c>
      <c r="AX664" s="585"/>
      <c r="AY664" s="585"/>
      <c r="AZ664" s="586">
        <v>0</v>
      </c>
      <c r="BA664" s="586">
        <v>0</v>
      </c>
      <c r="BB664" s="586">
        <v>0</v>
      </c>
      <c r="BC664" s="592">
        <v>0</v>
      </c>
      <c r="BD664" s="599">
        <v>0</v>
      </c>
      <c r="BE664" s="568"/>
      <c r="BF664" s="589">
        <v>1</v>
      </c>
      <c r="BG664" s="590">
        <v>114173.91304347826</v>
      </c>
      <c r="BH664" s="590">
        <v>-342521.73913043475</v>
      </c>
      <c r="BI664" s="591">
        <v>12787478.260869564</v>
      </c>
      <c r="BJ664" s="1100">
        <v>60</v>
      </c>
      <c r="BK664" s="544">
        <f t="shared" si="93"/>
        <v>213124.63768115939</v>
      </c>
      <c r="BL664" s="544">
        <f t="shared" si="84"/>
        <v>167629.90434961565</v>
      </c>
      <c r="BM664" s="544">
        <f t="shared" si="85"/>
        <v>-45494.733331543743</v>
      </c>
      <c r="BN664" s="545"/>
      <c r="BO664" s="545">
        <f t="shared" si="86"/>
        <v>0</v>
      </c>
      <c r="BP664" s="545">
        <f t="shared" si="87"/>
        <v>0</v>
      </c>
      <c r="BQ664" s="545"/>
      <c r="BR664" s="545"/>
      <c r="BS664" s="545"/>
      <c r="BT664" s="545">
        <f t="shared" si="94"/>
        <v>60</v>
      </c>
      <c r="BU664" s="545">
        <f t="shared" si="88"/>
        <v>-2729683.9998926246</v>
      </c>
      <c r="BV664" s="545">
        <f t="shared" si="89"/>
        <v>-900795.71996456617</v>
      </c>
      <c r="BW664" s="545">
        <f t="shared" si="90"/>
        <v>-900795.71996456617</v>
      </c>
      <c r="BX664" s="1101">
        <f t="shared" si="91"/>
        <v>5.4427746273834164E-5</v>
      </c>
      <c r="BY664" s="1102">
        <f t="shared" si="92"/>
        <v>10057794.260976939</v>
      </c>
    </row>
    <row r="665" spans="1:77" ht="12" customHeight="1">
      <c r="A665" s="1086">
        <v>1911351002</v>
      </c>
      <c r="B665" s="1061">
        <v>7151000</v>
      </c>
      <c r="C665" s="1062">
        <v>7049524</v>
      </c>
      <c r="D665" s="1062">
        <v>284</v>
      </c>
      <c r="E665" s="1062" t="s">
        <v>5142</v>
      </c>
      <c r="F665" s="1062" t="s">
        <v>2955</v>
      </c>
      <c r="G665" s="1087" t="s">
        <v>2886</v>
      </c>
      <c r="H665" s="1088" t="s">
        <v>2887</v>
      </c>
      <c r="I665" s="1088" t="s">
        <v>2795</v>
      </c>
      <c r="J665" s="1089" t="s">
        <v>3026</v>
      </c>
      <c r="K665" s="1090">
        <v>43156</v>
      </c>
      <c r="L665" s="1091">
        <v>43131</v>
      </c>
      <c r="M665" s="563">
        <v>115</v>
      </c>
      <c r="N665" s="562">
        <v>46630</v>
      </c>
      <c r="O665" s="564">
        <v>3</v>
      </c>
      <c r="P665" s="565">
        <v>112</v>
      </c>
      <c r="Q665" s="564" t="s">
        <v>2796</v>
      </c>
      <c r="R665" s="564" t="s">
        <v>127</v>
      </c>
      <c r="S665" s="566"/>
      <c r="T665" s="567" t="s">
        <v>2797</v>
      </c>
      <c r="U665" s="601"/>
      <c r="V665" s="569">
        <v>2320000</v>
      </c>
      <c r="W665" s="566">
        <v>-40347.82608695652</v>
      </c>
      <c r="X665" s="570">
        <v>0</v>
      </c>
      <c r="Y665" s="571">
        <v>2279652.1739130435</v>
      </c>
      <c r="Z665" s="601"/>
      <c r="AA665" s="572"/>
      <c r="AB665" s="573"/>
      <c r="AC665" s="652">
        <v>0</v>
      </c>
      <c r="AD665" s="574">
        <v>0</v>
      </c>
      <c r="AE665" s="574">
        <v>0</v>
      </c>
      <c r="AF665" s="575">
        <v>0</v>
      </c>
      <c r="AG665" s="576" t="s">
        <v>2798</v>
      </c>
      <c r="AH665" s="574">
        <v>0</v>
      </c>
      <c r="AI665" s="577" t="s">
        <v>2798</v>
      </c>
      <c r="AJ665" s="574">
        <v>0</v>
      </c>
      <c r="AK665" s="577" t="s">
        <v>2798</v>
      </c>
      <c r="AL665" s="575">
        <v>0</v>
      </c>
      <c r="AM665" s="601"/>
      <c r="AN665" s="578">
        <v>0</v>
      </c>
      <c r="AO665" s="579">
        <v>0</v>
      </c>
      <c r="AP665" s="601"/>
      <c r="AQ665" s="595" t="s">
        <v>2795</v>
      </c>
      <c r="AR665" s="596" t="s">
        <v>2799</v>
      </c>
      <c r="AS665" s="582">
        <v>0</v>
      </c>
      <c r="AT665" s="601"/>
      <c r="AU665" s="595" t="s">
        <v>2795</v>
      </c>
      <c r="AV665" s="598" t="s">
        <v>2800</v>
      </c>
      <c r="AW665" s="562" t="s">
        <v>2801</v>
      </c>
      <c r="AX665" s="585"/>
      <c r="AY665" s="585"/>
      <c r="AZ665" s="586">
        <v>0</v>
      </c>
      <c r="BA665" s="586">
        <v>0</v>
      </c>
      <c r="BB665" s="586">
        <v>0</v>
      </c>
      <c r="BC665" s="592">
        <v>0</v>
      </c>
      <c r="BD665" s="599">
        <v>0</v>
      </c>
      <c r="BE665" s="568"/>
      <c r="BF665" s="589">
        <v>1</v>
      </c>
      <c r="BG665" s="590">
        <v>20173.91304347826</v>
      </c>
      <c r="BH665" s="590">
        <v>-60521.739130434784</v>
      </c>
      <c r="BI665" s="591">
        <v>2259478.2608695654</v>
      </c>
      <c r="BJ665" s="1100">
        <v>60</v>
      </c>
      <c r="BK665" s="544">
        <f t="shared" si="93"/>
        <v>37657.971014492759</v>
      </c>
      <c r="BL665" s="544">
        <f t="shared" si="84"/>
        <v>29619.297645933621</v>
      </c>
      <c r="BM665" s="544">
        <f t="shared" si="85"/>
        <v>-8038.6733685591389</v>
      </c>
      <c r="BN665" s="545"/>
      <c r="BO665" s="545">
        <f t="shared" si="86"/>
        <v>0</v>
      </c>
      <c r="BP665" s="545">
        <f t="shared" si="87"/>
        <v>0</v>
      </c>
      <c r="BQ665" s="545"/>
      <c r="BR665" s="545"/>
      <c r="BS665" s="545"/>
      <c r="BT665" s="545">
        <f t="shared" si="94"/>
        <v>60</v>
      </c>
      <c r="BU665" s="545">
        <f t="shared" si="88"/>
        <v>-482320.40211354836</v>
      </c>
      <c r="BV665" s="545">
        <f t="shared" si="89"/>
        <v>-159165.73269747096</v>
      </c>
      <c r="BW665" s="545">
        <f t="shared" si="90"/>
        <v>-159165.73269747096</v>
      </c>
      <c r="BX665" s="1101">
        <f t="shared" si="91"/>
        <v>9.6170884505175397E-6</v>
      </c>
      <c r="BY665" s="1102">
        <f t="shared" si="92"/>
        <v>1777157.8587560172</v>
      </c>
    </row>
    <row r="666" spans="1:77" ht="12" customHeight="1">
      <c r="A666" s="1086">
        <v>1911351002</v>
      </c>
      <c r="B666" s="1061">
        <v>7151000</v>
      </c>
      <c r="C666" s="1062">
        <v>7049524</v>
      </c>
      <c r="D666" s="1062">
        <v>285</v>
      </c>
      <c r="E666" s="1062" t="s">
        <v>5252</v>
      </c>
      <c r="F666" s="1062" t="s">
        <v>2955</v>
      </c>
      <c r="G666" s="1087" t="s">
        <v>2962</v>
      </c>
      <c r="H666" s="1088" t="s">
        <v>2887</v>
      </c>
      <c r="I666" s="1088" t="s">
        <v>2795</v>
      </c>
      <c r="J666" s="1089" t="s">
        <v>3026</v>
      </c>
      <c r="K666" s="1090">
        <v>43180</v>
      </c>
      <c r="L666" s="1091"/>
      <c r="M666" s="563">
        <v>0</v>
      </c>
      <c r="N666" s="562">
        <v>0</v>
      </c>
      <c r="O666" s="564">
        <v>0</v>
      </c>
      <c r="P666" s="565">
        <v>0</v>
      </c>
      <c r="Q666" s="564" t="s">
        <v>2796</v>
      </c>
      <c r="R666" s="564" t="s">
        <v>127</v>
      </c>
      <c r="S666" s="566">
        <v>27138865</v>
      </c>
      <c r="T666" s="567" t="s">
        <v>2797</v>
      </c>
      <c r="U666" s="601"/>
      <c r="V666" s="569">
        <v>27138865</v>
      </c>
      <c r="W666" s="566">
        <v>0</v>
      </c>
      <c r="X666" s="570">
        <v>0</v>
      </c>
      <c r="Y666" s="571">
        <v>27138865</v>
      </c>
      <c r="Z666" s="601"/>
      <c r="AA666" s="572"/>
      <c r="AB666" s="573"/>
      <c r="AC666" s="652">
        <v>0</v>
      </c>
      <c r="AD666" s="574">
        <v>0</v>
      </c>
      <c r="AE666" s="574">
        <v>0</v>
      </c>
      <c r="AF666" s="575">
        <v>0</v>
      </c>
      <c r="AG666" s="576" t="s">
        <v>2798</v>
      </c>
      <c r="AH666" s="574">
        <v>0</v>
      </c>
      <c r="AI666" s="577" t="s">
        <v>2798</v>
      </c>
      <c r="AJ666" s="574">
        <v>0</v>
      </c>
      <c r="AK666" s="577" t="s">
        <v>2798</v>
      </c>
      <c r="AL666" s="575">
        <v>0</v>
      </c>
      <c r="AM666" s="601"/>
      <c r="AN666" s="578">
        <v>0</v>
      </c>
      <c r="AO666" s="579">
        <v>0</v>
      </c>
      <c r="AP666" s="601"/>
      <c r="AQ666" s="595" t="s">
        <v>2795</v>
      </c>
      <c r="AR666" s="596" t="s">
        <v>2799</v>
      </c>
      <c r="AS666" s="582">
        <v>0</v>
      </c>
      <c r="AT666" s="601"/>
      <c r="AU666" s="595" t="s">
        <v>2795</v>
      </c>
      <c r="AV666" s="598" t="s">
        <v>2800</v>
      </c>
      <c r="AW666" s="562" t="s">
        <v>2801</v>
      </c>
      <c r="AX666" s="585"/>
      <c r="AY666" s="585"/>
      <c r="AZ666" s="586">
        <v>0</v>
      </c>
      <c r="BA666" s="586">
        <v>0</v>
      </c>
      <c r="BB666" s="586">
        <v>0</v>
      </c>
      <c r="BC666" s="592">
        <v>0</v>
      </c>
      <c r="BD666" s="599">
        <v>0</v>
      </c>
      <c r="BE666" s="568"/>
      <c r="BF666" s="589" t="s">
        <v>178</v>
      </c>
      <c r="BG666" s="590">
        <v>0</v>
      </c>
      <c r="BH666" s="590">
        <v>0</v>
      </c>
      <c r="BI666" s="591">
        <v>27138865</v>
      </c>
      <c r="BJ666" s="1100">
        <v>60</v>
      </c>
      <c r="BK666" s="544">
        <f t="shared" si="93"/>
        <v>452314.41666666669</v>
      </c>
      <c r="BL666" s="544">
        <f t="shared" si="84"/>
        <v>355760.94451931253</v>
      </c>
      <c r="BM666" s="544">
        <f t="shared" si="85"/>
        <v>-96553.472147354158</v>
      </c>
      <c r="BN666" s="545"/>
      <c r="BO666" s="545">
        <f t="shared" si="86"/>
        <v>0</v>
      </c>
      <c r="BP666" s="545">
        <f t="shared" si="87"/>
        <v>0</v>
      </c>
      <c r="BQ666" s="545"/>
      <c r="BR666" s="545"/>
      <c r="BS666" s="545"/>
      <c r="BT666" s="545">
        <f t="shared" si="94"/>
        <v>60</v>
      </c>
      <c r="BU666" s="545">
        <f t="shared" si="88"/>
        <v>-5793208.3288412495</v>
      </c>
      <c r="BV666" s="545">
        <f t="shared" si="89"/>
        <v>-1911758.7485176125</v>
      </c>
      <c r="BW666" s="545">
        <f t="shared" si="90"/>
        <v>-1911758.7485176125</v>
      </c>
      <c r="BX666" s="1101">
        <f t="shared" si="91"/>
        <v>1.1551200543580774E-4</v>
      </c>
      <c r="BY666" s="1102">
        <f t="shared" si="92"/>
        <v>21345656.671158753</v>
      </c>
    </row>
    <row r="667" spans="1:77" ht="12" customHeight="1">
      <c r="A667" s="1086">
        <v>1911351002</v>
      </c>
      <c r="B667" s="1061">
        <v>7151000</v>
      </c>
      <c r="C667" s="1062">
        <v>7049524</v>
      </c>
      <c r="D667" s="1062">
        <v>286</v>
      </c>
      <c r="E667" s="1062" t="s">
        <v>5253</v>
      </c>
      <c r="F667" s="1062" t="s">
        <v>2955</v>
      </c>
      <c r="G667" s="1087" t="s">
        <v>2962</v>
      </c>
      <c r="H667" s="1088" t="s">
        <v>2887</v>
      </c>
      <c r="I667" s="1088" t="s">
        <v>2795</v>
      </c>
      <c r="J667" s="1089" t="s">
        <v>3026</v>
      </c>
      <c r="K667" s="1090">
        <v>43180</v>
      </c>
      <c r="L667" s="1091"/>
      <c r="M667" s="563">
        <v>0</v>
      </c>
      <c r="N667" s="562">
        <v>0</v>
      </c>
      <c r="O667" s="564">
        <v>0</v>
      </c>
      <c r="P667" s="565">
        <v>0</v>
      </c>
      <c r="Q667" s="564" t="s">
        <v>2796</v>
      </c>
      <c r="R667" s="564" t="s">
        <v>127</v>
      </c>
      <c r="S667" s="566">
        <v>39000000</v>
      </c>
      <c r="T667" s="567" t="s">
        <v>2797</v>
      </c>
      <c r="U667" s="601"/>
      <c r="V667" s="569">
        <v>39000000</v>
      </c>
      <c r="W667" s="566">
        <v>0</v>
      </c>
      <c r="X667" s="570">
        <v>0</v>
      </c>
      <c r="Y667" s="571">
        <v>39000000</v>
      </c>
      <c r="Z667" s="601"/>
      <c r="AA667" s="572"/>
      <c r="AB667" s="573"/>
      <c r="AC667" s="652">
        <v>0</v>
      </c>
      <c r="AD667" s="574">
        <v>0</v>
      </c>
      <c r="AE667" s="574">
        <v>0</v>
      </c>
      <c r="AF667" s="575">
        <v>0</v>
      </c>
      <c r="AG667" s="576" t="s">
        <v>2798</v>
      </c>
      <c r="AH667" s="574">
        <v>0</v>
      </c>
      <c r="AI667" s="577" t="s">
        <v>2798</v>
      </c>
      <c r="AJ667" s="574">
        <v>0</v>
      </c>
      <c r="AK667" s="577" t="s">
        <v>2798</v>
      </c>
      <c r="AL667" s="575">
        <v>0</v>
      </c>
      <c r="AM667" s="601"/>
      <c r="AN667" s="578">
        <v>0</v>
      </c>
      <c r="AO667" s="579">
        <v>0</v>
      </c>
      <c r="AP667" s="601"/>
      <c r="AQ667" s="595" t="s">
        <v>2795</v>
      </c>
      <c r="AR667" s="596" t="s">
        <v>2799</v>
      </c>
      <c r="AS667" s="582">
        <v>0</v>
      </c>
      <c r="AT667" s="601"/>
      <c r="AU667" s="595" t="s">
        <v>2795</v>
      </c>
      <c r="AV667" s="598" t="s">
        <v>2800</v>
      </c>
      <c r="AW667" s="562" t="s">
        <v>2801</v>
      </c>
      <c r="AX667" s="585"/>
      <c r="AY667" s="585"/>
      <c r="AZ667" s="586">
        <v>0</v>
      </c>
      <c r="BA667" s="586">
        <v>0</v>
      </c>
      <c r="BB667" s="586">
        <v>0</v>
      </c>
      <c r="BC667" s="592">
        <v>0</v>
      </c>
      <c r="BD667" s="599">
        <v>0</v>
      </c>
      <c r="BE667" s="568"/>
      <c r="BF667" s="589" t="s">
        <v>178</v>
      </c>
      <c r="BG667" s="590">
        <v>0</v>
      </c>
      <c r="BH667" s="590">
        <v>0</v>
      </c>
      <c r="BI667" s="591">
        <v>39000000</v>
      </c>
      <c r="BJ667" s="1100">
        <v>60</v>
      </c>
      <c r="BK667" s="544">
        <f t="shared" si="93"/>
        <v>650000</v>
      </c>
      <c r="BL667" s="544">
        <f t="shared" si="84"/>
        <v>511247.49823742401</v>
      </c>
      <c r="BM667" s="544">
        <f t="shared" si="85"/>
        <v>-138752.50176257599</v>
      </c>
      <c r="BN667" s="545"/>
      <c r="BO667" s="545">
        <f t="shared" si="86"/>
        <v>0</v>
      </c>
      <c r="BP667" s="545">
        <f t="shared" si="87"/>
        <v>0</v>
      </c>
      <c r="BQ667" s="545"/>
      <c r="BR667" s="545"/>
      <c r="BS667" s="545"/>
      <c r="BT667" s="545">
        <f t="shared" si="94"/>
        <v>60</v>
      </c>
      <c r="BU667" s="545">
        <f t="shared" si="88"/>
        <v>-8325150.1057545599</v>
      </c>
      <c r="BV667" s="545">
        <f t="shared" si="89"/>
        <v>-2747299.5348990047</v>
      </c>
      <c r="BW667" s="545">
        <f t="shared" si="90"/>
        <v>-2747299.5348990047</v>
      </c>
      <c r="BX667" s="1101">
        <f t="shared" si="91"/>
        <v>1.6599692772695181E-4</v>
      </c>
      <c r="BY667" s="1102">
        <f t="shared" si="92"/>
        <v>30674849.894245442</v>
      </c>
    </row>
    <row r="668" spans="1:77" ht="12" customHeight="1">
      <c r="A668" s="1086">
        <v>1911351002</v>
      </c>
      <c r="B668" s="1061">
        <v>7151000</v>
      </c>
      <c r="C668" s="1062">
        <v>7049524</v>
      </c>
      <c r="D668" s="1062">
        <v>287</v>
      </c>
      <c r="E668" s="1062" t="s">
        <v>5254</v>
      </c>
      <c r="F668" s="1062" t="s">
        <v>2955</v>
      </c>
      <c r="G668" s="1087" t="s">
        <v>2962</v>
      </c>
      <c r="H668" s="1088" t="s">
        <v>2887</v>
      </c>
      <c r="I668" s="1088" t="s">
        <v>2795</v>
      </c>
      <c r="J668" s="1089" t="s">
        <v>3026</v>
      </c>
      <c r="K668" s="1090">
        <v>43180</v>
      </c>
      <c r="L668" s="1091"/>
      <c r="M668" s="563">
        <v>0</v>
      </c>
      <c r="N668" s="562">
        <v>0</v>
      </c>
      <c r="O668" s="564">
        <v>0</v>
      </c>
      <c r="P668" s="565">
        <v>0</v>
      </c>
      <c r="Q668" s="564" t="s">
        <v>2796</v>
      </c>
      <c r="R668" s="564" t="s">
        <v>127</v>
      </c>
      <c r="S668" s="566">
        <v>11767908</v>
      </c>
      <c r="T668" s="567" t="s">
        <v>2797</v>
      </c>
      <c r="U668" s="601"/>
      <c r="V668" s="569">
        <v>11767908</v>
      </c>
      <c r="W668" s="566">
        <v>0</v>
      </c>
      <c r="X668" s="570">
        <v>0</v>
      </c>
      <c r="Y668" s="571">
        <v>11767908</v>
      </c>
      <c r="Z668" s="601"/>
      <c r="AA668" s="572"/>
      <c r="AB668" s="573"/>
      <c r="AC668" s="652">
        <v>0</v>
      </c>
      <c r="AD668" s="574">
        <v>0</v>
      </c>
      <c r="AE668" s="574">
        <v>0</v>
      </c>
      <c r="AF668" s="575">
        <v>0</v>
      </c>
      <c r="AG668" s="576" t="s">
        <v>2798</v>
      </c>
      <c r="AH668" s="574">
        <v>0</v>
      </c>
      <c r="AI668" s="577" t="s">
        <v>2798</v>
      </c>
      <c r="AJ668" s="574">
        <v>0</v>
      </c>
      <c r="AK668" s="577" t="s">
        <v>2798</v>
      </c>
      <c r="AL668" s="575">
        <v>0</v>
      </c>
      <c r="AM668" s="601"/>
      <c r="AN668" s="578">
        <v>0</v>
      </c>
      <c r="AO668" s="579">
        <v>0</v>
      </c>
      <c r="AP668" s="601"/>
      <c r="AQ668" s="595" t="s">
        <v>2795</v>
      </c>
      <c r="AR668" s="596" t="s">
        <v>2799</v>
      </c>
      <c r="AS668" s="582">
        <v>0</v>
      </c>
      <c r="AT668" s="601"/>
      <c r="AU668" s="595" t="s">
        <v>2795</v>
      </c>
      <c r="AV668" s="598" t="s">
        <v>2800</v>
      </c>
      <c r="AW668" s="562" t="s">
        <v>2801</v>
      </c>
      <c r="AX668" s="585"/>
      <c r="AY668" s="585"/>
      <c r="AZ668" s="586">
        <v>0</v>
      </c>
      <c r="BA668" s="586">
        <v>0</v>
      </c>
      <c r="BB668" s="586">
        <v>0</v>
      </c>
      <c r="BC668" s="592">
        <v>0</v>
      </c>
      <c r="BD668" s="599">
        <v>0</v>
      </c>
      <c r="BE668" s="568"/>
      <c r="BF668" s="589" t="s">
        <v>178</v>
      </c>
      <c r="BG668" s="590">
        <v>0</v>
      </c>
      <c r="BH668" s="590">
        <v>0</v>
      </c>
      <c r="BI668" s="591">
        <v>11767908</v>
      </c>
      <c r="BJ668" s="1100">
        <v>60</v>
      </c>
      <c r="BK668" s="544">
        <f t="shared" si="93"/>
        <v>196131.8</v>
      </c>
      <c r="BL668" s="544">
        <f t="shared" si="84"/>
        <v>154264.44934585044</v>
      </c>
      <c r="BM668" s="544">
        <f t="shared" si="85"/>
        <v>-41867.350654149544</v>
      </c>
      <c r="BN668" s="545"/>
      <c r="BO668" s="545">
        <f t="shared" si="86"/>
        <v>0</v>
      </c>
      <c r="BP668" s="545">
        <f t="shared" si="87"/>
        <v>0</v>
      </c>
      <c r="BQ668" s="545"/>
      <c r="BR668" s="545"/>
      <c r="BS668" s="545"/>
      <c r="BT668" s="545">
        <f t="shared" si="94"/>
        <v>60</v>
      </c>
      <c r="BU668" s="545">
        <f t="shared" si="88"/>
        <v>-2512041.0392489727</v>
      </c>
      <c r="BV668" s="545">
        <f t="shared" si="89"/>
        <v>-828973.54295216105</v>
      </c>
      <c r="BW668" s="545">
        <f t="shared" si="90"/>
        <v>-828973.54295216105</v>
      </c>
      <c r="BX668" s="1101">
        <f t="shared" si="91"/>
        <v>5.0088117276241485E-5</v>
      </c>
      <c r="BY668" s="1102">
        <f t="shared" si="92"/>
        <v>9255866.9607510269</v>
      </c>
    </row>
    <row r="669" spans="1:77" ht="12" customHeight="1">
      <c r="A669" s="1086">
        <v>1911351002</v>
      </c>
      <c r="B669" s="1061">
        <v>7151000</v>
      </c>
      <c r="C669" s="1062">
        <v>7049524</v>
      </c>
      <c r="D669" s="1062">
        <v>288</v>
      </c>
      <c r="E669" s="1062" t="s">
        <v>5334</v>
      </c>
      <c r="F669" s="1062" t="s">
        <v>2955</v>
      </c>
      <c r="G669" s="1087" t="s">
        <v>2886</v>
      </c>
      <c r="H669" s="1088" t="s">
        <v>2887</v>
      </c>
      <c r="I669" s="1088" t="s">
        <v>2795</v>
      </c>
      <c r="J669" s="1089" t="s">
        <v>3026</v>
      </c>
      <c r="K669" s="1090">
        <v>43213</v>
      </c>
      <c r="L669" s="1091">
        <v>43190</v>
      </c>
      <c r="M669" s="563">
        <v>113</v>
      </c>
      <c r="N669" s="562">
        <v>46630</v>
      </c>
      <c r="O669" s="564">
        <v>1</v>
      </c>
      <c r="P669" s="565">
        <v>112</v>
      </c>
      <c r="Q669" s="564" t="s">
        <v>2796</v>
      </c>
      <c r="R669" s="564" t="s">
        <v>127</v>
      </c>
      <c r="S669" s="566">
        <v>63003500</v>
      </c>
      <c r="T669" s="567" t="s">
        <v>2939</v>
      </c>
      <c r="U669" s="601"/>
      <c r="V669" s="569">
        <v>0</v>
      </c>
      <c r="W669" s="566">
        <v>0</v>
      </c>
      <c r="X669" s="570">
        <v>0</v>
      </c>
      <c r="Y669" s="571">
        <v>0</v>
      </c>
      <c r="Z669" s="601"/>
      <c r="AA669" s="572" t="s">
        <v>3802</v>
      </c>
      <c r="AB669" s="573"/>
      <c r="AC669" s="652">
        <v>63003500</v>
      </c>
      <c r="AD669" s="574">
        <v>63003500</v>
      </c>
      <c r="AE669" s="574">
        <v>0</v>
      </c>
      <c r="AF669" s="575">
        <v>63003500</v>
      </c>
      <c r="AG669" s="576" t="s">
        <v>2798</v>
      </c>
      <c r="AH669" s="574">
        <v>0</v>
      </c>
      <c r="AI669" s="577" t="s">
        <v>2798</v>
      </c>
      <c r="AJ669" s="574">
        <v>0</v>
      </c>
      <c r="AK669" s="577" t="s">
        <v>2798</v>
      </c>
      <c r="AL669" s="575">
        <v>0</v>
      </c>
      <c r="AM669" s="601"/>
      <c r="AN669" s="578">
        <v>63003500</v>
      </c>
      <c r="AO669" s="579">
        <v>0</v>
      </c>
      <c r="AP669" s="601"/>
      <c r="AQ669" s="595" t="s">
        <v>2795</v>
      </c>
      <c r="AR669" s="596" t="s">
        <v>2799</v>
      </c>
      <c r="AS669" s="582">
        <v>0</v>
      </c>
      <c r="AT669" s="601"/>
      <c r="AU669" s="595" t="s">
        <v>2795</v>
      </c>
      <c r="AV669" s="598" t="s">
        <v>2800</v>
      </c>
      <c r="AW669" s="562" t="s">
        <v>2801</v>
      </c>
      <c r="AX669" s="585"/>
      <c r="AY669" s="585"/>
      <c r="AZ669" s="586">
        <v>0</v>
      </c>
      <c r="BA669" s="586">
        <v>0</v>
      </c>
      <c r="BB669" s="586">
        <v>0</v>
      </c>
      <c r="BC669" s="592">
        <v>0</v>
      </c>
      <c r="BD669" s="599">
        <v>0</v>
      </c>
      <c r="BE669" s="568"/>
      <c r="BF669" s="589">
        <v>1</v>
      </c>
      <c r="BG669" s="590">
        <v>557553.09734513273</v>
      </c>
      <c r="BH669" s="590">
        <v>-557553.09734513273</v>
      </c>
      <c r="BI669" s="591">
        <v>62445946.902654864</v>
      </c>
      <c r="BJ669" s="1100">
        <v>60</v>
      </c>
      <c r="BK669" s="544">
        <f t="shared" si="93"/>
        <v>1040765.7817109145</v>
      </c>
      <c r="BL669" s="544">
        <f t="shared" si="84"/>
        <v>818598.31100126461</v>
      </c>
      <c r="BM669" s="544">
        <f t="shared" si="85"/>
        <v>-222167.47070964985</v>
      </c>
      <c r="BN669" s="545"/>
      <c r="BO669" s="545">
        <f t="shared" si="86"/>
        <v>0</v>
      </c>
      <c r="BP669" s="545">
        <f t="shared" si="87"/>
        <v>0</v>
      </c>
      <c r="BQ669" s="545"/>
      <c r="BR669" s="545"/>
      <c r="BS669" s="545"/>
      <c r="BT669" s="545">
        <f t="shared" si="94"/>
        <v>60</v>
      </c>
      <c r="BU669" s="545">
        <f t="shared" si="88"/>
        <v>-13330048.242578991</v>
      </c>
      <c r="BV669" s="545">
        <f t="shared" si="89"/>
        <v>-4398915.9200510671</v>
      </c>
      <c r="BW669" s="545">
        <f t="shared" si="90"/>
        <v>-4398915.9200510671</v>
      </c>
      <c r="BX669" s="1101">
        <f t="shared" si="91"/>
        <v>2.6579064961130948E-4</v>
      </c>
      <c r="BY669" s="1102">
        <f t="shared" si="92"/>
        <v>49115898.660075873</v>
      </c>
    </row>
    <row r="670" spans="1:77" ht="12" customHeight="1">
      <c r="A670" s="1086">
        <v>1911351002</v>
      </c>
      <c r="B670" s="1061">
        <v>7151000</v>
      </c>
      <c r="C670" s="1062">
        <v>7049524</v>
      </c>
      <c r="D670" s="1062">
        <v>289</v>
      </c>
      <c r="E670" s="1062" t="s">
        <v>5255</v>
      </c>
      <c r="F670" s="1062" t="s">
        <v>2955</v>
      </c>
      <c r="G670" s="1087" t="s">
        <v>2886</v>
      </c>
      <c r="H670" s="1088" t="s">
        <v>2887</v>
      </c>
      <c r="I670" s="1088" t="s">
        <v>2795</v>
      </c>
      <c r="J670" s="1089" t="s">
        <v>3026</v>
      </c>
      <c r="K670" s="1090">
        <v>43213</v>
      </c>
      <c r="L670" s="1091">
        <v>43190</v>
      </c>
      <c r="M670" s="563">
        <v>113</v>
      </c>
      <c r="N670" s="562">
        <v>46630</v>
      </c>
      <c r="O670" s="564">
        <v>1</v>
      </c>
      <c r="P670" s="565">
        <v>112</v>
      </c>
      <c r="Q670" s="564" t="s">
        <v>2796</v>
      </c>
      <c r="R670" s="564" t="s">
        <v>127</v>
      </c>
      <c r="S670" s="566">
        <v>49601000</v>
      </c>
      <c r="T670" s="567" t="s">
        <v>2939</v>
      </c>
      <c r="U670" s="601"/>
      <c r="V670" s="569">
        <v>0</v>
      </c>
      <c r="W670" s="566">
        <v>0</v>
      </c>
      <c r="X670" s="570">
        <v>0</v>
      </c>
      <c r="Y670" s="571">
        <v>0</v>
      </c>
      <c r="Z670" s="601"/>
      <c r="AA670" s="572" t="s">
        <v>3802</v>
      </c>
      <c r="AB670" s="573"/>
      <c r="AC670" s="652">
        <v>49601000</v>
      </c>
      <c r="AD670" s="574">
        <v>49601000</v>
      </c>
      <c r="AE670" s="574">
        <v>0</v>
      </c>
      <c r="AF670" s="575">
        <v>49601000</v>
      </c>
      <c r="AG670" s="576" t="s">
        <v>2798</v>
      </c>
      <c r="AH670" s="574">
        <v>0</v>
      </c>
      <c r="AI670" s="577" t="s">
        <v>2798</v>
      </c>
      <c r="AJ670" s="574">
        <v>0</v>
      </c>
      <c r="AK670" s="577" t="s">
        <v>2798</v>
      </c>
      <c r="AL670" s="575">
        <v>0</v>
      </c>
      <c r="AM670" s="601"/>
      <c r="AN670" s="578">
        <v>49601000</v>
      </c>
      <c r="AO670" s="579">
        <v>0</v>
      </c>
      <c r="AP670" s="601"/>
      <c r="AQ670" s="595" t="s">
        <v>2795</v>
      </c>
      <c r="AR670" s="596" t="s">
        <v>2799</v>
      </c>
      <c r="AS670" s="582">
        <v>0</v>
      </c>
      <c r="AT670" s="601"/>
      <c r="AU670" s="595" t="s">
        <v>2795</v>
      </c>
      <c r="AV670" s="598" t="s">
        <v>2800</v>
      </c>
      <c r="AW670" s="562" t="s">
        <v>2801</v>
      </c>
      <c r="AX670" s="585"/>
      <c r="AY670" s="585"/>
      <c r="AZ670" s="586">
        <v>0</v>
      </c>
      <c r="BA670" s="586">
        <v>0</v>
      </c>
      <c r="BB670" s="586">
        <v>0</v>
      </c>
      <c r="BC670" s="592">
        <v>0</v>
      </c>
      <c r="BD670" s="599">
        <v>0</v>
      </c>
      <c r="BE670" s="568"/>
      <c r="BF670" s="589">
        <v>1</v>
      </c>
      <c r="BG670" s="590">
        <v>438946.90265486727</v>
      </c>
      <c r="BH670" s="590">
        <v>-438946.90265486727</v>
      </c>
      <c r="BI670" s="591">
        <v>49162053.097345136</v>
      </c>
      <c r="BJ670" s="1100">
        <v>60</v>
      </c>
      <c r="BK670" s="544">
        <f t="shared" si="93"/>
        <v>819367.55162241892</v>
      </c>
      <c r="BL670" s="544">
        <f t="shared" si="84"/>
        <v>644460.93985213095</v>
      </c>
      <c r="BM670" s="544">
        <f t="shared" si="85"/>
        <v>-174906.61177028797</v>
      </c>
      <c r="BN670" s="545"/>
      <c r="BO670" s="545">
        <f t="shared" si="86"/>
        <v>0</v>
      </c>
      <c r="BP670" s="545">
        <f t="shared" si="87"/>
        <v>0</v>
      </c>
      <c r="BQ670" s="545"/>
      <c r="BR670" s="545"/>
      <c r="BS670" s="545"/>
      <c r="BT670" s="545">
        <f t="shared" si="94"/>
        <v>60</v>
      </c>
      <c r="BU670" s="545">
        <f t="shared" si="88"/>
        <v>-10494396.706217278</v>
      </c>
      <c r="BV670" s="545">
        <f t="shared" si="89"/>
        <v>-3463150.9130517016</v>
      </c>
      <c r="BW670" s="545">
        <f t="shared" si="90"/>
        <v>-3463150.9130517016</v>
      </c>
      <c r="BX670" s="1101">
        <f t="shared" si="91"/>
        <v>2.0924999422842482E-4</v>
      </c>
      <c r="BY670" s="1102">
        <f t="shared" si="92"/>
        <v>38667656.391127855</v>
      </c>
    </row>
    <row r="671" spans="1:77" ht="12" customHeight="1">
      <c r="A671" s="1086">
        <v>1911351002</v>
      </c>
      <c r="B671" s="1061">
        <v>7151000</v>
      </c>
      <c r="C671" s="1062">
        <v>7049524</v>
      </c>
      <c r="D671" s="1062">
        <v>290</v>
      </c>
      <c r="E671" s="1062" t="s">
        <v>5255</v>
      </c>
      <c r="F671" s="1062" t="s">
        <v>2955</v>
      </c>
      <c r="G671" s="1087" t="s">
        <v>2956</v>
      </c>
      <c r="H671" s="1088" t="s">
        <v>2887</v>
      </c>
      <c r="I671" s="1088" t="s">
        <v>2795</v>
      </c>
      <c r="J671" s="1089" t="s">
        <v>3026</v>
      </c>
      <c r="K671" s="1090">
        <v>43180</v>
      </c>
      <c r="L671" s="1091">
        <v>43159</v>
      </c>
      <c r="M671" s="563">
        <v>114</v>
      </c>
      <c r="N671" s="562">
        <v>46627</v>
      </c>
      <c r="O671" s="564">
        <v>2</v>
      </c>
      <c r="P671" s="565">
        <v>112</v>
      </c>
      <c r="Q671" s="564" t="s">
        <v>2796</v>
      </c>
      <c r="R671" s="564" t="s">
        <v>127</v>
      </c>
      <c r="S671" s="566">
        <v>24536520</v>
      </c>
      <c r="T671" s="567" t="s">
        <v>2797</v>
      </c>
      <c r="U671" s="601"/>
      <c r="V671" s="569">
        <v>24536520</v>
      </c>
      <c r="W671" s="566">
        <v>-215232.63157894736</v>
      </c>
      <c r="X671" s="570">
        <v>0</v>
      </c>
      <c r="Y671" s="571">
        <v>24321287.368421052</v>
      </c>
      <c r="Z671" s="601"/>
      <c r="AA671" s="572"/>
      <c r="AB671" s="573"/>
      <c r="AC671" s="652">
        <v>0</v>
      </c>
      <c r="AD671" s="574">
        <v>0</v>
      </c>
      <c r="AE671" s="574">
        <v>0</v>
      </c>
      <c r="AF671" s="575">
        <v>0</v>
      </c>
      <c r="AG671" s="576" t="s">
        <v>2798</v>
      </c>
      <c r="AH671" s="574">
        <v>0</v>
      </c>
      <c r="AI671" s="577" t="s">
        <v>2798</v>
      </c>
      <c r="AJ671" s="574">
        <v>0</v>
      </c>
      <c r="AK671" s="577" t="s">
        <v>2798</v>
      </c>
      <c r="AL671" s="575">
        <v>0</v>
      </c>
      <c r="AM671" s="601"/>
      <c r="AN671" s="578">
        <v>0</v>
      </c>
      <c r="AO671" s="579">
        <v>0</v>
      </c>
      <c r="AP671" s="601"/>
      <c r="AQ671" s="595" t="s">
        <v>2795</v>
      </c>
      <c r="AR671" s="596" t="s">
        <v>2799</v>
      </c>
      <c r="AS671" s="582">
        <v>0</v>
      </c>
      <c r="AT671" s="601"/>
      <c r="AU671" s="595" t="s">
        <v>2795</v>
      </c>
      <c r="AV671" s="598" t="s">
        <v>2800</v>
      </c>
      <c r="AW671" s="562" t="s">
        <v>2801</v>
      </c>
      <c r="AX671" s="585"/>
      <c r="AY671" s="585"/>
      <c r="AZ671" s="586">
        <v>0</v>
      </c>
      <c r="BA671" s="586">
        <v>0</v>
      </c>
      <c r="BB671" s="586">
        <v>0</v>
      </c>
      <c r="BC671" s="592">
        <v>0</v>
      </c>
      <c r="BD671" s="599">
        <v>0</v>
      </c>
      <c r="BE671" s="568"/>
      <c r="BF671" s="589">
        <v>1</v>
      </c>
      <c r="BG671" s="590">
        <v>215232.63157894736</v>
      </c>
      <c r="BH671" s="590">
        <v>-430465.26315789472</v>
      </c>
      <c r="BI671" s="591">
        <v>24106054.736842107</v>
      </c>
      <c r="BJ671" s="1100">
        <v>60</v>
      </c>
      <c r="BK671" s="544">
        <f t="shared" si="93"/>
        <v>401767.57894736843</v>
      </c>
      <c r="BL671" s="544">
        <f t="shared" si="84"/>
        <v>316004.10709192132</v>
      </c>
      <c r="BM671" s="544">
        <f t="shared" si="85"/>
        <v>-85763.471855447104</v>
      </c>
      <c r="BN671" s="545"/>
      <c r="BO671" s="545">
        <f t="shared" si="86"/>
        <v>0</v>
      </c>
      <c r="BP671" s="545">
        <f t="shared" si="87"/>
        <v>0</v>
      </c>
      <c r="BQ671" s="545"/>
      <c r="BR671" s="545"/>
      <c r="BS671" s="545"/>
      <c r="BT671" s="545">
        <f t="shared" si="94"/>
        <v>60</v>
      </c>
      <c r="BU671" s="545">
        <f t="shared" si="88"/>
        <v>-5145808.311326826</v>
      </c>
      <c r="BV671" s="545">
        <f t="shared" si="89"/>
        <v>-1698116.7427378527</v>
      </c>
      <c r="BW671" s="545">
        <f t="shared" si="90"/>
        <v>-1698116.7427378527</v>
      </c>
      <c r="BX671" s="1101">
        <f t="shared" si="91"/>
        <v>1.0260335963932111E-4</v>
      </c>
      <c r="BY671" s="1102">
        <f t="shared" si="92"/>
        <v>18960246.425515279</v>
      </c>
    </row>
    <row r="672" spans="1:77" ht="12" customHeight="1">
      <c r="A672" s="1086">
        <v>1911351002</v>
      </c>
      <c r="B672" s="1061">
        <v>7151000</v>
      </c>
      <c r="C672" s="1062">
        <v>7049524</v>
      </c>
      <c r="D672" s="1062">
        <v>291</v>
      </c>
      <c r="E672" s="1062" t="s">
        <v>5335</v>
      </c>
      <c r="F672" s="1062" t="s">
        <v>2955</v>
      </c>
      <c r="G672" s="1087" t="s">
        <v>2962</v>
      </c>
      <c r="H672" s="1088" t="s">
        <v>2887</v>
      </c>
      <c r="I672" s="1088" t="s">
        <v>2795</v>
      </c>
      <c r="J672" s="1089" t="s">
        <v>3026</v>
      </c>
      <c r="K672" s="1090">
        <v>43213</v>
      </c>
      <c r="L672" s="1091"/>
      <c r="M672" s="563"/>
      <c r="N672" s="562">
        <v>0</v>
      </c>
      <c r="O672" s="564">
        <v>0</v>
      </c>
      <c r="P672" s="565">
        <v>0</v>
      </c>
      <c r="Q672" s="564" t="s">
        <v>2796</v>
      </c>
      <c r="R672" s="564" t="s">
        <v>127</v>
      </c>
      <c r="S672" s="566">
        <v>19598249</v>
      </c>
      <c r="T672" s="567" t="s">
        <v>2939</v>
      </c>
      <c r="U672" s="601"/>
      <c r="V672" s="569">
        <v>0</v>
      </c>
      <c r="W672" s="566">
        <v>0</v>
      </c>
      <c r="X672" s="570">
        <v>0</v>
      </c>
      <c r="Y672" s="571">
        <v>0</v>
      </c>
      <c r="Z672" s="601"/>
      <c r="AA672" s="572" t="s">
        <v>3802</v>
      </c>
      <c r="AB672" s="573"/>
      <c r="AC672" s="652">
        <v>19598249</v>
      </c>
      <c r="AD672" s="574">
        <v>19598249</v>
      </c>
      <c r="AE672" s="574">
        <v>0</v>
      </c>
      <c r="AF672" s="575">
        <v>19598249</v>
      </c>
      <c r="AG672" s="576" t="s">
        <v>2798</v>
      </c>
      <c r="AH672" s="574">
        <v>0</v>
      </c>
      <c r="AI672" s="577" t="s">
        <v>2798</v>
      </c>
      <c r="AJ672" s="574">
        <v>0</v>
      </c>
      <c r="AK672" s="577" t="s">
        <v>2798</v>
      </c>
      <c r="AL672" s="575">
        <v>0</v>
      </c>
      <c r="AM672" s="601"/>
      <c r="AN672" s="578">
        <v>19598249</v>
      </c>
      <c r="AO672" s="579">
        <v>0</v>
      </c>
      <c r="AP672" s="601"/>
      <c r="AQ672" s="595" t="s">
        <v>2795</v>
      </c>
      <c r="AR672" s="596" t="s">
        <v>2799</v>
      </c>
      <c r="AS672" s="582">
        <v>0</v>
      </c>
      <c r="AT672" s="601"/>
      <c r="AU672" s="595" t="s">
        <v>2795</v>
      </c>
      <c r="AV672" s="598" t="s">
        <v>2800</v>
      </c>
      <c r="AW672" s="562" t="s">
        <v>2801</v>
      </c>
      <c r="AX672" s="585"/>
      <c r="AY672" s="585"/>
      <c r="AZ672" s="586">
        <v>0</v>
      </c>
      <c r="BA672" s="586">
        <v>0</v>
      </c>
      <c r="BB672" s="586">
        <v>0</v>
      </c>
      <c r="BC672" s="592">
        <v>0</v>
      </c>
      <c r="BD672" s="599">
        <v>0</v>
      </c>
      <c r="BE672" s="568"/>
      <c r="BF672" s="589" t="s">
        <v>178</v>
      </c>
      <c r="BG672" s="590">
        <v>0</v>
      </c>
      <c r="BH672" s="590">
        <v>0</v>
      </c>
      <c r="BI672" s="591">
        <v>19598249</v>
      </c>
      <c r="BJ672" s="1100">
        <v>60</v>
      </c>
      <c r="BK672" s="544">
        <f t="shared" si="93"/>
        <v>326637.48333333334</v>
      </c>
      <c r="BL672" s="544">
        <f t="shared" si="84"/>
        <v>256911.68643805379</v>
      </c>
      <c r="BM672" s="544">
        <f t="shared" si="85"/>
        <v>-69725.796895279549</v>
      </c>
      <c r="BN672" s="545"/>
      <c r="BO672" s="545">
        <f t="shared" si="86"/>
        <v>0</v>
      </c>
      <c r="BP672" s="545">
        <f t="shared" si="87"/>
        <v>0</v>
      </c>
      <c r="BQ672" s="545"/>
      <c r="BR672" s="545"/>
      <c r="BS672" s="545"/>
      <c r="BT672" s="545">
        <f t="shared" si="94"/>
        <v>60</v>
      </c>
      <c r="BU672" s="545">
        <f t="shared" si="88"/>
        <v>-4183547.8137167729</v>
      </c>
      <c r="BV672" s="545">
        <f t="shared" si="89"/>
        <v>-1380570.778526535</v>
      </c>
      <c r="BW672" s="545">
        <f t="shared" si="90"/>
        <v>-1380570.778526535</v>
      </c>
      <c r="BX672" s="1101">
        <f t="shared" si="91"/>
        <v>8.3416644175071943E-5</v>
      </c>
      <c r="BY672" s="1102">
        <f t="shared" si="92"/>
        <v>15414701.186283227</v>
      </c>
    </row>
    <row r="673" spans="1:77" ht="12" customHeight="1">
      <c r="A673" s="1086">
        <v>1911351002</v>
      </c>
      <c r="B673" s="1061">
        <v>7151000</v>
      </c>
      <c r="C673" s="1062">
        <v>7049524</v>
      </c>
      <c r="D673" s="1062">
        <v>292</v>
      </c>
      <c r="E673" s="1062" t="s">
        <v>5336</v>
      </c>
      <c r="F673" s="1062" t="s">
        <v>2955</v>
      </c>
      <c r="G673" s="1087" t="s">
        <v>2962</v>
      </c>
      <c r="H673" s="1088" t="s">
        <v>2887</v>
      </c>
      <c r="I673" s="1088" t="s">
        <v>2795</v>
      </c>
      <c r="J673" s="1089" t="s">
        <v>3026</v>
      </c>
      <c r="K673" s="1090">
        <v>43213</v>
      </c>
      <c r="L673" s="1091"/>
      <c r="M673" s="563"/>
      <c r="N673" s="562">
        <v>0</v>
      </c>
      <c r="O673" s="564">
        <v>0</v>
      </c>
      <c r="P673" s="565">
        <v>0</v>
      </c>
      <c r="Q673" s="564" t="s">
        <v>2796</v>
      </c>
      <c r="R673" s="564" t="s">
        <v>127</v>
      </c>
      <c r="S673" s="566">
        <v>27100809</v>
      </c>
      <c r="T673" s="567" t="s">
        <v>2939</v>
      </c>
      <c r="U673" s="601"/>
      <c r="V673" s="569">
        <v>0</v>
      </c>
      <c r="W673" s="566">
        <v>0</v>
      </c>
      <c r="X673" s="570">
        <v>0</v>
      </c>
      <c r="Y673" s="571">
        <v>0</v>
      </c>
      <c r="Z673" s="601"/>
      <c r="AA673" s="572" t="s">
        <v>3802</v>
      </c>
      <c r="AB673" s="573"/>
      <c r="AC673" s="652">
        <v>27100809</v>
      </c>
      <c r="AD673" s="574">
        <v>27100809</v>
      </c>
      <c r="AE673" s="574">
        <v>0</v>
      </c>
      <c r="AF673" s="575">
        <v>27100809</v>
      </c>
      <c r="AG673" s="576" t="s">
        <v>2798</v>
      </c>
      <c r="AH673" s="574">
        <v>0</v>
      </c>
      <c r="AI673" s="577" t="s">
        <v>2798</v>
      </c>
      <c r="AJ673" s="574">
        <v>0</v>
      </c>
      <c r="AK673" s="577" t="s">
        <v>2798</v>
      </c>
      <c r="AL673" s="575">
        <v>0</v>
      </c>
      <c r="AM673" s="601"/>
      <c r="AN673" s="578">
        <v>27100809</v>
      </c>
      <c r="AO673" s="579">
        <v>0</v>
      </c>
      <c r="AP673" s="601"/>
      <c r="AQ673" s="595" t="s">
        <v>2795</v>
      </c>
      <c r="AR673" s="596" t="s">
        <v>2799</v>
      </c>
      <c r="AS673" s="582">
        <v>0</v>
      </c>
      <c r="AT673" s="601"/>
      <c r="AU673" s="595" t="s">
        <v>2795</v>
      </c>
      <c r="AV673" s="598" t="s">
        <v>2800</v>
      </c>
      <c r="AW673" s="562" t="s">
        <v>2801</v>
      </c>
      <c r="AX673" s="585"/>
      <c r="AY673" s="585"/>
      <c r="AZ673" s="586">
        <v>0</v>
      </c>
      <c r="BA673" s="586">
        <v>0</v>
      </c>
      <c r="BB673" s="586">
        <v>0</v>
      </c>
      <c r="BC673" s="592">
        <v>0</v>
      </c>
      <c r="BD673" s="599">
        <v>0</v>
      </c>
      <c r="BE673" s="568"/>
      <c r="BF673" s="589" t="s">
        <v>178</v>
      </c>
      <c r="BG673" s="590">
        <v>0</v>
      </c>
      <c r="BH673" s="590">
        <v>0</v>
      </c>
      <c r="BI673" s="591">
        <v>27100809</v>
      </c>
      <c r="BJ673" s="1100">
        <v>60</v>
      </c>
      <c r="BK673" s="544">
        <f t="shared" si="93"/>
        <v>451680.15</v>
      </c>
      <c r="BL673" s="544">
        <f t="shared" si="84"/>
        <v>355262.07183231448</v>
      </c>
      <c r="BM673" s="544">
        <f t="shared" si="85"/>
        <v>-96418.07816768554</v>
      </c>
      <c r="BN673" s="545"/>
      <c r="BO673" s="545">
        <f t="shared" si="86"/>
        <v>0</v>
      </c>
      <c r="BP673" s="545">
        <f t="shared" si="87"/>
        <v>0</v>
      </c>
      <c r="BQ673" s="545"/>
      <c r="BR673" s="545"/>
      <c r="BS673" s="545"/>
      <c r="BT673" s="545">
        <f t="shared" si="94"/>
        <v>60</v>
      </c>
      <c r="BU673" s="545">
        <f t="shared" si="88"/>
        <v>-5785084.6900611324</v>
      </c>
      <c r="BV673" s="545">
        <f t="shared" si="89"/>
        <v>-1909077.9477201737</v>
      </c>
      <c r="BW673" s="545">
        <f t="shared" si="90"/>
        <v>-1909077.9477201737</v>
      </c>
      <c r="BX673" s="1101">
        <f t="shared" si="91"/>
        <v>1.1535002648499809E-4</v>
      </c>
      <c r="BY673" s="1102">
        <f t="shared" si="92"/>
        <v>21315724.30993887</v>
      </c>
    </row>
    <row r="674" spans="1:77" ht="12" customHeight="1">
      <c r="A674" s="1086">
        <v>1911351002</v>
      </c>
      <c r="B674" s="1061">
        <v>7151000</v>
      </c>
      <c r="C674" s="1062">
        <v>7049524</v>
      </c>
      <c r="D674" s="1062">
        <v>293</v>
      </c>
      <c r="E674" s="1062" t="s">
        <v>5337</v>
      </c>
      <c r="F674" s="1062" t="s">
        <v>2955</v>
      </c>
      <c r="G674" s="1087" t="s">
        <v>2962</v>
      </c>
      <c r="H674" s="1088" t="s">
        <v>2887</v>
      </c>
      <c r="I674" s="1088" t="s">
        <v>2795</v>
      </c>
      <c r="J674" s="1089" t="s">
        <v>3026</v>
      </c>
      <c r="K674" s="1090">
        <v>43213</v>
      </c>
      <c r="L674" s="1091"/>
      <c r="M674" s="563"/>
      <c r="N674" s="562">
        <v>0</v>
      </c>
      <c r="O674" s="564">
        <v>0</v>
      </c>
      <c r="P674" s="565">
        <v>0</v>
      </c>
      <c r="Q674" s="564" t="s">
        <v>2796</v>
      </c>
      <c r="R674" s="564" t="s">
        <v>127</v>
      </c>
      <c r="S674" s="566">
        <v>39200000</v>
      </c>
      <c r="T674" s="567" t="s">
        <v>2939</v>
      </c>
      <c r="U674" s="601"/>
      <c r="V674" s="569">
        <v>0</v>
      </c>
      <c r="W674" s="566">
        <v>0</v>
      </c>
      <c r="X674" s="570">
        <v>0</v>
      </c>
      <c r="Y674" s="571">
        <v>0</v>
      </c>
      <c r="Z674" s="601"/>
      <c r="AA674" s="572" t="s">
        <v>3802</v>
      </c>
      <c r="AB674" s="573"/>
      <c r="AC674" s="652">
        <v>39200000</v>
      </c>
      <c r="AD674" s="574">
        <v>39200000</v>
      </c>
      <c r="AE674" s="574">
        <v>0</v>
      </c>
      <c r="AF674" s="575">
        <v>39200000</v>
      </c>
      <c r="AG674" s="576" t="s">
        <v>2798</v>
      </c>
      <c r="AH674" s="574">
        <v>0</v>
      </c>
      <c r="AI674" s="577" t="s">
        <v>2798</v>
      </c>
      <c r="AJ674" s="574">
        <v>0</v>
      </c>
      <c r="AK674" s="577" t="s">
        <v>2798</v>
      </c>
      <c r="AL674" s="575">
        <v>0</v>
      </c>
      <c r="AM674" s="601"/>
      <c r="AN674" s="578">
        <v>39200000</v>
      </c>
      <c r="AO674" s="579">
        <v>0</v>
      </c>
      <c r="AP674" s="601"/>
      <c r="AQ674" s="595" t="s">
        <v>2795</v>
      </c>
      <c r="AR674" s="596" t="s">
        <v>2799</v>
      </c>
      <c r="AS674" s="582">
        <v>0</v>
      </c>
      <c r="AT674" s="601"/>
      <c r="AU674" s="595" t="s">
        <v>2795</v>
      </c>
      <c r="AV674" s="598" t="s">
        <v>2800</v>
      </c>
      <c r="AW674" s="562" t="s">
        <v>2801</v>
      </c>
      <c r="AX674" s="585"/>
      <c r="AY674" s="585"/>
      <c r="AZ674" s="586">
        <v>0</v>
      </c>
      <c r="BA674" s="586">
        <v>0</v>
      </c>
      <c r="BB674" s="586">
        <v>0</v>
      </c>
      <c r="BC674" s="592">
        <v>0</v>
      </c>
      <c r="BD674" s="599">
        <v>0</v>
      </c>
      <c r="BE674" s="568"/>
      <c r="BF674" s="589" t="s">
        <v>178</v>
      </c>
      <c r="BG674" s="590">
        <v>0</v>
      </c>
      <c r="BH674" s="590">
        <v>0</v>
      </c>
      <c r="BI674" s="591">
        <v>39200000</v>
      </c>
      <c r="BJ674" s="1100">
        <v>60</v>
      </c>
      <c r="BK674" s="544">
        <f t="shared" si="93"/>
        <v>653333.33333333337</v>
      </c>
      <c r="BL674" s="544">
        <f t="shared" si="84"/>
        <v>513869.28027966723</v>
      </c>
      <c r="BM674" s="544">
        <f t="shared" si="85"/>
        <v>-139464.05305366614</v>
      </c>
      <c r="BN674" s="545"/>
      <c r="BO674" s="545">
        <f t="shared" si="86"/>
        <v>0</v>
      </c>
      <c r="BP674" s="545">
        <f t="shared" si="87"/>
        <v>0</v>
      </c>
      <c r="BQ674" s="545"/>
      <c r="BR674" s="545"/>
      <c r="BS674" s="545"/>
      <c r="BT674" s="545">
        <f t="shared" si="94"/>
        <v>60</v>
      </c>
      <c r="BU674" s="545">
        <f t="shared" si="88"/>
        <v>-8367843.1832199683</v>
      </c>
      <c r="BV674" s="545">
        <f t="shared" si="89"/>
        <v>-2761388.2504625898</v>
      </c>
      <c r="BW674" s="545">
        <f t="shared" si="90"/>
        <v>-2761388.2504625898</v>
      </c>
      <c r="BX674" s="1101">
        <f t="shared" si="91"/>
        <v>1.6684819402298747E-4</v>
      </c>
      <c r="BY674" s="1102">
        <f t="shared" si="92"/>
        <v>30832156.816780034</v>
      </c>
    </row>
    <row r="675" spans="1:77" ht="12" customHeight="1">
      <c r="A675" s="1086">
        <v>1911351002</v>
      </c>
      <c r="B675" s="1061">
        <v>7151000</v>
      </c>
      <c r="C675" s="1062">
        <v>7049524</v>
      </c>
      <c r="D675" s="1062">
        <v>294</v>
      </c>
      <c r="E675" s="1062" t="s">
        <v>5338</v>
      </c>
      <c r="F675" s="1062" t="s">
        <v>2955</v>
      </c>
      <c r="G675" s="1087" t="s">
        <v>2962</v>
      </c>
      <c r="H675" s="1088" t="s">
        <v>2887</v>
      </c>
      <c r="I675" s="1088" t="s">
        <v>2795</v>
      </c>
      <c r="J675" s="1089" t="s">
        <v>3026</v>
      </c>
      <c r="K675" s="1090">
        <v>43213</v>
      </c>
      <c r="L675" s="1091"/>
      <c r="M675" s="563"/>
      <c r="N675" s="562">
        <v>0</v>
      </c>
      <c r="O675" s="564">
        <v>0</v>
      </c>
      <c r="P675" s="565">
        <v>0</v>
      </c>
      <c r="Q675" s="564" t="s">
        <v>2796</v>
      </c>
      <c r="R675" s="564" t="s">
        <v>127</v>
      </c>
      <c r="S675" s="566">
        <v>478636603.32999998</v>
      </c>
      <c r="T675" s="567" t="s">
        <v>2939</v>
      </c>
      <c r="U675" s="601"/>
      <c r="V675" s="569">
        <v>0</v>
      </c>
      <c r="W675" s="566">
        <v>0</v>
      </c>
      <c r="X675" s="570">
        <v>0</v>
      </c>
      <c r="Y675" s="571">
        <v>0</v>
      </c>
      <c r="Z675" s="601"/>
      <c r="AA675" s="572" t="s">
        <v>3802</v>
      </c>
      <c r="AB675" s="573"/>
      <c r="AC675" s="652">
        <v>478636603.32999998</v>
      </c>
      <c r="AD675" s="574">
        <v>478636603.32999998</v>
      </c>
      <c r="AE675" s="574">
        <v>0</v>
      </c>
      <c r="AF675" s="575">
        <v>478636603.32999998</v>
      </c>
      <c r="AG675" s="576" t="s">
        <v>2798</v>
      </c>
      <c r="AH675" s="574">
        <v>0</v>
      </c>
      <c r="AI675" s="577" t="s">
        <v>2798</v>
      </c>
      <c r="AJ675" s="574">
        <v>0</v>
      </c>
      <c r="AK675" s="577" t="s">
        <v>2798</v>
      </c>
      <c r="AL675" s="575">
        <v>0</v>
      </c>
      <c r="AM675" s="601"/>
      <c r="AN675" s="578">
        <v>478636603.32999998</v>
      </c>
      <c r="AO675" s="579">
        <v>0</v>
      </c>
      <c r="AP675" s="601"/>
      <c r="AQ675" s="595" t="s">
        <v>2795</v>
      </c>
      <c r="AR675" s="596" t="s">
        <v>2799</v>
      </c>
      <c r="AS675" s="582">
        <v>0</v>
      </c>
      <c r="AT675" s="601"/>
      <c r="AU675" s="595" t="s">
        <v>2795</v>
      </c>
      <c r="AV675" s="598" t="s">
        <v>2800</v>
      </c>
      <c r="AW675" s="562" t="s">
        <v>2801</v>
      </c>
      <c r="AX675" s="585"/>
      <c r="AY675" s="585"/>
      <c r="AZ675" s="586">
        <v>0</v>
      </c>
      <c r="BA675" s="586">
        <v>0</v>
      </c>
      <c r="BB675" s="586">
        <v>0</v>
      </c>
      <c r="BC675" s="592">
        <v>0</v>
      </c>
      <c r="BD675" s="599">
        <v>0</v>
      </c>
      <c r="BE675" s="568"/>
      <c r="BF675" s="589" t="s">
        <v>178</v>
      </c>
      <c r="BG675" s="590">
        <v>0</v>
      </c>
      <c r="BH675" s="590">
        <v>0</v>
      </c>
      <c r="BI675" s="591">
        <v>478636603.32999998</v>
      </c>
      <c r="BJ675" s="1100">
        <v>60</v>
      </c>
      <c r="BK675" s="544">
        <f t="shared" si="93"/>
        <v>7977276.7221666668</v>
      </c>
      <c r="BL675" s="544">
        <f t="shared" si="84"/>
        <v>6274404.2568543795</v>
      </c>
      <c r="BM675" s="544">
        <f t="shared" si="85"/>
        <v>-1702872.4653122872</v>
      </c>
      <c r="BN675" s="545"/>
      <c r="BO675" s="545">
        <f t="shared" si="86"/>
        <v>0</v>
      </c>
      <c r="BP675" s="545">
        <f t="shared" si="87"/>
        <v>0</v>
      </c>
      <c r="BQ675" s="545"/>
      <c r="BR675" s="545"/>
      <c r="BS675" s="545"/>
      <c r="BT675" s="545">
        <f t="shared" si="94"/>
        <v>60</v>
      </c>
      <c r="BU675" s="545">
        <f t="shared" si="88"/>
        <v>-102172347.91873723</v>
      </c>
      <c r="BV675" s="545">
        <f t="shared" si="89"/>
        <v>-33716874.813183285</v>
      </c>
      <c r="BW675" s="545">
        <f t="shared" si="90"/>
        <v>-33716874.813183285</v>
      </c>
      <c r="BX675" s="1101">
        <f t="shared" si="91"/>
        <v>2.0372360423190693E-3</v>
      </c>
      <c r="BY675" s="1102">
        <f t="shared" si="92"/>
        <v>376464255.41126275</v>
      </c>
    </row>
    <row r="676" spans="1:77" ht="12" customHeight="1">
      <c r="A676" s="1086">
        <v>1911351002</v>
      </c>
      <c r="B676" s="1061">
        <v>7151000</v>
      </c>
      <c r="C676" s="1062">
        <v>7049602</v>
      </c>
      <c r="D676" s="1062">
        <v>0</v>
      </c>
      <c r="E676" s="1062" t="s">
        <v>3071</v>
      </c>
      <c r="F676" s="1062" t="s">
        <v>2885</v>
      </c>
      <c r="G676" s="1087" t="s">
        <v>2902</v>
      </c>
      <c r="H676" s="1088" t="s">
        <v>2887</v>
      </c>
      <c r="I676" s="1088" t="s">
        <v>2795</v>
      </c>
      <c r="J676" s="1089"/>
      <c r="K676" s="1090">
        <v>42458</v>
      </c>
      <c r="L676" s="1091">
        <v>42429</v>
      </c>
      <c r="M676" s="563">
        <v>120</v>
      </c>
      <c r="N676" s="562">
        <v>46081</v>
      </c>
      <c r="O676" s="564">
        <v>26</v>
      </c>
      <c r="P676" s="565">
        <v>94</v>
      </c>
      <c r="Q676" s="564" t="s">
        <v>2796</v>
      </c>
      <c r="R676" s="564" t="s">
        <v>127</v>
      </c>
      <c r="S676" s="566">
        <v>136573070</v>
      </c>
      <c r="T676" s="567" t="s">
        <v>2797</v>
      </c>
      <c r="U676" s="601"/>
      <c r="V676" s="569">
        <v>136573070</v>
      </c>
      <c r="W676" s="566">
        <v>-28452722.916666675</v>
      </c>
      <c r="X676" s="570">
        <v>0</v>
      </c>
      <c r="Y676" s="571">
        <v>108120347.08333333</v>
      </c>
      <c r="Z676" s="601"/>
      <c r="AA676" s="572"/>
      <c r="AB676" s="573"/>
      <c r="AC676" s="652">
        <v>0</v>
      </c>
      <c r="AD676" s="574">
        <v>0</v>
      </c>
      <c r="AE676" s="574">
        <v>0</v>
      </c>
      <c r="AF676" s="575">
        <v>0</v>
      </c>
      <c r="AG676" s="576" t="s">
        <v>2798</v>
      </c>
      <c r="AH676" s="574">
        <v>0</v>
      </c>
      <c r="AI676" s="577" t="s">
        <v>2798</v>
      </c>
      <c r="AJ676" s="574">
        <v>0</v>
      </c>
      <c r="AK676" s="577" t="s">
        <v>2798</v>
      </c>
      <c r="AL676" s="575">
        <v>0</v>
      </c>
      <c r="AM676" s="601"/>
      <c r="AN676" s="578">
        <v>0</v>
      </c>
      <c r="AO676" s="579">
        <v>0</v>
      </c>
      <c r="AP676" s="601"/>
      <c r="AQ676" s="595" t="s">
        <v>2795</v>
      </c>
      <c r="AR676" s="596" t="s">
        <v>2799</v>
      </c>
      <c r="AS676" s="582">
        <v>0</v>
      </c>
      <c r="AT676" s="601"/>
      <c r="AU676" s="595" t="s">
        <v>2795</v>
      </c>
      <c r="AV676" s="598" t="s">
        <v>2800</v>
      </c>
      <c r="AW676" s="562" t="s">
        <v>2801</v>
      </c>
      <c r="AX676" s="585" t="s">
        <v>178</v>
      </c>
      <c r="AY676" s="585" t="s">
        <v>178</v>
      </c>
      <c r="AZ676" s="586">
        <v>0</v>
      </c>
      <c r="BA676" s="586">
        <v>0</v>
      </c>
      <c r="BB676" s="586">
        <v>0</v>
      </c>
      <c r="BC676" s="592">
        <v>0</v>
      </c>
      <c r="BD676" s="599">
        <v>0</v>
      </c>
      <c r="BE676" s="568"/>
      <c r="BF676" s="589">
        <v>1</v>
      </c>
      <c r="BG676" s="590">
        <v>1138108.9166666667</v>
      </c>
      <c r="BH676" s="590">
        <v>-29590831.833333343</v>
      </c>
      <c r="BI676" s="591">
        <v>106982238.16666666</v>
      </c>
      <c r="BJ676" s="1100">
        <v>60</v>
      </c>
      <c r="BK676" s="544">
        <f t="shared" si="93"/>
        <v>1783037.3027777777</v>
      </c>
      <c r="BL676" s="544">
        <f t="shared" si="84"/>
        <v>1402420.5543217587</v>
      </c>
      <c r="BM676" s="544">
        <f t="shared" si="85"/>
        <v>-380616.74845601898</v>
      </c>
      <c r="BN676" s="545"/>
      <c r="BO676" s="545">
        <f t="shared" si="86"/>
        <v>0</v>
      </c>
      <c r="BP676" s="545">
        <f t="shared" si="87"/>
        <v>0</v>
      </c>
      <c r="BQ676" s="545"/>
      <c r="BR676" s="545"/>
      <c r="BS676" s="545"/>
      <c r="BT676" s="545">
        <f t="shared" si="94"/>
        <v>60</v>
      </c>
      <c r="BU676" s="545">
        <f t="shared" si="88"/>
        <v>-22837004.907361139</v>
      </c>
      <c r="BV676" s="545">
        <f t="shared" si="89"/>
        <v>-7536211.6194291757</v>
      </c>
      <c r="BW676" s="545">
        <f t="shared" si="90"/>
        <v>-7536211.6194291757</v>
      </c>
      <c r="BX676" s="1101">
        <f t="shared" si="91"/>
        <v>4.5535186812871052E-4</v>
      </c>
      <c r="BY676" s="1102">
        <f t="shared" si="92"/>
        <v>84145233.259305522</v>
      </c>
    </row>
    <row r="677" spans="1:77" ht="12" customHeight="1">
      <c r="A677" s="1086">
        <v>1911351002</v>
      </c>
      <c r="B677" s="1061">
        <v>7151000</v>
      </c>
      <c r="C677" s="1062">
        <v>7049611</v>
      </c>
      <c r="D677" s="1062">
        <v>0</v>
      </c>
      <c r="E677" s="1062" t="s">
        <v>3072</v>
      </c>
      <c r="F677" s="1062" t="s">
        <v>2885</v>
      </c>
      <c r="G677" s="1087" t="s">
        <v>2839</v>
      </c>
      <c r="H677" s="1088" t="s">
        <v>2887</v>
      </c>
      <c r="I677" s="1088" t="s">
        <v>2795</v>
      </c>
      <c r="J677" s="1089"/>
      <c r="K677" s="1090">
        <v>42447</v>
      </c>
      <c r="L677" s="1091">
        <v>42582</v>
      </c>
      <c r="M677" s="563">
        <v>120</v>
      </c>
      <c r="N677" s="562">
        <v>46234</v>
      </c>
      <c r="O677" s="564">
        <v>21</v>
      </c>
      <c r="P677" s="565">
        <v>99</v>
      </c>
      <c r="Q677" s="564" t="s">
        <v>2796</v>
      </c>
      <c r="R677" s="564" t="s">
        <v>127</v>
      </c>
      <c r="S677" s="566">
        <v>514982058.38</v>
      </c>
      <c r="T677" s="567" t="s">
        <v>2797</v>
      </c>
      <c r="U677" s="601"/>
      <c r="V677" s="569">
        <v>514982058.38</v>
      </c>
      <c r="W677" s="566">
        <v>-85830343.063333333</v>
      </c>
      <c r="X677" s="570">
        <v>0</v>
      </c>
      <c r="Y677" s="571">
        <v>429151715.31666666</v>
      </c>
      <c r="Z677" s="601"/>
      <c r="AA677" s="572"/>
      <c r="AB677" s="573"/>
      <c r="AC677" s="652">
        <v>0</v>
      </c>
      <c r="AD677" s="574">
        <v>0</v>
      </c>
      <c r="AE677" s="574">
        <v>0</v>
      </c>
      <c r="AF677" s="575">
        <v>0</v>
      </c>
      <c r="AG677" s="576" t="s">
        <v>2798</v>
      </c>
      <c r="AH677" s="574">
        <v>0</v>
      </c>
      <c r="AI677" s="577" t="s">
        <v>2798</v>
      </c>
      <c r="AJ677" s="574">
        <v>0</v>
      </c>
      <c r="AK677" s="577" t="s">
        <v>2798</v>
      </c>
      <c r="AL677" s="575">
        <v>0</v>
      </c>
      <c r="AM677" s="601"/>
      <c r="AN677" s="578">
        <v>0</v>
      </c>
      <c r="AO677" s="579">
        <v>0</v>
      </c>
      <c r="AP677" s="601"/>
      <c r="AQ677" s="595" t="s">
        <v>2795</v>
      </c>
      <c r="AR677" s="596" t="s">
        <v>2799</v>
      </c>
      <c r="AS677" s="582">
        <v>0</v>
      </c>
      <c r="AT677" s="601"/>
      <c r="AU677" s="595" t="s">
        <v>2795</v>
      </c>
      <c r="AV677" s="598" t="s">
        <v>2800</v>
      </c>
      <c r="AW677" s="562" t="s">
        <v>2801</v>
      </c>
      <c r="AX677" s="585" t="s">
        <v>178</v>
      </c>
      <c r="AY677" s="585" t="s">
        <v>178</v>
      </c>
      <c r="AZ677" s="586">
        <v>0</v>
      </c>
      <c r="BA677" s="586">
        <v>0</v>
      </c>
      <c r="BB677" s="586">
        <v>0</v>
      </c>
      <c r="BC677" s="592">
        <v>0</v>
      </c>
      <c r="BD677" s="599">
        <v>0</v>
      </c>
      <c r="BE677" s="568"/>
      <c r="BF677" s="589">
        <v>1</v>
      </c>
      <c r="BG677" s="590">
        <v>4291517.1531666666</v>
      </c>
      <c r="BH677" s="590">
        <v>-90121860.216499999</v>
      </c>
      <c r="BI677" s="591">
        <v>424860198.16350001</v>
      </c>
      <c r="BJ677" s="1100">
        <v>60</v>
      </c>
      <c r="BK677" s="544">
        <f t="shared" si="93"/>
        <v>7081003.3027250003</v>
      </c>
      <c r="BL677" s="544">
        <f t="shared" si="84"/>
        <v>5569454.1900447588</v>
      </c>
      <c r="BM677" s="544">
        <f t="shared" si="85"/>
        <v>-1511549.1126802415</v>
      </c>
      <c r="BN677" s="545"/>
      <c r="BO677" s="545">
        <f t="shared" si="86"/>
        <v>0</v>
      </c>
      <c r="BP677" s="545">
        <f t="shared" si="87"/>
        <v>0</v>
      </c>
      <c r="BQ677" s="545"/>
      <c r="BR677" s="545"/>
      <c r="BS677" s="545"/>
      <c r="BT677" s="545">
        <f t="shared" si="94"/>
        <v>60</v>
      </c>
      <c r="BU677" s="545">
        <f t="shared" si="88"/>
        <v>-90692946.760814488</v>
      </c>
      <c r="BV677" s="545">
        <f t="shared" si="89"/>
        <v>-29928672.431068782</v>
      </c>
      <c r="BW677" s="545">
        <f t="shared" si="90"/>
        <v>-29928672.431068782</v>
      </c>
      <c r="BX677" s="1101">
        <f t="shared" si="91"/>
        <v>1.8083458361180752E-3</v>
      </c>
      <c r="BY677" s="1102">
        <f t="shared" si="92"/>
        <v>334167251.40268552</v>
      </c>
    </row>
    <row r="678" spans="1:77" ht="12" customHeight="1">
      <c r="A678" s="1086">
        <v>1911351000</v>
      </c>
      <c r="B678" s="1061">
        <v>7000100</v>
      </c>
      <c r="C678" s="1062">
        <v>7049627</v>
      </c>
      <c r="D678" s="1062">
        <v>0</v>
      </c>
      <c r="E678" s="1062" t="s">
        <v>3073</v>
      </c>
      <c r="F678" s="1062" t="s">
        <v>3074</v>
      </c>
      <c r="G678" s="1087" t="s">
        <v>3325</v>
      </c>
      <c r="H678" s="1088" t="s">
        <v>2794</v>
      </c>
      <c r="I678" s="1088" t="s">
        <v>2842</v>
      </c>
      <c r="J678" s="1089" t="s">
        <v>3326</v>
      </c>
      <c r="K678" s="1090">
        <v>42467</v>
      </c>
      <c r="L678" s="1091">
        <v>42794</v>
      </c>
      <c r="M678" s="563">
        <v>60</v>
      </c>
      <c r="N678" s="562">
        <v>44620</v>
      </c>
      <c r="O678" s="564">
        <v>14</v>
      </c>
      <c r="P678" s="565">
        <v>46</v>
      </c>
      <c r="Q678" s="564" t="s">
        <v>2796</v>
      </c>
      <c r="R678" s="564" t="s">
        <v>127</v>
      </c>
      <c r="S678" s="566">
        <v>4834735081.1999998</v>
      </c>
      <c r="T678" s="567" t="s">
        <v>2797</v>
      </c>
      <c r="U678" s="601"/>
      <c r="V678" s="569">
        <v>4834735081.1999998</v>
      </c>
      <c r="W678" s="566">
        <v>-1047525934.2599999</v>
      </c>
      <c r="X678" s="570">
        <v>0</v>
      </c>
      <c r="Y678" s="571">
        <v>3787209146.9400001</v>
      </c>
      <c r="Z678" s="601"/>
      <c r="AA678" s="572"/>
      <c r="AB678" s="573"/>
      <c r="AC678" s="652">
        <v>0</v>
      </c>
      <c r="AD678" s="574">
        <v>0</v>
      </c>
      <c r="AE678" s="574">
        <v>0</v>
      </c>
      <c r="AF678" s="575">
        <v>0</v>
      </c>
      <c r="AG678" s="576" t="s">
        <v>2798</v>
      </c>
      <c r="AH678" s="574">
        <v>0</v>
      </c>
      <c r="AI678" s="577" t="s">
        <v>2798</v>
      </c>
      <c r="AJ678" s="574">
        <v>0</v>
      </c>
      <c r="AK678" s="577" t="s">
        <v>2798</v>
      </c>
      <c r="AL678" s="575">
        <v>0</v>
      </c>
      <c r="AM678" s="601"/>
      <c r="AN678" s="578">
        <v>0</v>
      </c>
      <c r="AO678" s="579">
        <v>0</v>
      </c>
      <c r="AP678" s="601"/>
      <c r="AQ678" s="595" t="s">
        <v>2795</v>
      </c>
      <c r="AR678" s="596" t="s">
        <v>2799</v>
      </c>
      <c r="AS678" s="582">
        <v>0</v>
      </c>
      <c r="AT678" s="601"/>
      <c r="AU678" s="595" t="s">
        <v>2795</v>
      </c>
      <c r="AV678" s="598" t="s">
        <v>2800</v>
      </c>
      <c r="AW678" s="562" t="s">
        <v>2801</v>
      </c>
      <c r="AX678" s="585" t="s">
        <v>178</v>
      </c>
      <c r="AY678" s="585" t="s">
        <v>178</v>
      </c>
      <c r="AZ678" s="586">
        <v>0</v>
      </c>
      <c r="BA678" s="586">
        <v>0</v>
      </c>
      <c r="BB678" s="586">
        <v>0</v>
      </c>
      <c r="BC678" s="592">
        <v>0</v>
      </c>
      <c r="BD678" s="599">
        <v>0</v>
      </c>
      <c r="BE678" s="568"/>
      <c r="BF678" s="589">
        <v>1</v>
      </c>
      <c r="BG678" s="590">
        <v>80578918.019999996</v>
      </c>
      <c r="BH678" s="590">
        <v>-1128104852.28</v>
      </c>
      <c r="BI678" s="591">
        <v>3706630228.9200001</v>
      </c>
      <c r="BJ678" s="1100">
        <v>60</v>
      </c>
      <c r="BK678" s="544">
        <f t="shared" si="93"/>
        <v>61777170.482000001</v>
      </c>
      <c r="BL678" s="544">
        <f t="shared" si="84"/>
        <v>48589882.857091293</v>
      </c>
      <c r="BM678" s="544">
        <f t="shared" si="85"/>
        <v>-13187287.624908708</v>
      </c>
      <c r="BN678" s="545"/>
      <c r="BO678" s="545">
        <f t="shared" si="86"/>
        <v>0</v>
      </c>
      <c r="BP678" s="545">
        <f t="shared" si="87"/>
        <v>0</v>
      </c>
      <c r="BQ678" s="545"/>
      <c r="BR678" s="545"/>
      <c r="BS678" s="545"/>
      <c r="BT678" s="545">
        <f t="shared" si="94"/>
        <v>60</v>
      </c>
      <c r="BU678" s="545">
        <f t="shared" si="88"/>
        <v>-791237257.49452245</v>
      </c>
      <c r="BV678" s="545">
        <f t="shared" si="89"/>
        <v>-261108294.97319242</v>
      </c>
      <c r="BW678" s="545">
        <f t="shared" si="90"/>
        <v>-261108294.97319242</v>
      </c>
      <c r="BX678" s="1101">
        <f t="shared" si="91"/>
        <v>1.5776646928732516E-2</v>
      </c>
      <c r="BY678" s="1102">
        <f t="shared" si="92"/>
        <v>2915392971.4254775</v>
      </c>
    </row>
    <row r="679" spans="1:77" ht="12" customHeight="1">
      <c r="A679" s="1086">
        <v>1911351002</v>
      </c>
      <c r="B679" s="1061">
        <v>7151000</v>
      </c>
      <c r="C679" s="1062">
        <v>7050165</v>
      </c>
      <c r="D679" s="1062">
        <v>0</v>
      </c>
      <c r="E679" s="1062" t="s">
        <v>3075</v>
      </c>
      <c r="F679" s="1062" t="s">
        <v>3076</v>
      </c>
      <c r="G679" s="1087" t="s">
        <v>3077</v>
      </c>
      <c r="H679" s="1088" t="s">
        <v>2887</v>
      </c>
      <c r="I679" s="1088" t="s">
        <v>2795</v>
      </c>
      <c r="J679" s="1089"/>
      <c r="K679" s="1090">
        <v>42548</v>
      </c>
      <c r="L679" s="1091">
        <v>42521</v>
      </c>
      <c r="M679" s="563">
        <v>0</v>
      </c>
      <c r="N679" s="562">
        <v>42521</v>
      </c>
      <c r="O679" s="564">
        <v>0</v>
      </c>
      <c r="P679" s="565">
        <v>0</v>
      </c>
      <c r="Q679" s="564" t="s">
        <v>2796</v>
      </c>
      <c r="R679" s="564" t="s">
        <v>127</v>
      </c>
      <c r="S679" s="566">
        <v>1623774750</v>
      </c>
      <c r="T679" s="567" t="s">
        <v>2797</v>
      </c>
      <c r="U679" s="601"/>
      <c r="V679" s="569">
        <v>1623774750</v>
      </c>
      <c r="W679" s="566">
        <v>0</v>
      </c>
      <c r="X679" s="570">
        <v>0</v>
      </c>
      <c r="Y679" s="571">
        <v>1623774750</v>
      </c>
      <c r="Z679" s="601"/>
      <c r="AA679" s="572"/>
      <c r="AB679" s="573"/>
      <c r="AC679" s="652">
        <v>0</v>
      </c>
      <c r="AD679" s="574">
        <v>0</v>
      </c>
      <c r="AE679" s="574">
        <v>0</v>
      </c>
      <c r="AF679" s="575">
        <v>0</v>
      </c>
      <c r="AG679" s="576" t="s">
        <v>2798</v>
      </c>
      <c r="AH679" s="574">
        <v>0</v>
      </c>
      <c r="AI679" s="577" t="s">
        <v>2798</v>
      </c>
      <c r="AJ679" s="574">
        <v>0</v>
      </c>
      <c r="AK679" s="577" t="s">
        <v>2798</v>
      </c>
      <c r="AL679" s="575">
        <v>0</v>
      </c>
      <c r="AM679" s="601"/>
      <c r="AN679" s="578">
        <v>0</v>
      </c>
      <c r="AO679" s="579">
        <v>0</v>
      </c>
      <c r="AP679" s="601"/>
      <c r="AQ679" s="595" t="s">
        <v>2795</v>
      </c>
      <c r="AR679" s="596" t="s">
        <v>2799</v>
      </c>
      <c r="AS679" s="582">
        <v>0</v>
      </c>
      <c r="AT679" s="601"/>
      <c r="AU679" s="595" t="s">
        <v>2795</v>
      </c>
      <c r="AV679" s="598" t="s">
        <v>2800</v>
      </c>
      <c r="AW679" s="562" t="s">
        <v>2801</v>
      </c>
      <c r="AX679" s="585" t="s">
        <v>178</v>
      </c>
      <c r="AY679" s="585" t="s">
        <v>178</v>
      </c>
      <c r="AZ679" s="586">
        <v>0</v>
      </c>
      <c r="BA679" s="586">
        <v>0</v>
      </c>
      <c r="BB679" s="586">
        <v>0</v>
      </c>
      <c r="BC679" s="592">
        <v>0</v>
      </c>
      <c r="BD679" s="599">
        <v>0</v>
      </c>
      <c r="BE679" s="568"/>
      <c r="BF679" s="589" t="s">
        <v>178</v>
      </c>
      <c r="BG679" s="590">
        <v>0</v>
      </c>
      <c r="BH679" s="590">
        <v>0</v>
      </c>
      <c r="BI679" s="591">
        <v>1623774750</v>
      </c>
      <c r="BJ679" s="1100">
        <v>60</v>
      </c>
      <c r="BK679" s="544">
        <f t="shared" si="93"/>
        <v>27062912.5</v>
      </c>
      <c r="BL679" s="544">
        <f t="shared" si="84"/>
        <v>21285917.400989708</v>
      </c>
      <c r="BM679" s="544">
        <f t="shared" si="85"/>
        <v>-5776995.0990102924</v>
      </c>
      <c r="BN679" s="545"/>
      <c r="BO679" s="545">
        <f t="shared" si="86"/>
        <v>0</v>
      </c>
      <c r="BP679" s="545">
        <f t="shared" si="87"/>
        <v>0</v>
      </c>
      <c r="BQ679" s="545"/>
      <c r="BR679" s="545"/>
      <c r="BS679" s="545"/>
      <c r="BT679" s="545">
        <f t="shared" si="94"/>
        <v>60</v>
      </c>
      <c r="BU679" s="545">
        <f t="shared" si="88"/>
        <v>-346619705.94061756</v>
      </c>
      <c r="BV679" s="545">
        <f t="shared" si="89"/>
        <v>-114384502.9604038</v>
      </c>
      <c r="BW679" s="545">
        <f t="shared" si="90"/>
        <v>-114384502.9604038</v>
      </c>
      <c r="BX679" s="1101">
        <f t="shared" si="91"/>
        <v>6.9113235851435703E-3</v>
      </c>
      <c r="BY679" s="1102">
        <f t="shared" si="92"/>
        <v>1277155044.0593824</v>
      </c>
    </row>
    <row r="680" spans="1:77" ht="12" customHeight="1">
      <c r="A680" s="1086">
        <v>1911351002</v>
      </c>
      <c r="B680" s="1061">
        <v>7151000</v>
      </c>
      <c r="C680" s="1062">
        <v>7050165</v>
      </c>
      <c r="D680" s="1062">
        <v>1</v>
      </c>
      <c r="E680" s="1062" t="s">
        <v>3078</v>
      </c>
      <c r="F680" s="1062" t="s">
        <v>3076</v>
      </c>
      <c r="G680" s="1087" t="s">
        <v>3077</v>
      </c>
      <c r="H680" s="1088" t="s">
        <v>2887</v>
      </c>
      <c r="I680" s="1088" t="s">
        <v>2795</v>
      </c>
      <c r="J680" s="1089"/>
      <c r="K680" s="1090">
        <v>42578</v>
      </c>
      <c r="L680" s="1091">
        <v>42551</v>
      </c>
      <c r="M680" s="563">
        <v>0</v>
      </c>
      <c r="N680" s="562">
        <v>42551</v>
      </c>
      <c r="O680" s="564">
        <v>0</v>
      </c>
      <c r="P680" s="565">
        <v>0</v>
      </c>
      <c r="Q680" s="564" t="s">
        <v>2796</v>
      </c>
      <c r="R680" s="564" t="s">
        <v>127</v>
      </c>
      <c r="S680" s="566">
        <v>1130147226</v>
      </c>
      <c r="T680" s="567" t="s">
        <v>2797</v>
      </c>
      <c r="U680" s="601"/>
      <c r="V680" s="569">
        <v>1130147226</v>
      </c>
      <c r="W680" s="566">
        <v>0</v>
      </c>
      <c r="X680" s="570">
        <v>0</v>
      </c>
      <c r="Y680" s="571">
        <v>1130147226</v>
      </c>
      <c r="Z680" s="601"/>
      <c r="AA680" s="572"/>
      <c r="AB680" s="573"/>
      <c r="AC680" s="652">
        <v>0</v>
      </c>
      <c r="AD680" s="574">
        <v>0</v>
      </c>
      <c r="AE680" s="574">
        <v>0</v>
      </c>
      <c r="AF680" s="575">
        <v>0</v>
      </c>
      <c r="AG680" s="576" t="s">
        <v>2798</v>
      </c>
      <c r="AH680" s="574">
        <v>0</v>
      </c>
      <c r="AI680" s="577" t="s">
        <v>2798</v>
      </c>
      <c r="AJ680" s="574">
        <v>0</v>
      </c>
      <c r="AK680" s="577" t="s">
        <v>2798</v>
      </c>
      <c r="AL680" s="575">
        <v>0</v>
      </c>
      <c r="AM680" s="601"/>
      <c r="AN680" s="578">
        <v>0</v>
      </c>
      <c r="AO680" s="579">
        <v>0</v>
      </c>
      <c r="AP680" s="601"/>
      <c r="AQ680" s="595" t="s">
        <v>2795</v>
      </c>
      <c r="AR680" s="596" t="s">
        <v>2799</v>
      </c>
      <c r="AS680" s="582">
        <v>0</v>
      </c>
      <c r="AT680" s="601"/>
      <c r="AU680" s="595" t="s">
        <v>2795</v>
      </c>
      <c r="AV680" s="598" t="s">
        <v>2800</v>
      </c>
      <c r="AW680" s="562" t="s">
        <v>2801</v>
      </c>
      <c r="AX680" s="585" t="s">
        <v>178</v>
      </c>
      <c r="AY680" s="585" t="s">
        <v>178</v>
      </c>
      <c r="AZ680" s="586">
        <v>0</v>
      </c>
      <c r="BA680" s="586">
        <v>0</v>
      </c>
      <c r="BB680" s="586">
        <v>0</v>
      </c>
      <c r="BC680" s="592">
        <v>0</v>
      </c>
      <c r="BD680" s="599">
        <v>0</v>
      </c>
      <c r="BE680" s="568"/>
      <c r="BF680" s="589" t="s">
        <v>178</v>
      </c>
      <c r="BG680" s="590">
        <v>0</v>
      </c>
      <c r="BH680" s="590">
        <v>0</v>
      </c>
      <c r="BI680" s="591">
        <v>1130147226</v>
      </c>
      <c r="BJ680" s="1100">
        <v>60</v>
      </c>
      <c r="BK680" s="544">
        <f t="shared" si="93"/>
        <v>18835787.100000001</v>
      </c>
      <c r="BL680" s="544">
        <f t="shared" si="84"/>
        <v>14814998.511088839</v>
      </c>
      <c r="BM680" s="544">
        <f t="shared" si="85"/>
        <v>-4020788.5889111627</v>
      </c>
      <c r="BN680" s="545"/>
      <c r="BO680" s="545">
        <f t="shared" si="86"/>
        <v>0</v>
      </c>
      <c r="BP680" s="545">
        <f t="shared" si="87"/>
        <v>0</v>
      </c>
      <c r="BQ680" s="545"/>
      <c r="BR680" s="545"/>
      <c r="BS680" s="545"/>
      <c r="BT680" s="545">
        <f t="shared" si="94"/>
        <v>60</v>
      </c>
      <c r="BU680" s="545">
        <f t="shared" si="88"/>
        <v>-241247315.33466977</v>
      </c>
      <c r="BV680" s="545">
        <f t="shared" si="89"/>
        <v>-79611614.060441032</v>
      </c>
      <c r="BW680" s="545">
        <f t="shared" si="90"/>
        <v>-79611614.060441032</v>
      </c>
      <c r="BX680" s="1101">
        <f t="shared" si="91"/>
        <v>4.8102812152599249E-3</v>
      </c>
      <c r="BY680" s="1102">
        <f t="shared" si="92"/>
        <v>888899910.66533029</v>
      </c>
    </row>
    <row r="681" spans="1:77" ht="12" customHeight="1">
      <c r="A681" s="1086">
        <v>1911351002</v>
      </c>
      <c r="B681" s="1061">
        <v>7151000</v>
      </c>
      <c r="C681" s="1062">
        <v>7050165</v>
      </c>
      <c r="D681" s="1062">
        <v>2</v>
      </c>
      <c r="E681" s="1062" t="s">
        <v>3079</v>
      </c>
      <c r="F681" s="1062" t="s">
        <v>3080</v>
      </c>
      <c r="G681" s="1087" t="s">
        <v>3077</v>
      </c>
      <c r="H681" s="1088" t="s">
        <v>2887</v>
      </c>
      <c r="I681" s="1088" t="s">
        <v>2795</v>
      </c>
      <c r="J681" s="1089"/>
      <c r="K681" s="1090">
        <v>42696</v>
      </c>
      <c r="L681" s="1091"/>
      <c r="M681" s="563">
        <v>0</v>
      </c>
      <c r="N681" s="562">
        <v>0</v>
      </c>
      <c r="O681" s="564">
        <v>0</v>
      </c>
      <c r="P681" s="565">
        <v>0</v>
      </c>
      <c r="Q681" s="564" t="s">
        <v>2796</v>
      </c>
      <c r="R681" s="564" t="s">
        <v>127</v>
      </c>
      <c r="S681" s="566">
        <v>649509900</v>
      </c>
      <c r="T681" s="567" t="s">
        <v>2797</v>
      </c>
      <c r="U681" s="601"/>
      <c r="V681" s="569">
        <v>649509900</v>
      </c>
      <c r="W681" s="566">
        <v>0</v>
      </c>
      <c r="X681" s="570">
        <v>0</v>
      </c>
      <c r="Y681" s="571">
        <v>649509900</v>
      </c>
      <c r="Z681" s="601"/>
      <c r="AA681" s="572"/>
      <c r="AB681" s="573"/>
      <c r="AC681" s="652">
        <v>0</v>
      </c>
      <c r="AD681" s="574">
        <v>0</v>
      </c>
      <c r="AE681" s="574">
        <v>0</v>
      </c>
      <c r="AF681" s="575">
        <v>0</v>
      </c>
      <c r="AG681" s="576" t="s">
        <v>2798</v>
      </c>
      <c r="AH681" s="574">
        <v>0</v>
      </c>
      <c r="AI681" s="577" t="s">
        <v>2798</v>
      </c>
      <c r="AJ681" s="574">
        <v>0</v>
      </c>
      <c r="AK681" s="577" t="s">
        <v>2798</v>
      </c>
      <c r="AL681" s="575">
        <v>0</v>
      </c>
      <c r="AM681" s="601"/>
      <c r="AN681" s="578">
        <v>0</v>
      </c>
      <c r="AO681" s="579">
        <v>0</v>
      </c>
      <c r="AP681" s="601"/>
      <c r="AQ681" s="595" t="s">
        <v>2795</v>
      </c>
      <c r="AR681" s="596" t="s">
        <v>2799</v>
      </c>
      <c r="AS681" s="582">
        <v>0</v>
      </c>
      <c r="AT681" s="601"/>
      <c r="AU681" s="595" t="s">
        <v>2795</v>
      </c>
      <c r="AV681" s="598" t="s">
        <v>2800</v>
      </c>
      <c r="AW681" s="562" t="s">
        <v>2801</v>
      </c>
      <c r="AX681" s="585" t="s">
        <v>178</v>
      </c>
      <c r="AY681" s="585" t="s">
        <v>178</v>
      </c>
      <c r="AZ681" s="586">
        <v>0</v>
      </c>
      <c r="BA681" s="586">
        <v>0</v>
      </c>
      <c r="BB681" s="586">
        <v>0</v>
      </c>
      <c r="BC681" s="592">
        <v>0</v>
      </c>
      <c r="BD681" s="599">
        <v>0</v>
      </c>
      <c r="BE681" s="568"/>
      <c r="BF681" s="589" t="s">
        <v>178</v>
      </c>
      <c r="BG681" s="590">
        <v>0</v>
      </c>
      <c r="BH681" s="590">
        <v>0</v>
      </c>
      <c r="BI681" s="591">
        <v>649509900</v>
      </c>
      <c r="BJ681" s="1100">
        <v>60</v>
      </c>
      <c r="BK681" s="544">
        <f t="shared" si="93"/>
        <v>10825165</v>
      </c>
      <c r="BL681" s="544">
        <f t="shared" si="84"/>
        <v>8514366.9603958838</v>
      </c>
      <c r="BM681" s="544">
        <f t="shared" si="85"/>
        <v>-2310798.0396041162</v>
      </c>
      <c r="BN681" s="545"/>
      <c r="BO681" s="545">
        <f t="shared" si="86"/>
        <v>0</v>
      </c>
      <c r="BP681" s="545">
        <f t="shared" si="87"/>
        <v>0</v>
      </c>
      <c r="BQ681" s="545"/>
      <c r="BR681" s="545"/>
      <c r="BS681" s="545"/>
      <c r="BT681" s="545">
        <f t="shared" si="94"/>
        <v>60</v>
      </c>
      <c r="BU681" s="545">
        <f t="shared" si="88"/>
        <v>-138647882.37624699</v>
      </c>
      <c r="BV681" s="545">
        <f t="shared" si="89"/>
        <v>-45753801.184161507</v>
      </c>
      <c r="BW681" s="545">
        <f t="shared" si="90"/>
        <v>-45753801.184161507</v>
      </c>
      <c r="BX681" s="1101">
        <f t="shared" si="91"/>
        <v>2.764529434057428E-3</v>
      </c>
      <c r="BY681" s="1102">
        <f t="shared" si="92"/>
        <v>510862017.62375301</v>
      </c>
    </row>
    <row r="682" spans="1:77" ht="12" customHeight="1">
      <c r="A682" s="1086">
        <v>1911351002</v>
      </c>
      <c r="B682" s="1061">
        <v>7151000</v>
      </c>
      <c r="C682" s="1062">
        <v>7050165</v>
      </c>
      <c r="D682" s="1062">
        <v>3</v>
      </c>
      <c r="E682" s="1062" t="s">
        <v>3081</v>
      </c>
      <c r="F682" s="1062" t="s">
        <v>3076</v>
      </c>
      <c r="G682" s="1087" t="s">
        <v>3077</v>
      </c>
      <c r="H682" s="1088" t="s">
        <v>2887</v>
      </c>
      <c r="I682" s="1088" t="s">
        <v>2795</v>
      </c>
      <c r="J682" s="1089"/>
      <c r="K682" s="1090">
        <v>42726</v>
      </c>
      <c r="L682" s="1091"/>
      <c r="M682" s="563">
        <v>0</v>
      </c>
      <c r="N682" s="562">
        <v>0</v>
      </c>
      <c r="O682" s="564">
        <v>0</v>
      </c>
      <c r="P682" s="565">
        <v>0</v>
      </c>
      <c r="Q682" s="564" t="s">
        <v>2796</v>
      </c>
      <c r="R682" s="564" t="s">
        <v>127</v>
      </c>
      <c r="S682" s="566">
        <v>649509900</v>
      </c>
      <c r="T682" s="567" t="s">
        <v>2797</v>
      </c>
      <c r="U682" s="601"/>
      <c r="V682" s="569">
        <v>649509900</v>
      </c>
      <c r="W682" s="566">
        <v>0</v>
      </c>
      <c r="X682" s="570"/>
      <c r="Y682" s="571">
        <v>649509900</v>
      </c>
      <c r="Z682" s="601"/>
      <c r="AA682" s="572"/>
      <c r="AB682" s="573"/>
      <c r="AC682" s="652">
        <v>0</v>
      </c>
      <c r="AD682" s="574">
        <v>0</v>
      </c>
      <c r="AE682" s="574">
        <v>0</v>
      </c>
      <c r="AF682" s="575">
        <v>0</v>
      </c>
      <c r="AG682" s="576" t="s">
        <v>2798</v>
      </c>
      <c r="AH682" s="574">
        <v>0</v>
      </c>
      <c r="AI682" s="577" t="s">
        <v>2798</v>
      </c>
      <c r="AJ682" s="574">
        <v>0</v>
      </c>
      <c r="AK682" s="577" t="s">
        <v>2798</v>
      </c>
      <c r="AL682" s="575">
        <v>0</v>
      </c>
      <c r="AM682" s="601"/>
      <c r="AN682" s="578">
        <v>0</v>
      </c>
      <c r="AO682" s="579">
        <v>0</v>
      </c>
      <c r="AP682" s="601"/>
      <c r="AQ682" s="595" t="s">
        <v>2795</v>
      </c>
      <c r="AR682" s="596" t="s">
        <v>2799</v>
      </c>
      <c r="AS682" s="582">
        <v>0</v>
      </c>
      <c r="AT682" s="601"/>
      <c r="AU682" s="595" t="s">
        <v>2795</v>
      </c>
      <c r="AV682" s="598" t="s">
        <v>2800</v>
      </c>
      <c r="AW682" s="562" t="s">
        <v>2801</v>
      </c>
      <c r="AX682" s="585" t="s">
        <v>178</v>
      </c>
      <c r="AY682" s="585" t="s">
        <v>178</v>
      </c>
      <c r="AZ682" s="586">
        <v>0</v>
      </c>
      <c r="BA682" s="586">
        <v>0</v>
      </c>
      <c r="BB682" s="586">
        <v>0</v>
      </c>
      <c r="BC682" s="592">
        <v>0</v>
      </c>
      <c r="BD682" s="599">
        <v>0</v>
      </c>
      <c r="BE682" s="568"/>
      <c r="BF682" s="589" t="s">
        <v>178</v>
      </c>
      <c r="BG682" s="590">
        <v>0</v>
      </c>
      <c r="BH682" s="590">
        <v>0</v>
      </c>
      <c r="BI682" s="591">
        <v>649509900</v>
      </c>
      <c r="BJ682" s="1100">
        <v>60</v>
      </c>
      <c r="BK682" s="544">
        <f t="shared" si="93"/>
        <v>10825165</v>
      </c>
      <c r="BL682" s="544">
        <f t="shared" si="84"/>
        <v>8514366.9603958838</v>
      </c>
      <c r="BM682" s="544">
        <f t="shared" si="85"/>
        <v>-2310798.0396041162</v>
      </c>
      <c r="BN682" s="545"/>
      <c r="BO682" s="545">
        <f t="shared" si="86"/>
        <v>0</v>
      </c>
      <c r="BP682" s="545">
        <f t="shared" si="87"/>
        <v>0</v>
      </c>
      <c r="BQ682" s="545"/>
      <c r="BR682" s="545"/>
      <c r="BS682" s="545"/>
      <c r="BT682" s="545">
        <f t="shared" si="94"/>
        <v>60</v>
      </c>
      <c r="BU682" s="545">
        <f t="shared" si="88"/>
        <v>-138647882.37624699</v>
      </c>
      <c r="BV682" s="545">
        <f t="shared" si="89"/>
        <v>-45753801.184161507</v>
      </c>
      <c r="BW682" s="545">
        <f t="shared" si="90"/>
        <v>-45753801.184161507</v>
      </c>
      <c r="BX682" s="1101">
        <f t="shared" si="91"/>
        <v>2.764529434057428E-3</v>
      </c>
      <c r="BY682" s="1102">
        <f t="shared" si="92"/>
        <v>510862017.62375301</v>
      </c>
    </row>
    <row r="683" spans="1:77" ht="12" customHeight="1">
      <c r="A683" s="1086">
        <v>1911351002</v>
      </c>
      <c r="B683" s="1061">
        <v>7151000</v>
      </c>
      <c r="C683" s="1062">
        <v>7050165</v>
      </c>
      <c r="D683" s="1062">
        <v>4</v>
      </c>
      <c r="E683" s="1062" t="s">
        <v>3082</v>
      </c>
      <c r="F683" s="1062" t="s">
        <v>3076</v>
      </c>
      <c r="G683" s="1087" t="s">
        <v>3077</v>
      </c>
      <c r="H683" s="1088" t="s">
        <v>2887</v>
      </c>
      <c r="I683" s="1088" t="s">
        <v>2795</v>
      </c>
      <c r="J683" s="1089"/>
      <c r="K683" s="1090">
        <v>42823</v>
      </c>
      <c r="L683" s="1091"/>
      <c r="M683" s="563">
        <v>0</v>
      </c>
      <c r="N683" s="562">
        <v>0</v>
      </c>
      <c r="O683" s="564">
        <v>0</v>
      </c>
      <c r="P683" s="565">
        <v>0</v>
      </c>
      <c r="Q683" s="564" t="s">
        <v>2796</v>
      </c>
      <c r="R683" s="564" t="s">
        <v>127</v>
      </c>
      <c r="S683" s="566">
        <v>324754950</v>
      </c>
      <c r="T683" s="567" t="s">
        <v>2797</v>
      </c>
      <c r="U683" s="601"/>
      <c r="V683" s="569">
        <v>324754950</v>
      </c>
      <c r="W683" s="566">
        <v>0</v>
      </c>
      <c r="X683" s="570">
        <v>0</v>
      </c>
      <c r="Y683" s="571">
        <v>324754950</v>
      </c>
      <c r="Z683" s="601"/>
      <c r="AA683" s="572"/>
      <c r="AB683" s="573"/>
      <c r="AC683" s="652">
        <v>0</v>
      </c>
      <c r="AD683" s="574">
        <v>0</v>
      </c>
      <c r="AE683" s="574">
        <v>0</v>
      </c>
      <c r="AF683" s="575">
        <v>0</v>
      </c>
      <c r="AG683" s="576" t="s">
        <v>2798</v>
      </c>
      <c r="AH683" s="574">
        <v>0</v>
      </c>
      <c r="AI683" s="577" t="s">
        <v>2798</v>
      </c>
      <c r="AJ683" s="574">
        <v>0</v>
      </c>
      <c r="AK683" s="577" t="s">
        <v>2798</v>
      </c>
      <c r="AL683" s="575">
        <v>0</v>
      </c>
      <c r="AM683" s="601"/>
      <c r="AN683" s="578">
        <v>0</v>
      </c>
      <c r="AO683" s="579">
        <v>0</v>
      </c>
      <c r="AP683" s="601"/>
      <c r="AQ683" s="595" t="s">
        <v>2795</v>
      </c>
      <c r="AR683" s="596" t="s">
        <v>2799</v>
      </c>
      <c r="AS683" s="582">
        <v>0</v>
      </c>
      <c r="AT683" s="601"/>
      <c r="AU683" s="595" t="s">
        <v>2795</v>
      </c>
      <c r="AV683" s="598" t="s">
        <v>2800</v>
      </c>
      <c r="AW683" s="562" t="s">
        <v>2801</v>
      </c>
      <c r="AX683" s="585" t="s">
        <v>178</v>
      </c>
      <c r="AY683" s="585" t="s">
        <v>178</v>
      </c>
      <c r="AZ683" s="586">
        <v>0</v>
      </c>
      <c r="BA683" s="586">
        <v>0</v>
      </c>
      <c r="BB683" s="586">
        <v>0</v>
      </c>
      <c r="BC683" s="592">
        <v>0</v>
      </c>
      <c r="BD683" s="599">
        <v>0</v>
      </c>
      <c r="BE683" s="568"/>
      <c r="BF683" s="589" t="s">
        <v>178</v>
      </c>
      <c r="BG683" s="590">
        <v>0</v>
      </c>
      <c r="BH683" s="590">
        <v>0</v>
      </c>
      <c r="BI683" s="591">
        <v>324754950</v>
      </c>
      <c r="BJ683" s="1100">
        <v>60</v>
      </c>
      <c r="BK683" s="544">
        <f t="shared" si="93"/>
        <v>5412582.5</v>
      </c>
      <c r="BL683" s="544">
        <f t="shared" si="84"/>
        <v>4257183.4801979419</v>
      </c>
      <c r="BM683" s="544">
        <f t="shared" si="85"/>
        <v>-1155399.0198020581</v>
      </c>
      <c r="BN683" s="545"/>
      <c r="BO683" s="545">
        <f t="shared" si="86"/>
        <v>0</v>
      </c>
      <c r="BP683" s="545">
        <f t="shared" si="87"/>
        <v>0</v>
      </c>
      <c r="BQ683" s="545"/>
      <c r="BR683" s="545"/>
      <c r="BS683" s="545"/>
      <c r="BT683" s="545">
        <f t="shared" si="94"/>
        <v>60</v>
      </c>
      <c r="BU683" s="545">
        <f t="shared" si="88"/>
        <v>-69323941.188123494</v>
      </c>
      <c r="BV683" s="545">
        <f t="shared" si="89"/>
        <v>-22876900.592080753</v>
      </c>
      <c r="BW683" s="545">
        <f t="shared" si="90"/>
        <v>-22876900.592080753</v>
      </c>
      <c r="BX683" s="1101">
        <f t="shared" si="91"/>
        <v>1.382264717028714E-3</v>
      </c>
      <c r="BY683" s="1102">
        <f t="shared" si="92"/>
        <v>255431008.81187651</v>
      </c>
    </row>
    <row r="684" spans="1:77" ht="12" customHeight="1">
      <c r="A684" s="1086">
        <v>1911351002</v>
      </c>
      <c r="B684" s="1061">
        <v>7151000</v>
      </c>
      <c r="C684" s="1062">
        <v>7050165</v>
      </c>
      <c r="D684" s="1062">
        <v>5</v>
      </c>
      <c r="E684" s="1062" t="s">
        <v>3083</v>
      </c>
      <c r="F684" s="1062" t="s">
        <v>3076</v>
      </c>
      <c r="G684" s="1087" t="s">
        <v>3077</v>
      </c>
      <c r="H684" s="1088" t="s">
        <v>2887</v>
      </c>
      <c r="I684" s="1088" t="s">
        <v>2795</v>
      </c>
      <c r="J684" s="1089"/>
      <c r="K684" s="1090">
        <v>42823</v>
      </c>
      <c r="L684" s="1091"/>
      <c r="M684" s="563">
        <v>0</v>
      </c>
      <c r="N684" s="562">
        <v>0</v>
      </c>
      <c r="O684" s="564">
        <v>0</v>
      </c>
      <c r="P684" s="565">
        <v>0</v>
      </c>
      <c r="Q684" s="564" t="s">
        <v>2796</v>
      </c>
      <c r="R684" s="564" t="s">
        <v>127</v>
      </c>
      <c r="S684" s="566">
        <v>109307250.90000001</v>
      </c>
      <c r="T684" s="567" t="s">
        <v>2797</v>
      </c>
      <c r="U684" s="601"/>
      <c r="V684" s="569">
        <v>109307250.90000001</v>
      </c>
      <c r="W684" s="566">
        <v>0</v>
      </c>
      <c r="X684" s="570">
        <v>0</v>
      </c>
      <c r="Y684" s="571">
        <v>109307250.90000001</v>
      </c>
      <c r="Z684" s="601"/>
      <c r="AA684" s="572"/>
      <c r="AB684" s="573"/>
      <c r="AC684" s="652">
        <v>0</v>
      </c>
      <c r="AD684" s="574">
        <v>0</v>
      </c>
      <c r="AE684" s="574">
        <v>0</v>
      </c>
      <c r="AF684" s="575">
        <v>0</v>
      </c>
      <c r="AG684" s="576" t="s">
        <v>2798</v>
      </c>
      <c r="AH684" s="574">
        <v>0</v>
      </c>
      <c r="AI684" s="577" t="s">
        <v>2798</v>
      </c>
      <c r="AJ684" s="574">
        <v>0</v>
      </c>
      <c r="AK684" s="577" t="s">
        <v>2798</v>
      </c>
      <c r="AL684" s="575">
        <v>0</v>
      </c>
      <c r="AM684" s="601"/>
      <c r="AN684" s="578">
        <v>0</v>
      </c>
      <c r="AO684" s="579">
        <v>0</v>
      </c>
      <c r="AP684" s="601"/>
      <c r="AQ684" s="595" t="s">
        <v>2795</v>
      </c>
      <c r="AR684" s="596" t="s">
        <v>2799</v>
      </c>
      <c r="AS684" s="582">
        <v>0</v>
      </c>
      <c r="AT684" s="601"/>
      <c r="AU684" s="595" t="s">
        <v>2795</v>
      </c>
      <c r="AV684" s="598" t="s">
        <v>2800</v>
      </c>
      <c r="AW684" s="562" t="s">
        <v>2801</v>
      </c>
      <c r="AX684" s="585" t="s">
        <v>178</v>
      </c>
      <c r="AY684" s="585" t="s">
        <v>178</v>
      </c>
      <c r="AZ684" s="586">
        <v>0</v>
      </c>
      <c r="BA684" s="586">
        <v>0</v>
      </c>
      <c r="BB684" s="586">
        <v>0</v>
      </c>
      <c r="BC684" s="592">
        <v>0</v>
      </c>
      <c r="BD684" s="599">
        <v>0</v>
      </c>
      <c r="BE684" s="568"/>
      <c r="BF684" s="589" t="s">
        <v>178</v>
      </c>
      <c r="BG684" s="590">
        <v>0</v>
      </c>
      <c r="BH684" s="590">
        <v>0</v>
      </c>
      <c r="BI684" s="591">
        <v>109307250.90000001</v>
      </c>
      <c r="BJ684" s="1100">
        <v>60</v>
      </c>
      <c r="BK684" s="544">
        <f t="shared" si="93"/>
        <v>1821787.5150000001</v>
      </c>
      <c r="BL684" s="544">
        <f t="shared" si="84"/>
        <v>1432898.9374829596</v>
      </c>
      <c r="BM684" s="544">
        <f t="shared" si="85"/>
        <v>-388888.57751704054</v>
      </c>
      <c r="BN684" s="545"/>
      <c r="BO684" s="545">
        <f t="shared" si="86"/>
        <v>0</v>
      </c>
      <c r="BP684" s="545">
        <f t="shared" si="87"/>
        <v>0</v>
      </c>
      <c r="BQ684" s="545"/>
      <c r="BR684" s="545"/>
      <c r="BS684" s="545"/>
      <c r="BT684" s="545">
        <f t="shared" si="94"/>
        <v>60</v>
      </c>
      <c r="BU684" s="545">
        <f t="shared" si="88"/>
        <v>-23333314.651022434</v>
      </c>
      <c r="BV684" s="545">
        <f t="shared" si="89"/>
        <v>-7699993.8348374041</v>
      </c>
      <c r="BW684" s="545">
        <f t="shared" si="90"/>
        <v>-7699993.8348374041</v>
      </c>
      <c r="BX684" s="1101">
        <f t="shared" si="91"/>
        <v>4.6524789301741253E-4</v>
      </c>
      <c r="BY684" s="1102">
        <f t="shared" si="92"/>
        <v>85973936.248977572</v>
      </c>
    </row>
    <row r="685" spans="1:77" ht="12" customHeight="1">
      <c r="A685" s="1086">
        <v>1911351002</v>
      </c>
      <c r="B685" s="1061">
        <v>7151000</v>
      </c>
      <c r="C685" s="1062">
        <v>7050165</v>
      </c>
      <c r="D685" s="1062">
        <v>6</v>
      </c>
      <c r="E685" s="1062" t="s">
        <v>3084</v>
      </c>
      <c r="F685" s="1062" t="s">
        <v>3076</v>
      </c>
      <c r="G685" s="1087" t="s">
        <v>3077</v>
      </c>
      <c r="H685" s="1088" t="s">
        <v>2887</v>
      </c>
      <c r="I685" s="1088" t="s">
        <v>2795</v>
      </c>
      <c r="J685" s="1089"/>
      <c r="K685" s="1090">
        <v>42823</v>
      </c>
      <c r="L685" s="1091"/>
      <c r="M685" s="563">
        <v>0</v>
      </c>
      <c r="N685" s="562">
        <v>0</v>
      </c>
      <c r="O685" s="564">
        <v>0</v>
      </c>
      <c r="P685" s="565">
        <v>0</v>
      </c>
      <c r="Q685" s="564" t="s">
        <v>2796</v>
      </c>
      <c r="R685" s="564" t="s">
        <v>127</v>
      </c>
      <c r="S685" s="566">
        <v>50969275</v>
      </c>
      <c r="T685" s="567" t="s">
        <v>2797</v>
      </c>
      <c r="U685" s="601"/>
      <c r="V685" s="569">
        <v>50969275</v>
      </c>
      <c r="W685" s="566">
        <v>0</v>
      </c>
      <c r="X685" s="570">
        <v>0</v>
      </c>
      <c r="Y685" s="571">
        <v>50969275</v>
      </c>
      <c r="Z685" s="601"/>
      <c r="AA685" s="572"/>
      <c r="AB685" s="573"/>
      <c r="AC685" s="652">
        <v>0</v>
      </c>
      <c r="AD685" s="574">
        <v>0</v>
      </c>
      <c r="AE685" s="574">
        <v>0</v>
      </c>
      <c r="AF685" s="575">
        <v>0</v>
      </c>
      <c r="AG685" s="576" t="s">
        <v>2798</v>
      </c>
      <c r="AH685" s="574">
        <v>0</v>
      </c>
      <c r="AI685" s="577" t="s">
        <v>2798</v>
      </c>
      <c r="AJ685" s="574">
        <v>0</v>
      </c>
      <c r="AK685" s="577" t="s">
        <v>2798</v>
      </c>
      <c r="AL685" s="575">
        <v>0</v>
      </c>
      <c r="AM685" s="601"/>
      <c r="AN685" s="578">
        <v>0</v>
      </c>
      <c r="AO685" s="579">
        <v>0</v>
      </c>
      <c r="AP685" s="601"/>
      <c r="AQ685" s="595" t="s">
        <v>2795</v>
      </c>
      <c r="AR685" s="596" t="s">
        <v>2799</v>
      </c>
      <c r="AS685" s="582">
        <v>0</v>
      </c>
      <c r="AT685" s="601"/>
      <c r="AU685" s="595" t="s">
        <v>2795</v>
      </c>
      <c r="AV685" s="598" t="s">
        <v>2800</v>
      </c>
      <c r="AW685" s="562" t="s">
        <v>2801</v>
      </c>
      <c r="AX685" s="585" t="s">
        <v>178</v>
      </c>
      <c r="AY685" s="585" t="s">
        <v>178</v>
      </c>
      <c r="AZ685" s="586">
        <v>0</v>
      </c>
      <c r="BA685" s="586">
        <v>0</v>
      </c>
      <c r="BB685" s="586">
        <v>0</v>
      </c>
      <c r="BC685" s="592">
        <v>0</v>
      </c>
      <c r="BD685" s="599">
        <v>0</v>
      </c>
      <c r="BE685" s="568"/>
      <c r="BF685" s="589" t="s">
        <v>178</v>
      </c>
      <c r="BG685" s="590">
        <v>0</v>
      </c>
      <c r="BH685" s="590">
        <v>0</v>
      </c>
      <c r="BI685" s="591">
        <v>50969275</v>
      </c>
      <c r="BJ685" s="1100">
        <v>60</v>
      </c>
      <c r="BK685" s="544">
        <f t="shared" si="93"/>
        <v>849487.91666666663</v>
      </c>
      <c r="BL685" s="544">
        <f t="shared" si="84"/>
        <v>668151.64950577647</v>
      </c>
      <c r="BM685" s="544">
        <f t="shared" si="85"/>
        <v>-181336.26716089016</v>
      </c>
      <c r="BN685" s="545"/>
      <c r="BO685" s="545">
        <f t="shared" si="86"/>
        <v>0</v>
      </c>
      <c r="BP685" s="545">
        <f t="shared" si="87"/>
        <v>0</v>
      </c>
      <c r="BQ685" s="545"/>
      <c r="BR685" s="545"/>
      <c r="BS685" s="545"/>
      <c r="BT685" s="545">
        <f t="shared" si="94"/>
        <v>60</v>
      </c>
      <c r="BU685" s="545">
        <f t="shared" si="88"/>
        <v>-10880176.029653409</v>
      </c>
      <c r="BV685" s="545">
        <f t="shared" si="89"/>
        <v>-3590458.0897856252</v>
      </c>
      <c r="BW685" s="545">
        <f t="shared" si="90"/>
        <v>-3590458.0897856252</v>
      </c>
      <c r="BX685" s="1101">
        <f t="shared" si="91"/>
        <v>2.1694212970436235E-4</v>
      </c>
      <c r="BY685" s="1102">
        <f t="shared" si="92"/>
        <v>40089098.970346585</v>
      </c>
    </row>
    <row r="686" spans="1:77" ht="12" customHeight="1">
      <c r="A686" s="1086">
        <v>1911351002</v>
      </c>
      <c r="B686" s="1061">
        <v>7151000</v>
      </c>
      <c r="C686" s="1062">
        <v>7050165</v>
      </c>
      <c r="D686" s="1062">
        <v>7</v>
      </c>
      <c r="E686" s="1062" t="s">
        <v>3220</v>
      </c>
      <c r="F686" s="1062" t="s">
        <v>3076</v>
      </c>
      <c r="G686" s="1087" t="s">
        <v>3077</v>
      </c>
      <c r="H686" s="1088" t="s">
        <v>2887</v>
      </c>
      <c r="I686" s="1088" t="s">
        <v>2795</v>
      </c>
      <c r="J686" s="1089"/>
      <c r="K686" s="1090">
        <v>42851</v>
      </c>
      <c r="L686" s="1091"/>
      <c r="M686" s="563">
        <v>0</v>
      </c>
      <c r="N686" s="562">
        <v>0</v>
      </c>
      <c r="O686" s="564">
        <v>0</v>
      </c>
      <c r="P686" s="565">
        <v>0</v>
      </c>
      <c r="Q686" s="564" t="s">
        <v>2796</v>
      </c>
      <c r="R686" s="564" t="s">
        <v>127</v>
      </c>
      <c r="S686" s="566">
        <v>49663250</v>
      </c>
      <c r="T686" s="567" t="s">
        <v>2797</v>
      </c>
      <c r="U686" s="601"/>
      <c r="V686" s="569">
        <v>49663250</v>
      </c>
      <c r="W686" s="566">
        <v>0</v>
      </c>
      <c r="X686" s="570">
        <v>0</v>
      </c>
      <c r="Y686" s="571">
        <v>49663250</v>
      </c>
      <c r="Z686" s="601"/>
      <c r="AA686" s="572"/>
      <c r="AB686" s="573"/>
      <c r="AC686" s="652">
        <v>0</v>
      </c>
      <c r="AD686" s="574">
        <v>0</v>
      </c>
      <c r="AE686" s="574">
        <v>0</v>
      </c>
      <c r="AF686" s="575">
        <v>0</v>
      </c>
      <c r="AG686" s="576" t="s">
        <v>2798</v>
      </c>
      <c r="AH686" s="574">
        <v>0</v>
      </c>
      <c r="AI686" s="577" t="s">
        <v>2798</v>
      </c>
      <c r="AJ686" s="574">
        <v>0</v>
      </c>
      <c r="AK686" s="577" t="s">
        <v>2798</v>
      </c>
      <c r="AL686" s="575">
        <v>0</v>
      </c>
      <c r="AM686" s="601"/>
      <c r="AN686" s="578">
        <v>0</v>
      </c>
      <c r="AO686" s="579">
        <v>0</v>
      </c>
      <c r="AP686" s="601"/>
      <c r="AQ686" s="595" t="s">
        <v>2795</v>
      </c>
      <c r="AR686" s="596" t="s">
        <v>2799</v>
      </c>
      <c r="AS686" s="582">
        <v>0</v>
      </c>
      <c r="AT686" s="601"/>
      <c r="AU686" s="595" t="s">
        <v>2795</v>
      </c>
      <c r="AV686" s="598" t="s">
        <v>2800</v>
      </c>
      <c r="AW686" s="562" t="s">
        <v>2801</v>
      </c>
      <c r="AX686" s="585" t="s">
        <v>178</v>
      </c>
      <c r="AY686" s="585" t="s">
        <v>178</v>
      </c>
      <c r="AZ686" s="586">
        <v>0</v>
      </c>
      <c r="BA686" s="586">
        <v>0</v>
      </c>
      <c r="BB686" s="586">
        <v>0</v>
      </c>
      <c r="BC686" s="592">
        <v>0</v>
      </c>
      <c r="BD686" s="599">
        <v>0</v>
      </c>
      <c r="BE686" s="568"/>
      <c r="BF686" s="589" t="s">
        <v>178</v>
      </c>
      <c r="BG686" s="590">
        <v>0</v>
      </c>
      <c r="BH686" s="590">
        <v>0</v>
      </c>
      <c r="BI686" s="591">
        <v>49663250</v>
      </c>
      <c r="BJ686" s="1100">
        <v>60</v>
      </c>
      <c r="BK686" s="544">
        <f t="shared" si="93"/>
        <v>827720.83333333337</v>
      </c>
      <c r="BL686" s="544">
        <f t="shared" si="84"/>
        <v>651031.08504717296</v>
      </c>
      <c r="BM686" s="544">
        <f t="shared" si="85"/>
        <v>-176689.74828616041</v>
      </c>
      <c r="BN686" s="545"/>
      <c r="BO686" s="545">
        <f t="shared" si="86"/>
        <v>0</v>
      </c>
      <c r="BP686" s="545">
        <f t="shared" si="87"/>
        <v>0</v>
      </c>
      <c r="BQ686" s="545"/>
      <c r="BR686" s="545"/>
      <c r="BS686" s="545"/>
      <c r="BT686" s="545">
        <f t="shared" si="94"/>
        <v>60</v>
      </c>
      <c r="BU686" s="545">
        <f t="shared" si="88"/>
        <v>-10601384.897169624</v>
      </c>
      <c r="BV686" s="545">
        <f t="shared" si="89"/>
        <v>-3498457.0160659761</v>
      </c>
      <c r="BW686" s="545">
        <f t="shared" si="90"/>
        <v>-3498457.0160659761</v>
      </c>
      <c r="BX686" s="1101">
        <f t="shared" si="91"/>
        <v>2.1138325438296255E-4</v>
      </c>
      <c r="BY686" s="1102">
        <f t="shared" si="92"/>
        <v>39061865.10283038</v>
      </c>
    </row>
    <row r="687" spans="1:77" ht="12" customHeight="1">
      <c r="A687" s="1086">
        <v>1911351002</v>
      </c>
      <c r="B687" s="1061">
        <v>7151000</v>
      </c>
      <c r="C687" s="1062">
        <v>7050165</v>
      </c>
      <c r="D687" s="1062">
        <v>8</v>
      </c>
      <c r="E687" s="1062" t="s">
        <v>3327</v>
      </c>
      <c r="F687" s="1062" t="s">
        <v>3076</v>
      </c>
      <c r="G687" s="1087" t="s">
        <v>3077</v>
      </c>
      <c r="H687" s="1088" t="s">
        <v>2887</v>
      </c>
      <c r="I687" s="1088" t="s">
        <v>2795</v>
      </c>
      <c r="J687" s="1089"/>
      <c r="K687" s="1090">
        <v>42881</v>
      </c>
      <c r="L687" s="1091"/>
      <c r="M687" s="563">
        <v>0</v>
      </c>
      <c r="N687" s="562">
        <v>0</v>
      </c>
      <c r="O687" s="564">
        <v>0</v>
      </c>
      <c r="P687" s="565">
        <v>0</v>
      </c>
      <c r="Q687" s="564" t="s">
        <v>2796</v>
      </c>
      <c r="R687" s="564" t="s">
        <v>127</v>
      </c>
      <c r="S687" s="566">
        <v>100398710.65000001</v>
      </c>
      <c r="T687" s="567" t="s">
        <v>2797</v>
      </c>
      <c r="U687" s="601"/>
      <c r="V687" s="569">
        <v>100398710.65000001</v>
      </c>
      <c r="W687" s="566">
        <v>0</v>
      </c>
      <c r="X687" s="570">
        <v>0</v>
      </c>
      <c r="Y687" s="571">
        <v>100398710.65000001</v>
      </c>
      <c r="Z687" s="601"/>
      <c r="AA687" s="572"/>
      <c r="AB687" s="573"/>
      <c r="AC687" s="652">
        <v>0</v>
      </c>
      <c r="AD687" s="574">
        <v>0</v>
      </c>
      <c r="AE687" s="574">
        <v>0</v>
      </c>
      <c r="AF687" s="575">
        <v>0</v>
      </c>
      <c r="AG687" s="576" t="s">
        <v>2798</v>
      </c>
      <c r="AH687" s="574">
        <v>0</v>
      </c>
      <c r="AI687" s="577" t="s">
        <v>2798</v>
      </c>
      <c r="AJ687" s="574">
        <v>0</v>
      </c>
      <c r="AK687" s="577" t="s">
        <v>2798</v>
      </c>
      <c r="AL687" s="575">
        <v>0</v>
      </c>
      <c r="AM687" s="601"/>
      <c r="AN687" s="578">
        <v>0</v>
      </c>
      <c r="AO687" s="579">
        <v>0</v>
      </c>
      <c r="AP687" s="601"/>
      <c r="AQ687" s="595" t="s">
        <v>2795</v>
      </c>
      <c r="AR687" s="596" t="s">
        <v>2799</v>
      </c>
      <c r="AS687" s="582">
        <v>0</v>
      </c>
      <c r="AT687" s="601"/>
      <c r="AU687" s="595" t="s">
        <v>2795</v>
      </c>
      <c r="AV687" s="598" t="s">
        <v>2800</v>
      </c>
      <c r="AW687" s="562" t="s">
        <v>2801</v>
      </c>
      <c r="AX687" s="585" t="s">
        <v>178</v>
      </c>
      <c r="AY687" s="585" t="s">
        <v>178</v>
      </c>
      <c r="AZ687" s="586">
        <v>0</v>
      </c>
      <c r="BA687" s="586">
        <v>0</v>
      </c>
      <c r="BB687" s="586">
        <v>0</v>
      </c>
      <c r="BC687" s="592">
        <v>0</v>
      </c>
      <c r="BD687" s="599">
        <v>0</v>
      </c>
      <c r="BE687" s="568"/>
      <c r="BF687" s="589" t="s">
        <v>178</v>
      </c>
      <c r="BG687" s="590">
        <v>0</v>
      </c>
      <c r="BH687" s="590">
        <v>0</v>
      </c>
      <c r="BI687" s="591">
        <v>100398710.65000001</v>
      </c>
      <c r="BJ687" s="1100">
        <v>60</v>
      </c>
      <c r="BK687" s="544">
        <f t="shared" si="93"/>
        <v>1673311.8441666667</v>
      </c>
      <c r="BL687" s="544">
        <f t="shared" si="84"/>
        <v>1316117.6832327058</v>
      </c>
      <c r="BM687" s="544">
        <f t="shared" si="85"/>
        <v>-357194.16093396093</v>
      </c>
      <c r="BN687" s="545"/>
      <c r="BO687" s="545">
        <f t="shared" si="86"/>
        <v>0</v>
      </c>
      <c r="BP687" s="545">
        <f t="shared" si="87"/>
        <v>0</v>
      </c>
      <c r="BQ687" s="545"/>
      <c r="BR687" s="545"/>
      <c r="BS687" s="545"/>
      <c r="BT687" s="545">
        <f t="shared" si="94"/>
        <v>60</v>
      </c>
      <c r="BU687" s="545">
        <f t="shared" si="88"/>
        <v>-21431649.656037655</v>
      </c>
      <c r="BV687" s="545">
        <f t="shared" si="89"/>
        <v>-7072444.3864924265</v>
      </c>
      <c r="BW687" s="545">
        <f t="shared" si="90"/>
        <v>-7072444.3864924265</v>
      </c>
      <c r="BX687" s="1101">
        <f t="shared" si="91"/>
        <v>4.2733019270890251E-4</v>
      </c>
      <c r="BY687" s="1102">
        <f t="shared" si="92"/>
        <v>78967060.993962348</v>
      </c>
    </row>
    <row r="688" spans="1:77" ht="12" customHeight="1">
      <c r="A688" s="1086">
        <v>1911351002</v>
      </c>
      <c r="B688" s="1061">
        <v>7151000</v>
      </c>
      <c r="C688" s="1062">
        <v>7050165</v>
      </c>
      <c r="D688" s="1062">
        <v>9</v>
      </c>
      <c r="E688" s="1062" t="s">
        <v>3364</v>
      </c>
      <c r="F688" s="1062" t="s">
        <v>3076</v>
      </c>
      <c r="G688" s="1087" t="s">
        <v>3077</v>
      </c>
      <c r="H688" s="1088" t="s">
        <v>2887</v>
      </c>
      <c r="I688" s="1088" t="s">
        <v>2795</v>
      </c>
      <c r="J688" s="1089"/>
      <c r="K688" s="1090">
        <v>42906</v>
      </c>
      <c r="L688" s="1091"/>
      <c r="M688" s="563">
        <v>0</v>
      </c>
      <c r="N688" s="562">
        <v>0</v>
      </c>
      <c r="O688" s="564">
        <v>0</v>
      </c>
      <c r="P688" s="565">
        <v>0</v>
      </c>
      <c r="Q688" s="564" t="s">
        <v>2796</v>
      </c>
      <c r="R688" s="564" t="s">
        <v>127</v>
      </c>
      <c r="S688" s="566">
        <v>51183125</v>
      </c>
      <c r="T688" s="567" t="s">
        <v>2797</v>
      </c>
      <c r="U688" s="601"/>
      <c r="V688" s="569">
        <v>51183125</v>
      </c>
      <c r="W688" s="566">
        <v>0</v>
      </c>
      <c r="X688" s="570">
        <v>0</v>
      </c>
      <c r="Y688" s="571">
        <v>51183125</v>
      </c>
      <c r="Z688" s="601"/>
      <c r="AA688" s="572"/>
      <c r="AB688" s="573"/>
      <c r="AC688" s="652">
        <v>0</v>
      </c>
      <c r="AD688" s="574">
        <v>0</v>
      </c>
      <c r="AE688" s="574">
        <v>0</v>
      </c>
      <c r="AF688" s="575">
        <v>0</v>
      </c>
      <c r="AG688" s="576" t="s">
        <v>2798</v>
      </c>
      <c r="AH688" s="574">
        <v>0</v>
      </c>
      <c r="AI688" s="577" t="s">
        <v>2798</v>
      </c>
      <c r="AJ688" s="574">
        <v>0</v>
      </c>
      <c r="AK688" s="577" t="s">
        <v>2798</v>
      </c>
      <c r="AL688" s="575">
        <v>0</v>
      </c>
      <c r="AM688" s="601"/>
      <c r="AN688" s="578">
        <v>0</v>
      </c>
      <c r="AO688" s="579">
        <v>0</v>
      </c>
      <c r="AP688" s="601"/>
      <c r="AQ688" s="595" t="s">
        <v>2795</v>
      </c>
      <c r="AR688" s="596" t="s">
        <v>2799</v>
      </c>
      <c r="AS688" s="582">
        <v>0</v>
      </c>
      <c r="AT688" s="601"/>
      <c r="AU688" s="595" t="s">
        <v>2795</v>
      </c>
      <c r="AV688" s="598" t="s">
        <v>2800</v>
      </c>
      <c r="AW688" s="562" t="s">
        <v>2801</v>
      </c>
      <c r="AX688" s="585" t="s">
        <v>178</v>
      </c>
      <c r="AY688" s="585" t="s">
        <v>178</v>
      </c>
      <c r="AZ688" s="586">
        <v>0</v>
      </c>
      <c r="BA688" s="586">
        <v>0</v>
      </c>
      <c r="BB688" s="586">
        <v>0</v>
      </c>
      <c r="BC688" s="592">
        <v>0</v>
      </c>
      <c r="BD688" s="599">
        <v>0</v>
      </c>
      <c r="BE688" s="568"/>
      <c r="BF688" s="589" t="s">
        <v>178</v>
      </c>
      <c r="BG688" s="590">
        <v>0</v>
      </c>
      <c r="BH688" s="590">
        <v>0</v>
      </c>
      <c r="BI688" s="591">
        <v>51183125</v>
      </c>
      <c r="BJ688" s="1100">
        <v>60</v>
      </c>
      <c r="BK688" s="544">
        <f t="shared" si="93"/>
        <v>853052.08333333337</v>
      </c>
      <c r="BL688" s="544">
        <f t="shared" si="84"/>
        <v>670954.98995444505</v>
      </c>
      <c r="BM688" s="544">
        <f t="shared" si="85"/>
        <v>-182097.09337888833</v>
      </c>
      <c r="BN688" s="545"/>
      <c r="BO688" s="545">
        <f t="shared" si="86"/>
        <v>0</v>
      </c>
      <c r="BP688" s="545">
        <f t="shared" si="87"/>
        <v>0</v>
      </c>
      <c r="BQ688" s="545"/>
      <c r="BR688" s="545"/>
      <c r="BS688" s="545"/>
      <c r="BT688" s="545">
        <f t="shared" si="94"/>
        <v>60</v>
      </c>
      <c r="BU688" s="545">
        <f t="shared" si="88"/>
        <v>-10925825.602733299</v>
      </c>
      <c r="BV688" s="545">
        <f t="shared" si="89"/>
        <v>-3605522.448901989</v>
      </c>
      <c r="BW688" s="545">
        <f t="shared" si="90"/>
        <v>-3605522.448901989</v>
      </c>
      <c r="BX688" s="1101">
        <f t="shared" si="91"/>
        <v>2.1785234619139848E-4</v>
      </c>
      <c r="BY688" s="1102">
        <f t="shared" si="92"/>
        <v>40257299.397266701</v>
      </c>
    </row>
    <row r="689" spans="1:77" ht="12" customHeight="1">
      <c r="A689" s="1086">
        <v>1911351002</v>
      </c>
      <c r="B689" s="1061">
        <v>7151000</v>
      </c>
      <c r="C689" s="1062">
        <v>7050165</v>
      </c>
      <c r="D689" s="1062">
        <v>10</v>
      </c>
      <c r="E689" s="1062" t="s">
        <v>3365</v>
      </c>
      <c r="F689" s="1062" t="s">
        <v>3076</v>
      </c>
      <c r="G689" s="1087" t="s">
        <v>3077</v>
      </c>
      <c r="H689" s="1088" t="s">
        <v>2887</v>
      </c>
      <c r="I689" s="1088" t="s">
        <v>2795</v>
      </c>
      <c r="J689" s="1089"/>
      <c r="K689" s="1090">
        <v>42906</v>
      </c>
      <c r="L689" s="1091"/>
      <c r="M689" s="563">
        <v>0</v>
      </c>
      <c r="N689" s="562">
        <v>0</v>
      </c>
      <c r="O689" s="564">
        <v>0</v>
      </c>
      <c r="P689" s="565">
        <v>0</v>
      </c>
      <c r="Q689" s="564" t="s">
        <v>2796</v>
      </c>
      <c r="R689" s="564" t="s">
        <v>127</v>
      </c>
      <c r="S689" s="566">
        <v>23128488.899999999</v>
      </c>
      <c r="T689" s="567" t="s">
        <v>2797</v>
      </c>
      <c r="U689" s="601"/>
      <c r="V689" s="569">
        <v>23128488.899999999</v>
      </c>
      <c r="W689" s="566">
        <v>0</v>
      </c>
      <c r="X689" s="570">
        <v>0</v>
      </c>
      <c r="Y689" s="571">
        <v>23128488.899999999</v>
      </c>
      <c r="Z689" s="601"/>
      <c r="AA689" s="572"/>
      <c r="AB689" s="573"/>
      <c r="AC689" s="652">
        <v>0</v>
      </c>
      <c r="AD689" s="574">
        <v>0</v>
      </c>
      <c r="AE689" s="574">
        <v>0</v>
      </c>
      <c r="AF689" s="575">
        <v>0</v>
      </c>
      <c r="AG689" s="576" t="s">
        <v>2798</v>
      </c>
      <c r="AH689" s="574">
        <v>0</v>
      </c>
      <c r="AI689" s="577" t="s">
        <v>2798</v>
      </c>
      <c r="AJ689" s="574">
        <v>0</v>
      </c>
      <c r="AK689" s="577" t="s">
        <v>2798</v>
      </c>
      <c r="AL689" s="575">
        <v>0</v>
      </c>
      <c r="AM689" s="601"/>
      <c r="AN689" s="578">
        <v>0</v>
      </c>
      <c r="AO689" s="579">
        <v>0</v>
      </c>
      <c r="AP689" s="601"/>
      <c r="AQ689" s="595" t="s">
        <v>2795</v>
      </c>
      <c r="AR689" s="596" t="s">
        <v>2799</v>
      </c>
      <c r="AS689" s="582">
        <v>0</v>
      </c>
      <c r="AT689" s="601"/>
      <c r="AU689" s="595" t="s">
        <v>2795</v>
      </c>
      <c r="AV689" s="598" t="s">
        <v>2800</v>
      </c>
      <c r="AW689" s="562" t="s">
        <v>2801</v>
      </c>
      <c r="AX689" s="585" t="s">
        <v>178</v>
      </c>
      <c r="AY689" s="585" t="s">
        <v>178</v>
      </c>
      <c r="AZ689" s="586">
        <v>0</v>
      </c>
      <c r="BA689" s="586">
        <v>0</v>
      </c>
      <c r="BB689" s="586">
        <v>0</v>
      </c>
      <c r="BC689" s="592">
        <v>0</v>
      </c>
      <c r="BD689" s="599">
        <v>0</v>
      </c>
      <c r="BE689" s="568"/>
      <c r="BF689" s="589" t="s">
        <v>178</v>
      </c>
      <c r="BG689" s="590">
        <v>0</v>
      </c>
      <c r="BH689" s="590">
        <v>0</v>
      </c>
      <c r="BI689" s="591">
        <v>23128488.899999999</v>
      </c>
      <c r="BJ689" s="1100">
        <v>60</v>
      </c>
      <c r="BK689" s="544">
        <f t="shared" si="93"/>
        <v>385474.815</v>
      </c>
      <c r="BL689" s="544">
        <f t="shared" si="84"/>
        <v>303189.28431120591</v>
      </c>
      <c r="BM689" s="544">
        <f t="shared" si="85"/>
        <v>-82285.530688794097</v>
      </c>
      <c r="BN689" s="545"/>
      <c r="BO689" s="545">
        <f t="shared" si="86"/>
        <v>0</v>
      </c>
      <c r="BP689" s="545">
        <f t="shared" si="87"/>
        <v>0</v>
      </c>
      <c r="BQ689" s="545"/>
      <c r="BR689" s="545"/>
      <c r="BS689" s="545"/>
      <c r="BT689" s="545">
        <f t="shared" si="94"/>
        <v>60</v>
      </c>
      <c r="BU689" s="545">
        <f t="shared" si="88"/>
        <v>-4937131.8413276458</v>
      </c>
      <c r="BV689" s="545">
        <f t="shared" si="89"/>
        <v>-1629253.5076381231</v>
      </c>
      <c r="BW689" s="545">
        <f t="shared" si="90"/>
        <v>-1629253.5076381231</v>
      </c>
      <c r="BX689" s="1101">
        <f t="shared" si="91"/>
        <v>9.8442515394023253E-5</v>
      </c>
      <c r="BY689" s="1102">
        <f t="shared" si="92"/>
        <v>18191357.058672354</v>
      </c>
    </row>
    <row r="690" spans="1:77" ht="12" customHeight="1">
      <c r="A690" s="1086">
        <v>1911351002</v>
      </c>
      <c r="B690" s="1061">
        <v>7151000</v>
      </c>
      <c r="C690" s="1062">
        <v>7050165</v>
      </c>
      <c r="D690" s="1062">
        <v>11</v>
      </c>
      <c r="E690" s="1062" t="s">
        <v>3841</v>
      </c>
      <c r="F690" s="1062" t="s">
        <v>3076</v>
      </c>
      <c r="G690" s="1087" t="s">
        <v>3077</v>
      </c>
      <c r="H690" s="1088" t="s">
        <v>2887</v>
      </c>
      <c r="I690" s="1088" t="s">
        <v>2795</v>
      </c>
      <c r="J690" s="1089"/>
      <c r="K690" s="1090">
        <v>42971</v>
      </c>
      <c r="L690" s="1091"/>
      <c r="M690" s="563">
        <v>0</v>
      </c>
      <c r="N690" s="562">
        <v>0</v>
      </c>
      <c r="O690" s="564">
        <v>0</v>
      </c>
      <c r="P690" s="565">
        <v>0</v>
      </c>
      <c r="Q690" s="564" t="s">
        <v>2796</v>
      </c>
      <c r="R690" s="564" t="s">
        <v>127</v>
      </c>
      <c r="S690" s="566">
        <v>324754950</v>
      </c>
      <c r="T690" s="567" t="s">
        <v>2797</v>
      </c>
      <c r="U690" s="601"/>
      <c r="V690" s="569">
        <v>324754950</v>
      </c>
      <c r="W690" s="566">
        <v>0</v>
      </c>
      <c r="X690" s="570">
        <v>0</v>
      </c>
      <c r="Y690" s="571">
        <v>324754950</v>
      </c>
      <c r="Z690" s="601"/>
      <c r="AA690" s="572"/>
      <c r="AB690" s="573"/>
      <c r="AC690" s="652">
        <v>0</v>
      </c>
      <c r="AD690" s="574">
        <v>0</v>
      </c>
      <c r="AE690" s="574">
        <v>0</v>
      </c>
      <c r="AF690" s="575">
        <v>0</v>
      </c>
      <c r="AG690" s="576" t="s">
        <v>2798</v>
      </c>
      <c r="AH690" s="574">
        <v>0</v>
      </c>
      <c r="AI690" s="577" t="s">
        <v>2798</v>
      </c>
      <c r="AJ690" s="574">
        <v>0</v>
      </c>
      <c r="AK690" s="577" t="s">
        <v>2798</v>
      </c>
      <c r="AL690" s="575">
        <v>0</v>
      </c>
      <c r="AM690" s="601"/>
      <c r="AN690" s="578">
        <v>0</v>
      </c>
      <c r="AO690" s="579">
        <v>0</v>
      </c>
      <c r="AP690" s="601"/>
      <c r="AQ690" s="595" t="s">
        <v>2795</v>
      </c>
      <c r="AR690" s="596" t="s">
        <v>2799</v>
      </c>
      <c r="AS690" s="582">
        <v>0</v>
      </c>
      <c r="AT690" s="601"/>
      <c r="AU690" s="595" t="s">
        <v>2795</v>
      </c>
      <c r="AV690" s="598" t="s">
        <v>2800</v>
      </c>
      <c r="AW690" s="562" t="s">
        <v>2801</v>
      </c>
      <c r="AX690" s="585" t="s">
        <v>178</v>
      </c>
      <c r="AY690" s="585" t="s">
        <v>178</v>
      </c>
      <c r="AZ690" s="586">
        <v>0</v>
      </c>
      <c r="BA690" s="586">
        <v>0</v>
      </c>
      <c r="BB690" s="586">
        <v>0</v>
      </c>
      <c r="BC690" s="592">
        <v>0</v>
      </c>
      <c r="BD690" s="599">
        <v>0</v>
      </c>
      <c r="BE690" s="568"/>
      <c r="BF690" s="589" t="s">
        <v>178</v>
      </c>
      <c r="BG690" s="590">
        <v>0</v>
      </c>
      <c r="BH690" s="590">
        <v>0</v>
      </c>
      <c r="BI690" s="591">
        <v>324754950</v>
      </c>
      <c r="BJ690" s="1100">
        <v>60</v>
      </c>
      <c r="BK690" s="544">
        <f t="shared" si="93"/>
        <v>5412582.5</v>
      </c>
      <c r="BL690" s="544">
        <f t="shared" si="84"/>
        <v>4257183.4801979419</v>
      </c>
      <c r="BM690" s="544">
        <f t="shared" si="85"/>
        <v>-1155399.0198020581</v>
      </c>
      <c r="BN690" s="545"/>
      <c r="BO690" s="545">
        <f t="shared" si="86"/>
        <v>0</v>
      </c>
      <c r="BP690" s="545">
        <f t="shared" si="87"/>
        <v>0</v>
      </c>
      <c r="BQ690" s="545"/>
      <c r="BR690" s="545"/>
      <c r="BS690" s="545"/>
      <c r="BT690" s="545">
        <f t="shared" si="94"/>
        <v>60</v>
      </c>
      <c r="BU690" s="545">
        <f t="shared" si="88"/>
        <v>-69323941.188123494</v>
      </c>
      <c r="BV690" s="545">
        <f t="shared" si="89"/>
        <v>-22876900.592080753</v>
      </c>
      <c r="BW690" s="545">
        <f t="shared" si="90"/>
        <v>-22876900.592080753</v>
      </c>
      <c r="BX690" s="1101">
        <f t="shared" si="91"/>
        <v>1.382264717028714E-3</v>
      </c>
      <c r="BY690" s="1102">
        <f t="shared" si="92"/>
        <v>255431008.81187651</v>
      </c>
    </row>
    <row r="691" spans="1:77" ht="12" customHeight="1">
      <c r="A691" s="1086">
        <v>1911351002</v>
      </c>
      <c r="B691" s="1061">
        <v>7151000</v>
      </c>
      <c r="C691" s="1062">
        <v>7050165</v>
      </c>
      <c r="D691" s="1062">
        <v>12</v>
      </c>
      <c r="E691" s="1062" t="s">
        <v>3842</v>
      </c>
      <c r="F691" s="1062" t="s">
        <v>3076</v>
      </c>
      <c r="G691" s="1087" t="s">
        <v>3077</v>
      </c>
      <c r="H691" s="1088" t="s">
        <v>2887</v>
      </c>
      <c r="I691" s="1088" t="s">
        <v>2795</v>
      </c>
      <c r="J691" s="1089"/>
      <c r="K691" s="1090">
        <v>42972</v>
      </c>
      <c r="L691" s="1091"/>
      <c r="M691" s="563">
        <v>0</v>
      </c>
      <c r="N691" s="562">
        <v>0</v>
      </c>
      <c r="O691" s="564">
        <v>0</v>
      </c>
      <c r="P691" s="565">
        <v>0</v>
      </c>
      <c r="Q691" s="564" t="s">
        <v>2796</v>
      </c>
      <c r="R691" s="564" t="s">
        <v>127</v>
      </c>
      <c r="S691" s="566">
        <v>45423669</v>
      </c>
      <c r="T691" s="567" t="s">
        <v>2797</v>
      </c>
      <c r="U691" s="601"/>
      <c r="V691" s="569">
        <v>45423669</v>
      </c>
      <c r="W691" s="566">
        <v>0</v>
      </c>
      <c r="X691" s="570">
        <v>0</v>
      </c>
      <c r="Y691" s="571">
        <v>45423669</v>
      </c>
      <c r="Z691" s="601"/>
      <c r="AA691" s="572"/>
      <c r="AB691" s="573"/>
      <c r="AC691" s="652">
        <v>0</v>
      </c>
      <c r="AD691" s="574">
        <v>0</v>
      </c>
      <c r="AE691" s="574">
        <v>0</v>
      </c>
      <c r="AF691" s="575">
        <v>0</v>
      </c>
      <c r="AG691" s="576" t="s">
        <v>2798</v>
      </c>
      <c r="AH691" s="574">
        <v>0</v>
      </c>
      <c r="AI691" s="577" t="s">
        <v>2798</v>
      </c>
      <c r="AJ691" s="574">
        <v>0</v>
      </c>
      <c r="AK691" s="577" t="s">
        <v>2798</v>
      </c>
      <c r="AL691" s="575">
        <v>0</v>
      </c>
      <c r="AM691" s="601"/>
      <c r="AN691" s="578">
        <v>0</v>
      </c>
      <c r="AO691" s="579">
        <v>0</v>
      </c>
      <c r="AP691" s="601"/>
      <c r="AQ691" s="595" t="s">
        <v>2795</v>
      </c>
      <c r="AR691" s="596" t="s">
        <v>2799</v>
      </c>
      <c r="AS691" s="582">
        <v>0</v>
      </c>
      <c r="AT691" s="601"/>
      <c r="AU691" s="595" t="s">
        <v>2795</v>
      </c>
      <c r="AV691" s="598" t="s">
        <v>2800</v>
      </c>
      <c r="AW691" s="562" t="s">
        <v>2801</v>
      </c>
      <c r="AX691" s="585" t="s">
        <v>178</v>
      </c>
      <c r="AY691" s="585" t="s">
        <v>178</v>
      </c>
      <c r="AZ691" s="586">
        <v>0</v>
      </c>
      <c r="BA691" s="586">
        <v>0</v>
      </c>
      <c r="BB691" s="586">
        <v>0</v>
      </c>
      <c r="BC691" s="592">
        <v>0</v>
      </c>
      <c r="BD691" s="599">
        <v>0</v>
      </c>
      <c r="BE691" s="568"/>
      <c r="BF691" s="589" t="s">
        <v>178</v>
      </c>
      <c r="BG691" s="590">
        <v>0</v>
      </c>
      <c r="BH691" s="590">
        <v>0</v>
      </c>
      <c r="BI691" s="591">
        <v>45423669</v>
      </c>
      <c r="BJ691" s="1100">
        <v>60</v>
      </c>
      <c r="BK691" s="544">
        <f t="shared" si="93"/>
        <v>757061.15</v>
      </c>
      <c r="BL691" s="544">
        <f t="shared" si="84"/>
        <v>595454.79838499578</v>
      </c>
      <c r="BM691" s="544">
        <f t="shared" si="85"/>
        <v>-161606.35161500424</v>
      </c>
      <c r="BN691" s="545"/>
      <c r="BO691" s="545">
        <f t="shared" si="86"/>
        <v>0</v>
      </c>
      <c r="BP691" s="545">
        <f t="shared" si="87"/>
        <v>0</v>
      </c>
      <c r="BQ691" s="545"/>
      <c r="BR691" s="545"/>
      <c r="BS691" s="545"/>
      <c r="BT691" s="545">
        <f t="shared" si="94"/>
        <v>60</v>
      </c>
      <c r="BU691" s="545">
        <f t="shared" si="88"/>
        <v>-9696381.0969002545</v>
      </c>
      <c r="BV691" s="545">
        <f t="shared" si="89"/>
        <v>-3199805.761977084</v>
      </c>
      <c r="BW691" s="545">
        <f t="shared" si="90"/>
        <v>-3199805.761977084</v>
      </c>
      <c r="BX691" s="1101">
        <f t="shared" si="91"/>
        <v>1.9333819230989697E-4</v>
      </c>
      <c r="BY691" s="1102">
        <f t="shared" si="92"/>
        <v>35727287.903099746</v>
      </c>
    </row>
    <row r="692" spans="1:77" ht="12" customHeight="1">
      <c r="A692" s="1086">
        <v>1911351002</v>
      </c>
      <c r="B692" s="1061">
        <v>7151000</v>
      </c>
      <c r="C692" s="1062">
        <v>7050165</v>
      </c>
      <c r="D692" s="1062">
        <v>13</v>
      </c>
      <c r="E692" s="1062" t="s">
        <v>3843</v>
      </c>
      <c r="F692" s="1062" t="s">
        <v>3076</v>
      </c>
      <c r="G692" s="1087" t="s">
        <v>3077</v>
      </c>
      <c r="H692" s="1088" t="s">
        <v>2887</v>
      </c>
      <c r="I692" s="1088" t="s">
        <v>2795</v>
      </c>
      <c r="J692" s="1089"/>
      <c r="K692" s="1090">
        <v>43004</v>
      </c>
      <c r="L692" s="1091"/>
      <c r="M692" s="563">
        <v>0</v>
      </c>
      <c r="N692" s="562">
        <v>0</v>
      </c>
      <c r="O692" s="564">
        <v>0</v>
      </c>
      <c r="P692" s="565">
        <v>0</v>
      </c>
      <c r="Q692" s="564" t="s">
        <v>2796</v>
      </c>
      <c r="R692" s="564" t="s">
        <v>127</v>
      </c>
      <c r="S692" s="566">
        <v>40029874.5</v>
      </c>
      <c r="T692" s="567" t="s">
        <v>2797</v>
      </c>
      <c r="U692" s="601"/>
      <c r="V692" s="569">
        <v>40029874.5</v>
      </c>
      <c r="W692" s="566">
        <v>0</v>
      </c>
      <c r="X692" s="570">
        <v>0</v>
      </c>
      <c r="Y692" s="571">
        <v>40029874.5</v>
      </c>
      <c r="Z692" s="601"/>
      <c r="AA692" s="572"/>
      <c r="AB692" s="573"/>
      <c r="AC692" s="652">
        <v>0</v>
      </c>
      <c r="AD692" s="574">
        <v>0</v>
      </c>
      <c r="AE692" s="574">
        <v>0</v>
      </c>
      <c r="AF692" s="575">
        <v>0</v>
      </c>
      <c r="AG692" s="576" t="s">
        <v>2798</v>
      </c>
      <c r="AH692" s="574">
        <v>0</v>
      </c>
      <c r="AI692" s="577" t="s">
        <v>2798</v>
      </c>
      <c r="AJ692" s="574">
        <v>0</v>
      </c>
      <c r="AK692" s="577" t="s">
        <v>2798</v>
      </c>
      <c r="AL692" s="575">
        <v>0</v>
      </c>
      <c r="AM692" s="601"/>
      <c r="AN692" s="578">
        <v>0</v>
      </c>
      <c r="AO692" s="579">
        <v>0</v>
      </c>
      <c r="AP692" s="601"/>
      <c r="AQ692" s="595" t="s">
        <v>2795</v>
      </c>
      <c r="AR692" s="596" t="s">
        <v>2799</v>
      </c>
      <c r="AS692" s="582">
        <v>0</v>
      </c>
      <c r="AT692" s="601"/>
      <c r="AU692" s="595" t="s">
        <v>2795</v>
      </c>
      <c r="AV692" s="598" t="s">
        <v>2800</v>
      </c>
      <c r="AW692" s="562" t="s">
        <v>2801</v>
      </c>
      <c r="AX692" s="585" t="s">
        <v>178</v>
      </c>
      <c r="AY692" s="585" t="s">
        <v>178</v>
      </c>
      <c r="AZ692" s="586">
        <v>0</v>
      </c>
      <c r="BA692" s="586">
        <v>0</v>
      </c>
      <c r="BB692" s="586">
        <v>0</v>
      </c>
      <c r="BC692" s="592">
        <v>0</v>
      </c>
      <c r="BD692" s="599">
        <v>0</v>
      </c>
      <c r="BE692" s="568"/>
      <c r="BF692" s="589" t="s">
        <v>178</v>
      </c>
      <c r="BG692" s="590">
        <v>0</v>
      </c>
      <c r="BH692" s="590">
        <v>0</v>
      </c>
      <c r="BI692" s="591">
        <v>40029874.5</v>
      </c>
      <c r="BJ692" s="1100">
        <v>60</v>
      </c>
      <c r="BK692" s="544">
        <f t="shared" si="93"/>
        <v>667164.57499999995</v>
      </c>
      <c r="BL692" s="544">
        <f t="shared" ref="BL692:BL713" si="95">+BY692/BJ692</f>
        <v>524748.03058674501</v>
      </c>
      <c r="BM692" s="544">
        <f t="shared" ref="BM692:BM713" si="96">+BL692-BK692</f>
        <v>-142416.54441325495</v>
      </c>
      <c r="BN692" s="545"/>
      <c r="BO692" s="545">
        <f t="shared" ref="BO692:BO713" si="97">+BN692*BM692</f>
        <v>0</v>
      </c>
      <c r="BP692" s="545">
        <f t="shared" ref="BP692:BP713" si="98">+BO692*0.4</f>
        <v>0</v>
      </c>
      <c r="BQ692" s="545"/>
      <c r="BR692" s="545"/>
      <c r="BS692" s="545"/>
      <c r="BT692" s="545">
        <f t="shared" si="94"/>
        <v>60</v>
      </c>
      <c r="BU692" s="545">
        <f t="shared" ref="BU692:BU713" si="99">+BT692*BM692</f>
        <v>-8544992.6647952963</v>
      </c>
      <c r="BV692" s="545">
        <f t="shared" ref="BV692:BV713" si="100">+BU692*0.33</f>
        <v>-2819847.579382448</v>
      </c>
      <c r="BW692" s="545">
        <f t="shared" ref="BW692:BW713" si="101">+BV692+BS692+BP692</f>
        <v>-2819847.579382448</v>
      </c>
      <c r="BX692" s="1101">
        <f t="shared" ref="BX692:BX755" si="102">+BI692/$BI$872</f>
        <v>1.7038041498193464E-4</v>
      </c>
      <c r="BY692" s="1102">
        <f t="shared" ref="BY692:BY755" si="103">+$BY$872*BX692</f>
        <v>31484881.835204702</v>
      </c>
    </row>
    <row r="693" spans="1:77" ht="12" customHeight="1">
      <c r="A693" s="1086">
        <v>1911351002</v>
      </c>
      <c r="B693" s="1061">
        <v>7151000</v>
      </c>
      <c r="C693" s="1062">
        <v>7050165</v>
      </c>
      <c r="D693" s="1062">
        <v>14</v>
      </c>
      <c r="E693" s="1062" t="s">
        <v>4614</v>
      </c>
      <c r="F693" s="1062" t="s">
        <v>3076</v>
      </c>
      <c r="G693" s="1087" t="s">
        <v>3077</v>
      </c>
      <c r="H693" s="1088" t="s">
        <v>2887</v>
      </c>
      <c r="I693" s="1088" t="s">
        <v>2795</v>
      </c>
      <c r="J693" s="1089"/>
      <c r="K693" s="1090">
        <v>43032</v>
      </c>
      <c r="L693" s="1091"/>
      <c r="M693" s="563">
        <v>0</v>
      </c>
      <c r="N693" s="562">
        <v>0</v>
      </c>
      <c r="O693" s="564">
        <v>0</v>
      </c>
      <c r="P693" s="565">
        <v>0</v>
      </c>
      <c r="Q693" s="564" t="s">
        <v>2796</v>
      </c>
      <c r="R693" s="564" t="s">
        <v>127</v>
      </c>
      <c r="S693" s="566">
        <v>1623774750</v>
      </c>
      <c r="T693" s="567" t="s">
        <v>2797</v>
      </c>
      <c r="U693" s="601"/>
      <c r="V693" s="569">
        <v>1623774750</v>
      </c>
      <c r="W693" s="566">
        <v>0</v>
      </c>
      <c r="X693" s="570">
        <v>0</v>
      </c>
      <c r="Y693" s="571">
        <v>1623774750</v>
      </c>
      <c r="Z693" s="601"/>
      <c r="AA693" s="572"/>
      <c r="AB693" s="573"/>
      <c r="AC693" s="652">
        <v>0</v>
      </c>
      <c r="AD693" s="574">
        <v>0</v>
      </c>
      <c r="AE693" s="574">
        <v>0</v>
      </c>
      <c r="AF693" s="575">
        <v>0</v>
      </c>
      <c r="AG693" s="576" t="s">
        <v>2798</v>
      </c>
      <c r="AH693" s="574">
        <v>0</v>
      </c>
      <c r="AI693" s="577" t="s">
        <v>2798</v>
      </c>
      <c r="AJ693" s="574">
        <v>0</v>
      </c>
      <c r="AK693" s="577" t="s">
        <v>2798</v>
      </c>
      <c r="AL693" s="575">
        <v>0</v>
      </c>
      <c r="AM693" s="601"/>
      <c r="AN693" s="578">
        <v>0</v>
      </c>
      <c r="AO693" s="579">
        <v>0</v>
      </c>
      <c r="AP693" s="601"/>
      <c r="AQ693" s="595" t="s">
        <v>2795</v>
      </c>
      <c r="AR693" s="596" t="s">
        <v>2799</v>
      </c>
      <c r="AS693" s="582">
        <v>0</v>
      </c>
      <c r="AT693" s="601"/>
      <c r="AU693" s="595" t="s">
        <v>2795</v>
      </c>
      <c r="AV693" s="598" t="s">
        <v>2800</v>
      </c>
      <c r="AW693" s="562" t="s">
        <v>2801</v>
      </c>
      <c r="AX693" s="585" t="s">
        <v>178</v>
      </c>
      <c r="AY693" s="585"/>
      <c r="AZ693" s="586">
        <v>0</v>
      </c>
      <c r="BA693" s="586">
        <v>0</v>
      </c>
      <c r="BB693" s="586">
        <v>0</v>
      </c>
      <c r="BC693" s="592">
        <v>0</v>
      </c>
      <c r="BD693" s="599">
        <v>0</v>
      </c>
      <c r="BE693" s="568"/>
      <c r="BF693" s="589" t="s">
        <v>178</v>
      </c>
      <c r="BG693" s="590">
        <v>0</v>
      </c>
      <c r="BH693" s="590">
        <v>0</v>
      </c>
      <c r="BI693" s="591">
        <v>1623774750</v>
      </c>
      <c r="BJ693" s="1100">
        <v>60</v>
      </c>
      <c r="BK693" s="544">
        <f t="shared" ref="BK693:BK756" si="104">+BI693/BJ693</f>
        <v>27062912.5</v>
      </c>
      <c r="BL693" s="544">
        <f t="shared" si="95"/>
        <v>21285917.400989708</v>
      </c>
      <c r="BM693" s="544">
        <f t="shared" si="96"/>
        <v>-5776995.0990102924</v>
      </c>
      <c r="BN693" s="545"/>
      <c r="BO693" s="545">
        <f t="shared" si="97"/>
        <v>0</v>
      </c>
      <c r="BP693" s="545">
        <f t="shared" si="98"/>
        <v>0</v>
      </c>
      <c r="BQ693" s="545"/>
      <c r="BR693" s="545"/>
      <c r="BS693" s="545"/>
      <c r="BT693" s="545">
        <f t="shared" ref="BT693:BT746" si="105">+BJ693-BN693-BQ693</f>
        <v>60</v>
      </c>
      <c r="BU693" s="545">
        <f t="shared" si="99"/>
        <v>-346619705.94061756</v>
      </c>
      <c r="BV693" s="545">
        <f t="shared" si="100"/>
        <v>-114384502.9604038</v>
      </c>
      <c r="BW693" s="545">
        <f t="shared" si="101"/>
        <v>-114384502.9604038</v>
      </c>
      <c r="BX693" s="1101">
        <f t="shared" si="102"/>
        <v>6.9113235851435703E-3</v>
      </c>
      <c r="BY693" s="1102">
        <f t="shared" si="103"/>
        <v>1277155044.0593824</v>
      </c>
    </row>
    <row r="694" spans="1:77" ht="12" customHeight="1">
      <c r="A694" s="1086">
        <v>1911351002</v>
      </c>
      <c r="B694" s="1061">
        <v>7151000</v>
      </c>
      <c r="C694" s="1062">
        <v>7050165</v>
      </c>
      <c r="D694" s="1062">
        <v>15</v>
      </c>
      <c r="E694" s="1062" t="s">
        <v>4615</v>
      </c>
      <c r="F694" s="1062" t="s">
        <v>3076</v>
      </c>
      <c r="G694" s="1087" t="s">
        <v>3077</v>
      </c>
      <c r="H694" s="1088" t="s">
        <v>2887</v>
      </c>
      <c r="I694" s="1088" t="s">
        <v>2795</v>
      </c>
      <c r="J694" s="1089"/>
      <c r="K694" s="1090">
        <v>43032</v>
      </c>
      <c r="L694" s="1091"/>
      <c r="M694" s="563">
        <v>0</v>
      </c>
      <c r="N694" s="562">
        <v>0</v>
      </c>
      <c r="O694" s="564">
        <v>0</v>
      </c>
      <c r="P694" s="565">
        <v>0</v>
      </c>
      <c r="Q694" s="564" t="s">
        <v>2796</v>
      </c>
      <c r="R694" s="564" t="s">
        <v>127</v>
      </c>
      <c r="S694" s="566">
        <v>23128019.100000001</v>
      </c>
      <c r="T694" s="567" t="s">
        <v>2797</v>
      </c>
      <c r="U694" s="601"/>
      <c r="V694" s="569">
        <v>23128019.100000001</v>
      </c>
      <c r="W694" s="566">
        <v>0</v>
      </c>
      <c r="X694" s="570">
        <v>0</v>
      </c>
      <c r="Y694" s="571">
        <v>23128019.100000001</v>
      </c>
      <c r="Z694" s="601"/>
      <c r="AA694" s="572"/>
      <c r="AB694" s="573"/>
      <c r="AC694" s="652">
        <v>0</v>
      </c>
      <c r="AD694" s="574">
        <v>0</v>
      </c>
      <c r="AE694" s="574">
        <v>0</v>
      </c>
      <c r="AF694" s="575">
        <v>0</v>
      </c>
      <c r="AG694" s="576" t="s">
        <v>2798</v>
      </c>
      <c r="AH694" s="574">
        <v>0</v>
      </c>
      <c r="AI694" s="577" t="s">
        <v>2798</v>
      </c>
      <c r="AJ694" s="574">
        <v>0</v>
      </c>
      <c r="AK694" s="577" t="s">
        <v>2798</v>
      </c>
      <c r="AL694" s="575">
        <v>0</v>
      </c>
      <c r="AM694" s="601"/>
      <c r="AN694" s="578">
        <v>0</v>
      </c>
      <c r="AO694" s="579">
        <v>0</v>
      </c>
      <c r="AP694" s="601"/>
      <c r="AQ694" s="595" t="s">
        <v>2795</v>
      </c>
      <c r="AR694" s="596" t="s">
        <v>2799</v>
      </c>
      <c r="AS694" s="582">
        <v>0</v>
      </c>
      <c r="AT694" s="601"/>
      <c r="AU694" s="595" t="s">
        <v>2795</v>
      </c>
      <c r="AV694" s="598" t="s">
        <v>2800</v>
      </c>
      <c r="AW694" s="562" t="s">
        <v>2801</v>
      </c>
      <c r="AX694" s="585" t="s">
        <v>178</v>
      </c>
      <c r="AY694" s="585"/>
      <c r="AZ694" s="586">
        <v>0</v>
      </c>
      <c r="BA694" s="586">
        <v>0</v>
      </c>
      <c r="BB694" s="586">
        <v>0</v>
      </c>
      <c r="BC694" s="592">
        <v>0</v>
      </c>
      <c r="BD694" s="599">
        <v>0</v>
      </c>
      <c r="BE694" s="568"/>
      <c r="BF694" s="589" t="s">
        <v>178</v>
      </c>
      <c r="BG694" s="590">
        <v>0</v>
      </c>
      <c r="BH694" s="590">
        <v>0</v>
      </c>
      <c r="BI694" s="591">
        <v>23128019.100000001</v>
      </c>
      <c r="BJ694" s="1100">
        <v>60</v>
      </c>
      <c r="BK694" s="544">
        <f t="shared" si="104"/>
        <v>385466.98500000004</v>
      </c>
      <c r="BL694" s="544">
        <f t="shared" si="95"/>
        <v>303183.12574518874</v>
      </c>
      <c r="BM694" s="544">
        <f t="shared" si="96"/>
        <v>-82283.859254811308</v>
      </c>
      <c r="BN694" s="545"/>
      <c r="BO694" s="545">
        <f t="shared" si="97"/>
        <v>0</v>
      </c>
      <c r="BP694" s="545">
        <f t="shared" si="98"/>
        <v>0</v>
      </c>
      <c r="BQ694" s="545"/>
      <c r="BR694" s="545"/>
      <c r="BS694" s="545"/>
      <c r="BT694" s="545">
        <f t="shared" si="105"/>
        <v>60</v>
      </c>
      <c r="BU694" s="545">
        <f t="shared" si="99"/>
        <v>-4937031.555288678</v>
      </c>
      <c r="BV694" s="545">
        <f t="shared" si="100"/>
        <v>-1629220.4132452637</v>
      </c>
      <c r="BW694" s="545">
        <f t="shared" si="101"/>
        <v>-1629220.4132452637</v>
      </c>
      <c r="BX694" s="1101">
        <f t="shared" si="102"/>
        <v>9.8440515769493886E-5</v>
      </c>
      <c r="BY694" s="1102">
        <f t="shared" si="103"/>
        <v>18190987.544711325</v>
      </c>
    </row>
    <row r="695" spans="1:77" ht="12" customHeight="1">
      <c r="A695" s="1086">
        <v>1911351002</v>
      </c>
      <c r="B695" s="1061">
        <v>7151000</v>
      </c>
      <c r="C695" s="1062">
        <v>7050165</v>
      </c>
      <c r="D695" s="1062">
        <v>16</v>
      </c>
      <c r="E695" s="1062" t="s">
        <v>4616</v>
      </c>
      <c r="F695" s="1062" t="s">
        <v>3076</v>
      </c>
      <c r="G695" s="1087" t="s">
        <v>3077</v>
      </c>
      <c r="H695" s="1088" t="s">
        <v>2887</v>
      </c>
      <c r="I695" s="1088" t="s">
        <v>2795</v>
      </c>
      <c r="J695" s="1089"/>
      <c r="K695" s="1090">
        <v>43032</v>
      </c>
      <c r="L695" s="1091"/>
      <c r="M695" s="563">
        <v>0</v>
      </c>
      <c r="N695" s="562">
        <v>0</v>
      </c>
      <c r="O695" s="564">
        <v>0</v>
      </c>
      <c r="P695" s="565">
        <v>0</v>
      </c>
      <c r="Q695" s="564" t="s">
        <v>2796</v>
      </c>
      <c r="R695" s="564" t="s">
        <v>127</v>
      </c>
      <c r="S695" s="566">
        <v>14562086.1</v>
      </c>
      <c r="T695" s="567" t="s">
        <v>2797</v>
      </c>
      <c r="U695" s="601"/>
      <c r="V695" s="569">
        <v>14562086.1</v>
      </c>
      <c r="W695" s="566">
        <v>0</v>
      </c>
      <c r="X695" s="570">
        <v>0</v>
      </c>
      <c r="Y695" s="571">
        <v>14562086.1</v>
      </c>
      <c r="Z695" s="601"/>
      <c r="AA695" s="572"/>
      <c r="AB695" s="573"/>
      <c r="AC695" s="652">
        <v>0</v>
      </c>
      <c r="AD695" s="574">
        <v>0</v>
      </c>
      <c r="AE695" s="574">
        <v>0</v>
      </c>
      <c r="AF695" s="575">
        <v>0</v>
      </c>
      <c r="AG695" s="576" t="s">
        <v>2798</v>
      </c>
      <c r="AH695" s="574">
        <v>0</v>
      </c>
      <c r="AI695" s="577" t="s">
        <v>2798</v>
      </c>
      <c r="AJ695" s="574">
        <v>0</v>
      </c>
      <c r="AK695" s="577" t="s">
        <v>2798</v>
      </c>
      <c r="AL695" s="575">
        <v>0</v>
      </c>
      <c r="AM695" s="601"/>
      <c r="AN695" s="578">
        <v>0</v>
      </c>
      <c r="AO695" s="579">
        <v>0</v>
      </c>
      <c r="AP695" s="601"/>
      <c r="AQ695" s="595" t="s">
        <v>2795</v>
      </c>
      <c r="AR695" s="596" t="s">
        <v>2799</v>
      </c>
      <c r="AS695" s="582">
        <v>0</v>
      </c>
      <c r="AT695" s="601"/>
      <c r="AU695" s="595" t="s">
        <v>2795</v>
      </c>
      <c r="AV695" s="598" t="s">
        <v>2800</v>
      </c>
      <c r="AW695" s="562" t="s">
        <v>2801</v>
      </c>
      <c r="AX695" s="585" t="s">
        <v>178</v>
      </c>
      <c r="AY695" s="585"/>
      <c r="AZ695" s="586">
        <v>0</v>
      </c>
      <c r="BA695" s="586">
        <v>0</v>
      </c>
      <c r="BB695" s="586">
        <v>0</v>
      </c>
      <c r="BC695" s="592">
        <v>0</v>
      </c>
      <c r="BD695" s="599">
        <v>0</v>
      </c>
      <c r="BE695" s="568"/>
      <c r="BF695" s="589" t="s">
        <v>178</v>
      </c>
      <c r="BG695" s="590">
        <v>0</v>
      </c>
      <c r="BH695" s="590">
        <v>0</v>
      </c>
      <c r="BI695" s="591">
        <v>14562086.1</v>
      </c>
      <c r="BJ695" s="1100">
        <v>60</v>
      </c>
      <c r="BK695" s="544">
        <f t="shared" si="104"/>
        <v>242701.435</v>
      </c>
      <c r="BL695" s="544">
        <f t="shared" si="95"/>
        <v>190893.07917289657</v>
      </c>
      <c r="BM695" s="544">
        <f t="shared" si="96"/>
        <v>-51808.355827103427</v>
      </c>
      <c r="BN695" s="545"/>
      <c r="BO695" s="545">
        <f t="shared" si="97"/>
        <v>0</v>
      </c>
      <c r="BP695" s="545">
        <f t="shared" si="98"/>
        <v>0</v>
      </c>
      <c r="BQ695" s="545"/>
      <c r="BR695" s="545"/>
      <c r="BS695" s="545"/>
      <c r="BT695" s="545">
        <f t="shared" si="105"/>
        <v>60</v>
      </c>
      <c r="BU695" s="545">
        <f t="shared" si="99"/>
        <v>-3108501.3496262059</v>
      </c>
      <c r="BV695" s="545">
        <f t="shared" si="100"/>
        <v>-1025805.445376648</v>
      </c>
      <c r="BW695" s="545">
        <f t="shared" si="101"/>
        <v>-1025805.445376648</v>
      </c>
      <c r="BX695" s="1101">
        <f t="shared" si="102"/>
        <v>6.1981065484496137E-5</v>
      </c>
      <c r="BY695" s="1102">
        <f t="shared" si="103"/>
        <v>11453584.750373794</v>
      </c>
    </row>
    <row r="696" spans="1:77" ht="12" customHeight="1">
      <c r="A696" s="1086">
        <v>1911351002</v>
      </c>
      <c r="B696" s="1061">
        <v>7151000</v>
      </c>
      <c r="C696" s="1062">
        <v>7050165</v>
      </c>
      <c r="D696" s="1062">
        <v>17</v>
      </c>
      <c r="E696" s="1062" t="s">
        <v>4617</v>
      </c>
      <c r="F696" s="1062" t="s">
        <v>3076</v>
      </c>
      <c r="G696" s="1087" t="s">
        <v>3077</v>
      </c>
      <c r="H696" s="1088" t="s">
        <v>2887</v>
      </c>
      <c r="I696" s="1088" t="s">
        <v>2795</v>
      </c>
      <c r="J696" s="1089"/>
      <c r="K696" s="1090">
        <v>43032</v>
      </c>
      <c r="L696" s="1091"/>
      <c r="M696" s="563">
        <v>0</v>
      </c>
      <c r="N696" s="562">
        <v>0</v>
      </c>
      <c r="O696" s="564">
        <v>0</v>
      </c>
      <c r="P696" s="565">
        <v>0</v>
      </c>
      <c r="Q696" s="564" t="s">
        <v>2796</v>
      </c>
      <c r="R696" s="564" t="s">
        <v>127</v>
      </c>
      <c r="S696" s="566">
        <v>13705492.800000001</v>
      </c>
      <c r="T696" s="567" t="s">
        <v>2797</v>
      </c>
      <c r="U696" s="601"/>
      <c r="V696" s="569">
        <v>13705492.800000001</v>
      </c>
      <c r="W696" s="566">
        <v>0</v>
      </c>
      <c r="X696" s="570">
        <v>0</v>
      </c>
      <c r="Y696" s="571">
        <v>13705492.800000001</v>
      </c>
      <c r="Z696" s="601"/>
      <c r="AA696" s="572"/>
      <c r="AB696" s="573"/>
      <c r="AC696" s="652">
        <v>0</v>
      </c>
      <c r="AD696" s="574">
        <v>0</v>
      </c>
      <c r="AE696" s="574">
        <v>0</v>
      </c>
      <c r="AF696" s="575">
        <v>0</v>
      </c>
      <c r="AG696" s="576" t="s">
        <v>2798</v>
      </c>
      <c r="AH696" s="574">
        <v>0</v>
      </c>
      <c r="AI696" s="577" t="s">
        <v>2798</v>
      </c>
      <c r="AJ696" s="574">
        <v>0</v>
      </c>
      <c r="AK696" s="577" t="s">
        <v>2798</v>
      </c>
      <c r="AL696" s="575">
        <v>0</v>
      </c>
      <c r="AM696" s="601"/>
      <c r="AN696" s="578">
        <v>0</v>
      </c>
      <c r="AO696" s="579">
        <v>0</v>
      </c>
      <c r="AP696" s="601"/>
      <c r="AQ696" s="595" t="s">
        <v>2795</v>
      </c>
      <c r="AR696" s="596" t="s">
        <v>2799</v>
      </c>
      <c r="AS696" s="582">
        <v>0</v>
      </c>
      <c r="AT696" s="601"/>
      <c r="AU696" s="595" t="s">
        <v>2795</v>
      </c>
      <c r="AV696" s="598" t="s">
        <v>2800</v>
      </c>
      <c r="AW696" s="562" t="s">
        <v>2801</v>
      </c>
      <c r="AX696" s="585" t="s">
        <v>178</v>
      </c>
      <c r="AY696" s="585"/>
      <c r="AZ696" s="586">
        <v>0</v>
      </c>
      <c r="BA696" s="586">
        <v>0</v>
      </c>
      <c r="BB696" s="586">
        <v>0</v>
      </c>
      <c r="BC696" s="592">
        <v>0</v>
      </c>
      <c r="BD696" s="599">
        <v>0</v>
      </c>
      <c r="BE696" s="568"/>
      <c r="BF696" s="589" t="s">
        <v>178</v>
      </c>
      <c r="BG696" s="590">
        <v>0</v>
      </c>
      <c r="BH696" s="590">
        <v>0</v>
      </c>
      <c r="BI696" s="591">
        <v>13705492.800000001</v>
      </c>
      <c r="BJ696" s="1100">
        <v>60</v>
      </c>
      <c r="BK696" s="544">
        <f t="shared" si="104"/>
        <v>228424.88</v>
      </c>
      <c r="BL696" s="544">
        <f t="shared" si="95"/>
        <v>179664.07451566737</v>
      </c>
      <c r="BM696" s="544">
        <f t="shared" si="96"/>
        <v>-48760.805484332639</v>
      </c>
      <c r="BN696" s="545"/>
      <c r="BO696" s="545">
        <f t="shared" si="97"/>
        <v>0</v>
      </c>
      <c r="BP696" s="545">
        <f t="shared" si="98"/>
        <v>0</v>
      </c>
      <c r="BQ696" s="545"/>
      <c r="BR696" s="545"/>
      <c r="BS696" s="545"/>
      <c r="BT696" s="545">
        <f t="shared" si="105"/>
        <v>60</v>
      </c>
      <c r="BU696" s="545">
        <f t="shared" si="99"/>
        <v>-2925648.3290599585</v>
      </c>
      <c r="BV696" s="545">
        <f t="shared" si="100"/>
        <v>-965463.94858978631</v>
      </c>
      <c r="BW696" s="545">
        <f t="shared" si="101"/>
        <v>-965463.94858978631</v>
      </c>
      <c r="BX696" s="1101">
        <f t="shared" si="102"/>
        <v>5.833512045599637E-5</v>
      </c>
      <c r="BY696" s="1102">
        <f t="shared" si="103"/>
        <v>10779844.470940042</v>
      </c>
    </row>
    <row r="697" spans="1:77" ht="12" customHeight="1">
      <c r="A697" s="1086">
        <v>1911351002</v>
      </c>
      <c r="B697" s="1061">
        <v>7151000</v>
      </c>
      <c r="C697" s="1062">
        <v>7050165</v>
      </c>
      <c r="D697" s="1062">
        <v>18</v>
      </c>
      <c r="E697" s="1062" t="s">
        <v>4618</v>
      </c>
      <c r="F697" s="1062" t="s">
        <v>3076</v>
      </c>
      <c r="G697" s="1087" t="s">
        <v>3077</v>
      </c>
      <c r="H697" s="1088" t="s">
        <v>2887</v>
      </c>
      <c r="I697" s="1088" t="s">
        <v>2795</v>
      </c>
      <c r="J697" s="1089"/>
      <c r="K697" s="1090">
        <v>43032</v>
      </c>
      <c r="L697" s="1091"/>
      <c r="M697" s="563">
        <v>0</v>
      </c>
      <c r="N697" s="562">
        <v>0</v>
      </c>
      <c r="O697" s="564">
        <v>0</v>
      </c>
      <c r="P697" s="565">
        <v>0</v>
      </c>
      <c r="Q697" s="564" t="s">
        <v>2796</v>
      </c>
      <c r="R697" s="564" t="s">
        <v>127</v>
      </c>
      <c r="S697" s="566">
        <v>25483650.68</v>
      </c>
      <c r="T697" s="567" t="s">
        <v>2797</v>
      </c>
      <c r="U697" s="601"/>
      <c r="V697" s="569">
        <v>25483650.68</v>
      </c>
      <c r="W697" s="566">
        <v>0</v>
      </c>
      <c r="X697" s="570">
        <v>0</v>
      </c>
      <c r="Y697" s="571">
        <v>25483650.68</v>
      </c>
      <c r="Z697" s="601"/>
      <c r="AA697" s="572"/>
      <c r="AB697" s="573"/>
      <c r="AC697" s="652">
        <v>0</v>
      </c>
      <c r="AD697" s="574">
        <v>0</v>
      </c>
      <c r="AE697" s="574">
        <v>0</v>
      </c>
      <c r="AF697" s="575">
        <v>0</v>
      </c>
      <c r="AG697" s="576" t="s">
        <v>2798</v>
      </c>
      <c r="AH697" s="574">
        <v>0</v>
      </c>
      <c r="AI697" s="577" t="s">
        <v>2798</v>
      </c>
      <c r="AJ697" s="574">
        <v>0</v>
      </c>
      <c r="AK697" s="577" t="s">
        <v>2798</v>
      </c>
      <c r="AL697" s="575">
        <v>0</v>
      </c>
      <c r="AM697" s="601"/>
      <c r="AN697" s="578">
        <v>0</v>
      </c>
      <c r="AO697" s="579">
        <v>0</v>
      </c>
      <c r="AP697" s="601"/>
      <c r="AQ697" s="595" t="s">
        <v>2795</v>
      </c>
      <c r="AR697" s="596" t="s">
        <v>2799</v>
      </c>
      <c r="AS697" s="582">
        <v>0</v>
      </c>
      <c r="AT697" s="601"/>
      <c r="AU697" s="595" t="s">
        <v>2795</v>
      </c>
      <c r="AV697" s="598" t="s">
        <v>2800</v>
      </c>
      <c r="AW697" s="562" t="s">
        <v>2801</v>
      </c>
      <c r="AX697" s="585" t="s">
        <v>178</v>
      </c>
      <c r="AY697" s="585"/>
      <c r="AZ697" s="586">
        <v>0</v>
      </c>
      <c r="BA697" s="586">
        <v>0</v>
      </c>
      <c r="BB697" s="586">
        <v>0</v>
      </c>
      <c r="BC697" s="592">
        <v>0</v>
      </c>
      <c r="BD697" s="599">
        <v>0</v>
      </c>
      <c r="BE697" s="568"/>
      <c r="BF697" s="589" t="s">
        <v>178</v>
      </c>
      <c r="BG697" s="590">
        <v>0</v>
      </c>
      <c r="BH697" s="590">
        <v>0</v>
      </c>
      <c r="BI697" s="591">
        <v>25483650.68</v>
      </c>
      <c r="BJ697" s="1100">
        <v>60</v>
      </c>
      <c r="BK697" s="544">
        <f t="shared" si="104"/>
        <v>424727.51133333333</v>
      </c>
      <c r="BL697" s="544">
        <f t="shared" si="95"/>
        <v>334062.88861811359</v>
      </c>
      <c r="BM697" s="544">
        <f t="shared" si="96"/>
        <v>-90664.622715219739</v>
      </c>
      <c r="BN697" s="545"/>
      <c r="BO697" s="545">
        <f t="shared" si="97"/>
        <v>0</v>
      </c>
      <c r="BP697" s="545">
        <f t="shared" si="98"/>
        <v>0</v>
      </c>
      <c r="BQ697" s="545"/>
      <c r="BR697" s="545"/>
      <c r="BS697" s="545"/>
      <c r="BT697" s="545">
        <f t="shared" si="105"/>
        <v>60</v>
      </c>
      <c r="BU697" s="545">
        <f t="shared" si="99"/>
        <v>-5439877.3629131839</v>
      </c>
      <c r="BV697" s="545">
        <f t="shared" si="100"/>
        <v>-1795159.5297613507</v>
      </c>
      <c r="BW697" s="545">
        <f t="shared" si="101"/>
        <v>-1795159.5297613507</v>
      </c>
      <c r="BX697" s="1101">
        <f t="shared" si="102"/>
        <v>1.084668646191499E-4</v>
      </c>
      <c r="BY697" s="1102">
        <f t="shared" si="103"/>
        <v>20043773.317086816</v>
      </c>
    </row>
    <row r="698" spans="1:77" ht="12" customHeight="1">
      <c r="A698" s="1086">
        <v>1911351002</v>
      </c>
      <c r="B698" s="1061">
        <v>7151000</v>
      </c>
      <c r="C698" s="1062">
        <v>7050165</v>
      </c>
      <c r="D698" s="1062">
        <v>19</v>
      </c>
      <c r="E698" s="1062" t="s">
        <v>4619</v>
      </c>
      <c r="F698" s="1062" t="s">
        <v>3076</v>
      </c>
      <c r="G698" s="1087" t="s">
        <v>3077</v>
      </c>
      <c r="H698" s="1088" t="s">
        <v>2887</v>
      </c>
      <c r="I698" s="1088" t="s">
        <v>2795</v>
      </c>
      <c r="J698" s="1089"/>
      <c r="K698" s="1090">
        <v>43032</v>
      </c>
      <c r="L698" s="1091"/>
      <c r="M698" s="563">
        <v>0</v>
      </c>
      <c r="N698" s="562">
        <v>0</v>
      </c>
      <c r="O698" s="564">
        <v>0</v>
      </c>
      <c r="P698" s="565">
        <v>0</v>
      </c>
      <c r="Q698" s="564" t="s">
        <v>2796</v>
      </c>
      <c r="R698" s="564" t="s">
        <v>127</v>
      </c>
      <c r="S698" s="566">
        <v>11992306.199999999</v>
      </c>
      <c r="T698" s="567" t="s">
        <v>2797</v>
      </c>
      <c r="U698" s="601"/>
      <c r="V698" s="569">
        <v>11992306.199999999</v>
      </c>
      <c r="W698" s="566">
        <v>0</v>
      </c>
      <c r="X698" s="570">
        <v>0</v>
      </c>
      <c r="Y698" s="571">
        <v>11992306.199999999</v>
      </c>
      <c r="Z698" s="601"/>
      <c r="AA698" s="572"/>
      <c r="AB698" s="573"/>
      <c r="AC698" s="652">
        <v>0</v>
      </c>
      <c r="AD698" s="574">
        <v>0</v>
      </c>
      <c r="AE698" s="574">
        <v>0</v>
      </c>
      <c r="AF698" s="575">
        <v>0</v>
      </c>
      <c r="AG698" s="576" t="s">
        <v>2798</v>
      </c>
      <c r="AH698" s="574">
        <v>0</v>
      </c>
      <c r="AI698" s="577" t="s">
        <v>2798</v>
      </c>
      <c r="AJ698" s="574">
        <v>0</v>
      </c>
      <c r="AK698" s="577" t="s">
        <v>2798</v>
      </c>
      <c r="AL698" s="575">
        <v>0</v>
      </c>
      <c r="AM698" s="601"/>
      <c r="AN698" s="578">
        <v>0</v>
      </c>
      <c r="AO698" s="579">
        <v>0</v>
      </c>
      <c r="AP698" s="601"/>
      <c r="AQ698" s="595" t="s">
        <v>2795</v>
      </c>
      <c r="AR698" s="596" t="s">
        <v>2799</v>
      </c>
      <c r="AS698" s="582">
        <v>0</v>
      </c>
      <c r="AT698" s="601"/>
      <c r="AU698" s="595" t="s">
        <v>2795</v>
      </c>
      <c r="AV698" s="598" t="s">
        <v>2800</v>
      </c>
      <c r="AW698" s="562" t="s">
        <v>2801</v>
      </c>
      <c r="AX698" s="585" t="s">
        <v>178</v>
      </c>
      <c r="AY698" s="585"/>
      <c r="AZ698" s="586">
        <v>0</v>
      </c>
      <c r="BA698" s="586">
        <v>0</v>
      </c>
      <c r="BB698" s="586">
        <v>0</v>
      </c>
      <c r="BC698" s="592">
        <v>0</v>
      </c>
      <c r="BD698" s="599">
        <v>0</v>
      </c>
      <c r="BE698" s="568"/>
      <c r="BF698" s="589" t="s">
        <v>178</v>
      </c>
      <c r="BG698" s="590">
        <v>0</v>
      </c>
      <c r="BH698" s="590">
        <v>0</v>
      </c>
      <c r="BI698" s="591">
        <v>11992306.199999999</v>
      </c>
      <c r="BJ698" s="1100">
        <v>60</v>
      </c>
      <c r="BK698" s="544">
        <f t="shared" si="104"/>
        <v>199871.77</v>
      </c>
      <c r="BL698" s="544">
        <f t="shared" si="95"/>
        <v>157206.06520120896</v>
      </c>
      <c r="BM698" s="544">
        <f t="shared" si="96"/>
        <v>-42665.704798791034</v>
      </c>
      <c r="BN698" s="545"/>
      <c r="BO698" s="545">
        <f t="shared" si="97"/>
        <v>0</v>
      </c>
      <c r="BP698" s="545">
        <f t="shared" si="98"/>
        <v>0</v>
      </c>
      <c r="BQ698" s="545"/>
      <c r="BR698" s="545"/>
      <c r="BS698" s="545"/>
      <c r="BT698" s="545">
        <f t="shared" si="105"/>
        <v>60</v>
      </c>
      <c r="BU698" s="545">
        <f t="shared" si="99"/>
        <v>-2559942.2879274618</v>
      </c>
      <c r="BV698" s="545">
        <f t="shared" si="100"/>
        <v>-844780.95501606248</v>
      </c>
      <c r="BW698" s="545">
        <f t="shared" si="101"/>
        <v>-844780.95501606248</v>
      </c>
      <c r="BX698" s="1101">
        <f t="shared" si="102"/>
        <v>5.1043230398996823E-5</v>
      </c>
      <c r="BY698" s="1102">
        <f t="shared" si="103"/>
        <v>9432363.9120725375</v>
      </c>
    </row>
    <row r="699" spans="1:77" ht="12" customHeight="1">
      <c r="A699" s="1086">
        <v>1911351002</v>
      </c>
      <c r="B699" s="1061">
        <v>7151000</v>
      </c>
      <c r="C699" s="1062">
        <v>7050165</v>
      </c>
      <c r="D699" s="1062">
        <v>20</v>
      </c>
      <c r="E699" s="1062" t="s">
        <v>4620</v>
      </c>
      <c r="F699" s="1062" t="s">
        <v>3076</v>
      </c>
      <c r="G699" s="1087" t="s">
        <v>3077</v>
      </c>
      <c r="H699" s="1088" t="s">
        <v>2887</v>
      </c>
      <c r="I699" s="1088" t="s">
        <v>2795</v>
      </c>
      <c r="J699" s="1089"/>
      <c r="K699" s="1090">
        <v>43032</v>
      </c>
      <c r="L699" s="1091"/>
      <c r="M699" s="563">
        <v>0</v>
      </c>
      <c r="N699" s="562">
        <v>0</v>
      </c>
      <c r="O699" s="564">
        <v>0</v>
      </c>
      <c r="P699" s="565">
        <v>0</v>
      </c>
      <c r="Q699" s="564" t="s">
        <v>2796</v>
      </c>
      <c r="R699" s="564" t="s">
        <v>127</v>
      </c>
      <c r="S699" s="566">
        <v>50881642.020000003</v>
      </c>
      <c r="T699" s="567" t="s">
        <v>2797</v>
      </c>
      <c r="U699" s="601"/>
      <c r="V699" s="569">
        <v>50881642.020000003</v>
      </c>
      <c r="W699" s="566">
        <v>0</v>
      </c>
      <c r="X699" s="570">
        <v>0</v>
      </c>
      <c r="Y699" s="571">
        <v>50881642.020000003</v>
      </c>
      <c r="Z699" s="601"/>
      <c r="AA699" s="572"/>
      <c r="AB699" s="573"/>
      <c r="AC699" s="652">
        <v>0</v>
      </c>
      <c r="AD699" s="574">
        <v>0</v>
      </c>
      <c r="AE699" s="574">
        <v>0</v>
      </c>
      <c r="AF699" s="575">
        <v>0</v>
      </c>
      <c r="AG699" s="576" t="s">
        <v>2798</v>
      </c>
      <c r="AH699" s="574">
        <v>0</v>
      </c>
      <c r="AI699" s="577" t="s">
        <v>2798</v>
      </c>
      <c r="AJ699" s="574">
        <v>0</v>
      </c>
      <c r="AK699" s="577" t="s">
        <v>2798</v>
      </c>
      <c r="AL699" s="575">
        <v>0</v>
      </c>
      <c r="AM699" s="601"/>
      <c r="AN699" s="578">
        <v>0</v>
      </c>
      <c r="AO699" s="579">
        <v>0</v>
      </c>
      <c r="AP699" s="601"/>
      <c r="AQ699" s="595" t="s">
        <v>2795</v>
      </c>
      <c r="AR699" s="596" t="s">
        <v>2799</v>
      </c>
      <c r="AS699" s="582">
        <v>0</v>
      </c>
      <c r="AT699" s="601"/>
      <c r="AU699" s="595" t="s">
        <v>2795</v>
      </c>
      <c r="AV699" s="598" t="s">
        <v>2800</v>
      </c>
      <c r="AW699" s="562" t="s">
        <v>2801</v>
      </c>
      <c r="AX699" s="585" t="s">
        <v>178</v>
      </c>
      <c r="AY699" s="585"/>
      <c r="AZ699" s="586">
        <v>0</v>
      </c>
      <c r="BA699" s="586">
        <v>0</v>
      </c>
      <c r="BB699" s="586">
        <v>0</v>
      </c>
      <c r="BC699" s="592">
        <v>0</v>
      </c>
      <c r="BD699" s="599">
        <v>0</v>
      </c>
      <c r="BE699" s="568"/>
      <c r="BF699" s="589" t="s">
        <v>178</v>
      </c>
      <c r="BG699" s="590">
        <v>0</v>
      </c>
      <c r="BH699" s="590">
        <v>0</v>
      </c>
      <c r="BI699" s="591">
        <v>50881642.020000003</v>
      </c>
      <c r="BJ699" s="1100">
        <v>60</v>
      </c>
      <c r="BK699" s="544">
        <f t="shared" si="104"/>
        <v>848027.36700000009</v>
      </c>
      <c r="BL699" s="544">
        <f t="shared" si="95"/>
        <v>667002.87663941516</v>
      </c>
      <c r="BM699" s="544">
        <f t="shared" si="96"/>
        <v>-181024.49036058492</v>
      </c>
      <c r="BN699" s="545"/>
      <c r="BO699" s="545">
        <f t="shared" si="97"/>
        <v>0</v>
      </c>
      <c r="BP699" s="545">
        <f t="shared" si="98"/>
        <v>0</v>
      </c>
      <c r="BQ699" s="545"/>
      <c r="BR699" s="545"/>
      <c r="BS699" s="545"/>
      <c r="BT699" s="545">
        <f t="shared" si="105"/>
        <v>60</v>
      </c>
      <c r="BU699" s="545">
        <f t="shared" si="99"/>
        <v>-10861469.421635095</v>
      </c>
      <c r="BV699" s="545">
        <f t="shared" si="100"/>
        <v>-3584284.9091395815</v>
      </c>
      <c r="BW699" s="545">
        <f t="shared" si="101"/>
        <v>-3584284.9091395815</v>
      </c>
      <c r="BX699" s="1101">
        <f t="shared" si="102"/>
        <v>2.1656913469288654E-4</v>
      </c>
      <c r="BY699" s="1102">
        <f t="shared" si="103"/>
        <v>40020172.598364912</v>
      </c>
    </row>
    <row r="700" spans="1:77" ht="12" customHeight="1">
      <c r="A700" s="1086">
        <v>1911351002</v>
      </c>
      <c r="B700" s="1061">
        <v>7151000</v>
      </c>
      <c r="C700" s="1062">
        <v>7050165</v>
      </c>
      <c r="D700" s="1062">
        <v>21</v>
      </c>
      <c r="E700" s="1062" t="s">
        <v>4621</v>
      </c>
      <c r="F700" s="1062" t="s">
        <v>3076</v>
      </c>
      <c r="G700" s="1087" t="s">
        <v>3077</v>
      </c>
      <c r="H700" s="1088" t="s">
        <v>2887</v>
      </c>
      <c r="I700" s="1088" t="s">
        <v>2795</v>
      </c>
      <c r="J700" s="1089"/>
      <c r="K700" s="1090">
        <v>43032</v>
      </c>
      <c r="L700" s="1091"/>
      <c r="M700" s="563">
        <v>0</v>
      </c>
      <c r="N700" s="562">
        <v>0</v>
      </c>
      <c r="O700" s="564">
        <v>0</v>
      </c>
      <c r="P700" s="565">
        <v>0</v>
      </c>
      <c r="Q700" s="564" t="s">
        <v>2796</v>
      </c>
      <c r="R700" s="564" t="s">
        <v>127</v>
      </c>
      <c r="S700" s="566">
        <v>40688181.75</v>
      </c>
      <c r="T700" s="567" t="s">
        <v>2797</v>
      </c>
      <c r="U700" s="601"/>
      <c r="V700" s="569">
        <v>40688181.75</v>
      </c>
      <c r="W700" s="566">
        <v>0</v>
      </c>
      <c r="X700" s="570">
        <v>0</v>
      </c>
      <c r="Y700" s="571">
        <v>40688181.75</v>
      </c>
      <c r="Z700" s="601"/>
      <c r="AA700" s="572"/>
      <c r="AB700" s="573"/>
      <c r="AC700" s="652">
        <v>0</v>
      </c>
      <c r="AD700" s="574">
        <v>0</v>
      </c>
      <c r="AE700" s="574">
        <v>0</v>
      </c>
      <c r="AF700" s="575">
        <v>0</v>
      </c>
      <c r="AG700" s="576" t="s">
        <v>2798</v>
      </c>
      <c r="AH700" s="574">
        <v>0</v>
      </c>
      <c r="AI700" s="577" t="s">
        <v>2798</v>
      </c>
      <c r="AJ700" s="574">
        <v>0</v>
      </c>
      <c r="AK700" s="577" t="s">
        <v>2798</v>
      </c>
      <c r="AL700" s="575">
        <v>0</v>
      </c>
      <c r="AM700" s="601"/>
      <c r="AN700" s="578">
        <v>0</v>
      </c>
      <c r="AO700" s="579">
        <v>0</v>
      </c>
      <c r="AP700" s="601"/>
      <c r="AQ700" s="595" t="s">
        <v>2795</v>
      </c>
      <c r="AR700" s="596" t="s">
        <v>2799</v>
      </c>
      <c r="AS700" s="582">
        <v>0</v>
      </c>
      <c r="AT700" s="601"/>
      <c r="AU700" s="595" t="s">
        <v>2795</v>
      </c>
      <c r="AV700" s="598" t="s">
        <v>2800</v>
      </c>
      <c r="AW700" s="562" t="s">
        <v>2801</v>
      </c>
      <c r="AX700" s="585" t="s">
        <v>178</v>
      </c>
      <c r="AY700" s="585"/>
      <c r="AZ700" s="586">
        <v>0</v>
      </c>
      <c r="BA700" s="586">
        <v>0</v>
      </c>
      <c r="BB700" s="586">
        <v>0</v>
      </c>
      <c r="BC700" s="592">
        <v>0</v>
      </c>
      <c r="BD700" s="599">
        <v>0</v>
      </c>
      <c r="BE700" s="568"/>
      <c r="BF700" s="589" t="s">
        <v>178</v>
      </c>
      <c r="BG700" s="590">
        <v>0</v>
      </c>
      <c r="BH700" s="590">
        <v>0</v>
      </c>
      <c r="BI700" s="591">
        <v>40688181.75</v>
      </c>
      <c r="BJ700" s="1100">
        <v>60</v>
      </c>
      <c r="BK700" s="544">
        <f t="shared" si="104"/>
        <v>678136.36250000005</v>
      </c>
      <c r="BL700" s="544">
        <f t="shared" si="95"/>
        <v>533377.72121838748</v>
      </c>
      <c r="BM700" s="544">
        <f t="shared" si="96"/>
        <v>-144758.64128161257</v>
      </c>
      <c r="BN700" s="545"/>
      <c r="BO700" s="545">
        <f t="shared" si="97"/>
        <v>0</v>
      </c>
      <c r="BP700" s="545">
        <f t="shared" si="98"/>
        <v>0</v>
      </c>
      <c r="BQ700" s="545"/>
      <c r="BR700" s="545"/>
      <c r="BS700" s="545"/>
      <c r="BT700" s="545">
        <f t="shared" si="105"/>
        <v>60</v>
      </c>
      <c r="BU700" s="545">
        <f t="shared" si="99"/>
        <v>-8685518.4768967535</v>
      </c>
      <c r="BV700" s="545">
        <f t="shared" si="100"/>
        <v>-2866221.0973759289</v>
      </c>
      <c r="BW700" s="545">
        <f t="shared" si="101"/>
        <v>-2866221.0973759289</v>
      </c>
      <c r="BX700" s="1101">
        <f t="shared" si="102"/>
        <v>1.7318238885373922E-4</v>
      </c>
      <c r="BY700" s="1102">
        <f t="shared" si="103"/>
        <v>32002663.273103252</v>
      </c>
    </row>
    <row r="701" spans="1:77" ht="12" customHeight="1">
      <c r="A701" s="1086">
        <v>1911351002</v>
      </c>
      <c r="B701" s="1061">
        <v>7151000</v>
      </c>
      <c r="C701" s="1062">
        <v>7050165</v>
      </c>
      <c r="D701" s="1062">
        <v>22</v>
      </c>
      <c r="E701" s="1062" t="s">
        <v>4622</v>
      </c>
      <c r="F701" s="1062" t="s">
        <v>3076</v>
      </c>
      <c r="G701" s="1087" t="s">
        <v>3077</v>
      </c>
      <c r="H701" s="1088" t="s">
        <v>2887</v>
      </c>
      <c r="I701" s="1088" t="s">
        <v>2795</v>
      </c>
      <c r="J701" s="1089"/>
      <c r="K701" s="1090">
        <v>43063</v>
      </c>
      <c r="L701" s="1091"/>
      <c r="M701" s="563">
        <v>0</v>
      </c>
      <c r="N701" s="562">
        <v>0</v>
      </c>
      <c r="O701" s="564">
        <v>0</v>
      </c>
      <c r="P701" s="565">
        <v>0</v>
      </c>
      <c r="Q701" s="564" t="s">
        <v>2796</v>
      </c>
      <c r="R701" s="564" t="s">
        <v>127</v>
      </c>
      <c r="S701" s="566">
        <v>54835954.829999998</v>
      </c>
      <c r="T701" s="567" t="s">
        <v>2797</v>
      </c>
      <c r="U701" s="601"/>
      <c r="V701" s="569">
        <v>54835954.829999998</v>
      </c>
      <c r="W701" s="566">
        <v>0</v>
      </c>
      <c r="X701" s="570">
        <v>0</v>
      </c>
      <c r="Y701" s="571">
        <v>54835954.829999998</v>
      </c>
      <c r="Z701" s="601"/>
      <c r="AA701" s="572"/>
      <c r="AB701" s="573"/>
      <c r="AC701" s="652">
        <v>0</v>
      </c>
      <c r="AD701" s="574">
        <v>0</v>
      </c>
      <c r="AE701" s="574">
        <v>0</v>
      </c>
      <c r="AF701" s="575">
        <v>0</v>
      </c>
      <c r="AG701" s="576" t="s">
        <v>2798</v>
      </c>
      <c r="AH701" s="574">
        <v>0</v>
      </c>
      <c r="AI701" s="577" t="s">
        <v>2798</v>
      </c>
      <c r="AJ701" s="574">
        <v>0</v>
      </c>
      <c r="AK701" s="577" t="s">
        <v>2798</v>
      </c>
      <c r="AL701" s="575">
        <v>0</v>
      </c>
      <c r="AM701" s="601"/>
      <c r="AN701" s="578">
        <v>0</v>
      </c>
      <c r="AO701" s="579">
        <v>0</v>
      </c>
      <c r="AP701" s="601"/>
      <c r="AQ701" s="595" t="s">
        <v>2795</v>
      </c>
      <c r="AR701" s="596" t="s">
        <v>2799</v>
      </c>
      <c r="AS701" s="582">
        <v>0</v>
      </c>
      <c r="AT701" s="601"/>
      <c r="AU701" s="595" t="s">
        <v>2795</v>
      </c>
      <c r="AV701" s="598" t="s">
        <v>2800</v>
      </c>
      <c r="AW701" s="562" t="s">
        <v>2801</v>
      </c>
      <c r="AX701" s="585" t="s">
        <v>178</v>
      </c>
      <c r="AY701" s="585"/>
      <c r="AZ701" s="586">
        <v>0</v>
      </c>
      <c r="BA701" s="586">
        <v>0</v>
      </c>
      <c r="BB701" s="586">
        <v>0</v>
      </c>
      <c r="BC701" s="592">
        <v>0</v>
      </c>
      <c r="BD701" s="599">
        <v>0</v>
      </c>
      <c r="BE701" s="568"/>
      <c r="BF701" s="589" t="s">
        <v>178</v>
      </c>
      <c r="BG701" s="590">
        <v>0</v>
      </c>
      <c r="BH701" s="590">
        <v>0</v>
      </c>
      <c r="BI701" s="591">
        <v>54835954.829999998</v>
      </c>
      <c r="BJ701" s="1100">
        <v>60</v>
      </c>
      <c r="BK701" s="544">
        <f t="shared" si="104"/>
        <v>913932.58049999992</v>
      </c>
      <c r="BL701" s="544">
        <f t="shared" si="95"/>
        <v>718839.60821276647</v>
      </c>
      <c r="BM701" s="544">
        <f t="shared" si="96"/>
        <v>-195092.97228723345</v>
      </c>
      <c r="BN701" s="545"/>
      <c r="BO701" s="545">
        <f t="shared" si="97"/>
        <v>0</v>
      </c>
      <c r="BP701" s="545">
        <f t="shared" si="98"/>
        <v>0</v>
      </c>
      <c r="BQ701" s="545"/>
      <c r="BR701" s="545"/>
      <c r="BS701" s="545"/>
      <c r="BT701" s="545">
        <f t="shared" si="105"/>
        <v>60</v>
      </c>
      <c r="BU701" s="545">
        <f t="shared" si="99"/>
        <v>-11705578.337234007</v>
      </c>
      <c r="BV701" s="545">
        <f t="shared" si="100"/>
        <v>-3862840.8512872225</v>
      </c>
      <c r="BW701" s="545">
        <f t="shared" si="101"/>
        <v>-3862840.8512872225</v>
      </c>
      <c r="BX701" s="1101">
        <f t="shared" si="102"/>
        <v>2.3340000078856163E-4</v>
      </c>
      <c r="BY701" s="1102">
        <f t="shared" si="103"/>
        <v>43130376.492765985</v>
      </c>
    </row>
    <row r="702" spans="1:77" ht="12" customHeight="1">
      <c r="A702" s="1086">
        <v>1911351002</v>
      </c>
      <c r="B702" s="1061">
        <v>7151000</v>
      </c>
      <c r="C702" s="1062">
        <v>7050165</v>
      </c>
      <c r="D702" s="1062">
        <v>23</v>
      </c>
      <c r="E702" s="1062" t="s">
        <v>4623</v>
      </c>
      <c r="F702" s="1062" t="s">
        <v>3076</v>
      </c>
      <c r="G702" s="1087" t="s">
        <v>3077</v>
      </c>
      <c r="H702" s="1088" t="s">
        <v>2887</v>
      </c>
      <c r="I702" s="1088" t="s">
        <v>2795</v>
      </c>
      <c r="J702" s="1089"/>
      <c r="K702" s="1090">
        <v>43063</v>
      </c>
      <c r="L702" s="1091"/>
      <c r="M702" s="563">
        <v>0</v>
      </c>
      <c r="N702" s="562">
        <v>0</v>
      </c>
      <c r="O702" s="564">
        <v>0</v>
      </c>
      <c r="P702" s="565">
        <v>0</v>
      </c>
      <c r="Q702" s="564" t="s">
        <v>2796</v>
      </c>
      <c r="R702" s="564" t="s">
        <v>127</v>
      </c>
      <c r="S702" s="566">
        <v>164740544.53999999</v>
      </c>
      <c r="T702" s="567" t="s">
        <v>2797</v>
      </c>
      <c r="U702" s="601"/>
      <c r="V702" s="569">
        <v>164740544.53999999</v>
      </c>
      <c r="W702" s="566">
        <v>0</v>
      </c>
      <c r="X702" s="570">
        <v>0</v>
      </c>
      <c r="Y702" s="571">
        <v>164740544.53999999</v>
      </c>
      <c r="Z702" s="601"/>
      <c r="AA702" s="572"/>
      <c r="AB702" s="573"/>
      <c r="AC702" s="652">
        <v>0</v>
      </c>
      <c r="AD702" s="574">
        <v>0</v>
      </c>
      <c r="AE702" s="574">
        <v>0</v>
      </c>
      <c r="AF702" s="575">
        <v>0</v>
      </c>
      <c r="AG702" s="576" t="s">
        <v>2798</v>
      </c>
      <c r="AH702" s="574">
        <v>0</v>
      </c>
      <c r="AI702" s="577" t="s">
        <v>2798</v>
      </c>
      <c r="AJ702" s="574">
        <v>0</v>
      </c>
      <c r="AK702" s="577" t="s">
        <v>2798</v>
      </c>
      <c r="AL702" s="575">
        <v>0</v>
      </c>
      <c r="AM702" s="601"/>
      <c r="AN702" s="578">
        <v>0</v>
      </c>
      <c r="AO702" s="579">
        <v>0</v>
      </c>
      <c r="AP702" s="601"/>
      <c r="AQ702" s="595" t="s">
        <v>2795</v>
      </c>
      <c r="AR702" s="596" t="s">
        <v>2799</v>
      </c>
      <c r="AS702" s="582">
        <v>0</v>
      </c>
      <c r="AT702" s="601"/>
      <c r="AU702" s="595" t="s">
        <v>2795</v>
      </c>
      <c r="AV702" s="598" t="s">
        <v>2800</v>
      </c>
      <c r="AW702" s="562" t="s">
        <v>2801</v>
      </c>
      <c r="AX702" s="585" t="s">
        <v>178</v>
      </c>
      <c r="AY702" s="585"/>
      <c r="AZ702" s="586">
        <v>0</v>
      </c>
      <c r="BA702" s="586">
        <v>0</v>
      </c>
      <c r="BB702" s="586">
        <v>0</v>
      </c>
      <c r="BC702" s="592">
        <v>0</v>
      </c>
      <c r="BD702" s="599">
        <v>0</v>
      </c>
      <c r="BE702" s="568"/>
      <c r="BF702" s="589" t="s">
        <v>178</v>
      </c>
      <c r="BG702" s="590">
        <v>0</v>
      </c>
      <c r="BH702" s="590">
        <v>0</v>
      </c>
      <c r="BI702" s="591">
        <v>164740544.53999999</v>
      </c>
      <c r="BJ702" s="1100">
        <v>60</v>
      </c>
      <c r="BK702" s="544">
        <f t="shared" si="104"/>
        <v>2745675.742333333</v>
      </c>
      <c r="BL702" s="544">
        <f t="shared" si="95"/>
        <v>2159569.0065216902</v>
      </c>
      <c r="BM702" s="544">
        <f t="shared" si="96"/>
        <v>-586106.73581164284</v>
      </c>
      <c r="BN702" s="545"/>
      <c r="BO702" s="545">
        <f t="shared" si="97"/>
        <v>0</v>
      </c>
      <c r="BP702" s="545">
        <f t="shared" si="98"/>
        <v>0</v>
      </c>
      <c r="BQ702" s="545"/>
      <c r="BR702" s="545"/>
      <c r="BS702" s="545"/>
      <c r="BT702" s="545">
        <f t="shared" si="105"/>
        <v>60</v>
      </c>
      <c r="BU702" s="545">
        <f t="shared" si="99"/>
        <v>-35166404.148698568</v>
      </c>
      <c r="BV702" s="545">
        <f t="shared" si="100"/>
        <v>-11604913.369070528</v>
      </c>
      <c r="BW702" s="545">
        <f t="shared" si="101"/>
        <v>-11604913.369070528</v>
      </c>
      <c r="BX702" s="1101">
        <f t="shared" si="102"/>
        <v>7.0119036578730938E-4</v>
      </c>
      <c r="BY702" s="1102">
        <f t="shared" si="103"/>
        <v>129574140.39130142</v>
      </c>
    </row>
    <row r="703" spans="1:77" ht="12" customHeight="1">
      <c r="A703" s="1086">
        <v>1911351002</v>
      </c>
      <c r="B703" s="1061">
        <v>7151000</v>
      </c>
      <c r="C703" s="1062">
        <v>7050165</v>
      </c>
      <c r="D703" s="1062">
        <v>24</v>
      </c>
      <c r="E703" s="1062" t="s">
        <v>4804</v>
      </c>
      <c r="F703" s="1062" t="s">
        <v>3076</v>
      </c>
      <c r="G703" s="1087" t="s">
        <v>3077</v>
      </c>
      <c r="H703" s="1088" t="s">
        <v>2887</v>
      </c>
      <c r="I703" s="1088" t="s">
        <v>2795</v>
      </c>
      <c r="J703" s="1089"/>
      <c r="K703" s="1090">
        <v>43087</v>
      </c>
      <c r="L703" s="1091"/>
      <c r="M703" s="563">
        <v>0</v>
      </c>
      <c r="N703" s="562">
        <v>0</v>
      </c>
      <c r="O703" s="564">
        <v>0</v>
      </c>
      <c r="P703" s="565">
        <v>0</v>
      </c>
      <c r="Q703" s="564" t="s">
        <v>2796</v>
      </c>
      <c r="R703" s="564" t="s">
        <v>127</v>
      </c>
      <c r="S703" s="566">
        <v>1047628611.65</v>
      </c>
      <c r="T703" s="567" t="s">
        <v>2797</v>
      </c>
      <c r="U703" s="601"/>
      <c r="V703" s="569">
        <v>1047628611.65</v>
      </c>
      <c r="W703" s="566">
        <v>0</v>
      </c>
      <c r="X703" s="570">
        <v>0</v>
      </c>
      <c r="Y703" s="571">
        <v>1047628611.65</v>
      </c>
      <c r="Z703" s="601"/>
      <c r="AA703" s="572"/>
      <c r="AB703" s="573"/>
      <c r="AC703" s="652">
        <v>0</v>
      </c>
      <c r="AD703" s="574">
        <v>0</v>
      </c>
      <c r="AE703" s="574">
        <v>0</v>
      </c>
      <c r="AF703" s="575">
        <v>0</v>
      </c>
      <c r="AG703" s="576" t="s">
        <v>2798</v>
      </c>
      <c r="AH703" s="574">
        <v>0</v>
      </c>
      <c r="AI703" s="577" t="s">
        <v>2798</v>
      </c>
      <c r="AJ703" s="574">
        <v>0</v>
      </c>
      <c r="AK703" s="577" t="s">
        <v>2798</v>
      </c>
      <c r="AL703" s="575">
        <v>0</v>
      </c>
      <c r="AM703" s="601"/>
      <c r="AN703" s="578">
        <v>0</v>
      </c>
      <c r="AO703" s="579">
        <v>0</v>
      </c>
      <c r="AP703" s="601"/>
      <c r="AQ703" s="595" t="s">
        <v>2795</v>
      </c>
      <c r="AR703" s="596" t="s">
        <v>2799</v>
      </c>
      <c r="AS703" s="582">
        <v>0</v>
      </c>
      <c r="AT703" s="601"/>
      <c r="AU703" s="595" t="s">
        <v>2795</v>
      </c>
      <c r="AV703" s="598" t="s">
        <v>2800</v>
      </c>
      <c r="AW703" s="562" t="s">
        <v>2801</v>
      </c>
      <c r="AX703" s="585" t="s">
        <v>178</v>
      </c>
      <c r="AY703" s="585"/>
      <c r="AZ703" s="586">
        <v>0</v>
      </c>
      <c r="BA703" s="586">
        <v>0</v>
      </c>
      <c r="BB703" s="586">
        <v>0</v>
      </c>
      <c r="BC703" s="592">
        <v>0</v>
      </c>
      <c r="BD703" s="599">
        <v>0</v>
      </c>
      <c r="BE703" s="568"/>
      <c r="BF703" s="589" t="s">
        <v>178</v>
      </c>
      <c r="BG703" s="590">
        <v>0</v>
      </c>
      <c r="BH703" s="590">
        <v>0</v>
      </c>
      <c r="BI703" s="591">
        <v>1047628611.65</v>
      </c>
      <c r="BJ703" s="1100">
        <v>60</v>
      </c>
      <c r="BK703" s="544">
        <f t="shared" si="104"/>
        <v>17460476.860833332</v>
      </c>
      <c r="BL703" s="544">
        <f t="shared" si="95"/>
        <v>13733269.404820727</v>
      </c>
      <c r="BM703" s="544">
        <f t="shared" si="96"/>
        <v>-3727207.4560126048</v>
      </c>
      <c r="BN703" s="545"/>
      <c r="BO703" s="545">
        <f t="shared" si="97"/>
        <v>0</v>
      </c>
      <c r="BP703" s="545">
        <f t="shared" si="98"/>
        <v>0</v>
      </c>
      <c r="BQ703" s="545"/>
      <c r="BR703" s="545"/>
      <c r="BS703" s="545"/>
      <c r="BT703" s="545">
        <f t="shared" si="105"/>
        <v>60</v>
      </c>
      <c r="BU703" s="545">
        <f t="shared" si="99"/>
        <v>-223632447.36075628</v>
      </c>
      <c r="BV703" s="545">
        <f t="shared" si="100"/>
        <v>-73798707.629049569</v>
      </c>
      <c r="BW703" s="545">
        <f t="shared" si="101"/>
        <v>-73798707.629049569</v>
      </c>
      <c r="BX703" s="1101">
        <f t="shared" si="102"/>
        <v>4.4590546393013311E-3</v>
      </c>
      <c r="BY703" s="1102">
        <f t="shared" si="103"/>
        <v>823996164.28924358</v>
      </c>
    </row>
    <row r="704" spans="1:77" ht="12" customHeight="1">
      <c r="A704" s="1086">
        <v>1911351002</v>
      </c>
      <c r="B704" s="1061">
        <v>7151000</v>
      </c>
      <c r="C704" s="1062">
        <v>7050165</v>
      </c>
      <c r="D704" s="1062">
        <v>25</v>
      </c>
      <c r="E704" s="1062" t="s">
        <v>5143</v>
      </c>
      <c r="F704" s="1062" t="s">
        <v>3076</v>
      </c>
      <c r="G704" s="1087" t="s">
        <v>3077</v>
      </c>
      <c r="H704" s="1088" t="s">
        <v>2887</v>
      </c>
      <c r="I704" s="1088" t="s">
        <v>2795</v>
      </c>
      <c r="J704" s="1089"/>
      <c r="K704" s="1090">
        <v>43087</v>
      </c>
      <c r="L704" s="1091"/>
      <c r="M704" s="563">
        <v>0</v>
      </c>
      <c r="N704" s="562">
        <v>0</v>
      </c>
      <c r="O704" s="564">
        <v>0</v>
      </c>
      <c r="P704" s="565">
        <v>0</v>
      </c>
      <c r="Q704" s="564" t="s">
        <v>2796</v>
      </c>
      <c r="R704" s="564" t="s">
        <v>127</v>
      </c>
      <c r="S704" s="566">
        <v>540738748.34000003</v>
      </c>
      <c r="T704" s="567" t="s">
        <v>2797</v>
      </c>
      <c r="U704" s="601"/>
      <c r="V704" s="569">
        <v>540738748.34000003</v>
      </c>
      <c r="W704" s="566">
        <v>0</v>
      </c>
      <c r="X704" s="570">
        <v>0</v>
      </c>
      <c r="Y704" s="571">
        <v>540738748.34000003</v>
      </c>
      <c r="Z704" s="601"/>
      <c r="AA704" s="572"/>
      <c r="AB704" s="573"/>
      <c r="AC704" s="652">
        <v>0</v>
      </c>
      <c r="AD704" s="574">
        <v>0</v>
      </c>
      <c r="AE704" s="574">
        <v>0</v>
      </c>
      <c r="AF704" s="575">
        <v>0</v>
      </c>
      <c r="AG704" s="576" t="s">
        <v>2798</v>
      </c>
      <c r="AH704" s="574">
        <v>0</v>
      </c>
      <c r="AI704" s="577" t="s">
        <v>2798</v>
      </c>
      <c r="AJ704" s="574">
        <v>0</v>
      </c>
      <c r="AK704" s="577" t="s">
        <v>2798</v>
      </c>
      <c r="AL704" s="575">
        <v>0</v>
      </c>
      <c r="AM704" s="601"/>
      <c r="AN704" s="578">
        <v>0</v>
      </c>
      <c r="AO704" s="579">
        <v>0</v>
      </c>
      <c r="AP704" s="601"/>
      <c r="AQ704" s="595" t="s">
        <v>2795</v>
      </c>
      <c r="AR704" s="596" t="s">
        <v>2799</v>
      </c>
      <c r="AS704" s="582">
        <v>0</v>
      </c>
      <c r="AT704" s="601"/>
      <c r="AU704" s="595" t="s">
        <v>2795</v>
      </c>
      <c r="AV704" s="598" t="s">
        <v>2800</v>
      </c>
      <c r="AW704" s="562" t="s">
        <v>2801</v>
      </c>
      <c r="AX704" s="585" t="s">
        <v>178</v>
      </c>
      <c r="AY704" s="585"/>
      <c r="AZ704" s="586">
        <v>0</v>
      </c>
      <c r="BA704" s="586">
        <v>0</v>
      </c>
      <c r="BB704" s="586">
        <v>0</v>
      </c>
      <c r="BC704" s="592">
        <v>0</v>
      </c>
      <c r="BD704" s="599">
        <v>0</v>
      </c>
      <c r="BE704" s="568"/>
      <c r="BF704" s="589" t="s">
        <v>178</v>
      </c>
      <c r="BG704" s="590">
        <v>0</v>
      </c>
      <c r="BH704" s="590">
        <v>0</v>
      </c>
      <c r="BI704" s="591">
        <v>540738748.34000003</v>
      </c>
      <c r="BJ704" s="1100">
        <v>60</v>
      </c>
      <c r="BK704" s="544">
        <f t="shared" si="104"/>
        <v>9012312.4723333344</v>
      </c>
      <c r="BL704" s="544">
        <f t="shared" si="95"/>
        <v>7088495.6997143859</v>
      </c>
      <c r="BM704" s="544">
        <f t="shared" si="96"/>
        <v>-1923816.7726189485</v>
      </c>
      <c r="BN704" s="545"/>
      <c r="BO704" s="545">
        <f t="shared" si="97"/>
        <v>0</v>
      </c>
      <c r="BP704" s="545">
        <f t="shared" si="98"/>
        <v>0</v>
      </c>
      <c r="BQ704" s="545"/>
      <c r="BR704" s="545"/>
      <c r="BS704" s="545"/>
      <c r="BT704" s="545">
        <f t="shared" si="105"/>
        <v>60</v>
      </c>
      <c r="BU704" s="545">
        <f t="shared" si="99"/>
        <v>-115429006.35713691</v>
      </c>
      <c r="BV704" s="545">
        <f t="shared" si="100"/>
        <v>-38091572.097855181</v>
      </c>
      <c r="BW704" s="545">
        <f t="shared" si="101"/>
        <v>-38091572.097855181</v>
      </c>
      <c r="BX704" s="1101">
        <f t="shared" si="102"/>
        <v>2.3015633571117273E-3</v>
      </c>
      <c r="BY704" s="1102">
        <f t="shared" si="103"/>
        <v>425309741.98286313</v>
      </c>
    </row>
    <row r="705" spans="1:77" ht="12" customHeight="1">
      <c r="A705" s="1086">
        <v>1911351002</v>
      </c>
      <c r="B705" s="1061">
        <v>7151000</v>
      </c>
      <c r="C705" s="1062">
        <v>7050165</v>
      </c>
      <c r="D705" s="1062">
        <v>26</v>
      </c>
      <c r="E705" s="1062" t="s">
        <v>5256</v>
      </c>
      <c r="F705" s="1062" t="s">
        <v>3076</v>
      </c>
      <c r="G705" s="1087" t="s">
        <v>3077</v>
      </c>
      <c r="H705" s="1088" t="s">
        <v>2887</v>
      </c>
      <c r="I705" s="1088" t="s">
        <v>2795</v>
      </c>
      <c r="J705" s="1089"/>
      <c r="K705" s="1090">
        <v>43177</v>
      </c>
      <c r="L705" s="1091"/>
      <c r="M705" s="563">
        <v>0</v>
      </c>
      <c r="N705" s="562">
        <v>0</v>
      </c>
      <c r="O705" s="564">
        <v>0</v>
      </c>
      <c r="P705" s="565">
        <v>0</v>
      </c>
      <c r="Q705" s="564" t="s">
        <v>2796</v>
      </c>
      <c r="R705" s="564" t="s">
        <v>127</v>
      </c>
      <c r="S705" s="566">
        <v>557290186.83000004</v>
      </c>
      <c r="T705" s="567" t="s">
        <v>2797</v>
      </c>
      <c r="U705" s="601"/>
      <c r="V705" s="569">
        <v>557290186.83000004</v>
      </c>
      <c r="W705" s="566">
        <v>0</v>
      </c>
      <c r="X705" s="570">
        <v>0</v>
      </c>
      <c r="Y705" s="571">
        <v>557290186.83000004</v>
      </c>
      <c r="Z705" s="601"/>
      <c r="AA705" s="572" t="s">
        <v>3802</v>
      </c>
      <c r="AB705" s="573"/>
      <c r="AC705" s="652">
        <v>54835954.829999998</v>
      </c>
      <c r="AD705" s="574">
        <v>54835954.829999998</v>
      </c>
      <c r="AE705" s="574">
        <v>0</v>
      </c>
      <c r="AF705" s="575">
        <v>54835954.829999998</v>
      </c>
      <c r="AG705" s="576" t="s">
        <v>2798</v>
      </c>
      <c r="AH705" s="574">
        <v>0</v>
      </c>
      <c r="AI705" s="577" t="s">
        <v>2798</v>
      </c>
      <c r="AJ705" s="574">
        <v>0</v>
      </c>
      <c r="AK705" s="577" t="s">
        <v>2798</v>
      </c>
      <c r="AL705" s="575">
        <v>0</v>
      </c>
      <c r="AM705" s="601"/>
      <c r="AN705" s="578">
        <v>54835954.829999998</v>
      </c>
      <c r="AO705" s="579">
        <v>0</v>
      </c>
      <c r="AP705" s="601"/>
      <c r="AQ705" s="595" t="s">
        <v>2795</v>
      </c>
      <c r="AR705" s="596" t="s">
        <v>2799</v>
      </c>
      <c r="AS705" s="582">
        <v>0</v>
      </c>
      <c r="AT705" s="601"/>
      <c r="AU705" s="595" t="s">
        <v>2795</v>
      </c>
      <c r="AV705" s="598" t="s">
        <v>2800</v>
      </c>
      <c r="AW705" s="562" t="s">
        <v>2801</v>
      </c>
      <c r="AX705" s="585" t="s">
        <v>178</v>
      </c>
      <c r="AY705" s="585"/>
      <c r="AZ705" s="586">
        <v>0</v>
      </c>
      <c r="BA705" s="586">
        <v>0</v>
      </c>
      <c r="BB705" s="586">
        <v>0</v>
      </c>
      <c r="BC705" s="592">
        <v>0</v>
      </c>
      <c r="BD705" s="599">
        <v>0</v>
      </c>
      <c r="BE705" s="568"/>
      <c r="BF705" s="589" t="s">
        <v>178</v>
      </c>
      <c r="BG705" s="590">
        <v>0</v>
      </c>
      <c r="BH705" s="590">
        <v>0</v>
      </c>
      <c r="BI705" s="591">
        <v>612126141.66000009</v>
      </c>
      <c r="BJ705" s="1100">
        <v>60</v>
      </c>
      <c r="BK705" s="544">
        <f t="shared" si="104"/>
        <v>10202102.361000001</v>
      </c>
      <c r="BL705" s="544">
        <f t="shared" si="95"/>
        <v>8024306.6289590281</v>
      </c>
      <c r="BM705" s="544">
        <f t="shared" si="96"/>
        <v>-2177795.7320409734</v>
      </c>
      <c r="BN705" s="545"/>
      <c r="BO705" s="545">
        <f t="shared" si="97"/>
        <v>0</v>
      </c>
      <c r="BP705" s="545">
        <f t="shared" si="98"/>
        <v>0</v>
      </c>
      <c r="BQ705" s="545"/>
      <c r="BR705" s="545"/>
      <c r="BS705" s="545"/>
      <c r="BT705" s="545">
        <f t="shared" si="105"/>
        <v>60</v>
      </c>
      <c r="BU705" s="545">
        <f t="shared" si="99"/>
        <v>-130667743.92245841</v>
      </c>
      <c r="BV705" s="545">
        <f t="shared" si="100"/>
        <v>-43120355.494411275</v>
      </c>
      <c r="BW705" s="545">
        <f t="shared" si="101"/>
        <v>-43120355.494411275</v>
      </c>
      <c r="BX705" s="1101">
        <f t="shared" si="102"/>
        <v>2.6054117665875102E-3</v>
      </c>
      <c r="BY705" s="1102">
        <f t="shared" si="103"/>
        <v>481458397.73754168</v>
      </c>
    </row>
    <row r="706" spans="1:77" ht="12" customHeight="1">
      <c r="A706" s="1086">
        <v>1911351002</v>
      </c>
      <c r="B706" s="1061">
        <v>7151000</v>
      </c>
      <c r="C706" s="1062">
        <v>7050165</v>
      </c>
      <c r="D706" s="1062">
        <v>27</v>
      </c>
      <c r="E706" s="1062" t="s">
        <v>5339</v>
      </c>
      <c r="F706" s="1062" t="s">
        <v>3076</v>
      </c>
      <c r="G706" s="1087" t="s">
        <v>3077</v>
      </c>
      <c r="H706" s="1088" t="s">
        <v>2887</v>
      </c>
      <c r="I706" s="1088" t="s">
        <v>2795</v>
      </c>
      <c r="J706" s="1089"/>
      <c r="K706" s="1090">
        <v>43208</v>
      </c>
      <c r="L706" s="1091"/>
      <c r="M706" s="563">
        <v>0</v>
      </c>
      <c r="N706" s="562">
        <v>0</v>
      </c>
      <c r="O706" s="564">
        <v>0</v>
      </c>
      <c r="P706" s="565">
        <v>0</v>
      </c>
      <c r="Q706" s="564" t="s">
        <v>2796</v>
      </c>
      <c r="R706" s="564" t="s">
        <v>127</v>
      </c>
      <c r="S706" s="566">
        <v>449841315</v>
      </c>
      <c r="T706" s="567" t="s">
        <v>2939</v>
      </c>
      <c r="U706" s="601"/>
      <c r="V706" s="569">
        <v>0</v>
      </c>
      <c r="W706" s="566">
        <v>0</v>
      </c>
      <c r="X706" s="570">
        <v>0</v>
      </c>
      <c r="Y706" s="571">
        <v>0</v>
      </c>
      <c r="Z706" s="601"/>
      <c r="AA706" s="572" t="s">
        <v>3802</v>
      </c>
      <c r="AB706" s="573"/>
      <c r="AC706" s="652">
        <v>449841315</v>
      </c>
      <c r="AD706" s="574">
        <v>449841315</v>
      </c>
      <c r="AE706" s="574">
        <v>0</v>
      </c>
      <c r="AF706" s="575">
        <v>449841315</v>
      </c>
      <c r="AG706" s="576" t="s">
        <v>2798</v>
      </c>
      <c r="AH706" s="574">
        <v>0</v>
      </c>
      <c r="AI706" s="577" t="s">
        <v>2798</v>
      </c>
      <c r="AJ706" s="574">
        <v>0</v>
      </c>
      <c r="AK706" s="577" t="s">
        <v>2798</v>
      </c>
      <c r="AL706" s="575">
        <v>0</v>
      </c>
      <c r="AM706" s="601"/>
      <c r="AN706" s="578">
        <v>449841315</v>
      </c>
      <c r="AO706" s="579">
        <v>0</v>
      </c>
      <c r="AP706" s="601"/>
      <c r="AQ706" s="595" t="s">
        <v>2795</v>
      </c>
      <c r="AR706" s="596" t="s">
        <v>2799</v>
      </c>
      <c r="AS706" s="582">
        <v>0</v>
      </c>
      <c r="AT706" s="601"/>
      <c r="AU706" s="595" t="s">
        <v>2795</v>
      </c>
      <c r="AV706" s="598" t="s">
        <v>2800</v>
      </c>
      <c r="AW706" s="562" t="s">
        <v>2801</v>
      </c>
      <c r="AX706" s="585" t="s">
        <v>178</v>
      </c>
      <c r="AY706" s="585"/>
      <c r="AZ706" s="586">
        <v>0</v>
      </c>
      <c r="BA706" s="586">
        <v>0</v>
      </c>
      <c r="BB706" s="586">
        <v>0</v>
      </c>
      <c r="BC706" s="592">
        <v>0</v>
      </c>
      <c r="BD706" s="599">
        <v>0</v>
      </c>
      <c r="BE706" s="568"/>
      <c r="BF706" s="589" t="s">
        <v>178</v>
      </c>
      <c r="BG706" s="590">
        <v>0</v>
      </c>
      <c r="BH706" s="590">
        <v>0</v>
      </c>
      <c r="BI706" s="591">
        <v>449841315</v>
      </c>
      <c r="BJ706" s="1100">
        <v>60</v>
      </c>
      <c r="BK706" s="544">
        <f t="shared" si="104"/>
        <v>7497355.25</v>
      </c>
      <c r="BL706" s="544">
        <f t="shared" si="95"/>
        <v>5896929.4076303337</v>
      </c>
      <c r="BM706" s="544">
        <f t="shared" si="96"/>
        <v>-1600425.8423696663</v>
      </c>
      <c r="BN706" s="545"/>
      <c r="BO706" s="545">
        <f t="shared" si="97"/>
        <v>0</v>
      </c>
      <c r="BP706" s="545">
        <f t="shared" si="98"/>
        <v>0</v>
      </c>
      <c r="BQ706" s="545"/>
      <c r="BR706" s="545"/>
      <c r="BS706" s="545"/>
      <c r="BT706" s="545">
        <f t="shared" si="105"/>
        <v>60</v>
      </c>
      <c r="BU706" s="545">
        <f t="shared" si="99"/>
        <v>-96025550.542179972</v>
      </c>
      <c r="BV706" s="545">
        <f t="shared" si="100"/>
        <v>-31688431.678919394</v>
      </c>
      <c r="BW706" s="545">
        <f t="shared" si="101"/>
        <v>-31688431.678919394</v>
      </c>
      <c r="BX706" s="1101">
        <f t="shared" si="102"/>
        <v>1.9146737501192811E-3</v>
      </c>
      <c r="BY706" s="1102">
        <f t="shared" si="103"/>
        <v>353815764.45782</v>
      </c>
    </row>
    <row r="707" spans="1:77" ht="12" customHeight="1">
      <c r="A707" s="1086">
        <v>1911351000</v>
      </c>
      <c r="B707" s="1061">
        <v>7000100</v>
      </c>
      <c r="C707" s="1062">
        <v>7050164</v>
      </c>
      <c r="D707" s="1062">
        <v>0</v>
      </c>
      <c r="E707" s="1062" t="s">
        <v>3087</v>
      </c>
      <c r="F707" s="1062" t="s">
        <v>3088</v>
      </c>
      <c r="G707" s="1087" t="s">
        <v>3077</v>
      </c>
      <c r="H707" s="1088" t="s">
        <v>2794</v>
      </c>
      <c r="I707" s="1088" t="s">
        <v>2842</v>
      </c>
      <c r="J707" s="1089" t="s">
        <v>3297</v>
      </c>
      <c r="K707" s="1090">
        <v>42548</v>
      </c>
      <c r="L707" s="1091">
        <v>42521</v>
      </c>
      <c r="M707" s="563">
        <v>0</v>
      </c>
      <c r="N707" s="562">
        <v>42521</v>
      </c>
      <c r="O707" s="564">
        <v>0</v>
      </c>
      <c r="P707" s="565">
        <v>0</v>
      </c>
      <c r="Q707" s="564" t="s">
        <v>2796</v>
      </c>
      <c r="R707" s="564" t="s">
        <v>127</v>
      </c>
      <c r="S707" s="566">
        <v>4134003360</v>
      </c>
      <c r="T707" s="567" t="s">
        <v>2797</v>
      </c>
      <c r="U707" s="601"/>
      <c r="V707" s="569">
        <v>4134003360</v>
      </c>
      <c r="W707" s="566">
        <v>0</v>
      </c>
      <c r="X707" s="570">
        <v>0</v>
      </c>
      <c r="Y707" s="571">
        <v>4134003360</v>
      </c>
      <c r="Z707" s="601"/>
      <c r="AA707" s="572"/>
      <c r="AB707" s="573"/>
      <c r="AC707" s="652">
        <v>0</v>
      </c>
      <c r="AD707" s="574">
        <v>0</v>
      </c>
      <c r="AE707" s="574">
        <v>0</v>
      </c>
      <c r="AF707" s="575">
        <v>0</v>
      </c>
      <c r="AG707" s="576" t="s">
        <v>2798</v>
      </c>
      <c r="AH707" s="574">
        <v>0</v>
      </c>
      <c r="AI707" s="577" t="s">
        <v>2798</v>
      </c>
      <c r="AJ707" s="574">
        <v>0</v>
      </c>
      <c r="AK707" s="577" t="s">
        <v>2798</v>
      </c>
      <c r="AL707" s="575">
        <v>0</v>
      </c>
      <c r="AM707" s="601"/>
      <c r="AN707" s="578">
        <v>0</v>
      </c>
      <c r="AO707" s="579">
        <v>0</v>
      </c>
      <c r="AP707" s="601"/>
      <c r="AQ707" s="595" t="s">
        <v>2795</v>
      </c>
      <c r="AR707" s="596" t="s">
        <v>2799</v>
      </c>
      <c r="AS707" s="582">
        <v>0</v>
      </c>
      <c r="AT707" s="601"/>
      <c r="AU707" s="595" t="s">
        <v>2795</v>
      </c>
      <c r="AV707" s="598" t="s">
        <v>2800</v>
      </c>
      <c r="AW707" s="562" t="s">
        <v>2801</v>
      </c>
      <c r="AX707" s="585" t="s">
        <v>178</v>
      </c>
      <c r="AY707" s="585" t="s">
        <v>178</v>
      </c>
      <c r="AZ707" s="586">
        <v>0</v>
      </c>
      <c r="BA707" s="586">
        <v>0</v>
      </c>
      <c r="BB707" s="586">
        <v>0</v>
      </c>
      <c r="BC707" s="592">
        <v>0</v>
      </c>
      <c r="BD707" s="599">
        <v>0</v>
      </c>
      <c r="BE707" s="568"/>
      <c r="BF707" s="589" t="s">
        <v>178</v>
      </c>
      <c r="BG707" s="590">
        <v>0</v>
      </c>
      <c r="BH707" s="590">
        <v>0</v>
      </c>
      <c r="BI707" s="591">
        <v>4134003360</v>
      </c>
      <c r="BJ707" s="1100">
        <v>60</v>
      </c>
      <c r="BK707" s="544">
        <f t="shared" si="104"/>
        <v>68900056</v>
      </c>
      <c r="BL707" s="544">
        <f t="shared" si="95"/>
        <v>54192278.859105259</v>
      </c>
      <c r="BM707" s="544">
        <f t="shared" si="96"/>
        <v>-14707777.140894741</v>
      </c>
      <c r="BN707" s="545"/>
      <c r="BO707" s="545">
        <f t="shared" si="97"/>
        <v>0</v>
      </c>
      <c r="BP707" s="545">
        <f t="shared" si="98"/>
        <v>0</v>
      </c>
      <c r="BQ707" s="545"/>
      <c r="BR707" s="545"/>
      <c r="BS707" s="545"/>
      <c r="BT707" s="545">
        <f t="shared" si="105"/>
        <v>60</v>
      </c>
      <c r="BU707" s="545">
        <f t="shared" si="99"/>
        <v>-882466628.45368445</v>
      </c>
      <c r="BV707" s="545">
        <f t="shared" si="100"/>
        <v>-291213987.38971591</v>
      </c>
      <c r="BW707" s="545">
        <f t="shared" si="101"/>
        <v>-291213987.38971591</v>
      </c>
      <c r="BX707" s="1101">
        <f t="shared" si="102"/>
        <v>1.7595688640330665E-2</v>
      </c>
      <c r="BY707" s="1102">
        <f t="shared" si="103"/>
        <v>3251536731.5463157</v>
      </c>
    </row>
    <row r="708" spans="1:77" ht="12" customHeight="1">
      <c r="A708" s="1086">
        <v>1911351000</v>
      </c>
      <c r="B708" s="1061">
        <v>7000100</v>
      </c>
      <c r="C708" s="1062">
        <v>7050164</v>
      </c>
      <c r="D708" s="1062">
        <v>1</v>
      </c>
      <c r="E708" s="1062" t="s">
        <v>3089</v>
      </c>
      <c r="F708" s="1062" t="s">
        <v>3088</v>
      </c>
      <c r="G708" s="1087" t="s">
        <v>3077</v>
      </c>
      <c r="H708" s="1088" t="s">
        <v>2794</v>
      </c>
      <c r="I708" s="1088" t="s">
        <v>2795</v>
      </c>
      <c r="J708" s="1089" t="s">
        <v>3297</v>
      </c>
      <c r="K708" s="1090">
        <v>42578</v>
      </c>
      <c r="L708" s="1091">
        <v>42551</v>
      </c>
      <c r="M708" s="563">
        <v>0</v>
      </c>
      <c r="N708" s="562">
        <v>42551</v>
      </c>
      <c r="O708" s="564">
        <v>0</v>
      </c>
      <c r="P708" s="565">
        <v>0</v>
      </c>
      <c r="Q708" s="564" t="s">
        <v>2796</v>
      </c>
      <c r="R708" s="564" t="s">
        <v>127</v>
      </c>
      <c r="S708" s="566">
        <v>3051685080</v>
      </c>
      <c r="T708" s="567" t="s">
        <v>2797</v>
      </c>
      <c r="U708" s="601"/>
      <c r="V708" s="569">
        <v>3051685080</v>
      </c>
      <c r="W708" s="566">
        <v>0</v>
      </c>
      <c r="X708" s="570">
        <v>0</v>
      </c>
      <c r="Y708" s="571">
        <v>3051685080</v>
      </c>
      <c r="Z708" s="601"/>
      <c r="AA708" s="572"/>
      <c r="AB708" s="573"/>
      <c r="AC708" s="652">
        <v>0</v>
      </c>
      <c r="AD708" s="574">
        <v>0</v>
      </c>
      <c r="AE708" s="574">
        <v>0</v>
      </c>
      <c r="AF708" s="575">
        <v>0</v>
      </c>
      <c r="AG708" s="576" t="s">
        <v>2798</v>
      </c>
      <c r="AH708" s="574">
        <v>0</v>
      </c>
      <c r="AI708" s="577" t="s">
        <v>2798</v>
      </c>
      <c r="AJ708" s="574">
        <v>0</v>
      </c>
      <c r="AK708" s="577" t="s">
        <v>2798</v>
      </c>
      <c r="AL708" s="575">
        <v>0</v>
      </c>
      <c r="AM708" s="601"/>
      <c r="AN708" s="578">
        <v>0</v>
      </c>
      <c r="AO708" s="579">
        <v>0</v>
      </c>
      <c r="AP708" s="601"/>
      <c r="AQ708" s="595" t="s">
        <v>2795</v>
      </c>
      <c r="AR708" s="596" t="s">
        <v>2799</v>
      </c>
      <c r="AS708" s="582">
        <v>0</v>
      </c>
      <c r="AT708" s="601"/>
      <c r="AU708" s="595" t="s">
        <v>2795</v>
      </c>
      <c r="AV708" s="598" t="s">
        <v>2800</v>
      </c>
      <c r="AW708" s="562" t="s">
        <v>2801</v>
      </c>
      <c r="AX708" s="585" t="s">
        <v>178</v>
      </c>
      <c r="AY708" s="585" t="s">
        <v>178</v>
      </c>
      <c r="AZ708" s="586">
        <v>0</v>
      </c>
      <c r="BA708" s="586">
        <v>0</v>
      </c>
      <c r="BB708" s="586">
        <v>0</v>
      </c>
      <c r="BC708" s="592">
        <v>0</v>
      </c>
      <c r="BD708" s="599">
        <v>0</v>
      </c>
      <c r="BE708" s="568"/>
      <c r="BF708" s="589" t="s">
        <v>178</v>
      </c>
      <c r="BG708" s="590">
        <v>0</v>
      </c>
      <c r="BH708" s="590">
        <v>0</v>
      </c>
      <c r="BI708" s="591">
        <v>3051685080</v>
      </c>
      <c r="BJ708" s="1100">
        <v>60</v>
      </c>
      <c r="BK708" s="544">
        <f t="shared" si="104"/>
        <v>50861418</v>
      </c>
      <c r="BL708" s="544">
        <f t="shared" si="95"/>
        <v>40004265.706627518</v>
      </c>
      <c r="BM708" s="544">
        <f t="shared" si="96"/>
        <v>-10857152.293372482</v>
      </c>
      <c r="BN708" s="545"/>
      <c r="BO708" s="545">
        <f t="shared" si="97"/>
        <v>0</v>
      </c>
      <c r="BP708" s="545">
        <f t="shared" si="98"/>
        <v>0</v>
      </c>
      <c r="BQ708" s="545"/>
      <c r="BR708" s="545"/>
      <c r="BS708" s="545"/>
      <c r="BT708" s="545">
        <f t="shared" si="105"/>
        <v>60</v>
      </c>
      <c r="BU708" s="545">
        <f t="shared" si="99"/>
        <v>-651429137.60234892</v>
      </c>
      <c r="BV708" s="545">
        <f t="shared" si="100"/>
        <v>-214971615.40877515</v>
      </c>
      <c r="BW708" s="545">
        <f t="shared" si="101"/>
        <v>-214971615.40877515</v>
      </c>
      <c r="BX708" s="1101">
        <f t="shared" si="102"/>
        <v>1.2988983273594285E-2</v>
      </c>
      <c r="BY708" s="1102">
        <f t="shared" si="103"/>
        <v>2400255942.3976512</v>
      </c>
    </row>
    <row r="709" spans="1:77" ht="12" customHeight="1">
      <c r="A709" s="1086">
        <v>1911351000</v>
      </c>
      <c r="B709" s="1061">
        <v>7000100</v>
      </c>
      <c r="C709" s="1062">
        <v>7050164</v>
      </c>
      <c r="D709" s="1062">
        <v>2</v>
      </c>
      <c r="E709" s="1062" t="s">
        <v>3090</v>
      </c>
      <c r="F709" s="1062" t="s">
        <v>3088</v>
      </c>
      <c r="G709" s="1087" t="s">
        <v>3077</v>
      </c>
      <c r="H709" s="1088" t="s">
        <v>2794</v>
      </c>
      <c r="I709" s="1088" t="s">
        <v>2795</v>
      </c>
      <c r="J709" s="1089" t="s">
        <v>3297</v>
      </c>
      <c r="K709" s="1090">
        <v>42671</v>
      </c>
      <c r="L709" s="1091"/>
      <c r="M709" s="563">
        <v>0</v>
      </c>
      <c r="N709" s="562">
        <v>0</v>
      </c>
      <c r="O709" s="564">
        <v>0</v>
      </c>
      <c r="P709" s="565">
        <v>0</v>
      </c>
      <c r="Q709" s="564" t="s">
        <v>2796</v>
      </c>
      <c r="R709" s="564" t="s">
        <v>127</v>
      </c>
      <c r="S709" s="566">
        <v>3047968440</v>
      </c>
      <c r="T709" s="567" t="s">
        <v>2797</v>
      </c>
      <c r="U709" s="601"/>
      <c r="V709" s="569">
        <v>3047968440</v>
      </c>
      <c r="W709" s="566">
        <v>0</v>
      </c>
      <c r="X709" s="570">
        <v>0</v>
      </c>
      <c r="Y709" s="571">
        <v>3047968440</v>
      </c>
      <c r="Z709" s="601"/>
      <c r="AA709" s="572"/>
      <c r="AB709" s="573"/>
      <c r="AC709" s="652">
        <v>0</v>
      </c>
      <c r="AD709" s="574">
        <v>0</v>
      </c>
      <c r="AE709" s="574">
        <v>0</v>
      </c>
      <c r="AF709" s="575">
        <v>0</v>
      </c>
      <c r="AG709" s="576" t="s">
        <v>2798</v>
      </c>
      <c r="AH709" s="574">
        <v>0</v>
      </c>
      <c r="AI709" s="577" t="s">
        <v>2798</v>
      </c>
      <c r="AJ709" s="574">
        <v>0</v>
      </c>
      <c r="AK709" s="577" t="s">
        <v>2798</v>
      </c>
      <c r="AL709" s="575">
        <v>0</v>
      </c>
      <c r="AM709" s="601"/>
      <c r="AN709" s="578">
        <v>0</v>
      </c>
      <c r="AO709" s="579">
        <v>0</v>
      </c>
      <c r="AP709" s="601"/>
      <c r="AQ709" s="595" t="s">
        <v>2795</v>
      </c>
      <c r="AR709" s="596" t="s">
        <v>2799</v>
      </c>
      <c r="AS709" s="582">
        <v>0</v>
      </c>
      <c r="AT709" s="601"/>
      <c r="AU709" s="595" t="s">
        <v>2795</v>
      </c>
      <c r="AV709" s="598" t="s">
        <v>2800</v>
      </c>
      <c r="AW709" s="562" t="s">
        <v>2801</v>
      </c>
      <c r="AX709" s="585" t="s">
        <v>178</v>
      </c>
      <c r="AY709" s="585" t="s">
        <v>178</v>
      </c>
      <c r="AZ709" s="586">
        <v>0</v>
      </c>
      <c r="BA709" s="586">
        <v>0</v>
      </c>
      <c r="BB709" s="586">
        <v>0</v>
      </c>
      <c r="BC709" s="592">
        <v>0</v>
      </c>
      <c r="BD709" s="599">
        <v>0</v>
      </c>
      <c r="BE709" s="568"/>
      <c r="BF709" s="589" t="s">
        <v>178</v>
      </c>
      <c r="BG709" s="590">
        <v>0</v>
      </c>
      <c r="BH709" s="590">
        <v>0</v>
      </c>
      <c r="BI709" s="591">
        <v>3047968440</v>
      </c>
      <c r="BJ709" s="1100">
        <v>60</v>
      </c>
      <c r="BK709" s="544">
        <f t="shared" si="104"/>
        <v>50799474</v>
      </c>
      <c r="BL709" s="544">
        <f t="shared" si="95"/>
        <v>39955544.606580108</v>
      </c>
      <c r="BM709" s="544">
        <f t="shared" si="96"/>
        <v>-10843929.393419892</v>
      </c>
      <c r="BN709" s="545"/>
      <c r="BO709" s="545">
        <f t="shared" si="97"/>
        <v>0</v>
      </c>
      <c r="BP709" s="545">
        <f t="shared" si="98"/>
        <v>0</v>
      </c>
      <c r="BQ709" s="545"/>
      <c r="BR709" s="545"/>
      <c r="BS709" s="545"/>
      <c r="BT709" s="545">
        <f t="shared" si="105"/>
        <v>60</v>
      </c>
      <c r="BU709" s="545">
        <f t="shared" si="99"/>
        <v>-650635763.6051935</v>
      </c>
      <c r="BV709" s="545">
        <f t="shared" si="100"/>
        <v>-214709801.98971388</v>
      </c>
      <c r="BW709" s="545">
        <f t="shared" si="101"/>
        <v>-214709801.98971388</v>
      </c>
      <c r="BX709" s="1101">
        <f t="shared" si="102"/>
        <v>1.2973164021761796E-2</v>
      </c>
      <c r="BY709" s="1102">
        <f t="shared" si="103"/>
        <v>2397332676.3948064</v>
      </c>
    </row>
    <row r="710" spans="1:77" ht="12" customHeight="1">
      <c r="A710" s="1086">
        <v>1911351002</v>
      </c>
      <c r="B710" s="1061">
        <v>7151000</v>
      </c>
      <c r="C710" s="1062">
        <v>7050356</v>
      </c>
      <c r="D710" s="1062">
        <v>0</v>
      </c>
      <c r="E710" s="1062" t="s">
        <v>3091</v>
      </c>
      <c r="F710" s="1062" t="s">
        <v>2946</v>
      </c>
      <c r="G710" s="1087" t="s">
        <v>3092</v>
      </c>
      <c r="H710" s="1088" t="s">
        <v>2887</v>
      </c>
      <c r="I710" s="1088" t="s">
        <v>2795</v>
      </c>
      <c r="J710" s="1089"/>
      <c r="K710" s="1090">
        <v>42572</v>
      </c>
      <c r="L710" s="1091">
        <v>42551</v>
      </c>
      <c r="M710" s="563">
        <v>0</v>
      </c>
      <c r="N710" s="562">
        <v>42551</v>
      </c>
      <c r="O710" s="564">
        <v>0</v>
      </c>
      <c r="P710" s="565">
        <v>0</v>
      </c>
      <c r="Q710" s="564" t="s">
        <v>2796</v>
      </c>
      <c r="R710" s="564" t="s">
        <v>127</v>
      </c>
      <c r="S710" s="566">
        <v>86717647.99000001</v>
      </c>
      <c r="T710" s="567" t="s">
        <v>2797</v>
      </c>
      <c r="U710" s="601"/>
      <c r="V710" s="569">
        <v>86717647.99000001</v>
      </c>
      <c r="W710" s="566">
        <v>0</v>
      </c>
      <c r="X710" s="570">
        <v>0</v>
      </c>
      <c r="Y710" s="571">
        <v>86717647.99000001</v>
      </c>
      <c r="Z710" s="601"/>
      <c r="AA710" s="572"/>
      <c r="AB710" s="573"/>
      <c r="AC710" s="652">
        <v>0</v>
      </c>
      <c r="AD710" s="574">
        <v>0</v>
      </c>
      <c r="AE710" s="574">
        <v>0</v>
      </c>
      <c r="AF710" s="575">
        <v>0</v>
      </c>
      <c r="AG710" s="576" t="s">
        <v>2798</v>
      </c>
      <c r="AH710" s="574">
        <v>0</v>
      </c>
      <c r="AI710" s="577" t="s">
        <v>2798</v>
      </c>
      <c r="AJ710" s="574">
        <v>0</v>
      </c>
      <c r="AK710" s="577" t="s">
        <v>2798</v>
      </c>
      <c r="AL710" s="575">
        <v>0</v>
      </c>
      <c r="AM710" s="601"/>
      <c r="AN710" s="578">
        <v>0</v>
      </c>
      <c r="AO710" s="579">
        <v>0</v>
      </c>
      <c r="AP710" s="601"/>
      <c r="AQ710" s="595" t="s">
        <v>2795</v>
      </c>
      <c r="AR710" s="596" t="s">
        <v>2799</v>
      </c>
      <c r="AS710" s="582">
        <v>0</v>
      </c>
      <c r="AT710" s="601"/>
      <c r="AU710" s="595" t="s">
        <v>2795</v>
      </c>
      <c r="AV710" s="598" t="s">
        <v>2800</v>
      </c>
      <c r="AW710" s="562" t="s">
        <v>2801</v>
      </c>
      <c r="AX710" s="585" t="s">
        <v>178</v>
      </c>
      <c r="AY710" s="585" t="s">
        <v>178</v>
      </c>
      <c r="AZ710" s="586">
        <v>0</v>
      </c>
      <c r="BA710" s="586">
        <v>0</v>
      </c>
      <c r="BB710" s="586">
        <v>0</v>
      </c>
      <c r="BC710" s="592">
        <v>0</v>
      </c>
      <c r="BD710" s="599">
        <v>0</v>
      </c>
      <c r="BE710" s="568"/>
      <c r="BF710" s="589" t="s">
        <v>178</v>
      </c>
      <c r="BG710" s="590">
        <v>0</v>
      </c>
      <c r="BH710" s="590">
        <v>0</v>
      </c>
      <c r="BI710" s="591">
        <v>86717647.99000001</v>
      </c>
      <c r="BJ710" s="1100">
        <v>60</v>
      </c>
      <c r="BK710" s="544">
        <f t="shared" si="104"/>
        <v>1445294.1331666668</v>
      </c>
      <c r="BL710" s="544">
        <f t="shared" si="95"/>
        <v>1136773.8612287459</v>
      </c>
      <c r="BM710" s="544">
        <f t="shared" si="96"/>
        <v>-308520.27193792094</v>
      </c>
      <c r="BN710" s="545"/>
      <c r="BO710" s="545">
        <f t="shared" si="97"/>
        <v>0</v>
      </c>
      <c r="BP710" s="545">
        <f t="shared" si="98"/>
        <v>0</v>
      </c>
      <c r="BQ710" s="545"/>
      <c r="BR710" s="545"/>
      <c r="BS710" s="545"/>
      <c r="BT710" s="545">
        <f t="shared" si="105"/>
        <v>60</v>
      </c>
      <c r="BU710" s="545">
        <f t="shared" si="99"/>
        <v>-18511216.316275258</v>
      </c>
      <c r="BV710" s="545">
        <f t="shared" si="100"/>
        <v>-6108701.3843708355</v>
      </c>
      <c r="BW710" s="545">
        <f t="shared" si="101"/>
        <v>-6108701.3843708355</v>
      </c>
      <c r="BX710" s="1101">
        <f t="shared" si="102"/>
        <v>3.6909905502685331E-4</v>
      </c>
      <c r="BY710" s="1102">
        <f t="shared" si="103"/>
        <v>68206431.673724756</v>
      </c>
    </row>
    <row r="711" spans="1:77" ht="12" customHeight="1">
      <c r="A711" s="1086">
        <v>1911351002</v>
      </c>
      <c r="B711" s="1061">
        <v>7151000</v>
      </c>
      <c r="C711" s="1062">
        <v>7050356</v>
      </c>
      <c r="D711" s="1062">
        <v>1</v>
      </c>
      <c r="E711" s="1062" t="s">
        <v>3093</v>
      </c>
      <c r="F711" s="1062" t="s">
        <v>2946</v>
      </c>
      <c r="G711" s="1087" t="s">
        <v>3092</v>
      </c>
      <c r="H711" s="1088" t="s">
        <v>2887</v>
      </c>
      <c r="I711" s="1088" t="s">
        <v>2795</v>
      </c>
      <c r="J711" s="1089"/>
      <c r="K711" s="1090">
        <v>42598</v>
      </c>
      <c r="L711" s="1091">
        <v>42582</v>
      </c>
      <c r="M711" s="563">
        <v>0</v>
      </c>
      <c r="N711" s="562">
        <v>42582</v>
      </c>
      <c r="O711" s="564">
        <v>0</v>
      </c>
      <c r="P711" s="565">
        <v>0</v>
      </c>
      <c r="Q711" s="564" t="s">
        <v>2796</v>
      </c>
      <c r="R711" s="564" t="s">
        <v>127</v>
      </c>
      <c r="S711" s="566">
        <v>127752000</v>
      </c>
      <c r="T711" s="567" t="s">
        <v>2797</v>
      </c>
      <c r="U711" s="601"/>
      <c r="V711" s="569">
        <v>127752000</v>
      </c>
      <c r="W711" s="566">
        <v>0</v>
      </c>
      <c r="X711" s="570">
        <v>0</v>
      </c>
      <c r="Y711" s="571">
        <v>127752000</v>
      </c>
      <c r="Z711" s="601"/>
      <c r="AA711" s="572"/>
      <c r="AB711" s="573"/>
      <c r="AC711" s="652">
        <v>0</v>
      </c>
      <c r="AD711" s="574">
        <v>0</v>
      </c>
      <c r="AE711" s="574">
        <v>0</v>
      </c>
      <c r="AF711" s="575">
        <v>0</v>
      </c>
      <c r="AG711" s="576" t="s">
        <v>2798</v>
      </c>
      <c r="AH711" s="574">
        <v>0</v>
      </c>
      <c r="AI711" s="577" t="s">
        <v>2798</v>
      </c>
      <c r="AJ711" s="574">
        <v>0</v>
      </c>
      <c r="AK711" s="577" t="s">
        <v>2798</v>
      </c>
      <c r="AL711" s="575">
        <v>0</v>
      </c>
      <c r="AM711" s="601"/>
      <c r="AN711" s="578">
        <v>0</v>
      </c>
      <c r="AO711" s="579">
        <v>0</v>
      </c>
      <c r="AP711" s="601"/>
      <c r="AQ711" s="595" t="s">
        <v>2795</v>
      </c>
      <c r="AR711" s="596" t="s">
        <v>2799</v>
      </c>
      <c r="AS711" s="582">
        <v>0</v>
      </c>
      <c r="AT711" s="601"/>
      <c r="AU711" s="595" t="s">
        <v>2795</v>
      </c>
      <c r="AV711" s="598" t="s">
        <v>2800</v>
      </c>
      <c r="AW711" s="562" t="s">
        <v>2801</v>
      </c>
      <c r="AX711" s="585" t="s">
        <v>178</v>
      </c>
      <c r="AY711" s="585" t="s">
        <v>178</v>
      </c>
      <c r="AZ711" s="586">
        <v>0</v>
      </c>
      <c r="BA711" s="586">
        <v>0</v>
      </c>
      <c r="BB711" s="586">
        <v>0</v>
      </c>
      <c r="BC711" s="592">
        <v>0</v>
      </c>
      <c r="BD711" s="599">
        <v>0</v>
      </c>
      <c r="BE711" s="568"/>
      <c r="BF711" s="589" t="s">
        <v>178</v>
      </c>
      <c r="BG711" s="590">
        <v>0</v>
      </c>
      <c r="BH711" s="590">
        <v>0</v>
      </c>
      <c r="BI711" s="591">
        <v>127752000</v>
      </c>
      <c r="BJ711" s="1100">
        <v>60</v>
      </c>
      <c r="BK711" s="544">
        <f t="shared" si="104"/>
        <v>2129200</v>
      </c>
      <c r="BL711" s="544">
        <f t="shared" si="95"/>
        <v>1674689.4973032665</v>
      </c>
      <c r="BM711" s="544">
        <f t="shared" si="96"/>
        <v>-454510.50269673346</v>
      </c>
      <c r="BN711" s="545"/>
      <c r="BO711" s="545">
        <f t="shared" si="97"/>
        <v>0</v>
      </c>
      <c r="BP711" s="545">
        <f t="shared" si="98"/>
        <v>0</v>
      </c>
      <c r="BQ711" s="545"/>
      <c r="BR711" s="545"/>
      <c r="BS711" s="545"/>
      <c r="BT711" s="545">
        <f t="shared" si="105"/>
        <v>60</v>
      </c>
      <c r="BU711" s="545">
        <f t="shared" si="99"/>
        <v>-27270630.161804006</v>
      </c>
      <c r="BV711" s="545">
        <f t="shared" si="100"/>
        <v>-8999307.953395322</v>
      </c>
      <c r="BW711" s="545">
        <f t="shared" si="101"/>
        <v>-8999307.953395322</v>
      </c>
      <c r="BX711" s="1101">
        <f t="shared" si="102"/>
        <v>5.4375485925573202E-4</v>
      </c>
      <c r="BY711" s="1102">
        <f t="shared" si="103"/>
        <v>100481369.83819599</v>
      </c>
    </row>
    <row r="712" spans="1:77" ht="12" customHeight="1">
      <c r="A712" s="1086">
        <v>1911351002</v>
      </c>
      <c r="B712" s="1061">
        <v>7151000</v>
      </c>
      <c r="C712" s="1062">
        <v>7050356</v>
      </c>
      <c r="D712" s="1062">
        <v>2</v>
      </c>
      <c r="E712" s="1062" t="s">
        <v>3094</v>
      </c>
      <c r="F712" s="1062" t="s">
        <v>2946</v>
      </c>
      <c r="G712" s="1087" t="s">
        <v>3092</v>
      </c>
      <c r="H712" s="1088" t="s">
        <v>2887</v>
      </c>
      <c r="I712" s="1088" t="s">
        <v>2795</v>
      </c>
      <c r="J712" s="1089"/>
      <c r="K712" s="1090">
        <v>42668</v>
      </c>
      <c r="L712" s="1091"/>
      <c r="M712" s="563">
        <v>0</v>
      </c>
      <c r="N712" s="562">
        <v>0</v>
      </c>
      <c r="O712" s="564">
        <v>0</v>
      </c>
      <c r="P712" s="565">
        <v>0</v>
      </c>
      <c r="Q712" s="564" t="s">
        <v>2796</v>
      </c>
      <c r="R712" s="564" t="s">
        <v>127</v>
      </c>
      <c r="S712" s="566">
        <v>69526000</v>
      </c>
      <c r="T712" s="567" t="s">
        <v>2797</v>
      </c>
      <c r="U712" s="601"/>
      <c r="V712" s="569">
        <v>69526000</v>
      </c>
      <c r="W712" s="566">
        <v>0</v>
      </c>
      <c r="X712" s="570">
        <v>0</v>
      </c>
      <c r="Y712" s="571">
        <v>69526000</v>
      </c>
      <c r="Z712" s="601"/>
      <c r="AA712" s="572"/>
      <c r="AB712" s="573"/>
      <c r="AC712" s="652">
        <v>0</v>
      </c>
      <c r="AD712" s="574">
        <v>0</v>
      </c>
      <c r="AE712" s="574">
        <v>0</v>
      </c>
      <c r="AF712" s="575">
        <v>0</v>
      </c>
      <c r="AG712" s="576" t="s">
        <v>2798</v>
      </c>
      <c r="AH712" s="574">
        <v>0</v>
      </c>
      <c r="AI712" s="577" t="s">
        <v>2798</v>
      </c>
      <c r="AJ712" s="574">
        <v>0</v>
      </c>
      <c r="AK712" s="577" t="s">
        <v>2798</v>
      </c>
      <c r="AL712" s="575">
        <v>0</v>
      </c>
      <c r="AM712" s="601"/>
      <c r="AN712" s="578">
        <v>0</v>
      </c>
      <c r="AO712" s="579">
        <v>0</v>
      </c>
      <c r="AP712" s="601"/>
      <c r="AQ712" s="595" t="s">
        <v>2795</v>
      </c>
      <c r="AR712" s="596" t="s">
        <v>2799</v>
      </c>
      <c r="AS712" s="582">
        <v>0</v>
      </c>
      <c r="AT712" s="601"/>
      <c r="AU712" s="595" t="s">
        <v>2795</v>
      </c>
      <c r="AV712" s="598" t="s">
        <v>2800</v>
      </c>
      <c r="AW712" s="562" t="s">
        <v>2801</v>
      </c>
      <c r="AX712" s="585" t="s">
        <v>178</v>
      </c>
      <c r="AY712" s="585" t="s">
        <v>178</v>
      </c>
      <c r="AZ712" s="586">
        <v>0</v>
      </c>
      <c r="BA712" s="586">
        <v>0</v>
      </c>
      <c r="BB712" s="586">
        <v>0</v>
      </c>
      <c r="BC712" s="592">
        <v>0</v>
      </c>
      <c r="BD712" s="599">
        <v>0</v>
      </c>
      <c r="BE712" s="568"/>
      <c r="BF712" s="589" t="s">
        <v>178</v>
      </c>
      <c r="BG712" s="590">
        <v>0</v>
      </c>
      <c r="BH712" s="590">
        <v>0</v>
      </c>
      <c r="BI712" s="591">
        <v>69526000</v>
      </c>
      <c r="BJ712" s="1100">
        <v>60</v>
      </c>
      <c r="BK712" s="544">
        <f t="shared" si="104"/>
        <v>1158766.6666666667</v>
      </c>
      <c r="BL712" s="544">
        <f t="shared" si="95"/>
        <v>911410.09134500369</v>
      </c>
      <c r="BM712" s="544">
        <f t="shared" si="96"/>
        <v>-247356.57532166305</v>
      </c>
      <c r="BN712" s="545"/>
      <c r="BO712" s="545">
        <f t="shared" si="97"/>
        <v>0</v>
      </c>
      <c r="BP712" s="545">
        <f t="shared" si="98"/>
        <v>0</v>
      </c>
      <c r="BQ712" s="545"/>
      <c r="BR712" s="545"/>
      <c r="BS712" s="545"/>
      <c r="BT712" s="545">
        <f t="shared" si="105"/>
        <v>60</v>
      </c>
      <c r="BU712" s="545">
        <f t="shared" si="99"/>
        <v>-14841394.519299783</v>
      </c>
      <c r="BV712" s="545">
        <f t="shared" si="100"/>
        <v>-4897660.1913689282</v>
      </c>
      <c r="BW712" s="545">
        <f t="shared" si="101"/>
        <v>-4897660.1913689282</v>
      </c>
      <c r="BX712" s="1101">
        <f t="shared" si="102"/>
        <v>2.9592570249087314E-4</v>
      </c>
      <c r="BY712" s="1102">
        <f t="shared" si="103"/>
        <v>54684605.480700225</v>
      </c>
    </row>
    <row r="713" spans="1:77" ht="12" customHeight="1">
      <c r="A713" s="1086">
        <v>1911351002</v>
      </c>
      <c r="B713" s="1061">
        <v>7151000</v>
      </c>
      <c r="C713" s="1062">
        <v>7050356</v>
      </c>
      <c r="D713" s="1062">
        <v>3</v>
      </c>
      <c r="E713" s="1062" t="s">
        <v>3095</v>
      </c>
      <c r="F713" s="1062" t="s">
        <v>2946</v>
      </c>
      <c r="G713" s="1087" t="s">
        <v>3092</v>
      </c>
      <c r="H713" s="1088" t="s">
        <v>2887</v>
      </c>
      <c r="I713" s="1088" t="s">
        <v>2795</v>
      </c>
      <c r="J713" s="1089"/>
      <c r="K713" s="1090">
        <v>42703</v>
      </c>
      <c r="L713" s="1091"/>
      <c r="M713" s="563">
        <v>0</v>
      </c>
      <c r="N713" s="562">
        <v>0</v>
      </c>
      <c r="O713" s="564">
        <v>0</v>
      </c>
      <c r="P713" s="565">
        <v>0</v>
      </c>
      <c r="Q713" s="564" t="s">
        <v>2796</v>
      </c>
      <c r="R713" s="564" t="s">
        <v>127</v>
      </c>
      <c r="S713" s="566">
        <v>63089000</v>
      </c>
      <c r="T713" s="567" t="s">
        <v>2797</v>
      </c>
      <c r="U713" s="601"/>
      <c r="V713" s="569">
        <v>63089000</v>
      </c>
      <c r="W713" s="566">
        <v>0</v>
      </c>
      <c r="X713" s="570"/>
      <c r="Y713" s="571">
        <v>63089000</v>
      </c>
      <c r="Z713" s="601"/>
      <c r="AA713" s="572"/>
      <c r="AB713" s="573"/>
      <c r="AC713" s="652">
        <v>0</v>
      </c>
      <c r="AD713" s="574">
        <v>0</v>
      </c>
      <c r="AE713" s="574">
        <v>0</v>
      </c>
      <c r="AF713" s="575">
        <v>0</v>
      </c>
      <c r="AG713" s="576" t="s">
        <v>2798</v>
      </c>
      <c r="AH713" s="574">
        <v>0</v>
      </c>
      <c r="AI713" s="577" t="s">
        <v>2798</v>
      </c>
      <c r="AJ713" s="574">
        <v>0</v>
      </c>
      <c r="AK713" s="577" t="s">
        <v>2798</v>
      </c>
      <c r="AL713" s="575">
        <v>0</v>
      </c>
      <c r="AM713" s="601"/>
      <c r="AN713" s="578">
        <v>0</v>
      </c>
      <c r="AO713" s="579">
        <v>0</v>
      </c>
      <c r="AP713" s="601"/>
      <c r="AQ713" s="595" t="s">
        <v>2795</v>
      </c>
      <c r="AR713" s="596" t="s">
        <v>2799</v>
      </c>
      <c r="AS713" s="582">
        <v>0</v>
      </c>
      <c r="AT713" s="601"/>
      <c r="AU713" s="595" t="s">
        <v>2795</v>
      </c>
      <c r="AV713" s="598" t="s">
        <v>2800</v>
      </c>
      <c r="AW713" s="562" t="s">
        <v>2801</v>
      </c>
      <c r="AX713" s="585" t="s">
        <v>178</v>
      </c>
      <c r="AY713" s="585" t="s">
        <v>178</v>
      </c>
      <c r="AZ713" s="586">
        <v>0</v>
      </c>
      <c r="BA713" s="586">
        <v>0</v>
      </c>
      <c r="BB713" s="586">
        <v>0</v>
      </c>
      <c r="BC713" s="592">
        <v>0</v>
      </c>
      <c r="BD713" s="599">
        <v>0</v>
      </c>
      <c r="BE713" s="568"/>
      <c r="BF713" s="589" t="s">
        <v>178</v>
      </c>
      <c r="BG713" s="590">
        <v>0</v>
      </c>
      <c r="BH713" s="590">
        <v>0</v>
      </c>
      <c r="BI713" s="591">
        <v>63089000</v>
      </c>
      <c r="BJ713" s="1100">
        <v>60</v>
      </c>
      <c r="BK713" s="544">
        <f t="shared" si="104"/>
        <v>1051483.3333333333</v>
      </c>
      <c r="BL713" s="544">
        <f t="shared" si="95"/>
        <v>827028.03631540632</v>
      </c>
      <c r="BM713" s="544">
        <f t="shared" si="96"/>
        <v>-224455.29701792693</v>
      </c>
      <c r="BN713" s="545"/>
      <c r="BO713" s="545">
        <f t="shared" si="97"/>
        <v>0</v>
      </c>
      <c r="BP713" s="545">
        <f t="shared" si="98"/>
        <v>0</v>
      </c>
      <c r="BQ713" s="545"/>
      <c r="BR713" s="545"/>
      <c r="BS713" s="545"/>
      <c r="BT713" s="545">
        <f t="shared" si="105"/>
        <v>60</v>
      </c>
      <c r="BU713" s="545">
        <f t="shared" si="99"/>
        <v>-13467317.821075616</v>
      </c>
      <c r="BV713" s="545">
        <f t="shared" si="100"/>
        <v>-4444214.8809549538</v>
      </c>
      <c r="BW713" s="545">
        <f t="shared" si="101"/>
        <v>-4444214.8809549538</v>
      </c>
      <c r="BX713" s="1101">
        <f t="shared" si="102"/>
        <v>2.6852769675296572E-4</v>
      </c>
      <c r="BY713" s="1102">
        <f t="shared" si="103"/>
        <v>49621682.178924382</v>
      </c>
    </row>
    <row r="714" spans="1:77" ht="12" customHeight="1">
      <c r="A714" s="1086">
        <v>1911351002</v>
      </c>
      <c r="B714" s="1061">
        <v>7151000</v>
      </c>
      <c r="C714" s="1062">
        <v>7050356</v>
      </c>
      <c r="D714" s="1062">
        <v>4</v>
      </c>
      <c r="E714" s="1062" t="s">
        <v>3096</v>
      </c>
      <c r="F714" s="1062" t="s">
        <v>2946</v>
      </c>
      <c r="G714" s="1087" t="s">
        <v>3092</v>
      </c>
      <c r="H714" s="1088" t="s">
        <v>2887</v>
      </c>
      <c r="I714" s="1088" t="s">
        <v>2795</v>
      </c>
      <c r="J714" s="1089"/>
      <c r="K714" s="1090">
        <v>42724</v>
      </c>
      <c r="L714" s="1091"/>
      <c r="M714" s="563">
        <v>0</v>
      </c>
      <c r="N714" s="562">
        <v>0</v>
      </c>
      <c r="O714" s="564">
        <v>0</v>
      </c>
      <c r="P714" s="565">
        <v>0</v>
      </c>
      <c r="Q714" s="564" t="s">
        <v>2796</v>
      </c>
      <c r="R714" s="564" t="s">
        <v>127</v>
      </c>
      <c r="S714" s="566">
        <v>22478000</v>
      </c>
      <c r="T714" s="567" t="s">
        <v>2797</v>
      </c>
      <c r="U714" s="601"/>
      <c r="V714" s="569">
        <v>22478000</v>
      </c>
      <c r="W714" s="566">
        <v>0</v>
      </c>
      <c r="X714" s="570"/>
      <c r="Y714" s="571">
        <v>22478000</v>
      </c>
      <c r="Z714" s="601"/>
      <c r="AA714" s="572"/>
      <c r="AB714" s="573"/>
      <c r="AC714" s="652">
        <v>0</v>
      </c>
      <c r="AD714" s="574">
        <v>0</v>
      </c>
      <c r="AE714" s="574">
        <v>0</v>
      </c>
      <c r="AF714" s="575">
        <v>0</v>
      </c>
      <c r="AG714" s="576" t="s">
        <v>2798</v>
      </c>
      <c r="AH714" s="574">
        <v>0</v>
      </c>
      <c r="AI714" s="577" t="s">
        <v>2798</v>
      </c>
      <c r="AJ714" s="574">
        <v>0</v>
      </c>
      <c r="AK714" s="577" t="s">
        <v>2798</v>
      </c>
      <c r="AL714" s="575">
        <v>0</v>
      </c>
      <c r="AM714" s="601"/>
      <c r="AN714" s="578">
        <v>0</v>
      </c>
      <c r="AO714" s="579">
        <v>0</v>
      </c>
      <c r="AP714" s="601"/>
      <c r="AQ714" s="595" t="s">
        <v>2795</v>
      </c>
      <c r="AR714" s="596" t="s">
        <v>2799</v>
      </c>
      <c r="AS714" s="582">
        <v>0</v>
      </c>
      <c r="AT714" s="601"/>
      <c r="AU714" s="595" t="s">
        <v>2795</v>
      </c>
      <c r="AV714" s="598" t="s">
        <v>2800</v>
      </c>
      <c r="AW714" s="562" t="s">
        <v>2801</v>
      </c>
      <c r="AX714" s="585" t="s">
        <v>178</v>
      </c>
      <c r="AY714" s="585" t="s">
        <v>178</v>
      </c>
      <c r="AZ714" s="586">
        <v>0</v>
      </c>
      <c r="BA714" s="586">
        <v>0</v>
      </c>
      <c r="BB714" s="586">
        <v>0</v>
      </c>
      <c r="BC714" s="592">
        <v>0</v>
      </c>
      <c r="BD714" s="599">
        <v>0</v>
      </c>
      <c r="BE714" s="568"/>
      <c r="BF714" s="589" t="s">
        <v>178</v>
      </c>
      <c r="BG714" s="590">
        <v>0</v>
      </c>
      <c r="BH714" s="590">
        <v>0</v>
      </c>
      <c r="BI714" s="591">
        <v>22478000</v>
      </c>
      <c r="BJ714" s="1100">
        <v>60</v>
      </c>
      <c r="BK714" s="544">
        <f t="shared" si="104"/>
        <v>374633.33333333331</v>
      </c>
      <c r="BL714" s="544">
        <f>+BY714/BJ714</f>
        <v>294662.08372771327</v>
      </c>
      <c r="BM714" s="544">
        <f>+BL714-BK714</f>
        <v>-79971.249605620047</v>
      </c>
      <c r="BN714" s="545"/>
      <c r="BO714" s="545">
        <f>+BN714*BM714</f>
        <v>0</v>
      </c>
      <c r="BP714" s="545">
        <f>+BO714*0.4</f>
        <v>0</v>
      </c>
      <c r="BQ714" s="545"/>
      <c r="BR714" s="545"/>
      <c r="BS714" s="545"/>
      <c r="BT714" s="545">
        <f t="shared" si="105"/>
        <v>60</v>
      </c>
      <c r="BU714" s="545">
        <f>+BT714*BM714</f>
        <v>-4798274.9763372028</v>
      </c>
      <c r="BV714" s="545">
        <f>+BU714*0.33</f>
        <v>-1583430.742191277</v>
      </c>
      <c r="BW714" s="545">
        <f>+BV714+BS714+BP714</f>
        <v>-1583430.742191277</v>
      </c>
      <c r="BX714" s="1101">
        <f t="shared" si="102"/>
        <v>9.5673819011446733E-5</v>
      </c>
      <c r="BY714" s="1102">
        <f t="shared" si="103"/>
        <v>17679725.023662794</v>
      </c>
    </row>
    <row r="715" spans="1:77" ht="12" customHeight="1">
      <c r="A715" s="1086">
        <v>1911351002</v>
      </c>
      <c r="B715" s="1061">
        <v>7151000</v>
      </c>
      <c r="C715" s="1062">
        <v>7050356</v>
      </c>
      <c r="D715" s="1062">
        <v>5</v>
      </c>
      <c r="E715" s="1062" t="s">
        <v>3097</v>
      </c>
      <c r="F715" s="1062" t="s">
        <v>2946</v>
      </c>
      <c r="G715" s="1087" t="s">
        <v>3092</v>
      </c>
      <c r="H715" s="1088" t="s">
        <v>2887</v>
      </c>
      <c r="I715" s="1088" t="s">
        <v>2795</v>
      </c>
      <c r="J715" s="1089"/>
      <c r="K715" s="1090">
        <v>42725</v>
      </c>
      <c r="L715" s="1091"/>
      <c r="M715" s="563">
        <v>0</v>
      </c>
      <c r="N715" s="562">
        <v>0</v>
      </c>
      <c r="O715" s="564">
        <v>0</v>
      </c>
      <c r="P715" s="565">
        <v>0</v>
      </c>
      <c r="Q715" s="564" t="s">
        <v>2796</v>
      </c>
      <c r="R715" s="564" t="s">
        <v>127</v>
      </c>
      <c r="S715" s="566">
        <v>59520000</v>
      </c>
      <c r="T715" s="567" t="s">
        <v>2797</v>
      </c>
      <c r="U715" s="601"/>
      <c r="V715" s="569">
        <v>59520000</v>
      </c>
      <c r="W715" s="566">
        <v>0</v>
      </c>
      <c r="X715" s="570"/>
      <c r="Y715" s="571">
        <v>59520000</v>
      </c>
      <c r="Z715" s="601"/>
      <c r="AA715" s="572"/>
      <c r="AB715" s="573"/>
      <c r="AC715" s="652">
        <v>0</v>
      </c>
      <c r="AD715" s="574">
        <v>0</v>
      </c>
      <c r="AE715" s="574">
        <v>0</v>
      </c>
      <c r="AF715" s="575">
        <v>0</v>
      </c>
      <c r="AG715" s="576" t="s">
        <v>2798</v>
      </c>
      <c r="AH715" s="574">
        <v>0</v>
      </c>
      <c r="AI715" s="577" t="s">
        <v>2798</v>
      </c>
      <c r="AJ715" s="574">
        <v>0</v>
      </c>
      <c r="AK715" s="577" t="s">
        <v>2798</v>
      </c>
      <c r="AL715" s="575">
        <v>0</v>
      </c>
      <c r="AM715" s="601"/>
      <c r="AN715" s="578">
        <v>0</v>
      </c>
      <c r="AO715" s="579">
        <v>0</v>
      </c>
      <c r="AP715" s="601"/>
      <c r="AQ715" s="595" t="s">
        <v>2795</v>
      </c>
      <c r="AR715" s="596" t="s">
        <v>2799</v>
      </c>
      <c r="AS715" s="582">
        <v>0</v>
      </c>
      <c r="AT715" s="601"/>
      <c r="AU715" s="595" t="s">
        <v>2795</v>
      </c>
      <c r="AV715" s="598" t="s">
        <v>2800</v>
      </c>
      <c r="AW715" s="562" t="s">
        <v>2801</v>
      </c>
      <c r="AX715" s="585" t="s">
        <v>178</v>
      </c>
      <c r="AY715" s="585" t="s">
        <v>178</v>
      </c>
      <c r="AZ715" s="586">
        <v>0</v>
      </c>
      <c r="BA715" s="586">
        <v>0</v>
      </c>
      <c r="BB715" s="586">
        <v>0</v>
      </c>
      <c r="BC715" s="592">
        <v>0</v>
      </c>
      <c r="BD715" s="599">
        <v>0</v>
      </c>
      <c r="BE715" s="568"/>
      <c r="BF715" s="589" t="s">
        <v>178</v>
      </c>
      <c r="BG715" s="590">
        <v>0</v>
      </c>
      <c r="BH715" s="590">
        <v>0</v>
      </c>
      <c r="BI715" s="591">
        <v>59520000</v>
      </c>
      <c r="BJ715" s="1100">
        <v>60</v>
      </c>
      <c r="BK715" s="544">
        <f t="shared" si="104"/>
        <v>992000</v>
      </c>
      <c r="BL715" s="544">
        <f t="shared" ref="BL715:BL746" si="106">+BY715/BJ715</f>
        <v>780242.33577157639</v>
      </c>
      <c r="BM715" s="544">
        <f t="shared" ref="BM715:BM746" si="107">+BL715-BK715</f>
        <v>-211757.66422842361</v>
      </c>
      <c r="BN715" s="545"/>
      <c r="BO715" s="545">
        <f t="shared" ref="BO715:BO746" si="108">+BN715*BM715</f>
        <v>0</v>
      </c>
      <c r="BP715" s="545">
        <f t="shared" ref="BP715:BP746" si="109">+BO715*0.4</f>
        <v>0</v>
      </c>
      <c r="BQ715" s="545"/>
      <c r="BR715" s="545"/>
      <c r="BS715" s="545"/>
      <c r="BT715" s="545">
        <f t="shared" si="105"/>
        <v>60</v>
      </c>
      <c r="BU715" s="545">
        <f t="shared" ref="BU715:BU746" si="110">+BT715*BM715</f>
        <v>-12705459.853705417</v>
      </c>
      <c r="BV715" s="545">
        <f t="shared" ref="BV715:BV746" si="111">+BU715*0.33</f>
        <v>-4192801.751722788</v>
      </c>
      <c r="BW715" s="545">
        <f t="shared" ref="BW715:BW746" si="112">+BV715+BS715+BP715</f>
        <v>-4192801.751722788</v>
      </c>
      <c r="BX715" s="1101">
        <f t="shared" si="102"/>
        <v>2.5333684970020955E-4</v>
      </c>
      <c r="BY715" s="1102">
        <f t="shared" si="103"/>
        <v>46814540.146294586</v>
      </c>
    </row>
    <row r="716" spans="1:77" ht="12" customHeight="1">
      <c r="A716" s="1086">
        <v>1911351002</v>
      </c>
      <c r="B716" s="1061">
        <v>7151000</v>
      </c>
      <c r="C716" s="1062">
        <v>7050356</v>
      </c>
      <c r="D716" s="1062">
        <v>7</v>
      </c>
      <c r="E716" s="1062" t="s">
        <v>3098</v>
      </c>
      <c r="F716" s="1062" t="s">
        <v>2946</v>
      </c>
      <c r="G716" s="1087" t="s">
        <v>3092</v>
      </c>
      <c r="H716" s="1088" t="s">
        <v>2887</v>
      </c>
      <c r="I716" s="1088" t="s">
        <v>2795</v>
      </c>
      <c r="J716" s="1089"/>
      <c r="K716" s="1090">
        <v>42823</v>
      </c>
      <c r="L716" s="1091"/>
      <c r="M716" s="563">
        <v>0</v>
      </c>
      <c r="N716" s="562">
        <v>0</v>
      </c>
      <c r="O716" s="564">
        <v>0</v>
      </c>
      <c r="P716" s="565">
        <v>0</v>
      </c>
      <c r="Q716" s="564" t="s">
        <v>2796</v>
      </c>
      <c r="R716" s="564" t="s">
        <v>127</v>
      </c>
      <c r="S716" s="566">
        <v>43740000</v>
      </c>
      <c r="T716" s="567" t="s">
        <v>2797</v>
      </c>
      <c r="U716" s="601"/>
      <c r="V716" s="569">
        <v>43740000</v>
      </c>
      <c r="W716" s="566">
        <v>0</v>
      </c>
      <c r="X716" s="570">
        <v>0</v>
      </c>
      <c r="Y716" s="571">
        <v>43740000</v>
      </c>
      <c r="Z716" s="601"/>
      <c r="AA716" s="572"/>
      <c r="AB716" s="573"/>
      <c r="AC716" s="652">
        <v>0</v>
      </c>
      <c r="AD716" s="574">
        <v>0</v>
      </c>
      <c r="AE716" s="574">
        <v>0</v>
      </c>
      <c r="AF716" s="575">
        <v>0</v>
      </c>
      <c r="AG716" s="576" t="s">
        <v>2798</v>
      </c>
      <c r="AH716" s="574">
        <v>0</v>
      </c>
      <c r="AI716" s="577" t="s">
        <v>2798</v>
      </c>
      <c r="AJ716" s="574">
        <v>0</v>
      </c>
      <c r="AK716" s="577" t="s">
        <v>2798</v>
      </c>
      <c r="AL716" s="575">
        <v>0</v>
      </c>
      <c r="AM716" s="601"/>
      <c r="AN716" s="578">
        <v>0</v>
      </c>
      <c r="AO716" s="579">
        <v>0</v>
      </c>
      <c r="AP716" s="601"/>
      <c r="AQ716" s="595" t="s">
        <v>2795</v>
      </c>
      <c r="AR716" s="596" t="s">
        <v>2799</v>
      </c>
      <c r="AS716" s="582">
        <v>0</v>
      </c>
      <c r="AT716" s="601"/>
      <c r="AU716" s="595" t="s">
        <v>2795</v>
      </c>
      <c r="AV716" s="598" t="s">
        <v>2800</v>
      </c>
      <c r="AW716" s="562" t="s">
        <v>2801</v>
      </c>
      <c r="AX716" s="585" t="s">
        <v>178</v>
      </c>
      <c r="AY716" s="585" t="s">
        <v>178</v>
      </c>
      <c r="AZ716" s="586">
        <v>0</v>
      </c>
      <c r="BA716" s="586">
        <v>0</v>
      </c>
      <c r="BB716" s="586">
        <v>0</v>
      </c>
      <c r="BC716" s="592">
        <v>0</v>
      </c>
      <c r="BD716" s="599">
        <v>0</v>
      </c>
      <c r="BE716" s="568"/>
      <c r="BF716" s="589" t="s">
        <v>178</v>
      </c>
      <c r="BG716" s="590">
        <v>0</v>
      </c>
      <c r="BH716" s="590">
        <v>0</v>
      </c>
      <c r="BI716" s="591">
        <v>43740000</v>
      </c>
      <c r="BJ716" s="1100">
        <v>60</v>
      </c>
      <c r="BK716" s="544">
        <f t="shared" si="104"/>
        <v>729000</v>
      </c>
      <c r="BL716" s="544">
        <f t="shared" si="106"/>
        <v>573383.73263858794</v>
      </c>
      <c r="BM716" s="544">
        <f t="shared" si="107"/>
        <v>-155616.26736141206</v>
      </c>
      <c r="BN716" s="545"/>
      <c r="BO716" s="545">
        <f t="shared" si="108"/>
        <v>0</v>
      </c>
      <c r="BP716" s="545">
        <f t="shared" si="109"/>
        <v>0</v>
      </c>
      <c r="BQ716" s="545"/>
      <c r="BR716" s="545"/>
      <c r="BS716" s="545"/>
      <c r="BT716" s="545">
        <f t="shared" si="105"/>
        <v>60</v>
      </c>
      <c r="BU716" s="545">
        <f t="shared" si="110"/>
        <v>-9336976.0416847244</v>
      </c>
      <c r="BV716" s="545">
        <f t="shared" si="111"/>
        <v>-3081202.0937559591</v>
      </c>
      <c r="BW716" s="545">
        <f t="shared" si="112"/>
        <v>-3081202.0937559591</v>
      </c>
      <c r="BX716" s="1101">
        <f t="shared" si="102"/>
        <v>1.8617193894299673E-4</v>
      </c>
      <c r="BY716" s="1102">
        <f t="shared" si="103"/>
        <v>34403023.958315276</v>
      </c>
    </row>
    <row r="717" spans="1:77" ht="12" customHeight="1">
      <c r="A717" s="1086">
        <v>1911351002</v>
      </c>
      <c r="B717" s="1061">
        <v>7151000</v>
      </c>
      <c r="C717" s="1062">
        <v>7050356</v>
      </c>
      <c r="D717" s="1062">
        <v>8</v>
      </c>
      <c r="E717" s="1062" t="s">
        <v>3844</v>
      </c>
      <c r="F717" s="1062" t="s">
        <v>2946</v>
      </c>
      <c r="G717" s="1087" t="s">
        <v>3092</v>
      </c>
      <c r="H717" s="1088" t="s">
        <v>2887</v>
      </c>
      <c r="I717" s="1088" t="s">
        <v>2795</v>
      </c>
      <c r="J717" s="1089"/>
      <c r="K717" s="1090">
        <v>42977</v>
      </c>
      <c r="L717" s="1091"/>
      <c r="M717" s="563">
        <v>0</v>
      </c>
      <c r="N717" s="562">
        <v>0</v>
      </c>
      <c r="O717" s="564">
        <v>0</v>
      </c>
      <c r="P717" s="565">
        <v>0</v>
      </c>
      <c r="Q717" s="564" t="s">
        <v>2796</v>
      </c>
      <c r="R717" s="564" t="s">
        <v>127</v>
      </c>
      <c r="S717" s="566">
        <v>25260000</v>
      </c>
      <c r="T717" s="567" t="s">
        <v>2797</v>
      </c>
      <c r="U717" s="601"/>
      <c r="V717" s="569">
        <v>25260000</v>
      </c>
      <c r="W717" s="566">
        <v>0</v>
      </c>
      <c r="X717" s="570">
        <v>0</v>
      </c>
      <c r="Y717" s="571">
        <v>25260000</v>
      </c>
      <c r="Z717" s="601"/>
      <c r="AA717" s="572"/>
      <c r="AB717" s="573"/>
      <c r="AC717" s="652">
        <v>0</v>
      </c>
      <c r="AD717" s="574">
        <v>0</v>
      </c>
      <c r="AE717" s="574">
        <v>0</v>
      </c>
      <c r="AF717" s="575">
        <v>0</v>
      </c>
      <c r="AG717" s="576" t="s">
        <v>2798</v>
      </c>
      <c r="AH717" s="574">
        <v>0</v>
      </c>
      <c r="AI717" s="577" t="s">
        <v>2798</v>
      </c>
      <c r="AJ717" s="574">
        <v>0</v>
      </c>
      <c r="AK717" s="577" t="s">
        <v>2798</v>
      </c>
      <c r="AL717" s="575">
        <v>0</v>
      </c>
      <c r="AM717" s="601"/>
      <c r="AN717" s="578">
        <v>0</v>
      </c>
      <c r="AO717" s="579">
        <v>0</v>
      </c>
      <c r="AP717" s="601"/>
      <c r="AQ717" s="595" t="s">
        <v>2795</v>
      </c>
      <c r="AR717" s="596" t="s">
        <v>2799</v>
      </c>
      <c r="AS717" s="582">
        <v>0</v>
      </c>
      <c r="AT717" s="601"/>
      <c r="AU717" s="595" t="s">
        <v>2795</v>
      </c>
      <c r="AV717" s="598" t="s">
        <v>2800</v>
      </c>
      <c r="AW717" s="562" t="s">
        <v>2801</v>
      </c>
      <c r="AX717" s="585" t="s">
        <v>178</v>
      </c>
      <c r="AY717" s="585" t="s">
        <v>178</v>
      </c>
      <c r="AZ717" s="586">
        <v>0</v>
      </c>
      <c r="BA717" s="586">
        <v>0</v>
      </c>
      <c r="BB717" s="586">
        <v>0</v>
      </c>
      <c r="BC717" s="592">
        <v>0</v>
      </c>
      <c r="BD717" s="599">
        <v>0</v>
      </c>
      <c r="BE717" s="568"/>
      <c r="BF717" s="589" t="s">
        <v>178</v>
      </c>
      <c r="BG717" s="590">
        <v>0</v>
      </c>
      <c r="BH717" s="590">
        <v>0</v>
      </c>
      <c r="BI717" s="591">
        <v>25260000</v>
      </c>
      <c r="BJ717" s="1100">
        <v>60</v>
      </c>
      <c r="BK717" s="544">
        <f t="shared" si="104"/>
        <v>421000</v>
      </c>
      <c r="BL717" s="544">
        <f t="shared" si="106"/>
        <v>331131.0719353162</v>
      </c>
      <c r="BM717" s="544">
        <f t="shared" si="107"/>
        <v>-89868.928064683801</v>
      </c>
      <c r="BN717" s="545"/>
      <c r="BO717" s="545">
        <f t="shared" si="108"/>
        <v>0</v>
      </c>
      <c r="BP717" s="545">
        <f t="shared" si="109"/>
        <v>0</v>
      </c>
      <c r="BQ717" s="545"/>
      <c r="BR717" s="545"/>
      <c r="BS717" s="545"/>
      <c r="BT717" s="545">
        <f t="shared" si="105"/>
        <v>60</v>
      </c>
      <c r="BU717" s="545">
        <f t="shared" si="110"/>
        <v>-5392135.6838810276</v>
      </c>
      <c r="BV717" s="545">
        <f t="shared" si="111"/>
        <v>-1779404.7756807392</v>
      </c>
      <c r="BW717" s="545">
        <f t="shared" si="112"/>
        <v>-1779404.7756807392</v>
      </c>
      <c r="BX717" s="1101">
        <f t="shared" si="102"/>
        <v>1.0751493318930263E-4</v>
      </c>
      <c r="BY717" s="1102">
        <f t="shared" si="103"/>
        <v>19867864.316118971</v>
      </c>
    </row>
    <row r="718" spans="1:77" ht="12" customHeight="1">
      <c r="A718" s="1086">
        <v>1911351002</v>
      </c>
      <c r="B718" s="1061">
        <v>7151000</v>
      </c>
      <c r="C718" s="1062">
        <v>7050356</v>
      </c>
      <c r="D718" s="1062">
        <v>9</v>
      </c>
      <c r="E718" s="1062" t="s">
        <v>4624</v>
      </c>
      <c r="F718" s="1062" t="s">
        <v>2946</v>
      </c>
      <c r="G718" s="1087" t="s">
        <v>3092</v>
      </c>
      <c r="H718" s="1088" t="s">
        <v>2887</v>
      </c>
      <c r="I718" s="1088" t="s">
        <v>2795</v>
      </c>
      <c r="J718" s="1089"/>
      <c r="K718" s="1090">
        <v>43047</v>
      </c>
      <c r="L718" s="1091"/>
      <c r="M718" s="563">
        <v>0</v>
      </c>
      <c r="N718" s="562">
        <v>0</v>
      </c>
      <c r="O718" s="564">
        <v>0</v>
      </c>
      <c r="P718" s="565">
        <v>0</v>
      </c>
      <c r="Q718" s="564" t="s">
        <v>2796</v>
      </c>
      <c r="R718" s="564" t="s">
        <v>127</v>
      </c>
      <c r="S718" s="566">
        <v>25260000</v>
      </c>
      <c r="T718" s="567" t="s">
        <v>2797</v>
      </c>
      <c r="U718" s="601"/>
      <c r="V718" s="569">
        <v>35714286</v>
      </c>
      <c r="W718" s="566">
        <v>0</v>
      </c>
      <c r="X718" s="570">
        <v>0</v>
      </c>
      <c r="Y718" s="571">
        <v>35714286</v>
      </c>
      <c r="Z718" s="601"/>
      <c r="AA718" s="572"/>
      <c r="AB718" s="573"/>
      <c r="AC718" s="652">
        <v>0</v>
      </c>
      <c r="AD718" s="574">
        <v>0</v>
      </c>
      <c r="AE718" s="574">
        <v>0</v>
      </c>
      <c r="AF718" s="575">
        <v>0</v>
      </c>
      <c r="AG718" s="576" t="s">
        <v>2798</v>
      </c>
      <c r="AH718" s="574">
        <v>0</v>
      </c>
      <c r="AI718" s="577" t="s">
        <v>2798</v>
      </c>
      <c r="AJ718" s="574">
        <v>0</v>
      </c>
      <c r="AK718" s="577" t="s">
        <v>2798</v>
      </c>
      <c r="AL718" s="575">
        <v>0</v>
      </c>
      <c r="AM718" s="601"/>
      <c r="AN718" s="578">
        <v>0</v>
      </c>
      <c r="AO718" s="579">
        <v>0</v>
      </c>
      <c r="AP718" s="601"/>
      <c r="AQ718" s="595" t="s">
        <v>2795</v>
      </c>
      <c r="AR718" s="596" t="s">
        <v>2799</v>
      </c>
      <c r="AS718" s="582">
        <v>0</v>
      </c>
      <c r="AT718" s="601"/>
      <c r="AU718" s="595" t="s">
        <v>2795</v>
      </c>
      <c r="AV718" s="598" t="s">
        <v>2800</v>
      </c>
      <c r="AW718" s="562" t="s">
        <v>2801</v>
      </c>
      <c r="AX718" s="585" t="s">
        <v>178</v>
      </c>
      <c r="AY718" s="585" t="s">
        <v>178</v>
      </c>
      <c r="AZ718" s="586">
        <v>0</v>
      </c>
      <c r="BA718" s="586">
        <v>0</v>
      </c>
      <c r="BB718" s="586">
        <v>0</v>
      </c>
      <c r="BC718" s="592">
        <v>0</v>
      </c>
      <c r="BD718" s="599">
        <v>0</v>
      </c>
      <c r="BE718" s="568"/>
      <c r="BF718" s="589" t="s">
        <v>178</v>
      </c>
      <c r="BG718" s="590">
        <v>0</v>
      </c>
      <c r="BH718" s="590">
        <v>0</v>
      </c>
      <c r="BI718" s="591">
        <v>35714286</v>
      </c>
      <c r="BJ718" s="1100">
        <v>60</v>
      </c>
      <c r="BK718" s="544">
        <f t="shared" si="104"/>
        <v>595238.1</v>
      </c>
      <c r="BL718" s="544">
        <f t="shared" si="106"/>
        <v>468175.36843168864</v>
      </c>
      <c r="BM718" s="544">
        <f t="shared" si="107"/>
        <v>-127062.73156831134</v>
      </c>
      <c r="BN718" s="545"/>
      <c r="BO718" s="545">
        <f t="shared" si="108"/>
        <v>0</v>
      </c>
      <c r="BP718" s="545">
        <f t="shared" si="109"/>
        <v>0</v>
      </c>
      <c r="BQ718" s="545"/>
      <c r="BR718" s="545"/>
      <c r="BS718" s="545"/>
      <c r="BT718" s="545">
        <f t="shared" si="105"/>
        <v>60</v>
      </c>
      <c r="BU718" s="545">
        <f t="shared" si="110"/>
        <v>-7623763.8940986805</v>
      </c>
      <c r="BV718" s="545">
        <f t="shared" si="111"/>
        <v>-2515842.0850525647</v>
      </c>
      <c r="BW718" s="545">
        <f t="shared" si="112"/>
        <v>-2515842.0850525647</v>
      </c>
      <c r="BX718" s="1101">
        <f t="shared" si="102"/>
        <v>1.520118397938894E-4</v>
      </c>
      <c r="BY718" s="1102">
        <f t="shared" si="103"/>
        <v>28090522.10590132</v>
      </c>
    </row>
    <row r="719" spans="1:77" ht="12" customHeight="1">
      <c r="A719" s="1086">
        <v>1911351002</v>
      </c>
      <c r="B719" s="1061">
        <v>7151000</v>
      </c>
      <c r="C719" s="1062">
        <v>7050356</v>
      </c>
      <c r="D719" s="1062">
        <v>10</v>
      </c>
      <c r="E719" s="1062" t="s">
        <v>3366</v>
      </c>
      <c r="F719" s="1062" t="s">
        <v>2946</v>
      </c>
      <c r="G719" s="1087" t="s">
        <v>3092</v>
      </c>
      <c r="H719" s="1088" t="s">
        <v>2887</v>
      </c>
      <c r="I719" s="1088" t="s">
        <v>2795</v>
      </c>
      <c r="J719" s="1089"/>
      <c r="K719" s="1090">
        <v>42906</v>
      </c>
      <c r="L719" s="1091"/>
      <c r="M719" s="563">
        <v>0</v>
      </c>
      <c r="N719" s="562">
        <v>0</v>
      </c>
      <c r="O719" s="564">
        <v>0</v>
      </c>
      <c r="P719" s="565">
        <v>0</v>
      </c>
      <c r="Q719" s="564" t="s">
        <v>2796</v>
      </c>
      <c r="R719" s="564" t="s">
        <v>127</v>
      </c>
      <c r="S719" s="566">
        <v>29382000</v>
      </c>
      <c r="T719" s="567" t="s">
        <v>2797</v>
      </c>
      <c r="U719" s="601"/>
      <c r="V719" s="569">
        <v>29382000</v>
      </c>
      <c r="W719" s="566">
        <v>0</v>
      </c>
      <c r="X719" s="570">
        <v>0</v>
      </c>
      <c r="Y719" s="571">
        <v>29382000</v>
      </c>
      <c r="Z719" s="601"/>
      <c r="AA719" s="572"/>
      <c r="AB719" s="573"/>
      <c r="AC719" s="652">
        <v>0</v>
      </c>
      <c r="AD719" s="574">
        <v>0</v>
      </c>
      <c r="AE719" s="574">
        <v>0</v>
      </c>
      <c r="AF719" s="575">
        <v>0</v>
      </c>
      <c r="AG719" s="576" t="s">
        <v>2798</v>
      </c>
      <c r="AH719" s="574">
        <v>0</v>
      </c>
      <c r="AI719" s="577" t="s">
        <v>2798</v>
      </c>
      <c r="AJ719" s="574">
        <v>0</v>
      </c>
      <c r="AK719" s="577" t="s">
        <v>2798</v>
      </c>
      <c r="AL719" s="575">
        <v>0</v>
      </c>
      <c r="AM719" s="601"/>
      <c r="AN719" s="578">
        <v>0</v>
      </c>
      <c r="AO719" s="579">
        <v>0</v>
      </c>
      <c r="AP719" s="601"/>
      <c r="AQ719" s="595" t="s">
        <v>2795</v>
      </c>
      <c r="AR719" s="596" t="s">
        <v>2799</v>
      </c>
      <c r="AS719" s="582">
        <v>0</v>
      </c>
      <c r="AT719" s="601"/>
      <c r="AU719" s="595" t="s">
        <v>2795</v>
      </c>
      <c r="AV719" s="598" t="s">
        <v>2800</v>
      </c>
      <c r="AW719" s="562" t="s">
        <v>2801</v>
      </c>
      <c r="AX719" s="585" t="s">
        <v>178</v>
      </c>
      <c r="AY719" s="585" t="s">
        <v>178</v>
      </c>
      <c r="AZ719" s="586">
        <v>0</v>
      </c>
      <c r="BA719" s="586">
        <v>0</v>
      </c>
      <c r="BB719" s="586">
        <v>0</v>
      </c>
      <c r="BC719" s="592">
        <v>0</v>
      </c>
      <c r="BD719" s="599">
        <v>0</v>
      </c>
      <c r="BE719" s="568"/>
      <c r="BF719" s="589" t="s">
        <v>178</v>
      </c>
      <c r="BG719" s="590">
        <v>0</v>
      </c>
      <c r="BH719" s="590">
        <v>0</v>
      </c>
      <c r="BI719" s="591">
        <v>29382000</v>
      </c>
      <c r="BJ719" s="1100">
        <v>60</v>
      </c>
      <c r="BK719" s="544">
        <f t="shared" si="104"/>
        <v>489700</v>
      </c>
      <c r="BL719" s="544">
        <f t="shared" si="106"/>
        <v>385165.99982594856</v>
      </c>
      <c r="BM719" s="544">
        <f t="shared" si="107"/>
        <v>-104534.00017405144</v>
      </c>
      <c r="BN719" s="545"/>
      <c r="BO719" s="545">
        <f t="shared" si="108"/>
        <v>0</v>
      </c>
      <c r="BP719" s="545">
        <f t="shared" si="109"/>
        <v>0</v>
      </c>
      <c r="BQ719" s="545"/>
      <c r="BR719" s="545"/>
      <c r="BS719" s="545"/>
      <c r="BT719" s="545">
        <f t="shared" si="105"/>
        <v>60</v>
      </c>
      <c r="BU719" s="545">
        <f t="shared" si="110"/>
        <v>-6272040.0104430867</v>
      </c>
      <c r="BV719" s="545">
        <f t="shared" si="111"/>
        <v>-2069773.2034462187</v>
      </c>
      <c r="BW719" s="545">
        <f t="shared" si="112"/>
        <v>-2069773.2034462187</v>
      </c>
      <c r="BX719" s="1101">
        <f t="shared" si="102"/>
        <v>1.2505953155059738E-4</v>
      </c>
      <c r="BY719" s="1102">
        <f t="shared" si="103"/>
        <v>23109959.989556912</v>
      </c>
    </row>
    <row r="720" spans="1:77" ht="12" customHeight="1">
      <c r="A720" s="1086">
        <v>1911351002</v>
      </c>
      <c r="B720" s="1061">
        <v>7151000</v>
      </c>
      <c r="C720" s="1062">
        <v>7050356</v>
      </c>
      <c r="D720" s="1062">
        <v>11</v>
      </c>
      <c r="E720" s="1062" t="s">
        <v>3845</v>
      </c>
      <c r="F720" s="1062" t="s">
        <v>2946</v>
      </c>
      <c r="G720" s="1087" t="s">
        <v>3092</v>
      </c>
      <c r="H720" s="1088" t="s">
        <v>2887</v>
      </c>
      <c r="I720" s="1088" t="s">
        <v>2795</v>
      </c>
      <c r="J720" s="1089"/>
      <c r="K720" s="1090" t="s">
        <v>3846</v>
      </c>
      <c r="L720" s="1091"/>
      <c r="M720" s="563">
        <v>0</v>
      </c>
      <c r="N720" s="562">
        <v>0</v>
      </c>
      <c r="O720" s="564">
        <v>0</v>
      </c>
      <c r="P720" s="565">
        <v>0</v>
      </c>
      <c r="Q720" s="564" t="s">
        <v>2796</v>
      </c>
      <c r="R720" s="564" t="s">
        <v>127</v>
      </c>
      <c r="S720" s="566">
        <v>47163000</v>
      </c>
      <c r="T720" s="567" t="s">
        <v>2797</v>
      </c>
      <c r="U720" s="601"/>
      <c r="V720" s="569">
        <v>47163000</v>
      </c>
      <c r="W720" s="566">
        <v>0</v>
      </c>
      <c r="X720" s="570">
        <v>0</v>
      </c>
      <c r="Y720" s="571">
        <v>47163000</v>
      </c>
      <c r="Z720" s="601"/>
      <c r="AA720" s="572"/>
      <c r="AB720" s="573"/>
      <c r="AC720" s="652">
        <v>0</v>
      </c>
      <c r="AD720" s="574">
        <v>0</v>
      </c>
      <c r="AE720" s="574">
        <v>0</v>
      </c>
      <c r="AF720" s="575">
        <v>0</v>
      </c>
      <c r="AG720" s="576" t="s">
        <v>2798</v>
      </c>
      <c r="AH720" s="574">
        <v>0</v>
      </c>
      <c r="AI720" s="577" t="s">
        <v>2798</v>
      </c>
      <c r="AJ720" s="574">
        <v>0</v>
      </c>
      <c r="AK720" s="577" t="s">
        <v>2798</v>
      </c>
      <c r="AL720" s="575">
        <v>0</v>
      </c>
      <c r="AM720" s="601"/>
      <c r="AN720" s="578">
        <v>0</v>
      </c>
      <c r="AO720" s="579">
        <v>0</v>
      </c>
      <c r="AP720" s="601"/>
      <c r="AQ720" s="595" t="s">
        <v>2795</v>
      </c>
      <c r="AR720" s="596" t="s">
        <v>2799</v>
      </c>
      <c r="AS720" s="582">
        <v>0</v>
      </c>
      <c r="AT720" s="601"/>
      <c r="AU720" s="595" t="s">
        <v>2795</v>
      </c>
      <c r="AV720" s="598" t="s">
        <v>2800</v>
      </c>
      <c r="AW720" s="562" t="s">
        <v>2801</v>
      </c>
      <c r="AX720" s="585" t="s">
        <v>178</v>
      </c>
      <c r="AY720" s="585" t="s">
        <v>178</v>
      </c>
      <c r="AZ720" s="586">
        <v>0</v>
      </c>
      <c r="BA720" s="586">
        <v>0</v>
      </c>
      <c r="BB720" s="586">
        <v>0</v>
      </c>
      <c r="BC720" s="592">
        <v>0</v>
      </c>
      <c r="BD720" s="599">
        <v>0</v>
      </c>
      <c r="BE720" s="568"/>
      <c r="BF720" s="589" t="s">
        <v>178</v>
      </c>
      <c r="BG720" s="590">
        <v>0</v>
      </c>
      <c r="BH720" s="590">
        <v>0</v>
      </c>
      <c r="BI720" s="591">
        <v>47163000</v>
      </c>
      <c r="BJ720" s="1100">
        <v>60</v>
      </c>
      <c r="BK720" s="544">
        <f t="shared" si="104"/>
        <v>786050</v>
      </c>
      <c r="BL720" s="544">
        <f t="shared" si="106"/>
        <v>618255.53229158022</v>
      </c>
      <c r="BM720" s="544">
        <f t="shared" si="107"/>
        <v>-167794.46770841978</v>
      </c>
      <c r="BN720" s="545"/>
      <c r="BO720" s="545">
        <f t="shared" si="108"/>
        <v>0</v>
      </c>
      <c r="BP720" s="545">
        <f t="shared" si="109"/>
        <v>0</v>
      </c>
      <c r="BQ720" s="545"/>
      <c r="BR720" s="545"/>
      <c r="BS720" s="545"/>
      <c r="BT720" s="545">
        <f t="shared" si="105"/>
        <v>60</v>
      </c>
      <c r="BU720" s="545">
        <f t="shared" si="110"/>
        <v>-10067668.062505186</v>
      </c>
      <c r="BV720" s="545">
        <f t="shared" si="111"/>
        <v>-3322330.4606267116</v>
      </c>
      <c r="BW720" s="545">
        <f t="shared" si="112"/>
        <v>-3322330.4606267116</v>
      </c>
      <c r="BX720" s="1101">
        <f t="shared" si="102"/>
        <v>2.0074136159964687E-4</v>
      </c>
      <c r="BY720" s="1102">
        <f t="shared" si="103"/>
        <v>37095331.937494814</v>
      </c>
    </row>
    <row r="721" spans="1:77" ht="12" customHeight="1">
      <c r="A721" s="1086">
        <v>1911351002</v>
      </c>
      <c r="B721" s="1061">
        <v>7151000</v>
      </c>
      <c r="C721" s="1062">
        <v>7050356</v>
      </c>
      <c r="D721" s="1062">
        <v>12</v>
      </c>
      <c r="E721" s="1062" t="s">
        <v>4625</v>
      </c>
      <c r="F721" s="1062" t="s">
        <v>2946</v>
      </c>
      <c r="G721" s="1087" t="s">
        <v>3092</v>
      </c>
      <c r="H721" s="1088" t="s">
        <v>2887</v>
      </c>
      <c r="I721" s="1088" t="s">
        <v>2795</v>
      </c>
      <c r="J721" s="1089"/>
      <c r="K721" s="1090">
        <v>43032</v>
      </c>
      <c r="L721" s="1091"/>
      <c r="M721" s="563">
        <v>0</v>
      </c>
      <c r="N721" s="562">
        <v>0</v>
      </c>
      <c r="O721" s="564">
        <v>0</v>
      </c>
      <c r="P721" s="565">
        <v>0</v>
      </c>
      <c r="Q721" s="564" t="s">
        <v>2796</v>
      </c>
      <c r="R721" s="564" t="s">
        <v>127</v>
      </c>
      <c r="S721" s="566">
        <v>26240000</v>
      </c>
      <c r="T721" s="567" t="s">
        <v>2797</v>
      </c>
      <c r="U721" s="601"/>
      <c r="V721" s="569">
        <v>26240000</v>
      </c>
      <c r="W721" s="566">
        <v>0</v>
      </c>
      <c r="X721" s="570">
        <v>0</v>
      </c>
      <c r="Y721" s="571">
        <v>26240000</v>
      </c>
      <c r="Z721" s="601"/>
      <c r="AA721" s="572"/>
      <c r="AB721" s="573"/>
      <c r="AC721" s="652">
        <v>0</v>
      </c>
      <c r="AD721" s="574">
        <v>0</v>
      </c>
      <c r="AE721" s="574">
        <v>0</v>
      </c>
      <c r="AF721" s="575">
        <v>0</v>
      </c>
      <c r="AG721" s="576" t="s">
        <v>2798</v>
      </c>
      <c r="AH721" s="574">
        <v>0</v>
      </c>
      <c r="AI721" s="577" t="s">
        <v>2798</v>
      </c>
      <c r="AJ721" s="574">
        <v>0</v>
      </c>
      <c r="AK721" s="577" t="s">
        <v>2798</v>
      </c>
      <c r="AL721" s="575">
        <v>0</v>
      </c>
      <c r="AM721" s="601"/>
      <c r="AN721" s="578">
        <v>0</v>
      </c>
      <c r="AO721" s="579">
        <v>0</v>
      </c>
      <c r="AP721" s="601"/>
      <c r="AQ721" s="595" t="s">
        <v>2795</v>
      </c>
      <c r="AR721" s="596" t="s">
        <v>2799</v>
      </c>
      <c r="AS721" s="582">
        <v>0</v>
      </c>
      <c r="AT721" s="601"/>
      <c r="AU721" s="595" t="s">
        <v>2795</v>
      </c>
      <c r="AV721" s="598" t="s">
        <v>2800</v>
      </c>
      <c r="AW721" s="562" t="s">
        <v>2801</v>
      </c>
      <c r="AX721" s="585" t="s">
        <v>178</v>
      </c>
      <c r="AY721" s="585"/>
      <c r="AZ721" s="586">
        <v>0</v>
      </c>
      <c r="BA721" s="586">
        <v>0</v>
      </c>
      <c r="BB721" s="586">
        <v>0</v>
      </c>
      <c r="BC721" s="592">
        <v>0</v>
      </c>
      <c r="BD721" s="599">
        <v>0</v>
      </c>
      <c r="BE721" s="568"/>
      <c r="BF721" s="589" t="s">
        <v>178</v>
      </c>
      <c r="BG721" s="590">
        <v>0</v>
      </c>
      <c r="BH721" s="590">
        <v>0</v>
      </c>
      <c r="BI721" s="591">
        <v>26240000</v>
      </c>
      <c r="BJ721" s="1100">
        <v>60</v>
      </c>
      <c r="BK721" s="544">
        <f t="shared" si="104"/>
        <v>437333.33333333331</v>
      </c>
      <c r="BL721" s="544">
        <f t="shared" si="106"/>
        <v>343977.80394230783</v>
      </c>
      <c r="BM721" s="544">
        <f t="shared" si="107"/>
        <v>-93355.529391025484</v>
      </c>
      <c r="BN721" s="545"/>
      <c r="BO721" s="545">
        <f t="shared" si="108"/>
        <v>0</v>
      </c>
      <c r="BP721" s="545">
        <f t="shared" si="109"/>
        <v>0</v>
      </c>
      <c r="BQ721" s="545"/>
      <c r="BR721" s="545"/>
      <c r="BS721" s="545"/>
      <c r="BT721" s="545">
        <f t="shared" si="105"/>
        <v>60</v>
      </c>
      <c r="BU721" s="545">
        <f t="shared" si="110"/>
        <v>-5601331.7634615293</v>
      </c>
      <c r="BV721" s="545">
        <f t="shared" si="111"/>
        <v>-1848439.4819423046</v>
      </c>
      <c r="BW721" s="545">
        <f t="shared" si="112"/>
        <v>-1848439.4819423046</v>
      </c>
      <c r="BX721" s="1101">
        <f t="shared" si="102"/>
        <v>1.1168613803987731E-4</v>
      </c>
      <c r="BY721" s="1102">
        <f t="shared" si="103"/>
        <v>20638668.23653847</v>
      </c>
    </row>
    <row r="722" spans="1:77" ht="12" customHeight="1">
      <c r="A722" s="1086">
        <v>1911351002</v>
      </c>
      <c r="B722" s="1061">
        <v>7151000</v>
      </c>
      <c r="C722" s="1062">
        <v>7050356</v>
      </c>
      <c r="D722" s="1062">
        <v>13</v>
      </c>
      <c r="E722" s="1062" t="s">
        <v>4805</v>
      </c>
      <c r="F722" s="1062" t="s">
        <v>2946</v>
      </c>
      <c r="G722" s="1087" t="s">
        <v>3092</v>
      </c>
      <c r="H722" s="1088" t="s">
        <v>2887</v>
      </c>
      <c r="I722" s="1088" t="s">
        <v>2795</v>
      </c>
      <c r="J722" s="1089"/>
      <c r="K722" s="1090">
        <v>43087</v>
      </c>
      <c r="L722" s="1091"/>
      <c r="M722" s="563">
        <v>0</v>
      </c>
      <c r="N722" s="562">
        <v>0</v>
      </c>
      <c r="O722" s="564">
        <v>0</v>
      </c>
      <c r="P722" s="565">
        <v>0</v>
      </c>
      <c r="Q722" s="564" t="s">
        <v>2796</v>
      </c>
      <c r="R722" s="564" t="s">
        <v>127</v>
      </c>
      <c r="S722" s="566">
        <v>35000000</v>
      </c>
      <c r="T722" s="567" t="s">
        <v>2797</v>
      </c>
      <c r="U722" s="601"/>
      <c r="V722" s="569">
        <v>35000000</v>
      </c>
      <c r="W722" s="566">
        <v>0</v>
      </c>
      <c r="X722" s="570">
        <v>0</v>
      </c>
      <c r="Y722" s="571">
        <v>35000000</v>
      </c>
      <c r="Z722" s="601"/>
      <c r="AA722" s="572"/>
      <c r="AB722" s="573"/>
      <c r="AC722" s="652">
        <v>0</v>
      </c>
      <c r="AD722" s="574">
        <v>0</v>
      </c>
      <c r="AE722" s="574">
        <v>0</v>
      </c>
      <c r="AF722" s="575">
        <v>0</v>
      </c>
      <c r="AG722" s="576" t="s">
        <v>2798</v>
      </c>
      <c r="AH722" s="574">
        <v>0</v>
      </c>
      <c r="AI722" s="577" t="s">
        <v>2798</v>
      </c>
      <c r="AJ722" s="574">
        <v>0</v>
      </c>
      <c r="AK722" s="577" t="s">
        <v>2798</v>
      </c>
      <c r="AL722" s="575">
        <v>0</v>
      </c>
      <c r="AM722" s="601"/>
      <c r="AN722" s="578">
        <v>0</v>
      </c>
      <c r="AO722" s="579">
        <v>0</v>
      </c>
      <c r="AP722" s="601"/>
      <c r="AQ722" s="595" t="s">
        <v>2795</v>
      </c>
      <c r="AR722" s="596" t="s">
        <v>2799</v>
      </c>
      <c r="AS722" s="582">
        <v>0</v>
      </c>
      <c r="AT722" s="601"/>
      <c r="AU722" s="595" t="s">
        <v>2795</v>
      </c>
      <c r="AV722" s="598" t="s">
        <v>2800</v>
      </c>
      <c r="AW722" s="562" t="s">
        <v>2801</v>
      </c>
      <c r="AX722" s="585" t="s">
        <v>178</v>
      </c>
      <c r="AY722" s="585"/>
      <c r="AZ722" s="586">
        <v>0</v>
      </c>
      <c r="BA722" s="586">
        <v>0</v>
      </c>
      <c r="BB722" s="586">
        <v>0</v>
      </c>
      <c r="BC722" s="592">
        <v>0</v>
      </c>
      <c r="BD722" s="599">
        <v>0</v>
      </c>
      <c r="BE722" s="568"/>
      <c r="BF722" s="589" t="s">
        <v>178</v>
      </c>
      <c r="BG722" s="590">
        <v>0</v>
      </c>
      <c r="BH722" s="590">
        <v>0</v>
      </c>
      <c r="BI722" s="591">
        <v>35000000</v>
      </c>
      <c r="BJ722" s="1100">
        <v>60</v>
      </c>
      <c r="BK722" s="544">
        <f t="shared" si="104"/>
        <v>583333.33333333337</v>
      </c>
      <c r="BL722" s="544">
        <f t="shared" si="106"/>
        <v>458811.85739256005</v>
      </c>
      <c r="BM722" s="544">
        <f t="shared" si="107"/>
        <v>-124521.47594077332</v>
      </c>
      <c r="BN722" s="545"/>
      <c r="BO722" s="545">
        <f t="shared" si="108"/>
        <v>0</v>
      </c>
      <c r="BP722" s="545">
        <f t="shared" si="109"/>
        <v>0</v>
      </c>
      <c r="BQ722" s="545"/>
      <c r="BR722" s="545"/>
      <c r="BS722" s="545"/>
      <c r="BT722" s="545">
        <f t="shared" si="105"/>
        <v>60</v>
      </c>
      <c r="BU722" s="545">
        <f t="shared" si="110"/>
        <v>-7471288.5564463995</v>
      </c>
      <c r="BV722" s="545">
        <f t="shared" si="111"/>
        <v>-2465525.2236273121</v>
      </c>
      <c r="BW722" s="545">
        <f t="shared" si="112"/>
        <v>-2465525.2236273121</v>
      </c>
      <c r="BX722" s="1101">
        <f t="shared" si="102"/>
        <v>1.4897160180623882E-4</v>
      </c>
      <c r="BY722" s="1102">
        <f t="shared" si="103"/>
        <v>27528711.443553604</v>
      </c>
    </row>
    <row r="723" spans="1:77" ht="12" customHeight="1">
      <c r="A723" s="1086">
        <v>1911351002</v>
      </c>
      <c r="B723" s="1061">
        <v>7151000</v>
      </c>
      <c r="C723" s="1062">
        <v>7050356</v>
      </c>
      <c r="D723" s="1062">
        <v>14</v>
      </c>
      <c r="E723" s="1062" t="s">
        <v>5257</v>
      </c>
      <c r="F723" s="1062" t="s">
        <v>2946</v>
      </c>
      <c r="G723" s="1087" t="s">
        <v>3092</v>
      </c>
      <c r="H723" s="1088" t="s">
        <v>2887</v>
      </c>
      <c r="I723" s="1088" t="s">
        <v>2795</v>
      </c>
      <c r="J723" s="1089"/>
      <c r="K723" s="1090" t="s">
        <v>5258</v>
      </c>
      <c r="L723" s="1091"/>
      <c r="M723" s="563">
        <v>0</v>
      </c>
      <c r="N723" s="562">
        <v>0</v>
      </c>
      <c r="O723" s="564">
        <v>0</v>
      </c>
      <c r="P723" s="565">
        <v>0</v>
      </c>
      <c r="Q723" s="564" t="s">
        <v>2796</v>
      </c>
      <c r="R723" s="564" t="s">
        <v>127</v>
      </c>
      <c r="S723" s="566">
        <v>24248000</v>
      </c>
      <c r="T723" s="567" t="s">
        <v>2797</v>
      </c>
      <c r="U723" s="601"/>
      <c r="V723" s="569">
        <v>24248000</v>
      </c>
      <c r="W723" s="566">
        <v>0</v>
      </c>
      <c r="X723" s="570">
        <v>0</v>
      </c>
      <c r="Y723" s="571">
        <v>24248000</v>
      </c>
      <c r="Z723" s="601"/>
      <c r="AA723" s="572"/>
      <c r="AB723" s="573"/>
      <c r="AC723" s="652">
        <v>0</v>
      </c>
      <c r="AD723" s="574">
        <v>0</v>
      </c>
      <c r="AE723" s="574">
        <v>0</v>
      </c>
      <c r="AF723" s="575">
        <v>0</v>
      </c>
      <c r="AG723" s="576" t="s">
        <v>2798</v>
      </c>
      <c r="AH723" s="574">
        <v>0</v>
      </c>
      <c r="AI723" s="577" t="s">
        <v>2798</v>
      </c>
      <c r="AJ723" s="574">
        <v>0</v>
      </c>
      <c r="AK723" s="577" t="s">
        <v>2798</v>
      </c>
      <c r="AL723" s="575">
        <v>0</v>
      </c>
      <c r="AM723" s="601"/>
      <c r="AN723" s="578">
        <v>0</v>
      </c>
      <c r="AO723" s="579">
        <v>0</v>
      </c>
      <c r="AP723" s="601"/>
      <c r="AQ723" s="595" t="s">
        <v>2795</v>
      </c>
      <c r="AR723" s="596" t="s">
        <v>2799</v>
      </c>
      <c r="AS723" s="582">
        <v>0</v>
      </c>
      <c r="AT723" s="601"/>
      <c r="AU723" s="595" t="s">
        <v>2795</v>
      </c>
      <c r="AV723" s="598" t="s">
        <v>2800</v>
      </c>
      <c r="AW723" s="562" t="s">
        <v>2801</v>
      </c>
      <c r="AX723" s="585" t="s">
        <v>178</v>
      </c>
      <c r="AY723" s="585"/>
      <c r="AZ723" s="586">
        <v>0</v>
      </c>
      <c r="BA723" s="586">
        <v>0</v>
      </c>
      <c r="BB723" s="586">
        <v>0</v>
      </c>
      <c r="BC723" s="592">
        <v>0</v>
      </c>
      <c r="BD723" s="599">
        <v>0</v>
      </c>
      <c r="BE723" s="568"/>
      <c r="BF723" s="589" t="s">
        <v>178</v>
      </c>
      <c r="BG723" s="590">
        <v>0</v>
      </c>
      <c r="BH723" s="590">
        <v>0</v>
      </c>
      <c r="BI723" s="591">
        <v>24248000</v>
      </c>
      <c r="BJ723" s="1100">
        <v>60</v>
      </c>
      <c r="BK723" s="544">
        <f t="shared" si="104"/>
        <v>404133.33333333331</v>
      </c>
      <c r="BL723" s="544">
        <f t="shared" si="106"/>
        <v>317864.85480156558</v>
      </c>
      <c r="BM723" s="544">
        <f t="shared" si="107"/>
        <v>-86268.478531767731</v>
      </c>
      <c r="BN723" s="545"/>
      <c r="BO723" s="545">
        <f t="shared" si="108"/>
        <v>0</v>
      </c>
      <c r="BP723" s="545">
        <f t="shared" si="109"/>
        <v>0</v>
      </c>
      <c r="BQ723" s="545"/>
      <c r="BR723" s="545"/>
      <c r="BS723" s="545"/>
      <c r="BT723" s="545">
        <f t="shared" si="105"/>
        <v>60</v>
      </c>
      <c r="BU723" s="545">
        <f t="shared" si="110"/>
        <v>-5176108.7119060643</v>
      </c>
      <c r="BV723" s="545">
        <f t="shared" si="111"/>
        <v>-1708115.8749290013</v>
      </c>
      <c r="BW723" s="545">
        <f t="shared" si="112"/>
        <v>-1708115.8749290013</v>
      </c>
      <c r="BX723" s="1101">
        <f t="shared" si="102"/>
        <v>1.0320752573136224E-4</v>
      </c>
      <c r="BY723" s="1102">
        <f t="shared" si="103"/>
        <v>19071891.288093936</v>
      </c>
    </row>
    <row r="724" spans="1:77" ht="12" customHeight="1">
      <c r="A724" s="1086">
        <v>1911351000</v>
      </c>
      <c r="B724" s="1061">
        <v>7000100</v>
      </c>
      <c r="C724" s="1062">
        <v>7050764</v>
      </c>
      <c r="D724" s="1062">
        <v>0</v>
      </c>
      <c r="E724" s="1062" t="s">
        <v>3099</v>
      </c>
      <c r="F724" s="1062" t="s">
        <v>3100</v>
      </c>
      <c r="G724" s="1087" t="s">
        <v>2962</v>
      </c>
      <c r="H724" s="1088" t="s">
        <v>2794</v>
      </c>
      <c r="I724" s="1088" t="s">
        <v>2842</v>
      </c>
      <c r="J724" s="1089" t="s">
        <v>3311</v>
      </c>
      <c r="K724" s="1090">
        <v>42608</v>
      </c>
      <c r="L724" s="1091">
        <v>42582</v>
      </c>
      <c r="M724" s="563">
        <v>0</v>
      </c>
      <c r="N724" s="562">
        <v>42582</v>
      </c>
      <c r="O724" s="564">
        <v>0</v>
      </c>
      <c r="P724" s="565">
        <v>0</v>
      </c>
      <c r="Q724" s="564" t="s">
        <v>2796</v>
      </c>
      <c r="R724" s="564" t="s">
        <v>127</v>
      </c>
      <c r="S724" s="566">
        <v>1457835000</v>
      </c>
      <c r="T724" s="567" t="s">
        <v>2797</v>
      </c>
      <c r="U724" s="601"/>
      <c r="V724" s="569">
        <v>1457835000</v>
      </c>
      <c r="W724" s="566">
        <v>0</v>
      </c>
      <c r="X724" s="570">
        <v>0</v>
      </c>
      <c r="Y724" s="571">
        <v>1457835000</v>
      </c>
      <c r="Z724" s="601"/>
      <c r="AA724" s="572"/>
      <c r="AB724" s="573"/>
      <c r="AC724" s="652">
        <v>0</v>
      </c>
      <c r="AD724" s="574">
        <v>0</v>
      </c>
      <c r="AE724" s="574">
        <v>0</v>
      </c>
      <c r="AF724" s="575">
        <v>0</v>
      </c>
      <c r="AG724" s="576" t="s">
        <v>2798</v>
      </c>
      <c r="AH724" s="574">
        <v>0</v>
      </c>
      <c r="AI724" s="577" t="s">
        <v>2798</v>
      </c>
      <c r="AJ724" s="574">
        <v>0</v>
      </c>
      <c r="AK724" s="577" t="s">
        <v>2798</v>
      </c>
      <c r="AL724" s="575">
        <v>0</v>
      </c>
      <c r="AM724" s="601"/>
      <c r="AN724" s="578">
        <v>0</v>
      </c>
      <c r="AO724" s="579">
        <v>0</v>
      </c>
      <c r="AP724" s="601"/>
      <c r="AQ724" s="595" t="s">
        <v>2795</v>
      </c>
      <c r="AR724" s="596" t="s">
        <v>2799</v>
      </c>
      <c r="AS724" s="582">
        <v>0</v>
      </c>
      <c r="AT724" s="601"/>
      <c r="AU724" s="595" t="s">
        <v>2795</v>
      </c>
      <c r="AV724" s="598" t="s">
        <v>2800</v>
      </c>
      <c r="AW724" s="562" t="s">
        <v>2801</v>
      </c>
      <c r="AX724" s="585" t="s">
        <v>178</v>
      </c>
      <c r="AY724" s="585" t="s">
        <v>178</v>
      </c>
      <c r="AZ724" s="586">
        <v>0</v>
      </c>
      <c r="BA724" s="586">
        <v>0</v>
      </c>
      <c r="BB724" s="586">
        <v>0</v>
      </c>
      <c r="BC724" s="592">
        <v>0</v>
      </c>
      <c r="BD724" s="599">
        <v>0</v>
      </c>
      <c r="BE724" s="568"/>
      <c r="BF724" s="589" t="s">
        <v>178</v>
      </c>
      <c r="BG724" s="590">
        <v>0</v>
      </c>
      <c r="BH724" s="590">
        <v>0</v>
      </c>
      <c r="BI724" s="591">
        <v>1457835000</v>
      </c>
      <c r="BJ724" s="1100">
        <v>60</v>
      </c>
      <c r="BK724" s="544">
        <f t="shared" si="104"/>
        <v>24297250</v>
      </c>
      <c r="BL724" s="544">
        <f t="shared" si="106"/>
        <v>19110628.117768075</v>
      </c>
      <c r="BM724" s="544">
        <f t="shared" si="107"/>
        <v>-5186621.8822319247</v>
      </c>
      <c r="BN724" s="545"/>
      <c r="BO724" s="545">
        <f t="shared" si="108"/>
        <v>0</v>
      </c>
      <c r="BP724" s="545">
        <f t="shared" si="109"/>
        <v>0</v>
      </c>
      <c r="BQ724" s="545"/>
      <c r="BR724" s="545"/>
      <c r="BS724" s="545"/>
      <c r="BT724" s="545">
        <f t="shared" si="105"/>
        <v>60</v>
      </c>
      <c r="BU724" s="545">
        <f t="shared" si="110"/>
        <v>-311197312.9339155</v>
      </c>
      <c r="BV724" s="545">
        <f t="shared" si="111"/>
        <v>-102695113.26819211</v>
      </c>
      <c r="BW724" s="545">
        <f t="shared" si="112"/>
        <v>-102695113.26819211</v>
      </c>
      <c r="BX724" s="1101">
        <f t="shared" si="102"/>
        <v>6.2050290034056611E-3</v>
      </c>
      <c r="BY724" s="1102">
        <f t="shared" si="103"/>
        <v>1146637687.0660846</v>
      </c>
    </row>
    <row r="725" spans="1:77" ht="12" customHeight="1">
      <c r="A725" s="1086">
        <v>1911351002</v>
      </c>
      <c r="B725" s="1061">
        <v>7151000</v>
      </c>
      <c r="C725" s="1062">
        <v>7050799</v>
      </c>
      <c r="D725" s="1062">
        <v>0</v>
      </c>
      <c r="E725" s="1062" t="s">
        <v>3101</v>
      </c>
      <c r="F725" s="1062" t="s">
        <v>3102</v>
      </c>
      <c r="G725" s="1087" t="s">
        <v>3103</v>
      </c>
      <c r="H725" s="1088" t="s">
        <v>2887</v>
      </c>
      <c r="I725" s="1088" t="s">
        <v>2795</v>
      </c>
      <c r="J725" s="1089"/>
      <c r="K725" s="1090">
        <v>42629</v>
      </c>
      <c r="L725" s="1091">
        <v>42613</v>
      </c>
      <c r="M725" s="563">
        <v>120</v>
      </c>
      <c r="N725" s="562">
        <v>46265</v>
      </c>
      <c r="O725" s="564">
        <v>11</v>
      </c>
      <c r="P725" s="565">
        <v>109</v>
      </c>
      <c r="Q725" s="564" t="s">
        <v>2796</v>
      </c>
      <c r="R725" s="564" t="s">
        <v>127</v>
      </c>
      <c r="S725" s="566">
        <v>711272740.5</v>
      </c>
      <c r="T725" s="567" t="s">
        <v>2797</v>
      </c>
      <c r="U725" s="601"/>
      <c r="V725" s="569">
        <v>711272740.5</v>
      </c>
      <c r="W725" s="566">
        <v>-65200001.212499991</v>
      </c>
      <c r="X725" s="570">
        <v>0</v>
      </c>
      <c r="Y725" s="571">
        <v>646072739.28750002</v>
      </c>
      <c r="Z725" s="601"/>
      <c r="AA725" s="572"/>
      <c r="AB725" s="573"/>
      <c r="AC725" s="652">
        <v>0</v>
      </c>
      <c r="AD725" s="574">
        <v>0</v>
      </c>
      <c r="AE725" s="574">
        <v>0</v>
      </c>
      <c r="AF725" s="575">
        <v>0</v>
      </c>
      <c r="AG725" s="576" t="s">
        <v>2798</v>
      </c>
      <c r="AH725" s="574">
        <v>0</v>
      </c>
      <c r="AI725" s="577" t="s">
        <v>2798</v>
      </c>
      <c r="AJ725" s="574">
        <v>0</v>
      </c>
      <c r="AK725" s="577" t="s">
        <v>2798</v>
      </c>
      <c r="AL725" s="575">
        <v>0</v>
      </c>
      <c r="AM725" s="601"/>
      <c r="AN725" s="578">
        <v>0</v>
      </c>
      <c r="AO725" s="579">
        <v>0</v>
      </c>
      <c r="AP725" s="601"/>
      <c r="AQ725" s="595" t="s">
        <v>2795</v>
      </c>
      <c r="AR725" s="596" t="s">
        <v>2799</v>
      </c>
      <c r="AS725" s="582">
        <v>0</v>
      </c>
      <c r="AT725" s="601"/>
      <c r="AU725" s="595" t="s">
        <v>2795</v>
      </c>
      <c r="AV725" s="598" t="s">
        <v>2800</v>
      </c>
      <c r="AW725" s="562" t="s">
        <v>2801</v>
      </c>
      <c r="AX725" s="585" t="s">
        <v>178</v>
      </c>
      <c r="AY725" s="585" t="s">
        <v>178</v>
      </c>
      <c r="AZ725" s="586">
        <v>0</v>
      </c>
      <c r="BA725" s="586">
        <v>0</v>
      </c>
      <c r="BB725" s="586">
        <v>0</v>
      </c>
      <c r="BC725" s="592">
        <v>0</v>
      </c>
      <c r="BD725" s="599">
        <v>0</v>
      </c>
      <c r="BE725" s="568"/>
      <c r="BF725" s="589">
        <v>0</v>
      </c>
      <c r="BG725" s="590">
        <v>0</v>
      </c>
      <c r="BH725" s="590">
        <v>-65200001.212499991</v>
      </c>
      <c r="BI725" s="591">
        <v>646072739.28750002</v>
      </c>
      <c r="BJ725" s="1100">
        <v>60</v>
      </c>
      <c r="BK725" s="544">
        <f t="shared" si="104"/>
        <v>10767878.988125</v>
      </c>
      <c r="BL725" s="544">
        <f t="shared" si="106"/>
        <v>8469309.5292342026</v>
      </c>
      <c r="BM725" s="544">
        <f t="shared" si="107"/>
        <v>-2298569.4588907976</v>
      </c>
      <c r="BN725" s="545"/>
      <c r="BO725" s="545">
        <f t="shared" si="108"/>
        <v>0</v>
      </c>
      <c r="BP725" s="545">
        <f t="shared" si="109"/>
        <v>0</v>
      </c>
      <c r="BQ725" s="545"/>
      <c r="BR725" s="545"/>
      <c r="BS725" s="545"/>
      <c r="BT725" s="545">
        <f t="shared" si="105"/>
        <v>60</v>
      </c>
      <c r="BU725" s="545">
        <f t="shared" si="110"/>
        <v>-137914167.53344786</v>
      </c>
      <c r="BV725" s="545">
        <f t="shared" si="111"/>
        <v>-45511675.286037795</v>
      </c>
      <c r="BW725" s="545">
        <f t="shared" si="112"/>
        <v>-45511675.286037795</v>
      </c>
      <c r="BX725" s="1101">
        <f t="shared" si="102"/>
        <v>2.7498997387143827E-3</v>
      </c>
      <c r="BY725" s="1102">
        <f t="shared" si="103"/>
        <v>508158571.75405216</v>
      </c>
    </row>
    <row r="726" spans="1:77" ht="12" customHeight="1">
      <c r="A726" s="1086">
        <v>1911351002</v>
      </c>
      <c r="B726" s="1061">
        <v>7151000</v>
      </c>
      <c r="C726" s="1062">
        <v>7050799</v>
      </c>
      <c r="D726" s="1062">
        <v>1</v>
      </c>
      <c r="E726" s="1062" t="s">
        <v>3104</v>
      </c>
      <c r="F726" s="1062" t="s">
        <v>3102</v>
      </c>
      <c r="G726" s="1087" t="s">
        <v>3103</v>
      </c>
      <c r="H726" s="1088" t="s">
        <v>2887</v>
      </c>
      <c r="I726" s="1088" t="s">
        <v>2795</v>
      </c>
      <c r="J726" s="1089"/>
      <c r="K726" s="1090">
        <v>42723</v>
      </c>
      <c r="L726" s="1091">
        <v>42704</v>
      </c>
      <c r="M726" s="563">
        <v>117</v>
      </c>
      <c r="N726" s="562">
        <v>46264</v>
      </c>
      <c r="O726" s="564">
        <v>8</v>
      </c>
      <c r="P726" s="565">
        <v>109</v>
      </c>
      <c r="Q726" s="564" t="s">
        <v>2796</v>
      </c>
      <c r="R726" s="564" t="s">
        <v>127</v>
      </c>
      <c r="S726" s="566">
        <v>57738660.240000002</v>
      </c>
      <c r="T726" s="567" t="s">
        <v>2797</v>
      </c>
      <c r="U726" s="601"/>
      <c r="V726" s="569">
        <v>57738660.240000002</v>
      </c>
      <c r="W726" s="566">
        <v>-3947942.5805128212</v>
      </c>
      <c r="X726" s="570">
        <v>0</v>
      </c>
      <c r="Y726" s="571">
        <v>53790717.65948718</v>
      </c>
      <c r="Z726" s="601"/>
      <c r="AA726" s="572"/>
      <c r="AB726" s="573"/>
      <c r="AC726" s="652">
        <v>0</v>
      </c>
      <c r="AD726" s="574">
        <v>0</v>
      </c>
      <c r="AE726" s="574">
        <v>0</v>
      </c>
      <c r="AF726" s="575">
        <v>0</v>
      </c>
      <c r="AG726" s="576" t="s">
        <v>2798</v>
      </c>
      <c r="AH726" s="574">
        <v>0</v>
      </c>
      <c r="AI726" s="577" t="s">
        <v>2798</v>
      </c>
      <c r="AJ726" s="574">
        <v>0</v>
      </c>
      <c r="AK726" s="577" t="s">
        <v>2798</v>
      </c>
      <c r="AL726" s="575">
        <v>0</v>
      </c>
      <c r="AM726" s="601"/>
      <c r="AN726" s="578">
        <v>0</v>
      </c>
      <c r="AO726" s="579">
        <v>0</v>
      </c>
      <c r="AP726" s="601"/>
      <c r="AQ726" s="595" t="s">
        <v>2795</v>
      </c>
      <c r="AR726" s="596" t="s">
        <v>2799</v>
      </c>
      <c r="AS726" s="582">
        <v>0</v>
      </c>
      <c r="AT726" s="601"/>
      <c r="AU726" s="595" t="s">
        <v>2795</v>
      </c>
      <c r="AV726" s="598" t="s">
        <v>2800</v>
      </c>
      <c r="AW726" s="562" t="s">
        <v>2801</v>
      </c>
      <c r="AX726" s="585" t="s">
        <v>178</v>
      </c>
      <c r="AY726" s="585" t="s">
        <v>178</v>
      </c>
      <c r="AZ726" s="586">
        <v>0</v>
      </c>
      <c r="BA726" s="586">
        <v>0</v>
      </c>
      <c r="BB726" s="586">
        <v>0</v>
      </c>
      <c r="BC726" s="592">
        <v>0</v>
      </c>
      <c r="BD726" s="599">
        <v>0</v>
      </c>
      <c r="BE726" s="568"/>
      <c r="BF726" s="589">
        <v>0</v>
      </c>
      <c r="BG726" s="590">
        <v>0</v>
      </c>
      <c r="BH726" s="590">
        <v>-3947942.5805128212</v>
      </c>
      <c r="BI726" s="591">
        <v>53790717.65948718</v>
      </c>
      <c r="BJ726" s="1100">
        <v>60</v>
      </c>
      <c r="BK726" s="544">
        <f t="shared" si="104"/>
        <v>896511.96099145303</v>
      </c>
      <c r="BL726" s="544">
        <f t="shared" si="106"/>
        <v>705137.6879950884</v>
      </c>
      <c r="BM726" s="544">
        <f t="shared" si="107"/>
        <v>-191374.27299636463</v>
      </c>
      <c r="BN726" s="545"/>
      <c r="BO726" s="545">
        <f t="shared" si="108"/>
        <v>0</v>
      </c>
      <c r="BP726" s="545">
        <f t="shared" si="109"/>
        <v>0</v>
      </c>
      <c r="BQ726" s="545"/>
      <c r="BR726" s="545"/>
      <c r="BS726" s="545"/>
      <c r="BT726" s="545">
        <f t="shared" si="105"/>
        <v>60</v>
      </c>
      <c r="BU726" s="545">
        <f t="shared" si="110"/>
        <v>-11482456.379781878</v>
      </c>
      <c r="BV726" s="545">
        <f t="shared" si="111"/>
        <v>-3789210.6053280197</v>
      </c>
      <c r="BW726" s="545">
        <f t="shared" si="112"/>
        <v>-3789210.6053280197</v>
      </c>
      <c r="BX726" s="1101">
        <f t="shared" si="102"/>
        <v>2.2895112491545547E-4</v>
      </c>
      <c r="BY726" s="1102">
        <f t="shared" si="103"/>
        <v>42308261.279705301</v>
      </c>
    </row>
    <row r="727" spans="1:77" ht="12" customHeight="1">
      <c r="A727" s="1086">
        <v>1911351002</v>
      </c>
      <c r="B727" s="1061">
        <v>7151000</v>
      </c>
      <c r="C727" s="1062">
        <v>7050799</v>
      </c>
      <c r="D727" s="1062">
        <v>3</v>
      </c>
      <c r="E727" s="1062" t="s">
        <v>3105</v>
      </c>
      <c r="F727" s="1062" t="s">
        <v>3102</v>
      </c>
      <c r="G727" s="1087" t="s">
        <v>3103</v>
      </c>
      <c r="H727" s="1088" t="s">
        <v>2887</v>
      </c>
      <c r="I727" s="1088" t="s">
        <v>2795</v>
      </c>
      <c r="J727" s="1089"/>
      <c r="K727" s="1090">
        <v>42759</v>
      </c>
      <c r="L727" s="1091">
        <v>42735</v>
      </c>
      <c r="M727" s="563">
        <v>116</v>
      </c>
      <c r="N727" s="562">
        <v>46265</v>
      </c>
      <c r="O727" s="564">
        <v>7</v>
      </c>
      <c r="P727" s="565">
        <v>109</v>
      </c>
      <c r="Q727" s="564" t="s">
        <v>2796</v>
      </c>
      <c r="R727" s="564" t="s">
        <v>127</v>
      </c>
      <c r="S727" s="566">
        <v>134665929.22</v>
      </c>
      <c r="T727" s="567" t="s">
        <v>2797</v>
      </c>
      <c r="U727" s="601"/>
      <c r="V727" s="569">
        <v>134665929.22</v>
      </c>
      <c r="W727" s="566">
        <v>-8126392.2805172391</v>
      </c>
      <c r="X727" s="570">
        <v>0</v>
      </c>
      <c r="Y727" s="571">
        <v>126539536.93948276</v>
      </c>
      <c r="Z727" s="601"/>
      <c r="AA727" s="572"/>
      <c r="AB727" s="573"/>
      <c r="AC727" s="652">
        <v>0</v>
      </c>
      <c r="AD727" s="574">
        <v>0</v>
      </c>
      <c r="AE727" s="574">
        <v>0</v>
      </c>
      <c r="AF727" s="575">
        <v>0</v>
      </c>
      <c r="AG727" s="576" t="s">
        <v>2798</v>
      </c>
      <c r="AH727" s="574">
        <v>0</v>
      </c>
      <c r="AI727" s="577" t="s">
        <v>2798</v>
      </c>
      <c r="AJ727" s="574">
        <v>0</v>
      </c>
      <c r="AK727" s="577" t="s">
        <v>2798</v>
      </c>
      <c r="AL727" s="575">
        <v>0</v>
      </c>
      <c r="AM727" s="601"/>
      <c r="AN727" s="578">
        <v>0</v>
      </c>
      <c r="AO727" s="579">
        <v>0</v>
      </c>
      <c r="AP727" s="601"/>
      <c r="AQ727" s="595" t="s">
        <v>2795</v>
      </c>
      <c r="AR727" s="596" t="s">
        <v>2799</v>
      </c>
      <c r="AS727" s="582">
        <v>0</v>
      </c>
      <c r="AT727" s="601"/>
      <c r="AU727" s="595" t="s">
        <v>2795</v>
      </c>
      <c r="AV727" s="598" t="s">
        <v>2800</v>
      </c>
      <c r="AW727" s="562" t="s">
        <v>2801</v>
      </c>
      <c r="AX727" s="585" t="s">
        <v>178</v>
      </c>
      <c r="AY727" s="585" t="s">
        <v>178</v>
      </c>
      <c r="AZ727" s="586">
        <v>0</v>
      </c>
      <c r="BA727" s="586">
        <v>0</v>
      </c>
      <c r="BB727" s="586">
        <v>0</v>
      </c>
      <c r="BC727" s="592">
        <v>0</v>
      </c>
      <c r="BD727" s="599">
        <v>0</v>
      </c>
      <c r="BE727" s="568"/>
      <c r="BF727" s="589">
        <v>0</v>
      </c>
      <c r="BG727" s="590">
        <v>0</v>
      </c>
      <c r="BH727" s="590">
        <v>-8126392.2805172391</v>
      </c>
      <c r="BI727" s="591">
        <v>126539536.93948276</v>
      </c>
      <c r="BJ727" s="1100">
        <v>60</v>
      </c>
      <c r="BK727" s="544">
        <f t="shared" si="104"/>
        <v>2108992.2823247127</v>
      </c>
      <c r="BL727" s="544">
        <f t="shared" si="106"/>
        <v>1658795.4279085298</v>
      </c>
      <c r="BM727" s="544">
        <f t="shared" si="107"/>
        <v>-450196.85441618296</v>
      </c>
      <c r="BN727" s="545"/>
      <c r="BO727" s="545">
        <f t="shared" si="108"/>
        <v>0</v>
      </c>
      <c r="BP727" s="545">
        <f t="shared" si="109"/>
        <v>0</v>
      </c>
      <c r="BQ727" s="545"/>
      <c r="BR727" s="545"/>
      <c r="BS727" s="545"/>
      <c r="BT727" s="545">
        <f t="shared" si="105"/>
        <v>60</v>
      </c>
      <c r="BU727" s="545">
        <f t="shared" si="110"/>
        <v>-27011811.264970977</v>
      </c>
      <c r="BV727" s="545">
        <f t="shared" si="111"/>
        <v>-8913897.7174404226</v>
      </c>
      <c r="BW727" s="545">
        <f t="shared" si="112"/>
        <v>-8913897.7174404226</v>
      </c>
      <c r="BX727" s="1101">
        <f t="shared" si="102"/>
        <v>5.3859421456269919E-4</v>
      </c>
      <c r="BY727" s="1102">
        <f t="shared" si="103"/>
        <v>99527725.67451179</v>
      </c>
    </row>
    <row r="728" spans="1:77" ht="12" customHeight="1">
      <c r="A728" s="1086">
        <v>1911351002</v>
      </c>
      <c r="B728" s="1061">
        <v>7151000</v>
      </c>
      <c r="C728" s="1062">
        <v>7050799</v>
      </c>
      <c r="D728" s="1062">
        <v>4</v>
      </c>
      <c r="E728" s="1062" t="s">
        <v>3106</v>
      </c>
      <c r="F728" s="1062" t="s">
        <v>3102</v>
      </c>
      <c r="G728" s="1087" t="s">
        <v>3103</v>
      </c>
      <c r="H728" s="1088" t="s">
        <v>2887</v>
      </c>
      <c r="I728" s="1088" t="s">
        <v>2795</v>
      </c>
      <c r="J728" s="1089"/>
      <c r="K728" s="1090">
        <v>42824</v>
      </c>
      <c r="L728" s="1091">
        <v>42794</v>
      </c>
      <c r="M728" s="563">
        <v>114</v>
      </c>
      <c r="N728" s="562">
        <v>46262</v>
      </c>
      <c r="O728" s="564">
        <v>5</v>
      </c>
      <c r="P728" s="565">
        <v>109</v>
      </c>
      <c r="Q728" s="564" t="s">
        <v>2796</v>
      </c>
      <c r="R728" s="564" t="s">
        <v>127</v>
      </c>
      <c r="S728" s="566">
        <v>56208955.659999996</v>
      </c>
      <c r="T728" s="567" t="s">
        <v>2797</v>
      </c>
      <c r="U728" s="601"/>
      <c r="V728" s="569">
        <v>56208955.659999996</v>
      </c>
      <c r="W728" s="566">
        <v>-2465305.0728070172</v>
      </c>
      <c r="X728" s="570">
        <v>0</v>
      </c>
      <c r="Y728" s="571">
        <v>53743650.587192982</v>
      </c>
      <c r="Z728" s="601"/>
      <c r="AA728" s="572"/>
      <c r="AB728" s="573"/>
      <c r="AC728" s="652">
        <v>0</v>
      </c>
      <c r="AD728" s="574">
        <v>0</v>
      </c>
      <c r="AE728" s="574">
        <v>0</v>
      </c>
      <c r="AF728" s="575">
        <v>0</v>
      </c>
      <c r="AG728" s="576" t="s">
        <v>2798</v>
      </c>
      <c r="AH728" s="574">
        <v>0</v>
      </c>
      <c r="AI728" s="577" t="s">
        <v>2798</v>
      </c>
      <c r="AJ728" s="574">
        <v>0</v>
      </c>
      <c r="AK728" s="577" t="s">
        <v>2798</v>
      </c>
      <c r="AL728" s="575">
        <v>0</v>
      </c>
      <c r="AM728" s="601"/>
      <c r="AN728" s="578">
        <v>0</v>
      </c>
      <c r="AO728" s="579">
        <v>0</v>
      </c>
      <c r="AP728" s="601"/>
      <c r="AQ728" s="595" t="s">
        <v>2795</v>
      </c>
      <c r="AR728" s="596" t="s">
        <v>2799</v>
      </c>
      <c r="AS728" s="582">
        <v>0</v>
      </c>
      <c r="AT728" s="601"/>
      <c r="AU728" s="595" t="s">
        <v>2795</v>
      </c>
      <c r="AV728" s="598" t="s">
        <v>2800</v>
      </c>
      <c r="AW728" s="562" t="s">
        <v>2801</v>
      </c>
      <c r="AX728" s="585" t="s">
        <v>178</v>
      </c>
      <c r="AY728" s="585" t="s">
        <v>178</v>
      </c>
      <c r="AZ728" s="586">
        <v>0</v>
      </c>
      <c r="BA728" s="586">
        <v>0</v>
      </c>
      <c r="BB728" s="586">
        <v>0</v>
      </c>
      <c r="BC728" s="592">
        <v>0</v>
      </c>
      <c r="BD728" s="599">
        <v>0</v>
      </c>
      <c r="BE728" s="568"/>
      <c r="BF728" s="589">
        <v>0</v>
      </c>
      <c r="BG728" s="590">
        <v>0</v>
      </c>
      <c r="BH728" s="590">
        <v>-2465305.0728070172</v>
      </c>
      <c r="BI728" s="591">
        <v>53743650.587192982</v>
      </c>
      <c r="BJ728" s="1100">
        <v>60</v>
      </c>
      <c r="BK728" s="544">
        <f t="shared" si="104"/>
        <v>895727.50978654972</v>
      </c>
      <c r="BL728" s="544">
        <f t="shared" si="106"/>
        <v>704520.68997047888</v>
      </c>
      <c r="BM728" s="544">
        <f t="shared" si="107"/>
        <v>-191206.81981607084</v>
      </c>
      <c r="BN728" s="545"/>
      <c r="BO728" s="545">
        <f t="shared" si="108"/>
        <v>0</v>
      </c>
      <c r="BP728" s="545">
        <f t="shared" si="109"/>
        <v>0</v>
      </c>
      <c r="BQ728" s="545"/>
      <c r="BR728" s="545"/>
      <c r="BS728" s="545"/>
      <c r="BT728" s="545">
        <f t="shared" si="105"/>
        <v>60</v>
      </c>
      <c r="BU728" s="545">
        <f t="shared" si="110"/>
        <v>-11472409.188964251</v>
      </c>
      <c r="BV728" s="545">
        <f t="shared" si="111"/>
        <v>-3785895.0323582031</v>
      </c>
      <c r="BW728" s="545">
        <f t="shared" si="112"/>
        <v>-3785895.0323582031</v>
      </c>
      <c r="BX728" s="1101">
        <f t="shared" si="102"/>
        <v>2.2875079185396988E-4</v>
      </c>
      <c r="BY728" s="1102">
        <f t="shared" si="103"/>
        <v>42271241.398228735</v>
      </c>
    </row>
    <row r="729" spans="1:77" ht="12" customHeight="1">
      <c r="A729" s="1086">
        <v>1911351002</v>
      </c>
      <c r="B729" s="1061">
        <v>7151000</v>
      </c>
      <c r="C729" s="1062">
        <v>7050799</v>
      </c>
      <c r="D729" s="1062">
        <v>5</v>
      </c>
      <c r="E729" s="1062" t="s">
        <v>3847</v>
      </c>
      <c r="F729" s="1062" t="s">
        <v>3102</v>
      </c>
      <c r="G729" s="1087" t="s">
        <v>3103</v>
      </c>
      <c r="H729" s="1088" t="s">
        <v>2887</v>
      </c>
      <c r="I729" s="1088" t="s">
        <v>2795</v>
      </c>
      <c r="J729" s="1089"/>
      <c r="K729" s="1090">
        <v>42923</v>
      </c>
      <c r="L729" s="1091">
        <v>42916</v>
      </c>
      <c r="M729" s="563">
        <v>110</v>
      </c>
      <c r="N729" s="562">
        <v>46264</v>
      </c>
      <c r="O729" s="564">
        <v>1</v>
      </c>
      <c r="P729" s="565">
        <v>109</v>
      </c>
      <c r="Q729" s="564" t="s">
        <v>2796</v>
      </c>
      <c r="R729" s="564" t="s">
        <v>127</v>
      </c>
      <c r="S729" s="566">
        <v>59409619.350000001</v>
      </c>
      <c r="T729" s="567" t="s">
        <v>2797</v>
      </c>
      <c r="U729" s="601"/>
      <c r="V729" s="569">
        <v>59409619.350000001</v>
      </c>
      <c r="W729" s="566">
        <v>-540087.44863636361</v>
      </c>
      <c r="X729" s="570">
        <v>0</v>
      </c>
      <c r="Y729" s="571">
        <v>58869531.901363641</v>
      </c>
      <c r="Z729" s="601"/>
      <c r="AA729" s="572"/>
      <c r="AB729" s="573"/>
      <c r="AC729" s="652">
        <v>0</v>
      </c>
      <c r="AD729" s="574">
        <v>0</v>
      </c>
      <c r="AE729" s="574">
        <v>0</v>
      </c>
      <c r="AF729" s="575">
        <v>0</v>
      </c>
      <c r="AG729" s="576" t="s">
        <v>2798</v>
      </c>
      <c r="AH729" s="574">
        <v>0</v>
      </c>
      <c r="AI729" s="577" t="s">
        <v>2798</v>
      </c>
      <c r="AJ729" s="574">
        <v>0</v>
      </c>
      <c r="AK729" s="577" t="s">
        <v>2798</v>
      </c>
      <c r="AL729" s="575">
        <v>0</v>
      </c>
      <c r="AM729" s="601"/>
      <c r="AN729" s="578">
        <v>0</v>
      </c>
      <c r="AO729" s="579">
        <v>0</v>
      </c>
      <c r="AP729" s="601"/>
      <c r="AQ729" s="595" t="s">
        <v>2795</v>
      </c>
      <c r="AR729" s="596" t="s">
        <v>2799</v>
      </c>
      <c r="AS729" s="582">
        <v>0</v>
      </c>
      <c r="AT729" s="601"/>
      <c r="AU729" s="595" t="s">
        <v>2795</v>
      </c>
      <c r="AV729" s="598" t="s">
        <v>2800</v>
      </c>
      <c r="AW729" s="562" t="s">
        <v>2801</v>
      </c>
      <c r="AX729" s="585" t="s">
        <v>178</v>
      </c>
      <c r="AY729" s="585" t="s">
        <v>178</v>
      </c>
      <c r="AZ729" s="586">
        <v>0</v>
      </c>
      <c r="BA729" s="586">
        <v>0</v>
      </c>
      <c r="BB729" s="586">
        <v>0</v>
      </c>
      <c r="BC729" s="592">
        <v>0</v>
      </c>
      <c r="BD729" s="599">
        <v>0</v>
      </c>
      <c r="BE729" s="568"/>
      <c r="BF729" s="589">
        <v>0</v>
      </c>
      <c r="BG729" s="590">
        <v>0</v>
      </c>
      <c r="BH729" s="590">
        <v>-540087.44863636361</v>
      </c>
      <c r="BI729" s="591">
        <v>58869531.901363641</v>
      </c>
      <c r="BJ729" s="1100">
        <v>60</v>
      </c>
      <c r="BK729" s="544">
        <f t="shared" si="104"/>
        <v>981158.8650227274</v>
      </c>
      <c r="BL729" s="544">
        <f t="shared" si="106"/>
        <v>771715.40787129186</v>
      </c>
      <c r="BM729" s="544">
        <f t="shared" si="107"/>
        <v>-209443.45715143555</v>
      </c>
      <c r="BN729" s="545"/>
      <c r="BO729" s="545">
        <f t="shared" si="108"/>
        <v>0</v>
      </c>
      <c r="BP729" s="545">
        <f t="shared" si="109"/>
        <v>0</v>
      </c>
      <c r="BQ729" s="545"/>
      <c r="BR729" s="545"/>
      <c r="BS729" s="545"/>
      <c r="BT729" s="545">
        <f t="shared" si="105"/>
        <v>60</v>
      </c>
      <c r="BU729" s="545">
        <f t="shared" si="110"/>
        <v>-12566607.429086134</v>
      </c>
      <c r="BV729" s="545">
        <f t="shared" si="111"/>
        <v>-4146980.4515984245</v>
      </c>
      <c r="BW729" s="545">
        <f t="shared" si="112"/>
        <v>-4146980.4515984245</v>
      </c>
      <c r="BX729" s="1101">
        <f t="shared" si="102"/>
        <v>2.505682418551319E-4</v>
      </c>
      <c r="BY729" s="1102">
        <f t="shared" si="103"/>
        <v>46302924.472277515</v>
      </c>
    </row>
    <row r="730" spans="1:77" ht="12" customHeight="1">
      <c r="A730" s="1086">
        <v>1911351002</v>
      </c>
      <c r="B730" s="1061">
        <v>7151000</v>
      </c>
      <c r="C730" s="1062">
        <v>7050799</v>
      </c>
      <c r="D730" s="1062">
        <v>6</v>
      </c>
      <c r="E730" s="1062" t="s">
        <v>3221</v>
      </c>
      <c r="F730" s="1062" t="s">
        <v>3102</v>
      </c>
      <c r="G730" s="1087" t="s">
        <v>3103</v>
      </c>
      <c r="H730" s="1088" t="s">
        <v>2887</v>
      </c>
      <c r="I730" s="1088" t="s">
        <v>2795</v>
      </c>
      <c r="J730" s="1089"/>
      <c r="K730" s="1090">
        <v>42849</v>
      </c>
      <c r="L730" s="1091">
        <v>42825</v>
      </c>
      <c r="M730" s="563">
        <v>113</v>
      </c>
      <c r="N730" s="562">
        <v>46265</v>
      </c>
      <c r="O730" s="564">
        <v>4</v>
      </c>
      <c r="P730" s="565">
        <v>109</v>
      </c>
      <c r="Q730" s="564" t="s">
        <v>2796</v>
      </c>
      <c r="R730" s="564" t="s">
        <v>127</v>
      </c>
      <c r="S730" s="566">
        <v>843022983.66999996</v>
      </c>
      <c r="T730" s="567" t="s">
        <v>2797</v>
      </c>
      <c r="U730" s="601"/>
      <c r="V730" s="569">
        <v>843022983.66999996</v>
      </c>
      <c r="W730" s="566">
        <v>-29841521.545840707</v>
      </c>
      <c r="X730" s="570">
        <v>0</v>
      </c>
      <c r="Y730" s="571">
        <v>813181462.12415922</v>
      </c>
      <c r="Z730" s="601"/>
      <c r="AA730" s="572"/>
      <c r="AB730" s="573"/>
      <c r="AC730" s="652">
        <v>0</v>
      </c>
      <c r="AD730" s="574">
        <v>0</v>
      </c>
      <c r="AE730" s="574">
        <v>0</v>
      </c>
      <c r="AF730" s="575">
        <v>0</v>
      </c>
      <c r="AG730" s="576" t="s">
        <v>2798</v>
      </c>
      <c r="AH730" s="574">
        <v>0</v>
      </c>
      <c r="AI730" s="577" t="s">
        <v>2798</v>
      </c>
      <c r="AJ730" s="574">
        <v>0</v>
      </c>
      <c r="AK730" s="577" t="s">
        <v>2798</v>
      </c>
      <c r="AL730" s="575">
        <v>0</v>
      </c>
      <c r="AM730" s="601"/>
      <c r="AN730" s="578">
        <v>0</v>
      </c>
      <c r="AO730" s="579">
        <v>0</v>
      </c>
      <c r="AP730" s="601"/>
      <c r="AQ730" s="595" t="s">
        <v>2795</v>
      </c>
      <c r="AR730" s="596" t="s">
        <v>2799</v>
      </c>
      <c r="AS730" s="582">
        <v>0</v>
      </c>
      <c r="AT730" s="601"/>
      <c r="AU730" s="595" t="s">
        <v>2795</v>
      </c>
      <c r="AV730" s="598" t="s">
        <v>2800</v>
      </c>
      <c r="AW730" s="562" t="s">
        <v>2801</v>
      </c>
      <c r="AX730" s="585" t="s">
        <v>178</v>
      </c>
      <c r="AY730" s="585" t="s">
        <v>178</v>
      </c>
      <c r="AZ730" s="586">
        <v>0</v>
      </c>
      <c r="BA730" s="586">
        <v>0</v>
      </c>
      <c r="BB730" s="586">
        <v>0</v>
      </c>
      <c r="BC730" s="592">
        <v>0</v>
      </c>
      <c r="BD730" s="599">
        <v>0</v>
      </c>
      <c r="BE730" s="568"/>
      <c r="BF730" s="589">
        <v>0</v>
      </c>
      <c r="BG730" s="590">
        <v>0</v>
      </c>
      <c r="BH730" s="590">
        <v>-29841521.545840707</v>
      </c>
      <c r="BI730" s="591">
        <v>813181462.12415922</v>
      </c>
      <c r="BJ730" s="1100">
        <v>60</v>
      </c>
      <c r="BK730" s="544">
        <f t="shared" si="104"/>
        <v>13553024.368735988</v>
      </c>
      <c r="BL730" s="544">
        <f t="shared" si="106"/>
        <v>10659922.77241095</v>
      </c>
      <c r="BM730" s="544">
        <f t="shared" si="107"/>
        <v>-2893101.596325038</v>
      </c>
      <c r="BN730" s="545"/>
      <c r="BO730" s="545">
        <f t="shared" si="108"/>
        <v>0</v>
      </c>
      <c r="BP730" s="545">
        <f t="shared" si="109"/>
        <v>0</v>
      </c>
      <c r="BQ730" s="545"/>
      <c r="BR730" s="545"/>
      <c r="BS730" s="545"/>
      <c r="BT730" s="545">
        <f t="shared" si="105"/>
        <v>60</v>
      </c>
      <c r="BU730" s="545">
        <f t="shared" si="110"/>
        <v>-173586095.77950227</v>
      </c>
      <c r="BV730" s="545">
        <f t="shared" si="111"/>
        <v>-57283411.607235752</v>
      </c>
      <c r="BW730" s="545">
        <f t="shared" si="112"/>
        <v>-57283411.607235752</v>
      </c>
      <c r="BX730" s="1101">
        <f t="shared" si="102"/>
        <v>3.4611698563364376E-3</v>
      </c>
      <c r="BY730" s="1102">
        <f t="shared" si="103"/>
        <v>639595366.34465694</v>
      </c>
    </row>
    <row r="731" spans="1:77" ht="12" customHeight="1">
      <c r="A731" s="1086">
        <v>1911351002</v>
      </c>
      <c r="B731" s="1061">
        <v>7151000</v>
      </c>
      <c r="C731" s="1062">
        <v>7050799</v>
      </c>
      <c r="D731" s="1062">
        <v>7</v>
      </c>
      <c r="E731" s="1062" t="s">
        <v>3848</v>
      </c>
      <c r="F731" s="1062" t="s">
        <v>3102</v>
      </c>
      <c r="G731" s="1087" t="s">
        <v>3103</v>
      </c>
      <c r="H731" s="1088" t="s">
        <v>2887</v>
      </c>
      <c r="I731" s="1088" t="s">
        <v>2795</v>
      </c>
      <c r="J731" s="1089"/>
      <c r="K731" s="1090">
        <v>42937</v>
      </c>
      <c r="L731" s="1091">
        <v>42916</v>
      </c>
      <c r="M731" s="563">
        <v>110</v>
      </c>
      <c r="N731" s="562">
        <v>46264</v>
      </c>
      <c r="O731" s="564">
        <v>1</v>
      </c>
      <c r="P731" s="565">
        <v>109</v>
      </c>
      <c r="Q731" s="564" t="s">
        <v>2796</v>
      </c>
      <c r="R731" s="564" t="s">
        <v>127</v>
      </c>
      <c r="S731" s="566">
        <v>71878735.099999994</v>
      </c>
      <c r="T731" s="567" t="s">
        <v>2797</v>
      </c>
      <c r="U731" s="601"/>
      <c r="V731" s="569">
        <v>71878735.099999994</v>
      </c>
      <c r="W731" s="566">
        <v>-653443.04636363627</v>
      </c>
      <c r="X731" s="570">
        <v>0</v>
      </c>
      <c r="Y731" s="571">
        <v>71225292.053636357</v>
      </c>
      <c r="Z731" s="601"/>
      <c r="AA731" s="572"/>
      <c r="AB731" s="573"/>
      <c r="AC731" s="652">
        <v>0</v>
      </c>
      <c r="AD731" s="574">
        <v>0</v>
      </c>
      <c r="AE731" s="574">
        <v>0</v>
      </c>
      <c r="AF731" s="575">
        <v>0</v>
      </c>
      <c r="AG731" s="576" t="s">
        <v>2798</v>
      </c>
      <c r="AH731" s="574">
        <v>0</v>
      </c>
      <c r="AI731" s="577" t="s">
        <v>2798</v>
      </c>
      <c r="AJ731" s="574">
        <v>0</v>
      </c>
      <c r="AK731" s="577" t="s">
        <v>2798</v>
      </c>
      <c r="AL731" s="575">
        <v>0</v>
      </c>
      <c r="AM731" s="601"/>
      <c r="AN731" s="578">
        <v>0</v>
      </c>
      <c r="AO731" s="579">
        <v>0</v>
      </c>
      <c r="AP731" s="601"/>
      <c r="AQ731" s="595" t="s">
        <v>2795</v>
      </c>
      <c r="AR731" s="596" t="s">
        <v>2799</v>
      </c>
      <c r="AS731" s="582">
        <v>0</v>
      </c>
      <c r="AT731" s="601"/>
      <c r="AU731" s="595" t="s">
        <v>2795</v>
      </c>
      <c r="AV731" s="598" t="s">
        <v>2800</v>
      </c>
      <c r="AW731" s="562" t="s">
        <v>2801</v>
      </c>
      <c r="AX731" s="585" t="s">
        <v>178</v>
      </c>
      <c r="AY731" s="585" t="s">
        <v>178</v>
      </c>
      <c r="AZ731" s="586">
        <v>0</v>
      </c>
      <c r="BA731" s="586">
        <v>0</v>
      </c>
      <c r="BB731" s="586">
        <v>0</v>
      </c>
      <c r="BC731" s="592">
        <v>0</v>
      </c>
      <c r="BD731" s="599">
        <v>0</v>
      </c>
      <c r="BE731" s="568"/>
      <c r="BF731" s="589">
        <v>0</v>
      </c>
      <c r="BG731" s="590">
        <v>0</v>
      </c>
      <c r="BH731" s="590">
        <v>-653443.04636363627</v>
      </c>
      <c r="BI731" s="591">
        <v>71225292.053636357</v>
      </c>
      <c r="BJ731" s="1100">
        <v>60</v>
      </c>
      <c r="BK731" s="544">
        <f t="shared" si="104"/>
        <v>1187088.2008939392</v>
      </c>
      <c r="BL731" s="544">
        <f t="shared" si="106"/>
        <v>933685.95829875558</v>
      </c>
      <c r="BM731" s="544">
        <f t="shared" si="107"/>
        <v>-253402.24259518366</v>
      </c>
      <c r="BN731" s="545"/>
      <c r="BO731" s="545">
        <f t="shared" si="108"/>
        <v>0</v>
      </c>
      <c r="BP731" s="545">
        <f t="shared" si="109"/>
        <v>0</v>
      </c>
      <c r="BQ731" s="545"/>
      <c r="BR731" s="545"/>
      <c r="BS731" s="545"/>
      <c r="BT731" s="545">
        <f t="shared" si="105"/>
        <v>60</v>
      </c>
      <c r="BU731" s="545">
        <f t="shared" si="110"/>
        <v>-15204134.55571102</v>
      </c>
      <c r="BV731" s="545">
        <f t="shared" si="111"/>
        <v>-5017364.4033846371</v>
      </c>
      <c r="BW731" s="545">
        <f t="shared" si="112"/>
        <v>-5017364.4033846371</v>
      </c>
      <c r="BX731" s="1101">
        <f t="shared" si="102"/>
        <v>3.031584527527823E-4</v>
      </c>
      <c r="BY731" s="1102">
        <f t="shared" si="103"/>
        <v>56021157.497925334</v>
      </c>
    </row>
    <row r="732" spans="1:77" ht="12" customHeight="1">
      <c r="A732" s="1086">
        <v>1911351002</v>
      </c>
      <c r="B732" s="1061">
        <v>7151000</v>
      </c>
      <c r="C732" s="1062">
        <v>7050799</v>
      </c>
      <c r="D732" s="1062">
        <v>8</v>
      </c>
      <c r="E732" s="1062" t="s">
        <v>3849</v>
      </c>
      <c r="F732" s="1062" t="s">
        <v>3102</v>
      </c>
      <c r="G732" s="1087" t="s">
        <v>3103</v>
      </c>
      <c r="H732" s="1088" t="s">
        <v>2887</v>
      </c>
      <c r="I732" s="1088" t="s">
        <v>2795</v>
      </c>
      <c r="J732" s="1089"/>
      <c r="K732" s="1090">
        <v>42934</v>
      </c>
      <c r="L732" s="1091">
        <v>42916</v>
      </c>
      <c r="M732" s="563">
        <v>110</v>
      </c>
      <c r="N732" s="562">
        <v>46264</v>
      </c>
      <c r="O732" s="564">
        <v>1</v>
      </c>
      <c r="P732" s="565">
        <v>109</v>
      </c>
      <c r="Q732" s="564" t="s">
        <v>2796</v>
      </c>
      <c r="R732" s="564" t="s">
        <v>127</v>
      </c>
      <c r="S732" s="566">
        <v>76320210.870000005</v>
      </c>
      <c r="T732" s="567" t="s">
        <v>2797</v>
      </c>
      <c r="U732" s="601"/>
      <c r="V732" s="569">
        <v>76320210.870000005</v>
      </c>
      <c r="W732" s="566">
        <v>-693820.0988181819</v>
      </c>
      <c r="X732" s="570">
        <v>0</v>
      </c>
      <c r="Y732" s="571">
        <v>75626390.771181822</v>
      </c>
      <c r="Z732" s="601"/>
      <c r="AA732" s="572"/>
      <c r="AB732" s="573"/>
      <c r="AC732" s="652">
        <v>0</v>
      </c>
      <c r="AD732" s="574">
        <v>0</v>
      </c>
      <c r="AE732" s="574">
        <v>0</v>
      </c>
      <c r="AF732" s="575">
        <v>0</v>
      </c>
      <c r="AG732" s="576" t="s">
        <v>2798</v>
      </c>
      <c r="AH732" s="574">
        <v>0</v>
      </c>
      <c r="AI732" s="577" t="s">
        <v>2798</v>
      </c>
      <c r="AJ732" s="574">
        <v>0</v>
      </c>
      <c r="AK732" s="577" t="s">
        <v>2798</v>
      </c>
      <c r="AL732" s="575">
        <v>0</v>
      </c>
      <c r="AM732" s="601"/>
      <c r="AN732" s="578">
        <v>0</v>
      </c>
      <c r="AO732" s="579">
        <v>0</v>
      </c>
      <c r="AP732" s="601"/>
      <c r="AQ732" s="595" t="s">
        <v>2795</v>
      </c>
      <c r="AR732" s="596" t="s">
        <v>2799</v>
      </c>
      <c r="AS732" s="582">
        <v>0</v>
      </c>
      <c r="AT732" s="601"/>
      <c r="AU732" s="595" t="s">
        <v>2795</v>
      </c>
      <c r="AV732" s="598" t="s">
        <v>2800</v>
      </c>
      <c r="AW732" s="562" t="s">
        <v>2801</v>
      </c>
      <c r="AX732" s="585" t="s">
        <v>178</v>
      </c>
      <c r="AY732" s="585" t="s">
        <v>178</v>
      </c>
      <c r="AZ732" s="586">
        <v>0</v>
      </c>
      <c r="BA732" s="586">
        <v>0</v>
      </c>
      <c r="BB732" s="586">
        <v>0</v>
      </c>
      <c r="BC732" s="592">
        <v>0</v>
      </c>
      <c r="BD732" s="599">
        <v>0</v>
      </c>
      <c r="BE732" s="568"/>
      <c r="BF732" s="589">
        <v>0</v>
      </c>
      <c r="BG732" s="590">
        <v>0</v>
      </c>
      <c r="BH732" s="590">
        <v>-693820.0988181819</v>
      </c>
      <c r="BI732" s="591">
        <v>75626390.771181822</v>
      </c>
      <c r="BJ732" s="1100">
        <v>60</v>
      </c>
      <c r="BK732" s="544">
        <f t="shared" si="104"/>
        <v>1260439.8461863636</v>
      </c>
      <c r="BL732" s="544">
        <f t="shared" si="106"/>
        <v>991379.56621775706</v>
      </c>
      <c r="BM732" s="544">
        <f t="shared" si="107"/>
        <v>-269060.27996860654</v>
      </c>
      <c r="BN732" s="545"/>
      <c r="BO732" s="545">
        <f t="shared" si="108"/>
        <v>0</v>
      </c>
      <c r="BP732" s="545">
        <f t="shared" si="109"/>
        <v>0</v>
      </c>
      <c r="BQ732" s="545"/>
      <c r="BR732" s="545"/>
      <c r="BS732" s="545"/>
      <c r="BT732" s="545">
        <f t="shared" si="105"/>
        <v>60</v>
      </c>
      <c r="BU732" s="545">
        <f t="shared" si="110"/>
        <v>-16143616.798116393</v>
      </c>
      <c r="BV732" s="545">
        <f t="shared" si="111"/>
        <v>-5327393.5433784099</v>
      </c>
      <c r="BW732" s="545">
        <f t="shared" si="112"/>
        <v>-5327393.5433784099</v>
      </c>
      <c r="BX732" s="1101">
        <f t="shared" si="102"/>
        <v>3.218909877716432E-4</v>
      </c>
      <c r="BY732" s="1102">
        <f t="shared" si="103"/>
        <v>59482773.973065421</v>
      </c>
    </row>
    <row r="733" spans="1:77" ht="12" customHeight="1">
      <c r="A733" s="1086">
        <v>1911351002</v>
      </c>
      <c r="B733" s="1061">
        <v>7151000</v>
      </c>
      <c r="C733" s="1062">
        <v>7050799</v>
      </c>
      <c r="D733" s="1062">
        <v>9</v>
      </c>
      <c r="E733" s="1062" t="s">
        <v>3850</v>
      </c>
      <c r="F733" s="1062" t="s">
        <v>3102</v>
      </c>
      <c r="G733" s="1087" t="s">
        <v>3103</v>
      </c>
      <c r="H733" s="1088" t="s">
        <v>2887</v>
      </c>
      <c r="I733" s="1088" t="s">
        <v>2795</v>
      </c>
      <c r="J733" s="1089"/>
      <c r="K733" s="1090">
        <v>42942</v>
      </c>
      <c r="L733" s="1091">
        <v>42916</v>
      </c>
      <c r="M733" s="563">
        <v>110</v>
      </c>
      <c r="N733" s="562">
        <v>46264</v>
      </c>
      <c r="O733" s="564">
        <v>1</v>
      </c>
      <c r="P733" s="565">
        <v>109</v>
      </c>
      <c r="Q733" s="564" t="s">
        <v>2796</v>
      </c>
      <c r="R733" s="564" t="s">
        <v>127</v>
      </c>
      <c r="S733" s="566">
        <v>114003480.09</v>
      </c>
      <c r="T733" s="567" t="s">
        <v>2797</v>
      </c>
      <c r="U733" s="601"/>
      <c r="V733" s="569">
        <v>114003480.09</v>
      </c>
      <c r="W733" s="566">
        <v>-1036395.2735454546</v>
      </c>
      <c r="X733" s="570">
        <v>0</v>
      </c>
      <c r="Y733" s="571">
        <v>112967084.81645454</v>
      </c>
      <c r="Z733" s="601"/>
      <c r="AA733" s="572"/>
      <c r="AB733" s="573"/>
      <c r="AC733" s="652">
        <v>0</v>
      </c>
      <c r="AD733" s="574">
        <v>0</v>
      </c>
      <c r="AE733" s="574">
        <v>0</v>
      </c>
      <c r="AF733" s="575">
        <v>0</v>
      </c>
      <c r="AG733" s="576" t="s">
        <v>2798</v>
      </c>
      <c r="AH733" s="574">
        <v>0</v>
      </c>
      <c r="AI733" s="577" t="s">
        <v>2798</v>
      </c>
      <c r="AJ733" s="574">
        <v>0</v>
      </c>
      <c r="AK733" s="577" t="s">
        <v>2798</v>
      </c>
      <c r="AL733" s="575">
        <v>0</v>
      </c>
      <c r="AM733" s="601"/>
      <c r="AN733" s="578">
        <v>0</v>
      </c>
      <c r="AO733" s="579">
        <v>0</v>
      </c>
      <c r="AP733" s="601"/>
      <c r="AQ733" s="595" t="s">
        <v>2795</v>
      </c>
      <c r="AR733" s="596" t="s">
        <v>2799</v>
      </c>
      <c r="AS733" s="582">
        <v>0</v>
      </c>
      <c r="AT733" s="601"/>
      <c r="AU733" s="595" t="s">
        <v>2795</v>
      </c>
      <c r="AV733" s="598" t="s">
        <v>2800</v>
      </c>
      <c r="AW733" s="562" t="s">
        <v>2801</v>
      </c>
      <c r="AX733" s="585" t="s">
        <v>178</v>
      </c>
      <c r="AY733" s="585" t="s">
        <v>178</v>
      </c>
      <c r="AZ733" s="586">
        <v>0</v>
      </c>
      <c r="BA733" s="586">
        <v>0</v>
      </c>
      <c r="BB733" s="586">
        <v>0</v>
      </c>
      <c r="BC733" s="592">
        <v>0</v>
      </c>
      <c r="BD733" s="599">
        <v>0</v>
      </c>
      <c r="BE733" s="568"/>
      <c r="BF733" s="589">
        <v>0</v>
      </c>
      <c r="BG733" s="590">
        <v>0</v>
      </c>
      <c r="BH733" s="590">
        <v>-1036395.2735454546</v>
      </c>
      <c r="BI733" s="591">
        <v>112967084.81645454</v>
      </c>
      <c r="BJ733" s="1100">
        <v>60</v>
      </c>
      <c r="BK733" s="544">
        <f t="shared" si="104"/>
        <v>1882784.7469409092</v>
      </c>
      <c r="BL733" s="544">
        <f t="shared" si="106"/>
        <v>1480875.3716817249</v>
      </c>
      <c r="BM733" s="544">
        <f t="shared" si="107"/>
        <v>-401909.37525918428</v>
      </c>
      <c r="BN733" s="545"/>
      <c r="BO733" s="545">
        <f t="shared" si="108"/>
        <v>0</v>
      </c>
      <c r="BP733" s="545">
        <f t="shared" si="109"/>
        <v>0</v>
      </c>
      <c r="BQ733" s="545"/>
      <c r="BR733" s="545"/>
      <c r="BS733" s="545"/>
      <c r="BT733" s="545">
        <f t="shared" si="105"/>
        <v>60</v>
      </c>
      <c r="BU733" s="545">
        <f t="shared" si="110"/>
        <v>-24114562.515551057</v>
      </c>
      <c r="BV733" s="545">
        <f t="shared" si="111"/>
        <v>-7957805.6301318491</v>
      </c>
      <c r="BW733" s="545">
        <f t="shared" si="112"/>
        <v>-7957805.6301318491</v>
      </c>
      <c r="BX733" s="1101">
        <f t="shared" si="102"/>
        <v>4.8082535932824207E-4</v>
      </c>
      <c r="BY733" s="1102">
        <f t="shared" si="103"/>
        <v>88852522.300903499</v>
      </c>
    </row>
    <row r="734" spans="1:77" ht="12" customHeight="1">
      <c r="A734" s="1086">
        <v>1911351002</v>
      </c>
      <c r="B734" s="1061">
        <v>7151000</v>
      </c>
      <c r="C734" s="1062">
        <v>7050799</v>
      </c>
      <c r="D734" s="1062">
        <v>10</v>
      </c>
      <c r="E734" s="1062" t="s">
        <v>3851</v>
      </c>
      <c r="F734" s="1062" t="s">
        <v>3102</v>
      </c>
      <c r="G734" s="1087" t="s">
        <v>3103</v>
      </c>
      <c r="H734" s="1088" t="s">
        <v>2887</v>
      </c>
      <c r="I734" s="1088" t="s">
        <v>2795</v>
      </c>
      <c r="J734" s="1089"/>
      <c r="K734" s="1090">
        <v>42971</v>
      </c>
      <c r="L734" s="1091"/>
      <c r="M734" s="563">
        <v>0</v>
      </c>
      <c r="N734" s="562">
        <v>0</v>
      </c>
      <c r="O734" s="564">
        <v>0</v>
      </c>
      <c r="P734" s="565">
        <v>0</v>
      </c>
      <c r="Q734" s="564" t="s">
        <v>2796</v>
      </c>
      <c r="R734" s="564" t="s">
        <v>127</v>
      </c>
      <c r="S734" s="566">
        <v>722983264.63999999</v>
      </c>
      <c r="T734" s="567" t="s">
        <v>2797</v>
      </c>
      <c r="U734" s="601"/>
      <c r="V734" s="569">
        <v>722983264.63999999</v>
      </c>
      <c r="W734" s="566">
        <v>0</v>
      </c>
      <c r="X734" s="570">
        <v>0</v>
      </c>
      <c r="Y734" s="571">
        <v>722983264.63999999</v>
      </c>
      <c r="Z734" s="601"/>
      <c r="AA734" s="572"/>
      <c r="AB734" s="573"/>
      <c r="AC734" s="652">
        <v>0</v>
      </c>
      <c r="AD734" s="574">
        <v>0</v>
      </c>
      <c r="AE734" s="574">
        <v>0</v>
      </c>
      <c r="AF734" s="575">
        <v>0</v>
      </c>
      <c r="AG734" s="576" t="s">
        <v>2798</v>
      </c>
      <c r="AH734" s="574">
        <v>0</v>
      </c>
      <c r="AI734" s="577" t="s">
        <v>2798</v>
      </c>
      <c r="AJ734" s="574">
        <v>0</v>
      </c>
      <c r="AK734" s="577" t="s">
        <v>2798</v>
      </c>
      <c r="AL734" s="575">
        <v>0</v>
      </c>
      <c r="AM734" s="601"/>
      <c r="AN734" s="578">
        <v>0</v>
      </c>
      <c r="AO734" s="579">
        <v>0</v>
      </c>
      <c r="AP734" s="601"/>
      <c r="AQ734" s="595" t="s">
        <v>2795</v>
      </c>
      <c r="AR734" s="596" t="s">
        <v>2799</v>
      </c>
      <c r="AS734" s="582">
        <v>0</v>
      </c>
      <c r="AT734" s="601"/>
      <c r="AU734" s="595" t="s">
        <v>2795</v>
      </c>
      <c r="AV734" s="598" t="s">
        <v>2800</v>
      </c>
      <c r="AW734" s="562" t="s">
        <v>2801</v>
      </c>
      <c r="AX734" s="585" t="s">
        <v>178</v>
      </c>
      <c r="AY734" s="585" t="s">
        <v>178</v>
      </c>
      <c r="AZ734" s="586">
        <v>0</v>
      </c>
      <c r="BA734" s="586">
        <v>0</v>
      </c>
      <c r="BB734" s="586">
        <v>0</v>
      </c>
      <c r="BC734" s="592">
        <v>0</v>
      </c>
      <c r="BD734" s="599">
        <v>0</v>
      </c>
      <c r="BE734" s="568"/>
      <c r="BF734" s="589" t="s">
        <v>178</v>
      </c>
      <c r="BG734" s="590">
        <v>0</v>
      </c>
      <c r="BH734" s="590">
        <v>0</v>
      </c>
      <c r="BI734" s="591">
        <v>722983264.63999999</v>
      </c>
      <c r="BJ734" s="1100">
        <v>60</v>
      </c>
      <c r="BK734" s="544">
        <f t="shared" si="104"/>
        <v>12049721.077333333</v>
      </c>
      <c r="BL734" s="544">
        <f t="shared" si="106"/>
        <v>9477522.7003775761</v>
      </c>
      <c r="BM734" s="544">
        <f t="shared" si="107"/>
        <v>-2572198.3769557569</v>
      </c>
      <c r="BN734" s="545"/>
      <c r="BO734" s="545">
        <f t="shared" si="108"/>
        <v>0</v>
      </c>
      <c r="BP734" s="545">
        <f t="shared" si="109"/>
        <v>0</v>
      </c>
      <c r="BQ734" s="545"/>
      <c r="BR734" s="545"/>
      <c r="BS734" s="545"/>
      <c r="BT734" s="545">
        <f t="shared" si="105"/>
        <v>60</v>
      </c>
      <c r="BU734" s="545">
        <f t="shared" si="110"/>
        <v>-154331902.61734542</v>
      </c>
      <c r="BV734" s="545">
        <f t="shared" si="111"/>
        <v>-50929527.863723993</v>
      </c>
      <c r="BW734" s="545">
        <f t="shared" si="112"/>
        <v>-50929527.863723993</v>
      </c>
      <c r="BX734" s="1101">
        <f t="shared" si="102"/>
        <v>3.0772564289292758E-3</v>
      </c>
      <c r="BY734" s="1102">
        <f t="shared" si="103"/>
        <v>568651362.02265453</v>
      </c>
    </row>
    <row r="735" spans="1:77" ht="12" customHeight="1">
      <c r="A735" s="1086">
        <v>1911351002</v>
      </c>
      <c r="B735" s="1061">
        <v>7151000</v>
      </c>
      <c r="C735" s="1062">
        <v>7050799</v>
      </c>
      <c r="D735" s="1062">
        <v>11</v>
      </c>
      <c r="E735" s="1062" t="s">
        <v>4806</v>
      </c>
      <c r="F735" s="1062" t="s">
        <v>3102</v>
      </c>
      <c r="G735" s="1087" t="s">
        <v>3103</v>
      </c>
      <c r="H735" s="1088" t="s">
        <v>2887</v>
      </c>
      <c r="I735" s="1088" t="s">
        <v>2795</v>
      </c>
      <c r="J735" s="1089"/>
      <c r="K735" s="1090"/>
      <c r="L735" s="1091"/>
      <c r="M735" s="563">
        <v>0</v>
      </c>
      <c r="N735" s="562">
        <v>0</v>
      </c>
      <c r="O735" s="564">
        <v>0</v>
      </c>
      <c r="P735" s="565">
        <v>0</v>
      </c>
      <c r="Q735" s="564" t="s">
        <v>2796</v>
      </c>
      <c r="R735" s="564" t="s">
        <v>127</v>
      </c>
      <c r="S735" s="566">
        <v>178180307.31999999</v>
      </c>
      <c r="T735" s="567" t="s">
        <v>2797</v>
      </c>
      <c r="U735" s="601"/>
      <c r="V735" s="569">
        <v>178180307.31999999</v>
      </c>
      <c r="W735" s="566">
        <v>0</v>
      </c>
      <c r="X735" s="570">
        <v>0</v>
      </c>
      <c r="Y735" s="571">
        <v>178180307.31999999</v>
      </c>
      <c r="Z735" s="601"/>
      <c r="AA735" s="572"/>
      <c r="AB735" s="573"/>
      <c r="AC735" s="652">
        <v>0</v>
      </c>
      <c r="AD735" s="574">
        <v>0</v>
      </c>
      <c r="AE735" s="574">
        <v>0</v>
      </c>
      <c r="AF735" s="575">
        <v>0</v>
      </c>
      <c r="AG735" s="576" t="s">
        <v>2798</v>
      </c>
      <c r="AH735" s="574">
        <v>0</v>
      </c>
      <c r="AI735" s="577" t="s">
        <v>2798</v>
      </c>
      <c r="AJ735" s="574">
        <v>0</v>
      </c>
      <c r="AK735" s="577" t="s">
        <v>2798</v>
      </c>
      <c r="AL735" s="575">
        <v>0</v>
      </c>
      <c r="AM735" s="601"/>
      <c r="AN735" s="578">
        <v>0</v>
      </c>
      <c r="AO735" s="579">
        <v>0</v>
      </c>
      <c r="AP735" s="601"/>
      <c r="AQ735" s="595" t="s">
        <v>2795</v>
      </c>
      <c r="AR735" s="596" t="s">
        <v>2799</v>
      </c>
      <c r="AS735" s="582">
        <v>0</v>
      </c>
      <c r="AT735" s="601"/>
      <c r="AU735" s="595" t="s">
        <v>2795</v>
      </c>
      <c r="AV735" s="598" t="s">
        <v>2800</v>
      </c>
      <c r="AW735" s="562" t="s">
        <v>2801</v>
      </c>
      <c r="AX735" s="585" t="s">
        <v>178</v>
      </c>
      <c r="AY735" s="585" t="s">
        <v>178</v>
      </c>
      <c r="AZ735" s="586">
        <v>0</v>
      </c>
      <c r="BA735" s="586">
        <v>0</v>
      </c>
      <c r="BB735" s="586">
        <v>0</v>
      </c>
      <c r="BC735" s="592">
        <v>0</v>
      </c>
      <c r="BD735" s="599">
        <v>0</v>
      </c>
      <c r="BE735" s="568"/>
      <c r="BF735" s="589" t="s">
        <v>178</v>
      </c>
      <c r="BG735" s="590">
        <v>0</v>
      </c>
      <c r="BH735" s="590">
        <v>0</v>
      </c>
      <c r="BI735" s="591">
        <v>178180307.31999999</v>
      </c>
      <c r="BJ735" s="1100">
        <v>60</v>
      </c>
      <c r="BK735" s="544">
        <f t="shared" si="104"/>
        <v>2969671.7886666665</v>
      </c>
      <c r="BL735" s="544">
        <f t="shared" si="106"/>
        <v>2335749.6500647529</v>
      </c>
      <c r="BM735" s="544">
        <f t="shared" si="107"/>
        <v>-633922.13860191358</v>
      </c>
      <c r="BN735" s="545"/>
      <c r="BO735" s="545">
        <f t="shared" si="108"/>
        <v>0</v>
      </c>
      <c r="BP735" s="545">
        <f t="shared" si="109"/>
        <v>0</v>
      </c>
      <c r="BQ735" s="545"/>
      <c r="BR735" s="545"/>
      <c r="BS735" s="545"/>
      <c r="BT735" s="545">
        <f t="shared" si="105"/>
        <v>60</v>
      </c>
      <c r="BU735" s="545">
        <f t="shared" si="110"/>
        <v>-38035328.316114813</v>
      </c>
      <c r="BV735" s="545">
        <f t="shared" si="111"/>
        <v>-12551658.344317889</v>
      </c>
      <c r="BW735" s="545">
        <f t="shared" si="112"/>
        <v>-12551658.344317889</v>
      </c>
      <c r="BX735" s="1101">
        <f t="shared" si="102"/>
        <v>7.5839445119395136E-4</v>
      </c>
      <c r="BY735" s="1102">
        <f t="shared" si="103"/>
        <v>140144979.00388518</v>
      </c>
    </row>
    <row r="736" spans="1:77" ht="12" customHeight="1">
      <c r="A736" s="1086">
        <v>1911351002</v>
      </c>
      <c r="B736" s="1061">
        <v>7151000</v>
      </c>
      <c r="C736" s="1062">
        <v>7050799</v>
      </c>
      <c r="D736" s="1062">
        <v>12</v>
      </c>
      <c r="E736" s="1062" t="s">
        <v>4807</v>
      </c>
      <c r="F736" s="1062" t="s">
        <v>3102</v>
      </c>
      <c r="G736" s="1087" t="s">
        <v>3103</v>
      </c>
      <c r="H736" s="1088" t="s">
        <v>2887</v>
      </c>
      <c r="I736" s="1088" t="s">
        <v>2795</v>
      </c>
      <c r="J736" s="1089"/>
      <c r="K736" s="1090"/>
      <c r="L736" s="1091"/>
      <c r="M736" s="563">
        <v>0</v>
      </c>
      <c r="N736" s="562">
        <v>0</v>
      </c>
      <c r="O736" s="564">
        <v>0</v>
      </c>
      <c r="P736" s="565">
        <v>0</v>
      </c>
      <c r="Q736" s="564" t="s">
        <v>2796</v>
      </c>
      <c r="R736" s="564" t="s">
        <v>127</v>
      </c>
      <c r="S736" s="566">
        <v>1052509721.3200001</v>
      </c>
      <c r="T736" s="567" t="s">
        <v>2797</v>
      </c>
      <c r="U736" s="601"/>
      <c r="V736" s="569">
        <v>1052509721.3200001</v>
      </c>
      <c r="W736" s="566">
        <v>0</v>
      </c>
      <c r="X736" s="570">
        <v>0</v>
      </c>
      <c r="Y736" s="571">
        <v>1052509721.3200001</v>
      </c>
      <c r="Z736" s="601"/>
      <c r="AA736" s="572"/>
      <c r="AB736" s="573"/>
      <c r="AC736" s="652">
        <v>0</v>
      </c>
      <c r="AD736" s="574">
        <v>0</v>
      </c>
      <c r="AE736" s="574">
        <v>0</v>
      </c>
      <c r="AF736" s="575">
        <v>0</v>
      </c>
      <c r="AG736" s="576" t="s">
        <v>2798</v>
      </c>
      <c r="AH736" s="574">
        <v>0</v>
      </c>
      <c r="AI736" s="577" t="s">
        <v>2798</v>
      </c>
      <c r="AJ736" s="574">
        <v>0</v>
      </c>
      <c r="AK736" s="577" t="s">
        <v>2798</v>
      </c>
      <c r="AL736" s="575">
        <v>0</v>
      </c>
      <c r="AM736" s="601"/>
      <c r="AN736" s="578">
        <v>0</v>
      </c>
      <c r="AO736" s="579">
        <v>0</v>
      </c>
      <c r="AP736" s="601"/>
      <c r="AQ736" s="595" t="s">
        <v>2795</v>
      </c>
      <c r="AR736" s="596" t="s">
        <v>2799</v>
      </c>
      <c r="AS736" s="582">
        <v>0</v>
      </c>
      <c r="AT736" s="601"/>
      <c r="AU736" s="595" t="s">
        <v>2795</v>
      </c>
      <c r="AV736" s="598" t="s">
        <v>2800</v>
      </c>
      <c r="AW736" s="562" t="s">
        <v>2801</v>
      </c>
      <c r="AX736" s="585" t="s">
        <v>178</v>
      </c>
      <c r="AY736" s="585" t="s">
        <v>178</v>
      </c>
      <c r="AZ736" s="586">
        <v>0</v>
      </c>
      <c r="BA736" s="586">
        <v>0</v>
      </c>
      <c r="BB736" s="586">
        <v>0</v>
      </c>
      <c r="BC736" s="592">
        <v>0</v>
      </c>
      <c r="BD736" s="599">
        <v>0</v>
      </c>
      <c r="BE736" s="568"/>
      <c r="BF736" s="589" t="s">
        <v>178</v>
      </c>
      <c r="BG736" s="590">
        <v>0</v>
      </c>
      <c r="BH736" s="590">
        <v>0</v>
      </c>
      <c r="BI736" s="591">
        <v>1052509721.3200001</v>
      </c>
      <c r="BJ736" s="1100">
        <v>60</v>
      </c>
      <c r="BK736" s="544">
        <f t="shared" si="104"/>
        <v>17541828.688666668</v>
      </c>
      <c r="BL736" s="544">
        <f t="shared" si="106"/>
        <v>13797255.433215857</v>
      </c>
      <c r="BM736" s="544">
        <f t="shared" si="107"/>
        <v>-3744573.2554508112</v>
      </c>
      <c r="BN736" s="545"/>
      <c r="BO736" s="545">
        <f t="shared" si="108"/>
        <v>0</v>
      </c>
      <c r="BP736" s="545">
        <f t="shared" si="109"/>
        <v>0</v>
      </c>
      <c r="BQ736" s="545"/>
      <c r="BR736" s="545"/>
      <c r="BS736" s="545"/>
      <c r="BT736" s="545">
        <f t="shared" si="105"/>
        <v>60</v>
      </c>
      <c r="BU736" s="545">
        <f t="shared" si="110"/>
        <v>-224674395.32704866</v>
      </c>
      <c r="BV736" s="545">
        <f t="shared" si="111"/>
        <v>-74142550.457926065</v>
      </c>
      <c r="BW736" s="545">
        <f t="shared" si="112"/>
        <v>-74142550.457926065</v>
      </c>
      <c r="BX736" s="1101">
        <f t="shared" si="102"/>
        <v>4.4798302600479551E-3</v>
      </c>
      <c r="BY736" s="1102">
        <f t="shared" si="103"/>
        <v>827835325.99295139</v>
      </c>
    </row>
    <row r="737" spans="1:77" ht="12" customHeight="1">
      <c r="A737" s="1086">
        <v>1911351002</v>
      </c>
      <c r="B737" s="1061">
        <v>7151000</v>
      </c>
      <c r="C737" s="1062">
        <v>7050799</v>
      </c>
      <c r="D737" s="1062">
        <v>13</v>
      </c>
      <c r="E737" s="1062" t="s">
        <v>4808</v>
      </c>
      <c r="F737" s="1062" t="s">
        <v>3102</v>
      </c>
      <c r="G737" s="1087" t="s">
        <v>3103</v>
      </c>
      <c r="H737" s="1088" t="s">
        <v>2887</v>
      </c>
      <c r="I737" s="1088" t="s">
        <v>2795</v>
      </c>
      <c r="J737" s="1089"/>
      <c r="K737" s="1090"/>
      <c r="L737" s="1091"/>
      <c r="M737" s="563">
        <v>0</v>
      </c>
      <c r="N737" s="562">
        <v>0</v>
      </c>
      <c r="O737" s="564">
        <v>0</v>
      </c>
      <c r="P737" s="565">
        <v>0</v>
      </c>
      <c r="Q737" s="564" t="s">
        <v>2796</v>
      </c>
      <c r="R737" s="564" t="s">
        <v>127</v>
      </c>
      <c r="S737" s="566">
        <v>434477659.56</v>
      </c>
      <c r="T737" s="567" t="s">
        <v>2797</v>
      </c>
      <c r="U737" s="601"/>
      <c r="V737" s="569">
        <v>434477659.56</v>
      </c>
      <c r="W737" s="566">
        <v>0</v>
      </c>
      <c r="X737" s="570">
        <v>0</v>
      </c>
      <c r="Y737" s="571">
        <v>434477659.56</v>
      </c>
      <c r="Z737" s="601"/>
      <c r="AA737" s="572"/>
      <c r="AB737" s="573"/>
      <c r="AC737" s="652">
        <v>0</v>
      </c>
      <c r="AD737" s="574">
        <v>0</v>
      </c>
      <c r="AE737" s="574">
        <v>0</v>
      </c>
      <c r="AF737" s="575">
        <v>0</v>
      </c>
      <c r="AG737" s="576" t="s">
        <v>2798</v>
      </c>
      <c r="AH737" s="574">
        <v>0</v>
      </c>
      <c r="AI737" s="577" t="s">
        <v>2798</v>
      </c>
      <c r="AJ737" s="574">
        <v>0</v>
      </c>
      <c r="AK737" s="577" t="s">
        <v>2798</v>
      </c>
      <c r="AL737" s="575">
        <v>0</v>
      </c>
      <c r="AM737" s="601"/>
      <c r="AN737" s="578">
        <v>0</v>
      </c>
      <c r="AO737" s="579">
        <v>0</v>
      </c>
      <c r="AP737" s="601"/>
      <c r="AQ737" s="595" t="s">
        <v>2795</v>
      </c>
      <c r="AR737" s="596" t="s">
        <v>2799</v>
      </c>
      <c r="AS737" s="582">
        <v>0</v>
      </c>
      <c r="AT737" s="601"/>
      <c r="AU737" s="595" t="s">
        <v>2795</v>
      </c>
      <c r="AV737" s="598" t="s">
        <v>2800</v>
      </c>
      <c r="AW737" s="562" t="s">
        <v>2801</v>
      </c>
      <c r="AX737" s="585" t="s">
        <v>178</v>
      </c>
      <c r="AY737" s="585" t="s">
        <v>178</v>
      </c>
      <c r="AZ737" s="586">
        <v>0</v>
      </c>
      <c r="BA737" s="586">
        <v>0</v>
      </c>
      <c r="BB737" s="586">
        <v>0</v>
      </c>
      <c r="BC737" s="592">
        <v>0</v>
      </c>
      <c r="BD737" s="599">
        <v>0</v>
      </c>
      <c r="BE737" s="568"/>
      <c r="BF737" s="589" t="s">
        <v>178</v>
      </c>
      <c r="BG737" s="590">
        <v>0</v>
      </c>
      <c r="BH737" s="590">
        <v>0</v>
      </c>
      <c r="BI737" s="591">
        <v>434477659.56</v>
      </c>
      <c r="BJ737" s="1100">
        <v>60</v>
      </c>
      <c r="BK737" s="544">
        <f t="shared" si="104"/>
        <v>7241294.3260000004</v>
      </c>
      <c r="BL737" s="544">
        <f t="shared" si="106"/>
        <v>5695528.6279513128</v>
      </c>
      <c r="BM737" s="544">
        <f t="shared" si="107"/>
        <v>-1545765.6980486875</v>
      </c>
      <c r="BN737" s="545"/>
      <c r="BO737" s="545">
        <f t="shared" si="108"/>
        <v>0</v>
      </c>
      <c r="BP737" s="545">
        <f t="shared" si="109"/>
        <v>0</v>
      </c>
      <c r="BQ737" s="545"/>
      <c r="BR737" s="545"/>
      <c r="BS737" s="545"/>
      <c r="BT737" s="545">
        <f t="shared" si="105"/>
        <v>60</v>
      </c>
      <c r="BU737" s="545">
        <f t="shared" si="110"/>
        <v>-92745941.882921249</v>
      </c>
      <c r="BV737" s="545">
        <f t="shared" si="111"/>
        <v>-30606160.821364015</v>
      </c>
      <c r="BW737" s="545">
        <f t="shared" si="112"/>
        <v>-30606160.821364015</v>
      </c>
      <c r="BX737" s="1101">
        <f t="shared" si="102"/>
        <v>1.8492809398193972E-3</v>
      </c>
      <c r="BY737" s="1102">
        <f t="shared" si="103"/>
        <v>341731717.67707878</v>
      </c>
    </row>
    <row r="738" spans="1:77" ht="12" customHeight="1">
      <c r="A738" s="1086">
        <v>1911351002</v>
      </c>
      <c r="B738" s="1061">
        <v>7151000</v>
      </c>
      <c r="C738" s="1062">
        <v>7050799</v>
      </c>
      <c r="D738" s="1062">
        <v>14</v>
      </c>
      <c r="E738" s="1062" t="s">
        <v>4809</v>
      </c>
      <c r="F738" s="1062" t="s">
        <v>3102</v>
      </c>
      <c r="G738" s="1087" t="s">
        <v>3103</v>
      </c>
      <c r="H738" s="1088" t="s">
        <v>2887</v>
      </c>
      <c r="I738" s="1088" t="s">
        <v>2795</v>
      </c>
      <c r="J738" s="1089"/>
      <c r="K738" s="1090"/>
      <c r="L738" s="1091"/>
      <c r="M738" s="563">
        <v>0</v>
      </c>
      <c r="N738" s="562">
        <v>0</v>
      </c>
      <c r="O738" s="564">
        <v>0</v>
      </c>
      <c r="P738" s="565">
        <v>0</v>
      </c>
      <c r="Q738" s="564" t="s">
        <v>2796</v>
      </c>
      <c r="R738" s="564" t="s">
        <v>127</v>
      </c>
      <c r="S738" s="566">
        <v>422940829.19999999</v>
      </c>
      <c r="T738" s="567" t="s">
        <v>2797</v>
      </c>
      <c r="U738" s="601"/>
      <c r="V738" s="569">
        <v>422940829.19999999</v>
      </c>
      <c r="W738" s="566">
        <v>0</v>
      </c>
      <c r="X738" s="570">
        <v>0</v>
      </c>
      <c r="Y738" s="571">
        <v>422940829.19999999</v>
      </c>
      <c r="Z738" s="601"/>
      <c r="AA738" s="572"/>
      <c r="AB738" s="573"/>
      <c r="AC738" s="652">
        <v>0</v>
      </c>
      <c r="AD738" s="574">
        <v>0</v>
      </c>
      <c r="AE738" s="574">
        <v>0</v>
      </c>
      <c r="AF738" s="575">
        <v>0</v>
      </c>
      <c r="AG738" s="576" t="s">
        <v>2798</v>
      </c>
      <c r="AH738" s="574">
        <v>0</v>
      </c>
      <c r="AI738" s="577" t="s">
        <v>2798</v>
      </c>
      <c r="AJ738" s="574">
        <v>0</v>
      </c>
      <c r="AK738" s="577" t="s">
        <v>2798</v>
      </c>
      <c r="AL738" s="575">
        <v>0</v>
      </c>
      <c r="AM738" s="601"/>
      <c r="AN738" s="578">
        <v>0</v>
      </c>
      <c r="AO738" s="579">
        <v>0</v>
      </c>
      <c r="AP738" s="601"/>
      <c r="AQ738" s="595" t="s">
        <v>2795</v>
      </c>
      <c r="AR738" s="596" t="s">
        <v>2799</v>
      </c>
      <c r="AS738" s="582">
        <v>0</v>
      </c>
      <c r="AT738" s="601"/>
      <c r="AU738" s="595" t="s">
        <v>2795</v>
      </c>
      <c r="AV738" s="598" t="s">
        <v>2800</v>
      </c>
      <c r="AW738" s="562" t="s">
        <v>2801</v>
      </c>
      <c r="AX738" s="585" t="s">
        <v>178</v>
      </c>
      <c r="AY738" s="585" t="s">
        <v>178</v>
      </c>
      <c r="AZ738" s="586">
        <v>0</v>
      </c>
      <c r="BA738" s="586">
        <v>0</v>
      </c>
      <c r="BB738" s="586">
        <v>0</v>
      </c>
      <c r="BC738" s="592">
        <v>0</v>
      </c>
      <c r="BD738" s="599">
        <v>0</v>
      </c>
      <c r="BE738" s="568"/>
      <c r="BF738" s="589" t="s">
        <v>178</v>
      </c>
      <c r="BG738" s="590">
        <v>0</v>
      </c>
      <c r="BH738" s="590">
        <v>0</v>
      </c>
      <c r="BI738" s="591">
        <v>422940829.19999999</v>
      </c>
      <c r="BJ738" s="1100">
        <v>60</v>
      </c>
      <c r="BK738" s="544">
        <f t="shared" si="104"/>
        <v>7049013.8199999994</v>
      </c>
      <c r="BL738" s="544">
        <f t="shared" si="106"/>
        <v>5544293.3546400424</v>
      </c>
      <c r="BM738" s="544">
        <f t="shared" si="107"/>
        <v>-1504720.465359957</v>
      </c>
      <c r="BN738" s="545"/>
      <c r="BO738" s="545">
        <f t="shared" si="108"/>
        <v>0</v>
      </c>
      <c r="BP738" s="545">
        <f t="shared" si="109"/>
        <v>0</v>
      </c>
      <c r="BQ738" s="545"/>
      <c r="BR738" s="545"/>
      <c r="BS738" s="545"/>
      <c r="BT738" s="545">
        <f t="shared" si="105"/>
        <v>60</v>
      </c>
      <c r="BU738" s="545">
        <f t="shared" si="110"/>
        <v>-90283227.921597421</v>
      </c>
      <c r="BV738" s="545">
        <f t="shared" si="111"/>
        <v>-29793465.214127149</v>
      </c>
      <c r="BW738" s="545">
        <f t="shared" si="112"/>
        <v>-29793465.214127149</v>
      </c>
      <c r="BX738" s="1101">
        <f t="shared" si="102"/>
        <v>1.8001763655766531E-3</v>
      </c>
      <c r="BY738" s="1102">
        <f t="shared" si="103"/>
        <v>332657601.27840257</v>
      </c>
    </row>
    <row r="739" spans="1:77" ht="12" customHeight="1">
      <c r="A739" s="1086">
        <v>1911351000</v>
      </c>
      <c r="B739" s="1061">
        <v>7000100</v>
      </c>
      <c r="C739" s="1062">
        <v>7050795</v>
      </c>
      <c r="D739" s="1062">
        <v>0</v>
      </c>
      <c r="E739" s="1062" t="s">
        <v>3107</v>
      </c>
      <c r="F739" s="1062" t="s">
        <v>3108</v>
      </c>
      <c r="G739" s="1087" t="s">
        <v>3109</v>
      </c>
      <c r="H739" s="1088" t="s">
        <v>2794</v>
      </c>
      <c r="I739" s="1088" t="s">
        <v>2842</v>
      </c>
      <c r="J739" s="1089" t="s">
        <v>3328</v>
      </c>
      <c r="K739" s="1090">
        <v>42632</v>
      </c>
      <c r="L739" s="1091">
        <v>42613</v>
      </c>
      <c r="M739" s="563">
        <v>120</v>
      </c>
      <c r="N739" s="562">
        <v>46265</v>
      </c>
      <c r="O739" s="564">
        <v>20</v>
      </c>
      <c r="P739" s="565">
        <v>100</v>
      </c>
      <c r="Q739" s="564" t="s">
        <v>2796</v>
      </c>
      <c r="R739" s="564" t="s">
        <v>127</v>
      </c>
      <c r="S739" s="566">
        <v>2751986151.79</v>
      </c>
      <c r="T739" s="567" t="s">
        <v>2797</v>
      </c>
      <c r="U739" s="601"/>
      <c r="V739" s="569">
        <v>2751986151.79</v>
      </c>
      <c r="W739" s="566">
        <v>-435731140.70008349</v>
      </c>
      <c r="X739" s="570">
        <v>0</v>
      </c>
      <c r="Y739" s="571">
        <v>2316255011.0899162</v>
      </c>
      <c r="Z739" s="601"/>
      <c r="AA739" s="572"/>
      <c r="AB739" s="573"/>
      <c r="AC739" s="652">
        <v>0</v>
      </c>
      <c r="AD739" s="574">
        <v>0</v>
      </c>
      <c r="AE739" s="574">
        <v>0</v>
      </c>
      <c r="AF739" s="575">
        <v>0</v>
      </c>
      <c r="AG739" s="576" t="s">
        <v>2798</v>
      </c>
      <c r="AH739" s="574">
        <v>0</v>
      </c>
      <c r="AI739" s="577" t="s">
        <v>2798</v>
      </c>
      <c r="AJ739" s="574">
        <v>0</v>
      </c>
      <c r="AK739" s="577" t="s">
        <v>2798</v>
      </c>
      <c r="AL739" s="575">
        <v>0</v>
      </c>
      <c r="AM739" s="601"/>
      <c r="AN739" s="578">
        <v>0</v>
      </c>
      <c r="AO739" s="579">
        <v>0</v>
      </c>
      <c r="AP739" s="601"/>
      <c r="AQ739" s="595" t="s">
        <v>2795</v>
      </c>
      <c r="AR739" s="596" t="s">
        <v>2799</v>
      </c>
      <c r="AS739" s="582">
        <v>0</v>
      </c>
      <c r="AT739" s="601"/>
      <c r="AU739" s="595" t="s">
        <v>2795</v>
      </c>
      <c r="AV739" s="598" t="s">
        <v>2800</v>
      </c>
      <c r="AW739" s="562" t="s">
        <v>2801</v>
      </c>
      <c r="AX739" s="585" t="s">
        <v>178</v>
      </c>
      <c r="AY739" s="585" t="s">
        <v>178</v>
      </c>
      <c r="AZ739" s="586">
        <v>0</v>
      </c>
      <c r="BA739" s="586">
        <v>0</v>
      </c>
      <c r="BB739" s="586">
        <v>0</v>
      </c>
      <c r="BC739" s="592">
        <v>0</v>
      </c>
      <c r="BD739" s="599">
        <v>0</v>
      </c>
      <c r="BE739" s="568"/>
      <c r="BF739" s="589">
        <v>1</v>
      </c>
      <c r="BG739" s="590">
        <v>22933217.931583334</v>
      </c>
      <c r="BH739" s="590">
        <v>-458664358.63166684</v>
      </c>
      <c r="BI739" s="591">
        <v>2293321793.1583333</v>
      </c>
      <c r="BJ739" s="1100">
        <v>60</v>
      </c>
      <c r="BK739" s="544">
        <f t="shared" si="104"/>
        <v>38222029.885972224</v>
      </c>
      <c r="BL739" s="544">
        <f t="shared" si="106"/>
        <v>30062949.471937466</v>
      </c>
      <c r="BM739" s="544">
        <f t="shared" si="107"/>
        <v>-8159080.4140347578</v>
      </c>
      <c r="BN739" s="545"/>
      <c r="BO739" s="545">
        <f t="shared" si="108"/>
        <v>0</v>
      </c>
      <c r="BP739" s="545">
        <f t="shared" si="109"/>
        <v>0</v>
      </c>
      <c r="BQ739" s="545"/>
      <c r="BR739" s="545"/>
      <c r="BS739" s="545"/>
      <c r="BT739" s="545">
        <f t="shared" si="105"/>
        <v>60</v>
      </c>
      <c r="BU739" s="545">
        <f t="shared" si="110"/>
        <v>-489544824.84208548</v>
      </c>
      <c r="BV739" s="545">
        <f t="shared" si="111"/>
        <v>-161549792.19788823</v>
      </c>
      <c r="BW739" s="545">
        <f t="shared" si="112"/>
        <v>-161549792.19788823</v>
      </c>
      <c r="BX739" s="1101">
        <f t="shared" si="102"/>
        <v>9.7611377423986508E-3</v>
      </c>
      <c r="BY739" s="1102">
        <f t="shared" si="103"/>
        <v>1803776968.3162479</v>
      </c>
    </row>
    <row r="740" spans="1:77" ht="12" customHeight="1">
      <c r="A740" s="1086">
        <v>1911351000</v>
      </c>
      <c r="B740" s="1061">
        <v>7000100</v>
      </c>
      <c r="C740" s="1062">
        <v>7050795</v>
      </c>
      <c r="D740" s="1062">
        <v>1</v>
      </c>
      <c r="E740" s="1062" t="s">
        <v>3110</v>
      </c>
      <c r="F740" s="1062" t="s">
        <v>3108</v>
      </c>
      <c r="G740" s="1087" t="s">
        <v>3109</v>
      </c>
      <c r="H740" s="1088" t="s">
        <v>2794</v>
      </c>
      <c r="I740" s="1088" t="s">
        <v>2795</v>
      </c>
      <c r="J740" s="1089" t="s">
        <v>3328</v>
      </c>
      <c r="K740" s="1090">
        <v>42753</v>
      </c>
      <c r="L740" s="1091">
        <v>42735</v>
      </c>
      <c r="M740" s="563">
        <v>116</v>
      </c>
      <c r="N740" s="562">
        <v>46265</v>
      </c>
      <c r="O740" s="564">
        <v>16</v>
      </c>
      <c r="P740" s="565">
        <v>100</v>
      </c>
      <c r="Q740" s="564" t="s">
        <v>2796</v>
      </c>
      <c r="R740" s="564" t="s">
        <v>127</v>
      </c>
      <c r="S740" s="566">
        <v>720933651.52999997</v>
      </c>
      <c r="T740" s="567" t="s">
        <v>2797</v>
      </c>
      <c r="U740" s="601"/>
      <c r="V740" s="569">
        <v>659738967.52999997</v>
      </c>
      <c r="W740" s="566">
        <v>-85633001.966320738</v>
      </c>
      <c r="X740" s="570">
        <v>0</v>
      </c>
      <c r="Y740" s="571">
        <v>574105965.56367922</v>
      </c>
      <c r="Z740" s="601"/>
      <c r="AA740" s="572"/>
      <c r="AB740" s="573"/>
      <c r="AC740" s="652">
        <v>0</v>
      </c>
      <c r="AD740" s="574">
        <v>0</v>
      </c>
      <c r="AE740" s="574">
        <v>0</v>
      </c>
      <c r="AF740" s="575">
        <v>0</v>
      </c>
      <c r="AG740" s="576" t="s">
        <v>2798</v>
      </c>
      <c r="AH740" s="574">
        <v>0</v>
      </c>
      <c r="AI740" s="577" t="s">
        <v>2798</v>
      </c>
      <c r="AJ740" s="574">
        <v>0</v>
      </c>
      <c r="AK740" s="577" t="s">
        <v>2798</v>
      </c>
      <c r="AL740" s="575">
        <v>0</v>
      </c>
      <c r="AM740" s="601"/>
      <c r="AN740" s="578">
        <v>0</v>
      </c>
      <c r="AO740" s="579">
        <v>0</v>
      </c>
      <c r="AP740" s="601"/>
      <c r="AQ740" s="595" t="s">
        <v>2795</v>
      </c>
      <c r="AR740" s="596" t="s">
        <v>2799</v>
      </c>
      <c r="AS740" s="582">
        <v>0</v>
      </c>
      <c r="AT740" s="601"/>
      <c r="AU740" s="595" t="s">
        <v>2795</v>
      </c>
      <c r="AV740" s="598" t="s">
        <v>2800</v>
      </c>
      <c r="AW740" s="562" t="s">
        <v>2801</v>
      </c>
      <c r="AX740" s="585" t="s">
        <v>178</v>
      </c>
      <c r="AY740" s="585" t="s">
        <v>178</v>
      </c>
      <c r="AZ740" s="586">
        <v>0</v>
      </c>
      <c r="BA740" s="586">
        <v>0</v>
      </c>
      <c r="BB740" s="586">
        <v>0</v>
      </c>
      <c r="BC740" s="592">
        <v>0</v>
      </c>
      <c r="BD740" s="599"/>
      <c r="BE740" s="568"/>
      <c r="BF740" s="589">
        <v>1</v>
      </c>
      <c r="BG740" s="590">
        <v>5526440.603089625</v>
      </c>
      <c r="BH740" s="590">
        <v>-91159442.569410369</v>
      </c>
      <c r="BI740" s="591">
        <v>568579524.96058965</v>
      </c>
      <c r="BJ740" s="1100">
        <v>60</v>
      </c>
      <c r="BK740" s="544">
        <f t="shared" si="104"/>
        <v>9476325.4160098266</v>
      </c>
      <c r="BL740" s="544">
        <f t="shared" si="106"/>
        <v>7453457.9406442167</v>
      </c>
      <c r="BM740" s="544">
        <f t="shared" si="107"/>
        <v>-2022867.4753656099</v>
      </c>
      <c r="BN740" s="545"/>
      <c r="BO740" s="545">
        <f t="shared" si="108"/>
        <v>0</v>
      </c>
      <c r="BP740" s="545">
        <f t="shared" si="109"/>
        <v>0</v>
      </c>
      <c r="BQ740" s="545"/>
      <c r="BR740" s="545"/>
      <c r="BS740" s="545"/>
      <c r="BT740" s="545">
        <f t="shared" si="105"/>
        <v>60</v>
      </c>
      <c r="BU740" s="545">
        <f t="shared" si="110"/>
        <v>-121372048.5219366</v>
      </c>
      <c r="BV740" s="545">
        <f t="shared" si="111"/>
        <v>-40052776.012239076</v>
      </c>
      <c r="BW740" s="545">
        <f t="shared" si="112"/>
        <v>-40052776.012239076</v>
      </c>
      <c r="BX740" s="1101">
        <f t="shared" si="102"/>
        <v>2.4200629310745536E-3</v>
      </c>
      <c r="BY740" s="1102">
        <f t="shared" si="103"/>
        <v>447207476.43865299</v>
      </c>
    </row>
    <row r="741" spans="1:77" ht="12" customHeight="1">
      <c r="A741" s="1086">
        <v>1911351002</v>
      </c>
      <c r="B741" s="1061">
        <v>7151000</v>
      </c>
      <c r="C741" s="1062">
        <v>7051877</v>
      </c>
      <c r="D741" s="1062">
        <v>0</v>
      </c>
      <c r="E741" s="1062" t="s">
        <v>3367</v>
      </c>
      <c r="F741" s="1062" t="s">
        <v>3111</v>
      </c>
      <c r="G741" s="1087" t="s">
        <v>2905</v>
      </c>
      <c r="H741" s="1088" t="s">
        <v>2887</v>
      </c>
      <c r="I741" s="1088" t="s">
        <v>2795</v>
      </c>
      <c r="J741" s="1089"/>
      <c r="K741" s="1090">
        <v>42697</v>
      </c>
      <c r="L741" s="1091">
        <v>42674</v>
      </c>
      <c r="M741" s="563">
        <v>1</v>
      </c>
      <c r="N741" s="562">
        <v>42704</v>
      </c>
      <c r="O741" s="564">
        <v>1</v>
      </c>
      <c r="P741" s="565">
        <v>0</v>
      </c>
      <c r="Q741" s="564" t="s">
        <v>2796</v>
      </c>
      <c r="R741" s="564" t="s">
        <v>127</v>
      </c>
      <c r="S741" s="566">
        <v>171647941.11000001</v>
      </c>
      <c r="T741" s="567" t="s">
        <v>2797</v>
      </c>
      <c r="U741" s="601"/>
      <c r="V741" s="569">
        <v>171647941.11000001</v>
      </c>
      <c r="W741" s="566">
        <v>-86069251.579999998</v>
      </c>
      <c r="X741" s="570">
        <v>0</v>
      </c>
      <c r="Y741" s="571">
        <v>85578689.530000016</v>
      </c>
      <c r="Z741" s="601"/>
      <c r="AA741" s="572"/>
      <c r="AB741" s="573"/>
      <c r="AC741" s="652">
        <v>0</v>
      </c>
      <c r="AD741" s="574">
        <v>0</v>
      </c>
      <c r="AE741" s="574">
        <v>0</v>
      </c>
      <c r="AF741" s="575">
        <v>0</v>
      </c>
      <c r="AG741" s="576" t="s">
        <v>2798</v>
      </c>
      <c r="AH741" s="574">
        <v>0</v>
      </c>
      <c r="AI741" s="577" t="s">
        <v>2798</v>
      </c>
      <c r="AJ741" s="574">
        <v>0</v>
      </c>
      <c r="AK741" s="577" t="s">
        <v>2798</v>
      </c>
      <c r="AL741" s="575">
        <v>0</v>
      </c>
      <c r="AM741" s="601"/>
      <c r="AN741" s="578">
        <v>0</v>
      </c>
      <c r="AO741" s="579">
        <v>0</v>
      </c>
      <c r="AP741" s="601"/>
      <c r="AQ741" s="595" t="s">
        <v>2795</v>
      </c>
      <c r="AR741" s="596" t="s">
        <v>2799</v>
      </c>
      <c r="AS741" s="582">
        <v>0</v>
      </c>
      <c r="AT741" s="601"/>
      <c r="AU741" s="595" t="s">
        <v>2795</v>
      </c>
      <c r="AV741" s="598" t="s">
        <v>2800</v>
      </c>
      <c r="AW741" s="562" t="s">
        <v>2801</v>
      </c>
      <c r="AX741" s="585" t="s">
        <v>178</v>
      </c>
      <c r="AY741" s="585" t="s">
        <v>178</v>
      </c>
      <c r="AZ741" s="586">
        <v>0</v>
      </c>
      <c r="BA741" s="586">
        <v>0</v>
      </c>
      <c r="BB741" s="586">
        <v>0</v>
      </c>
      <c r="BC741" s="592">
        <v>0</v>
      </c>
      <c r="BD741" s="599">
        <v>0</v>
      </c>
      <c r="BE741" s="568"/>
      <c r="BF741" s="589">
        <v>0</v>
      </c>
      <c r="BG741" s="590">
        <v>0</v>
      </c>
      <c r="BH741" s="590">
        <v>-86069251.579999998</v>
      </c>
      <c r="BI741" s="591">
        <v>85578689.530000016</v>
      </c>
      <c r="BJ741" s="1100">
        <v>60</v>
      </c>
      <c r="BK741" s="544">
        <f t="shared" si="104"/>
        <v>1426311.492166667</v>
      </c>
      <c r="BL741" s="544">
        <f t="shared" si="106"/>
        <v>1121843.3570423012</v>
      </c>
      <c r="BM741" s="544">
        <f t="shared" si="107"/>
        <v>-304468.1351243658</v>
      </c>
      <c r="BN741" s="545"/>
      <c r="BO741" s="545">
        <f t="shared" si="108"/>
        <v>0</v>
      </c>
      <c r="BP741" s="545">
        <f t="shared" si="109"/>
        <v>0</v>
      </c>
      <c r="BQ741" s="545"/>
      <c r="BR741" s="545"/>
      <c r="BS741" s="545"/>
      <c r="BT741" s="545">
        <f t="shared" si="105"/>
        <v>60</v>
      </c>
      <c r="BU741" s="545">
        <f t="shared" si="110"/>
        <v>-18268088.107461948</v>
      </c>
      <c r="BV741" s="545">
        <f t="shared" si="111"/>
        <v>-6028469.0754624428</v>
      </c>
      <c r="BW741" s="545">
        <f t="shared" si="112"/>
        <v>-6028469.0754624428</v>
      </c>
      <c r="BX741" s="1101">
        <f t="shared" si="102"/>
        <v>3.6425127027894002E-4</v>
      </c>
      <c r="BY741" s="1102">
        <f t="shared" si="103"/>
        <v>67310601.422538072</v>
      </c>
    </row>
    <row r="742" spans="1:77" ht="12" customHeight="1">
      <c r="A742" s="1086">
        <v>1911351002</v>
      </c>
      <c r="B742" s="1061">
        <v>7151000</v>
      </c>
      <c r="C742" s="1062">
        <v>7051877</v>
      </c>
      <c r="D742" s="1062">
        <v>1</v>
      </c>
      <c r="E742" s="1062" t="s">
        <v>4626</v>
      </c>
      <c r="F742" s="1062" t="s">
        <v>3111</v>
      </c>
      <c r="G742" s="1087" t="s">
        <v>2905</v>
      </c>
      <c r="H742" s="1088" t="s">
        <v>2887</v>
      </c>
      <c r="I742" s="1088" t="s">
        <v>2795</v>
      </c>
      <c r="J742" s="1089"/>
      <c r="K742" s="1090">
        <v>42730</v>
      </c>
      <c r="L742" s="1091">
        <v>42704</v>
      </c>
      <c r="M742" s="563">
        <v>1</v>
      </c>
      <c r="N742" s="562">
        <v>42734</v>
      </c>
      <c r="O742" s="564">
        <v>1</v>
      </c>
      <c r="P742" s="565">
        <v>0</v>
      </c>
      <c r="Q742" s="564" t="s">
        <v>2796</v>
      </c>
      <c r="R742" s="564" t="s">
        <v>127</v>
      </c>
      <c r="S742" s="566">
        <v>140425482.81999999</v>
      </c>
      <c r="T742" s="567" t="s">
        <v>2797</v>
      </c>
      <c r="U742" s="601"/>
      <c r="V742" s="569">
        <v>140425482.81999999</v>
      </c>
      <c r="W742" s="566">
        <v>-140425482.81999999</v>
      </c>
      <c r="X742" s="570">
        <v>0</v>
      </c>
      <c r="Y742" s="571">
        <v>0</v>
      </c>
      <c r="Z742" s="601"/>
      <c r="AA742" s="572"/>
      <c r="AB742" s="573"/>
      <c r="AC742" s="652">
        <v>0</v>
      </c>
      <c r="AD742" s="574">
        <v>0</v>
      </c>
      <c r="AE742" s="574">
        <v>0</v>
      </c>
      <c r="AF742" s="575">
        <v>0</v>
      </c>
      <c r="AG742" s="576" t="s">
        <v>2798</v>
      </c>
      <c r="AH742" s="574">
        <v>0</v>
      </c>
      <c r="AI742" s="577" t="s">
        <v>2798</v>
      </c>
      <c r="AJ742" s="574">
        <v>0</v>
      </c>
      <c r="AK742" s="577" t="s">
        <v>2798</v>
      </c>
      <c r="AL742" s="575">
        <v>0</v>
      </c>
      <c r="AM742" s="601"/>
      <c r="AN742" s="578">
        <v>0</v>
      </c>
      <c r="AO742" s="579">
        <v>0</v>
      </c>
      <c r="AP742" s="601"/>
      <c r="AQ742" s="595" t="s">
        <v>2795</v>
      </c>
      <c r="AR742" s="596" t="s">
        <v>2799</v>
      </c>
      <c r="AS742" s="582">
        <v>0</v>
      </c>
      <c r="AT742" s="601"/>
      <c r="AU742" s="595" t="s">
        <v>2795</v>
      </c>
      <c r="AV742" s="598" t="s">
        <v>2800</v>
      </c>
      <c r="AW742" s="562" t="s">
        <v>2801</v>
      </c>
      <c r="AX742" s="585" t="s">
        <v>178</v>
      </c>
      <c r="AY742" s="585" t="s">
        <v>178</v>
      </c>
      <c r="AZ742" s="586">
        <v>0</v>
      </c>
      <c r="BA742" s="586">
        <v>0</v>
      </c>
      <c r="BB742" s="586">
        <v>0</v>
      </c>
      <c r="BC742" s="592">
        <v>0</v>
      </c>
      <c r="BD742" s="599">
        <v>0</v>
      </c>
      <c r="BE742" s="568"/>
      <c r="BF742" s="589">
        <v>0</v>
      </c>
      <c r="BG742" s="590">
        <v>0</v>
      </c>
      <c r="BH742" s="590">
        <v>-140425482.81999999</v>
      </c>
      <c r="BI742" s="591">
        <v>0</v>
      </c>
      <c r="BJ742" s="1100">
        <v>60</v>
      </c>
      <c r="BK742" s="544">
        <f t="shared" si="104"/>
        <v>0</v>
      </c>
      <c r="BL742" s="544">
        <f t="shared" si="106"/>
        <v>0</v>
      </c>
      <c r="BM742" s="544">
        <f t="shared" si="107"/>
        <v>0</v>
      </c>
      <c r="BN742" s="545"/>
      <c r="BO742" s="545">
        <f t="shared" si="108"/>
        <v>0</v>
      </c>
      <c r="BP742" s="545">
        <f t="shared" si="109"/>
        <v>0</v>
      </c>
      <c r="BQ742" s="545"/>
      <c r="BR742" s="545"/>
      <c r="BS742" s="545"/>
      <c r="BT742" s="545">
        <f t="shared" si="105"/>
        <v>60</v>
      </c>
      <c r="BU742" s="545">
        <f t="shared" si="110"/>
        <v>0</v>
      </c>
      <c r="BV742" s="545">
        <f t="shared" si="111"/>
        <v>0</v>
      </c>
      <c r="BW742" s="545">
        <f t="shared" si="112"/>
        <v>0</v>
      </c>
      <c r="BX742" s="1101">
        <f t="shared" si="102"/>
        <v>0</v>
      </c>
      <c r="BY742" s="1102">
        <f t="shared" si="103"/>
        <v>0</v>
      </c>
    </row>
    <row r="743" spans="1:77" ht="12" customHeight="1">
      <c r="A743" s="1086">
        <v>1911351002</v>
      </c>
      <c r="B743" s="1061">
        <v>7151000</v>
      </c>
      <c r="C743" s="1062">
        <v>7051877</v>
      </c>
      <c r="D743" s="1062">
        <v>2</v>
      </c>
      <c r="E743" s="1062" t="s">
        <v>4627</v>
      </c>
      <c r="F743" s="1062" t="s">
        <v>3111</v>
      </c>
      <c r="G743" s="1087" t="s">
        <v>2905</v>
      </c>
      <c r="H743" s="1088" t="s">
        <v>2887</v>
      </c>
      <c r="I743" s="1088" t="s">
        <v>2795</v>
      </c>
      <c r="J743" s="1089"/>
      <c r="K743" s="1090">
        <v>42730</v>
      </c>
      <c r="L743" s="1091">
        <v>42704</v>
      </c>
      <c r="M743" s="563">
        <v>1</v>
      </c>
      <c r="N743" s="562">
        <v>42734</v>
      </c>
      <c r="O743" s="564">
        <v>1</v>
      </c>
      <c r="P743" s="565">
        <v>0</v>
      </c>
      <c r="Q743" s="564" t="s">
        <v>2796</v>
      </c>
      <c r="R743" s="564" t="s">
        <v>127</v>
      </c>
      <c r="S743" s="566">
        <v>122381985.02</v>
      </c>
      <c r="T743" s="567" t="s">
        <v>2797</v>
      </c>
      <c r="U743" s="601"/>
      <c r="V743" s="569">
        <v>122381985.02</v>
      </c>
      <c r="W743" s="566">
        <v>-122381985.02</v>
      </c>
      <c r="X743" s="570">
        <v>0</v>
      </c>
      <c r="Y743" s="571">
        <v>0</v>
      </c>
      <c r="Z743" s="601"/>
      <c r="AA743" s="572"/>
      <c r="AB743" s="573"/>
      <c r="AC743" s="652">
        <v>0</v>
      </c>
      <c r="AD743" s="574">
        <v>0</v>
      </c>
      <c r="AE743" s="574">
        <v>0</v>
      </c>
      <c r="AF743" s="575">
        <v>0</v>
      </c>
      <c r="AG743" s="576" t="s">
        <v>2798</v>
      </c>
      <c r="AH743" s="574">
        <v>0</v>
      </c>
      <c r="AI743" s="577" t="s">
        <v>2798</v>
      </c>
      <c r="AJ743" s="574">
        <v>0</v>
      </c>
      <c r="AK743" s="577" t="s">
        <v>2798</v>
      </c>
      <c r="AL743" s="575">
        <v>0</v>
      </c>
      <c r="AM743" s="601"/>
      <c r="AN743" s="578">
        <v>0</v>
      </c>
      <c r="AO743" s="579">
        <v>0</v>
      </c>
      <c r="AP743" s="601"/>
      <c r="AQ743" s="595" t="s">
        <v>2795</v>
      </c>
      <c r="AR743" s="596" t="s">
        <v>2799</v>
      </c>
      <c r="AS743" s="582">
        <v>0</v>
      </c>
      <c r="AT743" s="601"/>
      <c r="AU743" s="595" t="s">
        <v>2795</v>
      </c>
      <c r="AV743" s="598" t="s">
        <v>2800</v>
      </c>
      <c r="AW743" s="562" t="s">
        <v>2801</v>
      </c>
      <c r="AX743" s="585" t="s">
        <v>178</v>
      </c>
      <c r="AY743" s="585" t="s">
        <v>178</v>
      </c>
      <c r="AZ743" s="586">
        <v>0</v>
      </c>
      <c r="BA743" s="586">
        <v>0</v>
      </c>
      <c r="BB743" s="586">
        <v>0</v>
      </c>
      <c r="BC743" s="592">
        <v>0</v>
      </c>
      <c r="BD743" s="599">
        <v>0</v>
      </c>
      <c r="BE743" s="568"/>
      <c r="BF743" s="589">
        <v>0</v>
      </c>
      <c r="BG743" s="590">
        <v>0</v>
      </c>
      <c r="BH743" s="590">
        <v>-122381985.02</v>
      </c>
      <c r="BI743" s="591">
        <v>0</v>
      </c>
      <c r="BJ743" s="1100">
        <v>60</v>
      </c>
      <c r="BK743" s="544">
        <f t="shared" si="104"/>
        <v>0</v>
      </c>
      <c r="BL743" s="544">
        <f t="shared" si="106"/>
        <v>0</v>
      </c>
      <c r="BM743" s="544">
        <f t="shared" si="107"/>
        <v>0</v>
      </c>
      <c r="BN743" s="545"/>
      <c r="BO743" s="545">
        <f t="shared" si="108"/>
        <v>0</v>
      </c>
      <c r="BP743" s="545">
        <f t="shared" si="109"/>
        <v>0</v>
      </c>
      <c r="BQ743" s="545"/>
      <c r="BR743" s="545"/>
      <c r="BS743" s="545"/>
      <c r="BT743" s="545">
        <f t="shared" si="105"/>
        <v>60</v>
      </c>
      <c r="BU743" s="545">
        <f t="shared" si="110"/>
        <v>0</v>
      </c>
      <c r="BV743" s="545">
        <f t="shared" si="111"/>
        <v>0</v>
      </c>
      <c r="BW743" s="545">
        <f t="shared" si="112"/>
        <v>0</v>
      </c>
      <c r="BX743" s="1101">
        <f t="shared" si="102"/>
        <v>0</v>
      </c>
      <c r="BY743" s="1102">
        <f t="shared" si="103"/>
        <v>0</v>
      </c>
    </row>
    <row r="744" spans="1:77" ht="12" customHeight="1">
      <c r="A744" s="1086">
        <v>1911351002</v>
      </c>
      <c r="B744" s="1061">
        <v>7151000</v>
      </c>
      <c r="C744" s="1062">
        <v>7051877</v>
      </c>
      <c r="D744" s="1062">
        <v>3</v>
      </c>
      <c r="E744" s="1062" t="s">
        <v>4628</v>
      </c>
      <c r="F744" s="1062" t="s">
        <v>3111</v>
      </c>
      <c r="G744" s="1087" t="s">
        <v>2905</v>
      </c>
      <c r="H744" s="1088" t="s">
        <v>2887</v>
      </c>
      <c r="I744" s="1088" t="s">
        <v>2795</v>
      </c>
      <c r="J744" s="1089"/>
      <c r="K744" s="1090">
        <v>42725</v>
      </c>
      <c r="L744" s="1091">
        <v>42704</v>
      </c>
      <c r="M744" s="563">
        <v>1</v>
      </c>
      <c r="N744" s="562">
        <v>42734</v>
      </c>
      <c r="O744" s="564">
        <v>1</v>
      </c>
      <c r="P744" s="565">
        <v>0</v>
      </c>
      <c r="Q744" s="564" t="s">
        <v>2796</v>
      </c>
      <c r="R744" s="564" t="s">
        <v>127</v>
      </c>
      <c r="S744" s="566">
        <v>89710232.5</v>
      </c>
      <c r="T744" s="567" t="s">
        <v>2797</v>
      </c>
      <c r="U744" s="601"/>
      <c r="V744" s="569">
        <v>89710232.5</v>
      </c>
      <c r="W744" s="566">
        <v>-89710232.5</v>
      </c>
      <c r="X744" s="570">
        <v>0</v>
      </c>
      <c r="Y744" s="571">
        <v>0</v>
      </c>
      <c r="Z744" s="601"/>
      <c r="AA744" s="572"/>
      <c r="AB744" s="573"/>
      <c r="AC744" s="652">
        <v>0</v>
      </c>
      <c r="AD744" s="574">
        <v>0</v>
      </c>
      <c r="AE744" s="574">
        <v>0</v>
      </c>
      <c r="AF744" s="575">
        <v>0</v>
      </c>
      <c r="AG744" s="576" t="s">
        <v>2798</v>
      </c>
      <c r="AH744" s="574">
        <v>0</v>
      </c>
      <c r="AI744" s="577" t="s">
        <v>2798</v>
      </c>
      <c r="AJ744" s="574">
        <v>0</v>
      </c>
      <c r="AK744" s="577" t="s">
        <v>2798</v>
      </c>
      <c r="AL744" s="575">
        <v>0</v>
      </c>
      <c r="AM744" s="601"/>
      <c r="AN744" s="578">
        <v>0</v>
      </c>
      <c r="AO744" s="579">
        <v>0</v>
      </c>
      <c r="AP744" s="601"/>
      <c r="AQ744" s="595" t="s">
        <v>2795</v>
      </c>
      <c r="AR744" s="596" t="s">
        <v>2799</v>
      </c>
      <c r="AS744" s="582">
        <v>0</v>
      </c>
      <c r="AT744" s="601"/>
      <c r="AU744" s="595" t="s">
        <v>2795</v>
      </c>
      <c r="AV744" s="598" t="s">
        <v>2800</v>
      </c>
      <c r="AW744" s="562" t="s">
        <v>2801</v>
      </c>
      <c r="AX744" s="585" t="s">
        <v>178</v>
      </c>
      <c r="AY744" s="585" t="s">
        <v>178</v>
      </c>
      <c r="AZ744" s="586">
        <v>0</v>
      </c>
      <c r="BA744" s="586">
        <v>0</v>
      </c>
      <c r="BB744" s="586">
        <v>0</v>
      </c>
      <c r="BC744" s="592">
        <v>0</v>
      </c>
      <c r="BD744" s="599">
        <v>0</v>
      </c>
      <c r="BE744" s="568"/>
      <c r="BF744" s="589">
        <v>0</v>
      </c>
      <c r="BG744" s="590">
        <v>0</v>
      </c>
      <c r="BH744" s="590">
        <v>-89710232.5</v>
      </c>
      <c r="BI744" s="591">
        <v>0</v>
      </c>
      <c r="BJ744" s="1100">
        <v>60</v>
      </c>
      <c r="BK744" s="544">
        <f t="shared" si="104"/>
        <v>0</v>
      </c>
      <c r="BL744" s="544">
        <f t="shared" si="106"/>
        <v>0</v>
      </c>
      <c r="BM744" s="544">
        <f t="shared" si="107"/>
        <v>0</v>
      </c>
      <c r="BN744" s="545"/>
      <c r="BO744" s="545">
        <f t="shared" si="108"/>
        <v>0</v>
      </c>
      <c r="BP744" s="545">
        <f t="shared" si="109"/>
        <v>0</v>
      </c>
      <c r="BQ744" s="545"/>
      <c r="BR744" s="545"/>
      <c r="BS744" s="545"/>
      <c r="BT744" s="545">
        <f t="shared" si="105"/>
        <v>60</v>
      </c>
      <c r="BU744" s="545">
        <f t="shared" si="110"/>
        <v>0</v>
      </c>
      <c r="BV744" s="545">
        <f t="shared" si="111"/>
        <v>0</v>
      </c>
      <c r="BW744" s="545">
        <f t="shared" si="112"/>
        <v>0</v>
      </c>
      <c r="BX744" s="1101">
        <f t="shared" si="102"/>
        <v>0</v>
      </c>
      <c r="BY744" s="1102">
        <f t="shared" si="103"/>
        <v>0</v>
      </c>
    </row>
    <row r="745" spans="1:77" ht="12" customHeight="1">
      <c r="A745" s="1086">
        <v>1911351002</v>
      </c>
      <c r="B745" s="1061">
        <v>7151000</v>
      </c>
      <c r="C745" s="1062">
        <v>7051877</v>
      </c>
      <c r="D745" s="1062">
        <v>4</v>
      </c>
      <c r="E745" s="1062" t="s">
        <v>3112</v>
      </c>
      <c r="F745" s="1062" t="s">
        <v>3111</v>
      </c>
      <c r="G745" s="1087" t="s">
        <v>2905</v>
      </c>
      <c r="H745" s="1088" t="s">
        <v>2887</v>
      </c>
      <c r="I745" s="1088" t="s">
        <v>2795</v>
      </c>
      <c r="J745" s="1089"/>
      <c r="K745" s="1090">
        <v>42824</v>
      </c>
      <c r="L745" s="1091"/>
      <c r="M745" s="563">
        <v>0</v>
      </c>
      <c r="N745" s="562">
        <v>0</v>
      </c>
      <c r="O745" s="564">
        <v>0</v>
      </c>
      <c r="P745" s="565">
        <v>0</v>
      </c>
      <c r="Q745" s="564" t="s">
        <v>2796</v>
      </c>
      <c r="R745" s="564" t="s">
        <v>127</v>
      </c>
      <c r="S745" s="566">
        <v>138824746.50999999</v>
      </c>
      <c r="T745" s="567" t="s">
        <v>2797</v>
      </c>
      <c r="U745" s="601"/>
      <c r="V745" s="569">
        <v>138824746.50999999</v>
      </c>
      <c r="W745" s="566">
        <v>0</v>
      </c>
      <c r="X745" s="570">
        <v>0</v>
      </c>
      <c r="Y745" s="571">
        <v>138824746.50999999</v>
      </c>
      <c r="Z745" s="601"/>
      <c r="AA745" s="572"/>
      <c r="AB745" s="573"/>
      <c r="AC745" s="652">
        <v>0</v>
      </c>
      <c r="AD745" s="574">
        <v>0</v>
      </c>
      <c r="AE745" s="574">
        <v>0</v>
      </c>
      <c r="AF745" s="575">
        <v>0</v>
      </c>
      <c r="AG745" s="576" t="s">
        <v>2798</v>
      </c>
      <c r="AH745" s="574">
        <v>0</v>
      </c>
      <c r="AI745" s="577" t="s">
        <v>2798</v>
      </c>
      <c r="AJ745" s="574">
        <v>0</v>
      </c>
      <c r="AK745" s="577" t="s">
        <v>2798</v>
      </c>
      <c r="AL745" s="575">
        <v>0</v>
      </c>
      <c r="AM745" s="601"/>
      <c r="AN745" s="578">
        <v>0</v>
      </c>
      <c r="AO745" s="579">
        <v>0</v>
      </c>
      <c r="AP745" s="601"/>
      <c r="AQ745" s="595" t="s">
        <v>2795</v>
      </c>
      <c r="AR745" s="596" t="s">
        <v>2799</v>
      </c>
      <c r="AS745" s="582">
        <v>0</v>
      </c>
      <c r="AT745" s="601"/>
      <c r="AU745" s="595" t="s">
        <v>2795</v>
      </c>
      <c r="AV745" s="598" t="s">
        <v>2800</v>
      </c>
      <c r="AW745" s="562" t="s">
        <v>2801</v>
      </c>
      <c r="AX745" s="585" t="s">
        <v>178</v>
      </c>
      <c r="AY745" s="585" t="s">
        <v>178</v>
      </c>
      <c r="AZ745" s="586">
        <v>0</v>
      </c>
      <c r="BA745" s="586">
        <v>0</v>
      </c>
      <c r="BB745" s="586">
        <v>0</v>
      </c>
      <c r="BC745" s="592">
        <v>0</v>
      </c>
      <c r="BD745" s="599">
        <v>0</v>
      </c>
      <c r="BE745" s="568"/>
      <c r="BF745" s="589" t="s">
        <v>178</v>
      </c>
      <c r="BG745" s="590">
        <v>0</v>
      </c>
      <c r="BH745" s="590">
        <v>0</v>
      </c>
      <c r="BI745" s="591">
        <v>138824746.50999999</v>
      </c>
      <c r="BJ745" s="1100">
        <v>60</v>
      </c>
      <c r="BK745" s="544">
        <f t="shared" si="104"/>
        <v>2313745.7751666666</v>
      </c>
      <c r="BL745" s="544">
        <f t="shared" si="106"/>
        <v>1819841.1370944118</v>
      </c>
      <c r="BM745" s="544">
        <f t="shared" si="107"/>
        <v>-493904.63807225483</v>
      </c>
      <c r="BN745" s="545"/>
      <c r="BO745" s="545">
        <f t="shared" si="108"/>
        <v>0</v>
      </c>
      <c r="BP745" s="545">
        <f t="shared" si="109"/>
        <v>0</v>
      </c>
      <c r="BQ745" s="545"/>
      <c r="BR745" s="545"/>
      <c r="BS745" s="545"/>
      <c r="BT745" s="545">
        <f t="shared" si="105"/>
        <v>60</v>
      </c>
      <c r="BU745" s="545">
        <f t="shared" si="110"/>
        <v>-29634278.284335289</v>
      </c>
      <c r="BV745" s="545">
        <f t="shared" si="111"/>
        <v>-9779311.8338306453</v>
      </c>
      <c r="BW745" s="545">
        <f t="shared" si="112"/>
        <v>-9779311.8338306453</v>
      </c>
      <c r="BX745" s="1101">
        <f t="shared" si="102"/>
        <v>5.9088413879827882E-4</v>
      </c>
      <c r="BY745" s="1102">
        <f t="shared" si="103"/>
        <v>109190468.22566471</v>
      </c>
    </row>
    <row r="746" spans="1:77" ht="12" customHeight="1">
      <c r="A746" s="1086">
        <v>1911351002</v>
      </c>
      <c r="B746" s="1061">
        <v>7151000</v>
      </c>
      <c r="C746" s="1062">
        <v>7051877</v>
      </c>
      <c r="D746" s="1062">
        <v>5</v>
      </c>
      <c r="E746" s="1062" t="s">
        <v>3113</v>
      </c>
      <c r="F746" s="1062" t="s">
        <v>3111</v>
      </c>
      <c r="G746" s="1087" t="s">
        <v>2905</v>
      </c>
      <c r="H746" s="1088" t="s">
        <v>2887</v>
      </c>
      <c r="I746" s="1088" t="s">
        <v>2795</v>
      </c>
      <c r="J746" s="1089"/>
      <c r="K746" s="1090">
        <v>42824</v>
      </c>
      <c r="L746" s="1091"/>
      <c r="M746" s="563">
        <v>0</v>
      </c>
      <c r="N746" s="562">
        <v>0</v>
      </c>
      <c r="O746" s="564">
        <v>0</v>
      </c>
      <c r="P746" s="565">
        <v>0</v>
      </c>
      <c r="Q746" s="564" t="s">
        <v>2796</v>
      </c>
      <c r="R746" s="564" t="s">
        <v>127</v>
      </c>
      <c r="S746" s="566">
        <v>171719832.00999999</v>
      </c>
      <c r="T746" s="567" t="s">
        <v>2797</v>
      </c>
      <c r="U746" s="601"/>
      <c r="V746" s="569">
        <v>171719832.00999999</v>
      </c>
      <c r="W746" s="566">
        <v>0</v>
      </c>
      <c r="X746" s="570">
        <v>0</v>
      </c>
      <c r="Y746" s="571">
        <v>171719832.00999999</v>
      </c>
      <c r="Z746" s="601"/>
      <c r="AA746" s="572"/>
      <c r="AB746" s="573"/>
      <c r="AC746" s="652">
        <v>0</v>
      </c>
      <c r="AD746" s="574">
        <v>0</v>
      </c>
      <c r="AE746" s="574">
        <v>0</v>
      </c>
      <c r="AF746" s="575">
        <v>0</v>
      </c>
      <c r="AG746" s="576" t="s">
        <v>2798</v>
      </c>
      <c r="AH746" s="574">
        <v>0</v>
      </c>
      <c r="AI746" s="577" t="s">
        <v>2798</v>
      </c>
      <c r="AJ746" s="574">
        <v>0</v>
      </c>
      <c r="AK746" s="577" t="s">
        <v>2798</v>
      </c>
      <c r="AL746" s="575">
        <v>0</v>
      </c>
      <c r="AM746" s="601"/>
      <c r="AN746" s="578">
        <v>0</v>
      </c>
      <c r="AO746" s="579">
        <v>0</v>
      </c>
      <c r="AP746" s="601"/>
      <c r="AQ746" s="595" t="s">
        <v>2795</v>
      </c>
      <c r="AR746" s="596" t="s">
        <v>2799</v>
      </c>
      <c r="AS746" s="582">
        <v>0</v>
      </c>
      <c r="AT746" s="601"/>
      <c r="AU746" s="595" t="s">
        <v>2795</v>
      </c>
      <c r="AV746" s="598" t="s">
        <v>2800</v>
      </c>
      <c r="AW746" s="562" t="s">
        <v>2801</v>
      </c>
      <c r="AX746" s="585" t="s">
        <v>178</v>
      </c>
      <c r="AY746" s="585" t="s">
        <v>178</v>
      </c>
      <c r="AZ746" s="586">
        <v>0</v>
      </c>
      <c r="BA746" s="586">
        <v>0</v>
      </c>
      <c r="BB746" s="586">
        <v>0</v>
      </c>
      <c r="BC746" s="592">
        <v>0</v>
      </c>
      <c r="BD746" s="599">
        <v>0</v>
      </c>
      <c r="BE746" s="568"/>
      <c r="BF746" s="589" t="s">
        <v>178</v>
      </c>
      <c r="BG746" s="590">
        <v>0</v>
      </c>
      <c r="BH746" s="590">
        <v>0</v>
      </c>
      <c r="BI746" s="591">
        <v>171719832.00999999</v>
      </c>
      <c r="BJ746" s="1100">
        <v>60</v>
      </c>
      <c r="BK746" s="544">
        <f t="shared" si="104"/>
        <v>2861997.2001666664</v>
      </c>
      <c r="BL746" s="544">
        <f t="shared" si="106"/>
        <v>2251059.859304185</v>
      </c>
      <c r="BM746" s="544">
        <f t="shared" si="107"/>
        <v>-610937.34086248139</v>
      </c>
      <c r="BN746" s="545"/>
      <c r="BO746" s="545">
        <f t="shared" si="108"/>
        <v>0</v>
      </c>
      <c r="BP746" s="545">
        <f t="shared" si="109"/>
        <v>0</v>
      </c>
      <c r="BQ746" s="545"/>
      <c r="BR746" s="545"/>
      <c r="BS746" s="545"/>
      <c r="BT746" s="545">
        <f t="shared" si="105"/>
        <v>60</v>
      </c>
      <c r="BU746" s="545">
        <f t="shared" si="110"/>
        <v>-36656240.451748885</v>
      </c>
      <c r="BV746" s="545">
        <f t="shared" si="111"/>
        <v>-12096559.349077133</v>
      </c>
      <c r="BW746" s="545">
        <f t="shared" si="112"/>
        <v>-12096559.349077133</v>
      </c>
      <c r="BX746" s="1101">
        <f t="shared" si="102"/>
        <v>7.3089652675508397E-4</v>
      </c>
      <c r="BY746" s="1102">
        <f t="shared" si="103"/>
        <v>135063591.55825111</v>
      </c>
    </row>
    <row r="747" spans="1:77" ht="12" customHeight="1">
      <c r="A747" s="1086">
        <v>1911351002</v>
      </c>
      <c r="B747" s="1061">
        <v>7151000</v>
      </c>
      <c r="C747" s="1062">
        <v>7051877</v>
      </c>
      <c r="D747" s="1062">
        <v>6</v>
      </c>
      <c r="E747" s="1062" t="s">
        <v>3222</v>
      </c>
      <c r="F747" s="1062" t="s">
        <v>3111</v>
      </c>
      <c r="G747" s="1087" t="s">
        <v>2905</v>
      </c>
      <c r="H747" s="1088" t="s">
        <v>2887</v>
      </c>
      <c r="I747" s="1088" t="s">
        <v>2795</v>
      </c>
      <c r="J747" s="1089"/>
      <c r="K747" s="1090">
        <v>42851</v>
      </c>
      <c r="L747" s="1091"/>
      <c r="M747" s="563">
        <v>0</v>
      </c>
      <c r="N747" s="562">
        <v>0</v>
      </c>
      <c r="O747" s="564">
        <v>0</v>
      </c>
      <c r="P747" s="565">
        <v>0</v>
      </c>
      <c r="Q747" s="564" t="s">
        <v>2796</v>
      </c>
      <c r="R747" s="564" t="s">
        <v>127</v>
      </c>
      <c r="S747" s="566">
        <v>145717991.84999999</v>
      </c>
      <c r="T747" s="567" t="s">
        <v>2797</v>
      </c>
      <c r="U747" s="601"/>
      <c r="V747" s="569">
        <v>145717991.84999999</v>
      </c>
      <c r="W747" s="566">
        <v>0</v>
      </c>
      <c r="X747" s="570">
        <v>0</v>
      </c>
      <c r="Y747" s="571">
        <v>145717991.84999999</v>
      </c>
      <c r="Z747" s="601"/>
      <c r="AA747" s="572"/>
      <c r="AB747" s="573"/>
      <c r="AC747" s="652">
        <v>0</v>
      </c>
      <c r="AD747" s="574">
        <v>0</v>
      </c>
      <c r="AE747" s="574">
        <v>0</v>
      </c>
      <c r="AF747" s="575">
        <v>0</v>
      </c>
      <c r="AG747" s="576" t="s">
        <v>2798</v>
      </c>
      <c r="AH747" s="574">
        <v>0</v>
      </c>
      <c r="AI747" s="577" t="s">
        <v>2798</v>
      </c>
      <c r="AJ747" s="574">
        <v>0</v>
      </c>
      <c r="AK747" s="577" t="s">
        <v>2798</v>
      </c>
      <c r="AL747" s="575">
        <v>0</v>
      </c>
      <c r="AM747" s="601"/>
      <c r="AN747" s="578">
        <v>0</v>
      </c>
      <c r="AO747" s="579">
        <v>0</v>
      </c>
      <c r="AP747" s="601"/>
      <c r="AQ747" s="595" t="s">
        <v>2795</v>
      </c>
      <c r="AR747" s="596" t="s">
        <v>2799</v>
      </c>
      <c r="AS747" s="582">
        <v>0</v>
      </c>
      <c r="AT747" s="601"/>
      <c r="AU747" s="595" t="s">
        <v>2795</v>
      </c>
      <c r="AV747" s="598" t="s">
        <v>2800</v>
      </c>
      <c r="AW747" s="562" t="s">
        <v>2801</v>
      </c>
      <c r="AX747" s="585" t="s">
        <v>178</v>
      </c>
      <c r="AY747" s="585" t="s">
        <v>178</v>
      </c>
      <c r="AZ747" s="586">
        <v>0</v>
      </c>
      <c r="BA747" s="586">
        <v>0</v>
      </c>
      <c r="BB747" s="586">
        <v>0</v>
      </c>
      <c r="BC747" s="592">
        <v>0</v>
      </c>
      <c r="BD747" s="599">
        <v>0</v>
      </c>
      <c r="BE747" s="568"/>
      <c r="BF747" s="589" t="s">
        <v>178</v>
      </c>
      <c r="BG747" s="590">
        <v>0</v>
      </c>
      <c r="BH747" s="590">
        <v>0</v>
      </c>
      <c r="BI747" s="591">
        <v>145717991.84999999</v>
      </c>
      <c r="BJ747" s="1100">
        <v>60</v>
      </c>
      <c r="BK747" s="544">
        <f t="shared" si="104"/>
        <v>2428633.1974999998</v>
      </c>
      <c r="BL747" s="544">
        <f t="shared" ref="BL747:BL802" si="113">+BY747/BJ747</f>
        <v>1910204.0713203549</v>
      </c>
      <c r="BM747" s="544">
        <f t="shared" ref="BM747:BM802" si="114">+BL747-BK747</f>
        <v>-518429.12617964484</v>
      </c>
      <c r="BN747" s="545"/>
      <c r="BO747" s="545">
        <f t="shared" ref="BO747:BO810" si="115">+BN747*BM747</f>
        <v>0</v>
      </c>
      <c r="BP747" s="545">
        <f t="shared" ref="BP747:BP802" si="116">+BO747*0.4</f>
        <v>0</v>
      </c>
      <c r="BQ747" s="545"/>
      <c r="BR747" s="545"/>
      <c r="BS747" s="545"/>
      <c r="BT747" s="545">
        <f t="shared" ref="BT747:BT802" si="117">+BJ747-BN747-BQ747</f>
        <v>60</v>
      </c>
      <c r="BU747" s="545">
        <f t="shared" ref="BU747:BU802" si="118">+BT747*BM747</f>
        <v>-31105747.57077869</v>
      </c>
      <c r="BV747" s="545">
        <f t="shared" ref="BV747:BV802" si="119">+BU747*0.33</f>
        <v>-10264896.698356967</v>
      </c>
      <c r="BW747" s="545">
        <f t="shared" ref="BW747:BW802" si="120">+BV747+BS747+BP747</f>
        <v>-10264896.698356967</v>
      </c>
      <c r="BX747" s="1101">
        <f t="shared" si="102"/>
        <v>6.2022407593951287E-4</v>
      </c>
      <c r="BY747" s="1102">
        <f t="shared" si="103"/>
        <v>114612244.2792213</v>
      </c>
    </row>
    <row r="748" spans="1:77" ht="12" customHeight="1">
      <c r="A748" s="1086">
        <v>1911351002</v>
      </c>
      <c r="B748" s="1061">
        <v>7151000</v>
      </c>
      <c r="C748" s="1062">
        <v>7051877</v>
      </c>
      <c r="D748" s="1062">
        <v>7</v>
      </c>
      <c r="E748" s="1062" t="s">
        <v>3329</v>
      </c>
      <c r="F748" s="1062" t="s">
        <v>3111</v>
      </c>
      <c r="G748" s="1087" t="s">
        <v>2905</v>
      </c>
      <c r="H748" s="1088" t="s">
        <v>2887</v>
      </c>
      <c r="I748" s="1088" t="s">
        <v>2795</v>
      </c>
      <c r="J748" s="1089"/>
      <c r="K748" s="1090">
        <v>42880</v>
      </c>
      <c r="L748" s="1091"/>
      <c r="M748" s="563">
        <v>0</v>
      </c>
      <c r="N748" s="562">
        <v>0</v>
      </c>
      <c r="O748" s="564">
        <v>0</v>
      </c>
      <c r="P748" s="565">
        <v>0</v>
      </c>
      <c r="Q748" s="564" t="s">
        <v>2796</v>
      </c>
      <c r="R748" s="564" t="s">
        <v>127</v>
      </c>
      <c r="S748" s="566">
        <v>149823597.18000001</v>
      </c>
      <c r="T748" s="567" t="s">
        <v>2797</v>
      </c>
      <c r="U748" s="601"/>
      <c r="V748" s="569">
        <v>149823597.18000001</v>
      </c>
      <c r="W748" s="566">
        <v>0</v>
      </c>
      <c r="X748" s="570">
        <v>0</v>
      </c>
      <c r="Y748" s="571">
        <v>149823597.18000001</v>
      </c>
      <c r="Z748" s="601"/>
      <c r="AA748" s="572"/>
      <c r="AB748" s="573"/>
      <c r="AC748" s="652">
        <v>0</v>
      </c>
      <c r="AD748" s="574">
        <v>0</v>
      </c>
      <c r="AE748" s="574">
        <v>0</v>
      </c>
      <c r="AF748" s="575">
        <v>0</v>
      </c>
      <c r="AG748" s="576" t="s">
        <v>2798</v>
      </c>
      <c r="AH748" s="574">
        <v>0</v>
      </c>
      <c r="AI748" s="577" t="s">
        <v>2798</v>
      </c>
      <c r="AJ748" s="574">
        <v>0</v>
      </c>
      <c r="AK748" s="577" t="s">
        <v>2798</v>
      </c>
      <c r="AL748" s="575">
        <v>0</v>
      </c>
      <c r="AM748" s="601"/>
      <c r="AN748" s="578">
        <v>0</v>
      </c>
      <c r="AO748" s="579">
        <v>0</v>
      </c>
      <c r="AP748" s="601"/>
      <c r="AQ748" s="595" t="s">
        <v>2795</v>
      </c>
      <c r="AR748" s="596" t="s">
        <v>2799</v>
      </c>
      <c r="AS748" s="582">
        <v>0</v>
      </c>
      <c r="AT748" s="601"/>
      <c r="AU748" s="595" t="s">
        <v>2795</v>
      </c>
      <c r="AV748" s="598" t="s">
        <v>2800</v>
      </c>
      <c r="AW748" s="562" t="s">
        <v>2801</v>
      </c>
      <c r="AX748" s="585" t="s">
        <v>178</v>
      </c>
      <c r="AY748" s="585" t="s">
        <v>178</v>
      </c>
      <c r="AZ748" s="586">
        <v>0</v>
      </c>
      <c r="BA748" s="586">
        <v>0</v>
      </c>
      <c r="BB748" s="586">
        <v>0</v>
      </c>
      <c r="BC748" s="592">
        <v>0</v>
      </c>
      <c r="BD748" s="599">
        <v>0</v>
      </c>
      <c r="BE748" s="568"/>
      <c r="BF748" s="589" t="s">
        <v>178</v>
      </c>
      <c r="BG748" s="590">
        <v>0</v>
      </c>
      <c r="BH748" s="590">
        <v>0</v>
      </c>
      <c r="BI748" s="591">
        <v>149823597.18000001</v>
      </c>
      <c r="BJ748" s="1100">
        <v>60</v>
      </c>
      <c r="BK748" s="544">
        <f t="shared" si="104"/>
        <v>2497059.9530000002</v>
      </c>
      <c r="BL748" s="544">
        <f t="shared" si="113"/>
        <v>1964024.0829540151</v>
      </c>
      <c r="BM748" s="544">
        <f t="shared" si="114"/>
        <v>-533035.8700459851</v>
      </c>
      <c r="BN748" s="545"/>
      <c r="BO748" s="545">
        <f t="shared" si="115"/>
        <v>0</v>
      </c>
      <c r="BP748" s="545">
        <f t="shared" si="116"/>
        <v>0</v>
      </c>
      <c r="BQ748" s="545"/>
      <c r="BR748" s="545"/>
      <c r="BS748" s="545"/>
      <c r="BT748" s="545">
        <f t="shared" si="117"/>
        <v>60</v>
      </c>
      <c r="BU748" s="545">
        <f t="shared" si="118"/>
        <v>-31982152.202759106</v>
      </c>
      <c r="BV748" s="545">
        <f t="shared" si="119"/>
        <v>-10554110.226910505</v>
      </c>
      <c r="BW748" s="545">
        <f t="shared" si="120"/>
        <v>-10554110.226910505</v>
      </c>
      <c r="BX748" s="1101">
        <f t="shared" si="102"/>
        <v>6.3769889315077959E-4</v>
      </c>
      <c r="BY748" s="1102">
        <f t="shared" si="103"/>
        <v>117841444.97724091</v>
      </c>
    </row>
    <row r="749" spans="1:77" ht="12" customHeight="1">
      <c r="A749" s="1086">
        <v>1911351002</v>
      </c>
      <c r="B749" s="1061">
        <v>7151000</v>
      </c>
      <c r="C749" s="1062">
        <v>7051877</v>
      </c>
      <c r="D749" s="1062">
        <v>8</v>
      </c>
      <c r="E749" s="1062" t="s">
        <v>3368</v>
      </c>
      <c r="F749" s="1062" t="s">
        <v>3111</v>
      </c>
      <c r="G749" s="1087" t="s">
        <v>2905</v>
      </c>
      <c r="H749" s="1088" t="s">
        <v>2887</v>
      </c>
      <c r="I749" s="1088" t="s">
        <v>2795</v>
      </c>
      <c r="J749" s="1089"/>
      <c r="K749" s="1090">
        <v>42906</v>
      </c>
      <c r="L749" s="1091"/>
      <c r="M749" s="563">
        <v>0</v>
      </c>
      <c r="N749" s="562">
        <v>0</v>
      </c>
      <c r="O749" s="564">
        <v>0</v>
      </c>
      <c r="P749" s="565">
        <v>0</v>
      </c>
      <c r="Q749" s="564" t="s">
        <v>2796</v>
      </c>
      <c r="R749" s="564" t="s">
        <v>127</v>
      </c>
      <c r="S749" s="566">
        <v>238524785.41</v>
      </c>
      <c r="T749" s="567" t="s">
        <v>2797</v>
      </c>
      <c r="U749" s="601"/>
      <c r="V749" s="569">
        <v>238524785.41</v>
      </c>
      <c r="W749" s="566">
        <v>0</v>
      </c>
      <c r="X749" s="570">
        <v>0</v>
      </c>
      <c r="Y749" s="571">
        <v>238524785.41</v>
      </c>
      <c r="Z749" s="601"/>
      <c r="AA749" s="572"/>
      <c r="AB749" s="573"/>
      <c r="AC749" s="652">
        <v>0</v>
      </c>
      <c r="AD749" s="574">
        <v>0</v>
      </c>
      <c r="AE749" s="574">
        <v>0</v>
      </c>
      <c r="AF749" s="575">
        <v>0</v>
      </c>
      <c r="AG749" s="576" t="s">
        <v>2798</v>
      </c>
      <c r="AH749" s="574">
        <v>0</v>
      </c>
      <c r="AI749" s="577" t="s">
        <v>2798</v>
      </c>
      <c r="AJ749" s="574">
        <v>0</v>
      </c>
      <c r="AK749" s="577" t="s">
        <v>2798</v>
      </c>
      <c r="AL749" s="575">
        <v>0</v>
      </c>
      <c r="AM749" s="601"/>
      <c r="AN749" s="578">
        <v>0</v>
      </c>
      <c r="AO749" s="579">
        <v>0</v>
      </c>
      <c r="AP749" s="601"/>
      <c r="AQ749" s="595" t="s">
        <v>2795</v>
      </c>
      <c r="AR749" s="596" t="s">
        <v>2799</v>
      </c>
      <c r="AS749" s="582">
        <v>0</v>
      </c>
      <c r="AT749" s="601"/>
      <c r="AU749" s="595" t="s">
        <v>2795</v>
      </c>
      <c r="AV749" s="598" t="s">
        <v>2800</v>
      </c>
      <c r="AW749" s="562" t="s">
        <v>2801</v>
      </c>
      <c r="AX749" s="585" t="s">
        <v>178</v>
      </c>
      <c r="AY749" s="585" t="s">
        <v>178</v>
      </c>
      <c r="AZ749" s="586">
        <v>0</v>
      </c>
      <c r="BA749" s="586">
        <v>0</v>
      </c>
      <c r="BB749" s="586">
        <v>0</v>
      </c>
      <c r="BC749" s="592">
        <v>0</v>
      </c>
      <c r="BD749" s="599">
        <v>0</v>
      </c>
      <c r="BE749" s="568"/>
      <c r="BF749" s="589" t="s">
        <v>178</v>
      </c>
      <c r="BG749" s="590">
        <v>0</v>
      </c>
      <c r="BH749" s="590">
        <v>0</v>
      </c>
      <c r="BI749" s="591">
        <v>238524785.41</v>
      </c>
      <c r="BJ749" s="1100">
        <v>60</v>
      </c>
      <c r="BK749" s="544">
        <f t="shared" si="104"/>
        <v>3975413.0901666665</v>
      </c>
      <c r="BL749" s="544">
        <f t="shared" si="113"/>
        <v>3126799.9950892543</v>
      </c>
      <c r="BM749" s="544">
        <f t="shared" si="114"/>
        <v>-848613.0950774122</v>
      </c>
      <c r="BN749" s="545"/>
      <c r="BO749" s="545">
        <f t="shared" si="115"/>
        <v>0</v>
      </c>
      <c r="BP749" s="545">
        <f t="shared" si="116"/>
        <v>0</v>
      </c>
      <c r="BQ749" s="545"/>
      <c r="BR749" s="545"/>
      <c r="BS749" s="545"/>
      <c r="BT749" s="545">
        <f t="shared" si="117"/>
        <v>60</v>
      </c>
      <c r="BU749" s="545">
        <f t="shared" si="118"/>
        <v>-50916785.704644732</v>
      </c>
      <c r="BV749" s="545">
        <f t="shared" si="119"/>
        <v>-16802539.282532763</v>
      </c>
      <c r="BW749" s="545">
        <f t="shared" si="120"/>
        <v>-16802539.282532763</v>
      </c>
      <c r="BX749" s="1101">
        <f t="shared" si="102"/>
        <v>1.0152405529433451E-3</v>
      </c>
      <c r="BY749" s="1102">
        <f t="shared" si="103"/>
        <v>187607999.70535526</v>
      </c>
    </row>
    <row r="750" spans="1:77" ht="12" customHeight="1">
      <c r="A750" s="1086">
        <v>1911351002</v>
      </c>
      <c r="B750" s="1061">
        <v>7151000</v>
      </c>
      <c r="C750" s="1062">
        <v>7051877</v>
      </c>
      <c r="D750" s="1062">
        <v>9</v>
      </c>
      <c r="E750" s="1062" t="s">
        <v>3852</v>
      </c>
      <c r="F750" s="1062" t="s">
        <v>3111</v>
      </c>
      <c r="G750" s="1087" t="s">
        <v>2905</v>
      </c>
      <c r="H750" s="1088" t="s">
        <v>2887</v>
      </c>
      <c r="I750" s="1088" t="s">
        <v>2795</v>
      </c>
      <c r="J750" s="1089"/>
      <c r="K750" s="1090">
        <v>42937</v>
      </c>
      <c r="L750" s="1091"/>
      <c r="M750" s="563">
        <v>0</v>
      </c>
      <c r="N750" s="562">
        <v>0</v>
      </c>
      <c r="O750" s="564">
        <v>0</v>
      </c>
      <c r="P750" s="565">
        <v>0</v>
      </c>
      <c r="Q750" s="564" t="s">
        <v>2796</v>
      </c>
      <c r="R750" s="564" t="s">
        <v>127</v>
      </c>
      <c r="S750" s="566">
        <v>420167184.26999998</v>
      </c>
      <c r="T750" s="567" t="s">
        <v>2797</v>
      </c>
      <c r="U750" s="601"/>
      <c r="V750" s="569">
        <v>420167184.26999998</v>
      </c>
      <c r="W750" s="566">
        <v>0</v>
      </c>
      <c r="X750" s="570">
        <v>0</v>
      </c>
      <c r="Y750" s="571">
        <v>420167184.26999998</v>
      </c>
      <c r="Z750" s="601"/>
      <c r="AA750" s="572"/>
      <c r="AB750" s="573"/>
      <c r="AC750" s="652">
        <v>0</v>
      </c>
      <c r="AD750" s="574">
        <v>0</v>
      </c>
      <c r="AE750" s="574">
        <v>0</v>
      </c>
      <c r="AF750" s="575">
        <v>0</v>
      </c>
      <c r="AG750" s="576" t="s">
        <v>2798</v>
      </c>
      <c r="AH750" s="574">
        <v>0</v>
      </c>
      <c r="AI750" s="577" t="s">
        <v>2798</v>
      </c>
      <c r="AJ750" s="574">
        <v>0</v>
      </c>
      <c r="AK750" s="577" t="s">
        <v>2798</v>
      </c>
      <c r="AL750" s="575">
        <v>0</v>
      </c>
      <c r="AM750" s="601"/>
      <c r="AN750" s="578">
        <v>0</v>
      </c>
      <c r="AO750" s="579">
        <v>0</v>
      </c>
      <c r="AP750" s="601"/>
      <c r="AQ750" s="595" t="s">
        <v>2795</v>
      </c>
      <c r="AR750" s="596" t="s">
        <v>2799</v>
      </c>
      <c r="AS750" s="582">
        <v>0</v>
      </c>
      <c r="AT750" s="601"/>
      <c r="AU750" s="595" t="s">
        <v>2795</v>
      </c>
      <c r="AV750" s="598" t="s">
        <v>2800</v>
      </c>
      <c r="AW750" s="562" t="s">
        <v>2801</v>
      </c>
      <c r="AX750" s="585" t="s">
        <v>178</v>
      </c>
      <c r="AY750" s="585" t="s">
        <v>178</v>
      </c>
      <c r="AZ750" s="586">
        <v>0</v>
      </c>
      <c r="BA750" s="586">
        <v>0</v>
      </c>
      <c r="BB750" s="586">
        <v>0</v>
      </c>
      <c r="BC750" s="592">
        <v>0</v>
      </c>
      <c r="BD750" s="599">
        <v>0</v>
      </c>
      <c r="BE750" s="568"/>
      <c r="BF750" s="589" t="s">
        <v>178</v>
      </c>
      <c r="BG750" s="590">
        <v>0</v>
      </c>
      <c r="BH750" s="590">
        <v>0</v>
      </c>
      <c r="BI750" s="591">
        <v>420167184.26999998</v>
      </c>
      <c r="BJ750" s="1100">
        <v>60</v>
      </c>
      <c r="BK750" s="544">
        <f t="shared" si="104"/>
        <v>7002786.4044999992</v>
      </c>
      <c r="BL750" s="544">
        <f t="shared" si="113"/>
        <v>5507933.8922948781</v>
      </c>
      <c r="BM750" s="544">
        <f t="shared" si="114"/>
        <v>-1494852.5122051211</v>
      </c>
      <c r="BN750" s="545"/>
      <c r="BO750" s="545">
        <f t="shared" si="115"/>
        <v>0</v>
      </c>
      <c r="BP750" s="545">
        <f t="shared" si="116"/>
        <v>0</v>
      </c>
      <c r="BQ750" s="545"/>
      <c r="BR750" s="545"/>
      <c r="BS750" s="545"/>
      <c r="BT750" s="545">
        <f t="shared" si="117"/>
        <v>60</v>
      </c>
      <c r="BU750" s="545">
        <f t="shared" si="118"/>
        <v>-89691150.73230727</v>
      </c>
      <c r="BV750" s="545">
        <f t="shared" si="119"/>
        <v>-29598079.7416614</v>
      </c>
      <c r="BW750" s="545">
        <f t="shared" si="120"/>
        <v>-29598079.7416614</v>
      </c>
      <c r="BX750" s="1101">
        <f t="shared" si="102"/>
        <v>1.7883708133462572E-3</v>
      </c>
      <c r="BY750" s="1102">
        <f t="shared" si="103"/>
        <v>330476033.53769267</v>
      </c>
    </row>
    <row r="751" spans="1:77" ht="12" customHeight="1">
      <c r="A751" s="1086">
        <v>1911351002</v>
      </c>
      <c r="B751" s="1061">
        <v>7151000</v>
      </c>
      <c r="C751" s="1062">
        <v>7051877</v>
      </c>
      <c r="D751" s="1062">
        <v>10</v>
      </c>
      <c r="E751" s="1062" t="s">
        <v>3853</v>
      </c>
      <c r="F751" s="1062" t="s">
        <v>3111</v>
      </c>
      <c r="G751" s="1087" t="s">
        <v>2905</v>
      </c>
      <c r="H751" s="1088" t="s">
        <v>2887</v>
      </c>
      <c r="I751" s="1088" t="s">
        <v>2795</v>
      </c>
      <c r="J751" s="1089"/>
      <c r="K751" s="1090">
        <v>42975</v>
      </c>
      <c r="L751" s="1091"/>
      <c r="M751" s="563">
        <v>0</v>
      </c>
      <c r="N751" s="562">
        <v>0</v>
      </c>
      <c r="O751" s="564">
        <v>0</v>
      </c>
      <c r="P751" s="565">
        <v>0</v>
      </c>
      <c r="Q751" s="564" t="s">
        <v>2796</v>
      </c>
      <c r="R751" s="564" t="s">
        <v>127</v>
      </c>
      <c r="S751" s="566">
        <v>453351630.25</v>
      </c>
      <c r="T751" s="567" t="s">
        <v>2797</v>
      </c>
      <c r="U751" s="601"/>
      <c r="V751" s="569">
        <v>453351630.25</v>
      </c>
      <c r="W751" s="566">
        <v>0</v>
      </c>
      <c r="X751" s="570">
        <v>0</v>
      </c>
      <c r="Y751" s="571">
        <v>453351630.25</v>
      </c>
      <c r="Z751" s="601"/>
      <c r="AA751" s="572"/>
      <c r="AB751" s="573"/>
      <c r="AC751" s="652">
        <v>0</v>
      </c>
      <c r="AD751" s="574">
        <v>0</v>
      </c>
      <c r="AE751" s="574">
        <v>0</v>
      </c>
      <c r="AF751" s="575">
        <v>0</v>
      </c>
      <c r="AG751" s="576" t="s">
        <v>2798</v>
      </c>
      <c r="AH751" s="574">
        <v>0</v>
      </c>
      <c r="AI751" s="577" t="s">
        <v>2798</v>
      </c>
      <c r="AJ751" s="574">
        <v>0</v>
      </c>
      <c r="AK751" s="577" t="s">
        <v>2798</v>
      </c>
      <c r="AL751" s="575">
        <v>0</v>
      </c>
      <c r="AM751" s="601"/>
      <c r="AN751" s="578">
        <v>0</v>
      </c>
      <c r="AO751" s="579">
        <v>0</v>
      </c>
      <c r="AP751" s="601"/>
      <c r="AQ751" s="595" t="s">
        <v>2795</v>
      </c>
      <c r="AR751" s="596" t="s">
        <v>2799</v>
      </c>
      <c r="AS751" s="582">
        <v>0</v>
      </c>
      <c r="AT751" s="601"/>
      <c r="AU751" s="595" t="s">
        <v>2795</v>
      </c>
      <c r="AV751" s="598" t="s">
        <v>2800</v>
      </c>
      <c r="AW751" s="562" t="s">
        <v>2801</v>
      </c>
      <c r="AX751" s="585" t="s">
        <v>178</v>
      </c>
      <c r="AY751" s="585" t="s">
        <v>178</v>
      </c>
      <c r="AZ751" s="586">
        <v>0</v>
      </c>
      <c r="BA751" s="586">
        <v>0</v>
      </c>
      <c r="BB751" s="586">
        <v>0</v>
      </c>
      <c r="BC751" s="592">
        <v>0</v>
      </c>
      <c r="BD751" s="599">
        <v>0</v>
      </c>
      <c r="BE751" s="568"/>
      <c r="BF751" s="589" t="s">
        <v>178</v>
      </c>
      <c r="BG751" s="590">
        <v>0</v>
      </c>
      <c r="BH751" s="590">
        <v>0</v>
      </c>
      <c r="BI751" s="591">
        <v>453351630.25</v>
      </c>
      <c r="BJ751" s="1100">
        <v>60</v>
      </c>
      <c r="BK751" s="544">
        <f t="shared" si="104"/>
        <v>7555860.5041666664</v>
      </c>
      <c r="BL751" s="544">
        <f t="shared" si="113"/>
        <v>5942945.8150556451</v>
      </c>
      <c r="BM751" s="544">
        <f t="shared" si="114"/>
        <v>-1612914.6891110213</v>
      </c>
      <c r="BN751" s="545"/>
      <c r="BO751" s="545">
        <f t="shared" si="115"/>
        <v>0</v>
      </c>
      <c r="BP751" s="545">
        <f t="shared" si="116"/>
        <v>0</v>
      </c>
      <c r="BQ751" s="545"/>
      <c r="BR751" s="545"/>
      <c r="BS751" s="545"/>
      <c r="BT751" s="545">
        <f t="shared" si="117"/>
        <v>60</v>
      </c>
      <c r="BU751" s="545">
        <f t="shared" si="118"/>
        <v>-96774881.346661285</v>
      </c>
      <c r="BV751" s="545">
        <f t="shared" si="119"/>
        <v>-31935710.844398227</v>
      </c>
      <c r="BW751" s="545">
        <f t="shared" si="120"/>
        <v>-31935710.844398227</v>
      </c>
      <c r="BX751" s="1101">
        <f t="shared" si="102"/>
        <v>1.9296148154232058E-3</v>
      </c>
      <c r="BY751" s="1102">
        <f t="shared" si="103"/>
        <v>356576748.90333873</v>
      </c>
    </row>
    <row r="752" spans="1:77" ht="12" customHeight="1">
      <c r="A752" s="1086">
        <v>1911351002</v>
      </c>
      <c r="B752" s="1061">
        <v>7151000</v>
      </c>
      <c r="C752" s="1062">
        <v>7051877</v>
      </c>
      <c r="D752" s="1062">
        <v>11</v>
      </c>
      <c r="E752" s="1062" t="s">
        <v>3854</v>
      </c>
      <c r="F752" s="1062" t="s">
        <v>3111</v>
      </c>
      <c r="G752" s="1087" t="s">
        <v>2905</v>
      </c>
      <c r="H752" s="1088" t="s">
        <v>2887</v>
      </c>
      <c r="I752" s="1088" t="s">
        <v>2795</v>
      </c>
      <c r="J752" s="1089"/>
      <c r="K752" s="1090">
        <v>43003</v>
      </c>
      <c r="L752" s="1091"/>
      <c r="M752" s="563">
        <v>0</v>
      </c>
      <c r="N752" s="562">
        <v>0</v>
      </c>
      <c r="O752" s="564">
        <v>0</v>
      </c>
      <c r="P752" s="565">
        <v>0</v>
      </c>
      <c r="Q752" s="564" t="s">
        <v>2796</v>
      </c>
      <c r="R752" s="564" t="s">
        <v>127</v>
      </c>
      <c r="S752" s="566">
        <v>469562545.81999999</v>
      </c>
      <c r="T752" s="567" t="s">
        <v>2797</v>
      </c>
      <c r="U752" s="601"/>
      <c r="V752" s="569">
        <v>469562545.81999999</v>
      </c>
      <c r="W752" s="566">
        <v>0</v>
      </c>
      <c r="X752" s="570">
        <v>0</v>
      </c>
      <c r="Y752" s="571">
        <v>469562545.81999999</v>
      </c>
      <c r="Z752" s="601"/>
      <c r="AA752" s="572"/>
      <c r="AB752" s="573"/>
      <c r="AC752" s="652">
        <v>0</v>
      </c>
      <c r="AD752" s="574">
        <v>0</v>
      </c>
      <c r="AE752" s="574">
        <v>0</v>
      </c>
      <c r="AF752" s="575">
        <v>0</v>
      </c>
      <c r="AG752" s="576" t="s">
        <v>2798</v>
      </c>
      <c r="AH752" s="574">
        <v>0</v>
      </c>
      <c r="AI752" s="577" t="s">
        <v>2798</v>
      </c>
      <c r="AJ752" s="574">
        <v>0</v>
      </c>
      <c r="AK752" s="577" t="s">
        <v>2798</v>
      </c>
      <c r="AL752" s="575">
        <v>0</v>
      </c>
      <c r="AM752" s="601"/>
      <c r="AN752" s="578">
        <v>0</v>
      </c>
      <c r="AO752" s="579">
        <v>0</v>
      </c>
      <c r="AP752" s="601"/>
      <c r="AQ752" s="595" t="s">
        <v>2795</v>
      </c>
      <c r="AR752" s="596" t="s">
        <v>2799</v>
      </c>
      <c r="AS752" s="582">
        <v>0</v>
      </c>
      <c r="AT752" s="601"/>
      <c r="AU752" s="595" t="s">
        <v>2795</v>
      </c>
      <c r="AV752" s="598" t="s">
        <v>2800</v>
      </c>
      <c r="AW752" s="562" t="s">
        <v>2801</v>
      </c>
      <c r="AX752" s="585" t="s">
        <v>178</v>
      </c>
      <c r="AY752" s="585" t="s">
        <v>178</v>
      </c>
      <c r="AZ752" s="586">
        <v>0</v>
      </c>
      <c r="BA752" s="586">
        <v>0</v>
      </c>
      <c r="BB752" s="586">
        <v>0</v>
      </c>
      <c r="BC752" s="592">
        <v>0</v>
      </c>
      <c r="BD752" s="599">
        <v>0</v>
      </c>
      <c r="BE752" s="568"/>
      <c r="BF752" s="589" t="s">
        <v>178</v>
      </c>
      <c r="BG752" s="590">
        <v>0</v>
      </c>
      <c r="BH752" s="590">
        <v>0</v>
      </c>
      <c r="BI752" s="591">
        <v>469562545.81999999</v>
      </c>
      <c r="BJ752" s="1100">
        <v>60</v>
      </c>
      <c r="BK752" s="544">
        <f t="shared" si="104"/>
        <v>7826042.4303333331</v>
      </c>
      <c r="BL752" s="544">
        <f t="shared" si="113"/>
        <v>6155453.251704379</v>
      </c>
      <c r="BM752" s="544">
        <f t="shared" si="114"/>
        <v>-1670589.1786289541</v>
      </c>
      <c r="BN752" s="545"/>
      <c r="BO752" s="545">
        <f t="shared" si="115"/>
        <v>0</v>
      </c>
      <c r="BP752" s="545">
        <f t="shared" si="116"/>
        <v>0</v>
      </c>
      <c r="BQ752" s="545"/>
      <c r="BR752" s="545"/>
      <c r="BS752" s="545"/>
      <c r="BT752" s="545">
        <f t="shared" si="117"/>
        <v>60</v>
      </c>
      <c r="BU752" s="545">
        <f t="shared" si="118"/>
        <v>-100235350.71773724</v>
      </c>
      <c r="BV752" s="545">
        <f t="shared" si="119"/>
        <v>-33077665.73685329</v>
      </c>
      <c r="BW752" s="545">
        <f t="shared" si="120"/>
        <v>-33077665.73685329</v>
      </c>
      <c r="BX752" s="1101">
        <f t="shared" si="102"/>
        <v>1.9986138456863085E-3</v>
      </c>
      <c r="BY752" s="1102">
        <f t="shared" si="103"/>
        <v>369327195.10226274</v>
      </c>
    </row>
    <row r="753" spans="1:77" ht="12" customHeight="1">
      <c r="A753" s="1086">
        <v>1911351002</v>
      </c>
      <c r="B753" s="1061">
        <v>7151000</v>
      </c>
      <c r="C753" s="1062">
        <v>7051877</v>
      </c>
      <c r="D753" s="1062">
        <v>12</v>
      </c>
      <c r="E753" s="1062" t="s">
        <v>4629</v>
      </c>
      <c r="F753" s="1062" t="s">
        <v>3111</v>
      </c>
      <c r="G753" s="1087" t="s">
        <v>2905</v>
      </c>
      <c r="H753" s="1088" t="s">
        <v>2887</v>
      </c>
      <c r="I753" s="1088" t="s">
        <v>2795</v>
      </c>
      <c r="J753" s="1089"/>
      <c r="K753" s="1090">
        <v>43032</v>
      </c>
      <c r="L753" s="1091"/>
      <c r="M753" s="563">
        <v>0</v>
      </c>
      <c r="N753" s="562">
        <v>0</v>
      </c>
      <c r="O753" s="564">
        <v>0</v>
      </c>
      <c r="P753" s="565">
        <v>0</v>
      </c>
      <c r="Q753" s="564" t="s">
        <v>2796</v>
      </c>
      <c r="R753" s="564" t="s">
        <v>127</v>
      </c>
      <c r="S753" s="566">
        <v>430490208.22000003</v>
      </c>
      <c r="T753" s="567" t="s">
        <v>2797</v>
      </c>
      <c r="U753" s="601"/>
      <c r="V753" s="569">
        <v>430490208.22000003</v>
      </c>
      <c r="W753" s="566">
        <v>0</v>
      </c>
      <c r="X753" s="570">
        <v>0</v>
      </c>
      <c r="Y753" s="571">
        <v>430490208.22000003</v>
      </c>
      <c r="Z753" s="601"/>
      <c r="AA753" s="572"/>
      <c r="AB753" s="573"/>
      <c r="AC753" s="652">
        <v>0</v>
      </c>
      <c r="AD753" s="574">
        <v>0</v>
      </c>
      <c r="AE753" s="574">
        <v>0</v>
      </c>
      <c r="AF753" s="575">
        <v>0</v>
      </c>
      <c r="AG753" s="576" t="s">
        <v>2798</v>
      </c>
      <c r="AH753" s="574">
        <v>0</v>
      </c>
      <c r="AI753" s="577" t="s">
        <v>2798</v>
      </c>
      <c r="AJ753" s="574">
        <v>0</v>
      </c>
      <c r="AK753" s="577" t="s">
        <v>2798</v>
      </c>
      <c r="AL753" s="575">
        <v>0</v>
      </c>
      <c r="AM753" s="601"/>
      <c r="AN753" s="578">
        <v>0</v>
      </c>
      <c r="AO753" s="579">
        <v>0</v>
      </c>
      <c r="AP753" s="601"/>
      <c r="AQ753" s="595" t="s">
        <v>2795</v>
      </c>
      <c r="AR753" s="596" t="s">
        <v>2799</v>
      </c>
      <c r="AS753" s="582">
        <v>0</v>
      </c>
      <c r="AT753" s="601"/>
      <c r="AU753" s="595" t="s">
        <v>2795</v>
      </c>
      <c r="AV753" s="598" t="s">
        <v>2800</v>
      </c>
      <c r="AW753" s="562" t="s">
        <v>2801</v>
      </c>
      <c r="AX753" s="585" t="s">
        <v>178</v>
      </c>
      <c r="AY753" s="585"/>
      <c r="AZ753" s="586">
        <v>0</v>
      </c>
      <c r="BA753" s="586">
        <v>0</v>
      </c>
      <c r="BB753" s="586">
        <v>0</v>
      </c>
      <c r="BC753" s="592">
        <v>0</v>
      </c>
      <c r="BD753" s="599">
        <v>0</v>
      </c>
      <c r="BE753" s="568"/>
      <c r="BF753" s="589" t="s">
        <v>178</v>
      </c>
      <c r="BG753" s="590">
        <v>0</v>
      </c>
      <c r="BH753" s="590">
        <v>0</v>
      </c>
      <c r="BI753" s="591">
        <v>430490208.22000003</v>
      </c>
      <c r="BJ753" s="1100">
        <v>60</v>
      </c>
      <c r="BK753" s="544">
        <f t="shared" si="104"/>
        <v>7174836.8036666671</v>
      </c>
      <c r="BL753" s="544">
        <f t="shared" si="113"/>
        <v>5643257.4863636605</v>
      </c>
      <c r="BM753" s="544">
        <f t="shared" si="114"/>
        <v>-1531579.3173030065</v>
      </c>
      <c r="BN753" s="545"/>
      <c r="BO753" s="545">
        <f t="shared" si="115"/>
        <v>0</v>
      </c>
      <c r="BP753" s="545">
        <f t="shared" si="116"/>
        <v>0</v>
      </c>
      <c r="BQ753" s="545"/>
      <c r="BR753" s="545"/>
      <c r="BS753" s="545"/>
      <c r="BT753" s="545">
        <f t="shared" si="117"/>
        <v>60</v>
      </c>
      <c r="BU753" s="545">
        <f t="shared" si="118"/>
        <v>-91894759.038180396</v>
      </c>
      <c r="BV753" s="545">
        <f t="shared" si="119"/>
        <v>-30325270.48259953</v>
      </c>
      <c r="BW753" s="545">
        <f t="shared" si="120"/>
        <v>-30325270.48259953</v>
      </c>
      <c r="BX753" s="1101">
        <f t="shared" si="102"/>
        <v>1.8323090251552764E-3</v>
      </c>
      <c r="BY753" s="1102">
        <f t="shared" si="103"/>
        <v>338595449.18181962</v>
      </c>
    </row>
    <row r="754" spans="1:77" ht="12" customHeight="1">
      <c r="A754" s="1086">
        <v>1911351002</v>
      </c>
      <c r="B754" s="1061">
        <v>7151000</v>
      </c>
      <c r="C754" s="1062">
        <v>7051877</v>
      </c>
      <c r="D754" s="1062">
        <v>13</v>
      </c>
      <c r="E754" s="1062" t="s">
        <v>4630</v>
      </c>
      <c r="F754" s="1062" t="s">
        <v>3111</v>
      </c>
      <c r="G754" s="1087" t="s">
        <v>2905</v>
      </c>
      <c r="H754" s="1088" t="s">
        <v>2887</v>
      </c>
      <c r="I754" s="1088" t="s">
        <v>2795</v>
      </c>
      <c r="J754" s="1089"/>
      <c r="K754" s="1090">
        <v>43060</v>
      </c>
      <c r="L754" s="1091"/>
      <c r="M754" s="563">
        <v>0</v>
      </c>
      <c r="N754" s="562">
        <v>0</v>
      </c>
      <c r="O754" s="564">
        <v>0</v>
      </c>
      <c r="P754" s="565">
        <v>0</v>
      </c>
      <c r="Q754" s="564" t="s">
        <v>2796</v>
      </c>
      <c r="R754" s="564" t="s">
        <v>127</v>
      </c>
      <c r="S754" s="566">
        <v>550080161.5</v>
      </c>
      <c r="T754" s="567" t="s">
        <v>2797</v>
      </c>
      <c r="U754" s="601"/>
      <c r="V754" s="569">
        <v>550080161.5</v>
      </c>
      <c r="W754" s="566">
        <v>0</v>
      </c>
      <c r="X754" s="570">
        <v>0</v>
      </c>
      <c r="Y754" s="571">
        <v>550080161.5</v>
      </c>
      <c r="Z754" s="601"/>
      <c r="AA754" s="572"/>
      <c r="AB754" s="573"/>
      <c r="AC754" s="652">
        <v>0</v>
      </c>
      <c r="AD754" s="574">
        <v>0</v>
      </c>
      <c r="AE754" s="574">
        <v>0</v>
      </c>
      <c r="AF754" s="575">
        <v>0</v>
      </c>
      <c r="AG754" s="576" t="s">
        <v>2798</v>
      </c>
      <c r="AH754" s="574">
        <v>0</v>
      </c>
      <c r="AI754" s="577" t="s">
        <v>2798</v>
      </c>
      <c r="AJ754" s="574">
        <v>0</v>
      </c>
      <c r="AK754" s="577" t="s">
        <v>2798</v>
      </c>
      <c r="AL754" s="575">
        <v>0</v>
      </c>
      <c r="AM754" s="601"/>
      <c r="AN754" s="578">
        <v>0</v>
      </c>
      <c r="AO754" s="579">
        <v>0</v>
      </c>
      <c r="AP754" s="601"/>
      <c r="AQ754" s="595" t="s">
        <v>2795</v>
      </c>
      <c r="AR754" s="596" t="s">
        <v>2799</v>
      </c>
      <c r="AS754" s="582">
        <v>0</v>
      </c>
      <c r="AT754" s="601"/>
      <c r="AU754" s="595" t="s">
        <v>2795</v>
      </c>
      <c r="AV754" s="598" t="s">
        <v>2800</v>
      </c>
      <c r="AW754" s="562" t="s">
        <v>2801</v>
      </c>
      <c r="AX754" s="585"/>
      <c r="AY754" s="585"/>
      <c r="AZ754" s="586">
        <v>0</v>
      </c>
      <c r="BA754" s="586">
        <v>0</v>
      </c>
      <c r="BB754" s="586">
        <v>0</v>
      </c>
      <c r="BC754" s="592">
        <v>0</v>
      </c>
      <c r="BD754" s="599">
        <v>0</v>
      </c>
      <c r="BE754" s="568"/>
      <c r="BF754" s="589" t="s">
        <v>178</v>
      </c>
      <c r="BG754" s="590">
        <v>0</v>
      </c>
      <c r="BH754" s="590">
        <v>0</v>
      </c>
      <c r="BI754" s="591">
        <v>550080161.5</v>
      </c>
      <c r="BJ754" s="1100">
        <v>60</v>
      </c>
      <c r="BK754" s="544">
        <f t="shared" si="104"/>
        <v>9168002.6916666664</v>
      </c>
      <c r="BL754" s="544">
        <f t="shared" si="113"/>
        <v>7210951.4460746963</v>
      </c>
      <c r="BM754" s="544">
        <f t="shared" si="114"/>
        <v>-1957051.2455919702</v>
      </c>
      <c r="BN754" s="545"/>
      <c r="BO754" s="545">
        <f t="shared" si="115"/>
        <v>0</v>
      </c>
      <c r="BP754" s="545">
        <f t="shared" si="116"/>
        <v>0</v>
      </c>
      <c r="BQ754" s="545"/>
      <c r="BR754" s="545"/>
      <c r="BS754" s="545"/>
      <c r="BT754" s="545">
        <f t="shared" si="117"/>
        <v>60</v>
      </c>
      <c r="BU754" s="545">
        <f t="shared" si="118"/>
        <v>-117423074.73551822</v>
      </c>
      <c r="BV754" s="545">
        <f t="shared" si="119"/>
        <v>-38749614.662721016</v>
      </c>
      <c r="BW754" s="545">
        <f t="shared" si="120"/>
        <v>-38749614.662721016</v>
      </c>
      <c r="BX754" s="1101">
        <f t="shared" si="102"/>
        <v>2.3413235080139865E-3</v>
      </c>
      <c r="BY754" s="1102">
        <f t="shared" si="103"/>
        <v>432657086.76448178</v>
      </c>
    </row>
    <row r="755" spans="1:77" ht="12" customHeight="1">
      <c r="A755" s="1086">
        <v>1911351002</v>
      </c>
      <c r="B755" s="1061">
        <v>7151000</v>
      </c>
      <c r="C755" s="1062">
        <v>7051877</v>
      </c>
      <c r="D755" s="1062">
        <v>14</v>
      </c>
      <c r="E755" s="1062" t="s">
        <v>4810</v>
      </c>
      <c r="F755" s="1062" t="s">
        <v>3111</v>
      </c>
      <c r="G755" s="1087" t="s">
        <v>2905</v>
      </c>
      <c r="H755" s="1088" t="s">
        <v>2887</v>
      </c>
      <c r="I755" s="1088" t="s">
        <v>2795</v>
      </c>
      <c r="J755" s="1089"/>
      <c r="K755" s="1090">
        <v>43087</v>
      </c>
      <c r="L755" s="1091"/>
      <c r="M755" s="563">
        <v>0</v>
      </c>
      <c r="N755" s="562">
        <v>0</v>
      </c>
      <c r="O755" s="564">
        <v>0</v>
      </c>
      <c r="P755" s="565">
        <v>0</v>
      </c>
      <c r="Q755" s="564" t="s">
        <v>2796</v>
      </c>
      <c r="R755" s="564" t="s">
        <v>127</v>
      </c>
      <c r="S755" s="566">
        <v>588828600.13999999</v>
      </c>
      <c r="T755" s="567" t="s">
        <v>2797</v>
      </c>
      <c r="U755" s="601"/>
      <c r="V755" s="569">
        <v>588828600.13999999</v>
      </c>
      <c r="W755" s="566">
        <v>0</v>
      </c>
      <c r="X755" s="570">
        <v>0</v>
      </c>
      <c r="Y755" s="571">
        <v>588828600.13999999</v>
      </c>
      <c r="Z755" s="601"/>
      <c r="AA755" s="572"/>
      <c r="AB755" s="573"/>
      <c r="AC755" s="652">
        <v>0</v>
      </c>
      <c r="AD755" s="574">
        <v>0</v>
      </c>
      <c r="AE755" s="574">
        <v>0</v>
      </c>
      <c r="AF755" s="575">
        <v>0</v>
      </c>
      <c r="AG755" s="576" t="s">
        <v>2798</v>
      </c>
      <c r="AH755" s="574">
        <v>0</v>
      </c>
      <c r="AI755" s="577" t="s">
        <v>2798</v>
      </c>
      <c r="AJ755" s="574">
        <v>0</v>
      </c>
      <c r="AK755" s="577" t="s">
        <v>2798</v>
      </c>
      <c r="AL755" s="575">
        <v>0</v>
      </c>
      <c r="AM755" s="601"/>
      <c r="AN755" s="578">
        <v>0</v>
      </c>
      <c r="AO755" s="579">
        <v>0</v>
      </c>
      <c r="AP755" s="601"/>
      <c r="AQ755" s="595" t="s">
        <v>2795</v>
      </c>
      <c r="AR755" s="596" t="s">
        <v>2799</v>
      </c>
      <c r="AS755" s="582">
        <v>0</v>
      </c>
      <c r="AT755" s="601"/>
      <c r="AU755" s="595" t="s">
        <v>2795</v>
      </c>
      <c r="AV755" s="598" t="s">
        <v>2800</v>
      </c>
      <c r="AW755" s="562" t="s">
        <v>2801</v>
      </c>
      <c r="AX755" s="585"/>
      <c r="AY755" s="585"/>
      <c r="AZ755" s="586">
        <v>0</v>
      </c>
      <c r="BA755" s="586">
        <v>0</v>
      </c>
      <c r="BB755" s="586">
        <v>0</v>
      </c>
      <c r="BC755" s="592">
        <v>0</v>
      </c>
      <c r="BD755" s="599">
        <v>0</v>
      </c>
      <c r="BE755" s="568"/>
      <c r="BF755" s="589" t="s">
        <v>178</v>
      </c>
      <c r="BG755" s="590">
        <v>0</v>
      </c>
      <c r="BH755" s="590">
        <v>0</v>
      </c>
      <c r="BI755" s="591">
        <v>588828600.13999999</v>
      </c>
      <c r="BJ755" s="1100">
        <v>60</v>
      </c>
      <c r="BK755" s="544">
        <f t="shared" si="104"/>
        <v>9813810.0023333337</v>
      </c>
      <c r="BL755" s="544">
        <f t="shared" si="113"/>
        <v>7718901.2490312699</v>
      </c>
      <c r="BM755" s="544">
        <f t="shared" si="114"/>
        <v>-2094908.7533020638</v>
      </c>
      <c r="BN755" s="545"/>
      <c r="BO755" s="545">
        <f t="shared" si="115"/>
        <v>0</v>
      </c>
      <c r="BP755" s="545">
        <f t="shared" si="116"/>
        <v>0</v>
      </c>
      <c r="BQ755" s="545"/>
      <c r="BR755" s="545"/>
      <c r="BS755" s="545"/>
      <c r="BT755" s="545">
        <f t="shared" si="117"/>
        <v>60</v>
      </c>
      <c r="BU755" s="545">
        <f t="shared" si="118"/>
        <v>-125694525.19812383</v>
      </c>
      <c r="BV755" s="545">
        <f t="shared" si="119"/>
        <v>-41479193.315380864</v>
      </c>
      <c r="BW755" s="545">
        <f t="shared" si="120"/>
        <v>-41479193.315380864</v>
      </c>
      <c r="BX755" s="1101">
        <f t="shared" si="102"/>
        <v>2.5062497072051741E-3</v>
      </c>
      <c r="BY755" s="1102">
        <f t="shared" si="103"/>
        <v>463134074.94187617</v>
      </c>
    </row>
    <row r="756" spans="1:77" ht="12" customHeight="1">
      <c r="A756" s="1086">
        <v>1911351002</v>
      </c>
      <c r="B756" s="1061">
        <v>7151000</v>
      </c>
      <c r="C756" s="1062">
        <v>7051877</v>
      </c>
      <c r="D756" s="1062">
        <v>15</v>
      </c>
      <c r="E756" s="1062" t="s">
        <v>4811</v>
      </c>
      <c r="F756" s="1062" t="s">
        <v>3111</v>
      </c>
      <c r="G756" s="1087" t="s">
        <v>2905</v>
      </c>
      <c r="H756" s="1088" t="s">
        <v>2887</v>
      </c>
      <c r="I756" s="1088" t="s">
        <v>2795</v>
      </c>
      <c r="J756" s="1089"/>
      <c r="K756" s="1090">
        <v>43087</v>
      </c>
      <c r="L756" s="1091"/>
      <c r="M756" s="563">
        <v>0</v>
      </c>
      <c r="N756" s="562">
        <v>0</v>
      </c>
      <c r="O756" s="564">
        <v>0</v>
      </c>
      <c r="P756" s="565">
        <v>0</v>
      </c>
      <c r="Q756" s="564" t="s">
        <v>2796</v>
      </c>
      <c r="R756" s="564" t="s">
        <v>127</v>
      </c>
      <c r="S756" s="566">
        <v>600941649.44000006</v>
      </c>
      <c r="T756" s="567" t="s">
        <v>2797</v>
      </c>
      <c r="U756" s="601"/>
      <c r="V756" s="569">
        <v>600941649.44000006</v>
      </c>
      <c r="W756" s="566">
        <v>0</v>
      </c>
      <c r="X756" s="570">
        <v>0</v>
      </c>
      <c r="Y756" s="571">
        <v>600941649.44000006</v>
      </c>
      <c r="Z756" s="601"/>
      <c r="AA756" s="572"/>
      <c r="AB756" s="573"/>
      <c r="AC756" s="652">
        <v>0</v>
      </c>
      <c r="AD756" s="574">
        <v>0</v>
      </c>
      <c r="AE756" s="574">
        <v>0</v>
      </c>
      <c r="AF756" s="575">
        <v>0</v>
      </c>
      <c r="AG756" s="576" t="s">
        <v>2798</v>
      </c>
      <c r="AH756" s="574">
        <v>0</v>
      </c>
      <c r="AI756" s="577" t="s">
        <v>2798</v>
      </c>
      <c r="AJ756" s="574">
        <v>0</v>
      </c>
      <c r="AK756" s="577" t="s">
        <v>2798</v>
      </c>
      <c r="AL756" s="575">
        <v>0</v>
      </c>
      <c r="AM756" s="601"/>
      <c r="AN756" s="578">
        <v>0</v>
      </c>
      <c r="AO756" s="579">
        <v>0</v>
      </c>
      <c r="AP756" s="601"/>
      <c r="AQ756" s="595" t="s">
        <v>2795</v>
      </c>
      <c r="AR756" s="596" t="s">
        <v>2799</v>
      </c>
      <c r="AS756" s="582">
        <v>0</v>
      </c>
      <c r="AT756" s="601"/>
      <c r="AU756" s="595" t="s">
        <v>2795</v>
      </c>
      <c r="AV756" s="598" t="s">
        <v>2800</v>
      </c>
      <c r="AW756" s="562" t="s">
        <v>2801</v>
      </c>
      <c r="AX756" s="585"/>
      <c r="AY756" s="585"/>
      <c r="AZ756" s="586">
        <v>0</v>
      </c>
      <c r="BA756" s="586">
        <v>0</v>
      </c>
      <c r="BB756" s="586">
        <v>0</v>
      </c>
      <c r="BC756" s="592">
        <v>0</v>
      </c>
      <c r="BD756" s="599">
        <v>0</v>
      </c>
      <c r="BE756" s="568"/>
      <c r="BF756" s="589" t="s">
        <v>178</v>
      </c>
      <c r="BG756" s="590">
        <v>0</v>
      </c>
      <c r="BH756" s="590">
        <v>0</v>
      </c>
      <c r="BI756" s="591">
        <v>600941649.44000006</v>
      </c>
      <c r="BJ756" s="1100">
        <v>60</v>
      </c>
      <c r="BK756" s="544">
        <f t="shared" si="104"/>
        <v>10015694.157333335</v>
      </c>
      <c r="BL756" s="544">
        <f t="shared" si="113"/>
        <v>7877690.1246890025</v>
      </c>
      <c r="BM756" s="544">
        <f t="shared" si="114"/>
        <v>-2138004.0326443324</v>
      </c>
      <c r="BN756" s="545"/>
      <c r="BO756" s="545">
        <f t="shared" si="115"/>
        <v>0</v>
      </c>
      <c r="BP756" s="545">
        <f t="shared" si="116"/>
        <v>0</v>
      </c>
      <c r="BQ756" s="545"/>
      <c r="BR756" s="545"/>
      <c r="BS756" s="545"/>
      <c r="BT756" s="545">
        <f t="shared" si="117"/>
        <v>60</v>
      </c>
      <c r="BU756" s="545">
        <f t="shared" si="118"/>
        <v>-128280241.95865995</v>
      </c>
      <c r="BV756" s="545">
        <f t="shared" si="119"/>
        <v>-42332479.846357785</v>
      </c>
      <c r="BW756" s="545">
        <f t="shared" si="120"/>
        <v>-42332479.846357785</v>
      </c>
      <c r="BX756" s="1101">
        <f t="shared" ref="BX756:BX819" si="121">+BI756/$BI$872</f>
        <v>2.5578068602617153E-3</v>
      </c>
      <c r="BY756" s="1102">
        <f t="shared" ref="BY756:BY819" si="122">+$BY$872*BX756</f>
        <v>472661407.48134017</v>
      </c>
    </row>
    <row r="757" spans="1:77" ht="12" customHeight="1">
      <c r="A757" s="1086">
        <v>1911351002</v>
      </c>
      <c r="B757" s="1061">
        <v>7151000</v>
      </c>
      <c r="C757" s="1062">
        <v>7051877</v>
      </c>
      <c r="D757" s="1062">
        <v>16</v>
      </c>
      <c r="E757" s="1062" t="s">
        <v>5076</v>
      </c>
      <c r="F757" s="1062" t="s">
        <v>3111</v>
      </c>
      <c r="G757" s="1087" t="s">
        <v>2905</v>
      </c>
      <c r="H757" s="1088" t="s">
        <v>2887</v>
      </c>
      <c r="I757" s="1088" t="s">
        <v>2795</v>
      </c>
      <c r="J757" s="1089"/>
      <c r="K757" s="1090"/>
      <c r="L757" s="1091"/>
      <c r="M757" s="563">
        <v>0</v>
      </c>
      <c r="N757" s="562">
        <v>0</v>
      </c>
      <c r="O757" s="564">
        <v>0</v>
      </c>
      <c r="P757" s="565">
        <v>0</v>
      </c>
      <c r="Q757" s="564" t="s">
        <v>2796</v>
      </c>
      <c r="R757" s="564" t="s">
        <v>127</v>
      </c>
      <c r="S757" s="566">
        <v>24402952.489999998</v>
      </c>
      <c r="T757" s="567" t="s">
        <v>2797</v>
      </c>
      <c r="U757" s="601"/>
      <c r="V757" s="569">
        <v>24402952.489999998</v>
      </c>
      <c r="W757" s="566">
        <v>0</v>
      </c>
      <c r="X757" s="570">
        <v>0</v>
      </c>
      <c r="Y757" s="571">
        <v>24402952.489999998</v>
      </c>
      <c r="Z757" s="601"/>
      <c r="AA757" s="572"/>
      <c r="AB757" s="573"/>
      <c r="AC757" s="652">
        <v>0</v>
      </c>
      <c r="AD757" s="574">
        <v>0</v>
      </c>
      <c r="AE757" s="574">
        <v>0</v>
      </c>
      <c r="AF757" s="575">
        <v>0</v>
      </c>
      <c r="AG757" s="576" t="s">
        <v>2798</v>
      </c>
      <c r="AH757" s="574">
        <v>0</v>
      </c>
      <c r="AI757" s="577" t="s">
        <v>2798</v>
      </c>
      <c r="AJ757" s="574">
        <v>0</v>
      </c>
      <c r="AK757" s="577" t="s">
        <v>2798</v>
      </c>
      <c r="AL757" s="575">
        <v>0</v>
      </c>
      <c r="AM757" s="601"/>
      <c r="AN757" s="578">
        <v>0</v>
      </c>
      <c r="AO757" s="579">
        <v>0</v>
      </c>
      <c r="AP757" s="601"/>
      <c r="AQ757" s="595" t="s">
        <v>2795</v>
      </c>
      <c r="AR757" s="596" t="s">
        <v>2799</v>
      </c>
      <c r="AS757" s="582">
        <v>0</v>
      </c>
      <c r="AT757" s="601"/>
      <c r="AU757" s="595" t="s">
        <v>2795</v>
      </c>
      <c r="AV757" s="598" t="s">
        <v>2800</v>
      </c>
      <c r="AW757" s="562" t="s">
        <v>2801</v>
      </c>
      <c r="AX757" s="585"/>
      <c r="AY757" s="585"/>
      <c r="AZ757" s="586">
        <v>0</v>
      </c>
      <c r="BA757" s="586">
        <v>0</v>
      </c>
      <c r="BB757" s="586">
        <v>0</v>
      </c>
      <c r="BC757" s="592">
        <v>0</v>
      </c>
      <c r="BD757" s="599">
        <v>0</v>
      </c>
      <c r="BE757" s="568"/>
      <c r="BF757" s="589"/>
      <c r="BG757" s="590">
        <v>0</v>
      </c>
      <c r="BH757" s="590">
        <v>0</v>
      </c>
      <c r="BI757" s="591">
        <v>24402952.489999998</v>
      </c>
      <c r="BJ757" s="1100">
        <v>60</v>
      </c>
      <c r="BK757" s="544">
        <f t="shared" ref="BK757:BK802" si="123">+BI757/BJ757</f>
        <v>406715.87483333331</v>
      </c>
      <c r="BL757" s="544">
        <f t="shared" si="113"/>
        <v>319896.1130799799</v>
      </c>
      <c r="BM757" s="544">
        <f t="shared" si="114"/>
        <v>-86819.761753353407</v>
      </c>
      <c r="BN757" s="545"/>
      <c r="BO757" s="545">
        <f t="shared" si="115"/>
        <v>0</v>
      </c>
      <c r="BP757" s="545">
        <f t="shared" si="116"/>
        <v>0</v>
      </c>
      <c r="BQ757" s="545"/>
      <c r="BR757" s="545"/>
      <c r="BS757" s="545"/>
      <c r="BT757" s="545">
        <f t="shared" si="117"/>
        <v>60</v>
      </c>
      <c r="BU757" s="545">
        <f t="shared" si="118"/>
        <v>-5209185.7052012049</v>
      </c>
      <c r="BV757" s="545">
        <f t="shared" si="119"/>
        <v>-1719031.2827163977</v>
      </c>
      <c r="BW757" s="545">
        <f t="shared" si="120"/>
        <v>-1719031.2827163977</v>
      </c>
      <c r="BX757" s="1101">
        <f t="shared" si="121"/>
        <v>1.0386705489248124E-4</v>
      </c>
      <c r="BY757" s="1102">
        <f t="shared" si="122"/>
        <v>19193766.784798793</v>
      </c>
    </row>
    <row r="758" spans="1:77" ht="12" customHeight="1">
      <c r="A758" s="1086">
        <v>1911351002</v>
      </c>
      <c r="B758" s="1061">
        <v>7151000</v>
      </c>
      <c r="C758" s="1062">
        <v>7051877</v>
      </c>
      <c r="D758" s="1062">
        <v>17</v>
      </c>
      <c r="E758" s="1062" t="s">
        <v>5144</v>
      </c>
      <c r="F758" s="1062" t="s">
        <v>3111</v>
      </c>
      <c r="G758" s="1087" t="s">
        <v>2905</v>
      </c>
      <c r="H758" s="1088" t="s">
        <v>2887</v>
      </c>
      <c r="I758" s="1088" t="s">
        <v>2795</v>
      </c>
      <c r="J758" s="1089"/>
      <c r="K758" s="1090"/>
      <c r="L758" s="1091"/>
      <c r="M758" s="563">
        <v>0</v>
      </c>
      <c r="N758" s="562">
        <v>0</v>
      </c>
      <c r="O758" s="564">
        <v>0</v>
      </c>
      <c r="P758" s="565">
        <v>0</v>
      </c>
      <c r="Q758" s="564" t="s">
        <v>2796</v>
      </c>
      <c r="R758" s="564" t="s">
        <v>127</v>
      </c>
      <c r="S758" s="566">
        <v>601031584.35000002</v>
      </c>
      <c r="T758" s="567" t="s">
        <v>2797</v>
      </c>
      <c r="U758" s="601"/>
      <c r="V758" s="569">
        <v>601031584.35000002</v>
      </c>
      <c r="W758" s="566">
        <v>0</v>
      </c>
      <c r="X758" s="570">
        <v>0</v>
      </c>
      <c r="Y758" s="571">
        <v>601031584.35000002</v>
      </c>
      <c r="Z758" s="601"/>
      <c r="AA758" s="572"/>
      <c r="AB758" s="573"/>
      <c r="AC758" s="652">
        <v>0</v>
      </c>
      <c r="AD758" s="574">
        <v>0</v>
      </c>
      <c r="AE758" s="574">
        <v>0</v>
      </c>
      <c r="AF758" s="575">
        <v>0</v>
      </c>
      <c r="AG758" s="576" t="s">
        <v>2798</v>
      </c>
      <c r="AH758" s="574">
        <v>0</v>
      </c>
      <c r="AI758" s="577" t="s">
        <v>2798</v>
      </c>
      <c r="AJ758" s="574">
        <v>0</v>
      </c>
      <c r="AK758" s="577" t="s">
        <v>2798</v>
      </c>
      <c r="AL758" s="575">
        <v>0</v>
      </c>
      <c r="AM758" s="601"/>
      <c r="AN758" s="578">
        <v>0</v>
      </c>
      <c r="AO758" s="579">
        <v>0</v>
      </c>
      <c r="AP758" s="601"/>
      <c r="AQ758" s="595" t="s">
        <v>2795</v>
      </c>
      <c r="AR758" s="596" t="s">
        <v>2799</v>
      </c>
      <c r="AS758" s="582">
        <v>0</v>
      </c>
      <c r="AT758" s="601"/>
      <c r="AU758" s="595" t="s">
        <v>2795</v>
      </c>
      <c r="AV758" s="598" t="s">
        <v>2800</v>
      </c>
      <c r="AW758" s="562" t="s">
        <v>2801</v>
      </c>
      <c r="AX758" s="585"/>
      <c r="AY758" s="585"/>
      <c r="AZ758" s="586">
        <v>0</v>
      </c>
      <c r="BA758" s="586">
        <v>0</v>
      </c>
      <c r="BB758" s="586">
        <v>0</v>
      </c>
      <c r="BC758" s="592">
        <v>0</v>
      </c>
      <c r="BD758" s="599">
        <v>0</v>
      </c>
      <c r="BE758" s="568"/>
      <c r="BF758" s="589"/>
      <c r="BG758" s="590">
        <v>0</v>
      </c>
      <c r="BH758" s="590">
        <v>0</v>
      </c>
      <c r="BI758" s="591">
        <v>601031584.35000002</v>
      </c>
      <c r="BJ758" s="1100">
        <v>60</v>
      </c>
      <c r="BK758" s="544">
        <f t="shared" si="123"/>
        <v>10017193.0725</v>
      </c>
      <c r="BL758" s="544">
        <f t="shared" si="113"/>
        <v>7878869.0733490465</v>
      </c>
      <c r="BM758" s="544">
        <f t="shared" si="114"/>
        <v>-2138323.9991509533</v>
      </c>
      <c r="BN758" s="545"/>
      <c r="BO758" s="545">
        <f t="shared" si="115"/>
        <v>0</v>
      </c>
      <c r="BP758" s="545">
        <f t="shared" si="116"/>
        <v>0</v>
      </c>
      <c r="BQ758" s="545"/>
      <c r="BR758" s="545"/>
      <c r="BS758" s="545"/>
      <c r="BT758" s="545">
        <f t="shared" si="117"/>
        <v>60</v>
      </c>
      <c r="BU758" s="545">
        <f t="shared" si="118"/>
        <v>-128299439.94905719</v>
      </c>
      <c r="BV758" s="545">
        <f t="shared" si="119"/>
        <v>-42338815.183188878</v>
      </c>
      <c r="BW758" s="545">
        <f t="shared" si="120"/>
        <v>-42338815.183188878</v>
      </c>
      <c r="BX758" s="1101">
        <f t="shared" si="121"/>
        <v>2.5581896530503154E-3</v>
      </c>
      <c r="BY758" s="1102">
        <f t="shared" si="122"/>
        <v>472732144.4009428</v>
      </c>
    </row>
    <row r="759" spans="1:77" ht="12" customHeight="1">
      <c r="A759" s="1086">
        <v>1911351002</v>
      </c>
      <c r="B759" s="1061">
        <v>7151000</v>
      </c>
      <c r="C759" s="1062">
        <v>7051877</v>
      </c>
      <c r="D759" s="1062">
        <v>18</v>
      </c>
      <c r="E759" s="1062" t="s">
        <v>5259</v>
      </c>
      <c r="F759" s="1062" t="s">
        <v>3111</v>
      </c>
      <c r="G759" s="1087" t="s">
        <v>2905</v>
      </c>
      <c r="H759" s="1088" t="s">
        <v>2887</v>
      </c>
      <c r="I759" s="1088" t="s">
        <v>2795</v>
      </c>
      <c r="J759" s="1089"/>
      <c r="K759" s="1090">
        <v>43175</v>
      </c>
      <c r="L759" s="1091"/>
      <c r="M759" s="563">
        <v>0</v>
      </c>
      <c r="N759" s="562">
        <v>0</v>
      </c>
      <c r="O759" s="564">
        <v>0</v>
      </c>
      <c r="P759" s="565">
        <v>0</v>
      </c>
      <c r="Q759" s="564" t="s">
        <v>2796</v>
      </c>
      <c r="R759" s="564" t="s">
        <v>127</v>
      </c>
      <c r="S759" s="566">
        <v>554136638.57000005</v>
      </c>
      <c r="T759" s="567" t="s">
        <v>2797</v>
      </c>
      <c r="U759" s="601"/>
      <c r="V759" s="569">
        <v>554136638.57000005</v>
      </c>
      <c r="W759" s="566">
        <v>0</v>
      </c>
      <c r="X759" s="570">
        <v>0</v>
      </c>
      <c r="Y759" s="571">
        <v>554136638.57000005</v>
      </c>
      <c r="Z759" s="601"/>
      <c r="AA759" s="572"/>
      <c r="AB759" s="573"/>
      <c r="AC759" s="652">
        <v>0</v>
      </c>
      <c r="AD759" s="574">
        <v>0</v>
      </c>
      <c r="AE759" s="574">
        <v>0</v>
      </c>
      <c r="AF759" s="575">
        <v>0</v>
      </c>
      <c r="AG759" s="576" t="s">
        <v>2798</v>
      </c>
      <c r="AH759" s="574">
        <v>0</v>
      </c>
      <c r="AI759" s="577" t="s">
        <v>2798</v>
      </c>
      <c r="AJ759" s="574">
        <v>0</v>
      </c>
      <c r="AK759" s="577" t="s">
        <v>2798</v>
      </c>
      <c r="AL759" s="575">
        <v>0</v>
      </c>
      <c r="AM759" s="601"/>
      <c r="AN759" s="578">
        <v>0</v>
      </c>
      <c r="AO759" s="579">
        <v>0</v>
      </c>
      <c r="AP759" s="601"/>
      <c r="AQ759" s="595" t="s">
        <v>2795</v>
      </c>
      <c r="AR759" s="596" t="s">
        <v>2799</v>
      </c>
      <c r="AS759" s="582">
        <v>0</v>
      </c>
      <c r="AT759" s="601"/>
      <c r="AU759" s="595" t="s">
        <v>2795</v>
      </c>
      <c r="AV759" s="598" t="s">
        <v>2800</v>
      </c>
      <c r="AW759" s="562" t="s">
        <v>2801</v>
      </c>
      <c r="AX759" s="585"/>
      <c r="AY759" s="585"/>
      <c r="AZ759" s="586">
        <v>0</v>
      </c>
      <c r="BA759" s="586">
        <v>0</v>
      </c>
      <c r="BB759" s="586">
        <v>0</v>
      </c>
      <c r="BC759" s="592">
        <v>0</v>
      </c>
      <c r="BD759" s="599">
        <v>0</v>
      </c>
      <c r="BE759" s="568"/>
      <c r="BF759" s="589"/>
      <c r="BG759" s="590">
        <v>0</v>
      </c>
      <c r="BH759" s="590">
        <v>0</v>
      </c>
      <c r="BI759" s="591">
        <v>554136638.57000005</v>
      </c>
      <c r="BJ759" s="1100">
        <v>60</v>
      </c>
      <c r="BK759" s="544">
        <f t="shared" si="123"/>
        <v>9235610.6428333335</v>
      </c>
      <c r="BL759" s="544">
        <f t="shared" si="113"/>
        <v>7264127.4397591846</v>
      </c>
      <c r="BM759" s="544">
        <f t="shared" si="114"/>
        <v>-1971483.2030741489</v>
      </c>
      <c r="BN759" s="545"/>
      <c r="BO759" s="545">
        <f t="shared" si="115"/>
        <v>0</v>
      </c>
      <c r="BP759" s="545">
        <f t="shared" si="116"/>
        <v>0</v>
      </c>
      <c r="BQ759" s="545"/>
      <c r="BR759" s="545"/>
      <c r="BS759" s="545"/>
      <c r="BT759" s="545">
        <f t="shared" si="117"/>
        <v>60</v>
      </c>
      <c r="BU759" s="545">
        <f t="shared" si="118"/>
        <v>-118288992.18444893</v>
      </c>
      <c r="BV759" s="545">
        <f t="shared" si="119"/>
        <v>-39035367.420868151</v>
      </c>
      <c r="BW759" s="545">
        <f t="shared" si="120"/>
        <v>-39035367.420868151</v>
      </c>
      <c r="BX759" s="1101">
        <f t="shared" si="121"/>
        <v>2.3585892190656492E-3</v>
      </c>
      <c r="BY759" s="1102">
        <f t="shared" si="122"/>
        <v>435847646.3855511</v>
      </c>
    </row>
    <row r="760" spans="1:77" ht="12" customHeight="1">
      <c r="A760" s="1086">
        <v>1911351002</v>
      </c>
      <c r="B760" s="1061">
        <v>7151000</v>
      </c>
      <c r="C760" s="1062">
        <v>7051877</v>
      </c>
      <c r="D760" s="1062">
        <v>19</v>
      </c>
      <c r="E760" s="1062" t="s">
        <v>5340</v>
      </c>
      <c r="F760" s="1062" t="s">
        <v>3111</v>
      </c>
      <c r="G760" s="1087" t="s">
        <v>2905</v>
      </c>
      <c r="H760" s="1088" t="s">
        <v>2887</v>
      </c>
      <c r="I760" s="1088" t="s">
        <v>2795</v>
      </c>
      <c r="J760" s="1089"/>
      <c r="K760" s="1090">
        <v>43206</v>
      </c>
      <c r="L760" s="1091"/>
      <c r="M760" s="563">
        <v>0</v>
      </c>
      <c r="N760" s="562">
        <v>0</v>
      </c>
      <c r="O760" s="564">
        <v>0</v>
      </c>
      <c r="P760" s="565">
        <v>0</v>
      </c>
      <c r="Q760" s="564" t="s">
        <v>2796</v>
      </c>
      <c r="R760" s="564" t="s">
        <v>127</v>
      </c>
      <c r="S760" s="566">
        <v>479998721.13999999</v>
      </c>
      <c r="T760" s="567" t="s">
        <v>2939</v>
      </c>
      <c r="U760" s="601"/>
      <c r="V760" s="569"/>
      <c r="W760" s="566">
        <v>0</v>
      </c>
      <c r="X760" s="570">
        <v>0</v>
      </c>
      <c r="Y760" s="571">
        <v>0</v>
      </c>
      <c r="Z760" s="601"/>
      <c r="AA760" s="572" t="s">
        <v>3802</v>
      </c>
      <c r="AB760" s="573"/>
      <c r="AC760" s="652">
        <v>479998721.13999999</v>
      </c>
      <c r="AD760" s="574">
        <v>479998721.13999999</v>
      </c>
      <c r="AE760" s="574">
        <v>0</v>
      </c>
      <c r="AF760" s="575">
        <v>479998721.13999999</v>
      </c>
      <c r="AG760" s="576" t="s">
        <v>2798</v>
      </c>
      <c r="AH760" s="574">
        <v>0</v>
      </c>
      <c r="AI760" s="577" t="s">
        <v>2798</v>
      </c>
      <c r="AJ760" s="574">
        <v>0</v>
      </c>
      <c r="AK760" s="577" t="s">
        <v>2798</v>
      </c>
      <c r="AL760" s="575">
        <v>0</v>
      </c>
      <c r="AM760" s="601"/>
      <c r="AN760" s="578">
        <v>479998721.13999999</v>
      </c>
      <c r="AO760" s="579">
        <v>0</v>
      </c>
      <c r="AP760" s="601"/>
      <c r="AQ760" s="595" t="s">
        <v>2795</v>
      </c>
      <c r="AR760" s="596" t="s">
        <v>2799</v>
      </c>
      <c r="AS760" s="582">
        <v>0</v>
      </c>
      <c r="AT760" s="601"/>
      <c r="AU760" s="595" t="s">
        <v>2795</v>
      </c>
      <c r="AV760" s="598" t="s">
        <v>2800</v>
      </c>
      <c r="AW760" s="562" t="s">
        <v>2801</v>
      </c>
      <c r="AX760" s="585"/>
      <c r="AY760" s="585"/>
      <c r="AZ760" s="586">
        <v>0</v>
      </c>
      <c r="BA760" s="586">
        <v>0</v>
      </c>
      <c r="BB760" s="586">
        <v>0</v>
      </c>
      <c r="BC760" s="592">
        <v>0</v>
      </c>
      <c r="BD760" s="599">
        <v>0</v>
      </c>
      <c r="BE760" s="568"/>
      <c r="BF760" s="589"/>
      <c r="BG760" s="590">
        <v>0</v>
      </c>
      <c r="BH760" s="590">
        <v>0</v>
      </c>
      <c r="BI760" s="591">
        <v>479998721.13999999</v>
      </c>
      <c r="BJ760" s="1100">
        <v>60</v>
      </c>
      <c r="BK760" s="544">
        <f t="shared" si="123"/>
        <v>7999978.6856666664</v>
      </c>
      <c r="BL760" s="544">
        <f t="shared" si="113"/>
        <v>6292260.1369227665</v>
      </c>
      <c r="BM760" s="544">
        <f t="shared" si="114"/>
        <v>-1707718.5487438999</v>
      </c>
      <c r="BN760" s="545"/>
      <c r="BO760" s="545">
        <f t="shared" si="115"/>
        <v>0</v>
      </c>
      <c r="BP760" s="545">
        <f t="shared" si="116"/>
        <v>0</v>
      </c>
      <c r="BQ760" s="545"/>
      <c r="BR760" s="545"/>
      <c r="BS760" s="545"/>
      <c r="BT760" s="545">
        <f t="shared" si="117"/>
        <v>60</v>
      </c>
      <c r="BU760" s="545">
        <f t="shared" si="118"/>
        <v>-102463112.92463399</v>
      </c>
      <c r="BV760" s="545">
        <f t="shared" si="119"/>
        <v>-33812827.265129223</v>
      </c>
      <c r="BW760" s="545">
        <f t="shared" si="120"/>
        <v>-33812827.265129223</v>
      </c>
      <c r="BX760" s="1101">
        <f t="shared" si="121"/>
        <v>2.0430336672334838E-3</v>
      </c>
      <c r="BY760" s="1102">
        <f t="shared" si="122"/>
        <v>377535608.21536601</v>
      </c>
    </row>
    <row r="761" spans="1:77" ht="12" customHeight="1">
      <c r="A761" s="1086">
        <v>1911351002</v>
      </c>
      <c r="B761" s="1061">
        <v>7151000</v>
      </c>
      <c r="C761" s="1062">
        <v>7052485</v>
      </c>
      <c r="D761" s="1062">
        <v>0</v>
      </c>
      <c r="E761" s="1062" t="s">
        <v>4631</v>
      </c>
      <c r="F761" s="1062" t="s">
        <v>3114</v>
      </c>
      <c r="G761" s="1087" t="s">
        <v>2905</v>
      </c>
      <c r="H761" s="1088" t="s">
        <v>2887</v>
      </c>
      <c r="I761" s="1088" t="s">
        <v>2795</v>
      </c>
      <c r="J761" s="1089"/>
      <c r="K761" s="1090">
        <v>42720</v>
      </c>
      <c r="L761" s="1091">
        <v>42704</v>
      </c>
      <c r="M761" s="563">
        <v>1</v>
      </c>
      <c r="N761" s="562">
        <v>42734</v>
      </c>
      <c r="O761" s="564">
        <v>1</v>
      </c>
      <c r="P761" s="565">
        <v>0</v>
      </c>
      <c r="Q761" s="564" t="s">
        <v>2796</v>
      </c>
      <c r="R761" s="564" t="s">
        <v>127</v>
      </c>
      <c r="S761" s="566">
        <v>189242550</v>
      </c>
      <c r="T761" s="567" t="s">
        <v>2797</v>
      </c>
      <c r="U761" s="601"/>
      <c r="V761" s="569">
        <v>189242550</v>
      </c>
      <c r="W761" s="566">
        <v>-189242550</v>
      </c>
      <c r="X761" s="570">
        <v>0</v>
      </c>
      <c r="Y761" s="571">
        <v>0</v>
      </c>
      <c r="Z761" s="601"/>
      <c r="AA761" s="572"/>
      <c r="AB761" s="573"/>
      <c r="AC761" s="652">
        <v>0</v>
      </c>
      <c r="AD761" s="574">
        <v>0</v>
      </c>
      <c r="AE761" s="574">
        <v>0</v>
      </c>
      <c r="AF761" s="575">
        <v>0</v>
      </c>
      <c r="AG761" s="576" t="s">
        <v>2798</v>
      </c>
      <c r="AH761" s="574">
        <v>0</v>
      </c>
      <c r="AI761" s="577" t="s">
        <v>2798</v>
      </c>
      <c r="AJ761" s="574">
        <v>0</v>
      </c>
      <c r="AK761" s="577" t="s">
        <v>2798</v>
      </c>
      <c r="AL761" s="575">
        <v>0</v>
      </c>
      <c r="AM761" s="601"/>
      <c r="AN761" s="578">
        <v>0</v>
      </c>
      <c r="AO761" s="579">
        <v>0</v>
      </c>
      <c r="AP761" s="601"/>
      <c r="AQ761" s="595" t="s">
        <v>2795</v>
      </c>
      <c r="AR761" s="596" t="s">
        <v>2799</v>
      </c>
      <c r="AS761" s="582">
        <v>0</v>
      </c>
      <c r="AT761" s="601"/>
      <c r="AU761" s="595" t="s">
        <v>2795</v>
      </c>
      <c r="AV761" s="598" t="s">
        <v>2800</v>
      </c>
      <c r="AW761" s="562" t="s">
        <v>2801</v>
      </c>
      <c r="AX761" s="585" t="s">
        <v>178</v>
      </c>
      <c r="AY761" s="585" t="s">
        <v>178</v>
      </c>
      <c r="AZ761" s="586">
        <v>0</v>
      </c>
      <c r="BA761" s="586">
        <v>0</v>
      </c>
      <c r="BB761" s="586">
        <v>0</v>
      </c>
      <c r="BC761" s="592">
        <v>0</v>
      </c>
      <c r="BD761" s="599">
        <v>0</v>
      </c>
      <c r="BE761" s="568"/>
      <c r="BF761" s="589">
        <v>0</v>
      </c>
      <c r="BG761" s="590">
        <v>0</v>
      </c>
      <c r="BH761" s="590">
        <v>-189242550</v>
      </c>
      <c r="BI761" s="591">
        <v>0</v>
      </c>
      <c r="BJ761" s="1100">
        <v>60</v>
      </c>
      <c r="BK761" s="544">
        <f t="shared" si="123"/>
        <v>0</v>
      </c>
      <c r="BL761" s="544">
        <f t="shared" si="113"/>
        <v>0</v>
      </c>
      <c r="BM761" s="544">
        <f t="shared" si="114"/>
        <v>0</v>
      </c>
      <c r="BN761" s="545"/>
      <c r="BO761" s="545">
        <f t="shared" si="115"/>
        <v>0</v>
      </c>
      <c r="BP761" s="545">
        <f t="shared" si="116"/>
        <v>0</v>
      </c>
      <c r="BQ761" s="545"/>
      <c r="BR761" s="545"/>
      <c r="BS761" s="545"/>
      <c r="BT761" s="545">
        <f t="shared" si="117"/>
        <v>60</v>
      </c>
      <c r="BU761" s="545">
        <f t="shared" si="118"/>
        <v>0</v>
      </c>
      <c r="BV761" s="545">
        <f t="shared" si="119"/>
        <v>0</v>
      </c>
      <c r="BW761" s="545">
        <f t="shared" si="120"/>
        <v>0</v>
      </c>
      <c r="BX761" s="1101">
        <f t="shared" si="121"/>
        <v>0</v>
      </c>
      <c r="BY761" s="1102">
        <f t="shared" si="122"/>
        <v>0</v>
      </c>
    </row>
    <row r="762" spans="1:77" ht="12" customHeight="1">
      <c r="A762" s="1086">
        <v>1911351002</v>
      </c>
      <c r="B762" s="1061">
        <v>7151000</v>
      </c>
      <c r="C762" s="1062">
        <v>7052485</v>
      </c>
      <c r="D762" s="1062">
        <v>1</v>
      </c>
      <c r="E762" s="1062" t="s">
        <v>4632</v>
      </c>
      <c r="F762" s="1062" t="s">
        <v>3114</v>
      </c>
      <c r="G762" s="1087" t="s">
        <v>2905</v>
      </c>
      <c r="H762" s="1088" t="s">
        <v>2887</v>
      </c>
      <c r="I762" s="1088" t="s">
        <v>2795</v>
      </c>
      <c r="J762" s="1089"/>
      <c r="K762" s="1090">
        <v>42720</v>
      </c>
      <c r="L762" s="1091">
        <v>42704</v>
      </c>
      <c r="M762" s="563">
        <v>1</v>
      </c>
      <c r="N762" s="562">
        <v>42734</v>
      </c>
      <c r="O762" s="564">
        <v>1</v>
      </c>
      <c r="P762" s="565">
        <v>0</v>
      </c>
      <c r="Q762" s="564" t="s">
        <v>2796</v>
      </c>
      <c r="R762" s="564" t="s">
        <v>127</v>
      </c>
      <c r="S762" s="566">
        <v>128347500</v>
      </c>
      <c r="T762" s="567" t="s">
        <v>2797</v>
      </c>
      <c r="U762" s="601"/>
      <c r="V762" s="569">
        <v>128347500</v>
      </c>
      <c r="W762" s="566">
        <v>-128347500</v>
      </c>
      <c r="X762" s="570">
        <v>0</v>
      </c>
      <c r="Y762" s="571">
        <v>0</v>
      </c>
      <c r="Z762" s="601"/>
      <c r="AA762" s="572"/>
      <c r="AB762" s="573"/>
      <c r="AC762" s="652">
        <v>0</v>
      </c>
      <c r="AD762" s="574">
        <v>0</v>
      </c>
      <c r="AE762" s="574">
        <v>0</v>
      </c>
      <c r="AF762" s="575">
        <v>0</v>
      </c>
      <c r="AG762" s="576" t="s">
        <v>2798</v>
      </c>
      <c r="AH762" s="574">
        <v>0</v>
      </c>
      <c r="AI762" s="577" t="s">
        <v>2798</v>
      </c>
      <c r="AJ762" s="574">
        <v>0</v>
      </c>
      <c r="AK762" s="577" t="s">
        <v>2798</v>
      </c>
      <c r="AL762" s="575">
        <v>0</v>
      </c>
      <c r="AM762" s="601"/>
      <c r="AN762" s="578">
        <v>0</v>
      </c>
      <c r="AO762" s="579">
        <v>0</v>
      </c>
      <c r="AP762" s="601"/>
      <c r="AQ762" s="595" t="s">
        <v>2795</v>
      </c>
      <c r="AR762" s="596" t="s">
        <v>2799</v>
      </c>
      <c r="AS762" s="582">
        <v>0</v>
      </c>
      <c r="AT762" s="601"/>
      <c r="AU762" s="595" t="s">
        <v>2795</v>
      </c>
      <c r="AV762" s="598" t="s">
        <v>2800</v>
      </c>
      <c r="AW762" s="562" t="s">
        <v>2801</v>
      </c>
      <c r="AX762" s="585" t="s">
        <v>178</v>
      </c>
      <c r="AY762" s="585" t="s">
        <v>178</v>
      </c>
      <c r="AZ762" s="586">
        <v>0</v>
      </c>
      <c r="BA762" s="586">
        <v>0</v>
      </c>
      <c r="BB762" s="586">
        <v>0</v>
      </c>
      <c r="BC762" s="592">
        <v>0</v>
      </c>
      <c r="BD762" s="599">
        <v>0</v>
      </c>
      <c r="BE762" s="568"/>
      <c r="BF762" s="589">
        <v>0</v>
      </c>
      <c r="BG762" s="590">
        <v>0</v>
      </c>
      <c r="BH762" s="590">
        <v>-128347500</v>
      </c>
      <c r="BI762" s="591">
        <v>0</v>
      </c>
      <c r="BJ762" s="1100">
        <v>60</v>
      </c>
      <c r="BK762" s="544">
        <f t="shared" si="123"/>
        <v>0</v>
      </c>
      <c r="BL762" s="544">
        <f t="shared" si="113"/>
        <v>0</v>
      </c>
      <c r="BM762" s="544">
        <f t="shared" si="114"/>
        <v>0</v>
      </c>
      <c r="BN762" s="545"/>
      <c r="BO762" s="545">
        <f t="shared" si="115"/>
        <v>0</v>
      </c>
      <c r="BP762" s="545">
        <f t="shared" si="116"/>
        <v>0</v>
      </c>
      <c r="BQ762" s="545"/>
      <c r="BR762" s="545"/>
      <c r="BS762" s="545"/>
      <c r="BT762" s="545">
        <f t="shared" si="117"/>
        <v>60</v>
      </c>
      <c r="BU762" s="545">
        <f t="shared" si="118"/>
        <v>0</v>
      </c>
      <c r="BV762" s="545">
        <f t="shared" si="119"/>
        <v>0</v>
      </c>
      <c r="BW762" s="545">
        <f t="shared" si="120"/>
        <v>0</v>
      </c>
      <c r="BX762" s="1101">
        <f t="shared" si="121"/>
        <v>0</v>
      </c>
      <c r="BY762" s="1102">
        <f t="shared" si="122"/>
        <v>0</v>
      </c>
    </row>
    <row r="763" spans="1:77" ht="12" customHeight="1">
      <c r="A763" s="1086">
        <v>1911351002</v>
      </c>
      <c r="B763" s="1061">
        <v>7151000</v>
      </c>
      <c r="C763" s="1062">
        <v>7052485</v>
      </c>
      <c r="D763" s="1062">
        <v>2</v>
      </c>
      <c r="E763" s="1062" t="s">
        <v>4633</v>
      </c>
      <c r="F763" s="1062" t="s">
        <v>3114</v>
      </c>
      <c r="G763" s="1087" t="s">
        <v>2905</v>
      </c>
      <c r="H763" s="1088" t="s">
        <v>2887</v>
      </c>
      <c r="I763" s="1088" t="s">
        <v>2795</v>
      </c>
      <c r="J763" s="1089"/>
      <c r="K763" s="1090">
        <v>42720</v>
      </c>
      <c r="L763" s="1091">
        <v>42704</v>
      </c>
      <c r="M763" s="563">
        <v>1</v>
      </c>
      <c r="N763" s="562">
        <v>42734</v>
      </c>
      <c r="O763" s="564">
        <v>1</v>
      </c>
      <c r="P763" s="565">
        <v>0</v>
      </c>
      <c r="Q763" s="564" t="s">
        <v>2796</v>
      </c>
      <c r="R763" s="564" t="s">
        <v>127</v>
      </c>
      <c r="S763" s="566">
        <v>101160000</v>
      </c>
      <c r="T763" s="567" t="s">
        <v>2797</v>
      </c>
      <c r="U763" s="601"/>
      <c r="V763" s="569">
        <v>101160000</v>
      </c>
      <c r="W763" s="566">
        <v>-101160000</v>
      </c>
      <c r="X763" s="570">
        <v>0</v>
      </c>
      <c r="Y763" s="571">
        <v>0</v>
      </c>
      <c r="Z763" s="601"/>
      <c r="AA763" s="572"/>
      <c r="AB763" s="573"/>
      <c r="AC763" s="652">
        <v>0</v>
      </c>
      <c r="AD763" s="574">
        <v>0</v>
      </c>
      <c r="AE763" s="574">
        <v>0</v>
      </c>
      <c r="AF763" s="575">
        <v>0</v>
      </c>
      <c r="AG763" s="576" t="s">
        <v>2798</v>
      </c>
      <c r="AH763" s="574">
        <v>0</v>
      </c>
      <c r="AI763" s="577" t="s">
        <v>2798</v>
      </c>
      <c r="AJ763" s="574">
        <v>0</v>
      </c>
      <c r="AK763" s="577" t="s">
        <v>2798</v>
      </c>
      <c r="AL763" s="575">
        <v>0</v>
      </c>
      <c r="AM763" s="601"/>
      <c r="AN763" s="578">
        <v>0</v>
      </c>
      <c r="AO763" s="579">
        <v>0</v>
      </c>
      <c r="AP763" s="601"/>
      <c r="AQ763" s="595" t="s">
        <v>2795</v>
      </c>
      <c r="AR763" s="596" t="s">
        <v>2799</v>
      </c>
      <c r="AS763" s="582">
        <v>0</v>
      </c>
      <c r="AT763" s="601"/>
      <c r="AU763" s="595" t="s">
        <v>2795</v>
      </c>
      <c r="AV763" s="598" t="s">
        <v>2800</v>
      </c>
      <c r="AW763" s="562" t="s">
        <v>2801</v>
      </c>
      <c r="AX763" s="585" t="s">
        <v>178</v>
      </c>
      <c r="AY763" s="585" t="s">
        <v>178</v>
      </c>
      <c r="AZ763" s="586">
        <v>0</v>
      </c>
      <c r="BA763" s="586">
        <v>0</v>
      </c>
      <c r="BB763" s="586">
        <v>0</v>
      </c>
      <c r="BC763" s="592">
        <v>0</v>
      </c>
      <c r="BD763" s="599">
        <v>0</v>
      </c>
      <c r="BE763" s="568"/>
      <c r="BF763" s="589">
        <v>0</v>
      </c>
      <c r="BG763" s="590">
        <v>0</v>
      </c>
      <c r="BH763" s="590">
        <v>-101160000</v>
      </c>
      <c r="BI763" s="591">
        <v>0</v>
      </c>
      <c r="BJ763" s="1100">
        <v>60</v>
      </c>
      <c r="BK763" s="544">
        <f t="shared" si="123"/>
        <v>0</v>
      </c>
      <c r="BL763" s="544">
        <f t="shared" si="113"/>
        <v>0</v>
      </c>
      <c r="BM763" s="544">
        <f t="shared" si="114"/>
        <v>0</v>
      </c>
      <c r="BN763" s="545"/>
      <c r="BO763" s="545">
        <f t="shared" si="115"/>
        <v>0</v>
      </c>
      <c r="BP763" s="545">
        <f t="shared" si="116"/>
        <v>0</v>
      </c>
      <c r="BQ763" s="545"/>
      <c r="BR763" s="545"/>
      <c r="BS763" s="545"/>
      <c r="BT763" s="545">
        <f t="shared" si="117"/>
        <v>60</v>
      </c>
      <c r="BU763" s="545">
        <f t="shared" si="118"/>
        <v>0</v>
      </c>
      <c r="BV763" s="545">
        <f t="shared" si="119"/>
        <v>0</v>
      </c>
      <c r="BW763" s="545">
        <f t="shared" si="120"/>
        <v>0</v>
      </c>
      <c r="BX763" s="1101">
        <f t="shared" si="121"/>
        <v>0</v>
      </c>
      <c r="BY763" s="1102">
        <f t="shared" si="122"/>
        <v>0</v>
      </c>
    </row>
    <row r="764" spans="1:77" ht="12" customHeight="1">
      <c r="A764" s="1086">
        <v>1911351002</v>
      </c>
      <c r="B764" s="1061">
        <v>7151000</v>
      </c>
      <c r="C764" s="1062">
        <v>7052485</v>
      </c>
      <c r="D764" s="1062">
        <v>3</v>
      </c>
      <c r="E764" s="1062" t="s">
        <v>3115</v>
      </c>
      <c r="F764" s="1062" t="s">
        <v>3114</v>
      </c>
      <c r="G764" s="1087" t="s">
        <v>2905</v>
      </c>
      <c r="H764" s="1088" t="s">
        <v>2887</v>
      </c>
      <c r="I764" s="1088" t="s">
        <v>2795</v>
      </c>
      <c r="J764" s="1089"/>
      <c r="K764" s="1090">
        <v>42824</v>
      </c>
      <c r="L764" s="1091"/>
      <c r="M764" s="563">
        <v>0</v>
      </c>
      <c r="N764" s="562">
        <v>0</v>
      </c>
      <c r="O764" s="564">
        <v>0</v>
      </c>
      <c r="P764" s="565">
        <v>0</v>
      </c>
      <c r="Q764" s="564" t="s">
        <v>2796</v>
      </c>
      <c r="R764" s="564" t="s">
        <v>127</v>
      </c>
      <c r="S764" s="566">
        <v>65250000</v>
      </c>
      <c r="T764" s="567" t="s">
        <v>2797</v>
      </c>
      <c r="U764" s="601"/>
      <c r="V764" s="569">
        <v>65250000</v>
      </c>
      <c r="W764" s="566">
        <v>0</v>
      </c>
      <c r="X764" s="570">
        <v>0</v>
      </c>
      <c r="Y764" s="571">
        <v>65250000</v>
      </c>
      <c r="Z764" s="601"/>
      <c r="AA764" s="572"/>
      <c r="AB764" s="573"/>
      <c r="AC764" s="652">
        <v>0</v>
      </c>
      <c r="AD764" s="574">
        <v>0</v>
      </c>
      <c r="AE764" s="574">
        <v>0</v>
      </c>
      <c r="AF764" s="575">
        <v>0</v>
      </c>
      <c r="AG764" s="576" t="s">
        <v>2798</v>
      </c>
      <c r="AH764" s="574">
        <v>0</v>
      </c>
      <c r="AI764" s="577" t="s">
        <v>2798</v>
      </c>
      <c r="AJ764" s="574">
        <v>0</v>
      </c>
      <c r="AK764" s="577" t="s">
        <v>2798</v>
      </c>
      <c r="AL764" s="575">
        <v>0</v>
      </c>
      <c r="AM764" s="601"/>
      <c r="AN764" s="578">
        <v>0</v>
      </c>
      <c r="AO764" s="579">
        <v>0</v>
      </c>
      <c r="AP764" s="601"/>
      <c r="AQ764" s="595" t="s">
        <v>2795</v>
      </c>
      <c r="AR764" s="596" t="s">
        <v>2799</v>
      </c>
      <c r="AS764" s="582">
        <v>0</v>
      </c>
      <c r="AT764" s="601"/>
      <c r="AU764" s="595" t="s">
        <v>2795</v>
      </c>
      <c r="AV764" s="598" t="s">
        <v>2800</v>
      </c>
      <c r="AW764" s="562" t="s">
        <v>2801</v>
      </c>
      <c r="AX764" s="585" t="s">
        <v>178</v>
      </c>
      <c r="AY764" s="585" t="s">
        <v>178</v>
      </c>
      <c r="AZ764" s="586">
        <v>0</v>
      </c>
      <c r="BA764" s="586">
        <v>0</v>
      </c>
      <c r="BB764" s="586">
        <v>0</v>
      </c>
      <c r="BC764" s="592">
        <v>0</v>
      </c>
      <c r="BD764" s="599">
        <v>0</v>
      </c>
      <c r="BE764" s="568"/>
      <c r="BF764" s="589" t="s">
        <v>178</v>
      </c>
      <c r="BG764" s="590">
        <v>0</v>
      </c>
      <c r="BH764" s="590">
        <v>0</v>
      </c>
      <c r="BI764" s="591">
        <v>65250000</v>
      </c>
      <c r="BJ764" s="1100">
        <v>60</v>
      </c>
      <c r="BK764" s="544">
        <f t="shared" si="123"/>
        <v>1087500</v>
      </c>
      <c r="BL764" s="544">
        <f t="shared" si="113"/>
        <v>855356.391281844</v>
      </c>
      <c r="BM764" s="544">
        <f t="shared" si="114"/>
        <v>-232143.608718156</v>
      </c>
      <c r="BN764" s="545"/>
      <c r="BO764" s="545">
        <f t="shared" si="115"/>
        <v>0</v>
      </c>
      <c r="BP764" s="545">
        <f t="shared" si="116"/>
        <v>0</v>
      </c>
      <c r="BQ764" s="545"/>
      <c r="BR764" s="545"/>
      <c r="BS764" s="545"/>
      <c r="BT764" s="545">
        <f t="shared" si="117"/>
        <v>60</v>
      </c>
      <c r="BU764" s="545">
        <f t="shared" si="118"/>
        <v>-13928616.52308936</v>
      </c>
      <c r="BV764" s="545">
        <f t="shared" si="119"/>
        <v>-4596443.4526194893</v>
      </c>
      <c r="BW764" s="545">
        <f t="shared" si="120"/>
        <v>-4596443.4526194893</v>
      </c>
      <c r="BX764" s="1101">
        <f t="shared" si="121"/>
        <v>2.7772562908163091E-4</v>
      </c>
      <c r="BY764" s="1102">
        <f t="shared" si="122"/>
        <v>51321383.476910643</v>
      </c>
    </row>
    <row r="765" spans="1:77" ht="12" customHeight="1">
      <c r="A765" s="1086">
        <v>1911351002</v>
      </c>
      <c r="B765" s="1061">
        <v>7151000</v>
      </c>
      <c r="C765" s="1062">
        <v>7052485</v>
      </c>
      <c r="D765" s="1062">
        <v>4</v>
      </c>
      <c r="E765" s="1062" t="s">
        <v>3116</v>
      </c>
      <c r="F765" s="1062" t="s">
        <v>3114</v>
      </c>
      <c r="G765" s="1087" t="s">
        <v>2905</v>
      </c>
      <c r="H765" s="1088" t="s">
        <v>2887</v>
      </c>
      <c r="I765" s="1088" t="s">
        <v>2795</v>
      </c>
      <c r="J765" s="1089"/>
      <c r="K765" s="1090">
        <v>42824</v>
      </c>
      <c r="L765" s="1091"/>
      <c r="M765" s="563">
        <v>0</v>
      </c>
      <c r="N765" s="562">
        <v>0</v>
      </c>
      <c r="O765" s="564">
        <v>0</v>
      </c>
      <c r="P765" s="565">
        <v>0</v>
      </c>
      <c r="Q765" s="564" t="s">
        <v>2796</v>
      </c>
      <c r="R765" s="564" t="s">
        <v>127</v>
      </c>
      <c r="S765" s="566">
        <v>27105000</v>
      </c>
      <c r="T765" s="567" t="s">
        <v>2797</v>
      </c>
      <c r="U765" s="601"/>
      <c r="V765" s="569">
        <v>27105000</v>
      </c>
      <c r="W765" s="566">
        <v>0</v>
      </c>
      <c r="X765" s="570">
        <v>0</v>
      </c>
      <c r="Y765" s="571">
        <v>27105000</v>
      </c>
      <c r="Z765" s="601"/>
      <c r="AA765" s="572"/>
      <c r="AB765" s="573"/>
      <c r="AC765" s="652">
        <v>0</v>
      </c>
      <c r="AD765" s="574">
        <v>0</v>
      </c>
      <c r="AE765" s="574">
        <v>0</v>
      </c>
      <c r="AF765" s="575">
        <v>0</v>
      </c>
      <c r="AG765" s="576" t="s">
        <v>2798</v>
      </c>
      <c r="AH765" s="574">
        <v>0</v>
      </c>
      <c r="AI765" s="577" t="s">
        <v>2798</v>
      </c>
      <c r="AJ765" s="574">
        <v>0</v>
      </c>
      <c r="AK765" s="577" t="s">
        <v>2798</v>
      </c>
      <c r="AL765" s="575">
        <v>0</v>
      </c>
      <c r="AM765" s="601"/>
      <c r="AN765" s="578">
        <v>0</v>
      </c>
      <c r="AO765" s="579">
        <v>0</v>
      </c>
      <c r="AP765" s="601"/>
      <c r="AQ765" s="595" t="s">
        <v>2795</v>
      </c>
      <c r="AR765" s="596" t="s">
        <v>2799</v>
      </c>
      <c r="AS765" s="582">
        <v>0</v>
      </c>
      <c r="AT765" s="601"/>
      <c r="AU765" s="595" t="s">
        <v>2795</v>
      </c>
      <c r="AV765" s="598" t="s">
        <v>2800</v>
      </c>
      <c r="AW765" s="562" t="s">
        <v>2801</v>
      </c>
      <c r="AX765" s="585" t="s">
        <v>178</v>
      </c>
      <c r="AY765" s="585" t="s">
        <v>178</v>
      </c>
      <c r="AZ765" s="586">
        <v>0</v>
      </c>
      <c r="BA765" s="586">
        <v>0</v>
      </c>
      <c r="BB765" s="586">
        <v>0</v>
      </c>
      <c r="BC765" s="592">
        <v>0</v>
      </c>
      <c r="BD765" s="599">
        <v>0</v>
      </c>
      <c r="BE765" s="568"/>
      <c r="BF765" s="589" t="s">
        <v>178</v>
      </c>
      <c r="BG765" s="590">
        <v>0</v>
      </c>
      <c r="BH765" s="590">
        <v>0</v>
      </c>
      <c r="BI765" s="591">
        <v>27105000</v>
      </c>
      <c r="BJ765" s="1100">
        <v>60</v>
      </c>
      <c r="BK765" s="544">
        <f t="shared" si="123"/>
        <v>451750</v>
      </c>
      <c r="BL765" s="544">
        <f t="shared" si="113"/>
        <v>355317.01127500966</v>
      </c>
      <c r="BM765" s="544">
        <f t="shared" si="114"/>
        <v>-96432.98872499034</v>
      </c>
      <c r="BN765" s="545"/>
      <c r="BO765" s="545">
        <f t="shared" si="115"/>
        <v>0</v>
      </c>
      <c r="BP765" s="545">
        <f t="shared" si="116"/>
        <v>0</v>
      </c>
      <c r="BQ765" s="545"/>
      <c r="BR765" s="545"/>
      <c r="BS765" s="545"/>
      <c r="BT765" s="545">
        <f t="shared" si="117"/>
        <v>60</v>
      </c>
      <c r="BU765" s="545">
        <f t="shared" si="118"/>
        <v>-5785979.3234994207</v>
      </c>
      <c r="BV765" s="545">
        <f t="shared" si="119"/>
        <v>-1909373.176754809</v>
      </c>
      <c r="BW765" s="545">
        <f t="shared" si="120"/>
        <v>-1909373.176754809</v>
      </c>
      <c r="BX765" s="1101">
        <f t="shared" si="121"/>
        <v>1.1536786477023151E-4</v>
      </c>
      <c r="BY765" s="1102">
        <f t="shared" si="122"/>
        <v>21319020.676500581</v>
      </c>
    </row>
    <row r="766" spans="1:77" ht="12" customHeight="1">
      <c r="A766" s="1086">
        <v>1911351002</v>
      </c>
      <c r="B766" s="1061">
        <v>7151000</v>
      </c>
      <c r="C766" s="1062">
        <v>7052485</v>
      </c>
      <c r="D766" s="1062">
        <v>5</v>
      </c>
      <c r="E766" s="1062" t="s">
        <v>3330</v>
      </c>
      <c r="F766" s="1062" t="s">
        <v>3114</v>
      </c>
      <c r="G766" s="1087" t="s">
        <v>2905</v>
      </c>
      <c r="H766" s="1088" t="s">
        <v>2887</v>
      </c>
      <c r="I766" s="1088" t="s">
        <v>2795</v>
      </c>
      <c r="J766" s="1089"/>
      <c r="K766" s="1090">
        <v>42881</v>
      </c>
      <c r="L766" s="1091"/>
      <c r="M766" s="563">
        <v>0</v>
      </c>
      <c r="N766" s="562">
        <v>0</v>
      </c>
      <c r="O766" s="564">
        <v>0</v>
      </c>
      <c r="P766" s="565">
        <v>0</v>
      </c>
      <c r="Q766" s="564" t="s">
        <v>2796</v>
      </c>
      <c r="R766" s="564" t="s">
        <v>127</v>
      </c>
      <c r="S766" s="566">
        <v>55380000</v>
      </c>
      <c r="T766" s="567" t="s">
        <v>2797</v>
      </c>
      <c r="U766" s="601"/>
      <c r="V766" s="569">
        <v>55380000</v>
      </c>
      <c r="W766" s="566">
        <v>0</v>
      </c>
      <c r="X766" s="570">
        <v>0</v>
      </c>
      <c r="Y766" s="571">
        <v>55380000</v>
      </c>
      <c r="Z766" s="601"/>
      <c r="AA766" s="572"/>
      <c r="AB766" s="573"/>
      <c r="AC766" s="652">
        <v>0</v>
      </c>
      <c r="AD766" s="574">
        <v>0</v>
      </c>
      <c r="AE766" s="574">
        <v>0</v>
      </c>
      <c r="AF766" s="575">
        <v>0</v>
      </c>
      <c r="AG766" s="576" t="s">
        <v>2798</v>
      </c>
      <c r="AH766" s="574">
        <v>0</v>
      </c>
      <c r="AI766" s="577" t="s">
        <v>2798</v>
      </c>
      <c r="AJ766" s="574">
        <v>0</v>
      </c>
      <c r="AK766" s="577" t="s">
        <v>2798</v>
      </c>
      <c r="AL766" s="575">
        <v>0</v>
      </c>
      <c r="AM766" s="601"/>
      <c r="AN766" s="578">
        <v>0</v>
      </c>
      <c r="AO766" s="579">
        <v>0</v>
      </c>
      <c r="AP766" s="601"/>
      <c r="AQ766" s="595" t="s">
        <v>2795</v>
      </c>
      <c r="AR766" s="596" t="s">
        <v>2799</v>
      </c>
      <c r="AS766" s="582">
        <v>0</v>
      </c>
      <c r="AT766" s="601"/>
      <c r="AU766" s="595" t="s">
        <v>2795</v>
      </c>
      <c r="AV766" s="598" t="s">
        <v>2800</v>
      </c>
      <c r="AW766" s="562" t="s">
        <v>2801</v>
      </c>
      <c r="AX766" s="585" t="s">
        <v>178</v>
      </c>
      <c r="AY766" s="585" t="s">
        <v>178</v>
      </c>
      <c r="AZ766" s="586">
        <v>0</v>
      </c>
      <c r="BA766" s="586">
        <v>0</v>
      </c>
      <c r="BB766" s="586">
        <v>0</v>
      </c>
      <c r="BC766" s="592">
        <v>0</v>
      </c>
      <c r="BD766" s="599">
        <v>0</v>
      </c>
      <c r="BE766" s="568"/>
      <c r="BF766" s="589" t="s">
        <v>178</v>
      </c>
      <c r="BG766" s="590">
        <v>0</v>
      </c>
      <c r="BH766" s="590">
        <v>0</v>
      </c>
      <c r="BI766" s="591">
        <v>55380000</v>
      </c>
      <c r="BJ766" s="1100">
        <v>60</v>
      </c>
      <c r="BK766" s="544">
        <f t="shared" si="123"/>
        <v>923000</v>
      </c>
      <c r="BL766" s="544">
        <f t="shared" si="113"/>
        <v>725971.44749714225</v>
      </c>
      <c r="BM766" s="544">
        <f t="shared" si="114"/>
        <v>-197028.55250285775</v>
      </c>
      <c r="BN766" s="545"/>
      <c r="BO766" s="545">
        <f t="shared" si="115"/>
        <v>0</v>
      </c>
      <c r="BP766" s="545">
        <f t="shared" si="116"/>
        <v>0</v>
      </c>
      <c r="BQ766" s="545"/>
      <c r="BR766" s="545"/>
      <c r="BS766" s="545"/>
      <c r="BT766" s="545">
        <f t="shared" si="117"/>
        <v>60</v>
      </c>
      <c r="BU766" s="545">
        <f t="shared" si="118"/>
        <v>-11821713.150171466</v>
      </c>
      <c r="BV766" s="545">
        <f t="shared" si="119"/>
        <v>-3901165.3395565841</v>
      </c>
      <c r="BW766" s="545">
        <f t="shared" si="120"/>
        <v>-3901165.3395565841</v>
      </c>
      <c r="BX766" s="1101">
        <f t="shared" si="121"/>
        <v>2.3571563737227158E-4</v>
      </c>
      <c r="BY766" s="1102">
        <f t="shared" si="122"/>
        <v>43558286.849828534</v>
      </c>
    </row>
    <row r="767" spans="1:77" ht="12" customHeight="1">
      <c r="A767" s="1086">
        <v>1911351002</v>
      </c>
      <c r="B767" s="1061">
        <v>7151000</v>
      </c>
      <c r="C767" s="1062">
        <v>7052485</v>
      </c>
      <c r="D767" s="1062">
        <v>6</v>
      </c>
      <c r="E767" s="1062" t="s">
        <v>3369</v>
      </c>
      <c r="F767" s="1062" t="s">
        <v>3114</v>
      </c>
      <c r="G767" s="1087" t="s">
        <v>2905</v>
      </c>
      <c r="H767" s="1088" t="s">
        <v>2887</v>
      </c>
      <c r="I767" s="1088" t="s">
        <v>2795</v>
      </c>
      <c r="J767" s="1089"/>
      <c r="K767" s="1090">
        <v>42906</v>
      </c>
      <c r="L767" s="1091"/>
      <c r="M767" s="563">
        <v>0</v>
      </c>
      <c r="N767" s="562">
        <v>0</v>
      </c>
      <c r="O767" s="564">
        <v>0</v>
      </c>
      <c r="P767" s="565">
        <v>0</v>
      </c>
      <c r="Q767" s="564" t="s">
        <v>2796</v>
      </c>
      <c r="R767" s="564" t="s">
        <v>127</v>
      </c>
      <c r="S767" s="566">
        <v>21450000</v>
      </c>
      <c r="T767" s="567" t="s">
        <v>2797</v>
      </c>
      <c r="U767" s="601"/>
      <c r="V767" s="569">
        <v>21450000</v>
      </c>
      <c r="W767" s="566">
        <v>0</v>
      </c>
      <c r="X767" s="570">
        <v>0</v>
      </c>
      <c r="Y767" s="571">
        <v>21450000</v>
      </c>
      <c r="Z767" s="601"/>
      <c r="AA767" s="572"/>
      <c r="AB767" s="573"/>
      <c r="AC767" s="652">
        <v>0</v>
      </c>
      <c r="AD767" s="574">
        <v>0</v>
      </c>
      <c r="AE767" s="574">
        <v>0</v>
      </c>
      <c r="AF767" s="575">
        <v>0</v>
      </c>
      <c r="AG767" s="576" t="s">
        <v>2798</v>
      </c>
      <c r="AH767" s="574">
        <v>0</v>
      </c>
      <c r="AI767" s="577" t="s">
        <v>2798</v>
      </c>
      <c r="AJ767" s="574">
        <v>0</v>
      </c>
      <c r="AK767" s="577" t="s">
        <v>2798</v>
      </c>
      <c r="AL767" s="575">
        <v>0</v>
      </c>
      <c r="AM767" s="601"/>
      <c r="AN767" s="578">
        <v>0</v>
      </c>
      <c r="AO767" s="579">
        <v>0</v>
      </c>
      <c r="AP767" s="601"/>
      <c r="AQ767" s="595" t="s">
        <v>2795</v>
      </c>
      <c r="AR767" s="596" t="s">
        <v>2799</v>
      </c>
      <c r="AS767" s="582">
        <v>0</v>
      </c>
      <c r="AT767" s="601"/>
      <c r="AU767" s="595" t="s">
        <v>2795</v>
      </c>
      <c r="AV767" s="598" t="s">
        <v>2800</v>
      </c>
      <c r="AW767" s="562" t="s">
        <v>2801</v>
      </c>
      <c r="AX767" s="585" t="s">
        <v>178</v>
      </c>
      <c r="AY767" s="585" t="s">
        <v>178</v>
      </c>
      <c r="AZ767" s="586">
        <v>0</v>
      </c>
      <c r="BA767" s="586">
        <v>0</v>
      </c>
      <c r="BB767" s="586">
        <v>0</v>
      </c>
      <c r="BC767" s="592">
        <v>0</v>
      </c>
      <c r="BD767" s="599">
        <v>0</v>
      </c>
      <c r="BE767" s="568"/>
      <c r="BF767" s="589" t="s">
        <v>178</v>
      </c>
      <c r="BG767" s="590">
        <v>0</v>
      </c>
      <c r="BH767" s="590">
        <v>0</v>
      </c>
      <c r="BI767" s="591">
        <v>21450000</v>
      </c>
      <c r="BJ767" s="1100">
        <v>60</v>
      </c>
      <c r="BK767" s="544">
        <f t="shared" si="123"/>
        <v>357500</v>
      </c>
      <c r="BL767" s="544">
        <f t="shared" si="113"/>
        <v>281186.12403058325</v>
      </c>
      <c r="BM767" s="544">
        <f t="shared" si="114"/>
        <v>-76313.875969416753</v>
      </c>
      <c r="BN767" s="545"/>
      <c r="BO767" s="545">
        <f t="shared" si="115"/>
        <v>0</v>
      </c>
      <c r="BP767" s="545">
        <f t="shared" si="116"/>
        <v>0</v>
      </c>
      <c r="BQ767" s="545"/>
      <c r="BR767" s="545"/>
      <c r="BS767" s="545"/>
      <c r="BT767" s="545">
        <f t="shared" si="117"/>
        <v>60</v>
      </c>
      <c r="BU767" s="545">
        <f t="shared" si="118"/>
        <v>-4578832.5581650054</v>
      </c>
      <c r="BV767" s="545">
        <f t="shared" si="119"/>
        <v>-1511014.744194452</v>
      </c>
      <c r="BW767" s="545">
        <f t="shared" si="120"/>
        <v>-1511014.744194452</v>
      </c>
      <c r="BX767" s="1101">
        <f t="shared" si="121"/>
        <v>9.1298310249823491E-5</v>
      </c>
      <c r="BY767" s="1102">
        <f t="shared" si="122"/>
        <v>16871167.441834994</v>
      </c>
    </row>
    <row r="768" spans="1:77" ht="12" customHeight="1">
      <c r="A768" s="1086">
        <v>1911351002</v>
      </c>
      <c r="B768" s="1061">
        <v>7151000</v>
      </c>
      <c r="C768" s="1062">
        <v>7052485</v>
      </c>
      <c r="D768" s="1062">
        <v>7</v>
      </c>
      <c r="E768" s="1062" t="s">
        <v>3855</v>
      </c>
      <c r="F768" s="1062" t="s">
        <v>3114</v>
      </c>
      <c r="G768" s="1087" t="s">
        <v>2905</v>
      </c>
      <c r="H768" s="1088" t="s">
        <v>2887</v>
      </c>
      <c r="I768" s="1088" t="s">
        <v>2795</v>
      </c>
      <c r="J768" s="1089"/>
      <c r="K768" s="1090">
        <v>42935</v>
      </c>
      <c r="L768" s="1091"/>
      <c r="M768" s="563">
        <v>0</v>
      </c>
      <c r="N768" s="562">
        <v>0</v>
      </c>
      <c r="O768" s="564">
        <v>0</v>
      </c>
      <c r="P768" s="565">
        <v>0</v>
      </c>
      <c r="Q768" s="564" t="s">
        <v>2796</v>
      </c>
      <c r="R768" s="564" t="s">
        <v>127</v>
      </c>
      <c r="S768" s="566">
        <v>26130000</v>
      </c>
      <c r="T768" s="567" t="s">
        <v>2797</v>
      </c>
      <c r="U768" s="601"/>
      <c r="V768" s="569">
        <v>26130000</v>
      </c>
      <c r="W768" s="566">
        <v>0</v>
      </c>
      <c r="X768" s="570">
        <v>0</v>
      </c>
      <c r="Y768" s="571">
        <v>26130000</v>
      </c>
      <c r="Z768" s="601"/>
      <c r="AA768" s="572"/>
      <c r="AB768" s="573"/>
      <c r="AC768" s="652">
        <v>0</v>
      </c>
      <c r="AD768" s="574">
        <v>0</v>
      </c>
      <c r="AE768" s="574">
        <v>0</v>
      </c>
      <c r="AF768" s="575">
        <v>0</v>
      </c>
      <c r="AG768" s="576" t="s">
        <v>2798</v>
      </c>
      <c r="AH768" s="574">
        <v>0</v>
      </c>
      <c r="AI768" s="577" t="s">
        <v>2798</v>
      </c>
      <c r="AJ768" s="574">
        <v>0</v>
      </c>
      <c r="AK768" s="577" t="s">
        <v>2798</v>
      </c>
      <c r="AL768" s="575">
        <v>0</v>
      </c>
      <c r="AM768" s="601"/>
      <c r="AN768" s="578">
        <v>0</v>
      </c>
      <c r="AO768" s="579">
        <v>0</v>
      </c>
      <c r="AP768" s="601"/>
      <c r="AQ768" s="595" t="s">
        <v>2795</v>
      </c>
      <c r="AR768" s="596" t="s">
        <v>2799</v>
      </c>
      <c r="AS768" s="582">
        <v>0</v>
      </c>
      <c r="AT768" s="601"/>
      <c r="AU768" s="595" t="s">
        <v>2795</v>
      </c>
      <c r="AV768" s="598" t="s">
        <v>2800</v>
      </c>
      <c r="AW768" s="562" t="s">
        <v>2801</v>
      </c>
      <c r="AX768" s="585" t="s">
        <v>178</v>
      </c>
      <c r="AY768" s="585" t="s">
        <v>178</v>
      </c>
      <c r="AZ768" s="586">
        <v>0</v>
      </c>
      <c r="BA768" s="586">
        <v>0</v>
      </c>
      <c r="BB768" s="586">
        <v>0</v>
      </c>
      <c r="BC768" s="592">
        <v>0</v>
      </c>
      <c r="BD768" s="599">
        <v>0</v>
      </c>
      <c r="BE768" s="568"/>
      <c r="BF768" s="589" t="s">
        <v>178</v>
      </c>
      <c r="BG768" s="590">
        <v>0</v>
      </c>
      <c r="BH768" s="590">
        <v>0</v>
      </c>
      <c r="BI768" s="591">
        <v>26130000</v>
      </c>
      <c r="BJ768" s="1100">
        <v>60</v>
      </c>
      <c r="BK768" s="544">
        <f t="shared" si="123"/>
        <v>435500</v>
      </c>
      <c r="BL768" s="544">
        <f t="shared" si="113"/>
        <v>342535.82381907408</v>
      </c>
      <c r="BM768" s="544">
        <f t="shared" si="114"/>
        <v>-92964.176180925919</v>
      </c>
      <c r="BN768" s="545"/>
      <c r="BO768" s="545">
        <f t="shared" si="115"/>
        <v>0</v>
      </c>
      <c r="BP768" s="545">
        <f t="shared" si="116"/>
        <v>0</v>
      </c>
      <c r="BQ768" s="545"/>
      <c r="BR768" s="545"/>
      <c r="BS768" s="545"/>
      <c r="BT768" s="545">
        <f t="shared" si="117"/>
        <v>60</v>
      </c>
      <c r="BU768" s="545">
        <f t="shared" si="118"/>
        <v>-5577850.5708555551</v>
      </c>
      <c r="BV768" s="545">
        <f t="shared" si="119"/>
        <v>-1840690.6883823334</v>
      </c>
      <c r="BW768" s="545">
        <f t="shared" si="120"/>
        <v>-1840690.6883823334</v>
      </c>
      <c r="BX768" s="1101">
        <f t="shared" si="121"/>
        <v>1.1121794157705771E-4</v>
      </c>
      <c r="BY768" s="1102">
        <f t="shared" si="122"/>
        <v>20552149.429144446</v>
      </c>
    </row>
    <row r="769" spans="1:77" ht="12" customHeight="1">
      <c r="A769" s="1086">
        <v>1911351002</v>
      </c>
      <c r="B769" s="1061">
        <v>7151000</v>
      </c>
      <c r="C769" s="1062">
        <v>7052485</v>
      </c>
      <c r="D769" s="1062">
        <v>8</v>
      </c>
      <c r="E769" s="1062" t="s">
        <v>3856</v>
      </c>
      <c r="F769" s="1062" t="s">
        <v>3114</v>
      </c>
      <c r="G769" s="1087" t="s">
        <v>2905</v>
      </c>
      <c r="H769" s="1088" t="s">
        <v>2887</v>
      </c>
      <c r="I769" s="1088" t="s">
        <v>2795</v>
      </c>
      <c r="J769" s="1089"/>
      <c r="K769" s="1090">
        <v>43000</v>
      </c>
      <c r="L769" s="1091"/>
      <c r="M769" s="563">
        <v>0</v>
      </c>
      <c r="N769" s="562">
        <v>0</v>
      </c>
      <c r="O769" s="564">
        <v>0</v>
      </c>
      <c r="P769" s="565">
        <v>0</v>
      </c>
      <c r="Q769" s="564" t="s">
        <v>2796</v>
      </c>
      <c r="R769" s="564" t="s">
        <v>127</v>
      </c>
      <c r="S769" s="566">
        <v>26130000</v>
      </c>
      <c r="T769" s="567" t="s">
        <v>2797</v>
      </c>
      <c r="U769" s="601"/>
      <c r="V769" s="569">
        <v>29640000</v>
      </c>
      <c r="W769" s="566">
        <v>0</v>
      </c>
      <c r="X769" s="570">
        <v>0</v>
      </c>
      <c r="Y769" s="571">
        <v>29640000</v>
      </c>
      <c r="Z769" s="601"/>
      <c r="AA769" s="572"/>
      <c r="AB769" s="573"/>
      <c r="AC769" s="652">
        <v>0</v>
      </c>
      <c r="AD769" s="574">
        <v>0</v>
      </c>
      <c r="AE769" s="574">
        <v>0</v>
      </c>
      <c r="AF769" s="575">
        <v>0</v>
      </c>
      <c r="AG769" s="576" t="s">
        <v>2798</v>
      </c>
      <c r="AH769" s="574">
        <v>0</v>
      </c>
      <c r="AI769" s="577" t="s">
        <v>2798</v>
      </c>
      <c r="AJ769" s="574">
        <v>0</v>
      </c>
      <c r="AK769" s="577" t="s">
        <v>2798</v>
      </c>
      <c r="AL769" s="575">
        <v>0</v>
      </c>
      <c r="AM769" s="601"/>
      <c r="AN769" s="578">
        <v>0</v>
      </c>
      <c r="AO769" s="579">
        <v>0</v>
      </c>
      <c r="AP769" s="601"/>
      <c r="AQ769" s="595" t="s">
        <v>2795</v>
      </c>
      <c r="AR769" s="596" t="s">
        <v>2799</v>
      </c>
      <c r="AS769" s="582">
        <v>0</v>
      </c>
      <c r="AT769" s="601"/>
      <c r="AU769" s="595" t="s">
        <v>2795</v>
      </c>
      <c r="AV769" s="598" t="s">
        <v>2800</v>
      </c>
      <c r="AW769" s="562" t="s">
        <v>2801</v>
      </c>
      <c r="AX769" s="585" t="s">
        <v>178</v>
      </c>
      <c r="AY769" s="585" t="s">
        <v>178</v>
      </c>
      <c r="AZ769" s="586">
        <v>0</v>
      </c>
      <c r="BA769" s="586">
        <v>0</v>
      </c>
      <c r="BB769" s="586">
        <v>0</v>
      </c>
      <c r="BC769" s="592">
        <v>0</v>
      </c>
      <c r="BD769" s="599">
        <v>0</v>
      </c>
      <c r="BE769" s="568"/>
      <c r="BF769" s="589" t="s">
        <v>178</v>
      </c>
      <c r="BG769" s="590">
        <v>0</v>
      </c>
      <c r="BH769" s="590">
        <v>0</v>
      </c>
      <c r="BI769" s="591">
        <v>29640000</v>
      </c>
      <c r="BJ769" s="1100">
        <v>60</v>
      </c>
      <c r="BK769" s="544">
        <f t="shared" si="123"/>
        <v>494000</v>
      </c>
      <c r="BL769" s="544">
        <f t="shared" si="113"/>
        <v>388548.09866044222</v>
      </c>
      <c r="BM769" s="544">
        <f t="shared" si="114"/>
        <v>-105451.90133955778</v>
      </c>
      <c r="BN769" s="545"/>
      <c r="BO769" s="545">
        <f t="shared" si="115"/>
        <v>0</v>
      </c>
      <c r="BP769" s="545">
        <f t="shared" si="116"/>
        <v>0</v>
      </c>
      <c r="BQ769" s="545"/>
      <c r="BR769" s="545"/>
      <c r="BS769" s="545"/>
      <c r="BT769" s="545">
        <f t="shared" si="117"/>
        <v>60</v>
      </c>
      <c r="BU769" s="545">
        <f t="shared" si="118"/>
        <v>-6327114.0803734669</v>
      </c>
      <c r="BV769" s="545">
        <f t="shared" si="119"/>
        <v>-2087947.6465232442</v>
      </c>
      <c r="BW769" s="545">
        <f t="shared" si="120"/>
        <v>-2087947.6465232442</v>
      </c>
      <c r="BX769" s="1101">
        <f t="shared" si="121"/>
        <v>1.2615766507248336E-4</v>
      </c>
      <c r="BY769" s="1102">
        <f t="shared" si="122"/>
        <v>23312885.919626534</v>
      </c>
    </row>
    <row r="770" spans="1:77" ht="12" customHeight="1">
      <c r="A770" s="1086">
        <v>1911351002</v>
      </c>
      <c r="B770" s="1061">
        <v>7151000</v>
      </c>
      <c r="C770" s="1062">
        <v>7052485</v>
      </c>
      <c r="D770" s="1062">
        <v>9</v>
      </c>
      <c r="E770" s="1062" t="s">
        <v>3857</v>
      </c>
      <c r="F770" s="1062" t="s">
        <v>3114</v>
      </c>
      <c r="G770" s="1087" t="s">
        <v>2905</v>
      </c>
      <c r="H770" s="1088" t="s">
        <v>2887</v>
      </c>
      <c r="I770" s="1088" t="s">
        <v>2795</v>
      </c>
      <c r="J770" s="1089"/>
      <c r="K770" s="1090">
        <v>43000</v>
      </c>
      <c r="L770" s="1091"/>
      <c r="M770" s="563">
        <v>0</v>
      </c>
      <c r="N770" s="562">
        <v>0</v>
      </c>
      <c r="O770" s="564">
        <v>0</v>
      </c>
      <c r="P770" s="565">
        <v>0</v>
      </c>
      <c r="Q770" s="564" t="s">
        <v>2796</v>
      </c>
      <c r="R770" s="564" t="s">
        <v>127</v>
      </c>
      <c r="S770" s="566">
        <v>26130000</v>
      </c>
      <c r="T770" s="567" t="s">
        <v>2797</v>
      </c>
      <c r="U770" s="601"/>
      <c r="V770" s="569">
        <v>31980000</v>
      </c>
      <c r="W770" s="566">
        <v>0</v>
      </c>
      <c r="X770" s="570">
        <v>0</v>
      </c>
      <c r="Y770" s="571">
        <v>31980000</v>
      </c>
      <c r="Z770" s="601"/>
      <c r="AA770" s="572"/>
      <c r="AB770" s="573"/>
      <c r="AC770" s="652">
        <v>0</v>
      </c>
      <c r="AD770" s="574">
        <v>0</v>
      </c>
      <c r="AE770" s="574">
        <v>0</v>
      </c>
      <c r="AF770" s="575">
        <v>0</v>
      </c>
      <c r="AG770" s="576" t="s">
        <v>2798</v>
      </c>
      <c r="AH770" s="574">
        <v>0</v>
      </c>
      <c r="AI770" s="577" t="s">
        <v>2798</v>
      </c>
      <c r="AJ770" s="574">
        <v>0</v>
      </c>
      <c r="AK770" s="577" t="s">
        <v>2798</v>
      </c>
      <c r="AL770" s="575">
        <v>0</v>
      </c>
      <c r="AM770" s="601"/>
      <c r="AN770" s="578">
        <v>0</v>
      </c>
      <c r="AO770" s="579">
        <v>0</v>
      </c>
      <c r="AP770" s="601"/>
      <c r="AQ770" s="595" t="s">
        <v>2795</v>
      </c>
      <c r="AR770" s="596" t="s">
        <v>2799</v>
      </c>
      <c r="AS770" s="582">
        <v>0</v>
      </c>
      <c r="AT770" s="601"/>
      <c r="AU770" s="595" t="s">
        <v>2795</v>
      </c>
      <c r="AV770" s="598" t="s">
        <v>2800</v>
      </c>
      <c r="AW770" s="562" t="s">
        <v>2801</v>
      </c>
      <c r="AX770" s="585" t="s">
        <v>178</v>
      </c>
      <c r="AY770" s="585" t="s">
        <v>178</v>
      </c>
      <c r="AZ770" s="586">
        <v>0</v>
      </c>
      <c r="BA770" s="586">
        <v>0</v>
      </c>
      <c r="BB770" s="586">
        <v>0</v>
      </c>
      <c r="BC770" s="592">
        <v>0</v>
      </c>
      <c r="BD770" s="599">
        <v>0</v>
      </c>
      <c r="BE770" s="568"/>
      <c r="BF770" s="589" t="s">
        <v>178</v>
      </c>
      <c r="BG770" s="590">
        <v>0</v>
      </c>
      <c r="BH770" s="590">
        <v>0</v>
      </c>
      <c r="BI770" s="591">
        <v>31980000</v>
      </c>
      <c r="BJ770" s="1100">
        <v>60</v>
      </c>
      <c r="BK770" s="544">
        <f t="shared" si="123"/>
        <v>533000</v>
      </c>
      <c r="BL770" s="544">
        <f t="shared" si="113"/>
        <v>419222.94855468773</v>
      </c>
      <c r="BM770" s="544">
        <f t="shared" si="114"/>
        <v>-113777.05144531227</v>
      </c>
      <c r="BN770" s="545"/>
      <c r="BO770" s="545">
        <f t="shared" si="115"/>
        <v>0</v>
      </c>
      <c r="BP770" s="545">
        <f t="shared" si="116"/>
        <v>0</v>
      </c>
      <c r="BQ770" s="545"/>
      <c r="BR770" s="545"/>
      <c r="BS770" s="545"/>
      <c r="BT770" s="545">
        <f t="shared" si="117"/>
        <v>60</v>
      </c>
      <c r="BU770" s="545">
        <f t="shared" si="118"/>
        <v>-6826623.0867187362</v>
      </c>
      <c r="BV770" s="545">
        <f t="shared" si="119"/>
        <v>-2252785.6186171831</v>
      </c>
      <c r="BW770" s="545">
        <f t="shared" si="120"/>
        <v>-2252785.6186171831</v>
      </c>
      <c r="BX770" s="1101">
        <f t="shared" si="121"/>
        <v>1.3611748073610048E-4</v>
      </c>
      <c r="BY770" s="1102">
        <f t="shared" si="122"/>
        <v>25153376.913281262</v>
      </c>
    </row>
    <row r="771" spans="1:77" ht="12" customHeight="1">
      <c r="A771" s="1086">
        <v>1911351000</v>
      </c>
      <c r="B771" s="1061">
        <v>7000100</v>
      </c>
      <c r="C771" s="1062">
        <v>7052335</v>
      </c>
      <c r="D771" s="1062">
        <v>0</v>
      </c>
      <c r="E771" s="1062" t="s">
        <v>3117</v>
      </c>
      <c r="F771" s="1062" t="s">
        <v>3118</v>
      </c>
      <c r="G771" s="1087" t="s">
        <v>3077</v>
      </c>
      <c r="H771" s="1088" t="s">
        <v>2794</v>
      </c>
      <c r="I771" s="1088" t="s">
        <v>2842</v>
      </c>
      <c r="J771" s="1089" t="s">
        <v>3307</v>
      </c>
      <c r="K771" s="1090">
        <v>42721</v>
      </c>
      <c r="L771" s="1091"/>
      <c r="M771" s="563">
        <v>0</v>
      </c>
      <c r="N771" s="562">
        <v>0</v>
      </c>
      <c r="O771" s="564">
        <v>0</v>
      </c>
      <c r="P771" s="565">
        <v>0</v>
      </c>
      <c r="Q771" s="564" t="s">
        <v>2796</v>
      </c>
      <c r="R771" s="564" t="s">
        <v>127</v>
      </c>
      <c r="S771" s="566">
        <v>1666961348.2</v>
      </c>
      <c r="T771" s="567" t="s">
        <v>2797</v>
      </c>
      <c r="U771" s="601"/>
      <c r="V771" s="569">
        <v>1666961348.2</v>
      </c>
      <c r="W771" s="566">
        <v>0</v>
      </c>
      <c r="X771" s="570">
        <v>0</v>
      </c>
      <c r="Y771" s="571">
        <v>1666961348.2</v>
      </c>
      <c r="Z771" s="601"/>
      <c r="AA771" s="572"/>
      <c r="AB771" s="573"/>
      <c r="AC771" s="652">
        <v>0</v>
      </c>
      <c r="AD771" s="574">
        <v>0</v>
      </c>
      <c r="AE771" s="574">
        <v>0</v>
      </c>
      <c r="AF771" s="575">
        <v>0</v>
      </c>
      <c r="AG771" s="576" t="s">
        <v>2798</v>
      </c>
      <c r="AH771" s="574">
        <v>0</v>
      </c>
      <c r="AI771" s="577" t="s">
        <v>2798</v>
      </c>
      <c r="AJ771" s="574">
        <v>0</v>
      </c>
      <c r="AK771" s="577" t="s">
        <v>2798</v>
      </c>
      <c r="AL771" s="575">
        <v>0</v>
      </c>
      <c r="AM771" s="601"/>
      <c r="AN771" s="578">
        <v>0</v>
      </c>
      <c r="AO771" s="579">
        <v>0</v>
      </c>
      <c r="AP771" s="601"/>
      <c r="AQ771" s="595" t="s">
        <v>2795</v>
      </c>
      <c r="AR771" s="596" t="s">
        <v>2799</v>
      </c>
      <c r="AS771" s="582">
        <v>0</v>
      </c>
      <c r="AT771" s="601"/>
      <c r="AU771" s="595" t="s">
        <v>2795</v>
      </c>
      <c r="AV771" s="598" t="s">
        <v>2800</v>
      </c>
      <c r="AW771" s="562" t="s">
        <v>2801</v>
      </c>
      <c r="AX771" s="585" t="s">
        <v>178</v>
      </c>
      <c r="AY771" s="585" t="s">
        <v>178</v>
      </c>
      <c r="AZ771" s="586">
        <v>0</v>
      </c>
      <c r="BA771" s="586">
        <v>0</v>
      </c>
      <c r="BB771" s="586">
        <v>0</v>
      </c>
      <c r="BC771" s="592">
        <v>0</v>
      </c>
      <c r="BD771" s="599">
        <v>0</v>
      </c>
      <c r="BE771" s="568"/>
      <c r="BF771" s="589" t="s">
        <v>178</v>
      </c>
      <c r="BG771" s="590">
        <v>0</v>
      </c>
      <c r="BH771" s="590">
        <v>0</v>
      </c>
      <c r="BI771" s="591">
        <v>1666961348.2</v>
      </c>
      <c r="BJ771" s="1100">
        <v>60</v>
      </c>
      <c r="BK771" s="544">
        <f t="shared" si="123"/>
        <v>27782689.136666667</v>
      </c>
      <c r="BL771" s="544">
        <f t="shared" si="113"/>
        <v>21852046.639121372</v>
      </c>
      <c r="BM771" s="544">
        <f t="shared" si="114"/>
        <v>-5930642.4975452945</v>
      </c>
      <c r="BN771" s="545"/>
      <c r="BO771" s="545">
        <f t="shared" si="115"/>
        <v>0</v>
      </c>
      <c r="BP771" s="545">
        <f t="shared" si="116"/>
        <v>0</v>
      </c>
      <c r="BQ771" s="545"/>
      <c r="BR771" s="545"/>
      <c r="BS771" s="545"/>
      <c r="BT771" s="545">
        <f t="shared" si="117"/>
        <v>60</v>
      </c>
      <c r="BU771" s="545">
        <f t="shared" si="118"/>
        <v>-355838549.85271764</v>
      </c>
      <c r="BV771" s="545">
        <f t="shared" si="119"/>
        <v>-117426721.45139682</v>
      </c>
      <c r="BW771" s="545">
        <f t="shared" si="120"/>
        <v>-117426721.45139682</v>
      </c>
      <c r="BX771" s="1101">
        <f t="shared" si="121"/>
        <v>7.0951400625840402E-3</v>
      </c>
      <c r="BY771" s="1102">
        <f t="shared" si="122"/>
        <v>1311122798.3472824</v>
      </c>
    </row>
    <row r="772" spans="1:77" ht="12" customHeight="1">
      <c r="A772" s="1086">
        <v>1911351000</v>
      </c>
      <c r="B772" s="1061">
        <v>7000100</v>
      </c>
      <c r="C772" s="1062">
        <v>7052335</v>
      </c>
      <c r="D772" s="1062">
        <v>1</v>
      </c>
      <c r="E772" s="1062" t="s">
        <v>3119</v>
      </c>
      <c r="F772" s="1062" t="s">
        <v>3118</v>
      </c>
      <c r="G772" s="1087" t="s">
        <v>3077</v>
      </c>
      <c r="H772" s="1088" t="s">
        <v>2794</v>
      </c>
      <c r="I772" s="1088" t="s">
        <v>2795</v>
      </c>
      <c r="J772" s="1089" t="s">
        <v>3307</v>
      </c>
      <c r="K772" s="1090">
        <v>42721</v>
      </c>
      <c r="L772" s="1091"/>
      <c r="M772" s="563">
        <v>0</v>
      </c>
      <c r="N772" s="562">
        <v>0</v>
      </c>
      <c r="O772" s="564">
        <v>0</v>
      </c>
      <c r="P772" s="565">
        <v>0</v>
      </c>
      <c r="Q772" s="564" t="s">
        <v>2796</v>
      </c>
      <c r="R772" s="564" t="s">
        <v>127</v>
      </c>
      <c r="S772" s="566">
        <v>714412006.03999996</v>
      </c>
      <c r="T772" s="567" t="s">
        <v>2797</v>
      </c>
      <c r="U772" s="601"/>
      <c r="V772" s="569">
        <v>714412006.03999996</v>
      </c>
      <c r="W772" s="566">
        <v>0</v>
      </c>
      <c r="X772" s="570">
        <v>0</v>
      </c>
      <c r="Y772" s="571">
        <v>714412006.03999996</v>
      </c>
      <c r="Z772" s="601"/>
      <c r="AA772" s="572"/>
      <c r="AB772" s="573"/>
      <c r="AC772" s="652">
        <v>0</v>
      </c>
      <c r="AD772" s="574">
        <v>0</v>
      </c>
      <c r="AE772" s="574">
        <v>0</v>
      </c>
      <c r="AF772" s="575">
        <v>0</v>
      </c>
      <c r="AG772" s="576" t="s">
        <v>2798</v>
      </c>
      <c r="AH772" s="574">
        <v>0</v>
      </c>
      <c r="AI772" s="577" t="s">
        <v>2798</v>
      </c>
      <c r="AJ772" s="574">
        <v>0</v>
      </c>
      <c r="AK772" s="577" t="s">
        <v>2798</v>
      </c>
      <c r="AL772" s="575">
        <v>0</v>
      </c>
      <c r="AM772" s="601"/>
      <c r="AN772" s="578">
        <v>0</v>
      </c>
      <c r="AO772" s="579">
        <v>0</v>
      </c>
      <c r="AP772" s="601"/>
      <c r="AQ772" s="595" t="s">
        <v>2795</v>
      </c>
      <c r="AR772" s="596" t="s">
        <v>2799</v>
      </c>
      <c r="AS772" s="582">
        <v>0</v>
      </c>
      <c r="AT772" s="601"/>
      <c r="AU772" s="595" t="s">
        <v>2795</v>
      </c>
      <c r="AV772" s="598" t="s">
        <v>2800</v>
      </c>
      <c r="AW772" s="562" t="s">
        <v>2801</v>
      </c>
      <c r="AX772" s="585" t="s">
        <v>178</v>
      </c>
      <c r="AY772" s="585" t="s">
        <v>178</v>
      </c>
      <c r="AZ772" s="586">
        <v>0</v>
      </c>
      <c r="BA772" s="586">
        <v>0</v>
      </c>
      <c r="BB772" s="586">
        <v>0</v>
      </c>
      <c r="BC772" s="592">
        <v>0</v>
      </c>
      <c r="BD772" s="599">
        <v>0</v>
      </c>
      <c r="BE772" s="568"/>
      <c r="BF772" s="589" t="s">
        <v>178</v>
      </c>
      <c r="BG772" s="590">
        <v>0</v>
      </c>
      <c r="BH772" s="590">
        <v>0</v>
      </c>
      <c r="BI772" s="591">
        <v>714412006.03999996</v>
      </c>
      <c r="BJ772" s="1100">
        <v>60</v>
      </c>
      <c r="BK772" s="544">
        <f t="shared" si="123"/>
        <v>11906866.767333332</v>
      </c>
      <c r="BL772" s="544">
        <f t="shared" si="113"/>
        <v>9365162.8409930635</v>
      </c>
      <c r="BM772" s="544">
        <f t="shared" si="114"/>
        <v>-2541703.9263402689</v>
      </c>
      <c r="BN772" s="545"/>
      <c r="BO772" s="545">
        <f t="shared" si="115"/>
        <v>0</v>
      </c>
      <c r="BP772" s="545">
        <f t="shared" si="116"/>
        <v>0</v>
      </c>
      <c r="BQ772" s="545"/>
      <c r="BR772" s="545"/>
      <c r="BS772" s="545"/>
      <c r="BT772" s="545">
        <f t="shared" si="117"/>
        <v>60</v>
      </c>
      <c r="BU772" s="545">
        <f t="shared" si="118"/>
        <v>-152502235.58041614</v>
      </c>
      <c r="BV772" s="545">
        <f t="shared" si="119"/>
        <v>-50325737.741537333</v>
      </c>
      <c r="BW772" s="545">
        <f t="shared" si="120"/>
        <v>-50325737.741537333</v>
      </c>
      <c r="BX772" s="1101">
        <f t="shared" si="121"/>
        <v>3.0407743111253468E-3</v>
      </c>
      <c r="BY772" s="1102">
        <f t="shared" si="122"/>
        <v>561909770.45958376</v>
      </c>
    </row>
    <row r="773" spans="1:77" ht="12" customHeight="1">
      <c r="A773" s="1086">
        <v>1911351000</v>
      </c>
      <c r="B773" s="1061">
        <v>7000100</v>
      </c>
      <c r="C773" s="1062">
        <v>7052335</v>
      </c>
      <c r="D773" s="1062">
        <v>2</v>
      </c>
      <c r="E773" s="1062" t="s">
        <v>3370</v>
      </c>
      <c r="F773" s="1062" t="s">
        <v>3118</v>
      </c>
      <c r="G773" s="1087" t="s">
        <v>3077</v>
      </c>
      <c r="H773" s="1088" t="s">
        <v>2794</v>
      </c>
      <c r="I773" s="1088" t="s">
        <v>2795</v>
      </c>
      <c r="J773" s="1089"/>
      <c r="K773" s="1090">
        <v>42901</v>
      </c>
      <c r="L773" s="1091"/>
      <c r="M773" s="563">
        <v>0</v>
      </c>
      <c r="N773" s="562">
        <v>0</v>
      </c>
      <c r="O773" s="564">
        <v>0</v>
      </c>
      <c r="P773" s="565">
        <v>0</v>
      </c>
      <c r="Q773" s="564" t="s">
        <v>2796</v>
      </c>
      <c r="R773" s="564" t="s">
        <v>127</v>
      </c>
      <c r="S773" s="566">
        <v>709503923.75999999</v>
      </c>
      <c r="T773" s="567" t="s">
        <v>2797</v>
      </c>
      <c r="U773" s="601"/>
      <c r="V773" s="569">
        <v>709503923.75999999</v>
      </c>
      <c r="W773" s="566">
        <v>0</v>
      </c>
      <c r="X773" s="570">
        <v>0</v>
      </c>
      <c r="Y773" s="571">
        <v>709503923.75999999</v>
      </c>
      <c r="Z773" s="601"/>
      <c r="AA773" s="572"/>
      <c r="AB773" s="573"/>
      <c r="AC773" s="652">
        <v>0</v>
      </c>
      <c r="AD773" s="574">
        <v>0</v>
      </c>
      <c r="AE773" s="574">
        <v>0</v>
      </c>
      <c r="AF773" s="575">
        <v>0</v>
      </c>
      <c r="AG773" s="576" t="s">
        <v>2798</v>
      </c>
      <c r="AH773" s="574">
        <v>0</v>
      </c>
      <c r="AI773" s="577" t="s">
        <v>2798</v>
      </c>
      <c r="AJ773" s="574">
        <v>0</v>
      </c>
      <c r="AK773" s="577" t="s">
        <v>2798</v>
      </c>
      <c r="AL773" s="575">
        <v>0</v>
      </c>
      <c r="AM773" s="601"/>
      <c r="AN773" s="578">
        <v>0</v>
      </c>
      <c r="AO773" s="579">
        <v>0</v>
      </c>
      <c r="AP773" s="601"/>
      <c r="AQ773" s="595" t="s">
        <v>2795</v>
      </c>
      <c r="AR773" s="596" t="s">
        <v>2799</v>
      </c>
      <c r="AS773" s="582">
        <v>0</v>
      </c>
      <c r="AT773" s="601"/>
      <c r="AU773" s="595" t="s">
        <v>2795</v>
      </c>
      <c r="AV773" s="598" t="s">
        <v>2800</v>
      </c>
      <c r="AW773" s="562" t="s">
        <v>2801</v>
      </c>
      <c r="AX773" s="585" t="s">
        <v>178</v>
      </c>
      <c r="AY773" s="585" t="s">
        <v>178</v>
      </c>
      <c r="AZ773" s="586">
        <v>0</v>
      </c>
      <c r="BA773" s="586">
        <v>0</v>
      </c>
      <c r="BB773" s="586">
        <v>0</v>
      </c>
      <c r="BC773" s="592">
        <v>0</v>
      </c>
      <c r="BD773" s="599">
        <v>0</v>
      </c>
      <c r="BE773" s="568"/>
      <c r="BF773" s="589" t="s">
        <v>178</v>
      </c>
      <c r="BG773" s="590">
        <v>0</v>
      </c>
      <c r="BH773" s="590">
        <v>0</v>
      </c>
      <c r="BI773" s="591">
        <v>709503923.75999999</v>
      </c>
      <c r="BJ773" s="1100">
        <v>60</v>
      </c>
      <c r="BK773" s="544">
        <f t="shared" si="123"/>
        <v>11825065.396</v>
      </c>
      <c r="BL773" s="544">
        <f t="shared" si="113"/>
        <v>9300823.2310752831</v>
      </c>
      <c r="BM773" s="544">
        <f t="shared" si="114"/>
        <v>-2524242.1649247166</v>
      </c>
      <c r="BN773" s="545"/>
      <c r="BO773" s="545">
        <f t="shared" si="115"/>
        <v>0</v>
      </c>
      <c r="BP773" s="545">
        <f t="shared" si="116"/>
        <v>0</v>
      </c>
      <c r="BQ773" s="545"/>
      <c r="BR773" s="545"/>
      <c r="BS773" s="545"/>
      <c r="BT773" s="545">
        <f t="shared" si="117"/>
        <v>60</v>
      </c>
      <c r="BU773" s="545">
        <f t="shared" si="118"/>
        <v>-151454529.89548299</v>
      </c>
      <c r="BV773" s="545">
        <f t="shared" si="119"/>
        <v>-49979994.865509391</v>
      </c>
      <c r="BW773" s="545">
        <f t="shared" si="120"/>
        <v>-49979994.865509391</v>
      </c>
      <c r="BX773" s="1101">
        <f t="shared" si="121"/>
        <v>3.0198838860096781E-3</v>
      </c>
      <c r="BY773" s="1102">
        <f t="shared" si="122"/>
        <v>558049393.86451697</v>
      </c>
    </row>
    <row r="774" spans="1:77" ht="12" customHeight="1">
      <c r="A774" s="1086">
        <v>1911351000</v>
      </c>
      <c r="B774" s="1061">
        <v>7000100</v>
      </c>
      <c r="C774" s="1062">
        <v>7052335</v>
      </c>
      <c r="D774" s="1062">
        <v>3</v>
      </c>
      <c r="E774" s="1062" t="s">
        <v>3371</v>
      </c>
      <c r="F774" s="1062" t="s">
        <v>3118</v>
      </c>
      <c r="G774" s="1087" t="s">
        <v>3343</v>
      </c>
      <c r="H774" s="1088" t="s">
        <v>2794</v>
      </c>
      <c r="I774" s="1088" t="s">
        <v>2795</v>
      </c>
      <c r="J774" s="1089"/>
      <c r="K774" s="1090">
        <v>42901</v>
      </c>
      <c r="L774" s="1091">
        <v>42886</v>
      </c>
      <c r="M774" s="563">
        <v>120</v>
      </c>
      <c r="N774" s="562">
        <v>46538</v>
      </c>
      <c r="O774" s="564">
        <v>11</v>
      </c>
      <c r="P774" s="565">
        <v>109</v>
      </c>
      <c r="Q774" s="564" t="s">
        <v>2796</v>
      </c>
      <c r="R774" s="564" t="s">
        <v>127</v>
      </c>
      <c r="S774" s="566">
        <v>109154449.81</v>
      </c>
      <c r="T774" s="567" t="s">
        <v>2797</v>
      </c>
      <c r="U774" s="601"/>
      <c r="V774" s="569">
        <v>109154449.81</v>
      </c>
      <c r="W774" s="566">
        <v>-9096204.1508333366</v>
      </c>
      <c r="X774" s="570">
        <v>0</v>
      </c>
      <c r="Y774" s="571">
        <v>100058245.65916666</v>
      </c>
      <c r="Z774" s="601"/>
      <c r="AA774" s="572"/>
      <c r="AB774" s="573"/>
      <c r="AC774" s="652">
        <v>0</v>
      </c>
      <c r="AD774" s="574">
        <v>0</v>
      </c>
      <c r="AE774" s="574">
        <v>0</v>
      </c>
      <c r="AF774" s="575">
        <v>0</v>
      </c>
      <c r="AG774" s="576" t="s">
        <v>2798</v>
      </c>
      <c r="AH774" s="574">
        <v>0</v>
      </c>
      <c r="AI774" s="577" t="s">
        <v>2798</v>
      </c>
      <c r="AJ774" s="574">
        <v>0</v>
      </c>
      <c r="AK774" s="577" t="s">
        <v>2798</v>
      </c>
      <c r="AL774" s="575">
        <v>0</v>
      </c>
      <c r="AM774" s="601"/>
      <c r="AN774" s="578">
        <v>0</v>
      </c>
      <c r="AO774" s="579">
        <v>0</v>
      </c>
      <c r="AP774" s="601"/>
      <c r="AQ774" s="595" t="s">
        <v>2795</v>
      </c>
      <c r="AR774" s="596" t="s">
        <v>2799</v>
      </c>
      <c r="AS774" s="582">
        <v>0</v>
      </c>
      <c r="AT774" s="601"/>
      <c r="AU774" s="595" t="s">
        <v>2795</v>
      </c>
      <c r="AV774" s="598" t="s">
        <v>2800</v>
      </c>
      <c r="AW774" s="562" t="s">
        <v>2801</v>
      </c>
      <c r="AX774" s="585" t="s">
        <v>178</v>
      </c>
      <c r="AY774" s="585" t="s">
        <v>178</v>
      </c>
      <c r="AZ774" s="586">
        <v>0</v>
      </c>
      <c r="BA774" s="586">
        <v>0</v>
      </c>
      <c r="BB774" s="586">
        <v>0</v>
      </c>
      <c r="BC774" s="592">
        <v>0</v>
      </c>
      <c r="BD774" s="599">
        <v>0</v>
      </c>
      <c r="BE774" s="568"/>
      <c r="BF774" s="589">
        <v>1</v>
      </c>
      <c r="BG774" s="590">
        <v>909620.41508333338</v>
      </c>
      <c r="BH774" s="590">
        <v>-10005824.56591667</v>
      </c>
      <c r="BI774" s="591">
        <v>99148625.24408333</v>
      </c>
      <c r="BJ774" s="1100">
        <v>60</v>
      </c>
      <c r="BK774" s="544">
        <f t="shared" si="123"/>
        <v>1652477.0874013889</v>
      </c>
      <c r="BL774" s="544">
        <f t="shared" si="113"/>
        <v>1299730.4258901924</v>
      </c>
      <c r="BM774" s="544">
        <f t="shared" si="114"/>
        <v>-352746.66151119652</v>
      </c>
      <c r="BN774" s="545"/>
      <c r="BO774" s="545">
        <f t="shared" si="115"/>
        <v>0</v>
      </c>
      <c r="BP774" s="545">
        <f t="shared" si="116"/>
        <v>0</v>
      </c>
      <c r="BQ774" s="545"/>
      <c r="BR774" s="545"/>
      <c r="BS774" s="545"/>
      <c r="BT774" s="545">
        <f t="shared" si="117"/>
        <v>60</v>
      </c>
      <c r="BU774" s="545">
        <f t="shared" si="118"/>
        <v>-21164799.69067179</v>
      </c>
      <c r="BV774" s="545">
        <f t="shared" si="119"/>
        <v>-6984383.8979216907</v>
      </c>
      <c r="BW774" s="545">
        <f t="shared" si="120"/>
        <v>-6984383.8979216907</v>
      </c>
      <c r="BX774" s="1101">
        <f t="shared" si="121"/>
        <v>4.2200941484278793E-4</v>
      </c>
      <c r="BY774" s="1102">
        <f t="shared" si="122"/>
        <v>77983825.553411543</v>
      </c>
    </row>
    <row r="775" spans="1:77" ht="12" customHeight="1">
      <c r="A775" s="1086">
        <v>1911351000</v>
      </c>
      <c r="B775" s="1061">
        <v>7000100</v>
      </c>
      <c r="C775" s="1062">
        <v>7052335</v>
      </c>
      <c r="D775" s="1062">
        <v>4</v>
      </c>
      <c r="E775" s="1062" t="s">
        <v>4634</v>
      </c>
      <c r="F775" s="1062" t="s">
        <v>3118</v>
      </c>
      <c r="G775" s="1087" t="s">
        <v>3077</v>
      </c>
      <c r="H775" s="1088" t="s">
        <v>2794</v>
      </c>
      <c r="I775" s="1088" t="s">
        <v>2795</v>
      </c>
      <c r="J775" s="1089"/>
      <c r="K775" s="1090">
        <v>43023</v>
      </c>
      <c r="L775" s="1091"/>
      <c r="M775" s="563">
        <v>0</v>
      </c>
      <c r="N775" s="562">
        <v>0</v>
      </c>
      <c r="O775" s="564">
        <v>0</v>
      </c>
      <c r="P775" s="565">
        <v>0</v>
      </c>
      <c r="Q775" s="564" t="s">
        <v>2796</v>
      </c>
      <c r="R775" s="564" t="s">
        <v>127</v>
      </c>
      <c r="S775" s="566">
        <v>996006931.37</v>
      </c>
      <c r="T775" s="567" t="s">
        <v>2797</v>
      </c>
      <c r="U775" s="601"/>
      <c r="V775" s="569">
        <v>996006931.37</v>
      </c>
      <c r="W775" s="566">
        <v>0</v>
      </c>
      <c r="X775" s="570">
        <v>0</v>
      </c>
      <c r="Y775" s="571">
        <v>996006931.37</v>
      </c>
      <c r="Z775" s="601"/>
      <c r="AA775" s="572"/>
      <c r="AB775" s="573"/>
      <c r="AC775" s="652">
        <v>0</v>
      </c>
      <c r="AD775" s="574">
        <v>0</v>
      </c>
      <c r="AE775" s="574">
        <v>0</v>
      </c>
      <c r="AF775" s="575">
        <v>0</v>
      </c>
      <c r="AG775" s="576" t="s">
        <v>2798</v>
      </c>
      <c r="AH775" s="574">
        <v>0</v>
      </c>
      <c r="AI775" s="577" t="s">
        <v>2798</v>
      </c>
      <c r="AJ775" s="574">
        <v>0</v>
      </c>
      <c r="AK775" s="577" t="s">
        <v>2798</v>
      </c>
      <c r="AL775" s="575">
        <v>0</v>
      </c>
      <c r="AM775" s="601"/>
      <c r="AN775" s="578">
        <v>0</v>
      </c>
      <c r="AO775" s="579">
        <v>0</v>
      </c>
      <c r="AP775" s="601"/>
      <c r="AQ775" s="595" t="s">
        <v>2795</v>
      </c>
      <c r="AR775" s="596" t="s">
        <v>2799</v>
      </c>
      <c r="AS775" s="582">
        <v>0</v>
      </c>
      <c r="AT775" s="601"/>
      <c r="AU775" s="595" t="s">
        <v>2795</v>
      </c>
      <c r="AV775" s="598" t="s">
        <v>2800</v>
      </c>
      <c r="AW775" s="562" t="s">
        <v>2801</v>
      </c>
      <c r="AX775" s="585" t="s">
        <v>178</v>
      </c>
      <c r="AY775" s="585"/>
      <c r="AZ775" s="586">
        <v>0</v>
      </c>
      <c r="BA775" s="586">
        <v>0</v>
      </c>
      <c r="BB775" s="586">
        <v>0</v>
      </c>
      <c r="BC775" s="592">
        <v>0</v>
      </c>
      <c r="BD775" s="599">
        <v>0</v>
      </c>
      <c r="BE775" s="568"/>
      <c r="BF775" s="589" t="s">
        <v>178</v>
      </c>
      <c r="BG775" s="590">
        <v>0</v>
      </c>
      <c r="BH775" s="590">
        <v>0</v>
      </c>
      <c r="BI775" s="591">
        <v>996006931.37</v>
      </c>
      <c r="BJ775" s="1100">
        <v>60</v>
      </c>
      <c r="BK775" s="544">
        <f t="shared" si="123"/>
        <v>16600115.522833334</v>
      </c>
      <c r="BL775" s="544">
        <f t="shared" si="113"/>
        <v>13056565.433078108</v>
      </c>
      <c r="BM775" s="544">
        <f t="shared" si="114"/>
        <v>-3543550.0897552259</v>
      </c>
      <c r="BN775" s="545"/>
      <c r="BO775" s="545">
        <f t="shared" si="115"/>
        <v>0</v>
      </c>
      <c r="BP775" s="545">
        <f t="shared" si="116"/>
        <v>0</v>
      </c>
      <c r="BQ775" s="545"/>
      <c r="BR775" s="545"/>
      <c r="BS775" s="545"/>
      <c r="BT775" s="545">
        <f t="shared" si="117"/>
        <v>60</v>
      </c>
      <c r="BU775" s="545">
        <f t="shared" si="118"/>
        <v>-212613005.38531357</v>
      </c>
      <c r="BV775" s="545">
        <f t="shared" si="119"/>
        <v>-70162291.777153477</v>
      </c>
      <c r="BW775" s="545">
        <f t="shared" si="120"/>
        <v>-70162291.777153477</v>
      </c>
      <c r="BX775" s="1101">
        <f t="shared" si="121"/>
        <v>4.2393356564658707E-3</v>
      </c>
      <c r="BY775" s="1102">
        <f t="shared" si="122"/>
        <v>783393925.98468649</v>
      </c>
    </row>
    <row r="776" spans="1:77" ht="12" customHeight="1">
      <c r="A776" s="1086">
        <v>1911351000</v>
      </c>
      <c r="B776" s="1061">
        <v>7000100</v>
      </c>
      <c r="C776" s="1062">
        <v>7052335</v>
      </c>
      <c r="D776" s="1062">
        <v>5</v>
      </c>
      <c r="E776" s="1062" t="s">
        <v>4635</v>
      </c>
      <c r="F776" s="1062" t="s">
        <v>3118</v>
      </c>
      <c r="G776" s="1087" t="s">
        <v>3299</v>
      </c>
      <c r="H776" s="1088" t="s">
        <v>2794</v>
      </c>
      <c r="I776" s="1088" t="s">
        <v>2795</v>
      </c>
      <c r="J776" s="1089"/>
      <c r="K776" s="1090">
        <v>43023</v>
      </c>
      <c r="L776" s="1091">
        <v>43008</v>
      </c>
      <c r="M776" s="563">
        <v>120</v>
      </c>
      <c r="N776" s="562">
        <v>46660</v>
      </c>
      <c r="O776" s="564">
        <v>7</v>
      </c>
      <c r="P776" s="565">
        <v>113</v>
      </c>
      <c r="Q776" s="564" t="s">
        <v>2796</v>
      </c>
      <c r="R776" s="564" t="s">
        <v>127</v>
      </c>
      <c r="S776" s="566">
        <v>268781101.68000001</v>
      </c>
      <c r="T776" s="567" t="s">
        <v>2797</v>
      </c>
      <c r="U776" s="601"/>
      <c r="V776" s="569">
        <v>268781101.68000001</v>
      </c>
      <c r="W776" s="566">
        <v>-13439055.084000001</v>
      </c>
      <c r="X776" s="570">
        <v>0</v>
      </c>
      <c r="Y776" s="571">
        <v>255342046.59600002</v>
      </c>
      <c r="Z776" s="601"/>
      <c r="AA776" s="572"/>
      <c r="AB776" s="573"/>
      <c r="AC776" s="652">
        <v>0</v>
      </c>
      <c r="AD776" s="574">
        <v>0</v>
      </c>
      <c r="AE776" s="574">
        <v>0</v>
      </c>
      <c r="AF776" s="575">
        <v>0</v>
      </c>
      <c r="AG776" s="576" t="s">
        <v>2798</v>
      </c>
      <c r="AH776" s="574">
        <v>0</v>
      </c>
      <c r="AI776" s="577" t="s">
        <v>2798</v>
      </c>
      <c r="AJ776" s="574">
        <v>0</v>
      </c>
      <c r="AK776" s="577" t="s">
        <v>2798</v>
      </c>
      <c r="AL776" s="575">
        <v>0</v>
      </c>
      <c r="AM776" s="601"/>
      <c r="AN776" s="578">
        <v>0</v>
      </c>
      <c r="AO776" s="579">
        <v>0</v>
      </c>
      <c r="AP776" s="601"/>
      <c r="AQ776" s="595" t="s">
        <v>2795</v>
      </c>
      <c r="AR776" s="596" t="s">
        <v>2799</v>
      </c>
      <c r="AS776" s="582">
        <v>0</v>
      </c>
      <c r="AT776" s="601"/>
      <c r="AU776" s="595" t="s">
        <v>2795</v>
      </c>
      <c r="AV776" s="598" t="s">
        <v>2800</v>
      </c>
      <c r="AW776" s="562" t="s">
        <v>2801</v>
      </c>
      <c r="AX776" s="585" t="s">
        <v>178</v>
      </c>
      <c r="AY776" s="585"/>
      <c r="AZ776" s="586">
        <v>0</v>
      </c>
      <c r="BA776" s="586">
        <v>0</v>
      </c>
      <c r="BB776" s="586">
        <v>0</v>
      </c>
      <c r="BC776" s="592">
        <v>0</v>
      </c>
      <c r="BD776" s="599">
        <v>0</v>
      </c>
      <c r="BE776" s="568"/>
      <c r="BF776" s="589">
        <v>1</v>
      </c>
      <c r="BG776" s="590">
        <v>2239842.514</v>
      </c>
      <c r="BH776" s="590">
        <v>-15678897.598000001</v>
      </c>
      <c r="BI776" s="591">
        <v>253102204.08200002</v>
      </c>
      <c r="BJ776" s="1100">
        <v>60</v>
      </c>
      <c r="BK776" s="544">
        <f t="shared" si="123"/>
        <v>4218370.0680333339</v>
      </c>
      <c r="BL776" s="544">
        <f t="shared" si="113"/>
        <v>3317894.0675718063</v>
      </c>
      <c r="BM776" s="544">
        <f t="shared" si="114"/>
        <v>-900476.00046152761</v>
      </c>
      <c r="BN776" s="545"/>
      <c r="BO776" s="545">
        <f t="shared" si="115"/>
        <v>0</v>
      </c>
      <c r="BP776" s="545">
        <f t="shared" si="116"/>
        <v>0</v>
      </c>
      <c r="BQ776" s="545"/>
      <c r="BR776" s="545"/>
      <c r="BS776" s="545"/>
      <c r="BT776" s="545">
        <f t="shared" si="117"/>
        <v>60</v>
      </c>
      <c r="BU776" s="545">
        <f t="shared" si="118"/>
        <v>-54028560.027691655</v>
      </c>
      <c r="BV776" s="545">
        <f t="shared" si="119"/>
        <v>-17829424.809138246</v>
      </c>
      <c r="BW776" s="545">
        <f t="shared" si="120"/>
        <v>-17829424.809138246</v>
      </c>
      <c r="BX776" s="1101">
        <f t="shared" si="121"/>
        <v>1.077286878936717E-3</v>
      </c>
      <c r="BY776" s="1102">
        <f t="shared" si="122"/>
        <v>199073644.05430838</v>
      </c>
    </row>
    <row r="777" spans="1:77" ht="12" customHeight="1">
      <c r="A777" s="1086">
        <v>1911351000</v>
      </c>
      <c r="B777" s="1061">
        <v>7000100</v>
      </c>
      <c r="C777" s="1062">
        <v>7052335</v>
      </c>
      <c r="D777" s="1062">
        <v>6</v>
      </c>
      <c r="E777" s="1062" t="s">
        <v>4812</v>
      </c>
      <c r="F777" s="1062" t="s">
        <v>3118</v>
      </c>
      <c r="G777" s="1087" t="s">
        <v>3077</v>
      </c>
      <c r="H777" s="1088" t="s">
        <v>2794</v>
      </c>
      <c r="I777" s="1088" t="s">
        <v>2795</v>
      </c>
      <c r="J777" s="1089" t="s">
        <v>4813</v>
      </c>
      <c r="K777" s="1090">
        <v>43087</v>
      </c>
      <c r="L777" s="1091">
        <v>43069</v>
      </c>
      <c r="M777" s="563">
        <v>118</v>
      </c>
      <c r="N777" s="562">
        <v>46660</v>
      </c>
      <c r="O777" s="564">
        <v>5</v>
      </c>
      <c r="P777" s="565">
        <v>113</v>
      </c>
      <c r="Q777" s="564" t="s">
        <v>2796</v>
      </c>
      <c r="R777" s="564" t="s">
        <v>127</v>
      </c>
      <c r="S777" s="566">
        <v>2298477534.6500001</v>
      </c>
      <c r="T777" s="567" t="s">
        <v>2797</v>
      </c>
      <c r="U777" s="601"/>
      <c r="V777" s="569">
        <v>2298477534.6500001</v>
      </c>
      <c r="W777" s="566">
        <v>0</v>
      </c>
      <c r="X777" s="570">
        <v>0</v>
      </c>
      <c r="Y777" s="571">
        <v>2298477534.6500001</v>
      </c>
      <c r="Z777" s="601"/>
      <c r="AA777" s="572"/>
      <c r="AB777" s="573"/>
      <c r="AC777" s="652">
        <v>0</v>
      </c>
      <c r="AD777" s="574">
        <v>0</v>
      </c>
      <c r="AE777" s="574">
        <v>0</v>
      </c>
      <c r="AF777" s="575">
        <v>0</v>
      </c>
      <c r="AG777" s="576" t="s">
        <v>2798</v>
      </c>
      <c r="AH777" s="574">
        <v>0</v>
      </c>
      <c r="AI777" s="577" t="s">
        <v>2798</v>
      </c>
      <c r="AJ777" s="574">
        <v>0</v>
      </c>
      <c r="AK777" s="577" t="s">
        <v>2798</v>
      </c>
      <c r="AL777" s="575">
        <v>0</v>
      </c>
      <c r="AM777" s="601"/>
      <c r="AN777" s="578">
        <v>0</v>
      </c>
      <c r="AO777" s="579">
        <v>0</v>
      </c>
      <c r="AP777" s="601"/>
      <c r="AQ777" s="595" t="s">
        <v>2795</v>
      </c>
      <c r="AR777" s="596" t="s">
        <v>2799</v>
      </c>
      <c r="AS777" s="582">
        <v>0</v>
      </c>
      <c r="AT777" s="601"/>
      <c r="AU777" s="595" t="s">
        <v>2795</v>
      </c>
      <c r="AV777" s="598" t="s">
        <v>2800</v>
      </c>
      <c r="AW777" s="562" t="s">
        <v>2801</v>
      </c>
      <c r="AX777" s="585" t="s">
        <v>178</v>
      </c>
      <c r="AY777" s="585"/>
      <c r="AZ777" s="586">
        <v>0</v>
      </c>
      <c r="BA777" s="586">
        <v>0</v>
      </c>
      <c r="BB777" s="586">
        <v>0</v>
      </c>
      <c r="BC777" s="592">
        <v>0</v>
      </c>
      <c r="BD777" s="599">
        <v>0</v>
      </c>
      <c r="BE777" s="568"/>
      <c r="BF777" s="589">
        <v>0</v>
      </c>
      <c r="BG777" s="590">
        <v>0</v>
      </c>
      <c r="BH777" s="590">
        <v>0</v>
      </c>
      <c r="BI777" s="591">
        <v>2298477534.6500001</v>
      </c>
      <c r="BJ777" s="1100">
        <v>60</v>
      </c>
      <c r="BK777" s="544">
        <f t="shared" si="123"/>
        <v>38307958.910833336</v>
      </c>
      <c r="BL777" s="544">
        <f t="shared" si="113"/>
        <v>30130535.624223966</v>
      </c>
      <c r="BM777" s="544">
        <f t="shared" si="114"/>
        <v>-8177423.2866093703</v>
      </c>
      <c r="BN777" s="545"/>
      <c r="BO777" s="545">
        <f t="shared" si="115"/>
        <v>0</v>
      </c>
      <c r="BP777" s="545">
        <f t="shared" si="116"/>
        <v>0</v>
      </c>
      <c r="BQ777" s="545"/>
      <c r="BR777" s="545"/>
      <c r="BS777" s="545"/>
      <c r="BT777" s="545">
        <f t="shared" si="117"/>
        <v>60</v>
      </c>
      <c r="BU777" s="545">
        <f t="shared" si="118"/>
        <v>-490645397.19656223</v>
      </c>
      <c r="BV777" s="545">
        <f t="shared" si="119"/>
        <v>-161912981.07486555</v>
      </c>
      <c r="BW777" s="545">
        <f t="shared" si="120"/>
        <v>-161912981.07486555</v>
      </c>
      <c r="BX777" s="1101">
        <f t="shared" si="121"/>
        <v>9.7830822872132933E-3</v>
      </c>
      <c r="BY777" s="1102">
        <f t="shared" si="122"/>
        <v>1807832137.453438</v>
      </c>
    </row>
    <row r="778" spans="1:77" ht="12" customHeight="1">
      <c r="A778" s="1086">
        <v>1911351002</v>
      </c>
      <c r="B778" s="1061">
        <v>7151000</v>
      </c>
      <c r="C778" s="1062">
        <v>7053042</v>
      </c>
      <c r="D778" s="1062">
        <v>0</v>
      </c>
      <c r="E778" s="1062" t="s">
        <v>3120</v>
      </c>
      <c r="F778" s="1062" t="s">
        <v>3121</v>
      </c>
      <c r="G778" s="1087" t="s">
        <v>3122</v>
      </c>
      <c r="H778" s="1088" t="s">
        <v>2887</v>
      </c>
      <c r="I778" s="1088" t="s">
        <v>2795</v>
      </c>
      <c r="J778" s="1089"/>
      <c r="K778" s="1090">
        <v>42823</v>
      </c>
      <c r="L778" s="1091">
        <v>43069</v>
      </c>
      <c r="M778" s="563">
        <v>120</v>
      </c>
      <c r="N778" s="562">
        <v>46721</v>
      </c>
      <c r="O778" s="564">
        <v>5</v>
      </c>
      <c r="P778" s="565">
        <v>115</v>
      </c>
      <c r="Q778" s="564" t="s">
        <v>2796</v>
      </c>
      <c r="R778" s="564" t="s">
        <v>127</v>
      </c>
      <c r="S778" s="566">
        <v>115204051.23999999</v>
      </c>
      <c r="T778" s="567" t="s">
        <v>2797</v>
      </c>
      <c r="U778" s="601"/>
      <c r="V778" s="569">
        <v>115204051.23999999</v>
      </c>
      <c r="W778" s="566">
        <v>-3840135.0413333331</v>
      </c>
      <c r="X778" s="570">
        <v>0</v>
      </c>
      <c r="Y778" s="571">
        <v>111363916.19866666</v>
      </c>
      <c r="Z778" s="601"/>
      <c r="AA778" s="572"/>
      <c r="AB778" s="573"/>
      <c r="AC778" s="652">
        <v>0</v>
      </c>
      <c r="AD778" s="574">
        <v>0</v>
      </c>
      <c r="AE778" s="574">
        <v>0</v>
      </c>
      <c r="AF778" s="575">
        <v>0</v>
      </c>
      <c r="AG778" s="576" t="s">
        <v>2798</v>
      </c>
      <c r="AH778" s="574">
        <v>0</v>
      </c>
      <c r="AI778" s="577" t="s">
        <v>2798</v>
      </c>
      <c r="AJ778" s="574">
        <v>0</v>
      </c>
      <c r="AK778" s="577" t="s">
        <v>2798</v>
      </c>
      <c r="AL778" s="575">
        <v>0</v>
      </c>
      <c r="AM778" s="601"/>
      <c r="AN778" s="578">
        <v>0</v>
      </c>
      <c r="AO778" s="579">
        <v>0</v>
      </c>
      <c r="AP778" s="601"/>
      <c r="AQ778" s="595" t="s">
        <v>2795</v>
      </c>
      <c r="AR778" s="596" t="s">
        <v>2799</v>
      </c>
      <c r="AS778" s="582">
        <v>0</v>
      </c>
      <c r="AT778" s="601"/>
      <c r="AU778" s="595" t="s">
        <v>2795</v>
      </c>
      <c r="AV778" s="598" t="s">
        <v>2800</v>
      </c>
      <c r="AW778" s="562" t="s">
        <v>2801</v>
      </c>
      <c r="AX778" s="585" t="s">
        <v>178</v>
      </c>
      <c r="AY778" s="585" t="s">
        <v>178</v>
      </c>
      <c r="AZ778" s="586">
        <v>0</v>
      </c>
      <c r="BA778" s="586">
        <v>0</v>
      </c>
      <c r="BB778" s="586">
        <v>0</v>
      </c>
      <c r="BC778" s="592">
        <v>0</v>
      </c>
      <c r="BD778" s="599">
        <v>0</v>
      </c>
      <c r="BE778" s="568"/>
      <c r="BF778" s="589">
        <v>1</v>
      </c>
      <c r="BG778" s="590">
        <v>960033.76033333328</v>
      </c>
      <c r="BH778" s="590">
        <v>-4800168.8016666668</v>
      </c>
      <c r="BI778" s="591">
        <v>110403882.43833333</v>
      </c>
      <c r="BJ778" s="1100">
        <v>60</v>
      </c>
      <c r="BK778" s="544">
        <f t="shared" si="123"/>
        <v>1840064.7073055555</v>
      </c>
      <c r="BL778" s="544">
        <f t="shared" si="113"/>
        <v>1447274.5818537588</v>
      </c>
      <c r="BM778" s="544">
        <f t="shared" si="114"/>
        <v>-392790.12545179669</v>
      </c>
      <c r="BN778" s="545"/>
      <c r="BO778" s="545">
        <f t="shared" si="115"/>
        <v>0</v>
      </c>
      <c r="BP778" s="545">
        <f t="shared" si="116"/>
        <v>0</v>
      </c>
      <c r="BQ778" s="545"/>
      <c r="BR778" s="545"/>
      <c r="BS778" s="545"/>
      <c r="BT778" s="545">
        <f t="shared" si="117"/>
        <v>60</v>
      </c>
      <c r="BU778" s="545">
        <f t="shared" si="118"/>
        <v>-23567407.527107801</v>
      </c>
      <c r="BV778" s="545">
        <f t="shared" si="119"/>
        <v>-7777244.4839455746</v>
      </c>
      <c r="BW778" s="545">
        <f t="shared" si="120"/>
        <v>-7777244.4839455746</v>
      </c>
      <c r="BX778" s="1101">
        <f t="shared" si="121"/>
        <v>4.6991552035617699E-4</v>
      </c>
      <c r="BY778" s="1102">
        <f t="shared" si="122"/>
        <v>86836474.911225528</v>
      </c>
    </row>
    <row r="779" spans="1:77" ht="12" customHeight="1">
      <c r="A779" s="1086">
        <v>1911351002</v>
      </c>
      <c r="B779" s="1061">
        <v>7151000</v>
      </c>
      <c r="C779" s="1062">
        <v>7053042</v>
      </c>
      <c r="D779" s="1062">
        <v>1</v>
      </c>
      <c r="E779" s="1062" t="s">
        <v>3123</v>
      </c>
      <c r="F779" s="1062" t="s">
        <v>3121</v>
      </c>
      <c r="G779" s="1087" t="s">
        <v>3122</v>
      </c>
      <c r="H779" s="1088" t="s">
        <v>2887</v>
      </c>
      <c r="I779" s="1088" t="s">
        <v>2795</v>
      </c>
      <c r="J779" s="1089"/>
      <c r="K779" s="1090">
        <v>42823</v>
      </c>
      <c r="L779" s="1091">
        <v>43069</v>
      </c>
      <c r="M779" s="563">
        <v>120</v>
      </c>
      <c r="N779" s="562">
        <v>46721</v>
      </c>
      <c r="O779" s="564">
        <v>5</v>
      </c>
      <c r="P779" s="565">
        <v>115</v>
      </c>
      <c r="Q779" s="564" t="s">
        <v>2796</v>
      </c>
      <c r="R779" s="564" t="s">
        <v>127</v>
      </c>
      <c r="S779" s="566">
        <v>172123011.96000001</v>
      </c>
      <c r="T779" s="567" t="s">
        <v>2797</v>
      </c>
      <c r="U779" s="601"/>
      <c r="V779" s="569">
        <v>172123011.96000001</v>
      </c>
      <c r="W779" s="566">
        <v>-5737433.7319999998</v>
      </c>
      <c r="X779" s="570">
        <v>0</v>
      </c>
      <c r="Y779" s="571">
        <v>166385578.22800002</v>
      </c>
      <c r="Z779" s="601"/>
      <c r="AA779" s="572"/>
      <c r="AB779" s="573"/>
      <c r="AC779" s="652">
        <v>0</v>
      </c>
      <c r="AD779" s="574">
        <v>0</v>
      </c>
      <c r="AE779" s="574">
        <v>0</v>
      </c>
      <c r="AF779" s="575">
        <v>0</v>
      </c>
      <c r="AG779" s="576" t="s">
        <v>2798</v>
      </c>
      <c r="AH779" s="574">
        <v>0</v>
      </c>
      <c r="AI779" s="577" t="s">
        <v>2798</v>
      </c>
      <c r="AJ779" s="574">
        <v>0</v>
      </c>
      <c r="AK779" s="577" t="s">
        <v>2798</v>
      </c>
      <c r="AL779" s="575">
        <v>0</v>
      </c>
      <c r="AM779" s="601"/>
      <c r="AN779" s="578">
        <v>0</v>
      </c>
      <c r="AO779" s="579">
        <v>0</v>
      </c>
      <c r="AP779" s="601"/>
      <c r="AQ779" s="595" t="s">
        <v>2795</v>
      </c>
      <c r="AR779" s="596" t="s">
        <v>2799</v>
      </c>
      <c r="AS779" s="582">
        <v>0</v>
      </c>
      <c r="AT779" s="601"/>
      <c r="AU779" s="595" t="s">
        <v>2795</v>
      </c>
      <c r="AV779" s="598" t="s">
        <v>2800</v>
      </c>
      <c r="AW779" s="562" t="s">
        <v>2801</v>
      </c>
      <c r="AX779" s="585" t="s">
        <v>178</v>
      </c>
      <c r="AY779" s="585" t="s">
        <v>178</v>
      </c>
      <c r="AZ779" s="586">
        <v>0</v>
      </c>
      <c r="BA779" s="586">
        <v>0</v>
      </c>
      <c r="BB779" s="586">
        <v>0</v>
      </c>
      <c r="BC779" s="592">
        <v>0</v>
      </c>
      <c r="BD779" s="599">
        <v>0</v>
      </c>
      <c r="BE779" s="568"/>
      <c r="BF779" s="589">
        <v>1</v>
      </c>
      <c r="BG779" s="590">
        <v>1434358.433</v>
      </c>
      <c r="BH779" s="590">
        <v>-7171792.165</v>
      </c>
      <c r="BI779" s="591">
        <v>164951219.79500002</v>
      </c>
      <c r="BJ779" s="1100">
        <v>60</v>
      </c>
      <c r="BK779" s="544">
        <f t="shared" si="123"/>
        <v>2749186.9965833337</v>
      </c>
      <c r="BL779" s="544">
        <f t="shared" si="113"/>
        <v>2162330.7295232108</v>
      </c>
      <c r="BM779" s="544">
        <f t="shared" si="114"/>
        <v>-586856.26706012292</v>
      </c>
      <c r="BN779" s="545"/>
      <c r="BO779" s="545">
        <f t="shared" si="115"/>
        <v>0</v>
      </c>
      <c r="BP779" s="545">
        <f t="shared" si="116"/>
        <v>0</v>
      </c>
      <c r="BQ779" s="545"/>
      <c r="BR779" s="545"/>
      <c r="BS779" s="545"/>
      <c r="BT779" s="545">
        <f t="shared" si="117"/>
        <v>60</v>
      </c>
      <c r="BU779" s="545">
        <f t="shared" si="118"/>
        <v>-35211376.023607373</v>
      </c>
      <c r="BV779" s="545">
        <f t="shared" si="119"/>
        <v>-11619754.087790433</v>
      </c>
      <c r="BW779" s="545">
        <f t="shared" si="120"/>
        <v>-11619754.087790433</v>
      </c>
      <c r="BX779" s="1101">
        <f t="shared" si="121"/>
        <v>7.0208706950726052E-4</v>
      </c>
      <c r="BY779" s="1102">
        <f t="shared" si="122"/>
        <v>129739843.77139264</v>
      </c>
    </row>
    <row r="780" spans="1:77" ht="12" customHeight="1">
      <c r="A780" s="1086">
        <v>1911351002</v>
      </c>
      <c r="B780" s="1061">
        <v>7151000</v>
      </c>
      <c r="C780" s="1062">
        <v>7053042</v>
      </c>
      <c r="D780" s="1062">
        <v>2</v>
      </c>
      <c r="E780" s="1062" t="s">
        <v>3124</v>
      </c>
      <c r="F780" s="1062" t="s">
        <v>3121</v>
      </c>
      <c r="G780" s="1087" t="s">
        <v>3122</v>
      </c>
      <c r="H780" s="1088" t="s">
        <v>2887</v>
      </c>
      <c r="I780" s="1088" t="s">
        <v>2795</v>
      </c>
      <c r="J780" s="1089"/>
      <c r="K780" s="1090">
        <v>42823</v>
      </c>
      <c r="L780" s="1091">
        <v>43069</v>
      </c>
      <c r="M780" s="563">
        <v>120</v>
      </c>
      <c r="N780" s="562">
        <v>46721</v>
      </c>
      <c r="O780" s="564">
        <v>5</v>
      </c>
      <c r="P780" s="565">
        <v>115</v>
      </c>
      <c r="Q780" s="564" t="s">
        <v>2796</v>
      </c>
      <c r="R780" s="564" t="s">
        <v>127</v>
      </c>
      <c r="S780" s="566">
        <v>237028988.36000001</v>
      </c>
      <c r="T780" s="567" t="s">
        <v>2797</v>
      </c>
      <c r="U780" s="601"/>
      <c r="V780" s="569">
        <v>237028988.36000001</v>
      </c>
      <c r="W780" s="566">
        <v>-7900966.2786666667</v>
      </c>
      <c r="X780" s="570">
        <v>0</v>
      </c>
      <c r="Y780" s="571">
        <v>229128022.08133334</v>
      </c>
      <c r="Z780" s="601"/>
      <c r="AA780" s="572"/>
      <c r="AB780" s="573"/>
      <c r="AC780" s="652">
        <v>0</v>
      </c>
      <c r="AD780" s="574">
        <v>0</v>
      </c>
      <c r="AE780" s="574">
        <v>0</v>
      </c>
      <c r="AF780" s="575">
        <v>0</v>
      </c>
      <c r="AG780" s="576" t="s">
        <v>2798</v>
      </c>
      <c r="AH780" s="574">
        <v>0</v>
      </c>
      <c r="AI780" s="577" t="s">
        <v>2798</v>
      </c>
      <c r="AJ780" s="574">
        <v>0</v>
      </c>
      <c r="AK780" s="577" t="s">
        <v>2798</v>
      </c>
      <c r="AL780" s="575">
        <v>0</v>
      </c>
      <c r="AM780" s="601"/>
      <c r="AN780" s="578">
        <v>0</v>
      </c>
      <c r="AO780" s="579">
        <v>0</v>
      </c>
      <c r="AP780" s="601"/>
      <c r="AQ780" s="595" t="s">
        <v>2795</v>
      </c>
      <c r="AR780" s="596" t="s">
        <v>2799</v>
      </c>
      <c r="AS780" s="582">
        <v>0</v>
      </c>
      <c r="AT780" s="601"/>
      <c r="AU780" s="595" t="s">
        <v>2795</v>
      </c>
      <c r="AV780" s="598" t="s">
        <v>2800</v>
      </c>
      <c r="AW780" s="562" t="s">
        <v>2801</v>
      </c>
      <c r="AX780" s="585" t="s">
        <v>178</v>
      </c>
      <c r="AY780" s="585" t="s">
        <v>178</v>
      </c>
      <c r="AZ780" s="586">
        <v>0</v>
      </c>
      <c r="BA780" s="586">
        <v>0</v>
      </c>
      <c r="BB780" s="586">
        <v>0</v>
      </c>
      <c r="BC780" s="592">
        <v>0</v>
      </c>
      <c r="BD780" s="599">
        <v>0</v>
      </c>
      <c r="BE780" s="568"/>
      <c r="BF780" s="589">
        <v>1</v>
      </c>
      <c r="BG780" s="590">
        <v>1975241.5696666667</v>
      </c>
      <c r="BH780" s="590">
        <v>-9876207.8483333327</v>
      </c>
      <c r="BI780" s="591">
        <v>227152780.51166669</v>
      </c>
      <c r="BJ780" s="1100">
        <v>60</v>
      </c>
      <c r="BK780" s="544">
        <f t="shared" si="123"/>
        <v>3785879.6751944446</v>
      </c>
      <c r="BL780" s="544">
        <f t="shared" si="113"/>
        <v>2977725.4039554945</v>
      </c>
      <c r="BM780" s="544">
        <f t="shared" si="114"/>
        <v>-808154.27123895008</v>
      </c>
      <c r="BN780" s="545"/>
      <c r="BO780" s="545">
        <f t="shared" si="115"/>
        <v>0</v>
      </c>
      <c r="BP780" s="545">
        <f t="shared" si="116"/>
        <v>0</v>
      </c>
      <c r="BQ780" s="545"/>
      <c r="BR780" s="545"/>
      <c r="BS780" s="545"/>
      <c r="BT780" s="545">
        <f t="shared" si="117"/>
        <v>60</v>
      </c>
      <c r="BU780" s="545">
        <f t="shared" si="118"/>
        <v>-48489256.274337009</v>
      </c>
      <c r="BV780" s="545">
        <f t="shared" si="119"/>
        <v>-16001454.570531214</v>
      </c>
      <c r="BW780" s="545">
        <f t="shared" si="120"/>
        <v>-16001454.570531214</v>
      </c>
      <c r="BX780" s="1101">
        <f t="shared" si="121"/>
        <v>9.668375305018277E-4</v>
      </c>
      <c r="BY780" s="1102">
        <f t="shared" si="122"/>
        <v>178663524.23732966</v>
      </c>
    </row>
    <row r="781" spans="1:77" ht="12" customHeight="1">
      <c r="A781" s="1086">
        <v>1911351002</v>
      </c>
      <c r="B781" s="1061">
        <v>7151000</v>
      </c>
      <c r="C781" s="1062">
        <v>7053042</v>
      </c>
      <c r="D781" s="1062">
        <v>3</v>
      </c>
      <c r="E781" s="1062" t="s">
        <v>3223</v>
      </c>
      <c r="F781" s="1062" t="s">
        <v>3121</v>
      </c>
      <c r="G781" s="1087" t="s">
        <v>3122</v>
      </c>
      <c r="H781" s="1088" t="s">
        <v>2887</v>
      </c>
      <c r="I781" s="1088" t="s">
        <v>2795</v>
      </c>
      <c r="J781" s="1089"/>
      <c r="K781" s="1090">
        <v>42845</v>
      </c>
      <c r="L781" s="1091">
        <v>43069</v>
      </c>
      <c r="M781" s="563">
        <v>120</v>
      </c>
      <c r="N781" s="562">
        <v>46721</v>
      </c>
      <c r="O781" s="564">
        <v>5</v>
      </c>
      <c r="P781" s="565">
        <v>115</v>
      </c>
      <c r="Q781" s="564" t="s">
        <v>2796</v>
      </c>
      <c r="R781" s="564" t="s">
        <v>127</v>
      </c>
      <c r="S781" s="566">
        <v>255963487.80000001</v>
      </c>
      <c r="T781" s="567" t="s">
        <v>2797</v>
      </c>
      <c r="U781" s="601"/>
      <c r="V781" s="569">
        <v>255963487.80000001</v>
      </c>
      <c r="W781" s="566">
        <v>-8532116.2599999998</v>
      </c>
      <c r="X781" s="570">
        <v>0</v>
      </c>
      <c r="Y781" s="571">
        <v>247431371.54000002</v>
      </c>
      <c r="Z781" s="601"/>
      <c r="AA781" s="572"/>
      <c r="AB781" s="573"/>
      <c r="AC781" s="652">
        <v>0</v>
      </c>
      <c r="AD781" s="574">
        <v>0</v>
      </c>
      <c r="AE781" s="574">
        <v>0</v>
      </c>
      <c r="AF781" s="575">
        <v>0</v>
      </c>
      <c r="AG781" s="576" t="s">
        <v>2798</v>
      </c>
      <c r="AH781" s="574">
        <v>0</v>
      </c>
      <c r="AI781" s="577" t="s">
        <v>2798</v>
      </c>
      <c r="AJ781" s="574">
        <v>0</v>
      </c>
      <c r="AK781" s="577" t="s">
        <v>2798</v>
      </c>
      <c r="AL781" s="575">
        <v>0</v>
      </c>
      <c r="AM781" s="601"/>
      <c r="AN781" s="578">
        <v>0</v>
      </c>
      <c r="AO781" s="579">
        <v>0</v>
      </c>
      <c r="AP781" s="601"/>
      <c r="AQ781" s="595" t="s">
        <v>2795</v>
      </c>
      <c r="AR781" s="596" t="s">
        <v>2799</v>
      </c>
      <c r="AS781" s="582">
        <v>0</v>
      </c>
      <c r="AT781" s="601"/>
      <c r="AU781" s="595" t="s">
        <v>2795</v>
      </c>
      <c r="AV781" s="598" t="s">
        <v>2800</v>
      </c>
      <c r="AW781" s="562" t="s">
        <v>2801</v>
      </c>
      <c r="AX781" s="585" t="s">
        <v>178</v>
      </c>
      <c r="AY781" s="585" t="s">
        <v>178</v>
      </c>
      <c r="AZ781" s="586">
        <v>0</v>
      </c>
      <c r="BA781" s="586">
        <v>0</v>
      </c>
      <c r="BB781" s="586">
        <v>0</v>
      </c>
      <c r="BC781" s="592">
        <v>0</v>
      </c>
      <c r="BD781" s="599">
        <v>0</v>
      </c>
      <c r="BE781" s="568"/>
      <c r="BF781" s="589">
        <v>1</v>
      </c>
      <c r="BG781" s="590">
        <v>2133029.0649999999</v>
      </c>
      <c r="BH781" s="590">
        <v>-10665145.324999999</v>
      </c>
      <c r="BI781" s="591">
        <v>245298342.47500002</v>
      </c>
      <c r="BJ781" s="1100">
        <v>60</v>
      </c>
      <c r="BK781" s="544">
        <f t="shared" si="123"/>
        <v>4088305.7079166672</v>
      </c>
      <c r="BL781" s="544">
        <f t="shared" si="113"/>
        <v>3215593.9464648874</v>
      </c>
      <c r="BM781" s="544">
        <f t="shared" si="114"/>
        <v>-872711.76145177986</v>
      </c>
      <c r="BN781" s="545"/>
      <c r="BO781" s="545">
        <f t="shared" si="115"/>
        <v>0</v>
      </c>
      <c r="BP781" s="545">
        <f t="shared" si="116"/>
        <v>0</v>
      </c>
      <c r="BQ781" s="545"/>
      <c r="BR781" s="545"/>
      <c r="BS781" s="545"/>
      <c r="BT781" s="545">
        <f t="shared" si="117"/>
        <v>60</v>
      </c>
      <c r="BU781" s="545">
        <f t="shared" si="118"/>
        <v>-52362705.687106788</v>
      </c>
      <c r="BV781" s="545">
        <f t="shared" si="119"/>
        <v>-17279692.876745243</v>
      </c>
      <c r="BW781" s="545">
        <f t="shared" si="120"/>
        <v>-17279692.876745243</v>
      </c>
      <c r="BX781" s="1101">
        <f t="shared" si="121"/>
        <v>1.0440710571118885E-3</v>
      </c>
      <c r="BY781" s="1102">
        <f t="shared" si="122"/>
        <v>192935636.78789324</v>
      </c>
    </row>
    <row r="782" spans="1:77" ht="12" customHeight="1">
      <c r="A782" s="1086">
        <v>1911351002</v>
      </c>
      <c r="B782" s="1061">
        <v>7151000</v>
      </c>
      <c r="C782" s="1062">
        <v>7053042</v>
      </c>
      <c r="D782" s="1062">
        <v>4</v>
      </c>
      <c r="E782" s="1062" t="s">
        <v>3224</v>
      </c>
      <c r="F782" s="1062" t="s">
        <v>3121</v>
      </c>
      <c r="G782" s="1087" t="s">
        <v>3122</v>
      </c>
      <c r="H782" s="1088" t="s">
        <v>2887</v>
      </c>
      <c r="I782" s="1088" t="s">
        <v>2795</v>
      </c>
      <c r="J782" s="1089"/>
      <c r="K782" s="1090">
        <v>42845</v>
      </c>
      <c r="L782" s="1091">
        <v>43069</v>
      </c>
      <c r="M782" s="563">
        <v>120</v>
      </c>
      <c r="N782" s="562">
        <v>46721</v>
      </c>
      <c r="O782" s="564">
        <v>5</v>
      </c>
      <c r="P782" s="565">
        <v>115</v>
      </c>
      <c r="Q782" s="564" t="s">
        <v>2796</v>
      </c>
      <c r="R782" s="564" t="s">
        <v>127</v>
      </c>
      <c r="S782" s="566">
        <v>172123011.96000001</v>
      </c>
      <c r="T782" s="567" t="s">
        <v>2797</v>
      </c>
      <c r="U782" s="601"/>
      <c r="V782" s="569">
        <v>172123011.96000001</v>
      </c>
      <c r="W782" s="566">
        <v>-5737433.7319999998</v>
      </c>
      <c r="X782" s="570">
        <v>0</v>
      </c>
      <c r="Y782" s="571">
        <v>166385578.22800002</v>
      </c>
      <c r="Z782" s="601"/>
      <c r="AA782" s="572"/>
      <c r="AB782" s="573"/>
      <c r="AC782" s="652">
        <v>0</v>
      </c>
      <c r="AD782" s="574">
        <v>0</v>
      </c>
      <c r="AE782" s="574">
        <v>0</v>
      </c>
      <c r="AF782" s="575">
        <v>0</v>
      </c>
      <c r="AG782" s="576" t="s">
        <v>2798</v>
      </c>
      <c r="AH782" s="574">
        <v>0</v>
      </c>
      <c r="AI782" s="577" t="s">
        <v>2798</v>
      </c>
      <c r="AJ782" s="574">
        <v>0</v>
      </c>
      <c r="AK782" s="577" t="s">
        <v>2798</v>
      </c>
      <c r="AL782" s="575">
        <v>0</v>
      </c>
      <c r="AM782" s="601"/>
      <c r="AN782" s="578">
        <v>0</v>
      </c>
      <c r="AO782" s="579">
        <v>0</v>
      </c>
      <c r="AP782" s="601"/>
      <c r="AQ782" s="595" t="s">
        <v>2795</v>
      </c>
      <c r="AR782" s="596" t="s">
        <v>2799</v>
      </c>
      <c r="AS782" s="582">
        <v>0</v>
      </c>
      <c r="AT782" s="601"/>
      <c r="AU782" s="595" t="s">
        <v>2795</v>
      </c>
      <c r="AV782" s="598" t="s">
        <v>2800</v>
      </c>
      <c r="AW782" s="562" t="s">
        <v>2801</v>
      </c>
      <c r="AX782" s="585" t="s">
        <v>178</v>
      </c>
      <c r="AY782" s="585" t="s">
        <v>178</v>
      </c>
      <c r="AZ782" s="586">
        <v>0</v>
      </c>
      <c r="BA782" s="586">
        <v>0</v>
      </c>
      <c r="BB782" s="586">
        <v>0</v>
      </c>
      <c r="BC782" s="592">
        <v>0</v>
      </c>
      <c r="BD782" s="599">
        <v>0</v>
      </c>
      <c r="BE782" s="568"/>
      <c r="BF782" s="589">
        <v>1</v>
      </c>
      <c r="BG782" s="590">
        <v>1434358.433</v>
      </c>
      <c r="BH782" s="590">
        <v>-7171792.165</v>
      </c>
      <c r="BI782" s="591">
        <v>164951219.79500002</v>
      </c>
      <c r="BJ782" s="1100">
        <v>60</v>
      </c>
      <c r="BK782" s="544">
        <f t="shared" si="123"/>
        <v>2749186.9965833337</v>
      </c>
      <c r="BL782" s="544">
        <f t="shared" si="113"/>
        <v>2162330.7295232108</v>
      </c>
      <c r="BM782" s="544">
        <f t="shared" si="114"/>
        <v>-586856.26706012292</v>
      </c>
      <c r="BN782" s="545"/>
      <c r="BO782" s="545">
        <f t="shared" si="115"/>
        <v>0</v>
      </c>
      <c r="BP782" s="545">
        <f t="shared" si="116"/>
        <v>0</v>
      </c>
      <c r="BQ782" s="545"/>
      <c r="BR782" s="545"/>
      <c r="BS782" s="545"/>
      <c r="BT782" s="545">
        <f t="shared" si="117"/>
        <v>60</v>
      </c>
      <c r="BU782" s="545">
        <f t="shared" si="118"/>
        <v>-35211376.023607373</v>
      </c>
      <c r="BV782" s="545">
        <f t="shared" si="119"/>
        <v>-11619754.087790433</v>
      </c>
      <c r="BW782" s="545">
        <f t="shared" si="120"/>
        <v>-11619754.087790433</v>
      </c>
      <c r="BX782" s="1101">
        <f t="shared" si="121"/>
        <v>7.0208706950726052E-4</v>
      </c>
      <c r="BY782" s="1102">
        <f t="shared" si="122"/>
        <v>129739843.77139264</v>
      </c>
    </row>
    <row r="783" spans="1:77" ht="12" customHeight="1">
      <c r="A783" s="1086">
        <v>1911351002</v>
      </c>
      <c r="B783" s="1061">
        <v>7151000</v>
      </c>
      <c r="C783" s="1062">
        <v>7053042</v>
      </c>
      <c r="D783" s="1062">
        <v>5</v>
      </c>
      <c r="E783" s="1062" t="s">
        <v>3331</v>
      </c>
      <c r="F783" s="1062" t="s">
        <v>3121</v>
      </c>
      <c r="G783" s="1087" t="s">
        <v>3122</v>
      </c>
      <c r="H783" s="1088" t="s">
        <v>2887</v>
      </c>
      <c r="I783" s="1088" t="s">
        <v>2795</v>
      </c>
      <c r="J783" s="1089"/>
      <c r="K783" s="1090">
        <v>42879</v>
      </c>
      <c r="L783" s="1091">
        <v>43069</v>
      </c>
      <c r="M783" s="563">
        <v>120</v>
      </c>
      <c r="N783" s="562">
        <v>46721</v>
      </c>
      <c r="O783" s="564">
        <v>5</v>
      </c>
      <c r="P783" s="565">
        <v>115</v>
      </c>
      <c r="Q783" s="564" t="s">
        <v>2796</v>
      </c>
      <c r="R783" s="564" t="s">
        <v>127</v>
      </c>
      <c r="S783" s="566">
        <v>306149434.85000002</v>
      </c>
      <c r="T783" s="567" t="s">
        <v>2797</v>
      </c>
      <c r="U783" s="601"/>
      <c r="V783" s="569">
        <v>306149434.85000002</v>
      </c>
      <c r="W783" s="566">
        <v>-10204981.161666667</v>
      </c>
      <c r="X783" s="570">
        <v>0</v>
      </c>
      <c r="Y783" s="571">
        <v>295944453.68833333</v>
      </c>
      <c r="Z783" s="601"/>
      <c r="AA783" s="572"/>
      <c r="AB783" s="573"/>
      <c r="AC783" s="652">
        <v>0</v>
      </c>
      <c r="AD783" s="574">
        <v>0</v>
      </c>
      <c r="AE783" s="574">
        <v>0</v>
      </c>
      <c r="AF783" s="575">
        <v>0</v>
      </c>
      <c r="AG783" s="576" t="s">
        <v>2798</v>
      </c>
      <c r="AH783" s="574">
        <v>0</v>
      </c>
      <c r="AI783" s="577" t="s">
        <v>2798</v>
      </c>
      <c r="AJ783" s="574">
        <v>0</v>
      </c>
      <c r="AK783" s="577" t="s">
        <v>2798</v>
      </c>
      <c r="AL783" s="575">
        <v>0</v>
      </c>
      <c r="AM783" s="601"/>
      <c r="AN783" s="578">
        <v>0</v>
      </c>
      <c r="AO783" s="579">
        <v>0</v>
      </c>
      <c r="AP783" s="601"/>
      <c r="AQ783" s="595" t="s">
        <v>2795</v>
      </c>
      <c r="AR783" s="596" t="s">
        <v>2799</v>
      </c>
      <c r="AS783" s="582">
        <v>0</v>
      </c>
      <c r="AT783" s="601"/>
      <c r="AU783" s="595" t="s">
        <v>2795</v>
      </c>
      <c r="AV783" s="598" t="s">
        <v>2800</v>
      </c>
      <c r="AW783" s="562" t="s">
        <v>2801</v>
      </c>
      <c r="AX783" s="585" t="s">
        <v>178</v>
      </c>
      <c r="AY783" s="585" t="s">
        <v>178</v>
      </c>
      <c r="AZ783" s="586">
        <v>0</v>
      </c>
      <c r="BA783" s="586">
        <v>0</v>
      </c>
      <c r="BB783" s="586">
        <v>0</v>
      </c>
      <c r="BC783" s="592">
        <v>0</v>
      </c>
      <c r="BD783" s="599">
        <v>0</v>
      </c>
      <c r="BE783" s="568"/>
      <c r="BF783" s="589">
        <v>1</v>
      </c>
      <c r="BG783" s="590">
        <v>2551245.2904166668</v>
      </c>
      <c r="BH783" s="590">
        <v>-12756226.452083334</v>
      </c>
      <c r="BI783" s="591">
        <v>293393208.39791667</v>
      </c>
      <c r="BJ783" s="1100">
        <v>60</v>
      </c>
      <c r="BK783" s="544">
        <f t="shared" si="123"/>
        <v>4889886.8066319441</v>
      </c>
      <c r="BL783" s="544">
        <f t="shared" si="113"/>
        <v>3846065.225468874</v>
      </c>
      <c r="BM783" s="544">
        <f t="shared" si="114"/>
        <v>-1043821.5811630702</v>
      </c>
      <c r="BN783" s="545"/>
      <c r="BO783" s="545">
        <f t="shared" si="115"/>
        <v>0</v>
      </c>
      <c r="BP783" s="545">
        <f t="shared" si="116"/>
        <v>0</v>
      </c>
      <c r="BQ783" s="545"/>
      <c r="BR783" s="545"/>
      <c r="BS783" s="545"/>
      <c r="BT783" s="545">
        <f t="shared" si="117"/>
        <v>60</v>
      </c>
      <c r="BU783" s="545">
        <f t="shared" si="118"/>
        <v>-62629294.869784206</v>
      </c>
      <c r="BV783" s="545">
        <f t="shared" si="119"/>
        <v>-20667667.307028789</v>
      </c>
      <c r="BW783" s="545">
        <f t="shared" si="120"/>
        <v>-20667667.307028789</v>
      </c>
      <c r="BX783" s="1101">
        <f t="shared" si="121"/>
        <v>1.2487787489745509E-3</v>
      </c>
      <c r="BY783" s="1102">
        <f t="shared" si="122"/>
        <v>230763913.52813244</v>
      </c>
    </row>
    <row r="784" spans="1:77" ht="12" customHeight="1">
      <c r="A784" s="1086">
        <v>1911351002</v>
      </c>
      <c r="B784" s="1061">
        <v>7151000</v>
      </c>
      <c r="C784" s="1062">
        <v>7053042</v>
      </c>
      <c r="D784" s="1062">
        <v>6</v>
      </c>
      <c r="E784" s="1062" t="s">
        <v>3372</v>
      </c>
      <c r="F784" s="1062" t="s">
        <v>3121</v>
      </c>
      <c r="G784" s="1087" t="s">
        <v>3122</v>
      </c>
      <c r="H784" s="1088" t="s">
        <v>2887</v>
      </c>
      <c r="I784" s="1088" t="s">
        <v>2795</v>
      </c>
      <c r="J784" s="1089"/>
      <c r="K784" s="1090">
        <v>42906</v>
      </c>
      <c r="L784" s="1091">
        <v>43069</v>
      </c>
      <c r="M784" s="563">
        <v>120</v>
      </c>
      <c r="N784" s="562">
        <v>46721</v>
      </c>
      <c r="O784" s="564">
        <v>5</v>
      </c>
      <c r="P784" s="565">
        <v>115</v>
      </c>
      <c r="Q784" s="564" t="s">
        <v>2796</v>
      </c>
      <c r="R784" s="564" t="s">
        <v>127</v>
      </c>
      <c r="S784" s="566">
        <v>172123011.96000001</v>
      </c>
      <c r="T784" s="567" t="s">
        <v>2797</v>
      </c>
      <c r="U784" s="601"/>
      <c r="V784" s="569">
        <v>172123011.96000001</v>
      </c>
      <c r="W784" s="566">
        <v>-5737433.7319999998</v>
      </c>
      <c r="X784" s="570">
        <v>0</v>
      </c>
      <c r="Y784" s="571">
        <v>166385578.22800002</v>
      </c>
      <c r="Z784" s="601"/>
      <c r="AA784" s="572"/>
      <c r="AB784" s="573"/>
      <c r="AC784" s="652">
        <v>0</v>
      </c>
      <c r="AD784" s="574">
        <v>0</v>
      </c>
      <c r="AE784" s="574">
        <v>0</v>
      </c>
      <c r="AF784" s="575">
        <v>0</v>
      </c>
      <c r="AG784" s="576" t="s">
        <v>2798</v>
      </c>
      <c r="AH784" s="574">
        <v>0</v>
      </c>
      <c r="AI784" s="577" t="s">
        <v>2798</v>
      </c>
      <c r="AJ784" s="574">
        <v>0</v>
      </c>
      <c r="AK784" s="577" t="s">
        <v>2798</v>
      </c>
      <c r="AL784" s="575">
        <v>0</v>
      </c>
      <c r="AM784" s="601"/>
      <c r="AN784" s="578">
        <v>0</v>
      </c>
      <c r="AO784" s="579">
        <v>0</v>
      </c>
      <c r="AP784" s="601"/>
      <c r="AQ784" s="595" t="s">
        <v>2795</v>
      </c>
      <c r="AR784" s="596" t="s">
        <v>2799</v>
      </c>
      <c r="AS784" s="582">
        <v>0</v>
      </c>
      <c r="AT784" s="601"/>
      <c r="AU784" s="595" t="s">
        <v>2795</v>
      </c>
      <c r="AV784" s="598" t="s">
        <v>2800</v>
      </c>
      <c r="AW784" s="562" t="s">
        <v>2801</v>
      </c>
      <c r="AX784" s="585" t="s">
        <v>178</v>
      </c>
      <c r="AY784" s="585" t="s">
        <v>178</v>
      </c>
      <c r="AZ784" s="586">
        <v>0</v>
      </c>
      <c r="BA784" s="586">
        <v>0</v>
      </c>
      <c r="BB784" s="586">
        <v>0</v>
      </c>
      <c r="BC784" s="592">
        <v>0</v>
      </c>
      <c r="BD784" s="599">
        <v>0</v>
      </c>
      <c r="BE784" s="568"/>
      <c r="BF784" s="589">
        <v>1</v>
      </c>
      <c r="BG784" s="590">
        <v>1434358.433</v>
      </c>
      <c r="BH784" s="590">
        <v>-7171792.165</v>
      </c>
      <c r="BI784" s="591">
        <v>164951219.79500002</v>
      </c>
      <c r="BJ784" s="1100">
        <v>60</v>
      </c>
      <c r="BK784" s="544">
        <f t="shared" si="123"/>
        <v>2749186.9965833337</v>
      </c>
      <c r="BL784" s="544">
        <f t="shared" si="113"/>
        <v>2162330.7295232108</v>
      </c>
      <c r="BM784" s="544">
        <f t="shared" si="114"/>
        <v>-586856.26706012292</v>
      </c>
      <c r="BN784" s="545"/>
      <c r="BO784" s="545">
        <f t="shared" si="115"/>
        <v>0</v>
      </c>
      <c r="BP784" s="545">
        <f t="shared" si="116"/>
        <v>0</v>
      </c>
      <c r="BQ784" s="545"/>
      <c r="BR784" s="545"/>
      <c r="BS784" s="545"/>
      <c r="BT784" s="545">
        <f t="shared" si="117"/>
        <v>60</v>
      </c>
      <c r="BU784" s="545">
        <f t="shared" si="118"/>
        <v>-35211376.023607373</v>
      </c>
      <c r="BV784" s="545">
        <f t="shared" si="119"/>
        <v>-11619754.087790433</v>
      </c>
      <c r="BW784" s="545">
        <f t="shared" si="120"/>
        <v>-11619754.087790433</v>
      </c>
      <c r="BX784" s="1101">
        <f t="shared" si="121"/>
        <v>7.0208706950726052E-4</v>
      </c>
      <c r="BY784" s="1102">
        <f t="shared" si="122"/>
        <v>129739843.77139264</v>
      </c>
    </row>
    <row r="785" spans="1:77" ht="12" customHeight="1">
      <c r="A785" s="1086">
        <v>1911351002</v>
      </c>
      <c r="B785" s="1061">
        <v>7151000</v>
      </c>
      <c r="C785" s="1062">
        <v>7053042</v>
      </c>
      <c r="D785" s="1062">
        <v>7</v>
      </c>
      <c r="E785" s="1062" t="s">
        <v>3373</v>
      </c>
      <c r="F785" s="1062" t="s">
        <v>3121</v>
      </c>
      <c r="G785" s="1087" t="s">
        <v>3122</v>
      </c>
      <c r="H785" s="1088" t="s">
        <v>2887</v>
      </c>
      <c r="I785" s="1088" t="s">
        <v>2795</v>
      </c>
      <c r="J785" s="1089"/>
      <c r="K785" s="1090">
        <v>42907</v>
      </c>
      <c r="L785" s="1091">
        <v>43069</v>
      </c>
      <c r="M785" s="563">
        <v>120</v>
      </c>
      <c r="N785" s="562">
        <v>46721</v>
      </c>
      <c r="O785" s="564">
        <v>5</v>
      </c>
      <c r="P785" s="565">
        <v>115</v>
      </c>
      <c r="Q785" s="564" t="s">
        <v>2796</v>
      </c>
      <c r="R785" s="564" t="s">
        <v>127</v>
      </c>
      <c r="S785" s="566">
        <v>411795993.38</v>
      </c>
      <c r="T785" s="567" t="s">
        <v>2797</v>
      </c>
      <c r="U785" s="601"/>
      <c r="V785" s="569">
        <v>411795993.38</v>
      </c>
      <c r="W785" s="566">
        <v>-13726533.112666667</v>
      </c>
      <c r="X785" s="570">
        <v>0</v>
      </c>
      <c r="Y785" s="571">
        <v>398069460.26733333</v>
      </c>
      <c r="Z785" s="601"/>
      <c r="AA785" s="572"/>
      <c r="AB785" s="573"/>
      <c r="AC785" s="652">
        <v>0</v>
      </c>
      <c r="AD785" s="574">
        <v>0</v>
      </c>
      <c r="AE785" s="574">
        <v>0</v>
      </c>
      <c r="AF785" s="575">
        <v>0</v>
      </c>
      <c r="AG785" s="576" t="s">
        <v>2798</v>
      </c>
      <c r="AH785" s="574">
        <v>0</v>
      </c>
      <c r="AI785" s="577" t="s">
        <v>2798</v>
      </c>
      <c r="AJ785" s="574">
        <v>0</v>
      </c>
      <c r="AK785" s="577" t="s">
        <v>2798</v>
      </c>
      <c r="AL785" s="575">
        <v>0</v>
      </c>
      <c r="AM785" s="601"/>
      <c r="AN785" s="578">
        <v>0</v>
      </c>
      <c r="AO785" s="579">
        <v>0</v>
      </c>
      <c r="AP785" s="601"/>
      <c r="AQ785" s="595" t="s">
        <v>2795</v>
      </c>
      <c r="AR785" s="596" t="s">
        <v>2799</v>
      </c>
      <c r="AS785" s="582">
        <v>0</v>
      </c>
      <c r="AT785" s="601"/>
      <c r="AU785" s="595" t="s">
        <v>2795</v>
      </c>
      <c r="AV785" s="598" t="s">
        <v>2800</v>
      </c>
      <c r="AW785" s="562" t="s">
        <v>2801</v>
      </c>
      <c r="AX785" s="585" t="s">
        <v>178</v>
      </c>
      <c r="AY785" s="585" t="s">
        <v>178</v>
      </c>
      <c r="AZ785" s="586">
        <v>0</v>
      </c>
      <c r="BA785" s="586">
        <v>0</v>
      </c>
      <c r="BB785" s="586">
        <v>0</v>
      </c>
      <c r="BC785" s="592">
        <v>0</v>
      </c>
      <c r="BD785" s="599">
        <v>0</v>
      </c>
      <c r="BE785" s="568"/>
      <c r="BF785" s="589">
        <v>1</v>
      </c>
      <c r="BG785" s="590">
        <v>3431633.2781666666</v>
      </c>
      <c r="BH785" s="590">
        <v>-17158166.390833333</v>
      </c>
      <c r="BI785" s="591">
        <v>394637826.98916668</v>
      </c>
      <c r="BJ785" s="1100">
        <v>60</v>
      </c>
      <c r="BK785" s="544">
        <f t="shared" si="123"/>
        <v>6577297.1164861117</v>
      </c>
      <c r="BL785" s="544">
        <f t="shared" si="113"/>
        <v>5173271.8399503808</v>
      </c>
      <c r="BM785" s="544">
        <f t="shared" si="114"/>
        <v>-1404025.2765357308</v>
      </c>
      <c r="BN785" s="545"/>
      <c r="BO785" s="545">
        <f t="shared" si="115"/>
        <v>0</v>
      </c>
      <c r="BP785" s="545">
        <f t="shared" si="116"/>
        <v>0</v>
      </c>
      <c r="BQ785" s="545"/>
      <c r="BR785" s="545"/>
      <c r="BS785" s="545"/>
      <c r="BT785" s="545">
        <f t="shared" si="117"/>
        <v>60</v>
      </c>
      <c r="BU785" s="545">
        <f t="shared" si="118"/>
        <v>-84241516.592143849</v>
      </c>
      <c r="BV785" s="545">
        <f t="shared" si="119"/>
        <v>-27799700.47540747</v>
      </c>
      <c r="BW785" s="545">
        <f t="shared" si="120"/>
        <v>-27799700.47540747</v>
      </c>
      <c r="BX785" s="1101">
        <f t="shared" si="121"/>
        <v>1.6797094062831286E-3</v>
      </c>
      <c r="BY785" s="1102">
        <f t="shared" si="122"/>
        <v>310396310.39702284</v>
      </c>
    </row>
    <row r="786" spans="1:77" ht="12" customHeight="1">
      <c r="A786" s="1086">
        <v>1911351002</v>
      </c>
      <c r="B786" s="1061">
        <v>7151000</v>
      </c>
      <c r="C786" s="1062">
        <v>7053042</v>
      </c>
      <c r="D786" s="1062">
        <v>8</v>
      </c>
      <c r="E786" s="1062" t="s">
        <v>3858</v>
      </c>
      <c r="F786" s="1062" t="s">
        <v>3121</v>
      </c>
      <c r="G786" s="1087" t="s">
        <v>3122</v>
      </c>
      <c r="H786" s="1088" t="s">
        <v>2887</v>
      </c>
      <c r="I786" s="1088" t="s">
        <v>2795</v>
      </c>
      <c r="J786" s="1089"/>
      <c r="K786" s="1090">
        <v>42937</v>
      </c>
      <c r="L786" s="1091">
        <v>43069</v>
      </c>
      <c r="M786" s="563">
        <v>120</v>
      </c>
      <c r="N786" s="562">
        <v>46721</v>
      </c>
      <c r="O786" s="564">
        <v>5</v>
      </c>
      <c r="P786" s="565">
        <v>115</v>
      </c>
      <c r="Q786" s="564" t="s">
        <v>2796</v>
      </c>
      <c r="R786" s="564" t="s">
        <v>127</v>
      </c>
      <c r="S786" s="566">
        <v>381139689.36000001</v>
      </c>
      <c r="T786" s="567" t="s">
        <v>2797</v>
      </c>
      <c r="U786" s="601"/>
      <c r="V786" s="569">
        <v>381139689.36000001</v>
      </c>
      <c r="W786" s="566">
        <v>-12704656.312000001</v>
      </c>
      <c r="X786" s="570">
        <v>0</v>
      </c>
      <c r="Y786" s="571">
        <v>368435033.04800004</v>
      </c>
      <c r="Z786" s="601"/>
      <c r="AA786" s="572"/>
      <c r="AB786" s="573"/>
      <c r="AC786" s="652">
        <v>0</v>
      </c>
      <c r="AD786" s="574">
        <v>0</v>
      </c>
      <c r="AE786" s="574">
        <v>0</v>
      </c>
      <c r="AF786" s="575">
        <v>0</v>
      </c>
      <c r="AG786" s="576" t="s">
        <v>2798</v>
      </c>
      <c r="AH786" s="574">
        <v>0</v>
      </c>
      <c r="AI786" s="577" t="s">
        <v>2798</v>
      </c>
      <c r="AJ786" s="574">
        <v>0</v>
      </c>
      <c r="AK786" s="577" t="s">
        <v>2798</v>
      </c>
      <c r="AL786" s="575">
        <v>0</v>
      </c>
      <c r="AM786" s="601"/>
      <c r="AN786" s="578">
        <v>0</v>
      </c>
      <c r="AO786" s="579">
        <v>0</v>
      </c>
      <c r="AP786" s="601"/>
      <c r="AQ786" s="595" t="s">
        <v>2795</v>
      </c>
      <c r="AR786" s="596" t="s">
        <v>2799</v>
      </c>
      <c r="AS786" s="582">
        <v>0</v>
      </c>
      <c r="AT786" s="601"/>
      <c r="AU786" s="595" t="s">
        <v>2795</v>
      </c>
      <c r="AV786" s="598" t="s">
        <v>2800</v>
      </c>
      <c r="AW786" s="562" t="s">
        <v>2801</v>
      </c>
      <c r="AX786" s="585" t="s">
        <v>178</v>
      </c>
      <c r="AY786" s="585" t="s">
        <v>178</v>
      </c>
      <c r="AZ786" s="586">
        <v>0</v>
      </c>
      <c r="BA786" s="586">
        <v>0</v>
      </c>
      <c r="BB786" s="586">
        <v>0</v>
      </c>
      <c r="BC786" s="592">
        <v>0</v>
      </c>
      <c r="BD786" s="599">
        <v>0</v>
      </c>
      <c r="BE786" s="568"/>
      <c r="BF786" s="589">
        <v>1</v>
      </c>
      <c r="BG786" s="590">
        <v>3176164.0780000002</v>
      </c>
      <c r="BH786" s="590">
        <v>-15880820.390000001</v>
      </c>
      <c r="BI786" s="591">
        <v>365258868.97000003</v>
      </c>
      <c r="BJ786" s="1100">
        <v>60</v>
      </c>
      <c r="BK786" s="544">
        <f t="shared" si="123"/>
        <v>6087647.8161666673</v>
      </c>
      <c r="BL786" s="544">
        <f t="shared" si="113"/>
        <v>4788145.7171780411</v>
      </c>
      <c r="BM786" s="544">
        <f t="shared" si="114"/>
        <v>-1299502.0989886262</v>
      </c>
      <c r="BN786" s="545"/>
      <c r="BO786" s="545">
        <f t="shared" si="115"/>
        <v>0</v>
      </c>
      <c r="BP786" s="545">
        <f t="shared" si="116"/>
        <v>0</v>
      </c>
      <c r="BQ786" s="545"/>
      <c r="BR786" s="545"/>
      <c r="BS786" s="545"/>
      <c r="BT786" s="545">
        <f t="shared" si="117"/>
        <v>60</v>
      </c>
      <c r="BU786" s="545">
        <f t="shared" si="118"/>
        <v>-77970125.939317569</v>
      </c>
      <c r="BV786" s="545">
        <f t="shared" si="119"/>
        <v>-25730141.559974801</v>
      </c>
      <c r="BW786" s="545">
        <f t="shared" si="120"/>
        <v>-25730141.559974801</v>
      </c>
      <c r="BX786" s="1101">
        <f t="shared" si="121"/>
        <v>1.5546628224113142E-3</v>
      </c>
      <c r="BY786" s="1102">
        <f t="shared" si="122"/>
        <v>287288743.03068244</v>
      </c>
    </row>
    <row r="787" spans="1:77" ht="12" customHeight="1">
      <c r="A787" s="1086">
        <v>1911351002</v>
      </c>
      <c r="B787" s="1061">
        <v>7151000</v>
      </c>
      <c r="C787" s="1062">
        <v>7053042</v>
      </c>
      <c r="D787" s="1062">
        <v>9</v>
      </c>
      <c r="E787" s="1062" t="s">
        <v>3859</v>
      </c>
      <c r="F787" s="1062" t="s">
        <v>3121</v>
      </c>
      <c r="G787" s="1087" t="s">
        <v>3122</v>
      </c>
      <c r="H787" s="1088" t="s">
        <v>2887</v>
      </c>
      <c r="I787" s="1088" t="s">
        <v>2795</v>
      </c>
      <c r="J787" s="1089"/>
      <c r="K787" s="1090">
        <v>42971</v>
      </c>
      <c r="L787" s="1091">
        <v>43069</v>
      </c>
      <c r="M787" s="563">
        <v>120</v>
      </c>
      <c r="N787" s="562">
        <v>46721</v>
      </c>
      <c r="O787" s="564">
        <v>5</v>
      </c>
      <c r="P787" s="565">
        <v>115</v>
      </c>
      <c r="Q787" s="564" t="s">
        <v>2796</v>
      </c>
      <c r="R787" s="564" t="s">
        <v>127</v>
      </c>
      <c r="S787" s="566">
        <v>245411413.40000001</v>
      </c>
      <c r="T787" s="567" t="s">
        <v>2797</v>
      </c>
      <c r="U787" s="601"/>
      <c r="V787" s="569">
        <v>245411413.40000001</v>
      </c>
      <c r="W787" s="566">
        <v>-8180380.4466666672</v>
      </c>
      <c r="X787" s="570">
        <v>0</v>
      </c>
      <c r="Y787" s="571">
        <v>237231032.95333335</v>
      </c>
      <c r="Z787" s="601"/>
      <c r="AA787" s="572"/>
      <c r="AB787" s="573"/>
      <c r="AC787" s="652">
        <v>0</v>
      </c>
      <c r="AD787" s="574">
        <v>0</v>
      </c>
      <c r="AE787" s="574">
        <v>0</v>
      </c>
      <c r="AF787" s="575">
        <v>0</v>
      </c>
      <c r="AG787" s="576" t="s">
        <v>2798</v>
      </c>
      <c r="AH787" s="574">
        <v>0</v>
      </c>
      <c r="AI787" s="577" t="s">
        <v>2798</v>
      </c>
      <c r="AJ787" s="574">
        <v>0</v>
      </c>
      <c r="AK787" s="577" t="s">
        <v>2798</v>
      </c>
      <c r="AL787" s="575">
        <v>0</v>
      </c>
      <c r="AM787" s="601"/>
      <c r="AN787" s="578">
        <v>0</v>
      </c>
      <c r="AO787" s="579">
        <v>0</v>
      </c>
      <c r="AP787" s="601"/>
      <c r="AQ787" s="595" t="s">
        <v>2795</v>
      </c>
      <c r="AR787" s="596" t="s">
        <v>2799</v>
      </c>
      <c r="AS787" s="582">
        <v>0</v>
      </c>
      <c r="AT787" s="601"/>
      <c r="AU787" s="595" t="s">
        <v>2795</v>
      </c>
      <c r="AV787" s="598" t="s">
        <v>2800</v>
      </c>
      <c r="AW787" s="562" t="s">
        <v>2801</v>
      </c>
      <c r="AX787" s="585" t="s">
        <v>178</v>
      </c>
      <c r="AY787" s="585" t="s">
        <v>178</v>
      </c>
      <c r="AZ787" s="586">
        <v>0</v>
      </c>
      <c r="BA787" s="586">
        <v>0</v>
      </c>
      <c r="BB787" s="586">
        <v>0</v>
      </c>
      <c r="BC787" s="592">
        <v>0</v>
      </c>
      <c r="BD787" s="599">
        <v>0</v>
      </c>
      <c r="BE787" s="568"/>
      <c r="BF787" s="589">
        <v>1</v>
      </c>
      <c r="BG787" s="590">
        <v>2045095.1116666668</v>
      </c>
      <c r="BH787" s="590">
        <v>-10225475.558333334</v>
      </c>
      <c r="BI787" s="591">
        <v>235185937.84166667</v>
      </c>
      <c r="BJ787" s="1100">
        <v>60</v>
      </c>
      <c r="BK787" s="544">
        <f t="shared" si="123"/>
        <v>3919765.6306944443</v>
      </c>
      <c r="BL787" s="544">
        <f t="shared" si="113"/>
        <v>3083031.3421070357</v>
      </c>
      <c r="BM787" s="544">
        <f t="shared" si="114"/>
        <v>-836734.28858740861</v>
      </c>
      <c r="BN787" s="545"/>
      <c r="BO787" s="545">
        <f t="shared" si="115"/>
        <v>0</v>
      </c>
      <c r="BP787" s="545">
        <f t="shared" si="116"/>
        <v>0</v>
      </c>
      <c r="BQ787" s="545"/>
      <c r="BR787" s="545"/>
      <c r="BS787" s="545"/>
      <c r="BT787" s="545">
        <f t="shared" si="117"/>
        <v>60</v>
      </c>
      <c r="BU787" s="545">
        <f t="shared" si="118"/>
        <v>-50204057.315244518</v>
      </c>
      <c r="BV787" s="545">
        <f t="shared" si="119"/>
        <v>-16567338.914030692</v>
      </c>
      <c r="BW787" s="545">
        <f t="shared" si="120"/>
        <v>-16567338.914030692</v>
      </c>
      <c r="BX787" s="1101">
        <f t="shared" si="121"/>
        <v>1.0010293109307313E-3</v>
      </c>
      <c r="BY787" s="1102">
        <f t="shared" si="122"/>
        <v>184981880.52642214</v>
      </c>
    </row>
    <row r="788" spans="1:77" ht="12" customHeight="1">
      <c r="A788" s="1086">
        <v>1911351002</v>
      </c>
      <c r="B788" s="1061">
        <v>7151000</v>
      </c>
      <c r="C788" s="1062">
        <v>7053042</v>
      </c>
      <c r="D788" s="1062">
        <v>10</v>
      </c>
      <c r="E788" s="1062" t="s">
        <v>3860</v>
      </c>
      <c r="F788" s="1062" t="s">
        <v>3121</v>
      </c>
      <c r="G788" s="1087" t="s">
        <v>3122</v>
      </c>
      <c r="H788" s="1088" t="s">
        <v>2887</v>
      </c>
      <c r="I788" s="1088" t="s">
        <v>2795</v>
      </c>
      <c r="J788" s="1062"/>
      <c r="K788" s="1090">
        <v>42993</v>
      </c>
      <c r="L788" s="1091">
        <v>43069</v>
      </c>
      <c r="M788" s="563">
        <v>120</v>
      </c>
      <c r="N788" s="562">
        <v>46721</v>
      </c>
      <c r="O788" s="564">
        <v>5</v>
      </c>
      <c r="P788" s="565">
        <v>115</v>
      </c>
      <c r="Q788" s="564" t="s">
        <v>2796</v>
      </c>
      <c r="R788" s="564" t="s">
        <v>127</v>
      </c>
      <c r="S788" s="566">
        <v>164029908.03</v>
      </c>
      <c r="T788" s="567" t="s">
        <v>2797</v>
      </c>
      <c r="U788" s="601"/>
      <c r="V788" s="569">
        <v>164029908.03</v>
      </c>
      <c r="W788" s="566">
        <v>-5467663.6009999998</v>
      </c>
      <c r="X788" s="570">
        <v>0</v>
      </c>
      <c r="Y788" s="571">
        <v>158562244.42899999</v>
      </c>
      <c r="Z788" s="601"/>
      <c r="AA788" s="572"/>
      <c r="AB788" s="573"/>
      <c r="AC788" s="652">
        <v>0</v>
      </c>
      <c r="AD788" s="574">
        <v>0</v>
      </c>
      <c r="AE788" s="574">
        <v>0</v>
      </c>
      <c r="AF788" s="575">
        <v>0</v>
      </c>
      <c r="AG788" s="576" t="s">
        <v>2798</v>
      </c>
      <c r="AH788" s="574">
        <v>0</v>
      </c>
      <c r="AI788" s="577" t="s">
        <v>2798</v>
      </c>
      <c r="AJ788" s="574">
        <v>0</v>
      </c>
      <c r="AK788" s="577" t="s">
        <v>2798</v>
      </c>
      <c r="AL788" s="575">
        <v>0</v>
      </c>
      <c r="AM788" s="601"/>
      <c r="AN788" s="578">
        <v>0</v>
      </c>
      <c r="AO788" s="579">
        <v>0</v>
      </c>
      <c r="AP788" s="601"/>
      <c r="AQ788" s="595" t="s">
        <v>2795</v>
      </c>
      <c r="AR788" s="596" t="s">
        <v>2799</v>
      </c>
      <c r="AS788" s="582">
        <v>0</v>
      </c>
      <c r="AT788" s="601"/>
      <c r="AU788" s="595" t="s">
        <v>2795</v>
      </c>
      <c r="AV788" s="598" t="s">
        <v>2800</v>
      </c>
      <c r="AW788" s="562" t="s">
        <v>2801</v>
      </c>
      <c r="AX788" s="585" t="s">
        <v>178</v>
      </c>
      <c r="AY788" s="585" t="s">
        <v>178</v>
      </c>
      <c r="AZ788" s="586">
        <v>0</v>
      </c>
      <c r="BA788" s="586">
        <v>0</v>
      </c>
      <c r="BB788" s="586">
        <v>0</v>
      </c>
      <c r="BC788" s="592">
        <v>0</v>
      </c>
      <c r="BD788" s="599">
        <v>0</v>
      </c>
      <c r="BE788" s="568"/>
      <c r="BF788" s="589">
        <v>1</v>
      </c>
      <c r="BG788" s="590">
        <v>1366915.9002499999</v>
      </c>
      <c r="BH788" s="590">
        <v>-6834579.5012499997</v>
      </c>
      <c r="BI788" s="591">
        <v>157195328.52875</v>
      </c>
      <c r="BJ788" s="1100">
        <v>60</v>
      </c>
      <c r="BK788" s="544">
        <f t="shared" si="123"/>
        <v>2619922.1421458335</v>
      </c>
      <c r="BL788" s="544">
        <f t="shared" si="113"/>
        <v>2060659.4473059848</v>
      </c>
      <c r="BM788" s="544">
        <f t="shared" si="114"/>
        <v>-559262.69483984867</v>
      </c>
      <c r="BN788" s="545"/>
      <c r="BO788" s="545">
        <f t="shared" si="115"/>
        <v>0</v>
      </c>
      <c r="BP788" s="545">
        <f t="shared" si="116"/>
        <v>0</v>
      </c>
      <c r="BQ788" s="545"/>
      <c r="BR788" s="545"/>
      <c r="BS788" s="545"/>
      <c r="BT788" s="545">
        <f t="shared" si="117"/>
        <v>60</v>
      </c>
      <c r="BU788" s="545">
        <f t="shared" si="118"/>
        <v>-33555761.690390922</v>
      </c>
      <c r="BV788" s="545">
        <f t="shared" si="119"/>
        <v>-11073401.357829005</v>
      </c>
      <c r="BW788" s="545">
        <f t="shared" si="120"/>
        <v>-11073401.357829005</v>
      </c>
      <c r="BX788" s="1101">
        <f t="shared" si="121"/>
        <v>6.6907542535388101E-4</v>
      </c>
      <c r="BY788" s="1102">
        <f t="shared" si="122"/>
        <v>123639566.83835909</v>
      </c>
    </row>
    <row r="789" spans="1:77" ht="12" customHeight="1">
      <c r="A789" s="1086">
        <v>1911351002</v>
      </c>
      <c r="B789" s="1061">
        <v>7151000</v>
      </c>
      <c r="C789" s="1062">
        <v>7053042</v>
      </c>
      <c r="D789" s="1062">
        <v>12</v>
      </c>
      <c r="E789" s="1062" t="s">
        <v>3861</v>
      </c>
      <c r="F789" s="1062" t="s">
        <v>3121</v>
      </c>
      <c r="G789" s="1087" t="s">
        <v>3122</v>
      </c>
      <c r="H789" s="1088" t="s">
        <v>2887</v>
      </c>
      <c r="I789" s="1088" t="s">
        <v>2795</v>
      </c>
      <c r="J789" s="1062"/>
      <c r="K789" s="1090">
        <v>42993</v>
      </c>
      <c r="L789" s="1091">
        <v>43069</v>
      </c>
      <c r="M789" s="563">
        <v>120</v>
      </c>
      <c r="N789" s="562">
        <v>46721</v>
      </c>
      <c r="O789" s="564">
        <v>5</v>
      </c>
      <c r="P789" s="565">
        <v>115</v>
      </c>
      <c r="Q789" s="564" t="s">
        <v>2796</v>
      </c>
      <c r="R789" s="564" t="s">
        <v>127</v>
      </c>
      <c r="S789" s="566">
        <v>238428452</v>
      </c>
      <c r="T789" s="567" t="s">
        <v>2797</v>
      </c>
      <c r="U789" s="601"/>
      <c r="V789" s="569">
        <v>238428452</v>
      </c>
      <c r="W789" s="566">
        <v>-7947615.0666666664</v>
      </c>
      <c r="X789" s="570">
        <v>0</v>
      </c>
      <c r="Y789" s="571">
        <v>230480836.93333334</v>
      </c>
      <c r="Z789" s="601"/>
      <c r="AA789" s="572"/>
      <c r="AB789" s="573"/>
      <c r="AC789" s="652">
        <v>0</v>
      </c>
      <c r="AD789" s="574">
        <v>0</v>
      </c>
      <c r="AE789" s="574">
        <v>0</v>
      </c>
      <c r="AF789" s="575">
        <v>0</v>
      </c>
      <c r="AG789" s="576" t="s">
        <v>2798</v>
      </c>
      <c r="AH789" s="574">
        <v>0</v>
      </c>
      <c r="AI789" s="577" t="s">
        <v>2798</v>
      </c>
      <c r="AJ789" s="574">
        <v>0</v>
      </c>
      <c r="AK789" s="577" t="s">
        <v>2798</v>
      </c>
      <c r="AL789" s="575">
        <v>0</v>
      </c>
      <c r="AM789" s="601"/>
      <c r="AN789" s="578">
        <v>0</v>
      </c>
      <c r="AO789" s="579">
        <v>0</v>
      </c>
      <c r="AP789" s="601"/>
      <c r="AQ789" s="595" t="s">
        <v>2795</v>
      </c>
      <c r="AR789" s="596" t="s">
        <v>2799</v>
      </c>
      <c r="AS789" s="582">
        <v>0</v>
      </c>
      <c r="AT789" s="601"/>
      <c r="AU789" s="595" t="s">
        <v>2795</v>
      </c>
      <c r="AV789" s="598" t="s">
        <v>2800</v>
      </c>
      <c r="AW789" s="562" t="s">
        <v>2801</v>
      </c>
      <c r="AX789" s="585" t="s">
        <v>178</v>
      </c>
      <c r="AY789" s="585" t="s">
        <v>178</v>
      </c>
      <c r="AZ789" s="586">
        <v>0</v>
      </c>
      <c r="BA789" s="586">
        <v>0</v>
      </c>
      <c r="BB789" s="586">
        <v>0</v>
      </c>
      <c r="BC789" s="592">
        <v>0</v>
      </c>
      <c r="BD789" s="599">
        <v>0</v>
      </c>
      <c r="BE789" s="568"/>
      <c r="BF789" s="589">
        <v>1</v>
      </c>
      <c r="BG789" s="590">
        <v>1986903.7666666666</v>
      </c>
      <c r="BH789" s="590">
        <v>-9934518.8333333321</v>
      </c>
      <c r="BI789" s="591">
        <v>228493933.16666666</v>
      </c>
      <c r="BJ789" s="1100">
        <v>60</v>
      </c>
      <c r="BK789" s="544">
        <f t="shared" si="123"/>
        <v>3808232.2194444444</v>
      </c>
      <c r="BL789" s="544">
        <f t="shared" si="113"/>
        <v>2995306.4536894234</v>
      </c>
      <c r="BM789" s="544">
        <f t="shared" si="114"/>
        <v>-812925.76575502101</v>
      </c>
      <c r="BN789" s="545"/>
      <c r="BO789" s="545">
        <f t="shared" si="115"/>
        <v>0</v>
      </c>
      <c r="BP789" s="545">
        <f t="shared" si="116"/>
        <v>0</v>
      </c>
      <c r="BQ789" s="545"/>
      <c r="BR789" s="545"/>
      <c r="BS789" s="545"/>
      <c r="BT789" s="545">
        <f t="shared" si="117"/>
        <v>60</v>
      </c>
      <c r="BU789" s="545">
        <f t="shared" si="118"/>
        <v>-48775545.945301265</v>
      </c>
      <c r="BV789" s="545">
        <f t="shared" si="119"/>
        <v>-16095930.161949418</v>
      </c>
      <c r="BW789" s="545">
        <f t="shared" si="120"/>
        <v>-16095930.161949418</v>
      </c>
      <c r="BX789" s="1101">
        <f t="shared" si="121"/>
        <v>9.7254592076702882E-4</v>
      </c>
      <c r="BY789" s="1102">
        <f t="shared" si="122"/>
        <v>179718387.22136539</v>
      </c>
    </row>
    <row r="790" spans="1:77" ht="12" customHeight="1">
      <c r="A790" s="1086">
        <v>1911351002</v>
      </c>
      <c r="B790" s="1061">
        <v>7151000</v>
      </c>
      <c r="C790" s="1062">
        <v>7053042</v>
      </c>
      <c r="D790" s="1062">
        <v>13</v>
      </c>
      <c r="E790" s="1062" t="s">
        <v>4636</v>
      </c>
      <c r="F790" s="1062" t="s">
        <v>3121</v>
      </c>
      <c r="G790" s="1087" t="s">
        <v>3122</v>
      </c>
      <c r="H790" s="1088" t="s">
        <v>2887</v>
      </c>
      <c r="I790" s="1088" t="s">
        <v>2795</v>
      </c>
      <c r="J790" s="1062"/>
      <c r="K790" s="1090">
        <v>43060</v>
      </c>
      <c r="L790" s="1091">
        <v>43069</v>
      </c>
      <c r="M790" s="563">
        <v>120</v>
      </c>
      <c r="N790" s="562">
        <v>46721</v>
      </c>
      <c r="O790" s="564">
        <v>5</v>
      </c>
      <c r="P790" s="565">
        <v>115</v>
      </c>
      <c r="Q790" s="564" t="s">
        <v>2796</v>
      </c>
      <c r="R790" s="564" t="s">
        <v>127</v>
      </c>
      <c r="S790" s="566">
        <v>344246023.92000002</v>
      </c>
      <c r="T790" s="567" t="s">
        <v>2797</v>
      </c>
      <c r="U790" s="601"/>
      <c r="V790" s="569">
        <v>344246023.92000002</v>
      </c>
      <c r="W790" s="566">
        <v>-11474867.464</v>
      </c>
      <c r="X790" s="570">
        <v>0</v>
      </c>
      <c r="Y790" s="571">
        <v>332771156.45600003</v>
      </c>
      <c r="Z790" s="601"/>
      <c r="AA790" s="572"/>
      <c r="AB790" s="573"/>
      <c r="AC790" s="652">
        <v>0</v>
      </c>
      <c r="AD790" s="574">
        <v>0</v>
      </c>
      <c r="AE790" s="574">
        <v>0</v>
      </c>
      <c r="AF790" s="575">
        <v>0</v>
      </c>
      <c r="AG790" s="576" t="s">
        <v>2798</v>
      </c>
      <c r="AH790" s="574">
        <v>0</v>
      </c>
      <c r="AI790" s="577" t="s">
        <v>2798</v>
      </c>
      <c r="AJ790" s="574">
        <v>0</v>
      </c>
      <c r="AK790" s="577" t="s">
        <v>2798</v>
      </c>
      <c r="AL790" s="575">
        <v>0</v>
      </c>
      <c r="AM790" s="601"/>
      <c r="AN790" s="578">
        <v>0</v>
      </c>
      <c r="AO790" s="579">
        <v>0</v>
      </c>
      <c r="AP790" s="601"/>
      <c r="AQ790" s="595" t="s">
        <v>2795</v>
      </c>
      <c r="AR790" s="596" t="s">
        <v>2799</v>
      </c>
      <c r="AS790" s="582">
        <v>0</v>
      </c>
      <c r="AT790" s="601"/>
      <c r="AU790" s="595" t="s">
        <v>2795</v>
      </c>
      <c r="AV790" s="598" t="s">
        <v>2800</v>
      </c>
      <c r="AW790" s="562" t="s">
        <v>2801</v>
      </c>
      <c r="AX790" s="585" t="s">
        <v>178</v>
      </c>
      <c r="AY790" s="585" t="s">
        <v>178</v>
      </c>
      <c r="AZ790" s="586">
        <v>0</v>
      </c>
      <c r="BA790" s="586">
        <v>0</v>
      </c>
      <c r="BB790" s="586">
        <v>0</v>
      </c>
      <c r="BC790" s="592">
        <v>0</v>
      </c>
      <c r="BD790" s="599">
        <v>0</v>
      </c>
      <c r="BE790" s="568"/>
      <c r="BF790" s="589">
        <v>1</v>
      </c>
      <c r="BG790" s="590">
        <v>2868716.8659999999</v>
      </c>
      <c r="BH790" s="590">
        <v>-14343584.33</v>
      </c>
      <c r="BI790" s="591">
        <v>329902439.59000003</v>
      </c>
      <c r="BJ790" s="1100">
        <v>60</v>
      </c>
      <c r="BK790" s="544">
        <f t="shared" si="123"/>
        <v>5498373.9931666674</v>
      </c>
      <c r="BL790" s="544">
        <f t="shared" si="113"/>
        <v>4324661.4590464216</v>
      </c>
      <c r="BM790" s="544">
        <f t="shared" si="114"/>
        <v>-1173712.5341202458</v>
      </c>
      <c r="BN790" s="545"/>
      <c r="BO790" s="545">
        <f t="shared" si="115"/>
        <v>0</v>
      </c>
      <c r="BP790" s="545">
        <f t="shared" si="116"/>
        <v>0</v>
      </c>
      <c r="BQ790" s="545"/>
      <c r="BR790" s="545"/>
      <c r="BS790" s="545"/>
      <c r="BT790" s="545">
        <f t="shared" si="117"/>
        <v>60</v>
      </c>
      <c r="BU790" s="545">
        <f t="shared" si="118"/>
        <v>-70422752.047214746</v>
      </c>
      <c r="BV790" s="545">
        <f t="shared" si="119"/>
        <v>-23239508.175580867</v>
      </c>
      <c r="BW790" s="545">
        <f t="shared" si="120"/>
        <v>-23239508.175580867</v>
      </c>
      <c r="BX790" s="1101">
        <f t="shared" si="121"/>
        <v>1.404174139014521E-3</v>
      </c>
      <c r="BY790" s="1102">
        <f t="shared" si="122"/>
        <v>259479687.54278529</v>
      </c>
    </row>
    <row r="791" spans="1:77" ht="12" customHeight="1">
      <c r="A791" s="1086">
        <v>1911351002</v>
      </c>
      <c r="B791" s="1061">
        <v>7151000</v>
      </c>
      <c r="C791" s="1062">
        <v>7053042</v>
      </c>
      <c r="D791" s="1062">
        <v>14</v>
      </c>
      <c r="E791" s="1062" t="s">
        <v>4637</v>
      </c>
      <c r="F791" s="1062" t="s">
        <v>3121</v>
      </c>
      <c r="G791" s="1087" t="s">
        <v>3122</v>
      </c>
      <c r="H791" s="1088" t="s">
        <v>2887</v>
      </c>
      <c r="I791" s="1088" t="s">
        <v>2795</v>
      </c>
      <c r="J791" s="1062"/>
      <c r="K791" s="1090">
        <v>43060</v>
      </c>
      <c r="L791" s="1091">
        <v>43069</v>
      </c>
      <c r="M791" s="563">
        <v>120</v>
      </c>
      <c r="N791" s="562">
        <v>46721</v>
      </c>
      <c r="O791" s="564">
        <v>5</v>
      </c>
      <c r="P791" s="565">
        <v>115</v>
      </c>
      <c r="Q791" s="564" t="s">
        <v>2796</v>
      </c>
      <c r="R791" s="564" t="s">
        <v>127</v>
      </c>
      <c r="S791" s="566">
        <v>384269727.60000002</v>
      </c>
      <c r="T791" s="567" t="s">
        <v>2797</v>
      </c>
      <c r="U791" s="601"/>
      <c r="V791" s="569">
        <v>384269727.60000002</v>
      </c>
      <c r="W791" s="566">
        <v>-12808990.92</v>
      </c>
      <c r="X791" s="570">
        <v>0</v>
      </c>
      <c r="Y791" s="571">
        <v>371460736.68000001</v>
      </c>
      <c r="Z791" s="601"/>
      <c r="AA791" s="572"/>
      <c r="AB791" s="573"/>
      <c r="AC791" s="652">
        <v>0</v>
      </c>
      <c r="AD791" s="574">
        <v>0</v>
      </c>
      <c r="AE791" s="574">
        <v>0</v>
      </c>
      <c r="AF791" s="575">
        <v>0</v>
      </c>
      <c r="AG791" s="576" t="s">
        <v>2798</v>
      </c>
      <c r="AH791" s="574">
        <v>0</v>
      </c>
      <c r="AI791" s="577" t="s">
        <v>2798</v>
      </c>
      <c r="AJ791" s="574">
        <v>0</v>
      </c>
      <c r="AK791" s="577" t="s">
        <v>2798</v>
      </c>
      <c r="AL791" s="575">
        <v>0</v>
      </c>
      <c r="AM791" s="601"/>
      <c r="AN791" s="578">
        <v>0</v>
      </c>
      <c r="AO791" s="579">
        <v>0</v>
      </c>
      <c r="AP791" s="601"/>
      <c r="AQ791" s="595" t="s">
        <v>2795</v>
      </c>
      <c r="AR791" s="596" t="s">
        <v>2799</v>
      </c>
      <c r="AS791" s="582">
        <v>0</v>
      </c>
      <c r="AT791" s="601"/>
      <c r="AU791" s="595" t="s">
        <v>2795</v>
      </c>
      <c r="AV791" s="598" t="s">
        <v>2800</v>
      </c>
      <c r="AW791" s="562" t="s">
        <v>2801</v>
      </c>
      <c r="AX791" s="585" t="s">
        <v>178</v>
      </c>
      <c r="AY791" s="585" t="s">
        <v>178</v>
      </c>
      <c r="AZ791" s="586">
        <v>0</v>
      </c>
      <c r="BA791" s="586">
        <v>0</v>
      </c>
      <c r="BB791" s="586">
        <v>0</v>
      </c>
      <c r="BC791" s="592">
        <v>0</v>
      </c>
      <c r="BD791" s="599">
        <v>0</v>
      </c>
      <c r="BE791" s="568"/>
      <c r="BF791" s="589">
        <v>1</v>
      </c>
      <c r="BG791" s="590">
        <v>3202247.73</v>
      </c>
      <c r="BH791" s="590">
        <v>-16011238.65</v>
      </c>
      <c r="BI791" s="591">
        <v>368258488.95000005</v>
      </c>
      <c r="BJ791" s="1100">
        <v>60</v>
      </c>
      <c r="BK791" s="544">
        <f t="shared" si="123"/>
        <v>6137641.4825000009</v>
      </c>
      <c r="BL791" s="544">
        <f t="shared" si="113"/>
        <v>4827467.4661636306</v>
      </c>
      <c r="BM791" s="544">
        <f t="shared" si="114"/>
        <v>-1310174.0163363703</v>
      </c>
      <c r="BN791" s="545"/>
      <c r="BO791" s="545">
        <f t="shared" si="115"/>
        <v>0</v>
      </c>
      <c r="BP791" s="545">
        <f t="shared" si="116"/>
        <v>0</v>
      </c>
      <c r="BQ791" s="545"/>
      <c r="BR791" s="545"/>
      <c r="BS791" s="545"/>
      <c r="BT791" s="545">
        <f t="shared" si="117"/>
        <v>60</v>
      </c>
      <c r="BU791" s="545">
        <f t="shared" si="118"/>
        <v>-78610440.980182216</v>
      </c>
      <c r="BV791" s="545">
        <f t="shared" si="119"/>
        <v>-25941445.523460131</v>
      </c>
      <c r="BW791" s="545">
        <f t="shared" si="120"/>
        <v>-25941445.523460131</v>
      </c>
      <c r="BX791" s="1101">
        <f t="shared" si="121"/>
        <v>1.56743019936076E-3</v>
      </c>
      <c r="BY791" s="1102">
        <f t="shared" si="122"/>
        <v>289648047.96981782</v>
      </c>
    </row>
    <row r="792" spans="1:77" ht="12" customHeight="1">
      <c r="A792" s="1086">
        <v>1911351002</v>
      </c>
      <c r="B792" s="1061">
        <v>7151000</v>
      </c>
      <c r="C792" s="1062">
        <v>7053042</v>
      </c>
      <c r="D792" s="1062">
        <v>15</v>
      </c>
      <c r="E792" s="1062" t="s">
        <v>4814</v>
      </c>
      <c r="F792" s="1062" t="s">
        <v>3121</v>
      </c>
      <c r="G792" s="1087" t="s">
        <v>3122</v>
      </c>
      <c r="H792" s="1088" t="s">
        <v>2887</v>
      </c>
      <c r="I792" s="1088" t="s">
        <v>2795</v>
      </c>
      <c r="J792" s="1062"/>
      <c r="K792" s="1090">
        <v>43087</v>
      </c>
      <c r="L792" s="1091">
        <v>43069</v>
      </c>
      <c r="M792" s="563">
        <v>120</v>
      </c>
      <c r="N792" s="562">
        <v>46721</v>
      </c>
      <c r="O792" s="564">
        <v>5</v>
      </c>
      <c r="P792" s="565">
        <v>115</v>
      </c>
      <c r="Q792" s="564" t="s">
        <v>2796</v>
      </c>
      <c r="R792" s="564" t="s">
        <v>127</v>
      </c>
      <c r="S792" s="566">
        <v>218195767.40000001</v>
      </c>
      <c r="T792" s="567" t="s">
        <v>2797</v>
      </c>
      <c r="U792" s="601"/>
      <c r="V792" s="569">
        <v>218195767.40000001</v>
      </c>
      <c r="W792" s="566">
        <v>-7273192.2466666671</v>
      </c>
      <c r="X792" s="570">
        <v>0</v>
      </c>
      <c r="Y792" s="571">
        <v>210922575.15333334</v>
      </c>
      <c r="Z792" s="601"/>
      <c r="AA792" s="572"/>
      <c r="AB792" s="573"/>
      <c r="AC792" s="652">
        <v>0</v>
      </c>
      <c r="AD792" s="574">
        <v>0</v>
      </c>
      <c r="AE792" s="574">
        <v>0</v>
      </c>
      <c r="AF792" s="575">
        <v>0</v>
      </c>
      <c r="AG792" s="576" t="s">
        <v>2798</v>
      </c>
      <c r="AH792" s="574">
        <v>0</v>
      </c>
      <c r="AI792" s="577" t="s">
        <v>2798</v>
      </c>
      <c r="AJ792" s="574">
        <v>0</v>
      </c>
      <c r="AK792" s="577" t="s">
        <v>2798</v>
      </c>
      <c r="AL792" s="575">
        <v>0</v>
      </c>
      <c r="AM792" s="601"/>
      <c r="AN792" s="578">
        <v>0</v>
      </c>
      <c r="AO792" s="579">
        <v>0</v>
      </c>
      <c r="AP792" s="601"/>
      <c r="AQ792" s="595" t="s">
        <v>2795</v>
      </c>
      <c r="AR792" s="596" t="s">
        <v>2799</v>
      </c>
      <c r="AS792" s="582">
        <v>0</v>
      </c>
      <c r="AT792" s="601"/>
      <c r="AU792" s="595" t="s">
        <v>2795</v>
      </c>
      <c r="AV792" s="598" t="s">
        <v>2800</v>
      </c>
      <c r="AW792" s="562" t="s">
        <v>2801</v>
      </c>
      <c r="AX792" s="585" t="s">
        <v>178</v>
      </c>
      <c r="AY792" s="585" t="s">
        <v>178</v>
      </c>
      <c r="AZ792" s="586">
        <v>0</v>
      </c>
      <c r="BA792" s="586">
        <v>0</v>
      </c>
      <c r="BB792" s="586">
        <v>0</v>
      </c>
      <c r="BC792" s="592">
        <v>0</v>
      </c>
      <c r="BD792" s="599">
        <v>0</v>
      </c>
      <c r="BE792" s="568"/>
      <c r="BF792" s="589">
        <v>1</v>
      </c>
      <c r="BG792" s="590">
        <v>1818298.0616666668</v>
      </c>
      <c r="BH792" s="590">
        <v>-9091490.3083333336</v>
      </c>
      <c r="BI792" s="591">
        <v>209104277.09166667</v>
      </c>
      <c r="BJ792" s="1100">
        <v>60</v>
      </c>
      <c r="BK792" s="544">
        <f t="shared" si="123"/>
        <v>3485071.2848611111</v>
      </c>
      <c r="BL792" s="544">
        <f t="shared" si="113"/>
        <v>2741129.1931758891</v>
      </c>
      <c r="BM792" s="544">
        <f t="shared" si="114"/>
        <v>-743942.091685222</v>
      </c>
      <c r="BN792" s="545"/>
      <c r="BO792" s="545">
        <f t="shared" si="115"/>
        <v>0</v>
      </c>
      <c r="BP792" s="545">
        <f t="shared" si="116"/>
        <v>0</v>
      </c>
      <c r="BQ792" s="545"/>
      <c r="BR792" s="545"/>
      <c r="BS792" s="545"/>
      <c r="BT792" s="545">
        <f t="shared" si="117"/>
        <v>60</v>
      </c>
      <c r="BU792" s="545">
        <f t="shared" si="118"/>
        <v>-44636525.501113318</v>
      </c>
      <c r="BV792" s="545">
        <f t="shared" si="119"/>
        <v>-14730053.415367395</v>
      </c>
      <c r="BW792" s="545">
        <f t="shared" si="120"/>
        <v>-14730053.415367395</v>
      </c>
      <c r="BX792" s="1101">
        <f t="shared" si="121"/>
        <v>8.9001711722517683E-4</v>
      </c>
      <c r="BY792" s="1102">
        <f t="shared" si="122"/>
        <v>164467751.59055334</v>
      </c>
    </row>
    <row r="793" spans="1:77" ht="12" customHeight="1">
      <c r="A793" s="1086">
        <v>1911351002</v>
      </c>
      <c r="B793" s="1061">
        <v>7151000</v>
      </c>
      <c r="C793" s="1062">
        <v>7053042</v>
      </c>
      <c r="D793" s="1062">
        <v>16</v>
      </c>
      <c r="E793" s="1062" t="s">
        <v>4815</v>
      </c>
      <c r="F793" s="1062" t="s">
        <v>3121</v>
      </c>
      <c r="G793" s="1087" t="s">
        <v>3122</v>
      </c>
      <c r="H793" s="1088" t="s">
        <v>2887</v>
      </c>
      <c r="I793" s="1088" t="s">
        <v>2795</v>
      </c>
      <c r="J793" s="1062"/>
      <c r="K793" s="1090">
        <v>43087</v>
      </c>
      <c r="L793" s="1091">
        <v>43069</v>
      </c>
      <c r="M793" s="563">
        <v>120</v>
      </c>
      <c r="N793" s="562">
        <v>46721</v>
      </c>
      <c r="O793" s="564">
        <v>5</v>
      </c>
      <c r="P793" s="565">
        <v>115</v>
      </c>
      <c r="Q793" s="564" t="s">
        <v>2796</v>
      </c>
      <c r="R793" s="564" t="s">
        <v>127</v>
      </c>
      <c r="S793" s="566">
        <v>124971501.16</v>
      </c>
      <c r="T793" s="567" t="s">
        <v>2797</v>
      </c>
      <c r="U793" s="601"/>
      <c r="V793" s="569">
        <v>124971501.16</v>
      </c>
      <c r="W793" s="566">
        <v>-4165716.705333333</v>
      </c>
      <c r="X793" s="570">
        <v>0</v>
      </c>
      <c r="Y793" s="571">
        <v>120805784.45466666</v>
      </c>
      <c r="Z793" s="601"/>
      <c r="AA793" s="572"/>
      <c r="AB793" s="573"/>
      <c r="AC793" s="652">
        <v>0</v>
      </c>
      <c r="AD793" s="574">
        <v>0</v>
      </c>
      <c r="AE793" s="574">
        <v>0</v>
      </c>
      <c r="AF793" s="575">
        <v>0</v>
      </c>
      <c r="AG793" s="576" t="s">
        <v>2798</v>
      </c>
      <c r="AH793" s="574">
        <v>0</v>
      </c>
      <c r="AI793" s="577" t="s">
        <v>2798</v>
      </c>
      <c r="AJ793" s="574">
        <v>0</v>
      </c>
      <c r="AK793" s="577" t="s">
        <v>2798</v>
      </c>
      <c r="AL793" s="575">
        <v>0</v>
      </c>
      <c r="AM793" s="601"/>
      <c r="AN793" s="578">
        <v>0</v>
      </c>
      <c r="AO793" s="579">
        <v>0</v>
      </c>
      <c r="AP793" s="601"/>
      <c r="AQ793" s="595" t="s">
        <v>2795</v>
      </c>
      <c r="AR793" s="596" t="s">
        <v>2799</v>
      </c>
      <c r="AS793" s="582">
        <v>0</v>
      </c>
      <c r="AT793" s="601"/>
      <c r="AU793" s="595" t="s">
        <v>2795</v>
      </c>
      <c r="AV793" s="598" t="s">
        <v>2800</v>
      </c>
      <c r="AW793" s="562" t="s">
        <v>2801</v>
      </c>
      <c r="AX793" s="585" t="s">
        <v>178</v>
      </c>
      <c r="AY793" s="585" t="s">
        <v>178</v>
      </c>
      <c r="AZ793" s="586">
        <v>0</v>
      </c>
      <c r="BA793" s="586">
        <v>0</v>
      </c>
      <c r="BB793" s="586">
        <v>0</v>
      </c>
      <c r="BC793" s="592">
        <v>0</v>
      </c>
      <c r="BD793" s="599">
        <v>0</v>
      </c>
      <c r="BE793" s="568"/>
      <c r="BF793" s="589">
        <v>1</v>
      </c>
      <c r="BG793" s="590">
        <v>1041429.1763333332</v>
      </c>
      <c r="BH793" s="590">
        <v>-5207145.8816666659</v>
      </c>
      <c r="BI793" s="591">
        <v>119764355.27833334</v>
      </c>
      <c r="BJ793" s="1100">
        <v>60</v>
      </c>
      <c r="BK793" s="544">
        <f t="shared" si="123"/>
        <v>1996072.5879722224</v>
      </c>
      <c r="BL793" s="544">
        <f t="shared" si="113"/>
        <v>1569980.1798478449</v>
      </c>
      <c r="BM793" s="544">
        <f t="shared" si="114"/>
        <v>-426092.40812437749</v>
      </c>
      <c r="BN793" s="545"/>
      <c r="BO793" s="545">
        <f t="shared" si="115"/>
        <v>0</v>
      </c>
      <c r="BP793" s="545">
        <f t="shared" si="116"/>
        <v>0</v>
      </c>
      <c r="BQ793" s="545"/>
      <c r="BR793" s="545"/>
      <c r="BS793" s="545"/>
      <c r="BT793" s="545">
        <f t="shared" si="117"/>
        <v>60</v>
      </c>
      <c r="BU793" s="545">
        <f t="shared" si="118"/>
        <v>-25565544.487462647</v>
      </c>
      <c r="BV793" s="545">
        <f t="shared" si="119"/>
        <v>-8436629.6808626745</v>
      </c>
      <c r="BW793" s="545">
        <f t="shared" si="120"/>
        <v>-8436629.6808626745</v>
      </c>
      <c r="BX793" s="1101">
        <f t="shared" si="121"/>
        <v>5.0975679557442252E-4</v>
      </c>
      <c r="BY793" s="1102">
        <f t="shared" si="122"/>
        <v>94198810.790870696</v>
      </c>
    </row>
    <row r="794" spans="1:77" ht="12" customHeight="1">
      <c r="A794" s="1086">
        <v>1911351002</v>
      </c>
      <c r="B794" s="1061">
        <v>7151000</v>
      </c>
      <c r="C794" s="1062">
        <v>7053042</v>
      </c>
      <c r="D794" s="1062">
        <v>17</v>
      </c>
      <c r="E794" s="1062" t="s">
        <v>4816</v>
      </c>
      <c r="F794" s="1062" t="s">
        <v>3121</v>
      </c>
      <c r="G794" s="1087" t="s">
        <v>3122</v>
      </c>
      <c r="H794" s="1088" t="s">
        <v>2887</v>
      </c>
      <c r="I794" s="1088" t="s">
        <v>2795</v>
      </c>
      <c r="J794" s="1062"/>
      <c r="K794" s="1090">
        <v>43087</v>
      </c>
      <c r="L794" s="1091">
        <v>43069</v>
      </c>
      <c r="M794" s="563">
        <v>120</v>
      </c>
      <c r="N794" s="562">
        <v>46721</v>
      </c>
      <c r="O794" s="564">
        <v>5</v>
      </c>
      <c r="P794" s="565">
        <v>115</v>
      </c>
      <c r="Q794" s="564" t="s">
        <v>2796</v>
      </c>
      <c r="R794" s="564" t="s">
        <v>127</v>
      </c>
      <c r="S794" s="566">
        <v>33347236.98</v>
      </c>
      <c r="T794" s="567" t="s">
        <v>2797</v>
      </c>
      <c r="U794" s="601"/>
      <c r="V794" s="569">
        <v>33347236.98</v>
      </c>
      <c r="W794" s="566">
        <v>-1111574.5660000001</v>
      </c>
      <c r="X794" s="570">
        <v>0</v>
      </c>
      <c r="Y794" s="571">
        <v>32235662.414000001</v>
      </c>
      <c r="Z794" s="601"/>
      <c r="AA794" s="572"/>
      <c r="AB794" s="573"/>
      <c r="AC794" s="652">
        <v>0</v>
      </c>
      <c r="AD794" s="574">
        <v>0</v>
      </c>
      <c r="AE794" s="574">
        <v>0</v>
      </c>
      <c r="AF794" s="575">
        <v>0</v>
      </c>
      <c r="AG794" s="576" t="s">
        <v>2798</v>
      </c>
      <c r="AH794" s="574">
        <v>0</v>
      </c>
      <c r="AI794" s="577" t="s">
        <v>2798</v>
      </c>
      <c r="AJ794" s="574">
        <v>0</v>
      </c>
      <c r="AK794" s="577" t="s">
        <v>2798</v>
      </c>
      <c r="AL794" s="575">
        <v>0</v>
      </c>
      <c r="AM794" s="601"/>
      <c r="AN794" s="578">
        <v>0</v>
      </c>
      <c r="AO794" s="579">
        <v>0</v>
      </c>
      <c r="AP794" s="601"/>
      <c r="AQ794" s="595" t="s">
        <v>2795</v>
      </c>
      <c r="AR794" s="596" t="s">
        <v>2799</v>
      </c>
      <c r="AS794" s="582">
        <v>0</v>
      </c>
      <c r="AT794" s="601"/>
      <c r="AU794" s="595" t="s">
        <v>2795</v>
      </c>
      <c r="AV794" s="598" t="s">
        <v>2800</v>
      </c>
      <c r="AW794" s="562" t="s">
        <v>2801</v>
      </c>
      <c r="AX794" s="585" t="s">
        <v>178</v>
      </c>
      <c r="AY794" s="585" t="s">
        <v>178</v>
      </c>
      <c r="AZ794" s="586">
        <v>0</v>
      </c>
      <c r="BA794" s="586">
        <v>0</v>
      </c>
      <c r="BB794" s="586">
        <v>0</v>
      </c>
      <c r="BC794" s="592">
        <v>0</v>
      </c>
      <c r="BD794" s="599">
        <v>0</v>
      </c>
      <c r="BE794" s="568"/>
      <c r="BF794" s="589">
        <v>1</v>
      </c>
      <c r="BG794" s="590">
        <v>277893.64150000003</v>
      </c>
      <c r="BH794" s="590">
        <v>-1389468.2075</v>
      </c>
      <c r="BI794" s="591">
        <v>31957768.772500001</v>
      </c>
      <c r="BJ794" s="1100">
        <v>60</v>
      </c>
      <c r="BK794" s="544">
        <f t="shared" si="123"/>
        <v>532629.47954166669</v>
      </c>
      <c r="BL794" s="544">
        <f t="shared" si="113"/>
        <v>418931.52138950507</v>
      </c>
      <c r="BM794" s="544">
        <f t="shared" si="114"/>
        <v>-113697.95815216162</v>
      </c>
      <c r="BN794" s="545"/>
      <c r="BO794" s="545">
        <f t="shared" si="115"/>
        <v>0</v>
      </c>
      <c r="BP794" s="545">
        <f t="shared" si="116"/>
        <v>0</v>
      </c>
      <c r="BQ794" s="545"/>
      <c r="BR794" s="545"/>
      <c r="BS794" s="545"/>
      <c r="BT794" s="545">
        <f t="shared" si="117"/>
        <v>60</v>
      </c>
      <c r="BU794" s="545">
        <f t="shared" si="118"/>
        <v>-6821877.489129697</v>
      </c>
      <c r="BV794" s="545">
        <f t="shared" si="119"/>
        <v>-2251219.5714127999</v>
      </c>
      <c r="BW794" s="545">
        <f t="shared" si="120"/>
        <v>-2251219.5714127999</v>
      </c>
      <c r="BX794" s="1101">
        <f t="shared" si="121"/>
        <v>1.3602285726264923E-4</v>
      </c>
      <c r="BY794" s="1102">
        <f t="shared" si="122"/>
        <v>25135891.283370305</v>
      </c>
    </row>
    <row r="795" spans="1:77" ht="12" customHeight="1">
      <c r="A795" s="1086">
        <v>1911351002</v>
      </c>
      <c r="B795" s="1061">
        <v>7151000</v>
      </c>
      <c r="C795" s="1062">
        <v>7053042</v>
      </c>
      <c r="D795" s="1062">
        <v>18</v>
      </c>
      <c r="E795" s="1062" t="s">
        <v>4817</v>
      </c>
      <c r="F795" s="1062" t="s">
        <v>3121</v>
      </c>
      <c r="G795" s="1087" t="s">
        <v>3122</v>
      </c>
      <c r="H795" s="1088" t="s">
        <v>2887</v>
      </c>
      <c r="I795" s="1088" t="s">
        <v>2795</v>
      </c>
      <c r="J795" s="1062"/>
      <c r="K795" s="1090">
        <v>43087</v>
      </c>
      <c r="L795" s="1091">
        <v>43069</v>
      </c>
      <c r="M795" s="563">
        <v>120</v>
      </c>
      <c r="N795" s="562">
        <v>46721</v>
      </c>
      <c r="O795" s="564">
        <v>5</v>
      </c>
      <c r="P795" s="565">
        <v>115</v>
      </c>
      <c r="Q795" s="564" t="s">
        <v>2796</v>
      </c>
      <c r="R795" s="564" t="s">
        <v>127</v>
      </c>
      <c r="S795" s="566">
        <v>73016263.280000001</v>
      </c>
      <c r="T795" s="567" t="s">
        <v>2797</v>
      </c>
      <c r="U795" s="601"/>
      <c r="V795" s="569">
        <v>73016263.280000001</v>
      </c>
      <c r="W795" s="566">
        <v>-2433875.4426666666</v>
      </c>
      <c r="X795" s="570">
        <v>0</v>
      </c>
      <c r="Y795" s="571">
        <v>70582387.837333336</v>
      </c>
      <c r="Z795" s="601"/>
      <c r="AA795" s="572"/>
      <c r="AB795" s="573"/>
      <c r="AC795" s="652">
        <v>0</v>
      </c>
      <c r="AD795" s="574">
        <v>0</v>
      </c>
      <c r="AE795" s="574">
        <v>0</v>
      </c>
      <c r="AF795" s="575">
        <v>0</v>
      </c>
      <c r="AG795" s="576" t="s">
        <v>2798</v>
      </c>
      <c r="AH795" s="574">
        <v>0</v>
      </c>
      <c r="AI795" s="577" t="s">
        <v>2798</v>
      </c>
      <c r="AJ795" s="574">
        <v>0</v>
      </c>
      <c r="AK795" s="577" t="s">
        <v>2798</v>
      </c>
      <c r="AL795" s="575">
        <v>0</v>
      </c>
      <c r="AM795" s="601"/>
      <c r="AN795" s="578">
        <v>0</v>
      </c>
      <c r="AO795" s="579">
        <v>0</v>
      </c>
      <c r="AP795" s="601"/>
      <c r="AQ795" s="595" t="s">
        <v>2795</v>
      </c>
      <c r="AR795" s="596" t="s">
        <v>2799</v>
      </c>
      <c r="AS795" s="582">
        <v>0</v>
      </c>
      <c r="AT795" s="601"/>
      <c r="AU795" s="595" t="s">
        <v>2795</v>
      </c>
      <c r="AV795" s="598" t="s">
        <v>2800</v>
      </c>
      <c r="AW795" s="562" t="s">
        <v>2801</v>
      </c>
      <c r="AX795" s="585" t="s">
        <v>178</v>
      </c>
      <c r="AY795" s="585" t="s">
        <v>178</v>
      </c>
      <c r="AZ795" s="586">
        <v>0</v>
      </c>
      <c r="BA795" s="586">
        <v>0</v>
      </c>
      <c r="BB795" s="586">
        <v>0</v>
      </c>
      <c r="BC795" s="592">
        <v>0</v>
      </c>
      <c r="BD795" s="599">
        <v>0</v>
      </c>
      <c r="BE795" s="568"/>
      <c r="BF795" s="589">
        <v>1</v>
      </c>
      <c r="BG795" s="590">
        <v>608468.86066666665</v>
      </c>
      <c r="BH795" s="590">
        <v>-3042344.3033333332</v>
      </c>
      <c r="BI795" s="591">
        <v>69973918.976666674</v>
      </c>
      <c r="BJ795" s="1100">
        <v>60</v>
      </c>
      <c r="BK795" s="544">
        <f t="shared" si="123"/>
        <v>1166231.9829444445</v>
      </c>
      <c r="BL795" s="544">
        <f t="shared" si="113"/>
        <v>917281.82099202683</v>
      </c>
      <c r="BM795" s="544">
        <f t="shared" si="114"/>
        <v>-248950.16195241769</v>
      </c>
      <c r="BN795" s="545"/>
      <c r="BO795" s="545">
        <f t="shared" si="115"/>
        <v>0</v>
      </c>
      <c r="BP795" s="545">
        <f t="shared" si="116"/>
        <v>0</v>
      </c>
      <c r="BQ795" s="545"/>
      <c r="BR795" s="545"/>
      <c r="BS795" s="545"/>
      <c r="BT795" s="545">
        <f t="shared" si="117"/>
        <v>60</v>
      </c>
      <c r="BU795" s="545">
        <f t="shared" si="118"/>
        <v>-14937009.717145061</v>
      </c>
      <c r="BV795" s="545">
        <f t="shared" si="119"/>
        <v>-4929213.2066578707</v>
      </c>
      <c r="BW795" s="545">
        <f t="shared" si="120"/>
        <v>-4929213.2066578707</v>
      </c>
      <c r="BX795" s="1101">
        <f t="shared" si="121"/>
        <v>2.9783219413182871E-4</v>
      </c>
      <c r="BY795" s="1102">
        <f t="shared" si="122"/>
        <v>55036909.259521611</v>
      </c>
    </row>
    <row r="796" spans="1:77" ht="12" customHeight="1">
      <c r="A796" s="1086">
        <v>1911351002</v>
      </c>
      <c r="B796" s="1061">
        <v>7151000</v>
      </c>
      <c r="C796" s="1062">
        <v>7053042</v>
      </c>
      <c r="D796" s="1062">
        <v>19</v>
      </c>
      <c r="E796" s="1062" t="s">
        <v>4818</v>
      </c>
      <c r="F796" s="1062" t="s">
        <v>3121</v>
      </c>
      <c r="G796" s="1087" t="s">
        <v>3122</v>
      </c>
      <c r="H796" s="1088" t="s">
        <v>2887</v>
      </c>
      <c r="I796" s="1088" t="s">
        <v>2795</v>
      </c>
      <c r="J796" s="1062"/>
      <c r="K796" s="1090">
        <v>43087</v>
      </c>
      <c r="L796" s="1091">
        <v>43069</v>
      </c>
      <c r="M796" s="563">
        <v>120</v>
      </c>
      <c r="N796" s="562">
        <v>46721</v>
      </c>
      <c r="O796" s="564">
        <v>5</v>
      </c>
      <c r="P796" s="565">
        <v>115</v>
      </c>
      <c r="Q796" s="564" t="s">
        <v>2796</v>
      </c>
      <c r="R796" s="564" t="s">
        <v>127</v>
      </c>
      <c r="S796" s="566">
        <v>9584331.9700000007</v>
      </c>
      <c r="T796" s="567" t="s">
        <v>2797</v>
      </c>
      <c r="U796" s="601"/>
      <c r="V796" s="569">
        <v>9584331.9700000007</v>
      </c>
      <c r="W796" s="566">
        <v>-319477.73233333335</v>
      </c>
      <c r="X796" s="570">
        <v>0</v>
      </c>
      <c r="Y796" s="571">
        <v>9264854.2376666665</v>
      </c>
      <c r="Z796" s="601"/>
      <c r="AA796" s="572"/>
      <c r="AB796" s="573"/>
      <c r="AC796" s="652">
        <v>0</v>
      </c>
      <c r="AD796" s="574">
        <v>0</v>
      </c>
      <c r="AE796" s="574">
        <v>0</v>
      </c>
      <c r="AF796" s="575">
        <v>0</v>
      </c>
      <c r="AG796" s="576" t="s">
        <v>2798</v>
      </c>
      <c r="AH796" s="574">
        <v>0</v>
      </c>
      <c r="AI796" s="577" t="s">
        <v>2798</v>
      </c>
      <c r="AJ796" s="574">
        <v>0</v>
      </c>
      <c r="AK796" s="577" t="s">
        <v>2798</v>
      </c>
      <c r="AL796" s="575">
        <v>0</v>
      </c>
      <c r="AM796" s="601"/>
      <c r="AN796" s="578">
        <v>0</v>
      </c>
      <c r="AO796" s="579">
        <v>0</v>
      </c>
      <c r="AP796" s="601"/>
      <c r="AQ796" s="595" t="s">
        <v>2795</v>
      </c>
      <c r="AR796" s="596" t="s">
        <v>2799</v>
      </c>
      <c r="AS796" s="582">
        <v>0</v>
      </c>
      <c r="AT796" s="601"/>
      <c r="AU796" s="595" t="s">
        <v>2795</v>
      </c>
      <c r="AV796" s="598" t="s">
        <v>2800</v>
      </c>
      <c r="AW796" s="562" t="s">
        <v>2801</v>
      </c>
      <c r="AX796" s="585" t="s">
        <v>178</v>
      </c>
      <c r="AY796" s="585" t="s">
        <v>178</v>
      </c>
      <c r="AZ796" s="586">
        <v>0</v>
      </c>
      <c r="BA796" s="586">
        <v>0</v>
      </c>
      <c r="BB796" s="586">
        <v>0</v>
      </c>
      <c r="BC796" s="592">
        <v>0</v>
      </c>
      <c r="BD796" s="599">
        <v>0</v>
      </c>
      <c r="BE796" s="568"/>
      <c r="BF796" s="589">
        <v>1</v>
      </c>
      <c r="BG796" s="590">
        <v>79869.433083333337</v>
      </c>
      <c r="BH796" s="590">
        <v>-399347.16541666666</v>
      </c>
      <c r="BI796" s="591">
        <v>9184984.8045833334</v>
      </c>
      <c r="BJ796" s="1100">
        <v>60</v>
      </c>
      <c r="BK796" s="544">
        <f t="shared" si="123"/>
        <v>153083.0800763889</v>
      </c>
      <c r="BL796" s="544">
        <f t="shared" si="113"/>
        <v>120405.14109466627</v>
      </c>
      <c r="BM796" s="544">
        <f t="shared" si="114"/>
        <v>-32677.938981722633</v>
      </c>
      <c r="BN796" s="545"/>
      <c r="BO796" s="545">
        <f t="shared" si="115"/>
        <v>0</v>
      </c>
      <c r="BP796" s="545">
        <f t="shared" si="116"/>
        <v>0</v>
      </c>
      <c r="BQ796" s="545"/>
      <c r="BR796" s="545"/>
      <c r="BS796" s="545"/>
      <c r="BT796" s="545">
        <f t="shared" si="117"/>
        <v>60</v>
      </c>
      <c r="BU796" s="545">
        <f t="shared" si="118"/>
        <v>-1960676.338903358</v>
      </c>
      <c r="BV796" s="545">
        <f t="shared" si="119"/>
        <v>-647023.19183810812</v>
      </c>
      <c r="BW796" s="545">
        <f t="shared" si="120"/>
        <v>-647023.19183810812</v>
      </c>
      <c r="BX796" s="1101">
        <f t="shared" si="121"/>
        <v>3.9094339968706929E-5</v>
      </c>
      <c r="BY796" s="1102">
        <f t="shared" si="122"/>
        <v>7224308.4656799762</v>
      </c>
    </row>
    <row r="797" spans="1:77" ht="12" customHeight="1">
      <c r="A797" s="1086">
        <v>1911351002</v>
      </c>
      <c r="B797" s="1061">
        <v>7151000</v>
      </c>
      <c r="C797" s="1062">
        <v>7053338</v>
      </c>
      <c r="D797" s="1062">
        <v>0</v>
      </c>
      <c r="E797" s="1062" t="s">
        <v>3332</v>
      </c>
      <c r="F797" s="1062" t="s">
        <v>3333</v>
      </c>
      <c r="G797" s="1087" t="s">
        <v>3334</v>
      </c>
      <c r="H797" s="1088" t="s">
        <v>2887</v>
      </c>
      <c r="I797" s="1088" t="s">
        <v>2842</v>
      </c>
      <c r="J797" s="1062"/>
      <c r="K797" s="1090">
        <v>42872</v>
      </c>
      <c r="L797" s="1091"/>
      <c r="M797" s="563">
        <v>0</v>
      </c>
      <c r="N797" s="562">
        <v>0</v>
      </c>
      <c r="O797" s="564">
        <v>0</v>
      </c>
      <c r="P797" s="565">
        <v>0</v>
      </c>
      <c r="Q797" s="564" t="s">
        <v>2796</v>
      </c>
      <c r="R797" s="564" t="s">
        <v>127</v>
      </c>
      <c r="S797" s="566">
        <v>71757552</v>
      </c>
      <c r="T797" s="567" t="s">
        <v>2797</v>
      </c>
      <c r="U797" s="601"/>
      <c r="V797" s="569">
        <v>71757552</v>
      </c>
      <c r="W797" s="566">
        <v>0</v>
      </c>
      <c r="X797" s="570">
        <v>0</v>
      </c>
      <c r="Y797" s="571">
        <v>71757552</v>
      </c>
      <c r="Z797" s="601"/>
      <c r="AA797" s="572"/>
      <c r="AB797" s="573"/>
      <c r="AC797" s="652">
        <v>0</v>
      </c>
      <c r="AD797" s="574">
        <v>0</v>
      </c>
      <c r="AE797" s="574">
        <v>0</v>
      </c>
      <c r="AF797" s="575">
        <v>0</v>
      </c>
      <c r="AG797" s="576" t="s">
        <v>2798</v>
      </c>
      <c r="AH797" s="574">
        <v>0</v>
      </c>
      <c r="AI797" s="577" t="s">
        <v>2798</v>
      </c>
      <c r="AJ797" s="574">
        <v>0</v>
      </c>
      <c r="AK797" s="577" t="s">
        <v>2798</v>
      </c>
      <c r="AL797" s="575">
        <v>0</v>
      </c>
      <c r="AM797" s="601"/>
      <c r="AN797" s="578">
        <v>0</v>
      </c>
      <c r="AO797" s="579">
        <v>0</v>
      </c>
      <c r="AP797" s="601"/>
      <c r="AQ797" s="595" t="s">
        <v>2795</v>
      </c>
      <c r="AR797" s="596" t="s">
        <v>2799</v>
      </c>
      <c r="AS797" s="582">
        <v>0</v>
      </c>
      <c r="AT797" s="601"/>
      <c r="AU797" s="595" t="s">
        <v>2795</v>
      </c>
      <c r="AV797" s="598" t="s">
        <v>2800</v>
      </c>
      <c r="AW797" s="562" t="s">
        <v>2801</v>
      </c>
      <c r="AX797" s="585" t="s">
        <v>178</v>
      </c>
      <c r="AY797" s="585" t="s">
        <v>178</v>
      </c>
      <c r="AZ797" s="586">
        <v>0</v>
      </c>
      <c r="BA797" s="586">
        <v>0</v>
      </c>
      <c r="BB797" s="586">
        <v>0</v>
      </c>
      <c r="BC797" s="592">
        <v>0</v>
      </c>
      <c r="BD797" s="599">
        <v>0</v>
      </c>
      <c r="BE797" s="568"/>
      <c r="BF797" s="589" t="s">
        <v>178</v>
      </c>
      <c r="BG797" s="590">
        <v>0</v>
      </c>
      <c r="BH797" s="590">
        <v>0</v>
      </c>
      <c r="BI797" s="591">
        <v>71757552</v>
      </c>
      <c r="BJ797" s="1100">
        <v>60</v>
      </c>
      <c r="BK797" s="544">
        <f t="shared" si="123"/>
        <v>1195959.2</v>
      </c>
      <c r="BL797" s="544">
        <f t="shared" si="113"/>
        <v>940663.30614466325</v>
      </c>
      <c r="BM797" s="544">
        <f t="shared" si="114"/>
        <v>-255295.8938553367</v>
      </c>
      <c r="BN797" s="545"/>
      <c r="BO797" s="545">
        <f t="shared" si="115"/>
        <v>0</v>
      </c>
      <c r="BP797" s="545">
        <f t="shared" si="116"/>
        <v>0</v>
      </c>
      <c r="BQ797" s="545"/>
      <c r="BR797" s="545"/>
      <c r="BS797" s="545"/>
      <c r="BT797" s="545">
        <f t="shared" si="117"/>
        <v>60</v>
      </c>
      <c r="BU797" s="545">
        <f t="shared" si="118"/>
        <v>-15317753.631320203</v>
      </c>
      <c r="BV797" s="545">
        <f t="shared" si="119"/>
        <v>-5054858.6983356671</v>
      </c>
      <c r="BW797" s="545">
        <f t="shared" si="120"/>
        <v>-5054858.6983356671</v>
      </c>
      <c r="BX797" s="1101">
        <f t="shared" si="121"/>
        <v>3.0542392751812787E-4</v>
      </c>
      <c r="BY797" s="1102">
        <f t="shared" si="122"/>
        <v>56439798.368679792</v>
      </c>
    </row>
    <row r="798" spans="1:77" ht="12" customHeight="1">
      <c r="A798" s="1086">
        <v>1911351002</v>
      </c>
      <c r="B798" s="1061">
        <v>7151000</v>
      </c>
      <c r="C798" s="1062">
        <v>7053338</v>
      </c>
      <c r="D798" s="1062">
        <v>1</v>
      </c>
      <c r="E798" s="1062" t="s">
        <v>3335</v>
      </c>
      <c r="F798" s="1062" t="s">
        <v>3333</v>
      </c>
      <c r="G798" s="1087" t="s">
        <v>3334</v>
      </c>
      <c r="H798" s="1088" t="s">
        <v>2887</v>
      </c>
      <c r="I798" s="1088" t="s">
        <v>2795</v>
      </c>
      <c r="J798" s="1062"/>
      <c r="K798" s="1090">
        <v>42872</v>
      </c>
      <c r="L798" s="1091"/>
      <c r="M798" s="563">
        <v>0</v>
      </c>
      <c r="N798" s="562">
        <v>0</v>
      </c>
      <c r="O798" s="564">
        <v>0</v>
      </c>
      <c r="P798" s="565">
        <v>0</v>
      </c>
      <c r="Q798" s="564" t="s">
        <v>2796</v>
      </c>
      <c r="R798" s="564" t="s">
        <v>127</v>
      </c>
      <c r="S798" s="566">
        <v>71778776</v>
      </c>
      <c r="T798" s="567" t="s">
        <v>2797</v>
      </c>
      <c r="U798" s="601"/>
      <c r="V798" s="569">
        <v>71778776</v>
      </c>
      <c r="W798" s="566">
        <v>0</v>
      </c>
      <c r="X798" s="570">
        <v>0</v>
      </c>
      <c r="Y798" s="571">
        <v>71778776</v>
      </c>
      <c r="Z798" s="601"/>
      <c r="AA798" s="572"/>
      <c r="AB798" s="573"/>
      <c r="AC798" s="652">
        <v>0</v>
      </c>
      <c r="AD798" s="574">
        <v>0</v>
      </c>
      <c r="AE798" s="574">
        <v>0</v>
      </c>
      <c r="AF798" s="575">
        <v>0</v>
      </c>
      <c r="AG798" s="576" t="s">
        <v>2798</v>
      </c>
      <c r="AH798" s="574">
        <v>0</v>
      </c>
      <c r="AI798" s="577" t="s">
        <v>2798</v>
      </c>
      <c r="AJ798" s="574">
        <v>0</v>
      </c>
      <c r="AK798" s="577" t="s">
        <v>2798</v>
      </c>
      <c r="AL798" s="575">
        <v>0</v>
      </c>
      <c r="AM798" s="601"/>
      <c r="AN798" s="578">
        <v>0</v>
      </c>
      <c r="AO798" s="579">
        <v>0</v>
      </c>
      <c r="AP798" s="601"/>
      <c r="AQ798" s="595" t="s">
        <v>2795</v>
      </c>
      <c r="AR798" s="596" t="s">
        <v>2799</v>
      </c>
      <c r="AS798" s="582">
        <v>0</v>
      </c>
      <c r="AT798" s="601"/>
      <c r="AU798" s="595" t="s">
        <v>2795</v>
      </c>
      <c r="AV798" s="598" t="s">
        <v>2800</v>
      </c>
      <c r="AW798" s="562" t="s">
        <v>2801</v>
      </c>
      <c r="AX798" s="585" t="s">
        <v>178</v>
      </c>
      <c r="AY798" s="585" t="s">
        <v>178</v>
      </c>
      <c r="AZ798" s="586">
        <v>0</v>
      </c>
      <c r="BA798" s="586">
        <v>0</v>
      </c>
      <c r="BB798" s="586">
        <v>0</v>
      </c>
      <c r="BC798" s="592">
        <v>0</v>
      </c>
      <c r="BD798" s="599">
        <v>0</v>
      </c>
      <c r="BE798" s="568"/>
      <c r="BF798" s="589" t="s">
        <v>178</v>
      </c>
      <c r="BG798" s="590">
        <v>0</v>
      </c>
      <c r="BH798" s="590">
        <v>0</v>
      </c>
      <c r="BI798" s="591">
        <v>71778776</v>
      </c>
      <c r="BJ798" s="1100">
        <v>60</v>
      </c>
      <c r="BK798" s="544">
        <f t="shared" si="123"/>
        <v>1196312.9333333333</v>
      </c>
      <c r="BL798" s="544">
        <f t="shared" si="113"/>
        <v>940941.52965498611</v>
      </c>
      <c r="BM798" s="544">
        <f t="shared" si="114"/>
        <v>-255371.40367834724</v>
      </c>
      <c r="BN798" s="545"/>
      <c r="BO798" s="545">
        <f t="shared" si="115"/>
        <v>0</v>
      </c>
      <c r="BP798" s="545">
        <f t="shared" si="116"/>
        <v>0</v>
      </c>
      <c r="BQ798" s="545"/>
      <c r="BR798" s="545"/>
      <c r="BS798" s="545"/>
      <c r="BT798" s="545">
        <f t="shared" si="117"/>
        <v>60</v>
      </c>
      <c r="BU798" s="545">
        <f t="shared" si="118"/>
        <v>-15322284.220700834</v>
      </c>
      <c r="BV798" s="545">
        <f t="shared" si="119"/>
        <v>-5056353.7928312756</v>
      </c>
      <c r="BW798" s="545">
        <f t="shared" si="120"/>
        <v>-5056353.7928312756</v>
      </c>
      <c r="BX798" s="1101">
        <f t="shared" si="121"/>
        <v>3.0551426389746318E-4</v>
      </c>
      <c r="BY798" s="1102">
        <f t="shared" si="122"/>
        <v>56456491.77929917</v>
      </c>
    </row>
    <row r="799" spans="1:77" ht="12" customHeight="1">
      <c r="A799" s="1086">
        <v>1911351002</v>
      </c>
      <c r="B799" s="1061">
        <v>7151000</v>
      </c>
      <c r="C799" s="1062">
        <v>7053338</v>
      </c>
      <c r="D799" s="1062">
        <v>2</v>
      </c>
      <c r="E799" s="1062" t="s">
        <v>3374</v>
      </c>
      <c r="F799" s="1062" t="s">
        <v>3333</v>
      </c>
      <c r="G799" s="1087" t="s">
        <v>3334</v>
      </c>
      <c r="H799" s="1088" t="s">
        <v>2887</v>
      </c>
      <c r="I799" s="1088" t="s">
        <v>2795</v>
      </c>
      <c r="J799" s="1062"/>
      <c r="K799" s="1090">
        <v>42906</v>
      </c>
      <c r="L799" s="1091"/>
      <c r="M799" s="563">
        <v>0</v>
      </c>
      <c r="N799" s="562">
        <v>0</v>
      </c>
      <c r="O799" s="564">
        <v>0</v>
      </c>
      <c r="P799" s="565">
        <v>0</v>
      </c>
      <c r="Q799" s="564" t="s">
        <v>2796</v>
      </c>
      <c r="R799" s="564" t="s">
        <v>127</v>
      </c>
      <c r="S799" s="566">
        <v>55348080</v>
      </c>
      <c r="T799" s="567" t="s">
        <v>2797</v>
      </c>
      <c r="U799" s="601"/>
      <c r="V799" s="569">
        <v>55348080</v>
      </c>
      <c r="W799" s="566">
        <v>0</v>
      </c>
      <c r="X799" s="570">
        <v>0</v>
      </c>
      <c r="Y799" s="571">
        <v>55348080</v>
      </c>
      <c r="Z799" s="601"/>
      <c r="AA799" s="572"/>
      <c r="AB799" s="573"/>
      <c r="AC799" s="652">
        <v>0</v>
      </c>
      <c r="AD799" s="574">
        <v>0</v>
      </c>
      <c r="AE799" s="574">
        <v>0</v>
      </c>
      <c r="AF799" s="575">
        <v>0</v>
      </c>
      <c r="AG799" s="576" t="s">
        <v>2798</v>
      </c>
      <c r="AH799" s="574">
        <v>0</v>
      </c>
      <c r="AI799" s="577" t="s">
        <v>2798</v>
      </c>
      <c r="AJ799" s="574">
        <v>0</v>
      </c>
      <c r="AK799" s="577" t="s">
        <v>2798</v>
      </c>
      <c r="AL799" s="575">
        <v>0</v>
      </c>
      <c r="AM799" s="601"/>
      <c r="AN799" s="578">
        <v>0</v>
      </c>
      <c r="AO799" s="579">
        <v>0</v>
      </c>
      <c r="AP799" s="601"/>
      <c r="AQ799" s="595" t="s">
        <v>2795</v>
      </c>
      <c r="AR799" s="596" t="s">
        <v>2799</v>
      </c>
      <c r="AS799" s="582">
        <v>0</v>
      </c>
      <c r="AT799" s="601"/>
      <c r="AU799" s="595" t="s">
        <v>2795</v>
      </c>
      <c r="AV799" s="598" t="s">
        <v>2800</v>
      </c>
      <c r="AW799" s="562" t="s">
        <v>2801</v>
      </c>
      <c r="AX799" s="585" t="s">
        <v>178</v>
      </c>
      <c r="AY799" s="585" t="s">
        <v>178</v>
      </c>
      <c r="AZ799" s="586">
        <v>0</v>
      </c>
      <c r="BA799" s="586">
        <v>0</v>
      </c>
      <c r="BB799" s="586">
        <v>0</v>
      </c>
      <c r="BC799" s="592">
        <v>0</v>
      </c>
      <c r="BD799" s="599">
        <v>0</v>
      </c>
      <c r="BE799" s="568"/>
      <c r="BF799" s="589" t="s">
        <v>178</v>
      </c>
      <c r="BG799" s="590">
        <v>0</v>
      </c>
      <c r="BH799" s="590">
        <v>0</v>
      </c>
      <c r="BI799" s="591">
        <v>55348080</v>
      </c>
      <c r="BJ799" s="1100">
        <v>60</v>
      </c>
      <c r="BK799" s="544">
        <f t="shared" si="123"/>
        <v>922468</v>
      </c>
      <c r="BL799" s="544">
        <f t="shared" si="113"/>
        <v>725553.01108320022</v>
      </c>
      <c r="BM799" s="544">
        <f t="shared" si="114"/>
        <v>-196914.98891679978</v>
      </c>
      <c r="BN799" s="545"/>
      <c r="BO799" s="545">
        <f t="shared" si="115"/>
        <v>0</v>
      </c>
      <c r="BP799" s="545">
        <f t="shared" si="116"/>
        <v>0</v>
      </c>
      <c r="BQ799" s="545"/>
      <c r="BR799" s="545"/>
      <c r="BS799" s="545"/>
      <c r="BT799" s="545">
        <f t="shared" si="117"/>
        <v>60</v>
      </c>
      <c r="BU799" s="545">
        <f t="shared" si="118"/>
        <v>-11814899.335007986</v>
      </c>
      <c r="BV799" s="545">
        <f t="shared" si="119"/>
        <v>-3898916.7805526354</v>
      </c>
      <c r="BW799" s="545">
        <f t="shared" si="120"/>
        <v>-3898916.7805526354</v>
      </c>
      <c r="BX799" s="1101">
        <f t="shared" si="121"/>
        <v>2.3557977527142429E-4</v>
      </c>
      <c r="BY799" s="1102">
        <f t="shared" si="122"/>
        <v>43533180.664992012</v>
      </c>
    </row>
    <row r="800" spans="1:77" ht="12" customHeight="1">
      <c r="A800" s="1086">
        <v>1911351002</v>
      </c>
      <c r="B800" s="1061">
        <v>7151000</v>
      </c>
      <c r="C800" s="1062">
        <v>7053338</v>
      </c>
      <c r="D800" s="1062">
        <v>3</v>
      </c>
      <c r="E800" s="1062" t="s">
        <v>3862</v>
      </c>
      <c r="F800" s="1062" t="s">
        <v>3333</v>
      </c>
      <c r="G800" s="1087" t="s">
        <v>3334</v>
      </c>
      <c r="H800" s="1088" t="s">
        <v>2887</v>
      </c>
      <c r="I800" s="1088" t="s">
        <v>2795</v>
      </c>
      <c r="J800" s="1062"/>
      <c r="K800" s="1090">
        <v>42941</v>
      </c>
      <c r="L800" s="1091"/>
      <c r="M800" s="563">
        <v>0</v>
      </c>
      <c r="N800" s="562">
        <v>0</v>
      </c>
      <c r="O800" s="564">
        <v>0</v>
      </c>
      <c r="P800" s="565">
        <v>0</v>
      </c>
      <c r="Q800" s="564" t="s">
        <v>2796</v>
      </c>
      <c r="R800" s="564" t="s">
        <v>127</v>
      </c>
      <c r="S800" s="566">
        <v>55348080</v>
      </c>
      <c r="T800" s="567" t="s">
        <v>2797</v>
      </c>
      <c r="U800" s="601"/>
      <c r="V800" s="569">
        <v>55348080</v>
      </c>
      <c r="W800" s="566">
        <v>0</v>
      </c>
      <c r="X800" s="570">
        <v>0</v>
      </c>
      <c r="Y800" s="571">
        <v>55348080</v>
      </c>
      <c r="Z800" s="601"/>
      <c r="AA800" s="572"/>
      <c r="AB800" s="573"/>
      <c r="AC800" s="652">
        <v>0</v>
      </c>
      <c r="AD800" s="574">
        <v>0</v>
      </c>
      <c r="AE800" s="574">
        <v>0</v>
      </c>
      <c r="AF800" s="575">
        <v>0</v>
      </c>
      <c r="AG800" s="576" t="s">
        <v>2798</v>
      </c>
      <c r="AH800" s="574">
        <v>0</v>
      </c>
      <c r="AI800" s="577" t="s">
        <v>2798</v>
      </c>
      <c r="AJ800" s="574">
        <v>0</v>
      </c>
      <c r="AK800" s="577" t="s">
        <v>2798</v>
      </c>
      <c r="AL800" s="575">
        <v>0</v>
      </c>
      <c r="AM800" s="601"/>
      <c r="AN800" s="578">
        <v>0</v>
      </c>
      <c r="AO800" s="579">
        <v>0</v>
      </c>
      <c r="AP800" s="601"/>
      <c r="AQ800" s="595" t="s">
        <v>2795</v>
      </c>
      <c r="AR800" s="596" t="s">
        <v>2799</v>
      </c>
      <c r="AS800" s="582">
        <v>0</v>
      </c>
      <c r="AT800" s="601"/>
      <c r="AU800" s="595" t="s">
        <v>2795</v>
      </c>
      <c r="AV800" s="598" t="s">
        <v>2800</v>
      </c>
      <c r="AW800" s="562" t="s">
        <v>2801</v>
      </c>
      <c r="AX800" s="585" t="s">
        <v>178</v>
      </c>
      <c r="AY800" s="585" t="s">
        <v>178</v>
      </c>
      <c r="AZ800" s="586">
        <v>0</v>
      </c>
      <c r="BA800" s="586">
        <v>0</v>
      </c>
      <c r="BB800" s="586">
        <v>0</v>
      </c>
      <c r="BC800" s="592">
        <v>0</v>
      </c>
      <c r="BD800" s="599">
        <v>0</v>
      </c>
      <c r="BE800" s="568"/>
      <c r="BF800" s="589" t="s">
        <v>178</v>
      </c>
      <c r="BG800" s="590">
        <v>0</v>
      </c>
      <c r="BH800" s="590">
        <v>0</v>
      </c>
      <c r="BI800" s="591">
        <v>55348080</v>
      </c>
      <c r="BJ800" s="1100">
        <v>60</v>
      </c>
      <c r="BK800" s="544">
        <f t="shared" si="123"/>
        <v>922468</v>
      </c>
      <c r="BL800" s="544">
        <f t="shared" si="113"/>
        <v>725553.01108320022</v>
      </c>
      <c r="BM800" s="544">
        <f t="shared" si="114"/>
        <v>-196914.98891679978</v>
      </c>
      <c r="BN800" s="545"/>
      <c r="BO800" s="545">
        <f t="shared" si="115"/>
        <v>0</v>
      </c>
      <c r="BP800" s="545">
        <f t="shared" si="116"/>
        <v>0</v>
      </c>
      <c r="BQ800" s="545"/>
      <c r="BR800" s="545"/>
      <c r="BS800" s="545"/>
      <c r="BT800" s="545">
        <f t="shared" si="117"/>
        <v>60</v>
      </c>
      <c r="BU800" s="545">
        <f t="shared" si="118"/>
        <v>-11814899.335007986</v>
      </c>
      <c r="BV800" s="545">
        <f t="shared" si="119"/>
        <v>-3898916.7805526354</v>
      </c>
      <c r="BW800" s="545">
        <f t="shared" si="120"/>
        <v>-3898916.7805526354</v>
      </c>
      <c r="BX800" s="1101">
        <f t="shared" si="121"/>
        <v>2.3557977527142429E-4</v>
      </c>
      <c r="BY800" s="1102">
        <f t="shared" si="122"/>
        <v>43533180.664992012</v>
      </c>
    </row>
    <row r="801" spans="1:77" ht="12" customHeight="1">
      <c r="A801" s="1086">
        <v>1911351002</v>
      </c>
      <c r="B801" s="1061">
        <v>7151000</v>
      </c>
      <c r="C801" s="1062">
        <v>7053338</v>
      </c>
      <c r="D801" s="1062">
        <v>4</v>
      </c>
      <c r="E801" s="1062" t="s">
        <v>3863</v>
      </c>
      <c r="F801" s="1062" t="s">
        <v>3333</v>
      </c>
      <c r="G801" s="1087" t="s">
        <v>3334</v>
      </c>
      <c r="H801" s="1088" t="s">
        <v>2887</v>
      </c>
      <c r="I801" s="1088" t="s">
        <v>2795</v>
      </c>
      <c r="J801" s="1062"/>
      <c r="K801" s="1090">
        <v>42971</v>
      </c>
      <c r="L801" s="1091"/>
      <c r="M801" s="563">
        <v>0</v>
      </c>
      <c r="N801" s="562">
        <v>0</v>
      </c>
      <c r="O801" s="564">
        <v>0</v>
      </c>
      <c r="P801" s="565">
        <v>0</v>
      </c>
      <c r="Q801" s="564" t="s">
        <v>2796</v>
      </c>
      <c r="R801" s="564" t="s">
        <v>127</v>
      </c>
      <c r="S801" s="566">
        <v>159544908</v>
      </c>
      <c r="T801" s="567" t="s">
        <v>2797</v>
      </c>
      <c r="U801" s="601"/>
      <c r="V801" s="569">
        <v>159544908</v>
      </c>
      <c r="W801" s="566">
        <v>0</v>
      </c>
      <c r="X801" s="570">
        <v>0</v>
      </c>
      <c r="Y801" s="571">
        <v>159544908</v>
      </c>
      <c r="Z801" s="601"/>
      <c r="AA801" s="572"/>
      <c r="AB801" s="573"/>
      <c r="AC801" s="652">
        <v>0</v>
      </c>
      <c r="AD801" s="574">
        <v>0</v>
      </c>
      <c r="AE801" s="574">
        <v>0</v>
      </c>
      <c r="AF801" s="575">
        <v>0</v>
      </c>
      <c r="AG801" s="576" t="s">
        <v>2798</v>
      </c>
      <c r="AH801" s="574">
        <v>0</v>
      </c>
      <c r="AI801" s="577" t="s">
        <v>2798</v>
      </c>
      <c r="AJ801" s="574">
        <v>0</v>
      </c>
      <c r="AK801" s="577" t="s">
        <v>2798</v>
      </c>
      <c r="AL801" s="575">
        <v>0</v>
      </c>
      <c r="AM801" s="601"/>
      <c r="AN801" s="578">
        <v>0</v>
      </c>
      <c r="AO801" s="579">
        <v>0</v>
      </c>
      <c r="AP801" s="601"/>
      <c r="AQ801" s="595" t="s">
        <v>2795</v>
      </c>
      <c r="AR801" s="596" t="s">
        <v>2799</v>
      </c>
      <c r="AS801" s="582">
        <v>0</v>
      </c>
      <c r="AT801" s="601"/>
      <c r="AU801" s="595" t="s">
        <v>2795</v>
      </c>
      <c r="AV801" s="598" t="s">
        <v>2800</v>
      </c>
      <c r="AW801" s="562" t="s">
        <v>2801</v>
      </c>
      <c r="AX801" s="585" t="s">
        <v>178</v>
      </c>
      <c r="AY801" s="585" t="s">
        <v>178</v>
      </c>
      <c r="AZ801" s="586">
        <v>0</v>
      </c>
      <c r="BA801" s="586">
        <v>0</v>
      </c>
      <c r="BB801" s="586">
        <v>0</v>
      </c>
      <c r="BC801" s="592">
        <v>0</v>
      </c>
      <c r="BD801" s="599">
        <v>0</v>
      </c>
      <c r="BE801" s="568"/>
      <c r="BF801" s="589" t="s">
        <v>178</v>
      </c>
      <c r="BG801" s="590">
        <v>0</v>
      </c>
      <c r="BH801" s="590">
        <v>0</v>
      </c>
      <c r="BI801" s="591">
        <v>159544908</v>
      </c>
      <c r="BJ801" s="1100">
        <v>60</v>
      </c>
      <c r="BK801" s="544">
        <f t="shared" si="123"/>
        <v>2659081.7999999998</v>
      </c>
      <c r="BL801" s="544">
        <f t="shared" si="113"/>
        <v>2091459.8736287174</v>
      </c>
      <c r="BM801" s="544">
        <f t="shared" si="114"/>
        <v>-567621.92637128243</v>
      </c>
      <c r="BN801" s="545"/>
      <c r="BO801" s="545">
        <f t="shared" si="115"/>
        <v>0</v>
      </c>
      <c r="BP801" s="545">
        <f t="shared" si="116"/>
        <v>0</v>
      </c>
      <c r="BQ801" s="545"/>
      <c r="BR801" s="545"/>
      <c r="BS801" s="545"/>
      <c r="BT801" s="545">
        <f t="shared" si="117"/>
        <v>60</v>
      </c>
      <c r="BU801" s="545">
        <f t="shared" si="118"/>
        <v>-34057315.582276948</v>
      </c>
      <c r="BV801" s="545">
        <f t="shared" si="119"/>
        <v>-11238914.142151393</v>
      </c>
      <c r="BW801" s="545">
        <f t="shared" si="120"/>
        <v>-11238914.142151393</v>
      </c>
      <c r="BX801" s="1101">
        <f t="shared" si="121"/>
        <v>6.7907601442254294E-4</v>
      </c>
      <c r="BY801" s="1102">
        <f t="shared" si="122"/>
        <v>125487592.41772304</v>
      </c>
    </row>
    <row r="802" spans="1:77" ht="12" customHeight="1">
      <c r="A802" s="1086">
        <v>1911351002</v>
      </c>
      <c r="B802" s="1061">
        <v>7151000</v>
      </c>
      <c r="C802" s="1062">
        <v>7053338</v>
      </c>
      <c r="D802" s="1062">
        <v>5</v>
      </c>
      <c r="E802" s="1062" t="s">
        <v>3864</v>
      </c>
      <c r="F802" s="1062" t="s">
        <v>3333</v>
      </c>
      <c r="G802" s="1087" t="s">
        <v>3334</v>
      </c>
      <c r="H802" s="1088" t="s">
        <v>2887</v>
      </c>
      <c r="I802" s="1088" t="s">
        <v>2795</v>
      </c>
      <c r="J802" s="1062"/>
      <c r="K802" s="1090">
        <v>42993</v>
      </c>
      <c r="L802" s="1091"/>
      <c r="M802" s="563">
        <v>0</v>
      </c>
      <c r="N802" s="562">
        <v>0</v>
      </c>
      <c r="O802" s="564">
        <v>0</v>
      </c>
      <c r="P802" s="565">
        <v>0</v>
      </c>
      <c r="Q802" s="564" t="s">
        <v>2796</v>
      </c>
      <c r="R802" s="564" t="s">
        <v>127</v>
      </c>
      <c r="S802" s="566">
        <v>72600773</v>
      </c>
      <c r="T802" s="567" t="s">
        <v>2797</v>
      </c>
      <c r="U802" s="601"/>
      <c r="V802" s="569">
        <v>85556329</v>
      </c>
      <c r="W802" s="566">
        <v>0</v>
      </c>
      <c r="X802" s="570">
        <v>0</v>
      </c>
      <c r="Y802" s="571">
        <v>85556329</v>
      </c>
      <c r="Z802" s="601"/>
      <c r="AA802" s="572"/>
      <c r="AB802" s="573"/>
      <c r="AC802" s="652">
        <v>0</v>
      </c>
      <c r="AD802" s="574">
        <v>0</v>
      </c>
      <c r="AE802" s="574">
        <v>0</v>
      </c>
      <c r="AF802" s="575">
        <v>0</v>
      </c>
      <c r="AG802" s="576" t="s">
        <v>2798</v>
      </c>
      <c r="AH802" s="574">
        <v>0</v>
      </c>
      <c r="AI802" s="577" t="s">
        <v>2798</v>
      </c>
      <c r="AJ802" s="574">
        <v>0</v>
      </c>
      <c r="AK802" s="577" t="s">
        <v>2798</v>
      </c>
      <c r="AL802" s="575">
        <v>0</v>
      </c>
      <c r="AM802" s="601"/>
      <c r="AN802" s="578">
        <v>0</v>
      </c>
      <c r="AO802" s="579">
        <v>0</v>
      </c>
      <c r="AP802" s="601"/>
      <c r="AQ802" s="595" t="s">
        <v>2795</v>
      </c>
      <c r="AR802" s="596" t="s">
        <v>2799</v>
      </c>
      <c r="AS802" s="582">
        <v>0</v>
      </c>
      <c r="AT802" s="601"/>
      <c r="AU802" s="595" t="s">
        <v>2795</v>
      </c>
      <c r="AV802" s="598" t="s">
        <v>2800</v>
      </c>
      <c r="AW802" s="562" t="s">
        <v>2801</v>
      </c>
      <c r="AX802" s="585" t="s">
        <v>178</v>
      </c>
      <c r="AY802" s="585" t="s">
        <v>178</v>
      </c>
      <c r="AZ802" s="586">
        <v>0</v>
      </c>
      <c r="BA802" s="586">
        <v>0</v>
      </c>
      <c r="BB802" s="586">
        <v>0</v>
      </c>
      <c r="BC802" s="592">
        <v>0</v>
      </c>
      <c r="BD802" s="599">
        <v>0</v>
      </c>
      <c r="BE802" s="568"/>
      <c r="BF802" s="589" t="s">
        <v>178</v>
      </c>
      <c r="BG802" s="590">
        <v>0</v>
      </c>
      <c r="BH802" s="590">
        <v>0</v>
      </c>
      <c r="BI802" s="591">
        <v>85556329</v>
      </c>
      <c r="BJ802" s="1100">
        <v>60</v>
      </c>
      <c r="BK802" s="544">
        <f t="shared" si="123"/>
        <v>1425938.8166666667</v>
      </c>
      <c r="BL802" s="544">
        <f t="shared" si="113"/>
        <v>1121550.2348622556</v>
      </c>
      <c r="BM802" s="544">
        <f t="shared" si="114"/>
        <v>-304388.58180441102</v>
      </c>
      <c r="BN802" s="545"/>
      <c r="BO802" s="545">
        <f t="shared" si="115"/>
        <v>0</v>
      </c>
      <c r="BP802" s="545">
        <f t="shared" si="116"/>
        <v>0</v>
      </c>
      <c r="BQ802" s="545"/>
      <c r="BR802" s="545"/>
      <c r="BS802" s="545"/>
      <c r="BT802" s="545">
        <f t="shared" si="117"/>
        <v>60</v>
      </c>
      <c r="BU802" s="545">
        <f t="shared" si="118"/>
        <v>-18263314.908264659</v>
      </c>
      <c r="BV802" s="545">
        <f t="shared" si="119"/>
        <v>-6026893.9197273375</v>
      </c>
      <c r="BW802" s="545">
        <f t="shared" si="120"/>
        <v>-6026893.9197273375</v>
      </c>
      <c r="BX802" s="1101">
        <f t="shared" si="121"/>
        <v>3.6415609645118745E-4</v>
      </c>
      <c r="BY802" s="1102">
        <f t="shared" si="122"/>
        <v>67293014.091735333</v>
      </c>
    </row>
    <row r="803" spans="1:77" ht="12" customHeight="1">
      <c r="A803" s="1086">
        <v>1911351002</v>
      </c>
      <c r="B803" s="1061">
        <v>7151000</v>
      </c>
      <c r="C803" s="1062">
        <v>7053338</v>
      </c>
      <c r="D803" s="1062">
        <v>6</v>
      </c>
      <c r="E803" s="1062" t="s">
        <v>4638</v>
      </c>
      <c r="F803" s="1062" t="s">
        <v>3333</v>
      </c>
      <c r="G803" s="1087" t="s">
        <v>3334</v>
      </c>
      <c r="H803" s="1088" t="s">
        <v>2887</v>
      </c>
      <c r="I803" s="1088" t="s">
        <v>2795</v>
      </c>
      <c r="J803" s="1062"/>
      <c r="K803" s="1090">
        <v>43023</v>
      </c>
      <c r="L803" s="1091"/>
      <c r="M803" s="563">
        <v>0</v>
      </c>
      <c r="N803" s="562">
        <v>0</v>
      </c>
      <c r="O803" s="564">
        <v>0</v>
      </c>
      <c r="P803" s="565">
        <v>0</v>
      </c>
      <c r="Q803" s="564" t="s">
        <v>2796</v>
      </c>
      <c r="R803" s="564" t="s">
        <v>127</v>
      </c>
      <c r="S803" s="566">
        <v>93228310</v>
      </c>
      <c r="T803" s="567" t="s">
        <v>2797</v>
      </c>
      <c r="U803" s="601"/>
      <c r="V803" s="569">
        <v>93228310</v>
      </c>
      <c r="W803" s="566">
        <v>0</v>
      </c>
      <c r="X803" s="570">
        <v>0</v>
      </c>
      <c r="Y803" s="571">
        <v>93228310</v>
      </c>
      <c r="Z803" s="601"/>
      <c r="AA803" s="572"/>
      <c r="AB803" s="573"/>
      <c r="AC803" s="652">
        <v>0</v>
      </c>
      <c r="AD803" s="574">
        <v>0</v>
      </c>
      <c r="AE803" s="574">
        <v>0</v>
      </c>
      <c r="AF803" s="575">
        <v>0</v>
      </c>
      <c r="AG803" s="576" t="s">
        <v>2798</v>
      </c>
      <c r="AH803" s="574">
        <v>0</v>
      </c>
      <c r="AI803" s="577" t="s">
        <v>2798</v>
      </c>
      <c r="AJ803" s="574">
        <v>0</v>
      </c>
      <c r="AK803" s="577" t="s">
        <v>2798</v>
      </c>
      <c r="AL803" s="575">
        <v>0</v>
      </c>
      <c r="AM803" s="601"/>
      <c r="AN803" s="578">
        <v>0</v>
      </c>
      <c r="AO803" s="579">
        <v>0</v>
      </c>
      <c r="AP803" s="601"/>
      <c r="AQ803" s="595" t="s">
        <v>2795</v>
      </c>
      <c r="AR803" s="596" t="s">
        <v>2799</v>
      </c>
      <c r="AS803" s="582">
        <v>0</v>
      </c>
      <c r="AT803" s="601"/>
      <c r="AU803" s="595" t="s">
        <v>2795</v>
      </c>
      <c r="AV803" s="598" t="s">
        <v>2800</v>
      </c>
      <c r="AW803" s="562" t="s">
        <v>2801</v>
      </c>
      <c r="AX803" s="585"/>
      <c r="AY803" s="585"/>
      <c r="AZ803" s="586">
        <v>0</v>
      </c>
      <c r="BA803" s="586">
        <v>0</v>
      </c>
      <c r="BB803" s="586">
        <v>0</v>
      </c>
      <c r="BC803" s="592">
        <v>0</v>
      </c>
      <c r="BD803" s="599">
        <v>0</v>
      </c>
      <c r="BE803" s="568"/>
      <c r="BF803" s="589" t="s">
        <v>178</v>
      </c>
      <c r="BG803" s="590">
        <v>0</v>
      </c>
      <c r="BH803" s="590">
        <v>0</v>
      </c>
      <c r="BI803" s="591">
        <v>93228310</v>
      </c>
      <c r="BJ803" s="1100">
        <v>60</v>
      </c>
      <c r="BK803" s="544">
        <f t="shared" ref="BK803:BK814" si="124">+BI803/BJ803</f>
        <v>1553805.1666666667</v>
      </c>
      <c r="BL803" s="544">
        <f t="shared" ref="BL803:BL814" si="125">+BY803/BJ803</f>
        <v>1222121.5449334108</v>
      </c>
      <c r="BM803" s="544">
        <f t="shared" ref="BM803:BM814" si="126">+BL803-BK803</f>
        <v>-331683.62173325592</v>
      </c>
      <c r="BN803" s="545"/>
      <c r="BO803" s="545">
        <f t="shared" si="115"/>
        <v>0</v>
      </c>
      <c r="BP803" s="545">
        <f t="shared" ref="BP803:BP829" si="127">+BO803*0.4</f>
        <v>0</v>
      </c>
      <c r="BQ803" s="545"/>
      <c r="BR803" s="545"/>
      <c r="BS803" s="545"/>
      <c r="BT803" s="545">
        <f t="shared" ref="BT803:BT820" si="128">+BJ803-BN803-BQ803</f>
        <v>60</v>
      </c>
      <c r="BU803" s="545">
        <f t="shared" ref="BU803:BU814" si="129">+BT803*BM803</f>
        <v>-19901017.303995356</v>
      </c>
      <c r="BV803" s="545">
        <f t="shared" ref="BV803:BV814" si="130">+BU803*0.33</f>
        <v>-6567335.7103184676</v>
      </c>
      <c r="BW803" s="545">
        <f t="shared" ref="BW803:BW814" si="131">+BV803+BS803+BP803</f>
        <v>-6567335.7103184676</v>
      </c>
      <c r="BX803" s="1101">
        <f t="shared" si="121"/>
        <v>3.9681059069681686E-4</v>
      </c>
      <c r="BY803" s="1102">
        <f t="shared" si="122"/>
        <v>73327292.696004644</v>
      </c>
    </row>
    <row r="804" spans="1:77" ht="12" customHeight="1">
      <c r="A804" s="1086">
        <v>1911351002</v>
      </c>
      <c r="B804" s="1061">
        <v>7151000</v>
      </c>
      <c r="C804" s="1062">
        <v>7053338</v>
      </c>
      <c r="D804" s="1062">
        <v>7</v>
      </c>
      <c r="E804" s="1062" t="s">
        <v>4639</v>
      </c>
      <c r="F804" s="1062" t="s">
        <v>3333</v>
      </c>
      <c r="G804" s="1087" t="s">
        <v>3334</v>
      </c>
      <c r="H804" s="1088" t="s">
        <v>2887</v>
      </c>
      <c r="I804" s="1088" t="s">
        <v>2795</v>
      </c>
      <c r="J804" s="1062"/>
      <c r="K804" s="1090">
        <v>43067</v>
      </c>
      <c r="L804" s="1091"/>
      <c r="M804" s="563">
        <v>0</v>
      </c>
      <c r="N804" s="562">
        <v>0</v>
      </c>
      <c r="O804" s="564">
        <v>0</v>
      </c>
      <c r="P804" s="565">
        <v>0</v>
      </c>
      <c r="Q804" s="564" t="s">
        <v>2796</v>
      </c>
      <c r="R804" s="564" t="s">
        <v>127</v>
      </c>
      <c r="S804" s="566">
        <v>4706000</v>
      </c>
      <c r="T804" s="567" t="s">
        <v>2797</v>
      </c>
      <c r="U804" s="601"/>
      <c r="V804" s="569">
        <v>6388640</v>
      </c>
      <c r="W804" s="566">
        <v>0</v>
      </c>
      <c r="X804" s="570">
        <v>0</v>
      </c>
      <c r="Y804" s="571">
        <v>6388640</v>
      </c>
      <c r="Z804" s="601"/>
      <c r="AA804" s="572"/>
      <c r="AB804" s="573"/>
      <c r="AC804" s="652">
        <v>0</v>
      </c>
      <c r="AD804" s="574">
        <v>0</v>
      </c>
      <c r="AE804" s="574">
        <v>0</v>
      </c>
      <c r="AF804" s="575">
        <v>0</v>
      </c>
      <c r="AG804" s="576" t="s">
        <v>2798</v>
      </c>
      <c r="AH804" s="574">
        <v>0</v>
      </c>
      <c r="AI804" s="577" t="s">
        <v>2798</v>
      </c>
      <c r="AJ804" s="574">
        <v>0</v>
      </c>
      <c r="AK804" s="577" t="s">
        <v>2798</v>
      </c>
      <c r="AL804" s="575">
        <v>0</v>
      </c>
      <c r="AM804" s="601"/>
      <c r="AN804" s="578">
        <v>0</v>
      </c>
      <c r="AO804" s="579">
        <v>0</v>
      </c>
      <c r="AP804" s="601"/>
      <c r="AQ804" s="595" t="s">
        <v>2795</v>
      </c>
      <c r="AR804" s="596" t="s">
        <v>2799</v>
      </c>
      <c r="AS804" s="582">
        <v>0</v>
      </c>
      <c r="AT804" s="601"/>
      <c r="AU804" s="595" t="s">
        <v>2795</v>
      </c>
      <c r="AV804" s="598" t="s">
        <v>2800</v>
      </c>
      <c r="AW804" s="562" t="s">
        <v>2801</v>
      </c>
      <c r="AX804" s="585"/>
      <c r="AY804" s="585"/>
      <c r="AZ804" s="586">
        <v>0</v>
      </c>
      <c r="BA804" s="586">
        <v>0</v>
      </c>
      <c r="BB804" s="586">
        <v>0</v>
      </c>
      <c r="BC804" s="592">
        <v>0</v>
      </c>
      <c r="BD804" s="599">
        <v>0</v>
      </c>
      <c r="BE804" s="568"/>
      <c r="BF804" s="589" t="s">
        <v>178</v>
      </c>
      <c r="BG804" s="590">
        <v>0</v>
      </c>
      <c r="BH804" s="590">
        <v>0</v>
      </c>
      <c r="BI804" s="591">
        <v>6388640</v>
      </c>
      <c r="BJ804" s="1100">
        <v>60</v>
      </c>
      <c r="BK804" s="544">
        <f t="shared" si="124"/>
        <v>106477.33333333333</v>
      </c>
      <c r="BL804" s="544">
        <f t="shared" si="125"/>
        <v>83748.108131782996</v>
      </c>
      <c r="BM804" s="544">
        <f t="shared" si="126"/>
        <v>-22729.225201550333</v>
      </c>
      <c r="BN804" s="545"/>
      <c r="BO804" s="545">
        <f t="shared" si="115"/>
        <v>0</v>
      </c>
      <c r="BP804" s="545">
        <f t="shared" si="127"/>
        <v>0</v>
      </c>
      <c r="BQ804" s="545"/>
      <c r="BR804" s="545"/>
      <c r="BS804" s="545"/>
      <c r="BT804" s="545">
        <f t="shared" si="128"/>
        <v>60</v>
      </c>
      <c r="BU804" s="545">
        <f t="shared" si="129"/>
        <v>-1363753.5120930199</v>
      </c>
      <c r="BV804" s="545">
        <f t="shared" si="130"/>
        <v>-450038.6589906966</v>
      </c>
      <c r="BW804" s="545">
        <f t="shared" si="131"/>
        <v>-450038.6589906966</v>
      </c>
      <c r="BX804" s="1101">
        <f t="shared" si="121"/>
        <v>2.7192169547525985E-5</v>
      </c>
      <c r="BY804" s="1102">
        <f t="shared" si="122"/>
        <v>5024886.4879069794</v>
      </c>
    </row>
    <row r="805" spans="1:77" ht="12" customHeight="1">
      <c r="A805" s="1086">
        <v>1911351002</v>
      </c>
      <c r="B805" s="1061">
        <v>7151000</v>
      </c>
      <c r="C805" s="1062">
        <v>7053338</v>
      </c>
      <c r="D805" s="1062">
        <v>15</v>
      </c>
      <c r="E805" s="1062" t="s">
        <v>4819</v>
      </c>
      <c r="F805" s="1062" t="s">
        <v>3333</v>
      </c>
      <c r="G805" s="1087" t="s">
        <v>3334</v>
      </c>
      <c r="H805" s="1088" t="s">
        <v>2887</v>
      </c>
      <c r="I805" s="1088" t="s">
        <v>2795</v>
      </c>
      <c r="J805" s="1062" t="s">
        <v>3333</v>
      </c>
      <c r="K805" s="1090" t="s">
        <v>4820</v>
      </c>
      <c r="L805" s="1091"/>
      <c r="M805" s="563">
        <v>0</v>
      </c>
      <c r="N805" s="562">
        <v>0</v>
      </c>
      <c r="O805" s="564">
        <v>0</v>
      </c>
      <c r="P805" s="565">
        <v>0</v>
      </c>
      <c r="Q805" s="564" t="s">
        <v>2796</v>
      </c>
      <c r="R805" s="564" t="s">
        <v>127</v>
      </c>
      <c r="S805" s="566">
        <v>28122120</v>
      </c>
      <c r="T805" s="567" t="s">
        <v>2797</v>
      </c>
      <c r="U805" s="601"/>
      <c r="V805" s="569">
        <v>28122120</v>
      </c>
      <c r="W805" s="566">
        <v>0</v>
      </c>
      <c r="X805" s="570">
        <v>0</v>
      </c>
      <c r="Y805" s="571">
        <v>28122120</v>
      </c>
      <c r="Z805" s="601"/>
      <c r="AA805" s="572"/>
      <c r="AB805" s="573"/>
      <c r="AC805" s="652">
        <v>0</v>
      </c>
      <c r="AD805" s="574">
        <v>0</v>
      </c>
      <c r="AE805" s="574">
        <v>0</v>
      </c>
      <c r="AF805" s="575">
        <v>0</v>
      </c>
      <c r="AG805" s="576" t="s">
        <v>2798</v>
      </c>
      <c r="AH805" s="574">
        <v>0</v>
      </c>
      <c r="AI805" s="577" t="s">
        <v>2798</v>
      </c>
      <c r="AJ805" s="574">
        <v>0</v>
      </c>
      <c r="AK805" s="577" t="s">
        <v>2798</v>
      </c>
      <c r="AL805" s="575">
        <v>0</v>
      </c>
      <c r="AM805" s="601"/>
      <c r="AN805" s="578">
        <v>0</v>
      </c>
      <c r="AO805" s="579">
        <v>0</v>
      </c>
      <c r="AP805" s="601"/>
      <c r="AQ805" s="595" t="s">
        <v>2795</v>
      </c>
      <c r="AR805" s="596" t="s">
        <v>2799</v>
      </c>
      <c r="AS805" s="582">
        <v>0</v>
      </c>
      <c r="AT805" s="601"/>
      <c r="AU805" s="595" t="s">
        <v>2795</v>
      </c>
      <c r="AV805" s="598" t="s">
        <v>2800</v>
      </c>
      <c r="AW805" s="562" t="s">
        <v>2801</v>
      </c>
      <c r="AX805" s="585"/>
      <c r="AY805" s="585"/>
      <c r="AZ805" s="586">
        <v>0</v>
      </c>
      <c r="BA805" s="586">
        <v>0</v>
      </c>
      <c r="BB805" s="586">
        <v>0</v>
      </c>
      <c r="BC805" s="592">
        <v>0</v>
      </c>
      <c r="BD805" s="599">
        <v>0</v>
      </c>
      <c r="BE805" s="568"/>
      <c r="BF805" s="589" t="s">
        <v>178</v>
      </c>
      <c r="BG805" s="590">
        <v>0</v>
      </c>
      <c r="BH805" s="590">
        <v>0</v>
      </c>
      <c r="BI805" s="591">
        <v>28122120</v>
      </c>
      <c r="BJ805" s="1100">
        <v>60</v>
      </c>
      <c r="BK805" s="544">
        <f t="shared" si="124"/>
        <v>468702</v>
      </c>
      <c r="BL805" s="544">
        <f t="shared" si="125"/>
        <v>368650.34602904168</v>
      </c>
      <c r="BM805" s="544">
        <f t="shared" si="126"/>
        <v>-100051.65397095832</v>
      </c>
      <c r="BN805" s="545"/>
      <c r="BO805" s="545">
        <f t="shared" si="115"/>
        <v>0</v>
      </c>
      <c r="BP805" s="545">
        <f t="shared" si="127"/>
        <v>0</v>
      </c>
      <c r="BQ805" s="545"/>
      <c r="BR805" s="545"/>
      <c r="BS805" s="545"/>
      <c r="BT805" s="545">
        <f t="shared" si="128"/>
        <v>60</v>
      </c>
      <c r="BU805" s="545">
        <f t="shared" si="129"/>
        <v>-6003099.2382574994</v>
      </c>
      <c r="BV805" s="545">
        <f t="shared" si="130"/>
        <v>-1981022.7486249749</v>
      </c>
      <c r="BW805" s="545">
        <f t="shared" si="131"/>
        <v>-1981022.7486249749</v>
      </c>
      <c r="BX805" s="1101">
        <f t="shared" si="121"/>
        <v>1.1969706464535041E-4</v>
      </c>
      <c r="BY805" s="1102">
        <f t="shared" si="122"/>
        <v>22119020.761742502</v>
      </c>
    </row>
    <row r="806" spans="1:77" ht="12" customHeight="1">
      <c r="A806" s="1086">
        <v>1911351002</v>
      </c>
      <c r="B806" s="1061">
        <v>7151000</v>
      </c>
      <c r="C806" s="1062">
        <v>7053338</v>
      </c>
      <c r="D806" s="1062">
        <v>16</v>
      </c>
      <c r="E806" s="1062" t="s">
        <v>4640</v>
      </c>
      <c r="F806" s="1062" t="s">
        <v>3333</v>
      </c>
      <c r="G806" s="1087" t="s">
        <v>3334</v>
      </c>
      <c r="H806" s="1088" t="s">
        <v>2887</v>
      </c>
      <c r="I806" s="1088" t="s">
        <v>2795</v>
      </c>
      <c r="J806" s="1062" t="s">
        <v>3333</v>
      </c>
      <c r="K806" s="1090">
        <v>43067</v>
      </c>
      <c r="L806" s="1091"/>
      <c r="M806" s="563">
        <v>0</v>
      </c>
      <c r="N806" s="562">
        <v>0</v>
      </c>
      <c r="O806" s="564">
        <v>0</v>
      </c>
      <c r="P806" s="565">
        <v>0</v>
      </c>
      <c r="Q806" s="564" t="s">
        <v>2796</v>
      </c>
      <c r="R806" s="564" t="s">
        <v>127</v>
      </c>
      <c r="S806" s="566">
        <v>10000000</v>
      </c>
      <c r="T806" s="567" t="s">
        <v>2797</v>
      </c>
      <c r="U806" s="601"/>
      <c r="V806" s="569">
        <v>10000000</v>
      </c>
      <c r="W806" s="566">
        <v>0</v>
      </c>
      <c r="X806" s="570">
        <v>0</v>
      </c>
      <c r="Y806" s="571">
        <v>10000000</v>
      </c>
      <c r="Z806" s="601"/>
      <c r="AA806" s="572"/>
      <c r="AB806" s="573"/>
      <c r="AC806" s="652">
        <v>0</v>
      </c>
      <c r="AD806" s="574">
        <v>0</v>
      </c>
      <c r="AE806" s="574">
        <v>0</v>
      </c>
      <c r="AF806" s="575">
        <v>0</v>
      </c>
      <c r="AG806" s="576" t="s">
        <v>2798</v>
      </c>
      <c r="AH806" s="574">
        <v>0</v>
      </c>
      <c r="AI806" s="577" t="s">
        <v>2798</v>
      </c>
      <c r="AJ806" s="574">
        <v>0</v>
      </c>
      <c r="AK806" s="577" t="s">
        <v>2798</v>
      </c>
      <c r="AL806" s="575">
        <v>0</v>
      </c>
      <c r="AM806" s="601"/>
      <c r="AN806" s="578">
        <v>0</v>
      </c>
      <c r="AO806" s="579">
        <v>0</v>
      </c>
      <c r="AP806" s="601"/>
      <c r="AQ806" s="595" t="s">
        <v>2795</v>
      </c>
      <c r="AR806" s="596" t="s">
        <v>2799</v>
      </c>
      <c r="AS806" s="582">
        <v>0</v>
      </c>
      <c r="AT806" s="601"/>
      <c r="AU806" s="595" t="s">
        <v>2795</v>
      </c>
      <c r="AV806" s="598" t="s">
        <v>2800</v>
      </c>
      <c r="AW806" s="562" t="s">
        <v>2801</v>
      </c>
      <c r="AX806" s="585"/>
      <c r="AY806" s="585"/>
      <c r="AZ806" s="586">
        <v>0</v>
      </c>
      <c r="BA806" s="586">
        <v>0</v>
      </c>
      <c r="BB806" s="586">
        <v>0</v>
      </c>
      <c r="BC806" s="592">
        <v>0</v>
      </c>
      <c r="BD806" s="599">
        <v>0</v>
      </c>
      <c r="BE806" s="568"/>
      <c r="BF806" s="589" t="s">
        <v>178</v>
      </c>
      <c r="BG806" s="590">
        <v>0</v>
      </c>
      <c r="BH806" s="590">
        <v>0</v>
      </c>
      <c r="BI806" s="591">
        <v>10000000</v>
      </c>
      <c r="BJ806" s="1100">
        <v>60</v>
      </c>
      <c r="BK806" s="544">
        <f t="shared" si="124"/>
        <v>166666.66666666666</v>
      </c>
      <c r="BL806" s="544">
        <f t="shared" si="125"/>
        <v>131089.10211216001</v>
      </c>
      <c r="BM806" s="544">
        <f t="shared" si="126"/>
        <v>-35577.564554506651</v>
      </c>
      <c r="BN806" s="545"/>
      <c r="BO806" s="545">
        <f t="shared" si="115"/>
        <v>0</v>
      </c>
      <c r="BP806" s="545">
        <f t="shared" si="127"/>
        <v>0</v>
      </c>
      <c r="BQ806" s="545"/>
      <c r="BR806" s="545"/>
      <c r="BS806" s="545"/>
      <c r="BT806" s="545">
        <f t="shared" si="128"/>
        <v>60</v>
      </c>
      <c r="BU806" s="545">
        <f t="shared" si="129"/>
        <v>-2134653.8732703989</v>
      </c>
      <c r="BV806" s="545">
        <f t="shared" si="130"/>
        <v>-704435.77817923168</v>
      </c>
      <c r="BW806" s="545">
        <f t="shared" si="131"/>
        <v>-704435.77817923168</v>
      </c>
      <c r="BX806" s="1101">
        <f t="shared" si="121"/>
        <v>4.2563314801782514E-5</v>
      </c>
      <c r="BY806" s="1102">
        <f t="shared" si="122"/>
        <v>7865346.1267296001</v>
      </c>
    </row>
    <row r="807" spans="1:77" ht="12" customHeight="1">
      <c r="A807" s="1086">
        <v>1911351002</v>
      </c>
      <c r="B807" s="1061">
        <v>7151000</v>
      </c>
      <c r="C807" s="1062">
        <v>7053338</v>
      </c>
      <c r="D807" s="1062">
        <v>17</v>
      </c>
      <c r="E807" s="1062" t="s">
        <v>4641</v>
      </c>
      <c r="F807" s="1062" t="s">
        <v>3333</v>
      </c>
      <c r="G807" s="1087" t="s">
        <v>3334</v>
      </c>
      <c r="H807" s="1088" t="s">
        <v>2887</v>
      </c>
      <c r="I807" s="1088" t="s">
        <v>2795</v>
      </c>
      <c r="J807" s="1062" t="s">
        <v>3333</v>
      </c>
      <c r="K807" s="1090">
        <v>43067</v>
      </c>
      <c r="L807" s="1091"/>
      <c r="M807" s="563">
        <v>0</v>
      </c>
      <c r="N807" s="562">
        <v>0</v>
      </c>
      <c r="O807" s="564">
        <v>0</v>
      </c>
      <c r="P807" s="565">
        <v>0</v>
      </c>
      <c r="Q807" s="564" t="s">
        <v>2796</v>
      </c>
      <c r="R807" s="564" t="s">
        <v>127</v>
      </c>
      <c r="S807" s="566">
        <v>19250000</v>
      </c>
      <c r="T807" s="567" t="s">
        <v>2797</v>
      </c>
      <c r="U807" s="601"/>
      <c r="V807" s="569">
        <v>19250000</v>
      </c>
      <c r="W807" s="566">
        <v>0</v>
      </c>
      <c r="X807" s="570">
        <v>0</v>
      </c>
      <c r="Y807" s="571">
        <v>19250000</v>
      </c>
      <c r="Z807" s="601"/>
      <c r="AA807" s="572"/>
      <c r="AB807" s="573"/>
      <c r="AC807" s="652">
        <v>0</v>
      </c>
      <c r="AD807" s="574">
        <v>0</v>
      </c>
      <c r="AE807" s="574">
        <v>0</v>
      </c>
      <c r="AF807" s="575">
        <v>0</v>
      </c>
      <c r="AG807" s="576" t="s">
        <v>2798</v>
      </c>
      <c r="AH807" s="574">
        <v>0</v>
      </c>
      <c r="AI807" s="577" t="s">
        <v>2798</v>
      </c>
      <c r="AJ807" s="574">
        <v>0</v>
      </c>
      <c r="AK807" s="577" t="s">
        <v>2798</v>
      </c>
      <c r="AL807" s="575">
        <v>0</v>
      </c>
      <c r="AM807" s="601"/>
      <c r="AN807" s="578">
        <v>0</v>
      </c>
      <c r="AO807" s="579">
        <v>0</v>
      </c>
      <c r="AP807" s="601"/>
      <c r="AQ807" s="595" t="s">
        <v>2795</v>
      </c>
      <c r="AR807" s="596" t="s">
        <v>2799</v>
      </c>
      <c r="AS807" s="582">
        <v>0</v>
      </c>
      <c r="AT807" s="601"/>
      <c r="AU807" s="595" t="s">
        <v>2795</v>
      </c>
      <c r="AV807" s="598" t="s">
        <v>2800</v>
      </c>
      <c r="AW807" s="562" t="s">
        <v>2801</v>
      </c>
      <c r="AX807" s="585"/>
      <c r="AY807" s="585"/>
      <c r="AZ807" s="586">
        <v>0</v>
      </c>
      <c r="BA807" s="586">
        <v>0</v>
      </c>
      <c r="BB807" s="586">
        <v>0</v>
      </c>
      <c r="BC807" s="592">
        <v>0</v>
      </c>
      <c r="BD807" s="599">
        <v>0</v>
      </c>
      <c r="BE807" s="568"/>
      <c r="BF807" s="589" t="s">
        <v>178</v>
      </c>
      <c r="BG807" s="590">
        <v>0</v>
      </c>
      <c r="BH807" s="590">
        <v>0</v>
      </c>
      <c r="BI807" s="591">
        <v>19250000</v>
      </c>
      <c r="BJ807" s="1100">
        <v>60</v>
      </c>
      <c r="BK807" s="544">
        <f t="shared" si="124"/>
        <v>320833.33333333331</v>
      </c>
      <c r="BL807" s="544">
        <f t="shared" si="125"/>
        <v>252346.52156590804</v>
      </c>
      <c r="BM807" s="544">
        <f t="shared" si="126"/>
        <v>-68486.811767425272</v>
      </c>
      <c r="BN807" s="545"/>
      <c r="BO807" s="545">
        <f t="shared" si="115"/>
        <v>0</v>
      </c>
      <c r="BP807" s="545">
        <f t="shared" si="127"/>
        <v>0</v>
      </c>
      <c r="BQ807" s="545"/>
      <c r="BR807" s="545"/>
      <c r="BS807" s="545"/>
      <c r="BT807" s="545">
        <f t="shared" si="128"/>
        <v>60</v>
      </c>
      <c r="BU807" s="545">
        <f t="shared" si="129"/>
        <v>-4109208.7060455163</v>
      </c>
      <c r="BV807" s="545">
        <f t="shared" si="130"/>
        <v>-1356038.8729950204</v>
      </c>
      <c r="BW807" s="545">
        <f t="shared" si="131"/>
        <v>-1356038.8729950204</v>
      </c>
      <c r="BX807" s="1101">
        <f t="shared" si="121"/>
        <v>8.1934380993431348E-5</v>
      </c>
      <c r="BY807" s="1102">
        <f t="shared" si="122"/>
        <v>15140791.293954482</v>
      </c>
    </row>
    <row r="808" spans="1:77" ht="12" customHeight="1">
      <c r="A808" s="1086">
        <v>1911351002</v>
      </c>
      <c r="B808" s="1061">
        <v>7151000</v>
      </c>
      <c r="C808" s="1062">
        <v>7053338</v>
      </c>
      <c r="D808" s="1062">
        <v>18</v>
      </c>
      <c r="E808" s="1062" t="s">
        <v>4642</v>
      </c>
      <c r="F808" s="1062" t="s">
        <v>3333</v>
      </c>
      <c r="G808" s="1087" t="s">
        <v>3334</v>
      </c>
      <c r="H808" s="1088" t="s">
        <v>2887</v>
      </c>
      <c r="I808" s="1088" t="s">
        <v>2795</v>
      </c>
      <c r="J808" s="1062" t="s">
        <v>3333</v>
      </c>
      <c r="K808" s="1090">
        <v>43067</v>
      </c>
      <c r="L808" s="1091"/>
      <c r="M808" s="563">
        <v>0</v>
      </c>
      <c r="N808" s="562">
        <v>0</v>
      </c>
      <c r="O808" s="564">
        <v>0</v>
      </c>
      <c r="P808" s="565">
        <v>0</v>
      </c>
      <c r="Q808" s="564" t="s">
        <v>2796</v>
      </c>
      <c r="R808" s="564" t="s">
        <v>127</v>
      </c>
      <c r="S808" s="566">
        <v>20695238</v>
      </c>
      <c r="T808" s="567" t="s">
        <v>2797</v>
      </c>
      <c r="U808" s="601"/>
      <c r="V808" s="569">
        <v>20695238</v>
      </c>
      <c r="W808" s="566">
        <v>0</v>
      </c>
      <c r="X808" s="570">
        <v>0</v>
      </c>
      <c r="Y808" s="571">
        <v>20695238</v>
      </c>
      <c r="Z808" s="601"/>
      <c r="AA808" s="572"/>
      <c r="AB808" s="573"/>
      <c r="AC808" s="652">
        <v>0</v>
      </c>
      <c r="AD808" s="574">
        <v>0</v>
      </c>
      <c r="AE808" s="574">
        <v>0</v>
      </c>
      <c r="AF808" s="575">
        <v>0</v>
      </c>
      <c r="AG808" s="576" t="s">
        <v>2798</v>
      </c>
      <c r="AH808" s="574">
        <v>0</v>
      </c>
      <c r="AI808" s="577" t="s">
        <v>2798</v>
      </c>
      <c r="AJ808" s="574">
        <v>0</v>
      </c>
      <c r="AK808" s="577" t="s">
        <v>2798</v>
      </c>
      <c r="AL808" s="575">
        <v>0</v>
      </c>
      <c r="AM808" s="601"/>
      <c r="AN808" s="578">
        <v>0</v>
      </c>
      <c r="AO808" s="579">
        <v>0</v>
      </c>
      <c r="AP808" s="601"/>
      <c r="AQ808" s="595" t="s">
        <v>2795</v>
      </c>
      <c r="AR808" s="596" t="s">
        <v>2799</v>
      </c>
      <c r="AS808" s="582">
        <v>0</v>
      </c>
      <c r="AT808" s="601"/>
      <c r="AU808" s="595" t="s">
        <v>2795</v>
      </c>
      <c r="AV808" s="598" t="s">
        <v>2800</v>
      </c>
      <c r="AW808" s="562" t="s">
        <v>2801</v>
      </c>
      <c r="AX808" s="585"/>
      <c r="AY808" s="585"/>
      <c r="AZ808" s="586">
        <v>0</v>
      </c>
      <c r="BA808" s="586">
        <v>0</v>
      </c>
      <c r="BB808" s="586">
        <v>0</v>
      </c>
      <c r="BC808" s="592">
        <v>0</v>
      </c>
      <c r="BD808" s="599">
        <v>0</v>
      </c>
      <c r="BE808" s="568"/>
      <c r="BF808" s="589" t="s">
        <v>178</v>
      </c>
      <c r="BG808" s="590">
        <v>0</v>
      </c>
      <c r="BH808" s="590">
        <v>0</v>
      </c>
      <c r="BI808" s="591">
        <v>20695238</v>
      </c>
      <c r="BJ808" s="1100">
        <v>60</v>
      </c>
      <c r="BK808" s="544">
        <f t="shared" si="124"/>
        <v>344920.63333333336</v>
      </c>
      <c r="BL808" s="544">
        <f t="shared" si="125"/>
        <v>271292.01674174541</v>
      </c>
      <c r="BM808" s="544">
        <f t="shared" si="126"/>
        <v>-73628.616591587954</v>
      </c>
      <c r="BN808" s="545"/>
      <c r="BO808" s="545">
        <f t="shared" si="115"/>
        <v>0</v>
      </c>
      <c r="BP808" s="545">
        <f t="shared" si="127"/>
        <v>0</v>
      </c>
      <c r="BQ808" s="545"/>
      <c r="BR808" s="545"/>
      <c r="BS808" s="545"/>
      <c r="BT808" s="545">
        <f t="shared" si="128"/>
        <v>60</v>
      </c>
      <c r="BU808" s="545">
        <f t="shared" si="129"/>
        <v>-4417716.9954952775</v>
      </c>
      <c r="BV808" s="545">
        <f t="shared" si="130"/>
        <v>-1457846.6085134416</v>
      </c>
      <c r="BW808" s="545">
        <f t="shared" si="131"/>
        <v>-1457846.6085134416</v>
      </c>
      <c r="BX808" s="1101">
        <f t="shared" si="121"/>
        <v>8.8085792989181204E-5</v>
      </c>
      <c r="BY808" s="1102">
        <f t="shared" si="122"/>
        <v>16277521.004504725</v>
      </c>
    </row>
    <row r="809" spans="1:77" ht="12" customHeight="1">
      <c r="A809" s="1086">
        <v>1911351002</v>
      </c>
      <c r="B809" s="1061">
        <v>7151000</v>
      </c>
      <c r="C809" s="1062">
        <v>7053338</v>
      </c>
      <c r="D809" s="1062">
        <v>19</v>
      </c>
      <c r="E809" s="1062" t="s">
        <v>4643</v>
      </c>
      <c r="F809" s="1062" t="s">
        <v>3333</v>
      </c>
      <c r="G809" s="1087" t="s">
        <v>3334</v>
      </c>
      <c r="H809" s="1088" t="s">
        <v>2887</v>
      </c>
      <c r="I809" s="1088" t="s">
        <v>2795</v>
      </c>
      <c r="J809" s="1062" t="s">
        <v>3333</v>
      </c>
      <c r="K809" s="1090">
        <v>43067</v>
      </c>
      <c r="L809" s="1091"/>
      <c r="M809" s="563">
        <v>0</v>
      </c>
      <c r="N809" s="562">
        <v>0</v>
      </c>
      <c r="O809" s="564">
        <v>0</v>
      </c>
      <c r="P809" s="565">
        <v>0</v>
      </c>
      <c r="Q809" s="564" t="s">
        <v>2796</v>
      </c>
      <c r="R809" s="564" t="s">
        <v>127</v>
      </c>
      <c r="S809" s="566">
        <v>8000000</v>
      </c>
      <c r="T809" s="567" t="s">
        <v>2797</v>
      </c>
      <c r="U809" s="601"/>
      <c r="V809" s="569">
        <v>8000000</v>
      </c>
      <c r="W809" s="566">
        <v>0</v>
      </c>
      <c r="X809" s="570">
        <v>0</v>
      </c>
      <c r="Y809" s="571">
        <v>8000000</v>
      </c>
      <c r="Z809" s="601"/>
      <c r="AA809" s="572"/>
      <c r="AB809" s="573"/>
      <c r="AC809" s="652">
        <v>0</v>
      </c>
      <c r="AD809" s="574">
        <v>0</v>
      </c>
      <c r="AE809" s="574">
        <v>0</v>
      </c>
      <c r="AF809" s="575">
        <v>0</v>
      </c>
      <c r="AG809" s="576" t="s">
        <v>2798</v>
      </c>
      <c r="AH809" s="574">
        <v>0</v>
      </c>
      <c r="AI809" s="577" t="s">
        <v>2798</v>
      </c>
      <c r="AJ809" s="574">
        <v>0</v>
      </c>
      <c r="AK809" s="577" t="s">
        <v>2798</v>
      </c>
      <c r="AL809" s="575">
        <v>0</v>
      </c>
      <c r="AM809" s="601"/>
      <c r="AN809" s="578">
        <v>0</v>
      </c>
      <c r="AO809" s="579">
        <v>0</v>
      </c>
      <c r="AP809" s="601"/>
      <c r="AQ809" s="595" t="s">
        <v>2795</v>
      </c>
      <c r="AR809" s="596" t="s">
        <v>2799</v>
      </c>
      <c r="AS809" s="582">
        <v>0</v>
      </c>
      <c r="AT809" s="601"/>
      <c r="AU809" s="595" t="s">
        <v>2795</v>
      </c>
      <c r="AV809" s="598" t="s">
        <v>2800</v>
      </c>
      <c r="AW809" s="562" t="s">
        <v>2801</v>
      </c>
      <c r="AX809" s="585"/>
      <c r="AY809" s="585"/>
      <c r="AZ809" s="586">
        <v>0</v>
      </c>
      <c r="BA809" s="586">
        <v>0</v>
      </c>
      <c r="BB809" s="586">
        <v>0</v>
      </c>
      <c r="BC809" s="592">
        <v>0</v>
      </c>
      <c r="BD809" s="599">
        <v>0</v>
      </c>
      <c r="BE809" s="568"/>
      <c r="BF809" s="589" t="s">
        <v>178</v>
      </c>
      <c r="BG809" s="590">
        <v>0</v>
      </c>
      <c r="BH809" s="590">
        <v>0</v>
      </c>
      <c r="BI809" s="591">
        <v>8000000</v>
      </c>
      <c r="BJ809" s="1100">
        <v>60</v>
      </c>
      <c r="BK809" s="544">
        <f t="shared" si="124"/>
        <v>133333.33333333334</v>
      </c>
      <c r="BL809" s="544">
        <f t="shared" si="125"/>
        <v>104871.281689728</v>
      </c>
      <c r="BM809" s="544">
        <f t="shared" si="126"/>
        <v>-28462.051643605344</v>
      </c>
      <c r="BN809" s="545"/>
      <c r="BO809" s="545">
        <f t="shared" si="115"/>
        <v>0</v>
      </c>
      <c r="BP809" s="545">
        <f t="shared" si="127"/>
        <v>0</v>
      </c>
      <c r="BQ809" s="545"/>
      <c r="BR809" s="545"/>
      <c r="BS809" s="545"/>
      <c r="BT809" s="545">
        <f t="shared" si="128"/>
        <v>60</v>
      </c>
      <c r="BU809" s="545">
        <f t="shared" si="129"/>
        <v>-1707723.0986163206</v>
      </c>
      <c r="BV809" s="545">
        <f t="shared" si="130"/>
        <v>-563548.62254338583</v>
      </c>
      <c r="BW809" s="545">
        <f t="shared" si="131"/>
        <v>-563548.62254338583</v>
      </c>
      <c r="BX809" s="1101">
        <f t="shared" si="121"/>
        <v>3.4050651841426011E-5</v>
      </c>
      <c r="BY809" s="1102">
        <f t="shared" si="122"/>
        <v>6292276.9013836803</v>
      </c>
    </row>
    <row r="810" spans="1:77" ht="12" customHeight="1">
      <c r="A810" s="1086">
        <v>1911351002</v>
      </c>
      <c r="B810" s="1061">
        <v>7151000</v>
      </c>
      <c r="C810" s="1062">
        <v>7053338</v>
      </c>
      <c r="D810" s="1062">
        <v>20</v>
      </c>
      <c r="E810" s="1062" t="s">
        <v>4644</v>
      </c>
      <c r="F810" s="1062" t="s">
        <v>3333</v>
      </c>
      <c r="G810" s="1087" t="s">
        <v>3334</v>
      </c>
      <c r="H810" s="1088" t="s">
        <v>2887</v>
      </c>
      <c r="I810" s="1088" t="s">
        <v>2795</v>
      </c>
      <c r="J810" s="1062" t="s">
        <v>3333</v>
      </c>
      <c r="K810" s="1090">
        <v>43067</v>
      </c>
      <c r="L810" s="1091"/>
      <c r="M810" s="563">
        <v>0</v>
      </c>
      <c r="N810" s="562">
        <v>0</v>
      </c>
      <c r="O810" s="564">
        <v>0</v>
      </c>
      <c r="P810" s="565">
        <v>0</v>
      </c>
      <c r="Q810" s="564" t="s">
        <v>2796</v>
      </c>
      <c r="R810" s="564" t="s">
        <v>127</v>
      </c>
      <c r="S810" s="566">
        <v>9942000</v>
      </c>
      <c r="T810" s="567" t="s">
        <v>2797</v>
      </c>
      <c r="U810" s="601"/>
      <c r="V810" s="569">
        <v>9942000</v>
      </c>
      <c r="W810" s="566">
        <v>0</v>
      </c>
      <c r="X810" s="570">
        <v>0</v>
      </c>
      <c r="Y810" s="571">
        <v>9942000</v>
      </c>
      <c r="Z810" s="601"/>
      <c r="AA810" s="572"/>
      <c r="AB810" s="573"/>
      <c r="AC810" s="652">
        <v>0</v>
      </c>
      <c r="AD810" s="574">
        <v>0</v>
      </c>
      <c r="AE810" s="574">
        <v>0</v>
      </c>
      <c r="AF810" s="575">
        <v>0</v>
      </c>
      <c r="AG810" s="576" t="s">
        <v>2798</v>
      </c>
      <c r="AH810" s="574">
        <v>0</v>
      </c>
      <c r="AI810" s="577" t="s">
        <v>2798</v>
      </c>
      <c r="AJ810" s="574">
        <v>0</v>
      </c>
      <c r="AK810" s="577" t="s">
        <v>2798</v>
      </c>
      <c r="AL810" s="575">
        <v>0</v>
      </c>
      <c r="AM810" s="601"/>
      <c r="AN810" s="578">
        <v>0</v>
      </c>
      <c r="AO810" s="579">
        <v>0</v>
      </c>
      <c r="AP810" s="601"/>
      <c r="AQ810" s="595" t="s">
        <v>2795</v>
      </c>
      <c r="AR810" s="596" t="s">
        <v>2799</v>
      </c>
      <c r="AS810" s="582">
        <v>0</v>
      </c>
      <c r="AT810" s="601"/>
      <c r="AU810" s="595" t="s">
        <v>2795</v>
      </c>
      <c r="AV810" s="598" t="s">
        <v>2800</v>
      </c>
      <c r="AW810" s="562" t="s">
        <v>2801</v>
      </c>
      <c r="AX810" s="585"/>
      <c r="AY810" s="585"/>
      <c r="AZ810" s="586">
        <v>0</v>
      </c>
      <c r="BA810" s="586">
        <v>0</v>
      </c>
      <c r="BB810" s="586">
        <v>0</v>
      </c>
      <c r="BC810" s="592">
        <v>0</v>
      </c>
      <c r="BD810" s="599">
        <v>0</v>
      </c>
      <c r="BE810" s="568"/>
      <c r="BF810" s="589" t="s">
        <v>178</v>
      </c>
      <c r="BG810" s="590">
        <v>0</v>
      </c>
      <c r="BH810" s="590">
        <v>0</v>
      </c>
      <c r="BI810" s="591">
        <v>9942000</v>
      </c>
      <c r="BJ810" s="1100">
        <v>60</v>
      </c>
      <c r="BK810" s="544">
        <f t="shared" si="124"/>
        <v>165700</v>
      </c>
      <c r="BL810" s="544">
        <f t="shared" si="125"/>
        <v>130328.78531990947</v>
      </c>
      <c r="BM810" s="544">
        <f t="shared" si="126"/>
        <v>-35371.214680090532</v>
      </c>
      <c r="BN810" s="545"/>
      <c r="BO810" s="545">
        <f t="shared" si="115"/>
        <v>0</v>
      </c>
      <c r="BP810" s="545">
        <f t="shared" si="127"/>
        <v>0</v>
      </c>
      <c r="BQ810" s="545"/>
      <c r="BR810" s="545"/>
      <c r="BS810" s="545"/>
      <c r="BT810" s="545">
        <f t="shared" si="128"/>
        <v>60</v>
      </c>
      <c r="BU810" s="545">
        <f t="shared" si="129"/>
        <v>-2122272.8808054319</v>
      </c>
      <c r="BV810" s="545">
        <f t="shared" si="130"/>
        <v>-700350.05066579254</v>
      </c>
      <c r="BW810" s="545">
        <f t="shared" si="131"/>
        <v>-700350.05066579254</v>
      </c>
      <c r="BX810" s="1101">
        <f t="shared" si="121"/>
        <v>4.2316447575932174E-5</v>
      </c>
      <c r="BY810" s="1102">
        <f t="shared" si="122"/>
        <v>7819727.1191945681</v>
      </c>
    </row>
    <row r="811" spans="1:77" ht="12" customHeight="1">
      <c r="A811" s="1086">
        <v>1911351002</v>
      </c>
      <c r="B811" s="1061">
        <v>7151000</v>
      </c>
      <c r="C811" s="1062">
        <v>7053338</v>
      </c>
      <c r="D811" s="1062">
        <v>22</v>
      </c>
      <c r="E811" s="1062" t="s">
        <v>4821</v>
      </c>
      <c r="F811" s="1062" t="s">
        <v>3333</v>
      </c>
      <c r="G811" s="1087" t="s">
        <v>3334</v>
      </c>
      <c r="H811" s="1088" t="s">
        <v>2887</v>
      </c>
      <c r="I811" s="1088" t="s">
        <v>2795</v>
      </c>
      <c r="J811" s="1062" t="s">
        <v>3333</v>
      </c>
      <c r="K811" s="1090">
        <v>43087</v>
      </c>
      <c r="L811" s="1091"/>
      <c r="M811" s="563">
        <v>0</v>
      </c>
      <c r="N811" s="562">
        <v>0</v>
      </c>
      <c r="O811" s="564">
        <v>0</v>
      </c>
      <c r="P811" s="565">
        <v>0</v>
      </c>
      <c r="Q811" s="564" t="s">
        <v>2796</v>
      </c>
      <c r="R811" s="564" t="s">
        <v>127</v>
      </c>
      <c r="S811" s="566">
        <v>14118000</v>
      </c>
      <c r="T811" s="567" t="s">
        <v>2797</v>
      </c>
      <c r="U811" s="601"/>
      <c r="V811" s="569">
        <v>14118000</v>
      </c>
      <c r="W811" s="566">
        <v>0</v>
      </c>
      <c r="X811" s="570">
        <v>0</v>
      </c>
      <c r="Y811" s="571">
        <v>14118000</v>
      </c>
      <c r="Z811" s="601"/>
      <c r="AA811" s="572"/>
      <c r="AB811" s="573"/>
      <c r="AC811" s="652">
        <v>0</v>
      </c>
      <c r="AD811" s="574">
        <v>0</v>
      </c>
      <c r="AE811" s="574">
        <v>0</v>
      </c>
      <c r="AF811" s="575">
        <v>0</v>
      </c>
      <c r="AG811" s="576" t="s">
        <v>2798</v>
      </c>
      <c r="AH811" s="574">
        <v>0</v>
      </c>
      <c r="AI811" s="577" t="s">
        <v>2798</v>
      </c>
      <c r="AJ811" s="574">
        <v>0</v>
      </c>
      <c r="AK811" s="577" t="s">
        <v>2798</v>
      </c>
      <c r="AL811" s="575">
        <v>0</v>
      </c>
      <c r="AM811" s="601"/>
      <c r="AN811" s="578">
        <v>0</v>
      </c>
      <c r="AO811" s="579">
        <v>0</v>
      </c>
      <c r="AP811" s="601"/>
      <c r="AQ811" s="595" t="s">
        <v>2795</v>
      </c>
      <c r="AR811" s="596" t="s">
        <v>2799</v>
      </c>
      <c r="AS811" s="582">
        <v>0</v>
      </c>
      <c r="AT811" s="601"/>
      <c r="AU811" s="595" t="s">
        <v>2795</v>
      </c>
      <c r="AV811" s="598" t="s">
        <v>2800</v>
      </c>
      <c r="AW811" s="562" t="s">
        <v>2801</v>
      </c>
      <c r="AX811" s="585"/>
      <c r="AY811" s="585"/>
      <c r="AZ811" s="586">
        <v>0</v>
      </c>
      <c r="BA811" s="586">
        <v>0</v>
      </c>
      <c r="BB811" s="586">
        <v>0</v>
      </c>
      <c r="BC811" s="592">
        <v>0</v>
      </c>
      <c r="BD811" s="599">
        <v>0</v>
      </c>
      <c r="BE811" s="568"/>
      <c r="BF811" s="589" t="s">
        <v>178</v>
      </c>
      <c r="BG811" s="590">
        <v>0</v>
      </c>
      <c r="BH811" s="590">
        <v>0</v>
      </c>
      <c r="BI811" s="591">
        <v>14118000</v>
      </c>
      <c r="BJ811" s="1100">
        <v>60</v>
      </c>
      <c r="BK811" s="544">
        <f t="shared" si="124"/>
        <v>235300</v>
      </c>
      <c r="BL811" s="544">
        <f t="shared" si="125"/>
        <v>185071.59436194747</v>
      </c>
      <c r="BM811" s="544">
        <f t="shared" si="126"/>
        <v>-50228.405638052529</v>
      </c>
      <c r="BN811" s="545"/>
      <c r="BO811" s="545">
        <f t="shared" ref="BO811:BO829" si="132">+BN811*BM811</f>
        <v>0</v>
      </c>
      <c r="BP811" s="545">
        <f t="shared" si="127"/>
        <v>0</v>
      </c>
      <c r="BQ811" s="545"/>
      <c r="BR811" s="545"/>
      <c r="BS811" s="545"/>
      <c r="BT811" s="545">
        <f t="shared" si="128"/>
        <v>60</v>
      </c>
      <c r="BU811" s="545">
        <f t="shared" si="129"/>
        <v>-3013704.3382831519</v>
      </c>
      <c r="BV811" s="545">
        <f t="shared" si="130"/>
        <v>-994522.4316334402</v>
      </c>
      <c r="BW811" s="545">
        <f t="shared" si="131"/>
        <v>-994522.4316334402</v>
      </c>
      <c r="BX811" s="1101">
        <f t="shared" si="121"/>
        <v>6.0090887837156552E-5</v>
      </c>
      <c r="BY811" s="1102">
        <f t="shared" si="122"/>
        <v>11104295.661716849</v>
      </c>
    </row>
    <row r="812" spans="1:77" ht="12" customHeight="1">
      <c r="A812" s="1086">
        <v>1911351002</v>
      </c>
      <c r="B812" s="1061">
        <v>7151000</v>
      </c>
      <c r="C812" s="1062">
        <v>7053338</v>
      </c>
      <c r="D812" s="1062">
        <v>23</v>
      </c>
      <c r="E812" s="1062" t="s">
        <v>4822</v>
      </c>
      <c r="F812" s="1062" t="s">
        <v>3333</v>
      </c>
      <c r="G812" s="1087" t="s">
        <v>3334</v>
      </c>
      <c r="H812" s="1088" t="s">
        <v>2887</v>
      </c>
      <c r="I812" s="1088" t="s">
        <v>2795</v>
      </c>
      <c r="J812" s="1062" t="s">
        <v>3333</v>
      </c>
      <c r="K812" s="1090">
        <v>43087</v>
      </c>
      <c r="L812" s="1091"/>
      <c r="M812" s="563">
        <v>0</v>
      </c>
      <c r="N812" s="562">
        <v>0</v>
      </c>
      <c r="O812" s="564">
        <v>0</v>
      </c>
      <c r="P812" s="565">
        <v>0</v>
      </c>
      <c r="Q812" s="564" t="s">
        <v>2796</v>
      </c>
      <c r="R812" s="564" t="s">
        <v>127</v>
      </c>
      <c r="S812" s="566">
        <v>56244240</v>
      </c>
      <c r="T812" s="567" t="s">
        <v>2797</v>
      </c>
      <c r="U812" s="601"/>
      <c r="V812" s="569">
        <v>56244240</v>
      </c>
      <c r="W812" s="566">
        <v>0</v>
      </c>
      <c r="X812" s="570">
        <v>0</v>
      </c>
      <c r="Y812" s="571">
        <v>56244240</v>
      </c>
      <c r="Z812" s="601"/>
      <c r="AA812" s="572"/>
      <c r="AB812" s="573"/>
      <c r="AC812" s="652">
        <v>0</v>
      </c>
      <c r="AD812" s="574">
        <v>0</v>
      </c>
      <c r="AE812" s="574">
        <v>0</v>
      </c>
      <c r="AF812" s="575">
        <v>0</v>
      </c>
      <c r="AG812" s="576" t="s">
        <v>2798</v>
      </c>
      <c r="AH812" s="574">
        <v>0</v>
      </c>
      <c r="AI812" s="577" t="s">
        <v>2798</v>
      </c>
      <c r="AJ812" s="574">
        <v>0</v>
      </c>
      <c r="AK812" s="577" t="s">
        <v>2798</v>
      </c>
      <c r="AL812" s="575">
        <v>0</v>
      </c>
      <c r="AM812" s="601"/>
      <c r="AN812" s="578">
        <v>0</v>
      </c>
      <c r="AO812" s="579">
        <v>0</v>
      </c>
      <c r="AP812" s="601"/>
      <c r="AQ812" s="595" t="s">
        <v>2795</v>
      </c>
      <c r="AR812" s="596" t="s">
        <v>2799</v>
      </c>
      <c r="AS812" s="582">
        <v>0</v>
      </c>
      <c r="AT812" s="601"/>
      <c r="AU812" s="595" t="s">
        <v>2795</v>
      </c>
      <c r="AV812" s="598" t="s">
        <v>2800</v>
      </c>
      <c r="AW812" s="562" t="s">
        <v>2801</v>
      </c>
      <c r="AX812" s="585"/>
      <c r="AY812" s="585"/>
      <c r="AZ812" s="586">
        <v>0</v>
      </c>
      <c r="BA812" s="586">
        <v>0</v>
      </c>
      <c r="BB812" s="586">
        <v>0</v>
      </c>
      <c r="BC812" s="592">
        <v>0</v>
      </c>
      <c r="BD812" s="599">
        <v>0</v>
      </c>
      <c r="BE812" s="568"/>
      <c r="BF812" s="589" t="s">
        <v>178</v>
      </c>
      <c r="BG812" s="590">
        <v>0</v>
      </c>
      <c r="BH812" s="590">
        <v>0</v>
      </c>
      <c r="BI812" s="591">
        <v>56244240</v>
      </c>
      <c r="BJ812" s="1100">
        <v>60</v>
      </c>
      <c r="BK812" s="544">
        <f t="shared" si="124"/>
        <v>937404</v>
      </c>
      <c r="BL812" s="544">
        <f t="shared" si="125"/>
        <v>737300.69205808337</v>
      </c>
      <c r="BM812" s="544">
        <f t="shared" si="126"/>
        <v>-200103.30794191663</v>
      </c>
      <c r="BN812" s="545"/>
      <c r="BO812" s="545">
        <f t="shared" si="132"/>
        <v>0</v>
      </c>
      <c r="BP812" s="545">
        <f t="shared" si="127"/>
        <v>0</v>
      </c>
      <c r="BQ812" s="545"/>
      <c r="BR812" s="545"/>
      <c r="BS812" s="545"/>
      <c r="BT812" s="545">
        <f t="shared" si="128"/>
        <v>60</v>
      </c>
      <c r="BU812" s="545">
        <f t="shared" si="129"/>
        <v>-12006198.476514999</v>
      </c>
      <c r="BV812" s="545">
        <f t="shared" si="130"/>
        <v>-3962045.4972499497</v>
      </c>
      <c r="BW812" s="545">
        <f t="shared" si="131"/>
        <v>-3962045.4972499497</v>
      </c>
      <c r="BX812" s="1101">
        <f t="shared" si="121"/>
        <v>2.3939412929070082E-4</v>
      </c>
      <c r="BY812" s="1102">
        <f t="shared" si="122"/>
        <v>44238041.523485005</v>
      </c>
    </row>
    <row r="813" spans="1:77" ht="12" customHeight="1">
      <c r="A813" s="1086">
        <v>1911351002</v>
      </c>
      <c r="B813" s="1061">
        <v>7151000</v>
      </c>
      <c r="C813" s="1062">
        <v>7053338</v>
      </c>
      <c r="D813" s="1062">
        <v>24</v>
      </c>
      <c r="E813" s="1062" t="s">
        <v>4823</v>
      </c>
      <c r="F813" s="1062" t="s">
        <v>3333</v>
      </c>
      <c r="G813" s="1087" t="s">
        <v>3334</v>
      </c>
      <c r="H813" s="1088" t="s">
        <v>2887</v>
      </c>
      <c r="I813" s="1088" t="s">
        <v>2795</v>
      </c>
      <c r="J813" s="1089" t="s">
        <v>3333</v>
      </c>
      <c r="K813" s="1090">
        <v>43087</v>
      </c>
      <c r="L813" s="1091"/>
      <c r="M813" s="563">
        <v>0</v>
      </c>
      <c r="N813" s="562">
        <v>0</v>
      </c>
      <c r="O813" s="564">
        <v>0</v>
      </c>
      <c r="P813" s="565">
        <v>0</v>
      </c>
      <c r="Q813" s="564" t="s">
        <v>2796</v>
      </c>
      <c r="R813" s="564" t="s">
        <v>127</v>
      </c>
      <c r="S813" s="566">
        <v>21560000</v>
      </c>
      <c r="T813" s="567" t="s">
        <v>2797</v>
      </c>
      <c r="U813" s="601"/>
      <c r="V813" s="569">
        <v>21560000</v>
      </c>
      <c r="W813" s="566">
        <v>0</v>
      </c>
      <c r="X813" s="570">
        <v>0</v>
      </c>
      <c r="Y813" s="571">
        <v>21560000</v>
      </c>
      <c r="Z813" s="601"/>
      <c r="AA813" s="572"/>
      <c r="AB813" s="573"/>
      <c r="AC813" s="652">
        <v>0</v>
      </c>
      <c r="AD813" s="574">
        <v>0</v>
      </c>
      <c r="AE813" s="574">
        <v>0</v>
      </c>
      <c r="AF813" s="575">
        <v>0</v>
      </c>
      <c r="AG813" s="576" t="s">
        <v>2798</v>
      </c>
      <c r="AH813" s="574">
        <v>0</v>
      </c>
      <c r="AI813" s="577" t="s">
        <v>2798</v>
      </c>
      <c r="AJ813" s="574">
        <v>0</v>
      </c>
      <c r="AK813" s="577" t="s">
        <v>2798</v>
      </c>
      <c r="AL813" s="575">
        <v>0</v>
      </c>
      <c r="AM813" s="601"/>
      <c r="AN813" s="578">
        <v>0</v>
      </c>
      <c r="AO813" s="579">
        <v>0</v>
      </c>
      <c r="AP813" s="601"/>
      <c r="AQ813" s="595" t="s">
        <v>2795</v>
      </c>
      <c r="AR813" s="596" t="s">
        <v>2799</v>
      </c>
      <c r="AS813" s="582">
        <v>0</v>
      </c>
      <c r="AT813" s="601"/>
      <c r="AU813" s="595" t="s">
        <v>2795</v>
      </c>
      <c r="AV813" s="598" t="s">
        <v>2800</v>
      </c>
      <c r="AW813" s="562" t="s">
        <v>2801</v>
      </c>
      <c r="AX813" s="585"/>
      <c r="AY813" s="585"/>
      <c r="AZ813" s="586">
        <v>0</v>
      </c>
      <c r="BA813" s="586">
        <v>0</v>
      </c>
      <c r="BB813" s="586">
        <v>0</v>
      </c>
      <c r="BC813" s="592">
        <v>0</v>
      </c>
      <c r="BD813" s="599">
        <v>0</v>
      </c>
      <c r="BE813" s="568"/>
      <c r="BF813" s="589" t="s">
        <v>178</v>
      </c>
      <c r="BG813" s="590">
        <v>0</v>
      </c>
      <c r="BH813" s="590">
        <v>0</v>
      </c>
      <c r="BI813" s="591">
        <v>21560000</v>
      </c>
      <c r="BJ813" s="1100">
        <v>60</v>
      </c>
      <c r="BK813" s="544">
        <f t="shared" si="124"/>
        <v>359333.33333333331</v>
      </c>
      <c r="BL813" s="544">
        <f t="shared" si="125"/>
        <v>282628.10415381694</v>
      </c>
      <c r="BM813" s="544">
        <f t="shared" si="126"/>
        <v>-76705.229179516376</v>
      </c>
      <c r="BN813" s="545"/>
      <c r="BO813" s="545">
        <f t="shared" si="132"/>
        <v>0</v>
      </c>
      <c r="BP813" s="545">
        <f t="shared" si="127"/>
        <v>0</v>
      </c>
      <c r="BQ813" s="545"/>
      <c r="BR813" s="545"/>
      <c r="BS813" s="545"/>
      <c r="BT813" s="545">
        <f t="shared" si="128"/>
        <v>60</v>
      </c>
      <c r="BU813" s="545">
        <f t="shared" si="129"/>
        <v>-4602313.7507709824</v>
      </c>
      <c r="BV813" s="545">
        <f t="shared" si="130"/>
        <v>-1518763.5377544241</v>
      </c>
      <c r="BW813" s="545">
        <f t="shared" si="131"/>
        <v>-1518763.5377544241</v>
      </c>
      <c r="BX813" s="1101">
        <f t="shared" si="121"/>
        <v>9.1766506712643106E-5</v>
      </c>
      <c r="BY813" s="1102">
        <f t="shared" si="122"/>
        <v>16957686.249229018</v>
      </c>
    </row>
    <row r="814" spans="1:77" ht="12" customHeight="1">
      <c r="A814" s="1086">
        <v>1911351002</v>
      </c>
      <c r="B814" s="1061">
        <v>7151000</v>
      </c>
      <c r="C814" s="1062">
        <v>7053338</v>
      </c>
      <c r="D814" s="1062">
        <v>25</v>
      </c>
      <c r="E814" s="1062" t="s">
        <v>4824</v>
      </c>
      <c r="F814" s="1062" t="s">
        <v>3333</v>
      </c>
      <c r="G814" s="1087" t="s">
        <v>3334</v>
      </c>
      <c r="H814" s="1088" t="s">
        <v>2887</v>
      </c>
      <c r="I814" s="1088" t="s">
        <v>2795</v>
      </c>
      <c r="J814" s="1089" t="s">
        <v>3333</v>
      </c>
      <c r="K814" s="1090">
        <v>43087</v>
      </c>
      <c r="L814" s="1091"/>
      <c r="M814" s="563">
        <v>0</v>
      </c>
      <c r="N814" s="562">
        <v>0</v>
      </c>
      <c r="O814" s="564">
        <v>0</v>
      </c>
      <c r="P814" s="565">
        <v>0</v>
      </c>
      <c r="Q814" s="564" t="s">
        <v>2796</v>
      </c>
      <c r="R814" s="564" t="s">
        <v>127</v>
      </c>
      <c r="S814" s="566">
        <v>44000000</v>
      </c>
      <c r="T814" s="567" t="s">
        <v>2797</v>
      </c>
      <c r="U814" s="601"/>
      <c r="V814" s="569">
        <v>44000000</v>
      </c>
      <c r="W814" s="566">
        <v>0</v>
      </c>
      <c r="X814" s="570">
        <v>0</v>
      </c>
      <c r="Y814" s="571">
        <v>44000000</v>
      </c>
      <c r="Z814" s="601"/>
      <c r="AA814" s="572"/>
      <c r="AB814" s="573"/>
      <c r="AC814" s="652">
        <v>0</v>
      </c>
      <c r="AD814" s="574">
        <v>0</v>
      </c>
      <c r="AE814" s="574">
        <v>0</v>
      </c>
      <c r="AF814" s="575">
        <v>0</v>
      </c>
      <c r="AG814" s="576" t="s">
        <v>2798</v>
      </c>
      <c r="AH814" s="574">
        <v>0</v>
      </c>
      <c r="AI814" s="577" t="s">
        <v>2798</v>
      </c>
      <c r="AJ814" s="574">
        <v>0</v>
      </c>
      <c r="AK814" s="577" t="s">
        <v>2798</v>
      </c>
      <c r="AL814" s="575">
        <v>0</v>
      </c>
      <c r="AM814" s="601"/>
      <c r="AN814" s="578">
        <v>0</v>
      </c>
      <c r="AO814" s="579">
        <v>0</v>
      </c>
      <c r="AP814" s="601"/>
      <c r="AQ814" s="595" t="s">
        <v>2795</v>
      </c>
      <c r="AR814" s="596" t="s">
        <v>2799</v>
      </c>
      <c r="AS814" s="582">
        <v>0</v>
      </c>
      <c r="AT814" s="601"/>
      <c r="AU814" s="595" t="s">
        <v>2795</v>
      </c>
      <c r="AV814" s="598" t="s">
        <v>2800</v>
      </c>
      <c r="AW814" s="562" t="s">
        <v>2801</v>
      </c>
      <c r="AX814" s="585"/>
      <c r="AY814" s="585"/>
      <c r="AZ814" s="586">
        <v>0</v>
      </c>
      <c r="BA814" s="586">
        <v>0</v>
      </c>
      <c r="BB814" s="586">
        <v>0</v>
      </c>
      <c r="BC814" s="592">
        <v>0</v>
      </c>
      <c r="BD814" s="599">
        <v>0</v>
      </c>
      <c r="BE814" s="568"/>
      <c r="BF814" s="589" t="s">
        <v>178</v>
      </c>
      <c r="BG814" s="590">
        <v>0</v>
      </c>
      <c r="BH814" s="590">
        <v>0</v>
      </c>
      <c r="BI814" s="591">
        <v>44000000</v>
      </c>
      <c r="BJ814" s="1100">
        <v>60</v>
      </c>
      <c r="BK814" s="544">
        <f t="shared" si="124"/>
        <v>733333.33333333337</v>
      </c>
      <c r="BL814" s="544">
        <f t="shared" si="125"/>
        <v>576792.04929350398</v>
      </c>
      <c r="BM814" s="544">
        <f t="shared" si="126"/>
        <v>-156541.28403982939</v>
      </c>
      <c r="BN814" s="545"/>
      <c r="BO814" s="545">
        <f t="shared" si="132"/>
        <v>0</v>
      </c>
      <c r="BP814" s="545">
        <f t="shared" si="127"/>
        <v>0</v>
      </c>
      <c r="BQ814" s="545"/>
      <c r="BR814" s="545"/>
      <c r="BS814" s="545"/>
      <c r="BT814" s="545">
        <f t="shared" si="128"/>
        <v>60</v>
      </c>
      <c r="BU814" s="545">
        <f t="shared" si="129"/>
        <v>-9392477.0423897635</v>
      </c>
      <c r="BV814" s="545">
        <f t="shared" si="130"/>
        <v>-3099517.4239886221</v>
      </c>
      <c r="BW814" s="545">
        <f t="shared" si="131"/>
        <v>-3099517.4239886221</v>
      </c>
      <c r="BX814" s="1101">
        <f t="shared" si="121"/>
        <v>1.8727858512784307E-4</v>
      </c>
      <c r="BY814" s="1102">
        <f t="shared" si="122"/>
        <v>34607522.957610242</v>
      </c>
    </row>
    <row r="815" spans="1:77" ht="12" customHeight="1">
      <c r="A815" s="1086">
        <v>1911351002</v>
      </c>
      <c r="B815" s="1061">
        <v>7151000</v>
      </c>
      <c r="C815" s="1062">
        <v>7053338</v>
      </c>
      <c r="D815" s="1062">
        <v>26</v>
      </c>
      <c r="E815" s="1062" t="s">
        <v>4825</v>
      </c>
      <c r="F815" s="1062" t="s">
        <v>3333</v>
      </c>
      <c r="G815" s="1087" t="s">
        <v>3334</v>
      </c>
      <c r="H815" s="1088" t="s">
        <v>2887</v>
      </c>
      <c r="I815" s="1088" t="s">
        <v>2795</v>
      </c>
      <c r="J815" s="1089" t="s">
        <v>3333</v>
      </c>
      <c r="K815" s="1090">
        <v>43087</v>
      </c>
      <c r="L815" s="1091"/>
      <c r="M815" s="563">
        <v>0</v>
      </c>
      <c r="N815" s="562">
        <v>0</v>
      </c>
      <c r="O815" s="564">
        <v>0</v>
      </c>
      <c r="P815" s="565">
        <v>0</v>
      </c>
      <c r="Q815" s="564" t="s">
        <v>2796</v>
      </c>
      <c r="R815" s="564" t="s">
        <v>127</v>
      </c>
      <c r="S815" s="566">
        <v>11988097</v>
      </c>
      <c r="T815" s="567" t="s">
        <v>2797</v>
      </c>
      <c r="U815" s="601"/>
      <c r="V815" s="569">
        <v>11988097</v>
      </c>
      <c r="W815" s="566">
        <v>0</v>
      </c>
      <c r="X815" s="570">
        <v>0</v>
      </c>
      <c r="Y815" s="571">
        <v>11988097</v>
      </c>
      <c r="Z815" s="601"/>
      <c r="AA815" s="572"/>
      <c r="AB815" s="573"/>
      <c r="AC815" s="652">
        <v>0</v>
      </c>
      <c r="AD815" s="574">
        <v>0</v>
      </c>
      <c r="AE815" s="574">
        <v>0</v>
      </c>
      <c r="AF815" s="575">
        <v>0</v>
      </c>
      <c r="AG815" s="576" t="s">
        <v>2798</v>
      </c>
      <c r="AH815" s="574">
        <v>0</v>
      </c>
      <c r="AI815" s="577" t="s">
        <v>2798</v>
      </c>
      <c r="AJ815" s="574">
        <v>0</v>
      </c>
      <c r="AK815" s="577" t="s">
        <v>2798</v>
      </c>
      <c r="AL815" s="575">
        <v>0</v>
      </c>
      <c r="AM815" s="601"/>
      <c r="AN815" s="578">
        <v>0</v>
      </c>
      <c r="AO815" s="579">
        <v>0</v>
      </c>
      <c r="AP815" s="601"/>
      <c r="AQ815" s="595" t="s">
        <v>2795</v>
      </c>
      <c r="AR815" s="596" t="s">
        <v>2799</v>
      </c>
      <c r="AS815" s="582">
        <v>0</v>
      </c>
      <c r="AT815" s="601"/>
      <c r="AU815" s="595" t="s">
        <v>2795</v>
      </c>
      <c r="AV815" s="598" t="s">
        <v>2800</v>
      </c>
      <c r="AW815" s="562" t="s">
        <v>2801</v>
      </c>
      <c r="AX815" s="585"/>
      <c r="AY815" s="585"/>
      <c r="AZ815" s="586">
        <v>0</v>
      </c>
      <c r="BA815" s="586">
        <v>0</v>
      </c>
      <c r="BB815" s="586">
        <v>0</v>
      </c>
      <c r="BC815" s="592">
        <v>0</v>
      </c>
      <c r="BD815" s="599">
        <v>0</v>
      </c>
      <c r="BE815" s="568"/>
      <c r="BF815" s="589" t="s">
        <v>178</v>
      </c>
      <c r="BG815" s="590">
        <v>0</v>
      </c>
      <c r="BH815" s="590">
        <v>0</v>
      </c>
      <c r="BI815" s="591">
        <v>11988097</v>
      </c>
      <c r="BJ815" s="1100">
        <v>60</v>
      </c>
      <c r="BK815" s="544">
        <f t="shared" ref="BK815:BK829" si="133">+BI815/BJ815</f>
        <v>199801.61666666667</v>
      </c>
      <c r="BL815" s="544">
        <f t="shared" ref="BL815:BL829" si="134">+BY815/BJ815</f>
        <v>157150.8871763479</v>
      </c>
      <c r="BM815" s="544">
        <f t="shared" ref="BM815:BM829" si="135">+BL815-BK815</f>
        <v>-42650.729490318772</v>
      </c>
      <c r="BN815" s="545"/>
      <c r="BO815" s="545">
        <f t="shared" si="132"/>
        <v>0</v>
      </c>
      <c r="BP815" s="545">
        <f t="shared" si="127"/>
        <v>0</v>
      </c>
      <c r="BQ815" s="545"/>
      <c r="BR815" s="545"/>
      <c r="BS815" s="545"/>
      <c r="BT815" s="545">
        <f t="shared" si="128"/>
        <v>60</v>
      </c>
      <c r="BU815" s="545">
        <f t="shared" ref="BU815:BU820" si="136">+BT815*BM815</f>
        <v>-2559043.7694191262</v>
      </c>
      <c r="BV815" s="545">
        <f t="shared" ref="BV815:BV820" si="137">+BU815*0.33</f>
        <v>-844484.44390831166</v>
      </c>
      <c r="BW815" s="545">
        <f t="shared" ref="BW815:BW820" si="138">+BV815+BS815+BP815</f>
        <v>-844484.44390831166</v>
      </c>
      <c r="BX815" s="1101">
        <f t="shared" si="121"/>
        <v>5.1025314648530457E-5</v>
      </c>
      <c r="BY815" s="1102">
        <f t="shared" si="122"/>
        <v>9429053.2305808738</v>
      </c>
    </row>
    <row r="816" spans="1:77" ht="12" customHeight="1">
      <c r="A816" s="1086">
        <v>1911351002</v>
      </c>
      <c r="B816" s="1061">
        <v>7151000</v>
      </c>
      <c r="C816" s="1062">
        <v>7053338</v>
      </c>
      <c r="D816" s="1062">
        <v>27</v>
      </c>
      <c r="E816" s="1062" t="s">
        <v>4826</v>
      </c>
      <c r="F816" s="1062" t="s">
        <v>3333</v>
      </c>
      <c r="G816" s="1087" t="s">
        <v>3334</v>
      </c>
      <c r="H816" s="1088" t="s">
        <v>2887</v>
      </c>
      <c r="I816" s="1088" t="s">
        <v>2795</v>
      </c>
      <c r="J816" s="1089" t="s">
        <v>3333</v>
      </c>
      <c r="K816" s="1090">
        <v>43087</v>
      </c>
      <c r="L816" s="1091"/>
      <c r="M816" s="563">
        <v>0</v>
      </c>
      <c r="N816" s="562">
        <v>0</v>
      </c>
      <c r="O816" s="564">
        <v>0</v>
      </c>
      <c r="P816" s="565">
        <v>0</v>
      </c>
      <c r="Q816" s="564" t="s">
        <v>2796</v>
      </c>
      <c r="R816" s="564" t="s">
        <v>127</v>
      </c>
      <c r="S816" s="566">
        <v>16000000</v>
      </c>
      <c r="T816" s="567" t="s">
        <v>2797</v>
      </c>
      <c r="U816" s="601"/>
      <c r="V816" s="569">
        <v>16000000</v>
      </c>
      <c r="W816" s="566">
        <v>0</v>
      </c>
      <c r="X816" s="570">
        <v>0</v>
      </c>
      <c r="Y816" s="571">
        <v>16000000</v>
      </c>
      <c r="Z816" s="601"/>
      <c r="AA816" s="572"/>
      <c r="AB816" s="573"/>
      <c r="AC816" s="652">
        <v>0</v>
      </c>
      <c r="AD816" s="574">
        <v>0</v>
      </c>
      <c r="AE816" s="574">
        <v>0</v>
      </c>
      <c r="AF816" s="575">
        <v>0</v>
      </c>
      <c r="AG816" s="576" t="s">
        <v>2798</v>
      </c>
      <c r="AH816" s="574">
        <v>0</v>
      </c>
      <c r="AI816" s="577" t="s">
        <v>2798</v>
      </c>
      <c r="AJ816" s="574">
        <v>0</v>
      </c>
      <c r="AK816" s="577" t="s">
        <v>2798</v>
      </c>
      <c r="AL816" s="575">
        <v>0</v>
      </c>
      <c r="AM816" s="601"/>
      <c r="AN816" s="578">
        <v>0</v>
      </c>
      <c r="AO816" s="579">
        <v>0</v>
      </c>
      <c r="AP816" s="601"/>
      <c r="AQ816" s="595" t="s">
        <v>2795</v>
      </c>
      <c r="AR816" s="596" t="s">
        <v>2799</v>
      </c>
      <c r="AS816" s="582">
        <v>0</v>
      </c>
      <c r="AT816" s="601"/>
      <c r="AU816" s="595" t="s">
        <v>2795</v>
      </c>
      <c r="AV816" s="598" t="s">
        <v>2800</v>
      </c>
      <c r="AW816" s="562" t="s">
        <v>2801</v>
      </c>
      <c r="AX816" s="585"/>
      <c r="AY816" s="585"/>
      <c r="AZ816" s="586">
        <v>0</v>
      </c>
      <c r="BA816" s="586">
        <v>0</v>
      </c>
      <c r="BB816" s="586">
        <v>0</v>
      </c>
      <c r="BC816" s="592">
        <v>0</v>
      </c>
      <c r="BD816" s="599">
        <v>0</v>
      </c>
      <c r="BE816" s="568"/>
      <c r="BF816" s="589" t="s">
        <v>178</v>
      </c>
      <c r="BG816" s="590">
        <v>0</v>
      </c>
      <c r="BH816" s="590">
        <v>0</v>
      </c>
      <c r="BI816" s="591">
        <v>16000000</v>
      </c>
      <c r="BJ816" s="1100">
        <v>60</v>
      </c>
      <c r="BK816" s="544">
        <f t="shared" si="133"/>
        <v>266666.66666666669</v>
      </c>
      <c r="BL816" s="544">
        <f t="shared" si="134"/>
        <v>209742.563379456</v>
      </c>
      <c r="BM816" s="544">
        <f t="shared" si="135"/>
        <v>-56924.103287210688</v>
      </c>
      <c r="BN816" s="545"/>
      <c r="BO816" s="545">
        <f t="shared" si="132"/>
        <v>0</v>
      </c>
      <c r="BP816" s="545">
        <f t="shared" si="127"/>
        <v>0</v>
      </c>
      <c r="BQ816" s="545"/>
      <c r="BR816" s="545"/>
      <c r="BS816" s="545"/>
      <c r="BT816" s="545">
        <f t="shared" si="128"/>
        <v>60</v>
      </c>
      <c r="BU816" s="545">
        <f t="shared" si="136"/>
        <v>-3415446.1972326413</v>
      </c>
      <c r="BV816" s="545">
        <f t="shared" si="137"/>
        <v>-1127097.2450867717</v>
      </c>
      <c r="BW816" s="545">
        <f t="shared" si="138"/>
        <v>-1127097.2450867717</v>
      </c>
      <c r="BX816" s="1101">
        <f t="shared" si="121"/>
        <v>6.8101303682852022E-5</v>
      </c>
      <c r="BY816" s="1102">
        <f t="shared" si="122"/>
        <v>12584553.802767361</v>
      </c>
    </row>
    <row r="817" spans="1:77" ht="12" customHeight="1">
      <c r="A817" s="1086">
        <v>1911351002</v>
      </c>
      <c r="B817" s="1061">
        <v>7151000</v>
      </c>
      <c r="C817" s="1062">
        <v>7053338</v>
      </c>
      <c r="D817" s="1062">
        <v>28</v>
      </c>
      <c r="E817" s="1062" t="s">
        <v>4827</v>
      </c>
      <c r="F817" s="1062" t="s">
        <v>3333</v>
      </c>
      <c r="G817" s="1087" t="s">
        <v>3334</v>
      </c>
      <c r="H817" s="1088" t="s">
        <v>2887</v>
      </c>
      <c r="I817" s="1088" t="s">
        <v>2795</v>
      </c>
      <c r="J817" s="1089" t="s">
        <v>3333</v>
      </c>
      <c r="K817" s="1090">
        <v>43087</v>
      </c>
      <c r="L817" s="1091"/>
      <c r="M817" s="563">
        <v>0</v>
      </c>
      <c r="N817" s="562">
        <v>0</v>
      </c>
      <c r="O817" s="564">
        <v>0</v>
      </c>
      <c r="P817" s="565">
        <v>0</v>
      </c>
      <c r="Q817" s="564" t="s">
        <v>2796</v>
      </c>
      <c r="R817" s="564" t="s">
        <v>127</v>
      </c>
      <c r="S817" s="566">
        <v>46133333</v>
      </c>
      <c r="T817" s="567" t="s">
        <v>2797</v>
      </c>
      <c r="U817" s="601"/>
      <c r="V817" s="569">
        <v>46133333</v>
      </c>
      <c r="W817" s="566">
        <v>0</v>
      </c>
      <c r="X817" s="570">
        <v>0</v>
      </c>
      <c r="Y817" s="571">
        <v>46133333</v>
      </c>
      <c r="Z817" s="601"/>
      <c r="AA817" s="572"/>
      <c r="AB817" s="573"/>
      <c r="AC817" s="652">
        <v>0</v>
      </c>
      <c r="AD817" s="574">
        <v>0</v>
      </c>
      <c r="AE817" s="574">
        <v>0</v>
      </c>
      <c r="AF817" s="575">
        <v>0</v>
      </c>
      <c r="AG817" s="576" t="s">
        <v>2798</v>
      </c>
      <c r="AH817" s="574">
        <v>0</v>
      </c>
      <c r="AI817" s="577" t="s">
        <v>2798</v>
      </c>
      <c r="AJ817" s="574">
        <v>0</v>
      </c>
      <c r="AK817" s="577" t="s">
        <v>2798</v>
      </c>
      <c r="AL817" s="575">
        <v>0</v>
      </c>
      <c r="AM817" s="601"/>
      <c r="AN817" s="578">
        <v>0</v>
      </c>
      <c r="AO817" s="579">
        <v>0</v>
      </c>
      <c r="AP817" s="601"/>
      <c r="AQ817" s="595" t="s">
        <v>2795</v>
      </c>
      <c r="AR817" s="596" t="s">
        <v>2799</v>
      </c>
      <c r="AS817" s="582">
        <v>0</v>
      </c>
      <c r="AT817" s="601"/>
      <c r="AU817" s="595" t="s">
        <v>2795</v>
      </c>
      <c r="AV817" s="598" t="s">
        <v>2800</v>
      </c>
      <c r="AW817" s="562" t="s">
        <v>2801</v>
      </c>
      <c r="AX817" s="585"/>
      <c r="AY817" s="585"/>
      <c r="AZ817" s="586">
        <v>0</v>
      </c>
      <c r="BA817" s="586">
        <v>0</v>
      </c>
      <c r="BB817" s="586">
        <v>0</v>
      </c>
      <c r="BC817" s="592">
        <v>0</v>
      </c>
      <c r="BD817" s="599">
        <v>0</v>
      </c>
      <c r="BE817" s="568"/>
      <c r="BF817" s="589" t="s">
        <v>178</v>
      </c>
      <c r="BG817" s="590">
        <v>0</v>
      </c>
      <c r="BH817" s="590">
        <v>0</v>
      </c>
      <c r="BI817" s="591">
        <v>46133333</v>
      </c>
      <c r="BJ817" s="1100">
        <v>60</v>
      </c>
      <c r="BK817" s="544">
        <f t="shared" si="133"/>
        <v>768888.8833333333</v>
      </c>
      <c r="BL817" s="544">
        <f t="shared" si="134"/>
        <v>604757.72004112811</v>
      </c>
      <c r="BM817" s="544">
        <f t="shared" si="135"/>
        <v>-164131.16329220519</v>
      </c>
      <c r="BN817" s="545"/>
      <c r="BO817" s="545">
        <f t="shared" si="132"/>
        <v>0</v>
      </c>
      <c r="BP817" s="545">
        <f t="shared" si="127"/>
        <v>0</v>
      </c>
      <c r="BQ817" s="545"/>
      <c r="BR817" s="545"/>
      <c r="BS817" s="545"/>
      <c r="BT817" s="545">
        <f t="shared" si="128"/>
        <v>60</v>
      </c>
      <c r="BU817" s="545">
        <f t="shared" si="136"/>
        <v>-9847869.7975323126</v>
      </c>
      <c r="BV817" s="545">
        <f t="shared" si="137"/>
        <v>-3249797.0331856632</v>
      </c>
      <c r="BW817" s="545">
        <f t="shared" si="138"/>
        <v>-3249797.0331856632</v>
      </c>
      <c r="BX817" s="1101">
        <f t="shared" si="121"/>
        <v>1.9635875753344617E-4</v>
      </c>
      <c r="BY817" s="1102">
        <f t="shared" si="122"/>
        <v>36285463.202467687</v>
      </c>
    </row>
    <row r="818" spans="1:77" ht="12" customHeight="1">
      <c r="A818" s="1086">
        <v>1911351002</v>
      </c>
      <c r="B818" s="1061">
        <v>7151000</v>
      </c>
      <c r="C818" s="1062">
        <v>7053338</v>
      </c>
      <c r="D818" s="1062">
        <v>30</v>
      </c>
      <c r="E818" s="1062" t="s">
        <v>5077</v>
      </c>
      <c r="F818" s="1062" t="s">
        <v>3333</v>
      </c>
      <c r="G818" s="1087" t="s">
        <v>3334</v>
      </c>
      <c r="H818" s="1088" t="s">
        <v>2887</v>
      </c>
      <c r="I818" s="1088" t="s">
        <v>2795</v>
      </c>
      <c r="J818" s="1089" t="s">
        <v>3333</v>
      </c>
      <c r="K818" s="1090">
        <v>43131</v>
      </c>
      <c r="L818" s="1091"/>
      <c r="M818" s="563">
        <v>0</v>
      </c>
      <c r="N818" s="562">
        <v>0</v>
      </c>
      <c r="O818" s="564">
        <v>0</v>
      </c>
      <c r="P818" s="565">
        <v>0</v>
      </c>
      <c r="Q818" s="564" t="s">
        <v>2796</v>
      </c>
      <c r="R818" s="564" t="s">
        <v>127</v>
      </c>
      <c r="S818" s="566">
        <v>3268400</v>
      </c>
      <c r="T818" s="567" t="s">
        <v>2797</v>
      </c>
      <c r="U818" s="601"/>
      <c r="V818" s="569">
        <v>3268400</v>
      </c>
      <c r="W818" s="566">
        <v>0</v>
      </c>
      <c r="X818" s="570">
        <v>0</v>
      </c>
      <c r="Y818" s="571">
        <v>3268400</v>
      </c>
      <c r="Z818" s="601"/>
      <c r="AA818" s="572"/>
      <c r="AB818" s="573"/>
      <c r="AC818" s="652">
        <v>0</v>
      </c>
      <c r="AD818" s="574">
        <v>0</v>
      </c>
      <c r="AE818" s="574">
        <v>0</v>
      </c>
      <c r="AF818" s="575">
        <v>0</v>
      </c>
      <c r="AG818" s="576" t="s">
        <v>2798</v>
      </c>
      <c r="AH818" s="574">
        <v>0</v>
      </c>
      <c r="AI818" s="577" t="s">
        <v>2798</v>
      </c>
      <c r="AJ818" s="574">
        <v>0</v>
      </c>
      <c r="AK818" s="577" t="s">
        <v>2798</v>
      </c>
      <c r="AL818" s="575">
        <v>0</v>
      </c>
      <c r="AM818" s="601"/>
      <c r="AN818" s="578">
        <v>0</v>
      </c>
      <c r="AO818" s="579">
        <v>0</v>
      </c>
      <c r="AP818" s="601"/>
      <c r="AQ818" s="595" t="s">
        <v>2795</v>
      </c>
      <c r="AR818" s="596" t="s">
        <v>2799</v>
      </c>
      <c r="AS818" s="582">
        <v>0</v>
      </c>
      <c r="AT818" s="601"/>
      <c r="AU818" s="595" t="s">
        <v>2795</v>
      </c>
      <c r="AV818" s="598" t="s">
        <v>2800</v>
      </c>
      <c r="AW818" s="562" t="s">
        <v>2801</v>
      </c>
      <c r="AX818" s="585"/>
      <c r="AY818" s="585"/>
      <c r="AZ818" s="586">
        <v>0</v>
      </c>
      <c r="BA818" s="586">
        <v>0</v>
      </c>
      <c r="BB818" s="586">
        <v>0</v>
      </c>
      <c r="BC818" s="592">
        <v>0</v>
      </c>
      <c r="BD818" s="599">
        <v>0</v>
      </c>
      <c r="BE818" s="568"/>
      <c r="BF818" s="589" t="s">
        <v>178</v>
      </c>
      <c r="BG818" s="590">
        <v>0</v>
      </c>
      <c r="BH818" s="590">
        <v>0</v>
      </c>
      <c r="BI818" s="591">
        <v>3268400</v>
      </c>
      <c r="BJ818" s="1100">
        <v>60</v>
      </c>
      <c r="BK818" s="544">
        <f t="shared" si="133"/>
        <v>54473.333333333336</v>
      </c>
      <c r="BL818" s="544">
        <f t="shared" si="134"/>
        <v>42845.162134338381</v>
      </c>
      <c r="BM818" s="544">
        <f t="shared" si="135"/>
        <v>-11628.171198994954</v>
      </c>
      <c r="BN818" s="545"/>
      <c r="BO818" s="545">
        <f t="shared" si="132"/>
        <v>0</v>
      </c>
      <c r="BP818" s="545">
        <f t="shared" si="127"/>
        <v>0</v>
      </c>
      <c r="BQ818" s="545"/>
      <c r="BR818" s="545"/>
      <c r="BS818" s="545"/>
      <c r="BT818" s="545">
        <f t="shared" si="128"/>
        <v>60</v>
      </c>
      <c r="BU818" s="545">
        <f t="shared" si="136"/>
        <v>-697690.27193969721</v>
      </c>
      <c r="BV818" s="545">
        <f t="shared" si="137"/>
        <v>-230237.7897401001</v>
      </c>
      <c r="BW818" s="545">
        <f t="shared" si="138"/>
        <v>-230237.7897401001</v>
      </c>
      <c r="BX818" s="1101">
        <f t="shared" si="121"/>
        <v>1.3911393809814597E-5</v>
      </c>
      <c r="BY818" s="1102">
        <f t="shared" si="122"/>
        <v>2570709.7280603028</v>
      </c>
    </row>
    <row r="819" spans="1:77" ht="12" customHeight="1">
      <c r="A819" s="1086">
        <v>1911351002</v>
      </c>
      <c r="B819" s="1061">
        <v>7151000</v>
      </c>
      <c r="C819" s="1062">
        <v>7053338</v>
      </c>
      <c r="D819" s="1062">
        <v>31</v>
      </c>
      <c r="E819" s="1062" t="s">
        <v>5078</v>
      </c>
      <c r="F819" s="1062" t="s">
        <v>3333</v>
      </c>
      <c r="G819" s="1087" t="s">
        <v>3334</v>
      </c>
      <c r="H819" s="1088" t="s">
        <v>2887</v>
      </c>
      <c r="I819" s="1088" t="s">
        <v>2795</v>
      </c>
      <c r="J819" s="1092" t="s">
        <v>3333</v>
      </c>
      <c r="K819" s="1090">
        <v>43131</v>
      </c>
      <c r="L819" s="1091"/>
      <c r="M819" s="563">
        <v>0</v>
      </c>
      <c r="N819" s="562">
        <v>0</v>
      </c>
      <c r="O819" s="564">
        <v>0</v>
      </c>
      <c r="P819" s="565">
        <v>0</v>
      </c>
      <c r="Q819" s="564" t="s">
        <v>2796</v>
      </c>
      <c r="R819" s="564" t="s">
        <v>127</v>
      </c>
      <c r="S819" s="566">
        <v>8760000</v>
      </c>
      <c r="T819" s="567" t="s">
        <v>2797</v>
      </c>
      <c r="U819" s="601"/>
      <c r="V819" s="569">
        <v>8760000</v>
      </c>
      <c r="W819" s="566">
        <v>0</v>
      </c>
      <c r="X819" s="570">
        <v>0</v>
      </c>
      <c r="Y819" s="571">
        <v>8760000</v>
      </c>
      <c r="Z819" s="601"/>
      <c r="AA819" s="572"/>
      <c r="AB819" s="573"/>
      <c r="AC819" s="652">
        <v>0</v>
      </c>
      <c r="AD819" s="574">
        <v>0</v>
      </c>
      <c r="AE819" s="574">
        <v>0</v>
      </c>
      <c r="AF819" s="575">
        <v>0</v>
      </c>
      <c r="AG819" s="576" t="s">
        <v>2798</v>
      </c>
      <c r="AH819" s="574">
        <v>0</v>
      </c>
      <c r="AI819" s="577" t="s">
        <v>2798</v>
      </c>
      <c r="AJ819" s="574">
        <v>0</v>
      </c>
      <c r="AK819" s="577" t="s">
        <v>2798</v>
      </c>
      <c r="AL819" s="575">
        <v>0</v>
      </c>
      <c r="AM819" s="601"/>
      <c r="AN819" s="578">
        <v>0</v>
      </c>
      <c r="AO819" s="579">
        <v>0</v>
      </c>
      <c r="AP819" s="601"/>
      <c r="AQ819" s="595" t="s">
        <v>2795</v>
      </c>
      <c r="AR819" s="596" t="s">
        <v>2799</v>
      </c>
      <c r="AS819" s="582">
        <v>0</v>
      </c>
      <c r="AT819" s="601"/>
      <c r="AU819" s="595" t="s">
        <v>2795</v>
      </c>
      <c r="AV819" s="598" t="s">
        <v>2800</v>
      </c>
      <c r="AW819" s="562" t="s">
        <v>2801</v>
      </c>
      <c r="AX819" s="585"/>
      <c r="AY819" s="585"/>
      <c r="AZ819" s="586">
        <v>0</v>
      </c>
      <c r="BA819" s="586">
        <v>0</v>
      </c>
      <c r="BB819" s="586">
        <v>0</v>
      </c>
      <c r="BC819" s="592">
        <v>0</v>
      </c>
      <c r="BD819" s="599">
        <v>0</v>
      </c>
      <c r="BE819" s="568"/>
      <c r="BF819" s="589" t="s">
        <v>178</v>
      </c>
      <c r="BG819" s="590">
        <v>0</v>
      </c>
      <c r="BH819" s="590">
        <v>0</v>
      </c>
      <c r="BI819" s="591">
        <v>8760000</v>
      </c>
      <c r="BJ819" s="1100">
        <v>60</v>
      </c>
      <c r="BK819" s="544">
        <f t="shared" si="133"/>
        <v>146000</v>
      </c>
      <c r="BL819" s="544">
        <f t="shared" si="134"/>
        <v>114834.05345025216</v>
      </c>
      <c r="BM819" s="544">
        <f t="shared" si="135"/>
        <v>-31165.946549747838</v>
      </c>
      <c r="BN819" s="545"/>
      <c r="BO819" s="545">
        <f t="shared" si="132"/>
        <v>0</v>
      </c>
      <c r="BP819" s="545">
        <f t="shared" si="127"/>
        <v>0</v>
      </c>
      <c r="BQ819" s="545"/>
      <c r="BR819" s="545"/>
      <c r="BS819" s="545"/>
      <c r="BT819" s="545">
        <f t="shared" si="128"/>
        <v>60</v>
      </c>
      <c r="BU819" s="545">
        <f t="shared" si="136"/>
        <v>-1869956.7929848703</v>
      </c>
      <c r="BV819" s="545">
        <f t="shared" si="137"/>
        <v>-617085.74168500723</v>
      </c>
      <c r="BW819" s="545">
        <f t="shared" si="138"/>
        <v>-617085.74168500723</v>
      </c>
      <c r="BX819" s="1101">
        <f t="shared" si="121"/>
        <v>3.7285463766361481E-5</v>
      </c>
      <c r="BY819" s="1102">
        <f t="shared" si="122"/>
        <v>6890043.2070151297</v>
      </c>
    </row>
    <row r="820" spans="1:77" ht="12" customHeight="1">
      <c r="A820" s="1086">
        <v>1911351002</v>
      </c>
      <c r="B820" s="1061">
        <v>7151000</v>
      </c>
      <c r="C820" s="1062">
        <v>7053338</v>
      </c>
      <c r="D820" s="1062">
        <v>32</v>
      </c>
      <c r="E820" s="1062" t="s">
        <v>5079</v>
      </c>
      <c r="F820" s="1062" t="s">
        <v>3333</v>
      </c>
      <c r="G820" s="1087" t="s">
        <v>3334</v>
      </c>
      <c r="H820" s="1088" t="s">
        <v>2887</v>
      </c>
      <c r="I820" s="1088" t="s">
        <v>2795</v>
      </c>
      <c r="J820" s="1089" t="s">
        <v>3333</v>
      </c>
      <c r="K820" s="1090">
        <v>43131</v>
      </c>
      <c r="L820" s="1091"/>
      <c r="M820" s="563">
        <v>0</v>
      </c>
      <c r="N820" s="562">
        <v>0</v>
      </c>
      <c r="O820" s="564">
        <v>0</v>
      </c>
      <c r="P820" s="565">
        <v>0</v>
      </c>
      <c r="Q820" s="564" t="s">
        <v>2796</v>
      </c>
      <c r="R820" s="564" t="s">
        <v>127</v>
      </c>
      <c r="S820" s="566">
        <v>14035021</v>
      </c>
      <c r="T820" s="567" t="s">
        <v>2797</v>
      </c>
      <c r="U820" s="601"/>
      <c r="V820" s="569">
        <v>14035021</v>
      </c>
      <c r="W820" s="566">
        <v>0</v>
      </c>
      <c r="X820" s="570">
        <v>0</v>
      </c>
      <c r="Y820" s="571">
        <v>14035021</v>
      </c>
      <c r="Z820" s="601"/>
      <c r="AA820" s="572"/>
      <c r="AB820" s="573"/>
      <c r="AC820" s="652">
        <v>0</v>
      </c>
      <c r="AD820" s="574">
        <v>0</v>
      </c>
      <c r="AE820" s="574">
        <v>0</v>
      </c>
      <c r="AF820" s="575">
        <v>0</v>
      </c>
      <c r="AG820" s="576" t="s">
        <v>2798</v>
      </c>
      <c r="AH820" s="574">
        <v>0</v>
      </c>
      <c r="AI820" s="577" t="s">
        <v>2798</v>
      </c>
      <c r="AJ820" s="574">
        <v>0</v>
      </c>
      <c r="AK820" s="577" t="s">
        <v>2798</v>
      </c>
      <c r="AL820" s="575">
        <v>0</v>
      </c>
      <c r="AM820" s="601"/>
      <c r="AN820" s="578">
        <v>0</v>
      </c>
      <c r="AO820" s="579">
        <v>0</v>
      </c>
      <c r="AP820" s="601"/>
      <c r="AQ820" s="595" t="s">
        <v>2795</v>
      </c>
      <c r="AR820" s="596" t="s">
        <v>2799</v>
      </c>
      <c r="AS820" s="582">
        <v>0</v>
      </c>
      <c r="AT820" s="601"/>
      <c r="AU820" s="595" t="s">
        <v>2795</v>
      </c>
      <c r="AV820" s="598" t="s">
        <v>2800</v>
      </c>
      <c r="AW820" s="562" t="s">
        <v>2801</v>
      </c>
      <c r="AX820" s="585"/>
      <c r="AY820" s="585"/>
      <c r="AZ820" s="586">
        <v>0</v>
      </c>
      <c r="BA820" s="586">
        <v>0</v>
      </c>
      <c r="BB820" s="586">
        <v>0</v>
      </c>
      <c r="BC820" s="592">
        <v>0</v>
      </c>
      <c r="BD820" s="599">
        <v>0</v>
      </c>
      <c r="BE820" s="568"/>
      <c r="BF820" s="589" t="s">
        <v>178</v>
      </c>
      <c r="BG820" s="590">
        <v>0</v>
      </c>
      <c r="BH820" s="590">
        <v>0</v>
      </c>
      <c r="BI820" s="591">
        <v>14035021</v>
      </c>
      <c r="BJ820" s="1100">
        <v>60</v>
      </c>
      <c r="BK820" s="544">
        <f t="shared" si="133"/>
        <v>233917.01666666666</v>
      </c>
      <c r="BL820" s="544">
        <f t="shared" si="134"/>
        <v>183983.83010153103</v>
      </c>
      <c r="BM820" s="544">
        <f t="shared" si="135"/>
        <v>-49933.186565135635</v>
      </c>
      <c r="BN820" s="545"/>
      <c r="BO820" s="545">
        <f t="shared" si="132"/>
        <v>0</v>
      </c>
      <c r="BP820" s="545">
        <f t="shared" si="127"/>
        <v>0</v>
      </c>
      <c r="BQ820" s="545"/>
      <c r="BR820" s="545"/>
      <c r="BS820" s="545"/>
      <c r="BT820" s="545">
        <f t="shared" si="128"/>
        <v>60</v>
      </c>
      <c r="BU820" s="545">
        <f t="shared" si="136"/>
        <v>-2995991.1939081382</v>
      </c>
      <c r="BV820" s="545">
        <f t="shared" si="137"/>
        <v>-988677.09398968564</v>
      </c>
      <c r="BW820" s="545">
        <f t="shared" si="138"/>
        <v>-988677.09398968564</v>
      </c>
      <c r="BX820" s="1101">
        <f t="shared" ref="BX820:BX848" si="139">+BI820/$BI$872</f>
        <v>5.9737701707262846E-5</v>
      </c>
      <c r="BY820" s="1102">
        <f t="shared" ref="BY820:BY848" si="140">+$BY$872*BX820</f>
        <v>11039029.806091862</v>
      </c>
    </row>
    <row r="821" spans="1:77" ht="12" customHeight="1">
      <c r="A821" s="1086">
        <v>1911351002</v>
      </c>
      <c r="B821" s="1061">
        <v>7151000</v>
      </c>
      <c r="C821" s="1062">
        <v>7053338</v>
      </c>
      <c r="D821" s="1062">
        <v>33</v>
      </c>
      <c r="E821" s="1062" t="s">
        <v>5145</v>
      </c>
      <c r="F821" s="1062" t="s">
        <v>3333</v>
      </c>
      <c r="G821" s="1087" t="s">
        <v>3334</v>
      </c>
      <c r="H821" s="1088" t="s">
        <v>2887</v>
      </c>
      <c r="I821" s="1088" t="s">
        <v>2795</v>
      </c>
      <c r="J821" s="1089" t="s">
        <v>3333</v>
      </c>
      <c r="K821" s="1090">
        <v>43159</v>
      </c>
      <c r="L821" s="1091"/>
      <c r="M821" s="563">
        <v>0</v>
      </c>
      <c r="N821" s="562">
        <v>0</v>
      </c>
      <c r="O821" s="564">
        <v>0</v>
      </c>
      <c r="P821" s="565">
        <v>0</v>
      </c>
      <c r="Q821" s="564" t="s">
        <v>2796</v>
      </c>
      <c r="R821" s="564" t="s">
        <v>127</v>
      </c>
      <c r="S821" s="566">
        <v>12860445</v>
      </c>
      <c r="T821" s="567" t="s">
        <v>2797</v>
      </c>
      <c r="U821" s="601"/>
      <c r="V821" s="569">
        <v>12860445</v>
      </c>
      <c r="W821" s="566">
        <v>0</v>
      </c>
      <c r="X821" s="570">
        <v>0</v>
      </c>
      <c r="Y821" s="571">
        <v>12860445</v>
      </c>
      <c r="Z821" s="601"/>
      <c r="AA821" s="572"/>
      <c r="AB821" s="573"/>
      <c r="AC821" s="652">
        <v>0</v>
      </c>
      <c r="AD821" s="574">
        <v>0</v>
      </c>
      <c r="AE821" s="574">
        <v>0</v>
      </c>
      <c r="AF821" s="575">
        <v>0</v>
      </c>
      <c r="AG821" s="576" t="s">
        <v>2798</v>
      </c>
      <c r="AH821" s="574">
        <v>0</v>
      </c>
      <c r="AI821" s="577" t="s">
        <v>2798</v>
      </c>
      <c r="AJ821" s="574">
        <v>0</v>
      </c>
      <c r="AK821" s="577" t="s">
        <v>2798</v>
      </c>
      <c r="AL821" s="575">
        <v>0</v>
      </c>
      <c r="AM821" s="601"/>
      <c r="AN821" s="578">
        <v>0</v>
      </c>
      <c r="AO821" s="579">
        <v>0</v>
      </c>
      <c r="AP821" s="601"/>
      <c r="AQ821" s="595" t="s">
        <v>2795</v>
      </c>
      <c r="AR821" s="596" t="s">
        <v>2799</v>
      </c>
      <c r="AS821" s="582">
        <v>0</v>
      </c>
      <c r="AT821" s="601"/>
      <c r="AU821" s="595" t="s">
        <v>2795</v>
      </c>
      <c r="AV821" s="598" t="s">
        <v>2800</v>
      </c>
      <c r="AW821" s="562" t="s">
        <v>2801</v>
      </c>
      <c r="AX821" s="585"/>
      <c r="AY821" s="585"/>
      <c r="AZ821" s="586">
        <v>0</v>
      </c>
      <c r="BA821" s="586">
        <v>0</v>
      </c>
      <c r="BB821" s="586">
        <v>0</v>
      </c>
      <c r="BC821" s="592">
        <v>0</v>
      </c>
      <c r="BD821" s="599">
        <v>0</v>
      </c>
      <c r="BE821" s="568"/>
      <c r="BF821" s="589" t="s">
        <v>178</v>
      </c>
      <c r="BG821" s="590">
        <v>0</v>
      </c>
      <c r="BH821" s="590">
        <v>0</v>
      </c>
      <c r="BI821" s="591">
        <v>12860445</v>
      </c>
      <c r="BJ821" s="1100">
        <v>60</v>
      </c>
      <c r="BK821" s="544">
        <f t="shared" si="133"/>
        <v>214340.75</v>
      </c>
      <c r="BL821" s="544">
        <f t="shared" si="134"/>
        <v>168586.41878128177</v>
      </c>
      <c r="BM821" s="544">
        <f t="shared" si="135"/>
        <v>-45754.331218718231</v>
      </c>
      <c r="BN821" s="545"/>
      <c r="BO821" s="545">
        <f t="shared" si="132"/>
        <v>0</v>
      </c>
      <c r="BP821" s="545">
        <f t="shared" si="127"/>
        <v>0</v>
      </c>
      <c r="BQ821" s="545"/>
      <c r="BR821" s="545"/>
      <c r="BS821" s="545"/>
      <c r="BT821" s="545">
        <f t="shared" ref="BT821:BT829" si="141">+BJ821-BN821-BQ821</f>
        <v>60</v>
      </c>
      <c r="BU821" s="545">
        <f t="shared" ref="BU821:BU829" si="142">+BT821*BM821</f>
        <v>-2745259.873123094</v>
      </c>
      <c r="BV821" s="545">
        <f t="shared" ref="BV821:BV829" si="143">+BU821*0.33</f>
        <v>-905935.75813062105</v>
      </c>
      <c r="BW821" s="545">
        <f t="shared" ref="BW821:BW829" si="144">+BV821+BS821+BP821</f>
        <v>-905935.75813062105</v>
      </c>
      <c r="BX821" s="1101">
        <f t="shared" si="139"/>
        <v>5.4738316902600993E-5</v>
      </c>
      <c r="BY821" s="1102">
        <f t="shared" si="140"/>
        <v>10115185.126876906</v>
      </c>
    </row>
    <row r="822" spans="1:77" ht="12" customHeight="1">
      <c r="A822" s="1086">
        <v>1911351002</v>
      </c>
      <c r="B822" s="1061">
        <v>7151000</v>
      </c>
      <c r="C822" s="1062">
        <v>7053338</v>
      </c>
      <c r="D822" s="1062">
        <v>35</v>
      </c>
      <c r="E822" s="1062" t="s">
        <v>5146</v>
      </c>
      <c r="F822" s="1062" t="s">
        <v>3333</v>
      </c>
      <c r="G822" s="1087" t="s">
        <v>3334</v>
      </c>
      <c r="H822" s="1088" t="s">
        <v>2887</v>
      </c>
      <c r="I822" s="1088" t="s">
        <v>2795</v>
      </c>
      <c r="J822" s="1089" t="s">
        <v>3333</v>
      </c>
      <c r="K822" s="1090">
        <v>43159</v>
      </c>
      <c r="L822" s="1091"/>
      <c r="M822" s="563">
        <v>0</v>
      </c>
      <c r="N822" s="562">
        <v>0</v>
      </c>
      <c r="O822" s="564">
        <v>0</v>
      </c>
      <c r="P822" s="565">
        <v>0</v>
      </c>
      <c r="Q822" s="564" t="s">
        <v>2796</v>
      </c>
      <c r="R822" s="564" t="s">
        <v>127</v>
      </c>
      <c r="S822" s="566">
        <v>10000000</v>
      </c>
      <c r="T822" s="567" t="s">
        <v>2797</v>
      </c>
      <c r="U822" s="601"/>
      <c r="V822" s="569">
        <v>10000000</v>
      </c>
      <c r="W822" s="566">
        <v>0</v>
      </c>
      <c r="X822" s="570">
        <v>0</v>
      </c>
      <c r="Y822" s="571">
        <v>10000000</v>
      </c>
      <c r="Z822" s="601"/>
      <c r="AA822" s="572"/>
      <c r="AB822" s="573"/>
      <c r="AC822" s="652">
        <v>0</v>
      </c>
      <c r="AD822" s="574">
        <v>0</v>
      </c>
      <c r="AE822" s="574">
        <v>0</v>
      </c>
      <c r="AF822" s="575">
        <v>0</v>
      </c>
      <c r="AG822" s="576" t="s">
        <v>2798</v>
      </c>
      <c r="AH822" s="574">
        <v>0</v>
      </c>
      <c r="AI822" s="577" t="s">
        <v>2798</v>
      </c>
      <c r="AJ822" s="574">
        <v>0</v>
      </c>
      <c r="AK822" s="577" t="s">
        <v>2798</v>
      </c>
      <c r="AL822" s="575">
        <v>0</v>
      </c>
      <c r="AM822" s="601"/>
      <c r="AN822" s="578">
        <v>0</v>
      </c>
      <c r="AO822" s="579">
        <v>0</v>
      </c>
      <c r="AP822" s="601"/>
      <c r="AQ822" s="595" t="s">
        <v>2795</v>
      </c>
      <c r="AR822" s="596" t="s">
        <v>2799</v>
      </c>
      <c r="AS822" s="582">
        <v>0</v>
      </c>
      <c r="AT822" s="601"/>
      <c r="AU822" s="595" t="s">
        <v>2795</v>
      </c>
      <c r="AV822" s="598" t="s">
        <v>2800</v>
      </c>
      <c r="AW822" s="562" t="s">
        <v>2801</v>
      </c>
      <c r="AX822" s="585"/>
      <c r="AY822" s="585"/>
      <c r="AZ822" s="586">
        <v>0</v>
      </c>
      <c r="BA822" s="586">
        <v>0</v>
      </c>
      <c r="BB822" s="586">
        <v>0</v>
      </c>
      <c r="BC822" s="592">
        <v>0</v>
      </c>
      <c r="BD822" s="599">
        <v>0</v>
      </c>
      <c r="BE822" s="568"/>
      <c r="BF822" s="589" t="s">
        <v>178</v>
      </c>
      <c r="BG822" s="590">
        <v>0</v>
      </c>
      <c r="BH822" s="590">
        <v>0</v>
      </c>
      <c r="BI822" s="591">
        <v>10000000</v>
      </c>
      <c r="BJ822" s="1100">
        <v>60</v>
      </c>
      <c r="BK822" s="544">
        <f t="shared" si="133"/>
        <v>166666.66666666666</v>
      </c>
      <c r="BL822" s="544">
        <f t="shared" si="134"/>
        <v>131089.10211216001</v>
      </c>
      <c r="BM822" s="544">
        <f t="shared" si="135"/>
        <v>-35577.564554506651</v>
      </c>
      <c r="BN822" s="545"/>
      <c r="BO822" s="545">
        <f t="shared" si="132"/>
        <v>0</v>
      </c>
      <c r="BP822" s="545">
        <f t="shared" si="127"/>
        <v>0</v>
      </c>
      <c r="BQ822" s="545"/>
      <c r="BR822" s="545"/>
      <c r="BS822" s="545"/>
      <c r="BT822" s="545">
        <f t="shared" si="141"/>
        <v>60</v>
      </c>
      <c r="BU822" s="545">
        <f t="shared" si="142"/>
        <v>-2134653.8732703989</v>
      </c>
      <c r="BV822" s="545">
        <f t="shared" si="143"/>
        <v>-704435.77817923168</v>
      </c>
      <c r="BW822" s="545">
        <f t="shared" si="144"/>
        <v>-704435.77817923168</v>
      </c>
      <c r="BX822" s="1101">
        <f t="shared" si="139"/>
        <v>4.2563314801782514E-5</v>
      </c>
      <c r="BY822" s="1102">
        <f t="shared" si="140"/>
        <v>7865346.1267296001</v>
      </c>
    </row>
    <row r="823" spans="1:77" ht="12" customHeight="1">
      <c r="A823" s="1086">
        <v>1911351002</v>
      </c>
      <c r="B823" s="1061">
        <v>7151000</v>
      </c>
      <c r="C823" s="1062">
        <v>7053338</v>
      </c>
      <c r="D823" s="1062">
        <v>36</v>
      </c>
      <c r="E823" s="1062" t="s">
        <v>5147</v>
      </c>
      <c r="F823" s="1062" t="s">
        <v>3333</v>
      </c>
      <c r="G823" s="1087" t="s">
        <v>4655</v>
      </c>
      <c r="H823" s="1088" t="s">
        <v>2887</v>
      </c>
      <c r="I823" s="1088" t="s">
        <v>2795</v>
      </c>
      <c r="J823" s="1089" t="s">
        <v>3333</v>
      </c>
      <c r="K823" s="1090">
        <v>43159</v>
      </c>
      <c r="L823" s="1091"/>
      <c r="M823" s="563">
        <v>0</v>
      </c>
      <c r="N823" s="562">
        <v>0</v>
      </c>
      <c r="O823" s="564">
        <v>0</v>
      </c>
      <c r="P823" s="565">
        <v>0</v>
      </c>
      <c r="Q823" s="564" t="s">
        <v>2796</v>
      </c>
      <c r="R823" s="564" t="s">
        <v>127</v>
      </c>
      <c r="S823" s="566">
        <v>29059524</v>
      </c>
      <c r="T823" s="567" t="s">
        <v>2797</v>
      </c>
      <c r="U823" s="601"/>
      <c r="V823" s="569">
        <v>29059524</v>
      </c>
      <c r="W823" s="566">
        <v>0</v>
      </c>
      <c r="X823" s="570">
        <v>0</v>
      </c>
      <c r="Y823" s="571">
        <v>29059524</v>
      </c>
      <c r="Z823" s="601"/>
      <c r="AA823" s="572"/>
      <c r="AB823" s="573"/>
      <c r="AC823" s="652">
        <v>0</v>
      </c>
      <c r="AD823" s="574">
        <v>0</v>
      </c>
      <c r="AE823" s="574">
        <v>0</v>
      </c>
      <c r="AF823" s="575">
        <v>0</v>
      </c>
      <c r="AG823" s="576" t="s">
        <v>2798</v>
      </c>
      <c r="AH823" s="574">
        <v>0</v>
      </c>
      <c r="AI823" s="577" t="s">
        <v>2798</v>
      </c>
      <c r="AJ823" s="574">
        <v>0</v>
      </c>
      <c r="AK823" s="577" t="s">
        <v>2798</v>
      </c>
      <c r="AL823" s="575">
        <v>0</v>
      </c>
      <c r="AM823" s="601"/>
      <c r="AN823" s="578">
        <v>0</v>
      </c>
      <c r="AO823" s="579">
        <v>0</v>
      </c>
      <c r="AP823" s="601"/>
      <c r="AQ823" s="595" t="s">
        <v>2795</v>
      </c>
      <c r="AR823" s="596" t="s">
        <v>2799</v>
      </c>
      <c r="AS823" s="582">
        <v>0</v>
      </c>
      <c r="AT823" s="601"/>
      <c r="AU823" s="595" t="s">
        <v>2795</v>
      </c>
      <c r="AV823" s="598" t="s">
        <v>2800</v>
      </c>
      <c r="AW823" s="562" t="s">
        <v>2801</v>
      </c>
      <c r="AX823" s="585"/>
      <c r="AY823" s="585"/>
      <c r="AZ823" s="586">
        <v>0</v>
      </c>
      <c r="BA823" s="586">
        <v>0</v>
      </c>
      <c r="BB823" s="586">
        <v>0</v>
      </c>
      <c r="BC823" s="592">
        <v>0</v>
      </c>
      <c r="BD823" s="599">
        <v>0</v>
      </c>
      <c r="BE823" s="568"/>
      <c r="BF823" s="589" t="s">
        <v>178</v>
      </c>
      <c r="BG823" s="590">
        <v>0</v>
      </c>
      <c r="BH823" s="590">
        <v>0</v>
      </c>
      <c r="BI823" s="591">
        <v>29059524</v>
      </c>
      <c r="BJ823" s="1100">
        <v>60</v>
      </c>
      <c r="BK823" s="544">
        <f t="shared" si="133"/>
        <v>484325.4</v>
      </c>
      <c r="BL823" s="544">
        <f t="shared" si="134"/>
        <v>380938.69089667645</v>
      </c>
      <c r="BM823" s="544">
        <f t="shared" si="135"/>
        <v>-103386.70910332358</v>
      </c>
      <c r="BN823" s="545"/>
      <c r="BO823" s="545">
        <f t="shared" si="132"/>
        <v>0</v>
      </c>
      <c r="BP823" s="545">
        <f t="shared" si="127"/>
        <v>0</v>
      </c>
      <c r="BQ823" s="545"/>
      <c r="BR823" s="545"/>
      <c r="BS823" s="545"/>
      <c r="BT823" s="545">
        <f t="shared" si="141"/>
        <v>60</v>
      </c>
      <c r="BU823" s="545">
        <f t="shared" si="142"/>
        <v>-6203202.5461994149</v>
      </c>
      <c r="BV823" s="545">
        <f t="shared" si="143"/>
        <v>-2047056.8402458071</v>
      </c>
      <c r="BW823" s="545">
        <f t="shared" si="144"/>
        <v>-2047056.8402458071</v>
      </c>
      <c r="BX823" s="1101">
        <f t="shared" si="139"/>
        <v>1.2368696680019542E-4</v>
      </c>
      <c r="BY823" s="1102">
        <f t="shared" si="140"/>
        <v>22856321.453800585</v>
      </c>
    </row>
    <row r="824" spans="1:77" ht="12" customHeight="1">
      <c r="A824" s="1086">
        <v>1911351002</v>
      </c>
      <c r="B824" s="1061">
        <v>7151000</v>
      </c>
      <c r="C824" s="1062">
        <v>7053338</v>
      </c>
      <c r="D824" s="1062">
        <v>37</v>
      </c>
      <c r="E824" s="1062" t="s">
        <v>5148</v>
      </c>
      <c r="F824" s="1062" t="s">
        <v>3333</v>
      </c>
      <c r="G824" s="1087" t="s">
        <v>4655</v>
      </c>
      <c r="H824" s="1088" t="s">
        <v>2887</v>
      </c>
      <c r="I824" s="1088" t="s">
        <v>2795</v>
      </c>
      <c r="J824" s="1089" t="s">
        <v>3333</v>
      </c>
      <c r="K824" s="1090">
        <v>43159</v>
      </c>
      <c r="L824" s="1091"/>
      <c r="M824" s="563">
        <v>0</v>
      </c>
      <c r="N824" s="562">
        <v>0</v>
      </c>
      <c r="O824" s="564">
        <v>0</v>
      </c>
      <c r="P824" s="565">
        <v>0</v>
      </c>
      <c r="Q824" s="564" t="s">
        <v>2796</v>
      </c>
      <c r="R824" s="564" t="s">
        <v>127</v>
      </c>
      <c r="S824" s="566">
        <v>4700000</v>
      </c>
      <c r="T824" s="567" t="s">
        <v>2797</v>
      </c>
      <c r="U824" s="601"/>
      <c r="V824" s="569">
        <v>4700000</v>
      </c>
      <c r="W824" s="566">
        <v>0</v>
      </c>
      <c r="X824" s="570">
        <v>0</v>
      </c>
      <c r="Y824" s="571">
        <v>4700000</v>
      </c>
      <c r="Z824" s="601"/>
      <c r="AA824" s="572"/>
      <c r="AB824" s="573"/>
      <c r="AC824" s="652">
        <v>0</v>
      </c>
      <c r="AD824" s="574">
        <v>0</v>
      </c>
      <c r="AE824" s="574">
        <v>0</v>
      </c>
      <c r="AF824" s="575">
        <v>0</v>
      </c>
      <c r="AG824" s="576" t="s">
        <v>2798</v>
      </c>
      <c r="AH824" s="574">
        <v>0</v>
      </c>
      <c r="AI824" s="577" t="s">
        <v>2798</v>
      </c>
      <c r="AJ824" s="574">
        <v>0</v>
      </c>
      <c r="AK824" s="577" t="s">
        <v>2798</v>
      </c>
      <c r="AL824" s="575">
        <v>0</v>
      </c>
      <c r="AM824" s="601"/>
      <c r="AN824" s="578">
        <v>0</v>
      </c>
      <c r="AO824" s="579">
        <v>0</v>
      </c>
      <c r="AP824" s="601"/>
      <c r="AQ824" s="595" t="s">
        <v>2795</v>
      </c>
      <c r="AR824" s="596" t="s">
        <v>2799</v>
      </c>
      <c r="AS824" s="582">
        <v>0</v>
      </c>
      <c r="AT824" s="601"/>
      <c r="AU824" s="595" t="s">
        <v>2795</v>
      </c>
      <c r="AV824" s="598" t="s">
        <v>2800</v>
      </c>
      <c r="AW824" s="562" t="s">
        <v>2801</v>
      </c>
      <c r="AX824" s="585"/>
      <c r="AY824" s="585"/>
      <c r="AZ824" s="586">
        <v>0</v>
      </c>
      <c r="BA824" s="586">
        <v>0</v>
      </c>
      <c r="BB824" s="586">
        <v>0</v>
      </c>
      <c r="BC824" s="592">
        <v>0</v>
      </c>
      <c r="BD824" s="599">
        <v>0</v>
      </c>
      <c r="BE824" s="568"/>
      <c r="BF824" s="589" t="s">
        <v>178</v>
      </c>
      <c r="BG824" s="590">
        <v>0</v>
      </c>
      <c r="BH824" s="590">
        <v>0</v>
      </c>
      <c r="BI824" s="591">
        <v>4700000</v>
      </c>
      <c r="BJ824" s="1100">
        <v>60</v>
      </c>
      <c r="BK824" s="544">
        <f t="shared" si="133"/>
        <v>78333.333333333328</v>
      </c>
      <c r="BL824" s="544">
        <f t="shared" si="134"/>
        <v>61611.877992715206</v>
      </c>
      <c r="BM824" s="544">
        <f t="shared" si="135"/>
        <v>-16721.455340618122</v>
      </c>
      <c r="BN824" s="545"/>
      <c r="BO824" s="545">
        <f t="shared" si="132"/>
        <v>0</v>
      </c>
      <c r="BP824" s="545">
        <f t="shared" si="127"/>
        <v>0</v>
      </c>
      <c r="BQ824" s="545"/>
      <c r="BR824" s="545"/>
      <c r="BS824" s="545"/>
      <c r="BT824" s="545">
        <f t="shared" si="141"/>
        <v>60</v>
      </c>
      <c r="BU824" s="545">
        <f t="shared" si="142"/>
        <v>-1003287.3204370873</v>
      </c>
      <c r="BV824" s="545">
        <f t="shared" si="143"/>
        <v>-331084.81574423885</v>
      </c>
      <c r="BW824" s="545">
        <f t="shared" si="144"/>
        <v>-331084.81574423885</v>
      </c>
      <c r="BX824" s="1101">
        <f t="shared" si="139"/>
        <v>2.0004757956837783E-5</v>
      </c>
      <c r="BY824" s="1102">
        <f t="shared" si="140"/>
        <v>3696712.6795629123</v>
      </c>
    </row>
    <row r="825" spans="1:77" ht="12" customHeight="1">
      <c r="A825" s="1086">
        <v>1911351002</v>
      </c>
      <c r="B825" s="1061">
        <v>7151000</v>
      </c>
      <c r="C825" s="1062">
        <v>7053338</v>
      </c>
      <c r="D825" s="1062">
        <v>38</v>
      </c>
      <c r="E825" s="1062" t="s">
        <v>5149</v>
      </c>
      <c r="F825" s="1062" t="s">
        <v>3333</v>
      </c>
      <c r="G825" s="1087" t="s">
        <v>3334</v>
      </c>
      <c r="H825" s="1088" t="s">
        <v>2887</v>
      </c>
      <c r="I825" s="1088" t="s">
        <v>2795</v>
      </c>
      <c r="J825" s="1089" t="s">
        <v>3333</v>
      </c>
      <c r="K825" s="1090">
        <v>43159</v>
      </c>
      <c r="L825" s="1091"/>
      <c r="M825" s="563">
        <v>0</v>
      </c>
      <c r="N825" s="562">
        <v>0</v>
      </c>
      <c r="O825" s="564">
        <v>0</v>
      </c>
      <c r="P825" s="565">
        <v>0</v>
      </c>
      <c r="Q825" s="564" t="s">
        <v>2796</v>
      </c>
      <c r="R825" s="564" t="s">
        <v>127</v>
      </c>
      <c r="S825" s="566">
        <v>4706000</v>
      </c>
      <c r="T825" s="567" t="s">
        <v>2797</v>
      </c>
      <c r="U825" s="601"/>
      <c r="V825" s="569">
        <v>4706000</v>
      </c>
      <c r="W825" s="566">
        <v>0</v>
      </c>
      <c r="X825" s="570">
        <v>0</v>
      </c>
      <c r="Y825" s="571">
        <v>4706000</v>
      </c>
      <c r="Z825" s="601"/>
      <c r="AA825" s="572"/>
      <c r="AB825" s="573"/>
      <c r="AC825" s="652">
        <v>0</v>
      </c>
      <c r="AD825" s="574">
        <v>0</v>
      </c>
      <c r="AE825" s="574">
        <v>0</v>
      </c>
      <c r="AF825" s="575">
        <v>0</v>
      </c>
      <c r="AG825" s="576" t="s">
        <v>2798</v>
      </c>
      <c r="AH825" s="574">
        <v>0</v>
      </c>
      <c r="AI825" s="577" t="s">
        <v>2798</v>
      </c>
      <c r="AJ825" s="574">
        <v>0</v>
      </c>
      <c r="AK825" s="577" t="s">
        <v>2798</v>
      </c>
      <c r="AL825" s="575">
        <v>0</v>
      </c>
      <c r="AM825" s="601"/>
      <c r="AN825" s="578">
        <v>0</v>
      </c>
      <c r="AO825" s="579">
        <v>0</v>
      </c>
      <c r="AP825" s="601"/>
      <c r="AQ825" s="595" t="s">
        <v>2795</v>
      </c>
      <c r="AR825" s="596" t="s">
        <v>2799</v>
      </c>
      <c r="AS825" s="582">
        <v>0</v>
      </c>
      <c r="AT825" s="601"/>
      <c r="AU825" s="595" t="s">
        <v>2795</v>
      </c>
      <c r="AV825" s="598" t="s">
        <v>2800</v>
      </c>
      <c r="AW825" s="562" t="s">
        <v>2801</v>
      </c>
      <c r="AX825" s="585"/>
      <c r="AY825" s="585"/>
      <c r="AZ825" s="586">
        <v>0</v>
      </c>
      <c r="BA825" s="586">
        <v>0</v>
      </c>
      <c r="BB825" s="586">
        <v>0</v>
      </c>
      <c r="BC825" s="592">
        <v>0</v>
      </c>
      <c r="BD825" s="599">
        <v>0</v>
      </c>
      <c r="BE825" s="568"/>
      <c r="BF825" s="589" t="s">
        <v>178</v>
      </c>
      <c r="BG825" s="590">
        <v>0</v>
      </c>
      <c r="BH825" s="590">
        <v>0</v>
      </c>
      <c r="BI825" s="591">
        <v>4706000</v>
      </c>
      <c r="BJ825" s="1100">
        <v>60</v>
      </c>
      <c r="BK825" s="544">
        <f t="shared" si="133"/>
        <v>78433.333333333328</v>
      </c>
      <c r="BL825" s="544">
        <f t="shared" si="134"/>
        <v>61690.531453982498</v>
      </c>
      <c r="BM825" s="544">
        <f t="shared" si="135"/>
        <v>-16742.801879350831</v>
      </c>
      <c r="BN825" s="545"/>
      <c r="BO825" s="545">
        <f t="shared" si="132"/>
        <v>0</v>
      </c>
      <c r="BP825" s="545">
        <f t="shared" si="127"/>
        <v>0</v>
      </c>
      <c r="BQ825" s="545"/>
      <c r="BR825" s="545"/>
      <c r="BS825" s="545"/>
      <c r="BT825" s="545">
        <f t="shared" si="141"/>
        <v>60</v>
      </c>
      <c r="BU825" s="545">
        <f t="shared" si="142"/>
        <v>-1004568.1127610499</v>
      </c>
      <c r="BV825" s="545">
        <f t="shared" si="143"/>
        <v>-331507.4772111465</v>
      </c>
      <c r="BW825" s="545">
        <f t="shared" si="144"/>
        <v>-331507.4772111465</v>
      </c>
      <c r="BX825" s="1101">
        <f t="shared" si="139"/>
        <v>2.0030295945718852E-5</v>
      </c>
      <c r="BY825" s="1102">
        <f t="shared" si="140"/>
        <v>3701431.88723895</v>
      </c>
    </row>
    <row r="826" spans="1:77" ht="12" customHeight="1">
      <c r="A826" s="1086">
        <v>1911351002</v>
      </c>
      <c r="B826" s="1061">
        <v>7151000</v>
      </c>
      <c r="C826" s="1062">
        <v>7053338</v>
      </c>
      <c r="D826" s="1062">
        <v>39</v>
      </c>
      <c r="E826" s="1062" t="s">
        <v>5150</v>
      </c>
      <c r="F826" s="1062" t="s">
        <v>3333</v>
      </c>
      <c r="G826" s="1087" t="s">
        <v>3334</v>
      </c>
      <c r="H826" s="1088" t="s">
        <v>2887</v>
      </c>
      <c r="I826" s="1088" t="s">
        <v>2795</v>
      </c>
      <c r="J826" s="1089" t="s">
        <v>3333</v>
      </c>
      <c r="K826" s="1090">
        <v>43159</v>
      </c>
      <c r="L826" s="1091"/>
      <c r="M826" s="563">
        <v>0</v>
      </c>
      <c r="N826" s="562">
        <v>0</v>
      </c>
      <c r="O826" s="564">
        <v>0</v>
      </c>
      <c r="P826" s="565">
        <v>0</v>
      </c>
      <c r="Q826" s="564" t="s">
        <v>2796</v>
      </c>
      <c r="R826" s="564" t="s">
        <v>127</v>
      </c>
      <c r="S826" s="566">
        <v>28122120</v>
      </c>
      <c r="T826" s="567" t="s">
        <v>2797</v>
      </c>
      <c r="U826" s="601"/>
      <c r="V826" s="569">
        <v>28122120</v>
      </c>
      <c r="W826" s="566">
        <v>0</v>
      </c>
      <c r="X826" s="570">
        <v>0</v>
      </c>
      <c r="Y826" s="571">
        <v>28122120</v>
      </c>
      <c r="Z826" s="601"/>
      <c r="AA826" s="572"/>
      <c r="AB826" s="573"/>
      <c r="AC826" s="652">
        <v>0</v>
      </c>
      <c r="AD826" s="574">
        <v>0</v>
      </c>
      <c r="AE826" s="574">
        <v>0</v>
      </c>
      <c r="AF826" s="575">
        <v>0</v>
      </c>
      <c r="AG826" s="576" t="s">
        <v>2798</v>
      </c>
      <c r="AH826" s="574">
        <v>0</v>
      </c>
      <c r="AI826" s="577" t="s">
        <v>2798</v>
      </c>
      <c r="AJ826" s="574">
        <v>0</v>
      </c>
      <c r="AK826" s="577" t="s">
        <v>2798</v>
      </c>
      <c r="AL826" s="575">
        <v>0</v>
      </c>
      <c r="AM826" s="601"/>
      <c r="AN826" s="578">
        <v>0</v>
      </c>
      <c r="AO826" s="579">
        <v>0</v>
      </c>
      <c r="AP826" s="601"/>
      <c r="AQ826" s="595" t="s">
        <v>2795</v>
      </c>
      <c r="AR826" s="596" t="s">
        <v>2799</v>
      </c>
      <c r="AS826" s="582">
        <v>0</v>
      </c>
      <c r="AT826" s="601"/>
      <c r="AU826" s="595" t="s">
        <v>2795</v>
      </c>
      <c r="AV826" s="598" t="s">
        <v>2800</v>
      </c>
      <c r="AW826" s="562" t="s">
        <v>2801</v>
      </c>
      <c r="AX826" s="585"/>
      <c r="AY826" s="585"/>
      <c r="AZ826" s="586">
        <v>0</v>
      </c>
      <c r="BA826" s="586">
        <v>0</v>
      </c>
      <c r="BB826" s="586">
        <v>0</v>
      </c>
      <c r="BC826" s="592">
        <v>0</v>
      </c>
      <c r="BD826" s="599">
        <v>0</v>
      </c>
      <c r="BE826" s="568"/>
      <c r="BF826" s="589" t="s">
        <v>178</v>
      </c>
      <c r="BG826" s="590">
        <v>0</v>
      </c>
      <c r="BH826" s="590">
        <v>0</v>
      </c>
      <c r="BI826" s="591">
        <v>28122120</v>
      </c>
      <c r="BJ826" s="1100">
        <v>60</v>
      </c>
      <c r="BK826" s="544">
        <f t="shared" si="133"/>
        <v>468702</v>
      </c>
      <c r="BL826" s="544">
        <f t="shared" si="134"/>
        <v>368650.34602904168</v>
      </c>
      <c r="BM826" s="544">
        <f t="shared" si="135"/>
        <v>-100051.65397095832</v>
      </c>
      <c r="BN826" s="545"/>
      <c r="BO826" s="545">
        <f t="shared" si="132"/>
        <v>0</v>
      </c>
      <c r="BP826" s="545">
        <f t="shared" si="127"/>
        <v>0</v>
      </c>
      <c r="BQ826" s="545"/>
      <c r="BR826" s="545"/>
      <c r="BS826" s="545"/>
      <c r="BT826" s="545">
        <f t="shared" si="141"/>
        <v>60</v>
      </c>
      <c r="BU826" s="545">
        <f t="shared" si="142"/>
        <v>-6003099.2382574994</v>
      </c>
      <c r="BV826" s="545">
        <f t="shared" si="143"/>
        <v>-1981022.7486249749</v>
      </c>
      <c r="BW826" s="545">
        <f t="shared" si="144"/>
        <v>-1981022.7486249749</v>
      </c>
      <c r="BX826" s="1101">
        <f t="shared" si="139"/>
        <v>1.1969706464535041E-4</v>
      </c>
      <c r="BY826" s="1102">
        <f t="shared" si="140"/>
        <v>22119020.761742502</v>
      </c>
    </row>
    <row r="827" spans="1:77" ht="12" customHeight="1">
      <c r="A827" s="1086">
        <v>1911351002</v>
      </c>
      <c r="B827" s="1061">
        <v>7151000</v>
      </c>
      <c r="C827" s="1062">
        <v>7053338</v>
      </c>
      <c r="D827" s="1062">
        <v>40</v>
      </c>
      <c r="E827" s="1062" t="s">
        <v>5151</v>
      </c>
      <c r="F827" s="1062" t="s">
        <v>3333</v>
      </c>
      <c r="G827" s="1087" t="s">
        <v>3334</v>
      </c>
      <c r="H827" s="1088" t="s">
        <v>2887</v>
      </c>
      <c r="I827" s="1088" t="s">
        <v>2795</v>
      </c>
      <c r="J827" s="1089" t="s">
        <v>3333</v>
      </c>
      <c r="K827" s="1090">
        <v>43159</v>
      </c>
      <c r="L827" s="1091"/>
      <c r="M827" s="563">
        <v>0</v>
      </c>
      <c r="N827" s="562">
        <v>0</v>
      </c>
      <c r="O827" s="564">
        <v>0</v>
      </c>
      <c r="P827" s="565">
        <v>0</v>
      </c>
      <c r="Q827" s="564" t="s">
        <v>2796</v>
      </c>
      <c r="R827" s="564" t="s">
        <v>127</v>
      </c>
      <c r="S827" s="566">
        <v>22000000</v>
      </c>
      <c r="T827" s="567" t="s">
        <v>2797</v>
      </c>
      <c r="U827" s="601"/>
      <c r="V827" s="569">
        <v>22000000</v>
      </c>
      <c r="W827" s="566">
        <v>0</v>
      </c>
      <c r="X827" s="570">
        <v>0</v>
      </c>
      <c r="Y827" s="571">
        <v>22000000</v>
      </c>
      <c r="Z827" s="601"/>
      <c r="AA827" s="572"/>
      <c r="AB827" s="573"/>
      <c r="AC827" s="652">
        <v>0</v>
      </c>
      <c r="AD827" s="574">
        <v>0</v>
      </c>
      <c r="AE827" s="574">
        <v>0</v>
      </c>
      <c r="AF827" s="575">
        <v>0</v>
      </c>
      <c r="AG827" s="576" t="s">
        <v>2798</v>
      </c>
      <c r="AH827" s="574">
        <v>0</v>
      </c>
      <c r="AI827" s="577" t="s">
        <v>2798</v>
      </c>
      <c r="AJ827" s="574">
        <v>0</v>
      </c>
      <c r="AK827" s="577" t="s">
        <v>2798</v>
      </c>
      <c r="AL827" s="575">
        <v>0</v>
      </c>
      <c r="AM827" s="601"/>
      <c r="AN827" s="578">
        <v>0</v>
      </c>
      <c r="AO827" s="579">
        <v>0</v>
      </c>
      <c r="AP827" s="601"/>
      <c r="AQ827" s="595" t="s">
        <v>2795</v>
      </c>
      <c r="AR827" s="596" t="s">
        <v>2799</v>
      </c>
      <c r="AS827" s="582">
        <v>0</v>
      </c>
      <c r="AT827" s="601"/>
      <c r="AU827" s="595" t="s">
        <v>2795</v>
      </c>
      <c r="AV827" s="598" t="s">
        <v>2800</v>
      </c>
      <c r="AW827" s="562" t="s">
        <v>2801</v>
      </c>
      <c r="AX827" s="585"/>
      <c r="AY827" s="585"/>
      <c r="AZ827" s="586">
        <v>0</v>
      </c>
      <c r="BA827" s="586">
        <v>0</v>
      </c>
      <c r="BB827" s="586">
        <v>0</v>
      </c>
      <c r="BC827" s="592">
        <v>0</v>
      </c>
      <c r="BD827" s="599">
        <v>0</v>
      </c>
      <c r="BE827" s="568"/>
      <c r="BF827" s="589" t="s">
        <v>178</v>
      </c>
      <c r="BG827" s="590">
        <v>0</v>
      </c>
      <c r="BH827" s="590">
        <v>0</v>
      </c>
      <c r="BI827" s="591">
        <v>22000000</v>
      </c>
      <c r="BJ827" s="1100">
        <v>60</v>
      </c>
      <c r="BK827" s="544">
        <f t="shared" si="133"/>
        <v>366666.66666666669</v>
      </c>
      <c r="BL827" s="544">
        <f t="shared" si="134"/>
        <v>288396.02464675199</v>
      </c>
      <c r="BM827" s="544">
        <f t="shared" si="135"/>
        <v>-78270.642019914696</v>
      </c>
      <c r="BN827" s="545"/>
      <c r="BO827" s="545">
        <f t="shared" si="132"/>
        <v>0</v>
      </c>
      <c r="BP827" s="545">
        <f t="shared" si="127"/>
        <v>0</v>
      </c>
      <c r="BQ827" s="545"/>
      <c r="BR827" s="545"/>
      <c r="BS827" s="545"/>
      <c r="BT827" s="545">
        <f t="shared" si="141"/>
        <v>60</v>
      </c>
      <c r="BU827" s="545">
        <f t="shared" si="142"/>
        <v>-4696238.5211948818</v>
      </c>
      <c r="BV827" s="545">
        <f t="shared" si="143"/>
        <v>-1549758.7119943111</v>
      </c>
      <c r="BW827" s="545">
        <f t="shared" si="144"/>
        <v>-1549758.7119943111</v>
      </c>
      <c r="BX827" s="1101">
        <f t="shared" si="139"/>
        <v>9.3639292563921537E-5</v>
      </c>
      <c r="BY827" s="1102">
        <f t="shared" si="140"/>
        <v>17303761.478805121</v>
      </c>
    </row>
    <row r="828" spans="1:77" ht="12" customHeight="1">
      <c r="A828" s="1086">
        <v>1911351002</v>
      </c>
      <c r="B828" s="1061">
        <v>7151000</v>
      </c>
      <c r="C828" s="1062">
        <v>7053338</v>
      </c>
      <c r="D828" s="1062">
        <v>41</v>
      </c>
      <c r="E828" s="1062" t="s">
        <v>5152</v>
      </c>
      <c r="F828" s="1062" t="s">
        <v>3333</v>
      </c>
      <c r="G828" s="1087" t="s">
        <v>3334</v>
      </c>
      <c r="H828" s="1088" t="s">
        <v>2887</v>
      </c>
      <c r="I828" s="1088" t="s">
        <v>2795</v>
      </c>
      <c r="J828" s="1089" t="s">
        <v>3333</v>
      </c>
      <c r="K828" s="1090">
        <v>43159</v>
      </c>
      <c r="L828" s="1091"/>
      <c r="M828" s="563">
        <v>0</v>
      </c>
      <c r="N828" s="562">
        <v>0</v>
      </c>
      <c r="O828" s="564">
        <v>0</v>
      </c>
      <c r="P828" s="565">
        <v>0</v>
      </c>
      <c r="Q828" s="564" t="s">
        <v>2796</v>
      </c>
      <c r="R828" s="564" t="s">
        <v>127</v>
      </c>
      <c r="S828" s="566">
        <v>25105263</v>
      </c>
      <c r="T828" s="567" t="s">
        <v>2797</v>
      </c>
      <c r="U828" s="601"/>
      <c r="V828" s="569">
        <v>25105263</v>
      </c>
      <c r="W828" s="566">
        <v>0</v>
      </c>
      <c r="X828" s="570">
        <v>0</v>
      </c>
      <c r="Y828" s="571">
        <v>25105263</v>
      </c>
      <c r="Z828" s="601"/>
      <c r="AA828" s="572"/>
      <c r="AB828" s="573"/>
      <c r="AC828" s="652">
        <v>0</v>
      </c>
      <c r="AD828" s="574">
        <v>0</v>
      </c>
      <c r="AE828" s="574">
        <v>0</v>
      </c>
      <c r="AF828" s="575">
        <v>0</v>
      </c>
      <c r="AG828" s="576" t="s">
        <v>2798</v>
      </c>
      <c r="AH828" s="574">
        <v>0</v>
      </c>
      <c r="AI828" s="577" t="s">
        <v>2798</v>
      </c>
      <c r="AJ828" s="574">
        <v>0</v>
      </c>
      <c r="AK828" s="577" t="s">
        <v>2798</v>
      </c>
      <c r="AL828" s="575">
        <v>0</v>
      </c>
      <c r="AM828" s="601"/>
      <c r="AN828" s="578">
        <v>0</v>
      </c>
      <c r="AO828" s="579">
        <v>0</v>
      </c>
      <c r="AP828" s="601"/>
      <c r="AQ828" s="595" t="s">
        <v>2795</v>
      </c>
      <c r="AR828" s="596" t="s">
        <v>2799</v>
      </c>
      <c r="AS828" s="582">
        <v>0</v>
      </c>
      <c r="AT828" s="601"/>
      <c r="AU828" s="595" t="s">
        <v>2795</v>
      </c>
      <c r="AV828" s="598" t="s">
        <v>2800</v>
      </c>
      <c r="AW828" s="562" t="s">
        <v>2801</v>
      </c>
      <c r="AX828" s="585"/>
      <c r="AY828" s="585"/>
      <c r="AZ828" s="586">
        <v>0</v>
      </c>
      <c r="BA828" s="586">
        <v>0</v>
      </c>
      <c r="BB828" s="586">
        <v>0</v>
      </c>
      <c r="BC828" s="592">
        <v>0</v>
      </c>
      <c r="BD828" s="599">
        <v>0</v>
      </c>
      <c r="BE828" s="568"/>
      <c r="BF828" s="589" t="s">
        <v>178</v>
      </c>
      <c r="BG828" s="590">
        <v>0</v>
      </c>
      <c r="BH828" s="590">
        <v>0</v>
      </c>
      <c r="BI828" s="591">
        <v>25105263</v>
      </c>
      <c r="BJ828" s="1100">
        <v>60</v>
      </c>
      <c r="BK828" s="544">
        <f t="shared" si="133"/>
        <v>418421.05</v>
      </c>
      <c r="BL828" s="544">
        <f t="shared" si="134"/>
        <v>329102.63849596324</v>
      </c>
      <c r="BM828" s="544">
        <f t="shared" si="135"/>
        <v>-89318.411504036747</v>
      </c>
      <c r="BN828" s="545"/>
      <c r="BO828" s="545">
        <f t="shared" si="132"/>
        <v>0</v>
      </c>
      <c r="BP828" s="545">
        <f t="shared" si="127"/>
        <v>0</v>
      </c>
      <c r="BQ828" s="545"/>
      <c r="BR828" s="545"/>
      <c r="BS828" s="545"/>
      <c r="BT828" s="545">
        <f t="shared" si="141"/>
        <v>60</v>
      </c>
      <c r="BU828" s="545">
        <f t="shared" si="142"/>
        <v>-5359104.6902422048</v>
      </c>
      <c r="BV828" s="545">
        <f t="shared" si="143"/>
        <v>-1768504.5477799277</v>
      </c>
      <c r="BW828" s="545">
        <f t="shared" si="144"/>
        <v>-1768504.5477799277</v>
      </c>
      <c r="BX828" s="1101">
        <f t="shared" si="139"/>
        <v>1.068563212250543E-4</v>
      </c>
      <c r="BY828" s="1102">
        <f t="shared" si="140"/>
        <v>19746158.309757795</v>
      </c>
    </row>
    <row r="829" spans="1:77" ht="12" customHeight="1">
      <c r="A829" s="1086">
        <v>1911351002</v>
      </c>
      <c r="B829" s="1061">
        <v>7151000</v>
      </c>
      <c r="C829" s="1062">
        <v>7053338</v>
      </c>
      <c r="D829" s="1062">
        <v>42</v>
      </c>
      <c r="E829" s="1062" t="s">
        <v>5153</v>
      </c>
      <c r="F829" s="1062" t="s">
        <v>3333</v>
      </c>
      <c r="G829" s="1087" t="s">
        <v>3334</v>
      </c>
      <c r="H829" s="1088" t="s">
        <v>2887</v>
      </c>
      <c r="I829" s="1088" t="s">
        <v>2795</v>
      </c>
      <c r="J829" s="1089" t="s">
        <v>3333</v>
      </c>
      <c r="K829" s="1090">
        <v>43159</v>
      </c>
      <c r="L829" s="1091"/>
      <c r="M829" s="563">
        <v>0</v>
      </c>
      <c r="N829" s="562">
        <v>0</v>
      </c>
      <c r="O829" s="564">
        <v>0</v>
      </c>
      <c r="P829" s="565">
        <v>0</v>
      </c>
      <c r="Q829" s="564" t="s">
        <v>2796</v>
      </c>
      <c r="R829" s="564" t="s">
        <v>127</v>
      </c>
      <c r="S829" s="566">
        <v>8000000</v>
      </c>
      <c r="T829" s="567" t="s">
        <v>2797</v>
      </c>
      <c r="U829" s="601"/>
      <c r="V829" s="569">
        <v>8000000</v>
      </c>
      <c r="W829" s="566">
        <v>0</v>
      </c>
      <c r="X829" s="570">
        <v>0</v>
      </c>
      <c r="Y829" s="571">
        <v>8000000</v>
      </c>
      <c r="Z829" s="601"/>
      <c r="AA829" s="572"/>
      <c r="AB829" s="573"/>
      <c r="AC829" s="652">
        <v>0</v>
      </c>
      <c r="AD829" s="574">
        <v>0</v>
      </c>
      <c r="AE829" s="574">
        <v>0</v>
      </c>
      <c r="AF829" s="575">
        <v>0</v>
      </c>
      <c r="AG829" s="576" t="s">
        <v>2798</v>
      </c>
      <c r="AH829" s="574">
        <v>0</v>
      </c>
      <c r="AI829" s="577" t="s">
        <v>2798</v>
      </c>
      <c r="AJ829" s="574">
        <v>0</v>
      </c>
      <c r="AK829" s="577" t="s">
        <v>2798</v>
      </c>
      <c r="AL829" s="575">
        <v>0</v>
      </c>
      <c r="AM829" s="601"/>
      <c r="AN829" s="578">
        <v>0</v>
      </c>
      <c r="AO829" s="579">
        <v>0</v>
      </c>
      <c r="AP829" s="601"/>
      <c r="AQ829" s="595" t="s">
        <v>2795</v>
      </c>
      <c r="AR829" s="596" t="s">
        <v>2799</v>
      </c>
      <c r="AS829" s="582">
        <v>0</v>
      </c>
      <c r="AT829" s="601"/>
      <c r="AU829" s="595" t="s">
        <v>2795</v>
      </c>
      <c r="AV829" s="598" t="s">
        <v>2800</v>
      </c>
      <c r="AW829" s="562" t="s">
        <v>2801</v>
      </c>
      <c r="AX829" s="585"/>
      <c r="AY829" s="585"/>
      <c r="AZ829" s="586">
        <v>0</v>
      </c>
      <c r="BA829" s="586">
        <v>0</v>
      </c>
      <c r="BB829" s="586">
        <v>0</v>
      </c>
      <c r="BC829" s="592">
        <v>0</v>
      </c>
      <c r="BD829" s="599">
        <v>0</v>
      </c>
      <c r="BE829" s="568"/>
      <c r="BF829" s="589" t="s">
        <v>178</v>
      </c>
      <c r="BG829" s="590">
        <v>0</v>
      </c>
      <c r="BH829" s="590">
        <v>0</v>
      </c>
      <c r="BI829" s="591">
        <v>8000000</v>
      </c>
      <c r="BJ829" s="1100">
        <v>60</v>
      </c>
      <c r="BK829" s="544">
        <f t="shared" si="133"/>
        <v>133333.33333333334</v>
      </c>
      <c r="BL829" s="544">
        <f t="shared" si="134"/>
        <v>104871.281689728</v>
      </c>
      <c r="BM829" s="544">
        <f t="shared" si="135"/>
        <v>-28462.051643605344</v>
      </c>
      <c r="BN829" s="545"/>
      <c r="BO829" s="545">
        <f t="shared" si="132"/>
        <v>0</v>
      </c>
      <c r="BP829" s="545">
        <f t="shared" si="127"/>
        <v>0</v>
      </c>
      <c r="BQ829" s="545"/>
      <c r="BR829" s="545"/>
      <c r="BS829" s="545"/>
      <c r="BT829" s="545">
        <f t="shared" si="141"/>
        <v>60</v>
      </c>
      <c r="BU829" s="545">
        <f t="shared" si="142"/>
        <v>-1707723.0986163206</v>
      </c>
      <c r="BV829" s="545">
        <f t="shared" si="143"/>
        <v>-563548.62254338583</v>
      </c>
      <c r="BW829" s="545">
        <f t="shared" si="144"/>
        <v>-563548.62254338583</v>
      </c>
      <c r="BX829" s="1101">
        <f t="shared" si="139"/>
        <v>3.4050651841426011E-5</v>
      </c>
      <c r="BY829" s="1102">
        <f t="shared" si="140"/>
        <v>6292276.9013836803</v>
      </c>
    </row>
    <row r="830" spans="1:77" ht="12" customHeight="1">
      <c r="A830" s="1086">
        <v>1911351002</v>
      </c>
      <c r="B830" s="1061">
        <v>7151000</v>
      </c>
      <c r="C830" s="1062">
        <v>7053338</v>
      </c>
      <c r="D830" s="1062">
        <v>43</v>
      </c>
      <c r="E830" s="1062" t="s">
        <v>5260</v>
      </c>
      <c r="F830" s="1062" t="s">
        <v>3333</v>
      </c>
      <c r="G830" s="1087" t="s">
        <v>3334</v>
      </c>
      <c r="H830" s="1088" t="s">
        <v>2887</v>
      </c>
      <c r="I830" s="1088" t="s">
        <v>2795</v>
      </c>
      <c r="J830" s="1089" t="s">
        <v>3333</v>
      </c>
      <c r="K830" s="1090">
        <v>43181</v>
      </c>
      <c r="L830" s="1091"/>
      <c r="M830" s="563">
        <v>0</v>
      </c>
      <c r="N830" s="562">
        <v>0</v>
      </c>
      <c r="O830" s="564">
        <v>0</v>
      </c>
      <c r="P830" s="565">
        <v>0</v>
      </c>
      <c r="Q830" s="564" t="s">
        <v>2796</v>
      </c>
      <c r="R830" s="564" t="s">
        <v>127</v>
      </c>
      <c r="S830" s="566">
        <v>29000000</v>
      </c>
      <c r="T830" s="567" t="s">
        <v>2797</v>
      </c>
      <c r="U830" s="601"/>
      <c r="V830" s="569">
        <v>29000000</v>
      </c>
      <c r="W830" s="566">
        <v>0</v>
      </c>
      <c r="X830" s="570">
        <v>0</v>
      </c>
      <c r="Y830" s="571">
        <v>29000000</v>
      </c>
      <c r="Z830" s="601"/>
      <c r="AA830" s="572"/>
      <c r="AB830" s="573"/>
      <c r="AC830" s="652">
        <v>0</v>
      </c>
      <c r="AD830" s="574">
        <v>0</v>
      </c>
      <c r="AE830" s="574">
        <v>0</v>
      </c>
      <c r="AF830" s="575">
        <v>0</v>
      </c>
      <c r="AG830" s="576" t="s">
        <v>2798</v>
      </c>
      <c r="AH830" s="574">
        <v>0</v>
      </c>
      <c r="AI830" s="577" t="s">
        <v>2798</v>
      </c>
      <c r="AJ830" s="574">
        <v>0</v>
      </c>
      <c r="AK830" s="577" t="s">
        <v>2798</v>
      </c>
      <c r="AL830" s="575">
        <v>0</v>
      </c>
      <c r="AM830" s="601"/>
      <c r="AN830" s="578">
        <v>0</v>
      </c>
      <c r="AO830" s="579">
        <v>0</v>
      </c>
      <c r="AP830" s="601"/>
      <c r="AQ830" s="595" t="s">
        <v>2795</v>
      </c>
      <c r="AR830" s="596" t="s">
        <v>2799</v>
      </c>
      <c r="AS830" s="582">
        <v>0</v>
      </c>
      <c r="AT830" s="601"/>
      <c r="AU830" s="595" t="s">
        <v>2795</v>
      </c>
      <c r="AV830" s="598" t="s">
        <v>2800</v>
      </c>
      <c r="AW830" s="562" t="s">
        <v>2801</v>
      </c>
      <c r="AX830" s="585"/>
      <c r="AY830" s="585"/>
      <c r="AZ830" s="586">
        <v>0</v>
      </c>
      <c r="BA830" s="586">
        <v>0</v>
      </c>
      <c r="BB830" s="586">
        <v>0</v>
      </c>
      <c r="BC830" s="592">
        <v>0</v>
      </c>
      <c r="BD830" s="599">
        <v>0</v>
      </c>
      <c r="BE830" s="568"/>
      <c r="BF830" s="589" t="s">
        <v>178</v>
      </c>
      <c r="BG830" s="590">
        <v>0</v>
      </c>
      <c r="BH830" s="590">
        <v>0</v>
      </c>
      <c r="BI830" s="591">
        <v>29000000</v>
      </c>
      <c r="BJ830" s="1100">
        <v>60</v>
      </c>
      <c r="BK830" s="544">
        <f t="shared" ref="BK830:BK848" si="145">+BI830/BJ830</f>
        <v>483333.33333333331</v>
      </c>
      <c r="BL830" s="544">
        <f t="shared" ref="BL830:BL848" si="146">+BY830/BJ830</f>
        <v>380158.39612526406</v>
      </c>
      <c r="BM830" s="544">
        <f t="shared" ref="BM830:BM848" si="147">+BL830-BK830</f>
        <v>-103174.93720806926</v>
      </c>
      <c r="BN830" s="545"/>
      <c r="BO830" s="545">
        <f t="shared" ref="BO830:BO848" si="148">+BN830*BM830</f>
        <v>0</v>
      </c>
      <c r="BP830" s="545">
        <f t="shared" ref="BP830:BP848" si="149">+BO830*0.4</f>
        <v>0</v>
      </c>
      <c r="BQ830" s="545"/>
      <c r="BR830" s="545"/>
      <c r="BS830" s="545"/>
      <c r="BT830" s="545">
        <f t="shared" ref="BT830:BT848" si="150">+BJ830-BN830-BQ830</f>
        <v>60</v>
      </c>
      <c r="BU830" s="545">
        <f t="shared" ref="BU830:BU848" si="151">+BT830*BM830</f>
        <v>-6190496.2324841553</v>
      </c>
      <c r="BV830" s="545">
        <f t="shared" ref="BV830:BV848" si="152">+BU830*0.33</f>
        <v>-2042863.7567197713</v>
      </c>
      <c r="BW830" s="545">
        <f t="shared" ref="BW830:BW848" si="153">+BV830+BS830+BP830</f>
        <v>-2042863.7567197713</v>
      </c>
      <c r="BX830" s="1101">
        <f t="shared" si="139"/>
        <v>1.234336129251693E-4</v>
      </c>
      <c r="BY830" s="1102">
        <f t="shared" si="140"/>
        <v>22809503.767515842</v>
      </c>
    </row>
    <row r="831" spans="1:77" ht="12" customHeight="1">
      <c r="A831" s="1086">
        <v>1911351002</v>
      </c>
      <c r="B831" s="1061">
        <v>7151000</v>
      </c>
      <c r="C831" s="1062">
        <v>7053338</v>
      </c>
      <c r="D831" s="1062">
        <v>45</v>
      </c>
      <c r="E831" s="1062" t="s">
        <v>5261</v>
      </c>
      <c r="F831" s="1062" t="s">
        <v>3333</v>
      </c>
      <c r="G831" s="1087" t="s">
        <v>3334</v>
      </c>
      <c r="H831" s="1088" t="s">
        <v>2887</v>
      </c>
      <c r="I831" s="1088" t="s">
        <v>2795</v>
      </c>
      <c r="J831" s="1089" t="s">
        <v>3333</v>
      </c>
      <c r="K831" s="1090">
        <v>43181</v>
      </c>
      <c r="L831" s="1091"/>
      <c r="M831" s="563">
        <v>0</v>
      </c>
      <c r="N831" s="562">
        <v>0</v>
      </c>
      <c r="O831" s="564">
        <v>0</v>
      </c>
      <c r="P831" s="565">
        <v>0</v>
      </c>
      <c r="Q831" s="564" t="s">
        <v>2796</v>
      </c>
      <c r="R831" s="564" t="s">
        <v>127</v>
      </c>
      <c r="S831" s="566">
        <v>4706000</v>
      </c>
      <c r="T831" s="567" t="s">
        <v>2797</v>
      </c>
      <c r="U831" s="601"/>
      <c r="V831" s="569">
        <v>4706000</v>
      </c>
      <c r="W831" s="566">
        <v>0</v>
      </c>
      <c r="X831" s="570">
        <v>0</v>
      </c>
      <c r="Y831" s="571">
        <v>4706000</v>
      </c>
      <c r="Z831" s="601"/>
      <c r="AA831" s="572"/>
      <c r="AB831" s="573"/>
      <c r="AC831" s="652">
        <v>0</v>
      </c>
      <c r="AD831" s="574">
        <v>0</v>
      </c>
      <c r="AE831" s="574">
        <v>0</v>
      </c>
      <c r="AF831" s="575">
        <v>0</v>
      </c>
      <c r="AG831" s="576" t="s">
        <v>2798</v>
      </c>
      <c r="AH831" s="574">
        <v>0</v>
      </c>
      <c r="AI831" s="577" t="s">
        <v>2798</v>
      </c>
      <c r="AJ831" s="574">
        <v>0</v>
      </c>
      <c r="AK831" s="577" t="s">
        <v>2798</v>
      </c>
      <c r="AL831" s="575">
        <v>0</v>
      </c>
      <c r="AM831" s="601"/>
      <c r="AN831" s="578">
        <v>0</v>
      </c>
      <c r="AO831" s="579">
        <v>0</v>
      </c>
      <c r="AP831" s="601"/>
      <c r="AQ831" s="595" t="s">
        <v>2795</v>
      </c>
      <c r="AR831" s="596" t="s">
        <v>2799</v>
      </c>
      <c r="AS831" s="582">
        <v>0</v>
      </c>
      <c r="AT831" s="601"/>
      <c r="AU831" s="595" t="s">
        <v>2795</v>
      </c>
      <c r="AV831" s="598" t="s">
        <v>2800</v>
      </c>
      <c r="AW831" s="562" t="s">
        <v>2801</v>
      </c>
      <c r="AX831" s="585"/>
      <c r="AY831" s="585"/>
      <c r="AZ831" s="586">
        <v>0</v>
      </c>
      <c r="BA831" s="586">
        <v>0</v>
      </c>
      <c r="BB831" s="586">
        <v>0</v>
      </c>
      <c r="BC831" s="592">
        <v>0</v>
      </c>
      <c r="BD831" s="599">
        <v>0</v>
      </c>
      <c r="BE831" s="568"/>
      <c r="BF831" s="589" t="s">
        <v>178</v>
      </c>
      <c r="BG831" s="590">
        <v>0</v>
      </c>
      <c r="BH831" s="590">
        <v>0</v>
      </c>
      <c r="BI831" s="591">
        <v>4706000</v>
      </c>
      <c r="BJ831" s="1100">
        <v>60</v>
      </c>
      <c r="BK831" s="544">
        <f t="shared" si="145"/>
        <v>78433.333333333328</v>
      </c>
      <c r="BL831" s="544">
        <f t="shared" si="146"/>
        <v>61690.531453982498</v>
      </c>
      <c r="BM831" s="544">
        <f t="shared" si="147"/>
        <v>-16742.801879350831</v>
      </c>
      <c r="BN831" s="545"/>
      <c r="BO831" s="545">
        <f t="shared" si="148"/>
        <v>0</v>
      </c>
      <c r="BP831" s="545">
        <f t="shared" si="149"/>
        <v>0</v>
      </c>
      <c r="BQ831" s="545"/>
      <c r="BR831" s="545"/>
      <c r="BS831" s="545"/>
      <c r="BT831" s="545">
        <f t="shared" si="150"/>
        <v>60</v>
      </c>
      <c r="BU831" s="545">
        <f t="shared" si="151"/>
        <v>-1004568.1127610499</v>
      </c>
      <c r="BV831" s="545">
        <f t="shared" si="152"/>
        <v>-331507.4772111465</v>
      </c>
      <c r="BW831" s="545">
        <f t="shared" si="153"/>
        <v>-331507.4772111465</v>
      </c>
      <c r="BX831" s="1101">
        <f t="shared" si="139"/>
        <v>2.0030295945718852E-5</v>
      </c>
      <c r="BY831" s="1102">
        <f t="shared" si="140"/>
        <v>3701431.88723895</v>
      </c>
    </row>
    <row r="832" spans="1:77" ht="12" customHeight="1">
      <c r="A832" s="1086">
        <v>1911351002</v>
      </c>
      <c r="B832" s="1061">
        <v>7151000</v>
      </c>
      <c r="C832" s="1062">
        <v>7053338</v>
      </c>
      <c r="D832" s="1062">
        <v>46</v>
      </c>
      <c r="E832" s="1062" t="s">
        <v>5262</v>
      </c>
      <c r="F832" s="1062" t="s">
        <v>3333</v>
      </c>
      <c r="G832" s="1087" t="s">
        <v>3334</v>
      </c>
      <c r="H832" s="1088" t="s">
        <v>2887</v>
      </c>
      <c r="I832" s="1088" t="s">
        <v>2795</v>
      </c>
      <c r="J832" s="1089" t="s">
        <v>3333</v>
      </c>
      <c r="K832" s="1090">
        <v>43181</v>
      </c>
      <c r="L832" s="1091"/>
      <c r="M832" s="563">
        <v>0</v>
      </c>
      <c r="N832" s="562">
        <v>0</v>
      </c>
      <c r="O832" s="564">
        <v>0</v>
      </c>
      <c r="P832" s="565">
        <v>0</v>
      </c>
      <c r="Q832" s="564" t="s">
        <v>2796</v>
      </c>
      <c r="R832" s="564" t="s">
        <v>127</v>
      </c>
      <c r="S832" s="566">
        <v>50880206</v>
      </c>
      <c r="T832" s="567" t="s">
        <v>2797</v>
      </c>
      <c r="U832" s="601"/>
      <c r="V832" s="569">
        <v>50880206</v>
      </c>
      <c r="W832" s="566">
        <v>0</v>
      </c>
      <c r="X832" s="570">
        <v>0</v>
      </c>
      <c r="Y832" s="571">
        <v>50880206</v>
      </c>
      <c r="Z832" s="601"/>
      <c r="AA832" s="572"/>
      <c r="AB832" s="573"/>
      <c r="AC832" s="652">
        <v>0</v>
      </c>
      <c r="AD832" s="574">
        <v>0</v>
      </c>
      <c r="AE832" s="574">
        <v>0</v>
      </c>
      <c r="AF832" s="575">
        <v>0</v>
      </c>
      <c r="AG832" s="576" t="s">
        <v>2798</v>
      </c>
      <c r="AH832" s="574">
        <v>0</v>
      </c>
      <c r="AI832" s="577" t="s">
        <v>2798</v>
      </c>
      <c r="AJ832" s="574">
        <v>0</v>
      </c>
      <c r="AK832" s="577" t="s">
        <v>2798</v>
      </c>
      <c r="AL832" s="575">
        <v>0</v>
      </c>
      <c r="AM832" s="601"/>
      <c r="AN832" s="578">
        <v>0</v>
      </c>
      <c r="AO832" s="579">
        <v>0</v>
      </c>
      <c r="AP832" s="601"/>
      <c r="AQ832" s="595" t="s">
        <v>2795</v>
      </c>
      <c r="AR832" s="596" t="s">
        <v>2799</v>
      </c>
      <c r="AS832" s="582">
        <v>0</v>
      </c>
      <c r="AT832" s="601"/>
      <c r="AU832" s="595" t="s">
        <v>2795</v>
      </c>
      <c r="AV832" s="598" t="s">
        <v>2800</v>
      </c>
      <c r="AW832" s="562" t="s">
        <v>2801</v>
      </c>
      <c r="AX832" s="585"/>
      <c r="AY832" s="585"/>
      <c r="AZ832" s="586">
        <v>0</v>
      </c>
      <c r="BA832" s="586">
        <v>0</v>
      </c>
      <c r="BB832" s="586">
        <v>0</v>
      </c>
      <c r="BC832" s="592">
        <v>0</v>
      </c>
      <c r="BD832" s="599">
        <v>0</v>
      </c>
      <c r="BE832" s="568"/>
      <c r="BF832" s="589" t="s">
        <v>178</v>
      </c>
      <c r="BG832" s="590">
        <v>0</v>
      </c>
      <c r="BH832" s="590">
        <v>0</v>
      </c>
      <c r="BI832" s="591">
        <v>50880206</v>
      </c>
      <c r="BJ832" s="1100">
        <v>60</v>
      </c>
      <c r="BK832" s="544">
        <f t="shared" si="145"/>
        <v>848003.43333333335</v>
      </c>
      <c r="BL832" s="544">
        <f t="shared" si="146"/>
        <v>666984.0519821737</v>
      </c>
      <c r="BM832" s="544">
        <f t="shared" si="147"/>
        <v>-181019.38135115965</v>
      </c>
      <c r="BN832" s="545"/>
      <c r="BO832" s="545">
        <f t="shared" si="148"/>
        <v>0</v>
      </c>
      <c r="BP832" s="545">
        <f t="shared" si="149"/>
        <v>0</v>
      </c>
      <c r="BQ832" s="545"/>
      <c r="BR832" s="545"/>
      <c r="BS832" s="545"/>
      <c r="BT832" s="545">
        <f t="shared" si="150"/>
        <v>60</v>
      </c>
      <c r="BU832" s="545">
        <f t="shared" si="151"/>
        <v>-10861162.881069578</v>
      </c>
      <c r="BV832" s="545">
        <f t="shared" si="152"/>
        <v>-3584183.7507529608</v>
      </c>
      <c r="BW832" s="545">
        <f t="shared" si="153"/>
        <v>-3584183.7507529608</v>
      </c>
      <c r="BX832" s="1101">
        <f t="shared" si="139"/>
        <v>2.1656302251575436E-4</v>
      </c>
      <c r="BY832" s="1102">
        <f t="shared" si="140"/>
        <v>40019043.118930422</v>
      </c>
    </row>
    <row r="833" spans="1:77" ht="12" customHeight="1">
      <c r="A833" s="1086">
        <v>1911351002</v>
      </c>
      <c r="B833" s="1061">
        <v>7151000</v>
      </c>
      <c r="C833" s="1062">
        <v>7053338</v>
      </c>
      <c r="D833" s="1062">
        <v>47</v>
      </c>
      <c r="E833" s="1062" t="s">
        <v>5263</v>
      </c>
      <c r="F833" s="1062" t="s">
        <v>3333</v>
      </c>
      <c r="G833" s="1087" t="s">
        <v>3334</v>
      </c>
      <c r="H833" s="1088" t="s">
        <v>2887</v>
      </c>
      <c r="I833" s="1088" t="s">
        <v>2795</v>
      </c>
      <c r="J833" s="1089" t="s">
        <v>3333</v>
      </c>
      <c r="K833" s="1090">
        <v>43181</v>
      </c>
      <c r="L833" s="1091"/>
      <c r="M833" s="563">
        <v>0</v>
      </c>
      <c r="N833" s="562">
        <v>0</v>
      </c>
      <c r="O833" s="564">
        <v>0</v>
      </c>
      <c r="P833" s="565">
        <v>0</v>
      </c>
      <c r="Q833" s="564" t="s">
        <v>2796</v>
      </c>
      <c r="R833" s="564" t="s">
        <v>127</v>
      </c>
      <c r="S833" s="566">
        <v>26400000</v>
      </c>
      <c r="T833" s="567" t="s">
        <v>2797</v>
      </c>
      <c r="U833" s="601"/>
      <c r="V833" s="569">
        <v>26400000</v>
      </c>
      <c r="W833" s="566">
        <v>0</v>
      </c>
      <c r="X833" s="570">
        <v>0</v>
      </c>
      <c r="Y833" s="571">
        <v>26400000</v>
      </c>
      <c r="Z833" s="601"/>
      <c r="AA833" s="572"/>
      <c r="AB833" s="573"/>
      <c r="AC833" s="652">
        <v>0</v>
      </c>
      <c r="AD833" s="574">
        <v>0</v>
      </c>
      <c r="AE833" s="574">
        <v>0</v>
      </c>
      <c r="AF833" s="575">
        <v>0</v>
      </c>
      <c r="AG833" s="576" t="s">
        <v>2798</v>
      </c>
      <c r="AH833" s="574">
        <v>0</v>
      </c>
      <c r="AI833" s="577" t="s">
        <v>2798</v>
      </c>
      <c r="AJ833" s="574">
        <v>0</v>
      </c>
      <c r="AK833" s="577" t="s">
        <v>2798</v>
      </c>
      <c r="AL833" s="575">
        <v>0</v>
      </c>
      <c r="AM833" s="601"/>
      <c r="AN833" s="578">
        <v>0</v>
      </c>
      <c r="AO833" s="579">
        <v>0</v>
      </c>
      <c r="AP833" s="601"/>
      <c r="AQ833" s="595" t="s">
        <v>2795</v>
      </c>
      <c r="AR833" s="596" t="s">
        <v>2799</v>
      </c>
      <c r="AS833" s="582">
        <v>0</v>
      </c>
      <c r="AT833" s="601"/>
      <c r="AU833" s="595" t="s">
        <v>2795</v>
      </c>
      <c r="AV833" s="598" t="s">
        <v>2800</v>
      </c>
      <c r="AW833" s="562" t="s">
        <v>2801</v>
      </c>
      <c r="AX833" s="585"/>
      <c r="AY833" s="585"/>
      <c r="AZ833" s="586">
        <v>0</v>
      </c>
      <c r="BA833" s="586">
        <v>0</v>
      </c>
      <c r="BB833" s="586">
        <v>0</v>
      </c>
      <c r="BC833" s="592">
        <v>0</v>
      </c>
      <c r="BD833" s="599">
        <v>0</v>
      </c>
      <c r="BE833" s="568"/>
      <c r="BF833" s="589" t="s">
        <v>178</v>
      </c>
      <c r="BG833" s="590">
        <v>0</v>
      </c>
      <c r="BH833" s="590">
        <v>0</v>
      </c>
      <c r="BI833" s="591">
        <v>26400000</v>
      </c>
      <c r="BJ833" s="1100">
        <v>60</v>
      </c>
      <c r="BK833" s="544">
        <f t="shared" si="145"/>
        <v>440000</v>
      </c>
      <c r="BL833" s="544">
        <f t="shared" si="146"/>
        <v>346075.2295761024</v>
      </c>
      <c r="BM833" s="544">
        <f t="shared" si="147"/>
        <v>-93924.7704238976</v>
      </c>
      <c r="BN833" s="545"/>
      <c r="BO833" s="545">
        <f t="shared" si="148"/>
        <v>0</v>
      </c>
      <c r="BP833" s="545">
        <f t="shared" si="149"/>
        <v>0</v>
      </c>
      <c r="BQ833" s="545"/>
      <c r="BR833" s="545"/>
      <c r="BS833" s="545"/>
      <c r="BT833" s="545">
        <f t="shared" si="150"/>
        <v>60</v>
      </c>
      <c r="BU833" s="545">
        <f t="shared" si="151"/>
        <v>-5635486.2254338562</v>
      </c>
      <c r="BV833" s="545">
        <f t="shared" si="152"/>
        <v>-1859710.4543931726</v>
      </c>
      <c r="BW833" s="545">
        <f t="shared" si="153"/>
        <v>-1859710.4543931726</v>
      </c>
      <c r="BX833" s="1101">
        <f t="shared" si="139"/>
        <v>1.1236715107670584E-4</v>
      </c>
      <c r="BY833" s="1102">
        <f t="shared" si="140"/>
        <v>20764513.774566144</v>
      </c>
    </row>
    <row r="834" spans="1:77" ht="12" customHeight="1">
      <c r="A834" s="1086">
        <v>1911351002</v>
      </c>
      <c r="B834" s="1061">
        <v>7151000</v>
      </c>
      <c r="C834" s="1062">
        <v>7053338</v>
      </c>
      <c r="D834" s="1062">
        <v>48</v>
      </c>
      <c r="E834" s="1062" t="s">
        <v>5264</v>
      </c>
      <c r="F834" s="1062" t="s">
        <v>3333</v>
      </c>
      <c r="G834" s="1087" t="s">
        <v>3334</v>
      </c>
      <c r="H834" s="1088" t="s">
        <v>2887</v>
      </c>
      <c r="I834" s="1088" t="s">
        <v>2795</v>
      </c>
      <c r="J834" s="1089" t="s">
        <v>3333</v>
      </c>
      <c r="K834" s="1090">
        <v>43181</v>
      </c>
      <c r="L834" s="1091"/>
      <c r="M834" s="563">
        <v>0</v>
      </c>
      <c r="N834" s="562">
        <v>0</v>
      </c>
      <c r="O834" s="564">
        <v>0</v>
      </c>
      <c r="P834" s="565">
        <v>0</v>
      </c>
      <c r="Q834" s="564" t="s">
        <v>2796</v>
      </c>
      <c r="R834" s="564" t="s">
        <v>127</v>
      </c>
      <c r="S834" s="566">
        <v>8000000</v>
      </c>
      <c r="T834" s="567" t="s">
        <v>2797</v>
      </c>
      <c r="U834" s="601"/>
      <c r="V834" s="569">
        <v>8000000</v>
      </c>
      <c r="W834" s="566">
        <v>0</v>
      </c>
      <c r="X834" s="570">
        <v>0</v>
      </c>
      <c r="Y834" s="571">
        <v>8000000</v>
      </c>
      <c r="Z834" s="601"/>
      <c r="AA834" s="572"/>
      <c r="AB834" s="573"/>
      <c r="AC834" s="652">
        <v>0</v>
      </c>
      <c r="AD834" s="574">
        <v>0</v>
      </c>
      <c r="AE834" s="574">
        <v>0</v>
      </c>
      <c r="AF834" s="575">
        <v>0</v>
      </c>
      <c r="AG834" s="576" t="s">
        <v>2798</v>
      </c>
      <c r="AH834" s="574">
        <v>0</v>
      </c>
      <c r="AI834" s="577" t="s">
        <v>2798</v>
      </c>
      <c r="AJ834" s="574">
        <v>0</v>
      </c>
      <c r="AK834" s="577" t="s">
        <v>2798</v>
      </c>
      <c r="AL834" s="575">
        <v>0</v>
      </c>
      <c r="AM834" s="601"/>
      <c r="AN834" s="578">
        <v>0</v>
      </c>
      <c r="AO834" s="579">
        <v>0</v>
      </c>
      <c r="AP834" s="601"/>
      <c r="AQ834" s="595" t="s">
        <v>2795</v>
      </c>
      <c r="AR834" s="596" t="s">
        <v>2799</v>
      </c>
      <c r="AS834" s="582">
        <v>0</v>
      </c>
      <c r="AT834" s="601"/>
      <c r="AU834" s="595" t="s">
        <v>2795</v>
      </c>
      <c r="AV834" s="598" t="s">
        <v>2800</v>
      </c>
      <c r="AW834" s="562" t="s">
        <v>2801</v>
      </c>
      <c r="AX834" s="585"/>
      <c r="AY834" s="585"/>
      <c r="AZ834" s="586">
        <v>0</v>
      </c>
      <c r="BA834" s="586">
        <v>0</v>
      </c>
      <c r="BB834" s="586">
        <v>0</v>
      </c>
      <c r="BC834" s="592">
        <v>0</v>
      </c>
      <c r="BD834" s="599">
        <v>0</v>
      </c>
      <c r="BE834" s="568"/>
      <c r="BF834" s="589" t="s">
        <v>178</v>
      </c>
      <c r="BG834" s="590">
        <v>0</v>
      </c>
      <c r="BH834" s="590">
        <v>0</v>
      </c>
      <c r="BI834" s="591">
        <v>8000000</v>
      </c>
      <c r="BJ834" s="1100">
        <v>60</v>
      </c>
      <c r="BK834" s="544">
        <f t="shared" si="145"/>
        <v>133333.33333333334</v>
      </c>
      <c r="BL834" s="544">
        <f t="shared" si="146"/>
        <v>104871.281689728</v>
      </c>
      <c r="BM834" s="544">
        <f t="shared" si="147"/>
        <v>-28462.051643605344</v>
      </c>
      <c r="BN834" s="545"/>
      <c r="BO834" s="545">
        <f t="shared" si="148"/>
        <v>0</v>
      </c>
      <c r="BP834" s="545">
        <f t="shared" si="149"/>
        <v>0</v>
      </c>
      <c r="BQ834" s="545"/>
      <c r="BR834" s="545"/>
      <c r="BS834" s="545"/>
      <c r="BT834" s="545">
        <f t="shared" si="150"/>
        <v>60</v>
      </c>
      <c r="BU834" s="545">
        <f t="shared" si="151"/>
        <v>-1707723.0986163206</v>
      </c>
      <c r="BV834" s="545">
        <f t="shared" si="152"/>
        <v>-563548.62254338583</v>
      </c>
      <c r="BW834" s="545">
        <f t="shared" si="153"/>
        <v>-563548.62254338583</v>
      </c>
      <c r="BX834" s="1101">
        <f t="shared" si="139"/>
        <v>3.4050651841426011E-5</v>
      </c>
      <c r="BY834" s="1102">
        <f t="shared" si="140"/>
        <v>6292276.9013836803</v>
      </c>
    </row>
    <row r="835" spans="1:77" ht="12" customHeight="1">
      <c r="A835" s="1086">
        <v>1911351002</v>
      </c>
      <c r="B835" s="1061">
        <v>7151000</v>
      </c>
      <c r="C835" s="1062">
        <v>7053338</v>
      </c>
      <c r="D835" s="1062">
        <v>49</v>
      </c>
      <c r="E835" s="1062" t="s">
        <v>5265</v>
      </c>
      <c r="F835" s="1062" t="s">
        <v>3333</v>
      </c>
      <c r="G835" s="1087" t="s">
        <v>4655</v>
      </c>
      <c r="H835" s="1088" t="s">
        <v>2887</v>
      </c>
      <c r="I835" s="1088" t="s">
        <v>2795</v>
      </c>
      <c r="J835" s="1089" t="s">
        <v>3333</v>
      </c>
      <c r="K835" s="1090">
        <v>43181</v>
      </c>
      <c r="L835" s="1091"/>
      <c r="M835" s="563">
        <v>0</v>
      </c>
      <c r="N835" s="562">
        <v>0</v>
      </c>
      <c r="O835" s="564">
        <v>0</v>
      </c>
      <c r="P835" s="565">
        <v>0</v>
      </c>
      <c r="Q835" s="564" t="s">
        <v>2796</v>
      </c>
      <c r="R835" s="564" t="s">
        <v>127</v>
      </c>
      <c r="S835" s="566">
        <v>58379438</v>
      </c>
      <c r="T835" s="567" t="s">
        <v>2797</v>
      </c>
      <c r="U835" s="601"/>
      <c r="V835" s="569">
        <v>58379438</v>
      </c>
      <c r="W835" s="566">
        <v>0</v>
      </c>
      <c r="X835" s="570">
        <v>0</v>
      </c>
      <c r="Y835" s="571">
        <v>58379438</v>
      </c>
      <c r="Z835" s="601"/>
      <c r="AA835" s="572"/>
      <c r="AB835" s="573"/>
      <c r="AC835" s="652">
        <v>0</v>
      </c>
      <c r="AD835" s="574">
        <v>0</v>
      </c>
      <c r="AE835" s="574">
        <v>0</v>
      </c>
      <c r="AF835" s="575">
        <v>0</v>
      </c>
      <c r="AG835" s="576" t="s">
        <v>2798</v>
      </c>
      <c r="AH835" s="574">
        <v>0</v>
      </c>
      <c r="AI835" s="577" t="s">
        <v>2798</v>
      </c>
      <c r="AJ835" s="574">
        <v>0</v>
      </c>
      <c r="AK835" s="577" t="s">
        <v>2798</v>
      </c>
      <c r="AL835" s="575">
        <v>0</v>
      </c>
      <c r="AM835" s="601"/>
      <c r="AN835" s="578">
        <v>0</v>
      </c>
      <c r="AO835" s="579">
        <v>0</v>
      </c>
      <c r="AP835" s="601"/>
      <c r="AQ835" s="595" t="s">
        <v>2795</v>
      </c>
      <c r="AR835" s="596" t="s">
        <v>2799</v>
      </c>
      <c r="AS835" s="582">
        <v>0</v>
      </c>
      <c r="AT835" s="601"/>
      <c r="AU835" s="595" t="s">
        <v>2795</v>
      </c>
      <c r="AV835" s="598" t="s">
        <v>2800</v>
      </c>
      <c r="AW835" s="562" t="s">
        <v>2801</v>
      </c>
      <c r="AX835" s="585"/>
      <c r="AY835" s="585"/>
      <c r="AZ835" s="586">
        <v>0</v>
      </c>
      <c r="BA835" s="586">
        <v>0</v>
      </c>
      <c r="BB835" s="586">
        <v>0</v>
      </c>
      <c r="BC835" s="592">
        <v>0</v>
      </c>
      <c r="BD835" s="599">
        <v>0</v>
      </c>
      <c r="BE835" s="568"/>
      <c r="BF835" s="589" t="s">
        <v>178</v>
      </c>
      <c r="BG835" s="590">
        <v>0</v>
      </c>
      <c r="BH835" s="590">
        <v>0</v>
      </c>
      <c r="BI835" s="591">
        <v>58379438</v>
      </c>
      <c r="BJ835" s="1100">
        <v>60</v>
      </c>
      <c r="BK835" s="544">
        <f t="shared" si="145"/>
        <v>972990.6333333333</v>
      </c>
      <c r="BL835" s="544">
        <f t="shared" si="146"/>
        <v>765290.81092325156</v>
      </c>
      <c r="BM835" s="544">
        <f t="shared" si="147"/>
        <v>-207699.82241008175</v>
      </c>
      <c r="BN835" s="545"/>
      <c r="BO835" s="545">
        <f t="shared" si="148"/>
        <v>0</v>
      </c>
      <c r="BP835" s="545">
        <f t="shared" si="149"/>
        <v>0</v>
      </c>
      <c r="BQ835" s="545"/>
      <c r="BR835" s="545"/>
      <c r="BS835" s="545"/>
      <c r="BT835" s="545">
        <f t="shared" si="150"/>
        <v>60</v>
      </c>
      <c r="BU835" s="545">
        <f t="shared" si="151"/>
        <v>-12461989.344604906</v>
      </c>
      <c r="BV835" s="545">
        <f t="shared" si="152"/>
        <v>-4112456.483719619</v>
      </c>
      <c r="BW835" s="545">
        <f t="shared" si="153"/>
        <v>-4112456.483719619</v>
      </c>
      <c r="BX835" s="1101">
        <f t="shared" si="139"/>
        <v>2.4848223975451448E-4</v>
      </c>
      <c r="BY835" s="1102">
        <f t="shared" si="140"/>
        <v>45917448.655395091</v>
      </c>
    </row>
    <row r="836" spans="1:77" ht="12" customHeight="1">
      <c r="A836" s="1086">
        <v>1911351002</v>
      </c>
      <c r="B836" s="1061">
        <v>7151000</v>
      </c>
      <c r="C836" s="1062">
        <v>7053338</v>
      </c>
      <c r="D836" s="1062">
        <v>50</v>
      </c>
      <c r="E836" s="1062" t="s">
        <v>5266</v>
      </c>
      <c r="F836" s="1062" t="s">
        <v>3333</v>
      </c>
      <c r="G836" s="1087" t="s">
        <v>4655</v>
      </c>
      <c r="H836" s="1088" t="s">
        <v>2887</v>
      </c>
      <c r="I836" s="1088" t="s">
        <v>2795</v>
      </c>
      <c r="J836" s="1089" t="s">
        <v>3333</v>
      </c>
      <c r="K836" s="1090">
        <v>43181</v>
      </c>
      <c r="L836" s="1091"/>
      <c r="M836" s="563">
        <v>0</v>
      </c>
      <c r="N836" s="562">
        <v>0</v>
      </c>
      <c r="O836" s="564">
        <v>0</v>
      </c>
      <c r="P836" s="565">
        <v>0</v>
      </c>
      <c r="Q836" s="564" t="s">
        <v>2796</v>
      </c>
      <c r="R836" s="564" t="s">
        <v>127</v>
      </c>
      <c r="S836" s="566">
        <v>4700000</v>
      </c>
      <c r="T836" s="567" t="s">
        <v>2797</v>
      </c>
      <c r="U836" s="601"/>
      <c r="V836" s="569">
        <v>4700000</v>
      </c>
      <c r="W836" s="566">
        <v>0</v>
      </c>
      <c r="X836" s="570">
        <v>0</v>
      </c>
      <c r="Y836" s="571">
        <v>4700000</v>
      </c>
      <c r="Z836" s="601"/>
      <c r="AA836" s="572"/>
      <c r="AB836" s="573"/>
      <c r="AC836" s="652">
        <v>0</v>
      </c>
      <c r="AD836" s="574">
        <v>0</v>
      </c>
      <c r="AE836" s="574">
        <v>0</v>
      </c>
      <c r="AF836" s="575">
        <v>0</v>
      </c>
      <c r="AG836" s="576" t="s">
        <v>2798</v>
      </c>
      <c r="AH836" s="574">
        <v>0</v>
      </c>
      <c r="AI836" s="577" t="s">
        <v>2798</v>
      </c>
      <c r="AJ836" s="574">
        <v>0</v>
      </c>
      <c r="AK836" s="577" t="s">
        <v>2798</v>
      </c>
      <c r="AL836" s="575">
        <v>0</v>
      </c>
      <c r="AM836" s="601"/>
      <c r="AN836" s="578">
        <v>0</v>
      </c>
      <c r="AO836" s="579">
        <v>0</v>
      </c>
      <c r="AP836" s="601"/>
      <c r="AQ836" s="595" t="s">
        <v>2795</v>
      </c>
      <c r="AR836" s="596" t="s">
        <v>2799</v>
      </c>
      <c r="AS836" s="582">
        <v>0</v>
      </c>
      <c r="AT836" s="601"/>
      <c r="AU836" s="595" t="s">
        <v>2795</v>
      </c>
      <c r="AV836" s="598" t="s">
        <v>2800</v>
      </c>
      <c r="AW836" s="562" t="s">
        <v>2801</v>
      </c>
      <c r="AX836" s="585"/>
      <c r="AY836" s="585"/>
      <c r="AZ836" s="586">
        <v>0</v>
      </c>
      <c r="BA836" s="586">
        <v>0</v>
      </c>
      <c r="BB836" s="586">
        <v>0</v>
      </c>
      <c r="BC836" s="592">
        <v>0</v>
      </c>
      <c r="BD836" s="599">
        <v>0</v>
      </c>
      <c r="BE836" s="568"/>
      <c r="BF836" s="589" t="s">
        <v>178</v>
      </c>
      <c r="BG836" s="590">
        <v>0</v>
      </c>
      <c r="BH836" s="590">
        <v>0</v>
      </c>
      <c r="BI836" s="591">
        <v>4700000</v>
      </c>
      <c r="BJ836" s="1100">
        <v>60</v>
      </c>
      <c r="BK836" s="544">
        <f t="shared" si="145"/>
        <v>78333.333333333328</v>
      </c>
      <c r="BL836" s="544">
        <f t="shared" si="146"/>
        <v>61611.877992715206</v>
      </c>
      <c r="BM836" s="544">
        <f t="shared" si="147"/>
        <v>-16721.455340618122</v>
      </c>
      <c r="BN836" s="545"/>
      <c r="BO836" s="545">
        <f t="shared" si="148"/>
        <v>0</v>
      </c>
      <c r="BP836" s="545">
        <f t="shared" si="149"/>
        <v>0</v>
      </c>
      <c r="BQ836" s="545"/>
      <c r="BR836" s="545"/>
      <c r="BS836" s="545"/>
      <c r="BT836" s="545">
        <f t="shared" si="150"/>
        <v>60</v>
      </c>
      <c r="BU836" s="545">
        <f t="shared" si="151"/>
        <v>-1003287.3204370873</v>
      </c>
      <c r="BV836" s="545">
        <f t="shared" si="152"/>
        <v>-331084.81574423885</v>
      </c>
      <c r="BW836" s="545">
        <f t="shared" si="153"/>
        <v>-331084.81574423885</v>
      </c>
      <c r="BX836" s="1101">
        <f t="shared" si="139"/>
        <v>2.0004757956837783E-5</v>
      </c>
      <c r="BY836" s="1102">
        <f t="shared" si="140"/>
        <v>3696712.6795629123</v>
      </c>
    </row>
    <row r="837" spans="1:77" ht="12" customHeight="1">
      <c r="A837" s="1086">
        <v>1911351002</v>
      </c>
      <c r="B837" s="1061">
        <v>7151000</v>
      </c>
      <c r="C837" s="1062">
        <v>7053338</v>
      </c>
      <c r="D837" s="1062">
        <v>51</v>
      </c>
      <c r="E837" s="1062" t="s">
        <v>5267</v>
      </c>
      <c r="F837" s="1062" t="s">
        <v>3333</v>
      </c>
      <c r="G837" s="1087" t="s">
        <v>3334</v>
      </c>
      <c r="H837" s="1088" t="s">
        <v>2887</v>
      </c>
      <c r="I837" s="1088" t="s">
        <v>2795</v>
      </c>
      <c r="J837" s="1089" t="s">
        <v>3333</v>
      </c>
      <c r="K837" s="1090">
        <v>43181</v>
      </c>
      <c r="L837" s="1091"/>
      <c r="M837" s="563">
        <v>0</v>
      </c>
      <c r="N837" s="562">
        <v>0</v>
      </c>
      <c r="O837" s="564">
        <v>0</v>
      </c>
      <c r="P837" s="565">
        <v>0</v>
      </c>
      <c r="Q837" s="564" t="s">
        <v>2796</v>
      </c>
      <c r="R837" s="564" t="s">
        <v>127</v>
      </c>
      <c r="S837" s="566">
        <v>12857143</v>
      </c>
      <c r="T837" s="567" t="s">
        <v>2797</v>
      </c>
      <c r="U837" s="601"/>
      <c r="V837" s="569">
        <v>12857143</v>
      </c>
      <c r="W837" s="566">
        <v>0</v>
      </c>
      <c r="X837" s="570">
        <v>0</v>
      </c>
      <c r="Y837" s="571">
        <v>12857143</v>
      </c>
      <c r="Z837" s="601"/>
      <c r="AA837" s="572"/>
      <c r="AB837" s="573"/>
      <c r="AC837" s="652">
        <v>0</v>
      </c>
      <c r="AD837" s="574">
        <v>0</v>
      </c>
      <c r="AE837" s="574">
        <v>0</v>
      </c>
      <c r="AF837" s="575">
        <v>0</v>
      </c>
      <c r="AG837" s="576" t="s">
        <v>2798</v>
      </c>
      <c r="AH837" s="574">
        <v>0</v>
      </c>
      <c r="AI837" s="577" t="s">
        <v>2798</v>
      </c>
      <c r="AJ837" s="574">
        <v>0</v>
      </c>
      <c r="AK837" s="577" t="s">
        <v>2798</v>
      </c>
      <c r="AL837" s="575">
        <v>0</v>
      </c>
      <c r="AM837" s="601"/>
      <c r="AN837" s="578">
        <v>0</v>
      </c>
      <c r="AO837" s="579">
        <v>0</v>
      </c>
      <c r="AP837" s="601"/>
      <c r="AQ837" s="595" t="s">
        <v>2795</v>
      </c>
      <c r="AR837" s="596" t="s">
        <v>2799</v>
      </c>
      <c r="AS837" s="582">
        <v>0</v>
      </c>
      <c r="AT837" s="601"/>
      <c r="AU837" s="595" t="s">
        <v>2795</v>
      </c>
      <c r="AV837" s="598" t="s">
        <v>2800</v>
      </c>
      <c r="AW837" s="562" t="s">
        <v>2801</v>
      </c>
      <c r="AX837" s="585"/>
      <c r="AY837" s="585"/>
      <c r="AZ837" s="586">
        <v>0</v>
      </c>
      <c r="BA837" s="586">
        <v>0</v>
      </c>
      <c r="BB837" s="586">
        <v>0</v>
      </c>
      <c r="BC837" s="592">
        <v>0</v>
      </c>
      <c r="BD837" s="599">
        <v>0</v>
      </c>
      <c r="BE837" s="568"/>
      <c r="BF837" s="589" t="s">
        <v>178</v>
      </c>
      <c r="BG837" s="590">
        <v>0</v>
      </c>
      <c r="BH837" s="590">
        <v>0</v>
      </c>
      <c r="BI837" s="591">
        <v>12857143</v>
      </c>
      <c r="BJ837" s="1100">
        <v>60</v>
      </c>
      <c r="BK837" s="544">
        <f t="shared" si="145"/>
        <v>214285.71666666667</v>
      </c>
      <c r="BL837" s="544">
        <f t="shared" si="146"/>
        <v>168543.13315976431</v>
      </c>
      <c r="BM837" s="544">
        <f t="shared" si="147"/>
        <v>-45742.58350690236</v>
      </c>
      <c r="BN837" s="545"/>
      <c r="BO837" s="545">
        <f t="shared" si="148"/>
        <v>0</v>
      </c>
      <c r="BP837" s="545">
        <f t="shared" si="149"/>
        <v>0</v>
      </c>
      <c r="BQ837" s="545"/>
      <c r="BR837" s="545"/>
      <c r="BS837" s="545"/>
      <c r="BT837" s="545">
        <f t="shared" si="150"/>
        <v>60</v>
      </c>
      <c r="BU837" s="545">
        <f t="shared" si="151"/>
        <v>-2744555.0104141417</v>
      </c>
      <c r="BV837" s="545">
        <f t="shared" si="152"/>
        <v>-905703.15343666682</v>
      </c>
      <c r="BW837" s="545">
        <f t="shared" si="153"/>
        <v>-905703.15343666682</v>
      </c>
      <c r="BX837" s="1101">
        <f t="shared" si="139"/>
        <v>5.4724262496053444E-5</v>
      </c>
      <c r="BY837" s="1102">
        <f t="shared" si="140"/>
        <v>10112587.98958586</v>
      </c>
    </row>
    <row r="838" spans="1:77" ht="12" customHeight="1">
      <c r="A838" s="1086">
        <v>1911351002</v>
      </c>
      <c r="B838" s="1061">
        <v>7151000</v>
      </c>
      <c r="C838" s="1062">
        <v>7053338</v>
      </c>
      <c r="D838" s="1062">
        <v>52</v>
      </c>
      <c r="E838" s="1062" t="s">
        <v>5268</v>
      </c>
      <c r="F838" s="1062" t="s">
        <v>3333</v>
      </c>
      <c r="G838" s="1087" t="s">
        <v>3334</v>
      </c>
      <c r="H838" s="1088" t="s">
        <v>2887</v>
      </c>
      <c r="I838" s="1088" t="s">
        <v>2795</v>
      </c>
      <c r="J838" s="1089" t="s">
        <v>3333</v>
      </c>
      <c r="K838" s="1090">
        <v>43181</v>
      </c>
      <c r="L838" s="1091"/>
      <c r="M838" s="563">
        <v>0</v>
      </c>
      <c r="N838" s="562">
        <v>0</v>
      </c>
      <c r="O838" s="564">
        <v>0</v>
      </c>
      <c r="P838" s="565">
        <v>0</v>
      </c>
      <c r="Q838" s="564" t="s">
        <v>2796</v>
      </c>
      <c r="R838" s="564" t="s">
        <v>127</v>
      </c>
      <c r="S838" s="566">
        <v>21000000</v>
      </c>
      <c r="T838" s="567" t="s">
        <v>2797</v>
      </c>
      <c r="U838" s="601"/>
      <c r="V838" s="569">
        <v>21000000</v>
      </c>
      <c r="W838" s="566">
        <v>0</v>
      </c>
      <c r="X838" s="570">
        <v>0</v>
      </c>
      <c r="Y838" s="571">
        <v>21000000</v>
      </c>
      <c r="Z838" s="601"/>
      <c r="AA838" s="572"/>
      <c r="AB838" s="573"/>
      <c r="AC838" s="652">
        <v>0</v>
      </c>
      <c r="AD838" s="574">
        <v>0</v>
      </c>
      <c r="AE838" s="574">
        <v>0</v>
      </c>
      <c r="AF838" s="575">
        <v>0</v>
      </c>
      <c r="AG838" s="576" t="s">
        <v>2798</v>
      </c>
      <c r="AH838" s="574">
        <v>0</v>
      </c>
      <c r="AI838" s="577" t="s">
        <v>2798</v>
      </c>
      <c r="AJ838" s="574">
        <v>0</v>
      </c>
      <c r="AK838" s="577" t="s">
        <v>2798</v>
      </c>
      <c r="AL838" s="575">
        <v>0</v>
      </c>
      <c r="AM838" s="601"/>
      <c r="AN838" s="578">
        <v>0</v>
      </c>
      <c r="AO838" s="579">
        <v>0</v>
      </c>
      <c r="AP838" s="601"/>
      <c r="AQ838" s="595" t="s">
        <v>2795</v>
      </c>
      <c r="AR838" s="596" t="s">
        <v>2799</v>
      </c>
      <c r="AS838" s="582">
        <v>0</v>
      </c>
      <c r="AT838" s="601"/>
      <c r="AU838" s="595" t="s">
        <v>2795</v>
      </c>
      <c r="AV838" s="598" t="s">
        <v>2800</v>
      </c>
      <c r="AW838" s="562" t="s">
        <v>2801</v>
      </c>
      <c r="AX838" s="585"/>
      <c r="AY838" s="585"/>
      <c r="AZ838" s="586">
        <v>0</v>
      </c>
      <c r="BA838" s="586">
        <v>0</v>
      </c>
      <c r="BB838" s="586">
        <v>0</v>
      </c>
      <c r="BC838" s="592">
        <v>0</v>
      </c>
      <c r="BD838" s="599">
        <v>0</v>
      </c>
      <c r="BE838" s="568"/>
      <c r="BF838" s="589" t="s">
        <v>178</v>
      </c>
      <c r="BG838" s="590">
        <v>0</v>
      </c>
      <c r="BH838" s="590">
        <v>0</v>
      </c>
      <c r="BI838" s="591">
        <v>21000000</v>
      </c>
      <c r="BJ838" s="1100">
        <v>60</v>
      </c>
      <c r="BK838" s="544">
        <f t="shared" si="145"/>
        <v>350000</v>
      </c>
      <c r="BL838" s="544">
        <f t="shared" si="146"/>
        <v>275287.11443553603</v>
      </c>
      <c r="BM838" s="544">
        <f t="shared" si="147"/>
        <v>-74712.88556446397</v>
      </c>
      <c r="BN838" s="545"/>
      <c r="BO838" s="545">
        <f t="shared" si="148"/>
        <v>0</v>
      </c>
      <c r="BP838" s="545">
        <f t="shared" si="149"/>
        <v>0</v>
      </c>
      <c r="BQ838" s="545"/>
      <c r="BR838" s="545"/>
      <c r="BS838" s="545"/>
      <c r="BT838" s="545">
        <f t="shared" si="150"/>
        <v>60</v>
      </c>
      <c r="BU838" s="545">
        <f t="shared" si="151"/>
        <v>-4482773.1338678384</v>
      </c>
      <c r="BV838" s="545">
        <f t="shared" si="152"/>
        <v>-1479315.1341763868</v>
      </c>
      <c r="BW838" s="545">
        <f t="shared" si="153"/>
        <v>-1479315.1341763868</v>
      </c>
      <c r="BX838" s="1101">
        <f t="shared" si="139"/>
        <v>8.9382961083743276E-5</v>
      </c>
      <c r="BY838" s="1102">
        <f t="shared" si="140"/>
        <v>16517226.866132161</v>
      </c>
    </row>
    <row r="839" spans="1:77" ht="12" customHeight="1">
      <c r="A839" s="1086">
        <v>1911351002</v>
      </c>
      <c r="B839" s="1061">
        <v>7151000</v>
      </c>
      <c r="C839" s="1062">
        <v>7053338</v>
      </c>
      <c r="D839" s="1062">
        <v>53</v>
      </c>
      <c r="E839" s="1062" t="s">
        <v>5269</v>
      </c>
      <c r="F839" s="1062" t="s">
        <v>3333</v>
      </c>
      <c r="G839" s="1087" t="s">
        <v>3334</v>
      </c>
      <c r="H839" s="1088" t="s">
        <v>2887</v>
      </c>
      <c r="I839" s="1088" t="s">
        <v>2795</v>
      </c>
      <c r="J839" s="1089" t="s">
        <v>3333</v>
      </c>
      <c r="K839" s="1090">
        <v>43181</v>
      </c>
      <c r="L839" s="1091"/>
      <c r="M839" s="563">
        <v>0</v>
      </c>
      <c r="N839" s="562">
        <v>0</v>
      </c>
      <c r="O839" s="564">
        <v>0</v>
      </c>
      <c r="P839" s="565">
        <v>0</v>
      </c>
      <c r="Q839" s="564" t="s">
        <v>2796</v>
      </c>
      <c r="R839" s="564" t="s">
        <v>127</v>
      </c>
      <c r="S839" s="566">
        <v>32462500</v>
      </c>
      <c r="T839" s="567" t="s">
        <v>2797</v>
      </c>
      <c r="U839" s="601"/>
      <c r="V839" s="569">
        <v>32462500</v>
      </c>
      <c r="W839" s="566">
        <v>0</v>
      </c>
      <c r="X839" s="570">
        <v>0</v>
      </c>
      <c r="Y839" s="571">
        <v>32462500</v>
      </c>
      <c r="Z839" s="601"/>
      <c r="AA839" s="572"/>
      <c r="AB839" s="573"/>
      <c r="AC839" s="652">
        <v>0</v>
      </c>
      <c r="AD839" s="574">
        <v>0</v>
      </c>
      <c r="AE839" s="574">
        <v>0</v>
      </c>
      <c r="AF839" s="575">
        <v>0</v>
      </c>
      <c r="AG839" s="576" t="s">
        <v>2798</v>
      </c>
      <c r="AH839" s="574">
        <v>0</v>
      </c>
      <c r="AI839" s="577" t="s">
        <v>2798</v>
      </c>
      <c r="AJ839" s="574">
        <v>0</v>
      </c>
      <c r="AK839" s="577" t="s">
        <v>2798</v>
      </c>
      <c r="AL839" s="575">
        <v>0</v>
      </c>
      <c r="AM839" s="601"/>
      <c r="AN839" s="578">
        <v>0</v>
      </c>
      <c r="AO839" s="579">
        <v>0</v>
      </c>
      <c r="AP839" s="601"/>
      <c r="AQ839" s="595" t="s">
        <v>2795</v>
      </c>
      <c r="AR839" s="596" t="s">
        <v>2799</v>
      </c>
      <c r="AS839" s="582">
        <v>0</v>
      </c>
      <c r="AT839" s="601"/>
      <c r="AU839" s="595" t="s">
        <v>2795</v>
      </c>
      <c r="AV839" s="598" t="s">
        <v>2800</v>
      </c>
      <c r="AW839" s="562" t="s">
        <v>2801</v>
      </c>
      <c r="AX839" s="585"/>
      <c r="AY839" s="585"/>
      <c r="AZ839" s="586">
        <v>0</v>
      </c>
      <c r="BA839" s="586">
        <v>0</v>
      </c>
      <c r="BB839" s="586">
        <v>0</v>
      </c>
      <c r="BC839" s="592">
        <v>0</v>
      </c>
      <c r="BD839" s="599">
        <v>0</v>
      </c>
      <c r="BE839" s="568"/>
      <c r="BF839" s="589" t="s">
        <v>178</v>
      </c>
      <c r="BG839" s="590">
        <v>0</v>
      </c>
      <c r="BH839" s="590">
        <v>0</v>
      </c>
      <c r="BI839" s="591">
        <v>32462500</v>
      </c>
      <c r="BJ839" s="1100">
        <v>60</v>
      </c>
      <c r="BK839" s="544">
        <f t="shared" si="145"/>
        <v>541041.66666666663</v>
      </c>
      <c r="BL839" s="544">
        <f t="shared" si="146"/>
        <v>425547.99773159943</v>
      </c>
      <c r="BM839" s="544">
        <f t="shared" si="147"/>
        <v>-115493.66893506719</v>
      </c>
      <c r="BN839" s="545"/>
      <c r="BO839" s="545">
        <f t="shared" si="148"/>
        <v>0</v>
      </c>
      <c r="BP839" s="545">
        <f t="shared" si="149"/>
        <v>0</v>
      </c>
      <c r="BQ839" s="545"/>
      <c r="BR839" s="545"/>
      <c r="BS839" s="545"/>
      <c r="BT839" s="545">
        <f t="shared" si="150"/>
        <v>60</v>
      </c>
      <c r="BU839" s="545">
        <f t="shared" si="151"/>
        <v>-6929620.1361040315</v>
      </c>
      <c r="BV839" s="545">
        <f t="shared" si="152"/>
        <v>-2286774.6449143304</v>
      </c>
      <c r="BW839" s="545">
        <f t="shared" si="153"/>
        <v>-2286774.6449143304</v>
      </c>
      <c r="BX839" s="1101">
        <f t="shared" si="139"/>
        <v>1.381711606752865E-4</v>
      </c>
      <c r="BY839" s="1102">
        <f t="shared" si="140"/>
        <v>25532879.863895968</v>
      </c>
    </row>
    <row r="840" spans="1:77" ht="12" customHeight="1">
      <c r="A840" s="1086">
        <v>1911351002</v>
      </c>
      <c r="B840" s="1061">
        <v>7151000</v>
      </c>
      <c r="C840" s="1062">
        <v>7053338</v>
      </c>
      <c r="D840" s="1062">
        <v>54</v>
      </c>
      <c r="E840" s="1062" t="s">
        <v>5341</v>
      </c>
      <c r="F840" s="1062" t="s">
        <v>3333</v>
      </c>
      <c r="G840" s="1087" t="s">
        <v>4655</v>
      </c>
      <c r="H840" s="1088" t="s">
        <v>2887</v>
      </c>
      <c r="I840" s="1088" t="s">
        <v>2795</v>
      </c>
      <c r="J840" s="1089" t="s">
        <v>3333</v>
      </c>
      <c r="K840" s="1090">
        <v>43212</v>
      </c>
      <c r="L840" s="1091"/>
      <c r="M840" s="563">
        <v>0</v>
      </c>
      <c r="N840" s="562">
        <v>0</v>
      </c>
      <c r="O840" s="564">
        <v>0</v>
      </c>
      <c r="P840" s="565">
        <v>0</v>
      </c>
      <c r="Q840" s="564" t="s">
        <v>2796</v>
      </c>
      <c r="R840" s="564" t="s">
        <v>127</v>
      </c>
      <c r="S840" s="566">
        <v>46879324.060000002</v>
      </c>
      <c r="T840" s="567" t="s">
        <v>2939</v>
      </c>
      <c r="U840" s="601"/>
      <c r="V840" s="569">
        <v>0</v>
      </c>
      <c r="W840" s="566">
        <v>0</v>
      </c>
      <c r="X840" s="570">
        <v>0</v>
      </c>
      <c r="Y840" s="571">
        <v>0</v>
      </c>
      <c r="Z840" s="601"/>
      <c r="AA840" s="572" t="s">
        <v>3802</v>
      </c>
      <c r="AB840" s="573"/>
      <c r="AC840" s="652">
        <v>46879324.060000002</v>
      </c>
      <c r="AD840" s="574">
        <v>46879324.060000002</v>
      </c>
      <c r="AE840" s="574">
        <v>0</v>
      </c>
      <c r="AF840" s="575">
        <v>46879324.060000002</v>
      </c>
      <c r="AG840" s="576" t="s">
        <v>2798</v>
      </c>
      <c r="AH840" s="574">
        <v>0</v>
      </c>
      <c r="AI840" s="577" t="s">
        <v>2798</v>
      </c>
      <c r="AJ840" s="574">
        <v>0</v>
      </c>
      <c r="AK840" s="577" t="s">
        <v>2798</v>
      </c>
      <c r="AL840" s="575">
        <v>0</v>
      </c>
      <c r="AM840" s="601"/>
      <c r="AN840" s="578">
        <v>46879324.060000002</v>
      </c>
      <c r="AO840" s="579">
        <v>0</v>
      </c>
      <c r="AP840" s="601"/>
      <c r="AQ840" s="595" t="s">
        <v>2795</v>
      </c>
      <c r="AR840" s="596" t="s">
        <v>2799</v>
      </c>
      <c r="AS840" s="582">
        <v>0</v>
      </c>
      <c r="AT840" s="601"/>
      <c r="AU840" s="595" t="s">
        <v>2795</v>
      </c>
      <c r="AV840" s="598" t="s">
        <v>2800</v>
      </c>
      <c r="AW840" s="562" t="s">
        <v>2801</v>
      </c>
      <c r="AX840" s="585"/>
      <c r="AY840" s="585"/>
      <c r="AZ840" s="586">
        <v>0</v>
      </c>
      <c r="BA840" s="586">
        <v>0</v>
      </c>
      <c r="BB840" s="586">
        <v>0</v>
      </c>
      <c r="BC840" s="592">
        <v>0</v>
      </c>
      <c r="BD840" s="599">
        <v>0</v>
      </c>
      <c r="BE840" s="568"/>
      <c r="BF840" s="589" t="s">
        <v>178</v>
      </c>
      <c r="BG840" s="590">
        <v>0</v>
      </c>
      <c r="BH840" s="590">
        <v>0</v>
      </c>
      <c r="BI840" s="591">
        <v>46879324.060000002</v>
      </c>
      <c r="BJ840" s="1100">
        <v>60</v>
      </c>
      <c r="BK840" s="544">
        <f t="shared" si="145"/>
        <v>781322.0676666667</v>
      </c>
      <c r="BL840" s="544">
        <f t="shared" si="146"/>
        <v>614536.84986503795</v>
      </c>
      <c r="BM840" s="544">
        <f t="shared" si="147"/>
        <v>-166785.21780162875</v>
      </c>
      <c r="BN840" s="545"/>
      <c r="BO840" s="545">
        <f t="shared" si="148"/>
        <v>0</v>
      </c>
      <c r="BP840" s="545">
        <f t="shared" si="149"/>
        <v>0</v>
      </c>
      <c r="BQ840" s="545"/>
      <c r="BR840" s="545"/>
      <c r="BS840" s="545"/>
      <c r="BT840" s="545">
        <f t="shared" si="150"/>
        <v>60</v>
      </c>
      <c r="BU840" s="545">
        <f t="shared" si="151"/>
        <v>-10007113.068097726</v>
      </c>
      <c r="BV840" s="545">
        <f t="shared" si="152"/>
        <v>-3302347.3124722494</v>
      </c>
      <c r="BW840" s="545">
        <f t="shared" si="153"/>
        <v>-3302347.3124722494</v>
      </c>
      <c r="BX840" s="1101">
        <f t="shared" si="139"/>
        <v>1.9953394276605574E-4</v>
      </c>
      <c r="BY840" s="1102">
        <f t="shared" si="140"/>
        <v>36872210.991902277</v>
      </c>
    </row>
    <row r="841" spans="1:77" ht="12" customHeight="1">
      <c r="A841" s="1086">
        <v>1911351002</v>
      </c>
      <c r="B841" s="1061">
        <v>7151000</v>
      </c>
      <c r="C841" s="1062">
        <v>7053338</v>
      </c>
      <c r="D841" s="1062">
        <v>55</v>
      </c>
      <c r="E841" s="1062" t="s">
        <v>5342</v>
      </c>
      <c r="F841" s="1062" t="s">
        <v>3333</v>
      </c>
      <c r="G841" s="1087" t="s">
        <v>4655</v>
      </c>
      <c r="H841" s="1088" t="s">
        <v>2887</v>
      </c>
      <c r="I841" s="1088" t="s">
        <v>2795</v>
      </c>
      <c r="J841" s="1089" t="s">
        <v>3333</v>
      </c>
      <c r="K841" s="1090">
        <v>43212</v>
      </c>
      <c r="L841" s="1091"/>
      <c r="M841" s="563">
        <v>0</v>
      </c>
      <c r="N841" s="562">
        <v>0</v>
      </c>
      <c r="O841" s="564">
        <v>0</v>
      </c>
      <c r="P841" s="565">
        <v>0</v>
      </c>
      <c r="Q841" s="564" t="s">
        <v>2796</v>
      </c>
      <c r="R841" s="564" t="s">
        <v>127</v>
      </c>
      <c r="S841" s="566">
        <v>4700000</v>
      </c>
      <c r="T841" s="567" t="s">
        <v>2939</v>
      </c>
      <c r="U841" s="601"/>
      <c r="V841" s="569">
        <v>0</v>
      </c>
      <c r="W841" s="566">
        <v>0</v>
      </c>
      <c r="X841" s="570">
        <v>0</v>
      </c>
      <c r="Y841" s="571">
        <v>0</v>
      </c>
      <c r="Z841" s="601"/>
      <c r="AA841" s="572" t="s">
        <v>3802</v>
      </c>
      <c r="AB841" s="573"/>
      <c r="AC841" s="652">
        <v>4700000</v>
      </c>
      <c r="AD841" s="574">
        <v>4700000</v>
      </c>
      <c r="AE841" s="574">
        <v>0</v>
      </c>
      <c r="AF841" s="575">
        <v>4700000</v>
      </c>
      <c r="AG841" s="576" t="s">
        <v>2798</v>
      </c>
      <c r="AH841" s="574">
        <v>0</v>
      </c>
      <c r="AI841" s="577" t="s">
        <v>2798</v>
      </c>
      <c r="AJ841" s="574">
        <v>0</v>
      </c>
      <c r="AK841" s="577" t="s">
        <v>2798</v>
      </c>
      <c r="AL841" s="575">
        <v>0</v>
      </c>
      <c r="AM841" s="601"/>
      <c r="AN841" s="578">
        <v>4700000</v>
      </c>
      <c r="AO841" s="579">
        <v>0</v>
      </c>
      <c r="AP841" s="601"/>
      <c r="AQ841" s="595" t="s">
        <v>2795</v>
      </c>
      <c r="AR841" s="596" t="s">
        <v>2799</v>
      </c>
      <c r="AS841" s="582">
        <v>0</v>
      </c>
      <c r="AT841" s="601"/>
      <c r="AU841" s="595" t="s">
        <v>2795</v>
      </c>
      <c r="AV841" s="598" t="s">
        <v>2800</v>
      </c>
      <c r="AW841" s="562" t="s">
        <v>2801</v>
      </c>
      <c r="AX841" s="585"/>
      <c r="AY841" s="585"/>
      <c r="AZ841" s="586">
        <v>0</v>
      </c>
      <c r="BA841" s="586">
        <v>0</v>
      </c>
      <c r="BB841" s="586">
        <v>0</v>
      </c>
      <c r="BC841" s="592">
        <v>0</v>
      </c>
      <c r="BD841" s="599">
        <v>0</v>
      </c>
      <c r="BE841" s="568"/>
      <c r="BF841" s="589" t="s">
        <v>178</v>
      </c>
      <c r="BG841" s="590">
        <v>0</v>
      </c>
      <c r="BH841" s="590">
        <v>0</v>
      </c>
      <c r="BI841" s="591">
        <v>4700000</v>
      </c>
      <c r="BJ841" s="1100">
        <v>60</v>
      </c>
      <c r="BK841" s="544">
        <f t="shared" si="145"/>
        <v>78333.333333333328</v>
      </c>
      <c r="BL841" s="544">
        <f t="shared" si="146"/>
        <v>61611.877992715206</v>
      </c>
      <c r="BM841" s="544">
        <f t="shared" si="147"/>
        <v>-16721.455340618122</v>
      </c>
      <c r="BN841" s="545"/>
      <c r="BO841" s="545">
        <f t="shared" si="148"/>
        <v>0</v>
      </c>
      <c r="BP841" s="545">
        <f t="shared" si="149"/>
        <v>0</v>
      </c>
      <c r="BQ841" s="545"/>
      <c r="BR841" s="545"/>
      <c r="BS841" s="545"/>
      <c r="BT841" s="545">
        <f t="shared" si="150"/>
        <v>60</v>
      </c>
      <c r="BU841" s="545">
        <f t="shared" si="151"/>
        <v>-1003287.3204370873</v>
      </c>
      <c r="BV841" s="545">
        <f t="shared" si="152"/>
        <v>-331084.81574423885</v>
      </c>
      <c r="BW841" s="545">
        <f t="shared" si="153"/>
        <v>-331084.81574423885</v>
      </c>
      <c r="BX841" s="1101">
        <f t="shared" si="139"/>
        <v>2.0004757956837783E-5</v>
      </c>
      <c r="BY841" s="1102">
        <f t="shared" si="140"/>
        <v>3696712.6795629123</v>
      </c>
    </row>
    <row r="842" spans="1:77" ht="12" customHeight="1">
      <c r="A842" s="1086">
        <v>1911351002</v>
      </c>
      <c r="B842" s="1061">
        <v>7151000</v>
      </c>
      <c r="C842" s="1062">
        <v>7053338</v>
      </c>
      <c r="D842" s="1062">
        <v>56</v>
      </c>
      <c r="E842" s="1062" t="s">
        <v>5343</v>
      </c>
      <c r="F842" s="1062" t="s">
        <v>3333</v>
      </c>
      <c r="G842" s="1087" t="s">
        <v>4655</v>
      </c>
      <c r="H842" s="1088" t="s">
        <v>2887</v>
      </c>
      <c r="I842" s="1088" t="s">
        <v>2795</v>
      </c>
      <c r="J842" s="1089" t="s">
        <v>3333</v>
      </c>
      <c r="K842" s="1090">
        <v>43212</v>
      </c>
      <c r="L842" s="1091"/>
      <c r="M842" s="563">
        <v>0</v>
      </c>
      <c r="N842" s="562">
        <v>0</v>
      </c>
      <c r="O842" s="564">
        <v>0</v>
      </c>
      <c r="P842" s="565">
        <v>0</v>
      </c>
      <c r="Q842" s="564" t="s">
        <v>2796</v>
      </c>
      <c r="R842" s="564" t="s">
        <v>127</v>
      </c>
      <c r="S842" s="566">
        <v>29000000</v>
      </c>
      <c r="T842" s="567" t="s">
        <v>2939</v>
      </c>
      <c r="U842" s="601"/>
      <c r="V842" s="569">
        <v>0</v>
      </c>
      <c r="W842" s="566">
        <v>0</v>
      </c>
      <c r="X842" s="570">
        <v>0</v>
      </c>
      <c r="Y842" s="571">
        <v>0</v>
      </c>
      <c r="Z842" s="601"/>
      <c r="AA842" s="572" t="s">
        <v>3802</v>
      </c>
      <c r="AB842" s="573"/>
      <c r="AC842" s="652">
        <v>29000000</v>
      </c>
      <c r="AD842" s="574">
        <v>29000000</v>
      </c>
      <c r="AE842" s="574">
        <v>0</v>
      </c>
      <c r="AF842" s="575">
        <v>29000000</v>
      </c>
      <c r="AG842" s="576" t="s">
        <v>2798</v>
      </c>
      <c r="AH842" s="574">
        <v>0</v>
      </c>
      <c r="AI842" s="577" t="s">
        <v>2798</v>
      </c>
      <c r="AJ842" s="574">
        <v>0</v>
      </c>
      <c r="AK842" s="577" t="s">
        <v>2798</v>
      </c>
      <c r="AL842" s="575">
        <v>0</v>
      </c>
      <c r="AM842" s="601"/>
      <c r="AN842" s="578">
        <v>29000000</v>
      </c>
      <c r="AO842" s="579">
        <v>0</v>
      </c>
      <c r="AP842" s="601"/>
      <c r="AQ842" s="595" t="s">
        <v>2795</v>
      </c>
      <c r="AR842" s="596" t="s">
        <v>2799</v>
      </c>
      <c r="AS842" s="582">
        <v>0</v>
      </c>
      <c r="AT842" s="601"/>
      <c r="AU842" s="595" t="s">
        <v>2795</v>
      </c>
      <c r="AV842" s="598" t="s">
        <v>2800</v>
      </c>
      <c r="AW842" s="562" t="s">
        <v>2801</v>
      </c>
      <c r="AX842" s="585"/>
      <c r="AY842" s="585"/>
      <c r="AZ842" s="586">
        <v>0</v>
      </c>
      <c r="BA842" s="586">
        <v>0</v>
      </c>
      <c r="BB842" s="586">
        <v>0</v>
      </c>
      <c r="BC842" s="592">
        <v>0</v>
      </c>
      <c r="BD842" s="599">
        <v>0</v>
      </c>
      <c r="BE842" s="568"/>
      <c r="BF842" s="589" t="s">
        <v>178</v>
      </c>
      <c r="BG842" s="590">
        <v>0</v>
      </c>
      <c r="BH842" s="590">
        <v>0</v>
      </c>
      <c r="BI842" s="591">
        <v>29000000</v>
      </c>
      <c r="BJ842" s="1100">
        <v>60</v>
      </c>
      <c r="BK842" s="544">
        <f t="shared" si="145"/>
        <v>483333.33333333331</v>
      </c>
      <c r="BL842" s="544">
        <f t="shared" si="146"/>
        <v>380158.39612526406</v>
      </c>
      <c r="BM842" s="544">
        <f t="shared" si="147"/>
        <v>-103174.93720806926</v>
      </c>
      <c r="BN842" s="545"/>
      <c r="BO842" s="545">
        <f t="shared" si="148"/>
        <v>0</v>
      </c>
      <c r="BP842" s="545">
        <f t="shared" si="149"/>
        <v>0</v>
      </c>
      <c r="BQ842" s="545"/>
      <c r="BR842" s="545"/>
      <c r="BS842" s="545"/>
      <c r="BT842" s="545">
        <f t="shared" si="150"/>
        <v>60</v>
      </c>
      <c r="BU842" s="545">
        <f t="shared" si="151"/>
        <v>-6190496.2324841553</v>
      </c>
      <c r="BV842" s="545">
        <f t="shared" si="152"/>
        <v>-2042863.7567197713</v>
      </c>
      <c r="BW842" s="545">
        <f t="shared" si="153"/>
        <v>-2042863.7567197713</v>
      </c>
      <c r="BX842" s="1101">
        <f t="shared" si="139"/>
        <v>1.234336129251693E-4</v>
      </c>
      <c r="BY842" s="1102">
        <f t="shared" si="140"/>
        <v>22809503.767515842</v>
      </c>
    </row>
    <row r="843" spans="1:77" ht="12" customHeight="1">
      <c r="A843" s="1086">
        <v>1911351002</v>
      </c>
      <c r="B843" s="1061">
        <v>7151000</v>
      </c>
      <c r="C843" s="1062">
        <v>7053338</v>
      </c>
      <c r="D843" s="1062">
        <v>57</v>
      </c>
      <c r="E843" s="1062" t="s">
        <v>5344</v>
      </c>
      <c r="F843" s="1062" t="s">
        <v>3333</v>
      </c>
      <c r="G843" s="1087" t="s">
        <v>3334</v>
      </c>
      <c r="H843" s="1088" t="s">
        <v>2887</v>
      </c>
      <c r="I843" s="1088" t="s">
        <v>2795</v>
      </c>
      <c r="J843" s="1089" t="s">
        <v>3333</v>
      </c>
      <c r="K843" s="1090">
        <v>43212</v>
      </c>
      <c r="L843" s="1091"/>
      <c r="M843" s="563">
        <v>0</v>
      </c>
      <c r="N843" s="562">
        <v>0</v>
      </c>
      <c r="O843" s="564">
        <v>0</v>
      </c>
      <c r="P843" s="565">
        <v>0</v>
      </c>
      <c r="Q843" s="564" t="s">
        <v>2796</v>
      </c>
      <c r="R843" s="564" t="s">
        <v>127</v>
      </c>
      <c r="S843" s="566">
        <v>4706000</v>
      </c>
      <c r="T843" s="567" t="s">
        <v>2939</v>
      </c>
      <c r="U843" s="601"/>
      <c r="V843" s="569">
        <v>0</v>
      </c>
      <c r="W843" s="566">
        <v>0</v>
      </c>
      <c r="X843" s="570">
        <v>0</v>
      </c>
      <c r="Y843" s="571">
        <v>0</v>
      </c>
      <c r="Z843" s="601"/>
      <c r="AA843" s="572" t="s">
        <v>3802</v>
      </c>
      <c r="AB843" s="573"/>
      <c r="AC843" s="652">
        <v>4706000</v>
      </c>
      <c r="AD843" s="574">
        <v>4706000</v>
      </c>
      <c r="AE843" s="574">
        <v>0</v>
      </c>
      <c r="AF843" s="575">
        <v>4706000</v>
      </c>
      <c r="AG843" s="576" t="s">
        <v>2798</v>
      </c>
      <c r="AH843" s="574">
        <v>0</v>
      </c>
      <c r="AI843" s="577" t="s">
        <v>2798</v>
      </c>
      <c r="AJ843" s="574">
        <v>0</v>
      </c>
      <c r="AK843" s="577" t="s">
        <v>2798</v>
      </c>
      <c r="AL843" s="575">
        <v>0</v>
      </c>
      <c r="AM843" s="601"/>
      <c r="AN843" s="578">
        <v>4706000</v>
      </c>
      <c r="AO843" s="579">
        <v>0</v>
      </c>
      <c r="AP843" s="601"/>
      <c r="AQ843" s="595" t="s">
        <v>2795</v>
      </c>
      <c r="AR843" s="596" t="s">
        <v>2799</v>
      </c>
      <c r="AS843" s="582">
        <v>0</v>
      </c>
      <c r="AT843" s="601"/>
      <c r="AU843" s="595" t="s">
        <v>2795</v>
      </c>
      <c r="AV843" s="598" t="s">
        <v>2800</v>
      </c>
      <c r="AW843" s="562" t="s">
        <v>2801</v>
      </c>
      <c r="AX843" s="585"/>
      <c r="AY843" s="585"/>
      <c r="AZ843" s="586">
        <v>0</v>
      </c>
      <c r="BA843" s="586">
        <v>0</v>
      </c>
      <c r="BB843" s="586">
        <v>0</v>
      </c>
      <c r="BC843" s="592">
        <v>0</v>
      </c>
      <c r="BD843" s="599">
        <v>0</v>
      </c>
      <c r="BE843" s="568"/>
      <c r="BF843" s="589" t="s">
        <v>178</v>
      </c>
      <c r="BG843" s="590">
        <v>0</v>
      </c>
      <c r="BH843" s="590">
        <v>0</v>
      </c>
      <c r="BI843" s="591">
        <v>4706000</v>
      </c>
      <c r="BJ843" s="1100">
        <v>60</v>
      </c>
      <c r="BK843" s="544">
        <f t="shared" si="145"/>
        <v>78433.333333333328</v>
      </c>
      <c r="BL843" s="544">
        <f t="shared" si="146"/>
        <v>61690.531453982498</v>
      </c>
      <c r="BM843" s="544">
        <f t="shared" si="147"/>
        <v>-16742.801879350831</v>
      </c>
      <c r="BN843" s="545"/>
      <c r="BO843" s="545">
        <f t="shared" si="148"/>
        <v>0</v>
      </c>
      <c r="BP843" s="545">
        <f t="shared" si="149"/>
        <v>0</v>
      </c>
      <c r="BQ843" s="545"/>
      <c r="BR843" s="545"/>
      <c r="BS843" s="545"/>
      <c r="BT843" s="545">
        <f t="shared" si="150"/>
        <v>60</v>
      </c>
      <c r="BU843" s="545">
        <f t="shared" si="151"/>
        <v>-1004568.1127610499</v>
      </c>
      <c r="BV843" s="545">
        <f t="shared" si="152"/>
        <v>-331507.4772111465</v>
      </c>
      <c r="BW843" s="545">
        <f t="shared" si="153"/>
        <v>-331507.4772111465</v>
      </c>
      <c r="BX843" s="1101">
        <f t="shared" si="139"/>
        <v>2.0030295945718852E-5</v>
      </c>
      <c r="BY843" s="1102">
        <f t="shared" si="140"/>
        <v>3701431.88723895</v>
      </c>
    </row>
    <row r="844" spans="1:77" ht="12" customHeight="1">
      <c r="A844" s="1086">
        <v>1911351002</v>
      </c>
      <c r="B844" s="1061">
        <v>7151000</v>
      </c>
      <c r="C844" s="1062">
        <v>7053338</v>
      </c>
      <c r="D844" s="1062">
        <v>58</v>
      </c>
      <c r="E844" s="1062" t="s">
        <v>5345</v>
      </c>
      <c r="F844" s="1062" t="s">
        <v>3333</v>
      </c>
      <c r="G844" s="1087" t="s">
        <v>3334</v>
      </c>
      <c r="H844" s="1088" t="s">
        <v>2887</v>
      </c>
      <c r="I844" s="1088" t="s">
        <v>2795</v>
      </c>
      <c r="J844" s="1089" t="s">
        <v>3333</v>
      </c>
      <c r="K844" s="1090">
        <v>43212</v>
      </c>
      <c r="L844" s="1091"/>
      <c r="M844" s="563">
        <v>0</v>
      </c>
      <c r="N844" s="562">
        <v>0</v>
      </c>
      <c r="O844" s="564">
        <v>0</v>
      </c>
      <c r="P844" s="565">
        <v>0</v>
      </c>
      <c r="Q844" s="564" t="s">
        <v>2796</v>
      </c>
      <c r="R844" s="564" t="s">
        <v>127</v>
      </c>
      <c r="S844" s="566">
        <v>52448441.549999997</v>
      </c>
      <c r="T844" s="567" t="s">
        <v>2939</v>
      </c>
      <c r="U844" s="601"/>
      <c r="V844" s="569">
        <v>0</v>
      </c>
      <c r="W844" s="566">
        <v>0</v>
      </c>
      <c r="X844" s="570">
        <v>0</v>
      </c>
      <c r="Y844" s="571">
        <v>0</v>
      </c>
      <c r="Z844" s="601"/>
      <c r="AA844" s="572" t="s">
        <v>3802</v>
      </c>
      <c r="AB844" s="573"/>
      <c r="AC844" s="652">
        <v>52448441.549999997</v>
      </c>
      <c r="AD844" s="574">
        <v>52448441.549999997</v>
      </c>
      <c r="AE844" s="574">
        <v>0</v>
      </c>
      <c r="AF844" s="575">
        <v>52448441.549999997</v>
      </c>
      <c r="AG844" s="576" t="s">
        <v>2798</v>
      </c>
      <c r="AH844" s="574">
        <v>0</v>
      </c>
      <c r="AI844" s="577" t="s">
        <v>2798</v>
      </c>
      <c r="AJ844" s="574">
        <v>0</v>
      </c>
      <c r="AK844" s="577" t="s">
        <v>2798</v>
      </c>
      <c r="AL844" s="575">
        <v>0</v>
      </c>
      <c r="AM844" s="601"/>
      <c r="AN844" s="578">
        <v>52448441.549999997</v>
      </c>
      <c r="AO844" s="579">
        <v>0</v>
      </c>
      <c r="AP844" s="601"/>
      <c r="AQ844" s="595" t="s">
        <v>2795</v>
      </c>
      <c r="AR844" s="596" t="s">
        <v>2799</v>
      </c>
      <c r="AS844" s="582">
        <v>0</v>
      </c>
      <c r="AT844" s="601"/>
      <c r="AU844" s="595" t="s">
        <v>2795</v>
      </c>
      <c r="AV844" s="598" t="s">
        <v>2800</v>
      </c>
      <c r="AW844" s="562" t="s">
        <v>2801</v>
      </c>
      <c r="AX844" s="585"/>
      <c r="AY844" s="585"/>
      <c r="AZ844" s="586">
        <v>0</v>
      </c>
      <c r="BA844" s="586">
        <v>0</v>
      </c>
      <c r="BB844" s="586">
        <v>0</v>
      </c>
      <c r="BC844" s="592">
        <v>0</v>
      </c>
      <c r="BD844" s="599">
        <v>0</v>
      </c>
      <c r="BE844" s="568"/>
      <c r="BF844" s="589" t="s">
        <v>178</v>
      </c>
      <c r="BG844" s="590">
        <v>0</v>
      </c>
      <c r="BH844" s="590">
        <v>0</v>
      </c>
      <c r="BI844" s="591">
        <v>52448441.549999997</v>
      </c>
      <c r="BJ844" s="1100">
        <v>60</v>
      </c>
      <c r="BK844" s="544">
        <f t="shared" si="145"/>
        <v>874140.6925</v>
      </c>
      <c r="BL844" s="544">
        <f t="shared" si="146"/>
        <v>687541.91099716048</v>
      </c>
      <c r="BM844" s="544">
        <f t="shared" si="147"/>
        <v>-186598.78150283953</v>
      </c>
      <c r="BN844" s="545"/>
      <c r="BO844" s="545">
        <f t="shared" si="148"/>
        <v>0</v>
      </c>
      <c r="BP844" s="545">
        <f t="shared" si="149"/>
        <v>0</v>
      </c>
      <c r="BQ844" s="545"/>
      <c r="BR844" s="545"/>
      <c r="BS844" s="545"/>
      <c r="BT844" s="545">
        <f t="shared" si="150"/>
        <v>60</v>
      </c>
      <c r="BU844" s="545">
        <f t="shared" si="151"/>
        <v>-11195926.890170371</v>
      </c>
      <c r="BV844" s="545">
        <f t="shared" si="152"/>
        <v>-3694655.8737562224</v>
      </c>
      <c r="BW844" s="545">
        <f t="shared" si="153"/>
        <v>-3694655.8737562224</v>
      </c>
      <c r="BX844" s="1101">
        <f t="shared" si="139"/>
        <v>2.23237952855554E-4</v>
      </c>
      <c r="BY844" s="1102">
        <f t="shared" si="140"/>
        <v>41252514.659829631</v>
      </c>
    </row>
    <row r="845" spans="1:77" ht="12" customHeight="1">
      <c r="A845" s="1086">
        <v>1911351002</v>
      </c>
      <c r="B845" s="1061">
        <v>7151000</v>
      </c>
      <c r="C845" s="1062">
        <v>7053338</v>
      </c>
      <c r="D845" s="1062">
        <v>59</v>
      </c>
      <c r="E845" s="1062" t="s">
        <v>5346</v>
      </c>
      <c r="F845" s="1062" t="s">
        <v>3333</v>
      </c>
      <c r="G845" s="1087" t="s">
        <v>3334</v>
      </c>
      <c r="H845" s="1088" t="s">
        <v>2887</v>
      </c>
      <c r="I845" s="1088" t="s">
        <v>2795</v>
      </c>
      <c r="J845" s="1089" t="s">
        <v>3333</v>
      </c>
      <c r="K845" s="1090">
        <v>43212</v>
      </c>
      <c r="L845" s="1091"/>
      <c r="M845" s="563">
        <v>0</v>
      </c>
      <c r="N845" s="562">
        <v>0</v>
      </c>
      <c r="O845" s="564">
        <v>0</v>
      </c>
      <c r="P845" s="565">
        <v>0</v>
      </c>
      <c r="Q845" s="564" t="s">
        <v>2796</v>
      </c>
      <c r="R845" s="564" t="s">
        <v>127</v>
      </c>
      <c r="S845" s="566">
        <v>20000000</v>
      </c>
      <c r="T845" s="567" t="s">
        <v>2939</v>
      </c>
      <c r="U845" s="601"/>
      <c r="V845" s="569">
        <v>0</v>
      </c>
      <c r="W845" s="566">
        <v>0</v>
      </c>
      <c r="X845" s="570">
        <v>0</v>
      </c>
      <c r="Y845" s="571">
        <v>0</v>
      </c>
      <c r="Z845" s="601"/>
      <c r="AA845" s="572" t="s">
        <v>3802</v>
      </c>
      <c r="AB845" s="573"/>
      <c r="AC845" s="652">
        <v>20000000</v>
      </c>
      <c r="AD845" s="574">
        <v>20000000</v>
      </c>
      <c r="AE845" s="574">
        <v>0</v>
      </c>
      <c r="AF845" s="575">
        <v>20000000</v>
      </c>
      <c r="AG845" s="576" t="s">
        <v>2798</v>
      </c>
      <c r="AH845" s="574">
        <v>0</v>
      </c>
      <c r="AI845" s="577" t="s">
        <v>2798</v>
      </c>
      <c r="AJ845" s="574">
        <v>0</v>
      </c>
      <c r="AK845" s="577" t="s">
        <v>2798</v>
      </c>
      <c r="AL845" s="575">
        <v>0</v>
      </c>
      <c r="AM845" s="601"/>
      <c r="AN845" s="578">
        <v>20000000</v>
      </c>
      <c r="AO845" s="579">
        <v>0</v>
      </c>
      <c r="AP845" s="601"/>
      <c r="AQ845" s="595" t="s">
        <v>2795</v>
      </c>
      <c r="AR845" s="596" t="s">
        <v>2799</v>
      </c>
      <c r="AS845" s="582">
        <v>0</v>
      </c>
      <c r="AT845" s="601"/>
      <c r="AU845" s="595" t="s">
        <v>2795</v>
      </c>
      <c r="AV845" s="598" t="s">
        <v>2800</v>
      </c>
      <c r="AW845" s="562" t="s">
        <v>2801</v>
      </c>
      <c r="AX845" s="585"/>
      <c r="AY845" s="585"/>
      <c r="AZ845" s="586">
        <v>0</v>
      </c>
      <c r="BA845" s="586">
        <v>0</v>
      </c>
      <c r="BB845" s="586">
        <v>0</v>
      </c>
      <c r="BC845" s="592">
        <v>0</v>
      </c>
      <c r="BD845" s="599">
        <v>0</v>
      </c>
      <c r="BE845" s="568"/>
      <c r="BF845" s="589" t="s">
        <v>178</v>
      </c>
      <c r="BG845" s="590">
        <v>0</v>
      </c>
      <c r="BH845" s="590">
        <v>0</v>
      </c>
      <c r="BI845" s="591">
        <v>20000000</v>
      </c>
      <c r="BJ845" s="1100">
        <v>60</v>
      </c>
      <c r="BK845" s="544">
        <f t="shared" si="145"/>
        <v>333333.33333333331</v>
      </c>
      <c r="BL845" s="544">
        <f t="shared" si="146"/>
        <v>262178.20422432001</v>
      </c>
      <c r="BM845" s="544">
        <f t="shared" si="147"/>
        <v>-71155.129109013302</v>
      </c>
      <c r="BN845" s="545"/>
      <c r="BO845" s="545">
        <f t="shared" si="148"/>
        <v>0</v>
      </c>
      <c r="BP845" s="545">
        <f t="shared" si="149"/>
        <v>0</v>
      </c>
      <c r="BQ845" s="545"/>
      <c r="BR845" s="545"/>
      <c r="BS845" s="545"/>
      <c r="BT845" s="545">
        <f t="shared" si="150"/>
        <v>60</v>
      </c>
      <c r="BU845" s="545">
        <f t="shared" si="151"/>
        <v>-4269307.7465407979</v>
      </c>
      <c r="BV845" s="545">
        <f t="shared" si="152"/>
        <v>-1408871.5563584634</v>
      </c>
      <c r="BW845" s="545">
        <f t="shared" si="153"/>
        <v>-1408871.5563584634</v>
      </c>
      <c r="BX845" s="1101">
        <f t="shared" si="139"/>
        <v>8.5126629603565028E-5</v>
      </c>
      <c r="BY845" s="1102">
        <f t="shared" si="140"/>
        <v>15730692.2534592</v>
      </c>
    </row>
    <row r="846" spans="1:77" ht="12" customHeight="1">
      <c r="A846" s="1086">
        <v>1911351002</v>
      </c>
      <c r="B846" s="1061">
        <v>7151000</v>
      </c>
      <c r="C846" s="1062">
        <v>7053338</v>
      </c>
      <c r="D846" s="1062">
        <v>60</v>
      </c>
      <c r="E846" s="1062" t="s">
        <v>5347</v>
      </c>
      <c r="F846" s="1062" t="s">
        <v>3333</v>
      </c>
      <c r="G846" s="1087" t="s">
        <v>3334</v>
      </c>
      <c r="H846" s="1088" t="s">
        <v>2887</v>
      </c>
      <c r="I846" s="1088" t="s">
        <v>2795</v>
      </c>
      <c r="J846" s="1089" t="s">
        <v>3333</v>
      </c>
      <c r="K846" s="1090">
        <v>43212</v>
      </c>
      <c r="L846" s="1091"/>
      <c r="M846" s="563">
        <v>0</v>
      </c>
      <c r="N846" s="562">
        <v>0</v>
      </c>
      <c r="O846" s="564">
        <v>0</v>
      </c>
      <c r="P846" s="565">
        <v>0</v>
      </c>
      <c r="Q846" s="564" t="s">
        <v>2796</v>
      </c>
      <c r="R846" s="564" t="s">
        <v>127</v>
      </c>
      <c r="S846" s="566">
        <v>33000000</v>
      </c>
      <c r="T846" s="567" t="s">
        <v>2939</v>
      </c>
      <c r="U846" s="601"/>
      <c r="V846" s="569">
        <v>0</v>
      </c>
      <c r="W846" s="566">
        <v>0</v>
      </c>
      <c r="X846" s="570">
        <v>0</v>
      </c>
      <c r="Y846" s="571">
        <v>0</v>
      </c>
      <c r="Z846" s="601"/>
      <c r="AA846" s="572" t="s">
        <v>3802</v>
      </c>
      <c r="AB846" s="573"/>
      <c r="AC846" s="652">
        <v>33000000</v>
      </c>
      <c r="AD846" s="574">
        <v>33000000</v>
      </c>
      <c r="AE846" s="574">
        <v>0</v>
      </c>
      <c r="AF846" s="575">
        <v>33000000</v>
      </c>
      <c r="AG846" s="576" t="s">
        <v>2798</v>
      </c>
      <c r="AH846" s="574">
        <v>0</v>
      </c>
      <c r="AI846" s="577" t="s">
        <v>2798</v>
      </c>
      <c r="AJ846" s="574">
        <v>0</v>
      </c>
      <c r="AK846" s="577" t="s">
        <v>2798</v>
      </c>
      <c r="AL846" s="575">
        <v>0</v>
      </c>
      <c r="AM846" s="601"/>
      <c r="AN846" s="578">
        <v>33000000</v>
      </c>
      <c r="AO846" s="579">
        <v>0</v>
      </c>
      <c r="AP846" s="601"/>
      <c r="AQ846" s="595" t="s">
        <v>2795</v>
      </c>
      <c r="AR846" s="596" t="s">
        <v>2799</v>
      </c>
      <c r="AS846" s="582">
        <v>0</v>
      </c>
      <c r="AT846" s="601"/>
      <c r="AU846" s="595" t="s">
        <v>2795</v>
      </c>
      <c r="AV846" s="598" t="s">
        <v>2800</v>
      </c>
      <c r="AW846" s="562" t="s">
        <v>2801</v>
      </c>
      <c r="AX846" s="585"/>
      <c r="AY846" s="585"/>
      <c r="AZ846" s="586">
        <v>0</v>
      </c>
      <c r="BA846" s="586">
        <v>0</v>
      </c>
      <c r="BB846" s="586">
        <v>0</v>
      </c>
      <c r="BC846" s="592">
        <v>0</v>
      </c>
      <c r="BD846" s="599">
        <v>0</v>
      </c>
      <c r="BE846" s="568"/>
      <c r="BF846" s="589" t="s">
        <v>178</v>
      </c>
      <c r="BG846" s="590">
        <v>0</v>
      </c>
      <c r="BH846" s="590">
        <v>0</v>
      </c>
      <c r="BI846" s="591">
        <v>33000000</v>
      </c>
      <c r="BJ846" s="1100">
        <v>60</v>
      </c>
      <c r="BK846" s="544">
        <f t="shared" si="145"/>
        <v>550000</v>
      </c>
      <c r="BL846" s="544">
        <f t="shared" si="146"/>
        <v>432594.03697012801</v>
      </c>
      <c r="BM846" s="544">
        <f t="shared" si="147"/>
        <v>-117405.96302987199</v>
      </c>
      <c r="BN846" s="545"/>
      <c r="BO846" s="545">
        <f t="shared" si="148"/>
        <v>0</v>
      </c>
      <c r="BP846" s="545">
        <f t="shared" si="149"/>
        <v>0</v>
      </c>
      <c r="BQ846" s="545"/>
      <c r="BR846" s="545"/>
      <c r="BS846" s="545"/>
      <c r="BT846" s="545">
        <f t="shared" si="150"/>
        <v>60</v>
      </c>
      <c r="BU846" s="545">
        <f t="shared" si="151"/>
        <v>-7044357.7817923194</v>
      </c>
      <c r="BV846" s="545">
        <f t="shared" si="152"/>
        <v>-2324638.0679914653</v>
      </c>
      <c r="BW846" s="545">
        <f t="shared" si="153"/>
        <v>-2324638.0679914653</v>
      </c>
      <c r="BX846" s="1101">
        <f t="shared" si="139"/>
        <v>1.4045893884588229E-4</v>
      </c>
      <c r="BY846" s="1102">
        <f t="shared" si="140"/>
        <v>25955642.21820768</v>
      </c>
    </row>
    <row r="847" spans="1:77" ht="12" customHeight="1">
      <c r="A847" s="1086">
        <v>1911351002</v>
      </c>
      <c r="B847" s="1061">
        <v>7151000</v>
      </c>
      <c r="C847" s="1062">
        <v>7053338</v>
      </c>
      <c r="D847" s="1062">
        <v>61</v>
      </c>
      <c r="E847" s="1062" t="s">
        <v>5348</v>
      </c>
      <c r="F847" s="1062" t="s">
        <v>3333</v>
      </c>
      <c r="G847" s="1087" t="s">
        <v>3334</v>
      </c>
      <c r="H847" s="1088" t="s">
        <v>2887</v>
      </c>
      <c r="I847" s="1088" t="s">
        <v>2795</v>
      </c>
      <c r="J847" s="1089" t="s">
        <v>3333</v>
      </c>
      <c r="K847" s="1090">
        <v>43212</v>
      </c>
      <c r="L847" s="1091"/>
      <c r="M847" s="563">
        <v>0</v>
      </c>
      <c r="N847" s="562">
        <v>0</v>
      </c>
      <c r="O847" s="564">
        <v>0</v>
      </c>
      <c r="P847" s="565">
        <v>0</v>
      </c>
      <c r="Q847" s="564" t="s">
        <v>2796</v>
      </c>
      <c r="R847" s="564" t="s">
        <v>127</v>
      </c>
      <c r="S847" s="566">
        <v>21200000</v>
      </c>
      <c r="T847" s="567" t="s">
        <v>2939</v>
      </c>
      <c r="U847" s="601"/>
      <c r="V847" s="569">
        <v>0</v>
      </c>
      <c r="W847" s="566">
        <v>0</v>
      </c>
      <c r="X847" s="570">
        <v>0</v>
      </c>
      <c r="Y847" s="571">
        <v>0</v>
      </c>
      <c r="Z847" s="601"/>
      <c r="AA847" s="572" t="s">
        <v>3802</v>
      </c>
      <c r="AB847" s="573"/>
      <c r="AC847" s="652">
        <v>21200000</v>
      </c>
      <c r="AD847" s="574">
        <v>21200000</v>
      </c>
      <c r="AE847" s="574">
        <v>0</v>
      </c>
      <c r="AF847" s="575">
        <v>21200000</v>
      </c>
      <c r="AG847" s="576" t="s">
        <v>2798</v>
      </c>
      <c r="AH847" s="574">
        <v>0</v>
      </c>
      <c r="AI847" s="577" t="s">
        <v>2798</v>
      </c>
      <c r="AJ847" s="574">
        <v>0</v>
      </c>
      <c r="AK847" s="577" t="s">
        <v>2798</v>
      </c>
      <c r="AL847" s="575">
        <v>0</v>
      </c>
      <c r="AM847" s="601"/>
      <c r="AN847" s="578">
        <v>21200000</v>
      </c>
      <c r="AO847" s="579">
        <v>0</v>
      </c>
      <c r="AP847" s="601"/>
      <c r="AQ847" s="595" t="s">
        <v>2795</v>
      </c>
      <c r="AR847" s="596" t="s">
        <v>2799</v>
      </c>
      <c r="AS847" s="582">
        <v>0</v>
      </c>
      <c r="AT847" s="601"/>
      <c r="AU847" s="595" t="s">
        <v>2795</v>
      </c>
      <c r="AV847" s="598" t="s">
        <v>2800</v>
      </c>
      <c r="AW847" s="562" t="s">
        <v>2801</v>
      </c>
      <c r="AX847" s="585"/>
      <c r="AY847" s="585"/>
      <c r="AZ847" s="586">
        <v>0</v>
      </c>
      <c r="BA847" s="586">
        <v>0</v>
      </c>
      <c r="BB847" s="586">
        <v>0</v>
      </c>
      <c r="BC847" s="592">
        <v>0</v>
      </c>
      <c r="BD847" s="599">
        <v>0</v>
      </c>
      <c r="BE847" s="568"/>
      <c r="BF847" s="589" t="s">
        <v>178</v>
      </c>
      <c r="BG847" s="590">
        <v>0</v>
      </c>
      <c r="BH847" s="590">
        <v>0</v>
      </c>
      <c r="BI847" s="591">
        <v>21200000</v>
      </c>
      <c r="BJ847" s="1100">
        <v>60</v>
      </c>
      <c r="BK847" s="544">
        <f t="shared" si="145"/>
        <v>353333.33333333331</v>
      </c>
      <c r="BL847" s="544">
        <f t="shared" si="146"/>
        <v>277908.8964777792</v>
      </c>
      <c r="BM847" s="544">
        <f t="shared" si="147"/>
        <v>-75424.436855554115</v>
      </c>
      <c r="BN847" s="545"/>
      <c r="BO847" s="545">
        <f t="shared" si="148"/>
        <v>0</v>
      </c>
      <c r="BP847" s="545">
        <f t="shared" si="149"/>
        <v>0</v>
      </c>
      <c r="BQ847" s="545"/>
      <c r="BR847" s="545"/>
      <c r="BS847" s="545"/>
      <c r="BT847" s="545">
        <f t="shared" si="150"/>
        <v>60</v>
      </c>
      <c r="BU847" s="545">
        <f t="shared" si="151"/>
        <v>-4525466.2113332469</v>
      </c>
      <c r="BV847" s="545">
        <f t="shared" si="152"/>
        <v>-1493403.8497399716</v>
      </c>
      <c r="BW847" s="545">
        <f t="shared" si="153"/>
        <v>-1493403.8497399716</v>
      </c>
      <c r="BX847" s="1101">
        <f t="shared" si="139"/>
        <v>9.0234227379778936E-5</v>
      </c>
      <c r="BY847" s="1102">
        <f t="shared" si="140"/>
        <v>16674533.788666753</v>
      </c>
    </row>
    <row r="848" spans="1:77" ht="12" customHeight="1">
      <c r="A848" s="1086">
        <v>1911351002</v>
      </c>
      <c r="B848" s="1061">
        <v>7151000</v>
      </c>
      <c r="C848" s="1062">
        <v>7053338</v>
      </c>
      <c r="D848" s="1062">
        <v>62</v>
      </c>
      <c r="E848" s="1062" t="s">
        <v>5349</v>
      </c>
      <c r="F848" s="1062" t="s">
        <v>3333</v>
      </c>
      <c r="G848" s="1087" t="s">
        <v>3334</v>
      </c>
      <c r="H848" s="1088" t="s">
        <v>2887</v>
      </c>
      <c r="I848" s="1088" t="s">
        <v>2795</v>
      </c>
      <c r="J848" s="1089" t="s">
        <v>3333</v>
      </c>
      <c r="K848" s="1090">
        <v>43212</v>
      </c>
      <c r="L848" s="1091"/>
      <c r="M848" s="563">
        <v>0</v>
      </c>
      <c r="N848" s="562">
        <v>0</v>
      </c>
      <c r="O848" s="564">
        <v>0</v>
      </c>
      <c r="P848" s="565">
        <v>0</v>
      </c>
      <c r="Q848" s="564" t="s">
        <v>2796</v>
      </c>
      <c r="R848" s="564" t="s">
        <v>127</v>
      </c>
      <c r="S848" s="566">
        <v>8000000</v>
      </c>
      <c r="T848" s="567" t="s">
        <v>2939</v>
      </c>
      <c r="U848" s="601"/>
      <c r="V848" s="569">
        <v>0</v>
      </c>
      <c r="W848" s="566">
        <v>0</v>
      </c>
      <c r="X848" s="570">
        <v>0</v>
      </c>
      <c r="Y848" s="571">
        <v>0</v>
      </c>
      <c r="Z848" s="601"/>
      <c r="AA848" s="572" t="s">
        <v>3802</v>
      </c>
      <c r="AB848" s="573"/>
      <c r="AC848" s="652">
        <v>8000000</v>
      </c>
      <c r="AD848" s="574">
        <v>8000000</v>
      </c>
      <c r="AE848" s="574">
        <v>0</v>
      </c>
      <c r="AF848" s="575">
        <v>8000000</v>
      </c>
      <c r="AG848" s="576" t="s">
        <v>2798</v>
      </c>
      <c r="AH848" s="574">
        <v>0</v>
      </c>
      <c r="AI848" s="577" t="s">
        <v>2798</v>
      </c>
      <c r="AJ848" s="574">
        <v>0</v>
      </c>
      <c r="AK848" s="577" t="s">
        <v>2798</v>
      </c>
      <c r="AL848" s="575">
        <v>0</v>
      </c>
      <c r="AM848" s="601"/>
      <c r="AN848" s="578">
        <v>8000000</v>
      </c>
      <c r="AO848" s="579">
        <v>0</v>
      </c>
      <c r="AP848" s="601"/>
      <c r="AQ848" s="595" t="s">
        <v>2795</v>
      </c>
      <c r="AR848" s="596" t="s">
        <v>2799</v>
      </c>
      <c r="AS848" s="582">
        <v>0</v>
      </c>
      <c r="AT848" s="601"/>
      <c r="AU848" s="595" t="s">
        <v>2795</v>
      </c>
      <c r="AV848" s="598" t="s">
        <v>2800</v>
      </c>
      <c r="AW848" s="562" t="s">
        <v>2801</v>
      </c>
      <c r="AX848" s="585"/>
      <c r="AY848" s="585"/>
      <c r="AZ848" s="586">
        <v>0</v>
      </c>
      <c r="BA848" s="586">
        <v>0</v>
      </c>
      <c r="BB848" s="586">
        <v>0</v>
      </c>
      <c r="BC848" s="592">
        <v>0</v>
      </c>
      <c r="BD848" s="599">
        <v>0</v>
      </c>
      <c r="BE848" s="568"/>
      <c r="BF848" s="589" t="s">
        <v>178</v>
      </c>
      <c r="BG848" s="590">
        <v>0</v>
      </c>
      <c r="BH848" s="590">
        <v>0</v>
      </c>
      <c r="BI848" s="591">
        <v>8000000</v>
      </c>
      <c r="BJ848" s="1100">
        <v>60</v>
      </c>
      <c r="BK848" s="544">
        <f t="shared" si="145"/>
        <v>133333.33333333334</v>
      </c>
      <c r="BL848" s="544">
        <f t="shared" si="146"/>
        <v>104871.281689728</v>
      </c>
      <c r="BM848" s="544">
        <f t="shared" si="147"/>
        <v>-28462.051643605344</v>
      </c>
      <c r="BN848" s="545"/>
      <c r="BO848" s="545">
        <f t="shared" si="148"/>
        <v>0</v>
      </c>
      <c r="BP848" s="545">
        <f t="shared" si="149"/>
        <v>0</v>
      </c>
      <c r="BQ848" s="545"/>
      <c r="BR848" s="545"/>
      <c r="BS848" s="545"/>
      <c r="BT848" s="545">
        <f t="shared" si="150"/>
        <v>60</v>
      </c>
      <c r="BU848" s="545">
        <f t="shared" si="151"/>
        <v>-1707723.0986163206</v>
      </c>
      <c r="BV848" s="545">
        <f t="shared" si="152"/>
        <v>-563548.62254338583</v>
      </c>
      <c r="BW848" s="545">
        <f t="shared" si="153"/>
        <v>-563548.62254338583</v>
      </c>
      <c r="BX848" s="1101">
        <f t="shared" si="139"/>
        <v>3.4050651841426011E-5</v>
      </c>
      <c r="BY848" s="1102">
        <f t="shared" si="140"/>
        <v>6292276.9013836803</v>
      </c>
    </row>
    <row r="849" spans="1:77" ht="12" customHeight="1">
      <c r="A849" s="1086">
        <v>1911351002</v>
      </c>
      <c r="B849" s="1061">
        <v>7151000</v>
      </c>
      <c r="C849" s="1062">
        <v>7053338</v>
      </c>
      <c r="D849" s="1062">
        <v>63</v>
      </c>
      <c r="E849" s="1062" t="s">
        <v>5350</v>
      </c>
      <c r="F849" s="1062" t="s">
        <v>3333</v>
      </c>
      <c r="G849" s="1087" t="s">
        <v>3334</v>
      </c>
      <c r="H849" s="1088" t="s">
        <v>2887</v>
      </c>
      <c r="I849" s="1088" t="s">
        <v>2795</v>
      </c>
      <c r="J849" s="1089" t="s">
        <v>3333</v>
      </c>
      <c r="K849" s="1090">
        <v>43212</v>
      </c>
      <c r="L849" s="1091"/>
      <c r="M849" s="563">
        <v>0</v>
      </c>
      <c r="N849" s="562">
        <v>0</v>
      </c>
      <c r="O849" s="564">
        <v>0</v>
      </c>
      <c r="P849" s="565">
        <v>0</v>
      </c>
      <c r="Q849" s="564" t="s">
        <v>2796</v>
      </c>
      <c r="R849" s="564" t="s">
        <v>127</v>
      </c>
      <c r="S849" s="566">
        <v>34150000</v>
      </c>
      <c r="T849" s="567" t="s">
        <v>2939</v>
      </c>
      <c r="U849" s="601"/>
      <c r="V849" s="569">
        <v>0</v>
      </c>
      <c r="W849" s="566">
        <v>0</v>
      </c>
      <c r="X849" s="570">
        <v>0</v>
      </c>
      <c r="Y849" s="571">
        <v>0</v>
      </c>
      <c r="Z849" s="601"/>
      <c r="AA849" s="572" t="s">
        <v>3802</v>
      </c>
      <c r="AB849" s="573"/>
      <c r="AC849" s="652">
        <v>34150000</v>
      </c>
      <c r="AD849" s="574">
        <v>34150000</v>
      </c>
      <c r="AE849" s="574">
        <v>0</v>
      </c>
      <c r="AF849" s="575">
        <v>34150000</v>
      </c>
      <c r="AG849" s="576" t="s">
        <v>2798</v>
      </c>
      <c r="AH849" s="574">
        <v>0</v>
      </c>
      <c r="AI849" s="577" t="s">
        <v>2798</v>
      </c>
      <c r="AJ849" s="574">
        <v>0</v>
      </c>
      <c r="AK849" s="577" t="s">
        <v>2798</v>
      </c>
      <c r="AL849" s="575">
        <v>0</v>
      </c>
      <c r="AM849" s="601"/>
      <c r="AN849" s="578">
        <v>34150000</v>
      </c>
      <c r="AO849" s="579">
        <v>0</v>
      </c>
      <c r="AP849" s="601"/>
      <c r="AQ849" s="595" t="s">
        <v>2795</v>
      </c>
      <c r="AR849" s="596" t="s">
        <v>2799</v>
      </c>
      <c r="AS849" s="582">
        <v>0</v>
      </c>
      <c r="AT849" s="601"/>
      <c r="AU849" s="595" t="s">
        <v>2795</v>
      </c>
      <c r="AV849" s="598" t="s">
        <v>2800</v>
      </c>
      <c r="AW849" s="562" t="s">
        <v>2801</v>
      </c>
      <c r="AX849" s="585"/>
      <c r="AY849" s="585"/>
      <c r="AZ849" s="586">
        <v>0</v>
      </c>
      <c r="BA849" s="586">
        <v>0</v>
      </c>
      <c r="BB849" s="586">
        <v>0</v>
      </c>
      <c r="BC849" s="592">
        <v>0</v>
      </c>
      <c r="BD849" s="599">
        <v>0</v>
      </c>
      <c r="BE849" s="568"/>
      <c r="BF849" s="589" t="s">
        <v>178</v>
      </c>
      <c r="BG849" s="590">
        <v>0</v>
      </c>
      <c r="BH849" s="590">
        <v>0</v>
      </c>
      <c r="BI849" s="591">
        <v>34150000</v>
      </c>
      <c r="BJ849" s="1100">
        <v>61</v>
      </c>
      <c r="BK849" s="544">
        <f t="shared" ref="BK849:BK870" si="154">+BI849/BJ849</f>
        <v>559836.06557377044</v>
      </c>
      <c r="BL849" s="544">
        <f t="shared" ref="BL849:BL870" si="155">+BY849/BJ849</f>
        <v>440330.4429964195</v>
      </c>
      <c r="BM849" s="544">
        <f t="shared" ref="BM849:BM870" si="156">+BL849-BK849</f>
        <v>-119505.62257735094</v>
      </c>
      <c r="BN849" s="545"/>
      <c r="BO849" s="545">
        <f t="shared" ref="BO849:BO870" si="157">+BN849*BM849</f>
        <v>0</v>
      </c>
      <c r="BP849" s="545">
        <f t="shared" ref="BP849:BP870" si="158">+BO849*0.4</f>
        <v>0</v>
      </c>
      <c r="BQ849" s="545"/>
      <c r="BR849" s="545"/>
      <c r="BS849" s="545"/>
      <c r="BT849" s="545">
        <f t="shared" ref="BT849:BT870" si="159">+BJ849-BN849-BQ849</f>
        <v>61</v>
      </c>
      <c r="BU849" s="545">
        <f t="shared" ref="BU849:BU870" si="160">+BT849*BM849</f>
        <v>-7289842.9772184072</v>
      </c>
      <c r="BV849" s="545">
        <f t="shared" ref="BV849:BV870" si="161">+BU849*0.33</f>
        <v>-2405648.1824820745</v>
      </c>
      <c r="BW849" s="545">
        <f t="shared" ref="BW849:BW870" si="162">+BV849+BS849+BP849</f>
        <v>-2405648.1824820745</v>
      </c>
      <c r="BX849" s="1101">
        <f t="shared" ref="BX849:BX870" si="163">+BI849/$BI$872</f>
        <v>1.4535372004808729E-4</v>
      </c>
      <c r="BY849" s="1102">
        <f t="shared" ref="BY849:BY870" si="164">+$BY$872*BX849</f>
        <v>26860157.022781588</v>
      </c>
    </row>
    <row r="850" spans="1:77" ht="12" customHeight="1">
      <c r="A850" s="1086">
        <v>1911351000</v>
      </c>
      <c r="B850" s="1061">
        <v>7000100</v>
      </c>
      <c r="C850" s="1062">
        <v>7056067</v>
      </c>
      <c r="D850" s="1062">
        <v>0</v>
      </c>
      <c r="E850" s="1062" t="s">
        <v>3865</v>
      </c>
      <c r="F850" s="1062" t="s">
        <v>2881</v>
      </c>
      <c r="G850" s="1087" t="s">
        <v>2882</v>
      </c>
      <c r="H850" s="1088" t="s">
        <v>2794</v>
      </c>
      <c r="I850" s="1088" t="s">
        <v>2795</v>
      </c>
      <c r="J850" s="1089"/>
      <c r="K850" s="1090">
        <v>42970</v>
      </c>
      <c r="L850" s="1091">
        <v>42947</v>
      </c>
      <c r="M850" s="563">
        <v>120</v>
      </c>
      <c r="N850" s="562">
        <v>46599</v>
      </c>
      <c r="O850" s="564">
        <v>9</v>
      </c>
      <c r="P850" s="565">
        <v>111</v>
      </c>
      <c r="Q850" s="564" t="s">
        <v>2796</v>
      </c>
      <c r="R850" s="564" t="s">
        <v>127</v>
      </c>
      <c r="S850" s="566">
        <v>1118057026.8</v>
      </c>
      <c r="T850" s="567" t="s">
        <v>2797</v>
      </c>
      <c r="U850" s="601"/>
      <c r="V850" s="569">
        <v>1118057026.8</v>
      </c>
      <c r="W850" s="566">
        <v>-74537135.11999999</v>
      </c>
      <c r="X850" s="570">
        <v>0</v>
      </c>
      <c r="Y850" s="571">
        <v>1043519891.6799999</v>
      </c>
      <c r="Z850" s="601"/>
      <c r="AA850" s="572"/>
      <c r="AB850" s="573"/>
      <c r="AC850" s="652">
        <v>0</v>
      </c>
      <c r="AD850" s="574">
        <v>0</v>
      </c>
      <c r="AE850" s="574">
        <v>0</v>
      </c>
      <c r="AF850" s="575">
        <v>0</v>
      </c>
      <c r="AG850" s="576" t="s">
        <v>2798</v>
      </c>
      <c r="AH850" s="574">
        <v>0</v>
      </c>
      <c r="AI850" s="577" t="s">
        <v>2798</v>
      </c>
      <c r="AJ850" s="574">
        <v>0</v>
      </c>
      <c r="AK850" s="577" t="s">
        <v>2798</v>
      </c>
      <c r="AL850" s="575">
        <v>0</v>
      </c>
      <c r="AM850" s="601"/>
      <c r="AN850" s="578">
        <v>0</v>
      </c>
      <c r="AO850" s="579">
        <v>0</v>
      </c>
      <c r="AP850" s="601"/>
      <c r="AQ850" s="595" t="s">
        <v>2795</v>
      </c>
      <c r="AR850" s="596" t="s">
        <v>2799</v>
      </c>
      <c r="AS850" s="582">
        <v>0</v>
      </c>
      <c r="AT850" s="601"/>
      <c r="AU850" s="595" t="s">
        <v>2795</v>
      </c>
      <c r="AV850" s="598" t="s">
        <v>2800</v>
      </c>
      <c r="AW850" s="562" t="s">
        <v>2801</v>
      </c>
      <c r="AX850" s="585" t="s">
        <v>178</v>
      </c>
      <c r="AY850" s="585" t="s">
        <v>178</v>
      </c>
      <c r="AZ850" s="586">
        <v>0</v>
      </c>
      <c r="BA850" s="586">
        <v>0</v>
      </c>
      <c r="BB850" s="586">
        <v>0</v>
      </c>
      <c r="BC850" s="592">
        <v>0</v>
      </c>
      <c r="BD850" s="599">
        <v>0</v>
      </c>
      <c r="BE850" s="568"/>
      <c r="BF850" s="589">
        <v>1</v>
      </c>
      <c r="BG850" s="590">
        <v>9317141.8899999987</v>
      </c>
      <c r="BH850" s="590">
        <v>-83854277.00999999</v>
      </c>
      <c r="BI850" s="591">
        <v>1034202749.79</v>
      </c>
      <c r="BJ850" s="1100">
        <v>62</v>
      </c>
      <c r="BK850" s="544">
        <f t="shared" si="154"/>
        <v>16680689.512741935</v>
      </c>
      <c r="BL850" s="544">
        <f t="shared" si="155"/>
        <v>13119939.665022384</v>
      </c>
      <c r="BM850" s="544">
        <f t="shared" si="156"/>
        <v>-3560749.8477195501</v>
      </c>
      <c r="BN850" s="545"/>
      <c r="BO850" s="545">
        <f t="shared" si="157"/>
        <v>0</v>
      </c>
      <c r="BP850" s="545">
        <f t="shared" si="158"/>
        <v>0</v>
      </c>
      <c r="BQ850" s="545"/>
      <c r="BR850" s="545"/>
      <c r="BS850" s="545"/>
      <c r="BT850" s="545">
        <f t="shared" si="159"/>
        <v>62</v>
      </c>
      <c r="BU850" s="545">
        <f t="shared" si="160"/>
        <v>-220766490.55861211</v>
      </c>
      <c r="BV850" s="545">
        <f t="shared" si="161"/>
        <v>-72852941.884342</v>
      </c>
      <c r="BW850" s="545">
        <f t="shared" si="162"/>
        <v>-72852941.884342</v>
      </c>
      <c r="BX850" s="1101">
        <f t="shared" si="163"/>
        <v>4.4019097208180882E-3</v>
      </c>
      <c r="BY850" s="1102">
        <f t="shared" si="164"/>
        <v>813436259.23138785</v>
      </c>
    </row>
    <row r="851" spans="1:77" ht="12" customHeight="1">
      <c r="A851" s="1086">
        <v>1911351002</v>
      </c>
      <c r="B851" s="1061">
        <v>7151000</v>
      </c>
      <c r="C851" s="1062">
        <v>7058792</v>
      </c>
      <c r="D851" s="1062">
        <v>0</v>
      </c>
      <c r="E851" s="1062" t="s">
        <v>3866</v>
      </c>
      <c r="F851" s="1062" t="s">
        <v>3867</v>
      </c>
      <c r="G851" s="1087" t="s">
        <v>3868</v>
      </c>
      <c r="H851" s="1088" t="s">
        <v>2887</v>
      </c>
      <c r="I851" s="1088" t="s">
        <v>2842</v>
      </c>
      <c r="J851" s="1089"/>
      <c r="K851" s="1090">
        <v>43005</v>
      </c>
      <c r="L851" s="1091"/>
      <c r="M851" s="563">
        <v>0</v>
      </c>
      <c r="N851" s="562">
        <v>0</v>
      </c>
      <c r="O851" s="564">
        <v>0</v>
      </c>
      <c r="P851" s="565">
        <v>0</v>
      </c>
      <c r="Q851" s="564" t="s">
        <v>2796</v>
      </c>
      <c r="R851" s="564" t="s">
        <v>127</v>
      </c>
      <c r="S851" s="566">
        <v>1719075352.5</v>
      </c>
      <c r="T851" s="567" t="s">
        <v>2797</v>
      </c>
      <c r="U851" s="601"/>
      <c r="V851" s="569">
        <v>1719075352.5</v>
      </c>
      <c r="W851" s="566">
        <v>0</v>
      </c>
      <c r="X851" s="570">
        <v>0</v>
      </c>
      <c r="Y851" s="571">
        <v>1719075352.5</v>
      </c>
      <c r="Z851" s="601"/>
      <c r="AA851" s="572"/>
      <c r="AB851" s="573"/>
      <c r="AC851" s="652">
        <v>0</v>
      </c>
      <c r="AD851" s="574">
        <v>0</v>
      </c>
      <c r="AE851" s="574">
        <v>0</v>
      </c>
      <c r="AF851" s="575">
        <v>0</v>
      </c>
      <c r="AG851" s="576" t="s">
        <v>2798</v>
      </c>
      <c r="AH851" s="574">
        <v>0</v>
      </c>
      <c r="AI851" s="577" t="s">
        <v>2798</v>
      </c>
      <c r="AJ851" s="574">
        <v>0</v>
      </c>
      <c r="AK851" s="577" t="s">
        <v>2798</v>
      </c>
      <c r="AL851" s="575">
        <v>0</v>
      </c>
      <c r="AM851" s="601"/>
      <c r="AN851" s="578">
        <v>0</v>
      </c>
      <c r="AO851" s="579">
        <v>0</v>
      </c>
      <c r="AP851" s="601"/>
      <c r="AQ851" s="595" t="s">
        <v>2795</v>
      </c>
      <c r="AR851" s="596" t="s">
        <v>2799</v>
      </c>
      <c r="AS851" s="582">
        <v>0</v>
      </c>
      <c r="AT851" s="601"/>
      <c r="AU851" s="595" t="s">
        <v>2795</v>
      </c>
      <c r="AV851" s="598" t="s">
        <v>2800</v>
      </c>
      <c r="AW851" s="562" t="s">
        <v>2801</v>
      </c>
      <c r="AX851" s="585"/>
      <c r="AY851" s="585"/>
      <c r="AZ851" s="586">
        <v>0</v>
      </c>
      <c r="BA851" s="586">
        <v>0</v>
      </c>
      <c r="BB851" s="586">
        <v>0</v>
      </c>
      <c r="BC851" s="592">
        <v>0</v>
      </c>
      <c r="BD851" s="599">
        <v>0</v>
      </c>
      <c r="BE851" s="568"/>
      <c r="BF851" s="589" t="s">
        <v>178</v>
      </c>
      <c r="BG851" s="590">
        <v>0</v>
      </c>
      <c r="BH851" s="590">
        <v>0</v>
      </c>
      <c r="BI851" s="591">
        <v>1719075352.5</v>
      </c>
      <c r="BJ851" s="1100">
        <v>63</v>
      </c>
      <c r="BK851" s="544">
        <f t="shared" si="154"/>
        <v>27286910.357142858</v>
      </c>
      <c r="BL851" s="544">
        <f t="shared" si="155"/>
        <v>21462099.46879714</v>
      </c>
      <c r="BM851" s="544">
        <f t="shared" si="156"/>
        <v>-5824810.8883457184</v>
      </c>
      <c r="BN851" s="545"/>
      <c r="BO851" s="545">
        <f t="shared" si="157"/>
        <v>0</v>
      </c>
      <c r="BP851" s="545">
        <f t="shared" si="158"/>
        <v>0</v>
      </c>
      <c r="BQ851" s="545"/>
      <c r="BR851" s="545"/>
      <c r="BS851" s="545"/>
      <c r="BT851" s="545">
        <f t="shared" si="159"/>
        <v>63</v>
      </c>
      <c r="BU851" s="545">
        <f t="shared" si="160"/>
        <v>-366963085.96578026</v>
      </c>
      <c r="BV851" s="545">
        <f t="shared" si="161"/>
        <v>-121097818.36870749</v>
      </c>
      <c r="BW851" s="545">
        <f t="shared" si="162"/>
        <v>-121097818.36870749</v>
      </c>
      <c r="BX851" s="1101">
        <f t="shared" si="163"/>
        <v>7.3169545396442742E-3</v>
      </c>
      <c r="BY851" s="1102">
        <f t="shared" si="164"/>
        <v>1352112266.5342197</v>
      </c>
    </row>
    <row r="852" spans="1:77" ht="12" customHeight="1">
      <c r="A852" s="1086">
        <v>1911351000</v>
      </c>
      <c r="B852" s="1061">
        <v>7000100</v>
      </c>
      <c r="C852" s="1062">
        <v>7058790</v>
      </c>
      <c r="D852" s="1062">
        <v>0</v>
      </c>
      <c r="E852" s="1062" t="s">
        <v>4645</v>
      </c>
      <c r="F852" s="1062" t="s">
        <v>4646</v>
      </c>
      <c r="G852" s="1087" t="s">
        <v>3868</v>
      </c>
      <c r="H852" s="1088" t="s">
        <v>2887</v>
      </c>
      <c r="I852" s="1088" t="s">
        <v>2795</v>
      </c>
      <c r="J852" s="1089"/>
      <c r="K852" s="1090">
        <v>43023</v>
      </c>
      <c r="L852" s="1091"/>
      <c r="M852" s="563">
        <v>0</v>
      </c>
      <c r="N852" s="562">
        <v>0</v>
      </c>
      <c r="O852" s="564">
        <v>0</v>
      </c>
      <c r="P852" s="565">
        <v>0</v>
      </c>
      <c r="Q852" s="564" t="s">
        <v>2796</v>
      </c>
      <c r="R852" s="564" t="s">
        <v>127</v>
      </c>
      <c r="S852" s="566">
        <v>1248044381.46</v>
      </c>
      <c r="T852" s="567" t="s">
        <v>2797</v>
      </c>
      <c r="U852" s="601"/>
      <c r="V852" s="569">
        <v>1248044381.46</v>
      </c>
      <c r="W852" s="566">
        <v>0</v>
      </c>
      <c r="X852" s="570">
        <v>0</v>
      </c>
      <c r="Y852" s="571">
        <v>1248044381.46</v>
      </c>
      <c r="Z852" s="601"/>
      <c r="AA852" s="572"/>
      <c r="AB852" s="573"/>
      <c r="AC852" s="652">
        <v>0</v>
      </c>
      <c r="AD852" s="574">
        <v>0</v>
      </c>
      <c r="AE852" s="574">
        <v>0</v>
      </c>
      <c r="AF852" s="575">
        <v>0</v>
      </c>
      <c r="AG852" s="576" t="s">
        <v>2798</v>
      </c>
      <c r="AH852" s="574">
        <v>0</v>
      </c>
      <c r="AI852" s="577" t="s">
        <v>2798</v>
      </c>
      <c r="AJ852" s="574">
        <v>0</v>
      </c>
      <c r="AK852" s="577" t="s">
        <v>2798</v>
      </c>
      <c r="AL852" s="575">
        <v>0</v>
      </c>
      <c r="AM852" s="601"/>
      <c r="AN852" s="578">
        <v>0</v>
      </c>
      <c r="AO852" s="579">
        <v>0</v>
      </c>
      <c r="AP852" s="601"/>
      <c r="AQ852" s="595" t="s">
        <v>2795</v>
      </c>
      <c r="AR852" s="596" t="s">
        <v>2799</v>
      </c>
      <c r="AS852" s="582">
        <v>0</v>
      </c>
      <c r="AT852" s="601"/>
      <c r="AU852" s="595" t="s">
        <v>2795</v>
      </c>
      <c r="AV852" s="598" t="s">
        <v>2800</v>
      </c>
      <c r="AW852" s="562" t="s">
        <v>2801</v>
      </c>
      <c r="AX852" s="585"/>
      <c r="AY852" s="585"/>
      <c r="AZ852" s="586">
        <v>0</v>
      </c>
      <c r="BA852" s="586">
        <v>0</v>
      </c>
      <c r="BB852" s="586">
        <v>0</v>
      </c>
      <c r="BC852" s="592">
        <v>0</v>
      </c>
      <c r="BD852" s="599">
        <v>0</v>
      </c>
      <c r="BE852" s="568"/>
      <c r="BF852" s="589" t="s">
        <v>178</v>
      </c>
      <c r="BG852" s="590">
        <v>0</v>
      </c>
      <c r="BH852" s="590">
        <v>0</v>
      </c>
      <c r="BI852" s="591">
        <v>1248044381.46</v>
      </c>
      <c r="BJ852" s="1100">
        <v>64</v>
      </c>
      <c r="BK852" s="544">
        <f t="shared" si="154"/>
        <v>19500693.460312501</v>
      </c>
      <c r="BL852" s="544">
        <f t="shared" si="155"/>
        <v>15337970.377661018</v>
      </c>
      <c r="BM852" s="544">
        <f t="shared" si="156"/>
        <v>-4162723.0826514829</v>
      </c>
      <c r="BN852" s="545"/>
      <c r="BO852" s="545">
        <f t="shared" si="157"/>
        <v>0</v>
      </c>
      <c r="BP852" s="545">
        <f t="shared" si="158"/>
        <v>0</v>
      </c>
      <c r="BQ852" s="545"/>
      <c r="BR852" s="545"/>
      <c r="BS852" s="545"/>
      <c r="BT852" s="545">
        <f t="shared" si="159"/>
        <v>64</v>
      </c>
      <c r="BU852" s="545">
        <f t="shared" si="160"/>
        <v>-266414277.28969491</v>
      </c>
      <c r="BV852" s="545">
        <f t="shared" si="161"/>
        <v>-87916711.50559932</v>
      </c>
      <c r="BW852" s="545">
        <f t="shared" si="162"/>
        <v>-87916711.50559932</v>
      </c>
      <c r="BX852" s="1101">
        <f t="shared" si="163"/>
        <v>5.3120905894677925E-3</v>
      </c>
      <c r="BY852" s="1102">
        <f t="shared" si="164"/>
        <v>981630104.17030513</v>
      </c>
    </row>
    <row r="853" spans="1:77" ht="12" customHeight="1">
      <c r="A853" s="1086">
        <v>1911351000</v>
      </c>
      <c r="B853" s="1061">
        <v>7000100</v>
      </c>
      <c r="C853" s="1062">
        <v>7064889</v>
      </c>
      <c r="D853" s="1062">
        <v>0</v>
      </c>
      <c r="E853" s="1062" t="s">
        <v>4647</v>
      </c>
      <c r="F853" s="1062" t="s">
        <v>3291</v>
      </c>
      <c r="G853" s="1087" t="s">
        <v>3287</v>
      </c>
      <c r="H853" s="1088" t="s">
        <v>2794</v>
      </c>
      <c r="I853" s="1088" t="s">
        <v>2795</v>
      </c>
      <c r="J853" s="1089" t="s">
        <v>3291</v>
      </c>
      <c r="K853" s="1090">
        <v>42417</v>
      </c>
      <c r="L853" s="1091">
        <v>42400</v>
      </c>
      <c r="M853" s="563">
        <v>120</v>
      </c>
      <c r="N853" s="562">
        <v>46053</v>
      </c>
      <c r="O853" s="564">
        <v>27</v>
      </c>
      <c r="P853" s="565">
        <v>93</v>
      </c>
      <c r="Q853" s="564" t="s">
        <v>2796</v>
      </c>
      <c r="R853" s="564" t="s">
        <v>127</v>
      </c>
      <c r="S853" s="566">
        <v>1520679145.9299998</v>
      </c>
      <c r="T853" s="567" t="s">
        <v>2797</v>
      </c>
      <c r="U853" s="601"/>
      <c r="V853" s="569">
        <v>1520679145.9299998</v>
      </c>
      <c r="W853" s="566">
        <v>-329480481.61816669</v>
      </c>
      <c r="X853" s="570">
        <v>0</v>
      </c>
      <c r="Y853" s="571">
        <v>1191198664.3118331</v>
      </c>
      <c r="Z853" s="601"/>
      <c r="AA853" s="572"/>
      <c r="AB853" s="573"/>
      <c r="AC853" s="652">
        <v>0</v>
      </c>
      <c r="AD853" s="574">
        <v>0</v>
      </c>
      <c r="AE853" s="574">
        <v>0</v>
      </c>
      <c r="AF853" s="575">
        <v>0</v>
      </c>
      <c r="AG853" s="576" t="s">
        <v>2798</v>
      </c>
      <c r="AH853" s="574">
        <v>0</v>
      </c>
      <c r="AI853" s="577" t="s">
        <v>2798</v>
      </c>
      <c r="AJ853" s="574">
        <v>0</v>
      </c>
      <c r="AK853" s="577" t="s">
        <v>2798</v>
      </c>
      <c r="AL853" s="575">
        <v>0</v>
      </c>
      <c r="AM853" s="601"/>
      <c r="AN853" s="578">
        <v>0</v>
      </c>
      <c r="AO853" s="579">
        <v>0</v>
      </c>
      <c r="AP853" s="601"/>
      <c r="AQ853" s="595" t="s">
        <v>2795</v>
      </c>
      <c r="AR853" s="596" t="s">
        <v>2799</v>
      </c>
      <c r="AS853" s="582">
        <v>0</v>
      </c>
      <c r="AT853" s="601"/>
      <c r="AU853" s="595" t="s">
        <v>2795</v>
      </c>
      <c r="AV853" s="598" t="s">
        <v>2800</v>
      </c>
      <c r="AW853" s="562" t="s">
        <v>2801</v>
      </c>
      <c r="AX853" s="585" t="s">
        <v>178</v>
      </c>
      <c r="AY853" s="585" t="s">
        <v>178</v>
      </c>
      <c r="AZ853" s="586">
        <v>0</v>
      </c>
      <c r="BA853" s="586">
        <v>0</v>
      </c>
      <c r="BB853" s="586">
        <v>0</v>
      </c>
      <c r="BC853" s="592">
        <v>0</v>
      </c>
      <c r="BD853" s="599">
        <v>0</v>
      </c>
      <c r="BE853" s="568"/>
      <c r="BF853" s="589">
        <v>1</v>
      </c>
      <c r="BG853" s="590">
        <v>12672326.216083331</v>
      </c>
      <c r="BH853" s="590">
        <v>-342152807.83425003</v>
      </c>
      <c r="BI853" s="591">
        <v>1178526338.0957499</v>
      </c>
      <c r="BJ853" s="1100">
        <v>65</v>
      </c>
      <c r="BK853" s="544">
        <f t="shared" si="154"/>
        <v>18131174.432242304</v>
      </c>
      <c r="BL853" s="544">
        <f t="shared" si="155"/>
        <v>14260796.259369578</v>
      </c>
      <c r="BM853" s="544">
        <f t="shared" si="156"/>
        <v>-3870378.1728727259</v>
      </c>
      <c r="BN853" s="545"/>
      <c r="BO853" s="545">
        <f t="shared" si="157"/>
        <v>0</v>
      </c>
      <c r="BP853" s="545">
        <f t="shared" si="158"/>
        <v>0</v>
      </c>
      <c r="BQ853" s="545"/>
      <c r="BR853" s="545"/>
      <c r="BS853" s="545"/>
      <c r="BT853" s="545">
        <f t="shared" si="159"/>
        <v>65</v>
      </c>
      <c r="BU853" s="545">
        <f t="shared" si="160"/>
        <v>-251574581.23672718</v>
      </c>
      <c r="BV853" s="545">
        <f t="shared" si="161"/>
        <v>-83019611.808119968</v>
      </c>
      <c r="BW853" s="545">
        <f t="shared" si="162"/>
        <v>-83019611.808119968</v>
      </c>
      <c r="BX853" s="1101">
        <f t="shared" si="163"/>
        <v>5.0161987530561378E-3</v>
      </c>
      <c r="BY853" s="1102">
        <f t="shared" si="164"/>
        <v>926951756.85902262</v>
      </c>
    </row>
    <row r="854" spans="1:77" ht="12" customHeight="1">
      <c r="A854" s="1086">
        <v>1911351000</v>
      </c>
      <c r="B854" s="1061">
        <v>7000100</v>
      </c>
      <c r="C854" s="1062">
        <v>7064923</v>
      </c>
      <c r="D854" s="1062">
        <v>0</v>
      </c>
      <c r="E854" s="1062" t="s">
        <v>4828</v>
      </c>
      <c r="F854" s="1062" t="s">
        <v>4829</v>
      </c>
      <c r="G854" s="1087" t="s">
        <v>3103</v>
      </c>
      <c r="H854" s="1088" t="s">
        <v>2794</v>
      </c>
      <c r="I854" s="1088" t="s">
        <v>2842</v>
      </c>
      <c r="J854" s="1089" t="s">
        <v>4829</v>
      </c>
      <c r="K854" s="1090">
        <v>43087</v>
      </c>
      <c r="L854" s="1091">
        <v>43069</v>
      </c>
      <c r="M854" s="563">
        <v>120</v>
      </c>
      <c r="N854" s="562">
        <v>46721</v>
      </c>
      <c r="O854" s="564">
        <v>5</v>
      </c>
      <c r="P854" s="565">
        <v>115</v>
      </c>
      <c r="Q854" s="564" t="s">
        <v>2796</v>
      </c>
      <c r="R854" s="564" t="s">
        <v>127</v>
      </c>
      <c r="S854" s="566">
        <v>157251643</v>
      </c>
      <c r="T854" s="567" t="s">
        <v>2797</v>
      </c>
      <c r="U854" s="601"/>
      <c r="V854" s="569">
        <v>157251643</v>
      </c>
      <c r="W854" s="566">
        <v>0</v>
      </c>
      <c r="X854" s="570">
        <v>0</v>
      </c>
      <c r="Y854" s="571">
        <v>157251643</v>
      </c>
      <c r="Z854" s="601"/>
      <c r="AA854" s="572"/>
      <c r="AB854" s="573"/>
      <c r="AC854" s="652">
        <v>0</v>
      </c>
      <c r="AD854" s="574">
        <v>0</v>
      </c>
      <c r="AE854" s="574">
        <v>0</v>
      </c>
      <c r="AF854" s="575">
        <v>0</v>
      </c>
      <c r="AG854" s="576" t="s">
        <v>2798</v>
      </c>
      <c r="AH854" s="574">
        <v>0</v>
      </c>
      <c r="AI854" s="577" t="s">
        <v>2798</v>
      </c>
      <c r="AJ854" s="574">
        <v>0</v>
      </c>
      <c r="AK854" s="577" t="s">
        <v>2798</v>
      </c>
      <c r="AL854" s="575">
        <v>0</v>
      </c>
      <c r="AM854" s="601"/>
      <c r="AN854" s="578">
        <v>0</v>
      </c>
      <c r="AO854" s="579">
        <v>0</v>
      </c>
      <c r="AP854" s="601"/>
      <c r="AQ854" s="595" t="s">
        <v>2795</v>
      </c>
      <c r="AR854" s="596" t="s">
        <v>2799</v>
      </c>
      <c r="AS854" s="582">
        <v>0</v>
      </c>
      <c r="AT854" s="601"/>
      <c r="AU854" s="595" t="s">
        <v>2795</v>
      </c>
      <c r="AV854" s="598" t="s">
        <v>2800</v>
      </c>
      <c r="AW854" s="562" t="s">
        <v>2801</v>
      </c>
      <c r="AX854" s="585" t="s">
        <v>178</v>
      </c>
      <c r="AY854" s="585" t="s">
        <v>178</v>
      </c>
      <c r="AZ854" s="586">
        <v>0</v>
      </c>
      <c r="BA854" s="586">
        <v>0</v>
      </c>
      <c r="BB854" s="586">
        <v>0</v>
      </c>
      <c r="BC854" s="592">
        <v>0</v>
      </c>
      <c r="BD854" s="599">
        <v>0</v>
      </c>
      <c r="BE854" s="568"/>
      <c r="BF854" s="589">
        <v>0</v>
      </c>
      <c r="BG854" s="590">
        <v>0</v>
      </c>
      <c r="BH854" s="590">
        <v>0</v>
      </c>
      <c r="BI854" s="591">
        <v>157251643</v>
      </c>
      <c r="BJ854" s="1100">
        <v>66</v>
      </c>
      <c r="BK854" s="544">
        <f t="shared" si="154"/>
        <v>2382600.6515151514</v>
      </c>
      <c r="BL854" s="544">
        <f t="shared" si="155"/>
        <v>1873997.8805938121</v>
      </c>
      <c r="BM854" s="544">
        <f t="shared" si="156"/>
        <v>-508602.77092133928</v>
      </c>
      <c r="BN854" s="545"/>
      <c r="BO854" s="545">
        <f t="shared" si="157"/>
        <v>0</v>
      </c>
      <c r="BP854" s="545">
        <f t="shared" si="158"/>
        <v>0</v>
      </c>
      <c r="BQ854" s="545"/>
      <c r="BR854" s="545"/>
      <c r="BS854" s="545"/>
      <c r="BT854" s="545">
        <f t="shared" si="159"/>
        <v>66</v>
      </c>
      <c r="BU854" s="545">
        <f t="shared" si="160"/>
        <v>-33567782.880808391</v>
      </c>
      <c r="BV854" s="545">
        <f t="shared" si="161"/>
        <v>-11077368.350666769</v>
      </c>
      <c r="BW854" s="545">
        <f t="shared" si="162"/>
        <v>-11077368.350666769</v>
      </c>
      <c r="BX854" s="1101">
        <f t="shared" si="163"/>
        <v>6.6931511841065202E-4</v>
      </c>
      <c r="BY854" s="1102">
        <f t="shared" si="164"/>
        <v>123683860.1191916</v>
      </c>
    </row>
    <row r="855" spans="1:77" ht="12" customHeight="1">
      <c r="A855" s="1086">
        <v>1911351000</v>
      </c>
      <c r="B855" s="1061">
        <v>7000100</v>
      </c>
      <c r="C855" s="1062">
        <v>7064923</v>
      </c>
      <c r="D855" s="1062">
        <v>1</v>
      </c>
      <c r="E855" s="1062" t="s">
        <v>4830</v>
      </c>
      <c r="F855" s="1062" t="s">
        <v>4831</v>
      </c>
      <c r="G855" s="1087" t="s">
        <v>3103</v>
      </c>
      <c r="H855" s="1088" t="s">
        <v>2794</v>
      </c>
      <c r="I855" s="1088" t="s">
        <v>2795</v>
      </c>
      <c r="J855" s="1089" t="s">
        <v>4831</v>
      </c>
      <c r="K855" s="1090">
        <v>43087</v>
      </c>
      <c r="L855" s="1091">
        <v>43069</v>
      </c>
      <c r="M855" s="563">
        <v>120</v>
      </c>
      <c r="N855" s="562">
        <v>46721</v>
      </c>
      <c r="O855" s="564">
        <v>5</v>
      </c>
      <c r="P855" s="565">
        <v>115</v>
      </c>
      <c r="Q855" s="564" t="s">
        <v>2796</v>
      </c>
      <c r="R855" s="564" t="s">
        <v>127</v>
      </c>
      <c r="S855" s="566">
        <v>393129122.56999999</v>
      </c>
      <c r="T855" s="567" t="s">
        <v>2797</v>
      </c>
      <c r="U855" s="601"/>
      <c r="V855" s="569">
        <v>393129122.56999999</v>
      </c>
      <c r="W855" s="566">
        <v>0</v>
      </c>
      <c r="X855" s="570">
        <v>0</v>
      </c>
      <c r="Y855" s="571">
        <v>393129122.56999999</v>
      </c>
      <c r="Z855" s="601"/>
      <c r="AA855" s="572"/>
      <c r="AB855" s="573"/>
      <c r="AC855" s="652">
        <v>0</v>
      </c>
      <c r="AD855" s="574">
        <v>0</v>
      </c>
      <c r="AE855" s="574">
        <v>0</v>
      </c>
      <c r="AF855" s="575">
        <v>0</v>
      </c>
      <c r="AG855" s="576" t="s">
        <v>2798</v>
      </c>
      <c r="AH855" s="574">
        <v>0</v>
      </c>
      <c r="AI855" s="577" t="s">
        <v>2798</v>
      </c>
      <c r="AJ855" s="574">
        <v>0</v>
      </c>
      <c r="AK855" s="577" t="s">
        <v>2798</v>
      </c>
      <c r="AL855" s="575">
        <v>0</v>
      </c>
      <c r="AM855" s="601"/>
      <c r="AN855" s="578">
        <v>0</v>
      </c>
      <c r="AO855" s="579">
        <v>0</v>
      </c>
      <c r="AP855" s="601"/>
      <c r="AQ855" s="595" t="s">
        <v>2795</v>
      </c>
      <c r="AR855" s="596" t="s">
        <v>2799</v>
      </c>
      <c r="AS855" s="582">
        <v>0</v>
      </c>
      <c r="AT855" s="601"/>
      <c r="AU855" s="595" t="s">
        <v>2795</v>
      </c>
      <c r="AV855" s="598" t="s">
        <v>2800</v>
      </c>
      <c r="AW855" s="562" t="s">
        <v>2801</v>
      </c>
      <c r="AX855" s="585" t="s">
        <v>178</v>
      </c>
      <c r="AY855" s="585" t="s">
        <v>178</v>
      </c>
      <c r="AZ855" s="586">
        <v>0</v>
      </c>
      <c r="BA855" s="586">
        <v>0</v>
      </c>
      <c r="BB855" s="586">
        <v>0</v>
      </c>
      <c r="BC855" s="592">
        <v>0</v>
      </c>
      <c r="BD855" s="599">
        <v>0</v>
      </c>
      <c r="BE855" s="568"/>
      <c r="BF855" s="589">
        <v>0</v>
      </c>
      <c r="BG855" s="590">
        <v>0</v>
      </c>
      <c r="BH855" s="590">
        <v>0</v>
      </c>
      <c r="BI855" s="591">
        <v>393129122.56999999</v>
      </c>
      <c r="BJ855" s="1100">
        <v>67</v>
      </c>
      <c r="BK855" s="544">
        <f t="shared" si="154"/>
        <v>5867598.8443283578</v>
      </c>
      <c r="BL855" s="544">
        <f t="shared" si="155"/>
        <v>4615069.5843441132</v>
      </c>
      <c r="BM855" s="544">
        <f t="shared" si="156"/>
        <v>-1252529.2599842446</v>
      </c>
      <c r="BN855" s="545"/>
      <c r="BO855" s="545">
        <f t="shared" si="157"/>
        <v>0</v>
      </c>
      <c r="BP855" s="545">
        <f t="shared" si="158"/>
        <v>0</v>
      </c>
      <c r="BQ855" s="545"/>
      <c r="BR855" s="545"/>
      <c r="BS855" s="545"/>
      <c r="BT855" s="545">
        <f t="shared" si="159"/>
        <v>67</v>
      </c>
      <c r="BU855" s="545">
        <f t="shared" si="160"/>
        <v>-83919460.418944389</v>
      </c>
      <c r="BV855" s="545">
        <f t="shared" si="161"/>
        <v>-27693421.938251648</v>
      </c>
      <c r="BW855" s="545">
        <f t="shared" si="162"/>
        <v>-27693421.938251648</v>
      </c>
      <c r="BX855" s="1101">
        <f t="shared" si="163"/>
        <v>1.6732878601695453E-3</v>
      </c>
      <c r="BY855" s="1102">
        <f t="shared" si="164"/>
        <v>309209662.15105557</v>
      </c>
    </row>
    <row r="856" spans="1:77" ht="12" customHeight="1">
      <c r="A856" s="1086">
        <v>1911351000</v>
      </c>
      <c r="B856" s="1061">
        <v>7000100</v>
      </c>
      <c r="C856" s="1062">
        <v>7064923</v>
      </c>
      <c r="D856" s="1062">
        <v>2</v>
      </c>
      <c r="E856" s="1062" t="s">
        <v>4832</v>
      </c>
      <c r="F856" s="1062" t="s">
        <v>4833</v>
      </c>
      <c r="G856" s="1087" t="s">
        <v>3103</v>
      </c>
      <c r="H856" s="1088" t="s">
        <v>2794</v>
      </c>
      <c r="I856" s="1088" t="s">
        <v>2795</v>
      </c>
      <c r="J856" s="1089" t="s">
        <v>4833</v>
      </c>
      <c r="K856" s="1090">
        <v>43087</v>
      </c>
      <c r="L856" s="1091">
        <v>43069</v>
      </c>
      <c r="M856" s="563">
        <v>120</v>
      </c>
      <c r="N856" s="562">
        <v>46721</v>
      </c>
      <c r="O856" s="564">
        <v>5</v>
      </c>
      <c r="P856" s="565">
        <v>115</v>
      </c>
      <c r="Q856" s="564" t="s">
        <v>2796</v>
      </c>
      <c r="R856" s="564" t="s">
        <v>127</v>
      </c>
      <c r="S856" s="566">
        <v>78625836.569999993</v>
      </c>
      <c r="T856" s="567" t="s">
        <v>2797</v>
      </c>
      <c r="U856" s="601"/>
      <c r="V856" s="569">
        <v>78625836.569999993</v>
      </c>
      <c r="W856" s="566">
        <v>0</v>
      </c>
      <c r="X856" s="570">
        <v>0</v>
      </c>
      <c r="Y856" s="571">
        <v>78625836.569999993</v>
      </c>
      <c r="Z856" s="601"/>
      <c r="AA856" s="572"/>
      <c r="AB856" s="573"/>
      <c r="AC856" s="652">
        <v>0</v>
      </c>
      <c r="AD856" s="574">
        <v>0</v>
      </c>
      <c r="AE856" s="574">
        <v>0</v>
      </c>
      <c r="AF856" s="575">
        <v>0</v>
      </c>
      <c r="AG856" s="576" t="s">
        <v>2798</v>
      </c>
      <c r="AH856" s="574">
        <v>0</v>
      </c>
      <c r="AI856" s="577" t="s">
        <v>2798</v>
      </c>
      <c r="AJ856" s="574">
        <v>0</v>
      </c>
      <c r="AK856" s="577" t="s">
        <v>2798</v>
      </c>
      <c r="AL856" s="575">
        <v>0</v>
      </c>
      <c r="AM856" s="601"/>
      <c r="AN856" s="578">
        <v>0</v>
      </c>
      <c r="AO856" s="579">
        <v>0</v>
      </c>
      <c r="AP856" s="601"/>
      <c r="AQ856" s="595" t="s">
        <v>2795</v>
      </c>
      <c r="AR856" s="596" t="s">
        <v>2799</v>
      </c>
      <c r="AS856" s="582">
        <v>0</v>
      </c>
      <c r="AT856" s="601"/>
      <c r="AU856" s="595" t="s">
        <v>2795</v>
      </c>
      <c r="AV856" s="598" t="s">
        <v>2800</v>
      </c>
      <c r="AW856" s="562" t="s">
        <v>2801</v>
      </c>
      <c r="AX856" s="585" t="s">
        <v>178</v>
      </c>
      <c r="AY856" s="585" t="s">
        <v>178</v>
      </c>
      <c r="AZ856" s="586">
        <v>0</v>
      </c>
      <c r="BA856" s="586">
        <v>0</v>
      </c>
      <c r="BB856" s="586">
        <v>0</v>
      </c>
      <c r="BC856" s="592">
        <v>0</v>
      </c>
      <c r="BD856" s="599">
        <v>0</v>
      </c>
      <c r="BE856" s="568"/>
      <c r="BF856" s="589">
        <v>0</v>
      </c>
      <c r="BG856" s="590">
        <v>0</v>
      </c>
      <c r="BH856" s="590">
        <v>0</v>
      </c>
      <c r="BI856" s="591">
        <v>78625836.569999993</v>
      </c>
      <c r="BJ856" s="1100">
        <v>68</v>
      </c>
      <c r="BK856" s="544">
        <f t="shared" si="154"/>
        <v>1156262.3025</v>
      </c>
      <c r="BL856" s="544">
        <f t="shared" si="155"/>
        <v>909440.32224518247</v>
      </c>
      <c r="BM856" s="544">
        <f t="shared" si="156"/>
        <v>-246821.98025481752</v>
      </c>
      <c r="BN856" s="545"/>
      <c r="BO856" s="545">
        <f t="shared" si="157"/>
        <v>0</v>
      </c>
      <c r="BP856" s="545">
        <f t="shared" si="158"/>
        <v>0</v>
      </c>
      <c r="BQ856" s="545"/>
      <c r="BR856" s="545"/>
      <c r="BS856" s="545"/>
      <c r="BT856" s="545">
        <f t="shared" si="159"/>
        <v>68</v>
      </c>
      <c r="BU856" s="545">
        <f t="shared" si="160"/>
        <v>-16783894.657327592</v>
      </c>
      <c r="BV856" s="545">
        <f t="shared" si="161"/>
        <v>-5538685.2369181057</v>
      </c>
      <c r="BW856" s="545">
        <f t="shared" si="162"/>
        <v>-5538685.2369181057</v>
      </c>
      <c r="BX856" s="1101">
        <f t="shared" si="163"/>
        <v>3.3465762334824138E-4</v>
      </c>
      <c r="BY856" s="1102">
        <f t="shared" si="164"/>
        <v>61841941.912672408</v>
      </c>
    </row>
    <row r="857" spans="1:77" ht="12" customHeight="1">
      <c r="A857" s="1086">
        <v>1911351000</v>
      </c>
      <c r="B857" s="1061">
        <v>7000100</v>
      </c>
      <c r="C857" s="1062">
        <v>7064923</v>
      </c>
      <c r="D857" s="1062">
        <v>3</v>
      </c>
      <c r="E857" s="1062" t="s">
        <v>5351</v>
      </c>
      <c r="F857" s="1062" t="s">
        <v>4833</v>
      </c>
      <c r="G857" s="1087" t="s">
        <v>3103</v>
      </c>
      <c r="H857" s="1088" t="s">
        <v>2794</v>
      </c>
      <c r="I857" s="1088" t="s">
        <v>2795</v>
      </c>
      <c r="J857" s="1089"/>
      <c r="K857" s="1090">
        <v>43213</v>
      </c>
      <c r="L857" s="1091"/>
      <c r="M857" s="563"/>
      <c r="N857" s="562">
        <v>0</v>
      </c>
      <c r="O857" s="564">
        <v>0</v>
      </c>
      <c r="P857" s="565">
        <v>0</v>
      </c>
      <c r="Q857" s="564" t="s">
        <v>2796</v>
      </c>
      <c r="R857" s="564" t="s">
        <v>127</v>
      </c>
      <c r="S857" s="566">
        <v>217973740.34</v>
      </c>
      <c r="T857" s="567" t="s">
        <v>2939</v>
      </c>
      <c r="U857" s="601"/>
      <c r="V857" s="569">
        <v>0</v>
      </c>
      <c r="W857" s="566">
        <v>0</v>
      </c>
      <c r="X857" s="570">
        <v>0</v>
      </c>
      <c r="Y857" s="571">
        <v>0</v>
      </c>
      <c r="Z857" s="601"/>
      <c r="AA857" s="572" t="s">
        <v>3802</v>
      </c>
      <c r="AB857" s="573"/>
      <c r="AC857" s="652">
        <v>217973740.34</v>
      </c>
      <c r="AD857" s="574">
        <v>217973740.34</v>
      </c>
      <c r="AE857" s="574">
        <v>0</v>
      </c>
      <c r="AF857" s="575">
        <v>217973740.34</v>
      </c>
      <c r="AG857" s="576" t="s">
        <v>2798</v>
      </c>
      <c r="AH857" s="574">
        <v>0</v>
      </c>
      <c r="AI857" s="577" t="s">
        <v>2798</v>
      </c>
      <c r="AJ857" s="574">
        <v>0</v>
      </c>
      <c r="AK857" s="577" t="s">
        <v>2798</v>
      </c>
      <c r="AL857" s="575">
        <v>0</v>
      </c>
      <c r="AM857" s="601"/>
      <c r="AN857" s="578">
        <v>217973740.34</v>
      </c>
      <c r="AO857" s="579">
        <v>0</v>
      </c>
      <c r="AP857" s="601"/>
      <c r="AQ857" s="595" t="s">
        <v>2795</v>
      </c>
      <c r="AR857" s="596" t="s">
        <v>2799</v>
      </c>
      <c r="AS857" s="582">
        <v>0</v>
      </c>
      <c r="AT857" s="601"/>
      <c r="AU857" s="595" t="s">
        <v>2795</v>
      </c>
      <c r="AV857" s="598" t="s">
        <v>2800</v>
      </c>
      <c r="AW857" s="562" t="s">
        <v>2801</v>
      </c>
      <c r="AX857" s="585" t="s">
        <v>178</v>
      </c>
      <c r="AY857" s="585" t="s">
        <v>178</v>
      </c>
      <c r="AZ857" s="586">
        <v>0</v>
      </c>
      <c r="BA857" s="586">
        <v>0</v>
      </c>
      <c r="BB857" s="586">
        <v>0</v>
      </c>
      <c r="BC857" s="592">
        <v>0</v>
      </c>
      <c r="BD857" s="599">
        <v>0</v>
      </c>
      <c r="BE857" s="568"/>
      <c r="BF857" s="589">
        <v>0</v>
      </c>
      <c r="BG857" s="590">
        <v>0</v>
      </c>
      <c r="BH857" s="590">
        <v>0</v>
      </c>
      <c r="BI857" s="591">
        <v>217973740.34</v>
      </c>
      <c r="BJ857" s="1100">
        <v>69</v>
      </c>
      <c r="BK857" s="544">
        <f t="shared" si="154"/>
        <v>3159039.7150724637</v>
      </c>
      <c r="BL857" s="544">
        <f t="shared" si="155"/>
        <v>2484694.0787130184</v>
      </c>
      <c r="BM857" s="544">
        <f t="shared" si="156"/>
        <v>-674345.63635944529</v>
      </c>
      <c r="BN857" s="545"/>
      <c r="BO857" s="545">
        <f t="shared" si="157"/>
        <v>0</v>
      </c>
      <c r="BP857" s="545">
        <f t="shared" si="158"/>
        <v>0</v>
      </c>
      <c r="BQ857" s="545"/>
      <c r="BR857" s="545"/>
      <c r="BS857" s="545"/>
      <c r="BT857" s="545">
        <f t="shared" si="159"/>
        <v>69</v>
      </c>
      <c r="BU857" s="545">
        <f t="shared" si="160"/>
        <v>-46529848.908801727</v>
      </c>
      <c r="BV857" s="545">
        <f t="shared" si="161"/>
        <v>-15354850.13990457</v>
      </c>
      <c r="BW857" s="545">
        <f t="shared" si="162"/>
        <v>-15354850.13990457</v>
      </c>
      <c r="BX857" s="1101">
        <f t="shared" si="163"/>
        <v>9.2776849286134206E-4</v>
      </c>
      <c r="BY857" s="1102">
        <f t="shared" si="164"/>
        <v>171443891.43119827</v>
      </c>
    </row>
    <row r="858" spans="1:77" ht="12" customHeight="1">
      <c r="A858" s="1086">
        <v>1911351000</v>
      </c>
      <c r="B858" s="1061">
        <v>7000100</v>
      </c>
      <c r="C858" s="1062">
        <v>7064923</v>
      </c>
      <c r="D858" s="1062">
        <v>4</v>
      </c>
      <c r="E858" s="1062" t="s">
        <v>5352</v>
      </c>
      <c r="F858" s="1062" t="s">
        <v>4833</v>
      </c>
      <c r="G858" s="1087" t="s">
        <v>3103</v>
      </c>
      <c r="H858" s="1088" t="s">
        <v>2794</v>
      </c>
      <c r="I858" s="1088" t="s">
        <v>2795</v>
      </c>
      <c r="J858" s="1089"/>
      <c r="K858" s="1090">
        <v>43213</v>
      </c>
      <c r="L858" s="1091"/>
      <c r="M858" s="563"/>
      <c r="N858" s="562">
        <v>0</v>
      </c>
      <c r="O858" s="564">
        <v>0</v>
      </c>
      <c r="P858" s="565">
        <v>0</v>
      </c>
      <c r="Q858" s="564" t="s">
        <v>2796</v>
      </c>
      <c r="R858" s="564" t="s">
        <v>127</v>
      </c>
      <c r="S858" s="566">
        <v>544934336.92999995</v>
      </c>
      <c r="T858" s="567" t="s">
        <v>2939</v>
      </c>
      <c r="U858" s="601"/>
      <c r="V858" s="569">
        <v>0</v>
      </c>
      <c r="W858" s="566">
        <v>0</v>
      </c>
      <c r="X858" s="570">
        <v>0</v>
      </c>
      <c r="Y858" s="571">
        <v>0</v>
      </c>
      <c r="Z858" s="601"/>
      <c r="AA858" s="572" t="s">
        <v>3802</v>
      </c>
      <c r="AB858" s="573"/>
      <c r="AC858" s="652">
        <v>544934336.92999995</v>
      </c>
      <c r="AD858" s="574">
        <v>544934336.92999995</v>
      </c>
      <c r="AE858" s="574">
        <v>0</v>
      </c>
      <c r="AF858" s="575">
        <v>544934336.92999995</v>
      </c>
      <c r="AG858" s="576" t="s">
        <v>2798</v>
      </c>
      <c r="AH858" s="574">
        <v>0</v>
      </c>
      <c r="AI858" s="577" t="s">
        <v>2798</v>
      </c>
      <c r="AJ858" s="574">
        <v>0</v>
      </c>
      <c r="AK858" s="577" t="s">
        <v>2798</v>
      </c>
      <c r="AL858" s="575">
        <v>0</v>
      </c>
      <c r="AM858" s="601"/>
      <c r="AN858" s="578">
        <v>544934336.92999995</v>
      </c>
      <c r="AO858" s="579">
        <v>0</v>
      </c>
      <c r="AP858" s="601"/>
      <c r="AQ858" s="595" t="s">
        <v>2795</v>
      </c>
      <c r="AR858" s="596" t="s">
        <v>2799</v>
      </c>
      <c r="AS858" s="582">
        <v>0</v>
      </c>
      <c r="AT858" s="601"/>
      <c r="AU858" s="595" t="s">
        <v>2795</v>
      </c>
      <c r="AV858" s="598" t="s">
        <v>2800</v>
      </c>
      <c r="AW858" s="562" t="s">
        <v>2801</v>
      </c>
      <c r="AX858" s="585" t="s">
        <v>178</v>
      </c>
      <c r="AY858" s="585" t="s">
        <v>178</v>
      </c>
      <c r="AZ858" s="586">
        <v>0</v>
      </c>
      <c r="BA858" s="586">
        <v>0</v>
      </c>
      <c r="BB858" s="586">
        <v>0</v>
      </c>
      <c r="BC858" s="592">
        <v>0</v>
      </c>
      <c r="BD858" s="599">
        <v>0</v>
      </c>
      <c r="BE858" s="568"/>
      <c r="BF858" s="589">
        <v>0</v>
      </c>
      <c r="BG858" s="590">
        <v>0</v>
      </c>
      <c r="BH858" s="590">
        <v>0</v>
      </c>
      <c r="BI858" s="591">
        <v>544934336.92999995</v>
      </c>
      <c r="BJ858" s="1100">
        <v>70</v>
      </c>
      <c r="BK858" s="544">
        <f t="shared" si="154"/>
        <v>7784776.2418571422</v>
      </c>
      <c r="BL858" s="544">
        <f t="shared" si="155"/>
        <v>6122995.9661347698</v>
      </c>
      <c r="BM858" s="544">
        <f t="shared" si="156"/>
        <v>-1661780.2757223723</v>
      </c>
      <c r="BN858" s="545"/>
      <c r="BO858" s="545">
        <f t="shared" si="157"/>
        <v>0</v>
      </c>
      <c r="BP858" s="545">
        <f t="shared" si="158"/>
        <v>0</v>
      </c>
      <c r="BQ858" s="545"/>
      <c r="BR858" s="545"/>
      <c r="BS858" s="545"/>
      <c r="BT858" s="545">
        <f t="shared" si="159"/>
        <v>70</v>
      </c>
      <c r="BU858" s="545">
        <f t="shared" si="160"/>
        <v>-116324619.30056606</v>
      </c>
      <c r="BV858" s="545">
        <f t="shared" si="161"/>
        <v>-38387124.369186804</v>
      </c>
      <c r="BW858" s="545">
        <f t="shared" si="162"/>
        <v>-38387124.369186804</v>
      </c>
      <c r="BX858" s="1101">
        <f t="shared" si="163"/>
        <v>2.3194211729052209E-3</v>
      </c>
      <c r="BY858" s="1102">
        <f t="shared" si="164"/>
        <v>428609717.62943387</v>
      </c>
    </row>
    <row r="859" spans="1:77" ht="12" customHeight="1">
      <c r="A859" s="1086">
        <v>1911351000</v>
      </c>
      <c r="B859" s="1061">
        <v>7000100</v>
      </c>
      <c r="C859" s="1062">
        <v>7064923</v>
      </c>
      <c r="D859" s="1062">
        <v>5</v>
      </c>
      <c r="E859" s="1062" t="s">
        <v>5353</v>
      </c>
      <c r="F859" s="1062" t="s">
        <v>4833</v>
      </c>
      <c r="G859" s="1087" t="s">
        <v>3103</v>
      </c>
      <c r="H859" s="1088" t="s">
        <v>2794</v>
      </c>
      <c r="I859" s="1088" t="s">
        <v>2795</v>
      </c>
      <c r="J859" s="1089"/>
      <c r="K859" s="1090">
        <v>43213</v>
      </c>
      <c r="L859" s="1091"/>
      <c r="M859" s="563"/>
      <c r="N859" s="562">
        <v>0</v>
      </c>
      <c r="O859" s="564">
        <v>0</v>
      </c>
      <c r="P859" s="565">
        <v>0</v>
      </c>
      <c r="Q859" s="564" t="s">
        <v>2796</v>
      </c>
      <c r="R859" s="564" t="s">
        <v>127</v>
      </c>
      <c r="S859" s="566">
        <v>108986856.23999999</v>
      </c>
      <c r="T859" s="567" t="s">
        <v>2939</v>
      </c>
      <c r="U859" s="601"/>
      <c r="V859" s="569">
        <v>0</v>
      </c>
      <c r="W859" s="566">
        <v>0</v>
      </c>
      <c r="X859" s="570">
        <v>0</v>
      </c>
      <c r="Y859" s="571">
        <v>0</v>
      </c>
      <c r="Z859" s="601"/>
      <c r="AA859" s="572" t="s">
        <v>3802</v>
      </c>
      <c r="AB859" s="573"/>
      <c r="AC859" s="652">
        <v>108986856.23999999</v>
      </c>
      <c r="AD859" s="574">
        <v>108986856.23999999</v>
      </c>
      <c r="AE859" s="574">
        <v>0</v>
      </c>
      <c r="AF859" s="575">
        <v>108986856.23999999</v>
      </c>
      <c r="AG859" s="576" t="s">
        <v>2798</v>
      </c>
      <c r="AH859" s="574">
        <v>0</v>
      </c>
      <c r="AI859" s="577" t="s">
        <v>2798</v>
      </c>
      <c r="AJ859" s="574">
        <v>0</v>
      </c>
      <c r="AK859" s="577" t="s">
        <v>2798</v>
      </c>
      <c r="AL859" s="575">
        <v>0</v>
      </c>
      <c r="AM859" s="601"/>
      <c r="AN859" s="578">
        <v>108986856.23999999</v>
      </c>
      <c r="AO859" s="579">
        <v>0</v>
      </c>
      <c r="AP859" s="601"/>
      <c r="AQ859" s="595" t="s">
        <v>2795</v>
      </c>
      <c r="AR859" s="596" t="s">
        <v>2799</v>
      </c>
      <c r="AS859" s="582">
        <v>0</v>
      </c>
      <c r="AT859" s="601"/>
      <c r="AU859" s="595" t="s">
        <v>2795</v>
      </c>
      <c r="AV859" s="598" t="s">
        <v>2800</v>
      </c>
      <c r="AW859" s="562" t="s">
        <v>2801</v>
      </c>
      <c r="AX859" s="585" t="s">
        <v>178</v>
      </c>
      <c r="AY859" s="585" t="s">
        <v>178</v>
      </c>
      <c r="AZ859" s="586">
        <v>0</v>
      </c>
      <c r="BA859" s="586">
        <v>0</v>
      </c>
      <c r="BB859" s="586">
        <v>0</v>
      </c>
      <c r="BC859" s="592">
        <v>0</v>
      </c>
      <c r="BD859" s="599">
        <v>0</v>
      </c>
      <c r="BE859" s="568"/>
      <c r="BF859" s="589">
        <v>0</v>
      </c>
      <c r="BG859" s="590">
        <v>0</v>
      </c>
      <c r="BH859" s="590">
        <v>0</v>
      </c>
      <c r="BI859" s="591">
        <v>108986856.23999999</v>
      </c>
      <c r="BJ859" s="1100">
        <v>71</v>
      </c>
      <c r="BK859" s="544">
        <f t="shared" si="154"/>
        <v>1535026.144225352</v>
      </c>
      <c r="BL859" s="544">
        <f t="shared" si="155"/>
        <v>1207351.1937911545</v>
      </c>
      <c r="BM859" s="544">
        <f t="shared" si="156"/>
        <v>-327674.95043419744</v>
      </c>
      <c r="BN859" s="545"/>
      <c r="BO859" s="545">
        <f t="shared" si="157"/>
        <v>0</v>
      </c>
      <c r="BP859" s="545">
        <f t="shared" si="158"/>
        <v>0</v>
      </c>
      <c r="BQ859" s="545"/>
      <c r="BR859" s="545"/>
      <c r="BS859" s="545"/>
      <c r="BT859" s="545">
        <f t="shared" si="159"/>
        <v>71</v>
      </c>
      <c r="BU859" s="545">
        <f t="shared" si="160"/>
        <v>-23264921.480828017</v>
      </c>
      <c r="BV859" s="545">
        <f t="shared" si="161"/>
        <v>-7677424.0886732461</v>
      </c>
      <c r="BW859" s="545">
        <f t="shared" si="162"/>
        <v>-7677424.0886732461</v>
      </c>
      <c r="BX859" s="1101">
        <f t="shared" si="163"/>
        <v>4.6388418713997351E-4</v>
      </c>
      <c r="BY859" s="1102">
        <f t="shared" si="164"/>
        <v>85721934.759171978</v>
      </c>
    </row>
    <row r="860" spans="1:77" ht="12" customHeight="1">
      <c r="A860" s="1086">
        <v>1911351000</v>
      </c>
      <c r="B860" s="1061">
        <v>7000100</v>
      </c>
      <c r="C860" s="1062">
        <v>7064924</v>
      </c>
      <c r="D860" s="1062">
        <v>1</v>
      </c>
      <c r="E860" s="1062" t="s">
        <v>4834</v>
      </c>
      <c r="F860" s="1062" t="s">
        <v>4651</v>
      </c>
      <c r="G860" s="1087" t="s">
        <v>3343</v>
      </c>
      <c r="H860" s="1088" t="s">
        <v>2794</v>
      </c>
      <c r="I860" s="1088" t="s">
        <v>2795</v>
      </c>
      <c r="J860" s="1089" t="s">
        <v>4651</v>
      </c>
      <c r="K860" s="1090">
        <v>43087</v>
      </c>
      <c r="L860" s="1091">
        <v>43069</v>
      </c>
      <c r="M860" s="563">
        <v>120</v>
      </c>
      <c r="N860" s="562">
        <v>46721</v>
      </c>
      <c r="O860" s="564">
        <v>5</v>
      </c>
      <c r="P860" s="565">
        <v>115</v>
      </c>
      <c r="Q860" s="564" t="s">
        <v>2796</v>
      </c>
      <c r="R860" s="564" t="s">
        <v>127</v>
      </c>
      <c r="S860" s="566">
        <v>601719288</v>
      </c>
      <c r="T860" s="567" t="s">
        <v>2797</v>
      </c>
      <c r="U860" s="601"/>
      <c r="V860" s="569">
        <v>601719288</v>
      </c>
      <c r="W860" s="566">
        <v>-20057309.600000001</v>
      </c>
      <c r="X860" s="570">
        <v>0</v>
      </c>
      <c r="Y860" s="571">
        <v>581661978.39999998</v>
      </c>
      <c r="Z860" s="601"/>
      <c r="AA860" s="572"/>
      <c r="AB860" s="573"/>
      <c r="AC860" s="652">
        <v>0</v>
      </c>
      <c r="AD860" s="574">
        <v>0</v>
      </c>
      <c r="AE860" s="574">
        <v>0</v>
      </c>
      <c r="AF860" s="575">
        <v>0</v>
      </c>
      <c r="AG860" s="576" t="s">
        <v>2798</v>
      </c>
      <c r="AH860" s="574">
        <v>0</v>
      </c>
      <c r="AI860" s="577" t="s">
        <v>2798</v>
      </c>
      <c r="AJ860" s="574">
        <v>0</v>
      </c>
      <c r="AK860" s="577" t="s">
        <v>2798</v>
      </c>
      <c r="AL860" s="575">
        <v>0</v>
      </c>
      <c r="AM860" s="601"/>
      <c r="AN860" s="578">
        <v>0</v>
      </c>
      <c r="AO860" s="579">
        <v>0</v>
      </c>
      <c r="AP860" s="601"/>
      <c r="AQ860" s="595" t="s">
        <v>2795</v>
      </c>
      <c r="AR860" s="596" t="s">
        <v>2799</v>
      </c>
      <c r="AS860" s="582">
        <v>0</v>
      </c>
      <c r="AT860" s="601"/>
      <c r="AU860" s="595" t="s">
        <v>2795</v>
      </c>
      <c r="AV860" s="598" t="s">
        <v>2800</v>
      </c>
      <c r="AW860" s="562" t="s">
        <v>2801</v>
      </c>
      <c r="AX860" s="585" t="s">
        <v>178</v>
      </c>
      <c r="AY860" s="585" t="s">
        <v>178</v>
      </c>
      <c r="AZ860" s="586">
        <v>0</v>
      </c>
      <c r="BA860" s="586">
        <v>0</v>
      </c>
      <c r="BB860" s="586">
        <v>0</v>
      </c>
      <c r="BC860" s="592">
        <v>0</v>
      </c>
      <c r="BD860" s="599">
        <v>0</v>
      </c>
      <c r="BE860" s="568"/>
      <c r="BF860" s="589">
        <v>1</v>
      </c>
      <c r="BG860" s="590">
        <v>5014327.4000000004</v>
      </c>
      <c r="BH860" s="590">
        <v>-25071637</v>
      </c>
      <c r="BI860" s="591">
        <v>576647651</v>
      </c>
      <c r="BJ860" s="1100">
        <v>72</v>
      </c>
      <c r="BK860" s="544">
        <f t="shared" si="154"/>
        <v>8008995.152777778</v>
      </c>
      <c r="BL860" s="544">
        <f t="shared" si="155"/>
        <v>6299351.9003896834</v>
      </c>
      <c r="BM860" s="544">
        <f t="shared" si="156"/>
        <v>-1709643.2523880946</v>
      </c>
      <c r="BN860" s="545"/>
      <c r="BO860" s="545">
        <f t="shared" si="157"/>
        <v>0</v>
      </c>
      <c r="BP860" s="545">
        <f t="shared" si="158"/>
        <v>0</v>
      </c>
      <c r="BQ860" s="545"/>
      <c r="BR860" s="545"/>
      <c r="BS860" s="545"/>
      <c r="BT860" s="545">
        <f t="shared" si="159"/>
        <v>72</v>
      </c>
      <c r="BU860" s="545">
        <f t="shared" si="160"/>
        <v>-123094314.1719428</v>
      </c>
      <c r="BV860" s="545">
        <f t="shared" si="161"/>
        <v>-40621123.676741123</v>
      </c>
      <c r="BW860" s="545">
        <f t="shared" si="162"/>
        <v>-40621123.676741123</v>
      </c>
      <c r="BX860" s="1101">
        <f t="shared" si="163"/>
        <v>2.4544035499221416E-3</v>
      </c>
      <c r="BY860" s="1102">
        <f t="shared" si="164"/>
        <v>453553336.82805723</v>
      </c>
    </row>
    <row r="861" spans="1:77" ht="12" customHeight="1">
      <c r="A861" s="1086">
        <v>1911351000</v>
      </c>
      <c r="B861" s="1061">
        <v>7000100</v>
      </c>
      <c r="C861" s="1062">
        <v>7064924</v>
      </c>
      <c r="D861" s="1062">
        <v>0</v>
      </c>
      <c r="E861" s="1062" t="s">
        <v>4648</v>
      </c>
      <c r="F861" s="1062" t="s">
        <v>4649</v>
      </c>
      <c r="G861" s="1087" t="s">
        <v>3343</v>
      </c>
      <c r="H861" s="1088" t="s">
        <v>2794</v>
      </c>
      <c r="I861" s="1088" t="s">
        <v>2842</v>
      </c>
      <c r="J861" s="1089" t="s">
        <v>4649</v>
      </c>
      <c r="K861" s="1090">
        <v>43061</v>
      </c>
      <c r="L861" s="1091">
        <v>43039</v>
      </c>
      <c r="M861" s="563">
        <v>120</v>
      </c>
      <c r="N861" s="562">
        <v>46691</v>
      </c>
      <c r="O861" s="564">
        <v>6</v>
      </c>
      <c r="P861" s="565">
        <v>114</v>
      </c>
      <c r="Q861" s="564" t="s">
        <v>2796</v>
      </c>
      <c r="R861" s="564" t="s">
        <v>127</v>
      </c>
      <c r="S861" s="566">
        <v>1510622655.3599999</v>
      </c>
      <c r="T861" s="567" t="s">
        <v>2797</v>
      </c>
      <c r="U861" s="601"/>
      <c r="V861" s="569">
        <v>1510622655.3599999</v>
      </c>
      <c r="W861" s="566">
        <v>-62942610.639999993</v>
      </c>
      <c r="X861" s="570">
        <v>0</v>
      </c>
      <c r="Y861" s="571">
        <v>1447680044.7199998</v>
      </c>
      <c r="Z861" s="601"/>
      <c r="AA861" s="572"/>
      <c r="AB861" s="573"/>
      <c r="AC861" s="652">
        <v>0</v>
      </c>
      <c r="AD861" s="574">
        <v>0</v>
      </c>
      <c r="AE861" s="574">
        <v>0</v>
      </c>
      <c r="AF861" s="575">
        <v>0</v>
      </c>
      <c r="AG861" s="576" t="s">
        <v>2798</v>
      </c>
      <c r="AH861" s="574">
        <v>0</v>
      </c>
      <c r="AI861" s="577" t="s">
        <v>2798</v>
      </c>
      <c r="AJ861" s="574">
        <v>0</v>
      </c>
      <c r="AK861" s="577" t="s">
        <v>2798</v>
      </c>
      <c r="AL861" s="575">
        <v>0</v>
      </c>
      <c r="AM861" s="601"/>
      <c r="AN861" s="578">
        <v>0</v>
      </c>
      <c r="AO861" s="579">
        <v>0</v>
      </c>
      <c r="AP861" s="601"/>
      <c r="AQ861" s="595" t="s">
        <v>2795</v>
      </c>
      <c r="AR861" s="596" t="s">
        <v>2799</v>
      </c>
      <c r="AS861" s="582">
        <v>0</v>
      </c>
      <c r="AT861" s="601"/>
      <c r="AU861" s="595" t="s">
        <v>2795</v>
      </c>
      <c r="AV861" s="598" t="s">
        <v>2800</v>
      </c>
      <c r="AW861" s="562" t="s">
        <v>2801</v>
      </c>
      <c r="AX861" s="585" t="s">
        <v>178</v>
      </c>
      <c r="AY861" s="585" t="s">
        <v>178</v>
      </c>
      <c r="AZ861" s="586">
        <v>0</v>
      </c>
      <c r="BA861" s="586">
        <v>0</v>
      </c>
      <c r="BB861" s="586">
        <v>0</v>
      </c>
      <c r="BC861" s="592">
        <v>0</v>
      </c>
      <c r="BD861" s="599">
        <v>0</v>
      </c>
      <c r="BE861" s="568"/>
      <c r="BF861" s="589">
        <v>1</v>
      </c>
      <c r="BG861" s="590">
        <v>12588522.127999999</v>
      </c>
      <c r="BH861" s="590">
        <v>-75531132.767999992</v>
      </c>
      <c r="BI861" s="591">
        <v>1435091522.592</v>
      </c>
      <c r="BJ861" s="1100">
        <v>73</v>
      </c>
      <c r="BK861" s="544">
        <f t="shared" si="154"/>
        <v>19658787.980712328</v>
      </c>
      <c r="BL861" s="544">
        <f t="shared" si="155"/>
        <v>15462317.190029413</v>
      </c>
      <c r="BM861" s="544">
        <f t="shared" si="156"/>
        <v>-4196470.7906829156</v>
      </c>
      <c r="BN861" s="545"/>
      <c r="BO861" s="545">
        <f t="shared" si="157"/>
        <v>0</v>
      </c>
      <c r="BP861" s="545">
        <f t="shared" si="158"/>
        <v>0</v>
      </c>
      <c r="BQ861" s="545"/>
      <c r="BR861" s="545"/>
      <c r="BS861" s="545"/>
      <c r="BT861" s="545">
        <f t="shared" si="159"/>
        <v>73</v>
      </c>
      <c r="BU861" s="545">
        <f t="shared" si="160"/>
        <v>-306342367.71985286</v>
      </c>
      <c r="BV861" s="545">
        <f t="shared" si="161"/>
        <v>-101092981.34755145</v>
      </c>
      <c r="BW861" s="545">
        <f t="shared" si="162"/>
        <v>-101092981.34755145</v>
      </c>
      <c r="BX861" s="1101">
        <f t="shared" si="163"/>
        <v>6.1082252245452679E-3</v>
      </c>
      <c r="BY861" s="1102">
        <f t="shared" si="164"/>
        <v>1128749154.8721471</v>
      </c>
    </row>
    <row r="862" spans="1:77" ht="12" customHeight="1">
      <c r="A862" s="1086">
        <v>1911351000</v>
      </c>
      <c r="B862" s="1061">
        <v>7000100</v>
      </c>
      <c r="C862" s="1062">
        <v>7064924</v>
      </c>
      <c r="D862" s="1062">
        <v>2</v>
      </c>
      <c r="E862" s="1062" t="s">
        <v>4650</v>
      </c>
      <c r="F862" s="1062" t="s">
        <v>4651</v>
      </c>
      <c r="G862" s="1087" t="s">
        <v>2921</v>
      </c>
      <c r="H862" s="1088" t="s">
        <v>2794</v>
      </c>
      <c r="I862" s="1088" t="s">
        <v>2795</v>
      </c>
      <c r="J862" s="1089" t="s">
        <v>4651</v>
      </c>
      <c r="K862" s="1090">
        <v>43055</v>
      </c>
      <c r="L862" s="1091">
        <v>43100</v>
      </c>
      <c r="M862" s="563">
        <v>118</v>
      </c>
      <c r="N862" s="562">
        <v>46691</v>
      </c>
      <c r="O862" s="564">
        <v>4</v>
      </c>
      <c r="P862" s="565">
        <v>114</v>
      </c>
      <c r="Q862" s="564" t="s">
        <v>2796</v>
      </c>
      <c r="R862" s="564" t="s">
        <v>127</v>
      </c>
      <c r="S862" s="566">
        <v>33173690</v>
      </c>
      <c r="T862" s="567" t="s">
        <v>2797</v>
      </c>
      <c r="U862" s="601"/>
      <c r="V862" s="569">
        <v>33173690</v>
      </c>
      <c r="W862" s="566">
        <v>-843398.89830508479</v>
      </c>
      <c r="X862" s="570">
        <v>0</v>
      </c>
      <c r="Y862" s="571">
        <v>32330291.101694915</v>
      </c>
      <c r="Z862" s="601"/>
      <c r="AA862" s="572"/>
      <c r="AB862" s="573"/>
      <c r="AC862" s="652">
        <v>0</v>
      </c>
      <c r="AD862" s="574">
        <v>0</v>
      </c>
      <c r="AE862" s="574">
        <v>0</v>
      </c>
      <c r="AF862" s="575">
        <v>0</v>
      </c>
      <c r="AG862" s="576" t="s">
        <v>2798</v>
      </c>
      <c r="AH862" s="574">
        <v>0</v>
      </c>
      <c r="AI862" s="577" t="s">
        <v>2798</v>
      </c>
      <c r="AJ862" s="574">
        <v>0</v>
      </c>
      <c r="AK862" s="577" t="s">
        <v>2798</v>
      </c>
      <c r="AL862" s="575">
        <v>0</v>
      </c>
      <c r="AM862" s="601"/>
      <c r="AN862" s="578">
        <v>0</v>
      </c>
      <c r="AO862" s="579">
        <v>0</v>
      </c>
      <c r="AP862" s="601"/>
      <c r="AQ862" s="595" t="s">
        <v>2795</v>
      </c>
      <c r="AR862" s="596" t="s">
        <v>2799</v>
      </c>
      <c r="AS862" s="582">
        <v>0</v>
      </c>
      <c r="AT862" s="601"/>
      <c r="AU862" s="595" t="s">
        <v>2795</v>
      </c>
      <c r="AV862" s="598" t="s">
        <v>2800</v>
      </c>
      <c r="AW862" s="562" t="s">
        <v>2801</v>
      </c>
      <c r="AX862" s="585" t="s">
        <v>178</v>
      </c>
      <c r="AY862" s="585" t="s">
        <v>178</v>
      </c>
      <c r="AZ862" s="586">
        <v>0</v>
      </c>
      <c r="BA862" s="586">
        <v>0</v>
      </c>
      <c r="BB862" s="586">
        <v>0</v>
      </c>
      <c r="BC862" s="592">
        <v>0</v>
      </c>
      <c r="BD862" s="599">
        <v>0</v>
      </c>
      <c r="BE862" s="568"/>
      <c r="BF862" s="589">
        <v>1</v>
      </c>
      <c r="BG862" s="590">
        <v>281132.96610169491</v>
      </c>
      <c r="BH862" s="590">
        <v>-1124531.8644067796</v>
      </c>
      <c r="BI862" s="591">
        <v>32049158.135593221</v>
      </c>
      <c r="BJ862" s="1100">
        <v>74</v>
      </c>
      <c r="BK862" s="544">
        <f t="shared" si="154"/>
        <v>433096.73156207055</v>
      </c>
      <c r="BL862" s="544">
        <f t="shared" si="155"/>
        <v>340645.5700090981</v>
      </c>
      <c r="BM862" s="544">
        <f t="shared" si="156"/>
        <v>-92451.161552972451</v>
      </c>
      <c r="BN862" s="545"/>
      <c r="BO862" s="545">
        <f t="shared" si="157"/>
        <v>0</v>
      </c>
      <c r="BP862" s="545">
        <f t="shared" si="158"/>
        <v>0</v>
      </c>
      <c r="BQ862" s="545"/>
      <c r="BR862" s="545"/>
      <c r="BS862" s="545"/>
      <c r="BT862" s="545">
        <f t="shared" si="159"/>
        <v>74</v>
      </c>
      <c r="BU862" s="545">
        <f t="shared" si="160"/>
        <v>-6841385.9549199613</v>
      </c>
      <c r="BV862" s="545">
        <f t="shared" si="161"/>
        <v>-2257657.3651235872</v>
      </c>
      <c r="BW862" s="545">
        <f t="shared" si="162"/>
        <v>-2257657.3651235872</v>
      </c>
      <c r="BX862" s="1101">
        <f t="shared" si="163"/>
        <v>1.3641184068573635E-4</v>
      </c>
      <c r="BY862" s="1102">
        <f t="shared" si="164"/>
        <v>25207772.18067326</v>
      </c>
    </row>
    <row r="863" spans="1:77" ht="12" customHeight="1">
      <c r="A863" s="1086">
        <v>1911351000</v>
      </c>
      <c r="B863" s="1061">
        <v>7000100</v>
      </c>
      <c r="C863" s="1062">
        <v>7064924</v>
      </c>
      <c r="D863" s="1062">
        <v>3</v>
      </c>
      <c r="E863" s="1062" t="s">
        <v>4652</v>
      </c>
      <c r="F863" s="1062" t="s">
        <v>4651</v>
      </c>
      <c r="G863" s="1087" t="s">
        <v>4653</v>
      </c>
      <c r="H863" s="1088" t="s">
        <v>2794</v>
      </c>
      <c r="I863" s="1088" t="s">
        <v>2795</v>
      </c>
      <c r="J863" s="1089" t="s">
        <v>4651</v>
      </c>
      <c r="K863" s="1090">
        <v>43055</v>
      </c>
      <c r="L863" s="1091">
        <v>43039</v>
      </c>
      <c r="M863" s="563">
        <v>120</v>
      </c>
      <c r="N863" s="562">
        <v>46691</v>
      </c>
      <c r="O863" s="564">
        <v>6</v>
      </c>
      <c r="P863" s="565">
        <v>114</v>
      </c>
      <c r="Q863" s="564" t="s">
        <v>2796</v>
      </c>
      <c r="R863" s="564" t="s">
        <v>127</v>
      </c>
      <c r="S863" s="566">
        <v>33173690</v>
      </c>
      <c r="T863" s="567" t="s">
        <v>2797</v>
      </c>
      <c r="U863" s="601"/>
      <c r="V863" s="569">
        <v>33173690</v>
      </c>
      <c r="W863" s="566">
        <v>-1382237.0833333335</v>
      </c>
      <c r="X863" s="570">
        <v>0</v>
      </c>
      <c r="Y863" s="571">
        <v>31791452.916666668</v>
      </c>
      <c r="Z863" s="601"/>
      <c r="AA863" s="572"/>
      <c r="AB863" s="573"/>
      <c r="AC863" s="652">
        <v>0</v>
      </c>
      <c r="AD863" s="574">
        <v>0</v>
      </c>
      <c r="AE863" s="574">
        <v>0</v>
      </c>
      <c r="AF863" s="575">
        <v>0</v>
      </c>
      <c r="AG863" s="576" t="s">
        <v>2798</v>
      </c>
      <c r="AH863" s="574">
        <v>0</v>
      </c>
      <c r="AI863" s="577" t="s">
        <v>2798</v>
      </c>
      <c r="AJ863" s="574">
        <v>0</v>
      </c>
      <c r="AK863" s="577" t="s">
        <v>2798</v>
      </c>
      <c r="AL863" s="575">
        <v>0</v>
      </c>
      <c r="AM863" s="601"/>
      <c r="AN863" s="578">
        <v>0</v>
      </c>
      <c r="AO863" s="579">
        <v>0</v>
      </c>
      <c r="AP863" s="601"/>
      <c r="AQ863" s="595" t="s">
        <v>2795</v>
      </c>
      <c r="AR863" s="596" t="s">
        <v>2799</v>
      </c>
      <c r="AS863" s="582">
        <v>0</v>
      </c>
      <c r="AT863" s="601"/>
      <c r="AU863" s="595" t="s">
        <v>2795</v>
      </c>
      <c r="AV863" s="598" t="s">
        <v>2800</v>
      </c>
      <c r="AW863" s="562" t="s">
        <v>2801</v>
      </c>
      <c r="AX863" s="585" t="s">
        <v>178</v>
      </c>
      <c r="AY863" s="585" t="s">
        <v>178</v>
      </c>
      <c r="AZ863" s="586">
        <v>0</v>
      </c>
      <c r="BA863" s="586">
        <v>0</v>
      </c>
      <c r="BB863" s="586">
        <v>0</v>
      </c>
      <c r="BC863" s="592">
        <v>0</v>
      </c>
      <c r="BD863" s="599">
        <v>0</v>
      </c>
      <c r="BE863" s="568"/>
      <c r="BF863" s="589">
        <v>1</v>
      </c>
      <c r="BG863" s="590">
        <v>276447.41666666669</v>
      </c>
      <c r="BH863" s="590">
        <v>-1658684.5000000002</v>
      </c>
      <c r="BI863" s="591">
        <v>31515005.5</v>
      </c>
      <c r="BJ863" s="1100">
        <v>75</v>
      </c>
      <c r="BK863" s="544">
        <f t="shared" si="154"/>
        <v>420200.0733333333</v>
      </c>
      <c r="BL863" s="544">
        <f t="shared" si="155"/>
        <v>330501.90192438272</v>
      </c>
      <c r="BM863" s="544">
        <f t="shared" si="156"/>
        <v>-89698.171408950584</v>
      </c>
      <c r="BN863" s="545"/>
      <c r="BO863" s="545">
        <f t="shared" si="157"/>
        <v>0</v>
      </c>
      <c r="BP863" s="545">
        <f t="shared" si="158"/>
        <v>0</v>
      </c>
      <c r="BQ863" s="545"/>
      <c r="BR863" s="545"/>
      <c r="BS863" s="545"/>
      <c r="BT863" s="545">
        <f t="shared" si="159"/>
        <v>75</v>
      </c>
      <c r="BU863" s="545">
        <f t="shared" si="160"/>
        <v>-6727362.855671294</v>
      </c>
      <c r="BV863" s="545">
        <f t="shared" si="161"/>
        <v>-2220029.742371527</v>
      </c>
      <c r="BW863" s="545">
        <f t="shared" si="162"/>
        <v>-2220029.742371527</v>
      </c>
      <c r="BX863" s="1101">
        <f t="shared" si="163"/>
        <v>1.3413831000764074E-4</v>
      </c>
      <c r="BY863" s="1102">
        <f t="shared" si="164"/>
        <v>24787642.644328706</v>
      </c>
    </row>
    <row r="864" spans="1:77" ht="12" customHeight="1">
      <c r="A864" s="1086">
        <v>1911351002</v>
      </c>
      <c r="B864" s="1061">
        <v>7151000</v>
      </c>
      <c r="C864" s="1062">
        <v>7064893</v>
      </c>
      <c r="D864" s="1062">
        <v>0</v>
      </c>
      <c r="E864" s="1062" t="s">
        <v>4835</v>
      </c>
      <c r="F864" s="1062" t="s">
        <v>4654</v>
      </c>
      <c r="G864" s="1087" t="s">
        <v>4655</v>
      </c>
      <c r="H864" s="1088" t="s">
        <v>2887</v>
      </c>
      <c r="I864" s="1088" t="s">
        <v>2842</v>
      </c>
      <c r="J864" s="1089" t="s">
        <v>4654</v>
      </c>
      <c r="K864" s="1090">
        <v>43060</v>
      </c>
      <c r="L864" s="1091">
        <v>43039</v>
      </c>
      <c r="M864" s="563">
        <v>0</v>
      </c>
      <c r="N864" s="562">
        <v>43039</v>
      </c>
      <c r="O864" s="564">
        <v>0</v>
      </c>
      <c r="P864" s="565">
        <v>0</v>
      </c>
      <c r="Q864" s="564" t="s">
        <v>2796</v>
      </c>
      <c r="R864" s="564" t="s">
        <v>127</v>
      </c>
      <c r="S864" s="566">
        <v>105457950</v>
      </c>
      <c r="T864" s="567" t="s">
        <v>2797</v>
      </c>
      <c r="U864" s="601"/>
      <c r="V864" s="569">
        <v>105457950</v>
      </c>
      <c r="W864" s="566">
        <v>0</v>
      </c>
      <c r="X864" s="570">
        <v>0</v>
      </c>
      <c r="Y864" s="571">
        <v>105457950</v>
      </c>
      <c r="Z864" s="601"/>
      <c r="AA864" s="572"/>
      <c r="AB864" s="573"/>
      <c r="AC864" s="652">
        <v>0</v>
      </c>
      <c r="AD864" s="574">
        <v>0</v>
      </c>
      <c r="AE864" s="574">
        <v>0</v>
      </c>
      <c r="AF864" s="575">
        <v>0</v>
      </c>
      <c r="AG864" s="576" t="s">
        <v>2798</v>
      </c>
      <c r="AH864" s="574">
        <v>0</v>
      </c>
      <c r="AI864" s="577" t="s">
        <v>2798</v>
      </c>
      <c r="AJ864" s="574">
        <v>0</v>
      </c>
      <c r="AK864" s="577" t="s">
        <v>2798</v>
      </c>
      <c r="AL864" s="575">
        <v>0</v>
      </c>
      <c r="AM864" s="601"/>
      <c r="AN864" s="578">
        <v>0</v>
      </c>
      <c r="AO864" s="579">
        <v>0</v>
      </c>
      <c r="AP864" s="601"/>
      <c r="AQ864" s="595" t="s">
        <v>2795</v>
      </c>
      <c r="AR864" s="596" t="s">
        <v>2799</v>
      </c>
      <c r="AS864" s="582">
        <v>0</v>
      </c>
      <c r="AT864" s="601"/>
      <c r="AU864" s="595" t="s">
        <v>2795</v>
      </c>
      <c r="AV864" s="598" t="s">
        <v>2800</v>
      </c>
      <c r="AW864" s="562" t="s">
        <v>2801</v>
      </c>
      <c r="AX864" s="585"/>
      <c r="AY864" s="585"/>
      <c r="AZ864" s="586">
        <v>0</v>
      </c>
      <c r="BA864" s="586">
        <v>0</v>
      </c>
      <c r="BB864" s="586">
        <v>0</v>
      </c>
      <c r="BC864" s="592">
        <v>0</v>
      </c>
      <c r="BD864" s="599">
        <v>0</v>
      </c>
      <c r="BE864" s="568"/>
      <c r="BF864" s="589" t="s">
        <v>178</v>
      </c>
      <c r="BG864" s="590">
        <v>0</v>
      </c>
      <c r="BH864" s="590">
        <v>0</v>
      </c>
      <c r="BI864" s="591">
        <v>105457950</v>
      </c>
      <c r="BJ864" s="1100">
        <v>76</v>
      </c>
      <c r="BK864" s="544">
        <f t="shared" si="154"/>
        <v>1387604.605263158</v>
      </c>
      <c r="BL864" s="544">
        <f t="shared" si="155"/>
        <v>1091399.0507438735</v>
      </c>
      <c r="BM864" s="544">
        <f t="shared" si="156"/>
        <v>-296205.55451928452</v>
      </c>
      <c r="BN864" s="545"/>
      <c r="BO864" s="545">
        <f t="shared" si="157"/>
        <v>0</v>
      </c>
      <c r="BP864" s="545">
        <f t="shared" si="158"/>
        <v>0</v>
      </c>
      <c r="BQ864" s="545"/>
      <c r="BR864" s="545"/>
      <c r="BS864" s="545"/>
      <c r="BT864" s="545">
        <f t="shared" si="159"/>
        <v>76</v>
      </c>
      <c r="BU864" s="545">
        <f t="shared" si="160"/>
        <v>-22511622.143465623</v>
      </c>
      <c r="BV864" s="545">
        <f t="shared" si="161"/>
        <v>-7428835.3073436562</v>
      </c>
      <c r="BW864" s="545">
        <f t="shared" si="162"/>
        <v>-7428835.3073436562</v>
      </c>
      <c r="BX864" s="1101">
        <f t="shared" si="163"/>
        <v>4.4886399242006402E-4</v>
      </c>
      <c r="BY864" s="1102">
        <f t="shared" si="164"/>
        <v>82946327.856534377</v>
      </c>
    </row>
    <row r="865" spans="1:77" ht="12" customHeight="1">
      <c r="A865" s="1086">
        <v>1911351002</v>
      </c>
      <c r="B865" s="1061">
        <v>7151000</v>
      </c>
      <c r="C865" s="1062">
        <v>7064893</v>
      </c>
      <c r="D865" s="1062">
        <v>1</v>
      </c>
      <c r="E865" s="1062" t="s">
        <v>4836</v>
      </c>
      <c r="F865" s="1062" t="s">
        <v>4654</v>
      </c>
      <c r="G865" s="1087" t="s">
        <v>4655</v>
      </c>
      <c r="H865" s="1088" t="s">
        <v>2887</v>
      </c>
      <c r="I865" s="1088" t="s">
        <v>2795</v>
      </c>
      <c r="J865" s="1089" t="s">
        <v>4654</v>
      </c>
      <c r="K865" s="1090">
        <v>43100</v>
      </c>
      <c r="L865" s="1091"/>
      <c r="M865" s="563">
        <v>0</v>
      </c>
      <c r="N865" s="562">
        <v>0</v>
      </c>
      <c r="O865" s="564">
        <v>0</v>
      </c>
      <c r="P865" s="565">
        <v>0</v>
      </c>
      <c r="Q865" s="564" t="s">
        <v>2796</v>
      </c>
      <c r="R865" s="564" t="s">
        <v>127</v>
      </c>
      <c r="S865" s="566">
        <v>84366360</v>
      </c>
      <c r="T865" s="567" t="s">
        <v>2797</v>
      </c>
      <c r="U865" s="601"/>
      <c r="V865" s="569">
        <v>84366360</v>
      </c>
      <c r="W865" s="566">
        <v>0</v>
      </c>
      <c r="X865" s="570">
        <v>0</v>
      </c>
      <c r="Y865" s="571">
        <v>84366360</v>
      </c>
      <c r="Z865" s="601"/>
      <c r="AA865" s="572"/>
      <c r="AB865" s="573"/>
      <c r="AC865" s="652">
        <v>0</v>
      </c>
      <c r="AD865" s="574">
        <v>0</v>
      </c>
      <c r="AE865" s="574">
        <v>0</v>
      </c>
      <c r="AF865" s="575">
        <v>0</v>
      </c>
      <c r="AG865" s="576" t="s">
        <v>2798</v>
      </c>
      <c r="AH865" s="574">
        <v>0</v>
      </c>
      <c r="AI865" s="577" t="s">
        <v>2798</v>
      </c>
      <c r="AJ865" s="574">
        <v>0</v>
      </c>
      <c r="AK865" s="577" t="s">
        <v>2798</v>
      </c>
      <c r="AL865" s="575">
        <v>0</v>
      </c>
      <c r="AM865" s="601"/>
      <c r="AN865" s="578">
        <v>0</v>
      </c>
      <c r="AO865" s="579">
        <v>0</v>
      </c>
      <c r="AP865" s="601"/>
      <c r="AQ865" s="595" t="s">
        <v>2795</v>
      </c>
      <c r="AR865" s="596" t="s">
        <v>2799</v>
      </c>
      <c r="AS865" s="582">
        <v>0</v>
      </c>
      <c r="AT865" s="601"/>
      <c r="AU865" s="595" t="s">
        <v>2795</v>
      </c>
      <c r="AV865" s="598" t="s">
        <v>2800</v>
      </c>
      <c r="AW865" s="562" t="s">
        <v>2801</v>
      </c>
      <c r="AX865" s="585"/>
      <c r="AY865" s="585"/>
      <c r="AZ865" s="586">
        <v>0</v>
      </c>
      <c r="BA865" s="586">
        <v>0</v>
      </c>
      <c r="BB865" s="586">
        <v>0</v>
      </c>
      <c r="BC865" s="592">
        <v>0</v>
      </c>
      <c r="BD865" s="599">
        <v>0</v>
      </c>
      <c r="BE865" s="568"/>
      <c r="BF865" s="589" t="s">
        <v>178</v>
      </c>
      <c r="BG865" s="590">
        <v>0</v>
      </c>
      <c r="BH865" s="590">
        <v>0</v>
      </c>
      <c r="BI865" s="591">
        <v>84366360</v>
      </c>
      <c r="BJ865" s="1100">
        <v>77</v>
      </c>
      <c r="BK865" s="544">
        <f t="shared" si="154"/>
        <v>1095667.012987013</v>
      </c>
      <c r="BL865" s="544">
        <f t="shared" si="155"/>
        <v>861780.0296782793</v>
      </c>
      <c r="BM865" s="544">
        <f t="shared" si="156"/>
        <v>-233886.98330873367</v>
      </c>
      <c r="BN865" s="545"/>
      <c r="BO865" s="545">
        <f t="shared" si="157"/>
        <v>0</v>
      </c>
      <c r="BP865" s="545">
        <f t="shared" si="158"/>
        <v>0</v>
      </c>
      <c r="BQ865" s="545"/>
      <c r="BR865" s="545"/>
      <c r="BS865" s="545"/>
      <c r="BT865" s="545">
        <f t="shared" si="159"/>
        <v>77</v>
      </c>
      <c r="BU865" s="545">
        <f t="shared" si="160"/>
        <v>-18009297.714772493</v>
      </c>
      <c r="BV865" s="545">
        <f t="shared" si="161"/>
        <v>-5943068.2458749227</v>
      </c>
      <c r="BW865" s="545">
        <f t="shared" si="162"/>
        <v>-5943068.2458749227</v>
      </c>
      <c r="BX865" s="1101">
        <f t="shared" si="163"/>
        <v>3.5909119393605121E-4</v>
      </c>
      <c r="BY865" s="1102">
        <f t="shared" si="164"/>
        <v>66357062.285227507</v>
      </c>
    </row>
    <row r="866" spans="1:77" ht="12" customHeight="1">
      <c r="A866" s="1086">
        <v>1911351002</v>
      </c>
      <c r="B866" s="1061">
        <v>7151000</v>
      </c>
      <c r="C866" s="1062">
        <v>7064893</v>
      </c>
      <c r="D866" s="1062">
        <v>2</v>
      </c>
      <c r="E866" s="1062" t="s">
        <v>5080</v>
      </c>
      <c r="F866" s="1062" t="s">
        <v>4654</v>
      </c>
      <c r="G866" s="1087" t="s">
        <v>4655</v>
      </c>
      <c r="H866" s="1088" t="s">
        <v>2887</v>
      </c>
      <c r="I866" s="1088" t="s">
        <v>2795</v>
      </c>
      <c r="J866" s="1089" t="s">
        <v>4654</v>
      </c>
      <c r="K866" s="1090">
        <v>43131</v>
      </c>
      <c r="L866" s="1091"/>
      <c r="M866" s="563">
        <v>0</v>
      </c>
      <c r="N866" s="562">
        <v>0</v>
      </c>
      <c r="O866" s="564">
        <v>0</v>
      </c>
      <c r="P866" s="565">
        <v>0</v>
      </c>
      <c r="Q866" s="564" t="s">
        <v>2796</v>
      </c>
      <c r="R866" s="564" t="s">
        <v>127</v>
      </c>
      <c r="S866" s="566">
        <v>10754107</v>
      </c>
      <c r="T866" s="567" t="s">
        <v>2797</v>
      </c>
      <c r="U866" s="601"/>
      <c r="V866" s="569">
        <v>10754107</v>
      </c>
      <c r="W866" s="566">
        <v>0</v>
      </c>
      <c r="X866" s="570">
        <v>0</v>
      </c>
      <c r="Y866" s="571">
        <v>10754107</v>
      </c>
      <c r="Z866" s="601"/>
      <c r="AA866" s="572"/>
      <c r="AB866" s="573"/>
      <c r="AC866" s="652">
        <v>0</v>
      </c>
      <c r="AD866" s="574">
        <v>0</v>
      </c>
      <c r="AE866" s="574">
        <v>0</v>
      </c>
      <c r="AF866" s="575">
        <v>0</v>
      </c>
      <c r="AG866" s="576" t="s">
        <v>2798</v>
      </c>
      <c r="AH866" s="574">
        <v>0</v>
      </c>
      <c r="AI866" s="577" t="s">
        <v>2798</v>
      </c>
      <c r="AJ866" s="574">
        <v>0</v>
      </c>
      <c r="AK866" s="577" t="s">
        <v>2798</v>
      </c>
      <c r="AL866" s="575">
        <v>0</v>
      </c>
      <c r="AM866" s="601"/>
      <c r="AN866" s="578">
        <v>0</v>
      </c>
      <c r="AO866" s="579">
        <v>0</v>
      </c>
      <c r="AP866" s="601"/>
      <c r="AQ866" s="595" t="s">
        <v>2795</v>
      </c>
      <c r="AR866" s="596" t="s">
        <v>2799</v>
      </c>
      <c r="AS866" s="582">
        <v>0</v>
      </c>
      <c r="AT866" s="601"/>
      <c r="AU866" s="595" t="s">
        <v>2795</v>
      </c>
      <c r="AV866" s="598" t="s">
        <v>2800</v>
      </c>
      <c r="AW866" s="562" t="s">
        <v>2801</v>
      </c>
      <c r="AX866" s="585"/>
      <c r="AY866" s="585"/>
      <c r="AZ866" s="586">
        <v>0</v>
      </c>
      <c r="BA866" s="586">
        <v>0</v>
      </c>
      <c r="BB866" s="586">
        <v>0</v>
      </c>
      <c r="BC866" s="592">
        <v>0</v>
      </c>
      <c r="BD866" s="599">
        <v>0</v>
      </c>
      <c r="BE866" s="568"/>
      <c r="BF866" s="589" t="s">
        <v>178</v>
      </c>
      <c r="BG866" s="590">
        <v>0</v>
      </c>
      <c r="BH866" s="590">
        <v>0</v>
      </c>
      <c r="BI866" s="591">
        <v>10754107</v>
      </c>
      <c r="BJ866" s="1100">
        <v>78</v>
      </c>
      <c r="BK866" s="544">
        <f t="shared" si="154"/>
        <v>137873.16666666666</v>
      </c>
      <c r="BL866" s="544">
        <f t="shared" si="155"/>
        <v>108442.01774216114</v>
      </c>
      <c r="BM866" s="544">
        <f t="shared" si="156"/>
        <v>-29431.148924505513</v>
      </c>
      <c r="BN866" s="545"/>
      <c r="BO866" s="545">
        <f t="shared" si="157"/>
        <v>0</v>
      </c>
      <c r="BP866" s="545">
        <f t="shared" si="158"/>
        <v>0</v>
      </c>
      <c r="BQ866" s="545"/>
      <c r="BR866" s="545"/>
      <c r="BS866" s="545"/>
      <c r="BT866" s="545">
        <f t="shared" si="159"/>
        <v>78</v>
      </c>
      <c r="BU866" s="545">
        <f t="shared" si="160"/>
        <v>-2295629.6161114299</v>
      </c>
      <c r="BV866" s="545">
        <f t="shared" si="161"/>
        <v>-757557.77331677184</v>
      </c>
      <c r="BW866" s="545">
        <f t="shared" si="162"/>
        <v>-757557.77331677184</v>
      </c>
      <c r="BX866" s="1101">
        <f t="shared" si="163"/>
        <v>4.5773044165305294E-5</v>
      </c>
      <c r="BY866" s="1102">
        <f t="shared" si="164"/>
        <v>8458477.3838885687</v>
      </c>
    </row>
    <row r="867" spans="1:77" ht="12" customHeight="1">
      <c r="A867" s="1086">
        <v>1911351002</v>
      </c>
      <c r="B867" s="1061">
        <v>7151000</v>
      </c>
      <c r="C867" s="1062">
        <v>7064894</v>
      </c>
      <c r="D867" s="1062">
        <v>0</v>
      </c>
      <c r="E867" s="1062" t="s">
        <v>4837</v>
      </c>
      <c r="F867" s="1062" t="s">
        <v>4656</v>
      </c>
      <c r="G867" s="1087" t="s">
        <v>4657</v>
      </c>
      <c r="H867" s="1088" t="s">
        <v>2887</v>
      </c>
      <c r="I867" s="1088" t="s">
        <v>2842</v>
      </c>
      <c r="J867" s="1089" t="s">
        <v>4656</v>
      </c>
      <c r="K867" s="1090">
        <v>43060</v>
      </c>
      <c r="L867" s="1091">
        <v>43039</v>
      </c>
      <c r="M867" s="563">
        <v>0</v>
      </c>
      <c r="N867" s="562">
        <v>43039</v>
      </c>
      <c r="O867" s="564">
        <v>0</v>
      </c>
      <c r="P867" s="565">
        <v>0</v>
      </c>
      <c r="Q867" s="564" t="s">
        <v>2796</v>
      </c>
      <c r="R867" s="564" t="s">
        <v>127</v>
      </c>
      <c r="S867" s="566">
        <v>22032000</v>
      </c>
      <c r="T867" s="567" t="s">
        <v>2797</v>
      </c>
      <c r="U867" s="601"/>
      <c r="V867" s="569">
        <v>22032000</v>
      </c>
      <c r="W867" s="566">
        <v>0</v>
      </c>
      <c r="X867" s="570">
        <v>0</v>
      </c>
      <c r="Y867" s="571">
        <v>22032000</v>
      </c>
      <c r="Z867" s="601"/>
      <c r="AA867" s="572"/>
      <c r="AB867" s="573"/>
      <c r="AC867" s="652">
        <v>0</v>
      </c>
      <c r="AD867" s="574">
        <v>0</v>
      </c>
      <c r="AE867" s="574">
        <v>0</v>
      </c>
      <c r="AF867" s="575">
        <v>0</v>
      </c>
      <c r="AG867" s="576" t="s">
        <v>2798</v>
      </c>
      <c r="AH867" s="574">
        <v>0</v>
      </c>
      <c r="AI867" s="577" t="s">
        <v>2798</v>
      </c>
      <c r="AJ867" s="574">
        <v>0</v>
      </c>
      <c r="AK867" s="577" t="s">
        <v>2798</v>
      </c>
      <c r="AL867" s="575">
        <v>0</v>
      </c>
      <c r="AM867" s="601"/>
      <c r="AN867" s="578">
        <v>0</v>
      </c>
      <c r="AO867" s="579">
        <v>0</v>
      </c>
      <c r="AP867" s="601"/>
      <c r="AQ867" s="595" t="s">
        <v>2795</v>
      </c>
      <c r="AR867" s="596" t="s">
        <v>2799</v>
      </c>
      <c r="AS867" s="582">
        <v>0</v>
      </c>
      <c r="AT867" s="601"/>
      <c r="AU867" s="595" t="s">
        <v>2795</v>
      </c>
      <c r="AV867" s="598" t="s">
        <v>2800</v>
      </c>
      <c r="AW867" s="562" t="s">
        <v>2801</v>
      </c>
      <c r="AX867" s="585"/>
      <c r="AY867" s="585"/>
      <c r="AZ867" s="586">
        <v>0</v>
      </c>
      <c r="BA867" s="586">
        <v>0</v>
      </c>
      <c r="BB867" s="586">
        <v>0</v>
      </c>
      <c r="BC867" s="592">
        <v>0</v>
      </c>
      <c r="BD867" s="599">
        <v>0</v>
      </c>
      <c r="BE867" s="568"/>
      <c r="BF867" s="589" t="s">
        <v>178</v>
      </c>
      <c r="BG867" s="590">
        <v>0</v>
      </c>
      <c r="BH867" s="590">
        <v>0</v>
      </c>
      <c r="BI867" s="591">
        <v>22032000</v>
      </c>
      <c r="BJ867" s="1100">
        <v>79</v>
      </c>
      <c r="BK867" s="544">
        <f t="shared" si="154"/>
        <v>278886.07594936708</v>
      </c>
      <c r="BL867" s="544">
        <f t="shared" si="155"/>
        <v>219353.55172671718</v>
      </c>
      <c r="BM867" s="544">
        <f t="shared" si="156"/>
        <v>-59532.524222649896</v>
      </c>
      <c r="BN867" s="545"/>
      <c r="BO867" s="545">
        <f t="shared" si="157"/>
        <v>0</v>
      </c>
      <c r="BP867" s="545">
        <f t="shared" si="158"/>
        <v>0</v>
      </c>
      <c r="BQ867" s="545"/>
      <c r="BR867" s="545"/>
      <c r="BS867" s="545"/>
      <c r="BT867" s="545">
        <f t="shared" si="159"/>
        <v>79</v>
      </c>
      <c r="BU867" s="545">
        <f t="shared" si="160"/>
        <v>-4703069.4135893416</v>
      </c>
      <c r="BV867" s="545">
        <f t="shared" si="161"/>
        <v>-1552012.9064844828</v>
      </c>
      <c r="BW867" s="545">
        <f t="shared" si="162"/>
        <v>-1552012.9064844828</v>
      </c>
      <c r="BX867" s="1101">
        <f t="shared" si="163"/>
        <v>9.3775495171287236E-5</v>
      </c>
      <c r="BY867" s="1102">
        <f t="shared" si="164"/>
        <v>17328930.586410657</v>
      </c>
    </row>
    <row r="868" spans="1:77" ht="12" customHeight="1">
      <c r="A868" s="1086">
        <v>1911351002</v>
      </c>
      <c r="B868" s="1061">
        <v>7151000</v>
      </c>
      <c r="C868" s="1062">
        <v>7064894</v>
      </c>
      <c r="D868" s="1062">
        <v>2</v>
      </c>
      <c r="E868" s="1062" t="s">
        <v>4838</v>
      </c>
      <c r="F868" s="1062" t="s">
        <v>4656</v>
      </c>
      <c r="G868" s="1087" t="s">
        <v>4657</v>
      </c>
      <c r="H868" s="1088" t="s">
        <v>2887</v>
      </c>
      <c r="I868" s="1088" t="s">
        <v>2795</v>
      </c>
      <c r="J868" s="1089" t="s">
        <v>4656</v>
      </c>
      <c r="K868" s="1090">
        <v>43060</v>
      </c>
      <c r="L868" s="1091">
        <v>43039</v>
      </c>
      <c r="M868" s="563">
        <v>0</v>
      </c>
      <c r="N868" s="562">
        <v>43039</v>
      </c>
      <c r="O868" s="564">
        <v>0</v>
      </c>
      <c r="P868" s="565">
        <v>0</v>
      </c>
      <c r="Q868" s="564" t="s">
        <v>2796</v>
      </c>
      <c r="R868" s="564" t="s">
        <v>127</v>
      </c>
      <c r="S868" s="566">
        <v>31350000</v>
      </c>
      <c r="T868" s="567" t="s">
        <v>2797</v>
      </c>
      <c r="U868" s="601"/>
      <c r="V868" s="569">
        <v>31350000</v>
      </c>
      <c r="W868" s="566">
        <v>0</v>
      </c>
      <c r="X868" s="570">
        <v>0</v>
      </c>
      <c r="Y868" s="571">
        <v>31350000</v>
      </c>
      <c r="Z868" s="601"/>
      <c r="AA868" s="572"/>
      <c r="AB868" s="573"/>
      <c r="AC868" s="652">
        <v>0</v>
      </c>
      <c r="AD868" s="574">
        <v>0</v>
      </c>
      <c r="AE868" s="574">
        <v>0</v>
      </c>
      <c r="AF868" s="575">
        <v>0</v>
      </c>
      <c r="AG868" s="576" t="s">
        <v>2798</v>
      </c>
      <c r="AH868" s="574">
        <v>0</v>
      </c>
      <c r="AI868" s="577" t="s">
        <v>2798</v>
      </c>
      <c r="AJ868" s="574">
        <v>0</v>
      </c>
      <c r="AK868" s="577" t="s">
        <v>2798</v>
      </c>
      <c r="AL868" s="575">
        <v>0</v>
      </c>
      <c r="AM868" s="601"/>
      <c r="AN868" s="578">
        <v>0</v>
      </c>
      <c r="AO868" s="579">
        <v>0</v>
      </c>
      <c r="AP868" s="601"/>
      <c r="AQ868" s="595" t="s">
        <v>2795</v>
      </c>
      <c r="AR868" s="596" t="s">
        <v>2799</v>
      </c>
      <c r="AS868" s="582">
        <v>0</v>
      </c>
      <c r="AT868" s="601"/>
      <c r="AU868" s="595" t="s">
        <v>2795</v>
      </c>
      <c r="AV868" s="598" t="s">
        <v>2800</v>
      </c>
      <c r="AW868" s="562" t="s">
        <v>2801</v>
      </c>
      <c r="AX868" s="585"/>
      <c r="AY868" s="585"/>
      <c r="AZ868" s="586">
        <v>0</v>
      </c>
      <c r="BA868" s="586">
        <v>0</v>
      </c>
      <c r="BB868" s="586">
        <v>0</v>
      </c>
      <c r="BC868" s="592">
        <v>0</v>
      </c>
      <c r="BD868" s="599">
        <v>0</v>
      </c>
      <c r="BE868" s="568"/>
      <c r="BF868" s="589" t="s">
        <v>178</v>
      </c>
      <c r="BG868" s="590">
        <v>0</v>
      </c>
      <c r="BH868" s="590">
        <v>0</v>
      </c>
      <c r="BI868" s="591">
        <v>31350000</v>
      </c>
      <c r="BJ868" s="1100">
        <v>80</v>
      </c>
      <c r="BK868" s="544">
        <f t="shared" si="154"/>
        <v>391875</v>
      </c>
      <c r="BL868" s="544">
        <f t="shared" si="155"/>
        <v>308223.25134121621</v>
      </c>
      <c r="BM868" s="544">
        <f t="shared" si="156"/>
        <v>-83651.748658783792</v>
      </c>
      <c r="BN868" s="545"/>
      <c r="BO868" s="545">
        <f t="shared" si="157"/>
        <v>0</v>
      </c>
      <c r="BP868" s="545">
        <f t="shared" si="158"/>
        <v>0</v>
      </c>
      <c r="BQ868" s="545"/>
      <c r="BR868" s="545"/>
      <c r="BS868" s="545"/>
      <c r="BT868" s="545">
        <f t="shared" si="159"/>
        <v>80</v>
      </c>
      <c r="BU868" s="545">
        <f t="shared" si="160"/>
        <v>-6692139.8927027034</v>
      </c>
      <c r="BV868" s="545">
        <f t="shared" si="161"/>
        <v>-2208406.1645918922</v>
      </c>
      <c r="BW868" s="545">
        <f t="shared" si="162"/>
        <v>-2208406.1645918922</v>
      </c>
      <c r="BX868" s="1101">
        <f t="shared" si="163"/>
        <v>1.3343599190358818E-4</v>
      </c>
      <c r="BY868" s="1102">
        <f t="shared" si="164"/>
        <v>24657860.107297298</v>
      </c>
    </row>
    <row r="869" spans="1:77" ht="12" customHeight="1">
      <c r="A869" s="1086">
        <v>1911351002</v>
      </c>
      <c r="B869" s="1061">
        <v>7151000</v>
      </c>
      <c r="C869" s="1062">
        <v>7064894</v>
      </c>
      <c r="D869" s="1062">
        <v>4</v>
      </c>
      <c r="E869" s="1062" t="s">
        <v>4839</v>
      </c>
      <c r="F869" s="1062" t="s">
        <v>4656</v>
      </c>
      <c r="G869" s="1087" t="s">
        <v>4657</v>
      </c>
      <c r="H869" s="1088" t="s">
        <v>2887</v>
      </c>
      <c r="I869" s="1088" t="s">
        <v>2795</v>
      </c>
      <c r="J869" s="1089" t="s">
        <v>4656</v>
      </c>
      <c r="K869" s="1090" t="s">
        <v>4820</v>
      </c>
      <c r="L869" s="1091"/>
      <c r="M869" s="563">
        <v>0</v>
      </c>
      <c r="N869" s="562">
        <v>0</v>
      </c>
      <c r="O869" s="564">
        <v>0</v>
      </c>
      <c r="P869" s="565">
        <v>0</v>
      </c>
      <c r="Q869" s="564" t="s">
        <v>2796</v>
      </c>
      <c r="R869" s="564" t="s">
        <v>127</v>
      </c>
      <c r="S869" s="566">
        <v>66000000</v>
      </c>
      <c r="T869" s="567" t="s">
        <v>2797</v>
      </c>
      <c r="U869" s="601"/>
      <c r="V869" s="569">
        <v>66000000</v>
      </c>
      <c r="W869" s="566">
        <v>0</v>
      </c>
      <c r="X869" s="570">
        <v>0</v>
      </c>
      <c r="Y869" s="571">
        <v>66000000</v>
      </c>
      <c r="Z869" s="601"/>
      <c r="AA869" s="572"/>
      <c r="AB869" s="573"/>
      <c r="AC869" s="652">
        <v>0</v>
      </c>
      <c r="AD869" s="574">
        <v>0</v>
      </c>
      <c r="AE869" s="574">
        <v>0</v>
      </c>
      <c r="AF869" s="575">
        <v>0</v>
      </c>
      <c r="AG869" s="576" t="s">
        <v>2798</v>
      </c>
      <c r="AH869" s="574">
        <v>0</v>
      </c>
      <c r="AI869" s="577" t="s">
        <v>2798</v>
      </c>
      <c r="AJ869" s="574">
        <v>0</v>
      </c>
      <c r="AK869" s="577" t="s">
        <v>2798</v>
      </c>
      <c r="AL869" s="575">
        <v>0</v>
      </c>
      <c r="AM869" s="601"/>
      <c r="AN869" s="578">
        <v>0</v>
      </c>
      <c r="AO869" s="579">
        <v>0</v>
      </c>
      <c r="AP869" s="601"/>
      <c r="AQ869" s="595" t="s">
        <v>2795</v>
      </c>
      <c r="AR869" s="596" t="s">
        <v>2799</v>
      </c>
      <c r="AS869" s="582">
        <v>0</v>
      </c>
      <c r="AT869" s="601"/>
      <c r="AU869" s="595" t="s">
        <v>2795</v>
      </c>
      <c r="AV869" s="598" t="s">
        <v>2800</v>
      </c>
      <c r="AW869" s="562" t="s">
        <v>2801</v>
      </c>
      <c r="AX869" s="585"/>
      <c r="AY869" s="585"/>
      <c r="AZ869" s="586">
        <v>0</v>
      </c>
      <c r="BA869" s="586">
        <v>0</v>
      </c>
      <c r="BB869" s="586">
        <v>0</v>
      </c>
      <c r="BC869" s="592">
        <v>0</v>
      </c>
      <c r="BD869" s="599">
        <v>0</v>
      </c>
      <c r="BE869" s="568"/>
      <c r="BF869" s="589" t="s">
        <v>178</v>
      </c>
      <c r="BG869" s="590">
        <v>0</v>
      </c>
      <c r="BH869" s="590">
        <v>0</v>
      </c>
      <c r="BI869" s="591">
        <v>66000000</v>
      </c>
      <c r="BJ869" s="1100">
        <v>81</v>
      </c>
      <c r="BK869" s="544">
        <f t="shared" si="154"/>
        <v>814814.81481481483</v>
      </c>
      <c r="BL869" s="544">
        <f t="shared" si="155"/>
        <v>640880.05477056</v>
      </c>
      <c r="BM869" s="544">
        <f t="shared" si="156"/>
        <v>-173934.76004425483</v>
      </c>
      <c r="BN869" s="545"/>
      <c r="BO869" s="545">
        <f t="shared" si="157"/>
        <v>0</v>
      </c>
      <c r="BP869" s="545">
        <f t="shared" si="158"/>
        <v>0</v>
      </c>
      <c r="BQ869" s="545"/>
      <c r="BR869" s="545"/>
      <c r="BS869" s="545"/>
      <c r="BT869" s="545">
        <f t="shared" si="159"/>
        <v>81</v>
      </c>
      <c r="BU869" s="545">
        <f t="shared" si="160"/>
        <v>-14088715.563584641</v>
      </c>
      <c r="BV869" s="545">
        <f t="shared" si="161"/>
        <v>-4649276.1359829316</v>
      </c>
      <c r="BW869" s="545">
        <f t="shared" si="162"/>
        <v>-4649276.1359829316</v>
      </c>
      <c r="BX869" s="1101">
        <f t="shared" si="163"/>
        <v>2.8091787769176458E-4</v>
      </c>
      <c r="BY869" s="1102">
        <f t="shared" si="164"/>
        <v>51911284.436415359</v>
      </c>
    </row>
    <row r="870" spans="1:77" ht="12" customHeight="1">
      <c r="A870" s="1086">
        <v>1911351002</v>
      </c>
      <c r="B870" s="1061">
        <v>7151000</v>
      </c>
      <c r="C870" s="1062">
        <v>7064894</v>
      </c>
      <c r="D870" s="1062">
        <v>5</v>
      </c>
      <c r="E870" s="1062" t="s">
        <v>4840</v>
      </c>
      <c r="F870" s="1062" t="s">
        <v>4656</v>
      </c>
      <c r="G870" s="1087" t="s">
        <v>4657</v>
      </c>
      <c r="H870" s="1088" t="s">
        <v>2887</v>
      </c>
      <c r="I870" s="1088" t="s">
        <v>2795</v>
      </c>
      <c r="J870" s="1089" t="s">
        <v>4656</v>
      </c>
      <c r="K870" s="1090" t="s">
        <v>4820</v>
      </c>
      <c r="L870" s="1091"/>
      <c r="M870" s="563">
        <v>0</v>
      </c>
      <c r="N870" s="562">
        <v>0</v>
      </c>
      <c r="O870" s="564">
        <v>0</v>
      </c>
      <c r="P870" s="565">
        <v>0</v>
      </c>
      <c r="Q870" s="564" t="s">
        <v>2796</v>
      </c>
      <c r="R870" s="564" t="s">
        <v>127</v>
      </c>
      <c r="S870" s="566">
        <v>74992320</v>
      </c>
      <c r="T870" s="567" t="s">
        <v>2797</v>
      </c>
      <c r="U870" s="601"/>
      <c r="V870" s="569">
        <v>74992320</v>
      </c>
      <c r="W870" s="566">
        <v>0</v>
      </c>
      <c r="X870" s="570">
        <v>0</v>
      </c>
      <c r="Y870" s="571">
        <v>74992320</v>
      </c>
      <c r="Z870" s="601"/>
      <c r="AA870" s="572"/>
      <c r="AB870" s="573"/>
      <c r="AC870" s="652">
        <v>0</v>
      </c>
      <c r="AD870" s="574">
        <v>0</v>
      </c>
      <c r="AE870" s="574">
        <v>0</v>
      </c>
      <c r="AF870" s="575">
        <v>0</v>
      </c>
      <c r="AG870" s="576" t="s">
        <v>2798</v>
      </c>
      <c r="AH870" s="574">
        <v>0</v>
      </c>
      <c r="AI870" s="577" t="s">
        <v>2798</v>
      </c>
      <c r="AJ870" s="574">
        <v>0</v>
      </c>
      <c r="AK870" s="577" t="s">
        <v>2798</v>
      </c>
      <c r="AL870" s="575">
        <v>0</v>
      </c>
      <c r="AM870" s="601"/>
      <c r="AN870" s="578">
        <v>0</v>
      </c>
      <c r="AO870" s="579">
        <v>0</v>
      </c>
      <c r="AP870" s="601"/>
      <c r="AQ870" s="595" t="s">
        <v>2795</v>
      </c>
      <c r="AR870" s="596" t="s">
        <v>2799</v>
      </c>
      <c r="AS870" s="582">
        <v>0</v>
      </c>
      <c r="AT870" s="601"/>
      <c r="AU870" s="595" t="s">
        <v>2795</v>
      </c>
      <c r="AV870" s="598" t="s">
        <v>2800</v>
      </c>
      <c r="AW870" s="562" t="s">
        <v>2801</v>
      </c>
      <c r="AX870" s="585"/>
      <c r="AY870" s="585"/>
      <c r="AZ870" s="586">
        <v>0</v>
      </c>
      <c r="BA870" s="586">
        <v>0</v>
      </c>
      <c r="BB870" s="586"/>
      <c r="BC870" s="592">
        <v>0</v>
      </c>
      <c r="BD870" s="599"/>
      <c r="BE870" s="568"/>
      <c r="BF870" s="589" t="s">
        <v>178</v>
      </c>
      <c r="BG870" s="590">
        <v>0</v>
      </c>
      <c r="BH870" s="590">
        <v>0</v>
      </c>
      <c r="BI870" s="591">
        <v>74992320</v>
      </c>
      <c r="BJ870" s="1100">
        <v>82</v>
      </c>
      <c r="BK870" s="544">
        <f t="shared" si="154"/>
        <v>914540.48780487804</v>
      </c>
      <c r="BL870" s="544">
        <f t="shared" si="155"/>
        <v>719317.74834934971</v>
      </c>
      <c r="BM870" s="544">
        <f t="shared" si="156"/>
        <v>-195222.73945552832</v>
      </c>
      <c r="BN870" s="545"/>
      <c r="BO870" s="545">
        <f t="shared" si="157"/>
        <v>0</v>
      </c>
      <c r="BP870" s="545">
        <f t="shared" si="158"/>
        <v>0</v>
      </c>
      <c r="BQ870" s="545"/>
      <c r="BR870" s="545"/>
      <c r="BS870" s="545"/>
      <c r="BT870" s="545">
        <f t="shared" si="159"/>
        <v>82</v>
      </c>
      <c r="BU870" s="545">
        <f t="shared" si="160"/>
        <v>-16008264.635353323</v>
      </c>
      <c r="BV870" s="545">
        <f t="shared" si="161"/>
        <v>-5282727.3296665968</v>
      </c>
      <c r="BW870" s="545">
        <f t="shared" si="162"/>
        <v>-5282727.3296665968</v>
      </c>
      <c r="BX870" s="1101">
        <f t="shared" si="163"/>
        <v>3.1919217238760109E-4</v>
      </c>
      <c r="BY870" s="1102">
        <f t="shared" si="164"/>
        <v>58984055.364646673</v>
      </c>
    </row>
    <row r="871" spans="1:77" ht="12" customHeight="1" thickBot="1">
      <c r="A871" s="557"/>
      <c r="B871" s="558"/>
      <c r="C871" s="558"/>
      <c r="D871" s="558"/>
      <c r="E871" s="558"/>
      <c r="F871" s="559"/>
      <c r="G871" s="559"/>
      <c r="H871" s="560"/>
      <c r="I871" s="561"/>
      <c r="J871" s="561"/>
      <c r="K871" s="562"/>
      <c r="L871" s="562"/>
      <c r="M871" s="563"/>
      <c r="N871" s="562"/>
      <c r="O871" s="564"/>
      <c r="P871" s="565"/>
      <c r="Q871" s="564"/>
      <c r="R871" s="564"/>
      <c r="S871" s="566"/>
      <c r="T871" s="567"/>
      <c r="U871" s="601"/>
      <c r="V871" s="569"/>
      <c r="W871" s="566"/>
      <c r="X871" s="570"/>
      <c r="Y871" s="571"/>
      <c r="Z871" s="601"/>
      <c r="AA871" s="572"/>
      <c r="AB871" s="573"/>
      <c r="AC871" s="652"/>
      <c r="AD871" s="574"/>
      <c r="AE871" s="574"/>
      <c r="AF871" s="575"/>
      <c r="AG871" s="576"/>
      <c r="AH871" s="574"/>
      <c r="AI871" s="577"/>
      <c r="AJ871" s="574"/>
      <c r="AK871" s="577"/>
      <c r="AL871" s="575"/>
      <c r="AM871" s="601"/>
      <c r="AN871" s="578"/>
      <c r="AO871" s="579"/>
      <c r="AP871" s="601"/>
      <c r="AQ871" s="595"/>
      <c r="AR871" s="596"/>
      <c r="AS871" s="582"/>
      <c r="AT871" s="601"/>
      <c r="AU871" s="595"/>
      <c r="AV871" s="598"/>
      <c r="AW871" s="562"/>
      <c r="AX871" s="585"/>
      <c r="AY871" s="585"/>
      <c r="AZ871" s="586"/>
      <c r="BA871" s="586"/>
      <c r="BB871" s="586"/>
      <c r="BC871" s="592"/>
      <c r="BD871" s="599"/>
      <c r="BE871" s="568"/>
      <c r="BF871" s="589"/>
      <c r="BG871" s="590"/>
      <c r="BH871" s="590"/>
      <c r="BI871" s="591"/>
      <c r="BJ871" s="1100"/>
      <c r="BK871" s="544"/>
      <c r="BL871" s="544"/>
      <c r="BM871" s="544"/>
      <c r="BN871" s="545"/>
      <c r="BO871" s="545"/>
      <c r="BP871" s="545"/>
      <c r="BQ871" s="545"/>
      <c r="BR871" s="545"/>
      <c r="BS871" s="545"/>
      <c r="BT871" s="545"/>
      <c r="BU871" s="545"/>
      <c r="BV871" s="545"/>
      <c r="BW871" s="545"/>
      <c r="BX871" s="1103"/>
      <c r="BY871" s="1102"/>
    </row>
    <row r="872" spans="1:77" ht="12" customHeight="1" thickBot="1">
      <c r="A872" s="654" t="s">
        <v>3125</v>
      </c>
      <c r="B872" s="655"/>
      <c r="C872" s="655"/>
      <c r="D872" s="655"/>
      <c r="E872" s="655"/>
      <c r="F872" s="656"/>
      <c r="G872" s="656"/>
      <c r="H872" s="656"/>
      <c r="I872" s="656"/>
      <c r="J872" s="657"/>
      <c r="K872" s="658"/>
      <c r="L872" s="658"/>
      <c r="M872" s="658"/>
      <c r="N872" s="658"/>
      <c r="O872" s="658"/>
      <c r="P872" s="658"/>
      <c r="Q872" s="656"/>
      <c r="R872" s="656"/>
      <c r="S872" s="659">
        <f t="shared" ref="S872:Z872" si="165">SUM(S308:S871)</f>
        <v>281213391898.66016</v>
      </c>
      <c r="T872" s="659">
        <f t="shared" si="165"/>
        <v>0</v>
      </c>
      <c r="U872" s="659">
        <f t="shared" si="165"/>
        <v>0</v>
      </c>
      <c r="V872" s="659">
        <f t="shared" si="165"/>
        <v>281016205680.24011</v>
      </c>
      <c r="W872" s="659">
        <f t="shared" si="165"/>
        <v>-47238594396.264359</v>
      </c>
      <c r="X872" s="659">
        <f t="shared" si="165"/>
        <v>0</v>
      </c>
      <c r="Y872" s="659">
        <f t="shared" si="165"/>
        <v>233777611283.9758</v>
      </c>
      <c r="Z872" s="659">
        <f t="shared" si="165"/>
        <v>0</v>
      </c>
      <c r="AA872" s="659"/>
      <c r="AB872" s="659"/>
      <c r="AC872" s="659"/>
      <c r="AD872" s="659"/>
      <c r="AE872" s="659"/>
      <c r="AF872" s="659"/>
      <c r="AG872" s="659"/>
      <c r="AH872" s="659"/>
      <c r="AI872" s="659"/>
      <c r="AJ872" s="659"/>
      <c r="AK872" s="659"/>
      <c r="AL872" s="659"/>
      <c r="AM872" s="659">
        <f>SUM(AM308:AM871)</f>
        <v>0</v>
      </c>
      <c r="AN872" s="659"/>
      <c r="AO872" s="659"/>
      <c r="AP872" s="659"/>
      <c r="AQ872" s="659"/>
      <c r="AR872" s="659"/>
      <c r="AS872" s="659"/>
      <c r="AT872" s="659"/>
      <c r="AU872" s="659"/>
      <c r="AV872" s="659"/>
      <c r="AW872" s="659"/>
      <c r="AX872" s="659"/>
      <c r="AY872" s="659"/>
      <c r="AZ872" s="659"/>
      <c r="BA872" s="659"/>
      <c r="BB872" s="659"/>
      <c r="BC872" s="659"/>
      <c r="BD872" s="659"/>
      <c r="BE872" s="659">
        <f>SUM(BE308:BE871)</f>
        <v>0</v>
      </c>
      <c r="BF872" s="659">
        <f>SUM(BF308:BF871)</f>
        <v>321</v>
      </c>
      <c r="BG872" s="659">
        <f>SUM(BG308:BG871)</f>
        <v>2097012346.4278209</v>
      </c>
      <c r="BH872" s="659">
        <f>SUM(BH308:BH871)</f>
        <v>-49335606742.692238</v>
      </c>
      <c r="BI872" s="660">
        <f>SUM(BI308:BI871)</f>
        <v>234944107303.90784</v>
      </c>
      <c r="BJ872" s="1104"/>
      <c r="BK872" s="660"/>
      <c r="BL872" s="660"/>
      <c r="BM872" s="660"/>
      <c r="BN872" s="660"/>
      <c r="BO872" s="660"/>
      <c r="BP872" s="660"/>
      <c r="BQ872" s="660"/>
      <c r="BR872" s="660"/>
      <c r="BS872" s="660"/>
      <c r="BT872" s="660"/>
      <c r="BU872" s="660"/>
      <c r="BV872" s="660"/>
      <c r="BW872" s="660">
        <f>SUM(BW308:BW871)</f>
        <v>-16550303505.725317</v>
      </c>
      <c r="BX872" s="660"/>
      <c r="BY872" s="1105">
        <f>+C882</f>
        <v>184791672438.07352</v>
      </c>
    </row>
    <row r="873" spans="1:77" ht="12" customHeight="1">
      <c r="BI873" s="604">
        <f>+BI872-D882</f>
        <v>-9.21630859375E-2</v>
      </c>
    </row>
    <row r="875" spans="1:77" ht="12" thickBot="1"/>
    <row r="876" spans="1:77">
      <c r="B876" s="661" t="s">
        <v>3126</v>
      </c>
      <c r="C876" s="662"/>
      <c r="D876" s="662"/>
      <c r="E876" s="662"/>
      <c r="F876" s="662"/>
      <c r="G876" s="662"/>
      <c r="H876" s="663"/>
    </row>
    <row r="877" spans="1:77">
      <c r="B877" s="664"/>
      <c r="C877" s="665"/>
      <c r="D877" s="665"/>
      <c r="E877" s="665"/>
      <c r="F877" s="665"/>
      <c r="G877" s="665"/>
      <c r="H877" s="666"/>
    </row>
    <row r="878" spans="1:77">
      <c r="B878" s="667"/>
      <c r="C878" s="665"/>
      <c r="D878" s="979" t="s">
        <v>5081</v>
      </c>
      <c r="E878" s="665"/>
      <c r="F878" s="665"/>
      <c r="G878" s="665"/>
      <c r="H878" s="666"/>
    </row>
    <row r="879" spans="1:77" ht="11.25" customHeight="1">
      <c r="B879" s="667"/>
      <c r="C879" s="665"/>
      <c r="D879" s="668">
        <f>+BI872-D882</f>
        <v>-9.21630859375E-2</v>
      </c>
      <c r="E879" s="665"/>
      <c r="F879" s="665"/>
      <c r="G879" s="665"/>
      <c r="H879" s="666"/>
    </row>
    <row r="880" spans="1:77">
      <c r="B880" s="667"/>
      <c r="C880" s="698" t="s">
        <v>2686</v>
      </c>
      <c r="D880" s="698" t="s">
        <v>3127</v>
      </c>
      <c r="E880" s="698" t="s">
        <v>2192</v>
      </c>
      <c r="F880" s="665"/>
      <c r="G880" s="665"/>
      <c r="H880" s="666"/>
    </row>
    <row r="881" spans="1:8">
      <c r="B881" s="667" t="s">
        <v>3128</v>
      </c>
      <c r="C881" s="669"/>
      <c r="D881" s="669"/>
      <c r="E881" s="669">
        <f>+C881-D881</f>
        <v>0</v>
      </c>
      <c r="F881" s="670"/>
      <c r="G881" s="665"/>
      <c r="H881" s="666"/>
    </row>
    <row r="882" spans="1:8">
      <c r="B882" s="667" t="s">
        <v>3129</v>
      </c>
      <c r="C882" s="671">
        <f>SUMIF(RESULTADOS!C:C,1911,RESULTADOS!I:I)</f>
        <v>184791672438.07352</v>
      </c>
      <c r="D882" s="671">
        <f>SUMIF(RESULTADOS!C:C,1911,RESULTADOS!G:G)</f>
        <v>234944107304</v>
      </c>
      <c r="E882" s="671">
        <f>+C882-D882</f>
        <v>-50152434865.926483</v>
      </c>
      <c r="F882" s="670"/>
      <c r="G882" s="665"/>
      <c r="H882" s="666"/>
    </row>
    <row r="883" spans="1:8">
      <c r="B883" s="667"/>
      <c r="C883" s="671"/>
      <c r="D883" s="671"/>
      <c r="E883" s="671"/>
      <c r="F883" s="665"/>
      <c r="G883" s="672"/>
      <c r="H883" s="666"/>
    </row>
    <row r="884" spans="1:8">
      <c r="B884" s="667"/>
      <c r="C884" s="458"/>
      <c r="D884" s="458" t="s">
        <v>3130</v>
      </c>
      <c r="E884" s="458">
        <f>+E882</f>
        <v>-50152434865.926483</v>
      </c>
      <c r="F884" s="673">
        <v>0.37</v>
      </c>
      <c r="G884" s="674">
        <f>+E884*F884</f>
        <v>-18556400900.392799</v>
      </c>
      <c r="H884" s="666" t="s">
        <v>3131</v>
      </c>
    </row>
    <row r="885" spans="1:8">
      <c r="B885" s="667"/>
      <c r="C885" s="665"/>
      <c r="D885" s="665"/>
      <c r="E885" s="665"/>
      <c r="F885" s="665"/>
      <c r="G885" s="665"/>
      <c r="H885" s="666"/>
    </row>
    <row r="886" spans="1:8">
      <c r="B886" s="667"/>
      <c r="C886" s="665"/>
      <c r="D886" s="665"/>
      <c r="E886" s="674"/>
      <c r="F886" s="673"/>
      <c r="G886" s="674">
        <f>+BW872</f>
        <v>-16550303505.725317</v>
      </c>
      <c r="H886" s="675" t="s">
        <v>3132</v>
      </c>
    </row>
    <row r="887" spans="1:8">
      <c r="B887" s="667"/>
      <c r="C887" s="665"/>
      <c r="D887" s="665"/>
      <c r="E887" s="674"/>
      <c r="F887" s="673"/>
      <c r="G887" s="676"/>
      <c r="H887" s="675"/>
    </row>
    <row r="888" spans="1:8">
      <c r="B888" s="667"/>
      <c r="C888" s="665"/>
      <c r="D888" s="665"/>
      <c r="E888" s="677" t="s">
        <v>3133</v>
      </c>
      <c r="F888" s="678"/>
      <c r="G888" s="678">
        <f>+G886-G884</f>
        <v>2006097394.6674824</v>
      </c>
      <c r="H888" s="666" t="s">
        <v>3134</v>
      </c>
    </row>
    <row r="889" spans="1:8" ht="12" thickBot="1">
      <c r="B889" s="679"/>
      <c r="C889" s="680"/>
      <c r="D889" s="680"/>
      <c r="E889" s="1024" t="s">
        <v>2216</v>
      </c>
      <c r="F889" s="680"/>
      <c r="G889" s="1023">
        <f>+G888/0.37</f>
        <v>5421884850.4526548</v>
      </c>
      <c r="H889" s="681"/>
    </row>
    <row r="894" spans="1:8">
      <c r="A894" s="442" t="s">
        <v>2246</v>
      </c>
      <c r="B894" s="442" t="s">
        <v>2247</v>
      </c>
      <c r="C894" s="442" t="s">
        <v>2248</v>
      </c>
      <c r="D894" s="442" t="s">
        <v>2185</v>
      </c>
    </row>
    <row r="895" spans="1:8">
      <c r="A895" s="504">
        <v>19</v>
      </c>
      <c r="B895" s="505"/>
      <c r="C895" s="505"/>
      <c r="D895" s="523">
        <f>+B895-C895</f>
        <v>0</v>
      </c>
    </row>
    <row r="896" spans="1:8">
      <c r="A896" s="504">
        <v>27</v>
      </c>
      <c r="B896" s="505">
        <f>+G888</f>
        <v>2006097394.6674824</v>
      </c>
      <c r="C896" s="505"/>
      <c r="D896" s="523">
        <f t="shared" ref="D896:D898" si="166">+B896-C896</f>
        <v>2006097394.6674824</v>
      </c>
    </row>
    <row r="897" spans="1:4">
      <c r="A897" s="504">
        <v>34</v>
      </c>
      <c r="B897" s="505"/>
      <c r="C897" s="505"/>
      <c r="D897" s="523">
        <f t="shared" si="166"/>
        <v>0</v>
      </c>
    </row>
    <row r="898" spans="1:4">
      <c r="A898" s="504">
        <v>54</v>
      </c>
      <c r="B898" s="505"/>
      <c r="C898" s="505">
        <f>+B896</f>
        <v>2006097394.6674824</v>
      </c>
      <c r="D898" s="523">
        <f t="shared" si="166"/>
        <v>-2006097394.6674824</v>
      </c>
    </row>
    <row r="899" spans="1:4">
      <c r="A899" s="142" t="s">
        <v>2251</v>
      </c>
      <c r="B899" s="259">
        <f>SUM(B895:B898)</f>
        <v>2006097394.6674824</v>
      </c>
      <c r="C899" s="259">
        <f>SUM(C895:C898)</f>
        <v>2006097394.6674824</v>
      </c>
      <c r="D899" s="259">
        <f>SUM(D895:D898)</f>
        <v>0</v>
      </c>
    </row>
    <row r="902" spans="1:4">
      <c r="A902" s="1041" t="s">
        <v>2246</v>
      </c>
      <c r="B902" s="1041" t="s">
        <v>2653</v>
      </c>
      <c r="C902" s="1041" t="s">
        <v>79</v>
      </c>
    </row>
    <row r="903" spans="1:4">
      <c r="A903" s="937">
        <v>1111111117</v>
      </c>
      <c r="B903" s="739" t="s">
        <v>1853</v>
      </c>
      <c r="C903" s="1040">
        <f>+K25</f>
        <v>-52819342026.68261</v>
      </c>
    </row>
    <row r="904" spans="1:4">
      <c r="A904" s="937">
        <v>1111111119</v>
      </c>
      <c r="B904" s="739" t="s">
        <v>1855</v>
      </c>
      <c r="C904" s="1040">
        <f>-L123</f>
        <v>-6329375120.8242884</v>
      </c>
    </row>
    <row r="905" spans="1:4">
      <c r="A905" s="937">
        <v>1111111120</v>
      </c>
      <c r="B905" s="739" t="s">
        <v>430</v>
      </c>
      <c r="C905" s="1040">
        <f>+D158</f>
        <v>29929665989.106628</v>
      </c>
    </row>
    <row r="906" spans="1:4">
      <c r="A906" s="937">
        <v>1111111121</v>
      </c>
      <c r="B906" s="739" t="s">
        <v>1856</v>
      </c>
      <c r="C906" s="1040">
        <f>+G889</f>
        <v>5421884850.4526548</v>
      </c>
    </row>
    <row r="907" spans="1:4">
      <c r="A907" s="937">
        <v>1111111122</v>
      </c>
      <c r="B907" s="739" t="s">
        <v>4978</v>
      </c>
      <c r="C907" s="1040">
        <v>18636181120.000061</v>
      </c>
    </row>
    <row r="908" spans="1:4">
      <c r="A908" s="937">
        <v>1111111125</v>
      </c>
      <c r="B908" s="739" t="s">
        <v>4673</v>
      </c>
      <c r="C908" s="1040">
        <f>+D202</f>
        <v>119161646971.63779</v>
      </c>
    </row>
  </sheetData>
  <sheetProtection algorithmName="SHA-512" hashValue="H+jHsQW6YSyMSgEonMzUv4ZMuzT13PdodlNdGH28iqq0/bVLObdWMcRDtazo6kf+GL9T4z7fUx10JvCbahYf5g==" saltValue="m0y1bruQDq8wXl1cEpXneg==" spinCount="100000" sheet="1" objects="1" scenarios="1"/>
  <mergeCells count="18">
    <mergeCell ref="BJ305:BY305"/>
    <mergeCell ref="BT306:BV306"/>
    <mergeCell ref="AN306:AO306"/>
    <mergeCell ref="AQ306:AS306"/>
    <mergeCell ref="AU306:BD306"/>
    <mergeCell ref="BF306:BI306"/>
    <mergeCell ref="BN306:BP306"/>
    <mergeCell ref="BQ306:BS306"/>
    <mergeCell ref="A284:C284"/>
    <mergeCell ref="V306:Y306"/>
    <mergeCell ref="AA306:AF306"/>
    <mergeCell ref="AG306:AL306"/>
    <mergeCell ref="A262:C262"/>
    <mergeCell ref="A5:E5"/>
    <mergeCell ref="A22:C22"/>
    <mergeCell ref="A57:C57"/>
    <mergeCell ref="A84:C84"/>
    <mergeCell ref="A121:C121"/>
  </mergeCells>
  <pageMargins left="0.7" right="0.7" top="0.75" bottom="0.75" header="0.3" footer="0.3"/>
  <pageSetup orientation="portrait"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[3]Listas!#REF!</xm:f>
          </x14:formula1>
          <xm:sqref>AA308:AA871 T308:T871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"/>
  <sheetViews>
    <sheetView workbookViewId="0"/>
  </sheetViews>
  <sheetFormatPr baseColWidth="10" defaultRowHeight="15"/>
  <cols>
    <col min="1" max="16384" width="11.42578125" style="1"/>
  </cols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2"/>
  <sheetViews>
    <sheetView workbookViewId="0"/>
  </sheetViews>
  <sheetFormatPr baseColWidth="10" defaultRowHeight="11.25"/>
  <cols>
    <col min="1" max="1" width="97.28515625" style="12" customWidth="1"/>
    <col min="2" max="16384" width="11.42578125" style="12"/>
  </cols>
  <sheetData>
    <row r="1" spans="1:1" ht="12" thickBot="1">
      <c r="A1" s="851" t="s">
        <v>65</v>
      </c>
    </row>
    <row r="2" spans="1:1">
      <c r="A2" s="755"/>
    </row>
  </sheetData>
  <sheetProtection algorithmName="SHA-512" hashValue="nmFOtxGWTsVgYijqINor0qRIKbjWJr8bxA6vb/yL31dRbkbdWWGtCw0n8+umyJBc4KtkAJ6qRWld3XeEHB86xg==" saltValue="pRlPcDew83HDuslNRtPCrw==" spinCount="100000" sheet="1" objects="1" scenarios="1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B1"/>
  <sheetViews>
    <sheetView workbookViewId="0"/>
  </sheetViews>
  <sheetFormatPr baseColWidth="10" defaultRowHeight="11.25"/>
  <cols>
    <col min="1" max="1" width="11.42578125" style="407"/>
    <col min="2" max="2" width="68.140625" style="408" customWidth="1"/>
    <col min="3" max="16384" width="11.42578125" style="407"/>
  </cols>
  <sheetData>
    <row r="1" spans="1:2" ht="12" thickBot="1">
      <c r="A1" s="852" t="s">
        <v>53</v>
      </c>
      <c r="B1" s="853" t="s">
        <v>54</v>
      </c>
    </row>
  </sheetData>
  <sheetProtection algorithmName="SHA-512" hashValue="Rsj8EwWQ5DthTIfOzBxEvtisl0wzjMXc+8o4fkFnKkWBceQbL1BIXWQhRhln7mnzfioIj3WQDnQUWhECprR0pA==" saltValue="zj8Bt/BmdkUobd5+dD27yw==" spinCount="100000" sheet="1" objects="1" scenarios="1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Q38"/>
  <sheetViews>
    <sheetView showGridLines="0" topLeftCell="C1" workbookViewId="0">
      <selection activeCell="N18" sqref="N18"/>
    </sheetView>
  </sheetViews>
  <sheetFormatPr baseColWidth="10" defaultRowHeight="11.25"/>
  <cols>
    <col min="1" max="1" width="23.5703125" style="27" bestFit="1" customWidth="1"/>
    <col min="2" max="5" width="11.42578125" style="27"/>
    <col min="6" max="6" width="16.140625" style="112" customWidth="1"/>
    <col min="7" max="7" width="14.5703125" style="112" customWidth="1"/>
    <col min="8" max="8" width="16.140625" style="112" customWidth="1"/>
    <col min="9" max="14" width="11.42578125" style="27"/>
    <col min="15" max="15" width="11.42578125" style="429"/>
    <col min="16" max="16" width="11.42578125" style="430"/>
    <col min="17" max="16384" width="11.42578125" style="27"/>
  </cols>
  <sheetData>
    <row r="1" spans="1:17" ht="33.75">
      <c r="A1" s="85" t="s">
        <v>231</v>
      </c>
      <c r="B1" s="85" t="s">
        <v>388</v>
      </c>
      <c r="C1" s="85" t="s">
        <v>232</v>
      </c>
      <c r="D1" s="85" t="s">
        <v>233</v>
      </c>
      <c r="E1" s="85" t="s">
        <v>391</v>
      </c>
      <c r="F1" s="85" t="s">
        <v>389</v>
      </c>
      <c r="G1" s="85" t="s">
        <v>390</v>
      </c>
      <c r="H1" s="85"/>
      <c r="I1" s="85"/>
      <c r="J1" s="85"/>
      <c r="K1" s="85"/>
      <c r="L1" s="85"/>
      <c r="M1" s="85"/>
      <c r="N1" s="85" t="s">
        <v>222</v>
      </c>
      <c r="O1" s="85" t="s">
        <v>223</v>
      </c>
      <c r="P1" s="85" t="s">
        <v>224</v>
      </c>
      <c r="Q1" s="85" t="s">
        <v>225</v>
      </c>
    </row>
    <row r="2" spans="1:17">
      <c r="A2" s="80" t="s">
        <v>252</v>
      </c>
      <c r="B2" s="123" t="s">
        <v>264</v>
      </c>
      <c r="C2" s="79" t="s">
        <v>264</v>
      </c>
      <c r="D2" s="81" t="s">
        <v>229</v>
      </c>
      <c r="E2" s="79"/>
      <c r="F2" s="79"/>
      <c r="G2" s="118"/>
      <c r="H2" s="79"/>
      <c r="I2" s="80"/>
      <c r="J2" s="80"/>
      <c r="K2" s="80"/>
      <c r="L2" s="80"/>
      <c r="M2" s="80"/>
      <c r="N2" s="79" t="s">
        <v>226</v>
      </c>
      <c r="O2" s="422" t="s">
        <v>227</v>
      </c>
      <c r="P2" s="423">
        <v>1152435718</v>
      </c>
      <c r="Q2" s="124" t="s">
        <v>1845</v>
      </c>
    </row>
    <row r="3" spans="1:17">
      <c r="A3" s="80" t="s">
        <v>246</v>
      </c>
      <c r="B3" s="79" t="s">
        <v>264</v>
      </c>
      <c r="C3" s="79" t="s">
        <v>264</v>
      </c>
      <c r="D3" s="125" t="s">
        <v>228</v>
      </c>
      <c r="E3" s="79" t="s">
        <v>264</v>
      </c>
      <c r="F3" s="79" t="s">
        <v>264</v>
      </c>
      <c r="G3" s="118" t="s">
        <v>264</v>
      </c>
      <c r="H3" s="79"/>
      <c r="I3" s="80"/>
      <c r="J3" s="80"/>
      <c r="K3" s="80"/>
      <c r="L3" s="80"/>
      <c r="M3" s="80"/>
      <c r="N3" s="79" t="s">
        <v>228</v>
      </c>
      <c r="O3" s="422" t="s">
        <v>229</v>
      </c>
      <c r="P3" s="423" t="s">
        <v>229</v>
      </c>
      <c r="Q3" s="82"/>
    </row>
    <row r="4" spans="1:17">
      <c r="A4" s="80" t="s">
        <v>245</v>
      </c>
      <c r="B4" s="79" t="s">
        <v>264</v>
      </c>
      <c r="C4" s="79" t="s">
        <v>264</v>
      </c>
      <c r="D4" s="80">
        <v>1</v>
      </c>
      <c r="E4" s="79"/>
      <c r="F4" s="79"/>
      <c r="G4" s="118"/>
      <c r="H4" s="79"/>
      <c r="I4" s="80"/>
      <c r="J4" s="80"/>
      <c r="K4" s="80"/>
      <c r="L4" s="80"/>
      <c r="M4" s="80"/>
      <c r="N4" s="79" t="s">
        <v>230</v>
      </c>
      <c r="O4" s="424" t="s">
        <v>386</v>
      </c>
      <c r="P4" s="425" t="s">
        <v>386</v>
      </c>
      <c r="Q4" s="82"/>
    </row>
    <row r="5" spans="1:17">
      <c r="A5" s="80" t="s">
        <v>244</v>
      </c>
      <c r="B5" s="79" t="s">
        <v>264</v>
      </c>
      <c r="C5" s="79" t="s">
        <v>264</v>
      </c>
      <c r="D5" s="80"/>
      <c r="E5" s="79"/>
      <c r="F5" s="79"/>
      <c r="G5" s="118"/>
      <c r="H5" s="79"/>
      <c r="I5" s="80"/>
      <c r="J5" s="80"/>
      <c r="K5" s="80"/>
      <c r="L5" s="80"/>
      <c r="M5" s="80"/>
      <c r="N5" s="79" t="s">
        <v>230</v>
      </c>
      <c r="O5" s="424" t="s">
        <v>6</v>
      </c>
      <c r="P5" s="425">
        <v>3556791</v>
      </c>
      <c r="Q5" s="83"/>
    </row>
    <row r="6" spans="1:17">
      <c r="A6" s="80" t="s">
        <v>243</v>
      </c>
      <c r="B6" s="79" t="s">
        <v>264</v>
      </c>
      <c r="C6" s="79" t="s">
        <v>264</v>
      </c>
      <c r="D6" s="80"/>
      <c r="E6" s="79"/>
      <c r="F6" s="79"/>
      <c r="G6" s="118"/>
      <c r="H6" s="79"/>
      <c r="I6" s="80"/>
      <c r="J6" s="80"/>
      <c r="K6" s="80"/>
      <c r="L6" s="80"/>
      <c r="M6" s="80"/>
      <c r="N6" s="79" t="s">
        <v>228</v>
      </c>
      <c r="O6" s="424" t="s">
        <v>95</v>
      </c>
      <c r="P6" s="425" t="s">
        <v>95</v>
      </c>
      <c r="Q6" s="80"/>
    </row>
    <row r="7" spans="1:17">
      <c r="A7" s="80" t="s">
        <v>242</v>
      </c>
      <c r="B7" s="79" t="s">
        <v>264</v>
      </c>
      <c r="C7" s="79" t="s">
        <v>264</v>
      </c>
      <c r="D7" s="80"/>
      <c r="E7" s="79"/>
      <c r="F7" s="79"/>
      <c r="G7" s="118"/>
      <c r="H7" s="79"/>
      <c r="I7" s="80"/>
      <c r="J7" s="80"/>
      <c r="K7" s="80"/>
      <c r="L7" s="80"/>
      <c r="M7" s="80"/>
      <c r="N7" s="79" t="s">
        <v>230</v>
      </c>
      <c r="O7" s="424" t="s">
        <v>211</v>
      </c>
      <c r="P7" s="425">
        <v>1017170175</v>
      </c>
      <c r="Q7" s="80"/>
    </row>
    <row r="8" spans="1:17">
      <c r="A8" s="80" t="s">
        <v>241</v>
      </c>
      <c r="B8" s="79" t="s">
        <v>264</v>
      </c>
      <c r="C8" s="79" t="s">
        <v>264</v>
      </c>
      <c r="D8" s="80"/>
      <c r="E8" s="79"/>
      <c r="F8" s="79"/>
      <c r="G8" s="118"/>
      <c r="H8" s="115"/>
      <c r="I8" s="80"/>
      <c r="J8" s="80"/>
      <c r="K8" s="80"/>
      <c r="L8" s="80"/>
      <c r="M8" s="80"/>
      <c r="N8" s="79" t="s">
        <v>230</v>
      </c>
      <c r="O8" s="426" t="s">
        <v>212</v>
      </c>
      <c r="P8" s="425">
        <v>1017124815</v>
      </c>
      <c r="Q8" s="80"/>
    </row>
    <row r="9" spans="1:17">
      <c r="A9" s="80" t="s">
        <v>240</v>
      </c>
      <c r="B9" s="79" t="s">
        <v>264</v>
      </c>
      <c r="C9" s="79" t="s">
        <v>264</v>
      </c>
      <c r="D9" s="80"/>
      <c r="E9" s="79"/>
      <c r="F9" s="79"/>
      <c r="G9" s="118"/>
      <c r="H9" s="115"/>
      <c r="I9" s="80"/>
      <c r="J9" s="80"/>
      <c r="K9" s="80"/>
      <c r="L9" s="80"/>
      <c r="M9" s="80"/>
      <c r="N9" s="79" t="s">
        <v>230</v>
      </c>
      <c r="O9" s="424" t="s">
        <v>213</v>
      </c>
      <c r="P9" s="425">
        <v>1036624604</v>
      </c>
      <c r="Q9" s="80"/>
    </row>
    <row r="10" spans="1:17">
      <c r="A10" s="80" t="s">
        <v>254</v>
      </c>
      <c r="B10" s="79" t="s">
        <v>264</v>
      </c>
      <c r="C10" s="79" t="s">
        <v>264</v>
      </c>
      <c r="D10" s="80"/>
      <c r="E10" s="79" t="s">
        <v>264</v>
      </c>
      <c r="F10" s="79" t="s">
        <v>264</v>
      </c>
      <c r="G10" s="118" t="s">
        <v>264</v>
      </c>
      <c r="H10" s="115"/>
      <c r="I10" s="80"/>
      <c r="J10" s="80"/>
      <c r="K10" s="80"/>
      <c r="L10" s="80"/>
      <c r="M10" s="80"/>
      <c r="N10" s="79" t="s">
        <v>230</v>
      </c>
      <c r="O10" s="424" t="s">
        <v>214</v>
      </c>
      <c r="P10" s="425">
        <v>71264375</v>
      </c>
      <c r="Q10" s="80"/>
    </row>
    <row r="11" spans="1:17">
      <c r="A11" s="80" t="s">
        <v>255</v>
      </c>
      <c r="B11" s="79" t="s">
        <v>264</v>
      </c>
      <c r="C11" s="79" t="s">
        <v>264</v>
      </c>
      <c r="D11" s="80"/>
      <c r="E11" s="79"/>
      <c r="F11" s="79"/>
      <c r="G11" s="118"/>
      <c r="H11" s="79"/>
      <c r="I11" s="80"/>
      <c r="J11" s="80"/>
      <c r="K11" s="80"/>
      <c r="L11" s="80"/>
      <c r="M11" s="80"/>
      <c r="N11" s="79" t="s">
        <v>228</v>
      </c>
      <c r="O11" s="424" t="s">
        <v>215</v>
      </c>
      <c r="P11" s="425" t="s">
        <v>215</v>
      </c>
      <c r="Q11" s="80"/>
    </row>
    <row r="12" spans="1:17">
      <c r="A12" s="80" t="s">
        <v>250</v>
      </c>
      <c r="B12" s="79" t="s">
        <v>264</v>
      </c>
      <c r="C12" s="79" t="s">
        <v>264</v>
      </c>
      <c r="D12" s="80"/>
      <c r="E12" s="79" t="s">
        <v>264</v>
      </c>
      <c r="F12" s="79" t="s">
        <v>264</v>
      </c>
      <c r="G12" s="118" t="s">
        <v>264</v>
      </c>
      <c r="H12" s="79"/>
      <c r="I12" s="80"/>
      <c r="J12" s="80"/>
      <c r="K12" s="80"/>
      <c r="L12" s="80"/>
      <c r="M12" s="80"/>
      <c r="N12" s="79" t="s">
        <v>226</v>
      </c>
      <c r="O12" s="424" t="s">
        <v>216</v>
      </c>
      <c r="P12" s="425" t="s">
        <v>6</v>
      </c>
      <c r="Q12" s="80"/>
    </row>
    <row r="13" spans="1:17">
      <c r="A13" s="80" t="s">
        <v>249</v>
      </c>
      <c r="B13" s="79" t="s">
        <v>264</v>
      </c>
      <c r="C13" s="79" t="s">
        <v>264</v>
      </c>
      <c r="D13" s="80"/>
      <c r="E13" s="79" t="s">
        <v>264</v>
      </c>
      <c r="F13" s="79" t="s">
        <v>264</v>
      </c>
      <c r="G13" s="118" t="s">
        <v>264</v>
      </c>
      <c r="H13" s="79"/>
      <c r="I13" s="80"/>
      <c r="J13" s="80"/>
      <c r="K13" s="80"/>
      <c r="L13" s="80"/>
      <c r="M13" s="80"/>
      <c r="N13" s="79" t="s">
        <v>230</v>
      </c>
      <c r="O13" s="424" t="s">
        <v>217</v>
      </c>
      <c r="P13" s="425">
        <v>1037587981</v>
      </c>
      <c r="Q13" s="80"/>
    </row>
    <row r="14" spans="1:17">
      <c r="A14" s="80" t="s">
        <v>248</v>
      </c>
      <c r="B14" s="79" t="s">
        <v>264</v>
      </c>
      <c r="C14" s="79" t="s">
        <v>264</v>
      </c>
      <c r="D14" s="80"/>
      <c r="E14" s="79" t="s">
        <v>264</v>
      </c>
      <c r="F14" s="79" t="s">
        <v>264</v>
      </c>
      <c r="G14" s="118" t="s">
        <v>264</v>
      </c>
      <c r="H14" s="79"/>
      <c r="I14" s="80"/>
      <c r="J14" s="80"/>
      <c r="K14" s="80"/>
      <c r="L14" s="80"/>
      <c r="M14" s="80"/>
      <c r="N14" s="79" t="s">
        <v>230</v>
      </c>
      <c r="O14" s="424" t="s">
        <v>218</v>
      </c>
      <c r="P14" s="425" t="s">
        <v>218</v>
      </c>
      <c r="Q14" s="80"/>
    </row>
    <row r="15" spans="1:17">
      <c r="A15" s="125" t="s">
        <v>2333</v>
      </c>
      <c r="B15" s="79" t="s">
        <v>264</v>
      </c>
      <c r="C15" s="79" t="s">
        <v>264</v>
      </c>
      <c r="D15" s="80"/>
      <c r="E15" s="79" t="s">
        <v>264</v>
      </c>
      <c r="F15" s="79" t="s">
        <v>264</v>
      </c>
      <c r="G15" s="118" t="s">
        <v>264</v>
      </c>
      <c r="H15" s="79"/>
      <c r="I15" s="80"/>
      <c r="J15" s="80"/>
      <c r="K15" s="80"/>
      <c r="L15" s="80"/>
      <c r="M15" s="80"/>
      <c r="N15" s="79" t="s">
        <v>230</v>
      </c>
      <c r="O15" s="424" t="s">
        <v>219</v>
      </c>
      <c r="P15" s="425" t="s">
        <v>219</v>
      </c>
      <c r="Q15" s="80"/>
    </row>
    <row r="16" spans="1:17">
      <c r="A16" s="80" t="s">
        <v>253</v>
      </c>
      <c r="B16" s="79" t="s">
        <v>264</v>
      </c>
      <c r="C16" s="79" t="s">
        <v>264</v>
      </c>
      <c r="D16" s="80"/>
      <c r="E16" s="79" t="s">
        <v>264</v>
      </c>
      <c r="F16" s="79" t="s">
        <v>264</v>
      </c>
      <c r="G16" s="118" t="s">
        <v>264</v>
      </c>
      <c r="H16" s="79"/>
      <c r="I16" s="80"/>
      <c r="J16" s="80"/>
      <c r="K16" s="80"/>
      <c r="L16" s="80"/>
      <c r="M16" s="80"/>
      <c r="N16" s="753" t="s">
        <v>230</v>
      </c>
      <c r="O16" s="424" t="s">
        <v>3880</v>
      </c>
      <c r="P16" s="425" t="s">
        <v>3880</v>
      </c>
      <c r="Q16" s="80"/>
    </row>
    <row r="17" spans="1:17">
      <c r="A17" s="80" t="s">
        <v>251</v>
      </c>
      <c r="B17" s="79" t="s">
        <v>264</v>
      </c>
      <c r="C17" s="79" t="s">
        <v>264</v>
      </c>
      <c r="D17" s="80"/>
      <c r="E17" s="79"/>
      <c r="F17" s="79"/>
      <c r="G17" s="118"/>
      <c r="H17" s="79"/>
      <c r="I17" s="80"/>
      <c r="J17" s="80"/>
      <c r="K17" s="80"/>
      <c r="L17" s="80"/>
      <c r="M17" s="80"/>
      <c r="N17" s="753" t="s">
        <v>230</v>
      </c>
      <c r="O17" s="754" t="s">
        <v>3881</v>
      </c>
      <c r="P17" s="428">
        <v>39213965</v>
      </c>
      <c r="Q17" s="80"/>
    </row>
    <row r="18" spans="1:17">
      <c r="A18" s="125" t="s">
        <v>3225</v>
      </c>
      <c r="B18" s="79" t="s">
        <v>264</v>
      </c>
      <c r="C18" s="79" t="s">
        <v>264</v>
      </c>
      <c r="D18" s="80"/>
      <c r="E18" s="79" t="s">
        <v>264</v>
      </c>
      <c r="F18" s="79" t="s">
        <v>264</v>
      </c>
      <c r="G18" s="118" t="s">
        <v>264</v>
      </c>
      <c r="H18" s="79"/>
      <c r="I18" s="80"/>
      <c r="J18" s="80"/>
      <c r="K18" s="80"/>
      <c r="L18" s="80"/>
      <c r="M18" s="80"/>
      <c r="N18" s="753" t="s">
        <v>230</v>
      </c>
      <c r="O18" s="754" t="s">
        <v>5363</v>
      </c>
      <c r="P18" s="428">
        <v>1035915536</v>
      </c>
      <c r="Q18" s="80"/>
    </row>
    <row r="19" spans="1:17">
      <c r="A19" s="80" t="s">
        <v>247</v>
      </c>
      <c r="B19" s="79" t="s">
        <v>264</v>
      </c>
      <c r="C19" s="79" t="s">
        <v>264</v>
      </c>
      <c r="D19" s="80"/>
      <c r="E19" s="79" t="s">
        <v>264</v>
      </c>
      <c r="F19" s="79" t="s">
        <v>264</v>
      </c>
      <c r="G19" s="114" t="s">
        <v>264</v>
      </c>
      <c r="H19" s="79"/>
      <c r="I19" s="80"/>
      <c r="J19" s="80"/>
      <c r="K19" s="80"/>
      <c r="L19" s="80"/>
      <c r="M19" s="80"/>
      <c r="N19" s="80"/>
      <c r="O19" s="427"/>
      <c r="P19" s="428"/>
      <c r="Q19" s="80"/>
    </row>
    <row r="20" spans="1:17">
      <c r="A20" s="116" t="s">
        <v>257</v>
      </c>
      <c r="B20" s="117" t="s">
        <v>264</v>
      </c>
      <c r="C20" s="79" t="s">
        <v>264</v>
      </c>
      <c r="D20" s="80"/>
      <c r="E20" s="79" t="s">
        <v>264</v>
      </c>
      <c r="F20" s="79" t="s">
        <v>264</v>
      </c>
      <c r="G20" s="114" t="s">
        <v>264</v>
      </c>
      <c r="H20" s="79"/>
      <c r="I20" s="80"/>
      <c r="J20" s="80"/>
      <c r="K20" s="80"/>
      <c r="L20" s="80"/>
      <c r="M20" s="80"/>
      <c r="N20" s="80"/>
      <c r="O20" s="427"/>
      <c r="P20" s="428"/>
      <c r="Q20" s="80"/>
    </row>
    <row r="21" spans="1:17">
      <c r="A21" s="80" t="s">
        <v>234</v>
      </c>
      <c r="B21" s="79" t="s">
        <v>264</v>
      </c>
      <c r="C21" s="79" t="s">
        <v>264</v>
      </c>
      <c r="D21" s="80"/>
      <c r="E21" s="79" t="s">
        <v>264</v>
      </c>
      <c r="F21" s="79" t="s">
        <v>264</v>
      </c>
      <c r="G21" s="114" t="s">
        <v>264</v>
      </c>
      <c r="H21" s="79"/>
      <c r="I21" s="80"/>
      <c r="J21" s="80"/>
      <c r="K21" s="80"/>
      <c r="L21" s="80"/>
      <c r="M21" s="80"/>
      <c r="N21" s="80"/>
      <c r="O21" s="427"/>
      <c r="P21" s="428"/>
      <c r="Q21" s="80"/>
    </row>
    <row r="22" spans="1:17">
      <c r="A22" s="80" t="s">
        <v>79</v>
      </c>
      <c r="B22" s="79" t="s">
        <v>264</v>
      </c>
      <c r="C22" s="79" t="s">
        <v>264</v>
      </c>
      <c r="D22" s="80"/>
      <c r="E22" s="79" t="s">
        <v>264</v>
      </c>
      <c r="F22" s="79" t="s">
        <v>264</v>
      </c>
      <c r="G22" s="114" t="s">
        <v>264</v>
      </c>
      <c r="H22" s="79"/>
      <c r="I22" s="80"/>
      <c r="J22" s="80"/>
      <c r="K22" s="80"/>
      <c r="L22" s="80"/>
      <c r="M22" s="80"/>
      <c r="N22" s="80"/>
      <c r="O22" s="427"/>
      <c r="P22" s="428"/>
      <c r="Q22" s="80"/>
    </row>
    <row r="23" spans="1:17">
      <c r="A23" s="84" t="s">
        <v>256</v>
      </c>
      <c r="B23" s="79" t="s">
        <v>264</v>
      </c>
      <c r="C23" s="79" t="s">
        <v>264</v>
      </c>
      <c r="D23" s="80"/>
      <c r="E23" s="79" t="s">
        <v>264</v>
      </c>
      <c r="F23" s="79" t="s">
        <v>264</v>
      </c>
      <c r="G23" s="114" t="s">
        <v>264</v>
      </c>
      <c r="H23" s="79"/>
      <c r="I23" s="80"/>
      <c r="J23" s="80"/>
      <c r="K23" s="80"/>
      <c r="L23" s="80"/>
      <c r="M23" s="80"/>
      <c r="N23" s="80"/>
      <c r="O23" s="427"/>
      <c r="P23" s="428"/>
      <c r="Q23" s="80"/>
    </row>
    <row r="24" spans="1:17">
      <c r="A24" s="84" t="s">
        <v>262</v>
      </c>
      <c r="B24" s="79" t="s">
        <v>264</v>
      </c>
      <c r="C24" s="79" t="s">
        <v>264</v>
      </c>
      <c r="D24" s="80"/>
      <c r="E24" s="79" t="s">
        <v>264</v>
      </c>
      <c r="F24" s="79" t="s">
        <v>264</v>
      </c>
      <c r="G24" s="114" t="s">
        <v>264</v>
      </c>
      <c r="H24" s="79"/>
      <c r="I24" s="80"/>
      <c r="J24" s="80"/>
      <c r="K24" s="80"/>
      <c r="L24" s="80"/>
      <c r="M24" s="80"/>
      <c r="N24" s="80"/>
      <c r="O24" s="427"/>
      <c r="P24" s="428"/>
      <c r="Q24" s="80"/>
    </row>
    <row r="25" spans="1:17">
      <c r="A25" s="84" t="s">
        <v>263</v>
      </c>
      <c r="B25" s="79" t="s">
        <v>264</v>
      </c>
      <c r="C25" s="79" t="s">
        <v>264</v>
      </c>
      <c r="D25" s="80"/>
      <c r="E25" s="79" t="s">
        <v>264</v>
      </c>
      <c r="F25" s="79" t="s">
        <v>264</v>
      </c>
      <c r="G25" s="114" t="s">
        <v>264</v>
      </c>
      <c r="H25" s="79"/>
      <c r="I25" s="80"/>
      <c r="J25" s="80"/>
      <c r="K25" s="80"/>
      <c r="L25" s="80"/>
      <c r="M25" s="80"/>
      <c r="N25" s="80"/>
      <c r="O25" s="427"/>
      <c r="P25" s="428"/>
      <c r="Q25" s="80"/>
    </row>
    <row r="26" spans="1:17">
      <c r="A26" s="80" t="s">
        <v>238</v>
      </c>
      <c r="B26" s="79" t="s">
        <v>264</v>
      </c>
      <c r="C26" s="79" t="s">
        <v>264</v>
      </c>
      <c r="D26" s="80"/>
      <c r="E26" s="79"/>
      <c r="F26" s="79"/>
      <c r="G26" s="114"/>
      <c r="H26" s="79"/>
      <c r="I26" s="80"/>
      <c r="J26" s="80"/>
      <c r="K26" s="80"/>
      <c r="L26" s="80"/>
      <c r="M26" s="80"/>
      <c r="N26" s="80"/>
      <c r="O26" s="427"/>
      <c r="P26" s="428"/>
      <c r="Q26" s="80"/>
    </row>
    <row r="27" spans="1:17">
      <c r="A27" s="80" t="s">
        <v>239</v>
      </c>
      <c r="B27" s="79" t="s">
        <v>264</v>
      </c>
      <c r="C27" s="79" t="s">
        <v>264</v>
      </c>
      <c r="D27" s="80"/>
      <c r="E27" s="79" t="s">
        <v>264</v>
      </c>
      <c r="F27" s="79" t="s">
        <v>264</v>
      </c>
      <c r="G27" s="114" t="s">
        <v>264</v>
      </c>
      <c r="H27" s="79"/>
      <c r="I27" s="80"/>
      <c r="J27" s="80"/>
      <c r="K27" s="80"/>
      <c r="L27" s="80"/>
      <c r="M27" s="80"/>
      <c r="N27" s="80"/>
      <c r="O27" s="427"/>
      <c r="P27" s="428"/>
      <c r="Q27" s="80"/>
    </row>
    <row r="28" spans="1:17">
      <c r="A28" s="84" t="s">
        <v>261</v>
      </c>
      <c r="B28" s="79" t="s">
        <v>264</v>
      </c>
      <c r="C28" s="79" t="s">
        <v>264</v>
      </c>
      <c r="D28" s="80"/>
      <c r="E28" s="79"/>
      <c r="F28" s="79"/>
      <c r="G28" s="113"/>
      <c r="H28" s="113"/>
      <c r="I28" s="80"/>
      <c r="J28" s="80"/>
      <c r="K28" s="80"/>
      <c r="L28" s="80"/>
      <c r="M28" s="80"/>
      <c r="N28" s="80"/>
      <c r="O28" s="427"/>
      <c r="P28" s="428"/>
      <c r="Q28" s="80"/>
    </row>
    <row r="29" spans="1:17">
      <c r="A29" s="78" t="s">
        <v>258</v>
      </c>
      <c r="B29" s="79" t="s">
        <v>264</v>
      </c>
      <c r="C29" s="79" t="s">
        <v>264</v>
      </c>
      <c r="D29" s="81"/>
      <c r="E29" s="79"/>
      <c r="F29" s="79"/>
      <c r="G29" s="113"/>
      <c r="H29" s="113"/>
      <c r="I29" s="80"/>
      <c r="J29" s="80"/>
      <c r="K29" s="80"/>
      <c r="L29" s="80"/>
      <c r="M29" s="80"/>
      <c r="N29" s="80"/>
      <c r="O29" s="427"/>
      <c r="P29" s="428"/>
      <c r="Q29" s="80"/>
    </row>
    <row r="30" spans="1:17">
      <c r="A30" s="84" t="s">
        <v>65</v>
      </c>
      <c r="B30" s="79" t="s">
        <v>264</v>
      </c>
      <c r="C30" s="79" t="s">
        <v>264</v>
      </c>
      <c r="D30" s="80"/>
      <c r="E30" s="79" t="s">
        <v>264</v>
      </c>
      <c r="F30" s="79" t="s">
        <v>264</v>
      </c>
      <c r="G30" s="118" t="s">
        <v>264</v>
      </c>
      <c r="H30" s="79"/>
      <c r="I30" s="80"/>
      <c r="J30" s="80"/>
      <c r="K30" s="80"/>
      <c r="L30" s="80"/>
      <c r="M30" s="80"/>
      <c r="N30" s="80"/>
      <c r="O30" s="427"/>
      <c r="P30" s="428"/>
      <c r="Q30" s="80"/>
    </row>
    <row r="31" spans="1:17">
      <c r="A31" s="86" t="s">
        <v>387</v>
      </c>
      <c r="B31" s="79" t="s">
        <v>264</v>
      </c>
      <c r="C31" s="79" t="s">
        <v>264</v>
      </c>
      <c r="D31" s="80"/>
      <c r="E31" s="79" t="s">
        <v>264</v>
      </c>
      <c r="F31" s="79" t="s">
        <v>264</v>
      </c>
      <c r="G31" s="113"/>
      <c r="H31" s="113"/>
      <c r="I31" s="80"/>
      <c r="J31" s="80"/>
      <c r="K31" s="80"/>
      <c r="L31" s="80"/>
      <c r="M31" s="80"/>
      <c r="N31" s="80"/>
      <c r="O31" s="427"/>
      <c r="P31" s="428"/>
      <c r="Q31" s="80"/>
    </row>
    <row r="32" spans="1:17">
      <c r="A32" s="119" t="s">
        <v>237</v>
      </c>
      <c r="B32" s="79" t="s">
        <v>264</v>
      </c>
      <c r="C32" s="79" t="s">
        <v>264</v>
      </c>
      <c r="D32" s="80"/>
      <c r="E32" s="79"/>
      <c r="F32" s="79"/>
      <c r="G32" s="113"/>
      <c r="H32" s="79"/>
      <c r="I32" s="80"/>
      <c r="J32" s="80"/>
      <c r="K32" s="80"/>
      <c r="L32" s="80"/>
      <c r="M32" s="80"/>
      <c r="N32" s="80"/>
      <c r="O32" s="427"/>
      <c r="P32" s="428"/>
      <c r="Q32" s="80"/>
    </row>
    <row r="33" spans="1:17">
      <c r="A33" s="80" t="s">
        <v>236</v>
      </c>
      <c r="B33" s="79" t="s">
        <v>264</v>
      </c>
      <c r="C33" s="79" t="s">
        <v>264</v>
      </c>
      <c r="D33" s="80"/>
      <c r="E33" s="79"/>
      <c r="F33" s="79"/>
      <c r="G33" s="113"/>
      <c r="H33" s="113"/>
      <c r="I33" s="80"/>
      <c r="J33" s="80"/>
      <c r="K33" s="80"/>
      <c r="L33" s="80"/>
      <c r="M33" s="80"/>
      <c r="N33" s="80"/>
      <c r="O33" s="427"/>
      <c r="P33" s="428"/>
      <c r="Q33" s="80"/>
    </row>
    <row r="34" spans="1:17">
      <c r="A34" s="84" t="s">
        <v>259</v>
      </c>
      <c r="B34" s="79" t="s">
        <v>264</v>
      </c>
      <c r="C34" s="79" t="s">
        <v>264</v>
      </c>
      <c r="D34" s="80"/>
      <c r="E34" s="79" t="s">
        <v>264</v>
      </c>
      <c r="F34" s="79" t="s">
        <v>264</v>
      </c>
      <c r="G34" s="118" t="s">
        <v>264</v>
      </c>
      <c r="H34" s="113"/>
      <c r="I34" s="80"/>
      <c r="J34" s="80"/>
      <c r="K34" s="80"/>
      <c r="L34" s="80"/>
      <c r="M34" s="80"/>
      <c r="N34" s="80"/>
      <c r="O34" s="427"/>
      <c r="P34" s="428"/>
      <c r="Q34" s="80"/>
    </row>
    <row r="35" spans="1:17">
      <c r="A35" s="86" t="s">
        <v>1844</v>
      </c>
      <c r="B35" s="79" t="s">
        <v>264</v>
      </c>
      <c r="C35" s="79" t="s">
        <v>264</v>
      </c>
      <c r="D35" s="80"/>
      <c r="E35" s="79" t="s">
        <v>264</v>
      </c>
      <c r="F35" s="79" t="s">
        <v>264</v>
      </c>
      <c r="G35" s="118" t="s">
        <v>264</v>
      </c>
      <c r="H35" s="113"/>
      <c r="I35" s="80"/>
      <c r="J35" s="80"/>
      <c r="K35" s="80"/>
      <c r="L35" s="80"/>
      <c r="M35" s="80"/>
      <c r="N35" s="80"/>
      <c r="O35" s="427"/>
      <c r="P35" s="428"/>
      <c r="Q35" s="80"/>
    </row>
    <row r="36" spans="1:17">
      <c r="A36" s="80" t="s">
        <v>235</v>
      </c>
      <c r="B36" s="79" t="s">
        <v>264</v>
      </c>
      <c r="C36" s="79" t="s">
        <v>264</v>
      </c>
      <c r="D36" s="80"/>
      <c r="E36" s="79"/>
      <c r="F36" s="79"/>
      <c r="G36" s="118"/>
      <c r="H36" s="113"/>
      <c r="I36" s="80"/>
      <c r="J36" s="80"/>
      <c r="K36" s="80"/>
      <c r="L36" s="80"/>
      <c r="M36" s="80"/>
      <c r="N36" s="80"/>
      <c r="O36" s="427"/>
      <c r="P36" s="428"/>
      <c r="Q36" s="80"/>
    </row>
    <row r="37" spans="1:17">
      <c r="A37" s="84" t="s">
        <v>260</v>
      </c>
      <c r="B37" s="79" t="s">
        <v>264</v>
      </c>
      <c r="C37" s="79" t="s">
        <v>264</v>
      </c>
      <c r="D37" s="80"/>
      <c r="E37" s="79"/>
      <c r="F37" s="79"/>
      <c r="G37" s="113"/>
      <c r="H37" s="113"/>
      <c r="I37" s="80"/>
      <c r="J37" s="80"/>
      <c r="K37" s="80"/>
      <c r="L37" s="80"/>
      <c r="M37" s="80"/>
      <c r="N37" s="80"/>
      <c r="O37" s="427"/>
      <c r="P37" s="428"/>
      <c r="Q37" s="80"/>
    </row>
    <row r="38" spans="1:17">
      <c r="A38" s="441" t="s">
        <v>3500</v>
      </c>
      <c r="B38" s="79" t="s">
        <v>264</v>
      </c>
      <c r="C38" s="79" t="s">
        <v>264</v>
      </c>
      <c r="D38" s="80"/>
      <c r="E38" s="79" t="s">
        <v>264</v>
      </c>
      <c r="F38" s="79" t="s">
        <v>264</v>
      </c>
      <c r="G38" s="118" t="s">
        <v>264</v>
      </c>
      <c r="H38" s="113"/>
      <c r="I38" s="80"/>
      <c r="J38" s="80"/>
      <c r="K38" s="80"/>
      <c r="L38" s="80"/>
      <c r="M38" s="80"/>
      <c r="N38" s="80"/>
      <c r="O38" s="427"/>
      <c r="P38" s="428"/>
      <c r="Q38" s="80"/>
    </row>
  </sheetData>
  <sheetProtection formatCells="0" formatColumns="0" sort="0" autoFilter="0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XFC2"/>
  <sheetViews>
    <sheetView workbookViewId="0">
      <selection activeCell="A16" sqref="A16"/>
    </sheetView>
  </sheetViews>
  <sheetFormatPr baseColWidth="10" defaultColWidth="0" defaultRowHeight="11.25"/>
  <cols>
    <col min="1" max="1" width="35.7109375" style="121" bestFit="1" customWidth="1"/>
    <col min="2" max="2" width="55.42578125" style="121" bestFit="1" customWidth="1"/>
    <col min="3" max="3" width="16.7109375" style="121" customWidth="1"/>
    <col min="4" max="16383" width="11.42578125" style="121" hidden="1"/>
    <col min="16384" max="16384" width="37.85546875" style="121" hidden="1"/>
  </cols>
  <sheetData>
    <row r="1" spans="1:6" ht="12" thickBot="1">
      <c r="A1" s="851" t="s">
        <v>0</v>
      </c>
      <c r="B1" s="854" t="s">
        <v>1</v>
      </c>
      <c r="C1" s="120"/>
      <c r="F1" s="121" t="s">
        <v>66</v>
      </c>
    </row>
    <row r="2" spans="1:6" ht="20.25" customHeight="1">
      <c r="A2" s="121" t="s">
        <v>28</v>
      </c>
      <c r="B2" s="121" t="s">
        <v>5362</v>
      </c>
    </row>
  </sheetData>
  <sheetProtection algorithmName="SHA-512" hashValue="e4+r18uOISvxsy7wOCkWnmSo+tNhxo+mfrgSyT6IeZMeFZgZ+CdOq18TBe4Rf41Nc4AV6TNcNy4M81C/e435dw==" saltValue="Fv+v2oN8xHHmur3WxpoJdw==" spinCount="100000" sheet="1" objects="1" scenarios="1"/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8673" r:id="rId3" name="Button 1">
              <controlPr defaultSize="0" print="0" autoFill="0" autoPict="0" macro="[0]!cargarArchivoMes">
                <anchor moveWithCells="1" sizeWithCells="1">
                  <from>
                    <xdr:col>1</xdr:col>
                    <xdr:colOff>3686175</xdr:colOff>
                    <xdr:row>1</xdr:row>
                    <xdr:rowOff>9525</xdr:rowOff>
                  </from>
                  <to>
                    <xdr:col>2</xdr:col>
                    <xdr:colOff>1104900</xdr:colOff>
                    <xdr:row>2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5"/>
  <dimension ref="A1:XFC11"/>
  <sheetViews>
    <sheetView showGridLines="0" zoomScaleNormal="100" workbookViewId="0"/>
  </sheetViews>
  <sheetFormatPr baseColWidth="10" defaultColWidth="0" defaultRowHeight="11.25"/>
  <cols>
    <col min="1" max="1" width="22.7109375" style="12" bestFit="1" customWidth="1"/>
    <col min="2" max="2" width="13.5703125" style="23" customWidth="1"/>
    <col min="3" max="3" width="13.7109375" style="12" bestFit="1" customWidth="1"/>
    <col min="4" max="4" width="61.5703125" style="24" customWidth="1"/>
    <col min="5" max="5" width="15.28515625" style="24" hidden="1" customWidth="1"/>
    <col min="6" max="6" width="18.7109375" style="23" hidden="1" customWidth="1"/>
    <col min="7" max="7" width="13.7109375" style="24" hidden="1" customWidth="1"/>
    <col min="8" max="16383" width="11.42578125" style="24" hidden="1"/>
    <col min="16384" max="16384" width="18.140625" style="24" hidden="1" customWidth="1"/>
  </cols>
  <sheetData>
    <row r="1" spans="1:7" ht="34.5" customHeight="1">
      <c r="A1" s="76" t="s">
        <v>2</v>
      </c>
      <c r="B1" s="77" t="s">
        <v>3</v>
      </c>
      <c r="C1" s="76" t="s">
        <v>4</v>
      </c>
      <c r="E1" s="25"/>
      <c r="F1" s="26"/>
      <c r="G1" s="25"/>
    </row>
    <row r="2" spans="1:7">
      <c r="A2" s="58" t="s">
        <v>6</v>
      </c>
      <c r="B2" s="57">
        <v>3556791</v>
      </c>
      <c r="C2" s="58" t="s">
        <v>5</v>
      </c>
      <c r="E2" s="24">
        <v>0</v>
      </c>
    </row>
    <row r="3" spans="1:7">
      <c r="A3" s="58" t="s">
        <v>95</v>
      </c>
      <c r="B3" s="57" t="s">
        <v>95</v>
      </c>
      <c r="C3" s="58" t="s">
        <v>94</v>
      </c>
    </row>
    <row r="4" spans="1:7">
      <c r="A4" s="58" t="s">
        <v>211</v>
      </c>
      <c r="B4" s="57">
        <v>1017170175</v>
      </c>
      <c r="C4" s="58" t="s">
        <v>5</v>
      </c>
    </row>
    <row r="5" spans="1:7">
      <c r="A5" s="58" t="s">
        <v>212</v>
      </c>
      <c r="B5" s="57">
        <v>1017124815</v>
      </c>
      <c r="C5" s="58" t="s">
        <v>5</v>
      </c>
    </row>
    <row r="6" spans="1:7">
      <c r="A6" s="58" t="s">
        <v>213</v>
      </c>
      <c r="B6" s="57">
        <v>1036624604</v>
      </c>
      <c r="C6" s="58" t="s">
        <v>5</v>
      </c>
    </row>
    <row r="7" spans="1:7">
      <c r="A7" s="58" t="s">
        <v>214</v>
      </c>
      <c r="B7" s="57">
        <v>71264375</v>
      </c>
      <c r="C7" s="58" t="s">
        <v>5</v>
      </c>
    </row>
    <row r="8" spans="1:7">
      <c r="A8" s="58" t="s">
        <v>215</v>
      </c>
      <c r="B8" s="57" t="s">
        <v>215</v>
      </c>
      <c r="C8" s="58" t="s">
        <v>94</v>
      </c>
    </row>
    <row r="9" spans="1:7">
      <c r="A9" s="58" t="s">
        <v>216</v>
      </c>
      <c r="B9" s="57" t="s">
        <v>6</v>
      </c>
      <c r="C9" s="58" t="s">
        <v>5</v>
      </c>
    </row>
    <row r="10" spans="1:7">
      <c r="A10" s="58" t="s">
        <v>217</v>
      </c>
      <c r="B10" s="57">
        <v>1037587981</v>
      </c>
      <c r="C10" s="58" t="s">
        <v>5</v>
      </c>
    </row>
    <row r="11" spans="1:7">
      <c r="A11" s="58" t="s">
        <v>219</v>
      </c>
      <c r="B11" s="57" t="s">
        <v>219</v>
      </c>
      <c r="C11" s="58" t="s">
        <v>5</v>
      </c>
    </row>
  </sheetData>
  <sheetProtection algorithmName="SHA-512" hashValue="t/TyTUIEEYkiP3VQ6DuPjgjY7CMEMLunvBugCebStaZiErHiwCxTDNFM6OSdkCjM+DXBGKyIwIqVK023S0wtbQ==" saltValue="o7BwV9LzsBxOLSXlC4F2TQ==" spinCount="100000" sheet="1" objects="1" scenarios="1" formatCells="0" formatColumns="0" sort="0" autoFilter="0"/>
  <dataConsolidate/>
  <dataValidations count="3">
    <dataValidation type="textLength" allowBlank="1" showInputMessage="1" showErrorMessage="1" errorTitle="Error validando datos" error="El nombre de usuario debe de tener entre 5 y 30 caracteres" sqref="A1:A1048576">
      <formula1>5</formula1>
      <formula2>30</formula2>
    </dataValidation>
    <dataValidation type="list" allowBlank="1" showInputMessage="1" showErrorMessage="1" sqref="G2:G1048576">
      <formula1>"Administrador,Visualizador"</formula1>
    </dataValidation>
    <dataValidation type="textLength" allowBlank="1" showInputMessage="1" showErrorMessage="1" errorTitle="Error lontitud" error="La longitud de la contraseña debe estar entre 5 y 30 caracteres" sqref="B1:B1048576">
      <formula1>5</formula1>
      <formula2>30</formula2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1994" r:id="rId3" name="CommandButton4">
          <controlPr defaultSize="0" autoLine="0" r:id="rId4">
            <anchor moveWithCells="1">
              <from>
                <xdr:col>3</xdr:col>
                <xdr:colOff>2924175</xdr:colOff>
                <xdr:row>0</xdr:row>
                <xdr:rowOff>38100</xdr:rowOff>
              </from>
              <to>
                <xdr:col>3</xdr:col>
                <xdr:colOff>4057650</xdr:colOff>
                <xdr:row>0</xdr:row>
                <xdr:rowOff>419100</xdr:rowOff>
              </to>
            </anchor>
          </controlPr>
        </control>
      </mc:Choice>
      <mc:Fallback>
        <control shapeId="41994" r:id="rId3" name="CommandButton4"/>
      </mc:Fallback>
    </mc:AlternateContent>
    <mc:AlternateContent xmlns:mc="http://schemas.openxmlformats.org/markup-compatibility/2006">
      <mc:Choice Requires="x14">
        <control shapeId="41993" r:id="rId5" name="CommandButton3">
          <controlPr defaultSize="0" autoFill="0" autoLine="0" r:id="rId6">
            <anchor moveWithCells="1">
              <from>
                <xdr:col>3</xdr:col>
                <xdr:colOff>1981200</xdr:colOff>
                <xdr:row>0</xdr:row>
                <xdr:rowOff>57150</xdr:rowOff>
              </from>
              <to>
                <xdr:col>3</xdr:col>
                <xdr:colOff>2895600</xdr:colOff>
                <xdr:row>0</xdr:row>
                <xdr:rowOff>419100</xdr:rowOff>
              </to>
            </anchor>
          </controlPr>
        </control>
      </mc:Choice>
      <mc:Fallback>
        <control shapeId="41993" r:id="rId5" name="CommandButton3"/>
      </mc:Fallback>
    </mc:AlternateContent>
    <mc:AlternateContent xmlns:mc="http://schemas.openxmlformats.org/markup-compatibility/2006">
      <mc:Choice Requires="x14">
        <control shapeId="41992" r:id="rId7" name="CommandButton2">
          <controlPr defaultSize="0" autoFill="0" autoLine="0" r:id="rId8">
            <anchor moveWithCells="1">
              <from>
                <xdr:col>3</xdr:col>
                <xdr:colOff>1028700</xdr:colOff>
                <xdr:row>0</xdr:row>
                <xdr:rowOff>57150</xdr:rowOff>
              </from>
              <to>
                <xdr:col>3</xdr:col>
                <xdr:colOff>1943100</xdr:colOff>
                <xdr:row>0</xdr:row>
                <xdr:rowOff>419100</xdr:rowOff>
              </to>
            </anchor>
          </controlPr>
        </control>
      </mc:Choice>
      <mc:Fallback>
        <control shapeId="41992" r:id="rId7" name="CommandButton2"/>
      </mc:Fallback>
    </mc:AlternateContent>
    <mc:AlternateContent xmlns:mc="http://schemas.openxmlformats.org/markup-compatibility/2006">
      <mc:Choice Requires="x14">
        <control shapeId="41991" r:id="rId9" name="CommandButton1">
          <controlPr defaultSize="0" autoFill="0" autoLine="0" r:id="rId10">
            <anchor moveWithCells="1">
              <from>
                <xdr:col>3</xdr:col>
                <xdr:colOff>76200</xdr:colOff>
                <xdr:row>0</xdr:row>
                <xdr:rowOff>47625</xdr:rowOff>
              </from>
              <to>
                <xdr:col>3</xdr:col>
                <xdr:colOff>990600</xdr:colOff>
                <xdr:row>0</xdr:row>
                <xdr:rowOff>428625</xdr:rowOff>
              </to>
            </anchor>
          </controlPr>
        </control>
      </mc:Choice>
      <mc:Fallback>
        <control shapeId="41991" r:id="rId9" name="CommandButton1"/>
      </mc:Fallback>
    </mc:AlternateContent>
  </control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7"/>
  <dimension ref="A1:AE10"/>
  <sheetViews>
    <sheetView zoomScaleNormal="100" workbookViewId="0">
      <selection sqref="A1:A5"/>
    </sheetView>
  </sheetViews>
  <sheetFormatPr baseColWidth="10" defaultRowHeight="11.25"/>
  <cols>
    <col min="1" max="1" width="12" style="12" customWidth="1"/>
    <col min="2" max="12" width="11.42578125" style="12"/>
    <col min="13" max="13" width="11.5703125" style="12" customWidth="1"/>
    <col min="14" max="14" width="13.7109375" style="12" customWidth="1"/>
    <col min="15" max="31" width="11.42578125" style="12"/>
    <col min="32" max="41" width="11.42578125" style="12" customWidth="1"/>
    <col min="42" max="16384" width="11.42578125" style="12"/>
  </cols>
  <sheetData>
    <row r="1" spans="1:31" ht="11.25" customHeight="1">
      <c r="A1" s="1195" t="s">
        <v>71</v>
      </c>
      <c r="B1" s="1195" t="s">
        <v>72</v>
      </c>
      <c r="C1" s="1195" t="s">
        <v>73</v>
      </c>
      <c r="D1" s="1195" t="s">
        <v>74</v>
      </c>
      <c r="E1" s="1195" t="s">
        <v>75</v>
      </c>
      <c r="F1" s="1195" t="s">
        <v>76</v>
      </c>
      <c r="G1" s="1195" t="s">
        <v>77</v>
      </c>
      <c r="H1" s="1195" t="s">
        <v>78</v>
      </c>
      <c r="I1" s="1195" t="s">
        <v>79</v>
      </c>
      <c r="J1" s="1195" t="s">
        <v>80</v>
      </c>
      <c r="K1" s="1195" t="s">
        <v>81</v>
      </c>
      <c r="L1" s="1195" t="s">
        <v>82</v>
      </c>
      <c r="M1" s="1195" t="s">
        <v>83</v>
      </c>
      <c r="N1" s="1195" t="s">
        <v>84</v>
      </c>
      <c r="O1" s="1195" t="s">
        <v>85</v>
      </c>
      <c r="P1" s="1198">
        <v>0.25</v>
      </c>
      <c r="Q1" s="1198">
        <v>0.09</v>
      </c>
      <c r="R1" s="1198">
        <v>0.06</v>
      </c>
      <c r="S1" s="1198">
        <v>0.08</v>
      </c>
      <c r="T1" s="1198">
        <v>0.09</v>
      </c>
      <c r="U1" s="1198">
        <v>0.1</v>
      </c>
      <c r="V1" s="1198">
        <v>0</v>
      </c>
      <c r="W1" s="1198">
        <v>0</v>
      </c>
      <c r="X1" s="1195" t="s">
        <v>86</v>
      </c>
      <c r="Y1" s="1195" t="s">
        <v>87</v>
      </c>
      <c r="Z1" s="1195" t="s">
        <v>88</v>
      </c>
      <c r="AA1" s="1195" t="s">
        <v>89</v>
      </c>
      <c r="AB1" s="1195" t="s">
        <v>90</v>
      </c>
      <c r="AC1" s="1195" t="s">
        <v>91</v>
      </c>
      <c r="AD1" s="1195" t="s">
        <v>92</v>
      </c>
      <c r="AE1" s="1195" t="s">
        <v>93</v>
      </c>
    </row>
    <row r="2" spans="1:31">
      <c r="A2" s="1196"/>
      <c r="B2" s="1196"/>
      <c r="C2" s="1196"/>
      <c r="D2" s="1196"/>
      <c r="E2" s="1196"/>
      <c r="F2" s="1196"/>
      <c r="G2" s="1196"/>
      <c r="H2" s="1196"/>
      <c r="I2" s="1196"/>
      <c r="J2" s="1196"/>
      <c r="K2" s="1196"/>
      <c r="L2" s="1196"/>
      <c r="M2" s="1196"/>
      <c r="N2" s="1196"/>
      <c r="O2" s="1196"/>
      <c r="P2" s="1198"/>
      <c r="Q2" s="1198"/>
      <c r="R2" s="1198"/>
      <c r="S2" s="1198"/>
      <c r="T2" s="1198"/>
      <c r="U2" s="1198"/>
      <c r="V2" s="1198"/>
      <c r="W2" s="1198"/>
      <c r="X2" s="1196"/>
      <c r="Y2" s="1196"/>
      <c r="Z2" s="1196"/>
      <c r="AA2" s="1196"/>
      <c r="AB2" s="1196"/>
      <c r="AC2" s="1196"/>
      <c r="AD2" s="1196"/>
      <c r="AE2" s="1196"/>
    </row>
    <row r="3" spans="1:31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8"/>
      <c r="Q3" s="1198"/>
      <c r="R3" s="1198"/>
      <c r="S3" s="1198"/>
      <c r="T3" s="1198"/>
      <c r="U3" s="1198"/>
      <c r="V3" s="1198"/>
      <c r="W3" s="1198"/>
      <c r="X3" s="1196"/>
      <c r="Y3" s="1196"/>
      <c r="Z3" s="1196"/>
      <c r="AA3" s="1196"/>
      <c r="AB3" s="1196"/>
      <c r="AC3" s="1196"/>
      <c r="AD3" s="1196"/>
      <c r="AE3" s="1196"/>
    </row>
    <row r="4" spans="1:31">
      <c r="A4" s="1196"/>
      <c r="B4" s="1196"/>
      <c r="C4" s="1196"/>
      <c r="D4" s="1196"/>
      <c r="E4" s="1196"/>
      <c r="F4" s="1196"/>
      <c r="G4" s="1196"/>
      <c r="H4" s="1196"/>
      <c r="I4" s="1196"/>
      <c r="J4" s="1196"/>
      <c r="K4" s="1196"/>
      <c r="L4" s="1196"/>
      <c r="M4" s="1196"/>
      <c r="N4" s="1196"/>
      <c r="O4" s="1196"/>
      <c r="P4" s="1198"/>
      <c r="Q4" s="1198"/>
      <c r="R4" s="1198"/>
      <c r="S4" s="1198"/>
      <c r="T4" s="1198"/>
      <c r="U4" s="1198"/>
      <c r="V4" s="1198"/>
      <c r="W4" s="1198"/>
      <c r="X4" s="1196"/>
      <c r="Y4" s="1196"/>
      <c r="Z4" s="1196"/>
      <c r="AA4" s="1196"/>
      <c r="AB4" s="1196"/>
      <c r="AC4" s="1196"/>
      <c r="AD4" s="1196"/>
      <c r="AE4" s="1196"/>
    </row>
    <row r="5" spans="1:31">
      <c r="A5" s="1197"/>
      <c r="B5" s="1197"/>
      <c r="C5" s="1197"/>
      <c r="D5" s="1197"/>
      <c r="E5" s="1197"/>
      <c r="F5" s="1197"/>
      <c r="G5" s="1197"/>
      <c r="H5" s="1197"/>
      <c r="I5" s="1197"/>
      <c r="J5" s="1197"/>
      <c r="K5" s="1197"/>
      <c r="L5" s="1197"/>
      <c r="M5" s="1197"/>
      <c r="N5" s="1197"/>
      <c r="O5" s="1197"/>
      <c r="P5" s="1198"/>
      <c r="Q5" s="1198"/>
      <c r="R5" s="1198"/>
      <c r="S5" s="1198"/>
      <c r="T5" s="1198"/>
      <c r="U5" s="1198"/>
      <c r="V5" s="1198"/>
      <c r="W5" s="1198"/>
      <c r="X5" s="1197"/>
      <c r="Y5" s="1197"/>
      <c r="Z5" s="1197"/>
      <c r="AA5" s="1197"/>
      <c r="AB5" s="1197"/>
      <c r="AC5" s="1197"/>
      <c r="AD5" s="1197"/>
      <c r="AE5" s="1197"/>
    </row>
    <row r="6" spans="1:31">
      <c r="A6" s="29"/>
      <c r="B6" s="100"/>
      <c r="C6" s="100"/>
      <c r="D6" s="100"/>
      <c r="E6" s="29"/>
      <c r="F6" s="2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01"/>
      <c r="U6" s="101"/>
      <c r="V6" s="101"/>
      <c r="W6" s="99"/>
      <c r="X6" s="101"/>
      <c r="Y6" s="97"/>
      <c r="Z6" s="101"/>
      <c r="AA6" s="101"/>
      <c r="AB6" s="101"/>
      <c r="AC6" s="101"/>
      <c r="AD6" s="101"/>
      <c r="AE6" s="101"/>
    </row>
    <row r="10" spans="1:31">
      <c r="A10" s="409"/>
    </row>
  </sheetData>
  <mergeCells count="31">
    <mergeCell ref="AE1:AE5"/>
    <mergeCell ref="Y1:Y5"/>
    <mergeCell ref="Z1:Z5"/>
    <mergeCell ref="AA1:AA5"/>
    <mergeCell ref="AB1:AB5"/>
    <mergeCell ref="AC1:AC5"/>
    <mergeCell ref="AD1:AD5"/>
    <mergeCell ref="X1:X5"/>
    <mergeCell ref="M1:M5"/>
    <mergeCell ref="N1:N5"/>
    <mergeCell ref="O1:O5"/>
    <mergeCell ref="P1:P5"/>
    <mergeCell ref="Q1:Q5"/>
    <mergeCell ref="R1:R5"/>
    <mergeCell ref="S1:S5"/>
    <mergeCell ref="T1:T5"/>
    <mergeCell ref="U1:U5"/>
    <mergeCell ref="V1:V5"/>
    <mergeCell ref="W1:W5"/>
    <mergeCell ref="L1:L5"/>
    <mergeCell ref="A1:A5"/>
    <mergeCell ref="B1:B5"/>
    <mergeCell ref="C1:C5"/>
    <mergeCell ref="D1:D5"/>
    <mergeCell ref="E1:E5"/>
    <mergeCell ref="F1:F5"/>
    <mergeCell ref="G1:G5"/>
    <mergeCell ref="H1:H5"/>
    <mergeCell ref="I1:I5"/>
    <mergeCell ref="J1:J5"/>
    <mergeCell ref="K1:K5"/>
  </mergeCells>
  <dataValidations count="3">
    <dataValidation type="textLength" showInputMessage="1" showErrorMessage="1" errorTitle="Campo requerido" error="El concepto es requerido" sqref="X1:AE1 A1:O1 A6">
      <formula1>1</formula1>
      <formula2>100</formula2>
    </dataValidation>
    <dataValidation allowBlank="1" showInputMessage="1" showErrorMessage="1" errorTitle="Error tipo de datos" error="La cuenta debe ser numérica de 10 dígitos" sqref="E6"/>
    <dataValidation allowBlank="1" showInputMessage="1" showErrorMessage="1" errorTitle="Error tipo de dato" error="La cuenta debe de tener 2 dígitos" sqref="B6"/>
  </dataValidations>
  <pageMargins left="0.7" right="0.7" top="0.75" bottom="0.75" header="0.3" footer="0.3"/>
  <pageSetup orientation="portrait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/>
  <dimension ref="A1:AM3806"/>
  <sheetViews>
    <sheetView topLeftCell="W3" workbookViewId="0">
      <selection activeCell="AE4" sqref="AE4"/>
    </sheetView>
  </sheetViews>
  <sheetFormatPr baseColWidth="10" defaultColWidth="0" defaultRowHeight="11.25"/>
  <cols>
    <col min="1" max="1" width="31" style="870" customWidth="1"/>
    <col min="2" max="2" width="9.140625" style="871" customWidth="1"/>
    <col min="3" max="3" width="9.5703125" style="871" customWidth="1"/>
    <col min="4" max="4" width="9.28515625" style="871" customWidth="1"/>
    <col min="5" max="5" width="13.5703125" style="857" bestFit="1" customWidth="1"/>
    <col min="6" max="6" width="51.7109375" style="870" customWidth="1"/>
    <col min="7" max="9" width="23.42578125" style="867" bestFit="1" customWidth="1"/>
    <col min="10" max="11" width="21.42578125" style="867" bestFit="1" customWidth="1"/>
    <col min="12" max="12" width="20.42578125" style="867" bestFit="1" customWidth="1"/>
    <col min="13" max="13" width="21.28515625" style="867" bestFit="1" customWidth="1"/>
    <col min="14" max="14" width="21.5703125" style="867" customWidth="1"/>
    <col min="15" max="15" width="21.7109375" style="867" customWidth="1"/>
    <col min="16" max="16" width="20.5703125" style="749" customWidth="1"/>
    <col min="17" max="17" width="19.85546875" style="749" customWidth="1"/>
    <col min="18" max="18" width="19.5703125" style="867" bestFit="1" customWidth="1"/>
    <col min="19" max="19" width="18.140625" style="867" customWidth="1"/>
    <col min="20" max="21" width="18.140625" style="872" customWidth="1"/>
    <col min="22" max="22" width="16.28515625" style="872" bestFit="1" customWidth="1"/>
    <col min="23" max="23" width="16.140625" style="867" customWidth="1"/>
    <col min="24" max="24" width="19.7109375" style="872" bestFit="1" customWidth="1"/>
    <col min="25" max="25" width="17" style="872" customWidth="1"/>
    <col min="26" max="26" width="19" style="872" bestFit="1" customWidth="1"/>
    <col min="27" max="27" width="19.7109375" style="872" bestFit="1" customWidth="1"/>
    <col min="28" max="28" width="18.5703125" style="872" bestFit="1" customWidth="1"/>
    <col min="29" max="29" width="22.85546875" style="872" customWidth="1"/>
    <col min="30" max="30" width="18.85546875" style="872" bestFit="1" customWidth="1"/>
    <col min="31" max="31" width="19.5703125" style="872" bestFit="1" customWidth="1"/>
    <col min="32" max="32" width="11.42578125" style="870" hidden="1" customWidth="1"/>
    <col min="33" max="33" width="12.5703125" style="870" hidden="1" customWidth="1"/>
    <col min="34" max="35" width="11.42578125" style="870" hidden="1" customWidth="1"/>
    <col min="36" max="36" width="10.85546875" style="870" hidden="1" customWidth="1"/>
    <col min="37" max="37" width="10.140625" style="870" hidden="1" customWidth="1"/>
    <col min="38" max="38" width="12.140625" style="870" hidden="1" customWidth="1"/>
    <col min="39" max="16384" width="11.42578125" style="870" hidden="1"/>
  </cols>
  <sheetData>
    <row r="1" spans="1:39" s="861" customFormat="1" ht="0.75" hidden="1" customHeight="1" thickBot="1">
      <c r="A1" s="855"/>
      <c r="B1" s="856"/>
      <c r="C1" s="856"/>
      <c r="D1" s="30"/>
      <c r="E1" s="857"/>
      <c r="F1" s="855"/>
      <c r="G1" s="858"/>
      <c r="H1" s="858"/>
      <c r="I1" s="858"/>
      <c r="J1" s="858"/>
      <c r="K1" s="858"/>
      <c r="L1" s="858"/>
      <c r="M1" s="858"/>
      <c r="N1" s="858"/>
      <c r="O1" s="858"/>
      <c r="P1" s="859"/>
      <c r="Q1" s="859"/>
      <c r="R1" s="858"/>
      <c r="S1" s="858"/>
      <c r="T1" s="860"/>
      <c r="U1" s="860"/>
      <c r="V1" s="860"/>
      <c r="W1" s="858"/>
      <c r="X1" s="860"/>
      <c r="Y1" s="860"/>
      <c r="Z1" s="860"/>
      <c r="AA1" s="860"/>
      <c r="AB1" s="860"/>
      <c r="AC1" s="860"/>
      <c r="AD1" s="860"/>
      <c r="AE1" s="860"/>
      <c r="AF1" s="855"/>
      <c r="AG1" s="855"/>
      <c r="AH1" s="855"/>
      <c r="AI1" s="855"/>
      <c r="AJ1" s="855"/>
      <c r="AK1" s="855"/>
      <c r="AL1" s="855"/>
      <c r="AM1" s="861" t="s">
        <v>5</v>
      </c>
    </row>
    <row r="2" spans="1:39" s="862" customFormat="1" ht="9" hidden="1" customHeight="1">
      <c r="A2" s="855"/>
      <c r="B2" s="856"/>
      <c r="C2" s="856"/>
      <c r="D2" s="30"/>
      <c r="E2" s="857"/>
      <c r="F2" s="855"/>
      <c r="G2" s="858"/>
      <c r="H2" s="858"/>
      <c r="I2" s="858"/>
      <c r="J2" s="858"/>
      <c r="K2" s="858"/>
      <c r="L2" s="858"/>
      <c r="M2" s="858"/>
      <c r="N2" s="858"/>
      <c r="O2" s="858"/>
      <c r="P2" s="859"/>
      <c r="Q2" s="859"/>
      <c r="R2" s="858"/>
      <c r="S2" s="858"/>
      <c r="T2" s="860"/>
      <c r="U2" s="860"/>
      <c r="V2" s="860"/>
      <c r="W2" s="858"/>
      <c r="X2" s="860"/>
      <c r="Y2" s="860"/>
      <c r="Z2" s="860"/>
      <c r="AA2" s="860"/>
      <c r="AB2" s="860"/>
      <c r="AC2" s="860"/>
      <c r="AD2" s="860"/>
      <c r="AE2" s="860"/>
      <c r="AF2" s="855"/>
      <c r="AG2" s="855"/>
      <c r="AH2" s="855"/>
      <c r="AI2" s="855"/>
      <c r="AJ2" s="855"/>
      <c r="AK2" s="855"/>
      <c r="AL2" s="855"/>
    </row>
    <row r="3" spans="1:39" s="862" customFormat="1" ht="12" thickBot="1">
      <c r="A3" s="863"/>
      <c r="B3" s="864"/>
      <c r="C3" s="864"/>
      <c r="D3" s="865"/>
      <c r="E3" s="866"/>
      <c r="G3" s="816"/>
      <c r="H3" s="816"/>
      <c r="I3" s="816"/>
      <c r="J3" s="816"/>
      <c r="K3" s="867"/>
      <c r="L3" s="816"/>
      <c r="M3" s="816"/>
      <c r="N3" s="816"/>
      <c r="O3" s="816"/>
      <c r="P3" s="749"/>
      <c r="Q3" s="868" t="s">
        <v>7</v>
      </c>
      <c r="R3" s="868" t="s">
        <v>8</v>
      </c>
      <c r="S3" s="869" t="s">
        <v>9</v>
      </c>
      <c r="T3" s="869" t="s">
        <v>10</v>
      </c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55"/>
      <c r="AG3" s="855"/>
      <c r="AH3" s="855"/>
      <c r="AI3" s="855"/>
      <c r="AJ3" s="855"/>
      <c r="AK3" s="855"/>
      <c r="AL3" s="855"/>
    </row>
    <row r="4" spans="1:39" s="862" customFormat="1" ht="34.5" thickBot="1">
      <c r="A4" s="873" t="s">
        <v>11</v>
      </c>
      <c r="B4" s="874" t="s">
        <v>38</v>
      </c>
      <c r="C4" s="874" t="s">
        <v>39</v>
      </c>
      <c r="D4" s="875" t="s">
        <v>40</v>
      </c>
      <c r="E4" s="876" t="s">
        <v>41</v>
      </c>
      <c r="F4" s="877" t="s">
        <v>12</v>
      </c>
      <c r="G4" s="878" t="s">
        <v>31</v>
      </c>
      <c r="H4" s="878" t="s">
        <v>32</v>
      </c>
      <c r="I4" s="878" t="s">
        <v>37</v>
      </c>
      <c r="J4" s="878" t="s">
        <v>42</v>
      </c>
      <c r="K4" s="878" t="s">
        <v>43</v>
      </c>
      <c r="L4" s="878" t="s">
        <v>44</v>
      </c>
      <c r="M4" s="878" t="s">
        <v>45</v>
      </c>
      <c r="N4" s="878" t="s">
        <v>46</v>
      </c>
      <c r="O4" s="879" t="s">
        <v>47</v>
      </c>
      <c r="P4" s="878">
        <v>0.05</v>
      </c>
      <c r="Q4" s="878">
        <v>0.1</v>
      </c>
      <c r="R4" s="878">
        <v>0.2</v>
      </c>
      <c r="S4" s="878">
        <v>5.6000000000000001E-2</v>
      </c>
      <c r="T4" s="878">
        <v>0.32</v>
      </c>
      <c r="U4" s="878">
        <v>0</v>
      </c>
      <c r="V4" s="878">
        <v>0</v>
      </c>
      <c r="W4" s="878">
        <v>0.34</v>
      </c>
      <c r="X4" s="878" t="s">
        <v>48</v>
      </c>
      <c r="Y4" s="878" t="s">
        <v>49</v>
      </c>
      <c r="Z4" s="878" t="s">
        <v>13</v>
      </c>
      <c r="AA4" s="878" t="s">
        <v>50</v>
      </c>
      <c r="AB4" s="878" t="s">
        <v>14</v>
      </c>
      <c r="AC4" s="878" t="s">
        <v>15</v>
      </c>
      <c r="AD4" s="878" t="s">
        <v>51</v>
      </c>
      <c r="AE4" s="878" t="s">
        <v>52</v>
      </c>
      <c r="AF4" s="855"/>
      <c r="AG4" s="855"/>
      <c r="AH4" s="855"/>
      <c r="AI4" s="855"/>
      <c r="AJ4" s="855"/>
      <c r="AK4" s="855"/>
      <c r="AL4" s="855"/>
    </row>
    <row r="5" spans="1:39">
      <c r="A5" s="870" t="s">
        <v>1846</v>
      </c>
      <c r="B5" s="870">
        <v>11</v>
      </c>
      <c r="C5" s="870">
        <v>1105</v>
      </c>
      <c r="D5" s="870">
        <v>110505</v>
      </c>
      <c r="E5" s="870">
        <v>1105059010</v>
      </c>
      <c r="F5" s="870" t="s">
        <v>392</v>
      </c>
      <c r="G5" s="870">
        <v>646607869772</v>
      </c>
      <c r="H5" s="870">
        <v>0</v>
      </c>
      <c r="I5" s="870">
        <v>646607869771.93005</v>
      </c>
      <c r="J5" s="870">
        <v>-6.99462890625E-2</v>
      </c>
      <c r="K5" s="870">
        <v>0</v>
      </c>
      <c r="L5" s="870">
        <v>0</v>
      </c>
      <c r="M5" s="870">
        <v>-6.99462890625E-2</v>
      </c>
      <c r="N5" s="870">
        <v>0</v>
      </c>
      <c r="O5" s="870">
        <v>-6.99462890625E-2</v>
      </c>
      <c r="P5" s="870">
        <v>-2.5880126953124999E-2</v>
      </c>
      <c r="Q5" s="870">
        <v>0</v>
      </c>
      <c r="R5" s="870">
        <v>0</v>
      </c>
      <c r="S5" s="870">
        <v>0</v>
      </c>
      <c r="T5" s="870">
        <v>0</v>
      </c>
      <c r="U5" s="870">
        <v>0</v>
      </c>
      <c r="V5" s="870">
        <v>0</v>
      </c>
      <c r="W5" s="870">
        <v>0</v>
      </c>
      <c r="X5" s="870">
        <v>-2.5880126953124999E-2</v>
      </c>
      <c r="Y5" s="870">
        <v>0.37</v>
      </c>
      <c r="Z5" s="870">
        <v>0</v>
      </c>
      <c r="AA5" s="870">
        <v>-2.5880126953124999E-2</v>
      </c>
      <c r="AB5" s="870">
        <v>0</v>
      </c>
      <c r="AC5" s="870">
        <v>-2.5880126953124999E-2</v>
      </c>
      <c r="AD5" s="870">
        <v>0</v>
      </c>
      <c r="AE5" s="870">
        <v>0</v>
      </c>
    </row>
    <row r="6" spans="1:39">
      <c r="A6" s="870" t="s">
        <v>1846</v>
      </c>
      <c r="B6" s="870">
        <v>11</v>
      </c>
      <c r="C6" s="870">
        <v>1105</v>
      </c>
      <c r="D6" s="870">
        <v>110505</v>
      </c>
      <c r="E6" s="870">
        <v>1105059015</v>
      </c>
      <c r="F6" s="870" t="s">
        <v>392</v>
      </c>
      <c r="G6" s="870">
        <v>977721613454</v>
      </c>
      <c r="H6" s="870">
        <v>0</v>
      </c>
      <c r="I6" s="870">
        <v>977721613454</v>
      </c>
      <c r="J6" s="870">
        <v>0</v>
      </c>
      <c r="K6" s="870">
        <v>0</v>
      </c>
      <c r="L6" s="870">
        <v>0</v>
      </c>
      <c r="M6" s="870">
        <v>0</v>
      </c>
      <c r="N6" s="870">
        <v>0</v>
      </c>
      <c r="O6" s="870">
        <v>0</v>
      </c>
      <c r="P6" s="870">
        <v>0</v>
      </c>
      <c r="Q6" s="870">
        <v>0</v>
      </c>
      <c r="R6" s="870">
        <v>0</v>
      </c>
      <c r="S6" s="870">
        <v>0</v>
      </c>
      <c r="T6" s="870">
        <v>0</v>
      </c>
      <c r="U6" s="870">
        <v>0</v>
      </c>
      <c r="V6" s="870">
        <v>0</v>
      </c>
      <c r="W6" s="870">
        <v>0</v>
      </c>
      <c r="X6" s="870">
        <v>0</v>
      </c>
      <c r="Y6" s="870">
        <v>0</v>
      </c>
      <c r="Z6" s="870">
        <v>0</v>
      </c>
      <c r="AA6" s="870">
        <v>0</v>
      </c>
      <c r="AB6" s="870">
        <v>0</v>
      </c>
      <c r="AC6" s="870">
        <v>0</v>
      </c>
      <c r="AD6" s="870">
        <v>0</v>
      </c>
      <c r="AE6" s="870">
        <v>0</v>
      </c>
    </row>
    <row r="7" spans="1:39">
      <c r="A7" s="870" t="s">
        <v>1846</v>
      </c>
      <c r="B7" s="870">
        <v>11</v>
      </c>
      <c r="C7" s="870">
        <v>1105</v>
      </c>
      <c r="D7" s="870">
        <v>110505</v>
      </c>
      <c r="E7" s="870">
        <v>1105059016</v>
      </c>
      <c r="F7" s="870" t="s">
        <v>393</v>
      </c>
      <c r="G7" s="870">
        <v>691131147174</v>
      </c>
      <c r="H7" s="870">
        <v>0</v>
      </c>
      <c r="I7" s="870">
        <v>691131147174</v>
      </c>
      <c r="J7" s="870">
        <v>0</v>
      </c>
      <c r="K7" s="870">
        <v>0</v>
      </c>
      <c r="L7" s="870">
        <v>0</v>
      </c>
      <c r="M7" s="870">
        <v>0</v>
      </c>
      <c r="N7" s="870">
        <v>0</v>
      </c>
      <c r="O7" s="870">
        <v>0</v>
      </c>
      <c r="P7" s="870">
        <v>0</v>
      </c>
      <c r="Q7" s="870">
        <v>0</v>
      </c>
      <c r="R7" s="870">
        <v>0</v>
      </c>
      <c r="S7" s="870">
        <v>0</v>
      </c>
      <c r="T7" s="870">
        <v>0</v>
      </c>
      <c r="U7" s="870">
        <v>0</v>
      </c>
      <c r="V7" s="870">
        <v>0</v>
      </c>
      <c r="W7" s="870">
        <v>0</v>
      </c>
      <c r="X7" s="870">
        <v>0</v>
      </c>
      <c r="Y7" s="870">
        <v>0</v>
      </c>
      <c r="Z7" s="870">
        <v>0</v>
      </c>
      <c r="AA7" s="870">
        <v>0</v>
      </c>
      <c r="AB7" s="870">
        <v>0</v>
      </c>
      <c r="AC7" s="870">
        <v>0</v>
      </c>
      <c r="AD7" s="870">
        <v>0</v>
      </c>
      <c r="AE7" s="870">
        <v>0</v>
      </c>
    </row>
    <row r="8" spans="1:39">
      <c r="A8" s="870" t="s">
        <v>1846</v>
      </c>
      <c r="B8" s="870">
        <v>11</v>
      </c>
      <c r="C8" s="870">
        <v>1105</v>
      </c>
      <c r="D8" s="870">
        <v>110505</v>
      </c>
      <c r="E8" s="870">
        <v>1105059017</v>
      </c>
      <c r="F8" s="870" t="s">
        <v>394</v>
      </c>
      <c r="G8" s="870">
        <v>438583719874</v>
      </c>
      <c r="H8" s="870">
        <v>0</v>
      </c>
      <c r="I8" s="870">
        <v>438583719874</v>
      </c>
      <c r="J8" s="870">
        <v>0</v>
      </c>
      <c r="K8" s="870">
        <v>0</v>
      </c>
      <c r="L8" s="870">
        <v>0</v>
      </c>
      <c r="M8" s="870">
        <v>0</v>
      </c>
      <c r="N8" s="870">
        <v>0</v>
      </c>
      <c r="O8" s="870">
        <v>0</v>
      </c>
      <c r="P8" s="870">
        <v>0</v>
      </c>
      <c r="Q8" s="870">
        <v>0</v>
      </c>
      <c r="R8" s="870">
        <v>0</v>
      </c>
      <c r="S8" s="870">
        <v>0</v>
      </c>
      <c r="T8" s="870">
        <v>0</v>
      </c>
      <c r="U8" s="870">
        <v>0</v>
      </c>
      <c r="V8" s="870">
        <v>0</v>
      </c>
      <c r="W8" s="870">
        <v>0</v>
      </c>
      <c r="X8" s="870">
        <v>0</v>
      </c>
      <c r="Y8" s="870">
        <v>0</v>
      </c>
      <c r="Z8" s="870">
        <v>0</v>
      </c>
      <c r="AA8" s="870">
        <v>0</v>
      </c>
      <c r="AB8" s="870">
        <v>0</v>
      </c>
      <c r="AC8" s="870">
        <v>0</v>
      </c>
      <c r="AD8" s="870">
        <v>0</v>
      </c>
      <c r="AE8" s="870">
        <v>0</v>
      </c>
    </row>
    <row r="9" spans="1:39">
      <c r="A9" s="870" t="s">
        <v>1846</v>
      </c>
      <c r="B9" s="870">
        <v>11</v>
      </c>
      <c r="C9" s="870">
        <v>1105</v>
      </c>
      <c r="D9" s="870">
        <v>110505</v>
      </c>
      <c r="E9" s="870">
        <v>1105059023</v>
      </c>
      <c r="F9" s="870" t="s">
        <v>395</v>
      </c>
      <c r="G9" s="870">
        <v>322889743171</v>
      </c>
      <c r="H9" s="870">
        <v>0</v>
      </c>
      <c r="I9" s="870">
        <v>322889743171</v>
      </c>
      <c r="J9" s="870">
        <v>0</v>
      </c>
      <c r="K9" s="870">
        <v>0</v>
      </c>
      <c r="L9" s="870">
        <v>0</v>
      </c>
      <c r="M9" s="870">
        <v>0</v>
      </c>
      <c r="N9" s="870">
        <v>0</v>
      </c>
      <c r="O9" s="870">
        <v>0</v>
      </c>
      <c r="P9" s="870">
        <v>0</v>
      </c>
      <c r="Q9" s="870">
        <v>0</v>
      </c>
      <c r="R9" s="870">
        <v>0</v>
      </c>
      <c r="S9" s="870">
        <v>0</v>
      </c>
      <c r="T9" s="870">
        <v>0</v>
      </c>
      <c r="U9" s="870">
        <v>0</v>
      </c>
      <c r="V9" s="870">
        <v>0</v>
      </c>
      <c r="W9" s="870">
        <v>0</v>
      </c>
      <c r="X9" s="870">
        <v>0</v>
      </c>
      <c r="Y9" s="870">
        <v>0</v>
      </c>
      <c r="Z9" s="870">
        <v>0</v>
      </c>
      <c r="AA9" s="870">
        <v>0</v>
      </c>
      <c r="AB9" s="870">
        <v>0</v>
      </c>
      <c r="AC9" s="870">
        <v>0</v>
      </c>
      <c r="AD9" s="870">
        <v>0</v>
      </c>
      <c r="AE9" s="870">
        <v>0</v>
      </c>
    </row>
    <row r="10" spans="1:39">
      <c r="A10" s="870" t="s">
        <v>1846</v>
      </c>
      <c r="B10" s="870">
        <v>11</v>
      </c>
      <c r="C10" s="870">
        <v>1105</v>
      </c>
      <c r="D10" s="870">
        <v>110505</v>
      </c>
      <c r="E10" s="870">
        <v>1105059024</v>
      </c>
      <c r="F10" s="870" t="s">
        <v>1847</v>
      </c>
      <c r="G10" s="870">
        <v>0</v>
      </c>
      <c r="H10" s="870">
        <v>0</v>
      </c>
      <c r="I10" s="870">
        <v>0</v>
      </c>
      <c r="J10" s="870">
        <v>0</v>
      </c>
      <c r="K10" s="870">
        <v>0</v>
      </c>
      <c r="L10" s="870">
        <v>0</v>
      </c>
      <c r="M10" s="870">
        <v>0</v>
      </c>
      <c r="N10" s="870">
        <v>0</v>
      </c>
      <c r="O10" s="870">
        <v>0</v>
      </c>
      <c r="P10" s="870">
        <v>0</v>
      </c>
      <c r="Q10" s="870">
        <v>0</v>
      </c>
      <c r="R10" s="870">
        <v>0</v>
      </c>
      <c r="S10" s="870">
        <v>0</v>
      </c>
      <c r="T10" s="870">
        <v>0</v>
      </c>
      <c r="U10" s="870">
        <v>0</v>
      </c>
      <c r="V10" s="870">
        <v>0</v>
      </c>
      <c r="W10" s="870">
        <v>0</v>
      </c>
      <c r="X10" s="870">
        <v>0</v>
      </c>
      <c r="Y10" s="870">
        <v>0</v>
      </c>
      <c r="Z10" s="870">
        <v>0</v>
      </c>
      <c r="AA10" s="870">
        <v>0</v>
      </c>
      <c r="AB10" s="870">
        <v>0</v>
      </c>
      <c r="AC10" s="870">
        <v>0</v>
      </c>
      <c r="AD10" s="870">
        <v>0</v>
      </c>
      <c r="AE10" s="870">
        <v>0</v>
      </c>
    </row>
    <row r="11" spans="1:39">
      <c r="A11" s="870" t="s">
        <v>1846</v>
      </c>
      <c r="B11" s="870">
        <v>11</v>
      </c>
      <c r="C11" s="870">
        <v>1105</v>
      </c>
      <c r="D11" s="870">
        <v>110505</v>
      </c>
      <c r="E11" s="870">
        <v>1105059027</v>
      </c>
      <c r="F11" s="870" t="s">
        <v>392</v>
      </c>
      <c r="G11" s="870">
        <v>63326373171</v>
      </c>
      <c r="H11" s="870">
        <v>0</v>
      </c>
      <c r="I11" s="870">
        <v>63326373170.620003</v>
      </c>
      <c r="J11" s="870">
        <v>-0.37999725341796875</v>
      </c>
      <c r="K11" s="870">
        <v>0</v>
      </c>
      <c r="L11" s="870">
        <v>0</v>
      </c>
      <c r="M11" s="870">
        <v>-0.37999725341796875</v>
      </c>
      <c r="N11" s="870">
        <v>0</v>
      </c>
      <c r="O11" s="870">
        <v>-0.37999725341796875</v>
      </c>
      <c r="P11" s="870">
        <v>-0.14059898376464844</v>
      </c>
      <c r="Q11" s="870">
        <v>0</v>
      </c>
      <c r="R11" s="870">
        <v>0</v>
      </c>
      <c r="S11" s="870">
        <v>0</v>
      </c>
      <c r="T11" s="870">
        <v>0</v>
      </c>
      <c r="U11" s="870">
        <v>0</v>
      </c>
      <c r="V11" s="870">
        <v>0</v>
      </c>
      <c r="W11" s="870">
        <v>0</v>
      </c>
      <c r="X11" s="870">
        <v>-0.14059898376464844</v>
      </c>
      <c r="Y11" s="870">
        <v>0.37</v>
      </c>
      <c r="Z11" s="870">
        <v>0</v>
      </c>
      <c r="AA11" s="870">
        <v>-0.14059898376464844</v>
      </c>
      <c r="AB11" s="870">
        <v>0</v>
      </c>
      <c r="AC11" s="870">
        <v>-0.14059898376464844</v>
      </c>
      <c r="AD11" s="870">
        <v>0</v>
      </c>
      <c r="AE11" s="870">
        <v>0</v>
      </c>
    </row>
    <row r="12" spans="1:39">
      <c r="A12" s="870" t="s">
        <v>1846</v>
      </c>
      <c r="B12" s="870">
        <v>11</v>
      </c>
      <c r="C12" s="870">
        <v>1105</v>
      </c>
      <c r="D12" s="870">
        <v>110505</v>
      </c>
      <c r="E12" s="870">
        <v>1105059075</v>
      </c>
      <c r="F12" s="870" t="s">
        <v>392</v>
      </c>
      <c r="G12" s="870">
        <v>713839107145</v>
      </c>
      <c r="H12" s="870">
        <v>0</v>
      </c>
      <c r="I12" s="870">
        <v>713839107145</v>
      </c>
      <c r="J12" s="870">
        <v>0</v>
      </c>
      <c r="K12" s="870">
        <v>0</v>
      </c>
      <c r="L12" s="870">
        <v>0</v>
      </c>
      <c r="M12" s="870">
        <v>0</v>
      </c>
      <c r="N12" s="870">
        <v>0</v>
      </c>
      <c r="O12" s="870">
        <v>0</v>
      </c>
      <c r="P12" s="870">
        <v>0</v>
      </c>
      <c r="Q12" s="870">
        <v>0</v>
      </c>
      <c r="R12" s="870">
        <v>0</v>
      </c>
      <c r="S12" s="870">
        <v>0</v>
      </c>
      <c r="T12" s="870">
        <v>0</v>
      </c>
      <c r="U12" s="870">
        <v>0</v>
      </c>
      <c r="V12" s="870">
        <v>0</v>
      </c>
      <c r="W12" s="870">
        <v>0</v>
      </c>
      <c r="X12" s="870">
        <v>0</v>
      </c>
      <c r="Y12" s="870">
        <v>0</v>
      </c>
      <c r="Z12" s="870">
        <v>0</v>
      </c>
      <c r="AA12" s="870">
        <v>0</v>
      </c>
      <c r="AB12" s="870">
        <v>0</v>
      </c>
      <c r="AC12" s="870">
        <v>0</v>
      </c>
      <c r="AD12" s="870">
        <v>0</v>
      </c>
      <c r="AE12" s="870">
        <v>0</v>
      </c>
    </row>
    <row r="13" spans="1:39">
      <c r="A13" s="870" t="s">
        <v>1846</v>
      </c>
      <c r="B13" s="870">
        <v>11</v>
      </c>
      <c r="C13" s="870">
        <v>1105</v>
      </c>
      <c r="D13" s="870">
        <v>110505</v>
      </c>
      <c r="E13" s="870">
        <v>1105059101</v>
      </c>
      <c r="F13" s="870" t="s">
        <v>396</v>
      </c>
      <c r="G13" s="870">
        <v>164423234080</v>
      </c>
      <c r="H13" s="870">
        <v>0</v>
      </c>
      <c r="I13" s="870">
        <v>164423234080</v>
      </c>
      <c r="J13" s="870">
        <v>0</v>
      </c>
      <c r="K13" s="870">
        <v>0</v>
      </c>
      <c r="L13" s="870">
        <v>0</v>
      </c>
      <c r="M13" s="870">
        <v>0</v>
      </c>
      <c r="N13" s="870">
        <v>0</v>
      </c>
      <c r="O13" s="870">
        <v>0</v>
      </c>
      <c r="P13" s="870">
        <v>0</v>
      </c>
      <c r="Q13" s="870">
        <v>0</v>
      </c>
      <c r="R13" s="870">
        <v>0</v>
      </c>
      <c r="S13" s="870">
        <v>0</v>
      </c>
      <c r="T13" s="870">
        <v>0</v>
      </c>
      <c r="U13" s="870">
        <v>0</v>
      </c>
      <c r="V13" s="870">
        <v>0</v>
      </c>
      <c r="W13" s="870">
        <v>0</v>
      </c>
      <c r="X13" s="870">
        <v>0</v>
      </c>
      <c r="Y13" s="870">
        <v>0</v>
      </c>
      <c r="Z13" s="870">
        <v>0</v>
      </c>
      <c r="AA13" s="870">
        <v>0</v>
      </c>
      <c r="AB13" s="870">
        <v>0</v>
      </c>
      <c r="AC13" s="870">
        <v>0</v>
      </c>
      <c r="AD13" s="870">
        <v>0</v>
      </c>
      <c r="AE13" s="870">
        <v>0</v>
      </c>
    </row>
    <row r="14" spans="1:39">
      <c r="A14" s="870" t="s">
        <v>1846</v>
      </c>
      <c r="B14" s="870">
        <v>11</v>
      </c>
      <c r="C14" s="870">
        <v>1105</v>
      </c>
      <c r="D14" s="870">
        <v>110505</v>
      </c>
      <c r="E14" s="870">
        <v>1105059121</v>
      </c>
      <c r="F14" s="870" t="s">
        <v>397</v>
      </c>
      <c r="G14" s="870">
        <v>13789651848</v>
      </c>
      <c r="H14" s="870">
        <v>0</v>
      </c>
      <c r="I14" s="870">
        <v>13789651848</v>
      </c>
      <c r="J14" s="870">
        <v>0</v>
      </c>
      <c r="K14" s="870">
        <v>0</v>
      </c>
      <c r="L14" s="870">
        <v>0</v>
      </c>
      <c r="M14" s="870">
        <v>0</v>
      </c>
      <c r="N14" s="870">
        <v>0</v>
      </c>
      <c r="O14" s="870">
        <v>0</v>
      </c>
      <c r="P14" s="870">
        <v>0</v>
      </c>
      <c r="Q14" s="870">
        <v>0</v>
      </c>
      <c r="R14" s="870">
        <v>0</v>
      </c>
      <c r="S14" s="870">
        <v>0</v>
      </c>
      <c r="T14" s="870">
        <v>0</v>
      </c>
      <c r="U14" s="870">
        <v>0</v>
      </c>
      <c r="V14" s="870">
        <v>0</v>
      </c>
      <c r="W14" s="870">
        <v>0</v>
      </c>
      <c r="X14" s="870">
        <v>0</v>
      </c>
      <c r="Y14" s="870">
        <v>0</v>
      </c>
      <c r="Z14" s="870">
        <v>0</v>
      </c>
      <c r="AA14" s="870">
        <v>0</v>
      </c>
      <c r="AB14" s="870">
        <v>0</v>
      </c>
      <c r="AC14" s="870">
        <v>0</v>
      </c>
      <c r="AD14" s="870">
        <v>0</v>
      </c>
      <c r="AE14" s="870">
        <v>0</v>
      </c>
    </row>
    <row r="15" spans="1:39">
      <c r="A15" s="870" t="s">
        <v>1846</v>
      </c>
      <c r="B15" s="870">
        <v>11</v>
      </c>
      <c r="C15" s="870">
        <v>1105</v>
      </c>
      <c r="D15" s="870">
        <v>110505</v>
      </c>
      <c r="E15" s="870">
        <v>1105059201</v>
      </c>
      <c r="F15" s="870" t="s">
        <v>398</v>
      </c>
      <c r="G15" s="870">
        <v>34333883948</v>
      </c>
      <c r="H15" s="870">
        <v>0</v>
      </c>
      <c r="I15" s="870">
        <v>34333883947.52</v>
      </c>
      <c r="J15" s="870">
        <v>-0.47999954223632813</v>
      </c>
      <c r="K15" s="870">
        <v>0</v>
      </c>
      <c r="L15" s="870">
        <v>0</v>
      </c>
      <c r="M15" s="870">
        <v>-0.47999954223632813</v>
      </c>
      <c r="N15" s="870">
        <v>0</v>
      </c>
      <c r="O15" s="870">
        <v>-0.47999954223632813</v>
      </c>
      <c r="P15" s="870">
        <v>-0.17759983062744139</v>
      </c>
      <c r="Q15" s="870">
        <v>0</v>
      </c>
      <c r="R15" s="870">
        <v>0</v>
      </c>
      <c r="S15" s="870">
        <v>0</v>
      </c>
      <c r="T15" s="870">
        <v>0</v>
      </c>
      <c r="U15" s="870">
        <v>0</v>
      </c>
      <c r="V15" s="870">
        <v>0</v>
      </c>
      <c r="W15" s="870">
        <v>0</v>
      </c>
      <c r="X15" s="870">
        <v>-0.17759983062744139</v>
      </c>
      <c r="Y15" s="870">
        <v>0.36999999999999994</v>
      </c>
      <c r="Z15" s="870">
        <v>0</v>
      </c>
      <c r="AA15" s="870">
        <v>-0.17759983062744139</v>
      </c>
      <c r="AB15" s="870">
        <v>0</v>
      </c>
      <c r="AC15" s="870">
        <v>-0.17759983062744139</v>
      </c>
      <c r="AD15" s="870">
        <v>0</v>
      </c>
      <c r="AE15" s="870">
        <v>0</v>
      </c>
    </row>
    <row r="16" spans="1:39">
      <c r="A16" s="870" t="s">
        <v>1846</v>
      </c>
      <c r="B16" s="870">
        <v>11</v>
      </c>
      <c r="C16" s="870">
        <v>1105</v>
      </c>
      <c r="D16" s="870">
        <v>110505</v>
      </c>
      <c r="E16" s="870">
        <v>1105059203</v>
      </c>
      <c r="F16" s="870" t="s">
        <v>399</v>
      </c>
      <c r="G16" s="870">
        <v>80732</v>
      </c>
      <c r="H16" s="870">
        <v>0</v>
      </c>
      <c r="I16" s="870">
        <v>80732.13</v>
      </c>
      <c r="J16" s="870">
        <v>0.13000000000465661</v>
      </c>
      <c r="K16" s="870">
        <v>0</v>
      </c>
      <c r="L16" s="870">
        <v>0.13000000000465661</v>
      </c>
      <c r="M16" s="870">
        <v>0</v>
      </c>
      <c r="N16" s="870">
        <v>0</v>
      </c>
      <c r="O16" s="870">
        <v>0.13000000000465661</v>
      </c>
      <c r="P16" s="870">
        <v>4.8100000001722945E-2</v>
      </c>
      <c r="Q16" s="870">
        <v>0</v>
      </c>
      <c r="R16" s="870">
        <v>0</v>
      </c>
      <c r="S16" s="870">
        <v>0</v>
      </c>
      <c r="T16" s="870">
        <v>0</v>
      </c>
      <c r="U16" s="870">
        <v>0</v>
      </c>
      <c r="V16" s="870">
        <v>0</v>
      </c>
      <c r="W16" s="870">
        <v>0</v>
      </c>
      <c r="X16" s="870">
        <v>4.8100000001722945E-2</v>
      </c>
      <c r="Y16" s="870">
        <v>0.37</v>
      </c>
      <c r="Z16" s="870">
        <v>4.8100000001722945E-2</v>
      </c>
      <c r="AA16" s="870">
        <v>0</v>
      </c>
      <c r="AB16" s="870">
        <v>4.8100000001722945E-2</v>
      </c>
      <c r="AC16" s="870">
        <v>0</v>
      </c>
      <c r="AD16" s="870">
        <v>0</v>
      </c>
      <c r="AE16" s="870">
        <v>0</v>
      </c>
    </row>
    <row r="17" spans="1:31">
      <c r="A17" s="870" t="s">
        <v>1846</v>
      </c>
      <c r="B17" s="870">
        <v>11</v>
      </c>
      <c r="C17" s="870">
        <v>1105</v>
      </c>
      <c r="D17" s="870">
        <v>110505</v>
      </c>
      <c r="E17" s="870">
        <v>1105059205</v>
      </c>
      <c r="F17" s="870" t="s">
        <v>400</v>
      </c>
      <c r="G17" s="870">
        <v>29855390</v>
      </c>
      <c r="H17" s="870">
        <v>0</v>
      </c>
      <c r="I17" s="870">
        <v>29855389.98</v>
      </c>
      <c r="J17" s="870">
        <v>-1.9999999552965164E-2</v>
      </c>
      <c r="K17" s="870">
        <v>0</v>
      </c>
      <c r="L17" s="870">
        <v>0</v>
      </c>
      <c r="M17" s="870">
        <v>-1.9999999552965164E-2</v>
      </c>
      <c r="N17" s="870">
        <v>0</v>
      </c>
      <c r="O17" s="870">
        <v>-1.9999999552965164E-2</v>
      </c>
      <c r="P17" s="870">
        <v>-7.399999834597111E-3</v>
      </c>
      <c r="Q17" s="870">
        <v>0</v>
      </c>
      <c r="R17" s="870">
        <v>0</v>
      </c>
      <c r="S17" s="870">
        <v>0</v>
      </c>
      <c r="T17" s="870">
        <v>0</v>
      </c>
      <c r="U17" s="870">
        <v>0</v>
      </c>
      <c r="V17" s="870">
        <v>0</v>
      </c>
      <c r="W17" s="870">
        <v>0</v>
      </c>
      <c r="X17" s="870">
        <v>-7.399999834597111E-3</v>
      </c>
      <c r="Y17" s="870">
        <v>0.37</v>
      </c>
      <c r="Z17" s="870">
        <v>0</v>
      </c>
      <c r="AA17" s="870">
        <v>-7.399999834597111E-3</v>
      </c>
      <c r="AB17" s="870">
        <v>0</v>
      </c>
      <c r="AC17" s="870">
        <v>-7.399999834597111E-3</v>
      </c>
      <c r="AD17" s="870">
        <v>0</v>
      </c>
      <c r="AE17" s="870">
        <v>0</v>
      </c>
    </row>
    <row r="18" spans="1:31">
      <c r="A18" s="870" t="s">
        <v>1846</v>
      </c>
      <c r="B18" s="870">
        <v>11</v>
      </c>
      <c r="C18" s="870">
        <v>1105</v>
      </c>
      <c r="D18" s="870">
        <v>110505</v>
      </c>
      <c r="E18" s="870">
        <v>1105059215</v>
      </c>
      <c r="F18" s="870" t="s">
        <v>401</v>
      </c>
      <c r="G18" s="870">
        <v>1297958</v>
      </c>
      <c r="H18" s="870">
        <v>0</v>
      </c>
      <c r="I18" s="870">
        <v>1297958.44</v>
      </c>
      <c r="J18" s="870">
        <v>0.43999999994412065</v>
      </c>
      <c r="K18" s="870">
        <v>0</v>
      </c>
      <c r="L18" s="870">
        <v>0.43999999994412065</v>
      </c>
      <c r="M18" s="870">
        <v>0</v>
      </c>
      <c r="N18" s="870">
        <v>0</v>
      </c>
      <c r="O18" s="870">
        <v>0.43999999994412065</v>
      </c>
      <c r="P18" s="870">
        <v>0.16279999997932465</v>
      </c>
      <c r="Q18" s="870">
        <v>0</v>
      </c>
      <c r="R18" s="870">
        <v>0</v>
      </c>
      <c r="S18" s="870">
        <v>0</v>
      </c>
      <c r="T18" s="870">
        <v>0</v>
      </c>
      <c r="U18" s="870">
        <v>0</v>
      </c>
      <c r="V18" s="870">
        <v>0</v>
      </c>
      <c r="W18" s="870">
        <v>0</v>
      </c>
      <c r="X18" s="870">
        <v>0.16279999997932465</v>
      </c>
      <c r="Y18" s="870">
        <v>0.37000000000000005</v>
      </c>
      <c r="Z18" s="870">
        <v>0.16279999997932465</v>
      </c>
      <c r="AA18" s="870">
        <v>0</v>
      </c>
      <c r="AB18" s="870">
        <v>0.16279999997932465</v>
      </c>
      <c r="AC18" s="870">
        <v>0</v>
      </c>
      <c r="AD18" s="870">
        <v>0</v>
      </c>
      <c r="AE18" s="870">
        <v>0</v>
      </c>
    </row>
    <row r="19" spans="1:31">
      <c r="A19" s="870" t="s">
        <v>1846</v>
      </c>
      <c r="B19" s="870">
        <v>11</v>
      </c>
      <c r="C19" s="870">
        <v>1105</v>
      </c>
      <c r="D19" s="870">
        <v>110505</v>
      </c>
      <c r="E19" s="870">
        <v>1105059221</v>
      </c>
      <c r="F19" s="870" t="s">
        <v>4679</v>
      </c>
      <c r="G19" s="870">
        <v>0</v>
      </c>
      <c r="H19" s="870">
        <v>0</v>
      </c>
      <c r="I19" s="870">
        <v>0</v>
      </c>
      <c r="J19" s="870">
        <v>0</v>
      </c>
      <c r="K19" s="870">
        <v>0</v>
      </c>
      <c r="L19" s="870">
        <v>0</v>
      </c>
      <c r="M19" s="870">
        <v>0</v>
      </c>
      <c r="N19" s="870">
        <v>0</v>
      </c>
      <c r="O19" s="870">
        <v>0</v>
      </c>
      <c r="P19" s="870">
        <v>0</v>
      </c>
      <c r="Q19" s="870">
        <v>0</v>
      </c>
      <c r="R19" s="870">
        <v>0</v>
      </c>
      <c r="S19" s="870">
        <v>0</v>
      </c>
      <c r="T19" s="870">
        <v>0</v>
      </c>
      <c r="U19" s="870">
        <v>0</v>
      </c>
      <c r="V19" s="870">
        <v>0</v>
      </c>
      <c r="W19" s="870">
        <v>0</v>
      </c>
      <c r="X19" s="870">
        <v>0</v>
      </c>
      <c r="Y19" s="870">
        <v>0</v>
      </c>
      <c r="Z19" s="870">
        <v>0</v>
      </c>
      <c r="AA19" s="870">
        <v>0</v>
      </c>
      <c r="AB19" s="870">
        <v>0</v>
      </c>
      <c r="AC19" s="870">
        <v>0</v>
      </c>
      <c r="AD19" s="870">
        <v>0</v>
      </c>
      <c r="AE19" s="870">
        <v>0</v>
      </c>
    </row>
    <row r="20" spans="1:31">
      <c r="A20" s="870" t="s">
        <v>1846</v>
      </c>
      <c r="B20" s="870">
        <v>11</v>
      </c>
      <c r="C20" s="870">
        <v>1105</v>
      </c>
      <c r="D20" s="870">
        <v>110505</v>
      </c>
      <c r="E20" s="870">
        <v>1105059223</v>
      </c>
      <c r="F20" s="870" t="s">
        <v>4680</v>
      </c>
      <c r="G20" s="870">
        <v>0</v>
      </c>
      <c r="H20" s="870">
        <v>0</v>
      </c>
      <c r="I20" s="870">
        <v>0</v>
      </c>
      <c r="J20" s="870">
        <v>0</v>
      </c>
      <c r="K20" s="870">
        <v>0</v>
      </c>
      <c r="L20" s="870">
        <v>0</v>
      </c>
      <c r="M20" s="870">
        <v>0</v>
      </c>
      <c r="N20" s="870">
        <v>0</v>
      </c>
      <c r="O20" s="870">
        <v>0</v>
      </c>
      <c r="P20" s="870">
        <v>0</v>
      </c>
      <c r="Q20" s="870">
        <v>0</v>
      </c>
      <c r="R20" s="870">
        <v>0</v>
      </c>
      <c r="S20" s="870">
        <v>0</v>
      </c>
      <c r="T20" s="870">
        <v>0</v>
      </c>
      <c r="U20" s="870">
        <v>0</v>
      </c>
      <c r="V20" s="870">
        <v>0</v>
      </c>
      <c r="W20" s="870">
        <v>0</v>
      </c>
      <c r="X20" s="870">
        <v>0</v>
      </c>
      <c r="Y20" s="870">
        <v>0</v>
      </c>
      <c r="Z20" s="870">
        <v>0</v>
      </c>
      <c r="AA20" s="870">
        <v>0</v>
      </c>
      <c r="AB20" s="870">
        <v>0</v>
      </c>
      <c r="AC20" s="870">
        <v>0</v>
      </c>
      <c r="AD20" s="870">
        <v>0</v>
      </c>
      <c r="AE20" s="870">
        <v>0</v>
      </c>
    </row>
    <row r="21" spans="1:31">
      <c r="A21" s="870" t="s">
        <v>1846</v>
      </c>
      <c r="B21" s="870">
        <v>11</v>
      </c>
      <c r="C21" s="870">
        <v>1105</v>
      </c>
      <c r="D21" s="870">
        <v>110505</v>
      </c>
      <c r="E21" s="870">
        <v>1105059225</v>
      </c>
      <c r="F21" s="870" t="s">
        <v>4681</v>
      </c>
      <c r="G21" s="870">
        <v>0</v>
      </c>
      <c r="H21" s="870">
        <v>0</v>
      </c>
      <c r="I21" s="870">
        <v>0</v>
      </c>
      <c r="J21" s="870">
        <v>0</v>
      </c>
      <c r="K21" s="870">
        <v>0</v>
      </c>
      <c r="L21" s="870">
        <v>0</v>
      </c>
      <c r="M21" s="870">
        <v>0</v>
      </c>
      <c r="N21" s="870">
        <v>0</v>
      </c>
      <c r="O21" s="870">
        <v>0</v>
      </c>
      <c r="P21" s="870">
        <v>0</v>
      </c>
      <c r="Q21" s="870">
        <v>0</v>
      </c>
      <c r="R21" s="870">
        <v>0</v>
      </c>
      <c r="S21" s="870">
        <v>0</v>
      </c>
      <c r="T21" s="870">
        <v>0</v>
      </c>
      <c r="U21" s="870">
        <v>0</v>
      </c>
      <c r="V21" s="870">
        <v>0</v>
      </c>
      <c r="W21" s="870">
        <v>0</v>
      </c>
      <c r="X21" s="870">
        <v>0</v>
      </c>
      <c r="Y21" s="870">
        <v>0</v>
      </c>
      <c r="Z21" s="870">
        <v>0</v>
      </c>
      <c r="AA21" s="870">
        <v>0</v>
      </c>
      <c r="AB21" s="870">
        <v>0</v>
      </c>
      <c r="AC21" s="870">
        <v>0</v>
      </c>
      <c r="AD21" s="870">
        <v>0</v>
      </c>
      <c r="AE21" s="870">
        <v>0</v>
      </c>
    </row>
    <row r="22" spans="1:31">
      <c r="A22" s="870" t="s">
        <v>1846</v>
      </c>
      <c r="B22" s="870">
        <v>11</v>
      </c>
      <c r="C22" s="870">
        <v>1105</v>
      </c>
      <c r="D22" s="870">
        <v>110505</v>
      </c>
      <c r="E22" s="870">
        <v>1105059227</v>
      </c>
      <c r="F22" s="870" t="s">
        <v>4682</v>
      </c>
      <c r="G22" s="870">
        <v>0</v>
      </c>
      <c r="H22" s="870">
        <v>0</v>
      </c>
      <c r="I22" s="870">
        <v>0</v>
      </c>
      <c r="J22" s="870">
        <v>0</v>
      </c>
      <c r="K22" s="870">
        <v>0</v>
      </c>
      <c r="L22" s="870">
        <v>0</v>
      </c>
      <c r="M22" s="870">
        <v>0</v>
      </c>
      <c r="N22" s="870">
        <v>0</v>
      </c>
      <c r="O22" s="870">
        <v>0</v>
      </c>
      <c r="P22" s="870">
        <v>0</v>
      </c>
      <c r="Q22" s="870">
        <v>0</v>
      </c>
      <c r="R22" s="870">
        <v>0</v>
      </c>
      <c r="S22" s="870">
        <v>0</v>
      </c>
      <c r="T22" s="870">
        <v>0</v>
      </c>
      <c r="U22" s="870">
        <v>0</v>
      </c>
      <c r="V22" s="870">
        <v>0</v>
      </c>
      <c r="W22" s="870">
        <v>0</v>
      </c>
      <c r="X22" s="870">
        <v>0</v>
      </c>
      <c r="Y22" s="870">
        <v>0</v>
      </c>
      <c r="Z22" s="870">
        <v>0</v>
      </c>
      <c r="AA22" s="870">
        <v>0</v>
      </c>
      <c r="AB22" s="870">
        <v>0</v>
      </c>
      <c r="AC22" s="870">
        <v>0</v>
      </c>
      <c r="AD22" s="870">
        <v>0</v>
      </c>
      <c r="AE22" s="870">
        <v>0</v>
      </c>
    </row>
    <row r="23" spans="1:31">
      <c r="A23" s="870" t="s">
        <v>1846</v>
      </c>
      <c r="B23" s="870">
        <v>11</v>
      </c>
      <c r="C23" s="870">
        <v>1105</v>
      </c>
      <c r="D23" s="870">
        <v>110505</v>
      </c>
      <c r="E23" s="870">
        <v>1105059228</v>
      </c>
      <c r="F23" s="870" t="s">
        <v>4683</v>
      </c>
      <c r="G23" s="870">
        <v>0</v>
      </c>
      <c r="H23" s="870">
        <v>0</v>
      </c>
      <c r="I23" s="870">
        <v>0</v>
      </c>
      <c r="J23" s="870">
        <v>0</v>
      </c>
      <c r="K23" s="870">
        <v>0</v>
      </c>
      <c r="L23" s="870">
        <v>0</v>
      </c>
      <c r="M23" s="870">
        <v>0</v>
      </c>
      <c r="N23" s="870">
        <v>0</v>
      </c>
      <c r="O23" s="870">
        <v>0</v>
      </c>
      <c r="P23" s="870">
        <v>0</v>
      </c>
      <c r="Q23" s="870">
        <v>0</v>
      </c>
      <c r="R23" s="870">
        <v>0</v>
      </c>
      <c r="S23" s="870">
        <v>0</v>
      </c>
      <c r="T23" s="870">
        <v>0</v>
      </c>
      <c r="U23" s="870">
        <v>0</v>
      </c>
      <c r="V23" s="870">
        <v>0</v>
      </c>
      <c r="W23" s="870">
        <v>0</v>
      </c>
      <c r="X23" s="870">
        <v>0</v>
      </c>
      <c r="Y23" s="870">
        <v>0</v>
      </c>
      <c r="Z23" s="870">
        <v>0</v>
      </c>
      <c r="AA23" s="870">
        <v>0</v>
      </c>
      <c r="AB23" s="870">
        <v>0</v>
      </c>
      <c r="AC23" s="870">
        <v>0</v>
      </c>
      <c r="AD23" s="870">
        <v>0</v>
      </c>
      <c r="AE23" s="870">
        <v>0</v>
      </c>
    </row>
    <row r="24" spans="1:31">
      <c r="A24" s="870" t="s">
        <v>1846</v>
      </c>
      <c r="B24" s="870">
        <v>11</v>
      </c>
      <c r="C24" s="870">
        <v>1105</v>
      </c>
      <c r="D24" s="870">
        <v>110505</v>
      </c>
      <c r="E24" s="870">
        <v>1105059233</v>
      </c>
      <c r="F24" s="870" t="s">
        <v>4684</v>
      </c>
      <c r="G24" s="870">
        <v>0</v>
      </c>
      <c r="H24" s="870">
        <v>0</v>
      </c>
      <c r="I24" s="870">
        <v>0</v>
      </c>
      <c r="J24" s="870">
        <v>0</v>
      </c>
      <c r="K24" s="870">
        <v>0</v>
      </c>
      <c r="L24" s="870">
        <v>0</v>
      </c>
      <c r="M24" s="870">
        <v>0</v>
      </c>
      <c r="N24" s="870">
        <v>0</v>
      </c>
      <c r="O24" s="870">
        <v>0</v>
      </c>
      <c r="P24" s="870">
        <v>0</v>
      </c>
      <c r="Q24" s="870">
        <v>0</v>
      </c>
      <c r="R24" s="870">
        <v>0</v>
      </c>
      <c r="S24" s="870">
        <v>0</v>
      </c>
      <c r="T24" s="870">
        <v>0</v>
      </c>
      <c r="U24" s="870">
        <v>0</v>
      </c>
      <c r="V24" s="870">
        <v>0</v>
      </c>
      <c r="W24" s="870">
        <v>0</v>
      </c>
      <c r="X24" s="870">
        <v>0</v>
      </c>
      <c r="Y24" s="870">
        <v>0</v>
      </c>
      <c r="Z24" s="870">
        <v>0</v>
      </c>
      <c r="AA24" s="870">
        <v>0</v>
      </c>
      <c r="AB24" s="870">
        <v>0</v>
      </c>
      <c r="AC24" s="870">
        <v>0</v>
      </c>
      <c r="AD24" s="870">
        <v>0</v>
      </c>
      <c r="AE24" s="870">
        <v>0</v>
      </c>
    </row>
    <row r="25" spans="1:31">
      <c r="A25" s="870" t="s">
        <v>1846</v>
      </c>
      <c r="B25" s="870">
        <v>11</v>
      </c>
      <c r="C25" s="870">
        <v>1105</v>
      </c>
      <c r="D25" s="870">
        <v>110505</v>
      </c>
      <c r="E25" s="870">
        <v>1105059235</v>
      </c>
      <c r="F25" s="870" t="s">
        <v>4685</v>
      </c>
      <c r="G25" s="870">
        <v>0</v>
      </c>
      <c r="H25" s="870">
        <v>0</v>
      </c>
      <c r="I25" s="870">
        <v>0</v>
      </c>
      <c r="J25" s="870">
        <v>0</v>
      </c>
      <c r="K25" s="870">
        <v>0</v>
      </c>
      <c r="L25" s="870">
        <v>0</v>
      </c>
      <c r="M25" s="870">
        <v>0</v>
      </c>
      <c r="N25" s="870">
        <v>0</v>
      </c>
      <c r="O25" s="870">
        <v>0</v>
      </c>
      <c r="P25" s="870">
        <v>0</v>
      </c>
      <c r="Q25" s="870">
        <v>0</v>
      </c>
      <c r="R25" s="870">
        <v>0</v>
      </c>
      <c r="S25" s="870">
        <v>0</v>
      </c>
      <c r="T25" s="870">
        <v>0</v>
      </c>
      <c r="U25" s="870">
        <v>0</v>
      </c>
      <c r="V25" s="870">
        <v>0</v>
      </c>
      <c r="W25" s="870">
        <v>0</v>
      </c>
      <c r="X25" s="870">
        <v>0</v>
      </c>
      <c r="Y25" s="870">
        <v>0</v>
      </c>
      <c r="Z25" s="870">
        <v>0</v>
      </c>
      <c r="AA25" s="870">
        <v>0</v>
      </c>
      <c r="AB25" s="870">
        <v>0</v>
      </c>
      <c r="AC25" s="870">
        <v>0</v>
      </c>
      <c r="AD25" s="870">
        <v>0</v>
      </c>
      <c r="AE25" s="870">
        <v>0</v>
      </c>
    </row>
    <row r="26" spans="1:31">
      <c r="A26" s="870" t="s">
        <v>1846</v>
      </c>
      <c r="B26" s="870">
        <v>11</v>
      </c>
      <c r="C26" s="870">
        <v>1105</v>
      </c>
      <c r="D26" s="870">
        <v>110505</v>
      </c>
      <c r="E26" s="870">
        <v>1105059236</v>
      </c>
      <c r="F26" s="870" t="s">
        <v>4686</v>
      </c>
      <c r="G26" s="870">
        <v>0</v>
      </c>
      <c r="H26" s="870">
        <v>0</v>
      </c>
      <c r="I26" s="870">
        <v>0</v>
      </c>
      <c r="J26" s="870">
        <v>0</v>
      </c>
      <c r="K26" s="870">
        <v>0</v>
      </c>
      <c r="L26" s="870">
        <v>0</v>
      </c>
      <c r="M26" s="870">
        <v>0</v>
      </c>
      <c r="N26" s="870">
        <v>0</v>
      </c>
      <c r="O26" s="870">
        <v>0</v>
      </c>
      <c r="P26" s="870">
        <v>0</v>
      </c>
      <c r="Q26" s="870">
        <v>0</v>
      </c>
      <c r="R26" s="870">
        <v>0</v>
      </c>
      <c r="S26" s="870">
        <v>0</v>
      </c>
      <c r="T26" s="870">
        <v>0</v>
      </c>
      <c r="U26" s="870">
        <v>0</v>
      </c>
      <c r="V26" s="870">
        <v>0</v>
      </c>
      <c r="W26" s="870">
        <v>0</v>
      </c>
      <c r="X26" s="870">
        <v>0</v>
      </c>
      <c r="Y26" s="870">
        <v>0</v>
      </c>
      <c r="Z26" s="870">
        <v>0</v>
      </c>
      <c r="AA26" s="870">
        <v>0</v>
      </c>
      <c r="AB26" s="870">
        <v>0</v>
      </c>
      <c r="AC26" s="870">
        <v>0</v>
      </c>
      <c r="AD26" s="870">
        <v>0</v>
      </c>
      <c r="AE26" s="870">
        <v>0</v>
      </c>
    </row>
    <row r="27" spans="1:31">
      <c r="A27" s="870" t="s">
        <v>1846</v>
      </c>
      <c r="B27" s="870">
        <v>11</v>
      </c>
      <c r="C27" s="870">
        <v>1105</v>
      </c>
      <c r="D27" s="870">
        <v>110505</v>
      </c>
      <c r="E27" s="870">
        <v>1105059239</v>
      </c>
      <c r="F27" s="870" t="s">
        <v>4687</v>
      </c>
      <c r="G27" s="870">
        <v>0</v>
      </c>
      <c r="H27" s="870">
        <v>0</v>
      </c>
      <c r="I27" s="870">
        <v>0</v>
      </c>
      <c r="J27" s="870">
        <v>0</v>
      </c>
      <c r="K27" s="870">
        <v>0</v>
      </c>
      <c r="L27" s="870">
        <v>0</v>
      </c>
      <c r="M27" s="870">
        <v>0</v>
      </c>
      <c r="N27" s="870">
        <v>0</v>
      </c>
      <c r="O27" s="870">
        <v>0</v>
      </c>
      <c r="P27" s="870">
        <v>0</v>
      </c>
      <c r="Q27" s="870">
        <v>0</v>
      </c>
      <c r="R27" s="870">
        <v>0</v>
      </c>
      <c r="S27" s="870">
        <v>0</v>
      </c>
      <c r="T27" s="870">
        <v>0</v>
      </c>
      <c r="U27" s="870">
        <v>0</v>
      </c>
      <c r="V27" s="870">
        <v>0</v>
      </c>
      <c r="W27" s="870">
        <v>0</v>
      </c>
      <c r="X27" s="870">
        <v>0</v>
      </c>
      <c r="Y27" s="870">
        <v>0</v>
      </c>
      <c r="Z27" s="870">
        <v>0</v>
      </c>
      <c r="AA27" s="870">
        <v>0</v>
      </c>
      <c r="AB27" s="870">
        <v>0</v>
      </c>
      <c r="AC27" s="870">
        <v>0</v>
      </c>
      <c r="AD27" s="870">
        <v>0</v>
      </c>
      <c r="AE27" s="870">
        <v>0</v>
      </c>
    </row>
    <row r="28" spans="1:31">
      <c r="A28" s="870" t="s">
        <v>1846</v>
      </c>
      <c r="B28" s="870">
        <v>11</v>
      </c>
      <c r="C28" s="870">
        <v>1105</v>
      </c>
      <c r="D28" s="870">
        <v>110505</v>
      </c>
      <c r="E28" s="870">
        <v>1105059241</v>
      </c>
      <c r="F28" s="870" t="s">
        <v>4688</v>
      </c>
      <c r="G28" s="870">
        <v>0</v>
      </c>
      <c r="H28" s="870">
        <v>0</v>
      </c>
      <c r="I28" s="870">
        <v>0</v>
      </c>
      <c r="J28" s="870">
        <v>0</v>
      </c>
      <c r="K28" s="870">
        <v>0</v>
      </c>
      <c r="L28" s="870">
        <v>0</v>
      </c>
      <c r="M28" s="870">
        <v>0</v>
      </c>
      <c r="N28" s="870">
        <v>0</v>
      </c>
      <c r="O28" s="870">
        <v>0</v>
      </c>
      <c r="P28" s="870">
        <v>0</v>
      </c>
      <c r="Q28" s="870">
        <v>0</v>
      </c>
      <c r="R28" s="870">
        <v>0</v>
      </c>
      <c r="S28" s="870">
        <v>0</v>
      </c>
      <c r="T28" s="870">
        <v>0</v>
      </c>
      <c r="U28" s="870">
        <v>0</v>
      </c>
      <c r="V28" s="870">
        <v>0</v>
      </c>
      <c r="W28" s="870">
        <v>0</v>
      </c>
      <c r="X28" s="870">
        <v>0</v>
      </c>
      <c r="Y28" s="870">
        <v>0</v>
      </c>
      <c r="Z28" s="870">
        <v>0</v>
      </c>
      <c r="AA28" s="870">
        <v>0</v>
      </c>
      <c r="AB28" s="870">
        <v>0</v>
      </c>
      <c r="AC28" s="870">
        <v>0</v>
      </c>
      <c r="AD28" s="870">
        <v>0</v>
      </c>
      <c r="AE28" s="870">
        <v>0</v>
      </c>
    </row>
    <row r="29" spans="1:31">
      <c r="A29" s="870" t="s">
        <v>1846</v>
      </c>
      <c r="B29" s="870">
        <v>11</v>
      </c>
      <c r="C29" s="870">
        <v>1105</v>
      </c>
      <c r="D29" s="870">
        <v>110505</v>
      </c>
      <c r="E29" s="870">
        <v>1105059243</v>
      </c>
      <c r="F29" s="870" t="s">
        <v>4689</v>
      </c>
      <c r="G29" s="870">
        <v>0</v>
      </c>
      <c r="H29" s="870">
        <v>0</v>
      </c>
      <c r="I29" s="870">
        <v>0</v>
      </c>
      <c r="J29" s="870">
        <v>0</v>
      </c>
      <c r="K29" s="870">
        <v>0</v>
      </c>
      <c r="L29" s="870">
        <v>0</v>
      </c>
      <c r="M29" s="870">
        <v>0</v>
      </c>
      <c r="N29" s="870">
        <v>0</v>
      </c>
      <c r="O29" s="870">
        <v>0</v>
      </c>
      <c r="P29" s="870">
        <v>0</v>
      </c>
      <c r="Q29" s="870">
        <v>0</v>
      </c>
      <c r="R29" s="870">
        <v>0</v>
      </c>
      <c r="S29" s="870">
        <v>0</v>
      </c>
      <c r="T29" s="870">
        <v>0</v>
      </c>
      <c r="U29" s="870">
        <v>0</v>
      </c>
      <c r="V29" s="870">
        <v>0</v>
      </c>
      <c r="W29" s="870">
        <v>0</v>
      </c>
      <c r="X29" s="870">
        <v>0</v>
      </c>
      <c r="Y29" s="870">
        <v>0</v>
      </c>
      <c r="Z29" s="870">
        <v>0</v>
      </c>
      <c r="AA29" s="870">
        <v>0</v>
      </c>
      <c r="AB29" s="870">
        <v>0</v>
      </c>
      <c r="AC29" s="870">
        <v>0</v>
      </c>
      <c r="AD29" s="870">
        <v>0</v>
      </c>
      <c r="AE29" s="870">
        <v>0</v>
      </c>
    </row>
    <row r="30" spans="1:31">
      <c r="A30" s="870" t="s">
        <v>1846</v>
      </c>
      <c r="B30" s="870">
        <v>11</v>
      </c>
      <c r="C30" s="870">
        <v>1105</v>
      </c>
      <c r="D30" s="870">
        <v>110505</v>
      </c>
      <c r="E30" s="870">
        <v>1105059245</v>
      </c>
      <c r="F30" s="870" t="s">
        <v>4690</v>
      </c>
      <c r="G30" s="870">
        <v>0</v>
      </c>
      <c r="H30" s="870">
        <v>0</v>
      </c>
      <c r="I30" s="870">
        <v>0</v>
      </c>
      <c r="J30" s="870">
        <v>0</v>
      </c>
      <c r="K30" s="870">
        <v>0</v>
      </c>
      <c r="L30" s="870">
        <v>0</v>
      </c>
      <c r="M30" s="870">
        <v>0</v>
      </c>
      <c r="N30" s="870">
        <v>0</v>
      </c>
      <c r="O30" s="870">
        <v>0</v>
      </c>
      <c r="P30" s="870">
        <v>0</v>
      </c>
      <c r="Q30" s="870">
        <v>0</v>
      </c>
      <c r="R30" s="870">
        <v>0</v>
      </c>
      <c r="S30" s="870">
        <v>0</v>
      </c>
      <c r="T30" s="870">
        <v>0</v>
      </c>
      <c r="U30" s="870">
        <v>0</v>
      </c>
      <c r="V30" s="870">
        <v>0</v>
      </c>
      <c r="W30" s="870">
        <v>0</v>
      </c>
      <c r="X30" s="870">
        <v>0</v>
      </c>
      <c r="Y30" s="870">
        <v>0</v>
      </c>
      <c r="Z30" s="870">
        <v>0</v>
      </c>
      <c r="AA30" s="870">
        <v>0</v>
      </c>
      <c r="AB30" s="870">
        <v>0</v>
      </c>
      <c r="AC30" s="870">
        <v>0</v>
      </c>
      <c r="AD30" s="870">
        <v>0</v>
      </c>
      <c r="AE30" s="870">
        <v>0</v>
      </c>
    </row>
    <row r="31" spans="1:31">
      <c r="A31" s="870" t="s">
        <v>1846</v>
      </c>
      <c r="B31" s="870">
        <v>11</v>
      </c>
      <c r="C31" s="870">
        <v>1105</v>
      </c>
      <c r="D31" s="870">
        <v>110505</v>
      </c>
      <c r="E31" s="870">
        <v>1105059247</v>
      </c>
      <c r="F31" s="870" t="s">
        <v>4691</v>
      </c>
      <c r="G31" s="870">
        <v>0</v>
      </c>
      <c r="H31" s="870">
        <v>0</v>
      </c>
      <c r="I31" s="870">
        <v>0</v>
      </c>
      <c r="J31" s="870">
        <v>0</v>
      </c>
      <c r="K31" s="870">
        <v>0</v>
      </c>
      <c r="L31" s="870">
        <v>0</v>
      </c>
      <c r="M31" s="870">
        <v>0</v>
      </c>
      <c r="N31" s="870">
        <v>0</v>
      </c>
      <c r="O31" s="870">
        <v>0</v>
      </c>
      <c r="P31" s="870">
        <v>0</v>
      </c>
      <c r="Q31" s="870">
        <v>0</v>
      </c>
      <c r="R31" s="870">
        <v>0</v>
      </c>
      <c r="S31" s="870">
        <v>0</v>
      </c>
      <c r="T31" s="870">
        <v>0</v>
      </c>
      <c r="U31" s="870">
        <v>0</v>
      </c>
      <c r="V31" s="870">
        <v>0</v>
      </c>
      <c r="W31" s="870">
        <v>0</v>
      </c>
      <c r="X31" s="870">
        <v>0</v>
      </c>
      <c r="Y31" s="870">
        <v>0</v>
      </c>
      <c r="Z31" s="870">
        <v>0</v>
      </c>
      <c r="AA31" s="870">
        <v>0</v>
      </c>
      <c r="AB31" s="870">
        <v>0</v>
      </c>
      <c r="AC31" s="870">
        <v>0</v>
      </c>
      <c r="AD31" s="870">
        <v>0</v>
      </c>
      <c r="AE31" s="870">
        <v>0</v>
      </c>
    </row>
    <row r="32" spans="1:31">
      <c r="A32" s="870" t="s">
        <v>1846</v>
      </c>
      <c r="B32" s="870">
        <v>11</v>
      </c>
      <c r="C32" s="870">
        <v>1105</v>
      </c>
      <c r="D32" s="870">
        <v>110505</v>
      </c>
      <c r="E32" s="870">
        <v>1105059248</v>
      </c>
      <c r="F32" s="870" t="s">
        <v>4692</v>
      </c>
      <c r="G32" s="870">
        <v>0</v>
      </c>
      <c r="H32" s="870">
        <v>0</v>
      </c>
      <c r="I32" s="870">
        <v>0</v>
      </c>
      <c r="J32" s="870">
        <v>0</v>
      </c>
      <c r="K32" s="870">
        <v>0</v>
      </c>
      <c r="L32" s="870">
        <v>0</v>
      </c>
      <c r="M32" s="870">
        <v>0</v>
      </c>
      <c r="N32" s="870">
        <v>0</v>
      </c>
      <c r="O32" s="870">
        <v>0</v>
      </c>
      <c r="P32" s="870">
        <v>0</v>
      </c>
      <c r="Q32" s="870">
        <v>0</v>
      </c>
      <c r="R32" s="870">
        <v>0</v>
      </c>
      <c r="S32" s="870">
        <v>0</v>
      </c>
      <c r="T32" s="870">
        <v>0</v>
      </c>
      <c r="U32" s="870">
        <v>0</v>
      </c>
      <c r="V32" s="870">
        <v>0</v>
      </c>
      <c r="W32" s="870">
        <v>0</v>
      </c>
      <c r="X32" s="870">
        <v>0</v>
      </c>
      <c r="Y32" s="870">
        <v>0</v>
      </c>
      <c r="Z32" s="870">
        <v>0</v>
      </c>
      <c r="AA32" s="870">
        <v>0</v>
      </c>
      <c r="AB32" s="870">
        <v>0</v>
      </c>
      <c r="AC32" s="870">
        <v>0</v>
      </c>
      <c r="AD32" s="870">
        <v>0</v>
      </c>
      <c r="AE32" s="870">
        <v>0</v>
      </c>
    </row>
    <row r="33" spans="1:31">
      <c r="A33" s="870" t="s">
        <v>1846</v>
      </c>
      <c r="B33" s="870">
        <v>11</v>
      </c>
      <c r="C33" s="870">
        <v>1105</v>
      </c>
      <c r="D33" s="870">
        <v>110505</v>
      </c>
      <c r="E33" s="870">
        <v>1105059253</v>
      </c>
      <c r="F33" s="870" t="s">
        <v>4693</v>
      </c>
      <c r="G33" s="870">
        <v>0</v>
      </c>
      <c r="H33" s="870">
        <v>0</v>
      </c>
      <c r="I33" s="870">
        <v>0</v>
      </c>
      <c r="J33" s="870">
        <v>0</v>
      </c>
      <c r="K33" s="870">
        <v>0</v>
      </c>
      <c r="L33" s="870">
        <v>0</v>
      </c>
      <c r="M33" s="870">
        <v>0</v>
      </c>
      <c r="N33" s="870">
        <v>0</v>
      </c>
      <c r="O33" s="870">
        <v>0</v>
      </c>
      <c r="P33" s="870">
        <v>0</v>
      </c>
      <c r="Q33" s="870">
        <v>0</v>
      </c>
      <c r="R33" s="870">
        <v>0</v>
      </c>
      <c r="S33" s="870">
        <v>0</v>
      </c>
      <c r="T33" s="870">
        <v>0</v>
      </c>
      <c r="U33" s="870">
        <v>0</v>
      </c>
      <c r="V33" s="870">
        <v>0</v>
      </c>
      <c r="W33" s="870">
        <v>0</v>
      </c>
      <c r="X33" s="870">
        <v>0</v>
      </c>
      <c r="Y33" s="870">
        <v>0</v>
      </c>
      <c r="Z33" s="870">
        <v>0</v>
      </c>
      <c r="AA33" s="870">
        <v>0</v>
      </c>
      <c r="AB33" s="870">
        <v>0</v>
      </c>
      <c r="AC33" s="870">
        <v>0</v>
      </c>
      <c r="AD33" s="870">
        <v>0</v>
      </c>
      <c r="AE33" s="870">
        <v>0</v>
      </c>
    </row>
    <row r="34" spans="1:31">
      <c r="A34" s="870" t="s">
        <v>1846</v>
      </c>
      <c r="B34" s="870">
        <v>11</v>
      </c>
      <c r="C34" s="870">
        <v>1105</v>
      </c>
      <c r="D34" s="870">
        <v>110505</v>
      </c>
      <c r="E34" s="870">
        <v>1105059255</v>
      </c>
      <c r="F34" s="870" t="s">
        <v>4694</v>
      </c>
      <c r="G34" s="870">
        <v>0</v>
      </c>
      <c r="H34" s="870">
        <v>0</v>
      </c>
      <c r="I34" s="870">
        <v>0</v>
      </c>
      <c r="J34" s="870">
        <v>0</v>
      </c>
      <c r="K34" s="870">
        <v>0</v>
      </c>
      <c r="L34" s="870">
        <v>0</v>
      </c>
      <c r="M34" s="870">
        <v>0</v>
      </c>
      <c r="N34" s="870">
        <v>0</v>
      </c>
      <c r="O34" s="870">
        <v>0</v>
      </c>
      <c r="P34" s="870">
        <v>0</v>
      </c>
      <c r="Q34" s="870">
        <v>0</v>
      </c>
      <c r="R34" s="870">
        <v>0</v>
      </c>
      <c r="S34" s="870">
        <v>0</v>
      </c>
      <c r="T34" s="870">
        <v>0</v>
      </c>
      <c r="U34" s="870">
        <v>0</v>
      </c>
      <c r="V34" s="870">
        <v>0</v>
      </c>
      <c r="W34" s="870">
        <v>0</v>
      </c>
      <c r="X34" s="870">
        <v>0</v>
      </c>
      <c r="Y34" s="870">
        <v>0</v>
      </c>
      <c r="Z34" s="870">
        <v>0</v>
      </c>
      <c r="AA34" s="870">
        <v>0</v>
      </c>
      <c r="AB34" s="870">
        <v>0</v>
      </c>
      <c r="AC34" s="870">
        <v>0</v>
      </c>
      <c r="AD34" s="870">
        <v>0</v>
      </c>
      <c r="AE34" s="870">
        <v>0</v>
      </c>
    </row>
    <row r="35" spans="1:31">
      <c r="A35" s="870" t="s">
        <v>1846</v>
      </c>
      <c r="B35" s="870">
        <v>11</v>
      </c>
      <c r="C35" s="870">
        <v>1105</v>
      </c>
      <c r="D35" s="870">
        <v>110505</v>
      </c>
      <c r="E35" s="870">
        <v>1105059256</v>
      </c>
      <c r="F35" s="870" t="s">
        <v>4695</v>
      </c>
      <c r="G35" s="870">
        <v>0</v>
      </c>
      <c r="H35" s="870">
        <v>0</v>
      </c>
      <c r="I35" s="870">
        <v>0</v>
      </c>
      <c r="J35" s="870">
        <v>0</v>
      </c>
      <c r="K35" s="870">
        <v>0</v>
      </c>
      <c r="L35" s="870">
        <v>0</v>
      </c>
      <c r="M35" s="870">
        <v>0</v>
      </c>
      <c r="N35" s="870">
        <v>0</v>
      </c>
      <c r="O35" s="870">
        <v>0</v>
      </c>
      <c r="P35" s="870">
        <v>0</v>
      </c>
      <c r="Q35" s="870">
        <v>0</v>
      </c>
      <c r="R35" s="870">
        <v>0</v>
      </c>
      <c r="S35" s="870">
        <v>0</v>
      </c>
      <c r="T35" s="870">
        <v>0</v>
      </c>
      <c r="U35" s="870">
        <v>0</v>
      </c>
      <c r="V35" s="870">
        <v>0</v>
      </c>
      <c r="W35" s="870">
        <v>0</v>
      </c>
      <c r="X35" s="870">
        <v>0</v>
      </c>
      <c r="Y35" s="870">
        <v>0</v>
      </c>
      <c r="Z35" s="870">
        <v>0</v>
      </c>
      <c r="AA35" s="870">
        <v>0</v>
      </c>
      <c r="AB35" s="870">
        <v>0</v>
      </c>
      <c r="AC35" s="870">
        <v>0</v>
      </c>
      <c r="AD35" s="870">
        <v>0</v>
      </c>
      <c r="AE35" s="870">
        <v>0</v>
      </c>
    </row>
    <row r="36" spans="1:31">
      <c r="A36" s="870" t="s">
        <v>1846</v>
      </c>
      <c r="B36" s="870">
        <v>11</v>
      </c>
      <c r="C36" s="870">
        <v>1105</v>
      </c>
      <c r="D36" s="870">
        <v>110505</v>
      </c>
      <c r="E36" s="870">
        <v>1105059259</v>
      </c>
      <c r="F36" s="870" t="s">
        <v>4696</v>
      </c>
      <c r="G36" s="870">
        <v>0</v>
      </c>
      <c r="H36" s="870">
        <v>0</v>
      </c>
      <c r="I36" s="870">
        <v>0</v>
      </c>
      <c r="J36" s="870">
        <v>0</v>
      </c>
      <c r="K36" s="870">
        <v>0</v>
      </c>
      <c r="L36" s="870">
        <v>0</v>
      </c>
      <c r="M36" s="870">
        <v>0</v>
      </c>
      <c r="N36" s="870">
        <v>0</v>
      </c>
      <c r="O36" s="870">
        <v>0</v>
      </c>
      <c r="P36" s="870">
        <v>0</v>
      </c>
      <c r="Q36" s="870">
        <v>0</v>
      </c>
      <c r="R36" s="870">
        <v>0</v>
      </c>
      <c r="S36" s="870">
        <v>0</v>
      </c>
      <c r="T36" s="870">
        <v>0</v>
      </c>
      <c r="U36" s="870">
        <v>0</v>
      </c>
      <c r="V36" s="870">
        <v>0</v>
      </c>
      <c r="W36" s="870">
        <v>0</v>
      </c>
      <c r="X36" s="870">
        <v>0</v>
      </c>
      <c r="Y36" s="870">
        <v>0</v>
      </c>
      <c r="Z36" s="870">
        <v>0</v>
      </c>
      <c r="AA36" s="870">
        <v>0</v>
      </c>
      <c r="AB36" s="870">
        <v>0</v>
      </c>
      <c r="AC36" s="870">
        <v>0</v>
      </c>
      <c r="AD36" s="870">
        <v>0</v>
      </c>
      <c r="AE36" s="870">
        <v>0</v>
      </c>
    </row>
    <row r="37" spans="1:31">
      <c r="A37" s="870" t="s">
        <v>1846</v>
      </c>
      <c r="B37" s="870">
        <v>11</v>
      </c>
      <c r="C37" s="870">
        <v>1105</v>
      </c>
      <c r="D37" s="870">
        <v>110520</v>
      </c>
      <c r="E37" s="870">
        <v>1105201001</v>
      </c>
      <c r="F37" s="870" t="s">
        <v>402</v>
      </c>
      <c r="G37" s="870">
        <v>158061</v>
      </c>
      <c r="H37" s="870">
        <v>0</v>
      </c>
      <c r="I37" s="870">
        <v>158061</v>
      </c>
      <c r="J37" s="870">
        <v>0</v>
      </c>
      <c r="K37" s="870">
        <v>0</v>
      </c>
      <c r="L37" s="870">
        <v>0</v>
      </c>
      <c r="M37" s="870">
        <v>0</v>
      </c>
      <c r="N37" s="870">
        <v>0</v>
      </c>
      <c r="O37" s="870">
        <v>0</v>
      </c>
      <c r="P37" s="870">
        <v>0</v>
      </c>
      <c r="Q37" s="870">
        <v>0</v>
      </c>
      <c r="R37" s="870">
        <v>0</v>
      </c>
      <c r="S37" s="870">
        <v>0</v>
      </c>
      <c r="T37" s="870">
        <v>0</v>
      </c>
      <c r="U37" s="870">
        <v>0</v>
      </c>
      <c r="V37" s="870">
        <v>0</v>
      </c>
      <c r="W37" s="870">
        <v>0</v>
      </c>
      <c r="X37" s="870">
        <v>0</v>
      </c>
      <c r="Y37" s="870">
        <v>0</v>
      </c>
      <c r="Z37" s="870">
        <v>0</v>
      </c>
      <c r="AA37" s="870">
        <v>0</v>
      </c>
      <c r="AB37" s="870">
        <v>0</v>
      </c>
      <c r="AC37" s="870">
        <v>0</v>
      </c>
      <c r="AD37" s="870">
        <v>0</v>
      </c>
      <c r="AE37" s="870">
        <v>0</v>
      </c>
    </row>
    <row r="38" spans="1:31">
      <c r="A38" s="870" t="s">
        <v>1846</v>
      </c>
      <c r="B38" s="870">
        <v>11</v>
      </c>
      <c r="C38" s="870">
        <v>1105</v>
      </c>
      <c r="D38" s="870">
        <v>110520</v>
      </c>
      <c r="E38" s="870">
        <v>1105201002</v>
      </c>
      <c r="F38" s="870" t="s">
        <v>403</v>
      </c>
      <c r="G38" s="870">
        <v>797800</v>
      </c>
      <c r="H38" s="870">
        <v>0</v>
      </c>
      <c r="I38" s="870">
        <v>797800</v>
      </c>
      <c r="J38" s="870">
        <v>0</v>
      </c>
      <c r="K38" s="870">
        <v>0</v>
      </c>
      <c r="L38" s="870">
        <v>0</v>
      </c>
      <c r="M38" s="870">
        <v>0</v>
      </c>
      <c r="N38" s="870">
        <v>0</v>
      </c>
      <c r="O38" s="870">
        <v>0</v>
      </c>
      <c r="P38" s="870">
        <v>0</v>
      </c>
      <c r="Q38" s="870">
        <v>0</v>
      </c>
      <c r="R38" s="870">
        <v>0</v>
      </c>
      <c r="S38" s="870">
        <v>0</v>
      </c>
      <c r="T38" s="870">
        <v>0</v>
      </c>
      <c r="U38" s="870">
        <v>0</v>
      </c>
      <c r="V38" s="870">
        <v>0</v>
      </c>
      <c r="W38" s="870">
        <v>0</v>
      </c>
      <c r="X38" s="870">
        <v>0</v>
      </c>
      <c r="Y38" s="870">
        <v>0</v>
      </c>
      <c r="Z38" s="870">
        <v>0</v>
      </c>
      <c r="AA38" s="870">
        <v>0</v>
      </c>
      <c r="AB38" s="870">
        <v>0</v>
      </c>
      <c r="AC38" s="870">
        <v>0</v>
      </c>
      <c r="AD38" s="870">
        <v>0</v>
      </c>
      <c r="AE38" s="870">
        <v>0</v>
      </c>
    </row>
    <row r="39" spans="1:31">
      <c r="A39" s="870" t="s">
        <v>1846</v>
      </c>
      <c r="B39" s="870">
        <v>11</v>
      </c>
      <c r="C39" s="870">
        <v>1105</v>
      </c>
      <c r="D39" s="870">
        <v>110520</v>
      </c>
      <c r="E39" s="870">
        <v>1105201003</v>
      </c>
      <c r="F39" s="870" t="s">
        <v>3887</v>
      </c>
      <c r="G39" s="870">
        <v>90750</v>
      </c>
      <c r="H39" s="870">
        <v>0</v>
      </c>
      <c r="I39" s="870">
        <v>90750</v>
      </c>
      <c r="J39" s="870">
        <v>0</v>
      </c>
      <c r="K39" s="870">
        <v>0</v>
      </c>
      <c r="L39" s="870">
        <v>0</v>
      </c>
      <c r="M39" s="870">
        <v>0</v>
      </c>
      <c r="N39" s="870">
        <v>0</v>
      </c>
      <c r="O39" s="870">
        <v>0</v>
      </c>
      <c r="P39" s="870">
        <v>0</v>
      </c>
      <c r="Q39" s="870">
        <v>0</v>
      </c>
      <c r="R39" s="870">
        <v>0</v>
      </c>
      <c r="S39" s="870">
        <v>0</v>
      </c>
      <c r="T39" s="870">
        <v>0</v>
      </c>
      <c r="U39" s="870">
        <v>0</v>
      </c>
      <c r="V39" s="870">
        <v>0</v>
      </c>
      <c r="W39" s="870">
        <v>0</v>
      </c>
      <c r="X39" s="870">
        <v>0</v>
      </c>
      <c r="Y39" s="870">
        <v>0</v>
      </c>
      <c r="Z39" s="870">
        <v>0</v>
      </c>
      <c r="AA39" s="870">
        <v>0</v>
      </c>
      <c r="AB39" s="870">
        <v>0</v>
      </c>
      <c r="AC39" s="870">
        <v>0</v>
      </c>
      <c r="AD39" s="870">
        <v>0</v>
      </c>
      <c r="AE39" s="870">
        <v>0</v>
      </c>
    </row>
    <row r="40" spans="1:31">
      <c r="A40" s="870" t="s">
        <v>1846</v>
      </c>
      <c r="B40" s="870">
        <v>11</v>
      </c>
      <c r="C40" s="870">
        <v>1105</v>
      </c>
      <c r="D40" s="870">
        <v>110520</v>
      </c>
      <c r="E40" s="870">
        <v>1105201005</v>
      </c>
      <c r="F40" s="870" t="s">
        <v>404</v>
      </c>
      <c r="G40" s="870">
        <v>400000</v>
      </c>
      <c r="H40" s="870">
        <v>0</v>
      </c>
      <c r="I40" s="870">
        <v>400000</v>
      </c>
      <c r="J40" s="870">
        <v>0</v>
      </c>
      <c r="K40" s="870">
        <v>0</v>
      </c>
      <c r="L40" s="870">
        <v>0</v>
      </c>
      <c r="M40" s="870">
        <v>0</v>
      </c>
      <c r="N40" s="870">
        <v>0</v>
      </c>
      <c r="O40" s="870">
        <v>0</v>
      </c>
      <c r="P40" s="870">
        <v>0</v>
      </c>
      <c r="Q40" s="870">
        <v>0</v>
      </c>
      <c r="R40" s="870">
        <v>0</v>
      </c>
      <c r="S40" s="870">
        <v>0</v>
      </c>
      <c r="T40" s="870">
        <v>0</v>
      </c>
      <c r="U40" s="870">
        <v>0</v>
      </c>
      <c r="V40" s="870">
        <v>0</v>
      </c>
      <c r="W40" s="870">
        <v>0</v>
      </c>
      <c r="X40" s="870">
        <v>0</v>
      </c>
      <c r="Y40" s="870">
        <v>0</v>
      </c>
      <c r="Z40" s="870">
        <v>0</v>
      </c>
      <c r="AA40" s="870">
        <v>0</v>
      </c>
      <c r="AB40" s="870">
        <v>0</v>
      </c>
      <c r="AC40" s="870">
        <v>0</v>
      </c>
      <c r="AD40" s="870">
        <v>0</v>
      </c>
      <c r="AE40" s="870">
        <v>0</v>
      </c>
    </row>
    <row r="41" spans="1:31">
      <c r="A41" s="870" t="s">
        <v>1846</v>
      </c>
      <c r="B41" s="870">
        <v>11</v>
      </c>
      <c r="C41" s="870">
        <v>1105</v>
      </c>
      <c r="D41" s="870">
        <v>110520</v>
      </c>
      <c r="E41" s="870">
        <v>1105201007</v>
      </c>
      <c r="F41" s="870" t="s">
        <v>405</v>
      </c>
      <c r="G41" s="870">
        <v>84400</v>
      </c>
      <c r="H41" s="870">
        <v>0</v>
      </c>
      <c r="I41" s="870">
        <v>84400</v>
      </c>
      <c r="J41" s="870">
        <v>0</v>
      </c>
      <c r="K41" s="870">
        <v>0</v>
      </c>
      <c r="L41" s="870">
        <v>0</v>
      </c>
      <c r="M41" s="870">
        <v>0</v>
      </c>
      <c r="N41" s="870">
        <v>0</v>
      </c>
      <c r="O41" s="870">
        <v>0</v>
      </c>
      <c r="P41" s="870">
        <v>0</v>
      </c>
      <c r="Q41" s="870">
        <v>0</v>
      </c>
      <c r="R41" s="870">
        <v>0</v>
      </c>
      <c r="S41" s="870">
        <v>0</v>
      </c>
      <c r="T41" s="870">
        <v>0</v>
      </c>
      <c r="U41" s="870">
        <v>0</v>
      </c>
      <c r="V41" s="870">
        <v>0</v>
      </c>
      <c r="W41" s="870">
        <v>0</v>
      </c>
      <c r="X41" s="870">
        <v>0</v>
      </c>
      <c r="Y41" s="870">
        <v>0</v>
      </c>
      <c r="Z41" s="870">
        <v>0</v>
      </c>
      <c r="AA41" s="870">
        <v>0</v>
      </c>
      <c r="AB41" s="870">
        <v>0</v>
      </c>
      <c r="AC41" s="870">
        <v>0</v>
      </c>
      <c r="AD41" s="870">
        <v>0</v>
      </c>
      <c r="AE41" s="870">
        <v>0</v>
      </c>
    </row>
    <row r="42" spans="1:31">
      <c r="A42" s="870" t="s">
        <v>1846</v>
      </c>
      <c r="B42" s="870">
        <v>11</v>
      </c>
      <c r="C42" s="870">
        <v>1105</v>
      </c>
      <c r="D42" s="870">
        <v>110520</v>
      </c>
      <c r="E42" s="870">
        <v>1105201008</v>
      </c>
      <c r="F42" s="870" t="s">
        <v>406</v>
      </c>
      <c r="G42" s="870">
        <v>150000</v>
      </c>
      <c r="H42" s="870">
        <v>0</v>
      </c>
      <c r="I42" s="870">
        <v>150000</v>
      </c>
      <c r="J42" s="870">
        <v>0</v>
      </c>
      <c r="K42" s="870">
        <v>0</v>
      </c>
      <c r="L42" s="870">
        <v>0</v>
      </c>
      <c r="M42" s="870">
        <v>0</v>
      </c>
      <c r="N42" s="870">
        <v>0</v>
      </c>
      <c r="O42" s="870">
        <v>0</v>
      </c>
      <c r="P42" s="870">
        <v>0</v>
      </c>
      <c r="Q42" s="870">
        <v>0</v>
      </c>
      <c r="R42" s="870">
        <v>0</v>
      </c>
      <c r="S42" s="870">
        <v>0</v>
      </c>
      <c r="T42" s="870">
        <v>0</v>
      </c>
      <c r="U42" s="870">
        <v>0</v>
      </c>
      <c r="V42" s="870">
        <v>0</v>
      </c>
      <c r="W42" s="870">
        <v>0</v>
      </c>
      <c r="X42" s="870">
        <v>0</v>
      </c>
      <c r="Y42" s="870">
        <v>0</v>
      </c>
      <c r="Z42" s="870">
        <v>0</v>
      </c>
      <c r="AA42" s="870">
        <v>0</v>
      </c>
      <c r="AB42" s="870">
        <v>0</v>
      </c>
      <c r="AC42" s="870">
        <v>0</v>
      </c>
      <c r="AD42" s="870">
        <v>0</v>
      </c>
      <c r="AE42" s="870">
        <v>0</v>
      </c>
    </row>
    <row r="43" spans="1:31">
      <c r="A43" s="870" t="s">
        <v>1846</v>
      </c>
      <c r="B43" s="870">
        <v>11</v>
      </c>
      <c r="C43" s="870">
        <v>1105</v>
      </c>
      <c r="D43" s="870">
        <v>110520</v>
      </c>
      <c r="E43" s="870">
        <v>1105201010</v>
      </c>
      <c r="F43" s="870" t="s">
        <v>407</v>
      </c>
      <c r="G43" s="870">
        <v>1318000</v>
      </c>
      <c r="H43" s="870">
        <v>0</v>
      </c>
      <c r="I43" s="870">
        <v>1318000</v>
      </c>
      <c r="J43" s="870">
        <v>0</v>
      </c>
      <c r="K43" s="870">
        <v>0</v>
      </c>
      <c r="L43" s="870">
        <v>0</v>
      </c>
      <c r="M43" s="870">
        <v>0</v>
      </c>
      <c r="N43" s="870">
        <v>0</v>
      </c>
      <c r="O43" s="870">
        <v>0</v>
      </c>
      <c r="P43" s="870">
        <v>0</v>
      </c>
      <c r="Q43" s="870">
        <v>0</v>
      </c>
      <c r="R43" s="870">
        <v>0</v>
      </c>
      <c r="S43" s="870">
        <v>0</v>
      </c>
      <c r="T43" s="870">
        <v>0</v>
      </c>
      <c r="U43" s="870">
        <v>0</v>
      </c>
      <c r="V43" s="870">
        <v>0</v>
      </c>
      <c r="W43" s="870">
        <v>0</v>
      </c>
      <c r="X43" s="870">
        <v>0</v>
      </c>
      <c r="Y43" s="870">
        <v>0</v>
      </c>
      <c r="Z43" s="870">
        <v>0</v>
      </c>
      <c r="AA43" s="870">
        <v>0</v>
      </c>
      <c r="AB43" s="870">
        <v>0</v>
      </c>
      <c r="AC43" s="870">
        <v>0</v>
      </c>
      <c r="AD43" s="870">
        <v>0</v>
      </c>
      <c r="AE43" s="870">
        <v>0</v>
      </c>
    </row>
    <row r="44" spans="1:31">
      <c r="A44" s="870" t="s">
        <v>1846</v>
      </c>
      <c r="B44" s="870">
        <v>11</v>
      </c>
      <c r="C44" s="870">
        <v>1105</v>
      </c>
      <c r="D44" s="870">
        <v>110520</v>
      </c>
      <c r="E44" s="870">
        <v>1105201011</v>
      </c>
      <c r="F44" s="870" t="s">
        <v>408</v>
      </c>
      <c r="G44" s="870">
        <v>190000</v>
      </c>
      <c r="H44" s="870">
        <v>0</v>
      </c>
      <c r="I44" s="870">
        <v>190000</v>
      </c>
      <c r="J44" s="870">
        <v>0</v>
      </c>
      <c r="K44" s="870">
        <v>0</v>
      </c>
      <c r="L44" s="870">
        <v>0</v>
      </c>
      <c r="M44" s="870">
        <v>0</v>
      </c>
      <c r="N44" s="870">
        <v>0</v>
      </c>
      <c r="O44" s="870">
        <v>0</v>
      </c>
      <c r="P44" s="870">
        <v>0</v>
      </c>
      <c r="Q44" s="870">
        <v>0</v>
      </c>
      <c r="R44" s="870">
        <v>0</v>
      </c>
      <c r="S44" s="870">
        <v>0</v>
      </c>
      <c r="T44" s="870">
        <v>0</v>
      </c>
      <c r="U44" s="870">
        <v>0</v>
      </c>
      <c r="V44" s="870">
        <v>0</v>
      </c>
      <c r="W44" s="870">
        <v>0</v>
      </c>
      <c r="X44" s="870">
        <v>0</v>
      </c>
      <c r="Y44" s="870">
        <v>0</v>
      </c>
      <c r="Z44" s="870">
        <v>0</v>
      </c>
      <c r="AA44" s="870">
        <v>0</v>
      </c>
      <c r="AB44" s="870">
        <v>0</v>
      </c>
      <c r="AC44" s="870">
        <v>0</v>
      </c>
      <c r="AD44" s="870">
        <v>0</v>
      </c>
      <c r="AE44" s="870">
        <v>0</v>
      </c>
    </row>
    <row r="45" spans="1:31">
      <c r="A45" s="870" t="s">
        <v>1846</v>
      </c>
      <c r="B45" s="870">
        <v>11</v>
      </c>
      <c r="C45" s="870">
        <v>1105</v>
      </c>
      <c r="D45" s="870">
        <v>110520</v>
      </c>
      <c r="E45" s="870">
        <v>1105201013</v>
      </c>
      <c r="F45" s="870" t="s">
        <v>3888</v>
      </c>
      <c r="G45" s="870">
        <v>56150</v>
      </c>
      <c r="H45" s="870">
        <v>0</v>
      </c>
      <c r="I45" s="870">
        <v>56150</v>
      </c>
      <c r="J45" s="870">
        <v>0</v>
      </c>
      <c r="K45" s="870">
        <v>0</v>
      </c>
      <c r="L45" s="870">
        <v>0</v>
      </c>
      <c r="M45" s="870">
        <v>0</v>
      </c>
      <c r="N45" s="870">
        <v>0</v>
      </c>
      <c r="O45" s="870">
        <v>0</v>
      </c>
      <c r="P45" s="870">
        <v>0</v>
      </c>
      <c r="Q45" s="870">
        <v>0</v>
      </c>
      <c r="R45" s="870">
        <v>0</v>
      </c>
      <c r="S45" s="870">
        <v>0</v>
      </c>
      <c r="T45" s="870">
        <v>0</v>
      </c>
      <c r="U45" s="870">
        <v>0</v>
      </c>
      <c r="V45" s="870">
        <v>0</v>
      </c>
      <c r="W45" s="870">
        <v>0</v>
      </c>
      <c r="X45" s="870">
        <v>0</v>
      </c>
      <c r="Y45" s="870">
        <v>0</v>
      </c>
      <c r="Z45" s="870">
        <v>0</v>
      </c>
      <c r="AA45" s="870">
        <v>0</v>
      </c>
      <c r="AB45" s="870">
        <v>0</v>
      </c>
      <c r="AC45" s="870">
        <v>0</v>
      </c>
      <c r="AD45" s="870">
        <v>0</v>
      </c>
      <c r="AE45" s="870">
        <v>0</v>
      </c>
    </row>
    <row r="46" spans="1:31">
      <c r="A46" s="870" t="s">
        <v>1846</v>
      </c>
      <c r="B46" s="870">
        <v>11</v>
      </c>
      <c r="C46" s="870">
        <v>1105</v>
      </c>
      <c r="D46" s="870">
        <v>110520</v>
      </c>
      <c r="E46" s="870">
        <v>1105201014</v>
      </c>
      <c r="F46" s="870" t="s">
        <v>409</v>
      </c>
      <c r="G46" s="870">
        <v>290000</v>
      </c>
      <c r="H46" s="870">
        <v>0</v>
      </c>
      <c r="I46" s="870">
        <v>290000</v>
      </c>
      <c r="J46" s="870">
        <v>0</v>
      </c>
      <c r="K46" s="870">
        <v>0</v>
      </c>
      <c r="L46" s="870">
        <v>0</v>
      </c>
      <c r="M46" s="870">
        <v>0</v>
      </c>
      <c r="N46" s="870">
        <v>0</v>
      </c>
      <c r="O46" s="870">
        <v>0</v>
      </c>
      <c r="P46" s="870">
        <v>0</v>
      </c>
      <c r="Q46" s="870">
        <v>0</v>
      </c>
      <c r="R46" s="870">
        <v>0</v>
      </c>
      <c r="S46" s="870">
        <v>0</v>
      </c>
      <c r="T46" s="870">
        <v>0</v>
      </c>
      <c r="U46" s="870">
        <v>0</v>
      </c>
      <c r="V46" s="870">
        <v>0</v>
      </c>
      <c r="W46" s="870">
        <v>0</v>
      </c>
      <c r="X46" s="870">
        <v>0</v>
      </c>
      <c r="Y46" s="870">
        <v>0</v>
      </c>
      <c r="Z46" s="870">
        <v>0</v>
      </c>
      <c r="AA46" s="870">
        <v>0</v>
      </c>
      <c r="AB46" s="870">
        <v>0</v>
      </c>
      <c r="AC46" s="870">
        <v>0</v>
      </c>
      <c r="AD46" s="870">
        <v>0</v>
      </c>
      <c r="AE46" s="870">
        <v>0</v>
      </c>
    </row>
    <row r="47" spans="1:31">
      <c r="A47" s="870" t="s">
        <v>1846</v>
      </c>
      <c r="B47" s="870">
        <v>11</v>
      </c>
      <c r="C47" s="870">
        <v>1105</v>
      </c>
      <c r="D47" s="870">
        <v>110520</v>
      </c>
      <c r="E47" s="870">
        <v>1105201015</v>
      </c>
      <c r="F47" s="870" t="s">
        <v>410</v>
      </c>
      <c r="G47" s="870">
        <v>11000</v>
      </c>
      <c r="H47" s="870">
        <v>0</v>
      </c>
      <c r="I47" s="870">
        <v>11000</v>
      </c>
      <c r="J47" s="870">
        <v>0</v>
      </c>
      <c r="K47" s="870">
        <v>0</v>
      </c>
      <c r="L47" s="870">
        <v>0</v>
      </c>
      <c r="M47" s="870">
        <v>0</v>
      </c>
      <c r="N47" s="870">
        <v>0</v>
      </c>
      <c r="O47" s="870">
        <v>0</v>
      </c>
      <c r="P47" s="870">
        <v>0</v>
      </c>
      <c r="Q47" s="870">
        <v>0</v>
      </c>
      <c r="R47" s="870">
        <v>0</v>
      </c>
      <c r="S47" s="870">
        <v>0</v>
      </c>
      <c r="T47" s="870">
        <v>0</v>
      </c>
      <c r="U47" s="870">
        <v>0</v>
      </c>
      <c r="V47" s="870">
        <v>0</v>
      </c>
      <c r="W47" s="870">
        <v>0</v>
      </c>
      <c r="X47" s="870">
        <v>0</v>
      </c>
      <c r="Y47" s="870">
        <v>0</v>
      </c>
      <c r="Z47" s="870">
        <v>0</v>
      </c>
      <c r="AA47" s="870">
        <v>0</v>
      </c>
      <c r="AB47" s="870">
        <v>0</v>
      </c>
      <c r="AC47" s="870">
        <v>0</v>
      </c>
      <c r="AD47" s="870">
        <v>0</v>
      </c>
      <c r="AE47" s="870">
        <v>0</v>
      </c>
    </row>
    <row r="48" spans="1:31">
      <c r="A48" s="870" t="s">
        <v>1846</v>
      </c>
      <c r="B48" s="870">
        <v>11</v>
      </c>
      <c r="C48" s="870">
        <v>1105</v>
      </c>
      <c r="D48" s="870">
        <v>110520</v>
      </c>
      <c r="E48" s="870">
        <v>1105201016</v>
      </c>
      <c r="F48" s="870" t="s">
        <v>411</v>
      </c>
      <c r="G48" s="870">
        <v>162979</v>
      </c>
      <c r="H48" s="870">
        <v>0</v>
      </c>
      <c r="I48" s="870">
        <v>162979</v>
      </c>
      <c r="J48" s="870">
        <v>0</v>
      </c>
      <c r="K48" s="870">
        <v>0</v>
      </c>
      <c r="L48" s="870">
        <v>0</v>
      </c>
      <c r="M48" s="870">
        <v>0</v>
      </c>
      <c r="N48" s="870">
        <v>0</v>
      </c>
      <c r="O48" s="870">
        <v>0</v>
      </c>
      <c r="P48" s="870">
        <v>0</v>
      </c>
      <c r="Q48" s="870">
        <v>0</v>
      </c>
      <c r="R48" s="870">
        <v>0</v>
      </c>
      <c r="S48" s="870">
        <v>0</v>
      </c>
      <c r="T48" s="870">
        <v>0</v>
      </c>
      <c r="U48" s="870">
        <v>0</v>
      </c>
      <c r="V48" s="870">
        <v>0</v>
      </c>
      <c r="W48" s="870">
        <v>0</v>
      </c>
      <c r="X48" s="870">
        <v>0</v>
      </c>
      <c r="Y48" s="870">
        <v>0</v>
      </c>
      <c r="Z48" s="870">
        <v>0</v>
      </c>
      <c r="AA48" s="870">
        <v>0</v>
      </c>
      <c r="AB48" s="870">
        <v>0</v>
      </c>
      <c r="AC48" s="870">
        <v>0</v>
      </c>
      <c r="AD48" s="870">
        <v>0</v>
      </c>
      <c r="AE48" s="870">
        <v>0</v>
      </c>
    </row>
    <row r="49" spans="1:31">
      <c r="A49" s="870" t="s">
        <v>1846</v>
      </c>
      <c r="B49" s="870">
        <v>11</v>
      </c>
      <c r="C49" s="870">
        <v>1105</v>
      </c>
      <c r="D49" s="870">
        <v>110520</v>
      </c>
      <c r="E49" s="870">
        <v>1105201019</v>
      </c>
      <c r="F49" s="870" t="s">
        <v>412</v>
      </c>
      <c r="G49" s="870">
        <v>814946</v>
      </c>
      <c r="H49" s="870">
        <v>0</v>
      </c>
      <c r="I49" s="870">
        <v>814946</v>
      </c>
      <c r="J49" s="870">
        <v>0</v>
      </c>
      <c r="K49" s="870">
        <v>0</v>
      </c>
      <c r="L49" s="870">
        <v>0</v>
      </c>
      <c r="M49" s="870">
        <v>0</v>
      </c>
      <c r="N49" s="870">
        <v>0</v>
      </c>
      <c r="O49" s="870">
        <v>0</v>
      </c>
      <c r="P49" s="870">
        <v>0</v>
      </c>
      <c r="Q49" s="870">
        <v>0</v>
      </c>
      <c r="R49" s="870">
        <v>0</v>
      </c>
      <c r="S49" s="870">
        <v>0</v>
      </c>
      <c r="T49" s="870">
        <v>0</v>
      </c>
      <c r="U49" s="870">
        <v>0</v>
      </c>
      <c r="V49" s="870">
        <v>0</v>
      </c>
      <c r="W49" s="870">
        <v>0</v>
      </c>
      <c r="X49" s="870">
        <v>0</v>
      </c>
      <c r="Y49" s="870">
        <v>0</v>
      </c>
      <c r="Z49" s="870">
        <v>0</v>
      </c>
      <c r="AA49" s="870">
        <v>0</v>
      </c>
      <c r="AB49" s="870">
        <v>0</v>
      </c>
      <c r="AC49" s="870">
        <v>0</v>
      </c>
      <c r="AD49" s="870">
        <v>0</v>
      </c>
      <c r="AE49" s="870">
        <v>0</v>
      </c>
    </row>
    <row r="50" spans="1:31">
      <c r="A50" s="870" t="s">
        <v>1846</v>
      </c>
      <c r="B50" s="870">
        <v>11</v>
      </c>
      <c r="C50" s="870">
        <v>1105</v>
      </c>
      <c r="D50" s="870">
        <v>110520</v>
      </c>
      <c r="E50" s="870">
        <v>1105201025</v>
      </c>
      <c r="F50" s="870" t="s">
        <v>413</v>
      </c>
      <c r="G50" s="870">
        <v>200000</v>
      </c>
      <c r="H50" s="870">
        <v>0</v>
      </c>
      <c r="I50" s="870">
        <v>200000</v>
      </c>
      <c r="J50" s="870">
        <v>0</v>
      </c>
      <c r="K50" s="870">
        <v>0</v>
      </c>
      <c r="L50" s="870">
        <v>0</v>
      </c>
      <c r="M50" s="870">
        <v>0</v>
      </c>
      <c r="N50" s="870">
        <v>0</v>
      </c>
      <c r="O50" s="870">
        <v>0</v>
      </c>
      <c r="P50" s="870">
        <v>0</v>
      </c>
      <c r="Q50" s="870">
        <v>0</v>
      </c>
      <c r="R50" s="870">
        <v>0</v>
      </c>
      <c r="S50" s="870">
        <v>0</v>
      </c>
      <c r="T50" s="870">
        <v>0</v>
      </c>
      <c r="U50" s="870">
        <v>0</v>
      </c>
      <c r="V50" s="870">
        <v>0</v>
      </c>
      <c r="W50" s="870">
        <v>0</v>
      </c>
      <c r="X50" s="870">
        <v>0</v>
      </c>
      <c r="Y50" s="870">
        <v>0</v>
      </c>
      <c r="Z50" s="870">
        <v>0</v>
      </c>
      <c r="AA50" s="870">
        <v>0</v>
      </c>
      <c r="AB50" s="870">
        <v>0</v>
      </c>
      <c r="AC50" s="870">
        <v>0</v>
      </c>
      <c r="AD50" s="870">
        <v>0</v>
      </c>
      <c r="AE50" s="870">
        <v>0</v>
      </c>
    </row>
    <row r="51" spans="1:31">
      <c r="A51" s="870" t="s">
        <v>1846</v>
      </c>
      <c r="B51" s="870">
        <v>11</v>
      </c>
      <c r="C51" s="870">
        <v>1105</v>
      </c>
      <c r="D51" s="870">
        <v>110520</v>
      </c>
      <c r="E51" s="870">
        <v>1105201028</v>
      </c>
      <c r="F51" s="870" t="s">
        <v>414</v>
      </c>
      <c r="G51" s="870">
        <v>566236</v>
      </c>
      <c r="H51" s="870">
        <v>0</v>
      </c>
      <c r="I51" s="870">
        <v>566236</v>
      </c>
      <c r="J51" s="870">
        <v>0</v>
      </c>
      <c r="K51" s="870">
        <v>0</v>
      </c>
      <c r="L51" s="870">
        <v>0</v>
      </c>
      <c r="M51" s="870">
        <v>0</v>
      </c>
      <c r="N51" s="870">
        <v>0</v>
      </c>
      <c r="O51" s="870">
        <v>0</v>
      </c>
      <c r="P51" s="870">
        <v>0</v>
      </c>
      <c r="Q51" s="870">
        <v>0</v>
      </c>
      <c r="R51" s="870">
        <v>0</v>
      </c>
      <c r="S51" s="870">
        <v>0</v>
      </c>
      <c r="T51" s="870">
        <v>0</v>
      </c>
      <c r="U51" s="870">
        <v>0</v>
      </c>
      <c r="V51" s="870">
        <v>0</v>
      </c>
      <c r="W51" s="870">
        <v>0</v>
      </c>
      <c r="X51" s="870">
        <v>0</v>
      </c>
      <c r="Y51" s="870">
        <v>0</v>
      </c>
      <c r="Z51" s="870">
        <v>0</v>
      </c>
      <c r="AA51" s="870">
        <v>0</v>
      </c>
      <c r="AB51" s="870">
        <v>0</v>
      </c>
      <c r="AC51" s="870">
        <v>0</v>
      </c>
      <c r="AD51" s="870">
        <v>0</v>
      </c>
      <c r="AE51" s="870">
        <v>0</v>
      </c>
    </row>
    <row r="52" spans="1:31">
      <c r="A52" s="870" t="s">
        <v>1846</v>
      </c>
      <c r="B52" s="870">
        <v>11</v>
      </c>
      <c r="C52" s="870">
        <v>1105</v>
      </c>
      <c r="D52" s="870">
        <v>110520</v>
      </c>
      <c r="E52" s="870">
        <v>1105201031</v>
      </c>
      <c r="F52" s="870" t="s">
        <v>1848</v>
      </c>
      <c r="G52" s="870">
        <v>0</v>
      </c>
      <c r="H52" s="870">
        <v>0</v>
      </c>
      <c r="I52" s="870">
        <v>0</v>
      </c>
      <c r="J52" s="870">
        <v>0</v>
      </c>
      <c r="K52" s="870">
        <v>0</v>
      </c>
      <c r="L52" s="870">
        <v>0</v>
      </c>
      <c r="M52" s="870">
        <v>0</v>
      </c>
      <c r="N52" s="870">
        <v>0</v>
      </c>
      <c r="O52" s="870">
        <v>0</v>
      </c>
      <c r="P52" s="870">
        <v>0</v>
      </c>
      <c r="Q52" s="870">
        <v>0</v>
      </c>
      <c r="R52" s="870">
        <v>0</v>
      </c>
      <c r="S52" s="870">
        <v>0</v>
      </c>
      <c r="T52" s="870">
        <v>0</v>
      </c>
      <c r="U52" s="870">
        <v>0</v>
      </c>
      <c r="V52" s="870">
        <v>0</v>
      </c>
      <c r="W52" s="870">
        <v>0</v>
      </c>
      <c r="X52" s="870">
        <v>0</v>
      </c>
      <c r="Y52" s="870">
        <v>0</v>
      </c>
      <c r="Z52" s="870">
        <v>0</v>
      </c>
      <c r="AA52" s="870">
        <v>0</v>
      </c>
      <c r="AB52" s="870">
        <v>0</v>
      </c>
      <c r="AC52" s="870">
        <v>0</v>
      </c>
      <c r="AD52" s="870">
        <v>0</v>
      </c>
      <c r="AE52" s="870">
        <v>0</v>
      </c>
    </row>
    <row r="53" spans="1:31">
      <c r="A53" s="870" t="s">
        <v>1846</v>
      </c>
      <c r="B53" s="870">
        <v>11</v>
      </c>
      <c r="C53" s="870">
        <v>1105</v>
      </c>
      <c r="D53" s="870">
        <v>110520</v>
      </c>
      <c r="E53" s="870">
        <v>1105201032</v>
      </c>
      <c r="F53" s="870" t="s">
        <v>415</v>
      </c>
      <c r="G53" s="870">
        <v>30000</v>
      </c>
      <c r="H53" s="870">
        <v>0</v>
      </c>
      <c r="I53" s="870">
        <v>30000</v>
      </c>
      <c r="J53" s="870">
        <v>0</v>
      </c>
      <c r="K53" s="870">
        <v>0</v>
      </c>
      <c r="L53" s="870">
        <v>0</v>
      </c>
      <c r="M53" s="870">
        <v>0</v>
      </c>
      <c r="N53" s="870">
        <v>0</v>
      </c>
      <c r="O53" s="870">
        <v>0</v>
      </c>
      <c r="P53" s="870">
        <v>0</v>
      </c>
      <c r="Q53" s="870">
        <v>0</v>
      </c>
      <c r="R53" s="870">
        <v>0</v>
      </c>
      <c r="S53" s="870">
        <v>0</v>
      </c>
      <c r="T53" s="870">
        <v>0</v>
      </c>
      <c r="U53" s="870">
        <v>0</v>
      </c>
      <c r="V53" s="870">
        <v>0</v>
      </c>
      <c r="W53" s="870">
        <v>0</v>
      </c>
      <c r="X53" s="870">
        <v>0</v>
      </c>
      <c r="Y53" s="870">
        <v>0</v>
      </c>
      <c r="Z53" s="870">
        <v>0</v>
      </c>
      <c r="AA53" s="870">
        <v>0</v>
      </c>
      <c r="AB53" s="870">
        <v>0</v>
      </c>
      <c r="AC53" s="870">
        <v>0</v>
      </c>
      <c r="AD53" s="870">
        <v>0</v>
      </c>
      <c r="AE53" s="870">
        <v>0</v>
      </c>
    </row>
    <row r="54" spans="1:31">
      <c r="A54" s="870" t="s">
        <v>1846</v>
      </c>
      <c r="B54" s="870">
        <v>11</v>
      </c>
      <c r="C54" s="870">
        <v>1105</v>
      </c>
      <c r="D54" s="870">
        <v>110520</v>
      </c>
      <c r="E54" s="870">
        <v>1105201036</v>
      </c>
      <c r="F54" s="870" t="s">
        <v>416</v>
      </c>
      <c r="G54" s="870">
        <v>600000</v>
      </c>
      <c r="H54" s="870">
        <v>0</v>
      </c>
      <c r="I54" s="870">
        <v>600000</v>
      </c>
      <c r="J54" s="870">
        <v>0</v>
      </c>
      <c r="K54" s="870">
        <v>0</v>
      </c>
      <c r="L54" s="870">
        <v>0</v>
      </c>
      <c r="M54" s="870">
        <v>0</v>
      </c>
      <c r="N54" s="870">
        <v>0</v>
      </c>
      <c r="O54" s="870">
        <v>0</v>
      </c>
      <c r="P54" s="870">
        <v>0</v>
      </c>
      <c r="Q54" s="870">
        <v>0</v>
      </c>
      <c r="R54" s="870">
        <v>0</v>
      </c>
      <c r="S54" s="870">
        <v>0</v>
      </c>
      <c r="T54" s="870">
        <v>0</v>
      </c>
      <c r="U54" s="870">
        <v>0</v>
      </c>
      <c r="V54" s="870">
        <v>0</v>
      </c>
      <c r="W54" s="870">
        <v>0</v>
      </c>
      <c r="X54" s="870">
        <v>0</v>
      </c>
      <c r="Y54" s="870">
        <v>0</v>
      </c>
      <c r="Z54" s="870">
        <v>0</v>
      </c>
      <c r="AA54" s="870">
        <v>0</v>
      </c>
      <c r="AB54" s="870">
        <v>0</v>
      </c>
      <c r="AC54" s="870">
        <v>0</v>
      </c>
      <c r="AD54" s="870">
        <v>0</v>
      </c>
      <c r="AE54" s="870">
        <v>0</v>
      </c>
    </row>
    <row r="55" spans="1:31">
      <c r="A55" s="870" t="s">
        <v>1846</v>
      </c>
      <c r="B55" s="870">
        <v>11</v>
      </c>
      <c r="C55" s="870">
        <v>1105</v>
      </c>
      <c r="D55" s="870">
        <v>110520</v>
      </c>
      <c r="E55" s="870">
        <v>1105201075</v>
      </c>
      <c r="F55" s="870" t="s">
        <v>417</v>
      </c>
      <c r="G55" s="870">
        <v>600000</v>
      </c>
      <c r="H55" s="870">
        <v>0</v>
      </c>
      <c r="I55" s="870">
        <v>600000</v>
      </c>
      <c r="J55" s="870">
        <v>0</v>
      </c>
      <c r="K55" s="870">
        <v>0</v>
      </c>
      <c r="L55" s="870">
        <v>0</v>
      </c>
      <c r="M55" s="870">
        <v>0</v>
      </c>
      <c r="N55" s="870">
        <v>0</v>
      </c>
      <c r="O55" s="870">
        <v>0</v>
      </c>
      <c r="P55" s="870">
        <v>0</v>
      </c>
      <c r="Q55" s="870">
        <v>0</v>
      </c>
      <c r="R55" s="870">
        <v>0</v>
      </c>
      <c r="S55" s="870">
        <v>0</v>
      </c>
      <c r="T55" s="870">
        <v>0</v>
      </c>
      <c r="U55" s="870">
        <v>0</v>
      </c>
      <c r="V55" s="870">
        <v>0</v>
      </c>
      <c r="W55" s="870">
        <v>0</v>
      </c>
      <c r="X55" s="870">
        <v>0</v>
      </c>
      <c r="Y55" s="870">
        <v>0</v>
      </c>
      <c r="Z55" s="870">
        <v>0</v>
      </c>
      <c r="AA55" s="870">
        <v>0</v>
      </c>
      <c r="AB55" s="870">
        <v>0</v>
      </c>
      <c r="AC55" s="870">
        <v>0</v>
      </c>
      <c r="AD55" s="870">
        <v>0</v>
      </c>
      <c r="AE55" s="870">
        <v>0</v>
      </c>
    </row>
    <row r="56" spans="1:31">
      <c r="A56" s="870" t="s">
        <v>1846</v>
      </c>
      <c r="B56" s="870">
        <v>11</v>
      </c>
      <c r="C56" s="870">
        <v>1105</v>
      </c>
      <c r="D56" s="870">
        <v>110520</v>
      </c>
      <c r="E56" s="870">
        <v>1105201084</v>
      </c>
      <c r="F56" s="870" t="s">
        <v>418</v>
      </c>
      <c r="G56" s="870">
        <v>1098047</v>
      </c>
      <c r="H56" s="870">
        <v>0</v>
      </c>
      <c r="I56" s="870">
        <v>1098047</v>
      </c>
      <c r="J56" s="870">
        <v>0</v>
      </c>
      <c r="K56" s="870">
        <v>0</v>
      </c>
      <c r="L56" s="870">
        <v>0</v>
      </c>
      <c r="M56" s="870">
        <v>0</v>
      </c>
      <c r="N56" s="870">
        <v>0</v>
      </c>
      <c r="O56" s="870">
        <v>0</v>
      </c>
      <c r="P56" s="870">
        <v>0</v>
      </c>
      <c r="Q56" s="870">
        <v>0</v>
      </c>
      <c r="R56" s="870">
        <v>0</v>
      </c>
      <c r="S56" s="870">
        <v>0</v>
      </c>
      <c r="T56" s="870">
        <v>0</v>
      </c>
      <c r="U56" s="870">
        <v>0</v>
      </c>
      <c r="V56" s="870">
        <v>0</v>
      </c>
      <c r="W56" s="870">
        <v>0</v>
      </c>
      <c r="X56" s="870">
        <v>0</v>
      </c>
      <c r="Y56" s="870">
        <v>0</v>
      </c>
      <c r="Z56" s="870">
        <v>0</v>
      </c>
      <c r="AA56" s="870">
        <v>0</v>
      </c>
      <c r="AB56" s="870">
        <v>0</v>
      </c>
      <c r="AC56" s="870">
        <v>0</v>
      </c>
      <c r="AD56" s="870">
        <v>0</v>
      </c>
      <c r="AE56" s="870">
        <v>0</v>
      </c>
    </row>
    <row r="57" spans="1:31">
      <c r="A57" s="870" t="s">
        <v>1846</v>
      </c>
      <c r="B57" s="870">
        <v>11</v>
      </c>
      <c r="C57" s="870">
        <v>1105</v>
      </c>
      <c r="D57" s="870">
        <v>110520</v>
      </c>
      <c r="E57" s="870">
        <v>1105201085</v>
      </c>
      <c r="F57" s="870" t="s">
        <v>419</v>
      </c>
      <c r="G57" s="870">
        <v>242342</v>
      </c>
      <c r="H57" s="870">
        <v>0</v>
      </c>
      <c r="I57" s="870">
        <v>242342</v>
      </c>
      <c r="J57" s="870">
        <v>0</v>
      </c>
      <c r="K57" s="870">
        <v>0</v>
      </c>
      <c r="L57" s="870">
        <v>0</v>
      </c>
      <c r="M57" s="870">
        <v>0</v>
      </c>
      <c r="N57" s="870">
        <v>0</v>
      </c>
      <c r="O57" s="870">
        <v>0</v>
      </c>
      <c r="P57" s="870">
        <v>0</v>
      </c>
      <c r="Q57" s="870">
        <v>0</v>
      </c>
      <c r="R57" s="870">
        <v>0</v>
      </c>
      <c r="S57" s="870">
        <v>0</v>
      </c>
      <c r="T57" s="870">
        <v>0</v>
      </c>
      <c r="U57" s="870">
        <v>0</v>
      </c>
      <c r="V57" s="870">
        <v>0</v>
      </c>
      <c r="W57" s="870">
        <v>0</v>
      </c>
      <c r="X57" s="870">
        <v>0</v>
      </c>
      <c r="Y57" s="870">
        <v>0</v>
      </c>
      <c r="Z57" s="870">
        <v>0</v>
      </c>
      <c r="AA57" s="870">
        <v>0</v>
      </c>
      <c r="AB57" s="870">
        <v>0</v>
      </c>
      <c r="AC57" s="870">
        <v>0</v>
      </c>
      <c r="AD57" s="870">
        <v>0</v>
      </c>
      <c r="AE57" s="870">
        <v>0</v>
      </c>
    </row>
    <row r="58" spans="1:31">
      <c r="A58" s="870" t="s">
        <v>1846</v>
      </c>
      <c r="B58" s="870">
        <v>11</v>
      </c>
      <c r="C58" s="870">
        <v>1105</v>
      </c>
      <c r="D58" s="870">
        <v>110520</v>
      </c>
      <c r="E58" s="870">
        <v>1105201086</v>
      </c>
      <c r="F58" s="870" t="s">
        <v>420</v>
      </c>
      <c r="G58" s="870">
        <v>890000</v>
      </c>
      <c r="H58" s="870">
        <v>0</v>
      </c>
      <c r="I58" s="870">
        <v>890000</v>
      </c>
      <c r="J58" s="870">
        <v>0</v>
      </c>
      <c r="K58" s="870">
        <v>0</v>
      </c>
      <c r="L58" s="870">
        <v>0</v>
      </c>
      <c r="M58" s="870">
        <v>0</v>
      </c>
      <c r="N58" s="870">
        <v>0</v>
      </c>
      <c r="O58" s="870">
        <v>0</v>
      </c>
      <c r="P58" s="870">
        <v>0</v>
      </c>
      <c r="Q58" s="870">
        <v>0</v>
      </c>
      <c r="R58" s="870">
        <v>0</v>
      </c>
      <c r="S58" s="870">
        <v>0</v>
      </c>
      <c r="T58" s="870">
        <v>0</v>
      </c>
      <c r="U58" s="870">
        <v>0</v>
      </c>
      <c r="V58" s="870">
        <v>0</v>
      </c>
      <c r="W58" s="870">
        <v>0</v>
      </c>
      <c r="X58" s="870">
        <v>0</v>
      </c>
      <c r="Y58" s="870">
        <v>0</v>
      </c>
      <c r="Z58" s="870">
        <v>0</v>
      </c>
      <c r="AA58" s="870">
        <v>0</v>
      </c>
      <c r="AB58" s="870">
        <v>0</v>
      </c>
      <c r="AC58" s="870">
        <v>0</v>
      </c>
      <c r="AD58" s="870">
        <v>0</v>
      </c>
      <c r="AE58" s="870">
        <v>0</v>
      </c>
    </row>
    <row r="59" spans="1:31">
      <c r="A59" s="870" t="s">
        <v>1846</v>
      </c>
      <c r="B59" s="870">
        <v>11</v>
      </c>
      <c r="C59" s="870">
        <v>1105</v>
      </c>
      <c r="D59" s="870">
        <v>110520</v>
      </c>
      <c r="E59" s="870">
        <v>1105201087</v>
      </c>
      <c r="F59" s="870" t="s">
        <v>421</v>
      </c>
      <c r="G59" s="870">
        <v>500000</v>
      </c>
      <c r="H59" s="870">
        <v>0</v>
      </c>
      <c r="I59" s="870">
        <v>500000</v>
      </c>
      <c r="J59" s="870">
        <v>0</v>
      </c>
      <c r="K59" s="870">
        <v>0</v>
      </c>
      <c r="L59" s="870">
        <v>0</v>
      </c>
      <c r="M59" s="870">
        <v>0</v>
      </c>
      <c r="N59" s="870">
        <v>0</v>
      </c>
      <c r="O59" s="870">
        <v>0</v>
      </c>
      <c r="P59" s="870">
        <v>0</v>
      </c>
      <c r="Q59" s="870">
        <v>0</v>
      </c>
      <c r="R59" s="870">
        <v>0</v>
      </c>
      <c r="S59" s="870">
        <v>0</v>
      </c>
      <c r="T59" s="870">
        <v>0</v>
      </c>
      <c r="U59" s="870">
        <v>0</v>
      </c>
      <c r="V59" s="870">
        <v>0</v>
      </c>
      <c r="W59" s="870">
        <v>0</v>
      </c>
      <c r="X59" s="870">
        <v>0</v>
      </c>
      <c r="Y59" s="870">
        <v>0</v>
      </c>
      <c r="Z59" s="870">
        <v>0</v>
      </c>
      <c r="AA59" s="870">
        <v>0</v>
      </c>
      <c r="AB59" s="870">
        <v>0</v>
      </c>
      <c r="AC59" s="870">
        <v>0</v>
      </c>
      <c r="AD59" s="870">
        <v>0</v>
      </c>
      <c r="AE59" s="870">
        <v>0</v>
      </c>
    </row>
    <row r="60" spans="1:31">
      <c r="A60" s="870" t="s">
        <v>1846</v>
      </c>
      <c r="B60" s="870">
        <v>11</v>
      </c>
      <c r="C60" s="870">
        <v>1105</v>
      </c>
      <c r="D60" s="870">
        <v>110520</v>
      </c>
      <c r="E60" s="870">
        <v>1105201088</v>
      </c>
      <c r="F60" s="870" t="s">
        <v>422</v>
      </c>
      <c r="G60" s="870">
        <v>964720</v>
      </c>
      <c r="H60" s="870">
        <v>0</v>
      </c>
      <c r="I60" s="870">
        <v>964720</v>
      </c>
      <c r="J60" s="870">
        <v>0</v>
      </c>
      <c r="K60" s="870">
        <v>0</v>
      </c>
      <c r="L60" s="870">
        <v>0</v>
      </c>
      <c r="M60" s="870">
        <v>0</v>
      </c>
      <c r="N60" s="870">
        <v>0</v>
      </c>
      <c r="O60" s="870">
        <v>0</v>
      </c>
      <c r="P60" s="870">
        <v>0</v>
      </c>
      <c r="Q60" s="870">
        <v>0</v>
      </c>
      <c r="R60" s="870">
        <v>0</v>
      </c>
      <c r="S60" s="870">
        <v>0</v>
      </c>
      <c r="T60" s="870">
        <v>0</v>
      </c>
      <c r="U60" s="870">
        <v>0</v>
      </c>
      <c r="V60" s="870">
        <v>0</v>
      </c>
      <c r="W60" s="870">
        <v>0</v>
      </c>
      <c r="X60" s="870">
        <v>0</v>
      </c>
      <c r="Y60" s="870">
        <v>0</v>
      </c>
      <c r="Z60" s="870">
        <v>0</v>
      </c>
      <c r="AA60" s="870">
        <v>0</v>
      </c>
      <c r="AB60" s="870">
        <v>0</v>
      </c>
      <c r="AC60" s="870">
        <v>0</v>
      </c>
      <c r="AD60" s="870">
        <v>0</v>
      </c>
      <c r="AE60" s="870">
        <v>0</v>
      </c>
    </row>
    <row r="61" spans="1:31">
      <c r="A61" s="870" t="s">
        <v>1846</v>
      </c>
      <c r="B61" s="870">
        <v>11</v>
      </c>
      <c r="C61" s="870">
        <v>1105</v>
      </c>
      <c r="D61" s="870">
        <v>110520</v>
      </c>
      <c r="E61" s="870">
        <v>1105201089</v>
      </c>
      <c r="F61" s="870" t="s">
        <v>423</v>
      </c>
      <c r="G61" s="870">
        <v>153096</v>
      </c>
      <c r="H61" s="870">
        <v>0</v>
      </c>
      <c r="I61" s="870">
        <v>153096</v>
      </c>
      <c r="J61" s="870">
        <v>0</v>
      </c>
      <c r="K61" s="870">
        <v>0</v>
      </c>
      <c r="L61" s="870">
        <v>0</v>
      </c>
      <c r="M61" s="870">
        <v>0</v>
      </c>
      <c r="N61" s="870">
        <v>0</v>
      </c>
      <c r="O61" s="870">
        <v>0</v>
      </c>
      <c r="P61" s="870">
        <v>0</v>
      </c>
      <c r="Q61" s="870">
        <v>0</v>
      </c>
      <c r="R61" s="870">
        <v>0</v>
      </c>
      <c r="S61" s="870">
        <v>0</v>
      </c>
      <c r="T61" s="870">
        <v>0</v>
      </c>
      <c r="U61" s="870">
        <v>0</v>
      </c>
      <c r="V61" s="870">
        <v>0</v>
      </c>
      <c r="W61" s="870">
        <v>0</v>
      </c>
      <c r="X61" s="870">
        <v>0</v>
      </c>
      <c r="Y61" s="870">
        <v>0</v>
      </c>
      <c r="Z61" s="870">
        <v>0</v>
      </c>
      <c r="AA61" s="870">
        <v>0</v>
      </c>
      <c r="AB61" s="870">
        <v>0</v>
      </c>
      <c r="AC61" s="870">
        <v>0</v>
      </c>
      <c r="AD61" s="870">
        <v>0</v>
      </c>
      <c r="AE61" s="870">
        <v>0</v>
      </c>
    </row>
    <row r="62" spans="1:31">
      <c r="A62" s="870" t="s">
        <v>1846</v>
      </c>
      <c r="B62" s="870">
        <v>11</v>
      </c>
      <c r="C62" s="870">
        <v>1110</v>
      </c>
      <c r="D62" s="870">
        <v>111005</v>
      </c>
      <c r="E62" s="870">
        <v>1110050002</v>
      </c>
      <c r="F62" s="870" t="s">
        <v>3376</v>
      </c>
      <c r="G62" s="870">
        <v>0</v>
      </c>
      <c r="H62" s="870">
        <v>0</v>
      </c>
      <c r="I62" s="870">
        <v>0</v>
      </c>
      <c r="J62" s="870">
        <v>0</v>
      </c>
      <c r="K62" s="870">
        <v>0</v>
      </c>
      <c r="L62" s="870">
        <v>0</v>
      </c>
      <c r="M62" s="870">
        <v>0</v>
      </c>
      <c r="N62" s="870">
        <v>0</v>
      </c>
      <c r="O62" s="870">
        <v>0</v>
      </c>
      <c r="P62" s="870">
        <v>0</v>
      </c>
      <c r="Q62" s="870">
        <v>0</v>
      </c>
      <c r="R62" s="870">
        <v>0</v>
      </c>
      <c r="S62" s="870">
        <v>0</v>
      </c>
      <c r="T62" s="870">
        <v>0</v>
      </c>
      <c r="U62" s="870">
        <v>0</v>
      </c>
      <c r="V62" s="870">
        <v>0</v>
      </c>
      <c r="W62" s="870">
        <v>0</v>
      </c>
      <c r="X62" s="870">
        <v>0</v>
      </c>
      <c r="Y62" s="870">
        <v>0</v>
      </c>
      <c r="Z62" s="870">
        <v>0</v>
      </c>
      <c r="AA62" s="870">
        <v>0</v>
      </c>
      <c r="AB62" s="870">
        <v>0</v>
      </c>
      <c r="AC62" s="870">
        <v>0</v>
      </c>
      <c r="AD62" s="870">
        <v>0</v>
      </c>
      <c r="AE62" s="870">
        <v>0</v>
      </c>
    </row>
    <row r="63" spans="1:31">
      <c r="A63" s="870" t="s">
        <v>1846</v>
      </c>
      <c r="B63" s="870">
        <v>11</v>
      </c>
      <c r="C63" s="870">
        <v>1110</v>
      </c>
      <c r="D63" s="870">
        <v>111005</v>
      </c>
      <c r="E63" s="870">
        <v>1110051888</v>
      </c>
      <c r="F63" s="870" t="s">
        <v>424</v>
      </c>
      <c r="G63" s="870">
        <v>32142245222</v>
      </c>
      <c r="H63" s="870">
        <v>0</v>
      </c>
      <c r="I63" s="870">
        <v>32142245221.599998</v>
      </c>
      <c r="J63" s="870">
        <v>-0.40000152587890625</v>
      </c>
      <c r="K63" s="870">
        <v>0</v>
      </c>
      <c r="L63" s="870">
        <v>0</v>
      </c>
      <c r="M63" s="870">
        <v>-0.40000152587890625</v>
      </c>
      <c r="N63" s="870">
        <v>0</v>
      </c>
      <c r="O63" s="870">
        <v>-0.40000152587890625</v>
      </c>
      <c r="P63" s="870">
        <v>-0.14800056457519531</v>
      </c>
      <c r="Q63" s="870">
        <v>0</v>
      </c>
      <c r="R63" s="870">
        <v>0</v>
      </c>
      <c r="S63" s="870">
        <v>0</v>
      </c>
      <c r="T63" s="870">
        <v>0</v>
      </c>
      <c r="U63" s="870">
        <v>0</v>
      </c>
      <c r="V63" s="870">
        <v>0</v>
      </c>
      <c r="W63" s="870">
        <v>0</v>
      </c>
      <c r="X63" s="870">
        <v>-0.14800056457519531</v>
      </c>
      <c r="Y63" s="870">
        <v>0.37</v>
      </c>
      <c r="Z63" s="870">
        <v>0</v>
      </c>
      <c r="AA63" s="870">
        <v>-0.14800056457519531</v>
      </c>
      <c r="AB63" s="870">
        <v>0</v>
      </c>
      <c r="AC63" s="870">
        <v>-0.14800056457519531</v>
      </c>
      <c r="AD63" s="870">
        <v>0</v>
      </c>
      <c r="AE63" s="870">
        <v>0</v>
      </c>
    </row>
    <row r="64" spans="1:31">
      <c r="A64" s="870" t="s">
        <v>1846</v>
      </c>
      <c r="B64" s="870">
        <v>11</v>
      </c>
      <c r="C64" s="870">
        <v>1110</v>
      </c>
      <c r="D64" s="870">
        <v>111005</v>
      </c>
      <c r="E64" s="870">
        <v>1110059001</v>
      </c>
      <c r="F64" s="870" t="s">
        <v>425</v>
      </c>
      <c r="G64" s="870">
        <v>3567965596565</v>
      </c>
      <c r="H64" s="870">
        <v>0</v>
      </c>
      <c r="I64" s="870">
        <v>3567965596565.4702</v>
      </c>
      <c r="J64" s="870">
        <v>0.47021484375</v>
      </c>
      <c r="K64" s="870">
        <v>0</v>
      </c>
      <c r="L64" s="870">
        <v>0.47021484375</v>
      </c>
      <c r="M64" s="870">
        <v>0</v>
      </c>
      <c r="N64" s="870">
        <v>0</v>
      </c>
      <c r="O64" s="870">
        <v>0.47021484375</v>
      </c>
      <c r="P64" s="870">
        <v>0.1739794921875</v>
      </c>
      <c r="Q64" s="870">
        <v>0</v>
      </c>
      <c r="R64" s="870">
        <v>0</v>
      </c>
      <c r="S64" s="870">
        <v>0</v>
      </c>
      <c r="T64" s="870">
        <v>0</v>
      </c>
      <c r="U64" s="870">
        <v>0</v>
      </c>
      <c r="V64" s="870">
        <v>0</v>
      </c>
      <c r="W64" s="870">
        <v>0</v>
      </c>
      <c r="X64" s="870">
        <v>0.1739794921875</v>
      </c>
      <c r="Y64" s="870">
        <v>0.37</v>
      </c>
      <c r="Z64" s="870">
        <v>0.1739794921875</v>
      </c>
      <c r="AA64" s="870">
        <v>0</v>
      </c>
      <c r="AB64" s="870">
        <v>0.1739794921875</v>
      </c>
      <c r="AC64" s="870">
        <v>0</v>
      </c>
      <c r="AD64" s="870">
        <v>0</v>
      </c>
      <c r="AE64" s="870">
        <v>0</v>
      </c>
    </row>
    <row r="65" spans="1:31">
      <c r="A65" s="870" t="s">
        <v>1846</v>
      </c>
      <c r="B65" s="870">
        <v>11</v>
      </c>
      <c r="C65" s="870">
        <v>1110</v>
      </c>
      <c r="D65" s="870">
        <v>111005</v>
      </c>
      <c r="E65" s="870">
        <v>1110059010</v>
      </c>
      <c r="F65" s="870" t="s">
        <v>426</v>
      </c>
      <c r="G65" s="870">
        <v>0</v>
      </c>
      <c r="H65" s="870">
        <v>0</v>
      </c>
      <c r="I65" s="870">
        <v>0</v>
      </c>
      <c r="J65" s="870">
        <v>0</v>
      </c>
      <c r="K65" s="870">
        <v>0</v>
      </c>
      <c r="L65" s="870">
        <v>0</v>
      </c>
      <c r="M65" s="870">
        <v>0</v>
      </c>
      <c r="N65" s="870">
        <v>0</v>
      </c>
      <c r="O65" s="870">
        <v>0</v>
      </c>
      <c r="P65" s="870">
        <v>0</v>
      </c>
      <c r="Q65" s="870">
        <v>0</v>
      </c>
      <c r="R65" s="870">
        <v>0</v>
      </c>
      <c r="S65" s="870">
        <v>0</v>
      </c>
      <c r="T65" s="870">
        <v>0</v>
      </c>
      <c r="U65" s="870">
        <v>0</v>
      </c>
      <c r="V65" s="870">
        <v>0</v>
      </c>
      <c r="W65" s="870">
        <v>0</v>
      </c>
      <c r="X65" s="870">
        <v>0</v>
      </c>
      <c r="Y65" s="870">
        <v>0</v>
      </c>
      <c r="Z65" s="870">
        <v>0</v>
      </c>
      <c r="AA65" s="870">
        <v>0</v>
      </c>
      <c r="AB65" s="870">
        <v>0</v>
      </c>
      <c r="AC65" s="870">
        <v>0</v>
      </c>
      <c r="AD65" s="870">
        <v>0</v>
      </c>
      <c r="AE65" s="870">
        <v>0</v>
      </c>
    </row>
    <row r="66" spans="1:31">
      <c r="A66" s="870" t="s">
        <v>1846</v>
      </c>
      <c r="B66" s="870">
        <v>11</v>
      </c>
      <c r="C66" s="870">
        <v>1110</v>
      </c>
      <c r="D66" s="870">
        <v>111005</v>
      </c>
      <c r="E66" s="870">
        <v>1110059060</v>
      </c>
      <c r="F66" s="870" t="s">
        <v>427</v>
      </c>
      <c r="G66" s="870">
        <v>0</v>
      </c>
      <c r="H66" s="870">
        <v>0</v>
      </c>
      <c r="I66" s="870">
        <v>0</v>
      </c>
      <c r="J66" s="870">
        <v>0</v>
      </c>
      <c r="K66" s="870">
        <v>0</v>
      </c>
      <c r="L66" s="870">
        <v>0</v>
      </c>
      <c r="M66" s="870">
        <v>0</v>
      </c>
      <c r="N66" s="870">
        <v>0</v>
      </c>
      <c r="O66" s="870">
        <v>0</v>
      </c>
      <c r="P66" s="870">
        <v>0</v>
      </c>
      <c r="Q66" s="870">
        <v>0</v>
      </c>
      <c r="R66" s="870">
        <v>0</v>
      </c>
      <c r="S66" s="870">
        <v>0</v>
      </c>
      <c r="T66" s="870">
        <v>0</v>
      </c>
      <c r="U66" s="870">
        <v>0</v>
      </c>
      <c r="V66" s="870">
        <v>0</v>
      </c>
      <c r="W66" s="870">
        <v>0</v>
      </c>
      <c r="X66" s="870">
        <v>0</v>
      </c>
      <c r="Y66" s="870">
        <v>0</v>
      </c>
      <c r="Z66" s="870">
        <v>0</v>
      </c>
      <c r="AA66" s="870">
        <v>0</v>
      </c>
      <c r="AB66" s="870">
        <v>0</v>
      </c>
      <c r="AC66" s="870">
        <v>0</v>
      </c>
      <c r="AD66" s="870">
        <v>0</v>
      </c>
      <c r="AE66" s="870">
        <v>0</v>
      </c>
    </row>
    <row r="67" spans="1:31">
      <c r="A67" s="870" t="s">
        <v>1846</v>
      </c>
      <c r="B67" s="870">
        <v>11</v>
      </c>
      <c r="C67" s="870">
        <v>1110</v>
      </c>
      <c r="D67" s="870">
        <v>111005</v>
      </c>
      <c r="E67" s="870">
        <v>1110059503</v>
      </c>
      <c r="F67" s="870" t="s">
        <v>3889</v>
      </c>
      <c r="G67" s="870">
        <v>0</v>
      </c>
      <c r="H67" s="870">
        <v>0</v>
      </c>
      <c r="I67" s="870">
        <v>0</v>
      </c>
      <c r="J67" s="870">
        <v>0</v>
      </c>
      <c r="K67" s="870">
        <v>0</v>
      </c>
      <c r="L67" s="870">
        <v>0</v>
      </c>
      <c r="M67" s="870">
        <v>0</v>
      </c>
      <c r="N67" s="870">
        <v>0</v>
      </c>
      <c r="O67" s="870">
        <v>0</v>
      </c>
      <c r="P67" s="870">
        <v>0</v>
      </c>
      <c r="Q67" s="870">
        <v>0</v>
      </c>
      <c r="R67" s="870">
        <v>0</v>
      </c>
      <c r="S67" s="870">
        <v>0</v>
      </c>
      <c r="T67" s="870">
        <v>0</v>
      </c>
      <c r="U67" s="870">
        <v>0</v>
      </c>
      <c r="V67" s="870">
        <v>0</v>
      </c>
      <c r="W67" s="870">
        <v>0</v>
      </c>
      <c r="X67" s="870">
        <v>0</v>
      </c>
      <c r="Y67" s="870">
        <v>0</v>
      </c>
      <c r="Z67" s="870">
        <v>0</v>
      </c>
      <c r="AA67" s="870">
        <v>0</v>
      </c>
      <c r="AB67" s="870">
        <v>0</v>
      </c>
      <c r="AC67" s="870">
        <v>0</v>
      </c>
      <c r="AD67" s="870">
        <v>0</v>
      </c>
      <c r="AE67" s="870">
        <v>0</v>
      </c>
    </row>
    <row r="68" spans="1:31">
      <c r="A68" s="870" t="s">
        <v>96</v>
      </c>
      <c r="B68" s="870">
        <v>11</v>
      </c>
      <c r="C68" s="870">
        <v>1111</v>
      </c>
      <c r="D68" s="870">
        <v>111111</v>
      </c>
      <c r="E68" s="870">
        <v>1111111111</v>
      </c>
      <c r="F68" s="870" t="s">
        <v>96</v>
      </c>
      <c r="G68" s="870">
        <v>0</v>
      </c>
      <c r="H68" s="870">
        <v>0</v>
      </c>
      <c r="I68" s="870">
        <v>0</v>
      </c>
      <c r="J68" s="870">
        <v>0</v>
      </c>
      <c r="K68" s="870">
        <v>0</v>
      </c>
      <c r="L68" s="870">
        <v>0</v>
      </c>
      <c r="M68" s="870">
        <v>0</v>
      </c>
      <c r="N68" s="870">
        <v>0</v>
      </c>
      <c r="O68" s="870">
        <v>0</v>
      </c>
      <c r="P68" s="870">
        <v>0</v>
      </c>
      <c r="Q68" s="870">
        <v>0</v>
      </c>
      <c r="R68" s="870">
        <v>0</v>
      </c>
      <c r="S68" s="870">
        <v>0</v>
      </c>
      <c r="T68" s="870">
        <v>0</v>
      </c>
      <c r="U68" s="870">
        <v>0</v>
      </c>
      <c r="V68" s="870">
        <v>0</v>
      </c>
      <c r="W68" s="870">
        <v>0</v>
      </c>
      <c r="X68" s="870">
        <v>0</v>
      </c>
      <c r="Y68" s="870">
        <v>0</v>
      </c>
      <c r="Z68" s="870">
        <v>0</v>
      </c>
      <c r="AA68" s="870">
        <v>0</v>
      </c>
      <c r="AB68" s="870">
        <v>0</v>
      </c>
      <c r="AC68" s="870">
        <v>0</v>
      </c>
      <c r="AD68" s="870">
        <v>0</v>
      </c>
      <c r="AE68" s="870">
        <v>0</v>
      </c>
    </row>
    <row r="69" spans="1:31">
      <c r="A69" s="870" t="s">
        <v>3870</v>
      </c>
      <c r="B69" s="870">
        <v>11</v>
      </c>
      <c r="C69" s="870">
        <v>1111</v>
      </c>
      <c r="D69" s="870">
        <v>111111</v>
      </c>
      <c r="E69" s="870">
        <v>1111111112</v>
      </c>
      <c r="F69" s="870" t="s">
        <v>428</v>
      </c>
      <c r="G69" s="870">
        <v>0</v>
      </c>
      <c r="H69" s="870">
        <v>0</v>
      </c>
      <c r="I69" s="870">
        <v>0</v>
      </c>
      <c r="J69" s="870">
        <v>0</v>
      </c>
      <c r="K69" s="870">
        <v>0</v>
      </c>
      <c r="L69" s="870">
        <v>0</v>
      </c>
      <c r="M69" s="870">
        <v>0</v>
      </c>
      <c r="N69" s="870">
        <v>0</v>
      </c>
      <c r="O69" s="870">
        <v>0</v>
      </c>
      <c r="P69" s="870">
        <v>0</v>
      </c>
      <c r="Q69" s="870">
        <v>0</v>
      </c>
      <c r="R69" s="870">
        <v>0</v>
      </c>
      <c r="S69" s="870">
        <v>0</v>
      </c>
      <c r="T69" s="870">
        <v>0</v>
      </c>
      <c r="U69" s="870">
        <v>0</v>
      </c>
      <c r="V69" s="870">
        <v>0</v>
      </c>
      <c r="W69" s="870">
        <v>0</v>
      </c>
      <c r="X69" s="870">
        <v>0</v>
      </c>
      <c r="Y69" s="870">
        <v>0</v>
      </c>
      <c r="Z69" s="870">
        <v>0</v>
      </c>
      <c r="AA69" s="870">
        <v>0</v>
      </c>
      <c r="AB69" s="870">
        <v>0</v>
      </c>
      <c r="AC69" s="870">
        <v>0</v>
      </c>
      <c r="AD69" s="870">
        <v>0</v>
      </c>
      <c r="AE69" s="870">
        <v>0</v>
      </c>
    </row>
    <row r="70" spans="1:31">
      <c r="A70" s="870" t="s">
        <v>1858</v>
      </c>
      <c r="B70" s="870">
        <v>11</v>
      </c>
      <c r="C70" s="870">
        <v>1111</v>
      </c>
      <c r="D70" s="870">
        <v>111111</v>
      </c>
      <c r="E70" s="870">
        <v>1111111114</v>
      </c>
      <c r="F70" s="870" t="s">
        <v>3795</v>
      </c>
      <c r="G70" s="870">
        <v>0</v>
      </c>
      <c r="H70" s="870">
        <v>0</v>
      </c>
      <c r="I70" s="870">
        <v>-4624811146.0224895</v>
      </c>
      <c r="J70" s="870">
        <v>-4624811146.0200005</v>
      </c>
      <c r="K70" s="870">
        <v>0</v>
      </c>
      <c r="L70" s="870">
        <v>0</v>
      </c>
      <c r="M70" s="870">
        <v>-4624811146.0200005</v>
      </c>
      <c r="N70" s="870">
        <v>0</v>
      </c>
      <c r="O70" s="870">
        <v>-4624811146.0200005</v>
      </c>
      <c r="P70" s="870">
        <v>-1711180124.0274003</v>
      </c>
      <c r="Q70" s="870">
        <v>0</v>
      </c>
      <c r="R70" s="870">
        <v>0</v>
      </c>
      <c r="S70" s="870">
        <v>0</v>
      </c>
      <c r="T70" s="870">
        <v>0</v>
      </c>
      <c r="U70" s="870">
        <v>0</v>
      </c>
      <c r="V70" s="870">
        <v>0</v>
      </c>
      <c r="W70" s="870">
        <v>0</v>
      </c>
      <c r="X70" s="870">
        <v>-1711180124.0274003</v>
      </c>
      <c r="Y70" s="870">
        <v>0.37</v>
      </c>
      <c r="Z70" s="870">
        <v>0</v>
      </c>
      <c r="AA70" s="870">
        <v>-1711180124.0274003</v>
      </c>
      <c r="AB70" s="870">
        <v>0</v>
      </c>
      <c r="AC70" s="870">
        <v>-1711180124.0274003</v>
      </c>
      <c r="AD70" s="870">
        <v>0</v>
      </c>
      <c r="AE70" s="870">
        <v>0</v>
      </c>
    </row>
    <row r="71" spans="1:31">
      <c r="A71" s="870" t="s">
        <v>1851</v>
      </c>
      <c r="B71" s="870">
        <v>11</v>
      </c>
      <c r="C71" s="870">
        <v>1111</v>
      </c>
      <c r="D71" s="870">
        <v>111111</v>
      </c>
      <c r="E71" s="870">
        <v>1111111115</v>
      </c>
      <c r="F71" s="870" t="s">
        <v>4980</v>
      </c>
      <c r="G71" s="870">
        <v>0</v>
      </c>
      <c r="H71" s="870">
        <v>0</v>
      </c>
      <c r="I71" s="870">
        <v>0</v>
      </c>
      <c r="J71" s="870">
        <v>0</v>
      </c>
      <c r="K71" s="870">
        <v>0</v>
      </c>
      <c r="L71" s="870">
        <v>0</v>
      </c>
      <c r="M71" s="870">
        <v>0</v>
      </c>
      <c r="N71" s="870">
        <v>0</v>
      </c>
      <c r="O71" s="870">
        <v>0</v>
      </c>
      <c r="P71" s="870">
        <v>0</v>
      </c>
      <c r="Q71" s="870">
        <v>0</v>
      </c>
      <c r="R71" s="870">
        <v>0</v>
      </c>
      <c r="S71" s="870">
        <v>0</v>
      </c>
      <c r="T71" s="870">
        <v>0</v>
      </c>
      <c r="U71" s="870">
        <v>0</v>
      </c>
      <c r="V71" s="870">
        <v>0</v>
      </c>
      <c r="W71" s="870">
        <v>0</v>
      </c>
      <c r="X71" s="870">
        <v>0</v>
      </c>
      <c r="Y71" s="870">
        <v>0</v>
      </c>
      <c r="Z71" s="870">
        <v>0</v>
      </c>
      <c r="AA71" s="870">
        <v>0</v>
      </c>
      <c r="AB71" s="870">
        <v>0</v>
      </c>
      <c r="AC71" s="870">
        <v>0</v>
      </c>
      <c r="AD71" s="870">
        <v>0</v>
      </c>
      <c r="AE71" s="870">
        <v>0</v>
      </c>
    </row>
    <row r="72" spans="1:31">
      <c r="A72" s="870" t="s">
        <v>1852</v>
      </c>
      <c r="B72" s="870">
        <v>11</v>
      </c>
      <c r="C72" s="870">
        <v>1111</v>
      </c>
      <c r="D72" s="870">
        <v>111111</v>
      </c>
      <c r="E72" s="870">
        <v>1111111116</v>
      </c>
      <c r="F72" s="870" t="s">
        <v>429</v>
      </c>
      <c r="G72" s="870">
        <v>0</v>
      </c>
      <c r="H72" s="870">
        <v>0</v>
      </c>
      <c r="I72" s="870">
        <v>-145044713</v>
      </c>
      <c r="J72" s="870">
        <v>-145044713</v>
      </c>
      <c r="K72" s="870">
        <v>0</v>
      </c>
      <c r="L72" s="870">
        <v>0</v>
      </c>
      <c r="M72" s="870">
        <v>-145044713</v>
      </c>
      <c r="N72" s="870">
        <v>0</v>
      </c>
      <c r="O72" s="870">
        <v>-145044713</v>
      </c>
      <c r="P72" s="870">
        <v>-13054024.17</v>
      </c>
      <c r="Q72" s="870">
        <v>0</v>
      </c>
      <c r="R72" s="870">
        <v>0</v>
      </c>
      <c r="S72" s="870">
        <v>0</v>
      </c>
      <c r="T72" s="870">
        <v>0</v>
      </c>
      <c r="U72" s="870">
        <v>0</v>
      </c>
      <c r="V72" s="870">
        <v>0</v>
      </c>
      <c r="W72" s="870">
        <v>0</v>
      </c>
      <c r="X72" s="870">
        <v>-13054024.17</v>
      </c>
      <c r="Y72" s="870">
        <v>0.09</v>
      </c>
      <c r="Z72" s="870">
        <v>0</v>
      </c>
      <c r="AA72" s="870">
        <v>-13054024.17</v>
      </c>
      <c r="AB72" s="870">
        <v>0</v>
      </c>
      <c r="AC72" s="870">
        <v>-13054024.17</v>
      </c>
      <c r="AD72" s="870">
        <v>0</v>
      </c>
      <c r="AE72" s="870">
        <v>0</v>
      </c>
    </row>
    <row r="73" spans="1:31">
      <c r="A73" s="870" t="s">
        <v>2144</v>
      </c>
      <c r="B73" s="870">
        <v>11</v>
      </c>
      <c r="C73" s="870">
        <v>1111</v>
      </c>
      <c r="D73" s="870">
        <v>111111</v>
      </c>
      <c r="E73" s="870">
        <v>1111111117</v>
      </c>
      <c r="F73" s="870" t="s">
        <v>1853</v>
      </c>
      <c r="G73" s="870">
        <v>0</v>
      </c>
      <c r="H73" s="870">
        <v>0</v>
      </c>
      <c r="I73" s="870">
        <v>-48477587611.573677</v>
      </c>
      <c r="J73" s="870">
        <v>-48477587611.57</v>
      </c>
      <c r="K73" s="870">
        <v>0</v>
      </c>
      <c r="L73" s="870">
        <v>0</v>
      </c>
      <c r="M73" s="870">
        <v>-48477587611.57</v>
      </c>
      <c r="N73" s="870">
        <v>0</v>
      </c>
      <c r="O73" s="870">
        <v>-48477587611.57</v>
      </c>
      <c r="P73" s="870">
        <v>-17936707416.280899</v>
      </c>
      <c r="Q73" s="870">
        <v>0</v>
      </c>
      <c r="R73" s="870">
        <v>0</v>
      </c>
      <c r="S73" s="870">
        <v>0</v>
      </c>
      <c r="T73" s="870">
        <v>0</v>
      </c>
      <c r="U73" s="870">
        <v>0</v>
      </c>
      <c r="V73" s="870">
        <v>0</v>
      </c>
      <c r="W73" s="870">
        <v>0</v>
      </c>
      <c r="X73" s="870">
        <v>-17936707416.280899</v>
      </c>
      <c r="Y73" s="870">
        <v>0.37</v>
      </c>
      <c r="Z73" s="870">
        <v>0</v>
      </c>
      <c r="AA73" s="870">
        <v>-17936707416.280899</v>
      </c>
      <c r="AB73" s="870">
        <v>0</v>
      </c>
      <c r="AC73" s="870">
        <v>-17936707416.280899</v>
      </c>
      <c r="AD73" s="870">
        <v>0</v>
      </c>
      <c r="AE73" s="870">
        <v>0</v>
      </c>
    </row>
    <row r="74" spans="1:31">
      <c r="A74" s="870" t="s">
        <v>1851</v>
      </c>
      <c r="B74" s="870">
        <v>11</v>
      </c>
      <c r="C74" s="870">
        <v>1111</v>
      </c>
      <c r="D74" s="870">
        <v>111111</v>
      </c>
      <c r="E74" s="870">
        <v>1111111118</v>
      </c>
      <c r="F74" s="870" t="s">
        <v>1854</v>
      </c>
      <c r="G74" s="870">
        <v>0</v>
      </c>
      <c r="H74" s="870">
        <v>0</v>
      </c>
      <c r="I74" s="870">
        <v>0</v>
      </c>
      <c r="J74" s="870">
        <v>0</v>
      </c>
      <c r="K74" s="870">
        <v>0</v>
      </c>
      <c r="L74" s="870">
        <v>0</v>
      </c>
      <c r="M74" s="870">
        <v>0</v>
      </c>
      <c r="N74" s="870">
        <v>0</v>
      </c>
      <c r="O74" s="870">
        <v>0</v>
      </c>
      <c r="P74" s="870">
        <v>0</v>
      </c>
      <c r="Q74" s="870">
        <v>0</v>
      </c>
      <c r="R74" s="870">
        <v>0</v>
      </c>
      <c r="S74" s="870">
        <v>0</v>
      </c>
      <c r="T74" s="870">
        <v>0</v>
      </c>
      <c r="U74" s="870">
        <v>0</v>
      </c>
      <c r="V74" s="870">
        <v>0</v>
      </c>
      <c r="W74" s="870">
        <v>0</v>
      </c>
      <c r="X74" s="870">
        <v>0</v>
      </c>
      <c r="Y74" s="870">
        <v>0</v>
      </c>
      <c r="Z74" s="870">
        <v>0</v>
      </c>
      <c r="AA74" s="870">
        <v>0</v>
      </c>
      <c r="AB74" s="870">
        <v>0</v>
      </c>
      <c r="AC74" s="870">
        <v>0</v>
      </c>
      <c r="AD74" s="870">
        <v>0</v>
      </c>
      <c r="AE74" s="870">
        <v>0</v>
      </c>
    </row>
    <row r="75" spans="1:31">
      <c r="A75" s="870" t="s">
        <v>4528</v>
      </c>
      <c r="B75" s="870">
        <v>11</v>
      </c>
      <c r="C75" s="870">
        <v>1111</v>
      </c>
      <c r="D75" s="870">
        <v>111111</v>
      </c>
      <c r="E75" s="870">
        <v>1111111119</v>
      </c>
      <c r="F75" s="870" t="s">
        <v>1855</v>
      </c>
      <c r="G75" s="870">
        <v>0</v>
      </c>
      <c r="H75" s="870">
        <v>0</v>
      </c>
      <c r="I75" s="870">
        <v>-146439687.13838732</v>
      </c>
      <c r="J75" s="870">
        <v>-146439687.13999999</v>
      </c>
      <c r="K75" s="870">
        <v>0</v>
      </c>
      <c r="L75" s="870">
        <v>0</v>
      </c>
      <c r="M75" s="870">
        <v>-146439687.13999999</v>
      </c>
      <c r="N75" s="870">
        <v>0</v>
      </c>
      <c r="O75" s="870">
        <v>-146439687.13999999</v>
      </c>
      <c r="P75" s="870">
        <v>-54182684.241799995</v>
      </c>
      <c r="Q75" s="870">
        <v>0</v>
      </c>
      <c r="R75" s="870">
        <v>0</v>
      </c>
      <c r="S75" s="870">
        <v>0</v>
      </c>
      <c r="T75" s="870">
        <v>0</v>
      </c>
      <c r="U75" s="870">
        <v>0</v>
      </c>
      <c r="V75" s="870">
        <v>0</v>
      </c>
      <c r="W75" s="870">
        <v>0</v>
      </c>
      <c r="X75" s="870">
        <v>-54182684.241799995</v>
      </c>
      <c r="Y75" s="870">
        <v>0.37</v>
      </c>
      <c r="Z75" s="870">
        <v>0</v>
      </c>
      <c r="AA75" s="870">
        <v>-54182684.241799995</v>
      </c>
      <c r="AB75" s="870">
        <v>0</v>
      </c>
      <c r="AC75" s="870">
        <v>-54182684.241799995</v>
      </c>
      <c r="AD75" s="870">
        <v>0</v>
      </c>
      <c r="AE75" s="870">
        <v>0</v>
      </c>
    </row>
    <row r="76" spans="1:31">
      <c r="A76" s="870" t="s">
        <v>2049</v>
      </c>
      <c r="B76" s="870">
        <v>11</v>
      </c>
      <c r="C76" s="870">
        <v>1111</v>
      </c>
      <c r="D76" s="870">
        <v>111111</v>
      </c>
      <c r="E76" s="870">
        <v>1111111120</v>
      </c>
      <c r="F76" s="870" t="s">
        <v>430</v>
      </c>
      <c r="G76" s="870">
        <v>0</v>
      </c>
      <c r="H76" s="870">
        <v>0</v>
      </c>
      <c r="I76" s="870">
        <v>30225206138.822979</v>
      </c>
      <c r="J76" s="870">
        <v>30225206138.82</v>
      </c>
      <c r="K76" s="870">
        <v>0</v>
      </c>
      <c r="L76" s="870">
        <v>30225206138.82</v>
      </c>
      <c r="M76" s="870">
        <v>0</v>
      </c>
      <c r="N76" s="870">
        <v>0</v>
      </c>
      <c r="O76" s="870">
        <v>30225206138.82</v>
      </c>
      <c r="P76" s="870">
        <v>11183326271.3634</v>
      </c>
      <c r="Q76" s="870">
        <v>0</v>
      </c>
      <c r="R76" s="870">
        <v>0</v>
      </c>
      <c r="S76" s="870">
        <v>0</v>
      </c>
      <c r="T76" s="870">
        <v>0</v>
      </c>
      <c r="U76" s="870">
        <v>0</v>
      </c>
      <c r="V76" s="870">
        <v>0</v>
      </c>
      <c r="W76" s="870">
        <v>0</v>
      </c>
      <c r="X76" s="870">
        <v>11183326271.3634</v>
      </c>
      <c r="Y76" s="870">
        <v>0.37</v>
      </c>
      <c r="Z76" s="870">
        <v>11183326271.3634</v>
      </c>
      <c r="AA76" s="870">
        <v>0</v>
      </c>
      <c r="AB76" s="870">
        <v>11183326271.3634</v>
      </c>
      <c r="AC76" s="870">
        <v>0</v>
      </c>
      <c r="AD76" s="870">
        <v>0</v>
      </c>
      <c r="AE76" s="870">
        <v>0</v>
      </c>
    </row>
    <row r="77" spans="1:31">
      <c r="A77" s="870" t="s">
        <v>1996</v>
      </c>
      <c r="B77" s="870">
        <v>11</v>
      </c>
      <c r="C77" s="870">
        <v>1111</v>
      </c>
      <c r="D77" s="870">
        <v>111111</v>
      </c>
      <c r="E77" s="870">
        <v>1111111121</v>
      </c>
      <c r="F77" s="870" t="s">
        <v>1856</v>
      </c>
      <c r="G77" s="870">
        <v>0</v>
      </c>
      <c r="H77" s="870">
        <v>0</v>
      </c>
      <c r="I77" s="870">
        <v>5219139382.7468872</v>
      </c>
      <c r="J77" s="870">
        <v>5219139382.75</v>
      </c>
      <c r="K77" s="870">
        <v>0</v>
      </c>
      <c r="L77" s="870">
        <v>5219139382.75</v>
      </c>
      <c r="M77" s="870">
        <v>0</v>
      </c>
      <c r="N77" s="870">
        <v>0</v>
      </c>
      <c r="O77" s="870">
        <v>5219139382.75</v>
      </c>
      <c r="P77" s="870">
        <v>1931081571.6175001</v>
      </c>
      <c r="Q77" s="870">
        <v>0</v>
      </c>
      <c r="R77" s="870">
        <v>0</v>
      </c>
      <c r="S77" s="870">
        <v>0</v>
      </c>
      <c r="T77" s="870">
        <v>0</v>
      </c>
      <c r="U77" s="870">
        <v>0</v>
      </c>
      <c r="V77" s="870">
        <v>0</v>
      </c>
      <c r="W77" s="870">
        <v>0</v>
      </c>
      <c r="X77" s="870">
        <v>1931081571.6175001</v>
      </c>
      <c r="Y77" s="870">
        <v>0.37</v>
      </c>
      <c r="Z77" s="870">
        <v>1931081571.6175001</v>
      </c>
      <c r="AA77" s="870">
        <v>0</v>
      </c>
      <c r="AB77" s="870">
        <v>1931081571.6175001</v>
      </c>
      <c r="AC77" s="870">
        <v>0</v>
      </c>
      <c r="AD77" s="870">
        <v>0</v>
      </c>
      <c r="AE77" s="870">
        <v>0</v>
      </c>
    </row>
    <row r="78" spans="1:31">
      <c r="A78" s="870" t="s">
        <v>4899</v>
      </c>
      <c r="B78" s="870">
        <v>11</v>
      </c>
      <c r="C78" s="870">
        <v>1111</v>
      </c>
      <c r="D78" s="870">
        <v>111111</v>
      </c>
      <c r="E78" s="870">
        <v>1111111122</v>
      </c>
      <c r="F78" s="870" t="s">
        <v>4978</v>
      </c>
      <c r="G78" s="870">
        <v>0</v>
      </c>
      <c r="H78" s="870">
        <v>0</v>
      </c>
      <c r="I78" s="870">
        <v>18636181120.000061</v>
      </c>
      <c r="J78" s="870">
        <v>18636181120</v>
      </c>
      <c r="K78" s="870">
        <v>0</v>
      </c>
      <c r="L78" s="870">
        <v>18636181120</v>
      </c>
      <c r="M78" s="870">
        <v>0</v>
      </c>
      <c r="N78" s="870">
        <v>0</v>
      </c>
      <c r="O78" s="870">
        <v>18636181120</v>
      </c>
      <c r="P78" s="870">
        <v>6895387014.3999996</v>
      </c>
      <c r="Q78" s="870">
        <v>0</v>
      </c>
      <c r="R78" s="870">
        <v>0</v>
      </c>
      <c r="S78" s="870">
        <v>0</v>
      </c>
      <c r="T78" s="870">
        <v>0</v>
      </c>
      <c r="U78" s="870">
        <v>0</v>
      </c>
      <c r="V78" s="870">
        <v>0</v>
      </c>
      <c r="W78" s="870">
        <v>0</v>
      </c>
      <c r="X78" s="870">
        <v>6895387014.3999996</v>
      </c>
      <c r="Y78" s="870">
        <v>0.37</v>
      </c>
      <c r="Z78" s="870">
        <v>6895387014.3999996</v>
      </c>
      <c r="AA78" s="870">
        <v>0</v>
      </c>
      <c r="AB78" s="870">
        <v>6895387014.3999996</v>
      </c>
      <c r="AC78" s="870">
        <v>0</v>
      </c>
      <c r="AD78" s="870">
        <v>0</v>
      </c>
      <c r="AE78" s="870">
        <v>0</v>
      </c>
    </row>
    <row r="79" spans="1:31">
      <c r="A79" s="870" t="s">
        <v>4529</v>
      </c>
      <c r="B79" s="870">
        <v>11</v>
      </c>
      <c r="C79" s="870">
        <v>1111</v>
      </c>
      <c r="D79" s="870">
        <v>111111</v>
      </c>
      <c r="E79" s="870">
        <v>1111111123</v>
      </c>
      <c r="F79" s="870" t="s">
        <v>4529</v>
      </c>
      <c r="G79" s="870">
        <v>0</v>
      </c>
      <c r="H79" s="870">
        <v>0</v>
      </c>
      <c r="I79" s="870">
        <v>0</v>
      </c>
      <c r="J79" s="870">
        <v>0</v>
      </c>
      <c r="K79" s="870">
        <v>0</v>
      </c>
      <c r="L79" s="870">
        <v>0</v>
      </c>
      <c r="M79" s="870">
        <v>0</v>
      </c>
      <c r="N79" s="870">
        <v>0</v>
      </c>
      <c r="O79" s="870">
        <v>0</v>
      </c>
      <c r="P79" s="870">
        <v>0</v>
      </c>
      <c r="Q79" s="870">
        <v>0</v>
      </c>
      <c r="R79" s="870">
        <v>0</v>
      </c>
      <c r="S79" s="870">
        <v>0</v>
      </c>
      <c r="T79" s="870">
        <v>0</v>
      </c>
      <c r="U79" s="870">
        <v>0</v>
      </c>
      <c r="V79" s="870">
        <v>0</v>
      </c>
      <c r="W79" s="870">
        <v>0</v>
      </c>
      <c r="X79" s="870">
        <v>0</v>
      </c>
      <c r="Y79" s="870">
        <v>0</v>
      </c>
      <c r="Z79" s="870">
        <v>0</v>
      </c>
      <c r="AA79" s="870">
        <v>0</v>
      </c>
      <c r="AB79" s="870">
        <v>0</v>
      </c>
      <c r="AC79" s="870">
        <v>0</v>
      </c>
      <c r="AD79" s="870">
        <v>0</v>
      </c>
      <c r="AE79" s="870">
        <v>0</v>
      </c>
    </row>
    <row r="80" spans="1:31">
      <c r="A80" s="870" t="s">
        <v>1891</v>
      </c>
      <c r="B80" s="870">
        <v>11</v>
      </c>
      <c r="C80" s="870">
        <v>1111</v>
      </c>
      <c r="D80" s="870">
        <v>111111</v>
      </c>
      <c r="E80" s="870">
        <v>1111111125</v>
      </c>
      <c r="F80" s="870" t="s">
        <v>4673</v>
      </c>
      <c r="G80" s="870">
        <v>0</v>
      </c>
      <c r="H80" s="870">
        <v>0</v>
      </c>
      <c r="I80" s="870">
        <v>92566033651.981506</v>
      </c>
      <c r="J80" s="870">
        <v>92566033651.979996</v>
      </c>
      <c r="K80" s="870">
        <v>0</v>
      </c>
      <c r="L80" s="870">
        <v>92566033651.979996</v>
      </c>
      <c r="M80" s="870">
        <v>0</v>
      </c>
      <c r="N80" s="870">
        <v>0</v>
      </c>
      <c r="O80" s="870">
        <v>92566033651.979996</v>
      </c>
      <c r="P80" s="870">
        <v>34249432451.232597</v>
      </c>
      <c r="Q80" s="870">
        <v>0</v>
      </c>
      <c r="R80" s="870">
        <v>0</v>
      </c>
      <c r="S80" s="870">
        <v>0</v>
      </c>
      <c r="T80" s="870">
        <v>0</v>
      </c>
      <c r="U80" s="870">
        <v>0</v>
      </c>
      <c r="V80" s="870">
        <v>0</v>
      </c>
      <c r="W80" s="870">
        <v>0</v>
      </c>
      <c r="X80" s="870">
        <v>34249432451.232597</v>
      </c>
      <c r="Y80" s="870">
        <v>0.37</v>
      </c>
      <c r="Z80" s="870">
        <v>34249432451.232597</v>
      </c>
      <c r="AA80" s="870">
        <v>0</v>
      </c>
      <c r="AB80" s="870">
        <v>34249432451.232597</v>
      </c>
      <c r="AC80" s="870">
        <v>0</v>
      </c>
      <c r="AD80" s="870">
        <v>0</v>
      </c>
      <c r="AE80" s="870">
        <v>0</v>
      </c>
    </row>
    <row r="81" spans="1:31">
      <c r="A81" s="870" t="s">
        <v>4899</v>
      </c>
      <c r="B81" s="870">
        <v>11</v>
      </c>
      <c r="C81" s="870">
        <v>1111</v>
      </c>
      <c r="D81" s="870">
        <v>111111</v>
      </c>
      <c r="E81" s="870">
        <v>1111111126</v>
      </c>
      <c r="F81" s="870" t="s">
        <v>3787</v>
      </c>
      <c r="G81" s="870">
        <v>0</v>
      </c>
      <c r="H81" s="870">
        <v>0</v>
      </c>
      <c r="I81" s="870">
        <v>0</v>
      </c>
      <c r="J81" s="870">
        <v>0</v>
      </c>
      <c r="K81" s="870">
        <v>0</v>
      </c>
      <c r="L81" s="870">
        <v>0</v>
      </c>
      <c r="M81" s="870">
        <v>0</v>
      </c>
      <c r="N81" s="870">
        <v>0</v>
      </c>
      <c r="O81" s="870">
        <v>0</v>
      </c>
      <c r="P81" s="870">
        <v>0</v>
      </c>
      <c r="Q81" s="870">
        <v>0</v>
      </c>
      <c r="R81" s="870">
        <v>0</v>
      </c>
      <c r="S81" s="870">
        <v>0</v>
      </c>
      <c r="T81" s="870">
        <v>0</v>
      </c>
      <c r="U81" s="870">
        <v>0</v>
      </c>
      <c r="V81" s="870">
        <v>0</v>
      </c>
      <c r="W81" s="870">
        <v>0</v>
      </c>
      <c r="X81" s="870">
        <v>0</v>
      </c>
      <c r="Y81" s="870">
        <v>0</v>
      </c>
      <c r="Z81" s="870">
        <v>0</v>
      </c>
      <c r="AA81" s="870">
        <v>0</v>
      </c>
      <c r="AB81" s="870">
        <v>0</v>
      </c>
      <c r="AC81" s="870">
        <v>0</v>
      </c>
      <c r="AD81" s="870">
        <v>0</v>
      </c>
      <c r="AE81" s="870">
        <v>0</v>
      </c>
    </row>
    <row r="82" spans="1:31">
      <c r="A82" s="870" t="s">
        <v>3885</v>
      </c>
      <c r="B82" s="870">
        <v>11</v>
      </c>
      <c r="C82" s="870">
        <v>1111</v>
      </c>
      <c r="D82" s="870">
        <v>111111</v>
      </c>
      <c r="E82" s="870">
        <v>1111111127</v>
      </c>
      <c r="F82" s="870" t="s">
        <v>3886</v>
      </c>
      <c r="G82" s="870">
        <v>0</v>
      </c>
      <c r="H82" s="870">
        <v>0</v>
      </c>
      <c r="I82" s="870">
        <v>0</v>
      </c>
      <c r="J82" s="870">
        <v>0</v>
      </c>
      <c r="K82" s="870">
        <v>0</v>
      </c>
      <c r="L82" s="870">
        <v>0</v>
      </c>
      <c r="M82" s="870">
        <v>0</v>
      </c>
      <c r="N82" s="870">
        <v>0</v>
      </c>
      <c r="O82" s="870">
        <v>0</v>
      </c>
      <c r="P82" s="870">
        <v>0</v>
      </c>
      <c r="Q82" s="870">
        <v>0</v>
      </c>
      <c r="R82" s="870">
        <v>0</v>
      </c>
      <c r="S82" s="870">
        <v>0</v>
      </c>
      <c r="T82" s="870">
        <v>0</v>
      </c>
      <c r="U82" s="870">
        <v>0</v>
      </c>
      <c r="V82" s="870">
        <v>0</v>
      </c>
      <c r="W82" s="870">
        <v>0</v>
      </c>
      <c r="X82" s="870">
        <v>0</v>
      </c>
      <c r="Y82" s="870">
        <v>0</v>
      </c>
      <c r="Z82" s="870">
        <v>0</v>
      </c>
      <c r="AA82" s="870">
        <v>0</v>
      </c>
      <c r="AB82" s="870">
        <v>0</v>
      </c>
      <c r="AC82" s="870">
        <v>0</v>
      </c>
      <c r="AD82" s="870">
        <v>0</v>
      </c>
      <c r="AE82" s="870">
        <v>0</v>
      </c>
    </row>
    <row r="83" spans="1:31">
      <c r="A83" s="870" t="s">
        <v>1851</v>
      </c>
      <c r="B83" s="870">
        <v>11</v>
      </c>
      <c r="C83" s="870">
        <v>1111</v>
      </c>
      <c r="D83" s="870">
        <v>111111</v>
      </c>
      <c r="E83" s="870">
        <v>1111111130</v>
      </c>
      <c r="F83" s="870" t="s">
        <v>4875</v>
      </c>
      <c r="G83" s="870">
        <v>0</v>
      </c>
      <c r="H83" s="870">
        <v>0</v>
      </c>
      <c r="I83" s="870">
        <v>-476745760657.80786</v>
      </c>
      <c r="J83" s="870">
        <v>-476745760657.81</v>
      </c>
      <c r="K83" s="870">
        <v>-476745760657.81</v>
      </c>
      <c r="L83" s="870">
        <v>0</v>
      </c>
      <c r="M83" s="870">
        <v>0</v>
      </c>
      <c r="N83" s="870">
        <v>0</v>
      </c>
      <c r="O83" s="870">
        <v>0</v>
      </c>
      <c r="P83" s="870">
        <v>0</v>
      </c>
      <c r="Q83" s="870">
        <v>0</v>
      </c>
      <c r="R83" s="870">
        <v>0</v>
      </c>
      <c r="S83" s="870">
        <v>0</v>
      </c>
      <c r="T83" s="870">
        <v>0</v>
      </c>
      <c r="U83" s="870">
        <v>0</v>
      </c>
      <c r="V83" s="870">
        <v>0</v>
      </c>
      <c r="W83" s="870">
        <v>0</v>
      </c>
      <c r="X83" s="870">
        <v>0</v>
      </c>
      <c r="Y83" s="870">
        <v>0</v>
      </c>
      <c r="Z83" s="870">
        <v>0</v>
      </c>
      <c r="AA83" s="870">
        <v>0</v>
      </c>
      <c r="AB83" s="870">
        <v>0</v>
      </c>
      <c r="AC83" s="870">
        <v>0</v>
      </c>
      <c r="AD83" s="870">
        <v>0</v>
      </c>
      <c r="AE83" s="870">
        <v>0</v>
      </c>
    </row>
    <row r="84" spans="1:31">
      <c r="A84" s="870" t="s">
        <v>1851</v>
      </c>
      <c r="B84" s="870">
        <v>11</v>
      </c>
      <c r="C84" s="870">
        <v>1111</v>
      </c>
      <c r="D84" s="870">
        <v>111111</v>
      </c>
      <c r="E84" s="870">
        <v>1111111131</v>
      </c>
      <c r="F84" s="870" t="s">
        <v>4876</v>
      </c>
      <c r="G84" s="870">
        <v>0</v>
      </c>
      <c r="H84" s="870">
        <v>0</v>
      </c>
      <c r="I84" s="870">
        <v>-58734291994.528625</v>
      </c>
      <c r="J84" s="870">
        <v>-58734291994.529999</v>
      </c>
      <c r="K84" s="870">
        <v>-58734291994.529999</v>
      </c>
      <c r="L84" s="870">
        <v>0</v>
      </c>
      <c r="M84" s="870">
        <v>0</v>
      </c>
      <c r="N84" s="870">
        <v>0</v>
      </c>
      <c r="O84" s="870">
        <v>0</v>
      </c>
      <c r="P84" s="870">
        <v>0</v>
      </c>
      <c r="Q84" s="870">
        <v>0</v>
      </c>
      <c r="R84" s="870">
        <v>0</v>
      </c>
      <c r="S84" s="870">
        <v>0</v>
      </c>
      <c r="T84" s="870">
        <v>0</v>
      </c>
      <c r="U84" s="870">
        <v>0</v>
      </c>
      <c r="V84" s="870">
        <v>0</v>
      </c>
      <c r="W84" s="870">
        <v>0</v>
      </c>
      <c r="X84" s="870">
        <v>0</v>
      </c>
      <c r="Y84" s="870">
        <v>0</v>
      </c>
      <c r="Z84" s="870">
        <v>0</v>
      </c>
      <c r="AA84" s="870">
        <v>0</v>
      </c>
      <c r="AB84" s="870">
        <v>0</v>
      </c>
      <c r="AC84" s="870">
        <v>0</v>
      </c>
      <c r="AD84" s="870">
        <v>0</v>
      </c>
      <c r="AE84" s="870">
        <v>0</v>
      </c>
    </row>
    <row r="85" spans="1:31">
      <c r="A85" s="870" t="s">
        <v>1851</v>
      </c>
      <c r="B85" s="870">
        <v>11</v>
      </c>
      <c r="C85" s="870">
        <v>1111</v>
      </c>
      <c r="D85" s="870">
        <v>111111</v>
      </c>
      <c r="E85" s="870">
        <v>1111111132</v>
      </c>
      <c r="F85" s="870" t="s">
        <v>4877</v>
      </c>
      <c r="G85" s="870">
        <v>0</v>
      </c>
      <c r="H85" s="870">
        <v>0</v>
      </c>
      <c r="I85" s="870">
        <v>-27433971891.261993</v>
      </c>
      <c r="J85" s="870">
        <v>-27433971891.259998</v>
      </c>
      <c r="K85" s="870">
        <v>-27433971891.259998</v>
      </c>
      <c r="L85" s="870">
        <v>0</v>
      </c>
      <c r="M85" s="870">
        <v>0</v>
      </c>
      <c r="N85" s="870">
        <v>0</v>
      </c>
      <c r="O85" s="870">
        <v>0</v>
      </c>
      <c r="P85" s="870">
        <v>0</v>
      </c>
      <c r="Q85" s="870">
        <v>0</v>
      </c>
      <c r="R85" s="870">
        <v>0</v>
      </c>
      <c r="S85" s="870">
        <v>0</v>
      </c>
      <c r="T85" s="870">
        <v>0</v>
      </c>
      <c r="U85" s="870">
        <v>0</v>
      </c>
      <c r="V85" s="870">
        <v>0</v>
      </c>
      <c r="W85" s="870">
        <v>0</v>
      </c>
      <c r="X85" s="870">
        <v>0</v>
      </c>
      <c r="Y85" s="870">
        <v>0</v>
      </c>
      <c r="Z85" s="870">
        <v>0</v>
      </c>
      <c r="AA85" s="870">
        <v>0</v>
      </c>
      <c r="AB85" s="870">
        <v>0</v>
      </c>
      <c r="AC85" s="870">
        <v>0</v>
      </c>
      <c r="AD85" s="870">
        <v>0</v>
      </c>
      <c r="AE85" s="870">
        <v>0</v>
      </c>
    </row>
    <row r="86" spans="1:31">
      <c r="A86" s="870" t="s">
        <v>1851</v>
      </c>
      <c r="B86" s="870">
        <v>11</v>
      </c>
      <c r="C86" s="870">
        <v>1111</v>
      </c>
      <c r="D86" s="870">
        <v>111111</v>
      </c>
      <c r="E86" s="870">
        <v>1111111133</v>
      </c>
      <c r="F86" s="870" t="s">
        <v>4878</v>
      </c>
      <c r="G86" s="870">
        <v>0</v>
      </c>
      <c r="H86" s="870">
        <v>0</v>
      </c>
      <c r="I86" s="870">
        <v>0</v>
      </c>
      <c r="J86" s="870">
        <v>0</v>
      </c>
      <c r="K86" s="870">
        <v>0</v>
      </c>
      <c r="L86" s="870">
        <v>0</v>
      </c>
      <c r="M86" s="870">
        <v>0</v>
      </c>
      <c r="N86" s="870">
        <v>0</v>
      </c>
      <c r="O86" s="870">
        <v>0</v>
      </c>
      <c r="P86" s="870">
        <v>0</v>
      </c>
      <c r="Q86" s="870">
        <v>0</v>
      </c>
      <c r="R86" s="870">
        <v>0</v>
      </c>
      <c r="S86" s="870">
        <v>0</v>
      </c>
      <c r="T86" s="870">
        <v>0</v>
      </c>
      <c r="U86" s="870">
        <v>0</v>
      </c>
      <c r="V86" s="870">
        <v>0</v>
      </c>
      <c r="W86" s="870">
        <v>0</v>
      </c>
      <c r="X86" s="870">
        <v>0</v>
      </c>
      <c r="Y86" s="870">
        <v>0</v>
      </c>
      <c r="Z86" s="870">
        <v>0</v>
      </c>
      <c r="AA86" s="870">
        <v>0</v>
      </c>
      <c r="AB86" s="870">
        <v>0</v>
      </c>
      <c r="AC86" s="870">
        <v>0</v>
      </c>
      <c r="AD86" s="870">
        <v>0</v>
      </c>
      <c r="AE86" s="870">
        <v>0</v>
      </c>
    </row>
    <row r="87" spans="1:31">
      <c r="A87" s="870" t="s">
        <v>1851</v>
      </c>
      <c r="B87" s="870">
        <v>11</v>
      </c>
      <c r="C87" s="870">
        <v>1111</v>
      </c>
      <c r="D87" s="870">
        <v>111111</v>
      </c>
      <c r="E87" s="870">
        <v>1111111134</v>
      </c>
      <c r="F87" s="870" t="s">
        <v>4879</v>
      </c>
      <c r="G87" s="870">
        <v>0</v>
      </c>
      <c r="H87" s="870">
        <v>0</v>
      </c>
      <c r="I87" s="870">
        <v>-867356825.04450035</v>
      </c>
      <c r="J87" s="870">
        <v>-867356825.03999996</v>
      </c>
      <c r="K87" s="870">
        <v>0</v>
      </c>
      <c r="L87" s="870">
        <v>0</v>
      </c>
      <c r="M87" s="870">
        <v>-867356825.03999996</v>
      </c>
      <c r="N87" s="870">
        <v>0</v>
      </c>
      <c r="O87" s="870">
        <v>-867356825.03999996</v>
      </c>
      <c r="P87" s="870">
        <v>-86735682.504000008</v>
      </c>
      <c r="Q87" s="870">
        <v>0</v>
      </c>
      <c r="R87" s="870">
        <v>0</v>
      </c>
      <c r="S87" s="870">
        <v>0</v>
      </c>
      <c r="T87" s="870">
        <v>0</v>
      </c>
      <c r="U87" s="870">
        <v>0</v>
      </c>
      <c r="V87" s="870">
        <v>0</v>
      </c>
      <c r="W87" s="870">
        <v>0</v>
      </c>
      <c r="X87" s="870">
        <v>-86735682.504000008</v>
      </c>
      <c r="Y87" s="870">
        <v>0.10000000000000002</v>
      </c>
      <c r="Z87" s="870">
        <v>0</v>
      </c>
      <c r="AA87" s="870">
        <v>-86735682.504000008</v>
      </c>
      <c r="AB87" s="870">
        <v>0</v>
      </c>
      <c r="AC87" s="870">
        <v>-86735682.504000008</v>
      </c>
      <c r="AD87" s="870">
        <v>0</v>
      </c>
      <c r="AE87" s="870">
        <v>0</v>
      </c>
    </row>
    <row r="88" spans="1:31">
      <c r="A88" s="870" t="s">
        <v>1851</v>
      </c>
      <c r="B88" s="870">
        <v>11</v>
      </c>
      <c r="C88" s="870">
        <v>1111</v>
      </c>
      <c r="D88" s="870">
        <v>111111</v>
      </c>
      <c r="E88" s="870">
        <v>1111111135</v>
      </c>
      <c r="F88" s="870" t="s">
        <v>4880</v>
      </c>
      <c r="G88" s="870">
        <v>0</v>
      </c>
      <c r="H88" s="870">
        <v>0</v>
      </c>
      <c r="I88" s="870">
        <v>-395720512.23496103</v>
      </c>
      <c r="J88" s="870">
        <v>-395720512.23000002</v>
      </c>
      <c r="K88" s="870">
        <v>0</v>
      </c>
      <c r="L88" s="870">
        <v>0</v>
      </c>
      <c r="M88" s="870">
        <v>-395720512.23000002</v>
      </c>
      <c r="N88" s="870">
        <v>0</v>
      </c>
      <c r="O88" s="870">
        <v>-395720512.23000002</v>
      </c>
      <c r="P88" s="870">
        <v>-39572051.223000005</v>
      </c>
      <c r="Q88" s="870">
        <v>0</v>
      </c>
      <c r="R88" s="870">
        <v>0</v>
      </c>
      <c r="S88" s="870">
        <v>0</v>
      </c>
      <c r="T88" s="870">
        <v>0</v>
      </c>
      <c r="U88" s="870">
        <v>0</v>
      </c>
      <c r="V88" s="870">
        <v>0</v>
      </c>
      <c r="W88" s="870">
        <v>0</v>
      </c>
      <c r="X88" s="870">
        <v>-39572051.223000005</v>
      </c>
      <c r="Y88" s="870">
        <v>0.1</v>
      </c>
      <c r="Z88" s="870">
        <v>0</v>
      </c>
      <c r="AA88" s="870">
        <v>-39572051.223000005</v>
      </c>
      <c r="AB88" s="870">
        <v>0</v>
      </c>
      <c r="AC88" s="870">
        <v>-39572051.223000005</v>
      </c>
      <c r="AD88" s="870">
        <v>0</v>
      </c>
      <c r="AE88" s="870">
        <v>0</v>
      </c>
    </row>
    <row r="89" spans="1:31">
      <c r="A89" s="870" t="s">
        <v>1851</v>
      </c>
      <c r="B89" s="870">
        <v>11</v>
      </c>
      <c r="C89" s="870">
        <v>1111</v>
      </c>
      <c r="D89" s="870">
        <v>111111</v>
      </c>
      <c r="E89" s="870">
        <v>1111111136</v>
      </c>
      <c r="F89" s="870" t="s">
        <v>4881</v>
      </c>
      <c r="G89" s="870">
        <v>0</v>
      </c>
      <c r="H89" s="870">
        <v>0</v>
      </c>
      <c r="I89" s="870">
        <v>-30594133.246354938</v>
      </c>
      <c r="J89" s="870">
        <v>-30594133.25</v>
      </c>
      <c r="K89" s="870">
        <v>0</v>
      </c>
      <c r="L89" s="870">
        <v>0</v>
      </c>
      <c r="M89" s="870">
        <v>-30594133.25</v>
      </c>
      <c r="N89" s="870">
        <v>0</v>
      </c>
      <c r="O89" s="870">
        <v>-30594133.25</v>
      </c>
      <c r="P89" s="870">
        <v>-3059413.3250000002</v>
      </c>
      <c r="Q89" s="870">
        <v>0</v>
      </c>
      <c r="R89" s="870">
        <v>0</v>
      </c>
      <c r="S89" s="870">
        <v>0</v>
      </c>
      <c r="T89" s="870">
        <v>0</v>
      </c>
      <c r="U89" s="870">
        <v>0</v>
      </c>
      <c r="V89" s="870">
        <v>0</v>
      </c>
      <c r="W89" s="870">
        <v>0</v>
      </c>
      <c r="X89" s="870">
        <v>-3059413.3250000002</v>
      </c>
      <c r="Y89" s="870">
        <v>0.1</v>
      </c>
      <c r="Z89" s="870">
        <v>0</v>
      </c>
      <c r="AA89" s="870">
        <v>-3059413.3250000002</v>
      </c>
      <c r="AB89" s="870">
        <v>0</v>
      </c>
      <c r="AC89" s="870">
        <v>-3059413.3250000002</v>
      </c>
      <c r="AD89" s="870">
        <v>0</v>
      </c>
      <c r="AE89" s="870">
        <v>0</v>
      </c>
    </row>
    <row r="90" spans="1:31">
      <c r="A90" s="870" t="s">
        <v>1851</v>
      </c>
      <c r="B90" s="870">
        <v>11</v>
      </c>
      <c r="C90" s="870">
        <v>1111</v>
      </c>
      <c r="D90" s="870">
        <v>111111</v>
      </c>
      <c r="E90" s="870">
        <v>1111111137</v>
      </c>
      <c r="F90" s="870" t="s">
        <v>4882</v>
      </c>
      <c r="G90" s="870">
        <v>0</v>
      </c>
      <c r="H90" s="870">
        <v>0</v>
      </c>
      <c r="I90" s="870">
        <v>-49860018.317801774</v>
      </c>
      <c r="J90" s="870">
        <v>-49860018.32</v>
      </c>
      <c r="K90" s="870">
        <v>0</v>
      </c>
      <c r="L90" s="870">
        <v>0</v>
      </c>
      <c r="M90" s="870">
        <v>-49860018.32</v>
      </c>
      <c r="N90" s="870">
        <v>0</v>
      </c>
      <c r="O90" s="870">
        <v>-49860018.32</v>
      </c>
      <c r="P90" s="870">
        <v>-4986001.8320000004</v>
      </c>
      <c r="Q90" s="870">
        <v>0</v>
      </c>
      <c r="R90" s="870">
        <v>0</v>
      </c>
      <c r="S90" s="870">
        <v>0</v>
      </c>
      <c r="T90" s="870">
        <v>0</v>
      </c>
      <c r="U90" s="870">
        <v>0</v>
      </c>
      <c r="V90" s="870">
        <v>0</v>
      </c>
      <c r="W90" s="870">
        <v>0</v>
      </c>
      <c r="X90" s="870">
        <v>-4986001.8320000004</v>
      </c>
      <c r="Y90" s="870">
        <v>0.1</v>
      </c>
      <c r="Z90" s="870">
        <v>0</v>
      </c>
      <c r="AA90" s="870">
        <v>-4986001.8320000004</v>
      </c>
      <c r="AB90" s="870">
        <v>0</v>
      </c>
      <c r="AC90" s="870">
        <v>-4986001.8320000004</v>
      </c>
      <c r="AD90" s="870">
        <v>0</v>
      </c>
      <c r="AE90" s="870">
        <v>0</v>
      </c>
    </row>
    <row r="91" spans="1:31">
      <c r="A91" s="870" t="s">
        <v>1851</v>
      </c>
      <c r="B91" s="870">
        <v>11</v>
      </c>
      <c r="C91" s="870">
        <v>1111</v>
      </c>
      <c r="D91" s="870">
        <v>111111</v>
      </c>
      <c r="E91" s="870">
        <v>1111111138</v>
      </c>
      <c r="F91" s="870" t="s">
        <v>4883</v>
      </c>
      <c r="G91" s="870">
        <v>0</v>
      </c>
      <c r="H91" s="870">
        <v>0</v>
      </c>
      <c r="I91" s="870">
        <v>-607332172.33008289</v>
      </c>
      <c r="J91" s="870">
        <v>-607332172.33000004</v>
      </c>
      <c r="K91" s="870">
        <v>0</v>
      </c>
      <c r="L91" s="870">
        <v>0</v>
      </c>
      <c r="M91" s="870">
        <v>-607332172.33000004</v>
      </c>
      <c r="N91" s="870">
        <v>0</v>
      </c>
      <c r="O91" s="870">
        <v>-607332172.33000004</v>
      </c>
      <c r="P91" s="870">
        <v>-60733217.23300001</v>
      </c>
      <c r="Q91" s="870">
        <v>0</v>
      </c>
      <c r="R91" s="870">
        <v>0</v>
      </c>
      <c r="S91" s="870">
        <v>0</v>
      </c>
      <c r="T91" s="870">
        <v>0</v>
      </c>
      <c r="U91" s="870">
        <v>0</v>
      </c>
      <c r="V91" s="870">
        <v>0</v>
      </c>
      <c r="W91" s="870">
        <v>0</v>
      </c>
      <c r="X91" s="870">
        <v>-60733217.23300001</v>
      </c>
      <c r="Y91" s="870">
        <v>0.1</v>
      </c>
      <c r="Z91" s="870">
        <v>0</v>
      </c>
      <c r="AA91" s="870">
        <v>-60733217.23300001</v>
      </c>
      <c r="AB91" s="870">
        <v>0</v>
      </c>
      <c r="AC91" s="870">
        <v>-60733217.23300001</v>
      </c>
      <c r="AD91" s="870">
        <v>0</v>
      </c>
      <c r="AE91" s="870">
        <v>0</v>
      </c>
    </row>
    <row r="92" spans="1:31">
      <c r="A92" s="870" t="s">
        <v>1851</v>
      </c>
      <c r="B92" s="870">
        <v>11</v>
      </c>
      <c r="C92" s="870">
        <v>1111</v>
      </c>
      <c r="D92" s="870">
        <v>111111</v>
      </c>
      <c r="E92" s="870">
        <v>1111111139</v>
      </c>
      <c r="F92" s="870" t="s">
        <v>4884</v>
      </c>
      <c r="G92" s="870">
        <v>0</v>
      </c>
      <c r="H92" s="870">
        <v>0</v>
      </c>
      <c r="I92" s="870">
        <v>0</v>
      </c>
      <c r="J92" s="870">
        <v>0</v>
      </c>
      <c r="K92" s="870">
        <v>0</v>
      </c>
      <c r="L92" s="870">
        <v>0</v>
      </c>
      <c r="M92" s="870">
        <v>0</v>
      </c>
      <c r="N92" s="870">
        <v>0</v>
      </c>
      <c r="O92" s="870">
        <v>0</v>
      </c>
      <c r="P92" s="870">
        <v>0</v>
      </c>
      <c r="Q92" s="870">
        <v>0</v>
      </c>
      <c r="R92" s="870">
        <v>0</v>
      </c>
      <c r="S92" s="870">
        <v>0</v>
      </c>
      <c r="T92" s="870">
        <v>0</v>
      </c>
      <c r="U92" s="870">
        <v>0</v>
      </c>
      <c r="V92" s="870">
        <v>0</v>
      </c>
      <c r="W92" s="870">
        <v>0</v>
      </c>
      <c r="X92" s="870">
        <v>0</v>
      </c>
      <c r="Y92" s="870">
        <v>0</v>
      </c>
      <c r="Z92" s="870">
        <v>0</v>
      </c>
      <c r="AA92" s="870">
        <v>0</v>
      </c>
      <c r="AB92" s="870">
        <v>0</v>
      </c>
      <c r="AC92" s="870">
        <v>0</v>
      </c>
      <c r="AD92" s="870">
        <v>0</v>
      </c>
      <c r="AE92" s="870">
        <v>0</v>
      </c>
    </row>
    <row r="93" spans="1:31">
      <c r="A93" s="870" t="s">
        <v>1851</v>
      </c>
      <c r="B93" s="870">
        <v>11</v>
      </c>
      <c r="C93" s="870">
        <v>1111</v>
      </c>
      <c r="D93" s="870">
        <v>111111</v>
      </c>
      <c r="E93" s="870">
        <v>1111111140</v>
      </c>
      <c r="F93" s="870" t="s">
        <v>4885</v>
      </c>
      <c r="G93" s="870">
        <v>0</v>
      </c>
      <c r="H93" s="870">
        <v>0</v>
      </c>
      <c r="I93" s="870">
        <v>-12801274226.062378</v>
      </c>
      <c r="J93" s="870">
        <v>-12801274226.059999</v>
      </c>
      <c r="K93" s="870">
        <v>0</v>
      </c>
      <c r="L93" s="870">
        <v>0</v>
      </c>
      <c r="M93" s="870">
        <v>-12801274226.059999</v>
      </c>
      <c r="N93" s="870">
        <v>0</v>
      </c>
      <c r="O93" s="870">
        <v>-12801274226.059999</v>
      </c>
      <c r="P93" s="870">
        <v>-4736471463.6421995</v>
      </c>
      <c r="Q93" s="870">
        <v>0</v>
      </c>
      <c r="R93" s="870">
        <v>0</v>
      </c>
      <c r="S93" s="870">
        <v>0</v>
      </c>
      <c r="T93" s="870">
        <v>0</v>
      </c>
      <c r="U93" s="870">
        <v>0</v>
      </c>
      <c r="V93" s="870">
        <v>0</v>
      </c>
      <c r="W93" s="870">
        <v>0</v>
      </c>
      <c r="X93" s="870">
        <v>-4736471463.6421995</v>
      </c>
      <c r="Y93" s="870">
        <v>0.37</v>
      </c>
      <c r="Z93" s="870">
        <v>0</v>
      </c>
      <c r="AA93" s="870">
        <v>-4736471463.6421995</v>
      </c>
      <c r="AB93" s="870">
        <v>0</v>
      </c>
      <c r="AC93" s="870">
        <v>-4736471463.6421995</v>
      </c>
      <c r="AD93" s="870">
        <v>0</v>
      </c>
      <c r="AE93" s="870">
        <v>0</v>
      </c>
    </row>
    <row r="94" spans="1:31">
      <c r="A94" s="870" t="s">
        <v>1851</v>
      </c>
      <c r="B94" s="870">
        <v>11</v>
      </c>
      <c r="C94" s="870">
        <v>1111</v>
      </c>
      <c r="D94" s="870">
        <v>111111</v>
      </c>
      <c r="E94" s="870">
        <v>1111111141</v>
      </c>
      <c r="F94" s="870" t="s">
        <v>4886</v>
      </c>
      <c r="G94" s="870">
        <v>0</v>
      </c>
      <c r="H94" s="870">
        <v>0</v>
      </c>
      <c r="I94" s="870">
        <v>-19915156.87097311</v>
      </c>
      <c r="J94" s="870">
        <v>-19915156.870000001</v>
      </c>
      <c r="K94" s="870">
        <v>-19915156.870000001</v>
      </c>
      <c r="L94" s="870">
        <v>0</v>
      </c>
      <c r="M94" s="870">
        <v>0</v>
      </c>
      <c r="N94" s="870">
        <v>0</v>
      </c>
      <c r="O94" s="870">
        <v>0</v>
      </c>
      <c r="P94" s="870">
        <v>0</v>
      </c>
      <c r="Q94" s="870">
        <v>0</v>
      </c>
      <c r="R94" s="870">
        <v>0</v>
      </c>
      <c r="S94" s="870">
        <v>0</v>
      </c>
      <c r="T94" s="870">
        <v>0</v>
      </c>
      <c r="U94" s="870">
        <v>0</v>
      </c>
      <c r="V94" s="870">
        <v>0</v>
      </c>
      <c r="W94" s="870">
        <v>0</v>
      </c>
      <c r="X94" s="870">
        <v>0</v>
      </c>
      <c r="Y94" s="870">
        <v>0</v>
      </c>
      <c r="Z94" s="870">
        <v>0</v>
      </c>
      <c r="AA94" s="870">
        <v>0</v>
      </c>
      <c r="AB94" s="870">
        <v>0</v>
      </c>
      <c r="AC94" s="870">
        <v>0</v>
      </c>
      <c r="AD94" s="870">
        <v>0</v>
      </c>
      <c r="AE94" s="870">
        <v>0</v>
      </c>
    </row>
    <row r="95" spans="1:31">
      <c r="A95" s="870" t="s">
        <v>1851</v>
      </c>
      <c r="B95" s="870">
        <v>11</v>
      </c>
      <c r="C95" s="870">
        <v>1111</v>
      </c>
      <c r="D95" s="870">
        <v>111111</v>
      </c>
      <c r="E95" s="870">
        <v>1111111142</v>
      </c>
      <c r="F95" s="870" t="s">
        <v>4887</v>
      </c>
      <c r="G95" s="870">
        <v>0</v>
      </c>
      <c r="H95" s="870">
        <v>0</v>
      </c>
      <c r="I95" s="870">
        <v>-3717705503.0677814</v>
      </c>
      <c r="J95" s="870">
        <v>-3717705503.0700002</v>
      </c>
      <c r="K95" s="870">
        <v>0</v>
      </c>
      <c r="L95" s="870">
        <v>0</v>
      </c>
      <c r="M95" s="870">
        <v>-3717705503.0700002</v>
      </c>
      <c r="N95" s="870">
        <v>0</v>
      </c>
      <c r="O95" s="870">
        <v>-3717705503.0700002</v>
      </c>
      <c r="P95" s="870">
        <v>-371770550.30700004</v>
      </c>
      <c r="Q95" s="870">
        <v>0</v>
      </c>
      <c r="R95" s="870">
        <v>0</v>
      </c>
      <c r="S95" s="870">
        <v>0</v>
      </c>
      <c r="T95" s="870">
        <v>0</v>
      </c>
      <c r="U95" s="870">
        <v>0</v>
      </c>
      <c r="V95" s="870">
        <v>0</v>
      </c>
      <c r="W95" s="870">
        <v>0</v>
      </c>
      <c r="X95" s="870">
        <v>-371770550.30700004</v>
      </c>
      <c r="Y95" s="870">
        <v>0.1</v>
      </c>
      <c r="Z95" s="870">
        <v>0</v>
      </c>
      <c r="AA95" s="870">
        <v>-371770550.30700004</v>
      </c>
      <c r="AB95" s="870">
        <v>0</v>
      </c>
      <c r="AC95" s="870">
        <v>-371770550.30700004</v>
      </c>
      <c r="AD95" s="870">
        <v>0</v>
      </c>
      <c r="AE95" s="870">
        <v>0</v>
      </c>
    </row>
    <row r="96" spans="1:31">
      <c r="A96" s="870" t="s">
        <v>1851</v>
      </c>
      <c r="B96" s="870">
        <v>11</v>
      </c>
      <c r="C96" s="870">
        <v>1111</v>
      </c>
      <c r="D96" s="870">
        <v>111111</v>
      </c>
      <c r="E96" s="870">
        <v>1111111143</v>
      </c>
      <c r="F96" s="870" t="s">
        <v>4888</v>
      </c>
      <c r="G96" s="870">
        <v>0</v>
      </c>
      <c r="H96" s="870">
        <v>0</v>
      </c>
      <c r="I96" s="870">
        <v>0</v>
      </c>
      <c r="J96" s="870">
        <v>0</v>
      </c>
      <c r="K96" s="870">
        <v>0</v>
      </c>
      <c r="L96" s="870">
        <v>0</v>
      </c>
      <c r="M96" s="870">
        <v>0</v>
      </c>
      <c r="N96" s="870">
        <v>0</v>
      </c>
      <c r="O96" s="870">
        <v>0</v>
      </c>
      <c r="P96" s="870">
        <v>0</v>
      </c>
      <c r="Q96" s="870">
        <v>0</v>
      </c>
      <c r="R96" s="870">
        <v>0</v>
      </c>
      <c r="S96" s="870">
        <v>0</v>
      </c>
      <c r="T96" s="870">
        <v>0</v>
      </c>
      <c r="U96" s="870">
        <v>0</v>
      </c>
      <c r="V96" s="870">
        <v>0</v>
      </c>
      <c r="W96" s="870">
        <v>0</v>
      </c>
      <c r="X96" s="870">
        <v>0</v>
      </c>
      <c r="Y96" s="870">
        <v>0</v>
      </c>
      <c r="Z96" s="870">
        <v>0</v>
      </c>
      <c r="AA96" s="870">
        <v>0</v>
      </c>
      <c r="AB96" s="870">
        <v>0</v>
      </c>
      <c r="AC96" s="870">
        <v>0</v>
      </c>
      <c r="AD96" s="870">
        <v>0</v>
      </c>
      <c r="AE96" s="870">
        <v>0</v>
      </c>
    </row>
    <row r="97" spans="1:31">
      <c r="A97" s="870" t="s">
        <v>1851</v>
      </c>
      <c r="B97" s="870">
        <v>11</v>
      </c>
      <c r="C97" s="870">
        <v>1111</v>
      </c>
      <c r="D97" s="870">
        <v>111111</v>
      </c>
      <c r="E97" s="870">
        <v>1111111144</v>
      </c>
      <c r="F97" s="870" t="s">
        <v>4889</v>
      </c>
      <c r="G97" s="870">
        <v>0</v>
      </c>
      <c r="H97" s="870">
        <v>0</v>
      </c>
      <c r="I97" s="870">
        <v>-6567347470.1054268</v>
      </c>
      <c r="J97" s="870">
        <v>-6567347470.1099997</v>
      </c>
      <c r="K97" s="870">
        <v>0</v>
      </c>
      <c r="L97" s="870">
        <v>0</v>
      </c>
      <c r="M97" s="870">
        <v>-6567347470.1099997</v>
      </c>
      <c r="N97" s="870">
        <v>0</v>
      </c>
      <c r="O97" s="870">
        <v>-6567347470.1099997</v>
      </c>
      <c r="P97" s="870">
        <v>-656734747.01100004</v>
      </c>
      <c r="Q97" s="870">
        <v>0</v>
      </c>
      <c r="R97" s="870">
        <v>0</v>
      </c>
      <c r="S97" s="870">
        <v>0</v>
      </c>
      <c r="T97" s="870">
        <v>0</v>
      </c>
      <c r="U97" s="870">
        <v>0</v>
      </c>
      <c r="V97" s="870">
        <v>0</v>
      </c>
      <c r="W97" s="870">
        <v>0</v>
      </c>
      <c r="X97" s="870">
        <v>-656734747.01100004</v>
      </c>
      <c r="Y97" s="870">
        <v>0.1</v>
      </c>
      <c r="Z97" s="870">
        <v>0</v>
      </c>
      <c r="AA97" s="870">
        <v>-656734747.01100004</v>
      </c>
      <c r="AB97" s="870">
        <v>0</v>
      </c>
      <c r="AC97" s="870">
        <v>-656734747.01100004</v>
      </c>
      <c r="AD97" s="870">
        <v>0</v>
      </c>
      <c r="AE97" s="870">
        <v>0</v>
      </c>
    </row>
    <row r="98" spans="1:31">
      <c r="A98" s="870" t="s">
        <v>1851</v>
      </c>
      <c r="B98" s="870">
        <v>11</v>
      </c>
      <c r="C98" s="870">
        <v>1111</v>
      </c>
      <c r="D98" s="870">
        <v>111111</v>
      </c>
      <c r="E98" s="870">
        <v>1111111145</v>
      </c>
      <c r="F98" s="870" t="s">
        <v>4890</v>
      </c>
      <c r="G98" s="870">
        <v>0</v>
      </c>
      <c r="H98" s="870">
        <v>0</v>
      </c>
      <c r="I98" s="870">
        <v>0</v>
      </c>
      <c r="J98" s="870">
        <v>0</v>
      </c>
      <c r="K98" s="870">
        <v>0</v>
      </c>
      <c r="L98" s="870">
        <v>0</v>
      </c>
      <c r="M98" s="870">
        <v>0</v>
      </c>
      <c r="N98" s="870">
        <v>0</v>
      </c>
      <c r="O98" s="870">
        <v>0</v>
      </c>
      <c r="P98" s="870">
        <v>0</v>
      </c>
      <c r="Q98" s="870">
        <v>0</v>
      </c>
      <c r="R98" s="870">
        <v>0</v>
      </c>
      <c r="S98" s="870">
        <v>0</v>
      </c>
      <c r="T98" s="870">
        <v>0</v>
      </c>
      <c r="U98" s="870">
        <v>0</v>
      </c>
      <c r="V98" s="870">
        <v>0</v>
      </c>
      <c r="W98" s="870">
        <v>0</v>
      </c>
      <c r="X98" s="870">
        <v>0</v>
      </c>
      <c r="Y98" s="870">
        <v>0</v>
      </c>
      <c r="Z98" s="870">
        <v>0</v>
      </c>
      <c r="AA98" s="870">
        <v>0</v>
      </c>
      <c r="AB98" s="870">
        <v>0</v>
      </c>
      <c r="AC98" s="870">
        <v>0</v>
      </c>
      <c r="AD98" s="870">
        <v>0</v>
      </c>
      <c r="AE98" s="870">
        <v>0</v>
      </c>
    </row>
    <row r="99" spans="1:31">
      <c r="A99" s="870" t="s">
        <v>1851</v>
      </c>
      <c r="B99" s="870">
        <v>11</v>
      </c>
      <c r="C99" s="870">
        <v>1111</v>
      </c>
      <c r="D99" s="870">
        <v>111111</v>
      </c>
      <c r="E99" s="870">
        <v>1111111146</v>
      </c>
      <c r="F99" s="870" t="s">
        <v>4891</v>
      </c>
      <c r="G99" s="870">
        <v>0</v>
      </c>
      <c r="H99" s="870">
        <v>0</v>
      </c>
      <c r="I99" s="870">
        <v>0</v>
      </c>
      <c r="J99" s="870">
        <v>0</v>
      </c>
      <c r="K99" s="870">
        <v>0</v>
      </c>
      <c r="L99" s="870">
        <v>0</v>
      </c>
      <c r="M99" s="870">
        <v>0</v>
      </c>
      <c r="N99" s="870">
        <v>0</v>
      </c>
      <c r="O99" s="870">
        <v>0</v>
      </c>
      <c r="P99" s="870">
        <v>0</v>
      </c>
      <c r="Q99" s="870">
        <v>0</v>
      </c>
      <c r="R99" s="870">
        <v>0</v>
      </c>
      <c r="S99" s="870">
        <v>0</v>
      </c>
      <c r="T99" s="870">
        <v>0</v>
      </c>
      <c r="U99" s="870">
        <v>0</v>
      </c>
      <c r="V99" s="870">
        <v>0</v>
      </c>
      <c r="W99" s="870">
        <v>0</v>
      </c>
      <c r="X99" s="870">
        <v>0</v>
      </c>
      <c r="Y99" s="870">
        <v>0</v>
      </c>
      <c r="Z99" s="870">
        <v>0</v>
      </c>
      <c r="AA99" s="870">
        <v>0</v>
      </c>
      <c r="AB99" s="870">
        <v>0</v>
      </c>
      <c r="AC99" s="870">
        <v>0</v>
      </c>
      <c r="AD99" s="870">
        <v>0</v>
      </c>
      <c r="AE99" s="870">
        <v>0</v>
      </c>
    </row>
    <row r="100" spans="1:31">
      <c r="A100" s="870" t="s">
        <v>1851</v>
      </c>
      <c r="B100" s="870">
        <v>11</v>
      </c>
      <c r="C100" s="870">
        <v>1111</v>
      </c>
      <c r="D100" s="870">
        <v>111111</v>
      </c>
      <c r="E100" s="870">
        <v>1111111147</v>
      </c>
      <c r="F100" s="870" t="s">
        <v>4892</v>
      </c>
      <c r="G100" s="870">
        <v>0</v>
      </c>
      <c r="H100" s="870">
        <v>0</v>
      </c>
      <c r="I100" s="870">
        <v>0</v>
      </c>
      <c r="J100" s="870">
        <v>0</v>
      </c>
      <c r="K100" s="870">
        <v>0</v>
      </c>
      <c r="L100" s="870">
        <v>0</v>
      </c>
      <c r="M100" s="870">
        <v>0</v>
      </c>
      <c r="N100" s="870">
        <v>0</v>
      </c>
      <c r="O100" s="870">
        <v>0</v>
      </c>
      <c r="P100" s="870">
        <v>0</v>
      </c>
      <c r="Q100" s="870">
        <v>0</v>
      </c>
      <c r="R100" s="870">
        <v>0</v>
      </c>
      <c r="S100" s="870">
        <v>0</v>
      </c>
      <c r="T100" s="870">
        <v>0</v>
      </c>
      <c r="U100" s="870">
        <v>0</v>
      </c>
      <c r="V100" s="870">
        <v>0</v>
      </c>
      <c r="W100" s="870">
        <v>0</v>
      </c>
      <c r="X100" s="870">
        <v>0</v>
      </c>
      <c r="Y100" s="870">
        <v>0</v>
      </c>
      <c r="Z100" s="870">
        <v>0</v>
      </c>
      <c r="AA100" s="870">
        <v>0</v>
      </c>
      <c r="AB100" s="870">
        <v>0</v>
      </c>
      <c r="AC100" s="870">
        <v>0</v>
      </c>
      <c r="AD100" s="870">
        <v>0</v>
      </c>
      <c r="AE100" s="870">
        <v>0</v>
      </c>
    </row>
    <row r="101" spans="1:31">
      <c r="A101" s="870" t="s">
        <v>1851</v>
      </c>
      <c r="B101" s="870">
        <v>11</v>
      </c>
      <c r="C101" s="870">
        <v>1111</v>
      </c>
      <c r="D101" s="870">
        <v>111111</v>
      </c>
      <c r="E101" s="870">
        <v>1111111148</v>
      </c>
      <c r="F101" s="870" t="s">
        <v>4893</v>
      </c>
      <c r="G101" s="870">
        <v>0</v>
      </c>
      <c r="H101" s="870">
        <v>0</v>
      </c>
      <c r="I101" s="870">
        <v>0</v>
      </c>
      <c r="J101" s="870">
        <v>0</v>
      </c>
      <c r="K101" s="870">
        <v>0</v>
      </c>
      <c r="L101" s="870">
        <v>0</v>
      </c>
      <c r="M101" s="870">
        <v>0</v>
      </c>
      <c r="N101" s="870">
        <v>0</v>
      </c>
      <c r="O101" s="870">
        <v>0</v>
      </c>
      <c r="P101" s="870">
        <v>0</v>
      </c>
      <c r="Q101" s="870">
        <v>0</v>
      </c>
      <c r="R101" s="870">
        <v>0</v>
      </c>
      <c r="S101" s="870">
        <v>0</v>
      </c>
      <c r="T101" s="870">
        <v>0</v>
      </c>
      <c r="U101" s="870">
        <v>0</v>
      </c>
      <c r="V101" s="870">
        <v>0</v>
      </c>
      <c r="W101" s="870">
        <v>0</v>
      </c>
      <c r="X101" s="870">
        <v>0</v>
      </c>
      <c r="Y101" s="870">
        <v>0</v>
      </c>
      <c r="Z101" s="870">
        <v>0</v>
      </c>
      <c r="AA101" s="870">
        <v>0</v>
      </c>
      <c r="AB101" s="870">
        <v>0</v>
      </c>
      <c r="AC101" s="870">
        <v>0</v>
      </c>
      <c r="AD101" s="870">
        <v>0</v>
      </c>
      <c r="AE101" s="870">
        <v>0</v>
      </c>
    </row>
    <row r="102" spans="1:31">
      <c r="A102" s="870" t="s">
        <v>1851</v>
      </c>
      <c r="B102" s="870">
        <v>11</v>
      </c>
      <c r="C102" s="870">
        <v>1111</v>
      </c>
      <c r="D102" s="870">
        <v>111111</v>
      </c>
      <c r="E102" s="870">
        <v>1111111149</v>
      </c>
      <c r="F102" s="870" t="s">
        <v>4894</v>
      </c>
      <c r="G102" s="870">
        <v>0</v>
      </c>
      <c r="H102" s="870">
        <v>0</v>
      </c>
      <c r="I102" s="870">
        <v>0</v>
      </c>
      <c r="J102" s="870">
        <v>0</v>
      </c>
      <c r="K102" s="870">
        <v>0</v>
      </c>
      <c r="L102" s="870">
        <v>0</v>
      </c>
      <c r="M102" s="870">
        <v>0</v>
      </c>
      <c r="N102" s="870">
        <v>0</v>
      </c>
      <c r="O102" s="870">
        <v>0</v>
      </c>
      <c r="P102" s="870">
        <v>0</v>
      </c>
      <c r="Q102" s="870">
        <v>0</v>
      </c>
      <c r="R102" s="870">
        <v>0</v>
      </c>
      <c r="S102" s="870">
        <v>0</v>
      </c>
      <c r="T102" s="870">
        <v>0</v>
      </c>
      <c r="U102" s="870">
        <v>0</v>
      </c>
      <c r="V102" s="870">
        <v>0</v>
      </c>
      <c r="W102" s="870">
        <v>0</v>
      </c>
      <c r="X102" s="870">
        <v>0</v>
      </c>
      <c r="Y102" s="870">
        <v>0</v>
      </c>
      <c r="Z102" s="870">
        <v>0</v>
      </c>
      <c r="AA102" s="870">
        <v>0</v>
      </c>
      <c r="AB102" s="870">
        <v>0</v>
      </c>
      <c r="AC102" s="870">
        <v>0</v>
      </c>
      <c r="AD102" s="870">
        <v>0</v>
      </c>
      <c r="AE102" s="870">
        <v>0</v>
      </c>
    </row>
    <row r="103" spans="1:31">
      <c r="A103" s="870" t="s">
        <v>1851</v>
      </c>
      <c r="B103" s="870">
        <v>11</v>
      </c>
      <c r="C103" s="870">
        <v>1111</v>
      </c>
      <c r="D103" s="870">
        <v>111111</v>
      </c>
      <c r="E103" s="870">
        <v>1111111150</v>
      </c>
      <c r="F103" s="870" t="s">
        <v>4895</v>
      </c>
      <c r="G103" s="870">
        <v>0</v>
      </c>
      <c r="H103" s="870">
        <v>0</v>
      </c>
      <c r="I103" s="870">
        <v>0</v>
      </c>
      <c r="J103" s="870">
        <v>0</v>
      </c>
      <c r="K103" s="870">
        <v>0</v>
      </c>
      <c r="L103" s="870">
        <v>0</v>
      </c>
      <c r="M103" s="870">
        <v>0</v>
      </c>
      <c r="N103" s="870">
        <v>0</v>
      </c>
      <c r="O103" s="870">
        <v>0</v>
      </c>
      <c r="P103" s="870">
        <v>0</v>
      </c>
      <c r="Q103" s="870">
        <v>0</v>
      </c>
      <c r="R103" s="870">
        <v>0</v>
      </c>
      <c r="S103" s="870">
        <v>0</v>
      </c>
      <c r="T103" s="870">
        <v>0</v>
      </c>
      <c r="U103" s="870">
        <v>0</v>
      </c>
      <c r="V103" s="870">
        <v>0</v>
      </c>
      <c r="W103" s="870">
        <v>0</v>
      </c>
      <c r="X103" s="870">
        <v>0</v>
      </c>
      <c r="Y103" s="870">
        <v>0</v>
      </c>
      <c r="Z103" s="870">
        <v>0</v>
      </c>
      <c r="AA103" s="870">
        <v>0</v>
      </c>
      <c r="AB103" s="870">
        <v>0</v>
      </c>
      <c r="AC103" s="870">
        <v>0</v>
      </c>
      <c r="AD103" s="870">
        <v>0</v>
      </c>
      <c r="AE103" s="870">
        <v>0</v>
      </c>
    </row>
    <row r="104" spans="1:31">
      <c r="A104" s="870" t="s">
        <v>1851</v>
      </c>
      <c r="B104" s="870">
        <v>11</v>
      </c>
      <c r="C104" s="870">
        <v>1111</v>
      </c>
      <c r="D104" s="870">
        <v>111111</v>
      </c>
      <c r="E104" s="870">
        <v>1111111151</v>
      </c>
      <c r="F104" s="870" t="s">
        <v>4896</v>
      </c>
      <c r="G104" s="870">
        <v>0</v>
      </c>
      <c r="H104" s="870">
        <v>0</v>
      </c>
      <c r="I104" s="870">
        <v>0</v>
      </c>
      <c r="J104" s="870">
        <v>0</v>
      </c>
      <c r="K104" s="870">
        <v>0</v>
      </c>
      <c r="L104" s="870">
        <v>0</v>
      </c>
      <c r="M104" s="870">
        <v>0</v>
      </c>
      <c r="N104" s="870">
        <v>0</v>
      </c>
      <c r="O104" s="870">
        <v>0</v>
      </c>
      <c r="P104" s="870">
        <v>0</v>
      </c>
      <c r="Q104" s="870">
        <v>0</v>
      </c>
      <c r="R104" s="870">
        <v>0</v>
      </c>
      <c r="S104" s="870">
        <v>0</v>
      </c>
      <c r="T104" s="870">
        <v>0</v>
      </c>
      <c r="U104" s="870">
        <v>0</v>
      </c>
      <c r="V104" s="870">
        <v>0</v>
      </c>
      <c r="W104" s="870">
        <v>0</v>
      </c>
      <c r="X104" s="870">
        <v>0</v>
      </c>
      <c r="Y104" s="870">
        <v>0</v>
      </c>
      <c r="Z104" s="870">
        <v>0</v>
      </c>
      <c r="AA104" s="870">
        <v>0</v>
      </c>
      <c r="AB104" s="870">
        <v>0</v>
      </c>
      <c r="AC104" s="870">
        <v>0</v>
      </c>
      <c r="AD104" s="870">
        <v>0</v>
      </c>
      <c r="AE104" s="870">
        <v>0</v>
      </c>
    </row>
    <row r="105" spans="1:31">
      <c r="A105" s="870" t="s">
        <v>1851</v>
      </c>
      <c r="B105" s="870">
        <v>11</v>
      </c>
      <c r="C105" s="870">
        <v>1111</v>
      </c>
      <c r="D105" s="870">
        <v>111111</v>
      </c>
      <c r="E105" s="870">
        <v>1111111152</v>
      </c>
      <c r="F105" s="870" t="s">
        <v>4917</v>
      </c>
      <c r="G105" s="870">
        <v>0</v>
      </c>
      <c r="H105" s="870">
        <v>0</v>
      </c>
      <c r="I105" s="870">
        <v>-195196966598</v>
      </c>
      <c r="J105" s="870">
        <v>-195196966598</v>
      </c>
      <c r="K105" s="870">
        <v>0</v>
      </c>
      <c r="L105" s="870">
        <v>0</v>
      </c>
      <c r="M105" s="870">
        <v>-195196966598</v>
      </c>
      <c r="N105" s="870">
        <v>0</v>
      </c>
      <c r="O105" s="870">
        <v>-195196966598</v>
      </c>
      <c r="P105" s="870">
        <v>-72222877641.259995</v>
      </c>
      <c r="Q105" s="870">
        <v>0</v>
      </c>
      <c r="R105" s="870">
        <v>0</v>
      </c>
      <c r="S105" s="870">
        <v>0</v>
      </c>
      <c r="T105" s="870">
        <v>0</v>
      </c>
      <c r="U105" s="870">
        <v>0</v>
      </c>
      <c r="V105" s="870">
        <v>0</v>
      </c>
      <c r="W105" s="870">
        <v>0</v>
      </c>
      <c r="X105" s="870">
        <v>-72222877641.259995</v>
      </c>
      <c r="Y105" s="870">
        <v>0.37</v>
      </c>
      <c r="Z105" s="870">
        <v>0</v>
      </c>
      <c r="AA105" s="870">
        <v>-72222877641.259995</v>
      </c>
      <c r="AB105" s="870">
        <v>0</v>
      </c>
      <c r="AC105" s="870">
        <v>-72222877641.259995</v>
      </c>
      <c r="AD105" s="870">
        <v>0</v>
      </c>
      <c r="AE105" s="870">
        <v>0</v>
      </c>
    </row>
    <row r="106" spans="1:31">
      <c r="A106" s="870" t="s">
        <v>1851</v>
      </c>
      <c r="B106" s="870">
        <v>11</v>
      </c>
      <c r="C106" s="870">
        <v>1111</v>
      </c>
      <c r="D106" s="870">
        <v>111111</v>
      </c>
      <c r="E106" s="870">
        <v>1111111153</v>
      </c>
      <c r="F106" s="870" t="s">
        <v>4916</v>
      </c>
      <c r="G106" s="870">
        <v>0</v>
      </c>
      <c r="H106" s="870">
        <v>0</v>
      </c>
      <c r="I106" s="870">
        <v>195197101471.96997</v>
      </c>
      <c r="J106" s="870">
        <v>195197101471.97</v>
      </c>
      <c r="K106" s="870">
        <v>0</v>
      </c>
      <c r="L106" s="870">
        <v>195197101471.97</v>
      </c>
      <c r="M106" s="870">
        <v>0</v>
      </c>
      <c r="N106" s="870">
        <v>0</v>
      </c>
      <c r="O106" s="870">
        <v>195197101471.97</v>
      </c>
      <c r="P106" s="870">
        <v>19519710147.197002</v>
      </c>
      <c r="Q106" s="870">
        <v>0</v>
      </c>
      <c r="R106" s="870">
        <v>0</v>
      </c>
      <c r="S106" s="870">
        <v>0</v>
      </c>
      <c r="T106" s="870">
        <v>0</v>
      </c>
      <c r="U106" s="870">
        <v>0</v>
      </c>
      <c r="V106" s="870">
        <v>0</v>
      </c>
      <c r="W106" s="870">
        <v>0</v>
      </c>
      <c r="X106" s="870">
        <v>19519710147.197002</v>
      </c>
      <c r="Y106" s="870">
        <v>0.1</v>
      </c>
      <c r="Z106" s="870">
        <v>19519710147.197002</v>
      </c>
      <c r="AA106" s="870">
        <v>0</v>
      </c>
      <c r="AB106" s="870">
        <v>19519710147.197002</v>
      </c>
      <c r="AC106" s="870">
        <v>0</v>
      </c>
      <c r="AD106" s="870">
        <v>0</v>
      </c>
      <c r="AE106" s="870">
        <v>0</v>
      </c>
    </row>
    <row r="107" spans="1:31">
      <c r="A107" s="870" t="s">
        <v>4988</v>
      </c>
      <c r="B107" s="870">
        <v>11</v>
      </c>
      <c r="C107" s="870">
        <v>1111</v>
      </c>
      <c r="D107" s="870">
        <v>111111</v>
      </c>
      <c r="E107" s="870">
        <v>1111111154</v>
      </c>
      <c r="F107" s="870" t="s">
        <v>4989</v>
      </c>
      <c r="G107" s="870">
        <v>0</v>
      </c>
      <c r="H107" s="870">
        <v>0</v>
      </c>
      <c r="I107" s="870">
        <v>0</v>
      </c>
      <c r="J107" s="870">
        <v>0</v>
      </c>
      <c r="K107" s="870">
        <v>0</v>
      </c>
      <c r="L107" s="870">
        <v>0</v>
      </c>
      <c r="M107" s="870">
        <v>0</v>
      </c>
      <c r="N107" s="870">
        <v>0</v>
      </c>
      <c r="O107" s="870">
        <v>0</v>
      </c>
      <c r="P107" s="870">
        <v>0</v>
      </c>
      <c r="Q107" s="870">
        <v>0</v>
      </c>
      <c r="R107" s="870">
        <v>0</v>
      </c>
      <c r="S107" s="870">
        <v>0</v>
      </c>
      <c r="T107" s="870">
        <v>0</v>
      </c>
      <c r="U107" s="870">
        <v>0</v>
      </c>
      <c r="V107" s="870">
        <v>0</v>
      </c>
      <c r="W107" s="870">
        <v>0</v>
      </c>
      <c r="X107" s="870">
        <v>0</v>
      </c>
      <c r="Y107" s="870">
        <v>0</v>
      </c>
      <c r="Z107" s="870">
        <v>0</v>
      </c>
      <c r="AA107" s="870">
        <v>0</v>
      </c>
      <c r="AB107" s="870">
        <v>0</v>
      </c>
      <c r="AC107" s="870">
        <v>0</v>
      </c>
      <c r="AD107" s="870">
        <v>0</v>
      </c>
      <c r="AE107" s="870">
        <v>0</v>
      </c>
    </row>
    <row r="108" spans="1:31">
      <c r="A108" s="870" t="s">
        <v>1846</v>
      </c>
      <c r="B108" s="870">
        <v>11</v>
      </c>
      <c r="C108" s="870">
        <v>1115</v>
      </c>
      <c r="D108" s="870">
        <v>111505</v>
      </c>
      <c r="E108" s="870">
        <v>1115051888</v>
      </c>
      <c r="F108" s="870" t="s">
        <v>431</v>
      </c>
      <c r="G108" s="870">
        <v>4731546179</v>
      </c>
      <c r="H108" s="870">
        <v>0</v>
      </c>
      <c r="I108" s="870">
        <v>4731546179.1999998</v>
      </c>
      <c r="J108" s="870">
        <v>0.19999980926513672</v>
      </c>
      <c r="K108" s="870">
        <v>0</v>
      </c>
      <c r="L108" s="870">
        <v>0.19999980926513672</v>
      </c>
      <c r="M108" s="870">
        <v>0</v>
      </c>
      <c r="N108" s="870">
        <v>0</v>
      </c>
      <c r="O108" s="870">
        <v>0.19999980926513672</v>
      </c>
      <c r="P108" s="870">
        <v>7.3999929428100589E-2</v>
      </c>
      <c r="Q108" s="870">
        <v>0</v>
      </c>
      <c r="R108" s="870">
        <v>0</v>
      </c>
      <c r="S108" s="870">
        <v>0</v>
      </c>
      <c r="T108" s="870">
        <v>0</v>
      </c>
      <c r="U108" s="870">
        <v>0</v>
      </c>
      <c r="V108" s="870">
        <v>0</v>
      </c>
      <c r="W108" s="870">
        <v>0</v>
      </c>
      <c r="X108" s="870">
        <v>7.3999929428100589E-2</v>
      </c>
      <c r="Y108" s="870">
        <v>0.37</v>
      </c>
      <c r="Z108" s="870">
        <v>7.3999929428100589E-2</v>
      </c>
      <c r="AA108" s="870">
        <v>0</v>
      </c>
      <c r="AB108" s="870">
        <v>7.3999929428100589E-2</v>
      </c>
      <c r="AC108" s="870">
        <v>0</v>
      </c>
      <c r="AD108" s="870">
        <v>0</v>
      </c>
      <c r="AE108" s="870">
        <v>0</v>
      </c>
    </row>
    <row r="109" spans="1:31">
      <c r="A109" s="870" t="s">
        <v>1846</v>
      </c>
      <c r="B109" s="870">
        <v>11</v>
      </c>
      <c r="C109" s="870">
        <v>1115</v>
      </c>
      <c r="D109" s="870">
        <v>111505</v>
      </c>
      <c r="E109" s="870">
        <v>1115052000</v>
      </c>
      <c r="F109" s="870" t="s">
        <v>432</v>
      </c>
      <c r="G109" s="870">
        <v>910776750</v>
      </c>
      <c r="H109" s="870">
        <v>0</v>
      </c>
      <c r="I109" s="870">
        <v>910776749.70000005</v>
      </c>
      <c r="J109" s="870">
        <v>-0.29999995231628418</v>
      </c>
      <c r="K109" s="870">
        <v>0</v>
      </c>
      <c r="L109" s="870">
        <v>0</v>
      </c>
      <c r="M109" s="870">
        <v>-0.29999995231628418</v>
      </c>
      <c r="N109" s="870">
        <v>0</v>
      </c>
      <c r="O109" s="870">
        <v>-0.29999995231628418</v>
      </c>
      <c r="P109" s="870">
        <v>-0.11099998235702514</v>
      </c>
      <c r="Q109" s="870">
        <v>0</v>
      </c>
      <c r="R109" s="870">
        <v>0</v>
      </c>
      <c r="S109" s="870">
        <v>0</v>
      </c>
      <c r="T109" s="870">
        <v>0</v>
      </c>
      <c r="U109" s="870">
        <v>0</v>
      </c>
      <c r="V109" s="870">
        <v>0</v>
      </c>
      <c r="W109" s="870">
        <v>0</v>
      </c>
      <c r="X109" s="870">
        <v>-0.11099998235702514</v>
      </c>
      <c r="Y109" s="870">
        <v>0.37</v>
      </c>
      <c r="Z109" s="870">
        <v>0</v>
      </c>
      <c r="AA109" s="870">
        <v>-0.11099998235702514</v>
      </c>
      <c r="AB109" s="870">
        <v>0</v>
      </c>
      <c r="AC109" s="870">
        <v>-0.11099998235702514</v>
      </c>
      <c r="AD109" s="870">
        <v>0</v>
      </c>
      <c r="AE109" s="870">
        <v>0</v>
      </c>
    </row>
    <row r="110" spans="1:31">
      <c r="A110" s="870" t="s">
        <v>1846</v>
      </c>
      <c r="B110" s="870">
        <v>11</v>
      </c>
      <c r="C110" s="870">
        <v>1115</v>
      </c>
      <c r="D110" s="870">
        <v>111505</v>
      </c>
      <c r="E110" s="870">
        <v>1115052001</v>
      </c>
      <c r="F110" s="870" t="s">
        <v>433</v>
      </c>
      <c r="G110" s="870">
        <v>0</v>
      </c>
      <c r="H110" s="870">
        <v>0</v>
      </c>
      <c r="I110" s="870">
        <v>0</v>
      </c>
      <c r="J110" s="870">
        <v>0</v>
      </c>
      <c r="K110" s="870">
        <v>0</v>
      </c>
      <c r="L110" s="870">
        <v>0</v>
      </c>
      <c r="M110" s="870">
        <v>0</v>
      </c>
      <c r="N110" s="870">
        <v>0</v>
      </c>
      <c r="O110" s="870">
        <v>0</v>
      </c>
      <c r="P110" s="870">
        <v>0</v>
      </c>
      <c r="Q110" s="870">
        <v>0</v>
      </c>
      <c r="R110" s="870">
        <v>0</v>
      </c>
      <c r="S110" s="870">
        <v>0</v>
      </c>
      <c r="T110" s="870">
        <v>0</v>
      </c>
      <c r="U110" s="870">
        <v>0</v>
      </c>
      <c r="V110" s="870">
        <v>0</v>
      </c>
      <c r="W110" s="870">
        <v>0</v>
      </c>
      <c r="X110" s="870">
        <v>0</v>
      </c>
      <c r="Y110" s="870">
        <v>0</v>
      </c>
      <c r="Z110" s="870">
        <v>0</v>
      </c>
      <c r="AA110" s="870">
        <v>0</v>
      </c>
      <c r="AB110" s="870">
        <v>0</v>
      </c>
      <c r="AC110" s="870">
        <v>0</v>
      </c>
      <c r="AD110" s="870">
        <v>0</v>
      </c>
      <c r="AE110" s="870">
        <v>0</v>
      </c>
    </row>
    <row r="111" spans="1:31">
      <c r="A111" s="870" t="s">
        <v>1846</v>
      </c>
      <c r="B111" s="870">
        <v>11</v>
      </c>
      <c r="C111" s="870">
        <v>1115</v>
      </c>
      <c r="D111" s="870">
        <v>111505</v>
      </c>
      <c r="E111" s="870">
        <v>1115052002</v>
      </c>
      <c r="F111" s="870" t="s">
        <v>4539</v>
      </c>
      <c r="G111" s="870">
        <v>-6475000</v>
      </c>
      <c r="H111" s="870">
        <v>0</v>
      </c>
      <c r="I111" s="870">
        <v>-6475000</v>
      </c>
      <c r="J111" s="870">
        <v>0</v>
      </c>
      <c r="K111" s="870">
        <v>0</v>
      </c>
      <c r="L111" s="870">
        <v>0</v>
      </c>
      <c r="M111" s="870">
        <v>0</v>
      </c>
      <c r="N111" s="870">
        <v>0</v>
      </c>
      <c r="O111" s="870">
        <v>0</v>
      </c>
      <c r="P111" s="870">
        <v>0</v>
      </c>
      <c r="Q111" s="870">
        <v>0</v>
      </c>
      <c r="R111" s="870">
        <v>0</v>
      </c>
      <c r="S111" s="870">
        <v>0</v>
      </c>
      <c r="T111" s="870">
        <v>0</v>
      </c>
      <c r="U111" s="870">
        <v>0</v>
      </c>
      <c r="V111" s="870">
        <v>0</v>
      </c>
      <c r="W111" s="870">
        <v>0</v>
      </c>
      <c r="X111" s="870">
        <v>0</v>
      </c>
      <c r="Y111" s="870">
        <v>0</v>
      </c>
      <c r="Z111" s="870">
        <v>0</v>
      </c>
      <c r="AA111" s="870">
        <v>0</v>
      </c>
      <c r="AB111" s="870">
        <v>0</v>
      </c>
      <c r="AC111" s="870">
        <v>0</v>
      </c>
      <c r="AD111" s="870">
        <v>0</v>
      </c>
      <c r="AE111" s="870">
        <v>0</v>
      </c>
    </row>
    <row r="112" spans="1:31">
      <c r="A112" s="870" t="s">
        <v>1846</v>
      </c>
      <c r="B112" s="870">
        <v>11</v>
      </c>
      <c r="C112" s="870">
        <v>1115</v>
      </c>
      <c r="D112" s="870">
        <v>111505</v>
      </c>
      <c r="E112" s="870">
        <v>1115057000</v>
      </c>
      <c r="F112" s="870" t="s">
        <v>434</v>
      </c>
      <c r="G112" s="870">
        <v>380260122</v>
      </c>
      <c r="H112" s="870">
        <v>0</v>
      </c>
      <c r="I112" s="870">
        <v>380260122.31</v>
      </c>
      <c r="J112" s="870">
        <v>0.31000000238418579</v>
      </c>
      <c r="K112" s="870">
        <v>0</v>
      </c>
      <c r="L112" s="870">
        <v>0.31000000238418579</v>
      </c>
      <c r="M112" s="870">
        <v>0</v>
      </c>
      <c r="N112" s="870">
        <v>0</v>
      </c>
      <c r="O112" s="870">
        <v>0.31000000238418579</v>
      </c>
      <c r="P112" s="870">
        <v>0.11470000088214874</v>
      </c>
      <c r="Q112" s="870">
        <v>0</v>
      </c>
      <c r="R112" s="870">
        <v>0</v>
      </c>
      <c r="S112" s="870">
        <v>0</v>
      </c>
      <c r="T112" s="870">
        <v>0</v>
      </c>
      <c r="U112" s="870">
        <v>0</v>
      </c>
      <c r="V112" s="870">
        <v>0</v>
      </c>
      <c r="W112" s="870">
        <v>0</v>
      </c>
      <c r="X112" s="870">
        <v>0.11470000088214874</v>
      </c>
      <c r="Y112" s="870">
        <v>0.37</v>
      </c>
      <c r="Z112" s="870">
        <v>0.11470000088214874</v>
      </c>
      <c r="AA112" s="870">
        <v>0</v>
      </c>
      <c r="AB112" s="870">
        <v>0.11470000088214874</v>
      </c>
      <c r="AC112" s="870">
        <v>0</v>
      </c>
      <c r="AD112" s="870">
        <v>0</v>
      </c>
      <c r="AE112" s="870">
        <v>0</v>
      </c>
    </row>
    <row r="113" spans="1:31">
      <c r="A113" s="870" t="s">
        <v>1846</v>
      </c>
      <c r="B113" s="870">
        <v>11</v>
      </c>
      <c r="C113" s="870">
        <v>1115</v>
      </c>
      <c r="D113" s="870">
        <v>111505</v>
      </c>
      <c r="E113" s="870">
        <v>1115057001</v>
      </c>
      <c r="F113" s="870" t="s">
        <v>3501</v>
      </c>
      <c r="G113" s="870">
        <v>0</v>
      </c>
      <c r="H113" s="870">
        <v>0</v>
      </c>
      <c r="I113" s="870">
        <v>0</v>
      </c>
      <c r="J113" s="870">
        <v>0</v>
      </c>
      <c r="K113" s="870">
        <v>0</v>
      </c>
      <c r="L113" s="870">
        <v>0</v>
      </c>
      <c r="M113" s="870">
        <v>0</v>
      </c>
      <c r="N113" s="870">
        <v>0</v>
      </c>
      <c r="O113" s="870">
        <v>0</v>
      </c>
      <c r="P113" s="870">
        <v>0</v>
      </c>
      <c r="Q113" s="870">
        <v>0</v>
      </c>
      <c r="R113" s="870">
        <v>0</v>
      </c>
      <c r="S113" s="870">
        <v>0</v>
      </c>
      <c r="T113" s="870">
        <v>0</v>
      </c>
      <c r="U113" s="870">
        <v>0</v>
      </c>
      <c r="V113" s="870">
        <v>0</v>
      </c>
      <c r="W113" s="870">
        <v>0</v>
      </c>
      <c r="X113" s="870">
        <v>0</v>
      </c>
      <c r="Y113" s="870">
        <v>0</v>
      </c>
      <c r="Z113" s="870">
        <v>0</v>
      </c>
      <c r="AA113" s="870">
        <v>0</v>
      </c>
      <c r="AB113" s="870">
        <v>0</v>
      </c>
      <c r="AC113" s="870">
        <v>0</v>
      </c>
      <c r="AD113" s="870">
        <v>0</v>
      </c>
      <c r="AE113" s="870">
        <v>0</v>
      </c>
    </row>
    <row r="114" spans="1:31">
      <c r="A114" s="870" t="s">
        <v>1846</v>
      </c>
      <c r="B114" s="870">
        <v>11</v>
      </c>
      <c r="C114" s="870">
        <v>1115</v>
      </c>
      <c r="D114" s="870">
        <v>111510</v>
      </c>
      <c r="E114" s="870">
        <v>1115101888</v>
      </c>
      <c r="F114" s="870" t="s">
        <v>435</v>
      </c>
      <c r="G114" s="870">
        <v>462224985139</v>
      </c>
      <c r="H114" s="870">
        <v>0</v>
      </c>
      <c r="I114" s="870">
        <v>462224985139.12</v>
      </c>
      <c r="J114" s="870">
        <v>0.1199951171875</v>
      </c>
      <c r="K114" s="870">
        <v>0.1199951171875</v>
      </c>
      <c r="L114" s="870">
        <v>0</v>
      </c>
      <c r="M114" s="870">
        <v>0</v>
      </c>
      <c r="N114" s="870">
        <v>0</v>
      </c>
      <c r="O114" s="870">
        <v>0</v>
      </c>
      <c r="P114" s="870">
        <v>0</v>
      </c>
      <c r="Q114" s="870">
        <v>0</v>
      </c>
      <c r="R114" s="870">
        <v>0</v>
      </c>
      <c r="S114" s="870">
        <v>0</v>
      </c>
      <c r="T114" s="870">
        <v>0</v>
      </c>
      <c r="U114" s="870">
        <v>0</v>
      </c>
      <c r="V114" s="870">
        <v>0</v>
      </c>
      <c r="W114" s="870">
        <v>0</v>
      </c>
      <c r="X114" s="870">
        <v>0</v>
      </c>
      <c r="Y114" s="870">
        <v>0</v>
      </c>
      <c r="Z114" s="870">
        <v>0</v>
      </c>
      <c r="AA114" s="870">
        <v>0</v>
      </c>
      <c r="AB114" s="870">
        <v>0</v>
      </c>
      <c r="AC114" s="870">
        <v>0</v>
      </c>
      <c r="AD114" s="870">
        <v>0</v>
      </c>
      <c r="AE114" s="870">
        <v>0</v>
      </c>
    </row>
    <row r="115" spans="1:31">
      <c r="A115" s="870" t="s">
        <v>1846</v>
      </c>
      <c r="B115" s="870">
        <v>11</v>
      </c>
      <c r="C115" s="870">
        <v>1115</v>
      </c>
      <c r="D115" s="870">
        <v>111515</v>
      </c>
      <c r="E115" s="870">
        <v>1115150091</v>
      </c>
      <c r="F115" s="870" t="s">
        <v>3377</v>
      </c>
      <c r="G115" s="870">
        <v>79661803</v>
      </c>
      <c r="H115" s="870">
        <v>0</v>
      </c>
      <c r="I115" s="870">
        <v>79661803</v>
      </c>
      <c r="J115" s="870">
        <v>0</v>
      </c>
      <c r="K115" s="870">
        <v>0</v>
      </c>
      <c r="L115" s="870">
        <v>0</v>
      </c>
      <c r="M115" s="870">
        <v>0</v>
      </c>
      <c r="N115" s="870">
        <v>0</v>
      </c>
      <c r="O115" s="870">
        <v>0</v>
      </c>
      <c r="P115" s="870">
        <v>0</v>
      </c>
      <c r="Q115" s="870">
        <v>0</v>
      </c>
      <c r="R115" s="870">
        <v>0</v>
      </c>
      <c r="S115" s="870">
        <v>0</v>
      </c>
      <c r="T115" s="870">
        <v>0</v>
      </c>
      <c r="U115" s="870">
        <v>0</v>
      </c>
      <c r="V115" s="870">
        <v>0</v>
      </c>
      <c r="W115" s="870">
        <v>0</v>
      </c>
      <c r="X115" s="870">
        <v>0</v>
      </c>
      <c r="Y115" s="870">
        <v>0</v>
      </c>
      <c r="Z115" s="870">
        <v>0</v>
      </c>
      <c r="AA115" s="870">
        <v>0</v>
      </c>
      <c r="AB115" s="870">
        <v>0</v>
      </c>
      <c r="AC115" s="870">
        <v>0</v>
      </c>
      <c r="AD115" s="870">
        <v>0</v>
      </c>
      <c r="AE115" s="870">
        <v>0</v>
      </c>
    </row>
    <row r="116" spans="1:31">
      <c r="A116" s="870" t="s">
        <v>1846</v>
      </c>
      <c r="B116" s="870">
        <v>11</v>
      </c>
      <c r="C116" s="870">
        <v>1115</v>
      </c>
      <c r="D116" s="870">
        <v>111515</v>
      </c>
      <c r="E116" s="870">
        <v>1115159001</v>
      </c>
      <c r="F116" s="870" t="s">
        <v>436</v>
      </c>
      <c r="G116" s="870">
        <v>1316404676302</v>
      </c>
      <c r="H116" s="870">
        <v>0</v>
      </c>
      <c r="I116" s="870">
        <v>1316404676301.6599</v>
      </c>
      <c r="J116" s="870">
        <v>-0.340087890625</v>
      </c>
      <c r="K116" s="870">
        <v>-0.340087890625</v>
      </c>
      <c r="L116" s="870">
        <v>0</v>
      </c>
      <c r="M116" s="870">
        <v>0</v>
      </c>
      <c r="N116" s="870">
        <v>0</v>
      </c>
      <c r="O116" s="870">
        <v>0</v>
      </c>
      <c r="P116" s="870">
        <v>0</v>
      </c>
      <c r="Q116" s="870">
        <v>0</v>
      </c>
      <c r="R116" s="870">
        <v>0</v>
      </c>
      <c r="S116" s="870">
        <v>0</v>
      </c>
      <c r="T116" s="870">
        <v>0</v>
      </c>
      <c r="U116" s="870">
        <v>0</v>
      </c>
      <c r="V116" s="870">
        <v>0</v>
      </c>
      <c r="W116" s="870">
        <v>0</v>
      </c>
      <c r="X116" s="870">
        <v>0</v>
      </c>
      <c r="Y116" s="870">
        <v>0</v>
      </c>
      <c r="Z116" s="870">
        <v>0</v>
      </c>
      <c r="AA116" s="870">
        <v>0</v>
      </c>
      <c r="AB116" s="870">
        <v>0</v>
      </c>
      <c r="AC116" s="870">
        <v>0</v>
      </c>
      <c r="AD116" s="870">
        <v>0</v>
      </c>
      <c r="AE116" s="870">
        <v>0</v>
      </c>
    </row>
    <row r="117" spans="1:31">
      <c r="A117" s="870" t="s">
        <v>1846</v>
      </c>
      <c r="B117" s="870">
        <v>11</v>
      </c>
      <c r="C117" s="870">
        <v>1115</v>
      </c>
      <c r="D117" s="870">
        <v>111515</v>
      </c>
      <c r="E117" s="870">
        <v>1115159003</v>
      </c>
      <c r="F117" s="870" t="s">
        <v>437</v>
      </c>
      <c r="G117" s="870">
        <v>10024308053</v>
      </c>
      <c r="H117" s="870">
        <v>0</v>
      </c>
      <c r="I117" s="870">
        <v>10024308053.16</v>
      </c>
      <c r="J117" s="870">
        <v>0.15999984741210938</v>
      </c>
      <c r="K117" s="870">
        <v>0.15999984741210938</v>
      </c>
      <c r="L117" s="870">
        <v>0</v>
      </c>
      <c r="M117" s="870">
        <v>0</v>
      </c>
      <c r="N117" s="870">
        <v>0</v>
      </c>
      <c r="O117" s="870">
        <v>0</v>
      </c>
      <c r="P117" s="870">
        <v>0</v>
      </c>
      <c r="Q117" s="870">
        <v>0</v>
      </c>
      <c r="R117" s="870">
        <v>0</v>
      </c>
      <c r="S117" s="870">
        <v>0</v>
      </c>
      <c r="T117" s="870">
        <v>0</v>
      </c>
      <c r="U117" s="870">
        <v>0</v>
      </c>
      <c r="V117" s="870">
        <v>0</v>
      </c>
      <c r="W117" s="870">
        <v>0</v>
      </c>
      <c r="X117" s="870">
        <v>0</v>
      </c>
      <c r="Y117" s="870">
        <v>0</v>
      </c>
      <c r="Z117" s="870">
        <v>0</v>
      </c>
      <c r="AA117" s="870">
        <v>0</v>
      </c>
      <c r="AB117" s="870">
        <v>0</v>
      </c>
      <c r="AC117" s="870">
        <v>0</v>
      </c>
      <c r="AD117" s="870">
        <v>0</v>
      </c>
      <c r="AE117" s="870">
        <v>0</v>
      </c>
    </row>
    <row r="118" spans="1:31">
      <c r="A118" s="870" t="s">
        <v>1846</v>
      </c>
      <c r="B118" s="870">
        <v>11</v>
      </c>
      <c r="C118" s="870">
        <v>1115</v>
      </c>
      <c r="D118" s="870">
        <v>111515</v>
      </c>
      <c r="E118" s="870">
        <v>1115159006</v>
      </c>
      <c r="F118" s="870" t="s">
        <v>438</v>
      </c>
      <c r="G118" s="870">
        <v>6919520167</v>
      </c>
      <c r="H118" s="870">
        <v>0</v>
      </c>
      <c r="I118" s="870">
        <v>6919520166.6499996</v>
      </c>
      <c r="J118" s="870">
        <v>-0.35000038146972656</v>
      </c>
      <c r="K118" s="870">
        <v>-0.35000038146972656</v>
      </c>
      <c r="L118" s="870">
        <v>0</v>
      </c>
      <c r="M118" s="870">
        <v>0</v>
      </c>
      <c r="N118" s="870">
        <v>0</v>
      </c>
      <c r="O118" s="870">
        <v>0</v>
      </c>
      <c r="P118" s="870">
        <v>0</v>
      </c>
      <c r="Q118" s="870">
        <v>0</v>
      </c>
      <c r="R118" s="870">
        <v>0</v>
      </c>
      <c r="S118" s="870">
        <v>0</v>
      </c>
      <c r="T118" s="870">
        <v>0</v>
      </c>
      <c r="U118" s="870">
        <v>0</v>
      </c>
      <c r="V118" s="870">
        <v>0</v>
      </c>
      <c r="W118" s="870">
        <v>0</v>
      </c>
      <c r="X118" s="870">
        <v>0</v>
      </c>
      <c r="Y118" s="870">
        <v>0</v>
      </c>
      <c r="Z118" s="870">
        <v>0</v>
      </c>
      <c r="AA118" s="870">
        <v>0</v>
      </c>
      <c r="AB118" s="870">
        <v>0</v>
      </c>
      <c r="AC118" s="870">
        <v>0</v>
      </c>
      <c r="AD118" s="870">
        <v>0</v>
      </c>
      <c r="AE118" s="870">
        <v>0</v>
      </c>
    </row>
    <row r="119" spans="1:31">
      <c r="A119" s="870" t="s">
        <v>1846</v>
      </c>
      <c r="B119" s="870">
        <v>11</v>
      </c>
      <c r="C119" s="870">
        <v>1115</v>
      </c>
      <c r="D119" s="870">
        <v>111515</v>
      </c>
      <c r="E119" s="870">
        <v>1115159007</v>
      </c>
      <c r="F119" s="870" t="s">
        <v>439</v>
      </c>
      <c r="G119" s="870">
        <v>3890550978</v>
      </c>
      <c r="H119" s="870">
        <v>0</v>
      </c>
      <c r="I119" s="870">
        <v>3890550978.0799999</v>
      </c>
      <c r="J119" s="870">
        <v>7.9999923706054688E-2</v>
      </c>
      <c r="K119" s="870">
        <v>7.9999923706054688E-2</v>
      </c>
      <c r="L119" s="870">
        <v>0</v>
      </c>
      <c r="M119" s="870">
        <v>0</v>
      </c>
      <c r="N119" s="870">
        <v>0</v>
      </c>
      <c r="O119" s="870">
        <v>0</v>
      </c>
      <c r="P119" s="870">
        <v>0</v>
      </c>
      <c r="Q119" s="870">
        <v>0</v>
      </c>
      <c r="R119" s="870">
        <v>0</v>
      </c>
      <c r="S119" s="870">
        <v>0</v>
      </c>
      <c r="T119" s="870">
        <v>0</v>
      </c>
      <c r="U119" s="870">
        <v>0</v>
      </c>
      <c r="V119" s="870">
        <v>0</v>
      </c>
      <c r="W119" s="870">
        <v>0</v>
      </c>
      <c r="X119" s="870">
        <v>0</v>
      </c>
      <c r="Y119" s="870">
        <v>0</v>
      </c>
      <c r="Z119" s="870">
        <v>0</v>
      </c>
      <c r="AA119" s="870">
        <v>0</v>
      </c>
      <c r="AB119" s="870">
        <v>0</v>
      </c>
      <c r="AC119" s="870">
        <v>0</v>
      </c>
      <c r="AD119" s="870">
        <v>0</v>
      </c>
      <c r="AE119" s="870">
        <v>0</v>
      </c>
    </row>
    <row r="120" spans="1:31">
      <c r="A120" s="870" t="s">
        <v>1846</v>
      </c>
      <c r="B120" s="870">
        <v>11</v>
      </c>
      <c r="C120" s="870">
        <v>1115</v>
      </c>
      <c r="D120" s="870">
        <v>111515</v>
      </c>
      <c r="E120" s="870">
        <v>1115159008</v>
      </c>
      <c r="F120" s="870" t="s">
        <v>440</v>
      </c>
      <c r="G120" s="870">
        <v>1208872227</v>
      </c>
      <c r="H120" s="870">
        <v>0</v>
      </c>
      <c r="I120" s="870">
        <v>1208872226.97</v>
      </c>
      <c r="J120" s="870">
        <v>-2.9999971389770508E-2</v>
      </c>
      <c r="K120" s="870">
        <v>-2.9999971389770508E-2</v>
      </c>
      <c r="L120" s="870">
        <v>0</v>
      </c>
      <c r="M120" s="870">
        <v>0</v>
      </c>
      <c r="N120" s="870">
        <v>0</v>
      </c>
      <c r="O120" s="870">
        <v>0</v>
      </c>
      <c r="P120" s="870">
        <v>0</v>
      </c>
      <c r="Q120" s="870">
        <v>0</v>
      </c>
      <c r="R120" s="870">
        <v>0</v>
      </c>
      <c r="S120" s="870">
        <v>0</v>
      </c>
      <c r="T120" s="870">
        <v>0</v>
      </c>
      <c r="U120" s="870">
        <v>0</v>
      </c>
      <c r="V120" s="870">
        <v>0</v>
      </c>
      <c r="W120" s="870">
        <v>0</v>
      </c>
      <c r="X120" s="870">
        <v>0</v>
      </c>
      <c r="Y120" s="870">
        <v>0</v>
      </c>
      <c r="Z120" s="870">
        <v>0</v>
      </c>
      <c r="AA120" s="870">
        <v>0</v>
      </c>
      <c r="AB120" s="870">
        <v>0</v>
      </c>
      <c r="AC120" s="870">
        <v>0</v>
      </c>
      <c r="AD120" s="870">
        <v>0</v>
      </c>
      <c r="AE120" s="870">
        <v>0</v>
      </c>
    </row>
    <row r="121" spans="1:31">
      <c r="A121" s="870" t="s">
        <v>1846</v>
      </c>
      <c r="B121" s="870">
        <v>11</v>
      </c>
      <c r="C121" s="870">
        <v>1115</v>
      </c>
      <c r="D121" s="870">
        <v>111515</v>
      </c>
      <c r="E121" s="870">
        <v>1115159011</v>
      </c>
      <c r="F121" s="870" t="s">
        <v>441</v>
      </c>
      <c r="G121" s="870">
        <v>1611483353</v>
      </c>
      <c r="H121" s="870">
        <v>0</v>
      </c>
      <c r="I121" s="870">
        <v>1611483352.8299999</v>
      </c>
      <c r="J121" s="870">
        <v>-0.17000007629394531</v>
      </c>
      <c r="K121" s="870">
        <v>-0.17000007629394531</v>
      </c>
      <c r="L121" s="870">
        <v>0</v>
      </c>
      <c r="M121" s="870">
        <v>0</v>
      </c>
      <c r="N121" s="870">
        <v>0</v>
      </c>
      <c r="O121" s="870">
        <v>0</v>
      </c>
      <c r="P121" s="870">
        <v>0</v>
      </c>
      <c r="Q121" s="870">
        <v>0</v>
      </c>
      <c r="R121" s="870">
        <v>0</v>
      </c>
      <c r="S121" s="870">
        <v>0</v>
      </c>
      <c r="T121" s="870">
        <v>0</v>
      </c>
      <c r="U121" s="870">
        <v>0</v>
      </c>
      <c r="V121" s="870">
        <v>0</v>
      </c>
      <c r="W121" s="870">
        <v>0</v>
      </c>
      <c r="X121" s="870">
        <v>0</v>
      </c>
      <c r="Y121" s="870">
        <v>0</v>
      </c>
      <c r="Z121" s="870">
        <v>0</v>
      </c>
      <c r="AA121" s="870">
        <v>0</v>
      </c>
      <c r="AB121" s="870">
        <v>0</v>
      </c>
      <c r="AC121" s="870">
        <v>0</v>
      </c>
      <c r="AD121" s="870">
        <v>0</v>
      </c>
      <c r="AE121" s="870">
        <v>0</v>
      </c>
    </row>
    <row r="122" spans="1:31">
      <c r="A122" s="870" t="s">
        <v>1846</v>
      </c>
      <c r="B122" s="870">
        <v>11</v>
      </c>
      <c r="C122" s="870">
        <v>1115</v>
      </c>
      <c r="D122" s="870">
        <v>111515</v>
      </c>
      <c r="E122" s="870">
        <v>1115159013</v>
      </c>
      <c r="F122" s="870" t="s">
        <v>442</v>
      </c>
      <c r="G122" s="870">
        <v>11202</v>
      </c>
      <c r="H122" s="870">
        <v>0</v>
      </c>
      <c r="I122" s="870">
        <v>11201.64</v>
      </c>
      <c r="J122" s="870">
        <v>-0.36000000000058208</v>
      </c>
      <c r="K122" s="870">
        <v>-0.36000000000058208</v>
      </c>
      <c r="L122" s="870">
        <v>0</v>
      </c>
      <c r="M122" s="870">
        <v>0</v>
      </c>
      <c r="N122" s="870">
        <v>0</v>
      </c>
      <c r="O122" s="870">
        <v>0</v>
      </c>
      <c r="P122" s="870">
        <v>0</v>
      </c>
      <c r="Q122" s="870">
        <v>0</v>
      </c>
      <c r="R122" s="870">
        <v>0</v>
      </c>
      <c r="S122" s="870">
        <v>0</v>
      </c>
      <c r="T122" s="870">
        <v>0</v>
      </c>
      <c r="U122" s="870">
        <v>0</v>
      </c>
      <c r="V122" s="870">
        <v>0</v>
      </c>
      <c r="W122" s="870">
        <v>0</v>
      </c>
      <c r="X122" s="870">
        <v>0</v>
      </c>
      <c r="Y122" s="870">
        <v>0</v>
      </c>
      <c r="Z122" s="870">
        <v>0</v>
      </c>
      <c r="AA122" s="870">
        <v>0</v>
      </c>
      <c r="AB122" s="870">
        <v>0</v>
      </c>
      <c r="AC122" s="870">
        <v>0</v>
      </c>
      <c r="AD122" s="870">
        <v>0</v>
      </c>
      <c r="AE122" s="870">
        <v>0</v>
      </c>
    </row>
    <row r="123" spans="1:31">
      <c r="A123" s="870" t="s">
        <v>1846</v>
      </c>
      <c r="B123" s="870">
        <v>11</v>
      </c>
      <c r="C123" s="870">
        <v>1115</v>
      </c>
      <c r="D123" s="870">
        <v>111515</v>
      </c>
      <c r="E123" s="870">
        <v>1115159015</v>
      </c>
      <c r="F123" s="870" t="s">
        <v>443</v>
      </c>
      <c r="G123" s="870">
        <v>6127589167</v>
      </c>
      <c r="H123" s="870">
        <v>0</v>
      </c>
      <c r="I123" s="870">
        <v>6127589166.7399998</v>
      </c>
      <c r="J123" s="870">
        <v>-0.26000022888183594</v>
      </c>
      <c r="K123" s="870">
        <v>-0.26000022888183594</v>
      </c>
      <c r="L123" s="870">
        <v>0</v>
      </c>
      <c r="M123" s="870">
        <v>0</v>
      </c>
      <c r="N123" s="870">
        <v>0</v>
      </c>
      <c r="O123" s="870">
        <v>0</v>
      </c>
      <c r="P123" s="870">
        <v>0</v>
      </c>
      <c r="Q123" s="870">
        <v>0</v>
      </c>
      <c r="R123" s="870">
        <v>0</v>
      </c>
      <c r="S123" s="870">
        <v>0</v>
      </c>
      <c r="T123" s="870">
        <v>0</v>
      </c>
      <c r="U123" s="870">
        <v>0</v>
      </c>
      <c r="V123" s="870">
        <v>0</v>
      </c>
      <c r="W123" s="870">
        <v>0</v>
      </c>
      <c r="X123" s="870">
        <v>0</v>
      </c>
      <c r="Y123" s="870">
        <v>0</v>
      </c>
      <c r="Z123" s="870">
        <v>0</v>
      </c>
      <c r="AA123" s="870">
        <v>0</v>
      </c>
      <c r="AB123" s="870">
        <v>0</v>
      </c>
      <c r="AC123" s="870">
        <v>0</v>
      </c>
      <c r="AD123" s="870">
        <v>0</v>
      </c>
      <c r="AE123" s="870">
        <v>0</v>
      </c>
    </row>
    <row r="124" spans="1:31">
      <c r="A124" s="870" t="s">
        <v>1846</v>
      </c>
      <c r="B124" s="870">
        <v>11</v>
      </c>
      <c r="C124" s="870">
        <v>1115</v>
      </c>
      <c r="D124" s="870">
        <v>111515</v>
      </c>
      <c r="E124" s="870">
        <v>1115159016</v>
      </c>
      <c r="F124" s="870" t="s">
        <v>444</v>
      </c>
      <c r="G124" s="870">
        <v>124492562519</v>
      </c>
      <c r="H124" s="870">
        <v>0</v>
      </c>
      <c r="I124" s="870">
        <v>124492562519.17999</v>
      </c>
      <c r="J124" s="870">
        <v>0.17999267578125</v>
      </c>
      <c r="K124" s="870">
        <v>0.17999267578125</v>
      </c>
      <c r="L124" s="870">
        <v>0</v>
      </c>
      <c r="M124" s="870">
        <v>0</v>
      </c>
      <c r="N124" s="870">
        <v>0</v>
      </c>
      <c r="O124" s="870">
        <v>0</v>
      </c>
      <c r="P124" s="870">
        <v>0</v>
      </c>
      <c r="Q124" s="870">
        <v>0</v>
      </c>
      <c r="R124" s="870">
        <v>0</v>
      </c>
      <c r="S124" s="870">
        <v>0</v>
      </c>
      <c r="T124" s="870">
        <v>0</v>
      </c>
      <c r="U124" s="870">
        <v>0</v>
      </c>
      <c r="V124" s="870">
        <v>0</v>
      </c>
      <c r="W124" s="870">
        <v>0</v>
      </c>
      <c r="X124" s="870">
        <v>0</v>
      </c>
      <c r="Y124" s="870">
        <v>0</v>
      </c>
      <c r="Z124" s="870">
        <v>0</v>
      </c>
      <c r="AA124" s="870">
        <v>0</v>
      </c>
      <c r="AB124" s="870">
        <v>0</v>
      </c>
      <c r="AC124" s="870">
        <v>0</v>
      </c>
      <c r="AD124" s="870">
        <v>0</v>
      </c>
      <c r="AE124" s="870">
        <v>0</v>
      </c>
    </row>
    <row r="125" spans="1:31">
      <c r="A125" s="870" t="s">
        <v>1846</v>
      </c>
      <c r="B125" s="870">
        <v>11</v>
      </c>
      <c r="C125" s="870">
        <v>1115</v>
      </c>
      <c r="D125" s="870">
        <v>111515</v>
      </c>
      <c r="E125" s="870">
        <v>1115159019</v>
      </c>
      <c r="F125" s="870" t="s">
        <v>445</v>
      </c>
      <c r="G125" s="870">
        <v>53424933473</v>
      </c>
      <c r="H125" s="870">
        <v>0</v>
      </c>
      <c r="I125" s="870">
        <v>53424933473.220001</v>
      </c>
      <c r="J125" s="870">
        <v>0.220001220703125</v>
      </c>
      <c r="K125" s="870">
        <v>0.220001220703125</v>
      </c>
      <c r="L125" s="870">
        <v>0</v>
      </c>
      <c r="M125" s="870">
        <v>0</v>
      </c>
      <c r="N125" s="870">
        <v>0</v>
      </c>
      <c r="O125" s="870">
        <v>0</v>
      </c>
      <c r="P125" s="870">
        <v>0</v>
      </c>
      <c r="Q125" s="870">
        <v>0</v>
      </c>
      <c r="R125" s="870">
        <v>0</v>
      </c>
      <c r="S125" s="870">
        <v>0</v>
      </c>
      <c r="T125" s="870">
        <v>0</v>
      </c>
      <c r="U125" s="870">
        <v>0</v>
      </c>
      <c r="V125" s="870">
        <v>0</v>
      </c>
      <c r="W125" s="870">
        <v>0</v>
      </c>
      <c r="X125" s="870">
        <v>0</v>
      </c>
      <c r="Y125" s="870">
        <v>0</v>
      </c>
      <c r="Z125" s="870">
        <v>0</v>
      </c>
      <c r="AA125" s="870">
        <v>0</v>
      </c>
      <c r="AB125" s="870">
        <v>0</v>
      </c>
      <c r="AC125" s="870">
        <v>0</v>
      </c>
      <c r="AD125" s="870">
        <v>0</v>
      </c>
      <c r="AE125" s="870">
        <v>0</v>
      </c>
    </row>
    <row r="126" spans="1:31">
      <c r="A126" s="870" t="s">
        <v>1846</v>
      </c>
      <c r="B126" s="870">
        <v>11</v>
      </c>
      <c r="C126" s="870">
        <v>1115</v>
      </c>
      <c r="D126" s="870">
        <v>111515</v>
      </c>
      <c r="E126" s="870">
        <v>1115159035</v>
      </c>
      <c r="F126" s="870" t="s">
        <v>446</v>
      </c>
      <c r="G126" s="870">
        <v>1636587</v>
      </c>
      <c r="H126" s="870">
        <v>0</v>
      </c>
      <c r="I126" s="870">
        <v>1636587</v>
      </c>
      <c r="J126" s="870">
        <v>0</v>
      </c>
      <c r="K126" s="870">
        <v>0</v>
      </c>
      <c r="L126" s="870">
        <v>0</v>
      </c>
      <c r="M126" s="870">
        <v>0</v>
      </c>
      <c r="N126" s="870">
        <v>0</v>
      </c>
      <c r="O126" s="870">
        <v>0</v>
      </c>
      <c r="P126" s="870">
        <v>0</v>
      </c>
      <c r="Q126" s="870">
        <v>0</v>
      </c>
      <c r="R126" s="870">
        <v>0</v>
      </c>
      <c r="S126" s="870">
        <v>0</v>
      </c>
      <c r="T126" s="870">
        <v>0</v>
      </c>
      <c r="U126" s="870">
        <v>0</v>
      </c>
      <c r="V126" s="870">
        <v>0</v>
      </c>
      <c r="W126" s="870">
        <v>0</v>
      </c>
      <c r="X126" s="870">
        <v>0</v>
      </c>
      <c r="Y126" s="870">
        <v>0</v>
      </c>
      <c r="Z126" s="870">
        <v>0</v>
      </c>
      <c r="AA126" s="870">
        <v>0</v>
      </c>
      <c r="AB126" s="870">
        <v>0</v>
      </c>
      <c r="AC126" s="870">
        <v>0</v>
      </c>
      <c r="AD126" s="870">
        <v>0</v>
      </c>
      <c r="AE126" s="870">
        <v>0</v>
      </c>
    </row>
    <row r="127" spans="1:31">
      <c r="A127" s="870" t="s">
        <v>1846</v>
      </c>
      <c r="B127" s="870">
        <v>11</v>
      </c>
      <c r="C127" s="870">
        <v>1115</v>
      </c>
      <c r="D127" s="870">
        <v>111515</v>
      </c>
      <c r="E127" s="870">
        <v>1115159040</v>
      </c>
      <c r="F127" s="870" t="s">
        <v>446</v>
      </c>
      <c r="G127" s="870">
        <v>198544026162</v>
      </c>
      <c r="H127" s="870">
        <v>0</v>
      </c>
      <c r="I127" s="870">
        <v>198544026161.73001</v>
      </c>
      <c r="J127" s="870">
        <v>-0.269989013671875</v>
      </c>
      <c r="K127" s="870">
        <v>-0.269989013671875</v>
      </c>
      <c r="L127" s="870">
        <v>0</v>
      </c>
      <c r="M127" s="870">
        <v>0</v>
      </c>
      <c r="N127" s="870">
        <v>0</v>
      </c>
      <c r="O127" s="870">
        <v>0</v>
      </c>
      <c r="P127" s="870">
        <v>0</v>
      </c>
      <c r="Q127" s="870">
        <v>0</v>
      </c>
      <c r="R127" s="870">
        <v>0</v>
      </c>
      <c r="S127" s="870">
        <v>0</v>
      </c>
      <c r="T127" s="870">
        <v>0</v>
      </c>
      <c r="U127" s="870">
        <v>0</v>
      </c>
      <c r="V127" s="870">
        <v>0</v>
      </c>
      <c r="W127" s="870">
        <v>0</v>
      </c>
      <c r="X127" s="870">
        <v>0</v>
      </c>
      <c r="Y127" s="870">
        <v>0</v>
      </c>
      <c r="Z127" s="870">
        <v>0</v>
      </c>
      <c r="AA127" s="870">
        <v>0</v>
      </c>
      <c r="AB127" s="870">
        <v>0</v>
      </c>
      <c r="AC127" s="870">
        <v>0</v>
      </c>
      <c r="AD127" s="870">
        <v>0</v>
      </c>
      <c r="AE127" s="870">
        <v>0</v>
      </c>
    </row>
    <row r="128" spans="1:31">
      <c r="A128" s="870" t="s">
        <v>1846</v>
      </c>
      <c r="B128" s="870">
        <v>11</v>
      </c>
      <c r="C128" s="870">
        <v>1115</v>
      </c>
      <c r="D128" s="870">
        <v>111515</v>
      </c>
      <c r="E128" s="870">
        <v>1115159201</v>
      </c>
      <c r="F128" s="870" t="s">
        <v>446</v>
      </c>
      <c r="G128" s="870">
        <v>0</v>
      </c>
      <c r="H128" s="870">
        <v>0</v>
      </c>
      <c r="I128" s="870">
        <v>0</v>
      </c>
      <c r="J128" s="870">
        <v>0</v>
      </c>
      <c r="K128" s="870">
        <v>0</v>
      </c>
      <c r="L128" s="870">
        <v>0</v>
      </c>
      <c r="M128" s="870">
        <v>0</v>
      </c>
      <c r="N128" s="870">
        <v>0</v>
      </c>
      <c r="O128" s="870">
        <v>0</v>
      </c>
      <c r="P128" s="870">
        <v>0</v>
      </c>
      <c r="Q128" s="870">
        <v>0</v>
      </c>
      <c r="R128" s="870">
        <v>0</v>
      </c>
      <c r="S128" s="870">
        <v>0</v>
      </c>
      <c r="T128" s="870">
        <v>0</v>
      </c>
      <c r="U128" s="870">
        <v>0</v>
      </c>
      <c r="V128" s="870">
        <v>0</v>
      </c>
      <c r="W128" s="870">
        <v>0</v>
      </c>
      <c r="X128" s="870">
        <v>0</v>
      </c>
      <c r="Y128" s="870">
        <v>0</v>
      </c>
      <c r="Z128" s="870">
        <v>0</v>
      </c>
      <c r="AA128" s="870">
        <v>0</v>
      </c>
      <c r="AB128" s="870">
        <v>0</v>
      </c>
      <c r="AC128" s="870">
        <v>0</v>
      </c>
      <c r="AD128" s="870">
        <v>0</v>
      </c>
      <c r="AE128" s="870">
        <v>0</v>
      </c>
    </row>
    <row r="129" spans="1:31">
      <c r="A129" s="870" t="s">
        <v>1846</v>
      </c>
      <c r="B129" s="870">
        <v>11</v>
      </c>
      <c r="C129" s="870">
        <v>1115</v>
      </c>
      <c r="D129" s="870">
        <v>111515</v>
      </c>
      <c r="E129" s="870">
        <v>1115159203</v>
      </c>
      <c r="F129" s="870" t="s">
        <v>437</v>
      </c>
      <c r="G129" s="870">
        <v>0</v>
      </c>
      <c r="H129" s="870">
        <v>0</v>
      </c>
      <c r="I129" s="870">
        <v>0</v>
      </c>
      <c r="J129" s="870">
        <v>0</v>
      </c>
      <c r="K129" s="870">
        <v>0</v>
      </c>
      <c r="L129" s="870">
        <v>0</v>
      </c>
      <c r="M129" s="870">
        <v>0</v>
      </c>
      <c r="N129" s="870">
        <v>0</v>
      </c>
      <c r="O129" s="870">
        <v>0</v>
      </c>
      <c r="P129" s="870">
        <v>0</v>
      </c>
      <c r="Q129" s="870">
        <v>0</v>
      </c>
      <c r="R129" s="870">
        <v>0</v>
      </c>
      <c r="S129" s="870">
        <v>0</v>
      </c>
      <c r="T129" s="870">
        <v>0</v>
      </c>
      <c r="U129" s="870">
        <v>0</v>
      </c>
      <c r="V129" s="870">
        <v>0</v>
      </c>
      <c r="W129" s="870">
        <v>0</v>
      </c>
      <c r="X129" s="870">
        <v>0</v>
      </c>
      <c r="Y129" s="870">
        <v>0</v>
      </c>
      <c r="Z129" s="870">
        <v>0</v>
      </c>
      <c r="AA129" s="870">
        <v>0</v>
      </c>
      <c r="AB129" s="870">
        <v>0</v>
      </c>
      <c r="AC129" s="870">
        <v>0</v>
      </c>
      <c r="AD129" s="870">
        <v>0</v>
      </c>
      <c r="AE129" s="870">
        <v>0</v>
      </c>
    </row>
    <row r="130" spans="1:31">
      <c r="A130" s="870" t="s">
        <v>1846</v>
      </c>
      <c r="B130" s="870">
        <v>11</v>
      </c>
      <c r="C130" s="870">
        <v>1115</v>
      </c>
      <c r="D130" s="870">
        <v>111515</v>
      </c>
      <c r="E130" s="870">
        <v>1115159205</v>
      </c>
      <c r="F130" s="870" t="s">
        <v>438</v>
      </c>
      <c r="G130" s="870">
        <v>0</v>
      </c>
      <c r="H130" s="870">
        <v>0</v>
      </c>
      <c r="I130" s="870">
        <v>0</v>
      </c>
      <c r="J130" s="870">
        <v>0</v>
      </c>
      <c r="K130" s="870">
        <v>0</v>
      </c>
      <c r="L130" s="870">
        <v>0</v>
      </c>
      <c r="M130" s="870">
        <v>0</v>
      </c>
      <c r="N130" s="870">
        <v>0</v>
      </c>
      <c r="O130" s="870">
        <v>0</v>
      </c>
      <c r="P130" s="870">
        <v>0</v>
      </c>
      <c r="Q130" s="870">
        <v>0</v>
      </c>
      <c r="R130" s="870">
        <v>0</v>
      </c>
      <c r="S130" s="870">
        <v>0</v>
      </c>
      <c r="T130" s="870">
        <v>0</v>
      </c>
      <c r="U130" s="870">
        <v>0</v>
      </c>
      <c r="V130" s="870">
        <v>0</v>
      </c>
      <c r="W130" s="870">
        <v>0</v>
      </c>
      <c r="X130" s="870">
        <v>0</v>
      </c>
      <c r="Y130" s="870">
        <v>0</v>
      </c>
      <c r="Z130" s="870">
        <v>0</v>
      </c>
      <c r="AA130" s="870">
        <v>0</v>
      </c>
      <c r="AB130" s="870">
        <v>0</v>
      </c>
      <c r="AC130" s="870">
        <v>0</v>
      </c>
      <c r="AD130" s="870">
        <v>0</v>
      </c>
      <c r="AE130" s="870">
        <v>0</v>
      </c>
    </row>
    <row r="131" spans="1:31">
      <c r="A131" s="870" t="s">
        <v>1846</v>
      </c>
      <c r="B131" s="870">
        <v>11</v>
      </c>
      <c r="C131" s="870">
        <v>1115</v>
      </c>
      <c r="D131" s="870">
        <v>111515</v>
      </c>
      <c r="E131" s="870">
        <v>1115159207</v>
      </c>
      <c r="F131" s="870" t="s">
        <v>439</v>
      </c>
      <c r="G131" s="870">
        <v>0</v>
      </c>
      <c r="H131" s="870">
        <v>0</v>
      </c>
      <c r="I131" s="870">
        <v>0</v>
      </c>
      <c r="J131" s="870">
        <v>0</v>
      </c>
      <c r="K131" s="870">
        <v>0</v>
      </c>
      <c r="L131" s="870">
        <v>0</v>
      </c>
      <c r="M131" s="870">
        <v>0</v>
      </c>
      <c r="N131" s="870">
        <v>0</v>
      </c>
      <c r="O131" s="870">
        <v>0</v>
      </c>
      <c r="P131" s="870">
        <v>0</v>
      </c>
      <c r="Q131" s="870">
        <v>0</v>
      </c>
      <c r="R131" s="870">
        <v>0</v>
      </c>
      <c r="S131" s="870">
        <v>0</v>
      </c>
      <c r="T131" s="870">
        <v>0</v>
      </c>
      <c r="U131" s="870">
        <v>0</v>
      </c>
      <c r="V131" s="870">
        <v>0</v>
      </c>
      <c r="W131" s="870">
        <v>0</v>
      </c>
      <c r="X131" s="870">
        <v>0</v>
      </c>
      <c r="Y131" s="870">
        <v>0</v>
      </c>
      <c r="Z131" s="870">
        <v>0</v>
      </c>
      <c r="AA131" s="870">
        <v>0</v>
      </c>
      <c r="AB131" s="870">
        <v>0</v>
      </c>
      <c r="AC131" s="870">
        <v>0</v>
      </c>
      <c r="AD131" s="870">
        <v>0</v>
      </c>
      <c r="AE131" s="870">
        <v>0</v>
      </c>
    </row>
    <row r="132" spans="1:31">
      <c r="A132" s="870" t="s">
        <v>1846</v>
      </c>
      <c r="B132" s="870">
        <v>11</v>
      </c>
      <c r="C132" s="870">
        <v>1115</v>
      </c>
      <c r="D132" s="870">
        <v>111515</v>
      </c>
      <c r="E132" s="870">
        <v>1115159208</v>
      </c>
      <c r="F132" s="870" t="s">
        <v>447</v>
      </c>
      <c r="G132" s="870">
        <v>0</v>
      </c>
      <c r="H132" s="870">
        <v>0</v>
      </c>
      <c r="I132" s="870">
        <v>0</v>
      </c>
      <c r="J132" s="870">
        <v>0</v>
      </c>
      <c r="K132" s="870">
        <v>0</v>
      </c>
      <c r="L132" s="870">
        <v>0</v>
      </c>
      <c r="M132" s="870">
        <v>0</v>
      </c>
      <c r="N132" s="870">
        <v>0</v>
      </c>
      <c r="O132" s="870">
        <v>0</v>
      </c>
      <c r="P132" s="870">
        <v>0</v>
      </c>
      <c r="Q132" s="870">
        <v>0</v>
      </c>
      <c r="R132" s="870">
        <v>0</v>
      </c>
      <c r="S132" s="870">
        <v>0</v>
      </c>
      <c r="T132" s="870">
        <v>0</v>
      </c>
      <c r="U132" s="870">
        <v>0</v>
      </c>
      <c r="V132" s="870">
        <v>0</v>
      </c>
      <c r="W132" s="870">
        <v>0</v>
      </c>
      <c r="X132" s="870">
        <v>0</v>
      </c>
      <c r="Y132" s="870">
        <v>0</v>
      </c>
      <c r="Z132" s="870">
        <v>0</v>
      </c>
      <c r="AA132" s="870">
        <v>0</v>
      </c>
      <c r="AB132" s="870">
        <v>0</v>
      </c>
      <c r="AC132" s="870">
        <v>0</v>
      </c>
      <c r="AD132" s="870">
        <v>0</v>
      </c>
      <c r="AE132" s="870">
        <v>0</v>
      </c>
    </row>
    <row r="133" spans="1:31">
      <c r="A133" s="870" t="s">
        <v>1846</v>
      </c>
      <c r="B133" s="870">
        <v>11</v>
      </c>
      <c r="C133" s="870">
        <v>1115</v>
      </c>
      <c r="D133" s="870">
        <v>111515</v>
      </c>
      <c r="E133" s="870">
        <v>1115159211</v>
      </c>
      <c r="F133" s="870" t="s">
        <v>3890</v>
      </c>
      <c r="G133" s="870">
        <v>0</v>
      </c>
      <c r="H133" s="870">
        <v>0</v>
      </c>
      <c r="I133" s="870">
        <v>0</v>
      </c>
      <c r="J133" s="870">
        <v>0</v>
      </c>
      <c r="K133" s="870">
        <v>0</v>
      </c>
      <c r="L133" s="870">
        <v>0</v>
      </c>
      <c r="M133" s="870">
        <v>0</v>
      </c>
      <c r="N133" s="870">
        <v>0</v>
      </c>
      <c r="O133" s="870">
        <v>0</v>
      </c>
      <c r="P133" s="870">
        <v>0</v>
      </c>
      <c r="Q133" s="870">
        <v>0</v>
      </c>
      <c r="R133" s="870">
        <v>0</v>
      </c>
      <c r="S133" s="870">
        <v>0</v>
      </c>
      <c r="T133" s="870">
        <v>0</v>
      </c>
      <c r="U133" s="870">
        <v>0</v>
      </c>
      <c r="V133" s="870">
        <v>0</v>
      </c>
      <c r="W133" s="870">
        <v>0</v>
      </c>
      <c r="X133" s="870">
        <v>0</v>
      </c>
      <c r="Y133" s="870">
        <v>0</v>
      </c>
      <c r="Z133" s="870">
        <v>0</v>
      </c>
      <c r="AA133" s="870">
        <v>0</v>
      </c>
      <c r="AB133" s="870">
        <v>0</v>
      </c>
      <c r="AC133" s="870">
        <v>0</v>
      </c>
      <c r="AD133" s="870">
        <v>0</v>
      </c>
      <c r="AE133" s="870">
        <v>0</v>
      </c>
    </row>
    <row r="134" spans="1:31">
      <c r="A134" s="870" t="s">
        <v>1846</v>
      </c>
      <c r="B134" s="870">
        <v>11</v>
      </c>
      <c r="C134" s="870">
        <v>1115</v>
      </c>
      <c r="D134" s="870">
        <v>111515</v>
      </c>
      <c r="E134" s="870">
        <v>1115159213</v>
      </c>
      <c r="F134" s="870" t="s">
        <v>442</v>
      </c>
      <c r="G134" s="870">
        <v>0</v>
      </c>
      <c r="H134" s="870">
        <v>0</v>
      </c>
      <c r="I134" s="870">
        <v>0</v>
      </c>
      <c r="J134" s="870">
        <v>0</v>
      </c>
      <c r="K134" s="870">
        <v>0</v>
      </c>
      <c r="L134" s="870">
        <v>0</v>
      </c>
      <c r="M134" s="870">
        <v>0</v>
      </c>
      <c r="N134" s="870">
        <v>0</v>
      </c>
      <c r="O134" s="870">
        <v>0</v>
      </c>
      <c r="P134" s="870">
        <v>0</v>
      </c>
      <c r="Q134" s="870">
        <v>0</v>
      </c>
      <c r="R134" s="870">
        <v>0</v>
      </c>
      <c r="S134" s="870">
        <v>0</v>
      </c>
      <c r="T134" s="870">
        <v>0</v>
      </c>
      <c r="U134" s="870">
        <v>0</v>
      </c>
      <c r="V134" s="870">
        <v>0</v>
      </c>
      <c r="W134" s="870">
        <v>0</v>
      </c>
      <c r="X134" s="870">
        <v>0</v>
      </c>
      <c r="Y134" s="870">
        <v>0</v>
      </c>
      <c r="Z134" s="870">
        <v>0</v>
      </c>
      <c r="AA134" s="870">
        <v>0</v>
      </c>
      <c r="AB134" s="870">
        <v>0</v>
      </c>
      <c r="AC134" s="870">
        <v>0</v>
      </c>
      <c r="AD134" s="870">
        <v>0</v>
      </c>
      <c r="AE134" s="870">
        <v>0</v>
      </c>
    </row>
    <row r="135" spans="1:31">
      <c r="A135" s="870" t="s">
        <v>1846</v>
      </c>
      <c r="B135" s="870">
        <v>11</v>
      </c>
      <c r="C135" s="870">
        <v>1115</v>
      </c>
      <c r="D135" s="870">
        <v>111515</v>
      </c>
      <c r="E135" s="870">
        <v>1115159215</v>
      </c>
      <c r="F135" s="870" t="s">
        <v>443</v>
      </c>
      <c r="G135" s="870">
        <v>0</v>
      </c>
      <c r="H135" s="870">
        <v>0</v>
      </c>
      <c r="I135" s="870">
        <v>0</v>
      </c>
      <c r="J135" s="870">
        <v>0</v>
      </c>
      <c r="K135" s="870">
        <v>0</v>
      </c>
      <c r="L135" s="870">
        <v>0</v>
      </c>
      <c r="M135" s="870">
        <v>0</v>
      </c>
      <c r="N135" s="870">
        <v>0</v>
      </c>
      <c r="O135" s="870">
        <v>0</v>
      </c>
      <c r="P135" s="870">
        <v>0</v>
      </c>
      <c r="Q135" s="870">
        <v>0</v>
      </c>
      <c r="R135" s="870">
        <v>0</v>
      </c>
      <c r="S135" s="870">
        <v>0</v>
      </c>
      <c r="T135" s="870">
        <v>0</v>
      </c>
      <c r="U135" s="870">
        <v>0</v>
      </c>
      <c r="V135" s="870">
        <v>0</v>
      </c>
      <c r="W135" s="870">
        <v>0</v>
      </c>
      <c r="X135" s="870">
        <v>0</v>
      </c>
      <c r="Y135" s="870">
        <v>0</v>
      </c>
      <c r="Z135" s="870">
        <v>0</v>
      </c>
      <c r="AA135" s="870">
        <v>0</v>
      </c>
      <c r="AB135" s="870">
        <v>0</v>
      </c>
      <c r="AC135" s="870">
        <v>0</v>
      </c>
      <c r="AD135" s="870">
        <v>0</v>
      </c>
      <c r="AE135" s="870">
        <v>0</v>
      </c>
    </row>
    <row r="136" spans="1:31">
      <c r="A136" s="870" t="s">
        <v>1846</v>
      </c>
      <c r="B136" s="870">
        <v>11</v>
      </c>
      <c r="C136" s="870">
        <v>1115</v>
      </c>
      <c r="D136" s="870">
        <v>111515</v>
      </c>
      <c r="E136" s="870">
        <v>1115159216</v>
      </c>
      <c r="F136" s="870" t="s">
        <v>444</v>
      </c>
      <c r="G136" s="870">
        <v>0</v>
      </c>
      <c r="H136" s="870">
        <v>0</v>
      </c>
      <c r="I136" s="870">
        <v>0</v>
      </c>
      <c r="J136" s="870">
        <v>0</v>
      </c>
      <c r="K136" s="870">
        <v>0</v>
      </c>
      <c r="L136" s="870">
        <v>0</v>
      </c>
      <c r="M136" s="870">
        <v>0</v>
      </c>
      <c r="N136" s="870">
        <v>0</v>
      </c>
      <c r="O136" s="870">
        <v>0</v>
      </c>
      <c r="P136" s="870">
        <v>0</v>
      </c>
      <c r="Q136" s="870">
        <v>0</v>
      </c>
      <c r="R136" s="870">
        <v>0</v>
      </c>
      <c r="S136" s="870">
        <v>0</v>
      </c>
      <c r="T136" s="870">
        <v>0</v>
      </c>
      <c r="U136" s="870">
        <v>0</v>
      </c>
      <c r="V136" s="870">
        <v>0</v>
      </c>
      <c r="W136" s="870">
        <v>0</v>
      </c>
      <c r="X136" s="870">
        <v>0</v>
      </c>
      <c r="Y136" s="870">
        <v>0</v>
      </c>
      <c r="Z136" s="870">
        <v>0</v>
      </c>
      <c r="AA136" s="870">
        <v>0</v>
      </c>
      <c r="AB136" s="870">
        <v>0</v>
      </c>
      <c r="AC136" s="870">
        <v>0</v>
      </c>
      <c r="AD136" s="870">
        <v>0</v>
      </c>
      <c r="AE136" s="870">
        <v>0</v>
      </c>
    </row>
    <row r="137" spans="1:31">
      <c r="A137" s="870" t="s">
        <v>1846</v>
      </c>
      <c r="B137" s="870">
        <v>11</v>
      </c>
      <c r="C137" s="870">
        <v>1115</v>
      </c>
      <c r="D137" s="870">
        <v>111515</v>
      </c>
      <c r="E137" s="870">
        <v>1115159219</v>
      </c>
      <c r="F137" s="870" t="s">
        <v>3891</v>
      </c>
      <c r="G137" s="870">
        <v>0</v>
      </c>
      <c r="H137" s="870">
        <v>0</v>
      </c>
      <c r="I137" s="870">
        <v>0</v>
      </c>
      <c r="J137" s="870">
        <v>0</v>
      </c>
      <c r="K137" s="870">
        <v>0</v>
      </c>
      <c r="L137" s="870">
        <v>0</v>
      </c>
      <c r="M137" s="870">
        <v>0</v>
      </c>
      <c r="N137" s="870">
        <v>0</v>
      </c>
      <c r="O137" s="870">
        <v>0</v>
      </c>
      <c r="P137" s="870">
        <v>0</v>
      </c>
      <c r="Q137" s="870">
        <v>0</v>
      </c>
      <c r="R137" s="870">
        <v>0</v>
      </c>
      <c r="S137" s="870">
        <v>0</v>
      </c>
      <c r="T137" s="870">
        <v>0</v>
      </c>
      <c r="U137" s="870">
        <v>0</v>
      </c>
      <c r="V137" s="870">
        <v>0</v>
      </c>
      <c r="W137" s="870">
        <v>0</v>
      </c>
      <c r="X137" s="870">
        <v>0</v>
      </c>
      <c r="Y137" s="870">
        <v>0</v>
      </c>
      <c r="Z137" s="870">
        <v>0</v>
      </c>
      <c r="AA137" s="870">
        <v>0</v>
      </c>
      <c r="AB137" s="870">
        <v>0</v>
      </c>
      <c r="AC137" s="870">
        <v>0</v>
      </c>
      <c r="AD137" s="870">
        <v>0</v>
      </c>
      <c r="AE137" s="870">
        <v>0</v>
      </c>
    </row>
    <row r="138" spans="1:31">
      <c r="A138" s="870" t="s">
        <v>1846</v>
      </c>
      <c r="B138" s="870">
        <v>11</v>
      </c>
      <c r="C138" s="870">
        <v>1115</v>
      </c>
      <c r="D138" s="870">
        <v>111515</v>
      </c>
      <c r="E138" s="870">
        <v>1115159333</v>
      </c>
      <c r="F138" s="870" t="s">
        <v>446</v>
      </c>
      <c r="G138" s="870">
        <v>26587012</v>
      </c>
      <c r="H138" s="870">
        <v>0</v>
      </c>
      <c r="I138" s="870">
        <v>26587012</v>
      </c>
      <c r="J138" s="870">
        <v>0</v>
      </c>
      <c r="K138" s="870">
        <v>0</v>
      </c>
      <c r="L138" s="870">
        <v>0</v>
      </c>
      <c r="M138" s="870">
        <v>0</v>
      </c>
      <c r="N138" s="870">
        <v>0</v>
      </c>
      <c r="O138" s="870">
        <v>0</v>
      </c>
      <c r="P138" s="870">
        <v>0</v>
      </c>
      <c r="Q138" s="870">
        <v>0</v>
      </c>
      <c r="R138" s="870">
        <v>0</v>
      </c>
      <c r="S138" s="870">
        <v>0</v>
      </c>
      <c r="T138" s="870">
        <v>0</v>
      </c>
      <c r="U138" s="870">
        <v>0</v>
      </c>
      <c r="V138" s="870">
        <v>0</v>
      </c>
      <c r="W138" s="870">
        <v>0</v>
      </c>
      <c r="X138" s="870">
        <v>0</v>
      </c>
      <c r="Y138" s="870">
        <v>0</v>
      </c>
      <c r="Z138" s="870">
        <v>0</v>
      </c>
      <c r="AA138" s="870">
        <v>0</v>
      </c>
      <c r="AB138" s="870">
        <v>0</v>
      </c>
      <c r="AC138" s="870">
        <v>0</v>
      </c>
      <c r="AD138" s="870">
        <v>0</v>
      </c>
      <c r="AE138" s="870">
        <v>0</v>
      </c>
    </row>
    <row r="139" spans="1:31">
      <c r="A139" s="870" t="s">
        <v>1846</v>
      </c>
      <c r="B139" s="870">
        <v>11</v>
      </c>
      <c r="C139" s="870">
        <v>1115</v>
      </c>
      <c r="D139" s="870">
        <v>111515</v>
      </c>
      <c r="E139" s="870">
        <v>1115159401</v>
      </c>
      <c r="F139" s="870" t="s">
        <v>448</v>
      </c>
      <c r="G139" s="870">
        <v>-38617833230</v>
      </c>
      <c r="H139" s="870">
        <v>0</v>
      </c>
      <c r="I139" s="870">
        <v>-38617833230.080002</v>
      </c>
      <c r="J139" s="870">
        <v>-8.00018310546875E-2</v>
      </c>
      <c r="K139" s="870">
        <v>-8.00018310546875E-2</v>
      </c>
      <c r="L139" s="870">
        <v>0</v>
      </c>
      <c r="M139" s="870">
        <v>0</v>
      </c>
      <c r="N139" s="870">
        <v>0</v>
      </c>
      <c r="O139" s="870">
        <v>0</v>
      </c>
      <c r="P139" s="870">
        <v>0</v>
      </c>
      <c r="Q139" s="870">
        <v>0</v>
      </c>
      <c r="R139" s="870">
        <v>0</v>
      </c>
      <c r="S139" s="870">
        <v>0</v>
      </c>
      <c r="T139" s="870">
        <v>0</v>
      </c>
      <c r="U139" s="870">
        <v>0</v>
      </c>
      <c r="V139" s="870">
        <v>0</v>
      </c>
      <c r="W139" s="870">
        <v>0</v>
      </c>
      <c r="X139" s="870">
        <v>0</v>
      </c>
      <c r="Y139" s="870">
        <v>0</v>
      </c>
      <c r="Z139" s="870">
        <v>0</v>
      </c>
      <c r="AA139" s="870">
        <v>0</v>
      </c>
      <c r="AB139" s="870">
        <v>0</v>
      </c>
      <c r="AC139" s="870">
        <v>0</v>
      </c>
      <c r="AD139" s="870">
        <v>0</v>
      </c>
      <c r="AE139" s="870">
        <v>0</v>
      </c>
    </row>
    <row r="140" spans="1:31">
      <c r="A140" s="870" t="s">
        <v>1846</v>
      </c>
      <c r="B140" s="870">
        <v>11</v>
      </c>
      <c r="C140" s="870">
        <v>1115</v>
      </c>
      <c r="D140" s="870">
        <v>111515</v>
      </c>
      <c r="E140" s="870">
        <v>1115159403</v>
      </c>
      <c r="F140" s="870" t="s">
        <v>449</v>
      </c>
      <c r="G140" s="870">
        <v>559375785</v>
      </c>
      <c r="H140" s="870">
        <v>0</v>
      </c>
      <c r="I140" s="870">
        <v>559375784.63</v>
      </c>
      <c r="J140" s="870">
        <v>-0.37000000476837158</v>
      </c>
      <c r="K140" s="870">
        <v>-0.37000000476837158</v>
      </c>
      <c r="L140" s="870">
        <v>0</v>
      </c>
      <c r="M140" s="870">
        <v>0</v>
      </c>
      <c r="N140" s="870">
        <v>0</v>
      </c>
      <c r="O140" s="870">
        <v>0</v>
      </c>
      <c r="P140" s="870">
        <v>0</v>
      </c>
      <c r="Q140" s="870">
        <v>0</v>
      </c>
      <c r="R140" s="870">
        <v>0</v>
      </c>
      <c r="S140" s="870">
        <v>0</v>
      </c>
      <c r="T140" s="870">
        <v>0</v>
      </c>
      <c r="U140" s="870">
        <v>0</v>
      </c>
      <c r="V140" s="870">
        <v>0</v>
      </c>
      <c r="W140" s="870">
        <v>0</v>
      </c>
      <c r="X140" s="870">
        <v>0</v>
      </c>
      <c r="Y140" s="870">
        <v>0</v>
      </c>
      <c r="Z140" s="870">
        <v>0</v>
      </c>
      <c r="AA140" s="870">
        <v>0</v>
      </c>
      <c r="AB140" s="870">
        <v>0</v>
      </c>
      <c r="AC140" s="870">
        <v>0</v>
      </c>
      <c r="AD140" s="870">
        <v>0</v>
      </c>
      <c r="AE140" s="870">
        <v>0</v>
      </c>
    </row>
    <row r="141" spans="1:31">
      <c r="A141" s="870" t="s">
        <v>1846</v>
      </c>
      <c r="B141" s="870">
        <v>11</v>
      </c>
      <c r="C141" s="870">
        <v>1115</v>
      </c>
      <c r="D141" s="870">
        <v>111515</v>
      </c>
      <c r="E141" s="870">
        <v>1115159405</v>
      </c>
      <c r="F141" s="870" t="s">
        <v>450</v>
      </c>
      <c r="G141" s="870">
        <v>34255615</v>
      </c>
      <c r="H141" s="870">
        <v>0</v>
      </c>
      <c r="I141" s="870">
        <v>34255615.140000001</v>
      </c>
      <c r="J141" s="870">
        <v>0.14000000059604645</v>
      </c>
      <c r="K141" s="870">
        <v>0.14000000059604645</v>
      </c>
      <c r="L141" s="870">
        <v>0</v>
      </c>
      <c r="M141" s="870">
        <v>0</v>
      </c>
      <c r="N141" s="870">
        <v>0</v>
      </c>
      <c r="O141" s="870">
        <v>0</v>
      </c>
      <c r="P141" s="870">
        <v>0</v>
      </c>
      <c r="Q141" s="870">
        <v>0</v>
      </c>
      <c r="R141" s="870">
        <v>0</v>
      </c>
      <c r="S141" s="870">
        <v>0</v>
      </c>
      <c r="T141" s="870">
        <v>0</v>
      </c>
      <c r="U141" s="870">
        <v>0</v>
      </c>
      <c r="V141" s="870">
        <v>0</v>
      </c>
      <c r="W141" s="870">
        <v>0</v>
      </c>
      <c r="X141" s="870">
        <v>0</v>
      </c>
      <c r="Y141" s="870">
        <v>0</v>
      </c>
      <c r="Z141" s="870">
        <v>0</v>
      </c>
      <c r="AA141" s="870">
        <v>0</v>
      </c>
      <c r="AB141" s="870">
        <v>0</v>
      </c>
      <c r="AC141" s="870">
        <v>0</v>
      </c>
      <c r="AD141" s="870">
        <v>0</v>
      </c>
      <c r="AE141" s="870">
        <v>0</v>
      </c>
    </row>
    <row r="142" spans="1:31">
      <c r="A142" s="870" t="s">
        <v>1846</v>
      </c>
      <c r="B142" s="870">
        <v>11</v>
      </c>
      <c r="C142" s="870">
        <v>1115</v>
      </c>
      <c r="D142" s="870">
        <v>111515</v>
      </c>
      <c r="E142" s="870">
        <v>1115159407</v>
      </c>
      <c r="F142" s="870" t="s">
        <v>451</v>
      </c>
      <c r="G142" s="870">
        <v>9959461</v>
      </c>
      <c r="H142" s="870">
        <v>0</v>
      </c>
      <c r="I142" s="870">
        <v>9959460.5999999996</v>
      </c>
      <c r="J142" s="870">
        <v>-0.40000000037252903</v>
      </c>
      <c r="K142" s="870">
        <v>-0.40000000037252903</v>
      </c>
      <c r="L142" s="870">
        <v>0</v>
      </c>
      <c r="M142" s="870">
        <v>0</v>
      </c>
      <c r="N142" s="870">
        <v>0</v>
      </c>
      <c r="O142" s="870">
        <v>0</v>
      </c>
      <c r="P142" s="870">
        <v>0</v>
      </c>
      <c r="Q142" s="870">
        <v>0</v>
      </c>
      <c r="R142" s="870">
        <v>0</v>
      </c>
      <c r="S142" s="870">
        <v>0</v>
      </c>
      <c r="T142" s="870">
        <v>0</v>
      </c>
      <c r="U142" s="870">
        <v>0</v>
      </c>
      <c r="V142" s="870">
        <v>0</v>
      </c>
      <c r="W142" s="870">
        <v>0</v>
      </c>
      <c r="X142" s="870">
        <v>0</v>
      </c>
      <c r="Y142" s="870">
        <v>0</v>
      </c>
      <c r="Z142" s="870">
        <v>0</v>
      </c>
      <c r="AA142" s="870">
        <v>0</v>
      </c>
      <c r="AB142" s="870">
        <v>0</v>
      </c>
      <c r="AC142" s="870">
        <v>0</v>
      </c>
      <c r="AD142" s="870">
        <v>0</v>
      </c>
      <c r="AE142" s="870">
        <v>0</v>
      </c>
    </row>
    <row r="143" spans="1:31">
      <c r="A143" s="870" t="s">
        <v>1846</v>
      </c>
      <c r="B143" s="870">
        <v>11</v>
      </c>
      <c r="C143" s="870">
        <v>1115</v>
      </c>
      <c r="D143" s="870">
        <v>111515</v>
      </c>
      <c r="E143" s="870">
        <v>1115159408</v>
      </c>
      <c r="F143" s="870" t="s">
        <v>452</v>
      </c>
      <c r="G143" s="870">
        <v>17421113</v>
      </c>
      <c r="H143" s="870">
        <v>0</v>
      </c>
      <c r="I143" s="870">
        <v>17421113.350000001</v>
      </c>
      <c r="J143" s="870">
        <v>0.35000000149011612</v>
      </c>
      <c r="K143" s="870">
        <v>0.35000000149011612</v>
      </c>
      <c r="L143" s="870">
        <v>0</v>
      </c>
      <c r="M143" s="870">
        <v>0</v>
      </c>
      <c r="N143" s="870">
        <v>0</v>
      </c>
      <c r="O143" s="870">
        <v>0</v>
      </c>
      <c r="P143" s="870">
        <v>0</v>
      </c>
      <c r="Q143" s="870">
        <v>0</v>
      </c>
      <c r="R143" s="870">
        <v>0</v>
      </c>
      <c r="S143" s="870">
        <v>0</v>
      </c>
      <c r="T143" s="870">
        <v>0</v>
      </c>
      <c r="U143" s="870">
        <v>0</v>
      </c>
      <c r="V143" s="870">
        <v>0</v>
      </c>
      <c r="W143" s="870">
        <v>0</v>
      </c>
      <c r="X143" s="870">
        <v>0</v>
      </c>
      <c r="Y143" s="870">
        <v>0</v>
      </c>
      <c r="Z143" s="870">
        <v>0</v>
      </c>
      <c r="AA143" s="870">
        <v>0</v>
      </c>
      <c r="AB143" s="870">
        <v>0</v>
      </c>
      <c r="AC143" s="870">
        <v>0</v>
      </c>
      <c r="AD143" s="870">
        <v>0</v>
      </c>
      <c r="AE143" s="870">
        <v>0</v>
      </c>
    </row>
    <row r="144" spans="1:31">
      <c r="A144" s="870" t="s">
        <v>1846</v>
      </c>
      <c r="B144" s="870">
        <v>11</v>
      </c>
      <c r="C144" s="870">
        <v>1115</v>
      </c>
      <c r="D144" s="870">
        <v>111515</v>
      </c>
      <c r="E144" s="870">
        <v>1115159411</v>
      </c>
      <c r="F144" s="870" t="s">
        <v>453</v>
      </c>
      <c r="G144" s="870">
        <v>161637312</v>
      </c>
      <c r="H144" s="870">
        <v>0</v>
      </c>
      <c r="I144" s="870">
        <v>161637312</v>
      </c>
      <c r="J144" s="870">
        <v>0</v>
      </c>
      <c r="K144" s="870">
        <v>0</v>
      </c>
      <c r="L144" s="870">
        <v>0</v>
      </c>
      <c r="M144" s="870">
        <v>0</v>
      </c>
      <c r="N144" s="870">
        <v>0</v>
      </c>
      <c r="O144" s="870">
        <v>0</v>
      </c>
      <c r="P144" s="870">
        <v>0</v>
      </c>
      <c r="Q144" s="870">
        <v>0</v>
      </c>
      <c r="R144" s="870">
        <v>0</v>
      </c>
      <c r="S144" s="870">
        <v>0</v>
      </c>
      <c r="T144" s="870">
        <v>0</v>
      </c>
      <c r="U144" s="870">
        <v>0</v>
      </c>
      <c r="V144" s="870">
        <v>0</v>
      </c>
      <c r="W144" s="870">
        <v>0</v>
      </c>
      <c r="X144" s="870">
        <v>0</v>
      </c>
      <c r="Y144" s="870">
        <v>0</v>
      </c>
      <c r="Z144" s="870">
        <v>0</v>
      </c>
      <c r="AA144" s="870">
        <v>0</v>
      </c>
      <c r="AB144" s="870">
        <v>0</v>
      </c>
      <c r="AC144" s="870">
        <v>0</v>
      </c>
      <c r="AD144" s="870">
        <v>0</v>
      </c>
      <c r="AE144" s="870">
        <v>0</v>
      </c>
    </row>
    <row r="145" spans="1:31">
      <c r="A145" s="870" t="s">
        <v>1846</v>
      </c>
      <c r="B145" s="870">
        <v>11</v>
      </c>
      <c r="C145" s="870">
        <v>1115</v>
      </c>
      <c r="D145" s="870">
        <v>111515</v>
      </c>
      <c r="E145" s="870">
        <v>1115159415</v>
      </c>
      <c r="F145" s="870" t="s">
        <v>454</v>
      </c>
      <c r="G145" s="870">
        <v>122008500</v>
      </c>
      <c r="H145" s="870">
        <v>0</v>
      </c>
      <c r="I145" s="870">
        <v>122008500.31999999</v>
      </c>
      <c r="J145" s="870">
        <v>0.31999999284744263</v>
      </c>
      <c r="K145" s="870">
        <v>0.31999999284744263</v>
      </c>
      <c r="L145" s="870">
        <v>0</v>
      </c>
      <c r="M145" s="870">
        <v>0</v>
      </c>
      <c r="N145" s="870">
        <v>0</v>
      </c>
      <c r="O145" s="870">
        <v>0</v>
      </c>
      <c r="P145" s="870">
        <v>0</v>
      </c>
      <c r="Q145" s="870">
        <v>0</v>
      </c>
      <c r="R145" s="870">
        <v>0</v>
      </c>
      <c r="S145" s="870">
        <v>0</v>
      </c>
      <c r="T145" s="870">
        <v>0</v>
      </c>
      <c r="U145" s="870">
        <v>0</v>
      </c>
      <c r="V145" s="870">
        <v>0</v>
      </c>
      <c r="W145" s="870">
        <v>0</v>
      </c>
      <c r="X145" s="870">
        <v>0</v>
      </c>
      <c r="Y145" s="870">
        <v>0</v>
      </c>
      <c r="Z145" s="870">
        <v>0</v>
      </c>
      <c r="AA145" s="870">
        <v>0</v>
      </c>
      <c r="AB145" s="870">
        <v>0</v>
      </c>
      <c r="AC145" s="870">
        <v>0</v>
      </c>
      <c r="AD145" s="870">
        <v>0</v>
      </c>
      <c r="AE145" s="870">
        <v>0</v>
      </c>
    </row>
    <row r="146" spans="1:31">
      <c r="A146" s="870" t="s">
        <v>1846</v>
      </c>
      <c r="B146" s="870">
        <v>11</v>
      </c>
      <c r="C146" s="870">
        <v>1115</v>
      </c>
      <c r="D146" s="870">
        <v>111515</v>
      </c>
      <c r="E146" s="870">
        <v>1115159416</v>
      </c>
      <c r="F146" s="870" t="s">
        <v>455</v>
      </c>
      <c r="G146" s="870">
        <v>11509216385</v>
      </c>
      <c r="H146" s="870">
        <v>0</v>
      </c>
      <c r="I146" s="870">
        <v>11509216384.790001</v>
      </c>
      <c r="J146" s="870">
        <v>-0.20999908447265625</v>
      </c>
      <c r="K146" s="870">
        <v>-0.20999908447265625</v>
      </c>
      <c r="L146" s="870">
        <v>0</v>
      </c>
      <c r="M146" s="870">
        <v>0</v>
      </c>
      <c r="N146" s="870">
        <v>0</v>
      </c>
      <c r="O146" s="870">
        <v>0</v>
      </c>
      <c r="P146" s="870">
        <v>0</v>
      </c>
      <c r="Q146" s="870">
        <v>0</v>
      </c>
      <c r="R146" s="870">
        <v>0</v>
      </c>
      <c r="S146" s="870">
        <v>0</v>
      </c>
      <c r="T146" s="870">
        <v>0</v>
      </c>
      <c r="U146" s="870">
        <v>0</v>
      </c>
      <c r="V146" s="870">
        <v>0</v>
      </c>
      <c r="W146" s="870">
        <v>0</v>
      </c>
      <c r="X146" s="870">
        <v>0</v>
      </c>
      <c r="Y146" s="870">
        <v>0</v>
      </c>
      <c r="Z146" s="870">
        <v>0</v>
      </c>
      <c r="AA146" s="870">
        <v>0</v>
      </c>
      <c r="AB146" s="870">
        <v>0</v>
      </c>
      <c r="AC146" s="870">
        <v>0</v>
      </c>
      <c r="AD146" s="870">
        <v>0</v>
      </c>
      <c r="AE146" s="870">
        <v>0</v>
      </c>
    </row>
    <row r="147" spans="1:31">
      <c r="A147" s="870" t="s">
        <v>1846</v>
      </c>
      <c r="B147" s="870">
        <v>11</v>
      </c>
      <c r="C147" s="870">
        <v>1115</v>
      </c>
      <c r="D147" s="870">
        <v>111515</v>
      </c>
      <c r="E147" s="870">
        <v>1115159419</v>
      </c>
      <c r="F147" s="870" t="s">
        <v>456</v>
      </c>
      <c r="G147" s="870">
        <v>4791825</v>
      </c>
      <c r="H147" s="870">
        <v>0</v>
      </c>
      <c r="I147" s="870">
        <v>4791825.28</v>
      </c>
      <c r="J147" s="870">
        <v>0.28000000026077032</v>
      </c>
      <c r="K147" s="870">
        <v>0.28000000026077032</v>
      </c>
      <c r="L147" s="870">
        <v>0</v>
      </c>
      <c r="M147" s="870">
        <v>0</v>
      </c>
      <c r="N147" s="870">
        <v>0</v>
      </c>
      <c r="O147" s="870">
        <v>0</v>
      </c>
      <c r="P147" s="870">
        <v>0</v>
      </c>
      <c r="Q147" s="870">
        <v>0</v>
      </c>
      <c r="R147" s="870">
        <v>0</v>
      </c>
      <c r="S147" s="870">
        <v>0</v>
      </c>
      <c r="T147" s="870">
        <v>0</v>
      </c>
      <c r="U147" s="870">
        <v>0</v>
      </c>
      <c r="V147" s="870">
        <v>0</v>
      </c>
      <c r="W147" s="870">
        <v>0</v>
      </c>
      <c r="X147" s="870">
        <v>0</v>
      </c>
      <c r="Y147" s="870">
        <v>0</v>
      </c>
      <c r="Z147" s="870">
        <v>0</v>
      </c>
      <c r="AA147" s="870">
        <v>0</v>
      </c>
      <c r="AB147" s="870">
        <v>0</v>
      </c>
      <c r="AC147" s="870">
        <v>0</v>
      </c>
      <c r="AD147" s="870">
        <v>0</v>
      </c>
      <c r="AE147" s="870">
        <v>0</v>
      </c>
    </row>
    <row r="148" spans="1:31">
      <c r="A148" s="870" t="s">
        <v>1846</v>
      </c>
      <c r="B148" s="870">
        <v>11</v>
      </c>
      <c r="C148" s="870">
        <v>1115</v>
      </c>
      <c r="D148" s="870">
        <v>111515</v>
      </c>
      <c r="E148" s="870">
        <v>1115159488</v>
      </c>
      <c r="F148" s="870" t="s">
        <v>457</v>
      </c>
      <c r="G148" s="870">
        <v>0</v>
      </c>
      <c r="H148" s="870">
        <v>0</v>
      </c>
      <c r="I148" s="870">
        <v>0</v>
      </c>
      <c r="J148" s="870">
        <v>0</v>
      </c>
      <c r="K148" s="870">
        <v>0</v>
      </c>
      <c r="L148" s="870">
        <v>0</v>
      </c>
      <c r="M148" s="870">
        <v>0</v>
      </c>
      <c r="N148" s="870">
        <v>0</v>
      </c>
      <c r="O148" s="870">
        <v>0</v>
      </c>
      <c r="P148" s="870">
        <v>0</v>
      </c>
      <c r="Q148" s="870">
        <v>0</v>
      </c>
      <c r="R148" s="870">
        <v>0</v>
      </c>
      <c r="S148" s="870">
        <v>0</v>
      </c>
      <c r="T148" s="870">
        <v>0</v>
      </c>
      <c r="U148" s="870">
        <v>0</v>
      </c>
      <c r="V148" s="870">
        <v>0</v>
      </c>
      <c r="W148" s="870">
        <v>0</v>
      </c>
      <c r="X148" s="870">
        <v>0</v>
      </c>
      <c r="Y148" s="870">
        <v>0</v>
      </c>
      <c r="Z148" s="870">
        <v>0</v>
      </c>
      <c r="AA148" s="870">
        <v>0</v>
      </c>
      <c r="AB148" s="870">
        <v>0</v>
      </c>
      <c r="AC148" s="870">
        <v>0</v>
      </c>
      <c r="AD148" s="870">
        <v>0</v>
      </c>
      <c r="AE148" s="870">
        <v>0</v>
      </c>
    </row>
    <row r="149" spans="1:31">
      <c r="A149" s="870" t="s">
        <v>1846</v>
      </c>
      <c r="B149" s="870">
        <v>11</v>
      </c>
      <c r="C149" s="870">
        <v>1115</v>
      </c>
      <c r="D149" s="870">
        <v>111515</v>
      </c>
      <c r="E149" s="870">
        <v>1115159499</v>
      </c>
      <c r="F149" s="870" t="s">
        <v>458</v>
      </c>
      <c r="G149" s="870">
        <v>0</v>
      </c>
      <c r="H149" s="870">
        <v>0</v>
      </c>
      <c r="I149" s="870">
        <v>0</v>
      </c>
      <c r="J149" s="870">
        <v>0</v>
      </c>
      <c r="K149" s="870">
        <v>0</v>
      </c>
      <c r="L149" s="870">
        <v>0</v>
      </c>
      <c r="M149" s="870">
        <v>0</v>
      </c>
      <c r="N149" s="870">
        <v>0</v>
      </c>
      <c r="O149" s="870">
        <v>0</v>
      </c>
      <c r="P149" s="870">
        <v>0</v>
      </c>
      <c r="Q149" s="870">
        <v>0</v>
      </c>
      <c r="R149" s="870">
        <v>0</v>
      </c>
      <c r="S149" s="870">
        <v>0</v>
      </c>
      <c r="T149" s="870">
        <v>0</v>
      </c>
      <c r="U149" s="870">
        <v>0</v>
      </c>
      <c r="V149" s="870">
        <v>0</v>
      </c>
      <c r="W149" s="870">
        <v>0</v>
      </c>
      <c r="X149" s="870">
        <v>0</v>
      </c>
      <c r="Y149" s="870">
        <v>0</v>
      </c>
      <c r="Z149" s="870">
        <v>0</v>
      </c>
      <c r="AA149" s="870">
        <v>0</v>
      </c>
      <c r="AB149" s="870">
        <v>0</v>
      </c>
      <c r="AC149" s="870">
        <v>0</v>
      </c>
      <c r="AD149" s="870">
        <v>0</v>
      </c>
      <c r="AE149" s="870">
        <v>0</v>
      </c>
    </row>
    <row r="150" spans="1:31">
      <c r="A150" s="870" t="s">
        <v>1846</v>
      </c>
      <c r="B150" s="870">
        <v>11</v>
      </c>
      <c r="C150" s="870">
        <v>1120</v>
      </c>
      <c r="D150" s="870">
        <v>112000</v>
      </c>
      <c r="E150" s="870">
        <v>1120009030</v>
      </c>
      <c r="F150" s="870" t="s">
        <v>459</v>
      </c>
      <c r="G150" s="870">
        <v>4123130393</v>
      </c>
      <c r="H150" s="870">
        <v>0</v>
      </c>
      <c r="I150" s="870">
        <v>4123130392.52</v>
      </c>
      <c r="J150" s="870">
        <v>-0.48000001907348633</v>
      </c>
      <c r="K150" s="870">
        <v>0</v>
      </c>
      <c r="L150" s="870">
        <v>0</v>
      </c>
      <c r="M150" s="870">
        <v>-0.48000001907348633</v>
      </c>
      <c r="N150" s="870">
        <v>0</v>
      </c>
      <c r="O150" s="870">
        <v>-0.48000001907348633</v>
      </c>
      <c r="P150" s="870">
        <v>-0.17760000705718995</v>
      </c>
      <c r="Q150" s="870">
        <v>0</v>
      </c>
      <c r="R150" s="870">
        <v>0</v>
      </c>
      <c r="S150" s="870">
        <v>0</v>
      </c>
      <c r="T150" s="870">
        <v>0</v>
      </c>
      <c r="U150" s="870">
        <v>0</v>
      </c>
      <c r="V150" s="870">
        <v>0</v>
      </c>
      <c r="W150" s="870">
        <v>0</v>
      </c>
      <c r="X150" s="870">
        <v>-0.17760000705718995</v>
      </c>
      <c r="Y150" s="870">
        <v>0.37</v>
      </c>
      <c r="Z150" s="870">
        <v>0</v>
      </c>
      <c r="AA150" s="870">
        <v>-0.17760000705718995</v>
      </c>
      <c r="AB150" s="870">
        <v>0</v>
      </c>
      <c r="AC150" s="870">
        <v>-0.17760000705718995</v>
      </c>
      <c r="AD150" s="870">
        <v>0</v>
      </c>
      <c r="AE150" s="870">
        <v>0</v>
      </c>
    </row>
    <row r="151" spans="1:31">
      <c r="A151" s="870" t="s">
        <v>1846</v>
      </c>
      <c r="B151" s="870">
        <v>11</v>
      </c>
      <c r="C151" s="870">
        <v>1120</v>
      </c>
      <c r="D151" s="870">
        <v>112000</v>
      </c>
      <c r="E151" s="870">
        <v>1120009031</v>
      </c>
      <c r="F151" s="870" t="s">
        <v>3892</v>
      </c>
      <c r="G151" s="870">
        <v>0</v>
      </c>
      <c r="H151" s="870">
        <v>0</v>
      </c>
      <c r="I151" s="870">
        <v>0</v>
      </c>
      <c r="J151" s="870">
        <v>0</v>
      </c>
      <c r="K151" s="870">
        <v>0</v>
      </c>
      <c r="L151" s="870">
        <v>0</v>
      </c>
      <c r="M151" s="870">
        <v>0</v>
      </c>
      <c r="N151" s="870">
        <v>0</v>
      </c>
      <c r="O151" s="870">
        <v>0</v>
      </c>
      <c r="P151" s="870">
        <v>0</v>
      </c>
      <c r="Q151" s="870">
        <v>0</v>
      </c>
      <c r="R151" s="870">
        <v>0</v>
      </c>
      <c r="S151" s="870">
        <v>0</v>
      </c>
      <c r="T151" s="870">
        <v>0</v>
      </c>
      <c r="U151" s="870">
        <v>0</v>
      </c>
      <c r="V151" s="870">
        <v>0</v>
      </c>
      <c r="W151" s="870">
        <v>0</v>
      </c>
      <c r="X151" s="870">
        <v>0</v>
      </c>
      <c r="Y151" s="870">
        <v>0</v>
      </c>
      <c r="Z151" s="870">
        <v>0</v>
      </c>
      <c r="AA151" s="870">
        <v>0</v>
      </c>
      <c r="AB151" s="870">
        <v>0</v>
      </c>
      <c r="AC151" s="870">
        <v>0</v>
      </c>
      <c r="AD151" s="870">
        <v>0</v>
      </c>
      <c r="AE151" s="870">
        <v>0</v>
      </c>
    </row>
    <row r="152" spans="1:31">
      <c r="A152" s="870" t="s">
        <v>1846</v>
      </c>
      <c r="B152" s="870">
        <v>11</v>
      </c>
      <c r="C152" s="870">
        <v>1120</v>
      </c>
      <c r="D152" s="870">
        <v>112000</v>
      </c>
      <c r="E152" s="870">
        <v>1120009032</v>
      </c>
      <c r="F152" s="870" t="s">
        <v>4697</v>
      </c>
      <c r="G152" s="870">
        <v>57148234</v>
      </c>
      <c r="H152" s="870">
        <v>0</v>
      </c>
      <c r="I152" s="870">
        <v>57148234</v>
      </c>
      <c r="J152" s="870">
        <v>0</v>
      </c>
      <c r="K152" s="870">
        <v>0</v>
      </c>
      <c r="L152" s="870">
        <v>0</v>
      </c>
      <c r="M152" s="870">
        <v>0</v>
      </c>
      <c r="N152" s="870">
        <v>0</v>
      </c>
      <c r="O152" s="870">
        <v>0</v>
      </c>
      <c r="P152" s="870">
        <v>0</v>
      </c>
      <c r="Q152" s="870">
        <v>0</v>
      </c>
      <c r="R152" s="870">
        <v>0</v>
      </c>
      <c r="S152" s="870">
        <v>0</v>
      </c>
      <c r="T152" s="870">
        <v>0</v>
      </c>
      <c r="U152" s="870">
        <v>0</v>
      </c>
      <c r="V152" s="870">
        <v>0</v>
      </c>
      <c r="W152" s="870">
        <v>0</v>
      </c>
      <c r="X152" s="870">
        <v>0</v>
      </c>
      <c r="Y152" s="870">
        <v>0</v>
      </c>
      <c r="Z152" s="870">
        <v>0</v>
      </c>
      <c r="AA152" s="870">
        <v>0</v>
      </c>
      <c r="AB152" s="870">
        <v>0</v>
      </c>
      <c r="AC152" s="870">
        <v>0</v>
      </c>
      <c r="AD152" s="870">
        <v>0</v>
      </c>
      <c r="AE152" s="870">
        <v>0</v>
      </c>
    </row>
    <row r="153" spans="1:31">
      <c r="A153" s="870" t="s">
        <v>1846</v>
      </c>
      <c r="B153" s="870">
        <v>11</v>
      </c>
      <c r="C153" s="870">
        <v>1120</v>
      </c>
      <c r="D153" s="870">
        <v>112000</v>
      </c>
      <c r="E153" s="870">
        <v>1120009033</v>
      </c>
      <c r="F153" s="870" t="s">
        <v>3893</v>
      </c>
      <c r="G153" s="870">
        <v>0</v>
      </c>
      <c r="H153" s="870">
        <v>0</v>
      </c>
      <c r="I153" s="870">
        <v>0</v>
      </c>
      <c r="J153" s="870">
        <v>0</v>
      </c>
      <c r="K153" s="870">
        <v>0</v>
      </c>
      <c r="L153" s="870">
        <v>0</v>
      </c>
      <c r="M153" s="870">
        <v>0</v>
      </c>
      <c r="N153" s="870">
        <v>0</v>
      </c>
      <c r="O153" s="870">
        <v>0</v>
      </c>
      <c r="P153" s="870">
        <v>0</v>
      </c>
      <c r="Q153" s="870">
        <v>0</v>
      </c>
      <c r="R153" s="870">
        <v>0</v>
      </c>
      <c r="S153" s="870">
        <v>0</v>
      </c>
      <c r="T153" s="870">
        <v>0</v>
      </c>
      <c r="U153" s="870">
        <v>0</v>
      </c>
      <c r="V153" s="870">
        <v>0</v>
      </c>
      <c r="W153" s="870">
        <v>0</v>
      </c>
      <c r="X153" s="870">
        <v>0</v>
      </c>
      <c r="Y153" s="870">
        <v>0</v>
      </c>
      <c r="Z153" s="870">
        <v>0</v>
      </c>
      <c r="AA153" s="870">
        <v>0</v>
      </c>
      <c r="AB153" s="870">
        <v>0</v>
      </c>
      <c r="AC153" s="870">
        <v>0</v>
      </c>
      <c r="AD153" s="870">
        <v>0</v>
      </c>
      <c r="AE153" s="870">
        <v>0</v>
      </c>
    </row>
    <row r="154" spans="1:31">
      <c r="A154" s="870" t="s">
        <v>1846</v>
      </c>
      <c r="B154" s="870">
        <v>11</v>
      </c>
      <c r="C154" s="870">
        <v>1120</v>
      </c>
      <c r="D154" s="870">
        <v>112000</v>
      </c>
      <c r="E154" s="870">
        <v>1120009040</v>
      </c>
      <c r="F154" s="870" t="s">
        <v>3502</v>
      </c>
      <c r="G154" s="870">
        <v>0</v>
      </c>
      <c r="H154" s="870">
        <v>0</v>
      </c>
      <c r="I154" s="870">
        <v>0</v>
      </c>
      <c r="J154" s="870">
        <v>0</v>
      </c>
      <c r="K154" s="870">
        <v>0</v>
      </c>
      <c r="L154" s="870">
        <v>0</v>
      </c>
      <c r="M154" s="870">
        <v>0</v>
      </c>
      <c r="N154" s="870">
        <v>0</v>
      </c>
      <c r="O154" s="870">
        <v>0</v>
      </c>
      <c r="P154" s="870">
        <v>0</v>
      </c>
      <c r="Q154" s="870">
        <v>0</v>
      </c>
      <c r="R154" s="870">
        <v>0</v>
      </c>
      <c r="S154" s="870">
        <v>0</v>
      </c>
      <c r="T154" s="870">
        <v>0</v>
      </c>
      <c r="U154" s="870">
        <v>0</v>
      </c>
      <c r="V154" s="870">
        <v>0</v>
      </c>
      <c r="W154" s="870">
        <v>0</v>
      </c>
      <c r="X154" s="870">
        <v>0</v>
      </c>
      <c r="Y154" s="870">
        <v>0</v>
      </c>
      <c r="Z154" s="870">
        <v>0</v>
      </c>
      <c r="AA154" s="870">
        <v>0</v>
      </c>
      <c r="AB154" s="870">
        <v>0</v>
      </c>
      <c r="AC154" s="870">
        <v>0</v>
      </c>
      <c r="AD154" s="870">
        <v>0</v>
      </c>
      <c r="AE154" s="870">
        <v>0</v>
      </c>
    </row>
    <row r="155" spans="1:31">
      <c r="A155" s="870" t="s">
        <v>1846</v>
      </c>
      <c r="B155" s="870">
        <v>11</v>
      </c>
      <c r="C155" s="870">
        <v>1120</v>
      </c>
      <c r="D155" s="870">
        <v>112000</v>
      </c>
      <c r="E155" s="870">
        <v>1120009333</v>
      </c>
      <c r="F155" s="870" t="s">
        <v>3378</v>
      </c>
      <c r="G155" s="870">
        <v>-18511681</v>
      </c>
      <c r="H155" s="870">
        <v>0</v>
      </c>
      <c r="I155" s="870">
        <v>-18511681</v>
      </c>
      <c r="J155" s="870">
        <v>0</v>
      </c>
      <c r="K155" s="870">
        <v>0</v>
      </c>
      <c r="L155" s="870">
        <v>0</v>
      </c>
      <c r="M155" s="870">
        <v>0</v>
      </c>
      <c r="N155" s="870">
        <v>0</v>
      </c>
      <c r="O155" s="870">
        <v>0</v>
      </c>
      <c r="P155" s="870">
        <v>0</v>
      </c>
      <c r="Q155" s="870">
        <v>0</v>
      </c>
      <c r="R155" s="870">
        <v>0</v>
      </c>
      <c r="S155" s="870">
        <v>0</v>
      </c>
      <c r="T155" s="870">
        <v>0</v>
      </c>
      <c r="U155" s="870">
        <v>0</v>
      </c>
      <c r="V155" s="870">
        <v>0</v>
      </c>
      <c r="W155" s="870">
        <v>0</v>
      </c>
      <c r="X155" s="870">
        <v>0</v>
      </c>
      <c r="Y155" s="870">
        <v>0</v>
      </c>
      <c r="Z155" s="870">
        <v>0</v>
      </c>
      <c r="AA155" s="870">
        <v>0</v>
      </c>
      <c r="AB155" s="870">
        <v>0</v>
      </c>
      <c r="AC155" s="870">
        <v>0</v>
      </c>
      <c r="AD155" s="870">
        <v>0</v>
      </c>
      <c r="AE155" s="870">
        <v>0</v>
      </c>
    </row>
    <row r="156" spans="1:31">
      <c r="A156" s="870" t="s">
        <v>1846</v>
      </c>
      <c r="B156" s="870">
        <v>11</v>
      </c>
      <c r="C156" s="870">
        <v>1120</v>
      </c>
      <c r="D156" s="870">
        <v>112000</v>
      </c>
      <c r="E156" s="870">
        <v>1120009831</v>
      </c>
      <c r="F156" s="870" t="s">
        <v>3894</v>
      </c>
      <c r="G156" s="870">
        <v>0</v>
      </c>
      <c r="H156" s="870">
        <v>0</v>
      </c>
      <c r="I156" s="870">
        <v>0</v>
      </c>
      <c r="J156" s="870">
        <v>0</v>
      </c>
      <c r="K156" s="870">
        <v>0</v>
      </c>
      <c r="L156" s="870">
        <v>0</v>
      </c>
      <c r="M156" s="870">
        <v>0</v>
      </c>
      <c r="N156" s="870">
        <v>0</v>
      </c>
      <c r="O156" s="870">
        <v>0</v>
      </c>
      <c r="P156" s="870">
        <v>0</v>
      </c>
      <c r="Q156" s="870">
        <v>0</v>
      </c>
      <c r="R156" s="870">
        <v>0</v>
      </c>
      <c r="S156" s="870">
        <v>0</v>
      </c>
      <c r="T156" s="870">
        <v>0</v>
      </c>
      <c r="U156" s="870">
        <v>0</v>
      </c>
      <c r="V156" s="870">
        <v>0</v>
      </c>
      <c r="W156" s="870">
        <v>0</v>
      </c>
      <c r="X156" s="870">
        <v>0</v>
      </c>
      <c r="Y156" s="870">
        <v>0</v>
      </c>
      <c r="Z156" s="870">
        <v>0</v>
      </c>
      <c r="AA156" s="870">
        <v>0</v>
      </c>
      <c r="AB156" s="870">
        <v>0</v>
      </c>
      <c r="AC156" s="870">
        <v>0</v>
      </c>
      <c r="AD156" s="870">
        <v>0</v>
      </c>
      <c r="AE156" s="870">
        <v>0</v>
      </c>
    </row>
    <row r="157" spans="1:31">
      <c r="A157" s="870" t="s">
        <v>1846</v>
      </c>
      <c r="B157" s="870">
        <v>11</v>
      </c>
      <c r="C157" s="870">
        <v>1130</v>
      </c>
      <c r="D157" s="870">
        <v>113005</v>
      </c>
      <c r="E157" s="870">
        <v>1130059041</v>
      </c>
      <c r="F157" s="870" t="s">
        <v>3895</v>
      </c>
      <c r="G157" s="870">
        <v>0</v>
      </c>
      <c r="H157" s="870">
        <v>0</v>
      </c>
      <c r="I157" s="870">
        <v>0</v>
      </c>
      <c r="J157" s="870">
        <v>0</v>
      </c>
      <c r="K157" s="870">
        <v>0</v>
      </c>
      <c r="L157" s="870">
        <v>0</v>
      </c>
      <c r="M157" s="870">
        <v>0</v>
      </c>
      <c r="N157" s="870">
        <v>0</v>
      </c>
      <c r="O157" s="870">
        <v>0</v>
      </c>
      <c r="P157" s="870">
        <v>0</v>
      </c>
      <c r="Q157" s="870">
        <v>0</v>
      </c>
      <c r="R157" s="870">
        <v>0</v>
      </c>
      <c r="S157" s="870">
        <v>0</v>
      </c>
      <c r="T157" s="870">
        <v>0</v>
      </c>
      <c r="U157" s="870">
        <v>0</v>
      </c>
      <c r="V157" s="870">
        <v>0</v>
      </c>
      <c r="W157" s="870">
        <v>0</v>
      </c>
      <c r="X157" s="870">
        <v>0</v>
      </c>
      <c r="Y157" s="870">
        <v>0</v>
      </c>
      <c r="Z157" s="870">
        <v>0</v>
      </c>
      <c r="AA157" s="870">
        <v>0</v>
      </c>
      <c r="AB157" s="870">
        <v>0</v>
      </c>
      <c r="AC157" s="870">
        <v>0</v>
      </c>
      <c r="AD157" s="870">
        <v>0</v>
      </c>
      <c r="AE157" s="870">
        <v>0</v>
      </c>
    </row>
    <row r="158" spans="1:31">
      <c r="A158" s="870" t="s">
        <v>1846</v>
      </c>
      <c r="B158" s="870">
        <v>11</v>
      </c>
      <c r="C158" s="870">
        <v>1130</v>
      </c>
      <c r="D158" s="870">
        <v>113005</v>
      </c>
      <c r="E158" s="870">
        <v>1130059333</v>
      </c>
      <c r="F158" s="870" t="s">
        <v>460</v>
      </c>
      <c r="G158" s="870">
        <v>835511343</v>
      </c>
      <c r="H158" s="870">
        <v>0</v>
      </c>
      <c r="I158" s="870">
        <v>835511343</v>
      </c>
      <c r="J158" s="870">
        <v>0</v>
      </c>
      <c r="K158" s="870">
        <v>0</v>
      </c>
      <c r="L158" s="870">
        <v>0</v>
      </c>
      <c r="M158" s="870">
        <v>0</v>
      </c>
      <c r="N158" s="870">
        <v>0</v>
      </c>
      <c r="O158" s="870">
        <v>0</v>
      </c>
      <c r="P158" s="870">
        <v>0</v>
      </c>
      <c r="Q158" s="870">
        <v>0</v>
      </c>
      <c r="R158" s="870">
        <v>0</v>
      </c>
      <c r="S158" s="870">
        <v>0</v>
      </c>
      <c r="T158" s="870">
        <v>0</v>
      </c>
      <c r="U158" s="870">
        <v>0</v>
      </c>
      <c r="V158" s="870">
        <v>0</v>
      </c>
      <c r="W158" s="870">
        <v>0</v>
      </c>
      <c r="X158" s="870">
        <v>0</v>
      </c>
      <c r="Y158" s="870">
        <v>0</v>
      </c>
      <c r="Z158" s="870">
        <v>0</v>
      </c>
      <c r="AA158" s="870">
        <v>0</v>
      </c>
      <c r="AB158" s="870">
        <v>0</v>
      </c>
      <c r="AC158" s="870">
        <v>0</v>
      </c>
      <c r="AD158" s="870">
        <v>0</v>
      </c>
      <c r="AE158" s="870">
        <v>0</v>
      </c>
    </row>
    <row r="159" spans="1:31">
      <c r="A159" s="870" t="s">
        <v>1846</v>
      </c>
      <c r="B159" s="870">
        <v>11</v>
      </c>
      <c r="C159" s="870">
        <v>1130</v>
      </c>
      <c r="D159" s="870">
        <v>113005</v>
      </c>
      <c r="E159" s="870">
        <v>1130059334</v>
      </c>
      <c r="F159" s="870" t="s">
        <v>461</v>
      </c>
      <c r="G159" s="870">
        <v>98151016</v>
      </c>
      <c r="H159" s="870">
        <v>0</v>
      </c>
      <c r="I159" s="870">
        <v>98151016</v>
      </c>
      <c r="J159" s="870">
        <v>0</v>
      </c>
      <c r="K159" s="870">
        <v>0</v>
      </c>
      <c r="L159" s="870">
        <v>0</v>
      </c>
      <c r="M159" s="870">
        <v>0</v>
      </c>
      <c r="N159" s="870">
        <v>0</v>
      </c>
      <c r="O159" s="870">
        <v>0</v>
      </c>
      <c r="P159" s="870">
        <v>0</v>
      </c>
      <c r="Q159" s="870">
        <v>0</v>
      </c>
      <c r="R159" s="870">
        <v>0</v>
      </c>
      <c r="S159" s="870">
        <v>0</v>
      </c>
      <c r="T159" s="870">
        <v>0</v>
      </c>
      <c r="U159" s="870">
        <v>0</v>
      </c>
      <c r="V159" s="870">
        <v>0</v>
      </c>
      <c r="W159" s="870">
        <v>0</v>
      </c>
      <c r="X159" s="870">
        <v>0</v>
      </c>
      <c r="Y159" s="870">
        <v>0</v>
      </c>
      <c r="Z159" s="870">
        <v>0</v>
      </c>
      <c r="AA159" s="870">
        <v>0</v>
      </c>
      <c r="AB159" s="870">
        <v>0</v>
      </c>
      <c r="AC159" s="870">
        <v>0</v>
      </c>
      <c r="AD159" s="870">
        <v>0</v>
      </c>
      <c r="AE159" s="870">
        <v>0</v>
      </c>
    </row>
    <row r="160" spans="1:31">
      <c r="A160" s="870" t="s">
        <v>1846</v>
      </c>
      <c r="B160" s="870">
        <v>11</v>
      </c>
      <c r="C160" s="870">
        <v>1130</v>
      </c>
      <c r="D160" s="870">
        <v>113010</v>
      </c>
      <c r="E160" s="870">
        <v>1130109221</v>
      </c>
      <c r="F160" s="870" t="s">
        <v>3234</v>
      </c>
      <c r="G160" s="870">
        <v>0</v>
      </c>
      <c r="H160" s="870">
        <v>0</v>
      </c>
      <c r="I160" s="870">
        <v>0</v>
      </c>
      <c r="J160" s="870">
        <v>0</v>
      </c>
      <c r="K160" s="870">
        <v>0</v>
      </c>
      <c r="L160" s="870">
        <v>0</v>
      </c>
      <c r="M160" s="870">
        <v>0</v>
      </c>
      <c r="N160" s="870">
        <v>0</v>
      </c>
      <c r="O160" s="870">
        <v>0</v>
      </c>
      <c r="P160" s="870">
        <v>0</v>
      </c>
      <c r="Q160" s="870">
        <v>0</v>
      </c>
      <c r="R160" s="870">
        <v>0</v>
      </c>
      <c r="S160" s="870">
        <v>0</v>
      </c>
      <c r="T160" s="870">
        <v>0</v>
      </c>
      <c r="U160" s="870">
        <v>0</v>
      </c>
      <c r="V160" s="870">
        <v>0</v>
      </c>
      <c r="W160" s="870">
        <v>0</v>
      </c>
      <c r="X160" s="870">
        <v>0</v>
      </c>
      <c r="Y160" s="870">
        <v>0</v>
      </c>
      <c r="Z160" s="870">
        <v>0</v>
      </c>
      <c r="AA160" s="870">
        <v>0</v>
      </c>
      <c r="AB160" s="870">
        <v>0</v>
      </c>
      <c r="AC160" s="870">
        <v>0</v>
      </c>
      <c r="AD160" s="870">
        <v>0</v>
      </c>
      <c r="AE160" s="870">
        <v>0</v>
      </c>
    </row>
    <row r="161" spans="1:31">
      <c r="A161" s="870" t="s">
        <v>1846</v>
      </c>
      <c r="B161" s="870">
        <v>11</v>
      </c>
      <c r="C161" s="870">
        <v>1130</v>
      </c>
      <c r="D161" s="870">
        <v>113010</v>
      </c>
      <c r="E161" s="870">
        <v>1130109235</v>
      </c>
      <c r="F161" s="870" t="s">
        <v>3235</v>
      </c>
      <c r="G161" s="870">
        <v>0</v>
      </c>
      <c r="H161" s="870">
        <v>0</v>
      </c>
      <c r="I161" s="870">
        <v>0</v>
      </c>
      <c r="J161" s="870">
        <v>0</v>
      </c>
      <c r="K161" s="870">
        <v>0</v>
      </c>
      <c r="L161" s="870">
        <v>0</v>
      </c>
      <c r="M161" s="870">
        <v>0</v>
      </c>
      <c r="N161" s="870">
        <v>0</v>
      </c>
      <c r="O161" s="870">
        <v>0</v>
      </c>
      <c r="P161" s="870">
        <v>0</v>
      </c>
      <c r="Q161" s="870">
        <v>0</v>
      </c>
      <c r="R161" s="870">
        <v>0</v>
      </c>
      <c r="S161" s="870">
        <v>0</v>
      </c>
      <c r="T161" s="870">
        <v>0</v>
      </c>
      <c r="U161" s="870">
        <v>0</v>
      </c>
      <c r="V161" s="870">
        <v>0</v>
      </c>
      <c r="W161" s="870">
        <v>0</v>
      </c>
      <c r="X161" s="870">
        <v>0</v>
      </c>
      <c r="Y161" s="870">
        <v>0</v>
      </c>
      <c r="Z161" s="870">
        <v>0</v>
      </c>
      <c r="AA161" s="870">
        <v>0</v>
      </c>
      <c r="AB161" s="870">
        <v>0</v>
      </c>
      <c r="AC161" s="870">
        <v>0</v>
      </c>
      <c r="AD161" s="870">
        <v>0</v>
      </c>
      <c r="AE161" s="870">
        <v>0</v>
      </c>
    </row>
    <row r="162" spans="1:31">
      <c r="A162" s="870" t="s">
        <v>1846</v>
      </c>
      <c r="B162" s="870">
        <v>11</v>
      </c>
      <c r="C162" s="870">
        <v>1130</v>
      </c>
      <c r="D162" s="870">
        <v>113010</v>
      </c>
      <c r="E162" s="870">
        <v>1130109241</v>
      </c>
      <c r="F162" s="870" t="s">
        <v>462</v>
      </c>
      <c r="G162" s="870">
        <v>15942110</v>
      </c>
      <c r="H162" s="870">
        <v>0</v>
      </c>
      <c r="I162" s="870">
        <v>15942109.52</v>
      </c>
      <c r="J162" s="870">
        <v>-0.48000000044703484</v>
      </c>
      <c r="K162" s="870">
        <v>0</v>
      </c>
      <c r="L162" s="870">
        <v>0</v>
      </c>
      <c r="M162" s="870">
        <v>-0.48000000044703484</v>
      </c>
      <c r="N162" s="870">
        <v>0</v>
      </c>
      <c r="O162" s="870">
        <v>-0.48000000044703484</v>
      </c>
      <c r="P162" s="870">
        <v>-0.17760000016540289</v>
      </c>
      <c r="Q162" s="870">
        <v>0</v>
      </c>
      <c r="R162" s="870">
        <v>0</v>
      </c>
      <c r="S162" s="870">
        <v>0</v>
      </c>
      <c r="T162" s="870">
        <v>0</v>
      </c>
      <c r="U162" s="870">
        <v>0</v>
      </c>
      <c r="V162" s="870">
        <v>0</v>
      </c>
      <c r="W162" s="870">
        <v>0</v>
      </c>
      <c r="X162" s="870">
        <v>-0.17760000016540289</v>
      </c>
      <c r="Y162" s="870">
        <v>0.37</v>
      </c>
      <c r="Z162" s="870">
        <v>0</v>
      </c>
      <c r="AA162" s="870">
        <v>-0.17760000016540289</v>
      </c>
      <c r="AB162" s="870">
        <v>0</v>
      </c>
      <c r="AC162" s="870">
        <v>-0.17760000016540289</v>
      </c>
      <c r="AD162" s="870">
        <v>0</v>
      </c>
      <c r="AE162" s="870">
        <v>0</v>
      </c>
    </row>
    <row r="163" spans="1:31">
      <c r="A163" s="870" t="s">
        <v>1846</v>
      </c>
      <c r="B163" s="870">
        <v>11</v>
      </c>
      <c r="C163" s="870">
        <v>1130</v>
      </c>
      <c r="D163" s="870">
        <v>113010</v>
      </c>
      <c r="E163" s="870">
        <v>1130109255</v>
      </c>
      <c r="F163" s="870" t="s">
        <v>3236</v>
      </c>
      <c r="G163" s="870">
        <v>0</v>
      </c>
      <c r="H163" s="870">
        <v>0</v>
      </c>
      <c r="I163" s="870">
        <v>0</v>
      </c>
      <c r="J163" s="870">
        <v>0</v>
      </c>
      <c r="K163" s="870">
        <v>0</v>
      </c>
      <c r="L163" s="870">
        <v>0</v>
      </c>
      <c r="M163" s="870">
        <v>0</v>
      </c>
      <c r="N163" s="870">
        <v>0</v>
      </c>
      <c r="O163" s="870">
        <v>0</v>
      </c>
      <c r="P163" s="870">
        <v>0</v>
      </c>
      <c r="Q163" s="870">
        <v>0</v>
      </c>
      <c r="R163" s="870">
        <v>0</v>
      </c>
      <c r="S163" s="870">
        <v>0</v>
      </c>
      <c r="T163" s="870">
        <v>0</v>
      </c>
      <c r="U163" s="870">
        <v>0</v>
      </c>
      <c r="V163" s="870">
        <v>0</v>
      </c>
      <c r="W163" s="870">
        <v>0</v>
      </c>
      <c r="X163" s="870">
        <v>0</v>
      </c>
      <c r="Y163" s="870">
        <v>0</v>
      </c>
      <c r="Z163" s="870">
        <v>0</v>
      </c>
      <c r="AA163" s="870">
        <v>0</v>
      </c>
      <c r="AB163" s="870">
        <v>0</v>
      </c>
      <c r="AC163" s="870">
        <v>0</v>
      </c>
      <c r="AD163" s="870">
        <v>0</v>
      </c>
      <c r="AE163" s="870">
        <v>0</v>
      </c>
    </row>
    <row r="164" spans="1:31">
      <c r="A164" s="870" t="s">
        <v>1857</v>
      </c>
      <c r="B164" s="870">
        <v>12</v>
      </c>
      <c r="C164" s="870">
        <v>1210</v>
      </c>
      <c r="D164" s="870">
        <v>121005</v>
      </c>
      <c r="E164" s="870">
        <v>1210050500</v>
      </c>
      <c r="F164" s="870" t="s">
        <v>463</v>
      </c>
      <c r="G164" s="870">
        <v>0</v>
      </c>
      <c r="H164" s="870">
        <v>0</v>
      </c>
      <c r="I164" s="870">
        <v>0</v>
      </c>
      <c r="J164" s="870">
        <v>0</v>
      </c>
      <c r="K164" s="870">
        <v>0</v>
      </c>
      <c r="L164" s="870">
        <v>0</v>
      </c>
      <c r="M164" s="870">
        <v>0</v>
      </c>
      <c r="N164" s="870">
        <v>0</v>
      </c>
      <c r="O164" s="870">
        <v>0</v>
      </c>
      <c r="P164" s="870">
        <v>0</v>
      </c>
      <c r="Q164" s="870">
        <v>0</v>
      </c>
      <c r="R164" s="870">
        <v>0</v>
      </c>
      <c r="S164" s="870">
        <v>0</v>
      </c>
      <c r="T164" s="870">
        <v>0</v>
      </c>
      <c r="U164" s="870">
        <v>0</v>
      </c>
      <c r="V164" s="870">
        <v>0</v>
      </c>
      <c r="W164" s="870">
        <v>0</v>
      </c>
      <c r="X164" s="870">
        <v>0</v>
      </c>
      <c r="Y164" s="870">
        <v>0</v>
      </c>
      <c r="Z164" s="870">
        <v>0</v>
      </c>
      <c r="AA164" s="870">
        <v>0</v>
      </c>
      <c r="AB164" s="870">
        <v>0</v>
      </c>
      <c r="AC164" s="870">
        <v>0</v>
      </c>
      <c r="AD164" s="870">
        <v>0</v>
      </c>
      <c r="AE164" s="870">
        <v>0</v>
      </c>
    </row>
    <row r="165" spans="1:31">
      <c r="A165" s="870" t="s">
        <v>1857</v>
      </c>
      <c r="B165" s="870">
        <v>12</v>
      </c>
      <c r="C165" s="870">
        <v>1210</v>
      </c>
      <c r="D165" s="870">
        <v>121005</v>
      </c>
      <c r="E165" s="870">
        <v>1210050501</v>
      </c>
      <c r="F165" s="870" t="s">
        <v>464</v>
      </c>
      <c r="G165" s="870">
        <v>1227271141039</v>
      </c>
      <c r="H165" s="870">
        <v>0</v>
      </c>
      <c r="I165" s="870">
        <v>1227271141038.8</v>
      </c>
      <c r="J165" s="870">
        <v>-0.199951171875</v>
      </c>
      <c r="K165" s="870">
        <v>0</v>
      </c>
      <c r="L165" s="870">
        <v>0</v>
      </c>
      <c r="M165" s="870">
        <v>-0.199951171875</v>
      </c>
      <c r="N165" s="870">
        <v>0</v>
      </c>
      <c r="O165" s="870">
        <v>-0.199951171875</v>
      </c>
      <c r="P165" s="870">
        <v>-7.3981933593749993E-2</v>
      </c>
      <c r="Q165" s="870">
        <v>0</v>
      </c>
      <c r="R165" s="870">
        <v>0</v>
      </c>
      <c r="S165" s="870">
        <v>0</v>
      </c>
      <c r="T165" s="870">
        <v>0</v>
      </c>
      <c r="U165" s="870">
        <v>0</v>
      </c>
      <c r="V165" s="870">
        <v>0</v>
      </c>
      <c r="W165" s="870">
        <v>0</v>
      </c>
      <c r="X165" s="870">
        <v>-7.3981933593749993E-2</v>
      </c>
      <c r="Y165" s="870">
        <v>0.36999999999999994</v>
      </c>
      <c r="Z165" s="870">
        <v>0</v>
      </c>
      <c r="AA165" s="870">
        <v>-7.3981933593749993E-2</v>
      </c>
      <c r="AB165" s="870">
        <v>0</v>
      </c>
      <c r="AC165" s="870">
        <v>-7.3981933593749993E-2</v>
      </c>
      <c r="AD165" s="870">
        <v>0</v>
      </c>
      <c r="AE165" s="870">
        <v>0</v>
      </c>
    </row>
    <row r="166" spans="1:31">
      <c r="A166" s="870" t="s">
        <v>1857</v>
      </c>
      <c r="B166" s="870">
        <v>12</v>
      </c>
      <c r="C166" s="870">
        <v>1210</v>
      </c>
      <c r="D166" s="870">
        <v>121005</v>
      </c>
      <c r="E166" s="870">
        <v>1210050504</v>
      </c>
      <c r="F166" s="870" t="s">
        <v>465</v>
      </c>
      <c r="G166" s="870">
        <v>-268617816850</v>
      </c>
      <c r="H166" s="870">
        <v>0</v>
      </c>
      <c r="I166" s="870">
        <v>-268617816850.07999</v>
      </c>
      <c r="J166" s="870">
        <v>-7.9986572265625E-2</v>
      </c>
      <c r="K166" s="870">
        <v>0</v>
      </c>
      <c r="L166" s="870">
        <v>0</v>
      </c>
      <c r="M166" s="870">
        <v>-7.9986572265625E-2</v>
      </c>
      <c r="N166" s="870">
        <v>0</v>
      </c>
      <c r="O166" s="870">
        <v>-7.9986572265625E-2</v>
      </c>
      <c r="P166" s="870">
        <v>-2.9595031738281249E-2</v>
      </c>
      <c r="Q166" s="870">
        <v>0</v>
      </c>
      <c r="R166" s="870">
        <v>0</v>
      </c>
      <c r="S166" s="870">
        <v>0</v>
      </c>
      <c r="T166" s="870">
        <v>0</v>
      </c>
      <c r="U166" s="870">
        <v>0</v>
      </c>
      <c r="V166" s="870">
        <v>0</v>
      </c>
      <c r="W166" s="870">
        <v>0</v>
      </c>
      <c r="X166" s="870">
        <v>-2.9595031738281249E-2</v>
      </c>
      <c r="Y166" s="870">
        <v>0.37</v>
      </c>
      <c r="Z166" s="870">
        <v>0</v>
      </c>
      <c r="AA166" s="870">
        <v>-2.9595031738281249E-2</v>
      </c>
      <c r="AB166" s="870">
        <v>0</v>
      </c>
      <c r="AC166" s="870">
        <v>-2.9595031738281249E-2</v>
      </c>
      <c r="AD166" s="870">
        <v>0</v>
      </c>
      <c r="AE166" s="870">
        <v>0</v>
      </c>
    </row>
    <row r="167" spans="1:31">
      <c r="A167" s="870" t="s">
        <v>1857</v>
      </c>
      <c r="B167" s="870">
        <v>12</v>
      </c>
      <c r="C167" s="870">
        <v>1210</v>
      </c>
      <c r="D167" s="870">
        <v>121005</v>
      </c>
      <c r="E167" s="870">
        <v>1210051888</v>
      </c>
      <c r="F167" s="870" t="s">
        <v>3785</v>
      </c>
      <c r="G167" s="870">
        <v>447666684104</v>
      </c>
      <c r="H167" s="870">
        <v>0</v>
      </c>
      <c r="I167" s="870">
        <v>447666684104.47998</v>
      </c>
      <c r="J167" s="870">
        <v>0.47998046875</v>
      </c>
      <c r="K167" s="870">
        <v>0</v>
      </c>
      <c r="L167" s="870">
        <v>0.47998046875</v>
      </c>
      <c r="M167" s="870">
        <v>0</v>
      </c>
      <c r="N167" s="870">
        <v>0</v>
      </c>
      <c r="O167" s="870">
        <v>0.47998046875</v>
      </c>
      <c r="P167" s="870">
        <v>0.17759277343749999</v>
      </c>
      <c r="Q167" s="870">
        <v>0</v>
      </c>
      <c r="R167" s="870">
        <v>0</v>
      </c>
      <c r="S167" s="870">
        <v>0</v>
      </c>
      <c r="T167" s="870">
        <v>0</v>
      </c>
      <c r="U167" s="870">
        <v>0</v>
      </c>
      <c r="V167" s="870">
        <v>0</v>
      </c>
      <c r="W167" s="870">
        <v>0</v>
      </c>
      <c r="X167" s="870">
        <v>0.17759277343749999</v>
      </c>
      <c r="Y167" s="870">
        <v>0.37</v>
      </c>
      <c r="Z167" s="870">
        <v>0.17759277343749999</v>
      </c>
      <c r="AA167" s="870">
        <v>0</v>
      </c>
      <c r="AB167" s="870">
        <v>0.17759277343749999</v>
      </c>
      <c r="AC167" s="870">
        <v>0</v>
      </c>
      <c r="AD167" s="870">
        <v>0</v>
      </c>
      <c r="AE167" s="870">
        <v>0</v>
      </c>
    </row>
    <row r="168" spans="1:31">
      <c r="A168" s="870" t="s">
        <v>1857</v>
      </c>
      <c r="B168" s="870">
        <v>12</v>
      </c>
      <c r="C168" s="870">
        <v>1210</v>
      </c>
      <c r="D168" s="870">
        <v>121005</v>
      </c>
      <c r="E168" s="870">
        <v>1210059301</v>
      </c>
      <c r="F168" s="870" t="s">
        <v>466</v>
      </c>
      <c r="G168" s="870">
        <v>121681223</v>
      </c>
      <c r="H168" s="870">
        <v>0</v>
      </c>
      <c r="I168" s="870">
        <v>121681222.98999999</v>
      </c>
      <c r="J168" s="870">
        <v>-1.000000536441803E-2</v>
      </c>
      <c r="K168" s="870">
        <v>0</v>
      </c>
      <c r="L168" s="870">
        <v>0</v>
      </c>
      <c r="M168" s="870">
        <v>-1.000000536441803E-2</v>
      </c>
      <c r="N168" s="870">
        <v>0</v>
      </c>
      <c r="O168" s="870">
        <v>-1.000000536441803E-2</v>
      </c>
      <c r="P168" s="870">
        <v>-3.7000019848346709E-3</v>
      </c>
      <c r="Q168" s="870">
        <v>0</v>
      </c>
      <c r="R168" s="870">
        <v>0</v>
      </c>
      <c r="S168" s="870">
        <v>0</v>
      </c>
      <c r="T168" s="870">
        <v>0</v>
      </c>
      <c r="U168" s="870">
        <v>0</v>
      </c>
      <c r="V168" s="870">
        <v>0</v>
      </c>
      <c r="W168" s="870">
        <v>0</v>
      </c>
      <c r="X168" s="870">
        <v>-3.7000019848346709E-3</v>
      </c>
      <c r="Y168" s="870">
        <v>0.37</v>
      </c>
      <c r="Z168" s="870">
        <v>0</v>
      </c>
      <c r="AA168" s="870">
        <v>-3.7000019848346709E-3</v>
      </c>
      <c r="AB168" s="870">
        <v>0</v>
      </c>
      <c r="AC168" s="870">
        <v>-3.7000019848346709E-3</v>
      </c>
      <c r="AD168" s="870">
        <v>0</v>
      </c>
      <c r="AE168" s="870">
        <v>0</v>
      </c>
    </row>
    <row r="169" spans="1:31">
      <c r="A169" s="870" t="s">
        <v>1857</v>
      </c>
      <c r="B169" s="870">
        <v>12</v>
      </c>
      <c r="C169" s="870">
        <v>1210</v>
      </c>
      <c r="D169" s="870">
        <v>121005</v>
      </c>
      <c r="E169" s="870">
        <v>1210059599</v>
      </c>
      <c r="F169" s="870" t="s">
        <v>467</v>
      </c>
      <c r="G169" s="870">
        <v>362975088179</v>
      </c>
      <c r="H169" s="870">
        <v>0</v>
      </c>
      <c r="I169" s="870">
        <v>363535464129.16998</v>
      </c>
      <c r="J169" s="870">
        <v>560375950.16998291</v>
      </c>
      <c r="K169" s="870">
        <v>0</v>
      </c>
      <c r="L169" s="870">
        <v>560375950.16998291</v>
      </c>
      <c r="M169" s="870">
        <v>0</v>
      </c>
      <c r="N169" s="870">
        <v>0</v>
      </c>
      <c r="O169" s="870">
        <v>560375950.16998291</v>
      </c>
      <c r="P169" s="870">
        <v>207339101.56289369</v>
      </c>
      <c r="Q169" s="870">
        <v>0</v>
      </c>
      <c r="R169" s="870">
        <v>0</v>
      </c>
      <c r="S169" s="870">
        <v>0</v>
      </c>
      <c r="T169" s="870">
        <v>0</v>
      </c>
      <c r="U169" s="870">
        <v>0</v>
      </c>
      <c r="V169" s="870">
        <v>0</v>
      </c>
      <c r="W169" s="870">
        <v>0</v>
      </c>
      <c r="X169" s="870">
        <v>207339101.56289369</v>
      </c>
      <c r="Y169" s="870">
        <v>0.37</v>
      </c>
      <c r="Z169" s="870">
        <v>207339101.56289369</v>
      </c>
      <c r="AA169" s="870">
        <v>0</v>
      </c>
      <c r="AB169" s="870">
        <v>207339101.56289369</v>
      </c>
      <c r="AC169" s="870">
        <v>0</v>
      </c>
      <c r="AD169" s="870">
        <v>0</v>
      </c>
      <c r="AE169" s="870">
        <v>0</v>
      </c>
    </row>
    <row r="170" spans="1:31">
      <c r="A170" s="870" t="s">
        <v>1857</v>
      </c>
      <c r="B170" s="870">
        <v>12</v>
      </c>
      <c r="C170" s="870">
        <v>1215</v>
      </c>
      <c r="D170" s="870">
        <v>121505</v>
      </c>
      <c r="E170" s="870">
        <v>1215050500</v>
      </c>
      <c r="F170" s="870" t="s">
        <v>4981</v>
      </c>
      <c r="G170" s="870">
        <v>0</v>
      </c>
      <c r="H170" s="870">
        <v>0</v>
      </c>
      <c r="I170" s="870">
        <v>0</v>
      </c>
      <c r="J170" s="870">
        <v>0</v>
      </c>
      <c r="K170" s="870">
        <v>0</v>
      </c>
      <c r="L170" s="870">
        <v>0</v>
      </c>
      <c r="M170" s="870">
        <v>0</v>
      </c>
      <c r="N170" s="870">
        <v>0</v>
      </c>
      <c r="O170" s="870">
        <v>0</v>
      </c>
      <c r="P170" s="870">
        <v>0</v>
      </c>
      <c r="Q170" s="870">
        <v>0</v>
      </c>
      <c r="R170" s="870">
        <v>0</v>
      </c>
      <c r="S170" s="870">
        <v>0</v>
      </c>
      <c r="T170" s="870">
        <v>0</v>
      </c>
      <c r="U170" s="870">
        <v>0</v>
      </c>
      <c r="V170" s="870">
        <v>0</v>
      </c>
      <c r="W170" s="870">
        <v>0</v>
      </c>
      <c r="X170" s="870">
        <v>0</v>
      </c>
      <c r="Y170" s="870">
        <v>0</v>
      </c>
      <c r="Z170" s="870">
        <v>0</v>
      </c>
      <c r="AA170" s="870">
        <v>0</v>
      </c>
      <c r="AB170" s="870">
        <v>0</v>
      </c>
      <c r="AC170" s="870">
        <v>0</v>
      </c>
      <c r="AD170" s="870">
        <v>0</v>
      </c>
      <c r="AE170" s="870">
        <v>0</v>
      </c>
    </row>
    <row r="171" spans="1:31">
      <c r="A171" s="870" t="s">
        <v>1857</v>
      </c>
      <c r="B171" s="870">
        <v>12</v>
      </c>
      <c r="C171" s="870">
        <v>1215</v>
      </c>
      <c r="D171" s="870">
        <v>121505</v>
      </c>
      <c r="E171" s="870">
        <v>1215050501</v>
      </c>
      <c r="F171" s="870" t="s">
        <v>468</v>
      </c>
      <c r="G171" s="870">
        <v>31653799782</v>
      </c>
      <c r="H171" s="870">
        <v>0</v>
      </c>
      <c r="I171" s="870">
        <v>31634130000</v>
      </c>
      <c r="J171" s="870">
        <v>-19669782</v>
      </c>
      <c r="K171" s="870">
        <v>0</v>
      </c>
      <c r="L171" s="870">
        <v>0</v>
      </c>
      <c r="M171" s="870">
        <v>-19669782</v>
      </c>
      <c r="N171" s="870">
        <v>0</v>
      </c>
      <c r="O171" s="870">
        <v>-19669782</v>
      </c>
      <c r="P171" s="870">
        <v>-7277819.3399999999</v>
      </c>
      <c r="Q171" s="870">
        <v>0</v>
      </c>
      <c r="R171" s="870">
        <v>0</v>
      </c>
      <c r="S171" s="870">
        <v>0</v>
      </c>
      <c r="T171" s="870">
        <v>0</v>
      </c>
      <c r="U171" s="870">
        <v>0</v>
      </c>
      <c r="V171" s="870">
        <v>0</v>
      </c>
      <c r="W171" s="870">
        <v>0</v>
      </c>
      <c r="X171" s="870">
        <v>-7277819.3399999999</v>
      </c>
      <c r="Y171" s="870">
        <v>0.37</v>
      </c>
      <c r="Z171" s="870">
        <v>0</v>
      </c>
      <c r="AA171" s="870">
        <v>-7277819.3399999999</v>
      </c>
      <c r="AB171" s="870">
        <v>0</v>
      </c>
      <c r="AC171" s="870">
        <v>-7277819.3399999999</v>
      </c>
      <c r="AD171" s="870">
        <v>0</v>
      </c>
      <c r="AE171" s="870">
        <v>0</v>
      </c>
    </row>
    <row r="172" spans="1:31">
      <c r="A172" s="870" t="s">
        <v>1857</v>
      </c>
      <c r="B172" s="870">
        <v>12</v>
      </c>
      <c r="C172" s="870">
        <v>1220</v>
      </c>
      <c r="D172" s="870">
        <v>122005</v>
      </c>
      <c r="E172" s="870">
        <v>1220052500</v>
      </c>
      <c r="F172" s="870" t="s">
        <v>3896</v>
      </c>
      <c r="G172" s="870">
        <v>0</v>
      </c>
      <c r="H172" s="870">
        <v>0</v>
      </c>
      <c r="I172" s="870">
        <v>0</v>
      </c>
      <c r="J172" s="870">
        <v>0</v>
      </c>
      <c r="K172" s="870">
        <v>0</v>
      </c>
      <c r="L172" s="870">
        <v>0</v>
      </c>
      <c r="M172" s="870">
        <v>0</v>
      </c>
      <c r="N172" s="870">
        <v>0</v>
      </c>
      <c r="O172" s="870">
        <v>0</v>
      </c>
      <c r="P172" s="870">
        <v>0</v>
      </c>
      <c r="Q172" s="870">
        <v>0</v>
      </c>
      <c r="R172" s="870">
        <v>0</v>
      </c>
      <c r="S172" s="870">
        <v>0</v>
      </c>
      <c r="T172" s="870">
        <v>0</v>
      </c>
      <c r="U172" s="870">
        <v>0</v>
      </c>
      <c r="V172" s="870">
        <v>0</v>
      </c>
      <c r="W172" s="870">
        <v>0</v>
      </c>
      <c r="X172" s="870">
        <v>0</v>
      </c>
      <c r="Y172" s="870">
        <v>0</v>
      </c>
      <c r="Z172" s="870">
        <v>0</v>
      </c>
      <c r="AA172" s="870">
        <v>0</v>
      </c>
      <c r="AB172" s="870">
        <v>0</v>
      </c>
      <c r="AC172" s="870">
        <v>0</v>
      </c>
      <c r="AD172" s="870">
        <v>0</v>
      </c>
      <c r="AE172" s="870">
        <v>0</v>
      </c>
    </row>
    <row r="173" spans="1:31">
      <c r="A173" s="870" t="s">
        <v>1857</v>
      </c>
      <c r="B173" s="870">
        <v>12</v>
      </c>
      <c r="C173" s="870">
        <v>1220</v>
      </c>
      <c r="D173" s="870">
        <v>122005</v>
      </c>
      <c r="E173" s="870">
        <v>1220055000</v>
      </c>
      <c r="F173" s="870" t="s">
        <v>469</v>
      </c>
      <c r="G173" s="870">
        <v>0</v>
      </c>
      <c r="H173" s="870">
        <v>0</v>
      </c>
      <c r="I173" s="870">
        <v>0</v>
      </c>
      <c r="J173" s="870">
        <v>0</v>
      </c>
      <c r="K173" s="870">
        <v>0</v>
      </c>
      <c r="L173" s="870">
        <v>0</v>
      </c>
      <c r="M173" s="870">
        <v>0</v>
      </c>
      <c r="N173" s="870">
        <v>0</v>
      </c>
      <c r="O173" s="870">
        <v>0</v>
      </c>
      <c r="P173" s="870">
        <v>0</v>
      </c>
      <c r="Q173" s="870">
        <v>0</v>
      </c>
      <c r="R173" s="870">
        <v>0</v>
      </c>
      <c r="S173" s="870">
        <v>0</v>
      </c>
      <c r="T173" s="870">
        <v>0</v>
      </c>
      <c r="U173" s="870">
        <v>0</v>
      </c>
      <c r="V173" s="870">
        <v>0</v>
      </c>
      <c r="W173" s="870">
        <v>0</v>
      </c>
      <c r="X173" s="870">
        <v>0</v>
      </c>
      <c r="Y173" s="870">
        <v>0</v>
      </c>
      <c r="Z173" s="870">
        <v>0</v>
      </c>
      <c r="AA173" s="870">
        <v>0</v>
      </c>
      <c r="AB173" s="870">
        <v>0</v>
      </c>
      <c r="AC173" s="870">
        <v>0</v>
      </c>
      <c r="AD173" s="870">
        <v>0</v>
      </c>
      <c r="AE173" s="870">
        <v>0</v>
      </c>
    </row>
    <row r="174" spans="1:31">
      <c r="A174" s="870" t="s">
        <v>1857</v>
      </c>
      <c r="B174" s="870">
        <v>12</v>
      </c>
      <c r="C174" s="870">
        <v>1220</v>
      </c>
      <c r="D174" s="870">
        <v>122005</v>
      </c>
      <c r="E174" s="870">
        <v>1220056000</v>
      </c>
      <c r="F174" s="870" t="s">
        <v>470</v>
      </c>
      <c r="G174" s="870">
        <v>729421994168</v>
      </c>
      <c r="H174" s="870">
        <v>0</v>
      </c>
      <c r="I174" s="870">
        <v>728417444419</v>
      </c>
      <c r="J174" s="870">
        <v>-1004549749</v>
      </c>
      <c r="K174" s="870">
        <v>0</v>
      </c>
      <c r="L174" s="870">
        <v>0</v>
      </c>
      <c r="M174" s="870">
        <v>-1004549749</v>
      </c>
      <c r="N174" s="870">
        <v>0</v>
      </c>
      <c r="O174" s="870">
        <v>-1004549749</v>
      </c>
      <c r="P174" s="870">
        <v>-371683407.13</v>
      </c>
      <c r="Q174" s="870">
        <v>0</v>
      </c>
      <c r="R174" s="870">
        <v>0</v>
      </c>
      <c r="S174" s="870">
        <v>0</v>
      </c>
      <c r="T174" s="870">
        <v>0</v>
      </c>
      <c r="U174" s="870">
        <v>0</v>
      </c>
      <c r="V174" s="870">
        <v>0</v>
      </c>
      <c r="W174" s="870">
        <v>0</v>
      </c>
      <c r="X174" s="870">
        <v>-371683407.13</v>
      </c>
      <c r="Y174" s="870">
        <v>0.37</v>
      </c>
      <c r="Z174" s="870">
        <v>0</v>
      </c>
      <c r="AA174" s="870">
        <v>-371683407.13</v>
      </c>
      <c r="AB174" s="870">
        <v>0</v>
      </c>
      <c r="AC174" s="870">
        <v>-371683407.13</v>
      </c>
      <c r="AD174" s="870">
        <v>0</v>
      </c>
      <c r="AE174" s="870">
        <v>0</v>
      </c>
    </row>
    <row r="175" spans="1:31">
      <c r="A175" s="870" t="s">
        <v>1857</v>
      </c>
      <c r="B175" s="870">
        <v>12</v>
      </c>
      <c r="C175" s="870">
        <v>1220</v>
      </c>
      <c r="D175" s="870">
        <v>122005</v>
      </c>
      <c r="E175" s="870">
        <v>1220057500</v>
      </c>
      <c r="F175" s="870" t="s">
        <v>3503</v>
      </c>
      <c r="G175" s="870">
        <v>45856518470</v>
      </c>
      <c r="H175" s="870">
        <v>0</v>
      </c>
      <c r="I175" s="870">
        <v>45806261572</v>
      </c>
      <c r="J175" s="870">
        <v>-50256898</v>
      </c>
      <c r="K175" s="870">
        <v>0</v>
      </c>
      <c r="L175" s="870">
        <v>0</v>
      </c>
      <c r="M175" s="870">
        <v>-50256898</v>
      </c>
      <c r="N175" s="870">
        <v>0</v>
      </c>
      <c r="O175" s="870">
        <v>-50256898</v>
      </c>
      <c r="P175" s="870">
        <v>-18595052.260000002</v>
      </c>
      <c r="Q175" s="870">
        <v>0</v>
      </c>
      <c r="R175" s="870">
        <v>0</v>
      </c>
      <c r="S175" s="870">
        <v>0</v>
      </c>
      <c r="T175" s="870">
        <v>0</v>
      </c>
      <c r="U175" s="870">
        <v>0</v>
      </c>
      <c r="V175" s="870">
        <v>0</v>
      </c>
      <c r="W175" s="870">
        <v>0</v>
      </c>
      <c r="X175" s="870">
        <v>-18595052.260000002</v>
      </c>
      <c r="Y175" s="870">
        <v>0.37000000000000005</v>
      </c>
      <c r="Z175" s="870">
        <v>0</v>
      </c>
      <c r="AA175" s="870">
        <v>-18595052.260000002</v>
      </c>
      <c r="AB175" s="870">
        <v>0</v>
      </c>
      <c r="AC175" s="870">
        <v>-18595052.260000002</v>
      </c>
      <c r="AD175" s="870">
        <v>0</v>
      </c>
      <c r="AE175" s="870">
        <v>0</v>
      </c>
    </row>
    <row r="176" spans="1:31">
      <c r="A176" s="870" t="s">
        <v>1857</v>
      </c>
      <c r="B176" s="870">
        <v>12</v>
      </c>
      <c r="C176" s="870">
        <v>1225</v>
      </c>
      <c r="D176" s="870">
        <v>122505</v>
      </c>
      <c r="E176" s="870">
        <v>1225055500</v>
      </c>
      <c r="F176" s="870" t="s">
        <v>3237</v>
      </c>
      <c r="G176" s="870">
        <v>0</v>
      </c>
      <c r="H176" s="870">
        <v>0</v>
      </c>
      <c r="I176" s="870">
        <v>0</v>
      </c>
      <c r="J176" s="870">
        <v>0</v>
      </c>
      <c r="K176" s="870">
        <v>0</v>
      </c>
      <c r="L176" s="870">
        <v>0</v>
      </c>
      <c r="M176" s="870">
        <v>0</v>
      </c>
      <c r="N176" s="870">
        <v>0</v>
      </c>
      <c r="O176" s="870">
        <v>0</v>
      </c>
      <c r="P176" s="870">
        <v>0</v>
      </c>
      <c r="Q176" s="870">
        <v>0</v>
      </c>
      <c r="R176" s="870">
        <v>0</v>
      </c>
      <c r="S176" s="870">
        <v>0</v>
      </c>
      <c r="T176" s="870">
        <v>0</v>
      </c>
      <c r="U176" s="870">
        <v>0</v>
      </c>
      <c r="V176" s="870">
        <v>0</v>
      </c>
      <c r="W176" s="870">
        <v>0</v>
      </c>
      <c r="X176" s="870">
        <v>0</v>
      </c>
      <c r="Y176" s="870">
        <v>0</v>
      </c>
      <c r="Z176" s="870">
        <v>0</v>
      </c>
      <c r="AA176" s="870">
        <v>0</v>
      </c>
      <c r="AB176" s="870">
        <v>0</v>
      </c>
      <c r="AC176" s="870">
        <v>0</v>
      </c>
      <c r="AD176" s="870">
        <v>0</v>
      </c>
      <c r="AE176" s="870">
        <v>0</v>
      </c>
    </row>
    <row r="177" spans="1:31">
      <c r="A177" s="870" t="s">
        <v>1857</v>
      </c>
      <c r="B177" s="870">
        <v>12</v>
      </c>
      <c r="C177" s="870">
        <v>1225</v>
      </c>
      <c r="D177" s="870">
        <v>122510</v>
      </c>
      <c r="E177" s="870">
        <v>1225105500</v>
      </c>
      <c r="F177" s="870" t="s">
        <v>3238</v>
      </c>
      <c r="G177" s="870">
        <v>0</v>
      </c>
      <c r="H177" s="870">
        <v>0</v>
      </c>
      <c r="I177" s="870">
        <v>0</v>
      </c>
      <c r="J177" s="870">
        <v>0</v>
      </c>
      <c r="K177" s="870">
        <v>0</v>
      </c>
      <c r="L177" s="870">
        <v>0</v>
      </c>
      <c r="M177" s="870">
        <v>0</v>
      </c>
      <c r="N177" s="870">
        <v>0</v>
      </c>
      <c r="O177" s="870">
        <v>0</v>
      </c>
      <c r="P177" s="870">
        <v>0</v>
      </c>
      <c r="Q177" s="870">
        <v>0</v>
      </c>
      <c r="R177" s="870">
        <v>0</v>
      </c>
      <c r="S177" s="870">
        <v>0</v>
      </c>
      <c r="T177" s="870">
        <v>0</v>
      </c>
      <c r="U177" s="870">
        <v>0</v>
      </c>
      <c r="V177" s="870">
        <v>0</v>
      </c>
      <c r="W177" s="870">
        <v>0</v>
      </c>
      <c r="X177" s="870">
        <v>0</v>
      </c>
      <c r="Y177" s="870">
        <v>0</v>
      </c>
      <c r="Z177" s="870">
        <v>0</v>
      </c>
      <c r="AA177" s="870">
        <v>0</v>
      </c>
      <c r="AB177" s="870">
        <v>0</v>
      </c>
      <c r="AC177" s="870">
        <v>0</v>
      </c>
      <c r="AD177" s="870">
        <v>0</v>
      </c>
      <c r="AE177" s="870">
        <v>0</v>
      </c>
    </row>
    <row r="178" spans="1:31">
      <c r="A178" s="870" t="s">
        <v>1858</v>
      </c>
      <c r="B178" s="870">
        <v>13</v>
      </c>
      <c r="C178" s="870">
        <v>1301</v>
      </c>
      <c r="D178" s="870">
        <v>130105</v>
      </c>
      <c r="E178" s="870">
        <v>1301050100</v>
      </c>
      <c r="F178" s="870" t="s">
        <v>471</v>
      </c>
      <c r="G178" s="870">
        <v>3606274625185</v>
      </c>
      <c r="H178" s="870">
        <v>0</v>
      </c>
      <c r="I178" s="870">
        <v>3592152751048.0679</v>
      </c>
      <c r="J178" s="870">
        <v>-14121874136.930176</v>
      </c>
      <c r="K178" s="870">
        <v>0</v>
      </c>
      <c r="L178" s="870">
        <v>0</v>
      </c>
      <c r="M178" s="870">
        <v>-14121874136.930176</v>
      </c>
      <c r="N178" s="870">
        <v>0</v>
      </c>
      <c r="O178" s="870">
        <v>-14121874136.930176</v>
      </c>
      <c r="P178" s="870">
        <v>-5225093430.6641645</v>
      </c>
      <c r="Q178" s="870">
        <v>0</v>
      </c>
      <c r="R178" s="870">
        <v>0</v>
      </c>
      <c r="S178" s="870">
        <v>0</v>
      </c>
      <c r="T178" s="870">
        <v>0</v>
      </c>
      <c r="U178" s="870">
        <v>0</v>
      </c>
      <c r="V178" s="870">
        <v>0</v>
      </c>
      <c r="W178" s="870">
        <v>0</v>
      </c>
      <c r="X178" s="870">
        <v>-5225093430.6641645</v>
      </c>
      <c r="Y178" s="870">
        <v>0.36999999999999994</v>
      </c>
      <c r="Z178" s="870">
        <v>0</v>
      </c>
      <c r="AA178" s="870">
        <v>-5225093430.6641645</v>
      </c>
      <c r="AB178" s="870">
        <v>0</v>
      </c>
      <c r="AC178" s="870">
        <v>-5225093430.6641645</v>
      </c>
      <c r="AD178" s="870">
        <v>0</v>
      </c>
      <c r="AE178" s="870">
        <v>0</v>
      </c>
    </row>
    <row r="179" spans="1:31">
      <c r="A179" s="870" t="s">
        <v>1858</v>
      </c>
      <c r="B179" s="870">
        <v>13</v>
      </c>
      <c r="C179" s="870">
        <v>1301</v>
      </c>
      <c r="D179" s="870">
        <v>130105</v>
      </c>
      <c r="E179" s="870">
        <v>1301050714</v>
      </c>
      <c r="F179" s="870" t="s">
        <v>472</v>
      </c>
      <c r="G179" s="870">
        <v>582066085138</v>
      </c>
      <c r="H179" s="870">
        <v>0</v>
      </c>
      <c r="I179" s="870">
        <v>580552935291.35449</v>
      </c>
      <c r="J179" s="870">
        <v>-1513149846.6500244</v>
      </c>
      <c r="K179" s="870">
        <v>0</v>
      </c>
      <c r="L179" s="870">
        <v>0</v>
      </c>
      <c r="M179" s="870">
        <v>-1513149846.6500244</v>
      </c>
      <c r="N179" s="870">
        <v>0</v>
      </c>
      <c r="O179" s="870">
        <v>-1513149846.6500244</v>
      </c>
      <c r="P179" s="870">
        <v>-559865443.26050901</v>
      </c>
      <c r="Q179" s="870">
        <v>0</v>
      </c>
      <c r="R179" s="870">
        <v>0</v>
      </c>
      <c r="S179" s="870">
        <v>0</v>
      </c>
      <c r="T179" s="870">
        <v>0</v>
      </c>
      <c r="U179" s="870">
        <v>0</v>
      </c>
      <c r="V179" s="870">
        <v>0</v>
      </c>
      <c r="W179" s="870">
        <v>0</v>
      </c>
      <c r="X179" s="870">
        <v>-559865443.26050901</v>
      </c>
      <c r="Y179" s="870">
        <v>0.37</v>
      </c>
      <c r="Z179" s="870">
        <v>0</v>
      </c>
      <c r="AA179" s="870">
        <v>-559865443.26050901</v>
      </c>
      <c r="AB179" s="870">
        <v>0</v>
      </c>
      <c r="AC179" s="870">
        <v>-559865443.26050901</v>
      </c>
      <c r="AD179" s="870">
        <v>0</v>
      </c>
      <c r="AE179" s="870">
        <v>0</v>
      </c>
    </row>
    <row r="180" spans="1:31">
      <c r="A180" s="870" t="s">
        <v>1858</v>
      </c>
      <c r="B180" s="870">
        <v>13</v>
      </c>
      <c r="C180" s="870">
        <v>1301</v>
      </c>
      <c r="D180" s="870">
        <v>130105</v>
      </c>
      <c r="E180" s="870">
        <v>1301050900</v>
      </c>
      <c r="F180" s="870" t="s">
        <v>3504</v>
      </c>
      <c r="G180" s="870">
        <v>27051088503</v>
      </c>
      <c r="H180" s="870">
        <v>0</v>
      </c>
      <c r="I180" s="870">
        <v>27574611275.026688</v>
      </c>
      <c r="J180" s="870">
        <v>523522772.02999878</v>
      </c>
      <c r="K180" s="870">
        <v>0</v>
      </c>
      <c r="L180" s="870">
        <v>523522772.02999878</v>
      </c>
      <c r="M180" s="870">
        <v>0</v>
      </c>
      <c r="N180" s="870">
        <v>0</v>
      </c>
      <c r="O180" s="870">
        <v>523522772.02999878</v>
      </c>
      <c r="P180" s="870">
        <v>193703425.65109953</v>
      </c>
      <c r="Q180" s="870">
        <v>0</v>
      </c>
      <c r="R180" s="870">
        <v>0</v>
      </c>
      <c r="S180" s="870">
        <v>0</v>
      </c>
      <c r="T180" s="870">
        <v>0</v>
      </c>
      <c r="U180" s="870">
        <v>0</v>
      </c>
      <c r="V180" s="870">
        <v>0</v>
      </c>
      <c r="W180" s="870">
        <v>0</v>
      </c>
      <c r="X180" s="870">
        <v>193703425.65109953</v>
      </c>
      <c r="Y180" s="870">
        <v>0.37</v>
      </c>
      <c r="Z180" s="870">
        <v>193703425.65109953</v>
      </c>
      <c r="AA180" s="870">
        <v>0</v>
      </c>
      <c r="AB180" s="870">
        <v>193703425.65109953</v>
      </c>
      <c r="AC180" s="870">
        <v>0</v>
      </c>
      <c r="AD180" s="870">
        <v>0</v>
      </c>
      <c r="AE180" s="870">
        <v>0</v>
      </c>
    </row>
    <row r="181" spans="1:31">
      <c r="A181" s="870" t="s">
        <v>1858</v>
      </c>
      <c r="B181" s="870">
        <v>13</v>
      </c>
      <c r="C181" s="870">
        <v>1301</v>
      </c>
      <c r="D181" s="870">
        <v>130110</v>
      </c>
      <c r="E181" s="870">
        <v>1301101000</v>
      </c>
      <c r="F181" s="870" t="s">
        <v>3379</v>
      </c>
      <c r="G181" s="870">
        <v>4329450580</v>
      </c>
      <c r="H181" s="870">
        <v>0</v>
      </c>
      <c r="I181" s="870">
        <v>4329521659.8000002</v>
      </c>
      <c r="J181" s="870">
        <v>71079.800000190735</v>
      </c>
      <c r="K181" s="870">
        <v>0</v>
      </c>
      <c r="L181" s="870">
        <v>71079.800000190735</v>
      </c>
      <c r="M181" s="870">
        <v>0</v>
      </c>
      <c r="N181" s="870">
        <v>0</v>
      </c>
      <c r="O181" s="870">
        <v>71079.800000190735</v>
      </c>
      <c r="P181" s="870">
        <v>26299.526000070571</v>
      </c>
      <c r="Q181" s="870">
        <v>0</v>
      </c>
      <c r="R181" s="870">
        <v>0</v>
      </c>
      <c r="S181" s="870">
        <v>0</v>
      </c>
      <c r="T181" s="870">
        <v>0</v>
      </c>
      <c r="U181" s="870">
        <v>0</v>
      </c>
      <c r="V181" s="870">
        <v>0</v>
      </c>
      <c r="W181" s="870">
        <v>0</v>
      </c>
      <c r="X181" s="870">
        <v>26299.526000070571</v>
      </c>
      <c r="Y181" s="870">
        <v>0.37</v>
      </c>
      <c r="Z181" s="870">
        <v>26299.526000070571</v>
      </c>
      <c r="AA181" s="870">
        <v>0</v>
      </c>
      <c r="AB181" s="870">
        <v>26299.526000070571</v>
      </c>
      <c r="AC181" s="870">
        <v>0</v>
      </c>
      <c r="AD181" s="870">
        <v>0</v>
      </c>
      <c r="AE181" s="870">
        <v>0</v>
      </c>
    </row>
    <row r="182" spans="1:31">
      <c r="A182" s="870" t="s">
        <v>1858</v>
      </c>
      <c r="B182" s="870">
        <v>13</v>
      </c>
      <c r="C182" s="870">
        <v>1301</v>
      </c>
      <c r="D182" s="870">
        <v>130110</v>
      </c>
      <c r="E182" s="870">
        <v>1301101101</v>
      </c>
      <c r="F182" s="870" t="s">
        <v>473</v>
      </c>
      <c r="G182" s="870">
        <v>29585935111</v>
      </c>
      <c r="H182" s="870">
        <v>0</v>
      </c>
      <c r="I182" s="870">
        <v>30337073530.303764</v>
      </c>
      <c r="J182" s="870">
        <v>751138419.29999924</v>
      </c>
      <c r="K182" s="870">
        <v>0</v>
      </c>
      <c r="L182" s="870">
        <v>751138419.29999924</v>
      </c>
      <c r="M182" s="870">
        <v>0</v>
      </c>
      <c r="N182" s="870">
        <v>0</v>
      </c>
      <c r="O182" s="870">
        <v>751138419.29999924</v>
      </c>
      <c r="P182" s="870">
        <v>277921215.14099973</v>
      </c>
      <c r="Q182" s="870">
        <v>0</v>
      </c>
      <c r="R182" s="870">
        <v>0</v>
      </c>
      <c r="S182" s="870">
        <v>0</v>
      </c>
      <c r="T182" s="870">
        <v>0</v>
      </c>
      <c r="U182" s="870">
        <v>0</v>
      </c>
      <c r="V182" s="870">
        <v>0</v>
      </c>
      <c r="W182" s="870">
        <v>0</v>
      </c>
      <c r="X182" s="870">
        <v>277921215.14099973</v>
      </c>
      <c r="Y182" s="870">
        <v>0.37</v>
      </c>
      <c r="Z182" s="870">
        <v>277921215.14099973</v>
      </c>
      <c r="AA182" s="870">
        <v>0</v>
      </c>
      <c r="AB182" s="870">
        <v>277921215.14099973</v>
      </c>
      <c r="AC182" s="870">
        <v>0</v>
      </c>
      <c r="AD182" s="870">
        <v>0</v>
      </c>
      <c r="AE182" s="870">
        <v>0</v>
      </c>
    </row>
    <row r="183" spans="1:31">
      <c r="A183" s="870" t="s">
        <v>1858</v>
      </c>
      <c r="B183" s="870">
        <v>13</v>
      </c>
      <c r="C183" s="870">
        <v>1301</v>
      </c>
      <c r="D183" s="870">
        <v>130110</v>
      </c>
      <c r="E183" s="870">
        <v>1301101300</v>
      </c>
      <c r="F183" s="870" t="s">
        <v>1860</v>
      </c>
      <c r="G183" s="870">
        <v>0</v>
      </c>
      <c r="H183" s="870">
        <v>0</v>
      </c>
      <c r="I183" s="870">
        <v>0</v>
      </c>
      <c r="J183" s="870">
        <v>0</v>
      </c>
      <c r="K183" s="870">
        <v>0</v>
      </c>
      <c r="L183" s="870">
        <v>0</v>
      </c>
      <c r="M183" s="870">
        <v>0</v>
      </c>
      <c r="N183" s="870">
        <v>0</v>
      </c>
      <c r="O183" s="870">
        <v>0</v>
      </c>
      <c r="P183" s="870">
        <v>0</v>
      </c>
      <c r="Q183" s="870">
        <v>0</v>
      </c>
      <c r="R183" s="870">
        <v>0</v>
      </c>
      <c r="S183" s="870">
        <v>0</v>
      </c>
      <c r="T183" s="870">
        <v>0</v>
      </c>
      <c r="U183" s="870">
        <v>0</v>
      </c>
      <c r="V183" s="870">
        <v>0</v>
      </c>
      <c r="W183" s="870">
        <v>0</v>
      </c>
      <c r="X183" s="870">
        <v>0</v>
      </c>
      <c r="Y183" s="870">
        <v>0</v>
      </c>
      <c r="Z183" s="870">
        <v>0</v>
      </c>
      <c r="AA183" s="870">
        <v>0</v>
      </c>
      <c r="AB183" s="870">
        <v>0</v>
      </c>
      <c r="AC183" s="870">
        <v>0</v>
      </c>
      <c r="AD183" s="870">
        <v>0</v>
      </c>
      <c r="AE183" s="870">
        <v>0</v>
      </c>
    </row>
    <row r="184" spans="1:31">
      <c r="A184" s="870" t="s">
        <v>1858</v>
      </c>
      <c r="B184" s="870">
        <v>13</v>
      </c>
      <c r="C184" s="870">
        <v>1301</v>
      </c>
      <c r="D184" s="870">
        <v>130110</v>
      </c>
      <c r="E184" s="870">
        <v>1301102600</v>
      </c>
      <c r="F184" s="870" t="s">
        <v>475</v>
      </c>
      <c r="G184" s="870">
        <v>0</v>
      </c>
      <c r="H184" s="870">
        <v>0</v>
      </c>
      <c r="I184" s="870">
        <v>0</v>
      </c>
      <c r="J184" s="870">
        <v>0</v>
      </c>
      <c r="K184" s="870">
        <v>0</v>
      </c>
      <c r="L184" s="870">
        <v>0</v>
      </c>
      <c r="M184" s="870">
        <v>0</v>
      </c>
      <c r="N184" s="870">
        <v>0</v>
      </c>
      <c r="O184" s="870">
        <v>0</v>
      </c>
      <c r="P184" s="870">
        <v>0</v>
      </c>
      <c r="Q184" s="870">
        <v>0</v>
      </c>
      <c r="R184" s="870">
        <v>0</v>
      </c>
      <c r="S184" s="870">
        <v>0</v>
      </c>
      <c r="T184" s="870">
        <v>0</v>
      </c>
      <c r="U184" s="870">
        <v>0</v>
      </c>
      <c r="V184" s="870">
        <v>0</v>
      </c>
      <c r="W184" s="870">
        <v>0</v>
      </c>
      <c r="X184" s="870">
        <v>0</v>
      </c>
      <c r="Y184" s="870">
        <v>0</v>
      </c>
      <c r="Z184" s="870">
        <v>0</v>
      </c>
      <c r="AA184" s="870">
        <v>0</v>
      </c>
      <c r="AB184" s="870">
        <v>0</v>
      </c>
      <c r="AC184" s="870">
        <v>0</v>
      </c>
      <c r="AD184" s="870">
        <v>0</v>
      </c>
      <c r="AE184" s="870">
        <v>0</v>
      </c>
    </row>
    <row r="185" spans="1:31">
      <c r="A185" s="870" t="s">
        <v>1858</v>
      </c>
      <c r="B185" s="870">
        <v>13</v>
      </c>
      <c r="C185" s="870">
        <v>1301</v>
      </c>
      <c r="D185" s="870">
        <v>130115</v>
      </c>
      <c r="E185" s="870">
        <v>1301151200</v>
      </c>
      <c r="F185" s="870" t="s">
        <v>476</v>
      </c>
      <c r="G185" s="870">
        <v>192256778500</v>
      </c>
      <c r="H185" s="870">
        <v>0</v>
      </c>
      <c r="I185" s="870">
        <v>191568309795.13507</v>
      </c>
      <c r="J185" s="870">
        <v>-688468704.85998535</v>
      </c>
      <c r="K185" s="870">
        <v>0</v>
      </c>
      <c r="L185" s="870">
        <v>0</v>
      </c>
      <c r="M185" s="870">
        <v>-688468704.85998535</v>
      </c>
      <c r="N185" s="870">
        <v>0</v>
      </c>
      <c r="O185" s="870">
        <v>-688468704.85998535</v>
      </c>
      <c r="P185" s="870">
        <v>-254733420.79819459</v>
      </c>
      <c r="Q185" s="870">
        <v>0</v>
      </c>
      <c r="R185" s="870">
        <v>0</v>
      </c>
      <c r="S185" s="870">
        <v>0</v>
      </c>
      <c r="T185" s="870">
        <v>0</v>
      </c>
      <c r="U185" s="870">
        <v>0</v>
      </c>
      <c r="V185" s="870">
        <v>0</v>
      </c>
      <c r="W185" s="870">
        <v>0</v>
      </c>
      <c r="X185" s="870">
        <v>-254733420.79819459</v>
      </c>
      <c r="Y185" s="870">
        <v>0.37</v>
      </c>
      <c r="Z185" s="870">
        <v>0</v>
      </c>
      <c r="AA185" s="870">
        <v>-254733420.79819459</v>
      </c>
      <c r="AB185" s="870">
        <v>0</v>
      </c>
      <c r="AC185" s="870">
        <v>-254733420.79819459</v>
      </c>
      <c r="AD185" s="870">
        <v>0</v>
      </c>
      <c r="AE185" s="870">
        <v>0</v>
      </c>
    </row>
    <row r="186" spans="1:31">
      <c r="A186" s="870" t="s">
        <v>1858</v>
      </c>
      <c r="B186" s="870">
        <v>13</v>
      </c>
      <c r="C186" s="870">
        <v>1301</v>
      </c>
      <c r="D186" s="870">
        <v>130115</v>
      </c>
      <c r="E186" s="870">
        <v>1301151300</v>
      </c>
      <c r="F186" s="870" t="s">
        <v>474</v>
      </c>
      <c r="G186" s="870">
        <v>41002530300</v>
      </c>
      <c r="H186" s="870">
        <v>0</v>
      </c>
      <c r="I186" s="870">
        <v>41291419502.387138</v>
      </c>
      <c r="J186" s="870">
        <v>288889202.38999939</v>
      </c>
      <c r="K186" s="870">
        <v>0</v>
      </c>
      <c r="L186" s="870">
        <v>288889202.38999939</v>
      </c>
      <c r="M186" s="870">
        <v>0</v>
      </c>
      <c r="N186" s="870">
        <v>0</v>
      </c>
      <c r="O186" s="870">
        <v>288889202.38999939</v>
      </c>
      <c r="P186" s="870">
        <v>106889004.88429977</v>
      </c>
      <c r="Q186" s="870">
        <v>0</v>
      </c>
      <c r="R186" s="870">
        <v>0</v>
      </c>
      <c r="S186" s="870">
        <v>0</v>
      </c>
      <c r="T186" s="870">
        <v>0</v>
      </c>
      <c r="U186" s="870">
        <v>0</v>
      </c>
      <c r="V186" s="870">
        <v>0</v>
      </c>
      <c r="W186" s="870">
        <v>0</v>
      </c>
      <c r="X186" s="870">
        <v>106889004.88429977</v>
      </c>
      <c r="Y186" s="870">
        <v>0.37</v>
      </c>
      <c r="Z186" s="870">
        <v>106889004.88429977</v>
      </c>
      <c r="AA186" s="870">
        <v>0</v>
      </c>
      <c r="AB186" s="870">
        <v>106889004.88429977</v>
      </c>
      <c r="AC186" s="870">
        <v>0</v>
      </c>
      <c r="AD186" s="870">
        <v>0</v>
      </c>
      <c r="AE186" s="870">
        <v>0</v>
      </c>
    </row>
    <row r="187" spans="1:31">
      <c r="A187" s="870" t="s">
        <v>1858</v>
      </c>
      <c r="B187" s="870">
        <v>13</v>
      </c>
      <c r="C187" s="870">
        <v>1301</v>
      </c>
      <c r="D187" s="870">
        <v>130115</v>
      </c>
      <c r="E187" s="870">
        <v>1301151301</v>
      </c>
      <c r="F187" s="870" t="s">
        <v>3897</v>
      </c>
      <c r="G187" s="870">
        <v>0</v>
      </c>
      <c r="H187" s="870">
        <v>0</v>
      </c>
      <c r="I187" s="870">
        <v>0</v>
      </c>
      <c r="J187" s="870">
        <v>0</v>
      </c>
      <c r="K187" s="870">
        <v>0</v>
      </c>
      <c r="L187" s="870">
        <v>0</v>
      </c>
      <c r="M187" s="870">
        <v>0</v>
      </c>
      <c r="N187" s="870">
        <v>0</v>
      </c>
      <c r="O187" s="870">
        <v>0</v>
      </c>
      <c r="P187" s="870">
        <v>0</v>
      </c>
      <c r="Q187" s="870">
        <v>0</v>
      </c>
      <c r="R187" s="870">
        <v>0</v>
      </c>
      <c r="S187" s="870">
        <v>0</v>
      </c>
      <c r="T187" s="870">
        <v>0</v>
      </c>
      <c r="U187" s="870">
        <v>0</v>
      </c>
      <c r="V187" s="870">
        <v>0</v>
      </c>
      <c r="W187" s="870">
        <v>0</v>
      </c>
      <c r="X187" s="870">
        <v>0</v>
      </c>
      <c r="Y187" s="870">
        <v>0</v>
      </c>
      <c r="Z187" s="870">
        <v>0</v>
      </c>
      <c r="AA187" s="870">
        <v>0</v>
      </c>
      <c r="AB187" s="870">
        <v>0</v>
      </c>
      <c r="AC187" s="870">
        <v>0</v>
      </c>
      <c r="AD187" s="870">
        <v>0</v>
      </c>
      <c r="AE187" s="870">
        <v>0</v>
      </c>
    </row>
    <row r="188" spans="1:31">
      <c r="A188" s="870" t="s">
        <v>1858</v>
      </c>
      <c r="B188" s="870">
        <v>13</v>
      </c>
      <c r="C188" s="870">
        <v>1301</v>
      </c>
      <c r="D188" s="870">
        <v>130115</v>
      </c>
      <c r="E188" s="870">
        <v>1301151600</v>
      </c>
      <c r="F188" s="870" t="s">
        <v>477</v>
      </c>
      <c r="G188" s="870">
        <v>29048879903</v>
      </c>
      <c r="H188" s="870">
        <v>0</v>
      </c>
      <c r="I188" s="870">
        <v>28936186762.135426</v>
      </c>
      <c r="J188" s="870">
        <v>-112693140.86000061</v>
      </c>
      <c r="K188" s="870">
        <v>0</v>
      </c>
      <c r="L188" s="870">
        <v>0</v>
      </c>
      <c r="M188" s="870">
        <v>-112693140.86000061</v>
      </c>
      <c r="N188" s="870">
        <v>0</v>
      </c>
      <c r="O188" s="870">
        <v>-112693140.86000061</v>
      </c>
      <c r="P188" s="870">
        <v>-41696462.118200228</v>
      </c>
      <c r="Q188" s="870">
        <v>0</v>
      </c>
      <c r="R188" s="870">
        <v>0</v>
      </c>
      <c r="S188" s="870">
        <v>0</v>
      </c>
      <c r="T188" s="870">
        <v>0</v>
      </c>
      <c r="U188" s="870">
        <v>0</v>
      </c>
      <c r="V188" s="870">
        <v>0</v>
      </c>
      <c r="W188" s="870">
        <v>0</v>
      </c>
      <c r="X188" s="870">
        <v>-41696462.118200228</v>
      </c>
      <c r="Y188" s="870">
        <v>0.37</v>
      </c>
      <c r="Z188" s="870">
        <v>0</v>
      </c>
      <c r="AA188" s="870">
        <v>-41696462.118200228</v>
      </c>
      <c r="AB188" s="870">
        <v>0</v>
      </c>
      <c r="AC188" s="870">
        <v>-41696462.118200228</v>
      </c>
      <c r="AD188" s="870">
        <v>0</v>
      </c>
      <c r="AE188" s="870">
        <v>0</v>
      </c>
    </row>
    <row r="189" spans="1:31">
      <c r="A189" s="870" t="s">
        <v>1858</v>
      </c>
      <c r="B189" s="870">
        <v>13</v>
      </c>
      <c r="C189" s="870">
        <v>1301</v>
      </c>
      <c r="D189" s="870">
        <v>130115</v>
      </c>
      <c r="E189" s="870">
        <v>1301151614</v>
      </c>
      <c r="F189" s="870" t="s">
        <v>3505</v>
      </c>
      <c r="G189" s="870">
        <v>0</v>
      </c>
      <c r="H189" s="870">
        <v>0</v>
      </c>
      <c r="I189" s="870">
        <v>0</v>
      </c>
      <c r="J189" s="870">
        <v>0</v>
      </c>
      <c r="K189" s="870">
        <v>0</v>
      </c>
      <c r="L189" s="870">
        <v>0</v>
      </c>
      <c r="M189" s="870">
        <v>0</v>
      </c>
      <c r="N189" s="870">
        <v>0</v>
      </c>
      <c r="O189" s="870">
        <v>0</v>
      </c>
      <c r="P189" s="870">
        <v>0</v>
      </c>
      <c r="Q189" s="870">
        <v>0</v>
      </c>
      <c r="R189" s="870">
        <v>0</v>
      </c>
      <c r="S189" s="870">
        <v>0</v>
      </c>
      <c r="T189" s="870">
        <v>0</v>
      </c>
      <c r="U189" s="870">
        <v>0</v>
      </c>
      <c r="V189" s="870">
        <v>0</v>
      </c>
      <c r="W189" s="870">
        <v>0</v>
      </c>
      <c r="X189" s="870">
        <v>0</v>
      </c>
      <c r="Y189" s="870">
        <v>0</v>
      </c>
      <c r="Z189" s="870">
        <v>0</v>
      </c>
      <c r="AA189" s="870">
        <v>0</v>
      </c>
      <c r="AB189" s="870">
        <v>0</v>
      </c>
      <c r="AC189" s="870">
        <v>0</v>
      </c>
      <c r="AD189" s="870">
        <v>0</v>
      </c>
      <c r="AE189" s="870">
        <v>0</v>
      </c>
    </row>
    <row r="190" spans="1:31">
      <c r="A190" s="870" t="s">
        <v>1858</v>
      </c>
      <c r="B190" s="870">
        <v>13</v>
      </c>
      <c r="C190" s="870">
        <v>1301</v>
      </c>
      <c r="D190" s="870">
        <v>130115</v>
      </c>
      <c r="E190" s="870">
        <v>1301151800</v>
      </c>
      <c r="F190" s="870" t="s">
        <v>3898</v>
      </c>
      <c r="G190" s="870">
        <v>1317577219</v>
      </c>
      <c r="H190" s="870">
        <v>0</v>
      </c>
      <c r="I190" s="870">
        <v>1266895252.3517675</v>
      </c>
      <c r="J190" s="870">
        <v>-50681966.650000095</v>
      </c>
      <c r="K190" s="870">
        <v>0</v>
      </c>
      <c r="L190" s="870">
        <v>0</v>
      </c>
      <c r="M190" s="870">
        <v>-50681966.650000095</v>
      </c>
      <c r="N190" s="870">
        <v>0</v>
      </c>
      <c r="O190" s="870">
        <v>-50681966.650000095</v>
      </c>
      <c r="P190" s="870">
        <v>-18752327.660500035</v>
      </c>
      <c r="Q190" s="870">
        <v>0</v>
      </c>
      <c r="R190" s="870">
        <v>0</v>
      </c>
      <c r="S190" s="870">
        <v>0</v>
      </c>
      <c r="T190" s="870">
        <v>0</v>
      </c>
      <c r="U190" s="870">
        <v>0</v>
      </c>
      <c r="V190" s="870">
        <v>0</v>
      </c>
      <c r="W190" s="870">
        <v>0</v>
      </c>
      <c r="X190" s="870">
        <v>-18752327.660500035</v>
      </c>
      <c r="Y190" s="870">
        <v>0.37</v>
      </c>
      <c r="Z190" s="870">
        <v>0</v>
      </c>
      <c r="AA190" s="870">
        <v>-18752327.660500035</v>
      </c>
      <c r="AB190" s="870">
        <v>0</v>
      </c>
      <c r="AC190" s="870">
        <v>-18752327.660500035</v>
      </c>
      <c r="AD190" s="870">
        <v>0</v>
      </c>
      <c r="AE190" s="870">
        <v>0</v>
      </c>
    </row>
    <row r="191" spans="1:31">
      <c r="A191" s="870" t="s">
        <v>1858</v>
      </c>
      <c r="B191" s="870">
        <v>13</v>
      </c>
      <c r="C191" s="870">
        <v>1301</v>
      </c>
      <c r="D191" s="870">
        <v>130115</v>
      </c>
      <c r="E191" s="870">
        <v>1301151900</v>
      </c>
      <c r="F191" s="870" t="s">
        <v>478</v>
      </c>
      <c r="G191" s="870">
        <v>156320206261</v>
      </c>
      <c r="H191" s="870">
        <v>0</v>
      </c>
      <c r="I191" s="870">
        <v>155627248309.34076</v>
      </c>
      <c r="J191" s="870">
        <v>-692957951.66000366</v>
      </c>
      <c r="K191" s="870">
        <v>0</v>
      </c>
      <c r="L191" s="870">
        <v>0</v>
      </c>
      <c r="M191" s="870">
        <v>-692957951.66000366</v>
      </c>
      <c r="N191" s="870">
        <v>0</v>
      </c>
      <c r="O191" s="870">
        <v>-692957951.66000366</v>
      </c>
      <c r="P191" s="870">
        <v>-256394442.11420134</v>
      </c>
      <c r="Q191" s="870">
        <v>0</v>
      </c>
      <c r="R191" s="870">
        <v>0</v>
      </c>
      <c r="S191" s="870">
        <v>0</v>
      </c>
      <c r="T191" s="870">
        <v>0</v>
      </c>
      <c r="U191" s="870">
        <v>0</v>
      </c>
      <c r="V191" s="870">
        <v>0</v>
      </c>
      <c r="W191" s="870">
        <v>0</v>
      </c>
      <c r="X191" s="870">
        <v>-256394442.11420134</v>
      </c>
      <c r="Y191" s="870">
        <v>0.37</v>
      </c>
      <c r="Z191" s="870">
        <v>0</v>
      </c>
      <c r="AA191" s="870">
        <v>-256394442.11420134</v>
      </c>
      <c r="AB191" s="870">
        <v>0</v>
      </c>
      <c r="AC191" s="870">
        <v>-256394442.11420134</v>
      </c>
      <c r="AD191" s="870">
        <v>0</v>
      </c>
      <c r="AE191" s="870">
        <v>0</v>
      </c>
    </row>
    <row r="192" spans="1:31">
      <c r="A192" s="870" t="s">
        <v>1858</v>
      </c>
      <c r="B192" s="870">
        <v>13</v>
      </c>
      <c r="C192" s="870">
        <v>1301</v>
      </c>
      <c r="D192" s="870">
        <v>130115</v>
      </c>
      <c r="E192" s="870">
        <v>1301152000</v>
      </c>
      <c r="F192" s="870" t="s">
        <v>351</v>
      </c>
      <c r="G192" s="870">
        <v>67346010000</v>
      </c>
      <c r="H192" s="870">
        <v>0</v>
      </c>
      <c r="I192" s="870">
        <v>67325360659.273773</v>
      </c>
      <c r="J192" s="870">
        <v>-20649340.730003357</v>
      </c>
      <c r="K192" s="870">
        <v>0</v>
      </c>
      <c r="L192" s="870">
        <v>0</v>
      </c>
      <c r="M192" s="870">
        <v>-20649340.730003357</v>
      </c>
      <c r="N192" s="870">
        <v>0</v>
      </c>
      <c r="O192" s="870">
        <v>-20649340.730003357</v>
      </c>
      <c r="P192" s="870">
        <v>-7640256.0701012416</v>
      </c>
      <c r="Q192" s="870">
        <v>0</v>
      </c>
      <c r="R192" s="870">
        <v>0</v>
      </c>
      <c r="S192" s="870">
        <v>0</v>
      </c>
      <c r="T192" s="870">
        <v>0</v>
      </c>
      <c r="U192" s="870">
        <v>0</v>
      </c>
      <c r="V192" s="870">
        <v>0</v>
      </c>
      <c r="W192" s="870">
        <v>0</v>
      </c>
      <c r="X192" s="870">
        <v>-7640256.0701012416</v>
      </c>
      <c r="Y192" s="870">
        <v>0.37</v>
      </c>
      <c r="Z192" s="870">
        <v>0</v>
      </c>
      <c r="AA192" s="870">
        <v>-7640256.0701012416</v>
      </c>
      <c r="AB192" s="870">
        <v>0</v>
      </c>
      <c r="AC192" s="870">
        <v>-7640256.0701012416</v>
      </c>
      <c r="AD192" s="870">
        <v>0</v>
      </c>
      <c r="AE192" s="870">
        <v>0</v>
      </c>
    </row>
    <row r="193" spans="1:31">
      <c r="A193" s="870" t="s">
        <v>1858</v>
      </c>
      <c r="B193" s="870">
        <v>13</v>
      </c>
      <c r="C193" s="870">
        <v>1301</v>
      </c>
      <c r="D193" s="870">
        <v>130115</v>
      </c>
      <c r="E193" s="870">
        <v>1301152600</v>
      </c>
      <c r="F193" s="870" t="s">
        <v>475</v>
      </c>
      <c r="G193" s="870">
        <v>8206024350</v>
      </c>
      <c r="H193" s="870">
        <v>0</v>
      </c>
      <c r="I193" s="870">
        <v>8217591865.6479979</v>
      </c>
      <c r="J193" s="870">
        <v>11567515.649999619</v>
      </c>
      <c r="K193" s="870">
        <v>0</v>
      </c>
      <c r="L193" s="870">
        <v>11567515.649999619</v>
      </c>
      <c r="M193" s="870">
        <v>0</v>
      </c>
      <c r="N193" s="870">
        <v>0</v>
      </c>
      <c r="O193" s="870">
        <v>11567515.649999619</v>
      </c>
      <c r="P193" s="870">
        <v>4279980.7904998586</v>
      </c>
      <c r="Q193" s="870">
        <v>0</v>
      </c>
      <c r="R193" s="870">
        <v>0</v>
      </c>
      <c r="S193" s="870">
        <v>0</v>
      </c>
      <c r="T193" s="870">
        <v>0</v>
      </c>
      <c r="U193" s="870">
        <v>0</v>
      </c>
      <c r="V193" s="870">
        <v>0</v>
      </c>
      <c r="W193" s="870">
        <v>0</v>
      </c>
      <c r="X193" s="870">
        <v>4279980.7904998586</v>
      </c>
      <c r="Y193" s="870">
        <v>0.37</v>
      </c>
      <c r="Z193" s="870">
        <v>4279980.7904998586</v>
      </c>
      <c r="AA193" s="870">
        <v>0</v>
      </c>
      <c r="AB193" s="870">
        <v>4279980.7904998586</v>
      </c>
      <c r="AC193" s="870">
        <v>0</v>
      </c>
      <c r="AD193" s="870">
        <v>0</v>
      </c>
      <c r="AE193" s="870">
        <v>0</v>
      </c>
    </row>
    <row r="194" spans="1:31">
      <c r="A194" s="870" t="s">
        <v>1858</v>
      </c>
      <c r="B194" s="870">
        <v>13</v>
      </c>
      <c r="C194" s="870">
        <v>1301</v>
      </c>
      <c r="D194" s="870">
        <v>130120</v>
      </c>
      <c r="E194" s="870">
        <v>1301200401</v>
      </c>
      <c r="F194" s="870" t="s">
        <v>3239</v>
      </c>
      <c r="G194" s="870">
        <v>5670166966</v>
      </c>
      <c r="H194" s="870">
        <v>0</v>
      </c>
      <c r="I194" s="870">
        <v>5646724481.3382292</v>
      </c>
      <c r="J194" s="870">
        <v>-23442484.659999847</v>
      </c>
      <c r="K194" s="870">
        <v>0</v>
      </c>
      <c r="L194" s="870">
        <v>0</v>
      </c>
      <c r="M194" s="870">
        <v>-23442484.659999847</v>
      </c>
      <c r="N194" s="870">
        <v>0</v>
      </c>
      <c r="O194" s="870">
        <v>-23442484.659999847</v>
      </c>
      <c r="P194" s="870">
        <v>-8673719.3241999429</v>
      </c>
      <c r="Q194" s="870">
        <v>0</v>
      </c>
      <c r="R194" s="870">
        <v>0</v>
      </c>
      <c r="S194" s="870">
        <v>0</v>
      </c>
      <c r="T194" s="870">
        <v>0</v>
      </c>
      <c r="U194" s="870">
        <v>0</v>
      </c>
      <c r="V194" s="870">
        <v>0</v>
      </c>
      <c r="W194" s="870">
        <v>0</v>
      </c>
      <c r="X194" s="870">
        <v>-8673719.3241999429</v>
      </c>
      <c r="Y194" s="870">
        <v>0.37</v>
      </c>
      <c r="Z194" s="870">
        <v>0</v>
      </c>
      <c r="AA194" s="870">
        <v>-8673719.3241999429</v>
      </c>
      <c r="AB194" s="870">
        <v>0</v>
      </c>
      <c r="AC194" s="870">
        <v>-8673719.3241999429</v>
      </c>
      <c r="AD194" s="870">
        <v>0</v>
      </c>
      <c r="AE194" s="870">
        <v>0</v>
      </c>
    </row>
    <row r="195" spans="1:31">
      <c r="A195" s="870" t="s">
        <v>1858</v>
      </c>
      <c r="B195" s="870">
        <v>13</v>
      </c>
      <c r="C195" s="870">
        <v>1301</v>
      </c>
      <c r="D195" s="870">
        <v>130120</v>
      </c>
      <c r="E195" s="870">
        <v>1301202201</v>
      </c>
      <c r="F195" s="870" t="s">
        <v>1861</v>
      </c>
      <c r="G195" s="870">
        <v>0</v>
      </c>
      <c r="H195" s="870">
        <v>0</v>
      </c>
      <c r="I195" s="870">
        <v>0</v>
      </c>
      <c r="J195" s="870">
        <v>0</v>
      </c>
      <c r="K195" s="870">
        <v>0</v>
      </c>
      <c r="L195" s="870">
        <v>0</v>
      </c>
      <c r="M195" s="870">
        <v>0</v>
      </c>
      <c r="N195" s="870">
        <v>0</v>
      </c>
      <c r="O195" s="870">
        <v>0</v>
      </c>
      <c r="P195" s="870">
        <v>0</v>
      </c>
      <c r="Q195" s="870">
        <v>0</v>
      </c>
      <c r="R195" s="870">
        <v>0</v>
      </c>
      <c r="S195" s="870">
        <v>0</v>
      </c>
      <c r="T195" s="870">
        <v>0</v>
      </c>
      <c r="U195" s="870">
        <v>0</v>
      </c>
      <c r="V195" s="870">
        <v>0</v>
      </c>
      <c r="W195" s="870">
        <v>0</v>
      </c>
      <c r="X195" s="870">
        <v>0</v>
      </c>
      <c r="Y195" s="870">
        <v>0</v>
      </c>
      <c r="Z195" s="870">
        <v>0</v>
      </c>
      <c r="AA195" s="870">
        <v>0</v>
      </c>
      <c r="AB195" s="870">
        <v>0</v>
      </c>
      <c r="AC195" s="870">
        <v>0</v>
      </c>
      <c r="AD195" s="870">
        <v>0</v>
      </c>
      <c r="AE195" s="870">
        <v>0</v>
      </c>
    </row>
    <row r="196" spans="1:31">
      <c r="A196" s="870" t="s">
        <v>1851</v>
      </c>
      <c r="B196" s="870">
        <v>13</v>
      </c>
      <c r="C196" s="870">
        <v>1302</v>
      </c>
      <c r="D196" s="870">
        <v>130205</v>
      </c>
      <c r="E196" s="870">
        <v>1302050111</v>
      </c>
      <c r="F196" s="870" t="s">
        <v>1862</v>
      </c>
      <c r="G196" s="870">
        <v>0</v>
      </c>
      <c r="H196" s="870">
        <v>0</v>
      </c>
      <c r="I196" s="870">
        <v>0</v>
      </c>
      <c r="J196" s="870">
        <v>0</v>
      </c>
      <c r="K196" s="870">
        <v>0</v>
      </c>
      <c r="L196" s="870">
        <v>0</v>
      </c>
      <c r="M196" s="870">
        <v>0</v>
      </c>
      <c r="N196" s="870">
        <v>0</v>
      </c>
      <c r="O196" s="870">
        <v>0</v>
      </c>
      <c r="P196" s="870">
        <v>0</v>
      </c>
      <c r="Q196" s="870">
        <v>0</v>
      </c>
      <c r="R196" s="870">
        <v>0</v>
      </c>
      <c r="S196" s="870">
        <v>0</v>
      </c>
      <c r="T196" s="870">
        <v>0</v>
      </c>
      <c r="U196" s="870">
        <v>0</v>
      </c>
      <c r="V196" s="870">
        <v>0</v>
      </c>
      <c r="W196" s="870">
        <v>0</v>
      </c>
      <c r="X196" s="870">
        <v>0</v>
      </c>
      <c r="Y196" s="870">
        <v>0</v>
      </c>
      <c r="Z196" s="870">
        <v>0</v>
      </c>
      <c r="AA196" s="870">
        <v>0</v>
      </c>
      <c r="AB196" s="870">
        <v>0</v>
      </c>
      <c r="AC196" s="870">
        <v>0</v>
      </c>
      <c r="AD196" s="870">
        <v>0</v>
      </c>
      <c r="AE196" s="870">
        <v>0</v>
      </c>
    </row>
    <row r="197" spans="1:31">
      <c r="A197" s="870" t="s">
        <v>1851</v>
      </c>
      <c r="B197" s="870">
        <v>13</v>
      </c>
      <c r="C197" s="870">
        <v>1302</v>
      </c>
      <c r="D197" s="870">
        <v>130205</v>
      </c>
      <c r="E197" s="870">
        <v>1302050170</v>
      </c>
      <c r="F197" s="870" t="s">
        <v>1863</v>
      </c>
      <c r="G197" s="870">
        <v>0</v>
      </c>
      <c r="H197" s="870">
        <v>0</v>
      </c>
      <c r="I197" s="870">
        <v>0</v>
      </c>
      <c r="J197" s="870">
        <v>0</v>
      </c>
      <c r="K197" s="870">
        <v>0</v>
      </c>
      <c r="L197" s="870">
        <v>0</v>
      </c>
      <c r="M197" s="870">
        <v>0</v>
      </c>
      <c r="N197" s="870">
        <v>0</v>
      </c>
      <c r="O197" s="870">
        <v>0</v>
      </c>
      <c r="P197" s="870">
        <v>0</v>
      </c>
      <c r="Q197" s="870">
        <v>0</v>
      </c>
      <c r="R197" s="870">
        <v>0</v>
      </c>
      <c r="S197" s="870">
        <v>0</v>
      </c>
      <c r="T197" s="870">
        <v>0</v>
      </c>
      <c r="U197" s="870">
        <v>0</v>
      </c>
      <c r="V197" s="870">
        <v>0</v>
      </c>
      <c r="W197" s="870">
        <v>0</v>
      </c>
      <c r="X197" s="870">
        <v>0</v>
      </c>
      <c r="Y197" s="870">
        <v>0</v>
      </c>
      <c r="Z197" s="870">
        <v>0</v>
      </c>
      <c r="AA197" s="870">
        <v>0</v>
      </c>
      <c r="AB197" s="870">
        <v>0</v>
      </c>
      <c r="AC197" s="870">
        <v>0</v>
      </c>
      <c r="AD197" s="870">
        <v>0</v>
      </c>
      <c r="AE197" s="870">
        <v>0</v>
      </c>
    </row>
    <row r="198" spans="1:31">
      <c r="A198" s="870" t="s">
        <v>1851</v>
      </c>
      <c r="B198" s="870">
        <v>13</v>
      </c>
      <c r="C198" s="870">
        <v>1302</v>
      </c>
      <c r="D198" s="870">
        <v>130205</v>
      </c>
      <c r="E198" s="870">
        <v>1302050512</v>
      </c>
      <c r="F198" s="870" t="s">
        <v>1868</v>
      </c>
      <c r="G198" s="870">
        <v>0</v>
      </c>
      <c r="H198" s="870">
        <v>0</v>
      </c>
      <c r="I198" s="870">
        <v>0</v>
      </c>
      <c r="J198" s="870">
        <v>0</v>
      </c>
      <c r="K198" s="870">
        <v>0</v>
      </c>
      <c r="L198" s="870">
        <v>0</v>
      </c>
      <c r="M198" s="870">
        <v>0</v>
      </c>
      <c r="N198" s="870">
        <v>0</v>
      </c>
      <c r="O198" s="870">
        <v>0</v>
      </c>
      <c r="P198" s="870">
        <v>0</v>
      </c>
      <c r="Q198" s="870">
        <v>0</v>
      </c>
      <c r="R198" s="870">
        <v>0</v>
      </c>
      <c r="S198" s="870">
        <v>0</v>
      </c>
      <c r="T198" s="870">
        <v>0</v>
      </c>
      <c r="U198" s="870">
        <v>0</v>
      </c>
      <c r="V198" s="870">
        <v>0</v>
      </c>
      <c r="W198" s="870">
        <v>0</v>
      </c>
      <c r="X198" s="870">
        <v>0</v>
      </c>
      <c r="Y198" s="870">
        <v>0</v>
      </c>
      <c r="Z198" s="870">
        <v>0</v>
      </c>
      <c r="AA198" s="870">
        <v>0</v>
      </c>
      <c r="AB198" s="870">
        <v>0</v>
      </c>
      <c r="AC198" s="870">
        <v>0</v>
      </c>
      <c r="AD198" s="870">
        <v>0</v>
      </c>
      <c r="AE198" s="870">
        <v>0</v>
      </c>
    </row>
    <row r="199" spans="1:31">
      <c r="A199" s="870" t="s">
        <v>1851</v>
      </c>
      <c r="B199" s="870">
        <v>13</v>
      </c>
      <c r="C199" s="870">
        <v>1302</v>
      </c>
      <c r="D199" s="870">
        <v>130205</v>
      </c>
      <c r="E199" s="870">
        <v>1302050514</v>
      </c>
      <c r="F199" s="870" t="s">
        <v>1864</v>
      </c>
      <c r="G199" s="870">
        <v>0</v>
      </c>
      <c r="H199" s="870">
        <v>0</v>
      </c>
      <c r="I199" s="870">
        <v>0</v>
      </c>
      <c r="J199" s="870">
        <v>0</v>
      </c>
      <c r="K199" s="870">
        <v>0</v>
      </c>
      <c r="L199" s="870">
        <v>0</v>
      </c>
      <c r="M199" s="870">
        <v>0</v>
      </c>
      <c r="N199" s="870">
        <v>0</v>
      </c>
      <c r="O199" s="870">
        <v>0</v>
      </c>
      <c r="P199" s="870">
        <v>0</v>
      </c>
      <c r="Q199" s="870">
        <v>0</v>
      </c>
      <c r="R199" s="870">
        <v>0</v>
      </c>
      <c r="S199" s="870">
        <v>0</v>
      </c>
      <c r="T199" s="870">
        <v>0</v>
      </c>
      <c r="U199" s="870">
        <v>0</v>
      </c>
      <c r="V199" s="870">
        <v>0</v>
      </c>
      <c r="W199" s="870">
        <v>0</v>
      </c>
      <c r="X199" s="870">
        <v>0</v>
      </c>
      <c r="Y199" s="870">
        <v>0</v>
      </c>
      <c r="Z199" s="870">
        <v>0</v>
      </c>
      <c r="AA199" s="870">
        <v>0</v>
      </c>
      <c r="AB199" s="870">
        <v>0</v>
      </c>
      <c r="AC199" s="870">
        <v>0</v>
      </c>
      <c r="AD199" s="870">
        <v>0</v>
      </c>
      <c r="AE199" s="870">
        <v>0</v>
      </c>
    </row>
    <row r="200" spans="1:31">
      <c r="A200" s="870" t="s">
        <v>1851</v>
      </c>
      <c r="B200" s="870">
        <v>13</v>
      </c>
      <c r="C200" s="870">
        <v>1302</v>
      </c>
      <c r="D200" s="870">
        <v>130205</v>
      </c>
      <c r="E200" s="870">
        <v>1302050611</v>
      </c>
      <c r="F200" s="870" t="s">
        <v>1865</v>
      </c>
      <c r="G200" s="870">
        <v>0</v>
      </c>
      <c r="H200" s="870">
        <v>0</v>
      </c>
      <c r="I200" s="870">
        <v>0</v>
      </c>
      <c r="J200" s="870">
        <v>0</v>
      </c>
      <c r="K200" s="870">
        <v>0</v>
      </c>
      <c r="L200" s="870">
        <v>0</v>
      </c>
      <c r="M200" s="870">
        <v>0</v>
      </c>
      <c r="N200" s="870">
        <v>0</v>
      </c>
      <c r="O200" s="870">
        <v>0</v>
      </c>
      <c r="P200" s="870">
        <v>0</v>
      </c>
      <c r="Q200" s="870">
        <v>0</v>
      </c>
      <c r="R200" s="870">
        <v>0</v>
      </c>
      <c r="S200" s="870">
        <v>0</v>
      </c>
      <c r="T200" s="870">
        <v>0</v>
      </c>
      <c r="U200" s="870">
        <v>0</v>
      </c>
      <c r="V200" s="870">
        <v>0</v>
      </c>
      <c r="W200" s="870">
        <v>0</v>
      </c>
      <c r="X200" s="870">
        <v>0</v>
      </c>
      <c r="Y200" s="870">
        <v>0</v>
      </c>
      <c r="Z200" s="870">
        <v>0</v>
      </c>
      <c r="AA200" s="870">
        <v>0</v>
      </c>
      <c r="AB200" s="870">
        <v>0</v>
      </c>
      <c r="AC200" s="870">
        <v>0</v>
      </c>
      <c r="AD200" s="870">
        <v>0</v>
      </c>
      <c r="AE200" s="870">
        <v>0</v>
      </c>
    </row>
    <row r="201" spans="1:31">
      <c r="A201" s="870" t="s">
        <v>1851</v>
      </c>
      <c r="B201" s="870">
        <v>13</v>
      </c>
      <c r="C201" s="870">
        <v>1302</v>
      </c>
      <c r="D201" s="870">
        <v>130205</v>
      </c>
      <c r="E201" s="870">
        <v>1302051001</v>
      </c>
      <c r="F201" s="870" t="s">
        <v>1866</v>
      </c>
      <c r="G201" s="870">
        <v>0</v>
      </c>
      <c r="H201" s="870">
        <v>0</v>
      </c>
      <c r="I201" s="870">
        <v>0</v>
      </c>
      <c r="J201" s="870">
        <v>0</v>
      </c>
      <c r="K201" s="870">
        <v>0</v>
      </c>
      <c r="L201" s="870">
        <v>0</v>
      </c>
      <c r="M201" s="870">
        <v>0</v>
      </c>
      <c r="N201" s="870">
        <v>0</v>
      </c>
      <c r="O201" s="870">
        <v>0</v>
      </c>
      <c r="P201" s="870">
        <v>0</v>
      </c>
      <c r="Q201" s="870">
        <v>0</v>
      </c>
      <c r="R201" s="870">
        <v>0</v>
      </c>
      <c r="S201" s="870">
        <v>0</v>
      </c>
      <c r="T201" s="870">
        <v>0</v>
      </c>
      <c r="U201" s="870">
        <v>0</v>
      </c>
      <c r="V201" s="870">
        <v>0</v>
      </c>
      <c r="W201" s="870">
        <v>0</v>
      </c>
      <c r="X201" s="870">
        <v>0</v>
      </c>
      <c r="Y201" s="870">
        <v>0</v>
      </c>
      <c r="Z201" s="870">
        <v>0</v>
      </c>
      <c r="AA201" s="870">
        <v>0</v>
      </c>
      <c r="AB201" s="870">
        <v>0</v>
      </c>
      <c r="AC201" s="870">
        <v>0</v>
      </c>
      <c r="AD201" s="870">
        <v>0</v>
      </c>
      <c r="AE201" s="870">
        <v>0</v>
      </c>
    </row>
    <row r="202" spans="1:31">
      <c r="A202" s="870" t="s">
        <v>1851</v>
      </c>
      <c r="B202" s="870">
        <v>13</v>
      </c>
      <c r="C202" s="870">
        <v>1302</v>
      </c>
      <c r="D202" s="870">
        <v>130205</v>
      </c>
      <c r="E202" s="870">
        <v>1302051002</v>
      </c>
      <c r="F202" s="870" t="s">
        <v>1867</v>
      </c>
      <c r="G202" s="870">
        <v>0</v>
      </c>
      <c r="H202" s="870">
        <v>0</v>
      </c>
      <c r="I202" s="870">
        <v>0</v>
      </c>
      <c r="J202" s="870">
        <v>0</v>
      </c>
      <c r="K202" s="870">
        <v>0</v>
      </c>
      <c r="L202" s="870">
        <v>0</v>
      </c>
      <c r="M202" s="870">
        <v>0</v>
      </c>
      <c r="N202" s="870">
        <v>0</v>
      </c>
      <c r="O202" s="870">
        <v>0</v>
      </c>
      <c r="P202" s="870">
        <v>0</v>
      </c>
      <c r="Q202" s="870">
        <v>0</v>
      </c>
      <c r="R202" s="870">
        <v>0</v>
      </c>
      <c r="S202" s="870">
        <v>0</v>
      </c>
      <c r="T202" s="870">
        <v>0</v>
      </c>
      <c r="U202" s="870">
        <v>0</v>
      </c>
      <c r="V202" s="870">
        <v>0</v>
      </c>
      <c r="W202" s="870">
        <v>0</v>
      </c>
      <c r="X202" s="870">
        <v>0</v>
      </c>
      <c r="Y202" s="870">
        <v>0</v>
      </c>
      <c r="Z202" s="870">
        <v>0</v>
      </c>
      <c r="AA202" s="870">
        <v>0</v>
      </c>
      <c r="AB202" s="870">
        <v>0</v>
      </c>
      <c r="AC202" s="870">
        <v>0</v>
      </c>
      <c r="AD202" s="870">
        <v>0</v>
      </c>
      <c r="AE202" s="870">
        <v>0</v>
      </c>
    </row>
    <row r="203" spans="1:31">
      <c r="A203" s="870" t="s">
        <v>1851</v>
      </c>
      <c r="B203" s="870">
        <v>13</v>
      </c>
      <c r="C203" s="870">
        <v>1302</v>
      </c>
      <c r="D203" s="870">
        <v>130205</v>
      </c>
      <c r="E203" s="870">
        <v>1302051003</v>
      </c>
      <c r="F203" s="870" t="s">
        <v>1867</v>
      </c>
      <c r="G203" s="870">
        <v>0</v>
      </c>
      <c r="H203" s="870">
        <v>0</v>
      </c>
      <c r="I203" s="870">
        <v>0</v>
      </c>
      <c r="J203" s="870">
        <v>0</v>
      </c>
      <c r="K203" s="870">
        <v>0</v>
      </c>
      <c r="L203" s="870">
        <v>0</v>
      </c>
      <c r="M203" s="870">
        <v>0</v>
      </c>
      <c r="N203" s="870">
        <v>0</v>
      </c>
      <c r="O203" s="870">
        <v>0</v>
      </c>
      <c r="P203" s="870">
        <v>0</v>
      </c>
      <c r="Q203" s="870">
        <v>0</v>
      </c>
      <c r="R203" s="870">
        <v>0</v>
      </c>
      <c r="S203" s="870">
        <v>0</v>
      </c>
      <c r="T203" s="870">
        <v>0</v>
      </c>
      <c r="U203" s="870">
        <v>0</v>
      </c>
      <c r="V203" s="870">
        <v>0</v>
      </c>
      <c r="W203" s="870">
        <v>0</v>
      </c>
      <c r="X203" s="870">
        <v>0</v>
      </c>
      <c r="Y203" s="870">
        <v>0</v>
      </c>
      <c r="Z203" s="870">
        <v>0</v>
      </c>
      <c r="AA203" s="870">
        <v>0</v>
      </c>
      <c r="AB203" s="870">
        <v>0</v>
      </c>
      <c r="AC203" s="870">
        <v>0</v>
      </c>
      <c r="AD203" s="870">
        <v>0</v>
      </c>
      <c r="AE203" s="870">
        <v>0</v>
      </c>
    </row>
    <row r="204" spans="1:31">
      <c r="A204" s="870" t="s">
        <v>1851</v>
      </c>
      <c r="B204" s="870">
        <v>13</v>
      </c>
      <c r="C204" s="870">
        <v>1302</v>
      </c>
      <c r="D204" s="870">
        <v>130205</v>
      </c>
      <c r="E204" s="870">
        <v>1302051004</v>
      </c>
      <c r="F204" s="870" t="s">
        <v>1868</v>
      </c>
      <c r="G204" s="870">
        <v>0</v>
      </c>
      <c r="H204" s="870">
        <v>0</v>
      </c>
      <c r="I204" s="870">
        <v>0</v>
      </c>
      <c r="J204" s="870">
        <v>0</v>
      </c>
      <c r="K204" s="870">
        <v>0</v>
      </c>
      <c r="L204" s="870">
        <v>0</v>
      </c>
      <c r="M204" s="870">
        <v>0</v>
      </c>
      <c r="N204" s="870">
        <v>0</v>
      </c>
      <c r="O204" s="870">
        <v>0</v>
      </c>
      <c r="P204" s="870">
        <v>0</v>
      </c>
      <c r="Q204" s="870">
        <v>0</v>
      </c>
      <c r="R204" s="870">
        <v>0</v>
      </c>
      <c r="S204" s="870">
        <v>0</v>
      </c>
      <c r="T204" s="870">
        <v>0</v>
      </c>
      <c r="U204" s="870">
        <v>0</v>
      </c>
      <c r="V204" s="870">
        <v>0</v>
      </c>
      <c r="W204" s="870">
        <v>0</v>
      </c>
      <c r="X204" s="870">
        <v>0</v>
      </c>
      <c r="Y204" s="870">
        <v>0</v>
      </c>
      <c r="Z204" s="870">
        <v>0</v>
      </c>
      <c r="AA204" s="870">
        <v>0</v>
      </c>
      <c r="AB204" s="870">
        <v>0</v>
      </c>
      <c r="AC204" s="870">
        <v>0</v>
      </c>
      <c r="AD204" s="870">
        <v>0</v>
      </c>
      <c r="AE204" s="870">
        <v>0</v>
      </c>
    </row>
    <row r="205" spans="1:31">
      <c r="A205" s="870" t="s">
        <v>1851</v>
      </c>
      <c r="B205" s="870">
        <v>13</v>
      </c>
      <c r="C205" s="870">
        <v>1302</v>
      </c>
      <c r="D205" s="870">
        <v>130205</v>
      </c>
      <c r="E205" s="870">
        <v>1302051311</v>
      </c>
      <c r="F205" s="870" t="s">
        <v>1869</v>
      </c>
      <c r="G205" s="870">
        <v>0</v>
      </c>
      <c r="H205" s="870">
        <v>0</v>
      </c>
      <c r="I205" s="870">
        <v>0</v>
      </c>
      <c r="J205" s="870">
        <v>0</v>
      </c>
      <c r="K205" s="870">
        <v>0</v>
      </c>
      <c r="L205" s="870">
        <v>0</v>
      </c>
      <c r="M205" s="870">
        <v>0</v>
      </c>
      <c r="N205" s="870">
        <v>0</v>
      </c>
      <c r="O205" s="870">
        <v>0</v>
      </c>
      <c r="P205" s="870">
        <v>0</v>
      </c>
      <c r="Q205" s="870">
        <v>0</v>
      </c>
      <c r="R205" s="870">
        <v>0</v>
      </c>
      <c r="S205" s="870">
        <v>0</v>
      </c>
      <c r="T205" s="870">
        <v>0</v>
      </c>
      <c r="U205" s="870">
        <v>0</v>
      </c>
      <c r="V205" s="870">
        <v>0</v>
      </c>
      <c r="W205" s="870">
        <v>0</v>
      </c>
      <c r="X205" s="870">
        <v>0</v>
      </c>
      <c r="Y205" s="870">
        <v>0</v>
      </c>
      <c r="Z205" s="870">
        <v>0</v>
      </c>
      <c r="AA205" s="870">
        <v>0</v>
      </c>
      <c r="AB205" s="870">
        <v>0</v>
      </c>
      <c r="AC205" s="870">
        <v>0</v>
      </c>
      <c r="AD205" s="870">
        <v>0</v>
      </c>
      <c r="AE205" s="870">
        <v>0</v>
      </c>
    </row>
    <row r="206" spans="1:31">
      <c r="A206" s="870" t="s">
        <v>1851</v>
      </c>
      <c r="B206" s="870">
        <v>13</v>
      </c>
      <c r="C206" s="870">
        <v>1302</v>
      </c>
      <c r="D206" s="870">
        <v>130205</v>
      </c>
      <c r="E206" s="870">
        <v>1302051469</v>
      </c>
      <c r="F206" s="870" t="s">
        <v>3899</v>
      </c>
      <c r="G206" s="870">
        <v>19</v>
      </c>
      <c r="H206" s="870">
        <v>0</v>
      </c>
      <c r="I206" s="870">
        <v>0</v>
      </c>
      <c r="J206" s="870">
        <v>-19</v>
      </c>
      <c r="K206" s="870">
        <v>0</v>
      </c>
      <c r="L206" s="870">
        <v>0</v>
      </c>
      <c r="M206" s="870">
        <v>-19</v>
      </c>
      <c r="N206" s="870">
        <v>0</v>
      </c>
      <c r="O206" s="870">
        <v>-19</v>
      </c>
      <c r="P206" s="870">
        <v>-7.03</v>
      </c>
      <c r="Q206" s="870">
        <v>0</v>
      </c>
      <c r="R206" s="870">
        <v>0</v>
      </c>
      <c r="S206" s="870">
        <v>0</v>
      </c>
      <c r="T206" s="870">
        <v>0</v>
      </c>
      <c r="U206" s="870">
        <v>0</v>
      </c>
      <c r="V206" s="870">
        <v>0</v>
      </c>
      <c r="W206" s="870">
        <v>0</v>
      </c>
      <c r="X206" s="870">
        <v>-7.03</v>
      </c>
      <c r="Y206" s="870">
        <v>0.37</v>
      </c>
      <c r="Z206" s="870">
        <v>0</v>
      </c>
      <c r="AA206" s="870">
        <v>-7.03</v>
      </c>
      <c r="AB206" s="870">
        <v>0</v>
      </c>
      <c r="AC206" s="870">
        <v>-7.03</v>
      </c>
      <c r="AD206" s="870">
        <v>0</v>
      </c>
      <c r="AE206" s="870">
        <v>0</v>
      </c>
    </row>
    <row r="207" spans="1:31">
      <c r="A207" s="870" t="s">
        <v>1851</v>
      </c>
      <c r="B207" s="870">
        <v>13</v>
      </c>
      <c r="C207" s="870">
        <v>1302</v>
      </c>
      <c r="D207" s="870">
        <v>130205</v>
      </c>
      <c r="E207" s="870">
        <v>1302051711</v>
      </c>
      <c r="F207" s="870" t="s">
        <v>1870</v>
      </c>
      <c r="G207" s="870">
        <v>0</v>
      </c>
      <c r="H207" s="870">
        <v>0</v>
      </c>
      <c r="I207" s="870">
        <v>0</v>
      </c>
      <c r="J207" s="870">
        <v>0</v>
      </c>
      <c r="K207" s="870">
        <v>0</v>
      </c>
      <c r="L207" s="870">
        <v>0</v>
      </c>
      <c r="M207" s="870">
        <v>0</v>
      </c>
      <c r="N207" s="870">
        <v>0</v>
      </c>
      <c r="O207" s="870">
        <v>0</v>
      </c>
      <c r="P207" s="870">
        <v>0</v>
      </c>
      <c r="Q207" s="870">
        <v>0</v>
      </c>
      <c r="R207" s="870">
        <v>0</v>
      </c>
      <c r="S207" s="870">
        <v>0</v>
      </c>
      <c r="T207" s="870">
        <v>0</v>
      </c>
      <c r="U207" s="870">
        <v>0</v>
      </c>
      <c r="V207" s="870">
        <v>0</v>
      </c>
      <c r="W207" s="870">
        <v>0</v>
      </c>
      <c r="X207" s="870">
        <v>0</v>
      </c>
      <c r="Y207" s="870">
        <v>0</v>
      </c>
      <c r="Z207" s="870">
        <v>0</v>
      </c>
      <c r="AA207" s="870">
        <v>0</v>
      </c>
      <c r="AB207" s="870">
        <v>0</v>
      </c>
      <c r="AC207" s="870">
        <v>0</v>
      </c>
      <c r="AD207" s="870">
        <v>0</v>
      </c>
      <c r="AE207" s="870">
        <v>0</v>
      </c>
    </row>
    <row r="208" spans="1:31">
      <c r="A208" s="870" t="s">
        <v>1851</v>
      </c>
      <c r="B208" s="870">
        <v>13</v>
      </c>
      <c r="C208" s="870">
        <v>1302</v>
      </c>
      <c r="D208" s="870">
        <v>130210</v>
      </c>
      <c r="E208" s="870">
        <v>1302100170</v>
      </c>
      <c r="F208" s="870" t="s">
        <v>479</v>
      </c>
      <c r="G208" s="870">
        <v>18106217</v>
      </c>
      <c r="H208" s="870">
        <v>0</v>
      </c>
      <c r="I208" s="870">
        <v>18106216.739999998</v>
      </c>
      <c r="J208" s="870">
        <v>-0.26000000163912773</v>
      </c>
      <c r="K208" s="870">
        <v>-0.26000000163912773</v>
      </c>
      <c r="L208" s="870">
        <v>0</v>
      </c>
      <c r="M208" s="870">
        <v>0</v>
      </c>
      <c r="N208" s="870">
        <v>0</v>
      </c>
      <c r="O208" s="870">
        <v>0</v>
      </c>
      <c r="P208" s="870">
        <v>0</v>
      </c>
      <c r="Q208" s="870">
        <v>0</v>
      </c>
      <c r="R208" s="870">
        <v>0</v>
      </c>
      <c r="S208" s="870">
        <v>0</v>
      </c>
      <c r="T208" s="870">
        <v>0</v>
      </c>
      <c r="U208" s="870">
        <v>0</v>
      </c>
      <c r="V208" s="870">
        <v>0</v>
      </c>
      <c r="W208" s="870">
        <v>0</v>
      </c>
      <c r="X208" s="870">
        <v>0</v>
      </c>
      <c r="Y208" s="870">
        <v>0</v>
      </c>
      <c r="Z208" s="870">
        <v>0</v>
      </c>
      <c r="AA208" s="870">
        <v>0</v>
      </c>
      <c r="AB208" s="870">
        <v>0</v>
      </c>
      <c r="AC208" s="870">
        <v>0</v>
      </c>
      <c r="AD208" s="870">
        <v>0</v>
      </c>
      <c r="AE208" s="870">
        <v>0</v>
      </c>
    </row>
    <row r="209" spans="1:31">
      <c r="A209" s="870" t="s">
        <v>1851</v>
      </c>
      <c r="B209" s="870">
        <v>13</v>
      </c>
      <c r="C209" s="870">
        <v>1302</v>
      </c>
      <c r="D209" s="870">
        <v>130210</v>
      </c>
      <c r="E209" s="870">
        <v>1302100171</v>
      </c>
      <c r="F209" s="870" t="s">
        <v>4698</v>
      </c>
      <c r="G209" s="870">
        <v>5591044</v>
      </c>
      <c r="H209" s="870">
        <v>0</v>
      </c>
      <c r="I209" s="870">
        <v>0</v>
      </c>
      <c r="J209" s="870">
        <v>-5591044</v>
      </c>
      <c r="K209" s="870">
        <v>0</v>
      </c>
      <c r="L209" s="870">
        <v>0</v>
      </c>
      <c r="M209" s="870">
        <v>-5591044</v>
      </c>
      <c r="N209" s="870">
        <v>0</v>
      </c>
      <c r="O209" s="870">
        <v>-5591044</v>
      </c>
      <c r="P209" s="870">
        <v>-810701.37999999989</v>
      </c>
      <c r="Q209" s="870">
        <v>0</v>
      </c>
      <c r="R209" s="870">
        <v>0</v>
      </c>
      <c r="S209" s="870">
        <v>0</v>
      </c>
      <c r="T209" s="870">
        <v>0</v>
      </c>
      <c r="U209" s="870">
        <v>0</v>
      </c>
      <c r="V209" s="870">
        <v>0</v>
      </c>
      <c r="W209" s="870">
        <v>0</v>
      </c>
      <c r="X209" s="870">
        <v>-810701.37999999989</v>
      </c>
      <c r="Y209" s="870">
        <v>0.14499999999999999</v>
      </c>
      <c r="Z209" s="870">
        <v>0</v>
      </c>
      <c r="AA209" s="870">
        <v>-810701.37999999989</v>
      </c>
      <c r="AB209" s="870">
        <v>0</v>
      </c>
      <c r="AC209" s="870">
        <v>-810701.37999999989</v>
      </c>
      <c r="AD209" s="870">
        <v>0</v>
      </c>
      <c r="AE209" s="870">
        <v>0</v>
      </c>
    </row>
    <row r="210" spans="1:31">
      <c r="A210" s="870" t="s">
        <v>1858</v>
      </c>
      <c r="B210" s="870">
        <v>13</v>
      </c>
      <c r="C210" s="870">
        <v>1303</v>
      </c>
      <c r="D210" s="870">
        <v>130315</v>
      </c>
      <c r="E210" s="870">
        <v>1303150800</v>
      </c>
      <c r="F210" s="870" t="s">
        <v>265</v>
      </c>
      <c r="G210" s="870">
        <v>1909356759347</v>
      </c>
      <c r="H210" s="870">
        <v>0</v>
      </c>
      <c r="I210" s="870">
        <v>1909976305194.7603</v>
      </c>
      <c r="J210" s="870">
        <v>619545847.76000977</v>
      </c>
      <c r="K210" s="870">
        <v>0</v>
      </c>
      <c r="L210" s="870">
        <v>619545847.76000977</v>
      </c>
      <c r="M210" s="870">
        <v>0</v>
      </c>
      <c r="N210" s="870">
        <v>0</v>
      </c>
      <c r="O210" s="870">
        <v>619545847.76000977</v>
      </c>
      <c r="P210" s="870">
        <v>229231963.67120361</v>
      </c>
      <c r="Q210" s="870">
        <v>0</v>
      </c>
      <c r="R210" s="870">
        <v>0</v>
      </c>
      <c r="S210" s="870">
        <v>0</v>
      </c>
      <c r="T210" s="870">
        <v>0</v>
      </c>
      <c r="U210" s="870">
        <v>0</v>
      </c>
      <c r="V210" s="870">
        <v>0</v>
      </c>
      <c r="W210" s="870">
        <v>0</v>
      </c>
      <c r="X210" s="870">
        <v>229231963.67120361</v>
      </c>
      <c r="Y210" s="870">
        <v>0.37</v>
      </c>
      <c r="Z210" s="870">
        <v>229231963.67120361</v>
      </c>
      <c r="AA210" s="870">
        <v>0</v>
      </c>
      <c r="AB210" s="870">
        <v>229231963.67120361</v>
      </c>
      <c r="AC210" s="870">
        <v>0</v>
      </c>
      <c r="AD210" s="870">
        <v>0</v>
      </c>
      <c r="AE210" s="870">
        <v>0</v>
      </c>
    </row>
    <row r="211" spans="1:31">
      <c r="A211" s="870" t="s">
        <v>1858</v>
      </c>
      <c r="B211" s="870">
        <v>13</v>
      </c>
      <c r="C211" s="870">
        <v>1303</v>
      </c>
      <c r="D211" s="870">
        <v>130315</v>
      </c>
      <c r="E211" s="870">
        <v>1303151200</v>
      </c>
      <c r="F211" s="870" t="s">
        <v>3900</v>
      </c>
      <c r="G211" s="870">
        <v>0</v>
      </c>
      <c r="H211" s="870">
        <v>0</v>
      </c>
      <c r="I211" s="870">
        <v>86303672462.263824</v>
      </c>
      <c r="J211" s="870">
        <v>86303672462.259995</v>
      </c>
      <c r="K211" s="870">
        <v>0</v>
      </c>
      <c r="L211" s="870">
        <v>86303672462.259995</v>
      </c>
      <c r="M211" s="870">
        <v>0</v>
      </c>
      <c r="N211" s="870">
        <v>0</v>
      </c>
      <c r="O211" s="870">
        <v>86303672462.259995</v>
      </c>
      <c r="P211" s="870">
        <v>31932358811.036198</v>
      </c>
      <c r="Q211" s="870">
        <v>0</v>
      </c>
      <c r="R211" s="870">
        <v>0</v>
      </c>
      <c r="S211" s="870">
        <v>0</v>
      </c>
      <c r="T211" s="870">
        <v>0</v>
      </c>
      <c r="U211" s="870">
        <v>0</v>
      </c>
      <c r="V211" s="870">
        <v>0</v>
      </c>
      <c r="W211" s="870">
        <v>0</v>
      </c>
      <c r="X211" s="870">
        <v>31932358811.036198</v>
      </c>
      <c r="Y211" s="870">
        <v>0.37</v>
      </c>
      <c r="Z211" s="870">
        <v>31932358811.036198</v>
      </c>
      <c r="AA211" s="870">
        <v>0</v>
      </c>
      <c r="AB211" s="870">
        <v>31932358811.036198</v>
      </c>
      <c r="AC211" s="870">
        <v>0</v>
      </c>
      <c r="AD211" s="870">
        <v>0</v>
      </c>
      <c r="AE211" s="870">
        <v>0</v>
      </c>
    </row>
    <row r="212" spans="1:31">
      <c r="A212" s="870" t="s">
        <v>1858</v>
      </c>
      <c r="B212" s="870">
        <v>13</v>
      </c>
      <c r="C212" s="870">
        <v>1303</v>
      </c>
      <c r="D212" s="870">
        <v>130315</v>
      </c>
      <c r="E212" s="870">
        <v>1303151600</v>
      </c>
      <c r="F212" s="870" t="s">
        <v>480</v>
      </c>
      <c r="G212" s="870">
        <v>190338125760</v>
      </c>
      <c r="H212" s="870">
        <v>0</v>
      </c>
      <c r="I212" s="870">
        <v>190376900826.52429</v>
      </c>
      <c r="J212" s="870">
        <v>38775066.519989014</v>
      </c>
      <c r="K212" s="870">
        <v>0</v>
      </c>
      <c r="L212" s="870">
        <v>38775066.519989014</v>
      </c>
      <c r="M212" s="870">
        <v>0</v>
      </c>
      <c r="N212" s="870">
        <v>0</v>
      </c>
      <c r="O212" s="870">
        <v>38775066.519989014</v>
      </c>
      <c r="P212" s="870">
        <v>14346774.612395935</v>
      </c>
      <c r="Q212" s="870">
        <v>0</v>
      </c>
      <c r="R212" s="870">
        <v>0</v>
      </c>
      <c r="S212" s="870">
        <v>0</v>
      </c>
      <c r="T212" s="870">
        <v>0</v>
      </c>
      <c r="U212" s="870">
        <v>0</v>
      </c>
      <c r="V212" s="870">
        <v>0</v>
      </c>
      <c r="W212" s="870">
        <v>0</v>
      </c>
      <c r="X212" s="870">
        <v>14346774.612395935</v>
      </c>
      <c r="Y212" s="870">
        <v>0.37</v>
      </c>
      <c r="Z212" s="870">
        <v>14346774.612395935</v>
      </c>
      <c r="AA212" s="870">
        <v>0</v>
      </c>
      <c r="AB212" s="870">
        <v>14346774.612395935</v>
      </c>
      <c r="AC212" s="870">
        <v>0</v>
      </c>
      <c r="AD212" s="870">
        <v>0</v>
      </c>
      <c r="AE212" s="870">
        <v>0</v>
      </c>
    </row>
    <row r="213" spans="1:31">
      <c r="A213" s="870" t="s">
        <v>1858</v>
      </c>
      <c r="B213" s="870">
        <v>13</v>
      </c>
      <c r="C213" s="870">
        <v>1303</v>
      </c>
      <c r="D213" s="870">
        <v>130315</v>
      </c>
      <c r="E213" s="870">
        <v>1303151614</v>
      </c>
      <c r="F213" s="870" t="s">
        <v>481</v>
      </c>
      <c r="G213" s="870">
        <v>28829676068</v>
      </c>
      <c r="H213" s="870">
        <v>0</v>
      </c>
      <c r="I213" s="870">
        <v>32578919736.288345</v>
      </c>
      <c r="J213" s="870">
        <v>3749243668.2900009</v>
      </c>
      <c r="K213" s="870">
        <v>0</v>
      </c>
      <c r="L213" s="870">
        <v>3749243668.2900009</v>
      </c>
      <c r="M213" s="870">
        <v>0</v>
      </c>
      <c r="N213" s="870">
        <v>0</v>
      </c>
      <c r="O213" s="870">
        <v>3749243668.2900009</v>
      </c>
      <c r="P213" s="870">
        <v>1387220157.2673004</v>
      </c>
      <c r="Q213" s="870">
        <v>0</v>
      </c>
      <c r="R213" s="870">
        <v>0</v>
      </c>
      <c r="S213" s="870">
        <v>0</v>
      </c>
      <c r="T213" s="870">
        <v>0</v>
      </c>
      <c r="U213" s="870">
        <v>0</v>
      </c>
      <c r="V213" s="870">
        <v>0</v>
      </c>
      <c r="W213" s="870">
        <v>0</v>
      </c>
      <c r="X213" s="870">
        <v>1387220157.2673004</v>
      </c>
      <c r="Y213" s="870">
        <v>0.37</v>
      </c>
      <c r="Z213" s="870">
        <v>1387220157.2673004</v>
      </c>
      <c r="AA213" s="870">
        <v>0</v>
      </c>
      <c r="AB213" s="870">
        <v>1387220157.2673004</v>
      </c>
      <c r="AC213" s="870">
        <v>0</v>
      </c>
      <c r="AD213" s="870">
        <v>0</v>
      </c>
      <c r="AE213" s="870">
        <v>0</v>
      </c>
    </row>
    <row r="214" spans="1:31">
      <c r="A214" s="870" t="s">
        <v>1858</v>
      </c>
      <c r="B214" s="870">
        <v>13</v>
      </c>
      <c r="C214" s="870">
        <v>1303</v>
      </c>
      <c r="D214" s="870">
        <v>130315</v>
      </c>
      <c r="E214" s="870">
        <v>1303151800</v>
      </c>
      <c r="F214" s="870" t="s">
        <v>3901</v>
      </c>
      <c r="G214" s="870">
        <v>3499365955</v>
      </c>
      <c r="H214" s="870">
        <v>0</v>
      </c>
      <c r="I214" s="870">
        <v>3436580095.8952055</v>
      </c>
      <c r="J214" s="870">
        <v>-62785859.099999905</v>
      </c>
      <c r="K214" s="870">
        <v>0</v>
      </c>
      <c r="L214" s="870">
        <v>0</v>
      </c>
      <c r="M214" s="870">
        <v>-62785859.099999905</v>
      </c>
      <c r="N214" s="870">
        <v>0</v>
      </c>
      <c r="O214" s="870">
        <v>-62785859.099999905</v>
      </c>
      <c r="P214" s="870">
        <v>-23230767.866999965</v>
      </c>
      <c r="Q214" s="870">
        <v>0</v>
      </c>
      <c r="R214" s="870">
        <v>0</v>
      </c>
      <c r="S214" s="870">
        <v>0</v>
      </c>
      <c r="T214" s="870">
        <v>0</v>
      </c>
      <c r="U214" s="870">
        <v>0</v>
      </c>
      <c r="V214" s="870">
        <v>0</v>
      </c>
      <c r="W214" s="870">
        <v>0</v>
      </c>
      <c r="X214" s="870">
        <v>-23230767.866999965</v>
      </c>
      <c r="Y214" s="870">
        <v>0.37</v>
      </c>
      <c r="Z214" s="870">
        <v>0</v>
      </c>
      <c r="AA214" s="870">
        <v>-23230767.866999965</v>
      </c>
      <c r="AB214" s="870">
        <v>0</v>
      </c>
      <c r="AC214" s="870">
        <v>-23230767.866999965</v>
      </c>
      <c r="AD214" s="870">
        <v>0</v>
      </c>
      <c r="AE214" s="870">
        <v>0</v>
      </c>
    </row>
    <row r="215" spans="1:31">
      <c r="A215" s="870" t="s">
        <v>1858</v>
      </c>
      <c r="B215" s="870">
        <v>13</v>
      </c>
      <c r="C215" s="870">
        <v>1303</v>
      </c>
      <c r="D215" s="870">
        <v>130315</v>
      </c>
      <c r="E215" s="870">
        <v>1303151900</v>
      </c>
      <c r="F215" s="870" t="s">
        <v>1871</v>
      </c>
      <c r="G215" s="870">
        <v>0</v>
      </c>
      <c r="H215" s="870">
        <v>0</v>
      </c>
      <c r="I215" s="870">
        <v>2010756304.3478301</v>
      </c>
      <c r="J215" s="870">
        <v>2010756304.3499999</v>
      </c>
      <c r="K215" s="870">
        <v>0</v>
      </c>
      <c r="L215" s="870">
        <v>2010756304.3499999</v>
      </c>
      <c r="M215" s="870">
        <v>0</v>
      </c>
      <c r="N215" s="870">
        <v>0</v>
      </c>
      <c r="O215" s="870">
        <v>2010756304.3499999</v>
      </c>
      <c r="P215" s="870">
        <v>743979832.60949993</v>
      </c>
      <c r="Q215" s="870">
        <v>0</v>
      </c>
      <c r="R215" s="870">
        <v>0</v>
      </c>
      <c r="S215" s="870">
        <v>0</v>
      </c>
      <c r="T215" s="870">
        <v>0</v>
      </c>
      <c r="U215" s="870">
        <v>0</v>
      </c>
      <c r="V215" s="870">
        <v>0</v>
      </c>
      <c r="W215" s="870">
        <v>0</v>
      </c>
      <c r="X215" s="870">
        <v>743979832.60949993</v>
      </c>
      <c r="Y215" s="870">
        <v>0.37</v>
      </c>
      <c r="Z215" s="870">
        <v>743979832.60949993</v>
      </c>
      <c r="AA215" s="870">
        <v>0</v>
      </c>
      <c r="AB215" s="870">
        <v>743979832.60949993</v>
      </c>
      <c r="AC215" s="870">
        <v>0</v>
      </c>
      <c r="AD215" s="870">
        <v>0</v>
      </c>
      <c r="AE215" s="870">
        <v>0</v>
      </c>
    </row>
    <row r="216" spans="1:31">
      <c r="A216" s="870" t="s">
        <v>1851</v>
      </c>
      <c r="B216" s="870">
        <v>13</v>
      </c>
      <c r="C216" s="870">
        <v>1304</v>
      </c>
      <c r="D216" s="870">
        <v>130405</v>
      </c>
      <c r="E216" s="870">
        <v>1304050110</v>
      </c>
      <c r="F216" s="870" t="s">
        <v>482</v>
      </c>
      <c r="G216" s="870">
        <v>214429999790</v>
      </c>
      <c r="H216" s="870">
        <v>0</v>
      </c>
      <c r="I216" s="870">
        <v>0</v>
      </c>
      <c r="J216" s="870">
        <v>-214429999790</v>
      </c>
      <c r="K216" s="870">
        <v>0</v>
      </c>
      <c r="L216" s="870">
        <v>0</v>
      </c>
      <c r="M216" s="870">
        <v>-214429999790</v>
      </c>
      <c r="N216" s="870">
        <v>0</v>
      </c>
      <c r="O216" s="870">
        <v>-214429999790</v>
      </c>
      <c r="P216" s="870">
        <v>-79339099922.300003</v>
      </c>
      <c r="Q216" s="870">
        <v>0</v>
      </c>
      <c r="R216" s="870">
        <v>0</v>
      </c>
      <c r="S216" s="870">
        <v>0</v>
      </c>
      <c r="T216" s="870">
        <v>0</v>
      </c>
      <c r="U216" s="870">
        <v>0</v>
      </c>
      <c r="V216" s="870">
        <v>0</v>
      </c>
      <c r="W216" s="870">
        <v>0</v>
      </c>
      <c r="X216" s="870">
        <v>-79339099922.300003</v>
      </c>
      <c r="Y216" s="870">
        <v>0.37</v>
      </c>
      <c r="Z216" s="870">
        <v>0</v>
      </c>
      <c r="AA216" s="870">
        <v>-79339099922.300003</v>
      </c>
      <c r="AB216" s="870">
        <v>0</v>
      </c>
      <c r="AC216" s="870">
        <v>-79339099922.300003</v>
      </c>
      <c r="AD216" s="870">
        <v>0</v>
      </c>
      <c r="AE216" s="870">
        <v>0</v>
      </c>
    </row>
    <row r="217" spans="1:31">
      <c r="A217" s="870" t="s">
        <v>1851</v>
      </c>
      <c r="B217" s="870">
        <v>13</v>
      </c>
      <c r="C217" s="870">
        <v>1304</v>
      </c>
      <c r="D217" s="870">
        <v>130405</v>
      </c>
      <c r="E217" s="870">
        <v>1304050124</v>
      </c>
      <c r="F217" s="870" t="s">
        <v>4699</v>
      </c>
      <c r="G217" s="870">
        <v>25406962800</v>
      </c>
      <c r="H217" s="870">
        <v>0</v>
      </c>
      <c r="I217" s="870">
        <v>2344941852.7153325</v>
      </c>
      <c r="J217" s="870">
        <v>-23062020947.279999</v>
      </c>
      <c r="K217" s="870">
        <v>-23062020947.279999</v>
      </c>
      <c r="L217" s="870">
        <v>0</v>
      </c>
      <c r="M217" s="870">
        <v>0</v>
      </c>
      <c r="N217" s="870">
        <v>0</v>
      </c>
      <c r="O217" s="870">
        <v>0</v>
      </c>
      <c r="P217" s="870">
        <v>0</v>
      </c>
      <c r="Q217" s="870">
        <v>0</v>
      </c>
      <c r="R217" s="870">
        <v>0</v>
      </c>
      <c r="S217" s="870">
        <v>0</v>
      </c>
      <c r="T217" s="870">
        <v>0</v>
      </c>
      <c r="U217" s="870">
        <v>0</v>
      </c>
      <c r="V217" s="870">
        <v>0</v>
      </c>
      <c r="W217" s="870">
        <v>0</v>
      </c>
      <c r="X217" s="870">
        <v>0</v>
      </c>
      <c r="Y217" s="870">
        <v>0</v>
      </c>
      <c r="Z217" s="870">
        <v>0</v>
      </c>
      <c r="AA217" s="870">
        <v>0</v>
      </c>
      <c r="AB217" s="870">
        <v>0</v>
      </c>
      <c r="AC217" s="870">
        <v>0</v>
      </c>
      <c r="AD217" s="870">
        <v>0</v>
      </c>
      <c r="AE217" s="870">
        <v>0</v>
      </c>
    </row>
    <row r="218" spans="1:31">
      <c r="A218" s="870" t="s">
        <v>1851</v>
      </c>
      <c r="B218" s="870">
        <v>13</v>
      </c>
      <c r="C218" s="870">
        <v>1304</v>
      </c>
      <c r="D218" s="870">
        <v>130405</v>
      </c>
      <c r="E218" s="870">
        <v>1304050370</v>
      </c>
      <c r="F218" s="870" t="s">
        <v>1872</v>
      </c>
      <c r="G218" s="870">
        <v>0</v>
      </c>
      <c r="H218" s="870">
        <v>0</v>
      </c>
      <c r="I218" s="870">
        <v>0</v>
      </c>
      <c r="J218" s="870">
        <v>0</v>
      </c>
      <c r="K218" s="870">
        <v>0</v>
      </c>
      <c r="L218" s="870">
        <v>0</v>
      </c>
      <c r="M218" s="870">
        <v>0</v>
      </c>
      <c r="N218" s="870">
        <v>0</v>
      </c>
      <c r="O218" s="870">
        <v>0</v>
      </c>
      <c r="P218" s="870">
        <v>0</v>
      </c>
      <c r="Q218" s="870">
        <v>0</v>
      </c>
      <c r="R218" s="870">
        <v>0</v>
      </c>
      <c r="S218" s="870">
        <v>0</v>
      </c>
      <c r="T218" s="870">
        <v>0</v>
      </c>
      <c r="U218" s="870">
        <v>0</v>
      </c>
      <c r="V218" s="870">
        <v>0</v>
      </c>
      <c r="W218" s="870">
        <v>0</v>
      </c>
      <c r="X218" s="870">
        <v>0</v>
      </c>
      <c r="Y218" s="870">
        <v>0</v>
      </c>
      <c r="Z218" s="870">
        <v>0</v>
      </c>
      <c r="AA218" s="870">
        <v>0</v>
      </c>
      <c r="AB218" s="870">
        <v>0</v>
      </c>
      <c r="AC218" s="870">
        <v>0</v>
      </c>
      <c r="AD218" s="870">
        <v>0</v>
      </c>
      <c r="AE218" s="870">
        <v>0</v>
      </c>
    </row>
    <row r="219" spans="1:31">
      <c r="A219" s="870" t="s">
        <v>1851</v>
      </c>
      <c r="B219" s="870">
        <v>13</v>
      </c>
      <c r="C219" s="870">
        <v>1304</v>
      </c>
      <c r="D219" s="870">
        <v>130405</v>
      </c>
      <c r="E219" s="870">
        <v>1304051115</v>
      </c>
      <c r="F219" s="870" t="s">
        <v>3902</v>
      </c>
      <c r="G219" s="870">
        <v>31585361</v>
      </c>
      <c r="H219" s="870">
        <v>0</v>
      </c>
      <c r="I219" s="870">
        <v>0</v>
      </c>
      <c r="J219" s="870">
        <v>-31585361</v>
      </c>
      <c r="K219" s="870">
        <v>0</v>
      </c>
      <c r="L219" s="870">
        <v>0</v>
      </c>
      <c r="M219" s="870">
        <v>-31585361</v>
      </c>
      <c r="N219" s="870">
        <v>0</v>
      </c>
      <c r="O219" s="870">
        <v>-31585361</v>
      </c>
      <c r="P219" s="870">
        <v>-3158536.1</v>
      </c>
      <c r="Q219" s="870">
        <v>0</v>
      </c>
      <c r="R219" s="870">
        <v>0</v>
      </c>
      <c r="S219" s="870">
        <v>0</v>
      </c>
      <c r="T219" s="870">
        <v>0</v>
      </c>
      <c r="U219" s="870">
        <v>0</v>
      </c>
      <c r="V219" s="870">
        <v>0</v>
      </c>
      <c r="W219" s="870">
        <v>0</v>
      </c>
      <c r="X219" s="870">
        <v>-3158536.1</v>
      </c>
      <c r="Y219" s="870">
        <v>0.1</v>
      </c>
      <c r="Z219" s="870">
        <v>0</v>
      </c>
      <c r="AA219" s="870">
        <v>-3158536.1</v>
      </c>
      <c r="AB219" s="870">
        <v>0</v>
      </c>
      <c r="AC219" s="870">
        <v>-3158536.1</v>
      </c>
      <c r="AD219" s="870">
        <v>0</v>
      </c>
      <c r="AE219" s="870">
        <v>0</v>
      </c>
    </row>
    <row r="220" spans="1:31">
      <c r="A220" s="870" t="s">
        <v>1851</v>
      </c>
      <c r="B220" s="870">
        <v>13</v>
      </c>
      <c r="C220" s="870">
        <v>1304</v>
      </c>
      <c r="D220" s="870">
        <v>130405</v>
      </c>
      <c r="E220" s="870">
        <v>1304051123</v>
      </c>
      <c r="F220" s="870" t="s">
        <v>483</v>
      </c>
      <c r="G220" s="870">
        <v>1198792514</v>
      </c>
      <c r="H220" s="870">
        <v>0</v>
      </c>
      <c r="I220" s="870">
        <v>0</v>
      </c>
      <c r="J220" s="870">
        <v>-1198792514</v>
      </c>
      <c r="K220" s="870">
        <v>0</v>
      </c>
      <c r="L220" s="870">
        <v>0</v>
      </c>
      <c r="M220" s="870">
        <v>-1198792514</v>
      </c>
      <c r="N220" s="870">
        <v>0</v>
      </c>
      <c r="O220" s="870">
        <v>-1198792514</v>
      </c>
      <c r="P220" s="870">
        <v>-119879251.40000001</v>
      </c>
      <c r="Q220" s="870">
        <v>0</v>
      </c>
      <c r="R220" s="870">
        <v>0</v>
      </c>
      <c r="S220" s="870">
        <v>0</v>
      </c>
      <c r="T220" s="870">
        <v>0</v>
      </c>
      <c r="U220" s="870">
        <v>0</v>
      </c>
      <c r="V220" s="870">
        <v>0</v>
      </c>
      <c r="W220" s="870">
        <v>0</v>
      </c>
      <c r="X220" s="870">
        <v>-119879251.40000001</v>
      </c>
      <c r="Y220" s="870">
        <v>0.1</v>
      </c>
      <c r="Z220" s="870">
        <v>0</v>
      </c>
      <c r="AA220" s="870">
        <v>-119879251.40000001</v>
      </c>
      <c r="AB220" s="870">
        <v>0</v>
      </c>
      <c r="AC220" s="870">
        <v>-119879251.40000001</v>
      </c>
      <c r="AD220" s="870">
        <v>0</v>
      </c>
      <c r="AE220" s="870">
        <v>0</v>
      </c>
    </row>
    <row r="221" spans="1:31">
      <c r="A221" s="870" t="s">
        <v>1851</v>
      </c>
      <c r="B221" s="870">
        <v>13</v>
      </c>
      <c r="C221" s="870">
        <v>1304</v>
      </c>
      <c r="D221" s="870">
        <v>130405</v>
      </c>
      <c r="E221" s="870">
        <v>1304051126</v>
      </c>
      <c r="F221" s="870" t="s">
        <v>484</v>
      </c>
      <c r="G221" s="870">
        <v>-230156775</v>
      </c>
      <c r="H221" s="870">
        <v>0</v>
      </c>
      <c r="I221" s="870">
        <v>0</v>
      </c>
      <c r="J221" s="870">
        <v>230156775</v>
      </c>
      <c r="K221" s="870">
        <v>230156775</v>
      </c>
      <c r="L221" s="870">
        <v>0</v>
      </c>
      <c r="M221" s="870">
        <v>0</v>
      </c>
      <c r="N221" s="870">
        <v>0</v>
      </c>
      <c r="O221" s="870">
        <v>0</v>
      </c>
      <c r="P221" s="870">
        <v>0</v>
      </c>
      <c r="Q221" s="870">
        <v>0</v>
      </c>
      <c r="R221" s="870">
        <v>0</v>
      </c>
      <c r="S221" s="870">
        <v>0</v>
      </c>
      <c r="T221" s="870">
        <v>0</v>
      </c>
      <c r="U221" s="870">
        <v>0</v>
      </c>
      <c r="V221" s="870">
        <v>0</v>
      </c>
      <c r="W221" s="870">
        <v>0</v>
      </c>
      <c r="X221" s="870">
        <v>0</v>
      </c>
      <c r="Y221" s="870">
        <v>0</v>
      </c>
      <c r="Z221" s="870">
        <v>0</v>
      </c>
      <c r="AA221" s="870">
        <v>0</v>
      </c>
      <c r="AB221" s="870">
        <v>0</v>
      </c>
      <c r="AC221" s="870">
        <v>0</v>
      </c>
      <c r="AD221" s="870">
        <v>0</v>
      </c>
      <c r="AE221" s="870">
        <v>0</v>
      </c>
    </row>
    <row r="222" spans="1:31">
      <c r="A222" s="870" t="s">
        <v>1851</v>
      </c>
      <c r="B222" s="870">
        <v>13</v>
      </c>
      <c r="C222" s="870">
        <v>1304</v>
      </c>
      <c r="D222" s="870">
        <v>130405</v>
      </c>
      <c r="E222" s="870">
        <v>1304051138</v>
      </c>
      <c r="F222" s="870" t="s">
        <v>3903</v>
      </c>
      <c r="G222" s="870">
        <v>110830192</v>
      </c>
      <c r="H222" s="870">
        <v>0</v>
      </c>
      <c r="I222" s="870">
        <v>0</v>
      </c>
      <c r="J222" s="870">
        <v>-110830192</v>
      </c>
      <c r="K222" s="870">
        <v>0</v>
      </c>
      <c r="L222" s="870">
        <v>0</v>
      </c>
      <c r="M222" s="870">
        <v>-110830192</v>
      </c>
      <c r="N222" s="870">
        <v>0</v>
      </c>
      <c r="O222" s="870">
        <v>-110830192</v>
      </c>
      <c r="P222" s="870">
        <v>-11083019.200000001</v>
      </c>
      <c r="Q222" s="870">
        <v>0</v>
      </c>
      <c r="R222" s="870">
        <v>0</v>
      </c>
      <c r="S222" s="870">
        <v>0</v>
      </c>
      <c r="T222" s="870">
        <v>0</v>
      </c>
      <c r="U222" s="870">
        <v>0</v>
      </c>
      <c r="V222" s="870">
        <v>0</v>
      </c>
      <c r="W222" s="870">
        <v>0</v>
      </c>
      <c r="X222" s="870">
        <v>-11083019.200000001</v>
      </c>
      <c r="Y222" s="870">
        <v>0.1</v>
      </c>
      <c r="Z222" s="870">
        <v>0</v>
      </c>
      <c r="AA222" s="870">
        <v>-11083019.200000001</v>
      </c>
      <c r="AB222" s="870">
        <v>0</v>
      </c>
      <c r="AC222" s="870">
        <v>-11083019.200000001</v>
      </c>
      <c r="AD222" s="870">
        <v>0</v>
      </c>
      <c r="AE222" s="870">
        <v>0</v>
      </c>
    </row>
    <row r="223" spans="1:31">
      <c r="A223" s="870" t="s">
        <v>1851</v>
      </c>
      <c r="B223" s="870">
        <v>13</v>
      </c>
      <c r="C223" s="870">
        <v>1304</v>
      </c>
      <c r="D223" s="870">
        <v>130405</v>
      </c>
      <c r="E223" s="870">
        <v>1304051141</v>
      </c>
      <c r="F223" s="870" t="s">
        <v>3904</v>
      </c>
      <c r="G223" s="870">
        <v>79039137</v>
      </c>
      <c r="H223" s="870">
        <v>0</v>
      </c>
      <c r="I223" s="870">
        <v>0</v>
      </c>
      <c r="J223" s="870">
        <v>-79039137</v>
      </c>
      <c r="K223" s="870">
        <v>0</v>
      </c>
      <c r="L223" s="870">
        <v>0</v>
      </c>
      <c r="M223" s="870">
        <v>-79039137</v>
      </c>
      <c r="N223" s="870">
        <v>0</v>
      </c>
      <c r="O223" s="870">
        <v>-79039137</v>
      </c>
      <c r="P223" s="870">
        <v>-7903913.7000000002</v>
      </c>
      <c r="Q223" s="870">
        <v>0</v>
      </c>
      <c r="R223" s="870">
        <v>0</v>
      </c>
      <c r="S223" s="870">
        <v>0</v>
      </c>
      <c r="T223" s="870">
        <v>0</v>
      </c>
      <c r="U223" s="870">
        <v>0</v>
      </c>
      <c r="V223" s="870">
        <v>0</v>
      </c>
      <c r="W223" s="870">
        <v>0</v>
      </c>
      <c r="X223" s="870">
        <v>-7903913.7000000002</v>
      </c>
      <c r="Y223" s="870">
        <v>0.1</v>
      </c>
      <c r="Z223" s="870">
        <v>0</v>
      </c>
      <c r="AA223" s="870">
        <v>-7903913.7000000002</v>
      </c>
      <c r="AB223" s="870">
        <v>0</v>
      </c>
      <c r="AC223" s="870">
        <v>-7903913.7000000002</v>
      </c>
      <c r="AD223" s="870">
        <v>0</v>
      </c>
      <c r="AE223" s="870">
        <v>0</v>
      </c>
    </row>
    <row r="224" spans="1:31">
      <c r="A224" s="870" t="s">
        <v>1851</v>
      </c>
      <c r="B224" s="870">
        <v>13</v>
      </c>
      <c r="C224" s="870">
        <v>1304</v>
      </c>
      <c r="D224" s="870">
        <v>130405</v>
      </c>
      <c r="E224" s="870">
        <v>1304051380</v>
      </c>
      <c r="F224" s="870" t="s">
        <v>485</v>
      </c>
      <c r="G224" s="870">
        <v>65903374656</v>
      </c>
      <c r="H224" s="870">
        <v>0</v>
      </c>
      <c r="I224" s="870">
        <v>0</v>
      </c>
      <c r="J224" s="870">
        <v>-65903374656</v>
      </c>
      <c r="K224" s="870">
        <v>0</v>
      </c>
      <c r="L224" s="870">
        <v>0</v>
      </c>
      <c r="M224" s="870">
        <v>-65903374656</v>
      </c>
      <c r="N224" s="870">
        <v>0</v>
      </c>
      <c r="O224" s="870">
        <v>-65903374656</v>
      </c>
      <c r="P224" s="870">
        <v>-24384248622.720001</v>
      </c>
      <c r="Q224" s="870">
        <v>0</v>
      </c>
      <c r="R224" s="870">
        <v>0</v>
      </c>
      <c r="S224" s="870">
        <v>0</v>
      </c>
      <c r="T224" s="870">
        <v>0</v>
      </c>
      <c r="U224" s="870">
        <v>0</v>
      </c>
      <c r="V224" s="870">
        <v>0</v>
      </c>
      <c r="W224" s="870">
        <v>0</v>
      </c>
      <c r="X224" s="870">
        <v>-24384248622.720001</v>
      </c>
      <c r="Y224" s="870">
        <v>0.37</v>
      </c>
      <c r="Z224" s="870">
        <v>0</v>
      </c>
      <c r="AA224" s="870">
        <v>-24384248622.720001</v>
      </c>
      <c r="AB224" s="870">
        <v>0</v>
      </c>
      <c r="AC224" s="870">
        <v>-24384248622.720001</v>
      </c>
      <c r="AD224" s="870">
        <v>0</v>
      </c>
      <c r="AE224" s="870">
        <v>0</v>
      </c>
    </row>
    <row r="225" spans="1:31">
      <c r="A225" s="870" t="s">
        <v>1851</v>
      </c>
      <c r="B225" s="870">
        <v>13</v>
      </c>
      <c r="C225" s="870">
        <v>1304</v>
      </c>
      <c r="D225" s="870">
        <v>130405</v>
      </c>
      <c r="E225" s="870">
        <v>1304051415</v>
      </c>
      <c r="F225" s="870" t="s">
        <v>3905</v>
      </c>
      <c r="G225" s="870">
        <v>232931436</v>
      </c>
      <c r="H225" s="870">
        <v>0</v>
      </c>
      <c r="I225" s="870">
        <v>0</v>
      </c>
      <c r="J225" s="870">
        <v>-232931436</v>
      </c>
      <c r="K225" s="870">
        <v>0</v>
      </c>
      <c r="L225" s="870">
        <v>0</v>
      </c>
      <c r="M225" s="870">
        <v>-232931436</v>
      </c>
      <c r="N225" s="870">
        <v>0</v>
      </c>
      <c r="O225" s="870">
        <v>-232931436</v>
      </c>
      <c r="P225" s="870">
        <v>-23293143.600000001</v>
      </c>
      <c r="Q225" s="870">
        <v>0</v>
      </c>
      <c r="R225" s="870">
        <v>0</v>
      </c>
      <c r="S225" s="870">
        <v>0</v>
      </c>
      <c r="T225" s="870">
        <v>0</v>
      </c>
      <c r="U225" s="870">
        <v>0</v>
      </c>
      <c r="V225" s="870">
        <v>0</v>
      </c>
      <c r="W225" s="870">
        <v>0</v>
      </c>
      <c r="X225" s="870">
        <v>-23293143.600000001</v>
      </c>
      <c r="Y225" s="870">
        <v>0.1</v>
      </c>
      <c r="Z225" s="870">
        <v>0</v>
      </c>
      <c r="AA225" s="870">
        <v>-23293143.600000001</v>
      </c>
      <c r="AB225" s="870">
        <v>0</v>
      </c>
      <c r="AC225" s="870">
        <v>-23293143.600000001</v>
      </c>
      <c r="AD225" s="870">
        <v>0</v>
      </c>
      <c r="AE225" s="870">
        <v>0</v>
      </c>
    </row>
    <row r="226" spans="1:31">
      <c r="A226" s="870" t="s">
        <v>1851</v>
      </c>
      <c r="B226" s="870">
        <v>13</v>
      </c>
      <c r="C226" s="870">
        <v>1304</v>
      </c>
      <c r="D226" s="870">
        <v>130405</v>
      </c>
      <c r="E226" s="870">
        <v>1304051423</v>
      </c>
      <c r="F226" s="870" t="s">
        <v>486</v>
      </c>
      <c r="G226" s="870">
        <v>1052779756</v>
      </c>
      <c r="H226" s="870">
        <v>0</v>
      </c>
      <c r="I226" s="870">
        <v>0</v>
      </c>
      <c r="J226" s="870">
        <v>-1052779756</v>
      </c>
      <c r="K226" s="870">
        <v>0</v>
      </c>
      <c r="L226" s="870">
        <v>0</v>
      </c>
      <c r="M226" s="870">
        <v>-1052779756</v>
      </c>
      <c r="N226" s="870">
        <v>0</v>
      </c>
      <c r="O226" s="870">
        <v>-1052779756</v>
      </c>
      <c r="P226" s="870">
        <v>-105277975.60000001</v>
      </c>
      <c r="Q226" s="870">
        <v>0</v>
      </c>
      <c r="R226" s="870">
        <v>0</v>
      </c>
      <c r="S226" s="870">
        <v>0</v>
      </c>
      <c r="T226" s="870">
        <v>0</v>
      </c>
      <c r="U226" s="870">
        <v>0</v>
      </c>
      <c r="V226" s="870">
        <v>0</v>
      </c>
      <c r="W226" s="870">
        <v>0</v>
      </c>
      <c r="X226" s="870">
        <v>-105277975.60000001</v>
      </c>
      <c r="Y226" s="870">
        <v>0.1</v>
      </c>
      <c r="Z226" s="870">
        <v>0</v>
      </c>
      <c r="AA226" s="870">
        <v>-105277975.60000001</v>
      </c>
      <c r="AB226" s="870">
        <v>0</v>
      </c>
      <c r="AC226" s="870">
        <v>-105277975.60000001</v>
      </c>
      <c r="AD226" s="870">
        <v>0</v>
      </c>
      <c r="AE226" s="870">
        <v>0</v>
      </c>
    </row>
    <row r="227" spans="1:31">
      <c r="A227" s="870" t="s">
        <v>1851</v>
      </c>
      <c r="B227" s="870">
        <v>13</v>
      </c>
      <c r="C227" s="870">
        <v>1304</v>
      </c>
      <c r="D227" s="870">
        <v>130405</v>
      </c>
      <c r="E227" s="870">
        <v>1304051426</v>
      </c>
      <c r="F227" s="870" t="s">
        <v>487</v>
      </c>
      <c r="G227" s="870">
        <v>-134020211</v>
      </c>
      <c r="H227" s="870">
        <v>0</v>
      </c>
      <c r="I227" s="870">
        <v>0</v>
      </c>
      <c r="J227" s="870">
        <v>134020211</v>
      </c>
      <c r="K227" s="870">
        <v>134020211</v>
      </c>
      <c r="L227" s="870">
        <v>0</v>
      </c>
      <c r="M227" s="870">
        <v>0</v>
      </c>
      <c r="N227" s="870">
        <v>0</v>
      </c>
      <c r="O227" s="870">
        <v>0</v>
      </c>
      <c r="P227" s="870">
        <v>0</v>
      </c>
      <c r="Q227" s="870">
        <v>0</v>
      </c>
      <c r="R227" s="870">
        <v>0</v>
      </c>
      <c r="S227" s="870">
        <v>0</v>
      </c>
      <c r="T227" s="870">
        <v>0</v>
      </c>
      <c r="U227" s="870">
        <v>0</v>
      </c>
      <c r="V227" s="870">
        <v>0</v>
      </c>
      <c r="W227" s="870">
        <v>0</v>
      </c>
      <c r="X227" s="870">
        <v>0</v>
      </c>
      <c r="Y227" s="870">
        <v>0</v>
      </c>
      <c r="Z227" s="870">
        <v>0</v>
      </c>
      <c r="AA227" s="870">
        <v>0</v>
      </c>
      <c r="AB227" s="870">
        <v>0</v>
      </c>
      <c r="AC227" s="870">
        <v>0</v>
      </c>
      <c r="AD227" s="870">
        <v>0</v>
      </c>
      <c r="AE227" s="870">
        <v>0</v>
      </c>
    </row>
    <row r="228" spans="1:31">
      <c r="A228" s="870" t="s">
        <v>1851</v>
      </c>
      <c r="B228" s="870">
        <v>13</v>
      </c>
      <c r="C228" s="870">
        <v>1304</v>
      </c>
      <c r="D228" s="870">
        <v>130405</v>
      </c>
      <c r="E228" s="870">
        <v>1304051438</v>
      </c>
      <c r="F228" s="870" t="s">
        <v>488</v>
      </c>
      <c r="G228" s="870">
        <v>75481518</v>
      </c>
      <c r="H228" s="870">
        <v>0</v>
      </c>
      <c r="I228" s="870">
        <v>0</v>
      </c>
      <c r="J228" s="870">
        <v>-75481518</v>
      </c>
      <c r="K228" s="870">
        <v>0</v>
      </c>
      <c r="L228" s="870">
        <v>0</v>
      </c>
      <c r="M228" s="870">
        <v>-75481518</v>
      </c>
      <c r="N228" s="870">
        <v>0</v>
      </c>
      <c r="O228" s="870">
        <v>-75481518</v>
      </c>
      <c r="P228" s="870">
        <v>-7548151.8000000017</v>
      </c>
      <c r="Q228" s="870">
        <v>0</v>
      </c>
      <c r="R228" s="870">
        <v>0</v>
      </c>
      <c r="S228" s="870">
        <v>0</v>
      </c>
      <c r="T228" s="870">
        <v>0</v>
      </c>
      <c r="U228" s="870">
        <v>0</v>
      </c>
      <c r="V228" s="870">
        <v>0</v>
      </c>
      <c r="W228" s="870">
        <v>0</v>
      </c>
      <c r="X228" s="870">
        <v>-7548151.8000000017</v>
      </c>
      <c r="Y228" s="870">
        <v>0.10000000000000002</v>
      </c>
      <c r="Z228" s="870">
        <v>0</v>
      </c>
      <c r="AA228" s="870">
        <v>-7548151.8000000017</v>
      </c>
      <c r="AB228" s="870">
        <v>0</v>
      </c>
      <c r="AC228" s="870">
        <v>-7548151.8000000017</v>
      </c>
      <c r="AD228" s="870">
        <v>0</v>
      </c>
      <c r="AE228" s="870">
        <v>0</v>
      </c>
    </row>
    <row r="229" spans="1:31">
      <c r="A229" s="870" t="s">
        <v>1851</v>
      </c>
      <c r="B229" s="870">
        <v>13</v>
      </c>
      <c r="C229" s="870">
        <v>1304</v>
      </c>
      <c r="D229" s="870">
        <v>130405</v>
      </c>
      <c r="E229" s="870">
        <v>1304051441</v>
      </c>
      <c r="F229" s="870" t="s">
        <v>3906</v>
      </c>
      <c r="G229" s="870">
        <v>45234251</v>
      </c>
      <c r="H229" s="870">
        <v>0</v>
      </c>
      <c r="I229" s="870">
        <v>0</v>
      </c>
      <c r="J229" s="870">
        <v>-45234251</v>
      </c>
      <c r="K229" s="870">
        <v>0</v>
      </c>
      <c r="L229" s="870">
        <v>0</v>
      </c>
      <c r="M229" s="870">
        <v>-45234251</v>
      </c>
      <c r="N229" s="870">
        <v>0</v>
      </c>
      <c r="O229" s="870">
        <v>-45234251</v>
      </c>
      <c r="P229" s="870">
        <v>-4523425.1000000006</v>
      </c>
      <c r="Q229" s="870">
        <v>0</v>
      </c>
      <c r="R229" s="870">
        <v>0</v>
      </c>
      <c r="S229" s="870">
        <v>0</v>
      </c>
      <c r="T229" s="870">
        <v>0</v>
      </c>
      <c r="U229" s="870">
        <v>0</v>
      </c>
      <c r="V229" s="870">
        <v>0</v>
      </c>
      <c r="W229" s="870">
        <v>0</v>
      </c>
      <c r="X229" s="870">
        <v>-4523425.1000000006</v>
      </c>
      <c r="Y229" s="870">
        <v>0.1</v>
      </c>
      <c r="Z229" s="870">
        <v>0</v>
      </c>
      <c r="AA229" s="870">
        <v>-4523425.1000000006</v>
      </c>
      <c r="AB229" s="870">
        <v>0</v>
      </c>
      <c r="AC229" s="870">
        <v>-4523425.1000000006</v>
      </c>
      <c r="AD229" s="870">
        <v>0</v>
      </c>
      <c r="AE229" s="870">
        <v>0</v>
      </c>
    </row>
    <row r="230" spans="1:31">
      <c r="A230" s="870" t="s">
        <v>1851</v>
      </c>
      <c r="B230" s="870">
        <v>13</v>
      </c>
      <c r="C230" s="870">
        <v>1304</v>
      </c>
      <c r="D230" s="870">
        <v>130405</v>
      </c>
      <c r="E230" s="870">
        <v>1304051450</v>
      </c>
      <c r="F230" s="870" t="s">
        <v>489</v>
      </c>
      <c r="G230" s="870">
        <v>19438453518</v>
      </c>
      <c r="H230" s="870">
        <v>0</v>
      </c>
      <c r="I230" s="870">
        <v>19438453517.73</v>
      </c>
      <c r="J230" s="870">
        <v>-0.27000045776367188</v>
      </c>
      <c r="K230" s="870">
        <v>-0.27000045776367188</v>
      </c>
      <c r="L230" s="870">
        <v>0</v>
      </c>
      <c r="M230" s="870">
        <v>0</v>
      </c>
      <c r="N230" s="870">
        <v>0</v>
      </c>
      <c r="O230" s="870">
        <v>0</v>
      </c>
      <c r="P230" s="870">
        <v>0</v>
      </c>
      <c r="Q230" s="870">
        <v>0</v>
      </c>
      <c r="R230" s="870">
        <v>0</v>
      </c>
      <c r="S230" s="870">
        <v>0</v>
      </c>
      <c r="T230" s="870">
        <v>0</v>
      </c>
      <c r="U230" s="870">
        <v>0</v>
      </c>
      <c r="V230" s="870">
        <v>0</v>
      </c>
      <c r="W230" s="870">
        <v>0</v>
      </c>
      <c r="X230" s="870">
        <v>0</v>
      </c>
      <c r="Y230" s="870">
        <v>0</v>
      </c>
      <c r="Z230" s="870">
        <v>0</v>
      </c>
      <c r="AA230" s="870">
        <v>0</v>
      </c>
      <c r="AB230" s="870">
        <v>0</v>
      </c>
      <c r="AC230" s="870">
        <v>0</v>
      </c>
      <c r="AD230" s="870">
        <v>0</v>
      </c>
      <c r="AE230" s="870">
        <v>0</v>
      </c>
    </row>
    <row r="231" spans="1:31">
      <c r="A231" s="870" t="s">
        <v>1851</v>
      </c>
      <c r="B231" s="870">
        <v>13</v>
      </c>
      <c r="C231" s="870">
        <v>1304</v>
      </c>
      <c r="D231" s="870">
        <v>130405</v>
      </c>
      <c r="E231" s="870">
        <v>1304051514</v>
      </c>
      <c r="F231" s="870" t="s">
        <v>490</v>
      </c>
      <c r="G231" s="870">
        <v>2373619951</v>
      </c>
      <c r="H231" s="870">
        <v>0</v>
      </c>
      <c r="I231" s="870">
        <v>2373619950.5999999</v>
      </c>
      <c r="J231" s="870">
        <v>-0.40000009536743164</v>
      </c>
      <c r="K231" s="870">
        <v>-0.40000009536743164</v>
      </c>
      <c r="L231" s="870">
        <v>0</v>
      </c>
      <c r="M231" s="870">
        <v>0</v>
      </c>
      <c r="N231" s="870">
        <v>0</v>
      </c>
      <c r="O231" s="870">
        <v>0</v>
      </c>
      <c r="P231" s="870">
        <v>0</v>
      </c>
      <c r="Q231" s="870">
        <v>0</v>
      </c>
      <c r="R231" s="870">
        <v>0</v>
      </c>
      <c r="S231" s="870">
        <v>0</v>
      </c>
      <c r="T231" s="870">
        <v>0</v>
      </c>
      <c r="U231" s="870">
        <v>0</v>
      </c>
      <c r="V231" s="870">
        <v>0</v>
      </c>
      <c r="W231" s="870">
        <v>0</v>
      </c>
      <c r="X231" s="870">
        <v>0</v>
      </c>
      <c r="Y231" s="870">
        <v>0</v>
      </c>
      <c r="Z231" s="870">
        <v>0</v>
      </c>
      <c r="AA231" s="870">
        <v>0</v>
      </c>
      <c r="AB231" s="870">
        <v>0</v>
      </c>
      <c r="AC231" s="870">
        <v>0</v>
      </c>
      <c r="AD231" s="870">
        <v>0</v>
      </c>
      <c r="AE231" s="870">
        <v>0</v>
      </c>
    </row>
    <row r="232" spans="1:31">
      <c r="A232" s="870" t="s">
        <v>1851</v>
      </c>
      <c r="B232" s="870">
        <v>13</v>
      </c>
      <c r="C232" s="870">
        <v>1304</v>
      </c>
      <c r="D232" s="870">
        <v>130405</v>
      </c>
      <c r="E232" s="870">
        <v>1304052114</v>
      </c>
      <c r="F232" s="870" t="s">
        <v>491</v>
      </c>
      <c r="G232" s="870">
        <v>101965846</v>
      </c>
      <c r="H232" s="870">
        <v>0</v>
      </c>
      <c r="I232" s="870">
        <v>0</v>
      </c>
      <c r="J232" s="870">
        <v>-101965846</v>
      </c>
      <c r="K232" s="870">
        <v>0</v>
      </c>
      <c r="L232" s="870">
        <v>0</v>
      </c>
      <c r="M232" s="870">
        <v>-101965846</v>
      </c>
      <c r="N232" s="870">
        <v>0</v>
      </c>
      <c r="O232" s="870">
        <v>-101965846</v>
      </c>
      <c r="P232" s="870">
        <v>-10196584.600000001</v>
      </c>
      <c r="Q232" s="870">
        <v>0</v>
      </c>
      <c r="R232" s="870">
        <v>0</v>
      </c>
      <c r="S232" s="870">
        <v>0</v>
      </c>
      <c r="T232" s="870">
        <v>0</v>
      </c>
      <c r="U232" s="870">
        <v>0</v>
      </c>
      <c r="V232" s="870">
        <v>0</v>
      </c>
      <c r="W232" s="870">
        <v>0</v>
      </c>
      <c r="X232" s="870">
        <v>-10196584.600000001</v>
      </c>
      <c r="Y232" s="870">
        <v>0.10000000000000002</v>
      </c>
      <c r="Z232" s="870">
        <v>0</v>
      </c>
      <c r="AA232" s="870">
        <v>-10196584.600000001</v>
      </c>
      <c r="AB232" s="870">
        <v>0</v>
      </c>
      <c r="AC232" s="870">
        <v>-10196584.600000001</v>
      </c>
      <c r="AD232" s="870">
        <v>0</v>
      </c>
      <c r="AE232" s="870">
        <v>0</v>
      </c>
    </row>
    <row r="233" spans="1:31">
      <c r="A233" s="870" t="s">
        <v>1851</v>
      </c>
      <c r="B233" s="870">
        <v>13</v>
      </c>
      <c r="C233" s="870">
        <v>1304</v>
      </c>
      <c r="D233" s="870">
        <v>130405</v>
      </c>
      <c r="E233" s="870">
        <v>1304052314</v>
      </c>
      <c r="F233" s="870" t="s">
        <v>492</v>
      </c>
      <c r="G233" s="870">
        <v>1695343035</v>
      </c>
      <c r="H233" s="870">
        <v>0</v>
      </c>
      <c r="I233" s="870">
        <v>2032719019.1613781</v>
      </c>
      <c r="J233" s="870">
        <v>337375984.16000009</v>
      </c>
      <c r="K233" s="870">
        <v>0</v>
      </c>
      <c r="L233" s="870">
        <v>337375984.16000009</v>
      </c>
      <c r="M233" s="870">
        <v>0</v>
      </c>
      <c r="N233" s="870">
        <v>0</v>
      </c>
      <c r="O233" s="870">
        <v>337375984.16000009</v>
      </c>
      <c r="P233" s="870">
        <v>33737598.416000016</v>
      </c>
      <c r="Q233" s="870">
        <v>0</v>
      </c>
      <c r="R233" s="870">
        <v>0</v>
      </c>
      <c r="S233" s="870">
        <v>0</v>
      </c>
      <c r="T233" s="870">
        <v>0</v>
      </c>
      <c r="U233" s="870">
        <v>0</v>
      </c>
      <c r="V233" s="870">
        <v>0</v>
      </c>
      <c r="W233" s="870">
        <v>0</v>
      </c>
      <c r="X233" s="870">
        <v>33737598.416000016</v>
      </c>
      <c r="Y233" s="870">
        <v>0.10000000000000002</v>
      </c>
      <c r="Z233" s="870">
        <v>33737598.416000016</v>
      </c>
      <c r="AA233" s="870">
        <v>0</v>
      </c>
      <c r="AB233" s="870">
        <v>33737598.416000016</v>
      </c>
      <c r="AC233" s="870">
        <v>0</v>
      </c>
      <c r="AD233" s="870">
        <v>0</v>
      </c>
      <c r="AE233" s="870">
        <v>0</v>
      </c>
    </row>
    <row r="234" spans="1:31">
      <c r="A234" s="870" t="s">
        <v>1851</v>
      </c>
      <c r="B234" s="870">
        <v>13</v>
      </c>
      <c r="C234" s="870">
        <v>1304</v>
      </c>
      <c r="D234" s="870">
        <v>130405</v>
      </c>
      <c r="E234" s="870">
        <v>1304052514</v>
      </c>
      <c r="F234" s="870" t="s">
        <v>493</v>
      </c>
      <c r="G234" s="870">
        <v>91684874</v>
      </c>
      <c r="H234" s="870">
        <v>0</v>
      </c>
      <c r="I234" s="870">
        <v>0</v>
      </c>
      <c r="J234" s="870">
        <v>-91684874</v>
      </c>
      <c r="K234" s="870">
        <v>-91684874</v>
      </c>
      <c r="L234" s="870">
        <v>0</v>
      </c>
      <c r="M234" s="870">
        <v>0</v>
      </c>
      <c r="N234" s="870">
        <v>0</v>
      </c>
      <c r="O234" s="870">
        <v>0</v>
      </c>
      <c r="P234" s="870">
        <v>0</v>
      </c>
      <c r="Q234" s="870">
        <v>0</v>
      </c>
      <c r="R234" s="870">
        <v>0</v>
      </c>
      <c r="S234" s="870">
        <v>0</v>
      </c>
      <c r="T234" s="870">
        <v>0</v>
      </c>
      <c r="U234" s="870">
        <v>0</v>
      </c>
      <c r="V234" s="870">
        <v>0</v>
      </c>
      <c r="W234" s="870">
        <v>0</v>
      </c>
      <c r="X234" s="870">
        <v>0</v>
      </c>
      <c r="Y234" s="870">
        <v>0</v>
      </c>
      <c r="Z234" s="870">
        <v>0</v>
      </c>
      <c r="AA234" s="870">
        <v>0</v>
      </c>
      <c r="AB234" s="870">
        <v>0</v>
      </c>
      <c r="AC234" s="870">
        <v>0</v>
      </c>
      <c r="AD234" s="870">
        <v>0</v>
      </c>
      <c r="AE234" s="870">
        <v>0</v>
      </c>
    </row>
    <row r="235" spans="1:31">
      <c r="A235" s="870" t="s">
        <v>1851</v>
      </c>
      <c r="B235" s="870">
        <v>13</v>
      </c>
      <c r="C235" s="870">
        <v>1304</v>
      </c>
      <c r="D235" s="870">
        <v>130405</v>
      </c>
      <c r="E235" s="870">
        <v>1304052614</v>
      </c>
      <c r="F235" s="870" t="s">
        <v>494</v>
      </c>
      <c r="G235" s="870">
        <v>405259824</v>
      </c>
      <c r="H235" s="870">
        <v>0</v>
      </c>
      <c r="I235" s="870">
        <v>619279662.6322124</v>
      </c>
      <c r="J235" s="870">
        <v>214019838.63</v>
      </c>
      <c r="K235" s="870">
        <v>214019838.63</v>
      </c>
      <c r="L235" s="870">
        <v>0</v>
      </c>
      <c r="M235" s="870">
        <v>0</v>
      </c>
      <c r="N235" s="870">
        <v>0</v>
      </c>
      <c r="O235" s="870">
        <v>0</v>
      </c>
      <c r="P235" s="870">
        <v>0</v>
      </c>
      <c r="Q235" s="870">
        <v>0</v>
      </c>
      <c r="R235" s="870">
        <v>0</v>
      </c>
      <c r="S235" s="870">
        <v>0</v>
      </c>
      <c r="T235" s="870">
        <v>0</v>
      </c>
      <c r="U235" s="870">
        <v>0</v>
      </c>
      <c r="V235" s="870">
        <v>0</v>
      </c>
      <c r="W235" s="870">
        <v>0</v>
      </c>
      <c r="X235" s="870">
        <v>0</v>
      </c>
      <c r="Y235" s="870">
        <v>0</v>
      </c>
      <c r="Z235" s="870">
        <v>0</v>
      </c>
      <c r="AA235" s="870">
        <v>0</v>
      </c>
      <c r="AB235" s="870">
        <v>0</v>
      </c>
      <c r="AC235" s="870">
        <v>0</v>
      </c>
      <c r="AD235" s="870">
        <v>0</v>
      </c>
      <c r="AE235" s="870">
        <v>0</v>
      </c>
    </row>
    <row r="236" spans="1:31">
      <c r="A236" s="870" t="s">
        <v>1851</v>
      </c>
      <c r="B236" s="870">
        <v>13</v>
      </c>
      <c r="C236" s="870">
        <v>1304</v>
      </c>
      <c r="D236" s="870">
        <v>130405</v>
      </c>
      <c r="E236" s="870">
        <v>1304053814</v>
      </c>
      <c r="F236" s="870" t="s">
        <v>495</v>
      </c>
      <c r="G236" s="870">
        <v>146088414</v>
      </c>
      <c r="H236" s="870">
        <v>0</v>
      </c>
      <c r="I236" s="870">
        <v>147505009.17230514</v>
      </c>
      <c r="J236" s="870">
        <v>1416595.1699999869</v>
      </c>
      <c r="K236" s="870">
        <v>0</v>
      </c>
      <c r="L236" s="870">
        <v>1416595.1699999869</v>
      </c>
      <c r="M236" s="870">
        <v>0</v>
      </c>
      <c r="N236" s="870">
        <v>0</v>
      </c>
      <c r="O236" s="870">
        <v>1416595.1699999869</v>
      </c>
      <c r="P236" s="870">
        <v>141659.51699999868</v>
      </c>
      <c r="Q236" s="870">
        <v>0</v>
      </c>
      <c r="R236" s="870">
        <v>0</v>
      </c>
      <c r="S236" s="870">
        <v>0</v>
      </c>
      <c r="T236" s="870">
        <v>0</v>
      </c>
      <c r="U236" s="870">
        <v>0</v>
      </c>
      <c r="V236" s="870">
        <v>0</v>
      </c>
      <c r="W236" s="870">
        <v>0</v>
      </c>
      <c r="X236" s="870">
        <v>141659.51699999868</v>
      </c>
      <c r="Y236" s="870">
        <v>9.9999999999999992E-2</v>
      </c>
      <c r="Z236" s="870">
        <v>141659.51699999868</v>
      </c>
      <c r="AA236" s="870">
        <v>0</v>
      </c>
      <c r="AB236" s="870">
        <v>141659.51699999868</v>
      </c>
      <c r="AC236" s="870">
        <v>0</v>
      </c>
      <c r="AD236" s="870">
        <v>0</v>
      </c>
      <c r="AE236" s="870">
        <v>0</v>
      </c>
    </row>
    <row r="237" spans="1:31">
      <c r="A237" s="870" t="s">
        <v>1851</v>
      </c>
      <c r="B237" s="870">
        <v>13</v>
      </c>
      <c r="C237" s="870">
        <v>1304</v>
      </c>
      <c r="D237" s="870">
        <v>130405</v>
      </c>
      <c r="E237" s="870">
        <v>1304054114</v>
      </c>
      <c r="F237" s="870" t="s">
        <v>496</v>
      </c>
      <c r="G237" s="870">
        <v>79687500</v>
      </c>
      <c r="H237" s="870">
        <v>0</v>
      </c>
      <c r="I237" s="870">
        <v>79687500</v>
      </c>
      <c r="J237" s="870">
        <v>0</v>
      </c>
      <c r="K237" s="870">
        <v>0</v>
      </c>
      <c r="L237" s="870">
        <v>0</v>
      </c>
      <c r="M237" s="870">
        <v>0</v>
      </c>
      <c r="N237" s="870">
        <v>0</v>
      </c>
      <c r="O237" s="870">
        <v>0</v>
      </c>
      <c r="P237" s="870">
        <v>0</v>
      </c>
      <c r="Q237" s="870">
        <v>0</v>
      </c>
      <c r="R237" s="870">
        <v>0</v>
      </c>
      <c r="S237" s="870">
        <v>0</v>
      </c>
      <c r="T237" s="870">
        <v>0</v>
      </c>
      <c r="U237" s="870">
        <v>0</v>
      </c>
      <c r="V237" s="870">
        <v>0</v>
      </c>
      <c r="W237" s="870">
        <v>0</v>
      </c>
      <c r="X237" s="870">
        <v>0</v>
      </c>
      <c r="Y237" s="870">
        <v>0</v>
      </c>
      <c r="Z237" s="870">
        <v>0</v>
      </c>
      <c r="AA237" s="870">
        <v>0</v>
      </c>
      <c r="AB237" s="870">
        <v>0</v>
      </c>
      <c r="AC237" s="870">
        <v>0</v>
      </c>
      <c r="AD237" s="870">
        <v>0</v>
      </c>
      <c r="AE237" s="870">
        <v>0</v>
      </c>
    </row>
    <row r="238" spans="1:31">
      <c r="A238" s="870" t="s">
        <v>1851</v>
      </c>
      <c r="B238" s="870">
        <v>13</v>
      </c>
      <c r="C238" s="870">
        <v>1304</v>
      </c>
      <c r="D238" s="870">
        <v>130405</v>
      </c>
      <c r="E238" s="870">
        <v>1304054214</v>
      </c>
      <c r="F238" s="870" t="s">
        <v>497</v>
      </c>
      <c r="G238" s="870">
        <v>3291934834</v>
      </c>
      <c r="H238" s="870">
        <v>0</v>
      </c>
      <c r="I238" s="870">
        <v>3291934833.6300001</v>
      </c>
      <c r="J238" s="870">
        <v>-0.36999988555908203</v>
      </c>
      <c r="K238" s="870">
        <v>-0.36999988555908203</v>
      </c>
      <c r="L238" s="870">
        <v>0</v>
      </c>
      <c r="M238" s="870">
        <v>0</v>
      </c>
      <c r="N238" s="870">
        <v>0</v>
      </c>
      <c r="O238" s="870">
        <v>0</v>
      </c>
      <c r="P238" s="870">
        <v>0</v>
      </c>
      <c r="Q238" s="870">
        <v>0</v>
      </c>
      <c r="R238" s="870">
        <v>0</v>
      </c>
      <c r="S238" s="870">
        <v>0</v>
      </c>
      <c r="T238" s="870">
        <v>0</v>
      </c>
      <c r="U238" s="870">
        <v>0</v>
      </c>
      <c r="V238" s="870">
        <v>0</v>
      </c>
      <c r="W238" s="870">
        <v>0</v>
      </c>
      <c r="X238" s="870">
        <v>0</v>
      </c>
      <c r="Y238" s="870">
        <v>0</v>
      </c>
      <c r="Z238" s="870">
        <v>0</v>
      </c>
      <c r="AA238" s="870">
        <v>0</v>
      </c>
      <c r="AB238" s="870">
        <v>0</v>
      </c>
      <c r="AC238" s="870">
        <v>0</v>
      </c>
      <c r="AD238" s="870">
        <v>0</v>
      </c>
      <c r="AE238" s="870">
        <v>0</v>
      </c>
    </row>
    <row r="239" spans="1:31">
      <c r="A239" s="870" t="s">
        <v>1851</v>
      </c>
      <c r="B239" s="870">
        <v>13</v>
      </c>
      <c r="C239" s="870">
        <v>1304</v>
      </c>
      <c r="D239" s="870">
        <v>130405</v>
      </c>
      <c r="E239" s="870">
        <v>1304055614</v>
      </c>
      <c r="F239" s="870" t="s">
        <v>498</v>
      </c>
      <c r="G239" s="870">
        <v>2490444000</v>
      </c>
      <c r="H239" s="870">
        <v>0</v>
      </c>
      <c r="I239" s="870">
        <v>2490444000</v>
      </c>
      <c r="J239" s="870">
        <v>0</v>
      </c>
      <c r="K239" s="870">
        <v>0</v>
      </c>
      <c r="L239" s="870">
        <v>0</v>
      </c>
      <c r="M239" s="870">
        <v>0</v>
      </c>
      <c r="N239" s="870">
        <v>0</v>
      </c>
      <c r="O239" s="870">
        <v>0</v>
      </c>
      <c r="P239" s="870">
        <v>0</v>
      </c>
      <c r="Q239" s="870">
        <v>0</v>
      </c>
      <c r="R239" s="870">
        <v>0</v>
      </c>
      <c r="S239" s="870">
        <v>0</v>
      </c>
      <c r="T239" s="870">
        <v>0</v>
      </c>
      <c r="U239" s="870">
        <v>0</v>
      </c>
      <c r="V239" s="870">
        <v>0</v>
      </c>
      <c r="W239" s="870">
        <v>0</v>
      </c>
      <c r="X239" s="870">
        <v>0</v>
      </c>
      <c r="Y239" s="870">
        <v>0</v>
      </c>
      <c r="Z239" s="870">
        <v>0</v>
      </c>
      <c r="AA239" s="870">
        <v>0</v>
      </c>
      <c r="AB239" s="870">
        <v>0</v>
      </c>
      <c r="AC239" s="870">
        <v>0</v>
      </c>
      <c r="AD239" s="870">
        <v>0</v>
      </c>
      <c r="AE239" s="870">
        <v>0</v>
      </c>
    </row>
    <row r="240" spans="1:31">
      <c r="A240" s="870" t="s">
        <v>1851</v>
      </c>
      <c r="B240" s="870">
        <v>13</v>
      </c>
      <c r="C240" s="870">
        <v>1304</v>
      </c>
      <c r="D240" s="870">
        <v>130410</v>
      </c>
      <c r="E240" s="870">
        <v>1304100814</v>
      </c>
      <c r="F240" s="870" t="s">
        <v>499</v>
      </c>
      <c r="G240" s="870">
        <v>836434706</v>
      </c>
      <c r="H240" s="870">
        <v>0</v>
      </c>
      <c r="I240" s="870">
        <v>1939350229.8899999</v>
      </c>
      <c r="J240" s="870">
        <v>1102915523.8900001</v>
      </c>
      <c r="K240" s="870">
        <v>0</v>
      </c>
      <c r="L240" s="870">
        <v>1102915523.8900001</v>
      </c>
      <c r="M240" s="870">
        <v>0</v>
      </c>
      <c r="N240" s="870">
        <v>0</v>
      </c>
      <c r="O240" s="870">
        <v>1102915523.8900001</v>
      </c>
      <c r="P240" s="870">
        <v>110291552.38900001</v>
      </c>
      <c r="Q240" s="870">
        <v>0</v>
      </c>
      <c r="R240" s="870">
        <v>0</v>
      </c>
      <c r="S240" s="870">
        <v>0</v>
      </c>
      <c r="T240" s="870">
        <v>0</v>
      </c>
      <c r="U240" s="870">
        <v>0</v>
      </c>
      <c r="V240" s="870">
        <v>0</v>
      </c>
      <c r="W240" s="870">
        <v>0</v>
      </c>
      <c r="X240" s="870">
        <v>110291552.38900001</v>
      </c>
      <c r="Y240" s="870">
        <v>0.1</v>
      </c>
      <c r="Z240" s="870">
        <v>110291552.38900001</v>
      </c>
      <c r="AA240" s="870">
        <v>0</v>
      </c>
      <c r="AB240" s="870">
        <v>110291552.38900001</v>
      </c>
      <c r="AC240" s="870">
        <v>0</v>
      </c>
      <c r="AD240" s="870">
        <v>0</v>
      </c>
      <c r="AE240" s="870">
        <v>0</v>
      </c>
    </row>
    <row r="241" spans="1:31">
      <c r="A241" s="870" t="s">
        <v>1851</v>
      </c>
      <c r="B241" s="870">
        <v>13</v>
      </c>
      <c r="C241" s="870">
        <v>1304</v>
      </c>
      <c r="D241" s="870">
        <v>130410</v>
      </c>
      <c r="E241" s="870">
        <v>1304101108</v>
      </c>
      <c r="F241" s="870" t="s">
        <v>500</v>
      </c>
      <c r="G241" s="870">
        <v>3676808704</v>
      </c>
      <c r="H241" s="870">
        <v>0</v>
      </c>
      <c r="I241" s="870">
        <v>0</v>
      </c>
      <c r="J241" s="870">
        <v>-3676808704</v>
      </c>
      <c r="K241" s="870">
        <v>0</v>
      </c>
      <c r="L241" s="870">
        <v>0</v>
      </c>
      <c r="M241" s="870">
        <v>-3676808704</v>
      </c>
      <c r="N241" s="870">
        <v>0</v>
      </c>
      <c r="O241" s="870">
        <v>-3676808704</v>
      </c>
      <c r="P241" s="870">
        <v>-367680870.40000004</v>
      </c>
      <c r="Q241" s="870">
        <v>0</v>
      </c>
      <c r="R241" s="870">
        <v>0</v>
      </c>
      <c r="S241" s="870">
        <v>0</v>
      </c>
      <c r="T241" s="870">
        <v>0</v>
      </c>
      <c r="U241" s="870">
        <v>0</v>
      </c>
      <c r="V241" s="870">
        <v>0</v>
      </c>
      <c r="W241" s="870">
        <v>0</v>
      </c>
      <c r="X241" s="870">
        <v>-367680870.40000004</v>
      </c>
      <c r="Y241" s="870">
        <v>0.1</v>
      </c>
      <c r="Z241" s="870">
        <v>0</v>
      </c>
      <c r="AA241" s="870">
        <v>-367680870.40000004</v>
      </c>
      <c r="AB241" s="870">
        <v>0</v>
      </c>
      <c r="AC241" s="870">
        <v>-367680870.40000004</v>
      </c>
      <c r="AD241" s="870">
        <v>0</v>
      </c>
      <c r="AE241" s="870">
        <v>0</v>
      </c>
    </row>
    <row r="242" spans="1:31">
      <c r="A242" s="870" t="s">
        <v>1851</v>
      </c>
      <c r="B242" s="870">
        <v>13</v>
      </c>
      <c r="C242" s="870">
        <v>1304</v>
      </c>
      <c r="D242" s="870">
        <v>130410</v>
      </c>
      <c r="E242" s="870">
        <v>1304101408</v>
      </c>
      <c r="F242" s="870" t="s">
        <v>501</v>
      </c>
      <c r="G242" s="870">
        <v>256054523</v>
      </c>
      <c r="H242" s="870">
        <v>0</v>
      </c>
      <c r="I242" s="870">
        <v>0</v>
      </c>
      <c r="J242" s="870">
        <v>-256054523</v>
      </c>
      <c r="K242" s="870">
        <v>0</v>
      </c>
      <c r="L242" s="870">
        <v>0</v>
      </c>
      <c r="M242" s="870">
        <v>-256054523</v>
      </c>
      <c r="N242" s="870">
        <v>0</v>
      </c>
      <c r="O242" s="870">
        <v>-256054523</v>
      </c>
      <c r="P242" s="870">
        <v>-25605452.300000001</v>
      </c>
      <c r="Q242" s="870">
        <v>0</v>
      </c>
      <c r="R242" s="870">
        <v>0</v>
      </c>
      <c r="S242" s="870">
        <v>0</v>
      </c>
      <c r="T242" s="870">
        <v>0</v>
      </c>
      <c r="U242" s="870">
        <v>0</v>
      </c>
      <c r="V242" s="870">
        <v>0</v>
      </c>
      <c r="W242" s="870">
        <v>0</v>
      </c>
      <c r="X242" s="870">
        <v>-25605452.300000001</v>
      </c>
      <c r="Y242" s="870">
        <v>0.1</v>
      </c>
      <c r="Z242" s="870">
        <v>0</v>
      </c>
      <c r="AA242" s="870">
        <v>-25605452.300000001</v>
      </c>
      <c r="AB242" s="870">
        <v>0</v>
      </c>
      <c r="AC242" s="870">
        <v>-25605452.300000001</v>
      </c>
      <c r="AD242" s="870">
        <v>0</v>
      </c>
      <c r="AE242" s="870">
        <v>0</v>
      </c>
    </row>
    <row r="243" spans="1:31">
      <c r="A243" s="870" t="s">
        <v>1851</v>
      </c>
      <c r="B243" s="870">
        <v>13</v>
      </c>
      <c r="C243" s="870">
        <v>1304</v>
      </c>
      <c r="D243" s="870">
        <v>130410</v>
      </c>
      <c r="E243" s="870">
        <v>1304101914</v>
      </c>
      <c r="F243" s="870" t="s">
        <v>502</v>
      </c>
      <c r="G243" s="870">
        <v>900786071</v>
      </c>
      <c r="H243" s="870">
        <v>0</v>
      </c>
      <c r="I243" s="870">
        <v>0</v>
      </c>
      <c r="J243" s="870">
        <v>-900786071</v>
      </c>
      <c r="K243" s="870">
        <v>0</v>
      </c>
      <c r="L243" s="870">
        <v>0</v>
      </c>
      <c r="M243" s="870">
        <v>-900786071</v>
      </c>
      <c r="N243" s="870">
        <v>0</v>
      </c>
      <c r="O243" s="870">
        <v>-900786071</v>
      </c>
      <c r="P243" s="870">
        <v>-90078607.100000024</v>
      </c>
      <c r="Q243" s="870">
        <v>0</v>
      </c>
      <c r="R243" s="870">
        <v>0</v>
      </c>
      <c r="S243" s="870">
        <v>0</v>
      </c>
      <c r="T243" s="870">
        <v>0</v>
      </c>
      <c r="U243" s="870">
        <v>0</v>
      </c>
      <c r="V243" s="870">
        <v>0</v>
      </c>
      <c r="W243" s="870">
        <v>0</v>
      </c>
      <c r="X243" s="870">
        <v>-90078607.100000024</v>
      </c>
      <c r="Y243" s="870">
        <v>0.10000000000000003</v>
      </c>
      <c r="Z243" s="870">
        <v>0</v>
      </c>
      <c r="AA243" s="870">
        <v>-90078607.100000024</v>
      </c>
      <c r="AB243" s="870">
        <v>0</v>
      </c>
      <c r="AC243" s="870">
        <v>-90078607.100000024</v>
      </c>
      <c r="AD243" s="870">
        <v>0</v>
      </c>
      <c r="AE243" s="870">
        <v>0</v>
      </c>
    </row>
    <row r="244" spans="1:31">
      <c r="A244" s="870" t="s">
        <v>1851</v>
      </c>
      <c r="B244" s="870">
        <v>13</v>
      </c>
      <c r="C244" s="870">
        <v>1304</v>
      </c>
      <c r="D244" s="870">
        <v>130410</v>
      </c>
      <c r="E244" s="870">
        <v>1304107004</v>
      </c>
      <c r="F244" s="870" t="s">
        <v>3506</v>
      </c>
      <c r="G244" s="870">
        <v>0</v>
      </c>
      <c r="H244" s="870">
        <v>0</v>
      </c>
      <c r="I244" s="870">
        <v>0</v>
      </c>
      <c r="J244" s="870">
        <v>0</v>
      </c>
      <c r="K244" s="870">
        <v>0</v>
      </c>
      <c r="L244" s="870">
        <v>0</v>
      </c>
      <c r="M244" s="870">
        <v>0</v>
      </c>
      <c r="N244" s="870">
        <v>0</v>
      </c>
      <c r="O244" s="870">
        <v>0</v>
      </c>
      <c r="P244" s="870">
        <v>0</v>
      </c>
      <c r="Q244" s="870">
        <v>0</v>
      </c>
      <c r="R244" s="870">
        <v>0</v>
      </c>
      <c r="S244" s="870">
        <v>0</v>
      </c>
      <c r="T244" s="870">
        <v>0</v>
      </c>
      <c r="U244" s="870">
        <v>0</v>
      </c>
      <c r="V244" s="870">
        <v>0</v>
      </c>
      <c r="W244" s="870">
        <v>0</v>
      </c>
      <c r="X244" s="870">
        <v>0</v>
      </c>
      <c r="Y244" s="870">
        <v>0</v>
      </c>
      <c r="Z244" s="870">
        <v>0</v>
      </c>
      <c r="AA244" s="870">
        <v>0</v>
      </c>
      <c r="AB244" s="870">
        <v>0</v>
      </c>
      <c r="AC244" s="870">
        <v>0</v>
      </c>
      <c r="AD244" s="870">
        <v>0</v>
      </c>
      <c r="AE244" s="870">
        <v>0</v>
      </c>
    </row>
    <row r="245" spans="1:31">
      <c r="A245" s="870" t="s">
        <v>1858</v>
      </c>
      <c r="B245" s="870">
        <v>13</v>
      </c>
      <c r="C245" s="870">
        <v>1305</v>
      </c>
      <c r="D245" s="870">
        <v>130505</v>
      </c>
      <c r="E245" s="870">
        <v>1305050100</v>
      </c>
      <c r="F245" s="870" t="s">
        <v>503</v>
      </c>
      <c r="G245" s="870">
        <v>2574205385000</v>
      </c>
      <c r="H245" s="870">
        <v>0</v>
      </c>
      <c r="I245" s="870">
        <v>2644157603340.3892</v>
      </c>
      <c r="J245" s="870">
        <v>69952218340.390137</v>
      </c>
      <c r="K245" s="870">
        <v>0</v>
      </c>
      <c r="L245" s="870">
        <v>69952218340.390137</v>
      </c>
      <c r="M245" s="870">
        <v>0</v>
      </c>
      <c r="N245" s="870">
        <v>0</v>
      </c>
      <c r="O245" s="870">
        <v>69952218340.390137</v>
      </c>
      <c r="P245" s="870">
        <v>25882320785.944351</v>
      </c>
      <c r="Q245" s="870">
        <v>0</v>
      </c>
      <c r="R245" s="870">
        <v>0</v>
      </c>
      <c r="S245" s="870">
        <v>0</v>
      </c>
      <c r="T245" s="870">
        <v>0</v>
      </c>
      <c r="U245" s="870">
        <v>0</v>
      </c>
      <c r="V245" s="870">
        <v>0</v>
      </c>
      <c r="W245" s="870">
        <v>0</v>
      </c>
      <c r="X245" s="870">
        <v>25882320785.944351</v>
      </c>
      <c r="Y245" s="870">
        <v>0.37</v>
      </c>
      <c r="Z245" s="870">
        <v>25882320785.944351</v>
      </c>
      <c r="AA245" s="870">
        <v>0</v>
      </c>
      <c r="AB245" s="870">
        <v>25882320785.944351</v>
      </c>
      <c r="AC245" s="870">
        <v>0</v>
      </c>
      <c r="AD245" s="870">
        <v>0</v>
      </c>
      <c r="AE245" s="870">
        <v>0</v>
      </c>
    </row>
    <row r="246" spans="1:31">
      <c r="A246" s="870" t="s">
        <v>1858</v>
      </c>
      <c r="B246" s="870">
        <v>13</v>
      </c>
      <c r="C246" s="870">
        <v>1305</v>
      </c>
      <c r="D246" s="870">
        <v>130505</v>
      </c>
      <c r="E246" s="870">
        <v>1305050714</v>
      </c>
      <c r="F246" s="870" t="s">
        <v>504</v>
      </c>
      <c r="G246" s="870">
        <v>48204404153</v>
      </c>
      <c r="H246" s="870">
        <v>0</v>
      </c>
      <c r="I246" s="870">
        <v>45071663073.149269</v>
      </c>
      <c r="J246" s="870">
        <v>-3132741079.8499985</v>
      </c>
      <c r="K246" s="870">
        <v>0</v>
      </c>
      <c r="L246" s="870">
        <v>0</v>
      </c>
      <c r="M246" s="870">
        <v>-3132741079.8499985</v>
      </c>
      <c r="N246" s="870">
        <v>0</v>
      </c>
      <c r="O246" s="870">
        <v>-3132741079.8499985</v>
      </c>
      <c r="P246" s="870">
        <v>-1159114199.5444994</v>
      </c>
      <c r="Q246" s="870">
        <v>0</v>
      </c>
      <c r="R246" s="870">
        <v>0</v>
      </c>
      <c r="S246" s="870">
        <v>0</v>
      </c>
      <c r="T246" s="870">
        <v>0</v>
      </c>
      <c r="U246" s="870">
        <v>0</v>
      </c>
      <c r="V246" s="870">
        <v>0</v>
      </c>
      <c r="W246" s="870">
        <v>0</v>
      </c>
      <c r="X246" s="870">
        <v>-1159114199.5444994</v>
      </c>
      <c r="Y246" s="870">
        <v>0.37</v>
      </c>
      <c r="Z246" s="870">
        <v>0</v>
      </c>
      <c r="AA246" s="870">
        <v>-1159114199.5444994</v>
      </c>
      <c r="AB246" s="870">
        <v>0</v>
      </c>
      <c r="AC246" s="870">
        <v>-1159114199.5444994</v>
      </c>
      <c r="AD246" s="870">
        <v>0</v>
      </c>
      <c r="AE246" s="870">
        <v>0</v>
      </c>
    </row>
    <row r="247" spans="1:31">
      <c r="A247" s="870" t="s">
        <v>1858</v>
      </c>
      <c r="B247" s="870">
        <v>13</v>
      </c>
      <c r="C247" s="870">
        <v>1309</v>
      </c>
      <c r="D247" s="870">
        <v>130905</v>
      </c>
      <c r="E247" s="870">
        <v>1309050100</v>
      </c>
      <c r="F247" s="870" t="s">
        <v>3907</v>
      </c>
      <c r="G247" s="870">
        <v>110100531260</v>
      </c>
      <c r="H247" s="870">
        <v>0</v>
      </c>
      <c r="I247" s="870">
        <v>0</v>
      </c>
      <c r="J247" s="870">
        <v>-110100531260</v>
      </c>
      <c r="K247" s="870">
        <v>0</v>
      </c>
      <c r="L247" s="870">
        <v>0</v>
      </c>
      <c r="M247" s="870">
        <v>-110100531260</v>
      </c>
      <c r="N247" s="870">
        <v>0</v>
      </c>
      <c r="O247" s="870">
        <v>-110100531260</v>
      </c>
      <c r="P247" s="870">
        <v>-40737196566.199997</v>
      </c>
      <c r="Q247" s="870">
        <v>0</v>
      </c>
      <c r="R247" s="870">
        <v>0</v>
      </c>
      <c r="S247" s="870">
        <v>0</v>
      </c>
      <c r="T247" s="870">
        <v>0</v>
      </c>
      <c r="U247" s="870">
        <v>0</v>
      </c>
      <c r="V247" s="870">
        <v>0</v>
      </c>
      <c r="W247" s="870">
        <v>0</v>
      </c>
      <c r="X247" s="870">
        <v>-40737196566.199997</v>
      </c>
      <c r="Y247" s="870">
        <v>0.37</v>
      </c>
      <c r="Z247" s="870">
        <v>0</v>
      </c>
      <c r="AA247" s="870">
        <v>-40737196566.199997</v>
      </c>
      <c r="AB247" s="870">
        <v>0</v>
      </c>
      <c r="AC247" s="870">
        <v>-40737196566.199997</v>
      </c>
      <c r="AD247" s="870">
        <v>0</v>
      </c>
      <c r="AE247" s="870">
        <v>0</v>
      </c>
    </row>
    <row r="248" spans="1:31">
      <c r="A248" s="870" t="s">
        <v>1851</v>
      </c>
      <c r="B248" s="870">
        <v>13</v>
      </c>
      <c r="C248" s="870">
        <v>1315</v>
      </c>
      <c r="D248" s="870">
        <v>131505</v>
      </c>
      <c r="E248" s="870">
        <v>1315050114</v>
      </c>
      <c r="F248" s="870" t="s">
        <v>352</v>
      </c>
      <c r="G248" s="870">
        <v>396015038055</v>
      </c>
      <c r="H248" s="870">
        <v>0</v>
      </c>
      <c r="I248" s="870">
        <v>451588617417</v>
      </c>
      <c r="J248" s="870">
        <v>55573579362</v>
      </c>
      <c r="K248" s="870">
        <v>0</v>
      </c>
      <c r="L248" s="870">
        <v>55573579362</v>
      </c>
      <c r="M248" s="870">
        <v>0</v>
      </c>
      <c r="N248" s="870">
        <v>0</v>
      </c>
      <c r="O248" s="870">
        <v>55573579362</v>
      </c>
      <c r="P248" s="870">
        <v>20562224363.939999</v>
      </c>
      <c r="Q248" s="870">
        <v>0</v>
      </c>
      <c r="R248" s="870">
        <v>0</v>
      </c>
      <c r="S248" s="870">
        <v>0</v>
      </c>
      <c r="T248" s="870">
        <v>0</v>
      </c>
      <c r="U248" s="870">
        <v>0</v>
      </c>
      <c r="V248" s="870">
        <v>0</v>
      </c>
      <c r="W248" s="870">
        <v>0</v>
      </c>
      <c r="X248" s="870">
        <v>20562224363.939999</v>
      </c>
      <c r="Y248" s="870">
        <v>0.37</v>
      </c>
      <c r="Z248" s="870">
        <v>20562224363.939999</v>
      </c>
      <c r="AA248" s="870">
        <v>0</v>
      </c>
      <c r="AB248" s="870">
        <v>20562224363.939999</v>
      </c>
      <c r="AC248" s="870">
        <v>0</v>
      </c>
      <c r="AD248" s="870">
        <v>0</v>
      </c>
      <c r="AE248" s="870">
        <v>0</v>
      </c>
    </row>
    <row r="249" spans="1:31">
      <c r="A249" s="870" t="s">
        <v>1851</v>
      </c>
      <c r="B249" s="870">
        <v>13</v>
      </c>
      <c r="C249" s="870">
        <v>1315</v>
      </c>
      <c r="D249" s="870">
        <v>131505</v>
      </c>
      <c r="E249" s="870">
        <v>1315050214</v>
      </c>
      <c r="F249" s="870" t="s">
        <v>266</v>
      </c>
      <c r="G249" s="870">
        <v>591354075741</v>
      </c>
      <c r="H249" s="870">
        <v>0</v>
      </c>
      <c r="I249" s="870">
        <v>102048985392</v>
      </c>
      <c r="J249" s="870">
        <v>-489305090349</v>
      </c>
      <c r="K249" s="870">
        <v>0</v>
      </c>
      <c r="L249" s="870">
        <v>0</v>
      </c>
      <c r="M249" s="870">
        <v>-489305090349</v>
      </c>
      <c r="N249" s="870">
        <v>0</v>
      </c>
      <c r="O249" s="870">
        <v>-489305090349</v>
      </c>
      <c r="P249" s="870">
        <v>-48930509034.900002</v>
      </c>
      <c r="Q249" s="870">
        <v>0</v>
      </c>
      <c r="R249" s="870">
        <v>0</v>
      </c>
      <c r="S249" s="870">
        <v>0</v>
      </c>
      <c r="T249" s="870">
        <v>0</v>
      </c>
      <c r="U249" s="870">
        <v>0</v>
      </c>
      <c r="V249" s="870">
        <v>0</v>
      </c>
      <c r="W249" s="870">
        <v>0</v>
      </c>
      <c r="X249" s="870">
        <v>-48930509034.900002</v>
      </c>
      <c r="Y249" s="870">
        <v>0.1</v>
      </c>
      <c r="Z249" s="870">
        <v>0</v>
      </c>
      <c r="AA249" s="870">
        <v>-48930509034.900002</v>
      </c>
      <c r="AB249" s="870">
        <v>0</v>
      </c>
      <c r="AC249" s="870">
        <v>-48930509034.900002</v>
      </c>
      <c r="AD249" s="870">
        <v>0</v>
      </c>
      <c r="AE249" s="870">
        <v>0</v>
      </c>
    </row>
    <row r="250" spans="1:31">
      <c r="A250" s="870" t="s">
        <v>1851</v>
      </c>
      <c r="B250" s="870">
        <v>13</v>
      </c>
      <c r="C250" s="870">
        <v>1315</v>
      </c>
      <c r="D250" s="870">
        <v>131505</v>
      </c>
      <c r="E250" s="870">
        <v>1315050314</v>
      </c>
      <c r="F250" s="870" t="s">
        <v>267</v>
      </c>
      <c r="G250" s="870">
        <v>-20647395680</v>
      </c>
      <c r="H250" s="870">
        <v>0</v>
      </c>
      <c r="I250" s="870">
        <v>182809503613.68219</v>
      </c>
      <c r="J250" s="870">
        <v>203456899293.67999</v>
      </c>
      <c r="K250" s="870">
        <v>203456899293.67999</v>
      </c>
      <c r="L250" s="870">
        <v>0</v>
      </c>
      <c r="M250" s="870">
        <v>0</v>
      </c>
      <c r="N250" s="870">
        <v>0</v>
      </c>
      <c r="O250" s="870">
        <v>0</v>
      </c>
      <c r="P250" s="870">
        <v>0</v>
      </c>
      <c r="Q250" s="870">
        <v>0</v>
      </c>
      <c r="R250" s="870">
        <v>0</v>
      </c>
      <c r="S250" s="870">
        <v>0</v>
      </c>
      <c r="T250" s="870">
        <v>0</v>
      </c>
      <c r="U250" s="870">
        <v>0</v>
      </c>
      <c r="V250" s="870">
        <v>0</v>
      </c>
      <c r="W250" s="870">
        <v>0</v>
      </c>
      <c r="X250" s="870">
        <v>0</v>
      </c>
      <c r="Y250" s="870">
        <v>0</v>
      </c>
      <c r="Z250" s="870">
        <v>0</v>
      </c>
      <c r="AA250" s="870">
        <v>0</v>
      </c>
      <c r="AB250" s="870">
        <v>0</v>
      </c>
      <c r="AC250" s="870">
        <v>0</v>
      </c>
      <c r="AD250" s="870">
        <v>0</v>
      </c>
      <c r="AE250" s="870">
        <v>0</v>
      </c>
    </row>
    <row r="251" spans="1:31">
      <c r="A251" s="870" t="s">
        <v>1851</v>
      </c>
      <c r="B251" s="870">
        <v>13</v>
      </c>
      <c r="C251" s="870">
        <v>1315</v>
      </c>
      <c r="D251" s="870">
        <v>131505</v>
      </c>
      <c r="E251" s="870">
        <v>1315050414</v>
      </c>
      <c r="F251" s="870" t="s">
        <v>505</v>
      </c>
      <c r="G251" s="870">
        <v>3620276061</v>
      </c>
      <c r="H251" s="870">
        <v>0</v>
      </c>
      <c r="I251" s="870">
        <v>0</v>
      </c>
      <c r="J251" s="870">
        <v>-3620276061</v>
      </c>
      <c r="K251" s="870">
        <v>-3620276061</v>
      </c>
      <c r="L251" s="870">
        <v>0</v>
      </c>
      <c r="M251" s="870">
        <v>0</v>
      </c>
      <c r="N251" s="870">
        <v>0</v>
      </c>
      <c r="O251" s="870">
        <v>0</v>
      </c>
      <c r="P251" s="870">
        <v>0</v>
      </c>
      <c r="Q251" s="870">
        <v>0</v>
      </c>
      <c r="R251" s="870">
        <v>0</v>
      </c>
      <c r="S251" s="870">
        <v>0</v>
      </c>
      <c r="T251" s="870">
        <v>0</v>
      </c>
      <c r="U251" s="870">
        <v>0</v>
      </c>
      <c r="V251" s="870">
        <v>0</v>
      </c>
      <c r="W251" s="870">
        <v>0</v>
      </c>
      <c r="X251" s="870">
        <v>0</v>
      </c>
      <c r="Y251" s="870">
        <v>0</v>
      </c>
      <c r="Z251" s="870">
        <v>0</v>
      </c>
      <c r="AA251" s="870">
        <v>0</v>
      </c>
      <c r="AB251" s="870">
        <v>0</v>
      </c>
      <c r="AC251" s="870">
        <v>0</v>
      </c>
      <c r="AD251" s="870">
        <v>0</v>
      </c>
      <c r="AE251" s="870">
        <v>0</v>
      </c>
    </row>
    <row r="252" spans="1:31">
      <c r="A252" s="870" t="s">
        <v>1851</v>
      </c>
      <c r="B252" s="870">
        <v>13</v>
      </c>
      <c r="C252" s="870">
        <v>1315</v>
      </c>
      <c r="D252" s="870">
        <v>131505</v>
      </c>
      <c r="E252" s="870">
        <v>1315050614</v>
      </c>
      <c r="F252" s="870" t="s">
        <v>506</v>
      </c>
      <c r="G252" s="870">
        <v>822767173139</v>
      </c>
      <c r="H252" s="870">
        <v>0</v>
      </c>
      <c r="I252" s="870">
        <v>934765471455.64832</v>
      </c>
      <c r="J252" s="870">
        <v>111998298316.65002</v>
      </c>
      <c r="K252" s="870">
        <v>111998298316.65002</v>
      </c>
      <c r="L252" s="870">
        <v>0</v>
      </c>
      <c r="M252" s="870">
        <v>0</v>
      </c>
      <c r="N252" s="870">
        <v>0</v>
      </c>
      <c r="O252" s="870">
        <v>0</v>
      </c>
      <c r="P252" s="870">
        <v>0</v>
      </c>
      <c r="Q252" s="870">
        <v>0</v>
      </c>
      <c r="R252" s="870">
        <v>0</v>
      </c>
      <c r="S252" s="870">
        <v>0</v>
      </c>
      <c r="T252" s="870">
        <v>0</v>
      </c>
      <c r="U252" s="870">
        <v>0</v>
      </c>
      <c r="V252" s="870">
        <v>0</v>
      </c>
      <c r="W252" s="870">
        <v>0</v>
      </c>
      <c r="X252" s="870">
        <v>0</v>
      </c>
      <c r="Y252" s="870">
        <v>0</v>
      </c>
      <c r="Z252" s="870">
        <v>0</v>
      </c>
      <c r="AA252" s="870">
        <v>0</v>
      </c>
      <c r="AB252" s="870">
        <v>0</v>
      </c>
      <c r="AC252" s="870">
        <v>0</v>
      </c>
      <c r="AD252" s="870">
        <v>0</v>
      </c>
      <c r="AE252" s="870">
        <v>0</v>
      </c>
    </row>
    <row r="253" spans="1:31">
      <c r="A253" s="870" t="s">
        <v>1851</v>
      </c>
      <c r="B253" s="870">
        <v>13</v>
      </c>
      <c r="C253" s="870">
        <v>1315</v>
      </c>
      <c r="D253" s="870">
        <v>131505</v>
      </c>
      <c r="E253" s="870">
        <v>1315050714</v>
      </c>
      <c r="F253" s="870" t="s">
        <v>507</v>
      </c>
      <c r="G253" s="870">
        <v>31187640259</v>
      </c>
      <c r="H253" s="870">
        <v>0</v>
      </c>
      <c r="I253" s="870">
        <v>0</v>
      </c>
      <c r="J253" s="870">
        <v>-31187640259</v>
      </c>
      <c r="K253" s="870">
        <v>-31187640259</v>
      </c>
      <c r="L253" s="870">
        <v>0</v>
      </c>
      <c r="M253" s="870">
        <v>0</v>
      </c>
      <c r="N253" s="870">
        <v>0</v>
      </c>
      <c r="O253" s="870">
        <v>0</v>
      </c>
      <c r="P253" s="870">
        <v>0</v>
      </c>
      <c r="Q253" s="870">
        <v>0</v>
      </c>
      <c r="R253" s="870">
        <v>0</v>
      </c>
      <c r="S253" s="870">
        <v>0</v>
      </c>
      <c r="T253" s="870">
        <v>0</v>
      </c>
      <c r="U253" s="870">
        <v>0</v>
      </c>
      <c r="V253" s="870">
        <v>0</v>
      </c>
      <c r="W253" s="870">
        <v>0</v>
      </c>
      <c r="X253" s="870">
        <v>0</v>
      </c>
      <c r="Y253" s="870">
        <v>0</v>
      </c>
      <c r="Z253" s="870">
        <v>0</v>
      </c>
      <c r="AA253" s="870">
        <v>0</v>
      </c>
      <c r="AB253" s="870">
        <v>0</v>
      </c>
      <c r="AC253" s="870">
        <v>0</v>
      </c>
      <c r="AD253" s="870">
        <v>0</v>
      </c>
      <c r="AE253" s="870">
        <v>0</v>
      </c>
    </row>
    <row r="254" spans="1:31">
      <c r="A254" s="870" t="s">
        <v>1851</v>
      </c>
      <c r="B254" s="870">
        <v>13</v>
      </c>
      <c r="C254" s="870">
        <v>1315</v>
      </c>
      <c r="D254" s="870">
        <v>131505</v>
      </c>
      <c r="E254" s="870">
        <v>1315051000</v>
      </c>
      <c r="F254" s="870" t="s">
        <v>268</v>
      </c>
      <c r="G254" s="870">
        <v>5431083442</v>
      </c>
      <c r="H254" s="870">
        <v>0</v>
      </c>
      <c r="I254" s="870">
        <v>5447536658.8500004</v>
      </c>
      <c r="J254" s="870">
        <v>16453216.850000381</v>
      </c>
      <c r="K254" s="870">
        <v>0</v>
      </c>
      <c r="L254" s="870">
        <v>16453216.850000381</v>
      </c>
      <c r="M254" s="870">
        <v>0</v>
      </c>
      <c r="N254" s="870">
        <v>0</v>
      </c>
      <c r="O254" s="870">
        <v>16453216.850000381</v>
      </c>
      <c r="P254" s="870">
        <v>1645321.6850000382</v>
      </c>
      <c r="Q254" s="870">
        <v>0</v>
      </c>
      <c r="R254" s="870">
        <v>0</v>
      </c>
      <c r="S254" s="870">
        <v>0</v>
      </c>
      <c r="T254" s="870">
        <v>0</v>
      </c>
      <c r="U254" s="870">
        <v>0</v>
      </c>
      <c r="V254" s="870">
        <v>0</v>
      </c>
      <c r="W254" s="870">
        <v>0</v>
      </c>
      <c r="X254" s="870">
        <v>1645321.6850000382</v>
      </c>
      <c r="Y254" s="870">
        <v>0.1</v>
      </c>
      <c r="Z254" s="870">
        <v>1645321.6850000382</v>
      </c>
      <c r="AA254" s="870">
        <v>0</v>
      </c>
      <c r="AB254" s="870">
        <v>1645321.6850000382</v>
      </c>
      <c r="AC254" s="870">
        <v>0</v>
      </c>
      <c r="AD254" s="870">
        <v>0</v>
      </c>
      <c r="AE254" s="870">
        <v>0</v>
      </c>
    </row>
    <row r="255" spans="1:31">
      <c r="A255" s="870" t="s">
        <v>1851</v>
      </c>
      <c r="B255" s="870">
        <v>13</v>
      </c>
      <c r="C255" s="870">
        <v>1315</v>
      </c>
      <c r="D255" s="870">
        <v>131505</v>
      </c>
      <c r="E255" s="870">
        <v>1315051103</v>
      </c>
      <c r="F255" s="870" t="s">
        <v>269</v>
      </c>
      <c r="G255" s="870">
        <v>33147686032</v>
      </c>
      <c r="H255" s="870">
        <v>0</v>
      </c>
      <c r="I255" s="870">
        <v>0</v>
      </c>
      <c r="J255" s="870">
        <v>-33147686032</v>
      </c>
      <c r="K255" s="870">
        <v>-33147686032</v>
      </c>
      <c r="L255" s="870">
        <v>0</v>
      </c>
      <c r="M255" s="870">
        <v>0</v>
      </c>
      <c r="N255" s="870">
        <v>0</v>
      </c>
      <c r="O255" s="870">
        <v>0</v>
      </c>
      <c r="P255" s="870">
        <v>0</v>
      </c>
      <c r="Q255" s="870">
        <v>0</v>
      </c>
      <c r="R255" s="870">
        <v>0</v>
      </c>
      <c r="S255" s="870">
        <v>0</v>
      </c>
      <c r="T255" s="870">
        <v>0</v>
      </c>
      <c r="U255" s="870">
        <v>0</v>
      </c>
      <c r="V255" s="870">
        <v>0</v>
      </c>
      <c r="W255" s="870">
        <v>0</v>
      </c>
      <c r="X255" s="870">
        <v>0</v>
      </c>
      <c r="Y255" s="870">
        <v>0</v>
      </c>
      <c r="Z255" s="870">
        <v>0</v>
      </c>
      <c r="AA255" s="870">
        <v>0</v>
      </c>
      <c r="AB255" s="870">
        <v>0</v>
      </c>
      <c r="AC255" s="870">
        <v>0</v>
      </c>
      <c r="AD255" s="870">
        <v>0</v>
      </c>
      <c r="AE255" s="870">
        <v>0</v>
      </c>
    </row>
    <row r="256" spans="1:31">
      <c r="A256" s="870" t="s">
        <v>1851</v>
      </c>
      <c r="B256" s="870">
        <v>13</v>
      </c>
      <c r="C256" s="870">
        <v>1315</v>
      </c>
      <c r="D256" s="870">
        <v>131505</v>
      </c>
      <c r="E256" s="870">
        <v>1315051106</v>
      </c>
      <c r="F256" s="870" t="s">
        <v>3908</v>
      </c>
      <c r="G256" s="870">
        <v>123184313662</v>
      </c>
      <c r="H256" s="870">
        <v>0</v>
      </c>
      <c r="I256" s="870">
        <v>0</v>
      </c>
      <c r="J256" s="870">
        <v>-123184313662</v>
      </c>
      <c r="K256" s="870">
        <v>-123184313662</v>
      </c>
      <c r="L256" s="870">
        <v>0</v>
      </c>
      <c r="M256" s="870">
        <v>0</v>
      </c>
      <c r="N256" s="870">
        <v>0</v>
      </c>
      <c r="O256" s="870">
        <v>0</v>
      </c>
      <c r="P256" s="870">
        <v>0</v>
      </c>
      <c r="Q256" s="870">
        <v>0</v>
      </c>
      <c r="R256" s="870">
        <v>0</v>
      </c>
      <c r="S256" s="870">
        <v>0</v>
      </c>
      <c r="T256" s="870">
        <v>0</v>
      </c>
      <c r="U256" s="870">
        <v>0</v>
      </c>
      <c r="V256" s="870">
        <v>0</v>
      </c>
      <c r="W256" s="870">
        <v>0</v>
      </c>
      <c r="X256" s="870">
        <v>0</v>
      </c>
      <c r="Y256" s="870">
        <v>0</v>
      </c>
      <c r="Z256" s="870">
        <v>0</v>
      </c>
      <c r="AA256" s="870">
        <v>0</v>
      </c>
      <c r="AB256" s="870">
        <v>0</v>
      </c>
      <c r="AC256" s="870">
        <v>0</v>
      </c>
      <c r="AD256" s="870">
        <v>0</v>
      </c>
      <c r="AE256" s="870">
        <v>0</v>
      </c>
    </row>
    <row r="257" spans="1:31">
      <c r="A257" s="870" t="s">
        <v>1851</v>
      </c>
      <c r="B257" s="870">
        <v>13</v>
      </c>
      <c r="C257" s="870">
        <v>1315</v>
      </c>
      <c r="D257" s="870">
        <v>131505</v>
      </c>
      <c r="E257" s="870">
        <v>1315051119</v>
      </c>
      <c r="F257" s="870" t="s">
        <v>3909</v>
      </c>
      <c r="G257" s="870">
        <v>33886359183</v>
      </c>
      <c r="H257" s="870">
        <v>0</v>
      </c>
      <c r="I257" s="870">
        <v>0</v>
      </c>
      <c r="J257" s="870">
        <v>-33886359183</v>
      </c>
      <c r="K257" s="870">
        <v>-33886359183</v>
      </c>
      <c r="L257" s="870">
        <v>0</v>
      </c>
      <c r="M257" s="870">
        <v>0</v>
      </c>
      <c r="N257" s="870">
        <v>0</v>
      </c>
      <c r="O257" s="870">
        <v>0</v>
      </c>
      <c r="P257" s="870">
        <v>0</v>
      </c>
      <c r="Q257" s="870">
        <v>0</v>
      </c>
      <c r="R257" s="870">
        <v>0</v>
      </c>
      <c r="S257" s="870">
        <v>0</v>
      </c>
      <c r="T257" s="870">
        <v>0</v>
      </c>
      <c r="U257" s="870">
        <v>0</v>
      </c>
      <c r="V257" s="870">
        <v>0</v>
      </c>
      <c r="W257" s="870">
        <v>0</v>
      </c>
      <c r="X257" s="870">
        <v>0</v>
      </c>
      <c r="Y257" s="870">
        <v>0</v>
      </c>
      <c r="Z257" s="870">
        <v>0</v>
      </c>
      <c r="AA257" s="870">
        <v>0</v>
      </c>
      <c r="AB257" s="870">
        <v>0</v>
      </c>
      <c r="AC257" s="870">
        <v>0</v>
      </c>
      <c r="AD257" s="870">
        <v>0</v>
      </c>
      <c r="AE257" s="870">
        <v>0</v>
      </c>
    </row>
    <row r="258" spans="1:31">
      <c r="A258" s="870" t="s">
        <v>1851</v>
      </c>
      <c r="B258" s="870">
        <v>13</v>
      </c>
      <c r="C258" s="870">
        <v>1315</v>
      </c>
      <c r="D258" s="870">
        <v>131505</v>
      </c>
      <c r="E258" s="870">
        <v>1315051403</v>
      </c>
      <c r="F258" s="870" t="s">
        <v>270</v>
      </c>
      <c r="G258" s="870">
        <v>36379812497</v>
      </c>
      <c r="H258" s="870">
        <v>0</v>
      </c>
      <c r="I258" s="870">
        <v>0</v>
      </c>
      <c r="J258" s="870">
        <v>-36379812497</v>
      </c>
      <c r="K258" s="870">
        <v>-36379812497</v>
      </c>
      <c r="L258" s="870">
        <v>0</v>
      </c>
      <c r="M258" s="870">
        <v>0</v>
      </c>
      <c r="N258" s="870">
        <v>0</v>
      </c>
      <c r="O258" s="870">
        <v>0</v>
      </c>
      <c r="P258" s="870">
        <v>0</v>
      </c>
      <c r="Q258" s="870">
        <v>0</v>
      </c>
      <c r="R258" s="870">
        <v>0</v>
      </c>
      <c r="S258" s="870">
        <v>0</v>
      </c>
      <c r="T258" s="870">
        <v>0</v>
      </c>
      <c r="U258" s="870">
        <v>0</v>
      </c>
      <c r="V258" s="870">
        <v>0</v>
      </c>
      <c r="W258" s="870">
        <v>0</v>
      </c>
      <c r="X258" s="870">
        <v>0</v>
      </c>
      <c r="Y258" s="870">
        <v>0</v>
      </c>
      <c r="Z258" s="870">
        <v>0</v>
      </c>
      <c r="AA258" s="870">
        <v>0</v>
      </c>
      <c r="AB258" s="870">
        <v>0</v>
      </c>
      <c r="AC258" s="870">
        <v>0</v>
      </c>
      <c r="AD258" s="870">
        <v>0</v>
      </c>
      <c r="AE258" s="870">
        <v>0</v>
      </c>
    </row>
    <row r="259" spans="1:31">
      <c r="A259" s="870" t="s">
        <v>1851</v>
      </c>
      <c r="B259" s="870">
        <v>13</v>
      </c>
      <c r="C259" s="870">
        <v>1315</v>
      </c>
      <c r="D259" s="870">
        <v>131505</v>
      </c>
      <c r="E259" s="870">
        <v>1315051406</v>
      </c>
      <c r="F259" s="870" t="s">
        <v>508</v>
      </c>
      <c r="G259" s="870">
        <v>38391838182</v>
      </c>
      <c r="H259" s="870">
        <v>0</v>
      </c>
      <c r="I259" s="870">
        <v>0</v>
      </c>
      <c r="J259" s="870">
        <v>-38391838182</v>
      </c>
      <c r="K259" s="870">
        <v>-38391838182</v>
      </c>
      <c r="L259" s="870">
        <v>0</v>
      </c>
      <c r="M259" s="870">
        <v>0</v>
      </c>
      <c r="N259" s="870">
        <v>0</v>
      </c>
      <c r="O259" s="870">
        <v>0</v>
      </c>
      <c r="P259" s="870">
        <v>0</v>
      </c>
      <c r="Q259" s="870">
        <v>0</v>
      </c>
      <c r="R259" s="870">
        <v>0</v>
      </c>
      <c r="S259" s="870">
        <v>0</v>
      </c>
      <c r="T259" s="870">
        <v>0</v>
      </c>
      <c r="U259" s="870">
        <v>0</v>
      </c>
      <c r="V259" s="870">
        <v>0</v>
      </c>
      <c r="W259" s="870">
        <v>0</v>
      </c>
      <c r="X259" s="870">
        <v>0</v>
      </c>
      <c r="Y259" s="870">
        <v>0</v>
      </c>
      <c r="Z259" s="870">
        <v>0</v>
      </c>
      <c r="AA259" s="870">
        <v>0</v>
      </c>
      <c r="AB259" s="870">
        <v>0</v>
      </c>
      <c r="AC259" s="870">
        <v>0</v>
      </c>
      <c r="AD259" s="870">
        <v>0</v>
      </c>
      <c r="AE259" s="870">
        <v>0</v>
      </c>
    </row>
    <row r="260" spans="1:31">
      <c r="A260" s="870" t="s">
        <v>1851</v>
      </c>
      <c r="B260" s="870">
        <v>13</v>
      </c>
      <c r="C260" s="870">
        <v>1315</v>
      </c>
      <c r="D260" s="870">
        <v>131505</v>
      </c>
      <c r="E260" s="870">
        <v>1315051419</v>
      </c>
      <c r="F260" s="870" t="s">
        <v>271</v>
      </c>
      <c r="G260" s="870">
        <v>39279395340</v>
      </c>
      <c r="H260" s="870">
        <v>0</v>
      </c>
      <c r="I260" s="870">
        <v>0</v>
      </c>
      <c r="J260" s="870">
        <v>-39279395340</v>
      </c>
      <c r="K260" s="870">
        <v>-39279395340</v>
      </c>
      <c r="L260" s="870">
        <v>0</v>
      </c>
      <c r="M260" s="870">
        <v>0</v>
      </c>
      <c r="N260" s="870">
        <v>0</v>
      </c>
      <c r="O260" s="870">
        <v>0</v>
      </c>
      <c r="P260" s="870">
        <v>0</v>
      </c>
      <c r="Q260" s="870">
        <v>0</v>
      </c>
      <c r="R260" s="870">
        <v>0</v>
      </c>
      <c r="S260" s="870">
        <v>0</v>
      </c>
      <c r="T260" s="870">
        <v>0</v>
      </c>
      <c r="U260" s="870">
        <v>0</v>
      </c>
      <c r="V260" s="870">
        <v>0</v>
      </c>
      <c r="W260" s="870">
        <v>0</v>
      </c>
      <c r="X260" s="870">
        <v>0</v>
      </c>
      <c r="Y260" s="870">
        <v>0</v>
      </c>
      <c r="Z260" s="870">
        <v>0</v>
      </c>
      <c r="AA260" s="870">
        <v>0</v>
      </c>
      <c r="AB260" s="870">
        <v>0</v>
      </c>
      <c r="AC260" s="870">
        <v>0</v>
      </c>
      <c r="AD260" s="870">
        <v>0</v>
      </c>
      <c r="AE260" s="870">
        <v>0</v>
      </c>
    </row>
    <row r="261" spans="1:31">
      <c r="A261" s="870" t="s">
        <v>1851</v>
      </c>
      <c r="B261" s="870">
        <v>13</v>
      </c>
      <c r="C261" s="870">
        <v>1315</v>
      </c>
      <c r="D261" s="870">
        <v>131505</v>
      </c>
      <c r="E261" s="870">
        <v>1315051914</v>
      </c>
      <c r="F261" s="870" t="s">
        <v>272</v>
      </c>
      <c r="G261" s="870">
        <v>107047742025</v>
      </c>
      <c r="H261" s="870">
        <v>0</v>
      </c>
      <c r="I261" s="870">
        <v>112725943405.23869</v>
      </c>
      <c r="J261" s="870">
        <v>5678201380.2400055</v>
      </c>
      <c r="K261" s="870">
        <v>5678201380.2400055</v>
      </c>
      <c r="L261" s="870">
        <v>0</v>
      </c>
      <c r="M261" s="870">
        <v>0</v>
      </c>
      <c r="N261" s="870">
        <v>0</v>
      </c>
      <c r="O261" s="870">
        <v>0</v>
      </c>
      <c r="P261" s="870">
        <v>0</v>
      </c>
      <c r="Q261" s="870">
        <v>0</v>
      </c>
      <c r="R261" s="870">
        <v>0</v>
      </c>
      <c r="S261" s="870">
        <v>0</v>
      </c>
      <c r="T261" s="870">
        <v>0</v>
      </c>
      <c r="U261" s="870">
        <v>0</v>
      </c>
      <c r="V261" s="870">
        <v>0</v>
      </c>
      <c r="W261" s="870">
        <v>0</v>
      </c>
      <c r="X261" s="870">
        <v>0</v>
      </c>
      <c r="Y261" s="870">
        <v>0</v>
      </c>
      <c r="Z261" s="870">
        <v>0</v>
      </c>
      <c r="AA261" s="870">
        <v>0</v>
      </c>
      <c r="AB261" s="870">
        <v>0</v>
      </c>
      <c r="AC261" s="870">
        <v>0</v>
      </c>
      <c r="AD261" s="870">
        <v>0</v>
      </c>
      <c r="AE261" s="870">
        <v>0</v>
      </c>
    </row>
    <row r="262" spans="1:31">
      <c r="A262" s="870" t="s">
        <v>1851</v>
      </c>
      <c r="B262" s="870">
        <v>13</v>
      </c>
      <c r="C262" s="870">
        <v>1315</v>
      </c>
      <c r="D262" s="870">
        <v>131505</v>
      </c>
      <c r="E262" s="870">
        <v>1315055514</v>
      </c>
      <c r="F262" s="870" t="s">
        <v>273</v>
      </c>
      <c r="G262" s="870">
        <v>5625343799</v>
      </c>
      <c r="H262" s="870">
        <v>0</v>
      </c>
      <c r="I262" s="870">
        <v>0</v>
      </c>
      <c r="J262" s="870">
        <v>-5625343799</v>
      </c>
      <c r="K262" s="870">
        <v>-5625343799</v>
      </c>
      <c r="L262" s="870">
        <v>0</v>
      </c>
      <c r="M262" s="870">
        <v>0</v>
      </c>
      <c r="N262" s="870">
        <v>0</v>
      </c>
      <c r="O262" s="870">
        <v>0</v>
      </c>
      <c r="P262" s="870">
        <v>0</v>
      </c>
      <c r="Q262" s="870">
        <v>0</v>
      </c>
      <c r="R262" s="870">
        <v>0</v>
      </c>
      <c r="S262" s="870">
        <v>0</v>
      </c>
      <c r="T262" s="870">
        <v>0</v>
      </c>
      <c r="U262" s="870">
        <v>0</v>
      </c>
      <c r="V262" s="870">
        <v>0</v>
      </c>
      <c r="W262" s="870">
        <v>0</v>
      </c>
      <c r="X262" s="870">
        <v>0</v>
      </c>
      <c r="Y262" s="870">
        <v>0</v>
      </c>
      <c r="Z262" s="870">
        <v>0</v>
      </c>
      <c r="AA262" s="870">
        <v>0</v>
      </c>
      <c r="AB262" s="870">
        <v>0</v>
      </c>
      <c r="AC262" s="870">
        <v>0</v>
      </c>
      <c r="AD262" s="870">
        <v>0</v>
      </c>
      <c r="AE262" s="870">
        <v>0</v>
      </c>
    </row>
    <row r="263" spans="1:31">
      <c r="A263" s="870" t="s">
        <v>1851</v>
      </c>
      <c r="B263" s="870">
        <v>13</v>
      </c>
      <c r="C263" s="870">
        <v>1315</v>
      </c>
      <c r="D263" s="870">
        <v>131505</v>
      </c>
      <c r="E263" s="870">
        <v>1315057005</v>
      </c>
      <c r="F263" s="870" t="s">
        <v>509</v>
      </c>
      <c r="G263" s="870">
        <v>310303587074</v>
      </c>
      <c r="H263" s="870">
        <v>0</v>
      </c>
      <c r="I263" s="870">
        <v>0</v>
      </c>
      <c r="J263" s="870">
        <v>-310303587074</v>
      </c>
      <c r="K263" s="870">
        <v>-310303587074</v>
      </c>
      <c r="L263" s="870">
        <v>0</v>
      </c>
      <c r="M263" s="870">
        <v>0</v>
      </c>
      <c r="N263" s="870">
        <v>0</v>
      </c>
      <c r="O263" s="870">
        <v>0</v>
      </c>
      <c r="P263" s="870">
        <v>0</v>
      </c>
      <c r="Q263" s="870">
        <v>0</v>
      </c>
      <c r="R263" s="870">
        <v>0</v>
      </c>
      <c r="S263" s="870">
        <v>0</v>
      </c>
      <c r="T263" s="870">
        <v>0</v>
      </c>
      <c r="U263" s="870">
        <v>0</v>
      </c>
      <c r="V263" s="870">
        <v>0</v>
      </c>
      <c r="W263" s="870">
        <v>0</v>
      </c>
      <c r="X263" s="870">
        <v>0</v>
      </c>
      <c r="Y263" s="870">
        <v>0</v>
      </c>
      <c r="Z263" s="870">
        <v>0</v>
      </c>
      <c r="AA263" s="870">
        <v>0</v>
      </c>
      <c r="AB263" s="870">
        <v>0</v>
      </c>
      <c r="AC263" s="870">
        <v>0</v>
      </c>
      <c r="AD263" s="870">
        <v>0</v>
      </c>
      <c r="AE263" s="870">
        <v>0</v>
      </c>
    </row>
    <row r="264" spans="1:31">
      <c r="A264" s="870" t="s">
        <v>1851</v>
      </c>
      <c r="B264" s="870">
        <v>13</v>
      </c>
      <c r="C264" s="870">
        <v>1315</v>
      </c>
      <c r="D264" s="870">
        <v>131505</v>
      </c>
      <c r="E264" s="870">
        <v>1315057006</v>
      </c>
      <c r="F264" s="870" t="s">
        <v>510</v>
      </c>
      <c r="G264" s="870">
        <v>0</v>
      </c>
      <c r="H264" s="870">
        <v>0</v>
      </c>
      <c r="I264" s="870">
        <v>0</v>
      </c>
      <c r="J264" s="870">
        <v>0</v>
      </c>
      <c r="K264" s="870">
        <v>0</v>
      </c>
      <c r="L264" s="870">
        <v>0</v>
      </c>
      <c r="M264" s="870">
        <v>0</v>
      </c>
      <c r="N264" s="870">
        <v>0</v>
      </c>
      <c r="O264" s="870">
        <v>0</v>
      </c>
      <c r="P264" s="870">
        <v>0</v>
      </c>
      <c r="Q264" s="870">
        <v>0</v>
      </c>
      <c r="R264" s="870">
        <v>0</v>
      </c>
      <c r="S264" s="870">
        <v>0</v>
      </c>
      <c r="T264" s="870">
        <v>0</v>
      </c>
      <c r="U264" s="870">
        <v>0</v>
      </c>
      <c r="V264" s="870">
        <v>0</v>
      </c>
      <c r="W264" s="870">
        <v>0</v>
      </c>
      <c r="X264" s="870">
        <v>0</v>
      </c>
      <c r="Y264" s="870">
        <v>0</v>
      </c>
      <c r="Z264" s="870">
        <v>0</v>
      </c>
      <c r="AA264" s="870">
        <v>0</v>
      </c>
      <c r="AB264" s="870">
        <v>0</v>
      </c>
      <c r="AC264" s="870">
        <v>0</v>
      </c>
      <c r="AD264" s="870">
        <v>0</v>
      </c>
      <c r="AE264" s="870">
        <v>0</v>
      </c>
    </row>
    <row r="265" spans="1:31">
      <c r="A265" s="870" t="s">
        <v>1851</v>
      </c>
      <c r="B265" s="870">
        <v>13</v>
      </c>
      <c r="C265" s="870">
        <v>1315</v>
      </c>
      <c r="D265" s="870">
        <v>131505</v>
      </c>
      <c r="E265" s="870">
        <v>1315057007</v>
      </c>
      <c r="F265" s="870" t="s">
        <v>511</v>
      </c>
      <c r="G265" s="870">
        <v>20540315845</v>
      </c>
      <c r="H265" s="870">
        <v>0</v>
      </c>
      <c r="I265" s="870">
        <v>0</v>
      </c>
      <c r="J265" s="870">
        <v>-20540315845</v>
      </c>
      <c r="K265" s="870">
        <v>-20540315845</v>
      </c>
      <c r="L265" s="870">
        <v>0</v>
      </c>
      <c r="M265" s="870">
        <v>0</v>
      </c>
      <c r="N265" s="870">
        <v>0</v>
      </c>
      <c r="O265" s="870">
        <v>0</v>
      </c>
      <c r="P265" s="870">
        <v>0</v>
      </c>
      <c r="Q265" s="870">
        <v>0</v>
      </c>
      <c r="R265" s="870">
        <v>0</v>
      </c>
      <c r="S265" s="870">
        <v>0</v>
      </c>
      <c r="T265" s="870">
        <v>0</v>
      </c>
      <c r="U265" s="870">
        <v>0</v>
      </c>
      <c r="V265" s="870">
        <v>0</v>
      </c>
      <c r="W265" s="870">
        <v>0</v>
      </c>
      <c r="X265" s="870">
        <v>0</v>
      </c>
      <c r="Y265" s="870">
        <v>0</v>
      </c>
      <c r="Z265" s="870">
        <v>0</v>
      </c>
      <c r="AA265" s="870">
        <v>0</v>
      </c>
      <c r="AB265" s="870">
        <v>0</v>
      </c>
      <c r="AC265" s="870">
        <v>0</v>
      </c>
      <c r="AD265" s="870">
        <v>0</v>
      </c>
      <c r="AE265" s="870">
        <v>0</v>
      </c>
    </row>
    <row r="266" spans="1:31">
      <c r="A266" s="870" t="s">
        <v>1851</v>
      </c>
      <c r="B266" s="870">
        <v>13</v>
      </c>
      <c r="C266" s="870">
        <v>1315</v>
      </c>
      <c r="D266" s="870">
        <v>131505</v>
      </c>
      <c r="E266" s="870">
        <v>1315057014</v>
      </c>
      <c r="F266" s="870" t="s">
        <v>512</v>
      </c>
      <c r="G266" s="870">
        <v>102689511553</v>
      </c>
      <c r="H266" s="870">
        <v>0</v>
      </c>
      <c r="I266" s="870">
        <v>0</v>
      </c>
      <c r="J266" s="870">
        <v>-102689511553</v>
      </c>
      <c r="K266" s="870">
        <v>-102689511553</v>
      </c>
      <c r="L266" s="870">
        <v>0</v>
      </c>
      <c r="M266" s="870">
        <v>0</v>
      </c>
      <c r="N266" s="870">
        <v>0</v>
      </c>
      <c r="O266" s="870">
        <v>0</v>
      </c>
      <c r="P266" s="870">
        <v>0</v>
      </c>
      <c r="Q266" s="870">
        <v>0</v>
      </c>
      <c r="R266" s="870">
        <v>0</v>
      </c>
      <c r="S266" s="870">
        <v>0</v>
      </c>
      <c r="T266" s="870">
        <v>0</v>
      </c>
      <c r="U266" s="870">
        <v>0</v>
      </c>
      <c r="V266" s="870">
        <v>0</v>
      </c>
      <c r="W266" s="870">
        <v>0</v>
      </c>
      <c r="X266" s="870">
        <v>0</v>
      </c>
      <c r="Y266" s="870">
        <v>0</v>
      </c>
      <c r="Z266" s="870">
        <v>0</v>
      </c>
      <c r="AA266" s="870">
        <v>0</v>
      </c>
      <c r="AB266" s="870">
        <v>0</v>
      </c>
      <c r="AC266" s="870">
        <v>0</v>
      </c>
      <c r="AD266" s="870">
        <v>0</v>
      </c>
      <c r="AE266" s="870">
        <v>0</v>
      </c>
    </row>
    <row r="267" spans="1:31">
      <c r="A267" s="870" t="s">
        <v>1851</v>
      </c>
      <c r="B267" s="870">
        <v>13</v>
      </c>
      <c r="C267" s="870">
        <v>1315</v>
      </c>
      <c r="D267" s="870">
        <v>131510</v>
      </c>
      <c r="E267" s="870">
        <v>1315100214</v>
      </c>
      <c r="F267" s="870" t="s">
        <v>513</v>
      </c>
      <c r="G267" s="870">
        <v>19918903784</v>
      </c>
      <c r="H267" s="870">
        <v>0</v>
      </c>
      <c r="I267" s="870">
        <v>24732426081.300003</v>
      </c>
      <c r="J267" s="870">
        <v>4813522297.2999992</v>
      </c>
      <c r="K267" s="870">
        <v>4813522297.2999992</v>
      </c>
      <c r="L267" s="870">
        <v>0</v>
      </c>
      <c r="M267" s="870">
        <v>0</v>
      </c>
      <c r="N267" s="870">
        <v>0</v>
      </c>
      <c r="O267" s="870">
        <v>0</v>
      </c>
      <c r="P267" s="870">
        <v>0</v>
      </c>
      <c r="Q267" s="870">
        <v>0</v>
      </c>
      <c r="R267" s="870">
        <v>0</v>
      </c>
      <c r="S267" s="870">
        <v>0</v>
      </c>
      <c r="T267" s="870">
        <v>0</v>
      </c>
      <c r="U267" s="870">
        <v>0</v>
      </c>
      <c r="V267" s="870">
        <v>0</v>
      </c>
      <c r="W267" s="870">
        <v>0</v>
      </c>
      <c r="X267" s="870">
        <v>0</v>
      </c>
      <c r="Y267" s="870">
        <v>0</v>
      </c>
      <c r="Z267" s="870">
        <v>0</v>
      </c>
      <c r="AA267" s="870">
        <v>0</v>
      </c>
      <c r="AB267" s="870">
        <v>0</v>
      </c>
      <c r="AC267" s="870">
        <v>0</v>
      </c>
      <c r="AD267" s="870">
        <v>0</v>
      </c>
      <c r="AE267" s="870">
        <v>0</v>
      </c>
    </row>
    <row r="268" spans="1:31">
      <c r="A268" s="870" t="s">
        <v>1851</v>
      </c>
      <c r="B268" s="870">
        <v>13</v>
      </c>
      <c r="C268" s="870">
        <v>1315</v>
      </c>
      <c r="D268" s="870">
        <v>131510</v>
      </c>
      <c r="E268" s="870">
        <v>1315101014</v>
      </c>
      <c r="F268" s="870" t="s">
        <v>514</v>
      </c>
      <c r="G268" s="870">
        <v>26975620000</v>
      </c>
      <c r="H268" s="870">
        <v>0</v>
      </c>
      <c r="I268" s="870">
        <v>33494440000</v>
      </c>
      <c r="J268" s="870">
        <v>6518820000</v>
      </c>
      <c r="K268" s="870">
        <v>6518820000</v>
      </c>
      <c r="L268" s="870">
        <v>0</v>
      </c>
      <c r="M268" s="870">
        <v>0</v>
      </c>
      <c r="N268" s="870">
        <v>0</v>
      </c>
      <c r="O268" s="870">
        <v>0</v>
      </c>
      <c r="P268" s="870">
        <v>0</v>
      </c>
      <c r="Q268" s="870">
        <v>0</v>
      </c>
      <c r="R268" s="870">
        <v>0</v>
      </c>
      <c r="S268" s="870">
        <v>0</v>
      </c>
      <c r="T268" s="870">
        <v>0</v>
      </c>
      <c r="U268" s="870">
        <v>0</v>
      </c>
      <c r="V268" s="870">
        <v>0</v>
      </c>
      <c r="W268" s="870">
        <v>0</v>
      </c>
      <c r="X268" s="870">
        <v>0</v>
      </c>
      <c r="Y268" s="870">
        <v>0</v>
      </c>
      <c r="Z268" s="870">
        <v>0</v>
      </c>
      <c r="AA268" s="870">
        <v>0</v>
      </c>
      <c r="AB268" s="870">
        <v>0</v>
      </c>
      <c r="AC268" s="870">
        <v>0</v>
      </c>
      <c r="AD268" s="870">
        <v>0</v>
      </c>
      <c r="AE268" s="870">
        <v>0</v>
      </c>
    </row>
    <row r="269" spans="1:31">
      <c r="A269" s="870" t="s">
        <v>1851</v>
      </c>
      <c r="B269" s="870">
        <v>13</v>
      </c>
      <c r="C269" s="870">
        <v>1315</v>
      </c>
      <c r="D269" s="870">
        <v>131510</v>
      </c>
      <c r="E269" s="870">
        <v>1315101102</v>
      </c>
      <c r="F269" s="870" t="s">
        <v>3910</v>
      </c>
      <c r="G269" s="870">
        <v>145588188754</v>
      </c>
      <c r="H269" s="870">
        <v>0</v>
      </c>
      <c r="I269" s="870">
        <v>0</v>
      </c>
      <c r="J269" s="870">
        <v>-145588188754</v>
      </c>
      <c r="K269" s="870">
        <v>-145588188754</v>
      </c>
      <c r="L269" s="870">
        <v>0</v>
      </c>
      <c r="M269" s="870">
        <v>0</v>
      </c>
      <c r="N269" s="870">
        <v>0</v>
      </c>
      <c r="O269" s="870">
        <v>0</v>
      </c>
      <c r="P269" s="870">
        <v>0</v>
      </c>
      <c r="Q269" s="870">
        <v>0</v>
      </c>
      <c r="R269" s="870">
        <v>0</v>
      </c>
      <c r="S269" s="870">
        <v>0</v>
      </c>
      <c r="T269" s="870">
        <v>0</v>
      </c>
      <c r="U269" s="870">
        <v>0</v>
      </c>
      <c r="V269" s="870">
        <v>0</v>
      </c>
      <c r="W269" s="870">
        <v>0</v>
      </c>
      <c r="X269" s="870">
        <v>0</v>
      </c>
      <c r="Y269" s="870">
        <v>0</v>
      </c>
      <c r="Z269" s="870">
        <v>0</v>
      </c>
      <c r="AA269" s="870">
        <v>0</v>
      </c>
      <c r="AB269" s="870">
        <v>0</v>
      </c>
      <c r="AC269" s="870">
        <v>0</v>
      </c>
      <c r="AD269" s="870">
        <v>0</v>
      </c>
      <c r="AE269" s="870">
        <v>0</v>
      </c>
    </row>
    <row r="270" spans="1:31">
      <c r="A270" s="870" t="s">
        <v>1851</v>
      </c>
      <c r="B270" s="870">
        <v>13</v>
      </c>
      <c r="C270" s="870">
        <v>1315</v>
      </c>
      <c r="D270" s="870">
        <v>131510</v>
      </c>
      <c r="E270" s="870">
        <v>1315101110</v>
      </c>
      <c r="F270" s="870" t="s">
        <v>3911</v>
      </c>
      <c r="G270" s="870">
        <v>1764036895012</v>
      </c>
      <c r="H270" s="870">
        <v>0</v>
      </c>
      <c r="I270" s="870">
        <v>0</v>
      </c>
      <c r="J270" s="870">
        <v>-1764036895012</v>
      </c>
      <c r="K270" s="870">
        <v>-1764036895012</v>
      </c>
      <c r="L270" s="870">
        <v>0</v>
      </c>
      <c r="M270" s="870">
        <v>0</v>
      </c>
      <c r="N270" s="870">
        <v>0</v>
      </c>
      <c r="O270" s="870">
        <v>0</v>
      </c>
      <c r="P270" s="870">
        <v>0</v>
      </c>
      <c r="Q270" s="870">
        <v>0</v>
      </c>
      <c r="R270" s="870">
        <v>0</v>
      </c>
      <c r="S270" s="870">
        <v>0</v>
      </c>
      <c r="T270" s="870">
        <v>0</v>
      </c>
      <c r="U270" s="870">
        <v>0</v>
      </c>
      <c r="V270" s="870">
        <v>0</v>
      </c>
      <c r="W270" s="870">
        <v>0</v>
      </c>
      <c r="X270" s="870">
        <v>0</v>
      </c>
      <c r="Y270" s="870">
        <v>0</v>
      </c>
      <c r="Z270" s="870">
        <v>0</v>
      </c>
      <c r="AA270" s="870">
        <v>0</v>
      </c>
      <c r="AB270" s="870">
        <v>0</v>
      </c>
      <c r="AC270" s="870">
        <v>0</v>
      </c>
      <c r="AD270" s="870">
        <v>0</v>
      </c>
      <c r="AE270" s="870">
        <v>0</v>
      </c>
    </row>
    <row r="271" spans="1:31">
      <c r="A271" s="870" t="s">
        <v>1851</v>
      </c>
      <c r="B271" s="870">
        <v>13</v>
      </c>
      <c r="C271" s="870">
        <v>1315</v>
      </c>
      <c r="D271" s="870">
        <v>131510</v>
      </c>
      <c r="E271" s="870">
        <v>1315101132</v>
      </c>
      <c r="F271" s="870" t="s">
        <v>3912</v>
      </c>
      <c r="G271" s="870">
        <v>0</v>
      </c>
      <c r="H271" s="870">
        <v>0</v>
      </c>
      <c r="I271" s="870">
        <v>0</v>
      </c>
      <c r="J271" s="870">
        <v>0</v>
      </c>
      <c r="K271" s="870">
        <v>0</v>
      </c>
      <c r="L271" s="870">
        <v>0</v>
      </c>
      <c r="M271" s="870">
        <v>0</v>
      </c>
      <c r="N271" s="870">
        <v>0</v>
      </c>
      <c r="O271" s="870">
        <v>0</v>
      </c>
      <c r="P271" s="870">
        <v>0</v>
      </c>
      <c r="Q271" s="870">
        <v>0</v>
      </c>
      <c r="R271" s="870">
        <v>0</v>
      </c>
      <c r="S271" s="870">
        <v>0</v>
      </c>
      <c r="T271" s="870">
        <v>0</v>
      </c>
      <c r="U271" s="870">
        <v>0</v>
      </c>
      <c r="V271" s="870">
        <v>0</v>
      </c>
      <c r="W271" s="870">
        <v>0</v>
      </c>
      <c r="X271" s="870">
        <v>0</v>
      </c>
      <c r="Y271" s="870">
        <v>0</v>
      </c>
      <c r="Z271" s="870">
        <v>0</v>
      </c>
      <c r="AA271" s="870">
        <v>0</v>
      </c>
      <c r="AB271" s="870">
        <v>0</v>
      </c>
      <c r="AC271" s="870">
        <v>0</v>
      </c>
      <c r="AD271" s="870">
        <v>0</v>
      </c>
      <c r="AE271" s="870">
        <v>0</v>
      </c>
    </row>
    <row r="272" spans="1:31">
      <c r="A272" s="870" t="s">
        <v>1851</v>
      </c>
      <c r="B272" s="870">
        <v>13</v>
      </c>
      <c r="C272" s="870">
        <v>1315</v>
      </c>
      <c r="D272" s="870">
        <v>131510</v>
      </c>
      <c r="E272" s="870">
        <v>1315101144</v>
      </c>
      <c r="F272" s="870" t="s">
        <v>3913</v>
      </c>
      <c r="G272" s="870">
        <v>0</v>
      </c>
      <c r="H272" s="870">
        <v>0</v>
      </c>
      <c r="I272" s="870">
        <v>0</v>
      </c>
      <c r="J272" s="870">
        <v>0</v>
      </c>
      <c r="K272" s="870">
        <v>0</v>
      </c>
      <c r="L272" s="870">
        <v>0</v>
      </c>
      <c r="M272" s="870">
        <v>0</v>
      </c>
      <c r="N272" s="870">
        <v>0</v>
      </c>
      <c r="O272" s="870">
        <v>0</v>
      </c>
      <c r="P272" s="870">
        <v>0</v>
      </c>
      <c r="Q272" s="870">
        <v>0</v>
      </c>
      <c r="R272" s="870">
        <v>0</v>
      </c>
      <c r="S272" s="870">
        <v>0</v>
      </c>
      <c r="T272" s="870">
        <v>0</v>
      </c>
      <c r="U272" s="870">
        <v>0</v>
      </c>
      <c r="V272" s="870">
        <v>0</v>
      </c>
      <c r="W272" s="870">
        <v>0</v>
      </c>
      <c r="X272" s="870">
        <v>0</v>
      </c>
      <c r="Y272" s="870">
        <v>0</v>
      </c>
      <c r="Z272" s="870">
        <v>0</v>
      </c>
      <c r="AA272" s="870">
        <v>0</v>
      </c>
      <c r="AB272" s="870">
        <v>0</v>
      </c>
      <c r="AC272" s="870">
        <v>0</v>
      </c>
      <c r="AD272" s="870">
        <v>0</v>
      </c>
      <c r="AE272" s="870">
        <v>0</v>
      </c>
    </row>
    <row r="273" spans="1:31">
      <c r="A273" s="870" t="s">
        <v>1851</v>
      </c>
      <c r="B273" s="870">
        <v>13</v>
      </c>
      <c r="C273" s="870">
        <v>1315</v>
      </c>
      <c r="D273" s="870">
        <v>131510</v>
      </c>
      <c r="E273" s="870">
        <v>1315101401</v>
      </c>
      <c r="F273" s="870" t="s">
        <v>3914</v>
      </c>
      <c r="G273" s="870">
        <v>0</v>
      </c>
      <c r="H273" s="870">
        <v>0</v>
      </c>
      <c r="I273" s="870">
        <v>-2118038648140.3462</v>
      </c>
      <c r="J273" s="870">
        <v>-2118038648140.3501</v>
      </c>
      <c r="K273" s="870">
        <v>0</v>
      </c>
      <c r="L273" s="870">
        <v>0</v>
      </c>
      <c r="M273" s="870">
        <v>-2118038648140.3501</v>
      </c>
      <c r="N273" s="870">
        <v>0</v>
      </c>
      <c r="O273" s="870">
        <v>-2118038648140.3501</v>
      </c>
      <c r="P273" s="870">
        <v>-698952753886.31555</v>
      </c>
      <c r="Q273" s="870">
        <v>0</v>
      </c>
      <c r="R273" s="870">
        <v>0</v>
      </c>
      <c r="S273" s="870">
        <v>0</v>
      </c>
      <c r="T273" s="870">
        <v>0</v>
      </c>
      <c r="U273" s="870">
        <v>0</v>
      </c>
      <c r="V273" s="870">
        <v>0</v>
      </c>
      <c r="W273" s="870">
        <v>0</v>
      </c>
      <c r="X273" s="870">
        <v>-698952753886.31555</v>
      </c>
      <c r="Y273" s="870">
        <v>0.33</v>
      </c>
      <c r="Z273" s="870">
        <v>0</v>
      </c>
      <c r="AA273" s="870">
        <v>-698952753886.31555</v>
      </c>
      <c r="AB273" s="870">
        <v>0</v>
      </c>
      <c r="AC273" s="870">
        <v>-698952753886.31555</v>
      </c>
      <c r="AD273" s="870">
        <v>0</v>
      </c>
      <c r="AE273" s="870">
        <v>0</v>
      </c>
    </row>
    <row r="274" spans="1:31">
      <c r="A274" s="870" t="s">
        <v>1851</v>
      </c>
      <c r="B274" s="870">
        <v>13</v>
      </c>
      <c r="C274" s="870">
        <v>1315</v>
      </c>
      <c r="D274" s="870">
        <v>131510</v>
      </c>
      <c r="E274" s="870">
        <v>1315101403</v>
      </c>
      <c r="F274" s="870" t="s">
        <v>516</v>
      </c>
      <c r="G274" s="870">
        <v>11116909903</v>
      </c>
      <c r="H274" s="870">
        <v>0</v>
      </c>
      <c r="I274" s="870">
        <v>0</v>
      </c>
      <c r="J274" s="870">
        <v>-11116909903</v>
      </c>
      <c r="K274" s="870">
        <v>-11116909903</v>
      </c>
      <c r="L274" s="870">
        <v>0</v>
      </c>
      <c r="M274" s="870">
        <v>0</v>
      </c>
      <c r="N274" s="870">
        <v>0</v>
      </c>
      <c r="O274" s="870">
        <v>0</v>
      </c>
      <c r="P274" s="870">
        <v>0</v>
      </c>
      <c r="Q274" s="870">
        <v>0</v>
      </c>
      <c r="R274" s="870">
        <v>0</v>
      </c>
      <c r="S274" s="870">
        <v>0</v>
      </c>
      <c r="T274" s="870">
        <v>0</v>
      </c>
      <c r="U274" s="870">
        <v>0</v>
      </c>
      <c r="V274" s="870">
        <v>0</v>
      </c>
      <c r="W274" s="870">
        <v>0</v>
      </c>
      <c r="X274" s="870">
        <v>0</v>
      </c>
      <c r="Y274" s="870">
        <v>0</v>
      </c>
      <c r="Z274" s="870">
        <v>0</v>
      </c>
      <c r="AA274" s="870">
        <v>0</v>
      </c>
      <c r="AB274" s="870">
        <v>0</v>
      </c>
      <c r="AC274" s="870">
        <v>0</v>
      </c>
      <c r="AD274" s="870">
        <v>0</v>
      </c>
      <c r="AE274" s="870">
        <v>0</v>
      </c>
    </row>
    <row r="275" spans="1:31">
      <c r="A275" s="870" t="s">
        <v>1851</v>
      </c>
      <c r="B275" s="870">
        <v>13</v>
      </c>
      <c r="C275" s="870">
        <v>1315</v>
      </c>
      <c r="D275" s="870">
        <v>131510</v>
      </c>
      <c r="E275" s="870">
        <v>1315101410</v>
      </c>
      <c r="F275" s="870" t="s">
        <v>517</v>
      </c>
      <c r="G275" s="870">
        <v>-13197638018</v>
      </c>
      <c r="H275" s="870">
        <v>0</v>
      </c>
      <c r="I275" s="870">
        <v>0</v>
      </c>
      <c r="J275" s="870">
        <v>13197638018</v>
      </c>
      <c r="K275" s="870">
        <v>13197638018</v>
      </c>
      <c r="L275" s="870">
        <v>0</v>
      </c>
      <c r="M275" s="870">
        <v>0</v>
      </c>
      <c r="N275" s="870">
        <v>0</v>
      </c>
      <c r="O275" s="870">
        <v>0</v>
      </c>
      <c r="P275" s="870">
        <v>0</v>
      </c>
      <c r="Q275" s="870">
        <v>0</v>
      </c>
      <c r="R275" s="870">
        <v>0</v>
      </c>
      <c r="S275" s="870">
        <v>0</v>
      </c>
      <c r="T275" s="870">
        <v>0</v>
      </c>
      <c r="U275" s="870">
        <v>0</v>
      </c>
      <c r="V275" s="870">
        <v>0</v>
      </c>
      <c r="W275" s="870">
        <v>0</v>
      </c>
      <c r="X275" s="870">
        <v>0</v>
      </c>
      <c r="Y275" s="870">
        <v>0</v>
      </c>
      <c r="Z275" s="870">
        <v>0</v>
      </c>
      <c r="AA275" s="870">
        <v>0</v>
      </c>
      <c r="AB275" s="870">
        <v>0</v>
      </c>
      <c r="AC275" s="870">
        <v>0</v>
      </c>
      <c r="AD275" s="870">
        <v>0</v>
      </c>
      <c r="AE275" s="870">
        <v>0</v>
      </c>
    </row>
    <row r="276" spans="1:31">
      <c r="A276" s="870" t="s">
        <v>1851</v>
      </c>
      <c r="B276" s="870">
        <v>13</v>
      </c>
      <c r="C276" s="870">
        <v>1315</v>
      </c>
      <c r="D276" s="870">
        <v>131510</v>
      </c>
      <c r="E276" s="870">
        <v>1315101432</v>
      </c>
      <c r="F276" s="870" t="s">
        <v>518</v>
      </c>
      <c r="G276" s="870">
        <v>0</v>
      </c>
      <c r="H276" s="870">
        <v>0</v>
      </c>
      <c r="I276" s="870">
        <v>0</v>
      </c>
      <c r="J276" s="870">
        <v>0</v>
      </c>
      <c r="K276" s="870">
        <v>0</v>
      </c>
      <c r="L276" s="870">
        <v>0</v>
      </c>
      <c r="M276" s="870">
        <v>0</v>
      </c>
      <c r="N276" s="870">
        <v>0</v>
      </c>
      <c r="O276" s="870">
        <v>0</v>
      </c>
      <c r="P276" s="870">
        <v>0</v>
      </c>
      <c r="Q276" s="870">
        <v>0</v>
      </c>
      <c r="R276" s="870">
        <v>0</v>
      </c>
      <c r="S276" s="870">
        <v>0</v>
      </c>
      <c r="T276" s="870">
        <v>0</v>
      </c>
      <c r="U276" s="870">
        <v>0</v>
      </c>
      <c r="V276" s="870">
        <v>0</v>
      </c>
      <c r="W276" s="870">
        <v>0</v>
      </c>
      <c r="X276" s="870">
        <v>0</v>
      </c>
      <c r="Y276" s="870">
        <v>0</v>
      </c>
      <c r="Z276" s="870">
        <v>0</v>
      </c>
      <c r="AA276" s="870">
        <v>0</v>
      </c>
      <c r="AB276" s="870">
        <v>0</v>
      </c>
      <c r="AC276" s="870">
        <v>0</v>
      </c>
      <c r="AD276" s="870">
        <v>0</v>
      </c>
      <c r="AE276" s="870">
        <v>0</v>
      </c>
    </row>
    <row r="277" spans="1:31">
      <c r="A277" s="870" t="s">
        <v>1851</v>
      </c>
      <c r="B277" s="870">
        <v>13</v>
      </c>
      <c r="C277" s="870">
        <v>1315</v>
      </c>
      <c r="D277" s="870">
        <v>131510</v>
      </c>
      <c r="E277" s="870">
        <v>1315101433</v>
      </c>
      <c r="F277" s="870" t="s">
        <v>3915</v>
      </c>
      <c r="G277" s="870">
        <v>0</v>
      </c>
      <c r="H277" s="870">
        <v>0</v>
      </c>
      <c r="I277" s="870">
        <v>0</v>
      </c>
      <c r="J277" s="870">
        <v>0</v>
      </c>
      <c r="K277" s="870">
        <v>0</v>
      </c>
      <c r="L277" s="870">
        <v>0</v>
      </c>
      <c r="M277" s="870">
        <v>0</v>
      </c>
      <c r="N277" s="870">
        <v>0</v>
      </c>
      <c r="O277" s="870">
        <v>0</v>
      </c>
      <c r="P277" s="870">
        <v>0</v>
      </c>
      <c r="Q277" s="870">
        <v>0</v>
      </c>
      <c r="R277" s="870">
        <v>0</v>
      </c>
      <c r="S277" s="870">
        <v>0</v>
      </c>
      <c r="T277" s="870">
        <v>0</v>
      </c>
      <c r="U277" s="870">
        <v>0</v>
      </c>
      <c r="V277" s="870">
        <v>0</v>
      </c>
      <c r="W277" s="870">
        <v>0</v>
      </c>
      <c r="X277" s="870">
        <v>0</v>
      </c>
      <c r="Y277" s="870">
        <v>0</v>
      </c>
      <c r="Z277" s="870">
        <v>0</v>
      </c>
      <c r="AA277" s="870">
        <v>0</v>
      </c>
      <c r="AB277" s="870">
        <v>0</v>
      </c>
      <c r="AC277" s="870">
        <v>0</v>
      </c>
      <c r="AD277" s="870">
        <v>0</v>
      </c>
      <c r="AE277" s="870">
        <v>0</v>
      </c>
    </row>
    <row r="278" spans="1:31">
      <c r="A278" s="870" t="s">
        <v>1851</v>
      </c>
      <c r="B278" s="870">
        <v>13</v>
      </c>
      <c r="C278" s="870">
        <v>1315</v>
      </c>
      <c r="D278" s="870">
        <v>131510</v>
      </c>
      <c r="E278" s="870">
        <v>1315101444</v>
      </c>
      <c r="F278" s="870" t="s">
        <v>3916</v>
      </c>
      <c r="G278" s="870">
        <v>0</v>
      </c>
      <c r="H278" s="870">
        <v>0</v>
      </c>
      <c r="I278" s="870">
        <v>0</v>
      </c>
      <c r="J278" s="870">
        <v>0</v>
      </c>
      <c r="K278" s="870">
        <v>0</v>
      </c>
      <c r="L278" s="870">
        <v>0</v>
      </c>
      <c r="M278" s="870">
        <v>0</v>
      </c>
      <c r="N278" s="870">
        <v>0</v>
      </c>
      <c r="O278" s="870">
        <v>0</v>
      </c>
      <c r="P278" s="870">
        <v>0</v>
      </c>
      <c r="Q278" s="870">
        <v>0</v>
      </c>
      <c r="R278" s="870">
        <v>0</v>
      </c>
      <c r="S278" s="870">
        <v>0</v>
      </c>
      <c r="T278" s="870">
        <v>0</v>
      </c>
      <c r="U278" s="870">
        <v>0</v>
      </c>
      <c r="V278" s="870">
        <v>0</v>
      </c>
      <c r="W278" s="870">
        <v>0</v>
      </c>
      <c r="X278" s="870">
        <v>0</v>
      </c>
      <c r="Y278" s="870">
        <v>0</v>
      </c>
      <c r="Z278" s="870">
        <v>0</v>
      </c>
      <c r="AA278" s="870">
        <v>0</v>
      </c>
      <c r="AB278" s="870">
        <v>0</v>
      </c>
      <c r="AC278" s="870">
        <v>0</v>
      </c>
      <c r="AD278" s="870">
        <v>0</v>
      </c>
      <c r="AE278" s="870">
        <v>0</v>
      </c>
    </row>
    <row r="279" spans="1:31">
      <c r="A279" s="870" t="s">
        <v>1851</v>
      </c>
      <c r="B279" s="870">
        <v>13</v>
      </c>
      <c r="C279" s="870">
        <v>1315</v>
      </c>
      <c r="D279" s="870">
        <v>131510</v>
      </c>
      <c r="E279" s="870">
        <v>1315104414</v>
      </c>
      <c r="F279" s="870" t="s">
        <v>519</v>
      </c>
      <c r="G279" s="870">
        <v>4236260223102</v>
      </c>
      <c r="H279" s="870">
        <v>0</v>
      </c>
      <c r="I279" s="870">
        <v>1584837244784.0498</v>
      </c>
      <c r="J279" s="870">
        <v>-2651422978317.9502</v>
      </c>
      <c r="K279" s="870">
        <v>-2651422978317.9502</v>
      </c>
      <c r="L279" s="870">
        <v>0</v>
      </c>
      <c r="M279" s="870">
        <v>0</v>
      </c>
      <c r="N279" s="870">
        <v>0</v>
      </c>
      <c r="O279" s="870">
        <v>0</v>
      </c>
      <c r="P279" s="870">
        <v>0</v>
      </c>
      <c r="Q279" s="870">
        <v>0</v>
      </c>
      <c r="R279" s="870">
        <v>0</v>
      </c>
      <c r="S279" s="870">
        <v>0</v>
      </c>
      <c r="T279" s="870">
        <v>0</v>
      </c>
      <c r="U279" s="870">
        <v>0</v>
      </c>
      <c r="V279" s="870">
        <v>0</v>
      </c>
      <c r="W279" s="870">
        <v>0</v>
      </c>
      <c r="X279" s="870">
        <v>0</v>
      </c>
      <c r="Y279" s="870">
        <v>0</v>
      </c>
      <c r="Z279" s="870">
        <v>0</v>
      </c>
      <c r="AA279" s="870">
        <v>0</v>
      </c>
      <c r="AB279" s="870">
        <v>0</v>
      </c>
      <c r="AC279" s="870">
        <v>0</v>
      </c>
      <c r="AD279" s="870">
        <v>0</v>
      </c>
      <c r="AE279" s="870">
        <v>0</v>
      </c>
    </row>
    <row r="280" spans="1:31">
      <c r="A280" s="870" t="s">
        <v>1851</v>
      </c>
      <c r="B280" s="870">
        <v>13</v>
      </c>
      <c r="C280" s="870">
        <v>1315</v>
      </c>
      <c r="D280" s="870">
        <v>131510</v>
      </c>
      <c r="E280" s="870">
        <v>1315107008</v>
      </c>
      <c r="F280" s="870" t="s">
        <v>3917</v>
      </c>
      <c r="G280" s="870">
        <v>166776802248</v>
      </c>
      <c r="H280" s="870">
        <v>0</v>
      </c>
      <c r="I280" s="870">
        <v>0</v>
      </c>
      <c r="J280" s="870">
        <v>-166776802248</v>
      </c>
      <c r="K280" s="870">
        <v>-166776802248</v>
      </c>
      <c r="L280" s="870">
        <v>0</v>
      </c>
      <c r="M280" s="870">
        <v>0</v>
      </c>
      <c r="N280" s="870">
        <v>0</v>
      </c>
      <c r="O280" s="870">
        <v>0</v>
      </c>
      <c r="P280" s="870">
        <v>0</v>
      </c>
      <c r="Q280" s="870">
        <v>0</v>
      </c>
      <c r="R280" s="870">
        <v>0</v>
      </c>
      <c r="S280" s="870">
        <v>0</v>
      </c>
      <c r="T280" s="870">
        <v>0</v>
      </c>
      <c r="U280" s="870">
        <v>0</v>
      </c>
      <c r="V280" s="870">
        <v>0</v>
      </c>
      <c r="W280" s="870">
        <v>0</v>
      </c>
      <c r="X280" s="870">
        <v>0</v>
      </c>
      <c r="Y280" s="870">
        <v>0</v>
      </c>
      <c r="Z280" s="870">
        <v>0</v>
      </c>
      <c r="AA280" s="870">
        <v>0</v>
      </c>
      <c r="AB280" s="870">
        <v>0</v>
      </c>
      <c r="AC280" s="870">
        <v>0</v>
      </c>
      <c r="AD280" s="870">
        <v>0</v>
      </c>
      <c r="AE280" s="870">
        <v>0</v>
      </c>
    </row>
    <row r="281" spans="1:31">
      <c r="A281" s="870" t="s">
        <v>1851</v>
      </c>
      <c r="B281" s="870">
        <v>13</v>
      </c>
      <c r="C281" s="870">
        <v>1315</v>
      </c>
      <c r="D281" s="870">
        <v>131510</v>
      </c>
      <c r="E281" s="870">
        <v>1315107009</v>
      </c>
      <c r="F281" s="870" t="s">
        <v>520</v>
      </c>
      <c r="G281" s="870">
        <v>3346598866808</v>
      </c>
      <c r="H281" s="870">
        <v>0</v>
      </c>
      <c r="I281" s="870">
        <v>0</v>
      </c>
      <c r="J281" s="870">
        <v>-3346598866808</v>
      </c>
      <c r="K281" s="870">
        <v>-3346598866808</v>
      </c>
      <c r="L281" s="870">
        <v>0</v>
      </c>
      <c r="M281" s="870">
        <v>0</v>
      </c>
      <c r="N281" s="870">
        <v>0</v>
      </c>
      <c r="O281" s="870">
        <v>0</v>
      </c>
      <c r="P281" s="870">
        <v>0</v>
      </c>
      <c r="Q281" s="870">
        <v>0</v>
      </c>
      <c r="R281" s="870">
        <v>0</v>
      </c>
      <c r="S281" s="870">
        <v>0</v>
      </c>
      <c r="T281" s="870">
        <v>0</v>
      </c>
      <c r="U281" s="870">
        <v>0</v>
      </c>
      <c r="V281" s="870">
        <v>0</v>
      </c>
      <c r="W281" s="870">
        <v>0</v>
      </c>
      <c r="X281" s="870">
        <v>0</v>
      </c>
      <c r="Y281" s="870">
        <v>0</v>
      </c>
      <c r="Z281" s="870">
        <v>0</v>
      </c>
      <c r="AA281" s="870">
        <v>0</v>
      </c>
      <c r="AB281" s="870">
        <v>0</v>
      </c>
      <c r="AC281" s="870">
        <v>0</v>
      </c>
      <c r="AD281" s="870">
        <v>0</v>
      </c>
      <c r="AE281" s="870">
        <v>0</v>
      </c>
    </row>
    <row r="282" spans="1:31">
      <c r="A282" s="870" t="s">
        <v>1851</v>
      </c>
      <c r="B282" s="870">
        <v>13</v>
      </c>
      <c r="C282" s="870">
        <v>1315</v>
      </c>
      <c r="D282" s="870">
        <v>131510</v>
      </c>
      <c r="E282" s="870">
        <v>1315107010</v>
      </c>
      <c r="F282" s="870" t="s">
        <v>521</v>
      </c>
      <c r="G282" s="870">
        <v>0</v>
      </c>
      <c r="H282" s="870">
        <v>0</v>
      </c>
      <c r="I282" s="870">
        <v>0</v>
      </c>
      <c r="J282" s="870">
        <v>0</v>
      </c>
      <c r="K282" s="870">
        <v>0</v>
      </c>
      <c r="L282" s="870">
        <v>0</v>
      </c>
      <c r="M282" s="870">
        <v>0</v>
      </c>
      <c r="N282" s="870">
        <v>0</v>
      </c>
      <c r="O282" s="870">
        <v>0</v>
      </c>
      <c r="P282" s="870">
        <v>0</v>
      </c>
      <c r="Q282" s="870">
        <v>0</v>
      </c>
      <c r="R282" s="870">
        <v>0</v>
      </c>
      <c r="S282" s="870">
        <v>0</v>
      </c>
      <c r="T282" s="870">
        <v>0</v>
      </c>
      <c r="U282" s="870">
        <v>0</v>
      </c>
      <c r="V282" s="870">
        <v>0</v>
      </c>
      <c r="W282" s="870">
        <v>0</v>
      </c>
      <c r="X282" s="870">
        <v>0</v>
      </c>
      <c r="Y282" s="870">
        <v>0</v>
      </c>
      <c r="Z282" s="870">
        <v>0</v>
      </c>
      <c r="AA282" s="870">
        <v>0</v>
      </c>
      <c r="AB282" s="870">
        <v>0</v>
      </c>
      <c r="AC282" s="870">
        <v>0</v>
      </c>
      <c r="AD282" s="870">
        <v>0</v>
      </c>
      <c r="AE282" s="870">
        <v>0</v>
      </c>
    </row>
    <row r="283" spans="1:31">
      <c r="A283" s="870" t="s">
        <v>1851</v>
      </c>
      <c r="B283" s="870">
        <v>13</v>
      </c>
      <c r="C283" s="870">
        <v>1315</v>
      </c>
      <c r="D283" s="870">
        <v>131510</v>
      </c>
      <c r="E283" s="870">
        <v>1315107015</v>
      </c>
      <c r="F283" s="870" t="s">
        <v>522</v>
      </c>
      <c r="G283" s="870">
        <v>2014307234635</v>
      </c>
      <c r="H283" s="870">
        <v>0</v>
      </c>
      <c r="I283" s="870">
        <v>0</v>
      </c>
      <c r="J283" s="870">
        <v>-2014307234635</v>
      </c>
      <c r="K283" s="870">
        <v>-2014307234635</v>
      </c>
      <c r="L283" s="870">
        <v>0</v>
      </c>
      <c r="M283" s="870">
        <v>0</v>
      </c>
      <c r="N283" s="870">
        <v>0</v>
      </c>
      <c r="O283" s="870">
        <v>0</v>
      </c>
      <c r="P283" s="870">
        <v>0</v>
      </c>
      <c r="Q283" s="870">
        <v>0</v>
      </c>
      <c r="R283" s="870">
        <v>0</v>
      </c>
      <c r="S283" s="870">
        <v>0</v>
      </c>
      <c r="T283" s="870">
        <v>0</v>
      </c>
      <c r="U283" s="870">
        <v>0</v>
      </c>
      <c r="V283" s="870">
        <v>0</v>
      </c>
      <c r="W283" s="870">
        <v>0</v>
      </c>
      <c r="X283" s="870">
        <v>0</v>
      </c>
      <c r="Y283" s="870">
        <v>0</v>
      </c>
      <c r="Z283" s="870">
        <v>0</v>
      </c>
      <c r="AA283" s="870">
        <v>0</v>
      </c>
      <c r="AB283" s="870">
        <v>0</v>
      </c>
      <c r="AC283" s="870">
        <v>0</v>
      </c>
      <c r="AD283" s="870">
        <v>0</v>
      </c>
      <c r="AE283" s="870">
        <v>0</v>
      </c>
    </row>
    <row r="284" spans="1:31">
      <c r="A284" s="870" t="s">
        <v>1851</v>
      </c>
      <c r="B284" s="870">
        <v>13</v>
      </c>
      <c r="C284" s="870">
        <v>1316</v>
      </c>
      <c r="D284" s="870">
        <v>131605</v>
      </c>
      <c r="E284" s="870">
        <v>1316050514</v>
      </c>
      <c r="F284" s="870" t="s">
        <v>523</v>
      </c>
      <c r="G284" s="870">
        <v>1224512745</v>
      </c>
      <c r="H284" s="870">
        <v>0</v>
      </c>
      <c r="I284" s="870">
        <v>1430172612.3260956</v>
      </c>
      <c r="J284" s="870">
        <v>205659867.32999992</v>
      </c>
      <c r="K284" s="870">
        <v>0</v>
      </c>
      <c r="L284" s="870">
        <v>205659867.32999992</v>
      </c>
      <c r="M284" s="870">
        <v>0</v>
      </c>
      <c r="N284" s="870">
        <v>0</v>
      </c>
      <c r="O284" s="870">
        <v>205659867.32999992</v>
      </c>
      <c r="P284" s="870">
        <v>20565986.732999995</v>
      </c>
      <c r="Q284" s="870">
        <v>0</v>
      </c>
      <c r="R284" s="870">
        <v>0</v>
      </c>
      <c r="S284" s="870">
        <v>0</v>
      </c>
      <c r="T284" s="870">
        <v>0</v>
      </c>
      <c r="U284" s="870">
        <v>0</v>
      </c>
      <c r="V284" s="870">
        <v>0</v>
      </c>
      <c r="W284" s="870">
        <v>0</v>
      </c>
      <c r="X284" s="870">
        <v>20565986.732999995</v>
      </c>
      <c r="Y284" s="870">
        <v>0.10000000000000002</v>
      </c>
      <c r="Z284" s="870">
        <v>20565986.732999995</v>
      </c>
      <c r="AA284" s="870">
        <v>0</v>
      </c>
      <c r="AB284" s="870">
        <v>20565986.732999995</v>
      </c>
      <c r="AC284" s="870">
        <v>0</v>
      </c>
      <c r="AD284" s="870">
        <v>0</v>
      </c>
      <c r="AE284" s="870">
        <v>0</v>
      </c>
    </row>
    <row r="285" spans="1:31">
      <c r="A285" s="870" t="s">
        <v>1851</v>
      </c>
      <c r="B285" s="870">
        <v>13</v>
      </c>
      <c r="C285" s="870">
        <v>1316</v>
      </c>
      <c r="D285" s="870">
        <v>131605</v>
      </c>
      <c r="E285" s="870">
        <v>1316051105</v>
      </c>
      <c r="F285" s="870" t="s">
        <v>3918</v>
      </c>
      <c r="G285" s="870">
        <v>2446264937</v>
      </c>
      <c r="H285" s="870">
        <v>0</v>
      </c>
      <c r="I285" s="870">
        <v>0</v>
      </c>
      <c r="J285" s="870">
        <v>-2446264937</v>
      </c>
      <c r="K285" s="870">
        <v>0</v>
      </c>
      <c r="L285" s="870">
        <v>0</v>
      </c>
      <c r="M285" s="870">
        <v>-2446264937</v>
      </c>
      <c r="N285" s="870">
        <v>0</v>
      </c>
      <c r="O285" s="870">
        <v>-2446264937</v>
      </c>
      <c r="P285" s="870">
        <v>-244626493.70000002</v>
      </c>
      <c r="Q285" s="870">
        <v>0</v>
      </c>
      <c r="R285" s="870">
        <v>0</v>
      </c>
      <c r="S285" s="870">
        <v>0</v>
      </c>
      <c r="T285" s="870">
        <v>0</v>
      </c>
      <c r="U285" s="870">
        <v>0</v>
      </c>
      <c r="V285" s="870">
        <v>0</v>
      </c>
      <c r="W285" s="870">
        <v>0</v>
      </c>
      <c r="X285" s="870">
        <v>-244626493.70000002</v>
      </c>
      <c r="Y285" s="870">
        <v>0.1</v>
      </c>
      <c r="Z285" s="870">
        <v>0</v>
      </c>
      <c r="AA285" s="870">
        <v>-244626493.70000002</v>
      </c>
      <c r="AB285" s="870">
        <v>0</v>
      </c>
      <c r="AC285" s="870">
        <v>-244626493.70000002</v>
      </c>
      <c r="AD285" s="870">
        <v>0</v>
      </c>
      <c r="AE285" s="870">
        <v>0</v>
      </c>
    </row>
    <row r="286" spans="1:31">
      <c r="A286" s="870" t="s">
        <v>1851</v>
      </c>
      <c r="B286" s="870">
        <v>13</v>
      </c>
      <c r="C286" s="870">
        <v>1316</v>
      </c>
      <c r="D286" s="870">
        <v>131605</v>
      </c>
      <c r="E286" s="870">
        <v>1316051135</v>
      </c>
      <c r="F286" s="870" t="s">
        <v>3919</v>
      </c>
      <c r="G286" s="870">
        <v>9370112366</v>
      </c>
      <c r="H286" s="870">
        <v>0</v>
      </c>
      <c r="I286" s="870">
        <v>0</v>
      </c>
      <c r="J286" s="870">
        <v>-9370112366</v>
      </c>
      <c r="K286" s="870">
        <v>0</v>
      </c>
      <c r="L286" s="870">
        <v>0</v>
      </c>
      <c r="M286" s="870">
        <v>-9370112366</v>
      </c>
      <c r="N286" s="870">
        <v>0</v>
      </c>
      <c r="O286" s="870">
        <v>-9370112366</v>
      </c>
      <c r="P286" s="870">
        <v>-937011236.60000002</v>
      </c>
      <c r="Q286" s="870">
        <v>0</v>
      </c>
      <c r="R286" s="870">
        <v>0</v>
      </c>
      <c r="S286" s="870">
        <v>0</v>
      </c>
      <c r="T286" s="870">
        <v>0</v>
      </c>
      <c r="U286" s="870">
        <v>0</v>
      </c>
      <c r="V286" s="870">
        <v>0</v>
      </c>
      <c r="W286" s="870">
        <v>0</v>
      </c>
      <c r="X286" s="870">
        <v>-937011236.60000002</v>
      </c>
      <c r="Y286" s="870">
        <v>0.1</v>
      </c>
      <c r="Z286" s="870">
        <v>0</v>
      </c>
      <c r="AA286" s="870">
        <v>-937011236.60000002</v>
      </c>
      <c r="AB286" s="870">
        <v>0</v>
      </c>
      <c r="AC286" s="870">
        <v>-937011236.60000002</v>
      </c>
      <c r="AD286" s="870">
        <v>0</v>
      </c>
      <c r="AE286" s="870">
        <v>0</v>
      </c>
    </row>
    <row r="287" spans="1:31">
      <c r="A287" s="870" t="s">
        <v>1851</v>
      </c>
      <c r="B287" s="870">
        <v>13</v>
      </c>
      <c r="C287" s="870">
        <v>1316</v>
      </c>
      <c r="D287" s="870">
        <v>131605</v>
      </c>
      <c r="E287" s="870">
        <v>1316051139</v>
      </c>
      <c r="F287" s="870" t="s">
        <v>3920</v>
      </c>
      <c r="G287" s="870">
        <v>10582459595</v>
      </c>
      <c r="H287" s="870">
        <v>0</v>
      </c>
      <c r="I287" s="870">
        <v>0</v>
      </c>
      <c r="J287" s="870">
        <v>-10582459595</v>
      </c>
      <c r="K287" s="870">
        <v>0</v>
      </c>
      <c r="L287" s="870">
        <v>0</v>
      </c>
      <c r="M287" s="870">
        <v>-10582459595</v>
      </c>
      <c r="N287" s="870">
        <v>0</v>
      </c>
      <c r="O287" s="870">
        <v>-10582459595</v>
      </c>
      <c r="P287" s="870">
        <v>-1058245959.5</v>
      </c>
      <c r="Q287" s="870">
        <v>0</v>
      </c>
      <c r="R287" s="870">
        <v>0</v>
      </c>
      <c r="S287" s="870">
        <v>0</v>
      </c>
      <c r="T287" s="870">
        <v>0</v>
      </c>
      <c r="U287" s="870">
        <v>0</v>
      </c>
      <c r="V287" s="870">
        <v>0</v>
      </c>
      <c r="W287" s="870">
        <v>0</v>
      </c>
      <c r="X287" s="870">
        <v>-1058245959.5</v>
      </c>
      <c r="Y287" s="870">
        <v>0.1</v>
      </c>
      <c r="Z287" s="870">
        <v>0</v>
      </c>
      <c r="AA287" s="870">
        <v>-1058245959.5</v>
      </c>
      <c r="AB287" s="870">
        <v>0</v>
      </c>
      <c r="AC287" s="870">
        <v>-1058245959.5</v>
      </c>
      <c r="AD287" s="870">
        <v>0</v>
      </c>
      <c r="AE287" s="870">
        <v>0</v>
      </c>
    </row>
    <row r="288" spans="1:31">
      <c r="A288" s="870" t="s">
        <v>1851</v>
      </c>
      <c r="B288" s="870">
        <v>13</v>
      </c>
      <c r="C288" s="870">
        <v>1316</v>
      </c>
      <c r="D288" s="870">
        <v>131605</v>
      </c>
      <c r="E288" s="870">
        <v>1316051405</v>
      </c>
      <c r="F288" s="870" t="s">
        <v>524</v>
      </c>
      <c r="G288" s="870">
        <v>994790945</v>
      </c>
      <c r="H288" s="870">
        <v>0</v>
      </c>
      <c r="I288" s="870">
        <v>0</v>
      </c>
      <c r="J288" s="870">
        <v>-994790945</v>
      </c>
      <c r="K288" s="870">
        <v>0</v>
      </c>
      <c r="L288" s="870">
        <v>0</v>
      </c>
      <c r="M288" s="870">
        <v>-994790945</v>
      </c>
      <c r="N288" s="870">
        <v>0</v>
      </c>
      <c r="O288" s="870">
        <v>-994790945</v>
      </c>
      <c r="P288" s="870">
        <v>-99479094.5</v>
      </c>
      <c r="Q288" s="870">
        <v>0</v>
      </c>
      <c r="R288" s="870">
        <v>0</v>
      </c>
      <c r="S288" s="870">
        <v>0</v>
      </c>
      <c r="T288" s="870">
        <v>0</v>
      </c>
      <c r="U288" s="870">
        <v>0</v>
      </c>
      <c r="V288" s="870">
        <v>0</v>
      </c>
      <c r="W288" s="870">
        <v>0</v>
      </c>
      <c r="X288" s="870">
        <v>-99479094.5</v>
      </c>
      <c r="Y288" s="870">
        <v>0.1</v>
      </c>
      <c r="Z288" s="870">
        <v>0</v>
      </c>
      <c r="AA288" s="870">
        <v>-99479094.5</v>
      </c>
      <c r="AB288" s="870">
        <v>0</v>
      </c>
      <c r="AC288" s="870">
        <v>-99479094.5</v>
      </c>
      <c r="AD288" s="870">
        <v>0</v>
      </c>
      <c r="AE288" s="870">
        <v>0</v>
      </c>
    </row>
    <row r="289" spans="1:31">
      <c r="A289" s="870" t="s">
        <v>1851</v>
      </c>
      <c r="B289" s="870">
        <v>13</v>
      </c>
      <c r="C289" s="870">
        <v>1316</v>
      </c>
      <c r="D289" s="870">
        <v>131605</v>
      </c>
      <c r="E289" s="870">
        <v>1316051435</v>
      </c>
      <c r="F289" s="870" t="s">
        <v>525</v>
      </c>
      <c r="G289" s="870">
        <v>943848762</v>
      </c>
      <c r="H289" s="870">
        <v>0</v>
      </c>
      <c r="I289" s="870">
        <v>0</v>
      </c>
      <c r="J289" s="870">
        <v>-943848762</v>
      </c>
      <c r="K289" s="870">
        <v>0</v>
      </c>
      <c r="L289" s="870">
        <v>0</v>
      </c>
      <c r="M289" s="870">
        <v>-943848762</v>
      </c>
      <c r="N289" s="870">
        <v>0</v>
      </c>
      <c r="O289" s="870">
        <v>-943848762</v>
      </c>
      <c r="P289" s="870">
        <v>-94384876.200000003</v>
      </c>
      <c r="Q289" s="870">
        <v>0</v>
      </c>
      <c r="R289" s="870">
        <v>0</v>
      </c>
      <c r="S289" s="870">
        <v>0</v>
      </c>
      <c r="T289" s="870">
        <v>0</v>
      </c>
      <c r="U289" s="870">
        <v>0</v>
      </c>
      <c r="V289" s="870">
        <v>0</v>
      </c>
      <c r="W289" s="870">
        <v>0</v>
      </c>
      <c r="X289" s="870">
        <v>-94384876.200000003</v>
      </c>
      <c r="Y289" s="870">
        <v>0.1</v>
      </c>
      <c r="Z289" s="870">
        <v>0</v>
      </c>
      <c r="AA289" s="870">
        <v>-94384876.200000003</v>
      </c>
      <c r="AB289" s="870">
        <v>0</v>
      </c>
      <c r="AC289" s="870">
        <v>-94384876.200000003</v>
      </c>
      <c r="AD289" s="870">
        <v>0</v>
      </c>
      <c r="AE289" s="870">
        <v>0</v>
      </c>
    </row>
    <row r="290" spans="1:31">
      <c r="A290" s="870" t="s">
        <v>1851</v>
      </c>
      <c r="B290" s="870">
        <v>13</v>
      </c>
      <c r="C290" s="870">
        <v>1316</v>
      </c>
      <c r="D290" s="870">
        <v>131605</v>
      </c>
      <c r="E290" s="870">
        <v>1316051436</v>
      </c>
      <c r="F290" s="870" t="s">
        <v>526</v>
      </c>
      <c r="G290" s="870">
        <v>144748925766</v>
      </c>
      <c r="H290" s="870">
        <v>0</v>
      </c>
      <c r="I290" s="870">
        <v>0</v>
      </c>
      <c r="J290" s="870">
        <v>-144748925766</v>
      </c>
      <c r="K290" s="870">
        <v>0</v>
      </c>
      <c r="L290" s="870">
        <v>0</v>
      </c>
      <c r="M290" s="870">
        <v>-144748925766</v>
      </c>
      <c r="N290" s="870">
        <v>0</v>
      </c>
      <c r="O290" s="870">
        <v>-144748925766</v>
      </c>
      <c r="P290" s="870">
        <v>-14474892576.6</v>
      </c>
      <c r="Q290" s="870">
        <v>0</v>
      </c>
      <c r="R290" s="870">
        <v>0</v>
      </c>
      <c r="S290" s="870">
        <v>0</v>
      </c>
      <c r="T290" s="870">
        <v>0</v>
      </c>
      <c r="U290" s="870">
        <v>0</v>
      </c>
      <c r="V290" s="870">
        <v>0</v>
      </c>
      <c r="W290" s="870">
        <v>0</v>
      </c>
      <c r="X290" s="870">
        <v>-14474892576.6</v>
      </c>
      <c r="Y290" s="870">
        <v>0.1</v>
      </c>
      <c r="Z290" s="870">
        <v>0</v>
      </c>
      <c r="AA290" s="870">
        <v>-14474892576.6</v>
      </c>
      <c r="AB290" s="870">
        <v>0</v>
      </c>
      <c r="AC290" s="870">
        <v>-14474892576.6</v>
      </c>
      <c r="AD290" s="870">
        <v>0</v>
      </c>
      <c r="AE290" s="870">
        <v>0</v>
      </c>
    </row>
    <row r="291" spans="1:31">
      <c r="A291" s="870" t="s">
        <v>1851</v>
      </c>
      <c r="B291" s="870">
        <v>13</v>
      </c>
      <c r="C291" s="870">
        <v>1316</v>
      </c>
      <c r="D291" s="870">
        <v>131605</v>
      </c>
      <c r="E291" s="870">
        <v>1316051439</v>
      </c>
      <c r="F291" s="870" t="s">
        <v>527</v>
      </c>
      <c r="G291" s="870">
        <v>3594773249</v>
      </c>
      <c r="H291" s="870">
        <v>0</v>
      </c>
      <c r="I291" s="870">
        <v>0</v>
      </c>
      <c r="J291" s="870">
        <v>-3594773249</v>
      </c>
      <c r="K291" s="870">
        <v>0</v>
      </c>
      <c r="L291" s="870">
        <v>0</v>
      </c>
      <c r="M291" s="870">
        <v>-3594773249</v>
      </c>
      <c r="N291" s="870">
        <v>0</v>
      </c>
      <c r="O291" s="870">
        <v>-3594773249</v>
      </c>
      <c r="P291" s="870">
        <v>-359477324.89999998</v>
      </c>
      <c r="Q291" s="870">
        <v>0</v>
      </c>
      <c r="R291" s="870">
        <v>0</v>
      </c>
      <c r="S291" s="870">
        <v>0</v>
      </c>
      <c r="T291" s="870">
        <v>0</v>
      </c>
      <c r="U291" s="870">
        <v>0</v>
      </c>
      <c r="V291" s="870">
        <v>0</v>
      </c>
      <c r="W291" s="870">
        <v>0</v>
      </c>
      <c r="X291" s="870">
        <v>-359477324.89999998</v>
      </c>
      <c r="Y291" s="870">
        <v>9.9999999999999992E-2</v>
      </c>
      <c r="Z291" s="870">
        <v>0</v>
      </c>
      <c r="AA291" s="870">
        <v>-359477324.89999998</v>
      </c>
      <c r="AB291" s="870">
        <v>0</v>
      </c>
      <c r="AC291" s="870">
        <v>-359477324.89999998</v>
      </c>
      <c r="AD291" s="870">
        <v>0</v>
      </c>
      <c r="AE291" s="870">
        <v>0</v>
      </c>
    </row>
    <row r="292" spans="1:31">
      <c r="A292" s="870" t="s">
        <v>1851</v>
      </c>
      <c r="B292" s="870">
        <v>13</v>
      </c>
      <c r="C292" s="870">
        <v>1316</v>
      </c>
      <c r="D292" s="870">
        <v>131605</v>
      </c>
      <c r="E292" s="870">
        <v>1316053514</v>
      </c>
      <c r="F292" s="870" t="s">
        <v>528</v>
      </c>
      <c r="G292" s="870">
        <v>5550835563</v>
      </c>
      <c r="H292" s="870">
        <v>0</v>
      </c>
      <c r="I292" s="870">
        <v>5816433021.7478848</v>
      </c>
      <c r="J292" s="870">
        <v>265597458.75</v>
      </c>
      <c r="K292" s="870">
        <v>0</v>
      </c>
      <c r="L292" s="870">
        <v>265597458.75</v>
      </c>
      <c r="M292" s="870">
        <v>0</v>
      </c>
      <c r="N292" s="870">
        <v>0</v>
      </c>
      <c r="O292" s="870">
        <v>265597458.75</v>
      </c>
      <c r="P292" s="870">
        <v>26559745.875</v>
      </c>
      <c r="Q292" s="870">
        <v>0</v>
      </c>
      <c r="R292" s="870">
        <v>0</v>
      </c>
      <c r="S292" s="870">
        <v>0</v>
      </c>
      <c r="T292" s="870">
        <v>0</v>
      </c>
      <c r="U292" s="870">
        <v>0</v>
      </c>
      <c r="V292" s="870">
        <v>0</v>
      </c>
      <c r="W292" s="870">
        <v>0</v>
      </c>
      <c r="X292" s="870">
        <v>26559745.875</v>
      </c>
      <c r="Y292" s="870">
        <v>0.1</v>
      </c>
      <c r="Z292" s="870">
        <v>26559745.875</v>
      </c>
      <c r="AA292" s="870">
        <v>0</v>
      </c>
      <c r="AB292" s="870">
        <v>26559745.875</v>
      </c>
      <c r="AC292" s="870">
        <v>0</v>
      </c>
      <c r="AD292" s="870">
        <v>0</v>
      </c>
      <c r="AE292" s="870">
        <v>0</v>
      </c>
    </row>
    <row r="293" spans="1:31">
      <c r="A293" s="870" t="s">
        <v>1851</v>
      </c>
      <c r="B293" s="870">
        <v>13</v>
      </c>
      <c r="C293" s="870">
        <v>1316</v>
      </c>
      <c r="D293" s="870">
        <v>131605</v>
      </c>
      <c r="E293" s="870">
        <v>1316053614</v>
      </c>
      <c r="F293" s="870" t="s">
        <v>529</v>
      </c>
      <c r="G293" s="870">
        <v>40380746340</v>
      </c>
      <c r="H293" s="870">
        <v>0</v>
      </c>
      <c r="I293" s="870">
        <v>46830948390.256615</v>
      </c>
      <c r="J293" s="870">
        <v>6450202050.2600021</v>
      </c>
      <c r="K293" s="870">
        <v>0</v>
      </c>
      <c r="L293" s="870">
        <v>6450202050.2600021</v>
      </c>
      <c r="M293" s="870">
        <v>0</v>
      </c>
      <c r="N293" s="870">
        <v>0</v>
      </c>
      <c r="O293" s="870">
        <v>6450202050.2600021</v>
      </c>
      <c r="P293" s="870">
        <v>645020205.02600026</v>
      </c>
      <c r="Q293" s="870">
        <v>0</v>
      </c>
      <c r="R293" s="870">
        <v>0</v>
      </c>
      <c r="S293" s="870">
        <v>0</v>
      </c>
      <c r="T293" s="870">
        <v>0</v>
      </c>
      <c r="U293" s="870">
        <v>0</v>
      </c>
      <c r="V293" s="870">
        <v>0</v>
      </c>
      <c r="W293" s="870">
        <v>0</v>
      </c>
      <c r="X293" s="870">
        <v>645020205.02600026</v>
      </c>
      <c r="Y293" s="870">
        <v>0.1</v>
      </c>
      <c r="Z293" s="870">
        <v>645020205.02600026</v>
      </c>
      <c r="AA293" s="870">
        <v>0</v>
      </c>
      <c r="AB293" s="870">
        <v>645020205.02600026</v>
      </c>
      <c r="AC293" s="870">
        <v>0</v>
      </c>
      <c r="AD293" s="870">
        <v>0</v>
      </c>
      <c r="AE293" s="870">
        <v>0</v>
      </c>
    </row>
    <row r="294" spans="1:31">
      <c r="A294" s="870" t="s">
        <v>1851</v>
      </c>
      <c r="B294" s="870">
        <v>13</v>
      </c>
      <c r="C294" s="870">
        <v>1316</v>
      </c>
      <c r="D294" s="870">
        <v>131605</v>
      </c>
      <c r="E294" s="870">
        <v>1316053714</v>
      </c>
      <c r="F294" s="870" t="s">
        <v>530</v>
      </c>
      <c r="G294" s="870">
        <v>4757507894</v>
      </c>
      <c r="H294" s="870">
        <v>0</v>
      </c>
      <c r="I294" s="870">
        <v>0</v>
      </c>
      <c r="J294" s="870">
        <v>-4757507894</v>
      </c>
      <c r="K294" s="870">
        <v>0</v>
      </c>
      <c r="L294" s="870">
        <v>0</v>
      </c>
      <c r="M294" s="870">
        <v>-4757507894</v>
      </c>
      <c r="N294" s="870">
        <v>0</v>
      </c>
      <c r="O294" s="870">
        <v>-4757507894</v>
      </c>
      <c r="P294" s="870">
        <v>-475750789.40000004</v>
      </c>
      <c r="Q294" s="870">
        <v>0</v>
      </c>
      <c r="R294" s="870">
        <v>0</v>
      </c>
      <c r="S294" s="870">
        <v>0</v>
      </c>
      <c r="T294" s="870">
        <v>0</v>
      </c>
      <c r="U294" s="870">
        <v>0</v>
      </c>
      <c r="V294" s="870">
        <v>0</v>
      </c>
      <c r="W294" s="870">
        <v>0</v>
      </c>
      <c r="X294" s="870">
        <v>-475750789.40000004</v>
      </c>
      <c r="Y294" s="870">
        <v>0.1</v>
      </c>
      <c r="Z294" s="870">
        <v>0</v>
      </c>
      <c r="AA294" s="870">
        <v>-475750789.40000004</v>
      </c>
      <c r="AB294" s="870">
        <v>0</v>
      </c>
      <c r="AC294" s="870">
        <v>-475750789.40000004</v>
      </c>
      <c r="AD294" s="870">
        <v>0</v>
      </c>
      <c r="AE294" s="870">
        <v>0</v>
      </c>
    </row>
    <row r="295" spans="1:31">
      <c r="A295" s="870" t="s">
        <v>1851</v>
      </c>
      <c r="B295" s="870">
        <v>13</v>
      </c>
      <c r="C295" s="870">
        <v>1316</v>
      </c>
      <c r="D295" s="870">
        <v>131605</v>
      </c>
      <c r="E295" s="870">
        <v>1316053914</v>
      </c>
      <c r="F295" s="870" t="s">
        <v>531</v>
      </c>
      <c r="G295" s="870">
        <v>26645137509</v>
      </c>
      <c r="H295" s="870">
        <v>0</v>
      </c>
      <c r="I295" s="870">
        <v>27296255899.071941</v>
      </c>
      <c r="J295" s="870">
        <v>651118390.06999969</v>
      </c>
      <c r="K295" s="870">
        <v>0</v>
      </c>
      <c r="L295" s="870">
        <v>651118390.06999969</v>
      </c>
      <c r="M295" s="870">
        <v>0</v>
      </c>
      <c r="N295" s="870">
        <v>0</v>
      </c>
      <c r="O295" s="870">
        <v>651118390.06999969</v>
      </c>
      <c r="P295" s="870">
        <v>65111839.006999969</v>
      </c>
      <c r="Q295" s="870">
        <v>0</v>
      </c>
      <c r="R295" s="870">
        <v>0</v>
      </c>
      <c r="S295" s="870">
        <v>0</v>
      </c>
      <c r="T295" s="870">
        <v>0</v>
      </c>
      <c r="U295" s="870">
        <v>0</v>
      </c>
      <c r="V295" s="870">
        <v>0</v>
      </c>
      <c r="W295" s="870">
        <v>0</v>
      </c>
      <c r="X295" s="870">
        <v>65111839.006999969</v>
      </c>
      <c r="Y295" s="870">
        <v>0.1</v>
      </c>
      <c r="Z295" s="870">
        <v>65111839.006999969</v>
      </c>
      <c r="AA295" s="870">
        <v>0</v>
      </c>
      <c r="AB295" s="870">
        <v>65111839.006999969</v>
      </c>
      <c r="AC295" s="870">
        <v>0</v>
      </c>
      <c r="AD295" s="870">
        <v>0</v>
      </c>
      <c r="AE295" s="870">
        <v>0</v>
      </c>
    </row>
    <row r="296" spans="1:31">
      <c r="A296" s="870" t="s">
        <v>1858</v>
      </c>
      <c r="B296" s="870">
        <v>13</v>
      </c>
      <c r="C296" s="870">
        <v>1317</v>
      </c>
      <c r="D296" s="870">
        <v>131705</v>
      </c>
      <c r="E296" s="870">
        <v>1317050100</v>
      </c>
      <c r="F296" s="870" t="s">
        <v>1859</v>
      </c>
      <c r="G296" s="870">
        <v>0</v>
      </c>
      <c r="H296" s="870">
        <v>0</v>
      </c>
      <c r="I296" s="870">
        <v>0</v>
      </c>
      <c r="J296" s="870">
        <v>0</v>
      </c>
      <c r="K296" s="870">
        <v>0</v>
      </c>
      <c r="L296" s="870">
        <v>0</v>
      </c>
      <c r="M296" s="870">
        <v>0</v>
      </c>
      <c r="N296" s="870">
        <v>0</v>
      </c>
      <c r="O296" s="870">
        <v>0</v>
      </c>
      <c r="P296" s="870">
        <v>0</v>
      </c>
      <c r="Q296" s="870">
        <v>0</v>
      </c>
      <c r="R296" s="870">
        <v>0</v>
      </c>
      <c r="S296" s="870">
        <v>0</v>
      </c>
      <c r="T296" s="870">
        <v>0</v>
      </c>
      <c r="U296" s="870">
        <v>0</v>
      </c>
      <c r="V296" s="870">
        <v>0</v>
      </c>
      <c r="W296" s="870">
        <v>0</v>
      </c>
      <c r="X296" s="870">
        <v>0</v>
      </c>
      <c r="Y296" s="870">
        <v>0</v>
      </c>
      <c r="Z296" s="870">
        <v>0</v>
      </c>
      <c r="AA296" s="870">
        <v>0</v>
      </c>
      <c r="AB296" s="870">
        <v>0</v>
      </c>
      <c r="AC296" s="870">
        <v>0</v>
      </c>
      <c r="AD296" s="870">
        <v>0</v>
      </c>
      <c r="AE296" s="870">
        <v>0</v>
      </c>
    </row>
    <row r="297" spans="1:31">
      <c r="A297" s="870" t="s">
        <v>1858</v>
      </c>
      <c r="B297" s="870">
        <v>13</v>
      </c>
      <c r="C297" s="870">
        <v>1317</v>
      </c>
      <c r="D297" s="870">
        <v>131715</v>
      </c>
      <c r="E297" s="870">
        <v>1317151600</v>
      </c>
      <c r="F297" s="870" t="s">
        <v>532</v>
      </c>
      <c r="G297" s="870">
        <v>1111693486</v>
      </c>
      <c r="H297" s="870">
        <v>0</v>
      </c>
      <c r="I297" s="870">
        <v>1113983200.2833793</v>
      </c>
      <c r="J297" s="870">
        <v>2289714.2799999714</v>
      </c>
      <c r="K297" s="870">
        <v>0</v>
      </c>
      <c r="L297" s="870">
        <v>2289714.2799999714</v>
      </c>
      <c r="M297" s="870">
        <v>0</v>
      </c>
      <c r="N297" s="870">
        <v>0</v>
      </c>
      <c r="O297" s="870">
        <v>2289714.2799999714</v>
      </c>
      <c r="P297" s="870">
        <v>847194.28359998937</v>
      </c>
      <c r="Q297" s="870">
        <v>0</v>
      </c>
      <c r="R297" s="870">
        <v>0</v>
      </c>
      <c r="S297" s="870">
        <v>0</v>
      </c>
      <c r="T297" s="870">
        <v>0</v>
      </c>
      <c r="U297" s="870">
        <v>0</v>
      </c>
      <c r="V297" s="870">
        <v>0</v>
      </c>
      <c r="W297" s="870">
        <v>0</v>
      </c>
      <c r="X297" s="870">
        <v>847194.28359998937</v>
      </c>
      <c r="Y297" s="870">
        <v>0.37</v>
      </c>
      <c r="Z297" s="870">
        <v>847194.28359998937</v>
      </c>
      <c r="AA297" s="870">
        <v>0</v>
      </c>
      <c r="AB297" s="870">
        <v>847194.28359998937</v>
      </c>
      <c r="AC297" s="870">
        <v>0</v>
      </c>
      <c r="AD297" s="870">
        <v>0</v>
      </c>
      <c r="AE297" s="870">
        <v>0</v>
      </c>
    </row>
    <row r="298" spans="1:31">
      <c r="A298" s="870" t="s">
        <v>1858</v>
      </c>
      <c r="B298" s="870">
        <v>13</v>
      </c>
      <c r="C298" s="870">
        <v>1317</v>
      </c>
      <c r="D298" s="870">
        <v>131715</v>
      </c>
      <c r="E298" s="870">
        <v>1317151614</v>
      </c>
      <c r="F298" s="870" t="s">
        <v>533</v>
      </c>
      <c r="G298" s="870">
        <v>4200564166</v>
      </c>
      <c r="H298" s="870">
        <v>0</v>
      </c>
      <c r="I298" s="870">
        <v>5083532135.0930386</v>
      </c>
      <c r="J298" s="870">
        <v>882967969.09000015</v>
      </c>
      <c r="K298" s="870">
        <v>0</v>
      </c>
      <c r="L298" s="870">
        <v>882967969.09000015</v>
      </c>
      <c r="M298" s="870">
        <v>0</v>
      </c>
      <c r="N298" s="870">
        <v>0</v>
      </c>
      <c r="O298" s="870">
        <v>882967969.09000015</v>
      </c>
      <c r="P298" s="870">
        <v>326698148.56330007</v>
      </c>
      <c r="Q298" s="870">
        <v>0</v>
      </c>
      <c r="R298" s="870">
        <v>0</v>
      </c>
      <c r="S298" s="870">
        <v>0</v>
      </c>
      <c r="T298" s="870">
        <v>0</v>
      </c>
      <c r="U298" s="870">
        <v>0</v>
      </c>
      <c r="V298" s="870">
        <v>0</v>
      </c>
      <c r="W298" s="870">
        <v>0</v>
      </c>
      <c r="X298" s="870">
        <v>326698148.56330007</v>
      </c>
      <c r="Y298" s="870">
        <v>0.37</v>
      </c>
      <c r="Z298" s="870">
        <v>326698148.56330007</v>
      </c>
      <c r="AA298" s="870">
        <v>0</v>
      </c>
      <c r="AB298" s="870">
        <v>326698148.56330007</v>
      </c>
      <c r="AC298" s="870">
        <v>0</v>
      </c>
      <c r="AD298" s="870">
        <v>0</v>
      </c>
      <c r="AE298" s="870">
        <v>0</v>
      </c>
    </row>
    <row r="299" spans="1:31">
      <c r="A299" s="870" t="s">
        <v>1858</v>
      </c>
      <c r="B299" s="870">
        <v>13</v>
      </c>
      <c r="C299" s="870">
        <v>1317</v>
      </c>
      <c r="D299" s="870">
        <v>131715</v>
      </c>
      <c r="E299" s="870">
        <v>1317151800</v>
      </c>
      <c r="F299" s="870" t="s">
        <v>534</v>
      </c>
      <c r="G299" s="870">
        <v>2582258350</v>
      </c>
      <c r="H299" s="870">
        <v>0</v>
      </c>
      <c r="I299" s="870">
        <v>2482929084.6438751</v>
      </c>
      <c r="J299" s="870">
        <v>-99329265.360000134</v>
      </c>
      <c r="K299" s="870">
        <v>0</v>
      </c>
      <c r="L299" s="870">
        <v>0</v>
      </c>
      <c r="M299" s="870">
        <v>-99329265.360000134</v>
      </c>
      <c r="N299" s="870">
        <v>0</v>
      </c>
      <c r="O299" s="870">
        <v>-99329265.360000134</v>
      </c>
      <c r="P299" s="870">
        <v>-36751828.183200046</v>
      </c>
      <c r="Q299" s="870">
        <v>0</v>
      </c>
      <c r="R299" s="870">
        <v>0</v>
      </c>
      <c r="S299" s="870">
        <v>0</v>
      </c>
      <c r="T299" s="870">
        <v>0</v>
      </c>
      <c r="U299" s="870">
        <v>0</v>
      </c>
      <c r="V299" s="870">
        <v>0</v>
      </c>
      <c r="W299" s="870">
        <v>0</v>
      </c>
      <c r="X299" s="870">
        <v>-36751828.183200046</v>
      </c>
      <c r="Y299" s="870">
        <v>0.37</v>
      </c>
      <c r="Z299" s="870">
        <v>0</v>
      </c>
      <c r="AA299" s="870">
        <v>-36751828.183200046</v>
      </c>
      <c r="AB299" s="870">
        <v>0</v>
      </c>
      <c r="AC299" s="870">
        <v>-36751828.183200046</v>
      </c>
      <c r="AD299" s="870">
        <v>0</v>
      </c>
      <c r="AE299" s="870">
        <v>0</v>
      </c>
    </row>
    <row r="300" spans="1:31">
      <c r="A300" s="870" t="s">
        <v>1851</v>
      </c>
      <c r="B300" s="870">
        <v>13</v>
      </c>
      <c r="C300" s="870">
        <v>1320</v>
      </c>
      <c r="D300" s="870">
        <v>132005</v>
      </c>
      <c r="E300" s="870">
        <v>1320051447</v>
      </c>
      <c r="F300" s="870" t="s">
        <v>4540</v>
      </c>
      <c r="G300" s="870">
        <v>30000000000</v>
      </c>
      <c r="H300" s="870">
        <v>0</v>
      </c>
      <c r="I300" s="870">
        <v>30000000000</v>
      </c>
      <c r="J300" s="870">
        <v>0</v>
      </c>
      <c r="K300" s="870">
        <v>0</v>
      </c>
      <c r="L300" s="870">
        <v>0</v>
      </c>
      <c r="M300" s="870">
        <v>0</v>
      </c>
      <c r="N300" s="870">
        <v>0</v>
      </c>
      <c r="O300" s="870">
        <v>0</v>
      </c>
      <c r="P300" s="870">
        <v>0</v>
      </c>
      <c r="Q300" s="870">
        <v>0</v>
      </c>
      <c r="R300" s="870">
        <v>0</v>
      </c>
      <c r="S300" s="870">
        <v>0</v>
      </c>
      <c r="T300" s="870">
        <v>0</v>
      </c>
      <c r="U300" s="870">
        <v>0</v>
      </c>
      <c r="V300" s="870">
        <v>0</v>
      </c>
      <c r="W300" s="870">
        <v>0</v>
      </c>
      <c r="X300" s="870">
        <v>0</v>
      </c>
      <c r="Y300" s="870">
        <v>0</v>
      </c>
      <c r="Z300" s="870">
        <v>0</v>
      </c>
      <c r="AA300" s="870">
        <v>0</v>
      </c>
      <c r="AB300" s="870">
        <v>0</v>
      </c>
      <c r="AC300" s="870">
        <v>0</v>
      </c>
      <c r="AD300" s="870">
        <v>0</v>
      </c>
      <c r="AE300" s="870">
        <v>0</v>
      </c>
    </row>
    <row r="301" spans="1:31">
      <c r="A301" s="870" t="s">
        <v>1849</v>
      </c>
      <c r="B301" s="870">
        <v>13</v>
      </c>
      <c r="C301" s="870">
        <v>1351</v>
      </c>
      <c r="D301" s="870">
        <v>135105</v>
      </c>
      <c r="E301" s="870">
        <v>1351050501</v>
      </c>
      <c r="F301" s="870" t="s">
        <v>535</v>
      </c>
      <c r="G301" s="870">
        <v>23755865233</v>
      </c>
      <c r="H301" s="870">
        <v>0</v>
      </c>
      <c r="I301" s="870">
        <v>0</v>
      </c>
      <c r="J301" s="870">
        <v>-23755865233</v>
      </c>
      <c r="K301" s="870">
        <v>0</v>
      </c>
      <c r="L301" s="870">
        <v>0</v>
      </c>
      <c r="M301" s="870">
        <v>-23755865233</v>
      </c>
      <c r="N301" s="870">
        <v>0</v>
      </c>
      <c r="O301" s="870">
        <v>-23755865233</v>
      </c>
      <c r="P301" s="870">
        <v>-8789670136.2099991</v>
      </c>
      <c r="Q301" s="870">
        <v>0</v>
      </c>
      <c r="R301" s="870">
        <v>0</v>
      </c>
      <c r="S301" s="870">
        <v>0</v>
      </c>
      <c r="T301" s="870">
        <v>0</v>
      </c>
      <c r="U301" s="870">
        <v>0</v>
      </c>
      <c r="V301" s="870">
        <v>0</v>
      </c>
      <c r="W301" s="870">
        <v>0</v>
      </c>
      <c r="X301" s="870">
        <v>-8789670136.2099991</v>
      </c>
      <c r="Y301" s="870">
        <v>0.36999999999999994</v>
      </c>
      <c r="Z301" s="870">
        <v>0</v>
      </c>
      <c r="AA301" s="870">
        <v>-8789670136.2099991</v>
      </c>
      <c r="AB301" s="870">
        <v>0</v>
      </c>
      <c r="AC301" s="870">
        <v>-8789670136.2099991</v>
      </c>
      <c r="AD301" s="870">
        <v>0</v>
      </c>
      <c r="AE301" s="870">
        <v>0</v>
      </c>
    </row>
    <row r="302" spans="1:31">
      <c r="A302" s="870" t="s">
        <v>1849</v>
      </c>
      <c r="B302" s="870">
        <v>13</v>
      </c>
      <c r="C302" s="870">
        <v>1351</v>
      </c>
      <c r="D302" s="870">
        <v>135105</v>
      </c>
      <c r="E302" s="870">
        <v>1351050503</v>
      </c>
      <c r="F302" s="870" t="s">
        <v>536</v>
      </c>
      <c r="G302" s="870">
        <v>296179383</v>
      </c>
      <c r="H302" s="870">
        <v>0</v>
      </c>
      <c r="I302" s="870">
        <v>0</v>
      </c>
      <c r="J302" s="870">
        <v>-296179383</v>
      </c>
      <c r="K302" s="870">
        <v>0</v>
      </c>
      <c r="L302" s="870">
        <v>0</v>
      </c>
      <c r="M302" s="870">
        <v>-296179383</v>
      </c>
      <c r="N302" s="870">
        <v>0</v>
      </c>
      <c r="O302" s="870">
        <v>-296179383</v>
      </c>
      <c r="P302" s="870">
        <v>-109586371.70999999</v>
      </c>
      <c r="Q302" s="870">
        <v>0</v>
      </c>
      <c r="R302" s="870">
        <v>0</v>
      </c>
      <c r="S302" s="870">
        <v>0</v>
      </c>
      <c r="T302" s="870">
        <v>0</v>
      </c>
      <c r="U302" s="870">
        <v>0</v>
      </c>
      <c r="V302" s="870">
        <v>0</v>
      </c>
      <c r="W302" s="870">
        <v>0</v>
      </c>
      <c r="X302" s="870">
        <v>-109586371.70999999</v>
      </c>
      <c r="Y302" s="870">
        <v>0.37</v>
      </c>
      <c r="Z302" s="870">
        <v>0</v>
      </c>
      <c r="AA302" s="870">
        <v>-109586371.70999999</v>
      </c>
      <c r="AB302" s="870">
        <v>0</v>
      </c>
      <c r="AC302" s="870">
        <v>-109586371.70999999</v>
      </c>
      <c r="AD302" s="870">
        <v>0</v>
      </c>
      <c r="AE302" s="870">
        <v>0</v>
      </c>
    </row>
    <row r="303" spans="1:31">
      <c r="A303" s="870" t="s">
        <v>1849</v>
      </c>
      <c r="B303" s="870">
        <v>13</v>
      </c>
      <c r="C303" s="870">
        <v>1351</v>
      </c>
      <c r="D303" s="870">
        <v>135105</v>
      </c>
      <c r="E303" s="870">
        <v>1351050505</v>
      </c>
      <c r="F303" s="870" t="s">
        <v>537</v>
      </c>
      <c r="G303" s="870">
        <v>0</v>
      </c>
      <c r="H303" s="870">
        <v>0</v>
      </c>
      <c r="I303" s="870">
        <v>0</v>
      </c>
      <c r="J303" s="870">
        <v>0</v>
      </c>
      <c r="K303" s="870">
        <v>0</v>
      </c>
      <c r="L303" s="870">
        <v>0</v>
      </c>
      <c r="M303" s="870">
        <v>0</v>
      </c>
      <c r="N303" s="870">
        <v>0</v>
      </c>
      <c r="O303" s="870">
        <v>0</v>
      </c>
      <c r="P303" s="870">
        <v>0</v>
      </c>
      <c r="Q303" s="870">
        <v>0</v>
      </c>
      <c r="R303" s="870">
        <v>0</v>
      </c>
      <c r="S303" s="870">
        <v>0</v>
      </c>
      <c r="T303" s="870">
        <v>0</v>
      </c>
      <c r="U303" s="870">
        <v>0</v>
      </c>
      <c r="V303" s="870">
        <v>0</v>
      </c>
      <c r="W303" s="870">
        <v>0</v>
      </c>
      <c r="X303" s="870">
        <v>0</v>
      </c>
      <c r="Y303" s="870">
        <v>0</v>
      </c>
      <c r="Z303" s="870">
        <v>0</v>
      </c>
      <c r="AA303" s="870">
        <v>0</v>
      </c>
      <c r="AB303" s="870">
        <v>0</v>
      </c>
      <c r="AC303" s="870">
        <v>0</v>
      </c>
      <c r="AD303" s="870">
        <v>0</v>
      </c>
      <c r="AE303" s="870">
        <v>0</v>
      </c>
    </row>
    <row r="304" spans="1:31">
      <c r="A304" s="870" t="s">
        <v>1849</v>
      </c>
      <c r="B304" s="870">
        <v>13</v>
      </c>
      <c r="C304" s="870">
        <v>1351</v>
      </c>
      <c r="D304" s="870">
        <v>135105</v>
      </c>
      <c r="E304" s="870">
        <v>1351050511</v>
      </c>
      <c r="F304" s="870" t="s">
        <v>3380</v>
      </c>
      <c r="G304" s="870">
        <v>0</v>
      </c>
      <c r="H304" s="870">
        <v>0</v>
      </c>
      <c r="I304" s="870">
        <v>0</v>
      </c>
      <c r="J304" s="870">
        <v>0</v>
      </c>
      <c r="K304" s="870">
        <v>0</v>
      </c>
      <c r="L304" s="870">
        <v>0</v>
      </c>
      <c r="M304" s="870">
        <v>0</v>
      </c>
      <c r="N304" s="870">
        <v>0</v>
      </c>
      <c r="O304" s="870">
        <v>0</v>
      </c>
      <c r="P304" s="870">
        <v>0</v>
      </c>
      <c r="Q304" s="870">
        <v>0</v>
      </c>
      <c r="R304" s="870">
        <v>0</v>
      </c>
      <c r="S304" s="870">
        <v>0</v>
      </c>
      <c r="T304" s="870">
        <v>0</v>
      </c>
      <c r="U304" s="870">
        <v>0</v>
      </c>
      <c r="V304" s="870">
        <v>0</v>
      </c>
      <c r="W304" s="870">
        <v>0</v>
      </c>
      <c r="X304" s="870">
        <v>0</v>
      </c>
      <c r="Y304" s="870">
        <v>0</v>
      </c>
      <c r="Z304" s="870">
        <v>0</v>
      </c>
      <c r="AA304" s="870">
        <v>0</v>
      </c>
      <c r="AB304" s="870">
        <v>0</v>
      </c>
      <c r="AC304" s="870">
        <v>0</v>
      </c>
      <c r="AD304" s="870">
        <v>0</v>
      </c>
      <c r="AE304" s="870">
        <v>0</v>
      </c>
    </row>
    <row r="305" spans="1:31">
      <c r="A305" s="870" t="s">
        <v>1849</v>
      </c>
      <c r="B305" s="870">
        <v>13</v>
      </c>
      <c r="C305" s="870">
        <v>1351</v>
      </c>
      <c r="D305" s="870">
        <v>135105</v>
      </c>
      <c r="E305" s="870">
        <v>1351050515</v>
      </c>
      <c r="F305" s="870" t="s">
        <v>3137</v>
      </c>
      <c r="G305" s="870">
        <v>0</v>
      </c>
      <c r="H305" s="870">
        <v>0</v>
      </c>
      <c r="I305" s="870">
        <v>0</v>
      </c>
      <c r="J305" s="870">
        <v>0</v>
      </c>
      <c r="K305" s="870">
        <v>0</v>
      </c>
      <c r="L305" s="870">
        <v>0</v>
      </c>
      <c r="M305" s="870">
        <v>0</v>
      </c>
      <c r="N305" s="870">
        <v>0</v>
      </c>
      <c r="O305" s="870">
        <v>0</v>
      </c>
      <c r="P305" s="870">
        <v>0</v>
      </c>
      <c r="Q305" s="870">
        <v>0</v>
      </c>
      <c r="R305" s="870">
        <v>0</v>
      </c>
      <c r="S305" s="870">
        <v>0</v>
      </c>
      <c r="T305" s="870">
        <v>0</v>
      </c>
      <c r="U305" s="870">
        <v>0</v>
      </c>
      <c r="V305" s="870">
        <v>0</v>
      </c>
      <c r="W305" s="870">
        <v>0</v>
      </c>
      <c r="X305" s="870">
        <v>0</v>
      </c>
      <c r="Y305" s="870">
        <v>0</v>
      </c>
      <c r="Z305" s="870">
        <v>0</v>
      </c>
      <c r="AA305" s="870">
        <v>0</v>
      </c>
      <c r="AB305" s="870">
        <v>0</v>
      </c>
      <c r="AC305" s="870">
        <v>0</v>
      </c>
      <c r="AD305" s="870">
        <v>0</v>
      </c>
      <c r="AE305" s="870">
        <v>0</v>
      </c>
    </row>
    <row r="306" spans="1:31">
      <c r="A306" s="870" t="s">
        <v>1849</v>
      </c>
      <c r="B306" s="870">
        <v>13</v>
      </c>
      <c r="C306" s="870">
        <v>1351</v>
      </c>
      <c r="D306" s="870">
        <v>135105</v>
      </c>
      <c r="E306" s="870">
        <v>1351050516</v>
      </c>
      <c r="F306" s="870" t="s">
        <v>538</v>
      </c>
      <c r="G306" s="870">
        <v>5826217983</v>
      </c>
      <c r="H306" s="870">
        <v>0</v>
      </c>
      <c r="I306" s="870">
        <v>0</v>
      </c>
      <c r="J306" s="870">
        <v>-5826217983</v>
      </c>
      <c r="K306" s="870">
        <v>0</v>
      </c>
      <c r="L306" s="870">
        <v>0</v>
      </c>
      <c r="M306" s="870">
        <v>-5826217983</v>
      </c>
      <c r="N306" s="870">
        <v>0</v>
      </c>
      <c r="O306" s="870">
        <v>-5826217983</v>
      </c>
      <c r="P306" s="870">
        <v>-2155700653.71</v>
      </c>
      <c r="Q306" s="870">
        <v>0</v>
      </c>
      <c r="R306" s="870">
        <v>0</v>
      </c>
      <c r="S306" s="870">
        <v>0</v>
      </c>
      <c r="T306" s="870">
        <v>0</v>
      </c>
      <c r="U306" s="870">
        <v>0</v>
      </c>
      <c r="V306" s="870">
        <v>0</v>
      </c>
      <c r="W306" s="870">
        <v>0</v>
      </c>
      <c r="X306" s="870">
        <v>-2155700653.71</v>
      </c>
      <c r="Y306" s="870">
        <v>0.37</v>
      </c>
      <c r="Z306" s="870">
        <v>0</v>
      </c>
      <c r="AA306" s="870">
        <v>-2155700653.71</v>
      </c>
      <c r="AB306" s="870">
        <v>0</v>
      </c>
      <c r="AC306" s="870">
        <v>-2155700653.71</v>
      </c>
      <c r="AD306" s="870">
        <v>0</v>
      </c>
      <c r="AE306" s="870">
        <v>0</v>
      </c>
    </row>
    <row r="307" spans="1:31">
      <c r="A307" s="870" t="s">
        <v>1849</v>
      </c>
      <c r="B307" s="870">
        <v>13</v>
      </c>
      <c r="C307" s="870">
        <v>1351</v>
      </c>
      <c r="D307" s="870">
        <v>135110</v>
      </c>
      <c r="E307" s="870">
        <v>1351100600</v>
      </c>
      <c r="F307" s="870" t="s">
        <v>539</v>
      </c>
      <c r="G307" s="870">
        <v>4040757994</v>
      </c>
      <c r="H307" s="870">
        <v>0</v>
      </c>
      <c r="I307" s="870">
        <v>0</v>
      </c>
      <c r="J307" s="870">
        <v>-4040757994</v>
      </c>
      <c r="K307" s="870">
        <v>0</v>
      </c>
      <c r="L307" s="870">
        <v>0</v>
      </c>
      <c r="M307" s="870">
        <v>-4040757994</v>
      </c>
      <c r="N307" s="870">
        <v>0</v>
      </c>
      <c r="O307" s="870">
        <v>-4040757994</v>
      </c>
      <c r="P307" s="870">
        <v>-1495080457.78</v>
      </c>
      <c r="Q307" s="870">
        <v>0</v>
      </c>
      <c r="R307" s="870">
        <v>0</v>
      </c>
      <c r="S307" s="870">
        <v>0</v>
      </c>
      <c r="T307" s="870">
        <v>0</v>
      </c>
      <c r="U307" s="870">
        <v>0</v>
      </c>
      <c r="V307" s="870">
        <v>0</v>
      </c>
      <c r="W307" s="870">
        <v>0</v>
      </c>
      <c r="X307" s="870">
        <v>-1495080457.78</v>
      </c>
      <c r="Y307" s="870">
        <v>0.37</v>
      </c>
      <c r="Z307" s="870">
        <v>0</v>
      </c>
      <c r="AA307" s="870">
        <v>-1495080457.78</v>
      </c>
      <c r="AB307" s="870">
        <v>0</v>
      </c>
      <c r="AC307" s="870">
        <v>-1495080457.78</v>
      </c>
      <c r="AD307" s="870">
        <v>0</v>
      </c>
      <c r="AE307" s="870">
        <v>0</v>
      </c>
    </row>
    <row r="308" spans="1:31">
      <c r="A308" s="870" t="s">
        <v>1849</v>
      </c>
      <c r="B308" s="870">
        <v>13</v>
      </c>
      <c r="C308" s="870">
        <v>1351</v>
      </c>
      <c r="D308" s="870">
        <v>135110</v>
      </c>
      <c r="E308" s="870">
        <v>1351100601</v>
      </c>
      <c r="F308" s="870" t="s">
        <v>540</v>
      </c>
      <c r="G308" s="870">
        <v>10439099827</v>
      </c>
      <c r="H308" s="870">
        <v>0</v>
      </c>
      <c r="I308" s="870">
        <v>0</v>
      </c>
      <c r="J308" s="870">
        <v>-10439099827</v>
      </c>
      <c r="K308" s="870">
        <v>0</v>
      </c>
      <c r="L308" s="870">
        <v>0</v>
      </c>
      <c r="M308" s="870">
        <v>-10439099827</v>
      </c>
      <c r="N308" s="870">
        <v>0</v>
      </c>
      <c r="O308" s="870">
        <v>-10439099827</v>
      </c>
      <c r="P308" s="870">
        <v>-3862466935.9899998</v>
      </c>
      <c r="Q308" s="870">
        <v>0</v>
      </c>
      <c r="R308" s="870">
        <v>0</v>
      </c>
      <c r="S308" s="870">
        <v>0</v>
      </c>
      <c r="T308" s="870">
        <v>0</v>
      </c>
      <c r="U308" s="870">
        <v>0</v>
      </c>
      <c r="V308" s="870">
        <v>0</v>
      </c>
      <c r="W308" s="870">
        <v>0</v>
      </c>
      <c r="X308" s="870">
        <v>-3862466935.9899998</v>
      </c>
      <c r="Y308" s="870">
        <v>0.37</v>
      </c>
      <c r="Z308" s="870">
        <v>0</v>
      </c>
      <c r="AA308" s="870">
        <v>-3862466935.9899998</v>
      </c>
      <c r="AB308" s="870">
        <v>0</v>
      </c>
      <c r="AC308" s="870">
        <v>-3862466935.9899998</v>
      </c>
      <c r="AD308" s="870">
        <v>0</v>
      </c>
      <c r="AE308" s="870">
        <v>0</v>
      </c>
    </row>
    <row r="309" spans="1:31">
      <c r="A309" s="870" t="s">
        <v>1849</v>
      </c>
      <c r="B309" s="870">
        <v>13</v>
      </c>
      <c r="C309" s="870">
        <v>1351</v>
      </c>
      <c r="D309" s="870">
        <v>135115</v>
      </c>
      <c r="E309" s="870">
        <v>1351150001</v>
      </c>
      <c r="F309" s="870" t="s">
        <v>3138</v>
      </c>
      <c r="G309" s="870">
        <v>0</v>
      </c>
      <c r="H309" s="870">
        <v>0</v>
      </c>
      <c r="I309" s="870">
        <v>0</v>
      </c>
      <c r="J309" s="870">
        <v>0</v>
      </c>
      <c r="K309" s="870">
        <v>0</v>
      </c>
      <c r="L309" s="870">
        <v>0</v>
      </c>
      <c r="M309" s="870">
        <v>0</v>
      </c>
      <c r="N309" s="870">
        <v>0</v>
      </c>
      <c r="O309" s="870">
        <v>0</v>
      </c>
      <c r="P309" s="870">
        <v>0</v>
      </c>
      <c r="Q309" s="870">
        <v>0</v>
      </c>
      <c r="R309" s="870">
        <v>0</v>
      </c>
      <c r="S309" s="870">
        <v>0</v>
      </c>
      <c r="T309" s="870">
        <v>0</v>
      </c>
      <c r="U309" s="870">
        <v>0</v>
      </c>
      <c r="V309" s="870">
        <v>0</v>
      </c>
      <c r="W309" s="870">
        <v>0</v>
      </c>
      <c r="X309" s="870">
        <v>0</v>
      </c>
      <c r="Y309" s="870">
        <v>0</v>
      </c>
      <c r="Z309" s="870">
        <v>0</v>
      </c>
      <c r="AA309" s="870">
        <v>0</v>
      </c>
      <c r="AB309" s="870">
        <v>0</v>
      </c>
      <c r="AC309" s="870">
        <v>0</v>
      </c>
      <c r="AD309" s="870">
        <v>0</v>
      </c>
      <c r="AE309" s="870">
        <v>0</v>
      </c>
    </row>
    <row r="310" spans="1:31">
      <c r="A310" s="870" t="s">
        <v>1849</v>
      </c>
      <c r="B310" s="870">
        <v>13</v>
      </c>
      <c r="C310" s="870">
        <v>1351</v>
      </c>
      <c r="D310" s="870">
        <v>135115</v>
      </c>
      <c r="E310" s="870">
        <v>1351150104</v>
      </c>
      <c r="F310" s="870" t="s">
        <v>3921</v>
      </c>
      <c r="G310" s="870">
        <v>0</v>
      </c>
      <c r="H310" s="870">
        <v>0</v>
      </c>
      <c r="I310" s="870">
        <v>0</v>
      </c>
      <c r="J310" s="870">
        <v>0</v>
      </c>
      <c r="K310" s="870">
        <v>0</v>
      </c>
      <c r="L310" s="870">
        <v>0</v>
      </c>
      <c r="M310" s="870">
        <v>0</v>
      </c>
      <c r="N310" s="870">
        <v>0</v>
      </c>
      <c r="O310" s="870">
        <v>0</v>
      </c>
      <c r="P310" s="870">
        <v>0</v>
      </c>
      <c r="Q310" s="870">
        <v>0</v>
      </c>
      <c r="R310" s="870">
        <v>0</v>
      </c>
      <c r="S310" s="870">
        <v>0</v>
      </c>
      <c r="T310" s="870">
        <v>0</v>
      </c>
      <c r="U310" s="870">
        <v>0</v>
      </c>
      <c r="V310" s="870">
        <v>0</v>
      </c>
      <c r="W310" s="870">
        <v>0</v>
      </c>
      <c r="X310" s="870">
        <v>0</v>
      </c>
      <c r="Y310" s="870">
        <v>0</v>
      </c>
      <c r="Z310" s="870">
        <v>0</v>
      </c>
      <c r="AA310" s="870">
        <v>0</v>
      </c>
      <c r="AB310" s="870">
        <v>0</v>
      </c>
      <c r="AC310" s="870">
        <v>0</v>
      </c>
      <c r="AD310" s="870">
        <v>0</v>
      </c>
      <c r="AE310" s="870">
        <v>0</v>
      </c>
    </row>
    <row r="311" spans="1:31">
      <c r="A311" s="870" t="s">
        <v>1849</v>
      </c>
      <c r="B311" s="870">
        <v>13</v>
      </c>
      <c r="C311" s="870">
        <v>1351</v>
      </c>
      <c r="D311" s="870">
        <v>135115</v>
      </c>
      <c r="E311" s="870">
        <v>1351150111</v>
      </c>
      <c r="F311" s="870" t="s">
        <v>541</v>
      </c>
      <c r="G311" s="870">
        <v>0</v>
      </c>
      <c r="H311" s="870">
        <v>0</v>
      </c>
      <c r="I311" s="870">
        <v>0</v>
      </c>
      <c r="J311" s="870">
        <v>0</v>
      </c>
      <c r="K311" s="870">
        <v>0</v>
      </c>
      <c r="L311" s="870">
        <v>0</v>
      </c>
      <c r="M311" s="870">
        <v>0</v>
      </c>
      <c r="N311" s="870">
        <v>0</v>
      </c>
      <c r="O311" s="870">
        <v>0</v>
      </c>
      <c r="P311" s="870">
        <v>0</v>
      </c>
      <c r="Q311" s="870">
        <v>0</v>
      </c>
      <c r="R311" s="870">
        <v>0</v>
      </c>
      <c r="S311" s="870">
        <v>0</v>
      </c>
      <c r="T311" s="870">
        <v>0</v>
      </c>
      <c r="U311" s="870">
        <v>0</v>
      </c>
      <c r="V311" s="870">
        <v>0</v>
      </c>
      <c r="W311" s="870">
        <v>0</v>
      </c>
      <c r="X311" s="870">
        <v>0</v>
      </c>
      <c r="Y311" s="870">
        <v>0</v>
      </c>
      <c r="Z311" s="870">
        <v>0</v>
      </c>
      <c r="AA311" s="870">
        <v>0</v>
      </c>
      <c r="AB311" s="870">
        <v>0</v>
      </c>
      <c r="AC311" s="870">
        <v>0</v>
      </c>
      <c r="AD311" s="870">
        <v>0</v>
      </c>
      <c r="AE311" s="870">
        <v>0</v>
      </c>
    </row>
    <row r="312" spans="1:31">
      <c r="A312" s="870" t="s">
        <v>1849</v>
      </c>
      <c r="B312" s="870">
        <v>13</v>
      </c>
      <c r="C312" s="870">
        <v>1351</v>
      </c>
      <c r="D312" s="870">
        <v>135115</v>
      </c>
      <c r="E312" s="870">
        <v>1351150126</v>
      </c>
      <c r="F312" s="870" t="s">
        <v>3922</v>
      </c>
      <c r="G312" s="870">
        <v>0</v>
      </c>
      <c r="H312" s="870">
        <v>0</v>
      </c>
      <c r="I312" s="870">
        <v>0</v>
      </c>
      <c r="J312" s="870">
        <v>0</v>
      </c>
      <c r="K312" s="870">
        <v>0</v>
      </c>
      <c r="L312" s="870">
        <v>0</v>
      </c>
      <c r="M312" s="870">
        <v>0</v>
      </c>
      <c r="N312" s="870">
        <v>0</v>
      </c>
      <c r="O312" s="870">
        <v>0</v>
      </c>
      <c r="P312" s="870">
        <v>0</v>
      </c>
      <c r="Q312" s="870">
        <v>0</v>
      </c>
      <c r="R312" s="870">
        <v>0</v>
      </c>
      <c r="S312" s="870">
        <v>0</v>
      </c>
      <c r="T312" s="870">
        <v>0</v>
      </c>
      <c r="U312" s="870">
        <v>0</v>
      </c>
      <c r="V312" s="870">
        <v>0</v>
      </c>
      <c r="W312" s="870">
        <v>0</v>
      </c>
      <c r="X312" s="870">
        <v>0</v>
      </c>
      <c r="Y312" s="870">
        <v>0</v>
      </c>
      <c r="Z312" s="870">
        <v>0</v>
      </c>
      <c r="AA312" s="870">
        <v>0</v>
      </c>
      <c r="AB312" s="870">
        <v>0</v>
      </c>
      <c r="AC312" s="870">
        <v>0</v>
      </c>
      <c r="AD312" s="870">
        <v>0</v>
      </c>
      <c r="AE312" s="870">
        <v>0</v>
      </c>
    </row>
    <row r="313" spans="1:31">
      <c r="A313" s="870" t="s">
        <v>1849</v>
      </c>
      <c r="B313" s="870">
        <v>13</v>
      </c>
      <c r="C313" s="870">
        <v>1351</v>
      </c>
      <c r="D313" s="870">
        <v>135120</v>
      </c>
      <c r="E313" s="870">
        <v>1351200001</v>
      </c>
      <c r="F313" s="870" t="s">
        <v>3240</v>
      </c>
      <c r="G313" s="870">
        <v>0</v>
      </c>
      <c r="H313" s="870">
        <v>0</v>
      </c>
      <c r="I313" s="870">
        <v>0</v>
      </c>
      <c r="J313" s="870">
        <v>0</v>
      </c>
      <c r="K313" s="870">
        <v>0</v>
      </c>
      <c r="L313" s="870">
        <v>0</v>
      </c>
      <c r="M313" s="870">
        <v>0</v>
      </c>
      <c r="N313" s="870">
        <v>0</v>
      </c>
      <c r="O313" s="870">
        <v>0</v>
      </c>
      <c r="P313" s="870">
        <v>0</v>
      </c>
      <c r="Q313" s="870">
        <v>0</v>
      </c>
      <c r="R313" s="870">
        <v>0</v>
      </c>
      <c r="S313" s="870">
        <v>0</v>
      </c>
      <c r="T313" s="870">
        <v>0</v>
      </c>
      <c r="U313" s="870">
        <v>0</v>
      </c>
      <c r="V313" s="870">
        <v>0</v>
      </c>
      <c r="W313" s="870">
        <v>0</v>
      </c>
      <c r="X313" s="870">
        <v>0</v>
      </c>
      <c r="Y313" s="870">
        <v>0</v>
      </c>
      <c r="Z313" s="870">
        <v>0</v>
      </c>
      <c r="AA313" s="870">
        <v>0</v>
      </c>
      <c r="AB313" s="870">
        <v>0</v>
      </c>
      <c r="AC313" s="870">
        <v>0</v>
      </c>
      <c r="AD313" s="870">
        <v>0</v>
      </c>
      <c r="AE313" s="870">
        <v>0</v>
      </c>
    </row>
    <row r="314" spans="1:31">
      <c r="A314" s="870" t="s">
        <v>1849</v>
      </c>
      <c r="B314" s="870">
        <v>13</v>
      </c>
      <c r="C314" s="870">
        <v>1351</v>
      </c>
      <c r="D314" s="870">
        <v>135120</v>
      </c>
      <c r="E314" s="870">
        <v>1351200104</v>
      </c>
      <c r="F314" s="870" t="s">
        <v>3923</v>
      </c>
      <c r="G314" s="870">
        <v>0</v>
      </c>
      <c r="H314" s="870">
        <v>0</v>
      </c>
      <c r="I314" s="870">
        <v>0</v>
      </c>
      <c r="J314" s="870">
        <v>0</v>
      </c>
      <c r="K314" s="870">
        <v>0</v>
      </c>
      <c r="L314" s="870">
        <v>0</v>
      </c>
      <c r="M314" s="870">
        <v>0</v>
      </c>
      <c r="N314" s="870">
        <v>0</v>
      </c>
      <c r="O314" s="870">
        <v>0</v>
      </c>
      <c r="P314" s="870">
        <v>0</v>
      </c>
      <c r="Q314" s="870">
        <v>0</v>
      </c>
      <c r="R314" s="870">
        <v>0</v>
      </c>
      <c r="S314" s="870">
        <v>0</v>
      </c>
      <c r="T314" s="870">
        <v>0</v>
      </c>
      <c r="U314" s="870">
        <v>0</v>
      </c>
      <c r="V314" s="870">
        <v>0</v>
      </c>
      <c r="W314" s="870">
        <v>0</v>
      </c>
      <c r="X314" s="870">
        <v>0</v>
      </c>
      <c r="Y314" s="870">
        <v>0</v>
      </c>
      <c r="Z314" s="870">
        <v>0</v>
      </c>
      <c r="AA314" s="870">
        <v>0</v>
      </c>
      <c r="AB314" s="870">
        <v>0</v>
      </c>
      <c r="AC314" s="870">
        <v>0</v>
      </c>
      <c r="AD314" s="870">
        <v>0</v>
      </c>
      <c r="AE314" s="870">
        <v>0</v>
      </c>
    </row>
    <row r="315" spans="1:31">
      <c r="A315" s="870" t="s">
        <v>1849</v>
      </c>
      <c r="B315" s="870">
        <v>13</v>
      </c>
      <c r="C315" s="870">
        <v>1351</v>
      </c>
      <c r="D315" s="870">
        <v>135120</v>
      </c>
      <c r="E315" s="870">
        <v>1351200111</v>
      </c>
      <c r="F315" s="870" t="s">
        <v>3139</v>
      </c>
      <c r="G315" s="870">
        <v>0</v>
      </c>
      <c r="H315" s="870">
        <v>0</v>
      </c>
      <c r="I315" s="870">
        <v>0</v>
      </c>
      <c r="J315" s="870">
        <v>0</v>
      </c>
      <c r="K315" s="870">
        <v>0</v>
      </c>
      <c r="L315" s="870">
        <v>0</v>
      </c>
      <c r="M315" s="870">
        <v>0</v>
      </c>
      <c r="N315" s="870">
        <v>0</v>
      </c>
      <c r="O315" s="870">
        <v>0</v>
      </c>
      <c r="P315" s="870">
        <v>0</v>
      </c>
      <c r="Q315" s="870">
        <v>0</v>
      </c>
      <c r="R315" s="870">
        <v>0</v>
      </c>
      <c r="S315" s="870">
        <v>0</v>
      </c>
      <c r="T315" s="870">
        <v>0</v>
      </c>
      <c r="U315" s="870">
        <v>0</v>
      </c>
      <c r="V315" s="870">
        <v>0</v>
      </c>
      <c r="W315" s="870">
        <v>0</v>
      </c>
      <c r="X315" s="870">
        <v>0</v>
      </c>
      <c r="Y315" s="870">
        <v>0</v>
      </c>
      <c r="Z315" s="870">
        <v>0</v>
      </c>
      <c r="AA315" s="870">
        <v>0</v>
      </c>
      <c r="AB315" s="870">
        <v>0</v>
      </c>
      <c r="AC315" s="870">
        <v>0</v>
      </c>
      <c r="AD315" s="870">
        <v>0</v>
      </c>
      <c r="AE315" s="870">
        <v>0</v>
      </c>
    </row>
    <row r="316" spans="1:31">
      <c r="A316" s="870" t="s">
        <v>1849</v>
      </c>
      <c r="B316" s="870">
        <v>13</v>
      </c>
      <c r="C316" s="870">
        <v>1351</v>
      </c>
      <c r="D316" s="870">
        <v>135130</v>
      </c>
      <c r="E316" s="870">
        <v>1351302500</v>
      </c>
      <c r="F316" s="870" t="s">
        <v>542</v>
      </c>
      <c r="G316" s="870">
        <v>-23747743039</v>
      </c>
      <c r="H316" s="870">
        <v>0</v>
      </c>
      <c r="I316" s="870">
        <v>0</v>
      </c>
      <c r="J316" s="870">
        <v>23747743039</v>
      </c>
      <c r="K316" s="870">
        <v>0</v>
      </c>
      <c r="L316" s="870">
        <v>23747743039</v>
      </c>
      <c r="M316" s="870">
        <v>0</v>
      </c>
      <c r="N316" s="870">
        <v>0</v>
      </c>
      <c r="O316" s="870">
        <v>23747743039</v>
      </c>
      <c r="P316" s="870">
        <v>8786664924.4300003</v>
      </c>
      <c r="Q316" s="870">
        <v>0</v>
      </c>
      <c r="R316" s="870">
        <v>0</v>
      </c>
      <c r="S316" s="870">
        <v>0</v>
      </c>
      <c r="T316" s="870">
        <v>0</v>
      </c>
      <c r="U316" s="870">
        <v>0</v>
      </c>
      <c r="V316" s="870">
        <v>0</v>
      </c>
      <c r="W316" s="870">
        <v>0</v>
      </c>
      <c r="X316" s="870">
        <v>8786664924.4300003</v>
      </c>
      <c r="Y316" s="870">
        <v>0.37</v>
      </c>
      <c r="Z316" s="870">
        <v>8786664924.4300003</v>
      </c>
      <c r="AA316" s="870">
        <v>0</v>
      </c>
      <c r="AB316" s="870">
        <v>8786664924.4300003</v>
      </c>
      <c r="AC316" s="870">
        <v>0</v>
      </c>
      <c r="AD316" s="870">
        <v>0</v>
      </c>
      <c r="AE316" s="870">
        <v>0</v>
      </c>
    </row>
    <row r="317" spans="1:31">
      <c r="A317" s="870" t="s">
        <v>1849</v>
      </c>
      <c r="B317" s="870">
        <v>13</v>
      </c>
      <c r="C317" s="870">
        <v>1351</v>
      </c>
      <c r="D317" s="870">
        <v>135130</v>
      </c>
      <c r="E317" s="870">
        <v>1351302501</v>
      </c>
      <c r="F317" s="870" t="s">
        <v>3924</v>
      </c>
      <c r="G317" s="870">
        <v>-6078033931</v>
      </c>
      <c r="H317" s="870">
        <v>0</v>
      </c>
      <c r="I317" s="870">
        <v>0</v>
      </c>
      <c r="J317" s="870">
        <v>6078033931</v>
      </c>
      <c r="K317" s="870">
        <v>0</v>
      </c>
      <c r="L317" s="870">
        <v>6078033931</v>
      </c>
      <c r="M317" s="870">
        <v>0</v>
      </c>
      <c r="N317" s="870">
        <v>0</v>
      </c>
      <c r="O317" s="870">
        <v>6078033931</v>
      </c>
      <c r="P317" s="870">
        <v>2248872554.4699998</v>
      </c>
      <c r="Q317" s="870">
        <v>0</v>
      </c>
      <c r="R317" s="870">
        <v>0</v>
      </c>
      <c r="S317" s="870">
        <v>0</v>
      </c>
      <c r="T317" s="870">
        <v>0</v>
      </c>
      <c r="U317" s="870">
        <v>0</v>
      </c>
      <c r="V317" s="870">
        <v>0</v>
      </c>
      <c r="W317" s="870">
        <v>0</v>
      </c>
      <c r="X317" s="870">
        <v>2248872554.4699998</v>
      </c>
      <c r="Y317" s="870">
        <v>0.36999999999999994</v>
      </c>
      <c r="Z317" s="870">
        <v>2248872554.4699998</v>
      </c>
      <c r="AA317" s="870">
        <v>0</v>
      </c>
      <c r="AB317" s="870">
        <v>2248872554.4699998</v>
      </c>
      <c r="AC317" s="870">
        <v>0</v>
      </c>
      <c r="AD317" s="870">
        <v>0</v>
      </c>
      <c r="AE317" s="870">
        <v>0</v>
      </c>
    </row>
    <row r="318" spans="1:31">
      <c r="A318" s="870" t="s">
        <v>1849</v>
      </c>
      <c r="B318" s="870">
        <v>13</v>
      </c>
      <c r="C318" s="870">
        <v>1351</v>
      </c>
      <c r="D318" s="870">
        <v>135135</v>
      </c>
      <c r="E318" s="870">
        <v>1351352601</v>
      </c>
      <c r="F318" s="870" t="s">
        <v>543</v>
      </c>
      <c r="G318" s="870">
        <v>-4032017097</v>
      </c>
      <c r="H318" s="870">
        <v>0</v>
      </c>
      <c r="I318" s="870">
        <v>0</v>
      </c>
      <c r="J318" s="870">
        <v>4032017097</v>
      </c>
      <c r="K318" s="870">
        <v>0</v>
      </c>
      <c r="L318" s="870">
        <v>4032017097</v>
      </c>
      <c r="M318" s="870">
        <v>0</v>
      </c>
      <c r="N318" s="870">
        <v>0</v>
      </c>
      <c r="O318" s="870">
        <v>4032017097</v>
      </c>
      <c r="P318" s="870">
        <v>1491846325.8899999</v>
      </c>
      <c r="Q318" s="870">
        <v>0</v>
      </c>
      <c r="R318" s="870">
        <v>0</v>
      </c>
      <c r="S318" s="870">
        <v>0</v>
      </c>
      <c r="T318" s="870">
        <v>0</v>
      </c>
      <c r="U318" s="870">
        <v>0</v>
      </c>
      <c r="V318" s="870">
        <v>0</v>
      </c>
      <c r="W318" s="870">
        <v>0</v>
      </c>
      <c r="X318" s="870">
        <v>1491846325.8899999</v>
      </c>
      <c r="Y318" s="870">
        <v>0.36999999999999994</v>
      </c>
      <c r="Z318" s="870">
        <v>1491846325.8899999</v>
      </c>
      <c r="AA318" s="870">
        <v>0</v>
      </c>
      <c r="AB318" s="870">
        <v>1491846325.8899999</v>
      </c>
      <c r="AC318" s="870">
        <v>0</v>
      </c>
      <c r="AD318" s="870">
        <v>0</v>
      </c>
      <c r="AE318" s="870">
        <v>0</v>
      </c>
    </row>
    <row r="319" spans="1:31">
      <c r="A319" s="870" t="s">
        <v>1849</v>
      </c>
      <c r="B319" s="870">
        <v>13</v>
      </c>
      <c r="C319" s="870">
        <v>1351</v>
      </c>
      <c r="D319" s="870">
        <v>135135</v>
      </c>
      <c r="E319" s="870">
        <v>1351352603</v>
      </c>
      <c r="F319" s="870" t="s">
        <v>544</v>
      </c>
      <c r="G319" s="870">
        <v>-26066080</v>
      </c>
      <c r="H319" s="870">
        <v>0</v>
      </c>
      <c r="I319" s="870">
        <v>0</v>
      </c>
      <c r="J319" s="870">
        <v>26066080</v>
      </c>
      <c r="K319" s="870">
        <v>0</v>
      </c>
      <c r="L319" s="870">
        <v>26066080</v>
      </c>
      <c r="M319" s="870">
        <v>0</v>
      </c>
      <c r="N319" s="870">
        <v>0</v>
      </c>
      <c r="O319" s="870">
        <v>26066080</v>
      </c>
      <c r="P319" s="870">
        <v>9644449.5999999996</v>
      </c>
      <c r="Q319" s="870">
        <v>0</v>
      </c>
      <c r="R319" s="870">
        <v>0</v>
      </c>
      <c r="S319" s="870">
        <v>0</v>
      </c>
      <c r="T319" s="870">
        <v>0</v>
      </c>
      <c r="U319" s="870">
        <v>0</v>
      </c>
      <c r="V319" s="870">
        <v>0</v>
      </c>
      <c r="W319" s="870">
        <v>0</v>
      </c>
      <c r="X319" s="870">
        <v>9644449.5999999996</v>
      </c>
      <c r="Y319" s="870">
        <v>0.37</v>
      </c>
      <c r="Z319" s="870">
        <v>9644449.5999999996</v>
      </c>
      <c r="AA319" s="870">
        <v>0</v>
      </c>
      <c r="AB319" s="870">
        <v>9644449.5999999996</v>
      </c>
      <c r="AC319" s="870">
        <v>0</v>
      </c>
      <c r="AD319" s="870">
        <v>0</v>
      </c>
      <c r="AE319" s="870">
        <v>0</v>
      </c>
    </row>
    <row r="320" spans="1:31">
      <c r="A320" s="870" t="s">
        <v>1849</v>
      </c>
      <c r="B320" s="870">
        <v>13</v>
      </c>
      <c r="C320" s="870">
        <v>1351</v>
      </c>
      <c r="D320" s="870">
        <v>135135</v>
      </c>
      <c r="E320" s="870">
        <v>1351352605</v>
      </c>
      <c r="F320" s="870" t="s">
        <v>545</v>
      </c>
      <c r="G320" s="870">
        <v>-94296022</v>
      </c>
      <c r="H320" s="870">
        <v>0</v>
      </c>
      <c r="I320" s="870">
        <v>0</v>
      </c>
      <c r="J320" s="870">
        <v>94296022</v>
      </c>
      <c r="K320" s="870">
        <v>0</v>
      </c>
      <c r="L320" s="870">
        <v>94296022</v>
      </c>
      <c r="M320" s="870">
        <v>0</v>
      </c>
      <c r="N320" s="870">
        <v>0</v>
      </c>
      <c r="O320" s="870">
        <v>94296022</v>
      </c>
      <c r="P320" s="870">
        <v>34889528.140000001</v>
      </c>
      <c r="Q320" s="870">
        <v>0</v>
      </c>
      <c r="R320" s="870">
        <v>0</v>
      </c>
      <c r="S320" s="870">
        <v>0</v>
      </c>
      <c r="T320" s="870">
        <v>0</v>
      </c>
      <c r="U320" s="870">
        <v>0</v>
      </c>
      <c r="V320" s="870">
        <v>0</v>
      </c>
      <c r="W320" s="870">
        <v>0</v>
      </c>
      <c r="X320" s="870">
        <v>34889528.140000001</v>
      </c>
      <c r="Y320" s="870">
        <v>0.37</v>
      </c>
      <c r="Z320" s="870">
        <v>34889528.140000001</v>
      </c>
      <c r="AA320" s="870">
        <v>0</v>
      </c>
      <c r="AB320" s="870">
        <v>34889528.140000001</v>
      </c>
      <c r="AC320" s="870">
        <v>0</v>
      </c>
      <c r="AD320" s="870">
        <v>0</v>
      </c>
      <c r="AE320" s="870">
        <v>0</v>
      </c>
    </row>
    <row r="321" spans="1:31">
      <c r="A321" s="870" t="s">
        <v>1849</v>
      </c>
      <c r="B321" s="870">
        <v>13</v>
      </c>
      <c r="C321" s="870">
        <v>1351</v>
      </c>
      <c r="D321" s="870">
        <v>135135</v>
      </c>
      <c r="E321" s="870">
        <v>1351352607</v>
      </c>
      <c r="F321" s="870" t="s">
        <v>3381</v>
      </c>
      <c r="G321" s="870">
        <v>0</v>
      </c>
      <c r="H321" s="870">
        <v>0</v>
      </c>
      <c r="I321" s="870">
        <v>0</v>
      </c>
      <c r="J321" s="870">
        <v>0</v>
      </c>
      <c r="K321" s="870">
        <v>0</v>
      </c>
      <c r="L321" s="870">
        <v>0</v>
      </c>
      <c r="M321" s="870">
        <v>0</v>
      </c>
      <c r="N321" s="870">
        <v>0</v>
      </c>
      <c r="O321" s="870">
        <v>0</v>
      </c>
      <c r="P321" s="870">
        <v>0</v>
      </c>
      <c r="Q321" s="870">
        <v>0</v>
      </c>
      <c r="R321" s="870">
        <v>0</v>
      </c>
      <c r="S321" s="870">
        <v>0</v>
      </c>
      <c r="T321" s="870">
        <v>0</v>
      </c>
      <c r="U321" s="870">
        <v>0</v>
      </c>
      <c r="V321" s="870">
        <v>0</v>
      </c>
      <c r="W321" s="870">
        <v>0</v>
      </c>
      <c r="X321" s="870">
        <v>0</v>
      </c>
      <c r="Y321" s="870">
        <v>0</v>
      </c>
      <c r="Z321" s="870">
        <v>0</v>
      </c>
      <c r="AA321" s="870">
        <v>0</v>
      </c>
      <c r="AB321" s="870">
        <v>0</v>
      </c>
      <c r="AC321" s="870">
        <v>0</v>
      </c>
      <c r="AD321" s="870">
        <v>0</v>
      </c>
      <c r="AE321" s="870">
        <v>0</v>
      </c>
    </row>
    <row r="322" spans="1:31">
      <c r="A322" s="870" t="s">
        <v>1849</v>
      </c>
      <c r="B322" s="870">
        <v>13</v>
      </c>
      <c r="C322" s="870">
        <v>1351</v>
      </c>
      <c r="D322" s="870">
        <v>135135</v>
      </c>
      <c r="E322" s="870">
        <v>1351352611</v>
      </c>
      <c r="F322" s="870" t="s">
        <v>3241</v>
      </c>
      <c r="G322" s="870">
        <v>0</v>
      </c>
      <c r="H322" s="870">
        <v>0</v>
      </c>
      <c r="I322" s="870">
        <v>0</v>
      </c>
      <c r="J322" s="870">
        <v>0</v>
      </c>
      <c r="K322" s="870">
        <v>0</v>
      </c>
      <c r="L322" s="870">
        <v>0</v>
      </c>
      <c r="M322" s="870">
        <v>0</v>
      </c>
      <c r="N322" s="870">
        <v>0</v>
      </c>
      <c r="O322" s="870">
        <v>0</v>
      </c>
      <c r="P322" s="870">
        <v>0</v>
      </c>
      <c r="Q322" s="870">
        <v>0</v>
      </c>
      <c r="R322" s="870">
        <v>0</v>
      </c>
      <c r="S322" s="870">
        <v>0</v>
      </c>
      <c r="T322" s="870">
        <v>0</v>
      </c>
      <c r="U322" s="870">
        <v>0</v>
      </c>
      <c r="V322" s="870">
        <v>0</v>
      </c>
      <c r="W322" s="870">
        <v>0</v>
      </c>
      <c r="X322" s="870">
        <v>0</v>
      </c>
      <c r="Y322" s="870">
        <v>0</v>
      </c>
      <c r="Z322" s="870">
        <v>0</v>
      </c>
      <c r="AA322" s="870">
        <v>0</v>
      </c>
      <c r="AB322" s="870">
        <v>0</v>
      </c>
      <c r="AC322" s="870">
        <v>0</v>
      </c>
      <c r="AD322" s="870">
        <v>0</v>
      </c>
      <c r="AE322" s="870">
        <v>0</v>
      </c>
    </row>
    <row r="323" spans="1:31">
      <c r="A323" s="870" t="s">
        <v>1849</v>
      </c>
      <c r="B323" s="870">
        <v>13</v>
      </c>
      <c r="C323" s="870">
        <v>1351</v>
      </c>
      <c r="D323" s="870">
        <v>135135</v>
      </c>
      <c r="E323" s="870">
        <v>1351352615</v>
      </c>
      <c r="F323" s="870" t="s">
        <v>546</v>
      </c>
      <c r="G323" s="870">
        <v>0</v>
      </c>
      <c r="H323" s="870">
        <v>0</v>
      </c>
      <c r="I323" s="870">
        <v>0</v>
      </c>
      <c r="J323" s="870">
        <v>0</v>
      </c>
      <c r="K323" s="870">
        <v>0</v>
      </c>
      <c r="L323" s="870">
        <v>0</v>
      </c>
      <c r="M323" s="870">
        <v>0</v>
      </c>
      <c r="N323" s="870">
        <v>0</v>
      </c>
      <c r="O323" s="870">
        <v>0</v>
      </c>
      <c r="P323" s="870">
        <v>0</v>
      </c>
      <c r="Q323" s="870">
        <v>0</v>
      </c>
      <c r="R323" s="870">
        <v>0</v>
      </c>
      <c r="S323" s="870">
        <v>0</v>
      </c>
      <c r="T323" s="870">
        <v>0</v>
      </c>
      <c r="U323" s="870">
        <v>0</v>
      </c>
      <c r="V323" s="870">
        <v>0</v>
      </c>
      <c r="W323" s="870">
        <v>0</v>
      </c>
      <c r="X323" s="870">
        <v>0</v>
      </c>
      <c r="Y323" s="870">
        <v>0</v>
      </c>
      <c r="Z323" s="870">
        <v>0</v>
      </c>
      <c r="AA323" s="870">
        <v>0</v>
      </c>
      <c r="AB323" s="870">
        <v>0</v>
      </c>
      <c r="AC323" s="870">
        <v>0</v>
      </c>
      <c r="AD323" s="870">
        <v>0</v>
      </c>
      <c r="AE323" s="870">
        <v>0</v>
      </c>
    </row>
    <row r="324" spans="1:31">
      <c r="A324" s="870" t="s">
        <v>1849</v>
      </c>
      <c r="B324" s="870">
        <v>13</v>
      </c>
      <c r="C324" s="870">
        <v>1351</v>
      </c>
      <c r="D324" s="870">
        <v>135135</v>
      </c>
      <c r="E324" s="870">
        <v>1351352616</v>
      </c>
      <c r="F324" s="870" t="s">
        <v>547</v>
      </c>
      <c r="G324" s="870">
        <v>-9893241070</v>
      </c>
      <c r="H324" s="870">
        <v>0</v>
      </c>
      <c r="I324" s="870">
        <v>0</v>
      </c>
      <c r="J324" s="870">
        <v>9893241070</v>
      </c>
      <c r="K324" s="870">
        <v>0</v>
      </c>
      <c r="L324" s="870">
        <v>9893241070</v>
      </c>
      <c r="M324" s="870">
        <v>0</v>
      </c>
      <c r="N324" s="870">
        <v>0</v>
      </c>
      <c r="O324" s="870">
        <v>9893241070</v>
      </c>
      <c r="P324" s="870">
        <v>3660499195.9000001</v>
      </c>
      <c r="Q324" s="870">
        <v>0</v>
      </c>
      <c r="R324" s="870">
        <v>0</v>
      </c>
      <c r="S324" s="870">
        <v>0</v>
      </c>
      <c r="T324" s="870">
        <v>0</v>
      </c>
      <c r="U324" s="870">
        <v>0</v>
      </c>
      <c r="V324" s="870">
        <v>0</v>
      </c>
      <c r="W324" s="870">
        <v>0</v>
      </c>
      <c r="X324" s="870">
        <v>3660499195.9000001</v>
      </c>
      <c r="Y324" s="870">
        <v>0.37</v>
      </c>
      <c r="Z324" s="870">
        <v>3660499195.9000001</v>
      </c>
      <c r="AA324" s="870">
        <v>0</v>
      </c>
      <c r="AB324" s="870">
        <v>3660499195.9000001</v>
      </c>
      <c r="AC324" s="870">
        <v>0</v>
      </c>
      <c r="AD324" s="870">
        <v>0</v>
      </c>
      <c r="AE324" s="870">
        <v>0</v>
      </c>
    </row>
    <row r="325" spans="1:31">
      <c r="A325" s="870" t="s">
        <v>1849</v>
      </c>
      <c r="B325" s="870">
        <v>13</v>
      </c>
      <c r="C325" s="870">
        <v>1351</v>
      </c>
      <c r="D325" s="870">
        <v>135135</v>
      </c>
      <c r="E325" s="870">
        <v>1351352619</v>
      </c>
      <c r="F325" s="870" t="s">
        <v>548</v>
      </c>
      <c r="G325" s="870">
        <v>-352222655</v>
      </c>
      <c r="H325" s="870">
        <v>0</v>
      </c>
      <c r="I325" s="870">
        <v>0</v>
      </c>
      <c r="J325" s="870">
        <v>352222655</v>
      </c>
      <c r="K325" s="870">
        <v>0</v>
      </c>
      <c r="L325" s="870">
        <v>352222655</v>
      </c>
      <c r="M325" s="870">
        <v>0</v>
      </c>
      <c r="N325" s="870">
        <v>0</v>
      </c>
      <c r="O325" s="870">
        <v>352222655</v>
      </c>
      <c r="P325" s="870">
        <v>130322382.34999999</v>
      </c>
      <c r="Q325" s="870">
        <v>0</v>
      </c>
      <c r="R325" s="870">
        <v>0</v>
      </c>
      <c r="S325" s="870">
        <v>0</v>
      </c>
      <c r="T325" s="870">
        <v>0</v>
      </c>
      <c r="U325" s="870">
        <v>0</v>
      </c>
      <c r="V325" s="870">
        <v>0</v>
      </c>
      <c r="W325" s="870">
        <v>0</v>
      </c>
      <c r="X325" s="870">
        <v>130322382.34999999</v>
      </c>
      <c r="Y325" s="870">
        <v>0.37</v>
      </c>
      <c r="Z325" s="870">
        <v>130322382.34999999</v>
      </c>
      <c r="AA325" s="870">
        <v>0</v>
      </c>
      <c r="AB325" s="870">
        <v>130322382.34999999</v>
      </c>
      <c r="AC325" s="870">
        <v>0</v>
      </c>
      <c r="AD325" s="870">
        <v>0</v>
      </c>
      <c r="AE325" s="870">
        <v>0</v>
      </c>
    </row>
    <row r="326" spans="1:31">
      <c r="A326" s="870" t="s">
        <v>1849</v>
      </c>
      <c r="B326" s="870">
        <v>13</v>
      </c>
      <c r="C326" s="870">
        <v>1351</v>
      </c>
      <c r="D326" s="870">
        <v>135140</v>
      </c>
      <c r="E326" s="870">
        <v>1351400001</v>
      </c>
      <c r="F326" s="870" t="s">
        <v>3140</v>
      </c>
      <c r="G326" s="870">
        <v>0</v>
      </c>
      <c r="H326" s="870">
        <v>0</v>
      </c>
      <c r="I326" s="870">
        <v>0</v>
      </c>
      <c r="J326" s="870">
        <v>0</v>
      </c>
      <c r="K326" s="870">
        <v>0</v>
      </c>
      <c r="L326" s="870">
        <v>0</v>
      </c>
      <c r="M326" s="870">
        <v>0</v>
      </c>
      <c r="N326" s="870">
        <v>0</v>
      </c>
      <c r="O326" s="870">
        <v>0</v>
      </c>
      <c r="P326" s="870">
        <v>0</v>
      </c>
      <c r="Q326" s="870">
        <v>0</v>
      </c>
      <c r="R326" s="870">
        <v>0</v>
      </c>
      <c r="S326" s="870">
        <v>0</v>
      </c>
      <c r="T326" s="870">
        <v>0</v>
      </c>
      <c r="U326" s="870">
        <v>0</v>
      </c>
      <c r="V326" s="870">
        <v>0</v>
      </c>
      <c r="W326" s="870">
        <v>0</v>
      </c>
      <c r="X326" s="870">
        <v>0</v>
      </c>
      <c r="Y326" s="870">
        <v>0</v>
      </c>
      <c r="Z326" s="870">
        <v>0</v>
      </c>
      <c r="AA326" s="870">
        <v>0</v>
      </c>
      <c r="AB326" s="870">
        <v>0</v>
      </c>
      <c r="AC326" s="870">
        <v>0</v>
      </c>
      <c r="AD326" s="870">
        <v>0</v>
      </c>
      <c r="AE326" s="870">
        <v>0</v>
      </c>
    </row>
    <row r="327" spans="1:31">
      <c r="A327" s="870" t="s">
        <v>1849</v>
      </c>
      <c r="B327" s="870">
        <v>13</v>
      </c>
      <c r="C327" s="870">
        <v>1351</v>
      </c>
      <c r="D327" s="870">
        <v>135140</v>
      </c>
      <c r="E327" s="870">
        <v>1351400104</v>
      </c>
      <c r="F327" s="870" t="s">
        <v>3925</v>
      </c>
      <c r="G327" s="870">
        <v>0</v>
      </c>
      <c r="H327" s="870">
        <v>0</v>
      </c>
      <c r="I327" s="870">
        <v>0</v>
      </c>
      <c r="J327" s="870">
        <v>0</v>
      </c>
      <c r="K327" s="870">
        <v>0</v>
      </c>
      <c r="L327" s="870">
        <v>0</v>
      </c>
      <c r="M327" s="870">
        <v>0</v>
      </c>
      <c r="N327" s="870">
        <v>0</v>
      </c>
      <c r="O327" s="870">
        <v>0</v>
      </c>
      <c r="P327" s="870">
        <v>0</v>
      </c>
      <c r="Q327" s="870">
        <v>0</v>
      </c>
      <c r="R327" s="870">
        <v>0</v>
      </c>
      <c r="S327" s="870">
        <v>0</v>
      </c>
      <c r="T327" s="870">
        <v>0</v>
      </c>
      <c r="U327" s="870">
        <v>0</v>
      </c>
      <c r="V327" s="870">
        <v>0</v>
      </c>
      <c r="W327" s="870">
        <v>0</v>
      </c>
      <c r="X327" s="870">
        <v>0</v>
      </c>
      <c r="Y327" s="870">
        <v>0</v>
      </c>
      <c r="Z327" s="870">
        <v>0</v>
      </c>
      <c r="AA327" s="870">
        <v>0</v>
      </c>
      <c r="AB327" s="870">
        <v>0</v>
      </c>
      <c r="AC327" s="870">
        <v>0</v>
      </c>
      <c r="AD327" s="870">
        <v>0</v>
      </c>
      <c r="AE327" s="870">
        <v>0</v>
      </c>
    </row>
    <row r="328" spans="1:31">
      <c r="A328" s="870" t="s">
        <v>1849</v>
      </c>
      <c r="B328" s="870">
        <v>13</v>
      </c>
      <c r="C328" s="870">
        <v>1351</v>
      </c>
      <c r="D328" s="870">
        <v>135140</v>
      </c>
      <c r="E328" s="870">
        <v>1351400111</v>
      </c>
      <c r="F328" s="870" t="s">
        <v>549</v>
      </c>
      <c r="G328" s="870">
        <v>0</v>
      </c>
      <c r="H328" s="870">
        <v>0</v>
      </c>
      <c r="I328" s="870">
        <v>0</v>
      </c>
      <c r="J328" s="870">
        <v>0</v>
      </c>
      <c r="K328" s="870">
        <v>0</v>
      </c>
      <c r="L328" s="870">
        <v>0</v>
      </c>
      <c r="M328" s="870">
        <v>0</v>
      </c>
      <c r="N328" s="870">
        <v>0</v>
      </c>
      <c r="O328" s="870">
        <v>0</v>
      </c>
      <c r="P328" s="870">
        <v>0</v>
      </c>
      <c r="Q328" s="870">
        <v>0</v>
      </c>
      <c r="R328" s="870">
        <v>0</v>
      </c>
      <c r="S328" s="870">
        <v>0</v>
      </c>
      <c r="T328" s="870">
        <v>0</v>
      </c>
      <c r="U328" s="870">
        <v>0</v>
      </c>
      <c r="V328" s="870">
        <v>0</v>
      </c>
      <c r="W328" s="870">
        <v>0</v>
      </c>
      <c r="X328" s="870">
        <v>0</v>
      </c>
      <c r="Y328" s="870">
        <v>0</v>
      </c>
      <c r="Z328" s="870">
        <v>0</v>
      </c>
      <c r="AA328" s="870">
        <v>0</v>
      </c>
      <c r="AB328" s="870">
        <v>0</v>
      </c>
      <c r="AC328" s="870">
        <v>0</v>
      </c>
      <c r="AD328" s="870">
        <v>0</v>
      </c>
      <c r="AE328" s="870">
        <v>0</v>
      </c>
    </row>
    <row r="329" spans="1:31">
      <c r="A329" s="870" t="s">
        <v>1849</v>
      </c>
      <c r="B329" s="870">
        <v>13</v>
      </c>
      <c r="C329" s="870">
        <v>1351</v>
      </c>
      <c r="D329" s="870">
        <v>135140</v>
      </c>
      <c r="E329" s="870">
        <v>1351400126</v>
      </c>
      <c r="F329" s="870" t="s">
        <v>3926</v>
      </c>
      <c r="G329" s="870">
        <v>0</v>
      </c>
      <c r="H329" s="870">
        <v>0</v>
      </c>
      <c r="I329" s="870">
        <v>0</v>
      </c>
      <c r="J329" s="870">
        <v>0</v>
      </c>
      <c r="K329" s="870">
        <v>0</v>
      </c>
      <c r="L329" s="870">
        <v>0</v>
      </c>
      <c r="M329" s="870">
        <v>0</v>
      </c>
      <c r="N329" s="870">
        <v>0</v>
      </c>
      <c r="O329" s="870">
        <v>0</v>
      </c>
      <c r="P329" s="870">
        <v>0</v>
      </c>
      <c r="Q329" s="870">
        <v>0</v>
      </c>
      <c r="R329" s="870">
        <v>0</v>
      </c>
      <c r="S329" s="870">
        <v>0</v>
      </c>
      <c r="T329" s="870">
        <v>0</v>
      </c>
      <c r="U329" s="870">
        <v>0</v>
      </c>
      <c r="V329" s="870">
        <v>0</v>
      </c>
      <c r="W329" s="870">
        <v>0</v>
      </c>
      <c r="X329" s="870">
        <v>0</v>
      </c>
      <c r="Y329" s="870">
        <v>0</v>
      </c>
      <c r="Z329" s="870">
        <v>0</v>
      </c>
      <c r="AA329" s="870">
        <v>0</v>
      </c>
      <c r="AB329" s="870">
        <v>0</v>
      </c>
      <c r="AC329" s="870">
        <v>0</v>
      </c>
      <c r="AD329" s="870">
        <v>0</v>
      </c>
      <c r="AE329" s="870">
        <v>0</v>
      </c>
    </row>
    <row r="330" spans="1:31">
      <c r="A330" s="870" t="s">
        <v>1849</v>
      </c>
      <c r="B330" s="870">
        <v>13</v>
      </c>
      <c r="C330" s="870">
        <v>1351</v>
      </c>
      <c r="D330" s="870">
        <v>135145</v>
      </c>
      <c r="E330" s="870">
        <v>1351450001</v>
      </c>
      <c r="F330" s="870" t="s">
        <v>3242</v>
      </c>
      <c r="G330" s="870">
        <v>0</v>
      </c>
      <c r="H330" s="870">
        <v>0</v>
      </c>
      <c r="I330" s="870">
        <v>0</v>
      </c>
      <c r="J330" s="870">
        <v>0</v>
      </c>
      <c r="K330" s="870">
        <v>0</v>
      </c>
      <c r="L330" s="870">
        <v>0</v>
      </c>
      <c r="M330" s="870">
        <v>0</v>
      </c>
      <c r="N330" s="870">
        <v>0</v>
      </c>
      <c r="O330" s="870">
        <v>0</v>
      </c>
      <c r="P330" s="870">
        <v>0</v>
      </c>
      <c r="Q330" s="870">
        <v>0</v>
      </c>
      <c r="R330" s="870">
        <v>0</v>
      </c>
      <c r="S330" s="870">
        <v>0</v>
      </c>
      <c r="T330" s="870">
        <v>0</v>
      </c>
      <c r="U330" s="870">
        <v>0</v>
      </c>
      <c r="V330" s="870">
        <v>0</v>
      </c>
      <c r="W330" s="870">
        <v>0</v>
      </c>
      <c r="X330" s="870">
        <v>0</v>
      </c>
      <c r="Y330" s="870">
        <v>0</v>
      </c>
      <c r="Z330" s="870">
        <v>0</v>
      </c>
      <c r="AA330" s="870">
        <v>0</v>
      </c>
      <c r="AB330" s="870">
        <v>0</v>
      </c>
      <c r="AC330" s="870">
        <v>0</v>
      </c>
      <c r="AD330" s="870">
        <v>0</v>
      </c>
      <c r="AE330" s="870">
        <v>0</v>
      </c>
    </row>
    <row r="331" spans="1:31">
      <c r="A331" s="870" t="s">
        <v>1849</v>
      </c>
      <c r="B331" s="870">
        <v>13</v>
      </c>
      <c r="C331" s="870">
        <v>1351</v>
      </c>
      <c r="D331" s="870">
        <v>135145</v>
      </c>
      <c r="E331" s="870">
        <v>1351450104</v>
      </c>
      <c r="F331" s="870" t="s">
        <v>3927</v>
      </c>
      <c r="G331" s="870">
        <v>0</v>
      </c>
      <c r="H331" s="870">
        <v>0</v>
      </c>
      <c r="I331" s="870">
        <v>0</v>
      </c>
      <c r="J331" s="870">
        <v>0</v>
      </c>
      <c r="K331" s="870">
        <v>0</v>
      </c>
      <c r="L331" s="870">
        <v>0</v>
      </c>
      <c r="M331" s="870">
        <v>0</v>
      </c>
      <c r="N331" s="870">
        <v>0</v>
      </c>
      <c r="O331" s="870">
        <v>0</v>
      </c>
      <c r="P331" s="870">
        <v>0</v>
      </c>
      <c r="Q331" s="870">
        <v>0</v>
      </c>
      <c r="R331" s="870">
        <v>0</v>
      </c>
      <c r="S331" s="870">
        <v>0</v>
      </c>
      <c r="T331" s="870">
        <v>0</v>
      </c>
      <c r="U331" s="870">
        <v>0</v>
      </c>
      <c r="V331" s="870">
        <v>0</v>
      </c>
      <c r="W331" s="870">
        <v>0</v>
      </c>
      <c r="X331" s="870">
        <v>0</v>
      </c>
      <c r="Y331" s="870">
        <v>0</v>
      </c>
      <c r="Z331" s="870">
        <v>0</v>
      </c>
      <c r="AA331" s="870">
        <v>0</v>
      </c>
      <c r="AB331" s="870">
        <v>0</v>
      </c>
      <c r="AC331" s="870">
        <v>0</v>
      </c>
      <c r="AD331" s="870">
        <v>0</v>
      </c>
      <c r="AE331" s="870">
        <v>0</v>
      </c>
    </row>
    <row r="332" spans="1:31">
      <c r="A332" s="870" t="s">
        <v>1849</v>
      </c>
      <c r="B332" s="870">
        <v>13</v>
      </c>
      <c r="C332" s="870">
        <v>1351</v>
      </c>
      <c r="D332" s="870">
        <v>135145</v>
      </c>
      <c r="E332" s="870">
        <v>1351450111</v>
      </c>
      <c r="F332" s="870" t="s">
        <v>3141</v>
      </c>
      <c r="G332" s="870">
        <v>0</v>
      </c>
      <c r="H332" s="870">
        <v>0</v>
      </c>
      <c r="I332" s="870">
        <v>0</v>
      </c>
      <c r="J332" s="870">
        <v>0</v>
      </c>
      <c r="K332" s="870">
        <v>0</v>
      </c>
      <c r="L332" s="870">
        <v>0</v>
      </c>
      <c r="M332" s="870">
        <v>0</v>
      </c>
      <c r="N332" s="870">
        <v>0</v>
      </c>
      <c r="O332" s="870">
        <v>0</v>
      </c>
      <c r="P332" s="870">
        <v>0</v>
      </c>
      <c r="Q332" s="870">
        <v>0</v>
      </c>
      <c r="R332" s="870">
        <v>0</v>
      </c>
      <c r="S332" s="870">
        <v>0</v>
      </c>
      <c r="T332" s="870">
        <v>0</v>
      </c>
      <c r="U332" s="870">
        <v>0</v>
      </c>
      <c r="V332" s="870">
        <v>0</v>
      </c>
      <c r="W332" s="870">
        <v>0</v>
      </c>
      <c r="X332" s="870">
        <v>0</v>
      </c>
      <c r="Y332" s="870">
        <v>0</v>
      </c>
      <c r="Z332" s="870">
        <v>0</v>
      </c>
      <c r="AA332" s="870">
        <v>0</v>
      </c>
      <c r="AB332" s="870">
        <v>0</v>
      </c>
      <c r="AC332" s="870">
        <v>0</v>
      </c>
      <c r="AD332" s="870">
        <v>0</v>
      </c>
      <c r="AE332" s="870">
        <v>0</v>
      </c>
    </row>
    <row r="333" spans="1:31">
      <c r="A333" s="870" t="s">
        <v>1849</v>
      </c>
      <c r="B333" s="870">
        <v>13</v>
      </c>
      <c r="C333" s="870">
        <v>1352</v>
      </c>
      <c r="D333" s="870">
        <v>135205</v>
      </c>
      <c r="E333" s="870">
        <v>1352050501</v>
      </c>
      <c r="F333" s="870" t="s">
        <v>3928</v>
      </c>
      <c r="G333" s="870">
        <v>2225884391113</v>
      </c>
      <c r="H333" s="870">
        <v>0</v>
      </c>
      <c r="I333" s="870">
        <v>0</v>
      </c>
      <c r="J333" s="870">
        <v>-2225884391113</v>
      </c>
      <c r="K333" s="870">
        <v>0</v>
      </c>
      <c r="L333" s="870">
        <v>0</v>
      </c>
      <c r="M333" s="870">
        <v>-2225884391113</v>
      </c>
      <c r="N333" s="870">
        <v>0</v>
      </c>
      <c r="O333" s="870">
        <v>-2225884391113</v>
      </c>
      <c r="P333" s="870">
        <v>-823577224711.80994</v>
      </c>
      <c r="Q333" s="870">
        <v>0</v>
      </c>
      <c r="R333" s="870">
        <v>0</v>
      </c>
      <c r="S333" s="870">
        <v>0</v>
      </c>
      <c r="T333" s="870">
        <v>0</v>
      </c>
      <c r="U333" s="870">
        <v>0</v>
      </c>
      <c r="V333" s="870">
        <v>0</v>
      </c>
      <c r="W333" s="870">
        <v>0</v>
      </c>
      <c r="X333" s="870">
        <v>-823577224711.80994</v>
      </c>
      <c r="Y333" s="870">
        <v>0.37</v>
      </c>
      <c r="Z333" s="870">
        <v>0</v>
      </c>
      <c r="AA333" s="870">
        <v>-823577224711.80994</v>
      </c>
      <c r="AB333" s="870">
        <v>0</v>
      </c>
      <c r="AC333" s="870">
        <v>-823577224711.80994</v>
      </c>
      <c r="AD333" s="870">
        <v>0</v>
      </c>
      <c r="AE333" s="870">
        <v>0</v>
      </c>
    </row>
    <row r="334" spans="1:31">
      <c r="A334" s="870" t="s">
        <v>1849</v>
      </c>
      <c r="B334" s="870">
        <v>13</v>
      </c>
      <c r="C334" s="870">
        <v>1352</v>
      </c>
      <c r="D334" s="870">
        <v>135205</v>
      </c>
      <c r="E334" s="870">
        <v>1352050600</v>
      </c>
      <c r="F334" s="870" t="s">
        <v>550</v>
      </c>
      <c r="G334" s="870">
        <v>9001388214283</v>
      </c>
      <c r="H334" s="870">
        <v>0</v>
      </c>
      <c r="I334" s="870">
        <v>0</v>
      </c>
      <c r="J334" s="870">
        <v>-9001388214283</v>
      </c>
      <c r="K334" s="870">
        <v>0</v>
      </c>
      <c r="L334" s="870">
        <v>0</v>
      </c>
      <c r="M334" s="870">
        <v>-9001388214283</v>
      </c>
      <c r="N334" s="870">
        <v>0</v>
      </c>
      <c r="O334" s="870">
        <v>-9001388214283</v>
      </c>
      <c r="P334" s="870">
        <v>-3330513639284.71</v>
      </c>
      <c r="Q334" s="870">
        <v>0</v>
      </c>
      <c r="R334" s="870">
        <v>0</v>
      </c>
      <c r="S334" s="870">
        <v>0</v>
      </c>
      <c r="T334" s="870">
        <v>0</v>
      </c>
      <c r="U334" s="870">
        <v>0</v>
      </c>
      <c r="V334" s="870">
        <v>0</v>
      </c>
      <c r="W334" s="870">
        <v>0</v>
      </c>
      <c r="X334" s="870">
        <v>-3330513639284.71</v>
      </c>
      <c r="Y334" s="870">
        <v>0.37</v>
      </c>
      <c r="Z334" s="870">
        <v>0</v>
      </c>
      <c r="AA334" s="870">
        <v>-3330513639284.71</v>
      </c>
      <c r="AB334" s="870">
        <v>0</v>
      </c>
      <c r="AC334" s="870">
        <v>-3330513639284.71</v>
      </c>
      <c r="AD334" s="870">
        <v>0</v>
      </c>
      <c r="AE334" s="870">
        <v>0</v>
      </c>
    </row>
    <row r="335" spans="1:31">
      <c r="A335" s="870" t="s">
        <v>1849</v>
      </c>
      <c r="B335" s="870">
        <v>13</v>
      </c>
      <c r="C335" s="870">
        <v>1352</v>
      </c>
      <c r="D335" s="870">
        <v>135205</v>
      </c>
      <c r="E335" s="870">
        <v>1352052500</v>
      </c>
      <c r="F335" s="870" t="s">
        <v>551</v>
      </c>
      <c r="G335" s="870">
        <v>-2215915332945</v>
      </c>
      <c r="H335" s="870">
        <v>0</v>
      </c>
      <c r="I335" s="870">
        <v>0</v>
      </c>
      <c r="J335" s="870">
        <v>2215915332945</v>
      </c>
      <c r="K335" s="870">
        <v>0</v>
      </c>
      <c r="L335" s="870">
        <v>2215915332945</v>
      </c>
      <c r="M335" s="870">
        <v>0</v>
      </c>
      <c r="N335" s="870">
        <v>0</v>
      </c>
      <c r="O335" s="870">
        <v>2215915332945</v>
      </c>
      <c r="P335" s="870">
        <v>819888673189.65002</v>
      </c>
      <c r="Q335" s="870">
        <v>0</v>
      </c>
      <c r="R335" s="870">
        <v>0</v>
      </c>
      <c r="S335" s="870">
        <v>0</v>
      </c>
      <c r="T335" s="870">
        <v>0</v>
      </c>
      <c r="U335" s="870">
        <v>0</v>
      </c>
      <c r="V335" s="870">
        <v>0</v>
      </c>
      <c r="W335" s="870">
        <v>0</v>
      </c>
      <c r="X335" s="870">
        <v>819888673189.65002</v>
      </c>
      <c r="Y335" s="870">
        <v>0.37</v>
      </c>
      <c r="Z335" s="870">
        <v>819888673189.65002</v>
      </c>
      <c r="AA335" s="870">
        <v>0</v>
      </c>
      <c r="AB335" s="870">
        <v>819888673189.65002</v>
      </c>
      <c r="AC335" s="870">
        <v>0</v>
      </c>
      <c r="AD335" s="870">
        <v>0</v>
      </c>
      <c r="AE335" s="870">
        <v>0</v>
      </c>
    </row>
    <row r="336" spans="1:31">
      <c r="A336" s="870" t="s">
        <v>1849</v>
      </c>
      <c r="B336" s="870">
        <v>13</v>
      </c>
      <c r="C336" s="870">
        <v>1352</v>
      </c>
      <c r="D336" s="870">
        <v>135205</v>
      </c>
      <c r="E336" s="870">
        <v>1352052601</v>
      </c>
      <c r="F336" s="870" t="s">
        <v>552</v>
      </c>
      <c r="G336" s="870">
        <v>-8851811406532</v>
      </c>
      <c r="H336" s="870">
        <v>0</v>
      </c>
      <c r="I336" s="870">
        <v>0</v>
      </c>
      <c r="J336" s="870">
        <v>8851811406532</v>
      </c>
      <c r="K336" s="870">
        <v>0</v>
      </c>
      <c r="L336" s="870">
        <v>8851811406532</v>
      </c>
      <c r="M336" s="870">
        <v>0</v>
      </c>
      <c r="N336" s="870">
        <v>0</v>
      </c>
      <c r="O336" s="870">
        <v>8851811406532</v>
      </c>
      <c r="P336" s="870">
        <v>3275170220416.8398</v>
      </c>
      <c r="Q336" s="870">
        <v>0</v>
      </c>
      <c r="R336" s="870">
        <v>0</v>
      </c>
      <c r="S336" s="870">
        <v>0</v>
      </c>
      <c r="T336" s="870">
        <v>0</v>
      </c>
      <c r="U336" s="870">
        <v>0</v>
      </c>
      <c r="V336" s="870">
        <v>0</v>
      </c>
      <c r="W336" s="870">
        <v>0</v>
      </c>
      <c r="X336" s="870">
        <v>3275170220416.8398</v>
      </c>
      <c r="Y336" s="870">
        <v>0.37</v>
      </c>
      <c r="Z336" s="870">
        <v>3275170220416.8398</v>
      </c>
      <c r="AA336" s="870">
        <v>0</v>
      </c>
      <c r="AB336" s="870">
        <v>3275170220416.8398</v>
      </c>
      <c r="AC336" s="870">
        <v>0</v>
      </c>
      <c r="AD336" s="870">
        <v>0</v>
      </c>
      <c r="AE336" s="870">
        <v>0</v>
      </c>
    </row>
    <row r="337" spans="1:31">
      <c r="A337" s="870" t="s">
        <v>1849</v>
      </c>
      <c r="B337" s="870">
        <v>13</v>
      </c>
      <c r="C337" s="870">
        <v>1352</v>
      </c>
      <c r="D337" s="870">
        <v>135210</v>
      </c>
      <c r="E337" s="870">
        <v>1352100703</v>
      </c>
      <c r="F337" s="870" t="s">
        <v>553</v>
      </c>
      <c r="G337" s="870">
        <v>8138328162</v>
      </c>
      <c r="H337" s="870">
        <v>0</v>
      </c>
      <c r="I337" s="870">
        <v>0</v>
      </c>
      <c r="J337" s="870">
        <v>-8138328162</v>
      </c>
      <c r="K337" s="870">
        <v>0</v>
      </c>
      <c r="L337" s="870">
        <v>0</v>
      </c>
      <c r="M337" s="870">
        <v>-8138328162</v>
      </c>
      <c r="N337" s="870">
        <v>0</v>
      </c>
      <c r="O337" s="870">
        <v>-8138328162</v>
      </c>
      <c r="P337" s="870">
        <v>-3011181419.9400001</v>
      </c>
      <c r="Q337" s="870">
        <v>0</v>
      </c>
      <c r="R337" s="870">
        <v>0</v>
      </c>
      <c r="S337" s="870">
        <v>0</v>
      </c>
      <c r="T337" s="870">
        <v>0</v>
      </c>
      <c r="U337" s="870">
        <v>0</v>
      </c>
      <c r="V337" s="870">
        <v>0</v>
      </c>
      <c r="W337" s="870">
        <v>0</v>
      </c>
      <c r="X337" s="870">
        <v>-3011181419.9400001</v>
      </c>
      <c r="Y337" s="870">
        <v>0.37</v>
      </c>
      <c r="Z337" s="870">
        <v>0</v>
      </c>
      <c r="AA337" s="870">
        <v>-3011181419.9400001</v>
      </c>
      <c r="AB337" s="870">
        <v>0</v>
      </c>
      <c r="AC337" s="870">
        <v>-3011181419.9400001</v>
      </c>
      <c r="AD337" s="870">
        <v>0</v>
      </c>
      <c r="AE337" s="870">
        <v>0</v>
      </c>
    </row>
    <row r="338" spans="1:31">
      <c r="A338" s="870" t="s">
        <v>1849</v>
      </c>
      <c r="B338" s="870">
        <v>13</v>
      </c>
      <c r="C338" s="870">
        <v>1352</v>
      </c>
      <c r="D338" s="870">
        <v>135210</v>
      </c>
      <c r="E338" s="870">
        <v>1352100705</v>
      </c>
      <c r="F338" s="870" t="s">
        <v>4541</v>
      </c>
      <c r="G338" s="870">
        <v>30013940798</v>
      </c>
      <c r="H338" s="870">
        <v>0</v>
      </c>
      <c r="I338" s="870">
        <v>0</v>
      </c>
      <c r="J338" s="870">
        <v>-30013940798</v>
      </c>
      <c r="K338" s="870">
        <v>0</v>
      </c>
      <c r="L338" s="870">
        <v>0</v>
      </c>
      <c r="M338" s="870">
        <v>-30013940798</v>
      </c>
      <c r="N338" s="870">
        <v>0</v>
      </c>
      <c r="O338" s="870">
        <v>-30013940798</v>
      </c>
      <c r="P338" s="870">
        <v>-11105158095.26</v>
      </c>
      <c r="Q338" s="870">
        <v>0</v>
      </c>
      <c r="R338" s="870">
        <v>0</v>
      </c>
      <c r="S338" s="870">
        <v>0</v>
      </c>
      <c r="T338" s="870">
        <v>0</v>
      </c>
      <c r="U338" s="870">
        <v>0</v>
      </c>
      <c r="V338" s="870">
        <v>0</v>
      </c>
      <c r="W338" s="870">
        <v>0</v>
      </c>
      <c r="X338" s="870">
        <v>-11105158095.26</v>
      </c>
      <c r="Y338" s="870">
        <v>0.37</v>
      </c>
      <c r="Z338" s="870">
        <v>0</v>
      </c>
      <c r="AA338" s="870">
        <v>-11105158095.26</v>
      </c>
      <c r="AB338" s="870">
        <v>0</v>
      </c>
      <c r="AC338" s="870">
        <v>-11105158095.26</v>
      </c>
      <c r="AD338" s="870">
        <v>0</v>
      </c>
      <c r="AE338" s="870">
        <v>0</v>
      </c>
    </row>
    <row r="339" spans="1:31">
      <c r="A339" s="870" t="s">
        <v>1849</v>
      </c>
      <c r="B339" s="870">
        <v>13</v>
      </c>
      <c r="C339" s="870">
        <v>1352</v>
      </c>
      <c r="D339" s="870">
        <v>135210</v>
      </c>
      <c r="E339" s="870">
        <v>1352100711</v>
      </c>
      <c r="F339" s="870" t="s">
        <v>3243</v>
      </c>
      <c r="G339" s="870">
        <v>0</v>
      </c>
      <c r="H339" s="870">
        <v>0</v>
      </c>
      <c r="I339" s="870">
        <v>0</v>
      </c>
      <c r="J339" s="870">
        <v>0</v>
      </c>
      <c r="K339" s="870">
        <v>0</v>
      </c>
      <c r="L339" s="870">
        <v>0</v>
      </c>
      <c r="M339" s="870">
        <v>0</v>
      </c>
      <c r="N339" s="870">
        <v>0</v>
      </c>
      <c r="O339" s="870">
        <v>0</v>
      </c>
      <c r="P339" s="870">
        <v>0</v>
      </c>
      <c r="Q339" s="870">
        <v>0</v>
      </c>
      <c r="R339" s="870">
        <v>0</v>
      </c>
      <c r="S339" s="870">
        <v>0</v>
      </c>
      <c r="T339" s="870">
        <v>0</v>
      </c>
      <c r="U339" s="870">
        <v>0</v>
      </c>
      <c r="V339" s="870">
        <v>0</v>
      </c>
      <c r="W339" s="870">
        <v>0</v>
      </c>
      <c r="X339" s="870">
        <v>0</v>
      </c>
      <c r="Y339" s="870">
        <v>0</v>
      </c>
      <c r="Z339" s="870">
        <v>0</v>
      </c>
      <c r="AA339" s="870">
        <v>0</v>
      </c>
      <c r="AB339" s="870">
        <v>0</v>
      </c>
      <c r="AC339" s="870">
        <v>0</v>
      </c>
      <c r="AD339" s="870">
        <v>0</v>
      </c>
      <c r="AE339" s="870">
        <v>0</v>
      </c>
    </row>
    <row r="340" spans="1:31">
      <c r="A340" s="870" t="s">
        <v>1849</v>
      </c>
      <c r="B340" s="870">
        <v>13</v>
      </c>
      <c r="C340" s="870">
        <v>1352</v>
      </c>
      <c r="D340" s="870">
        <v>135210</v>
      </c>
      <c r="E340" s="870">
        <v>1352100715</v>
      </c>
      <c r="F340" s="870" t="s">
        <v>3382</v>
      </c>
      <c r="G340" s="870">
        <v>10469395669</v>
      </c>
      <c r="H340" s="870">
        <v>0</v>
      </c>
      <c r="I340" s="870">
        <v>0</v>
      </c>
      <c r="J340" s="870">
        <v>-10469395669</v>
      </c>
      <c r="K340" s="870">
        <v>0</v>
      </c>
      <c r="L340" s="870">
        <v>0</v>
      </c>
      <c r="M340" s="870">
        <v>-10469395669</v>
      </c>
      <c r="N340" s="870">
        <v>0</v>
      </c>
      <c r="O340" s="870">
        <v>-10469395669</v>
      </c>
      <c r="P340" s="870">
        <v>-3873676397.5299997</v>
      </c>
      <c r="Q340" s="870">
        <v>0</v>
      </c>
      <c r="R340" s="870">
        <v>0</v>
      </c>
      <c r="S340" s="870">
        <v>0</v>
      </c>
      <c r="T340" s="870">
        <v>0</v>
      </c>
      <c r="U340" s="870">
        <v>0</v>
      </c>
      <c r="V340" s="870">
        <v>0</v>
      </c>
      <c r="W340" s="870">
        <v>0</v>
      </c>
      <c r="X340" s="870">
        <v>-3873676397.5299997</v>
      </c>
      <c r="Y340" s="870">
        <v>0.37</v>
      </c>
      <c r="Z340" s="870">
        <v>0</v>
      </c>
      <c r="AA340" s="870">
        <v>-3873676397.5299997</v>
      </c>
      <c r="AB340" s="870">
        <v>0</v>
      </c>
      <c r="AC340" s="870">
        <v>-3873676397.5299997</v>
      </c>
      <c r="AD340" s="870">
        <v>0</v>
      </c>
      <c r="AE340" s="870">
        <v>0</v>
      </c>
    </row>
    <row r="341" spans="1:31">
      <c r="A341" s="870" t="s">
        <v>1849</v>
      </c>
      <c r="B341" s="870">
        <v>13</v>
      </c>
      <c r="C341" s="870">
        <v>1352</v>
      </c>
      <c r="D341" s="870">
        <v>135210</v>
      </c>
      <c r="E341" s="870">
        <v>1352100716</v>
      </c>
      <c r="F341" s="870" t="s">
        <v>554</v>
      </c>
      <c r="G341" s="870">
        <v>216168749951</v>
      </c>
      <c r="H341" s="870">
        <v>0</v>
      </c>
      <c r="I341" s="870">
        <v>0</v>
      </c>
      <c r="J341" s="870">
        <v>-216168749951</v>
      </c>
      <c r="K341" s="870">
        <v>0</v>
      </c>
      <c r="L341" s="870">
        <v>0</v>
      </c>
      <c r="M341" s="870">
        <v>-216168749951</v>
      </c>
      <c r="N341" s="870">
        <v>0</v>
      </c>
      <c r="O341" s="870">
        <v>-216168749951</v>
      </c>
      <c r="P341" s="870">
        <v>-79982437481.869995</v>
      </c>
      <c r="Q341" s="870">
        <v>0</v>
      </c>
      <c r="R341" s="870">
        <v>0</v>
      </c>
      <c r="S341" s="870">
        <v>0</v>
      </c>
      <c r="T341" s="870">
        <v>0</v>
      </c>
      <c r="U341" s="870">
        <v>0</v>
      </c>
      <c r="V341" s="870">
        <v>0</v>
      </c>
      <c r="W341" s="870">
        <v>0</v>
      </c>
      <c r="X341" s="870">
        <v>-79982437481.869995</v>
      </c>
      <c r="Y341" s="870">
        <v>0.37</v>
      </c>
      <c r="Z341" s="870">
        <v>0</v>
      </c>
      <c r="AA341" s="870">
        <v>-79982437481.869995</v>
      </c>
      <c r="AB341" s="870">
        <v>0</v>
      </c>
      <c r="AC341" s="870">
        <v>-79982437481.869995</v>
      </c>
      <c r="AD341" s="870">
        <v>0</v>
      </c>
      <c r="AE341" s="870">
        <v>0</v>
      </c>
    </row>
    <row r="342" spans="1:31">
      <c r="A342" s="870" t="s">
        <v>1849</v>
      </c>
      <c r="B342" s="870">
        <v>13</v>
      </c>
      <c r="C342" s="870">
        <v>1352</v>
      </c>
      <c r="D342" s="870">
        <v>135210</v>
      </c>
      <c r="E342" s="870">
        <v>1352100719</v>
      </c>
      <c r="F342" s="870" t="s">
        <v>555</v>
      </c>
      <c r="G342" s="870">
        <v>5391166758</v>
      </c>
      <c r="H342" s="870">
        <v>0</v>
      </c>
      <c r="I342" s="870">
        <v>0</v>
      </c>
      <c r="J342" s="870">
        <v>-5391166758</v>
      </c>
      <c r="K342" s="870">
        <v>0</v>
      </c>
      <c r="L342" s="870">
        <v>0</v>
      </c>
      <c r="M342" s="870">
        <v>-5391166758</v>
      </c>
      <c r="N342" s="870">
        <v>0</v>
      </c>
      <c r="O342" s="870">
        <v>-5391166758</v>
      </c>
      <c r="P342" s="870">
        <v>-1994731700.46</v>
      </c>
      <c r="Q342" s="870">
        <v>0</v>
      </c>
      <c r="R342" s="870">
        <v>0</v>
      </c>
      <c r="S342" s="870">
        <v>0</v>
      </c>
      <c r="T342" s="870">
        <v>0</v>
      </c>
      <c r="U342" s="870">
        <v>0</v>
      </c>
      <c r="V342" s="870">
        <v>0</v>
      </c>
      <c r="W342" s="870">
        <v>0</v>
      </c>
      <c r="X342" s="870">
        <v>-1994731700.46</v>
      </c>
      <c r="Y342" s="870">
        <v>0.37</v>
      </c>
      <c r="Z342" s="870">
        <v>0</v>
      </c>
      <c r="AA342" s="870">
        <v>-1994731700.46</v>
      </c>
      <c r="AB342" s="870">
        <v>0</v>
      </c>
      <c r="AC342" s="870">
        <v>-1994731700.46</v>
      </c>
      <c r="AD342" s="870">
        <v>0</v>
      </c>
      <c r="AE342" s="870">
        <v>0</v>
      </c>
    </row>
    <row r="343" spans="1:31">
      <c r="A343" s="870" t="s">
        <v>1849</v>
      </c>
      <c r="B343" s="870">
        <v>13</v>
      </c>
      <c r="C343" s="870">
        <v>1352</v>
      </c>
      <c r="D343" s="870">
        <v>135210</v>
      </c>
      <c r="E343" s="870">
        <v>1352100801</v>
      </c>
      <c r="F343" s="870" t="s">
        <v>556</v>
      </c>
      <c r="G343" s="870">
        <v>96018668904</v>
      </c>
      <c r="H343" s="870">
        <v>0</v>
      </c>
      <c r="I343" s="870">
        <v>0</v>
      </c>
      <c r="J343" s="870">
        <v>-96018668904</v>
      </c>
      <c r="K343" s="870">
        <v>0</v>
      </c>
      <c r="L343" s="870">
        <v>0</v>
      </c>
      <c r="M343" s="870">
        <v>-96018668904</v>
      </c>
      <c r="N343" s="870">
        <v>0</v>
      </c>
      <c r="O343" s="870">
        <v>-96018668904</v>
      </c>
      <c r="P343" s="870">
        <v>-35526907494.480003</v>
      </c>
      <c r="Q343" s="870">
        <v>0</v>
      </c>
      <c r="R343" s="870">
        <v>0</v>
      </c>
      <c r="S343" s="870">
        <v>0</v>
      </c>
      <c r="T343" s="870">
        <v>0</v>
      </c>
      <c r="U343" s="870">
        <v>0</v>
      </c>
      <c r="V343" s="870">
        <v>0</v>
      </c>
      <c r="W343" s="870">
        <v>0</v>
      </c>
      <c r="X343" s="870">
        <v>-35526907494.480003</v>
      </c>
      <c r="Y343" s="870">
        <v>0.37000000000000005</v>
      </c>
      <c r="Z343" s="870">
        <v>0</v>
      </c>
      <c r="AA343" s="870">
        <v>-35526907494.480003</v>
      </c>
      <c r="AB343" s="870">
        <v>0</v>
      </c>
      <c r="AC343" s="870">
        <v>-35526907494.480003</v>
      </c>
      <c r="AD343" s="870">
        <v>0</v>
      </c>
      <c r="AE343" s="870">
        <v>0</v>
      </c>
    </row>
    <row r="344" spans="1:31">
      <c r="A344" s="870" t="s">
        <v>1849</v>
      </c>
      <c r="B344" s="870">
        <v>13</v>
      </c>
      <c r="C344" s="870">
        <v>1352</v>
      </c>
      <c r="D344" s="870">
        <v>135210</v>
      </c>
      <c r="E344" s="870">
        <v>1352102701</v>
      </c>
      <c r="F344" s="870" t="s">
        <v>557</v>
      </c>
      <c r="G344" s="870">
        <v>-266961130356</v>
      </c>
      <c r="H344" s="870">
        <v>0</v>
      </c>
      <c r="I344" s="870">
        <v>0</v>
      </c>
      <c r="J344" s="870">
        <v>266961130356</v>
      </c>
      <c r="K344" s="870">
        <v>0</v>
      </c>
      <c r="L344" s="870">
        <v>266961130356</v>
      </c>
      <c r="M344" s="870">
        <v>0</v>
      </c>
      <c r="N344" s="870">
        <v>0</v>
      </c>
      <c r="O344" s="870">
        <v>266961130356</v>
      </c>
      <c r="P344" s="870">
        <v>98775618231.720001</v>
      </c>
      <c r="Q344" s="870">
        <v>0</v>
      </c>
      <c r="R344" s="870">
        <v>0</v>
      </c>
      <c r="S344" s="870">
        <v>0</v>
      </c>
      <c r="T344" s="870">
        <v>0</v>
      </c>
      <c r="U344" s="870">
        <v>0</v>
      </c>
      <c r="V344" s="870">
        <v>0</v>
      </c>
      <c r="W344" s="870">
        <v>0</v>
      </c>
      <c r="X344" s="870">
        <v>98775618231.720001</v>
      </c>
      <c r="Y344" s="870">
        <v>0.37</v>
      </c>
      <c r="Z344" s="870">
        <v>98775618231.720001</v>
      </c>
      <c r="AA344" s="870">
        <v>0</v>
      </c>
      <c r="AB344" s="870">
        <v>98775618231.720001</v>
      </c>
      <c r="AC344" s="870">
        <v>0</v>
      </c>
      <c r="AD344" s="870">
        <v>0</v>
      </c>
      <c r="AE344" s="870">
        <v>0</v>
      </c>
    </row>
    <row r="345" spans="1:31">
      <c r="A345" s="870" t="s">
        <v>1849</v>
      </c>
      <c r="B345" s="870">
        <v>13</v>
      </c>
      <c r="C345" s="870">
        <v>1352</v>
      </c>
      <c r="D345" s="870">
        <v>135210</v>
      </c>
      <c r="E345" s="870">
        <v>1352102803</v>
      </c>
      <c r="F345" s="870" t="s">
        <v>3244</v>
      </c>
      <c r="G345" s="870">
        <v>-59601137</v>
      </c>
      <c r="H345" s="870">
        <v>0</v>
      </c>
      <c r="I345" s="870">
        <v>0</v>
      </c>
      <c r="J345" s="870">
        <v>59601137</v>
      </c>
      <c r="K345" s="870">
        <v>0</v>
      </c>
      <c r="L345" s="870">
        <v>59601137</v>
      </c>
      <c r="M345" s="870">
        <v>0</v>
      </c>
      <c r="N345" s="870">
        <v>0</v>
      </c>
      <c r="O345" s="870">
        <v>59601137</v>
      </c>
      <c r="P345" s="870">
        <v>22052420.690000001</v>
      </c>
      <c r="Q345" s="870">
        <v>0</v>
      </c>
      <c r="R345" s="870">
        <v>0</v>
      </c>
      <c r="S345" s="870">
        <v>0</v>
      </c>
      <c r="T345" s="870">
        <v>0</v>
      </c>
      <c r="U345" s="870">
        <v>0</v>
      </c>
      <c r="V345" s="870">
        <v>0</v>
      </c>
      <c r="W345" s="870">
        <v>0</v>
      </c>
      <c r="X345" s="870">
        <v>22052420.690000001</v>
      </c>
      <c r="Y345" s="870">
        <v>0.37</v>
      </c>
      <c r="Z345" s="870">
        <v>22052420.690000001</v>
      </c>
      <c r="AA345" s="870">
        <v>0</v>
      </c>
      <c r="AB345" s="870">
        <v>22052420.690000001</v>
      </c>
      <c r="AC345" s="870">
        <v>0</v>
      </c>
      <c r="AD345" s="870">
        <v>0</v>
      </c>
      <c r="AE345" s="870">
        <v>0</v>
      </c>
    </row>
    <row r="346" spans="1:31">
      <c r="A346" s="870" t="s">
        <v>1849</v>
      </c>
      <c r="B346" s="870">
        <v>13</v>
      </c>
      <c r="C346" s="870">
        <v>1352</v>
      </c>
      <c r="D346" s="870">
        <v>135210</v>
      </c>
      <c r="E346" s="870">
        <v>1352102805</v>
      </c>
      <c r="F346" s="870" t="s">
        <v>1873</v>
      </c>
      <c r="G346" s="870">
        <v>0</v>
      </c>
      <c r="H346" s="870">
        <v>0</v>
      </c>
      <c r="I346" s="870">
        <v>0</v>
      </c>
      <c r="J346" s="870">
        <v>0</v>
      </c>
      <c r="K346" s="870">
        <v>0</v>
      </c>
      <c r="L346" s="870">
        <v>0</v>
      </c>
      <c r="M346" s="870">
        <v>0</v>
      </c>
      <c r="N346" s="870">
        <v>0</v>
      </c>
      <c r="O346" s="870">
        <v>0</v>
      </c>
      <c r="P346" s="870">
        <v>0</v>
      </c>
      <c r="Q346" s="870">
        <v>0</v>
      </c>
      <c r="R346" s="870">
        <v>0</v>
      </c>
      <c r="S346" s="870">
        <v>0</v>
      </c>
      <c r="T346" s="870">
        <v>0</v>
      </c>
      <c r="U346" s="870">
        <v>0</v>
      </c>
      <c r="V346" s="870">
        <v>0</v>
      </c>
      <c r="W346" s="870">
        <v>0</v>
      </c>
      <c r="X346" s="870">
        <v>0</v>
      </c>
      <c r="Y346" s="870">
        <v>0</v>
      </c>
      <c r="Z346" s="870">
        <v>0</v>
      </c>
      <c r="AA346" s="870">
        <v>0</v>
      </c>
      <c r="AB346" s="870">
        <v>0</v>
      </c>
      <c r="AC346" s="870">
        <v>0</v>
      </c>
      <c r="AD346" s="870">
        <v>0</v>
      </c>
      <c r="AE346" s="870">
        <v>0</v>
      </c>
    </row>
    <row r="347" spans="1:31">
      <c r="A347" s="870" t="s">
        <v>1849</v>
      </c>
      <c r="B347" s="870">
        <v>13</v>
      </c>
      <c r="C347" s="870">
        <v>1352</v>
      </c>
      <c r="D347" s="870">
        <v>135210</v>
      </c>
      <c r="E347" s="870">
        <v>1352102811</v>
      </c>
      <c r="F347" s="870" t="s">
        <v>558</v>
      </c>
      <c r="G347" s="870">
        <v>-20371564977</v>
      </c>
      <c r="H347" s="870">
        <v>0</v>
      </c>
      <c r="I347" s="870">
        <v>0</v>
      </c>
      <c r="J347" s="870">
        <v>20371564977</v>
      </c>
      <c r="K347" s="870">
        <v>0</v>
      </c>
      <c r="L347" s="870">
        <v>20371564977</v>
      </c>
      <c r="M347" s="870">
        <v>0</v>
      </c>
      <c r="N347" s="870">
        <v>0</v>
      </c>
      <c r="O347" s="870">
        <v>20371564977</v>
      </c>
      <c r="P347" s="870">
        <v>7537479041.4899998</v>
      </c>
      <c r="Q347" s="870">
        <v>0</v>
      </c>
      <c r="R347" s="870">
        <v>0</v>
      </c>
      <c r="S347" s="870">
        <v>0</v>
      </c>
      <c r="T347" s="870">
        <v>0</v>
      </c>
      <c r="U347" s="870">
        <v>0</v>
      </c>
      <c r="V347" s="870">
        <v>0</v>
      </c>
      <c r="W347" s="870">
        <v>0</v>
      </c>
      <c r="X347" s="870">
        <v>7537479041.4899998</v>
      </c>
      <c r="Y347" s="870">
        <v>0.37</v>
      </c>
      <c r="Z347" s="870">
        <v>7537479041.4899998</v>
      </c>
      <c r="AA347" s="870">
        <v>0</v>
      </c>
      <c r="AB347" s="870">
        <v>7537479041.4899998</v>
      </c>
      <c r="AC347" s="870">
        <v>0</v>
      </c>
      <c r="AD347" s="870">
        <v>0</v>
      </c>
      <c r="AE347" s="870">
        <v>0</v>
      </c>
    </row>
    <row r="348" spans="1:31">
      <c r="A348" s="870" t="s">
        <v>1849</v>
      </c>
      <c r="B348" s="870">
        <v>13</v>
      </c>
      <c r="C348" s="870">
        <v>1352</v>
      </c>
      <c r="D348" s="870">
        <v>135210</v>
      </c>
      <c r="E348" s="870">
        <v>1352102815</v>
      </c>
      <c r="F348" s="870" t="s">
        <v>3142</v>
      </c>
      <c r="G348" s="870">
        <v>0</v>
      </c>
      <c r="H348" s="870">
        <v>0</v>
      </c>
      <c r="I348" s="870">
        <v>0</v>
      </c>
      <c r="J348" s="870">
        <v>0</v>
      </c>
      <c r="K348" s="870">
        <v>0</v>
      </c>
      <c r="L348" s="870">
        <v>0</v>
      </c>
      <c r="M348" s="870">
        <v>0</v>
      </c>
      <c r="N348" s="870">
        <v>0</v>
      </c>
      <c r="O348" s="870">
        <v>0</v>
      </c>
      <c r="P348" s="870">
        <v>0</v>
      </c>
      <c r="Q348" s="870">
        <v>0</v>
      </c>
      <c r="R348" s="870">
        <v>0</v>
      </c>
      <c r="S348" s="870">
        <v>0</v>
      </c>
      <c r="T348" s="870">
        <v>0</v>
      </c>
      <c r="U348" s="870">
        <v>0</v>
      </c>
      <c r="V348" s="870">
        <v>0</v>
      </c>
      <c r="W348" s="870">
        <v>0</v>
      </c>
      <c r="X348" s="870">
        <v>0</v>
      </c>
      <c r="Y348" s="870">
        <v>0</v>
      </c>
      <c r="Z348" s="870">
        <v>0</v>
      </c>
      <c r="AA348" s="870">
        <v>0</v>
      </c>
      <c r="AB348" s="870">
        <v>0</v>
      </c>
      <c r="AC348" s="870">
        <v>0</v>
      </c>
      <c r="AD348" s="870">
        <v>0</v>
      </c>
      <c r="AE348" s="870">
        <v>0</v>
      </c>
    </row>
    <row r="349" spans="1:31">
      <c r="A349" s="870" t="s">
        <v>1849</v>
      </c>
      <c r="B349" s="870">
        <v>13</v>
      </c>
      <c r="C349" s="870">
        <v>1352</v>
      </c>
      <c r="D349" s="870">
        <v>135210</v>
      </c>
      <c r="E349" s="870">
        <v>1352102816</v>
      </c>
      <c r="F349" s="870" t="s">
        <v>559</v>
      </c>
      <c r="G349" s="870">
        <v>-18758716444</v>
      </c>
      <c r="H349" s="870">
        <v>0</v>
      </c>
      <c r="I349" s="870">
        <v>0</v>
      </c>
      <c r="J349" s="870">
        <v>18758716444</v>
      </c>
      <c r="K349" s="870">
        <v>0</v>
      </c>
      <c r="L349" s="870">
        <v>18758716444</v>
      </c>
      <c r="M349" s="870">
        <v>0</v>
      </c>
      <c r="N349" s="870">
        <v>0</v>
      </c>
      <c r="O349" s="870">
        <v>18758716444</v>
      </c>
      <c r="P349" s="870">
        <v>6940725084.2799997</v>
      </c>
      <c r="Q349" s="870">
        <v>0</v>
      </c>
      <c r="R349" s="870">
        <v>0</v>
      </c>
      <c r="S349" s="870">
        <v>0</v>
      </c>
      <c r="T349" s="870">
        <v>0</v>
      </c>
      <c r="U349" s="870">
        <v>0</v>
      </c>
      <c r="V349" s="870">
        <v>0</v>
      </c>
      <c r="W349" s="870">
        <v>0</v>
      </c>
      <c r="X349" s="870">
        <v>6940725084.2799997</v>
      </c>
      <c r="Y349" s="870">
        <v>0.37</v>
      </c>
      <c r="Z349" s="870">
        <v>6940725084.2799997</v>
      </c>
      <c r="AA349" s="870">
        <v>0</v>
      </c>
      <c r="AB349" s="870">
        <v>6940725084.2799997</v>
      </c>
      <c r="AC349" s="870">
        <v>0</v>
      </c>
      <c r="AD349" s="870">
        <v>0</v>
      </c>
      <c r="AE349" s="870">
        <v>0</v>
      </c>
    </row>
    <row r="350" spans="1:31">
      <c r="A350" s="870" t="s">
        <v>1849</v>
      </c>
      <c r="B350" s="870">
        <v>13</v>
      </c>
      <c r="C350" s="870">
        <v>1352</v>
      </c>
      <c r="D350" s="870">
        <v>135210</v>
      </c>
      <c r="E350" s="870">
        <v>1352102819</v>
      </c>
      <c r="F350" s="870" t="s">
        <v>3245</v>
      </c>
      <c r="G350" s="870">
        <v>-54887783794</v>
      </c>
      <c r="H350" s="870">
        <v>0</v>
      </c>
      <c r="I350" s="870">
        <v>0</v>
      </c>
      <c r="J350" s="870">
        <v>54887783794</v>
      </c>
      <c r="K350" s="870">
        <v>0</v>
      </c>
      <c r="L350" s="870">
        <v>54887783794</v>
      </c>
      <c r="M350" s="870">
        <v>0</v>
      </c>
      <c r="N350" s="870">
        <v>0</v>
      </c>
      <c r="O350" s="870">
        <v>54887783794</v>
      </c>
      <c r="P350" s="870">
        <v>20308480003.779999</v>
      </c>
      <c r="Q350" s="870">
        <v>0</v>
      </c>
      <c r="R350" s="870">
        <v>0</v>
      </c>
      <c r="S350" s="870">
        <v>0</v>
      </c>
      <c r="T350" s="870">
        <v>0</v>
      </c>
      <c r="U350" s="870">
        <v>0</v>
      </c>
      <c r="V350" s="870">
        <v>0</v>
      </c>
      <c r="W350" s="870">
        <v>0</v>
      </c>
      <c r="X350" s="870">
        <v>20308480003.779999</v>
      </c>
      <c r="Y350" s="870">
        <v>0.37</v>
      </c>
      <c r="Z350" s="870">
        <v>20308480003.779999</v>
      </c>
      <c r="AA350" s="870">
        <v>0</v>
      </c>
      <c r="AB350" s="870">
        <v>20308480003.779999</v>
      </c>
      <c r="AC350" s="870">
        <v>0</v>
      </c>
      <c r="AD350" s="870">
        <v>0</v>
      </c>
      <c r="AE350" s="870">
        <v>0</v>
      </c>
    </row>
    <row r="351" spans="1:31">
      <c r="A351" s="870" t="s">
        <v>1849</v>
      </c>
      <c r="B351" s="870">
        <v>13</v>
      </c>
      <c r="C351" s="870">
        <v>1352</v>
      </c>
      <c r="D351" s="870">
        <v>135210</v>
      </c>
      <c r="E351" s="870">
        <v>1352102842</v>
      </c>
      <c r="F351" s="870" t="s">
        <v>3929</v>
      </c>
      <c r="G351" s="870">
        <v>0</v>
      </c>
      <c r="H351" s="870">
        <v>0</v>
      </c>
      <c r="I351" s="870">
        <v>0</v>
      </c>
      <c r="J351" s="870">
        <v>0</v>
      </c>
      <c r="K351" s="870">
        <v>0</v>
      </c>
      <c r="L351" s="870">
        <v>0</v>
      </c>
      <c r="M351" s="870">
        <v>0</v>
      </c>
      <c r="N351" s="870">
        <v>0</v>
      </c>
      <c r="O351" s="870">
        <v>0</v>
      </c>
      <c r="P351" s="870">
        <v>0</v>
      </c>
      <c r="Q351" s="870">
        <v>0</v>
      </c>
      <c r="R351" s="870">
        <v>0</v>
      </c>
      <c r="S351" s="870">
        <v>0</v>
      </c>
      <c r="T351" s="870">
        <v>0</v>
      </c>
      <c r="U351" s="870">
        <v>0</v>
      </c>
      <c r="V351" s="870">
        <v>0</v>
      </c>
      <c r="W351" s="870">
        <v>0</v>
      </c>
      <c r="X351" s="870">
        <v>0</v>
      </c>
      <c r="Y351" s="870">
        <v>0</v>
      </c>
      <c r="Z351" s="870">
        <v>0</v>
      </c>
      <c r="AA351" s="870">
        <v>0</v>
      </c>
      <c r="AB351" s="870">
        <v>0</v>
      </c>
      <c r="AC351" s="870">
        <v>0</v>
      </c>
      <c r="AD351" s="870">
        <v>0</v>
      </c>
      <c r="AE351" s="870">
        <v>0</v>
      </c>
    </row>
    <row r="352" spans="1:31">
      <c r="A352" s="870" t="s">
        <v>1849</v>
      </c>
      <c r="B352" s="870">
        <v>13</v>
      </c>
      <c r="C352" s="870">
        <v>1352</v>
      </c>
      <c r="D352" s="870">
        <v>135220</v>
      </c>
      <c r="E352" s="870">
        <v>1352200109</v>
      </c>
      <c r="F352" s="870" t="s">
        <v>560</v>
      </c>
      <c r="G352" s="870">
        <v>257461475000</v>
      </c>
      <c r="H352" s="870">
        <v>0</v>
      </c>
      <c r="I352" s="870">
        <v>0</v>
      </c>
      <c r="J352" s="870">
        <v>-257461475000</v>
      </c>
      <c r="K352" s="870">
        <v>0</v>
      </c>
      <c r="L352" s="870">
        <v>0</v>
      </c>
      <c r="M352" s="870">
        <v>-257461475000</v>
      </c>
      <c r="N352" s="870">
        <v>0</v>
      </c>
      <c r="O352" s="870">
        <v>-257461475000</v>
      </c>
      <c r="P352" s="870">
        <v>-95260745750</v>
      </c>
      <c r="Q352" s="870">
        <v>0</v>
      </c>
      <c r="R352" s="870">
        <v>0</v>
      </c>
      <c r="S352" s="870">
        <v>0</v>
      </c>
      <c r="T352" s="870">
        <v>0</v>
      </c>
      <c r="U352" s="870">
        <v>0</v>
      </c>
      <c r="V352" s="870">
        <v>0</v>
      </c>
      <c r="W352" s="870">
        <v>0</v>
      </c>
      <c r="X352" s="870">
        <v>-95260745750</v>
      </c>
      <c r="Y352" s="870">
        <v>0.37</v>
      </c>
      <c r="Z352" s="870">
        <v>0</v>
      </c>
      <c r="AA352" s="870">
        <v>-95260745750</v>
      </c>
      <c r="AB352" s="870">
        <v>0</v>
      </c>
      <c r="AC352" s="870">
        <v>-95260745750</v>
      </c>
      <c r="AD352" s="870">
        <v>0</v>
      </c>
      <c r="AE352" s="870">
        <v>0</v>
      </c>
    </row>
    <row r="353" spans="1:31">
      <c r="A353" s="870" t="s">
        <v>1849</v>
      </c>
      <c r="B353" s="870">
        <v>13</v>
      </c>
      <c r="C353" s="870">
        <v>1352</v>
      </c>
      <c r="D353" s="870">
        <v>135220</v>
      </c>
      <c r="E353" s="870">
        <v>1352200136</v>
      </c>
      <c r="F353" s="870" t="s">
        <v>561</v>
      </c>
      <c r="G353" s="870">
        <v>800944975898</v>
      </c>
      <c r="H353" s="870">
        <v>0</v>
      </c>
      <c r="I353" s="870">
        <v>0</v>
      </c>
      <c r="J353" s="870">
        <v>-800944975898</v>
      </c>
      <c r="K353" s="870">
        <v>0</v>
      </c>
      <c r="L353" s="870">
        <v>0</v>
      </c>
      <c r="M353" s="870">
        <v>-800944975898</v>
      </c>
      <c r="N353" s="870">
        <v>0</v>
      </c>
      <c r="O353" s="870">
        <v>-800944975898</v>
      </c>
      <c r="P353" s="870">
        <v>-296349641082.26001</v>
      </c>
      <c r="Q353" s="870">
        <v>0</v>
      </c>
      <c r="R353" s="870">
        <v>0</v>
      </c>
      <c r="S353" s="870">
        <v>0</v>
      </c>
      <c r="T353" s="870">
        <v>0</v>
      </c>
      <c r="U353" s="870">
        <v>0</v>
      </c>
      <c r="V353" s="870">
        <v>0</v>
      </c>
      <c r="W353" s="870">
        <v>0</v>
      </c>
      <c r="X353" s="870">
        <v>-296349641082.26001</v>
      </c>
      <c r="Y353" s="870">
        <v>0.37</v>
      </c>
      <c r="Z353" s="870">
        <v>0</v>
      </c>
      <c r="AA353" s="870">
        <v>-296349641082.26001</v>
      </c>
      <c r="AB353" s="870">
        <v>0</v>
      </c>
      <c r="AC353" s="870">
        <v>-296349641082.26001</v>
      </c>
      <c r="AD353" s="870">
        <v>0</v>
      </c>
      <c r="AE353" s="870">
        <v>0</v>
      </c>
    </row>
    <row r="354" spans="1:31">
      <c r="A354" s="870" t="s">
        <v>1849</v>
      </c>
      <c r="B354" s="870">
        <v>13</v>
      </c>
      <c r="C354" s="870">
        <v>1352</v>
      </c>
      <c r="D354" s="870">
        <v>135220</v>
      </c>
      <c r="E354" s="870">
        <v>1352200158</v>
      </c>
      <c r="F354" s="870" t="s">
        <v>562</v>
      </c>
      <c r="G354" s="870">
        <v>-257313581880</v>
      </c>
      <c r="H354" s="870">
        <v>0</v>
      </c>
      <c r="I354" s="870">
        <v>0</v>
      </c>
      <c r="J354" s="870">
        <v>257313581880</v>
      </c>
      <c r="K354" s="870">
        <v>0</v>
      </c>
      <c r="L354" s="870">
        <v>257313581880</v>
      </c>
      <c r="M354" s="870">
        <v>0</v>
      </c>
      <c r="N354" s="870">
        <v>0</v>
      </c>
      <c r="O354" s="870">
        <v>257313581880</v>
      </c>
      <c r="P354" s="870">
        <v>95206025295.600006</v>
      </c>
      <c r="Q354" s="870">
        <v>0</v>
      </c>
      <c r="R354" s="870">
        <v>0</v>
      </c>
      <c r="S354" s="870">
        <v>0</v>
      </c>
      <c r="T354" s="870">
        <v>0</v>
      </c>
      <c r="U354" s="870">
        <v>0</v>
      </c>
      <c r="V354" s="870">
        <v>0</v>
      </c>
      <c r="W354" s="870">
        <v>0</v>
      </c>
      <c r="X354" s="870">
        <v>95206025295.600006</v>
      </c>
      <c r="Y354" s="870">
        <v>0.37000000000000005</v>
      </c>
      <c r="Z354" s="870">
        <v>95206025295.600006</v>
      </c>
      <c r="AA354" s="870">
        <v>0</v>
      </c>
      <c r="AB354" s="870">
        <v>95206025295.600006</v>
      </c>
      <c r="AC354" s="870">
        <v>0</v>
      </c>
      <c r="AD354" s="870">
        <v>0</v>
      </c>
      <c r="AE354" s="870">
        <v>0</v>
      </c>
    </row>
    <row r="355" spans="1:31">
      <c r="A355" s="870" t="s">
        <v>1849</v>
      </c>
      <c r="B355" s="870">
        <v>13</v>
      </c>
      <c r="C355" s="870">
        <v>1352</v>
      </c>
      <c r="D355" s="870">
        <v>135220</v>
      </c>
      <c r="E355" s="870">
        <v>1352200173</v>
      </c>
      <c r="F355" s="870" t="s">
        <v>563</v>
      </c>
      <c r="G355" s="870">
        <v>-800739316571</v>
      </c>
      <c r="H355" s="870">
        <v>0</v>
      </c>
      <c r="I355" s="870">
        <v>0</v>
      </c>
      <c r="J355" s="870">
        <v>800739316571</v>
      </c>
      <c r="K355" s="870">
        <v>0</v>
      </c>
      <c r="L355" s="870">
        <v>800739316571</v>
      </c>
      <c r="M355" s="870">
        <v>0</v>
      </c>
      <c r="N355" s="870">
        <v>0</v>
      </c>
      <c r="O355" s="870">
        <v>800739316571</v>
      </c>
      <c r="P355" s="870">
        <v>296273547131.27002</v>
      </c>
      <c r="Q355" s="870">
        <v>0</v>
      </c>
      <c r="R355" s="870">
        <v>0</v>
      </c>
      <c r="S355" s="870">
        <v>0</v>
      </c>
      <c r="T355" s="870">
        <v>0</v>
      </c>
      <c r="U355" s="870">
        <v>0</v>
      </c>
      <c r="V355" s="870">
        <v>0</v>
      </c>
      <c r="W355" s="870">
        <v>0</v>
      </c>
      <c r="X355" s="870">
        <v>296273547131.27002</v>
      </c>
      <c r="Y355" s="870">
        <v>0.37000000000000005</v>
      </c>
      <c r="Z355" s="870">
        <v>296273547131.27002</v>
      </c>
      <c r="AA355" s="870">
        <v>0</v>
      </c>
      <c r="AB355" s="870">
        <v>296273547131.27002</v>
      </c>
      <c r="AC355" s="870">
        <v>0</v>
      </c>
      <c r="AD355" s="870">
        <v>0</v>
      </c>
      <c r="AE355" s="870">
        <v>0</v>
      </c>
    </row>
    <row r="356" spans="1:31">
      <c r="A356" s="870" t="s">
        <v>1849</v>
      </c>
      <c r="B356" s="870">
        <v>13</v>
      </c>
      <c r="C356" s="870">
        <v>1352</v>
      </c>
      <c r="D356" s="870">
        <v>135220</v>
      </c>
      <c r="E356" s="870">
        <v>1352201545</v>
      </c>
      <c r="F356" s="870" t="s">
        <v>3246</v>
      </c>
      <c r="G356" s="870">
        <v>0</v>
      </c>
      <c r="H356" s="870">
        <v>0</v>
      </c>
      <c r="I356" s="870">
        <v>0</v>
      </c>
      <c r="J356" s="870">
        <v>0</v>
      </c>
      <c r="K356" s="870">
        <v>0</v>
      </c>
      <c r="L356" s="870">
        <v>0</v>
      </c>
      <c r="M356" s="870">
        <v>0</v>
      </c>
      <c r="N356" s="870">
        <v>0</v>
      </c>
      <c r="O356" s="870">
        <v>0</v>
      </c>
      <c r="P356" s="870">
        <v>0</v>
      </c>
      <c r="Q356" s="870">
        <v>0</v>
      </c>
      <c r="R356" s="870">
        <v>0</v>
      </c>
      <c r="S356" s="870">
        <v>0</v>
      </c>
      <c r="T356" s="870">
        <v>0</v>
      </c>
      <c r="U356" s="870">
        <v>0</v>
      </c>
      <c r="V356" s="870">
        <v>0</v>
      </c>
      <c r="W356" s="870">
        <v>0</v>
      </c>
      <c r="X356" s="870">
        <v>0</v>
      </c>
      <c r="Y356" s="870">
        <v>0</v>
      </c>
      <c r="Z356" s="870">
        <v>0</v>
      </c>
      <c r="AA356" s="870">
        <v>0</v>
      </c>
      <c r="AB356" s="870">
        <v>0</v>
      </c>
      <c r="AC356" s="870">
        <v>0</v>
      </c>
      <c r="AD356" s="870">
        <v>0</v>
      </c>
      <c r="AE356" s="870">
        <v>0</v>
      </c>
    </row>
    <row r="357" spans="1:31">
      <c r="A357" s="870" t="s">
        <v>1849</v>
      </c>
      <c r="B357" s="870">
        <v>13</v>
      </c>
      <c r="C357" s="870">
        <v>1352</v>
      </c>
      <c r="D357" s="870">
        <v>135220</v>
      </c>
      <c r="E357" s="870">
        <v>1352201580</v>
      </c>
      <c r="F357" s="870" t="s">
        <v>3247</v>
      </c>
      <c r="G357" s="870">
        <v>0</v>
      </c>
      <c r="H357" s="870">
        <v>0</v>
      </c>
      <c r="I357" s="870">
        <v>0</v>
      </c>
      <c r="J357" s="870">
        <v>0</v>
      </c>
      <c r="K357" s="870">
        <v>0</v>
      </c>
      <c r="L357" s="870">
        <v>0</v>
      </c>
      <c r="M357" s="870">
        <v>0</v>
      </c>
      <c r="N357" s="870">
        <v>0</v>
      </c>
      <c r="O357" s="870">
        <v>0</v>
      </c>
      <c r="P357" s="870">
        <v>0</v>
      </c>
      <c r="Q357" s="870">
        <v>0</v>
      </c>
      <c r="R357" s="870">
        <v>0</v>
      </c>
      <c r="S357" s="870">
        <v>0</v>
      </c>
      <c r="T357" s="870">
        <v>0</v>
      </c>
      <c r="U357" s="870">
        <v>0</v>
      </c>
      <c r="V357" s="870">
        <v>0</v>
      </c>
      <c r="W357" s="870">
        <v>0</v>
      </c>
      <c r="X357" s="870">
        <v>0</v>
      </c>
      <c r="Y357" s="870">
        <v>0</v>
      </c>
      <c r="Z357" s="870">
        <v>0</v>
      </c>
      <c r="AA357" s="870">
        <v>0</v>
      </c>
      <c r="AB357" s="870">
        <v>0</v>
      </c>
      <c r="AC357" s="870">
        <v>0</v>
      </c>
      <c r="AD357" s="870">
        <v>0</v>
      </c>
      <c r="AE357" s="870">
        <v>0</v>
      </c>
    </row>
    <row r="358" spans="1:31">
      <c r="A358" s="870" t="s">
        <v>1849</v>
      </c>
      <c r="B358" s="870">
        <v>13</v>
      </c>
      <c r="C358" s="870">
        <v>1353</v>
      </c>
      <c r="D358" s="870">
        <v>135305</v>
      </c>
      <c r="E358" s="870">
        <v>1353050501</v>
      </c>
      <c r="F358" s="870" t="s">
        <v>3930</v>
      </c>
      <c r="G358" s="870">
        <v>2340687115300</v>
      </c>
      <c r="H358" s="870">
        <v>0</v>
      </c>
      <c r="I358" s="870">
        <v>0</v>
      </c>
      <c r="J358" s="870">
        <v>-2340687115300</v>
      </c>
      <c r="K358" s="870">
        <v>0</v>
      </c>
      <c r="L358" s="870">
        <v>0</v>
      </c>
      <c r="M358" s="870">
        <v>-2340687115300</v>
      </c>
      <c r="N358" s="870">
        <v>0</v>
      </c>
      <c r="O358" s="870">
        <v>-2340687115300</v>
      </c>
      <c r="P358" s="870">
        <v>-866054232661</v>
      </c>
      <c r="Q358" s="870">
        <v>0</v>
      </c>
      <c r="R358" s="870">
        <v>0</v>
      </c>
      <c r="S358" s="870">
        <v>0</v>
      </c>
      <c r="T358" s="870">
        <v>0</v>
      </c>
      <c r="U358" s="870">
        <v>0</v>
      </c>
      <c r="V358" s="870">
        <v>0</v>
      </c>
      <c r="W358" s="870">
        <v>0</v>
      </c>
      <c r="X358" s="870">
        <v>-866054232661</v>
      </c>
      <c r="Y358" s="870">
        <v>0.37</v>
      </c>
      <c r="Z358" s="870">
        <v>0</v>
      </c>
      <c r="AA358" s="870">
        <v>-866054232661</v>
      </c>
      <c r="AB358" s="870">
        <v>0</v>
      </c>
      <c r="AC358" s="870">
        <v>-866054232661</v>
      </c>
      <c r="AD358" s="870">
        <v>0</v>
      </c>
      <c r="AE358" s="870">
        <v>0</v>
      </c>
    </row>
    <row r="359" spans="1:31">
      <c r="A359" s="870" t="s">
        <v>1849</v>
      </c>
      <c r="B359" s="870">
        <v>13</v>
      </c>
      <c r="C359" s="870">
        <v>1353</v>
      </c>
      <c r="D359" s="870">
        <v>135305</v>
      </c>
      <c r="E359" s="870">
        <v>1353050600</v>
      </c>
      <c r="F359" s="870" t="s">
        <v>3931</v>
      </c>
      <c r="G359" s="870">
        <v>1450908250000</v>
      </c>
      <c r="H359" s="870">
        <v>0</v>
      </c>
      <c r="I359" s="870">
        <v>0</v>
      </c>
      <c r="J359" s="870">
        <v>-1450908250000</v>
      </c>
      <c r="K359" s="870">
        <v>0</v>
      </c>
      <c r="L359" s="870">
        <v>0</v>
      </c>
      <c r="M359" s="870">
        <v>-1450908250000</v>
      </c>
      <c r="N359" s="870">
        <v>0</v>
      </c>
      <c r="O359" s="870">
        <v>-1450908250000</v>
      </c>
      <c r="P359" s="870">
        <v>-536836052500</v>
      </c>
      <c r="Q359" s="870">
        <v>0</v>
      </c>
      <c r="R359" s="870">
        <v>0</v>
      </c>
      <c r="S359" s="870">
        <v>0</v>
      </c>
      <c r="T359" s="870">
        <v>0</v>
      </c>
      <c r="U359" s="870">
        <v>0</v>
      </c>
      <c r="V359" s="870">
        <v>0</v>
      </c>
      <c r="W359" s="870">
        <v>0</v>
      </c>
      <c r="X359" s="870">
        <v>-536836052500</v>
      </c>
      <c r="Y359" s="870">
        <v>0.37</v>
      </c>
      <c r="Z359" s="870">
        <v>0</v>
      </c>
      <c r="AA359" s="870">
        <v>-536836052500</v>
      </c>
      <c r="AB359" s="870">
        <v>0</v>
      </c>
      <c r="AC359" s="870">
        <v>-536836052500</v>
      </c>
      <c r="AD359" s="870">
        <v>0</v>
      </c>
      <c r="AE359" s="870">
        <v>0</v>
      </c>
    </row>
    <row r="360" spans="1:31">
      <c r="A360" s="870" t="s">
        <v>1849</v>
      </c>
      <c r="B360" s="870">
        <v>13</v>
      </c>
      <c r="C360" s="870">
        <v>1353</v>
      </c>
      <c r="D360" s="870">
        <v>135305</v>
      </c>
      <c r="E360" s="870">
        <v>1353052500</v>
      </c>
      <c r="F360" s="870" t="s">
        <v>3932</v>
      </c>
      <c r="G360" s="870">
        <v>-2340687115300</v>
      </c>
      <c r="H360" s="870">
        <v>0</v>
      </c>
      <c r="I360" s="870">
        <v>0</v>
      </c>
      <c r="J360" s="870">
        <v>2340687115300</v>
      </c>
      <c r="K360" s="870">
        <v>0</v>
      </c>
      <c r="L360" s="870">
        <v>2340687115300</v>
      </c>
      <c r="M360" s="870">
        <v>0</v>
      </c>
      <c r="N360" s="870">
        <v>0</v>
      </c>
      <c r="O360" s="870">
        <v>2340687115300</v>
      </c>
      <c r="P360" s="870">
        <v>866054232661</v>
      </c>
      <c r="Q360" s="870">
        <v>0</v>
      </c>
      <c r="R360" s="870">
        <v>0</v>
      </c>
      <c r="S360" s="870">
        <v>0</v>
      </c>
      <c r="T360" s="870">
        <v>0</v>
      </c>
      <c r="U360" s="870">
        <v>0</v>
      </c>
      <c r="V360" s="870">
        <v>0</v>
      </c>
      <c r="W360" s="870">
        <v>0</v>
      </c>
      <c r="X360" s="870">
        <v>866054232661</v>
      </c>
      <c r="Y360" s="870">
        <v>0.37</v>
      </c>
      <c r="Z360" s="870">
        <v>866054232661</v>
      </c>
      <c r="AA360" s="870">
        <v>0</v>
      </c>
      <c r="AB360" s="870">
        <v>866054232661</v>
      </c>
      <c r="AC360" s="870">
        <v>0</v>
      </c>
      <c r="AD360" s="870">
        <v>0</v>
      </c>
      <c r="AE360" s="870">
        <v>0</v>
      </c>
    </row>
    <row r="361" spans="1:31">
      <c r="A361" s="870" t="s">
        <v>1849</v>
      </c>
      <c r="B361" s="870">
        <v>13</v>
      </c>
      <c r="C361" s="870">
        <v>1353</v>
      </c>
      <c r="D361" s="870">
        <v>135305</v>
      </c>
      <c r="E361" s="870">
        <v>1353052601</v>
      </c>
      <c r="F361" s="870" t="s">
        <v>3933</v>
      </c>
      <c r="G361" s="870">
        <v>-1450908250000</v>
      </c>
      <c r="H361" s="870">
        <v>0</v>
      </c>
      <c r="I361" s="870">
        <v>0</v>
      </c>
      <c r="J361" s="870">
        <v>1450908250000</v>
      </c>
      <c r="K361" s="870">
        <v>0</v>
      </c>
      <c r="L361" s="870">
        <v>1450908250000</v>
      </c>
      <c r="M361" s="870">
        <v>0</v>
      </c>
      <c r="N361" s="870">
        <v>0</v>
      </c>
      <c r="O361" s="870">
        <v>1450908250000</v>
      </c>
      <c r="P361" s="870">
        <v>536836052500</v>
      </c>
      <c r="Q361" s="870">
        <v>0</v>
      </c>
      <c r="R361" s="870">
        <v>0</v>
      </c>
      <c r="S361" s="870">
        <v>0</v>
      </c>
      <c r="T361" s="870">
        <v>0</v>
      </c>
      <c r="U361" s="870">
        <v>0</v>
      </c>
      <c r="V361" s="870">
        <v>0</v>
      </c>
      <c r="W361" s="870">
        <v>0</v>
      </c>
      <c r="X361" s="870">
        <v>536836052500</v>
      </c>
      <c r="Y361" s="870">
        <v>0.37</v>
      </c>
      <c r="Z361" s="870">
        <v>536836052500</v>
      </c>
      <c r="AA361" s="870">
        <v>0</v>
      </c>
      <c r="AB361" s="870">
        <v>536836052500</v>
      </c>
      <c r="AC361" s="870">
        <v>0</v>
      </c>
      <c r="AD361" s="870">
        <v>0</v>
      </c>
      <c r="AE361" s="870">
        <v>0</v>
      </c>
    </row>
    <row r="362" spans="1:31">
      <c r="A362" s="870" t="s">
        <v>1849</v>
      </c>
      <c r="B362" s="870">
        <v>13</v>
      </c>
      <c r="C362" s="870">
        <v>1353</v>
      </c>
      <c r="D362" s="870">
        <v>135315</v>
      </c>
      <c r="E362" s="870">
        <v>1353151500</v>
      </c>
      <c r="F362" s="870" t="s">
        <v>564</v>
      </c>
      <c r="G362" s="870">
        <v>5034650000</v>
      </c>
      <c r="H362" s="870">
        <v>0</v>
      </c>
      <c r="I362" s="870">
        <v>0</v>
      </c>
      <c r="J362" s="870">
        <v>-5034650000</v>
      </c>
      <c r="K362" s="870">
        <v>0</v>
      </c>
      <c r="L362" s="870">
        <v>0</v>
      </c>
      <c r="M362" s="870">
        <v>-5034650000</v>
      </c>
      <c r="N362" s="870">
        <v>0</v>
      </c>
      <c r="O362" s="870">
        <v>-5034650000</v>
      </c>
      <c r="P362" s="870">
        <v>-1862820500</v>
      </c>
      <c r="Q362" s="870">
        <v>0</v>
      </c>
      <c r="R362" s="870">
        <v>0</v>
      </c>
      <c r="S362" s="870">
        <v>0</v>
      </c>
      <c r="T362" s="870">
        <v>0</v>
      </c>
      <c r="U362" s="870">
        <v>0</v>
      </c>
      <c r="V362" s="870">
        <v>0</v>
      </c>
      <c r="W362" s="870">
        <v>0</v>
      </c>
      <c r="X362" s="870">
        <v>-1862820500</v>
      </c>
      <c r="Y362" s="870">
        <v>0.37</v>
      </c>
      <c r="Z362" s="870">
        <v>0</v>
      </c>
      <c r="AA362" s="870">
        <v>-1862820500</v>
      </c>
      <c r="AB362" s="870">
        <v>0</v>
      </c>
      <c r="AC362" s="870">
        <v>-1862820500</v>
      </c>
      <c r="AD362" s="870">
        <v>0</v>
      </c>
      <c r="AE362" s="870">
        <v>0</v>
      </c>
    </row>
    <row r="363" spans="1:31">
      <c r="A363" s="870" t="s">
        <v>1849</v>
      </c>
      <c r="B363" s="870">
        <v>13</v>
      </c>
      <c r="C363" s="870">
        <v>1353</v>
      </c>
      <c r="D363" s="870">
        <v>135315</v>
      </c>
      <c r="E363" s="870">
        <v>1353151600</v>
      </c>
      <c r="F363" s="870" t="s">
        <v>565</v>
      </c>
      <c r="G363" s="870">
        <v>195991115000</v>
      </c>
      <c r="H363" s="870">
        <v>0</v>
      </c>
      <c r="I363" s="870">
        <v>0</v>
      </c>
      <c r="J363" s="870">
        <v>-195991115000</v>
      </c>
      <c r="K363" s="870">
        <v>0</v>
      </c>
      <c r="L363" s="870">
        <v>0</v>
      </c>
      <c r="M363" s="870">
        <v>-195991115000</v>
      </c>
      <c r="N363" s="870">
        <v>0</v>
      </c>
      <c r="O363" s="870">
        <v>-195991115000</v>
      </c>
      <c r="P363" s="870">
        <v>-72516712550</v>
      </c>
      <c r="Q363" s="870">
        <v>0</v>
      </c>
      <c r="R363" s="870">
        <v>0</v>
      </c>
      <c r="S363" s="870">
        <v>0</v>
      </c>
      <c r="T363" s="870">
        <v>0</v>
      </c>
      <c r="U363" s="870">
        <v>0</v>
      </c>
      <c r="V363" s="870">
        <v>0</v>
      </c>
      <c r="W363" s="870">
        <v>0</v>
      </c>
      <c r="X363" s="870">
        <v>-72516712550</v>
      </c>
      <c r="Y363" s="870">
        <v>0.37</v>
      </c>
      <c r="Z363" s="870">
        <v>0</v>
      </c>
      <c r="AA363" s="870">
        <v>-72516712550</v>
      </c>
      <c r="AB363" s="870">
        <v>0</v>
      </c>
      <c r="AC363" s="870">
        <v>-72516712550</v>
      </c>
      <c r="AD363" s="870">
        <v>0</v>
      </c>
      <c r="AE363" s="870">
        <v>0</v>
      </c>
    </row>
    <row r="364" spans="1:31">
      <c r="A364" s="870" t="s">
        <v>1849</v>
      </c>
      <c r="B364" s="870">
        <v>13</v>
      </c>
      <c r="C364" s="870">
        <v>1353</v>
      </c>
      <c r="D364" s="870">
        <v>135315</v>
      </c>
      <c r="E364" s="870">
        <v>1353153500</v>
      </c>
      <c r="F364" s="870" t="s">
        <v>566</v>
      </c>
      <c r="G364" s="870">
        <v>-5034650000</v>
      </c>
      <c r="H364" s="870">
        <v>0</v>
      </c>
      <c r="I364" s="870">
        <v>0</v>
      </c>
      <c r="J364" s="870">
        <v>5034650000</v>
      </c>
      <c r="K364" s="870">
        <v>0</v>
      </c>
      <c r="L364" s="870">
        <v>5034650000</v>
      </c>
      <c r="M364" s="870">
        <v>0</v>
      </c>
      <c r="N364" s="870">
        <v>0</v>
      </c>
      <c r="O364" s="870">
        <v>5034650000</v>
      </c>
      <c r="P364" s="870">
        <v>1862820500</v>
      </c>
      <c r="Q364" s="870">
        <v>0</v>
      </c>
      <c r="R364" s="870">
        <v>0</v>
      </c>
      <c r="S364" s="870">
        <v>0</v>
      </c>
      <c r="T364" s="870">
        <v>0</v>
      </c>
      <c r="U364" s="870">
        <v>0</v>
      </c>
      <c r="V364" s="870">
        <v>0</v>
      </c>
      <c r="W364" s="870">
        <v>0</v>
      </c>
      <c r="X364" s="870">
        <v>1862820500</v>
      </c>
      <c r="Y364" s="870">
        <v>0.37</v>
      </c>
      <c r="Z364" s="870">
        <v>1862820500</v>
      </c>
      <c r="AA364" s="870">
        <v>0</v>
      </c>
      <c r="AB364" s="870">
        <v>1862820500</v>
      </c>
      <c r="AC364" s="870">
        <v>0</v>
      </c>
      <c r="AD364" s="870">
        <v>0</v>
      </c>
      <c r="AE364" s="870">
        <v>0</v>
      </c>
    </row>
    <row r="365" spans="1:31">
      <c r="A365" s="870" t="s">
        <v>1849</v>
      </c>
      <c r="B365" s="870">
        <v>13</v>
      </c>
      <c r="C365" s="870">
        <v>1353</v>
      </c>
      <c r="D365" s="870">
        <v>135315</v>
      </c>
      <c r="E365" s="870">
        <v>1353153600</v>
      </c>
      <c r="F365" s="870" t="s">
        <v>567</v>
      </c>
      <c r="G365" s="870">
        <v>-195991115000</v>
      </c>
      <c r="H365" s="870">
        <v>0</v>
      </c>
      <c r="I365" s="870">
        <v>0</v>
      </c>
      <c r="J365" s="870">
        <v>195991115000</v>
      </c>
      <c r="K365" s="870">
        <v>0</v>
      </c>
      <c r="L365" s="870">
        <v>195991115000</v>
      </c>
      <c r="M365" s="870">
        <v>0</v>
      </c>
      <c r="N365" s="870">
        <v>0</v>
      </c>
      <c r="O365" s="870">
        <v>195991115000</v>
      </c>
      <c r="P365" s="870">
        <v>72516712550</v>
      </c>
      <c r="Q365" s="870">
        <v>0</v>
      </c>
      <c r="R365" s="870">
        <v>0</v>
      </c>
      <c r="S365" s="870">
        <v>0</v>
      </c>
      <c r="T365" s="870">
        <v>0</v>
      </c>
      <c r="U365" s="870">
        <v>0</v>
      </c>
      <c r="V365" s="870">
        <v>0</v>
      </c>
      <c r="W365" s="870">
        <v>0</v>
      </c>
      <c r="X365" s="870">
        <v>72516712550</v>
      </c>
      <c r="Y365" s="870">
        <v>0.37</v>
      </c>
      <c r="Z365" s="870">
        <v>72516712550</v>
      </c>
      <c r="AA365" s="870">
        <v>0</v>
      </c>
      <c r="AB365" s="870">
        <v>72516712550</v>
      </c>
      <c r="AC365" s="870">
        <v>0</v>
      </c>
      <c r="AD365" s="870">
        <v>0</v>
      </c>
      <c r="AE365" s="870">
        <v>0</v>
      </c>
    </row>
    <row r="366" spans="1:31">
      <c r="A366" s="870" t="s">
        <v>1849</v>
      </c>
      <c r="B366" s="870">
        <v>13</v>
      </c>
      <c r="C366" s="870">
        <v>1354</v>
      </c>
      <c r="D366" s="870">
        <v>135405</v>
      </c>
      <c r="E366" s="870">
        <v>1354050500</v>
      </c>
      <c r="F366" s="870" t="s">
        <v>568</v>
      </c>
      <c r="G366" s="870">
        <v>2331951953888</v>
      </c>
      <c r="H366" s="870">
        <v>0</v>
      </c>
      <c r="I366" s="870">
        <v>0</v>
      </c>
      <c r="J366" s="870">
        <v>-2331951953888</v>
      </c>
      <c r="K366" s="870">
        <v>0</v>
      </c>
      <c r="L366" s="870">
        <v>0</v>
      </c>
      <c r="M366" s="870">
        <v>-2331951953888</v>
      </c>
      <c r="N366" s="870">
        <v>0</v>
      </c>
      <c r="O366" s="870">
        <v>-2331951953888</v>
      </c>
      <c r="P366" s="870">
        <v>-862822222938.55994</v>
      </c>
      <c r="Q366" s="870">
        <v>0</v>
      </c>
      <c r="R366" s="870">
        <v>0</v>
      </c>
      <c r="S366" s="870">
        <v>0</v>
      </c>
      <c r="T366" s="870">
        <v>0</v>
      </c>
      <c r="U366" s="870">
        <v>0</v>
      </c>
      <c r="V366" s="870">
        <v>0</v>
      </c>
      <c r="W366" s="870">
        <v>0</v>
      </c>
      <c r="X366" s="870">
        <v>-862822222938.55994</v>
      </c>
      <c r="Y366" s="870">
        <v>0.37</v>
      </c>
      <c r="Z366" s="870">
        <v>0</v>
      </c>
      <c r="AA366" s="870">
        <v>-862822222938.55994</v>
      </c>
      <c r="AB366" s="870">
        <v>0</v>
      </c>
      <c r="AC366" s="870">
        <v>-862822222938.55994</v>
      </c>
      <c r="AD366" s="870">
        <v>0</v>
      </c>
      <c r="AE366" s="870">
        <v>0</v>
      </c>
    </row>
    <row r="367" spans="1:31">
      <c r="A367" s="870" t="s">
        <v>1849</v>
      </c>
      <c r="B367" s="870">
        <v>13</v>
      </c>
      <c r="C367" s="870">
        <v>1354</v>
      </c>
      <c r="D367" s="870">
        <v>135405</v>
      </c>
      <c r="E367" s="870">
        <v>1354050501</v>
      </c>
      <c r="F367" s="870" t="s">
        <v>569</v>
      </c>
      <c r="G367" s="870">
        <v>3799674825252</v>
      </c>
      <c r="H367" s="870">
        <v>0</v>
      </c>
      <c r="I367" s="870">
        <v>0</v>
      </c>
      <c r="J367" s="870">
        <v>-3799674825252</v>
      </c>
      <c r="K367" s="870">
        <v>0</v>
      </c>
      <c r="L367" s="870">
        <v>0</v>
      </c>
      <c r="M367" s="870">
        <v>-3799674825252</v>
      </c>
      <c r="N367" s="870">
        <v>0</v>
      </c>
      <c r="O367" s="870">
        <v>-3799674825252</v>
      </c>
      <c r="P367" s="870">
        <v>-1405879685343.24</v>
      </c>
      <c r="Q367" s="870">
        <v>0</v>
      </c>
      <c r="R367" s="870">
        <v>0</v>
      </c>
      <c r="S367" s="870">
        <v>0</v>
      </c>
      <c r="T367" s="870">
        <v>0</v>
      </c>
      <c r="U367" s="870">
        <v>0</v>
      </c>
      <c r="V367" s="870">
        <v>0</v>
      </c>
      <c r="W367" s="870">
        <v>0</v>
      </c>
      <c r="X367" s="870">
        <v>-1405879685343.24</v>
      </c>
      <c r="Y367" s="870">
        <v>0.37</v>
      </c>
      <c r="Z367" s="870">
        <v>0</v>
      </c>
      <c r="AA367" s="870">
        <v>-1405879685343.24</v>
      </c>
      <c r="AB367" s="870">
        <v>0</v>
      </c>
      <c r="AC367" s="870">
        <v>-1405879685343.24</v>
      </c>
      <c r="AD367" s="870">
        <v>0</v>
      </c>
      <c r="AE367" s="870">
        <v>0</v>
      </c>
    </row>
    <row r="368" spans="1:31">
      <c r="A368" s="870" t="s">
        <v>1849</v>
      </c>
      <c r="B368" s="870">
        <v>13</v>
      </c>
      <c r="C368" s="870">
        <v>1354</v>
      </c>
      <c r="D368" s="870">
        <v>135405</v>
      </c>
      <c r="E368" s="870">
        <v>1354050503</v>
      </c>
      <c r="F368" s="870" t="s">
        <v>570</v>
      </c>
      <c r="G368" s="870">
        <v>194314009895</v>
      </c>
      <c r="H368" s="870">
        <v>0</v>
      </c>
      <c r="I368" s="870">
        <v>0</v>
      </c>
      <c r="J368" s="870">
        <v>-194314009895</v>
      </c>
      <c r="K368" s="870">
        <v>0</v>
      </c>
      <c r="L368" s="870">
        <v>0</v>
      </c>
      <c r="M368" s="870">
        <v>-194314009895</v>
      </c>
      <c r="N368" s="870">
        <v>0</v>
      </c>
      <c r="O368" s="870">
        <v>-194314009895</v>
      </c>
      <c r="P368" s="870">
        <v>-71896183661.149994</v>
      </c>
      <c r="Q368" s="870">
        <v>0</v>
      </c>
      <c r="R368" s="870">
        <v>0</v>
      </c>
      <c r="S368" s="870">
        <v>0</v>
      </c>
      <c r="T368" s="870">
        <v>0</v>
      </c>
      <c r="U368" s="870">
        <v>0</v>
      </c>
      <c r="V368" s="870">
        <v>0</v>
      </c>
      <c r="W368" s="870">
        <v>0</v>
      </c>
      <c r="X368" s="870">
        <v>-71896183661.149994</v>
      </c>
      <c r="Y368" s="870">
        <v>0.37</v>
      </c>
      <c r="Z368" s="870">
        <v>0</v>
      </c>
      <c r="AA368" s="870">
        <v>-71896183661.149994</v>
      </c>
      <c r="AB368" s="870">
        <v>0</v>
      </c>
      <c r="AC368" s="870">
        <v>-71896183661.149994</v>
      </c>
      <c r="AD368" s="870">
        <v>0</v>
      </c>
      <c r="AE368" s="870">
        <v>0</v>
      </c>
    </row>
    <row r="369" spans="1:31">
      <c r="A369" s="870" t="s">
        <v>1849</v>
      </c>
      <c r="B369" s="870">
        <v>13</v>
      </c>
      <c r="C369" s="870">
        <v>1354</v>
      </c>
      <c r="D369" s="870">
        <v>135405</v>
      </c>
      <c r="E369" s="870">
        <v>1354052020</v>
      </c>
      <c r="F369" s="870" t="s">
        <v>571</v>
      </c>
      <c r="G369" s="870">
        <v>-3450350589250</v>
      </c>
      <c r="H369" s="870">
        <v>0</v>
      </c>
      <c r="I369" s="870">
        <v>0</v>
      </c>
      <c r="J369" s="870">
        <v>3450350589250</v>
      </c>
      <c r="K369" s="870">
        <v>0</v>
      </c>
      <c r="L369" s="870">
        <v>3450350589250</v>
      </c>
      <c r="M369" s="870">
        <v>0</v>
      </c>
      <c r="N369" s="870">
        <v>0</v>
      </c>
      <c r="O369" s="870">
        <v>3450350589250</v>
      </c>
      <c r="P369" s="870">
        <v>1276629718022.5</v>
      </c>
      <c r="Q369" s="870">
        <v>0</v>
      </c>
      <c r="R369" s="870">
        <v>0</v>
      </c>
      <c r="S369" s="870">
        <v>0</v>
      </c>
      <c r="T369" s="870">
        <v>0</v>
      </c>
      <c r="U369" s="870">
        <v>0</v>
      </c>
      <c r="V369" s="870">
        <v>0</v>
      </c>
      <c r="W369" s="870">
        <v>0</v>
      </c>
      <c r="X369" s="870">
        <v>1276629718022.5</v>
      </c>
      <c r="Y369" s="870">
        <v>0.37</v>
      </c>
      <c r="Z369" s="870">
        <v>1276629718022.5</v>
      </c>
      <c r="AA369" s="870">
        <v>0</v>
      </c>
      <c r="AB369" s="870">
        <v>1276629718022.5</v>
      </c>
      <c r="AC369" s="870">
        <v>0</v>
      </c>
      <c r="AD369" s="870">
        <v>0</v>
      </c>
      <c r="AE369" s="870">
        <v>0</v>
      </c>
    </row>
    <row r="370" spans="1:31">
      <c r="A370" s="870" t="s">
        <v>1849</v>
      </c>
      <c r="B370" s="870">
        <v>13</v>
      </c>
      <c r="C370" s="870">
        <v>1354</v>
      </c>
      <c r="D370" s="870">
        <v>135405</v>
      </c>
      <c r="E370" s="870">
        <v>1354052021</v>
      </c>
      <c r="F370" s="870" t="s">
        <v>572</v>
      </c>
      <c r="G370" s="870">
        <v>-2025940431495</v>
      </c>
      <c r="H370" s="870">
        <v>0</v>
      </c>
      <c r="I370" s="870">
        <v>0</v>
      </c>
      <c r="J370" s="870">
        <v>2025940431495</v>
      </c>
      <c r="K370" s="870">
        <v>0</v>
      </c>
      <c r="L370" s="870">
        <v>2025940431495</v>
      </c>
      <c r="M370" s="870">
        <v>0</v>
      </c>
      <c r="N370" s="870">
        <v>0</v>
      </c>
      <c r="O370" s="870">
        <v>2025940431495</v>
      </c>
      <c r="P370" s="870">
        <v>749597959653.15002</v>
      </c>
      <c r="Q370" s="870">
        <v>0</v>
      </c>
      <c r="R370" s="870">
        <v>0</v>
      </c>
      <c r="S370" s="870">
        <v>0</v>
      </c>
      <c r="T370" s="870">
        <v>0</v>
      </c>
      <c r="U370" s="870">
        <v>0</v>
      </c>
      <c r="V370" s="870">
        <v>0</v>
      </c>
      <c r="W370" s="870">
        <v>0</v>
      </c>
      <c r="X370" s="870">
        <v>749597959653.15002</v>
      </c>
      <c r="Y370" s="870">
        <v>0.37</v>
      </c>
      <c r="Z370" s="870">
        <v>749597959653.15002</v>
      </c>
      <c r="AA370" s="870">
        <v>0</v>
      </c>
      <c r="AB370" s="870">
        <v>749597959653.15002</v>
      </c>
      <c r="AC370" s="870">
        <v>0</v>
      </c>
      <c r="AD370" s="870">
        <v>0</v>
      </c>
      <c r="AE370" s="870">
        <v>0</v>
      </c>
    </row>
    <row r="371" spans="1:31">
      <c r="A371" s="870" t="s">
        <v>1849</v>
      </c>
      <c r="B371" s="870">
        <v>13</v>
      </c>
      <c r="C371" s="870">
        <v>1354</v>
      </c>
      <c r="D371" s="870">
        <v>135405</v>
      </c>
      <c r="E371" s="870">
        <v>1354052023</v>
      </c>
      <c r="F371" s="870" t="s">
        <v>3507</v>
      </c>
      <c r="G371" s="870">
        <v>-204019105391</v>
      </c>
      <c r="H371" s="870">
        <v>0</v>
      </c>
      <c r="I371" s="870">
        <v>0</v>
      </c>
      <c r="J371" s="870">
        <v>204019105391</v>
      </c>
      <c r="K371" s="870">
        <v>0</v>
      </c>
      <c r="L371" s="870">
        <v>204019105391</v>
      </c>
      <c r="M371" s="870">
        <v>0</v>
      </c>
      <c r="N371" s="870">
        <v>0</v>
      </c>
      <c r="O371" s="870">
        <v>204019105391</v>
      </c>
      <c r="P371" s="870">
        <v>75487068994.669998</v>
      </c>
      <c r="Q371" s="870">
        <v>0</v>
      </c>
      <c r="R371" s="870">
        <v>0</v>
      </c>
      <c r="S371" s="870">
        <v>0</v>
      </c>
      <c r="T371" s="870">
        <v>0</v>
      </c>
      <c r="U371" s="870">
        <v>0</v>
      </c>
      <c r="V371" s="870">
        <v>0</v>
      </c>
      <c r="W371" s="870">
        <v>0</v>
      </c>
      <c r="X371" s="870">
        <v>75487068994.669998</v>
      </c>
      <c r="Y371" s="870">
        <v>0.37</v>
      </c>
      <c r="Z371" s="870">
        <v>75487068994.669998</v>
      </c>
      <c r="AA371" s="870">
        <v>0</v>
      </c>
      <c r="AB371" s="870">
        <v>75487068994.669998</v>
      </c>
      <c r="AC371" s="870">
        <v>0</v>
      </c>
      <c r="AD371" s="870">
        <v>0</v>
      </c>
      <c r="AE371" s="870">
        <v>0</v>
      </c>
    </row>
    <row r="372" spans="1:31">
      <c r="A372" s="870" t="s">
        <v>1849</v>
      </c>
      <c r="B372" s="870">
        <v>13</v>
      </c>
      <c r="C372" s="870">
        <v>1354</v>
      </c>
      <c r="D372" s="870">
        <v>135410</v>
      </c>
      <c r="E372" s="870">
        <v>1354101010</v>
      </c>
      <c r="F372" s="870" t="s">
        <v>573</v>
      </c>
      <c r="G372" s="870">
        <v>1877201616007</v>
      </c>
      <c r="H372" s="870">
        <v>0</v>
      </c>
      <c r="I372" s="870">
        <v>0</v>
      </c>
      <c r="J372" s="870">
        <v>-1877201616007</v>
      </c>
      <c r="K372" s="870">
        <v>0</v>
      </c>
      <c r="L372" s="870">
        <v>0</v>
      </c>
      <c r="M372" s="870">
        <v>-1877201616007</v>
      </c>
      <c r="N372" s="870">
        <v>0</v>
      </c>
      <c r="O372" s="870">
        <v>-1877201616007</v>
      </c>
      <c r="P372" s="870">
        <v>-694564597922.58997</v>
      </c>
      <c r="Q372" s="870">
        <v>0</v>
      </c>
      <c r="R372" s="870">
        <v>0</v>
      </c>
      <c r="S372" s="870">
        <v>0</v>
      </c>
      <c r="T372" s="870">
        <v>0</v>
      </c>
      <c r="U372" s="870">
        <v>0</v>
      </c>
      <c r="V372" s="870">
        <v>0</v>
      </c>
      <c r="W372" s="870">
        <v>0</v>
      </c>
      <c r="X372" s="870">
        <v>-694564597922.58997</v>
      </c>
      <c r="Y372" s="870">
        <v>0.37</v>
      </c>
      <c r="Z372" s="870">
        <v>0</v>
      </c>
      <c r="AA372" s="870">
        <v>-694564597922.58997</v>
      </c>
      <c r="AB372" s="870">
        <v>0</v>
      </c>
      <c r="AC372" s="870">
        <v>-694564597922.58997</v>
      </c>
      <c r="AD372" s="870">
        <v>0</v>
      </c>
      <c r="AE372" s="870">
        <v>0</v>
      </c>
    </row>
    <row r="373" spans="1:31">
      <c r="A373" s="870" t="s">
        <v>1849</v>
      </c>
      <c r="B373" s="870">
        <v>13</v>
      </c>
      <c r="C373" s="870">
        <v>1354</v>
      </c>
      <c r="D373" s="870">
        <v>135410</v>
      </c>
      <c r="E373" s="870">
        <v>1354101017</v>
      </c>
      <c r="F373" s="870" t="s">
        <v>574</v>
      </c>
      <c r="G373" s="870">
        <v>163268857144</v>
      </c>
      <c r="H373" s="870">
        <v>0</v>
      </c>
      <c r="I373" s="870">
        <v>0</v>
      </c>
      <c r="J373" s="870">
        <v>-163268857144</v>
      </c>
      <c r="K373" s="870">
        <v>0</v>
      </c>
      <c r="L373" s="870">
        <v>0</v>
      </c>
      <c r="M373" s="870">
        <v>-163268857144</v>
      </c>
      <c r="N373" s="870">
        <v>0</v>
      </c>
      <c r="O373" s="870">
        <v>-163268857144</v>
      </c>
      <c r="P373" s="870">
        <v>-60409477143.279999</v>
      </c>
      <c r="Q373" s="870">
        <v>0</v>
      </c>
      <c r="R373" s="870">
        <v>0</v>
      </c>
      <c r="S373" s="870">
        <v>0</v>
      </c>
      <c r="T373" s="870">
        <v>0</v>
      </c>
      <c r="U373" s="870">
        <v>0</v>
      </c>
      <c r="V373" s="870">
        <v>0</v>
      </c>
      <c r="W373" s="870">
        <v>0</v>
      </c>
      <c r="X373" s="870">
        <v>-60409477143.279999</v>
      </c>
      <c r="Y373" s="870">
        <v>0.37</v>
      </c>
      <c r="Z373" s="870">
        <v>0</v>
      </c>
      <c r="AA373" s="870">
        <v>-60409477143.279999</v>
      </c>
      <c r="AB373" s="870">
        <v>0</v>
      </c>
      <c r="AC373" s="870">
        <v>-60409477143.279999</v>
      </c>
      <c r="AD373" s="870">
        <v>0</v>
      </c>
      <c r="AE373" s="870">
        <v>0</v>
      </c>
    </row>
    <row r="374" spans="1:31">
      <c r="A374" s="870" t="s">
        <v>1849</v>
      </c>
      <c r="B374" s="870">
        <v>13</v>
      </c>
      <c r="C374" s="870">
        <v>1354</v>
      </c>
      <c r="D374" s="870">
        <v>135410</v>
      </c>
      <c r="E374" s="870">
        <v>1354101111</v>
      </c>
      <c r="F374" s="870" t="s">
        <v>575</v>
      </c>
      <c r="G374" s="870">
        <v>126956566138</v>
      </c>
      <c r="H374" s="870">
        <v>0</v>
      </c>
      <c r="I374" s="870">
        <v>0</v>
      </c>
      <c r="J374" s="870">
        <v>-126956566138</v>
      </c>
      <c r="K374" s="870">
        <v>0</v>
      </c>
      <c r="L374" s="870">
        <v>0</v>
      </c>
      <c r="M374" s="870">
        <v>-126956566138</v>
      </c>
      <c r="N374" s="870">
        <v>0</v>
      </c>
      <c r="O374" s="870">
        <v>-126956566138</v>
      </c>
      <c r="P374" s="870">
        <v>-46973929471.059998</v>
      </c>
      <c r="Q374" s="870">
        <v>0</v>
      </c>
      <c r="R374" s="870">
        <v>0</v>
      </c>
      <c r="S374" s="870">
        <v>0</v>
      </c>
      <c r="T374" s="870">
        <v>0</v>
      </c>
      <c r="U374" s="870">
        <v>0</v>
      </c>
      <c r="V374" s="870">
        <v>0</v>
      </c>
      <c r="W374" s="870">
        <v>0</v>
      </c>
      <c r="X374" s="870">
        <v>-46973929471.059998</v>
      </c>
      <c r="Y374" s="870">
        <v>0.37</v>
      </c>
      <c r="Z374" s="870">
        <v>0</v>
      </c>
      <c r="AA374" s="870">
        <v>-46973929471.059998</v>
      </c>
      <c r="AB374" s="870">
        <v>0</v>
      </c>
      <c r="AC374" s="870">
        <v>-46973929471.059998</v>
      </c>
      <c r="AD374" s="870">
        <v>0</v>
      </c>
      <c r="AE374" s="870">
        <v>0</v>
      </c>
    </row>
    <row r="375" spans="1:31">
      <c r="A375" s="870" t="s">
        <v>1849</v>
      </c>
      <c r="B375" s="870">
        <v>13</v>
      </c>
      <c r="C375" s="870">
        <v>1354</v>
      </c>
      <c r="D375" s="870">
        <v>135410</v>
      </c>
      <c r="E375" s="870">
        <v>1354101221</v>
      </c>
      <c r="F375" s="870" t="s">
        <v>576</v>
      </c>
      <c r="G375" s="870">
        <v>-126956566138</v>
      </c>
      <c r="H375" s="870">
        <v>0</v>
      </c>
      <c r="I375" s="870">
        <v>0</v>
      </c>
      <c r="J375" s="870">
        <v>126956566138</v>
      </c>
      <c r="K375" s="870">
        <v>0</v>
      </c>
      <c r="L375" s="870">
        <v>126956566138</v>
      </c>
      <c r="M375" s="870">
        <v>0</v>
      </c>
      <c r="N375" s="870">
        <v>0</v>
      </c>
      <c r="O375" s="870">
        <v>126956566138</v>
      </c>
      <c r="P375" s="870">
        <v>46973929471.059998</v>
      </c>
      <c r="Q375" s="870">
        <v>0</v>
      </c>
      <c r="R375" s="870">
        <v>0</v>
      </c>
      <c r="S375" s="870">
        <v>0</v>
      </c>
      <c r="T375" s="870">
        <v>0</v>
      </c>
      <c r="U375" s="870">
        <v>0</v>
      </c>
      <c r="V375" s="870">
        <v>0</v>
      </c>
      <c r="W375" s="870">
        <v>0</v>
      </c>
      <c r="X375" s="870">
        <v>46973929471.059998</v>
      </c>
      <c r="Y375" s="870">
        <v>0.37</v>
      </c>
      <c r="Z375" s="870">
        <v>46973929471.059998</v>
      </c>
      <c r="AA375" s="870">
        <v>0</v>
      </c>
      <c r="AB375" s="870">
        <v>46973929471.059998</v>
      </c>
      <c r="AC375" s="870">
        <v>0</v>
      </c>
      <c r="AD375" s="870">
        <v>0</v>
      </c>
      <c r="AE375" s="870">
        <v>0</v>
      </c>
    </row>
    <row r="376" spans="1:31">
      <c r="A376" s="870" t="s">
        <v>1849</v>
      </c>
      <c r="B376" s="870">
        <v>13</v>
      </c>
      <c r="C376" s="870">
        <v>1354</v>
      </c>
      <c r="D376" s="870">
        <v>135410</v>
      </c>
      <c r="E376" s="870">
        <v>1354102520</v>
      </c>
      <c r="F376" s="870" t="s">
        <v>577</v>
      </c>
      <c r="G376" s="870">
        <v>-1635538443089</v>
      </c>
      <c r="H376" s="870">
        <v>0</v>
      </c>
      <c r="I376" s="870">
        <v>0</v>
      </c>
      <c r="J376" s="870">
        <v>1635538443089</v>
      </c>
      <c r="K376" s="870">
        <v>0</v>
      </c>
      <c r="L376" s="870">
        <v>1635538443089</v>
      </c>
      <c r="M376" s="870">
        <v>0</v>
      </c>
      <c r="N376" s="870">
        <v>0</v>
      </c>
      <c r="O376" s="870">
        <v>1635538443089</v>
      </c>
      <c r="P376" s="870">
        <v>605149223942.93005</v>
      </c>
      <c r="Q376" s="870">
        <v>0</v>
      </c>
      <c r="R376" s="870">
        <v>0</v>
      </c>
      <c r="S376" s="870">
        <v>0</v>
      </c>
      <c r="T376" s="870">
        <v>0</v>
      </c>
      <c r="U376" s="870">
        <v>0</v>
      </c>
      <c r="V376" s="870">
        <v>0</v>
      </c>
      <c r="W376" s="870">
        <v>0</v>
      </c>
      <c r="X376" s="870">
        <v>605149223942.93005</v>
      </c>
      <c r="Y376" s="870">
        <v>0.37000000000000005</v>
      </c>
      <c r="Z376" s="870">
        <v>605149223942.93005</v>
      </c>
      <c r="AA376" s="870">
        <v>0</v>
      </c>
      <c r="AB376" s="870">
        <v>605149223942.93005</v>
      </c>
      <c r="AC376" s="870">
        <v>0</v>
      </c>
      <c r="AD376" s="870">
        <v>0</v>
      </c>
      <c r="AE376" s="870">
        <v>0</v>
      </c>
    </row>
    <row r="377" spans="1:31">
      <c r="A377" s="870" t="s">
        <v>1849</v>
      </c>
      <c r="B377" s="870">
        <v>13</v>
      </c>
      <c r="C377" s="870">
        <v>1354</v>
      </c>
      <c r="D377" s="870">
        <v>135410</v>
      </c>
      <c r="E377" s="870">
        <v>1354102521</v>
      </c>
      <c r="F377" s="870" t="s">
        <v>578</v>
      </c>
      <c r="G377" s="870">
        <v>-148540673459</v>
      </c>
      <c r="H377" s="870">
        <v>0</v>
      </c>
      <c r="I377" s="870">
        <v>0</v>
      </c>
      <c r="J377" s="870">
        <v>148540673459</v>
      </c>
      <c r="K377" s="870">
        <v>0</v>
      </c>
      <c r="L377" s="870">
        <v>148540673459</v>
      </c>
      <c r="M377" s="870">
        <v>0</v>
      </c>
      <c r="N377" s="870">
        <v>0</v>
      </c>
      <c r="O377" s="870">
        <v>148540673459</v>
      </c>
      <c r="P377" s="870">
        <v>54960049179.830002</v>
      </c>
      <c r="Q377" s="870">
        <v>0</v>
      </c>
      <c r="R377" s="870">
        <v>0</v>
      </c>
      <c r="S377" s="870">
        <v>0</v>
      </c>
      <c r="T377" s="870">
        <v>0</v>
      </c>
      <c r="U377" s="870">
        <v>0</v>
      </c>
      <c r="V377" s="870">
        <v>0</v>
      </c>
      <c r="W377" s="870">
        <v>0</v>
      </c>
      <c r="X377" s="870">
        <v>54960049179.830002</v>
      </c>
      <c r="Y377" s="870">
        <v>0.37</v>
      </c>
      <c r="Z377" s="870">
        <v>54960049179.830002</v>
      </c>
      <c r="AA377" s="870">
        <v>0</v>
      </c>
      <c r="AB377" s="870">
        <v>54960049179.830002</v>
      </c>
      <c r="AC377" s="870">
        <v>0</v>
      </c>
      <c r="AD377" s="870">
        <v>0</v>
      </c>
      <c r="AE377" s="870">
        <v>0</v>
      </c>
    </row>
    <row r="378" spans="1:31">
      <c r="A378" s="870" t="s">
        <v>1849</v>
      </c>
      <c r="B378" s="870">
        <v>13</v>
      </c>
      <c r="C378" s="870">
        <v>1355</v>
      </c>
      <c r="D378" s="870">
        <v>135505</v>
      </c>
      <c r="E378" s="870">
        <v>1355050521</v>
      </c>
      <c r="F378" s="870" t="s">
        <v>3934</v>
      </c>
      <c r="G378" s="870">
        <v>8145870675</v>
      </c>
      <c r="H378" s="870">
        <v>0</v>
      </c>
      <c r="I378" s="870">
        <v>0</v>
      </c>
      <c r="J378" s="870">
        <v>-8145870675</v>
      </c>
      <c r="K378" s="870">
        <v>0</v>
      </c>
      <c r="L378" s="870">
        <v>0</v>
      </c>
      <c r="M378" s="870">
        <v>-8145870675</v>
      </c>
      <c r="N378" s="870">
        <v>0</v>
      </c>
      <c r="O378" s="870">
        <v>-8145870675</v>
      </c>
      <c r="P378" s="870">
        <v>-3013972149.75</v>
      </c>
      <c r="Q378" s="870">
        <v>0</v>
      </c>
      <c r="R378" s="870">
        <v>0</v>
      </c>
      <c r="S378" s="870">
        <v>0</v>
      </c>
      <c r="T378" s="870">
        <v>0</v>
      </c>
      <c r="U378" s="870">
        <v>0</v>
      </c>
      <c r="V378" s="870">
        <v>0</v>
      </c>
      <c r="W378" s="870">
        <v>0</v>
      </c>
      <c r="X378" s="870">
        <v>-3013972149.75</v>
      </c>
      <c r="Y378" s="870">
        <v>0.37</v>
      </c>
      <c r="Z378" s="870">
        <v>0</v>
      </c>
      <c r="AA378" s="870">
        <v>-3013972149.75</v>
      </c>
      <c r="AB378" s="870">
        <v>0</v>
      </c>
      <c r="AC378" s="870">
        <v>-3013972149.75</v>
      </c>
      <c r="AD378" s="870">
        <v>0</v>
      </c>
      <c r="AE378" s="870">
        <v>0</v>
      </c>
    </row>
    <row r="379" spans="1:31">
      <c r="A379" s="870" t="s">
        <v>1849</v>
      </c>
      <c r="B379" s="870">
        <v>13</v>
      </c>
      <c r="C379" s="870">
        <v>1355</v>
      </c>
      <c r="D379" s="870">
        <v>135505</v>
      </c>
      <c r="E379" s="870">
        <v>1355050522</v>
      </c>
      <c r="F379" s="870" t="s">
        <v>3935</v>
      </c>
      <c r="G379" s="870">
        <v>88142655</v>
      </c>
      <c r="H379" s="870">
        <v>0</v>
      </c>
      <c r="I379" s="870">
        <v>0</v>
      </c>
      <c r="J379" s="870">
        <v>-88142655</v>
      </c>
      <c r="K379" s="870">
        <v>0</v>
      </c>
      <c r="L379" s="870">
        <v>0</v>
      </c>
      <c r="M379" s="870">
        <v>-88142655</v>
      </c>
      <c r="N379" s="870">
        <v>0</v>
      </c>
      <c r="O379" s="870">
        <v>-88142655</v>
      </c>
      <c r="P379" s="870">
        <v>-32612782.349999998</v>
      </c>
      <c r="Q379" s="870">
        <v>0</v>
      </c>
      <c r="R379" s="870">
        <v>0</v>
      </c>
      <c r="S379" s="870">
        <v>0</v>
      </c>
      <c r="T379" s="870">
        <v>0</v>
      </c>
      <c r="U379" s="870">
        <v>0</v>
      </c>
      <c r="V379" s="870">
        <v>0</v>
      </c>
      <c r="W379" s="870">
        <v>0</v>
      </c>
      <c r="X379" s="870">
        <v>-32612782.349999998</v>
      </c>
      <c r="Y379" s="870">
        <v>0.37</v>
      </c>
      <c r="Z379" s="870">
        <v>0</v>
      </c>
      <c r="AA379" s="870">
        <v>-32612782.349999998</v>
      </c>
      <c r="AB379" s="870">
        <v>0</v>
      </c>
      <c r="AC379" s="870">
        <v>-32612782.349999998</v>
      </c>
      <c r="AD379" s="870">
        <v>0</v>
      </c>
      <c r="AE379" s="870">
        <v>0</v>
      </c>
    </row>
    <row r="380" spans="1:31">
      <c r="A380" s="870" t="s">
        <v>1849</v>
      </c>
      <c r="B380" s="870">
        <v>13</v>
      </c>
      <c r="C380" s="870">
        <v>1355</v>
      </c>
      <c r="D380" s="870">
        <v>135530</v>
      </c>
      <c r="E380" s="870">
        <v>1355302521</v>
      </c>
      <c r="F380" s="870" t="s">
        <v>3936</v>
      </c>
      <c r="G380" s="870">
        <v>5669521082</v>
      </c>
      <c r="H380" s="870">
        <v>0</v>
      </c>
      <c r="I380" s="870">
        <v>0</v>
      </c>
      <c r="J380" s="870">
        <v>-5669521082</v>
      </c>
      <c r="K380" s="870">
        <v>0</v>
      </c>
      <c r="L380" s="870">
        <v>0</v>
      </c>
      <c r="M380" s="870">
        <v>-5669521082</v>
      </c>
      <c r="N380" s="870">
        <v>0</v>
      </c>
      <c r="O380" s="870">
        <v>-5669521082</v>
      </c>
      <c r="P380" s="870">
        <v>-2097722800.3399999</v>
      </c>
      <c r="Q380" s="870">
        <v>0</v>
      </c>
      <c r="R380" s="870">
        <v>0</v>
      </c>
      <c r="S380" s="870">
        <v>0</v>
      </c>
      <c r="T380" s="870">
        <v>0</v>
      </c>
      <c r="U380" s="870">
        <v>0</v>
      </c>
      <c r="V380" s="870">
        <v>0</v>
      </c>
      <c r="W380" s="870">
        <v>0</v>
      </c>
      <c r="X380" s="870">
        <v>-2097722800.3399999</v>
      </c>
      <c r="Y380" s="870">
        <v>0.37</v>
      </c>
      <c r="Z380" s="870">
        <v>0</v>
      </c>
      <c r="AA380" s="870">
        <v>-2097722800.3399999</v>
      </c>
      <c r="AB380" s="870">
        <v>0</v>
      </c>
      <c r="AC380" s="870">
        <v>-2097722800.3399999</v>
      </c>
      <c r="AD380" s="870">
        <v>0</v>
      </c>
      <c r="AE380" s="870">
        <v>0</v>
      </c>
    </row>
    <row r="381" spans="1:31">
      <c r="A381" s="870" t="s">
        <v>1849</v>
      </c>
      <c r="B381" s="870">
        <v>13</v>
      </c>
      <c r="C381" s="870">
        <v>1355</v>
      </c>
      <c r="D381" s="870">
        <v>135530</v>
      </c>
      <c r="E381" s="870">
        <v>1355302522</v>
      </c>
      <c r="F381" s="870" t="s">
        <v>3937</v>
      </c>
      <c r="G381" s="870">
        <v>635027905</v>
      </c>
      <c r="H381" s="870">
        <v>0</v>
      </c>
      <c r="I381" s="870">
        <v>0</v>
      </c>
      <c r="J381" s="870">
        <v>-635027905</v>
      </c>
      <c r="K381" s="870">
        <v>0</v>
      </c>
      <c r="L381" s="870">
        <v>0</v>
      </c>
      <c r="M381" s="870">
        <v>-635027905</v>
      </c>
      <c r="N381" s="870">
        <v>0</v>
      </c>
      <c r="O381" s="870">
        <v>-635027905</v>
      </c>
      <c r="P381" s="870">
        <v>-234960324.84999999</v>
      </c>
      <c r="Q381" s="870">
        <v>0</v>
      </c>
      <c r="R381" s="870">
        <v>0</v>
      </c>
      <c r="S381" s="870">
        <v>0</v>
      </c>
      <c r="T381" s="870">
        <v>0</v>
      </c>
      <c r="U381" s="870">
        <v>0</v>
      </c>
      <c r="V381" s="870">
        <v>0</v>
      </c>
      <c r="W381" s="870">
        <v>0</v>
      </c>
      <c r="X381" s="870">
        <v>-234960324.84999999</v>
      </c>
      <c r="Y381" s="870">
        <v>0.37</v>
      </c>
      <c r="Z381" s="870">
        <v>0</v>
      </c>
      <c r="AA381" s="870">
        <v>-234960324.84999999</v>
      </c>
      <c r="AB381" s="870">
        <v>0</v>
      </c>
      <c r="AC381" s="870">
        <v>-234960324.84999999</v>
      </c>
      <c r="AD381" s="870">
        <v>0</v>
      </c>
      <c r="AE381" s="870">
        <v>0</v>
      </c>
    </row>
    <row r="382" spans="1:31">
      <c r="A382" s="870" t="s">
        <v>1858</v>
      </c>
      <c r="B382" s="870">
        <v>13</v>
      </c>
      <c r="C382" s="870">
        <v>1390</v>
      </c>
      <c r="D382" s="870">
        <v>139005</v>
      </c>
      <c r="E382" s="870">
        <v>1390058905</v>
      </c>
      <c r="F382" s="870" t="s">
        <v>3938</v>
      </c>
      <c r="G382" s="870">
        <v>-5135832186</v>
      </c>
      <c r="H382" s="870">
        <v>0</v>
      </c>
      <c r="I382" s="870">
        <v>-5135832186.21</v>
      </c>
      <c r="J382" s="870">
        <v>-0.21000003814697266</v>
      </c>
      <c r="K382" s="870">
        <v>-0.21000003814697266</v>
      </c>
      <c r="L382" s="870">
        <v>0</v>
      </c>
      <c r="M382" s="870">
        <v>0</v>
      </c>
      <c r="N382" s="870">
        <v>0</v>
      </c>
      <c r="O382" s="870">
        <v>0</v>
      </c>
      <c r="P382" s="870">
        <v>0</v>
      </c>
      <c r="Q382" s="870">
        <v>0</v>
      </c>
      <c r="R382" s="870">
        <v>0</v>
      </c>
      <c r="S382" s="870">
        <v>0</v>
      </c>
      <c r="T382" s="870">
        <v>0</v>
      </c>
      <c r="U382" s="870">
        <v>0</v>
      </c>
      <c r="V382" s="870">
        <v>0</v>
      </c>
      <c r="W382" s="870">
        <v>0</v>
      </c>
      <c r="X382" s="870">
        <v>0</v>
      </c>
      <c r="Y382" s="870">
        <v>0</v>
      </c>
      <c r="Z382" s="870">
        <v>0</v>
      </c>
      <c r="AA382" s="870">
        <v>0</v>
      </c>
      <c r="AB382" s="870">
        <v>0</v>
      </c>
      <c r="AC382" s="870">
        <v>0</v>
      </c>
      <c r="AD382" s="870">
        <v>0</v>
      </c>
      <c r="AE382" s="870">
        <v>0</v>
      </c>
    </row>
    <row r="383" spans="1:31">
      <c r="A383" s="870" t="s">
        <v>1852</v>
      </c>
      <c r="B383" s="870">
        <v>14</v>
      </c>
      <c r="C383" s="870">
        <v>1404</v>
      </c>
      <c r="D383" s="870">
        <v>140405</v>
      </c>
      <c r="E383" s="870">
        <v>1404050001</v>
      </c>
      <c r="F383" s="870" t="s">
        <v>3508</v>
      </c>
      <c r="G383" s="870">
        <v>11111160395410</v>
      </c>
      <c r="H383" s="870">
        <v>0</v>
      </c>
      <c r="I383" s="870">
        <v>11111160395410.4</v>
      </c>
      <c r="J383" s="870">
        <v>0.400390625</v>
      </c>
      <c r="K383" s="870">
        <v>0</v>
      </c>
      <c r="L383" s="870">
        <v>0.400390625</v>
      </c>
      <c r="M383" s="870">
        <v>0</v>
      </c>
      <c r="N383" s="870">
        <v>0</v>
      </c>
      <c r="O383" s="870">
        <v>0.400390625</v>
      </c>
      <c r="P383" s="870">
        <v>0.14814453124999999</v>
      </c>
      <c r="Q383" s="870">
        <v>0</v>
      </c>
      <c r="R383" s="870">
        <v>0</v>
      </c>
      <c r="S383" s="870">
        <v>0</v>
      </c>
      <c r="T383" s="870">
        <v>0</v>
      </c>
      <c r="U383" s="870">
        <v>0</v>
      </c>
      <c r="V383" s="870">
        <v>0</v>
      </c>
      <c r="W383" s="870">
        <v>0</v>
      </c>
      <c r="X383" s="870">
        <v>0.14814453124999999</v>
      </c>
      <c r="Y383" s="870">
        <v>0.37</v>
      </c>
      <c r="Z383" s="870">
        <v>0.14814453124999999</v>
      </c>
      <c r="AA383" s="870">
        <v>0</v>
      </c>
      <c r="AB383" s="870">
        <v>0.14814453124999999</v>
      </c>
      <c r="AC383" s="870">
        <v>0</v>
      </c>
      <c r="AD383" s="870">
        <v>0</v>
      </c>
      <c r="AE383" s="870">
        <v>0</v>
      </c>
    </row>
    <row r="384" spans="1:31">
      <c r="A384" s="870" t="s">
        <v>1852</v>
      </c>
      <c r="B384" s="870">
        <v>14</v>
      </c>
      <c r="C384" s="870">
        <v>1404</v>
      </c>
      <c r="D384" s="870">
        <v>140405</v>
      </c>
      <c r="E384" s="870">
        <v>1404057000</v>
      </c>
      <c r="F384" s="870" t="s">
        <v>1874</v>
      </c>
      <c r="G384" s="870">
        <v>0</v>
      </c>
      <c r="H384" s="870">
        <v>0</v>
      </c>
      <c r="I384" s="870">
        <v>0</v>
      </c>
      <c r="J384" s="870">
        <v>0</v>
      </c>
      <c r="K384" s="870">
        <v>0</v>
      </c>
      <c r="L384" s="870">
        <v>0</v>
      </c>
      <c r="M384" s="870">
        <v>0</v>
      </c>
      <c r="N384" s="870">
        <v>0</v>
      </c>
      <c r="O384" s="870">
        <v>0</v>
      </c>
      <c r="P384" s="870">
        <v>0</v>
      </c>
      <c r="Q384" s="870">
        <v>0</v>
      </c>
      <c r="R384" s="870">
        <v>0</v>
      </c>
      <c r="S384" s="870">
        <v>0</v>
      </c>
      <c r="T384" s="870">
        <v>0</v>
      </c>
      <c r="U384" s="870">
        <v>0</v>
      </c>
      <c r="V384" s="870">
        <v>0</v>
      </c>
      <c r="W384" s="870">
        <v>0</v>
      </c>
      <c r="X384" s="870">
        <v>0</v>
      </c>
      <c r="Y384" s="870">
        <v>0</v>
      </c>
      <c r="Z384" s="870">
        <v>0</v>
      </c>
      <c r="AA384" s="870">
        <v>0</v>
      </c>
      <c r="AB384" s="870">
        <v>0</v>
      </c>
      <c r="AC384" s="870">
        <v>0</v>
      </c>
      <c r="AD384" s="870">
        <v>0</v>
      </c>
      <c r="AE384" s="870">
        <v>0</v>
      </c>
    </row>
    <row r="385" spans="1:31">
      <c r="A385" s="870" t="s">
        <v>1852</v>
      </c>
      <c r="B385" s="870">
        <v>14</v>
      </c>
      <c r="C385" s="870">
        <v>1404</v>
      </c>
      <c r="D385" s="870">
        <v>140405</v>
      </c>
      <c r="E385" s="870">
        <v>1404057120</v>
      </c>
      <c r="F385" s="870" t="s">
        <v>1875</v>
      </c>
      <c r="G385" s="870">
        <v>0</v>
      </c>
      <c r="H385" s="870">
        <v>0</v>
      </c>
      <c r="I385" s="870">
        <v>0</v>
      </c>
      <c r="J385" s="870">
        <v>0</v>
      </c>
      <c r="K385" s="870">
        <v>0</v>
      </c>
      <c r="L385" s="870">
        <v>0</v>
      </c>
      <c r="M385" s="870">
        <v>0</v>
      </c>
      <c r="N385" s="870">
        <v>0</v>
      </c>
      <c r="O385" s="870">
        <v>0</v>
      </c>
      <c r="P385" s="870">
        <v>0</v>
      </c>
      <c r="Q385" s="870">
        <v>0</v>
      </c>
      <c r="R385" s="870">
        <v>0</v>
      </c>
      <c r="S385" s="870">
        <v>0</v>
      </c>
      <c r="T385" s="870">
        <v>0</v>
      </c>
      <c r="U385" s="870">
        <v>0</v>
      </c>
      <c r="V385" s="870">
        <v>0</v>
      </c>
      <c r="W385" s="870">
        <v>0</v>
      </c>
      <c r="X385" s="870">
        <v>0</v>
      </c>
      <c r="Y385" s="870">
        <v>0</v>
      </c>
      <c r="Z385" s="870">
        <v>0</v>
      </c>
      <c r="AA385" s="870">
        <v>0</v>
      </c>
      <c r="AB385" s="870">
        <v>0</v>
      </c>
      <c r="AC385" s="870">
        <v>0</v>
      </c>
      <c r="AD385" s="870">
        <v>0</v>
      </c>
      <c r="AE385" s="870">
        <v>0</v>
      </c>
    </row>
    <row r="386" spans="1:31">
      <c r="A386" s="870" t="s">
        <v>1852</v>
      </c>
      <c r="B386" s="870">
        <v>14</v>
      </c>
      <c r="C386" s="870">
        <v>1404</v>
      </c>
      <c r="D386" s="870">
        <v>140405</v>
      </c>
      <c r="E386" s="870">
        <v>1404059001</v>
      </c>
      <c r="F386" s="870" t="s">
        <v>579</v>
      </c>
      <c r="G386" s="870">
        <v>14352887501</v>
      </c>
      <c r="H386" s="870">
        <v>0</v>
      </c>
      <c r="I386" s="870">
        <v>7202453603.9000025</v>
      </c>
      <c r="J386" s="870">
        <v>-7150433897.1000004</v>
      </c>
      <c r="K386" s="870">
        <v>0</v>
      </c>
      <c r="L386" s="870">
        <v>0</v>
      </c>
      <c r="M386" s="870">
        <v>-7150433897.1000004</v>
      </c>
      <c r="N386" s="870">
        <v>0</v>
      </c>
      <c r="O386" s="870">
        <v>-7150433897.1000004</v>
      </c>
      <c r="P386" s="870">
        <v>-2645660541.927</v>
      </c>
      <c r="Q386" s="870">
        <v>0</v>
      </c>
      <c r="R386" s="870">
        <v>0</v>
      </c>
      <c r="S386" s="870">
        <v>0</v>
      </c>
      <c r="T386" s="870">
        <v>0</v>
      </c>
      <c r="U386" s="870">
        <v>0</v>
      </c>
      <c r="V386" s="870">
        <v>0</v>
      </c>
      <c r="W386" s="870">
        <v>0</v>
      </c>
      <c r="X386" s="870">
        <v>-2645660541.927</v>
      </c>
      <c r="Y386" s="870">
        <v>0.37</v>
      </c>
      <c r="Z386" s="870">
        <v>0</v>
      </c>
      <c r="AA386" s="870">
        <v>-2645660541.927</v>
      </c>
      <c r="AB386" s="870">
        <v>0</v>
      </c>
      <c r="AC386" s="870">
        <v>-2645660541.927</v>
      </c>
      <c r="AD386" s="870">
        <v>0</v>
      </c>
      <c r="AE386" s="870">
        <v>0</v>
      </c>
    </row>
    <row r="387" spans="1:31">
      <c r="A387" s="870" t="s">
        <v>1852</v>
      </c>
      <c r="B387" s="870">
        <v>14</v>
      </c>
      <c r="C387" s="870">
        <v>1404</v>
      </c>
      <c r="D387" s="870">
        <v>140405</v>
      </c>
      <c r="E387" s="870">
        <v>1404059501</v>
      </c>
      <c r="F387" s="870" t="s">
        <v>1876</v>
      </c>
      <c r="G387" s="870">
        <v>0</v>
      </c>
      <c r="H387" s="870">
        <v>0</v>
      </c>
      <c r="I387" s="870">
        <v>0</v>
      </c>
      <c r="J387" s="870">
        <v>0</v>
      </c>
      <c r="K387" s="870">
        <v>0</v>
      </c>
      <c r="L387" s="870">
        <v>0</v>
      </c>
      <c r="M387" s="870">
        <v>0</v>
      </c>
      <c r="N387" s="870">
        <v>0</v>
      </c>
      <c r="O387" s="870">
        <v>0</v>
      </c>
      <c r="P387" s="870">
        <v>0</v>
      </c>
      <c r="Q387" s="870">
        <v>0</v>
      </c>
      <c r="R387" s="870">
        <v>0</v>
      </c>
      <c r="S387" s="870">
        <v>0</v>
      </c>
      <c r="T387" s="870">
        <v>0</v>
      </c>
      <c r="U387" s="870">
        <v>0</v>
      </c>
      <c r="V387" s="870">
        <v>0</v>
      </c>
      <c r="W387" s="870">
        <v>0</v>
      </c>
      <c r="X387" s="870">
        <v>0</v>
      </c>
      <c r="Y387" s="870">
        <v>0</v>
      </c>
      <c r="Z387" s="870">
        <v>0</v>
      </c>
      <c r="AA387" s="870">
        <v>0</v>
      </c>
      <c r="AB387" s="870">
        <v>0</v>
      </c>
      <c r="AC387" s="870">
        <v>0</v>
      </c>
      <c r="AD387" s="870">
        <v>0</v>
      </c>
      <c r="AE387" s="870">
        <v>0</v>
      </c>
    </row>
    <row r="388" spans="1:31">
      <c r="A388" s="870" t="s">
        <v>1852</v>
      </c>
      <c r="B388" s="870">
        <v>14</v>
      </c>
      <c r="C388" s="870">
        <v>1404</v>
      </c>
      <c r="D388" s="870">
        <v>140405</v>
      </c>
      <c r="E388" s="870">
        <v>1404059502</v>
      </c>
      <c r="F388" s="870" t="s">
        <v>1877</v>
      </c>
      <c r="G388" s="870">
        <v>0</v>
      </c>
      <c r="H388" s="870">
        <v>0</v>
      </c>
      <c r="I388" s="870">
        <v>0</v>
      </c>
      <c r="J388" s="870">
        <v>0</v>
      </c>
      <c r="K388" s="870">
        <v>0</v>
      </c>
      <c r="L388" s="870">
        <v>0</v>
      </c>
      <c r="M388" s="870">
        <v>0</v>
      </c>
      <c r="N388" s="870">
        <v>0</v>
      </c>
      <c r="O388" s="870">
        <v>0</v>
      </c>
      <c r="P388" s="870">
        <v>0</v>
      </c>
      <c r="Q388" s="870">
        <v>0</v>
      </c>
      <c r="R388" s="870">
        <v>0</v>
      </c>
      <c r="S388" s="870">
        <v>0</v>
      </c>
      <c r="T388" s="870">
        <v>0</v>
      </c>
      <c r="U388" s="870">
        <v>0</v>
      </c>
      <c r="V388" s="870">
        <v>0</v>
      </c>
      <c r="W388" s="870">
        <v>0</v>
      </c>
      <c r="X388" s="870">
        <v>0</v>
      </c>
      <c r="Y388" s="870">
        <v>0</v>
      </c>
      <c r="Z388" s="870">
        <v>0</v>
      </c>
      <c r="AA388" s="870">
        <v>0</v>
      </c>
      <c r="AB388" s="870">
        <v>0</v>
      </c>
      <c r="AC388" s="870">
        <v>0</v>
      </c>
      <c r="AD388" s="870">
        <v>0</v>
      </c>
      <c r="AE388" s="870">
        <v>0</v>
      </c>
    </row>
    <row r="389" spans="1:31">
      <c r="A389" s="870" t="s">
        <v>1852</v>
      </c>
      <c r="B389" s="870">
        <v>14</v>
      </c>
      <c r="C389" s="870">
        <v>1404</v>
      </c>
      <c r="D389" s="870">
        <v>140405</v>
      </c>
      <c r="E389" s="870">
        <v>1404059503</v>
      </c>
      <c r="F389" s="870" t="s">
        <v>1878</v>
      </c>
      <c r="G389" s="870">
        <v>0</v>
      </c>
      <c r="H389" s="870">
        <v>0</v>
      </c>
      <c r="I389" s="870">
        <v>0</v>
      </c>
      <c r="J389" s="870">
        <v>0</v>
      </c>
      <c r="K389" s="870">
        <v>0</v>
      </c>
      <c r="L389" s="870">
        <v>0</v>
      </c>
      <c r="M389" s="870">
        <v>0</v>
      </c>
      <c r="N389" s="870">
        <v>0</v>
      </c>
      <c r="O389" s="870">
        <v>0</v>
      </c>
      <c r="P389" s="870">
        <v>0</v>
      </c>
      <c r="Q389" s="870">
        <v>0</v>
      </c>
      <c r="R389" s="870">
        <v>0</v>
      </c>
      <c r="S389" s="870">
        <v>0</v>
      </c>
      <c r="T389" s="870">
        <v>0</v>
      </c>
      <c r="U389" s="870">
        <v>0</v>
      </c>
      <c r="V389" s="870">
        <v>0</v>
      </c>
      <c r="W389" s="870">
        <v>0</v>
      </c>
      <c r="X389" s="870">
        <v>0</v>
      </c>
      <c r="Y389" s="870">
        <v>0</v>
      </c>
      <c r="Z389" s="870">
        <v>0</v>
      </c>
      <c r="AA389" s="870">
        <v>0</v>
      </c>
      <c r="AB389" s="870">
        <v>0</v>
      </c>
      <c r="AC389" s="870">
        <v>0</v>
      </c>
      <c r="AD389" s="870">
        <v>0</v>
      </c>
      <c r="AE389" s="870">
        <v>0</v>
      </c>
    </row>
    <row r="390" spans="1:31">
      <c r="A390" s="870" t="s">
        <v>1852</v>
      </c>
      <c r="B390" s="870">
        <v>14</v>
      </c>
      <c r="C390" s="870">
        <v>1404</v>
      </c>
      <c r="D390" s="870">
        <v>140405</v>
      </c>
      <c r="E390" s="870">
        <v>1404059800</v>
      </c>
      <c r="F390" s="870" t="s">
        <v>3939</v>
      </c>
      <c r="G390" s="870">
        <v>-714734572963</v>
      </c>
      <c r="H390" s="870">
        <v>0</v>
      </c>
      <c r="I390" s="870">
        <v>-714734572963.42004</v>
      </c>
      <c r="J390" s="870">
        <v>-0.4200439453125</v>
      </c>
      <c r="K390" s="870">
        <v>0</v>
      </c>
      <c r="L390" s="870">
        <v>0</v>
      </c>
      <c r="M390" s="870">
        <v>-0.4200439453125</v>
      </c>
      <c r="N390" s="870">
        <v>0</v>
      </c>
      <c r="O390" s="870">
        <v>-0.4200439453125</v>
      </c>
      <c r="P390" s="870">
        <v>-0.15541625976562501</v>
      </c>
      <c r="Q390" s="870">
        <v>0</v>
      </c>
      <c r="R390" s="870">
        <v>0</v>
      </c>
      <c r="S390" s="870">
        <v>0</v>
      </c>
      <c r="T390" s="870">
        <v>0</v>
      </c>
      <c r="U390" s="870">
        <v>0</v>
      </c>
      <c r="V390" s="870">
        <v>0</v>
      </c>
      <c r="W390" s="870">
        <v>0</v>
      </c>
      <c r="X390" s="870">
        <v>-0.15541625976562501</v>
      </c>
      <c r="Y390" s="870">
        <v>0.37</v>
      </c>
      <c r="Z390" s="870">
        <v>0</v>
      </c>
      <c r="AA390" s="870">
        <v>-0.15541625976562501</v>
      </c>
      <c r="AB390" s="870">
        <v>0</v>
      </c>
      <c r="AC390" s="870">
        <v>-0.15541625976562501</v>
      </c>
      <c r="AD390" s="870">
        <v>0</v>
      </c>
      <c r="AE390" s="870">
        <v>0</v>
      </c>
    </row>
    <row r="391" spans="1:31">
      <c r="A391" s="870" t="s">
        <v>1852</v>
      </c>
      <c r="B391" s="870">
        <v>14</v>
      </c>
      <c r="C391" s="870">
        <v>1404</v>
      </c>
      <c r="D391" s="870">
        <v>140415</v>
      </c>
      <c r="E391" s="870">
        <v>1404157001</v>
      </c>
      <c r="F391" s="870" t="s">
        <v>1879</v>
      </c>
      <c r="G391" s="870">
        <v>0</v>
      </c>
      <c r="H391" s="870">
        <v>0</v>
      </c>
      <c r="I391" s="870">
        <v>0</v>
      </c>
      <c r="J391" s="870">
        <v>0</v>
      </c>
      <c r="K391" s="870">
        <v>0</v>
      </c>
      <c r="L391" s="870">
        <v>0</v>
      </c>
      <c r="M391" s="870">
        <v>0</v>
      </c>
      <c r="N391" s="870">
        <v>0</v>
      </c>
      <c r="O391" s="870">
        <v>0</v>
      </c>
      <c r="P391" s="870">
        <v>0</v>
      </c>
      <c r="Q391" s="870">
        <v>0</v>
      </c>
      <c r="R391" s="870">
        <v>0</v>
      </c>
      <c r="S391" s="870">
        <v>0</v>
      </c>
      <c r="T391" s="870">
        <v>0</v>
      </c>
      <c r="U391" s="870">
        <v>0</v>
      </c>
      <c r="V391" s="870">
        <v>0</v>
      </c>
      <c r="W391" s="870">
        <v>0</v>
      </c>
      <c r="X391" s="870">
        <v>0</v>
      </c>
      <c r="Y391" s="870">
        <v>0</v>
      </c>
      <c r="Z391" s="870">
        <v>0</v>
      </c>
      <c r="AA391" s="870">
        <v>0</v>
      </c>
      <c r="AB391" s="870">
        <v>0</v>
      </c>
      <c r="AC391" s="870">
        <v>0</v>
      </c>
      <c r="AD391" s="870">
        <v>0</v>
      </c>
      <c r="AE391" s="870">
        <v>0</v>
      </c>
    </row>
    <row r="392" spans="1:31">
      <c r="A392" s="870" t="s">
        <v>1852</v>
      </c>
      <c r="B392" s="870">
        <v>14</v>
      </c>
      <c r="C392" s="870">
        <v>1404</v>
      </c>
      <c r="D392" s="870">
        <v>140415</v>
      </c>
      <c r="E392" s="870">
        <v>1404157121</v>
      </c>
      <c r="F392" s="870" t="s">
        <v>1880</v>
      </c>
      <c r="G392" s="870">
        <v>0</v>
      </c>
      <c r="H392" s="870">
        <v>0</v>
      </c>
      <c r="I392" s="870">
        <v>0</v>
      </c>
      <c r="J392" s="870">
        <v>0</v>
      </c>
      <c r="K392" s="870">
        <v>0</v>
      </c>
      <c r="L392" s="870">
        <v>0</v>
      </c>
      <c r="M392" s="870">
        <v>0</v>
      </c>
      <c r="N392" s="870">
        <v>0</v>
      </c>
      <c r="O392" s="870">
        <v>0</v>
      </c>
      <c r="P392" s="870">
        <v>0</v>
      </c>
      <c r="Q392" s="870">
        <v>0</v>
      </c>
      <c r="R392" s="870">
        <v>0</v>
      </c>
      <c r="S392" s="870">
        <v>0</v>
      </c>
      <c r="T392" s="870">
        <v>0</v>
      </c>
      <c r="U392" s="870">
        <v>0</v>
      </c>
      <c r="V392" s="870">
        <v>0</v>
      </c>
      <c r="W392" s="870">
        <v>0</v>
      </c>
      <c r="X392" s="870">
        <v>0</v>
      </c>
      <c r="Y392" s="870">
        <v>0</v>
      </c>
      <c r="Z392" s="870">
        <v>0</v>
      </c>
      <c r="AA392" s="870">
        <v>0</v>
      </c>
      <c r="AB392" s="870">
        <v>0</v>
      </c>
      <c r="AC392" s="870">
        <v>0</v>
      </c>
      <c r="AD392" s="870">
        <v>0</v>
      </c>
      <c r="AE392" s="870">
        <v>0</v>
      </c>
    </row>
    <row r="393" spans="1:31">
      <c r="A393" s="870" t="s">
        <v>1852</v>
      </c>
      <c r="B393" s="870">
        <v>14</v>
      </c>
      <c r="C393" s="870">
        <v>1404</v>
      </c>
      <c r="D393" s="870">
        <v>140415</v>
      </c>
      <c r="E393" s="870">
        <v>1404159002</v>
      </c>
      <c r="F393" s="870" t="s">
        <v>580</v>
      </c>
      <c r="G393" s="870">
        <v>2027120242</v>
      </c>
      <c r="H393" s="870">
        <v>0</v>
      </c>
      <c r="I393" s="870">
        <v>2027120241.54</v>
      </c>
      <c r="J393" s="870">
        <v>-0.46000003814697266</v>
      </c>
      <c r="K393" s="870">
        <v>0</v>
      </c>
      <c r="L393" s="870">
        <v>0</v>
      </c>
      <c r="M393" s="870">
        <v>-0.46000003814697266</v>
      </c>
      <c r="N393" s="870">
        <v>0</v>
      </c>
      <c r="O393" s="870">
        <v>-0.46000003814697266</v>
      </c>
      <c r="P393" s="870">
        <v>-0.17020001411437988</v>
      </c>
      <c r="Q393" s="870">
        <v>0</v>
      </c>
      <c r="R393" s="870">
        <v>0</v>
      </c>
      <c r="S393" s="870">
        <v>0</v>
      </c>
      <c r="T393" s="870">
        <v>0</v>
      </c>
      <c r="U393" s="870">
        <v>0</v>
      </c>
      <c r="V393" s="870">
        <v>0</v>
      </c>
      <c r="W393" s="870">
        <v>0</v>
      </c>
      <c r="X393" s="870">
        <v>-0.17020001411437988</v>
      </c>
      <c r="Y393" s="870">
        <v>0.37</v>
      </c>
      <c r="Z393" s="870">
        <v>0</v>
      </c>
      <c r="AA393" s="870">
        <v>-0.17020001411437988</v>
      </c>
      <c r="AB393" s="870">
        <v>0</v>
      </c>
      <c r="AC393" s="870">
        <v>-0.17020001411437988</v>
      </c>
      <c r="AD393" s="870">
        <v>0</v>
      </c>
      <c r="AE393" s="870">
        <v>0</v>
      </c>
    </row>
    <row r="394" spans="1:31">
      <c r="A394" s="870" t="s">
        <v>1852</v>
      </c>
      <c r="B394" s="870">
        <v>14</v>
      </c>
      <c r="C394" s="870">
        <v>1404</v>
      </c>
      <c r="D394" s="870">
        <v>140415</v>
      </c>
      <c r="E394" s="870">
        <v>1404159504</v>
      </c>
      <c r="F394" s="870" t="s">
        <v>1881</v>
      </c>
      <c r="G394" s="870">
        <v>0</v>
      </c>
      <c r="H394" s="870">
        <v>0</v>
      </c>
      <c r="I394" s="870">
        <v>0</v>
      </c>
      <c r="J394" s="870">
        <v>0</v>
      </c>
      <c r="K394" s="870">
        <v>0</v>
      </c>
      <c r="L394" s="870">
        <v>0</v>
      </c>
      <c r="M394" s="870">
        <v>0</v>
      </c>
      <c r="N394" s="870">
        <v>0</v>
      </c>
      <c r="O394" s="870">
        <v>0</v>
      </c>
      <c r="P394" s="870">
        <v>0</v>
      </c>
      <c r="Q394" s="870">
        <v>0</v>
      </c>
      <c r="R394" s="870">
        <v>0</v>
      </c>
      <c r="S394" s="870">
        <v>0</v>
      </c>
      <c r="T394" s="870">
        <v>0</v>
      </c>
      <c r="U394" s="870">
        <v>0</v>
      </c>
      <c r="V394" s="870">
        <v>0</v>
      </c>
      <c r="W394" s="870">
        <v>0</v>
      </c>
      <c r="X394" s="870">
        <v>0</v>
      </c>
      <c r="Y394" s="870">
        <v>0</v>
      </c>
      <c r="Z394" s="870">
        <v>0</v>
      </c>
      <c r="AA394" s="870">
        <v>0</v>
      </c>
      <c r="AB394" s="870">
        <v>0</v>
      </c>
      <c r="AC394" s="870">
        <v>0</v>
      </c>
      <c r="AD394" s="870">
        <v>0</v>
      </c>
      <c r="AE394" s="870">
        <v>0</v>
      </c>
    </row>
    <row r="395" spans="1:31">
      <c r="A395" s="870" t="s">
        <v>1852</v>
      </c>
      <c r="B395" s="870">
        <v>14</v>
      </c>
      <c r="C395" s="870">
        <v>1404</v>
      </c>
      <c r="D395" s="870">
        <v>140415</v>
      </c>
      <c r="E395" s="870">
        <v>1404159507</v>
      </c>
      <c r="F395" s="870" t="s">
        <v>1881</v>
      </c>
      <c r="G395" s="870">
        <v>0</v>
      </c>
      <c r="H395" s="870">
        <v>0</v>
      </c>
      <c r="I395" s="870">
        <v>0</v>
      </c>
      <c r="J395" s="870">
        <v>0</v>
      </c>
      <c r="K395" s="870">
        <v>0</v>
      </c>
      <c r="L395" s="870">
        <v>0</v>
      </c>
      <c r="M395" s="870">
        <v>0</v>
      </c>
      <c r="N395" s="870">
        <v>0</v>
      </c>
      <c r="O395" s="870">
        <v>0</v>
      </c>
      <c r="P395" s="870">
        <v>0</v>
      </c>
      <c r="Q395" s="870">
        <v>0</v>
      </c>
      <c r="R395" s="870">
        <v>0</v>
      </c>
      <c r="S395" s="870">
        <v>0</v>
      </c>
      <c r="T395" s="870">
        <v>0</v>
      </c>
      <c r="U395" s="870">
        <v>0</v>
      </c>
      <c r="V395" s="870">
        <v>0</v>
      </c>
      <c r="W395" s="870">
        <v>0</v>
      </c>
      <c r="X395" s="870">
        <v>0</v>
      </c>
      <c r="Y395" s="870">
        <v>0</v>
      </c>
      <c r="Z395" s="870">
        <v>0</v>
      </c>
      <c r="AA395" s="870">
        <v>0</v>
      </c>
      <c r="AB395" s="870">
        <v>0</v>
      </c>
      <c r="AC395" s="870">
        <v>0</v>
      </c>
      <c r="AD395" s="870">
        <v>0</v>
      </c>
      <c r="AE395" s="870">
        <v>0</v>
      </c>
    </row>
    <row r="396" spans="1:31">
      <c r="A396" s="870" t="s">
        <v>1852</v>
      </c>
      <c r="B396" s="870">
        <v>14</v>
      </c>
      <c r="C396" s="870">
        <v>1404</v>
      </c>
      <c r="D396" s="870">
        <v>140415</v>
      </c>
      <c r="E396" s="870">
        <v>1404159801</v>
      </c>
      <c r="F396" s="870" t="s">
        <v>3940</v>
      </c>
      <c r="G396" s="870">
        <v>246951905246</v>
      </c>
      <c r="H396" s="870">
        <v>0</v>
      </c>
      <c r="I396" s="870">
        <v>246951905245.76999</v>
      </c>
      <c r="J396" s="870">
        <v>-0.230010986328125</v>
      </c>
      <c r="K396" s="870">
        <v>0</v>
      </c>
      <c r="L396" s="870">
        <v>0</v>
      </c>
      <c r="M396" s="870">
        <v>-0.230010986328125</v>
      </c>
      <c r="N396" s="870">
        <v>0</v>
      </c>
      <c r="O396" s="870">
        <v>-0.230010986328125</v>
      </c>
      <c r="P396" s="870">
        <v>-8.5104064941406252E-2</v>
      </c>
      <c r="Q396" s="870">
        <v>0</v>
      </c>
      <c r="R396" s="870">
        <v>0</v>
      </c>
      <c r="S396" s="870">
        <v>0</v>
      </c>
      <c r="T396" s="870">
        <v>0</v>
      </c>
      <c r="U396" s="870">
        <v>0</v>
      </c>
      <c r="V396" s="870">
        <v>0</v>
      </c>
      <c r="W396" s="870">
        <v>0</v>
      </c>
      <c r="X396" s="870">
        <v>-8.5104064941406252E-2</v>
      </c>
      <c r="Y396" s="870">
        <v>0.37</v>
      </c>
      <c r="Z396" s="870">
        <v>0</v>
      </c>
      <c r="AA396" s="870">
        <v>-8.5104064941406252E-2</v>
      </c>
      <c r="AB396" s="870">
        <v>0</v>
      </c>
      <c r="AC396" s="870">
        <v>-8.5104064941406252E-2</v>
      </c>
      <c r="AD396" s="870">
        <v>0</v>
      </c>
      <c r="AE396" s="870">
        <v>0</v>
      </c>
    </row>
    <row r="397" spans="1:31">
      <c r="A397" s="870" t="s">
        <v>1852</v>
      </c>
      <c r="B397" s="870">
        <v>14</v>
      </c>
      <c r="C397" s="870">
        <v>1404</v>
      </c>
      <c r="D397" s="870">
        <v>140425</v>
      </c>
      <c r="E397" s="870">
        <v>1404257001</v>
      </c>
      <c r="F397" s="870" t="s">
        <v>1882</v>
      </c>
      <c r="G397" s="870">
        <v>0</v>
      </c>
      <c r="H397" s="870">
        <v>0</v>
      </c>
      <c r="I397" s="870">
        <v>0</v>
      </c>
      <c r="J397" s="870">
        <v>0</v>
      </c>
      <c r="K397" s="870">
        <v>0</v>
      </c>
      <c r="L397" s="870">
        <v>0</v>
      </c>
      <c r="M397" s="870">
        <v>0</v>
      </c>
      <c r="N397" s="870">
        <v>0</v>
      </c>
      <c r="O397" s="870">
        <v>0</v>
      </c>
      <c r="P397" s="870">
        <v>0</v>
      </c>
      <c r="Q397" s="870">
        <v>0</v>
      </c>
      <c r="R397" s="870">
        <v>0</v>
      </c>
      <c r="S397" s="870">
        <v>0</v>
      </c>
      <c r="T397" s="870">
        <v>0</v>
      </c>
      <c r="U397" s="870">
        <v>0</v>
      </c>
      <c r="V397" s="870">
        <v>0</v>
      </c>
      <c r="W397" s="870">
        <v>0</v>
      </c>
      <c r="X397" s="870">
        <v>0</v>
      </c>
      <c r="Y397" s="870">
        <v>0</v>
      </c>
      <c r="Z397" s="870">
        <v>0</v>
      </c>
      <c r="AA397" s="870">
        <v>0</v>
      </c>
      <c r="AB397" s="870">
        <v>0</v>
      </c>
      <c r="AC397" s="870">
        <v>0</v>
      </c>
      <c r="AD397" s="870">
        <v>0</v>
      </c>
      <c r="AE397" s="870">
        <v>0</v>
      </c>
    </row>
    <row r="398" spans="1:31">
      <c r="A398" s="870" t="s">
        <v>1852</v>
      </c>
      <c r="B398" s="870">
        <v>14</v>
      </c>
      <c r="C398" s="870">
        <v>1404</v>
      </c>
      <c r="D398" s="870">
        <v>140425</v>
      </c>
      <c r="E398" s="870">
        <v>1404257121</v>
      </c>
      <c r="F398" s="870" t="s">
        <v>1883</v>
      </c>
      <c r="G398" s="870">
        <v>0</v>
      </c>
      <c r="H398" s="870">
        <v>0</v>
      </c>
      <c r="I398" s="870">
        <v>0</v>
      </c>
      <c r="J398" s="870">
        <v>0</v>
      </c>
      <c r="K398" s="870">
        <v>0</v>
      </c>
      <c r="L398" s="870">
        <v>0</v>
      </c>
      <c r="M398" s="870">
        <v>0</v>
      </c>
      <c r="N398" s="870">
        <v>0</v>
      </c>
      <c r="O398" s="870">
        <v>0</v>
      </c>
      <c r="P398" s="870">
        <v>0</v>
      </c>
      <c r="Q398" s="870">
        <v>0</v>
      </c>
      <c r="R398" s="870">
        <v>0</v>
      </c>
      <c r="S398" s="870">
        <v>0</v>
      </c>
      <c r="T398" s="870">
        <v>0</v>
      </c>
      <c r="U398" s="870">
        <v>0</v>
      </c>
      <c r="V398" s="870">
        <v>0</v>
      </c>
      <c r="W398" s="870">
        <v>0</v>
      </c>
      <c r="X398" s="870">
        <v>0</v>
      </c>
      <c r="Y398" s="870">
        <v>0</v>
      </c>
      <c r="Z398" s="870">
        <v>0</v>
      </c>
      <c r="AA398" s="870">
        <v>0</v>
      </c>
      <c r="AB398" s="870">
        <v>0</v>
      </c>
      <c r="AC398" s="870">
        <v>0</v>
      </c>
      <c r="AD398" s="870">
        <v>0</v>
      </c>
      <c r="AE398" s="870">
        <v>0</v>
      </c>
    </row>
    <row r="399" spans="1:31">
      <c r="A399" s="870" t="s">
        <v>1852</v>
      </c>
      <c r="B399" s="870">
        <v>14</v>
      </c>
      <c r="C399" s="870">
        <v>1404</v>
      </c>
      <c r="D399" s="870">
        <v>140425</v>
      </c>
      <c r="E399" s="870">
        <v>1404259002</v>
      </c>
      <c r="F399" s="870" t="s">
        <v>581</v>
      </c>
      <c r="G399" s="870">
        <v>2098154907</v>
      </c>
      <c r="H399" s="870">
        <v>0</v>
      </c>
      <c r="I399" s="870">
        <v>2098154907.05</v>
      </c>
      <c r="J399" s="870">
        <v>4.999995231628418E-2</v>
      </c>
      <c r="K399" s="870">
        <v>0</v>
      </c>
      <c r="L399" s="870">
        <v>4.999995231628418E-2</v>
      </c>
      <c r="M399" s="870">
        <v>0</v>
      </c>
      <c r="N399" s="870">
        <v>0</v>
      </c>
      <c r="O399" s="870">
        <v>4.999995231628418E-2</v>
      </c>
      <c r="P399" s="870">
        <v>1.8499982357025147E-2</v>
      </c>
      <c r="Q399" s="870">
        <v>0</v>
      </c>
      <c r="R399" s="870">
        <v>0</v>
      </c>
      <c r="S399" s="870">
        <v>0</v>
      </c>
      <c r="T399" s="870">
        <v>0</v>
      </c>
      <c r="U399" s="870">
        <v>0</v>
      </c>
      <c r="V399" s="870">
        <v>0</v>
      </c>
      <c r="W399" s="870">
        <v>0</v>
      </c>
      <c r="X399" s="870">
        <v>1.8499982357025147E-2</v>
      </c>
      <c r="Y399" s="870">
        <v>0.37</v>
      </c>
      <c r="Z399" s="870">
        <v>1.8499982357025147E-2</v>
      </c>
      <c r="AA399" s="870">
        <v>0</v>
      </c>
      <c r="AB399" s="870">
        <v>1.8499982357025147E-2</v>
      </c>
      <c r="AC399" s="870">
        <v>0</v>
      </c>
      <c r="AD399" s="870">
        <v>0</v>
      </c>
      <c r="AE399" s="870">
        <v>0</v>
      </c>
    </row>
    <row r="400" spans="1:31">
      <c r="A400" s="870" t="s">
        <v>1852</v>
      </c>
      <c r="B400" s="870">
        <v>14</v>
      </c>
      <c r="C400" s="870">
        <v>1404</v>
      </c>
      <c r="D400" s="870">
        <v>140425</v>
      </c>
      <c r="E400" s="870">
        <v>1404259504</v>
      </c>
      <c r="F400" s="870" t="s">
        <v>1884</v>
      </c>
      <c r="G400" s="870">
        <v>0</v>
      </c>
      <c r="H400" s="870">
        <v>0</v>
      </c>
      <c r="I400" s="870">
        <v>0</v>
      </c>
      <c r="J400" s="870">
        <v>0</v>
      </c>
      <c r="K400" s="870">
        <v>0</v>
      </c>
      <c r="L400" s="870">
        <v>0</v>
      </c>
      <c r="M400" s="870">
        <v>0</v>
      </c>
      <c r="N400" s="870">
        <v>0</v>
      </c>
      <c r="O400" s="870">
        <v>0</v>
      </c>
      <c r="P400" s="870">
        <v>0</v>
      </c>
      <c r="Q400" s="870">
        <v>0</v>
      </c>
      <c r="R400" s="870">
        <v>0</v>
      </c>
      <c r="S400" s="870">
        <v>0</v>
      </c>
      <c r="T400" s="870">
        <v>0</v>
      </c>
      <c r="U400" s="870">
        <v>0</v>
      </c>
      <c r="V400" s="870">
        <v>0</v>
      </c>
      <c r="W400" s="870">
        <v>0</v>
      </c>
      <c r="X400" s="870">
        <v>0</v>
      </c>
      <c r="Y400" s="870">
        <v>0</v>
      </c>
      <c r="Z400" s="870">
        <v>0</v>
      </c>
      <c r="AA400" s="870">
        <v>0</v>
      </c>
      <c r="AB400" s="870">
        <v>0</v>
      </c>
      <c r="AC400" s="870">
        <v>0</v>
      </c>
      <c r="AD400" s="870">
        <v>0</v>
      </c>
      <c r="AE400" s="870">
        <v>0</v>
      </c>
    </row>
    <row r="401" spans="1:31">
      <c r="A401" s="870" t="s">
        <v>1852</v>
      </c>
      <c r="B401" s="870">
        <v>14</v>
      </c>
      <c r="C401" s="870">
        <v>1404</v>
      </c>
      <c r="D401" s="870">
        <v>140425</v>
      </c>
      <c r="E401" s="870">
        <v>1404259507</v>
      </c>
      <c r="F401" s="870" t="s">
        <v>1884</v>
      </c>
      <c r="G401" s="870">
        <v>0</v>
      </c>
      <c r="H401" s="870">
        <v>0</v>
      </c>
      <c r="I401" s="870">
        <v>0</v>
      </c>
      <c r="J401" s="870">
        <v>0</v>
      </c>
      <c r="K401" s="870">
        <v>0</v>
      </c>
      <c r="L401" s="870">
        <v>0</v>
      </c>
      <c r="M401" s="870">
        <v>0</v>
      </c>
      <c r="N401" s="870">
        <v>0</v>
      </c>
      <c r="O401" s="870">
        <v>0</v>
      </c>
      <c r="P401" s="870">
        <v>0</v>
      </c>
      <c r="Q401" s="870">
        <v>0</v>
      </c>
      <c r="R401" s="870">
        <v>0</v>
      </c>
      <c r="S401" s="870">
        <v>0</v>
      </c>
      <c r="T401" s="870">
        <v>0</v>
      </c>
      <c r="U401" s="870">
        <v>0</v>
      </c>
      <c r="V401" s="870">
        <v>0</v>
      </c>
      <c r="W401" s="870">
        <v>0</v>
      </c>
      <c r="X401" s="870">
        <v>0</v>
      </c>
      <c r="Y401" s="870">
        <v>0</v>
      </c>
      <c r="Z401" s="870">
        <v>0</v>
      </c>
      <c r="AA401" s="870">
        <v>0</v>
      </c>
      <c r="AB401" s="870">
        <v>0</v>
      </c>
      <c r="AC401" s="870">
        <v>0</v>
      </c>
      <c r="AD401" s="870">
        <v>0</v>
      </c>
      <c r="AE401" s="870">
        <v>0</v>
      </c>
    </row>
    <row r="402" spans="1:31">
      <c r="A402" s="870" t="s">
        <v>1852</v>
      </c>
      <c r="B402" s="870">
        <v>14</v>
      </c>
      <c r="C402" s="870">
        <v>1404</v>
      </c>
      <c r="D402" s="870">
        <v>140425</v>
      </c>
      <c r="E402" s="870">
        <v>1404259801</v>
      </c>
      <c r="F402" s="870" t="s">
        <v>3941</v>
      </c>
      <c r="G402" s="870">
        <v>183581048557</v>
      </c>
      <c r="H402" s="870">
        <v>0</v>
      </c>
      <c r="I402" s="870">
        <v>183581048556.88</v>
      </c>
      <c r="J402" s="870">
        <v>-0.1199951171875</v>
      </c>
      <c r="K402" s="870">
        <v>0</v>
      </c>
      <c r="L402" s="870">
        <v>0</v>
      </c>
      <c r="M402" s="870">
        <v>-0.1199951171875</v>
      </c>
      <c r="N402" s="870">
        <v>0</v>
      </c>
      <c r="O402" s="870">
        <v>-0.1199951171875</v>
      </c>
      <c r="P402" s="870">
        <v>-4.4398193359374998E-2</v>
      </c>
      <c r="Q402" s="870">
        <v>0</v>
      </c>
      <c r="R402" s="870">
        <v>0</v>
      </c>
      <c r="S402" s="870">
        <v>0</v>
      </c>
      <c r="T402" s="870">
        <v>0</v>
      </c>
      <c r="U402" s="870">
        <v>0</v>
      </c>
      <c r="V402" s="870">
        <v>0</v>
      </c>
      <c r="W402" s="870">
        <v>0</v>
      </c>
      <c r="X402" s="870">
        <v>-4.4398193359374998E-2</v>
      </c>
      <c r="Y402" s="870">
        <v>0.37</v>
      </c>
      <c r="Z402" s="870">
        <v>0</v>
      </c>
      <c r="AA402" s="870">
        <v>-4.4398193359374998E-2</v>
      </c>
      <c r="AB402" s="870">
        <v>0</v>
      </c>
      <c r="AC402" s="870">
        <v>-4.4398193359374998E-2</v>
      </c>
      <c r="AD402" s="870">
        <v>0</v>
      </c>
      <c r="AE402" s="870">
        <v>0</v>
      </c>
    </row>
    <row r="403" spans="1:31">
      <c r="A403" s="870" t="s">
        <v>1852</v>
      </c>
      <c r="B403" s="870">
        <v>14</v>
      </c>
      <c r="C403" s="870">
        <v>1404</v>
      </c>
      <c r="D403" s="870">
        <v>140435</v>
      </c>
      <c r="E403" s="870">
        <v>1404357000</v>
      </c>
      <c r="F403" s="870" t="s">
        <v>1885</v>
      </c>
      <c r="G403" s="870">
        <v>0</v>
      </c>
      <c r="H403" s="870">
        <v>0</v>
      </c>
      <c r="I403" s="870">
        <v>0</v>
      </c>
      <c r="J403" s="870">
        <v>0</v>
      </c>
      <c r="K403" s="870">
        <v>0</v>
      </c>
      <c r="L403" s="870">
        <v>0</v>
      </c>
      <c r="M403" s="870">
        <v>0</v>
      </c>
      <c r="N403" s="870">
        <v>0</v>
      </c>
      <c r="O403" s="870">
        <v>0</v>
      </c>
      <c r="P403" s="870">
        <v>0</v>
      </c>
      <c r="Q403" s="870">
        <v>0</v>
      </c>
      <c r="R403" s="870">
        <v>0</v>
      </c>
      <c r="S403" s="870">
        <v>0</v>
      </c>
      <c r="T403" s="870">
        <v>0</v>
      </c>
      <c r="U403" s="870">
        <v>0</v>
      </c>
      <c r="V403" s="870">
        <v>0</v>
      </c>
      <c r="W403" s="870">
        <v>0</v>
      </c>
      <c r="X403" s="870">
        <v>0</v>
      </c>
      <c r="Y403" s="870">
        <v>0</v>
      </c>
      <c r="Z403" s="870">
        <v>0</v>
      </c>
      <c r="AA403" s="870">
        <v>0</v>
      </c>
      <c r="AB403" s="870">
        <v>0</v>
      </c>
      <c r="AC403" s="870">
        <v>0</v>
      </c>
      <c r="AD403" s="870">
        <v>0</v>
      </c>
      <c r="AE403" s="870">
        <v>0</v>
      </c>
    </row>
    <row r="404" spans="1:31">
      <c r="A404" s="870" t="s">
        <v>1852</v>
      </c>
      <c r="B404" s="870">
        <v>14</v>
      </c>
      <c r="C404" s="870">
        <v>1404</v>
      </c>
      <c r="D404" s="870">
        <v>140435</v>
      </c>
      <c r="E404" s="870">
        <v>1404357120</v>
      </c>
      <c r="F404" s="870" t="s">
        <v>1886</v>
      </c>
      <c r="G404" s="870">
        <v>0</v>
      </c>
      <c r="H404" s="870">
        <v>0</v>
      </c>
      <c r="I404" s="870">
        <v>0</v>
      </c>
      <c r="J404" s="870">
        <v>0</v>
      </c>
      <c r="K404" s="870">
        <v>0</v>
      </c>
      <c r="L404" s="870">
        <v>0</v>
      </c>
      <c r="M404" s="870">
        <v>0</v>
      </c>
      <c r="N404" s="870">
        <v>0</v>
      </c>
      <c r="O404" s="870">
        <v>0</v>
      </c>
      <c r="P404" s="870">
        <v>0</v>
      </c>
      <c r="Q404" s="870">
        <v>0</v>
      </c>
      <c r="R404" s="870">
        <v>0</v>
      </c>
      <c r="S404" s="870">
        <v>0</v>
      </c>
      <c r="T404" s="870">
        <v>0</v>
      </c>
      <c r="U404" s="870">
        <v>0</v>
      </c>
      <c r="V404" s="870">
        <v>0</v>
      </c>
      <c r="W404" s="870">
        <v>0</v>
      </c>
      <c r="X404" s="870">
        <v>0</v>
      </c>
      <c r="Y404" s="870">
        <v>0</v>
      </c>
      <c r="Z404" s="870">
        <v>0</v>
      </c>
      <c r="AA404" s="870">
        <v>0</v>
      </c>
      <c r="AB404" s="870">
        <v>0</v>
      </c>
      <c r="AC404" s="870">
        <v>0</v>
      </c>
      <c r="AD404" s="870">
        <v>0</v>
      </c>
      <c r="AE404" s="870">
        <v>0</v>
      </c>
    </row>
    <row r="405" spans="1:31">
      <c r="A405" s="870" t="s">
        <v>1852</v>
      </c>
      <c r="B405" s="870">
        <v>14</v>
      </c>
      <c r="C405" s="870">
        <v>1404</v>
      </c>
      <c r="D405" s="870">
        <v>140435</v>
      </c>
      <c r="E405" s="870">
        <v>1404359001</v>
      </c>
      <c r="F405" s="870" t="s">
        <v>582</v>
      </c>
      <c r="G405" s="870">
        <v>1355776462</v>
      </c>
      <c r="H405" s="870">
        <v>0</v>
      </c>
      <c r="I405" s="870">
        <v>1355776461.8099999</v>
      </c>
      <c r="J405" s="870">
        <v>-0.19000005722045898</v>
      </c>
      <c r="K405" s="870">
        <v>0</v>
      </c>
      <c r="L405" s="870">
        <v>0</v>
      </c>
      <c r="M405" s="870">
        <v>-0.19000005722045898</v>
      </c>
      <c r="N405" s="870">
        <v>0</v>
      </c>
      <c r="O405" s="870">
        <v>-0.19000005722045898</v>
      </c>
      <c r="P405" s="870">
        <v>-7.0300021171569818E-2</v>
      </c>
      <c r="Q405" s="870">
        <v>0</v>
      </c>
      <c r="R405" s="870">
        <v>0</v>
      </c>
      <c r="S405" s="870">
        <v>0</v>
      </c>
      <c r="T405" s="870">
        <v>0</v>
      </c>
      <c r="U405" s="870">
        <v>0</v>
      </c>
      <c r="V405" s="870">
        <v>0</v>
      </c>
      <c r="W405" s="870">
        <v>0</v>
      </c>
      <c r="X405" s="870">
        <v>-7.0300021171569818E-2</v>
      </c>
      <c r="Y405" s="870">
        <v>0.37</v>
      </c>
      <c r="Z405" s="870">
        <v>0</v>
      </c>
      <c r="AA405" s="870">
        <v>-7.0300021171569818E-2</v>
      </c>
      <c r="AB405" s="870">
        <v>0</v>
      </c>
      <c r="AC405" s="870">
        <v>-7.0300021171569818E-2</v>
      </c>
      <c r="AD405" s="870">
        <v>0</v>
      </c>
      <c r="AE405" s="870">
        <v>0</v>
      </c>
    </row>
    <row r="406" spans="1:31">
      <c r="A406" s="870" t="s">
        <v>1852</v>
      </c>
      <c r="B406" s="870">
        <v>14</v>
      </c>
      <c r="C406" s="870">
        <v>1404</v>
      </c>
      <c r="D406" s="870">
        <v>140435</v>
      </c>
      <c r="E406" s="870">
        <v>1404359501</v>
      </c>
      <c r="F406" s="870" t="s">
        <v>1887</v>
      </c>
      <c r="G406" s="870">
        <v>0</v>
      </c>
      <c r="H406" s="870">
        <v>0</v>
      </c>
      <c r="I406" s="870">
        <v>0</v>
      </c>
      <c r="J406" s="870">
        <v>0</v>
      </c>
      <c r="K406" s="870">
        <v>0</v>
      </c>
      <c r="L406" s="870">
        <v>0</v>
      </c>
      <c r="M406" s="870">
        <v>0</v>
      </c>
      <c r="N406" s="870">
        <v>0</v>
      </c>
      <c r="O406" s="870">
        <v>0</v>
      </c>
      <c r="P406" s="870">
        <v>0</v>
      </c>
      <c r="Q406" s="870">
        <v>0</v>
      </c>
      <c r="R406" s="870">
        <v>0</v>
      </c>
      <c r="S406" s="870">
        <v>0</v>
      </c>
      <c r="T406" s="870">
        <v>0</v>
      </c>
      <c r="U406" s="870">
        <v>0</v>
      </c>
      <c r="V406" s="870">
        <v>0</v>
      </c>
      <c r="W406" s="870">
        <v>0</v>
      </c>
      <c r="X406" s="870">
        <v>0</v>
      </c>
      <c r="Y406" s="870">
        <v>0</v>
      </c>
      <c r="Z406" s="870">
        <v>0</v>
      </c>
      <c r="AA406" s="870">
        <v>0</v>
      </c>
      <c r="AB406" s="870">
        <v>0</v>
      </c>
      <c r="AC406" s="870">
        <v>0</v>
      </c>
      <c r="AD406" s="870">
        <v>0</v>
      </c>
      <c r="AE406" s="870">
        <v>0</v>
      </c>
    </row>
    <row r="407" spans="1:31">
      <c r="A407" s="870" t="s">
        <v>1852</v>
      </c>
      <c r="B407" s="870">
        <v>14</v>
      </c>
      <c r="C407" s="870">
        <v>1404</v>
      </c>
      <c r="D407" s="870">
        <v>140435</v>
      </c>
      <c r="E407" s="870">
        <v>1404359503</v>
      </c>
      <c r="F407" s="870" t="s">
        <v>1887</v>
      </c>
      <c r="G407" s="870">
        <v>0</v>
      </c>
      <c r="H407" s="870">
        <v>0</v>
      </c>
      <c r="I407" s="870">
        <v>0</v>
      </c>
      <c r="J407" s="870">
        <v>0</v>
      </c>
      <c r="K407" s="870">
        <v>0</v>
      </c>
      <c r="L407" s="870">
        <v>0</v>
      </c>
      <c r="M407" s="870">
        <v>0</v>
      </c>
      <c r="N407" s="870">
        <v>0</v>
      </c>
      <c r="O407" s="870">
        <v>0</v>
      </c>
      <c r="P407" s="870">
        <v>0</v>
      </c>
      <c r="Q407" s="870">
        <v>0</v>
      </c>
      <c r="R407" s="870">
        <v>0</v>
      </c>
      <c r="S407" s="870">
        <v>0</v>
      </c>
      <c r="T407" s="870">
        <v>0</v>
      </c>
      <c r="U407" s="870">
        <v>0</v>
      </c>
      <c r="V407" s="870">
        <v>0</v>
      </c>
      <c r="W407" s="870">
        <v>0</v>
      </c>
      <c r="X407" s="870">
        <v>0</v>
      </c>
      <c r="Y407" s="870">
        <v>0</v>
      </c>
      <c r="Z407" s="870">
        <v>0</v>
      </c>
      <c r="AA407" s="870">
        <v>0</v>
      </c>
      <c r="AB407" s="870">
        <v>0</v>
      </c>
      <c r="AC407" s="870">
        <v>0</v>
      </c>
      <c r="AD407" s="870">
        <v>0</v>
      </c>
      <c r="AE407" s="870">
        <v>0</v>
      </c>
    </row>
    <row r="408" spans="1:31">
      <c r="A408" s="870" t="s">
        <v>1852</v>
      </c>
      <c r="B408" s="870">
        <v>14</v>
      </c>
      <c r="C408" s="870">
        <v>1404</v>
      </c>
      <c r="D408" s="870">
        <v>140435</v>
      </c>
      <c r="E408" s="870">
        <v>1404359800</v>
      </c>
      <c r="F408" s="870" t="s">
        <v>3942</v>
      </c>
      <c r="G408" s="870">
        <v>100128113849</v>
      </c>
      <c r="H408" s="870">
        <v>0</v>
      </c>
      <c r="I408" s="870">
        <v>100128113849.38</v>
      </c>
      <c r="J408" s="870">
        <v>0.3800048828125</v>
      </c>
      <c r="K408" s="870">
        <v>0</v>
      </c>
      <c r="L408" s="870">
        <v>0.3800048828125</v>
      </c>
      <c r="M408" s="870">
        <v>0</v>
      </c>
      <c r="N408" s="870">
        <v>0</v>
      </c>
      <c r="O408" s="870">
        <v>0.3800048828125</v>
      </c>
      <c r="P408" s="870">
        <v>0.14060180664062499</v>
      </c>
      <c r="Q408" s="870">
        <v>0</v>
      </c>
      <c r="R408" s="870">
        <v>0</v>
      </c>
      <c r="S408" s="870">
        <v>0</v>
      </c>
      <c r="T408" s="870">
        <v>0</v>
      </c>
      <c r="U408" s="870">
        <v>0</v>
      </c>
      <c r="V408" s="870">
        <v>0</v>
      </c>
      <c r="W408" s="870">
        <v>0</v>
      </c>
      <c r="X408" s="870">
        <v>0.14060180664062499</v>
      </c>
      <c r="Y408" s="870">
        <v>0.37</v>
      </c>
      <c r="Z408" s="870">
        <v>0.14060180664062499</v>
      </c>
      <c r="AA408" s="870">
        <v>0</v>
      </c>
      <c r="AB408" s="870">
        <v>0.14060180664062499</v>
      </c>
      <c r="AC408" s="870">
        <v>0</v>
      </c>
      <c r="AD408" s="870">
        <v>0</v>
      </c>
      <c r="AE408" s="870">
        <v>0</v>
      </c>
    </row>
    <row r="409" spans="1:31">
      <c r="A409" s="870" t="s">
        <v>1852</v>
      </c>
      <c r="B409" s="870">
        <v>14</v>
      </c>
      <c r="C409" s="870">
        <v>1404</v>
      </c>
      <c r="D409" s="870">
        <v>140445</v>
      </c>
      <c r="E409" s="870">
        <v>1404457000</v>
      </c>
      <c r="F409" s="870" t="s">
        <v>1888</v>
      </c>
      <c r="G409" s="870">
        <v>0</v>
      </c>
      <c r="H409" s="870">
        <v>0</v>
      </c>
      <c r="I409" s="870">
        <v>0</v>
      </c>
      <c r="J409" s="870">
        <v>0</v>
      </c>
      <c r="K409" s="870">
        <v>0</v>
      </c>
      <c r="L409" s="870">
        <v>0</v>
      </c>
      <c r="M409" s="870">
        <v>0</v>
      </c>
      <c r="N409" s="870">
        <v>0</v>
      </c>
      <c r="O409" s="870">
        <v>0</v>
      </c>
      <c r="P409" s="870">
        <v>0</v>
      </c>
      <c r="Q409" s="870">
        <v>0</v>
      </c>
      <c r="R409" s="870">
        <v>0</v>
      </c>
      <c r="S409" s="870">
        <v>0</v>
      </c>
      <c r="T409" s="870">
        <v>0</v>
      </c>
      <c r="U409" s="870">
        <v>0</v>
      </c>
      <c r="V409" s="870">
        <v>0</v>
      </c>
      <c r="W409" s="870">
        <v>0</v>
      </c>
      <c r="X409" s="870">
        <v>0</v>
      </c>
      <c r="Y409" s="870">
        <v>0</v>
      </c>
      <c r="Z409" s="870">
        <v>0</v>
      </c>
      <c r="AA409" s="870">
        <v>0</v>
      </c>
      <c r="AB409" s="870">
        <v>0</v>
      </c>
      <c r="AC409" s="870">
        <v>0</v>
      </c>
      <c r="AD409" s="870">
        <v>0</v>
      </c>
      <c r="AE409" s="870">
        <v>0</v>
      </c>
    </row>
    <row r="410" spans="1:31">
      <c r="A410" s="870" t="s">
        <v>1852</v>
      </c>
      <c r="B410" s="870">
        <v>14</v>
      </c>
      <c r="C410" s="870">
        <v>1404</v>
      </c>
      <c r="D410" s="870">
        <v>140445</v>
      </c>
      <c r="E410" s="870">
        <v>1404459001</v>
      </c>
      <c r="F410" s="870" t="s">
        <v>583</v>
      </c>
      <c r="G410" s="870">
        <v>1277908815</v>
      </c>
      <c r="H410" s="870">
        <v>0</v>
      </c>
      <c r="I410" s="870">
        <v>1277908815.3299999</v>
      </c>
      <c r="J410" s="870">
        <v>0.32999992370605469</v>
      </c>
      <c r="K410" s="870">
        <v>0</v>
      </c>
      <c r="L410" s="870">
        <v>0.32999992370605469</v>
      </c>
      <c r="M410" s="870">
        <v>0</v>
      </c>
      <c r="N410" s="870">
        <v>0</v>
      </c>
      <c r="O410" s="870">
        <v>0.32999992370605469</v>
      </c>
      <c r="P410" s="870">
        <v>0.12209997177124023</v>
      </c>
      <c r="Q410" s="870">
        <v>0</v>
      </c>
      <c r="R410" s="870">
        <v>0</v>
      </c>
      <c r="S410" s="870">
        <v>0</v>
      </c>
      <c r="T410" s="870">
        <v>0</v>
      </c>
      <c r="U410" s="870">
        <v>0</v>
      </c>
      <c r="V410" s="870">
        <v>0</v>
      </c>
      <c r="W410" s="870">
        <v>0</v>
      </c>
      <c r="X410" s="870">
        <v>0.12209997177124023</v>
      </c>
      <c r="Y410" s="870">
        <v>0.37</v>
      </c>
      <c r="Z410" s="870">
        <v>0.12209997177124023</v>
      </c>
      <c r="AA410" s="870">
        <v>0</v>
      </c>
      <c r="AB410" s="870">
        <v>0.12209997177124023</v>
      </c>
      <c r="AC410" s="870">
        <v>0</v>
      </c>
      <c r="AD410" s="870">
        <v>0</v>
      </c>
      <c r="AE410" s="870">
        <v>0</v>
      </c>
    </row>
    <row r="411" spans="1:31">
      <c r="A411" s="870" t="s">
        <v>1852</v>
      </c>
      <c r="B411" s="870">
        <v>14</v>
      </c>
      <c r="C411" s="870">
        <v>1404</v>
      </c>
      <c r="D411" s="870">
        <v>140445</v>
      </c>
      <c r="E411" s="870">
        <v>1404459501</v>
      </c>
      <c r="F411" s="870" t="s">
        <v>1889</v>
      </c>
      <c r="G411" s="870">
        <v>0</v>
      </c>
      <c r="H411" s="870">
        <v>0</v>
      </c>
      <c r="I411" s="870">
        <v>0</v>
      </c>
      <c r="J411" s="870">
        <v>0</v>
      </c>
      <c r="K411" s="870">
        <v>0</v>
      </c>
      <c r="L411" s="870">
        <v>0</v>
      </c>
      <c r="M411" s="870">
        <v>0</v>
      </c>
      <c r="N411" s="870">
        <v>0</v>
      </c>
      <c r="O411" s="870">
        <v>0</v>
      </c>
      <c r="P411" s="870">
        <v>0</v>
      </c>
      <c r="Q411" s="870">
        <v>0</v>
      </c>
      <c r="R411" s="870">
        <v>0</v>
      </c>
      <c r="S411" s="870">
        <v>0</v>
      </c>
      <c r="T411" s="870">
        <v>0</v>
      </c>
      <c r="U411" s="870">
        <v>0</v>
      </c>
      <c r="V411" s="870">
        <v>0</v>
      </c>
      <c r="W411" s="870">
        <v>0</v>
      </c>
      <c r="X411" s="870">
        <v>0</v>
      </c>
      <c r="Y411" s="870">
        <v>0</v>
      </c>
      <c r="Z411" s="870">
        <v>0</v>
      </c>
      <c r="AA411" s="870">
        <v>0</v>
      </c>
      <c r="AB411" s="870">
        <v>0</v>
      </c>
      <c r="AC411" s="870">
        <v>0</v>
      </c>
      <c r="AD411" s="870">
        <v>0</v>
      </c>
      <c r="AE411" s="870">
        <v>0</v>
      </c>
    </row>
    <row r="412" spans="1:31">
      <c r="A412" s="870" t="s">
        <v>1852</v>
      </c>
      <c r="B412" s="870">
        <v>14</v>
      </c>
      <c r="C412" s="870">
        <v>1404</v>
      </c>
      <c r="D412" s="870">
        <v>140445</v>
      </c>
      <c r="E412" s="870">
        <v>1404459502</v>
      </c>
      <c r="F412" s="870" t="s">
        <v>1890</v>
      </c>
      <c r="G412" s="870">
        <v>0</v>
      </c>
      <c r="H412" s="870">
        <v>0</v>
      </c>
      <c r="I412" s="870">
        <v>0</v>
      </c>
      <c r="J412" s="870">
        <v>0</v>
      </c>
      <c r="K412" s="870">
        <v>0</v>
      </c>
      <c r="L412" s="870">
        <v>0</v>
      </c>
      <c r="M412" s="870">
        <v>0</v>
      </c>
      <c r="N412" s="870">
        <v>0</v>
      </c>
      <c r="O412" s="870">
        <v>0</v>
      </c>
      <c r="P412" s="870">
        <v>0</v>
      </c>
      <c r="Q412" s="870">
        <v>0</v>
      </c>
      <c r="R412" s="870">
        <v>0</v>
      </c>
      <c r="S412" s="870">
        <v>0</v>
      </c>
      <c r="T412" s="870">
        <v>0</v>
      </c>
      <c r="U412" s="870">
        <v>0</v>
      </c>
      <c r="V412" s="870">
        <v>0</v>
      </c>
      <c r="W412" s="870">
        <v>0</v>
      </c>
      <c r="X412" s="870">
        <v>0</v>
      </c>
      <c r="Y412" s="870">
        <v>0</v>
      </c>
      <c r="Z412" s="870">
        <v>0</v>
      </c>
      <c r="AA412" s="870">
        <v>0</v>
      </c>
      <c r="AB412" s="870">
        <v>0</v>
      </c>
      <c r="AC412" s="870">
        <v>0</v>
      </c>
      <c r="AD412" s="870">
        <v>0</v>
      </c>
      <c r="AE412" s="870">
        <v>0</v>
      </c>
    </row>
    <row r="413" spans="1:31">
      <c r="A413" s="870" t="s">
        <v>1852</v>
      </c>
      <c r="B413" s="870">
        <v>14</v>
      </c>
      <c r="C413" s="870">
        <v>1404</v>
      </c>
      <c r="D413" s="870">
        <v>140445</v>
      </c>
      <c r="E413" s="870">
        <v>1404459503</v>
      </c>
      <c r="F413" s="870" t="s">
        <v>1889</v>
      </c>
      <c r="G413" s="870">
        <v>0</v>
      </c>
      <c r="H413" s="870">
        <v>0</v>
      </c>
      <c r="I413" s="870">
        <v>0</v>
      </c>
      <c r="J413" s="870">
        <v>0</v>
      </c>
      <c r="K413" s="870">
        <v>0</v>
      </c>
      <c r="L413" s="870">
        <v>0</v>
      </c>
      <c r="M413" s="870">
        <v>0</v>
      </c>
      <c r="N413" s="870">
        <v>0</v>
      </c>
      <c r="O413" s="870">
        <v>0</v>
      </c>
      <c r="P413" s="870">
        <v>0</v>
      </c>
      <c r="Q413" s="870">
        <v>0</v>
      </c>
      <c r="R413" s="870">
        <v>0</v>
      </c>
      <c r="S413" s="870">
        <v>0</v>
      </c>
      <c r="T413" s="870">
        <v>0</v>
      </c>
      <c r="U413" s="870">
        <v>0</v>
      </c>
      <c r="V413" s="870">
        <v>0</v>
      </c>
      <c r="W413" s="870">
        <v>0</v>
      </c>
      <c r="X413" s="870">
        <v>0</v>
      </c>
      <c r="Y413" s="870">
        <v>0</v>
      </c>
      <c r="Z413" s="870">
        <v>0</v>
      </c>
      <c r="AA413" s="870">
        <v>0</v>
      </c>
      <c r="AB413" s="870">
        <v>0</v>
      </c>
      <c r="AC413" s="870">
        <v>0</v>
      </c>
      <c r="AD413" s="870">
        <v>0</v>
      </c>
      <c r="AE413" s="870">
        <v>0</v>
      </c>
    </row>
    <row r="414" spans="1:31">
      <c r="A414" s="870" t="s">
        <v>1852</v>
      </c>
      <c r="B414" s="870">
        <v>14</v>
      </c>
      <c r="C414" s="870">
        <v>1404</v>
      </c>
      <c r="D414" s="870">
        <v>140445</v>
      </c>
      <c r="E414" s="870">
        <v>1404459505</v>
      </c>
      <c r="F414" s="870" t="s">
        <v>1889</v>
      </c>
      <c r="G414" s="870">
        <v>0</v>
      </c>
      <c r="H414" s="870">
        <v>0</v>
      </c>
      <c r="I414" s="870">
        <v>0</v>
      </c>
      <c r="J414" s="870">
        <v>0</v>
      </c>
      <c r="K414" s="870">
        <v>0</v>
      </c>
      <c r="L414" s="870">
        <v>0</v>
      </c>
      <c r="M414" s="870">
        <v>0</v>
      </c>
      <c r="N414" s="870">
        <v>0</v>
      </c>
      <c r="O414" s="870">
        <v>0</v>
      </c>
      <c r="P414" s="870">
        <v>0</v>
      </c>
      <c r="Q414" s="870">
        <v>0</v>
      </c>
      <c r="R414" s="870">
        <v>0</v>
      </c>
      <c r="S414" s="870">
        <v>0</v>
      </c>
      <c r="T414" s="870">
        <v>0</v>
      </c>
      <c r="U414" s="870">
        <v>0</v>
      </c>
      <c r="V414" s="870">
        <v>0</v>
      </c>
      <c r="W414" s="870">
        <v>0</v>
      </c>
      <c r="X414" s="870">
        <v>0</v>
      </c>
      <c r="Y414" s="870">
        <v>0</v>
      </c>
      <c r="Z414" s="870">
        <v>0</v>
      </c>
      <c r="AA414" s="870">
        <v>0</v>
      </c>
      <c r="AB414" s="870">
        <v>0</v>
      </c>
      <c r="AC414" s="870">
        <v>0</v>
      </c>
      <c r="AD414" s="870">
        <v>0</v>
      </c>
      <c r="AE414" s="870">
        <v>0</v>
      </c>
    </row>
    <row r="415" spans="1:31">
      <c r="A415" s="870" t="s">
        <v>1852</v>
      </c>
      <c r="B415" s="870">
        <v>14</v>
      </c>
      <c r="C415" s="870">
        <v>1404</v>
      </c>
      <c r="D415" s="870">
        <v>140445</v>
      </c>
      <c r="E415" s="870">
        <v>1404459800</v>
      </c>
      <c r="F415" s="870" t="s">
        <v>3943</v>
      </c>
      <c r="G415" s="870">
        <v>184073505310</v>
      </c>
      <c r="H415" s="870">
        <v>0</v>
      </c>
      <c r="I415" s="870">
        <v>184073505310.26999</v>
      </c>
      <c r="J415" s="870">
        <v>0.269989013671875</v>
      </c>
      <c r="K415" s="870">
        <v>0</v>
      </c>
      <c r="L415" s="870">
        <v>0.269989013671875</v>
      </c>
      <c r="M415" s="870">
        <v>0</v>
      </c>
      <c r="N415" s="870">
        <v>0</v>
      </c>
      <c r="O415" s="870">
        <v>0.269989013671875</v>
      </c>
      <c r="P415" s="870">
        <v>9.9895935058593746E-2</v>
      </c>
      <c r="Q415" s="870">
        <v>0</v>
      </c>
      <c r="R415" s="870">
        <v>0</v>
      </c>
      <c r="S415" s="870">
        <v>0</v>
      </c>
      <c r="T415" s="870">
        <v>0</v>
      </c>
      <c r="U415" s="870">
        <v>0</v>
      </c>
      <c r="V415" s="870">
        <v>0</v>
      </c>
      <c r="W415" s="870">
        <v>0</v>
      </c>
      <c r="X415" s="870">
        <v>9.9895935058593746E-2</v>
      </c>
      <c r="Y415" s="870">
        <v>0.37</v>
      </c>
      <c r="Z415" s="870">
        <v>9.9895935058593746E-2</v>
      </c>
      <c r="AA415" s="870">
        <v>0</v>
      </c>
      <c r="AB415" s="870">
        <v>9.9895935058593746E-2</v>
      </c>
      <c r="AC415" s="870">
        <v>0</v>
      </c>
      <c r="AD415" s="870">
        <v>0</v>
      </c>
      <c r="AE415" s="870">
        <v>0</v>
      </c>
    </row>
    <row r="416" spans="1:31">
      <c r="A416" s="870" t="s">
        <v>1852</v>
      </c>
      <c r="B416" s="870">
        <v>14</v>
      </c>
      <c r="C416" s="870">
        <v>1408</v>
      </c>
      <c r="D416" s="870">
        <v>140805</v>
      </c>
      <c r="E416" s="870">
        <v>1408051300</v>
      </c>
      <c r="F416" s="870" t="s">
        <v>584</v>
      </c>
      <c r="G416" s="870">
        <v>4137823585781</v>
      </c>
      <c r="H416" s="870">
        <v>0</v>
      </c>
      <c r="I416" s="870">
        <v>4136235121009.7378</v>
      </c>
      <c r="J416" s="870">
        <v>-1588464771.2597656</v>
      </c>
      <c r="K416" s="870">
        <v>0</v>
      </c>
      <c r="L416" s="870">
        <v>0</v>
      </c>
      <c r="M416" s="870">
        <v>-1588464771.2597656</v>
      </c>
      <c r="N416" s="870">
        <v>0</v>
      </c>
      <c r="O416" s="870">
        <v>-1588464771.2597656</v>
      </c>
      <c r="P416" s="870">
        <v>-587731965.36611331</v>
      </c>
      <c r="Q416" s="870">
        <v>0</v>
      </c>
      <c r="R416" s="870">
        <v>0</v>
      </c>
      <c r="S416" s="870">
        <v>0</v>
      </c>
      <c r="T416" s="870">
        <v>0</v>
      </c>
      <c r="U416" s="870">
        <v>0</v>
      </c>
      <c r="V416" s="870">
        <v>0</v>
      </c>
      <c r="W416" s="870">
        <v>0</v>
      </c>
      <c r="X416" s="870">
        <v>-587731965.36611331</v>
      </c>
      <c r="Y416" s="870">
        <v>0.37</v>
      </c>
      <c r="Z416" s="870">
        <v>0</v>
      </c>
      <c r="AA416" s="870">
        <v>-587731965.36611331</v>
      </c>
      <c r="AB416" s="870">
        <v>0</v>
      </c>
      <c r="AC416" s="870">
        <v>-587731965.36611331</v>
      </c>
      <c r="AD416" s="870">
        <v>0</v>
      </c>
      <c r="AE416" s="870">
        <v>0</v>
      </c>
    </row>
    <row r="417" spans="1:31">
      <c r="A417" s="870" t="s">
        <v>1852</v>
      </c>
      <c r="B417" s="870">
        <v>14</v>
      </c>
      <c r="C417" s="870">
        <v>1408</v>
      </c>
      <c r="D417" s="870">
        <v>140805</v>
      </c>
      <c r="E417" s="870">
        <v>1408051350</v>
      </c>
      <c r="F417" s="870" t="s">
        <v>585</v>
      </c>
      <c r="G417" s="870">
        <v>411408118217</v>
      </c>
      <c r="H417" s="870">
        <v>0</v>
      </c>
      <c r="I417" s="870">
        <v>411408118217.35999</v>
      </c>
      <c r="J417" s="870">
        <v>0.3599853515625</v>
      </c>
      <c r="K417" s="870">
        <v>0</v>
      </c>
      <c r="L417" s="870">
        <v>0.3599853515625</v>
      </c>
      <c r="M417" s="870">
        <v>0</v>
      </c>
      <c r="N417" s="870">
        <v>0</v>
      </c>
      <c r="O417" s="870">
        <v>0.3599853515625</v>
      </c>
      <c r="P417" s="870">
        <v>0.13319458007812499</v>
      </c>
      <c r="Q417" s="870">
        <v>0</v>
      </c>
      <c r="R417" s="870">
        <v>0</v>
      </c>
      <c r="S417" s="870">
        <v>0</v>
      </c>
      <c r="T417" s="870">
        <v>0</v>
      </c>
      <c r="U417" s="870">
        <v>0</v>
      </c>
      <c r="V417" s="870">
        <v>0</v>
      </c>
      <c r="W417" s="870">
        <v>0</v>
      </c>
      <c r="X417" s="870">
        <v>0.13319458007812499</v>
      </c>
      <c r="Y417" s="870">
        <v>0.36999999999999994</v>
      </c>
      <c r="Z417" s="870">
        <v>0.13319458007812499</v>
      </c>
      <c r="AA417" s="870">
        <v>0</v>
      </c>
      <c r="AB417" s="870">
        <v>0.13319458007812499</v>
      </c>
      <c r="AC417" s="870">
        <v>0</v>
      </c>
      <c r="AD417" s="870">
        <v>0</v>
      </c>
      <c r="AE417" s="870">
        <v>0</v>
      </c>
    </row>
    <row r="418" spans="1:31">
      <c r="A418" s="870" t="s">
        <v>1852</v>
      </c>
      <c r="B418" s="870">
        <v>14</v>
      </c>
      <c r="C418" s="870">
        <v>1408</v>
      </c>
      <c r="D418" s="870">
        <v>140805</v>
      </c>
      <c r="E418" s="870">
        <v>1408057120</v>
      </c>
      <c r="F418" s="870" t="s">
        <v>1892</v>
      </c>
      <c r="G418" s="870">
        <v>0</v>
      </c>
      <c r="H418" s="870">
        <v>0</v>
      </c>
      <c r="I418" s="870">
        <v>0</v>
      </c>
      <c r="J418" s="870">
        <v>0</v>
      </c>
      <c r="K418" s="870">
        <v>0</v>
      </c>
      <c r="L418" s="870">
        <v>0</v>
      </c>
      <c r="M418" s="870">
        <v>0</v>
      </c>
      <c r="N418" s="870">
        <v>0</v>
      </c>
      <c r="O418" s="870">
        <v>0</v>
      </c>
      <c r="P418" s="870">
        <v>0</v>
      </c>
      <c r="Q418" s="870">
        <v>0</v>
      </c>
      <c r="R418" s="870">
        <v>0</v>
      </c>
      <c r="S418" s="870">
        <v>0</v>
      </c>
      <c r="T418" s="870">
        <v>0</v>
      </c>
      <c r="U418" s="870">
        <v>0</v>
      </c>
      <c r="V418" s="870">
        <v>0</v>
      </c>
      <c r="W418" s="870">
        <v>0</v>
      </c>
      <c r="X418" s="870">
        <v>0</v>
      </c>
      <c r="Y418" s="870">
        <v>0</v>
      </c>
      <c r="Z418" s="870">
        <v>0</v>
      </c>
      <c r="AA418" s="870">
        <v>0</v>
      </c>
      <c r="AB418" s="870">
        <v>0</v>
      </c>
      <c r="AC418" s="870">
        <v>0</v>
      </c>
      <c r="AD418" s="870">
        <v>0</v>
      </c>
      <c r="AE418" s="870">
        <v>0</v>
      </c>
    </row>
    <row r="419" spans="1:31">
      <c r="A419" s="870" t="s">
        <v>1852</v>
      </c>
      <c r="B419" s="870">
        <v>14</v>
      </c>
      <c r="C419" s="870">
        <v>1408</v>
      </c>
      <c r="D419" s="870">
        <v>140805</v>
      </c>
      <c r="E419" s="870">
        <v>1408057200</v>
      </c>
      <c r="F419" s="870" t="s">
        <v>3944</v>
      </c>
      <c r="G419" s="870">
        <v>0</v>
      </c>
      <c r="H419" s="870">
        <v>0</v>
      </c>
      <c r="I419" s="870">
        <v>0</v>
      </c>
      <c r="J419" s="870">
        <v>0</v>
      </c>
      <c r="K419" s="870">
        <v>0</v>
      </c>
      <c r="L419" s="870">
        <v>0</v>
      </c>
      <c r="M419" s="870">
        <v>0</v>
      </c>
      <c r="N419" s="870">
        <v>0</v>
      </c>
      <c r="O419" s="870">
        <v>0</v>
      </c>
      <c r="P419" s="870">
        <v>0</v>
      </c>
      <c r="Q419" s="870">
        <v>0</v>
      </c>
      <c r="R419" s="870">
        <v>0</v>
      </c>
      <c r="S419" s="870">
        <v>0</v>
      </c>
      <c r="T419" s="870">
        <v>0</v>
      </c>
      <c r="U419" s="870">
        <v>0</v>
      </c>
      <c r="V419" s="870">
        <v>0</v>
      </c>
      <c r="W419" s="870">
        <v>0</v>
      </c>
      <c r="X419" s="870">
        <v>0</v>
      </c>
      <c r="Y419" s="870">
        <v>0</v>
      </c>
      <c r="Z419" s="870">
        <v>0</v>
      </c>
      <c r="AA419" s="870">
        <v>0</v>
      </c>
      <c r="AB419" s="870">
        <v>0</v>
      </c>
      <c r="AC419" s="870">
        <v>0</v>
      </c>
      <c r="AD419" s="870">
        <v>0</v>
      </c>
      <c r="AE419" s="870">
        <v>0</v>
      </c>
    </row>
    <row r="420" spans="1:31">
      <c r="A420" s="870" t="s">
        <v>1891</v>
      </c>
      <c r="B420" s="870">
        <v>14</v>
      </c>
      <c r="C420" s="870">
        <v>1408</v>
      </c>
      <c r="D420" s="870">
        <v>140805</v>
      </c>
      <c r="E420" s="870">
        <v>1408057201</v>
      </c>
      <c r="F420" s="870" t="s">
        <v>586</v>
      </c>
      <c r="G420" s="870">
        <v>986652643</v>
      </c>
      <c r="H420" s="870">
        <v>0</v>
      </c>
      <c r="I420" s="870">
        <v>246584982.1500001</v>
      </c>
      <c r="J420" s="870">
        <v>-740067660.85000002</v>
      </c>
      <c r="K420" s="870">
        <v>0</v>
      </c>
      <c r="L420" s="870">
        <v>0</v>
      </c>
      <c r="M420" s="870">
        <v>-740067660.85000002</v>
      </c>
      <c r="N420" s="870">
        <v>0</v>
      </c>
      <c r="O420" s="870">
        <v>-740067660.85000002</v>
      </c>
      <c r="P420" s="870">
        <v>-273825034.51450002</v>
      </c>
      <c r="Q420" s="870">
        <v>0</v>
      </c>
      <c r="R420" s="870">
        <v>0</v>
      </c>
      <c r="S420" s="870">
        <v>0</v>
      </c>
      <c r="T420" s="870">
        <v>0</v>
      </c>
      <c r="U420" s="870">
        <v>0</v>
      </c>
      <c r="V420" s="870">
        <v>0</v>
      </c>
      <c r="W420" s="870">
        <v>0</v>
      </c>
      <c r="X420" s="870">
        <v>-273825034.51450002</v>
      </c>
      <c r="Y420" s="870">
        <v>0.37</v>
      </c>
      <c r="Z420" s="870">
        <v>0</v>
      </c>
      <c r="AA420" s="870">
        <v>-273825034.51450002</v>
      </c>
      <c r="AB420" s="870">
        <v>0</v>
      </c>
      <c r="AC420" s="870">
        <v>-273825034.51450002</v>
      </c>
      <c r="AD420" s="870">
        <v>0</v>
      </c>
      <c r="AE420" s="870">
        <v>0</v>
      </c>
    </row>
    <row r="421" spans="1:31">
      <c r="A421" s="870" t="s">
        <v>1852</v>
      </c>
      <c r="B421" s="870">
        <v>14</v>
      </c>
      <c r="C421" s="870">
        <v>1408</v>
      </c>
      <c r="D421" s="870">
        <v>140805</v>
      </c>
      <c r="E421" s="870">
        <v>1408059001</v>
      </c>
      <c r="F421" s="870" t="s">
        <v>587</v>
      </c>
      <c r="G421" s="870">
        <v>627926349827</v>
      </c>
      <c r="H421" s="870">
        <v>0</v>
      </c>
      <c r="I421" s="870">
        <v>627926349826.66003</v>
      </c>
      <c r="J421" s="870">
        <v>-0.3399658203125</v>
      </c>
      <c r="K421" s="870">
        <v>0</v>
      </c>
      <c r="L421" s="870">
        <v>0</v>
      </c>
      <c r="M421" s="870">
        <v>-0.3399658203125</v>
      </c>
      <c r="N421" s="870">
        <v>0</v>
      </c>
      <c r="O421" s="870">
        <v>-0.3399658203125</v>
      </c>
      <c r="P421" s="870">
        <v>-0.12578735351562501</v>
      </c>
      <c r="Q421" s="870">
        <v>0</v>
      </c>
      <c r="R421" s="870">
        <v>0</v>
      </c>
      <c r="S421" s="870">
        <v>0</v>
      </c>
      <c r="T421" s="870">
        <v>0</v>
      </c>
      <c r="U421" s="870">
        <v>0</v>
      </c>
      <c r="V421" s="870">
        <v>0</v>
      </c>
      <c r="W421" s="870">
        <v>0</v>
      </c>
      <c r="X421" s="870">
        <v>-0.12578735351562501</v>
      </c>
      <c r="Y421" s="870">
        <v>0.37</v>
      </c>
      <c r="Z421" s="870">
        <v>0</v>
      </c>
      <c r="AA421" s="870">
        <v>-0.12578735351562501</v>
      </c>
      <c r="AB421" s="870">
        <v>0</v>
      </c>
      <c r="AC421" s="870">
        <v>-0.12578735351562501</v>
      </c>
      <c r="AD421" s="870">
        <v>0</v>
      </c>
      <c r="AE421" s="870">
        <v>0</v>
      </c>
    </row>
    <row r="422" spans="1:31">
      <c r="A422" s="870" t="s">
        <v>1852</v>
      </c>
      <c r="B422" s="870">
        <v>14</v>
      </c>
      <c r="C422" s="870">
        <v>1408</v>
      </c>
      <c r="D422" s="870">
        <v>140805</v>
      </c>
      <c r="E422" s="870">
        <v>1408059003</v>
      </c>
      <c r="F422" s="870" t="s">
        <v>588</v>
      </c>
      <c r="G422" s="870">
        <v>9749216611552</v>
      </c>
      <c r="H422" s="870">
        <v>0</v>
      </c>
      <c r="I422" s="870">
        <v>9749216611551.9609</v>
      </c>
      <c r="J422" s="870">
        <v>-3.90625E-2</v>
      </c>
      <c r="K422" s="870">
        <v>0</v>
      </c>
      <c r="L422" s="870">
        <v>0</v>
      </c>
      <c r="M422" s="870">
        <v>-3.90625E-2</v>
      </c>
      <c r="N422" s="870">
        <v>0</v>
      </c>
      <c r="O422" s="870">
        <v>-3.90625E-2</v>
      </c>
      <c r="P422" s="870">
        <v>-1.4453125000000001E-2</v>
      </c>
      <c r="Q422" s="870">
        <v>0</v>
      </c>
      <c r="R422" s="870">
        <v>0</v>
      </c>
      <c r="S422" s="870">
        <v>0</v>
      </c>
      <c r="T422" s="870">
        <v>0</v>
      </c>
      <c r="U422" s="870">
        <v>0</v>
      </c>
      <c r="V422" s="870">
        <v>0</v>
      </c>
      <c r="W422" s="870">
        <v>0</v>
      </c>
      <c r="X422" s="870">
        <v>-1.4453125000000001E-2</v>
      </c>
      <c r="Y422" s="870">
        <v>0.37</v>
      </c>
      <c r="Z422" s="870">
        <v>0</v>
      </c>
      <c r="AA422" s="870">
        <v>-1.4453125000000001E-2</v>
      </c>
      <c r="AB422" s="870">
        <v>0</v>
      </c>
      <c r="AC422" s="870">
        <v>-1.4453125000000001E-2</v>
      </c>
      <c r="AD422" s="870">
        <v>0</v>
      </c>
      <c r="AE422" s="870">
        <v>0</v>
      </c>
    </row>
    <row r="423" spans="1:31">
      <c r="A423" s="870" t="s">
        <v>1852</v>
      </c>
      <c r="B423" s="870">
        <v>14</v>
      </c>
      <c r="C423" s="870">
        <v>1408</v>
      </c>
      <c r="D423" s="870">
        <v>140805</v>
      </c>
      <c r="E423" s="870">
        <v>1408059020</v>
      </c>
      <c r="F423" s="870" t="s">
        <v>589</v>
      </c>
      <c r="G423" s="870">
        <v>18751039788</v>
      </c>
      <c r="H423" s="870">
        <v>0</v>
      </c>
      <c r="I423" s="870">
        <v>18751039788.240002</v>
      </c>
      <c r="J423" s="870">
        <v>0.24000167846679688</v>
      </c>
      <c r="K423" s="870">
        <v>0</v>
      </c>
      <c r="L423" s="870">
        <v>0.24000167846679688</v>
      </c>
      <c r="M423" s="870">
        <v>0</v>
      </c>
      <c r="N423" s="870">
        <v>0</v>
      </c>
      <c r="O423" s="870">
        <v>0.24000167846679688</v>
      </c>
      <c r="P423" s="870">
        <v>8.8800621032714841E-2</v>
      </c>
      <c r="Q423" s="870">
        <v>0</v>
      </c>
      <c r="R423" s="870">
        <v>0</v>
      </c>
      <c r="S423" s="870">
        <v>0</v>
      </c>
      <c r="T423" s="870">
        <v>0</v>
      </c>
      <c r="U423" s="870">
        <v>0</v>
      </c>
      <c r="V423" s="870">
        <v>0</v>
      </c>
      <c r="W423" s="870">
        <v>0</v>
      </c>
      <c r="X423" s="870">
        <v>8.8800621032714841E-2</v>
      </c>
      <c r="Y423" s="870">
        <v>0.37</v>
      </c>
      <c r="Z423" s="870">
        <v>8.8800621032714841E-2</v>
      </c>
      <c r="AA423" s="870">
        <v>0</v>
      </c>
      <c r="AB423" s="870">
        <v>8.8800621032714841E-2</v>
      </c>
      <c r="AC423" s="870">
        <v>0</v>
      </c>
      <c r="AD423" s="870">
        <v>0</v>
      </c>
      <c r="AE423" s="870">
        <v>0</v>
      </c>
    </row>
    <row r="424" spans="1:31">
      <c r="A424" s="870" t="s">
        <v>1852</v>
      </c>
      <c r="B424" s="870">
        <v>14</v>
      </c>
      <c r="C424" s="870">
        <v>1408</v>
      </c>
      <c r="D424" s="870">
        <v>140805</v>
      </c>
      <c r="E424" s="870">
        <v>1408059021</v>
      </c>
      <c r="F424" s="870" t="s">
        <v>590</v>
      </c>
      <c r="G424" s="870">
        <v>43934363093</v>
      </c>
      <c r="H424" s="870">
        <v>0</v>
      </c>
      <c r="I424" s="870">
        <v>43934363092.669998</v>
      </c>
      <c r="J424" s="870">
        <v>-0.3300018310546875</v>
      </c>
      <c r="K424" s="870">
        <v>0</v>
      </c>
      <c r="L424" s="870">
        <v>0</v>
      </c>
      <c r="M424" s="870">
        <v>-0.3300018310546875</v>
      </c>
      <c r="N424" s="870">
        <v>0</v>
      </c>
      <c r="O424" s="870">
        <v>-0.3300018310546875</v>
      </c>
      <c r="P424" s="870">
        <v>-0.12210067749023437</v>
      </c>
      <c r="Q424" s="870">
        <v>0</v>
      </c>
      <c r="R424" s="870">
        <v>0</v>
      </c>
      <c r="S424" s="870">
        <v>0</v>
      </c>
      <c r="T424" s="870">
        <v>0</v>
      </c>
      <c r="U424" s="870">
        <v>0</v>
      </c>
      <c r="V424" s="870">
        <v>0</v>
      </c>
      <c r="W424" s="870">
        <v>0</v>
      </c>
      <c r="X424" s="870">
        <v>-0.12210067749023437</v>
      </c>
      <c r="Y424" s="870">
        <v>0.37</v>
      </c>
      <c r="Z424" s="870">
        <v>0</v>
      </c>
      <c r="AA424" s="870">
        <v>-0.12210067749023437</v>
      </c>
      <c r="AB424" s="870">
        <v>0</v>
      </c>
      <c r="AC424" s="870">
        <v>-0.12210067749023437</v>
      </c>
      <c r="AD424" s="870">
        <v>0</v>
      </c>
      <c r="AE424" s="870">
        <v>0</v>
      </c>
    </row>
    <row r="425" spans="1:31">
      <c r="A425" s="870" t="s">
        <v>1852</v>
      </c>
      <c r="B425" s="870">
        <v>14</v>
      </c>
      <c r="C425" s="870">
        <v>1408</v>
      </c>
      <c r="D425" s="870">
        <v>140805</v>
      </c>
      <c r="E425" s="870">
        <v>1408059542</v>
      </c>
      <c r="F425" s="870" t="s">
        <v>3945</v>
      </c>
      <c r="G425" s="870">
        <v>2024711418</v>
      </c>
      <c r="H425" s="870">
        <v>0</v>
      </c>
      <c r="I425" s="870">
        <v>2024711418</v>
      </c>
      <c r="J425" s="870">
        <v>0</v>
      </c>
      <c r="K425" s="870">
        <v>0</v>
      </c>
      <c r="L425" s="870">
        <v>0</v>
      </c>
      <c r="M425" s="870">
        <v>0</v>
      </c>
      <c r="N425" s="870">
        <v>0</v>
      </c>
      <c r="O425" s="870">
        <v>0</v>
      </c>
      <c r="P425" s="870">
        <v>0</v>
      </c>
      <c r="Q425" s="870">
        <v>0</v>
      </c>
      <c r="R425" s="870">
        <v>0</v>
      </c>
      <c r="S425" s="870">
        <v>0</v>
      </c>
      <c r="T425" s="870">
        <v>0</v>
      </c>
      <c r="U425" s="870">
        <v>0</v>
      </c>
      <c r="V425" s="870">
        <v>0</v>
      </c>
      <c r="W425" s="870">
        <v>0</v>
      </c>
      <c r="X425" s="870">
        <v>0</v>
      </c>
      <c r="Y425" s="870">
        <v>0</v>
      </c>
      <c r="Z425" s="870">
        <v>0</v>
      </c>
      <c r="AA425" s="870">
        <v>0</v>
      </c>
      <c r="AB425" s="870">
        <v>0</v>
      </c>
      <c r="AC425" s="870">
        <v>0</v>
      </c>
      <c r="AD425" s="870">
        <v>0</v>
      </c>
      <c r="AE425" s="870">
        <v>0</v>
      </c>
    </row>
    <row r="426" spans="1:31">
      <c r="A426" s="870" t="s">
        <v>1852</v>
      </c>
      <c r="B426" s="870">
        <v>14</v>
      </c>
      <c r="C426" s="870">
        <v>1408</v>
      </c>
      <c r="D426" s="870">
        <v>140805</v>
      </c>
      <c r="E426" s="870">
        <v>1408059601</v>
      </c>
      <c r="F426" s="870" t="s">
        <v>587</v>
      </c>
      <c r="G426" s="870">
        <v>1713028899408</v>
      </c>
      <c r="H426" s="870">
        <v>0</v>
      </c>
      <c r="I426" s="870">
        <v>1713028899407.98</v>
      </c>
      <c r="J426" s="870">
        <v>-2.001953125E-2</v>
      </c>
      <c r="K426" s="870">
        <v>0</v>
      </c>
      <c r="L426" s="870">
        <v>0</v>
      </c>
      <c r="M426" s="870">
        <v>-2.001953125E-2</v>
      </c>
      <c r="N426" s="870">
        <v>0</v>
      </c>
      <c r="O426" s="870">
        <v>-2.001953125E-2</v>
      </c>
      <c r="P426" s="870">
        <v>-7.4072265625E-3</v>
      </c>
      <c r="Q426" s="870">
        <v>0</v>
      </c>
      <c r="R426" s="870">
        <v>0</v>
      </c>
      <c r="S426" s="870">
        <v>0</v>
      </c>
      <c r="T426" s="870">
        <v>0</v>
      </c>
      <c r="U426" s="870">
        <v>0</v>
      </c>
      <c r="V426" s="870">
        <v>0</v>
      </c>
      <c r="W426" s="870">
        <v>0</v>
      </c>
      <c r="X426" s="870">
        <v>-7.4072265625E-3</v>
      </c>
      <c r="Y426" s="870">
        <v>0.37</v>
      </c>
      <c r="Z426" s="870">
        <v>0</v>
      </c>
      <c r="AA426" s="870">
        <v>-7.4072265625E-3</v>
      </c>
      <c r="AB426" s="870">
        <v>0</v>
      </c>
      <c r="AC426" s="870">
        <v>-7.4072265625E-3</v>
      </c>
      <c r="AD426" s="870">
        <v>0</v>
      </c>
      <c r="AE426" s="870">
        <v>0</v>
      </c>
    </row>
    <row r="427" spans="1:31">
      <c r="A427" s="870" t="s">
        <v>1891</v>
      </c>
      <c r="B427" s="870">
        <v>14</v>
      </c>
      <c r="C427" s="870">
        <v>1408</v>
      </c>
      <c r="D427" s="870">
        <v>140805</v>
      </c>
      <c r="E427" s="870">
        <v>1408059602</v>
      </c>
      <c r="F427" s="870" t="s">
        <v>591</v>
      </c>
      <c r="G427" s="870">
        <v>105779022461</v>
      </c>
      <c r="H427" s="870">
        <v>0</v>
      </c>
      <c r="I427" s="870">
        <v>105779022460.94</v>
      </c>
      <c r="J427" s="870">
        <v>-5.999755859375E-2</v>
      </c>
      <c r="K427" s="870">
        <v>0</v>
      </c>
      <c r="L427" s="870">
        <v>0</v>
      </c>
      <c r="M427" s="870">
        <v>-5.999755859375E-2</v>
      </c>
      <c r="N427" s="870">
        <v>0</v>
      </c>
      <c r="O427" s="870">
        <v>-5.999755859375E-2</v>
      </c>
      <c r="P427" s="870">
        <v>-2.2199096679687499E-2</v>
      </c>
      <c r="Q427" s="870">
        <v>0</v>
      </c>
      <c r="R427" s="870">
        <v>0</v>
      </c>
      <c r="S427" s="870">
        <v>0</v>
      </c>
      <c r="T427" s="870">
        <v>0</v>
      </c>
      <c r="U427" s="870">
        <v>0</v>
      </c>
      <c r="V427" s="870">
        <v>0</v>
      </c>
      <c r="W427" s="870">
        <v>0</v>
      </c>
      <c r="X427" s="870">
        <v>-2.2199096679687499E-2</v>
      </c>
      <c r="Y427" s="870">
        <v>0.37</v>
      </c>
      <c r="Z427" s="870">
        <v>0</v>
      </c>
      <c r="AA427" s="870">
        <v>-2.2199096679687499E-2</v>
      </c>
      <c r="AB427" s="870">
        <v>0</v>
      </c>
      <c r="AC427" s="870">
        <v>-2.2199096679687499E-2</v>
      </c>
      <c r="AD427" s="870">
        <v>0</v>
      </c>
      <c r="AE427" s="870">
        <v>0</v>
      </c>
    </row>
    <row r="428" spans="1:31">
      <c r="A428" s="870" t="s">
        <v>1852</v>
      </c>
      <c r="B428" s="870">
        <v>14</v>
      </c>
      <c r="C428" s="870">
        <v>1408</v>
      </c>
      <c r="D428" s="870">
        <v>140805</v>
      </c>
      <c r="E428" s="870">
        <v>1408059603</v>
      </c>
      <c r="F428" s="870" t="s">
        <v>588</v>
      </c>
      <c r="G428" s="870">
        <v>660435537941</v>
      </c>
      <c r="H428" s="870">
        <v>0</v>
      </c>
      <c r="I428" s="870">
        <v>660435537940.80005</v>
      </c>
      <c r="J428" s="870">
        <v>-0.199951171875</v>
      </c>
      <c r="K428" s="870">
        <v>0</v>
      </c>
      <c r="L428" s="870">
        <v>0</v>
      </c>
      <c r="M428" s="870">
        <v>-0.199951171875</v>
      </c>
      <c r="N428" s="870">
        <v>0</v>
      </c>
      <c r="O428" s="870">
        <v>-0.199951171875</v>
      </c>
      <c r="P428" s="870">
        <v>-7.3981933593749993E-2</v>
      </c>
      <c r="Q428" s="870">
        <v>0</v>
      </c>
      <c r="R428" s="870">
        <v>0</v>
      </c>
      <c r="S428" s="870">
        <v>0</v>
      </c>
      <c r="T428" s="870">
        <v>0</v>
      </c>
      <c r="U428" s="870">
        <v>0</v>
      </c>
      <c r="V428" s="870">
        <v>0</v>
      </c>
      <c r="W428" s="870">
        <v>0</v>
      </c>
      <c r="X428" s="870">
        <v>-7.3981933593749993E-2</v>
      </c>
      <c r="Y428" s="870">
        <v>0.36999999999999994</v>
      </c>
      <c r="Z428" s="870">
        <v>0</v>
      </c>
      <c r="AA428" s="870">
        <v>-7.3981933593749993E-2</v>
      </c>
      <c r="AB428" s="870">
        <v>0</v>
      </c>
      <c r="AC428" s="870">
        <v>-7.3981933593749993E-2</v>
      </c>
      <c r="AD428" s="870">
        <v>0</v>
      </c>
      <c r="AE428" s="870">
        <v>0</v>
      </c>
    </row>
    <row r="429" spans="1:31">
      <c r="A429" s="870" t="s">
        <v>1891</v>
      </c>
      <c r="B429" s="870">
        <v>14</v>
      </c>
      <c r="C429" s="870">
        <v>1408</v>
      </c>
      <c r="D429" s="870">
        <v>140805</v>
      </c>
      <c r="E429" s="870">
        <v>1408059604</v>
      </c>
      <c r="F429" s="870" t="s">
        <v>3946</v>
      </c>
      <c r="G429" s="870">
        <v>3297254067</v>
      </c>
      <c r="H429" s="870">
        <v>0</v>
      </c>
      <c r="I429" s="870">
        <v>3297254066.8099999</v>
      </c>
      <c r="J429" s="870">
        <v>-0.19000005722045898</v>
      </c>
      <c r="K429" s="870">
        <v>0</v>
      </c>
      <c r="L429" s="870">
        <v>0</v>
      </c>
      <c r="M429" s="870">
        <v>-0.19000005722045898</v>
      </c>
      <c r="N429" s="870">
        <v>0</v>
      </c>
      <c r="O429" s="870">
        <v>-0.19000005722045898</v>
      </c>
      <c r="P429" s="870">
        <v>-7.0300021171569818E-2</v>
      </c>
      <c r="Q429" s="870">
        <v>0</v>
      </c>
      <c r="R429" s="870">
        <v>0</v>
      </c>
      <c r="S429" s="870">
        <v>0</v>
      </c>
      <c r="T429" s="870">
        <v>0</v>
      </c>
      <c r="U429" s="870">
        <v>0</v>
      </c>
      <c r="V429" s="870">
        <v>0</v>
      </c>
      <c r="W429" s="870">
        <v>0</v>
      </c>
      <c r="X429" s="870">
        <v>-7.0300021171569818E-2</v>
      </c>
      <c r="Y429" s="870">
        <v>0.37</v>
      </c>
      <c r="Z429" s="870">
        <v>0</v>
      </c>
      <c r="AA429" s="870">
        <v>-7.0300021171569818E-2</v>
      </c>
      <c r="AB429" s="870">
        <v>0</v>
      </c>
      <c r="AC429" s="870">
        <v>-7.0300021171569818E-2</v>
      </c>
      <c r="AD429" s="870">
        <v>0</v>
      </c>
      <c r="AE429" s="870">
        <v>0</v>
      </c>
    </row>
    <row r="430" spans="1:31">
      <c r="A430" s="870" t="s">
        <v>1852</v>
      </c>
      <c r="B430" s="870">
        <v>14</v>
      </c>
      <c r="C430" s="870">
        <v>1408</v>
      </c>
      <c r="D430" s="870">
        <v>140805</v>
      </c>
      <c r="E430" s="870">
        <v>1408059605</v>
      </c>
      <c r="F430" s="870" t="s">
        <v>3947</v>
      </c>
      <c r="G430" s="870">
        <v>36379538</v>
      </c>
      <c r="H430" s="870">
        <v>0</v>
      </c>
      <c r="I430" s="870">
        <v>36379537.640000001</v>
      </c>
      <c r="J430" s="870">
        <v>-0.35999999940395355</v>
      </c>
      <c r="K430" s="870">
        <v>0</v>
      </c>
      <c r="L430" s="870">
        <v>0</v>
      </c>
      <c r="M430" s="870">
        <v>-0.35999999940395355</v>
      </c>
      <c r="N430" s="870">
        <v>0</v>
      </c>
      <c r="O430" s="870">
        <v>-0.35999999940395355</v>
      </c>
      <c r="P430" s="870">
        <v>-0.13319999977946281</v>
      </c>
      <c r="Q430" s="870">
        <v>0</v>
      </c>
      <c r="R430" s="870">
        <v>0</v>
      </c>
      <c r="S430" s="870">
        <v>0</v>
      </c>
      <c r="T430" s="870">
        <v>0</v>
      </c>
      <c r="U430" s="870">
        <v>0</v>
      </c>
      <c r="V430" s="870">
        <v>0</v>
      </c>
      <c r="W430" s="870">
        <v>0</v>
      </c>
      <c r="X430" s="870">
        <v>-0.13319999977946281</v>
      </c>
      <c r="Y430" s="870">
        <v>0.37</v>
      </c>
      <c r="Z430" s="870">
        <v>0</v>
      </c>
      <c r="AA430" s="870">
        <v>-0.13319999977946281</v>
      </c>
      <c r="AB430" s="870">
        <v>0</v>
      </c>
      <c r="AC430" s="870">
        <v>-0.13319999977946281</v>
      </c>
      <c r="AD430" s="870">
        <v>0</v>
      </c>
      <c r="AE430" s="870">
        <v>0</v>
      </c>
    </row>
    <row r="431" spans="1:31">
      <c r="A431" s="870" t="s">
        <v>1852</v>
      </c>
      <c r="B431" s="870">
        <v>14</v>
      </c>
      <c r="C431" s="870">
        <v>1408</v>
      </c>
      <c r="D431" s="870">
        <v>140805</v>
      </c>
      <c r="E431" s="870">
        <v>1408059606</v>
      </c>
      <c r="F431" s="870" t="s">
        <v>3948</v>
      </c>
      <c r="G431" s="870">
        <v>39557442232</v>
      </c>
      <c r="H431" s="870">
        <v>0</v>
      </c>
      <c r="I431" s="870">
        <v>39557442231.57</v>
      </c>
      <c r="J431" s="870">
        <v>-0.43000030517578125</v>
      </c>
      <c r="K431" s="870">
        <v>0</v>
      </c>
      <c r="L431" s="870">
        <v>0</v>
      </c>
      <c r="M431" s="870">
        <v>-0.43000030517578125</v>
      </c>
      <c r="N431" s="870">
        <v>0</v>
      </c>
      <c r="O431" s="870">
        <v>-0.43000030517578125</v>
      </c>
      <c r="P431" s="870">
        <v>-0.15910011291503906</v>
      </c>
      <c r="Q431" s="870">
        <v>0</v>
      </c>
      <c r="R431" s="870">
        <v>0</v>
      </c>
      <c r="S431" s="870">
        <v>0</v>
      </c>
      <c r="T431" s="870">
        <v>0</v>
      </c>
      <c r="U431" s="870">
        <v>0</v>
      </c>
      <c r="V431" s="870">
        <v>0</v>
      </c>
      <c r="W431" s="870">
        <v>0</v>
      </c>
      <c r="X431" s="870">
        <v>-0.15910011291503906</v>
      </c>
      <c r="Y431" s="870">
        <v>0.37</v>
      </c>
      <c r="Z431" s="870">
        <v>0</v>
      </c>
      <c r="AA431" s="870">
        <v>-0.15910011291503906</v>
      </c>
      <c r="AB431" s="870">
        <v>0</v>
      </c>
      <c r="AC431" s="870">
        <v>-0.15910011291503906</v>
      </c>
      <c r="AD431" s="870">
        <v>0</v>
      </c>
      <c r="AE431" s="870">
        <v>0</v>
      </c>
    </row>
    <row r="432" spans="1:31">
      <c r="A432" s="870" t="s">
        <v>1891</v>
      </c>
      <c r="B432" s="870">
        <v>14</v>
      </c>
      <c r="C432" s="870">
        <v>1408</v>
      </c>
      <c r="D432" s="870">
        <v>140805</v>
      </c>
      <c r="E432" s="870">
        <v>1408059701</v>
      </c>
      <c r="F432" s="870" t="s">
        <v>591</v>
      </c>
      <c r="G432" s="870">
        <v>561899419</v>
      </c>
      <c r="H432" s="870">
        <v>0</v>
      </c>
      <c r="I432" s="870">
        <v>561899419</v>
      </c>
      <c r="J432" s="870">
        <v>0</v>
      </c>
      <c r="K432" s="870">
        <v>0</v>
      </c>
      <c r="L432" s="870">
        <v>0</v>
      </c>
      <c r="M432" s="870">
        <v>0</v>
      </c>
      <c r="N432" s="870">
        <v>0</v>
      </c>
      <c r="O432" s="870">
        <v>0</v>
      </c>
      <c r="P432" s="870">
        <v>0</v>
      </c>
      <c r="Q432" s="870">
        <v>0</v>
      </c>
      <c r="R432" s="870">
        <v>0</v>
      </c>
      <c r="S432" s="870">
        <v>0</v>
      </c>
      <c r="T432" s="870">
        <v>0</v>
      </c>
      <c r="U432" s="870">
        <v>0</v>
      </c>
      <c r="V432" s="870">
        <v>0</v>
      </c>
      <c r="W432" s="870">
        <v>0</v>
      </c>
      <c r="X432" s="870">
        <v>0</v>
      </c>
      <c r="Y432" s="870">
        <v>0</v>
      </c>
      <c r="Z432" s="870">
        <v>0</v>
      </c>
      <c r="AA432" s="870">
        <v>0</v>
      </c>
      <c r="AB432" s="870">
        <v>0</v>
      </c>
      <c r="AC432" s="870">
        <v>0</v>
      </c>
      <c r="AD432" s="870">
        <v>0</v>
      </c>
      <c r="AE432" s="870">
        <v>0</v>
      </c>
    </row>
    <row r="433" spans="1:31">
      <c r="A433" s="870" t="s">
        <v>1852</v>
      </c>
      <c r="B433" s="870">
        <v>14</v>
      </c>
      <c r="C433" s="870">
        <v>1408</v>
      </c>
      <c r="D433" s="870">
        <v>140805</v>
      </c>
      <c r="E433" s="870">
        <v>1408059800</v>
      </c>
      <c r="F433" s="870" t="s">
        <v>3949</v>
      </c>
      <c r="G433" s="870">
        <v>-2565614889</v>
      </c>
      <c r="H433" s="870">
        <v>0</v>
      </c>
      <c r="I433" s="870">
        <v>-2565614888.6799998</v>
      </c>
      <c r="J433" s="870">
        <v>0.32000017166137695</v>
      </c>
      <c r="K433" s="870">
        <v>0</v>
      </c>
      <c r="L433" s="870">
        <v>0.32000017166137695</v>
      </c>
      <c r="M433" s="870">
        <v>0</v>
      </c>
      <c r="N433" s="870">
        <v>0</v>
      </c>
      <c r="O433" s="870">
        <v>0.32000017166137695</v>
      </c>
      <c r="P433" s="870">
        <v>0.11840006351470947</v>
      </c>
      <c r="Q433" s="870">
        <v>0</v>
      </c>
      <c r="R433" s="870">
        <v>0</v>
      </c>
      <c r="S433" s="870">
        <v>0</v>
      </c>
      <c r="T433" s="870">
        <v>0</v>
      </c>
      <c r="U433" s="870">
        <v>0</v>
      </c>
      <c r="V433" s="870">
        <v>0</v>
      </c>
      <c r="W433" s="870">
        <v>0</v>
      </c>
      <c r="X433" s="870">
        <v>0.11840006351470947</v>
      </c>
      <c r="Y433" s="870">
        <v>0.37</v>
      </c>
      <c r="Z433" s="870">
        <v>0.11840006351470947</v>
      </c>
      <c r="AA433" s="870">
        <v>0</v>
      </c>
      <c r="AB433" s="870">
        <v>0.11840006351470947</v>
      </c>
      <c r="AC433" s="870">
        <v>0</v>
      </c>
      <c r="AD433" s="870">
        <v>0</v>
      </c>
      <c r="AE433" s="870">
        <v>0</v>
      </c>
    </row>
    <row r="434" spans="1:31">
      <c r="A434" s="870" t="s">
        <v>1852</v>
      </c>
      <c r="B434" s="870">
        <v>14</v>
      </c>
      <c r="C434" s="870">
        <v>1408</v>
      </c>
      <c r="D434" s="870">
        <v>140805</v>
      </c>
      <c r="E434" s="870">
        <v>1408059801</v>
      </c>
      <c r="F434" s="870" t="s">
        <v>3950</v>
      </c>
      <c r="G434" s="870">
        <v>-4071736944954</v>
      </c>
      <c r="H434" s="870">
        <v>0</v>
      </c>
      <c r="I434" s="870">
        <v>-4071736944954.2998</v>
      </c>
      <c r="J434" s="870">
        <v>-0.2998046875</v>
      </c>
      <c r="K434" s="870">
        <v>0</v>
      </c>
      <c r="L434" s="870">
        <v>0</v>
      </c>
      <c r="M434" s="870">
        <v>-0.2998046875</v>
      </c>
      <c r="N434" s="870">
        <v>0</v>
      </c>
      <c r="O434" s="870">
        <v>-0.2998046875</v>
      </c>
      <c r="P434" s="870">
        <v>-0.110927734375</v>
      </c>
      <c r="Q434" s="870">
        <v>0</v>
      </c>
      <c r="R434" s="870">
        <v>0</v>
      </c>
      <c r="S434" s="870">
        <v>0</v>
      </c>
      <c r="T434" s="870">
        <v>0</v>
      </c>
      <c r="U434" s="870">
        <v>0</v>
      </c>
      <c r="V434" s="870">
        <v>0</v>
      </c>
      <c r="W434" s="870">
        <v>0</v>
      </c>
      <c r="X434" s="870">
        <v>-0.110927734375</v>
      </c>
      <c r="Y434" s="870">
        <v>0.37</v>
      </c>
      <c r="Z434" s="870">
        <v>0</v>
      </c>
      <c r="AA434" s="870">
        <v>-0.110927734375</v>
      </c>
      <c r="AB434" s="870">
        <v>0</v>
      </c>
      <c r="AC434" s="870">
        <v>-0.110927734375</v>
      </c>
      <c r="AD434" s="870">
        <v>0</v>
      </c>
      <c r="AE434" s="870">
        <v>0</v>
      </c>
    </row>
    <row r="435" spans="1:31">
      <c r="A435" s="870" t="s">
        <v>1852</v>
      </c>
      <c r="B435" s="870">
        <v>14</v>
      </c>
      <c r="C435" s="870">
        <v>1408</v>
      </c>
      <c r="D435" s="870">
        <v>140805</v>
      </c>
      <c r="E435" s="870">
        <v>1408059802</v>
      </c>
      <c r="F435" s="870" t="s">
        <v>3951</v>
      </c>
      <c r="G435" s="870">
        <v>-121532577066</v>
      </c>
      <c r="H435" s="870">
        <v>0</v>
      </c>
      <c r="I435" s="870">
        <v>-121532577066.28999</v>
      </c>
      <c r="J435" s="870">
        <v>-0.2899932861328125</v>
      </c>
      <c r="K435" s="870">
        <v>0</v>
      </c>
      <c r="L435" s="870">
        <v>0</v>
      </c>
      <c r="M435" s="870">
        <v>-0.2899932861328125</v>
      </c>
      <c r="N435" s="870">
        <v>0</v>
      </c>
      <c r="O435" s="870">
        <v>-0.2899932861328125</v>
      </c>
      <c r="P435" s="870">
        <v>-0.10729751586914063</v>
      </c>
      <c r="Q435" s="870">
        <v>0</v>
      </c>
      <c r="R435" s="870">
        <v>0</v>
      </c>
      <c r="S435" s="870">
        <v>0</v>
      </c>
      <c r="T435" s="870">
        <v>0</v>
      </c>
      <c r="U435" s="870">
        <v>0</v>
      </c>
      <c r="V435" s="870">
        <v>0</v>
      </c>
      <c r="W435" s="870">
        <v>0</v>
      </c>
      <c r="X435" s="870">
        <v>-0.10729751586914063</v>
      </c>
      <c r="Y435" s="870">
        <v>0.37</v>
      </c>
      <c r="Z435" s="870">
        <v>0</v>
      </c>
      <c r="AA435" s="870">
        <v>-0.10729751586914063</v>
      </c>
      <c r="AB435" s="870">
        <v>0</v>
      </c>
      <c r="AC435" s="870">
        <v>-0.10729751586914063</v>
      </c>
      <c r="AD435" s="870">
        <v>0</v>
      </c>
      <c r="AE435" s="870">
        <v>0</v>
      </c>
    </row>
    <row r="436" spans="1:31">
      <c r="A436" s="870" t="s">
        <v>1891</v>
      </c>
      <c r="B436" s="870">
        <v>14</v>
      </c>
      <c r="C436" s="870">
        <v>1408</v>
      </c>
      <c r="D436" s="870">
        <v>140805</v>
      </c>
      <c r="E436" s="870">
        <v>1408059804</v>
      </c>
      <c r="F436" s="870" t="s">
        <v>3952</v>
      </c>
      <c r="G436" s="870">
        <v>-484434077</v>
      </c>
      <c r="H436" s="870">
        <v>0</v>
      </c>
      <c r="I436" s="870">
        <v>-484434076.81</v>
      </c>
      <c r="J436" s="870">
        <v>0.18999999761581421</v>
      </c>
      <c r="K436" s="870">
        <v>0</v>
      </c>
      <c r="L436" s="870">
        <v>0.18999999761581421</v>
      </c>
      <c r="M436" s="870">
        <v>0</v>
      </c>
      <c r="N436" s="870">
        <v>0</v>
      </c>
      <c r="O436" s="870">
        <v>0.18999999761581421</v>
      </c>
      <c r="P436" s="870">
        <v>7.0299999117851258E-2</v>
      </c>
      <c r="Q436" s="870">
        <v>0</v>
      </c>
      <c r="R436" s="870">
        <v>0</v>
      </c>
      <c r="S436" s="870">
        <v>0</v>
      </c>
      <c r="T436" s="870">
        <v>0</v>
      </c>
      <c r="U436" s="870">
        <v>0</v>
      </c>
      <c r="V436" s="870">
        <v>0</v>
      </c>
      <c r="W436" s="870">
        <v>0</v>
      </c>
      <c r="X436" s="870">
        <v>7.0299999117851258E-2</v>
      </c>
      <c r="Y436" s="870">
        <v>0.37</v>
      </c>
      <c r="Z436" s="870">
        <v>7.0299999117851258E-2</v>
      </c>
      <c r="AA436" s="870">
        <v>0</v>
      </c>
      <c r="AB436" s="870">
        <v>7.0299999117851258E-2</v>
      </c>
      <c r="AC436" s="870">
        <v>0</v>
      </c>
      <c r="AD436" s="870">
        <v>0</v>
      </c>
      <c r="AE436" s="870">
        <v>0</v>
      </c>
    </row>
    <row r="437" spans="1:31">
      <c r="A437" s="870" t="s">
        <v>1852</v>
      </c>
      <c r="B437" s="870">
        <v>14</v>
      </c>
      <c r="C437" s="870">
        <v>1408</v>
      </c>
      <c r="D437" s="870">
        <v>140805</v>
      </c>
      <c r="E437" s="870">
        <v>1408059805</v>
      </c>
      <c r="F437" s="870" t="s">
        <v>3953</v>
      </c>
      <c r="G437" s="870">
        <v>518671917</v>
      </c>
      <c r="H437" s="870">
        <v>0</v>
      </c>
      <c r="I437" s="870">
        <v>518671916.74000001</v>
      </c>
      <c r="J437" s="870">
        <v>-0.25999999046325684</v>
      </c>
      <c r="K437" s="870">
        <v>0</v>
      </c>
      <c r="L437" s="870">
        <v>0</v>
      </c>
      <c r="M437" s="870">
        <v>-0.25999999046325684</v>
      </c>
      <c r="N437" s="870">
        <v>0</v>
      </c>
      <c r="O437" s="870">
        <v>-0.25999999046325684</v>
      </c>
      <c r="P437" s="870">
        <v>-9.6199996471405022E-2</v>
      </c>
      <c r="Q437" s="870">
        <v>0</v>
      </c>
      <c r="R437" s="870">
        <v>0</v>
      </c>
      <c r="S437" s="870">
        <v>0</v>
      </c>
      <c r="T437" s="870">
        <v>0</v>
      </c>
      <c r="U437" s="870">
        <v>0</v>
      </c>
      <c r="V437" s="870">
        <v>0</v>
      </c>
      <c r="W437" s="870">
        <v>0</v>
      </c>
      <c r="X437" s="870">
        <v>-9.6199996471405022E-2</v>
      </c>
      <c r="Y437" s="870">
        <v>0.37</v>
      </c>
      <c r="Z437" s="870">
        <v>0</v>
      </c>
      <c r="AA437" s="870">
        <v>-9.6199996471405022E-2</v>
      </c>
      <c r="AB437" s="870">
        <v>0</v>
      </c>
      <c r="AC437" s="870">
        <v>-9.6199996471405022E-2</v>
      </c>
      <c r="AD437" s="870">
        <v>0</v>
      </c>
      <c r="AE437" s="870">
        <v>0</v>
      </c>
    </row>
    <row r="438" spans="1:31">
      <c r="A438" s="870" t="s">
        <v>1852</v>
      </c>
      <c r="B438" s="870">
        <v>14</v>
      </c>
      <c r="C438" s="870">
        <v>1408</v>
      </c>
      <c r="D438" s="870">
        <v>140805</v>
      </c>
      <c r="E438" s="870">
        <v>1408059806</v>
      </c>
      <c r="F438" s="870" t="s">
        <v>3954</v>
      </c>
      <c r="G438" s="870">
        <v>3504134365675</v>
      </c>
      <c r="H438" s="870">
        <v>0</v>
      </c>
      <c r="I438" s="870">
        <v>3504134365675.3101</v>
      </c>
      <c r="J438" s="870">
        <v>0.31005859375</v>
      </c>
      <c r="K438" s="870">
        <v>0</v>
      </c>
      <c r="L438" s="870">
        <v>0.31005859375</v>
      </c>
      <c r="M438" s="870">
        <v>0</v>
      </c>
      <c r="N438" s="870">
        <v>0</v>
      </c>
      <c r="O438" s="870">
        <v>0.31005859375</v>
      </c>
      <c r="P438" s="870">
        <v>0.11472167968749999</v>
      </c>
      <c r="Q438" s="870">
        <v>0</v>
      </c>
      <c r="R438" s="870">
        <v>0</v>
      </c>
      <c r="S438" s="870">
        <v>0</v>
      </c>
      <c r="T438" s="870">
        <v>0</v>
      </c>
      <c r="U438" s="870">
        <v>0</v>
      </c>
      <c r="V438" s="870">
        <v>0</v>
      </c>
      <c r="W438" s="870">
        <v>0</v>
      </c>
      <c r="X438" s="870">
        <v>0.11472167968749999</v>
      </c>
      <c r="Y438" s="870">
        <v>0.37</v>
      </c>
      <c r="Z438" s="870">
        <v>0.11472167968749999</v>
      </c>
      <c r="AA438" s="870">
        <v>0</v>
      </c>
      <c r="AB438" s="870">
        <v>0.11472167968749999</v>
      </c>
      <c r="AC438" s="870">
        <v>0</v>
      </c>
      <c r="AD438" s="870">
        <v>0</v>
      </c>
      <c r="AE438" s="870">
        <v>0</v>
      </c>
    </row>
    <row r="439" spans="1:31">
      <c r="A439" s="870" t="s">
        <v>1852</v>
      </c>
      <c r="B439" s="870">
        <v>14</v>
      </c>
      <c r="C439" s="870">
        <v>1408</v>
      </c>
      <c r="D439" s="870">
        <v>140805</v>
      </c>
      <c r="E439" s="870">
        <v>1408059807</v>
      </c>
      <c r="F439" s="870" t="s">
        <v>3955</v>
      </c>
      <c r="G439" s="870">
        <v>60765276558</v>
      </c>
      <c r="H439" s="870">
        <v>0</v>
      </c>
      <c r="I439" s="870">
        <v>60765276558.470001</v>
      </c>
      <c r="J439" s="870">
        <v>0.470001220703125</v>
      </c>
      <c r="K439" s="870">
        <v>0</v>
      </c>
      <c r="L439" s="870">
        <v>0.470001220703125</v>
      </c>
      <c r="M439" s="870">
        <v>0</v>
      </c>
      <c r="N439" s="870">
        <v>0</v>
      </c>
      <c r="O439" s="870">
        <v>0.470001220703125</v>
      </c>
      <c r="P439" s="870">
        <v>0.17390045166015625</v>
      </c>
      <c r="Q439" s="870">
        <v>0</v>
      </c>
      <c r="R439" s="870">
        <v>0</v>
      </c>
      <c r="S439" s="870">
        <v>0</v>
      </c>
      <c r="T439" s="870">
        <v>0</v>
      </c>
      <c r="U439" s="870">
        <v>0</v>
      </c>
      <c r="V439" s="870">
        <v>0</v>
      </c>
      <c r="W439" s="870">
        <v>0</v>
      </c>
      <c r="X439" s="870">
        <v>0.17390045166015625</v>
      </c>
      <c r="Y439" s="870">
        <v>0.37</v>
      </c>
      <c r="Z439" s="870">
        <v>0.17390045166015625</v>
      </c>
      <c r="AA439" s="870">
        <v>0</v>
      </c>
      <c r="AB439" s="870">
        <v>0.17390045166015625</v>
      </c>
      <c r="AC439" s="870">
        <v>0</v>
      </c>
      <c r="AD439" s="870">
        <v>0</v>
      </c>
      <c r="AE439" s="870">
        <v>0</v>
      </c>
    </row>
    <row r="440" spans="1:31">
      <c r="A440" s="870" t="s">
        <v>1891</v>
      </c>
      <c r="B440" s="870">
        <v>14</v>
      </c>
      <c r="C440" s="870">
        <v>1408</v>
      </c>
      <c r="D440" s="870">
        <v>140805</v>
      </c>
      <c r="E440" s="870">
        <v>1408059809</v>
      </c>
      <c r="F440" s="870" t="s">
        <v>3956</v>
      </c>
      <c r="G440" s="870">
        <v>950524954</v>
      </c>
      <c r="H440" s="870">
        <v>0</v>
      </c>
      <c r="I440" s="870">
        <v>950524953.88999999</v>
      </c>
      <c r="J440" s="870">
        <v>-0.11000001430511475</v>
      </c>
      <c r="K440" s="870">
        <v>0</v>
      </c>
      <c r="L440" s="870">
        <v>0</v>
      </c>
      <c r="M440" s="870">
        <v>-0.11000001430511475</v>
      </c>
      <c r="N440" s="870">
        <v>0</v>
      </c>
      <c r="O440" s="870">
        <v>-0.11000001430511475</v>
      </c>
      <c r="P440" s="870">
        <v>-4.0700005292892458E-2</v>
      </c>
      <c r="Q440" s="870">
        <v>0</v>
      </c>
      <c r="R440" s="870">
        <v>0</v>
      </c>
      <c r="S440" s="870">
        <v>0</v>
      </c>
      <c r="T440" s="870">
        <v>0</v>
      </c>
      <c r="U440" s="870">
        <v>0</v>
      </c>
      <c r="V440" s="870">
        <v>0</v>
      </c>
      <c r="W440" s="870">
        <v>0</v>
      </c>
      <c r="X440" s="870">
        <v>-4.0700005292892458E-2</v>
      </c>
      <c r="Y440" s="870">
        <v>0.37</v>
      </c>
      <c r="Z440" s="870">
        <v>0</v>
      </c>
      <c r="AA440" s="870">
        <v>-4.0700005292892458E-2</v>
      </c>
      <c r="AB440" s="870">
        <v>0</v>
      </c>
      <c r="AC440" s="870">
        <v>-4.0700005292892458E-2</v>
      </c>
      <c r="AD440" s="870">
        <v>0</v>
      </c>
      <c r="AE440" s="870">
        <v>0</v>
      </c>
    </row>
    <row r="441" spans="1:31">
      <c r="A441" s="870" t="s">
        <v>1852</v>
      </c>
      <c r="B441" s="870">
        <v>14</v>
      </c>
      <c r="C441" s="870">
        <v>1408</v>
      </c>
      <c r="D441" s="870">
        <v>140805</v>
      </c>
      <c r="E441" s="870">
        <v>1408059820</v>
      </c>
      <c r="F441" s="870" t="s">
        <v>3170</v>
      </c>
      <c r="G441" s="870">
        <v>494394588</v>
      </c>
      <c r="H441" s="870">
        <v>0</v>
      </c>
      <c r="I441" s="870">
        <v>494394587.80000001</v>
      </c>
      <c r="J441" s="870">
        <v>-0.19999998807907104</v>
      </c>
      <c r="K441" s="870">
        <v>0</v>
      </c>
      <c r="L441" s="870">
        <v>0</v>
      </c>
      <c r="M441" s="870">
        <v>-0.19999998807907104</v>
      </c>
      <c r="N441" s="870">
        <v>0</v>
      </c>
      <c r="O441" s="870">
        <v>-0.19999998807907104</v>
      </c>
      <c r="P441" s="870">
        <v>-7.3999995589256282E-2</v>
      </c>
      <c r="Q441" s="870">
        <v>0</v>
      </c>
      <c r="R441" s="870">
        <v>0</v>
      </c>
      <c r="S441" s="870">
        <v>0</v>
      </c>
      <c r="T441" s="870">
        <v>0</v>
      </c>
      <c r="U441" s="870">
        <v>0</v>
      </c>
      <c r="V441" s="870">
        <v>0</v>
      </c>
      <c r="W441" s="870">
        <v>0</v>
      </c>
      <c r="X441" s="870">
        <v>-7.3999995589256282E-2</v>
      </c>
      <c r="Y441" s="870">
        <v>0.37</v>
      </c>
      <c r="Z441" s="870">
        <v>0</v>
      </c>
      <c r="AA441" s="870">
        <v>-7.3999995589256282E-2</v>
      </c>
      <c r="AB441" s="870">
        <v>0</v>
      </c>
      <c r="AC441" s="870">
        <v>-7.3999995589256282E-2</v>
      </c>
      <c r="AD441" s="870">
        <v>0</v>
      </c>
      <c r="AE441" s="870">
        <v>0</v>
      </c>
    </row>
    <row r="442" spans="1:31">
      <c r="A442" s="870" t="s">
        <v>1852</v>
      </c>
      <c r="B442" s="870">
        <v>14</v>
      </c>
      <c r="C442" s="870">
        <v>1408</v>
      </c>
      <c r="D442" s="870">
        <v>140805</v>
      </c>
      <c r="E442" s="870">
        <v>1408059900</v>
      </c>
      <c r="F442" s="870" t="s">
        <v>3957</v>
      </c>
      <c r="G442" s="870">
        <v>-398599591492</v>
      </c>
      <c r="H442" s="870">
        <v>0</v>
      </c>
      <c r="I442" s="870">
        <v>-398599591492.48999</v>
      </c>
      <c r="J442" s="870">
        <v>-0.489990234375</v>
      </c>
      <c r="K442" s="870">
        <v>0</v>
      </c>
      <c r="L442" s="870">
        <v>0</v>
      </c>
      <c r="M442" s="870">
        <v>-0.489990234375</v>
      </c>
      <c r="N442" s="870">
        <v>0</v>
      </c>
      <c r="O442" s="870">
        <v>-0.489990234375</v>
      </c>
      <c r="P442" s="870">
        <v>-0.18129638671875001</v>
      </c>
      <c r="Q442" s="870">
        <v>0</v>
      </c>
      <c r="R442" s="870">
        <v>0</v>
      </c>
      <c r="S442" s="870">
        <v>0</v>
      </c>
      <c r="T442" s="870">
        <v>0</v>
      </c>
      <c r="U442" s="870">
        <v>0</v>
      </c>
      <c r="V442" s="870">
        <v>0</v>
      </c>
      <c r="W442" s="870">
        <v>0</v>
      </c>
      <c r="X442" s="870">
        <v>-0.18129638671875001</v>
      </c>
      <c r="Y442" s="870">
        <v>0.37</v>
      </c>
      <c r="Z442" s="870">
        <v>0</v>
      </c>
      <c r="AA442" s="870">
        <v>-0.18129638671875001</v>
      </c>
      <c r="AB442" s="870">
        <v>0</v>
      </c>
      <c r="AC442" s="870">
        <v>-0.18129638671875001</v>
      </c>
      <c r="AD442" s="870">
        <v>0</v>
      </c>
      <c r="AE442" s="870">
        <v>0</v>
      </c>
    </row>
    <row r="443" spans="1:31">
      <c r="A443" s="870" t="s">
        <v>1852</v>
      </c>
      <c r="B443" s="870">
        <v>14</v>
      </c>
      <c r="C443" s="870">
        <v>1408</v>
      </c>
      <c r="D443" s="870">
        <v>140805</v>
      </c>
      <c r="E443" s="870">
        <v>1408059904</v>
      </c>
      <c r="F443" s="870" t="s">
        <v>3958</v>
      </c>
      <c r="G443" s="870">
        <v>371981603407</v>
      </c>
      <c r="H443" s="870">
        <v>0</v>
      </c>
      <c r="I443" s="870">
        <v>371981603406.73999</v>
      </c>
      <c r="J443" s="870">
        <v>-0.260009765625</v>
      </c>
      <c r="K443" s="870">
        <v>0</v>
      </c>
      <c r="L443" s="870">
        <v>0</v>
      </c>
      <c r="M443" s="870">
        <v>-0.260009765625</v>
      </c>
      <c r="N443" s="870">
        <v>0</v>
      </c>
      <c r="O443" s="870">
        <v>-0.260009765625</v>
      </c>
      <c r="P443" s="870">
        <v>-9.6203613281250003E-2</v>
      </c>
      <c r="Q443" s="870">
        <v>0</v>
      </c>
      <c r="R443" s="870">
        <v>0</v>
      </c>
      <c r="S443" s="870">
        <v>0</v>
      </c>
      <c r="T443" s="870">
        <v>0</v>
      </c>
      <c r="U443" s="870">
        <v>0</v>
      </c>
      <c r="V443" s="870">
        <v>0</v>
      </c>
      <c r="W443" s="870">
        <v>0</v>
      </c>
      <c r="X443" s="870">
        <v>-9.6203613281250003E-2</v>
      </c>
      <c r="Y443" s="870">
        <v>0.37</v>
      </c>
      <c r="Z443" s="870">
        <v>0</v>
      </c>
      <c r="AA443" s="870">
        <v>-9.6203613281250003E-2</v>
      </c>
      <c r="AB443" s="870">
        <v>0</v>
      </c>
      <c r="AC443" s="870">
        <v>-9.6203613281250003E-2</v>
      </c>
      <c r="AD443" s="870">
        <v>0</v>
      </c>
      <c r="AE443" s="870">
        <v>0</v>
      </c>
    </row>
    <row r="444" spans="1:31">
      <c r="A444" s="870" t="s">
        <v>1852</v>
      </c>
      <c r="B444" s="870">
        <v>14</v>
      </c>
      <c r="C444" s="870">
        <v>1408</v>
      </c>
      <c r="D444" s="870">
        <v>140805</v>
      </c>
      <c r="E444" s="870">
        <v>1408059905</v>
      </c>
      <c r="F444" s="870" t="s">
        <v>3959</v>
      </c>
      <c r="G444" s="870">
        <v>0</v>
      </c>
      <c r="H444" s="870">
        <v>0</v>
      </c>
      <c r="I444" s="870">
        <v>0</v>
      </c>
      <c r="J444" s="870">
        <v>0</v>
      </c>
      <c r="K444" s="870">
        <v>0</v>
      </c>
      <c r="L444" s="870">
        <v>0</v>
      </c>
      <c r="M444" s="870">
        <v>0</v>
      </c>
      <c r="N444" s="870">
        <v>0</v>
      </c>
      <c r="O444" s="870">
        <v>0</v>
      </c>
      <c r="P444" s="870">
        <v>0</v>
      </c>
      <c r="Q444" s="870">
        <v>0</v>
      </c>
      <c r="R444" s="870">
        <v>0</v>
      </c>
      <c r="S444" s="870">
        <v>0</v>
      </c>
      <c r="T444" s="870">
        <v>0</v>
      </c>
      <c r="U444" s="870">
        <v>0</v>
      </c>
      <c r="V444" s="870">
        <v>0</v>
      </c>
      <c r="W444" s="870">
        <v>0</v>
      </c>
      <c r="X444" s="870">
        <v>0</v>
      </c>
      <c r="Y444" s="870">
        <v>0</v>
      </c>
      <c r="Z444" s="870">
        <v>0</v>
      </c>
      <c r="AA444" s="870">
        <v>0</v>
      </c>
      <c r="AB444" s="870">
        <v>0</v>
      </c>
      <c r="AC444" s="870">
        <v>0</v>
      </c>
      <c r="AD444" s="870">
        <v>0</v>
      </c>
      <c r="AE444" s="870">
        <v>0</v>
      </c>
    </row>
    <row r="445" spans="1:31">
      <c r="A445" s="870" t="s">
        <v>1852</v>
      </c>
      <c r="B445" s="870">
        <v>14</v>
      </c>
      <c r="C445" s="870">
        <v>1408</v>
      </c>
      <c r="D445" s="870">
        <v>140810</v>
      </c>
      <c r="E445" s="870">
        <v>1408107120</v>
      </c>
      <c r="F445" s="870" t="s">
        <v>1895</v>
      </c>
      <c r="G445" s="870">
        <v>0</v>
      </c>
      <c r="H445" s="870">
        <v>0</v>
      </c>
      <c r="I445" s="870">
        <v>0</v>
      </c>
      <c r="J445" s="870">
        <v>0</v>
      </c>
      <c r="K445" s="870">
        <v>0</v>
      </c>
      <c r="L445" s="870">
        <v>0</v>
      </c>
      <c r="M445" s="870">
        <v>0</v>
      </c>
      <c r="N445" s="870">
        <v>0</v>
      </c>
      <c r="O445" s="870">
        <v>0</v>
      </c>
      <c r="P445" s="870">
        <v>0</v>
      </c>
      <c r="Q445" s="870">
        <v>0</v>
      </c>
      <c r="R445" s="870">
        <v>0</v>
      </c>
      <c r="S445" s="870">
        <v>0</v>
      </c>
      <c r="T445" s="870">
        <v>0</v>
      </c>
      <c r="U445" s="870">
        <v>0</v>
      </c>
      <c r="V445" s="870">
        <v>0</v>
      </c>
      <c r="W445" s="870">
        <v>0</v>
      </c>
      <c r="X445" s="870">
        <v>0</v>
      </c>
      <c r="Y445" s="870">
        <v>0</v>
      </c>
      <c r="Z445" s="870">
        <v>0</v>
      </c>
      <c r="AA445" s="870">
        <v>0</v>
      </c>
      <c r="AB445" s="870">
        <v>0</v>
      </c>
      <c r="AC445" s="870">
        <v>0</v>
      </c>
      <c r="AD445" s="870">
        <v>0</v>
      </c>
      <c r="AE445" s="870">
        <v>0</v>
      </c>
    </row>
    <row r="446" spans="1:31">
      <c r="A446" s="870" t="s">
        <v>1852</v>
      </c>
      <c r="B446" s="870">
        <v>14</v>
      </c>
      <c r="C446" s="870">
        <v>1408</v>
      </c>
      <c r="D446" s="870">
        <v>140810</v>
      </c>
      <c r="E446" s="870">
        <v>1408107200</v>
      </c>
      <c r="F446" s="870" t="s">
        <v>3960</v>
      </c>
      <c r="G446" s="870">
        <v>0</v>
      </c>
      <c r="H446" s="870">
        <v>0</v>
      </c>
      <c r="I446" s="870">
        <v>0</v>
      </c>
      <c r="J446" s="870">
        <v>0</v>
      </c>
      <c r="K446" s="870">
        <v>0</v>
      </c>
      <c r="L446" s="870">
        <v>0</v>
      </c>
      <c r="M446" s="870">
        <v>0</v>
      </c>
      <c r="N446" s="870">
        <v>0</v>
      </c>
      <c r="O446" s="870">
        <v>0</v>
      </c>
      <c r="P446" s="870">
        <v>0</v>
      </c>
      <c r="Q446" s="870">
        <v>0</v>
      </c>
      <c r="R446" s="870">
        <v>0</v>
      </c>
      <c r="S446" s="870">
        <v>0</v>
      </c>
      <c r="T446" s="870">
        <v>0</v>
      </c>
      <c r="U446" s="870">
        <v>0</v>
      </c>
      <c r="V446" s="870">
        <v>0</v>
      </c>
      <c r="W446" s="870">
        <v>0</v>
      </c>
      <c r="X446" s="870">
        <v>0</v>
      </c>
      <c r="Y446" s="870">
        <v>0</v>
      </c>
      <c r="Z446" s="870">
        <v>0</v>
      </c>
      <c r="AA446" s="870">
        <v>0</v>
      </c>
      <c r="AB446" s="870">
        <v>0</v>
      </c>
      <c r="AC446" s="870">
        <v>0</v>
      </c>
      <c r="AD446" s="870">
        <v>0</v>
      </c>
      <c r="AE446" s="870">
        <v>0</v>
      </c>
    </row>
    <row r="447" spans="1:31">
      <c r="A447" s="870" t="s">
        <v>1891</v>
      </c>
      <c r="B447" s="870">
        <v>14</v>
      </c>
      <c r="C447" s="870">
        <v>1408</v>
      </c>
      <c r="D447" s="870">
        <v>140810</v>
      </c>
      <c r="E447" s="870">
        <v>1408107201</v>
      </c>
      <c r="F447" s="870" t="s">
        <v>592</v>
      </c>
      <c r="G447" s="870">
        <v>24439270</v>
      </c>
      <c r="H447" s="870">
        <v>0</v>
      </c>
      <c r="I447" s="870">
        <v>0</v>
      </c>
      <c r="J447" s="870">
        <v>-24439270</v>
      </c>
      <c r="K447" s="870">
        <v>0</v>
      </c>
      <c r="L447" s="870">
        <v>0</v>
      </c>
      <c r="M447" s="870">
        <v>-24439270</v>
      </c>
      <c r="N447" s="870">
        <v>0</v>
      </c>
      <c r="O447" s="870">
        <v>-24439270</v>
      </c>
      <c r="P447" s="870">
        <v>-9042529.9000000004</v>
      </c>
      <c r="Q447" s="870">
        <v>0</v>
      </c>
      <c r="R447" s="870">
        <v>0</v>
      </c>
      <c r="S447" s="870">
        <v>0</v>
      </c>
      <c r="T447" s="870">
        <v>0</v>
      </c>
      <c r="U447" s="870">
        <v>0</v>
      </c>
      <c r="V447" s="870">
        <v>0</v>
      </c>
      <c r="W447" s="870">
        <v>0</v>
      </c>
      <c r="X447" s="870">
        <v>-9042529.9000000004</v>
      </c>
      <c r="Y447" s="870">
        <v>0.37</v>
      </c>
      <c r="Z447" s="870">
        <v>0</v>
      </c>
      <c r="AA447" s="870">
        <v>-9042529.9000000004</v>
      </c>
      <c r="AB447" s="870">
        <v>0</v>
      </c>
      <c r="AC447" s="870">
        <v>-9042529.9000000004</v>
      </c>
      <c r="AD447" s="870">
        <v>0</v>
      </c>
      <c r="AE447" s="870">
        <v>0</v>
      </c>
    </row>
    <row r="448" spans="1:31">
      <c r="A448" s="870" t="s">
        <v>1852</v>
      </c>
      <c r="B448" s="870">
        <v>14</v>
      </c>
      <c r="C448" s="870">
        <v>1408</v>
      </c>
      <c r="D448" s="870">
        <v>140810</v>
      </c>
      <c r="E448" s="870">
        <v>1408109001</v>
      </c>
      <c r="F448" s="870" t="s">
        <v>593</v>
      </c>
      <c r="G448" s="870">
        <v>14777764357</v>
      </c>
      <c r="H448" s="870">
        <v>0</v>
      </c>
      <c r="I448" s="870">
        <v>14777764356.92</v>
      </c>
      <c r="J448" s="870">
        <v>-7.9999923706054688E-2</v>
      </c>
      <c r="K448" s="870">
        <v>0</v>
      </c>
      <c r="L448" s="870">
        <v>0</v>
      </c>
      <c r="M448" s="870">
        <v>-7.9999923706054688E-2</v>
      </c>
      <c r="N448" s="870">
        <v>0</v>
      </c>
      <c r="O448" s="870">
        <v>-7.9999923706054688E-2</v>
      </c>
      <c r="P448" s="870">
        <v>-2.9599971771240234E-2</v>
      </c>
      <c r="Q448" s="870">
        <v>0</v>
      </c>
      <c r="R448" s="870">
        <v>0</v>
      </c>
      <c r="S448" s="870">
        <v>0</v>
      </c>
      <c r="T448" s="870">
        <v>0</v>
      </c>
      <c r="U448" s="870">
        <v>0</v>
      </c>
      <c r="V448" s="870">
        <v>0</v>
      </c>
      <c r="W448" s="870">
        <v>0</v>
      </c>
      <c r="X448" s="870">
        <v>-2.9599971771240234E-2</v>
      </c>
      <c r="Y448" s="870">
        <v>0.37</v>
      </c>
      <c r="Z448" s="870">
        <v>0</v>
      </c>
      <c r="AA448" s="870">
        <v>-2.9599971771240234E-2</v>
      </c>
      <c r="AB448" s="870">
        <v>0</v>
      </c>
      <c r="AC448" s="870">
        <v>-2.9599971771240234E-2</v>
      </c>
      <c r="AD448" s="870">
        <v>0</v>
      </c>
      <c r="AE448" s="870">
        <v>0</v>
      </c>
    </row>
    <row r="449" spans="1:31">
      <c r="A449" s="870" t="s">
        <v>1852</v>
      </c>
      <c r="B449" s="870">
        <v>14</v>
      </c>
      <c r="C449" s="870">
        <v>1408</v>
      </c>
      <c r="D449" s="870">
        <v>140810</v>
      </c>
      <c r="E449" s="870">
        <v>1408109003</v>
      </c>
      <c r="F449" s="870" t="s">
        <v>594</v>
      </c>
      <c r="G449" s="870">
        <v>222005844481</v>
      </c>
      <c r="H449" s="870">
        <v>0</v>
      </c>
      <c r="I449" s="870">
        <v>222005844480.69</v>
      </c>
      <c r="J449" s="870">
        <v>-0.30999755859375</v>
      </c>
      <c r="K449" s="870">
        <v>0</v>
      </c>
      <c r="L449" s="870">
        <v>0</v>
      </c>
      <c r="M449" s="870">
        <v>-0.30999755859375</v>
      </c>
      <c r="N449" s="870">
        <v>0</v>
      </c>
      <c r="O449" s="870">
        <v>-0.30999755859375</v>
      </c>
      <c r="P449" s="870">
        <v>-0.1146990966796875</v>
      </c>
      <c r="Q449" s="870">
        <v>0</v>
      </c>
      <c r="R449" s="870">
        <v>0</v>
      </c>
      <c r="S449" s="870">
        <v>0</v>
      </c>
      <c r="T449" s="870">
        <v>0</v>
      </c>
      <c r="U449" s="870">
        <v>0</v>
      </c>
      <c r="V449" s="870">
        <v>0</v>
      </c>
      <c r="W449" s="870">
        <v>0</v>
      </c>
      <c r="X449" s="870">
        <v>-0.1146990966796875</v>
      </c>
      <c r="Y449" s="870">
        <v>0.37</v>
      </c>
      <c r="Z449" s="870">
        <v>0</v>
      </c>
      <c r="AA449" s="870">
        <v>-0.1146990966796875</v>
      </c>
      <c r="AB449" s="870">
        <v>0</v>
      </c>
      <c r="AC449" s="870">
        <v>-0.1146990966796875</v>
      </c>
      <c r="AD449" s="870">
        <v>0</v>
      </c>
      <c r="AE449" s="870">
        <v>0</v>
      </c>
    </row>
    <row r="450" spans="1:31">
      <c r="A450" s="870" t="s">
        <v>1852</v>
      </c>
      <c r="B450" s="870">
        <v>14</v>
      </c>
      <c r="C450" s="870">
        <v>1408</v>
      </c>
      <c r="D450" s="870">
        <v>140810</v>
      </c>
      <c r="E450" s="870">
        <v>1408109020</v>
      </c>
      <c r="F450" s="870" t="s">
        <v>595</v>
      </c>
      <c r="G450" s="870">
        <v>612581799</v>
      </c>
      <c r="H450" s="870">
        <v>0</v>
      </c>
      <c r="I450" s="870">
        <v>612581799.08000004</v>
      </c>
      <c r="J450" s="870">
        <v>8.0000042915344238E-2</v>
      </c>
      <c r="K450" s="870">
        <v>0</v>
      </c>
      <c r="L450" s="870">
        <v>8.0000042915344238E-2</v>
      </c>
      <c r="M450" s="870">
        <v>0</v>
      </c>
      <c r="N450" s="870">
        <v>0</v>
      </c>
      <c r="O450" s="870">
        <v>8.0000042915344238E-2</v>
      </c>
      <c r="P450" s="870">
        <v>2.9600015878677367E-2</v>
      </c>
      <c r="Q450" s="870">
        <v>0</v>
      </c>
      <c r="R450" s="870">
        <v>0</v>
      </c>
      <c r="S450" s="870">
        <v>0</v>
      </c>
      <c r="T450" s="870">
        <v>0</v>
      </c>
      <c r="U450" s="870">
        <v>0</v>
      </c>
      <c r="V450" s="870">
        <v>0</v>
      </c>
      <c r="W450" s="870">
        <v>0</v>
      </c>
      <c r="X450" s="870">
        <v>2.9600015878677367E-2</v>
      </c>
      <c r="Y450" s="870">
        <v>0.37</v>
      </c>
      <c r="Z450" s="870">
        <v>2.9600015878677367E-2</v>
      </c>
      <c r="AA450" s="870">
        <v>0</v>
      </c>
      <c r="AB450" s="870">
        <v>2.9600015878677367E-2</v>
      </c>
      <c r="AC450" s="870">
        <v>0</v>
      </c>
      <c r="AD450" s="870">
        <v>0</v>
      </c>
      <c r="AE450" s="870">
        <v>0</v>
      </c>
    </row>
    <row r="451" spans="1:31">
      <c r="A451" s="870" t="s">
        <v>1852</v>
      </c>
      <c r="B451" s="870">
        <v>14</v>
      </c>
      <c r="C451" s="870">
        <v>1408</v>
      </c>
      <c r="D451" s="870">
        <v>140810</v>
      </c>
      <c r="E451" s="870">
        <v>1408109021</v>
      </c>
      <c r="F451" s="870" t="s">
        <v>3961</v>
      </c>
      <c r="G451" s="870">
        <v>2070893632</v>
      </c>
      <c r="H451" s="870">
        <v>0</v>
      </c>
      <c r="I451" s="870">
        <v>2070893632.0899999</v>
      </c>
      <c r="J451" s="870">
        <v>8.9999914169311523E-2</v>
      </c>
      <c r="K451" s="870">
        <v>0</v>
      </c>
      <c r="L451" s="870">
        <v>8.9999914169311523E-2</v>
      </c>
      <c r="M451" s="870">
        <v>0</v>
      </c>
      <c r="N451" s="870">
        <v>0</v>
      </c>
      <c r="O451" s="870">
        <v>8.9999914169311523E-2</v>
      </c>
      <c r="P451" s="870">
        <v>3.3299968242645264E-2</v>
      </c>
      <c r="Q451" s="870">
        <v>0</v>
      </c>
      <c r="R451" s="870">
        <v>0</v>
      </c>
      <c r="S451" s="870">
        <v>0</v>
      </c>
      <c r="T451" s="870">
        <v>0</v>
      </c>
      <c r="U451" s="870">
        <v>0</v>
      </c>
      <c r="V451" s="870">
        <v>0</v>
      </c>
      <c r="W451" s="870">
        <v>0</v>
      </c>
      <c r="X451" s="870">
        <v>3.3299968242645264E-2</v>
      </c>
      <c r="Y451" s="870">
        <v>0.37</v>
      </c>
      <c r="Z451" s="870">
        <v>3.3299968242645264E-2</v>
      </c>
      <c r="AA451" s="870">
        <v>0</v>
      </c>
      <c r="AB451" s="870">
        <v>3.3299968242645264E-2</v>
      </c>
      <c r="AC451" s="870">
        <v>0</v>
      </c>
      <c r="AD451" s="870">
        <v>0</v>
      </c>
      <c r="AE451" s="870">
        <v>0</v>
      </c>
    </row>
    <row r="452" spans="1:31">
      <c r="A452" s="870" t="s">
        <v>1852</v>
      </c>
      <c r="B452" s="870">
        <v>14</v>
      </c>
      <c r="C452" s="870">
        <v>1408</v>
      </c>
      <c r="D452" s="870">
        <v>140810</v>
      </c>
      <c r="E452" s="870">
        <v>1408109542</v>
      </c>
      <c r="F452" s="870" t="s">
        <v>3962</v>
      </c>
      <c r="G452" s="870">
        <v>21119216</v>
      </c>
      <c r="H452" s="870">
        <v>0</v>
      </c>
      <c r="I452" s="870">
        <v>21119216</v>
      </c>
      <c r="J452" s="870">
        <v>0</v>
      </c>
      <c r="K452" s="870">
        <v>0</v>
      </c>
      <c r="L452" s="870">
        <v>0</v>
      </c>
      <c r="M452" s="870">
        <v>0</v>
      </c>
      <c r="N452" s="870">
        <v>0</v>
      </c>
      <c r="O452" s="870">
        <v>0</v>
      </c>
      <c r="P452" s="870">
        <v>0</v>
      </c>
      <c r="Q452" s="870">
        <v>0</v>
      </c>
      <c r="R452" s="870">
        <v>0</v>
      </c>
      <c r="S452" s="870">
        <v>0</v>
      </c>
      <c r="T452" s="870">
        <v>0</v>
      </c>
      <c r="U452" s="870">
        <v>0</v>
      </c>
      <c r="V452" s="870">
        <v>0</v>
      </c>
      <c r="W452" s="870">
        <v>0</v>
      </c>
      <c r="X452" s="870">
        <v>0</v>
      </c>
      <c r="Y452" s="870">
        <v>0</v>
      </c>
      <c r="Z452" s="870">
        <v>0</v>
      </c>
      <c r="AA452" s="870">
        <v>0</v>
      </c>
      <c r="AB452" s="870">
        <v>0</v>
      </c>
      <c r="AC452" s="870">
        <v>0</v>
      </c>
      <c r="AD452" s="870">
        <v>0</v>
      </c>
      <c r="AE452" s="870">
        <v>0</v>
      </c>
    </row>
    <row r="453" spans="1:31">
      <c r="A453" s="870" t="s">
        <v>1852</v>
      </c>
      <c r="B453" s="870">
        <v>14</v>
      </c>
      <c r="C453" s="870">
        <v>1408</v>
      </c>
      <c r="D453" s="870">
        <v>140810</v>
      </c>
      <c r="E453" s="870">
        <v>1408109601</v>
      </c>
      <c r="F453" s="870" t="s">
        <v>593</v>
      </c>
      <c r="G453" s="870">
        <v>54790574348</v>
      </c>
      <c r="H453" s="870">
        <v>0</v>
      </c>
      <c r="I453" s="870">
        <v>54790574348.330002</v>
      </c>
      <c r="J453" s="870">
        <v>0.3300018310546875</v>
      </c>
      <c r="K453" s="870">
        <v>0</v>
      </c>
      <c r="L453" s="870">
        <v>0.3300018310546875</v>
      </c>
      <c r="M453" s="870">
        <v>0</v>
      </c>
      <c r="N453" s="870">
        <v>0</v>
      </c>
      <c r="O453" s="870">
        <v>0.3300018310546875</v>
      </c>
      <c r="P453" s="870">
        <v>0.12210067749023437</v>
      </c>
      <c r="Q453" s="870">
        <v>0</v>
      </c>
      <c r="R453" s="870">
        <v>0</v>
      </c>
      <c r="S453" s="870">
        <v>0</v>
      </c>
      <c r="T453" s="870">
        <v>0</v>
      </c>
      <c r="U453" s="870">
        <v>0</v>
      </c>
      <c r="V453" s="870">
        <v>0</v>
      </c>
      <c r="W453" s="870">
        <v>0</v>
      </c>
      <c r="X453" s="870">
        <v>0.12210067749023437</v>
      </c>
      <c r="Y453" s="870">
        <v>0.37</v>
      </c>
      <c r="Z453" s="870">
        <v>0.12210067749023437</v>
      </c>
      <c r="AA453" s="870">
        <v>0</v>
      </c>
      <c r="AB453" s="870">
        <v>0.12210067749023437</v>
      </c>
      <c r="AC453" s="870">
        <v>0</v>
      </c>
      <c r="AD453" s="870">
        <v>0</v>
      </c>
      <c r="AE453" s="870">
        <v>0</v>
      </c>
    </row>
    <row r="454" spans="1:31">
      <c r="A454" s="870" t="s">
        <v>1891</v>
      </c>
      <c r="B454" s="870">
        <v>14</v>
      </c>
      <c r="C454" s="870">
        <v>1408</v>
      </c>
      <c r="D454" s="870">
        <v>140810</v>
      </c>
      <c r="E454" s="870">
        <v>1408109602</v>
      </c>
      <c r="F454" s="870" t="s">
        <v>596</v>
      </c>
      <c r="G454" s="870">
        <v>2049077965</v>
      </c>
      <c r="H454" s="870">
        <v>0</v>
      </c>
      <c r="I454" s="870">
        <v>2049077964.6800001</v>
      </c>
      <c r="J454" s="870">
        <v>-0.31999993324279785</v>
      </c>
      <c r="K454" s="870">
        <v>0</v>
      </c>
      <c r="L454" s="870">
        <v>0</v>
      </c>
      <c r="M454" s="870">
        <v>-0.31999993324279785</v>
      </c>
      <c r="N454" s="870">
        <v>0</v>
      </c>
      <c r="O454" s="870">
        <v>-0.31999993324279785</v>
      </c>
      <c r="P454" s="870">
        <v>-0.1183999752998352</v>
      </c>
      <c r="Q454" s="870">
        <v>0</v>
      </c>
      <c r="R454" s="870">
        <v>0</v>
      </c>
      <c r="S454" s="870">
        <v>0</v>
      </c>
      <c r="T454" s="870">
        <v>0</v>
      </c>
      <c r="U454" s="870">
        <v>0</v>
      </c>
      <c r="V454" s="870">
        <v>0</v>
      </c>
      <c r="W454" s="870">
        <v>0</v>
      </c>
      <c r="X454" s="870">
        <v>-0.1183999752998352</v>
      </c>
      <c r="Y454" s="870">
        <v>0.37</v>
      </c>
      <c r="Z454" s="870">
        <v>0</v>
      </c>
      <c r="AA454" s="870">
        <v>-0.1183999752998352</v>
      </c>
      <c r="AB454" s="870">
        <v>0</v>
      </c>
      <c r="AC454" s="870">
        <v>-0.1183999752998352</v>
      </c>
      <c r="AD454" s="870">
        <v>0</v>
      </c>
      <c r="AE454" s="870">
        <v>0</v>
      </c>
    </row>
    <row r="455" spans="1:31">
      <c r="A455" s="870" t="s">
        <v>1852</v>
      </c>
      <c r="B455" s="870">
        <v>14</v>
      </c>
      <c r="C455" s="870">
        <v>1408</v>
      </c>
      <c r="D455" s="870">
        <v>140810</v>
      </c>
      <c r="E455" s="870">
        <v>1408109603</v>
      </c>
      <c r="F455" s="870" t="s">
        <v>594</v>
      </c>
      <c r="G455" s="870">
        <v>24662650807</v>
      </c>
      <c r="H455" s="870">
        <v>0</v>
      </c>
      <c r="I455" s="870">
        <v>24662650807.18</v>
      </c>
      <c r="J455" s="870">
        <v>0.18000030517578125</v>
      </c>
      <c r="K455" s="870">
        <v>0</v>
      </c>
      <c r="L455" s="870">
        <v>0.18000030517578125</v>
      </c>
      <c r="M455" s="870">
        <v>0</v>
      </c>
      <c r="N455" s="870">
        <v>0</v>
      </c>
      <c r="O455" s="870">
        <v>0.18000030517578125</v>
      </c>
      <c r="P455" s="870">
        <v>6.6600112915039061E-2</v>
      </c>
      <c r="Q455" s="870">
        <v>0</v>
      </c>
      <c r="R455" s="870">
        <v>0</v>
      </c>
      <c r="S455" s="870">
        <v>0</v>
      </c>
      <c r="T455" s="870">
        <v>0</v>
      </c>
      <c r="U455" s="870">
        <v>0</v>
      </c>
      <c r="V455" s="870">
        <v>0</v>
      </c>
      <c r="W455" s="870">
        <v>0</v>
      </c>
      <c r="X455" s="870">
        <v>6.6600112915039061E-2</v>
      </c>
      <c r="Y455" s="870">
        <v>0.37</v>
      </c>
      <c r="Z455" s="870">
        <v>6.6600112915039061E-2</v>
      </c>
      <c r="AA455" s="870">
        <v>0</v>
      </c>
      <c r="AB455" s="870">
        <v>6.6600112915039061E-2</v>
      </c>
      <c r="AC455" s="870">
        <v>0</v>
      </c>
      <c r="AD455" s="870">
        <v>0</v>
      </c>
      <c r="AE455" s="870">
        <v>0</v>
      </c>
    </row>
    <row r="456" spans="1:31">
      <c r="A456" s="870" t="s">
        <v>1891</v>
      </c>
      <c r="B456" s="870">
        <v>14</v>
      </c>
      <c r="C456" s="870">
        <v>1408</v>
      </c>
      <c r="D456" s="870">
        <v>140810</v>
      </c>
      <c r="E456" s="870">
        <v>1408109604</v>
      </c>
      <c r="F456" s="870" t="s">
        <v>3963</v>
      </c>
      <c r="G456" s="870">
        <v>0</v>
      </c>
      <c r="H456" s="870">
        <v>0</v>
      </c>
      <c r="I456" s="870">
        <v>0</v>
      </c>
      <c r="J456" s="870">
        <v>0</v>
      </c>
      <c r="K456" s="870">
        <v>0</v>
      </c>
      <c r="L456" s="870">
        <v>0</v>
      </c>
      <c r="M456" s="870">
        <v>0</v>
      </c>
      <c r="N456" s="870">
        <v>0</v>
      </c>
      <c r="O456" s="870">
        <v>0</v>
      </c>
      <c r="P456" s="870">
        <v>0</v>
      </c>
      <c r="Q456" s="870">
        <v>0</v>
      </c>
      <c r="R456" s="870">
        <v>0</v>
      </c>
      <c r="S456" s="870">
        <v>0</v>
      </c>
      <c r="T456" s="870">
        <v>0</v>
      </c>
      <c r="U456" s="870">
        <v>0</v>
      </c>
      <c r="V456" s="870">
        <v>0</v>
      </c>
      <c r="W456" s="870">
        <v>0</v>
      </c>
      <c r="X456" s="870">
        <v>0</v>
      </c>
      <c r="Y456" s="870">
        <v>0</v>
      </c>
      <c r="Z456" s="870">
        <v>0</v>
      </c>
      <c r="AA456" s="870">
        <v>0</v>
      </c>
      <c r="AB456" s="870">
        <v>0</v>
      </c>
      <c r="AC456" s="870">
        <v>0</v>
      </c>
      <c r="AD456" s="870">
        <v>0</v>
      </c>
      <c r="AE456" s="870">
        <v>0</v>
      </c>
    </row>
    <row r="457" spans="1:31">
      <c r="A457" s="870" t="s">
        <v>1891</v>
      </c>
      <c r="B457" s="870">
        <v>14</v>
      </c>
      <c r="C457" s="870">
        <v>1408</v>
      </c>
      <c r="D457" s="870">
        <v>140810</v>
      </c>
      <c r="E457" s="870">
        <v>1408109605</v>
      </c>
      <c r="F457" s="870" t="s">
        <v>1894</v>
      </c>
      <c r="G457" s="870">
        <v>0</v>
      </c>
      <c r="H457" s="870">
        <v>0</v>
      </c>
      <c r="I457" s="870">
        <v>0</v>
      </c>
      <c r="J457" s="870">
        <v>0</v>
      </c>
      <c r="K457" s="870">
        <v>0</v>
      </c>
      <c r="L457" s="870">
        <v>0</v>
      </c>
      <c r="M457" s="870">
        <v>0</v>
      </c>
      <c r="N457" s="870">
        <v>0</v>
      </c>
      <c r="O457" s="870">
        <v>0</v>
      </c>
      <c r="P457" s="870">
        <v>0</v>
      </c>
      <c r="Q457" s="870">
        <v>0</v>
      </c>
      <c r="R457" s="870">
        <v>0</v>
      </c>
      <c r="S457" s="870">
        <v>0</v>
      </c>
      <c r="T457" s="870">
        <v>0</v>
      </c>
      <c r="U457" s="870">
        <v>0</v>
      </c>
      <c r="V457" s="870">
        <v>0</v>
      </c>
      <c r="W457" s="870">
        <v>0</v>
      </c>
      <c r="X457" s="870">
        <v>0</v>
      </c>
      <c r="Y457" s="870">
        <v>0</v>
      </c>
      <c r="Z457" s="870">
        <v>0</v>
      </c>
      <c r="AA457" s="870">
        <v>0</v>
      </c>
      <c r="AB457" s="870">
        <v>0</v>
      </c>
      <c r="AC457" s="870">
        <v>0</v>
      </c>
      <c r="AD457" s="870">
        <v>0</v>
      </c>
      <c r="AE457" s="870">
        <v>0</v>
      </c>
    </row>
    <row r="458" spans="1:31">
      <c r="A458" s="870" t="s">
        <v>1852</v>
      </c>
      <c r="B458" s="870">
        <v>14</v>
      </c>
      <c r="C458" s="870">
        <v>1408</v>
      </c>
      <c r="D458" s="870">
        <v>140810</v>
      </c>
      <c r="E458" s="870">
        <v>1408109606</v>
      </c>
      <c r="F458" s="870" t="s">
        <v>3964</v>
      </c>
      <c r="G458" s="870">
        <v>1665150640</v>
      </c>
      <c r="H458" s="870">
        <v>0</v>
      </c>
      <c r="I458" s="870">
        <v>1665150640.01</v>
      </c>
      <c r="J458" s="870">
        <v>9.9999904632568359E-3</v>
      </c>
      <c r="K458" s="870">
        <v>0</v>
      </c>
      <c r="L458" s="870">
        <v>9.9999904632568359E-3</v>
      </c>
      <c r="M458" s="870">
        <v>0</v>
      </c>
      <c r="N458" s="870">
        <v>0</v>
      </c>
      <c r="O458" s="870">
        <v>9.9999904632568359E-3</v>
      </c>
      <c r="P458" s="870">
        <v>3.6999964714050293E-3</v>
      </c>
      <c r="Q458" s="870">
        <v>0</v>
      </c>
      <c r="R458" s="870">
        <v>0</v>
      </c>
      <c r="S458" s="870">
        <v>0</v>
      </c>
      <c r="T458" s="870">
        <v>0</v>
      </c>
      <c r="U458" s="870">
        <v>0</v>
      </c>
      <c r="V458" s="870">
        <v>0</v>
      </c>
      <c r="W458" s="870">
        <v>0</v>
      </c>
      <c r="X458" s="870">
        <v>3.6999964714050293E-3</v>
      </c>
      <c r="Y458" s="870">
        <v>0.37</v>
      </c>
      <c r="Z458" s="870">
        <v>3.6999964714050293E-3</v>
      </c>
      <c r="AA458" s="870">
        <v>0</v>
      </c>
      <c r="AB458" s="870">
        <v>3.6999964714050293E-3</v>
      </c>
      <c r="AC458" s="870">
        <v>0</v>
      </c>
      <c r="AD458" s="870">
        <v>0</v>
      </c>
      <c r="AE458" s="870">
        <v>0</v>
      </c>
    </row>
    <row r="459" spans="1:31">
      <c r="A459" s="870" t="s">
        <v>1891</v>
      </c>
      <c r="B459" s="870">
        <v>14</v>
      </c>
      <c r="C459" s="870">
        <v>1408</v>
      </c>
      <c r="D459" s="870">
        <v>140810</v>
      </c>
      <c r="E459" s="870">
        <v>1408109701</v>
      </c>
      <c r="F459" s="870" t="s">
        <v>1897</v>
      </c>
      <c r="G459" s="870">
        <v>0</v>
      </c>
      <c r="H459" s="870">
        <v>0</v>
      </c>
      <c r="I459" s="870">
        <v>0</v>
      </c>
      <c r="J459" s="870">
        <v>0</v>
      </c>
      <c r="K459" s="870">
        <v>0</v>
      </c>
      <c r="L459" s="870">
        <v>0</v>
      </c>
      <c r="M459" s="870">
        <v>0</v>
      </c>
      <c r="N459" s="870">
        <v>0</v>
      </c>
      <c r="O459" s="870">
        <v>0</v>
      </c>
      <c r="P459" s="870">
        <v>0</v>
      </c>
      <c r="Q459" s="870">
        <v>0</v>
      </c>
      <c r="R459" s="870">
        <v>0</v>
      </c>
      <c r="S459" s="870">
        <v>0</v>
      </c>
      <c r="T459" s="870">
        <v>0</v>
      </c>
      <c r="U459" s="870">
        <v>0</v>
      </c>
      <c r="V459" s="870">
        <v>0</v>
      </c>
      <c r="W459" s="870">
        <v>0</v>
      </c>
      <c r="X459" s="870">
        <v>0</v>
      </c>
      <c r="Y459" s="870">
        <v>0</v>
      </c>
      <c r="Z459" s="870">
        <v>0</v>
      </c>
      <c r="AA459" s="870">
        <v>0</v>
      </c>
      <c r="AB459" s="870">
        <v>0</v>
      </c>
      <c r="AC459" s="870">
        <v>0</v>
      </c>
      <c r="AD459" s="870">
        <v>0</v>
      </c>
      <c r="AE459" s="870">
        <v>0</v>
      </c>
    </row>
    <row r="460" spans="1:31">
      <c r="A460" s="870" t="s">
        <v>1852</v>
      </c>
      <c r="B460" s="870">
        <v>14</v>
      </c>
      <c r="C460" s="870">
        <v>1408</v>
      </c>
      <c r="D460" s="870">
        <v>140810</v>
      </c>
      <c r="E460" s="870">
        <v>1408109800</v>
      </c>
      <c r="F460" s="870" t="s">
        <v>3965</v>
      </c>
      <c r="G460" s="870">
        <v>554853194</v>
      </c>
      <c r="H460" s="870">
        <v>0</v>
      </c>
      <c r="I460" s="870">
        <v>554853193.86000001</v>
      </c>
      <c r="J460" s="870">
        <v>-0.13999998569488525</v>
      </c>
      <c r="K460" s="870">
        <v>0</v>
      </c>
      <c r="L460" s="870">
        <v>0</v>
      </c>
      <c r="M460" s="870">
        <v>-0.13999998569488525</v>
      </c>
      <c r="N460" s="870">
        <v>0</v>
      </c>
      <c r="O460" s="870">
        <v>-0.13999998569488525</v>
      </c>
      <c r="P460" s="870">
        <v>-5.1799994707107541E-2</v>
      </c>
      <c r="Q460" s="870">
        <v>0</v>
      </c>
      <c r="R460" s="870">
        <v>0</v>
      </c>
      <c r="S460" s="870">
        <v>0</v>
      </c>
      <c r="T460" s="870">
        <v>0</v>
      </c>
      <c r="U460" s="870">
        <v>0</v>
      </c>
      <c r="V460" s="870">
        <v>0</v>
      </c>
      <c r="W460" s="870">
        <v>0</v>
      </c>
      <c r="X460" s="870">
        <v>-5.1799994707107541E-2</v>
      </c>
      <c r="Y460" s="870">
        <v>0.37</v>
      </c>
      <c r="Z460" s="870">
        <v>0</v>
      </c>
      <c r="AA460" s="870">
        <v>-5.1799994707107541E-2</v>
      </c>
      <c r="AB460" s="870">
        <v>0</v>
      </c>
      <c r="AC460" s="870">
        <v>-5.1799994707107541E-2</v>
      </c>
      <c r="AD460" s="870">
        <v>0</v>
      </c>
      <c r="AE460" s="870">
        <v>0</v>
      </c>
    </row>
    <row r="461" spans="1:31">
      <c r="A461" s="870" t="s">
        <v>1852</v>
      </c>
      <c r="B461" s="870">
        <v>14</v>
      </c>
      <c r="C461" s="870">
        <v>1408</v>
      </c>
      <c r="D461" s="870">
        <v>140810</v>
      </c>
      <c r="E461" s="870">
        <v>1408109801</v>
      </c>
      <c r="F461" s="870" t="s">
        <v>3966</v>
      </c>
      <c r="G461" s="870">
        <v>1883824118</v>
      </c>
      <c r="H461" s="870">
        <v>0</v>
      </c>
      <c r="I461" s="870">
        <v>1883824118.26</v>
      </c>
      <c r="J461" s="870">
        <v>0.25999999046325684</v>
      </c>
      <c r="K461" s="870">
        <v>0</v>
      </c>
      <c r="L461" s="870">
        <v>0.25999999046325684</v>
      </c>
      <c r="M461" s="870">
        <v>0</v>
      </c>
      <c r="N461" s="870">
        <v>0</v>
      </c>
      <c r="O461" s="870">
        <v>0.25999999046325684</v>
      </c>
      <c r="P461" s="870">
        <v>9.6199996471405022E-2</v>
      </c>
      <c r="Q461" s="870">
        <v>0</v>
      </c>
      <c r="R461" s="870">
        <v>0</v>
      </c>
      <c r="S461" s="870">
        <v>0</v>
      </c>
      <c r="T461" s="870">
        <v>0</v>
      </c>
      <c r="U461" s="870">
        <v>0</v>
      </c>
      <c r="V461" s="870">
        <v>0</v>
      </c>
      <c r="W461" s="870">
        <v>0</v>
      </c>
      <c r="X461" s="870">
        <v>9.6199996471405022E-2</v>
      </c>
      <c r="Y461" s="870">
        <v>0.37</v>
      </c>
      <c r="Z461" s="870">
        <v>9.6199996471405022E-2</v>
      </c>
      <c r="AA461" s="870">
        <v>0</v>
      </c>
      <c r="AB461" s="870">
        <v>9.6199996471405022E-2</v>
      </c>
      <c r="AC461" s="870">
        <v>0</v>
      </c>
      <c r="AD461" s="870">
        <v>0</v>
      </c>
      <c r="AE461" s="870">
        <v>0</v>
      </c>
    </row>
    <row r="462" spans="1:31">
      <c r="A462" s="870" t="s">
        <v>1852</v>
      </c>
      <c r="B462" s="870">
        <v>14</v>
      </c>
      <c r="C462" s="870">
        <v>1408</v>
      </c>
      <c r="D462" s="870">
        <v>140810</v>
      </c>
      <c r="E462" s="870">
        <v>1408109802</v>
      </c>
      <c r="F462" s="870" t="s">
        <v>3967</v>
      </c>
      <c r="G462" s="870">
        <v>-4270544321</v>
      </c>
      <c r="H462" s="870">
        <v>0</v>
      </c>
      <c r="I462" s="870">
        <v>-4270544321.2199998</v>
      </c>
      <c r="J462" s="870">
        <v>-0.21999979019165039</v>
      </c>
      <c r="K462" s="870">
        <v>0</v>
      </c>
      <c r="L462" s="870">
        <v>0</v>
      </c>
      <c r="M462" s="870">
        <v>-0.21999979019165039</v>
      </c>
      <c r="N462" s="870">
        <v>0</v>
      </c>
      <c r="O462" s="870">
        <v>-0.21999979019165039</v>
      </c>
      <c r="P462" s="870">
        <v>-8.1399922370910649E-2</v>
      </c>
      <c r="Q462" s="870">
        <v>0</v>
      </c>
      <c r="R462" s="870">
        <v>0</v>
      </c>
      <c r="S462" s="870">
        <v>0</v>
      </c>
      <c r="T462" s="870">
        <v>0</v>
      </c>
      <c r="U462" s="870">
        <v>0</v>
      </c>
      <c r="V462" s="870">
        <v>0</v>
      </c>
      <c r="W462" s="870">
        <v>0</v>
      </c>
      <c r="X462" s="870">
        <v>-8.1399922370910649E-2</v>
      </c>
      <c r="Y462" s="870">
        <v>0.37</v>
      </c>
      <c r="Z462" s="870">
        <v>0</v>
      </c>
      <c r="AA462" s="870">
        <v>-8.1399922370910649E-2</v>
      </c>
      <c r="AB462" s="870">
        <v>0</v>
      </c>
      <c r="AC462" s="870">
        <v>-8.1399922370910649E-2</v>
      </c>
      <c r="AD462" s="870">
        <v>0</v>
      </c>
      <c r="AE462" s="870">
        <v>0</v>
      </c>
    </row>
    <row r="463" spans="1:31">
      <c r="A463" s="870" t="s">
        <v>1891</v>
      </c>
      <c r="B463" s="870">
        <v>14</v>
      </c>
      <c r="C463" s="870">
        <v>1408</v>
      </c>
      <c r="D463" s="870">
        <v>140810</v>
      </c>
      <c r="E463" s="870">
        <v>1408109804</v>
      </c>
      <c r="F463" s="870" t="s">
        <v>3968</v>
      </c>
      <c r="G463" s="870">
        <v>-800121006</v>
      </c>
      <c r="H463" s="870">
        <v>0</v>
      </c>
      <c r="I463" s="870">
        <v>-800121006.08000004</v>
      </c>
      <c r="J463" s="870">
        <v>-8.0000042915344238E-2</v>
      </c>
      <c r="K463" s="870">
        <v>0</v>
      </c>
      <c r="L463" s="870">
        <v>0</v>
      </c>
      <c r="M463" s="870">
        <v>-8.0000042915344238E-2</v>
      </c>
      <c r="N463" s="870">
        <v>0</v>
      </c>
      <c r="O463" s="870">
        <v>-8.0000042915344238E-2</v>
      </c>
      <c r="P463" s="870">
        <v>-2.9600015878677367E-2</v>
      </c>
      <c r="Q463" s="870">
        <v>0</v>
      </c>
      <c r="R463" s="870">
        <v>0</v>
      </c>
      <c r="S463" s="870">
        <v>0</v>
      </c>
      <c r="T463" s="870">
        <v>0</v>
      </c>
      <c r="U463" s="870">
        <v>0</v>
      </c>
      <c r="V463" s="870">
        <v>0</v>
      </c>
      <c r="W463" s="870">
        <v>0</v>
      </c>
      <c r="X463" s="870">
        <v>-2.9600015878677367E-2</v>
      </c>
      <c r="Y463" s="870">
        <v>0.37</v>
      </c>
      <c r="Z463" s="870">
        <v>0</v>
      </c>
      <c r="AA463" s="870">
        <v>-2.9600015878677367E-2</v>
      </c>
      <c r="AB463" s="870">
        <v>0</v>
      </c>
      <c r="AC463" s="870">
        <v>-2.9600015878677367E-2</v>
      </c>
      <c r="AD463" s="870">
        <v>0</v>
      </c>
      <c r="AE463" s="870">
        <v>0</v>
      </c>
    </row>
    <row r="464" spans="1:31">
      <c r="A464" s="870" t="s">
        <v>1852</v>
      </c>
      <c r="B464" s="870">
        <v>14</v>
      </c>
      <c r="C464" s="870">
        <v>1408</v>
      </c>
      <c r="D464" s="870">
        <v>140810</v>
      </c>
      <c r="E464" s="870">
        <v>1408109805</v>
      </c>
      <c r="F464" s="870" t="s">
        <v>3969</v>
      </c>
      <c r="G464" s="870">
        <v>957314564</v>
      </c>
      <c r="H464" s="870">
        <v>0</v>
      </c>
      <c r="I464" s="870">
        <v>957314564.13999999</v>
      </c>
      <c r="J464" s="870">
        <v>0.13999998569488525</v>
      </c>
      <c r="K464" s="870">
        <v>0</v>
      </c>
      <c r="L464" s="870">
        <v>0.13999998569488525</v>
      </c>
      <c r="M464" s="870">
        <v>0</v>
      </c>
      <c r="N464" s="870">
        <v>0</v>
      </c>
      <c r="O464" s="870">
        <v>0.13999998569488525</v>
      </c>
      <c r="P464" s="870">
        <v>5.1799994707107541E-2</v>
      </c>
      <c r="Q464" s="870">
        <v>0</v>
      </c>
      <c r="R464" s="870">
        <v>0</v>
      </c>
      <c r="S464" s="870">
        <v>0</v>
      </c>
      <c r="T464" s="870">
        <v>0</v>
      </c>
      <c r="U464" s="870">
        <v>0</v>
      </c>
      <c r="V464" s="870">
        <v>0</v>
      </c>
      <c r="W464" s="870">
        <v>0</v>
      </c>
      <c r="X464" s="870">
        <v>5.1799994707107541E-2</v>
      </c>
      <c r="Y464" s="870">
        <v>0.37</v>
      </c>
      <c r="Z464" s="870">
        <v>5.1799994707107541E-2</v>
      </c>
      <c r="AA464" s="870">
        <v>0</v>
      </c>
      <c r="AB464" s="870">
        <v>5.1799994707107541E-2</v>
      </c>
      <c r="AC464" s="870">
        <v>0</v>
      </c>
      <c r="AD464" s="870">
        <v>0</v>
      </c>
      <c r="AE464" s="870">
        <v>0</v>
      </c>
    </row>
    <row r="465" spans="1:31">
      <c r="A465" s="870" t="s">
        <v>1852</v>
      </c>
      <c r="B465" s="870">
        <v>14</v>
      </c>
      <c r="C465" s="870">
        <v>1408</v>
      </c>
      <c r="D465" s="870">
        <v>140810</v>
      </c>
      <c r="E465" s="870">
        <v>1408109806</v>
      </c>
      <c r="F465" s="870" t="s">
        <v>3970</v>
      </c>
      <c r="G465" s="870">
        <v>147949462237</v>
      </c>
      <c r="H465" s="870">
        <v>0</v>
      </c>
      <c r="I465" s="870">
        <v>147949462236.62</v>
      </c>
      <c r="J465" s="870">
        <v>-0.3800048828125</v>
      </c>
      <c r="K465" s="870">
        <v>0</v>
      </c>
      <c r="L465" s="870">
        <v>0</v>
      </c>
      <c r="M465" s="870">
        <v>-0.3800048828125</v>
      </c>
      <c r="N465" s="870">
        <v>0</v>
      </c>
      <c r="O465" s="870">
        <v>-0.3800048828125</v>
      </c>
      <c r="P465" s="870">
        <v>-0.14060180664062499</v>
      </c>
      <c r="Q465" s="870">
        <v>0</v>
      </c>
      <c r="R465" s="870">
        <v>0</v>
      </c>
      <c r="S465" s="870">
        <v>0</v>
      </c>
      <c r="T465" s="870">
        <v>0</v>
      </c>
      <c r="U465" s="870">
        <v>0</v>
      </c>
      <c r="V465" s="870">
        <v>0</v>
      </c>
      <c r="W465" s="870">
        <v>0</v>
      </c>
      <c r="X465" s="870">
        <v>-0.14060180664062499</v>
      </c>
      <c r="Y465" s="870">
        <v>0.37</v>
      </c>
      <c r="Z465" s="870">
        <v>0</v>
      </c>
      <c r="AA465" s="870">
        <v>-0.14060180664062499</v>
      </c>
      <c r="AB465" s="870">
        <v>0</v>
      </c>
      <c r="AC465" s="870">
        <v>-0.14060180664062499</v>
      </c>
      <c r="AD465" s="870">
        <v>0</v>
      </c>
      <c r="AE465" s="870">
        <v>0</v>
      </c>
    </row>
    <row r="466" spans="1:31">
      <c r="A466" s="870" t="s">
        <v>1852</v>
      </c>
      <c r="B466" s="870">
        <v>14</v>
      </c>
      <c r="C466" s="870">
        <v>1408</v>
      </c>
      <c r="D466" s="870">
        <v>140810</v>
      </c>
      <c r="E466" s="870">
        <v>1408109807</v>
      </c>
      <c r="F466" s="870" t="s">
        <v>3971</v>
      </c>
      <c r="G466" s="870">
        <v>-11868104113</v>
      </c>
      <c r="H466" s="870">
        <v>0</v>
      </c>
      <c r="I466" s="870">
        <v>-11868104113.120001</v>
      </c>
      <c r="J466" s="870">
        <v>-0.12000083923339844</v>
      </c>
      <c r="K466" s="870">
        <v>0</v>
      </c>
      <c r="L466" s="870">
        <v>0</v>
      </c>
      <c r="M466" s="870">
        <v>-0.12000083923339844</v>
      </c>
      <c r="N466" s="870">
        <v>0</v>
      </c>
      <c r="O466" s="870">
        <v>-0.12000083923339844</v>
      </c>
      <c r="P466" s="870">
        <v>-4.440031051635742E-2</v>
      </c>
      <c r="Q466" s="870">
        <v>0</v>
      </c>
      <c r="R466" s="870">
        <v>0</v>
      </c>
      <c r="S466" s="870">
        <v>0</v>
      </c>
      <c r="T466" s="870">
        <v>0</v>
      </c>
      <c r="U466" s="870">
        <v>0</v>
      </c>
      <c r="V466" s="870">
        <v>0</v>
      </c>
      <c r="W466" s="870">
        <v>0</v>
      </c>
      <c r="X466" s="870">
        <v>-4.440031051635742E-2</v>
      </c>
      <c r="Y466" s="870">
        <v>0.37</v>
      </c>
      <c r="Z466" s="870">
        <v>0</v>
      </c>
      <c r="AA466" s="870">
        <v>-4.440031051635742E-2</v>
      </c>
      <c r="AB466" s="870">
        <v>0</v>
      </c>
      <c r="AC466" s="870">
        <v>-4.440031051635742E-2</v>
      </c>
      <c r="AD466" s="870">
        <v>0</v>
      </c>
      <c r="AE466" s="870">
        <v>0</v>
      </c>
    </row>
    <row r="467" spans="1:31">
      <c r="A467" s="870" t="s">
        <v>1891</v>
      </c>
      <c r="B467" s="870">
        <v>14</v>
      </c>
      <c r="C467" s="870">
        <v>1408</v>
      </c>
      <c r="D467" s="870">
        <v>140810</v>
      </c>
      <c r="E467" s="870">
        <v>1408109809</v>
      </c>
      <c r="F467" s="870" t="s">
        <v>3972</v>
      </c>
      <c r="G467" s="870">
        <v>0</v>
      </c>
      <c r="H467" s="870">
        <v>0</v>
      </c>
      <c r="I467" s="870">
        <v>0</v>
      </c>
      <c r="J467" s="870">
        <v>0</v>
      </c>
      <c r="K467" s="870">
        <v>0</v>
      </c>
      <c r="L467" s="870">
        <v>0</v>
      </c>
      <c r="M467" s="870">
        <v>0</v>
      </c>
      <c r="N467" s="870">
        <v>0</v>
      </c>
      <c r="O467" s="870">
        <v>0</v>
      </c>
      <c r="P467" s="870">
        <v>0</v>
      </c>
      <c r="Q467" s="870">
        <v>0</v>
      </c>
      <c r="R467" s="870">
        <v>0</v>
      </c>
      <c r="S467" s="870">
        <v>0</v>
      </c>
      <c r="T467" s="870">
        <v>0</v>
      </c>
      <c r="U467" s="870">
        <v>0</v>
      </c>
      <c r="V467" s="870">
        <v>0</v>
      </c>
      <c r="W467" s="870">
        <v>0</v>
      </c>
      <c r="X467" s="870">
        <v>0</v>
      </c>
      <c r="Y467" s="870">
        <v>0</v>
      </c>
      <c r="Z467" s="870">
        <v>0</v>
      </c>
      <c r="AA467" s="870">
        <v>0</v>
      </c>
      <c r="AB467" s="870">
        <v>0</v>
      </c>
      <c r="AC467" s="870">
        <v>0</v>
      </c>
      <c r="AD467" s="870">
        <v>0</v>
      </c>
      <c r="AE467" s="870">
        <v>0</v>
      </c>
    </row>
    <row r="468" spans="1:31">
      <c r="A468" s="870" t="s">
        <v>1852</v>
      </c>
      <c r="B468" s="870">
        <v>14</v>
      </c>
      <c r="C468" s="870">
        <v>1408</v>
      </c>
      <c r="D468" s="870">
        <v>140810</v>
      </c>
      <c r="E468" s="870">
        <v>1408109900</v>
      </c>
      <c r="F468" s="870" t="s">
        <v>3973</v>
      </c>
      <c r="G468" s="870">
        <v>250562550</v>
      </c>
      <c r="H468" s="870">
        <v>0</v>
      </c>
      <c r="I468" s="870">
        <v>250562549.72999999</v>
      </c>
      <c r="J468" s="870">
        <v>-0.27000001072883606</v>
      </c>
      <c r="K468" s="870">
        <v>0</v>
      </c>
      <c r="L468" s="870">
        <v>0</v>
      </c>
      <c r="M468" s="870">
        <v>-0.27000001072883606</v>
      </c>
      <c r="N468" s="870">
        <v>0</v>
      </c>
      <c r="O468" s="870">
        <v>-0.27000001072883606</v>
      </c>
      <c r="P468" s="870">
        <v>-9.9900003969669346E-2</v>
      </c>
      <c r="Q468" s="870">
        <v>0</v>
      </c>
      <c r="R468" s="870">
        <v>0</v>
      </c>
      <c r="S468" s="870">
        <v>0</v>
      </c>
      <c r="T468" s="870">
        <v>0</v>
      </c>
      <c r="U468" s="870">
        <v>0</v>
      </c>
      <c r="V468" s="870">
        <v>0</v>
      </c>
      <c r="W468" s="870">
        <v>0</v>
      </c>
      <c r="X468" s="870">
        <v>-9.9900003969669346E-2</v>
      </c>
      <c r="Y468" s="870">
        <v>0.37</v>
      </c>
      <c r="Z468" s="870">
        <v>0</v>
      </c>
      <c r="AA468" s="870">
        <v>-9.9900003969669346E-2</v>
      </c>
      <c r="AB468" s="870">
        <v>0</v>
      </c>
      <c r="AC468" s="870">
        <v>-9.9900003969669346E-2</v>
      </c>
      <c r="AD468" s="870">
        <v>0</v>
      </c>
      <c r="AE468" s="870">
        <v>0</v>
      </c>
    </row>
    <row r="469" spans="1:31">
      <c r="A469" s="870" t="s">
        <v>1852</v>
      </c>
      <c r="B469" s="870">
        <v>14</v>
      </c>
      <c r="C469" s="870">
        <v>1408</v>
      </c>
      <c r="D469" s="870">
        <v>140810</v>
      </c>
      <c r="E469" s="870">
        <v>1408109903</v>
      </c>
      <c r="F469" s="870" t="s">
        <v>3974</v>
      </c>
      <c r="G469" s="870">
        <v>8618751177</v>
      </c>
      <c r="H469" s="870">
        <v>0</v>
      </c>
      <c r="I469" s="870">
        <v>8618751177.2399998</v>
      </c>
      <c r="J469" s="870">
        <v>0.23999977111816406</v>
      </c>
      <c r="K469" s="870">
        <v>0</v>
      </c>
      <c r="L469" s="870">
        <v>0.23999977111816406</v>
      </c>
      <c r="M469" s="870">
        <v>0</v>
      </c>
      <c r="N469" s="870">
        <v>0</v>
      </c>
      <c r="O469" s="870">
        <v>0.23999977111816406</v>
      </c>
      <c r="P469" s="870">
        <v>8.8799915313720695E-2</v>
      </c>
      <c r="Q469" s="870">
        <v>0</v>
      </c>
      <c r="R469" s="870">
        <v>0</v>
      </c>
      <c r="S469" s="870">
        <v>0</v>
      </c>
      <c r="T469" s="870">
        <v>0</v>
      </c>
      <c r="U469" s="870">
        <v>0</v>
      </c>
      <c r="V469" s="870">
        <v>0</v>
      </c>
      <c r="W469" s="870">
        <v>0</v>
      </c>
      <c r="X469" s="870">
        <v>8.8799915313720695E-2</v>
      </c>
      <c r="Y469" s="870">
        <v>0.36999999999999994</v>
      </c>
      <c r="Z469" s="870">
        <v>8.8799915313720695E-2</v>
      </c>
      <c r="AA469" s="870">
        <v>0</v>
      </c>
      <c r="AB469" s="870">
        <v>8.8799915313720695E-2</v>
      </c>
      <c r="AC469" s="870">
        <v>0</v>
      </c>
      <c r="AD469" s="870">
        <v>0</v>
      </c>
      <c r="AE469" s="870">
        <v>0</v>
      </c>
    </row>
    <row r="470" spans="1:31">
      <c r="A470" s="870" t="s">
        <v>1852</v>
      </c>
      <c r="B470" s="870">
        <v>14</v>
      </c>
      <c r="C470" s="870">
        <v>1408</v>
      </c>
      <c r="D470" s="870">
        <v>140815</v>
      </c>
      <c r="E470" s="870">
        <v>1408157120</v>
      </c>
      <c r="F470" s="870" t="s">
        <v>1898</v>
      </c>
      <c r="G470" s="870">
        <v>0</v>
      </c>
      <c r="H470" s="870">
        <v>0</v>
      </c>
      <c r="I470" s="870">
        <v>0</v>
      </c>
      <c r="J470" s="870">
        <v>0</v>
      </c>
      <c r="K470" s="870">
        <v>0</v>
      </c>
      <c r="L470" s="870">
        <v>0</v>
      </c>
      <c r="M470" s="870">
        <v>0</v>
      </c>
      <c r="N470" s="870">
        <v>0</v>
      </c>
      <c r="O470" s="870">
        <v>0</v>
      </c>
      <c r="P470" s="870">
        <v>0</v>
      </c>
      <c r="Q470" s="870">
        <v>0</v>
      </c>
      <c r="R470" s="870">
        <v>0</v>
      </c>
      <c r="S470" s="870">
        <v>0</v>
      </c>
      <c r="T470" s="870">
        <v>0</v>
      </c>
      <c r="U470" s="870">
        <v>0</v>
      </c>
      <c r="V470" s="870">
        <v>0</v>
      </c>
      <c r="W470" s="870">
        <v>0</v>
      </c>
      <c r="X470" s="870">
        <v>0</v>
      </c>
      <c r="Y470" s="870">
        <v>0</v>
      </c>
      <c r="Z470" s="870">
        <v>0</v>
      </c>
      <c r="AA470" s="870">
        <v>0</v>
      </c>
      <c r="AB470" s="870">
        <v>0</v>
      </c>
      <c r="AC470" s="870">
        <v>0</v>
      </c>
      <c r="AD470" s="870">
        <v>0</v>
      </c>
      <c r="AE470" s="870">
        <v>0</v>
      </c>
    </row>
    <row r="471" spans="1:31">
      <c r="A471" s="870" t="s">
        <v>1852</v>
      </c>
      <c r="B471" s="870">
        <v>14</v>
      </c>
      <c r="C471" s="870">
        <v>1408</v>
      </c>
      <c r="D471" s="870">
        <v>140815</v>
      </c>
      <c r="E471" s="870">
        <v>1408157200</v>
      </c>
      <c r="F471" s="870" t="s">
        <v>3975</v>
      </c>
      <c r="G471" s="870">
        <v>0</v>
      </c>
      <c r="H471" s="870">
        <v>0</v>
      </c>
      <c r="I471" s="870">
        <v>0</v>
      </c>
      <c r="J471" s="870">
        <v>0</v>
      </c>
      <c r="K471" s="870">
        <v>0</v>
      </c>
      <c r="L471" s="870">
        <v>0</v>
      </c>
      <c r="M471" s="870">
        <v>0</v>
      </c>
      <c r="N471" s="870">
        <v>0</v>
      </c>
      <c r="O471" s="870">
        <v>0</v>
      </c>
      <c r="P471" s="870">
        <v>0</v>
      </c>
      <c r="Q471" s="870">
        <v>0</v>
      </c>
      <c r="R471" s="870">
        <v>0</v>
      </c>
      <c r="S471" s="870">
        <v>0</v>
      </c>
      <c r="T471" s="870">
        <v>0</v>
      </c>
      <c r="U471" s="870">
        <v>0</v>
      </c>
      <c r="V471" s="870">
        <v>0</v>
      </c>
      <c r="W471" s="870">
        <v>0</v>
      </c>
      <c r="X471" s="870">
        <v>0</v>
      </c>
      <c r="Y471" s="870">
        <v>0</v>
      </c>
      <c r="Z471" s="870">
        <v>0</v>
      </c>
      <c r="AA471" s="870">
        <v>0</v>
      </c>
      <c r="AB471" s="870">
        <v>0</v>
      </c>
      <c r="AC471" s="870">
        <v>0</v>
      </c>
      <c r="AD471" s="870">
        <v>0</v>
      </c>
      <c r="AE471" s="870">
        <v>0</v>
      </c>
    </row>
    <row r="472" spans="1:31">
      <c r="A472" s="870" t="s">
        <v>1891</v>
      </c>
      <c r="B472" s="870">
        <v>14</v>
      </c>
      <c r="C472" s="870">
        <v>1408</v>
      </c>
      <c r="D472" s="870">
        <v>140815</v>
      </c>
      <c r="E472" s="870">
        <v>1408157201</v>
      </c>
      <c r="F472" s="870" t="s">
        <v>597</v>
      </c>
      <c r="G472" s="870">
        <v>24968697</v>
      </c>
      <c r="H472" s="870">
        <v>0</v>
      </c>
      <c r="I472" s="870">
        <v>0</v>
      </c>
      <c r="J472" s="870">
        <v>-24968697</v>
      </c>
      <c r="K472" s="870">
        <v>0</v>
      </c>
      <c r="L472" s="870">
        <v>0</v>
      </c>
      <c r="M472" s="870">
        <v>-24968697</v>
      </c>
      <c r="N472" s="870">
        <v>0</v>
      </c>
      <c r="O472" s="870">
        <v>-24968697</v>
      </c>
      <c r="P472" s="870">
        <v>-9238417.8900000006</v>
      </c>
      <c r="Q472" s="870">
        <v>0</v>
      </c>
      <c r="R472" s="870">
        <v>0</v>
      </c>
      <c r="S472" s="870">
        <v>0</v>
      </c>
      <c r="T472" s="870">
        <v>0</v>
      </c>
      <c r="U472" s="870">
        <v>0</v>
      </c>
      <c r="V472" s="870">
        <v>0</v>
      </c>
      <c r="W472" s="870">
        <v>0</v>
      </c>
      <c r="X472" s="870">
        <v>-9238417.8900000006</v>
      </c>
      <c r="Y472" s="870">
        <v>0.37000000000000005</v>
      </c>
      <c r="Z472" s="870">
        <v>0</v>
      </c>
      <c r="AA472" s="870">
        <v>-9238417.8900000006</v>
      </c>
      <c r="AB472" s="870">
        <v>0</v>
      </c>
      <c r="AC472" s="870">
        <v>-9238417.8900000006</v>
      </c>
      <c r="AD472" s="870">
        <v>0</v>
      </c>
      <c r="AE472" s="870">
        <v>0</v>
      </c>
    </row>
    <row r="473" spans="1:31">
      <c r="A473" s="870" t="s">
        <v>1852</v>
      </c>
      <c r="B473" s="870">
        <v>14</v>
      </c>
      <c r="C473" s="870">
        <v>1408</v>
      </c>
      <c r="D473" s="870">
        <v>140815</v>
      </c>
      <c r="E473" s="870">
        <v>1408159001</v>
      </c>
      <c r="F473" s="870" t="s">
        <v>598</v>
      </c>
      <c r="G473" s="870">
        <v>6566483871</v>
      </c>
      <c r="H473" s="870">
        <v>0</v>
      </c>
      <c r="I473" s="870">
        <v>6566483871.0699997</v>
      </c>
      <c r="J473" s="870">
        <v>6.999969482421875E-2</v>
      </c>
      <c r="K473" s="870">
        <v>0</v>
      </c>
      <c r="L473" s="870">
        <v>6.999969482421875E-2</v>
      </c>
      <c r="M473" s="870">
        <v>0</v>
      </c>
      <c r="N473" s="870">
        <v>0</v>
      </c>
      <c r="O473" s="870">
        <v>6.999969482421875E-2</v>
      </c>
      <c r="P473" s="870">
        <v>2.5899887084960938E-2</v>
      </c>
      <c r="Q473" s="870">
        <v>0</v>
      </c>
      <c r="R473" s="870">
        <v>0</v>
      </c>
      <c r="S473" s="870">
        <v>0</v>
      </c>
      <c r="T473" s="870">
        <v>0</v>
      </c>
      <c r="U473" s="870">
        <v>0</v>
      </c>
      <c r="V473" s="870">
        <v>0</v>
      </c>
      <c r="W473" s="870">
        <v>0</v>
      </c>
      <c r="X473" s="870">
        <v>2.5899887084960938E-2</v>
      </c>
      <c r="Y473" s="870">
        <v>0.37</v>
      </c>
      <c r="Z473" s="870">
        <v>2.5899887084960938E-2</v>
      </c>
      <c r="AA473" s="870">
        <v>0</v>
      </c>
      <c r="AB473" s="870">
        <v>2.5899887084960938E-2</v>
      </c>
      <c r="AC473" s="870">
        <v>0</v>
      </c>
      <c r="AD473" s="870">
        <v>0</v>
      </c>
      <c r="AE473" s="870">
        <v>0</v>
      </c>
    </row>
    <row r="474" spans="1:31">
      <c r="A474" s="870" t="s">
        <v>1852</v>
      </c>
      <c r="B474" s="870">
        <v>14</v>
      </c>
      <c r="C474" s="870">
        <v>1408</v>
      </c>
      <c r="D474" s="870">
        <v>140815</v>
      </c>
      <c r="E474" s="870">
        <v>1408159003</v>
      </c>
      <c r="F474" s="870" t="s">
        <v>599</v>
      </c>
      <c r="G474" s="870">
        <v>159443963094</v>
      </c>
      <c r="H474" s="870">
        <v>0</v>
      </c>
      <c r="I474" s="870">
        <v>159443963093.70999</v>
      </c>
      <c r="J474" s="870">
        <v>-0.290008544921875</v>
      </c>
      <c r="K474" s="870">
        <v>0</v>
      </c>
      <c r="L474" s="870">
        <v>0</v>
      </c>
      <c r="M474" s="870">
        <v>-0.290008544921875</v>
      </c>
      <c r="N474" s="870">
        <v>0</v>
      </c>
      <c r="O474" s="870">
        <v>-0.290008544921875</v>
      </c>
      <c r="P474" s="870">
        <v>-0.10730316162109375</v>
      </c>
      <c r="Q474" s="870">
        <v>0</v>
      </c>
      <c r="R474" s="870">
        <v>0</v>
      </c>
      <c r="S474" s="870">
        <v>0</v>
      </c>
      <c r="T474" s="870">
        <v>0</v>
      </c>
      <c r="U474" s="870">
        <v>0</v>
      </c>
      <c r="V474" s="870">
        <v>0</v>
      </c>
      <c r="W474" s="870">
        <v>0</v>
      </c>
      <c r="X474" s="870">
        <v>-0.10730316162109375</v>
      </c>
      <c r="Y474" s="870">
        <v>0.37</v>
      </c>
      <c r="Z474" s="870">
        <v>0</v>
      </c>
      <c r="AA474" s="870">
        <v>-0.10730316162109375</v>
      </c>
      <c r="AB474" s="870">
        <v>0</v>
      </c>
      <c r="AC474" s="870">
        <v>-0.10730316162109375</v>
      </c>
      <c r="AD474" s="870">
        <v>0</v>
      </c>
      <c r="AE474" s="870">
        <v>0</v>
      </c>
    </row>
    <row r="475" spans="1:31">
      <c r="A475" s="870" t="s">
        <v>1852</v>
      </c>
      <c r="B475" s="870">
        <v>14</v>
      </c>
      <c r="C475" s="870">
        <v>1408</v>
      </c>
      <c r="D475" s="870">
        <v>140815</v>
      </c>
      <c r="E475" s="870">
        <v>1408159020</v>
      </c>
      <c r="F475" s="870" t="s">
        <v>600</v>
      </c>
      <c r="G475" s="870">
        <v>316511712</v>
      </c>
      <c r="H475" s="870">
        <v>0</v>
      </c>
      <c r="I475" s="870">
        <v>316511711.66000003</v>
      </c>
      <c r="J475" s="870">
        <v>-0.3399999737739563</v>
      </c>
      <c r="K475" s="870">
        <v>0</v>
      </c>
      <c r="L475" s="870">
        <v>0</v>
      </c>
      <c r="M475" s="870">
        <v>-0.3399999737739563</v>
      </c>
      <c r="N475" s="870">
        <v>0</v>
      </c>
      <c r="O475" s="870">
        <v>-0.3399999737739563</v>
      </c>
      <c r="P475" s="870">
        <v>-0.12579999029636382</v>
      </c>
      <c r="Q475" s="870">
        <v>0</v>
      </c>
      <c r="R475" s="870">
        <v>0</v>
      </c>
      <c r="S475" s="870">
        <v>0</v>
      </c>
      <c r="T475" s="870">
        <v>0</v>
      </c>
      <c r="U475" s="870">
        <v>0</v>
      </c>
      <c r="V475" s="870">
        <v>0</v>
      </c>
      <c r="W475" s="870">
        <v>0</v>
      </c>
      <c r="X475" s="870">
        <v>-0.12579999029636382</v>
      </c>
      <c r="Y475" s="870">
        <v>0.37</v>
      </c>
      <c r="Z475" s="870">
        <v>0</v>
      </c>
      <c r="AA475" s="870">
        <v>-0.12579999029636382</v>
      </c>
      <c r="AB475" s="870">
        <v>0</v>
      </c>
      <c r="AC475" s="870">
        <v>-0.12579999029636382</v>
      </c>
      <c r="AD475" s="870">
        <v>0</v>
      </c>
      <c r="AE475" s="870">
        <v>0</v>
      </c>
    </row>
    <row r="476" spans="1:31">
      <c r="A476" s="870" t="s">
        <v>1852</v>
      </c>
      <c r="B476" s="870">
        <v>14</v>
      </c>
      <c r="C476" s="870">
        <v>1408</v>
      </c>
      <c r="D476" s="870">
        <v>140815</v>
      </c>
      <c r="E476" s="870">
        <v>1408159021</v>
      </c>
      <c r="F476" s="870" t="s">
        <v>601</v>
      </c>
      <c r="G476" s="870">
        <v>963913568</v>
      </c>
      <c r="H476" s="870">
        <v>0</v>
      </c>
      <c r="I476" s="870">
        <v>963913568.02999997</v>
      </c>
      <c r="J476" s="870">
        <v>2.9999971389770508E-2</v>
      </c>
      <c r="K476" s="870">
        <v>0</v>
      </c>
      <c r="L476" s="870">
        <v>2.9999971389770508E-2</v>
      </c>
      <c r="M476" s="870">
        <v>0</v>
      </c>
      <c r="N476" s="870">
        <v>0</v>
      </c>
      <c r="O476" s="870">
        <v>2.9999971389770508E-2</v>
      </c>
      <c r="P476" s="870">
        <v>1.1099989414215087E-2</v>
      </c>
      <c r="Q476" s="870">
        <v>0</v>
      </c>
      <c r="R476" s="870">
        <v>0</v>
      </c>
      <c r="S476" s="870">
        <v>0</v>
      </c>
      <c r="T476" s="870">
        <v>0</v>
      </c>
      <c r="U476" s="870">
        <v>0</v>
      </c>
      <c r="V476" s="870">
        <v>0</v>
      </c>
      <c r="W476" s="870">
        <v>0</v>
      </c>
      <c r="X476" s="870">
        <v>1.1099989414215087E-2</v>
      </c>
      <c r="Y476" s="870">
        <v>0.36999999999999994</v>
      </c>
      <c r="Z476" s="870">
        <v>1.1099989414215087E-2</v>
      </c>
      <c r="AA476" s="870">
        <v>0</v>
      </c>
      <c r="AB476" s="870">
        <v>1.1099989414215087E-2</v>
      </c>
      <c r="AC476" s="870">
        <v>0</v>
      </c>
      <c r="AD476" s="870">
        <v>0</v>
      </c>
      <c r="AE476" s="870">
        <v>0</v>
      </c>
    </row>
    <row r="477" spans="1:31">
      <c r="A477" s="870" t="s">
        <v>1852</v>
      </c>
      <c r="B477" s="870">
        <v>14</v>
      </c>
      <c r="C477" s="870">
        <v>1408</v>
      </c>
      <c r="D477" s="870">
        <v>140815</v>
      </c>
      <c r="E477" s="870">
        <v>1408159542</v>
      </c>
      <c r="F477" s="870" t="s">
        <v>3976</v>
      </c>
      <c r="G477" s="870">
        <v>21370060</v>
      </c>
      <c r="H477" s="870">
        <v>0</v>
      </c>
      <c r="I477" s="870">
        <v>21370060</v>
      </c>
      <c r="J477" s="870">
        <v>0</v>
      </c>
      <c r="K477" s="870">
        <v>0</v>
      </c>
      <c r="L477" s="870">
        <v>0</v>
      </c>
      <c r="M477" s="870">
        <v>0</v>
      </c>
      <c r="N477" s="870">
        <v>0</v>
      </c>
      <c r="O477" s="870">
        <v>0</v>
      </c>
      <c r="P477" s="870">
        <v>0</v>
      </c>
      <c r="Q477" s="870">
        <v>0</v>
      </c>
      <c r="R477" s="870">
        <v>0</v>
      </c>
      <c r="S477" s="870">
        <v>0</v>
      </c>
      <c r="T477" s="870">
        <v>0</v>
      </c>
      <c r="U477" s="870">
        <v>0</v>
      </c>
      <c r="V477" s="870">
        <v>0</v>
      </c>
      <c r="W477" s="870">
        <v>0</v>
      </c>
      <c r="X477" s="870">
        <v>0</v>
      </c>
      <c r="Y477" s="870">
        <v>0</v>
      </c>
      <c r="Z477" s="870">
        <v>0</v>
      </c>
      <c r="AA477" s="870">
        <v>0</v>
      </c>
      <c r="AB477" s="870">
        <v>0</v>
      </c>
      <c r="AC477" s="870">
        <v>0</v>
      </c>
      <c r="AD477" s="870">
        <v>0</v>
      </c>
      <c r="AE477" s="870">
        <v>0</v>
      </c>
    </row>
    <row r="478" spans="1:31">
      <c r="A478" s="870" t="s">
        <v>1852</v>
      </c>
      <c r="B478" s="870">
        <v>14</v>
      </c>
      <c r="C478" s="870">
        <v>1408</v>
      </c>
      <c r="D478" s="870">
        <v>140815</v>
      </c>
      <c r="E478" s="870">
        <v>1408159601</v>
      </c>
      <c r="F478" s="870" t="s">
        <v>598</v>
      </c>
      <c r="G478" s="870">
        <v>55299036825</v>
      </c>
      <c r="H478" s="870">
        <v>0</v>
      </c>
      <c r="I478" s="870">
        <v>55299036824.510002</v>
      </c>
      <c r="J478" s="870">
        <v>-0.48999786376953125</v>
      </c>
      <c r="K478" s="870">
        <v>0</v>
      </c>
      <c r="L478" s="870">
        <v>0</v>
      </c>
      <c r="M478" s="870">
        <v>-0.48999786376953125</v>
      </c>
      <c r="N478" s="870">
        <v>0</v>
      </c>
      <c r="O478" s="870">
        <v>-0.48999786376953125</v>
      </c>
      <c r="P478" s="870">
        <v>-0.18129920959472656</v>
      </c>
      <c r="Q478" s="870">
        <v>0</v>
      </c>
      <c r="R478" s="870">
        <v>0</v>
      </c>
      <c r="S478" s="870">
        <v>0</v>
      </c>
      <c r="T478" s="870">
        <v>0</v>
      </c>
      <c r="U478" s="870">
        <v>0</v>
      </c>
      <c r="V478" s="870">
        <v>0</v>
      </c>
      <c r="W478" s="870">
        <v>0</v>
      </c>
      <c r="X478" s="870">
        <v>-0.18129920959472656</v>
      </c>
      <c r="Y478" s="870">
        <v>0.37</v>
      </c>
      <c r="Z478" s="870">
        <v>0</v>
      </c>
      <c r="AA478" s="870">
        <v>-0.18129920959472656</v>
      </c>
      <c r="AB478" s="870">
        <v>0</v>
      </c>
      <c r="AC478" s="870">
        <v>-0.18129920959472656</v>
      </c>
      <c r="AD478" s="870">
        <v>0</v>
      </c>
      <c r="AE478" s="870">
        <v>0</v>
      </c>
    </row>
    <row r="479" spans="1:31">
      <c r="A479" s="870" t="s">
        <v>1891</v>
      </c>
      <c r="B479" s="870">
        <v>14</v>
      </c>
      <c r="C479" s="870">
        <v>1408</v>
      </c>
      <c r="D479" s="870">
        <v>140815</v>
      </c>
      <c r="E479" s="870">
        <v>1408159602</v>
      </c>
      <c r="F479" s="870" t="s">
        <v>602</v>
      </c>
      <c r="G479" s="870">
        <v>1639891926</v>
      </c>
      <c r="H479" s="870">
        <v>0</v>
      </c>
      <c r="I479" s="870">
        <v>1639891925.53</v>
      </c>
      <c r="J479" s="870">
        <v>-0.47000002861022949</v>
      </c>
      <c r="K479" s="870">
        <v>0</v>
      </c>
      <c r="L479" s="870">
        <v>0</v>
      </c>
      <c r="M479" s="870">
        <v>-0.47000002861022949</v>
      </c>
      <c r="N479" s="870">
        <v>0</v>
      </c>
      <c r="O479" s="870">
        <v>-0.47000002861022949</v>
      </c>
      <c r="P479" s="870">
        <v>-0.17390001058578491</v>
      </c>
      <c r="Q479" s="870">
        <v>0</v>
      </c>
      <c r="R479" s="870">
        <v>0</v>
      </c>
      <c r="S479" s="870">
        <v>0</v>
      </c>
      <c r="T479" s="870">
        <v>0</v>
      </c>
      <c r="U479" s="870">
        <v>0</v>
      </c>
      <c r="V479" s="870">
        <v>0</v>
      </c>
      <c r="W479" s="870">
        <v>0</v>
      </c>
      <c r="X479" s="870">
        <v>-0.17390001058578491</v>
      </c>
      <c r="Y479" s="870">
        <v>0.37</v>
      </c>
      <c r="Z479" s="870">
        <v>0</v>
      </c>
      <c r="AA479" s="870">
        <v>-0.17390001058578491</v>
      </c>
      <c r="AB479" s="870">
        <v>0</v>
      </c>
      <c r="AC479" s="870">
        <v>-0.17390001058578491</v>
      </c>
      <c r="AD479" s="870">
        <v>0</v>
      </c>
      <c r="AE479" s="870">
        <v>0</v>
      </c>
    </row>
    <row r="480" spans="1:31">
      <c r="A480" s="870" t="s">
        <v>1852</v>
      </c>
      <c r="B480" s="870">
        <v>14</v>
      </c>
      <c r="C480" s="870">
        <v>1408</v>
      </c>
      <c r="D480" s="870">
        <v>140815</v>
      </c>
      <c r="E480" s="870">
        <v>1408159603</v>
      </c>
      <c r="F480" s="870" t="s">
        <v>599</v>
      </c>
      <c r="G480" s="870">
        <v>21486207394</v>
      </c>
      <c r="H480" s="870">
        <v>0</v>
      </c>
      <c r="I480" s="870">
        <v>21486207394.139999</v>
      </c>
      <c r="J480" s="870">
        <v>0.1399993896484375</v>
      </c>
      <c r="K480" s="870">
        <v>0</v>
      </c>
      <c r="L480" s="870">
        <v>0.1399993896484375</v>
      </c>
      <c r="M480" s="870">
        <v>0</v>
      </c>
      <c r="N480" s="870">
        <v>0</v>
      </c>
      <c r="O480" s="870">
        <v>0.1399993896484375</v>
      </c>
      <c r="P480" s="870">
        <v>5.1799774169921875E-2</v>
      </c>
      <c r="Q480" s="870">
        <v>0</v>
      </c>
      <c r="R480" s="870">
        <v>0</v>
      </c>
      <c r="S480" s="870">
        <v>0</v>
      </c>
      <c r="T480" s="870">
        <v>0</v>
      </c>
      <c r="U480" s="870">
        <v>0</v>
      </c>
      <c r="V480" s="870">
        <v>0</v>
      </c>
      <c r="W480" s="870">
        <v>0</v>
      </c>
      <c r="X480" s="870">
        <v>5.1799774169921875E-2</v>
      </c>
      <c r="Y480" s="870">
        <v>0.37</v>
      </c>
      <c r="Z480" s="870">
        <v>5.1799774169921875E-2</v>
      </c>
      <c r="AA480" s="870">
        <v>0</v>
      </c>
      <c r="AB480" s="870">
        <v>5.1799774169921875E-2</v>
      </c>
      <c r="AC480" s="870">
        <v>0</v>
      </c>
      <c r="AD480" s="870">
        <v>0</v>
      </c>
      <c r="AE480" s="870">
        <v>0</v>
      </c>
    </row>
    <row r="481" spans="1:31">
      <c r="A481" s="870" t="s">
        <v>1891</v>
      </c>
      <c r="B481" s="870">
        <v>14</v>
      </c>
      <c r="C481" s="870">
        <v>1408</v>
      </c>
      <c r="D481" s="870">
        <v>140815</v>
      </c>
      <c r="E481" s="870">
        <v>1408159604</v>
      </c>
      <c r="F481" s="870" t="s">
        <v>3977</v>
      </c>
      <c r="G481" s="870">
        <v>25455042</v>
      </c>
      <c r="H481" s="870">
        <v>0</v>
      </c>
      <c r="I481" s="870">
        <v>25455041.75</v>
      </c>
      <c r="J481" s="870">
        <v>-0.25</v>
      </c>
      <c r="K481" s="870">
        <v>0</v>
      </c>
      <c r="L481" s="870">
        <v>0</v>
      </c>
      <c r="M481" s="870">
        <v>-0.25</v>
      </c>
      <c r="N481" s="870">
        <v>0</v>
      </c>
      <c r="O481" s="870">
        <v>-0.25</v>
      </c>
      <c r="P481" s="870">
        <v>-9.2499999999999999E-2</v>
      </c>
      <c r="Q481" s="870">
        <v>0</v>
      </c>
      <c r="R481" s="870">
        <v>0</v>
      </c>
      <c r="S481" s="870">
        <v>0</v>
      </c>
      <c r="T481" s="870">
        <v>0</v>
      </c>
      <c r="U481" s="870">
        <v>0</v>
      </c>
      <c r="V481" s="870">
        <v>0</v>
      </c>
      <c r="W481" s="870">
        <v>0</v>
      </c>
      <c r="X481" s="870">
        <v>-9.2499999999999999E-2</v>
      </c>
      <c r="Y481" s="870">
        <v>0.37</v>
      </c>
      <c r="Z481" s="870">
        <v>0</v>
      </c>
      <c r="AA481" s="870">
        <v>-9.2499999999999999E-2</v>
      </c>
      <c r="AB481" s="870">
        <v>0</v>
      </c>
      <c r="AC481" s="870">
        <v>-9.2499999999999999E-2</v>
      </c>
      <c r="AD481" s="870">
        <v>0</v>
      </c>
      <c r="AE481" s="870">
        <v>0</v>
      </c>
    </row>
    <row r="482" spans="1:31">
      <c r="A482" s="870" t="s">
        <v>1852</v>
      </c>
      <c r="B482" s="870">
        <v>14</v>
      </c>
      <c r="C482" s="870">
        <v>1408</v>
      </c>
      <c r="D482" s="870">
        <v>140815</v>
      </c>
      <c r="E482" s="870">
        <v>1408159606</v>
      </c>
      <c r="F482" s="870" t="s">
        <v>3978</v>
      </c>
      <c r="G482" s="870">
        <v>1779813175</v>
      </c>
      <c r="H482" s="870">
        <v>0</v>
      </c>
      <c r="I482" s="870">
        <v>1779813175.05</v>
      </c>
      <c r="J482" s="870">
        <v>4.999995231628418E-2</v>
      </c>
      <c r="K482" s="870">
        <v>0</v>
      </c>
      <c r="L482" s="870">
        <v>4.999995231628418E-2</v>
      </c>
      <c r="M482" s="870">
        <v>0</v>
      </c>
      <c r="N482" s="870">
        <v>0</v>
      </c>
      <c r="O482" s="870">
        <v>4.999995231628418E-2</v>
      </c>
      <c r="P482" s="870">
        <v>1.8499982357025147E-2</v>
      </c>
      <c r="Q482" s="870">
        <v>0</v>
      </c>
      <c r="R482" s="870">
        <v>0</v>
      </c>
      <c r="S482" s="870">
        <v>0</v>
      </c>
      <c r="T482" s="870">
        <v>0</v>
      </c>
      <c r="U482" s="870">
        <v>0</v>
      </c>
      <c r="V482" s="870">
        <v>0</v>
      </c>
      <c r="W482" s="870">
        <v>0</v>
      </c>
      <c r="X482" s="870">
        <v>1.8499982357025147E-2</v>
      </c>
      <c r="Y482" s="870">
        <v>0.37</v>
      </c>
      <c r="Z482" s="870">
        <v>1.8499982357025147E-2</v>
      </c>
      <c r="AA482" s="870">
        <v>0</v>
      </c>
      <c r="AB482" s="870">
        <v>1.8499982357025147E-2</v>
      </c>
      <c r="AC482" s="870">
        <v>0</v>
      </c>
      <c r="AD482" s="870">
        <v>0</v>
      </c>
      <c r="AE482" s="870">
        <v>0</v>
      </c>
    </row>
    <row r="483" spans="1:31">
      <c r="A483" s="870" t="s">
        <v>1891</v>
      </c>
      <c r="B483" s="870">
        <v>14</v>
      </c>
      <c r="C483" s="870">
        <v>1408</v>
      </c>
      <c r="D483" s="870">
        <v>140815</v>
      </c>
      <c r="E483" s="870">
        <v>1408159701</v>
      </c>
      <c r="F483" s="870" t="s">
        <v>1899</v>
      </c>
      <c r="G483" s="870">
        <v>0</v>
      </c>
      <c r="H483" s="870">
        <v>0</v>
      </c>
      <c r="I483" s="870">
        <v>0</v>
      </c>
      <c r="J483" s="870">
        <v>0</v>
      </c>
      <c r="K483" s="870">
        <v>0</v>
      </c>
      <c r="L483" s="870">
        <v>0</v>
      </c>
      <c r="M483" s="870">
        <v>0</v>
      </c>
      <c r="N483" s="870">
        <v>0</v>
      </c>
      <c r="O483" s="870">
        <v>0</v>
      </c>
      <c r="P483" s="870">
        <v>0</v>
      </c>
      <c r="Q483" s="870">
        <v>0</v>
      </c>
      <c r="R483" s="870">
        <v>0</v>
      </c>
      <c r="S483" s="870">
        <v>0</v>
      </c>
      <c r="T483" s="870">
        <v>0</v>
      </c>
      <c r="U483" s="870">
        <v>0</v>
      </c>
      <c r="V483" s="870">
        <v>0</v>
      </c>
      <c r="W483" s="870">
        <v>0</v>
      </c>
      <c r="X483" s="870">
        <v>0</v>
      </c>
      <c r="Y483" s="870">
        <v>0</v>
      </c>
      <c r="Z483" s="870">
        <v>0</v>
      </c>
      <c r="AA483" s="870">
        <v>0</v>
      </c>
      <c r="AB483" s="870">
        <v>0</v>
      </c>
      <c r="AC483" s="870">
        <v>0</v>
      </c>
      <c r="AD483" s="870">
        <v>0</v>
      </c>
      <c r="AE483" s="870">
        <v>0</v>
      </c>
    </row>
    <row r="484" spans="1:31">
      <c r="A484" s="870" t="s">
        <v>1852</v>
      </c>
      <c r="B484" s="870">
        <v>14</v>
      </c>
      <c r="C484" s="870">
        <v>1408</v>
      </c>
      <c r="D484" s="870">
        <v>140815</v>
      </c>
      <c r="E484" s="870">
        <v>1408159800</v>
      </c>
      <c r="F484" s="870" t="s">
        <v>3979</v>
      </c>
      <c r="G484" s="870">
        <v>-135566623</v>
      </c>
      <c r="H484" s="870">
        <v>0</v>
      </c>
      <c r="I484" s="870">
        <v>-135566622.68000001</v>
      </c>
      <c r="J484" s="870">
        <v>0.31999999284744263</v>
      </c>
      <c r="K484" s="870">
        <v>0</v>
      </c>
      <c r="L484" s="870">
        <v>0.31999999284744263</v>
      </c>
      <c r="M484" s="870">
        <v>0</v>
      </c>
      <c r="N484" s="870">
        <v>0</v>
      </c>
      <c r="O484" s="870">
        <v>0.31999999284744263</v>
      </c>
      <c r="P484" s="870">
        <v>0.11839999735355378</v>
      </c>
      <c r="Q484" s="870">
        <v>0</v>
      </c>
      <c r="R484" s="870">
        <v>0</v>
      </c>
      <c r="S484" s="870">
        <v>0</v>
      </c>
      <c r="T484" s="870">
        <v>0</v>
      </c>
      <c r="U484" s="870">
        <v>0</v>
      </c>
      <c r="V484" s="870">
        <v>0</v>
      </c>
      <c r="W484" s="870">
        <v>0</v>
      </c>
      <c r="X484" s="870">
        <v>0.11839999735355378</v>
      </c>
      <c r="Y484" s="870">
        <v>0.37</v>
      </c>
      <c r="Z484" s="870">
        <v>0.11839999735355378</v>
      </c>
      <c r="AA484" s="870">
        <v>0</v>
      </c>
      <c r="AB484" s="870">
        <v>0.11839999735355378</v>
      </c>
      <c r="AC484" s="870">
        <v>0</v>
      </c>
      <c r="AD484" s="870">
        <v>0</v>
      </c>
      <c r="AE484" s="870">
        <v>0</v>
      </c>
    </row>
    <row r="485" spans="1:31">
      <c r="A485" s="870" t="s">
        <v>1852</v>
      </c>
      <c r="B485" s="870">
        <v>14</v>
      </c>
      <c r="C485" s="870">
        <v>1408</v>
      </c>
      <c r="D485" s="870">
        <v>140815</v>
      </c>
      <c r="E485" s="870">
        <v>1408159801</v>
      </c>
      <c r="F485" s="870" t="s">
        <v>3980</v>
      </c>
      <c r="G485" s="870">
        <v>995357375</v>
      </c>
      <c r="H485" s="870">
        <v>0</v>
      </c>
      <c r="I485" s="870">
        <v>995357374.52999997</v>
      </c>
      <c r="J485" s="870">
        <v>-0.47000002861022949</v>
      </c>
      <c r="K485" s="870">
        <v>0</v>
      </c>
      <c r="L485" s="870">
        <v>0</v>
      </c>
      <c r="M485" s="870">
        <v>-0.47000002861022949</v>
      </c>
      <c r="N485" s="870">
        <v>0</v>
      </c>
      <c r="O485" s="870">
        <v>-0.47000002861022949</v>
      </c>
      <c r="P485" s="870">
        <v>-0.17390001058578491</v>
      </c>
      <c r="Q485" s="870">
        <v>0</v>
      </c>
      <c r="R485" s="870">
        <v>0</v>
      </c>
      <c r="S485" s="870">
        <v>0</v>
      </c>
      <c r="T485" s="870">
        <v>0</v>
      </c>
      <c r="U485" s="870">
        <v>0</v>
      </c>
      <c r="V485" s="870">
        <v>0</v>
      </c>
      <c r="W485" s="870">
        <v>0</v>
      </c>
      <c r="X485" s="870">
        <v>-0.17390001058578491</v>
      </c>
      <c r="Y485" s="870">
        <v>0.37</v>
      </c>
      <c r="Z485" s="870">
        <v>0</v>
      </c>
      <c r="AA485" s="870">
        <v>-0.17390001058578491</v>
      </c>
      <c r="AB485" s="870">
        <v>0</v>
      </c>
      <c r="AC485" s="870">
        <v>-0.17390001058578491</v>
      </c>
      <c r="AD485" s="870">
        <v>0</v>
      </c>
      <c r="AE485" s="870">
        <v>0</v>
      </c>
    </row>
    <row r="486" spans="1:31">
      <c r="A486" s="870" t="s">
        <v>1852</v>
      </c>
      <c r="B486" s="870">
        <v>14</v>
      </c>
      <c r="C486" s="870">
        <v>1408</v>
      </c>
      <c r="D486" s="870">
        <v>140815</v>
      </c>
      <c r="E486" s="870">
        <v>1408159802</v>
      </c>
      <c r="F486" s="870" t="s">
        <v>3981</v>
      </c>
      <c r="G486" s="870">
        <v>3194038614</v>
      </c>
      <c r="H486" s="870">
        <v>0</v>
      </c>
      <c r="I486" s="870">
        <v>3194038614.0799999</v>
      </c>
      <c r="J486" s="870">
        <v>7.9999923706054688E-2</v>
      </c>
      <c r="K486" s="870">
        <v>0</v>
      </c>
      <c r="L486" s="870">
        <v>7.9999923706054688E-2</v>
      </c>
      <c r="M486" s="870">
        <v>0</v>
      </c>
      <c r="N486" s="870">
        <v>0</v>
      </c>
      <c r="O486" s="870">
        <v>7.9999923706054688E-2</v>
      </c>
      <c r="P486" s="870">
        <v>2.9599971771240234E-2</v>
      </c>
      <c r="Q486" s="870">
        <v>0</v>
      </c>
      <c r="R486" s="870">
        <v>0</v>
      </c>
      <c r="S486" s="870">
        <v>0</v>
      </c>
      <c r="T486" s="870">
        <v>0</v>
      </c>
      <c r="U486" s="870">
        <v>0</v>
      </c>
      <c r="V486" s="870">
        <v>0</v>
      </c>
      <c r="W486" s="870">
        <v>0</v>
      </c>
      <c r="X486" s="870">
        <v>2.9599971771240234E-2</v>
      </c>
      <c r="Y486" s="870">
        <v>0.37</v>
      </c>
      <c r="Z486" s="870">
        <v>2.9599971771240234E-2</v>
      </c>
      <c r="AA486" s="870">
        <v>0</v>
      </c>
      <c r="AB486" s="870">
        <v>2.9599971771240234E-2</v>
      </c>
      <c r="AC486" s="870">
        <v>0</v>
      </c>
      <c r="AD486" s="870">
        <v>0</v>
      </c>
      <c r="AE486" s="870">
        <v>0</v>
      </c>
    </row>
    <row r="487" spans="1:31">
      <c r="A487" s="870" t="s">
        <v>1891</v>
      </c>
      <c r="B487" s="870">
        <v>14</v>
      </c>
      <c r="C487" s="870">
        <v>1408</v>
      </c>
      <c r="D487" s="870">
        <v>140815</v>
      </c>
      <c r="E487" s="870">
        <v>1408159804</v>
      </c>
      <c r="F487" s="870" t="s">
        <v>3982</v>
      </c>
      <c r="G487" s="870">
        <v>72866879</v>
      </c>
      <c r="H487" s="870">
        <v>0</v>
      </c>
      <c r="I487" s="870">
        <v>72866878.769999996</v>
      </c>
      <c r="J487" s="870">
        <v>-0.23000000417232513</v>
      </c>
      <c r="K487" s="870">
        <v>0</v>
      </c>
      <c r="L487" s="870">
        <v>0</v>
      </c>
      <c r="M487" s="870">
        <v>-0.23000000417232513</v>
      </c>
      <c r="N487" s="870">
        <v>0</v>
      </c>
      <c r="O487" s="870">
        <v>-0.23000000417232513</v>
      </c>
      <c r="P487" s="870">
        <v>-8.5100001543760295E-2</v>
      </c>
      <c r="Q487" s="870">
        <v>0</v>
      </c>
      <c r="R487" s="870">
        <v>0</v>
      </c>
      <c r="S487" s="870">
        <v>0</v>
      </c>
      <c r="T487" s="870">
        <v>0</v>
      </c>
      <c r="U487" s="870">
        <v>0</v>
      </c>
      <c r="V487" s="870">
        <v>0</v>
      </c>
      <c r="W487" s="870">
        <v>0</v>
      </c>
      <c r="X487" s="870">
        <v>-8.5100001543760295E-2</v>
      </c>
      <c r="Y487" s="870">
        <v>0.37</v>
      </c>
      <c r="Z487" s="870">
        <v>0</v>
      </c>
      <c r="AA487" s="870">
        <v>-8.5100001543760295E-2</v>
      </c>
      <c r="AB487" s="870">
        <v>0</v>
      </c>
      <c r="AC487" s="870">
        <v>-8.5100001543760295E-2</v>
      </c>
      <c r="AD487" s="870">
        <v>0</v>
      </c>
      <c r="AE487" s="870">
        <v>0</v>
      </c>
    </row>
    <row r="488" spans="1:31">
      <c r="A488" s="870" t="s">
        <v>1852</v>
      </c>
      <c r="B488" s="870">
        <v>14</v>
      </c>
      <c r="C488" s="870">
        <v>1408</v>
      </c>
      <c r="D488" s="870">
        <v>140815</v>
      </c>
      <c r="E488" s="870">
        <v>1408159805</v>
      </c>
      <c r="F488" s="870" t="s">
        <v>3983</v>
      </c>
      <c r="G488" s="870">
        <v>82846080</v>
      </c>
      <c r="H488" s="870">
        <v>0</v>
      </c>
      <c r="I488" s="870">
        <v>82846080.170000002</v>
      </c>
      <c r="J488" s="870">
        <v>0.17000000178813934</v>
      </c>
      <c r="K488" s="870">
        <v>0</v>
      </c>
      <c r="L488" s="870">
        <v>0.17000000178813934</v>
      </c>
      <c r="M488" s="870">
        <v>0</v>
      </c>
      <c r="N488" s="870">
        <v>0</v>
      </c>
      <c r="O488" s="870">
        <v>0.17000000178813934</v>
      </c>
      <c r="P488" s="870">
        <v>6.2900000661611555E-2</v>
      </c>
      <c r="Q488" s="870">
        <v>0</v>
      </c>
      <c r="R488" s="870">
        <v>0</v>
      </c>
      <c r="S488" s="870">
        <v>0</v>
      </c>
      <c r="T488" s="870">
        <v>0</v>
      </c>
      <c r="U488" s="870">
        <v>0</v>
      </c>
      <c r="V488" s="870">
        <v>0</v>
      </c>
      <c r="W488" s="870">
        <v>0</v>
      </c>
      <c r="X488" s="870">
        <v>6.2900000661611555E-2</v>
      </c>
      <c r="Y488" s="870">
        <v>0.37</v>
      </c>
      <c r="Z488" s="870">
        <v>6.2900000661611555E-2</v>
      </c>
      <c r="AA488" s="870">
        <v>0</v>
      </c>
      <c r="AB488" s="870">
        <v>6.2900000661611555E-2</v>
      </c>
      <c r="AC488" s="870">
        <v>0</v>
      </c>
      <c r="AD488" s="870">
        <v>0</v>
      </c>
      <c r="AE488" s="870">
        <v>0</v>
      </c>
    </row>
    <row r="489" spans="1:31">
      <c r="A489" s="870" t="s">
        <v>1852</v>
      </c>
      <c r="B489" s="870">
        <v>14</v>
      </c>
      <c r="C489" s="870">
        <v>1408</v>
      </c>
      <c r="D489" s="870">
        <v>140815</v>
      </c>
      <c r="E489" s="870">
        <v>1408159806</v>
      </c>
      <c r="F489" s="870" t="s">
        <v>3984</v>
      </c>
      <c r="G489" s="870">
        <v>103473216395</v>
      </c>
      <c r="H489" s="870">
        <v>0</v>
      </c>
      <c r="I489" s="870">
        <v>103473216395.16</v>
      </c>
      <c r="J489" s="870">
        <v>0.160003662109375</v>
      </c>
      <c r="K489" s="870">
        <v>0</v>
      </c>
      <c r="L489" s="870">
        <v>0.160003662109375</v>
      </c>
      <c r="M489" s="870">
        <v>0</v>
      </c>
      <c r="N489" s="870">
        <v>0</v>
      </c>
      <c r="O489" s="870">
        <v>0.160003662109375</v>
      </c>
      <c r="P489" s="870">
        <v>5.9201354980468752E-2</v>
      </c>
      <c r="Q489" s="870">
        <v>0</v>
      </c>
      <c r="R489" s="870">
        <v>0</v>
      </c>
      <c r="S489" s="870">
        <v>0</v>
      </c>
      <c r="T489" s="870">
        <v>0</v>
      </c>
      <c r="U489" s="870">
        <v>0</v>
      </c>
      <c r="V489" s="870">
        <v>0</v>
      </c>
      <c r="W489" s="870">
        <v>0</v>
      </c>
      <c r="X489" s="870">
        <v>5.9201354980468752E-2</v>
      </c>
      <c r="Y489" s="870">
        <v>0.37</v>
      </c>
      <c r="Z489" s="870">
        <v>5.9201354980468752E-2</v>
      </c>
      <c r="AA489" s="870">
        <v>0</v>
      </c>
      <c r="AB489" s="870">
        <v>5.9201354980468752E-2</v>
      </c>
      <c r="AC489" s="870">
        <v>0</v>
      </c>
      <c r="AD489" s="870">
        <v>0</v>
      </c>
      <c r="AE489" s="870">
        <v>0</v>
      </c>
    </row>
    <row r="490" spans="1:31">
      <c r="A490" s="870" t="s">
        <v>1852</v>
      </c>
      <c r="B490" s="870">
        <v>14</v>
      </c>
      <c r="C490" s="870">
        <v>1408</v>
      </c>
      <c r="D490" s="870">
        <v>140815</v>
      </c>
      <c r="E490" s="870">
        <v>1408159807</v>
      </c>
      <c r="F490" s="870" t="s">
        <v>3985</v>
      </c>
      <c r="G490" s="870">
        <v>-604323372</v>
      </c>
      <c r="H490" s="870">
        <v>0</v>
      </c>
      <c r="I490" s="870">
        <v>-604323371.82000005</v>
      </c>
      <c r="J490" s="870">
        <v>0.1799999475479126</v>
      </c>
      <c r="K490" s="870">
        <v>0</v>
      </c>
      <c r="L490" s="870">
        <v>0.1799999475479126</v>
      </c>
      <c r="M490" s="870">
        <v>0</v>
      </c>
      <c r="N490" s="870">
        <v>0</v>
      </c>
      <c r="O490" s="870">
        <v>0.1799999475479126</v>
      </c>
      <c r="P490" s="870">
        <v>6.6599980592727662E-2</v>
      </c>
      <c r="Q490" s="870">
        <v>0</v>
      </c>
      <c r="R490" s="870">
        <v>0</v>
      </c>
      <c r="S490" s="870">
        <v>0</v>
      </c>
      <c r="T490" s="870">
        <v>0</v>
      </c>
      <c r="U490" s="870">
        <v>0</v>
      </c>
      <c r="V490" s="870">
        <v>0</v>
      </c>
      <c r="W490" s="870">
        <v>0</v>
      </c>
      <c r="X490" s="870">
        <v>6.6599980592727662E-2</v>
      </c>
      <c r="Y490" s="870">
        <v>0.37</v>
      </c>
      <c r="Z490" s="870">
        <v>6.6599980592727662E-2</v>
      </c>
      <c r="AA490" s="870">
        <v>0</v>
      </c>
      <c r="AB490" s="870">
        <v>6.6599980592727662E-2</v>
      </c>
      <c r="AC490" s="870">
        <v>0</v>
      </c>
      <c r="AD490" s="870">
        <v>0</v>
      </c>
      <c r="AE490" s="870">
        <v>0</v>
      </c>
    </row>
    <row r="491" spans="1:31">
      <c r="A491" s="870" t="s">
        <v>1891</v>
      </c>
      <c r="B491" s="870">
        <v>14</v>
      </c>
      <c r="C491" s="870">
        <v>1408</v>
      </c>
      <c r="D491" s="870">
        <v>140815</v>
      </c>
      <c r="E491" s="870">
        <v>1408159809</v>
      </c>
      <c r="F491" s="870" t="s">
        <v>3986</v>
      </c>
      <c r="G491" s="870">
        <v>0</v>
      </c>
      <c r="H491" s="870">
        <v>0</v>
      </c>
      <c r="I491" s="870">
        <v>0</v>
      </c>
      <c r="J491" s="870">
        <v>0</v>
      </c>
      <c r="K491" s="870">
        <v>0</v>
      </c>
      <c r="L491" s="870">
        <v>0</v>
      </c>
      <c r="M491" s="870">
        <v>0</v>
      </c>
      <c r="N491" s="870">
        <v>0</v>
      </c>
      <c r="O491" s="870">
        <v>0</v>
      </c>
      <c r="P491" s="870">
        <v>0</v>
      </c>
      <c r="Q491" s="870">
        <v>0</v>
      </c>
      <c r="R491" s="870">
        <v>0</v>
      </c>
      <c r="S491" s="870">
        <v>0</v>
      </c>
      <c r="T491" s="870">
        <v>0</v>
      </c>
      <c r="U491" s="870">
        <v>0</v>
      </c>
      <c r="V491" s="870">
        <v>0</v>
      </c>
      <c r="W491" s="870">
        <v>0</v>
      </c>
      <c r="X491" s="870">
        <v>0</v>
      </c>
      <c r="Y491" s="870">
        <v>0</v>
      </c>
      <c r="Z491" s="870">
        <v>0</v>
      </c>
      <c r="AA491" s="870">
        <v>0</v>
      </c>
      <c r="AB491" s="870">
        <v>0</v>
      </c>
      <c r="AC491" s="870">
        <v>0</v>
      </c>
      <c r="AD491" s="870">
        <v>0</v>
      </c>
      <c r="AE491" s="870">
        <v>0</v>
      </c>
    </row>
    <row r="492" spans="1:31">
      <c r="A492" s="870" t="s">
        <v>1852</v>
      </c>
      <c r="B492" s="870">
        <v>14</v>
      </c>
      <c r="C492" s="870">
        <v>1408</v>
      </c>
      <c r="D492" s="870">
        <v>140815</v>
      </c>
      <c r="E492" s="870">
        <v>1408159900</v>
      </c>
      <c r="F492" s="870" t="s">
        <v>3987</v>
      </c>
      <c r="G492" s="870">
        <v>147772883</v>
      </c>
      <c r="H492" s="870">
        <v>0</v>
      </c>
      <c r="I492" s="870">
        <v>147772883.16999999</v>
      </c>
      <c r="J492" s="870">
        <v>0.16999998688697815</v>
      </c>
      <c r="K492" s="870">
        <v>0</v>
      </c>
      <c r="L492" s="870">
        <v>0.16999998688697815</v>
      </c>
      <c r="M492" s="870">
        <v>0</v>
      </c>
      <c r="N492" s="870">
        <v>0</v>
      </c>
      <c r="O492" s="870">
        <v>0.16999998688697815</v>
      </c>
      <c r="P492" s="870">
        <v>6.2899995148181911E-2</v>
      </c>
      <c r="Q492" s="870">
        <v>0</v>
      </c>
      <c r="R492" s="870">
        <v>0</v>
      </c>
      <c r="S492" s="870">
        <v>0</v>
      </c>
      <c r="T492" s="870">
        <v>0</v>
      </c>
      <c r="U492" s="870">
        <v>0</v>
      </c>
      <c r="V492" s="870">
        <v>0</v>
      </c>
      <c r="W492" s="870">
        <v>0</v>
      </c>
      <c r="X492" s="870">
        <v>6.2899995148181911E-2</v>
      </c>
      <c r="Y492" s="870">
        <v>0.37</v>
      </c>
      <c r="Z492" s="870">
        <v>6.2899995148181911E-2</v>
      </c>
      <c r="AA492" s="870">
        <v>0</v>
      </c>
      <c r="AB492" s="870">
        <v>6.2899995148181911E-2</v>
      </c>
      <c r="AC492" s="870">
        <v>0</v>
      </c>
      <c r="AD492" s="870">
        <v>0</v>
      </c>
      <c r="AE492" s="870">
        <v>0</v>
      </c>
    </row>
    <row r="493" spans="1:31">
      <c r="A493" s="870" t="s">
        <v>1852</v>
      </c>
      <c r="B493" s="870">
        <v>14</v>
      </c>
      <c r="C493" s="870">
        <v>1408</v>
      </c>
      <c r="D493" s="870">
        <v>140815</v>
      </c>
      <c r="E493" s="870">
        <v>1408159902</v>
      </c>
      <c r="F493" s="870" t="s">
        <v>3988</v>
      </c>
      <c r="G493" s="870">
        <v>4407041939</v>
      </c>
      <c r="H493" s="870">
        <v>0</v>
      </c>
      <c r="I493" s="870">
        <v>4407041939.0699997</v>
      </c>
      <c r="J493" s="870">
        <v>6.999969482421875E-2</v>
      </c>
      <c r="K493" s="870">
        <v>0</v>
      </c>
      <c r="L493" s="870">
        <v>6.999969482421875E-2</v>
      </c>
      <c r="M493" s="870">
        <v>0</v>
      </c>
      <c r="N493" s="870">
        <v>0</v>
      </c>
      <c r="O493" s="870">
        <v>6.999969482421875E-2</v>
      </c>
      <c r="P493" s="870">
        <v>2.5899887084960938E-2</v>
      </c>
      <c r="Q493" s="870">
        <v>0</v>
      </c>
      <c r="R493" s="870">
        <v>0</v>
      </c>
      <c r="S493" s="870">
        <v>0</v>
      </c>
      <c r="T493" s="870">
        <v>0</v>
      </c>
      <c r="U493" s="870">
        <v>0</v>
      </c>
      <c r="V493" s="870">
        <v>0</v>
      </c>
      <c r="W493" s="870">
        <v>0</v>
      </c>
      <c r="X493" s="870">
        <v>2.5899887084960938E-2</v>
      </c>
      <c r="Y493" s="870">
        <v>0.37</v>
      </c>
      <c r="Z493" s="870">
        <v>2.5899887084960938E-2</v>
      </c>
      <c r="AA493" s="870">
        <v>0</v>
      </c>
      <c r="AB493" s="870">
        <v>2.5899887084960938E-2</v>
      </c>
      <c r="AC493" s="870">
        <v>0</v>
      </c>
      <c r="AD493" s="870">
        <v>0</v>
      </c>
      <c r="AE493" s="870">
        <v>0</v>
      </c>
    </row>
    <row r="494" spans="1:31">
      <c r="A494" s="870" t="s">
        <v>1852</v>
      </c>
      <c r="B494" s="870">
        <v>14</v>
      </c>
      <c r="C494" s="870">
        <v>1408</v>
      </c>
      <c r="D494" s="870">
        <v>140820</v>
      </c>
      <c r="E494" s="870">
        <v>1408207120</v>
      </c>
      <c r="F494" s="870" t="s">
        <v>1900</v>
      </c>
      <c r="G494" s="870">
        <v>0</v>
      </c>
      <c r="H494" s="870">
        <v>0</v>
      </c>
      <c r="I494" s="870">
        <v>0</v>
      </c>
      <c r="J494" s="870">
        <v>0</v>
      </c>
      <c r="K494" s="870">
        <v>0</v>
      </c>
      <c r="L494" s="870">
        <v>0</v>
      </c>
      <c r="M494" s="870">
        <v>0</v>
      </c>
      <c r="N494" s="870">
        <v>0</v>
      </c>
      <c r="O494" s="870">
        <v>0</v>
      </c>
      <c r="P494" s="870">
        <v>0</v>
      </c>
      <c r="Q494" s="870">
        <v>0</v>
      </c>
      <c r="R494" s="870">
        <v>0</v>
      </c>
      <c r="S494" s="870">
        <v>0</v>
      </c>
      <c r="T494" s="870">
        <v>0</v>
      </c>
      <c r="U494" s="870">
        <v>0</v>
      </c>
      <c r="V494" s="870">
        <v>0</v>
      </c>
      <c r="W494" s="870">
        <v>0</v>
      </c>
      <c r="X494" s="870">
        <v>0</v>
      </c>
      <c r="Y494" s="870">
        <v>0</v>
      </c>
      <c r="Z494" s="870">
        <v>0</v>
      </c>
      <c r="AA494" s="870">
        <v>0</v>
      </c>
      <c r="AB494" s="870">
        <v>0</v>
      </c>
      <c r="AC494" s="870">
        <v>0</v>
      </c>
      <c r="AD494" s="870">
        <v>0</v>
      </c>
      <c r="AE494" s="870">
        <v>0</v>
      </c>
    </row>
    <row r="495" spans="1:31">
      <c r="A495" s="870" t="s">
        <v>1891</v>
      </c>
      <c r="B495" s="870">
        <v>14</v>
      </c>
      <c r="C495" s="870">
        <v>1408</v>
      </c>
      <c r="D495" s="870">
        <v>140820</v>
      </c>
      <c r="E495" s="870">
        <v>1408207200</v>
      </c>
      <c r="F495" s="870" t="s">
        <v>603</v>
      </c>
      <c r="G495" s="870">
        <v>29079703</v>
      </c>
      <c r="H495" s="870">
        <v>0</v>
      </c>
      <c r="I495" s="870">
        <v>1956492.6600000039</v>
      </c>
      <c r="J495" s="870">
        <v>-27123210.34</v>
      </c>
      <c r="K495" s="870">
        <v>0</v>
      </c>
      <c r="L495" s="870">
        <v>0</v>
      </c>
      <c r="M495" s="870">
        <v>-27123210.34</v>
      </c>
      <c r="N495" s="870">
        <v>0</v>
      </c>
      <c r="O495" s="870">
        <v>-27123210.34</v>
      </c>
      <c r="P495" s="870">
        <v>-10035587.8258</v>
      </c>
      <c r="Q495" s="870">
        <v>0</v>
      </c>
      <c r="R495" s="870">
        <v>0</v>
      </c>
      <c r="S495" s="870">
        <v>0</v>
      </c>
      <c r="T495" s="870">
        <v>0</v>
      </c>
      <c r="U495" s="870">
        <v>0</v>
      </c>
      <c r="V495" s="870">
        <v>0</v>
      </c>
      <c r="W495" s="870">
        <v>0</v>
      </c>
      <c r="X495" s="870">
        <v>-10035587.8258</v>
      </c>
      <c r="Y495" s="870">
        <v>0.37</v>
      </c>
      <c r="Z495" s="870">
        <v>0</v>
      </c>
      <c r="AA495" s="870">
        <v>-10035587.8258</v>
      </c>
      <c r="AB495" s="870">
        <v>0</v>
      </c>
      <c r="AC495" s="870">
        <v>-10035587.8258</v>
      </c>
      <c r="AD495" s="870">
        <v>0</v>
      </c>
      <c r="AE495" s="870">
        <v>0</v>
      </c>
    </row>
    <row r="496" spans="1:31">
      <c r="A496" s="870" t="s">
        <v>1852</v>
      </c>
      <c r="B496" s="870">
        <v>14</v>
      </c>
      <c r="C496" s="870">
        <v>1408</v>
      </c>
      <c r="D496" s="870">
        <v>140820</v>
      </c>
      <c r="E496" s="870">
        <v>1408207201</v>
      </c>
      <c r="F496" s="870" t="s">
        <v>3989</v>
      </c>
      <c r="G496" s="870">
        <v>0</v>
      </c>
      <c r="H496" s="870">
        <v>0</v>
      </c>
      <c r="I496" s="870">
        <v>0</v>
      </c>
      <c r="J496" s="870">
        <v>0</v>
      </c>
      <c r="K496" s="870">
        <v>0</v>
      </c>
      <c r="L496" s="870">
        <v>0</v>
      </c>
      <c r="M496" s="870">
        <v>0</v>
      </c>
      <c r="N496" s="870">
        <v>0</v>
      </c>
      <c r="O496" s="870">
        <v>0</v>
      </c>
      <c r="P496" s="870">
        <v>0</v>
      </c>
      <c r="Q496" s="870">
        <v>0</v>
      </c>
      <c r="R496" s="870">
        <v>0</v>
      </c>
      <c r="S496" s="870">
        <v>0</v>
      </c>
      <c r="T496" s="870">
        <v>0</v>
      </c>
      <c r="U496" s="870">
        <v>0</v>
      </c>
      <c r="V496" s="870">
        <v>0</v>
      </c>
      <c r="W496" s="870">
        <v>0</v>
      </c>
      <c r="X496" s="870">
        <v>0</v>
      </c>
      <c r="Y496" s="870">
        <v>0</v>
      </c>
      <c r="Z496" s="870">
        <v>0</v>
      </c>
      <c r="AA496" s="870">
        <v>0</v>
      </c>
      <c r="AB496" s="870">
        <v>0</v>
      </c>
      <c r="AC496" s="870">
        <v>0</v>
      </c>
      <c r="AD496" s="870">
        <v>0</v>
      </c>
      <c r="AE496" s="870">
        <v>0</v>
      </c>
    </row>
    <row r="497" spans="1:31">
      <c r="A497" s="870" t="s">
        <v>1852</v>
      </c>
      <c r="B497" s="870">
        <v>14</v>
      </c>
      <c r="C497" s="870">
        <v>1408</v>
      </c>
      <c r="D497" s="870">
        <v>140820</v>
      </c>
      <c r="E497" s="870">
        <v>1408209001</v>
      </c>
      <c r="F497" s="870" t="s">
        <v>604</v>
      </c>
      <c r="G497" s="870">
        <v>10005372181</v>
      </c>
      <c r="H497" s="870">
        <v>0</v>
      </c>
      <c r="I497" s="870">
        <v>10005372180.6</v>
      </c>
      <c r="J497" s="870">
        <v>-0.39999961853027344</v>
      </c>
      <c r="K497" s="870">
        <v>0</v>
      </c>
      <c r="L497" s="870">
        <v>0</v>
      </c>
      <c r="M497" s="870">
        <v>-0.39999961853027344</v>
      </c>
      <c r="N497" s="870">
        <v>0</v>
      </c>
      <c r="O497" s="870">
        <v>-0.39999961853027344</v>
      </c>
      <c r="P497" s="870">
        <v>-0.14799985885620118</v>
      </c>
      <c r="Q497" s="870">
        <v>0</v>
      </c>
      <c r="R497" s="870">
        <v>0</v>
      </c>
      <c r="S497" s="870">
        <v>0</v>
      </c>
      <c r="T497" s="870">
        <v>0</v>
      </c>
      <c r="U497" s="870">
        <v>0</v>
      </c>
      <c r="V497" s="870">
        <v>0</v>
      </c>
      <c r="W497" s="870">
        <v>0</v>
      </c>
      <c r="X497" s="870">
        <v>-0.14799985885620118</v>
      </c>
      <c r="Y497" s="870">
        <v>0.37</v>
      </c>
      <c r="Z497" s="870">
        <v>0</v>
      </c>
      <c r="AA497" s="870">
        <v>-0.14799985885620118</v>
      </c>
      <c r="AB497" s="870">
        <v>0</v>
      </c>
      <c r="AC497" s="870">
        <v>-0.14799985885620118</v>
      </c>
      <c r="AD497" s="870">
        <v>0</v>
      </c>
      <c r="AE497" s="870">
        <v>0</v>
      </c>
    </row>
    <row r="498" spans="1:31">
      <c r="A498" s="870" t="s">
        <v>1852</v>
      </c>
      <c r="B498" s="870">
        <v>14</v>
      </c>
      <c r="C498" s="870">
        <v>1408</v>
      </c>
      <c r="D498" s="870">
        <v>140820</v>
      </c>
      <c r="E498" s="870">
        <v>1408209003</v>
      </c>
      <c r="F498" s="870" t="s">
        <v>605</v>
      </c>
      <c r="G498" s="870">
        <v>241210724690</v>
      </c>
      <c r="H498" s="870">
        <v>0</v>
      </c>
      <c r="I498" s="870">
        <v>241210724689.63</v>
      </c>
      <c r="J498" s="870">
        <v>-0.3699951171875</v>
      </c>
      <c r="K498" s="870">
        <v>0</v>
      </c>
      <c r="L498" s="870">
        <v>0</v>
      </c>
      <c r="M498" s="870">
        <v>-0.3699951171875</v>
      </c>
      <c r="N498" s="870">
        <v>0</v>
      </c>
      <c r="O498" s="870">
        <v>-0.3699951171875</v>
      </c>
      <c r="P498" s="870">
        <v>-0.136898193359375</v>
      </c>
      <c r="Q498" s="870">
        <v>0</v>
      </c>
      <c r="R498" s="870">
        <v>0</v>
      </c>
      <c r="S498" s="870">
        <v>0</v>
      </c>
      <c r="T498" s="870">
        <v>0</v>
      </c>
      <c r="U498" s="870">
        <v>0</v>
      </c>
      <c r="V498" s="870">
        <v>0</v>
      </c>
      <c r="W498" s="870">
        <v>0</v>
      </c>
      <c r="X498" s="870">
        <v>-0.136898193359375</v>
      </c>
      <c r="Y498" s="870">
        <v>0.37</v>
      </c>
      <c r="Z498" s="870">
        <v>0</v>
      </c>
      <c r="AA498" s="870">
        <v>-0.136898193359375</v>
      </c>
      <c r="AB498" s="870">
        <v>0</v>
      </c>
      <c r="AC498" s="870">
        <v>-0.136898193359375</v>
      </c>
      <c r="AD498" s="870">
        <v>0</v>
      </c>
      <c r="AE498" s="870">
        <v>0</v>
      </c>
    </row>
    <row r="499" spans="1:31">
      <c r="A499" s="870" t="s">
        <v>1852</v>
      </c>
      <c r="B499" s="870">
        <v>14</v>
      </c>
      <c r="C499" s="870">
        <v>1408</v>
      </c>
      <c r="D499" s="870">
        <v>140820</v>
      </c>
      <c r="E499" s="870">
        <v>1408209020</v>
      </c>
      <c r="F499" s="870" t="s">
        <v>606</v>
      </c>
      <c r="G499" s="870">
        <v>527732764</v>
      </c>
      <c r="H499" s="870">
        <v>0</v>
      </c>
      <c r="I499" s="870">
        <v>527732764.47000003</v>
      </c>
      <c r="J499" s="870">
        <v>0.47000002861022949</v>
      </c>
      <c r="K499" s="870">
        <v>0</v>
      </c>
      <c r="L499" s="870">
        <v>0.47000002861022949</v>
      </c>
      <c r="M499" s="870">
        <v>0</v>
      </c>
      <c r="N499" s="870">
        <v>0</v>
      </c>
      <c r="O499" s="870">
        <v>0.47000002861022949</v>
      </c>
      <c r="P499" s="870">
        <v>0.17390001058578491</v>
      </c>
      <c r="Q499" s="870">
        <v>0</v>
      </c>
      <c r="R499" s="870">
        <v>0</v>
      </c>
      <c r="S499" s="870">
        <v>0</v>
      </c>
      <c r="T499" s="870">
        <v>0</v>
      </c>
      <c r="U499" s="870">
        <v>0</v>
      </c>
      <c r="V499" s="870">
        <v>0</v>
      </c>
      <c r="W499" s="870">
        <v>0</v>
      </c>
      <c r="X499" s="870">
        <v>0.17390001058578491</v>
      </c>
      <c r="Y499" s="870">
        <v>0.37</v>
      </c>
      <c r="Z499" s="870">
        <v>0.17390001058578491</v>
      </c>
      <c r="AA499" s="870">
        <v>0</v>
      </c>
      <c r="AB499" s="870">
        <v>0.17390001058578491</v>
      </c>
      <c r="AC499" s="870">
        <v>0</v>
      </c>
      <c r="AD499" s="870">
        <v>0</v>
      </c>
      <c r="AE499" s="870">
        <v>0</v>
      </c>
    </row>
    <row r="500" spans="1:31">
      <c r="A500" s="870" t="s">
        <v>1852</v>
      </c>
      <c r="B500" s="870">
        <v>14</v>
      </c>
      <c r="C500" s="870">
        <v>1408</v>
      </c>
      <c r="D500" s="870">
        <v>140820</v>
      </c>
      <c r="E500" s="870">
        <v>1408209021</v>
      </c>
      <c r="F500" s="870" t="s">
        <v>3990</v>
      </c>
      <c r="G500" s="870">
        <v>1895526222</v>
      </c>
      <c r="H500" s="870">
        <v>0</v>
      </c>
      <c r="I500" s="870">
        <v>1895526222.1600001</v>
      </c>
      <c r="J500" s="870">
        <v>0.16000008583068848</v>
      </c>
      <c r="K500" s="870">
        <v>0</v>
      </c>
      <c r="L500" s="870">
        <v>0.16000008583068848</v>
      </c>
      <c r="M500" s="870">
        <v>0</v>
      </c>
      <c r="N500" s="870">
        <v>0</v>
      </c>
      <c r="O500" s="870">
        <v>0.16000008583068848</v>
      </c>
      <c r="P500" s="870">
        <v>5.9200031757354735E-2</v>
      </c>
      <c r="Q500" s="870">
        <v>0</v>
      </c>
      <c r="R500" s="870">
        <v>0</v>
      </c>
      <c r="S500" s="870">
        <v>0</v>
      </c>
      <c r="T500" s="870">
        <v>0</v>
      </c>
      <c r="U500" s="870">
        <v>0</v>
      </c>
      <c r="V500" s="870">
        <v>0</v>
      </c>
      <c r="W500" s="870">
        <v>0</v>
      </c>
      <c r="X500" s="870">
        <v>5.9200031757354735E-2</v>
      </c>
      <c r="Y500" s="870">
        <v>0.37</v>
      </c>
      <c r="Z500" s="870">
        <v>5.9200031757354735E-2</v>
      </c>
      <c r="AA500" s="870">
        <v>0</v>
      </c>
      <c r="AB500" s="870">
        <v>5.9200031757354735E-2</v>
      </c>
      <c r="AC500" s="870">
        <v>0</v>
      </c>
      <c r="AD500" s="870">
        <v>0</v>
      </c>
      <c r="AE500" s="870">
        <v>0</v>
      </c>
    </row>
    <row r="501" spans="1:31">
      <c r="A501" s="870" t="s">
        <v>1852</v>
      </c>
      <c r="B501" s="870">
        <v>14</v>
      </c>
      <c r="C501" s="870">
        <v>1408</v>
      </c>
      <c r="D501" s="870">
        <v>140820</v>
      </c>
      <c r="E501" s="870">
        <v>1408209542</v>
      </c>
      <c r="F501" s="870" t="s">
        <v>607</v>
      </c>
      <c r="G501" s="870">
        <v>19479509</v>
      </c>
      <c r="H501" s="870">
        <v>0</v>
      </c>
      <c r="I501" s="870">
        <v>19479509</v>
      </c>
      <c r="J501" s="870">
        <v>0</v>
      </c>
      <c r="K501" s="870">
        <v>0</v>
      </c>
      <c r="L501" s="870">
        <v>0</v>
      </c>
      <c r="M501" s="870">
        <v>0</v>
      </c>
      <c r="N501" s="870">
        <v>0</v>
      </c>
      <c r="O501" s="870">
        <v>0</v>
      </c>
      <c r="P501" s="870">
        <v>0</v>
      </c>
      <c r="Q501" s="870">
        <v>0</v>
      </c>
      <c r="R501" s="870">
        <v>0</v>
      </c>
      <c r="S501" s="870">
        <v>0</v>
      </c>
      <c r="T501" s="870">
        <v>0</v>
      </c>
      <c r="U501" s="870">
        <v>0</v>
      </c>
      <c r="V501" s="870">
        <v>0</v>
      </c>
      <c r="W501" s="870">
        <v>0</v>
      </c>
      <c r="X501" s="870">
        <v>0</v>
      </c>
      <c r="Y501" s="870">
        <v>0</v>
      </c>
      <c r="Z501" s="870">
        <v>0</v>
      </c>
      <c r="AA501" s="870">
        <v>0</v>
      </c>
      <c r="AB501" s="870">
        <v>0</v>
      </c>
      <c r="AC501" s="870">
        <v>0</v>
      </c>
      <c r="AD501" s="870">
        <v>0</v>
      </c>
      <c r="AE501" s="870">
        <v>0</v>
      </c>
    </row>
    <row r="502" spans="1:31">
      <c r="A502" s="870" t="s">
        <v>1852</v>
      </c>
      <c r="B502" s="870">
        <v>14</v>
      </c>
      <c r="C502" s="870">
        <v>1408</v>
      </c>
      <c r="D502" s="870">
        <v>140820</v>
      </c>
      <c r="E502" s="870">
        <v>1408209601</v>
      </c>
      <c r="F502" s="870" t="s">
        <v>604</v>
      </c>
      <c r="G502" s="870">
        <v>54159493011</v>
      </c>
      <c r="H502" s="870">
        <v>0</v>
      </c>
      <c r="I502" s="870">
        <v>54159493011.230003</v>
      </c>
      <c r="J502" s="870">
        <v>0.23000335693359375</v>
      </c>
      <c r="K502" s="870">
        <v>0</v>
      </c>
      <c r="L502" s="870">
        <v>0.23000335693359375</v>
      </c>
      <c r="M502" s="870">
        <v>0</v>
      </c>
      <c r="N502" s="870">
        <v>0</v>
      </c>
      <c r="O502" s="870">
        <v>0.23000335693359375</v>
      </c>
      <c r="P502" s="870">
        <v>8.5101242065429683E-2</v>
      </c>
      <c r="Q502" s="870">
        <v>0</v>
      </c>
      <c r="R502" s="870">
        <v>0</v>
      </c>
      <c r="S502" s="870">
        <v>0</v>
      </c>
      <c r="T502" s="870">
        <v>0</v>
      </c>
      <c r="U502" s="870">
        <v>0</v>
      </c>
      <c r="V502" s="870">
        <v>0</v>
      </c>
      <c r="W502" s="870">
        <v>0</v>
      </c>
      <c r="X502" s="870">
        <v>8.5101242065429683E-2</v>
      </c>
      <c r="Y502" s="870">
        <v>0.37</v>
      </c>
      <c r="Z502" s="870">
        <v>8.5101242065429683E-2</v>
      </c>
      <c r="AA502" s="870">
        <v>0</v>
      </c>
      <c r="AB502" s="870">
        <v>8.5101242065429683E-2</v>
      </c>
      <c r="AC502" s="870">
        <v>0</v>
      </c>
      <c r="AD502" s="870">
        <v>0</v>
      </c>
      <c r="AE502" s="870">
        <v>0</v>
      </c>
    </row>
    <row r="503" spans="1:31">
      <c r="A503" s="870" t="s">
        <v>1891</v>
      </c>
      <c r="B503" s="870">
        <v>14</v>
      </c>
      <c r="C503" s="870">
        <v>1408</v>
      </c>
      <c r="D503" s="870">
        <v>140820</v>
      </c>
      <c r="E503" s="870">
        <v>1408209602</v>
      </c>
      <c r="F503" s="870" t="s">
        <v>608</v>
      </c>
      <c r="G503" s="870">
        <v>2116461343</v>
      </c>
      <c r="H503" s="870">
        <v>0</v>
      </c>
      <c r="I503" s="870">
        <v>2116461342.55</v>
      </c>
      <c r="J503" s="870">
        <v>-0.45000004768371582</v>
      </c>
      <c r="K503" s="870">
        <v>0</v>
      </c>
      <c r="L503" s="870">
        <v>0</v>
      </c>
      <c r="M503" s="870">
        <v>-0.45000004768371582</v>
      </c>
      <c r="N503" s="870">
        <v>0</v>
      </c>
      <c r="O503" s="870">
        <v>-0.45000004768371582</v>
      </c>
      <c r="P503" s="870">
        <v>-0.16650001764297484</v>
      </c>
      <c r="Q503" s="870">
        <v>0</v>
      </c>
      <c r="R503" s="870">
        <v>0</v>
      </c>
      <c r="S503" s="870">
        <v>0</v>
      </c>
      <c r="T503" s="870">
        <v>0</v>
      </c>
      <c r="U503" s="870">
        <v>0</v>
      </c>
      <c r="V503" s="870">
        <v>0</v>
      </c>
      <c r="W503" s="870">
        <v>0</v>
      </c>
      <c r="X503" s="870">
        <v>-0.16650001764297484</v>
      </c>
      <c r="Y503" s="870">
        <v>0.37</v>
      </c>
      <c r="Z503" s="870">
        <v>0</v>
      </c>
      <c r="AA503" s="870">
        <v>-0.16650001764297484</v>
      </c>
      <c r="AB503" s="870">
        <v>0</v>
      </c>
      <c r="AC503" s="870">
        <v>-0.16650001764297484</v>
      </c>
      <c r="AD503" s="870">
        <v>0</v>
      </c>
      <c r="AE503" s="870">
        <v>0</v>
      </c>
    </row>
    <row r="504" spans="1:31">
      <c r="A504" s="870" t="s">
        <v>1852</v>
      </c>
      <c r="B504" s="870">
        <v>14</v>
      </c>
      <c r="C504" s="870">
        <v>1408</v>
      </c>
      <c r="D504" s="870">
        <v>140820</v>
      </c>
      <c r="E504" s="870">
        <v>1408209603</v>
      </c>
      <c r="F504" s="870" t="s">
        <v>609</v>
      </c>
      <c r="G504" s="870">
        <v>26867478601</v>
      </c>
      <c r="H504" s="870">
        <v>0</v>
      </c>
      <c r="I504" s="870">
        <v>26867478600.959999</v>
      </c>
      <c r="J504" s="870">
        <v>-4.000091552734375E-2</v>
      </c>
      <c r="K504" s="870">
        <v>0</v>
      </c>
      <c r="L504" s="870">
        <v>0</v>
      </c>
      <c r="M504" s="870">
        <v>-4.000091552734375E-2</v>
      </c>
      <c r="N504" s="870">
        <v>0</v>
      </c>
      <c r="O504" s="870">
        <v>-4.000091552734375E-2</v>
      </c>
      <c r="P504" s="870">
        <v>-1.4800338745117188E-2</v>
      </c>
      <c r="Q504" s="870">
        <v>0</v>
      </c>
      <c r="R504" s="870">
        <v>0</v>
      </c>
      <c r="S504" s="870">
        <v>0</v>
      </c>
      <c r="T504" s="870">
        <v>0</v>
      </c>
      <c r="U504" s="870">
        <v>0</v>
      </c>
      <c r="V504" s="870">
        <v>0</v>
      </c>
      <c r="W504" s="870">
        <v>0</v>
      </c>
      <c r="X504" s="870">
        <v>-1.4800338745117188E-2</v>
      </c>
      <c r="Y504" s="870">
        <v>0.37</v>
      </c>
      <c r="Z504" s="870">
        <v>0</v>
      </c>
      <c r="AA504" s="870">
        <v>-1.4800338745117188E-2</v>
      </c>
      <c r="AB504" s="870">
        <v>0</v>
      </c>
      <c r="AC504" s="870">
        <v>-1.4800338745117188E-2</v>
      </c>
      <c r="AD504" s="870">
        <v>0</v>
      </c>
      <c r="AE504" s="870">
        <v>0</v>
      </c>
    </row>
    <row r="505" spans="1:31">
      <c r="A505" s="870" t="s">
        <v>1852</v>
      </c>
      <c r="B505" s="870">
        <v>14</v>
      </c>
      <c r="C505" s="870">
        <v>1408</v>
      </c>
      <c r="D505" s="870">
        <v>140820</v>
      </c>
      <c r="E505" s="870">
        <v>1408209604</v>
      </c>
      <c r="F505" s="870" t="s">
        <v>1893</v>
      </c>
      <c r="G505" s="870">
        <v>109571344</v>
      </c>
      <c r="H505" s="870">
        <v>0</v>
      </c>
      <c r="I505" s="870">
        <v>109571344.12</v>
      </c>
      <c r="J505" s="870">
        <v>0.12000000476837158</v>
      </c>
      <c r="K505" s="870">
        <v>0</v>
      </c>
      <c r="L505" s="870">
        <v>0.12000000476837158</v>
      </c>
      <c r="M505" s="870">
        <v>0</v>
      </c>
      <c r="N505" s="870">
        <v>0</v>
      </c>
      <c r="O505" s="870">
        <v>0.12000000476837158</v>
      </c>
      <c r="P505" s="870">
        <v>4.4400001764297488E-2</v>
      </c>
      <c r="Q505" s="870">
        <v>0</v>
      </c>
      <c r="R505" s="870">
        <v>0</v>
      </c>
      <c r="S505" s="870">
        <v>0</v>
      </c>
      <c r="T505" s="870">
        <v>0</v>
      </c>
      <c r="U505" s="870">
        <v>0</v>
      </c>
      <c r="V505" s="870">
        <v>0</v>
      </c>
      <c r="W505" s="870">
        <v>0</v>
      </c>
      <c r="X505" s="870">
        <v>4.4400001764297488E-2</v>
      </c>
      <c r="Y505" s="870">
        <v>0.37</v>
      </c>
      <c r="Z505" s="870">
        <v>4.4400001764297488E-2</v>
      </c>
      <c r="AA505" s="870">
        <v>0</v>
      </c>
      <c r="AB505" s="870">
        <v>4.4400001764297488E-2</v>
      </c>
      <c r="AC505" s="870">
        <v>0</v>
      </c>
      <c r="AD505" s="870">
        <v>0</v>
      </c>
      <c r="AE505" s="870">
        <v>0</v>
      </c>
    </row>
    <row r="506" spans="1:31">
      <c r="A506" s="870" t="s">
        <v>1852</v>
      </c>
      <c r="B506" s="870">
        <v>14</v>
      </c>
      <c r="C506" s="870">
        <v>1408</v>
      </c>
      <c r="D506" s="870">
        <v>140820</v>
      </c>
      <c r="E506" s="870">
        <v>1408209606</v>
      </c>
      <c r="F506" s="870" t="s">
        <v>3991</v>
      </c>
      <c r="G506" s="870">
        <v>2891286212</v>
      </c>
      <c r="H506" s="870">
        <v>0</v>
      </c>
      <c r="I506" s="870">
        <v>2891286212.1999998</v>
      </c>
      <c r="J506" s="870">
        <v>0.19999980926513672</v>
      </c>
      <c r="K506" s="870">
        <v>0</v>
      </c>
      <c r="L506" s="870">
        <v>0.19999980926513672</v>
      </c>
      <c r="M506" s="870">
        <v>0</v>
      </c>
      <c r="N506" s="870">
        <v>0</v>
      </c>
      <c r="O506" s="870">
        <v>0.19999980926513672</v>
      </c>
      <c r="P506" s="870">
        <v>7.3999929428100589E-2</v>
      </c>
      <c r="Q506" s="870">
        <v>0</v>
      </c>
      <c r="R506" s="870">
        <v>0</v>
      </c>
      <c r="S506" s="870">
        <v>0</v>
      </c>
      <c r="T506" s="870">
        <v>0</v>
      </c>
      <c r="U506" s="870">
        <v>0</v>
      </c>
      <c r="V506" s="870">
        <v>0</v>
      </c>
      <c r="W506" s="870">
        <v>0</v>
      </c>
      <c r="X506" s="870">
        <v>7.3999929428100589E-2</v>
      </c>
      <c r="Y506" s="870">
        <v>0.37</v>
      </c>
      <c r="Z506" s="870">
        <v>7.3999929428100589E-2</v>
      </c>
      <c r="AA506" s="870">
        <v>0</v>
      </c>
      <c r="AB506" s="870">
        <v>7.3999929428100589E-2</v>
      </c>
      <c r="AC506" s="870">
        <v>0</v>
      </c>
      <c r="AD506" s="870">
        <v>0</v>
      </c>
      <c r="AE506" s="870">
        <v>0</v>
      </c>
    </row>
    <row r="507" spans="1:31">
      <c r="A507" s="870" t="s">
        <v>1891</v>
      </c>
      <c r="B507" s="870">
        <v>14</v>
      </c>
      <c r="C507" s="870">
        <v>1408</v>
      </c>
      <c r="D507" s="870">
        <v>140820</v>
      </c>
      <c r="E507" s="870">
        <v>1408209701</v>
      </c>
      <c r="F507" s="870" t="s">
        <v>608</v>
      </c>
      <c r="G507" s="870">
        <v>72036608</v>
      </c>
      <c r="H507" s="870">
        <v>0</v>
      </c>
      <c r="I507" s="870">
        <v>72036608</v>
      </c>
      <c r="J507" s="870">
        <v>0</v>
      </c>
      <c r="K507" s="870">
        <v>0</v>
      </c>
      <c r="L507" s="870">
        <v>0</v>
      </c>
      <c r="M507" s="870">
        <v>0</v>
      </c>
      <c r="N507" s="870">
        <v>0</v>
      </c>
      <c r="O507" s="870">
        <v>0</v>
      </c>
      <c r="P507" s="870">
        <v>0</v>
      </c>
      <c r="Q507" s="870">
        <v>0</v>
      </c>
      <c r="R507" s="870">
        <v>0</v>
      </c>
      <c r="S507" s="870">
        <v>0</v>
      </c>
      <c r="T507" s="870">
        <v>0</v>
      </c>
      <c r="U507" s="870">
        <v>0</v>
      </c>
      <c r="V507" s="870">
        <v>0</v>
      </c>
      <c r="W507" s="870">
        <v>0</v>
      </c>
      <c r="X507" s="870">
        <v>0</v>
      </c>
      <c r="Y507" s="870">
        <v>0</v>
      </c>
      <c r="Z507" s="870">
        <v>0</v>
      </c>
      <c r="AA507" s="870">
        <v>0</v>
      </c>
      <c r="AB507" s="870">
        <v>0</v>
      </c>
      <c r="AC507" s="870">
        <v>0</v>
      </c>
      <c r="AD507" s="870">
        <v>0</v>
      </c>
      <c r="AE507" s="870">
        <v>0</v>
      </c>
    </row>
    <row r="508" spans="1:31">
      <c r="A508" s="870" t="s">
        <v>1852</v>
      </c>
      <c r="B508" s="870">
        <v>14</v>
      </c>
      <c r="C508" s="870">
        <v>1408</v>
      </c>
      <c r="D508" s="870">
        <v>140820</v>
      </c>
      <c r="E508" s="870">
        <v>1408209800</v>
      </c>
      <c r="F508" s="870" t="s">
        <v>3992</v>
      </c>
      <c r="G508" s="870">
        <v>-227512914</v>
      </c>
      <c r="H508" s="870">
        <v>0</v>
      </c>
      <c r="I508" s="870">
        <v>-227512913.86000001</v>
      </c>
      <c r="J508" s="870">
        <v>0.13999998569488525</v>
      </c>
      <c r="K508" s="870">
        <v>0</v>
      </c>
      <c r="L508" s="870">
        <v>0.13999998569488525</v>
      </c>
      <c r="M508" s="870">
        <v>0</v>
      </c>
      <c r="N508" s="870">
        <v>0</v>
      </c>
      <c r="O508" s="870">
        <v>0.13999998569488525</v>
      </c>
      <c r="P508" s="870">
        <v>5.1799994707107541E-2</v>
      </c>
      <c r="Q508" s="870">
        <v>0</v>
      </c>
      <c r="R508" s="870">
        <v>0</v>
      </c>
      <c r="S508" s="870">
        <v>0</v>
      </c>
      <c r="T508" s="870">
        <v>0</v>
      </c>
      <c r="U508" s="870">
        <v>0</v>
      </c>
      <c r="V508" s="870">
        <v>0</v>
      </c>
      <c r="W508" s="870">
        <v>0</v>
      </c>
      <c r="X508" s="870">
        <v>5.1799994707107541E-2</v>
      </c>
      <c r="Y508" s="870">
        <v>0.37</v>
      </c>
      <c r="Z508" s="870">
        <v>5.1799994707107541E-2</v>
      </c>
      <c r="AA508" s="870">
        <v>0</v>
      </c>
      <c r="AB508" s="870">
        <v>5.1799994707107541E-2</v>
      </c>
      <c r="AC508" s="870">
        <v>0</v>
      </c>
      <c r="AD508" s="870">
        <v>0</v>
      </c>
      <c r="AE508" s="870">
        <v>0</v>
      </c>
    </row>
    <row r="509" spans="1:31">
      <c r="A509" s="870" t="s">
        <v>1852</v>
      </c>
      <c r="B509" s="870">
        <v>14</v>
      </c>
      <c r="C509" s="870">
        <v>1408</v>
      </c>
      <c r="D509" s="870">
        <v>140820</v>
      </c>
      <c r="E509" s="870">
        <v>1408209801</v>
      </c>
      <c r="F509" s="870" t="s">
        <v>3993</v>
      </c>
      <c r="G509" s="870">
        <v>1273651457</v>
      </c>
      <c r="H509" s="870">
        <v>0</v>
      </c>
      <c r="I509" s="870">
        <v>1273651457.3699999</v>
      </c>
      <c r="J509" s="870">
        <v>0.36999988555908203</v>
      </c>
      <c r="K509" s="870">
        <v>0</v>
      </c>
      <c r="L509" s="870">
        <v>0.36999988555908203</v>
      </c>
      <c r="M509" s="870">
        <v>0</v>
      </c>
      <c r="N509" s="870">
        <v>0</v>
      </c>
      <c r="O509" s="870">
        <v>0.36999988555908203</v>
      </c>
      <c r="P509" s="870">
        <v>0.13689995765686036</v>
      </c>
      <c r="Q509" s="870">
        <v>0</v>
      </c>
      <c r="R509" s="870">
        <v>0</v>
      </c>
      <c r="S509" s="870">
        <v>0</v>
      </c>
      <c r="T509" s="870">
        <v>0</v>
      </c>
      <c r="U509" s="870">
        <v>0</v>
      </c>
      <c r="V509" s="870">
        <v>0</v>
      </c>
      <c r="W509" s="870">
        <v>0</v>
      </c>
      <c r="X509" s="870">
        <v>0.13689995765686036</v>
      </c>
      <c r="Y509" s="870">
        <v>0.37000000000000005</v>
      </c>
      <c r="Z509" s="870">
        <v>0.13689995765686036</v>
      </c>
      <c r="AA509" s="870">
        <v>0</v>
      </c>
      <c r="AB509" s="870">
        <v>0.13689995765686036</v>
      </c>
      <c r="AC509" s="870">
        <v>0</v>
      </c>
      <c r="AD509" s="870">
        <v>0</v>
      </c>
      <c r="AE509" s="870">
        <v>0</v>
      </c>
    </row>
    <row r="510" spans="1:31">
      <c r="A510" s="870" t="s">
        <v>1852</v>
      </c>
      <c r="B510" s="870">
        <v>14</v>
      </c>
      <c r="C510" s="870">
        <v>1408</v>
      </c>
      <c r="D510" s="870">
        <v>140820</v>
      </c>
      <c r="E510" s="870">
        <v>1408209802</v>
      </c>
      <c r="F510" s="870" t="s">
        <v>3994</v>
      </c>
      <c r="G510" s="870">
        <v>-1349565896</v>
      </c>
      <c r="H510" s="870">
        <v>0</v>
      </c>
      <c r="I510" s="870">
        <v>-1349565896.48</v>
      </c>
      <c r="J510" s="870">
        <v>-0.48000001907348633</v>
      </c>
      <c r="K510" s="870">
        <v>0</v>
      </c>
      <c r="L510" s="870">
        <v>0</v>
      </c>
      <c r="M510" s="870">
        <v>-0.48000001907348633</v>
      </c>
      <c r="N510" s="870">
        <v>0</v>
      </c>
      <c r="O510" s="870">
        <v>-0.48000001907348633</v>
      </c>
      <c r="P510" s="870">
        <v>-0.17760000705718995</v>
      </c>
      <c r="Q510" s="870">
        <v>0</v>
      </c>
      <c r="R510" s="870">
        <v>0</v>
      </c>
      <c r="S510" s="870">
        <v>0</v>
      </c>
      <c r="T510" s="870">
        <v>0</v>
      </c>
      <c r="U510" s="870">
        <v>0</v>
      </c>
      <c r="V510" s="870">
        <v>0</v>
      </c>
      <c r="W510" s="870">
        <v>0</v>
      </c>
      <c r="X510" s="870">
        <v>-0.17760000705718995</v>
      </c>
      <c r="Y510" s="870">
        <v>0.37</v>
      </c>
      <c r="Z510" s="870">
        <v>0</v>
      </c>
      <c r="AA510" s="870">
        <v>-0.17760000705718995</v>
      </c>
      <c r="AB510" s="870">
        <v>0</v>
      </c>
      <c r="AC510" s="870">
        <v>-0.17760000705718995</v>
      </c>
      <c r="AD510" s="870">
        <v>0</v>
      </c>
      <c r="AE510" s="870">
        <v>0</v>
      </c>
    </row>
    <row r="511" spans="1:31">
      <c r="A511" s="870" t="s">
        <v>1891</v>
      </c>
      <c r="B511" s="870">
        <v>14</v>
      </c>
      <c r="C511" s="870">
        <v>1408</v>
      </c>
      <c r="D511" s="870">
        <v>140820</v>
      </c>
      <c r="E511" s="870">
        <v>1408209804</v>
      </c>
      <c r="F511" s="870" t="s">
        <v>3995</v>
      </c>
      <c r="G511" s="870">
        <v>-287790791</v>
      </c>
      <c r="H511" s="870">
        <v>0</v>
      </c>
      <c r="I511" s="870">
        <v>-287790791.17000002</v>
      </c>
      <c r="J511" s="870">
        <v>-0.17000001668930054</v>
      </c>
      <c r="K511" s="870">
        <v>0</v>
      </c>
      <c r="L511" s="870">
        <v>0</v>
      </c>
      <c r="M511" s="870">
        <v>-0.17000001668930054</v>
      </c>
      <c r="N511" s="870">
        <v>0</v>
      </c>
      <c r="O511" s="870">
        <v>-0.17000001668930054</v>
      </c>
      <c r="P511" s="870">
        <v>-6.2900006175041198E-2</v>
      </c>
      <c r="Q511" s="870">
        <v>0</v>
      </c>
      <c r="R511" s="870">
        <v>0</v>
      </c>
      <c r="S511" s="870">
        <v>0</v>
      </c>
      <c r="T511" s="870">
        <v>0</v>
      </c>
      <c r="U511" s="870">
        <v>0</v>
      </c>
      <c r="V511" s="870">
        <v>0</v>
      </c>
      <c r="W511" s="870">
        <v>0</v>
      </c>
      <c r="X511" s="870">
        <v>-6.2900006175041198E-2</v>
      </c>
      <c r="Y511" s="870">
        <v>0.37</v>
      </c>
      <c r="Z511" s="870">
        <v>0</v>
      </c>
      <c r="AA511" s="870">
        <v>-6.2900006175041198E-2</v>
      </c>
      <c r="AB511" s="870">
        <v>0</v>
      </c>
      <c r="AC511" s="870">
        <v>-6.2900006175041198E-2</v>
      </c>
      <c r="AD511" s="870">
        <v>0</v>
      </c>
      <c r="AE511" s="870">
        <v>0</v>
      </c>
    </row>
    <row r="512" spans="1:31">
      <c r="A512" s="870" t="s">
        <v>1852</v>
      </c>
      <c r="B512" s="870">
        <v>14</v>
      </c>
      <c r="C512" s="870">
        <v>1408</v>
      </c>
      <c r="D512" s="870">
        <v>140820</v>
      </c>
      <c r="E512" s="870">
        <v>1408209805</v>
      </c>
      <c r="F512" s="870" t="s">
        <v>3996</v>
      </c>
      <c r="G512" s="870">
        <v>204598056</v>
      </c>
      <c r="H512" s="870">
        <v>0</v>
      </c>
      <c r="I512" s="870">
        <v>204598055.62</v>
      </c>
      <c r="J512" s="870">
        <v>-0.37999999523162842</v>
      </c>
      <c r="K512" s="870">
        <v>0</v>
      </c>
      <c r="L512" s="870">
        <v>0</v>
      </c>
      <c r="M512" s="870">
        <v>-0.37999999523162842</v>
      </c>
      <c r="N512" s="870">
        <v>0</v>
      </c>
      <c r="O512" s="870">
        <v>-0.37999999523162842</v>
      </c>
      <c r="P512" s="870">
        <v>-0.14059999823570252</v>
      </c>
      <c r="Q512" s="870">
        <v>0</v>
      </c>
      <c r="R512" s="870">
        <v>0</v>
      </c>
      <c r="S512" s="870">
        <v>0</v>
      </c>
      <c r="T512" s="870">
        <v>0</v>
      </c>
      <c r="U512" s="870">
        <v>0</v>
      </c>
      <c r="V512" s="870">
        <v>0</v>
      </c>
      <c r="W512" s="870">
        <v>0</v>
      </c>
      <c r="X512" s="870">
        <v>-0.14059999823570252</v>
      </c>
      <c r="Y512" s="870">
        <v>0.37</v>
      </c>
      <c r="Z512" s="870">
        <v>0</v>
      </c>
      <c r="AA512" s="870">
        <v>-0.14059999823570252</v>
      </c>
      <c r="AB512" s="870">
        <v>0</v>
      </c>
      <c r="AC512" s="870">
        <v>-0.14059999823570252</v>
      </c>
      <c r="AD512" s="870">
        <v>0</v>
      </c>
      <c r="AE512" s="870">
        <v>0</v>
      </c>
    </row>
    <row r="513" spans="1:31">
      <c r="A513" s="870" t="s">
        <v>1852</v>
      </c>
      <c r="B513" s="870">
        <v>14</v>
      </c>
      <c r="C513" s="870">
        <v>1408</v>
      </c>
      <c r="D513" s="870">
        <v>140820</v>
      </c>
      <c r="E513" s="870">
        <v>1408209806</v>
      </c>
      <c r="F513" s="870" t="s">
        <v>610</v>
      </c>
      <c r="G513" s="870">
        <v>204911561236</v>
      </c>
      <c r="H513" s="870">
        <v>0</v>
      </c>
      <c r="I513" s="870">
        <v>204911561235.92999</v>
      </c>
      <c r="J513" s="870">
        <v>-7.000732421875E-2</v>
      </c>
      <c r="K513" s="870">
        <v>0</v>
      </c>
      <c r="L513" s="870">
        <v>0</v>
      </c>
      <c r="M513" s="870">
        <v>-7.000732421875E-2</v>
      </c>
      <c r="N513" s="870">
        <v>0</v>
      </c>
      <c r="O513" s="870">
        <v>-7.000732421875E-2</v>
      </c>
      <c r="P513" s="870">
        <v>-2.5902709960937499E-2</v>
      </c>
      <c r="Q513" s="870">
        <v>0</v>
      </c>
      <c r="R513" s="870">
        <v>0</v>
      </c>
      <c r="S513" s="870">
        <v>0</v>
      </c>
      <c r="T513" s="870">
        <v>0</v>
      </c>
      <c r="U513" s="870">
        <v>0</v>
      </c>
      <c r="V513" s="870">
        <v>0</v>
      </c>
      <c r="W513" s="870">
        <v>0</v>
      </c>
      <c r="X513" s="870">
        <v>-2.5902709960937499E-2</v>
      </c>
      <c r="Y513" s="870">
        <v>0.37</v>
      </c>
      <c r="Z513" s="870">
        <v>0</v>
      </c>
      <c r="AA513" s="870">
        <v>-2.5902709960937499E-2</v>
      </c>
      <c r="AB513" s="870">
        <v>0</v>
      </c>
      <c r="AC513" s="870">
        <v>-2.5902709960937499E-2</v>
      </c>
      <c r="AD513" s="870">
        <v>0</v>
      </c>
      <c r="AE513" s="870">
        <v>0</v>
      </c>
    </row>
    <row r="514" spans="1:31">
      <c r="A514" s="870" t="s">
        <v>1852</v>
      </c>
      <c r="B514" s="870">
        <v>14</v>
      </c>
      <c r="C514" s="870">
        <v>1408</v>
      </c>
      <c r="D514" s="870">
        <v>140820</v>
      </c>
      <c r="E514" s="870">
        <v>1408209807</v>
      </c>
      <c r="F514" s="870" t="s">
        <v>611</v>
      </c>
      <c r="G514" s="870">
        <v>10153222544</v>
      </c>
      <c r="H514" s="870">
        <v>0</v>
      </c>
      <c r="I514" s="870">
        <v>10153222543.5</v>
      </c>
      <c r="J514" s="870">
        <v>-0.5</v>
      </c>
      <c r="K514" s="870">
        <v>0</v>
      </c>
      <c r="L514" s="870">
        <v>0</v>
      </c>
      <c r="M514" s="870">
        <v>-0.5</v>
      </c>
      <c r="N514" s="870">
        <v>0</v>
      </c>
      <c r="O514" s="870">
        <v>-0.5</v>
      </c>
      <c r="P514" s="870">
        <v>-0.185</v>
      </c>
      <c r="Q514" s="870">
        <v>0</v>
      </c>
      <c r="R514" s="870">
        <v>0</v>
      </c>
      <c r="S514" s="870">
        <v>0</v>
      </c>
      <c r="T514" s="870">
        <v>0</v>
      </c>
      <c r="U514" s="870">
        <v>0</v>
      </c>
      <c r="V514" s="870">
        <v>0</v>
      </c>
      <c r="W514" s="870">
        <v>0</v>
      </c>
      <c r="X514" s="870">
        <v>-0.185</v>
      </c>
      <c r="Y514" s="870">
        <v>0.37</v>
      </c>
      <c r="Z514" s="870">
        <v>0</v>
      </c>
      <c r="AA514" s="870">
        <v>-0.185</v>
      </c>
      <c r="AB514" s="870">
        <v>0</v>
      </c>
      <c r="AC514" s="870">
        <v>-0.185</v>
      </c>
      <c r="AD514" s="870">
        <v>0</v>
      </c>
      <c r="AE514" s="870">
        <v>0</v>
      </c>
    </row>
    <row r="515" spans="1:31">
      <c r="A515" s="870" t="s">
        <v>1891</v>
      </c>
      <c r="B515" s="870">
        <v>14</v>
      </c>
      <c r="C515" s="870">
        <v>1408</v>
      </c>
      <c r="D515" s="870">
        <v>140820</v>
      </c>
      <c r="E515" s="870">
        <v>1408209809</v>
      </c>
      <c r="F515" s="870" t="s">
        <v>1901</v>
      </c>
      <c r="G515" s="870">
        <v>2903709</v>
      </c>
      <c r="H515" s="870">
        <v>0</v>
      </c>
      <c r="I515" s="870">
        <v>2903709.38</v>
      </c>
      <c r="J515" s="870">
        <v>0.37999999988824129</v>
      </c>
      <c r="K515" s="870">
        <v>0</v>
      </c>
      <c r="L515" s="870">
        <v>0.37999999988824129</v>
      </c>
      <c r="M515" s="870">
        <v>0</v>
      </c>
      <c r="N515" s="870">
        <v>0</v>
      </c>
      <c r="O515" s="870">
        <v>0.37999999988824129</v>
      </c>
      <c r="P515" s="870">
        <v>0.14059999995864927</v>
      </c>
      <c r="Q515" s="870">
        <v>0</v>
      </c>
      <c r="R515" s="870">
        <v>0</v>
      </c>
      <c r="S515" s="870">
        <v>0</v>
      </c>
      <c r="T515" s="870">
        <v>0</v>
      </c>
      <c r="U515" s="870">
        <v>0</v>
      </c>
      <c r="V515" s="870">
        <v>0</v>
      </c>
      <c r="W515" s="870">
        <v>0</v>
      </c>
      <c r="X515" s="870">
        <v>0.14059999995864927</v>
      </c>
      <c r="Y515" s="870">
        <v>0.37</v>
      </c>
      <c r="Z515" s="870">
        <v>0.14059999995864927</v>
      </c>
      <c r="AA515" s="870">
        <v>0</v>
      </c>
      <c r="AB515" s="870">
        <v>0.14059999995864927</v>
      </c>
      <c r="AC515" s="870">
        <v>0</v>
      </c>
      <c r="AD515" s="870">
        <v>0</v>
      </c>
      <c r="AE515" s="870">
        <v>0</v>
      </c>
    </row>
    <row r="516" spans="1:31">
      <c r="A516" s="870" t="s">
        <v>1852</v>
      </c>
      <c r="B516" s="870">
        <v>14</v>
      </c>
      <c r="C516" s="870">
        <v>1408</v>
      </c>
      <c r="D516" s="870">
        <v>140820</v>
      </c>
      <c r="E516" s="870">
        <v>1408209900</v>
      </c>
      <c r="F516" s="870" t="s">
        <v>3997</v>
      </c>
      <c r="G516" s="870">
        <v>276062847</v>
      </c>
      <c r="H516" s="870">
        <v>0</v>
      </c>
      <c r="I516" s="870">
        <v>276062847.38999999</v>
      </c>
      <c r="J516" s="870">
        <v>0.38999998569488525</v>
      </c>
      <c r="K516" s="870">
        <v>0</v>
      </c>
      <c r="L516" s="870">
        <v>0.38999998569488525</v>
      </c>
      <c r="M516" s="870">
        <v>0</v>
      </c>
      <c r="N516" s="870">
        <v>0</v>
      </c>
      <c r="O516" s="870">
        <v>0.38999998569488525</v>
      </c>
      <c r="P516" s="870">
        <v>0.14429999470710755</v>
      </c>
      <c r="Q516" s="870">
        <v>0</v>
      </c>
      <c r="R516" s="870">
        <v>0</v>
      </c>
      <c r="S516" s="870">
        <v>0</v>
      </c>
      <c r="T516" s="870">
        <v>0</v>
      </c>
      <c r="U516" s="870">
        <v>0</v>
      </c>
      <c r="V516" s="870">
        <v>0</v>
      </c>
      <c r="W516" s="870">
        <v>0</v>
      </c>
      <c r="X516" s="870">
        <v>0.14429999470710755</v>
      </c>
      <c r="Y516" s="870">
        <v>0.37000000000000005</v>
      </c>
      <c r="Z516" s="870">
        <v>0.14429999470710755</v>
      </c>
      <c r="AA516" s="870">
        <v>0</v>
      </c>
      <c r="AB516" s="870">
        <v>0.14429999470710755</v>
      </c>
      <c r="AC516" s="870">
        <v>0</v>
      </c>
      <c r="AD516" s="870">
        <v>0</v>
      </c>
      <c r="AE516" s="870">
        <v>0</v>
      </c>
    </row>
    <row r="517" spans="1:31">
      <c r="A517" s="870" t="s">
        <v>1852</v>
      </c>
      <c r="B517" s="870">
        <v>14</v>
      </c>
      <c r="C517" s="870">
        <v>1408</v>
      </c>
      <c r="D517" s="870">
        <v>140820</v>
      </c>
      <c r="E517" s="870">
        <v>1408209902</v>
      </c>
      <c r="F517" s="870" t="s">
        <v>612</v>
      </c>
      <c r="G517" s="870">
        <v>8388184671</v>
      </c>
      <c r="H517" s="870">
        <v>0</v>
      </c>
      <c r="I517" s="870">
        <v>8388184671.2799997</v>
      </c>
      <c r="J517" s="870">
        <v>0.27999973297119141</v>
      </c>
      <c r="K517" s="870">
        <v>0</v>
      </c>
      <c r="L517" s="870">
        <v>0.27999973297119141</v>
      </c>
      <c r="M517" s="870">
        <v>0</v>
      </c>
      <c r="N517" s="870">
        <v>0</v>
      </c>
      <c r="O517" s="870">
        <v>0.27999973297119141</v>
      </c>
      <c r="P517" s="870">
        <v>0.10359990119934082</v>
      </c>
      <c r="Q517" s="870">
        <v>0</v>
      </c>
      <c r="R517" s="870">
        <v>0</v>
      </c>
      <c r="S517" s="870">
        <v>0</v>
      </c>
      <c r="T517" s="870">
        <v>0</v>
      </c>
      <c r="U517" s="870">
        <v>0</v>
      </c>
      <c r="V517" s="870">
        <v>0</v>
      </c>
      <c r="W517" s="870">
        <v>0</v>
      </c>
      <c r="X517" s="870">
        <v>0.10359990119934082</v>
      </c>
      <c r="Y517" s="870">
        <v>0.37</v>
      </c>
      <c r="Z517" s="870">
        <v>0.10359990119934082</v>
      </c>
      <c r="AA517" s="870">
        <v>0</v>
      </c>
      <c r="AB517" s="870">
        <v>0.10359990119934082</v>
      </c>
      <c r="AC517" s="870">
        <v>0</v>
      </c>
      <c r="AD517" s="870">
        <v>0</v>
      </c>
      <c r="AE517" s="870">
        <v>0</v>
      </c>
    </row>
    <row r="518" spans="1:31">
      <c r="A518" s="870" t="s">
        <v>1852</v>
      </c>
      <c r="B518" s="870">
        <v>14</v>
      </c>
      <c r="C518" s="870">
        <v>1408</v>
      </c>
      <c r="D518" s="870">
        <v>140825</v>
      </c>
      <c r="E518" s="870">
        <v>1408257200</v>
      </c>
      <c r="F518" s="870" t="s">
        <v>3998</v>
      </c>
      <c r="G518" s="870">
        <v>0</v>
      </c>
      <c r="H518" s="870">
        <v>0</v>
      </c>
      <c r="I518" s="870">
        <v>0</v>
      </c>
      <c r="J518" s="870">
        <v>0</v>
      </c>
      <c r="K518" s="870">
        <v>0</v>
      </c>
      <c r="L518" s="870">
        <v>0</v>
      </c>
      <c r="M518" s="870">
        <v>0</v>
      </c>
      <c r="N518" s="870">
        <v>0</v>
      </c>
      <c r="O518" s="870">
        <v>0</v>
      </c>
      <c r="P518" s="870">
        <v>0</v>
      </c>
      <c r="Q518" s="870">
        <v>0</v>
      </c>
      <c r="R518" s="870">
        <v>0</v>
      </c>
      <c r="S518" s="870">
        <v>0</v>
      </c>
      <c r="T518" s="870">
        <v>0</v>
      </c>
      <c r="U518" s="870">
        <v>0</v>
      </c>
      <c r="V518" s="870">
        <v>0</v>
      </c>
      <c r="W518" s="870">
        <v>0</v>
      </c>
      <c r="X518" s="870">
        <v>0</v>
      </c>
      <c r="Y518" s="870">
        <v>0</v>
      </c>
      <c r="Z518" s="870">
        <v>0</v>
      </c>
      <c r="AA518" s="870">
        <v>0</v>
      </c>
      <c r="AB518" s="870">
        <v>0</v>
      </c>
      <c r="AC518" s="870">
        <v>0</v>
      </c>
      <c r="AD518" s="870">
        <v>0</v>
      </c>
      <c r="AE518" s="870">
        <v>0</v>
      </c>
    </row>
    <row r="519" spans="1:31">
      <c r="A519" s="870" t="s">
        <v>1891</v>
      </c>
      <c r="B519" s="870">
        <v>14</v>
      </c>
      <c r="C519" s="870">
        <v>1408</v>
      </c>
      <c r="D519" s="870">
        <v>140825</v>
      </c>
      <c r="E519" s="870">
        <v>1408257201</v>
      </c>
      <c r="F519" s="870" t="s">
        <v>613</v>
      </c>
      <c r="G519" s="870">
        <v>27082364</v>
      </c>
      <c r="H519" s="870">
        <v>0</v>
      </c>
      <c r="I519" s="870">
        <v>0</v>
      </c>
      <c r="J519" s="870">
        <v>-27082364</v>
      </c>
      <c r="K519" s="870">
        <v>0</v>
      </c>
      <c r="L519" s="870">
        <v>0</v>
      </c>
      <c r="M519" s="870">
        <v>-27082364</v>
      </c>
      <c r="N519" s="870">
        <v>0</v>
      </c>
      <c r="O519" s="870">
        <v>-27082364</v>
      </c>
      <c r="P519" s="870">
        <v>-10020474.68</v>
      </c>
      <c r="Q519" s="870">
        <v>0</v>
      </c>
      <c r="R519" s="870">
        <v>0</v>
      </c>
      <c r="S519" s="870">
        <v>0</v>
      </c>
      <c r="T519" s="870">
        <v>0</v>
      </c>
      <c r="U519" s="870">
        <v>0</v>
      </c>
      <c r="V519" s="870">
        <v>0</v>
      </c>
      <c r="W519" s="870">
        <v>0</v>
      </c>
      <c r="X519" s="870">
        <v>-10020474.68</v>
      </c>
      <c r="Y519" s="870">
        <v>0.37</v>
      </c>
      <c r="Z519" s="870">
        <v>0</v>
      </c>
      <c r="AA519" s="870">
        <v>-10020474.68</v>
      </c>
      <c r="AB519" s="870">
        <v>0</v>
      </c>
      <c r="AC519" s="870">
        <v>-10020474.68</v>
      </c>
      <c r="AD519" s="870">
        <v>0</v>
      </c>
      <c r="AE519" s="870">
        <v>0</v>
      </c>
    </row>
    <row r="520" spans="1:31">
      <c r="A520" s="870" t="s">
        <v>1852</v>
      </c>
      <c r="B520" s="870">
        <v>14</v>
      </c>
      <c r="C520" s="870">
        <v>1408</v>
      </c>
      <c r="D520" s="870">
        <v>140825</v>
      </c>
      <c r="E520" s="870">
        <v>1408259001</v>
      </c>
      <c r="F520" s="870" t="s">
        <v>614</v>
      </c>
      <c r="G520" s="870">
        <v>18541158870</v>
      </c>
      <c r="H520" s="870">
        <v>0</v>
      </c>
      <c r="I520" s="870">
        <v>18541158870.389999</v>
      </c>
      <c r="J520" s="870">
        <v>0.3899993896484375</v>
      </c>
      <c r="K520" s="870">
        <v>0</v>
      </c>
      <c r="L520" s="870">
        <v>0.3899993896484375</v>
      </c>
      <c r="M520" s="870">
        <v>0</v>
      </c>
      <c r="N520" s="870">
        <v>0</v>
      </c>
      <c r="O520" s="870">
        <v>0.3899993896484375</v>
      </c>
      <c r="P520" s="870">
        <v>0.14429977416992187</v>
      </c>
      <c r="Q520" s="870">
        <v>0</v>
      </c>
      <c r="R520" s="870">
        <v>0</v>
      </c>
      <c r="S520" s="870">
        <v>0</v>
      </c>
      <c r="T520" s="870">
        <v>0</v>
      </c>
      <c r="U520" s="870">
        <v>0</v>
      </c>
      <c r="V520" s="870">
        <v>0</v>
      </c>
      <c r="W520" s="870">
        <v>0</v>
      </c>
      <c r="X520" s="870">
        <v>0.14429977416992187</v>
      </c>
      <c r="Y520" s="870">
        <v>0.37</v>
      </c>
      <c r="Z520" s="870">
        <v>0.14429977416992187</v>
      </c>
      <c r="AA520" s="870">
        <v>0</v>
      </c>
      <c r="AB520" s="870">
        <v>0.14429977416992187</v>
      </c>
      <c r="AC520" s="870">
        <v>0</v>
      </c>
      <c r="AD520" s="870">
        <v>0</v>
      </c>
      <c r="AE520" s="870">
        <v>0</v>
      </c>
    </row>
    <row r="521" spans="1:31">
      <c r="A521" s="870" t="s">
        <v>1852</v>
      </c>
      <c r="B521" s="870">
        <v>14</v>
      </c>
      <c r="C521" s="870">
        <v>1408</v>
      </c>
      <c r="D521" s="870">
        <v>140825</v>
      </c>
      <c r="E521" s="870">
        <v>1408259003</v>
      </c>
      <c r="F521" s="870" t="s">
        <v>615</v>
      </c>
      <c r="G521" s="870">
        <v>188303933774</v>
      </c>
      <c r="H521" s="870">
        <v>0</v>
      </c>
      <c r="I521" s="870">
        <v>188303933774.13</v>
      </c>
      <c r="J521" s="870">
        <v>0.1300048828125</v>
      </c>
      <c r="K521" s="870">
        <v>0</v>
      </c>
      <c r="L521" s="870">
        <v>0.1300048828125</v>
      </c>
      <c r="M521" s="870">
        <v>0</v>
      </c>
      <c r="N521" s="870">
        <v>0</v>
      </c>
      <c r="O521" s="870">
        <v>0.1300048828125</v>
      </c>
      <c r="P521" s="870">
        <v>4.8101806640625001E-2</v>
      </c>
      <c r="Q521" s="870">
        <v>0</v>
      </c>
      <c r="R521" s="870">
        <v>0</v>
      </c>
      <c r="S521" s="870">
        <v>0</v>
      </c>
      <c r="T521" s="870">
        <v>0</v>
      </c>
      <c r="U521" s="870">
        <v>0</v>
      </c>
      <c r="V521" s="870">
        <v>0</v>
      </c>
      <c r="W521" s="870">
        <v>0</v>
      </c>
      <c r="X521" s="870">
        <v>4.8101806640625001E-2</v>
      </c>
      <c r="Y521" s="870">
        <v>0.37</v>
      </c>
      <c r="Z521" s="870">
        <v>4.8101806640625001E-2</v>
      </c>
      <c r="AA521" s="870">
        <v>0</v>
      </c>
      <c r="AB521" s="870">
        <v>4.8101806640625001E-2</v>
      </c>
      <c r="AC521" s="870">
        <v>0</v>
      </c>
      <c r="AD521" s="870">
        <v>0</v>
      </c>
      <c r="AE521" s="870">
        <v>0</v>
      </c>
    </row>
    <row r="522" spans="1:31">
      <c r="A522" s="870" t="s">
        <v>1852</v>
      </c>
      <c r="B522" s="870">
        <v>14</v>
      </c>
      <c r="C522" s="870">
        <v>1408</v>
      </c>
      <c r="D522" s="870">
        <v>140825</v>
      </c>
      <c r="E522" s="870">
        <v>1408259020</v>
      </c>
      <c r="F522" s="870" t="s">
        <v>616</v>
      </c>
      <c r="G522" s="870">
        <v>1395569007</v>
      </c>
      <c r="H522" s="870">
        <v>0</v>
      </c>
      <c r="I522" s="870">
        <v>1395569007.1700001</v>
      </c>
      <c r="J522" s="870">
        <v>0.17000007629394531</v>
      </c>
      <c r="K522" s="870">
        <v>0</v>
      </c>
      <c r="L522" s="870">
        <v>0.17000007629394531</v>
      </c>
      <c r="M522" s="870">
        <v>0</v>
      </c>
      <c r="N522" s="870">
        <v>0</v>
      </c>
      <c r="O522" s="870">
        <v>0.17000007629394531</v>
      </c>
      <c r="P522" s="870">
        <v>6.2900028228759772E-2</v>
      </c>
      <c r="Q522" s="870">
        <v>0</v>
      </c>
      <c r="R522" s="870">
        <v>0</v>
      </c>
      <c r="S522" s="870">
        <v>0</v>
      </c>
      <c r="T522" s="870">
        <v>0</v>
      </c>
      <c r="U522" s="870">
        <v>0</v>
      </c>
      <c r="V522" s="870">
        <v>0</v>
      </c>
      <c r="W522" s="870">
        <v>0</v>
      </c>
      <c r="X522" s="870">
        <v>6.2900028228759772E-2</v>
      </c>
      <c r="Y522" s="870">
        <v>0.37000000000000005</v>
      </c>
      <c r="Z522" s="870">
        <v>6.2900028228759772E-2</v>
      </c>
      <c r="AA522" s="870">
        <v>0</v>
      </c>
      <c r="AB522" s="870">
        <v>6.2900028228759772E-2</v>
      </c>
      <c r="AC522" s="870">
        <v>0</v>
      </c>
      <c r="AD522" s="870">
        <v>0</v>
      </c>
      <c r="AE522" s="870">
        <v>0</v>
      </c>
    </row>
    <row r="523" spans="1:31">
      <c r="A523" s="870" t="s">
        <v>1852</v>
      </c>
      <c r="B523" s="870">
        <v>14</v>
      </c>
      <c r="C523" s="870">
        <v>1408</v>
      </c>
      <c r="D523" s="870">
        <v>140825</v>
      </c>
      <c r="E523" s="870">
        <v>1408259021</v>
      </c>
      <c r="F523" s="870" t="s">
        <v>3999</v>
      </c>
      <c r="G523" s="870">
        <v>3948085957</v>
      </c>
      <c r="H523" s="870">
        <v>0</v>
      </c>
      <c r="I523" s="870">
        <v>3948085956.8099999</v>
      </c>
      <c r="J523" s="870">
        <v>-0.19000005722045898</v>
      </c>
      <c r="K523" s="870">
        <v>0</v>
      </c>
      <c r="L523" s="870">
        <v>0</v>
      </c>
      <c r="M523" s="870">
        <v>-0.19000005722045898</v>
      </c>
      <c r="N523" s="870">
        <v>0</v>
      </c>
      <c r="O523" s="870">
        <v>-0.19000005722045898</v>
      </c>
      <c r="P523" s="870">
        <v>-7.0300021171569818E-2</v>
      </c>
      <c r="Q523" s="870">
        <v>0</v>
      </c>
      <c r="R523" s="870">
        <v>0</v>
      </c>
      <c r="S523" s="870">
        <v>0</v>
      </c>
      <c r="T523" s="870">
        <v>0</v>
      </c>
      <c r="U523" s="870">
        <v>0</v>
      </c>
      <c r="V523" s="870">
        <v>0</v>
      </c>
      <c r="W523" s="870">
        <v>0</v>
      </c>
      <c r="X523" s="870">
        <v>-7.0300021171569818E-2</v>
      </c>
      <c r="Y523" s="870">
        <v>0.37</v>
      </c>
      <c r="Z523" s="870">
        <v>0</v>
      </c>
      <c r="AA523" s="870">
        <v>-7.0300021171569818E-2</v>
      </c>
      <c r="AB523" s="870">
        <v>0</v>
      </c>
      <c r="AC523" s="870">
        <v>-7.0300021171569818E-2</v>
      </c>
      <c r="AD523" s="870">
        <v>0</v>
      </c>
      <c r="AE523" s="870">
        <v>0</v>
      </c>
    </row>
    <row r="524" spans="1:31">
      <c r="A524" s="870" t="s">
        <v>1891</v>
      </c>
      <c r="B524" s="870">
        <v>14</v>
      </c>
      <c r="C524" s="870">
        <v>1408</v>
      </c>
      <c r="D524" s="870">
        <v>140825</v>
      </c>
      <c r="E524" s="870">
        <v>1408259231</v>
      </c>
      <c r="F524" s="870" t="s">
        <v>4533</v>
      </c>
      <c r="G524" s="870">
        <v>0</v>
      </c>
      <c r="H524" s="870">
        <v>0</v>
      </c>
      <c r="I524" s="870">
        <v>0</v>
      </c>
      <c r="J524" s="870">
        <v>0</v>
      </c>
      <c r="K524" s="870">
        <v>0</v>
      </c>
      <c r="L524" s="870">
        <v>0</v>
      </c>
      <c r="M524" s="870">
        <v>0</v>
      </c>
      <c r="N524" s="870">
        <v>0</v>
      </c>
      <c r="O524" s="870">
        <v>0</v>
      </c>
      <c r="P524" s="870">
        <v>0</v>
      </c>
      <c r="Q524" s="870">
        <v>0</v>
      </c>
      <c r="R524" s="870">
        <v>0</v>
      </c>
      <c r="S524" s="870">
        <v>0</v>
      </c>
      <c r="T524" s="870">
        <v>0</v>
      </c>
      <c r="U524" s="870">
        <v>0</v>
      </c>
      <c r="V524" s="870">
        <v>0</v>
      </c>
      <c r="W524" s="870">
        <v>0</v>
      </c>
      <c r="X524" s="870">
        <v>0</v>
      </c>
      <c r="Y524" s="870">
        <v>0</v>
      </c>
      <c r="Z524" s="870">
        <v>0</v>
      </c>
      <c r="AA524" s="870">
        <v>0</v>
      </c>
      <c r="AB524" s="870">
        <v>0</v>
      </c>
      <c r="AC524" s="870">
        <v>0</v>
      </c>
      <c r="AD524" s="870">
        <v>0</v>
      </c>
      <c r="AE524" s="870">
        <v>0</v>
      </c>
    </row>
    <row r="525" spans="1:31">
      <c r="A525" s="870" t="s">
        <v>1852</v>
      </c>
      <c r="B525" s="870">
        <v>14</v>
      </c>
      <c r="C525" s="870">
        <v>1408</v>
      </c>
      <c r="D525" s="870">
        <v>140825</v>
      </c>
      <c r="E525" s="870">
        <v>1408259542</v>
      </c>
      <c r="F525" s="870" t="s">
        <v>617</v>
      </c>
      <c r="G525" s="870">
        <v>18151269</v>
      </c>
      <c r="H525" s="870">
        <v>0</v>
      </c>
      <c r="I525" s="870">
        <v>18151269</v>
      </c>
      <c r="J525" s="870">
        <v>0</v>
      </c>
      <c r="K525" s="870">
        <v>0</v>
      </c>
      <c r="L525" s="870">
        <v>0</v>
      </c>
      <c r="M525" s="870">
        <v>0</v>
      </c>
      <c r="N525" s="870">
        <v>0</v>
      </c>
      <c r="O525" s="870">
        <v>0</v>
      </c>
      <c r="P525" s="870">
        <v>0</v>
      </c>
      <c r="Q525" s="870">
        <v>0</v>
      </c>
      <c r="R525" s="870">
        <v>0</v>
      </c>
      <c r="S525" s="870">
        <v>0</v>
      </c>
      <c r="T525" s="870">
        <v>0</v>
      </c>
      <c r="U525" s="870">
        <v>0</v>
      </c>
      <c r="V525" s="870">
        <v>0</v>
      </c>
      <c r="W525" s="870">
        <v>0</v>
      </c>
      <c r="X525" s="870">
        <v>0</v>
      </c>
      <c r="Y525" s="870">
        <v>0</v>
      </c>
      <c r="Z525" s="870">
        <v>0</v>
      </c>
      <c r="AA525" s="870">
        <v>0</v>
      </c>
      <c r="AB525" s="870">
        <v>0</v>
      </c>
      <c r="AC525" s="870">
        <v>0</v>
      </c>
      <c r="AD525" s="870">
        <v>0</v>
      </c>
      <c r="AE525" s="870">
        <v>0</v>
      </c>
    </row>
    <row r="526" spans="1:31">
      <c r="A526" s="870" t="s">
        <v>1852</v>
      </c>
      <c r="B526" s="870">
        <v>14</v>
      </c>
      <c r="C526" s="870">
        <v>1408</v>
      </c>
      <c r="D526" s="870">
        <v>140825</v>
      </c>
      <c r="E526" s="870">
        <v>1408259601</v>
      </c>
      <c r="F526" s="870" t="s">
        <v>614</v>
      </c>
      <c r="G526" s="870">
        <v>57671234585</v>
      </c>
      <c r="H526" s="870">
        <v>0</v>
      </c>
      <c r="I526" s="870">
        <v>57671234584.919998</v>
      </c>
      <c r="J526" s="870">
        <v>-8.00018310546875E-2</v>
      </c>
      <c r="K526" s="870">
        <v>0</v>
      </c>
      <c r="L526" s="870">
        <v>0</v>
      </c>
      <c r="M526" s="870">
        <v>-8.00018310546875E-2</v>
      </c>
      <c r="N526" s="870">
        <v>0</v>
      </c>
      <c r="O526" s="870">
        <v>-8.00018310546875E-2</v>
      </c>
      <c r="P526" s="870">
        <v>-2.9600677490234376E-2</v>
      </c>
      <c r="Q526" s="870">
        <v>0</v>
      </c>
      <c r="R526" s="870">
        <v>0</v>
      </c>
      <c r="S526" s="870">
        <v>0</v>
      </c>
      <c r="T526" s="870">
        <v>0</v>
      </c>
      <c r="U526" s="870">
        <v>0</v>
      </c>
      <c r="V526" s="870">
        <v>0</v>
      </c>
      <c r="W526" s="870">
        <v>0</v>
      </c>
      <c r="X526" s="870">
        <v>-2.9600677490234376E-2</v>
      </c>
      <c r="Y526" s="870">
        <v>0.37</v>
      </c>
      <c r="Z526" s="870">
        <v>0</v>
      </c>
      <c r="AA526" s="870">
        <v>-2.9600677490234376E-2</v>
      </c>
      <c r="AB526" s="870">
        <v>0</v>
      </c>
      <c r="AC526" s="870">
        <v>-2.9600677490234376E-2</v>
      </c>
      <c r="AD526" s="870">
        <v>0</v>
      </c>
      <c r="AE526" s="870">
        <v>0</v>
      </c>
    </row>
    <row r="527" spans="1:31">
      <c r="A527" s="870" t="s">
        <v>1891</v>
      </c>
      <c r="B527" s="870">
        <v>14</v>
      </c>
      <c r="C527" s="870">
        <v>1408</v>
      </c>
      <c r="D527" s="870">
        <v>140825</v>
      </c>
      <c r="E527" s="870">
        <v>1408259602</v>
      </c>
      <c r="F527" s="870" t="s">
        <v>618</v>
      </c>
      <c r="G527" s="870">
        <v>1790220499</v>
      </c>
      <c r="H527" s="870">
        <v>0</v>
      </c>
      <c r="I527" s="870">
        <v>1790220498.79</v>
      </c>
      <c r="J527" s="870">
        <v>-0.21000003814697266</v>
      </c>
      <c r="K527" s="870">
        <v>0</v>
      </c>
      <c r="L527" s="870">
        <v>0</v>
      </c>
      <c r="M527" s="870">
        <v>-0.21000003814697266</v>
      </c>
      <c r="N527" s="870">
        <v>0</v>
      </c>
      <c r="O527" s="870">
        <v>-0.21000003814697266</v>
      </c>
      <c r="P527" s="870">
        <v>-7.7700014114379878E-2</v>
      </c>
      <c r="Q527" s="870">
        <v>0</v>
      </c>
      <c r="R527" s="870">
        <v>0</v>
      </c>
      <c r="S527" s="870">
        <v>0</v>
      </c>
      <c r="T527" s="870">
        <v>0</v>
      </c>
      <c r="U527" s="870">
        <v>0</v>
      </c>
      <c r="V527" s="870">
        <v>0</v>
      </c>
      <c r="W527" s="870">
        <v>0</v>
      </c>
      <c r="X527" s="870">
        <v>-7.7700014114379878E-2</v>
      </c>
      <c r="Y527" s="870">
        <v>0.37</v>
      </c>
      <c r="Z527" s="870">
        <v>0</v>
      </c>
      <c r="AA527" s="870">
        <v>-7.7700014114379878E-2</v>
      </c>
      <c r="AB527" s="870">
        <v>0</v>
      </c>
      <c r="AC527" s="870">
        <v>-7.7700014114379878E-2</v>
      </c>
      <c r="AD527" s="870">
        <v>0</v>
      </c>
      <c r="AE527" s="870">
        <v>0</v>
      </c>
    </row>
    <row r="528" spans="1:31">
      <c r="A528" s="870" t="s">
        <v>1852</v>
      </c>
      <c r="B528" s="870">
        <v>14</v>
      </c>
      <c r="C528" s="870">
        <v>1408</v>
      </c>
      <c r="D528" s="870">
        <v>140825</v>
      </c>
      <c r="E528" s="870">
        <v>1408259603</v>
      </c>
      <c r="F528" s="870" t="s">
        <v>615</v>
      </c>
      <c r="G528" s="870">
        <v>26622658365</v>
      </c>
      <c r="H528" s="870">
        <v>0</v>
      </c>
      <c r="I528" s="870">
        <v>26622658364.52</v>
      </c>
      <c r="J528" s="870">
        <v>-0.47999954223632813</v>
      </c>
      <c r="K528" s="870">
        <v>0</v>
      </c>
      <c r="L528" s="870">
        <v>0</v>
      </c>
      <c r="M528" s="870">
        <v>-0.47999954223632813</v>
      </c>
      <c r="N528" s="870">
        <v>0</v>
      </c>
      <c r="O528" s="870">
        <v>-0.47999954223632813</v>
      </c>
      <c r="P528" s="870">
        <v>-0.17759983062744139</v>
      </c>
      <c r="Q528" s="870">
        <v>0</v>
      </c>
      <c r="R528" s="870">
        <v>0</v>
      </c>
      <c r="S528" s="870">
        <v>0</v>
      </c>
      <c r="T528" s="870">
        <v>0</v>
      </c>
      <c r="U528" s="870">
        <v>0</v>
      </c>
      <c r="V528" s="870">
        <v>0</v>
      </c>
      <c r="W528" s="870">
        <v>0</v>
      </c>
      <c r="X528" s="870">
        <v>-0.17759983062744139</v>
      </c>
      <c r="Y528" s="870">
        <v>0.36999999999999994</v>
      </c>
      <c r="Z528" s="870">
        <v>0</v>
      </c>
      <c r="AA528" s="870">
        <v>-0.17759983062744139</v>
      </c>
      <c r="AB528" s="870">
        <v>0</v>
      </c>
      <c r="AC528" s="870">
        <v>-0.17759983062744139</v>
      </c>
      <c r="AD528" s="870">
        <v>0</v>
      </c>
      <c r="AE528" s="870">
        <v>0</v>
      </c>
    </row>
    <row r="529" spans="1:31">
      <c r="A529" s="870" t="s">
        <v>1891</v>
      </c>
      <c r="B529" s="870">
        <v>14</v>
      </c>
      <c r="C529" s="870">
        <v>1408</v>
      </c>
      <c r="D529" s="870">
        <v>140825</v>
      </c>
      <c r="E529" s="870">
        <v>1408259604</v>
      </c>
      <c r="F529" s="870" t="s">
        <v>3143</v>
      </c>
      <c r="G529" s="870">
        <v>13388559</v>
      </c>
      <c r="H529" s="870">
        <v>0</v>
      </c>
      <c r="I529" s="870">
        <v>13388558.779999999</v>
      </c>
      <c r="J529" s="870">
        <v>-0.22000000067055225</v>
      </c>
      <c r="K529" s="870">
        <v>0</v>
      </c>
      <c r="L529" s="870">
        <v>0</v>
      </c>
      <c r="M529" s="870">
        <v>-0.22000000067055225</v>
      </c>
      <c r="N529" s="870">
        <v>0</v>
      </c>
      <c r="O529" s="870">
        <v>-0.22000000067055225</v>
      </c>
      <c r="P529" s="870">
        <v>-8.1400000248104329E-2</v>
      </c>
      <c r="Q529" s="870">
        <v>0</v>
      </c>
      <c r="R529" s="870">
        <v>0</v>
      </c>
      <c r="S529" s="870">
        <v>0</v>
      </c>
      <c r="T529" s="870">
        <v>0</v>
      </c>
      <c r="U529" s="870">
        <v>0</v>
      </c>
      <c r="V529" s="870">
        <v>0</v>
      </c>
      <c r="W529" s="870">
        <v>0</v>
      </c>
      <c r="X529" s="870">
        <v>-8.1400000248104329E-2</v>
      </c>
      <c r="Y529" s="870">
        <v>0.37</v>
      </c>
      <c r="Z529" s="870">
        <v>0</v>
      </c>
      <c r="AA529" s="870">
        <v>-8.1400000248104329E-2</v>
      </c>
      <c r="AB529" s="870">
        <v>0</v>
      </c>
      <c r="AC529" s="870">
        <v>-8.1400000248104329E-2</v>
      </c>
      <c r="AD529" s="870">
        <v>0</v>
      </c>
      <c r="AE529" s="870">
        <v>0</v>
      </c>
    </row>
    <row r="530" spans="1:31">
      <c r="A530" s="870" t="s">
        <v>1852</v>
      </c>
      <c r="B530" s="870">
        <v>14</v>
      </c>
      <c r="C530" s="870">
        <v>1408</v>
      </c>
      <c r="D530" s="870">
        <v>140825</v>
      </c>
      <c r="E530" s="870">
        <v>1408259605</v>
      </c>
      <c r="F530" s="870" t="s">
        <v>4000</v>
      </c>
      <c r="G530" s="870">
        <v>905813</v>
      </c>
      <c r="H530" s="870">
        <v>0</v>
      </c>
      <c r="I530" s="870">
        <v>905812.52</v>
      </c>
      <c r="J530" s="870">
        <v>-0.47999999998137355</v>
      </c>
      <c r="K530" s="870">
        <v>0</v>
      </c>
      <c r="L530" s="870">
        <v>0</v>
      </c>
      <c r="M530" s="870">
        <v>-0.47999999998137355</v>
      </c>
      <c r="N530" s="870">
        <v>0</v>
      </c>
      <c r="O530" s="870">
        <v>-0.47999999998137355</v>
      </c>
      <c r="P530" s="870">
        <v>-0.17759999999310822</v>
      </c>
      <c r="Q530" s="870">
        <v>0</v>
      </c>
      <c r="R530" s="870">
        <v>0</v>
      </c>
      <c r="S530" s="870">
        <v>0</v>
      </c>
      <c r="T530" s="870">
        <v>0</v>
      </c>
      <c r="U530" s="870">
        <v>0</v>
      </c>
      <c r="V530" s="870">
        <v>0</v>
      </c>
      <c r="W530" s="870">
        <v>0</v>
      </c>
      <c r="X530" s="870">
        <v>-0.17759999999310822</v>
      </c>
      <c r="Y530" s="870">
        <v>0.37</v>
      </c>
      <c r="Z530" s="870">
        <v>0</v>
      </c>
      <c r="AA530" s="870">
        <v>-0.17759999999310822</v>
      </c>
      <c r="AB530" s="870">
        <v>0</v>
      </c>
      <c r="AC530" s="870">
        <v>-0.17759999999310822</v>
      </c>
      <c r="AD530" s="870">
        <v>0</v>
      </c>
      <c r="AE530" s="870">
        <v>0</v>
      </c>
    </row>
    <row r="531" spans="1:31">
      <c r="A531" s="870" t="s">
        <v>1852</v>
      </c>
      <c r="B531" s="870">
        <v>14</v>
      </c>
      <c r="C531" s="870">
        <v>1408</v>
      </c>
      <c r="D531" s="870">
        <v>140825</v>
      </c>
      <c r="E531" s="870">
        <v>1408259606</v>
      </c>
      <c r="F531" s="870" t="s">
        <v>4001</v>
      </c>
      <c r="G531" s="870">
        <v>1035801367</v>
      </c>
      <c r="H531" s="870">
        <v>0</v>
      </c>
      <c r="I531" s="870">
        <v>1035801367.22</v>
      </c>
      <c r="J531" s="870">
        <v>0.22000002861022949</v>
      </c>
      <c r="K531" s="870">
        <v>0</v>
      </c>
      <c r="L531" s="870">
        <v>0.22000002861022949</v>
      </c>
      <c r="M531" s="870">
        <v>0</v>
      </c>
      <c r="N531" s="870">
        <v>0</v>
      </c>
      <c r="O531" s="870">
        <v>0.22000002861022949</v>
      </c>
      <c r="P531" s="870">
        <v>8.1400010585784915E-2</v>
      </c>
      <c r="Q531" s="870">
        <v>0</v>
      </c>
      <c r="R531" s="870">
        <v>0</v>
      </c>
      <c r="S531" s="870">
        <v>0</v>
      </c>
      <c r="T531" s="870">
        <v>0</v>
      </c>
      <c r="U531" s="870">
        <v>0</v>
      </c>
      <c r="V531" s="870">
        <v>0</v>
      </c>
      <c r="W531" s="870">
        <v>0</v>
      </c>
      <c r="X531" s="870">
        <v>8.1400010585784915E-2</v>
      </c>
      <c r="Y531" s="870">
        <v>0.37</v>
      </c>
      <c r="Z531" s="870">
        <v>8.1400010585784915E-2</v>
      </c>
      <c r="AA531" s="870">
        <v>0</v>
      </c>
      <c r="AB531" s="870">
        <v>8.1400010585784915E-2</v>
      </c>
      <c r="AC531" s="870">
        <v>0</v>
      </c>
      <c r="AD531" s="870">
        <v>0</v>
      </c>
      <c r="AE531" s="870">
        <v>0</v>
      </c>
    </row>
    <row r="532" spans="1:31">
      <c r="A532" s="870" t="s">
        <v>1891</v>
      </c>
      <c r="B532" s="870">
        <v>14</v>
      </c>
      <c r="C532" s="870">
        <v>1408</v>
      </c>
      <c r="D532" s="870">
        <v>140825</v>
      </c>
      <c r="E532" s="870">
        <v>1408259701</v>
      </c>
      <c r="F532" s="870" t="s">
        <v>618</v>
      </c>
      <c r="G532" s="870">
        <v>80230591</v>
      </c>
      <c r="H532" s="870">
        <v>0</v>
      </c>
      <c r="I532" s="870">
        <v>80230591</v>
      </c>
      <c r="J532" s="870">
        <v>0</v>
      </c>
      <c r="K532" s="870">
        <v>0</v>
      </c>
      <c r="L532" s="870">
        <v>0</v>
      </c>
      <c r="M532" s="870">
        <v>0</v>
      </c>
      <c r="N532" s="870">
        <v>0</v>
      </c>
      <c r="O532" s="870">
        <v>0</v>
      </c>
      <c r="P532" s="870">
        <v>0</v>
      </c>
      <c r="Q532" s="870">
        <v>0</v>
      </c>
      <c r="R532" s="870">
        <v>0</v>
      </c>
      <c r="S532" s="870">
        <v>0</v>
      </c>
      <c r="T532" s="870">
        <v>0</v>
      </c>
      <c r="U532" s="870">
        <v>0</v>
      </c>
      <c r="V532" s="870">
        <v>0</v>
      </c>
      <c r="W532" s="870">
        <v>0</v>
      </c>
      <c r="X532" s="870">
        <v>0</v>
      </c>
      <c r="Y532" s="870">
        <v>0</v>
      </c>
      <c r="Z532" s="870">
        <v>0</v>
      </c>
      <c r="AA532" s="870">
        <v>0</v>
      </c>
      <c r="AB532" s="870">
        <v>0</v>
      </c>
      <c r="AC532" s="870">
        <v>0</v>
      </c>
      <c r="AD532" s="870">
        <v>0</v>
      </c>
      <c r="AE532" s="870">
        <v>0</v>
      </c>
    </row>
    <row r="533" spans="1:31">
      <c r="A533" s="870" t="s">
        <v>1852</v>
      </c>
      <c r="B533" s="870">
        <v>14</v>
      </c>
      <c r="C533" s="870">
        <v>1408</v>
      </c>
      <c r="D533" s="870">
        <v>140825</v>
      </c>
      <c r="E533" s="870">
        <v>1408259800</v>
      </c>
      <c r="F533" s="870" t="s">
        <v>4002</v>
      </c>
      <c r="G533" s="870">
        <v>-285644911</v>
      </c>
      <c r="H533" s="870">
        <v>0</v>
      </c>
      <c r="I533" s="870">
        <v>-285644911.42000002</v>
      </c>
      <c r="J533" s="870">
        <v>-0.42000001668930054</v>
      </c>
      <c r="K533" s="870">
        <v>0</v>
      </c>
      <c r="L533" s="870">
        <v>0</v>
      </c>
      <c r="M533" s="870">
        <v>-0.42000001668930054</v>
      </c>
      <c r="N533" s="870">
        <v>0</v>
      </c>
      <c r="O533" s="870">
        <v>-0.42000001668930054</v>
      </c>
      <c r="P533" s="870">
        <v>-0.15540000617504118</v>
      </c>
      <c r="Q533" s="870">
        <v>0</v>
      </c>
      <c r="R533" s="870">
        <v>0</v>
      </c>
      <c r="S533" s="870">
        <v>0</v>
      </c>
      <c r="T533" s="870">
        <v>0</v>
      </c>
      <c r="U533" s="870">
        <v>0</v>
      </c>
      <c r="V533" s="870">
        <v>0</v>
      </c>
      <c r="W533" s="870">
        <v>0</v>
      </c>
      <c r="X533" s="870">
        <v>-0.15540000617504118</v>
      </c>
      <c r="Y533" s="870">
        <v>0.36999999999999994</v>
      </c>
      <c r="Z533" s="870">
        <v>0</v>
      </c>
      <c r="AA533" s="870">
        <v>-0.15540000617504118</v>
      </c>
      <c r="AB533" s="870">
        <v>0</v>
      </c>
      <c r="AC533" s="870">
        <v>-0.15540000617504118</v>
      </c>
      <c r="AD533" s="870">
        <v>0</v>
      </c>
      <c r="AE533" s="870">
        <v>0</v>
      </c>
    </row>
    <row r="534" spans="1:31">
      <c r="A534" s="870" t="s">
        <v>1852</v>
      </c>
      <c r="B534" s="870">
        <v>14</v>
      </c>
      <c r="C534" s="870">
        <v>1408</v>
      </c>
      <c r="D534" s="870">
        <v>140825</v>
      </c>
      <c r="E534" s="870">
        <v>1408259801</v>
      </c>
      <c r="F534" s="870" t="s">
        <v>4003</v>
      </c>
      <c r="G534" s="870">
        <v>2389408939</v>
      </c>
      <c r="H534" s="870">
        <v>0</v>
      </c>
      <c r="I534" s="870">
        <v>2389408939.3299999</v>
      </c>
      <c r="J534" s="870">
        <v>0.32999992370605469</v>
      </c>
      <c r="K534" s="870">
        <v>0</v>
      </c>
      <c r="L534" s="870">
        <v>0.32999992370605469</v>
      </c>
      <c r="M534" s="870">
        <v>0</v>
      </c>
      <c r="N534" s="870">
        <v>0</v>
      </c>
      <c r="O534" s="870">
        <v>0.32999992370605469</v>
      </c>
      <c r="P534" s="870">
        <v>0.12209997177124023</v>
      </c>
      <c r="Q534" s="870">
        <v>0</v>
      </c>
      <c r="R534" s="870">
        <v>0</v>
      </c>
      <c r="S534" s="870">
        <v>0</v>
      </c>
      <c r="T534" s="870">
        <v>0</v>
      </c>
      <c r="U534" s="870">
        <v>0</v>
      </c>
      <c r="V534" s="870">
        <v>0</v>
      </c>
      <c r="W534" s="870">
        <v>0</v>
      </c>
      <c r="X534" s="870">
        <v>0.12209997177124023</v>
      </c>
      <c r="Y534" s="870">
        <v>0.37</v>
      </c>
      <c r="Z534" s="870">
        <v>0.12209997177124023</v>
      </c>
      <c r="AA534" s="870">
        <v>0</v>
      </c>
      <c r="AB534" s="870">
        <v>0.12209997177124023</v>
      </c>
      <c r="AC534" s="870">
        <v>0</v>
      </c>
      <c r="AD534" s="870">
        <v>0</v>
      </c>
      <c r="AE534" s="870">
        <v>0</v>
      </c>
    </row>
    <row r="535" spans="1:31">
      <c r="A535" s="870" t="s">
        <v>1852</v>
      </c>
      <c r="B535" s="870">
        <v>14</v>
      </c>
      <c r="C535" s="870">
        <v>1408</v>
      </c>
      <c r="D535" s="870">
        <v>140825</v>
      </c>
      <c r="E535" s="870">
        <v>1408259802</v>
      </c>
      <c r="F535" s="870" t="s">
        <v>4004</v>
      </c>
      <c r="G535" s="870">
        <v>12670413085</v>
      </c>
      <c r="H535" s="870">
        <v>0</v>
      </c>
      <c r="I535" s="870">
        <v>12670413085.219999</v>
      </c>
      <c r="J535" s="870">
        <v>0.21999931335449219</v>
      </c>
      <c r="K535" s="870">
        <v>0</v>
      </c>
      <c r="L535" s="870">
        <v>0.21999931335449219</v>
      </c>
      <c r="M535" s="870">
        <v>0</v>
      </c>
      <c r="N535" s="870">
        <v>0</v>
      </c>
      <c r="O535" s="870">
        <v>0.21999931335449219</v>
      </c>
      <c r="P535" s="870">
        <v>8.1399745941162102E-2</v>
      </c>
      <c r="Q535" s="870">
        <v>0</v>
      </c>
      <c r="R535" s="870">
        <v>0</v>
      </c>
      <c r="S535" s="870">
        <v>0</v>
      </c>
      <c r="T535" s="870">
        <v>0</v>
      </c>
      <c r="U535" s="870">
        <v>0</v>
      </c>
      <c r="V535" s="870">
        <v>0</v>
      </c>
      <c r="W535" s="870">
        <v>0</v>
      </c>
      <c r="X535" s="870">
        <v>8.1399745941162102E-2</v>
      </c>
      <c r="Y535" s="870">
        <v>0.36999999999999994</v>
      </c>
      <c r="Z535" s="870">
        <v>8.1399745941162102E-2</v>
      </c>
      <c r="AA535" s="870">
        <v>0</v>
      </c>
      <c r="AB535" s="870">
        <v>8.1399745941162102E-2</v>
      </c>
      <c r="AC535" s="870">
        <v>0</v>
      </c>
      <c r="AD535" s="870">
        <v>0</v>
      </c>
      <c r="AE535" s="870">
        <v>0</v>
      </c>
    </row>
    <row r="536" spans="1:31">
      <c r="A536" s="870" t="s">
        <v>1891</v>
      </c>
      <c r="B536" s="870">
        <v>14</v>
      </c>
      <c r="C536" s="870">
        <v>1408</v>
      </c>
      <c r="D536" s="870">
        <v>140825</v>
      </c>
      <c r="E536" s="870">
        <v>1408259804</v>
      </c>
      <c r="F536" s="870" t="s">
        <v>4005</v>
      </c>
      <c r="G536" s="870">
        <v>420843067</v>
      </c>
      <c r="H536" s="870">
        <v>0</v>
      </c>
      <c r="I536" s="870">
        <v>420843066.86000001</v>
      </c>
      <c r="J536" s="870">
        <v>-0.13999998569488525</v>
      </c>
      <c r="K536" s="870">
        <v>0</v>
      </c>
      <c r="L536" s="870">
        <v>0</v>
      </c>
      <c r="M536" s="870">
        <v>-0.13999998569488525</v>
      </c>
      <c r="N536" s="870">
        <v>0</v>
      </c>
      <c r="O536" s="870">
        <v>-0.13999998569488525</v>
      </c>
      <c r="P536" s="870">
        <v>-5.1799994707107541E-2</v>
      </c>
      <c r="Q536" s="870">
        <v>0</v>
      </c>
      <c r="R536" s="870">
        <v>0</v>
      </c>
      <c r="S536" s="870">
        <v>0</v>
      </c>
      <c r="T536" s="870">
        <v>0</v>
      </c>
      <c r="U536" s="870">
        <v>0</v>
      </c>
      <c r="V536" s="870">
        <v>0</v>
      </c>
      <c r="W536" s="870">
        <v>0</v>
      </c>
      <c r="X536" s="870">
        <v>-5.1799994707107541E-2</v>
      </c>
      <c r="Y536" s="870">
        <v>0.37</v>
      </c>
      <c r="Z536" s="870">
        <v>0</v>
      </c>
      <c r="AA536" s="870">
        <v>-5.1799994707107541E-2</v>
      </c>
      <c r="AB536" s="870">
        <v>0</v>
      </c>
      <c r="AC536" s="870">
        <v>-5.1799994707107541E-2</v>
      </c>
      <c r="AD536" s="870">
        <v>0</v>
      </c>
      <c r="AE536" s="870">
        <v>0</v>
      </c>
    </row>
    <row r="537" spans="1:31">
      <c r="A537" s="870" t="s">
        <v>1852</v>
      </c>
      <c r="B537" s="870">
        <v>14</v>
      </c>
      <c r="C537" s="870">
        <v>1408</v>
      </c>
      <c r="D537" s="870">
        <v>140825</v>
      </c>
      <c r="E537" s="870">
        <v>1408259805</v>
      </c>
      <c r="F537" s="870" t="s">
        <v>619</v>
      </c>
      <c r="G537" s="870">
        <v>104726097518</v>
      </c>
      <c r="H537" s="870">
        <v>0</v>
      </c>
      <c r="I537" s="870">
        <v>104726097517.56</v>
      </c>
      <c r="J537" s="870">
        <v>-0.44000244140625</v>
      </c>
      <c r="K537" s="870">
        <v>0</v>
      </c>
      <c r="L537" s="870">
        <v>0</v>
      </c>
      <c r="M537" s="870">
        <v>-0.44000244140625</v>
      </c>
      <c r="N537" s="870">
        <v>0</v>
      </c>
      <c r="O537" s="870">
        <v>-0.44000244140625</v>
      </c>
      <c r="P537" s="870">
        <v>-0.1628009033203125</v>
      </c>
      <c r="Q537" s="870">
        <v>0</v>
      </c>
      <c r="R537" s="870">
        <v>0</v>
      </c>
      <c r="S537" s="870">
        <v>0</v>
      </c>
      <c r="T537" s="870">
        <v>0</v>
      </c>
      <c r="U537" s="870">
        <v>0</v>
      </c>
      <c r="V537" s="870">
        <v>0</v>
      </c>
      <c r="W537" s="870">
        <v>0</v>
      </c>
      <c r="X537" s="870">
        <v>-0.1628009033203125</v>
      </c>
      <c r="Y537" s="870">
        <v>0.37</v>
      </c>
      <c r="Z537" s="870">
        <v>0</v>
      </c>
      <c r="AA537" s="870">
        <v>-0.1628009033203125</v>
      </c>
      <c r="AB537" s="870">
        <v>0</v>
      </c>
      <c r="AC537" s="870">
        <v>-0.1628009033203125</v>
      </c>
      <c r="AD537" s="870">
        <v>0</v>
      </c>
      <c r="AE537" s="870">
        <v>0</v>
      </c>
    </row>
    <row r="538" spans="1:31">
      <c r="A538" s="870" t="s">
        <v>1852</v>
      </c>
      <c r="B538" s="870">
        <v>14</v>
      </c>
      <c r="C538" s="870">
        <v>1408</v>
      </c>
      <c r="D538" s="870">
        <v>140825</v>
      </c>
      <c r="E538" s="870">
        <v>1408259806</v>
      </c>
      <c r="F538" s="870" t="s">
        <v>620</v>
      </c>
      <c r="G538" s="870">
        <v>51928797355</v>
      </c>
      <c r="H538" s="870">
        <v>0</v>
      </c>
      <c r="I538" s="870">
        <v>51928797354.660004</v>
      </c>
      <c r="J538" s="870">
        <v>-0.339996337890625</v>
      </c>
      <c r="K538" s="870">
        <v>0</v>
      </c>
      <c r="L538" s="870">
        <v>0</v>
      </c>
      <c r="M538" s="870">
        <v>-0.339996337890625</v>
      </c>
      <c r="N538" s="870">
        <v>0</v>
      </c>
      <c r="O538" s="870">
        <v>-0.339996337890625</v>
      </c>
      <c r="P538" s="870">
        <v>-0.12579864501953125</v>
      </c>
      <c r="Q538" s="870">
        <v>0</v>
      </c>
      <c r="R538" s="870">
        <v>0</v>
      </c>
      <c r="S538" s="870">
        <v>0</v>
      </c>
      <c r="T538" s="870">
        <v>0</v>
      </c>
      <c r="U538" s="870">
        <v>0</v>
      </c>
      <c r="V538" s="870">
        <v>0</v>
      </c>
      <c r="W538" s="870">
        <v>0</v>
      </c>
      <c r="X538" s="870">
        <v>-0.12579864501953125</v>
      </c>
      <c r="Y538" s="870">
        <v>0.37</v>
      </c>
      <c r="Z538" s="870">
        <v>0</v>
      </c>
      <c r="AA538" s="870">
        <v>-0.12579864501953125</v>
      </c>
      <c r="AB538" s="870">
        <v>0</v>
      </c>
      <c r="AC538" s="870">
        <v>-0.12579864501953125</v>
      </c>
      <c r="AD538" s="870">
        <v>0</v>
      </c>
      <c r="AE538" s="870">
        <v>0</v>
      </c>
    </row>
    <row r="539" spans="1:31">
      <c r="A539" s="870" t="s">
        <v>1891</v>
      </c>
      <c r="B539" s="870">
        <v>14</v>
      </c>
      <c r="C539" s="870">
        <v>1408</v>
      </c>
      <c r="D539" s="870">
        <v>140825</v>
      </c>
      <c r="E539" s="870">
        <v>1408259808</v>
      </c>
      <c r="F539" s="870" t="s">
        <v>3788</v>
      </c>
      <c r="G539" s="870">
        <v>0</v>
      </c>
      <c r="H539" s="870">
        <v>0</v>
      </c>
      <c r="I539" s="870">
        <v>0</v>
      </c>
      <c r="J539" s="870">
        <v>0</v>
      </c>
      <c r="K539" s="870">
        <v>0</v>
      </c>
      <c r="L539" s="870">
        <v>0</v>
      </c>
      <c r="M539" s="870">
        <v>0</v>
      </c>
      <c r="N539" s="870">
        <v>0</v>
      </c>
      <c r="O539" s="870">
        <v>0</v>
      </c>
      <c r="P539" s="870">
        <v>0</v>
      </c>
      <c r="Q539" s="870">
        <v>0</v>
      </c>
      <c r="R539" s="870">
        <v>0</v>
      </c>
      <c r="S539" s="870">
        <v>0</v>
      </c>
      <c r="T539" s="870">
        <v>0</v>
      </c>
      <c r="U539" s="870">
        <v>0</v>
      </c>
      <c r="V539" s="870">
        <v>0</v>
      </c>
      <c r="W539" s="870">
        <v>0</v>
      </c>
      <c r="X539" s="870">
        <v>0</v>
      </c>
      <c r="Y539" s="870">
        <v>0</v>
      </c>
      <c r="Z539" s="870">
        <v>0</v>
      </c>
      <c r="AA539" s="870">
        <v>0</v>
      </c>
      <c r="AB539" s="870">
        <v>0</v>
      </c>
      <c r="AC539" s="870">
        <v>0</v>
      </c>
      <c r="AD539" s="870">
        <v>0</v>
      </c>
      <c r="AE539" s="870">
        <v>0</v>
      </c>
    </row>
    <row r="540" spans="1:31">
      <c r="A540" s="870" t="s">
        <v>1891</v>
      </c>
      <c r="B540" s="870">
        <v>14</v>
      </c>
      <c r="C540" s="870">
        <v>1408</v>
      </c>
      <c r="D540" s="870">
        <v>140825</v>
      </c>
      <c r="E540" s="870">
        <v>1408259809</v>
      </c>
      <c r="F540" s="870" t="s">
        <v>3171</v>
      </c>
      <c r="G540" s="870">
        <v>80230591</v>
      </c>
      <c r="H540" s="870">
        <v>0</v>
      </c>
      <c r="I540" s="870">
        <v>80230591</v>
      </c>
      <c r="J540" s="870">
        <v>0</v>
      </c>
      <c r="K540" s="870">
        <v>0</v>
      </c>
      <c r="L540" s="870">
        <v>0</v>
      </c>
      <c r="M540" s="870">
        <v>0</v>
      </c>
      <c r="N540" s="870">
        <v>0</v>
      </c>
      <c r="O540" s="870">
        <v>0</v>
      </c>
      <c r="P540" s="870">
        <v>0</v>
      </c>
      <c r="Q540" s="870">
        <v>0</v>
      </c>
      <c r="R540" s="870">
        <v>0</v>
      </c>
      <c r="S540" s="870">
        <v>0</v>
      </c>
      <c r="T540" s="870">
        <v>0</v>
      </c>
      <c r="U540" s="870">
        <v>0</v>
      </c>
      <c r="V540" s="870">
        <v>0</v>
      </c>
      <c r="W540" s="870">
        <v>0</v>
      </c>
      <c r="X540" s="870">
        <v>0</v>
      </c>
      <c r="Y540" s="870">
        <v>0</v>
      </c>
      <c r="Z540" s="870">
        <v>0</v>
      </c>
      <c r="AA540" s="870">
        <v>0</v>
      </c>
      <c r="AB540" s="870">
        <v>0</v>
      </c>
      <c r="AC540" s="870">
        <v>0</v>
      </c>
      <c r="AD540" s="870">
        <v>0</v>
      </c>
      <c r="AE540" s="870">
        <v>0</v>
      </c>
    </row>
    <row r="541" spans="1:31">
      <c r="A541" s="870" t="s">
        <v>1852</v>
      </c>
      <c r="B541" s="870">
        <v>14</v>
      </c>
      <c r="C541" s="870">
        <v>1408</v>
      </c>
      <c r="D541" s="870">
        <v>140825</v>
      </c>
      <c r="E541" s="870">
        <v>1408259819</v>
      </c>
      <c r="F541" s="870" t="s">
        <v>4006</v>
      </c>
      <c r="G541" s="870">
        <v>896055526</v>
      </c>
      <c r="H541" s="870">
        <v>0</v>
      </c>
      <c r="I541" s="870">
        <v>896055526.11000001</v>
      </c>
      <c r="J541" s="870">
        <v>0.11000001430511475</v>
      </c>
      <c r="K541" s="870">
        <v>0</v>
      </c>
      <c r="L541" s="870">
        <v>0.11000001430511475</v>
      </c>
      <c r="M541" s="870">
        <v>0</v>
      </c>
      <c r="N541" s="870">
        <v>0</v>
      </c>
      <c r="O541" s="870">
        <v>0.11000001430511475</v>
      </c>
      <c r="P541" s="870">
        <v>4.0700005292892458E-2</v>
      </c>
      <c r="Q541" s="870">
        <v>0</v>
      </c>
      <c r="R541" s="870">
        <v>0</v>
      </c>
      <c r="S541" s="870">
        <v>0</v>
      </c>
      <c r="T541" s="870">
        <v>0</v>
      </c>
      <c r="U541" s="870">
        <v>0</v>
      </c>
      <c r="V541" s="870">
        <v>0</v>
      </c>
      <c r="W541" s="870">
        <v>0</v>
      </c>
      <c r="X541" s="870">
        <v>4.0700005292892458E-2</v>
      </c>
      <c r="Y541" s="870">
        <v>0.37</v>
      </c>
      <c r="Z541" s="870">
        <v>4.0700005292892458E-2</v>
      </c>
      <c r="AA541" s="870">
        <v>0</v>
      </c>
      <c r="AB541" s="870">
        <v>4.0700005292892458E-2</v>
      </c>
      <c r="AC541" s="870">
        <v>0</v>
      </c>
      <c r="AD541" s="870">
        <v>0</v>
      </c>
      <c r="AE541" s="870">
        <v>0</v>
      </c>
    </row>
    <row r="542" spans="1:31">
      <c r="A542" s="870" t="s">
        <v>1852</v>
      </c>
      <c r="B542" s="870">
        <v>14</v>
      </c>
      <c r="C542" s="870">
        <v>1408</v>
      </c>
      <c r="D542" s="870">
        <v>140825</v>
      </c>
      <c r="E542" s="870">
        <v>1408259900</v>
      </c>
      <c r="F542" s="870" t="s">
        <v>4007</v>
      </c>
      <c r="G542" s="870">
        <v>201648122</v>
      </c>
      <c r="H542" s="870">
        <v>0</v>
      </c>
      <c r="I542" s="870">
        <v>201648122.24000001</v>
      </c>
      <c r="J542" s="870">
        <v>0.24000000953674316</v>
      </c>
      <c r="K542" s="870">
        <v>0</v>
      </c>
      <c r="L542" s="870">
        <v>0.24000000953674316</v>
      </c>
      <c r="M542" s="870">
        <v>0</v>
      </c>
      <c r="N542" s="870">
        <v>0</v>
      </c>
      <c r="O542" s="870">
        <v>0.24000000953674316</v>
      </c>
      <c r="P542" s="870">
        <v>8.8800003528594976E-2</v>
      </c>
      <c r="Q542" s="870">
        <v>0</v>
      </c>
      <c r="R542" s="870">
        <v>0</v>
      </c>
      <c r="S542" s="870">
        <v>0</v>
      </c>
      <c r="T542" s="870">
        <v>0</v>
      </c>
      <c r="U542" s="870">
        <v>0</v>
      </c>
      <c r="V542" s="870">
        <v>0</v>
      </c>
      <c r="W542" s="870">
        <v>0</v>
      </c>
      <c r="X542" s="870">
        <v>8.8800003528594976E-2</v>
      </c>
      <c r="Y542" s="870">
        <v>0.37</v>
      </c>
      <c r="Z542" s="870">
        <v>8.8800003528594976E-2</v>
      </c>
      <c r="AA542" s="870">
        <v>0</v>
      </c>
      <c r="AB542" s="870">
        <v>8.8800003528594976E-2</v>
      </c>
      <c r="AC542" s="870">
        <v>0</v>
      </c>
      <c r="AD542" s="870">
        <v>0</v>
      </c>
      <c r="AE542" s="870">
        <v>0</v>
      </c>
    </row>
    <row r="543" spans="1:31">
      <c r="A543" s="870" t="s">
        <v>1852</v>
      </c>
      <c r="B543" s="870">
        <v>14</v>
      </c>
      <c r="C543" s="870">
        <v>1408</v>
      </c>
      <c r="D543" s="870">
        <v>140825</v>
      </c>
      <c r="E543" s="870">
        <v>1408259902</v>
      </c>
      <c r="F543" s="870" t="s">
        <v>621</v>
      </c>
      <c r="G543" s="870">
        <v>4327046756</v>
      </c>
      <c r="H543" s="870">
        <v>0</v>
      </c>
      <c r="I543" s="870">
        <v>4327046756.3199997</v>
      </c>
      <c r="J543" s="870">
        <v>0.31999969482421875</v>
      </c>
      <c r="K543" s="870">
        <v>0</v>
      </c>
      <c r="L543" s="870">
        <v>0.31999969482421875</v>
      </c>
      <c r="M543" s="870">
        <v>0</v>
      </c>
      <c r="N543" s="870">
        <v>0</v>
      </c>
      <c r="O543" s="870">
        <v>0.31999969482421875</v>
      </c>
      <c r="P543" s="870">
        <v>0.11839988708496094</v>
      </c>
      <c r="Q543" s="870">
        <v>0</v>
      </c>
      <c r="R543" s="870">
        <v>0</v>
      </c>
      <c r="S543" s="870">
        <v>0</v>
      </c>
      <c r="T543" s="870">
        <v>0</v>
      </c>
      <c r="U543" s="870">
        <v>0</v>
      </c>
      <c r="V543" s="870">
        <v>0</v>
      </c>
      <c r="W543" s="870">
        <v>0</v>
      </c>
      <c r="X543" s="870">
        <v>0.11839988708496094</v>
      </c>
      <c r="Y543" s="870">
        <v>0.37</v>
      </c>
      <c r="Z543" s="870">
        <v>0.11839988708496094</v>
      </c>
      <c r="AA543" s="870">
        <v>0</v>
      </c>
      <c r="AB543" s="870">
        <v>0.11839988708496094</v>
      </c>
      <c r="AC543" s="870">
        <v>0</v>
      </c>
      <c r="AD543" s="870">
        <v>0</v>
      </c>
      <c r="AE543" s="870">
        <v>0</v>
      </c>
    </row>
    <row r="544" spans="1:31">
      <c r="A544" s="870" t="s">
        <v>1849</v>
      </c>
      <c r="B544" s="870">
        <v>14</v>
      </c>
      <c r="C544" s="870">
        <v>1410</v>
      </c>
      <c r="D544" s="870">
        <v>141005</v>
      </c>
      <c r="E544" s="870">
        <v>1410050016</v>
      </c>
      <c r="F544" s="870" t="s">
        <v>622</v>
      </c>
      <c r="G544" s="870">
        <v>59190781513</v>
      </c>
      <c r="H544" s="870">
        <v>0</v>
      </c>
      <c r="I544" s="870">
        <v>59190781512.620003</v>
      </c>
      <c r="J544" s="870">
        <v>-0.37999725341796875</v>
      </c>
      <c r="K544" s="870">
        <v>0</v>
      </c>
      <c r="L544" s="870">
        <v>0</v>
      </c>
      <c r="M544" s="870">
        <v>-0.37999725341796875</v>
      </c>
      <c r="N544" s="870">
        <v>0</v>
      </c>
      <c r="O544" s="870">
        <v>-0.37999725341796875</v>
      </c>
      <c r="P544" s="870">
        <v>-0.14059898376464844</v>
      </c>
      <c r="Q544" s="870">
        <v>0</v>
      </c>
      <c r="R544" s="870">
        <v>0</v>
      </c>
      <c r="S544" s="870">
        <v>0</v>
      </c>
      <c r="T544" s="870">
        <v>0</v>
      </c>
      <c r="U544" s="870">
        <v>0</v>
      </c>
      <c r="V544" s="870">
        <v>0</v>
      </c>
      <c r="W544" s="870">
        <v>0</v>
      </c>
      <c r="X544" s="870">
        <v>-0.14059898376464844</v>
      </c>
      <c r="Y544" s="870">
        <v>0.37</v>
      </c>
      <c r="Z544" s="870">
        <v>0</v>
      </c>
      <c r="AA544" s="870">
        <v>-0.14059898376464844</v>
      </c>
      <c r="AB544" s="870">
        <v>0</v>
      </c>
      <c r="AC544" s="870">
        <v>-0.14059898376464844</v>
      </c>
      <c r="AD544" s="870">
        <v>0</v>
      </c>
      <c r="AE544" s="870">
        <v>0</v>
      </c>
    </row>
    <row r="545" spans="1:31">
      <c r="A545" s="870" t="s">
        <v>1849</v>
      </c>
      <c r="B545" s="870">
        <v>14</v>
      </c>
      <c r="C545" s="870">
        <v>1410</v>
      </c>
      <c r="D545" s="870">
        <v>141005</v>
      </c>
      <c r="E545" s="870">
        <v>1410050017</v>
      </c>
      <c r="F545" s="870" t="s">
        <v>623</v>
      </c>
      <c r="G545" s="870">
        <v>2061962023</v>
      </c>
      <c r="H545" s="870">
        <v>0</v>
      </c>
      <c r="I545" s="870">
        <v>2061962023.3599999</v>
      </c>
      <c r="J545" s="870">
        <v>0.3599998950958252</v>
      </c>
      <c r="K545" s="870">
        <v>0</v>
      </c>
      <c r="L545" s="870">
        <v>0.3599998950958252</v>
      </c>
      <c r="M545" s="870">
        <v>0</v>
      </c>
      <c r="N545" s="870">
        <v>0</v>
      </c>
      <c r="O545" s="870">
        <v>0.3599998950958252</v>
      </c>
      <c r="P545" s="870">
        <v>0.13319996118545532</v>
      </c>
      <c r="Q545" s="870">
        <v>0</v>
      </c>
      <c r="R545" s="870">
        <v>0</v>
      </c>
      <c r="S545" s="870">
        <v>0</v>
      </c>
      <c r="T545" s="870">
        <v>0</v>
      </c>
      <c r="U545" s="870">
        <v>0</v>
      </c>
      <c r="V545" s="870">
        <v>0</v>
      </c>
      <c r="W545" s="870">
        <v>0</v>
      </c>
      <c r="X545" s="870">
        <v>0.13319996118545532</v>
      </c>
      <c r="Y545" s="870">
        <v>0.37</v>
      </c>
      <c r="Z545" s="870">
        <v>0.13319996118545532</v>
      </c>
      <c r="AA545" s="870">
        <v>0</v>
      </c>
      <c r="AB545" s="870">
        <v>0.13319996118545532</v>
      </c>
      <c r="AC545" s="870">
        <v>0</v>
      </c>
      <c r="AD545" s="870">
        <v>0</v>
      </c>
      <c r="AE545" s="870">
        <v>0</v>
      </c>
    </row>
    <row r="546" spans="1:31">
      <c r="A546" s="870" t="s">
        <v>1852</v>
      </c>
      <c r="B546" s="870">
        <v>14</v>
      </c>
      <c r="C546" s="870">
        <v>1410</v>
      </c>
      <c r="D546" s="870">
        <v>141005</v>
      </c>
      <c r="E546" s="870">
        <v>1410050106</v>
      </c>
      <c r="F546" s="870" t="s">
        <v>3509</v>
      </c>
      <c r="G546" s="870">
        <v>4831020503200</v>
      </c>
      <c r="H546" s="870">
        <v>0</v>
      </c>
      <c r="I546" s="870">
        <v>4831020503199.5801</v>
      </c>
      <c r="J546" s="870">
        <v>-0.419921875</v>
      </c>
      <c r="K546" s="870">
        <v>0</v>
      </c>
      <c r="L546" s="870">
        <v>0</v>
      </c>
      <c r="M546" s="870">
        <v>-0.419921875</v>
      </c>
      <c r="N546" s="870">
        <v>0</v>
      </c>
      <c r="O546" s="870">
        <v>-0.419921875</v>
      </c>
      <c r="P546" s="870">
        <v>-0.15537109374999999</v>
      </c>
      <c r="Q546" s="870">
        <v>0</v>
      </c>
      <c r="R546" s="870">
        <v>0</v>
      </c>
      <c r="S546" s="870">
        <v>0</v>
      </c>
      <c r="T546" s="870">
        <v>0</v>
      </c>
      <c r="U546" s="870">
        <v>0</v>
      </c>
      <c r="V546" s="870">
        <v>0</v>
      </c>
      <c r="W546" s="870">
        <v>0</v>
      </c>
      <c r="X546" s="870">
        <v>-0.15537109374999999</v>
      </c>
      <c r="Y546" s="870">
        <v>0.37</v>
      </c>
      <c r="Z546" s="870">
        <v>0</v>
      </c>
      <c r="AA546" s="870">
        <v>-0.15537109374999999</v>
      </c>
      <c r="AB546" s="870">
        <v>0</v>
      </c>
      <c r="AC546" s="870">
        <v>-0.15537109374999999</v>
      </c>
      <c r="AD546" s="870">
        <v>0</v>
      </c>
      <c r="AE546" s="870">
        <v>0</v>
      </c>
    </row>
    <row r="547" spans="1:31">
      <c r="A547" s="870" t="s">
        <v>1852</v>
      </c>
      <c r="B547" s="870">
        <v>14</v>
      </c>
      <c r="C547" s="870">
        <v>1410</v>
      </c>
      <c r="D547" s="870">
        <v>141005</v>
      </c>
      <c r="E547" s="870">
        <v>1410050115</v>
      </c>
      <c r="F547" s="870" t="s">
        <v>3510</v>
      </c>
      <c r="G547" s="870">
        <v>393543590947</v>
      </c>
      <c r="H547" s="870">
        <v>0</v>
      </c>
      <c r="I547" s="870">
        <v>393543590947.01001</v>
      </c>
      <c r="J547" s="870">
        <v>1.0009765625E-2</v>
      </c>
      <c r="K547" s="870">
        <v>0</v>
      </c>
      <c r="L547" s="870">
        <v>1.0009765625E-2</v>
      </c>
      <c r="M547" s="870">
        <v>0</v>
      </c>
      <c r="N547" s="870">
        <v>0</v>
      </c>
      <c r="O547" s="870">
        <v>1.0009765625E-2</v>
      </c>
      <c r="P547" s="870">
        <v>3.70361328125E-3</v>
      </c>
      <c r="Q547" s="870">
        <v>0</v>
      </c>
      <c r="R547" s="870">
        <v>0</v>
      </c>
      <c r="S547" s="870">
        <v>0</v>
      </c>
      <c r="T547" s="870">
        <v>0</v>
      </c>
      <c r="U547" s="870">
        <v>0</v>
      </c>
      <c r="V547" s="870">
        <v>0</v>
      </c>
      <c r="W547" s="870">
        <v>0</v>
      </c>
      <c r="X547" s="870">
        <v>3.70361328125E-3</v>
      </c>
      <c r="Y547" s="870">
        <v>0.37</v>
      </c>
      <c r="Z547" s="870">
        <v>3.70361328125E-3</v>
      </c>
      <c r="AA547" s="870">
        <v>0</v>
      </c>
      <c r="AB547" s="870">
        <v>3.70361328125E-3</v>
      </c>
      <c r="AC547" s="870">
        <v>0</v>
      </c>
      <c r="AD547" s="870">
        <v>0</v>
      </c>
      <c r="AE547" s="870">
        <v>0</v>
      </c>
    </row>
    <row r="548" spans="1:31">
      <c r="A548" s="870" t="s">
        <v>1852</v>
      </c>
      <c r="B548" s="870">
        <v>14</v>
      </c>
      <c r="C548" s="870">
        <v>1410</v>
      </c>
      <c r="D548" s="870">
        <v>141005</v>
      </c>
      <c r="E548" s="870">
        <v>1410051300</v>
      </c>
      <c r="F548" s="870" t="s">
        <v>624</v>
      </c>
      <c r="G548" s="870">
        <v>486886959254</v>
      </c>
      <c r="H548" s="870">
        <v>0</v>
      </c>
      <c r="I548" s="870">
        <v>486886959254.45001</v>
      </c>
      <c r="J548" s="870">
        <v>0.45001220703125</v>
      </c>
      <c r="K548" s="870">
        <v>0</v>
      </c>
      <c r="L548" s="870">
        <v>0.45001220703125</v>
      </c>
      <c r="M548" s="870">
        <v>0</v>
      </c>
      <c r="N548" s="870">
        <v>0</v>
      </c>
      <c r="O548" s="870">
        <v>0.45001220703125</v>
      </c>
      <c r="P548" s="870">
        <v>0.16650451660156249</v>
      </c>
      <c r="Q548" s="870">
        <v>0</v>
      </c>
      <c r="R548" s="870">
        <v>0</v>
      </c>
      <c r="S548" s="870">
        <v>0</v>
      </c>
      <c r="T548" s="870">
        <v>0</v>
      </c>
      <c r="U548" s="870">
        <v>0</v>
      </c>
      <c r="V548" s="870">
        <v>0</v>
      </c>
      <c r="W548" s="870">
        <v>0</v>
      </c>
      <c r="X548" s="870">
        <v>0.16650451660156249</v>
      </c>
      <c r="Y548" s="870">
        <v>0.37</v>
      </c>
      <c r="Z548" s="870">
        <v>0.16650451660156249</v>
      </c>
      <c r="AA548" s="870">
        <v>0</v>
      </c>
      <c r="AB548" s="870">
        <v>0.16650451660156249</v>
      </c>
      <c r="AC548" s="870">
        <v>0</v>
      </c>
      <c r="AD548" s="870">
        <v>0</v>
      </c>
      <c r="AE548" s="870">
        <v>0</v>
      </c>
    </row>
    <row r="549" spans="1:31">
      <c r="A549" s="870" t="s">
        <v>1852</v>
      </c>
      <c r="B549" s="870">
        <v>14</v>
      </c>
      <c r="C549" s="870">
        <v>1410</v>
      </c>
      <c r="D549" s="870">
        <v>141005</v>
      </c>
      <c r="E549" s="870">
        <v>1410051350</v>
      </c>
      <c r="F549" s="870" t="s">
        <v>625</v>
      </c>
      <c r="G549" s="870">
        <v>58414216264</v>
      </c>
      <c r="H549" s="870">
        <v>0</v>
      </c>
      <c r="I549" s="870">
        <v>58414216264.160004</v>
      </c>
      <c r="J549" s="870">
        <v>0.160003662109375</v>
      </c>
      <c r="K549" s="870">
        <v>0</v>
      </c>
      <c r="L549" s="870">
        <v>0.160003662109375</v>
      </c>
      <c r="M549" s="870">
        <v>0</v>
      </c>
      <c r="N549" s="870">
        <v>0</v>
      </c>
      <c r="O549" s="870">
        <v>0.160003662109375</v>
      </c>
      <c r="P549" s="870">
        <v>5.9201354980468752E-2</v>
      </c>
      <c r="Q549" s="870">
        <v>0</v>
      </c>
      <c r="R549" s="870">
        <v>0</v>
      </c>
      <c r="S549" s="870">
        <v>0</v>
      </c>
      <c r="T549" s="870">
        <v>0</v>
      </c>
      <c r="U549" s="870">
        <v>0</v>
      </c>
      <c r="V549" s="870">
        <v>0</v>
      </c>
      <c r="W549" s="870">
        <v>0</v>
      </c>
      <c r="X549" s="870">
        <v>5.9201354980468752E-2</v>
      </c>
      <c r="Y549" s="870">
        <v>0.37</v>
      </c>
      <c r="Z549" s="870">
        <v>5.9201354980468752E-2</v>
      </c>
      <c r="AA549" s="870">
        <v>0</v>
      </c>
      <c r="AB549" s="870">
        <v>5.9201354980468752E-2</v>
      </c>
      <c r="AC549" s="870">
        <v>0</v>
      </c>
      <c r="AD549" s="870">
        <v>0</v>
      </c>
      <c r="AE549" s="870">
        <v>0</v>
      </c>
    </row>
    <row r="550" spans="1:31">
      <c r="A550" s="870" t="s">
        <v>1852</v>
      </c>
      <c r="B550" s="870">
        <v>14</v>
      </c>
      <c r="C550" s="870">
        <v>1410</v>
      </c>
      <c r="D550" s="870">
        <v>141005</v>
      </c>
      <c r="E550" s="870">
        <v>1410051888</v>
      </c>
      <c r="F550" s="870" t="s">
        <v>626</v>
      </c>
      <c r="G550" s="870">
        <v>222174665928</v>
      </c>
      <c r="H550" s="870">
        <v>0</v>
      </c>
      <c r="I550" s="870">
        <v>222174665928</v>
      </c>
      <c r="J550" s="870">
        <v>0</v>
      </c>
      <c r="K550" s="870">
        <v>0</v>
      </c>
      <c r="L550" s="870">
        <v>0</v>
      </c>
      <c r="M550" s="870">
        <v>0</v>
      </c>
      <c r="N550" s="870">
        <v>0</v>
      </c>
      <c r="O550" s="870">
        <v>0</v>
      </c>
      <c r="P550" s="870">
        <v>0</v>
      </c>
      <c r="Q550" s="870">
        <v>0</v>
      </c>
      <c r="R550" s="870">
        <v>0</v>
      </c>
      <c r="S550" s="870">
        <v>0</v>
      </c>
      <c r="T550" s="870">
        <v>0</v>
      </c>
      <c r="U550" s="870">
        <v>0</v>
      </c>
      <c r="V550" s="870">
        <v>0</v>
      </c>
      <c r="W550" s="870">
        <v>0</v>
      </c>
      <c r="X550" s="870">
        <v>0</v>
      </c>
      <c r="Y550" s="870">
        <v>0</v>
      </c>
      <c r="Z550" s="870">
        <v>0</v>
      </c>
      <c r="AA550" s="870">
        <v>0</v>
      </c>
      <c r="AB550" s="870">
        <v>0</v>
      </c>
      <c r="AC550" s="870">
        <v>0</v>
      </c>
      <c r="AD550" s="870">
        <v>0</v>
      </c>
      <c r="AE550" s="870">
        <v>0</v>
      </c>
    </row>
    <row r="551" spans="1:31">
      <c r="A551" s="870" t="s">
        <v>1852</v>
      </c>
      <c r="B551" s="870">
        <v>14</v>
      </c>
      <c r="C551" s="870">
        <v>1410</v>
      </c>
      <c r="D551" s="870">
        <v>141005</v>
      </c>
      <c r="E551" s="870">
        <v>1410051892</v>
      </c>
      <c r="F551" s="870" t="s">
        <v>627</v>
      </c>
      <c r="G551" s="870">
        <v>635278040171</v>
      </c>
      <c r="H551" s="870">
        <v>0</v>
      </c>
      <c r="I551" s="870">
        <v>635278040170.71997</v>
      </c>
      <c r="J551" s="870">
        <v>-0.280029296875</v>
      </c>
      <c r="K551" s="870">
        <v>0</v>
      </c>
      <c r="L551" s="870">
        <v>0</v>
      </c>
      <c r="M551" s="870">
        <v>-0.280029296875</v>
      </c>
      <c r="N551" s="870">
        <v>0</v>
      </c>
      <c r="O551" s="870">
        <v>-0.280029296875</v>
      </c>
      <c r="P551" s="870">
        <v>-0.10361083984375</v>
      </c>
      <c r="Q551" s="870">
        <v>0</v>
      </c>
      <c r="R551" s="870">
        <v>0</v>
      </c>
      <c r="S551" s="870">
        <v>0</v>
      </c>
      <c r="T551" s="870">
        <v>0</v>
      </c>
      <c r="U551" s="870">
        <v>0</v>
      </c>
      <c r="V551" s="870">
        <v>0</v>
      </c>
      <c r="W551" s="870">
        <v>0</v>
      </c>
      <c r="X551" s="870">
        <v>-0.10361083984375</v>
      </c>
      <c r="Y551" s="870">
        <v>0.37</v>
      </c>
      <c r="Z551" s="870">
        <v>0</v>
      </c>
      <c r="AA551" s="870">
        <v>-0.10361083984375</v>
      </c>
      <c r="AB551" s="870">
        <v>0</v>
      </c>
      <c r="AC551" s="870">
        <v>-0.10361083984375</v>
      </c>
      <c r="AD551" s="870">
        <v>0</v>
      </c>
      <c r="AE551" s="870">
        <v>0</v>
      </c>
    </row>
    <row r="552" spans="1:31">
      <c r="A552" s="870" t="s">
        <v>1852</v>
      </c>
      <c r="B552" s="870">
        <v>14</v>
      </c>
      <c r="C552" s="870">
        <v>1410</v>
      </c>
      <c r="D552" s="870">
        <v>141005</v>
      </c>
      <c r="E552" s="870">
        <v>1410057101</v>
      </c>
      <c r="F552" s="870" t="s">
        <v>3511</v>
      </c>
      <c r="G552" s="870">
        <v>0</v>
      </c>
      <c r="H552" s="870">
        <v>0</v>
      </c>
      <c r="I552" s="870">
        <v>0</v>
      </c>
      <c r="J552" s="870">
        <v>0</v>
      </c>
      <c r="K552" s="870">
        <v>0</v>
      </c>
      <c r="L552" s="870">
        <v>0</v>
      </c>
      <c r="M552" s="870">
        <v>0</v>
      </c>
      <c r="N552" s="870">
        <v>0</v>
      </c>
      <c r="O552" s="870">
        <v>0</v>
      </c>
      <c r="P552" s="870">
        <v>0</v>
      </c>
      <c r="Q552" s="870">
        <v>0</v>
      </c>
      <c r="R552" s="870">
        <v>0</v>
      </c>
      <c r="S552" s="870">
        <v>0</v>
      </c>
      <c r="T552" s="870">
        <v>0</v>
      </c>
      <c r="U552" s="870">
        <v>0</v>
      </c>
      <c r="V552" s="870">
        <v>0</v>
      </c>
      <c r="W552" s="870">
        <v>0</v>
      </c>
      <c r="X552" s="870">
        <v>0</v>
      </c>
      <c r="Y552" s="870">
        <v>0</v>
      </c>
      <c r="Z552" s="870">
        <v>0</v>
      </c>
      <c r="AA552" s="870">
        <v>0</v>
      </c>
      <c r="AB552" s="870">
        <v>0</v>
      </c>
      <c r="AC552" s="870">
        <v>0</v>
      </c>
      <c r="AD552" s="870">
        <v>0</v>
      </c>
      <c r="AE552" s="870">
        <v>0</v>
      </c>
    </row>
    <row r="553" spans="1:31">
      <c r="A553" s="870" t="s">
        <v>1852</v>
      </c>
      <c r="B553" s="870">
        <v>14</v>
      </c>
      <c r="C553" s="870">
        <v>1410</v>
      </c>
      <c r="D553" s="870">
        <v>141005</v>
      </c>
      <c r="E553" s="870">
        <v>1410057150</v>
      </c>
      <c r="F553" s="870" t="s">
        <v>3512</v>
      </c>
      <c r="G553" s="870">
        <v>0</v>
      </c>
      <c r="H553" s="870">
        <v>0</v>
      </c>
      <c r="I553" s="870">
        <v>0</v>
      </c>
      <c r="J553" s="870">
        <v>0</v>
      </c>
      <c r="K553" s="870">
        <v>0</v>
      </c>
      <c r="L553" s="870">
        <v>0</v>
      </c>
      <c r="M553" s="870">
        <v>0</v>
      </c>
      <c r="N553" s="870">
        <v>0</v>
      </c>
      <c r="O553" s="870">
        <v>0</v>
      </c>
      <c r="P553" s="870">
        <v>0</v>
      </c>
      <c r="Q553" s="870">
        <v>0</v>
      </c>
      <c r="R553" s="870">
        <v>0</v>
      </c>
      <c r="S553" s="870">
        <v>0</v>
      </c>
      <c r="T553" s="870">
        <v>0</v>
      </c>
      <c r="U553" s="870">
        <v>0</v>
      </c>
      <c r="V553" s="870">
        <v>0</v>
      </c>
      <c r="W553" s="870">
        <v>0</v>
      </c>
      <c r="X553" s="870">
        <v>0</v>
      </c>
      <c r="Y553" s="870">
        <v>0</v>
      </c>
      <c r="Z553" s="870">
        <v>0</v>
      </c>
      <c r="AA553" s="870">
        <v>0</v>
      </c>
      <c r="AB553" s="870">
        <v>0</v>
      </c>
      <c r="AC553" s="870">
        <v>0</v>
      </c>
      <c r="AD553" s="870">
        <v>0</v>
      </c>
      <c r="AE553" s="870">
        <v>0</v>
      </c>
    </row>
    <row r="554" spans="1:31">
      <c r="A554" s="870" t="s">
        <v>1852</v>
      </c>
      <c r="B554" s="870">
        <v>14</v>
      </c>
      <c r="C554" s="870">
        <v>1410</v>
      </c>
      <c r="D554" s="870">
        <v>141005</v>
      </c>
      <c r="E554" s="870">
        <v>1410057200</v>
      </c>
      <c r="F554" s="870" t="s">
        <v>4008</v>
      </c>
      <c r="G554" s="870">
        <v>0</v>
      </c>
      <c r="H554" s="870">
        <v>0</v>
      </c>
      <c r="I554" s="870">
        <v>0</v>
      </c>
      <c r="J554" s="870">
        <v>0</v>
      </c>
      <c r="K554" s="870">
        <v>0</v>
      </c>
      <c r="L554" s="870">
        <v>0</v>
      </c>
      <c r="M554" s="870">
        <v>0</v>
      </c>
      <c r="N554" s="870">
        <v>0</v>
      </c>
      <c r="O554" s="870">
        <v>0</v>
      </c>
      <c r="P554" s="870">
        <v>0</v>
      </c>
      <c r="Q554" s="870">
        <v>0</v>
      </c>
      <c r="R554" s="870">
        <v>0</v>
      </c>
      <c r="S554" s="870">
        <v>0</v>
      </c>
      <c r="T554" s="870">
        <v>0</v>
      </c>
      <c r="U554" s="870">
        <v>0</v>
      </c>
      <c r="V554" s="870">
        <v>0</v>
      </c>
      <c r="W554" s="870">
        <v>0</v>
      </c>
      <c r="X554" s="870">
        <v>0</v>
      </c>
      <c r="Y554" s="870">
        <v>0</v>
      </c>
      <c r="Z554" s="870">
        <v>0</v>
      </c>
      <c r="AA554" s="870">
        <v>0</v>
      </c>
      <c r="AB554" s="870">
        <v>0</v>
      </c>
      <c r="AC554" s="870">
        <v>0</v>
      </c>
      <c r="AD554" s="870">
        <v>0</v>
      </c>
      <c r="AE554" s="870">
        <v>0</v>
      </c>
    </row>
    <row r="555" spans="1:31">
      <c r="A555" s="870" t="s">
        <v>1891</v>
      </c>
      <c r="B555" s="870">
        <v>14</v>
      </c>
      <c r="C555" s="870">
        <v>1410</v>
      </c>
      <c r="D555" s="870">
        <v>141005</v>
      </c>
      <c r="E555" s="870">
        <v>1410057201</v>
      </c>
      <c r="F555" s="870" t="s">
        <v>4009</v>
      </c>
      <c r="G555" s="870">
        <v>1021900076</v>
      </c>
      <c r="H555" s="870">
        <v>0</v>
      </c>
      <c r="I555" s="870">
        <v>462826448.56000006</v>
      </c>
      <c r="J555" s="870">
        <v>-559073627.44000006</v>
      </c>
      <c r="K555" s="870">
        <v>0</v>
      </c>
      <c r="L555" s="870">
        <v>0</v>
      </c>
      <c r="M555" s="870">
        <v>-559073627.44000006</v>
      </c>
      <c r="N555" s="870">
        <v>0</v>
      </c>
      <c r="O555" s="870">
        <v>-559073627.44000006</v>
      </c>
      <c r="P555" s="870">
        <v>-206857242.15280002</v>
      </c>
      <c r="Q555" s="870">
        <v>0</v>
      </c>
      <c r="R555" s="870">
        <v>0</v>
      </c>
      <c r="S555" s="870">
        <v>0</v>
      </c>
      <c r="T555" s="870">
        <v>0</v>
      </c>
      <c r="U555" s="870">
        <v>0</v>
      </c>
      <c r="V555" s="870">
        <v>0</v>
      </c>
      <c r="W555" s="870">
        <v>0</v>
      </c>
      <c r="X555" s="870">
        <v>-206857242.15280002</v>
      </c>
      <c r="Y555" s="870">
        <v>0.37</v>
      </c>
      <c r="Z555" s="870">
        <v>0</v>
      </c>
      <c r="AA555" s="870">
        <v>-206857242.15280002</v>
      </c>
      <c r="AB555" s="870">
        <v>0</v>
      </c>
      <c r="AC555" s="870">
        <v>-206857242.15280002</v>
      </c>
      <c r="AD555" s="870">
        <v>0</v>
      </c>
      <c r="AE555" s="870">
        <v>0</v>
      </c>
    </row>
    <row r="556" spans="1:31">
      <c r="A556" s="870" t="s">
        <v>1852</v>
      </c>
      <c r="B556" s="870">
        <v>14</v>
      </c>
      <c r="C556" s="870">
        <v>1410</v>
      </c>
      <c r="D556" s="870">
        <v>141005</v>
      </c>
      <c r="E556" s="870">
        <v>1410059001</v>
      </c>
      <c r="F556" s="870" t="s">
        <v>628</v>
      </c>
      <c r="G556" s="870">
        <v>11194268257389</v>
      </c>
      <c r="H556" s="870">
        <v>0</v>
      </c>
      <c r="I556" s="870">
        <v>11194268257388.5</v>
      </c>
      <c r="J556" s="870">
        <v>-0.5</v>
      </c>
      <c r="K556" s="870">
        <v>0</v>
      </c>
      <c r="L556" s="870">
        <v>0</v>
      </c>
      <c r="M556" s="870">
        <v>-0.5</v>
      </c>
      <c r="N556" s="870">
        <v>0</v>
      </c>
      <c r="O556" s="870">
        <v>-0.5</v>
      </c>
      <c r="P556" s="870">
        <v>-0.185</v>
      </c>
      <c r="Q556" s="870">
        <v>0</v>
      </c>
      <c r="R556" s="870">
        <v>0</v>
      </c>
      <c r="S556" s="870">
        <v>0</v>
      </c>
      <c r="T556" s="870">
        <v>0</v>
      </c>
      <c r="U556" s="870">
        <v>0</v>
      </c>
      <c r="V556" s="870">
        <v>0</v>
      </c>
      <c r="W556" s="870">
        <v>0</v>
      </c>
      <c r="X556" s="870">
        <v>-0.185</v>
      </c>
      <c r="Y556" s="870">
        <v>0.37</v>
      </c>
      <c r="Z556" s="870">
        <v>0</v>
      </c>
      <c r="AA556" s="870">
        <v>-0.185</v>
      </c>
      <c r="AB556" s="870">
        <v>0</v>
      </c>
      <c r="AC556" s="870">
        <v>-0.185</v>
      </c>
      <c r="AD556" s="870">
        <v>0</v>
      </c>
      <c r="AE556" s="870">
        <v>0</v>
      </c>
    </row>
    <row r="557" spans="1:31">
      <c r="A557" s="870" t="s">
        <v>1852</v>
      </c>
      <c r="B557" s="870">
        <v>14</v>
      </c>
      <c r="C557" s="870">
        <v>1410</v>
      </c>
      <c r="D557" s="870">
        <v>141005</v>
      </c>
      <c r="E557" s="870">
        <v>1410059002</v>
      </c>
      <c r="F557" s="870" t="s">
        <v>4010</v>
      </c>
      <c r="G557" s="870">
        <v>817797091852</v>
      </c>
      <c r="H557" s="870">
        <v>0</v>
      </c>
      <c r="I557" s="870">
        <v>817797091852.38</v>
      </c>
      <c r="J557" s="870">
        <v>0.3800048828125</v>
      </c>
      <c r="K557" s="870">
        <v>0</v>
      </c>
      <c r="L557" s="870">
        <v>0.3800048828125</v>
      </c>
      <c r="M557" s="870">
        <v>0</v>
      </c>
      <c r="N557" s="870">
        <v>0</v>
      </c>
      <c r="O557" s="870">
        <v>0.3800048828125</v>
      </c>
      <c r="P557" s="870">
        <v>0.14060180664062499</v>
      </c>
      <c r="Q557" s="870">
        <v>0</v>
      </c>
      <c r="R557" s="870">
        <v>0</v>
      </c>
      <c r="S557" s="870">
        <v>0</v>
      </c>
      <c r="T557" s="870">
        <v>0</v>
      </c>
      <c r="U557" s="870">
        <v>0</v>
      </c>
      <c r="V557" s="870">
        <v>0</v>
      </c>
      <c r="W557" s="870">
        <v>0</v>
      </c>
      <c r="X557" s="870">
        <v>0.14060180664062499</v>
      </c>
      <c r="Y557" s="870">
        <v>0.37</v>
      </c>
      <c r="Z557" s="870">
        <v>0.14060180664062499</v>
      </c>
      <c r="AA557" s="870">
        <v>0</v>
      </c>
      <c r="AB557" s="870">
        <v>0.14060180664062499</v>
      </c>
      <c r="AC557" s="870">
        <v>0</v>
      </c>
      <c r="AD557" s="870">
        <v>0</v>
      </c>
      <c r="AE557" s="870">
        <v>0</v>
      </c>
    </row>
    <row r="558" spans="1:31">
      <c r="A558" s="870" t="s">
        <v>1852</v>
      </c>
      <c r="B558" s="870">
        <v>14</v>
      </c>
      <c r="C558" s="870">
        <v>1410</v>
      </c>
      <c r="D558" s="870">
        <v>141005</v>
      </c>
      <c r="E558" s="870">
        <v>1410059004</v>
      </c>
      <c r="F558" s="870" t="s">
        <v>661</v>
      </c>
      <c r="G558" s="870">
        <v>8709667239</v>
      </c>
      <c r="H558" s="870">
        <v>0</v>
      </c>
      <c r="I558" s="870">
        <v>8709667238.6499996</v>
      </c>
      <c r="J558" s="870">
        <v>-0.35000038146972656</v>
      </c>
      <c r="K558" s="870">
        <v>0</v>
      </c>
      <c r="L558" s="870">
        <v>0</v>
      </c>
      <c r="M558" s="870">
        <v>-0.35000038146972656</v>
      </c>
      <c r="N558" s="870">
        <v>0</v>
      </c>
      <c r="O558" s="870">
        <v>-0.35000038146972656</v>
      </c>
      <c r="P558" s="870">
        <v>-0.12950014114379882</v>
      </c>
      <c r="Q558" s="870">
        <v>0</v>
      </c>
      <c r="R558" s="870">
        <v>0</v>
      </c>
      <c r="S558" s="870">
        <v>0</v>
      </c>
      <c r="T558" s="870">
        <v>0</v>
      </c>
      <c r="U558" s="870">
        <v>0</v>
      </c>
      <c r="V558" s="870">
        <v>0</v>
      </c>
      <c r="W558" s="870">
        <v>0</v>
      </c>
      <c r="X558" s="870">
        <v>-0.12950014114379882</v>
      </c>
      <c r="Y558" s="870">
        <v>0.37</v>
      </c>
      <c r="Z558" s="870">
        <v>0</v>
      </c>
      <c r="AA558" s="870">
        <v>-0.12950014114379882</v>
      </c>
      <c r="AB558" s="870">
        <v>0</v>
      </c>
      <c r="AC558" s="870">
        <v>-0.12950014114379882</v>
      </c>
      <c r="AD558" s="870">
        <v>0</v>
      </c>
      <c r="AE558" s="870">
        <v>0</v>
      </c>
    </row>
    <row r="559" spans="1:31">
      <c r="A559" s="870" t="s">
        <v>1852</v>
      </c>
      <c r="B559" s="870">
        <v>14</v>
      </c>
      <c r="C559" s="870">
        <v>1410</v>
      </c>
      <c r="D559" s="870">
        <v>141005</v>
      </c>
      <c r="E559" s="870">
        <v>1410059007</v>
      </c>
      <c r="F559" s="870" t="s">
        <v>629</v>
      </c>
      <c r="G559" s="870">
        <v>27130583191318</v>
      </c>
      <c r="H559" s="870">
        <v>0</v>
      </c>
      <c r="I559" s="870">
        <v>27130583191318.102</v>
      </c>
      <c r="J559" s="870">
        <v>0.1015625</v>
      </c>
      <c r="K559" s="870">
        <v>0</v>
      </c>
      <c r="L559" s="870">
        <v>0.1015625</v>
      </c>
      <c r="M559" s="870">
        <v>0</v>
      </c>
      <c r="N559" s="870">
        <v>0</v>
      </c>
      <c r="O559" s="870">
        <v>0.1015625</v>
      </c>
      <c r="P559" s="870">
        <v>3.7578124999999997E-2</v>
      </c>
      <c r="Q559" s="870">
        <v>0</v>
      </c>
      <c r="R559" s="870">
        <v>0</v>
      </c>
      <c r="S559" s="870">
        <v>0</v>
      </c>
      <c r="T559" s="870">
        <v>0</v>
      </c>
      <c r="U559" s="870">
        <v>0</v>
      </c>
      <c r="V559" s="870">
        <v>0</v>
      </c>
      <c r="W559" s="870">
        <v>0</v>
      </c>
      <c r="X559" s="870">
        <v>3.7578124999999997E-2</v>
      </c>
      <c r="Y559" s="870">
        <v>0.37</v>
      </c>
      <c r="Z559" s="870">
        <v>3.7578124999999997E-2</v>
      </c>
      <c r="AA559" s="870">
        <v>0</v>
      </c>
      <c r="AB559" s="870">
        <v>3.7578124999999997E-2</v>
      </c>
      <c r="AC559" s="870">
        <v>0</v>
      </c>
      <c r="AD559" s="870">
        <v>0</v>
      </c>
      <c r="AE559" s="870">
        <v>0</v>
      </c>
    </row>
    <row r="560" spans="1:31">
      <c r="A560" s="870" t="s">
        <v>1852</v>
      </c>
      <c r="B560" s="870">
        <v>14</v>
      </c>
      <c r="C560" s="870">
        <v>1410</v>
      </c>
      <c r="D560" s="870">
        <v>141005</v>
      </c>
      <c r="E560" s="870">
        <v>1410059008</v>
      </c>
      <c r="F560" s="870" t="s">
        <v>4011</v>
      </c>
      <c r="G560" s="870">
        <v>1158746939341</v>
      </c>
      <c r="H560" s="870">
        <v>0</v>
      </c>
      <c r="I560" s="870">
        <v>1158746939341.01</v>
      </c>
      <c r="J560" s="870">
        <v>1.0009765625E-2</v>
      </c>
      <c r="K560" s="870">
        <v>0</v>
      </c>
      <c r="L560" s="870">
        <v>1.0009765625E-2</v>
      </c>
      <c r="M560" s="870">
        <v>0</v>
      </c>
      <c r="N560" s="870">
        <v>0</v>
      </c>
      <c r="O560" s="870">
        <v>1.0009765625E-2</v>
      </c>
      <c r="P560" s="870">
        <v>3.70361328125E-3</v>
      </c>
      <c r="Q560" s="870">
        <v>0</v>
      </c>
      <c r="R560" s="870">
        <v>0</v>
      </c>
      <c r="S560" s="870">
        <v>0</v>
      </c>
      <c r="T560" s="870">
        <v>0</v>
      </c>
      <c r="U560" s="870">
        <v>0</v>
      </c>
      <c r="V560" s="870">
        <v>0</v>
      </c>
      <c r="W560" s="870">
        <v>0</v>
      </c>
      <c r="X560" s="870">
        <v>3.70361328125E-3</v>
      </c>
      <c r="Y560" s="870">
        <v>0.37</v>
      </c>
      <c r="Z560" s="870">
        <v>3.70361328125E-3</v>
      </c>
      <c r="AA560" s="870">
        <v>0</v>
      </c>
      <c r="AB560" s="870">
        <v>3.70361328125E-3</v>
      </c>
      <c r="AC560" s="870">
        <v>0</v>
      </c>
      <c r="AD560" s="870">
        <v>0</v>
      </c>
      <c r="AE560" s="870">
        <v>0</v>
      </c>
    </row>
    <row r="561" spans="1:31">
      <c r="A561" s="870" t="s">
        <v>1852</v>
      </c>
      <c r="B561" s="870">
        <v>14</v>
      </c>
      <c r="C561" s="870">
        <v>1410</v>
      </c>
      <c r="D561" s="870">
        <v>141005</v>
      </c>
      <c r="E561" s="870">
        <v>1410059010</v>
      </c>
      <c r="F561" s="870" t="s">
        <v>630</v>
      </c>
      <c r="G561" s="870">
        <v>91681402579</v>
      </c>
      <c r="H561" s="870">
        <v>0</v>
      </c>
      <c r="I561" s="870">
        <v>91681402578.559998</v>
      </c>
      <c r="J561" s="870">
        <v>-0.44000244140625</v>
      </c>
      <c r="K561" s="870">
        <v>0</v>
      </c>
      <c r="L561" s="870">
        <v>0</v>
      </c>
      <c r="M561" s="870">
        <v>-0.44000244140625</v>
      </c>
      <c r="N561" s="870">
        <v>0</v>
      </c>
      <c r="O561" s="870">
        <v>-0.44000244140625</v>
      </c>
      <c r="P561" s="870">
        <v>-0.1628009033203125</v>
      </c>
      <c r="Q561" s="870">
        <v>0</v>
      </c>
      <c r="R561" s="870">
        <v>0</v>
      </c>
      <c r="S561" s="870">
        <v>0</v>
      </c>
      <c r="T561" s="870">
        <v>0</v>
      </c>
      <c r="U561" s="870">
        <v>0</v>
      </c>
      <c r="V561" s="870">
        <v>0</v>
      </c>
      <c r="W561" s="870">
        <v>0</v>
      </c>
      <c r="X561" s="870">
        <v>-0.1628009033203125</v>
      </c>
      <c r="Y561" s="870">
        <v>0.37</v>
      </c>
      <c r="Z561" s="870">
        <v>0</v>
      </c>
      <c r="AA561" s="870">
        <v>-0.1628009033203125</v>
      </c>
      <c r="AB561" s="870">
        <v>0</v>
      </c>
      <c r="AC561" s="870">
        <v>-0.1628009033203125</v>
      </c>
      <c r="AD561" s="870">
        <v>0</v>
      </c>
      <c r="AE561" s="870">
        <v>0</v>
      </c>
    </row>
    <row r="562" spans="1:31">
      <c r="A562" s="870" t="s">
        <v>1852</v>
      </c>
      <c r="B562" s="870">
        <v>14</v>
      </c>
      <c r="C562" s="870">
        <v>1410</v>
      </c>
      <c r="D562" s="870">
        <v>141005</v>
      </c>
      <c r="E562" s="870">
        <v>1410059014</v>
      </c>
      <c r="F562" s="870" t="s">
        <v>661</v>
      </c>
      <c r="G562" s="870">
        <v>-20064423</v>
      </c>
      <c r="H562" s="870">
        <v>0</v>
      </c>
      <c r="I562" s="870">
        <v>-20064423</v>
      </c>
      <c r="J562" s="870">
        <v>0</v>
      </c>
      <c r="K562" s="870">
        <v>0</v>
      </c>
      <c r="L562" s="870">
        <v>0</v>
      </c>
      <c r="M562" s="870">
        <v>0</v>
      </c>
      <c r="N562" s="870">
        <v>0</v>
      </c>
      <c r="O562" s="870">
        <v>0</v>
      </c>
      <c r="P562" s="870">
        <v>0</v>
      </c>
      <c r="Q562" s="870">
        <v>0</v>
      </c>
      <c r="R562" s="870">
        <v>0</v>
      </c>
      <c r="S562" s="870">
        <v>0</v>
      </c>
      <c r="T562" s="870">
        <v>0</v>
      </c>
      <c r="U562" s="870">
        <v>0</v>
      </c>
      <c r="V562" s="870">
        <v>0</v>
      </c>
      <c r="W562" s="870">
        <v>0</v>
      </c>
      <c r="X562" s="870">
        <v>0</v>
      </c>
      <c r="Y562" s="870">
        <v>0</v>
      </c>
      <c r="Z562" s="870">
        <v>0</v>
      </c>
      <c r="AA562" s="870">
        <v>0</v>
      </c>
      <c r="AB562" s="870">
        <v>0</v>
      </c>
      <c r="AC562" s="870">
        <v>0</v>
      </c>
      <c r="AD562" s="870">
        <v>0</v>
      </c>
      <c r="AE562" s="870">
        <v>0</v>
      </c>
    </row>
    <row r="563" spans="1:31">
      <c r="A563" s="870" t="s">
        <v>1852</v>
      </c>
      <c r="B563" s="870">
        <v>14</v>
      </c>
      <c r="C563" s="870">
        <v>1410</v>
      </c>
      <c r="D563" s="870">
        <v>141005</v>
      </c>
      <c r="E563" s="870">
        <v>1410059016</v>
      </c>
      <c r="F563" s="870" t="s">
        <v>630</v>
      </c>
      <c r="G563" s="870">
        <v>-1040555118</v>
      </c>
      <c r="H563" s="870">
        <v>0</v>
      </c>
      <c r="I563" s="870">
        <v>-1040555118</v>
      </c>
      <c r="J563" s="870">
        <v>0</v>
      </c>
      <c r="K563" s="870">
        <v>0</v>
      </c>
      <c r="L563" s="870">
        <v>0</v>
      </c>
      <c r="M563" s="870">
        <v>0</v>
      </c>
      <c r="N563" s="870">
        <v>0</v>
      </c>
      <c r="O563" s="870">
        <v>0</v>
      </c>
      <c r="P563" s="870">
        <v>0</v>
      </c>
      <c r="Q563" s="870">
        <v>0</v>
      </c>
      <c r="R563" s="870">
        <v>0</v>
      </c>
      <c r="S563" s="870">
        <v>0</v>
      </c>
      <c r="T563" s="870">
        <v>0</v>
      </c>
      <c r="U563" s="870">
        <v>0</v>
      </c>
      <c r="V563" s="870">
        <v>0</v>
      </c>
      <c r="W563" s="870">
        <v>0</v>
      </c>
      <c r="X563" s="870">
        <v>0</v>
      </c>
      <c r="Y563" s="870">
        <v>0</v>
      </c>
      <c r="Z563" s="870">
        <v>0</v>
      </c>
      <c r="AA563" s="870">
        <v>0</v>
      </c>
      <c r="AB563" s="870">
        <v>0</v>
      </c>
      <c r="AC563" s="870">
        <v>0</v>
      </c>
      <c r="AD563" s="870">
        <v>0</v>
      </c>
      <c r="AE563" s="870">
        <v>0</v>
      </c>
    </row>
    <row r="564" spans="1:31">
      <c r="A564" s="870" t="s">
        <v>1852</v>
      </c>
      <c r="B564" s="870">
        <v>14</v>
      </c>
      <c r="C564" s="870">
        <v>1410</v>
      </c>
      <c r="D564" s="870">
        <v>141005</v>
      </c>
      <c r="E564" s="870">
        <v>1410059018</v>
      </c>
      <c r="F564" s="870" t="s">
        <v>4012</v>
      </c>
      <c r="G564" s="870">
        <v>135166947</v>
      </c>
      <c r="H564" s="870">
        <v>0</v>
      </c>
      <c r="I564" s="870">
        <v>135166947</v>
      </c>
      <c r="J564" s="870">
        <v>0</v>
      </c>
      <c r="K564" s="870">
        <v>0</v>
      </c>
      <c r="L564" s="870">
        <v>0</v>
      </c>
      <c r="M564" s="870">
        <v>0</v>
      </c>
      <c r="N564" s="870">
        <v>0</v>
      </c>
      <c r="O564" s="870">
        <v>0</v>
      </c>
      <c r="P564" s="870">
        <v>0</v>
      </c>
      <c r="Q564" s="870">
        <v>0</v>
      </c>
      <c r="R564" s="870">
        <v>0</v>
      </c>
      <c r="S564" s="870">
        <v>0</v>
      </c>
      <c r="T564" s="870">
        <v>0</v>
      </c>
      <c r="U564" s="870">
        <v>0</v>
      </c>
      <c r="V564" s="870">
        <v>0</v>
      </c>
      <c r="W564" s="870">
        <v>0</v>
      </c>
      <c r="X564" s="870">
        <v>0</v>
      </c>
      <c r="Y564" s="870">
        <v>0</v>
      </c>
      <c r="Z564" s="870">
        <v>0</v>
      </c>
      <c r="AA564" s="870">
        <v>0</v>
      </c>
      <c r="AB564" s="870">
        <v>0</v>
      </c>
      <c r="AC564" s="870">
        <v>0</v>
      </c>
      <c r="AD564" s="870">
        <v>0</v>
      </c>
      <c r="AE564" s="870">
        <v>0</v>
      </c>
    </row>
    <row r="565" spans="1:31">
      <c r="A565" s="870" t="s">
        <v>1891</v>
      </c>
      <c r="B565" s="870">
        <v>14</v>
      </c>
      <c r="C565" s="870">
        <v>1410</v>
      </c>
      <c r="D565" s="870">
        <v>141005</v>
      </c>
      <c r="E565" s="870">
        <v>1410059020</v>
      </c>
      <c r="F565" s="870" t="s">
        <v>4013</v>
      </c>
      <c r="G565" s="870">
        <v>57362389934</v>
      </c>
      <c r="H565" s="870">
        <v>0</v>
      </c>
      <c r="I565" s="870">
        <v>57362389933.739998</v>
      </c>
      <c r="J565" s="870">
        <v>-0.26000213623046875</v>
      </c>
      <c r="K565" s="870">
        <v>0</v>
      </c>
      <c r="L565" s="870">
        <v>0</v>
      </c>
      <c r="M565" s="870">
        <v>-0.26000213623046875</v>
      </c>
      <c r="N565" s="870">
        <v>0</v>
      </c>
      <c r="O565" s="870">
        <v>-0.26000213623046875</v>
      </c>
      <c r="P565" s="870">
        <v>-9.6200790405273434E-2</v>
      </c>
      <c r="Q565" s="870">
        <v>0</v>
      </c>
      <c r="R565" s="870">
        <v>0</v>
      </c>
      <c r="S565" s="870">
        <v>0</v>
      </c>
      <c r="T565" s="870">
        <v>0</v>
      </c>
      <c r="U565" s="870">
        <v>0</v>
      </c>
      <c r="V565" s="870">
        <v>0</v>
      </c>
      <c r="W565" s="870">
        <v>0</v>
      </c>
      <c r="X565" s="870">
        <v>-9.6200790405273434E-2</v>
      </c>
      <c r="Y565" s="870">
        <v>0.37</v>
      </c>
      <c r="Z565" s="870">
        <v>0</v>
      </c>
      <c r="AA565" s="870">
        <v>-9.6200790405273434E-2</v>
      </c>
      <c r="AB565" s="870">
        <v>0</v>
      </c>
      <c r="AC565" s="870">
        <v>-9.6200790405273434E-2</v>
      </c>
      <c r="AD565" s="870">
        <v>0</v>
      </c>
      <c r="AE565" s="870">
        <v>0</v>
      </c>
    </row>
    <row r="566" spans="1:31">
      <c r="A566" s="870" t="s">
        <v>1852</v>
      </c>
      <c r="B566" s="870">
        <v>14</v>
      </c>
      <c r="C566" s="870">
        <v>1410</v>
      </c>
      <c r="D566" s="870">
        <v>141005</v>
      </c>
      <c r="E566" s="870">
        <v>1410059021</v>
      </c>
      <c r="F566" s="870" t="s">
        <v>631</v>
      </c>
      <c r="G566" s="870">
        <v>208512342375</v>
      </c>
      <c r="H566" s="870">
        <v>0</v>
      </c>
      <c r="I566" s="870">
        <v>208512342375.20999</v>
      </c>
      <c r="J566" s="870">
        <v>0.209991455078125</v>
      </c>
      <c r="K566" s="870">
        <v>0</v>
      </c>
      <c r="L566" s="870">
        <v>0.209991455078125</v>
      </c>
      <c r="M566" s="870">
        <v>0</v>
      </c>
      <c r="N566" s="870">
        <v>0</v>
      </c>
      <c r="O566" s="870">
        <v>0.209991455078125</v>
      </c>
      <c r="P566" s="870">
        <v>7.7696838378906244E-2</v>
      </c>
      <c r="Q566" s="870">
        <v>0</v>
      </c>
      <c r="R566" s="870">
        <v>0</v>
      </c>
      <c r="S566" s="870">
        <v>0</v>
      </c>
      <c r="T566" s="870">
        <v>0</v>
      </c>
      <c r="U566" s="870">
        <v>0</v>
      </c>
      <c r="V566" s="870">
        <v>0</v>
      </c>
      <c r="W566" s="870">
        <v>0</v>
      </c>
      <c r="X566" s="870">
        <v>7.7696838378906244E-2</v>
      </c>
      <c r="Y566" s="870">
        <v>0.37</v>
      </c>
      <c r="Z566" s="870">
        <v>7.7696838378906244E-2</v>
      </c>
      <c r="AA566" s="870">
        <v>0</v>
      </c>
      <c r="AB566" s="870">
        <v>7.7696838378906244E-2</v>
      </c>
      <c r="AC566" s="870">
        <v>0</v>
      </c>
      <c r="AD566" s="870">
        <v>0</v>
      </c>
      <c r="AE566" s="870">
        <v>0</v>
      </c>
    </row>
    <row r="567" spans="1:31">
      <c r="A567" s="870" t="s">
        <v>1852</v>
      </c>
      <c r="B567" s="870">
        <v>14</v>
      </c>
      <c r="C567" s="870">
        <v>1410</v>
      </c>
      <c r="D567" s="870">
        <v>141005</v>
      </c>
      <c r="E567" s="870">
        <v>1410059201</v>
      </c>
      <c r="F567" s="870" t="s">
        <v>632</v>
      </c>
      <c r="G567" s="870">
        <v>314238650719</v>
      </c>
      <c r="H567" s="870">
        <v>0</v>
      </c>
      <c r="I567" s="870">
        <v>314238650718.88</v>
      </c>
      <c r="J567" s="870">
        <v>-0.1199951171875</v>
      </c>
      <c r="K567" s="870">
        <v>0</v>
      </c>
      <c r="L567" s="870">
        <v>0</v>
      </c>
      <c r="M567" s="870">
        <v>-0.1199951171875</v>
      </c>
      <c r="N567" s="870">
        <v>0</v>
      </c>
      <c r="O567" s="870">
        <v>-0.1199951171875</v>
      </c>
      <c r="P567" s="870">
        <v>-4.4398193359374998E-2</v>
      </c>
      <c r="Q567" s="870">
        <v>0</v>
      </c>
      <c r="R567" s="870">
        <v>0</v>
      </c>
      <c r="S567" s="870">
        <v>0</v>
      </c>
      <c r="T567" s="870">
        <v>0</v>
      </c>
      <c r="U567" s="870">
        <v>0</v>
      </c>
      <c r="V567" s="870">
        <v>0</v>
      </c>
      <c r="W567" s="870">
        <v>0</v>
      </c>
      <c r="X567" s="870">
        <v>-4.4398193359374998E-2</v>
      </c>
      <c r="Y567" s="870">
        <v>0.37</v>
      </c>
      <c r="Z567" s="870">
        <v>0</v>
      </c>
      <c r="AA567" s="870">
        <v>-4.4398193359374998E-2</v>
      </c>
      <c r="AB567" s="870">
        <v>0</v>
      </c>
      <c r="AC567" s="870">
        <v>-4.4398193359374998E-2</v>
      </c>
      <c r="AD567" s="870">
        <v>0</v>
      </c>
      <c r="AE567" s="870">
        <v>0</v>
      </c>
    </row>
    <row r="568" spans="1:31">
      <c r="A568" s="870" t="s">
        <v>1852</v>
      </c>
      <c r="B568" s="870">
        <v>14</v>
      </c>
      <c r="C568" s="870">
        <v>1410</v>
      </c>
      <c r="D568" s="870">
        <v>141005</v>
      </c>
      <c r="E568" s="870">
        <v>1410059202</v>
      </c>
      <c r="F568" s="870" t="s">
        <v>633</v>
      </c>
      <c r="G568" s="870">
        <v>162300804490</v>
      </c>
      <c r="H568" s="870">
        <v>0</v>
      </c>
      <c r="I568" s="870">
        <v>162300804489.51999</v>
      </c>
      <c r="J568" s="870">
        <v>-0.480010986328125</v>
      </c>
      <c r="K568" s="870">
        <v>0</v>
      </c>
      <c r="L568" s="870">
        <v>0</v>
      </c>
      <c r="M568" s="870">
        <v>-0.480010986328125</v>
      </c>
      <c r="N568" s="870">
        <v>0</v>
      </c>
      <c r="O568" s="870">
        <v>-0.480010986328125</v>
      </c>
      <c r="P568" s="870">
        <v>-0.17760406494140624</v>
      </c>
      <c r="Q568" s="870">
        <v>0</v>
      </c>
      <c r="R568" s="870">
        <v>0</v>
      </c>
      <c r="S568" s="870">
        <v>0</v>
      </c>
      <c r="T568" s="870">
        <v>0</v>
      </c>
      <c r="U568" s="870">
        <v>0</v>
      </c>
      <c r="V568" s="870">
        <v>0</v>
      </c>
      <c r="W568" s="870">
        <v>0</v>
      </c>
      <c r="X568" s="870">
        <v>-0.17760406494140624</v>
      </c>
      <c r="Y568" s="870">
        <v>0.37</v>
      </c>
      <c r="Z568" s="870">
        <v>0</v>
      </c>
      <c r="AA568" s="870">
        <v>-0.17760406494140624</v>
      </c>
      <c r="AB568" s="870">
        <v>0</v>
      </c>
      <c r="AC568" s="870">
        <v>-0.17760406494140624</v>
      </c>
      <c r="AD568" s="870">
        <v>0</v>
      </c>
      <c r="AE568" s="870">
        <v>0</v>
      </c>
    </row>
    <row r="569" spans="1:31">
      <c r="A569" s="870" t="s">
        <v>1852</v>
      </c>
      <c r="B569" s="870">
        <v>14</v>
      </c>
      <c r="C569" s="870">
        <v>1410</v>
      </c>
      <c r="D569" s="870">
        <v>141005</v>
      </c>
      <c r="E569" s="870">
        <v>1410059203</v>
      </c>
      <c r="F569" s="870" t="s">
        <v>634</v>
      </c>
      <c r="G569" s="870">
        <v>134105563238</v>
      </c>
      <c r="H569" s="870">
        <v>0</v>
      </c>
      <c r="I569" s="870">
        <v>134105563237.75999</v>
      </c>
      <c r="J569" s="870">
        <v>-0.2400054931640625</v>
      </c>
      <c r="K569" s="870">
        <v>0</v>
      </c>
      <c r="L569" s="870">
        <v>0</v>
      </c>
      <c r="M569" s="870">
        <v>-0.2400054931640625</v>
      </c>
      <c r="N569" s="870">
        <v>0</v>
      </c>
      <c r="O569" s="870">
        <v>-0.2400054931640625</v>
      </c>
      <c r="P569" s="870">
        <v>-8.8802032470703118E-2</v>
      </c>
      <c r="Q569" s="870">
        <v>0</v>
      </c>
      <c r="R569" s="870">
        <v>0</v>
      </c>
      <c r="S569" s="870">
        <v>0</v>
      </c>
      <c r="T569" s="870">
        <v>0</v>
      </c>
      <c r="U569" s="870">
        <v>0</v>
      </c>
      <c r="V569" s="870">
        <v>0</v>
      </c>
      <c r="W569" s="870">
        <v>0</v>
      </c>
      <c r="X569" s="870">
        <v>-8.8802032470703118E-2</v>
      </c>
      <c r="Y569" s="870">
        <v>0.37</v>
      </c>
      <c r="Z569" s="870">
        <v>0</v>
      </c>
      <c r="AA569" s="870">
        <v>-8.8802032470703118E-2</v>
      </c>
      <c r="AB569" s="870">
        <v>0</v>
      </c>
      <c r="AC569" s="870">
        <v>-8.8802032470703118E-2</v>
      </c>
      <c r="AD569" s="870">
        <v>0</v>
      </c>
      <c r="AE569" s="870">
        <v>0</v>
      </c>
    </row>
    <row r="570" spans="1:31">
      <c r="A570" s="870" t="s">
        <v>1852</v>
      </c>
      <c r="B570" s="870">
        <v>14</v>
      </c>
      <c r="C570" s="870">
        <v>1410</v>
      </c>
      <c r="D570" s="870">
        <v>141005</v>
      </c>
      <c r="E570" s="870">
        <v>1410059204</v>
      </c>
      <c r="F570" s="870" t="s">
        <v>635</v>
      </c>
      <c r="G570" s="870">
        <v>19353321459</v>
      </c>
      <c r="H570" s="870">
        <v>0</v>
      </c>
      <c r="I570" s="870">
        <v>19353321459.360001</v>
      </c>
      <c r="J570" s="870">
        <v>0.3600006103515625</v>
      </c>
      <c r="K570" s="870">
        <v>0</v>
      </c>
      <c r="L570" s="870">
        <v>0.3600006103515625</v>
      </c>
      <c r="M570" s="870">
        <v>0</v>
      </c>
      <c r="N570" s="870">
        <v>0</v>
      </c>
      <c r="O570" s="870">
        <v>0.3600006103515625</v>
      </c>
      <c r="P570" s="870">
        <v>0.13320022583007812</v>
      </c>
      <c r="Q570" s="870">
        <v>0</v>
      </c>
      <c r="R570" s="870">
        <v>0</v>
      </c>
      <c r="S570" s="870">
        <v>0</v>
      </c>
      <c r="T570" s="870">
        <v>0</v>
      </c>
      <c r="U570" s="870">
        <v>0</v>
      </c>
      <c r="V570" s="870">
        <v>0</v>
      </c>
      <c r="W570" s="870">
        <v>0</v>
      </c>
      <c r="X570" s="870">
        <v>0.13320022583007812</v>
      </c>
      <c r="Y570" s="870">
        <v>0.37</v>
      </c>
      <c r="Z570" s="870">
        <v>0.13320022583007812</v>
      </c>
      <c r="AA570" s="870">
        <v>0</v>
      </c>
      <c r="AB570" s="870">
        <v>0.13320022583007812</v>
      </c>
      <c r="AC570" s="870">
        <v>0</v>
      </c>
      <c r="AD570" s="870">
        <v>0</v>
      </c>
      <c r="AE570" s="870">
        <v>0</v>
      </c>
    </row>
    <row r="571" spans="1:31">
      <c r="A571" s="870" t="s">
        <v>1852</v>
      </c>
      <c r="B571" s="870">
        <v>14</v>
      </c>
      <c r="C571" s="870">
        <v>1410</v>
      </c>
      <c r="D571" s="870">
        <v>141005</v>
      </c>
      <c r="E571" s="870">
        <v>1410059206</v>
      </c>
      <c r="F571" s="870" t="s">
        <v>636</v>
      </c>
      <c r="G571" s="870">
        <v>2431118545242</v>
      </c>
      <c r="H571" s="870">
        <v>0</v>
      </c>
      <c r="I571" s="870">
        <v>2431118545241.7598</v>
      </c>
      <c r="J571" s="870">
        <v>-0.240234375</v>
      </c>
      <c r="K571" s="870">
        <v>0</v>
      </c>
      <c r="L571" s="870">
        <v>0</v>
      </c>
      <c r="M571" s="870">
        <v>-0.240234375</v>
      </c>
      <c r="N571" s="870">
        <v>0</v>
      </c>
      <c r="O571" s="870">
        <v>-0.240234375</v>
      </c>
      <c r="P571" s="870">
        <v>-8.8886718749999996E-2</v>
      </c>
      <c r="Q571" s="870">
        <v>0</v>
      </c>
      <c r="R571" s="870">
        <v>0</v>
      </c>
      <c r="S571" s="870">
        <v>0</v>
      </c>
      <c r="T571" s="870">
        <v>0</v>
      </c>
      <c r="U571" s="870">
        <v>0</v>
      </c>
      <c r="V571" s="870">
        <v>0</v>
      </c>
      <c r="W571" s="870">
        <v>0</v>
      </c>
      <c r="X571" s="870">
        <v>-8.8886718749999996E-2</v>
      </c>
      <c r="Y571" s="870">
        <v>0.37</v>
      </c>
      <c r="Z571" s="870">
        <v>0</v>
      </c>
      <c r="AA571" s="870">
        <v>-8.8886718749999996E-2</v>
      </c>
      <c r="AB571" s="870">
        <v>0</v>
      </c>
      <c r="AC571" s="870">
        <v>-8.8886718749999996E-2</v>
      </c>
      <c r="AD571" s="870">
        <v>0</v>
      </c>
      <c r="AE571" s="870">
        <v>0</v>
      </c>
    </row>
    <row r="572" spans="1:31">
      <c r="A572" s="870" t="s">
        <v>1852</v>
      </c>
      <c r="B572" s="870">
        <v>14</v>
      </c>
      <c r="C572" s="870">
        <v>1410</v>
      </c>
      <c r="D572" s="870">
        <v>141005</v>
      </c>
      <c r="E572" s="870">
        <v>1410059207</v>
      </c>
      <c r="F572" s="870" t="s">
        <v>4014</v>
      </c>
      <c r="G572" s="870">
        <v>461597969931</v>
      </c>
      <c r="H572" s="870">
        <v>0</v>
      </c>
      <c r="I572" s="870">
        <v>461597969930.96002</v>
      </c>
      <c r="J572" s="870">
        <v>-3.997802734375E-2</v>
      </c>
      <c r="K572" s="870">
        <v>0</v>
      </c>
      <c r="L572" s="870">
        <v>0</v>
      </c>
      <c r="M572" s="870">
        <v>-3.997802734375E-2</v>
      </c>
      <c r="N572" s="870">
        <v>0</v>
      </c>
      <c r="O572" s="870">
        <v>-3.997802734375E-2</v>
      </c>
      <c r="P572" s="870">
        <v>-1.47918701171875E-2</v>
      </c>
      <c r="Q572" s="870">
        <v>0</v>
      </c>
      <c r="R572" s="870">
        <v>0</v>
      </c>
      <c r="S572" s="870">
        <v>0</v>
      </c>
      <c r="T572" s="870">
        <v>0</v>
      </c>
      <c r="U572" s="870">
        <v>0</v>
      </c>
      <c r="V572" s="870">
        <v>0</v>
      </c>
      <c r="W572" s="870">
        <v>0</v>
      </c>
      <c r="X572" s="870">
        <v>-1.47918701171875E-2</v>
      </c>
      <c r="Y572" s="870">
        <v>0.37</v>
      </c>
      <c r="Z572" s="870">
        <v>0</v>
      </c>
      <c r="AA572" s="870">
        <v>-1.47918701171875E-2</v>
      </c>
      <c r="AB572" s="870">
        <v>0</v>
      </c>
      <c r="AC572" s="870">
        <v>-1.47918701171875E-2</v>
      </c>
      <c r="AD572" s="870">
        <v>0</v>
      </c>
      <c r="AE572" s="870">
        <v>0</v>
      </c>
    </row>
    <row r="573" spans="1:31">
      <c r="A573" s="870" t="s">
        <v>1852</v>
      </c>
      <c r="B573" s="870">
        <v>14</v>
      </c>
      <c r="C573" s="870">
        <v>1410</v>
      </c>
      <c r="D573" s="870">
        <v>141005</v>
      </c>
      <c r="E573" s="870">
        <v>1410059208</v>
      </c>
      <c r="F573" s="870" t="s">
        <v>637</v>
      </c>
      <c r="G573" s="870">
        <v>1264401021319</v>
      </c>
      <c r="H573" s="870">
        <v>0</v>
      </c>
      <c r="I573" s="870">
        <v>1264401021318.8799</v>
      </c>
      <c r="J573" s="870">
        <v>-0.1201171875</v>
      </c>
      <c r="K573" s="870">
        <v>0</v>
      </c>
      <c r="L573" s="870">
        <v>0</v>
      </c>
      <c r="M573" s="870">
        <v>-0.1201171875</v>
      </c>
      <c r="N573" s="870">
        <v>0</v>
      </c>
      <c r="O573" s="870">
        <v>-0.1201171875</v>
      </c>
      <c r="P573" s="870">
        <v>-4.4443359374999998E-2</v>
      </c>
      <c r="Q573" s="870">
        <v>0</v>
      </c>
      <c r="R573" s="870">
        <v>0</v>
      </c>
      <c r="S573" s="870">
        <v>0</v>
      </c>
      <c r="T573" s="870">
        <v>0</v>
      </c>
      <c r="U573" s="870">
        <v>0</v>
      </c>
      <c r="V573" s="870">
        <v>0</v>
      </c>
      <c r="W573" s="870">
        <v>0</v>
      </c>
      <c r="X573" s="870">
        <v>-4.4443359374999998E-2</v>
      </c>
      <c r="Y573" s="870">
        <v>0.37</v>
      </c>
      <c r="Z573" s="870">
        <v>0</v>
      </c>
      <c r="AA573" s="870">
        <v>-4.4443359374999998E-2</v>
      </c>
      <c r="AB573" s="870">
        <v>0</v>
      </c>
      <c r="AC573" s="870">
        <v>-4.4443359374999998E-2</v>
      </c>
      <c r="AD573" s="870">
        <v>0</v>
      </c>
      <c r="AE573" s="870">
        <v>0</v>
      </c>
    </row>
    <row r="574" spans="1:31">
      <c r="A574" s="870" t="s">
        <v>1852</v>
      </c>
      <c r="B574" s="870">
        <v>14</v>
      </c>
      <c r="C574" s="870">
        <v>1410</v>
      </c>
      <c r="D574" s="870">
        <v>141005</v>
      </c>
      <c r="E574" s="870">
        <v>1410059209</v>
      </c>
      <c r="F574" s="870" t="s">
        <v>638</v>
      </c>
      <c r="G574" s="870">
        <v>179185601773</v>
      </c>
      <c r="H574" s="870">
        <v>0</v>
      </c>
      <c r="I574" s="870">
        <v>179185601773.44</v>
      </c>
      <c r="J574" s="870">
        <v>0.44000244140625</v>
      </c>
      <c r="K574" s="870">
        <v>0</v>
      </c>
      <c r="L574" s="870">
        <v>0.44000244140625</v>
      </c>
      <c r="M574" s="870">
        <v>0</v>
      </c>
      <c r="N574" s="870">
        <v>0</v>
      </c>
      <c r="O574" s="870">
        <v>0.44000244140625</v>
      </c>
      <c r="P574" s="870">
        <v>0.1628009033203125</v>
      </c>
      <c r="Q574" s="870">
        <v>0</v>
      </c>
      <c r="R574" s="870">
        <v>0</v>
      </c>
      <c r="S574" s="870">
        <v>0</v>
      </c>
      <c r="T574" s="870">
        <v>0</v>
      </c>
      <c r="U574" s="870">
        <v>0</v>
      </c>
      <c r="V574" s="870">
        <v>0</v>
      </c>
      <c r="W574" s="870">
        <v>0</v>
      </c>
      <c r="X574" s="870">
        <v>0.1628009033203125</v>
      </c>
      <c r="Y574" s="870">
        <v>0.37</v>
      </c>
      <c r="Z574" s="870">
        <v>0.1628009033203125</v>
      </c>
      <c r="AA574" s="870">
        <v>0</v>
      </c>
      <c r="AB574" s="870">
        <v>0.1628009033203125</v>
      </c>
      <c r="AC574" s="870">
        <v>0</v>
      </c>
      <c r="AD574" s="870">
        <v>0</v>
      </c>
      <c r="AE574" s="870">
        <v>0</v>
      </c>
    </row>
    <row r="575" spans="1:31">
      <c r="A575" s="870" t="s">
        <v>1852</v>
      </c>
      <c r="B575" s="870">
        <v>14</v>
      </c>
      <c r="C575" s="870">
        <v>1410</v>
      </c>
      <c r="D575" s="870">
        <v>141005</v>
      </c>
      <c r="E575" s="870">
        <v>1410059213</v>
      </c>
      <c r="F575" s="870" t="s">
        <v>639</v>
      </c>
      <c r="G575" s="870">
        <v>29244293218</v>
      </c>
      <c r="H575" s="870">
        <v>0</v>
      </c>
      <c r="I575" s="870">
        <v>29244293218.240002</v>
      </c>
      <c r="J575" s="870">
        <v>0.24000167846679688</v>
      </c>
      <c r="K575" s="870">
        <v>0</v>
      </c>
      <c r="L575" s="870">
        <v>0.24000167846679688</v>
      </c>
      <c r="M575" s="870">
        <v>0</v>
      </c>
      <c r="N575" s="870">
        <v>0</v>
      </c>
      <c r="O575" s="870">
        <v>0.24000167846679688</v>
      </c>
      <c r="P575" s="870">
        <v>8.8800621032714841E-2</v>
      </c>
      <c r="Q575" s="870">
        <v>0</v>
      </c>
      <c r="R575" s="870">
        <v>0</v>
      </c>
      <c r="S575" s="870">
        <v>0</v>
      </c>
      <c r="T575" s="870">
        <v>0</v>
      </c>
      <c r="U575" s="870">
        <v>0</v>
      </c>
      <c r="V575" s="870">
        <v>0</v>
      </c>
      <c r="W575" s="870">
        <v>0</v>
      </c>
      <c r="X575" s="870">
        <v>8.8800621032714841E-2</v>
      </c>
      <c r="Y575" s="870">
        <v>0.37</v>
      </c>
      <c r="Z575" s="870">
        <v>8.8800621032714841E-2</v>
      </c>
      <c r="AA575" s="870">
        <v>0</v>
      </c>
      <c r="AB575" s="870">
        <v>8.8800621032714841E-2</v>
      </c>
      <c r="AC575" s="870">
        <v>0</v>
      </c>
      <c r="AD575" s="870">
        <v>0</v>
      </c>
      <c r="AE575" s="870">
        <v>0</v>
      </c>
    </row>
    <row r="576" spans="1:31">
      <c r="A576" s="870" t="s">
        <v>1852</v>
      </c>
      <c r="B576" s="870">
        <v>14</v>
      </c>
      <c r="C576" s="870">
        <v>1410</v>
      </c>
      <c r="D576" s="870">
        <v>141005</v>
      </c>
      <c r="E576" s="870">
        <v>1410059214</v>
      </c>
      <c r="F576" s="870" t="s">
        <v>639</v>
      </c>
      <c r="G576" s="870">
        <v>-391784190</v>
      </c>
      <c r="H576" s="870">
        <v>0</v>
      </c>
      <c r="I576" s="870">
        <v>-391784190.48000002</v>
      </c>
      <c r="J576" s="870">
        <v>-0.48000001907348633</v>
      </c>
      <c r="K576" s="870">
        <v>0</v>
      </c>
      <c r="L576" s="870">
        <v>0</v>
      </c>
      <c r="M576" s="870">
        <v>-0.48000001907348633</v>
      </c>
      <c r="N576" s="870">
        <v>0</v>
      </c>
      <c r="O576" s="870">
        <v>-0.48000001907348633</v>
      </c>
      <c r="P576" s="870">
        <v>-0.17760000705718995</v>
      </c>
      <c r="Q576" s="870">
        <v>0</v>
      </c>
      <c r="R576" s="870">
        <v>0</v>
      </c>
      <c r="S576" s="870">
        <v>0</v>
      </c>
      <c r="T576" s="870">
        <v>0</v>
      </c>
      <c r="U576" s="870">
        <v>0</v>
      </c>
      <c r="V576" s="870">
        <v>0</v>
      </c>
      <c r="W576" s="870">
        <v>0</v>
      </c>
      <c r="X576" s="870">
        <v>-0.17760000705718995</v>
      </c>
      <c r="Y576" s="870">
        <v>0.37</v>
      </c>
      <c r="Z576" s="870">
        <v>0</v>
      </c>
      <c r="AA576" s="870">
        <v>-0.17760000705718995</v>
      </c>
      <c r="AB576" s="870">
        <v>0</v>
      </c>
      <c r="AC576" s="870">
        <v>-0.17760000705718995</v>
      </c>
      <c r="AD576" s="870">
        <v>0</v>
      </c>
      <c r="AE576" s="870">
        <v>0</v>
      </c>
    </row>
    <row r="577" spans="1:31">
      <c r="A577" s="870" t="s">
        <v>1852</v>
      </c>
      <c r="B577" s="870">
        <v>14</v>
      </c>
      <c r="C577" s="870">
        <v>1410</v>
      </c>
      <c r="D577" s="870">
        <v>141005</v>
      </c>
      <c r="E577" s="870">
        <v>1410059401</v>
      </c>
      <c r="F577" s="870" t="s">
        <v>640</v>
      </c>
      <c r="G577" s="870">
        <v>3840132352</v>
      </c>
      <c r="H577" s="870">
        <v>0</v>
      </c>
      <c r="I577" s="870">
        <v>3840132352</v>
      </c>
      <c r="J577" s="870">
        <v>0</v>
      </c>
      <c r="K577" s="870">
        <v>0</v>
      </c>
      <c r="L577" s="870">
        <v>0</v>
      </c>
      <c r="M577" s="870">
        <v>0</v>
      </c>
      <c r="N577" s="870">
        <v>0</v>
      </c>
      <c r="O577" s="870">
        <v>0</v>
      </c>
      <c r="P577" s="870">
        <v>0</v>
      </c>
      <c r="Q577" s="870">
        <v>0</v>
      </c>
      <c r="R577" s="870">
        <v>0</v>
      </c>
      <c r="S577" s="870">
        <v>0</v>
      </c>
      <c r="T577" s="870">
        <v>0</v>
      </c>
      <c r="U577" s="870">
        <v>0</v>
      </c>
      <c r="V577" s="870">
        <v>0</v>
      </c>
      <c r="W577" s="870">
        <v>0</v>
      </c>
      <c r="X577" s="870">
        <v>0</v>
      </c>
      <c r="Y577" s="870">
        <v>0</v>
      </c>
      <c r="Z577" s="870">
        <v>0</v>
      </c>
      <c r="AA577" s="870">
        <v>0</v>
      </c>
      <c r="AB577" s="870">
        <v>0</v>
      </c>
      <c r="AC577" s="870">
        <v>0</v>
      </c>
      <c r="AD577" s="870">
        <v>0</v>
      </c>
      <c r="AE577" s="870">
        <v>0</v>
      </c>
    </row>
    <row r="578" spans="1:31">
      <c r="A578" s="870" t="s">
        <v>1891</v>
      </c>
      <c r="B578" s="870">
        <v>14</v>
      </c>
      <c r="C578" s="870">
        <v>1410</v>
      </c>
      <c r="D578" s="870">
        <v>141005</v>
      </c>
      <c r="E578" s="870">
        <v>1410059403</v>
      </c>
      <c r="F578" s="870" t="s">
        <v>4015</v>
      </c>
      <c r="G578" s="870">
        <v>70284971</v>
      </c>
      <c r="H578" s="870">
        <v>0</v>
      </c>
      <c r="I578" s="870">
        <v>70284971</v>
      </c>
      <c r="J578" s="870">
        <v>0</v>
      </c>
      <c r="K578" s="870">
        <v>0</v>
      </c>
      <c r="L578" s="870">
        <v>0</v>
      </c>
      <c r="M578" s="870">
        <v>0</v>
      </c>
      <c r="N578" s="870">
        <v>0</v>
      </c>
      <c r="O578" s="870">
        <v>0</v>
      </c>
      <c r="P578" s="870">
        <v>0</v>
      </c>
      <c r="Q578" s="870">
        <v>0</v>
      </c>
      <c r="R578" s="870">
        <v>0</v>
      </c>
      <c r="S578" s="870">
        <v>0</v>
      </c>
      <c r="T578" s="870">
        <v>0</v>
      </c>
      <c r="U578" s="870">
        <v>0</v>
      </c>
      <c r="V578" s="870">
        <v>0</v>
      </c>
      <c r="W578" s="870">
        <v>0</v>
      </c>
      <c r="X578" s="870">
        <v>0</v>
      </c>
      <c r="Y578" s="870">
        <v>0</v>
      </c>
      <c r="Z578" s="870">
        <v>0</v>
      </c>
      <c r="AA578" s="870">
        <v>0</v>
      </c>
      <c r="AB578" s="870">
        <v>0</v>
      </c>
      <c r="AC578" s="870">
        <v>0</v>
      </c>
      <c r="AD578" s="870">
        <v>0</v>
      </c>
      <c r="AE578" s="870">
        <v>0</v>
      </c>
    </row>
    <row r="579" spans="1:31">
      <c r="A579" s="870" t="s">
        <v>1852</v>
      </c>
      <c r="B579" s="870">
        <v>14</v>
      </c>
      <c r="C579" s="870">
        <v>1410</v>
      </c>
      <c r="D579" s="870">
        <v>141005</v>
      </c>
      <c r="E579" s="870">
        <v>1410059404</v>
      </c>
      <c r="F579" s="870" t="s">
        <v>641</v>
      </c>
      <c r="G579" s="870">
        <v>488370696384</v>
      </c>
      <c r="H579" s="870">
        <v>0</v>
      </c>
      <c r="I579" s="870">
        <v>488370696384</v>
      </c>
      <c r="J579" s="870">
        <v>0</v>
      </c>
      <c r="K579" s="870">
        <v>0</v>
      </c>
      <c r="L579" s="870">
        <v>0</v>
      </c>
      <c r="M579" s="870">
        <v>0</v>
      </c>
      <c r="N579" s="870">
        <v>0</v>
      </c>
      <c r="O579" s="870">
        <v>0</v>
      </c>
      <c r="P579" s="870">
        <v>0</v>
      </c>
      <c r="Q579" s="870">
        <v>0</v>
      </c>
      <c r="R579" s="870">
        <v>0</v>
      </c>
      <c r="S579" s="870">
        <v>0</v>
      </c>
      <c r="T579" s="870">
        <v>0</v>
      </c>
      <c r="U579" s="870">
        <v>0</v>
      </c>
      <c r="V579" s="870">
        <v>0</v>
      </c>
      <c r="W579" s="870">
        <v>0</v>
      </c>
      <c r="X579" s="870">
        <v>0</v>
      </c>
      <c r="Y579" s="870">
        <v>0</v>
      </c>
      <c r="Z579" s="870">
        <v>0</v>
      </c>
      <c r="AA579" s="870">
        <v>0</v>
      </c>
      <c r="AB579" s="870">
        <v>0</v>
      </c>
      <c r="AC579" s="870">
        <v>0</v>
      </c>
      <c r="AD579" s="870">
        <v>0</v>
      </c>
      <c r="AE579" s="870">
        <v>0</v>
      </c>
    </row>
    <row r="580" spans="1:31">
      <c r="A580" s="870" t="s">
        <v>1852</v>
      </c>
      <c r="B580" s="870">
        <v>14</v>
      </c>
      <c r="C580" s="870">
        <v>1410</v>
      </c>
      <c r="D580" s="870">
        <v>141005</v>
      </c>
      <c r="E580" s="870">
        <v>1410059405</v>
      </c>
      <c r="F580" s="870" t="s">
        <v>642</v>
      </c>
      <c r="G580" s="870">
        <v>274830793854</v>
      </c>
      <c r="H580" s="870">
        <v>0</v>
      </c>
      <c r="I580" s="870">
        <v>274830793854</v>
      </c>
      <c r="J580" s="870">
        <v>0</v>
      </c>
      <c r="K580" s="870">
        <v>0</v>
      </c>
      <c r="L580" s="870">
        <v>0</v>
      </c>
      <c r="M580" s="870">
        <v>0</v>
      </c>
      <c r="N580" s="870">
        <v>0</v>
      </c>
      <c r="O580" s="870">
        <v>0</v>
      </c>
      <c r="P580" s="870">
        <v>0</v>
      </c>
      <c r="Q580" s="870">
        <v>0</v>
      </c>
      <c r="R580" s="870">
        <v>0</v>
      </c>
      <c r="S580" s="870">
        <v>0</v>
      </c>
      <c r="T580" s="870">
        <v>0</v>
      </c>
      <c r="U580" s="870">
        <v>0</v>
      </c>
      <c r="V580" s="870">
        <v>0</v>
      </c>
      <c r="W580" s="870">
        <v>0</v>
      </c>
      <c r="X580" s="870">
        <v>0</v>
      </c>
      <c r="Y580" s="870">
        <v>0</v>
      </c>
      <c r="Z580" s="870">
        <v>0</v>
      </c>
      <c r="AA580" s="870">
        <v>0</v>
      </c>
      <c r="AB580" s="870">
        <v>0</v>
      </c>
      <c r="AC580" s="870">
        <v>0</v>
      </c>
      <c r="AD580" s="870">
        <v>0</v>
      </c>
      <c r="AE580" s="870">
        <v>0</v>
      </c>
    </row>
    <row r="581" spans="1:31">
      <c r="A581" s="870" t="s">
        <v>1852</v>
      </c>
      <c r="B581" s="870">
        <v>14</v>
      </c>
      <c r="C581" s="870">
        <v>1410</v>
      </c>
      <c r="D581" s="870">
        <v>141005</v>
      </c>
      <c r="E581" s="870">
        <v>1410059406</v>
      </c>
      <c r="F581" s="870" t="s">
        <v>643</v>
      </c>
      <c r="G581" s="870">
        <v>1442460489312</v>
      </c>
      <c r="H581" s="870">
        <v>0</v>
      </c>
      <c r="I581" s="870">
        <v>1442460489312</v>
      </c>
      <c r="J581" s="870">
        <v>0</v>
      </c>
      <c r="K581" s="870">
        <v>0</v>
      </c>
      <c r="L581" s="870">
        <v>0</v>
      </c>
      <c r="M581" s="870">
        <v>0</v>
      </c>
      <c r="N581" s="870">
        <v>0</v>
      </c>
      <c r="O581" s="870">
        <v>0</v>
      </c>
      <c r="P581" s="870">
        <v>0</v>
      </c>
      <c r="Q581" s="870">
        <v>0</v>
      </c>
      <c r="R581" s="870">
        <v>0</v>
      </c>
      <c r="S581" s="870">
        <v>0</v>
      </c>
      <c r="T581" s="870">
        <v>0</v>
      </c>
      <c r="U581" s="870">
        <v>0</v>
      </c>
      <c r="V581" s="870">
        <v>0</v>
      </c>
      <c r="W581" s="870">
        <v>0</v>
      </c>
      <c r="X581" s="870">
        <v>0</v>
      </c>
      <c r="Y581" s="870">
        <v>0</v>
      </c>
      <c r="Z581" s="870">
        <v>0</v>
      </c>
      <c r="AA581" s="870">
        <v>0</v>
      </c>
      <c r="AB581" s="870">
        <v>0</v>
      </c>
      <c r="AC581" s="870">
        <v>0</v>
      </c>
      <c r="AD581" s="870">
        <v>0</v>
      </c>
      <c r="AE581" s="870">
        <v>0</v>
      </c>
    </row>
    <row r="582" spans="1:31">
      <c r="A582" s="870" t="s">
        <v>1891</v>
      </c>
      <c r="B582" s="870">
        <v>14</v>
      </c>
      <c r="C582" s="870">
        <v>1410</v>
      </c>
      <c r="D582" s="870">
        <v>141005</v>
      </c>
      <c r="E582" s="870">
        <v>1410059409</v>
      </c>
      <c r="F582" s="870" t="s">
        <v>661</v>
      </c>
      <c r="G582" s="870">
        <v>-1004978</v>
      </c>
      <c r="H582" s="870">
        <v>0</v>
      </c>
      <c r="I582" s="870">
        <v>-1004978</v>
      </c>
      <c r="J582" s="870">
        <v>0</v>
      </c>
      <c r="K582" s="870">
        <v>0</v>
      </c>
      <c r="L582" s="870">
        <v>0</v>
      </c>
      <c r="M582" s="870">
        <v>0</v>
      </c>
      <c r="N582" s="870">
        <v>0</v>
      </c>
      <c r="O582" s="870">
        <v>0</v>
      </c>
      <c r="P582" s="870">
        <v>0</v>
      </c>
      <c r="Q582" s="870">
        <v>0</v>
      </c>
      <c r="R582" s="870">
        <v>0</v>
      </c>
      <c r="S582" s="870">
        <v>0</v>
      </c>
      <c r="T582" s="870">
        <v>0</v>
      </c>
      <c r="U582" s="870">
        <v>0</v>
      </c>
      <c r="V582" s="870">
        <v>0</v>
      </c>
      <c r="W582" s="870">
        <v>0</v>
      </c>
      <c r="X582" s="870">
        <v>0</v>
      </c>
      <c r="Y582" s="870">
        <v>0</v>
      </c>
      <c r="Z582" s="870">
        <v>0</v>
      </c>
      <c r="AA582" s="870">
        <v>0</v>
      </c>
      <c r="AB582" s="870">
        <v>0</v>
      </c>
      <c r="AC582" s="870">
        <v>0</v>
      </c>
      <c r="AD582" s="870">
        <v>0</v>
      </c>
      <c r="AE582" s="870">
        <v>0</v>
      </c>
    </row>
    <row r="583" spans="1:31">
      <c r="A583" s="870" t="s">
        <v>1852</v>
      </c>
      <c r="B583" s="870">
        <v>14</v>
      </c>
      <c r="C583" s="870">
        <v>1410</v>
      </c>
      <c r="D583" s="870">
        <v>141005</v>
      </c>
      <c r="E583" s="870">
        <v>1410059410</v>
      </c>
      <c r="F583" s="870" t="s">
        <v>639</v>
      </c>
      <c r="G583" s="870">
        <v>-7522122500</v>
      </c>
      <c r="H583" s="870">
        <v>0</v>
      </c>
      <c r="I583" s="870">
        <v>-7522122500</v>
      </c>
      <c r="J583" s="870">
        <v>0</v>
      </c>
      <c r="K583" s="870">
        <v>0</v>
      </c>
      <c r="L583" s="870">
        <v>0</v>
      </c>
      <c r="M583" s="870">
        <v>0</v>
      </c>
      <c r="N583" s="870">
        <v>0</v>
      </c>
      <c r="O583" s="870">
        <v>0</v>
      </c>
      <c r="P583" s="870">
        <v>0</v>
      </c>
      <c r="Q583" s="870">
        <v>0</v>
      </c>
      <c r="R583" s="870">
        <v>0</v>
      </c>
      <c r="S583" s="870">
        <v>0</v>
      </c>
      <c r="T583" s="870">
        <v>0</v>
      </c>
      <c r="U583" s="870">
        <v>0</v>
      </c>
      <c r="V583" s="870">
        <v>0</v>
      </c>
      <c r="W583" s="870">
        <v>0</v>
      </c>
      <c r="X583" s="870">
        <v>0</v>
      </c>
      <c r="Y583" s="870">
        <v>0</v>
      </c>
      <c r="Z583" s="870">
        <v>0</v>
      </c>
      <c r="AA583" s="870">
        <v>0</v>
      </c>
      <c r="AB583" s="870">
        <v>0</v>
      </c>
      <c r="AC583" s="870">
        <v>0</v>
      </c>
      <c r="AD583" s="870">
        <v>0</v>
      </c>
      <c r="AE583" s="870">
        <v>0</v>
      </c>
    </row>
    <row r="584" spans="1:31">
      <c r="A584" s="870" t="s">
        <v>1852</v>
      </c>
      <c r="B584" s="870">
        <v>14</v>
      </c>
      <c r="C584" s="870">
        <v>1410</v>
      </c>
      <c r="D584" s="870">
        <v>141005</v>
      </c>
      <c r="E584" s="870">
        <v>1410059411</v>
      </c>
      <c r="F584" s="870" t="s">
        <v>630</v>
      </c>
      <c r="G584" s="870">
        <v>-23393832474</v>
      </c>
      <c r="H584" s="870">
        <v>0</v>
      </c>
      <c r="I584" s="870">
        <v>-23393832474</v>
      </c>
      <c r="J584" s="870">
        <v>0</v>
      </c>
      <c r="K584" s="870">
        <v>0</v>
      </c>
      <c r="L584" s="870">
        <v>0</v>
      </c>
      <c r="M584" s="870">
        <v>0</v>
      </c>
      <c r="N584" s="870">
        <v>0</v>
      </c>
      <c r="O584" s="870">
        <v>0</v>
      </c>
      <c r="P584" s="870">
        <v>0</v>
      </c>
      <c r="Q584" s="870">
        <v>0</v>
      </c>
      <c r="R584" s="870">
        <v>0</v>
      </c>
      <c r="S584" s="870">
        <v>0</v>
      </c>
      <c r="T584" s="870">
        <v>0</v>
      </c>
      <c r="U584" s="870">
        <v>0</v>
      </c>
      <c r="V584" s="870">
        <v>0</v>
      </c>
      <c r="W584" s="870">
        <v>0</v>
      </c>
      <c r="X584" s="870">
        <v>0</v>
      </c>
      <c r="Y584" s="870">
        <v>0</v>
      </c>
      <c r="Z584" s="870">
        <v>0</v>
      </c>
      <c r="AA584" s="870">
        <v>0</v>
      </c>
      <c r="AB584" s="870">
        <v>0</v>
      </c>
      <c r="AC584" s="870">
        <v>0</v>
      </c>
      <c r="AD584" s="870">
        <v>0</v>
      </c>
      <c r="AE584" s="870">
        <v>0</v>
      </c>
    </row>
    <row r="585" spans="1:31">
      <c r="A585" s="870" t="s">
        <v>1891</v>
      </c>
      <c r="B585" s="870">
        <v>14</v>
      </c>
      <c r="C585" s="870">
        <v>1410</v>
      </c>
      <c r="D585" s="870">
        <v>141005</v>
      </c>
      <c r="E585" s="870">
        <v>1410059414</v>
      </c>
      <c r="F585" s="870" t="s">
        <v>4016</v>
      </c>
      <c r="G585" s="870">
        <v>433372</v>
      </c>
      <c r="H585" s="870">
        <v>0</v>
      </c>
      <c r="I585" s="870">
        <v>433372</v>
      </c>
      <c r="J585" s="870">
        <v>0</v>
      </c>
      <c r="K585" s="870">
        <v>0</v>
      </c>
      <c r="L585" s="870">
        <v>0</v>
      </c>
      <c r="M585" s="870">
        <v>0</v>
      </c>
      <c r="N585" s="870">
        <v>0</v>
      </c>
      <c r="O585" s="870">
        <v>0</v>
      </c>
      <c r="P585" s="870">
        <v>0</v>
      </c>
      <c r="Q585" s="870">
        <v>0</v>
      </c>
      <c r="R585" s="870">
        <v>0</v>
      </c>
      <c r="S585" s="870">
        <v>0</v>
      </c>
      <c r="T585" s="870">
        <v>0</v>
      </c>
      <c r="U585" s="870">
        <v>0</v>
      </c>
      <c r="V585" s="870">
        <v>0</v>
      </c>
      <c r="W585" s="870">
        <v>0</v>
      </c>
      <c r="X585" s="870">
        <v>0</v>
      </c>
      <c r="Y585" s="870">
        <v>0</v>
      </c>
      <c r="Z585" s="870">
        <v>0</v>
      </c>
      <c r="AA585" s="870">
        <v>0</v>
      </c>
      <c r="AB585" s="870">
        <v>0</v>
      </c>
      <c r="AC585" s="870">
        <v>0</v>
      </c>
      <c r="AD585" s="870">
        <v>0</v>
      </c>
      <c r="AE585" s="870">
        <v>0</v>
      </c>
    </row>
    <row r="586" spans="1:31">
      <c r="A586" s="870" t="s">
        <v>1852</v>
      </c>
      <c r="B586" s="870">
        <v>14</v>
      </c>
      <c r="C586" s="870">
        <v>1410</v>
      </c>
      <c r="D586" s="870">
        <v>141005</v>
      </c>
      <c r="E586" s="870">
        <v>1410059415</v>
      </c>
      <c r="F586" s="870" t="s">
        <v>644</v>
      </c>
      <c r="G586" s="870">
        <v>3784013950</v>
      </c>
      <c r="H586" s="870">
        <v>0</v>
      </c>
      <c r="I586" s="870">
        <v>3784013950</v>
      </c>
      <c r="J586" s="870">
        <v>0</v>
      </c>
      <c r="K586" s="870">
        <v>0</v>
      </c>
      <c r="L586" s="870">
        <v>0</v>
      </c>
      <c r="M586" s="870">
        <v>0</v>
      </c>
      <c r="N586" s="870">
        <v>0</v>
      </c>
      <c r="O586" s="870">
        <v>0</v>
      </c>
      <c r="P586" s="870">
        <v>0</v>
      </c>
      <c r="Q586" s="870">
        <v>0</v>
      </c>
      <c r="R586" s="870">
        <v>0</v>
      </c>
      <c r="S586" s="870">
        <v>0</v>
      </c>
      <c r="T586" s="870">
        <v>0</v>
      </c>
      <c r="U586" s="870">
        <v>0</v>
      </c>
      <c r="V586" s="870">
        <v>0</v>
      </c>
      <c r="W586" s="870">
        <v>0</v>
      </c>
      <c r="X586" s="870">
        <v>0</v>
      </c>
      <c r="Y586" s="870">
        <v>0</v>
      </c>
      <c r="Z586" s="870">
        <v>0</v>
      </c>
      <c r="AA586" s="870">
        <v>0</v>
      </c>
      <c r="AB586" s="870">
        <v>0</v>
      </c>
      <c r="AC586" s="870">
        <v>0</v>
      </c>
      <c r="AD586" s="870">
        <v>0</v>
      </c>
      <c r="AE586" s="870">
        <v>0</v>
      </c>
    </row>
    <row r="587" spans="1:31">
      <c r="A587" s="870" t="s">
        <v>1852</v>
      </c>
      <c r="B587" s="870">
        <v>14</v>
      </c>
      <c r="C587" s="870">
        <v>1410</v>
      </c>
      <c r="D587" s="870">
        <v>141005</v>
      </c>
      <c r="E587" s="870">
        <v>1410059416</v>
      </c>
      <c r="F587" s="870" t="s">
        <v>4012</v>
      </c>
      <c r="G587" s="870">
        <v>16301289782</v>
      </c>
      <c r="H587" s="870">
        <v>0</v>
      </c>
      <c r="I587" s="870">
        <v>16301289782</v>
      </c>
      <c r="J587" s="870">
        <v>0</v>
      </c>
      <c r="K587" s="870">
        <v>0</v>
      </c>
      <c r="L587" s="870">
        <v>0</v>
      </c>
      <c r="M587" s="870">
        <v>0</v>
      </c>
      <c r="N587" s="870">
        <v>0</v>
      </c>
      <c r="O587" s="870">
        <v>0</v>
      </c>
      <c r="P587" s="870">
        <v>0</v>
      </c>
      <c r="Q587" s="870">
        <v>0</v>
      </c>
      <c r="R587" s="870">
        <v>0</v>
      </c>
      <c r="S587" s="870">
        <v>0</v>
      </c>
      <c r="T587" s="870">
        <v>0</v>
      </c>
      <c r="U587" s="870">
        <v>0</v>
      </c>
      <c r="V587" s="870">
        <v>0</v>
      </c>
      <c r="W587" s="870">
        <v>0</v>
      </c>
      <c r="X587" s="870">
        <v>0</v>
      </c>
      <c r="Y587" s="870">
        <v>0</v>
      </c>
      <c r="Z587" s="870">
        <v>0</v>
      </c>
      <c r="AA587" s="870">
        <v>0</v>
      </c>
      <c r="AB587" s="870">
        <v>0</v>
      </c>
      <c r="AC587" s="870">
        <v>0</v>
      </c>
      <c r="AD587" s="870">
        <v>0</v>
      </c>
      <c r="AE587" s="870">
        <v>0</v>
      </c>
    </row>
    <row r="588" spans="1:31">
      <c r="A588" s="870" t="s">
        <v>1852</v>
      </c>
      <c r="B588" s="870">
        <v>14</v>
      </c>
      <c r="C588" s="870">
        <v>1410</v>
      </c>
      <c r="D588" s="870">
        <v>141005</v>
      </c>
      <c r="E588" s="870">
        <v>1410059419</v>
      </c>
      <c r="F588" s="870" t="s">
        <v>645</v>
      </c>
      <c r="G588" s="870">
        <v>6360292</v>
      </c>
      <c r="H588" s="870">
        <v>0</v>
      </c>
      <c r="I588" s="870">
        <v>6360292</v>
      </c>
      <c r="J588" s="870">
        <v>0</v>
      </c>
      <c r="K588" s="870">
        <v>0</v>
      </c>
      <c r="L588" s="870">
        <v>0</v>
      </c>
      <c r="M588" s="870">
        <v>0</v>
      </c>
      <c r="N588" s="870">
        <v>0</v>
      </c>
      <c r="O588" s="870">
        <v>0</v>
      </c>
      <c r="P588" s="870">
        <v>0</v>
      </c>
      <c r="Q588" s="870">
        <v>0</v>
      </c>
      <c r="R588" s="870">
        <v>0</v>
      </c>
      <c r="S588" s="870">
        <v>0</v>
      </c>
      <c r="T588" s="870">
        <v>0</v>
      </c>
      <c r="U588" s="870">
        <v>0</v>
      </c>
      <c r="V588" s="870">
        <v>0</v>
      </c>
      <c r="W588" s="870">
        <v>0</v>
      </c>
      <c r="X588" s="870">
        <v>0</v>
      </c>
      <c r="Y588" s="870">
        <v>0</v>
      </c>
      <c r="Z588" s="870">
        <v>0</v>
      </c>
      <c r="AA588" s="870">
        <v>0</v>
      </c>
      <c r="AB588" s="870">
        <v>0</v>
      </c>
      <c r="AC588" s="870">
        <v>0</v>
      </c>
      <c r="AD588" s="870">
        <v>0</v>
      </c>
      <c r="AE588" s="870">
        <v>0</v>
      </c>
    </row>
    <row r="589" spans="1:31">
      <c r="A589" s="870" t="s">
        <v>1852</v>
      </c>
      <c r="B589" s="870">
        <v>14</v>
      </c>
      <c r="C589" s="870">
        <v>1410</v>
      </c>
      <c r="D589" s="870">
        <v>141005</v>
      </c>
      <c r="E589" s="870">
        <v>1410059420</v>
      </c>
      <c r="F589" s="870" t="s">
        <v>4017</v>
      </c>
      <c r="G589" s="870">
        <v>33137775</v>
      </c>
      <c r="H589" s="870">
        <v>0</v>
      </c>
      <c r="I589" s="870">
        <v>33137775</v>
      </c>
      <c r="J589" s="870">
        <v>0</v>
      </c>
      <c r="K589" s="870">
        <v>0</v>
      </c>
      <c r="L589" s="870">
        <v>0</v>
      </c>
      <c r="M589" s="870">
        <v>0</v>
      </c>
      <c r="N589" s="870">
        <v>0</v>
      </c>
      <c r="O589" s="870">
        <v>0</v>
      </c>
      <c r="P589" s="870">
        <v>0</v>
      </c>
      <c r="Q589" s="870">
        <v>0</v>
      </c>
      <c r="R589" s="870">
        <v>0</v>
      </c>
      <c r="S589" s="870">
        <v>0</v>
      </c>
      <c r="T589" s="870">
        <v>0</v>
      </c>
      <c r="U589" s="870">
        <v>0</v>
      </c>
      <c r="V589" s="870">
        <v>0</v>
      </c>
      <c r="W589" s="870">
        <v>0</v>
      </c>
      <c r="X589" s="870">
        <v>0</v>
      </c>
      <c r="Y589" s="870">
        <v>0</v>
      </c>
      <c r="Z589" s="870">
        <v>0</v>
      </c>
      <c r="AA589" s="870">
        <v>0</v>
      </c>
      <c r="AB589" s="870">
        <v>0</v>
      </c>
      <c r="AC589" s="870">
        <v>0</v>
      </c>
      <c r="AD589" s="870">
        <v>0</v>
      </c>
      <c r="AE589" s="870">
        <v>0</v>
      </c>
    </row>
    <row r="590" spans="1:31">
      <c r="A590" s="870" t="s">
        <v>1852</v>
      </c>
      <c r="B590" s="870">
        <v>14</v>
      </c>
      <c r="C590" s="870">
        <v>1410</v>
      </c>
      <c r="D590" s="870">
        <v>141005</v>
      </c>
      <c r="E590" s="870">
        <v>1410059423</v>
      </c>
      <c r="F590" s="870" t="s">
        <v>646</v>
      </c>
      <c r="G590" s="870">
        <v>-264868</v>
      </c>
      <c r="H590" s="870">
        <v>0</v>
      </c>
      <c r="I590" s="870">
        <v>-264868</v>
      </c>
      <c r="J590" s="870">
        <v>0</v>
      </c>
      <c r="K590" s="870">
        <v>0</v>
      </c>
      <c r="L590" s="870">
        <v>0</v>
      </c>
      <c r="M590" s="870">
        <v>0</v>
      </c>
      <c r="N590" s="870">
        <v>0</v>
      </c>
      <c r="O590" s="870">
        <v>0</v>
      </c>
      <c r="P590" s="870">
        <v>0</v>
      </c>
      <c r="Q590" s="870">
        <v>0</v>
      </c>
      <c r="R590" s="870">
        <v>0</v>
      </c>
      <c r="S590" s="870">
        <v>0</v>
      </c>
      <c r="T590" s="870">
        <v>0</v>
      </c>
      <c r="U590" s="870">
        <v>0</v>
      </c>
      <c r="V590" s="870">
        <v>0</v>
      </c>
      <c r="W590" s="870">
        <v>0</v>
      </c>
      <c r="X590" s="870">
        <v>0</v>
      </c>
      <c r="Y590" s="870">
        <v>0</v>
      </c>
      <c r="Z590" s="870">
        <v>0</v>
      </c>
      <c r="AA590" s="870">
        <v>0</v>
      </c>
      <c r="AB590" s="870">
        <v>0</v>
      </c>
      <c r="AC590" s="870">
        <v>0</v>
      </c>
      <c r="AD590" s="870">
        <v>0</v>
      </c>
      <c r="AE590" s="870">
        <v>0</v>
      </c>
    </row>
    <row r="591" spans="1:31">
      <c r="A591" s="870" t="s">
        <v>1852</v>
      </c>
      <c r="B591" s="870">
        <v>14</v>
      </c>
      <c r="C591" s="870">
        <v>1410</v>
      </c>
      <c r="D591" s="870">
        <v>141005</v>
      </c>
      <c r="E591" s="870">
        <v>1410059424</v>
      </c>
      <c r="F591" s="870" t="s">
        <v>4018</v>
      </c>
      <c r="G591" s="870">
        <v>-482401</v>
      </c>
      <c r="H591" s="870">
        <v>0</v>
      </c>
      <c r="I591" s="870">
        <v>-482401.25</v>
      </c>
      <c r="J591" s="870">
        <v>-0.25</v>
      </c>
      <c r="K591" s="870">
        <v>0</v>
      </c>
      <c r="L591" s="870">
        <v>0</v>
      </c>
      <c r="M591" s="870">
        <v>-0.25</v>
      </c>
      <c r="N591" s="870">
        <v>0</v>
      </c>
      <c r="O591" s="870">
        <v>-0.25</v>
      </c>
      <c r="P591" s="870">
        <v>-9.2499999999999999E-2</v>
      </c>
      <c r="Q591" s="870">
        <v>0</v>
      </c>
      <c r="R591" s="870">
        <v>0</v>
      </c>
      <c r="S591" s="870">
        <v>0</v>
      </c>
      <c r="T591" s="870">
        <v>0</v>
      </c>
      <c r="U591" s="870">
        <v>0</v>
      </c>
      <c r="V591" s="870">
        <v>0</v>
      </c>
      <c r="W591" s="870">
        <v>0</v>
      </c>
      <c r="X591" s="870">
        <v>-9.2499999999999999E-2</v>
      </c>
      <c r="Y591" s="870">
        <v>0.37</v>
      </c>
      <c r="Z591" s="870">
        <v>0</v>
      </c>
      <c r="AA591" s="870">
        <v>-9.2499999999999999E-2</v>
      </c>
      <c r="AB591" s="870">
        <v>0</v>
      </c>
      <c r="AC591" s="870">
        <v>-9.2499999999999999E-2</v>
      </c>
      <c r="AD591" s="870">
        <v>0</v>
      </c>
      <c r="AE591" s="870">
        <v>0</v>
      </c>
    </row>
    <row r="592" spans="1:31">
      <c r="A592" s="870" t="s">
        <v>1852</v>
      </c>
      <c r="B592" s="870">
        <v>14</v>
      </c>
      <c r="C592" s="870">
        <v>1410</v>
      </c>
      <c r="D592" s="870">
        <v>141005</v>
      </c>
      <c r="E592" s="870">
        <v>1410059427</v>
      </c>
      <c r="F592" s="870" t="s">
        <v>647</v>
      </c>
      <c r="G592" s="870">
        <v>42129</v>
      </c>
      <c r="H592" s="870">
        <v>0</v>
      </c>
      <c r="I592" s="870">
        <v>42129</v>
      </c>
      <c r="J592" s="870">
        <v>0</v>
      </c>
      <c r="K592" s="870">
        <v>0</v>
      </c>
      <c r="L592" s="870">
        <v>0</v>
      </c>
      <c r="M592" s="870">
        <v>0</v>
      </c>
      <c r="N592" s="870">
        <v>0</v>
      </c>
      <c r="O592" s="870">
        <v>0</v>
      </c>
      <c r="P592" s="870">
        <v>0</v>
      </c>
      <c r="Q592" s="870">
        <v>0</v>
      </c>
      <c r="R592" s="870">
        <v>0</v>
      </c>
      <c r="S592" s="870">
        <v>0</v>
      </c>
      <c r="T592" s="870">
        <v>0</v>
      </c>
      <c r="U592" s="870">
        <v>0</v>
      </c>
      <c r="V592" s="870">
        <v>0</v>
      </c>
      <c r="W592" s="870">
        <v>0</v>
      </c>
      <c r="X592" s="870">
        <v>0</v>
      </c>
      <c r="Y592" s="870">
        <v>0</v>
      </c>
      <c r="Z592" s="870">
        <v>0</v>
      </c>
      <c r="AA592" s="870">
        <v>0</v>
      </c>
      <c r="AB592" s="870">
        <v>0</v>
      </c>
      <c r="AC592" s="870">
        <v>0</v>
      </c>
      <c r="AD592" s="870">
        <v>0</v>
      </c>
      <c r="AE592" s="870">
        <v>0</v>
      </c>
    </row>
    <row r="593" spans="1:31">
      <c r="A593" s="870" t="s">
        <v>1852</v>
      </c>
      <c r="B593" s="870">
        <v>14</v>
      </c>
      <c r="C593" s="870">
        <v>1410</v>
      </c>
      <c r="D593" s="870">
        <v>141005</v>
      </c>
      <c r="E593" s="870">
        <v>1410059428</v>
      </c>
      <c r="F593" s="870" t="s">
        <v>4018</v>
      </c>
      <c r="G593" s="870">
        <v>152571</v>
      </c>
      <c r="H593" s="870">
        <v>0</v>
      </c>
      <c r="I593" s="870">
        <v>152571</v>
      </c>
      <c r="J593" s="870">
        <v>0</v>
      </c>
      <c r="K593" s="870">
        <v>0</v>
      </c>
      <c r="L593" s="870">
        <v>0</v>
      </c>
      <c r="M593" s="870">
        <v>0</v>
      </c>
      <c r="N593" s="870">
        <v>0</v>
      </c>
      <c r="O593" s="870">
        <v>0</v>
      </c>
      <c r="P593" s="870">
        <v>0</v>
      </c>
      <c r="Q593" s="870">
        <v>0</v>
      </c>
      <c r="R593" s="870">
        <v>0</v>
      </c>
      <c r="S593" s="870">
        <v>0</v>
      </c>
      <c r="T593" s="870">
        <v>0</v>
      </c>
      <c r="U593" s="870">
        <v>0</v>
      </c>
      <c r="V593" s="870">
        <v>0</v>
      </c>
      <c r="W593" s="870">
        <v>0</v>
      </c>
      <c r="X593" s="870">
        <v>0</v>
      </c>
      <c r="Y593" s="870">
        <v>0</v>
      </c>
      <c r="Z593" s="870">
        <v>0</v>
      </c>
      <c r="AA593" s="870">
        <v>0</v>
      </c>
      <c r="AB593" s="870">
        <v>0</v>
      </c>
      <c r="AC593" s="870">
        <v>0</v>
      </c>
      <c r="AD593" s="870">
        <v>0</v>
      </c>
      <c r="AE593" s="870">
        <v>0</v>
      </c>
    </row>
    <row r="594" spans="1:31">
      <c r="A594" s="870" t="s">
        <v>1852</v>
      </c>
      <c r="B594" s="870">
        <v>14</v>
      </c>
      <c r="C594" s="870">
        <v>1410</v>
      </c>
      <c r="D594" s="870">
        <v>141005</v>
      </c>
      <c r="E594" s="870">
        <v>1410059483</v>
      </c>
      <c r="F594" s="870" t="s">
        <v>648</v>
      </c>
      <c r="G594" s="870">
        <v>18308320599</v>
      </c>
      <c r="H594" s="870">
        <v>0</v>
      </c>
      <c r="I594" s="870">
        <v>18308320599</v>
      </c>
      <c r="J594" s="870">
        <v>0</v>
      </c>
      <c r="K594" s="870">
        <v>0</v>
      </c>
      <c r="L594" s="870">
        <v>0</v>
      </c>
      <c r="M594" s="870">
        <v>0</v>
      </c>
      <c r="N594" s="870">
        <v>0</v>
      </c>
      <c r="O594" s="870">
        <v>0</v>
      </c>
      <c r="P594" s="870">
        <v>0</v>
      </c>
      <c r="Q594" s="870">
        <v>0</v>
      </c>
      <c r="R594" s="870">
        <v>0</v>
      </c>
      <c r="S594" s="870">
        <v>0</v>
      </c>
      <c r="T594" s="870">
        <v>0</v>
      </c>
      <c r="U594" s="870">
        <v>0</v>
      </c>
      <c r="V594" s="870">
        <v>0</v>
      </c>
      <c r="W594" s="870">
        <v>0</v>
      </c>
      <c r="X594" s="870">
        <v>0</v>
      </c>
      <c r="Y594" s="870">
        <v>0</v>
      </c>
      <c r="Z594" s="870">
        <v>0</v>
      </c>
      <c r="AA594" s="870">
        <v>0</v>
      </c>
      <c r="AB594" s="870">
        <v>0</v>
      </c>
      <c r="AC594" s="870">
        <v>0</v>
      </c>
      <c r="AD594" s="870">
        <v>0</v>
      </c>
      <c r="AE594" s="870">
        <v>0</v>
      </c>
    </row>
    <row r="595" spans="1:31">
      <c r="A595" s="870" t="s">
        <v>1852</v>
      </c>
      <c r="B595" s="870">
        <v>14</v>
      </c>
      <c r="C595" s="870">
        <v>1410</v>
      </c>
      <c r="D595" s="870">
        <v>141005</v>
      </c>
      <c r="E595" s="870">
        <v>1410059484</v>
      </c>
      <c r="F595" s="870" t="s">
        <v>649</v>
      </c>
      <c r="G595" s="870">
        <v>97867099240</v>
      </c>
      <c r="H595" s="870">
        <v>0</v>
      </c>
      <c r="I595" s="870">
        <v>97867099240</v>
      </c>
      <c r="J595" s="870">
        <v>0</v>
      </c>
      <c r="K595" s="870">
        <v>0</v>
      </c>
      <c r="L595" s="870">
        <v>0</v>
      </c>
      <c r="M595" s="870">
        <v>0</v>
      </c>
      <c r="N595" s="870">
        <v>0</v>
      </c>
      <c r="O595" s="870">
        <v>0</v>
      </c>
      <c r="P595" s="870">
        <v>0</v>
      </c>
      <c r="Q595" s="870">
        <v>0</v>
      </c>
      <c r="R595" s="870">
        <v>0</v>
      </c>
      <c r="S595" s="870">
        <v>0</v>
      </c>
      <c r="T595" s="870">
        <v>0</v>
      </c>
      <c r="U595" s="870">
        <v>0</v>
      </c>
      <c r="V595" s="870">
        <v>0</v>
      </c>
      <c r="W595" s="870">
        <v>0</v>
      </c>
      <c r="X595" s="870">
        <v>0</v>
      </c>
      <c r="Y595" s="870">
        <v>0</v>
      </c>
      <c r="Z595" s="870">
        <v>0</v>
      </c>
      <c r="AA595" s="870">
        <v>0</v>
      </c>
      <c r="AB595" s="870">
        <v>0</v>
      </c>
      <c r="AC595" s="870">
        <v>0</v>
      </c>
      <c r="AD595" s="870">
        <v>0</v>
      </c>
      <c r="AE595" s="870">
        <v>0</v>
      </c>
    </row>
    <row r="596" spans="1:31">
      <c r="A596" s="870" t="s">
        <v>1891</v>
      </c>
      <c r="B596" s="870">
        <v>14</v>
      </c>
      <c r="C596" s="870">
        <v>1410</v>
      </c>
      <c r="D596" s="870">
        <v>141005</v>
      </c>
      <c r="E596" s="870">
        <v>1410059508</v>
      </c>
      <c r="F596" s="870" t="s">
        <v>1902</v>
      </c>
      <c r="G596" s="870">
        <v>0</v>
      </c>
      <c r="H596" s="870">
        <v>0</v>
      </c>
      <c r="I596" s="870">
        <v>0</v>
      </c>
      <c r="J596" s="870">
        <v>0</v>
      </c>
      <c r="K596" s="870">
        <v>0</v>
      </c>
      <c r="L596" s="870">
        <v>0</v>
      </c>
      <c r="M596" s="870">
        <v>0</v>
      </c>
      <c r="N596" s="870">
        <v>0</v>
      </c>
      <c r="O596" s="870">
        <v>0</v>
      </c>
      <c r="P596" s="870">
        <v>0</v>
      </c>
      <c r="Q596" s="870">
        <v>0</v>
      </c>
      <c r="R596" s="870">
        <v>0</v>
      </c>
      <c r="S596" s="870">
        <v>0</v>
      </c>
      <c r="T596" s="870">
        <v>0</v>
      </c>
      <c r="U596" s="870">
        <v>0</v>
      </c>
      <c r="V596" s="870">
        <v>0</v>
      </c>
      <c r="W596" s="870">
        <v>0</v>
      </c>
      <c r="X596" s="870">
        <v>0</v>
      </c>
      <c r="Y596" s="870">
        <v>0</v>
      </c>
      <c r="Z596" s="870">
        <v>0</v>
      </c>
      <c r="AA596" s="870">
        <v>0</v>
      </c>
      <c r="AB596" s="870">
        <v>0</v>
      </c>
      <c r="AC596" s="870">
        <v>0</v>
      </c>
      <c r="AD596" s="870">
        <v>0</v>
      </c>
      <c r="AE596" s="870">
        <v>0</v>
      </c>
    </row>
    <row r="597" spans="1:31">
      <c r="A597" s="870" t="s">
        <v>1852</v>
      </c>
      <c r="B597" s="870">
        <v>14</v>
      </c>
      <c r="C597" s="870">
        <v>1410</v>
      </c>
      <c r="D597" s="870">
        <v>141005</v>
      </c>
      <c r="E597" s="870">
        <v>1410059509</v>
      </c>
      <c r="F597" s="870" t="s">
        <v>1904</v>
      </c>
      <c r="G597" s="870">
        <v>0</v>
      </c>
      <c r="H597" s="870">
        <v>0</v>
      </c>
      <c r="I597" s="870">
        <v>0</v>
      </c>
      <c r="J597" s="870">
        <v>0</v>
      </c>
      <c r="K597" s="870">
        <v>0</v>
      </c>
      <c r="L597" s="870">
        <v>0</v>
      </c>
      <c r="M597" s="870">
        <v>0</v>
      </c>
      <c r="N597" s="870">
        <v>0</v>
      </c>
      <c r="O597" s="870">
        <v>0</v>
      </c>
      <c r="P597" s="870">
        <v>0</v>
      </c>
      <c r="Q597" s="870">
        <v>0</v>
      </c>
      <c r="R597" s="870">
        <v>0</v>
      </c>
      <c r="S597" s="870">
        <v>0</v>
      </c>
      <c r="T597" s="870">
        <v>0</v>
      </c>
      <c r="U597" s="870">
        <v>0</v>
      </c>
      <c r="V597" s="870">
        <v>0</v>
      </c>
      <c r="W597" s="870">
        <v>0</v>
      </c>
      <c r="X597" s="870">
        <v>0</v>
      </c>
      <c r="Y597" s="870">
        <v>0</v>
      </c>
      <c r="Z597" s="870">
        <v>0</v>
      </c>
      <c r="AA597" s="870">
        <v>0</v>
      </c>
      <c r="AB597" s="870">
        <v>0</v>
      </c>
      <c r="AC597" s="870">
        <v>0</v>
      </c>
      <c r="AD597" s="870">
        <v>0</v>
      </c>
      <c r="AE597" s="870">
        <v>0</v>
      </c>
    </row>
    <row r="598" spans="1:31">
      <c r="A598" s="870" t="s">
        <v>1852</v>
      </c>
      <c r="B598" s="870">
        <v>14</v>
      </c>
      <c r="C598" s="870">
        <v>1410</v>
      </c>
      <c r="D598" s="870">
        <v>141005</v>
      </c>
      <c r="E598" s="870">
        <v>1410059542</v>
      </c>
      <c r="F598" s="870" t="s">
        <v>650</v>
      </c>
      <c r="G598" s="870">
        <v>108551888</v>
      </c>
      <c r="H598" s="870">
        <v>0</v>
      </c>
      <c r="I598" s="870">
        <v>108551888</v>
      </c>
      <c r="J598" s="870">
        <v>0</v>
      </c>
      <c r="K598" s="870">
        <v>0</v>
      </c>
      <c r="L598" s="870">
        <v>0</v>
      </c>
      <c r="M598" s="870">
        <v>0</v>
      </c>
      <c r="N598" s="870">
        <v>0</v>
      </c>
      <c r="O598" s="870">
        <v>0</v>
      </c>
      <c r="P598" s="870">
        <v>0</v>
      </c>
      <c r="Q598" s="870">
        <v>0</v>
      </c>
      <c r="R598" s="870">
        <v>0</v>
      </c>
      <c r="S598" s="870">
        <v>0</v>
      </c>
      <c r="T598" s="870">
        <v>0</v>
      </c>
      <c r="U598" s="870">
        <v>0</v>
      </c>
      <c r="V598" s="870">
        <v>0</v>
      </c>
      <c r="W598" s="870">
        <v>0</v>
      </c>
      <c r="X598" s="870">
        <v>0</v>
      </c>
      <c r="Y598" s="870">
        <v>0</v>
      </c>
      <c r="Z598" s="870">
        <v>0</v>
      </c>
      <c r="AA598" s="870">
        <v>0</v>
      </c>
      <c r="AB598" s="870">
        <v>0</v>
      </c>
      <c r="AC598" s="870">
        <v>0</v>
      </c>
      <c r="AD598" s="870">
        <v>0</v>
      </c>
      <c r="AE598" s="870">
        <v>0</v>
      </c>
    </row>
    <row r="599" spans="1:31">
      <c r="A599" s="870" t="s">
        <v>1852</v>
      </c>
      <c r="B599" s="870">
        <v>14</v>
      </c>
      <c r="C599" s="870">
        <v>1410</v>
      </c>
      <c r="D599" s="870">
        <v>141005</v>
      </c>
      <c r="E599" s="870">
        <v>1410059601</v>
      </c>
      <c r="F599" s="870" t="s">
        <v>628</v>
      </c>
      <c r="G599" s="870">
        <v>165417873720</v>
      </c>
      <c r="H599" s="870">
        <v>0</v>
      </c>
      <c r="I599" s="870">
        <v>165417873719.79001</v>
      </c>
      <c r="J599" s="870">
        <v>-0.209991455078125</v>
      </c>
      <c r="K599" s="870">
        <v>0</v>
      </c>
      <c r="L599" s="870">
        <v>0</v>
      </c>
      <c r="M599" s="870">
        <v>-0.209991455078125</v>
      </c>
      <c r="N599" s="870">
        <v>0</v>
      </c>
      <c r="O599" s="870">
        <v>-0.209991455078125</v>
      </c>
      <c r="P599" s="870">
        <v>-7.7696838378906244E-2</v>
      </c>
      <c r="Q599" s="870">
        <v>0</v>
      </c>
      <c r="R599" s="870">
        <v>0</v>
      </c>
      <c r="S599" s="870">
        <v>0</v>
      </c>
      <c r="T599" s="870">
        <v>0</v>
      </c>
      <c r="U599" s="870">
        <v>0</v>
      </c>
      <c r="V599" s="870">
        <v>0</v>
      </c>
      <c r="W599" s="870">
        <v>0</v>
      </c>
      <c r="X599" s="870">
        <v>-7.7696838378906244E-2</v>
      </c>
      <c r="Y599" s="870">
        <v>0.37</v>
      </c>
      <c r="Z599" s="870">
        <v>0</v>
      </c>
      <c r="AA599" s="870">
        <v>-7.7696838378906244E-2</v>
      </c>
      <c r="AB599" s="870">
        <v>0</v>
      </c>
      <c r="AC599" s="870">
        <v>-7.7696838378906244E-2</v>
      </c>
      <c r="AD599" s="870">
        <v>0</v>
      </c>
      <c r="AE599" s="870">
        <v>0</v>
      </c>
    </row>
    <row r="600" spans="1:31">
      <c r="A600" s="870" t="s">
        <v>1891</v>
      </c>
      <c r="B600" s="870">
        <v>14</v>
      </c>
      <c r="C600" s="870">
        <v>1410</v>
      </c>
      <c r="D600" s="870">
        <v>141005</v>
      </c>
      <c r="E600" s="870">
        <v>1410059602</v>
      </c>
      <c r="F600" s="870" t="s">
        <v>651</v>
      </c>
      <c r="G600" s="870">
        <v>41001135269</v>
      </c>
      <c r="H600" s="870">
        <v>0</v>
      </c>
      <c r="I600" s="870">
        <v>41001135269.139999</v>
      </c>
      <c r="J600" s="870">
        <v>0.1399993896484375</v>
      </c>
      <c r="K600" s="870">
        <v>0</v>
      </c>
      <c r="L600" s="870">
        <v>0.1399993896484375</v>
      </c>
      <c r="M600" s="870">
        <v>0</v>
      </c>
      <c r="N600" s="870">
        <v>0</v>
      </c>
      <c r="O600" s="870">
        <v>0.1399993896484375</v>
      </c>
      <c r="P600" s="870">
        <v>5.1799774169921875E-2</v>
      </c>
      <c r="Q600" s="870">
        <v>0</v>
      </c>
      <c r="R600" s="870">
        <v>0</v>
      </c>
      <c r="S600" s="870">
        <v>0</v>
      </c>
      <c r="T600" s="870">
        <v>0</v>
      </c>
      <c r="U600" s="870">
        <v>0</v>
      </c>
      <c r="V600" s="870">
        <v>0</v>
      </c>
      <c r="W600" s="870">
        <v>0</v>
      </c>
      <c r="X600" s="870">
        <v>5.1799774169921875E-2</v>
      </c>
      <c r="Y600" s="870">
        <v>0.37</v>
      </c>
      <c r="Z600" s="870">
        <v>5.1799774169921875E-2</v>
      </c>
      <c r="AA600" s="870">
        <v>0</v>
      </c>
      <c r="AB600" s="870">
        <v>5.1799774169921875E-2</v>
      </c>
      <c r="AC600" s="870">
        <v>0</v>
      </c>
      <c r="AD600" s="870">
        <v>0</v>
      </c>
      <c r="AE600" s="870">
        <v>0</v>
      </c>
    </row>
    <row r="601" spans="1:31">
      <c r="A601" s="870" t="s">
        <v>1852</v>
      </c>
      <c r="B601" s="870">
        <v>14</v>
      </c>
      <c r="C601" s="870">
        <v>1410</v>
      </c>
      <c r="D601" s="870">
        <v>141005</v>
      </c>
      <c r="E601" s="870">
        <v>1410059603</v>
      </c>
      <c r="F601" s="870" t="s">
        <v>627</v>
      </c>
      <c r="G601" s="870">
        <v>22575119876</v>
      </c>
      <c r="H601" s="870">
        <v>0</v>
      </c>
      <c r="I601" s="870">
        <v>22575119875.970001</v>
      </c>
      <c r="J601" s="870">
        <v>-2.9998779296875E-2</v>
      </c>
      <c r="K601" s="870">
        <v>0</v>
      </c>
      <c r="L601" s="870">
        <v>0</v>
      </c>
      <c r="M601" s="870">
        <v>-2.9998779296875E-2</v>
      </c>
      <c r="N601" s="870">
        <v>0</v>
      </c>
      <c r="O601" s="870">
        <v>-2.9998779296875E-2</v>
      </c>
      <c r="P601" s="870">
        <v>-1.1099548339843749E-2</v>
      </c>
      <c r="Q601" s="870">
        <v>0</v>
      </c>
      <c r="R601" s="870">
        <v>0</v>
      </c>
      <c r="S601" s="870">
        <v>0</v>
      </c>
      <c r="T601" s="870">
        <v>0</v>
      </c>
      <c r="U601" s="870">
        <v>0</v>
      </c>
      <c r="V601" s="870">
        <v>0</v>
      </c>
      <c r="W601" s="870">
        <v>0</v>
      </c>
      <c r="X601" s="870">
        <v>-1.1099548339843749E-2</v>
      </c>
      <c r="Y601" s="870">
        <v>0.37</v>
      </c>
      <c r="Z601" s="870">
        <v>0</v>
      </c>
      <c r="AA601" s="870">
        <v>-1.1099548339843749E-2</v>
      </c>
      <c r="AB601" s="870">
        <v>0</v>
      </c>
      <c r="AC601" s="870">
        <v>-1.1099548339843749E-2</v>
      </c>
      <c r="AD601" s="870">
        <v>0</v>
      </c>
      <c r="AE601" s="870">
        <v>0</v>
      </c>
    </row>
    <row r="602" spans="1:31">
      <c r="A602" s="870" t="s">
        <v>1891</v>
      </c>
      <c r="B602" s="870">
        <v>14</v>
      </c>
      <c r="C602" s="870">
        <v>1410</v>
      </c>
      <c r="D602" s="870">
        <v>141005</v>
      </c>
      <c r="E602" s="870">
        <v>1410059604</v>
      </c>
      <c r="F602" s="870" t="s">
        <v>652</v>
      </c>
      <c r="G602" s="870">
        <v>2051391797</v>
      </c>
      <c r="H602" s="870">
        <v>0</v>
      </c>
      <c r="I602" s="870">
        <v>2051391796.6199999</v>
      </c>
      <c r="J602" s="870">
        <v>-0.38000011444091797</v>
      </c>
      <c r="K602" s="870">
        <v>0</v>
      </c>
      <c r="L602" s="870">
        <v>0</v>
      </c>
      <c r="M602" s="870">
        <v>-0.38000011444091797</v>
      </c>
      <c r="N602" s="870">
        <v>0</v>
      </c>
      <c r="O602" s="870">
        <v>-0.38000011444091797</v>
      </c>
      <c r="P602" s="870">
        <v>-0.14060004234313964</v>
      </c>
      <c r="Q602" s="870">
        <v>0</v>
      </c>
      <c r="R602" s="870">
        <v>0</v>
      </c>
      <c r="S602" s="870">
        <v>0</v>
      </c>
      <c r="T602" s="870">
        <v>0</v>
      </c>
      <c r="U602" s="870">
        <v>0</v>
      </c>
      <c r="V602" s="870">
        <v>0</v>
      </c>
      <c r="W602" s="870">
        <v>0</v>
      </c>
      <c r="X602" s="870">
        <v>-0.14060004234313964</v>
      </c>
      <c r="Y602" s="870">
        <v>0.37</v>
      </c>
      <c r="Z602" s="870">
        <v>0</v>
      </c>
      <c r="AA602" s="870">
        <v>-0.14060004234313964</v>
      </c>
      <c r="AB602" s="870">
        <v>0</v>
      </c>
      <c r="AC602" s="870">
        <v>-0.14060004234313964</v>
      </c>
      <c r="AD602" s="870">
        <v>0</v>
      </c>
      <c r="AE602" s="870">
        <v>0</v>
      </c>
    </row>
    <row r="603" spans="1:31">
      <c r="A603" s="870" t="s">
        <v>1852</v>
      </c>
      <c r="B603" s="870">
        <v>14</v>
      </c>
      <c r="C603" s="870">
        <v>1410</v>
      </c>
      <c r="D603" s="870">
        <v>141005</v>
      </c>
      <c r="E603" s="870">
        <v>1410059605</v>
      </c>
      <c r="F603" s="870" t="s">
        <v>628</v>
      </c>
      <c r="G603" s="870">
        <v>3658823</v>
      </c>
      <c r="H603" s="870">
        <v>0</v>
      </c>
      <c r="I603" s="870">
        <v>3658823.01</v>
      </c>
      <c r="J603" s="870">
        <v>9.9999997764825821E-3</v>
      </c>
      <c r="K603" s="870">
        <v>0</v>
      </c>
      <c r="L603" s="870">
        <v>9.9999997764825821E-3</v>
      </c>
      <c r="M603" s="870">
        <v>0</v>
      </c>
      <c r="N603" s="870">
        <v>0</v>
      </c>
      <c r="O603" s="870">
        <v>9.9999997764825821E-3</v>
      </c>
      <c r="P603" s="870">
        <v>3.6999999172985555E-3</v>
      </c>
      <c r="Q603" s="870">
        <v>0</v>
      </c>
      <c r="R603" s="870">
        <v>0</v>
      </c>
      <c r="S603" s="870">
        <v>0</v>
      </c>
      <c r="T603" s="870">
        <v>0</v>
      </c>
      <c r="U603" s="870">
        <v>0</v>
      </c>
      <c r="V603" s="870">
        <v>0</v>
      </c>
      <c r="W603" s="870">
        <v>0</v>
      </c>
      <c r="X603" s="870">
        <v>3.6999999172985555E-3</v>
      </c>
      <c r="Y603" s="870">
        <v>0.37</v>
      </c>
      <c r="Z603" s="870">
        <v>3.6999999172985555E-3</v>
      </c>
      <c r="AA603" s="870">
        <v>0</v>
      </c>
      <c r="AB603" s="870">
        <v>3.6999999172985555E-3</v>
      </c>
      <c r="AC603" s="870">
        <v>0</v>
      </c>
      <c r="AD603" s="870">
        <v>0</v>
      </c>
      <c r="AE603" s="870">
        <v>0</v>
      </c>
    </row>
    <row r="604" spans="1:31">
      <c r="A604" s="870" t="s">
        <v>1852</v>
      </c>
      <c r="B604" s="870">
        <v>14</v>
      </c>
      <c r="C604" s="870">
        <v>1410</v>
      </c>
      <c r="D604" s="870">
        <v>141005</v>
      </c>
      <c r="E604" s="870">
        <v>1410059606</v>
      </c>
      <c r="F604" s="870" t="s">
        <v>653</v>
      </c>
      <c r="G604" s="870">
        <v>0</v>
      </c>
      <c r="H604" s="870">
        <v>0</v>
      </c>
      <c r="I604" s="870">
        <v>0</v>
      </c>
      <c r="J604" s="870">
        <v>0</v>
      </c>
      <c r="K604" s="870">
        <v>0</v>
      </c>
      <c r="L604" s="870">
        <v>0</v>
      </c>
      <c r="M604" s="870">
        <v>0</v>
      </c>
      <c r="N604" s="870">
        <v>0</v>
      </c>
      <c r="O604" s="870">
        <v>0</v>
      </c>
      <c r="P604" s="870">
        <v>0</v>
      </c>
      <c r="Q604" s="870">
        <v>0</v>
      </c>
      <c r="R604" s="870">
        <v>0</v>
      </c>
      <c r="S604" s="870">
        <v>0</v>
      </c>
      <c r="T604" s="870">
        <v>0</v>
      </c>
      <c r="U604" s="870">
        <v>0</v>
      </c>
      <c r="V604" s="870">
        <v>0</v>
      </c>
      <c r="W604" s="870">
        <v>0</v>
      </c>
      <c r="X604" s="870">
        <v>0</v>
      </c>
      <c r="Y604" s="870">
        <v>0</v>
      </c>
      <c r="Z604" s="870">
        <v>0</v>
      </c>
      <c r="AA604" s="870">
        <v>0</v>
      </c>
      <c r="AB604" s="870">
        <v>0</v>
      </c>
      <c r="AC604" s="870">
        <v>0</v>
      </c>
      <c r="AD604" s="870">
        <v>0</v>
      </c>
      <c r="AE604" s="870">
        <v>0</v>
      </c>
    </row>
    <row r="605" spans="1:31">
      <c r="A605" s="870" t="s">
        <v>1891</v>
      </c>
      <c r="B605" s="870">
        <v>14</v>
      </c>
      <c r="C605" s="870">
        <v>1410</v>
      </c>
      <c r="D605" s="870">
        <v>141005</v>
      </c>
      <c r="E605" s="870">
        <v>1410059701</v>
      </c>
      <c r="F605" s="870" t="s">
        <v>4019</v>
      </c>
      <c r="G605" s="870">
        <v>2857474080336</v>
      </c>
      <c r="H605" s="870">
        <v>0</v>
      </c>
      <c r="I605" s="870">
        <v>2857474080336</v>
      </c>
      <c r="J605" s="870">
        <v>0</v>
      </c>
      <c r="K605" s="870">
        <v>0</v>
      </c>
      <c r="L605" s="870">
        <v>0</v>
      </c>
      <c r="M605" s="870">
        <v>0</v>
      </c>
      <c r="N605" s="870">
        <v>0</v>
      </c>
      <c r="O605" s="870">
        <v>0</v>
      </c>
      <c r="P605" s="870">
        <v>0</v>
      </c>
      <c r="Q605" s="870">
        <v>0</v>
      </c>
      <c r="R605" s="870">
        <v>0</v>
      </c>
      <c r="S605" s="870">
        <v>0</v>
      </c>
      <c r="T605" s="870">
        <v>0</v>
      </c>
      <c r="U605" s="870">
        <v>0</v>
      </c>
      <c r="V605" s="870">
        <v>0</v>
      </c>
      <c r="W605" s="870">
        <v>0</v>
      </c>
      <c r="X605" s="870">
        <v>0</v>
      </c>
      <c r="Y605" s="870">
        <v>0</v>
      </c>
      <c r="Z605" s="870">
        <v>0</v>
      </c>
      <c r="AA605" s="870">
        <v>0</v>
      </c>
      <c r="AB605" s="870">
        <v>0</v>
      </c>
      <c r="AC605" s="870">
        <v>0</v>
      </c>
      <c r="AD605" s="870">
        <v>0</v>
      </c>
      <c r="AE605" s="870">
        <v>0</v>
      </c>
    </row>
    <row r="606" spans="1:31">
      <c r="A606" s="870" t="s">
        <v>1891</v>
      </c>
      <c r="B606" s="870">
        <v>14</v>
      </c>
      <c r="C606" s="870">
        <v>1410</v>
      </c>
      <c r="D606" s="870">
        <v>141005</v>
      </c>
      <c r="E606" s="870">
        <v>1410059702</v>
      </c>
      <c r="F606" s="870" t="s">
        <v>654</v>
      </c>
      <c r="G606" s="870">
        <v>1086728430731</v>
      </c>
      <c r="H606" s="870">
        <v>0</v>
      </c>
      <c r="I606" s="870">
        <v>1086728430730.6801</v>
      </c>
      <c r="J606" s="870">
        <v>-0.3199462890625</v>
      </c>
      <c r="K606" s="870">
        <v>0</v>
      </c>
      <c r="L606" s="870">
        <v>0</v>
      </c>
      <c r="M606" s="870">
        <v>-0.3199462890625</v>
      </c>
      <c r="N606" s="870">
        <v>0</v>
      </c>
      <c r="O606" s="870">
        <v>-0.3199462890625</v>
      </c>
      <c r="P606" s="870">
        <v>-0.118380126953125</v>
      </c>
      <c r="Q606" s="870">
        <v>0</v>
      </c>
      <c r="R606" s="870">
        <v>0</v>
      </c>
      <c r="S606" s="870">
        <v>0</v>
      </c>
      <c r="T606" s="870">
        <v>0</v>
      </c>
      <c r="U606" s="870">
        <v>0</v>
      </c>
      <c r="V606" s="870">
        <v>0</v>
      </c>
      <c r="W606" s="870">
        <v>0</v>
      </c>
      <c r="X606" s="870">
        <v>-0.118380126953125</v>
      </c>
      <c r="Y606" s="870">
        <v>0.37</v>
      </c>
      <c r="Z606" s="870">
        <v>0</v>
      </c>
      <c r="AA606" s="870">
        <v>-0.118380126953125</v>
      </c>
      <c r="AB606" s="870">
        <v>0</v>
      </c>
      <c r="AC606" s="870">
        <v>-0.118380126953125</v>
      </c>
      <c r="AD606" s="870">
        <v>0</v>
      </c>
      <c r="AE606" s="870">
        <v>0</v>
      </c>
    </row>
    <row r="607" spans="1:31">
      <c r="A607" s="870" t="s">
        <v>1891</v>
      </c>
      <c r="B607" s="870">
        <v>14</v>
      </c>
      <c r="C607" s="870">
        <v>1410</v>
      </c>
      <c r="D607" s="870">
        <v>141005</v>
      </c>
      <c r="E607" s="870">
        <v>1410059703</v>
      </c>
      <c r="F607" s="870" t="s">
        <v>4020</v>
      </c>
      <c r="G607" s="870">
        <v>5331819102</v>
      </c>
      <c r="H607" s="870">
        <v>0</v>
      </c>
      <c r="I607" s="870">
        <v>5331819101.8199997</v>
      </c>
      <c r="J607" s="870">
        <v>-0.18000030517578125</v>
      </c>
      <c r="K607" s="870">
        <v>0</v>
      </c>
      <c r="L607" s="870">
        <v>0</v>
      </c>
      <c r="M607" s="870">
        <v>-0.18000030517578125</v>
      </c>
      <c r="N607" s="870">
        <v>0</v>
      </c>
      <c r="O607" s="870">
        <v>-0.18000030517578125</v>
      </c>
      <c r="P607" s="870">
        <v>-6.6600112915039061E-2</v>
      </c>
      <c r="Q607" s="870">
        <v>0</v>
      </c>
      <c r="R607" s="870">
        <v>0</v>
      </c>
      <c r="S607" s="870">
        <v>0</v>
      </c>
      <c r="T607" s="870">
        <v>0</v>
      </c>
      <c r="U607" s="870">
        <v>0</v>
      </c>
      <c r="V607" s="870">
        <v>0</v>
      </c>
      <c r="W607" s="870">
        <v>0</v>
      </c>
      <c r="X607" s="870">
        <v>-6.6600112915039061E-2</v>
      </c>
      <c r="Y607" s="870">
        <v>0.37</v>
      </c>
      <c r="Z607" s="870">
        <v>0</v>
      </c>
      <c r="AA607" s="870">
        <v>-6.6600112915039061E-2</v>
      </c>
      <c r="AB607" s="870">
        <v>0</v>
      </c>
      <c r="AC607" s="870">
        <v>-6.6600112915039061E-2</v>
      </c>
      <c r="AD607" s="870">
        <v>0</v>
      </c>
      <c r="AE607" s="870">
        <v>0</v>
      </c>
    </row>
    <row r="608" spans="1:31">
      <c r="A608" s="870" t="s">
        <v>1891</v>
      </c>
      <c r="B608" s="870">
        <v>14</v>
      </c>
      <c r="C608" s="870">
        <v>1410</v>
      </c>
      <c r="D608" s="870">
        <v>141005</v>
      </c>
      <c r="E608" s="870">
        <v>1410059704</v>
      </c>
      <c r="F608" s="870" t="s">
        <v>655</v>
      </c>
      <c r="G608" s="870">
        <v>785269865</v>
      </c>
      <c r="H608" s="870">
        <v>0</v>
      </c>
      <c r="I608" s="870">
        <v>785269865</v>
      </c>
      <c r="J608" s="870">
        <v>0</v>
      </c>
      <c r="K608" s="870">
        <v>0</v>
      </c>
      <c r="L608" s="870">
        <v>0</v>
      </c>
      <c r="M608" s="870">
        <v>0</v>
      </c>
      <c r="N608" s="870">
        <v>0</v>
      </c>
      <c r="O608" s="870">
        <v>0</v>
      </c>
      <c r="P608" s="870">
        <v>0</v>
      </c>
      <c r="Q608" s="870">
        <v>0</v>
      </c>
      <c r="R608" s="870">
        <v>0</v>
      </c>
      <c r="S608" s="870">
        <v>0</v>
      </c>
      <c r="T608" s="870">
        <v>0</v>
      </c>
      <c r="U608" s="870">
        <v>0</v>
      </c>
      <c r="V608" s="870">
        <v>0</v>
      </c>
      <c r="W608" s="870">
        <v>0</v>
      </c>
      <c r="X608" s="870">
        <v>0</v>
      </c>
      <c r="Y608" s="870">
        <v>0</v>
      </c>
      <c r="Z608" s="870">
        <v>0</v>
      </c>
      <c r="AA608" s="870">
        <v>0</v>
      </c>
      <c r="AB608" s="870">
        <v>0</v>
      </c>
      <c r="AC608" s="870">
        <v>0</v>
      </c>
      <c r="AD608" s="870">
        <v>0</v>
      </c>
      <c r="AE608" s="870">
        <v>0</v>
      </c>
    </row>
    <row r="609" spans="1:31">
      <c r="A609" s="870" t="s">
        <v>1891</v>
      </c>
      <c r="B609" s="870">
        <v>14</v>
      </c>
      <c r="C609" s="870">
        <v>1410</v>
      </c>
      <c r="D609" s="870">
        <v>141005</v>
      </c>
      <c r="E609" s="870">
        <v>1410059705</v>
      </c>
      <c r="F609" s="870" t="s">
        <v>656</v>
      </c>
      <c r="G609" s="870">
        <v>90683693944</v>
      </c>
      <c r="H609" s="870">
        <v>0</v>
      </c>
      <c r="I609" s="870">
        <v>90683693943.720001</v>
      </c>
      <c r="J609" s="870">
        <v>-0.279998779296875</v>
      </c>
      <c r="K609" s="870">
        <v>0</v>
      </c>
      <c r="L609" s="870">
        <v>0</v>
      </c>
      <c r="M609" s="870">
        <v>-0.279998779296875</v>
      </c>
      <c r="N609" s="870">
        <v>0</v>
      </c>
      <c r="O609" s="870">
        <v>-0.279998779296875</v>
      </c>
      <c r="P609" s="870">
        <v>-0.10359954833984375</v>
      </c>
      <c r="Q609" s="870">
        <v>0</v>
      </c>
      <c r="R609" s="870">
        <v>0</v>
      </c>
      <c r="S609" s="870">
        <v>0</v>
      </c>
      <c r="T609" s="870">
        <v>0</v>
      </c>
      <c r="U609" s="870">
        <v>0</v>
      </c>
      <c r="V609" s="870">
        <v>0</v>
      </c>
      <c r="W609" s="870">
        <v>0</v>
      </c>
      <c r="X609" s="870">
        <v>-0.10359954833984375</v>
      </c>
      <c r="Y609" s="870">
        <v>0.37</v>
      </c>
      <c r="Z609" s="870">
        <v>0</v>
      </c>
      <c r="AA609" s="870">
        <v>-0.10359954833984375</v>
      </c>
      <c r="AB609" s="870">
        <v>0</v>
      </c>
      <c r="AC609" s="870">
        <v>-0.10359954833984375</v>
      </c>
      <c r="AD609" s="870">
        <v>0</v>
      </c>
      <c r="AE609" s="870">
        <v>0</v>
      </c>
    </row>
    <row r="610" spans="1:31">
      <c r="A610" s="870" t="s">
        <v>1891</v>
      </c>
      <c r="B610" s="870">
        <v>14</v>
      </c>
      <c r="C610" s="870">
        <v>1410</v>
      </c>
      <c r="D610" s="870">
        <v>141005</v>
      </c>
      <c r="E610" s="870">
        <v>1410059706</v>
      </c>
      <c r="F610" s="870" t="s">
        <v>4021</v>
      </c>
      <c r="G610" s="870">
        <v>5584055153898</v>
      </c>
      <c r="H610" s="870">
        <v>0</v>
      </c>
      <c r="I610" s="870">
        <v>5574899382303.2998</v>
      </c>
      <c r="J610" s="870">
        <v>-9155771594.7001953</v>
      </c>
      <c r="K610" s="870">
        <v>0</v>
      </c>
      <c r="L610" s="870">
        <v>0</v>
      </c>
      <c r="M610" s="870">
        <v>-9155771594.7001953</v>
      </c>
      <c r="N610" s="870">
        <v>0</v>
      </c>
      <c r="O610" s="870">
        <v>-9155771594.7001953</v>
      </c>
      <c r="P610" s="870">
        <v>-3387635490.039072</v>
      </c>
      <c r="Q610" s="870">
        <v>0</v>
      </c>
      <c r="R610" s="870">
        <v>0</v>
      </c>
      <c r="S610" s="870">
        <v>0</v>
      </c>
      <c r="T610" s="870">
        <v>0</v>
      </c>
      <c r="U610" s="870">
        <v>0</v>
      </c>
      <c r="V610" s="870">
        <v>0</v>
      </c>
      <c r="W610" s="870">
        <v>0</v>
      </c>
      <c r="X610" s="870">
        <v>-3387635490.039072</v>
      </c>
      <c r="Y610" s="870">
        <v>0.37</v>
      </c>
      <c r="Z610" s="870">
        <v>0</v>
      </c>
      <c r="AA610" s="870">
        <v>-3387635490.039072</v>
      </c>
      <c r="AB610" s="870">
        <v>0</v>
      </c>
      <c r="AC610" s="870">
        <v>-3387635490.039072</v>
      </c>
      <c r="AD610" s="870">
        <v>0</v>
      </c>
      <c r="AE610" s="870">
        <v>0</v>
      </c>
    </row>
    <row r="611" spans="1:31">
      <c r="A611" s="870" t="s">
        <v>1891</v>
      </c>
      <c r="B611" s="870">
        <v>14</v>
      </c>
      <c r="C611" s="870">
        <v>1410</v>
      </c>
      <c r="D611" s="870">
        <v>141005</v>
      </c>
      <c r="E611" s="870">
        <v>1410059707</v>
      </c>
      <c r="F611" s="870" t="s">
        <v>657</v>
      </c>
      <c r="G611" s="870">
        <v>30534444</v>
      </c>
      <c r="H611" s="870">
        <v>0</v>
      </c>
      <c r="I611" s="870">
        <v>30534444</v>
      </c>
      <c r="J611" s="870">
        <v>0</v>
      </c>
      <c r="K611" s="870">
        <v>0</v>
      </c>
      <c r="L611" s="870">
        <v>0</v>
      </c>
      <c r="M611" s="870">
        <v>0</v>
      </c>
      <c r="N611" s="870">
        <v>0</v>
      </c>
      <c r="O611" s="870">
        <v>0</v>
      </c>
      <c r="P611" s="870">
        <v>0</v>
      </c>
      <c r="Q611" s="870">
        <v>0</v>
      </c>
      <c r="R611" s="870">
        <v>0</v>
      </c>
      <c r="S611" s="870">
        <v>0</v>
      </c>
      <c r="T611" s="870">
        <v>0</v>
      </c>
      <c r="U611" s="870">
        <v>0</v>
      </c>
      <c r="V611" s="870">
        <v>0</v>
      </c>
      <c r="W611" s="870">
        <v>0</v>
      </c>
      <c r="X611" s="870">
        <v>0</v>
      </c>
      <c r="Y611" s="870">
        <v>0</v>
      </c>
      <c r="Z611" s="870">
        <v>0</v>
      </c>
      <c r="AA611" s="870">
        <v>0</v>
      </c>
      <c r="AB611" s="870">
        <v>0</v>
      </c>
      <c r="AC611" s="870">
        <v>0</v>
      </c>
      <c r="AD611" s="870">
        <v>0</v>
      </c>
      <c r="AE611" s="870">
        <v>0</v>
      </c>
    </row>
    <row r="612" spans="1:31">
      <c r="A612" s="870" t="s">
        <v>1891</v>
      </c>
      <c r="B612" s="870">
        <v>14</v>
      </c>
      <c r="C612" s="870">
        <v>1410</v>
      </c>
      <c r="D612" s="870">
        <v>141005</v>
      </c>
      <c r="E612" s="870">
        <v>1410059708</v>
      </c>
      <c r="F612" s="870" t="s">
        <v>4022</v>
      </c>
      <c r="G612" s="870">
        <v>209474232211</v>
      </c>
      <c r="H612" s="870">
        <v>0</v>
      </c>
      <c r="I612" s="870">
        <v>209474232211.17001</v>
      </c>
      <c r="J612" s="870">
        <v>0.170013427734375</v>
      </c>
      <c r="K612" s="870">
        <v>0</v>
      </c>
      <c r="L612" s="870">
        <v>0.170013427734375</v>
      </c>
      <c r="M612" s="870">
        <v>0</v>
      </c>
      <c r="N612" s="870">
        <v>0</v>
      </c>
      <c r="O612" s="870">
        <v>0.170013427734375</v>
      </c>
      <c r="P612" s="870">
        <v>6.2904968261718749E-2</v>
      </c>
      <c r="Q612" s="870">
        <v>0</v>
      </c>
      <c r="R612" s="870">
        <v>0</v>
      </c>
      <c r="S612" s="870">
        <v>0</v>
      </c>
      <c r="T612" s="870">
        <v>0</v>
      </c>
      <c r="U612" s="870">
        <v>0</v>
      </c>
      <c r="V612" s="870">
        <v>0</v>
      </c>
      <c r="W612" s="870">
        <v>0</v>
      </c>
      <c r="X612" s="870">
        <v>6.2904968261718749E-2</v>
      </c>
      <c r="Y612" s="870">
        <v>0.37</v>
      </c>
      <c r="Z612" s="870">
        <v>6.2904968261718749E-2</v>
      </c>
      <c r="AA612" s="870">
        <v>0</v>
      </c>
      <c r="AB612" s="870">
        <v>6.2904968261718749E-2</v>
      </c>
      <c r="AC612" s="870">
        <v>0</v>
      </c>
      <c r="AD612" s="870">
        <v>0</v>
      </c>
      <c r="AE612" s="870">
        <v>0</v>
      </c>
    </row>
    <row r="613" spans="1:31">
      <c r="A613" s="870" t="s">
        <v>1891</v>
      </c>
      <c r="B613" s="870">
        <v>14</v>
      </c>
      <c r="C613" s="870">
        <v>1410</v>
      </c>
      <c r="D613" s="870">
        <v>141005</v>
      </c>
      <c r="E613" s="870">
        <v>1410059720</v>
      </c>
      <c r="F613" s="870" t="s">
        <v>4023</v>
      </c>
      <c r="G613" s="870">
        <v>106279426</v>
      </c>
      <c r="H613" s="870">
        <v>0</v>
      </c>
      <c r="I613" s="870">
        <v>106279426</v>
      </c>
      <c r="J613" s="870">
        <v>0</v>
      </c>
      <c r="K613" s="870">
        <v>0</v>
      </c>
      <c r="L613" s="870">
        <v>0</v>
      </c>
      <c r="M613" s="870">
        <v>0</v>
      </c>
      <c r="N613" s="870">
        <v>0</v>
      </c>
      <c r="O613" s="870">
        <v>0</v>
      </c>
      <c r="P613" s="870">
        <v>0</v>
      </c>
      <c r="Q613" s="870">
        <v>0</v>
      </c>
      <c r="R613" s="870">
        <v>0</v>
      </c>
      <c r="S613" s="870">
        <v>0</v>
      </c>
      <c r="T613" s="870">
        <v>0</v>
      </c>
      <c r="U613" s="870">
        <v>0</v>
      </c>
      <c r="V613" s="870">
        <v>0</v>
      </c>
      <c r="W613" s="870">
        <v>0</v>
      </c>
      <c r="X613" s="870">
        <v>0</v>
      </c>
      <c r="Y613" s="870">
        <v>0</v>
      </c>
      <c r="Z613" s="870">
        <v>0</v>
      </c>
      <c r="AA613" s="870">
        <v>0</v>
      </c>
      <c r="AB613" s="870">
        <v>0</v>
      </c>
      <c r="AC613" s="870">
        <v>0</v>
      </c>
      <c r="AD613" s="870">
        <v>0</v>
      </c>
      <c r="AE613" s="870">
        <v>0</v>
      </c>
    </row>
    <row r="614" spans="1:31">
      <c r="A614" s="870" t="s">
        <v>1891</v>
      </c>
      <c r="B614" s="870">
        <v>14</v>
      </c>
      <c r="C614" s="870">
        <v>1410</v>
      </c>
      <c r="D614" s="870">
        <v>141005</v>
      </c>
      <c r="E614" s="870">
        <v>1410059721</v>
      </c>
      <c r="F614" s="870" t="s">
        <v>654</v>
      </c>
      <c r="G614" s="870">
        <v>23759433</v>
      </c>
      <c r="H614" s="870">
        <v>0</v>
      </c>
      <c r="I614" s="870">
        <v>23759433</v>
      </c>
      <c r="J614" s="870">
        <v>0</v>
      </c>
      <c r="K614" s="870">
        <v>0</v>
      </c>
      <c r="L614" s="870">
        <v>0</v>
      </c>
      <c r="M614" s="870">
        <v>0</v>
      </c>
      <c r="N614" s="870">
        <v>0</v>
      </c>
      <c r="O614" s="870">
        <v>0</v>
      </c>
      <c r="P614" s="870">
        <v>0</v>
      </c>
      <c r="Q614" s="870">
        <v>0</v>
      </c>
      <c r="R614" s="870">
        <v>0</v>
      </c>
      <c r="S614" s="870">
        <v>0</v>
      </c>
      <c r="T614" s="870">
        <v>0</v>
      </c>
      <c r="U614" s="870">
        <v>0</v>
      </c>
      <c r="V614" s="870">
        <v>0</v>
      </c>
      <c r="W614" s="870">
        <v>0</v>
      </c>
      <c r="X614" s="870">
        <v>0</v>
      </c>
      <c r="Y614" s="870">
        <v>0</v>
      </c>
      <c r="Z614" s="870">
        <v>0</v>
      </c>
      <c r="AA614" s="870">
        <v>0</v>
      </c>
      <c r="AB614" s="870">
        <v>0</v>
      </c>
      <c r="AC614" s="870">
        <v>0</v>
      </c>
      <c r="AD614" s="870">
        <v>0</v>
      </c>
      <c r="AE614" s="870">
        <v>0</v>
      </c>
    </row>
    <row r="615" spans="1:31">
      <c r="A615" s="870" t="s">
        <v>1891</v>
      </c>
      <c r="B615" s="870">
        <v>14</v>
      </c>
      <c r="C615" s="870">
        <v>1410</v>
      </c>
      <c r="D615" s="870">
        <v>141005</v>
      </c>
      <c r="E615" s="870">
        <v>1410059722</v>
      </c>
      <c r="F615" s="870" t="s">
        <v>656</v>
      </c>
      <c r="G615" s="870">
        <v>31096072</v>
      </c>
      <c r="H615" s="870">
        <v>0</v>
      </c>
      <c r="I615" s="870">
        <v>31096072</v>
      </c>
      <c r="J615" s="870">
        <v>0</v>
      </c>
      <c r="K615" s="870">
        <v>0</v>
      </c>
      <c r="L615" s="870">
        <v>0</v>
      </c>
      <c r="M615" s="870">
        <v>0</v>
      </c>
      <c r="N615" s="870">
        <v>0</v>
      </c>
      <c r="O615" s="870">
        <v>0</v>
      </c>
      <c r="P615" s="870">
        <v>0</v>
      </c>
      <c r="Q615" s="870">
        <v>0</v>
      </c>
      <c r="R615" s="870">
        <v>0</v>
      </c>
      <c r="S615" s="870">
        <v>0</v>
      </c>
      <c r="T615" s="870">
        <v>0</v>
      </c>
      <c r="U615" s="870">
        <v>0</v>
      </c>
      <c r="V615" s="870">
        <v>0</v>
      </c>
      <c r="W615" s="870">
        <v>0</v>
      </c>
      <c r="X615" s="870">
        <v>0</v>
      </c>
      <c r="Y615" s="870">
        <v>0</v>
      </c>
      <c r="Z615" s="870">
        <v>0</v>
      </c>
      <c r="AA615" s="870">
        <v>0</v>
      </c>
      <c r="AB615" s="870">
        <v>0</v>
      </c>
      <c r="AC615" s="870">
        <v>0</v>
      </c>
      <c r="AD615" s="870">
        <v>0</v>
      </c>
      <c r="AE615" s="870">
        <v>0</v>
      </c>
    </row>
    <row r="616" spans="1:31">
      <c r="A616" s="870" t="s">
        <v>1891</v>
      </c>
      <c r="B616" s="870">
        <v>14</v>
      </c>
      <c r="C616" s="870">
        <v>1410</v>
      </c>
      <c r="D616" s="870">
        <v>141005</v>
      </c>
      <c r="E616" s="870">
        <v>1410059723</v>
      </c>
      <c r="F616" s="870" t="s">
        <v>4021</v>
      </c>
      <c r="G616" s="870">
        <v>2171661</v>
      </c>
      <c r="H616" s="870">
        <v>0</v>
      </c>
      <c r="I616" s="870">
        <v>2171661</v>
      </c>
      <c r="J616" s="870">
        <v>0</v>
      </c>
      <c r="K616" s="870">
        <v>0</v>
      </c>
      <c r="L616" s="870">
        <v>0</v>
      </c>
      <c r="M616" s="870">
        <v>0</v>
      </c>
      <c r="N616" s="870">
        <v>0</v>
      </c>
      <c r="O616" s="870">
        <v>0</v>
      </c>
      <c r="P616" s="870">
        <v>0</v>
      </c>
      <c r="Q616" s="870">
        <v>0</v>
      </c>
      <c r="R616" s="870">
        <v>0</v>
      </c>
      <c r="S616" s="870">
        <v>0</v>
      </c>
      <c r="T616" s="870">
        <v>0</v>
      </c>
      <c r="U616" s="870">
        <v>0</v>
      </c>
      <c r="V616" s="870">
        <v>0</v>
      </c>
      <c r="W616" s="870">
        <v>0</v>
      </c>
      <c r="X616" s="870">
        <v>0</v>
      </c>
      <c r="Y616" s="870">
        <v>0</v>
      </c>
      <c r="Z616" s="870">
        <v>0</v>
      </c>
      <c r="AA616" s="870">
        <v>0</v>
      </c>
      <c r="AB616" s="870">
        <v>0</v>
      </c>
      <c r="AC616" s="870">
        <v>0</v>
      </c>
      <c r="AD616" s="870">
        <v>0</v>
      </c>
      <c r="AE616" s="870">
        <v>0</v>
      </c>
    </row>
    <row r="617" spans="1:31">
      <c r="A617" s="870" t="s">
        <v>1891</v>
      </c>
      <c r="B617" s="870">
        <v>14</v>
      </c>
      <c r="C617" s="870">
        <v>1410</v>
      </c>
      <c r="D617" s="870">
        <v>141005</v>
      </c>
      <c r="E617" s="870">
        <v>1410059724</v>
      </c>
      <c r="F617" s="870" t="s">
        <v>658</v>
      </c>
      <c r="G617" s="870">
        <v>68230754</v>
      </c>
      <c r="H617" s="870">
        <v>0</v>
      </c>
      <c r="I617" s="870">
        <v>68230754</v>
      </c>
      <c r="J617" s="870">
        <v>0</v>
      </c>
      <c r="K617" s="870">
        <v>0</v>
      </c>
      <c r="L617" s="870">
        <v>0</v>
      </c>
      <c r="M617" s="870">
        <v>0</v>
      </c>
      <c r="N617" s="870">
        <v>0</v>
      </c>
      <c r="O617" s="870">
        <v>0</v>
      </c>
      <c r="P617" s="870">
        <v>0</v>
      </c>
      <c r="Q617" s="870">
        <v>0</v>
      </c>
      <c r="R617" s="870">
        <v>0</v>
      </c>
      <c r="S617" s="870">
        <v>0</v>
      </c>
      <c r="T617" s="870">
        <v>0</v>
      </c>
      <c r="U617" s="870">
        <v>0</v>
      </c>
      <c r="V617" s="870">
        <v>0</v>
      </c>
      <c r="W617" s="870">
        <v>0</v>
      </c>
      <c r="X617" s="870">
        <v>0</v>
      </c>
      <c r="Y617" s="870">
        <v>0</v>
      </c>
      <c r="Z617" s="870">
        <v>0</v>
      </c>
      <c r="AA617" s="870">
        <v>0</v>
      </c>
      <c r="AB617" s="870">
        <v>0</v>
      </c>
      <c r="AC617" s="870">
        <v>0</v>
      </c>
      <c r="AD617" s="870">
        <v>0</v>
      </c>
      <c r="AE617" s="870">
        <v>0</v>
      </c>
    </row>
    <row r="618" spans="1:31">
      <c r="A618" s="870" t="s">
        <v>1891</v>
      </c>
      <c r="B618" s="870">
        <v>14</v>
      </c>
      <c r="C618" s="870">
        <v>1410</v>
      </c>
      <c r="D618" s="870">
        <v>141005</v>
      </c>
      <c r="E618" s="870">
        <v>1410059728</v>
      </c>
      <c r="F618" s="870" t="s">
        <v>4024</v>
      </c>
      <c r="G618" s="870">
        <v>2152841335669</v>
      </c>
      <c r="H618" s="870">
        <v>0</v>
      </c>
      <c r="I618" s="870">
        <v>2163411539740.2102</v>
      </c>
      <c r="J618" s="870">
        <v>10570204071.209961</v>
      </c>
      <c r="K618" s="870">
        <v>0</v>
      </c>
      <c r="L618" s="870">
        <v>10570204071.209961</v>
      </c>
      <c r="M618" s="870">
        <v>0</v>
      </c>
      <c r="N618" s="870">
        <v>0</v>
      </c>
      <c r="O618" s="870">
        <v>10570204071.209961</v>
      </c>
      <c r="P618" s="870">
        <v>3910975506.3476853</v>
      </c>
      <c r="Q618" s="870">
        <v>0</v>
      </c>
      <c r="R618" s="870">
        <v>0</v>
      </c>
      <c r="S618" s="870">
        <v>0</v>
      </c>
      <c r="T618" s="870">
        <v>0</v>
      </c>
      <c r="U618" s="870">
        <v>0</v>
      </c>
      <c r="V618" s="870">
        <v>0</v>
      </c>
      <c r="W618" s="870">
        <v>0</v>
      </c>
      <c r="X618" s="870">
        <v>3910975506.3476853</v>
      </c>
      <c r="Y618" s="870">
        <v>0.37</v>
      </c>
      <c r="Z618" s="870">
        <v>3910975506.3476853</v>
      </c>
      <c r="AA618" s="870">
        <v>0</v>
      </c>
      <c r="AB618" s="870">
        <v>3910975506.3476853</v>
      </c>
      <c r="AC618" s="870">
        <v>0</v>
      </c>
      <c r="AD618" s="870">
        <v>0</v>
      </c>
      <c r="AE618" s="870">
        <v>0</v>
      </c>
    </row>
    <row r="619" spans="1:31">
      <c r="A619" s="870" t="s">
        <v>1891</v>
      </c>
      <c r="B619" s="870">
        <v>14</v>
      </c>
      <c r="C619" s="870">
        <v>1410</v>
      </c>
      <c r="D619" s="870">
        <v>141005</v>
      </c>
      <c r="E619" s="870">
        <v>1410059733</v>
      </c>
      <c r="F619" s="870" t="s">
        <v>3144</v>
      </c>
      <c r="G619" s="870">
        <v>0</v>
      </c>
      <c r="H619" s="870">
        <v>0</v>
      </c>
      <c r="I619" s="870">
        <v>0</v>
      </c>
      <c r="J619" s="870">
        <v>0</v>
      </c>
      <c r="K619" s="870">
        <v>0</v>
      </c>
      <c r="L619" s="870">
        <v>0</v>
      </c>
      <c r="M619" s="870">
        <v>0</v>
      </c>
      <c r="N619" s="870">
        <v>0</v>
      </c>
      <c r="O619" s="870">
        <v>0</v>
      </c>
      <c r="P619" s="870">
        <v>0</v>
      </c>
      <c r="Q619" s="870">
        <v>0</v>
      </c>
      <c r="R619" s="870">
        <v>0</v>
      </c>
      <c r="S619" s="870">
        <v>0</v>
      </c>
      <c r="T619" s="870">
        <v>0</v>
      </c>
      <c r="U619" s="870">
        <v>0</v>
      </c>
      <c r="V619" s="870">
        <v>0</v>
      </c>
      <c r="W619" s="870">
        <v>0</v>
      </c>
      <c r="X619" s="870">
        <v>0</v>
      </c>
      <c r="Y619" s="870">
        <v>0</v>
      </c>
      <c r="Z619" s="870">
        <v>0</v>
      </c>
      <c r="AA619" s="870">
        <v>0</v>
      </c>
      <c r="AB619" s="870">
        <v>0</v>
      </c>
      <c r="AC619" s="870">
        <v>0</v>
      </c>
      <c r="AD619" s="870">
        <v>0</v>
      </c>
      <c r="AE619" s="870">
        <v>0</v>
      </c>
    </row>
    <row r="620" spans="1:31">
      <c r="A620" s="870" t="s">
        <v>1891</v>
      </c>
      <c r="B620" s="870">
        <v>14</v>
      </c>
      <c r="C620" s="870">
        <v>1410</v>
      </c>
      <c r="D620" s="870">
        <v>141005</v>
      </c>
      <c r="E620" s="870">
        <v>1410059741</v>
      </c>
      <c r="F620" s="870" t="s">
        <v>4700</v>
      </c>
      <c r="G620" s="870">
        <v>596647407754</v>
      </c>
      <c r="H620" s="870">
        <v>0</v>
      </c>
      <c r="I620" s="870">
        <v>0</v>
      </c>
      <c r="J620" s="870">
        <v>-596647407754</v>
      </c>
      <c r="K620" s="870">
        <v>0</v>
      </c>
      <c r="L620" s="870">
        <v>0</v>
      </c>
      <c r="M620" s="870">
        <v>-596647407754</v>
      </c>
      <c r="N620" s="870">
        <v>0</v>
      </c>
      <c r="O620" s="870">
        <v>-596647407754</v>
      </c>
      <c r="P620" s="870">
        <v>-220759540868.98001</v>
      </c>
      <c r="Q620" s="870">
        <v>0</v>
      </c>
      <c r="R620" s="870">
        <v>0</v>
      </c>
      <c r="S620" s="870">
        <v>0</v>
      </c>
      <c r="T620" s="870">
        <v>0</v>
      </c>
      <c r="U620" s="870">
        <v>0</v>
      </c>
      <c r="V620" s="870">
        <v>0</v>
      </c>
      <c r="W620" s="870">
        <v>0</v>
      </c>
      <c r="X620" s="870">
        <v>-220759540868.98001</v>
      </c>
      <c r="Y620" s="870">
        <v>0.37</v>
      </c>
      <c r="Z620" s="870">
        <v>0</v>
      </c>
      <c r="AA620" s="870">
        <v>-220759540868.98001</v>
      </c>
      <c r="AB620" s="870">
        <v>0</v>
      </c>
      <c r="AC620" s="870">
        <v>-220759540868.98001</v>
      </c>
      <c r="AD620" s="870">
        <v>0</v>
      </c>
      <c r="AE620" s="870">
        <v>0</v>
      </c>
    </row>
    <row r="621" spans="1:31">
      <c r="A621" s="870" t="s">
        <v>1891</v>
      </c>
      <c r="B621" s="870">
        <v>14</v>
      </c>
      <c r="C621" s="870">
        <v>1410</v>
      </c>
      <c r="D621" s="870">
        <v>141005</v>
      </c>
      <c r="E621" s="870">
        <v>1410059742</v>
      </c>
      <c r="F621" s="870" t="s">
        <v>4701</v>
      </c>
      <c r="G621" s="870">
        <v>164087248497</v>
      </c>
      <c r="H621" s="870">
        <v>0</v>
      </c>
      <c r="I621" s="870">
        <v>0</v>
      </c>
      <c r="J621" s="870">
        <v>-164087248497</v>
      </c>
      <c r="K621" s="870">
        <v>0</v>
      </c>
      <c r="L621" s="870">
        <v>0</v>
      </c>
      <c r="M621" s="870">
        <v>-164087248497</v>
      </c>
      <c r="N621" s="870">
        <v>0</v>
      </c>
      <c r="O621" s="870">
        <v>-164087248497</v>
      </c>
      <c r="P621" s="870">
        <v>-60712281943.889999</v>
      </c>
      <c r="Q621" s="870">
        <v>0</v>
      </c>
      <c r="R621" s="870">
        <v>0</v>
      </c>
      <c r="S621" s="870">
        <v>0</v>
      </c>
      <c r="T621" s="870">
        <v>0</v>
      </c>
      <c r="U621" s="870">
        <v>0</v>
      </c>
      <c r="V621" s="870">
        <v>0</v>
      </c>
      <c r="W621" s="870">
        <v>0</v>
      </c>
      <c r="X621" s="870">
        <v>-60712281943.889999</v>
      </c>
      <c r="Y621" s="870">
        <v>0.37</v>
      </c>
      <c r="Z621" s="870">
        <v>0</v>
      </c>
      <c r="AA621" s="870">
        <v>-60712281943.889999</v>
      </c>
      <c r="AB621" s="870">
        <v>0</v>
      </c>
      <c r="AC621" s="870">
        <v>-60712281943.889999</v>
      </c>
      <c r="AD621" s="870">
        <v>0</v>
      </c>
      <c r="AE621" s="870">
        <v>0</v>
      </c>
    </row>
    <row r="622" spans="1:31">
      <c r="A622" s="870" t="s">
        <v>1891</v>
      </c>
      <c r="B622" s="870">
        <v>14</v>
      </c>
      <c r="C622" s="870">
        <v>1410</v>
      </c>
      <c r="D622" s="870">
        <v>141005</v>
      </c>
      <c r="E622" s="870">
        <v>1410059743</v>
      </c>
      <c r="F622" s="870" t="s">
        <v>4702</v>
      </c>
      <c r="G622" s="870">
        <v>3402953544</v>
      </c>
      <c r="H622" s="870">
        <v>0</v>
      </c>
      <c r="I622" s="870">
        <v>0</v>
      </c>
      <c r="J622" s="870">
        <v>-3402953544</v>
      </c>
      <c r="K622" s="870">
        <v>0</v>
      </c>
      <c r="L622" s="870">
        <v>0</v>
      </c>
      <c r="M622" s="870">
        <v>-3402953544</v>
      </c>
      <c r="N622" s="870">
        <v>0</v>
      </c>
      <c r="O622" s="870">
        <v>-3402953544</v>
      </c>
      <c r="P622" s="870">
        <v>-1259092811.28</v>
      </c>
      <c r="Q622" s="870">
        <v>0</v>
      </c>
      <c r="R622" s="870">
        <v>0</v>
      </c>
      <c r="S622" s="870">
        <v>0</v>
      </c>
      <c r="T622" s="870">
        <v>0</v>
      </c>
      <c r="U622" s="870">
        <v>0</v>
      </c>
      <c r="V622" s="870">
        <v>0</v>
      </c>
      <c r="W622" s="870">
        <v>0</v>
      </c>
      <c r="X622" s="870">
        <v>-1259092811.28</v>
      </c>
      <c r="Y622" s="870">
        <v>0.37</v>
      </c>
      <c r="Z622" s="870">
        <v>0</v>
      </c>
      <c r="AA622" s="870">
        <v>-1259092811.28</v>
      </c>
      <c r="AB622" s="870">
        <v>0</v>
      </c>
      <c r="AC622" s="870">
        <v>-1259092811.28</v>
      </c>
      <c r="AD622" s="870">
        <v>0</v>
      </c>
      <c r="AE622" s="870">
        <v>0</v>
      </c>
    </row>
    <row r="623" spans="1:31">
      <c r="A623" s="870" t="s">
        <v>1891</v>
      </c>
      <c r="B623" s="870">
        <v>14</v>
      </c>
      <c r="C623" s="870">
        <v>1410</v>
      </c>
      <c r="D623" s="870">
        <v>141005</v>
      </c>
      <c r="E623" s="870">
        <v>1410059745</v>
      </c>
      <c r="F623" s="870" t="s">
        <v>4703</v>
      </c>
      <c r="G623" s="870">
        <v>261174704184</v>
      </c>
      <c r="H623" s="870">
        <v>0</v>
      </c>
      <c r="I623" s="870">
        <v>0</v>
      </c>
      <c r="J623" s="870">
        <v>-261174704184</v>
      </c>
      <c r="K623" s="870">
        <v>0</v>
      </c>
      <c r="L623" s="870">
        <v>0</v>
      </c>
      <c r="M623" s="870">
        <v>-261174704184</v>
      </c>
      <c r="N623" s="870">
        <v>0</v>
      </c>
      <c r="O623" s="870">
        <v>-261174704184</v>
      </c>
      <c r="P623" s="870">
        <v>-96634640548.080002</v>
      </c>
      <c r="Q623" s="870">
        <v>0</v>
      </c>
      <c r="R623" s="870">
        <v>0</v>
      </c>
      <c r="S623" s="870">
        <v>0</v>
      </c>
      <c r="T623" s="870">
        <v>0</v>
      </c>
      <c r="U623" s="870">
        <v>0</v>
      </c>
      <c r="V623" s="870">
        <v>0</v>
      </c>
      <c r="W623" s="870">
        <v>0</v>
      </c>
      <c r="X623" s="870">
        <v>-96634640548.080002</v>
      </c>
      <c r="Y623" s="870">
        <v>0.37</v>
      </c>
      <c r="Z623" s="870">
        <v>0</v>
      </c>
      <c r="AA623" s="870">
        <v>-96634640548.080002</v>
      </c>
      <c r="AB623" s="870">
        <v>0</v>
      </c>
      <c r="AC623" s="870">
        <v>-96634640548.080002</v>
      </c>
      <c r="AD623" s="870">
        <v>0</v>
      </c>
      <c r="AE623" s="870">
        <v>0</v>
      </c>
    </row>
    <row r="624" spans="1:31">
      <c r="A624" s="870" t="s">
        <v>1891</v>
      </c>
      <c r="B624" s="870">
        <v>14</v>
      </c>
      <c r="C624" s="870">
        <v>1410</v>
      </c>
      <c r="D624" s="870">
        <v>141005</v>
      </c>
      <c r="E624" s="870">
        <v>1410059746</v>
      </c>
      <c r="F624" s="870" t="s">
        <v>4704</v>
      </c>
      <c r="G624" s="870">
        <v>1697351361745</v>
      </c>
      <c r="H624" s="870">
        <v>0</v>
      </c>
      <c r="I624" s="870">
        <v>0</v>
      </c>
      <c r="J624" s="870">
        <v>-1697351361745</v>
      </c>
      <c r="K624" s="870">
        <v>0</v>
      </c>
      <c r="L624" s="870">
        <v>0</v>
      </c>
      <c r="M624" s="870">
        <v>-1697351361745</v>
      </c>
      <c r="N624" s="870">
        <v>0</v>
      </c>
      <c r="O624" s="870">
        <v>-1697351361745</v>
      </c>
      <c r="P624" s="870">
        <v>-628020003845.65002</v>
      </c>
      <c r="Q624" s="870">
        <v>0</v>
      </c>
      <c r="R624" s="870">
        <v>0</v>
      </c>
      <c r="S624" s="870">
        <v>0</v>
      </c>
      <c r="T624" s="870">
        <v>0</v>
      </c>
      <c r="U624" s="870">
        <v>0</v>
      </c>
      <c r="V624" s="870">
        <v>0</v>
      </c>
      <c r="W624" s="870">
        <v>0</v>
      </c>
      <c r="X624" s="870">
        <v>-628020003845.65002</v>
      </c>
      <c r="Y624" s="870">
        <v>0.37</v>
      </c>
      <c r="Z624" s="870">
        <v>0</v>
      </c>
      <c r="AA624" s="870">
        <v>-628020003845.65002</v>
      </c>
      <c r="AB624" s="870">
        <v>0</v>
      </c>
      <c r="AC624" s="870">
        <v>-628020003845.65002</v>
      </c>
      <c r="AD624" s="870">
        <v>0</v>
      </c>
      <c r="AE624" s="870">
        <v>0</v>
      </c>
    </row>
    <row r="625" spans="1:31">
      <c r="A625" s="870" t="s">
        <v>1891</v>
      </c>
      <c r="B625" s="870">
        <v>14</v>
      </c>
      <c r="C625" s="870">
        <v>1410</v>
      </c>
      <c r="D625" s="870">
        <v>141005</v>
      </c>
      <c r="E625" s="870">
        <v>1410059748</v>
      </c>
      <c r="F625" s="870" t="s">
        <v>4705</v>
      </c>
      <c r="G625" s="870">
        <v>635616752</v>
      </c>
      <c r="H625" s="870">
        <v>0</v>
      </c>
      <c r="I625" s="870">
        <v>0</v>
      </c>
      <c r="J625" s="870">
        <v>-635616752</v>
      </c>
      <c r="K625" s="870">
        <v>0</v>
      </c>
      <c r="L625" s="870">
        <v>0</v>
      </c>
      <c r="M625" s="870">
        <v>-635616752</v>
      </c>
      <c r="N625" s="870">
        <v>0</v>
      </c>
      <c r="O625" s="870">
        <v>-635616752</v>
      </c>
      <c r="P625" s="870">
        <v>-235178198.24000001</v>
      </c>
      <c r="Q625" s="870">
        <v>0</v>
      </c>
      <c r="R625" s="870">
        <v>0</v>
      </c>
      <c r="S625" s="870">
        <v>0</v>
      </c>
      <c r="T625" s="870">
        <v>0</v>
      </c>
      <c r="U625" s="870">
        <v>0</v>
      </c>
      <c r="V625" s="870">
        <v>0</v>
      </c>
      <c r="W625" s="870">
        <v>0</v>
      </c>
      <c r="X625" s="870">
        <v>-235178198.24000001</v>
      </c>
      <c r="Y625" s="870">
        <v>0.37</v>
      </c>
      <c r="Z625" s="870">
        <v>0</v>
      </c>
      <c r="AA625" s="870">
        <v>-235178198.24000001</v>
      </c>
      <c r="AB625" s="870">
        <v>0</v>
      </c>
      <c r="AC625" s="870">
        <v>-235178198.24000001</v>
      </c>
      <c r="AD625" s="870">
        <v>0</v>
      </c>
      <c r="AE625" s="870">
        <v>0</v>
      </c>
    </row>
    <row r="626" spans="1:31">
      <c r="A626" s="870" t="s">
        <v>1852</v>
      </c>
      <c r="B626" s="870">
        <v>14</v>
      </c>
      <c r="C626" s="870">
        <v>1410</v>
      </c>
      <c r="D626" s="870">
        <v>141005</v>
      </c>
      <c r="E626" s="870">
        <v>1410059800</v>
      </c>
      <c r="F626" s="870" t="s">
        <v>4013</v>
      </c>
      <c r="G626" s="870">
        <v>-6422163242</v>
      </c>
      <c r="H626" s="870">
        <v>0</v>
      </c>
      <c r="I626" s="870">
        <v>-6422163242.3299999</v>
      </c>
      <c r="J626" s="870">
        <v>-0.32999992370605469</v>
      </c>
      <c r="K626" s="870">
        <v>0</v>
      </c>
      <c r="L626" s="870">
        <v>0</v>
      </c>
      <c r="M626" s="870">
        <v>-0.32999992370605469</v>
      </c>
      <c r="N626" s="870">
        <v>0</v>
      </c>
      <c r="O626" s="870">
        <v>-0.32999992370605469</v>
      </c>
      <c r="P626" s="870">
        <v>-0.12209997177124023</v>
      </c>
      <c r="Q626" s="870">
        <v>0</v>
      </c>
      <c r="R626" s="870">
        <v>0</v>
      </c>
      <c r="S626" s="870">
        <v>0</v>
      </c>
      <c r="T626" s="870">
        <v>0</v>
      </c>
      <c r="U626" s="870">
        <v>0</v>
      </c>
      <c r="V626" s="870">
        <v>0</v>
      </c>
      <c r="W626" s="870">
        <v>0</v>
      </c>
      <c r="X626" s="870">
        <v>-0.12209997177124023</v>
      </c>
      <c r="Y626" s="870">
        <v>0.37</v>
      </c>
      <c r="Z626" s="870">
        <v>0</v>
      </c>
      <c r="AA626" s="870">
        <v>-0.12209997177124023</v>
      </c>
      <c r="AB626" s="870">
        <v>0</v>
      </c>
      <c r="AC626" s="870">
        <v>-0.12209997177124023</v>
      </c>
      <c r="AD626" s="870">
        <v>0</v>
      </c>
      <c r="AE626" s="870">
        <v>0</v>
      </c>
    </row>
    <row r="627" spans="1:31">
      <c r="A627" s="870" t="s">
        <v>1852</v>
      </c>
      <c r="B627" s="870">
        <v>14</v>
      </c>
      <c r="C627" s="870">
        <v>1410</v>
      </c>
      <c r="D627" s="870">
        <v>141005</v>
      </c>
      <c r="E627" s="870">
        <v>1410059801</v>
      </c>
      <c r="F627" s="870" t="s">
        <v>4025</v>
      </c>
      <c r="G627" s="870">
        <v>-463171834902</v>
      </c>
      <c r="H627" s="870">
        <v>0</v>
      </c>
      <c r="I627" s="870">
        <v>-463171834901.70001</v>
      </c>
      <c r="J627" s="870">
        <v>0.29998779296875</v>
      </c>
      <c r="K627" s="870">
        <v>0</v>
      </c>
      <c r="L627" s="870">
        <v>0.29998779296875</v>
      </c>
      <c r="M627" s="870">
        <v>0</v>
      </c>
      <c r="N627" s="870">
        <v>0</v>
      </c>
      <c r="O627" s="870">
        <v>0.29998779296875</v>
      </c>
      <c r="P627" s="870">
        <v>0.1109954833984375</v>
      </c>
      <c r="Q627" s="870">
        <v>0</v>
      </c>
      <c r="R627" s="870">
        <v>0</v>
      </c>
      <c r="S627" s="870">
        <v>0</v>
      </c>
      <c r="T627" s="870">
        <v>0</v>
      </c>
      <c r="U627" s="870">
        <v>0</v>
      </c>
      <c r="V627" s="870">
        <v>0</v>
      </c>
      <c r="W627" s="870">
        <v>0</v>
      </c>
      <c r="X627" s="870">
        <v>0.1109954833984375</v>
      </c>
      <c r="Y627" s="870">
        <v>0.37</v>
      </c>
      <c r="Z627" s="870">
        <v>0.1109954833984375</v>
      </c>
      <c r="AA627" s="870">
        <v>0</v>
      </c>
      <c r="AB627" s="870">
        <v>0.1109954833984375</v>
      </c>
      <c r="AC627" s="870">
        <v>0</v>
      </c>
      <c r="AD627" s="870">
        <v>0</v>
      </c>
      <c r="AE627" s="870">
        <v>0</v>
      </c>
    </row>
    <row r="628" spans="1:31">
      <c r="A628" s="870" t="s">
        <v>1852</v>
      </c>
      <c r="B628" s="870">
        <v>14</v>
      </c>
      <c r="C628" s="870">
        <v>1410</v>
      </c>
      <c r="D628" s="870">
        <v>141005</v>
      </c>
      <c r="E628" s="870">
        <v>1410059802</v>
      </c>
      <c r="F628" s="870" t="s">
        <v>659</v>
      </c>
      <c r="G628" s="870">
        <v>464154086753</v>
      </c>
      <c r="H628" s="870">
        <v>0</v>
      </c>
      <c r="I628" s="870">
        <v>464154086753.19</v>
      </c>
      <c r="J628" s="870">
        <v>0.19000244140625</v>
      </c>
      <c r="K628" s="870">
        <v>0</v>
      </c>
      <c r="L628" s="870">
        <v>0.19000244140625</v>
      </c>
      <c r="M628" s="870">
        <v>0</v>
      </c>
      <c r="N628" s="870">
        <v>0</v>
      </c>
      <c r="O628" s="870">
        <v>0.19000244140625</v>
      </c>
      <c r="P628" s="870">
        <v>7.0300903320312497E-2</v>
      </c>
      <c r="Q628" s="870">
        <v>0</v>
      </c>
      <c r="R628" s="870">
        <v>0</v>
      </c>
      <c r="S628" s="870">
        <v>0</v>
      </c>
      <c r="T628" s="870">
        <v>0</v>
      </c>
      <c r="U628" s="870">
        <v>0</v>
      </c>
      <c r="V628" s="870">
        <v>0</v>
      </c>
      <c r="W628" s="870">
        <v>0</v>
      </c>
      <c r="X628" s="870">
        <v>7.0300903320312497E-2</v>
      </c>
      <c r="Y628" s="870">
        <v>0.37</v>
      </c>
      <c r="Z628" s="870">
        <v>7.0300903320312497E-2</v>
      </c>
      <c r="AA628" s="870">
        <v>0</v>
      </c>
      <c r="AB628" s="870">
        <v>7.0300903320312497E-2</v>
      </c>
      <c r="AC628" s="870">
        <v>0</v>
      </c>
      <c r="AD628" s="870">
        <v>0</v>
      </c>
      <c r="AE628" s="870">
        <v>0</v>
      </c>
    </row>
    <row r="629" spans="1:31">
      <c r="A629" s="870" t="s">
        <v>1852</v>
      </c>
      <c r="B629" s="870">
        <v>14</v>
      </c>
      <c r="C629" s="870">
        <v>1410</v>
      </c>
      <c r="D629" s="870">
        <v>141005</v>
      </c>
      <c r="E629" s="870">
        <v>1410059803</v>
      </c>
      <c r="F629" s="870" t="s">
        <v>660</v>
      </c>
      <c r="G629" s="870">
        <v>-94207152504</v>
      </c>
      <c r="H629" s="870">
        <v>0</v>
      </c>
      <c r="I629" s="870">
        <v>-94207152504.460007</v>
      </c>
      <c r="J629" s="870">
        <v>-0.4600067138671875</v>
      </c>
      <c r="K629" s="870">
        <v>0</v>
      </c>
      <c r="L629" s="870">
        <v>0</v>
      </c>
      <c r="M629" s="870">
        <v>-0.4600067138671875</v>
      </c>
      <c r="N629" s="870">
        <v>0</v>
      </c>
      <c r="O629" s="870">
        <v>-0.4600067138671875</v>
      </c>
      <c r="P629" s="870">
        <v>-0.17020248413085937</v>
      </c>
      <c r="Q629" s="870">
        <v>0</v>
      </c>
      <c r="R629" s="870">
        <v>0</v>
      </c>
      <c r="S629" s="870">
        <v>0</v>
      </c>
      <c r="T629" s="870">
        <v>0</v>
      </c>
      <c r="U629" s="870">
        <v>0</v>
      </c>
      <c r="V629" s="870">
        <v>0</v>
      </c>
      <c r="W629" s="870">
        <v>0</v>
      </c>
      <c r="X629" s="870">
        <v>-0.17020248413085937</v>
      </c>
      <c r="Y629" s="870">
        <v>0.37</v>
      </c>
      <c r="Z629" s="870">
        <v>0</v>
      </c>
      <c r="AA629" s="870">
        <v>-0.17020248413085937</v>
      </c>
      <c r="AB629" s="870">
        <v>0</v>
      </c>
      <c r="AC629" s="870">
        <v>-0.17020248413085937</v>
      </c>
      <c r="AD629" s="870">
        <v>0</v>
      </c>
      <c r="AE629" s="870">
        <v>0</v>
      </c>
    </row>
    <row r="630" spans="1:31">
      <c r="A630" s="870" t="s">
        <v>1852</v>
      </c>
      <c r="B630" s="870">
        <v>14</v>
      </c>
      <c r="C630" s="870">
        <v>1410</v>
      </c>
      <c r="D630" s="870">
        <v>141005</v>
      </c>
      <c r="E630" s="870">
        <v>1410059804</v>
      </c>
      <c r="F630" s="870" t="s">
        <v>4026</v>
      </c>
      <c r="G630" s="870">
        <v>30571017832</v>
      </c>
      <c r="H630" s="870">
        <v>0</v>
      </c>
      <c r="I630" s="870">
        <v>30571017832</v>
      </c>
      <c r="J630" s="870">
        <v>0</v>
      </c>
      <c r="K630" s="870">
        <v>0</v>
      </c>
      <c r="L630" s="870">
        <v>0</v>
      </c>
      <c r="M630" s="870">
        <v>0</v>
      </c>
      <c r="N630" s="870">
        <v>0</v>
      </c>
      <c r="O630" s="870">
        <v>0</v>
      </c>
      <c r="P630" s="870">
        <v>0</v>
      </c>
      <c r="Q630" s="870">
        <v>0</v>
      </c>
      <c r="R630" s="870">
        <v>0</v>
      </c>
      <c r="S630" s="870">
        <v>0</v>
      </c>
      <c r="T630" s="870">
        <v>0</v>
      </c>
      <c r="U630" s="870">
        <v>0</v>
      </c>
      <c r="V630" s="870">
        <v>0</v>
      </c>
      <c r="W630" s="870">
        <v>0</v>
      </c>
      <c r="X630" s="870">
        <v>0</v>
      </c>
      <c r="Y630" s="870">
        <v>0</v>
      </c>
      <c r="Z630" s="870">
        <v>0</v>
      </c>
      <c r="AA630" s="870">
        <v>0</v>
      </c>
      <c r="AB630" s="870">
        <v>0</v>
      </c>
      <c r="AC630" s="870">
        <v>0</v>
      </c>
      <c r="AD630" s="870">
        <v>0</v>
      </c>
      <c r="AE630" s="870">
        <v>0</v>
      </c>
    </row>
    <row r="631" spans="1:31">
      <c r="A631" s="870" t="s">
        <v>1852</v>
      </c>
      <c r="B631" s="870">
        <v>14</v>
      </c>
      <c r="C631" s="870">
        <v>1410</v>
      </c>
      <c r="D631" s="870">
        <v>141005</v>
      </c>
      <c r="E631" s="870">
        <v>1410059805</v>
      </c>
      <c r="F631" s="870" t="s">
        <v>661</v>
      </c>
      <c r="G631" s="870">
        <v>43941593391</v>
      </c>
      <c r="H631" s="870">
        <v>0</v>
      </c>
      <c r="I631" s="870">
        <v>43941593390.709999</v>
      </c>
      <c r="J631" s="870">
        <v>-0.29000091552734375</v>
      </c>
      <c r="K631" s="870">
        <v>0</v>
      </c>
      <c r="L631" s="870">
        <v>0</v>
      </c>
      <c r="M631" s="870">
        <v>-0.29000091552734375</v>
      </c>
      <c r="N631" s="870">
        <v>0</v>
      </c>
      <c r="O631" s="870">
        <v>-0.29000091552734375</v>
      </c>
      <c r="P631" s="870">
        <v>-0.10730033874511719</v>
      </c>
      <c r="Q631" s="870">
        <v>0</v>
      </c>
      <c r="R631" s="870">
        <v>0</v>
      </c>
      <c r="S631" s="870">
        <v>0</v>
      </c>
      <c r="T631" s="870">
        <v>0</v>
      </c>
      <c r="U631" s="870">
        <v>0</v>
      </c>
      <c r="V631" s="870">
        <v>0</v>
      </c>
      <c r="W631" s="870">
        <v>0</v>
      </c>
      <c r="X631" s="870">
        <v>-0.10730033874511719</v>
      </c>
      <c r="Y631" s="870">
        <v>0.37</v>
      </c>
      <c r="Z631" s="870">
        <v>0</v>
      </c>
      <c r="AA631" s="870">
        <v>-0.10730033874511719</v>
      </c>
      <c r="AB631" s="870">
        <v>0</v>
      </c>
      <c r="AC631" s="870">
        <v>-0.10730033874511719</v>
      </c>
      <c r="AD631" s="870">
        <v>0</v>
      </c>
      <c r="AE631" s="870">
        <v>0</v>
      </c>
    </row>
    <row r="632" spans="1:31">
      <c r="A632" s="870" t="s">
        <v>1852</v>
      </c>
      <c r="B632" s="870">
        <v>14</v>
      </c>
      <c r="C632" s="870">
        <v>1410</v>
      </c>
      <c r="D632" s="870">
        <v>141005</v>
      </c>
      <c r="E632" s="870">
        <v>1410059806</v>
      </c>
      <c r="F632" s="870" t="s">
        <v>662</v>
      </c>
      <c r="G632" s="870">
        <v>-939796975839</v>
      </c>
      <c r="H632" s="870">
        <v>0</v>
      </c>
      <c r="I632" s="870">
        <v>-939796975838.58997</v>
      </c>
      <c r="J632" s="870">
        <v>0.4100341796875</v>
      </c>
      <c r="K632" s="870">
        <v>0</v>
      </c>
      <c r="L632" s="870">
        <v>0.4100341796875</v>
      </c>
      <c r="M632" s="870">
        <v>0</v>
      </c>
      <c r="N632" s="870">
        <v>0</v>
      </c>
      <c r="O632" s="870">
        <v>0.4100341796875</v>
      </c>
      <c r="P632" s="870">
        <v>0.15171264648437499</v>
      </c>
      <c r="Q632" s="870">
        <v>0</v>
      </c>
      <c r="R632" s="870">
        <v>0</v>
      </c>
      <c r="S632" s="870">
        <v>0</v>
      </c>
      <c r="T632" s="870">
        <v>0</v>
      </c>
      <c r="U632" s="870">
        <v>0</v>
      </c>
      <c r="V632" s="870">
        <v>0</v>
      </c>
      <c r="W632" s="870">
        <v>0</v>
      </c>
      <c r="X632" s="870">
        <v>0.15171264648437499</v>
      </c>
      <c r="Y632" s="870">
        <v>0.37</v>
      </c>
      <c r="Z632" s="870">
        <v>0.15171264648437499</v>
      </c>
      <c r="AA632" s="870">
        <v>0</v>
      </c>
      <c r="AB632" s="870">
        <v>0.15171264648437499</v>
      </c>
      <c r="AC632" s="870">
        <v>0</v>
      </c>
      <c r="AD632" s="870">
        <v>0</v>
      </c>
      <c r="AE632" s="870">
        <v>0</v>
      </c>
    </row>
    <row r="633" spans="1:31">
      <c r="A633" s="870" t="s">
        <v>1891</v>
      </c>
      <c r="B633" s="870">
        <v>14</v>
      </c>
      <c r="C633" s="870">
        <v>1410</v>
      </c>
      <c r="D633" s="870">
        <v>141005</v>
      </c>
      <c r="E633" s="870">
        <v>1410059808</v>
      </c>
      <c r="F633" s="870" t="s">
        <v>663</v>
      </c>
      <c r="G633" s="870">
        <v>-19100493573</v>
      </c>
      <c r="H633" s="870">
        <v>0</v>
      </c>
      <c r="I633" s="870">
        <v>-19100493572.869999</v>
      </c>
      <c r="J633" s="870">
        <v>0.13000106811523438</v>
      </c>
      <c r="K633" s="870">
        <v>0</v>
      </c>
      <c r="L633" s="870">
        <v>0.13000106811523438</v>
      </c>
      <c r="M633" s="870">
        <v>0</v>
      </c>
      <c r="N633" s="870">
        <v>0</v>
      </c>
      <c r="O633" s="870">
        <v>0.13000106811523438</v>
      </c>
      <c r="P633" s="870">
        <v>4.8100395202636717E-2</v>
      </c>
      <c r="Q633" s="870">
        <v>0</v>
      </c>
      <c r="R633" s="870">
        <v>0</v>
      </c>
      <c r="S633" s="870">
        <v>0</v>
      </c>
      <c r="T633" s="870">
        <v>0</v>
      </c>
      <c r="U633" s="870">
        <v>0</v>
      </c>
      <c r="V633" s="870">
        <v>0</v>
      </c>
      <c r="W633" s="870">
        <v>0</v>
      </c>
      <c r="X633" s="870">
        <v>4.8100395202636717E-2</v>
      </c>
      <c r="Y633" s="870">
        <v>0.37</v>
      </c>
      <c r="Z633" s="870">
        <v>4.8100395202636717E-2</v>
      </c>
      <c r="AA633" s="870">
        <v>0</v>
      </c>
      <c r="AB633" s="870">
        <v>4.8100395202636717E-2</v>
      </c>
      <c r="AC633" s="870">
        <v>0</v>
      </c>
      <c r="AD633" s="870">
        <v>0</v>
      </c>
      <c r="AE633" s="870">
        <v>0</v>
      </c>
    </row>
    <row r="634" spans="1:31">
      <c r="A634" s="870" t="s">
        <v>1852</v>
      </c>
      <c r="B634" s="870">
        <v>14</v>
      </c>
      <c r="C634" s="870">
        <v>1410</v>
      </c>
      <c r="D634" s="870">
        <v>141005</v>
      </c>
      <c r="E634" s="870">
        <v>1410059809</v>
      </c>
      <c r="F634" s="870" t="s">
        <v>631</v>
      </c>
      <c r="G634" s="870">
        <v>194437721</v>
      </c>
      <c r="H634" s="870">
        <v>0</v>
      </c>
      <c r="I634" s="870">
        <v>194437720.91999999</v>
      </c>
      <c r="J634" s="870">
        <v>-8.0000013113021851E-2</v>
      </c>
      <c r="K634" s="870">
        <v>0</v>
      </c>
      <c r="L634" s="870">
        <v>0</v>
      </c>
      <c r="M634" s="870">
        <v>-8.0000013113021851E-2</v>
      </c>
      <c r="N634" s="870">
        <v>0</v>
      </c>
      <c r="O634" s="870">
        <v>-8.0000013113021851E-2</v>
      </c>
      <c r="P634" s="870">
        <v>-2.9600004851818084E-2</v>
      </c>
      <c r="Q634" s="870">
        <v>0</v>
      </c>
      <c r="R634" s="870">
        <v>0</v>
      </c>
      <c r="S634" s="870">
        <v>0</v>
      </c>
      <c r="T634" s="870">
        <v>0</v>
      </c>
      <c r="U634" s="870">
        <v>0</v>
      </c>
      <c r="V634" s="870">
        <v>0</v>
      </c>
      <c r="W634" s="870">
        <v>0</v>
      </c>
      <c r="X634" s="870">
        <v>-2.9600004851818084E-2</v>
      </c>
      <c r="Y634" s="870">
        <v>0.37</v>
      </c>
      <c r="Z634" s="870">
        <v>0</v>
      </c>
      <c r="AA634" s="870">
        <v>-2.9600004851818084E-2</v>
      </c>
      <c r="AB634" s="870">
        <v>0</v>
      </c>
      <c r="AC634" s="870">
        <v>-2.9600004851818084E-2</v>
      </c>
      <c r="AD634" s="870">
        <v>0</v>
      </c>
      <c r="AE634" s="870">
        <v>0</v>
      </c>
    </row>
    <row r="635" spans="1:31">
      <c r="A635" s="870" t="s">
        <v>1852</v>
      </c>
      <c r="B635" s="870">
        <v>14</v>
      </c>
      <c r="C635" s="870">
        <v>1410</v>
      </c>
      <c r="D635" s="870">
        <v>141005</v>
      </c>
      <c r="E635" s="870">
        <v>1410059810</v>
      </c>
      <c r="F635" s="870" t="s">
        <v>664</v>
      </c>
      <c r="G635" s="870">
        <v>385496008574</v>
      </c>
      <c r="H635" s="870">
        <v>0</v>
      </c>
      <c r="I635" s="870">
        <v>385496008573.75</v>
      </c>
      <c r="J635" s="870">
        <v>-0.25</v>
      </c>
      <c r="K635" s="870">
        <v>0</v>
      </c>
      <c r="L635" s="870">
        <v>0</v>
      </c>
      <c r="M635" s="870">
        <v>-0.25</v>
      </c>
      <c r="N635" s="870">
        <v>0</v>
      </c>
      <c r="O635" s="870">
        <v>-0.25</v>
      </c>
      <c r="P635" s="870">
        <v>-9.2499999999999999E-2</v>
      </c>
      <c r="Q635" s="870">
        <v>0</v>
      </c>
      <c r="R635" s="870">
        <v>0</v>
      </c>
      <c r="S635" s="870">
        <v>0</v>
      </c>
      <c r="T635" s="870">
        <v>0</v>
      </c>
      <c r="U635" s="870">
        <v>0</v>
      </c>
      <c r="V635" s="870">
        <v>0</v>
      </c>
      <c r="W635" s="870">
        <v>0</v>
      </c>
      <c r="X635" s="870">
        <v>-9.2499999999999999E-2</v>
      </c>
      <c r="Y635" s="870">
        <v>0.37</v>
      </c>
      <c r="Z635" s="870">
        <v>0</v>
      </c>
      <c r="AA635" s="870">
        <v>-9.2499999999999999E-2</v>
      </c>
      <c r="AB635" s="870">
        <v>0</v>
      </c>
      <c r="AC635" s="870">
        <v>-9.2499999999999999E-2</v>
      </c>
      <c r="AD635" s="870">
        <v>0</v>
      </c>
      <c r="AE635" s="870">
        <v>0</v>
      </c>
    </row>
    <row r="636" spans="1:31">
      <c r="A636" s="870" t="s">
        <v>1852</v>
      </c>
      <c r="B636" s="870">
        <v>14</v>
      </c>
      <c r="C636" s="870">
        <v>1410</v>
      </c>
      <c r="D636" s="870">
        <v>141005</v>
      </c>
      <c r="E636" s="870">
        <v>1410059811</v>
      </c>
      <c r="F636" s="870" t="s">
        <v>627</v>
      </c>
      <c r="G636" s="870">
        <v>-1036154452393</v>
      </c>
      <c r="H636" s="870">
        <v>0</v>
      </c>
      <c r="I636" s="870">
        <v>-1036154452393.17</v>
      </c>
      <c r="J636" s="870">
        <v>-0.1700439453125</v>
      </c>
      <c r="K636" s="870">
        <v>0</v>
      </c>
      <c r="L636" s="870">
        <v>0</v>
      </c>
      <c r="M636" s="870">
        <v>-0.1700439453125</v>
      </c>
      <c r="N636" s="870">
        <v>0</v>
      </c>
      <c r="O636" s="870">
        <v>-0.1700439453125</v>
      </c>
      <c r="P636" s="870">
        <v>-6.2916259765624996E-2</v>
      </c>
      <c r="Q636" s="870">
        <v>0</v>
      </c>
      <c r="R636" s="870">
        <v>0</v>
      </c>
      <c r="S636" s="870">
        <v>0</v>
      </c>
      <c r="T636" s="870">
        <v>0</v>
      </c>
      <c r="U636" s="870">
        <v>0</v>
      </c>
      <c r="V636" s="870">
        <v>0</v>
      </c>
      <c r="W636" s="870">
        <v>0</v>
      </c>
      <c r="X636" s="870">
        <v>-6.2916259765624996E-2</v>
      </c>
      <c r="Y636" s="870">
        <v>0.37</v>
      </c>
      <c r="Z636" s="870">
        <v>0</v>
      </c>
      <c r="AA636" s="870">
        <v>-6.2916259765624996E-2</v>
      </c>
      <c r="AB636" s="870">
        <v>0</v>
      </c>
      <c r="AC636" s="870">
        <v>-6.2916259765624996E-2</v>
      </c>
      <c r="AD636" s="870">
        <v>0</v>
      </c>
      <c r="AE636" s="870">
        <v>0</v>
      </c>
    </row>
    <row r="637" spans="1:31">
      <c r="A637" s="870" t="s">
        <v>1852</v>
      </c>
      <c r="B637" s="870">
        <v>14</v>
      </c>
      <c r="C637" s="870">
        <v>1410</v>
      </c>
      <c r="D637" s="870">
        <v>141005</v>
      </c>
      <c r="E637" s="870">
        <v>1410059812</v>
      </c>
      <c r="F637" s="870" t="s">
        <v>4027</v>
      </c>
      <c r="G637" s="870">
        <v>-100325581508</v>
      </c>
      <c r="H637" s="870">
        <v>0</v>
      </c>
      <c r="I637" s="870">
        <v>-100325581508.21001</v>
      </c>
      <c r="J637" s="870">
        <v>-0.2100067138671875</v>
      </c>
      <c r="K637" s="870">
        <v>0</v>
      </c>
      <c r="L637" s="870">
        <v>0</v>
      </c>
      <c r="M637" s="870">
        <v>-0.2100067138671875</v>
      </c>
      <c r="N637" s="870">
        <v>0</v>
      </c>
      <c r="O637" s="870">
        <v>-0.2100067138671875</v>
      </c>
      <c r="P637" s="870">
        <v>-7.7702484130859367E-2</v>
      </c>
      <c r="Q637" s="870">
        <v>0</v>
      </c>
      <c r="R637" s="870">
        <v>0</v>
      </c>
      <c r="S637" s="870">
        <v>0</v>
      </c>
      <c r="T637" s="870">
        <v>0</v>
      </c>
      <c r="U637" s="870">
        <v>0</v>
      </c>
      <c r="V637" s="870">
        <v>0</v>
      </c>
      <c r="W637" s="870">
        <v>0</v>
      </c>
      <c r="X637" s="870">
        <v>-7.7702484130859367E-2</v>
      </c>
      <c r="Y637" s="870">
        <v>0.36999999999999994</v>
      </c>
      <c r="Z637" s="870">
        <v>0</v>
      </c>
      <c r="AA637" s="870">
        <v>-7.7702484130859367E-2</v>
      </c>
      <c r="AB637" s="870">
        <v>0</v>
      </c>
      <c r="AC637" s="870">
        <v>-7.7702484130859367E-2</v>
      </c>
      <c r="AD637" s="870">
        <v>0</v>
      </c>
      <c r="AE637" s="870">
        <v>0</v>
      </c>
    </row>
    <row r="638" spans="1:31">
      <c r="A638" s="870" t="s">
        <v>1852</v>
      </c>
      <c r="B638" s="870">
        <v>14</v>
      </c>
      <c r="C638" s="870">
        <v>1410</v>
      </c>
      <c r="D638" s="870">
        <v>141005</v>
      </c>
      <c r="E638" s="870">
        <v>1410059813</v>
      </c>
      <c r="F638" s="870" t="s">
        <v>639</v>
      </c>
      <c r="G638" s="870">
        <v>100226738784</v>
      </c>
      <c r="H638" s="870">
        <v>0</v>
      </c>
      <c r="I638" s="870">
        <v>100226738784</v>
      </c>
      <c r="J638" s="870">
        <v>0</v>
      </c>
      <c r="K638" s="870">
        <v>0</v>
      </c>
      <c r="L638" s="870">
        <v>0</v>
      </c>
      <c r="M638" s="870">
        <v>0</v>
      </c>
      <c r="N638" s="870">
        <v>0</v>
      </c>
      <c r="O638" s="870">
        <v>0</v>
      </c>
      <c r="P638" s="870">
        <v>0</v>
      </c>
      <c r="Q638" s="870">
        <v>0</v>
      </c>
      <c r="R638" s="870">
        <v>0</v>
      </c>
      <c r="S638" s="870">
        <v>0</v>
      </c>
      <c r="T638" s="870">
        <v>0</v>
      </c>
      <c r="U638" s="870">
        <v>0</v>
      </c>
      <c r="V638" s="870">
        <v>0</v>
      </c>
      <c r="W638" s="870">
        <v>0</v>
      </c>
      <c r="X638" s="870">
        <v>0</v>
      </c>
      <c r="Y638" s="870">
        <v>0</v>
      </c>
      <c r="Z638" s="870">
        <v>0</v>
      </c>
      <c r="AA638" s="870">
        <v>0</v>
      </c>
      <c r="AB638" s="870">
        <v>0</v>
      </c>
      <c r="AC638" s="870">
        <v>0</v>
      </c>
      <c r="AD638" s="870">
        <v>0</v>
      </c>
      <c r="AE638" s="870">
        <v>0</v>
      </c>
    </row>
    <row r="639" spans="1:31">
      <c r="A639" s="870" t="s">
        <v>1852</v>
      </c>
      <c r="B639" s="870">
        <v>14</v>
      </c>
      <c r="C639" s="870">
        <v>1410</v>
      </c>
      <c r="D639" s="870">
        <v>141005</v>
      </c>
      <c r="E639" s="870">
        <v>1410059814</v>
      </c>
      <c r="F639" s="870" t="s">
        <v>630</v>
      </c>
      <c r="G639" s="870">
        <v>-48187306857</v>
      </c>
      <c r="H639" s="870">
        <v>0</v>
      </c>
      <c r="I639" s="870">
        <v>-48187306856.709999</v>
      </c>
      <c r="J639" s="870">
        <v>0.29000091552734375</v>
      </c>
      <c r="K639" s="870">
        <v>0</v>
      </c>
      <c r="L639" s="870">
        <v>0.29000091552734375</v>
      </c>
      <c r="M639" s="870">
        <v>0</v>
      </c>
      <c r="N639" s="870">
        <v>0</v>
      </c>
      <c r="O639" s="870">
        <v>0.29000091552734375</v>
      </c>
      <c r="P639" s="870">
        <v>0.10730033874511719</v>
      </c>
      <c r="Q639" s="870">
        <v>0</v>
      </c>
      <c r="R639" s="870">
        <v>0</v>
      </c>
      <c r="S639" s="870">
        <v>0</v>
      </c>
      <c r="T639" s="870">
        <v>0</v>
      </c>
      <c r="U639" s="870">
        <v>0</v>
      </c>
      <c r="V639" s="870">
        <v>0</v>
      </c>
      <c r="W639" s="870">
        <v>0</v>
      </c>
      <c r="X639" s="870">
        <v>0.10730033874511719</v>
      </c>
      <c r="Y639" s="870">
        <v>0.37</v>
      </c>
      <c r="Z639" s="870">
        <v>0.10730033874511719</v>
      </c>
      <c r="AA639" s="870">
        <v>0</v>
      </c>
      <c r="AB639" s="870">
        <v>0.10730033874511719</v>
      </c>
      <c r="AC639" s="870">
        <v>0</v>
      </c>
      <c r="AD639" s="870">
        <v>0</v>
      </c>
      <c r="AE639" s="870">
        <v>0</v>
      </c>
    </row>
    <row r="640" spans="1:31">
      <c r="A640" s="870" t="s">
        <v>1852</v>
      </c>
      <c r="B640" s="870">
        <v>14</v>
      </c>
      <c r="C640" s="870">
        <v>1410</v>
      </c>
      <c r="D640" s="870">
        <v>141005</v>
      </c>
      <c r="E640" s="870">
        <v>1410059815</v>
      </c>
      <c r="F640" s="870" t="s">
        <v>665</v>
      </c>
      <c r="G640" s="870">
        <v>421828215106</v>
      </c>
      <c r="H640" s="870">
        <v>0</v>
      </c>
      <c r="I640" s="870">
        <v>421828215106.21002</v>
      </c>
      <c r="J640" s="870">
        <v>0.21002197265625</v>
      </c>
      <c r="K640" s="870">
        <v>0</v>
      </c>
      <c r="L640" s="870">
        <v>0.21002197265625</v>
      </c>
      <c r="M640" s="870">
        <v>0</v>
      </c>
      <c r="N640" s="870">
        <v>0</v>
      </c>
      <c r="O640" s="870">
        <v>0.21002197265625</v>
      </c>
      <c r="P640" s="870">
        <v>7.7708129882812504E-2</v>
      </c>
      <c r="Q640" s="870">
        <v>0</v>
      </c>
      <c r="R640" s="870">
        <v>0</v>
      </c>
      <c r="S640" s="870">
        <v>0</v>
      </c>
      <c r="T640" s="870">
        <v>0</v>
      </c>
      <c r="U640" s="870">
        <v>0</v>
      </c>
      <c r="V640" s="870">
        <v>0</v>
      </c>
      <c r="W640" s="870">
        <v>0</v>
      </c>
      <c r="X640" s="870">
        <v>7.7708129882812504E-2</v>
      </c>
      <c r="Y640" s="870">
        <v>0.37</v>
      </c>
      <c r="Z640" s="870">
        <v>7.7708129882812504E-2</v>
      </c>
      <c r="AA640" s="870">
        <v>0</v>
      </c>
      <c r="AB640" s="870">
        <v>7.7708129882812504E-2</v>
      </c>
      <c r="AC640" s="870">
        <v>0</v>
      </c>
      <c r="AD640" s="870">
        <v>0</v>
      </c>
      <c r="AE640" s="870">
        <v>0</v>
      </c>
    </row>
    <row r="641" spans="1:31">
      <c r="A641" s="870" t="s">
        <v>1891</v>
      </c>
      <c r="B641" s="870">
        <v>14</v>
      </c>
      <c r="C641" s="870">
        <v>1410</v>
      </c>
      <c r="D641" s="870">
        <v>141005</v>
      </c>
      <c r="E641" s="870">
        <v>1410059817</v>
      </c>
      <c r="F641" s="870" t="s">
        <v>666</v>
      </c>
      <c r="G641" s="870">
        <v>15487860148</v>
      </c>
      <c r="H641" s="870">
        <v>0</v>
      </c>
      <c r="I641" s="870">
        <v>15487860147.530001</v>
      </c>
      <c r="J641" s="870">
        <v>-0.46999931335449219</v>
      </c>
      <c r="K641" s="870">
        <v>0</v>
      </c>
      <c r="L641" s="870">
        <v>0</v>
      </c>
      <c r="M641" s="870">
        <v>-0.46999931335449219</v>
      </c>
      <c r="N641" s="870">
        <v>0</v>
      </c>
      <c r="O641" s="870">
        <v>-0.46999931335449219</v>
      </c>
      <c r="P641" s="870">
        <v>-0.17389974594116211</v>
      </c>
      <c r="Q641" s="870">
        <v>0</v>
      </c>
      <c r="R641" s="870">
        <v>0</v>
      </c>
      <c r="S641" s="870">
        <v>0</v>
      </c>
      <c r="T641" s="870">
        <v>0</v>
      </c>
      <c r="U641" s="870">
        <v>0</v>
      </c>
      <c r="V641" s="870">
        <v>0</v>
      </c>
      <c r="W641" s="870">
        <v>0</v>
      </c>
      <c r="X641" s="870">
        <v>-0.17389974594116211</v>
      </c>
      <c r="Y641" s="870">
        <v>0.37</v>
      </c>
      <c r="Z641" s="870">
        <v>0</v>
      </c>
      <c r="AA641" s="870">
        <v>-0.17389974594116211</v>
      </c>
      <c r="AB641" s="870">
        <v>0</v>
      </c>
      <c r="AC641" s="870">
        <v>-0.17389974594116211</v>
      </c>
      <c r="AD641" s="870">
        <v>0</v>
      </c>
      <c r="AE641" s="870">
        <v>0</v>
      </c>
    </row>
    <row r="642" spans="1:31">
      <c r="A642" s="870" t="s">
        <v>1891</v>
      </c>
      <c r="B642" s="870">
        <v>14</v>
      </c>
      <c r="C642" s="870">
        <v>1410</v>
      </c>
      <c r="D642" s="870">
        <v>141005</v>
      </c>
      <c r="E642" s="870">
        <v>1410059818</v>
      </c>
      <c r="F642" s="870" t="s">
        <v>667</v>
      </c>
      <c r="G642" s="870">
        <v>-50883880612</v>
      </c>
      <c r="H642" s="870">
        <v>0</v>
      </c>
      <c r="I642" s="870">
        <v>-50883880611.809998</v>
      </c>
      <c r="J642" s="870">
        <v>0.19000244140625</v>
      </c>
      <c r="K642" s="870">
        <v>0</v>
      </c>
      <c r="L642" s="870">
        <v>0.19000244140625</v>
      </c>
      <c r="M642" s="870">
        <v>0</v>
      </c>
      <c r="N642" s="870">
        <v>0</v>
      </c>
      <c r="O642" s="870">
        <v>0.19000244140625</v>
      </c>
      <c r="P642" s="870">
        <v>7.0300903320312497E-2</v>
      </c>
      <c r="Q642" s="870">
        <v>0</v>
      </c>
      <c r="R642" s="870">
        <v>0</v>
      </c>
      <c r="S642" s="870">
        <v>0</v>
      </c>
      <c r="T642" s="870">
        <v>0</v>
      </c>
      <c r="U642" s="870">
        <v>0</v>
      </c>
      <c r="V642" s="870">
        <v>0</v>
      </c>
      <c r="W642" s="870">
        <v>0</v>
      </c>
      <c r="X642" s="870">
        <v>7.0300903320312497E-2</v>
      </c>
      <c r="Y642" s="870">
        <v>0.37</v>
      </c>
      <c r="Z642" s="870">
        <v>7.0300903320312497E-2</v>
      </c>
      <c r="AA642" s="870">
        <v>0</v>
      </c>
      <c r="AB642" s="870">
        <v>7.0300903320312497E-2</v>
      </c>
      <c r="AC642" s="870">
        <v>0</v>
      </c>
      <c r="AD642" s="870">
        <v>0</v>
      </c>
      <c r="AE642" s="870">
        <v>0</v>
      </c>
    </row>
    <row r="643" spans="1:31">
      <c r="A643" s="870" t="s">
        <v>1891</v>
      </c>
      <c r="B643" s="870">
        <v>14</v>
      </c>
      <c r="C643" s="870">
        <v>1410</v>
      </c>
      <c r="D643" s="870">
        <v>141005</v>
      </c>
      <c r="E643" s="870">
        <v>1410059819</v>
      </c>
      <c r="F643" s="870" t="s">
        <v>668</v>
      </c>
      <c r="G643" s="870">
        <v>-3470808864</v>
      </c>
      <c r="H643" s="870">
        <v>0</v>
      </c>
      <c r="I643" s="870">
        <v>-3470808864</v>
      </c>
      <c r="J643" s="870">
        <v>0</v>
      </c>
      <c r="K643" s="870">
        <v>0</v>
      </c>
      <c r="L643" s="870">
        <v>0</v>
      </c>
      <c r="M643" s="870">
        <v>0</v>
      </c>
      <c r="N643" s="870">
        <v>0</v>
      </c>
      <c r="O643" s="870">
        <v>0</v>
      </c>
      <c r="P643" s="870">
        <v>0</v>
      </c>
      <c r="Q643" s="870">
        <v>0</v>
      </c>
      <c r="R643" s="870">
        <v>0</v>
      </c>
      <c r="S643" s="870">
        <v>0</v>
      </c>
      <c r="T643" s="870">
        <v>0</v>
      </c>
      <c r="U643" s="870">
        <v>0</v>
      </c>
      <c r="V643" s="870">
        <v>0</v>
      </c>
      <c r="W643" s="870">
        <v>0</v>
      </c>
      <c r="X643" s="870">
        <v>0</v>
      </c>
      <c r="Y643" s="870">
        <v>0</v>
      </c>
      <c r="Z643" s="870">
        <v>0</v>
      </c>
      <c r="AA643" s="870">
        <v>0</v>
      </c>
      <c r="AB643" s="870">
        <v>0</v>
      </c>
      <c r="AC643" s="870">
        <v>0</v>
      </c>
      <c r="AD643" s="870">
        <v>0</v>
      </c>
      <c r="AE643" s="870">
        <v>0</v>
      </c>
    </row>
    <row r="644" spans="1:31">
      <c r="A644" s="870" t="s">
        <v>1891</v>
      </c>
      <c r="B644" s="870">
        <v>14</v>
      </c>
      <c r="C644" s="870">
        <v>1410</v>
      </c>
      <c r="D644" s="870">
        <v>141005</v>
      </c>
      <c r="E644" s="870">
        <v>1410059820</v>
      </c>
      <c r="F644" s="870" t="s">
        <v>3172</v>
      </c>
      <c r="G644" s="870">
        <v>0</v>
      </c>
      <c r="H644" s="870">
        <v>0</v>
      </c>
      <c r="I644" s="870">
        <v>0</v>
      </c>
      <c r="J644" s="870">
        <v>0</v>
      </c>
      <c r="K644" s="870">
        <v>0</v>
      </c>
      <c r="L644" s="870">
        <v>0</v>
      </c>
      <c r="M644" s="870">
        <v>0</v>
      </c>
      <c r="N644" s="870">
        <v>0</v>
      </c>
      <c r="O644" s="870">
        <v>0</v>
      </c>
      <c r="P644" s="870">
        <v>0</v>
      </c>
      <c r="Q644" s="870">
        <v>0</v>
      </c>
      <c r="R644" s="870">
        <v>0</v>
      </c>
      <c r="S644" s="870">
        <v>0</v>
      </c>
      <c r="T644" s="870">
        <v>0</v>
      </c>
      <c r="U644" s="870">
        <v>0</v>
      </c>
      <c r="V644" s="870">
        <v>0</v>
      </c>
      <c r="W644" s="870">
        <v>0</v>
      </c>
      <c r="X644" s="870">
        <v>0</v>
      </c>
      <c r="Y644" s="870">
        <v>0</v>
      </c>
      <c r="Z644" s="870">
        <v>0</v>
      </c>
      <c r="AA644" s="870">
        <v>0</v>
      </c>
      <c r="AB644" s="870">
        <v>0</v>
      </c>
      <c r="AC644" s="870">
        <v>0</v>
      </c>
      <c r="AD644" s="870">
        <v>0</v>
      </c>
      <c r="AE644" s="870">
        <v>0</v>
      </c>
    </row>
    <row r="645" spans="1:31">
      <c r="A645" s="870" t="s">
        <v>1891</v>
      </c>
      <c r="B645" s="870">
        <v>14</v>
      </c>
      <c r="C645" s="870">
        <v>1410</v>
      </c>
      <c r="D645" s="870">
        <v>141005</v>
      </c>
      <c r="E645" s="870">
        <v>1410059821</v>
      </c>
      <c r="F645" s="870" t="s">
        <v>669</v>
      </c>
      <c r="G645" s="870">
        <v>-6765434054</v>
      </c>
      <c r="H645" s="870">
        <v>0</v>
      </c>
      <c r="I645" s="870">
        <v>-6765434053.9899998</v>
      </c>
      <c r="J645" s="870">
        <v>1.0000228881835937E-2</v>
      </c>
      <c r="K645" s="870">
        <v>0</v>
      </c>
      <c r="L645" s="870">
        <v>1.0000228881835937E-2</v>
      </c>
      <c r="M645" s="870">
        <v>0</v>
      </c>
      <c r="N645" s="870">
        <v>0</v>
      </c>
      <c r="O645" s="870">
        <v>1.0000228881835937E-2</v>
      </c>
      <c r="P645" s="870">
        <v>3.700084686279297E-3</v>
      </c>
      <c r="Q645" s="870">
        <v>0</v>
      </c>
      <c r="R645" s="870">
        <v>0</v>
      </c>
      <c r="S645" s="870">
        <v>0</v>
      </c>
      <c r="T645" s="870">
        <v>0</v>
      </c>
      <c r="U645" s="870">
        <v>0</v>
      </c>
      <c r="V645" s="870">
        <v>0</v>
      </c>
      <c r="W645" s="870">
        <v>0</v>
      </c>
      <c r="X645" s="870">
        <v>3.700084686279297E-3</v>
      </c>
      <c r="Y645" s="870">
        <v>0.37</v>
      </c>
      <c r="Z645" s="870">
        <v>3.700084686279297E-3</v>
      </c>
      <c r="AA645" s="870">
        <v>0</v>
      </c>
      <c r="AB645" s="870">
        <v>3.700084686279297E-3</v>
      </c>
      <c r="AC645" s="870">
        <v>0</v>
      </c>
      <c r="AD645" s="870">
        <v>0</v>
      </c>
      <c r="AE645" s="870">
        <v>0</v>
      </c>
    </row>
    <row r="646" spans="1:31">
      <c r="A646" s="870" t="s">
        <v>1891</v>
      </c>
      <c r="B646" s="870">
        <v>14</v>
      </c>
      <c r="C646" s="870">
        <v>1410</v>
      </c>
      <c r="D646" s="870">
        <v>141005</v>
      </c>
      <c r="E646" s="870">
        <v>1410059822</v>
      </c>
      <c r="F646" s="870" t="s">
        <v>4028</v>
      </c>
      <c r="G646" s="870">
        <v>-144746509616</v>
      </c>
      <c r="H646" s="870">
        <v>0</v>
      </c>
      <c r="I646" s="870">
        <v>-144746509615.79001</v>
      </c>
      <c r="J646" s="870">
        <v>0.209991455078125</v>
      </c>
      <c r="K646" s="870">
        <v>0</v>
      </c>
      <c r="L646" s="870">
        <v>0.209991455078125</v>
      </c>
      <c r="M646" s="870">
        <v>0</v>
      </c>
      <c r="N646" s="870">
        <v>0</v>
      </c>
      <c r="O646" s="870">
        <v>0.209991455078125</v>
      </c>
      <c r="P646" s="870">
        <v>7.7696838378906244E-2</v>
      </c>
      <c r="Q646" s="870">
        <v>0</v>
      </c>
      <c r="R646" s="870">
        <v>0</v>
      </c>
      <c r="S646" s="870">
        <v>0</v>
      </c>
      <c r="T646" s="870">
        <v>0</v>
      </c>
      <c r="U646" s="870">
        <v>0</v>
      </c>
      <c r="V646" s="870">
        <v>0</v>
      </c>
      <c r="W646" s="870">
        <v>0</v>
      </c>
      <c r="X646" s="870">
        <v>7.7696838378906244E-2</v>
      </c>
      <c r="Y646" s="870">
        <v>0.37</v>
      </c>
      <c r="Z646" s="870">
        <v>7.7696838378906244E-2</v>
      </c>
      <c r="AA646" s="870">
        <v>0</v>
      </c>
      <c r="AB646" s="870">
        <v>7.7696838378906244E-2</v>
      </c>
      <c r="AC646" s="870">
        <v>0</v>
      </c>
      <c r="AD646" s="870">
        <v>0</v>
      </c>
      <c r="AE646" s="870">
        <v>0</v>
      </c>
    </row>
    <row r="647" spans="1:31">
      <c r="A647" s="870" t="s">
        <v>1891</v>
      </c>
      <c r="B647" s="870">
        <v>14</v>
      </c>
      <c r="C647" s="870">
        <v>1410</v>
      </c>
      <c r="D647" s="870">
        <v>141005</v>
      </c>
      <c r="E647" s="870">
        <v>1410059823</v>
      </c>
      <c r="F647" s="870" t="s">
        <v>670</v>
      </c>
      <c r="G647" s="870">
        <v>-30534444</v>
      </c>
      <c r="H647" s="870">
        <v>0</v>
      </c>
      <c r="I647" s="870">
        <v>-30534444</v>
      </c>
      <c r="J647" s="870">
        <v>0</v>
      </c>
      <c r="K647" s="870">
        <v>0</v>
      </c>
      <c r="L647" s="870">
        <v>0</v>
      </c>
      <c r="M647" s="870">
        <v>0</v>
      </c>
      <c r="N647" s="870">
        <v>0</v>
      </c>
      <c r="O647" s="870">
        <v>0</v>
      </c>
      <c r="P647" s="870">
        <v>0</v>
      </c>
      <c r="Q647" s="870">
        <v>0</v>
      </c>
      <c r="R647" s="870">
        <v>0</v>
      </c>
      <c r="S647" s="870">
        <v>0</v>
      </c>
      <c r="T647" s="870">
        <v>0</v>
      </c>
      <c r="U647" s="870">
        <v>0</v>
      </c>
      <c r="V647" s="870">
        <v>0</v>
      </c>
      <c r="W647" s="870">
        <v>0</v>
      </c>
      <c r="X647" s="870">
        <v>0</v>
      </c>
      <c r="Y647" s="870">
        <v>0</v>
      </c>
      <c r="Z647" s="870">
        <v>0</v>
      </c>
      <c r="AA647" s="870">
        <v>0</v>
      </c>
      <c r="AB647" s="870">
        <v>0</v>
      </c>
      <c r="AC647" s="870">
        <v>0</v>
      </c>
      <c r="AD647" s="870">
        <v>0</v>
      </c>
      <c r="AE647" s="870">
        <v>0</v>
      </c>
    </row>
    <row r="648" spans="1:31">
      <c r="A648" s="870" t="s">
        <v>1891</v>
      </c>
      <c r="B648" s="870">
        <v>14</v>
      </c>
      <c r="C648" s="870">
        <v>1410</v>
      </c>
      <c r="D648" s="870">
        <v>141005</v>
      </c>
      <c r="E648" s="870">
        <v>1410059824</v>
      </c>
      <c r="F648" s="870" t="s">
        <v>671</v>
      </c>
      <c r="G648" s="870">
        <v>-8722725966</v>
      </c>
      <c r="H648" s="870">
        <v>0</v>
      </c>
      <c r="I648" s="870">
        <v>-8722725966.1499996</v>
      </c>
      <c r="J648" s="870">
        <v>-0.14999961853027344</v>
      </c>
      <c r="K648" s="870">
        <v>0</v>
      </c>
      <c r="L648" s="870">
        <v>0</v>
      </c>
      <c r="M648" s="870">
        <v>-0.14999961853027344</v>
      </c>
      <c r="N648" s="870">
        <v>0</v>
      </c>
      <c r="O648" s="870">
        <v>-0.14999961853027344</v>
      </c>
      <c r="P648" s="870">
        <v>-5.5499858856201172E-2</v>
      </c>
      <c r="Q648" s="870">
        <v>0</v>
      </c>
      <c r="R648" s="870">
        <v>0</v>
      </c>
      <c r="S648" s="870">
        <v>0</v>
      </c>
      <c r="T648" s="870">
        <v>0</v>
      </c>
      <c r="U648" s="870">
        <v>0</v>
      </c>
      <c r="V648" s="870">
        <v>0</v>
      </c>
      <c r="W648" s="870">
        <v>0</v>
      </c>
      <c r="X648" s="870">
        <v>-5.5499858856201172E-2</v>
      </c>
      <c r="Y648" s="870">
        <v>0.37</v>
      </c>
      <c r="Z648" s="870">
        <v>0</v>
      </c>
      <c r="AA648" s="870">
        <v>-5.5499858856201172E-2</v>
      </c>
      <c r="AB648" s="870">
        <v>0</v>
      </c>
      <c r="AC648" s="870">
        <v>-5.5499858856201172E-2</v>
      </c>
      <c r="AD648" s="870">
        <v>0</v>
      </c>
      <c r="AE648" s="870">
        <v>0</v>
      </c>
    </row>
    <row r="649" spans="1:31">
      <c r="A649" s="870" t="s">
        <v>1891</v>
      </c>
      <c r="B649" s="870">
        <v>14</v>
      </c>
      <c r="C649" s="870">
        <v>1410</v>
      </c>
      <c r="D649" s="870">
        <v>141005</v>
      </c>
      <c r="E649" s="870">
        <v>1410059825</v>
      </c>
      <c r="F649" s="870" t="s">
        <v>3168</v>
      </c>
      <c r="G649" s="870">
        <v>32597581721</v>
      </c>
      <c r="H649" s="870">
        <v>0</v>
      </c>
      <c r="I649" s="870">
        <v>32597581720.52</v>
      </c>
      <c r="J649" s="870">
        <v>-0.47999954223632813</v>
      </c>
      <c r="K649" s="870">
        <v>0</v>
      </c>
      <c r="L649" s="870">
        <v>0</v>
      </c>
      <c r="M649" s="870">
        <v>-0.47999954223632813</v>
      </c>
      <c r="N649" s="870">
        <v>0</v>
      </c>
      <c r="O649" s="870">
        <v>-0.47999954223632813</v>
      </c>
      <c r="P649" s="870">
        <v>-0.17759983062744139</v>
      </c>
      <c r="Q649" s="870">
        <v>0</v>
      </c>
      <c r="R649" s="870">
        <v>0</v>
      </c>
      <c r="S649" s="870">
        <v>0</v>
      </c>
      <c r="T649" s="870">
        <v>0</v>
      </c>
      <c r="U649" s="870">
        <v>0</v>
      </c>
      <c r="V649" s="870">
        <v>0</v>
      </c>
      <c r="W649" s="870">
        <v>0</v>
      </c>
      <c r="X649" s="870">
        <v>-0.17759983062744139</v>
      </c>
      <c r="Y649" s="870">
        <v>0.36999999999999994</v>
      </c>
      <c r="Z649" s="870">
        <v>0</v>
      </c>
      <c r="AA649" s="870">
        <v>-0.17759983062744139</v>
      </c>
      <c r="AB649" s="870">
        <v>0</v>
      </c>
      <c r="AC649" s="870">
        <v>-0.17759983062744139</v>
      </c>
      <c r="AD649" s="870">
        <v>0</v>
      </c>
      <c r="AE649" s="870">
        <v>0</v>
      </c>
    </row>
    <row r="650" spans="1:31">
      <c r="A650" s="870" t="s">
        <v>1891</v>
      </c>
      <c r="B650" s="870">
        <v>14</v>
      </c>
      <c r="C650" s="870">
        <v>1410</v>
      </c>
      <c r="D650" s="870">
        <v>141005</v>
      </c>
      <c r="E650" s="870">
        <v>1410059826</v>
      </c>
      <c r="F650" s="870" t="s">
        <v>4029</v>
      </c>
      <c r="G650" s="870">
        <v>842628948</v>
      </c>
      <c r="H650" s="870">
        <v>0</v>
      </c>
      <c r="I650" s="870">
        <v>842628948</v>
      </c>
      <c r="J650" s="870">
        <v>0</v>
      </c>
      <c r="K650" s="870">
        <v>0</v>
      </c>
      <c r="L650" s="870">
        <v>0</v>
      </c>
      <c r="M650" s="870">
        <v>0</v>
      </c>
      <c r="N650" s="870">
        <v>0</v>
      </c>
      <c r="O650" s="870">
        <v>0</v>
      </c>
      <c r="P650" s="870">
        <v>0</v>
      </c>
      <c r="Q650" s="870">
        <v>0</v>
      </c>
      <c r="R650" s="870">
        <v>0</v>
      </c>
      <c r="S650" s="870">
        <v>0</v>
      </c>
      <c r="T650" s="870">
        <v>0</v>
      </c>
      <c r="U650" s="870">
        <v>0</v>
      </c>
      <c r="V650" s="870">
        <v>0</v>
      </c>
      <c r="W650" s="870">
        <v>0</v>
      </c>
      <c r="X650" s="870">
        <v>0</v>
      </c>
      <c r="Y650" s="870">
        <v>0</v>
      </c>
      <c r="Z650" s="870">
        <v>0</v>
      </c>
      <c r="AA650" s="870">
        <v>0</v>
      </c>
      <c r="AB650" s="870">
        <v>0</v>
      </c>
      <c r="AC650" s="870">
        <v>0</v>
      </c>
      <c r="AD650" s="870">
        <v>0</v>
      </c>
      <c r="AE650" s="870">
        <v>0</v>
      </c>
    </row>
    <row r="651" spans="1:31">
      <c r="A651" s="870" t="s">
        <v>1891</v>
      </c>
      <c r="B651" s="870">
        <v>14</v>
      </c>
      <c r="C651" s="870">
        <v>1410</v>
      </c>
      <c r="D651" s="870">
        <v>141005</v>
      </c>
      <c r="E651" s="870">
        <v>1410059827</v>
      </c>
      <c r="F651" s="870" t="s">
        <v>4030</v>
      </c>
      <c r="G651" s="870">
        <v>0</v>
      </c>
      <c r="H651" s="870">
        <v>0</v>
      </c>
      <c r="I651" s="870">
        <v>0</v>
      </c>
      <c r="J651" s="870">
        <v>0</v>
      </c>
      <c r="K651" s="870">
        <v>0</v>
      </c>
      <c r="L651" s="870">
        <v>0</v>
      </c>
      <c r="M651" s="870">
        <v>0</v>
      </c>
      <c r="N651" s="870">
        <v>0</v>
      </c>
      <c r="O651" s="870">
        <v>0</v>
      </c>
      <c r="P651" s="870">
        <v>0</v>
      </c>
      <c r="Q651" s="870">
        <v>0</v>
      </c>
      <c r="R651" s="870">
        <v>0</v>
      </c>
      <c r="S651" s="870">
        <v>0</v>
      </c>
      <c r="T651" s="870">
        <v>0</v>
      </c>
      <c r="U651" s="870">
        <v>0</v>
      </c>
      <c r="V651" s="870">
        <v>0</v>
      </c>
      <c r="W651" s="870">
        <v>0</v>
      </c>
      <c r="X651" s="870">
        <v>0</v>
      </c>
      <c r="Y651" s="870">
        <v>0</v>
      </c>
      <c r="Z651" s="870">
        <v>0</v>
      </c>
      <c r="AA651" s="870">
        <v>0</v>
      </c>
      <c r="AB651" s="870">
        <v>0</v>
      </c>
      <c r="AC651" s="870">
        <v>0</v>
      </c>
      <c r="AD651" s="870">
        <v>0</v>
      </c>
      <c r="AE651" s="870">
        <v>0</v>
      </c>
    </row>
    <row r="652" spans="1:31">
      <c r="A652" s="870" t="s">
        <v>1891</v>
      </c>
      <c r="B652" s="870">
        <v>14</v>
      </c>
      <c r="C652" s="870">
        <v>1410</v>
      </c>
      <c r="D652" s="870">
        <v>141005</v>
      </c>
      <c r="E652" s="870">
        <v>1410059828</v>
      </c>
      <c r="F652" s="870" t="s">
        <v>672</v>
      </c>
      <c r="G652" s="870">
        <v>5638475314</v>
      </c>
      <c r="H652" s="870">
        <v>0</v>
      </c>
      <c r="I652" s="870">
        <v>5638475313.6700001</v>
      </c>
      <c r="J652" s="870">
        <v>-0.32999992370605469</v>
      </c>
      <c r="K652" s="870">
        <v>0</v>
      </c>
      <c r="L652" s="870">
        <v>0</v>
      </c>
      <c r="M652" s="870">
        <v>-0.32999992370605469</v>
      </c>
      <c r="N652" s="870">
        <v>0</v>
      </c>
      <c r="O652" s="870">
        <v>-0.32999992370605469</v>
      </c>
      <c r="P652" s="870">
        <v>-0.12209997177124023</v>
      </c>
      <c r="Q652" s="870">
        <v>0</v>
      </c>
      <c r="R652" s="870">
        <v>0</v>
      </c>
      <c r="S652" s="870">
        <v>0</v>
      </c>
      <c r="T652" s="870">
        <v>0</v>
      </c>
      <c r="U652" s="870">
        <v>0</v>
      </c>
      <c r="V652" s="870">
        <v>0</v>
      </c>
      <c r="W652" s="870">
        <v>0</v>
      </c>
      <c r="X652" s="870">
        <v>-0.12209997177124023</v>
      </c>
      <c r="Y652" s="870">
        <v>0.37</v>
      </c>
      <c r="Z652" s="870">
        <v>0</v>
      </c>
      <c r="AA652" s="870">
        <v>-0.12209997177124023</v>
      </c>
      <c r="AB652" s="870">
        <v>0</v>
      </c>
      <c r="AC652" s="870">
        <v>-0.12209997177124023</v>
      </c>
      <c r="AD652" s="870">
        <v>0</v>
      </c>
      <c r="AE652" s="870">
        <v>0</v>
      </c>
    </row>
    <row r="653" spans="1:31">
      <c r="A653" s="870" t="s">
        <v>1891</v>
      </c>
      <c r="B653" s="870">
        <v>14</v>
      </c>
      <c r="C653" s="870">
        <v>1410</v>
      </c>
      <c r="D653" s="870">
        <v>141005</v>
      </c>
      <c r="E653" s="870">
        <v>1410059829</v>
      </c>
      <c r="F653" s="870" t="s">
        <v>4031</v>
      </c>
      <c r="G653" s="870">
        <v>77667612907</v>
      </c>
      <c r="H653" s="870">
        <v>0</v>
      </c>
      <c r="I653" s="870">
        <v>77667612907.259995</v>
      </c>
      <c r="J653" s="870">
        <v>0.2599945068359375</v>
      </c>
      <c r="K653" s="870">
        <v>0</v>
      </c>
      <c r="L653" s="870">
        <v>0.2599945068359375</v>
      </c>
      <c r="M653" s="870">
        <v>0</v>
      </c>
      <c r="N653" s="870">
        <v>0</v>
      </c>
      <c r="O653" s="870">
        <v>0.2599945068359375</v>
      </c>
      <c r="P653" s="870">
        <v>9.6197967529296879E-2</v>
      </c>
      <c r="Q653" s="870">
        <v>0</v>
      </c>
      <c r="R653" s="870">
        <v>0</v>
      </c>
      <c r="S653" s="870">
        <v>0</v>
      </c>
      <c r="T653" s="870">
        <v>0</v>
      </c>
      <c r="U653" s="870">
        <v>0</v>
      </c>
      <c r="V653" s="870">
        <v>0</v>
      </c>
      <c r="W653" s="870">
        <v>0</v>
      </c>
      <c r="X653" s="870">
        <v>9.6197967529296879E-2</v>
      </c>
      <c r="Y653" s="870">
        <v>0.37</v>
      </c>
      <c r="Z653" s="870">
        <v>9.6197967529296879E-2</v>
      </c>
      <c r="AA653" s="870">
        <v>0</v>
      </c>
      <c r="AB653" s="870">
        <v>9.6197967529296879E-2</v>
      </c>
      <c r="AC653" s="870">
        <v>0</v>
      </c>
      <c r="AD653" s="870">
        <v>0</v>
      </c>
      <c r="AE653" s="870">
        <v>0</v>
      </c>
    </row>
    <row r="654" spans="1:31">
      <c r="A654" s="870" t="s">
        <v>1891</v>
      </c>
      <c r="B654" s="870">
        <v>14</v>
      </c>
      <c r="C654" s="870">
        <v>1410</v>
      </c>
      <c r="D654" s="870">
        <v>141005</v>
      </c>
      <c r="E654" s="870">
        <v>1410059830</v>
      </c>
      <c r="F654" s="870" t="s">
        <v>4032</v>
      </c>
      <c r="G654" s="870">
        <v>30534444</v>
      </c>
      <c r="H654" s="870">
        <v>0</v>
      </c>
      <c r="I654" s="870">
        <v>30534444</v>
      </c>
      <c r="J654" s="870">
        <v>0</v>
      </c>
      <c r="K654" s="870">
        <v>0</v>
      </c>
      <c r="L654" s="870">
        <v>0</v>
      </c>
      <c r="M654" s="870">
        <v>0</v>
      </c>
      <c r="N654" s="870">
        <v>0</v>
      </c>
      <c r="O654" s="870">
        <v>0</v>
      </c>
      <c r="P654" s="870">
        <v>0</v>
      </c>
      <c r="Q654" s="870">
        <v>0</v>
      </c>
      <c r="R654" s="870">
        <v>0</v>
      </c>
      <c r="S654" s="870">
        <v>0</v>
      </c>
      <c r="T654" s="870">
        <v>0</v>
      </c>
      <c r="U654" s="870">
        <v>0</v>
      </c>
      <c r="V654" s="870">
        <v>0</v>
      </c>
      <c r="W654" s="870">
        <v>0</v>
      </c>
      <c r="X654" s="870">
        <v>0</v>
      </c>
      <c r="Y654" s="870">
        <v>0</v>
      </c>
      <c r="Z654" s="870">
        <v>0</v>
      </c>
      <c r="AA654" s="870">
        <v>0</v>
      </c>
      <c r="AB654" s="870">
        <v>0</v>
      </c>
      <c r="AC654" s="870">
        <v>0</v>
      </c>
      <c r="AD654" s="870">
        <v>0</v>
      </c>
      <c r="AE654" s="870">
        <v>0</v>
      </c>
    </row>
    <row r="655" spans="1:31">
      <c r="A655" s="870" t="s">
        <v>1891</v>
      </c>
      <c r="B655" s="870">
        <v>14</v>
      </c>
      <c r="C655" s="870">
        <v>1410</v>
      </c>
      <c r="D655" s="870">
        <v>141005</v>
      </c>
      <c r="E655" s="870">
        <v>1410059831</v>
      </c>
      <c r="F655" s="870" t="s">
        <v>4033</v>
      </c>
      <c r="G655" s="870">
        <v>8173503161</v>
      </c>
      <c r="H655" s="870">
        <v>0</v>
      </c>
      <c r="I655" s="870">
        <v>8173503161.1499996</v>
      </c>
      <c r="J655" s="870">
        <v>0.14999961853027344</v>
      </c>
      <c r="K655" s="870">
        <v>0</v>
      </c>
      <c r="L655" s="870">
        <v>0.14999961853027344</v>
      </c>
      <c r="M655" s="870">
        <v>0</v>
      </c>
      <c r="N655" s="870">
        <v>0</v>
      </c>
      <c r="O655" s="870">
        <v>0.14999961853027344</v>
      </c>
      <c r="P655" s="870">
        <v>5.5499858856201172E-2</v>
      </c>
      <c r="Q655" s="870">
        <v>0</v>
      </c>
      <c r="R655" s="870">
        <v>0</v>
      </c>
      <c r="S655" s="870">
        <v>0</v>
      </c>
      <c r="T655" s="870">
        <v>0</v>
      </c>
      <c r="U655" s="870">
        <v>0</v>
      </c>
      <c r="V655" s="870">
        <v>0</v>
      </c>
      <c r="W655" s="870">
        <v>0</v>
      </c>
      <c r="X655" s="870">
        <v>5.5499858856201172E-2</v>
      </c>
      <c r="Y655" s="870">
        <v>0.37</v>
      </c>
      <c r="Z655" s="870">
        <v>5.5499858856201172E-2</v>
      </c>
      <c r="AA655" s="870">
        <v>0</v>
      </c>
      <c r="AB655" s="870">
        <v>5.5499858856201172E-2</v>
      </c>
      <c r="AC655" s="870">
        <v>0</v>
      </c>
      <c r="AD655" s="870">
        <v>0</v>
      </c>
      <c r="AE655" s="870">
        <v>0</v>
      </c>
    </row>
    <row r="656" spans="1:31">
      <c r="A656" s="870" t="s">
        <v>1891</v>
      </c>
      <c r="B656" s="870">
        <v>14</v>
      </c>
      <c r="C656" s="870">
        <v>1410</v>
      </c>
      <c r="D656" s="870">
        <v>141005</v>
      </c>
      <c r="E656" s="870">
        <v>1410059832</v>
      </c>
      <c r="F656" s="870" t="s">
        <v>4034</v>
      </c>
      <c r="G656" s="870">
        <v>-2081517590</v>
      </c>
      <c r="H656" s="870">
        <v>0</v>
      </c>
      <c r="I656" s="870">
        <v>-2081517589.6900001</v>
      </c>
      <c r="J656" s="870">
        <v>0.30999994277954102</v>
      </c>
      <c r="K656" s="870">
        <v>0</v>
      </c>
      <c r="L656" s="870">
        <v>0.30999994277954102</v>
      </c>
      <c r="M656" s="870">
        <v>0</v>
      </c>
      <c r="N656" s="870">
        <v>0</v>
      </c>
      <c r="O656" s="870">
        <v>0.30999994277954102</v>
      </c>
      <c r="P656" s="870">
        <v>0.11469997882843018</v>
      </c>
      <c r="Q656" s="870">
        <v>0</v>
      </c>
      <c r="R656" s="870">
        <v>0</v>
      </c>
      <c r="S656" s="870">
        <v>0</v>
      </c>
      <c r="T656" s="870">
        <v>0</v>
      </c>
      <c r="U656" s="870">
        <v>0</v>
      </c>
      <c r="V656" s="870">
        <v>0</v>
      </c>
      <c r="W656" s="870">
        <v>0</v>
      </c>
      <c r="X656" s="870">
        <v>0.11469997882843018</v>
      </c>
      <c r="Y656" s="870">
        <v>0.37</v>
      </c>
      <c r="Z656" s="870">
        <v>0.11469997882843018</v>
      </c>
      <c r="AA656" s="870">
        <v>0</v>
      </c>
      <c r="AB656" s="870">
        <v>0.11469997882843018</v>
      </c>
      <c r="AC656" s="870">
        <v>0</v>
      </c>
      <c r="AD656" s="870">
        <v>0</v>
      </c>
      <c r="AE656" s="870">
        <v>0</v>
      </c>
    </row>
    <row r="657" spans="1:31">
      <c r="A657" s="870" t="s">
        <v>1891</v>
      </c>
      <c r="B657" s="870">
        <v>14</v>
      </c>
      <c r="C657" s="870">
        <v>1410</v>
      </c>
      <c r="D657" s="870">
        <v>141005</v>
      </c>
      <c r="E657" s="870">
        <v>1410059833</v>
      </c>
      <c r="F657" s="870" t="s">
        <v>4035</v>
      </c>
      <c r="G657" s="870">
        <v>434987694</v>
      </c>
      <c r="H657" s="870">
        <v>0</v>
      </c>
      <c r="I657" s="870">
        <v>434987694</v>
      </c>
      <c r="J657" s="870">
        <v>0</v>
      </c>
      <c r="K657" s="870">
        <v>0</v>
      </c>
      <c r="L657" s="870">
        <v>0</v>
      </c>
      <c r="M657" s="870">
        <v>0</v>
      </c>
      <c r="N657" s="870">
        <v>0</v>
      </c>
      <c r="O657" s="870">
        <v>0</v>
      </c>
      <c r="P657" s="870">
        <v>0</v>
      </c>
      <c r="Q657" s="870">
        <v>0</v>
      </c>
      <c r="R657" s="870">
        <v>0</v>
      </c>
      <c r="S657" s="870">
        <v>0</v>
      </c>
      <c r="T657" s="870">
        <v>0</v>
      </c>
      <c r="U657" s="870">
        <v>0</v>
      </c>
      <c r="V657" s="870">
        <v>0</v>
      </c>
      <c r="W657" s="870">
        <v>0</v>
      </c>
      <c r="X657" s="870">
        <v>0</v>
      </c>
      <c r="Y657" s="870">
        <v>0</v>
      </c>
      <c r="Z657" s="870">
        <v>0</v>
      </c>
      <c r="AA657" s="870">
        <v>0</v>
      </c>
      <c r="AB657" s="870">
        <v>0</v>
      </c>
      <c r="AC657" s="870">
        <v>0</v>
      </c>
      <c r="AD657" s="870">
        <v>0</v>
      </c>
      <c r="AE657" s="870">
        <v>0</v>
      </c>
    </row>
    <row r="658" spans="1:31">
      <c r="A658" s="870" t="s">
        <v>1852</v>
      </c>
      <c r="B658" s="870">
        <v>14</v>
      </c>
      <c r="C658" s="870">
        <v>1410</v>
      </c>
      <c r="D658" s="870">
        <v>141005</v>
      </c>
      <c r="E658" s="870">
        <v>1410059900</v>
      </c>
      <c r="F658" s="870" t="s">
        <v>4025</v>
      </c>
      <c r="G658" s="870">
        <v>-55632871698</v>
      </c>
      <c r="H658" s="870">
        <v>0</v>
      </c>
      <c r="I658" s="870">
        <v>-55632871698.010002</v>
      </c>
      <c r="J658" s="870">
        <v>-1.000213623046875E-2</v>
      </c>
      <c r="K658" s="870">
        <v>0</v>
      </c>
      <c r="L658" s="870">
        <v>0</v>
      </c>
      <c r="M658" s="870">
        <v>-1.000213623046875E-2</v>
      </c>
      <c r="N658" s="870">
        <v>0</v>
      </c>
      <c r="O658" s="870">
        <v>-1.000213623046875E-2</v>
      </c>
      <c r="P658" s="870">
        <v>-3.7007904052734374E-3</v>
      </c>
      <c r="Q658" s="870">
        <v>0</v>
      </c>
      <c r="R658" s="870">
        <v>0</v>
      </c>
      <c r="S658" s="870">
        <v>0</v>
      </c>
      <c r="T658" s="870">
        <v>0</v>
      </c>
      <c r="U658" s="870">
        <v>0</v>
      </c>
      <c r="V658" s="870">
        <v>0</v>
      </c>
      <c r="W658" s="870">
        <v>0</v>
      </c>
      <c r="X658" s="870">
        <v>-3.7007904052734374E-3</v>
      </c>
      <c r="Y658" s="870">
        <v>0.37</v>
      </c>
      <c r="Z658" s="870">
        <v>0</v>
      </c>
      <c r="AA658" s="870">
        <v>-3.7007904052734374E-3</v>
      </c>
      <c r="AB658" s="870">
        <v>0</v>
      </c>
      <c r="AC658" s="870">
        <v>-3.7007904052734374E-3</v>
      </c>
      <c r="AD658" s="870">
        <v>0</v>
      </c>
      <c r="AE658" s="870">
        <v>0</v>
      </c>
    </row>
    <row r="659" spans="1:31">
      <c r="A659" s="870" t="s">
        <v>1852</v>
      </c>
      <c r="B659" s="870">
        <v>14</v>
      </c>
      <c r="C659" s="870">
        <v>1410</v>
      </c>
      <c r="D659" s="870">
        <v>141005</v>
      </c>
      <c r="E659" s="870">
        <v>1410059901</v>
      </c>
      <c r="F659" s="870" t="s">
        <v>632</v>
      </c>
      <c r="G659" s="870">
        <v>16438438397</v>
      </c>
      <c r="H659" s="870">
        <v>0</v>
      </c>
      <c r="I659" s="870">
        <v>16438438396.59</v>
      </c>
      <c r="J659" s="870">
        <v>-0.40999984741210938</v>
      </c>
      <c r="K659" s="870">
        <v>0</v>
      </c>
      <c r="L659" s="870">
        <v>0</v>
      </c>
      <c r="M659" s="870">
        <v>-0.40999984741210938</v>
      </c>
      <c r="N659" s="870">
        <v>0</v>
      </c>
      <c r="O659" s="870">
        <v>-0.40999984741210938</v>
      </c>
      <c r="P659" s="870">
        <v>-0.15169994354248045</v>
      </c>
      <c r="Q659" s="870">
        <v>0</v>
      </c>
      <c r="R659" s="870">
        <v>0</v>
      </c>
      <c r="S659" s="870">
        <v>0</v>
      </c>
      <c r="T659" s="870">
        <v>0</v>
      </c>
      <c r="U659" s="870">
        <v>0</v>
      </c>
      <c r="V659" s="870">
        <v>0</v>
      </c>
      <c r="W659" s="870">
        <v>0</v>
      </c>
      <c r="X659" s="870">
        <v>-0.15169994354248045</v>
      </c>
      <c r="Y659" s="870">
        <v>0.36999999999999994</v>
      </c>
      <c r="Z659" s="870">
        <v>0</v>
      </c>
      <c r="AA659" s="870">
        <v>-0.15169994354248045</v>
      </c>
      <c r="AB659" s="870">
        <v>0</v>
      </c>
      <c r="AC659" s="870">
        <v>-0.15169994354248045</v>
      </c>
      <c r="AD659" s="870">
        <v>0</v>
      </c>
      <c r="AE659" s="870">
        <v>0</v>
      </c>
    </row>
    <row r="660" spans="1:31">
      <c r="A660" s="870" t="s">
        <v>1852</v>
      </c>
      <c r="B660" s="870">
        <v>14</v>
      </c>
      <c r="C660" s="870">
        <v>1410</v>
      </c>
      <c r="D660" s="870">
        <v>141005</v>
      </c>
      <c r="E660" s="870">
        <v>1410059902</v>
      </c>
      <c r="F660" s="870" t="s">
        <v>4036</v>
      </c>
      <c r="G660" s="870">
        <v>998896865</v>
      </c>
      <c r="H660" s="870">
        <v>0</v>
      </c>
      <c r="I660" s="870">
        <v>998896864.63999999</v>
      </c>
      <c r="J660" s="870">
        <v>-0.36000001430511475</v>
      </c>
      <c r="K660" s="870">
        <v>0</v>
      </c>
      <c r="L660" s="870">
        <v>0</v>
      </c>
      <c r="M660" s="870">
        <v>-0.36000001430511475</v>
      </c>
      <c r="N660" s="870">
        <v>0</v>
      </c>
      <c r="O660" s="870">
        <v>-0.36000001430511475</v>
      </c>
      <c r="P660" s="870">
        <v>-0.13320000529289244</v>
      </c>
      <c r="Q660" s="870">
        <v>0</v>
      </c>
      <c r="R660" s="870">
        <v>0</v>
      </c>
      <c r="S660" s="870">
        <v>0</v>
      </c>
      <c r="T660" s="870">
        <v>0</v>
      </c>
      <c r="U660" s="870">
        <v>0</v>
      </c>
      <c r="V660" s="870">
        <v>0</v>
      </c>
      <c r="W660" s="870">
        <v>0</v>
      </c>
      <c r="X660" s="870">
        <v>-0.13320000529289244</v>
      </c>
      <c r="Y660" s="870">
        <v>0.36999999999999994</v>
      </c>
      <c r="Z660" s="870">
        <v>0</v>
      </c>
      <c r="AA660" s="870">
        <v>-0.13320000529289244</v>
      </c>
      <c r="AB660" s="870">
        <v>0</v>
      </c>
      <c r="AC660" s="870">
        <v>-0.13320000529289244</v>
      </c>
      <c r="AD660" s="870">
        <v>0</v>
      </c>
      <c r="AE660" s="870">
        <v>0</v>
      </c>
    </row>
    <row r="661" spans="1:31">
      <c r="A661" s="870" t="s">
        <v>1891</v>
      </c>
      <c r="B661" s="870">
        <v>14</v>
      </c>
      <c r="C661" s="870">
        <v>1410</v>
      </c>
      <c r="D661" s="870">
        <v>141005</v>
      </c>
      <c r="E661" s="870">
        <v>1410059903</v>
      </c>
      <c r="F661" s="870" t="s">
        <v>1903</v>
      </c>
      <c r="G661" s="870">
        <v>1558271656</v>
      </c>
      <c r="H661" s="870">
        <v>0</v>
      </c>
      <c r="I661" s="870">
        <v>1558271656</v>
      </c>
      <c r="J661" s="870">
        <v>0</v>
      </c>
      <c r="K661" s="870">
        <v>0</v>
      </c>
      <c r="L661" s="870">
        <v>0</v>
      </c>
      <c r="M661" s="870">
        <v>0</v>
      </c>
      <c r="N661" s="870">
        <v>0</v>
      </c>
      <c r="O661" s="870">
        <v>0</v>
      </c>
      <c r="P661" s="870">
        <v>0</v>
      </c>
      <c r="Q661" s="870">
        <v>0</v>
      </c>
      <c r="R661" s="870">
        <v>0</v>
      </c>
      <c r="S661" s="870">
        <v>0</v>
      </c>
      <c r="T661" s="870">
        <v>0</v>
      </c>
      <c r="U661" s="870">
        <v>0</v>
      </c>
      <c r="V661" s="870">
        <v>0</v>
      </c>
      <c r="W661" s="870">
        <v>0</v>
      </c>
      <c r="X661" s="870">
        <v>0</v>
      </c>
      <c r="Y661" s="870">
        <v>0</v>
      </c>
      <c r="Z661" s="870">
        <v>0</v>
      </c>
      <c r="AA661" s="870">
        <v>0</v>
      </c>
      <c r="AB661" s="870">
        <v>0</v>
      </c>
      <c r="AC661" s="870">
        <v>0</v>
      </c>
      <c r="AD661" s="870">
        <v>0</v>
      </c>
      <c r="AE661" s="870">
        <v>0</v>
      </c>
    </row>
    <row r="662" spans="1:31">
      <c r="A662" s="870" t="s">
        <v>1852</v>
      </c>
      <c r="B662" s="870">
        <v>14</v>
      </c>
      <c r="C662" s="870">
        <v>1410</v>
      </c>
      <c r="D662" s="870">
        <v>141005</v>
      </c>
      <c r="E662" s="870">
        <v>1410059904</v>
      </c>
      <c r="F662" s="870" t="s">
        <v>634</v>
      </c>
      <c r="G662" s="870">
        <v>-2439379567</v>
      </c>
      <c r="H662" s="870">
        <v>0</v>
      </c>
      <c r="I662" s="870">
        <v>-2439379566.8000002</v>
      </c>
      <c r="J662" s="870">
        <v>0.19999980926513672</v>
      </c>
      <c r="K662" s="870">
        <v>0</v>
      </c>
      <c r="L662" s="870">
        <v>0.19999980926513672</v>
      </c>
      <c r="M662" s="870">
        <v>0</v>
      </c>
      <c r="N662" s="870">
        <v>0</v>
      </c>
      <c r="O662" s="870">
        <v>0.19999980926513672</v>
      </c>
      <c r="P662" s="870">
        <v>7.3999929428100589E-2</v>
      </c>
      <c r="Q662" s="870">
        <v>0</v>
      </c>
      <c r="R662" s="870">
        <v>0</v>
      </c>
      <c r="S662" s="870">
        <v>0</v>
      </c>
      <c r="T662" s="870">
        <v>0</v>
      </c>
      <c r="U662" s="870">
        <v>0</v>
      </c>
      <c r="V662" s="870">
        <v>0</v>
      </c>
      <c r="W662" s="870">
        <v>0</v>
      </c>
      <c r="X662" s="870">
        <v>7.3999929428100589E-2</v>
      </c>
      <c r="Y662" s="870">
        <v>0.37</v>
      </c>
      <c r="Z662" s="870">
        <v>7.3999929428100589E-2</v>
      </c>
      <c r="AA662" s="870">
        <v>0</v>
      </c>
      <c r="AB662" s="870">
        <v>7.3999929428100589E-2</v>
      </c>
      <c r="AC662" s="870">
        <v>0</v>
      </c>
      <c r="AD662" s="870">
        <v>0</v>
      </c>
      <c r="AE662" s="870">
        <v>0</v>
      </c>
    </row>
    <row r="663" spans="1:31">
      <c r="A663" s="870" t="s">
        <v>1852</v>
      </c>
      <c r="B663" s="870">
        <v>14</v>
      </c>
      <c r="C663" s="870">
        <v>1410</v>
      </c>
      <c r="D663" s="870">
        <v>141005</v>
      </c>
      <c r="E663" s="870">
        <v>1410059905</v>
      </c>
      <c r="F663" s="870" t="s">
        <v>3173</v>
      </c>
      <c r="G663" s="870">
        <v>2433452515</v>
      </c>
      <c r="H663" s="870">
        <v>0</v>
      </c>
      <c r="I663" s="870">
        <v>2433452514.71</v>
      </c>
      <c r="J663" s="870">
        <v>-0.28999996185302734</v>
      </c>
      <c r="K663" s="870">
        <v>0</v>
      </c>
      <c r="L663" s="870">
        <v>0</v>
      </c>
      <c r="M663" s="870">
        <v>-0.28999996185302734</v>
      </c>
      <c r="N663" s="870">
        <v>0</v>
      </c>
      <c r="O663" s="870">
        <v>-0.28999996185302734</v>
      </c>
      <c r="P663" s="870">
        <v>-0.10729998588562012</v>
      </c>
      <c r="Q663" s="870">
        <v>0</v>
      </c>
      <c r="R663" s="870">
        <v>0</v>
      </c>
      <c r="S663" s="870">
        <v>0</v>
      </c>
      <c r="T663" s="870">
        <v>0</v>
      </c>
      <c r="U663" s="870">
        <v>0</v>
      </c>
      <c r="V663" s="870">
        <v>0</v>
      </c>
      <c r="W663" s="870">
        <v>0</v>
      </c>
      <c r="X663" s="870">
        <v>-0.10729998588562012</v>
      </c>
      <c r="Y663" s="870">
        <v>0.37</v>
      </c>
      <c r="Z663" s="870">
        <v>0</v>
      </c>
      <c r="AA663" s="870">
        <v>-0.10729998588562012</v>
      </c>
      <c r="AB663" s="870">
        <v>0</v>
      </c>
      <c r="AC663" s="870">
        <v>-0.10729998588562012</v>
      </c>
      <c r="AD663" s="870">
        <v>0</v>
      </c>
      <c r="AE663" s="870">
        <v>0</v>
      </c>
    </row>
    <row r="664" spans="1:31">
      <c r="A664" s="870" t="s">
        <v>1852</v>
      </c>
      <c r="B664" s="870">
        <v>14</v>
      </c>
      <c r="C664" s="870">
        <v>1410</v>
      </c>
      <c r="D664" s="870">
        <v>141005</v>
      </c>
      <c r="E664" s="870">
        <v>1410059907</v>
      </c>
      <c r="F664" s="870" t="s">
        <v>664</v>
      </c>
      <c r="G664" s="870">
        <v>49071839576</v>
      </c>
      <c r="H664" s="870">
        <v>0</v>
      </c>
      <c r="I664" s="870">
        <v>49071839575.889999</v>
      </c>
      <c r="J664" s="870">
        <v>-0.1100006103515625</v>
      </c>
      <c r="K664" s="870">
        <v>0</v>
      </c>
      <c r="L664" s="870">
        <v>0</v>
      </c>
      <c r="M664" s="870">
        <v>-0.1100006103515625</v>
      </c>
      <c r="N664" s="870">
        <v>0</v>
      </c>
      <c r="O664" s="870">
        <v>-0.1100006103515625</v>
      </c>
      <c r="P664" s="870">
        <v>-4.0700225830078124E-2</v>
      </c>
      <c r="Q664" s="870">
        <v>0</v>
      </c>
      <c r="R664" s="870">
        <v>0</v>
      </c>
      <c r="S664" s="870">
        <v>0</v>
      </c>
      <c r="T664" s="870">
        <v>0</v>
      </c>
      <c r="U664" s="870">
        <v>0</v>
      </c>
      <c r="V664" s="870">
        <v>0</v>
      </c>
      <c r="W664" s="870">
        <v>0</v>
      </c>
      <c r="X664" s="870">
        <v>-4.0700225830078124E-2</v>
      </c>
      <c r="Y664" s="870">
        <v>0.37</v>
      </c>
      <c r="Z664" s="870">
        <v>0</v>
      </c>
      <c r="AA664" s="870">
        <v>-4.0700225830078124E-2</v>
      </c>
      <c r="AB664" s="870">
        <v>0</v>
      </c>
      <c r="AC664" s="870">
        <v>-4.0700225830078124E-2</v>
      </c>
      <c r="AD664" s="870">
        <v>0</v>
      </c>
      <c r="AE664" s="870">
        <v>0</v>
      </c>
    </row>
    <row r="665" spans="1:31">
      <c r="A665" s="870" t="s">
        <v>1852</v>
      </c>
      <c r="B665" s="870">
        <v>14</v>
      </c>
      <c r="C665" s="870">
        <v>1410</v>
      </c>
      <c r="D665" s="870">
        <v>141005</v>
      </c>
      <c r="E665" s="870">
        <v>1410059908</v>
      </c>
      <c r="F665" s="870" t="s">
        <v>627</v>
      </c>
      <c r="G665" s="870">
        <v>8816746306</v>
      </c>
      <c r="H665" s="870">
        <v>0</v>
      </c>
      <c r="I665" s="870">
        <v>8816746305.6399994</v>
      </c>
      <c r="J665" s="870">
        <v>-0.3600006103515625</v>
      </c>
      <c r="K665" s="870">
        <v>0</v>
      </c>
      <c r="L665" s="870">
        <v>0</v>
      </c>
      <c r="M665" s="870">
        <v>-0.3600006103515625</v>
      </c>
      <c r="N665" s="870">
        <v>0</v>
      </c>
      <c r="O665" s="870">
        <v>-0.3600006103515625</v>
      </c>
      <c r="P665" s="870">
        <v>-0.13320022583007812</v>
      </c>
      <c r="Q665" s="870">
        <v>0</v>
      </c>
      <c r="R665" s="870">
        <v>0</v>
      </c>
      <c r="S665" s="870">
        <v>0</v>
      </c>
      <c r="T665" s="870">
        <v>0</v>
      </c>
      <c r="U665" s="870">
        <v>0</v>
      </c>
      <c r="V665" s="870">
        <v>0</v>
      </c>
      <c r="W665" s="870">
        <v>0</v>
      </c>
      <c r="X665" s="870">
        <v>-0.13320022583007812</v>
      </c>
      <c r="Y665" s="870">
        <v>0.37</v>
      </c>
      <c r="Z665" s="870">
        <v>0</v>
      </c>
      <c r="AA665" s="870">
        <v>-0.13320022583007812</v>
      </c>
      <c r="AB665" s="870">
        <v>0</v>
      </c>
      <c r="AC665" s="870">
        <v>-0.13320022583007812</v>
      </c>
      <c r="AD665" s="870">
        <v>0</v>
      </c>
      <c r="AE665" s="870">
        <v>0</v>
      </c>
    </row>
    <row r="666" spans="1:31">
      <c r="A666" s="870" t="s">
        <v>1852</v>
      </c>
      <c r="B666" s="870">
        <v>14</v>
      </c>
      <c r="C666" s="870">
        <v>1410</v>
      </c>
      <c r="D666" s="870">
        <v>141005</v>
      </c>
      <c r="E666" s="870">
        <v>1410059909</v>
      </c>
      <c r="F666" s="870" t="s">
        <v>4037</v>
      </c>
      <c r="G666" s="870">
        <v>-3622345247</v>
      </c>
      <c r="H666" s="870">
        <v>0</v>
      </c>
      <c r="I666" s="870">
        <v>-3622345247.2800002</v>
      </c>
      <c r="J666" s="870">
        <v>-0.28000020980834961</v>
      </c>
      <c r="K666" s="870">
        <v>0</v>
      </c>
      <c r="L666" s="870">
        <v>0</v>
      </c>
      <c r="M666" s="870">
        <v>-0.28000020980834961</v>
      </c>
      <c r="N666" s="870">
        <v>0</v>
      </c>
      <c r="O666" s="870">
        <v>-0.28000020980834961</v>
      </c>
      <c r="P666" s="870">
        <v>-0.10360007762908935</v>
      </c>
      <c r="Q666" s="870">
        <v>0</v>
      </c>
      <c r="R666" s="870">
        <v>0</v>
      </c>
      <c r="S666" s="870">
        <v>0</v>
      </c>
      <c r="T666" s="870">
        <v>0</v>
      </c>
      <c r="U666" s="870">
        <v>0</v>
      </c>
      <c r="V666" s="870">
        <v>0</v>
      </c>
      <c r="W666" s="870">
        <v>0</v>
      </c>
      <c r="X666" s="870">
        <v>-0.10360007762908935</v>
      </c>
      <c r="Y666" s="870">
        <v>0.37</v>
      </c>
      <c r="Z666" s="870">
        <v>0</v>
      </c>
      <c r="AA666" s="870">
        <v>-0.10360007762908935</v>
      </c>
      <c r="AB666" s="870">
        <v>0</v>
      </c>
      <c r="AC666" s="870">
        <v>-0.10360007762908935</v>
      </c>
      <c r="AD666" s="870">
        <v>0</v>
      </c>
      <c r="AE666" s="870">
        <v>0</v>
      </c>
    </row>
    <row r="667" spans="1:31">
      <c r="A667" s="870" t="s">
        <v>1891</v>
      </c>
      <c r="B667" s="870">
        <v>14</v>
      </c>
      <c r="C667" s="870">
        <v>1410</v>
      </c>
      <c r="D667" s="870">
        <v>141005</v>
      </c>
      <c r="E667" s="870">
        <v>1410059910</v>
      </c>
      <c r="F667" s="870" t="s">
        <v>1903</v>
      </c>
      <c r="G667" s="870">
        <v>-1708501136</v>
      </c>
      <c r="H667" s="870">
        <v>0</v>
      </c>
      <c r="I667" s="870">
        <v>-1708501136</v>
      </c>
      <c r="J667" s="870">
        <v>0</v>
      </c>
      <c r="K667" s="870">
        <v>0</v>
      </c>
      <c r="L667" s="870">
        <v>0</v>
      </c>
      <c r="M667" s="870">
        <v>0</v>
      </c>
      <c r="N667" s="870">
        <v>0</v>
      </c>
      <c r="O667" s="870">
        <v>0</v>
      </c>
      <c r="P667" s="870">
        <v>0</v>
      </c>
      <c r="Q667" s="870">
        <v>0</v>
      </c>
      <c r="R667" s="870">
        <v>0</v>
      </c>
      <c r="S667" s="870">
        <v>0</v>
      </c>
      <c r="T667" s="870">
        <v>0</v>
      </c>
      <c r="U667" s="870">
        <v>0</v>
      </c>
      <c r="V667" s="870">
        <v>0</v>
      </c>
      <c r="W667" s="870">
        <v>0</v>
      </c>
      <c r="X667" s="870">
        <v>0</v>
      </c>
      <c r="Y667" s="870">
        <v>0</v>
      </c>
      <c r="Z667" s="870">
        <v>0</v>
      </c>
      <c r="AA667" s="870">
        <v>0</v>
      </c>
      <c r="AB667" s="870">
        <v>0</v>
      </c>
      <c r="AC667" s="870">
        <v>0</v>
      </c>
      <c r="AD667" s="870">
        <v>0</v>
      </c>
      <c r="AE667" s="870">
        <v>0</v>
      </c>
    </row>
    <row r="668" spans="1:31">
      <c r="A668" s="870" t="s">
        <v>1852</v>
      </c>
      <c r="B668" s="870">
        <v>14</v>
      </c>
      <c r="C668" s="870">
        <v>1410</v>
      </c>
      <c r="D668" s="870">
        <v>141005</v>
      </c>
      <c r="E668" s="870">
        <v>1410059911</v>
      </c>
      <c r="F668" s="870" t="s">
        <v>637</v>
      </c>
      <c r="G668" s="870">
        <v>-54334998922</v>
      </c>
      <c r="H668" s="870">
        <v>0</v>
      </c>
      <c r="I668" s="870">
        <v>-54334998922.269997</v>
      </c>
      <c r="J668" s="870">
        <v>-0.26999664306640625</v>
      </c>
      <c r="K668" s="870">
        <v>0</v>
      </c>
      <c r="L668" s="870">
        <v>0</v>
      </c>
      <c r="M668" s="870">
        <v>-0.26999664306640625</v>
      </c>
      <c r="N668" s="870">
        <v>0</v>
      </c>
      <c r="O668" s="870">
        <v>-0.26999664306640625</v>
      </c>
      <c r="P668" s="870">
        <v>-9.9898757934570315E-2</v>
      </c>
      <c r="Q668" s="870">
        <v>0</v>
      </c>
      <c r="R668" s="870">
        <v>0</v>
      </c>
      <c r="S668" s="870">
        <v>0</v>
      </c>
      <c r="T668" s="870">
        <v>0</v>
      </c>
      <c r="U668" s="870">
        <v>0</v>
      </c>
      <c r="V668" s="870">
        <v>0</v>
      </c>
      <c r="W668" s="870">
        <v>0</v>
      </c>
      <c r="X668" s="870">
        <v>-9.9898757934570315E-2</v>
      </c>
      <c r="Y668" s="870">
        <v>0.37</v>
      </c>
      <c r="Z668" s="870">
        <v>0</v>
      </c>
      <c r="AA668" s="870">
        <v>-9.9898757934570315E-2</v>
      </c>
      <c r="AB668" s="870">
        <v>0</v>
      </c>
      <c r="AC668" s="870">
        <v>-9.9898757934570315E-2</v>
      </c>
      <c r="AD668" s="870">
        <v>0</v>
      </c>
      <c r="AE668" s="870">
        <v>0</v>
      </c>
    </row>
    <row r="669" spans="1:31">
      <c r="A669" s="870" t="s">
        <v>1852</v>
      </c>
      <c r="B669" s="870">
        <v>14</v>
      </c>
      <c r="C669" s="870">
        <v>1410</v>
      </c>
      <c r="D669" s="870">
        <v>141005</v>
      </c>
      <c r="E669" s="870">
        <v>1410059912</v>
      </c>
      <c r="F669" s="870" t="s">
        <v>638</v>
      </c>
      <c r="G669" s="870">
        <v>-2312506492</v>
      </c>
      <c r="H669" s="870">
        <v>0</v>
      </c>
      <c r="I669" s="870">
        <v>-2312506491.6999998</v>
      </c>
      <c r="J669" s="870">
        <v>0.30000019073486328</v>
      </c>
      <c r="K669" s="870">
        <v>0</v>
      </c>
      <c r="L669" s="870">
        <v>0.30000019073486328</v>
      </c>
      <c r="M669" s="870">
        <v>0</v>
      </c>
      <c r="N669" s="870">
        <v>0</v>
      </c>
      <c r="O669" s="870">
        <v>0.30000019073486328</v>
      </c>
      <c r="P669" s="870">
        <v>0.11100007057189941</v>
      </c>
      <c r="Q669" s="870">
        <v>0</v>
      </c>
      <c r="R669" s="870">
        <v>0</v>
      </c>
      <c r="S669" s="870">
        <v>0</v>
      </c>
      <c r="T669" s="870">
        <v>0</v>
      </c>
      <c r="U669" s="870">
        <v>0</v>
      </c>
      <c r="V669" s="870">
        <v>0</v>
      </c>
      <c r="W669" s="870">
        <v>0</v>
      </c>
      <c r="X669" s="870">
        <v>0.11100007057189941</v>
      </c>
      <c r="Y669" s="870">
        <v>0.37</v>
      </c>
      <c r="Z669" s="870">
        <v>0.11100007057189941</v>
      </c>
      <c r="AA669" s="870">
        <v>0</v>
      </c>
      <c r="AB669" s="870">
        <v>0.11100007057189941</v>
      </c>
      <c r="AC669" s="870">
        <v>0</v>
      </c>
      <c r="AD669" s="870">
        <v>0</v>
      </c>
      <c r="AE669" s="870">
        <v>0</v>
      </c>
    </row>
    <row r="670" spans="1:31">
      <c r="A670" s="870" t="s">
        <v>1852</v>
      </c>
      <c r="B670" s="870">
        <v>14</v>
      </c>
      <c r="C670" s="870">
        <v>1410</v>
      </c>
      <c r="D670" s="870">
        <v>141005</v>
      </c>
      <c r="E670" s="870">
        <v>1410059913</v>
      </c>
      <c r="F670" s="870" t="s">
        <v>4038</v>
      </c>
      <c r="G670" s="870">
        <v>0</v>
      </c>
      <c r="H670" s="870">
        <v>0</v>
      </c>
      <c r="I670" s="870">
        <v>0</v>
      </c>
      <c r="J670" s="870">
        <v>0</v>
      </c>
      <c r="K670" s="870">
        <v>0</v>
      </c>
      <c r="L670" s="870">
        <v>0</v>
      </c>
      <c r="M670" s="870">
        <v>0</v>
      </c>
      <c r="N670" s="870">
        <v>0</v>
      </c>
      <c r="O670" s="870">
        <v>0</v>
      </c>
      <c r="P670" s="870">
        <v>0</v>
      </c>
      <c r="Q670" s="870">
        <v>0</v>
      </c>
      <c r="R670" s="870">
        <v>0</v>
      </c>
      <c r="S670" s="870">
        <v>0</v>
      </c>
      <c r="T670" s="870">
        <v>0</v>
      </c>
      <c r="U670" s="870">
        <v>0</v>
      </c>
      <c r="V670" s="870">
        <v>0</v>
      </c>
      <c r="W670" s="870">
        <v>0</v>
      </c>
      <c r="X670" s="870">
        <v>0</v>
      </c>
      <c r="Y670" s="870">
        <v>0</v>
      </c>
      <c r="Z670" s="870">
        <v>0</v>
      </c>
      <c r="AA670" s="870">
        <v>0</v>
      </c>
      <c r="AB670" s="870">
        <v>0</v>
      </c>
      <c r="AC670" s="870">
        <v>0</v>
      </c>
      <c r="AD670" s="870">
        <v>0</v>
      </c>
      <c r="AE670" s="870">
        <v>0</v>
      </c>
    </row>
    <row r="671" spans="1:31">
      <c r="A671" s="870" t="s">
        <v>1852</v>
      </c>
      <c r="B671" s="870">
        <v>14</v>
      </c>
      <c r="C671" s="870">
        <v>1410</v>
      </c>
      <c r="D671" s="870">
        <v>141005</v>
      </c>
      <c r="E671" s="870">
        <v>1410059914</v>
      </c>
      <c r="F671" s="870" t="s">
        <v>630</v>
      </c>
      <c r="G671" s="870">
        <v>-2108359793</v>
      </c>
      <c r="H671" s="870">
        <v>0</v>
      </c>
      <c r="I671" s="870">
        <v>-2108359793.25</v>
      </c>
      <c r="J671" s="870">
        <v>-0.25</v>
      </c>
      <c r="K671" s="870">
        <v>0</v>
      </c>
      <c r="L671" s="870">
        <v>0</v>
      </c>
      <c r="M671" s="870">
        <v>-0.25</v>
      </c>
      <c r="N671" s="870">
        <v>0</v>
      </c>
      <c r="O671" s="870">
        <v>-0.25</v>
      </c>
      <c r="P671" s="870">
        <v>-9.2499999999999999E-2</v>
      </c>
      <c r="Q671" s="870">
        <v>0</v>
      </c>
      <c r="R671" s="870">
        <v>0</v>
      </c>
      <c r="S671" s="870">
        <v>0</v>
      </c>
      <c r="T671" s="870">
        <v>0</v>
      </c>
      <c r="U671" s="870">
        <v>0</v>
      </c>
      <c r="V671" s="870">
        <v>0</v>
      </c>
      <c r="W671" s="870">
        <v>0</v>
      </c>
      <c r="X671" s="870">
        <v>-9.2499999999999999E-2</v>
      </c>
      <c r="Y671" s="870">
        <v>0.37</v>
      </c>
      <c r="Z671" s="870">
        <v>0</v>
      </c>
      <c r="AA671" s="870">
        <v>-9.2499999999999999E-2</v>
      </c>
      <c r="AB671" s="870">
        <v>0</v>
      </c>
      <c r="AC671" s="870">
        <v>-9.2499999999999999E-2</v>
      </c>
      <c r="AD671" s="870">
        <v>0</v>
      </c>
      <c r="AE671" s="870">
        <v>0</v>
      </c>
    </row>
    <row r="672" spans="1:31">
      <c r="A672" s="870" t="s">
        <v>1852</v>
      </c>
      <c r="B672" s="870">
        <v>14</v>
      </c>
      <c r="C672" s="870">
        <v>1410</v>
      </c>
      <c r="D672" s="870">
        <v>141005</v>
      </c>
      <c r="E672" s="870">
        <v>1410059915</v>
      </c>
      <c r="F672" s="870" t="s">
        <v>661</v>
      </c>
      <c r="G672" s="870">
        <v>1629195362</v>
      </c>
      <c r="H672" s="870">
        <v>0</v>
      </c>
      <c r="I672" s="870">
        <v>1629195362.4200001</v>
      </c>
      <c r="J672" s="870">
        <v>0.42000007629394531</v>
      </c>
      <c r="K672" s="870">
        <v>0</v>
      </c>
      <c r="L672" s="870">
        <v>0.42000007629394531</v>
      </c>
      <c r="M672" s="870">
        <v>0</v>
      </c>
      <c r="N672" s="870">
        <v>0</v>
      </c>
      <c r="O672" s="870">
        <v>0.42000007629394531</v>
      </c>
      <c r="P672" s="870">
        <v>0.15540002822875976</v>
      </c>
      <c r="Q672" s="870">
        <v>0</v>
      </c>
      <c r="R672" s="870">
        <v>0</v>
      </c>
      <c r="S672" s="870">
        <v>0</v>
      </c>
      <c r="T672" s="870">
        <v>0</v>
      </c>
      <c r="U672" s="870">
        <v>0</v>
      </c>
      <c r="V672" s="870">
        <v>0</v>
      </c>
      <c r="W672" s="870">
        <v>0</v>
      </c>
      <c r="X672" s="870">
        <v>0.15540002822875976</v>
      </c>
      <c r="Y672" s="870">
        <v>0.37</v>
      </c>
      <c r="Z672" s="870">
        <v>0.15540002822875976</v>
      </c>
      <c r="AA672" s="870">
        <v>0</v>
      </c>
      <c r="AB672" s="870">
        <v>0.15540002822875976</v>
      </c>
      <c r="AC672" s="870">
        <v>0</v>
      </c>
      <c r="AD672" s="870">
        <v>0</v>
      </c>
      <c r="AE672" s="870">
        <v>0</v>
      </c>
    </row>
    <row r="673" spans="1:31">
      <c r="A673" s="870" t="s">
        <v>1852</v>
      </c>
      <c r="B673" s="870">
        <v>14</v>
      </c>
      <c r="C673" s="870">
        <v>1410</v>
      </c>
      <c r="D673" s="870">
        <v>141010</v>
      </c>
      <c r="E673" s="870">
        <v>1410101892</v>
      </c>
      <c r="F673" s="870" t="s">
        <v>673</v>
      </c>
      <c r="G673" s="870">
        <v>0</v>
      </c>
      <c r="H673" s="870">
        <v>0</v>
      </c>
      <c r="I673" s="870">
        <v>0</v>
      </c>
      <c r="J673" s="870">
        <v>0</v>
      </c>
      <c r="K673" s="870">
        <v>0</v>
      </c>
      <c r="L673" s="870">
        <v>0</v>
      </c>
      <c r="M673" s="870">
        <v>0</v>
      </c>
      <c r="N673" s="870">
        <v>0</v>
      </c>
      <c r="O673" s="870">
        <v>0</v>
      </c>
      <c r="P673" s="870">
        <v>0</v>
      </c>
      <c r="Q673" s="870">
        <v>0</v>
      </c>
      <c r="R673" s="870">
        <v>0</v>
      </c>
      <c r="S673" s="870">
        <v>0</v>
      </c>
      <c r="T673" s="870">
        <v>0</v>
      </c>
      <c r="U673" s="870">
        <v>0</v>
      </c>
      <c r="V673" s="870">
        <v>0</v>
      </c>
      <c r="W673" s="870">
        <v>0</v>
      </c>
      <c r="X673" s="870">
        <v>0</v>
      </c>
      <c r="Y673" s="870">
        <v>0</v>
      </c>
      <c r="Z673" s="870">
        <v>0</v>
      </c>
      <c r="AA673" s="870">
        <v>0</v>
      </c>
      <c r="AB673" s="870">
        <v>0</v>
      </c>
      <c r="AC673" s="870">
        <v>0</v>
      </c>
      <c r="AD673" s="870">
        <v>0</v>
      </c>
      <c r="AE673" s="870">
        <v>0</v>
      </c>
    </row>
    <row r="674" spans="1:31">
      <c r="A674" s="870" t="s">
        <v>1852</v>
      </c>
      <c r="B674" s="870">
        <v>14</v>
      </c>
      <c r="C674" s="870">
        <v>1410</v>
      </c>
      <c r="D674" s="870">
        <v>141010</v>
      </c>
      <c r="E674" s="870">
        <v>1410107150</v>
      </c>
      <c r="F674" s="870" t="s">
        <v>3513</v>
      </c>
      <c r="G674" s="870">
        <v>0</v>
      </c>
      <c r="H674" s="870">
        <v>0</v>
      </c>
      <c r="I674" s="870">
        <v>0</v>
      </c>
      <c r="J674" s="870">
        <v>0</v>
      </c>
      <c r="K674" s="870">
        <v>0</v>
      </c>
      <c r="L674" s="870">
        <v>0</v>
      </c>
      <c r="M674" s="870">
        <v>0</v>
      </c>
      <c r="N674" s="870">
        <v>0</v>
      </c>
      <c r="O674" s="870">
        <v>0</v>
      </c>
      <c r="P674" s="870">
        <v>0</v>
      </c>
      <c r="Q674" s="870">
        <v>0</v>
      </c>
      <c r="R674" s="870">
        <v>0</v>
      </c>
      <c r="S674" s="870">
        <v>0</v>
      </c>
      <c r="T674" s="870">
        <v>0</v>
      </c>
      <c r="U674" s="870">
        <v>0</v>
      </c>
      <c r="V674" s="870">
        <v>0</v>
      </c>
      <c r="W674" s="870">
        <v>0</v>
      </c>
      <c r="X674" s="870">
        <v>0</v>
      </c>
      <c r="Y674" s="870">
        <v>0</v>
      </c>
      <c r="Z674" s="870">
        <v>0</v>
      </c>
      <c r="AA674" s="870">
        <v>0</v>
      </c>
      <c r="AB674" s="870">
        <v>0</v>
      </c>
      <c r="AC674" s="870">
        <v>0</v>
      </c>
      <c r="AD674" s="870">
        <v>0</v>
      </c>
      <c r="AE674" s="870">
        <v>0</v>
      </c>
    </row>
    <row r="675" spans="1:31">
      <c r="A675" s="870" t="s">
        <v>1852</v>
      </c>
      <c r="B675" s="870">
        <v>14</v>
      </c>
      <c r="C675" s="870">
        <v>1410</v>
      </c>
      <c r="D675" s="870">
        <v>141010</v>
      </c>
      <c r="E675" s="870">
        <v>1410107200</v>
      </c>
      <c r="F675" s="870" t="s">
        <v>3514</v>
      </c>
      <c r="G675" s="870">
        <v>0</v>
      </c>
      <c r="H675" s="870">
        <v>0</v>
      </c>
      <c r="I675" s="870">
        <v>0</v>
      </c>
      <c r="J675" s="870">
        <v>0</v>
      </c>
      <c r="K675" s="870">
        <v>0</v>
      </c>
      <c r="L675" s="870">
        <v>0</v>
      </c>
      <c r="M675" s="870">
        <v>0</v>
      </c>
      <c r="N675" s="870">
        <v>0</v>
      </c>
      <c r="O675" s="870">
        <v>0</v>
      </c>
      <c r="P675" s="870">
        <v>0</v>
      </c>
      <c r="Q675" s="870">
        <v>0</v>
      </c>
      <c r="R675" s="870">
        <v>0</v>
      </c>
      <c r="S675" s="870">
        <v>0</v>
      </c>
      <c r="T675" s="870">
        <v>0</v>
      </c>
      <c r="U675" s="870">
        <v>0</v>
      </c>
      <c r="V675" s="870">
        <v>0</v>
      </c>
      <c r="W675" s="870">
        <v>0</v>
      </c>
      <c r="X675" s="870">
        <v>0</v>
      </c>
      <c r="Y675" s="870">
        <v>0</v>
      </c>
      <c r="Z675" s="870">
        <v>0</v>
      </c>
      <c r="AA675" s="870">
        <v>0</v>
      </c>
      <c r="AB675" s="870">
        <v>0</v>
      </c>
      <c r="AC675" s="870">
        <v>0</v>
      </c>
      <c r="AD675" s="870">
        <v>0</v>
      </c>
      <c r="AE675" s="870">
        <v>0</v>
      </c>
    </row>
    <row r="676" spans="1:31">
      <c r="A676" s="870" t="s">
        <v>1891</v>
      </c>
      <c r="B676" s="870">
        <v>14</v>
      </c>
      <c r="C676" s="870">
        <v>1410</v>
      </c>
      <c r="D676" s="870">
        <v>141010</v>
      </c>
      <c r="E676" s="870">
        <v>1410107201</v>
      </c>
      <c r="F676" s="870" t="s">
        <v>4039</v>
      </c>
      <c r="G676" s="870">
        <v>112173256</v>
      </c>
      <c r="H676" s="870">
        <v>0</v>
      </c>
      <c r="I676" s="870">
        <v>16867313.640000001</v>
      </c>
      <c r="J676" s="870">
        <v>-95305942.359999999</v>
      </c>
      <c r="K676" s="870">
        <v>0</v>
      </c>
      <c r="L676" s="870">
        <v>0</v>
      </c>
      <c r="M676" s="870">
        <v>-95305942.359999999</v>
      </c>
      <c r="N676" s="870">
        <v>0</v>
      </c>
      <c r="O676" s="870">
        <v>-95305942.359999999</v>
      </c>
      <c r="P676" s="870">
        <v>-35263198.673199996</v>
      </c>
      <c r="Q676" s="870">
        <v>0</v>
      </c>
      <c r="R676" s="870">
        <v>0</v>
      </c>
      <c r="S676" s="870">
        <v>0</v>
      </c>
      <c r="T676" s="870">
        <v>0</v>
      </c>
      <c r="U676" s="870">
        <v>0</v>
      </c>
      <c r="V676" s="870">
        <v>0</v>
      </c>
      <c r="W676" s="870">
        <v>0</v>
      </c>
      <c r="X676" s="870">
        <v>-35263198.673199996</v>
      </c>
      <c r="Y676" s="870">
        <v>0.36999999999999994</v>
      </c>
      <c r="Z676" s="870">
        <v>0</v>
      </c>
      <c r="AA676" s="870">
        <v>-35263198.673199996</v>
      </c>
      <c r="AB676" s="870">
        <v>0</v>
      </c>
      <c r="AC676" s="870">
        <v>-35263198.673199996</v>
      </c>
      <c r="AD676" s="870">
        <v>0</v>
      </c>
      <c r="AE676" s="870">
        <v>0</v>
      </c>
    </row>
    <row r="677" spans="1:31">
      <c r="A677" s="870" t="s">
        <v>1852</v>
      </c>
      <c r="B677" s="870">
        <v>14</v>
      </c>
      <c r="C677" s="870">
        <v>1410</v>
      </c>
      <c r="D677" s="870">
        <v>141010</v>
      </c>
      <c r="E677" s="870">
        <v>1410109001</v>
      </c>
      <c r="F677" s="870" t="s">
        <v>674</v>
      </c>
      <c r="G677" s="870">
        <v>558047552450</v>
      </c>
      <c r="H677" s="870">
        <v>0</v>
      </c>
      <c r="I677" s="870">
        <v>558047552450.16003</v>
      </c>
      <c r="J677" s="870">
        <v>0.1600341796875</v>
      </c>
      <c r="K677" s="870">
        <v>0</v>
      </c>
      <c r="L677" s="870">
        <v>0.1600341796875</v>
      </c>
      <c r="M677" s="870">
        <v>0</v>
      </c>
      <c r="N677" s="870">
        <v>0</v>
      </c>
      <c r="O677" s="870">
        <v>0.1600341796875</v>
      </c>
      <c r="P677" s="870">
        <v>5.9212646484374999E-2</v>
      </c>
      <c r="Q677" s="870">
        <v>0</v>
      </c>
      <c r="R677" s="870">
        <v>0</v>
      </c>
      <c r="S677" s="870">
        <v>0</v>
      </c>
      <c r="T677" s="870">
        <v>0</v>
      </c>
      <c r="U677" s="870">
        <v>0</v>
      </c>
      <c r="V677" s="870">
        <v>0</v>
      </c>
      <c r="W677" s="870">
        <v>0</v>
      </c>
      <c r="X677" s="870">
        <v>5.9212646484374999E-2</v>
      </c>
      <c r="Y677" s="870">
        <v>0.37</v>
      </c>
      <c r="Z677" s="870">
        <v>5.9212646484374999E-2</v>
      </c>
      <c r="AA677" s="870">
        <v>0</v>
      </c>
      <c r="AB677" s="870">
        <v>5.9212646484374999E-2</v>
      </c>
      <c r="AC677" s="870">
        <v>0</v>
      </c>
      <c r="AD677" s="870">
        <v>0</v>
      </c>
      <c r="AE677" s="870">
        <v>0</v>
      </c>
    </row>
    <row r="678" spans="1:31">
      <c r="A678" s="870" t="s">
        <v>1852</v>
      </c>
      <c r="B678" s="870">
        <v>14</v>
      </c>
      <c r="C678" s="870">
        <v>1410</v>
      </c>
      <c r="D678" s="870">
        <v>141010</v>
      </c>
      <c r="E678" s="870">
        <v>1410109002</v>
      </c>
      <c r="F678" s="870" t="s">
        <v>675</v>
      </c>
      <c r="G678" s="870">
        <v>42445441065</v>
      </c>
      <c r="H678" s="870">
        <v>0</v>
      </c>
      <c r="I678" s="870">
        <v>42445441064.940002</v>
      </c>
      <c r="J678" s="870">
        <v>-5.999755859375E-2</v>
      </c>
      <c r="K678" s="870">
        <v>0</v>
      </c>
      <c r="L678" s="870">
        <v>0</v>
      </c>
      <c r="M678" s="870">
        <v>-5.999755859375E-2</v>
      </c>
      <c r="N678" s="870">
        <v>0</v>
      </c>
      <c r="O678" s="870">
        <v>-5.999755859375E-2</v>
      </c>
      <c r="P678" s="870">
        <v>-2.2199096679687499E-2</v>
      </c>
      <c r="Q678" s="870">
        <v>0</v>
      </c>
      <c r="R678" s="870">
        <v>0</v>
      </c>
      <c r="S678" s="870">
        <v>0</v>
      </c>
      <c r="T678" s="870">
        <v>0</v>
      </c>
      <c r="U678" s="870">
        <v>0</v>
      </c>
      <c r="V678" s="870">
        <v>0</v>
      </c>
      <c r="W678" s="870">
        <v>0</v>
      </c>
      <c r="X678" s="870">
        <v>-2.2199096679687499E-2</v>
      </c>
      <c r="Y678" s="870">
        <v>0.37</v>
      </c>
      <c r="Z678" s="870">
        <v>0</v>
      </c>
      <c r="AA678" s="870">
        <v>-2.2199096679687499E-2</v>
      </c>
      <c r="AB678" s="870">
        <v>0</v>
      </c>
      <c r="AC678" s="870">
        <v>-2.2199096679687499E-2</v>
      </c>
      <c r="AD678" s="870">
        <v>0</v>
      </c>
      <c r="AE678" s="870">
        <v>0</v>
      </c>
    </row>
    <row r="679" spans="1:31">
      <c r="A679" s="870" t="s">
        <v>1852</v>
      </c>
      <c r="B679" s="870">
        <v>14</v>
      </c>
      <c r="C679" s="870">
        <v>1410</v>
      </c>
      <c r="D679" s="870">
        <v>141010</v>
      </c>
      <c r="E679" s="870">
        <v>1410109006</v>
      </c>
      <c r="F679" s="870" t="s">
        <v>676</v>
      </c>
      <c r="G679" s="870">
        <v>991093542549</v>
      </c>
      <c r="H679" s="870">
        <v>0</v>
      </c>
      <c r="I679" s="870">
        <v>991093542548.81995</v>
      </c>
      <c r="J679" s="870">
        <v>-0.1800537109375</v>
      </c>
      <c r="K679" s="870">
        <v>0</v>
      </c>
      <c r="L679" s="870">
        <v>0</v>
      </c>
      <c r="M679" s="870">
        <v>-0.1800537109375</v>
      </c>
      <c r="N679" s="870">
        <v>0</v>
      </c>
      <c r="O679" s="870">
        <v>-0.1800537109375</v>
      </c>
      <c r="P679" s="870">
        <v>-6.6619873046875E-2</v>
      </c>
      <c r="Q679" s="870">
        <v>0</v>
      </c>
      <c r="R679" s="870">
        <v>0</v>
      </c>
      <c r="S679" s="870">
        <v>0</v>
      </c>
      <c r="T679" s="870">
        <v>0</v>
      </c>
      <c r="U679" s="870">
        <v>0</v>
      </c>
      <c r="V679" s="870">
        <v>0</v>
      </c>
      <c r="W679" s="870">
        <v>0</v>
      </c>
      <c r="X679" s="870">
        <v>-6.6619873046875E-2</v>
      </c>
      <c r="Y679" s="870">
        <v>0.37</v>
      </c>
      <c r="Z679" s="870">
        <v>0</v>
      </c>
      <c r="AA679" s="870">
        <v>-6.6619873046875E-2</v>
      </c>
      <c r="AB679" s="870">
        <v>0</v>
      </c>
      <c r="AC679" s="870">
        <v>-6.6619873046875E-2</v>
      </c>
      <c r="AD679" s="870">
        <v>0</v>
      </c>
      <c r="AE679" s="870">
        <v>0</v>
      </c>
    </row>
    <row r="680" spans="1:31">
      <c r="A680" s="870" t="s">
        <v>1852</v>
      </c>
      <c r="B680" s="870">
        <v>14</v>
      </c>
      <c r="C680" s="870">
        <v>1410</v>
      </c>
      <c r="D680" s="870">
        <v>141010</v>
      </c>
      <c r="E680" s="870">
        <v>1410109007</v>
      </c>
      <c r="F680" s="870" t="s">
        <v>677</v>
      </c>
      <c r="G680" s="870">
        <v>12094908872</v>
      </c>
      <c r="H680" s="870">
        <v>0</v>
      </c>
      <c r="I680" s="870">
        <v>12094908872.43</v>
      </c>
      <c r="J680" s="870">
        <v>0.43000030517578125</v>
      </c>
      <c r="K680" s="870">
        <v>0</v>
      </c>
      <c r="L680" s="870">
        <v>0.43000030517578125</v>
      </c>
      <c r="M680" s="870">
        <v>0</v>
      </c>
      <c r="N680" s="870">
        <v>0</v>
      </c>
      <c r="O680" s="870">
        <v>0.43000030517578125</v>
      </c>
      <c r="P680" s="870">
        <v>0.15910011291503906</v>
      </c>
      <c r="Q680" s="870">
        <v>0</v>
      </c>
      <c r="R680" s="870">
        <v>0</v>
      </c>
      <c r="S680" s="870">
        <v>0</v>
      </c>
      <c r="T680" s="870">
        <v>0</v>
      </c>
      <c r="U680" s="870">
        <v>0</v>
      </c>
      <c r="V680" s="870">
        <v>0</v>
      </c>
      <c r="W680" s="870">
        <v>0</v>
      </c>
      <c r="X680" s="870">
        <v>0.15910011291503906</v>
      </c>
      <c r="Y680" s="870">
        <v>0.37</v>
      </c>
      <c r="Z680" s="870">
        <v>0.15910011291503906</v>
      </c>
      <c r="AA680" s="870">
        <v>0</v>
      </c>
      <c r="AB680" s="870">
        <v>0.15910011291503906</v>
      </c>
      <c r="AC680" s="870">
        <v>0</v>
      </c>
      <c r="AD680" s="870">
        <v>0</v>
      </c>
      <c r="AE680" s="870">
        <v>0</v>
      </c>
    </row>
    <row r="681" spans="1:31">
      <c r="A681" s="870" t="s">
        <v>1852</v>
      </c>
      <c r="B681" s="870">
        <v>14</v>
      </c>
      <c r="C681" s="870">
        <v>1410</v>
      </c>
      <c r="D681" s="870">
        <v>141010</v>
      </c>
      <c r="E681" s="870">
        <v>1410109020</v>
      </c>
      <c r="F681" s="870" t="s">
        <v>678</v>
      </c>
      <c r="G681" s="870">
        <v>2659492038</v>
      </c>
      <c r="H681" s="870">
        <v>0</v>
      </c>
      <c r="I681" s="870">
        <v>2659492038.0300002</v>
      </c>
      <c r="J681" s="870">
        <v>3.0000209808349609E-2</v>
      </c>
      <c r="K681" s="870">
        <v>0</v>
      </c>
      <c r="L681" s="870">
        <v>3.0000209808349609E-2</v>
      </c>
      <c r="M681" s="870">
        <v>0</v>
      </c>
      <c r="N681" s="870">
        <v>0</v>
      </c>
      <c r="O681" s="870">
        <v>3.0000209808349609E-2</v>
      </c>
      <c r="P681" s="870">
        <v>1.1100077629089355E-2</v>
      </c>
      <c r="Q681" s="870">
        <v>0</v>
      </c>
      <c r="R681" s="870">
        <v>0</v>
      </c>
      <c r="S681" s="870">
        <v>0</v>
      </c>
      <c r="T681" s="870">
        <v>0</v>
      </c>
      <c r="U681" s="870">
        <v>0</v>
      </c>
      <c r="V681" s="870">
        <v>0</v>
      </c>
      <c r="W681" s="870">
        <v>0</v>
      </c>
      <c r="X681" s="870">
        <v>1.1100077629089355E-2</v>
      </c>
      <c r="Y681" s="870">
        <v>0.37</v>
      </c>
      <c r="Z681" s="870">
        <v>1.1100077629089355E-2</v>
      </c>
      <c r="AA681" s="870">
        <v>0</v>
      </c>
      <c r="AB681" s="870">
        <v>1.1100077629089355E-2</v>
      </c>
      <c r="AC681" s="870">
        <v>0</v>
      </c>
      <c r="AD681" s="870">
        <v>0</v>
      </c>
      <c r="AE681" s="870">
        <v>0</v>
      </c>
    </row>
    <row r="682" spans="1:31">
      <c r="A682" s="870" t="s">
        <v>1852</v>
      </c>
      <c r="B682" s="870">
        <v>14</v>
      </c>
      <c r="C682" s="870">
        <v>1410</v>
      </c>
      <c r="D682" s="870">
        <v>141010</v>
      </c>
      <c r="E682" s="870">
        <v>1410109021</v>
      </c>
      <c r="F682" s="870" t="s">
        <v>4040</v>
      </c>
      <c r="G682" s="870">
        <v>12329890457</v>
      </c>
      <c r="H682" s="870">
        <v>0</v>
      </c>
      <c r="I682" s="870">
        <v>12329890456.549999</v>
      </c>
      <c r="J682" s="870">
        <v>-0.45000076293945313</v>
      </c>
      <c r="K682" s="870">
        <v>0</v>
      </c>
      <c r="L682" s="870">
        <v>0</v>
      </c>
      <c r="M682" s="870">
        <v>-0.45000076293945313</v>
      </c>
      <c r="N682" s="870">
        <v>0</v>
      </c>
      <c r="O682" s="870">
        <v>-0.45000076293945313</v>
      </c>
      <c r="P682" s="870">
        <v>-0.16650028228759767</v>
      </c>
      <c r="Q682" s="870">
        <v>0</v>
      </c>
      <c r="R682" s="870">
        <v>0</v>
      </c>
      <c r="S682" s="870">
        <v>0</v>
      </c>
      <c r="T682" s="870">
        <v>0</v>
      </c>
      <c r="U682" s="870">
        <v>0</v>
      </c>
      <c r="V682" s="870">
        <v>0</v>
      </c>
      <c r="W682" s="870">
        <v>0</v>
      </c>
      <c r="X682" s="870">
        <v>-0.16650028228759767</v>
      </c>
      <c r="Y682" s="870">
        <v>0.37000000000000005</v>
      </c>
      <c r="Z682" s="870">
        <v>0</v>
      </c>
      <c r="AA682" s="870">
        <v>-0.16650028228759767</v>
      </c>
      <c r="AB682" s="870">
        <v>0</v>
      </c>
      <c r="AC682" s="870">
        <v>-0.16650028228759767</v>
      </c>
      <c r="AD682" s="870">
        <v>0</v>
      </c>
      <c r="AE682" s="870">
        <v>0</v>
      </c>
    </row>
    <row r="683" spans="1:31">
      <c r="A683" s="870" t="s">
        <v>1852</v>
      </c>
      <c r="B683" s="870">
        <v>14</v>
      </c>
      <c r="C683" s="870">
        <v>1410</v>
      </c>
      <c r="D683" s="870">
        <v>141010</v>
      </c>
      <c r="E683" s="870">
        <v>1410109034</v>
      </c>
      <c r="F683" s="870" t="s">
        <v>3174</v>
      </c>
      <c r="G683" s="870">
        <v>102613792</v>
      </c>
      <c r="H683" s="870">
        <v>0</v>
      </c>
      <c r="I683" s="870">
        <v>102613792</v>
      </c>
      <c r="J683" s="870">
        <v>0</v>
      </c>
      <c r="K683" s="870">
        <v>0</v>
      </c>
      <c r="L683" s="870">
        <v>0</v>
      </c>
      <c r="M683" s="870">
        <v>0</v>
      </c>
      <c r="N683" s="870">
        <v>0</v>
      </c>
      <c r="O683" s="870">
        <v>0</v>
      </c>
      <c r="P683" s="870">
        <v>0</v>
      </c>
      <c r="Q683" s="870">
        <v>0</v>
      </c>
      <c r="R683" s="870">
        <v>0</v>
      </c>
      <c r="S683" s="870">
        <v>0</v>
      </c>
      <c r="T683" s="870">
        <v>0</v>
      </c>
      <c r="U683" s="870">
        <v>0</v>
      </c>
      <c r="V683" s="870">
        <v>0</v>
      </c>
      <c r="W683" s="870">
        <v>0</v>
      </c>
      <c r="X683" s="870">
        <v>0</v>
      </c>
      <c r="Y683" s="870">
        <v>0</v>
      </c>
      <c r="Z683" s="870">
        <v>0</v>
      </c>
      <c r="AA683" s="870">
        <v>0</v>
      </c>
      <c r="AB683" s="870">
        <v>0</v>
      </c>
      <c r="AC683" s="870">
        <v>0</v>
      </c>
      <c r="AD683" s="870">
        <v>0</v>
      </c>
      <c r="AE683" s="870">
        <v>0</v>
      </c>
    </row>
    <row r="684" spans="1:31">
      <c r="A684" s="870" t="s">
        <v>1852</v>
      </c>
      <c r="B684" s="870">
        <v>14</v>
      </c>
      <c r="C684" s="870">
        <v>1410</v>
      </c>
      <c r="D684" s="870">
        <v>141010</v>
      </c>
      <c r="E684" s="870">
        <v>1410109201</v>
      </c>
      <c r="F684" s="870" t="s">
        <v>674</v>
      </c>
      <c r="G684" s="870">
        <v>3688623259</v>
      </c>
      <c r="H684" s="870">
        <v>0</v>
      </c>
      <c r="I684" s="870">
        <v>3688623259.1999998</v>
      </c>
      <c r="J684" s="870">
        <v>0.19999980926513672</v>
      </c>
      <c r="K684" s="870">
        <v>0</v>
      </c>
      <c r="L684" s="870">
        <v>0.19999980926513672</v>
      </c>
      <c r="M684" s="870">
        <v>0</v>
      </c>
      <c r="N684" s="870">
        <v>0</v>
      </c>
      <c r="O684" s="870">
        <v>0.19999980926513672</v>
      </c>
      <c r="P684" s="870">
        <v>7.3999929428100589E-2</v>
      </c>
      <c r="Q684" s="870">
        <v>0</v>
      </c>
      <c r="R684" s="870">
        <v>0</v>
      </c>
      <c r="S684" s="870">
        <v>0</v>
      </c>
      <c r="T684" s="870">
        <v>0</v>
      </c>
      <c r="U684" s="870">
        <v>0</v>
      </c>
      <c r="V684" s="870">
        <v>0</v>
      </c>
      <c r="W684" s="870">
        <v>0</v>
      </c>
      <c r="X684" s="870">
        <v>7.3999929428100589E-2</v>
      </c>
      <c r="Y684" s="870">
        <v>0.37</v>
      </c>
      <c r="Z684" s="870">
        <v>7.3999929428100589E-2</v>
      </c>
      <c r="AA684" s="870">
        <v>0</v>
      </c>
      <c r="AB684" s="870">
        <v>7.3999929428100589E-2</v>
      </c>
      <c r="AC684" s="870">
        <v>0</v>
      </c>
      <c r="AD684" s="870">
        <v>0</v>
      </c>
      <c r="AE684" s="870">
        <v>0</v>
      </c>
    </row>
    <row r="685" spans="1:31">
      <c r="A685" s="870" t="s">
        <v>1852</v>
      </c>
      <c r="B685" s="870">
        <v>14</v>
      </c>
      <c r="C685" s="870">
        <v>1410</v>
      </c>
      <c r="D685" s="870">
        <v>141010</v>
      </c>
      <c r="E685" s="870">
        <v>1410109202</v>
      </c>
      <c r="F685" s="870" t="s">
        <v>675</v>
      </c>
      <c r="G685" s="870">
        <v>1438847739</v>
      </c>
      <c r="H685" s="870">
        <v>0</v>
      </c>
      <c r="I685" s="870">
        <v>1438847738.72</v>
      </c>
      <c r="J685" s="870">
        <v>-0.27999997138977051</v>
      </c>
      <c r="K685" s="870">
        <v>0</v>
      </c>
      <c r="L685" s="870">
        <v>0</v>
      </c>
      <c r="M685" s="870">
        <v>-0.27999997138977051</v>
      </c>
      <c r="N685" s="870">
        <v>0</v>
      </c>
      <c r="O685" s="870">
        <v>-0.27999997138977051</v>
      </c>
      <c r="P685" s="870">
        <v>-0.10359998941421508</v>
      </c>
      <c r="Q685" s="870">
        <v>0</v>
      </c>
      <c r="R685" s="870">
        <v>0</v>
      </c>
      <c r="S685" s="870">
        <v>0</v>
      </c>
      <c r="T685" s="870">
        <v>0</v>
      </c>
      <c r="U685" s="870">
        <v>0</v>
      </c>
      <c r="V685" s="870">
        <v>0</v>
      </c>
      <c r="W685" s="870">
        <v>0</v>
      </c>
      <c r="X685" s="870">
        <v>-0.10359998941421508</v>
      </c>
      <c r="Y685" s="870">
        <v>0.37</v>
      </c>
      <c r="Z685" s="870">
        <v>0</v>
      </c>
      <c r="AA685" s="870">
        <v>-0.10359998941421508</v>
      </c>
      <c r="AB685" s="870">
        <v>0</v>
      </c>
      <c r="AC685" s="870">
        <v>-0.10359998941421508</v>
      </c>
      <c r="AD685" s="870">
        <v>0</v>
      </c>
      <c r="AE685" s="870">
        <v>0</v>
      </c>
    </row>
    <row r="686" spans="1:31">
      <c r="A686" s="870" t="s">
        <v>1852</v>
      </c>
      <c r="B686" s="870">
        <v>14</v>
      </c>
      <c r="C686" s="870">
        <v>1410</v>
      </c>
      <c r="D686" s="870">
        <v>141010</v>
      </c>
      <c r="E686" s="870">
        <v>1410109203</v>
      </c>
      <c r="F686" s="870" t="s">
        <v>679</v>
      </c>
      <c r="G686" s="870">
        <v>1448579070</v>
      </c>
      <c r="H686" s="870">
        <v>0</v>
      </c>
      <c r="I686" s="870">
        <v>1448579070</v>
      </c>
      <c r="J686" s="870">
        <v>0</v>
      </c>
      <c r="K686" s="870">
        <v>0</v>
      </c>
      <c r="L686" s="870">
        <v>0</v>
      </c>
      <c r="M686" s="870">
        <v>0</v>
      </c>
      <c r="N686" s="870">
        <v>0</v>
      </c>
      <c r="O686" s="870">
        <v>0</v>
      </c>
      <c r="P686" s="870">
        <v>0</v>
      </c>
      <c r="Q686" s="870">
        <v>0</v>
      </c>
      <c r="R686" s="870">
        <v>0</v>
      </c>
      <c r="S686" s="870">
        <v>0</v>
      </c>
      <c r="T686" s="870">
        <v>0</v>
      </c>
      <c r="U686" s="870">
        <v>0</v>
      </c>
      <c r="V686" s="870">
        <v>0</v>
      </c>
      <c r="W686" s="870">
        <v>0</v>
      </c>
      <c r="X686" s="870">
        <v>0</v>
      </c>
      <c r="Y686" s="870">
        <v>0</v>
      </c>
      <c r="Z686" s="870">
        <v>0</v>
      </c>
      <c r="AA686" s="870">
        <v>0</v>
      </c>
      <c r="AB686" s="870">
        <v>0</v>
      </c>
      <c r="AC686" s="870">
        <v>0</v>
      </c>
      <c r="AD686" s="870">
        <v>0</v>
      </c>
      <c r="AE686" s="870">
        <v>0</v>
      </c>
    </row>
    <row r="687" spans="1:31">
      <c r="A687" s="870" t="s">
        <v>1891</v>
      </c>
      <c r="B687" s="870">
        <v>14</v>
      </c>
      <c r="C687" s="870">
        <v>1410</v>
      </c>
      <c r="D687" s="870">
        <v>141010</v>
      </c>
      <c r="E687" s="870">
        <v>1410109204</v>
      </c>
      <c r="F687" s="870" t="s">
        <v>1903</v>
      </c>
      <c r="G687" s="870">
        <v>120946026</v>
      </c>
      <c r="H687" s="870">
        <v>0</v>
      </c>
      <c r="I687" s="870">
        <v>120946025.84</v>
      </c>
      <c r="J687" s="870">
        <v>-0.15999999642372131</v>
      </c>
      <c r="K687" s="870">
        <v>0</v>
      </c>
      <c r="L687" s="870">
        <v>0</v>
      </c>
      <c r="M687" s="870">
        <v>-0.15999999642372131</v>
      </c>
      <c r="N687" s="870">
        <v>0</v>
      </c>
      <c r="O687" s="870">
        <v>-0.15999999642372131</v>
      </c>
      <c r="P687" s="870">
        <v>-5.9199998676776888E-2</v>
      </c>
      <c r="Q687" s="870">
        <v>0</v>
      </c>
      <c r="R687" s="870">
        <v>0</v>
      </c>
      <c r="S687" s="870">
        <v>0</v>
      </c>
      <c r="T687" s="870">
        <v>0</v>
      </c>
      <c r="U687" s="870">
        <v>0</v>
      </c>
      <c r="V687" s="870">
        <v>0</v>
      </c>
      <c r="W687" s="870">
        <v>0</v>
      </c>
      <c r="X687" s="870">
        <v>-5.9199998676776888E-2</v>
      </c>
      <c r="Y687" s="870">
        <v>0.37</v>
      </c>
      <c r="Z687" s="870">
        <v>0</v>
      </c>
      <c r="AA687" s="870">
        <v>-5.9199998676776888E-2</v>
      </c>
      <c r="AB687" s="870">
        <v>0</v>
      </c>
      <c r="AC687" s="870">
        <v>-5.9199998676776888E-2</v>
      </c>
      <c r="AD687" s="870">
        <v>0</v>
      </c>
      <c r="AE687" s="870">
        <v>0</v>
      </c>
    </row>
    <row r="688" spans="1:31">
      <c r="A688" s="870" t="s">
        <v>1852</v>
      </c>
      <c r="B688" s="870">
        <v>14</v>
      </c>
      <c r="C688" s="870">
        <v>1410</v>
      </c>
      <c r="D688" s="870">
        <v>141010</v>
      </c>
      <c r="E688" s="870">
        <v>1410109206</v>
      </c>
      <c r="F688" s="870" t="s">
        <v>680</v>
      </c>
      <c r="G688" s="870">
        <v>124324262431</v>
      </c>
      <c r="H688" s="870">
        <v>0</v>
      </c>
      <c r="I688" s="870">
        <v>124324262430.88</v>
      </c>
      <c r="J688" s="870">
        <v>-0.1199951171875</v>
      </c>
      <c r="K688" s="870">
        <v>0</v>
      </c>
      <c r="L688" s="870">
        <v>0</v>
      </c>
      <c r="M688" s="870">
        <v>-0.1199951171875</v>
      </c>
      <c r="N688" s="870">
        <v>0</v>
      </c>
      <c r="O688" s="870">
        <v>-0.1199951171875</v>
      </c>
      <c r="P688" s="870">
        <v>-4.4398193359374998E-2</v>
      </c>
      <c r="Q688" s="870">
        <v>0</v>
      </c>
      <c r="R688" s="870">
        <v>0</v>
      </c>
      <c r="S688" s="870">
        <v>0</v>
      </c>
      <c r="T688" s="870">
        <v>0</v>
      </c>
      <c r="U688" s="870">
        <v>0</v>
      </c>
      <c r="V688" s="870">
        <v>0</v>
      </c>
      <c r="W688" s="870">
        <v>0</v>
      </c>
      <c r="X688" s="870">
        <v>-4.4398193359374998E-2</v>
      </c>
      <c r="Y688" s="870">
        <v>0.37</v>
      </c>
      <c r="Z688" s="870">
        <v>0</v>
      </c>
      <c r="AA688" s="870">
        <v>-4.4398193359374998E-2</v>
      </c>
      <c r="AB688" s="870">
        <v>0</v>
      </c>
      <c r="AC688" s="870">
        <v>-4.4398193359374998E-2</v>
      </c>
      <c r="AD688" s="870">
        <v>0</v>
      </c>
      <c r="AE688" s="870">
        <v>0</v>
      </c>
    </row>
    <row r="689" spans="1:31">
      <c r="A689" s="870" t="s">
        <v>1852</v>
      </c>
      <c r="B689" s="870">
        <v>14</v>
      </c>
      <c r="C689" s="870">
        <v>1410</v>
      </c>
      <c r="D689" s="870">
        <v>141010</v>
      </c>
      <c r="E689" s="870">
        <v>1410109207</v>
      </c>
      <c r="F689" s="870" t="s">
        <v>4041</v>
      </c>
      <c r="G689" s="870">
        <v>0</v>
      </c>
      <c r="H689" s="870">
        <v>0</v>
      </c>
      <c r="I689" s="870">
        <v>0</v>
      </c>
      <c r="J689" s="870">
        <v>0</v>
      </c>
      <c r="K689" s="870">
        <v>0</v>
      </c>
      <c r="L689" s="870">
        <v>0</v>
      </c>
      <c r="M689" s="870">
        <v>0</v>
      </c>
      <c r="N689" s="870">
        <v>0</v>
      </c>
      <c r="O689" s="870">
        <v>0</v>
      </c>
      <c r="P689" s="870">
        <v>0</v>
      </c>
      <c r="Q689" s="870">
        <v>0</v>
      </c>
      <c r="R689" s="870">
        <v>0</v>
      </c>
      <c r="S689" s="870">
        <v>0</v>
      </c>
      <c r="T689" s="870">
        <v>0</v>
      </c>
      <c r="U689" s="870">
        <v>0</v>
      </c>
      <c r="V689" s="870">
        <v>0</v>
      </c>
      <c r="W689" s="870">
        <v>0</v>
      </c>
      <c r="X689" s="870">
        <v>0</v>
      </c>
      <c r="Y689" s="870">
        <v>0</v>
      </c>
      <c r="Z689" s="870">
        <v>0</v>
      </c>
      <c r="AA689" s="870">
        <v>0</v>
      </c>
      <c r="AB689" s="870">
        <v>0</v>
      </c>
      <c r="AC689" s="870">
        <v>0</v>
      </c>
      <c r="AD689" s="870">
        <v>0</v>
      </c>
      <c r="AE689" s="870">
        <v>0</v>
      </c>
    </row>
    <row r="690" spans="1:31">
      <c r="A690" s="870" t="s">
        <v>1852</v>
      </c>
      <c r="B690" s="870">
        <v>14</v>
      </c>
      <c r="C690" s="870">
        <v>1410</v>
      </c>
      <c r="D690" s="870">
        <v>141010</v>
      </c>
      <c r="E690" s="870">
        <v>1410109208</v>
      </c>
      <c r="F690" s="870" t="s">
        <v>3515</v>
      </c>
      <c r="G690" s="870">
        <v>0</v>
      </c>
      <c r="H690" s="870">
        <v>0</v>
      </c>
      <c r="I690" s="870">
        <v>0</v>
      </c>
      <c r="J690" s="870">
        <v>0</v>
      </c>
      <c r="K690" s="870">
        <v>0</v>
      </c>
      <c r="L690" s="870">
        <v>0</v>
      </c>
      <c r="M690" s="870">
        <v>0</v>
      </c>
      <c r="N690" s="870">
        <v>0</v>
      </c>
      <c r="O690" s="870">
        <v>0</v>
      </c>
      <c r="P690" s="870">
        <v>0</v>
      </c>
      <c r="Q690" s="870">
        <v>0</v>
      </c>
      <c r="R690" s="870">
        <v>0</v>
      </c>
      <c r="S690" s="870">
        <v>0</v>
      </c>
      <c r="T690" s="870">
        <v>0</v>
      </c>
      <c r="U690" s="870">
        <v>0</v>
      </c>
      <c r="V690" s="870">
        <v>0</v>
      </c>
      <c r="W690" s="870">
        <v>0</v>
      </c>
      <c r="X690" s="870">
        <v>0</v>
      </c>
      <c r="Y690" s="870">
        <v>0</v>
      </c>
      <c r="Z690" s="870">
        <v>0</v>
      </c>
      <c r="AA690" s="870">
        <v>0</v>
      </c>
      <c r="AB690" s="870">
        <v>0</v>
      </c>
      <c r="AC690" s="870">
        <v>0</v>
      </c>
      <c r="AD690" s="870">
        <v>0</v>
      </c>
      <c r="AE690" s="870">
        <v>0</v>
      </c>
    </row>
    <row r="691" spans="1:31">
      <c r="A691" s="870" t="s">
        <v>1891</v>
      </c>
      <c r="B691" s="870">
        <v>14</v>
      </c>
      <c r="C691" s="870">
        <v>1410</v>
      </c>
      <c r="D691" s="870">
        <v>141010</v>
      </c>
      <c r="E691" s="870">
        <v>1410109231</v>
      </c>
      <c r="F691" s="870" t="s">
        <v>696</v>
      </c>
      <c r="G691" s="870">
        <v>0</v>
      </c>
      <c r="H691" s="870">
        <v>0</v>
      </c>
      <c r="I691" s="870">
        <v>0</v>
      </c>
      <c r="J691" s="870">
        <v>0</v>
      </c>
      <c r="K691" s="870">
        <v>0</v>
      </c>
      <c r="L691" s="870">
        <v>0</v>
      </c>
      <c r="M691" s="870">
        <v>0</v>
      </c>
      <c r="N691" s="870">
        <v>0</v>
      </c>
      <c r="O691" s="870">
        <v>0</v>
      </c>
      <c r="P691" s="870">
        <v>0</v>
      </c>
      <c r="Q691" s="870">
        <v>0</v>
      </c>
      <c r="R691" s="870">
        <v>0</v>
      </c>
      <c r="S691" s="870">
        <v>0</v>
      </c>
      <c r="T691" s="870">
        <v>0</v>
      </c>
      <c r="U691" s="870">
        <v>0</v>
      </c>
      <c r="V691" s="870">
        <v>0</v>
      </c>
      <c r="W691" s="870">
        <v>0</v>
      </c>
      <c r="X691" s="870">
        <v>0</v>
      </c>
      <c r="Y691" s="870">
        <v>0</v>
      </c>
      <c r="Z691" s="870">
        <v>0</v>
      </c>
      <c r="AA691" s="870">
        <v>0</v>
      </c>
      <c r="AB691" s="870">
        <v>0</v>
      </c>
      <c r="AC691" s="870">
        <v>0</v>
      </c>
      <c r="AD691" s="870">
        <v>0</v>
      </c>
      <c r="AE691" s="870">
        <v>0</v>
      </c>
    </row>
    <row r="692" spans="1:31">
      <c r="A692" s="870" t="s">
        <v>1852</v>
      </c>
      <c r="B692" s="870">
        <v>14</v>
      </c>
      <c r="C692" s="870">
        <v>1410</v>
      </c>
      <c r="D692" s="870">
        <v>141010</v>
      </c>
      <c r="E692" s="870">
        <v>1410109404</v>
      </c>
      <c r="F692" s="870" t="s">
        <v>681</v>
      </c>
      <c r="G692" s="870">
        <v>3123781790</v>
      </c>
      <c r="H692" s="870">
        <v>0</v>
      </c>
      <c r="I692" s="870">
        <v>3123781790</v>
      </c>
      <c r="J692" s="870">
        <v>0</v>
      </c>
      <c r="K692" s="870">
        <v>0</v>
      </c>
      <c r="L692" s="870">
        <v>0</v>
      </c>
      <c r="M692" s="870">
        <v>0</v>
      </c>
      <c r="N692" s="870">
        <v>0</v>
      </c>
      <c r="O692" s="870">
        <v>0</v>
      </c>
      <c r="P692" s="870">
        <v>0</v>
      </c>
      <c r="Q692" s="870">
        <v>0</v>
      </c>
      <c r="R692" s="870">
        <v>0</v>
      </c>
      <c r="S692" s="870">
        <v>0</v>
      </c>
      <c r="T692" s="870">
        <v>0</v>
      </c>
      <c r="U692" s="870">
        <v>0</v>
      </c>
      <c r="V692" s="870">
        <v>0</v>
      </c>
      <c r="W692" s="870">
        <v>0</v>
      </c>
      <c r="X692" s="870">
        <v>0</v>
      </c>
      <c r="Y692" s="870">
        <v>0</v>
      </c>
      <c r="Z692" s="870">
        <v>0</v>
      </c>
      <c r="AA692" s="870">
        <v>0</v>
      </c>
      <c r="AB692" s="870">
        <v>0</v>
      </c>
      <c r="AC692" s="870">
        <v>0</v>
      </c>
      <c r="AD692" s="870">
        <v>0</v>
      </c>
      <c r="AE692" s="870">
        <v>0</v>
      </c>
    </row>
    <row r="693" spans="1:31">
      <c r="A693" s="870" t="s">
        <v>1852</v>
      </c>
      <c r="B693" s="870">
        <v>14</v>
      </c>
      <c r="C693" s="870">
        <v>1410</v>
      </c>
      <c r="D693" s="870">
        <v>141010</v>
      </c>
      <c r="E693" s="870">
        <v>1410109405</v>
      </c>
      <c r="F693" s="870" t="s">
        <v>682</v>
      </c>
      <c r="G693" s="870">
        <v>16247972720</v>
      </c>
      <c r="H693" s="870">
        <v>0</v>
      </c>
      <c r="I693" s="870">
        <v>16247972720</v>
      </c>
      <c r="J693" s="870">
        <v>0</v>
      </c>
      <c r="K693" s="870">
        <v>0</v>
      </c>
      <c r="L693" s="870">
        <v>0</v>
      </c>
      <c r="M693" s="870">
        <v>0</v>
      </c>
      <c r="N693" s="870">
        <v>0</v>
      </c>
      <c r="O693" s="870">
        <v>0</v>
      </c>
      <c r="P693" s="870">
        <v>0</v>
      </c>
      <c r="Q693" s="870">
        <v>0</v>
      </c>
      <c r="R693" s="870">
        <v>0</v>
      </c>
      <c r="S693" s="870">
        <v>0</v>
      </c>
      <c r="T693" s="870">
        <v>0</v>
      </c>
      <c r="U693" s="870">
        <v>0</v>
      </c>
      <c r="V693" s="870">
        <v>0</v>
      </c>
      <c r="W693" s="870">
        <v>0</v>
      </c>
      <c r="X693" s="870">
        <v>0</v>
      </c>
      <c r="Y693" s="870">
        <v>0</v>
      </c>
      <c r="Z693" s="870">
        <v>0</v>
      </c>
      <c r="AA693" s="870">
        <v>0</v>
      </c>
      <c r="AB693" s="870">
        <v>0</v>
      </c>
      <c r="AC693" s="870">
        <v>0</v>
      </c>
      <c r="AD693" s="870">
        <v>0</v>
      </c>
      <c r="AE693" s="870">
        <v>0</v>
      </c>
    </row>
    <row r="694" spans="1:31">
      <c r="A694" s="870" t="s">
        <v>1852</v>
      </c>
      <c r="B694" s="870">
        <v>14</v>
      </c>
      <c r="C694" s="870">
        <v>1410</v>
      </c>
      <c r="D694" s="870">
        <v>141010</v>
      </c>
      <c r="E694" s="870">
        <v>1410109406</v>
      </c>
      <c r="F694" s="870" t="s">
        <v>683</v>
      </c>
      <c r="G694" s="870">
        <v>42240724</v>
      </c>
      <c r="H694" s="870">
        <v>0</v>
      </c>
      <c r="I694" s="870">
        <v>42240724</v>
      </c>
      <c r="J694" s="870">
        <v>0</v>
      </c>
      <c r="K694" s="870">
        <v>0</v>
      </c>
      <c r="L694" s="870">
        <v>0</v>
      </c>
      <c r="M694" s="870">
        <v>0</v>
      </c>
      <c r="N694" s="870">
        <v>0</v>
      </c>
      <c r="O694" s="870">
        <v>0</v>
      </c>
      <c r="P694" s="870">
        <v>0</v>
      </c>
      <c r="Q694" s="870">
        <v>0</v>
      </c>
      <c r="R694" s="870">
        <v>0</v>
      </c>
      <c r="S694" s="870">
        <v>0</v>
      </c>
      <c r="T694" s="870">
        <v>0</v>
      </c>
      <c r="U694" s="870">
        <v>0</v>
      </c>
      <c r="V694" s="870">
        <v>0</v>
      </c>
      <c r="W694" s="870">
        <v>0</v>
      </c>
      <c r="X694" s="870">
        <v>0</v>
      </c>
      <c r="Y694" s="870">
        <v>0</v>
      </c>
      <c r="Z694" s="870">
        <v>0</v>
      </c>
      <c r="AA694" s="870">
        <v>0</v>
      </c>
      <c r="AB694" s="870">
        <v>0</v>
      </c>
      <c r="AC694" s="870">
        <v>0</v>
      </c>
      <c r="AD694" s="870">
        <v>0</v>
      </c>
      <c r="AE694" s="870">
        <v>0</v>
      </c>
    </row>
    <row r="695" spans="1:31">
      <c r="A695" s="870" t="s">
        <v>1852</v>
      </c>
      <c r="B695" s="870">
        <v>14</v>
      </c>
      <c r="C695" s="870">
        <v>1410</v>
      </c>
      <c r="D695" s="870">
        <v>141010</v>
      </c>
      <c r="E695" s="870">
        <v>1410109409</v>
      </c>
      <c r="F695" s="870" t="s">
        <v>684</v>
      </c>
      <c r="G695" s="870">
        <v>-508614482</v>
      </c>
      <c r="H695" s="870">
        <v>0</v>
      </c>
      <c r="I695" s="870">
        <v>-508614482</v>
      </c>
      <c r="J695" s="870">
        <v>0</v>
      </c>
      <c r="K695" s="870">
        <v>0</v>
      </c>
      <c r="L695" s="870">
        <v>0</v>
      </c>
      <c r="M695" s="870">
        <v>0</v>
      </c>
      <c r="N695" s="870">
        <v>0</v>
      </c>
      <c r="O695" s="870">
        <v>0</v>
      </c>
      <c r="P695" s="870">
        <v>0</v>
      </c>
      <c r="Q695" s="870">
        <v>0</v>
      </c>
      <c r="R695" s="870">
        <v>0</v>
      </c>
      <c r="S695" s="870">
        <v>0</v>
      </c>
      <c r="T695" s="870">
        <v>0</v>
      </c>
      <c r="U695" s="870">
        <v>0</v>
      </c>
      <c r="V695" s="870">
        <v>0</v>
      </c>
      <c r="W695" s="870">
        <v>0</v>
      </c>
      <c r="X695" s="870">
        <v>0</v>
      </c>
      <c r="Y695" s="870">
        <v>0</v>
      </c>
      <c r="Z695" s="870">
        <v>0</v>
      </c>
      <c r="AA695" s="870">
        <v>0</v>
      </c>
      <c r="AB695" s="870">
        <v>0</v>
      </c>
      <c r="AC695" s="870">
        <v>0</v>
      </c>
      <c r="AD695" s="870">
        <v>0</v>
      </c>
      <c r="AE695" s="870">
        <v>0</v>
      </c>
    </row>
    <row r="696" spans="1:31">
      <c r="A696" s="870" t="s">
        <v>1852</v>
      </c>
      <c r="B696" s="870">
        <v>14</v>
      </c>
      <c r="C696" s="870">
        <v>1410</v>
      </c>
      <c r="D696" s="870">
        <v>141010</v>
      </c>
      <c r="E696" s="870">
        <v>1410109410</v>
      </c>
      <c r="F696" s="870" t="s">
        <v>685</v>
      </c>
      <c r="G696" s="870">
        <v>-956452</v>
      </c>
      <c r="H696" s="870">
        <v>0</v>
      </c>
      <c r="I696" s="870">
        <v>-956452</v>
      </c>
      <c r="J696" s="870">
        <v>0</v>
      </c>
      <c r="K696" s="870">
        <v>0</v>
      </c>
      <c r="L696" s="870">
        <v>0</v>
      </c>
      <c r="M696" s="870">
        <v>0</v>
      </c>
      <c r="N696" s="870">
        <v>0</v>
      </c>
      <c r="O696" s="870">
        <v>0</v>
      </c>
      <c r="P696" s="870">
        <v>0</v>
      </c>
      <c r="Q696" s="870">
        <v>0</v>
      </c>
      <c r="R696" s="870">
        <v>0</v>
      </c>
      <c r="S696" s="870">
        <v>0</v>
      </c>
      <c r="T696" s="870">
        <v>0</v>
      </c>
      <c r="U696" s="870">
        <v>0</v>
      </c>
      <c r="V696" s="870">
        <v>0</v>
      </c>
      <c r="W696" s="870">
        <v>0</v>
      </c>
      <c r="X696" s="870">
        <v>0</v>
      </c>
      <c r="Y696" s="870">
        <v>0</v>
      </c>
      <c r="Z696" s="870">
        <v>0</v>
      </c>
      <c r="AA696" s="870">
        <v>0</v>
      </c>
      <c r="AB696" s="870">
        <v>0</v>
      </c>
      <c r="AC696" s="870">
        <v>0</v>
      </c>
      <c r="AD696" s="870">
        <v>0</v>
      </c>
      <c r="AE696" s="870">
        <v>0</v>
      </c>
    </row>
    <row r="697" spans="1:31">
      <c r="A697" s="870" t="s">
        <v>1852</v>
      </c>
      <c r="B697" s="870">
        <v>14</v>
      </c>
      <c r="C697" s="870">
        <v>1410</v>
      </c>
      <c r="D697" s="870">
        <v>141010</v>
      </c>
      <c r="E697" s="870">
        <v>1410109413</v>
      </c>
      <c r="F697" s="870" t="s">
        <v>686</v>
      </c>
      <c r="G697" s="870">
        <v>293421468</v>
      </c>
      <c r="H697" s="870">
        <v>0</v>
      </c>
      <c r="I697" s="870">
        <v>293421468</v>
      </c>
      <c r="J697" s="870">
        <v>0</v>
      </c>
      <c r="K697" s="870">
        <v>0</v>
      </c>
      <c r="L697" s="870">
        <v>0</v>
      </c>
      <c r="M697" s="870">
        <v>0</v>
      </c>
      <c r="N697" s="870">
        <v>0</v>
      </c>
      <c r="O697" s="870">
        <v>0</v>
      </c>
      <c r="P697" s="870">
        <v>0</v>
      </c>
      <c r="Q697" s="870">
        <v>0</v>
      </c>
      <c r="R697" s="870">
        <v>0</v>
      </c>
      <c r="S697" s="870">
        <v>0</v>
      </c>
      <c r="T697" s="870">
        <v>0</v>
      </c>
      <c r="U697" s="870">
        <v>0</v>
      </c>
      <c r="V697" s="870">
        <v>0</v>
      </c>
      <c r="W697" s="870">
        <v>0</v>
      </c>
      <c r="X697" s="870">
        <v>0</v>
      </c>
      <c r="Y697" s="870">
        <v>0</v>
      </c>
      <c r="Z697" s="870">
        <v>0</v>
      </c>
      <c r="AA697" s="870">
        <v>0</v>
      </c>
      <c r="AB697" s="870">
        <v>0</v>
      </c>
      <c r="AC697" s="870">
        <v>0</v>
      </c>
      <c r="AD697" s="870">
        <v>0</v>
      </c>
      <c r="AE697" s="870">
        <v>0</v>
      </c>
    </row>
    <row r="698" spans="1:31">
      <c r="A698" s="870" t="s">
        <v>1852</v>
      </c>
      <c r="B698" s="870">
        <v>14</v>
      </c>
      <c r="C698" s="870">
        <v>1410</v>
      </c>
      <c r="D698" s="870">
        <v>141010</v>
      </c>
      <c r="E698" s="870">
        <v>1410109414</v>
      </c>
      <c r="F698" s="870" t="s">
        <v>4042</v>
      </c>
      <c r="G698" s="870">
        <v>956452</v>
      </c>
      <c r="H698" s="870">
        <v>0</v>
      </c>
      <c r="I698" s="870">
        <v>956452</v>
      </c>
      <c r="J698" s="870">
        <v>0</v>
      </c>
      <c r="K698" s="870">
        <v>0</v>
      </c>
      <c r="L698" s="870">
        <v>0</v>
      </c>
      <c r="M698" s="870">
        <v>0</v>
      </c>
      <c r="N698" s="870">
        <v>0</v>
      </c>
      <c r="O698" s="870">
        <v>0</v>
      </c>
      <c r="P698" s="870">
        <v>0</v>
      </c>
      <c r="Q698" s="870">
        <v>0</v>
      </c>
      <c r="R698" s="870">
        <v>0</v>
      </c>
      <c r="S698" s="870">
        <v>0</v>
      </c>
      <c r="T698" s="870">
        <v>0</v>
      </c>
      <c r="U698" s="870">
        <v>0</v>
      </c>
      <c r="V698" s="870">
        <v>0</v>
      </c>
      <c r="W698" s="870">
        <v>0</v>
      </c>
      <c r="X698" s="870">
        <v>0</v>
      </c>
      <c r="Y698" s="870">
        <v>0</v>
      </c>
      <c r="Z698" s="870">
        <v>0</v>
      </c>
      <c r="AA698" s="870">
        <v>0</v>
      </c>
      <c r="AB698" s="870">
        <v>0</v>
      </c>
      <c r="AC698" s="870">
        <v>0</v>
      </c>
      <c r="AD698" s="870">
        <v>0</v>
      </c>
      <c r="AE698" s="870">
        <v>0</v>
      </c>
    </row>
    <row r="699" spans="1:31">
      <c r="A699" s="870" t="s">
        <v>1852</v>
      </c>
      <c r="B699" s="870">
        <v>14</v>
      </c>
      <c r="C699" s="870">
        <v>1410</v>
      </c>
      <c r="D699" s="870">
        <v>141010</v>
      </c>
      <c r="E699" s="870">
        <v>1410109418</v>
      </c>
      <c r="F699" s="870" t="s">
        <v>4043</v>
      </c>
      <c r="G699" s="870">
        <v>56415</v>
      </c>
      <c r="H699" s="870">
        <v>0</v>
      </c>
      <c r="I699" s="870">
        <v>56415</v>
      </c>
      <c r="J699" s="870">
        <v>0</v>
      </c>
      <c r="K699" s="870">
        <v>0</v>
      </c>
      <c r="L699" s="870">
        <v>0</v>
      </c>
      <c r="M699" s="870">
        <v>0</v>
      </c>
      <c r="N699" s="870">
        <v>0</v>
      </c>
      <c r="O699" s="870">
        <v>0</v>
      </c>
      <c r="P699" s="870">
        <v>0</v>
      </c>
      <c r="Q699" s="870">
        <v>0</v>
      </c>
      <c r="R699" s="870">
        <v>0</v>
      </c>
      <c r="S699" s="870">
        <v>0</v>
      </c>
      <c r="T699" s="870">
        <v>0</v>
      </c>
      <c r="U699" s="870">
        <v>0</v>
      </c>
      <c r="V699" s="870">
        <v>0</v>
      </c>
      <c r="W699" s="870">
        <v>0</v>
      </c>
      <c r="X699" s="870">
        <v>0</v>
      </c>
      <c r="Y699" s="870">
        <v>0</v>
      </c>
      <c r="Z699" s="870">
        <v>0</v>
      </c>
      <c r="AA699" s="870">
        <v>0</v>
      </c>
      <c r="AB699" s="870">
        <v>0</v>
      </c>
      <c r="AC699" s="870">
        <v>0</v>
      </c>
      <c r="AD699" s="870">
        <v>0</v>
      </c>
      <c r="AE699" s="870">
        <v>0</v>
      </c>
    </row>
    <row r="700" spans="1:31">
      <c r="A700" s="870" t="s">
        <v>1852</v>
      </c>
      <c r="B700" s="870">
        <v>14</v>
      </c>
      <c r="C700" s="870">
        <v>1410</v>
      </c>
      <c r="D700" s="870">
        <v>141010</v>
      </c>
      <c r="E700" s="870">
        <v>1410109484</v>
      </c>
      <c r="F700" s="870" t="s">
        <v>3383</v>
      </c>
      <c r="G700" s="870">
        <v>168285945</v>
      </c>
      <c r="H700" s="870">
        <v>0</v>
      </c>
      <c r="I700" s="870">
        <v>168285945</v>
      </c>
      <c r="J700" s="870">
        <v>0</v>
      </c>
      <c r="K700" s="870">
        <v>0</v>
      </c>
      <c r="L700" s="870">
        <v>0</v>
      </c>
      <c r="M700" s="870">
        <v>0</v>
      </c>
      <c r="N700" s="870">
        <v>0</v>
      </c>
      <c r="O700" s="870">
        <v>0</v>
      </c>
      <c r="P700" s="870">
        <v>0</v>
      </c>
      <c r="Q700" s="870">
        <v>0</v>
      </c>
      <c r="R700" s="870">
        <v>0</v>
      </c>
      <c r="S700" s="870">
        <v>0</v>
      </c>
      <c r="T700" s="870">
        <v>0</v>
      </c>
      <c r="U700" s="870">
        <v>0</v>
      </c>
      <c r="V700" s="870">
        <v>0</v>
      </c>
      <c r="W700" s="870">
        <v>0</v>
      </c>
      <c r="X700" s="870">
        <v>0</v>
      </c>
      <c r="Y700" s="870">
        <v>0</v>
      </c>
      <c r="Z700" s="870">
        <v>0</v>
      </c>
      <c r="AA700" s="870">
        <v>0</v>
      </c>
      <c r="AB700" s="870">
        <v>0</v>
      </c>
      <c r="AC700" s="870">
        <v>0</v>
      </c>
      <c r="AD700" s="870">
        <v>0</v>
      </c>
      <c r="AE700" s="870">
        <v>0</v>
      </c>
    </row>
    <row r="701" spans="1:31">
      <c r="A701" s="870" t="s">
        <v>1891</v>
      </c>
      <c r="B701" s="870">
        <v>14</v>
      </c>
      <c r="C701" s="870">
        <v>1410</v>
      </c>
      <c r="D701" s="870">
        <v>141010</v>
      </c>
      <c r="E701" s="870">
        <v>1410109508</v>
      </c>
      <c r="F701" s="870" t="s">
        <v>1905</v>
      </c>
      <c r="G701" s="870">
        <v>0</v>
      </c>
      <c r="H701" s="870">
        <v>0</v>
      </c>
      <c r="I701" s="870">
        <v>0</v>
      </c>
      <c r="J701" s="870">
        <v>0</v>
      </c>
      <c r="K701" s="870">
        <v>0</v>
      </c>
      <c r="L701" s="870">
        <v>0</v>
      </c>
      <c r="M701" s="870">
        <v>0</v>
      </c>
      <c r="N701" s="870">
        <v>0</v>
      </c>
      <c r="O701" s="870">
        <v>0</v>
      </c>
      <c r="P701" s="870">
        <v>0</v>
      </c>
      <c r="Q701" s="870">
        <v>0</v>
      </c>
      <c r="R701" s="870">
        <v>0</v>
      </c>
      <c r="S701" s="870">
        <v>0</v>
      </c>
      <c r="T701" s="870">
        <v>0</v>
      </c>
      <c r="U701" s="870">
        <v>0</v>
      </c>
      <c r="V701" s="870">
        <v>0</v>
      </c>
      <c r="W701" s="870">
        <v>0</v>
      </c>
      <c r="X701" s="870">
        <v>0</v>
      </c>
      <c r="Y701" s="870">
        <v>0</v>
      </c>
      <c r="Z701" s="870">
        <v>0</v>
      </c>
      <c r="AA701" s="870">
        <v>0</v>
      </c>
      <c r="AB701" s="870">
        <v>0</v>
      </c>
      <c r="AC701" s="870">
        <v>0</v>
      </c>
      <c r="AD701" s="870">
        <v>0</v>
      </c>
      <c r="AE701" s="870">
        <v>0</v>
      </c>
    </row>
    <row r="702" spans="1:31">
      <c r="A702" s="870" t="s">
        <v>1852</v>
      </c>
      <c r="B702" s="870">
        <v>14</v>
      </c>
      <c r="C702" s="870">
        <v>1410</v>
      </c>
      <c r="D702" s="870">
        <v>141010</v>
      </c>
      <c r="E702" s="870">
        <v>1410109509</v>
      </c>
      <c r="F702" s="870" t="s">
        <v>1906</v>
      </c>
      <c r="G702" s="870">
        <v>0</v>
      </c>
      <c r="H702" s="870">
        <v>0</v>
      </c>
      <c r="I702" s="870">
        <v>0</v>
      </c>
      <c r="J702" s="870">
        <v>0</v>
      </c>
      <c r="K702" s="870">
        <v>0</v>
      </c>
      <c r="L702" s="870">
        <v>0</v>
      </c>
      <c r="M702" s="870">
        <v>0</v>
      </c>
      <c r="N702" s="870">
        <v>0</v>
      </c>
      <c r="O702" s="870">
        <v>0</v>
      </c>
      <c r="P702" s="870">
        <v>0</v>
      </c>
      <c r="Q702" s="870">
        <v>0</v>
      </c>
      <c r="R702" s="870">
        <v>0</v>
      </c>
      <c r="S702" s="870">
        <v>0</v>
      </c>
      <c r="T702" s="870">
        <v>0</v>
      </c>
      <c r="U702" s="870">
        <v>0</v>
      </c>
      <c r="V702" s="870">
        <v>0</v>
      </c>
      <c r="W702" s="870">
        <v>0</v>
      </c>
      <c r="X702" s="870">
        <v>0</v>
      </c>
      <c r="Y702" s="870">
        <v>0</v>
      </c>
      <c r="Z702" s="870">
        <v>0</v>
      </c>
      <c r="AA702" s="870">
        <v>0</v>
      </c>
      <c r="AB702" s="870">
        <v>0</v>
      </c>
      <c r="AC702" s="870">
        <v>0</v>
      </c>
      <c r="AD702" s="870">
        <v>0</v>
      </c>
      <c r="AE702" s="870">
        <v>0</v>
      </c>
    </row>
    <row r="703" spans="1:31">
      <c r="A703" s="870" t="s">
        <v>1852</v>
      </c>
      <c r="B703" s="870">
        <v>14</v>
      </c>
      <c r="C703" s="870">
        <v>1410</v>
      </c>
      <c r="D703" s="870">
        <v>141010</v>
      </c>
      <c r="E703" s="870">
        <v>1410109542</v>
      </c>
      <c r="F703" s="870" t="s">
        <v>688</v>
      </c>
      <c r="G703" s="870">
        <v>2400881</v>
      </c>
      <c r="H703" s="870">
        <v>0</v>
      </c>
      <c r="I703" s="870">
        <v>2400881</v>
      </c>
      <c r="J703" s="870">
        <v>0</v>
      </c>
      <c r="K703" s="870">
        <v>0</v>
      </c>
      <c r="L703" s="870">
        <v>0</v>
      </c>
      <c r="M703" s="870">
        <v>0</v>
      </c>
      <c r="N703" s="870">
        <v>0</v>
      </c>
      <c r="O703" s="870">
        <v>0</v>
      </c>
      <c r="P703" s="870">
        <v>0</v>
      </c>
      <c r="Q703" s="870">
        <v>0</v>
      </c>
      <c r="R703" s="870">
        <v>0</v>
      </c>
      <c r="S703" s="870">
        <v>0</v>
      </c>
      <c r="T703" s="870">
        <v>0</v>
      </c>
      <c r="U703" s="870">
        <v>0</v>
      </c>
      <c r="V703" s="870">
        <v>0</v>
      </c>
      <c r="W703" s="870">
        <v>0</v>
      </c>
      <c r="X703" s="870">
        <v>0</v>
      </c>
      <c r="Y703" s="870">
        <v>0</v>
      </c>
      <c r="Z703" s="870">
        <v>0</v>
      </c>
      <c r="AA703" s="870">
        <v>0</v>
      </c>
      <c r="AB703" s="870">
        <v>0</v>
      </c>
      <c r="AC703" s="870">
        <v>0</v>
      </c>
      <c r="AD703" s="870">
        <v>0</v>
      </c>
      <c r="AE703" s="870">
        <v>0</v>
      </c>
    </row>
    <row r="704" spans="1:31">
      <c r="A704" s="870" t="s">
        <v>1852</v>
      </c>
      <c r="B704" s="870">
        <v>14</v>
      </c>
      <c r="C704" s="870">
        <v>1410</v>
      </c>
      <c r="D704" s="870">
        <v>141010</v>
      </c>
      <c r="E704" s="870">
        <v>1410109601</v>
      </c>
      <c r="F704" s="870" t="s">
        <v>674</v>
      </c>
      <c r="G704" s="870">
        <v>24317434215</v>
      </c>
      <c r="H704" s="870">
        <v>0</v>
      </c>
      <c r="I704" s="870">
        <v>24317434215.349998</v>
      </c>
      <c r="J704" s="870">
        <v>0.34999847412109375</v>
      </c>
      <c r="K704" s="870">
        <v>0</v>
      </c>
      <c r="L704" s="870">
        <v>0.34999847412109375</v>
      </c>
      <c r="M704" s="870">
        <v>0</v>
      </c>
      <c r="N704" s="870">
        <v>0</v>
      </c>
      <c r="O704" s="870">
        <v>0.34999847412109375</v>
      </c>
      <c r="P704" s="870">
        <v>0.12949943542480469</v>
      </c>
      <c r="Q704" s="870">
        <v>0</v>
      </c>
      <c r="R704" s="870">
        <v>0</v>
      </c>
      <c r="S704" s="870">
        <v>0</v>
      </c>
      <c r="T704" s="870">
        <v>0</v>
      </c>
      <c r="U704" s="870">
        <v>0</v>
      </c>
      <c r="V704" s="870">
        <v>0</v>
      </c>
      <c r="W704" s="870">
        <v>0</v>
      </c>
      <c r="X704" s="870">
        <v>0.12949943542480469</v>
      </c>
      <c r="Y704" s="870">
        <v>0.37</v>
      </c>
      <c r="Z704" s="870">
        <v>0.12949943542480469</v>
      </c>
      <c r="AA704" s="870">
        <v>0</v>
      </c>
      <c r="AB704" s="870">
        <v>0.12949943542480469</v>
      </c>
      <c r="AC704" s="870">
        <v>0</v>
      </c>
      <c r="AD704" s="870">
        <v>0</v>
      </c>
      <c r="AE704" s="870">
        <v>0</v>
      </c>
    </row>
    <row r="705" spans="1:31">
      <c r="A705" s="870" t="s">
        <v>1891</v>
      </c>
      <c r="B705" s="870">
        <v>14</v>
      </c>
      <c r="C705" s="870">
        <v>1410</v>
      </c>
      <c r="D705" s="870">
        <v>141010</v>
      </c>
      <c r="E705" s="870">
        <v>1410109602</v>
      </c>
      <c r="F705" s="870" t="s">
        <v>689</v>
      </c>
      <c r="G705" s="870">
        <v>5842899098</v>
      </c>
      <c r="H705" s="870">
        <v>0</v>
      </c>
      <c r="I705" s="870">
        <v>5842899097.6599998</v>
      </c>
      <c r="J705" s="870">
        <v>-0.34000015258789063</v>
      </c>
      <c r="K705" s="870">
        <v>0</v>
      </c>
      <c r="L705" s="870">
        <v>0</v>
      </c>
      <c r="M705" s="870">
        <v>-0.34000015258789063</v>
      </c>
      <c r="N705" s="870">
        <v>0</v>
      </c>
      <c r="O705" s="870">
        <v>-0.34000015258789063</v>
      </c>
      <c r="P705" s="870">
        <v>-0.12580005645751954</v>
      </c>
      <c r="Q705" s="870">
        <v>0</v>
      </c>
      <c r="R705" s="870">
        <v>0</v>
      </c>
      <c r="S705" s="870">
        <v>0</v>
      </c>
      <c r="T705" s="870">
        <v>0</v>
      </c>
      <c r="U705" s="870">
        <v>0</v>
      </c>
      <c r="V705" s="870">
        <v>0</v>
      </c>
      <c r="W705" s="870">
        <v>0</v>
      </c>
      <c r="X705" s="870">
        <v>-0.12580005645751954</v>
      </c>
      <c r="Y705" s="870">
        <v>0.37000000000000005</v>
      </c>
      <c r="Z705" s="870">
        <v>0</v>
      </c>
      <c r="AA705" s="870">
        <v>-0.12580005645751954</v>
      </c>
      <c r="AB705" s="870">
        <v>0</v>
      </c>
      <c r="AC705" s="870">
        <v>-0.12580005645751954</v>
      </c>
      <c r="AD705" s="870">
        <v>0</v>
      </c>
      <c r="AE705" s="870">
        <v>0</v>
      </c>
    </row>
    <row r="706" spans="1:31">
      <c r="A706" s="870" t="s">
        <v>1852</v>
      </c>
      <c r="B706" s="870">
        <v>14</v>
      </c>
      <c r="C706" s="870">
        <v>1410</v>
      </c>
      <c r="D706" s="870">
        <v>141010</v>
      </c>
      <c r="E706" s="870">
        <v>1410109603</v>
      </c>
      <c r="F706" s="870" t="s">
        <v>673</v>
      </c>
      <c r="G706" s="870">
        <v>4961039471</v>
      </c>
      <c r="H706" s="870">
        <v>0</v>
      </c>
      <c r="I706" s="870">
        <v>4961039471.3800001</v>
      </c>
      <c r="J706" s="870">
        <v>0.38000011444091797</v>
      </c>
      <c r="K706" s="870">
        <v>0</v>
      </c>
      <c r="L706" s="870">
        <v>0.38000011444091797</v>
      </c>
      <c r="M706" s="870">
        <v>0</v>
      </c>
      <c r="N706" s="870">
        <v>0</v>
      </c>
      <c r="O706" s="870">
        <v>0.38000011444091797</v>
      </c>
      <c r="P706" s="870">
        <v>0.14060004234313964</v>
      </c>
      <c r="Q706" s="870">
        <v>0</v>
      </c>
      <c r="R706" s="870">
        <v>0</v>
      </c>
      <c r="S706" s="870">
        <v>0</v>
      </c>
      <c r="T706" s="870">
        <v>0</v>
      </c>
      <c r="U706" s="870">
        <v>0</v>
      </c>
      <c r="V706" s="870">
        <v>0</v>
      </c>
      <c r="W706" s="870">
        <v>0</v>
      </c>
      <c r="X706" s="870">
        <v>0.14060004234313964</v>
      </c>
      <c r="Y706" s="870">
        <v>0.37</v>
      </c>
      <c r="Z706" s="870">
        <v>0.14060004234313964</v>
      </c>
      <c r="AA706" s="870">
        <v>0</v>
      </c>
      <c r="AB706" s="870">
        <v>0.14060004234313964</v>
      </c>
      <c r="AC706" s="870">
        <v>0</v>
      </c>
      <c r="AD706" s="870">
        <v>0</v>
      </c>
      <c r="AE706" s="870">
        <v>0</v>
      </c>
    </row>
    <row r="707" spans="1:31">
      <c r="A707" s="870" t="s">
        <v>1891</v>
      </c>
      <c r="B707" s="870">
        <v>14</v>
      </c>
      <c r="C707" s="870">
        <v>1410</v>
      </c>
      <c r="D707" s="870">
        <v>141010</v>
      </c>
      <c r="E707" s="870">
        <v>1410109604</v>
      </c>
      <c r="F707" s="870" t="s">
        <v>1893</v>
      </c>
      <c r="G707" s="870">
        <v>0</v>
      </c>
      <c r="H707" s="870">
        <v>0</v>
      </c>
      <c r="I707" s="870">
        <v>0</v>
      </c>
      <c r="J707" s="870">
        <v>0</v>
      </c>
      <c r="K707" s="870">
        <v>0</v>
      </c>
      <c r="L707" s="870">
        <v>0</v>
      </c>
      <c r="M707" s="870">
        <v>0</v>
      </c>
      <c r="N707" s="870">
        <v>0</v>
      </c>
      <c r="O707" s="870">
        <v>0</v>
      </c>
      <c r="P707" s="870">
        <v>0</v>
      </c>
      <c r="Q707" s="870">
        <v>0</v>
      </c>
      <c r="R707" s="870">
        <v>0</v>
      </c>
      <c r="S707" s="870">
        <v>0</v>
      </c>
      <c r="T707" s="870">
        <v>0</v>
      </c>
      <c r="U707" s="870">
        <v>0</v>
      </c>
      <c r="V707" s="870">
        <v>0</v>
      </c>
      <c r="W707" s="870">
        <v>0</v>
      </c>
      <c r="X707" s="870">
        <v>0</v>
      </c>
      <c r="Y707" s="870">
        <v>0</v>
      </c>
      <c r="Z707" s="870">
        <v>0</v>
      </c>
      <c r="AA707" s="870">
        <v>0</v>
      </c>
      <c r="AB707" s="870">
        <v>0</v>
      </c>
      <c r="AC707" s="870">
        <v>0</v>
      </c>
      <c r="AD707" s="870">
        <v>0</v>
      </c>
      <c r="AE707" s="870">
        <v>0</v>
      </c>
    </row>
    <row r="708" spans="1:31">
      <c r="A708" s="870" t="s">
        <v>1852</v>
      </c>
      <c r="B708" s="870">
        <v>14</v>
      </c>
      <c r="C708" s="870">
        <v>1410</v>
      </c>
      <c r="D708" s="870">
        <v>141010</v>
      </c>
      <c r="E708" s="870">
        <v>1410109606</v>
      </c>
      <c r="F708" s="870" t="s">
        <v>690</v>
      </c>
      <c r="G708" s="870">
        <v>1764024</v>
      </c>
      <c r="H708" s="870">
        <v>0</v>
      </c>
      <c r="I708" s="870">
        <v>1764023.73</v>
      </c>
      <c r="J708" s="870">
        <v>-0.27000000001862645</v>
      </c>
      <c r="K708" s="870">
        <v>0</v>
      </c>
      <c r="L708" s="870">
        <v>0</v>
      </c>
      <c r="M708" s="870">
        <v>-0.27000000001862645</v>
      </c>
      <c r="N708" s="870">
        <v>0</v>
      </c>
      <c r="O708" s="870">
        <v>-0.27000000001862645</v>
      </c>
      <c r="P708" s="870">
        <v>-9.9900000006891782E-2</v>
      </c>
      <c r="Q708" s="870">
        <v>0</v>
      </c>
      <c r="R708" s="870">
        <v>0</v>
      </c>
      <c r="S708" s="870">
        <v>0</v>
      </c>
      <c r="T708" s="870">
        <v>0</v>
      </c>
      <c r="U708" s="870">
        <v>0</v>
      </c>
      <c r="V708" s="870">
        <v>0</v>
      </c>
      <c r="W708" s="870">
        <v>0</v>
      </c>
      <c r="X708" s="870">
        <v>-9.9900000006891782E-2</v>
      </c>
      <c r="Y708" s="870">
        <v>0.37</v>
      </c>
      <c r="Z708" s="870">
        <v>0</v>
      </c>
      <c r="AA708" s="870">
        <v>-9.9900000006891782E-2</v>
      </c>
      <c r="AB708" s="870">
        <v>0</v>
      </c>
      <c r="AC708" s="870">
        <v>-9.9900000006891782E-2</v>
      </c>
      <c r="AD708" s="870">
        <v>0</v>
      </c>
      <c r="AE708" s="870">
        <v>0</v>
      </c>
    </row>
    <row r="709" spans="1:31">
      <c r="A709" s="870" t="s">
        <v>1891</v>
      </c>
      <c r="B709" s="870">
        <v>14</v>
      </c>
      <c r="C709" s="870">
        <v>1410</v>
      </c>
      <c r="D709" s="870">
        <v>141010</v>
      </c>
      <c r="E709" s="870">
        <v>1410109701</v>
      </c>
      <c r="F709" s="870" t="s">
        <v>4044</v>
      </c>
      <c r="G709" s="870">
        <v>96850734475</v>
      </c>
      <c r="H709" s="870">
        <v>0</v>
      </c>
      <c r="I709" s="870">
        <v>96850734474.75</v>
      </c>
      <c r="J709" s="870">
        <v>-0.25</v>
      </c>
      <c r="K709" s="870">
        <v>0</v>
      </c>
      <c r="L709" s="870">
        <v>0</v>
      </c>
      <c r="M709" s="870">
        <v>-0.25</v>
      </c>
      <c r="N709" s="870">
        <v>0</v>
      </c>
      <c r="O709" s="870">
        <v>-0.25</v>
      </c>
      <c r="P709" s="870">
        <v>-9.2499999999999999E-2</v>
      </c>
      <c r="Q709" s="870">
        <v>0</v>
      </c>
      <c r="R709" s="870">
        <v>0</v>
      </c>
      <c r="S709" s="870">
        <v>0</v>
      </c>
      <c r="T709" s="870">
        <v>0</v>
      </c>
      <c r="U709" s="870">
        <v>0</v>
      </c>
      <c r="V709" s="870">
        <v>0</v>
      </c>
      <c r="W709" s="870">
        <v>0</v>
      </c>
      <c r="X709" s="870">
        <v>-9.2499999999999999E-2</v>
      </c>
      <c r="Y709" s="870">
        <v>0.37</v>
      </c>
      <c r="Z709" s="870">
        <v>0</v>
      </c>
      <c r="AA709" s="870">
        <v>-9.2499999999999999E-2</v>
      </c>
      <c r="AB709" s="870">
        <v>0</v>
      </c>
      <c r="AC709" s="870">
        <v>-9.2499999999999999E-2</v>
      </c>
      <c r="AD709" s="870">
        <v>0</v>
      </c>
      <c r="AE709" s="870">
        <v>0</v>
      </c>
    </row>
    <row r="710" spans="1:31">
      <c r="A710" s="870" t="s">
        <v>1891</v>
      </c>
      <c r="B710" s="870">
        <v>14</v>
      </c>
      <c r="C710" s="870">
        <v>1410</v>
      </c>
      <c r="D710" s="870">
        <v>141010</v>
      </c>
      <c r="E710" s="870">
        <v>1410109702</v>
      </c>
      <c r="F710" s="870" t="s">
        <v>689</v>
      </c>
      <c r="G710" s="870">
        <v>67734783723</v>
      </c>
      <c r="H710" s="870">
        <v>0</v>
      </c>
      <c r="I710" s="870">
        <v>67734783723.410004</v>
      </c>
      <c r="J710" s="870">
        <v>0.410003662109375</v>
      </c>
      <c r="K710" s="870">
        <v>0</v>
      </c>
      <c r="L710" s="870">
        <v>0.410003662109375</v>
      </c>
      <c r="M710" s="870">
        <v>0</v>
      </c>
      <c r="N710" s="870">
        <v>0</v>
      </c>
      <c r="O710" s="870">
        <v>0.410003662109375</v>
      </c>
      <c r="P710" s="870">
        <v>0.15170135498046874</v>
      </c>
      <c r="Q710" s="870">
        <v>0</v>
      </c>
      <c r="R710" s="870">
        <v>0</v>
      </c>
      <c r="S710" s="870">
        <v>0</v>
      </c>
      <c r="T710" s="870">
        <v>0</v>
      </c>
      <c r="U710" s="870">
        <v>0</v>
      </c>
      <c r="V710" s="870">
        <v>0</v>
      </c>
      <c r="W710" s="870">
        <v>0</v>
      </c>
      <c r="X710" s="870">
        <v>0.15170135498046874</v>
      </c>
      <c r="Y710" s="870">
        <v>0.37</v>
      </c>
      <c r="Z710" s="870">
        <v>0.15170135498046874</v>
      </c>
      <c r="AA710" s="870">
        <v>0</v>
      </c>
      <c r="AB710" s="870">
        <v>0.15170135498046874</v>
      </c>
      <c r="AC710" s="870">
        <v>0</v>
      </c>
      <c r="AD710" s="870">
        <v>0</v>
      </c>
      <c r="AE710" s="870">
        <v>0</v>
      </c>
    </row>
    <row r="711" spans="1:31">
      <c r="A711" s="870" t="s">
        <v>1891</v>
      </c>
      <c r="B711" s="870">
        <v>14</v>
      </c>
      <c r="C711" s="870">
        <v>1410</v>
      </c>
      <c r="D711" s="870">
        <v>141010</v>
      </c>
      <c r="E711" s="870">
        <v>1410109703</v>
      </c>
      <c r="F711" s="870" t="s">
        <v>4045</v>
      </c>
      <c r="G711" s="870">
        <v>306670742</v>
      </c>
      <c r="H711" s="870">
        <v>0</v>
      </c>
      <c r="I711" s="870">
        <v>306670742</v>
      </c>
      <c r="J711" s="870">
        <v>0</v>
      </c>
      <c r="K711" s="870">
        <v>0</v>
      </c>
      <c r="L711" s="870">
        <v>0</v>
      </c>
      <c r="M711" s="870">
        <v>0</v>
      </c>
      <c r="N711" s="870">
        <v>0</v>
      </c>
      <c r="O711" s="870">
        <v>0</v>
      </c>
      <c r="P711" s="870">
        <v>0</v>
      </c>
      <c r="Q711" s="870">
        <v>0</v>
      </c>
      <c r="R711" s="870">
        <v>0</v>
      </c>
      <c r="S711" s="870">
        <v>0</v>
      </c>
      <c r="T711" s="870">
        <v>0</v>
      </c>
      <c r="U711" s="870">
        <v>0</v>
      </c>
      <c r="V711" s="870">
        <v>0</v>
      </c>
      <c r="W711" s="870">
        <v>0</v>
      </c>
      <c r="X711" s="870">
        <v>0</v>
      </c>
      <c r="Y711" s="870">
        <v>0</v>
      </c>
      <c r="Z711" s="870">
        <v>0</v>
      </c>
      <c r="AA711" s="870">
        <v>0</v>
      </c>
      <c r="AB711" s="870">
        <v>0</v>
      </c>
      <c r="AC711" s="870">
        <v>0</v>
      </c>
      <c r="AD711" s="870">
        <v>0</v>
      </c>
      <c r="AE711" s="870">
        <v>0</v>
      </c>
    </row>
    <row r="712" spans="1:31">
      <c r="A712" s="870" t="s">
        <v>1891</v>
      </c>
      <c r="B712" s="870">
        <v>14</v>
      </c>
      <c r="C712" s="870">
        <v>1410</v>
      </c>
      <c r="D712" s="870">
        <v>141010</v>
      </c>
      <c r="E712" s="870">
        <v>1410109704</v>
      </c>
      <c r="F712" s="870" t="s">
        <v>691</v>
      </c>
      <c r="G712" s="870">
        <v>2870873484</v>
      </c>
      <c r="H712" s="870">
        <v>0</v>
      </c>
      <c r="I712" s="870">
        <v>2870873484.2800002</v>
      </c>
      <c r="J712" s="870">
        <v>0.28000020980834961</v>
      </c>
      <c r="K712" s="870">
        <v>0</v>
      </c>
      <c r="L712" s="870">
        <v>0.28000020980834961</v>
      </c>
      <c r="M712" s="870">
        <v>0</v>
      </c>
      <c r="N712" s="870">
        <v>0</v>
      </c>
      <c r="O712" s="870">
        <v>0.28000020980834961</v>
      </c>
      <c r="P712" s="870">
        <v>0.10360007762908935</v>
      </c>
      <c r="Q712" s="870">
        <v>0</v>
      </c>
      <c r="R712" s="870">
        <v>0</v>
      </c>
      <c r="S712" s="870">
        <v>0</v>
      </c>
      <c r="T712" s="870">
        <v>0</v>
      </c>
      <c r="U712" s="870">
        <v>0</v>
      </c>
      <c r="V712" s="870">
        <v>0</v>
      </c>
      <c r="W712" s="870">
        <v>0</v>
      </c>
      <c r="X712" s="870">
        <v>0.10360007762908935</v>
      </c>
      <c r="Y712" s="870">
        <v>0.37</v>
      </c>
      <c r="Z712" s="870">
        <v>0.10360007762908935</v>
      </c>
      <c r="AA712" s="870">
        <v>0</v>
      </c>
      <c r="AB712" s="870">
        <v>0.10360007762908935</v>
      </c>
      <c r="AC712" s="870">
        <v>0</v>
      </c>
      <c r="AD712" s="870">
        <v>0</v>
      </c>
      <c r="AE712" s="870">
        <v>0</v>
      </c>
    </row>
    <row r="713" spans="1:31">
      <c r="A713" s="870" t="s">
        <v>1891</v>
      </c>
      <c r="B713" s="870">
        <v>14</v>
      </c>
      <c r="C713" s="870">
        <v>1410</v>
      </c>
      <c r="D713" s="870">
        <v>141010</v>
      </c>
      <c r="E713" s="870">
        <v>1410109705</v>
      </c>
      <c r="F713" s="870" t="s">
        <v>4046</v>
      </c>
      <c r="G713" s="870">
        <v>249556354660</v>
      </c>
      <c r="H713" s="870">
        <v>0</v>
      </c>
      <c r="I713" s="870">
        <v>249556354660.14001</v>
      </c>
      <c r="J713" s="870">
        <v>0.1400146484375</v>
      </c>
      <c r="K713" s="870">
        <v>0</v>
      </c>
      <c r="L713" s="870">
        <v>0.1400146484375</v>
      </c>
      <c r="M713" s="870">
        <v>0</v>
      </c>
      <c r="N713" s="870">
        <v>0</v>
      </c>
      <c r="O713" s="870">
        <v>0.1400146484375</v>
      </c>
      <c r="P713" s="870">
        <v>5.1805419921874998E-2</v>
      </c>
      <c r="Q713" s="870">
        <v>0</v>
      </c>
      <c r="R713" s="870">
        <v>0</v>
      </c>
      <c r="S713" s="870">
        <v>0</v>
      </c>
      <c r="T713" s="870">
        <v>0</v>
      </c>
      <c r="U713" s="870">
        <v>0</v>
      </c>
      <c r="V713" s="870">
        <v>0</v>
      </c>
      <c r="W713" s="870">
        <v>0</v>
      </c>
      <c r="X713" s="870">
        <v>5.1805419921874998E-2</v>
      </c>
      <c r="Y713" s="870">
        <v>0.37</v>
      </c>
      <c r="Z713" s="870">
        <v>5.1805419921874998E-2</v>
      </c>
      <c r="AA713" s="870">
        <v>0</v>
      </c>
      <c r="AB713" s="870">
        <v>5.1805419921874998E-2</v>
      </c>
      <c r="AC713" s="870">
        <v>0</v>
      </c>
      <c r="AD713" s="870">
        <v>0</v>
      </c>
      <c r="AE713" s="870">
        <v>0</v>
      </c>
    </row>
    <row r="714" spans="1:31">
      <c r="A714" s="870" t="s">
        <v>1891</v>
      </c>
      <c r="B714" s="870">
        <v>14</v>
      </c>
      <c r="C714" s="870">
        <v>1410</v>
      </c>
      <c r="D714" s="870">
        <v>141010</v>
      </c>
      <c r="E714" s="870">
        <v>1410109706</v>
      </c>
      <c r="F714" s="870" t="s">
        <v>692</v>
      </c>
      <c r="G714" s="870">
        <v>188101231</v>
      </c>
      <c r="H714" s="870">
        <v>0</v>
      </c>
      <c r="I714" s="870">
        <v>188101231</v>
      </c>
      <c r="J714" s="870">
        <v>0</v>
      </c>
      <c r="K714" s="870">
        <v>0</v>
      </c>
      <c r="L714" s="870">
        <v>0</v>
      </c>
      <c r="M714" s="870">
        <v>0</v>
      </c>
      <c r="N714" s="870">
        <v>0</v>
      </c>
      <c r="O714" s="870">
        <v>0</v>
      </c>
      <c r="P714" s="870">
        <v>0</v>
      </c>
      <c r="Q714" s="870">
        <v>0</v>
      </c>
      <c r="R714" s="870">
        <v>0</v>
      </c>
      <c r="S714" s="870">
        <v>0</v>
      </c>
      <c r="T714" s="870">
        <v>0</v>
      </c>
      <c r="U714" s="870">
        <v>0</v>
      </c>
      <c r="V714" s="870">
        <v>0</v>
      </c>
      <c r="W714" s="870">
        <v>0</v>
      </c>
      <c r="X714" s="870">
        <v>0</v>
      </c>
      <c r="Y714" s="870">
        <v>0</v>
      </c>
      <c r="Z714" s="870">
        <v>0</v>
      </c>
      <c r="AA714" s="870">
        <v>0</v>
      </c>
      <c r="AB714" s="870">
        <v>0</v>
      </c>
      <c r="AC714" s="870">
        <v>0</v>
      </c>
      <c r="AD714" s="870">
        <v>0</v>
      </c>
      <c r="AE714" s="870">
        <v>0</v>
      </c>
    </row>
    <row r="715" spans="1:31">
      <c r="A715" s="870" t="s">
        <v>1891</v>
      </c>
      <c r="B715" s="870">
        <v>14</v>
      </c>
      <c r="C715" s="870">
        <v>1410</v>
      </c>
      <c r="D715" s="870">
        <v>141010</v>
      </c>
      <c r="E715" s="870">
        <v>1410109707</v>
      </c>
      <c r="F715" s="870" t="s">
        <v>693</v>
      </c>
      <c r="G715" s="870">
        <v>4199946291</v>
      </c>
      <c r="H715" s="870">
        <v>0</v>
      </c>
      <c r="I715" s="870">
        <v>4199946291</v>
      </c>
      <c r="J715" s="870">
        <v>0</v>
      </c>
      <c r="K715" s="870">
        <v>0</v>
      </c>
      <c r="L715" s="870">
        <v>0</v>
      </c>
      <c r="M715" s="870">
        <v>0</v>
      </c>
      <c r="N715" s="870">
        <v>0</v>
      </c>
      <c r="O715" s="870">
        <v>0</v>
      </c>
      <c r="P715" s="870">
        <v>0</v>
      </c>
      <c r="Q715" s="870">
        <v>0</v>
      </c>
      <c r="R715" s="870">
        <v>0</v>
      </c>
      <c r="S715" s="870">
        <v>0</v>
      </c>
      <c r="T715" s="870">
        <v>0</v>
      </c>
      <c r="U715" s="870">
        <v>0</v>
      </c>
      <c r="V715" s="870">
        <v>0</v>
      </c>
      <c r="W715" s="870">
        <v>0</v>
      </c>
      <c r="X715" s="870">
        <v>0</v>
      </c>
      <c r="Y715" s="870">
        <v>0</v>
      </c>
      <c r="Z715" s="870">
        <v>0</v>
      </c>
      <c r="AA715" s="870">
        <v>0</v>
      </c>
      <c r="AB715" s="870">
        <v>0</v>
      </c>
      <c r="AC715" s="870">
        <v>0</v>
      </c>
      <c r="AD715" s="870">
        <v>0</v>
      </c>
      <c r="AE715" s="870">
        <v>0</v>
      </c>
    </row>
    <row r="716" spans="1:31">
      <c r="A716" s="870" t="s">
        <v>1852</v>
      </c>
      <c r="B716" s="870">
        <v>14</v>
      </c>
      <c r="C716" s="870">
        <v>1410</v>
      </c>
      <c r="D716" s="870">
        <v>141010</v>
      </c>
      <c r="E716" s="870">
        <v>1410109715</v>
      </c>
      <c r="F716" s="870" t="s">
        <v>3248</v>
      </c>
      <c r="G716" s="870">
        <v>0</v>
      </c>
      <c r="H716" s="870">
        <v>0</v>
      </c>
      <c r="I716" s="870">
        <v>0</v>
      </c>
      <c r="J716" s="870">
        <v>0</v>
      </c>
      <c r="K716" s="870">
        <v>0</v>
      </c>
      <c r="L716" s="870">
        <v>0</v>
      </c>
      <c r="M716" s="870">
        <v>0</v>
      </c>
      <c r="N716" s="870">
        <v>0</v>
      </c>
      <c r="O716" s="870">
        <v>0</v>
      </c>
      <c r="P716" s="870">
        <v>0</v>
      </c>
      <c r="Q716" s="870">
        <v>0</v>
      </c>
      <c r="R716" s="870">
        <v>0</v>
      </c>
      <c r="S716" s="870">
        <v>0</v>
      </c>
      <c r="T716" s="870">
        <v>0</v>
      </c>
      <c r="U716" s="870">
        <v>0</v>
      </c>
      <c r="V716" s="870">
        <v>0</v>
      </c>
      <c r="W716" s="870">
        <v>0</v>
      </c>
      <c r="X716" s="870">
        <v>0</v>
      </c>
      <c r="Y716" s="870">
        <v>0</v>
      </c>
      <c r="Z716" s="870">
        <v>0</v>
      </c>
      <c r="AA716" s="870">
        <v>0</v>
      </c>
      <c r="AB716" s="870">
        <v>0</v>
      </c>
      <c r="AC716" s="870">
        <v>0</v>
      </c>
      <c r="AD716" s="870">
        <v>0</v>
      </c>
      <c r="AE716" s="870">
        <v>0</v>
      </c>
    </row>
    <row r="717" spans="1:31">
      <c r="A717" s="870" t="s">
        <v>1891</v>
      </c>
      <c r="B717" s="870">
        <v>14</v>
      </c>
      <c r="C717" s="870">
        <v>1410</v>
      </c>
      <c r="D717" s="870">
        <v>141010</v>
      </c>
      <c r="E717" s="870">
        <v>1410109720</v>
      </c>
      <c r="F717" s="870" t="s">
        <v>4047</v>
      </c>
      <c r="G717" s="870">
        <v>144014509</v>
      </c>
      <c r="H717" s="870">
        <v>0</v>
      </c>
      <c r="I717" s="870">
        <v>144014509</v>
      </c>
      <c r="J717" s="870">
        <v>0</v>
      </c>
      <c r="K717" s="870">
        <v>0</v>
      </c>
      <c r="L717" s="870">
        <v>0</v>
      </c>
      <c r="M717" s="870">
        <v>0</v>
      </c>
      <c r="N717" s="870">
        <v>0</v>
      </c>
      <c r="O717" s="870">
        <v>0</v>
      </c>
      <c r="P717" s="870">
        <v>0</v>
      </c>
      <c r="Q717" s="870">
        <v>0</v>
      </c>
      <c r="R717" s="870">
        <v>0</v>
      </c>
      <c r="S717" s="870">
        <v>0</v>
      </c>
      <c r="T717" s="870">
        <v>0</v>
      </c>
      <c r="U717" s="870">
        <v>0</v>
      </c>
      <c r="V717" s="870">
        <v>0</v>
      </c>
      <c r="W717" s="870">
        <v>0</v>
      </c>
      <c r="X717" s="870">
        <v>0</v>
      </c>
      <c r="Y717" s="870">
        <v>0</v>
      </c>
      <c r="Z717" s="870">
        <v>0</v>
      </c>
      <c r="AA717" s="870">
        <v>0</v>
      </c>
      <c r="AB717" s="870">
        <v>0</v>
      </c>
      <c r="AC717" s="870">
        <v>0</v>
      </c>
      <c r="AD717" s="870">
        <v>0</v>
      </c>
      <c r="AE717" s="870">
        <v>0</v>
      </c>
    </row>
    <row r="718" spans="1:31">
      <c r="A718" s="870" t="s">
        <v>1891</v>
      </c>
      <c r="B718" s="870">
        <v>14</v>
      </c>
      <c r="C718" s="870">
        <v>1410</v>
      </c>
      <c r="D718" s="870">
        <v>141010</v>
      </c>
      <c r="E718" s="870">
        <v>1410109721</v>
      </c>
      <c r="F718" s="870" t="s">
        <v>691</v>
      </c>
      <c r="G718" s="870">
        <v>5819995</v>
      </c>
      <c r="H718" s="870">
        <v>0</v>
      </c>
      <c r="I718" s="870">
        <v>5819995</v>
      </c>
      <c r="J718" s="870">
        <v>0</v>
      </c>
      <c r="K718" s="870">
        <v>0</v>
      </c>
      <c r="L718" s="870">
        <v>0</v>
      </c>
      <c r="M718" s="870">
        <v>0</v>
      </c>
      <c r="N718" s="870">
        <v>0</v>
      </c>
      <c r="O718" s="870">
        <v>0</v>
      </c>
      <c r="P718" s="870">
        <v>0</v>
      </c>
      <c r="Q718" s="870">
        <v>0</v>
      </c>
      <c r="R718" s="870">
        <v>0</v>
      </c>
      <c r="S718" s="870">
        <v>0</v>
      </c>
      <c r="T718" s="870">
        <v>0</v>
      </c>
      <c r="U718" s="870">
        <v>0</v>
      </c>
      <c r="V718" s="870">
        <v>0</v>
      </c>
      <c r="W718" s="870">
        <v>0</v>
      </c>
      <c r="X718" s="870">
        <v>0</v>
      </c>
      <c r="Y718" s="870">
        <v>0</v>
      </c>
      <c r="Z718" s="870">
        <v>0</v>
      </c>
      <c r="AA718" s="870">
        <v>0</v>
      </c>
      <c r="AB718" s="870">
        <v>0</v>
      </c>
      <c r="AC718" s="870">
        <v>0</v>
      </c>
      <c r="AD718" s="870">
        <v>0</v>
      </c>
      <c r="AE718" s="870">
        <v>0</v>
      </c>
    </row>
    <row r="719" spans="1:31">
      <c r="A719" s="870" t="s">
        <v>1891</v>
      </c>
      <c r="B719" s="870">
        <v>14</v>
      </c>
      <c r="C719" s="870">
        <v>1410</v>
      </c>
      <c r="D719" s="870">
        <v>141010</v>
      </c>
      <c r="E719" s="870">
        <v>1410109722</v>
      </c>
      <c r="F719" s="870" t="s">
        <v>4048</v>
      </c>
      <c r="G719" s="870">
        <v>50551813</v>
      </c>
      <c r="H719" s="870">
        <v>0</v>
      </c>
      <c r="I719" s="870">
        <v>50551813</v>
      </c>
      <c r="J719" s="870">
        <v>0</v>
      </c>
      <c r="K719" s="870">
        <v>0</v>
      </c>
      <c r="L719" s="870">
        <v>0</v>
      </c>
      <c r="M719" s="870">
        <v>0</v>
      </c>
      <c r="N719" s="870">
        <v>0</v>
      </c>
      <c r="O719" s="870">
        <v>0</v>
      </c>
      <c r="P719" s="870">
        <v>0</v>
      </c>
      <c r="Q719" s="870">
        <v>0</v>
      </c>
      <c r="R719" s="870">
        <v>0</v>
      </c>
      <c r="S719" s="870">
        <v>0</v>
      </c>
      <c r="T719" s="870">
        <v>0</v>
      </c>
      <c r="U719" s="870">
        <v>0</v>
      </c>
      <c r="V719" s="870">
        <v>0</v>
      </c>
      <c r="W719" s="870">
        <v>0</v>
      </c>
      <c r="X719" s="870">
        <v>0</v>
      </c>
      <c r="Y719" s="870">
        <v>0</v>
      </c>
      <c r="Z719" s="870">
        <v>0</v>
      </c>
      <c r="AA719" s="870">
        <v>0</v>
      </c>
      <c r="AB719" s="870">
        <v>0</v>
      </c>
      <c r="AC719" s="870">
        <v>0</v>
      </c>
      <c r="AD719" s="870">
        <v>0</v>
      </c>
      <c r="AE719" s="870">
        <v>0</v>
      </c>
    </row>
    <row r="720" spans="1:31">
      <c r="A720" s="870" t="s">
        <v>1891</v>
      </c>
      <c r="B720" s="870">
        <v>14</v>
      </c>
      <c r="C720" s="870">
        <v>1410</v>
      </c>
      <c r="D720" s="870">
        <v>141010</v>
      </c>
      <c r="E720" s="870">
        <v>1410109723</v>
      </c>
      <c r="F720" s="870" t="s">
        <v>4049</v>
      </c>
      <c r="G720" s="870">
        <v>108134821</v>
      </c>
      <c r="H720" s="870">
        <v>0</v>
      </c>
      <c r="I720" s="870">
        <v>108134821</v>
      </c>
      <c r="J720" s="870">
        <v>0</v>
      </c>
      <c r="K720" s="870">
        <v>0</v>
      </c>
      <c r="L720" s="870">
        <v>0</v>
      </c>
      <c r="M720" s="870">
        <v>0</v>
      </c>
      <c r="N720" s="870">
        <v>0</v>
      </c>
      <c r="O720" s="870">
        <v>0</v>
      </c>
      <c r="P720" s="870">
        <v>0</v>
      </c>
      <c r="Q720" s="870">
        <v>0</v>
      </c>
      <c r="R720" s="870">
        <v>0</v>
      </c>
      <c r="S720" s="870">
        <v>0</v>
      </c>
      <c r="T720" s="870">
        <v>0</v>
      </c>
      <c r="U720" s="870">
        <v>0</v>
      </c>
      <c r="V720" s="870">
        <v>0</v>
      </c>
      <c r="W720" s="870">
        <v>0</v>
      </c>
      <c r="X720" s="870">
        <v>0</v>
      </c>
      <c r="Y720" s="870">
        <v>0</v>
      </c>
      <c r="Z720" s="870">
        <v>0</v>
      </c>
      <c r="AA720" s="870">
        <v>0</v>
      </c>
      <c r="AB720" s="870">
        <v>0</v>
      </c>
      <c r="AC720" s="870">
        <v>0</v>
      </c>
      <c r="AD720" s="870">
        <v>0</v>
      </c>
      <c r="AE720" s="870">
        <v>0</v>
      </c>
    </row>
    <row r="721" spans="1:31">
      <c r="A721" s="870" t="s">
        <v>1891</v>
      </c>
      <c r="B721" s="870">
        <v>14</v>
      </c>
      <c r="C721" s="870">
        <v>1410</v>
      </c>
      <c r="D721" s="870">
        <v>141010</v>
      </c>
      <c r="E721" s="870">
        <v>1410109724</v>
      </c>
      <c r="F721" s="870" t="s">
        <v>694</v>
      </c>
      <c r="G721" s="870">
        <v>6287303</v>
      </c>
      <c r="H721" s="870">
        <v>0</v>
      </c>
      <c r="I721" s="870">
        <v>6287303</v>
      </c>
      <c r="J721" s="870">
        <v>0</v>
      </c>
      <c r="K721" s="870">
        <v>0</v>
      </c>
      <c r="L721" s="870">
        <v>0</v>
      </c>
      <c r="M721" s="870">
        <v>0</v>
      </c>
      <c r="N721" s="870">
        <v>0</v>
      </c>
      <c r="O721" s="870">
        <v>0</v>
      </c>
      <c r="P721" s="870">
        <v>0</v>
      </c>
      <c r="Q721" s="870">
        <v>0</v>
      </c>
      <c r="R721" s="870">
        <v>0</v>
      </c>
      <c r="S721" s="870">
        <v>0</v>
      </c>
      <c r="T721" s="870">
        <v>0</v>
      </c>
      <c r="U721" s="870">
        <v>0</v>
      </c>
      <c r="V721" s="870">
        <v>0</v>
      </c>
      <c r="W721" s="870">
        <v>0</v>
      </c>
      <c r="X721" s="870">
        <v>0</v>
      </c>
      <c r="Y721" s="870">
        <v>0</v>
      </c>
      <c r="Z721" s="870">
        <v>0</v>
      </c>
      <c r="AA721" s="870">
        <v>0</v>
      </c>
      <c r="AB721" s="870">
        <v>0</v>
      </c>
      <c r="AC721" s="870">
        <v>0</v>
      </c>
      <c r="AD721" s="870">
        <v>0</v>
      </c>
      <c r="AE721" s="870">
        <v>0</v>
      </c>
    </row>
    <row r="722" spans="1:31">
      <c r="A722" s="870" t="s">
        <v>1891</v>
      </c>
      <c r="B722" s="870">
        <v>14</v>
      </c>
      <c r="C722" s="870">
        <v>1410</v>
      </c>
      <c r="D722" s="870">
        <v>141010</v>
      </c>
      <c r="E722" s="870">
        <v>1410109725</v>
      </c>
      <c r="F722" s="870" t="s">
        <v>695</v>
      </c>
      <c r="G722" s="870">
        <v>122941393621</v>
      </c>
      <c r="H722" s="870">
        <v>0</v>
      </c>
      <c r="I722" s="870">
        <v>122998569483.99998</v>
      </c>
      <c r="J722" s="870">
        <v>57175863</v>
      </c>
      <c r="K722" s="870">
        <v>0</v>
      </c>
      <c r="L722" s="870">
        <v>57175863</v>
      </c>
      <c r="M722" s="870">
        <v>0</v>
      </c>
      <c r="N722" s="870">
        <v>0</v>
      </c>
      <c r="O722" s="870">
        <v>57175863</v>
      </c>
      <c r="P722" s="870">
        <v>21155069.309999999</v>
      </c>
      <c r="Q722" s="870">
        <v>0</v>
      </c>
      <c r="R722" s="870">
        <v>0</v>
      </c>
      <c r="S722" s="870">
        <v>0</v>
      </c>
      <c r="T722" s="870">
        <v>0</v>
      </c>
      <c r="U722" s="870">
        <v>0</v>
      </c>
      <c r="V722" s="870">
        <v>0</v>
      </c>
      <c r="W722" s="870">
        <v>0</v>
      </c>
      <c r="X722" s="870">
        <v>21155069.309999999</v>
      </c>
      <c r="Y722" s="870">
        <v>0.37</v>
      </c>
      <c r="Z722" s="870">
        <v>21155069.309999999</v>
      </c>
      <c r="AA722" s="870">
        <v>0</v>
      </c>
      <c r="AB722" s="870">
        <v>21155069.309999999</v>
      </c>
      <c r="AC722" s="870">
        <v>0</v>
      </c>
      <c r="AD722" s="870">
        <v>0</v>
      </c>
      <c r="AE722" s="870">
        <v>0</v>
      </c>
    </row>
    <row r="723" spans="1:31">
      <c r="A723" s="870" t="s">
        <v>1891</v>
      </c>
      <c r="B723" s="870">
        <v>14</v>
      </c>
      <c r="C723" s="870">
        <v>1410</v>
      </c>
      <c r="D723" s="870">
        <v>141010</v>
      </c>
      <c r="E723" s="870">
        <v>1410109727</v>
      </c>
      <c r="F723" s="870" t="s">
        <v>3516</v>
      </c>
      <c r="G723" s="870">
        <v>1816622</v>
      </c>
      <c r="H723" s="870">
        <v>0</v>
      </c>
      <c r="I723" s="870">
        <v>1816622</v>
      </c>
      <c r="J723" s="870">
        <v>0</v>
      </c>
      <c r="K723" s="870">
        <v>0</v>
      </c>
      <c r="L723" s="870">
        <v>0</v>
      </c>
      <c r="M723" s="870">
        <v>0</v>
      </c>
      <c r="N723" s="870">
        <v>0</v>
      </c>
      <c r="O723" s="870">
        <v>0</v>
      </c>
      <c r="P723" s="870">
        <v>0</v>
      </c>
      <c r="Q723" s="870">
        <v>0</v>
      </c>
      <c r="R723" s="870">
        <v>0</v>
      </c>
      <c r="S723" s="870">
        <v>0</v>
      </c>
      <c r="T723" s="870">
        <v>0</v>
      </c>
      <c r="U723" s="870">
        <v>0</v>
      </c>
      <c r="V723" s="870">
        <v>0</v>
      </c>
      <c r="W723" s="870">
        <v>0</v>
      </c>
      <c r="X723" s="870">
        <v>0</v>
      </c>
      <c r="Y723" s="870">
        <v>0</v>
      </c>
      <c r="Z723" s="870">
        <v>0</v>
      </c>
      <c r="AA723" s="870">
        <v>0</v>
      </c>
      <c r="AB723" s="870">
        <v>0</v>
      </c>
      <c r="AC723" s="870">
        <v>0</v>
      </c>
      <c r="AD723" s="870">
        <v>0</v>
      </c>
      <c r="AE723" s="870">
        <v>0</v>
      </c>
    </row>
    <row r="724" spans="1:31">
      <c r="A724" s="870" t="s">
        <v>1891</v>
      </c>
      <c r="B724" s="870">
        <v>14</v>
      </c>
      <c r="C724" s="870">
        <v>1410</v>
      </c>
      <c r="D724" s="870">
        <v>141010</v>
      </c>
      <c r="E724" s="870">
        <v>1410109741</v>
      </c>
      <c r="F724" s="870" t="s">
        <v>4706</v>
      </c>
      <c r="G724" s="870">
        <v>2911342815</v>
      </c>
      <c r="H724" s="870">
        <v>0</v>
      </c>
      <c r="I724" s="870">
        <v>0</v>
      </c>
      <c r="J724" s="870">
        <v>-2911342815</v>
      </c>
      <c r="K724" s="870">
        <v>0</v>
      </c>
      <c r="L724" s="870">
        <v>0</v>
      </c>
      <c r="M724" s="870">
        <v>-2911342815</v>
      </c>
      <c r="N724" s="870">
        <v>0</v>
      </c>
      <c r="O724" s="870">
        <v>-2911342815</v>
      </c>
      <c r="P724" s="870">
        <v>-1077196841.55</v>
      </c>
      <c r="Q724" s="870">
        <v>0</v>
      </c>
      <c r="R724" s="870">
        <v>0</v>
      </c>
      <c r="S724" s="870">
        <v>0</v>
      </c>
      <c r="T724" s="870">
        <v>0</v>
      </c>
      <c r="U724" s="870">
        <v>0</v>
      </c>
      <c r="V724" s="870">
        <v>0</v>
      </c>
      <c r="W724" s="870">
        <v>0</v>
      </c>
      <c r="X724" s="870">
        <v>-1077196841.55</v>
      </c>
      <c r="Y724" s="870">
        <v>0.37</v>
      </c>
      <c r="Z724" s="870">
        <v>0</v>
      </c>
      <c r="AA724" s="870">
        <v>-1077196841.55</v>
      </c>
      <c r="AB724" s="870">
        <v>0</v>
      </c>
      <c r="AC724" s="870">
        <v>-1077196841.55</v>
      </c>
      <c r="AD724" s="870">
        <v>0</v>
      </c>
      <c r="AE724" s="870">
        <v>0</v>
      </c>
    </row>
    <row r="725" spans="1:31">
      <c r="A725" s="870" t="s">
        <v>1891</v>
      </c>
      <c r="B725" s="870">
        <v>14</v>
      </c>
      <c r="C725" s="870">
        <v>1410</v>
      </c>
      <c r="D725" s="870">
        <v>141010</v>
      </c>
      <c r="E725" s="870">
        <v>1410109742</v>
      </c>
      <c r="F725" s="870" t="s">
        <v>4707</v>
      </c>
      <c r="G725" s="870">
        <v>2512375054</v>
      </c>
      <c r="H725" s="870">
        <v>0</v>
      </c>
      <c r="I725" s="870">
        <v>0</v>
      </c>
      <c r="J725" s="870">
        <v>-2512375054</v>
      </c>
      <c r="K725" s="870">
        <v>0</v>
      </c>
      <c r="L725" s="870">
        <v>0</v>
      </c>
      <c r="M725" s="870">
        <v>-2512375054</v>
      </c>
      <c r="N725" s="870">
        <v>0</v>
      </c>
      <c r="O725" s="870">
        <v>-2512375054</v>
      </c>
      <c r="P725" s="870">
        <v>-929578769.98000002</v>
      </c>
      <c r="Q725" s="870">
        <v>0</v>
      </c>
      <c r="R725" s="870">
        <v>0</v>
      </c>
      <c r="S725" s="870">
        <v>0</v>
      </c>
      <c r="T725" s="870">
        <v>0</v>
      </c>
      <c r="U725" s="870">
        <v>0</v>
      </c>
      <c r="V725" s="870">
        <v>0</v>
      </c>
      <c r="W725" s="870">
        <v>0</v>
      </c>
      <c r="X725" s="870">
        <v>-929578769.98000002</v>
      </c>
      <c r="Y725" s="870">
        <v>0.37</v>
      </c>
      <c r="Z725" s="870">
        <v>0</v>
      </c>
      <c r="AA725" s="870">
        <v>-929578769.98000002</v>
      </c>
      <c r="AB725" s="870">
        <v>0</v>
      </c>
      <c r="AC725" s="870">
        <v>-929578769.98000002</v>
      </c>
      <c r="AD725" s="870">
        <v>0</v>
      </c>
      <c r="AE725" s="870">
        <v>0</v>
      </c>
    </row>
    <row r="726" spans="1:31">
      <c r="A726" s="870" t="s">
        <v>1891</v>
      </c>
      <c r="B726" s="870">
        <v>14</v>
      </c>
      <c r="C726" s="870">
        <v>1410</v>
      </c>
      <c r="D726" s="870">
        <v>141010</v>
      </c>
      <c r="E726" s="870">
        <v>1410109745</v>
      </c>
      <c r="F726" s="870" t="s">
        <v>4708</v>
      </c>
      <c r="G726" s="870">
        <v>2191176017</v>
      </c>
      <c r="H726" s="870">
        <v>0</v>
      </c>
      <c r="I726" s="870">
        <v>0</v>
      </c>
      <c r="J726" s="870">
        <v>-2191176017</v>
      </c>
      <c r="K726" s="870">
        <v>0</v>
      </c>
      <c r="L726" s="870">
        <v>0</v>
      </c>
      <c r="M726" s="870">
        <v>-2191176017</v>
      </c>
      <c r="N726" s="870">
        <v>0</v>
      </c>
      <c r="O726" s="870">
        <v>-2191176017</v>
      </c>
      <c r="P726" s="870">
        <v>-810735126.28999996</v>
      </c>
      <c r="Q726" s="870">
        <v>0</v>
      </c>
      <c r="R726" s="870">
        <v>0</v>
      </c>
      <c r="S726" s="870">
        <v>0</v>
      </c>
      <c r="T726" s="870">
        <v>0</v>
      </c>
      <c r="U726" s="870">
        <v>0</v>
      </c>
      <c r="V726" s="870">
        <v>0</v>
      </c>
      <c r="W726" s="870">
        <v>0</v>
      </c>
      <c r="X726" s="870">
        <v>-810735126.28999996</v>
      </c>
      <c r="Y726" s="870">
        <v>0.37</v>
      </c>
      <c r="Z726" s="870">
        <v>0</v>
      </c>
      <c r="AA726" s="870">
        <v>-810735126.28999996</v>
      </c>
      <c r="AB726" s="870">
        <v>0</v>
      </c>
      <c r="AC726" s="870">
        <v>-810735126.28999996</v>
      </c>
      <c r="AD726" s="870">
        <v>0</v>
      </c>
      <c r="AE726" s="870">
        <v>0</v>
      </c>
    </row>
    <row r="727" spans="1:31">
      <c r="A727" s="870" t="s">
        <v>1891</v>
      </c>
      <c r="B727" s="870">
        <v>14</v>
      </c>
      <c r="C727" s="870">
        <v>1410</v>
      </c>
      <c r="D727" s="870">
        <v>141010</v>
      </c>
      <c r="E727" s="870">
        <v>1410109746</v>
      </c>
      <c r="F727" s="870" t="s">
        <v>4709</v>
      </c>
      <c r="G727" s="870">
        <v>11155747424</v>
      </c>
      <c r="H727" s="870">
        <v>0</v>
      </c>
      <c r="I727" s="870">
        <v>0</v>
      </c>
      <c r="J727" s="870">
        <v>-11155747424</v>
      </c>
      <c r="K727" s="870">
        <v>0</v>
      </c>
      <c r="L727" s="870">
        <v>0</v>
      </c>
      <c r="M727" s="870">
        <v>-11155747424</v>
      </c>
      <c r="N727" s="870">
        <v>0</v>
      </c>
      <c r="O727" s="870">
        <v>-11155747424</v>
      </c>
      <c r="P727" s="870">
        <v>-4127626546.8800001</v>
      </c>
      <c r="Q727" s="870">
        <v>0</v>
      </c>
      <c r="R727" s="870">
        <v>0</v>
      </c>
      <c r="S727" s="870">
        <v>0</v>
      </c>
      <c r="T727" s="870">
        <v>0</v>
      </c>
      <c r="U727" s="870">
        <v>0</v>
      </c>
      <c r="V727" s="870">
        <v>0</v>
      </c>
      <c r="W727" s="870">
        <v>0</v>
      </c>
      <c r="X727" s="870">
        <v>-4127626546.8800001</v>
      </c>
      <c r="Y727" s="870">
        <v>0.37</v>
      </c>
      <c r="Z727" s="870">
        <v>0</v>
      </c>
      <c r="AA727" s="870">
        <v>-4127626546.8800001</v>
      </c>
      <c r="AB727" s="870">
        <v>0</v>
      </c>
      <c r="AC727" s="870">
        <v>-4127626546.8800001</v>
      </c>
      <c r="AD727" s="870">
        <v>0</v>
      </c>
      <c r="AE727" s="870">
        <v>0</v>
      </c>
    </row>
    <row r="728" spans="1:31">
      <c r="A728" s="870" t="s">
        <v>1852</v>
      </c>
      <c r="B728" s="870">
        <v>14</v>
      </c>
      <c r="C728" s="870">
        <v>1410</v>
      </c>
      <c r="D728" s="870">
        <v>141010</v>
      </c>
      <c r="E728" s="870">
        <v>1410109800</v>
      </c>
      <c r="F728" s="870" t="s">
        <v>4050</v>
      </c>
      <c r="G728" s="870">
        <v>667803352</v>
      </c>
      <c r="H728" s="870">
        <v>0</v>
      </c>
      <c r="I728" s="870">
        <v>667803352.20000005</v>
      </c>
      <c r="J728" s="870">
        <v>0.20000004768371582</v>
      </c>
      <c r="K728" s="870">
        <v>0</v>
      </c>
      <c r="L728" s="870">
        <v>0.20000004768371582</v>
      </c>
      <c r="M728" s="870">
        <v>0</v>
      </c>
      <c r="N728" s="870">
        <v>0</v>
      </c>
      <c r="O728" s="870">
        <v>0.20000004768371582</v>
      </c>
      <c r="P728" s="870">
        <v>7.4000017642974855E-2</v>
      </c>
      <c r="Q728" s="870">
        <v>0</v>
      </c>
      <c r="R728" s="870">
        <v>0</v>
      </c>
      <c r="S728" s="870">
        <v>0</v>
      </c>
      <c r="T728" s="870">
        <v>0</v>
      </c>
      <c r="U728" s="870">
        <v>0</v>
      </c>
      <c r="V728" s="870">
        <v>0</v>
      </c>
      <c r="W728" s="870">
        <v>0</v>
      </c>
      <c r="X728" s="870">
        <v>7.4000017642974855E-2</v>
      </c>
      <c r="Y728" s="870">
        <v>0.37</v>
      </c>
      <c r="Z728" s="870">
        <v>7.4000017642974855E-2</v>
      </c>
      <c r="AA728" s="870">
        <v>0</v>
      </c>
      <c r="AB728" s="870">
        <v>7.4000017642974855E-2</v>
      </c>
      <c r="AC728" s="870">
        <v>0</v>
      </c>
      <c r="AD728" s="870">
        <v>0</v>
      </c>
      <c r="AE728" s="870">
        <v>0</v>
      </c>
    </row>
    <row r="729" spans="1:31">
      <c r="A729" s="870" t="s">
        <v>1852</v>
      </c>
      <c r="B729" s="870">
        <v>14</v>
      </c>
      <c r="C729" s="870">
        <v>1410</v>
      </c>
      <c r="D729" s="870">
        <v>141010</v>
      </c>
      <c r="E729" s="870">
        <v>1410109801</v>
      </c>
      <c r="F729" s="870" t="s">
        <v>696</v>
      </c>
      <c r="G729" s="870">
        <v>2562095284</v>
      </c>
      <c r="H729" s="870">
        <v>0</v>
      </c>
      <c r="I729" s="870">
        <v>2562095284</v>
      </c>
      <c r="J729" s="870">
        <v>0</v>
      </c>
      <c r="K729" s="870">
        <v>0</v>
      </c>
      <c r="L729" s="870">
        <v>0</v>
      </c>
      <c r="M729" s="870">
        <v>0</v>
      </c>
      <c r="N729" s="870">
        <v>0</v>
      </c>
      <c r="O729" s="870">
        <v>0</v>
      </c>
      <c r="P729" s="870">
        <v>0</v>
      </c>
      <c r="Q729" s="870">
        <v>0</v>
      </c>
      <c r="R729" s="870">
        <v>0</v>
      </c>
      <c r="S729" s="870">
        <v>0</v>
      </c>
      <c r="T729" s="870">
        <v>0</v>
      </c>
      <c r="U729" s="870">
        <v>0</v>
      </c>
      <c r="V729" s="870">
        <v>0</v>
      </c>
      <c r="W729" s="870">
        <v>0</v>
      </c>
      <c r="X729" s="870">
        <v>0</v>
      </c>
      <c r="Y729" s="870">
        <v>0</v>
      </c>
      <c r="Z729" s="870">
        <v>0</v>
      </c>
      <c r="AA729" s="870">
        <v>0</v>
      </c>
      <c r="AB729" s="870">
        <v>0</v>
      </c>
      <c r="AC729" s="870">
        <v>0</v>
      </c>
      <c r="AD729" s="870">
        <v>0</v>
      </c>
      <c r="AE729" s="870">
        <v>0</v>
      </c>
    </row>
    <row r="730" spans="1:31">
      <c r="A730" s="870" t="s">
        <v>1852</v>
      </c>
      <c r="B730" s="870">
        <v>14</v>
      </c>
      <c r="C730" s="870">
        <v>1410</v>
      </c>
      <c r="D730" s="870">
        <v>141010</v>
      </c>
      <c r="E730" s="870">
        <v>1410109802</v>
      </c>
      <c r="F730" s="870" t="s">
        <v>674</v>
      </c>
      <c r="G730" s="870">
        <v>163665447780</v>
      </c>
      <c r="H730" s="870">
        <v>0</v>
      </c>
      <c r="I730" s="870">
        <v>163665447779.98001</v>
      </c>
      <c r="J730" s="870">
        <v>-1.9989013671875E-2</v>
      </c>
      <c r="K730" s="870">
        <v>0</v>
      </c>
      <c r="L730" s="870">
        <v>0</v>
      </c>
      <c r="M730" s="870">
        <v>-1.9989013671875E-2</v>
      </c>
      <c r="N730" s="870">
        <v>0</v>
      </c>
      <c r="O730" s="870">
        <v>-1.9989013671875E-2</v>
      </c>
      <c r="P730" s="870">
        <v>-7.3959350585937498E-3</v>
      </c>
      <c r="Q730" s="870">
        <v>0</v>
      </c>
      <c r="R730" s="870">
        <v>0</v>
      </c>
      <c r="S730" s="870">
        <v>0</v>
      </c>
      <c r="T730" s="870">
        <v>0</v>
      </c>
      <c r="U730" s="870">
        <v>0</v>
      </c>
      <c r="V730" s="870">
        <v>0</v>
      </c>
      <c r="W730" s="870">
        <v>0</v>
      </c>
      <c r="X730" s="870">
        <v>-7.3959350585937498E-3</v>
      </c>
      <c r="Y730" s="870">
        <v>0.37</v>
      </c>
      <c r="Z730" s="870">
        <v>0</v>
      </c>
      <c r="AA730" s="870">
        <v>-7.3959350585937498E-3</v>
      </c>
      <c r="AB730" s="870">
        <v>0</v>
      </c>
      <c r="AC730" s="870">
        <v>-7.3959350585937498E-3</v>
      </c>
      <c r="AD730" s="870">
        <v>0</v>
      </c>
      <c r="AE730" s="870">
        <v>0</v>
      </c>
    </row>
    <row r="731" spans="1:31">
      <c r="A731" s="870" t="s">
        <v>1852</v>
      </c>
      <c r="B731" s="870">
        <v>14</v>
      </c>
      <c r="C731" s="870">
        <v>1410</v>
      </c>
      <c r="D731" s="870">
        <v>141010</v>
      </c>
      <c r="E731" s="870">
        <v>1410109803</v>
      </c>
      <c r="F731" s="870" t="s">
        <v>4051</v>
      </c>
      <c r="G731" s="870">
        <v>3836630982</v>
      </c>
      <c r="H731" s="870">
        <v>0</v>
      </c>
      <c r="I731" s="870">
        <v>3836630982.4200001</v>
      </c>
      <c r="J731" s="870">
        <v>0.42000007629394531</v>
      </c>
      <c r="K731" s="870">
        <v>0</v>
      </c>
      <c r="L731" s="870">
        <v>0.42000007629394531</v>
      </c>
      <c r="M731" s="870">
        <v>0</v>
      </c>
      <c r="N731" s="870">
        <v>0</v>
      </c>
      <c r="O731" s="870">
        <v>0.42000007629394531</v>
      </c>
      <c r="P731" s="870">
        <v>0.15540002822875976</v>
      </c>
      <c r="Q731" s="870">
        <v>0</v>
      </c>
      <c r="R731" s="870">
        <v>0</v>
      </c>
      <c r="S731" s="870">
        <v>0</v>
      </c>
      <c r="T731" s="870">
        <v>0</v>
      </c>
      <c r="U731" s="870">
        <v>0</v>
      </c>
      <c r="V731" s="870">
        <v>0</v>
      </c>
      <c r="W731" s="870">
        <v>0</v>
      </c>
      <c r="X731" s="870">
        <v>0.15540002822875976</v>
      </c>
      <c r="Y731" s="870">
        <v>0.37</v>
      </c>
      <c r="Z731" s="870">
        <v>0.15540002822875976</v>
      </c>
      <c r="AA731" s="870">
        <v>0</v>
      </c>
      <c r="AB731" s="870">
        <v>0.15540002822875976</v>
      </c>
      <c r="AC731" s="870">
        <v>0</v>
      </c>
      <c r="AD731" s="870">
        <v>0</v>
      </c>
      <c r="AE731" s="870">
        <v>0</v>
      </c>
    </row>
    <row r="732" spans="1:31">
      <c r="A732" s="870" t="s">
        <v>1891</v>
      </c>
      <c r="B732" s="870">
        <v>14</v>
      </c>
      <c r="C732" s="870">
        <v>1410</v>
      </c>
      <c r="D732" s="870">
        <v>141010</v>
      </c>
      <c r="E732" s="870">
        <v>1410109804</v>
      </c>
      <c r="F732" s="870" t="s">
        <v>1896</v>
      </c>
      <c r="G732" s="870">
        <v>0</v>
      </c>
      <c r="H732" s="870">
        <v>0</v>
      </c>
      <c r="I732" s="870">
        <v>0</v>
      </c>
      <c r="J732" s="870">
        <v>0</v>
      </c>
      <c r="K732" s="870">
        <v>0</v>
      </c>
      <c r="L732" s="870">
        <v>0</v>
      </c>
      <c r="M732" s="870">
        <v>0</v>
      </c>
      <c r="N732" s="870">
        <v>0</v>
      </c>
      <c r="O732" s="870">
        <v>0</v>
      </c>
      <c r="P732" s="870">
        <v>0</v>
      </c>
      <c r="Q732" s="870">
        <v>0</v>
      </c>
      <c r="R732" s="870">
        <v>0</v>
      </c>
      <c r="S732" s="870">
        <v>0</v>
      </c>
      <c r="T732" s="870">
        <v>0</v>
      </c>
      <c r="U732" s="870">
        <v>0</v>
      </c>
      <c r="V732" s="870">
        <v>0</v>
      </c>
      <c r="W732" s="870">
        <v>0</v>
      </c>
      <c r="X732" s="870">
        <v>0</v>
      </c>
      <c r="Y732" s="870">
        <v>0</v>
      </c>
      <c r="Z732" s="870">
        <v>0</v>
      </c>
      <c r="AA732" s="870">
        <v>0</v>
      </c>
      <c r="AB732" s="870">
        <v>0</v>
      </c>
      <c r="AC732" s="870">
        <v>0</v>
      </c>
      <c r="AD732" s="870">
        <v>0</v>
      </c>
      <c r="AE732" s="870">
        <v>0</v>
      </c>
    </row>
    <row r="733" spans="1:31">
      <c r="A733" s="870" t="s">
        <v>1852</v>
      </c>
      <c r="B733" s="870">
        <v>14</v>
      </c>
      <c r="C733" s="870">
        <v>1410</v>
      </c>
      <c r="D733" s="870">
        <v>141010</v>
      </c>
      <c r="E733" s="870">
        <v>1410109805</v>
      </c>
      <c r="F733" s="870" t="s">
        <v>4710</v>
      </c>
      <c r="G733" s="870">
        <v>359401366</v>
      </c>
      <c r="H733" s="870">
        <v>0</v>
      </c>
      <c r="I733" s="870">
        <v>359401366</v>
      </c>
      <c r="J733" s="870">
        <v>0</v>
      </c>
      <c r="K733" s="870">
        <v>0</v>
      </c>
      <c r="L733" s="870">
        <v>0</v>
      </c>
      <c r="M733" s="870">
        <v>0</v>
      </c>
      <c r="N733" s="870">
        <v>0</v>
      </c>
      <c r="O733" s="870">
        <v>0</v>
      </c>
      <c r="P733" s="870">
        <v>0</v>
      </c>
      <c r="Q733" s="870">
        <v>0</v>
      </c>
      <c r="R733" s="870">
        <v>0</v>
      </c>
      <c r="S733" s="870">
        <v>0</v>
      </c>
      <c r="T733" s="870">
        <v>0</v>
      </c>
      <c r="U733" s="870">
        <v>0</v>
      </c>
      <c r="V733" s="870">
        <v>0</v>
      </c>
      <c r="W733" s="870">
        <v>0</v>
      </c>
      <c r="X733" s="870">
        <v>0</v>
      </c>
      <c r="Y733" s="870">
        <v>0</v>
      </c>
      <c r="Z733" s="870">
        <v>0</v>
      </c>
      <c r="AA733" s="870">
        <v>0</v>
      </c>
      <c r="AB733" s="870">
        <v>0</v>
      </c>
      <c r="AC733" s="870">
        <v>0</v>
      </c>
      <c r="AD733" s="870">
        <v>0</v>
      </c>
      <c r="AE733" s="870">
        <v>0</v>
      </c>
    </row>
    <row r="734" spans="1:31">
      <c r="A734" s="870" t="s">
        <v>1852</v>
      </c>
      <c r="B734" s="870">
        <v>14</v>
      </c>
      <c r="C734" s="870">
        <v>1410</v>
      </c>
      <c r="D734" s="870">
        <v>141010</v>
      </c>
      <c r="E734" s="870">
        <v>1410109806</v>
      </c>
      <c r="F734" s="870" t="s">
        <v>687</v>
      </c>
      <c r="G734" s="870">
        <v>346634166070</v>
      </c>
      <c r="H734" s="870">
        <v>0</v>
      </c>
      <c r="I734" s="870">
        <v>346634166069.62</v>
      </c>
      <c r="J734" s="870">
        <v>-0.3800048828125</v>
      </c>
      <c r="K734" s="870">
        <v>0</v>
      </c>
      <c r="L734" s="870">
        <v>0</v>
      </c>
      <c r="M734" s="870">
        <v>-0.3800048828125</v>
      </c>
      <c r="N734" s="870">
        <v>0</v>
      </c>
      <c r="O734" s="870">
        <v>-0.3800048828125</v>
      </c>
      <c r="P734" s="870">
        <v>-0.14060180664062499</v>
      </c>
      <c r="Q734" s="870">
        <v>0</v>
      </c>
      <c r="R734" s="870">
        <v>0</v>
      </c>
      <c r="S734" s="870">
        <v>0</v>
      </c>
      <c r="T734" s="870">
        <v>0</v>
      </c>
      <c r="U734" s="870">
        <v>0</v>
      </c>
      <c r="V734" s="870">
        <v>0</v>
      </c>
      <c r="W734" s="870">
        <v>0</v>
      </c>
      <c r="X734" s="870">
        <v>-0.14060180664062499</v>
      </c>
      <c r="Y734" s="870">
        <v>0.37</v>
      </c>
      <c r="Z734" s="870">
        <v>0</v>
      </c>
      <c r="AA734" s="870">
        <v>-0.14060180664062499</v>
      </c>
      <c r="AB734" s="870">
        <v>0</v>
      </c>
      <c r="AC734" s="870">
        <v>-0.14060180664062499</v>
      </c>
      <c r="AD734" s="870">
        <v>0</v>
      </c>
      <c r="AE734" s="870">
        <v>0</v>
      </c>
    </row>
    <row r="735" spans="1:31">
      <c r="A735" s="870" t="s">
        <v>1891</v>
      </c>
      <c r="B735" s="870">
        <v>14</v>
      </c>
      <c r="C735" s="870">
        <v>1410</v>
      </c>
      <c r="D735" s="870">
        <v>141010</v>
      </c>
      <c r="E735" s="870">
        <v>1410109808</v>
      </c>
      <c r="F735" s="870" t="s">
        <v>689</v>
      </c>
      <c r="G735" s="870">
        <v>1654516514</v>
      </c>
      <c r="H735" s="870">
        <v>0</v>
      </c>
      <c r="I735" s="870">
        <v>1654516514.4300001</v>
      </c>
      <c r="J735" s="870">
        <v>0.43000006675720215</v>
      </c>
      <c r="K735" s="870">
        <v>0</v>
      </c>
      <c r="L735" s="870">
        <v>0.43000006675720215</v>
      </c>
      <c r="M735" s="870">
        <v>0</v>
      </c>
      <c r="N735" s="870">
        <v>0</v>
      </c>
      <c r="O735" s="870">
        <v>0.43000006675720215</v>
      </c>
      <c r="P735" s="870">
        <v>0.15910002470016479</v>
      </c>
      <c r="Q735" s="870">
        <v>0</v>
      </c>
      <c r="R735" s="870">
        <v>0</v>
      </c>
      <c r="S735" s="870">
        <v>0</v>
      </c>
      <c r="T735" s="870">
        <v>0</v>
      </c>
      <c r="U735" s="870">
        <v>0</v>
      </c>
      <c r="V735" s="870">
        <v>0</v>
      </c>
      <c r="W735" s="870">
        <v>0</v>
      </c>
      <c r="X735" s="870">
        <v>0.15910002470016479</v>
      </c>
      <c r="Y735" s="870">
        <v>0.37</v>
      </c>
      <c r="Z735" s="870">
        <v>0.15910002470016479</v>
      </c>
      <c r="AA735" s="870">
        <v>0</v>
      </c>
      <c r="AB735" s="870">
        <v>0.15910002470016479</v>
      </c>
      <c r="AC735" s="870">
        <v>0</v>
      </c>
      <c r="AD735" s="870">
        <v>0</v>
      </c>
      <c r="AE735" s="870">
        <v>0</v>
      </c>
    </row>
    <row r="736" spans="1:31">
      <c r="A736" s="870" t="s">
        <v>1852</v>
      </c>
      <c r="B736" s="870">
        <v>14</v>
      </c>
      <c r="C736" s="870">
        <v>1410</v>
      </c>
      <c r="D736" s="870">
        <v>141010</v>
      </c>
      <c r="E736" s="870">
        <v>1410109809</v>
      </c>
      <c r="F736" s="870" t="s">
        <v>4052</v>
      </c>
      <c r="G736" s="870">
        <v>3724836709</v>
      </c>
      <c r="H736" s="870">
        <v>0</v>
      </c>
      <c r="I736" s="870">
        <v>3724836708.7600002</v>
      </c>
      <c r="J736" s="870">
        <v>-0.23999977111816406</v>
      </c>
      <c r="K736" s="870">
        <v>0</v>
      </c>
      <c r="L736" s="870">
        <v>0</v>
      </c>
      <c r="M736" s="870">
        <v>-0.23999977111816406</v>
      </c>
      <c r="N736" s="870">
        <v>0</v>
      </c>
      <c r="O736" s="870">
        <v>-0.23999977111816406</v>
      </c>
      <c r="P736" s="870">
        <v>-8.8799915313720695E-2</v>
      </c>
      <c r="Q736" s="870">
        <v>0</v>
      </c>
      <c r="R736" s="870">
        <v>0</v>
      </c>
      <c r="S736" s="870">
        <v>0</v>
      </c>
      <c r="T736" s="870">
        <v>0</v>
      </c>
      <c r="U736" s="870">
        <v>0</v>
      </c>
      <c r="V736" s="870">
        <v>0</v>
      </c>
      <c r="W736" s="870">
        <v>0</v>
      </c>
      <c r="X736" s="870">
        <v>-8.8799915313720695E-2</v>
      </c>
      <c r="Y736" s="870">
        <v>0.36999999999999994</v>
      </c>
      <c r="Z736" s="870">
        <v>0</v>
      </c>
      <c r="AA736" s="870">
        <v>-8.8799915313720695E-2</v>
      </c>
      <c r="AB736" s="870">
        <v>0</v>
      </c>
      <c r="AC736" s="870">
        <v>-8.8799915313720695E-2</v>
      </c>
      <c r="AD736" s="870">
        <v>0</v>
      </c>
      <c r="AE736" s="870">
        <v>0</v>
      </c>
    </row>
    <row r="737" spans="1:31">
      <c r="A737" s="870" t="s">
        <v>1852</v>
      </c>
      <c r="B737" s="870">
        <v>14</v>
      </c>
      <c r="C737" s="870">
        <v>1410</v>
      </c>
      <c r="D737" s="870">
        <v>141010</v>
      </c>
      <c r="E737" s="870">
        <v>1410109810</v>
      </c>
      <c r="F737" s="870" t="s">
        <v>697</v>
      </c>
      <c r="G737" s="870">
        <v>32548743173</v>
      </c>
      <c r="H737" s="870">
        <v>0</v>
      </c>
      <c r="I737" s="870">
        <v>32548743173.360001</v>
      </c>
      <c r="J737" s="870">
        <v>0.3600006103515625</v>
      </c>
      <c r="K737" s="870">
        <v>0</v>
      </c>
      <c r="L737" s="870">
        <v>0.3600006103515625</v>
      </c>
      <c r="M737" s="870">
        <v>0</v>
      </c>
      <c r="N737" s="870">
        <v>0</v>
      </c>
      <c r="O737" s="870">
        <v>0.3600006103515625</v>
      </c>
      <c r="P737" s="870">
        <v>0.13320022583007812</v>
      </c>
      <c r="Q737" s="870">
        <v>0</v>
      </c>
      <c r="R737" s="870">
        <v>0</v>
      </c>
      <c r="S737" s="870">
        <v>0</v>
      </c>
      <c r="T737" s="870">
        <v>0</v>
      </c>
      <c r="U737" s="870">
        <v>0</v>
      </c>
      <c r="V737" s="870">
        <v>0</v>
      </c>
      <c r="W737" s="870">
        <v>0</v>
      </c>
      <c r="X737" s="870">
        <v>0.13320022583007812</v>
      </c>
      <c r="Y737" s="870">
        <v>0.37</v>
      </c>
      <c r="Z737" s="870">
        <v>0.13320022583007812</v>
      </c>
      <c r="AA737" s="870">
        <v>0</v>
      </c>
      <c r="AB737" s="870">
        <v>0.13320022583007812</v>
      </c>
      <c r="AC737" s="870">
        <v>0</v>
      </c>
      <c r="AD737" s="870">
        <v>0</v>
      </c>
      <c r="AE737" s="870">
        <v>0</v>
      </c>
    </row>
    <row r="738" spans="1:31">
      <c r="A738" s="870" t="s">
        <v>1852</v>
      </c>
      <c r="B738" s="870">
        <v>14</v>
      </c>
      <c r="C738" s="870">
        <v>1410</v>
      </c>
      <c r="D738" s="870">
        <v>141010</v>
      </c>
      <c r="E738" s="870">
        <v>1410109811</v>
      </c>
      <c r="F738" s="870" t="s">
        <v>673</v>
      </c>
      <c r="G738" s="870">
        <v>209688050297</v>
      </c>
      <c r="H738" s="870">
        <v>0</v>
      </c>
      <c r="I738" s="870">
        <v>209688050297.22</v>
      </c>
      <c r="J738" s="870">
        <v>0.220001220703125</v>
      </c>
      <c r="K738" s="870">
        <v>0</v>
      </c>
      <c r="L738" s="870">
        <v>0.220001220703125</v>
      </c>
      <c r="M738" s="870">
        <v>0</v>
      </c>
      <c r="N738" s="870">
        <v>0</v>
      </c>
      <c r="O738" s="870">
        <v>0.220001220703125</v>
      </c>
      <c r="P738" s="870">
        <v>8.1400451660156248E-2</v>
      </c>
      <c r="Q738" s="870">
        <v>0</v>
      </c>
      <c r="R738" s="870">
        <v>0</v>
      </c>
      <c r="S738" s="870">
        <v>0</v>
      </c>
      <c r="T738" s="870">
        <v>0</v>
      </c>
      <c r="U738" s="870">
        <v>0</v>
      </c>
      <c r="V738" s="870">
        <v>0</v>
      </c>
      <c r="W738" s="870">
        <v>0</v>
      </c>
      <c r="X738" s="870">
        <v>8.1400451660156248E-2</v>
      </c>
      <c r="Y738" s="870">
        <v>0.37</v>
      </c>
      <c r="Z738" s="870">
        <v>8.1400451660156248E-2</v>
      </c>
      <c r="AA738" s="870">
        <v>0</v>
      </c>
      <c r="AB738" s="870">
        <v>8.1400451660156248E-2</v>
      </c>
      <c r="AC738" s="870">
        <v>0</v>
      </c>
      <c r="AD738" s="870">
        <v>0</v>
      </c>
      <c r="AE738" s="870">
        <v>0</v>
      </c>
    </row>
    <row r="739" spans="1:31">
      <c r="A739" s="870" t="s">
        <v>1852</v>
      </c>
      <c r="B739" s="870">
        <v>14</v>
      </c>
      <c r="C739" s="870">
        <v>1410</v>
      </c>
      <c r="D739" s="870">
        <v>141010</v>
      </c>
      <c r="E739" s="870">
        <v>1410109812</v>
      </c>
      <c r="F739" s="870" t="s">
        <v>3175</v>
      </c>
      <c r="G739" s="870">
        <v>46124349159</v>
      </c>
      <c r="H739" s="870">
        <v>0</v>
      </c>
      <c r="I739" s="870">
        <v>46124349159.25</v>
      </c>
      <c r="J739" s="870">
        <v>0.25</v>
      </c>
      <c r="K739" s="870">
        <v>0</v>
      </c>
      <c r="L739" s="870">
        <v>0.25</v>
      </c>
      <c r="M739" s="870">
        <v>0</v>
      </c>
      <c r="N739" s="870">
        <v>0</v>
      </c>
      <c r="O739" s="870">
        <v>0.25</v>
      </c>
      <c r="P739" s="870">
        <v>9.2499999999999999E-2</v>
      </c>
      <c r="Q739" s="870">
        <v>0</v>
      </c>
      <c r="R739" s="870">
        <v>0</v>
      </c>
      <c r="S739" s="870">
        <v>0</v>
      </c>
      <c r="T739" s="870">
        <v>0</v>
      </c>
      <c r="U739" s="870">
        <v>0</v>
      </c>
      <c r="V739" s="870">
        <v>0</v>
      </c>
      <c r="W739" s="870">
        <v>0</v>
      </c>
      <c r="X739" s="870">
        <v>9.2499999999999999E-2</v>
      </c>
      <c r="Y739" s="870">
        <v>0.37</v>
      </c>
      <c r="Z739" s="870">
        <v>9.2499999999999999E-2</v>
      </c>
      <c r="AA739" s="870">
        <v>0</v>
      </c>
      <c r="AB739" s="870">
        <v>9.2499999999999999E-2</v>
      </c>
      <c r="AC739" s="870">
        <v>0</v>
      </c>
      <c r="AD739" s="870">
        <v>0</v>
      </c>
      <c r="AE739" s="870">
        <v>0</v>
      </c>
    </row>
    <row r="740" spans="1:31">
      <c r="A740" s="870" t="s">
        <v>1852</v>
      </c>
      <c r="B740" s="870">
        <v>14</v>
      </c>
      <c r="C740" s="870">
        <v>1410</v>
      </c>
      <c r="D740" s="870">
        <v>141010</v>
      </c>
      <c r="E740" s="870">
        <v>1410109813</v>
      </c>
      <c r="F740" s="870" t="s">
        <v>684</v>
      </c>
      <c r="G740" s="870">
        <v>-7174638747</v>
      </c>
      <c r="H740" s="870">
        <v>0</v>
      </c>
      <c r="I740" s="870">
        <v>-7174638747</v>
      </c>
      <c r="J740" s="870">
        <v>0</v>
      </c>
      <c r="K740" s="870">
        <v>0</v>
      </c>
      <c r="L740" s="870">
        <v>0</v>
      </c>
      <c r="M740" s="870">
        <v>0</v>
      </c>
      <c r="N740" s="870">
        <v>0</v>
      </c>
      <c r="O740" s="870">
        <v>0</v>
      </c>
      <c r="P740" s="870">
        <v>0</v>
      </c>
      <c r="Q740" s="870">
        <v>0</v>
      </c>
      <c r="R740" s="870">
        <v>0</v>
      </c>
      <c r="S740" s="870">
        <v>0</v>
      </c>
      <c r="T740" s="870">
        <v>0</v>
      </c>
      <c r="U740" s="870">
        <v>0</v>
      </c>
      <c r="V740" s="870">
        <v>0</v>
      </c>
      <c r="W740" s="870">
        <v>0</v>
      </c>
      <c r="X740" s="870">
        <v>0</v>
      </c>
      <c r="Y740" s="870">
        <v>0</v>
      </c>
      <c r="Z740" s="870">
        <v>0</v>
      </c>
      <c r="AA740" s="870">
        <v>0</v>
      </c>
      <c r="AB740" s="870">
        <v>0</v>
      </c>
      <c r="AC740" s="870">
        <v>0</v>
      </c>
      <c r="AD740" s="870">
        <v>0</v>
      </c>
      <c r="AE740" s="870">
        <v>0</v>
      </c>
    </row>
    <row r="741" spans="1:31">
      <c r="A741" s="870" t="s">
        <v>1852</v>
      </c>
      <c r="B741" s="870">
        <v>14</v>
      </c>
      <c r="C741" s="870">
        <v>1410</v>
      </c>
      <c r="D741" s="870">
        <v>141010</v>
      </c>
      <c r="E741" s="870">
        <v>1410109814</v>
      </c>
      <c r="F741" s="870" t="s">
        <v>685</v>
      </c>
      <c r="G741" s="870">
        <v>1910487641</v>
      </c>
      <c r="H741" s="870">
        <v>0</v>
      </c>
      <c r="I741" s="870">
        <v>1910487641</v>
      </c>
      <c r="J741" s="870">
        <v>0</v>
      </c>
      <c r="K741" s="870">
        <v>0</v>
      </c>
      <c r="L741" s="870">
        <v>0</v>
      </c>
      <c r="M741" s="870">
        <v>0</v>
      </c>
      <c r="N741" s="870">
        <v>0</v>
      </c>
      <c r="O741" s="870">
        <v>0</v>
      </c>
      <c r="P741" s="870">
        <v>0</v>
      </c>
      <c r="Q741" s="870">
        <v>0</v>
      </c>
      <c r="R741" s="870">
        <v>0</v>
      </c>
      <c r="S741" s="870">
        <v>0</v>
      </c>
      <c r="T741" s="870">
        <v>0</v>
      </c>
      <c r="U741" s="870">
        <v>0</v>
      </c>
      <c r="V741" s="870">
        <v>0</v>
      </c>
      <c r="W741" s="870">
        <v>0</v>
      </c>
      <c r="X741" s="870">
        <v>0</v>
      </c>
      <c r="Y741" s="870">
        <v>0</v>
      </c>
      <c r="Z741" s="870">
        <v>0</v>
      </c>
      <c r="AA741" s="870">
        <v>0</v>
      </c>
      <c r="AB741" s="870">
        <v>0</v>
      </c>
      <c r="AC741" s="870">
        <v>0</v>
      </c>
      <c r="AD741" s="870">
        <v>0</v>
      </c>
      <c r="AE741" s="870">
        <v>0</v>
      </c>
    </row>
    <row r="742" spans="1:31">
      <c r="A742" s="870" t="s">
        <v>1852</v>
      </c>
      <c r="B742" s="870">
        <v>14</v>
      </c>
      <c r="C742" s="870">
        <v>1410</v>
      </c>
      <c r="D742" s="870">
        <v>141010</v>
      </c>
      <c r="E742" s="870">
        <v>1410109815</v>
      </c>
      <c r="F742" s="870" t="s">
        <v>698</v>
      </c>
      <c r="G742" s="870">
        <v>23671138406</v>
      </c>
      <c r="H742" s="870">
        <v>0</v>
      </c>
      <c r="I742" s="870">
        <v>23671138406</v>
      </c>
      <c r="J742" s="870">
        <v>0</v>
      </c>
      <c r="K742" s="870">
        <v>0</v>
      </c>
      <c r="L742" s="870">
        <v>0</v>
      </c>
      <c r="M742" s="870">
        <v>0</v>
      </c>
      <c r="N742" s="870">
        <v>0</v>
      </c>
      <c r="O742" s="870">
        <v>0</v>
      </c>
      <c r="P742" s="870">
        <v>0</v>
      </c>
      <c r="Q742" s="870">
        <v>0</v>
      </c>
      <c r="R742" s="870">
        <v>0</v>
      </c>
      <c r="S742" s="870">
        <v>0</v>
      </c>
      <c r="T742" s="870">
        <v>0</v>
      </c>
      <c r="U742" s="870">
        <v>0</v>
      </c>
      <c r="V742" s="870">
        <v>0</v>
      </c>
      <c r="W742" s="870">
        <v>0</v>
      </c>
      <c r="X742" s="870">
        <v>0</v>
      </c>
      <c r="Y742" s="870">
        <v>0</v>
      </c>
      <c r="Z742" s="870">
        <v>0</v>
      </c>
      <c r="AA742" s="870">
        <v>0</v>
      </c>
      <c r="AB742" s="870">
        <v>0</v>
      </c>
      <c r="AC742" s="870">
        <v>0</v>
      </c>
      <c r="AD742" s="870">
        <v>0</v>
      </c>
      <c r="AE742" s="870">
        <v>0</v>
      </c>
    </row>
    <row r="743" spans="1:31">
      <c r="A743" s="870" t="s">
        <v>1891</v>
      </c>
      <c r="B743" s="870">
        <v>14</v>
      </c>
      <c r="C743" s="870">
        <v>1410</v>
      </c>
      <c r="D743" s="870">
        <v>141010</v>
      </c>
      <c r="E743" s="870">
        <v>1410109817</v>
      </c>
      <c r="F743" s="870" t="s">
        <v>699</v>
      </c>
      <c r="G743" s="870">
        <v>485552220</v>
      </c>
      <c r="H743" s="870">
        <v>0</v>
      </c>
      <c r="I743" s="870">
        <v>485552220.11000001</v>
      </c>
      <c r="J743" s="870">
        <v>0.11000001430511475</v>
      </c>
      <c r="K743" s="870">
        <v>0</v>
      </c>
      <c r="L743" s="870">
        <v>0.11000001430511475</v>
      </c>
      <c r="M743" s="870">
        <v>0</v>
      </c>
      <c r="N743" s="870">
        <v>0</v>
      </c>
      <c r="O743" s="870">
        <v>0.11000001430511475</v>
      </c>
      <c r="P743" s="870">
        <v>4.0700005292892458E-2</v>
      </c>
      <c r="Q743" s="870">
        <v>0</v>
      </c>
      <c r="R743" s="870">
        <v>0</v>
      </c>
      <c r="S743" s="870">
        <v>0</v>
      </c>
      <c r="T743" s="870">
        <v>0</v>
      </c>
      <c r="U743" s="870">
        <v>0</v>
      </c>
      <c r="V743" s="870">
        <v>0</v>
      </c>
      <c r="W743" s="870">
        <v>0</v>
      </c>
      <c r="X743" s="870">
        <v>4.0700005292892458E-2</v>
      </c>
      <c r="Y743" s="870">
        <v>0.37</v>
      </c>
      <c r="Z743" s="870">
        <v>4.0700005292892458E-2</v>
      </c>
      <c r="AA743" s="870">
        <v>0</v>
      </c>
      <c r="AB743" s="870">
        <v>4.0700005292892458E-2</v>
      </c>
      <c r="AC743" s="870">
        <v>0</v>
      </c>
      <c r="AD743" s="870">
        <v>0</v>
      </c>
      <c r="AE743" s="870">
        <v>0</v>
      </c>
    </row>
    <row r="744" spans="1:31">
      <c r="A744" s="870" t="s">
        <v>1891</v>
      </c>
      <c r="B744" s="870">
        <v>14</v>
      </c>
      <c r="C744" s="870">
        <v>1410</v>
      </c>
      <c r="D744" s="870">
        <v>141010</v>
      </c>
      <c r="E744" s="870">
        <v>1410109818</v>
      </c>
      <c r="F744" s="870" t="s">
        <v>700</v>
      </c>
      <c r="G744" s="870">
        <v>7432531411</v>
      </c>
      <c r="H744" s="870">
        <v>0</v>
      </c>
      <c r="I744" s="870">
        <v>7432531410.8100004</v>
      </c>
      <c r="J744" s="870">
        <v>-0.18999958038330078</v>
      </c>
      <c r="K744" s="870">
        <v>0</v>
      </c>
      <c r="L744" s="870">
        <v>0</v>
      </c>
      <c r="M744" s="870">
        <v>-0.18999958038330078</v>
      </c>
      <c r="N744" s="870">
        <v>0</v>
      </c>
      <c r="O744" s="870">
        <v>-0.18999958038330078</v>
      </c>
      <c r="P744" s="870">
        <v>-7.0299844741821285E-2</v>
      </c>
      <c r="Q744" s="870">
        <v>0</v>
      </c>
      <c r="R744" s="870">
        <v>0</v>
      </c>
      <c r="S744" s="870">
        <v>0</v>
      </c>
      <c r="T744" s="870">
        <v>0</v>
      </c>
      <c r="U744" s="870">
        <v>0</v>
      </c>
      <c r="V744" s="870">
        <v>0</v>
      </c>
      <c r="W744" s="870">
        <v>0</v>
      </c>
      <c r="X744" s="870">
        <v>-7.0299844741821285E-2</v>
      </c>
      <c r="Y744" s="870">
        <v>0.37</v>
      </c>
      <c r="Z744" s="870">
        <v>0</v>
      </c>
      <c r="AA744" s="870">
        <v>-7.0299844741821285E-2</v>
      </c>
      <c r="AB744" s="870">
        <v>0</v>
      </c>
      <c r="AC744" s="870">
        <v>-7.0299844741821285E-2</v>
      </c>
      <c r="AD744" s="870">
        <v>0</v>
      </c>
      <c r="AE744" s="870">
        <v>0</v>
      </c>
    </row>
    <row r="745" spans="1:31">
      <c r="A745" s="870" t="s">
        <v>1891</v>
      </c>
      <c r="B745" s="870">
        <v>14</v>
      </c>
      <c r="C745" s="870">
        <v>1410</v>
      </c>
      <c r="D745" s="870">
        <v>141010</v>
      </c>
      <c r="E745" s="870">
        <v>1410109819</v>
      </c>
      <c r="F745" s="870" t="s">
        <v>4053</v>
      </c>
      <c r="G745" s="870">
        <v>-147760280</v>
      </c>
      <c r="H745" s="870">
        <v>0</v>
      </c>
      <c r="I745" s="870">
        <v>-147760280</v>
      </c>
      <c r="J745" s="870">
        <v>0</v>
      </c>
      <c r="K745" s="870">
        <v>0</v>
      </c>
      <c r="L745" s="870">
        <v>0</v>
      </c>
      <c r="M745" s="870">
        <v>0</v>
      </c>
      <c r="N745" s="870">
        <v>0</v>
      </c>
      <c r="O745" s="870">
        <v>0</v>
      </c>
      <c r="P745" s="870">
        <v>0</v>
      </c>
      <c r="Q745" s="870">
        <v>0</v>
      </c>
      <c r="R745" s="870">
        <v>0</v>
      </c>
      <c r="S745" s="870">
        <v>0</v>
      </c>
      <c r="T745" s="870">
        <v>0</v>
      </c>
      <c r="U745" s="870">
        <v>0</v>
      </c>
      <c r="V745" s="870">
        <v>0</v>
      </c>
      <c r="W745" s="870">
        <v>0</v>
      </c>
      <c r="X745" s="870">
        <v>0</v>
      </c>
      <c r="Y745" s="870">
        <v>0</v>
      </c>
      <c r="Z745" s="870">
        <v>0</v>
      </c>
      <c r="AA745" s="870">
        <v>0</v>
      </c>
      <c r="AB745" s="870">
        <v>0</v>
      </c>
      <c r="AC745" s="870">
        <v>0</v>
      </c>
      <c r="AD745" s="870">
        <v>0</v>
      </c>
      <c r="AE745" s="870">
        <v>0</v>
      </c>
    </row>
    <row r="746" spans="1:31">
      <c r="A746" s="870" t="s">
        <v>1852</v>
      </c>
      <c r="B746" s="870">
        <v>14</v>
      </c>
      <c r="C746" s="870">
        <v>1410</v>
      </c>
      <c r="D746" s="870">
        <v>141010</v>
      </c>
      <c r="E746" s="870">
        <v>1410109820</v>
      </c>
      <c r="F746" s="870" t="s">
        <v>4054</v>
      </c>
      <c r="G746" s="870">
        <v>1523242917</v>
      </c>
      <c r="H746" s="870">
        <v>0</v>
      </c>
      <c r="I746" s="870">
        <v>1523242917</v>
      </c>
      <c r="J746" s="870">
        <v>0</v>
      </c>
      <c r="K746" s="870">
        <v>0</v>
      </c>
      <c r="L746" s="870">
        <v>0</v>
      </c>
      <c r="M746" s="870">
        <v>0</v>
      </c>
      <c r="N746" s="870">
        <v>0</v>
      </c>
      <c r="O746" s="870">
        <v>0</v>
      </c>
      <c r="P746" s="870">
        <v>0</v>
      </c>
      <c r="Q746" s="870">
        <v>0</v>
      </c>
      <c r="R746" s="870">
        <v>0</v>
      </c>
      <c r="S746" s="870">
        <v>0</v>
      </c>
      <c r="T746" s="870">
        <v>0</v>
      </c>
      <c r="U746" s="870">
        <v>0</v>
      </c>
      <c r="V746" s="870">
        <v>0</v>
      </c>
      <c r="W746" s="870">
        <v>0</v>
      </c>
      <c r="X746" s="870">
        <v>0</v>
      </c>
      <c r="Y746" s="870">
        <v>0</v>
      </c>
      <c r="Z746" s="870">
        <v>0</v>
      </c>
      <c r="AA746" s="870">
        <v>0</v>
      </c>
      <c r="AB746" s="870">
        <v>0</v>
      </c>
      <c r="AC746" s="870">
        <v>0</v>
      </c>
      <c r="AD746" s="870">
        <v>0</v>
      </c>
      <c r="AE746" s="870">
        <v>0</v>
      </c>
    </row>
    <row r="747" spans="1:31">
      <c r="A747" s="870" t="s">
        <v>1891</v>
      </c>
      <c r="B747" s="870">
        <v>14</v>
      </c>
      <c r="C747" s="870">
        <v>1410</v>
      </c>
      <c r="D747" s="870">
        <v>141010</v>
      </c>
      <c r="E747" s="870">
        <v>1410109821</v>
      </c>
      <c r="F747" s="870" t="s">
        <v>701</v>
      </c>
      <c r="G747" s="870">
        <v>-843693472</v>
      </c>
      <c r="H747" s="870">
        <v>0</v>
      </c>
      <c r="I747" s="870">
        <v>-843693471.86000001</v>
      </c>
      <c r="J747" s="870">
        <v>0.13999998569488525</v>
      </c>
      <c r="K747" s="870">
        <v>0</v>
      </c>
      <c r="L747" s="870">
        <v>0.13999998569488525</v>
      </c>
      <c r="M747" s="870">
        <v>0</v>
      </c>
      <c r="N747" s="870">
        <v>0</v>
      </c>
      <c r="O747" s="870">
        <v>0.13999998569488525</v>
      </c>
      <c r="P747" s="870">
        <v>5.1799994707107541E-2</v>
      </c>
      <c r="Q747" s="870">
        <v>0</v>
      </c>
      <c r="R747" s="870">
        <v>0</v>
      </c>
      <c r="S747" s="870">
        <v>0</v>
      </c>
      <c r="T747" s="870">
        <v>0</v>
      </c>
      <c r="U747" s="870">
        <v>0</v>
      </c>
      <c r="V747" s="870">
        <v>0</v>
      </c>
      <c r="W747" s="870">
        <v>0</v>
      </c>
      <c r="X747" s="870">
        <v>5.1799994707107541E-2</v>
      </c>
      <c r="Y747" s="870">
        <v>0.37</v>
      </c>
      <c r="Z747" s="870">
        <v>5.1799994707107541E-2</v>
      </c>
      <c r="AA747" s="870">
        <v>0</v>
      </c>
      <c r="AB747" s="870">
        <v>5.1799994707107541E-2</v>
      </c>
      <c r="AC747" s="870">
        <v>0</v>
      </c>
      <c r="AD747" s="870">
        <v>0</v>
      </c>
      <c r="AE747" s="870">
        <v>0</v>
      </c>
    </row>
    <row r="748" spans="1:31">
      <c r="A748" s="870" t="s">
        <v>1891</v>
      </c>
      <c r="B748" s="870">
        <v>14</v>
      </c>
      <c r="C748" s="870">
        <v>1410</v>
      </c>
      <c r="D748" s="870">
        <v>141010</v>
      </c>
      <c r="E748" s="870">
        <v>1410109822</v>
      </c>
      <c r="F748" s="870" t="s">
        <v>702</v>
      </c>
      <c r="G748" s="870">
        <v>65007352915</v>
      </c>
      <c r="H748" s="870">
        <v>0</v>
      </c>
      <c r="I748" s="870">
        <v>65007352915.360001</v>
      </c>
      <c r="J748" s="870">
        <v>0.3600006103515625</v>
      </c>
      <c r="K748" s="870">
        <v>0</v>
      </c>
      <c r="L748" s="870">
        <v>0.3600006103515625</v>
      </c>
      <c r="M748" s="870">
        <v>0</v>
      </c>
      <c r="N748" s="870">
        <v>0</v>
      </c>
      <c r="O748" s="870">
        <v>0.3600006103515625</v>
      </c>
      <c r="P748" s="870">
        <v>0.13320022583007812</v>
      </c>
      <c r="Q748" s="870">
        <v>0</v>
      </c>
      <c r="R748" s="870">
        <v>0</v>
      </c>
      <c r="S748" s="870">
        <v>0</v>
      </c>
      <c r="T748" s="870">
        <v>0</v>
      </c>
      <c r="U748" s="870">
        <v>0</v>
      </c>
      <c r="V748" s="870">
        <v>0</v>
      </c>
      <c r="W748" s="870">
        <v>0</v>
      </c>
      <c r="X748" s="870">
        <v>0.13320022583007812</v>
      </c>
      <c r="Y748" s="870">
        <v>0.37</v>
      </c>
      <c r="Z748" s="870">
        <v>0.13320022583007812</v>
      </c>
      <c r="AA748" s="870">
        <v>0</v>
      </c>
      <c r="AB748" s="870">
        <v>0.13320022583007812</v>
      </c>
      <c r="AC748" s="870">
        <v>0</v>
      </c>
      <c r="AD748" s="870">
        <v>0</v>
      </c>
      <c r="AE748" s="870">
        <v>0</v>
      </c>
    </row>
    <row r="749" spans="1:31">
      <c r="A749" s="870" t="s">
        <v>1891</v>
      </c>
      <c r="B749" s="870">
        <v>14</v>
      </c>
      <c r="C749" s="870">
        <v>1410</v>
      </c>
      <c r="D749" s="870">
        <v>141010</v>
      </c>
      <c r="E749" s="870">
        <v>1410109823</v>
      </c>
      <c r="F749" s="870" t="s">
        <v>703</v>
      </c>
      <c r="G749" s="870">
        <v>-188101231</v>
      </c>
      <c r="H749" s="870">
        <v>0</v>
      </c>
      <c r="I749" s="870">
        <v>-188101231</v>
      </c>
      <c r="J749" s="870">
        <v>0</v>
      </c>
      <c r="K749" s="870">
        <v>0</v>
      </c>
      <c r="L749" s="870">
        <v>0</v>
      </c>
      <c r="M749" s="870">
        <v>0</v>
      </c>
      <c r="N749" s="870">
        <v>0</v>
      </c>
      <c r="O749" s="870">
        <v>0</v>
      </c>
      <c r="P749" s="870">
        <v>0</v>
      </c>
      <c r="Q749" s="870">
        <v>0</v>
      </c>
      <c r="R749" s="870">
        <v>0</v>
      </c>
      <c r="S749" s="870">
        <v>0</v>
      </c>
      <c r="T749" s="870">
        <v>0</v>
      </c>
      <c r="U749" s="870">
        <v>0</v>
      </c>
      <c r="V749" s="870">
        <v>0</v>
      </c>
      <c r="W749" s="870">
        <v>0</v>
      </c>
      <c r="X749" s="870">
        <v>0</v>
      </c>
      <c r="Y749" s="870">
        <v>0</v>
      </c>
      <c r="Z749" s="870">
        <v>0</v>
      </c>
      <c r="AA749" s="870">
        <v>0</v>
      </c>
      <c r="AB749" s="870">
        <v>0</v>
      </c>
      <c r="AC749" s="870">
        <v>0</v>
      </c>
      <c r="AD749" s="870">
        <v>0</v>
      </c>
      <c r="AE749" s="870">
        <v>0</v>
      </c>
    </row>
    <row r="750" spans="1:31">
      <c r="A750" s="870" t="s">
        <v>1891</v>
      </c>
      <c r="B750" s="870">
        <v>14</v>
      </c>
      <c r="C750" s="870">
        <v>1410</v>
      </c>
      <c r="D750" s="870">
        <v>141010</v>
      </c>
      <c r="E750" s="870">
        <v>1410109824</v>
      </c>
      <c r="F750" s="870" t="s">
        <v>704</v>
      </c>
      <c r="G750" s="870">
        <v>-147270167</v>
      </c>
      <c r="H750" s="870">
        <v>0</v>
      </c>
      <c r="I750" s="870">
        <v>-147270167</v>
      </c>
      <c r="J750" s="870">
        <v>0</v>
      </c>
      <c r="K750" s="870">
        <v>0</v>
      </c>
      <c r="L750" s="870">
        <v>0</v>
      </c>
      <c r="M750" s="870">
        <v>0</v>
      </c>
      <c r="N750" s="870">
        <v>0</v>
      </c>
      <c r="O750" s="870">
        <v>0</v>
      </c>
      <c r="P750" s="870">
        <v>0</v>
      </c>
      <c r="Q750" s="870">
        <v>0</v>
      </c>
      <c r="R750" s="870">
        <v>0</v>
      </c>
      <c r="S750" s="870">
        <v>0</v>
      </c>
      <c r="T750" s="870">
        <v>0</v>
      </c>
      <c r="U750" s="870">
        <v>0</v>
      </c>
      <c r="V750" s="870">
        <v>0</v>
      </c>
      <c r="W750" s="870">
        <v>0</v>
      </c>
      <c r="X750" s="870">
        <v>0</v>
      </c>
      <c r="Y750" s="870">
        <v>0</v>
      </c>
      <c r="Z750" s="870">
        <v>0</v>
      </c>
      <c r="AA750" s="870">
        <v>0</v>
      </c>
      <c r="AB750" s="870">
        <v>0</v>
      </c>
      <c r="AC750" s="870">
        <v>0</v>
      </c>
      <c r="AD750" s="870">
        <v>0</v>
      </c>
      <c r="AE750" s="870">
        <v>0</v>
      </c>
    </row>
    <row r="751" spans="1:31">
      <c r="A751" s="870" t="s">
        <v>1852</v>
      </c>
      <c r="B751" s="870">
        <v>14</v>
      </c>
      <c r="C751" s="870">
        <v>1410</v>
      </c>
      <c r="D751" s="870">
        <v>141010</v>
      </c>
      <c r="E751" s="870">
        <v>1410109825</v>
      </c>
      <c r="F751" s="870" t="s">
        <v>3176</v>
      </c>
      <c r="G751" s="870">
        <v>1959795855</v>
      </c>
      <c r="H751" s="870">
        <v>0</v>
      </c>
      <c r="I751" s="870">
        <v>1959795855</v>
      </c>
      <c r="J751" s="870">
        <v>0</v>
      </c>
      <c r="K751" s="870">
        <v>0</v>
      </c>
      <c r="L751" s="870">
        <v>0</v>
      </c>
      <c r="M751" s="870">
        <v>0</v>
      </c>
      <c r="N751" s="870">
        <v>0</v>
      </c>
      <c r="O751" s="870">
        <v>0</v>
      </c>
      <c r="P751" s="870">
        <v>0</v>
      </c>
      <c r="Q751" s="870">
        <v>0</v>
      </c>
      <c r="R751" s="870">
        <v>0</v>
      </c>
      <c r="S751" s="870">
        <v>0</v>
      </c>
      <c r="T751" s="870">
        <v>0</v>
      </c>
      <c r="U751" s="870">
        <v>0</v>
      </c>
      <c r="V751" s="870">
        <v>0</v>
      </c>
      <c r="W751" s="870">
        <v>0</v>
      </c>
      <c r="X751" s="870">
        <v>0</v>
      </c>
      <c r="Y751" s="870">
        <v>0</v>
      </c>
      <c r="Z751" s="870">
        <v>0</v>
      </c>
      <c r="AA751" s="870">
        <v>0</v>
      </c>
      <c r="AB751" s="870">
        <v>0</v>
      </c>
      <c r="AC751" s="870">
        <v>0</v>
      </c>
      <c r="AD751" s="870">
        <v>0</v>
      </c>
      <c r="AE751" s="870">
        <v>0</v>
      </c>
    </row>
    <row r="752" spans="1:31">
      <c r="A752" s="870" t="s">
        <v>1891</v>
      </c>
      <c r="B752" s="870">
        <v>14</v>
      </c>
      <c r="C752" s="870">
        <v>1410</v>
      </c>
      <c r="D752" s="870">
        <v>141010</v>
      </c>
      <c r="E752" s="870">
        <v>1410109826</v>
      </c>
      <c r="F752" s="870" t="s">
        <v>4055</v>
      </c>
      <c r="G752" s="870">
        <v>2689019682</v>
      </c>
      <c r="H752" s="870">
        <v>0</v>
      </c>
      <c r="I752" s="870">
        <v>2689019682</v>
      </c>
      <c r="J752" s="870">
        <v>0</v>
      </c>
      <c r="K752" s="870">
        <v>0</v>
      </c>
      <c r="L752" s="870">
        <v>0</v>
      </c>
      <c r="M752" s="870">
        <v>0</v>
      </c>
      <c r="N752" s="870">
        <v>0</v>
      </c>
      <c r="O752" s="870">
        <v>0</v>
      </c>
      <c r="P752" s="870">
        <v>0</v>
      </c>
      <c r="Q752" s="870">
        <v>0</v>
      </c>
      <c r="R752" s="870">
        <v>0</v>
      </c>
      <c r="S752" s="870">
        <v>0</v>
      </c>
      <c r="T752" s="870">
        <v>0</v>
      </c>
      <c r="U752" s="870">
        <v>0</v>
      </c>
      <c r="V752" s="870">
        <v>0</v>
      </c>
      <c r="W752" s="870">
        <v>0</v>
      </c>
      <c r="X752" s="870">
        <v>0</v>
      </c>
      <c r="Y752" s="870">
        <v>0</v>
      </c>
      <c r="Z752" s="870">
        <v>0</v>
      </c>
      <c r="AA752" s="870">
        <v>0</v>
      </c>
      <c r="AB752" s="870">
        <v>0</v>
      </c>
      <c r="AC752" s="870">
        <v>0</v>
      </c>
      <c r="AD752" s="870">
        <v>0</v>
      </c>
      <c r="AE752" s="870">
        <v>0</v>
      </c>
    </row>
    <row r="753" spans="1:31">
      <c r="A753" s="870" t="s">
        <v>1891</v>
      </c>
      <c r="B753" s="870">
        <v>14</v>
      </c>
      <c r="C753" s="870">
        <v>1410</v>
      </c>
      <c r="D753" s="870">
        <v>141010</v>
      </c>
      <c r="E753" s="870">
        <v>1410109828</v>
      </c>
      <c r="F753" s="870" t="s">
        <v>1908</v>
      </c>
      <c r="G753" s="870">
        <v>1845581258</v>
      </c>
      <c r="H753" s="870">
        <v>0</v>
      </c>
      <c r="I753" s="870">
        <v>1845581258.03</v>
      </c>
      <c r="J753" s="870">
        <v>2.9999971389770508E-2</v>
      </c>
      <c r="K753" s="870">
        <v>0</v>
      </c>
      <c r="L753" s="870">
        <v>2.9999971389770508E-2</v>
      </c>
      <c r="M753" s="870">
        <v>0</v>
      </c>
      <c r="N753" s="870">
        <v>0</v>
      </c>
      <c r="O753" s="870">
        <v>2.9999971389770508E-2</v>
      </c>
      <c r="P753" s="870">
        <v>1.1099989414215087E-2</v>
      </c>
      <c r="Q753" s="870">
        <v>0</v>
      </c>
      <c r="R753" s="870">
        <v>0</v>
      </c>
      <c r="S753" s="870">
        <v>0</v>
      </c>
      <c r="T753" s="870">
        <v>0</v>
      </c>
      <c r="U753" s="870">
        <v>0</v>
      </c>
      <c r="V753" s="870">
        <v>0</v>
      </c>
      <c r="W753" s="870">
        <v>0</v>
      </c>
      <c r="X753" s="870">
        <v>1.1099989414215087E-2</v>
      </c>
      <c r="Y753" s="870">
        <v>0.36999999999999994</v>
      </c>
      <c r="Z753" s="870">
        <v>1.1099989414215087E-2</v>
      </c>
      <c r="AA753" s="870">
        <v>0</v>
      </c>
      <c r="AB753" s="870">
        <v>1.1099989414215087E-2</v>
      </c>
      <c r="AC753" s="870">
        <v>0</v>
      </c>
      <c r="AD753" s="870">
        <v>0</v>
      </c>
      <c r="AE753" s="870">
        <v>0</v>
      </c>
    </row>
    <row r="754" spans="1:31">
      <c r="A754" s="870" t="s">
        <v>1891</v>
      </c>
      <c r="B754" s="870">
        <v>14</v>
      </c>
      <c r="C754" s="870">
        <v>1410</v>
      </c>
      <c r="D754" s="870">
        <v>141010</v>
      </c>
      <c r="E754" s="870">
        <v>1410109829</v>
      </c>
      <c r="F754" s="870" t="s">
        <v>4056</v>
      </c>
      <c r="G754" s="870">
        <v>1731818178</v>
      </c>
      <c r="H754" s="870">
        <v>0</v>
      </c>
      <c r="I754" s="870">
        <v>1731818178</v>
      </c>
      <c r="J754" s="870">
        <v>0</v>
      </c>
      <c r="K754" s="870">
        <v>0</v>
      </c>
      <c r="L754" s="870">
        <v>0</v>
      </c>
      <c r="M754" s="870">
        <v>0</v>
      </c>
      <c r="N754" s="870">
        <v>0</v>
      </c>
      <c r="O754" s="870">
        <v>0</v>
      </c>
      <c r="P754" s="870">
        <v>0</v>
      </c>
      <c r="Q754" s="870">
        <v>0</v>
      </c>
      <c r="R754" s="870">
        <v>0</v>
      </c>
      <c r="S754" s="870">
        <v>0</v>
      </c>
      <c r="T754" s="870">
        <v>0</v>
      </c>
      <c r="U754" s="870">
        <v>0</v>
      </c>
      <c r="V754" s="870">
        <v>0</v>
      </c>
      <c r="W754" s="870">
        <v>0</v>
      </c>
      <c r="X754" s="870">
        <v>0</v>
      </c>
      <c r="Y754" s="870">
        <v>0</v>
      </c>
      <c r="Z754" s="870">
        <v>0</v>
      </c>
      <c r="AA754" s="870">
        <v>0</v>
      </c>
      <c r="AB754" s="870">
        <v>0</v>
      </c>
      <c r="AC754" s="870">
        <v>0</v>
      </c>
      <c r="AD754" s="870">
        <v>0</v>
      </c>
      <c r="AE754" s="870">
        <v>0</v>
      </c>
    </row>
    <row r="755" spans="1:31">
      <c r="A755" s="870" t="s">
        <v>1891</v>
      </c>
      <c r="B755" s="870">
        <v>14</v>
      </c>
      <c r="C755" s="870">
        <v>1410</v>
      </c>
      <c r="D755" s="870">
        <v>141010</v>
      </c>
      <c r="E755" s="870">
        <v>1410109830</v>
      </c>
      <c r="F755" s="870" t="s">
        <v>1907</v>
      </c>
      <c r="G755" s="870">
        <v>188101231</v>
      </c>
      <c r="H755" s="870">
        <v>0</v>
      </c>
      <c r="I755" s="870">
        <v>188101231</v>
      </c>
      <c r="J755" s="870">
        <v>0</v>
      </c>
      <c r="K755" s="870">
        <v>0</v>
      </c>
      <c r="L755" s="870">
        <v>0</v>
      </c>
      <c r="M755" s="870">
        <v>0</v>
      </c>
      <c r="N755" s="870">
        <v>0</v>
      </c>
      <c r="O755" s="870">
        <v>0</v>
      </c>
      <c r="P755" s="870">
        <v>0</v>
      </c>
      <c r="Q755" s="870">
        <v>0</v>
      </c>
      <c r="R755" s="870">
        <v>0</v>
      </c>
      <c r="S755" s="870">
        <v>0</v>
      </c>
      <c r="T755" s="870">
        <v>0</v>
      </c>
      <c r="U755" s="870">
        <v>0</v>
      </c>
      <c r="V755" s="870">
        <v>0</v>
      </c>
      <c r="W755" s="870">
        <v>0</v>
      </c>
      <c r="X755" s="870">
        <v>0</v>
      </c>
      <c r="Y755" s="870">
        <v>0</v>
      </c>
      <c r="Z755" s="870">
        <v>0</v>
      </c>
      <c r="AA755" s="870">
        <v>0</v>
      </c>
      <c r="AB755" s="870">
        <v>0</v>
      </c>
      <c r="AC755" s="870">
        <v>0</v>
      </c>
      <c r="AD755" s="870">
        <v>0</v>
      </c>
      <c r="AE755" s="870">
        <v>0</v>
      </c>
    </row>
    <row r="756" spans="1:31">
      <c r="A756" s="870" t="s">
        <v>1891</v>
      </c>
      <c r="B756" s="870">
        <v>14</v>
      </c>
      <c r="C756" s="870">
        <v>1410</v>
      </c>
      <c r="D756" s="870">
        <v>141010</v>
      </c>
      <c r="E756" s="870">
        <v>1410109831</v>
      </c>
      <c r="F756" s="870" t="s">
        <v>4057</v>
      </c>
      <c r="G756" s="870">
        <v>491919843</v>
      </c>
      <c r="H756" s="870">
        <v>0</v>
      </c>
      <c r="I756" s="870">
        <v>491919843</v>
      </c>
      <c r="J756" s="870">
        <v>0</v>
      </c>
      <c r="K756" s="870">
        <v>0</v>
      </c>
      <c r="L756" s="870">
        <v>0</v>
      </c>
      <c r="M756" s="870">
        <v>0</v>
      </c>
      <c r="N756" s="870">
        <v>0</v>
      </c>
      <c r="O756" s="870">
        <v>0</v>
      </c>
      <c r="P756" s="870">
        <v>0</v>
      </c>
      <c r="Q756" s="870">
        <v>0</v>
      </c>
      <c r="R756" s="870">
        <v>0</v>
      </c>
      <c r="S756" s="870">
        <v>0</v>
      </c>
      <c r="T756" s="870">
        <v>0</v>
      </c>
      <c r="U756" s="870">
        <v>0</v>
      </c>
      <c r="V756" s="870">
        <v>0</v>
      </c>
      <c r="W756" s="870">
        <v>0</v>
      </c>
      <c r="X756" s="870">
        <v>0</v>
      </c>
      <c r="Y756" s="870">
        <v>0</v>
      </c>
      <c r="Z756" s="870">
        <v>0</v>
      </c>
      <c r="AA756" s="870">
        <v>0</v>
      </c>
      <c r="AB756" s="870">
        <v>0</v>
      </c>
      <c r="AC756" s="870">
        <v>0</v>
      </c>
      <c r="AD756" s="870">
        <v>0</v>
      </c>
      <c r="AE756" s="870">
        <v>0</v>
      </c>
    </row>
    <row r="757" spans="1:31">
      <c r="A757" s="870" t="s">
        <v>1891</v>
      </c>
      <c r="B757" s="870">
        <v>14</v>
      </c>
      <c r="C757" s="870">
        <v>1410</v>
      </c>
      <c r="D757" s="870">
        <v>141010</v>
      </c>
      <c r="E757" s="870">
        <v>1410109832</v>
      </c>
      <c r="F757" s="870" t="s">
        <v>4058</v>
      </c>
      <c r="G757" s="870">
        <v>-4851591201</v>
      </c>
      <c r="H757" s="870">
        <v>0</v>
      </c>
      <c r="I757" s="870">
        <v>-4851591201.1999998</v>
      </c>
      <c r="J757" s="870">
        <v>-0.19999980926513672</v>
      </c>
      <c r="K757" s="870">
        <v>0</v>
      </c>
      <c r="L757" s="870">
        <v>0</v>
      </c>
      <c r="M757" s="870">
        <v>-0.19999980926513672</v>
      </c>
      <c r="N757" s="870">
        <v>0</v>
      </c>
      <c r="O757" s="870">
        <v>-0.19999980926513672</v>
      </c>
      <c r="P757" s="870">
        <v>-7.3999929428100589E-2</v>
      </c>
      <c r="Q757" s="870">
        <v>0</v>
      </c>
      <c r="R757" s="870">
        <v>0</v>
      </c>
      <c r="S757" s="870">
        <v>0</v>
      </c>
      <c r="T757" s="870">
        <v>0</v>
      </c>
      <c r="U757" s="870">
        <v>0</v>
      </c>
      <c r="V757" s="870">
        <v>0</v>
      </c>
      <c r="W757" s="870">
        <v>0</v>
      </c>
      <c r="X757" s="870">
        <v>-7.3999929428100589E-2</v>
      </c>
      <c r="Y757" s="870">
        <v>0.37</v>
      </c>
      <c r="Z757" s="870">
        <v>0</v>
      </c>
      <c r="AA757" s="870">
        <v>-7.3999929428100589E-2</v>
      </c>
      <c r="AB757" s="870">
        <v>0</v>
      </c>
      <c r="AC757" s="870">
        <v>-7.3999929428100589E-2</v>
      </c>
      <c r="AD757" s="870">
        <v>0</v>
      </c>
      <c r="AE757" s="870">
        <v>0</v>
      </c>
    </row>
    <row r="758" spans="1:31">
      <c r="A758" s="870" t="s">
        <v>1852</v>
      </c>
      <c r="B758" s="870">
        <v>14</v>
      </c>
      <c r="C758" s="870">
        <v>1410</v>
      </c>
      <c r="D758" s="870">
        <v>141010</v>
      </c>
      <c r="E758" s="870">
        <v>1410109842</v>
      </c>
      <c r="F758" s="870" t="s">
        <v>4059</v>
      </c>
      <c r="G758" s="870">
        <v>0</v>
      </c>
      <c r="H758" s="870">
        <v>0</v>
      </c>
      <c r="I758" s="870">
        <v>0</v>
      </c>
      <c r="J758" s="870">
        <v>0</v>
      </c>
      <c r="K758" s="870">
        <v>0</v>
      </c>
      <c r="L758" s="870">
        <v>0</v>
      </c>
      <c r="M758" s="870">
        <v>0</v>
      </c>
      <c r="N758" s="870">
        <v>0</v>
      </c>
      <c r="O758" s="870">
        <v>0</v>
      </c>
      <c r="P758" s="870">
        <v>0</v>
      </c>
      <c r="Q758" s="870">
        <v>0</v>
      </c>
      <c r="R758" s="870">
        <v>0</v>
      </c>
      <c r="S758" s="870">
        <v>0</v>
      </c>
      <c r="T758" s="870">
        <v>0</v>
      </c>
      <c r="U758" s="870">
        <v>0</v>
      </c>
      <c r="V758" s="870">
        <v>0</v>
      </c>
      <c r="W758" s="870">
        <v>0</v>
      </c>
      <c r="X758" s="870">
        <v>0</v>
      </c>
      <c r="Y758" s="870">
        <v>0</v>
      </c>
      <c r="Z758" s="870">
        <v>0</v>
      </c>
      <c r="AA758" s="870">
        <v>0</v>
      </c>
      <c r="AB758" s="870">
        <v>0</v>
      </c>
      <c r="AC758" s="870">
        <v>0</v>
      </c>
      <c r="AD758" s="870">
        <v>0</v>
      </c>
      <c r="AE758" s="870">
        <v>0</v>
      </c>
    </row>
    <row r="759" spans="1:31">
      <c r="A759" s="870" t="s">
        <v>1852</v>
      </c>
      <c r="B759" s="870">
        <v>14</v>
      </c>
      <c r="C759" s="870">
        <v>1410</v>
      </c>
      <c r="D759" s="870">
        <v>141010</v>
      </c>
      <c r="E759" s="870">
        <v>1410109900</v>
      </c>
      <c r="F759" s="870" t="s">
        <v>696</v>
      </c>
      <c r="G759" s="870">
        <v>259242927</v>
      </c>
      <c r="H759" s="870">
        <v>0</v>
      </c>
      <c r="I759" s="870">
        <v>259242926.56999999</v>
      </c>
      <c r="J759" s="870">
        <v>-0.43000000715255737</v>
      </c>
      <c r="K759" s="870">
        <v>0</v>
      </c>
      <c r="L759" s="870">
        <v>0</v>
      </c>
      <c r="M759" s="870">
        <v>-0.43000000715255737</v>
      </c>
      <c r="N759" s="870">
        <v>0</v>
      </c>
      <c r="O759" s="870">
        <v>-0.43000000715255737</v>
      </c>
      <c r="P759" s="870">
        <v>-0.15910000264644622</v>
      </c>
      <c r="Q759" s="870">
        <v>0</v>
      </c>
      <c r="R759" s="870">
        <v>0</v>
      </c>
      <c r="S759" s="870">
        <v>0</v>
      </c>
      <c r="T759" s="870">
        <v>0</v>
      </c>
      <c r="U759" s="870">
        <v>0</v>
      </c>
      <c r="V759" s="870">
        <v>0</v>
      </c>
      <c r="W759" s="870">
        <v>0</v>
      </c>
      <c r="X759" s="870">
        <v>-0.15910000264644622</v>
      </c>
      <c r="Y759" s="870">
        <v>0.37</v>
      </c>
      <c r="Z759" s="870">
        <v>0</v>
      </c>
      <c r="AA759" s="870">
        <v>-0.15910000264644622</v>
      </c>
      <c r="AB759" s="870">
        <v>0</v>
      </c>
      <c r="AC759" s="870">
        <v>-0.15910000264644622</v>
      </c>
      <c r="AD759" s="870">
        <v>0</v>
      </c>
      <c r="AE759" s="870">
        <v>0</v>
      </c>
    </row>
    <row r="760" spans="1:31">
      <c r="A760" s="870" t="s">
        <v>1852</v>
      </c>
      <c r="B760" s="870">
        <v>14</v>
      </c>
      <c r="C760" s="870">
        <v>1410</v>
      </c>
      <c r="D760" s="870">
        <v>141010</v>
      </c>
      <c r="E760" s="870">
        <v>1410109901</v>
      </c>
      <c r="F760" s="870" t="s">
        <v>674</v>
      </c>
      <c r="G760" s="870">
        <v>522358421</v>
      </c>
      <c r="H760" s="870">
        <v>0</v>
      </c>
      <c r="I760" s="870">
        <v>522358420.56</v>
      </c>
      <c r="J760" s="870">
        <v>-0.43999999761581421</v>
      </c>
      <c r="K760" s="870">
        <v>0</v>
      </c>
      <c r="L760" s="870">
        <v>0</v>
      </c>
      <c r="M760" s="870">
        <v>-0.43999999761581421</v>
      </c>
      <c r="N760" s="870">
        <v>0</v>
      </c>
      <c r="O760" s="870">
        <v>-0.43999999761581421</v>
      </c>
      <c r="P760" s="870">
        <v>-0.16279999911785126</v>
      </c>
      <c r="Q760" s="870">
        <v>0</v>
      </c>
      <c r="R760" s="870">
        <v>0</v>
      </c>
      <c r="S760" s="870">
        <v>0</v>
      </c>
      <c r="T760" s="870">
        <v>0</v>
      </c>
      <c r="U760" s="870">
        <v>0</v>
      </c>
      <c r="V760" s="870">
        <v>0</v>
      </c>
      <c r="W760" s="870">
        <v>0</v>
      </c>
      <c r="X760" s="870">
        <v>-0.16279999911785126</v>
      </c>
      <c r="Y760" s="870">
        <v>0.37</v>
      </c>
      <c r="Z760" s="870">
        <v>0</v>
      </c>
      <c r="AA760" s="870">
        <v>-0.16279999911785126</v>
      </c>
      <c r="AB760" s="870">
        <v>0</v>
      </c>
      <c r="AC760" s="870">
        <v>-0.16279999911785126</v>
      </c>
      <c r="AD760" s="870">
        <v>0</v>
      </c>
      <c r="AE760" s="870">
        <v>0</v>
      </c>
    </row>
    <row r="761" spans="1:31">
      <c r="A761" s="870" t="s">
        <v>1852</v>
      </c>
      <c r="B761" s="870">
        <v>14</v>
      </c>
      <c r="C761" s="870">
        <v>1410</v>
      </c>
      <c r="D761" s="870">
        <v>141010</v>
      </c>
      <c r="E761" s="870">
        <v>1410109902</v>
      </c>
      <c r="F761" s="870" t="s">
        <v>4051</v>
      </c>
      <c r="G761" s="870">
        <v>1409658579</v>
      </c>
      <c r="H761" s="870">
        <v>0</v>
      </c>
      <c r="I761" s="870">
        <v>1409658578.96</v>
      </c>
      <c r="J761" s="870">
        <v>-3.9999961853027344E-2</v>
      </c>
      <c r="K761" s="870">
        <v>0</v>
      </c>
      <c r="L761" s="870">
        <v>0</v>
      </c>
      <c r="M761" s="870">
        <v>-3.9999961853027344E-2</v>
      </c>
      <c r="N761" s="870">
        <v>0</v>
      </c>
      <c r="O761" s="870">
        <v>-3.9999961853027344E-2</v>
      </c>
      <c r="P761" s="870">
        <v>-1.4799985885620117E-2</v>
      </c>
      <c r="Q761" s="870">
        <v>0</v>
      </c>
      <c r="R761" s="870">
        <v>0</v>
      </c>
      <c r="S761" s="870">
        <v>0</v>
      </c>
      <c r="T761" s="870">
        <v>0</v>
      </c>
      <c r="U761" s="870">
        <v>0</v>
      </c>
      <c r="V761" s="870">
        <v>0</v>
      </c>
      <c r="W761" s="870">
        <v>0</v>
      </c>
      <c r="X761" s="870">
        <v>-1.4799985885620117E-2</v>
      </c>
      <c r="Y761" s="870">
        <v>0.37</v>
      </c>
      <c r="Z761" s="870">
        <v>0</v>
      </c>
      <c r="AA761" s="870">
        <v>-1.4799985885620117E-2</v>
      </c>
      <c r="AB761" s="870">
        <v>0</v>
      </c>
      <c r="AC761" s="870">
        <v>-1.4799985885620117E-2</v>
      </c>
      <c r="AD761" s="870">
        <v>0</v>
      </c>
      <c r="AE761" s="870">
        <v>0</v>
      </c>
    </row>
    <row r="762" spans="1:31">
      <c r="A762" s="870" t="s">
        <v>1852</v>
      </c>
      <c r="B762" s="870">
        <v>14</v>
      </c>
      <c r="C762" s="870">
        <v>1410</v>
      </c>
      <c r="D762" s="870">
        <v>141010</v>
      </c>
      <c r="E762" s="870">
        <v>1410109903</v>
      </c>
      <c r="F762" s="870" t="s">
        <v>679</v>
      </c>
      <c r="G762" s="870">
        <v>1555458490</v>
      </c>
      <c r="H762" s="870">
        <v>0</v>
      </c>
      <c r="I762" s="870">
        <v>1555458490</v>
      </c>
      <c r="J762" s="870">
        <v>0</v>
      </c>
      <c r="K762" s="870">
        <v>0</v>
      </c>
      <c r="L762" s="870">
        <v>0</v>
      </c>
      <c r="M762" s="870">
        <v>0</v>
      </c>
      <c r="N762" s="870">
        <v>0</v>
      </c>
      <c r="O762" s="870">
        <v>0</v>
      </c>
      <c r="P762" s="870">
        <v>0</v>
      </c>
      <c r="Q762" s="870">
        <v>0</v>
      </c>
      <c r="R762" s="870">
        <v>0</v>
      </c>
      <c r="S762" s="870">
        <v>0</v>
      </c>
      <c r="T762" s="870">
        <v>0</v>
      </c>
      <c r="U762" s="870">
        <v>0</v>
      </c>
      <c r="V762" s="870">
        <v>0</v>
      </c>
      <c r="W762" s="870">
        <v>0</v>
      </c>
      <c r="X762" s="870">
        <v>0</v>
      </c>
      <c r="Y762" s="870">
        <v>0</v>
      </c>
      <c r="Z762" s="870">
        <v>0</v>
      </c>
      <c r="AA762" s="870">
        <v>0</v>
      </c>
      <c r="AB762" s="870">
        <v>0</v>
      </c>
      <c r="AC762" s="870">
        <v>0</v>
      </c>
      <c r="AD762" s="870">
        <v>0</v>
      </c>
      <c r="AE762" s="870">
        <v>0</v>
      </c>
    </row>
    <row r="763" spans="1:31">
      <c r="A763" s="870" t="s">
        <v>1852</v>
      </c>
      <c r="B763" s="870">
        <v>14</v>
      </c>
      <c r="C763" s="870">
        <v>1410</v>
      </c>
      <c r="D763" s="870">
        <v>141010</v>
      </c>
      <c r="E763" s="870">
        <v>1410109904</v>
      </c>
      <c r="F763" s="870" t="s">
        <v>4060</v>
      </c>
      <c r="G763" s="870">
        <v>-120946026</v>
      </c>
      <c r="H763" s="870">
        <v>0</v>
      </c>
      <c r="I763" s="870">
        <v>-120946025.84</v>
      </c>
      <c r="J763" s="870">
        <v>0.15999999642372131</v>
      </c>
      <c r="K763" s="870">
        <v>0</v>
      </c>
      <c r="L763" s="870">
        <v>0.15999999642372131</v>
      </c>
      <c r="M763" s="870">
        <v>0</v>
      </c>
      <c r="N763" s="870">
        <v>0</v>
      </c>
      <c r="O763" s="870">
        <v>0.15999999642372131</v>
      </c>
      <c r="P763" s="870">
        <v>5.9199998676776888E-2</v>
      </c>
      <c r="Q763" s="870">
        <v>0</v>
      </c>
      <c r="R763" s="870">
        <v>0</v>
      </c>
      <c r="S763" s="870">
        <v>0</v>
      </c>
      <c r="T763" s="870">
        <v>0</v>
      </c>
      <c r="U763" s="870">
        <v>0</v>
      </c>
      <c r="V763" s="870">
        <v>0</v>
      </c>
      <c r="W763" s="870">
        <v>0</v>
      </c>
      <c r="X763" s="870">
        <v>5.9199998676776888E-2</v>
      </c>
      <c r="Y763" s="870">
        <v>0.37</v>
      </c>
      <c r="Z763" s="870">
        <v>5.9199998676776888E-2</v>
      </c>
      <c r="AA763" s="870">
        <v>0</v>
      </c>
      <c r="AB763" s="870">
        <v>5.9199998676776888E-2</v>
      </c>
      <c r="AC763" s="870">
        <v>0</v>
      </c>
      <c r="AD763" s="870">
        <v>0</v>
      </c>
      <c r="AE763" s="870">
        <v>0</v>
      </c>
    </row>
    <row r="764" spans="1:31">
      <c r="A764" s="870" t="s">
        <v>1852</v>
      </c>
      <c r="B764" s="870">
        <v>14</v>
      </c>
      <c r="C764" s="870">
        <v>1410</v>
      </c>
      <c r="D764" s="870">
        <v>141010</v>
      </c>
      <c r="E764" s="870">
        <v>1410109906</v>
      </c>
      <c r="F764" s="870" t="s">
        <v>697</v>
      </c>
      <c r="G764" s="870">
        <v>3188877647</v>
      </c>
      <c r="H764" s="870">
        <v>0</v>
      </c>
      <c r="I764" s="870">
        <v>3188877647.4400001</v>
      </c>
      <c r="J764" s="870">
        <v>0.44000005722045898</v>
      </c>
      <c r="K764" s="870">
        <v>0</v>
      </c>
      <c r="L764" s="870">
        <v>0.44000005722045898</v>
      </c>
      <c r="M764" s="870">
        <v>0</v>
      </c>
      <c r="N764" s="870">
        <v>0</v>
      </c>
      <c r="O764" s="870">
        <v>0.44000005722045898</v>
      </c>
      <c r="P764" s="870">
        <v>0.16280002117156983</v>
      </c>
      <c r="Q764" s="870">
        <v>0</v>
      </c>
      <c r="R764" s="870">
        <v>0</v>
      </c>
      <c r="S764" s="870">
        <v>0</v>
      </c>
      <c r="T764" s="870">
        <v>0</v>
      </c>
      <c r="U764" s="870">
        <v>0</v>
      </c>
      <c r="V764" s="870">
        <v>0</v>
      </c>
      <c r="W764" s="870">
        <v>0</v>
      </c>
      <c r="X764" s="870">
        <v>0.16280002117156983</v>
      </c>
      <c r="Y764" s="870">
        <v>0.37</v>
      </c>
      <c r="Z764" s="870">
        <v>0.16280002117156983</v>
      </c>
      <c r="AA764" s="870">
        <v>0</v>
      </c>
      <c r="AB764" s="870">
        <v>0.16280002117156983</v>
      </c>
      <c r="AC764" s="870">
        <v>0</v>
      </c>
      <c r="AD764" s="870">
        <v>0</v>
      </c>
      <c r="AE764" s="870">
        <v>0</v>
      </c>
    </row>
    <row r="765" spans="1:31">
      <c r="A765" s="870" t="s">
        <v>1852</v>
      </c>
      <c r="B765" s="870">
        <v>14</v>
      </c>
      <c r="C765" s="870">
        <v>1410</v>
      </c>
      <c r="D765" s="870">
        <v>141010</v>
      </c>
      <c r="E765" s="870">
        <v>1410109907</v>
      </c>
      <c r="F765" s="870" t="s">
        <v>673</v>
      </c>
      <c r="G765" s="870">
        <v>-51907834067</v>
      </c>
      <c r="H765" s="870">
        <v>0</v>
      </c>
      <c r="I765" s="870">
        <v>-51907834067.489998</v>
      </c>
      <c r="J765" s="870">
        <v>-0.48999786376953125</v>
      </c>
      <c r="K765" s="870">
        <v>0</v>
      </c>
      <c r="L765" s="870">
        <v>0</v>
      </c>
      <c r="M765" s="870">
        <v>-0.48999786376953125</v>
      </c>
      <c r="N765" s="870">
        <v>0</v>
      </c>
      <c r="O765" s="870">
        <v>-0.48999786376953125</v>
      </c>
      <c r="P765" s="870">
        <v>-0.18129920959472656</v>
      </c>
      <c r="Q765" s="870">
        <v>0</v>
      </c>
      <c r="R765" s="870">
        <v>0</v>
      </c>
      <c r="S765" s="870">
        <v>0</v>
      </c>
      <c r="T765" s="870">
        <v>0</v>
      </c>
      <c r="U765" s="870">
        <v>0</v>
      </c>
      <c r="V765" s="870">
        <v>0</v>
      </c>
      <c r="W765" s="870">
        <v>0</v>
      </c>
      <c r="X765" s="870">
        <v>-0.18129920959472656</v>
      </c>
      <c r="Y765" s="870">
        <v>0.37</v>
      </c>
      <c r="Z765" s="870">
        <v>0</v>
      </c>
      <c r="AA765" s="870">
        <v>-0.18129920959472656</v>
      </c>
      <c r="AB765" s="870">
        <v>0</v>
      </c>
      <c r="AC765" s="870">
        <v>-0.18129920959472656</v>
      </c>
      <c r="AD765" s="870">
        <v>0</v>
      </c>
      <c r="AE765" s="870">
        <v>0</v>
      </c>
    </row>
    <row r="766" spans="1:31">
      <c r="A766" s="870" t="s">
        <v>1852</v>
      </c>
      <c r="B766" s="870">
        <v>14</v>
      </c>
      <c r="C766" s="870">
        <v>1410</v>
      </c>
      <c r="D766" s="870">
        <v>141010</v>
      </c>
      <c r="E766" s="870">
        <v>1410109908</v>
      </c>
      <c r="F766" s="870" t="s">
        <v>677</v>
      </c>
      <c r="G766" s="870">
        <v>975275640</v>
      </c>
      <c r="H766" s="870">
        <v>0</v>
      </c>
      <c r="I766" s="870">
        <v>975275640</v>
      </c>
      <c r="J766" s="870">
        <v>0</v>
      </c>
      <c r="K766" s="870">
        <v>0</v>
      </c>
      <c r="L766" s="870">
        <v>0</v>
      </c>
      <c r="M766" s="870">
        <v>0</v>
      </c>
      <c r="N766" s="870">
        <v>0</v>
      </c>
      <c r="O766" s="870">
        <v>0</v>
      </c>
      <c r="P766" s="870">
        <v>0</v>
      </c>
      <c r="Q766" s="870">
        <v>0</v>
      </c>
      <c r="R766" s="870">
        <v>0</v>
      </c>
      <c r="S766" s="870">
        <v>0</v>
      </c>
      <c r="T766" s="870">
        <v>0</v>
      </c>
      <c r="U766" s="870">
        <v>0</v>
      </c>
      <c r="V766" s="870">
        <v>0</v>
      </c>
      <c r="W766" s="870">
        <v>0</v>
      </c>
      <c r="X766" s="870">
        <v>0</v>
      </c>
      <c r="Y766" s="870">
        <v>0</v>
      </c>
      <c r="Z766" s="870">
        <v>0</v>
      </c>
      <c r="AA766" s="870">
        <v>0</v>
      </c>
      <c r="AB766" s="870">
        <v>0</v>
      </c>
      <c r="AC766" s="870">
        <v>0</v>
      </c>
      <c r="AD766" s="870">
        <v>0</v>
      </c>
      <c r="AE766" s="870">
        <v>0</v>
      </c>
    </row>
    <row r="767" spans="1:31">
      <c r="A767" s="870" t="s">
        <v>1852</v>
      </c>
      <c r="B767" s="870">
        <v>14</v>
      </c>
      <c r="C767" s="870">
        <v>1410</v>
      </c>
      <c r="D767" s="870">
        <v>141010</v>
      </c>
      <c r="E767" s="870">
        <v>1410109909</v>
      </c>
      <c r="F767" s="870" t="s">
        <v>684</v>
      </c>
      <c r="G767" s="870">
        <v>150229480</v>
      </c>
      <c r="H767" s="870">
        <v>0</v>
      </c>
      <c r="I767" s="870">
        <v>150229480</v>
      </c>
      <c r="J767" s="870">
        <v>0</v>
      </c>
      <c r="K767" s="870">
        <v>0</v>
      </c>
      <c r="L767" s="870">
        <v>0</v>
      </c>
      <c r="M767" s="870">
        <v>0</v>
      </c>
      <c r="N767" s="870">
        <v>0</v>
      </c>
      <c r="O767" s="870">
        <v>0</v>
      </c>
      <c r="P767" s="870">
        <v>0</v>
      </c>
      <c r="Q767" s="870">
        <v>0</v>
      </c>
      <c r="R767" s="870">
        <v>0</v>
      </c>
      <c r="S767" s="870">
        <v>0</v>
      </c>
      <c r="T767" s="870">
        <v>0</v>
      </c>
      <c r="U767" s="870">
        <v>0</v>
      </c>
      <c r="V767" s="870">
        <v>0</v>
      </c>
      <c r="W767" s="870">
        <v>0</v>
      </c>
      <c r="X767" s="870">
        <v>0</v>
      </c>
      <c r="Y767" s="870">
        <v>0</v>
      </c>
      <c r="Z767" s="870">
        <v>0</v>
      </c>
      <c r="AA767" s="870">
        <v>0</v>
      </c>
      <c r="AB767" s="870">
        <v>0</v>
      </c>
      <c r="AC767" s="870">
        <v>0</v>
      </c>
      <c r="AD767" s="870">
        <v>0</v>
      </c>
      <c r="AE767" s="870">
        <v>0</v>
      </c>
    </row>
    <row r="768" spans="1:31">
      <c r="A768" s="870" t="s">
        <v>1852</v>
      </c>
      <c r="B768" s="870">
        <v>14</v>
      </c>
      <c r="C768" s="870">
        <v>1410</v>
      </c>
      <c r="D768" s="870">
        <v>141010</v>
      </c>
      <c r="E768" s="870">
        <v>1410109910</v>
      </c>
      <c r="F768" s="870" t="s">
        <v>3177</v>
      </c>
      <c r="G768" s="870">
        <v>1506920000</v>
      </c>
      <c r="H768" s="870">
        <v>0</v>
      </c>
      <c r="I768" s="870">
        <v>1506920000</v>
      </c>
      <c r="J768" s="870">
        <v>0</v>
      </c>
      <c r="K768" s="870">
        <v>0</v>
      </c>
      <c r="L768" s="870">
        <v>0</v>
      </c>
      <c r="M768" s="870">
        <v>0</v>
      </c>
      <c r="N768" s="870">
        <v>0</v>
      </c>
      <c r="O768" s="870">
        <v>0</v>
      </c>
      <c r="P768" s="870">
        <v>0</v>
      </c>
      <c r="Q768" s="870">
        <v>0</v>
      </c>
      <c r="R768" s="870">
        <v>0</v>
      </c>
      <c r="S768" s="870">
        <v>0</v>
      </c>
      <c r="T768" s="870">
        <v>0</v>
      </c>
      <c r="U768" s="870">
        <v>0</v>
      </c>
      <c r="V768" s="870">
        <v>0</v>
      </c>
      <c r="W768" s="870">
        <v>0</v>
      </c>
      <c r="X768" s="870">
        <v>0</v>
      </c>
      <c r="Y768" s="870">
        <v>0</v>
      </c>
      <c r="Z768" s="870">
        <v>0</v>
      </c>
      <c r="AA768" s="870">
        <v>0</v>
      </c>
      <c r="AB768" s="870">
        <v>0</v>
      </c>
      <c r="AC768" s="870">
        <v>0</v>
      </c>
      <c r="AD768" s="870">
        <v>0</v>
      </c>
      <c r="AE768" s="870">
        <v>0</v>
      </c>
    </row>
    <row r="769" spans="1:31">
      <c r="A769" s="870" t="s">
        <v>1852</v>
      </c>
      <c r="B769" s="870">
        <v>14</v>
      </c>
      <c r="C769" s="870">
        <v>1410</v>
      </c>
      <c r="D769" s="870">
        <v>141015</v>
      </c>
      <c r="E769" s="870">
        <v>1410157150</v>
      </c>
      <c r="F769" s="870" t="s">
        <v>3517</v>
      </c>
      <c r="G769" s="870">
        <v>0</v>
      </c>
      <c r="H769" s="870">
        <v>0</v>
      </c>
      <c r="I769" s="870">
        <v>0</v>
      </c>
      <c r="J769" s="870">
        <v>0</v>
      </c>
      <c r="K769" s="870">
        <v>0</v>
      </c>
      <c r="L769" s="870">
        <v>0</v>
      </c>
      <c r="M769" s="870">
        <v>0</v>
      </c>
      <c r="N769" s="870">
        <v>0</v>
      </c>
      <c r="O769" s="870">
        <v>0</v>
      </c>
      <c r="P769" s="870">
        <v>0</v>
      </c>
      <c r="Q769" s="870">
        <v>0</v>
      </c>
      <c r="R769" s="870">
        <v>0</v>
      </c>
      <c r="S769" s="870">
        <v>0</v>
      </c>
      <c r="T769" s="870">
        <v>0</v>
      </c>
      <c r="U769" s="870">
        <v>0</v>
      </c>
      <c r="V769" s="870">
        <v>0</v>
      </c>
      <c r="W769" s="870">
        <v>0</v>
      </c>
      <c r="X769" s="870">
        <v>0</v>
      </c>
      <c r="Y769" s="870">
        <v>0</v>
      </c>
      <c r="Z769" s="870">
        <v>0</v>
      </c>
      <c r="AA769" s="870">
        <v>0</v>
      </c>
      <c r="AB769" s="870">
        <v>0</v>
      </c>
      <c r="AC769" s="870">
        <v>0</v>
      </c>
      <c r="AD769" s="870">
        <v>0</v>
      </c>
      <c r="AE769" s="870">
        <v>0</v>
      </c>
    </row>
    <row r="770" spans="1:31">
      <c r="A770" s="870" t="s">
        <v>1852</v>
      </c>
      <c r="B770" s="870">
        <v>14</v>
      </c>
      <c r="C770" s="870">
        <v>1410</v>
      </c>
      <c r="D770" s="870">
        <v>141015</v>
      </c>
      <c r="E770" s="870">
        <v>1410157200</v>
      </c>
      <c r="F770" s="870" t="s">
        <v>3518</v>
      </c>
      <c r="G770" s="870">
        <v>0</v>
      </c>
      <c r="H770" s="870">
        <v>0</v>
      </c>
      <c r="I770" s="870">
        <v>0</v>
      </c>
      <c r="J770" s="870">
        <v>0</v>
      </c>
      <c r="K770" s="870">
        <v>0</v>
      </c>
      <c r="L770" s="870">
        <v>0</v>
      </c>
      <c r="M770" s="870">
        <v>0</v>
      </c>
      <c r="N770" s="870">
        <v>0</v>
      </c>
      <c r="O770" s="870">
        <v>0</v>
      </c>
      <c r="P770" s="870">
        <v>0</v>
      </c>
      <c r="Q770" s="870">
        <v>0</v>
      </c>
      <c r="R770" s="870">
        <v>0</v>
      </c>
      <c r="S770" s="870">
        <v>0</v>
      </c>
      <c r="T770" s="870">
        <v>0</v>
      </c>
      <c r="U770" s="870">
        <v>0</v>
      </c>
      <c r="V770" s="870">
        <v>0</v>
      </c>
      <c r="W770" s="870">
        <v>0</v>
      </c>
      <c r="X770" s="870">
        <v>0</v>
      </c>
      <c r="Y770" s="870">
        <v>0</v>
      </c>
      <c r="Z770" s="870">
        <v>0</v>
      </c>
      <c r="AA770" s="870">
        <v>0</v>
      </c>
      <c r="AB770" s="870">
        <v>0</v>
      </c>
      <c r="AC770" s="870">
        <v>0</v>
      </c>
      <c r="AD770" s="870">
        <v>0</v>
      </c>
      <c r="AE770" s="870">
        <v>0</v>
      </c>
    </row>
    <row r="771" spans="1:31">
      <c r="A771" s="870" t="s">
        <v>1891</v>
      </c>
      <c r="B771" s="870">
        <v>14</v>
      </c>
      <c r="C771" s="870">
        <v>1410</v>
      </c>
      <c r="D771" s="870">
        <v>141015</v>
      </c>
      <c r="E771" s="870">
        <v>1410157201</v>
      </c>
      <c r="F771" s="870" t="s">
        <v>4061</v>
      </c>
      <c r="G771" s="870">
        <v>28721826</v>
      </c>
      <c r="H771" s="870">
        <v>0</v>
      </c>
      <c r="I771" s="870">
        <v>3235094.2899999954</v>
      </c>
      <c r="J771" s="870">
        <v>-25486731.710000001</v>
      </c>
      <c r="K771" s="870">
        <v>0</v>
      </c>
      <c r="L771" s="870">
        <v>0</v>
      </c>
      <c r="M771" s="870">
        <v>-25486731.710000001</v>
      </c>
      <c r="N771" s="870">
        <v>0</v>
      </c>
      <c r="O771" s="870">
        <v>-25486731.710000001</v>
      </c>
      <c r="P771" s="870">
        <v>-9430090.7326999996</v>
      </c>
      <c r="Q771" s="870">
        <v>0</v>
      </c>
      <c r="R771" s="870">
        <v>0</v>
      </c>
      <c r="S771" s="870">
        <v>0</v>
      </c>
      <c r="T771" s="870">
        <v>0</v>
      </c>
      <c r="U771" s="870">
        <v>0</v>
      </c>
      <c r="V771" s="870">
        <v>0</v>
      </c>
      <c r="W771" s="870">
        <v>0</v>
      </c>
      <c r="X771" s="870">
        <v>-9430090.7326999996</v>
      </c>
      <c r="Y771" s="870">
        <v>0.37</v>
      </c>
      <c r="Z771" s="870">
        <v>0</v>
      </c>
      <c r="AA771" s="870">
        <v>-9430090.7326999996</v>
      </c>
      <c r="AB771" s="870">
        <v>0</v>
      </c>
      <c r="AC771" s="870">
        <v>-9430090.7326999996</v>
      </c>
      <c r="AD771" s="870">
        <v>0</v>
      </c>
      <c r="AE771" s="870">
        <v>0</v>
      </c>
    </row>
    <row r="772" spans="1:31">
      <c r="A772" s="870" t="s">
        <v>1852</v>
      </c>
      <c r="B772" s="870">
        <v>14</v>
      </c>
      <c r="C772" s="870">
        <v>1410</v>
      </c>
      <c r="D772" s="870">
        <v>141015</v>
      </c>
      <c r="E772" s="870">
        <v>1410159001</v>
      </c>
      <c r="F772" s="870" t="s">
        <v>705</v>
      </c>
      <c r="G772" s="870">
        <v>351595212762</v>
      </c>
      <c r="H772" s="870">
        <v>0</v>
      </c>
      <c r="I772" s="870">
        <v>351595212761.5</v>
      </c>
      <c r="J772" s="870">
        <v>-0.5</v>
      </c>
      <c r="K772" s="870">
        <v>0</v>
      </c>
      <c r="L772" s="870">
        <v>0</v>
      </c>
      <c r="M772" s="870">
        <v>-0.5</v>
      </c>
      <c r="N772" s="870">
        <v>0</v>
      </c>
      <c r="O772" s="870">
        <v>-0.5</v>
      </c>
      <c r="P772" s="870">
        <v>-0.185</v>
      </c>
      <c r="Q772" s="870">
        <v>0</v>
      </c>
      <c r="R772" s="870">
        <v>0</v>
      </c>
      <c r="S772" s="870">
        <v>0</v>
      </c>
      <c r="T772" s="870">
        <v>0</v>
      </c>
      <c r="U772" s="870">
        <v>0</v>
      </c>
      <c r="V772" s="870">
        <v>0</v>
      </c>
      <c r="W772" s="870">
        <v>0</v>
      </c>
      <c r="X772" s="870">
        <v>-0.185</v>
      </c>
      <c r="Y772" s="870">
        <v>0.37</v>
      </c>
      <c r="Z772" s="870">
        <v>0</v>
      </c>
      <c r="AA772" s="870">
        <v>-0.185</v>
      </c>
      <c r="AB772" s="870">
        <v>0</v>
      </c>
      <c r="AC772" s="870">
        <v>-0.185</v>
      </c>
      <c r="AD772" s="870">
        <v>0</v>
      </c>
      <c r="AE772" s="870">
        <v>0</v>
      </c>
    </row>
    <row r="773" spans="1:31">
      <c r="A773" s="870" t="s">
        <v>1852</v>
      </c>
      <c r="B773" s="870">
        <v>14</v>
      </c>
      <c r="C773" s="870">
        <v>1410</v>
      </c>
      <c r="D773" s="870">
        <v>141015</v>
      </c>
      <c r="E773" s="870">
        <v>1410159002</v>
      </c>
      <c r="F773" s="870" t="s">
        <v>706</v>
      </c>
      <c r="G773" s="870">
        <v>46718824234</v>
      </c>
      <c r="H773" s="870">
        <v>0</v>
      </c>
      <c r="I773" s="870">
        <v>46718824234.059998</v>
      </c>
      <c r="J773" s="870">
        <v>5.999755859375E-2</v>
      </c>
      <c r="K773" s="870">
        <v>0</v>
      </c>
      <c r="L773" s="870">
        <v>5.999755859375E-2</v>
      </c>
      <c r="M773" s="870">
        <v>0</v>
      </c>
      <c r="N773" s="870">
        <v>0</v>
      </c>
      <c r="O773" s="870">
        <v>5.999755859375E-2</v>
      </c>
      <c r="P773" s="870">
        <v>2.2199096679687499E-2</v>
      </c>
      <c r="Q773" s="870">
        <v>0</v>
      </c>
      <c r="R773" s="870">
        <v>0</v>
      </c>
      <c r="S773" s="870">
        <v>0</v>
      </c>
      <c r="T773" s="870">
        <v>0</v>
      </c>
      <c r="U773" s="870">
        <v>0</v>
      </c>
      <c r="V773" s="870">
        <v>0</v>
      </c>
      <c r="W773" s="870">
        <v>0</v>
      </c>
      <c r="X773" s="870">
        <v>2.2199096679687499E-2</v>
      </c>
      <c r="Y773" s="870">
        <v>0.37</v>
      </c>
      <c r="Z773" s="870">
        <v>2.2199096679687499E-2</v>
      </c>
      <c r="AA773" s="870">
        <v>0</v>
      </c>
      <c r="AB773" s="870">
        <v>2.2199096679687499E-2</v>
      </c>
      <c r="AC773" s="870">
        <v>0</v>
      </c>
      <c r="AD773" s="870">
        <v>0</v>
      </c>
      <c r="AE773" s="870">
        <v>0</v>
      </c>
    </row>
    <row r="774" spans="1:31">
      <c r="A774" s="870" t="s">
        <v>1852</v>
      </c>
      <c r="B774" s="870">
        <v>14</v>
      </c>
      <c r="C774" s="870">
        <v>1410</v>
      </c>
      <c r="D774" s="870">
        <v>141015</v>
      </c>
      <c r="E774" s="870">
        <v>1410159004</v>
      </c>
      <c r="F774" s="870" t="s">
        <v>707</v>
      </c>
      <c r="G774" s="870">
        <v>1309252610613</v>
      </c>
      <c r="H774" s="870">
        <v>0</v>
      </c>
      <c r="I774" s="870">
        <v>1309252610612.51</v>
      </c>
      <c r="J774" s="870">
        <v>-0.489990234375</v>
      </c>
      <c r="K774" s="870">
        <v>0</v>
      </c>
      <c r="L774" s="870">
        <v>0</v>
      </c>
      <c r="M774" s="870">
        <v>-0.489990234375</v>
      </c>
      <c r="N774" s="870">
        <v>0</v>
      </c>
      <c r="O774" s="870">
        <v>-0.489990234375</v>
      </c>
      <c r="P774" s="870">
        <v>-0.18129638671875001</v>
      </c>
      <c r="Q774" s="870">
        <v>0</v>
      </c>
      <c r="R774" s="870">
        <v>0</v>
      </c>
      <c r="S774" s="870">
        <v>0</v>
      </c>
      <c r="T774" s="870">
        <v>0</v>
      </c>
      <c r="U774" s="870">
        <v>0</v>
      </c>
      <c r="V774" s="870">
        <v>0</v>
      </c>
      <c r="W774" s="870">
        <v>0</v>
      </c>
      <c r="X774" s="870">
        <v>-0.18129638671875001</v>
      </c>
      <c r="Y774" s="870">
        <v>0.37</v>
      </c>
      <c r="Z774" s="870">
        <v>0</v>
      </c>
      <c r="AA774" s="870">
        <v>-0.18129638671875001</v>
      </c>
      <c r="AB774" s="870">
        <v>0</v>
      </c>
      <c r="AC774" s="870">
        <v>-0.18129638671875001</v>
      </c>
      <c r="AD774" s="870">
        <v>0</v>
      </c>
      <c r="AE774" s="870">
        <v>0</v>
      </c>
    </row>
    <row r="775" spans="1:31">
      <c r="A775" s="870" t="s">
        <v>1852</v>
      </c>
      <c r="B775" s="870">
        <v>14</v>
      </c>
      <c r="C775" s="870">
        <v>1410</v>
      </c>
      <c r="D775" s="870">
        <v>141015</v>
      </c>
      <c r="E775" s="870">
        <v>1410159005</v>
      </c>
      <c r="F775" s="870" t="s">
        <v>4062</v>
      </c>
      <c r="G775" s="870">
        <v>39576236330</v>
      </c>
      <c r="H775" s="870">
        <v>0</v>
      </c>
      <c r="I775" s="870">
        <v>39576236329.690002</v>
      </c>
      <c r="J775" s="870">
        <v>-0.30999755859375</v>
      </c>
      <c r="K775" s="870">
        <v>0</v>
      </c>
      <c r="L775" s="870">
        <v>0</v>
      </c>
      <c r="M775" s="870">
        <v>-0.30999755859375</v>
      </c>
      <c r="N775" s="870">
        <v>0</v>
      </c>
      <c r="O775" s="870">
        <v>-0.30999755859375</v>
      </c>
      <c r="P775" s="870">
        <v>-0.1146990966796875</v>
      </c>
      <c r="Q775" s="870">
        <v>0</v>
      </c>
      <c r="R775" s="870">
        <v>0</v>
      </c>
      <c r="S775" s="870">
        <v>0</v>
      </c>
      <c r="T775" s="870">
        <v>0</v>
      </c>
      <c r="U775" s="870">
        <v>0</v>
      </c>
      <c r="V775" s="870">
        <v>0</v>
      </c>
      <c r="W775" s="870">
        <v>0</v>
      </c>
      <c r="X775" s="870">
        <v>-0.1146990966796875</v>
      </c>
      <c r="Y775" s="870">
        <v>0.37</v>
      </c>
      <c r="Z775" s="870">
        <v>0</v>
      </c>
      <c r="AA775" s="870">
        <v>-0.1146990966796875</v>
      </c>
      <c r="AB775" s="870">
        <v>0</v>
      </c>
      <c r="AC775" s="870">
        <v>-0.1146990966796875</v>
      </c>
      <c r="AD775" s="870">
        <v>0</v>
      </c>
      <c r="AE775" s="870">
        <v>0</v>
      </c>
    </row>
    <row r="776" spans="1:31">
      <c r="A776" s="870" t="s">
        <v>1852</v>
      </c>
      <c r="B776" s="870">
        <v>14</v>
      </c>
      <c r="C776" s="870">
        <v>1410</v>
      </c>
      <c r="D776" s="870">
        <v>141015</v>
      </c>
      <c r="E776" s="870">
        <v>1410159020</v>
      </c>
      <c r="F776" s="870" t="s">
        <v>4063</v>
      </c>
      <c r="G776" s="870">
        <v>627466181</v>
      </c>
      <c r="H776" s="870">
        <v>0</v>
      </c>
      <c r="I776" s="870">
        <v>627466181.46000004</v>
      </c>
      <c r="J776" s="870">
        <v>0.46000003814697266</v>
      </c>
      <c r="K776" s="870">
        <v>0</v>
      </c>
      <c r="L776" s="870">
        <v>0.46000003814697266</v>
      </c>
      <c r="M776" s="870">
        <v>0</v>
      </c>
      <c r="N776" s="870">
        <v>0</v>
      </c>
      <c r="O776" s="870">
        <v>0.46000003814697266</v>
      </c>
      <c r="P776" s="870">
        <v>0.17020001411437988</v>
      </c>
      <c r="Q776" s="870">
        <v>0</v>
      </c>
      <c r="R776" s="870">
        <v>0</v>
      </c>
      <c r="S776" s="870">
        <v>0</v>
      </c>
      <c r="T776" s="870">
        <v>0</v>
      </c>
      <c r="U776" s="870">
        <v>0</v>
      </c>
      <c r="V776" s="870">
        <v>0</v>
      </c>
      <c r="W776" s="870">
        <v>0</v>
      </c>
      <c r="X776" s="870">
        <v>0.17020001411437988</v>
      </c>
      <c r="Y776" s="870">
        <v>0.37</v>
      </c>
      <c r="Z776" s="870">
        <v>0.17020001411437988</v>
      </c>
      <c r="AA776" s="870">
        <v>0</v>
      </c>
      <c r="AB776" s="870">
        <v>0.17020001411437988</v>
      </c>
      <c r="AC776" s="870">
        <v>0</v>
      </c>
      <c r="AD776" s="870">
        <v>0</v>
      </c>
      <c r="AE776" s="870">
        <v>0</v>
      </c>
    </row>
    <row r="777" spans="1:31">
      <c r="A777" s="870" t="s">
        <v>1852</v>
      </c>
      <c r="B777" s="870">
        <v>14</v>
      </c>
      <c r="C777" s="870">
        <v>1410</v>
      </c>
      <c r="D777" s="870">
        <v>141015</v>
      </c>
      <c r="E777" s="870">
        <v>1410159021</v>
      </c>
      <c r="F777" s="870" t="s">
        <v>4064</v>
      </c>
      <c r="G777" s="870">
        <v>2524731334</v>
      </c>
      <c r="H777" s="870">
        <v>0</v>
      </c>
      <c r="I777" s="870">
        <v>2524731333.6500001</v>
      </c>
      <c r="J777" s="870">
        <v>-0.34999990463256836</v>
      </c>
      <c r="K777" s="870">
        <v>0</v>
      </c>
      <c r="L777" s="870">
        <v>0</v>
      </c>
      <c r="M777" s="870">
        <v>-0.34999990463256836</v>
      </c>
      <c r="N777" s="870">
        <v>0</v>
      </c>
      <c r="O777" s="870">
        <v>-0.34999990463256836</v>
      </c>
      <c r="P777" s="870">
        <v>-0.12949996471405029</v>
      </c>
      <c r="Q777" s="870">
        <v>0</v>
      </c>
      <c r="R777" s="870">
        <v>0</v>
      </c>
      <c r="S777" s="870">
        <v>0</v>
      </c>
      <c r="T777" s="870">
        <v>0</v>
      </c>
      <c r="U777" s="870">
        <v>0</v>
      </c>
      <c r="V777" s="870">
        <v>0</v>
      </c>
      <c r="W777" s="870">
        <v>0</v>
      </c>
      <c r="X777" s="870">
        <v>-0.12949996471405029</v>
      </c>
      <c r="Y777" s="870">
        <v>0.37</v>
      </c>
      <c r="Z777" s="870">
        <v>0</v>
      </c>
      <c r="AA777" s="870">
        <v>-0.12949996471405029</v>
      </c>
      <c r="AB777" s="870">
        <v>0</v>
      </c>
      <c r="AC777" s="870">
        <v>-0.12949996471405029</v>
      </c>
      <c r="AD777" s="870">
        <v>0</v>
      </c>
      <c r="AE777" s="870">
        <v>0</v>
      </c>
    </row>
    <row r="778" spans="1:31">
      <c r="A778" s="870" t="s">
        <v>1852</v>
      </c>
      <c r="B778" s="870">
        <v>14</v>
      </c>
      <c r="C778" s="870">
        <v>1410</v>
      </c>
      <c r="D778" s="870">
        <v>141015</v>
      </c>
      <c r="E778" s="870">
        <v>1410159201</v>
      </c>
      <c r="F778" s="870" t="s">
        <v>705</v>
      </c>
      <c r="G778" s="870">
        <v>411359589</v>
      </c>
      <c r="H778" s="870">
        <v>0</v>
      </c>
      <c r="I778" s="870">
        <v>411359588.56</v>
      </c>
      <c r="J778" s="870">
        <v>-0.43999999761581421</v>
      </c>
      <c r="K778" s="870">
        <v>0</v>
      </c>
      <c r="L778" s="870">
        <v>0</v>
      </c>
      <c r="M778" s="870">
        <v>-0.43999999761581421</v>
      </c>
      <c r="N778" s="870">
        <v>0</v>
      </c>
      <c r="O778" s="870">
        <v>-0.43999999761581421</v>
      </c>
      <c r="P778" s="870">
        <v>-0.16279999911785126</v>
      </c>
      <c r="Q778" s="870">
        <v>0</v>
      </c>
      <c r="R778" s="870">
        <v>0</v>
      </c>
      <c r="S778" s="870">
        <v>0</v>
      </c>
      <c r="T778" s="870">
        <v>0</v>
      </c>
      <c r="U778" s="870">
        <v>0</v>
      </c>
      <c r="V778" s="870">
        <v>0</v>
      </c>
      <c r="W778" s="870">
        <v>0</v>
      </c>
      <c r="X778" s="870">
        <v>-0.16279999911785126</v>
      </c>
      <c r="Y778" s="870">
        <v>0.37</v>
      </c>
      <c r="Z778" s="870">
        <v>0</v>
      </c>
      <c r="AA778" s="870">
        <v>-0.16279999911785126</v>
      </c>
      <c r="AB778" s="870">
        <v>0</v>
      </c>
      <c r="AC778" s="870">
        <v>-0.16279999911785126</v>
      </c>
      <c r="AD778" s="870">
        <v>0</v>
      </c>
      <c r="AE778" s="870">
        <v>0</v>
      </c>
    </row>
    <row r="779" spans="1:31">
      <c r="A779" s="870" t="s">
        <v>1852</v>
      </c>
      <c r="B779" s="870">
        <v>14</v>
      </c>
      <c r="C779" s="870">
        <v>1410</v>
      </c>
      <c r="D779" s="870">
        <v>141015</v>
      </c>
      <c r="E779" s="870">
        <v>1410159202</v>
      </c>
      <c r="F779" s="870" t="s">
        <v>706</v>
      </c>
      <c r="G779" s="870">
        <v>131015414</v>
      </c>
      <c r="H779" s="870">
        <v>0</v>
      </c>
      <c r="I779" s="870">
        <v>131015414.48</v>
      </c>
      <c r="J779" s="870">
        <v>0.48000000417232513</v>
      </c>
      <c r="K779" s="870">
        <v>0</v>
      </c>
      <c r="L779" s="870">
        <v>0.48000000417232513</v>
      </c>
      <c r="M779" s="870">
        <v>0</v>
      </c>
      <c r="N779" s="870">
        <v>0</v>
      </c>
      <c r="O779" s="870">
        <v>0.48000000417232513</v>
      </c>
      <c r="P779" s="870">
        <v>0.17760000154376029</v>
      </c>
      <c r="Q779" s="870">
        <v>0</v>
      </c>
      <c r="R779" s="870">
        <v>0</v>
      </c>
      <c r="S779" s="870">
        <v>0</v>
      </c>
      <c r="T779" s="870">
        <v>0</v>
      </c>
      <c r="U779" s="870">
        <v>0</v>
      </c>
      <c r="V779" s="870">
        <v>0</v>
      </c>
      <c r="W779" s="870">
        <v>0</v>
      </c>
      <c r="X779" s="870">
        <v>0.17760000154376029</v>
      </c>
      <c r="Y779" s="870">
        <v>0.37</v>
      </c>
      <c r="Z779" s="870">
        <v>0.17760000154376029</v>
      </c>
      <c r="AA779" s="870">
        <v>0</v>
      </c>
      <c r="AB779" s="870">
        <v>0.17760000154376029</v>
      </c>
      <c r="AC779" s="870">
        <v>0</v>
      </c>
      <c r="AD779" s="870">
        <v>0</v>
      </c>
      <c r="AE779" s="870">
        <v>0</v>
      </c>
    </row>
    <row r="780" spans="1:31">
      <c r="A780" s="870" t="s">
        <v>1891</v>
      </c>
      <c r="B780" s="870">
        <v>14</v>
      </c>
      <c r="C780" s="870">
        <v>1410</v>
      </c>
      <c r="D780" s="870">
        <v>141015</v>
      </c>
      <c r="E780" s="870">
        <v>1410159203</v>
      </c>
      <c r="F780" s="870" t="s">
        <v>1903</v>
      </c>
      <c r="G780" s="870">
        <v>29974280</v>
      </c>
      <c r="H780" s="870">
        <v>0</v>
      </c>
      <c r="I780" s="870">
        <v>29974280</v>
      </c>
      <c r="J780" s="870">
        <v>0</v>
      </c>
      <c r="K780" s="870">
        <v>0</v>
      </c>
      <c r="L780" s="870">
        <v>0</v>
      </c>
      <c r="M780" s="870">
        <v>0</v>
      </c>
      <c r="N780" s="870">
        <v>0</v>
      </c>
      <c r="O780" s="870">
        <v>0</v>
      </c>
      <c r="P780" s="870">
        <v>0</v>
      </c>
      <c r="Q780" s="870">
        <v>0</v>
      </c>
      <c r="R780" s="870">
        <v>0</v>
      </c>
      <c r="S780" s="870">
        <v>0</v>
      </c>
      <c r="T780" s="870">
        <v>0</v>
      </c>
      <c r="U780" s="870">
        <v>0</v>
      </c>
      <c r="V780" s="870">
        <v>0</v>
      </c>
      <c r="W780" s="870">
        <v>0</v>
      </c>
      <c r="X780" s="870">
        <v>0</v>
      </c>
      <c r="Y780" s="870">
        <v>0</v>
      </c>
      <c r="Z780" s="870">
        <v>0</v>
      </c>
      <c r="AA780" s="870">
        <v>0</v>
      </c>
      <c r="AB780" s="870">
        <v>0</v>
      </c>
      <c r="AC780" s="870">
        <v>0</v>
      </c>
      <c r="AD780" s="870">
        <v>0</v>
      </c>
      <c r="AE780" s="870">
        <v>0</v>
      </c>
    </row>
    <row r="781" spans="1:31">
      <c r="A781" s="870" t="s">
        <v>1852</v>
      </c>
      <c r="B781" s="870">
        <v>14</v>
      </c>
      <c r="C781" s="870">
        <v>1410</v>
      </c>
      <c r="D781" s="870">
        <v>141015</v>
      </c>
      <c r="E781" s="870">
        <v>1410159205</v>
      </c>
      <c r="F781" s="870" t="s">
        <v>708</v>
      </c>
      <c r="G781" s="870">
        <v>2067869627</v>
      </c>
      <c r="H781" s="870">
        <v>0</v>
      </c>
      <c r="I781" s="870">
        <v>2067869627.2</v>
      </c>
      <c r="J781" s="870">
        <v>0.20000004768371582</v>
      </c>
      <c r="K781" s="870">
        <v>0</v>
      </c>
      <c r="L781" s="870">
        <v>0.20000004768371582</v>
      </c>
      <c r="M781" s="870">
        <v>0</v>
      </c>
      <c r="N781" s="870">
        <v>0</v>
      </c>
      <c r="O781" s="870">
        <v>0.20000004768371582</v>
      </c>
      <c r="P781" s="870">
        <v>7.4000017642974855E-2</v>
      </c>
      <c r="Q781" s="870">
        <v>0</v>
      </c>
      <c r="R781" s="870">
        <v>0</v>
      </c>
      <c r="S781" s="870">
        <v>0</v>
      </c>
      <c r="T781" s="870">
        <v>0</v>
      </c>
      <c r="U781" s="870">
        <v>0</v>
      </c>
      <c r="V781" s="870">
        <v>0</v>
      </c>
      <c r="W781" s="870">
        <v>0</v>
      </c>
      <c r="X781" s="870">
        <v>7.4000017642974855E-2</v>
      </c>
      <c r="Y781" s="870">
        <v>0.37</v>
      </c>
      <c r="Z781" s="870">
        <v>7.4000017642974855E-2</v>
      </c>
      <c r="AA781" s="870">
        <v>0</v>
      </c>
      <c r="AB781" s="870">
        <v>7.4000017642974855E-2</v>
      </c>
      <c r="AC781" s="870">
        <v>0</v>
      </c>
      <c r="AD781" s="870">
        <v>0</v>
      </c>
      <c r="AE781" s="870">
        <v>0</v>
      </c>
    </row>
    <row r="782" spans="1:31">
      <c r="A782" s="870" t="s">
        <v>1852</v>
      </c>
      <c r="B782" s="870">
        <v>14</v>
      </c>
      <c r="C782" s="870">
        <v>1410</v>
      </c>
      <c r="D782" s="870">
        <v>141015</v>
      </c>
      <c r="E782" s="870">
        <v>1410159206</v>
      </c>
      <c r="F782" s="870" t="s">
        <v>4542</v>
      </c>
      <c r="G782" s="870">
        <v>0</v>
      </c>
      <c r="H782" s="870">
        <v>0</v>
      </c>
      <c r="I782" s="870">
        <v>0</v>
      </c>
      <c r="J782" s="870">
        <v>0</v>
      </c>
      <c r="K782" s="870">
        <v>0</v>
      </c>
      <c r="L782" s="870">
        <v>0</v>
      </c>
      <c r="M782" s="870">
        <v>0</v>
      </c>
      <c r="N782" s="870">
        <v>0</v>
      </c>
      <c r="O782" s="870">
        <v>0</v>
      </c>
      <c r="P782" s="870">
        <v>0</v>
      </c>
      <c r="Q782" s="870">
        <v>0</v>
      </c>
      <c r="R782" s="870">
        <v>0</v>
      </c>
      <c r="S782" s="870">
        <v>0</v>
      </c>
      <c r="T782" s="870">
        <v>0</v>
      </c>
      <c r="U782" s="870">
        <v>0</v>
      </c>
      <c r="V782" s="870">
        <v>0</v>
      </c>
      <c r="W782" s="870">
        <v>0</v>
      </c>
      <c r="X782" s="870">
        <v>0</v>
      </c>
      <c r="Y782" s="870">
        <v>0</v>
      </c>
      <c r="Z782" s="870">
        <v>0</v>
      </c>
      <c r="AA782" s="870">
        <v>0</v>
      </c>
      <c r="AB782" s="870">
        <v>0</v>
      </c>
      <c r="AC782" s="870">
        <v>0</v>
      </c>
      <c r="AD782" s="870">
        <v>0</v>
      </c>
      <c r="AE782" s="870">
        <v>0</v>
      </c>
    </row>
    <row r="783" spans="1:31">
      <c r="A783" s="870" t="s">
        <v>1852</v>
      </c>
      <c r="B783" s="870">
        <v>14</v>
      </c>
      <c r="C783" s="870">
        <v>1410</v>
      </c>
      <c r="D783" s="870">
        <v>141015</v>
      </c>
      <c r="E783" s="870">
        <v>1410159208</v>
      </c>
      <c r="F783" s="870" t="s">
        <v>4065</v>
      </c>
      <c r="G783" s="870">
        <v>0</v>
      </c>
      <c r="H783" s="870">
        <v>0</v>
      </c>
      <c r="I783" s="870">
        <v>0</v>
      </c>
      <c r="J783" s="870">
        <v>0</v>
      </c>
      <c r="K783" s="870">
        <v>0</v>
      </c>
      <c r="L783" s="870">
        <v>0</v>
      </c>
      <c r="M783" s="870">
        <v>0</v>
      </c>
      <c r="N783" s="870">
        <v>0</v>
      </c>
      <c r="O783" s="870">
        <v>0</v>
      </c>
      <c r="P783" s="870">
        <v>0</v>
      </c>
      <c r="Q783" s="870">
        <v>0</v>
      </c>
      <c r="R783" s="870">
        <v>0</v>
      </c>
      <c r="S783" s="870">
        <v>0</v>
      </c>
      <c r="T783" s="870">
        <v>0</v>
      </c>
      <c r="U783" s="870">
        <v>0</v>
      </c>
      <c r="V783" s="870">
        <v>0</v>
      </c>
      <c r="W783" s="870">
        <v>0</v>
      </c>
      <c r="X783" s="870">
        <v>0</v>
      </c>
      <c r="Y783" s="870">
        <v>0</v>
      </c>
      <c r="Z783" s="870">
        <v>0</v>
      </c>
      <c r="AA783" s="870">
        <v>0</v>
      </c>
      <c r="AB783" s="870">
        <v>0</v>
      </c>
      <c r="AC783" s="870">
        <v>0</v>
      </c>
      <c r="AD783" s="870">
        <v>0</v>
      </c>
      <c r="AE783" s="870">
        <v>0</v>
      </c>
    </row>
    <row r="784" spans="1:31">
      <c r="A784" s="870" t="s">
        <v>1852</v>
      </c>
      <c r="B784" s="870">
        <v>14</v>
      </c>
      <c r="C784" s="870">
        <v>1410</v>
      </c>
      <c r="D784" s="870">
        <v>141015</v>
      </c>
      <c r="E784" s="870">
        <v>1410159404</v>
      </c>
      <c r="F784" s="870" t="s">
        <v>3384</v>
      </c>
      <c r="G784" s="870">
        <v>2142088817</v>
      </c>
      <c r="H784" s="870">
        <v>0</v>
      </c>
      <c r="I784" s="870">
        <v>2142088817</v>
      </c>
      <c r="J784" s="870">
        <v>0</v>
      </c>
      <c r="K784" s="870">
        <v>0</v>
      </c>
      <c r="L784" s="870">
        <v>0</v>
      </c>
      <c r="M784" s="870">
        <v>0</v>
      </c>
      <c r="N784" s="870">
        <v>0</v>
      </c>
      <c r="O784" s="870">
        <v>0</v>
      </c>
      <c r="P784" s="870">
        <v>0</v>
      </c>
      <c r="Q784" s="870">
        <v>0</v>
      </c>
      <c r="R784" s="870">
        <v>0</v>
      </c>
      <c r="S784" s="870">
        <v>0</v>
      </c>
      <c r="T784" s="870">
        <v>0</v>
      </c>
      <c r="U784" s="870">
        <v>0</v>
      </c>
      <c r="V784" s="870">
        <v>0</v>
      </c>
      <c r="W784" s="870">
        <v>0</v>
      </c>
      <c r="X784" s="870">
        <v>0</v>
      </c>
      <c r="Y784" s="870">
        <v>0</v>
      </c>
      <c r="Z784" s="870">
        <v>0</v>
      </c>
      <c r="AA784" s="870">
        <v>0</v>
      </c>
      <c r="AB784" s="870">
        <v>0</v>
      </c>
      <c r="AC784" s="870">
        <v>0</v>
      </c>
      <c r="AD784" s="870">
        <v>0</v>
      </c>
      <c r="AE784" s="870">
        <v>0</v>
      </c>
    </row>
    <row r="785" spans="1:31">
      <c r="A785" s="870" t="s">
        <v>1852</v>
      </c>
      <c r="B785" s="870">
        <v>14</v>
      </c>
      <c r="C785" s="870">
        <v>1410</v>
      </c>
      <c r="D785" s="870">
        <v>141015</v>
      </c>
      <c r="E785" s="870">
        <v>1410159405</v>
      </c>
      <c r="F785" s="870" t="s">
        <v>709</v>
      </c>
      <c r="G785" s="870">
        <v>6591990</v>
      </c>
      <c r="H785" s="870">
        <v>0</v>
      </c>
      <c r="I785" s="870">
        <v>6591990</v>
      </c>
      <c r="J785" s="870">
        <v>0</v>
      </c>
      <c r="K785" s="870">
        <v>0</v>
      </c>
      <c r="L785" s="870">
        <v>0</v>
      </c>
      <c r="M785" s="870">
        <v>0</v>
      </c>
      <c r="N785" s="870">
        <v>0</v>
      </c>
      <c r="O785" s="870">
        <v>0</v>
      </c>
      <c r="P785" s="870">
        <v>0</v>
      </c>
      <c r="Q785" s="870">
        <v>0</v>
      </c>
      <c r="R785" s="870">
        <v>0</v>
      </c>
      <c r="S785" s="870">
        <v>0</v>
      </c>
      <c r="T785" s="870">
        <v>0</v>
      </c>
      <c r="U785" s="870">
        <v>0</v>
      </c>
      <c r="V785" s="870">
        <v>0</v>
      </c>
      <c r="W785" s="870">
        <v>0</v>
      </c>
      <c r="X785" s="870">
        <v>0</v>
      </c>
      <c r="Y785" s="870">
        <v>0</v>
      </c>
      <c r="Z785" s="870">
        <v>0</v>
      </c>
      <c r="AA785" s="870">
        <v>0</v>
      </c>
      <c r="AB785" s="870">
        <v>0</v>
      </c>
      <c r="AC785" s="870">
        <v>0</v>
      </c>
      <c r="AD785" s="870">
        <v>0</v>
      </c>
      <c r="AE785" s="870">
        <v>0</v>
      </c>
    </row>
    <row r="786" spans="1:31">
      <c r="A786" s="870" t="s">
        <v>1852</v>
      </c>
      <c r="B786" s="870">
        <v>14</v>
      </c>
      <c r="C786" s="870">
        <v>1410</v>
      </c>
      <c r="D786" s="870">
        <v>141015</v>
      </c>
      <c r="E786" s="870">
        <v>1410159406</v>
      </c>
      <c r="F786" s="870" t="s">
        <v>3385</v>
      </c>
      <c r="G786" s="870">
        <v>127164505853</v>
      </c>
      <c r="H786" s="870">
        <v>0</v>
      </c>
      <c r="I786" s="870">
        <v>127164505853</v>
      </c>
      <c r="J786" s="870">
        <v>0</v>
      </c>
      <c r="K786" s="870">
        <v>0</v>
      </c>
      <c r="L786" s="870">
        <v>0</v>
      </c>
      <c r="M786" s="870">
        <v>0</v>
      </c>
      <c r="N786" s="870">
        <v>0</v>
      </c>
      <c r="O786" s="870">
        <v>0</v>
      </c>
      <c r="P786" s="870">
        <v>0</v>
      </c>
      <c r="Q786" s="870">
        <v>0</v>
      </c>
      <c r="R786" s="870">
        <v>0</v>
      </c>
      <c r="S786" s="870">
        <v>0</v>
      </c>
      <c r="T786" s="870">
        <v>0</v>
      </c>
      <c r="U786" s="870">
        <v>0</v>
      </c>
      <c r="V786" s="870">
        <v>0</v>
      </c>
      <c r="W786" s="870">
        <v>0</v>
      </c>
      <c r="X786" s="870">
        <v>0</v>
      </c>
      <c r="Y786" s="870">
        <v>0</v>
      </c>
      <c r="Z786" s="870">
        <v>0</v>
      </c>
      <c r="AA786" s="870">
        <v>0</v>
      </c>
      <c r="AB786" s="870">
        <v>0</v>
      </c>
      <c r="AC786" s="870">
        <v>0</v>
      </c>
      <c r="AD786" s="870">
        <v>0</v>
      </c>
      <c r="AE786" s="870">
        <v>0</v>
      </c>
    </row>
    <row r="787" spans="1:31">
      <c r="A787" s="870" t="s">
        <v>1852</v>
      </c>
      <c r="B787" s="870">
        <v>14</v>
      </c>
      <c r="C787" s="870">
        <v>1410</v>
      </c>
      <c r="D787" s="870">
        <v>141015</v>
      </c>
      <c r="E787" s="870">
        <v>1410159409</v>
      </c>
      <c r="F787" s="870" t="s">
        <v>710</v>
      </c>
      <c r="G787" s="870">
        <v>-11032939</v>
      </c>
      <c r="H787" s="870">
        <v>0</v>
      </c>
      <c r="I787" s="870">
        <v>-11032939</v>
      </c>
      <c r="J787" s="870">
        <v>0</v>
      </c>
      <c r="K787" s="870">
        <v>0</v>
      </c>
      <c r="L787" s="870">
        <v>0</v>
      </c>
      <c r="M787" s="870">
        <v>0</v>
      </c>
      <c r="N787" s="870">
        <v>0</v>
      </c>
      <c r="O787" s="870">
        <v>0</v>
      </c>
      <c r="P787" s="870">
        <v>0</v>
      </c>
      <c r="Q787" s="870">
        <v>0</v>
      </c>
      <c r="R787" s="870">
        <v>0</v>
      </c>
      <c r="S787" s="870">
        <v>0</v>
      </c>
      <c r="T787" s="870">
        <v>0</v>
      </c>
      <c r="U787" s="870">
        <v>0</v>
      </c>
      <c r="V787" s="870">
        <v>0</v>
      </c>
      <c r="W787" s="870">
        <v>0</v>
      </c>
      <c r="X787" s="870">
        <v>0</v>
      </c>
      <c r="Y787" s="870">
        <v>0</v>
      </c>
      <c r="Z787" s="870">
        <v>0</v>
      </c>
      <c r="AA787" s="870">
        <v>0</v>
      </c>
      <c r="AB787" s="870">
        <v>0</v>
      </c>
      <c r="AC787" s="870">
        <v>0</v>
      </c>
      <c r="AD787" s="870">
        <v>0</v>
      </c>
      <c r="AE787" s="870">
        <v>0</v>
      </c>
    </row>
    <row r="788" spans="1:31">
      <c r="A788" s="870" t="s">
        <v>1852</v>
      </c>
      <c r="B788" s="870">
        <v>14</v>
      </c>
      <c r="C788" s="870">
        <v>1410</v>
      </c>
      <c r="D788" s="870">
        <v>141015</v>
      </c>
      <c r="E788" s="870">
        <v>1410159410</v>
      </c>
      <c r="F788" s="870" t="s">
        <v>3178</v>
      </c>
      <c r="G788" s="870">
        <v>-752230065</v>
      </c>
      <c r="H788" s="870">
        <v>0</v>
      </c>
      <c r="I788" s="870">
        <v>-752230065</v>
      </c>
      <c r="J788" s="870">
        <v>0</v>
      </c>
      <c r="K788" s="870">
        <v>0</v>
      </c>
      <c r="L788" s="870">
        <v>0</v>
      </c>
      <c r="M788" s="870">
        <v>0</v>
      </c>
      <c r="N788" s="870">
        <v>0</v>
      </c>
      <c r="O788" s="870">
        <v>0</v>
      </c>
      <c r="P788" s="870">
        <v>0</v>
      </c>
      <c r="Q788" s="870">
        <v>0</v>
      </c>
      <c r="R788" s="870">
        <v>0</v>
      </c>
      <c r="S788" s="870">
        <v>0</v>
      </c>
      <c r="T788" s="870">
        <v>0</v>
      </c>
      <c r="U788" s="870">
        <v>0</v>
      </c>
      <c r="V788" s="870">
        <v>0</v>
      </c>
      <c r="W788" s="870">
        <v>0</v>
      </c>
      <c r="X788" s="870">
        <v>0</v>
      </c>
      <c r="Y788" s="870">
        <v>0</v>
      </c>
      <c r="Z788" s="870">
        <v>0</v>
      </c>
      <c r="AA788" s="870">
        <v>0</v>
      </c>
      <c r="AB788" s="870">
        <v>0</v>
      </c>
      <c r="AC788" s="870">
        <v>0</v>
      </c>
      <c r="AD788" s="870">
        <v>0</v>
      </c>
      <c r="AE788" s="870">
        <v>0</v>
      </c>
    </row>
    <row r="789" spans="1:31">
      <c r="A789" s="870" t="s">
        <v>1852</v>
      </c>
      <c r="B789" s="870">
        <v>14</v>
      </c>
      <c r="C789" s="870">
        <v>1410</v>
      </c>
      <c r="D789" s="870">
        <v>141015</v>
      </c>
      <c r="E789" s="870">
        <v>1410159413</v>
      </c>
      <c r="F789" s="870" t="s">
        <v>711</v>
      </c>
      <c r="G789" s="870">
        <v>11032939</v>
      </c>
      <c r="H789" s="870">
        <v>0</v>
      </c>
      <c r="I789" s="870">
        <v>11032939</v>
      </c>
      <c r="J789" s="870">
        <v>0</v>
      </c>
      <c r="K789" s="870">
        <v>0</v>
      </c>
      <c r="L789" s="870">
        <v>0</v>
      </c>
      <c r="M789" s="870">
        <v>0</v>
      </c>
      <c r="N789" s="870">
        <v>0</v>
      </c>
      <c r="O789" s="870">
        <v>0</v>
      </c>
      <c r="P789" s="870">
        <v>0</v>
      </c>
      <c r="Q789" s="870">
        <v>0</v>
      </c>
      <c r="R789" s="870">
        <v>0</v>
      </c>
      <c r="S789" s="870">
        <v>0</v>
      </c>
      <c r="T789" s="870">
        <v>0</v>
      </c>
      <c r="U789" s="870">
        <v>0</v>
      </c>
      <c r="V789" s="870">
        <v>0</v>
      </c>
      <c r="W789" s="870">
        <v>0</v>
      </c>
      <c r="X789" s="870">
        <v>0</v>
      </c>
      <c r="Y789" s="870">
        <v>0</v>
      </c>
      <c r="Z789" s="870">
        <v>0</v>
      </c>
      <c r="AA789" s="870">
        <v>0</v>
      </c>
      <c r="AB789" s="870">
        <v>0</v>
      </c>
      <c r="AC789" s="870">
        <v>0</v>
      </c>
      <c r="AD789" s="870">
        <v>0</v>
      </c>
      <c r="AE789" s="870">
        <v>0</v>
      </c>
    </row>
    <row r="790" spans="1:31">
      <c r="A790" s="870" t="s">
        <v>1852</v>
      </c>
      <c r="B790" s="870">
        <v>14</v>
      </c>
      <c r="C790" s="870">
        <v>1410</v>
      </c>
      <c r="D790" s="870">
        <v>141015</v>
      </c>
      <c r="E790" s="870">
        <v>1410159414</v>
      </c>
      <c r="F790" s="870" t="s">
        <v>3386</v>
      </c>
      <c r="G790" s="870">
        <v>747052231</v>
      </c>
      <c r="H790" s="870">
        <v>0</v>
      </c>
      <c r="I790" s="870">
        <v>747052231</v>
      </c>
      <c r="J790" s="870">
        <v>0</v>
      </c>
      <c r="K790" s="870">
        <v>0</v>
      </c>
      <c r="L790" s="870">
        <v>0</v>
      </c>
      <c r="M790" s="870">
        <v>0</v>
      </c>
      <c r="N790" s="870">
        <v>0</v>
      </c>
      <c r="O790" s="870">
        <v>0</v>
      </c>
      <c r="P790" s="870">
        <v>0</v>
      </c>
      <c r="Q790" s="870">
        <v>0</v>
      </c>
      <c r="R790" s="870">
        <v>0</v>
      </c>
      <c r="S790" s="870">
        <v>0</v>
      </c>
      <c r="T790" s="870">
        <v>0</v>
      </c>
      <c r="U790" s="870">
        <v>0</v>
      </c>
      <c r="V790" s="870">
        <v>0</v>
      </c>
      <c r="W790" s="870">
        <v>0</v>
      </c>
      <c r="X790" s="870">
        <v>0</v>
      </c>
      <c r="Y790" s="870">
        <v>0</v>
      </c>
      <c r="Z790" s="870">
        <v>0</v>
      </c>
      <c r="AA790" s="870">
        <v>0</v>
      </c>
      <c r="AB790" s="870">
        <v>0</v>
      </c>
      <c r="AC790" s="870">
        <v>0</v>
      </c>
      <c r="AD790" s="870">
        <v>0</v>
      </c>
      <c r="AE790" s="870">
        <v>0</v>
      </c>
    </row>
    <row r="791" spans="1:31">
      <c r="A791" s="870" t="s">
        <v>1852</v>
      </c>
      <c r="B791" s="870">
        <v>14</v>
      </c>
      <c r="C791" s="870">
        <v>1410</v>
      </c>
      <c r="D791" s="870">
        <v>141015</v>
      </c>
      <c r="E791" s="870">
        <v>1410159418</v>
      </c>
      <c r="F791" s="870" t="s">
        <v>4066</v>
      </c>
      <c r="G791" s="870">
        <v>528445</v>
      </c>
      <c r="H791" s="870">
        <v>0</v>
      </c>
      <c r="I791" s="870">
        <v>528445</v>
      </c>
      <c r="J791" s="870">
        <v>0</v>
      </c>
      <c r="K791" s="870">
        <v>0</v>
      </c>
      <c r="L791" s="870">
        <v>0</v>
      </c>
      <c r="M791" s="870">
        <v>0</v>
      </c>
      <c r="N791" s="870">
        <v>0</v>
      </c>
      <c r="O791" s="870">
        <v>0</v>
      </c>
      <c r="P791" s="870">
        <v>0</v>
      </c>
      <c r="Q791" s="870">
        <v>0</v>
      </c>
      <c r="R791" s="870">
        <v>0</v>
      </c>
      <c r="S791" s="870">
        <v>0</v>
      </c>
      <c r="T791" s="870">
        <v>0</v>
      </c>
      <c r="U791" s="870">
        <v>0</v>
      </c>
      <c r="V791" s="870">
        <v>0</v>
      </c>
      <c r="W791" s="870">
        <v>0</v>
      </c>
      <c r="X791" s="870">
        <v>0</v>
      </c>
      <c r="Y791" s="870">
        <v>0</v>
      </c>
      <c r="Z791" s="870">
        <v>0</v>
      </c>
      <c r="AA791" s="870">
        <v>0</v>
      </c>
      <c r="AB791" s="870">
        <v>0</v>
      </c>
      <c r="AC791" s="870">
        <v>0</v>
      </c>
      <c r="AD791" s="870">
        <v>0</v>
      </c>
      <c r="AE791" s="870">
        <v>0</v>
      </c>
    </row>
    <row r="792" spans="1:31">
      <c r="A792" s="870" t="s">
        <v>1852</v>
      </c>
      <c r="B792" s="870">
        <v>14</v>
      </c>
      <c r="C792" s="870">
        <v>1410</v>
      </c>
      <c r="D792" s="870">
        <v>141015</v>
      </c>
      <c r="E792" s="870">
        <v>1410159439</v>
      </c>
      <c r="F792" s="870" t="s">
        <v>4543</v>
      </c>
      <c r="G792" s="870">
        <v>0</v>
      </c>
      <c r="H792" s="870">
        <v>0</v>
      </c>
      <c r="I792" s="870">
        <v>0</v>
      </c>
      <c r="J792" s="870">
        <v>0</v>
      </c>
      <c r="K792" s="870">
        <v>0</v>
      </c>
      <c r="L792" s="870">
        <v>0</v>
      </c>
      <c r="M792" s="870">
        <v>0</v>
      </c>
      <c r="N792" s="870">
        <v>0</v>
      </c>
      <c r="O792" s="870">
        <v>0</v>
      </c>
      <c r="P792" s="870">
        <v>0</v>
      </c>
      <c r="Q792" s="870">
        <v>0</v>
      </c>
      <c r="R792" s="870">
        <v>0</v>
      </c>
      <c r="S792" s="870">
        <v>0</v>
      </c>
      <c r="T792" s="870">
        <v>0</v>
      </c>
      <c r="U792" s="870">
        <v>0</v>
      </c>
      <c r="V792" s="870">
        <v>0</v>
      </c>
      <c r="W792" s="870">
        <v>0</v>
      </c>
      <c r="X792" s="870">
        <v>0</v>
      </c>
      <c r="Y792" s="870">
        <v>0</v>
      </c>
      <c r="Z792" s="870">
        <v>0</v>
      </c>
      <c r="AA792" s="870">
        <v>0</v>
      </c>
      <c r="AB792" s="870">
        <v>0</v>
      </c>
      <c r="AC792" s="870">
        <v>0</v>
      </c>
      <c r="AD792" s="870">
        <v>0</v>
      </c>
      <c r="AE792" s="870">
        <v>0</v>
      </c>
    </row>
    <row r="793" spans="1:31">
      <c r="A793" s="870" t="s">
        <v>1852</v>
      </c>
      <c r="B793" s="870">
        <v>14</v>
      </c>
      <c r="C793" s="870">
        <v>1410</v>
      </c>
      <c r="D793" s="870">
        <v>141015</v>
      </c>
      <c r="E793" s="870">
        <v>1410159441</v>
      </c>
      <c r="F793" s="870" t="s">
        <v>3519</v>
      </c>
      <c r="G793" s="870">
        <v>0</v>
      </c>
      <c r="H793" s="870">
        <v>0</v>
      </c>
      <c r="I793" s="870">
        <v>0</v>
      </c>
      <c r="J793" s="870">
        <v>0</v>
      </c>
      <c r="K793" s="870">
        <v>0</v>
      </c>
      <c r="L793" s="870">
        <v>0</v>
      </c>
      <c r="M793" s="870">
        <v>0</v>
      </c>
      <c r="N793" s="870">
        <v>0</v>
      </c>
      <c r="O793" s="870">
        <v>0</v>
      </c>
      <c r="P793" s="870">
        <v>0</v>
      </c>
      <c r="Q793" s="870">
        <v>0</v>
      </c>
      <c r="R793" s="870">
        <v>0</v>
      </c>
      <c r="S793" s="870">
        <v>0</v>
      </c>
      <c r="T793" s="870">
        <v>0</v>
      </c>
      <c r="U793" s="870">
        <v>0</v>
      </c>
      <c r="V793" s="870">
        <v>0</v>
      </c>
      <c r="W793" s="870">
        <v>0</v>
      </c>
      <c r="X793" s="870">
        <v>0</v>
      </c>
      <c r="Y793" s="870">
        <v>0</v>
      </c>
      <c r="Z793" s="870">
        <v>0</v>
      </c>
      <c r="AA793" s="870">
        <v>0</v>
      </c>
      <c r="AB793" s="870">
        <v>0</v>
      </c>
      <c r="AC793" s="870">
        <v>0</v>
      </c>
      <c r="AD793" s="870">
        <v>0</v>
      </c>
      <c r="AE793" s="870">
        <v>0</v>
      </c>
    </row>
    <row r="794" spans="1:31">
      <c r="A794" s="870" t="s">
        <v>1852</v>
      </c>
      <c r="B794" s="870">
        <v>14</v>
      </c>
      <c r="C794" s="870">
        <v>1410</v>
      </c>
      <c r="D794" s="870">
        <v>141015</v>
      </c>
      <c r="E794" s="870">
        <v>1410159484</v>
      </c>
      <c r="F794" s="870" t="s">
        <v>3520</v>
      </c>
      <c r="G794" s="870">
        <v>1576351435</v>
      </c>
      <c r="H794" s="870">
        <v>0</v>
      </c>
      <c r="I794" s="870">
        <v>1576351435</v>
      </c>
      <c r="J794" s="870">
        <v>0</v>
      </c>
      <c r="K794" s="870">
        <v>0</v>
      </c>
      <c r="L794" s="870">
        <v>0</v>
      </c>
      <c r="M794" s="870">
        <v>0</v>
      </c>
      <c r="N794" s="870">
        <v>0</v>
      </c>
      <c r="O794" s="870">
        <v>0</v>
      </c>
      <c r="P794" s="870">
        <v>0</v>
      </c>
      <c r="Q794" s="870">
        <v>0</v>
      </c>
      <c r="R794" s="870">
        <v>0</v>
      </c>
      <c r="S794" s="870">
        <v>0</v>
      </c>
      <c r="T794" s="870">
        <v>0</v>
      </c>
      <c r="U794" s="870">
        <v>0</v>
      </c>
      <c r="V794" s="870">
        <v>0</v>
      </c>
      <c r="W794" s="870">
        <v>0</v>
      </c>
      <c r="X794" s="870">
        <v>0</v>
      </c>
      <c r="Y794" s="870">
        <v>0</v>
      </c>
      <c r="Z794" s="870">
        <v>0</v>
      </c>
      <c r="AA794" s="870">
        <v>0</v>
      </c>
      <c r="AB794" s="870">
        <v>0</v>
      </c>
      <c r="AC794" s="870">
        <v>0</v>
      </c>
      <c r="AD794" s="870">
        <v>0</v>
      </c>
      <c r="AE794" s="870">
        <v>0</v>
      </c>
    </row>
    <row r="795" spans="1:31">
      <c r="A795" s="870" t="s">
        <v>1891</v>
      </c>
      <c r="B795" s="870">
        <v>14</v>
      </c>
      <c r="C795" s="870">
        <v>1410</v>
      </c>
      <c r="D795" s="870">
        <v>141015</v>
      </c>
      <c r="E795" s="870">
        <v>1410159506</v>
      </c>
      <c r="F795" s="870" t="s">
        <v>1909</v>
      </c>
      <c r="G795" s="870">
        <v>0</v>
      </c>
      <c r="H795" s="870">
        <v>0</v>
      </c>
      <c r="I795" s="870">
        <v>0</v>
      </c>
      <c r="J795" s="870">
        <v>0</v>
      </c>
      <c r="K795" s="870">
        <v>0</v>
      </c>
      <c r="L795" s="870">
        <v>0</v>
      </c>
      <c r="M795" s="870">
        <v>0</v>
      </c>
      <c r="N795" s="870">
        <v>0</v>
      </c>
      <c r="O795" s="870">
        <v>0</v>
      </c>
      <c r="P795" s="870">
        <v>0</v>
      </c>
      <c r="Q795" s="870">
        <v>0</v>
      </c>
      <c r="R795" s="870">
        <v>0</v>
      </c>
      <c r="S795" s="870">
        <v>0</v>
      </c>
      <c r="T795" s="870">
        <v>0</v>
      </c>
      <c r="U795" s="870">
        <v>0</v>
      </c>
      <c r="V795" s="870">
        <v>0</v>
      </c>
      <c r="W795" s="870">
        <v>0</v>
      </c>
      <c r="X795" s="870">
        <v>0</v>
      </c>
      <c r="Y795" s="870">
        <v>0</v>
      </c>
      <c r="Z795" s="870">
        <v>0</v>
      </c>
      <c r="AA795" s="870">
        <v>0</v>
      </c>
      <c r="AB795" s="870">
        <v>0</v>
      </c>
      <c r="AC795" s="870">
        <v>0</v>
      </c>
      <c r="AD795" s="870">
        <v>0</v>
      </c>
      <c r="AE795" s="870">
        <v>0</v>
      </c>
    </row>
    <row r="796" spans="1:31">
      <c r="A796" s="870" t="s">
        <v>1852</v>
      </c>
      <c r="B796" s="870">
        <v>14</v>
      </c>
      <c r="C796" s="870">
        <v>1410</v>
      </c>
      <c r="D796" s="870">
        <v>141015</v>
      </c>
      <c r="E796" s="870">
        <v>1410159507</v>
      </c>
      <c r="F796" s="870" t="s">
        <v>1910</v>
      </c>
      <c r="G796" s="870">
        <v>0</v>
      </c>
      <c r="H796" s="870">
        <v>0</v>
      </c>
      <c r="I796" s="870">
        <v>0</v>
      </c>
      <c r="J796" s="870">
        <v>0</v>
      </c>
      <c r="K796" s="870">
        <v>0</v>
      </c>
      <c r="L796" s="870">
        <v>0</v>
      </c>
      <c r="M796" s="870">
        <v>0</v>
      </c>
      <c r="N796" s="870">
        <v>0</v>
      </c>
      <c r="O796" s="870">
        <v>0</v>
      </c>
      <c r="P796" s="870">
        <v>0</v>
      </c>
      <c r="Q796" s="870">
        <v>0</v>
      </c>
      <c r="R796" s="870">
        <v>0</v>
      </c>
      <c r="S796" s="870">
        <v>0</v>
      </c>
      <c r="T796" s="870">
        <v>0</v>
      </c>
      <c r="U796" s="870">
        <v>0</v>
      </c>
      <c r="V796" s="870">
        <v>0</v>
      </c>
      <c r="W796" s="870">
        <v>0</v>
      </c>
      <c r="X796" s="870">
        <v>0</v>
      </c>
      <c r="Y796" s="870">
        <v>0</v>
      </c>
      <c r="Z796" s="870">
        <v>0</v>
      </c>
      <c r="AA796" s="870">
        <v>0</v>
      </c>
      <c r="AB796" s="870">
        <v>0</v>
      </c>
      <c r="AC796" s="870">
        <v>0</v>
      </c>
      <c r="AD796" s="870">
        <v>0</v>
      </c>
      <c r="AE796" s="870">
        <v>0</v>
      </c>
    </row>
    <row r="797" spans="1:31">
      <c r="A797" s="870" t="s">
        <v>1852</v>
      </c>
      <c r="B797" s="870">
        <v>14</v>
      </c>
      <c r="C797" s="870">
        <v>1410</v>
      </c>
      <c r="D797" s="870">
        <v>141015</v>
      </c>
      <c r="E797" s="870">
        <v>1410159542</v>
      </c>
      <c r="F797" s="870" t="s">
        <v>707</v>
      </c>
      <c r="G797" s="870">
        <v>768384</v>
      </c>
      <c r="H797" s="870">
        <v>0</v>
      </c>
      <c r="I797" s="870">
        <v>768384</v>
      </c>
      <c r="J797" s="870">
        <v>0</v>
      </c>
      <c r="K797" s="870">
        <v>0</v>
      </c>
      <c r="L797" s="870">
        <v>0</v>
      </c>
      <c r="M797" s="870">
        <v>0</v>
      </c>
      <c r="N797" s="870">
        <v>0</v>
      </c>
      <c r="O797" s="870">
        <v>0</v>
      </c>
      <c r="P797" s="870">
        <v>0</v>
      </c>
      <c r="Q797" s="870">
        <v>0</v>
      </c>
      <c r="R797" s="870">
        <v>0</v>
      </c>
      <c r="S797" s="870">
        <v>0</v>
      </c>
      <c r="T797" s="870">
        <v>0</v>
      </c>
      <c r="U797" s="870">
        <v>0</v>
      </c>
      <c r="V797" s="870">
        <v>0</v>
      </c>
      <c r="W797" s="870">
        <v>0</v>
      </c>
      <c r="X797" s="870">
        <v>0</v>
      </c>
      <c r="Y797" s="870">
        <v>0</v>
      </c>
      <c r="Z797" s="870">
        <v>0</v>
      </c>
      <c r="AA797" s="870">
        <v>0</v>
      </c>
      <c r="AB797" s="870">
        <v>0</v>
      </c>
      <c r="AC797" s="870">
        <v>0</v>
      </c>
      <c r="AD797" s="870">
        <v>0</v>
      </c>
      <c r="AE797" s="870">
        <v>0</v>
      </c>
    </row>
    <row r="798" spans="1:31">
      <c r="A798" s="870" t="s">
        <v>1852</v>
      </c>
      <c r="B798" s="870">
        <v>14</v>
      </c>
      <c r="C798" s="870">
        <v>1410</v>
      </c>
      <c r="D798" s="870">
        <v>141015</v>
      </c>
      <c r="E798" s="870">
        <v>1410159601</v>
      </c>
      <c r="F798" s="870" t="s">
        <v>705</v>
      </c>
      <c r="G798" s="870">
        <v>4348041610</v>
      </c>
      <c r="H798" s="870">
        <v>0</v>
      </c>
      <c r="I798" s="870">
        <v>4348041610.25</v>
      </c>
      <c r="J798" s="870">
        <v>0.25</v>
      </c>
      <c r="K798" s="870">
        <v>0</v>
      </c>
      <c r="L798" s="870">
        <v>0.25</v>
      </c>
      <c r="M798" s="870">
        <v>0</v>
      </c>
      <c r="N798" s="870">
        <v>0</v>
      </c>
      <c r="O798" s="870">
        <v>0.25</v>
      </c>
      <c r="P798" s="870">
        <v>9.2499999999999999E-2</v>
      </c>
      <c r="Q798" s="870">
        <v>0</v>
      </c>
      <c r="R798" s="870">
        <v>0</v>
      </c>
      <c r="S798" s="870">
        <v>0</v>
      </c>
      <c r="T798" s="870">
        <v>0</v>
      </c>
      <c r="U798" s="870">
        <v>0</v>
      </c>
      <c r="V798" s="870">
        <v>0</v>
      </c>
      <c r="W798" s="870">
        <v>0</v>
      </c>
      <c r="X798" s="870">
        <v>9.2499999999999999E-2</v>
      </c>
      <c r="Y798" s="870">
        <v>0.37</v>
      </c>
      <c r="Z798" s="870">
        <v>9.2499999999999999E-2</v>
      </c>
      <c r="AA798" s="870">
        <v>0</v>
      </c>
      <c r="AB798" s="870">
        <v>9.2499999999999999E-2</v>
      </c>
      <c r="AC798" s="870">
        <v>0</v>
      </c>
      <c r="AD798" s="870">
        <v>0</v>
      </c>
      <c r="AE798" s="870">
        <v>0</v>
      </c>
    </row>
    <row r="799" spans="1:31">
      <c r="A799" s="870" t="s">
        <v>1891</v>
      </c>
      <c r="B799" s="870">
        <v>14</v>
      </c>
      <c r="C799" s="870">
        <v>1410</v>
      </c>
      <c r="D799" s="870">
        <v>141015</v>
      </c>
      <c r="E799" s="870">
        <v>1410159602</v>
      </c>
      <c r="F799" s="870" t="s">
        <v>713</v>
      </c>
      <c r="G799" s="870">
        <v>1222170528</v>
      </c>
      <c r="H799" s="870">
        <v>0</v>
      </c>
      <c r="I799" s="870">
        <v>1222170528.4100001</v>
      </c>
      <c r="J799" s="870">
        <v>0.41000008583068848</v>
      </c>
      <c r="K799" s="870">
        <v>0</v>
      </c>
      <c r="L799" s="870">
        <v>0.41000008583068848</v>
      </c>
      <c r="M799" s="870">
        <v>0</v>
      </c>
      <c r="N799" s="870">
        <v>0</v>
      </c>
      <c r="O799" s="870">
        <v>0.41000008583068848</v>
      </c>
      <c r="P799" s="870">
        <v>0.15170003175735475</v>
      </c>
      <c r="Q799" s="870">
        <v>0</v>
      </c>
      <c r="R799" s="870">
        <v>0</v>
      </c>
      <c r="S799" s="870">
        <v>0</v>
      </c>
      <c r="T799" s="870">
        <v>0</v>
      </c>
      <c r="U799" s="870">
        <v>0</v>
      </c>
      <c r="V799" s="870">
        <v>0</v>
      </c>
      <c r="W799" s="870">
        <v>0</v>
      </c>
      <c r="X799" s="870">
        <v>0.15170003175735475</v>
      </c>
      <c r="Y799" s="870">
        <v>0.37000000000000005</v>
      </c>
      <c r="Z799" s="870">
        <v>0.15170003175735475</v>
      </c>
      <c r="AA799" s="870">
        <v>0</v>
      </c>
      <c r="AB799" s="870">
        <v>0.15170003175735475</v>
      </c>
      <c r="AC799" s="870">
        <v>0</v>
      </c>
      <c r="AD799" s="870">
        <v>0</v>
      </c>
      <c r="AE799" s="870">
        <v>0</v>
      </c>
    </row>
    <row r="800" spans="1:31">
      <c r="A800" s="870" t="s">
        <v>1852</v>
      </c>
      <c r="B800" s="870">
        <v>14</v>
      </c>
      <c r="C800" s="870">
        <v>1410</v>
      </c>
      <c r="D800" s="870">
        <v>141015</v>
      </c>
      <c r="E800" s="870">
        <v>1410159603</v>
      </c>
      <c r="F800" s="870" t="s">
        <v>714</v>
      </c>
      <c r="G800" s="870">
        <v>1076487705</v>
      </c>
      <c r="H800" s="870">
        <v>0</v>
      </c>
      <c r="I800" s="870">
        <v>1076487705.1600001</v>
      </c>
      <c r="J800" s="870">
        <v>0.16000008583068848</v>
      </c>
      <c r="K800" s="870">
        <v>0</v>
      </c>
      <c r="L800" s="870">
        <v>0.16000008583068848</v>
      </c>
      <c r="M800" s="870">
        <v>0</v>
      </c>
      <c r="N800" s="870">
        <v>0</v>
      </c>
      <c r="O800" s="870">
        <v>0.16000008583068848</v>
      </c>
      <c r="P800" s="870">
        <v>5.9200031757354735E-2</v>
      </c>
      <c r="Q800" s="870">
        <v>0</v>
      </c>
      <c r="R800" s="870">
        <v>0</v>
      </c>
      <c r="S800" s="870">
        <v>0</v>
      </c>
      <c r="T800" s="870">
        <v>0</v>
      </c>
      <c r="U800" s="870">
        <v>0</v>
      </c>
      <c r="V800" s="870">
        <v>0</v>
      </c>
      <c r="W800" s="870">
        <v>0</v>
      </c>
      <c r="X800" s="870">
        <v>5.9200031757354735E-2</v>
      </c>
      <c r="Y800" s="870">
        <v>0.37</v>
      </c>
      <c r="Z800" s="870">
        <v>5.9200031757354735E-2</v>
      </c>
      <c r="AA800" s="870">
        <v>0</v>
      </c>
      <c r="AB800" s="870">
        <v>5.9200031757354735E-2</v>
      </c>
      <c r="AC800" s="870">
        <v>0</v>
      </c>
      <c r="AD800" s="870">
        <v>0</v>
      </c>
      <c r="AE800" s="870">
        <v>0</v>
      </c>
    </row>
    <row r="801" spans="1:31">
      <c r="A801" s="870" t="s">
        <v>1891</v>
      </c>
      <c r="B801" s="870">
        <v>14</v>
      </c>
      <c r="C801" s="870">
        <v>1410</v>
      </c>
      <c r="D801" s="870">
        <v>141015</v>
      </c>
      <c r="E801" s="870">
        <v>1410159604</v>
      </c>
      <c r="F801" s="870" t="s">
        <v>3521</v>
      </c>
      <c r="G801" s="870">
        <v>0</v>
      </c>
      <c r="H801" s="870">
        <v>0</v>
      </c>
      <c r="I801" s="870">
        <v>0</v>
      </c>
      <c r="J801" s="870">
        <v>0</v>
      </c>
      <c r="K801" s="870">
        <v>0</v>
      </c>
      <c r="L801" s="870">
        <v>0</v>
      </c>
      <c r="M801" s="870">
        <v>0</v>
      </c>
      <c r="N801" s="870">
        <v>0</v>
      </c>
      <c r="O801" s="870">
        <v>0</v>
      </c>
      <c r="P801" s="870">
        <v>0</v>
      </c>
      <c r="Q801" s="870">
        <v>0</v>
      </c>
      <c r="R801" s="870">
        <v>0</v>
      </c>
      <c r="S801" s="870">
        <v>0</v>
      </c>
      <c r="T801" s="870">
        <v>0</v>
      </c>
      <c r="U801" s="870">
        <v>0</v>
      </c>
      <c r="V801" s="870">
        <v>0</v>
      </c>
      <c r="W801" s="870">
        <v>0</v>
      </c>
      <c r="X801" s="870">
        <v>0</v>
      </c>
      <c r="Y801" s="870">
        <v>0</v>
      </c>
      <c r="Z801" s="870">
        <v>0</v>
      </c>
      <c r="AA801" s="870">
        <v>0</v>
      </c>
      <c r="AB801" s="870">
        <v>0</v>
      </c>
      <c r="AC801" s="870">
        <v>0</v>
      </c>
      <c r="AD801" s="870">
        <v>0</v>
      </c>
      <c r="AE801" s="870">
        <v>0</v>
      </c>
    </row>
    <row r="802" spans="1:31">
      <c r="A802" s="870" t="s">
        <v>1852</v>
      </c>
      <c r="B802" s="870">
        <v>14</v>
      </c>
      <c r="C802" s="870">
        <v>1410</v>
      </c>
      <c r="D802" s="870">
        <v>141015</v>
      </c>
      <c r="E802" s="870">
        <v>1410159606</v>
      </c>
      <c r="F802" s="870" t="s">
        <v>3387</v>
      </c>
      <c r="G802" s="870">
        <v>1515939</v>
      </c>
      <c r="H802" s="870">
        <v>0</v>
      </c>
      <c r="I802" s="870">
        <v>1515939.22</v>
      </c>
      <c r="J802" s="870">
        <v>0.21999999997206032</v>
      </c>
      <c r="K802" s="870">
        <v>0</v>
      </c>
      <c r="L802" s="870">
        <v>0.21999999997206032</v>
      </c>
      <c r="M802" s="870">
        <v>0</v>
      </c>
      <c r="N802" s="870">
        <v>0</v>
      </c>
      <c r="O802" s="870">
        <v>0.21999999997206032</v>
      </c>
      <c r="P802" s="870">
        <v>8.1399999989662325E-2</v>
      </c>
      <c r="Q802" s="870">
        <v>0</v>
      </c>
      <c r="R802" s="870">
        <v>0</v>
      </c>
      <c r="S802" s="870">
        <v>0</v>
      </c>
      <c r="T802" s="870">
        <v>0</v>
      </c>
      <c r="U802" s="870">
        <v>0</v>
      </c>
      <c r="V802" s="870">
        <v>0</v>
      </c>
      <c r="W802" s="870">
        <v>0</v>
      </c>
      <c r="X802" s="870">
        <v>8.1399999989662325E-2</v>
      </c>
      <c r="Y802" s="870">
        <v>0.37000000000000005</v>
      </c>
      <c r="Z802" s="870">
        <v>8.1399999989662325E-2</v>
      </c>
      <c r="AA802" s="870">
        <v>0</v>
      </c>
      <c r="AB802" s="870">
        <v>8.1399999989662325E-2</v>
      </c>
      <c r="AC802" s="870">
        <v>0</v>
      </c>
      <c r="AD802" s="870">
        <v>0</v>
      </c>
      <c r="AE802" s="870">
        <v>0</v>
      </c>
    </row>
    <row r="803" spans="1:31">
      <c r="A803" s="870" t="s">
        <v>1891</v>
      </c>
      <c r="B803" s="870">
        <v>14</v>
      </c>
      <c r="C803" s="870">
        <v>1410</v>
      </c>
      <c r="D803" s="870">
        <v>141015</v>
      </c>
      <c r="E803" s="870">
        <v>1410159701</v>
      </c>
      <c r="F803" s="870" t="s">
        <v>715</v>
      </c>
      <c r="G803" s="870">
        <v>61960977771</v>
      </c>
      <c r="H803" s="870">
        <v>0</v>
      </c>
      <c r="I803" s="870">
        <v>61960977770.709999</v>
      </c>
      <c r="J803" s="870">
        <v>-0.29000091552734375</v>
      </c>
      <c r="K803" s="870">
        <v>0</v>
      </c>
      <c r="L803" s="870">
        <v>0</v>
      </c>
      <c r="M803" s="870">
        <v>-0.29000091552734375</v>
      </c>
      <c r="N803" s="870">
        <v>0</v>
      </c>
      <c r="O803" s="870">
        <v>-0.29000091552734375</v>
      </c>
      <c r="P803" s="870">
        <v>-0.10730033874511719</v>
      </c>
      <c r="Q803" s="870">
        <v>0</v>
      </c>
      <c r="R803" s="870">
        <v>0</v>
      </c>
      <c r="S803" s="870">
        <v>0</v>
      </c>
      <c r="T803" s="870">
        <v>0</v>
      </c>
      <c r="U803" s="870">
        <v>0</v>
      </c>
      <c r="V803" s="870">
        <v>0</v>
      </c>
      <c r="W803" s="870">
        <v>0</v>
      </c>
      <c r="X803" s="870">
        <v>-0.10730033874511719</v>
      </c>
      <c r="Y803" s="870">
        <v>0.37</v>
      </c>
      <c r="Z803" s="870">
        <v>0</v>
      </c>
      <c r="AA803" s="870">
        <v>-0.10730033874511719</v>
      </c>
      <c r="AB803" s="870">
        <v>0</v>
      </c>
      <c r="AC803" s="870">
        <v>-0.10730033874511719</v>
      </c>
      <c r="AD803" s="870">
        <v>0</v>
      </c>
      <c r="AE803" s="870">
        <v>0</v>
      </c>
    </row>
    <row r="804" spans="1:31">
      <c r="A804" s="870" t="s">
        <v>1891</v>
      </c>
      <c r="B804" s="870">
        <v>14</v>
      </c>
      <c r="C804" s="870">
        <v>1410</v>
      </c>
      <c r="D804" s="870">
        <v>141015</v>
      </c>
      <c r="E804" s="870">
        <v>1410159702</v>
      </c>
      <c r="F804" s="870" t="s">
        <v>713</v>
      </c>
      <c r="G804" s="870">
        <v>410766969293</v>
      </c>
      <c r="H804" s="870">
        <v>0</v>
      </c>
      <c r="I804" s="870">
        <v>410766969292.90002</v>
      </c>
      <c r="J804" s="870">
        <v>-9.99755859375E-2</v>
      </c>
      <c r="K804" s="870">
        <v>0</v>
      </c>
      <c r="L804" s="870">
        <v>0</v>
      </c>
      <c r="M804" s="870">
        <v>-9.99755859375E-2</v>
      </c>
      <c r="N804" s="870">
        <v>0</v>
      </c>
      <c r="O804" s="870">
        <v>-9.99755859375E-2</v>
      </c>
      <c r="P804" s="870">
        <v>-3.6990966796874997E-2</v>
      </c>
      <c r="Q804" s="870">
        <v>0</v>
      </c>
      <c r="R804" s="870">
        <v>0</v>
      </c>
      <c r="S804" s="870">
        <v>0</v>
      </c>
      <c r="T804" s="870">
        <v>0</v>
      </c>
      <c r="U804" s="870">
        <v>0</v>
      </c>
      <c r="V804" s="870">
        <v>0</v>
      </c>
      <c r="W804" s="870">
        <v>0</v>
      </c>
      <c r="X804" s="870">
        <v>-3.6990966796874997E-2</v>
      </c>
      <c r="Y804" s="870">
        <v>0.36999999999999994</v>
      </c>
      <c r="Z804" s="870">
        <v>0</v>
      </c>
      <c r="AA804" s="870">
        <v>-3.6990966796874997E-2</v>
      </c>
      <c r="AB804" s="870">
        <v>0</v>
      </c>
      <c r="AC804" s="870">
        <v>-3.6990966796874997E-2</v>
      </c>
      <c r="AD804" s="870">
        <v>0</v>
      </c>
      <c r="AE804" s="870">
        <v>0</v>
      </c>
    </row>
    <row r="805" spans="1:31">
      <c r="A805" s="870" t="s">
        <v>1891</v>
      </c>
      <c r="B805" s="870">
        <v>14</v>
      </c>
      <c r="C805" s="870">
        <v>1410</v>
      </c>
      <c r="D805" s="870">
        <v>141015</v>
      </c>
      <c r="E805" s="870">
        <v>1410159703</v>
      </c>
      <c r="F805" s="870" t="s">
        <v>4067</v>
      </c>
      <c r="G805" s="870">
        <v>73066546</v>
      </c>
      <c r="H805" s="870">
        <v>0</v>
      </c>
      <c r="I805" s="870">
        <v>73066546</v>
      </c>
      <c r="J805" s="870">
        <v>0</v>
      </c>
      <c r="K805" s="870">
        <v>0</v>
      </c>
      <c r="L805" s="870">
        <v>0</v>
      </c>
      <c r="M805" s="870">
        <v>0</v>
      </c>
      <c r="N805" s="870">
        <v>0</v>
      </c>
      <c r="O805" s="870">
        <v>0</v>
      </c>
      <c r="P805" s="870">
        <v>0</v>
      </c>
      <c r="Q805" s="870">
        <v>0</v>
      </c>
      <c r="R805" s="870">
        <v>0</v>
      </c>
      <c r="S805" s="870">
        <v>0</v>
      </c>
      <c r="T805" s="870">
        <v>0</v>
      </c>
      <c r="U805" s="870">
        <v>0</v>
      </c>
      <c r="V805" s="870">
        <v>0</v>
      </c>
      <c r="W805" s="870">
        <v>0</v>
      </c>
      <c r="X805" s="870">
        <v>0</v>
      </c>
      <c r="Y805" s="870">
        <v>0</v>
      </c>
      <c r="Z805" s="870">
        <v>0</v>
      </c>
      <c r="AA805" s="870">
        <v>0</v>
      </c>
      <c r="AB805" s="870">
        <v>0</v>
      </c>
      <c r="AC805" s="870">
        <v>0</v>
      </c>
      <c r="AD805" s="870">
        <v>0</v>
      </c>
      <c r="AE805" s="870">
        <v>0</v>
      </c>
    </row>
    <row r="806" spans="1:31">
      <c r="A806" s="870" t="s">
        <v>1891</v>
      </c>
      <c r="B806" s="870">
        <v>14</v>
      </c>
      <c r="C806" s="870">
        <v>1410</v>
      </c>
      <c r="D806" s="870">
        <v>141015</v>
      </c>
      <c r="E806" s="870">
        <v>1410159704</v>
      </c>
      <c r="F806" s="870" t="s">
        <v>4068</v>
      </c>
      <c r="G806" s="870">
        <v>489567242</v>
      </c>
      <c r="H806" s="870">
        <v>0</v>
      </c>
      <c r="I806" s="870">
        <v>489567242.26999998</v>
      </c>
      <c r="J806" s="870">
        <v>0.26999998092651367</v>
      </c>
      <c r="K806" s="870">
        <v>0</v>
      </c>
      <c r="L806" s="870">
        <v>0.26999998092651367</v>
      </c>
      <c r="M806" s="870">
        <v>0</v>
      </c>
      <c r="N806" s="870">
        <v>0</v>
      </c>
      <c r="O806" s="870">
        <v>0.26999998092651367</v>
      </c>
      <c r="P806" s="870">
        <v>9.9899992942810059E-2</v>
      </c>
      <c r="Q806" s="870">
        <v>0</v>
      </c>
      <c r="R806" s="870">
        <v>0</v>
      </c>
      <c r="S806" s="870">
        <v>0</v>
      </c>
      <c r="T806" s="870">
        <v>0</v>
      </c>
      <c r="U806" s="870">
        <v>0</v>
      </c>
      <c r="V806" s="870">
        <v>0</v>
      </c>
      <c r="W806" s="870">
        <v>0</v>
      </c>
      <c r="X806" s="870">
        <v>9.9899992942810059E-2</v>
      </c>
      <c r="Y806" s="870">
        <v>0.37</v>
      </c>
      <c r="Z806" s="870">
        <v>9.9899992942810059E-2</v>
      </c>
      <c r="AA806" s="870">
        <v>0</v>
      </c>
      <c r="AB806" s="870">
        <v>9.9899992942810059E-2</v>
      </c>
      <c r="AC806" s="870">
        <v>0</v>
      </c>
      <c r="AD806" s="870">
        <v>0</v>
      </c>
      <c r="AE806" s="870">
        <v>0</v>
      </c>
    </row>
    <row r="807" spans="1:31">
      <c r="A807" s="870" t="s">
        <v>1891</v>
      </c>
      <c r="B807" s="870">
        <v>14</v>
      </c>
      <c r="C807" s="870">
        <v>1410</v>
      </c>
      <c r="D807" s="870">
        <v>141015</v>
      </c>
      <c r="E807" s="870">
        <v>1410159705</v>
      </c>
      <c r="F807" s="870" t="s">
        <v>4069</v>
      </c>
      <c r="G807" s="870">
        <v>78253784127</v>
      </c>
      <c r="H807" s="870">
        <v>0</v>
      </c>
      <c r="I807" s="870">
        <v>78253784127.000015</v>
      </c>
      <c r="J807" s="870">
        <v>0</v>
      </c>
      <c r="K807" s="870">
        <v>0</v>
      </c>
      <c r="L807" s="870">
        <v>0</v>
      </c>
      <c r="M807" s="870">
        <v>0</v>
      </c>
      <c r="N807" s="870">
        <v>0</v>
      </c>
      <c r="O807" s="870">
        <v>0</v>
      </c>
      <c r="P807" s="870">
        <v>0</v>
      </c>
      <c r="Q807" s="870">
        <v>0</v>
      </c>
      <c r="R807" s="870">
        <v>0</v>
      </c>
      <c r="S807" s="870">
        <v>0</v>
      </c>
      <c r="T807" s="870">
        <v>0</v>
      </c>
      <c r="U807" s="870">
        <v>0</v>
      </c>
      <c r="V807" s="870">
        <v>0</v>
      </c>
      <c r="W807" s="870">
        <v>0</v>
      </c>
      <c r="X807" s="870">
        <v>0</v>
      </c>
      <c r="Y807" s="870">
        <v>0</v>
      </c>
      <c r="Z807" s="870">
        <v>0</v>
      </c>
      <c r="AA807" s="870">
        <v>0</v>
      </c>
      <c r="AB807" s="870">
        <v>0</v>
      </c>
      <c r="AC807" s="870">
        <v>0</v>
      </c>
      <c r="AD807" s="870">
        <v>0</v>
      </c>
      <c r="AE807" s="870">
        <v>0</v>
      </c>
    </row>
    <row r="808" spans="1:31">
      <c r="A808" s="870" t="s">
        <v>1891</v>
      </c>
      <c r="B808" s="870">
        <v>14</v>
      </c>
      <c r="C808" s="870">
        <v>1410</v>
      </c>
      <c r="D808" s="870">
        <v>141015</v>
      </c>
      <c r="E808" s="870">
        <v>1410159706</v>
      </c>
      <c r="F808" s="870" t="s">
        <v>716</v>
      </c>
      <c r="G808" s="870">
        <v>200979857</v>
      </c>
      <c r="H808" s="870">
        <v>0</v>
      </c>
      <c r="I808" s="870">
        <v>200979857</v>
      </c>
      <c r="J808" s="870">
        <v>0</v>
      </c>
      <c r="K808" s="870">
        <v>0</v>
      </c>
      <c r="L808" s="870">
        <v>0</v>
      </c>
      <c r="M808" s="870">
        <v>0</v>
      </c>
      <c r="N808" s="870">
        <v>0</v>
      </c>
      <c r="O808" s="870">
        <v>0</v>
      </c>
      <c r="P808" s="870">
        <v>0</v>
      </c>
      <c r="Q808" s="870">
        <v>0</v>
      </c>
      <c r="R808" s="870">
        <v>0</v>
      </c>
      <c r="S808" s="870">
        <v>0</v>
      </c>
      <c r="T808" s="870">
        <v>0</v>
      </c>
      <c r="U808" s="870">
        <v>0</v>
      </c>
      <c r="V808" s="870">
        <v>0</v>
      </c>
      <c r="W808" s="870">
        <v>0</v>
      </c>
      <c r="X808" s="870">
        <v>0</v>
      </c>
      <c r="Y808" s="870">
        <v>0</v>
      </c>
      <c r="Z808" s="870">
        <v>0</v>
      </c>
      <c r="AA808" s="870">
        <v>0</v>
      </c>
      <c r="AB808" s="870">
        <v>0</v>
      </c>
      <c r="AC808" s="870">
        <v>0</v>
      </c>
      <c r="AD808" s="870">
        <v>0</v>
      </c>
      <c r="AE808" s="870">
        <v>0</v>
      </c>
    </row>
    <row r="809" spans="1:31">
      <c r="A809" s="870" t="s">
        <v>1891</v>
      </c>
      <c r="B809" s="870">
        <v>14</v>
      </c>
      <c r="C809" s="870">
        <v>1410</v>
      </c>
      <c r="D809" s="870">
        <v>141015</v>
      </c>
      <c r="E809" s="870">
        <v>1410159707</v>
      </c>
      <c r="F809" s="870" t="s">
        <v>717</v>
      </c>
      <c r="G809" s="870">
        <v>279284245</v>
      </c>
      <c r="H809" s="870">
        <v>0</v>
      </c>
      <c r="I809" s="870">
        <v>279284245</v>
      </c>
      <c r="J809" s="870">
        <v>0</v>
      </c>
      <c r="K809" s="870">
        <v>0</v>
      </c>
      <c r="L809" s="870">
        <v>0</v>
      </c>
      <c r="M809" s="870">
        <v>0</v>
      </c>
      <c r="N809" s="870">
        <v>0</v>
      </c>
      <c r="O809" s="870">
        <v>0</v>
      </c>
      <c r="P809" s="870">
        <v>0</v>
      </c>
      <c r="Q809" s="870">
        <v>0</v>
      </c>
      <c r="R809" s="870">
        <v>0</v>
      </c>
      <c r="S809" s="870">
        <v>0</v>
      </c>
      <c r="T809" s="870">
        <v>0</v>
      </c>
      <c r="U809" s="870">
        <v>0</v>
      </c>
      <c r="V809" s="870">
        <v>0</v>
      </c>
      <c r="W809" s="870">
        <v>0</v>
      </c>
      <c r="X809" s="870">
        <v>0</v>
      </c>
      <c r="Y809" s="870">
        <v>0</v>
      </c>
      <c r="Z809" s="870">
        <v>0</v>
      </c>
      <c r="AA809" s="870">
        <v>0</v>
      </c>
      <c r="AB809" s="870">
        <v>0</v>
      </c>
      <c r="AC809" s="870">
        <v>0</v>
      </c>
      <c r="AD809" s="870">
        <v>0</v>
      </c>
      <c r="AE809" s="870">
        <v>0</v>
      </c>
    </row>
    <row r="810" spans="1:31">
      <c r="A810" s="870" t="s">
        <v>1852</v>
      </c>
      <c r="B810" s="870">
        <v>14</v>
      </c>
      <c r="C810" s="870">
        <v>1410</v>
      </c>
      <c r="D810" s="870">
        <v>141015</v>
      </c>
      <c r="E810" s="870">
        <v>1410159718</v>
      </c>
      <c r="F810" s="870" t="s">
        <v>4070</v>
      </c>
      <c r="G810" s="870">
        <v>0</v>
      </c>
      <c r="H810" s="870">
        <v>0</v>
      </c>
      <c r="I810" s="870">
        <v>0</v>
      </c>
      <c r="J810" s="870">
        <v>0</v>
      </c>
      <c r="K810" s="870">
        <v>0</v>
      </c>
      <c r="L810" s="870">
        <v>0</v>
      </c>
      <c r="M810" s="870">
        <v>0</v>
      </c>
      <c r="N810" s="870">
        <v>0</v>
      </c>
      <c r="O810" s="870">
        <v>0</v>
      </c>
      <c r="P810" s="870">
        <v>0</v>
      </c>
      <c r="Q810" s="870">
        <v>0</v>
      </c>
      <c r="R810" s="870">
        <v>0</v>
      </c>
      <c r="S810" s="870">
        <v>0</v>
      </c>
      <c r="T810" s="870">
        <v>0</v>
      </c>
      <c r="U810" s="870">
        <v>0</v>
      </c>
      <c r="V810" s="870">
        <v>0</v>
      </c>
      <c r="W810" s="870">
        <v>0</v>
      </c>
      <c r="X810" s="870">
        <v>0</v>
      </c>
      <c r="Y810" s="870">
        <v>0</v>
      </c>
      <c r="Z810" s="870">
        <v>0</v>
      </c>
      <c r="AA810" s="870">
        <v>0</v>
      </c>
      <c r="AB810" s="870">
        <v>0</v>
      </c>
      <c r="AC810" s="870">
        <v>0</v>
      </c>
      <c r="AD810" s="870">
        <v>0</v>
      </c>
      <c r="AE810" s="870">
        <v>0</v>
      </c>
    </row>
    <row r="811" spans="1:31">
      <c r="A811" s="870" t="s">
        <v>1891</v>
      </c>
      <c r="B811" s="870">
        <v>14</v>
      </c>
      <c r="C811" s="870">
        <v>1410</v>
      </c>
      <c r="D811" s="870">
        <v>141015</v>
      </c>
      <c r="E811" s="870">
        <v>1410159720</v>
      </c>
      <c r="F811" s="870" t="s">
        <v>4071</v>
      </c>
      <c r="G811" s="870">
        <v>530195683</v>
      </c>
      <c r="H811" s="870">
        <v>0</v>
      </c>
      <c r="I811" s="870">
        <v>530195682.5</v>
      </c>
      <c r="J811" s="870">
        <v>-0.5</v>
      </c>
      <c r="K811" s="870">
        <v>0</v>
      </c>
      <c r="L811" s="870">
        <v>0</v>
      </c>
      <c r="M811" s="870">
        <v>-0.5</v>
      </c>
      <c r="N811" s="870">
        <v>0</v>
      </c>
      <c r="O811" s="870">
        <v>-0.5</v>
      </c>
      <c r="P811" s="870">
        <v>-0.185</v>
      </c>
      <c r="Q811" s="870">
        <v>0</v>
      </c>
      <c r="R811" s="870">
        <v>0</v>
      </c>
      <c r="S811" s="870">
        <v>0</v>
      </c>
      <c r="T811" s="870">
        <v>0</v>
      </c>
      <c r="U811" s="870">
        <v>0</v>
      </c>
      <c r="V811" s="870">
        <v>0</v>
      </c>
      <c r="W811" s="870">
        <v>0</v>
      </c>
      <c r="X811" s="870">
        <v>-0.185</v>
      </c>
      <c r="Y811" s="870">
        <v>0.37</v>
      </c>
      <c r="Z811" s="870">
        <v>0</v>
      </c>
      <c r="AA811" s="870">
        <v>-0.185</v>
      </c>
      <c r="AB811" s="870">
        <v>0</v>
      </c>
      <c r="AC811" s="870">
        <v>-0.185</v>
      </c>
      <c r="AD811" s="870">
        <v>0</v>
      </c>
      <c r="AE811" s="870">
        <v>0</v>
      </c>
    </row>
    <row r="812" spans="1:31">
      <c r="A812" s="870" t="s">
        <v>1891</v>
      </c>
      <c r="B812" s="870">
        <v>14</v>
      </c>
      <c r="C812" s="870">
        <v>1410</v>
      </c>
      <c r="D812" s="870">
        <v>141015</v>
      </c>
      <c r="E812" s="870">
        <v>1410159721</v>
      </c>
      <c r="F812" s="870" t="s">
        <v>4072</v>
      </c>
      <c r="G812" s="870">
        <v>319336472</v>
      </c>
      <c r="H812" s="870">
        <v>0</v>
      </c>
      <c r="I812" s="870">
        <v>319336472.10000002</v>
      </c>
      <c r="J812" s="870">
        <v>0.10000002384185791</v>
      </c>
      <c r="K812" s="870">
        <v>0</v>
      </c>
      <c r="L812" s="870">
        <v>0.10000002384185791</v>
      </c>
      <c r="M812" s="870">
        <v>0</v>
      </c>
      <c r="N812" s="870">
        <v>0</v>
      </c>
      <c r="O812" s="870">
        <v>0.10000002384185791</v>
      </c>
      <c r="P812" s="870">
        <v>3.7000008821487428E-2</v>
      </c>
      <c r="Q812" s="870">
        <v>0</v>
      </c>
      <c r="R812" s="870">
        <v>0</v>
      </c>
      <c r="S812" s="870">
        <v>0</v>
      </c>
      <c r="T812" s="870">
        <v>0</v>
      </c>
      <c r="U812" s="870">
        <v>0</v>
      </c>
      <c r="V812" s="870">
        <v>0</v>
      </c>
      <c r="W812" s="870">
        <v>0</v>
      </c>
      <c r="X812" s="870">
        <v>3.7000008821487428E-2</v>
      </c>
      <c r="Y812" s="870">
        <v>0.37</v>
      </c>
      <c r="Z812" s="870">
        <v>3.7000008821487428E-2</v>
      </c>
      <c r="AA812" s="870">
        <v>0</v>
      </c>
      <c r="AB812" s="870">
        <v>3.7000008821487428E-2</v>
      </c>
      <c r="AC812" s="870">
        <v>0</v>
      </c>
      <c r="AD812" s="870">
        <v>0</v>
      </c>
      <c r="AE812" s="870">
        <v>0</v>
      </c>
    </row>
    <row r="813" spans="1:31">
      <c r="A813" s="870" t="s">
        <v>1891</v>
      </c>
      <c r="B813" s="870">
        <v>14</v>
      </c>
      <c r="C813" s="870">
        <v>1410</v>
      </c>
      <c r="D813" s="870">
        <v>141015</v>
      </c>
      <c r="E813" s="870">
        <v>1410159722</v>
      </c>
      <c r="F813" s="870" t="s">
        <v>718</v>
      </c>
      <c r="G813" s="870">
        <v>3409067</v>
      </c>
      <c r="H813" s="870">
        <v>0</v>
      </c>
      <c r="I813" s="870">
        <v>3409067</v>
      </c>
      <c r="J813" s="870">
        <v>0</v>
      </c>
      <c r="K813" s="870">
        <v>0</v>
      </c>
      <c r="L813" s="870">
        <v>0</v>
      </c>
      <c r="M813" s="870">
        <v>0</v>
      </c>
      <c r="N813" s="870">
        <v>0</v>
      </c>
      <c r="O813" s="870">
        <v>0</v>
      </c>
      <c r="P813" s="870">
        <v>0</v>
      </c>
      <c r="Q813" s="870">
        <v>0</v>
      </c>
      <c r="R813" s="870">
        <v>0</v>
      </c>
      <c r="S813" s="870">
        <v>0</v>
      </c>
      <c r="T813" s="870">
        <v>0</v>
      </c>
      <c r="U813" s="870">
        <v>0</v>
      </c>
      <c r="V813" s="870">
        <v>0</v>
      </c>
      <c r="W813" s="870">
        <v>0</v>
      </c>
      <c r="X813" s="870">
        <v>0</v>
      </c>
      <c r="Y813" s="870">
        <v>0</v>
      </c>
      <c r="Z813" s="870">
        <v>0</v>
      </c>
      <c r="AA813" s="870">
        <v>0</v>
      </c>
      <c r="AB813" s="870">
        <v>0</v>
      </c>
      <c r="AC813" s="870">
        <v>0</v>
      </c>
      <c r="AD813" s="870">
        <v>0</v>
      </c>
      <c r="AE813" s="870">
        <v>0</v>
      </c>
    </row>
    <row r="814" spans="1:31">
      <c r="A814" s="870" t="s">
        <v>1852</v>
      </c>
      <c r="B814" s="870">
        <v>14</v>
      </c>
      <c r="C814" s="870">
        <v>1410</v>
      </c>
      <c r="D814" s="870">
        <v>141015</v>
      </c>
      <c r="E814" s="870">
        <v>1410159723</v>
      </c>
      <c r="F814" s="870" t="s">
        <v>4073</v>
      </c>
      <c r="G814" s="870">
        <v>11515577</v>
      </c>
      <c r="H814" s="870">
        <v>0</v>
      </c>
      <c r="I814" s="870">
        <v>11515577</v>
      </c>
      <c r="J814" s="870">
        <v>0</v>
      </c>
      <c r="K814" s="870">
        <v>0</v>
      </c>
      <c r="L814" s="870">
        <v>0</v>
      </c>
      <c r="M814" s="870">
        <v>0</v>
      </c>
      <c r="N814" s="870">
        <v>0</v>
      </c>
      <c r="O814" s="870">
        <v>0</v>
      </c>
      <c r="P814" s="870">
        <v>0</v>
      </c>
      <c r="Q814" s="870">
        <v>0</v>
      </c>
      <c r="R814" s="870">
        <v>0</v>
      </c>
      <c r="S814" s="870">
        <v>0</v>
      </c>
      <c r="T814" s="870">
        <v>0</v>
      </c>
      <c r="U814" s="870">
        <v>0</v>
      </c>
      <c r="V814" s="870">
        <v>0</v>
      </c>
      <c r="W814" s="870">
        <v>0</v>
      </c>
      <c r="X814" s="870">
        <v>0</v>
      </c>
      <c r="Y814" s="870">
        <v>0</v>
      </c>
      <c r="Z814" s="870">
        <v>0</v>
      </c>
      <c r="AA814" s="870">
        <v>0</v>
      </c>
      <c r="AB814" s="870">
        <v>0</v>
      </c>
      <c r="AC814" s="870">
        <v>0</v>
      </c>
      <c r="AD814" s="870">
        <v>0</v>
      </c>
      <c r="AE814" s="870">
        <v>0</v>
      </c>
    </row>
    <row r="815" spans="1:31">
      <c r="A815" s="870" t="s">
        <v>1891</v>
      </c>
      <c r="B815" s="870">
        <v>14</v>
      </c>
      <c r="C815" s="870">
        <v>1410</v>
      </c>
      <c r="D815" s="870">
        <v>141015</v>
      </c>
      <c r="E815" s="870">
        <v>1410159724</v>
      </c>
      <c r="F815" s="870" t="s">
        <v>4074</v>
      </c>
      <c r="G815" s="870">
        <v>120148001</v>
      </c>
      <c r="H815" s="870">
        <v>0</v>
      </c>
      <c r="I815" s="870">
        <v>120148000.73</v>
      </c>
      <c r="J815" s="870">
        <v>-0.26999999582767487</v>
      </c>
      <c r="K815" s="870">
        <v>0</v>
      </c>
      <c r="L815" s="870">
        <v>0</v>
      </c>
      <c r="M815" s="870">
        <v>-0.26999999582767487</v>
      </c>
      <c r="N815" s="870">
        <v>0</v>
      </c>
      <c r="O815" s="870">
        <v>-0.26999999582767487</v>
      </c>
      <c r="P815" s="870">
        <v>-9.9899998456239703E-2</v>
      </c>
      <c r="Q815" s="870">
        <v>0</v>
      </c>
      <c r="R815" s="870">
        <v>0</v>
      </c>
      <c r="S815" s="870">
        <v>0</v>
      </c>
      <c r="T815" s="870">
        <v>0</v>
      </c>
      <c r="U815" s="870">
        <v>0</v>
      </c>
      <c r="V815" s="870">
        <v>0</v>
      </c>
      <c r="W815" s="870">
        <v>0</v>
      </c>
      <c r="X815" s="870">
        <v>-9.9899998456239703E-2</v>
      </c>
      <c r="Y815" s="870">
        <v>0.37</v>
      </c>
      <c r="Z815" s="870">
        <v>0</v>
      </c>
      <c r="AA815" s="870">
        <v>-9.9899998456239703E-2</v>
      </c>
      <c r="AB815" s="870">
        <v>0</v>
      </c>
      <c r="AC815" s="870">
        <v>-9.9899998456239703E-2</v>
      </c>
      <c r="AD815" s="870">
        <v>0</v>
      </c>
      <c r="AE815" s="870">
        <v>0</v>
      </c>
    </row>
    <row r="816" spans="1:31">
      <c r="A816" s="870" t="s">
        <v>1852</v>
      </c>
      <c r="B816" s="870">
        <v>14</v>
      </c>
      <c r="C816" s="870">
        <v>1410</v>
      </c>
      <c r="D816" s="870">
        <v>141015</v>
      </c>
      <c r="E816" s="870">
        <v>1410159728</v>
      </c>
      <c r="F816" s="870" t="s">
        <v>719</v>
      </c>
      <c r="G816" s="870">
        <v>35985714238</v>
      </c>
      <c r="H816" s="870">
        <v>0</v>
      </c>
      <c r="I816" s="870">
        <v>35987085266</v>
      </c>
      <c r="J816" s="870">
        <v>1371028</v>
      </c>
      <c r="K816" s="870">
        <v>0</v>
      </c>
      <c r="L816" s="870">
        <v>1371028</v>
      </c>
      <c r="M816" s="870">
        <v>0</v>
      </c>
      <c r="N816" s="870">
        <v>0</v>
      </c>
      <c r="O816" s="870">
        <v>1371028</v>
      </c>
      <c r="P816" s="870">
        <v>507280.36</v>
      </c>
      <c r="Q816" s="870">
        <v>0</v>
      </c>
      <c r="R816" s="870">
        <v>0</v>
      </c>
      <c r="S816" s="870">
        <v>0</v>
      </c>
      <c r="T816" s="870">
        <v>0</v>
      </c>
      <c r="U816" s="870">
        <v>0</v>
      </c>
      <c r="V816" s="870">
        <v>0</v>
      </c>
      <c r="W816" s="870">
        <v>0</v>
      </c>
      <c r="X816" s="870">
        <v>507280.36</v>
      </c>
      <c r="Y816" s="870">
        <v>0.37</v>
      </c>
      <c r="Z816" s="870">
        <v>507280.36</v>
      </c>
      <c r="AA816" s="870">
        <v>0</v>
      </c>
      <c r="AB816" s="870">
        <v>507280.36</v>
      </c>
      <c r="AC816" s="870">
        <v>0</v>
      </c>
      <c r="AD816" s="870">
        <v>0</v>
      </c>
      <c r="AE816" s="870">
        <v>0</v>
      </c>
    </row>
    <row r="817" spans="1:31">
      <c r="A817" s="870" t="s">
        <v>1891</v>
      </c>
      <c r="B817" s="870">
        <v>14</v>
      </c>
      <c r="C817" s="870">
        <v>1410</v>
      </c>
      <c r="D817" s="870">
        <v>141015</v>
      </c>
      <c r="E817" s="870">
        <v>1410159741</v>
      </c>
      <c r="F817" s="870" t="s">
        <v>4711</v>
      </c>
      <c r="G817" s="870">
        <v>2884514692</v>
      </c>
      <c r="H817" s="870">
        <v>0</v>
      </c>
      <c r="I817" s="870">
        <v>0</v>
      </c>
      <c r="J817" s="870">
        <v>-2884514692</v>
      </c>
      <c r="K817" s="870">
        <v>0</v>
      </c>
      <c r="L817" s="870">
        <v>0</v>
      </c>
      <c r="M817" s="870">
        <v>-2884514692</v>
      </c>
      <c r="N817" s="870">
        <v>0</v>
      </c>
      <c r="O817" s="870">
        <v>-2884514692</v>
      </c>
      <c r="P817" s="870">
        <v>-1067270436.04</v>
      </c>
      <c r="Q817" s="870">
        <v>0</v>
      </c>
      <c r="R817" s="870">
        <v>0</v>
      </c>
      <c r="S817" s="870">
        <v>0</v>
      </c>
      <c r="T817" s="870">
        <v>0</v>
      </c>
      <c r="U817" s="870">
        <v>0</v>
      </c>
      <c r="V817" s="870">
        <v>0</v>
      </c>
      <c r="W817" s="870">
        <v>0</v>
      </c>
      <c r="X817" s="870">
        <v>-1067270436.04</v>
      </c>
      <c r="Y817" s="870">
        <v>0.37</v>
      </c>
      <c r="Z817" s="870">
        <v>0</v>
      </c>
      <c r="AA817" s="870">
        <v>-1067270436.04</v>
      </c>
      <c r="AB817" s="870">
        <v>0</v>
      </c>
      <c r="AC817" s="870">
        <v>-1067270436.04</v>
      </c>
      <c r="AD817" s="870">
        <v>0</v>
      </c>
      <c r="AE817" s="870">
        <v>0</v>
      </c>
    </row>
    <row r="818" spans="1:31">
      <c r="A818" s="870" t="s">
        <v>1891</v>
      </c>
      <c r="B818" s="870">
        <v>14</v>
      </c>
      <c r="C818" s="870">
        <v>1410</v>
      </c>
      <c r="D818" s="870">
        <v>141015</v>
      </c>
      <c r="E818" s="870">
        <v>1410159742</v>
      </c>
      <c r="F818" s="870" t="s">
        <v>4712</v>
      </c>
      <c r="G818" s="870">
        <v>1701486457</v>
      </c>
      <c r="H818" s="870">
        <v>0</v>
      </c>
      <c r="I818" s="870">
        <v>0</v>
      </c>
      <c r="J818" s="870">
        <v>-1701486457</v>
      </c>
      <c r="K818" s="870">
        <v>0</v>
      </c>
      <c r="L818" s="870">
        <v>0</v>
      </c>
      <c r="M818" s="870">
        <v>-1701486457</v>
      </c>
      <c r="N818" s="870">
        <v>0</v>
      </c>
      <c r="O818" s="870">
        <v>-1701486457</v>
      </c>
      <c r="P818" s="870">
        <v>-629549989.09000003</v>
      </c>
      <c r="Q818" s="870">
        <v>0</v>
      </c>
      <c r="R818" s="870">
        <v>0</v>
      </c>
      <c r="S818" s="870">
        <v>0</v>
      </c>
      <c r="T818" s="870">
        <v>0</v>
      </c>
      <c r="U818" s="870">
        <v>0</v>
      </c>
      <c r="V818" s="870">
        <v>0</v>
      </c>
      <c r="W818" s="870">
        <v>0</v>
      </c>
      <c r="X818" s="870">
        <v>-629549989.09000003</v>
      </c>
      <c r="Y818" s="870">
        <v>0.37</v>
      </c>
      <c r="Z818" s="870">
        <v>0</v>
      </c>
      <c r="AA818" s="870">
        <v>-629549989.09000003</v>
      </c>
      <c r="AB818" s="870">
        <v>0</v>
      </c>
      <c r="AC818" s="870">
        <v>-629549989.09000003</v>
      </c>
      <c r="AD818" s="870">
        <v>0</v>
      </c>
      <c r="AE818" s="870">
        <v>0</v>
      </c>
    </row>
    <row r="819" spans="1:31">
      <c r="A819" s="870" t="s">
        <v>1891</v>
      </c>
      <c r="B819" s="870">
        <v>14</v>
      </c>
      <c r="C819" s="870">
        <v>1410</v>
      </c>
      <c r="D819" s="870">
        <v>141015</v>
      </c>
      <c r="E819" s="870">
        <v>1410159745</v>
      </c>
      <c r="F819" s="870" t="s">
        <v>4713</v>
      </c>
      <c r="G819" s="870">
        <v>82578712</v>
      </c>
      <c r="H819" s="870">
        <v>0</v>
      </c>
      <c r="I819" s="870">
        <v>0</v>
      </c>
      <c r="J819" s="870">
        <v>-82578712</v>
      </c>
      <c r="K819" s="870">
        <v>0</v>
      </c>
      <c r="L819" s="870">
        <v>0</v>
      </c>
      <c r="M819" s="870">
        <v>-82578712</v>
      </c>
      <c r="N819" s="870">
        <v>0</v>
      </c>
      <c r="O819" s="870">
        <v>-82578712</v>
      </c>
      <c r="P819" s="870">
        <v>-30554123.440000001</v>
      </c>
      <c r="Q819" s="870">
        <v>0</v>
      </c>
      <c r="R819" s="870">
        <v>0</v>
      </c>
      <c r="S819" s="870">
        <v>0</v>
      </c>
      <c r="T819" s="870">
        <v>0</v>
      </c>
      <c r="U819" s="870">
        <v>0</v>
      </c>
      <c r="V819" s="870">
        <v>0</v>
      </c>
      <c r="W819" s="870">
        <v>0</v>
      </c>
      <c r="X819" s="870">
        <v>-30554123.440000001</v>
      </c>
      <c r="Y819" s="870">
        <v>0.37</v>
      </c>
      <c r="Z819" s="870">
        <v>0</v>
      </c>
      <c r="AA819" s="870">
        <v>-30554123.440000001</v>
      </c>
      <c r="AB819" s="870">
        <v>0</v>
      </c>
      <c r="AC819" s="870">
        <v>-30554123.440000001</v>
      </c>
      <c r="AD819" s="870">
        <v>0</v>
      </c>
      <c r="AE819" s="870">
        <v>0</v>
      </c>
    </row>
    <row r="820" spans="1:31">
      <c r="A820" s="870" t="s">
        <v>1891</v>
      </c>
      <c r="B820" s="870">
        <v>14</v>
      </c>
      <c r="C820" s="870">
        <v>1410</v>
      </c>
      <c r="D820" s="870">
        <v>141015</v>
      </c>
      <c r="E820" s="870">
        <v>1410159746</v>
      </c>
      <c r="F820" s="870" t="s">
        <v>4714</v>
      </c>
      <c r="G820" s="870">
        <v>3059974102</v>
      </c>
      <c r="H820" s="870">
        <v>0</v>
      </c>
      <c r="I820" s="870">
        <v>0</v>
      </c>
      <c r="J820" s="870">
        <v>-3059974102</v>
      </c>
      <c r="K820" s="870">
        <v>0</v>
      </c>
      <c r="L820" s="870">
        <v>0</v>
      </c>
      <c r="M820" s="870">
        <v>-3059974102</v>
      </c>
      <c r="N820" s="870">
        <v>0</v>
      </c>
      <c r="O820" s="870">
        <v>-3059974102</v>
      </c>
      <c r="P820" s="870">
        <v>-1132190417.74</v>
      </c>
      <c r="Q820" s="870">
        <v>0</v>
      </c>
      <c r="R820" s="870">
        <v>0</v>
      </c>
      <c r="S820" s="870">
        <v>0</v>
      </c>
      <c r="T820" s="870">
        <v>0</v>
      </c>
      <c r="U820" s="870">
        <v>0</v>
      </c>
      <c r="V820" s="870">
        <v>0</v>
      </c>
      <c r="W820" s="870">
        <v>0</v>
      </c>
      <c r="X820" s="870">
        <v>-1132190417.74</v>
      </c>
      <c r="Y820" s="870">
        <v>0.37</v>
      </c>
      <c r="Z820" s="870">
        <v>0</v>
      </c>
      <c r="AA820" s="870">
        <v>-1132190417.74</v>
      </c>
      <c r="AB820" s="870">
        <v>0</v>
      </c>
      <c r="AC820" s="870">
        <v>-1132190417.74</v>
      </c>
      <c r="AD820" s="870">
        <v>0</v>
      </c>
      <c r="AE820" s="870">
        <v>0</v>
      </c>
    </row>
    <row r="821" spans="1:31">
      <c r="A821" s="870" t="s">
        <v>1852</v>
      </c>
      <c r="B821" s="870">
        <v>14</v>
      </c>
      <c r="C821" s="870">
        <v>1410</v>
      </c>
      <c r="D821" s="870">
        <v>141015</v>
      </c>
      <c r="E821" s="870">
        <v>1410159800</v>
      </c>
      <c r="F821" s="870" t="s">
        <v>4063</v>
      </c>
      <c r="G821" s="870">
        <v>-582057966</v>
      </c>
      <c r="H821" s="870">
        <v>0</v>
      </c>
      <c r="I821" s="870">
        <v>-582057965.63</v>
      </c>
      <c r="J821" s="870">
        <v>0.37000000476837158</v>
      </c>
      <c r="K821" s="870">
        <v>0</v>
      </c>
      <c r="L821" s="870">
        <v>0.37000000476837158</v>
      </c>
      <c r="M821" s="870">
        <v>0</v>
      </c>
      <c r="N821" s="870">
        <v>0</v>
      </c>
      <c r="O821" s="870">
        <v>0.37000000476837158</v>
      </c>
      <c r="P821" s="870">
        <v>0.13690000176429748</v>
      </c>
      <c r="Q821" s="870">
        <v>0</v>
      </c>
      <c r="R821" s="870">
        <v>0</v>
      </c>
      <c r="S821" s="870">
        <v>0</v>
      </c>
      <c r="T821" s="870">
        <v>0</v>
      </c>
      <c r="U821" s="870">
        <v>0</v>
      </c>
      <c r="V821" s="870">
        <v>0</v>
      </c>
      <c r="W821" s="870">
        <v>0</v>
      </c>
      <c r="X821" s="870">
        <v>0.13690000176429748</v>
      </c>
      <c r="Y821" s="870">
        <v>0.37</v>
      </c>
      <c r="Z821" s="870">
        <v>0.13690000176429748</v>
      </c>
      <c r="AA821" s="870">
        <v>0</v>
      </c>
      <c r="AB821" s="870">
        <v>0.13690000176429748</v>
      </c>
      <c r="AC821" s="870">
        <v>0</v>
      </c>
      <c r="AD821" s="870">
        <v>0</v>
      </c>
      <c r="AE821" s="870">
        <v>0</v>
      </c>
    </row>
    <row r="822" spans="1:31">
      <c r="A822" s="870" t="s">
        <v>1852</v>
      </c>
      <c r="B822" s="870">
        <v>14</v>
      </c>
      <c r="C822" s="870">
        <v>1410</v>
      </c>
      <c r="D822" s="870">
        <v>141015</v>
      </c>
      <c r="E822" s="870">
        <v>1410159801</v>
      </c>
      <c r="F822" s="870" t="s">
        <v>720</v>
      </c>
      <c r="G822" s="870">
        <v>476001935</v>
      </c>
      <c r="H822" s="870">
        <v>0</v>
      </c>
      <c r="I822" s="870">
        <v>476001934.56</v>
      </c>
      <c r="J822" s="870">
        <v>-0.43999999761581421</v>
      </c>
      <c r="K822" s="870">
        <v>0</v>
      </c>
      <c r="L822" s="870">
        <v>0</v>
      </c>
      <c r="M822" s="870">
        <v>-0.43999999761581421</v>
      </c>
      <c r="N822" s="870">
        <v>0</v>
      </c>
      <c r="O822" s="870">
        <v>-0.43999999761581421</v>
      </c>
      <c r="P822" s="870">
        <v>-0.16279999911785126</v>
      </c>
      <c r="Q822" s="870">
        <v>0</v>
      </c>
      <c r="R822" s="870">
        <v>0</v>
      </c>
      <c r="S822" s="870">
        <v>0</v>
      </c>
      <c r="T822" s="870">
        <v>0</v>
      </c>
      <c r="U822" s="870">
        <v>0</v>
      </c>
      <c r="V822" s="870">
        <v>0</v>
      </c>
      <c r="W822" s="870">
        <v>0</v>
      </c>
      <c r="X822" s="870">
        <v>-0.16279999911785126</v>
      </c>
      <c r="Y822" s="870">
        <v>0.37</v>
      </c>
      <c r="Z822" s="870">
        <v>0</v>
      </c>
      <c r="AA822" s="870">
        <v>-0.16279999911785126</v>
      </c>
      <c r="AB822" s="870">
        <v>0</v>
      </c>
      <c r="AC822" s="870">
        <v>-0.16279999911785126</v>
      </c>
      <c r="AD822" s="870">
        <v>0</v>
      </c>
      <c r="AE822" s="870">
        <v>0</v>
      </c>
    </row>
    <row r="823" spans="1:31">
      <c r="A823" s="870" t="s">
        <v>1852</v>
      </c>
      <c r="B823" s="870">
        <v>14</v>
      </c>
      <c r="C823" s="870">
        <v>1410</v>
      </c>
      <c r="D823" s="870">
        <v>141015</v>
      </c>
      <c r="E823" s="870">
        <v>1410159802</v>
      </c>
      <c r="F823" s="870" t="s">
        <v>705</v>
      </c>
      <c r="G823" s="870">
        <v>-24899245490</v>
      </c>
      <c r="H823" s="870">
        <v>0</v>
      </c>
      <c r="I823" s="870">
        <v>-24899245490.169998</v>
      </c>
      <c r="J823" s="870">
        <v>-0.1699981689453125</v>
      </c>
      <c r="K823" s="870">
        <v>0</v>
      </c>
      <c r="L823" s="870">
        <v>0</v>
      </c>
      <c r="M823" s="870">
        <v>-0.1699981689453125</v>
      </c>
      <c r="N823" s="870">
        <v>0</v>
      </c>
      <c r="O823" s="870">
        <v>-0.1699981689453125</v>
      </c>
      <c r="P823" s="870">
        <v>-6.2899322509765626E-2</v>
      </c>
      <c r="Q823" s="870">
        <v>0</v>
      </c>
      <c r="R823" s="870">
        <v>0</v>
      </c>
      <c r="S823" s="870">
        <v>0</v>
      </c>
      <c r="T823" s="870">
        <v>0</v>
      </c>
      <c r="U823" s="870">
        <v>0</v>
      </c>
      <c r="V823" s="870">
        <v>0</v>
      </c>
      <c r="W823" s="870">
        <v>0</v>
      </c>
      <c r="X823" s="870">
        <v>-6.2899322509765626E-2</v>
      </c>
      <c r="Y823" s="870">
        <v>0.37</v>
      </c>
      <c r="Z823" s="870">
        <v>0</v>
      </c>
      <c r="AA823" s="870">
        <v>-6.2899322509765626E-2</v>
      </c>
      <c r="AB823" s="870">
        <v>0</v>
      </c>
      <c r="AC823" s="870">
        <v>-6.2899322509765626E-2</v>
      </c>
      <c r="AD823" s="870">
        <v>0</v>
      </c>
      <c r="AE823" s="870">
        <v>0</v>
      </c>
    </row>
    <row r="824" spans="1:31">
      <c r="A824" s="870" t="s">
        <v>1852</v>
      </c>
      <c r="B824" s="870">
        <v>14</v>
      </c>
      <c r="C824" s="870">
        <v>1410</v>
      </c>
      <c r="D824" s="870">
        <v>141015</v>
      </c>
      <c r="E824" s="870">
        <v>1410159803</v>
      </c>
      <c r="F824" s="870" t="s">
        <v>706</v>
      </c>
      <c r="G824" s="870">
        <v>-691638086</v>
      </c>
      <c r="H824" s="870">
        <v>0</v>
      </c>
      <c r="I824" s="870">
        <v>-691638086</v>
      </c>
      <c r="J824" s="870">
        <v>0</v>
      </c>
      <c r="K824" s="870">
        <v>0</v>
      </c>
      <c r="L824" s="870">
        <v>0</v>
      </c>
      <c r="M824" s="870">
        <v>0</v>
      </c>
      <c r="N824" s="870">
        <v>0</v>
      </c>
      <c r="O824" s="870">
        <v>0</v>
      </c>
      <c r="P824" s="870">
        <v>0</v>
      </c>
      <c r="Q824" s="870">
        <v>0</v>
      </c>
      <c r="R824" s="870">
        <v>0</v>
      </c>
      <c r="S824" s="870">
        <v>0</v>
      </c>
      <c r="T824" s="870">
        <v>0</v>
      </c>
      <c r="U824" s="870">
        <v>0</v>
      </c>
      <c r="V824" s="870">
        <v>0</v>
      </c>
      <c r="W824" s="870">
        <v>0</v>
      </c>
      <c r="X824" s="870">
        <v>0</v>
      </c>
      <c r="Y824" s="870">
        <v>0</v>
      </c>
      <c r="Z824" s="870">
        <v>0</v>
      </c>
      <c r="AA824" s="870">
        <v>0</v>
      </c>
      <c r="AB824" s="870">
        <v>0</v>
      </c>
      <c r="AC824" s="870">
        <v>0</v>
      </c>
      <c r="AD824" s="870">
        <v>0</v>
      </c>
      <c r="AE824" s="870">
        <v>0</v>
      </c>
    </row>
    <row r="825" spans="1:31">
      <c r="A825" s="870" t="s">
        <v>1852</v>
      </c>
      <c r="B825" s="870">
        <v>14</v>
      </c>
      <c r="C825" s="870">
        <v>1410</v>
      </c>
      <c r="D825" s="870">
        <v>141015</v>
      </c>
      <c r="E825" s="870">
        <v>1410159805</v>
      </c>
      <c r="F825" s="870" t="s">
        <v>712</v>
      </c>
      <c r="G825" s="870">
        <v>21030765445</v>
      </c>
      <c r="H825" s="870">
        <v>0</v>
      </c>
      <c r="I825" s="870">
        <v>21030765445.209999</v>
      </c>
      <c r="J825" s="870">
        <v>0.20999908447265625</v>
      </c>
      <c r="K825" s="870">
        <v>0</v>
      </c>
      <c r="L825" s="870">
        <v>0.20999908447265625</v>
      </c>
      <c r="M825" s="870">
        <v>0</v>
      </c>
      <c r="N825" s="870">
        <v>0</v>
      </c>
      <c r="O825" s="870">
        <v>0.20999908447265625</v>
      </c>
      <c r="P825" s="870">
        <v>7.7699661254882813E-2</v>
      </c>
      <c r="Q825" s="870">
        <v>0</v>
      </c>
      <c r="R825" s="870">
        <v>0</v>
      </c>
      <c r="S825" s="870">
        <v>0</v>
      </c>
      <c r="T825" s="870">
        <v>0</v>
      </c>
      <c r="U825" s="870">
        <v>0</v>
      </c>
      <c r="V825" s="870">
        <v>0</v>
      </c>
      <c r="W825" s="870">
        <v>0</v>
      </c>
      <c r="X825" s="870">
        <v>7.7699661254882813E-2</v>
      </c>
      <c r="Y825" s="870">
        <v>0.37</v>
      </c>
      <c r="Z825" s="870">
        <v>7.7699661254882813E-2</v>
      </c>
      <c r="AA825" s="870">
        <v>0</v>
      </c>
      <c r="AB825" s="870">
        <v>7.7699661254882813E-2</v>
      </c>
      <c r="AC825" s="870">
        <v>0</v>
      </c>
      <c r="AD825" s="870">
        <v>0</v>
      </c>
      <c r="AE825" s="870">
        <v>0</v>
      </c>
    </row>
    <row r="826" spans="1:31">
      <c r="A826" s="870" t="s">
        <v>1891</v>
      </c>
      <c r="B826" s="870">
        <v>14</v>
      </c>
      <c r="C826" s="870">
        <v>1410</v>
      </c>
      <c r="D826" s="870">
        <v>141015</v>
      </c>
      <c r="E826" s="870">
        <v>1410159806</v>
      </c>
      <c r="F826" s="870" t="s">
        <v>713</v>
      </c>
      <c r="G826" s="870">
        <v>-359320955</v>
      </c>
      <c r="H826" s="870">
        <v>0</v>
      </c>
      <c r="I826" s="870">
        <v>-359320955.38999999</v>
      </c>
      <c r="J826" s="870">
        <v>-0.38999998569488525</v>
      </c>
      <c r="K826" s="870">
        <v>0</v>
      </c>
      <c r="L826" s="870">
        <v>0</v>
      </c>
      <c r="M826" s="870">
        <v>-0.38999998569488525</v>
      </c>
      <c r="N826" s="870">
        <v>0</v>
      </c>
      <c r="O826" s="870">
        <v>-0.38999998569488525</v>
      </c>
      <c r="P826" s="870">
        <v>-0.14429999470710755</v>
      </c>
      <c r="Q826" s="870">
        <v>0</v>
      </c>
      <c r="R826" s="870">
        <v>0</v>
      </c>
      <c r="S826" s="870">
        <v>0</v>
      </c>
      <c r="T826" s="870">
        <v>0</v>
      </c>
      <c r="U826" s="870">
        <v>0</v>
      </c>
      <c r="V826" s="870">
        <v>0</v>
      </c>
      <c r="W826" s="870">
        <v>0</v>
      </c>
      <c r="X826" s="870">
        <v>-0.14429999470710755</v>
      </c>
      <c r="Y826" s="870">
        <v>0.37000000000000005</v>
      </c>
      <c r="Z826" s="870">
        <v>0</v>
      </c>
      <c r="AA826" s="870">
        <v>-0.14429999470710755</v>
      </c>
      <c r="AB826" s="870">
        <v>0</v>
      </c>
      <c r="AC826" s="870">
        <v>-0.14429999470710755</v>
      </c>
      <c r="AD826" s="870">
        <v>0</v>
      </c>
      <c r="AE826" s="870">
        <v>0</v>
      </c>
    </row>
    <row r="827" spans="1:31">
      <c r="A827" s="870" t="s">
        <v>1852</v>
      </c>
      <c r="B827" s="870">
        <v>14</v>
      </c>
      <c r="C827" s="870">
        <v>1410</v>
      </c>
      <c r="D827" s="870">
        <v>141015</v>
      </c>
      <c r="E827" s="870">
        <v>1410159807</v>
      </c>
      <c r="F827" s="870" t="s">
        <v>4064</v>
      </c>
      <c r="G827" s="870">
        <v>628708281</v>
      </c>
      <c r="H827" s="870">
        <v>0</v>
      </c>
      <c r="I827" s="870">
        <v>628708280.85000002</v>
      </c>
      <c r="J827" s="870">
        <v>-0.14999997615814209</v>
      </c>
      <c r="K827" s="870">
        <v>0</v>
      </c>
      <c r="L827" s="870">
        <v>0</v>
      </c>
      <c r="M827" s="870">
        <v>-0.14999997615814209</v>
      </c>
      <c r="N827" s="870">
        <v>0</v>
      </c>
      <c r="O827" s="870">
        <v>-0.14999997615814209</v>
      </c>
      <c r="P827" s="870">
        <v>-5.5499991178512571E-2</v>
      </c>
      <c r="Q827" s="870">
        <v>0</v>
      </c>
      <c r="R827" s="870">
        <v>0</v>
      </c>
      <c r="S827" s="870">
        <v>0</v>
      </c>
      <c r="T827" s="870">
        <v>0</v>
      </c>
      <c r="U827" s="870">
        <v>0</v>
      </c>
      <c r="V827" s="870">
        <v>0</v>
      </c>
      <c r="W827" s="870">
        <v>0</v>
      </c>
      <c r="X827" s="870">
        <v>-5.5499991178512571E-2</v>
      </c>
      <c r="Y827" s="870">
        <v>0.37</v>
      </c>
      <c r="Z827" s="870">
        <v>0</v>
      </c>
      <c r="AA827" s="870">
        <v>-5.5499991178512571E-2</v>
      </c>
      <c r="AB827" s="870">
        <v>0</v>
      </c>
      <c r="AC827" s="870">
        <v>-5.5499991178512571E-2</v>
      </c>
      <c r="AD827" s="870">
        <v>0</v>
      </c>
      <c r="AE827" s="870">
        <v>0</v>
      </c>
    </row>
    <row r="828" spans="1:31">
      <c r="A828" s="870" t="s">
        <v>1852</v>
      </c>
      <c r="B828" s="870">
        <v>14</v>
      </c>
      <c r="C828" s="870">
        <v>1410</v>
      </c>
      <c r="D828" s="870">
        <v>141015</v>
      </c>
      <c r="E828" s="870">
        <v>1410159808</v>
      </c>
      <c r="F828" s="870" t="s">
        <v>721</v>
      </c>
      <c r="G828" s="870">
        <v>9674143441</v>
      </c>
      <c r="H828" s="870">
        <v>0</v>
      </c>
      <c r="I828" s="870">
        <v>9674143440.9099998</v>
      </c>
      <c r="J828" s="870">
        <v>-9.0000152587890625E-2</v>
      </c>
      <c r="K828" s="870">
        <v>0</v>
      </c>
      <c r="L828" s="870">
        <v>0</v>
      </c>
      <c r="M828" s="870">
        <v>-9.0000152587890625E-2</v>
      </c>
      <c r="N828" s="870">
        <v>0</v>
      </c>
      <c r="O828" s="870">
        <v>-9.0000152587890625E-2</v>
      </c>
      <c r="P828" s="870">
        <v>-3.3300056457519531E-2</v>
      </c>
      <c r="Q828" s="870">
        <v>0</v>
      </c>
      <c r="R828" s="870">
        <v>0</v>
      </c>
      <c r="S828" s="870">
        <v>0</v>
      </c>
      <c r="T828" s="870">
        <v>0</v>
      </c>
      <c r="U828" s="870">
        <v>0</v>
      </c>
      <c r="V828" s="870">
        <v>0</v>
      </c>
      <c r="W828" s="870">
        <v>0</v>
      </c>
      <c r="X828" s="870">
        <v>-3.3300056457519531E-2</v>
      </c>
      <c r="Y828" s="870">
        <v>0.37</v>
      </c>
      <c r="Z828" s="870">
        <v>0</v>
      </c>
      <c r="AA828" s="870">
        <v>-3.3300056457519531E-2</v>
      </c>
      <c r="AB828" s="870">
        <v>0</v>
      </c>
      <c r="AC828" s="870">
        <v>-3.3300056457519531E-2</v>
      </c>
      <c r="AD828" s="870">
        <v>0</v>
      </c>
      <c r="AE828" s="870">
        <v>0</v>
      </c>
    </row>
    <row r="829" spans="1:31">
      <c r="A829" s="870" t="s">
        <v>1852</v>
      </c>
      <c r="B829" s="870">
        <v>14</v>
      </c>
      <c r="C829" s="870">
        <v>1410</v>
      </c>
      <c r="D829" s="870">
        <v>141015</v>
      </c>
      <c r="E829" s="870">
        <v>1410159809</v>
      </c>
      <c r="F829" s="870" t="s">
        <v>714</v>
      </c>
      <c r="G829" s="870">
        <v>22973020831</v>
      </c>
      <c r="H829" s="870">
        <v>0</v>
      </c>
      <c r="I829" s="870">
        <v>22973020830.900002</v>
      </c>
      <c r="J829" s="870">
        <v>-9.999847412109375E-2</v>
      </c>
      <c r="K829" s="870">
        <v>0</v>
      </c>
      <c r="L829" s="870">
        <v>0</v>
      </c>
      <c r="M829" s="870">
        <v>-9.999847412109375E-2</v>
      </c>
      <c r="N829" s="870">
        <v>0</v>
      </c>
      <c r="O829" s="870">
        <v>-9.999847412109375E-2</v>
      </c>
      <c r="P829" s="870">
        <v>-3.6999435424804689E-2</v>
      </c>
      <c r="Q829" s="870">
        <v>0</v>
      </c>
      <c r="R829" s="870">
        <v>0</v>
      </c>
      <c r="S829" s="870">
        <v>0</v>
      </c>
      <c r="T829" s="870">
        <v>0</v>
      </c>
      <c r="U829" s="870">
        <v>0</v>
      </c>
      <c r="V829" s="870">
        <v>0</v>
      </c>
      <c r="W829" s="870">
        <v>0</v>
      </c>
      <c r="X829" s="870">
        <v>-3.6999435424804689E-2</v>
      </c>
      <c r="Y829" s="870">
        <v>0.37</v>
      </c>
      <c r="Z829" s="870">
        <v>0</v>
      </c>
      <c r="AA829" s="870">
        <v>-3.6999435424804689E-2</v>
      </c>
      <c r="AB829" s="870">
        <v>0</v>
      </c>
      <c r="AC829" s="870">
        <v>-3.6999435424804689E-2</v>
      </c>
      <c r="AD829" s="870">
        <v>0</v>
      </c>
      <c r="AE829" s="870">
        <v>0</v>
      </c>
    </row>
    <row r="830" spans="1:31">
      <c r="A830" s="870" t="s">
        <v>1852</v>
      </c>
      <c r="B830" s="870">
        <v>14</v>
      </c>
      <c r="C830" s="870">
        <v>1410</v>
      </c>
      <c r="D830" s="870">
        <v>141015</v>
      </c>
      <c r="E830" s="870">
        <v>1410159810</v>
      </c>
      <c r="F830" s="870" t="s">
        <v>4075</v>
      </c>
      <c r="G830" s="870">
        <v>764773446</v>
      </c>
      <c r="H830" s="870">
        <v>0</v>
      </c>
      <c r="I830" s="870">
        <v>764773446</v>
      </c>
      <c r="J830" s="870">
        <v>0</v>
      </c>
      <c r="K830" s="870">
        <v>0</v>
      </c>
      <c r="L830" s="870">
        <v>0</v>
      </c>
      <c r="M830" s="870">
        <v>0</v>
      </c>
      <c r="N830" s="870">
        <v>0</v>
      </c>
      <c r="O830" s="870">
        <v>0</v>
      </c>
      <c r="P830" s="870">
        <v>0</v>
      </c>
      <c r="Q830" s="870">
        <v>0</v>
      </c>
      <c r="R830" s="870">
        <v>0</v>
      </c>
      <c r="S830" s="870">
        <v>0</v>
      </c>
      <c r="T830" s="870">
        <v>0</v>
      </c>
      <c r="U830" s="870">
        <v>0</v>
      </c>
      <c r="V830" s="870">
        <v>0</v>
      </c>
      <c r="W830" s="870">
        <v>0</v>
      </c>
      <c r="X830" s="870">
        <v>0</v>
      </c>
      <c r="Y830" s="870">
        <v>0</v>
      </c>
      <c r="Z830" s="870">
        <v>0</v>
      </c>
      <c r="AA830" s="870">
        <v>0</v>
      </c>
      <c r="AB830" s="870">
        <v>0</v>
      </c>
      <c r="AC830" s="870">
        <v>0</v>
      </c>
      <c r="AD830" s="870">
        <v>0</v>
      </c>
      <c r="AE830" s="870">
        <v>0</v>
      </c>
    </row>
    <row r="831" spans="1:31">
      <c r="A831" s="870" t="s">
        <v>1852</v>
      </c>
      <c r="B831" s="870">
        <v>14</v>
      </c>
      <c r="C831" s="870">
        <v>1410</v>
      </c>
      <c r="D831" s="870">
        <v>141015</v>
      </c>
      <c r="E831" s="870">
        <v>1410159811</v>
      </c>
      <c r="F831" s="870" t="s">
        <v>710</v>
      </c>
      <c r="G831" s="870">
        <v>3139737250</v>
      </c>
      <c r="H831" s="870">
        <v>0</v>
      </c>
      <c r="I831" s="870">
        <v>3139737250</v>
      </c>
      <c r="J831" s="870">
        <v>0</v>
      </c>
      <c r="K831" s="870">
        <v>0</v>
      </c>
      <c r="L831" s="870">
        <v>0</v>
      </c>
      <c r="M831" s="870">
        <v>0</v>
      </c>
      <c r="N831" s="870">
        <v>0</v>
      </c>
      <c r="O831" s="870">
        <v>0</v>
      </c>
      <c r="P831" s="870">
        <v>0</v>
      </c>
      <c r="Q831" s="870">
        <v>0</v>
      </c>
      <c r="R831" s="870">
        <v>0</v>
      </c>
      <c r="S831" s="870">
        <v>0</v>
      </c>
      <c r="T831" s="870">
        <v>0</v>
      </c>
      <c r="U831" s="870">
        <v>0</v>
      </c>
      <c r="V831" s="870">
        <v>0</v>
      </c>
      <c r="W831" s="870">
        <v>0</v>
      </c>
      <c r="X831" s="870">
        <v>0</v>
      </c>
      <c r="Y831" s="870">
        <v>0</v>
      </c>
      <c r="Z831" s="870">
        <v>0</v>
      </c>
      <c r="AA831" s="870">
        <v>0</v>
      </c>
      <c r="AB831" s="870">
        <v>0</v>
      </c>
      <c r="AC831" s="870">
        <v>0</v>
      </c>
      <c r="AD831" s="870">
        <v>0</v>
      </c>
      <c r="AE831" s="870">
        <v>0</v>
      </c>
    </row>
    <row r="832" spans="1:31">
      <c r="A832" s="870" t="s">
        <v>1852</v>
      </c>
      <c r="B832" s="870">
        <v>14</v>
      </c>
      <c r="C832" s="870">
        <v>1410</v>
      </c>
      <c r="D832" s="870">
        <v>141015</v>
      </c>
      <c r="E832" s="870">
        <v>1410159812</v>
      </c>
      <c r="F832" s="870" t="s">
        <v>3178</v>
      </c>
      <c r="G832" s="870">
        <v>-127117087295</v>
      </c>
      <c r="H832" s="870">
        <v>0</v>
      </c>
      <c r="I832" s="870">
        <v>-127117087295</v>
      </c>
      <c r="J832" s="870">
        <v>0</v>
      </c>
      <c r="K832" s="870">
        <v>0</v>
      </c>
      <c r="L832" s="870">
        <v>0</v>
      </c>
      <c r="M832" s="870">
        <v>0</v>
      </c>
      <c r="N832" s="870">
        <v>0</v>
      </c>
      <c r="O832" s="870">
        <v>0</v>
      </c>
      <c r="P832" s="870">
        <v>0</v>
      </c>
      <c r="Q832" s="870">
        <v>0</v>
      </c>
      <c r="R832" s="870">
        <v>0</v>
      </c>
      <c r="S832" s="870">
        <v>0</v>
      </c>
      <c r="T832" s="870">
        <v>0</v>
      </c>
      <c r="U832" s="870">
        <v>0</v>
      </c>
      <c r="V832" s="870">
        <v>0</v>
      </c>
      <c r="W832" s="870">
        <v>0</v>
      </c>
      <c r="X832" s="870">
        <v>0</v>
      </c>
      <c r="Y832" s="870">
        <v>0</v>
      </c>
      <c r="Z832" s="870">
        <v>0</v>
      </c>
      <c r="AA832" s="870">
        <v>0</v>
      </c>
      <c r="AB832" s="870">
        <v>0</v>
      </c>
      <c r="AC832" s="870">
        <v>0</v>
      </c>
      <c r="AD832" s="870">
        <v>0</v>
      </c>
      <c r="AE832" s="870">
        <v>0</v>
      </c>
    </row>
    <row r="833" spans="1:31">
      <c r="A833" s="870" t="s">
        <v>1852</v>
      </c>
      <c r="B833" s="870">
        <v>14</v>
      </c>
      <c r="C833" s="870">
        <v>1410</v>
      </c>
      <c r="D833" s="870">
        <v>141015</v>
      </c>
      <c r="E833" s="870">
        <v>1410159813</v>
      </c>
      <c r="F833" s="870" t="s">
        <v>3484</v>
      </c>
      <c r="G833" s="870">
        <v>1164900648</v>
      </c>
      <c r="H833" s="870">
        <v>0</v>
      </c>
      <c r="I833" s="870">
        <v>1164900648.4300001</v>
      </c>
      <c r="J833" s="870">
        <v>0.43000006675720215</v>
      </c>
      <c r="K833" s="870">
        <v>0</v>
      </c>
      <c r="L833" s="870">
        <v>0.43000006675720215</v>
      </c>
      <c r="M833" s="870">
        <v>0</v>
      </c>
      <c r="N833" s="870">
        <v>0</v>
      </c>
      <c r="O833" s="870">
        <v>0.43000006675720215</v>
      </c>
      <c r="P833" s="870">
        <v>0.15910002470016479</v>
      </c>
      <c r="Q833" s="870">
        <v>0</v>
      </c>
      <c r="R833" s="870">
        <v>0</v>
      </c>
      <c r="S833" s="870">
        <v>0</v>
      </c>
      <c r="T833" s="870">
        <v>0</v>
      </c>
      <c r="U833" s="870">
        <v>0</v>
      </c>
      <c r="V833" s="870">
        <v>0</v>
      </c>
      <c r="W833" s="870">
        <v>0</v>
      </c>
      <c r="X833" s="870">
        <v>0.15910002470016479</v>
      </c>
      <c r="Y833" s="870">
        <v>0.37</v>
      </c>
      <c r="Z833" s="870">
        <v>0.15910002470016479</v>
      </c>
      <c r="AA833" s="870">
        <v>0</v>
      </c>
      <c r="AB833" s="870">
        <v>0.15910002470016479</v>
      </c>
      <c r="AC833" s="870">
        <v>0</v>
      </c>
      <c r="AD833" s="870">
        <v>0</v>
      </c>
      <c r="AE833" s="870">
        <v>0</v>
      </c>
    </row>
    <row r="834" spans="1:31">
      <c r="A834" s="870" t="s">
        <v>1891</v>
      </c>
      <c r="B834" s="870">
        <v>14</v>
      </c>
      <c r="C834" s="870">
        <v>1410</v>
      </c>
      <c r="D834" s="870">
        <v>141015</v>
      </c>
      <c r="E834" s="870">
        <v>1410159815</v>
      </c>
      <c r="F834" s="870" t="s">
        <v>722</v>
      </c>
      <c r="G834" s="870">
        <v>0</v>
      </c>
      <c r="H834" s="870">
        <v>0</v>
      </c>
      <c r="I834" s="870">
        <v>0</v>
      </c>
      <c r="J834" s="870">
        <v>0</v>
      </c>
      <c r="K834" s="870">
        <v>0</v>
      </c>
      <c r="L834" s="870">
        <v>0</v>
      </c>
      <c r="M834" s="870">
        <v>0</v>
      </c>
      <c r="N834" s="870">
        <v>0</v>
      </c>
      <c r="O834" s="870">
        <v>0</v>
      </c>
      <c r="P834" s="870">
        <v>0</v>
      </c>
      <c r="Q834" s="870">
        <v>0</v>
      </c>
      <c r="R834" s="870">
        <v>0</v>
      </c>
      <c r="S834" s="870">
        <v>0</v>
      </c>
      <c r="T834" s="870">
        <v>0</v>
      </c>
      <c r="U834" s="870">
        <v>0</v>
      </c>
      <c r="V834" s="870">
        <v>0</v>
      </c>
      <c r="W834" s="870">
        <v>0</v>
      </c>
      <c r="X834" s="870">
        <v>0</v>
      </c>
      <c r="Y834" s="870">
        <v>0</v>
      </c>
      <c r="Z834" s="870">
        <v>0</v>
      </c>
      <c r="AA834" s="870">
        <v>0</v>
      </c>
      <c r="AB834" s="870">
        <v>0</v>
      </c>
      <c r="AC834" s="870">
        <v>0</v>
      </c>
      <c r="AD834" s="870">
        <v>0</v>
      </c>
      <c r="AE834" s="870">
        <v>0</v>
      </c>
    </row>
    <row r="835" spans="1:31">
      <c r="A835" s="870" t="s">
        <v>1891</v>
      </c>
      <c r="B835" s="870">
        <v>14</v>
      </c>
      <c r="C835" s="870">
        <v>1410</v>
      </c>
      <c r="D835" s="870">
        <v>141015</v>
      </c>
      <c r="E835" s="870">
        <v>1410159816</v>
      </c>
      <c r="F835" s="870" t="s">
        <v>723</v>
      </c>
      <c r="G835" s="870">
        <v>-17331585351</v>
      </c>
      <c r="H835" s="870">
        <v>0</v>
      </c>
      <c r="I835" s="870">
        <v>-17331585351.049999</v>
      </c>
      <c r="J835" s="870">
        <v>-4.9999237060546875E-2</v>
      </c>
      <c r="K835" s="870">
        <v>0</v>
      </c>
      <c r="L835" s="870">
        <v>0</v>
      </c>
      <c r="M835" s="870">
        <v>-4.9999237060546875E-2</v>
      </c>
      <c r="N835" s="870">
        <v>0</v>
      </c>
      <c r="O835" s="870">
        <v>-4.9999237060546875E-2</v>
      </c>
      <c r="P835" s="870">
        <v>-1.8499717712402344E-2</v>
      </c>
      <c r="Q835" s="870">
        <v>0</v>
      </c>
      <c r="R835" s="870">
        <v>0</v>
      </c>
      <c r="S835" s="870">
        <v>0</v>
      </c>
      <c r="T835" s="870">
        <v>0</v>
      </c>
      <c r="U835" s="870">
        <v>0</v>
      </c>
      <c r="V835" s="870">
        <v>0</v>
      </c>
      <c r="W835" s="870">
        <v>0</v>
      </c>
      <c r="X835" s="870">
        <v>-1.8499717712402344E-2</v>
      </c>
      <c r="Y835" s="870">
        <v>0.37</v>
      </c>
      <c r="Z835" s="870">
        <v>0</v>
      </c>
      <c r="AA835" s="870">
        <v>-1.8499717712402344E-2</v>
      </c>
      <c r="AB835" s="870">
        <v>0</v>
      </c>
      <c r="AC835" s="870">
        <v>-1.8499717712402344E-2</v>
      </c>
      <c r="AD835" s="870">
        <v>0</v>
      </c>
      <c r="AE835" s="870">
        <v>0</v>
      </c>
    </row>
    <row r="836" spans="1:31">
      <c r="A836" s="870" t="s">
        <v>1891</v>
      </c>
      <c r="B836" s="870">
        <v>14</v>
      </c>
      <c r="C836" s="870">
        <v>1410</v>
      </c>
      <c r="D836" s="870">
        <v>141015</v>
      </c>
      <c r="E836" s="870">
        <v>1410159817</v>
      </c>
      <c r="F836" s="870" t="s">
        <v>4076</v>
      </c>
      <c r="G836" s="870">
        <v>20772039</v>
      </c>
      <c r="H836" s="870">
        <v>0</v>
      </c>
      <c r="I836" s="870">
        <v>20772039</v>
      </c>
      <c r="J836" s="870">
        <v>0</v>
      </c>
      <c r="K836" s="870">
        <v>0</v>
      </c>
      <c r="L836" s="870">
        <v>0</v>
      </c>
      <c r="M836" s="870">
        <v>0</v>
      </c>
      <c r="N836" s="870">
        <v>0</v>
      </c>
      <c r="O836" s="870">
        <v>0</v>
      </c>
      <c r="P836" s="870">
        <v>0</v>
      </c>
      <c r="Q836" s="870">
        <v>0</v>
      </c>
      <c r="R836" s="870">
        <v>0</v>
      </c>
      <c r="S836" s="870">
        <v>0</v>
      </c>
      <c r="T836" s="870">
        <v>0</v>
      </c>
      <c r="U836" s="870">
        <v>0</v>
      </c>
      <c r="V836" s="870">
        <v>0</v>
      </c>
      <c r="W836" s="870">
        <v>0</v>
      </c>
      <c r="X836" s="870">
        <v>0</v>
      </c>
      <c r="Y836" s="870">
        <v>0</v>
      </c>
      <c r="Z836" s="870">
        <v>0</v>
      </c>
      <c r="AA836" s="870">
        <v>0</v>
      </c>
      <c r="AB836" s="870">
        <v>0</v>
      </c>
      <c r="AC836" s="870">
        <v>0</v>
      </c>
      <c r="AD836" s="870">
        <v>0</v>
      </c>
      <c r="AE836" s="870">
        <v>0</v>
      </c>
    </row>
    <row r="837" spans="1:31">
      <c r="A837" s="870" t="s">
        <v>1891</v>
      </c>
      <c r="B837" s="870">
        <v>14</v>
      </c>
      <c r="C837" s="870">
        <v>1410</v>
      </c>
      <c r="D837" s="870">
        <v>141015</v>
      </c>
      <c r="E837" s="870">
        <v>1410159818</v>
      </c>
      <c r="F837" s="870" t="s">
        <v>4077</v>
      </c>
      <c r="G837" s="870">
        <v>0</v>
      </c>
      <c r="H837" s="870">
        <v>0</v>
      </c>
      <c r="I837" s="870">
        <v>0</v>
      </c>
      <c r="J837" s="870">
        <v>0</v>
      </c>
      <c r="K837" s="870">
        <v>0</v>
      </c>
      <c r="L837" s="870">
        <v>0</v>
      </c>
      <c r="M837" s="870">
        <v>0</v>
      </c>
      <c r="N837" s="870">
        <v>0</v>
      </c>
      <c r="O837" s="870">
        <v>0</v>
      </c>
      <c r="P837" s="870">
        <v>0</v>
      </c>
      <c r="Q837" s="870">
        <v>0</v>
      </c>
      <c r="R837" s="870">
        <v>0</v>
      </c>
      <c r="S837" s="870">
        <v>0</v>
      </c>
      <c r="T837" s="870">
        <v>0</v>
      </c>
      <c r="U837" s="870">
        <v>0</v>
      </c>
      <c r="V837" s="870">
        <v>0</v>
      </c>
      <c r="W837" s="870">
        <v>0</v>
      </c>
      <c r="X837" s="870">
        <v>0</v>
      </c>
      <c r="Y837" s="870">
        <v>0</v>
      </c>
      <c r="Z837" s="870">
        <v>0</v>
      </c>
      <c r="AA837" s="870">
        <v>0</v>
      </c>
      <c r="AB837" s="870">
        <v>0</v>
      </c>
      <c r="AC837" s="870">
        <v>0</v>
      </c>
      <c r="AD837" s="870">
        <v>0</v>
      </c>
      <c r="AE837" s="870">
        <v>0</v>
      </c>
    </row>
    <row r="838" spans="1:31">
      <c r="A838" s="870" t="s">
        <v>1891</v>
      </c>
      <c r="B838" s="870">
        <v>14</v>
      </c>
      <c r="C838" s="870">
        <v>1410</v>
      </c>
      <c r="D838" s="870">
        <v>141015</v>
      </c>
      <c r="E838" s="870">
        <v>1410159819</v>
      </c>
      <c r="F838" s="870" t="s">
        <v>3169</v>
      </c>
      <c r="G838" s="870">
        <v>-26007976</v>
      </c>
      <c r="H838" s="870">
        <v>0</v>
      </c>
      <c r="I838" s="870">
        <v>-26007976.18</v>
      </c>
      <c r="J838" s="870">
        <v>-0.17999999970197678</v>
      </c>
      <c r="K838" s="870">
        <v>0</v>
      </c>
      <c r="L838" s="870">
        <v>0</v>
      </c>
      <c r="M838" s="870">
        <v>-0.17999999970197678</v>
      </c>
      <c r="N838" s="870">
        <v>0</v>
      </c>
      <c r="O838" s="870">
        <v>-0.17999999970197678</v>
      </c>
      <c r="P838" s="870">
        <v>-6.6599999889731407E-2</v>
      </c>
      <c r="Q838" s="870">
        <v>0</v>
      </c>
      <c r="R838" s="870">
        <v>0</v>
      </c>
      <c r="S838" s="870">
        <v>0</v>
      </c>
      <c r="T838" s="870">
        <v>0</v>
      </c>
      <c r="U838" s="870">
        <v>0</v>
      </c>
      <c r="V838" s="870">
        <v>0</v>
      </c>
      <c r="W838" s="870">
        <v>0</v>
      </c>
      <c r="X838" s="870">
        <v>-6.6599999889731407E-2</v>
      </c>
      <c r="Y838" s="870">
        <v>0.37</v>
      </c>
      <c r="Z838" s="870">
        <v>0</v>
      </c>
      <c r="AA838" s="870">
        <v>-6.6599999889731407E-2</v>
      </c>
      <c r="AB838" s="870">
        <v>0</v>
      </c>
      <c r="AC838" s="870">
        <v>-6.6599999889731407E-2</v>
      </c>
      <c r="AD838" s="870">
        <v>0</v>
      </c>
      <c r="AE838" s="870">
        <v>0</v>
      </c>
    </row>
    <row r="839" spans="1:31">
      <c r="A839" s="870" t="s">
        <v>1891</v>
      </c>
      <c r="B839" s="870">
        <v>14</v>
      </c>
      <c r="C839" s="870">
        <v>1410</v>
      </c>
      <c r="D839" s="870">
        <v>141015</v>
      </c>
      <c r="E839" s="870">
        <v>1410159820</v>
      </c>
      <c r="F839" s="870" t="s">
        <v>4078</v>
      </c>
      <c r="G839" s="870">
        <v>25574392775</v>
      </c>
      <c r="H839" s="870">
        <v>0</v>
      </c>
      <c r="I839" s="870">
        <v>25574392774.669998</v>
      </c>
      <c r="J839" s="870">
        <v>-0.3300018310546875</v>
      </c>
      <c r="K839" s="870">
        <v>0</v>
      </c>
      <c r="L839" s="870">
        <v>0</v>
      </c>
      <c r="M839" s="870">
        <v>-0.3300018310546875</v>
      </c>
      <c r="N839" s="870">
        <v>0</v>
      </c>
      <c r="O839" s="870">
        <v>-0.3300018310546875</v>
      </c>
      <c r="P839" s="870">
        <v>-0.12210067749023437</v>
      </c>
      <c r="Q839" s="870">
        <v>0</v>
      </c>
      <c r="R839" s="870">
        <v>0</v>
      </c>
      <c r="S839" s="870">
        <v>0</v>
      </c>
      <c r="T839" s="870">
        <v>0</v>
      </c>
      <c r="U839" s="870">
        <v>0</v>
      </c>
      <c r="V839" s="870">
        <v>0</v>
      </c>
      <c r="W839" s="870">
        <v>0</v>
      </c>
      <c r="X839" s="870">
        <v>-0.12210067749023437</v>
      </c>
      <c r="Y839" s="870">
        <v>0.37</v>
      </c>
      <c r="Z839" s="870">
        <v>0</v>
      </c>
      <c r="AA839" s="870">
        <v>-0.12210067749023437</v>
      </c>
      <c r="AB839" s="870">
        <v>0</v>
      </c>
      <c r="AC839" s="870">
        <v>-0.12210067749023437</v>
      </c>
      <c r="AD839" s="870">
        <v>0</v>
      </c>
      <c r="AE839" s="870">
        <v>0</v>
      </c>
    </row>
    <row r="840" spans="1:31">
      <c r="A840" s="870" t="s">
        <v>1891</v>
      </c>
      <c r="B840" s="870">
        <v>14</v>
      </c>
      <c r="C840" s="870">
        <v>1410</v>
      </c>
      <c r="D840" s="870">
        <v>141015</v>
      </c>
      <c r="E840" s="870">
        <v>1410159821</v>
      </c>
      <c r="F840" s="870" t="s">
        <v>724</v>
      </c>
      <c r="G840" s="870">
        <v>0</v>
      </c>
      <c r="H840" s="870">
        <v>0</v>
      </c>
      <c r="I840" s="870">
        <v>0</v>
      </c>
      <c r="J840" s="870">
        <v>0</v>
      </c>
      <c r="K840" s="870">
        <v>0</v>
      </c>
      <c r="L840" s="870">
        <v>0</v>
      </c>
      <c r="M840" s="870">
        <v>0</v>
      </c>
      <c r="N840" s="870">
        <v>0</v>
      </c>
      <c r="O840" s="870">
        <v>0</v>
      </c>
      <c r="P840" s="870">
        <v>0</v>
      </c>
      <c r="Q840" s="870">
        <v>0</v>
      </c>
      <c r="R840" s="870">
        <v>0</v>
      </c>
      <c r="S840" s="870">
        <v>0</v>
      </c>
      <c r="T840" s="870">
        <v>0</v>
      </c>
      <c r="U840" s="870">
        <v>0</v>
      </c>
      <c r="V840" s="870">
        <v>0</v>
      </c>
      <c r="W840" s="870">
        <v>0</v>
      </c>
      <c r="X840" s="870">
        <v>0</v>
      </c>
      <c r="Y840" s="870">
        <v>0</v>
      </c>
      <c r="Z840" s="870">
        <v>0</v>
      </c>
      <c r="AA840" s="870">
        <v>0</v>
      </c>
      <c r="AB840" s="870">
        <v>0</v>
      </c>
      <c r="AC840" s="870">
        <v>0</v>
      </c>
      <c r="AD840" s="870">
        <v>0</v>
      </c>
      <c r="AE840" s="870">
        <v>0</v>
      </c>
    </row>
    <row r="841" spans="1:31">
      <c r="A841" s="870" t="s">
        <v>1891</v>
      </c>
      <c r="B841" s="870">
        <v>14</v>
      </c>
      <c r="C841" s="870">
        <v>1410</v>
      </c>
      <c r="D841" s="870">
        <v>141015</v>
      </c>
      <c r="E841" s="870">
        <v>1410159822</v>
      </c>
      <c r="F841" s="870" t="s">
        <v>725</v>
      </c>
      <c r="G841" s="870">
        <v>45448914</v>
      </c>
      <c r="H841" s="870">
        <v>0</v>
      </c>
      <c r="I841" s="870">
        <v>45448914</v>
      </c>
      <c r="J841" s="870">
        <v>0</v>
      </c>
      <c r="K841" s="870">
        <v>0</v>
      </c>
      <c r="L841" s="870">
        <v>0</v>
      </c>
      <c r="M841" s="870">
        <v>0</v>
      </c>
      <c r="N841" s="870">
        <v>0</v>
      </c>
      <c r="O841" s="870">
        <v>0</v>
      </c>
      <c r="P841" s="870">
        <v>0</v>
      </c>
      <c r="Q841" s="870">
        <v>0</v>
      </c>
      <c r="R841" s="870">
        <v>0</v>
      </c>
      <c r="S841" s="870">
        <v>0</v>
      </c>
      <c r="T841" s="870">
        <v>0</v>
      </c>
      <c r="U841" s="870">
        <v>0</v>
      </c>
      <c r="V841" s="870">
        <v>0</v>
      </c>
      <c r="W841" s="870">
        <v>0</v>
      </c>
      <c r="X841" s="870">
        <v>0</v>
      </c>
      <c r="Y841" s="870">
        <v>0</v>
      </c>
      <c r="Z841" s="870">
        <v>0</v>
      </c>
      <c r="AA841" s="870">
        <v>0</v>
      </c>
      <c r="AB841" s="870">
        <v>0</v>
      </c>
      <c r="AC841" s="870">
        <v>0</v>
      </c>
      <c r="AD841" s="870">
        <v>0</v>
      </c>
      <c r="AE841" s="870">
        <v>0</v>
      </c>
    </row>
    <row r="842" spans="1:31">
      <c r="A842" s="870" t="s">
        <v>1852</v>
      </c>
      <c r="B842" s="870">
        <v>14</v>
      </c>
      <c r="C842" s="870">
        <v>1410</v>
      </c>
      <c r="D842" s="870">
        <v>141015</v>
      </c>
      <c r="E842" s="870">
        <v>1410159823</v>
      </c>
      <c r="F842" s="870" t="s">
        <v>3179</v>
      </c>
      <c r="G842" s="870">
        <v>1093281271</v>
      </c>
      <c r="H842" s="870">
        <v>0</v>
      </c>
      <c r="I842" s="870">
        <v>1093281271</v>
      </c>
      <c r="J842" s="870">
        <v>0</v>
      </c>
      <c r="K842" s="870">
        <v>0</v>
      </c>
      <c r="L842" s="870">
        <v>0</v>
      </c>
      <c r="M842" s="870">
        <v>0</v>
      </c>
      <c r="N842" s="870">
        <v>0</v>
      </c>
      <c r="O842" s="870">
        <v>0</v>
      </c>
      <c r="P842" s="870">
        <v>0</v>
      </c>
      <c r="Q842" s="870">
        <v>0</v>
      </c>
      <c r="R842" s="870">
        <v>0</v>
      </c>
      <c r="S842" s="870">
        <v>0</v>
      </c>
      <c r="T842" s="870">
        <v>0</v>
      </c>
      <c r="U842" s="870">
        <v>0</v>
      </c>
      <c r="V842" s="870">
        <v>0</v>
      </c>
      <c r="W842" s="870">
        <v>0</v>
      </c>
      <c r="X842" s="870">
        <v>0</v>
      </c>
      <c r="Y842" s="870">
        <v>0</v>
      </c>
      <c r="Z842" s="870">
        <v>0</v>
      </c>
      <c r="AA842" s="870">
        <v>0</v>
      </c>
      <c r="AB842" s="870">
        <v>0</v>
      </c>
      <c r="AC842" s="870">
        <v>0</v>
      </c>
      <c r="AD842" s="870">
        <v>0</v>
      </c>
      <c r="AE842" s="870">
        <v>0</v>
      </c>
    </row>
    <row r="843" spans="1:31">
      <c r="A843" s="870" t="s">
        <v>1852</v>
      </c>
      <c r="B843" s="870">
        <v>14</v>
      </c>
      <c r="C843" s="870">
        <v>1410</v>
      </c>
      <c r="D843" s="870">
        <v>141015</v>
      </c>
      <c r="E843" s="870">
        <v>1410159824</v>
      </c>
      <c r="F843" s="870" t="s">
        <v>4544</v>
      </c>
      <c r="G843" s="870">
        <v>0</v>
      </c>
      <c r="H843" s="870">
        <v>0</v>
      </c>
      <c r="I843" s="870">
        <v>0</v>
      </c>
      <c r="J843" s="870">
        <v>0</v>
      </c>
      <c r="K843" s="870">
        <v>0</v>
      </c>
      <c r="L843" s="870">
        <v>0</v>
      </c>
      <c r="M843" s="870">
        <v>0</v>
      </c>
      <c r="N843" s="870">
        <v>0</v>
      </c>
      <c r="O843" s="870">
        <v>0</v>
      </c>
      <c r="P843" s="870">
        <v>0</v>
      </c>
      <c r="Q843" s="870">
        <v>0</v>
      </c>
      <c r="R843" s="870">
        <v>0</v>
      </c>
      <c r="S843" s="870">
        <v>0</v>
      </c>
      <c r="T843" s="870">
        <v>0</v>
      </c>
      <c r="U843" s="870">
        <v>0</v>
      </c>
      <c r="V843" s="870">
        <v>0</v>
      </c>
      <c r="W843" s="870">
        <v>0</v>
      </c>
      <c r="X843" s="870">
        <v>0</v>
      </c>
      <c r="Y843" s="870">
        <v>0</v>
      </c>
      <c r="Z843" s="870">
        <v>0</v>
      </c>
      <c r="AA843" s="870">
        <v>0</v>
      </c>
      <c r="AB843" s="870">
        <v>0</v>
      </c>
      <c r="AC843" s="870">
        <v>0</v>
      </c>
      <c r="AD843" s="870">
        <v>0</v>
      </c>
      <c r="AE843" s="870">
        <v>0</v>
      </c>
    </row>
    <row r="844" spans="1:31">
      <c r="A844" s="870" t="s">
        <v>1891</v>
      </c>
      <c r="B844" s="870">
        <v>14</v>
      </c>
      <c r="C844" s="870">
        <v>1410</v>
      </c>
      <c r="D844" s="870">
        <v>141015</v>
      </c>
      <c r="E844" s="870">
        <v>1410159825</v>
      </c>
      <c r="F844" s="870" t="s">
        <v>4079</v>
      </c>
      <c r="G844" s="870">
        <v>0</v>
      </c>
      <c r="H844" s="870">
        <v>0</v>
      </c>
      <c r="I844" s="870">
        <v>0</v>
      </c>
      <c r="J844" s="870">
        <v>0</v>
      </c>
      <c r="K844" s="870">
        <v>0</v>
      </c>
      <c r="L844" s="870">
        <v>0</v>
      </c>
      <c r="M844" s="870">
        <v>0</v>
      </c>
      <c r="N844" s="870">
        <v>0</v>
      </c>
      <c r="O844" s="870">
        <v>0</v>
      </c>
      <c r="P844" s="870">
        <v>0</v>
      </c>
      <c r="Q844" s="870">
        <v>0</v>
      </c>
      <c r="R844" s="870">
        <v>0</v>
      </c>
      <c r="S844" s="870">
        <v>0</v>
      </c>
      <c r="T844" s="870">
        <v>0</v>
      </c>
      <c r="U844" s="870">
        <v>0</v>
      </c>
      <c r="V844" s="870">
        <v>0</v>
      </c>
      <c r="W844" s="870">
        <v>0</v>
      </c>
      <c r="X844" s="870">
        <v>0</v>
      </c>
      <c r="Y844" s="870">
        <v>0</v>
      </c>
      <c r="Z844" s="870">
        <v>0</v>
      </c>
      <c r="AA844" s="870">
        <v>0</v>
      </c>
      <c r="AB844" s="870">
        <v>0</v>
      </c>
      <c r="AC844" s="870">
        <v>0</v>
      </c>
      <c r="AD844" s="870">
        <v>0</v>
      </c>
      <c r="AE844" s="870">
        <v>0</v>
      </c>
    </row>
    <row r="845" spans="1:31">
      <c r="A845" s="870" t="s">
        <v>1891</v>
      </c>
      <c r="B845" s="870">
        <v>14</v>
      </c>
      <c r="C845" s="870">
        <v>1410</v>
      </c>
      <c r="D845" s="870">
        <v>141015</v>
      </c>
      <c r="E845" s="870">
        <v>1410159827</v>
      </c>
      <c r="F845" s="870" t="s">
        <v>4080</v>
      </c>
      <c r="G845" s="870">
        <v>0</v>
      </c>
      <c r="H845" s="870">
        <v>0</v>
      </c>
      <c r="I845" s="870">
        <v>0</v>
      </c>
      <c r="J845" s="870">
        <v>0</v>
      </c>
      <c r="K845" s="870">
        <v>0</v>
      </c>
      <c r="L845" s="870">
        <v>0</v>
      </c>
      <c r="M845" s="870">
        <v>0</v>
      </c>
      <c r="N845" s="870">
        <v>0</v>
      </c>
      <c r="O845" s="870">
        <v>0</v>
      </c>
      <c r="P845" s="870">
        <v>0</v>
      </c>
      <c r="Q845" s="870">
        <v>0</v>
      </c>
      <c r="R845" s="870">
        <v>0</v>
      </c>
      <c r="S845" s="870">
        <v>0</v>
      </c>
      <c r="T845" s="870">
        <v>0</v>
      </c>
      <c r="U845" s="870">
        <v>0</v>
      </c>
      <c r="V845" s="870">
        <v>0</v>
      </c>
      <c r="W845" s="870">
        <v>0</v>
      </c>
      <c r="X845" s="870">
        <v>0</v>
      </c>
      <c r="Y845" s="870">
        <v>0</v>
      </c>
      <c r="Z845" s="870">
        <v>0</v>
      </c>
      <c r="AA845" s="870">
        <v>0</v>
      </c>
      <c r="AB845" s="870">
        <v>0</v>
      </c>
      <c r="AC845" s="870">
        <v>0</v>
      </c>
      <c r="AD845" s="870">
        <v>0</v>
      </c>
      <c r="AE845" s="870">
        <v>0</v>
      </c>
    </row>
    <row r="846" spans="1:31">
      <c r="A846" s="870" t="s">
        <v>1891</v>
      </c>
      <c r="B846" s="870">
        <v>14</v>
      </c>
      <c r="C846" s="870">
        <v>1410</v>
      </c>
      <c r="D846" s="870">
        <v>141015</v>
      </c>
      <c r="E846" s="870">
        <v>1410159828</v>
      </c>
      <c r="F846" s="870" t="s">
        <v>4081</v>
      </c>
      <c r="G846" s="870">
        <v>0</v>
      </c>
      <c r="H846" s="870">
        <v>0</v>
      </c>
      <c r="I846" s="870">
        <v>0</v>
      </c>
      <c r="J846" s="870">
        <v>0</v>
      </c>
      <c r="K846" s="870">
        <v>0</v>
      </c>
      <c r="L846" s="870">
        <v>0</v>
      </c>
      <c r="M846" s="870">
        <v>0</v>
      </c>
      <c r="N846" s="870">
        <v>0</v>
      </c>
      <c r="O846" s="870">
        <v>0</v>
      </c>
      <c r="P846" s="870">
        <v>0</v>
      </c>
      <c r="Q846" s="870">
        <v>0</v>
      </c>
      <c r="R846" s="870">
        <v>0</v>
      </c>
      <c r="S846" s="870">
        <v>0</v>
      </c>
      <c r="T846" s="870">
        <v>0</v>
      </c>
      <c r="U846" s="870">
        <v>0</v>
      </c>
      <c r="V846" s="870">
        <v>0</v>
      </c>
      <c r="W846" s="870">
        <v>0</v>
      </c>
      <c r="X846" s="870">
        <v>0</v>
      </c>
      <c r="Y846" s="870">
        <v>0</v>
      </c>
      <c r="Z846" s="870">
        <v>0</v>
      </c>
      <c r="AA846" s="870">
        <v>0</v>
      </c>
      <c r="AB846" s="870">
        <v>0</v>
      </c>
      <c r="AC846" s="870">
        <v>0</v>
      </c>
      <c r="AD846" s="870">
        <v>0</v>
      </c>
      <c r="AE846" s="870">
        <v>0</v>
      </c>
    </row>
    <row r="847" spans="1:31">
      <c r="A847" s="870" t="s">
        <v>1852</v>
      </c>
      <c r="B847" s="870">
        <v>14</v>
      </c>
      <c r="C847" s="870">
        <v>1410</v>
      </c>
      <c r="D847" s="870">
        <v>141015</v>
      </c>
      <c r="E847" s="870">
        <v>1410159829</v>
      </c>
      <c r="F847" s="870" t="s">
        <v>1911</v>
      </c>
      <c r="G847" s="870">
        <v>0</v>
      </c>
      <c r="H847" s="870">
        <v>0</v>
      </c>
      <c r="I847" s="870">
        <v>0</v>
      </c>
      <c r="J847" s="870">
        <v>0</v>
      </c>
      <c r="K847" s="870">
        <v>0</v>
      </c>
      <c r="L847" s="870">
        <v>0</v>
      </c>
      <c r="M847" s="870">
        <v>0</v>
      </c>
      <c r="N847" s="870">
        <v>0</v>
      </c>
      <c r="O847" s="870">
        <v>0</v>
      </c>
      <c r="P847" s="870">
        <v>0</v>
      </c>
      <c r="Q847" s="870">
        <v>0</v>
      </c>
      <c r="R847" s="870">
        <v>0</v>
      </c>
      <c r="S847" s="870">
        <v>0</v>
      </c>
      <c r="T847" s="870">
        <v>0</v>
      </c>
      <c r="U847" s="870">
        <v>0</v>
      </c>
      <c r="V847" s="870">
        <v>0</v>
      </c>
      <c r="W847" s="870">
        <v>0</v>
      </c>
      <c r="X847" s="870">
        <v>0</v>
      </c>
      <c r="Y847" s="870">
        <v>0</v>
      </c>
      <c r="Z847" s="870">
        <v>0</v>
      </c>
      <c r="AA847" s="870">
        <v>0</v>
      </c>
      <c r="AB847" s="870">
        <v>0</v>
      </c>
      <c r="AC847" s="870">
        <v>0</v>
      </c>
      <c r="AD847" s="870">
        <v>0</v>
      </c>
      <c r="AE847" s="870">
        <v>0</v>
      </c>
    </row>
    <row r="848" spans="1:31">
      <c r="A848" s="870" t="s">
        <v>1852</v>
      </c>
      <c r="B848" s="870">
        <v>14</v>
      </c>
      <c r="C848" s="870">
        <v>1410</v>
      </c>
      <c r="D848" s="870">
        <v>141015</v>
      </c>
      <c r="E848" s="870">
        <v>1410159830</v>
      </c>
      <c r="F848" s="870" t="s">
        <v>4082</v>
      </c>
      <c r="G848" s="870">
        <v>-1598173272</v>
      </c>
      <c r="H848" s="870">
        <v>0</v>
      </c>
      <c r="I848" s="870">
        <v>-1598173271.6400001</v>
      </c>
      <c r="J848" s="870">
        <v>0.3599998950958252</v>
      </c>
      <c r="K848" s="870">
        <v>0</v>
      </c>
      <c r="L848" s="870">
        <v>0.3599998950958252</v>
      </c>
      <c r="M848" s="870">
        <v>0</v>
      </c>
      <c r="N848" s="870">
        <v>0</v>
      </c>
      <c r="O848" s="870">
        <v>0.3599998950958252</v>
      </c>
      <c r="P848" s="870">
        <v>0.13319996118545532</v>
      </c>
      <c r="Q848" s="870">
        <v>0</v>
      </c>
      <c r="R848" s="870">
        <v>0</v>
      </c>
      <c r="S848" s="870">
        <v>0</v>
      </c>
      <c r="T848" s="870">
        <v>0</v>
      </c>
      <c r="U848" s="870">
        <v>0</v>
      </c>
      <c r="V848" s="870">
        <v>0</v>
      </c>
      <c r="W848" s="870">
        <v>0</v>
      </c>
      <c r="X848" s="870">
        <v>0.13319996118545532</v>
      </c>
      <c r="Y848" s="870">
        <v>0.37</v>
      </c>
      <c r="Z848" s="870">
        <v>0.13319996118545532</v>
      </c>
      <c r="AA848" s="870">
        <v>0</v>
      </c>
      <c r="AB848" s="870">
        <v>0.13319996118545532</v>
      </c>
      <c r="AC848" s="870">
        <v>0</v>
      </c>
      <c r="AD848" s="870">
        <v>0</v>
      </c>
      <c r="AE848" s="870">
        <v>0</v>
      </c>
    </row>
    <row r="849" spans="1:31">
      <c r="A849" s="870" t="s">
        <v>1852</v>
      </c>
      <c r="B849" s="870">
        <v>14</v>
      </c>
      <c r="C849" s="870">
        <v>1410</v>
      </c>
      <c r="D849" s="870">
        <v>141015</v>
      </c>
      <c r="E849" s="870">
        <v>1410159900</v>
      </c>
      <c r="F849" s="870" t="s">
        <v>720</v>
      </c>
      <c r="G849" s="870">
        <v>20555500</v>
      </c>
      <c r="H849" s="870">
        <v>0</v>
      </c>
      <c r="I849" s="870">
        <v>20555500.109999999</v>
      </c>
      <c r="J849" s="870">
        <v>0.10999999940395355</v>
      </c>
      <c r="K849" s="870">
        <v>0</v>
      </c>
      <c r="L849" s="870">
        <v>0.10999999940395355</v>
      </c>
      <c r="M849" s="870">
        <v>0</v>
      </c>
      <c r="N849" s="870">
        <v>0</v>
      </c>
      <c r="O849" s="870">
        <v>0.10999999940395355</v>
      </c>
      <c r="P849" s="870">
        <v>4.0699999779462814E-2</v>
      </c>
      <c r="Q849" s="870">
        <v>0</v>
      </c>
      <c r="R849" s="870">
        <v>0</v>
      </c>
      <c r="S849" s="870">
        <v>0</v>
      </c>
      <c r="T849" s="870">
        <v>0</v>
      </c>
      <c r="U849" s="870">
        <v>0</v>
      </c>
      <c r="V849" s="870">
        <v>0</v>
      </c>
      <c r="W849" s="870">
        <v>0</v>
      </c>
      <c r="X849" s="870">
        <v>4.0699999779462814E-2</v>
      </c>
      <c r="Y849" s="870">
        <v>0.37</v>
      </c>
      <c r="Z849" s="870">
        <v>4.0699999779462814E-2</v>
      </c>
      <c r="AA849" s="870">
        <v>0</v>
      </c>
      <c r="AB849" s="870">
        <v>4.0699999779462814E-2</v>
      </c>
      <c r="AC849" s="870">
        <v>0</v>
      </c>
      <c r="AD849" s="870">
        <v>0</v>
      </c>
      <c r="AE849" s="870">
        <v>0</v>
      </c>
    </row>
    <row r="850" spans="1:31">
      <c r="A850" s="870" t="s">
        <v>1852</v>
      </c>
      <c r="B850" s="870">
        <v>14</v>
      </c>
      <c r="C850" s="870">
        <v>1410</v>
      </c>
      <c r="D850" s="870">
        <v>141015</v>
      </c>
      <c r="E850" s="870">
        <v>1410159901</v>
      </c>
      <c r="F850" s="870" t="s">
        <v>705</v>
      </c>
      <c r="G850" s="870">
        <v>17158323108</v>
      </c>
      <c r="H850" s="870">
        <v>0</v>
      </c>
      <c r="I850" s="870">
        <v>17158323107.52</v>
      </c>
      <c r="J850" s="870">
        <v>-0.47999954223632813</v>
      </c>
      <c r="K850" s="870">
        <v>0</v>
      </c>
      <c r="L850" s="870">
        <v>0</v>
      </c>
      <c r="M850" s="870">
        <v>-0.47999954223632813</v>
      </c>
      <c r="N850" s="870">
        <v>0</v>
      </c>
      <c r="O850" s="870">
        <v>-0.47999954223632813</v>
      </c>
      <c r="P850" s="870">
        <v>-0.17759983062744139</v>
      </c>
      <c r="Q850" s="870">
        <v>0</v>
      </c>
      <c r="R850" s="870">
        <v>0</v>
      </c>
      <c r="S850" s="870">
        <v>0</v>
      </c>
      <c r="T850" s="870">
        <v>0</v>
      </c>
      <c r="U850" s="870">
        <v>0</v>
      </c>
      <c r="V850" s="870">
        <v>0</v>
      </c>
      <c r="W850" s="870">
        <v>0</v>
      </c>
      <c r="X850" s="870">
        <v>-0.17759983062744139</v>
      </c>
      <c r="Y850" s="870">
        <v>0.36999999999999994</v>
      </c>
      <c r="Z850" s="870">
        <v>0</v>
      </c>
      <c r="AA850" s="870">
        <v>-0.17759983062744139</v>
      </c>
      <c r="AB850" s="870">
        <v>0</v>
      </c>
      <c r="AC850" s="870">
        <v>-0.17759983062744139</v>
      </c>
      <c r="AD850" s="870">
        <v>0</v>
      </c>
      <c r="AE850" s="870">
        <v>0</v>
      </c>
    </row>
    <row r="851" spans="1:31">
      <c r="A851" s="870" t="s">
        <v>1852</v>
      </c>
      <c r="B851" s="870">
        <v>14</v>
      </c>
      <c r="C851" s="870">
        <v>1410</v>
      </c>
      <c r="D851" s="870">
        <v>141015</v>
      </c>
      <c r="E851" s="870">
        <v>1410159902</v>
      </c>
      <c r="F851" s="870" t="s">
        <v>706</v>
      </c>
      <c r="G851" s="870">
        <v>0</v>
      </c>
      <c r="H851" s="870">
        <v>0</v>
      </c>
      <c r="I851" s="870">
        <v>0</v>
      </c>
      <c r="J851" s="870">
        <v>0</v>
      </c>
      <c r="K851" s="870">
        <v>0</v>
      </c>
      <c r="L851" s="870">
        <v>0</v>
      </c>
      <c r="M851" s="870">
        <v>0</v>
      </c>
      <c r="N851" s="870">
        <v>0</v>
      </c>
      <c r="O851" s="870">
        <v>0</v>
      </c>
      <c r="P851" s="870">
        <v>0</v>
      </c>
      <c r="Q851" s="870">
        <v>0</v>
      </c>
      <c r="R851" s="870">
        <v>0</v>
      </c>
      <c r="S851" s="870">
        <v>0</v>
      </c>
      <c r="T851" s="870">
        <v>0</v>
      </c>
      <c r="U851" s="870">
        <v>0</v>
      </c>
      <c r="V851" s="870">
        <v>0</v>
      </c>
      <c r="W851" s="870">
        <v>0</v>
      </c>
      <c r="X851" s="870">
        <v>0</v>
      </c>
      <c r="Y851" s="870">
        <v>0</v>
      </c>
      <c r="Z851" s="870">
        <v>0</v>
      </c>
      <c r="AA851" s="870">
        <v>0</v>
      </c>
      <c r="AB851" s="870">
        <v>0</v>
      </c>
      <c r="AC851" s="870">
        <v>0</v>
      </c>
      <c r="AD851" s="870">
        <v>0</v>
      </c>
      <c r="AE851" s="870">
        <v>0</v>
      </c>
    </row>
    <row r="852" spans="1:31">
      <c r="A852" s="870" t="s">
        <v>1891</v>
      </c>
      <c r="B852" s="870">
        <v>14</v>
      </c>
      <c r="C852" s="870">
        <v>1410</v>
      </c>
      <c r="D852" s="870">
        <v>141015</v>
      </c>
      <c r="E852" s="870">
        <v>1410159903</v>
      </c>
      <c r="F852" s="870" t="s">
        <v>4083</v>
      </c>
      <c r="G852" s="870">
        <v>-29974280</v>
      </c>
      <c r="H852" s="870">
        <v>0</v>
      </c>
      <c r="I852" s="870">
        <v>-29974280</v>
      </c>
      <c r="J852" s="870">
        <v>0</v>
      </c>
      <c r="K852" s="870">
        <v>0</v>
      </c>
      <c r="L852" s="870">
        <v>0</v>
      </c>
      <c r="M852" s="870">
        <v>0</v>
      </c>
      <c r="N852" s="870">
        <v>0</v>
      </c>
      <c r="O852" s="870">
        <v>0</v>
      </c>
      <c r="P852" s="870">
        <v>0</v>
      </c>
      <c r="Q852" s="870">
        <v>0</v>
      </c>
      <c r="R852" s="870">
        <v>0</v>
      </c>
      <c r="S852" s="870">
        <v>0</v>
      </c>
      <c r="T852" s="870">
        <v>0</v>
      </c>
      <c r="U852" s="870">
        <v>0</v>
      </c>
      <c r="V852" s="870">
        <v>0</v>
      </c>
      <c r="W852" s="870">
        <v>0</v>
      </c>
      <c r="X852" s="870">
        <v>0</v>
      </c>
      <c r="Y852" s="870">
        <v>0</v>
      </c>
      <c r="Z852" s="870">
        <v>0</v>
      </c>
      <c r="AA852" s="870">
        <v>0</v>
      </c>
      <c r="AB852" s="870">
        <v>0</v>
      </c>
      <c r="AC852" s="870">
        <v>0</v>
      </c>
      <c r="AD852" s="870">
        <v>0</v>
      </c>
      <c r="AE852" s="870">
        <v>0</v>
      </c>
    </row>
    <row r="853" spans="1:31">
      <c r="A853" s="870" t="s">
        <v>1852</v>
      </c>
      <c r="B853" s="870">
        <v>14</v>
      </c>
      <c r="C853" s="870">
        <v>1410</v>
      </c>
      <c r="D853" s="870">
        <v>141015</v>
      </c>
      <c r="E853" s="870">
        <v>1410159905</v>
      </c>
      <c r="F853" s="870" t="s">
        <v>721</v>
      </c>
      <c r="G853" s="870">
        <v>676238825</v>
      </c>
      <c r="H853" s="870">
        <v>0</v>
      </c>
      <c r="I853" s="870">
        <v>676238824.87</v>
      </c>
      <c r="J853" s="870">
        <v>-0.12999999523162842</v>
      </c>
      <c r="K853" s="870">
        <v>0</v>
      </c>
      <c r="L853" s="870">
        <v>0</v>
      </c>
      <c r="M853" s="870">
        <v>-0.12999999523162842</v>
      </c>
      <c r="N853" s="870">
        <v>0</v>
      </c>
      <c r="O853" s="870">
        <v>-0.12999999523162842</v>
      </c>
      <c r="P853" s="870">
        <v>-4.8099998235702511E-2</v>
      </c>
      <c r="Q853" s="870">
        <v>0</v>
      </c>
      <c r="R853" s="870">
        <v>0</v>
      </c>
      <c r="S853" s="870">
        <v>0</v>
      </c>
      <c r="T853" s="870">
        <v>0</v>
      </c>
      <c r="U853" s="870">
        <v>0</v>
      </c>
      <c r="V853" s="870">
        <v>0</v>
      </c>
      <c r="W853" s="870">
        <v>0</v>
      </c>
      <c r="X853" s="870">
        <v>-4.8099998235702511E-2</v>
      </c>
      <c r="Y853" s="870">
        <v>0.37</v>
      </c>
      <c r="Z853" s="870">
        <v>0</v>
      </c>
      <c r="AA853" s="870">
        <v>-4.8099998235702511E-2</v>
      </c>
      <c r="AB853" s="870">
        <v>0</v>
      </c>
      <c r="AC853" s="870">
        <v>-4.8099998235702511E-2</v>
      </c>
      <c r="AD853" s="870">
        <v>0</v>
      </c>
      <c r="AE853" s="870">
        <v>0</v>
      </c>
    </row>
    <row r="854" spans="1:31">
      <c r="A854" s="870" t="s">
        <v>1852</v>
      </c>
      <c r="B854" s="870">
        <v>14</v>
      </c>
      <c r="C854" s="870">
        <v>1410</v>
      </c>
      <c r="D854" s="870">
        <v>141015</v>
      </c>
      <c r="E854" s="870">
        <v>1410159906</v>
      </c>
      <c r="F854" s="870" t="s">
        <v>714</v>
      </c>
      <c r="G854" s="870">
        <v>17806925981</v>
      </c>
      <c r="H854" s="870">
        <v>0</v>
      </c>
      <c r="I854" s="870">
        <v>17806925980.939999</v>
      </c>
      <c r="J854" s="870">
        <v>-6.0001373291015625E-2</v>
      </c>
      <c r="K854" s="870">
        <v>0</v>
      </c>
      <c r="L854" s="870">
        <v>0</v>
      </c>
      <c r="M854" s="870">
        <v>-6.0001373291015625E-2</v>
      </c>
      <c r="N854" s="870">
        <v>0</v>
      </c>
      <c r="O854" s="870">
        <v>-6.0001373291015625E-2</v>
      </c>
      <c r="P854" s="870">
        <v>-2.220050811767578E-2</v>
      </c>
      <c r="Q854" s="870">
        <v>0</v>
      </c>
      <c r="R854" s="870">
        <v>0</v>
      </c>
      <c r="S854" s="870">
        <v>0</v>
      </c>
      <c r="T854" s="870">
        <v>0</v>
      </c>
      <c r="U854" s="870">
        <v>0</v>
      </c>
      <c r="V854" s="870">
        <v>0</v>
      </c>
      <c r="W854" s="870">
        <v>0</v>
      </c>
      <c r="X854" s="870">
        <v>-2.220050811767578E-2</v>
      </c>
      <c r="Y854" s="870">
        <v>0.37</v>
      </c>
      <c r="Z854" s="870">
        <v>0</v>
      </c>
      <c r="AA854" s="870">
        <v>-2.220050811767578E-2</v>
      </c>
      <c r="AB854" s="870">
        <v>0</v>
      </c>
      <c r="AC854" s="870">
        <v>-2.220050811767578E-2</v>
      </c>
      <c r="AD854" s="870">
        <v>0</v>
      </c>
      <c r="AE854" s="870">
        <v>0</v>
      </c>
    </row>
    <row r="855" spans="1:31">
      <c r="A855" s="870" t="s">
        <v>1852</v>
      </c>
      <c r="B855" s="870">
        <v>14</v>
      </c>
      <c r="C855" s="870">
        <v>1410</v>
      </c>
      <c r="D855" s="870">
        <v>141015</v>
      </c>
      <c r="E855" s="870">
        <v>1410159907</v>
      </c>
      <c r="F855" s="870" t="s">
        <v>4075</v>
      </c>
      <c r="G855" s="870">
        <v>0</v>
      </c>
      <c r="H855" s="870">
        <v>0</v>
      </c>
      <c r="I855" s="870">
        <v>0</v>
      </c>
      <c r="J855" s="870">
        <v>0</v>
      </c>
      <c r="K855" s="870">
        <v>0</v>
      </c>
      <c r="L855" s="870">
        <v>0</v>
      </c>
      <c r="M855" s="870">
        <v>0</v>
      </c>
      <c r="N855" s="870">
        <v>0</v>
      </c>
      <c r="O855" s="870">
        <v>0</v>
      </c>
      <c r="P855" s="870">
        <v>0</v>
      </c>
      <c r="Q855" s="870">
        <v>0</v>
      </c>
      <c r="R855" s="870">
        <v>0</v>
      </c>
      <c r="S855" s="870">
        <v>0</v>
      </c>
      <c r="T855" s="870">
        <v>0</v>
      </c>
      <c r="U855" s="870">
        <v>0</v>
      </c>
      <c r="V855" s="870">
        <v>0</v>
      </c>
      <c r="W855" s="870">
        <v>0</v>
      </c>
      <c r="X855" s="870">
        <v>0</v>
      </c>
      <c r="Y855" s="870">
        <v>0</v>
      </c>
      <c r="Z855" s="870">
        <v>0</v>
      </c>
      <c r="AA855" s="870">
        <v>0</v>
      </c>
      <c r="AB855" s="870">
        <v>0</v>
      </c>
      <c r="AC855" s="870">
        <v>0</v>
      </c>
      <c r="AD855" s="870">
        <v>0</v>
      </c>
      <c r="AE855" s="870">
        <v>0</v>
      </c>
    </row>
    <row r="856" spans="1:31">
      <c r="A856" s="870" t="s">
        <v>1891</v>
      </c>
      <c r="B856" s="870">
        <v>14</v>
      </c>
      <c r="C856" s="870">
        <v>1410</v>
      </c>
      <c r="D856" s="870">
        <v>141015</v>
      </c>
      <c r="E856" s="870">
        <v>1410159909</v>
      </c>
      <c r="F856" s="870" t="s">
        <v>1903</v>
      </c>
      <c r="G856" s="870">
        <v>0</v>
      </c>
      <c r="H856" s="870">
        <v>0</v>
      </c>
      <c r="I856" s="870">
        <v>0</v>
      </c>
      <c r="J856" s="870">
        <v>0</v>
      </c>
      <c r="K856" s="870">
        <v>0</v>
      </c>
      <c r="L856" s="870">
        <v>0</v>
      </c>
      <c r="M856" s="870">
        <v>0</v>
      </c>
      <c r="N856" s="870">
        <v>0</v>
      </c>
      <c r="O856" s="870">
        <v>0</v>
      </c>
      <c r="P856" s="870">
        <v>0</v>
      </c>
      <c r="Q856" s="870">
        <v>0</v>
      </c>
      <c r="R856" s="870">
        <v>0</v>
      </c>
      <c r="S856" s="870">
        <v>0</v>
      </c>
      <c r="T856" s="870">
        <v>0</v>
      </c>
      <c r="U856" s="870">
        <v>0</v>
      </c>
      <c r="V856" s="870">
        <v>0</v>
      </c>
      <c r="W856" s="870">
        <v>0</v>
      </c>
      <c r="X856" s="870">
        <v>0</v>
      </c>
      <c r="Y856" s="870">
        <v>0</v>
      </c>
      <c r="Z856" s="870">
        <v>0</v>
      </c>
      <c r="AA856" s="870">
        <v>0</v>
      </c>
      <c r="AB856" s="870">
        <v>0</v>
      </c>
      <c r="AC856" s="870">
        <v>0</v>
      </c>
      <c r="AD856" s="870">
        <v>0</v>
      </c>
      <c r="AE856" s="870">
        <v>0</v>
      </c>
    </row>
    <row r="857" spans="1:31">
      <c r="A857" s="870" t="s">
        <v>1852</v>
      </c>
      <c r="B857" s="870">
        <v>14</v>
      </c>
      <c r="C857" s="870">
        <v>1410</v>
      </c>
      <c r="D857" s="870">
        <v>141015</v>
      </c>
      <c r="E857" s="870">
        <v>1410159910</v>
      </c>
      <c r="F857" s="870" t="s">
        <v>4084</v>
      </c>
      <c r="G857" s="870">
        <v>0</v>
      </c>
      <c r="H857" s="870">
        <v>0</v>
      </c>
      <c r="I857" s="870">
        <v>0</v>
      </c>
      <c r="J857" s="870">
        <v>0</v>
      </c>
      <c r="K857" s="870">
        <v>0</v>
      </c>
      <c r="L857" s="870">
        <v>0</v>
      </c>
      <c r="M857" s="870">
        <v>0</v>
      </c>
      <c r="N857" s="870">
        <v>0</v>
      </c>
      <c r="O857" s="870">
        <v>0</v>
      </c>
      <c r="P857" s="870">
        <v>0</v>
      </c>
      <c r="Q857" s="870">
        <v>0</v>
      </c>
      <c r="R857" s="870">
        <v>0</v>
      </c>
      <c r="S857" s="870">
        <v>0</v>
      </c>
      <c r="T857" s="870">
        <v>0</v>
      </c>
      <c r="U857" s="870">
        <v>0</v>
      </c>
      <c r="V857" s="870">
        <v>0</v>
      </c>
      <c r="W857" s="870">
        <v>0</v>
      </c>
      <c r="X857" s="870">
        <v>0</v>
      </c>
      <c r="Y857" s="870">
        <v>0</v>
      </c>
      <c r="Z857" s="870">
        <v>0</v>
      </c>
      <c r="AA857" s="870">
        <v>0</v>
      </c>
      <c r="AB857" s="870">
        <v>0</v>
      </c>
      <c r="AC857" s="870">
        <v>0</v>
      </c>
      <c r="AD857" s="870">
        <v>0</v>
      </c>
      <c r="AE857" s="870">
        <v>0</v>
      </c>
    </row>
    <row r="858" spans="1:31">
      <c r="A858" s="870" t="s">
        <v>1852</v>
      </c>
      <c r="B858" s="870">
        <v>14</v>
      </c>
      <c r="C858" s="870">
        <v>1410</v>
      </c>
      <c r="D858" s="870">
        <v>141015</v>
      </c>
      <c r="E858" s="870">
        <v>1410159921</v>
      </c>
      <c r="F858" s="870" t="s">
        <v>3249</v>
      </c>
      <c r="G858" s="870">
        <v>-1200328920</v>
      </c>
      <c r="H858" s="870">
        <v>0</v>
      </c>
      <c r="I858" s="870">
        <v>-1200328920</v>
      </c>
      <c r="J858" s="870">
        <v>0</v>
      </c>
      <c r="K858" s="870">
        <v>0</v>
      </c>
      <c r="L858" s="870">
        <v>0</v>
      </c>
      <c r="M858" s="870">
        <v>0</v>
      </c>
      <c r="N858" s="870">
        <v>0</v>
      </c>
      <c r="O858" s="870">
        <v>0</v>
      </c>
      <c r="P858" s="870">
        <v>0</v>
      </c>
      <c r="Q858" s="870">
        <v>0</v>
      </c>
      <c r="R858" s="870">
        <v>0</v>
      </c>
      <c r="S858" s="870">
        <v>0</v>
      </c>
      <c r="T858" s="870">
        <v>0</v>
      </c>
      <c r="U858" s="870">
        <v>0</v>
      </c>
      <c r="V858" s="870">
        <v>0</v>
      </c>
      <c r="W858" s="870">
        <v>0</v>
      </c>
      <c r="X858" s="870">
        <v>0</v>
      </c>
      <c r="Y858" s="870">
        <v>0</v>
      </c>
      <c r="Z858" s="870">
        <v>0</v>
      </c>
      <c r="AA858" s="870">
        <v>0</v>
      </c>
      <c r="AB858" s="870">
        <v>0</v>
      </c>
      <c r="AC858" s="870">
        <v>0</v>
      </c>
      <c r="AD858" s="870">
        <v>0</v>
      </c>
      <c r="AE858" s="870">
        <v>0</v>
      </c>
    </row>
    <row r="859" spans="1:31">
      <c r="A859" s="870" t="s">
        <v>1852</v>
      </c>
      <c r="B859" s="870">
        <v>14</v>
      </c>
      <c r="C859" s="870">
        <v>1410</v>
      </c>
      <c r="D859" s="870">
        <v>141020</v>
      </c>
      <c r="E859" s="870">
        <v>1410207150</v>
      </c>
      <c r="F859" s="870" t="s">
        <v>3522</v>
      </c>
      <c r="G859" s="870">
        <v>0</v>
      </c>
      <c r="H859" s="870">
        <v>0</v>
      </c>
      <c r="I859" s="870">
        <v>0</v>
      </c>
      <c r="J859" s="870">
        <v>0</v>
      </c>
      <c r="K859" s="870">
        <v>0</v>
      </c>
      <c r="L859" s="870">
        <v>0</v>
      </c>
      <c r="M859" s="870">
        <v>0</v>
      </c>
      <c r="N859" s="870">
        <v>0</v>
      </c>
      <c r="O859" s="870">
        <v>0</v>
      </c>
      <c r="P859" s="870">
        <v>0</v>
      </c>
      <c r="Q859" s="870">
        <v>0</v>
      </c>
      <c r="R859" s="870">
        <v>0</v>
      </c>
      <c r="S859" s="870">
        <v>0</v>
      </c>
      <c r="T859" s="870">
        <v>0</v>
      </c>
      <c r="U859" s="870">
        <v>0</v>
      </c>
      <c r="V859" s="870">
        <v>0</v>
      </c>
      <c r="W859" s="870">
        <v>0</v>
      </c>
      <c r="X859" s="870">
        <v>0</v>
      </c>
      <c r="Y859" s="870">
        <v>0</v>
      </c>
      <c r="Z859" s="870">
        <v>0</v>
      </c>
      <c r="AA859" s="870">
        <v>0</v>
      </c>
      <c r="AB859" s="870">
        <v>0</v>
      </c>
      <c r="AC859" s="870">
        <v>0</v>
      </c>
      <c r="AD859" s="870">
        <v>0</v>
      </c>
      <c r="AE859" s="870">
        <v>0</v>
      </c>
    </row>
    <row r="860" spans="1:31">
      <c r="A860" s="870" t="s">
        <v>1852</v>
      </c>
      <c r="B860" s="870">
        <v>14</v>
      </c>
      <c r="C860" s="870">
        <v>1410</v>
      </c>
      <c r="D860" s="870">
        <v>141020</v>
      </c>
      <c r="E860" s="870">
        <v>1410207200</v>
      </c>
      <c r="F860" s="870" t="s">
        <v>3523</v>
      </c>
      <c r="G860" s="870">
        <v>0</v>
      </c>
      <c r="H860" s="870">
        <v>0</v>
      </c>
      <c r="I860" s="870">
        <v>0</v>
      </c>
      <c r="J860" s="870">
        <v>0</v>
      </c>
      <c r="K860" s="870">
        <v>0</v>
      </c>
      <c r="L860" s="870">
        <v>0</v>
      </c>
      <c r="M860" s="870">
        <v>0</v>
      </c>
      <c r="N860" s="870">
        <v>0</v>
      </c>
      <c r="O860" s="870">
        <v>0</v>
      </c>
      <c r="P860" s="870">
        <v>0</v>
      </c>
      <c r="Q860" s="870">
        <v>0</v>
      </c>
      <c r="R860" s="870">
        <v>0</v>
      </c>
      <c r="S860" s="870">
        <v>0</v>
      </c>
      <c r="T860" s="870">
        <v>0</v>
      </c>
      <c r="U860" s="870">
        <v>0</v>
      </c>
      <c r="V860" s="870">
        <v>0</v>
      </c>
      <c r="W860" s="870">
        <v>0</v>
      </c>
      <c r="X860" s="870">
        <v>0</v>
      </c>
      <c r="Y860" s="870">
        <v>0</v>
      </c>
      <c r="Z860" s="870">
        <v>0</v>
      </c>
      <c r="AA860" s="870">
        <v>0</v>
      </c>
      <c r="AB860" s="870">
        <v>0</v>
      </c>
      <c r="AC860" s="870">
        <v>0</v>
      </c>
      <c r="AD860" s="870">
        <v>0</v>
      </c>
      <c r="AE860" s="870">
        <v>0</v>
      </c>
    </row>
    <row r="861" spans="1:31">
      <c r="A861" s="870" t="s">
        <v>1891</v>
      </c>
      <c r="B861" s="870">
        <v>14</v>
      </c>
      <c r="C861" s="870">
        <v>1410</v>
      </c>
      <c r="D861" s="870">
        <v>141020</v>
      </c>
      <c r="E861" s="870">
        <v>1410207201</v>
      </c>
      <c r="F861" s="870" t="s">
        <v>4085</v>
      </c>
      <c r="G861" s="870">
        <v>44173778</v>
      </c>
      <c r="H861" s="870">
        <v>0</v>
      </c>
      <c r="I861" s="870">
        <v>913905.34999999404</v>
      </c>
      <c r="J861" s="870">
        <v>-43259872.649999999</v>
      </c>
      <c r="K861" s="870">
        <v>0</v>
      </c>
      <c r="L861" s="870">
        <v>0</v>
      </c>
      <c r="M861" s="870">
        <v>-43259872.649999999</v>
      </c>
      <c r="N861" s="870">
        <v>0</v>
      </c>
      <c r="O861" s="870">
        <v>-43259872.649999999</v>
      </c>
      <c r="P861" s="870">
        <v>-16006152.8805</v>
      </c>
      <c r="Q861" s="870">
        <v>0</v>
      </c>
      <c r="R861" s="870">
        <v>0</v>
      </c>
      <c r="S861" s="870">
        <v>0</v>
      </c>
      <c r="T861" s="870">
        <v>0</v>
      </c>
      <c r="U861" s="870">
        <v>0</v>
      </c>
      <c r="V861" s="870">
        <v>0</v>
      </c>
      <c r="W861" s="870">
        <v>0</v>
      </c>
      <c r="X861" s="870">
        <v>-16006152.8805</v>
      </c>
      <c r="Y861" s="870">
        <v>0.37</v>
      </c>
      <c r="Z861" s="870">
        <v>0</v>
      </c>
      <c r="AA861" s="870">
        <v>-16006152.8805</v>
      </c>
      <c r="AB861" s="870">
        <v>0</v>
      </c>
      <c r="AC861" s="870">
        <v>-16006152.8805</v>
      </c>
      <c r="AD861" s="870">
        <v>0</v>
      </c>
      <c r="AE861" s="870">
        <v>0</v>
      </c>
    </row>
    <row r="862" spans="1:31">
      <c r="A862" s="870" t="s">
        <v>1852</v>
      </c>
      <c r="B862" s="870">
        <v>14</v>
      </c>
      <c r="C862" s="870">
        <v>1410</v>
      </c>
      <c r="D862" s="870">
        <v>141020</v>
      </c>
      <c r="E862" s="870">
        <v>1410209001</v>
      </c>
      <c r="F862" s="870" t="s">
        <v>726</v>
      </c>
      <c r="G862" s="870">
        <v>570550631782</v>
      </c>
      <c r="H862" s="870">
        <v>0</v>
      </c>
      <c r="I862" s="870">
        <v>570550631781.58997</v>
      </c>
      <c r="J862" s="870">
        <v>-0.4100341796875</v>
      </c>
      <c r="K862" s="870">
        <v>0</v>
      </c>
      <c r="L862" s="870">
        <v>0</v>
      </c>
      <c r="M862" s="870">
        <v>-0.4100341796875</v>
      </c>
      <c r="N862" s="870">
        <v>0</v>
      </c>
      <c r="O862" s="870">
        <v>-0.4100341796875</v>
      </c>
      <c r="P862" s="870">
        <v>-0.15171264648437499</v>
      </c>
      <c r="Q862" s="870">
        <v>0</v>
      </c>
      <c r="R862" s="870">
        <v>0</v>
      </c>
      <c r="S862" s="870">
        <v>0</v>
      </c>
      <c r="T862" s="870">
        <v>0</v>
      </c>
      <c r="U862" s="870">
        <v>0</v>
      </c>
      <c r="V862" s="870">
        <v>0</v>
      </c>
      <c r="W862" s="870">
        <v>0</v>
      </c>
      <c r="X862" s="870">
        <v>-0.15171264648437499</v>
      </c>
      <c r="Y862" s="870">
        <v>0.37</v>
      </c>
      <c r="Z862" s="870">
        <v>0</v>
      </c>
      <c r="AA862" s="870">
        <v>-0.15171264648437499</v>
      </c>
      <c r="AB862" s="870">
        <v>0</v>
      </c>
      <c r="AC862" s="870">
        <v>-0.15171264648437499</v>
      </c>
      <c r="AD862" s="870">
        <v>0</v>
      </c>
      <c r="AE862" s="870">
        <v>0</v>
      </c>
    </row>
    <row r="863" spans="1:31">
      <c r="A863" s="870" t="s">
        <v>1852</v>
      </c>
      <c r="B863" s="870">
        <v>14</v>
      </c>
      <c r="C863" s="870">
        <v>1410</v>
      </c>
      <c r="D863" s="870">
        <v>141020</v>
      </c>
      <c r="E863" s="870">
        <v>1410209002</v>
      </c>
      <c r="F863" s="870" t="s">
        <v>4086</v>
      </c>
      <c r="G863" s="870">
        <v>42553502870</v>
      </c>
      <c r="H863" s="870">
        <v>0</v>
      </c>
      <c r="I863" s="870">
        <v>42553502869.870003</v>
      </c>
      <c r="J863" s="870">
        <v>-0.12999725341796875</v>
      </c>
      <c r="K863" s="870">
        <v>0</v>
      </c>
      <c r="L863" s="870">
        <v>0</v>
      </c>
      <c r="M863" s="870">
        <v>-0.12999725341796875</v>
      </c>
      <c r="N863" s="870">
        <v>0</v>
      </c>
      <c r="O863" s="870">
        <v>-0.12999725341796875</v>
      </c>
      <c r="P863" s="870">
        <v>-4.809898376464844E-2</v>
      </c>
      <c r="Q863" s="870">
        <v>0</v>
      </c>
      <c r="R863" s="870">
        <v>0</v>
      </c>
      <c r="S863" s="870">
        <v>0</v>
      </c>
      <c r="T863" s="870">
        <v>0</v>
      </c>
      <c r="U863" s="870">
        <v>0</v>
      </c>
      <c r="V863" s="870">
        <v>0</v>
      </c>
      <c r="W863" s="870">
        <v>0</v>
      </c>
      <c r="X863" s="870">
        <v>-4.809898376464844E-2</v>
      </c>
      <c r="Y863" s="870">
        <v>0.37</v>
      </c>
      <c r="Z863" s="870">
        <v>0</v>
      </c>
      <c r="AA863" s="870">
        <v>-4.809898376464844E-2</v>
      </c>
      <c r="AB863" s="870">
        <v>0</v>
      </c>
      <c r="AC863" s="870">
        <v>-4.809898376464844E-2</v>
      </c>
      <c r="AD863" s="870">
        <v>0</v>
      </c>
      <c r="AE863" s="870">
        <v>0</v>
      </c>
    </row>
    <row r="864" spans="1:31">
      <c r="A864" s="870" t="s">
        <v>1852</v>
      </c>
      <c r="B864" s="870">
        <v>14</v>
      </c>
      <c r="C864" s="870">
        <v>1410</v>
      </c>
      <c r="D864" s="870">
        <v>141020</v>
      </c>
      <c r="E864" s="870">
        <v>1410209004</v>
      </c>
      <c r="F864" s="870" t="s">
        <v>727</v>
      </c>
      <c r="G864" s="870">
        <v>957007733776</v>
      </c>
      <c r="H864" s="870">
        <v>0</v>
      </c>
      <c r="I864" s="870">
        <v>957007733775.66003</v>
      </c>
      <c r="J864" s="870">
        <v>-0.3399658203125</v>
      </c>
      <c r="K864" s="870">
        <v>0</v>
      </c>
      <c r="L864" s="870">
        <v>0</v>
      </c>
      <c r="M864" s="870">
        <v>-0.3399658203125</v>
      </c>
      <c r="N864" s="870">
        <v>0</v>
      </c>
      <c r="O864" s="870">
        <v>-0.3399658203125</v>
      </c>
      <c r="P864" s="870">
        <v>-0.12578735351562501</v>
      </c>
      <c r="Q864" s="870">
        <v>0</v>
      </c>
      <c r="R864" s="870">
        <v>0</v>
      </c>
      <c r="S864" s="870">
        <v>0</v>
      </c>
      <c r="T864" s="870">
        <v>0</v>
      </c>
      <c r="U864" s="870">
        <v>0</v>
      </c>
      <c r="V864" s="870">
        <v>0</v>
      </c>
      <c r="W864" s="870">
        <v>0</v>
      </c>
      <c r="X864" s="870">
        <v>-0.12578735351562501</v>
      </c>
      <c r="Y864" s="870">
        <v>0.37</v>
      </c>
      <c r="Z864" s="870">
        <v>0</v>
      </c>
      <c r="AA864" s="870">
        <v>-0.12578735351562501</v>
      </c>
      <c r="AB864" s="870">
        <v>0</v>
      </c>
      <c r="AC864" s="870">
        <v>-0.12578735351562501</v>
      </c>
      <c r="AD864" s="870">
        <v>0</v>
      </c>
      <c r="AE864" s="870">
        <v>0</v>
      </c>
    </row>
    <row r="865" spans="1:31">
      <c r="A865" s="870" t="s">
        <v>1852</v>
      </c>
      <c r="B865" s="870">
        <v>14</v>
      </c>
      <c r="C865" s="870">
        <v>1410</v>
      </c>
      <c r="D865" s="870">
        <v>141020</v>
      </c>
      <c r="E865" s="870">
        <v>1410209005</v>
      </c>
      <c r="F865" s="870" t="s">
        <v>728</v>
      </c>
      <c r="G865" s="870">
        <v>2106025301</v>
      </c>
      <c r="H865" s="870">
        <v>0</v>
      </c>
      <c r="I865" s="870">
        <v>2106025301</v>
      </c>
      <c r="J865" s="870">
        <v>0</v>
      </c>
      <c r="K865" s="870">
        <v>0</v>
      </c>
      <c r="L865" s="870">
        <v>0</v>
      </c>
      <c r="M865" s="870">
        <v>0</v>
      </c>
      <c r="N865" s="870">
        <v>0</v>
      </c>
      <c r="O865" s="870">
        <v>0</v>
      </c>
      <c r="P865" s="870">
        <v>0</v>
      </c>
      <c r="Q865" s="870">
        <v>0</v>
      </c>
      <c r="R865" s="870">
        <v>0</v>
      </c>
      <c r="S865" s="870">
        <v>0</v>
      </c>
      <c r="T865" s="870">
        <v>0</v>
      </c>
      <c r="U865" s="870">
        <v>0</v>
      </c>
      <c r="V865" s="870">
        <v>0</v>
      </c>
      <c r="W865" s="870">
        <v>0</v>
      </c>
      <c r="X865" s="870">
        <v>0</v>
      </c>
      <c r="Y865" s="870">
        <v>0</v>
      </c>
      <c r="Z865" s="870">
        <v>0</v>
      </c>
      <c r="AA865" s="870">
        <v>0</v>
      </c>
      <c r="AB865" s="870">
        <v>0</v>
      </c>
      <c r="AC865" s="870">
        <v>0</v>
      </c>
      <c r="AD865" s="870">
        <v>0</v>
      </c>
      <c r="AE865" s="870">
        <v>0</v>
      </c>
    </row>
    <row r="866" spans="1:31">
      <c r="A866" s="870" t="s">
        <v>1891</v>
      </c>
      <c r="B866" s="870">
        <v>14</v>
      </c>
      <c r="C866" s="870">
        <v>1410</v>
      </c>
      <c r="D866" s="870">
        <v>141020</v>
      </c>
      <c r="E866" s="870">
        <v>1410209011</v>
      </c>
      <c r="F866" s="870" t="s">
        <v>3180</v>
      </c>
      <c r="G866" s="870">
        <v>0</v>
      </c>
      <c r="H866" s="870">
        <v>0</v>
      </c>
      <c r="I866" s="870">
        <v>0</v>
      </c>
      <c r="J866" s="870">
        <v>0</v>
      </c>
      <c r="K866" s="870">
        <v>0</v>
      </c>
      <c r="L866" s="870">
        <v>0</v>
      </c>
      <c r="M866" s="870">
        <v>0</v>
      </c>
      <c r="N866" s="870">
        <v>0</v>
      </c>
      <c r="O866" s="870">
        <v>0</v>
      </c>
      <c r="P866" s="870">
        <v>0</v>
      </c>
      <c r="Q866" s="870">
        <v>0</v>
      </c>
      <c r="R866" s="870">
        <v>0</v>
      </c>
      <c r="S866" s="870">
        <v>0</v>
      </c>
      <c r="T866" s="870">
        <v>0</v>
      </c>
      <c r="U866" s="870">
        <v>0</v>
      </c>
      <c r="V866" s="870">
        <v>0</v>
      </c>
      <c r="W866" s="870">
        <v>0</v>
      </c>
      <c r="X866" s="870">
        <v>0</v>
      </c>
      <c r="Y866" s="870">
        <v>0</v>
      </c>
      <c r="Z866" s="870">
        <v>0</v>
      </c>
      <c r="AA866" s="870">
        <v>0</v>
      </c>
      <c r="AB866" s="870">
        <v>0</v>
      </c>
      <c r="AC866" s="870">
        <v>0</v>
      </c>
      <c r="AD866" s="870">
        <v>0</v>
      </c>
      <c r="AE866" s="870">
        <v>0</v>
      </c>
    </row>
    <row r="867" spans="1:31">
      <c r="A867" s="870" t="s">
        <v>1852</v>
      </c>
      <c r="B867" s="870">
        <v>14</v>
      </c>
      <c r="C867" s="870">
        <v>1410</v>
      </c>
      <c r="D867" s="870">
        <v>141020</v>
      </c>
      <c r="E867" s="870">
        <v>1410209020</v>
      </c>
      <c r="F867" s="870" t="s">
        <v>4087</v>
      </c>
      <c r="G867" s="870">
        <v>1251016027</v>
      </c>
      <c r="H867" s="870">
        <v>0</v>
      </c>
      <c r="I867" s="870">
        <v>1251016026.95</v>
      </c>
      <c r="J867" s="870">
        <v>-4.999995231628418E-2</v>
      </c>
      <c r="K867" s="870">
        <v>0</v>
      </c>
      <c r="L867" s="870">
        <v>0</v>
      </c>
      <c r="M867" s="870">
        <v>-4.999995231628418E-2</v>
      </c>
      <c r="N867" s="870">
        <v>0</v>
      </c>
      <c r="O867" s="870">
        <v>-4.999995231628418E-2</v>
      </c>
      <c r="P867" s="870">
        <v>-1.8499982357025147E-2</v>
      </c>
      <c r="Q867" s="870">
        <v>0</v>
      </c>
      <c r="R867" s="870">
        <v>0</v>
      </c>
      <c r="S867" s="870">
        <v>0</v>
      </c>
      <c r="T867" s="870">
        <v>0</v>
      </c>
      <c r="U867" s="870">
        <v>0</v>
      </c>
      <c r="V867" s="870">
        <v>0</v>
      </c>
      <c r="W867" s="870">
        <v>0</v>
      </c>
      <c r="X867" s="870">
        <v>-1.8499982357025147E-2</v>
      </c>
      <c r="Y867" s="870">
        <v>0.37</v>
      </c>
      <c r="Z867" s="870">
        <v>0</v>
      </c>
      <c r="AA867" s="870">
        <v>-1.8499982357025147E-2</v>
      </c>
      <c r="AB867" s="870">
        <v>0</v>
      </c>
      <c r="AC867" s="870">
        <v>-1.8499982357025147E-2</v>
      </c>
      <c r="AD867" s="870">
        <v>0</v>
      </c>
      <c r="AE867" s="870">
        <v>0</v>
      </c>
    </row>
    <row r="868" spans="1:31">
      <c r="A868" s="870" t="s">
        <v>1852</v>
      </c>
      <c r="B868" s="870">
        <v>14</v>
      </c>
      <c r="C868" s="870">
        <v>1410</v>
      </c>
      <c r="D868" s="870">
        <v>141020</v>
      </c>
      <c r="E868" s="870">
        <v>1410209021</v>
      </c>
      <c r="F868" s="870" t="s">
        <v>4088</v>
      </c>
      <c r="G868" s="870">
        <v>9052331822</v>
      </c>
      <c r="H868" s="870">
        <v>0</v>
      </c>
      <c r="I868" s="870">
        <v>9052331821.8899994</v>
      </c>
      <c r="J868" s="870">
        <v>-0.1100006103515625</v>
      </c>
      <c r="K868" s="870">
        <v>0</v>
      </c>
      <c r="L868" s="870">
        <v>0</v>
      </c>
      <c r="M868" s="870">
        <v>-0.1100006103515625</v>
      </c>
      <c r="N868" s="870">
        <v>0</v>
      </c>
      <c r="O868" s="870">
        <v>-0.1100006103515625</v>
      </c>
      <c r="P868" s="870">
        <v>-4.0700225830078124E-2</v>
      </c>
      <c r="Q868" s="870">
        <v>0</v>
      </c>
      <c r="R868" s="870">
        <v>0</v>
      </c>
      <c r="S868" s="870">
        <v>0</v>
      </c>
      <c r="T868" s="870">
        <v>0</v>
      </c>
      <c r="U868" s="870">
        <v>0</v>
      </c>
      <c r="V868" s="870">
        <v>0</v>
      </c>
      <c r="W868" s="870">
        <v>0</v>
      </c>
      <c r="X868" s="870">
        <v>-4.0700225830078124E-2</v>
      </c>
      <c r="Y868" s="870">
        <v>0.37</v>
      </c>
      <c r="Z868" s="870">
        <v>0</v>
      </c>
      <c r="AA868" s="870">
        <v>-4.0700225830078124E-2</v>
      </c>
      <c r="AB868" s="870">
        <v>0</v>
      </c>
      <c r="AC868" s="870">
        <v>-4.0700225830078124E-2</v>
      </c>
      <c r="AD868" s="870">
        <v>0</v>
      </c>
      <c r="AE868" s="870">
        <v>0</v>
      </c>
    </row>
    <row r="869" spans="1:31">
      <c r="A869" s="870" t="s">
        <v>1852</v>
      </c>
      <c r="B869" s="870">
        <v>14</v>
      </c>
      <c r="C869" s="870">
        <v>1410</v>
      </c>
      <c r="D869" s="870">
        <v>141020</v>
      </c>
      <c r="E869" s="870">
        <v>1410209201</v>
      </c>
      <c r="F869" s="870" t="s">
        <v>729</v>
      </c>
      <c r="G869" s="870">
        <v>96505557010</v>
      </c>
      <c r="H869" s="870">
        <v>0</v>
      </c>
      <c r="I869" s="870">
        <v>96505557010.240005</v>
      </c>
      <c r="J869" s="870">
        <v>0.2400054931640625</v>
      </c>
      <c r="K869" s="870">
        <v>0</v>
      </c>
      <c r="L869" s="870">
        <v>0.2400054931640625</v>
      </c>
      <c r="M869" s="870">
        <v>0</v>
      </c>
      <c r="N869" s="870">
        <v>0</v>
      </c>
      <c r="O869" s="870">
        <v>0.2400054931640625</v>
      </c>
      <c r="P869" s="870">
        <v>8.8802032470703118E-2</v>
      </c>
      <c r="Q869" s="870">
        <v>0</v>
      </c>
      <c r="R869" s="870">
        <v>0</v>
      </c>
      <c r="S869" s="870">
        <v>0</v>
      </c>
      <c r="T869" s="870">
        <v>0</v>
      </c>
      <c r="U869" s="870">
        <v>0</v>
      </c>
      <c r="V869" s="870">
        <v>0</v>
      </c>
      <c r="W869" s="870">
        <v>0</v>
      </c>
      <c r="X869" s="870">
        <v>8.8802032470703118E-2</v>
      </c>
      <c r="Y869" s="870">
        <v>0.37</v>
      </c>
      <c r="Z869" s="870">
        <v>8.8802032470703118E-2</v>
      </c>
      <c r="AA869" s="870">
        <v>0</v>
      </c>
      <c r="AB869" s="870">
        <v>8.8802032470703118E-2</v>
      </c>
      <c r="AC869" s="870">
        <v>0</v>
      </c>
      <c r="AD869" s="870">
        <v>0</v>
      </c>
      <c r="AE869" s="870">
        <v>0</v>
      </c>
    </row>
    <row r="870" spans="1:31">
      <c r="A870" s="870" t="s">
        <v>1852</v>
      </c>
      <c r="B870" s="870">
        <v>14</v>
      </c>
      <c r="C870" s="870">
        <v>1410</v>
      </c>
      <c r="D870" s="870">
        <v>141020</v>
      </c>
      <c r="E870" s="870">
        <v>1410209202</v>
      </c>
      <c r="F870" s="870" t="s">
        <v>4089</v>
      </c>
      <c r="G870" s="870">
        <v>1622873854</v>
      </c>
      <c r="H870" s="870">
        <v>0</v>
      </c>
      <c r="I870" s="870">
        <v>1622873853.52</v>
      </c>
      <c r="J870" s="870">
        <v>-0.48000001907348633</v>
      </c>
      <c r="K870" s="870">
        <v>0</v>
      </c>
      <c r="L870" s="870">
        <v>0</v>
      </c>
      <c r="M870" s="870">
        <v>-0.48000001907348633</v>
      </c>
      <c r="N870" s="870">
        <v>0</v>
      </c>
      <c r="O870" s="870">
        <v>-0.48000001907348633</v>
      </c>
      <c r="P870" s="870">
        <v>-0.17760000705718995</v>
      </c>
      <c r="Q870" s="870">
        <v>0</v>
      </c>
      <c r="R870" s="870">
        <v>0</v>
      </c>
      <c r="S870" s="870">
        <v>0</v>
      </c>
      <c r="T870" s="870">
        <v>0</v>
      </c>
      <c r="U870" s="870">
        <v>0</v>
      </c>
      <c r="V870" s="870">
        <v>0</v>
      </c>
      <c r="W870" s="870">
        <v>0</v>
      </c>
      <c r="X870" s="870">
        <v>-0.17760000705718995</v>
      </c>
      <c r="Y870" s="870">
        <v>0.37</v>
      </c>
      <c r="Z870" s="870">
        <v>0</v>
      </c>
      <c r="AA870" s="870">
        <v>-0.17760000705718995</v>
      </c>
      <c r="AB870" s="870">
        <v>0</v>
      </c>
      <c r="AC870" s="870">
        <v>-0.17760000705718995</v>
      </c>
      <c r="AD870" s="870">
        <v>0</v>
      </c>
      <c r="AE870" s="870">
        <v>0</v>
      </c>
    </row>
    <row r="871" spans="1:31">
      <c r="A871" s="870" t="s">
        <v>1852</v>
      </c>
      <c r="B871" s="870">
        <v>14</v>
      </c>
      <c r="C871" s="870">
        <v>1410</v>
      </c>
      <c r="D871" s="870">
        <v>141020</v>
      </c>
      <c r="E871" s="870">
        <v>1410209203</v>
      </c>
      <c r="F871" s="870" t="s">
        <v>730</v>
      </c>
      <c r="G871" s="870">
        <v>952847896</v>
      </c>
      <c r="H871" s="870">
        <v>0</v>
      </c>
      <c r="I871" s="870">
        <v>952847896</v>
      </c>
      <c r="J871" s="870">
        <v>0</v>
      </c>
      <c r="K871" s="870">
        <v>0</v>
      </c>
      <c r="L871" s="870">
        <v>0</v>
      </c>
      <c r="M871" s="870">
        <v>0</v>
      </c>
      <c r="N871" s="870">
        <v>0</v>
      </c>
      <c r="O871" s="870">
        <v>0</v>
      </c>
      <c r="P871" s="870">
        <v>0</v>
      </c>
      <c r="Q871" s="870">
        <v>0</v>
      </c>
      <c r="R871" s="870">
        <v>0</v>
      </c>
      <c r="S871" s="870">
        <v>0</v>
      </c>
      <c r="T871" s="870">
        <v>0</v>
      </c>
      <c r="U871" s="870">
        <v>0</v>
      </c>
      <c r="V871" s="870">
        <v>0</v>
      </c>
      <c r="W871" s="870">
        <v>0</v>
      </c>
      <c r="X871" s="870">
        <v>0</v>
      </c>
      <c r="Y871" s="870">
        <v>0</v>
      </c>
      <c r="Z871" s="870">
        <v>0</v>
      </c>
      <c r="AA871" s="870">
        <v>0</v>
      </c>
      <c r="AB871" s="870">
        <v>0</v>
      </c>
      <c r="AC871" s="870">
        <v>0</v>
      </c>
      <c r="AD871" s="870">
        <v>0</v>
      </c>
      <c r="AE871" s="870">
        <v>0</v>
      </c>
    </row>
    <row r="872" spans="1:31">
      <c r="A872" s="870" t="s">
        <v>1852</v>
      </c>
      <c r="B872" s="870">
        <v>14</v>
      </c>
      <c r="C872" s="870">
        <v>1410</v>
      </c>
      <c r="D872" s="870">
        <v>141020</v>
      </c>
      <c r="E872" s="870">
        <v>1410209205</v>
      </c>
      <c r="F872" s="870" t="s">
        <v>727</v>
      </c>
      <c r="G872" s="870">
        <v>60203616206</v>
      </c>
      <c r="H872" s="870">
        <v>0</v>
      </c>
      <c r="I872" s="870">
        <v>60203616206.400002</v>
      </c>
      <c r="J872" s="870">
        <v>0.40000152587890625</v>
      </c>
      <c r="K872" s="870">
        <v>0</v>
      </c>
      <c r="L872" s="870">
        <v>0.40000152587890625</v>
      </c>
      <c r="M872" s="870">
        <v>0</v>
      </c>
      <c r="N872" s="870">
        <v>0</v>
      </c>
      <c r="O872" s="870">
        <v>0.40000152587890625</v>
      </c>
      <c r="P872" s="870">
        <v>0.14800056457519531</v>
      </c>
      <c r="Q872" s="870">
        <v>0</v>
      </c>
      <c r="R872" s="870">
        <v>0</v>
      </c>
      <c r="S872" s="870">
        <v>0</v>
      </c>
      <c r="T872" s="870">
        <v>0</v>
      </c>
      <c r="U872" s="870">
        <v>0</v>
      </c>
      <c r="V872" s="870">
        <v>0</v>
      </c>
      <c r="W872" s="870">
        <v>0</v>
      </c>
      <c r="X872" s="870">
        <v>0.14800056457519531</v>
      </c>
      <c r="Y872" s="870">
        <v>0.37</v>
      </c>
      <c r="Z872" s="870">
        <v>0.14800056457519531</v>
      </c>
      <c r="AA872" s="870">
        <v>0</v>
      </c>
      <c r="AB872" s="870">
        <v>0.14800056457519531</v>
      </c>
      <c r="AC872" s="870">
        <v>0</v>
      </c>
      <c r="AD872" s="870">
        <v>0</v>
      </c>
      <c r="AE872" s="870">
        <v>0</v>
      </c>
    </row>
    <row r="873" spans="1:31">
      <c r="A873" s="870" t="s">
        <v>1852</v>
      </c>
      <c r="B873" s="870">
        <v>14</v>
      </c>
      <c r="C873" s="870">
        <v>1410</v>
      </c>
      <c r="D873" s="870">
        <v>141020</v>
      </c>
      <c r="E873" s="870">
        <v>1410209206</v>
      </c>
      <c r="F873" s="870" t="s">
        <v>4090</v>
      </c>
      <c r="G873" s="870">
        <v>1070820813</v>
      </c>
      <c r="H873" s="870">
        <v>0</v>
      </c>
      <c r="I873" s="870">
        <v>1070820813.4400001</v>
      </c>
      <c r="J873" s="870">
        <v>0.44000005722045898</v>
      </c>
      <c r="K873" s="870">
        <v>0</v>
      </c>
      <c r="L873" s="870">
        <v>0.44000005722045898</v>
      </c>
      <c r="M873" s="870">
        <v>0</v>
      </c>
      <c r="N873" s="870">
        <v>0</v>
      </c>
      <c r="O873" s="870">
        <v>0.44000005722045898</v>
      </c>
      <c r="P873" s="870">
        <v>0.16280002117156983</v>
      </c>
      <c r="Q873" s="870">
        <v>0</v>
      </c>
      <c r="R873" s="870">
        <v>0</v>
      </c>
      <c r="S873" s="870">
        <v>0</v>
      </c>
      <c r="T873" s="870">
        <v>0</v>
      </c>
      <c r="U873" s="870">
        <v>0</v>
      </c>
      <c r="V873" s="870">
        <v>0</v>
      </c>
      <c r="W873" s="870">
        <v>0</v>
      </c>
      <c r="X873" s="870">
        <v>0.16280002117156983</v>
      </c>
      <c r="Y873" s="870">
        <v>0.37</v>
      </c>
      <c r="Z873" s="870">
        <v>0.16280002117156983</v>
      </c>
      <c r="AA873" s="870">
        <v>0</v>
      </c>
      <c r="AB873" s="870">
        <v>0.16280002117156983</v>
      </c>
      <c r="AC873" s="870">
        <v>0</v>
      </c>
      <c r="AD873" s="870">
        <v>0</v>
      </c>
      <c r="AE873" s="870">
        <v>0</v>
      </c>
    </row>
    <row r="874" spans="1:31">
      <c r="A874" s="870" t="s">
        <v>1852</v>
      </c>
      <c r="B874" s="870">
        <v>14</v>
      </c>
      <c r="C874" s="870">
        <v>1410</v>
      </c>
      <c r="D874" s="870">
        <v>141020</v>
      </c>
      <c r="E874" s="870">
        <v>1410209207</v>
      </c>
      <c r="F874" s="870" t="s">
        <v>731</v>
      </c>
      <c r="G874" s="870">
        <v>10331621486</v>
      </c>
      <c r="H874" s="870">
        <v>0</v>
      </c>
      <c r="I874" s="870">
        <v>10331621485.76</v>
      </c>
      <c r="J874" s="870">
        <v>-0.23999977111816406</v>
      </c>
      <c r="K874" s="870">
        <v>0</v>
      </c>
      <c r="L874" s="870">
        <v>0</v>
      </c>
      <c r="M874" s="870">
        <v>-0.23999977111816406</v>
      </c>
      <c r="N874" s="870">
        <v>0</v>
      </c>
      <c r="O874" s="870">
        <v>-0.23999977111816406</v>
      </c>
      <c r="P874" s="870">
        <v>-8.8799915313720695E-2</v>
      </c>
      <c r="Q874" s="870">
        <v>0</v>
      </c>
      <c r="R874" s="870">
        <v>0</v>
      </c>
      <c r="S874" s="870">
        <v>0</v>
      </c>
      <c r="T874" s="870">
        <v>0</v>
      </c>
      <c r="U874" s="870">
        <v>0</v>
      </c>
      <c r="V874" s="870">
        <v>0</v>
      </c>
      <c r="W874" s="870">
        <v>0</v>
      </c>
      <c r="X874" s="870">
        <v>-8.8799915313720695E-2</v>
      </c>
      <c r="Y874" s="870">
        <v>0.36999999999999994</v>
      </c>
      <c r="Z874" s="870">
        <v>0</v>
      </c>
      <c r="AA874" s="870">
        <v>-8.8799915313720695E-2</v>
      </c>
      <c r="AB874" s="870">
        <v>0</v>
      </c>
      <c r="AC874" s="870">
        <v>-8.8799915313720695E-2</v>
      </c>
      <c r="AD874" s="870">
        <v>0</v>
      </c>
      <c r="AE874" s="870">
        <v>0</v>
      </c>
    </row>
    <row r="875" spans="1:31">
      <c r="A875" s="870" t="s">
        <v>1852</v>
      </c>
      <c r="B875" s="870">
        <v>14</v>
      </c>
      <c r="C875" s="870">
        <v>1410</v>
      </c>
      <c r="D875" s="870">
        <v>141020</v>
      </c>
      <c r="E875" s="870">
        <v>1410209208</v>
      </c>
      <c r="F875" s="870" t="s">
        <v>4091</v>
      </c>
      <c r="G875" s="870">
        <v>303617405</v>
      </c>
      <c r="H875" s="870">
        <v>0</v>
      </c>
      <c r="I875" s="870">
        <v>303617404.63999999</v>
      </c>
      <c r="J875" s="870">
        <v>-0.36000001430511475</v>
      </c>
      <c r="K875" s="870">
        <v>0</v>
      </c>
      <c r="L875" s="870">
        <v>0</v>
      </c>
      <c r="M875" s="870">
        <v>-0.36000001430511475</v>
      </c>
      <c r="N875" s="870">
        <v>0</v>
      </c>
      <c r="O875" s="870">
        <v>-0.36000001430511475</v>
      </c>
      <c r="P875" s="870">
        <v>-0.13320000529289244</v>
      </c>
      <c r="Q875" s="870">
        <v>0</v>
      </c>
      <c r="R875" s="870">
        <v>0</v>
      </c>
      <c r="S875" s="870">
        <v>0</v>
      </c>
      <c r="T875" s="870">
        <v>0</v>
      </c>
      <c r="U875" s="870">
        <v>0</v>
      </c>
      <c r="V875" s="870">
        <v>0</v>
      </c>
      <c r="W875" s="870">
        <v>0</v>
      </c>
      <c r="X875" s="870">
        <v>-0.13320000529289244</v>
      </c>
      <c r="Y875" s="870">
        <v>0.36999999999999994</v>
      </c>
      <c r="Z875" s="870">
        <v>0</v>
      </c>
      <c r="AA875" s="870">
        <v>-0.13320000529289244</v>
      </c>
      <c r="AB875" s="870">
        <v>0</v>
      </c>
      <c r="AC875" s="870">
        <v>-0.13320000529289244</v>
      </c>
      <c r="AD875" s="870">
        <v>0</v>
      </c>
      <c r="AE875" s="870">
        <v>0</v>
      </c>
    </row>
    <row r="876" spans="1:31">
      <c r="A876" s="870" t="s">
        <v>1852</v>
      </c>
      <c r="B876" s="870">
        <v>14</v>
      </c>
      <c r="C876" s="870">
        <v>1410</v>
      </c>
      <c r="D876" s="870">
        <v>141020</v>
      </c>
      <c r="E876" s="870">
        <v>1410209404</v>
      </c>
      <c r="F876" s="870" t="s">
        <v>732</v>
      </c>
      <c r="G876" s="870">
        <v>1859402263</v>
      </c>
      <c r="H876" s="870">
        <v>0</v>
      </c>
      <c r="I876" s="870">
        <v>1859402263</v>
      </c>
      <c r="J876" s="870">
        <v>0</v>
      </c>
      <c r="K876" s="870">
        <v>0</v>
      </c>
      <c r="L876" s="870">
        <v>0</v>
      </c>
      <c r="M876" s="870">
        <v>0</v>
      </c>
      <c r="N876" s="870">
        <v>0</v>
      </c>
      <c r="O876" s="870">
        <v>0</v>
      </c>
      <c r="P876" s="870">
        <v>0</v>
      </c>
      <c r="Q876" s="870">
        <v>0</v>
      </c>
      <c r="R876" s="870">
        <v>0</v>
      </c>
      <c r="S876" s="870">
        <v>0</v>
      </c>
      <c r="T876" s="870">
        <v>0</v>
      </c>
      <c r="U876" s="870">
        <v>0</v>
      </c>
      <c r="V876" s="870">
        <v>0</v>
      </c>
      <c r="W876" s="870">
        <v>0</v>
      </c>
      <c r="X876" s="870">
        <v>0</v>
      </c>
      <c r="Y876" s="870">
        <v>0</v>
      </c>
      <c r="Z876" s="870">
        <v>0</v>
      </c>
      <c r="AA876" s="870">
        <v>0</v>
      </c>
      <c r="AB876" s="870">
        <v>0</v>
      </c>
      <c r="AC876" s="870">
        <v>0</v>
      </c>
      <c r="AD876" s="870">
        <v>0</v>
      </c>
      <c r="AE876" s="870">
        <v>0</v>
      </c>
    </row>
    <row r="877" spans="1:31">
      <c r="A877" s="870" t="s">
        <v>1852</v>
      </c>
      <c r="B877" s="870">
        <v>14</v>
      </c>
      <c r="C877" s="870">
        <v>1410</v>
      </c>
      <c r="D877" s="870">
        <v>141020</v>
      </c>
      <c r="E877" s="870">
        <v>1410209405</v>
      </c>
      <c r="F877" s="870" t="s">
        <v>3388</v>
      </c>
      <c r="G877" s="870">
        <v>0</v>
      </c>
      <c r="H877" s="870">
        <v>0</v>
      </c>
      <c r="I877" s="870">
        <v>0</v>
      </c>
      <c r="J877" s="870">
        <v>0</v>
      </c>
      <c r="K877" s="870">
        <v>0</v>
      </c>
      <c r="L877" s="870">
        <v>0</v>
      </c>
      <c r="M877" s="870">
        <v>0</v>
      </c>
      <c r="N877" s="870">
        <v>0</v>
      </c>
      <c r="O877" s="870">
        <v>0</v>
      </c>
      <c r="P877" s="870">
        <v>0</v>
      </c>
      <c r="Q877" s="870">
        <v>0</v>
      </c>
      <c r="R877" s="870">
        <v>0</v>
      </c>
      <c r="S877" s="870">
        <v>0</v>
      </c>
      <c r="T877" s="870">
        <v>0</v>
      </c>
      <c r="U877" s="870">
        <v>0</v>
      </c>
      <c r="V877" s="870">
        <v>0</v>
      </c>
      <c r="W877" s="870">
        <v>0</v>
      </c>
      <c r="X877" s="870">
        <v>0</v>
      </c>
      <c r="Y877" s="870">
        <v>0</v>
      </c>
      <c r="Z877" s="870">
        <v>0</v>
      </c>
      <c r="AA877" s="870">
        <v>0</v>
      </c>
      <c r="AB877" s="870">
        <v>0</v>
      </c>
      <c r="AC877" s="870">
        <v>0</v>
      </c>
      <c r="AD877" s="870">
        <v>0</v>
      </c>
      <c r="AE877" s="870">
        <v>0</v>
      </c>
    </row>
    <row r="878" spans="1:31">
      <c r="A878" s="870" t="s">
        <v>1852</v>
      </c>
      <c r="B878" s="870">
        <v>14</v>
      </c>
      <c r="C878" s="870">
        <v>1410</v>
      </c>
      <c r="D878" s="870">
        <v>141020</v>
      </c>
      <c r="E878" s="870">
        <v>1410209406</v>
      </c>
      <c r="F878" s="870" t="s">
        <v>3389</v>
      </c>
      <c r="G878" s="870">
        <v>1786601191</v>
      </c>
      <c r="H878" s="870">
        <v>0</v>
      </c>
      <c r="I878" s="870">
        <v>1786601191</v>
      </c>
      <c r="J878" s="870">
        <v>0</v>
      </c>
      <c r="K878" s="870">
        <v>0</v>
      </c>
      <c r="L878" s="870">
        <v>0</v>
      </c>
      <c r="M878" s="870">
        <v>0</v>
      </c>
      <c r="N878" s="870">
        <v>0</v>
      </c>
      <c r="O878" s="870">
        <v>0</v>
      </c>
      <c r="P878" s="870">
        <v>0</v>
      </c>
      <c r="Q878" s="870">
        <v>0</v>
      </c>
      <c r="R878" s="870">
        <v>0</v>
      </c>
      <c r="S878" s="870">
        <v>0</v>
      </c>
      <c r="T878" s="870">
        <v>0</v>
      </c>
      <c r="U878" s="870">
        <v>0</v>
      </c>
      <c r="V878" s="870">
        <v>0</v>
      </c>
      <c r="W878" s="870">
        <v>0</v>
      </c>
      <c r="X878" s="870">
        <v>0</v>
      </c>
      <c r="Y878" s="870">
        <v>0</v>
      </c>
      <c r="Z878" s="870">
        <v>0</v>
      </c>
      <c r="AA878" s="870">
        <v>0</v>
      </c>
      <c r="AB878" s="870">
        <v>0</v>
      </c>
      <c r="AC878" s="870">
        <v>0</v>
      </c>
      <c r="AD878" s="870">
        <v>0</v>
      </c>
      <c r="AE878" s="870">
        <v>0</v>
      </c>
    </row>
    <row r="879" spans="1:31">
      <c r="A879" s="870" t="s">
        <v>1852</v>
      </c>
      <c r="B879" s="870">
        <v>14</v>
      </c>
      <c r="C879" s="870">
        <v>1410</v>
      </c>
      <c r="D879" s="870">
        <v>141020</v>
      </c>
      <c r="E879" s="870">
        <v>1410209409</v>
      </c>
      <c r="F879" s="870" t="s">
        <v>3182</v>
      </c>
      <c r="G879" s="870">
        <v>0</v>
      </c>
      <c r="H879" s="870">
        <v>0</v>
      </c>
      <c r="I879" s="870">
        <v>0</v>
      </c>
      <c r="J879" s="870">
        <v>0</v>
      </c>
      <c r="K879" s="870">
        <v>0</v>
      </c>
      <c r="L879" s="870">
        <v>0</v>
      </c>
      <c r="M879" s="870">
        <v>0</v>
      </c>
      <c r="N879" s="870">
        <v>0</v>
      </c>
      <c r="O879" s="870">
        <v>0</v>
      </c>
      <c r="P879" s="870">
        <v>0</v>
      </c>
      <c r="Q879" s="870">
        <v>0</v>
      </c>
      <c r="R879" s="870">
        <v>0</v>
      </c>
      <c r="S879" s="870">
        <v>0</v>
      </c>
      <c r="T879" s="870">
        <v>0</v>
      </c>
      <c r="U879" s="870">
        <v>0</v>
      </c>
      <c r="V879" s="870">
        <v>0</v>
      </c>
      <c r="W879" s="870">
        <v>0</v>
      </c>
      <c r="X879" s="870">
        <v>0</v>
      </c>
      <c r="Y879" s="870">
        <v>0</v>
      </c>
      <c r="Z879" s="870">
        <v>0</v>
      </c>
      <c r="AA879" s="870">
        <v>0</v>
      </c>
      <c r="AB879" s="870">
        <v>0</v>
      </c>
      <c r="AC879" s="870">
        <v>0</v>
      </c>
      <c r="AD879" s="870">
        <v>0</v>
      </c>
      <c r="AE879" s="870">
        <v>0</v>
      </c>
    </row>
    <row r="880" spans="1:31">
      <c r="A880" s="870" t="s">
        <v>1852</v>
      </c>
      <c r="B880" s="870">
        <v>14</v>
      </c>
      <c r="C880" s="870">
        <v>1410</v>
      </c>
      <c r="D880" s="870">
        <v>141020</v>
      </c>
      <c r="E880" s="870">
        <v>1410209410</v>
      </c>
      <c r="F880" s="870" t="s">
        <v>3183</v>
      </c>
      <c r="G880" s="870">
        <v>-91438268</v>
      </c>
      <c r="H880" s="870">
        <v>0</v>
      </c>
      <c r="I880" s="870">
        <v>-91438268</v>
      </c>
      <c r="J880" s="870">
        <v>0</v>
      </c>
      <c r="K880" s="870">
        <v>0</v>
      </c>
      <c r="L880" s="870">
        <v>0</v>
      </c>
      <c r="M880" s="870">
        <v>0</v>
      </c>
      <c r="N880" s="870">
        <v>0</v>
      </c>
      <c r="O880" s="870">
        <v>0</v>
      </c>
      <c r="P880" s="870">
        <v>0</v>
      </c>
      <c r="Q880" s="870">
        <v>0</v>
      </c>
      <c r="R880" s="870">
        <v>0</v>
      </c>
      <c r="S880" s="870">
        <v>0</v>
      </c>
      <c r="T880" s="870">
        <v>0</v>
      </c>
      <c r="U880" s="870">
        <v>0</v>
      </c>
      <c r="V880" s="870">
        <v>0</v>
      </c>
      <c r="W880" s="870">
        <v>0</v>
      </c>
      <c r="X880" s="870">
        <v>0</v>
      </c>
      <c r="Y880" s="870">
        <v>0</v>
      </c>
      <c r="Z880" s="870">
        <v>0</v>
      </c>
      <c r="AA880" s="870">
        <v>0</v>
      </c>
      <c r="AB880" s="870">
        <v>0</v>
      </c>
      <c r="AC880" s="870">
        <v>0</v>
      </c>
      <c r="AD880" s="870">
        <v>0</v>
      </c>
      <c r="AE880" s="870">
        <v>0</v>
      </c>
    </row>
    <row r="881" spans="1:31">
      <c r="A881" s="870" t="s">
        <v>1852</v>
      </c>
      <c r="B881" s="870">
        <v>14</v>
      </c>
      <c r="C881" s="870">
        <v>1410</v>
      </c>
      <c r="D881" s="870">
        <v>141020</v>
      </c>
      <c r="E881" s="870">
        <v>1410209413</v>
      </c>
      <c r="F881" s="870" t="s">
        <v>3390</v>
      </c>
      <c r="G881" s="870">
        <v>0</v>
      </c>
      <c r="H881" s="870">
        <v>0</v>
      </c>
      <c r="I881" s="870">
        <v>0</v>
      </c>
      <c r="J881" s="870">
        <v>0</v>
      </c>
      <c r="K881" s="870">
        <v>0</v>
      </c>
      <c r="L881" s="870">
        <v>0</v>
      </c>
      <c r="M881" s="870">
        <v>0</v>
      </c>
      <c r="N881" s="870">
        <v>0</v>
      </c>
      <c r="O881" s="870">
        <v>0</v>
      </c>
      <c r="P881" s="870">
        <v>0</v>
      </c>
      <c r="Q881" s="870">
        <v>0</v>
      </c>
      <c r="R881" s="870">
        <v>0</v>
      </c>
      <c r="S881" s="870">
        <v>0</v>
      </c>
      <c r="T881" s="870">
        <v>0</v>
      </c>
      <c r="U881" s="870">
        <v>0</v>
      </c>
      <c r="V881" s="870">
        <v>0</v>
      </c>
      <c r="W881" s="870">
        <v>0</v>
      </c>
      <c r="X881" s="870">
        <v>0</v>
      </c>
      <c r="Y881" s="870">
        <v>0</v>
      </c>
      <c r="Z881" s="870">
        <v>0</v>
      </c>
      <c r="AA881" s="870">
        <v>0</v>
      </c>
      <c r="AB881" s="870">
        <v>0</v>
      </c>
      <c r="AC881" s="870">
        <v>0</v>
      </c>
      <c r="AD881" s="870">
        <v>0</v>
      </c>
      <c r="AE881" s="870">
        <v>0</v>
      </c>
    </row>
    <row r="882" spans="1:31">
      <c r="A882" s="870" t="s">
        <v>1852</v>
      </c>
      <c r="B882" s="870">
        <v>14</v>
      </c>
      <c r="C882" s="870">
        <v>1410</v>
      </c>
      <c r="D882" s="870">
        <v>141020</v>
      </c>
      <c r="E882" s="870">
        <v>1410209414</v>
      </c>
      <c r="F882" s="870" t="s">
        <v>3391</v>
      </c>
      <c r="G882" s="870">
        <v>91438268</v>
      </c>
      <c r="H882" s="870">
        <v>0</v>
      </c>
      <c r="I882" s="870">
        <v>91438268</v>
      </c>
      <c r="J882" s="870">
        <v>0</v>
      </c>
      <c r="K882" s="870">
        <v>0</v>
      </c>
      <c r="L882" s="870">
        <v>0</v>
      </c>
      <c r="M882" s="870">
        <v>0</v>
      </c>
      <c r="N882" s="870">
        <v>0</v>
      </c>
      <c r="O882" s="870">
        <v>0</v>
      </c>
      <c r="P882" s="870">
        <v>0</v>
      </c>
      <c r="Q882" s="870">
        <v>0</v>
      </c>
      <c r="R882" s="870">
        <v>0</v>
      </c>
      <c r="S882" s="870">
        <v>0</v>
      </c>
      <c r="T882" s="870">
        <v>0</v>
      </c>
      <c r="U882" s="870">
        <v>0</v>
      </c>
      <c r="V882" s="870">
        <v>0</v>
      </c>
      <c r="W882" s="870">
        <v>0</v>
      </c>
      <c r="X882" s="870">
        <v>0</v>
      </c>
      <c r="Y882" s="870">
        <v>0</v>
      </c>
      <c r="Z882" s="870">
        <v>0</v>
      </c>
      <c r="AA882" s="870">
        <v>0</v>
      </c>
      <c r="AB882" s="870">
        <v>0</v>
      </c>
      <c r="AC882" s="870">
        <v>0</v>
      </c>
      <c r="AD882" s="870">
        <v>0</v>
      </c>
      <c r="AE882" s="870">
        <v>0</v>
      </c>
    </row>
    <row r="883" spans="1:31">
      <c r="A883" s="870" t="s">
        <v>1852</v>
      </c>
      <c r="B883" s="870">
        <v>14</v>
      </c>
      <c r="C883" s="870">
        <v>1410</v>
      </c>
      <c r="D883" s="870">
        <v>141020</v>
      </c>
      <c r="E883" s="870">
        <v>1410209439</v>
      </c>
      <c r="F883" s="870" t="s">
        <v>3524</v>
      </c>
      <c r="G883" s="870">
        <v>700000000</v>
      </c>
      <c r="H883" s="870">
        <v>0</v>
      </c>
      <c r="I883" s="870">
        <v>700000000</v>
      </c>
      <c r="J883" s="870">
        <v>0</v>
      </c>
      <c r="K883" s="870">
        <v>0</v>
      </c>
      <c r="L883" s="870">
        <v>0</v>
      </c>
      <c r="M883" s="870">
        <v>0</v>
      </c>
      <c r="N883" s="870">
        <v>0</v>
      </c>
      <c r="O883" s="870">
        <v>0</v>
      </c>
      <c r="P883" s="870">
        <v>0</v>
      </c>
      <c r="Q883" s="870">
        <v>0</v>
      </c>
      <c r="R883" s="870">
        <v>0</v>
      </c>
      <c r="S883" s="870">
        <v>0</v>
      </c>
      <c r="T883" s="870">
        <v>0</v>
      </c>
      <c r="U883" s="870">
        <v>0</v>
      </c>
      <c r="V883" s="870">
        <v>0</v>
      </c>
      <c r="W883" s="870">
        <v>0</v>
      </c>
      <c r="X883" s="870">
        <v>0</v>
      </c>
      <c r="Y883" s="870">
        <v>0</v>
      </c>
      <c r="Z883" s="870">
        <v>0</v>
      </c>
      <c r="AA883" s="870">
        <v>0</v>
      </c>
      <c r="AB883" s="870">
        <v>0</v>
      </c>
      <c r="AC883" s="870">
        <v>0</v>
      </c>
      <c r="AD883" s="870">
        <v>0</v>
      </c>
      <c r="AE883" s="870">
        <v>0</v>
      </c>
    </row>
    <row r="884" spans="1:31">
      <c r="A884" s="870" t="s">
        <v>1891</v>
      </c>
      <c r="B884" s="870">
        <v>14</v>
      </c>
      <c r="C884" s="870">
        <v>1410</v>
      </c>
      <c r="D884" s="870">
        <v>141020</v>
      </c>
      <c r="E884" s="870">
        <v>1410209441</v>
      </c>
      <c r="F884" s="870" t="s">
        <v>4092</v>
      </c>
      <c r="G884" s="870">
        <v>0</v>
      </c>
      <c r="H884" s="870">
        <v>0</v>
      </c>
      <c r="I884" s="870">
        <v>0</v>
      </c>
      <c r="J884" s="870">
        <v>0</v>
      </c>
      <c r="K884" s="870">
        <v>0</v>
      </c>
      <c r="L884" s="870">
        <v>0</v>
      </c>
      <c r="M884" s="870">
        <v>0</v>
      </c>
      <c r="N884" s="870">
        <v>0</v>
      </c>
      <c r="O884" s="870">
        <v>0</v>
      </c>
      <c r="P884" s="870">
        <v>0</v>
      </c>
      <c r="Q884" s="870">
        <v>0</v>
      </c>
      <c r="R884" s="870">
        <v>0</v>
      </c>
      <c r="S884" s="870">
        <v>0</v>
      </c>
      <c r="T884" s="870">
        <v>0</v>
      </c>
      <c r="U884" s="870">
        <v>0</v>
      </c>
      <c r="V884" s="870">
        <v>0</v>
      </c>
      <c r="W884" s="870">
        <v>0</v>
      </c>
      <c r="X884" s="870">
        <v>0</v>
      </c>
      <c r="Y884" s="870">
        <v>0</v>
      </c>
      <c r="Z884" s="870">
        <v>0</v>
      </c>
      <c r="AA884" s="870">
        <v>0</v>
      </c>
      <c r="AB884" s="870">
        <v>0</v>
      </c>
      <c r="AC884" s="870">
        <v>0</v>
      </c>
      <c r="AD884" s="870">
        <v>0</v>
      </c>
      <c r="AE884" s="870">
        <v>0</v>
      </c>
    </row>
    <row r="885" spans="1:31">
      <c r="A885" s="870" t="s">
        <v>1891</v>
      </c>
      <c r="B885" s="870">
        <v>14</v>
      </c>
      <c r="C885" s="870">
        <v>1410</v>
      </c>
      <c r="D885" s="870">
        <v>141020</v>
      </c>
      <c r="E885" s="870">
        <v>1410209501</v>
      </c>
      <c r="F885" s="870" t="s">
        <v>1912</v>
      </c>
      <c r="G885" s="870">
        <v>0</v>
      </c>
      <c r="H885" s="870">
        <v>0</v>
      </c>
      <c r="I885" s="870">
        <v>0</v>
      </c>
      <c r="J885" s="870">
        <v>0</v>
      </c>
      <c r="K885" s="870">
        <v>0</v>
      </c>
      <c r="L885" s="870">
        <v>0</v>
      </c>
      <c r="M885" s="870">
        <v>0</v>
      </c>
      <c r="N885" s="870">
        <v>0</v>
      </c>
      <c r="O885" s="870">
        <v>0</v>
      </c>
      <c r="P885" s="870">
        <v>0</v>
      </c>
      <c r="Q885" s="870">
        <v>0</v>
      </c>
      <c r="R885" s="870">
        <v>0</v>
      </c>
      <c r="S885" s="870">
        <v>0</v>
      </c>
      <c r="T885" s="870">
        <v>0</v>
      </c>
      <c r="U885" s="870">
        <v>0</v>
      </c>
      <c r="V885" s="870">
        <v>0</v>
      </c>
      <c r="W885" s="870">
        <v>0</v>
      </c>
      <c r="X885" s="870">
        <v>0</v>
      </c>
      <c r="Y885" s="870">
        <v>0</v>
      </c>
      <c r="Z885" s="870">
        <v>0</v>
      </c>
      <c r="AA885" s="870">
        <v>0</v>
      </c>
      <c r="AB885" s="870">
        <v>0</v>
      </c>
      <c r="AC885" s="870">
        <v>0</v>
      </c>
      <c r="AD885" s="870">
        <v>0</v>
      </c>
      <c r="AE885" s="870">
        <v>0</v>
      </c>
    </row>
    <row r="886" spans="1:31">
      <c r="A886" s="870" t="s">
        <v>1852</v>
      </c>
      <c r="B886" s="870">
        <v>14</v>
      </c>
      <c r="C886" s="870">
        <v>1410</v>
      </c>
      <c r="D886" s="870">
        <v>141020</v>
      </c>
      <c r="E886" s="870">
        <v>1410209502</v>
      </c>
      <c r="F886" s="870" t="s">
        <v>1913</v>
      </c>
      <c r="G886" s="870">
        <v>0</v>
      </c>
      <c r="H886" s="870">
        <v>0</v>
      </c>
      <c r="I886" s="870">
        <v>0</v>
      </c>
      <c r="J886" s="870">
        <v>0</v>
      </c>
      <c r="K886" s="870">
        <v>0</v>
      </c>
      <c r="L886" s="870">
        <v>0</v>
      </c>
      <c r="M886" s="870">
        <v>0</v>
      </c>
      <c r="N886" s="870">
        <v>0</v>
      </c>
      <c r="O886" s="870">
        <v>0</v>
      </c>
      <c r="P886" s="870">
        <v>0</v>
      </c>
      <c r="Q886" s="870">
        <v>0</v>
      </c>
      <c r="R886" s="870">
        <v>0</v>
      </c>
      <c r="S886" s="870">
        <v>0</v>
      </c>
      <c r="T886" s="870">
        <v>0</v>
      </c>
      <c r="U886" s="870">
        <v>0</v>
      </c>
      <c r="V886" s="870">
        <v>0</v>
      </c>
      <c r="W886" s="870">
        <v>0</v>
      </c>
      <c r="X886" s="870">
        <v>0</v>
      </c>
      <c r="Y886" s="870">
        <v>0</v>
      </c>
      <c r="Z886" s="870">
        <v>0</v>
      </c>
      <c r="AA886" s="870">
        <v>0</v>
      </c>
      <c r="AB886" s="870">
        <v>0</v>
      </c>
      <c r="AC886" s="870">
        <v>0</v>
      </c>
      <c r="AD886" s="870">
        <v>0</v>
      </c>
      <c r="AE886" s="870">
        <v>0</v>
      </c>
    </row>
    <row r="887" spans="1:31">
      <c r="A887" s="870" t="s">
        <v>1852</v>
      </c>
      <c r="B887" s="870">
        <v>14</v>
      </c>
      <c r="C887" s="870">
        <v>1410</v>
      </c>
      <c r="D887" s="870">
        <v>141020</v>
      </c>
      <c r="E887" s="870">
        <v>1410209542</v>
      </c>
      <c r="F887" s="870" t="s">
        <v>734</v>
      </c>
      <c r="G887" s="870">
        <v>2635372</v>
      </c>
      <c r="H887" s="870">
        <v>0</v>
      </c>
      <c r="I887" s="870">
        <v>2635372</v>
      </c>
      <c r="J887" s="870">
        <v>0</v>
      </c>
      <c r="K887" s="870">
        <v>0</v>
      </c>
      <c r="L887" s="870">
        <v>0</v>
      </c>
      <c r="M887" s="870">
        <v>0</v>
      </c>
      <c r="N887" s="870">
        <v>0</v>
      </c>
      <c r="O887" s="870">
        <v>0</v>
      </c>
      <c r="P887" s="870">
        <v>0</v>
      </c>
      <c r="Q887" s="870">
        <v>0</v>
      </c>
      <c r="R887" s="870">
        <v>0</v>
      </c>
      <c r="S887" s="870">
        <v>0</v>
      </c>
      <c r="T887" s="870">
        <v>0</v>
      </c>
      <c r="U887" s="870">
        <v>0</v>
      </c>
      <c r="V887" s="870">
        <v>0</v>
      </c>
      <c r="W887" s="870">
        <v>0</v>
      </c>
      <c r="X887" s="870">
        <v>0</v>
      </c>
      <c r="Y887" s="870">
        <v>0</v>
      </c>
      <c r="Z887" s="870">
        <v>0</v>
      </c>
      <c r="AA887" s="870">
        <v>0</v>
      </c>
      <c r="AB887" s="870">
        <v>0</v>
      </c>
      <c r="AC887" s="870">
        <v>0</v>
      </c>
      <c r="AD887" s="870">
        <v>0</v>
      </c>
      <c r="AE887" s="870">
        <v>0</v>
      </c>
    </row>
    <row r="888" spans="1:31">
      <c r="A888" s="870" t="s">
        <v>1852</v>
      </c>
      <c r="B888" s="870">
        <v>14</v>
      </c>
      <c r="C888" s="870">
        <v>1410</v>
      </c>
      <c r="D888" s="870">
        <v>141020</v>
      </c>
      <c r="E888" s="870">
        <v>1410209601</v>
      </c>
      <c r="F888" s="870" t="s">
        <v>726</v>
      </c>
      <c r="G888" s="870">
        <v>11136985861</v>
      </c>
      <c r="H888" s="870">
        <v>0</v>
      </c>
      <c r="I888" s="870">
        <v>11136985860.66</v>
      </c>
      <c r="J888" s="870">
        <v>-0.34000015258789063</v>
      </c>
      <c r="K888" s="870">
        <v>0</v>
      </c>
      <c r="L888" s="870">
        <v>0</v>
      </c>
      <c r="M888" s="870">
        <v>-0.34000015258789063</v>
      </c>
      <c r="N888" s="870">
        <v>0</v>
      </c>
      <c r="O888" s="870">
        <v>-0.34000015258789063</v>
      </c>
      <c r="P888" s="870">
        <v>-0.12580005645751954</v>
      </c>
      <c r="Q888" s="870">
        <v>0</v>
      </c>
      <c r="R888" s="870">
        <v>0</v>
      </c>
      <c r="S888" s="870">
        <v>0</v>
      </c>
      <c r="T888" s="870">
        <v>0</v>
      </c>
      <c r="U888" s="870">
        <v>0</v>
      </c>
      <c r="V888" s="870">
        <v>0</v>
      </c>
      <c r="W888" s="870">
        <v>0</v>
      </c>
      <c r="X888" s="870">
        <v>-0.12580005645751954</v>
      </c>
      <c r="Y888" s="870">
        <v>0.37000000000000005</v>
      </c>
      <c r="Z888" s="870">
        <v>0</v>
      </c>
      <c r="AA888" s="870">
        <v>-0.12580005645751954</v>
      </c>
      <c r="AB888" s="870">
        <v>0</v>
      </c>
      <c r="AC888" s="870">
        <v>-0.12580005645751954</v>
      </c>
      <c r="AD888" s="870">
        <v>0</v>
      </c>
      <c r="AE888" s="870">
        <v>0</v>
      </c>
    </row>
    <row r="889" spans="1:31">
      <c r="A889" s="870" t="s">
        <v>1891</v>
      </c>
      <c r="B889" s="870">
        <v>14</v>
      </c>
      <c r="C889" s="870">
        <v>1410</v>
      </c>
      <c r="D889" s="870">
        <v>141020</v>
      </c>
      <c r="E889" s="870">
        <v>1410209602</v>
      </c>
      <c r="F889" s="870" t="s">
        <v>735</v>
      </c>
      <c r="G889" s="870">
        <v>2128363181</v>
      </c>
      <c r="H889" s="870">
        <v>0</v>
      </c>
      <c r="I889" s="870">
        <v>2128363181.4300001</v>
      </c>
      <c r="J889" s="870">
        <v>0.43000006675720215</v>
      </c>
      <c r="K889" s="870">
        <v>0</v>
      </c>
      <c r="L889" s="870">
        <v>0.43000006675720215</v>
      </c>
      <c r="M889" s="870">
        <v>0</v>
      </c>
      <c r="N889" s="870">
        <v>0</v>
      </c>
      <c r="O889" s="870">
        <v>0.43000006675720215</v>
      </c>
      <c r="P889" s="870">
        <v>0.15910002470016479</v>
      </c>
      <c r="Q889" s="870">
        <v>0</v>
      </c>
      <c r="R889" s="870">
        <v>0</v>
      </c>
      <c r="S889" s="870">
        <v>0</v>
      </c>
      <c r="T889" s="870">
        <v>0</v>
      </c>
      <c r="U889" s="870">
        <v>0</v>
      </c>
      <c r="V889" s="870">
        <v>0</v>
      </c>
      <c r="W889" s="870">
        <v>0</v>
      </c>
      <c r="X889" s="870">
        <v>0.15910002470016479</v>
      </c>
      <c r="Y889" s="870">
        <v>0.37</v>
      </c>
      <c r="Z889" s="870">
        <v>0.15910002470016479</v>
      </c>
      <c r="AA889" s="870">
        <v>0</v>
      </c>
      <c r="AB889" s="870">
        <v>0.15910002470016479</v>
      </c>
      <c r="AC889" s="870">
        <v>0</v>
      </c>
      <c r="AD889" s="870">
        <v>0</v>
      </c>
      <c r="AE889" s="870">
        <v>0</v>
      </c>
    </row>
    <row r="890" spans="1:31">
      <c r="A890" s="870" t="s">
        <v>1852</v>
      </c>
      <c r="B890" s="870">
        <v>14</v>
      </c>
      <c r="C890" s="870">
        <v>1410</v>
      </c>
      <c r="D890" s="870">
        <v>141020</v>
      </c>
      <c r="E890" s="870">
        <v>1410209603</v>
      </c>
      <c r="F890" s="870" t="s">
        <v>727</v>
      </c>
      <c r="G890" s="870">
        <v>3040930284</v>
      </c>
      <c r="H890" s="870">
        <v>0</v>
      </c>
      <c r="I890" s="870">
        <v>3040930284.4000001</v>
      </c>
      <c r="J890" s="870">
        <v>0.40000009536743164</v>
      </c>
      <c r="K890" s="870">
        <v>0</v>
      </c>
      <c r="L890" s="870">
        <v>0.40000009536743164</v>
      </c>
      <c r="M890" s="870">
        <v>0</v>
      </c>
      <c r="N890" s="870">
        <v>0</v>
      </c>
      <c r="O890" s="870">
        <v>0.40000009536743164</v>
      </c>
      <c r="P890" s="870">
        <v>0.14800003528594971</v>
      </c>
      <c r="Q890" s="870">
        <v>0</v>
      </c>
      <c r="R890" s="870">
        <v>0</v>
      </c>
      <c r="S890" s="870">
        <v>0</v>
      </c>
      <c r="T890" s="870">
        <v>0</v>
      </c>
      <c r="U890" s="870">
        <v>0</v>
      </c>
      <c r="V890" s="870">
        <v>0</v>
      </c>
      <c r="W890" s="870">
        <v>0</v>
      </c>
      <c r="X890" s="870">
        <v>0.14800003528594971</v>
      </c>
      <c r="Y890" s="870">
        <v>0.37</v>
      </c>
      <c r="Z890" s="870">
        <v>0.14800003528594971</v>
      </c>
      <c r="AA890" s="870">
        <v>0</v>
      </c>
      <c r="AB890" s="870">
        <v>0.14800003528594971</v>
      </c>
      <c r="AC890" s="870">
        <v>0</v>
      </c>
      <c r="AD890" s="870">
        <v>0</v>
      </c>
      <c r="AE890" s="870">
        <v>0</v>
      </c>
    </row>
    <row r="891" spans="1:31">
      <c r="A891" s="870" t="s">
        <v>1891</v>
      </c>
      <c r="B891" s="870">
        <v>14</v>
      </c>
      <c r="C891" s="870">
        <v>1410</v>
      </c>
      <c r="D891" s="870">
        <v>141020</v>
      </c>
      <c r="E891" s="870">
        <v>1410209604</v>
      </c>
      <c r="F891" s="870" t="s">
        <v>4545</v>
      </c>
      <c r="G891" s="870">
        <v>13764860</v>
      </c>
      <c r="H891" s="870">
        <v>0</v>
      </c>
      <c r="I891" s="870">
        <v>13764860.16</v>
      </c>
      <c r="J891" s="870">
        <v>0.16000000014901161</v>
      </c>
      <c r="K891" s="870">
        <v>0</v>
      </c>
      <c r="L891" s="870">
        <v>0.16000000014901161</v>
      </c>
      <c r="M891" s="870">
        <v>0</v>
      </c>
      <c r="N891" s="870">
        <v>0</v>
      </c>
      <c r="O891" s="870">
        <v>0.16000000014901161</v>
      </c>
      <c r="P891" s="870">
        <v>5.9200000055134296E-2</v>
      </c>
      <c r="Q891" s="870">
        <v>0</v>
      </c>
      <c r="R891" s="870">
        <v>0</v>
      </c>
      <c r="S891" s="870">
        <v>0</v>
      </c>
      <c r="T891" s="870">
        <v>0</v>
      </c>
      <c r="U891" s="870">
        <v>0</v>
      </c>
      <c r="V891" s="870">
        <v>0</v>
      </c>
      <c r="W891" s="870">
        <v>0</v>
      </c>
      <c r="X891" s="870">
        <v>5.9200000055134296E-2</v>
      </c>
      <c r="Y891" s="870">
        <v>0.37</v>
      </c>
      <c r="Z891" s="870">
        <v>5.9200000055134296E-2</v>
      </c>
      <c r="AA891" s="870">
        <v>0</v>
      </c>
      <c r="AB891" s="870">
        <v>5.9200000055134296E-2</v>
      </c>
      <c r="AC891" s="870">
        <v>0</v>
      </c>
      <c r="AD891" s="870">
        <v>0</v>
      </c>
      <c r="AE891" s="870">
        <v>0</v>
      </c>
    </row>
    <row r="892" spans="1:31">
      <c r="A892" s="870" t="s">
        <v>1891</v>
      </c>
      <c r="B892" s="870">
        <v>14</v>
      </c>
      <c r="C892" s="870">
        <v>1410</v>
      </c>
      <c r="D892" s="870">
        <v>141020</v>
      </c>
      <c r="E892" s="870">
        <v>1410209605</v>
      </c>
      <c r="F892" s="870" t="s">
        <v>1894</v>
      </c>
      <c r="G892" s="870">
        <v>0</v>
      </c>
      <c r="H892" s="870">
        <v>0</v>
      </c>
      <c r="I892" s="870">
        <v>0</v>
      </c>
      <c r="J892" s="870">
        <v>0</v>
      </c>
      <c r="K892" s="870">
        <v>0</v>
      </c>
      <c r="L892" s="870">
        <v>0</v>
      </c>
      <c r="M892" s="870">
        <v>0</v>
      </c>
      <c r="N892" s="870">
        <v>0</v>
      </c>
      <c r="O892" s="870">
        <v>0</v>
      </c>
      <c r="P892" s="870">
        <v>0</v>
      </c>
      <c r="Q892" s="870">
        <v>0</v>
      </c>
      <c r="R892" s="870">
        <v>0</v>
      </c>
      <c r="S892" s="870">
        <v>0</v>
      </c>
      <c r="T892" s="870">
        <v>0</v>
      </c>
      <c r="U892" s="870">
        <v>0</v>
      </c>
      <c r="V892" s="870">
        <v>0</v>
      </c>
      <c r="W892" s="870">
        <v>0</v>
      </c>
      <c r="X892" s="870">
        <v>0</v>
      </c>
      <c r="Y892" s="870">
        <v>0</v>
      </c>
      <c r="Z892" s="870">
        <v>0</v>
      </c>
      <c r="AA892" s="870">
        <v>0</v>
      </c>
      <c r="AB892" s="870">
        <v>0</v>
      </c>
      <c r="AC892" s="870">
        <v>0</v>
      </c>
      <c r="AD892" s="870">
        <v>0</v>
      </c>
      <c r="AE892" s="870">
        <v>0</v>
      </c>
    </row>
    <row r="893" spans="1:31">
      <c r="A893" s="870" t="s">
        <v>1852</v>
      </c>
      <c r="B893" s="870">
        <v>14</v>
      </c>
      <c r="C893" s="870">
        <v>1410</v>
      </c>
      <c r="D893" s="870">
        <v>141020</v>
      </c>
      <c r="E893" s="870">
        <v>1410209606</v>
      </c>
      <c r="F893" s="870" t="s">
        <v>3525</v>
      </c>
      <c r="G893" s="870">
        <v>8488086</v>
      </c>
      <c r="H893" s="870">
        <v>0</v>
      </c>
      <c r="I893" s="870">
        <v>8488086.0800000001</v>
      </c>
      <c r="J893" s="870">
        <v>8.0000000074505806E-2</v>
      </c>
      <c r="K893" s="870">
        <v>0</v>
      </c>
      <c r="L893" s="870">
        <v>8.0000000074505806E-2</v>
      </c>
      <c r="M893" s="870">
        <v>0</v>
      </c>
      <c r="N893" s="870">
        <v>0</v>
      </c>
      <c r="O893" s="870">
        <v>8.0000000074505806E-2</v>
      </c>
      <c r="P893" s="870">
        <v>2.9600000027567148E-2</v>
      </c>
      <c r="Q893" s="870">
        <v>0</v>
      </c>
      <c r="R893" s="870">
        <v>0</v>
      </c>
      <c r="S893" s="870">
        <v>0</v>
      </c>
      <c r="T893" s="870">
        <v>0</v>
      </c>
      <c r="U893" s="870">
        <v>0</v>
      </c>
      <c r="V893" s="870">
        <v>0</v>
      </c>
      <c r="W893" s="870">
        <v>0</v>
      </c>
      <c r="X893" s="870">
        <v>2.9600000027567148E-2</v>
      </c>
      <c r="Y893" s="870">
        <v>0.37</v>
      </c>
      <c r="Z893" s="870">
        <v>2.9600000027567148E-2</v>
      </c>
      <c r="AA893" s="870">
        <v>0</v>
      </c>
      <c r="AB893" s="870">
        <v>2.9600000027567148E-2</v>
      </c>
      <c r="AC893" s="870">
        <v>0</v>
      </c>
      <c r="AD893" s="870">
        <v>0</v>
      </c>
      <c r="AE893" s="870">
        <v>0</v>
      </c>
    </row>
    <row r="894" spans="1:31">
      <c r="A894" s="870" t="s">
        <v>1891</v>
      </c>
      <c r="B894" s="870">
        <v>14</v>
      </c>
      <c r="C894" s="870">
        <v>1410</v>
      </c>
      <c r="D894" s="870">
        <v>141020</v>
      </c>
      <c r="E894" s="870">
        <v>1410209701</v>
      </c>
      <c r="F894" s="870" t="s">
        <v>4093</v>
      </c>
      <c r="G894" s="870">
        <v>109184463463</v>
      </c>
      <c r="H894" s="870">
        <v>0</v>
      </c>
      <c r="I894" s="870">
        <v>109184463463.32001</v>
      </c>
      <c r="J894" s="870">
        <v>0.32000732421875</v>
      </c>
      <c r="K894" s="870">
        <v>0</v>
      </c>
      <c r="L894" s="870">
        <v>0.32000732421875</v>
      </c>
      <c r="M894" s="870">
        <v>0</v>
      </c>
      <c r="N894" s="870">
        <v>0</v>
      </c>
      <c r="O894" s="870">
        <v>0.32000732421875</v>
      </c>
      <c r="P894" s="870">
        <v>0.1184027099609375</v>
      </c>
      <c r="Q894" s="870">
        <v>0</v>
      </c>
      <c r="R894" s="870">
        <v>0</v>
      </c>
      <c r="S894" s="870">
        <v>0</v>
      </c>
      <c r="T894" s="870">
        <v>0</v>
      </c>
      <c r="U894" s="870">
        <v>0</v>
      </c>
      <c r="V894" s="870">
        <v>0</v>
      </c>
      <c r="W894" s="870">
        <v>0</v>
      </c>
      <c r="X894" s="870">
        <v>0.1184027099609375</v>
      </c>
      <c r="Y894" s="870">
        <v>0.37</v>
      </c>
      <c r="Z894" s="870">
        <v>0.1184027099609375</v>
      </c>
      <c r="AA894" s="870">
        <v>0</v>
      </c>
      <c r="AB894" s="870">
        <v>0.1184027099609375</v>
      </c>
      <c r="AC894" s="870">
        <v>0</v>
      </c>
      <c r="AD894" s="870">
        <v>0</v>
      </c>
      <c r="AE894" s="870">
        <v>0</v>
      </c>
    </row>
    <row r="895" spans="1:31">
      <c r="A895" s="870" t="s">
        <v>1891</v>
      </c>
      <c r="B895" s="870">
        <v>14</v>
      </c>
      <c r="C895" s="870">
        <v>1410</v>
      </c>
      <c r="D895" s="870">
        <v>141020</v>
      </c>
      <c r="E895" s="870">
        <v>1410209702</v>
      </c>
      <c r="F895" s="870" t="s">
        <v>736</v>
      </c>
      <c r="G895" s="870">
        <v>57778903691</v>
      </c>
      <c r="H895" s="870">
        <v>0</v>
      </c>
      <c r="I895" s="870">
        <v>57778903690.790001</v>
      </c>
      <c r="J895" s="870">
        <v>-0.20999908447265625</v>
      </c>
      <c r="K895" s="870">
        <v>0</v>
      </c>
      <c r="L895" s="870">
        <v>0</v>
      </c>
      <c r="M895" s="870">
        <v>-0.20999908447265625</v>
      </c>
      <c r="N895" s="870">
        <v>0</v>
      </c>
      <c r="O895" s="870">
        <v>-0.20999908447265625</v>
      </c>
      <c r="P895" s="870">
        <v>-7.7699661254882813E-2</v>
      </c>
      <c r="Q895" s="870">
        <v>0</v>
      </c>
      <c r="R895" s="870">
        <v>0</v>
      </c>
      <c r="S895" s="870">
        <v>0</v>
      </c>
      <c r="T895" s="870">
        <v>0</v>
      </c>
      <c r="U895" s="870">
        <v>0</v>
      </c>
      <c r="V895" s="870">
        <v>0</v>
      </c>
      <c r="W895" s="870">
        <v>0</v>
      </c>
      <c r="X895" s="870">
        <v>-7.7699661254882813E-2</v>
      </c>
      <c r="Y895" s="870">
        <v>0.37</v>
      </c>
      <c r="Z895" s="870">
        <v>0</v>
      </c>
      <c r="AA895" s="870">
        <v>-7.7699661254882813E-2</v>
      </c>
      <c r="AB895" s="870">
        <v>0</v>
      </c>
      <c r="AC895" s="870">
        <v>-7.7699661254882813E-2</v>
      </c>
      <c r="AD895" s="870">
        <v>0</v>
      </c>
      <c r="AE895" s="870">
        <v>0</v>
      </c>
    </row>
    <row r="896" spans="1:31">
      <c r="A896" s="870" t="s">
        <v>1891</v>
      </c>
      <c r="B896" s="870">
        <v>14</v>
      </c>
      <c r="C896" s="870">
        <v>1410</v>
      </c>
      <c r="D896" s="870">
        <v>141020</v>
      </c>
      <c r="E896" s="870">
        <v>1410209703</v>
      </c>
      <c r="F896" s="870" t="s">
        <v>737</v>
      </c>
      <c r="G896" s="870">
        <v>70846414</v>
      </c>
      <c r="H896" s="870">
        <v>0</v>
      </c>
      <c r="I896" s="870">
        <v>70846414</v>
      </c>
      <c r="J896" s="870">
        <v>0</v>
      </c>
      <c r="K896" s="870">
        <v>0</v>
      </c>
      <c r="L896" s="870">
        <v>0</v>
      </c>
      <c r="M896" s="870">
        <v>0</v>
      </c>
      <c r="N896" s="870">
        <v>0</v>
      </c>
      <c r="O896" s="870">
        <v>0</v>
      </c>
      <c r="P896" s="870">
        <v>0</v>
      </c>
      <c r="Q896" s="870">
        <v>0</v>
      </c>
      <c r="R896" s="870">
        <v>0</v>
      </c>
      <c r="S896" s="870">
        <v>0</v>
      </c>
      <c r="T896" s="870">
        <v>0</v>
      </c>
      <c r="U896" s="870">
        <v>0</v>
      </c>
      <c r="V896" s="870">
        <v>0</v>
      </c>
      <c r="W896" s="870">
        <v>0</v>
      </c>
      <c r="X896" s="870">
        <v>0</v>
      </c>
      <c r="Y896" s="870">
        <v>0</v>
      </c>
      <c r="Z896" s="870">
        <v>0</v>
      </c>
      <c r="AA896" s="870">
        <v>0</v>
      </c>
      <c r="AB896" s="870">
        <v>0</v>
      </c>
      <c r="AC896" s="870">
        <v>0</v>
      </c>
      <c r="AD896" s="870">
        <v>0</v>
      </c>
      <c r="AE896" s="870">
        <v>0</v>
      </c>
    </row>
    <row r="897" spans="1:31">
      <c r="A897" s="870" t="s">
        <v>1891</v>
      </c>
      <c r="B897" s="870">
        <v>14</v>
      </c>
      <c r="C897" s="870">
        <v>1410</v>
      </c>
      <c r="D897" s="870">
        <v>141020</v>
      </c>
      <c r="E897" s="870">
        <v>1410209704</v>
      </c>
      <c r="F897" s="870" t="s">
        <v>738</v>
      </c>
      <c r="G897" s="870">
        <v>5758232644</v>
      </c>
      <c r="H897" s="870">
        <v>0</v>
      </c>
      <c r="I897" s="870">
        <v>5758232643.9300003</v>
      </c>
      <c r="J897" s="870">
        <v>-6.999969482421875E-2</v>
      </c>
      <c r="K897" s="870">
        <v>0</v>
      </c>
      <c r="L897" s="870">
        <v>0</v>
      </c>
      <c r="M897" s="870">
        <v>-6.999969482421875E-2</v>
      </c>
      <c r="N897" s="870">
        <v>0</v>
      </c>
      <c r="O897" s="870">
        <v>-6.999969482421875E-2</v>
      </c>
      <c r="P897" s="870">
        <v>-2.5899887084960938E-2</v>
      </c>
      <c r="Q897" s="870">
        <v>0</v>
      </c>
      <c r="R897" s="870">
        <v>0</v>
      </c>
      <c r="S897" s="870">
        <v>0</v>
      </c>
      <c r="T897" s="870">
        <v>0</v>
      </c>
      <c r="U897" s="870">
        <v>0</v>
      </c>
      <c r="V897" s="870">
        <v>0</v>
      </c>
      <c r="W897" s="870">
        <v>0</v>
      </c>
      <c r="X897" s="870">
        <v>-2.5899887084960938E-2</v>
      </c>
      <c r="Y897" s="870">
        <v>0.37</v>
      </c>
      <c r="Z897" s="870">
        <v>0</v>
      </c>
      <c r="AA897" s="870">
        <v>-2.5899887084960938E-2</v>
      </c>
      <c r="AB897" s="870">
        <v>0</v>
      </c>
      <c r="AC897" s="870">
        <v>-2.5899887084960938E-2</v>
      </c>
      <c r="AD897" s="870">
        <v>0</v>
      </c>
      <c r="AE897" s="870">
        <v>0</v>
      </c>
    </row>
    <row r="898" spans="1:31">
      <c r="A898" s="870" t="s">
        <v>1891</v>
      </c>
      <c r="B898" s="870">
        <v>14</v>
      </c>
      <c r="C898" s="870">
        <v>1410</v>
      </c>
      <c r="D898" s="870">
        <v>141020</v>
      </c>
      <c r="E898" s="870">
        <v>1410209705</v>
      </c>
      <c r="F898" s="870" t="s">
        <v>4094</v>
      </c>
      <c r="G898" s="870">
        <v>201335895245</v>
      </c>
      <c r="H898" s="870">
        <v>0</v>
      </c>
      <c r="I898" s="870">
        <v>201335895245</v>
      </c>
      <c r="J898" s="870">
        <v>0</v>
      </c>
      <c r="K898" s="870">
        <v>0</v>
      </c>
      <c r="L898" s="870">
        <v>0</v>
      </c>
      <c r="M898" s="870">
        <v>0</v>
      </c>
      <c r="N898" s="870">
        <v>0</v>
      </c>
      <c r="O898" s="870">
        <v>0</v>
      </c>
      <c r="P898" s="870">
        <v>0</v>
      </c>
      <c r="Q898" s="870">
        <v>0</v>
      </c>
      <c r="R898" s="870">
        <v>0</v>
      </c>
      <c r="S898" s="870">
        <v>0</v>
      </c>
      <c r="T898" s="870">
        <v>0</v>
      </c>
      <c r="U898" s="870">
        <v>0</v>
      </c>
      <c r="V898" s="870">
        <v>0</v>
      </c>
      <c r="W898" s="870">
        <v>0</v>
      </c>
      <c r="X898" s="870">
        <v>0</v>
      </c>
      <c r="Y898" s="870">
        <v>0</v>
      </c>
      <c r="Z898" s="870">
        <v>0</v>
      </c>
      <c r="AA898" s="870">
        <v>0</v>
      </c>
      <c r="AB898" s="870">
        <v>0</v>
      </c>
      <c r="AC898" s="870">
        <v>0</v>
      </c>
      <c r="AD898" s="870">
        <v>0</v>
      </c>
      <c r="AE898" s="870">
        <v>0</v>
      </c>
    </row>
    <row r="899" spans="1:31">
      <c r="A899" s="870" t="s">
        <v>1891</v>
      </c>
      <c r="B899" s="870">
        <v>14</v>
      </c>
      <c r="C899" s="870">
        <v>1410</v>
      </c>
      <c r="D899" s="870">
        <v>141020</v>
      </c>
      <c r="E899" s="870">
        <v>1410209706</v>
      </c>
      <c r="F899" s="870" t="s">
        <v>739</v>
      </c>
      <c r="G899" s="870">
        <v>67681250</v>
      </c>
      <c r="H899" s="870">
        <v>0</v>
      </c>
      <c r="I899" s="870">
        <v>67681250</v>
      </c>
      <c r="J899" s="870">
        <v>0</v>
      </c>
      <c r="K899" s="870">
        <v>0</v>
      </c>
      <c r="L899" s="870">
        <v>0</v>
      </c>
      <c r="M899" s="870">
        <v>0</v>
      </c>
      <c r="N899" s="870">
        <v>0</v>
      </c>
      <c r="O899" s="870">
        <v>0</v>
      </c>
      <c r="P899" s="870">
        <v>0</v>
      </c>
      <c r="Q899" s="870">
        <v>0</v>
      </c>
      <c r="R899" s="870">
        <v>0</v>
      </c>
      <c r="S899" s="870">
        <v>0</v>
      </c>
      <c r="T899" s="870">
        <v>0</v>
      </c>
      <c r="U899" s="870">
        <v>0</v>
      </c>
      <c r="V899" s="870">
        <v>0</v>
      </c>
      <c r="W899" s="870">
        <v>0</v>
      </c>
      <c r="X899" s="870">
        <v>0</v>
      </c>
      <c r="Y899" s="870">
        <v>0</v>
      </c>
      <c r="Z899" s="870">
        <v>0</v>
      </c>
      <c r="AA899" s="870">
        <v>0</v>
      </c>
      <c r="AB899" s="870">
        <v>0</v>
      </c>
      <c r="AC899" s="870">
        <v>0</v>
      </c>
      <c r="AD899" s="870">
        <v>0</v>
      </c>
      <c r="AE899" s="870">
        <v>0</v>
      </c>
    </row>
    <row r="900" spans="1:31">
      <c r="A900" s="870" t="s">
        <v>1891</v>
      </c>
      <c r="B900" s="870">
        <v>14</v>
      </c>
      <c r="C900" s="870">
        <v>1410</v>
      </c>
      <c r="D900" s="870">
        <v>141020</v>
      </c>
      <c r="E900" s="870">
        <v>1410209707</v>
      </c>
      <c r="F900" s="870" t="s">
        <v>4095</v>
      </c>
      <c r="G900" s="870">
        <v>1885101351</v>
      </c>
      <c r="H900" s="870">
        <v>0</v>
      </c>
      <c r="I900" s="870">
        <v>1885101351</v>
      </c>
      <c r="J900" s="870">
        <v>0</v>
      </c>
      <c r="K900" s="870">
        <v>0</v>
      </c>
      <c r="L900" s="870">
        <v>0</v>
      </c>
      <c r="M900" s="870">
        <v>0</v>
      </c>
      <c r="N900" s="870">
        <v>0</v>
      </c>
      <c r="O900" s="870">
        <v>0</v>
      </c>
      <c r="P900" s="870">
        <v>0</v>
      </c>
      <c r="Q900" s="870">
        <v>0</v>
      </c>
      <c r="R900" s="870">
        <v>0</v>
      </c>
      <c r="S900" s="870">
        <v>0</v>
      </c>
      <c r="T900" s="870">
        <v>0</v>
      </c>
      <c r="U900" s="870">
        <v>0</v>
      </c>
      <c r="V900" s="870">
        <v>0</v>
      </c>
      <c r="W900" s="870">
        <v>0</v>
      </c>
      <c r="X900" s="870">
        <v>0</v>
      </c>
      <c r="Y900" s="870">
        <v>0</v>
      </c>
      <c r="Z900" s="870">
        <v>0</v>
      </c>
      <c r="AA900" s="870">
        <v>0</v>
      </c>
      <c r="AB900" s="870">
        <v>0</v>
      </c>
      <c r="AC900" s="870">
        <v>0</v>
      </c>
      <c r="AD900" s="870">
        <v>0</v>
      </c>
      <c r="AE900" s="870">
        <v>0</v>
      </c>
    </row>
    <row r="901" spans="1:31">
      <c r="A901" s="870" t="s">
        <v>1891</v>
      </c>
      <c r="B901" s="870">
        <v>14</v>
      </c>
      <c r="C901" s="870">
        <v>1410</v>
      </c>
      <c r="D901" s="870">
        <v>141020</v>
      </c>
      <c r="E901" s="870">
        <v>1410209718</v>
      </c>
      <c r="F901" s="870" t="s">
        <v>3392</v>
      </c>
      <c r="G901" s="870">
        <v>1638804075</v>
      </c>
      <c r="H901" s="870">
        <v>0</v>
      </c>
      <c r="I901" s="870">
        <v>1638804075</v>
      </c>
      <c r="J901" s="870">
        <v>0</v>
      </c>
      <c r="K901" s="870">
        <v>0</v>
      </c>
      <c r="L901" s="870">
        <v>0</v>
      </c>
      <c r="M901" s="870">
        <v>0</v>
      </c>
      <c r="N901" s="870">
        <v>0</v>
      </c>
      <c r="O901" s="870">
        <v>0</v>
      </c>
      <c r="P901" s="870">
        <v>0</v>
      </c>
      <c r="Q901" s="870">
        <v>0</v>
      </c>
      <c r="R901" s="870">
        <v>0</v>
      </c>
      <c r="S901" s="870">
        <v>0</v>
      </c>
      <c r="T901" s="870">
        <v>0</v>
      </c>
      <c r="U901" s="870">
        <v>0</v>
      </c>
      <c r="V901" s="870">
        <v>0</v>
      </c>
      <c r="W901" s="870">
        <v>0</v>
      </c>
      <c r="X901" s="870">
        <v>0</v>
      </c>
      <c r="Y901" s="870">
        <v>0</v>
      </c>
      <c r="Z901" s="870">
        <v>0</v>
      </c>
      <c r="AA901" s="870">
        <v>0</v>
      </c>
      <c r="AB901" s="870">
        <v>0</v>
      </c>
      <c r="AC901" s="870">
        <v>0</v>
      </c>
      <c r="AD901" s="870">
        <v>0</v>
      </c>
      <c r="AE901" s="870">
        <v>0</v>
      </c>
    </row>
    <row r="902" spans="1:31">
      <c r="A902" s="870" t="s">
        <v>1891</v>
      </c>
      <c r="B902" s="870">
        <v>14</v>
      </c>
      <c r="C902" s="870">
        <v>1410</v>
      </c>
      <c r="D902" s="870">
        <v>141020</v>
      </c>
      <c r="E902" s="870">
        <v>1410209720</v>
      </c>
      <c r="F902" s="870" t="s">
        <v>4093</v>
      </c>
      <c r="G902" s="870">
        <v>2331793327</v>
      </c>
      <c r="H902" s="870">
        <v>0</v>
      </c>
      <c r="I902" s="870">
        <v>2331793327</v>
      </c>
      <c r="J902" s="870">
        <v>0</v>
      </c>
      <c r="K902" s="870">
        <v>0</v>
      </c>
      <c r="L902" s="870">
        <v>0</v>
      </c>
      <c r="M902" s="870">
        <v>0</v>
      </c>
      <c r="N902" s="870">
        <v>0</v>
      </c>
      <c r="O902" s="870">
        <v>0</v>
      </c>
      <c r="P902" s="870">
        <v>0</v>
      </c>
      <c r="Q902" s="870">
        <v>0</v>
      </c>
      <c r="R902" s="870">
        <v>0</v>
      </c>
      <c r="S902" s="870">
        <v>0</v>
      </c>
      <c r="T902" s="870">
        <v>0</v>
      </c>
      <c r="U902" s="870">
        <v>0</v>
      </c>
      <c r="V902" s="870">
        <v>0</v>
      </c>
      <c r="W902" s="870">
        <v>0</v>
      </c>
      <c r="X902" s="870">
        <v>0</v>
      </c>
      <c r="Y902" s="870">
        <v>0</v>
      </c>
      <c r="Z902" s="870">
        <v>0</v>
      </c>
      <c r="AA902" s="870">
        <v>0</v>
      </c>
      <c r="AB902" s="870">
        <v>0</v>
      </c>
      <c r="AC902" s="870">
        <v>0</v>
      </c>
      <c r="AD902" s="870">
        <v>0</v>
      </c>
      <c r="AE902" s="870">
        <v>0</v>
      </c>
    </row>
    <row r="903" spans="1:31">
      <c r="A903" s="870" t="s">
        <v>1891</v>
      </c>
      <c r="B903" s="870">
        <v>14</v>
      </c>
      <c r="C903" s="870">
        <v>1410</v>
      </c>
      <c r="D903" s="870">
        <v>141020</v>
      </c>
      <c r="E903" s="870">
        <v>1410209721</v>
      </c>
      <c r="F903" s="870" t="s">
        <v>4096</v>
      </c>
      <c r="G903" s="870">
        <v>1260200873</v>
      </c>
      <c r="H903" s="870">
        <v>0</v>
      </c>
      <c r="I903" s="870">
        <v>1260200873</v>
      </c>
      <c r="J903" s="870">
        <v>0</v>
      </c>
      <c r="K903" s="870">
        <v>0</v>
      </c>
      <c r="L903" s="870">
        <v>0</v>
      </c>
      <c r="M903" s="870">
        <v>0</v>
      </c>
      <c r="N903" s="870">
        <v>0</v>
      </c>
      <c r="O903" s="870">
        <v>0</v>
      </c>
      <c r="P903" s="870">
        <v>0</v>
      </c>
      <c r="Q903" s="870">
        <v>0</v>
      </c>
      <c r="R903" s="870">
        <v>0</v>
      </c>
      <c r="S903" s="870">
        <v>0</v>
      </c>
      <c r="T903" s="870">
        <v>0</v>
      </c>
      <c r="U903" s="870">
        <v>0</v>
      </c>
      <c r="V903" s="870">
        <v>0</v>
      </c>
      <c r="W903" s="870">
        <v>0</v>
      </c>
      <c r="X903" s="870">
        <v>0</v>
      </c>
      <c r="Y903" s="870">
        <v>0</v>
      </c>
      <c r="Z903" s="870">
        <v>0</v>
      </c>
      <c r="AA903" s="870">
        <v>0</v>
      </c>
      <c r="AB903" s="870">
        <v>0</v>
      </c>
      <c r="AC903" s="870">
        <v>0</v>
      </c>
      <c r="AD903" s="870">
        <v>0</v>
      </c>
      <c r="AE903" s="870">
        <v>0</v>
      </c>
    </row>
    <row r="904" spans="1:31">
      <c r="A904" s="870" t="s">
        <v>1891</v>
      </c>
      <c r="B904" s="870">
        <v>14</v>
      </c>
      <c r="C904" s="870">
        <v>1410</v>
      </c>
      <c r="D904" s="870">
        <v>141020</v>
      </c>
      <c r="E904" s="870">
        <v>1410209722</v>
      </c>
      <c r="F904" s="870" t="s">
        <v>4097</v>
      </c>
      <c r="G904" s="870">
        <v>3292053</v>
      </c>
      <c r="H904" s="870">
        <v>0</v>
      </c>
      <c r="I904" s="870">
        <v>3292053</v>
      </c>
      <c r="J904" s="870">
        <v>0</v>
      </c>
      <c r="K904" s="870">
        <v>0</v>
      </c>
      <c r="L904" s="870">
        <v>0</v>
      </c>
      <c r="M904" s="870">
        <v>0</v>
      </c>
      <c r="N904" s="870">
        <v>0</v>
      </c>
      <c r="O904" s="870">
        <v>0</v>
      </c>
      <c r="P904" s="870">
        <v>0</v>
      </c>
      <c r="Q904" s="870">
        <v>0</v>
      </c>
      <c r="R904" s="870">
        <v>0</v>
      </c>
      <c r="S904" s="870">
        <v>0</v>
      </c>
      <c r="T904" s="870">
        <v>0</v>
      </c>
      <c r="U904" s="870">
        <v>0</v>
      </c>
      <c r="V904" s="870">
        <v>0</v>
      </c>
      <c r="W904" s="870">
        <v>0</v>
      </c>
      <c r="X904" s="870">
        <v>0</v>
      </c>
      <c r="Y904" s="870">
        <v>0</v>
      </c>
      <c r="Z904" s="870">
        <v>0</v>
      </c>
      <c r="AA904" s="870">
        <v>0</v>
      </c>
      <c r="AB904" s="870">
        <v>0</v>
      </c>
      <c r="AC904" s="870">
        <v>0</v>
      </c>
      <c r="AD904" s="870">
        <v>0</v>
      </c>
      <c r="AE904" s="870">
        <v>0</v>
      </c>
    </row>
    <row r="905" spans="1:31">
      <c r="A905" s="870" t="s">
        <v>1891</v>
      </c>
      <c r="B905" s="870">
        <v>14</v>
      </c>
      <c r="C905" s="870">
        <v>1410</v>
      </c>
      <c r="D905" s="870">
        <v>141020</v>
      </c>
      <c r="E905" s="870">
        <v>1410209723</v>
      </c>
      <c r="F905" s="870" t="s">
        <v>4098</v>
      </c>
      <c r="G905" s="870">
        <v>119020069</v>
      </c>
      <c r="H905" s="870">
        <v>0</v>
      </c>
      <c r="I905" s="870">
        <v>119020069</v>
      </c>
      <c r="J905" s="870">
        <v>0</v>
      </c>
      <c r="K905" s="870">
        <v>0</v>
      </c>
      <c r="L905" s="870">
        <v>0</v>
      </c>
      <c r="M905" s="870">
        <v>0</v>
      </c>
      <c r="N905" s="870">
        <v>0</v>
      </c>
      <c r="O905" s="870">
        <v>0</v>
      </c>
      <c r="P905" s="870">
        <v>0</v>
      </c>
      <c r="Q905" s="870">
        <v>0</v>
      </c>
      <c r="R905" s="870">
        <v>0</v>
      </c>
      <c r="S905" s="870">
        <v>0</v>
      </c>
      <c r="T905" s="870">
        <v>0</v>
      </c>
      <c r="U905" s="870">
        <v>0</v>
      </c>
      <c r="V905" s="870">
        <v>0</v>
      </c>
      <c r="W905" s="870">
        <v>0</v>
      </c>
      <c r="X905" s="870">
        <v>0</v>
      </c>
      <c r="Y905" s="870">
        <v>0</v>
      </c>
      <c r="Z905" s="870">
        <v>0</v>
      </c>
      <c r="AA905" s="870">
        <v>0</v>
      </c>
      <c r="AB905" s="870">
        <v>0</v>
      </c>
      <c r="AC905" s="870">
        <v>0</v>
      </c>
      <c r="AD905" s="870">
        <v>0</v>
      </c>
      <c r="AE905" s="870">
        <v>0</v>
      </c>
    </row>
    <row r="906" spans="1:31">
      <c r="A906" s="870" t="s">
        <v>1891</v>
      </c>
      <c r="B906" s="870">
        <v>14</v>
      </c>
      <c r="C906" s="870">
        <v>1410</v>
      </c>
      <c r="D906" s="870">
        <v>141020</v>
      </c>
      <c r="E906" s="870">
        <v>1410209724</v>
      </c>
      <c r="F906" s="870" t="s">
        <v>4099</v>
      </c>
      <c r="G906" s="870">
        <v>10172818386</v>
      </c>
      <c r="H906" s="870">
        <v>0</v>
      </c>
      <c r="I906" s="870">
        <v>10172818385.85</v>
      </c>
      <c r="J906" s="870">
        <v>-0.14999961853027344</v>
      </c>
      <c r="K906" s="870">
        <v>0</v>
      </c>
      <c r="L906" s="870">
        <v>0</v>
      </c>
      <c r="M906" s="870">
        <v>-0.14999961853027344</v>
      </c>
      <c r="N906" s="870">
        <v>0</v>
      </c>
      <c r="O906" s="870">
        <v>-0.14999961853027344</v>
      </c>
      <c r="P906" s="870">
        <v>-5.5499858856201172E-2</v>
      </c>
      <c r="Q906" s="870">
        <v>0</v>
      </c>
      <c r="R906" s="870">
        <v>0</v>
      </c>
      <c r="S906" s="870">
        <v>0</v>
      </c>
      <c r="T906" s="870">
        <v>0</v>
      </c>
      <c r="U906" s="870">
        <v>0</v>
      </c>
      <c r="V906" s="870">
        <v>0</v>
      </c>
      <c r="W906" s="870">
        <v>0</v>
      </c>
      <c r="X906" s="870">
        <v>-5.5499858856201172E-2</v>
      </c>
      <c r="Y906" s="870">
        <v>0.37</v>
      </c>
      <c r="Z906" s="870">
        <v>0</v>
      </c>
      <c r="AA906" s="870">
        <v>-5.5499858856201172E-2</v>
      </c>
      <c r="AB906" s="870">
        <v>0</v>
      </c>
      <c r="AC906" s="870">
        <v>-5.5499858856201172E-2</v>
      </c>
      <c r="AD906" s="870">
        <v>0</v>
      </c>
      <c r="AE906" s="870">
        <v>0</v>
      </c>
    </row>
    <row r="907" spans="1:31">
      <c r="A907" s="870" t="s">
        <v>1891</v>
      </c>
      <c r="B907" s="870">
        <v>14</v>
      </c>
      <c r="C907" s="870">
        <v>1410</v>
      </c>
      <c r="D907" s="870">
        <v>141020</v>
      </c>
      <c r="E907" s="870">
        <v>1410209725</v>
      </c>
      <c r="F907" s="870" t="s">
        <v>739</v>
      </c>
      <c r="G907" s="870">
        <v>16340677</v>
      </c>
      <c r="H907" s="870">
        <v>0</v>
      </c>
      <c r="I907" s="870">
        <v>16340677</v>
      </c>
      <c r="J907" s="870">
        <v>0</v>
      </c>
      <c r="K907" s="870">
        <v>0</v>
      </c>
      <c r="L907" s="870">
        <v>0</v>
      </c>
      <c r="M907" s="870">
        <v>0</v>
      </c>
      <c r="N907" s="870">
        <v>0</v>
      </c>
      <c r="O907" s="870">
        <v>0</v>
      </c>
      <c r="P907" s="870">
        <v>0</v>
      </c>
      <c r="Q907" s="870">
        <v>0</v>
      </c>
      <c r="R907" s="870">
        <v>0</v>
      </c>
      <c r="S907" s="870">
        <v>0</v>
      </c>
      <c r="T907" s="870">
        <v>0</v>
      </c>
      <c r="U907" s="870">
        <v>0</v>
      </c>
      <c r="V907" s="870">
        <v>0</v>
      </c>
      <c r="W907" s="870">
        <v>0</v>
      </c>
      <c r="X907" s="870">
        <v>0</v>
      </c>
      <c r="Y907" s="870">
        <v>0</v>
      </c>
      <c r="Z907" s="870">
        <v>0</v>
      </c>
      <c r="AA907" s="870">
        <v>0</v>
      </c>
      <c r="AB907" s="870">
        <v>0</v>
      </c>
      <c r="AC907" s="870">
        <v>0</v>
      </c>
      <c r="AD907" s="870">
        <v>0</v>
      </c>
      <c r="AE907" s="870">
        <v>0</v>
      </c>
    </row>
    <row r="908" spans="1:31">
      <c r="A908" s="870" t="s">
        <v>1891</v>
      </c>
      <c r="B908" s="870">
        <v>14</v>
      </c>
      <c r="C908" s="870">
        <v>1410</v>
      </c>
      <c r="D908" s="870">
        <v>141020</v>
      </c>
      <c r="E908" s="870">
        <v>1410209726</v>
      </c>
      <c r="F908" s="870" t="s">
        <v>4100</v>
      </c>
      <c r="G908" s="870">
        <v>148396094</v>
      </c>
      <c r="H908" s="870">
        <v>0</v>
      </c>
      <c r="I908" s="870">
        <v>148396094.15000001</v>
      </c>
      <c r="J908" s="870">
        <v>0.15000000596046448</v>
      </c>
      <c r="K908" s="870">
        <v>0</v>
      </c>
      <c r="L908" s="870">
        <v>0.15000000596046448</v>
      </c>
      <c r="M908" s="870">
        <v>0</v>
      </c>
      <c r="N908" s="870">
        <v>0</v>
      </c>
      <c r="O908" s="870">
        <v>0.15000000596046448</v>
      </c>
      <c r="P908" s="870">
        <v>5.5500002205371858E-2</v>
      </c>
      <c r="Q908" s="870">
        <v>0</v>
      </c>
      <c r="R908" s="870">
        <v>0</v>
      </c>
      <c r="S908" s="870">
        <v>0</v>
      </c>
      <c r="T908" s="870">
        <v>0</v>
      </c>
      <c r="U908" s="870">
        <v>0</v>
      </c>
      <c r="V908" s="870">
        <v>0</v>
      </c>
      <c r="W908" s="870">
        <v>0</v>
      </c>
      <c r="X908" s="870">
        <v>5.5500002205371858E-2</v>
      </c>
      <c r="Y908" s="870">
        <v>0.37</v>
      </c>
      <c r="Z908" s="870">
        <v>5.5500002205371858E-2</v>
      </c>
      <c r="AA908" s="870">
        <v>0</v>
      </c>
      <c r="AB908" s="870">
        <v>5.5500002205371858E-2</v>
      </c>
      <c r="AC908" s="870">
        <v>0</v>
      </c>
      <c r="AD908" s="870">
        <v>0</v>
      </c>
      <c r="AE908" s="870">
        <v>0</v>
      </c>
    </row>
    <row r="909" spans="1:31">
      <c r="A909" s="870" t="s">
        <v>1891</v>
      </c>
      <c r="B909" s="870">
        <v>14</v>
      </c>
      <c r="C909" s="870">
        <v>1410</v>
      </c>
      <c r="D909" s="870">
        <v>141020</v>
      </c>
      <c r="E909" s="870">
        <v>1410209733</v>
      </c>
      <c r="F909" s="870" t="s">
        <v>740</v>
      </c>
      <c r="G909" s="870">
        <v>30369328</v>
      </c>
      <c r="H909" s="870">
        <v>0</v>
      </c>
      <c r="I909" s="870">
        <v>30369328</v>
      </c>
      <c r="J909" s="870">
        <v>0</v>
      </c>
      <c r="K909" s="870">
        <v>0</v>
      </c>
      <c r="L909" s="870">
        <v>0</v>
      </c>
      <c r="M909" s="870">
        <v>0</v>
      </c>
      <c r="N909" s="870">
        <v>0</v>
      </c>
      <c r="O909" s="870">
        <v>0</v>
      </c>
      <c r="P909" s="870">
        <v>0</v>
      </c>
      <c r="Q909" s="870">
        <v>0</v>
      </c>
      <c r="R909" s="870">
        <v>0</v>
      </c>
      <c r="S909" s="870">
        <v>0</v>
      </c>
      <c r="T909" s="870">
        <v>0</v>
      </c>
      <c r="U909" s="870">
        <v>0</v>
      </c>
      <c r="V909" s="870">
        <v>0</v>
      </c>
      <c r="W909" s="870">
        <v>0</v>
      </c>
      <c r="X909" s="870">
        <v>0</v>
      </c>
      <c r="Y909" s="870">
        <v>0</v>
      </c>
      <c r="Z909" s="870">
        <v>0</v>
      </c>
      <c r="AA909" s="870">
        <v>0</v>
      </c>
      <c r="AB909" s="870">
        <v>0</v>
      </c>
      <c r="AC909" s="870">
        <v>0</v>
      </c>
      <c r="AD909" s="870">
        <v>0</v>
      </c>
      <c r="AE909" s="870">
        <v>0</v>
      </c>
    </row>
    <row r="910" spans="1:31">
      <c r="A910" s="870" t="s">
        <v>1891</v>
      </c>
      <c r="B910" s="870">
        <v>14</v>
      </c>
      <c r="C910" s="870">
        <v>1410</v>
      </c>
      <c r="D910" s="870">
        <v>141020</v>
      </c>
      <c r="E910" s="870">
        <v>1410209734</v>
      </c>
      <c r="F910" s="870" t="s">
        <v>4101</v>
      </c>
      <c r="G910" s="870">
        <v>74699039513</v>
      </c>
      <c r="H910" s="870">
        <v>0</v>
      </c>
      <c r="I910" s="870">
        <v>74460807014.000015</v>
      </c>
      <c r="J910" s="870">
        <v>-238232499</v>
      </c>
      <c r="K910" s="870">
        <v>0</v>
      </c>
      <c r="L910" s="870">
        <v>0</v>
      </c>
      <c r="M910" s="870">
        <v>-238232499</v>
      </c>
      <c r="N910" s="870">
        <v>0</v>
      </c>
      <c r="O910" s="870">
        <v>-238232499</v>
      </c>
      <c r="P910" s="870">
        <v>-88146024.629999995</v>
      </c>
      <c r="Q910" s="870">
        <v>0</v>
      </c>
      <c r="R910" s="870">
        <v>0</v>
      </c>
      <c r="S910" s="870">
        <v>0</v>
      </c>
      <c r="T910" s="870">
        <v>0</v>
      </c>
      <c r="U910" s="870">
        <v>0</v>
      </c>
      <c r="V910" s="870">
        <v>0</v>
      </c>
      <c r="W910" s="870">
        <v>0</v>
      </c>
      <c r="X910" s="870">
        <v>-88146024.629999995</v>
      </c>
      <c r="Y910" s="870">
        <v>0.37</v>
      </c>
      <c r="Z910" s="870">
        <v>0</v>
      </c>
      <c r="AA910" s="870">
        <v>-88146024.629999995</v>
      </c>
      <c r="AB910" s="870">
        <v>0</v>
      </c>
      <c r="AC910" s="870">
        <v>-88146024.629999995</v>
      </c>
      <c r="AD910" s="870">
        <v>0</v>
      </c>
      <c r="AE910" s="870">
        <v>0</v>
      </c>
    </row>
    <row r="911" spans="1:31">
      <c r="A911" s="870" t="s">
        <v>1891</v>
      </c>
      <c r="B911" s="870">
        <v>14</v>
      </c>
      <c r="C911" s="870">
        <v>1410</v>
      </c>
      <c r="D911" s="870">
        <v>141020</v>
      </c>
      <c r="E911" s="870">
        <v>1410209741</v>
      </c>
      <c r="F911" s="870" t="s">
        <v>4715</v>
      </c>
      <c r="G911" s="870">
        <v>4906305909</v>
      </c>
      <c r="H911" s="870">
        <v>0</v>
      </c>
      <c r="I911" s="870">
        <v>0</v>
      </c>
      <c r="J911" s="870">
        <v>-4906305909</v>
      </c>
      <c r="K911" s="870">
        <v>0</v>
      </c>
      <c r="L911" s="870">
        <v>0</v>
      </c>
      <c r="M911" s="870">
        <v>-4906305909</v>
      </c>
      <c r="N911" s="870">
        <v>0</v>
      </c>
      <c r="O911" s="870">
        <v>-4906305909</v>
      </c>
      <c r="P911" s="870">
        <v>-1815333186.3299999</v>
      </c>
      <c r="Q911" s="870">
        <v>0</v>
      </c>
      <c r="R911" s="870">
        <v>0</v>
      </c>
      <c r="S911" s="870">
        <v>0</v>
      </c>
      <c r="T911" s="870">
        <v>0</v>
      </c>
      <c r="U911" s="870">
        <v>0</v>
      </c>
      <c r="V911" s="870">
        <v>0</v>
      </c>
      <c r="W911" s="870">
        <v>0</v>
      </c>
      <c r="X911" s="870">
        <v>-1815333186.3299999</v>
      </c>
      <c r="Y911" s="870">
        <v>0.37</v>
      </c>
      <c r="Z911" s="870">
        <v>0</v>
      </c>
      <c r="AA911" s="870">
        <v>-1815333186.3299999</v>
      </c>
      <c r="AB911" s="870">
        <v>0</v>
      </c>
      <c r="AC911" s="870">
        <v>-1815333186.3299999</v>
      </c>
      <c r="AD911" s="870">
        <v>0</v>
      </c>
      <c r="AE911" s="870">
        <v>0</v>
      </c>
    </row>
    <row r="912" spans="1:31">
      <c r="A912" s="870" t="s">
        <v>1891</v>
      </c>
      <c r="B912" s="870">
        <v>14</v>
      </c>
      <c r="C912" s="870">
        <v>1410</v>
      </c>
      <c r="D912" s="870">
        <v>141020</v>
      </c>
      <c r="E912" s="870">
        <v>1410209742</v>
      </c>
      <c r="F912" s="870" t="s">
        <v>4716</v>
      </c>
      <c r="G912" s="870">
        <v>4178967544</v>
      </c>
      <c r="H912" s="870">
        <v>0</v>
      </c>
      <c r="I912" s="870">
        <v>0</v>
      </c>
      <c r="J912" s="870">
        <v>-4178967544</v>
      </c>
      <c r="K912" s="870">
        <v>0</v>
      </c>
      <c r="L912" s="870">
        <v>0</v>
      </c>
      <c r="M912" s="870">
        <v>-4178967544</v>
      </c>
      <c r="N912" s="870">
        <v>0</v>
      </c>
      <c r="O912" s="870">
        <v>-4178967544</v>
      </c>
      <c r="P912" s="870">
        <v>-1546217991.28</v>
      </c>
      <c r="Q912" s="870">
        <v>0</v>
      </c>
      <c r="R912" s="870">
        <v>0</v>
      </c>
      <c r="S912" s="870">
        <v>0</v>
      </c>
      <c r="T912" s="870">
        <v>0</v>
      </c>
      <c r="U912" s="870">
        <v>0</v>
      </c>
      <c r="V912" s="870">
        <v>0</v>
      </c>
      <c r="W912" s="870">
        <v>0</v>
      </c>
      <c r="X912" s="870">
        <v>-1546217991.28</v>
      </c>
      <c r="Y912" s="870">
        <v>0.37</v>
      </c>
      <c r="Z912" s="870">
        <v>0</v>
      </c>
      <c r="AA912" s="870">
        <v>-1546217991.28</v>
      </c>
      <c r="AB912" s="870">
        <v>0</v>
      </c>
      <c r="AC912" s="870">
        <v>-1546217991.28</v>
      </c>
      <c r="AD912" s="870">
        <v>0</v>
      </c>
      <c r="AE912" s="870">
        <v>0</v>
      </c>
    </row>
    <row r="913" spans="1:31">
      <c r="A913" s="870" t="s">
        <v>1891</v>
      </c>
      <c r="B913" s="870">
        <v>14</v>
      </c>
      <c r="C913" s="870">
        <v>1410</v>
      </c>
      <c r="D913" s="870">
        <v>141020</v>
      </c>
      <c r="E913" s="870">
        <v>1410209745</v>
      </c>
      <c r="F913" s="870" t="s">
        <v>4717</v>
      </c>
      <c r="G913" s="870">
        <v>287879999</v>
      </c>
      <c r="H913" s="870">
        <v>0</v>
      </c>
      <c r="I913" s="870">
        <v>0</v>
      </c>
      <c r="J913" s="870">
        <v>-287879999</v>
      </c>
      <c r="K913" s="870">
        <v>0</v>
      </c>
      <c r="L913" s="870">
        <v>0</v>
      </c>
      <c r="M913" s="870">
        <v>-287879999</v>
      </c>
      <c r="N913" s="870">
        <v>0</v>
      </c>
      <c r="O913" s="870">
        <v>-287879999</v>
      </c>
      <c r="P913" s="870">
        <v>-106515599.63</v>
      </c>
      <c r="Q913" s="870">
        <v>0</v>
      </c>
      <c r="R913" s="870">
        <v>0</v>
      </c>
      <c r="S913" s="870">
        <v>0</v>
      </c>
      <c r="T913" s="870">
        <v>0</v>
      </c>
      <c r="U913" s="870">
        <v>0</v>
      </c>
      <c r="V913" s="870">
        <v>0</v>
      </c>
      <c r="W913" s="870">
        <v>0</v>
      </c>
      <c r="X913" s="870">
        <v>-106515599.63</v>
      </c>
      <c r="Y913" s="870">
        <v>0.37</v>
      </c>
      <c r="Z913" s="870">
        <v>0</v>
      </c>
      <c r="AA913" s="870">
        <v>-106515599.63</v>
      </c>
      <c r="AB913" s="870">
        <v>0</v>
      </c>
      <c r="AC913" s="870">
        <v>-106515599.63</v>
      </c>
      <c r="AD913" s="870">
        <v>0</v>
      </c>
      <c r="AE913" s="870">
        <v>0</v>
      </c>
    </row>
    <row r="914" spans="1:31">
      <c r="A914" s="870" t="s">
        <v>1891</v>
      </c>
      <c r="B914" s="870">
        <v>14</v>
      </c>
      <c r="C914" s="870">
        <v>1410</v>
      </c>
      <c r="D914" s="870">
        <v>141020</v>
      </c>
      <c r="E914" s="870">
        <v>1410209746</v>
      </c>
      <c r="F914" s="870" t="s">
        <v>4718</v>
      </c>
      <c r="G914" s="870">
        <v>7163598979</v>
      </c>
      <c r="H914" s="870">
        <v>0</v>
      </c>
      <c r="I914" s="870">
        <v>0</v>
      </c>
      <c r="J914" s="870">
        <v>-7163598979</v>
      </c>
      <c r="K914" s="870">
        <v>0</v>
      </c>
      <c r="L914" s="870">
        <v>0</v>
      </c>
      <c r="M914" s="870">
        <v>-7163598979</v>
      </c>
      <c r="N914" s="870">
        <v>0</v>
      </c>
      <c r="O914" s="870">
        <v>-7163598979</v>
      </c>
      <c r="P914" s="870">
        <v>-2650531622.23</v>
      </c>
      <c r="Q914" s="870">
        <v>0</v>
      </c>
      <c r="R914" s="870">
        <v>0</v>
      </c>
      <c r="S914" s="870">
        <v>0</v>
      </c>
      <c r="T914" s="870">
        <v>0</v>
      </c>
      <c r="U914" s="870">
        <v>0</v>
      </c>
      <c r="V914" s="870">
        <v>0</v>
      </c>
      <c r="W914" s="870">
        <v>0</v>
      </c>
      <c r="X914" s="870">
        <v>-2650531622.23</v>
      </c>
      <c r="Y914" s="870">
        <v>0.37</v>
      </c>
      <c r="Z914" s="870">
        <v>0</v>
      </c>
      <c r="AA914" s="870">
        <v>-2650531622.23</v>
      </c>
      <c r="AB914" s="870">
        <v>0</v>
      </c>
      <c r="AC914" s="870">
        <v>-2650531622.23</v>
      </c>
      <c r="AD914" s="870">
        <v>0</v>
      </c>
      <c r="AE914" s="870">
        <v>0</v>
      </c>
    </row>
    <row r="915" spans="1:31">
      <c r="A915" s="870" t="s">
        <v>1852</v>
      </c>
      <c r="B915" s="870">
        <v>14</v>
      </c>
      <c r="C915" s="870">
        <v>1410</v>
      </c>
      <c r="D915" s="870">
        <v>141020</v>
      </c>
      <c r="E915" s="870">
        <v>1410209800</v>
      </c>
      <c r="F915" s="870" t="s">
        <v>4087</v>
      </c>
      <c r="G915" s="870">
        <v>6400880</v>
      </c>
      <c r="H915" s="870">
        <v>0</v>
      </c>
      <c r="I915" s="870">
        <v>6400880.2199999997</v>
      </c>
      <c r="J915" s="870">
        <v>0.21999999973922968</v>
      </c>
      <c r="K915" s="870">
        <v>0</v>
      </c>
      <c r="L915" s="870">
        <v>0.21999999973922968</v>
      </c>
      <c r="M915" s="870">
        <v>0</v>
      </c>
      <c r="N915" s="870">
        <v>0</v>
      </c>
      <c r="O915" s="870">
        <v>0.21999999973922968</v>
      </c>
      <c r="P915" s="870">
        <v>8.1399999903514986E-2</v>
      </c>
      <c r="Q915" s="870">
        <v>0</v>
      </c>
      <c r="R915" s="870">
        <v>0</v>
      </c>
      <c r="S915" s="870">
        <v>0</v>
      </c>
      <c r="T915" s="870">
        <v>0</v>
      </c>
      <c r="U915" s="870">
        <v>0</v>
      </c>
      <c r="V915" s="870">
        <v>0</v>
      </c>
      <c r="W915" s="870">
        <v>0</v>
      </c>
      <c r="X915" s="870">
        <v>8.1399999903514986E-2</v>
      </c>
      <c r="Y915" s="870">
        <v>0.37</v>
      </c>
      <c r="Z915" s="870">
        <v>8.1399999903514986E-2</v>
      </c>
      <c r="AA915" s="870">
        <v>0</v>
      </c>
      <c r="AB915" s="870">
        <v>8.1399999903514986E-2</v>
      </c>
      <c r="AC915" s="870">
        <v>0</v>
      </c>
      <c r="AD915" s="870">
        <v>0</v>
      </c>
      <c r="AE915" s="870">
        <v>0</v>
      </c>
    </row>
    <row r="916" spans="1:31">
      <c r="A916" s="870" t="s">
        <v>1852</v>
      </c>
      <c r="B916" s="870">
        <v>14</v>
      </c>
      <c r="C916" s="870">
        <v>1410</v>
      </c>
      <c r="D916" s="870">
        <v>141020</v>
      </c>
      <c r="E916" s="870">
        <v>1410209801</v>
      </c>
      <c r="F916" s="870" t="s">
        <v>741</v>
      </c>
      <c r="G916" s="870">
        <v>1858501291</v>
      </c>
      <c r="H916" s="870">
        <v>0</v>
      </c>
      <c r="I916" s="870">
        <v>1858501291.01</v>
      </c>
      <c r="J916" s="870">
        <v>9.9999904632568359E-3</v>
      </c>
      <c r="K916" s="870">
        <v>0</v>
      </c>
      <c r="L916" s="870">
        <v>9.9999904632568359E-3</v>
      </c>
      <c r="M916" s="870">
        <v>0</v>
      </c>
      <c r="N916" s="870">
        <v>0</v>
      </c>
      <c r="O916" s="870">
        <v>9.9999904632568359E-3</v>
      </c>
      <c r="P916" s="870">
        <v>3.6999964714050293E-3</v>
      </c>
      <c r="Q916" s="870">
        <v>0</v>
      </c>
      <c r="R916" s="870">
        <v>0</v>
      </c>
      <c r="S916" s="870">
        <v>0</v>
      </c>
      <c r="T916" s="870">
        <v>0</v>
      </c>
      <c r="U916" s="870">
        <v>0</v>
      </c>
      <c r="V916" s="870">
        <v>0</v>
      </c>
      <c r="W916" s="870">
        <v>0</v>
      </c>
      <c r="X916" s="870">
        <v>3.6999964714050293E-3</v>
      </c>
      <c r="Y916" s="870">
        <v>0.37</v>
      </c>
      <c r="Z916" s="870">
        <v>3.6999964714050293E-3</v>
      </c>
      <c r="AA916" s="870">
        <v>0</v>
      </c>
      <c r="AB916" s="870">
        <v>3.6999964714050293E-3</v>
      </c>
      <c r="AC916" s="870">
        <v>0</v>
      </c>
      <c r="AD916" s="870">
        <v>0</v>
      </c>
      <c r="AE916" s="870">
        <v>0</v>
      </c>
    </row>
    <row r="917" spans="1:31">
      <c r="A917" s="870" t="s">
        <v>1852</v>
      </c>
      <c r="B917" s="870">
        <v>14</v>
      </c>
      <c r="C917" s="870">
        <v>1410</v>
      </c>
      <c r="D917" s="870">
        <v>141020</v>
      </c>
      <c r="E917" s="870">
        <v>1410209802</v>
      </c>
      <c r="F917" s="870" t="s">
        <v>729</v>
      </c>
      <c r="G917" s="870">
        <v>78104534733</v>
      </c>
      <c r="H917" s="870">
        <v>0</v>
      </c>
      <c r="I917" s="870">
        <v>78104534733.479996</v>
      </c>
      <c r="J917" s="870">
        <v>0.4799957275390625</v>
      </c>
      <c r="K917" s="870">
        <v>0</v>
      </c>
      <c r="L917" s="870">
        <v>0.4799957275390625</v>
      </c>
      <c r="M917" s="870">
        <v>0</v>
      </c>
      <c r="N917" s="870">
        <v>0</v>
      </c>
      <c r="O917" s="870">
        <v>0.4799957275390625</v>
      </c>
      <c r="P917" s="870">
        <v>0.17759841918945313</v>
      </c>
      <c r="Q917" s="870">
        <v>0</v>
      </c>
      <c r="R917" s="870">
        <v>0</v>
      </c>
      <c r="S917" s="870">
        <v>0</v>
      </c>
      <c r="T917" s="870">
        <v>0</v>
      </c>
      <c r="U917" s="870">
        <v>0</v>
      </c>
      <c r="V917" s="870">
        <v>0</v>
      </c>
      <c r="W917" s="870">
        <v>0</v>
      </c>
      <c r="X917" s="870">
        <v>0.17759841918945313</v>
      </c>
      <c r="Y917" s="870">
        <v>0.37</v>
      </c>
      <c r="Z917" s="870">
        <v>0.17759841918945313</v>
      </c>
      <c r="AA917" s="870">
        <v>0</v>
      </c>
      <c r="AB917" s="870">
        <v>0.17759841918945313</v>
      </c>
      <c r="AC917" s="870">
        <v>0</v>
      </c>
      <c r="AD917" s="870">
        <v>0</v>
      </c>
      <c r="AE917" s="870">
        <v>0</v>
      </c>
    </row>
    <row r="918" spans="1:31">
      <c r="A918" s="870" t="s">
        <v>1852</v>
      </c>
      <c r="B918" s="870">
        <v>14</v>
      </c>
      <c r="C918" s="870">
        <v>1410</v>
      </c>
      <c r="D918" s="870">
        <v>141020</v>
      </c>
      <c r="E918" s="870">
        <v>1410209803</v>
      </c>
      <c r="F918" s="870" t="s">
        <v>4089</v>
      </c>
      <c r="G918" s="870">
        <v>2303891477</v>
      </c>
      <c r="H918" s="870">
        <v>0</v>
      </c>
      <c r="I918" s="870">
        <v>2303891477.3699999</v>
      </c>
      <c r="J918" s="870">
        <v>0.36999988555908203</v>
      </c>
      <c r="K918" s="870">
        <v>0</v>
      </c>
      <c r="L918" s="870">
        <v>0.36999988555908203</v>
      </c>
      <c r="M918" s="870">
        <v>0</v>
      </c>
      <c r="N918" s="870">
        <v>0</v>
      </c>
      <c r="O918" s="870">
        <v>0.36999988555908203</v>
      </c>
      <c r="P918" s="870">
        <v>0.13689995765686036</v>
      </c>
      <c r="Q918" s="870">
        <v>0</v>
      </c>
      <c r="R918" s="870">
        <v>0</v>
      </c>
      <c r="S918" s="870">
        <v>0</v>
      </c>
      <c r="T918" s="870">
        <v>0</v>
      </c>
      <c r="U918" s="870">
        <v>0</v>
      </c>
      <c r="V918" s="870">
        <v>0</v>
      </c>
      <c r="W918" s="870">
        <v>0</v>
      </c>
      <c r="X918" s="870">
        <v>0.13689995765686036</v>
      </c>
      <c r="Y918" s="870">
        <v>0.37000000000000005</v>
      </c>
      <c r="Z918" s="870">
        <v>0.13689995765686036</v>
      </c>
      <c r="AA918" s="870">
        <v>0</v>
      </c>
      <c r="AB918" s="870">
        <v>0.13689995765686036</v>
      </c>
      <c r="AC918" s="870">
        <v>0</v>
      </c>
      <c r="AD918" s="870">
        <v>0</v>
      </c>
      <c r="AE918" s="870">
        <v>0</v>
      </c>
    </row>
    <row r="919" spans="1:31">
      <c r="A919" s="870" t="s">
        <v>1852</v>
      </c>
      <c r="B919" s="870">
        <v>14</v>
      </c>
      <c r="C919" s="870">
        <v>1410</v>
      </c>
      <c r="D919" s="870">
        <v>141020</v>
      </c>
      <c r="E919" s="870">
        <v>1410209804</v>
      </c>
      <c r="F919" s="870" t="s">
        <v>733</v>
      </c>
      <c r="G919" s="870">
        <v>85707382800</v>
      </c>
      <c r="H919" s="870">
        <v>0</v>
      </c>
      <c r="I919" s="870">
        <v>85707382800.089996</v>
      </c>
      <c r="J919" s="870">
        <v>8.9996337890625E-2</v>
      </c>
      <c r="K919" s="870">
        <v>0</v>
      </c>
      <c r="L919" s="870">
        <v>8.9996337890625E-2</v>
      </c>
      <c r="M919" s="870">
        <v>0</v>
      </c>
      <c r="N919" s="870">
        <v>0</v>
      </c>
      <c r="O919" s="870">
        <v>8.9996337890625E-2</v>
      </c>
      <c r="P919" s="870">
        <v>3.3298645019531246E-2</v>
      </c>
      <c r="Q919" s="870">
        <v>0</v>
      </c>
      <c r="R919" s="870">
        <v>0</v>
      </c>
      <c r="S919" s="870">
        <v>0</v>
      </c>
      <c r="T919" s="870">
        <v>0</v>
      </c>
      <c r="U919" s="870">
        <v>0</v>
      </c>
      <c r="V919" s="870">
        <v>0</v>
      </c>
      <c r="W919" s="870">
        <v>0</v>
      </c>
      <c r="X919" s="870">
        <v>3.3298645019531246E-2</v>
      </c>
      <c r="Y919" s="870">
        <v>0.36999999999999994</v>
      </c>
      <c r="Z919" s="870">
        <v>3.3298645019531246E-2</v>
      </c>
      <c r="AA919" s="870">
        <v>0</v>
      </c>
      <c r="AB919" s="870">
        <v>3.3298645019531246E-2</v>
      </c>
      <c r="AC919" s="870">
        <v>0</v>
      </c>
      <c r="AD919" s="870">
        <v>0</v>
      </c>
      <c r="AE919" s="870">
        <v>0</v>
      </c>
    </row>
    <row r="920" spans="1:31">
      <c r="A920" s="870" t="s">
        <v>1891</v>
      </c>
      <c r="B920" s="870">
        <v>14</v>
      </c>
      <c r="C920" s="870">
        <v>1410</v>
      </c>
      <c r="D920" s="870">
        <v>141020</v>
      </c>
      <c r="E920" s="870">
        <v>1410209806</v>
      </c>
      <c r="F920" s="870" t="s">
        <v>735</v>
      </c>
      <c r="G920" s="870">
        <v>3364707425</v>
      </c>
      <c r="H920" s="870">
        <v>0</v>
      </c>
      <c r="I920" s="870">
        <v>3364707424.71</v>
      </c>
      <c r="J920" s="870">
        <v>-0.28999996185302734</v>
      </c>
      <c r="K920" s="870">
        <v>0</v>
      </c>
      <c r="L920" s="870">
        <v>0</v>
      </c>
      <c r="M920" s="870">
        <v>-0.28999996185302734</v>
      </c>
      <c r="N920" s="870">
        <v>0</v>
      </c>
      <c r="O920" s="870">
        <v>-0.28999996185302734</v>
      </c>
      <c r="P920" s="870">
        <v>-0.10729998588562012</v>
      </c>
      <c r="Q920" s="870">
        <v>0</v>
      </c>
      <c r="R920" s="870">
        <v>0</v>
      </c>
      <c r="S920" s="870">
        <v>0</v>
      </c>
      <c r="T920" s="870">
        <v>0</v>
      </c>
      <c r="U920" s="870">
        <v>0</v>
      </c>
      <c r="V920" s="870">
        <v>0</v>
      </c>
      <c r="W920" s="870">
        <v>0</v>
      </c>
      <c r="X920" s="870">
        <v>-0.10729998588562012</v>
      </c>
      <c r="Y920" s="870">
        <v>0.37</v>
      </c>
      <c r="Z920" s="870">
        <v>0</v>
      </c>
      <c r="AA920" s="870">
        <v>-0.10729998588562012</v>
      </c>
      <c r="AB920" s="870">
        <v>0</v>
      </c>
      <c r="AC920" s="870">
        <v>-0.10729998588562012</v>
      </c>
      <c r="AD920" s="870">
        <v>0</v>
      </c>
      <c r="AE920" s="870">
        <v>0</v>
      </c>
    </row>
    <row r="921" spans="1:31">
      <c r="A921" s="870" t="s">
        <v>1852</v>
      </c>
      <c r="B921" s="870">
        <v>14</v>
      </c>
      <c r="C921" s="870">
        <v>1410</v>
      </c>
      <c r="D921" s="870">
        <v>141020</v>
      </c>
      <c r="E921" s="870">
        <v>1410209807</v>
      </c>
      <c r="F921" s="870" t="s">
        <v>4088</v>
      </c>
      <c r="G921" s="870">
        <v>1094367357</v>
      </c>
      <c r="H921" s="870">
        <v>0</v>
      </c>
      <c r="I921" s="870">
        <v>1094367357.25</v>
      </c>
      <c r="J921" s="870">
        <v>0.25</v>
      </c>
      <c r="K921" s="870">
        <v>0</v>
      </c>
      <c r="L921" s="870">
        <v>0.25</v>
      </c>
      <c r="M921" s="870">
        <v>0</v>
      </c>
      <c r="N921" s="870">
        <v>0</v>
      </c>
      <c r="O921" s="870">
        <v>0.25</v>
      </c>
      <c r="P921" s="870">
        <v>9.2499999999999999E-2</v>
      </c>
      <c r="Q921" s="870">
        <v>0</v>
      </c>
      <c r="R921" s="870">
        <v>0</v>
      </c>
      <c r="S921" s="870">
        <v>0</v>
      </c>
      <c r="T921" s="870">
        <v>0</v>
      </c>
      <c r="U921" s="870">
        <v>0</v>
      </c>
      <c r="V921" s="870">
        <v>0</v>
      </c>
      <c r="W921" s="870">
        <v>0</v>
      </c>
      <c r="X921" s="870">
        <v>9.2499999999999999E-2</v>
      </c>
      <c r="Y921" s="870">
        <v>0.37</v>
      </c>
      <c r="Z921" s="870">
        <v>9.2499999999999999E-2</v>
      </c>
      <c r="AA921" s="870">
        <v>0</v>
      </c>
      <c r="AB921" s="870">
        <v>9.2499999999999999E-2</v>
      </c>
      <c r="AC921" s="870">
        <v>0</v>
      </c>
      <c r="AD921" s="870">
        <v>0</v>
      </c>
      <c r="AE921" s="870">
        <v>0</v>
      </c>
    </row>
    <row r="922" spans="1:31">
      <c r="A922" s="870" t="s">
        <v>1852</v>
      </c>
      <c r="B922" s="870">
        <v>14</v>
      </c>
      <c r="C922" s="870">
        <v>1410</v>
      </c>
      <c r="D922" s="870">
        <v>141020</v>
      </c>
      <c r="E922" s="870">
        <v>1410209808</v>
      </c>
      <c r="F922" s="870" t="s">
        <v>742</v>
      </c>
      <c r="G922" s="870">
        <v>27845343430</v>
      </c>
      <c r="H922" s="870">
        <v>0</v>
      </c>
      <c r="I922" s="870">
        <v>27845343429.549999</v>
      </c>
      <c r="J922" s="870">
        <v>-0.45000076293945313</v>
      </c>
      <c r="K922" s="870">
        <v>0</v>
      </c>
      <c r="L922" s="870">
        <v>0</v>
      </c>
      <c r="M922" s="870">
        <v>-0.45000076293945313</v>
      </c>
      <c r="N922" s="870">
        <v>0</v>
      </c>
      <c r="O922" s="870">
        <v>-0.45000076293945313</v>
      </c>
      <c r="P922" s="870">
        <v>-0.16650028228759767</v>
      </c>
      <c r="Q922" s="870">
        <v>0</v>
      </c>
      <c r="R922" s="870">
        <v>0</v>
      </c>
      <c r="S922" s="870">
        <v>0</v>
      </c>
      <c r="T922" s="870">
        <v>0</v>
      </c>
      <c r="U922" s="870">
        <v>0</v>
      </c>
      <c r="V922" s="870">
        <v>0</v>
      </c>
      <c r="W922" s="870">
        <v>0</v>
      </c>
      <c r="X922" s="870">
        <v>-0.16650028228759767</v>
      </c>
      <c r="Y922" s="870">
        <v>0.37000000000000005</v>
      </c>
      <c r="Z922" s="870">
        <v>0</v>
      </c>
      <c r="AA922" s="870">
        <v>-0.16650028228759767</v>
      </c>
      <c r="AB922" s="870">
        <v>0</v>
      </c>
      <c r="AC922" s="870">
        <v>-0.16650028228759767</v>
      </c>
      <c r="AD922" s="870">
        <v>0</v>
      </c>
      <c r="AE922" s="870">
        <v>0</v>
      </c>
    </row>
    <row r="923" spans="1:31">
      <c r="A923" s="870" t="s">
        <v>1852</v>
      </c>
      <c r="B923" s="870">
        <v>14</v>
      </c>
      <c r="C923" s="870">
        <v>1410</v>
      </c>
      <c r="D923" s="870">
        <v>141020</v>
      </c>
      <c r="E923" s="870">
        <v>1410209809</v>
      </c>
      <c r="F923" s="870" t="s">
        <v>727</v>
      </c>
      <c r="G923" s="870">
        <v>107702304438</v>
      </c>
      <c r="H923" s="870">
        <v>0</v>
      </c>
      <c r="I923" s="870">
        <v>107702304437.8</v>
      </c>
      <c r="J923" s="870">
        <v>-0.1999969482421875</v>
      </c>
      <c r="K923" s="870">
        <v>0</v>
      </c>
      <c r="L923" s="870">
        <v>0</v>
      </c>
      <c r="M923" s="870">
        <v>-0.1999969482421875</v>
      </c>
      <c r="N923" s="870">
        <v>0</v>
      </c>
      <c r="O923" s="870">
        <v>-0.1999969482421875</v>
      </c>
      <c r="P923" s="870">
        <v>-7.3998870849609377E-2</v>
      </c>
      <c r="Q923" s="870">
        <v>0</v>
      </c>
      <c r="R923" s="870">
        <v>0</v>
      </c>
      <c r="S923" s="870">
        <v>0</v>
      </c>
      <c r="T923" s="870">
        <v>0</v>
      </c>
      <c r="U923" s="870">
        <v>0</v>
      </c>
      <c r="V923" s="870">
        <v>0</v>
      </c>
      <c r="W923" s="870">
        <v>0</v>
      </c>
      <c r="X923" s="870">
        <v>-7.3998870849609377E-2</v>
      </c>
      <c r="Y923" s="870">
        <v>0.37</v>
      </c>
      <c r="Z923" s="870">
        <v>0</v>
      </c>
      <c r="AA923" s="870">
        <v>-7.3998870849609377E-2</v>
      </c>
      <c r="AB923" s="870">
        <v>0</v>
      </c>
      <c r="AC923" s="870">
        <v>-7.3998870849609377E-2</v>
      </c>
      <c r="AD923" s="870">
        <v>0</v>
      </c>
      <c r="AE923" s="870">
        <v>0</v>
      </c>
    </row>
    <row r="924" spans="1:31">
      <c r="A924" s="870" t="s">
        <v>1852</v>
      </c>
      <c r="B924" s="870">
        <v>14</v>
      </c>
      <c r="C924" s="870">
        <v>1410</v>
      </c>
      <c r="D924" s="870">
        <v>141020</v>
      </c>
      <c r="E924" s="870">
        <v>1410209810</v>
      </c>
      <c r="F924" s="870" t="s">
        <v>3181</v>
      </c>
      <c r="G924" s="870">
        <v>652404083</v>
      </c>
      <c r="H924" s="870">
        <v>0</v>
      </c>
      <c r="I924" s="870">
        <v>652404082.63</v>
      </c>
      <c r="J924" s="870">
        <v>-0.37000000476837158</v>
      </c>
      <c r="K924" s="870">
        <v>0</v>
      </c>
      <c r="L924" s="870">
        <v>0</v>
      </c>
      <c r="M924" s="870">
        <v>-0.37000000476837158</v>
      </c>
      <c r="N924" s="870">
        <v>0</v>
      </c>
      <c r="O924" s="870">
        <v>-0.37000000476837158</v>
      </c>
      <c r="P924" s="870">
        <v>-0.13690000176429748</v>
      </c>
      <c r="Q924" s="870">
        <v>0</v>
      </c>
      <c r="R924" s="870">
        <v>0</v>
      </c>
      <c r="S924" s="870">
        <v>0</v>
      </c>
      <c r="T924" s="870">
        <v>0</v>
      </c>
      <c r="U924" s="870">
        <v>0</v>
      </c>
      <c r="V924" s="870">
        <v>0</v>
      </c>
      <c r="W924" s="870">
        <v>0</v>
      </c>
      <c r="X924" s="870">
        <v>-0.13690000176429748</v>
      </c>
      <c r="Y924" s="870">
        <v>0.37</v>
      </c>
      <c r="Z924" s="870">
        <v>0</v>
      </c>
      <c r="AA924" s="870">
        <v>-0.13690000176429748</v>
      </c>
      <c r="AB924" s="870">
        <v>0</v>
      </c>
      <c r="AC924" s="870">
        <v>-0.13690000176429748</v>
      </c>
      <c r="AD924" s="870">
        <v>0</v>
      </c>
      <c r="AE924" s="870">
        <v>0</v>
      </c>
    </row>
    <row r="925" spans="1:31">
      <c r="A925" s="870" t="s">
        <v>1852</v>
      </c>
      <c r="B925" s="870">
        <v>14</v>
      </c>
      <c r="C925" s="870">
        <v>1410</v>
      </c>
      <c r="D925" s="870">
        <v>141020</v>
      </c>
      <c r="E925" s="870">
        <v>1410209811</v>
      </c>
      <c r="F925" s="870" t="s">
        <v>3182</v>
      </c>
      <c r="G925" s="870">
        <v>2711345143</v>
      </c>
      <c r="H925" s="870">
        <v>0</v>
      </c>
      <c r="I925" s="870">
        <v>2711345143</v>
      </c>
      <c r="J925" s="870">
        <v>0</v>
      </c>
      <c r="K925" s="870">
        <v>0</v>
      </c>
      <c r="L925" s="870">
        <v>0</v>
      </c>
      <c r="M925" s="870">
        <v>0</v>
      </c>
      <c r="N925" s="870">
        <v>0</v>
      </c>
      <c r="O925" s="870">
        <v>0</v>
      </c>
      <c r="P925" s="870">
        <v>0</v>
      </c>
      <c r="Q925" s="870">
        <v>0</v>
      </c>
      <c r="R925" s="870">
        <v>0</v>
      </c>
      <c r="S925" s="870">
        <v>0</v>
      </c>
      <c r="T925" s="870">
        <v>0</v>
      </c>
      <c r="U925" s="870">
        <v>0</v>
      </c>
      <c r="V925" s="870">
        <v>0</v>
      </c>
      <c r="W925" s="870">
        <v>0</v>
      </c>
      <c r="X925" s="870">
        <v>0</v>
      </c>
      <c r="Y925" s="870">
        <v>0</v>
      </c>
      <c r="Z925" s="870">
        <v>0</v>
      </c>
      <c r="AA925" s="870">
        <v>0</v>
      </c>
      <c r="AB925" s="870">
        <v>0</v>
      </c>
      <c r="AC925" s="870">
        <v>0</v>
      </c>
      <c r="AD925" s="870">
        <v>0</v>
      </c>
      <c r="AE925" s="870">
        <v>0</v>
      </c>
    </row>
    <row r="926" spans="1:31">
      <c r="A926" s="870" t="s">
        <v>1852</v>
      </c>
      <c r="B926" s="870">
        <v>14</v>
      </c>
      <c r="C926" s="870">
        <v>1410</v>
      </c>
      <c r="D926" s="870">
        <v>141020</v>
      </c>
      <c r="E926" s="870">
        <v>1410209812</v>
      </c>
      <c r="F926" s="870" t="s">
        <v>3183</v>
      </c>
      <c r="G926" s="870">
        <v>129104355914</v>
      </c>
      <c r="H926" s="870">
        <v>0</v>
      </c>
      <c r="I926" s="870">
        <v>129104355914</v>
      </c>
      <c r="J926" s="870">
        <v>0</v>
      </c>
      <c r="K926" s="870">
        <v>0</v>
      </c>
      <c r="L926" s="870">
        <v>0</v>
      </c>
      <c r="M926" s="870">
        <v>0</v>
      </c>
      <c r="N926" s="870">
        <v>0</v>
      </c>
      <c r="O926" s="870">
        <v>0</v>
      </c>
      <c r="P926" s="870">
        <v>0</v>
      </c>
      <c r="Q926" s="870">
        <v>0</v>
      </c>
      <c r="R926" s="870">
        <v>0</v>
      </c>
      <c r="S926" s="870">
        <v>0</v>
      </c>
      <c r="T926" s="870">
        <v>0</v>
      </c>
      <c r="U926" s="870">
        <v>0</v>
      </c>
      <c r="V926" s="870">
        <v>0</v>
      </c>
      <c r="W926" s="870">
        <v>0</v>
      </c>
      <c r="X926" s="870">
        <v>0</v>
      </c>
      <c r="Y926" s="870">
        <v>0</v>
      </c>
      <c r="Z926" s="870">
        <v>0</v>
      </c>
      <c r="AA926" s="870">
        <v>0</v>
      </c>
      <c r="AB926" s="870">
        <v>0</v>
      </c>
      <c r="AC926" s="870">
        <v>0</v>
      </c>
      <c r="AD926" s="870">
        <v>0</v>
      </c>
      <c r="AE926" s="870">
        <v>0</v>
      </c>
    </row>
    <row r="927" spans="1:31">
      <c r="A927" s="870" t="s">
        <v>1852</v>
      </c>
      <c r="B927" s="870">
        <v>14</v>
      </c>
      <c r="C927" s="870">
        <v>1410</v>
      </c>
      <c r="D927" s="870">
        <v>141020</v>
      </c>
      <c r="E927" s="870">
        <v>1410209813</v>
      </c>
      <c r="F927" s="870" t="s">
        <v>743</v>
      </c>
      <c r="G927" s="870">
        <v>26671724732</v>
      </c>
      <c r="H927" s="870">
        <v>0</v>
      </c>
      <c r="I927" s="870">
        <v>26671724732.189999</v>
      </c>
      <c r="J927" s="870">
        <v>0.18999862670898438</v>
      </c>
      <c r="K927" s="870">
        <v>0</v>
      </c>
      <c r="L927" s="870">
        <v>0.18999862670898438</v>
      </c>
      <c r="M927" s="870">
        <v>0</v>
      </c>
      <c r="N927" s="870">
        <v>0</v>
      </c>
      <c r="O927" s="870">
        <v>0.18999862670898438</v>
      </c>
      <c r="P927" s="870">
        <v>7.0299491882324219E-2</v>
      </c>
      <c r="Q927" s="870">
        <v>0</v>
      </c>
      <c r="R927" s="870">
        <v>0</v>
      </c>
      <c r="S927" s="870">
        <v>0</v>
      </c>
      <c r="T927" s="870">
        <v>0</v>
      </c>
      <c r="U927" s="870">
        <v>0</v>
      </c>
      <c r="V927" s="870">
        <v>0</v>
      </c>
      <c r="W927" s="870">
        <v>0</v>
      </c>
      <c r="X927" s="870">
        <v>7.0299491882324219E-2</v>
      </c>
      <c r="Y927" s="870">
        <v>0.37</v>
      </c>
      <c r="Z927" s="870">
        <v>7.0299491882324219E-2</v>
      </c>
      <c r="AA927" s="870">
        <v>0</v>
      </c>
      <c r="AB927" s="870">
        <v>7.0299491882324219E-2</v>
      </c>
      <c r="AC927" s="870">
        <v>0</v>
      </c>
      <c r="AD927" s="870">
        <v>0</v>
      </c>
      <c r="AE927" s="870">
        <v>0</v>
      </c>
    </row>
    <row r="928" spans="1:31">
      <c r="A928" s="870" t="s">
        <v>1891</v>
      </c>
      <c r="B928" s="870">
        <v>14</v>
      </c>
      <c r="C928" s="870">
        <v>1410</v>
      </c>
      <c r="D928" s="870">
        <v>141020</v>
      </c>
      <c r="E928" s="870">
        <v>1410209815</v>
      </c>
      <c r="F928" s="870" t="s">
        <v>744</v>
      </c>
      <c r="G928" s="870">
        <v>556854115</v>
      </c>
      <c r="H928" s="870">
        <v>0</v>
      </c>
      <c r="I928" s="870">
        <v>556854115.29999995</v>
      </c>
      <c r="J928" s="870">
        <v>0.29999995231628418</v>
      </c>
      <c r="K928" s="870">
        <v>0</v>
      </c>
      <c r="L928" s="870">
        <v>0.29999995231628418</v>
      </c>
      <c r="M928" s="870">
        <v>0</v>
      </c>
      <c r="N928" s="870">
        <v>0</v>
      </c>
      <c r="O928" s="870">
        <v>0.29999995231628418</v>
      </c>
      <c r="P928" s="870">
        <v>0.11099998235702514</v>
      </c>
      <c r="Q928" s="870">
        <v>0</v>
      </c>
      <c r="R928" s="870">
        <v>0</v>
      </c>
      <c r="S928" s="870">
        <v>0</v>
      </c>
      <c r="T928" s="870">
        <v>0</v>
      </c>
      <c r="U928" s="870">
        <v>0</v>
      </c>
      <c r="V928" s="870">
        <v>0</v>
      </c>
      <c r="W928" s="870">
        <v>0</v>
      </c>
      <c r="X928" s="870">
        <v>0.11099998235702514</v>
      </c>
      <c r="Y928" s="870">
        <v>0.37</v>
      </c>
      <c r="Z928" s="870">
        <v>0.11099998235702514</v>
      </c>
      <c r="AA928" s="870">
        <v>0</v>
      </c>
      <c r="AB928" s="870">
        <v>0.11099998235702514</v>
      </c>
      <c r="AC928" s="870">
        <v>0</v>
      </c>
      <c r="AD928" s="870">
        <v>0</v>
      </c>
      <c r="AE928" s="870">
        <v>0</v>
      </c>
    </row>
    <row r="929" spans="1:31">
      <c r="A929" s="870" t="s">
        <v>1891</v>
      </c>
      <c r="B929" s="870">
        <v>14</v>
      </c>
      <c r="C929" s="870">
        <v>1410</v>
      </c>
      <c r="D929" s="870">
        <v>141020</v>
      </c>
      <c r="E929" s="870">
        <v>1410209816</v>
      </c>
      <c r="F929" s="870" t="s">
        <v>745</v>
      </c>
      <c r="G929" s="870">
        <v>24893989795</v>
      </c>
      <c r="H929" s="870">
        <v>0</v>
      </c>
      <c r="I929" s="870">
        <v>24893989795.060001</v>
      </c>
      <c r="J929" s="870">
        <v>6.0001373291015625E-2</v>
      </c>
      <c r="K929" s="870">
        <v>0</v>
      </c>
      <c r="L929" s="870">
        <v>6.0001373291015625E-2</v>
      </c>
      <c r="M929" s="870">
        <v>0</v>
      </c>
      <c r="N929" s="870">
        <v>0</v>
      </c>
      <c r="O929" s="870">
        <v>6.0001373291015625E-2</v>
      </c>
      <c r="P929" s="870">
        <v>2.220050811767578E-2</v>
      </c>
      <c r="Q929" s="870">
        <v>0</v>
      </c>
      <c r="R929" s="870">
        <v>0</v>
      </c>
      <c r="S929" s="870">
        <v>0</v>
      </c>
      <c r="T929" s="870">
        <v>0</v>
      </c>
      <c r="U929" s="870">
        <v>0</v>
      </c>
      <c r="V929" s="870">
        <v>0</v>
      </c>
      <c r="W929" s="870">
        <v>0</v>
      </c>
      <c r="X929" s="870">
        <v>2.220050811767578E-2</v>
      </c>
      <c r="Y929" s="870">
        <v>0.37</v>
      </c>
      <c r="Z929" s="870">
        <v>2.220050811767578E-2</v>
      </c>
      <c r="AA929" s="870">
        <v>0</v>
      </c>
      <c r="AB929" s="870">
        <v>2.220050811767578E-2</v>
      </c>
      <c r="AC929" s="870">
        <v>0</v>
      </c>
      <c r="AD929" s="870">
        <v>0</v>
      </c>
      <c r="AE929" s="870">
        <v>0</v>
      </c>
    </row>
    <row r="930" spans="1:31">
      <c r="A930" s="870" t="s">
        <v>1891</v>
      </c>
      <c r="B930" s="870">
        <v>14</v>
      </c>
      <c r="C930" s="870">
        <v>1410</v>
      </c>
      <c r="D930" s="870">
        <v>141020</v>
      </c>
      <c r="E930" s="870">
        <v>1410209817</v>
      </c>
      <c r="F930" s="870" t="s">
        <v>3184</v>
      </c>
      <c r="G930" s="870">
        <v>48355775</v>
      </c>
      <c r="H930" s="870">
        <v>0</v>
      </c>
      <c r="I930" s="870">
        <v>48355775</v>
      </c>
      <c r="J930" s="870">
        <v>0</v>
      </c>
      <c r="K930" s="870">
        <v>0</v>
      </c>
      <c r="L930" s="870">
        <v>0</v>
      </c>
      <c r="M930" s="870">
        <v>0</v>
      </c>
      <c r="N930" s="870">
        <v>0</v>
      </c>
      <c r="O930" s="870">
        <v>0</v>
      </c>
      <c r="P930" s="870">
        <v>0</v>
      </c>
      <c r="Q930" s="870">
        <v>0</v>
      </c>
      <c r="R930" s="870">
        <v>0</v>
      </c>
      <c r="S930" s="870">
        <v>0</v>
      </c>
      <c r="T930" s="870">
        <v>0</v>
      </c>
      <c r="U930" s="870">
        <v>0</v>
      </c>
      <c r="V930" s="870">
        <v>0</v>
      </c>
      <c r="W930" s="870">
        <v>0</v>
      </c>
      <c r="X930" s="870">
        <v>0</v>
      </c>
      <c r="Y930" s="870">
        <v>0</v>
      </c>
      <c r="Z930" s="870">
        <v>0</v>
      </c>
      <c r="AA930" s="870">
        <v>0</v>
      </c>
      <c r="AB930" s="870">
        <v>0</v>
      </c>
      <c r="AC930" s="870">
        <v>0</v>
      </c>
      <c r="AD930" s="870">
        <v>0</v>
      </c>
      <c r="AE930" s="870">
        <v>0</v>
      </c>
    </row>
    <row r="931" spans="1:31">
      <c r="A931" s="870" t="s">
        <v>1891</v>
      </c>
      <c r="B931" s="870">
        <v>14</v>
      </c>
      <c r="C931" s="870">
        <v>1410</v>
      </c>
      <c r="D931" s="870">
        <v>141020</v>
      </c>
      <c r="E931" s="870">
        <v>1410209818</v>
      </c>
      <c r="F931" s="870" t="s">
        <v>4841</v>
      </c>
      <c r="G931" s="870">
        <v>-1523242917</v>
      </c>
      <c r="H931" s="870">
        <v>0</v>
      </c>
      <c r="I931" s="870">
        <v>-1523242917</v>
      </c>
      <c r="J931" s="870">
        <v>0</v>
      </c>
      <c r="K931" s="870">
        <v>0</v>
      </c>
      <c r="L931" s="870">
        <v>0</v>
      </c>
      <c r="M931" s="870">
        <v>0</v>
      </c>
      <c r="N931" s="870">
        <v>0</v>
      </c>
      <c r="O931" s="870">
        <v>0</v>
      </c>
      <c r="P931" s="870">
        <v>0</v>
      </c>
      <c r="Q931" s="870">
        <v>0</v>
      </c>
      <c r="R931" s="870">
        <v>0</v>
      </c>
      <c r="S931" s="870">
        <v>0</v>
      </c>
      <c r="T931" s="870">
        <v>0</v>
      </c>
      <c r="U931" s="870">
        <v>0</v>
      </c>
      <c r="V931" s="870">
        <v>0</v>
      </c>
      <c r="W931" s="870">
        <v>0</v>
      </c>
      <c r="X931" s="870">
        <v>0</v>
      </c>
      <c r="Y931" s="870">
        <v>0</v>
      </c>
      <c r="Z931" s="870">
        <v>0</v>
      </c>
      <c r="AA931" s="870">
        <v>0</v>
      </c>
      <c r="AB931" s="870">
        <v>0</v>
      </c>
      <c r="AC931" s="870">
        <v>0</v>
      </c>
      <c r="AD931" s="870">
        <v>0</v>
      </c>
      <c r="AE931" s="870">
        <v>0</v>
      </c>
    </row>
    <row r="932" spans="1:31">
      <c r="A932" s="870" t="s">
        <v>1891</v>
      </c>
      <c r="B932" s="870">
        <v>14</v>
      </c>
      <c r="C932" s="870">
        <v>1410</v>
      </c>
      <c r="D932" s="870">
        <v>141020</v>
      </c>
      <c r="E932" s="870">
        <v>1410209819</v>
      </c>
      <c r="F932" s="870" t="s">
        <v>3185</v>
      </c>
      <c r="G932" s="870">
        <v>90500873</v>
      </c>
      <c r="H932" s="870">
        <v>0</v>
      </c>
      <c r="I932" s="870">
        <v>90500873.040000007</v>
      </c>
      <c r="J932" s="870">
        <v>4.0000006556510925E-2</v>
      </c>
      <c r="K932" s="870">
        <v>0</v>
      </c>
      <c r="L932" s="870">
        <v>4.0000006556510925E-2</v>
      </c>
      <c r="M932" s="870">
        <v>0</v>
      </c>
      <c r="N932" s="870">
        <v>0</v>
      </c>
      <c r="O932" s="870">
        <v>4.0000006556510925E-2</v>
      </c>
      <c r="P932" s="870">
        <v>1.4800002425909042E-2</v>
      </c>
      <c r="Q932" s="870">
        <v>0</v>
      </c>
      <c r="R932" s="870">
        <v>0</v>
      </c>
      <c r="S932" s="870">
        <v>0</v>
      </c>
      <c r="T932" s="870">
        <v>0</v>
      </c>
      <c r="U932" s="870">
        <v>0</v>
      </c>
      <c r="V932" s="870">
        <v>0</v>
      </c>
      <c r="W932" s="870">
        <v>0</v>
      </c>
      <c r="X932" s="870">
        <v>1.4800002425909042E-2</v>
      </c>
      <c r="Y932" s="870">
        <v>0.37</v>
      </c>
      <c r="Z932" s="870">
        <v>1.4800002425909042E-2</v>
      </c>
      <c r="AA932" s="870">
        <v>0</v>
      </c>
      <c r="AB932" s="870">
        <v>1.4800002425909042E-2</v>
      </c>
      <c r="AC932" s="870">
        <v>0</v>
      </c>
      <c r="AD932" s="870">
        <v>0</v>
      </c>
      <c r="AE932" s="870">
        <v>0</v>
      </c>
    </row>
    <row r="933" spans="1:31">
      <c r="A933" s="870" t="s">
        <v>1891</v>
      </c>
      <c r="B933" s="870">
        <v>14</v>
      </c>
      <c r="C933" s="870">
        <v>1410</v>
      </c>
      <c r="D933" s="870">
        <v>141020</v>
      </c>
      <c r="E933" s="870">
        <v>1410209820</v>
      </c>
      <c r="F933" s="870" t="s">
        <v>4102</v>
      </c>
      <c r="G933" s="870">
        <v>-12978400244</v>
      </c>
      <c r="H933" s="870">
        <v>0</v>
      </c>
      <c r="I933" s="870">
        <v>-12978400244.120001</v>
      </c>
      <c r="J933" s="870">
        <v>-0.12000083923339844</v>
      </c>
      <c r="K933" s="870">
        <v>0</v>
      </c>
      <c r="L933" s="870">
        <v>0</v>
      </c>
      <c r="M933" s="870">
        <v>-0.12000083923339844</v>
      </c>
      <c r="N933" s="870">
        <v>0</v>
      </c>
      <c r="O933" s="870">
        <v>-0.12000083923339844</v>
      </c>
      <c r="P933" s="870">
        <v>-4.440031051635742E-2</v>
      </c>
      <c r="Q933" s="870">
        <v>0</v>
      </c>
      <c r="R933" s="870">
        <v>0</v>
      </c>
      <c r="S933" s="870">
        <v>0</v>
      </c>
      <c r="T933" s="870">
        <v>0</v>
      </c>
      <c r="U933" s="870">
        <v>0</v>
      </c>
      <c r="V933" s="870">
        <v>0</v>
      </c>
      <c r="W933" s="870">
        <v>0</v>
      </c>
      <c r="X933" s="870">
        <v>-4.440031051635742E-2</v>
      </c>
      <c r="Y933" s="870">
        <v>0.37</v>
      </c>
      <c r="Z933" s="870">
        <v>0</v>
      </c>
      <c r="AA933" s="870">
        <v>-4.440031051635742E-2</v>
      </c>
      <c r="AB933" s="870">
        <v>0</v>
      </c>
      <c r="AC933" s="870">
        <v>-4.440031051635742E-2</v>
      </c>
      <c r="AD933" s="870">
        <v>0</v>
      </c>
      <c r="AE933" s="870">
        <v>0</v>
      </c>
    </row>
    <row r="934" spans="1:31">
      <c r="A934" s="870" t="s">
        <v>1891</v>
      </c>
      <c r="B934" s="870">
        <v>14</v>
      </c>
      <c r="C934" s="870">
        <v>1410</v>
      </c>
      <c r="D934" s="870">
        <v>141020</v>
      </c>
      <c r="E934" s="870">
        <v>1410209821</v>
      </c>
      <c r="F934" s="870" t="s">
        <v>746</v>
      </c>
      <c r="G934" s="870">
        <v>1207561577</v>
      </c>
      <c r="H934" s="870">
        <v>0</v>
      </c>
      <c r="I934" s="870">
        <v>1207561577</v>
      </c>
      <c r="J934" s="870">
        <v>0</v>
      </c>
      <c r="K934" s="870">
        <v>0</v>
      </c>
      <c r="L934" s="870">
        <v>0</v>
      </c>
      <c r="M934" s="870">
        <v>0</v>
      </c>
      <c r="N934" s="870">
        <v>0</v>
      </c>
      <c r="O934" s="870">
        <v>0</v>
      </c>
      <c r="P934" s="870">
        <v>0</v>
      </c>
      <c r="Q934" s="870">
        <v>0</v>
      </c>
      <c r="R934" s="870">
        <v>0</v>
      </c>
      <c r="S934" s="870">
        <v>0</v>
      </c>
      <c r="T934" s="870">
        <v>0</v>
      </c>
      <c r="U934" s="870">
        <v>0</v>
      </c>
      <c r="V934" s="870">
        <v>0</v>
      </c>
      <c r="W934" s="870">
        <v>0</v>
      </c>
      <c r="X934" s="870">
        <v>0</v>
      </c>
      <c r="Y934" s="870">
        <v>0</v>
      </c>
      <c r="Z934" s="870">
        <v>0</v>
      </c>
      <c r="AA934" s="870">
        <v>0</v>
      </c>
      <c r="AB934" s="870">
        <v>0</v>
      </c>
      <c r="AC934" s="870">
        <v>0</v>
      </c>
      <c r="AD934" s="870">
        <v>0</v>
      </c>
      <c r="AE934" s="870">
        <v>0</v>
      </c>
    </row>
    <row r="935" spans="1:31">
      <c r="A935" s="870" t="s">
        <v>1891</v>
      </c>
      <c r="B935" s="870">
        <v>14</v>
      </c>
      <c r="C935" s="870">
        <v>1410</v>
      </c>
      <c r="D935" s="870">
        <v>141020</v>
      </c>
      <c r="E935" s="870">
        <v>1410209822</v>
      </c>
      <c r="F935" s="870" t="s">
        <v>747</v>
      </c>
      <c r="G935" s="870">
        <v>-136529137</v>
      </c>
      <c r="H935" s="870">
        <v>0</v>
      </c>
      <c r="I935" s="870">
        <v>-136529137.15000001</v>
      </c>
      <c r="J935" s="870">
        <v>-0.15000000596046448</v>
      </c>
      <c r="K935" s="870">
        <v>0</v>
      </c>
      <c r="L935" s="870">
        <v>0</v>
      </c>
      <c r="M935" s="870">
        <v>-0.15000000596046448</v>
      </c>
      <c r="N935" s="870">
        <v>0</v>
      </c>
      <c r="O935" s="870">
        <v>-0.15000000596046448</v>
      </c>
      <c r="P935" s="870">
        <v>-5.5500002205371858E-2</v>
      </c>
      <c r="Q935" s="870">
        <v>0</v>
      </c>
      <c r="R935" s="870">
        <v>0</v>
      </c>
      <c r="S935" s="870">
        <v>0</v>
      </c>
      <c r="T935" s="870">
        <v>0</v>
      </c>
      <c r="U935" s="870">
        <v>0</v>
      </c>
      <c r="V935" s="870">
        <v>0</v>
      </c>
      <c r="W935" s="870">
        <v>0</v>
      </c>
      <c r="X935" s="870">
        <v>-5.5500002205371858E-2</v>
      </c>
      <c r="Y935" s="870">
        <v>0.37</v>
      </c>
      <c r="Z935" s="870">
        <v>0</v>
      </c>
      <c r="AA935" s="870">
        <v>-5.5500002205371858E-2</v>
      </c>
      <c r="AB935" s="870">
        <v>0</v>
      </c>
      <c r="AC935" s="870">
        <v>-5.5500002205371858E-2</v>
      </c>
      <c r="AD935" s="870">
        <v>0</v>
      </c>
      <c r="AE935" s="870">
        <v>0</v>
      </c>
    </row>
    <row r="936" spans="1:31">
      <c r="A936" s="870" t="s">
        <v>1891</v>
      </c>
      <c r="B936" s="870">
        <v>14</v>
      </c>
      <c r="C936" s="870">
        <v>1410</v>
      </c>
      <c r="D936" s="870">
        <v>141020</v>
      </c>
      <c r="E936" s="870">
        <v>1410209823</v>
      </c>
      <c r="F936" s="870" t="s">
        <v>748</v>
      </c>
      <c r="G936" s="870">
        <v>4906754536</v>
      </c>
      <c r="H936" s="870">
        <v>0</v>
      </c>
      <c r="I936" s="870">
        <v>4906754536</v>
      </c>
      <c r="J936" s="870">
        <v>0</v>
      </c>
      <c r="K936" s="870">
        <v>0</v>
      </c>
      <c r="L936" s="870">
        <v>0</v>
      </c>
      <c r="M936" s="870">
        <v>0</v>
      </c>
      <c r="N936" s="870">
        <v>0</v>
      </c>
      <c r="O936" s="870">
        <v>0</v>
      </c>
      <c r="P936" s="870">
        <v>0</v>
      </c>
      <c r="Q936" s="870">
        <v>0</v>
      </c>
      <c r="R936" s="870">
        <v>0</v>
      </c>
      <c r="S936" s="870">
        <v>0</v>
      </c>
      <c r="T936" s="870">
        <v>0</v>
      </c>
      <c r="U936" s="870">
        <v>0</v>
      </c>
      <c r="V936" s="870">
        <v>0</v>
      </c>
      <c r="W936" s="870">
        <v>0</v>
      </c>
      <c r="X936" s="870">
        <v>0</v>
      </c>
      <c r="Y936" s="870">
        <v>0</v>
      </c>
      <c r="Z936" s="870">
        <v>0</v>
      </c>
      <c r="AA936" s="870">
        <v>0</v>
      </c>
      <c r="AB936" s="870">
        <v>0</v>
      </c>
      <c r="AC936" s="870">
        <v>0</v>
      </c>
      <c r="AD936" s="870">
        <v>0</v>
      </c>
      <c r="AE936" s="870">
        <v>0</v>
      </c>
    </row>
    <row r="937" spans="1:31">
      <c r="A937" s="870" t="s">
        <v>1852</v>
      </c>
      <c r="B937" s="870">
        <v>14</v>
      </c>
      <c r="C937" s="870">
        <v>1410</v>
      </c>
      <c r="D937" s="870">
        <v>141020</v>
      </c>
      <c r="E937" s="870">
        <v>1410209824</v>
      </c>
      <c r="F937" s="870" t="s">
        <v>4546</v>
      </c>
      <c r="G937" s="870">
        <v>17792700</v>
      </c>
      <c r="H937" s="870">
        <v>0</v>
      </c>
      <c r="I937" s="870">
        <v>17792700</v>
      </c>
      <c r="J937" s="870">
        <v>0</v>
      </c>
      <c r="K937" s="870">
        <v>0</v>
      </c>
      <c r="L937" s="870">
        <v>0</v>
      </c>
      <c r="M937" s="870">
        <v>0</v>
      </c>
      <c r="N937" s="870">
        <v>0</v>
      </c>
      <c r="O937" s="870">
        <v>0</v>
      </c>
      <c r="P937" s="870">
        <v>0</v>
      </c>
      <c r="Q937" s="870">
        <v>0</v>
      </c>
      <c r="R937" s="870">
        <v>0</v>
      </c>
      <c r="S937" s="870">
        <v>0</v>
      </c>
      <c r="T937" s="870">
        <v>0</v>
      </c>
      <c r="U937" s="870">
        <v>0</v>
      </c>
      <c r="V937" s="870">
        <v>0</v>
      </c>
      <c r="W937" s="870">
        <v>0</v>
      </c>
      <c r="X937" s="870">
        <v>0</v>
      </c>
      <c r="Y937" s="870">
        <v>0</v>
      </c>
      <c r="Z937" s="870">
        <v>0</v>
      </c>
      <c r="AA937" s="870">
        <v>0</v>
      </c>
      <c r="AB937" s="870">
        <v>0</v>
      </c>
      <c r="AC937" s="870">
        <v>0</v>
      </c>
      <c r="AD937" s="870">
        <v>0</v>
      </c>
      <c r="AE937" s="870">
        <v>0</v>
      </c>
    </row>
    <row r="938" spans="1:31">
      <c r="A938" s="870" t="s">
        <v>1891</v>
      </c>
      <c r="B938" s="870">
        <v>14</v>
      </c>
      <c r="C938" s="870">
        <v>1410</v>
      </c>
      <c r="D938" s="870">
        <v>141020</v>
      </c>
      <c r="E938" s="870">
        <v>1410209825</v>
      </c>
      <c r="F938" s="870" t="s">
        <v>4547</v>
      </c>
      <c r="G938" s="870">
        <v>0</v>
      </c>
      <c r="H938" s="870">
        <v>0</v>
      </c>
      <c r="I938" s="870">
        <v>0</v>
      </c>
      <c r="J938" s="870">
        <v>0</v>
      </c>
      <c r="K938" s="870">
        <v>0</v>
      </c>
      <c r="L938" s="870">
        <v>0</v>
      </c>
      <c r="M938" s="870">
        <v>0</v>
      </c>
      <c r="N938" s="870">
        <v>0</v>
      </c>
      <c r="O938" s="870">
        <v>0</v>
      </c>
      <c r="P938" s="870">
        <v>0</v>
      </c>
      <c r="Q938" s="870">
        <v>0</v>
      </c>
      <c r="R938" s="870">
        <v>0</v>
      </c>
      <c r="S938" s="870">
        <v>0</v>
      </c>
      <c r="T938" s="870">
        <v>0</v>
      </c>
      <c r="U938" s="870">
        <v>0</v>
      </c>
      <c r="V938" s="870">
        <v>0</v>
      </c>
      <c r="W938" s="870">
        <v>0</v>
      </c>
      <c r="X938" s="870">
        <v>0</v>
      </c>
      <c r="Y938" s="870">
        <v>0</v>
      </c>
      <c r="Z938" s="870">
        <v>0</v>
      </c>
      <c r="AA938" s="870">
        <v>0</v>
      </c>
      <c r="AB938" s="870">
        <v>0</v>
      </c>
      <c r="AC938" s="870">
        <v>0</v>
      </c>
      <c r="AD938" s="870">
        <v>0</v>
      </c>
      <c r="AE938" s="870">
        <v>0</v>
      </c>
    </row>
    <row r="939" spans="1:31">
      <c r="A939" s="870" t="s">
        <v>1891</v>
      </c>
      <c r="B939" s="870">
        <v>14</v>
      </c>
      <c r="C939" s="870">
        <v>1410</v>
      </c>
      <c r="D939" s="870">
        <v>141020</v>
      </c>
      <c r="E939" s="870">
        <v>1410209826</v>
      </c>
      <c r="F939" s="870" t="s">
        <v>3186</v>
      </c>
      <c r="G939" s="870">
        <v>8068301</v>
      </c>
      <c r="H939" s="870">
        <v>0</v>
      </c>
      <c r="I939" s="870">
        <v>8068301</v>
      </c>
      <c r="J939" s="870">
        <v>0</v>
      </c>
      <c r="K939" s="870">
        <v>0</v>
      </c>
      <c r="L939" s="870">
        <v>0</v>
      </c>
      <c r="M939" s="870">
        <v>0</v>
      </c>
      <c r="N939" s="870">
        <v>0</v>
      </c>
      <c r="O939" s="870">
        <v>0</v>
      </c>
      <c r="P939" s="870">
        <v>0</v>
      </c>
      <c r="Q939" s="870">
        <v>0</v>
      </c>
      <c r="R939" s="870">
        <v>0</v>
      </c>
      <c r="S939" s="870">
        <v>0</v>
      </c>
      <c r="T939" s="870">
        <v>0</v>
      </c>
      <c r="U939" s="870">
        <v>0</v>
      </c>
      <c r="V939" s="870">
        <v>0</v>
      </c>
      <c r="W939" s="870">
        <v>0</v>
      </c>
      <c r="X939" s="870">
        <v>0</v>
      </c>
      <c r="Y939" s="870">
        <v>0</v>
      </c>
      <c r="Z939" s="870">
        <v>0</v>
      </c>
      <c r="AA939" s="870">
        <v>0</v>
      </c>
      <c r="AB939" s="870">
        <v>0</v>
      </c>
      <c r="AC939" s="870">
        <v>0</v>
      </c>
      <c r="AD939" s="870">
        <v>0</v>
      </c>
      <c r="AE939" s="870">
        <v>0</v>
      </c>
    </row>
    <row r="940" spans="1:31">
      <c r="A940" s="870" t="s">
        <v>1891</v>
      </c>
      <c r="B940" s="870">
        <v>14</v>
      </c>
      <c r="C940" s="870">
        <v>1410</v>
      </c>
      <c r="D940" s="870">
        <v>141020</v>
      </c>
      <c r="E940" s="870">
        <v>1410209827</v>
      </c>
      <c r="F940" s="870" t="s">
        <v>4842</v>
      </c>
      <c r="G940" s="870">
        <v>132936273</v>
      </c>
      <c r="H940" s="870">
        <v>0</v>
      </c>
      <c r="I940" s="870">
        <v>132936273</v>
      </c>
      <c r="J940" s="870">
        <v>0</v>
      </c>
      <c r="K940" s="870">
        <v>0</v>
      </c>
      <c r="L940" s="870">
        <v>0</v>
      </c>
      <c r="M940" s="870">
        <v>0</v>
      </c>
      <c r="N940" s="870">
        <v>0</v>
      </c>
      <c r="O940" s="870">
        <v>0</v>
      </c>
      <c r="P940" s="870">
        <v>0</v>
      </c>
      <c r="Q940" s="870">
        <v>0</v>
      </c>
      <c r="R940" s="870">
        <v>0</v>
      </c>
      <c r="S940" s="870">
        <v>0</v>
      </c>
      <c r="T940" s="870">
        <v>0</v>
      </c>
      <c r="U940" s="870">
        <v>0</v>
      </c>
      <c r="V940" s="870">
        <v>0</v>
      </c>
      <c r="W940" s="870">
        <v>0</v>
      </c>
      <c r="X940" s="870">
        <v>0</v>
      </c>
      <c r="Y940" s="870">
        <v>0</v>
      </c>
      <c r="Z940" s="870">
        <v>0</v>
      </c>
      <c r="AA940" s="870">
        <v>0</v>
      </c>
      <c r="AB940" s="870">
        <v>0</v>
      </c>
      <c r="AC940" s="870">
        <v>0</v>
      </c>
      <c r="AD940" s="870">
        <v>0</v>
      </c>
      <c r="AE940" s="870">
        <v>0</v>
      </c>
    </row>
    <row r="941" spans="1:31">
      <c r="A941" s="870" t="s">
        <v>1891</v>
      </c>
      <c r="B941" s="870">
        <v>14</v>
      </c>
      <c r="C941" s="870">
        <v>1410</v>
      </c>
      <c r="D941" s="870">
        <v>141020</v>
      </c>
      <c r="E941" s="870">
        <v>1410209828</v>
      </c>
      <c r="F941" s="870" t="s">
        <v>4103</v>
      </c>
      <c r="G941" s="870">
        <v>0</v>
      </c>
      <c r="H941" s="870">
        <v>0</v>
      </c>
      <c r="I941" s="870">
        <v>0</v>
      </c>
      <c r="J941" s="870">
        <v>0</v>
      </c>
      <c r="K941" s="870">
        <v>0</v>
      </c>
      <c r="L941" s="870">
        <v>0</v>
      </c>
      <c r="M941" s="870">
        <v>0</v>
      </c>
      <c r="N941" s="870">
        <v>0</v>
      </c>
      <c r="O941" s="870">
        <v>0</v>
      </c>
      <c r="P941" s="870">
        <v>0</v>
      </c>
      <c r="Q941" s="870">
        <v>0</v>
      </c>
      <c r="R941" s="870">
        <v>0</v>
      </c>
      <c r="S941" s="870">
        <v>0</v>
      </c>
      <c r="T941" s="870">
        <v>0</v>
      </c>
      <c r="U941" s="870">
        <v>0</v>
      </c>
      <c r="V941" s="870">
        <v>0</v>
      </c>
      <c r="W941" s="870">
        <v>0</v>
      </c>
      <c r="X941" s="870">
        <v>0</v>
      </c>
      <c r="Y941" s="870">
        <v>0</v>
      </c>
      <c r="Z941" s="870">
        <v>0</v>
      </c>
      <c r="AA941" s="870">
        <v>0</v>
      </c>
      <c r="AB941" s="870">
        <v>0</v>
      </c>
      <c r="AC941" s="870">
        <v>0</v>
      </c>
      <c r="AD941" s="870">
        <v>0</v>
      </c>
      <c r="AE941" s="870">
        <v>0</v>
      </c>
    </row>
    <row r="942" spans="1:31">
      <c r="A942" s="870" t="s">
        <v>1891</v>
      </c>
      <c r="B942" s="870">
        <v>14</v>
      </c>
      <c r="C942" s="870">
        <v>1410</v>
      </c>
      <c r="D942" s="870">
        <v>141020</v>
      </c>
      <c r="E942" s="870">
        <v>1410209829</v>
      </c>
      <c r="F942" s="870" t="s">
        <v>4104</v>
      </c>
      <c r="G942" s="870">
        <v>54318982</v>
      </c>
      <c r="H942" s="870">
        <v>0</v>
      </c>
      <c r="I942" s="870">
        <v>54318982</v>
      </c>
      <c r="J942" s="870">
        <v>0</v>
      </c>
      <c r="K942" s="870">
        <v>0</v>
      </c>
      <c r="L942" s="870">
        <v>0</v>
      </c>
      <c r="M942" s="870">
        <v>0</v>
      </c>
      <c r="N942" s="870">
        <v>0</v>
      </c>
      <c r="O942" s="870">
        <v>0</v>
      </c>
      <c r="P942" s="870">
        <v>0</v>
      </c>
      <c r="Q942" s="870">
        <v>0</v>
      </c>
      <c r="R942" s="870">
        <v>0</v>
      </c>
      <c r="S942" s="870">
        <v>0</v>
      </c>
      <c r="T942" s="870">
        <v>0</v>
      </c>
      <c r="U942" s="870">
        <v>0</v>
      </c>
      <c r="V942" s="870">
        <v>0</v>
      </c>
      <c r="W942" s="870">
        <v>0</v>
      </c>
      <c r="X942" s="870">
        <v>0</v>
      </c>
      <c r="Y942" s="870">
        <v>0</v>
      </c>
      <c r="Z942" s="870">
        <v>0</v>
      </c>
      <c r="AA942" s="870">
        <v>0</v>
      </c>
      <c r="AB942" s="870">
        <v>0</v>
      </c>
      <c r="AC942" s="870">
        <v>0</v>
      </c>
      <c r="AD942" s="870">
        <v>0</v>
      </c>
      <c r="AE942" s="870">
        <v>0</v>
      </c>
    </row>
    <row r="943" spans="1:31">
      <c r="A943" s="870" t="s">
        <v>1891</v>
      </c>
      <c r="B943" s="870">
        <v>14</v>
      </c>
      <c r="C943" s="870">
        <v>1410</v>
      </c>
      <c r="D943" s="870">
        <v>141020</v>
      </c>
      <c r="E943" s="870">
        <v>1410209830</v>
      </c>
      <c r="F943" s="870" t="s">
        <v>4105</v>
      </c>
      <c r="G943" s="870">
        <v>6864366630</v>
      </c>
      <c r="H943" s="870">
        <v>0</v>
      </c>
      <c r="I943" s="870">
        <v>6864366630.3999996</v>
      </c>
      <c r="J943" s="870">
        <v>0.39999961853027344</v>
      </c>
      <c r="K943" s="870">
        <v>0</v>
      </c>
      <c r="L943" s="870">
        <v>0.39999961853027344</v>
      </c>
      <c r="M943" s="870">
        <v>0</v>
      </c>
      <c r="N943" s="870">
        <v>0</v>
      </c>
      <c r="O943" s="870">
        <v>0.39999961853027344</v>
      </c>
      <c r="P943" s="870">
        <v>0.14799985885620118</v>
      </c>
      <c r="Q943" s="870">
        <v>0</v>
      </c>
      <c r="R943" s="870">
        <v>0</v>
      </c>
      <c r="S943" s="870">
        <v>0</v>
      </c>
      <c r="T943" s="870">
        <v>0</v>
      </c>
      <c r="U943" s="870">
        <v>0</v>
      </c>
      <c r="V943" s="870">
        <v>0</v>
      </c>
      <c r="W943" s="870">
        <v>0</v>
      </c>
      <c r="X943" s="870">
        <v>0.14799985885620118</v>
      </c>
      <c r="Y943" s="870">
        <v>0.37</v>
      </c>
      <c r="Z943" s="870">
        <v>0.14799985885620118</v>
      </c>
      <c r="AA943" s="870">
        <v>0</v>
      </c>
      <c r="AB943" s="870">
        <v>0.14799985885620118</v>
      </c>
      <c r="AC943" s="870">
        <v>0</v>
      </c>
      <c r="AD943" s="870">
        <v>0</v>
      </c>
      <c r="AE943" s="870">
        <v>0</v>
      </c>
    </row>
    <row r="944" spans="1:31">
      <c r="A944" s="870" t="s">
        <v>1852</v>
      </c>
      <c r="B944" s="870">
        <v>14</v>
      </c>
      <c r="C944" s="870">
        <v>1410</v>
      </c>
      <c r="D944" s="870">
        <v>141020</v>
      </c>
      <c r="E944" s="870">
        <v>1410209900</v>
      </c>
      <c r="F944" s="870" t="s">
        <v>741</v>
      </c>
      <c r="G944" s="870">
        <v>159634971</v>
      </c>
      <c r="H944" s="870">
        <v>0</v>
      </c>
      <c r="I944" s="870">
        <v>159634970.66999999</v>
      </c>
      <c r="J944" s="870">
        <v>-0.33000001311302185</v>
      </c>
      <c r="K944" s="870">
        <v>0</v>
      </c>
      <c r="L944" s="870">
        <v>0</v>
      </c>
      <c r="M944" s="870">
        <v>-0.33000001311302185</v>
      </c>
      <c r="N944" s="870">
        <v>0</v>
      </c>
      <c r="O944" s="870">
        <v>-0.33000001311302185</v>
      </c>
      <c r="P944" s="870">
        <v>-0.12210000485181809</v>
      </c>
      <c r="Q944" s="870">
        <v>0</v>
      </c>
      <c r="R944" s="870">
        <v>0</v>
      </c>
      <c r="S944" s="870">
        <v>0</v>
      </c>
      <c r="T944" s="870">
        <v>0</v>
      </c>
      <c r="U944" s="870">
        <v>0</v>
      </c>
      <c r="V944" s="870">
        <v>0</v>
      </c>
      <c r="W944" s="870">
        <v>0</v>
      </c>
      <c r="X944" s="870">
        <v>-0.12210000485181809</v>
      </c>
      <c r="Y944" s="870">
        <v>0.37</v>
      </c>
      <c r="Z944" s="870">
        <v>0</v>
      </c>
      <c r="AA944" s="870">
        <v>-0.12210000485181809</v>
      </c>
      <c r="AB944" s="870">
        <v>0</v>
      </c>
      <c r="AC944" s="870">
        <v>-0.12210000485181809</v>
      </c>
      <c r="AD944" s="870">
        <v>0</v>
      </c>
      <c r="AE944" s="870">
        <v>0</v>
      </c>
    </row>
    <row r="945" spans="1:31">
      <c r="A945" s="870" t="s">
        <v>1852</v>
      </c>
      <c r="B945" s="870">
        <v>14</v>
      </c>
      <c r="C945" s="870">
        <v>1410</v>
      </c>
      <c r="D945" s="870">
        <v>141020</v>
      </c>
      <c r="E945" s="870">
        <v>1410209901</v>
      </c>
      <c r="F945" s="870" t="s">
        <v>729</v>
      </c>
      <c r="G945" s="870">
        <v>-336973064</v>
      </c>
      <c r="H945" s="870">
        <v>0</v>
      </c>
      <c r="I945" s="870">
        <v>-336973063.92000002</v>
      </c>
      <c r="J945" s="870">
        <v>7.9999983310699463E-2</v>
      </c>
      <c r="K945" s="870">
        <v>0</v>
      </c>
      <c r="L945" s="870">
        <v>7.9999983310699463E-2</v>
      </c>
      <c r="M945" s="870">
        <v>0</v>
      </c>
      <c r="N945" s="870">
        <v>0</v>
      </c>
      <c r="O945" s="870">
        <v>7.9999983310699463E-2</v>
      </c>
      <c r="P945" s="870">
        <v>2.9599993824958801E-2</v>
      </c>
      <c r="Q945" s="870">
        <v>0</v>
      </c>
      <c r="R945" s="870">
        <v>0</v>
      </c>
      <c r="S945" s="870">
        <v>0</v>
      </c>
      <c r="T945" s="870">
        <v>0</v>
      </c>
      <c r="U945" s="870">
        <v>0</v>
      </c>
      <c r="V945" s="870">
        <v>0</v>
      </c>
      <c r="W945" s="870">
        <v>0</v>
      </c>
      <c r="X945" s="870">
        <v>2.9599993824958801E-2</v>
      </c>
      <c r="Y945" s="870">
        <v>0.37</v>
      </c>
      <c r="Z945" s="870">
        <v>2.9599993824958801E-2</v>
      </c>
      <c r="AA945" s="870">
        <v>0</v>
      </c>
      <c r="AB945" s="870">
        <v>2.9599993824958801E-2</v>
      </c>
      <c r="AC945" s="870">
        <v>0</v>
      </c>
      <c r="AD945" s="870">
        <v>0</v>
      </c>
      <c r="AE945" s="870">
        <v>0</v>
      </c>
    </row>
    <row r="946" spans="1:31">
      <c r="A946" s="870" t="s">
        <v>1891</v>
      </c>
      <c r="B946" s="870">
        <v>14</v>
      </c>
      <c r="C946" s="870">
        <v>1410</v>
      </c>
      <c r="D946" s="870">
        <v>141020</v>
      </c>
      <c r="E946" s="870">
        <v>1410209902</v>
      </c>
      <c r="F946" s="870" t="s">
        <v>1903</v>
      </c>
      <c r="G946" s="870">
        <v>238514164</v>
      </c>
      <c r="H946" s="870">
        <v>0</v>
      </c>
      <c r="I946" s="870">
        <v>238514163.68000001</v>
      </c>
      <c r="J946" s="870">
        <v>-0.31999999284744263</v>
      </c>
      <c r="K946" s="870">
        <v>0</v>
      </c>
      <c r="L946" s="870">
        <v>0</v>
      </c>
      <c r="M946" s="870">
        <v>-0.31999999284744263</v>
      </c>
      <c r="N946" s="870">
        <v>0</v>
      </c>
      <c r="O946" s="870">
        <v>-0.31999999284744263</v>
      </c>
      <c r="P946" s="870">
        <v>-0.11839999735355378</v>
      </c>
      <c r="Q946" s="870">
        <v>0</v>
      </c>
      <c r="R946" s="870">
        <v>0</v>
      </c>
      <c r="S946" s="870">
        <v>0</v>
      </c>
      <c r="T946" s="870">
        <v>0</v>
      </c>
      <c r="U946" s="870">
        <v>0</v>
      </c>
      <c r="V946" s="870">
        <v>0</v>
      </c>
      <c r="W946" s="870">
        <v>0</v>
      </c>
      <c r="X946" s="870">
        <v>-0.11839999735355378</v>
      </c>
      <c r="Y946" s="870">
        <v>0.37</v>
      </c>
      <c r="Z946" s="870">
        <v>0</v>
      </c>
      <c r="AA946" s="870">
        <v>-0.11839999735355378</v>
      </c>
      <c r="AB946" s="870">
        <v>0</v>
      </c>
      <c r="AC946" s="870">
        <v>-0.11839999735355378</v>
      </c>
      <c r="AD946" s="870">
        <v>0</v>
      </c>
      <c r="AE946" s="870">
        <v>0</v>
      </c>
    </row>
    <row r="947" spans="1:31">
      <c r="A947" s="870" t="s">
        <v>1891</v>
      </c>
      <c r="B947" s="870">
        <v>14</v>
      </c>
      <c r="C947" s="870">
        <v>1410</v>
      </c>
      <c r="D947" s="870">
        <v>141020</v>
      </c>
      <c r="E947" s="870">
        <v>1410209903</v>
      </c>
      <c r="F947" s="870" t="s">
        <v>730</v>
      </c>
      <c r="G947" s="870">
        <v>29974280</v>
      </c>
      <c r="H947" s="870">
        <v>0</v>
      </c>
      <c r="I947" s="870">
        <v>29974280</v>
      </c>
      <c r="J947" s="870">
        <v>0</v>
      </c>
      <c r="K947" s="870">
        <v>0</v>
      </c>
      <c r="L947" s="870">
        <v>0</v>
      </c>
      <c r="M947" s="870">
        <v>0</v>
      </c>
      <c r="N947" s="870">
        <v>0</v>
      </c>
      <c r="O947" s="870">
        <v>0</v>
      </c>
      <c r="P947" s="870">
        <v>0</v>
      </c>
      <c r="Q947" s="870">
        <v>0</v>
      </c>
      <c r="R947" s="870">
        <v>0</v>
      </c>
      <c r="S947" s="870">
        <v>0</v>
      </c>
      <c r="T947" s="870">
        <v>0</v>
      </c>
      <c r="U947" s="870">
        <v>0</v>
      </c>
      <c r="V947" s="870">
        <v>0</v>
      </c>
      <c r="W947" s="870">
        <v>0</v>
      </c>
      <c r="X947" s="870">
        <v>0</v>
      </c>
      <c r="Y947" s="870">
        <v>0</v>
      </c>
      <c r="Z947" s="870">
        <v>0</v>
      </c>
      <c r="AA947" s="870">
        <v>0</v>
      </c>
      <c r="AB947" s="870">
        <v>0</v>
      </c>
      <c r="AC947" s="870">
        <v>0</v>
      </c>
      <c r="AD947" s="870">
        <v>0</v>
      </c>
      <c r="AE947" s="870">
        <v>0</v>
      </c>
    </row>
    <row r="948" spans="1:31">
      <c r="A948" s="870" t="s">
        <v>1852</v>
      </c>
      <c r="B948" s="870">
        <v>14</v>
      </c>
      <c r="C948" s="870">
        <v>1410</v>
      </c>
      <c r="D948" s="870">
        <v>141020</v>
      </c>
      <c r="E948" s="870">
        <v>1410209905</v>
      </c>
      <c r="F948" s="870" t="s">
        <v>742</v>
      </c>
      <c r="G948" s="870">
        <v>1890607367</v>
      </c>
      <c r="H948" s="870">
        <v>0</v>
      </c>
      <c r="I948" s="870">
        <v>1890607367.1300001</v>
      </c>
      <c r="J948" s="870">
        <v>0.13000011444091797</v>
      </c>
      <c r="K948" s="870">
        <v>0</v>
      </c>
      <c r="L948" s="870">
        <v>0.13000011444091797</v>
      </c>
      <c r="M948" s="870">
        <v>0</v>
      </c>
      <c r="N948" s="870">
        <v>0</v>
      </c>
      <c r="O948" s="870">
        <v>0.13000011444091797</v>
      </c>
      <c r="P948" s="870">
        <v>4.8100042343139651E-2</v>
      </c>
      <c r="Q948" s="870">
        <v>0</v>
      </c>
      <c r="R948" s="870">
        <v>0</v>
      </c>
      <c r="S948" s="870">
        <v>0</v>
      </c>
      <c r="T948" s="870">
        <v>0</v>
      </c>
      <c r="U948" s="870">
        <v>0</v>
      </c>
      <c r="V948" s="870">
        <v>0</v>
      </c>
      <c r="W948" s="870">
        <v>0</v>
      </c>
      <c r="X948" s="870">
        <v>4.8100042343139651E-2</v>
      </c>
      <c r="Y948" s="870">
        <v>0.37</v>
      </c>
      <c r="Z948" s="870">
        <v>4.8100042343139651E-2</v>
      </c>
      <c r="AA948" s="870">
        <v>0</v>
      </c>
      <c r="AB948" s="870">
        <v>4.8100042343139651E-2</v>
      </c>
      <c r="AC948" s="870">
        <v>0</v>
      </c>
      <c r="AD948" s="870">
        <v>0</v>
      </c>
      <c r="AE948" s="870">
        <v>0</v>
      </c>
    </row>
    <row r="949" spans="1:31">
      <c r="A949" s="870" t="s">
        <v>1852</v>
      </c>
      <c r="B949" s="870">
        <v>14</v>
      </c>
      <c r="C949" s="870">
        <v>1410</v>
      </c>
      <c r="D949" s="870">
        <v>141020</v>
      </c>
      <c r="E949" s="870">
        <v>1410209906</v>
      </c>
      <c r="F949" s="870" t="s">
        <v>727</v>
      </c>
      <c r="G949" s="870">
        <v>45117152418</v>
      </c>
      <c r="H949" s="870">
        <v>0</v>
      </c>
      <c r="I949" s="870">
        <v>45117152418.440002</v>
      </c>
      <c r="J949" s="870">
        <v>0.44000244140625</v>
      </c>
      <c r="K949" s="870">
        <v>0</v>
      </c>
      <c r="L949" s="870">
        <v>0.44000244140625</v>
      </c>
      <c r="M949" s="870">
        <v>0</v>
      </c>
      <c r="N949" s="870">
        <v>0</v>
      </c>
      <c r="O949" s="870">
        <v>0.44000244140625</v>
      </c>
      <c r="P949" s="870">
        <v>0.1628009033203125</v>
      </c>
      <c r="Q949" s="870">
        <v>0</v>
      </c>
      <c r="R949" s="870">
        <v>0</v>
      </c>
      <c r="S949" s="870">
        <v>0</v>
      </c>
      <c r="T949" s="870">
        <v>0</v>
      </c>
      <c r="U949" s="870">
        <v>0</v>
      </c>
      <c r="V949" s="870">
        <v>0</v>
      </c>
      <c r="W949" s="870">
        <v>0</v>
      </c>
      <c r="X949" s="870">
        <v>0.1628009033203125</v>
      </c>
      <c r="Y949" s="870">
        <v>0.37</v>
      </c>
      <c r="Z949" s="870">
        <v>0.1628009033203125</v>
      </c>
      <c r="AA949" s="870">
        <v>0</v>
      </c>
      <c r="AB949" s="870">
        <v>0.1628009033203125</v>
      </c>
      <c r="AC949" s="870">
        <v>0</v>
      </c>
      <c r="AD949" s="870">
        <v>0</v>
      </c>
      <c r="AE949" s="870">
        <v>0</v>
      </c>
    </row>
    <row r="950" spans="1:31">
      <c r="A950" s="870" t="s">
        <v>1891</v>
      </c>
      <c r="B950" s="870">
        <v>14</v>
      </c>
      <c r="C950" s="870">
        <v>1410</v>
      </c>
      <c r="D950" s="870">
        <v>141020</v>
      </c>
      <c r="E950" s="870">
        <v>1410209907</v>
      </c>
      <c r="F950" s="870" t="s">
        <v>4548</v>
      </c>
      <c r="G950" s="870">
        <v>0</v>
      </c>
      <c r="H950" s="870">
        <v>0</v>
      </c>
      <c r="I950" s="870">
        <v>0</v>
      </c>
      <c r="J950" s="870">
        <v>0</v>
      </c>
      <c r="K950" s="870">
        <v>0</v>
      </c>
      <c r="L950" s="870">
        <v>0</v>
      </c>
      <c r="M950" s="870">
        <v>0</v>
      </c>
      <c r="N950" s="870">
        <v>0</v>
      </c>
      <c r="O950" s="870">
        <v>0</v>
      </c>
      <c r="P950" s="870">
        <v>0</v>
      </c>
      <c r="Q950" s="870">
        <v>0</v>
      </c>
      <c r="R950" s="870">
        <v>0</v>
      </c>
      <c r="S950" s="870">
        <v>0</v>
      </c>
      <c r="T950" s="870">
        <v>0</v>
      </c>
      <c r="U950" s="870">
        <v>0</v>
      </c>
      <c r="V950" s="870">
        <v>0</v>
      </c>
      <c r="W950" s="870">
        <v>0</v>
      </c>
      <c r="X950" s="870">
        <v>0</v>
      </c>
      <c r="Y950" s="870">
        <v>0</v>
      </c>
      <c r="Z950" s="870">
        <v>0</v>
      </c>
      <c r="AA950" s="870">
        <v>0</v>
      </c>
      <c r="AB950" s="870">
        <v>0</v>
      </c>
      <c r="AC950" s="870">
        <v>0</v>
      </c>
      <c r="AD950" s="870">
        <v>0</v>
      </c>
      <c r="AE950" s="870">
        <v>0</v>
      </c>
    </row>
    <row r="951" spans="1:31">
      <c r="A951" s="870" t="s">
        <v>1891</v>
      </c>
      <c r="B951" s="870">
        <v>14</v>
      </c>
      <c r="C951" s="870">
        <v>1410</v>
      </c>
      <c r="D951" s="870">
        <v>141020</v>
      </c>
      <c r="E951" s="870">
        <v>1410209909</v>
      </c>
      <c r="F951" s="870" t="s">
        <v>4549</v>
      </c>
      <c r="G951" s="870">
        <v>0</v>
      </c>
      <c r="H951" s="870">
        <v>0</v>
      </c>
      <c r="I951" s="870">
        <v>0</v>
      </c>
      <c r="J951" s="870">
        <v>0</v>
      </c>
      <c r="K951" s="870">
        <v>0</v>
      </c>
      <c r="L951" s="870">
        <v>0</v>
      </c>
      <c r="M951" s="870">
        <v>0</v>
      </c>
      <c r="N951" s="870">
        <v>0</v>
      </c>
      <c r="O951" s="870">
        <v>0</v>
      </c>
      <c r="P951" s="870">
        <v>0</v>
      </c>
      <c r="Q951" s="870">
        <v>0</v>
      </c>
      <c r="R951" s="870">
        <v>0</v>
      </c>
      <c r="S951" s="870">
        <v>0</v>
      </c>
      <c r="T951" s="870">
        <v>0</v>
      </c>
      <c r="U951" s="870">
        <v>0</v>
      </c>
      <c r="V951" s="870">
        <v>0</v>
      </c>
      <c r="W951" s="870">
        <v>0</v>
      </c>
      <c r="X951" s="870">
        <v>0</v>
      </c>
      <c r="Y951" s="870">
        <v>0</v>
      </c>
      <c r="Z951" s="870">
        <v>0</v>
      </c>
      <c r="AA951" s="870">
        <v>0</v>
      </c>
      <c r="AB951" s="870">
        <v>0</v>
      </c>
      <c r="AC951" s="870">
        <v>0</v>
      </c>
      <c r="AD951" s="870">
        <v>0</v>
      </c>
      <c r="AE951" s="870">
        <v>0</v>
      </c>
    </row>
    <row r="952" spans="1:31">
      <c r="A952" s="870" t="s">
        <v>1852</v>
      </c>
      <c r="B952" s="870">
        <v>14</v>
      </c>
      <c r="C952" s="870">
        <v>1410</v>
      </c>
      <c r="D952" s="870">
        <v>141020</v>
      </c>
      <c r="E952" s="870">
        <v>1410209910</v>
      </c>
      <c r="F952" s="870" t="s">
        <v>3250</v>
      </c>
      <c r="G952" s="870">
        <v>0</v>
      </c>
      <c r="H952" s="870">
        <v>0</v>
      </c>
      <c r="I952" s="870">
        <v>0</v>
      </c>
      <c r="J952" s="870">
        <v>0</v>
      </c>
      <c r="K952" s="870">
        <v>0</v>
      </c>
      <c r="L952" s="870">
        <v>0</v>
      </c>
      <c r="M952" s="870">
        <v>0</v>
      </c>
      <c r="N952" s="870">
        <v>0</v>
      </c>
      <c r="O952" s="870">
        <v>0</v>
      </c>
      <c r="P952" s="870">
        <v>0</v>
      </c>
      <c r="Q952" s="870">
        <v>0</v>
      </c>
      <c r="R952" s="870">
        <v>0</v>
      </c>
      <c r="S952" s="870">
        <v>0</v>
      </c>
      <c r="T952" s="870">
        <v>0</v>
      </c>
      <c r="U952" s="870">
        <v>0</v>
      </c>
      <c r="V952" s="870">
        <v>0</v>
      </c>
      <c r="W952" s="870">
        <v>0</v>
      </c>
      <c r="X952" s="870">
        <v>0</v>
      </c>
      <c r="Y952" s="870">
        <v>0</v>
      </c>
      <c r="Z952" s="870">
        <v>0</v>
      </c>
      <c r="AA952" s="870">
        <v>0</v>
      </c>
      <c r="AB952" s="870">
        <v>0</v>
      </c>
      <c r="AC952" s="870">
        <v>0</v>
      </c>
      <c r="AD952" s="870">
        <v>0</v>
      </c>
      <c r="AE952" s="870">
        <v>0</v>
      </c>
    </row>
    <row r="953" spans="1:31">
      <c r="A953" s="870" t="s">
        <v>1852</v>
      </c>
      <c r="B953" s="870">
        <v>14</v>
      </c>
      <c r="C953" s="870">
        <v>1410</v>
      </c>
      <c r="D953" s="870">
        <v>141020</v>
      </c>
      <c r="E953" s="870">
        <v>1410209921</v>
      </c>
      <c r="F953" s="870" t="s">
        <v>3526</v>
      </c>
      <c r="G953" s="870">
        <v>1576879880</v>
      </c>
      <c r="H953" s="870">
        <v>0</v>
      </c>
      <c r="I953" s="870">
        <v>1576879880</v>
      </c>
      <c r="J953" s="870">
        <v>0</v>
      </c>
      <c r="K953" s="870">
        <v>0</v>
      </c>
      <c r="L953" s="870">
        <v>0</v>
      </c>
      <c r="M953" s="870">
        <v>0</v>
      </c>
      <c r="N953" s="870">
        <v>0</v>
      </c>
      <c r="O953" s="870">
        <v>0</v>
      </c>
      <c r="P953" s="870">
        <v>0</v>
      </c>
      <c r="Q953" s="870">
        <v>0</v>
      </c>
      <c r="R953" s="870">
        <v>0</v>
      </c>
      <c r="S953" s="870">
        <v>0</v>
      </c>
      <c r="T953" s="870">
        <v>0</v>
      </c>
      <c r="U953" s="870">
        <v>0</v>
      </c>
      <c r="V953" s="870">
        <v>0</v>
      </c>
      <c r="W953" s="870">
        <v>0</v>
      </c>
      <c r="X953" s="870">
        <v>0</v>
      </c>
      <c r="Y953" s="870">
        <v>0</v>
      </c>
      <c r="Z953" s="870">
        <v>0</v>
      </c>
      <c r="AA953" s="870">
        <v>0</v>
      </c>
      <c r="AB953" s="870">
        <v>0</v>
      </c>
      <c r="AC953" s="870">
        <v>0</v>
      </c>
      <c r="AD953" s="870">
        <v>0</v>
      </c>
      <c r="AE953" s="870">
        <v>0</v>
      </c>
    </row>
    <row r="954" spans="1:31">
      <c r="A954" s="870" t="s">
        <v>1852</v>
      </c>
      <c r="B954" s="870">
        <v>14</v>
      </c>
      <c r="C954" s="870">
        <v>1410</v>
      </c>
      <c r="D954" s="870">
        <v>141025</v>
      </c>
      <c r="E954" s="870">
        <v>1410251892</v>
      </c>
      <c r="F954" s="870" t="s">
        <v>750</v>
      </c>
      <c r="G954" s="870">
        <v>0</v>
      </c>
      <c r="H954" s="870">
        <v>0</v>
      </c>
      <c r="I954" s="870">
        <v>0</v>
      </c>
      <c r="J954" s="870">
        <v>0</v>
      </c>
      <c r="K954" s="870">
        <v>0</v>
      </c>
      <c r="L954" s="870">
        <v>0</v>
      </c>
      <c r="M954" s="870">
        <v>0</v>
      </c>
      <c r="N954" s="870">
        <v>0</v>
      </c>
      <c r="O954" s="870">
        <v>0</v>
      </c>
      <c r="P954" s="870">
        <v>0</v>
      </c>
      <c r="Q954" s="870">
        <v>0</v>
      </c>
      <c r="R954" s="870">
        <v>0</v>
      </c>
      <c r="S954" s="870">
        <v>0</v>
      </c>
      <c r="T954" s="870">
        <v>0</v>
      </c>
      <c r="U954" s="870">
        <v>0</v>
      </c>
      <c r="V954" s="870">
        <v>0</v>
      </c>
      <c r="W954" s="870">
        <v>0</v>
      </c>
      <c r="X954" s="870">
        <v>0</v>
      </c>
      <c r="Y954" s="870">
        <v>0</v>
      </c>
      <c r="Z954" s="870">
        <v>0</v>
      </c>
      <c r="AA954" s="870">
        <v>0</v>
      </c>
      <c r="AB954" s="870">
        <v>0</v>
      </c>
      <c r="AC954" s="870">
        <v>0</v>
      </c>
      <c r="AD954" s="870">
        <v>0</v>
      </c>
      <c r="AE954" s="870">
        <v>0</v>
      </c>
    </row>
    <row r="955" spans="1:31">
      <c r="A955" s="870" t="s">
        <v>1852</v>
      </c>
      <c r="B955" s="870">
        <v>14</v>
      </c>
      <c r="C955" s="870">
        <v>1410</v>
      </c>
      <c r="D955" s="870">
        <v>141025</v>
      </c>
      <c r="E955" s="870">
        <v>1410257200</v>
      </c>
      <c r="F955" s="870" t="s">
        <v>3527</v>
      </c>
      <c r="G955" s="870">
        <v>0</v>
      </c>
      <c r="H955" s="870">
        <v>0</v>
      </c>
      <c r="I955" s="870">
        <v>0</v>
      </c>
      <c r="J955" s="870">
        <v>0</v>
      </c>
      <c r="K955" s="870">
        <v>0</v>
      </c>
      <c r="L955" s="870">
        <v>0</v>
      </c>
      <c r="M955" s="870">
        <v>0</v>
      </c>
      <c r="N955" s="870">
        <v>0</v>
      </c>
      <c r="O955" s="870">
        <v>0</v>
      </c>
      <c r="P955" s="870">
        <v>0</v>
      </c>
      <c r="Q955" s="870">
        <v>0</v>
      </c>
      <c r="R955" s="870">
        <v>0</v>
      </c>
      <c r="S955" s="870">
        <v>0</v>
      </c>
      <c r="T955" s="870">
        <v>0</v>
      </c>
      <c r="U955" s="870">
        <v>0</v>
      </c>
      <c r="V955" s="870">
        <v>0</v>
      </c>
      <c r="W955" s="870">
        <v>0</v>
      </c>
      <c r="X955" s="870">
        <v>0</v>
      </c>
      <c r="Y955" s="870">
        <v>0</v>
      </c>
      <c r="Z955" s="870">
        <v>0</v>
      </c>
      <c r="AA955" s="870">
        <v>0</v>
      </c>
      <c r="AB955" s="870">
        <v>0</v>
      </c>
      <c r="AC955" s="870">
        <v>0</v>
      </c>
      <c r="AD955" s="870">
        <v>0</v>
      </c>
      <c r="AE955" s="870">
        <v>0</v>
      </c>
    </row>
    <row r="956" spans="1:31">
      <c r="A956" s="870" t="s">
        <v>1852</v>
      </c>
      <c r="B956" s="870">
        <v>14</v>
      </c>
      <c r="C956" s="870">
        <v>1410</v>
      </c>
      <c r="D956" s="870">
        <v>141025</v>
      </c>
      <c r="E956" s="870">
        <v>1410259001</v>
      </c>
      <c r="F956" s="870" t="s">
        <v>749</v>
      </c>
      <c r="G956" s="870">
        <v>148362639091</v>
      </c>
      <c r="H956" s="870">
        <v>0</v>
      </c>
      <c r="I956" s="870">
        <v>148362639090.98999</v>
      </c>
      <c r="J956" s="870">
        <v>-1.0009765625E-2</v>
      </c>
      <c r="K956" s="870">
        <v>0</v>
      </c>
      <c r="L956" s="870">
        <v>0</v>
      </c>
      <c r="M956" s="870">
        <v>-1.0009765625E-2</v>
      </c>
      <c r="N956" s="870">
        <v>0</v>
      </c>
      <c r="O956" s="870">
        <v>-1.0009765625E-2</v>
      </c>
      <c r="P956" s="870">
        <v>-3.70361328125E-3</v>
      </c>
      <c r="Q956" s="870">
        <v>0</v>
      </c>
      <c r="R956" s="870">
        <v>0</v>
      </c>
      <c r="S956" s="870">
        <v>0</v>
      </c>
      <c r="T956" s="870">
        <v>0</v>
      </c>
      <c r="U956" s="870">
        <v>0</v>
      </c>
      <c r="V956" s="870">
        <v>0</v>
      </c>
      <c r="W956" s="870">
        <v>0</v>
      </c>
      <c r="X956" s="870">
        <v>-3.70361328125E-3</v>
      </c>
      <c r="Y956" s="870">
        <v>0.37</v>
      </c>
      <c r="Z956" s="870">
        <v>0</v>
      </c>
      <c r="AA956" s="870">
        <v>-3.70361328125E-3</v>
      </c>
      <c r="AB956" s="870">
        <v>0</v>
      </c>
      <c r="AC956" s="870">
        <v>-3.70361328125E-3</v>
      </c>
      <c r="AD956" s="870">
        <v>0</v>
      </c>
      <c r="AE956" s="870">
        <v>0</v>
      </c>
    </row>
    <row r="957" spans="1:31">
      <c r="A957" s="870" t="s">
        <v>1852</v>
      </c>
      <c r="B957" s="870">
        <v>14</v>
      </c>
      <c r="C957" s="870">
        <v>1410</v>
      </c>
      <c r="D957" s="870">
        <v>141025</v>
      </c>
      <c r="E957" s="870">
        <v>1410259002</v>
      </c>
      <c r="F957" s="870" t="s">
        <v>4106</v>
      </c>
      <c r="G957" s="870">
        <v>7801444708</v>
      </c>
      <c r="H957" s="870">
        <v>0</v>
      </c>
      <c r="I957" s="870">
        <v>7801444708.4200001</v>
      </c>
      <c r="J957" s="870">
        <v>0.42000007629394531</v>
      </c>
      <c r="K957" s="870">
        <v>0</v>
      </c>
      <c r="L957" s="870">
        <v>0.42000007629394531</v>
      </c>
      <c r="M957" s="870">
        <v>0</v>
      </c>
      <c r="N957" s="870">
        <v>0</v>
      </c>
      <c r="O957" s="870">
        <v>0.42000007629394531</v>
      </c>
      <c r="P957" s="870">
        <v>0.15540002822875976</v>
      </c>
      <c r="Q957" s="870">
        <v>0</v>
      </c>
      <c r="R957" s="870">
        <v>0</v>
      </c>
      <c r="S957" s="870">
        <v>0</v>
      </c>
      <c r="T957" s="870">
        <v>0</v>
      </c>
      <c r="U957" s="870">
        <v>0</v>
      </c>
      <c r="V957" s="870">
        <v>0</v>
      </c>
      <c r="W957" s="870">
        <v>0</v>
      </c>
      <c r="X957" s="870">
        <v>0.15540002822875976</v>
      </c>
      <c r="Y957" s="870">
        <v>0.37</v>
      </c>
      <c r="Z957" s="870">
        <v>0.15540002822875976</v>
      </c>
      <c r="AA957" s="870">
        <v>0</v>
      </c>
      <c r="AB957" s="870">
        <v>0.15540002822875976</v>
      </c>
      <c r="AC957" s="870">
        <v>0</v>
      </c>
      <c r="AD957" s="870">
        <v>0</v>
      </c>
      <c r="AE957" s="870">
        <v>0</v>
      </c>
    </row>
    <row r="958" spans="1:31">
      <c r="A958" s="870" t="s">
        <v>1852</v>
      </c>
      <c r="B958" s="870">
        <v>14</v>
      </c>
      <c r="C958" s="870">
        <v>1410</v>
      </c>
      <c r="D958" s="870">
        <v>141025</v>
      </c>
      <c r="E958" s="870">
        <v>1410259004</v>
      </c>
      <c r="F958" s="870" t="s">
        <v>750</v>
      </c>
      <c r="G958" s="870">
        <v>420102083211</v>
      </c>
      <c r="H958" s="870">
        <v>0</v>
      </c>
      <c r="I958" s="870">
        <v>420102083211.28003</v>
      </c>
      <c r="J958" s="870">
        <v>0.280029296875</v>
      </c>
      <c r="K958" s="870">
        <v>0</v>
      </c>
      <c r="L958" s="870">
        <v>0.280029296875</v>
      </c>
      <c r="M958" s="870">
        <v>0</v>
      </c>
      <c r="N958" s="870">
        <v>0</v>
      </c>
      <c r="O958" s="870">
        <v>0.280029296875</v>
      </c>
      <c r="P958" s="870">
        <v>0.10361083984375</v>
      </c>
      <c r="Q958" s="870">
        <v>0</v>
      </c>
      <c r="R958" s="870">
        <v>0</v>
      </c>
      <c r="S958" s="870">
        <v>0</v>
      </c>
      <c r="T958" s="870">
        <v>0</v>
      </c>
      <c r="U958" s="870">
        <v>0</v>
      </c>
      <c r="V958" s="870">
        <v>0</v>
      </c>
      <c r="W958" s="870">
        <v>0</v>
      </c>
      <c r="X958" s="870">
        <v>0.10361083984375</v>
      </c>
      <c r="Y958" s="870">
        <v>0.37</v>
      </c>
      <c r="Z958" s="870">
        <v>0.10361083984375</v>
      </c>
      <c r="AA958" s="870">
        <v>0</v>
      </c>
      <c r="AB958" s="870">
        <v>0.10361083984375</v>
      </c>
      <c r="AC958" s="870">
        <v>0</v>
      </c>
      <c r="AD958" s="870">
        <v>0</v>
      </c>
      <c r="AE958" s="870">
        <v>0</v>
      </c>
    </row>
    <row r="959" spans="1:31">
      <c r="A959" s="870" t="s">
        <v>1852</v>
      </c>
      <c r="B959" s="870">
        <v>14</v>
      </c>
      <c r="C959" s="870">
        <v>1410</v>
      </c>
      <c r="D959" s="870">
        <v>141025</v>
      </c>
      <c r="E959" s="870">
        <v>1410259005</v>
      </c>
      <c r="F959" s="870" t="s">
        <v>4107</v>
      </c>
      <c r="G959" s="870">
        <v>619042190</v>
      </c>
      <c r="H959" s="870">
        <v>0</v>
      </c>
      <c r="I959" s="870">
        <v>619042190.44000006</v>
      </c>
      <c r="J959" s="870">
        <v>0.44000005722045898</v>
      </c>
      <c r="K959" s="870">
        <v>0</v>
      </c>
      <c r="L959" s="870">
        <v>0.44000005722045898</v>
      </c>
      <c r="M959" s="870">
        <v>0</v>
      </c>
      <c r="N959" s="870">
        <v>0</v>
      </c>
      <c r="O959" s="870">
        <v>0.44000005722045898</v>
      </c>
      <c r="P959" s="870">
        <v>0.16280002117156983</v>
      </c>
      <c r="Q959" s="870">
        <v>0</v>
      </c>
      <c r="R959" s="870">
        <v>0</v>
      </c>
      <c r="S959" s="870">
        <v>0</v>
      </c>
      <c r="T959" s="870">
        <v>0</v>
      </c>
      <c r="U959" s="870">
        <v>0</v>
      </c>
      <c r="V959" s="870">
        <v>0</v>
      </c>
      <c r="W959" s="870">
        <v>0</v>
      </c>
      <c r="X959" s="870">
        <v>0.16280002117156983</v>
      </c>
      <c r="Y959" s="870">
        <v>0.37</v>
      </c>
      <c r="Z959" s="870">
        <v>0.16280002117156983</v>
      </c>
      <c r="AA959" s="870">
        <v>0</v>
      </c>
      <c r="AB959" s="870">
        <v>0.16280002117156983</v>
      </c>
      <c r="AC959" s="870">
        <v>0</v>
      </c>
      <c r="AD959" s="870">
        <v>0</v>
      </c>
      <c r="AE959" s="870">
        <v>0</v>
      </c>
    </row>
    <row r="960" spans="1:31">
      <c r="A960" s="870" t="s">
        <v>1852</v>
      </c>
      <c r="B960" s="870">
        <v>14</v>
      </c>
      <c r="C960" s="870">
        <v>1410</v>
      </c>
      <c r="D960" s="870">
        <v>141025</v>
      </c>
      <c r="E960" s="870">
        <v>1410259020</v>
      </c>
      <c r="F960" s="870" t="s">
        <v>751</v>
      </c>
      <c r="G960" s="870">
        <v>192677138</v>
      </c>
      <c r="H960" s="870">
        <v>0</v>
      </c>
      <c r="I960" s="870">
        <v>192677137.94</v>
      </c>
      <c r="J960" s="870">
        <v>-6.0000002384185791E-2</v>
      </c>
      <c r="K960" s="870">
        <v>0</v>
      </c>
      <c r="L960" s="870">
        <v>0</v>
      </c>
      <c r="M960" s="870">
        <v>-6.0000002384185791E-2</v>
      </c>
      <c r="N960" s="870">
        <v>0</v>
      </c>
      <c r="O960" s="870">
        <v>-6.0000002384185791E-2</v>
      </c>
      <c r="P960" s="870">
        <v>-2.2200000882148744E-2</v>
      </c>
      <c r="Q960" s="870">
        <v>0</v>
      </c>
      <c r="R960" s="870">
        <v>0</v>
      </c>
      <c r="S960" s="870">
        <v>0</v>
      </c>
      <c r="T960" s="870">
        <v>0</v>
      </c>
      <c r="U960" s="870">
        <v>0</v>
      </c>
      <c r="V960" s="870">
        <v>0</v>
      </c>
      <c r="W960" s="870">
        <v>0</v>
      </c>
      <c r="X960" s="870">
        <v>-2.2200000882148744E-2</v>
      </c>
      <c r="Y960" s="870">
        <v>0.37</v>
      </c>
      <c r="Z960" s="870">
        <v>0</v>
      </c>
      <c r="AA960" s="870">
        <v>-2.2200000882148744E-2</v>
      </c>
      <c r="AB960" s="870">
        <v>0</v>
      </c>
      <c r="AC960" s="870">
        <v>-2.2200000882148744E-2</v>
      </c>
      <c r="AD960" s="870">
        <v>0</v>
      </c>
      <c r="AE960" s="870">
        <v>0</v>
      </c>
    </row>
    <row r="961" spans="1:31">
      <c r="A961" s="870" t="s">
        <v>1852</v>
      </c>
      <c r="B961" s="870">
        <v>14</v>
      </c>
      <c r="C961" s="870">
        <v>1410</v>
      </c>
      <c r="D961" s="870">
        <v>141025</v>
      </c>
      <c r="E961" s="870">
        <v>1410259021</v>
      </c>
      <c r="F961" s="870" t="s">
        <v>4108</v>
      </c>
      <c r="G961" s="870">
        <v>1022526939</v>
      </c>
      <c r="H961" s="870">
        <v>0</v>
      </c>
      <c r="I961" s="870">
        <v>1022526938.6799999</v>
      </c>
      <c r="J961" s="870">
        <v>-0.3200000524520874</v>
      </c>
      <c r="K961" s="870">
        <v>0</v>
      </c>
      <c r="L961" s="870">
        <v>0</v>
      </c>
      <c r="M961" s="870">
        <v>-0.3200000524520874</v>
      </c>
      <c r="N961" s="870">
        <v>0</v>
      </c>
      <c r="O961" s="870">
        <v>-0.3200000524520874</v>
      </c>
      <c r="P961" s="870">
        <v>-0.11840001940727234</v>
      </c>
      <c r="Q961" s="870">
        <v>0</v>
      </c>
      <c r="R961" s="870">
        <v>0</v>
      </c>
      <c r="S961" s="870">
        <v>0</v>
      </c>
      <c r="T961" s="870">
        <v>0</v>
      </c>
      <c r="U961" s="870">
        <v>0</v>
      </c>
      <c r="V961" s="870">
        <v>0</v>
      </c>
      <c r="W961" s="870">
        <v>0</v>
      </c>
      <c r="X961" s="870">
        <v>-0.11840001940727234</v>
      </c>
      <c r="Y961" s="870">
        <v>0.37</v>
      </c>
      <c r="Z961" s="870">
        <v>0</v>
      </c>
      <c r="AA961" s="870">
        <v>-0.11840001940727234</v>
      </c>
      <c r="AB961" s="870">
        <v>0</v>
      </c>
      <c r="AC961" s="870">
        <v>-0.11840001940727234</v>
      </c>
      <c r="AD961" s="870">
        <v>0</v>
      </c>
      <c r="AE961" s="870">
        <v>0</v>
      </c>
    </row>
    <row r="962" spans="1:31">
      <c r="A962" s="870" t="s">
        <v>1852</v>
      </c>
      <c r="B962" s="870">
        <v>14</v>
      </c>
      <c r="C962" s="870">
        <v>1410</v>
      </c>
      <c r="D962" s="870">
        <v>141025</v>
      </c>
      <c r="E962" s="870">
        <v>1410259201</v>
      </c>
      <c r="F962" s="870" t="s">
        <v>752</v>
      </c>
      <c r="G962" s="870">
        <v>1502201520</v>
      </c>
      <c r="H962" s="870">
        <v>0</v>
      </c>
      <c r="I962" s="870">
        <v>1502201520.1600001</v>
      </c>
      <c r="J962" s="870">
        <v>0.16000008583068848</v>
      </c>
      <c r="K962" s="870">
        <v>0</v>
      </c>
      <c r="L962" s="870">
        <v>0.16000008583068848</v>
      </c>
      <c r="M962" s="870">
        <v>0</v>
      </c>
      <c r="N962" s="870">
        <v>0</v>
      </c>
      <c r="O962" s="870">
        <v>0.16000008583068848</v>
      </c>
      <c r="P962" s="870">
        <v>5.9200031757354735E-2</v>
      </c>
      <c r="Q962" s="870">
        <v>0</v>
      </c>
      <c r="R962" s="870">
        <v>0</v>
      </c>
      <c r="S962" s="870">
        <v>0</v>
      </c>
      <c r="T962" s="870">
        <v>0</v>
      </c>
      <c r="U962" s="870">
        <v>0</v>
      </c>
      <c r="V962" s="870">
        <v>0</v>
      </c>
      <c r="W962" s="870">
        <v>0</v>
      </c>
      <c r="X962" s="870">
        <v>5.9200031757354735E-2</v>
      </c>
      <c r="Y962" s="870">
        <v>0.37</v>
      </c>
      <c r="Z962" s="870">
        <v>5.9200031757354735E-2</v>
      </c>
      <c r="AA962" s="870">
        <v>0</v>
      </c>
      <c r="AB962" s="870">
        <v>5.9200031757354735E-2</v>
      </c>
      <c r="AC962" s="870">
        <v>0</v>
      </c>
      <c r="AD962" s="870">
        <v>0</v>
      </c>
      <c r="AE962" s="870">
        <v>0</v>
      </c>
    </row>
    <row r="963" spans="1:31">
      <c r="A963" s="870" t="s">
        <v>1891</v>
      </c>
      <c r="B963" s="870">
        <v>14</v>
      </c>
      <c r="C963" s="870">
        <v>1410</v>
      </c>
      <c r="D963" s="870">
        <v>141025</v>
      </c>
      <c r="E963" s="870">
        <v>1410259203</v>
      </c>
      <c r="F963" s="870" t="s">
        <v>1903</v>
      </c>
      <c r="G963" s="870">
        <v>0</v>
      </c>
      <c r="H963" s="870">
        <v>0</v>
      </c>
      <c r="I963" s="870">
        <v>0</v>
      </c>
      <c r="J963" s="870">
        <v>0</v>
      </c>
      <c r="K963" s="870">
        <v>0</v>
      </c>
      <c r="L963" s="870">
        <v>0</v>
      </c>
      <c r="M963" s="870">
        <v>0</v>
      </c>
      <c r="N963" s="870">
        <v>0</v>
      </c>
      <c r="O963" s="870">
        <v>0</v>
      </c>
      <c r="P963" s="870">
        <v>0</v>
      </c>
      <c r="Q963" s="870">
        <v>0</v>
      </c>
      <c r="R963" s="870">
        <v>0</v>
      </c>
      <c r="S963" s="870">
        <v>0</v>
      </c>
      <c r="T963" s="870">
        <v>0</v>
      </c>
      <c r="U963" s="870">
        <v>0</v>
      </c>
      <c r="V963" s="870">
        <v>0</v>
      </c>
      <c r="W963" s="870">
        <v>0</v>
      </c>
      <c r="X963" s="870">
        <v>0</v>
      </c>
      <c r="Y963" s="870">
        <v>0</v>
      </c>
      <c r="Z963" s="870">
        <v>0</v>
      </c>
      <c r="AA963" s="870">
        <v>0</v>
      </c>
      <c r="AB963" s="870">
        <v>0</v>
      </c>
      <c r="AC963" s="870">
        <v>0</v>
      </c>
      <c r="AD963" s="870">
        <v>0</v>
      </c>
      <c r="AE963" s="870">
        <v>0</v>
      </c>
    </row>
    <row r="964" spans="1:31">
      <c r="A964" s="870" t="s">
        <v>1852</v>
      </c>
      <c r="B964" s="870">
        <v>14</v>
      </c>
      <c r="C964" s="870">
        <v>1410</v>
      </c>
      <c r="D964" s="870">
        <v>141025</v>
      </c>
      <c r="E964" s="870">
        <v>1410259204</v>
      </c>
      <c r="F964" s="870" t="s">
        <v>753</v>
      </c>
      <c r="G964" s="870">
        <v>298400000</v>
      </c>
      <c r="H964" s="870">
        <v>0</v>
      </c>
      <c r="I964" s="870">
        <v>298400000</v>
      </c>
      <c r="J964" s="870">
        <v>0</v>
      </c>
      <c r="K964" s="870">
        <v>0</v>
      </c>
      <c r="L964" s="870">
        <v>0</v>
      </c>
      <c r="M964" s="870">
        <v>0</v>
      </c>
      <c r="N964" s="870">
        <v>0</v>
      </c>
      <c r="O964" s="870">
        <v>0</v>
      </c>
      <c r="P964" s="870">
        <v>0</v>
      </c>
      <c r="Q964" s="870">
        <v>0</v>
      </c>
      <c r="R964" s="870">
        <v>0</v>
      </c>
      <c r="S964" s="870">
        <v>0</v>
      </c>
      <c r="T964" s="870">
        <v>0</v>
      </c>
      <c r="U964" s="870">
        <v>0</v>
      </c>
      <c r="V964" s="870">
        <v>0</v>
      </c>
      <c r="W964" s="870">
        <v>0</v>
      </c>
      <c r="X964" s="870">
        <v>0</v>
      </c>
      <c r="Y964" s="870">
        <v>0</v>
      </c>
      <c r="Z964" s="870">
        <v>0</v>
      </c>
      <c r="AA964" s="870">
        <v>0</v>
      </c>
      <c r="AB964" s="870">
        <v>0</v>
      </c>
      <c r="AC964" s="870">
        <v>0</v>
      </c>
      <c r="AD964" s="870">
        <v>0</v>
      </c>
      <c r="AE964" s="870">
        <v>0</v>
      </c>
    </row>
    <row r="965" spans="1:31">
      <c r="A965" s="870" t="s">
        <v>1852</v>
      </c>
      <c r="B965" s="870">
        <v>14</v>
      </c>
      <c r="C965" s="870">
        <v>1410</v>
      </c>
      <c r="D965" s="870">
        <v>141025</v>
      </c>
      <c r="E965" s="870">
        <v>1410259205</v>
      </c>
      <c r="F965" s="870" t="s">
        <v>750</v>
      </c>
      <c r="G965" s="870">
        <v>111011947128</v>
      </c>
      <c r="H965" s="870">
        <v>0</v>
      </c>
      <c r="I965" s="870">
        <v>111011947127.60001</v>
      </c>
      <c r="J965" s="870">
        <v>-0.399993896484375</v>
      </c>
      <c r="K965" s="870">
        <v>0</v>
      </c>
      <c r="L965" s="870">
        <v>0</v>
      </c>
      <c r="M965" s="870">
        <v>-0.399993896484375</v>
      </c>
      <c r="N965" s="870">
        <v>0</v>
      </c>
      <c r="O965" s="870">
        <v>-0.399993896484375</v>
      </c>
      <c r="P965" s="870">
        <v>-0.14799774169921875</v>
      </c>
      <c r="Q965" s="870">
        <v>0</v>
      </c>
      <c r="R965" s="870">
        <v>0</v>
      </c>
      <c r="S965" s="870">
        <v>0</v>
      </c>
      <c r="T965" s="870">
        <v>0</v>
      </c>
      <c r="U965" s="870">
        <v>0</v>
      </c>
      <c r="V965" s="870">
        <v>0</v>
      </c>
      <c r="W965" s="870">
        <v>0</v>
      </c>
      <c r="X965" s="870">
        <v>-0.14799774169921875</v>
      </c>
      <c r="Y965" s="870">
        <v>0.37</v>
      </c>
      <c r="Z965" s="870">
        <v>0</v>
      </c>
      <c r="AA965" s="870">
        <v>-0.14799774169921875</v>
      </c>
      <c r="AB965" s="870">
        <v>0</v>
      </c>
      <c r="AC965" s="870">
        <v>-0.14799774169921875</v>
      </c>
      <c r="AD965" s="870">
        <v>0</v>
      </c>
      <c r="AE965" s="870">
        <v>0</v>
      </c>
    </row>
    <row r="966" spans="1:31">
      <c r="A966" s="870" t="s">
        <v>1852</v>
      </c>
      <c r="B966" s="870">
        <v>14</v>
      </c>
      <c r="C966" s="870">
        <v>1410</v>
      </c>
      <c r="D966" s="870">
        <v>141025</v>
      </c>
      <c r="E966" s="870">
        <v>1410259207</v>
      </c>
      <c r="F966" s="870" t="s">
        <v>754</v>
      </c>
      <c r="G966" s="870">
        <v>221562000</v>
      </c>
      <c r="H966" s="870">
        <v>0</v>
      </c>
      <c r="I966" s="870">
        <v>221562000</v>
      </c>
      <c r="J966" s="870">
        <v>0</v>
      </c>
      <c r="K966" s="870">
        <v>0</v>
      </c>
      <c r="L966" s="870">
        <v>0</v>
      </c>
      <c r="M966" s="870">
        <v>0</v>
      </c>
      <c r="N966" s="870">
        <v>0</v>
      </c>
      <c r="O966" s="870">
        <v>0</v>
      </c>
      <c r="P966" s="870">
        <v>0</v>
      </c>
      <c r="Q966" s="870">
        <v>0</v>
      </c>
      <c r="R966" s="870">
        <v>0</v>
      </c>
      <c r="S966" s="870">
        <v>0</v>
      </c>
      <c r="T966" s="870">
        <v>0</v>
      </c>
      <c r="U966" s="870">
        <v>0</v>
      </c>
      <c r="V966" s="870">
        <v>0</v>
      </c>
      <c r="W966" s="870">
        <v>0</v>
      </c>
      <c r="X966" s="870">
        <v>0</v>
      </c>
      <c r="Y966" s="870">
        <v>0</v>
      </c>
      <c r="Z966" s="870">
        <v>0</v>
      </c>
      <c r="AA966" s="870">
        <v>0</v>
      </c>
      <c r="AB966" s="870">
        <v>0</v>
      </c>
      <c r="AC966" s="870">
        <v>0</v>
      </c>
      <c r="AD966" s="870">
        <v>0</v>
      </c>
      <c r="AE966" s="870">
        <v>0</v>
      </c>
    </row>
    <row r="967" spans="1:31">
      <c r="A967" s="870" t="s">
        <v>1852</v>
      </c>
      <c r="B967" s="870">
        <v>14</v>
      </c>
      <c r="C967" s="870">
        <v>1410</v>
      </c>
      <c r="D967" s="870">
        <v>141025</v>
      </c>
      <c r="E967" s="870">
        <v>1410259208</v>
      </c>
      <c r="F967" s="870" t="s">
        <v>755</v>
      </c>
      <c r="G967" s="870">
        <v>2557515978</v>
      </c>
      <c r="H967" s="870">
        <v>0</v>
      </c>
      <c r="I967" s="870">
        <v>2557515977.5999999</v>
      </c>
      <c r="J967" s="870">
        <v>-0.40000009536743164</v>
      </c>
      <c r="K967" s="870">
        <v>0</v>
      </c>
      <c r="L967" s="870">
        <v>0</v>
      </c>
      <c r="M967" s="870">
        <v>-0.40000009536743164</v>
      </c>
      <c r="N967" s="870">
        <v>0</v>
      </c>
      <c r="O967" s="870">
        <v>-0.40000009536743164</v>
      </c>
      <c r="P967" s="870">
        <v>-0.14800003528594971</v>
      </c>
      <c r="Q967" s="870">
        <v>0</v>
      </c>
      <c r="R967" s="870">
        <v>0</v>
      </c>
      <c r="S967" s="870">
        <v>0</v>
      </c>
      <c r="T967" s="870">
        <v>0</v>
      </c>
      <c r="U967" s="870">
        <v>0</v>
      </c>
      <c r="V967" s="870">
        <v>0</v>
      </c>
      <c r="W967" s="870">
        <v>0</v>
      </c>
      <c r="X967" s="870">
        <v>-0.14800003528594971</v>
      </c>
      <c r="Y967" s="870">
        <v>0.37</v>
      </c>
      <c r="Z967" s="870">
        <v>0</v>
      </c>
      <c r="AA967" s="870">
        <v>-0.14800003528594971</v>
      </c>
      <c r="AB967" s="870">
        <v>0</v>
      </c>
      <c r="AC967" s="870">
        <v>-0.14800003528594971</v>
      </c>
      <c r="AD967" s="870">
        <v>0</v>
      </c>
      <c r="AE967" s="870">
        <v>0</v>
      </c>
    </row>
    <row r="968" spans="1:31">
      <c r="A968" s="870" t="s">
        <v>1891</v>
      </c>
      <c r="B968" s="870">
        <v>14</v>
      </c>
      <c r="C968" s="870">
        <v>1410</v>
      </c>
      <c r="D968" s="870">
        <v>141025</v>
      </c>
      <c r="E968" s="870">
        <v>1410259231</v>
      </c>
      <c r="F968" s="870" t="s">
        <v>4534</v>
      </c>
      <c r="G968" s="870">
        <v>0</v>
      </c>
      <c r="H968" s="870">
        <v>0</v>
      </c>
      <c r="I968" s="870">
        <v>0</v>
      </c>
      <c r="J968" s="870">
        <v>0</v>
      </c>
      <c r="K968" s="870">
        <v>0</v>
      </c>
      <c r="L968" s="870">
        <v>0</v>
      </c>
      <c r="M968" s="870">
        <v>0</v>
      </c>
      <c r="N968" s="870">
        <v>0</v>
      </c>
      <c r="O968" s="870">
        <v>0</v>
      </c>
      <c r="P968" s="870">
        <v>0</v>
      </c>
      <c r="Q968" s="870">
        <v>0</v>
      </c>
      <c r="R968" s="870">
        <v>0</v>
      </c>
      <c r="S968" s="870">
        <v>0</v>
      </c>
      <c r="T968" s="870">
        <v>0</v>
      </c>
      <c r="U968" s="870">
        <v>0</v>
      </c>
      <c r="V968" s="870">
        <v>0</v>
      </c>
      <c r="W968" s="870">
        <v>0</v>
      </c>
      <c r="X968" s="870">
        <v>0</v>
      </c>
      <c r="Y968" s="870">
        <v>0</v>
      </c>
      <c r="Z968" s="870">
        <v>0</v>
      </c>
      <c r="AA968" s="870">
        <v>0</v>
      </c>
      <c r="AB968" s="870">
        <v>0</v>
      </c>
      <c r="AC968" s="870">
        <v>0</v>
      </c>
      <c r="AD968" s="870">
        <v>0</v>
      </c>
      <c r="AE968" s="870">
        <v>0</v>
      </c>
    </row>
    <row r="969" spans="1:31">
      <c r="A969" s="870" t="s">
        <v>1852</v>
      </c>
      <c r="B969" s="870">
        <v>14</v>
      </c>
      <c r="C969" s="870">
        <v>1410</v>
      </c>
      <c r="D969" s="870">
        <v>141025</v>
      </c>
      <c r="E969" s="870">
        <v>1410259404</v>
      </c>
      <c r="F969" s="870" t="s">
        <v>3393</v>
      </c>
      <c r="G969" s="870">
        <v>210531181</v>
      </c>
      <c r="H969" s="870">
        <v>0</v>
      </c>
      <c r="I969" s="870">
        <v>210531181</v>
      </c>
      <c r="J969" s="870">
        <v>0</v>
      </c>
      <c r="K969" s="870">
        <v>0</v>
      </c>
      <c r="L969" s="870">
        <v>0</v>
      </c>
      <c r="M969" s="870">
        <v>0</v>
      </c>
      <c r="N969" s="870">
        <v>0</v>
      </c>
      <c r="O969" s="870">
        <v>0</v>
      </c>
      <c r="P969" s="870">
        <v>0</v>
      </c>
      <c r="Q969" s="870">
        <v>0</v>
      </c>
      <c r="R969" s="870">
        <v>0</v>
      </c>
      <c r="S969" s="870">
        <v>0</v>
      </c>
      <c r="T969" s="870">
        <v>0</v>
      </c>
      <c r="U969" s="870">
        <v>0</v>
      </c>
      <c r="V969" s="870">
        <v>0</v>
      </c>
      <c r="W969" s="870">
        <v>0</v>
      </c>
      <c r="X969" s="870">
        <v>0</v>
      </c>
      <c r="Y969" s="870">
        <v>0</v>
      </c>
      <c r="Z969" s="870">
        <v>0</v>
      </c>
      <c r="AA969" s="870">
        <v>0</v>
      </c>
      <c r="AB969" s="870">
        <v>0</v>
      </c>
      <c r="AC969" s="870">
        <v>0</v>
      </c>
      <c r="AD969" s="870">
        <v>0</v>
      </c>
      <c r="AE969" s="870">
        <v>0</v>
      </c>
    </row>
    <row r="970" spans="1:31">
      <c r="A970" s="870" t="s">
        <v>1852</v>
      </c>
      <c r="B970" s="870">
        <v>14</v>
      </c>
      <c r="C970" s="870">
        <v>1410</v>
      </c>
      <c r="D970" s="870">
        <v>141025</v>
      </c>
      <c r="E970" s="870">
        <v>1410259406</v>
      </c>
      <c r="F970" s="870" t="s">
        <v>3394</v>
      </c>
      <c r="G970" s="870">
        <v>294521588</v>
      </c>
      <c r="H970" s="870">
        <v>0</v>
      </c>
      <c r="I970" s="870">
        <v>294521588</v>
      </c>
      <c r="J970" s="870">
        <v>0</v>
      </c>
      <c r="K970" s="870">
        <v>0</v>
      </c>
      <c r="L970" s="870">
        <v>0</v>
      </c>
      <c r="M970" s="870">
        <v>0</v>
      </c>
      <c r="N970" s="870">
        <v>0</v>
      </c>
      <c r="O970" s="870">
        <v>0</v>
      </c>
      <c r="P970" s="870">
        <v>0</v>
      </c>
      <c r="Q970" s="870">
        <v>0</v>
      </c>
      <c r="R970" s="870">
        <v>0</v>
      </c>
      <c r="S970" s="870">
        <v>0</v>
      </c>
      <c r="T970" s="870">
        <v>0</v>
      </c>
      <c r="U970" s="870">
        <v>0</v>
      </c>
      <c r="V970" s="870">
        <v>0</v>
      </c>
      <c r="W970" s="870">
        <v>0</v>
      </c>
      <c r="X970" s="870">
        <v>0</v>
      </c>
      <c r="Y970" s="870">
        <v>0</v>
      </c>
      <c r="Z970" s="870">
        <v>0</v>
      </c>
      <c r="AA970" s="870">
        <v>0</v>
      </c>
      <c r="AB970" s="870">
        <v>0</v>
      </c>
      <c r="AC970" s="870">
        <v>0</v>
      </c>
      <c r="AD970" s="870">
        <v>0</v>
      </c>
      <c r="AE970" s="870">
        <v>0</v>
      </c>
    </row>
    <row r="971" spans="1:31">
      <c r="A971" s="870" t="s">
        <v>1852</v>
      </c>
      <c r="B971" s="870">
        <v>14</v>
      </c>
      <c r="C971" s="870">
        <v>1410</v>
      </c>
      <c r="D971" s="870">
        <v>141025</v>
      </c>
      <c r="E971" s="870">
        <v>1410259410</v>
      </c>
      <c r="F971" s="870" t="s">
        <v>3395</v>
      </c>
      <c r="G971" s="870">
        <v>-10722418</v>
      </c>
      <c r="H971" s="870">
        <v>0</v>
      </c>
      <c r="I971" s="870">
        <v>-10722418</v>
      </c>
      <c r="J971" s="870">
        <v>0</v>
      </c>
      <c r="K971" s="870">
        <v>0</v>
      </c>
      <c r="L971" s="870">
        <v>0</v>
      </c>
      <c r="M971" s="870">
        <v>0</v>
      </c>
      <c r="N971" s="870">
        <v>0</v>
      </c>
      <c r="O971" s="870">
        <v>0</v>
      </c>
      <c r="P971" s="870">
        <v>0</v>
      </c>
      <c r="Q971" s="870">
        <v>0</v>
      </c>
      <c r="R971" s="870">
        <v>0</v>
      </c>
      <c r="S971" s="870">
        <v>0</v>
      </c>
      <c r="T971" s="870">
        <v>0</v>
      </c>
      <c r="U971" s="870">
        <v>0</v>
      </c>
      <c r="V971" s="870">
        <v>0</v>
      </c>
      <c r="W971" s="870">
        <v>0</v>
      </c>
      <c r="X971" s="870">
        <v>0</v>
      </c>
      <c r="Y971" s="870">
        <v>0</v>
      </c>
      <c r="Z971" s="870">
        <v>0</v>
      </c>
      <c r="AA971" s="870">
        <v>0</v>
      </c>
      <c r="AB971" s="870">
        <v>0</v>
      </c>
      <c r="AC971" s="870">
        <v>0</v>
      </c>
      <c r="AD971" s="870">
        <v>0</v>
      </c>
      <c r="AE971" s="870">
        <v>0</v>
      </c>
    </row>
    <row r="972" spans="1:31">
      <c r="A972" s="870" t="s">
        <v>1852</v>
      </c>
      <c r="B972" s="870">
        <v>14</v>
      </c>
      <c r="C972" s="870">
        <v>1410</v>
      </c>
      <c r="D972" s="870">
        <v>141025</v>
      </c>
      <c r="E972" s="870">
        <v>1410259414</v>
      </c>
      <c r="F972" s="870" t="s">
        <v>3395</v>
      </c>
      <c r="G972" s="870">
        <v>10722418</v>
      </c>
      <c r="H972" s="870">
        <v>0</v>
      </c>
      <c r="I972" s="870">
        <v>10722418</v>
      </c>
      <c r="J972" s="870">
        <v>0</v>
      </c>
      <c r="K972" s="870">
        <v>0</v>
      </c>
      <c r="L972" s="870">
        <v>0</v>
      </c>
      <c r="M972" s="870">
        <v>0</v>
      </c>
      <c r="N972" s="870">
        <v>0</v>
      </c>
      <c r="O972" s="870">
        <v>0</v>
      </c>
      <c r="P972" s="870">
        <v>0</v>
      </c>
      <c r="Q972" s="870">
        <v>0</v>
      </c>
      <c r="R972" s="870">
        <v>0</v>
      </c>
      <c r="S972" s="870">
        <v>0</v>
      </c>
      <c r="T972" s="870">
        <v>0</v>
      </c>
      <c r="U972" s="870">
        <v>0</v>
      </c>
      <c r="V972" s="870">
        <v>0</v>
      </c>
      <c r="W972" s="870">
        <v>0</v>
      </c>
      <c r="X972" s="870">
        <v>0</v>
      </c>
      <c r="Y972" s="870">
        <v>0</v>
      </c>
      <c r="Z972" s="870">
        <v>0</v>
      </c>
      <c r="AA972" s="870">
        <v>0</v>
      </c>
      <c r="AB972" s="870">
        <v>0</v>
      </c>
      <c r="AC972" s="870">
        <v>0</v>
      </c>
      <c r="AD972" s="870">
        <v>0</v>
      </c>
      <c r="AE972" s="870">
        <v>0</v>
      </c>
    </row>
    <row r="973" spans="1:31">
      <c r="A973" s="870" t="s">
        <v>1891</v>
      </c>
      <c r="B973" s="870">
        <v>14</v>
      </c>
      <c r="C973" s="870">
        <v>1410</v>
      </c>
      <c r="D973" s="870">
        <v>141025</v>
      </c>
      <c r="E973" s="870">
        <v>1410259504</v>
      </c>
      <c r="F973" s="870" t="s">
        <v>1914</v>
      </c>
      <c r="G973" s="870">
        <v>0</v>
      </c>
      <c r="H973" s="870">
        <v>0</v>
      </c>
      <c r="I973" s="870">
        <v>0</v>
      </c>
      <c r="J973" s="870">
        <v>0</v>
      </c>
      <c r="K973" s="870">
        <v>0</v>
      </c>
      <c r="L973" s="870">
        <v>0</v>
      </c>
      <c r="M973" s="870">
        <v>0</v>
      </c>
      <c r="N973" s="870">
        <v>0</v>
      </c>
      <c r="O973" s="870">
        <v>0</v>
      </c>
      <c r="P973" s="870">
        <v>0</v>
      </c>
      <c r="Q973" s="870">
        <v>0</v>
      </c>
      <c r="R973" s="870">
        <v>0</v>
      </c>
      <c r="S973" s="870">
        <v>0</v>
      </c>
      <c r="T973" s="870">
        <v>0</v>
      </c>
      <c r="U973" s="870">
        <v>0</v>
      </c>
      <c r="V973" s="870">
        <v>0</v>
      </c>
      <c r="W973" s="870">
        <v>0</v>
      </c>
      <c r="X973" s="870">
        <v>0</v>
      </c>
      <c r="Y973" s="870">
        <v>0</v>
      </c>
      <c r="Z973" s="870">
        <v>0</v>
      </c>
      <c r="AA973" s="870">
        <v>0</v>
      </c>
      <c r="AB973" s="870">
        <v>0</v>
      </c>
      <c r="AC973" s="870">
        <v>0</v>
      </c>
      <c r="AD973" s="870">
        <v>0</v>
      </c>
      <c r="AE973" s="870">
        <v>0</v>
      </c>
    </row>
    <row r="974" spans="1:31">
      <c r="A974" s="870" t="s">
        <v>1891</v>
      </c>
      <c r="B974" s="870">
        <v>14</v>
      </c>
      <c r="C974" s="870">
        <v>1410</v>
      </c>
      <c r="D974" s="870">
        <v>141025</v>
      </c>
      <c r="E974" s="870">
        <v>1410259505</v>
      </c>
      <c r="F974" s="870" t="s">
        <v>1915</v>
      </c>
      <c r="G974" s="870">
        <v>0</v>
      </c>
      <c r="H974" s="870">
        <v>0</v>
      </c>
      <c r="I974" s="870">
        <v>0</v>
      </c>
      <c r="J974" s="870">
        <v>0</v>
      </c>
      <c r="K974" s="870">
        <v>0</v>
      </c>
      <c r="L974" s="870">
        <v>0</v>
      </c>
      <c r="M974" s="870">
        <v>0</v>
      </c>
      <c r="N974" s="870">
        <v>0</v>
      </c>
      <c r="O974" s="870">
        <v>0</v>
      </c>
      <c r="P974" s="870">
        <v>0</v>
      </c>
      <c r="Q974" s="870">
        <v>0</v>
      </c>
      <c r="R974" s="870">
        <v>0</v>
      </c>
      <c r="S974" s="870">
        <v>0</v>
      </c>
      <c r="T974" s="870">
        <v>0</v>
      </c>
      <c r="U974" s="870">
        <v>0</v>
      </c>
      <c r="V974" s="870">
        <v>0</v>
      </c>
      <c r="W974" s="870">
        <v>0</v>
      </c>
      <c r="X974" s="870">
        <v>0</v>
      </c>
      <c r="Y974" s="870">
        <v>0</v>
      </c>
      <c r="Z974" s="870">
        <v>0</v>
      </c>
      <c r="AA974" s="870">
        <v>0</v>
      </c>
      <c r="AB974" s="870">
        <v>0</v>
      </c>
      <c r="AC974" s="870">
        <v>0</v>
      </c>
      <c r="AD974" s="870">
        <v>0</v>
      </c>
      <c r="AE974" s="870">
        <v>0</v>
      </c>
    </row>
    <row r="975" spans="1:31">
      <c r="A975" s="870" t="s">
        <v>1852</v>
      </c>
      <c r="B975" s="870">
        <v>14</v>
      </c>
      <c r="C975" s="870">
        <v>1410</v>
      </c>
      <c r="D975" s="870">
        <v>141025</v>
      </c>
      <c r="E975" s="870">
        <v>1410259542</v>
      </c>
      <c r="F975" s="870" t="s">
        <v>4109</v>
      </c>
      <c r="G975" s="870">
        <v>0</v>
      </c>
      <c r="H975" s="870">
        <v>0</v>
      </c>
      <c r="I975" s="870">
        <v>0</v>
      </c>
      <c r="J975" s="870">
        <v>0</v>
      </c>
      <c r="K975" s="870">
        <v>0</v>
      </c>
      <c r="L975" s="870">
        <v>0</v>
      </c>
      <c r="M975" s="870">
        <v>0</v>
      </c>
      <c r="N975" s="870">
        <v>0</v>
      </c>
      <c r="O975" s="870">
        <v>0</v>
      </c>
      <c r="P975" s="870">
        <v>0</v>
      </c>
      <c r="Q975" s="870">
        <v>0</v>
      </c>
      <c r="R975" s="870">
        <v>0</v>
      </c>
      <c r="S975" s="870">
        <v>0</v>
      </c>
      <c r="T975" s="870">
        <v>0</v>
      </c>
      <c r="U975" s="870">
        <v>0</v>
      </c>
      <c r="V975" s="870">
        <v>0</v>
      </c>
      <c r="W975" s="870">
        <v>0</v>
      </c>
      <c r="X975" s="870">
        <v>0</v>
      </c>
      <c r="Y975" s="870">
        <v>0</v>
      </c>
      <c r="Z975" s="870">
        <v>0</v>
      </c>
      <c r="AA975" s="870">
        <v>0</v>
      </c>
      <c r="AB975" s="870">
        <v>0</v>
      </c>
      <c r="AC975" s="870">
        <v>0</v>
      </c>
      <c r="AD975" s="870">
        <v>0</v>
      </c>
      <c r="AE975" s="870">
        <v>0</v>
      </c>
    </row>
    <row r="976" spans="1:31">
      <c r="A976" s="870" t="s">
        <v>1852</v>
      </c>
      <c r="B976" s="870">
        <v>14</v>
      </c>
      <c r="C976" s="870">
        <v>1410</v>
      </c>
      <c r="D976" s="870">
        <v>141025</v>
      </c>
      <c r="E976" s="870">
        <v>1410259601</v>
      </c>
      <c r="F976" s="870" t="s">
        <v>749</v>
      </c>
      <c r="G976" s="870">
        <v>1612987498</v>
      </c>
      <c r="H976" s="870">
        <v>0</v>
      </c>
      <c r="I976" s="870">
        <v>1612987498.26</v>
      </c>
      <c r="J976" s="870">
        <v>0.25999999046325684</v>
      </c>
      <c r="K976" s="870">
        <v>0</v>
      </c>
      <c r="L976" s="870">
        <v>0.25999999046325684</v>
      </c>
      <c r="M976" s="870">
        <v>0</v>
      </c>
      <c r="N976" s="870">
        <v>0</v>
      </c>
      <c r="O976" s="870">
        <v>0.25999999046325684</v>
      </c>
      <c r="P976" s="870">
        <v>9.6199996471405022E-2</v>
      </c>
      <c r="Q976" s="870">
        <v>0</v>
      </c>
      <c r="R976" s="870">
        <v>0</v>
      </c>
      <c r="S976" s="870">
        <v>0</v>
      </c>
      <c r="T976" s="870">
        <v>0</v>
      </c>
      <c r="U976" s="870">
        <v>0</v>
      </c>
      <c r="V976" s="870">
        <v>0</v>
      </c>
      <c r="W976" s="870">
        <v>0</v>
      </c>
      <c r="X976" s="870">
        <v>9.6199996471405022E-2</v>
      </c>
      <c r="Y976" s="870">
        <v>0.37</v>
      </c>
      <c r="Z976" s="870">
        <v>9.6199996471405022E-2</v>
      </c>
      <c r="AA976" s="870">
        <v>0</v>
      </c>
      <c r="AB976" s="870">
        <v>9.6199996471405022E-2</v>
      </c>
      <c r="AC976" s="870">
        <v>0</v>
      </c>
      <c r="AD976" s="870">
        <v>0</v>
      </c>
      <c r="AE976" s="870">
        <v>0</v>
      </c>
    </row>
    <row r="977" spans="1:31">
      <c r="A977" s="870" t="s">
        <v>1891</v>
      </c>
      <c r="B977" s="870">
        <v>14</v>
      </c>
      <c r="C977" s="870">
        <v>1410</v>
      </c>
      <c r="D977" s="870">
        <v>141025</v>
      </c>
      <c r="E977" s="870">
        <v>1410259602</v>
      </c>
      <c r="F977" s="870" t="s">
        <v>756</v>
      </c>
      <c r="G977" s="870">
        <v>184567693</v>
      </c>
      <c r="H977" s="870">
        <v>0</v>
      </c>
      <c r="I977" s="870">
        <v>184567693.31</v>
      </c>
      <c r="J977" s="870">
        <v>0.31000000238418579</v>
      </c>
      <c r="K977" s="870">
        <v>0</v>
      </c>
      <c r="L977" s="870">
        <v>0.31000000238418579</v>
      </c>
      <c r="M977" s="870">
        <v>0</v>
      </c>
      <c r="N977" s="870">
        <v>0</v>
      </c>
      <c r="O977" s="870">
        <v>0.31000000238418579</v>
      </c>
      <c r="P977" s="870">
        <v>0.11470000088214874</v>
      </c>
      <c r="Q977" s="870">
        <v>0</v>
      </c>
      <c r="R977" s="870">
        <v>0</v>
      </c>
      <c r="S977" s="870">
        <v>0</v>
      </c>
      <c r="T977" s="870">
        <v>0</v>
      </c>
      <c r="U977" s="870">
        <v>0</v>
      </c>
      <c r="V977" s="870">
        <v>0</v>
      </c>
      <c r="W977" s="870">
        <v>0</v>
      </c>
      <c r="X977" s="870">
        <v>0.11470000088214874</v>
      </c>
      <c r="Y977" s="870">
        <v>0.37</v>
      </c>
      <c r="Z977" s="870">
        <v>0.11470000088214874</v>
      </c>
      <c r="AA977" s="870">
        <v>0</v>
      </c>
      <c r="AB977" s="870">
        <v>0.11470000088214874</v>
      </c>
      <c r="AC977" s="870">
        <v>0</v>
      </c>
      <c r="AD977" s="870">
        <v>0</v>
      </c>
      <c r="AE977" s="870">
        <v>0</v>
      </c>
    </row>
    <row r="978" spans="1:31">
      <c r="A978" s="870" t="s">
        <v>1852</v>
      </c>
      <c r="B978" s="870">
        <v>14</v>
      </c>
      <c r="C978" s="870">
        <v>1410</v>
      </c>
      <c r="D978" s="870">
        <v>141025</v>
      </c>
      <c r="E978" s="870">
        <v>1410259603</v>
      </c>
      <c r="F978" s="870" t="s">
        <v>750</v>
      </c>
      <c r="G978" s="870">
        <v>1147530599</v>
      </c>
      <c r="H978" s="870">
        <v>0</v>
      </c>
      <c r="I978" s="870">
        <v>1147530598.8399999</v>
      </c>
      <c r="J978" s="870">
        <v>-0.16000008583068848</v>
      </c>
      <c r="K978" s="870">
        <v>0</v>
      </c>
      <c r="L978" s="870">
        <v>0</v>
      </c>
      <c r="M978" s="870">
        <v>-0.16000008583068848</v>
      </c>
      <c r="N978" s="870">
        <v>0</v>
      </c>
      <c r="O978" s="870">
        <v>-0.16000008583068848</v>
      </c>
      <c r="P978" s="870">
        <v>-5.9200031757354735E-2</v>
      </c>
      <c r="Q978" s="870">
        <v>0</v>
      </c>
      <c r="R978" s="870">
        <v>0</v>
      </c>
      <c r="S978" s="870">
        <v>0</v>
      </c>
      <c r="T978" s="870">
        <v>0</v>
      </c>
      <c r="U978" s="870">
        <v>0</v>
      </c>
      <c r="V978" s="870">
        <v>0</v>
      </c>
      <c r="W978" s="870">
        <v>0</v>
      </c>
      <c r="X978" s="870">
        <v>-5.9200031757354735E-2</v>
      </c>
      <c r="Y978" s="870">
        <v>0.37</v>
      </c>
      <c r="Z978" s="870">
        <v>0</v>
      </c>
      <c r="AA978" s="870">
        <v>-5.9200031757354735E-2</v>
      </c>
      <c r="AB978" s="870">
        <v>0</v>
      </c>
      <c r="AC978" s="870">
        <v>-5.9200031757354735E-2</v>
      </c>
      <c r="AD978" s="870">
        <v>0</v>
      </c>
      <c r="AE978" s="870">
        <v>0</v>
      </c>
    </row>
    <row r="979" spans="1:31">
      <c r="A979" s="870" t="s">
        <v>1891</v>
      </c>
      <c r="B979" s="870">
        <v>14</v>
      </c>
      <c r="C979" s="870">
        <v>1410</v>
      </c>
      <c r="D979" s="870">
        <v>141025</v>
      </c>
      <c r="E979" s="870">
        <v>1410259701</v>
      </c>
      <c r="F979" s="870" t="s">
        <v>757</v>
      </c>
      <c r="G979" s="870">
        <v>58706327480</v>
      </c>
      <c r="H979" s="870">
        <v>0</v>
      </c>
      <c r="I979" s="870">
        <v>58706327479.919998</v>
      </c>
      <c r="J979" s="870">
        <v>-8.00018310546875E-2</v>
      </c>
      <c r="K979" s="870">
        <v>0</v>
      </c>
      <c r="L979" s="870">
        <v>0</v>
      </c>
      <c r="M979" s="870">
        <v>-8.00018310546875E-2</v>
      </c>
      <c r="N979" s="870">
        <v>0</v>
      </c>
      <c r="O979" s="870">
        <v>-8.00018310546875E-2</v>
      </c>
      <c r="P979" s="870">
        <v>-2.9600677490234376E-2</v>
      </c>
      <c r="Q979" s="870">
        <v>0</v>
      </c>
      <c r="R979" s="870">
        <v>0</v>
      </c>
      <c r="S979" s="870">
        <v>0</v>
      </c>
      <c r="T979" s="870">
        <v>0</v>
      </c>
      <c r="U979" s="870">
        <v>0</v>
      </c>
      <c r="V979" s="870">
        <v>0</v>
      </c>
      <c r="W979" s="870">
        <v>0</v>
      </c>
      <c r="X979" s="870">
        <v>-2.9600677490234376E-2</v>
      </c>
      <c r="Y979" s="870">
        <v>0.37</v>
      </c>
      <c r="Z979" s="870">
        <v>0</v>
      </c>
      <c r="AA979" s="870">
        <v>-2.9600677490234376E-2</v>
      </c>
      <c r="AB979" s="870">
        <v>0</v>
      </c>
      <c r="AC979" s="870">
        <v>-2.9600677490234376E-2</v>
      </c>
      <c r="AD979" s="870">
        <v>0</v>
      </c>
      <c r="AE979" s="870">
        <v>0</v>
      </c>
    </row>
    <row r="980" spans="1:31">
      <c r="A980" s="870" t="s">
        <v>1891</v>
      </c>
      <c r="B980" s="870">
        <v>14</v>
      </c>
      <c r="C980" s="870">
        <v>1410</v>
      </c>
      <c r="D980" s="870">
        <v>141025</v>
      </c>
      <c r="E980" s="870">
        <v>1410259702</v>
      </c>
      <c r="F980" s="870" t="s">
        <v>758</v>
      </c>
      <c r="G980" s="870">
        <v>26862697215</v>
      </c>
      <c r="H980" s="870">
        <v>0</v>
      </c>
      <c r="I980" s="870">
        <v>26862697214.849998</v>
      </c>
      <c r="J980" s="870">
        <v>-0.15000152587890625</v>
      </c>
      <c r="K980" s="870">
        <v>0</v>
      </c>
      <c r="L980" s="870">
        <v>0</v>
      </c>
      <c r="M980" s="870">
        <v>-0.15000152587890625</v>
      </c>
      <c r="N980" s="870">
        <v>0</v>
      </c>
      <c r="O980" s="870">
        <v>-0.15000152587890625</v>
      </c>
      <c r="P980" s="870">
        <v>-5.550056457519531E-2</v>
      </c>
      <c r="Q980" s="870">
        <v>0</v>
      </c>
      <c r="R980" s="870">
        <v>0</v>
      </c>
      <c r="S980" s="870">
        <v>0</v>
      </c>
      <c r="T980" s="870">
        <v>0</v>
      </c>
      <c r="U980" s="870">
        <v>0</v>
      </c>
      <c r="V980" s="870">
        <v>0</v>
      </c>
      <c r="W980" s="870">
        <v>0</v>
      </c>
      <c r="X980" s="870">
        <v>-5.550056457519531E-2</v>
      </c>
      <c r="Y980" s="870">
        <v>0.37</v>
      </c>
      <c r="Z980" s="870">
        <v>0</v>
      </c>
      <c r="AA980" s="870">
        <v>-5.550056457519531E-2</v>
      </c>
      <c r="AB980" s="870">
        <v>0</v>
      </c>
      <c r="AC980" s="870">
        <v>-5.550056457519531E-2</v>
      </c>
      <c r="AD980" s="870">
        <v>0</v>
      </c>
      <c r="AE980" s="870">
        <v>0</v>
      </c>
    </row>
    <row r="981" spans="1:31">
      <c r="A981" s="870" t="s">
        <v>1891</v>
      </c>
      <c r="B981" s="870">
        <v>14</v>
      </c>
      <c r="C981" s="870">
        <v>1410</v>
      </c>
      <c r="D981" s="870">
        <v>141025</v>
      </c>
      <c r="E981" s="870">
        <v>1410259703</v>
      </c>
      <c r="F981" s="870" t="s">
        <v>759</v>
      </c>
      <c r="G981" s="870">
        <v>148072872</v>
      </c>
      <c r="H981" s="870">
        <v>0</v>
      </c>
      <c r="I981" s="870">
        <v>148072872</v>
      </c>
      <c r="J981" s="870">
        <v>0</v>
      </c>
      <c r="K981" s="870">
        <v>0</v>
      </c>
      <c r="L981" s="870">
        <v>0</v>
      </c>
      <c r="M981" s="870">
        <v>0</v>
      </c>
      <c r="N981" s="870">
        <v>0</v>
      </c>
      <c r="O981" s="870">
        <v>0</v>
      </c>
      <c r="P981" s="870">
        <v>0</v>
      </c>
      <c r="Q981" s="870">
        <v>0</v>
      </c>
      <c r="R981" s="870">
        <v>0</v>
      </c>
      <c r="S981" s="870">
        <v>0</v>
      </c>
      <c r="T981" s="870">
        <v>0</v>
      </c>
      <c r="U981" s="870">
        <v>0</v>
      </c>
      <c r="V981" s="870">
        <v>0</v>
      </c>
      <c r="W981" s="870">
        <v>0</v>
      </c>
      <c r="X981" s="870">
        <v>0</v>
      </c>
      <c r="Y981" s="870">
        <v>0</v>
      </c>
      <c r="Z981" s="870">
        <v>0</v>
      </c>
      <c r="AA981" s="870">
        <v>0</v>
      </c>
      <c r="AB981" s="870">
        <v>0</v>
      </c>
      <c r="AC981" s="870">
        <v>0</v>
      </c>
      <c r="AD981" s="870">
        <v>0</v>
      </c>
      <c r="AE981" s="870">
        <v>0</v>
      </c>
    </row>
    <row r="982" spans="1:31">
      <c r="A982" s="870" t="s">
        <v>1891</v>
      </c>
      <c r="B982" s="870">
        <v>14</v>
      </c>
      <c r="C982" s="870">
        <v>1410</v>
      </c>
      <c r="D982" s="870">
        <v>141025</v>
      </c>
      <c r="E982" s="870">
        <v>1410259704</v>
      </c>
      <c r="F982" s="870" t="s">
        <v>760</v>
      </c>
      <c r="G982" s="870">
        <v>1956804674</v>
      </c>
      <c r="H982" s="870">
        <v>0</v>
      </c>
      <c r="I982" s="870">
        <v>1956804674.27</v>
      </c>
      <c r="J982" s="870">
        <v>0.26999998092651367</v>
      </c>
      <c r="K982" s="870">
        <v>0</v>
      </c>
      <c r="L982" s="870">
        <v>0.26999998092651367</v>
      </c>
      <c r="M982" s="870">
        <v>0</v>
      </c>
      <c r="N982" s="870">
        <v>0</v>
      </c>
      <c r="O982" s="870">
        <v>0.26999998092651367</v>
      </c>
      <c r="P982" s="870">
        <v>9.9899992942810059E-2</v>
      </c>
      <c r="Q982" s="870">
        <v>0</v>
      </c>
      <c r="R982" s="870">
        <v>0</v>
      </c>
      <c r="S982" s="870">
        <v>0</v>
      </c>
      <c r="T982" s="870">
        <v>0</v>
      </c>
      <c r="U982" s="870">
        <v>0</v>
      </c>
      <c r="V982" s="870">
        <v>0</v>
      </c>
      <c r="W982" s="870">
        <v>0</v>
      </c>
      <c r="X982" s="870">
        <v>9.9899992942810059E-2</v>
      </c>
      <c r="Y982" s="870">
        <v>0.37</v>
      </c>
      <c r="Z982" s="870">
        <v>9.9899992942810059E-2</v>
      </c>
      <c r="AA982" s="870">
        <v>0</v>
      </c>
      <c r="AB982" s="870">
        <v>9.9899992942810059E-2</v>
      </c>
      <c r="AC982" s="870">
        <v>0</v>
      </c>
      <c r="AD982" s="870">
        <v>0</v>
      </c>
      <c r="AE982" s="870">
        <v>0</v>
      </c>
    </row>
    <row r="983" spans="1:31">
      <c r="A983" s="870" t="s">
        <v>1891</v>
      </c>
      <c r="B983" s="870">
        <v>14</v>
      </c>
      <c r="C983" s="870">
        <v>1410</v>
      </c>
      <c r="D983" s="870">
        <v>141025</v>
      </c>
      <c r="E983" s="870">
        <v>1410259705</v>
      </c>
      <c r="F983" s="870" t="s">
        <v>761</v>
      </c>
      <c r="G983" s="870">
        <v>21116316910</v>
      </c>
      <c r="H983" s="870">
        <v>0</v>
      </c>
      <c r="I983" s="870">
        <v>21090939387</v>
      </c>
      <c r="J983" s="870">
        <v>-25377523</v>
      </c>
      <c r="K983" s="870">
        <v>0</v>
      </c>
      <c r="L983" s="870">
        <v>0</v>
      </c>
      <c r="M983" s="870">
        <v>-25377523</v>
      </c>
      <c r="N983" s="870">
        <v>0</v>
      </c>
      <c r="O983" s="870">
        <v>-25377523</v>
      </c>
      <c r="P983" s="870">
        <v>-9389683.5099999998</v>
      </c>
      <c r="Q983" s="870">
        <v>0</v>
      </c>
      <c r="R983" s="870">
        <v>0</v>
      </c>
      <c r="S983" s="870">
        <v>0</v>
      </c>
      <c r="T983" s="870">
        <v>0</v>
      </c>
      <c r="U983" s="870">
        <v>0</v>
      </c>
      <c r="V983" s="870">
        <v>0</v>
      </c>
      <c r="W983" s="870">
        <v>0</v>
      </c>
      <c r="X983" s="870">
        <v>-9389683.5099999998</v>
      </c>
      <c r="Y983" s="870">
        <v>0.37</v>
      </c>
      <c r="Z983" s="870">
        <v>0</v>
      </c>
      <c r="AA983" s="870">
        <v>-9389683.5099999998</v>
      </c>
      <c r="AB983" s="870">
        <v>0</v>
      </c>
      <c r="AC983" s="870">
        <v>-9389683.5099999998</v>
      </c>
      <c r="AD983" s="870">
        <v>0</v>
      </c>
      <c r="AE983" s="870">
        <v>0</v>
      </c>
    </row>
    <row r="984" spans="1:31">
      <c r="A984" s="870" t="s">
        <v>1891</v>
      </c>
      <c r="B984" s="870">
        <v>14</v>
      </c>
      <c r="C984" s="870">
        <v>1410</v>
      </c>
      <c r="D984" s="870">
        <v>141025</v>
      </c>
      <c r="E984" s="870">
        <v>1410259706</v>
      </c>
      <c r="F984" s="870" t="s">
        <v>762</v>
      </c>
      <c r="G984" s="870">
        <v>2541232563</v>
      </c>
      <c r="H984" s="870">
        <v>0</v>
      </c>
      <c r="I984" s="870">
        <v>2541232563</v>
      </c>
      <c r="J984" s="870">
        <v>0</v>
      </c>
      <c r="K984" s="870">
        <v>0</v>
      </c>
      <c r="L984" s="870">
        <v>0</v>
      </c>
      <c r="M984" s="870">
        <v>0</v>
      </c>
      <c r="N984" s="870">
        <v>0</v>
      </c>
      <c r="O984" s="870">
        <v>0</v>
      </c>
      <c r="P984" s="870">
        <v>0</v>
      </c>
      <c r="Q984" s="870">
        <v>0</v>
      </c>
      <c r="R984" s="870">
        <v>0</v>
      </c>
      <c r="S984" s="870">
        <v>0</v>
      </c>
      <c r="T984" s="870">
        <v>0</v>
      </c>
      <c r="U984" s="870">
        <v>0</v>
      </c>
      <c r="V984" s="870">
        <v>0</v>
      </c>
      <c r="W984" s="870">
        <v>0</v>
      </c>
      <c r="X984" s="870">
        <v>0</v>
      </c>
      <c r="Y984" s="870">
        <v>0</v>
      </c>
      <c r="Z984" s="870">
        <v>0</v>
      </c>
      <c r="AA984" s="870">
        <v>0</v>
      </c>
      <c r="AB984" s="870">
        <v>0</v>
      </c>
      <c r="AC984" s="870">
        <v>0</v>
      </c>
      <c r="AD984" s="870">
        <v>0</v>
      </c>
      <c r="AE984" s="870">
        <v>0</v>
      </c>
    </row>
    <row r="985" spans="1:31">
      <c r="A985" s="870" t="s">
        <v>1891</v>
      </c>
      <c r="B985" s="870">
        <v>14</v>
      </c>
      <c r="C985" s="870">
        <v>1410</v>
      </c>
      <c r="D985" s="870">
        <v>141025</v>
      </c>
      <c r="E985" s="870">
        <v>1410259707</v>
      </c>
      <c r="F985" s="870" t="s">
        <v>763</v>
      </c>
      <c r="G985" s="870">
        <v>1691120292</v>
      </c>
      <c r="H985" s="870">
        <v>0</v>
      </c>
      <c r="I985" s="870">
        <v>1691120292</v>
      </c>
      <c r="J985" s="870">
        <v>0</v>
      </c>
      <c r="K985" s="870">
        <v>0</v>
      </c>
      <c r="L985" s="870">
        <v>0</v>
      </c>
      <c r="M985" s="870">
        <v>0</v>
      </c>
      <c r="N985" s="870">
        <v>0</v>
      </c>
      <c r="O985" s="870">
        <v>0</v>
      </c>
      <c r="P985" s="870">
        <v>0</v>
      </c>
      <c r="Q985" s="870">
        <v>0</v>
      </c>
      <c r="R985" s="870">
        <v>0</v>
      </c>
      <c r="S985" s="870">
        <v>0</v>
      </c>
      <c r="T985" s="870">
        <v>0</v>
      </c>
      <c r="U985" s="870">
        <v>0</v>
      </c>
      <c r="V985" s="870">
        <v>0</v>
      </c>
      <c r="W985" s="870">
        <v>0</v>
      </c>
      <c r="X985" s="870">
        <v>0</v>
      </c>
      <c r="Y985" s="870">
        <v>0</v>
      </c>
      <c r="Z985" s="870">
        <v>0</v>
      </c>
      <c r="AA985" s="870">
        <v>0</v>
      </c>
      <c r="AB985" s="870">
        <v>0</v>
      </c>
      <c r="AC985" s="870">
        <v>0</v>
      </c>
      <c r="AD985" s="870">
        <v>0</v>
      </c>
      <c r="AE985" s="870">
        <v>0</v>
      </c>
    </row>
    <row r="986" spans="1:31">
      <c r="A986" s="870" t="s">
        <v>1852</v>
      </c>
      <c r="B986" s="870">
        <v>14</v>
      </c>
      <c r="C986" s="870">
        <v>1410</v>
      </c>
      <c r="D986" s="870">
        <v>141025</v>
      </c>
      <c r="E986" s="870">
        <v>1410259715</v>
      </c>
      <c r="F986" s="870" t="s">
        <v>764</v>
      </c>
      <c r="G986" s="870">
        <v>8310797324</v>
      </c>
      <c r="H986" s="870">
        <v>0</v>
      </c>
      <c r="I986" s="870">
        <v>8336174847</v>
      </c>
      <c r="J986" s="870">
        <v>25377523</v>
      </c>
      <c r="K986" s="870">
        <v>0</v>
      </c>
      <c r="L986" s="870">
        <v>25377523</v>
      </c>
      <c r="M986" s="870">
        <v>0</v>
      </c>
      <c r="N986" s="870">
        <v>0</v>
      </c>
      <c r="O986" s="870">
        <v>25377523</v>
      </c>
      <c r="P986" s="870">
        <v>9389683.5099999998</v>
      </c>
      <c r="Q986" s="870">
        <v>0</v>
      </c>
      <c r="R986" s="870">
        <v>0</v>
      </c>
      <c r="S986" s="870">
        <v>0</v>
      </c>
      <c r="T986" s="870">
        <v>0</v>
      </c>
      <c r="U986" s="870">
        <v>0</v>
      </c>
      <c r="V986" s="870">
        <v>0</v>
      </c>
      <c r="W986" s="870">
        <v>0</v>
      </c>
      <c r="X986" s="870">
        <v>9389683.5099999998</v>
      </c>
      <c r="Y986" s="870">
        <v>0.37</v>
      </c>
      <c r="Z986" s="870">
        <v>9389683.5099999998</v>
      </c>
      <c r="AA986" s="870">
        <v>0</v>
      </c>
      <c r="AB986" s="870">
        <v>9389683.5099999998</v>
      </c>
      <c r="AC986" s="870">
        <v>0</v>
      </c>
      <c r="AD986" s="870">
        <v>0</v>
      </c>
      <c r="AE986" s="870">
        <v>0</v>
      </c>
    </row>
    <row r="987" spans="1:31">
      <c r="A987" s="870" t="s">
        <v>1891</v>
      </c>
      <c r="B987" s="870">
        <v>14</v>
      </c>
      <c r="C987" s="870">
        <v>1410</v>
      </c>
      <c r="D987" s="870">
        <v>141025</v>
      </c>
      <c r="E987" s="870">
        <v>1410259720</v>
      </c>
      <c r="F987" s="870" t="s">
        <v>3786</v>
      </c>
      <c r="G987" s="870">
        <v>0</v>
      </c>
      <c r="H987" s="870">
        <v>0</v>
      </c>
      <c r="I987" s="870">
        <v>0</v>
      </c>
      <c r="J987" s="870">
        <v>0</v>
      </c>
      <c r="K987" s="870">
        <v>0</v>
      </c>
      <c r="L987" s="870">
        <v>0</v>
      </c>
      <c r="M987" s="870">
        <v>0</v>
      </c>
      <c r="N987" s="870">
        <v>0</v>
      </c>
      <c r="O987" s="870">
        <v>0</v>
      </c>
      <c r="P987" s="870">
        <v>0</v>
      </c>
      <c r="Q987" s="870">
        <v>0</v>
      </c>
      <c r="R987" s="870">
        <v>0</v>
      </c>
      <c r="S987" s="870">
        <v>0</v>
      </c>
      <c r="T987" s="870">
        <v>0</v>
      </c>
      <c r="U987" s="870">
        <v>0</v>
      </c>
      <c r="V987" s="870">
        <v>0</v>
      </c>
      <c r="W987" s="870">
        <v>0</v>
      </c>
      <c r="X987" s="870">
        <v>0</v>
      </c>
      <c r="Y987" s="870">
        <v>0</v>
      </c>
      <c r="Z987" s="870">
        <v>0</v>
      </c>
      <c r="AA987" s="870">
        <v>0</v>
      </c>
      <c r="AB987" s="870">
        <v>0</v>
      </c>
      <c r="AC987" s="870">
        <v>0</v>
      </c>
      <c r="AD987" s="870">
        <v>0</v>
      </c>
      <c r="AE987" s="870">
        <v>0</v>
      </c>
    </row>
    <row r="988" spans="1:31">
      <c r="A988" s="870" t="s">
        <v>1891</v>
      </c>
      <c r="B988" s="870">
        <v>14</v>
      </c>
      <c r="C988" s="870">
        <v>1410</v>
      </c>
      <c r="D988" s="870">
        <v>141025</v>
      </c>
      <c r="E988" s="870">
        <v>1410259721</v>
      </c>
      <c r="F988" s="870" t="s">
        <v>4110</v>
      </c>
      <c r="G988" s="870">
        <v>1122054051</v>
      </c>
      <c r="H988" s="870">
        <v>0</v>
      </c>
      <c r="I988" s="870">
        <v>1122054051</v>
      </c>
      <c r="J988" s="870">
        <v>0</v>
      </c>
      <c r="K988" s="870">
        <v>0</v>
      </c>
      <c r="L988" s="870">
        <v>0</v>
      </c>
      <c r="M988" s="870">
        <v>0</v>
      </c>
      <c r="N988" s="870">
        <v>0</v>
      </c>
      <c r="O988" s="870">
        <v>0</v>
      </c>
      <c r="P988" s="870">
        <v>0</v>
      </c>
      <c r="Q988" s="870">
        <v>0</v>
      </c>
      <c r="R988" s="870">
        <v>0</v>
      </c>
      <c r="S988" s="870">
        <v>0</v>
      </c>
      <c r="T988" s="870">
        <v>0</v>
      </c>
      <c r="U988" s="870">
        <v>0</v>
      </c>
      <c r="V988" s="870">
        <v>0</v>
      </c>
      <c r="W988" s="870">
        <v>0</v>
      </c>
      <c r="X988" s="870">
        <v>0</v>
      </c>
      <c r="Y988" s="870">
        <v>0</v>
      </c>
      <c r="Z988" s="870">
        <v>0</v>
      </c>
      <c r="AA988" s="870">
        <v>0</v>
      </c>
      <c r="AB988" s="870">
        <v>0</v>
      </c>
      <c r="AC988" s="870">
        <v>0</v>
      </c>
      <c r="AD988" s="870">
        <v>0</v>
      </c>
      <c r="AE988" s="870">
        <v>0</v>
      </c>
    </row>
    <row r="989" spans="1:31">
      <c r="A989" s="870" t="s">
        <v>1891</v>
      </c>
      <c r="B989" s="870">
        <v>14</v>
      </c>
      <c r="C989" s="870">
        <v>1410</v>
      </c>
      <c r="D989" s="870">
        <v>141025</v>
      </c>
      <c r="E989" s="870">
        <v>1410259722</v>
      </c>
      <c r="F989" s="870" t="s">
        <v>4111</v>
      </c>
      <c r="G989" s="870">
        <v>26297332</v>
      </c>
      <c r="H989" s="870">
        <v>0</v>
      </c>
      <c r="I989" s="870">
        <v>26297332</v>
      </c>
      <c r="J989" s="870">
        <v>0</v>
      </c>
      <c r="K989" s="870">
        <v>0</v>
      </c>
      <c r="L989" s="870">
        <v>0</v>
      </c>
      <c r="M989" s="870">
        <v>0</v>
      </c>
      <c r="N989" s="870">
        <v>0</v>
      </c>
      <c r="O989" s="870">
        <v>0</v>
      </c>
      <c r="P989" s="870">
        <v>0</v>
      </c>
      <c r="Q989" s="870">
        <v>0</v>
      </c>
      <c r="R989" s="870">
        <v>0</v>
      </c>
      <c r="S989" s="870">
        <v>0</v>
      </c>
      <c r="T989" s="870">
        <v>0</v>
      </c>
      <c r="U989" s="870">
        <v>0</v>
      </c>
      <c r="V989" s="870">
        <v>0</v>
      </c>
      <c r="W989" s="870">
        <v>0</v>
      </c>
      <c r="X989" s="870">
        <v>0</v>
      </c>
      <c r="Y989" s="870">
        <v>0</v>
      </c>
      <c r="Z989" s="870">
        <v>0</v>
      </c>
      <c r="AA989" s="870">
        <v>0</v>
      </c>
      <c r="AB989" s="870">
        <v>0</v>
      </c>
      <c r="AC989" s="870">
        <v>0</v>
      </c>
      <c r="AD989" s="870">
        <v>0</v>
      </c>
      <c r="AE989" s="870">
        <v>0</v>
      </c>
    </row>
    <row r="990" spans="1:31">
      <c r="A990" s="870" t="s">
        <v>1891</v>
      </c>
      <c r="B990" s="870">
        <v>14</v>
      </c>
      <c r="C990" s="870">
        <v>1410</v>
      </c>
      <c r="D990" s="870">
        <v>141025</v>
      </c>
      <c r="E990" s="870">
        <v>1410259723</v>
      </c>
      <c r="F990" s="870" t="s">
        <v>4112</v>
      </c>
      <c r="G990" s="870">
        <v>31834598</v>
      </c>
      <c r="H990" s="870">
        <v>0</v>
      </c>
      <c r="I990" s="870">
        <v>31834598</v>
      </c>
      <c r="J990" s="870">
        <v>0</v>
      </c>
      <c r="K990" s="870">
        <v>0</v>
      </c>
      <c r="L990" s="870">
        <v>0</v>
      </c>
      <c r="M990" s="870">
        <v>0</v>
      </c>
      <c r="N990" s="870">
        <v>0</v>
      </c>
      <c r="O990" s="870">
        <v>0</v>
      </c>
      <c r="P990" s="870">
        <v>0</v>
      </c>
      <c r="Q990" s="870">
        <v>0</v>
      </c>
      <c r="R990" s="870">
        <v>0</v>
      </c>
      <c r="S990" s="870">
        <v>0</v>
      </c>
      <c r="T990" s="870">
        <v>0</v>
      </c>
      <c r="U990" s="870">
        <v>0</v>
      </c>
      <c r="V990" s="870">
        <v>0</v>
      </c>
      <c r="W990" s="870">
        <v>0</v>
      </c>
      <c r="X990" s="870">
        <v>0</v>
      </c>
      <c r="Y990" s="870">
        <v>0</v>
      </c>
      <c r="Z990" s="870">
        <v>0</v>
      </c>
      <c r="AA990" s="870">
        <v>0</v>
      </c>
      <c r="AB990" s="870">
        <v>0</v>
      </c>
      <c r="AC990" s="870">
        <v>0</v>
      </c>
      <c r="AD990" s="870">
        <v>0</v>
      </c>
      <c r="AE990" s="870">
        <v>0</v>
      </c>
    </row>
    <row r="991" spans="1:31">
      <c r="A991" s="870" t="s">
        <v>1891</v>
      </c>
      <c r="B991" s="870">
        <v>14</v>
      </c>
      <c r="C991" s="870">
        <v>1410</v>
      </c>
      <c r="D991" s="870">
        <v>141025</v>
      </c>
      <c r="E991" s="870">
        <v>1410259724</v>
      </c>
      <c r="F991" s="870" t="s">
        <v>4113</v>
      </c>
      <c r="G991" s="870">
        <v>261052852</v>
      </c>
      <c r="H991" s="870">
        <v>0</v>
      </c>
      <c r="I991" s="870">
        <v>261052852</v>
      </c>
      <c r="J991" s="870">
        <v>0</v>
      </c>
      <c r="K991" s="870">
        <v>0</v>
      </c>
      <c r="L991" s="870">
        <v>0</v>
      </c>
      <c r="M991" s="870">
        <v>0</v>
      </c>
      <c r="N991" s="870">
        <v>0</v>
      </c>
      <c r="O991" s="870">
        <v>0</v>
      </c>
      <c r="P991" s="870">
        <v>0</v>
      </c>
      <c r="Q991" s="870">
        <v>0</v>
      </c>
      <c r="R991" s="870">
        <v>0</v>
      </c>
      <c r="S991" s="870">
        <v>0</v>
      </c>
      <c r="T991" s="870">
        <v>0</v>
      </c>
      <c r="U991" s="870">
        <v>0</v>
      </c>
      <c r="V991" s="870">
        <v>0</v>
      </c>
      <c r="W991" s="870">
        <v>0</v>
      </c>
      <c r="X991" s="870">
        <v>0</v>
      </c>
      <c r="Y991" s="870">
        <v>0</v>
      </c>
      <c r="Z991" s="870">
        <v>0</v>
      </c>
      <c r="AA991" s="870">
        <v>0</v>
      </c>
      <c r="AB991" s="870">
        <v>0</v>
      </c>
      <c r="AC991" s="870">
        <v>0</v>
      </c>
      <c r="AD991" s="870">
        <v>0</v>
      </c>
      <c r="AE991" s="870">
        <v>0</v>
      </c>
    </row>
    <row r="992" spans="1:31">
      <c r="A992" s="870" t="s">
        <v>1891</v>
      </c>
      <c r="B992" s="870">
        <v>14</v>
      </c>
      <c r="C992" s="870">
        <v>1410</v>
      </c>
      <c r="D992" s="870">
        <v>141025</v>
      </c>
      <c r="E992" s="870">
        <v>1410259725</v>
      </c>
      <c r="F992" s="870" t="s">
        <v>765</v>
      </c>
      <c r="G992" s="870">
        <v>6777113</v>
      </c>
      <c r="H992" s="870">
        <v>0</v>
      </c>
      <c r="I992" s="870">
        <v>6777113</v>
      </c>
      <c r="J992" s="870">
        <v>0</v>
      </c>
      <c r="K992" s="870">
        <v>0</v>
      </c>
      <c r="L992" s="870">
        <v>0</v>
      </c>
      <c r="M992" s="870">
        <v>0</v>
      </c>
      <c r="N992" s="870">
        <v>0</v>
      </c>
      <c r="O992" s="870">
        <v>0</v>
      </c>
      <c r="P992" s="870">
        <v>0</v>
      </c>
      <c r="Q992" s="870">
        <v>0</v>
      </c>
      <c r="R992" s="870">
        <v>0</v>
      </c>
      <c r="S992" s="870">
        <v>0</v>
      </c>
      <c r="T992" s="870">
        <v>0</v>
      </c>
      <c r="U992" s="870">
        <v>0</v>
      </c>
      <c r="V992" s="870">
        <v>0</v>
      </c>
      <c r="W992" s="870">
        <v>0</v>
      </c>
      <c r="X992" s="870">
        <v>0</v>
      </c>
      <c r="Y992" s="870">
        <v>0</v>
      </c>
      <c r="Z992" s="870">
        <v>0</v>
      </c>
      <c r="AA992" s="870">
        <v>0</v>
      </c>
      <c r="AB992" s="870">
        <v>0</v>
      </c>
      <c r="AC992" s="870">
        <v>0</v>
      </c>
      <c r="AD992" s="870">
        <v>0</v>
      </c>
      <c r="AE992" s="870">
        <v>0</v>
      </c>
    </row>
    <row r="993" spans="1:31">
      <c r="A993" s="870" t="s">
        <v>1891</v>
      </c>
      <c r="B993" s="870">
        <v>14</v>
      </c>
      <c r="C993" s="870">
        <v>1410</v>
      </c>
      <c r="D993" s="870">
        <v>141025</v>
      </c>
      <c r="E993" s="870">
        <v>1410259726</v>
      </c>
      <c r="F993" s="870" t="s">
        <v>4114</v>
      </c>
      <c r="G993" s="870">
        <v>212372523</v>
      </c>
      <c r="H993" s="870">
        <v>0</v>
      </c>
      <c r="I993" s="870">
        <v>212372523</v>
      </c>
      <c r="J993" s="870">
        <v>0</v>
      </c>
      <c r="K993" s="870">
        <v>0</v>
      </c>
      <c r="L993" s="870">
        <v>0</v>
      </c>
      <c r="M993" s="870">
        <v>0</v>
      </c>
      <c r="N993" s="870">
        <v>0</v>
      </c>
      <c r="O993" s="870">
        <v>0</v>
      </c>
      <c r="P993" s="870">
        <v>0</v>
      </c>
      <c r="Q993" s="870">
        <v>0</v>
      </c>
      <c r="R993" s="870">
        <v>0</v>
      </c>
      <c r="S993" s="870">
        <v>0</v>
      </c>
      <c r="T993" s="870">
        <v>0</v>
      </c>
      <c r="U993" s="870">
        <v>0</v>
      </c>
      <c r="V993" s="870">
        <v>0</v>
      </c>
      <c r="W993" s="870">
        <v>0</v>
      </c>
      <c r="X993" s="870">
        <v>0</v>
      </c>
      <c r="Y993" s="870">
        <v>0</v>
      </c>
      <c r="Z993" s="870">
        <v>0</v>
      </c>
      <c r="AA993" s="870">
        <v>0</v>
      </c>
      <c r="AB993" s="870">
        <v>0</v>
      </c>
      <c r="AC993" s="870">
        <v>0</v>
      </c>
      <c r="AD993" s="870">
        <v>0</v>
      </c>
      <c r="AE993" s="870">
        <v>0</v>
      </c>
    </row>
    <row r="994" spans="1:31">
      <c r="A994" s="870" t="s">
        <v>1891</v>
      </c>
      <c r="B994" s="870">
        <v>14</v>
      </c>
      <c r="C994" s="870">
        <v>1410</v>
      </c>
      <c r="D994" s="870">
        <v>141025</v>
      </c>
      <c r="E994" s="870">
        <v>1410259729</v>
      </c>
      <c r="F994" s="870" t="s">
        <v>4115</v>
      </c>
      <c r="G994" s="870">
        <v>14149664</v>
      </c>
      <c r="H994" s="870">
        <v>0</v>
      </c>
      <c r="I994" s="870">
        <v>14149664</v>
      </c>
      <c r="J994" s="870">
        <v>0</v>
      </c>
      <c r="K994" s="870">
        <v>0</v>
      </c>
      <c r="L994" s="870">
        <v>0</v>
      </c>
      <c r="M994" s="870">
        <v>0</v>
      </c>
      <c r="N994" s="870">
        <v>0</v>
      </c>
      <c r="O994" s="870">
        <v>0</v>
      </c>
      <c r="P994" s="870">
        <v>0</v>
      </c>
      <c r="Q994" s="870">
        <v>0</v>
      </c>
      <c r="R994" s="870">
        <v>0</v>
      </c>
      <c r="S994" s="870">
        <v>0</v>
      </c>
      <c r="T994" s="870">
        <v>0</v>
      </c>
      <c r="U994" s="870">
        <v>0</v>
      </c>
      <c r="V994" s="870">
        <v>0</v>
      </c>
      <c r="W994" s="870">
        <v>0</v>
      </c>
      <c r="X994" s="870">
        <v>0</v>
      </c>
      <c r="Y994" s="870">
        <v>0</v>
      </c>
      <c r="Z994" s="870">
        <v>0</v>
      </c>
      <c r="AA994" s="870">
        <v>0</v>
      </c>
      <c r="AB994" s="870">
        <v>0</v>
      </c>
      <c r="AC994" s="870">
        <v>0</v>
      </c>
      <c r="AD994" s="870">
        <v>0</v>
      </c>
      <c r="AE994" s="870">
        <v>0</v>
      </c>
    </row>
    <row r="995" spans="1:31">
      <c r="A995" s="870" t="s">
        <v>1891</v>
      </c>
      <c r="B995" s="870">
        <v>14</v>
      </c>
      <c r="C995" s="870">
        <v>1410</v>
      </c>
      <c r="D995" s="870">
        <v>141025</v>
      </c>
      <c r="E995" s="870">
        <v>1410259737</v>
      </c>
      <c r="F995" s="870" t="s">
        <v>4115</v>
      </c>
      <c r="G995" s="870">
        <v>1702533902</v>
      </c>
      <c r="H995" s="870">
        <v>0</v>
      </c>
      <c r="I995" s="870">
        <v>1702533902</v>
      </c>
      <c r="J995" s="870">
        <v>0</v>
      </c>
      <c r="K995" s="870">
        <v>0</v>
      </c>
      <c r="L995" s="870">
        <v>0</v>
      </c>
      <c r="M995" s="870">
        <v>0</v>
      </c>
      <c r="N995" s="870">
        <v>0</v>
      </c>
      <c r="O995" s="870">
        <v>0</v>
      </c>
      <c r="P995" s="870">
        <v>0</v>
      </c>
      <c r="Q995" s="870">
        <v>0</v>
      </c>
      <c r="R995" s="870">
        <v>0</v>
      </c>
      <c r="S995" s="870">
        <v>0</v>
      </c>
      <c r="T995" s="870">
        <v>0</v>
      </c>
      <c r="U995" s="870">
        <v>0</v>
      </c>
      <c r="V995" s="870">
        <v>0</v>
      </c>
      <c r="W995" s="870">
        <v>0</v>
      </c>
      <c r="X995" s="870">
        <v>0</v>
      </c>
      <c r="Y995" s="870">
        <v>0</v>
      </c>
      <c r="Z995" s="870">
        <v>0</v>
      </c>
      <c r="AA995" s="870">
        <v>0</v>
      </c>
      <c r="AB995" s="870">
        <v>0</v>
      </c>
      <c r="AC995" s="870">
        <v>0</v>
      </c>
      <c r="AD995" s="870">
        <v>0</v>
      </c>
      <c r="AE995" s="870">
        <v>0</v>
      </c>
    </row>
    <row r="996" spans="1:31">
      <c r="A996" s="870" t="s">
        <v>1852</v>
      </c>
      <c r="B996" s="870">
        <v>14</v>
      </c>
      <c r="C996" s="870">
        <v>1410</v>
      </c>
      <c r="D996" s="870">
        <v>141025</v>
      </c>
      <c r="E996" s="870">
        <v>1410259741</v>
      </c>
      <c r="F996" s="870" t="s">
        <v>4719</v>
      </c>
      <c r="G996" s="870">
        <v>454572784</v>
      </c>
      <c r="H996" s="870">
        <v>0</v>
      </c>
      <c r="I996" s="870">
        <v>0</v>
      </c>
      <c r="J996" s="870">
        <v>-454572784</v>
      </c>
      <c r="K996" s="870">
        <v>0</v>
      </c>
      <c r="L996" s="870">
        <v>0</v>
      </c>
      <c r="M996" s="870">
        <v>-454572784</v>
      </c>
      <c r="N996" s="870">
        <v>0</v>
      </c>
      <c r="O996" s="870">
        <v>-454572784</v>
      </c>
      <c r="P996" s="870">
        <v>-168191930.07999998</v>
      </c>
      <c r="Q996" s="870">
        <v>0</v>
      </c>
      <c r="R996" s="870">
        <v>0</v>
      </c>
      <c r="S996" s="870">
        <v>0</v>
      </c>
      <c r="T996" s="870">
        <v>0</v>
      </c>
      <c r="U996" s="870">
        <v>0</v>
      </c>
      <c r="V996" s="870">
        <v>0</v>
      </c>
      <c r="W996" s="870">
        <v>0</v>
      </c>
      <c r="X996" s="870">
        <v>-168191930.07999998</v>
      </c>
      <c r="Y996" s="870">
        <v>0.36999999999999994</v>
      </c>
      <c r="Z996" s="870">
        <v>0</v>
      </c>
      <c r="AA996" s="870">
        <v>-168191930.07999998</v>
      </c>
      <c r="AB996" s="870">
        <v>0</v>
      </c>
      <c r="AC996" s="870">
        <v>-168191930.07999998</v>
      </c>
      <c r="AD996" s="870">
        <v>0</v>
      </c>
      <c r="AE996" s="870">
        <v>0</v>
      </c>
    </row>
    <row r="997" spans="1:31">
      <c r="A997" s="870" t="s">
        <v>1852</v>
      </c>
      <c r="B997" s="870">
        <v>14</v>
      </c>
      <c r="C997" s="870">
        <v>1410</v>
      </c>
      <c r="D997" s="870">
        <v>141025</v>
      </c>
      <c r="E997" s="870">
        <v>1410259742</v>
      </c>
      <c r="F997" s="870" t="s">
        <v>4720</v>
      </c>
      <c r="G997" s="870">
        <v>2882716044</v>
      </c>
      <c r="H997" s="870">
        <v>0</v>
      </c>
      <c r="I997" s="870">
        <v>0</v>
      </c>
      <c r="J997" s="870">
        <v>-2882716044</v>
      </c>
      <c r="K997" s="870">
        <v>0</v>
      </c>
      <c r="L997" s="870">
        <v>0</v>
      </c>
      <c r="M997" s="870">
        <v>-2882716044</v>
      </c>
      <c r="N997" s="870">
        <v>0</v>
      </c>
      <c r="O997" s="870">
        <v>-2882716044</v>
      </c>
      <c r="P997" s="870">
        <v>-1066604936.28</v>
      </c>
      <c r="Q997" s="870">
        <v>0</v>
      </c>
      <c r="R997" s="870">
        <v>0</v>
      </c>
      <c r="S997" s="870">
        <v>0</v>
      </c>
      <c r="T997" s="870">
        <v>0</v>
      </c>
      <c r="U997" s="870">
        <v>0</v>
      </c>
      <c r="V997" s="870">
        <v>0</v>
      </c>
      <c r="W997" s="870">
        <v>0</v>
      </c>
      <c r="X997" s="870">
        <v>-1066604936.28</v>
      </c>
      <c r="Y997" s="870">
        <v>0.37</v>
      </c>
      <c r="Z997" s="870">
        <v>0</v>
      </c>
      <c r="AA997" s="870">
        <v>-1066604936.28</v>
      </c>
      <c r="AB997" s="870">
        <v>0</v>
      </c>
      <c r="AC997" s="870">
        <v>-1066604936.28</v>
      </c>
      <c r="AD997" s="870">
        <v>0</v>
      </c>
      <c r="AE997" s="870">
        <v>0</v>
      </c>
    </row>
    <row r="998" spans="1:31">
      <c r="A998" s="870" t="s">
        <v>1852</v>
      </c>
      <c r="B998" s="870">
        <v>14</v>
      </c>
      <c r="C998" s="870">
        <v>1410</v>
      </c>
      <c r="D998" s="870">
        <v>141025</v>
      </c>
      <c r="E998" s="870">
        <v>1410259745</v>
      </c>
      <c r="F998" s="870" t="s">
        <v>4721</v>
      </c>
      <c r="G998" s="870">
        <v>602371022</v>
      </c>
      <c r="H998" s="870">
        <v>0</v>
      </c>
      <c r="I998" s="870">
        <v>0</v>
      </c>
      <c r="J998" s="870">
        <v>-602371022</v>
      </c>
      <c r="K998" s="870">
        <v>0</v>
      </c>
      <c r="L998" s="870">
        <v>0</v>
      </c>
      <c r="M998" s="870">
        <v>-602371022</v>
      </c>
      <c r="N998" s="870">
        <v>0</v>
      </c>
      <c r="O998" s="870">
        <v>-602371022</v>
      </c>
      <c r="P998" s="870">
        <v>-222877278.13999999</v>
      </c>
      <c r="Q998" s="870">
        <v>0</v>
      </c>
      <c r="R998" s="870">
        <v>0</v>
      </c>
      <c r="S998" s="870">
        <v>0</v>
      </c>
      <c r="T998" s="870">
        <v>0</v>
      </c>
      <c r="U998" s="870">
        <v>0</v>
      </c>
      <c r="V998" s="870">
        <v>0</v>
      </c>
      <c r="W998" s="870">
        <v>0</v>
      </c>
      <c r="X998" s="870">
        <v>-222877278.13999999</v>
      </c>
      <c r="Y998" s="870">
        <v>0.37</v>
      </c>
      <c r="Z998" s="870">
        <v>0</v>
      </c>
      <c r="AA998" s="870">
        <v>-222877278.13999999</v>
      </c>
      <c r="AB998" s="870">
        <v>0</v>
      </c>
      <c r="AC998" s="870">
        <v>-222877278.13999999</v>
      </c>
      <c r="AD998" s="870">
        <v>0</v>
      </c>
      <c r="AE998" s="870">
        <v>0</v>
      </c>
    </row>
    <row r="999" spans="1:31">
      <c r="A999" s="870" t="s">
        <v>1852</v>
      </c>
      <c r="B999" s="870">
        <v>14</v>
      </c>
      <c r="C999" s="870">
        <v>1410</v>
      </c>
      <c r="D999" s="870">
        <v>141025</v>
      </c>
      <c r="E999" s="870">
        <v>1410259746</v>
      </c>
      <c r="F999" s="870" t="s">
        <v>4722</v>
      </c>
      <c r="G999" s="870">
        <v>3409892230</v>
      </c>
      <c r="H999" s="870">
        <v>0</v>
      </c>
      <c r="I999" s="870">
        <v>0</v>
      </c>
      <c r="J999" s="870">
        <v>-3409892230</v>
      </c>
      <c r="K999" s="870">
        <v>0</v>
      </c>
      <c r="L999" s="870">
        <v>0</v>
      </c>
      <c r="M999" s="870">
        <v>-3409892230</v>
      </c>
      <c r="N999" s="870">
        <v>0</v>
      </c>
      <c r="O999" s="870">
        <v>-3409892230</v>
      </c>
      <c r="P999" s="870">
        <v>-1261660125.0999999</v>
      </c>
      <c r="Q999" s="870">
        <v>0</v>
      </c>
      <c r="R999" s="870">
        <v>0</v>
      </c>
      <c r="S999" s="870">
        <v>0</v>
      </c>
      <c r="T999" s="870">
        <v>0</v>
      </c>
      <c r="U999" s="870">
        <v>0</v>
      </c>
      <c r="V999" s="870">
        <v>0</v>
      </c>
      <c r="W999" s="870">
        <v>0</v>
      </c>
      <c r="X999" s="870">
        <v>-1261660125.0999999</v>
      </c>
      <c r="Y999" s="870">
        <v>0.37</v>
      </c>
      <c r="Z999" s="870">
        <v>0</v>
      </c>
      <c r="AA999" s="870">
        <v>-1261660125.0999999</v>
      </c>
      <c r="AB999" s="870">
        <v>0</v>
      </c>
      <c r="AC999" s="870">
        <v>-1261660125.0999999</v>
      </c>
      <c r="AD999" s="870">
        <v>0</v>
      </c>
      <c r="AE999" s="870">
        <v>0</v>
      </c>
    </row>
    <row r="1000" spans="1:31">
      <c r="A1000" s="870" t="s">
        <v>1852</v>
      </c>
      <c r="B1000" s="870">
        <v>14</v>
      </c>
      <c r="C1000" s="870">
        <v>1410</v>
      </c>
      <c r="D1000" s="870">
        <v>141025</v>
      </c>
      <c r="E1000" s="870">
        <v>1410259800</v>
      </c>
      <c r="F1000" s="870" t="s">
        <v>751</v>
      </c>
      <c r="G1000" s="870">
        <v>-119948053</v>
      </c>
      <c r="H1000" s="870">
        <v>0</v>
      </c>
      <c r="I1000" s="870">
        <v>-119948053.04000001</v>
      </c>
      <c r="J1000" s="870">
        <v>-4.0000006556510925E-2</v>
      </c>
      <c r="K1000" s="870">
        <v>0</v>
      </c>
      <c r="L1000" s="870">
        <v>0</v>
      </c>
      <c r="M1000" s="870">
        <v>-4.0000006556510925E-2</v>
      </c>
      <c r="N1000" s="870">
        <v>0</v>
      </c>
      <c r="O1000" s="870">
        <v>-4.0000006556510925E-2</v>
      </c>
      <c r="P1000" s="870">
        <v>-1.4800002425909042E-2</v>
      </c>
      <c r="Q1000" s="870">
        <v>0</v>
      </c>
      <c r="R1000" s="870">
        <v>0</v>
      </c>
      <c r="S1000" s="870">
        <v>0</v>
      </c>
      <c r="T1000" s="870">
        <v>0</v>
      </c>
      <c r="U1000" s="870">
        <v>0</v>
      </c>
      <c r="V1000" s="870">
        <v>0</v>
      </c>
      <c r="W1000" s="870">
        <v>0</v>
      </c>
      <c r="X1000" s="870">
        <v>-1.4800002425909042E-2</v>
      </c>
      <c r="Y1000" s="870">
        <v>0.37</v>
      </c>
      <c r="Z1000" s="870">
        <v>0</v>
      </c>
      <c r="AA1000" s="870">
        <v>-1.4800002425909042E-2</v>
      </c>
      <c r="AB1000" s="870">
        <v>0</v>
      </c>
      <c r="AC1000" s="870">
        <v>-1.4800002425909042E-2</v>
      </c>
      <c r="AD1000" s="870">
        <v>0</v>
      </c>
      <c r="AE1000" s="870">
        <v>0</v>
      </c>
    </row>
    <row r="1001" spans="1:31">
      <c r="A1001" s="870" t="s">
        <v>1852</v>
      </c>
      <c r="B1001" s="870">
        <v>14</v>
      </c>
      <c r="C1001" s="870">
        <v>1410</v>
      </c>
      <c r="D1001" s="870">
        <v>141025</v>
      </c>
      <c r="E1001" s="870">
        <v>1410259801</v>
      </c>
      <c r="F1001" s="870" t="s">
        <v>766</v>
      </c>
      <c r="G1001" s="870">
        <v>42365678</v>
      </c>
      <c r="H1001" s="870">
        <v>0</v>
      </c>
      <c r="I1001" s="870">
        <v>42365678.280000001</v>
      </c>
      <c r="J1001" s="870">
        <v>0.2800000011920929</v>
      </c>
      <c r="K1001" s="870">
        <v>0</v>
      </c>
      <c r="L1001" s="870">
        <v>0.2800000011920929</v>
      </c>
      <c r="M1001" s="870">
        <v>0</v>
      </c>
      <c r="N1001" s="870">
        <v>0</v>
      </c>
      <c r="O1001" s="870">
        <v>0.2800000011920929</v>
      </c>
      <c r="P1001" s="870">
        <v>0.10360000044107437</v>
      </c>
      <c r="Q1001" s="870">
        <v>0</v>
      </c>
      <c r="R1001" s="870">
        <v>0</v>
      </c>
      <c r="S1001" s="870">
        <v>0</v>
      </c>
      <c r="T1001" s="870">
        <v>0</v>
      </c>
      <c r="U1001" s="870">
        <v>0</v>
      </c>
      <c r="V1001" s="870">
        <v>0</v>
      </c>
      <c r="W1001" s="870">
        <v>0</v>
      </c>
      <c r="X1001" s="870">
        <v>0.10360000044107437</v>
      </c>
      <c r="Y1001" s="870">
        <v>0.37</v>
      </c>
      <c r="Z1001" s="870">
        <v>0.10360000044107437</v>
      </c>
      <c r="AA1001" s="870">
        <v>0</v>
      </c>
      <c r="AB1001" s="870">
        <v>0.10360000044107437</v>
      </c>
      <c r="AC1001" s="870">
        <v>0</v>
      </c>
      <c r="AD1001" s="870">
        <v>0</v>
      </c>
      <c r="AE1001" s="870">
        <v>0</v>
      </c>
    </row>
    <row r="1002" spans="1:31">
      <c r="A1002" s="870" t="s">
        <v>1852</v>
      </c>
      <c r="B1002" s="870">
        <v>14</v>
      </c>
      <c r="C1002" s="870">
        <v>1410</v>
      </c>
      <c r="D1002" s="870">
        <v>141025</v>
      </c>
      <c r="E1002" s="870">
        <v>1410259802</v>
      </c>
      <c r="F1002" s="870" t="s">
        <v>749</v>
      </c>
      <c r="G1002" s="870">
        <v>9333284063</v>
      </c>
      <c r="H1002" s="870">
        <v>0</v>
      </c>
      <c r="I1002" s="870">
        <v>9333284063.1900005</v>
      </c>
      <c r="J1002" s="870">
        <v>0.19000053405761719</v>
      </c>
      <c r="K1002" s="870">
        <v>0</v>
      </c>
      <c r="L1002" s="870">
        <v>0.19000053405761719</v>
      </c>
      <c r="M1002" s="870">
        <v>0</v>
      </c>
      <c r="N1002" s="870">
        <v>0</v>
      </c>
      <c r="O1002" s="870">
        <v>0.19000053405761719</v>
      </c>
      <c r="P1002" s="870">
        <v>7.0300197601318365E-2</v>
      </c>
      <c r="Q1002" s="870">
        <v>0</v>
      </c>
      <c r="R1002" s="870">
        <v>0</v>
      </c>
      <c r="S1002" s="870">
        <v>0</v>
      </c>
      <c r="T1002" s="870">
        <v>0</v>
      </c>
      <c r="U1002" s="870">
        <v>0</v>
      </c>
      <c r="V1002" s="870">
        <v>0</v>
      </c>
      <c r="W1002" s="870">
        <v>0</v>
      </c>
      <c r="X1002" s="870">
        <v>7.0300197601318365E-2</v>
      </c>
      <c r="Y1002" s="870">
        <v>0.37000000000000005</v>
      </c>
      <c r="Z1002" s="870">
        <v>7.0300197601318365E-2</v>
      </c>
      <c r="AA1002" s="870">
        <v>0</v>
      </c>
      <c r="AB1002" s="870">
        <v>7.0300197601318365E-2</v>
      </c>
      <c r="AC1002" s="870">
        <v>0</v>
      </c>
      <c r="AD1002" s="870">
        <v>0</v>
      </c>
      <c r="AE1002" s="870">
        <v>0</v>
      </c>
    </row>
    <row r="1003" spans="1:31">
      <c r="A1003" s="870" t="s">
        <v>1852</v>
      </c>
      <c r="B1003" s="870">
        <v>14</v>
      </c>
      <c r="C1003" s="870">
        <v>1410</v>
      </c>
      <c r="D1003" s="870">
        <v>141025</v>
      </c>
      <c r="E1003" s="870">
        <v>1410259803</v>
      </c>
      <c r="F1003" s="870" t="s">
        <v>4116</v>
      </c>
      <c r="G1003" s="870">
        <v>-3020384067</v>
      </c>
      <c r="H1003" s="870">
        <v>0</v>
      </c>
      <c r="I1003" s="870">
        <v>-3020384067</v>
      </c>
      <c r="J1003" s="870">
        <v>0</v>
      </c>
      <c r="K1003" s="870">
        <v>0</v>
      </c>
      <c r="L1003" s="870">
        <v>0</v>
      </c>
      <c r="M1003" s="870">
        <v>0</v>
      </c>
      <c r="N1003" s="870">
        <v>0</v>
      </c>
      <c r="O1003" s="870">
        <v>0</v>
      </c>
      <c r="P1003" s="870">
        <v>0</v>
      </c>
      <c r="Q1003" s="870">
        <v>0</v>
      </c>
      <c r="R1003" s="870">
        <v>0</v>
      </c>
      <c r="S1003" s="870">
        <v>0</v>
      </c>
      <c r="T1003" s="870">
        <v>0</v>
      </c>
      <c r="U1003" s="870">
        <v>0</v>
      </c>
      <c r="V1003" s="870">
        <v>0</v>
      </c>
      <c r="W1003" s="870">
        <v>0</v>
      </c>
      <c r="X1003" s="870">
        <v>0</v>
      </c>
      <c r="Y1003" s="870">
        <v>0</v>
      </c>
      <c r="Z1003" s="870">
        <v>0</v>
      </c>
      <c r="AA1003" s="870">
        <v>0</v>
      </c>
      <c r="AB1003" s="870">
        <v>0</v>
      </c>
      <c r="AC1003" s="870">
        <v>0</v>
      </c>
      <c r="AD1003" s="870">
        <v>0</v>
      </c>
      <c r="AE1003" s="870">
        <v>0</v>
      </c>
    </row>
    <row r="1004" spans="1:31">
      <c r="A1004" s="870" t="s">
        <v>1852</v>
      </c>
      <c r="B1004" s="870">
        <v>14</v>
      </c>
      <c r="C1004" s="870">
        <v>1410</v>
      </c>
      <c r="D1004" s="870">
        <v>141025</v>
      </c>
      <c r="E1004" s="870">
        <v>1410259804</v>
      </c>
      <c r="F1004" s="870" t="s">
        <v>767</v>
      </c>
      <c r="G1004" s="870">
        <v>8675065511</v>
      </c>
      <c r="H1004" s="870">
        <v>0</v>
      </c>
      <c r="I1004" s="870">
        <v>8675065510.6299992</v>
      </c>
      <c r="J1004" s="870">
        <v>-0.37000083923339844</v>
      </c>
      <c r="K1004" s="870">
        <v>0</v>
      </c>
      <c r="L1004" s="870">
        <v>0</v>
      </c>
      <c r="M1004" s="870">
        <v>-0.37000083923339844</v>
      </c>
      <c r="N1004" s="870">
        <v>0</v>
      </c>
      <c r="O1004" s="870">
        <v>-0.37000083923339844</v>
      </c>
      <c r="P1004" s="870">
        <v>-0.13690031051635743</v>
      </c>
      <c r="Q1004" s="870">
        <v>0</v>
      </c>
      <c r="R1004" s="870">
        <v>0</v>
      </c>
      <c r="S1004" s="870">
        <v>0</v>
      </c>
      <c r="T1004" s="870">
        <v>0</v>
      </c>
      <c r="U1004" s="870">
        <v>0</v>
      </c>
      <c r="V1004" s="870">
        <v>0</v>
      </c>
      <c r="W1004" s="870">
        <v>0</v>
      </c>
      <c r="X1004" s="870">
        <v>-0.13690031051635743</v>
      </c>
      <c r="Y1004" s="870">
        <v>0.37</v>
      </c>
      <c r="Z1004" s="870">
        <v>0</v>
      </c>
      <c r="AA1004" s="870">
        <v>-0.13690031051635743</v>
      </c>
      <c r="AB1004" s="870">
        <v>0</v>
      </c>
      <c r="AC1004" s="870">
        <v>-0.13690031051635743</v>
      </c>
      <c r="AD1004" s="870">
        <v>0</v>
      </c>
      <c r="AE1004" s="870">
        <v>0</v>
      </c>
    </row>
    <row r="1005" spans="1:31">
      <c r="A1005" s="870" t="s">
        <v>1891</v>
      </c>
      <c r="B1005" s="870">
        <v>14</v>
      </c>
      <c r="C1005" s="870">
        <v>1410</v>
      </c>
      <c r="D1005" s="870">
        <v>141025</v>
      </c>
      <c r="E1005" s="870">
        <v>1410259805</v>
      </c>
      <c r="F1005" s="870" t="s">
        <v>758</v>
      </c>
      <c r="G1005" s="870">
        <v>-2309565205</v>
      </c>
      <c r="H1005" s="870">
        <v>0</v>
      </c>
      <c r="I1005" s="870">
        <v>-2309565205.3600001</v>
      </c>
      <c r="J1005" s="870">
        <v>-0.3600001335144043</v>
      </c>
      <c r="K1005" s="870">
        <v>0</v>
      </c>
      <c r="L1005" s="870">
        <v>0</v>
      </c>
      <c r="M1005" s="870">
        <v>-0.3600001335144043</v>
      </c>
      <c r="N1005" s="870">
        <v>0</v>
      </c>
      <c r="O1005" s="870">
        <v>-0.3600001335144043</v>
      </c>
      <c r="P1005" s="870">
        <v>-0.13320004940032959</v>
      </c>
      <c r="Q1005" s="870">
        <v>0</v>
      </c>
      <c r="R1005" s="870">
        <v>0</v>
      </c>
      <c r="S1005" s="870">
        <v>0</v>
      </c>
      <c r="T1005" s="870">
        <v>0</v>
      </c>
      <c r="U1005" s="870">
        <v>0</v>
      </c>
      <c r="V1005" s="870">
        <v>0</v>
      </c>
      <c r="W1005" s="870">
        <v>0</v>
      </c>
      <c r="X1005" s="870">
        <v>-0.13320004940032959</v>
      </c>
      <c r="Y1005" s="870">
        <v>0.37</v>
      </c>
      <c r="Z1005" s="870">
        <v>0</v>
      </c>
      <c r="AA1005" s="870">
        <v>-0.13320004940032959</v>
      </c>
      <c r="AB1005" s="870">
        <v>0</v>
      </c>
      <c r="AC1005" s="870">
        <v>-0.13320004940032959</v>
      </c>
      <c r="AD1005" s="870">
        <v>0</v>
      </c>
      <c r="AE1005" s="870">
        <v>0</v>
      </c>
    </row>
    <row r="1006" spans="1:31">
      <c r="A1006" s="870" t="s">
        <v>1852</v>
      </c>
      <c r="B1006" s="870">
        <v>14</v>
      </c>
      <c r="C1006" s="870">
        <v>1410</v>
      </c>
      <c r="D1006" s="870">
        <v>141025</v>
      </c>
      <c r="E1006" s="870">
        <v>1410259806</v>
      </c>
      <c r="F1006" s="870" t="s">
        <v>4108</v>
      </c>
      <c r="G1006" s="870">
        <v>807614961</v>
      </c>
      <c r="H1006" s="870">
        <v>0</v>
      </c>
      <c r="I1006" s="870">
        <v>807614960.79999995</v>
      </c>
      <c r="J1006" s="870">
        <v>-0.20000004768371582</v>
      </c>
      <c r="K1006" s="870">
        <v>0</v>
      </c>
      <c r="L1006" s="870">
        <v>0</v>
      </c>
      <c r="M1006" s="870">
        <v>-0.20000004768371582</v>
      </c>
      <c r="N1006" s="870">
        <v>0</v>
      </c>
      <c r="O1006" s="870">
        <v>-0.20000004768371582</v>
      </c>
      <c r="P1006" s="870">
        <v>-7.4000017642974855E-2</v>
      </c>
      <c r="Q1006" s="870">
        <v>0</v>
      </c>
      <c r="R1006" s="870">
        <v>0</v>
      </c>
      <c r="S1006" s="870">
        <v>0</v>
      </c>
      <c r="T1006" s="870">
        <v>0</v>
      </c>
      <c r="U1006" s="870">
        <v>0</v>
      </c>
      <c r="V1006" s="870">
        <v>0</v>
      </c>
      <c r="W1006" s="870">
        <v>0</v>
      </c>
      <c r="X1006" s="870">
        <v>-7.4000017642974855E-2</v>
      </c>
      <c r="Y1006" s="870">
        <v>0.37</v>
      </c>
      <c r="Z1006" s="870">
        <v>0</v>
      </c>
      <c r="AA1006" s="870">
        <v>-7.4000017642974855E-2</v>
      </c>
      <c r="AB1006" s="870">
        <v>0</v>
      </c>
      <c r="AC1006" s="870">
        <v>-7.4000017642974855E-2</v>
      </c>
      <c r="AD1006" s="870">
        <v>0</v>
      </c>
      <c r="AE1006" s="870">
        <v>0</v>
      </c>
    </row>
    <row r="1007" spans="1:31">
      <c r="A1007" s="870" t="s">
        <v>1852</v>
      </c>
      <c r="B1007" s="870">
        <v>14</v>
      </c>
      <c r="C1007" s="870">
        <v>1410</v>
      </c>
      <c r="D1007" s="870">
        <v>141025</v>
      </c>
      <c r="E1007" s="870">
        <v>1410259807</v>
      </c>
      <c r="F1007" s="870" t="s">
        <v>768</v>
      </c>
      <c r="G1007" s="870">
        <v>2668632095</v>
      </c>
      <c r="H1007" s="870">
        <v>0</v>
      </c>
      <c r="I1007" s="870">
        <v>2668632095.46</v>
      </c>
      <c r="J1007" s="870">
        <v>0.46000003814697266</v>
      </c>
      <c r="K1007" s="870">
        <v>0</v>
      </c>
      <c r="L1007" s="870">
        <v>0.46000003814697266</v>
      </c>
      <c r="M1007" s="870">
        <v>0</v>
      </c>
      <c r="N1007" s="870">
        <v>0</v>
      </c>
      <c r="O1007" s="870">
        <v>0.46000003814697266</v>
      </c>
      <c r="P1007" s="870">
        <v>0.17020001411437988</v>
      </c>
      <c r="Q1007" s="870">
        <v>0</v>
      </c>
      <c r="R1007" s="870">
        <v>0</v>
      </c>
      <c r="S1007" s="870">
        <v>0</v>
      </c>
      <c r="T1007" s="870">
        <v>0</v>
      </c>
      <c r="U1007" s="870">
        <v>0</v>
      </c>
      <c r="V1007" s="870">
        <v>0</v>
      </c>
      <c r="W1007" s="870">
        <v>0</v>
      </c>
      <c r="X1007" s="870">
        <v>0.17020001411437988</v>
      </c>
      <c r="Y1007" s="870">
        <v>0.37</v>
      </c>
      <c r="Z1007" s="870">
        <v>0.17020001411437988</v>
      </c>
      <c r="AA1007" s="870">
        <v>0</v>
      </c>
      <c r="AB1007" s="870">
        <v>0.17020001411437988</v>
      </c>
      <c r="AC1007" s="870">
        <v>0</v>
      </c>
      <c r="AD1007" s="870">
        <v>0</v>
      </c>
      <c r="AE1007" s="870">
        <v>0</v>
      </c>
    </row>
    <row r="1008" spans="1:31">
      <c r="A1008" s="870" t="s">
        <v>1852</v>
      </c>
      <c r="B1008" s="870">
        <v>14</v>
      </c>
      <c r="C1008" s="870">
        <v>1410</v>
      </c>
      <c r="D1008" s="870">
        <v>141025</v>
      </c>
      <c r="E1008" s="870">
        <v>1410259808</v>
      </c>
      <c r="F1008" s="870" t="s">
        <v>750</v>
      </c>
      <c r="G1008" s="870">
        <v>16092515202</v>
      </c>
      <c r="H1008" s="870">
        <v>0</v>
      </c>
      <c r="I1008" s="870">
        <v>16092515202.1</v>
      </c>
      <c r="J1008" s="870">
        <v>0.10000038146972656</v>
      </c>
      <c r="K1008" s="870">
        <v>0</v>
      </c>
      <c r="L1008" s="870">
        <v>0.10000038146972656</v>
      </c>
      <c r="M1008" s="870">
        <v>0</v>
      </c>
      <c r="N1008" s="870">
        <v>0</v>
      </c>
      <c r="O1008" s="870">
        <v>0.10000038146972656</v>
      </c>
      <c r="P1008" s="870">
        <v>3.7000141143798827E-2</v>
      </c>
      <c r="Q1008" s="870">
        <v>0</v>
      </c>
      <c r="R1008" s="870">
        <v>0</v>
      </c>
      <c r="S1008" s="870">
        <v>0</v>
      </c>
      <c r="T1008" s="870">
        <v>0</v>
      </c>
      <c r="U1008" s="870">
        <v>0</v>
      </c>
      <c r="V1008" s="870">
        <v>0</v>
      </c>
      <c r="W1008" s="870">
        <v>0</v>
      </c>
      <c r="X1008" s="870">
        <v>3.7000141143798827E-2</v>
      </c>
      <c r="Y1008" s="870">
        <v>0.37</v>
      </c>
      <c r="Z1008" s="870">
        <v>3.7000141143798827E-2</v>
      </c>
      <c r="AA1008" s="870">
        <v>0</v>
      </c>
      <c r="AB1008" s="870">
        <v>3.7000141143798827E-2</v>
      </c>
      <c r="AC1008" s="870">
        <v>0</v>
      </c>
      <c r="AD1008" s="870">
        <v>0</v>
      </c>
      <c r="AE1008" s="870">
        <v>0</v>
      </c>
    </row>
    <row r="1009" spans="1:31">
      <c r="A1009" s="870" t="s">
        <v>1852</v>
      </c>
      <c r="B1009" s="870">
        <v>14</v>
      </c>
      <c r="C1009" s="870">
        <v>1410</v>
      </c>
      <c r="D1009" s="870">
        <v>141025</v>
      </c>
      <c r="E1009" s="870">
        <v>1410259809</v>
      </c>
      <c r="F1009" s="870" t="s">
        <v>4107</v>
      </c>
      <c r="G1009" s="870">
        <v>4167387345</v>
      </c>
      <c r="H1009" s="870">
        <v>0</v>
      </c>
      <c r="I1009" s="870">
        <v>4167387345</v>
      </c>
      <c r="J1009" s="870">
        <v>0</v>
      </c>
      <c r="K1009" s="870">
        <v>0</v>
      </c>
      <c r="L1009" s="870">
        <v>0</v>
      </c>
      <c r="M1009" s="870">
        <v>0</v>
      </c>
      <c r="N1009" s="870">
        <v>0</v>
      </c>
      <c r="O1009" s="870">
        <v>0</v>
      </c>
      <c r="P1009" s="870">
        <v>0</v>
      </c>
      <c r="Q1009" s="870">
        <v>0</v>
      </c>
      <c r="R1009" s="870">
        <v>0</v>
      </c>
      <c r="S1009" s="870">
        <v>0</v>
      </c>
      <c r="T1009" s="870">
        <v>0</v>
      </c>
      <c r="U1009" s="870">
        <v>0</v>
      </c>
      <c r="V1009" s="870">
        <v>0</v>
      </c>
      <c r="W1009" s="870">
        <v>0</v>
      </c>
      <c r="X1009" s="870">
        <v>0</v>
      </c>
      <c r="Y1009" s="870">
        <v>0</v>
      </c>
      <c r="Z1009" s="870">
        <v>0</v>
      </c>
      <c r="AA1009" s="870">
        <v>0</v>
      </c>
      <c r="AB1009" s="870">
        <v>0</v>
      </c>
      <c r="AC1009" s="870">
        <v>0</v>
      </c>
      <c r="AD1009" s="870">
        <v>0</v>
      </c>
      <c r="AE1009" s="870">
        <v>0</v>
      </c>
    </row>
    <row r="1010" spans="1:31">
      <c r="A1010" s="870" t="s">
        <v>1852</v>
      </c>
      <c r="B1010" s="870">
        <v>14</v>
      </c>
      <c r="C1010" s="870">
        <v>1410</v>
      </c>
      <c r="D1010" s="870">
        <v>141025</v>
      </c>
      <c r="E1010" s="870">
        <v>1410259810</v>
      </c>
      <c r="F1010" s="870" t="s">
        <v>3528</v>
      </c>
      <c r="G1010" s="870">
        <v>167539644</v>
      </c>
      <c r="H1010" s="870">
        <v>0</v>
      </c>
      <c r="I1010" s="870">
        <v>167539644</v>
      </c>
      <c r="J1010" s="870">
        <v>0</v>
      </c>
      <c r="K1010" s="870">
        <v>0</v>
      </c>
      <c r="L1010" s="870">
        <v>0</v>
      </c>
      <c r="M1010" s="870">
        <v>0</v>
      </c>
      <c r="N1010" s="870">
        <v>0</v>
      </c>
      <c r="O1010" s="870">
        <v>0</v>
      </c>
      <c r="P1010" s="870">
        <v>0</v>
      </c>
      <c r="Q1010" s="870">
        <v>0</v>
      </c>
      <c r="R1010" s="870">
        <v>0</v>
      </c>
      <c r="S1010" s="870">
        <v>0</v>
      </c>
      <c r="T1010" s="870">
        <v>0</v>
      </c>
      <c r="U1010" s="870">
        <v>0</v>
      </c>
      <c r="V1010" s="870">
        <v>0</v>
      </c>
      <c r="W1010" s="870">
        <v>0</v>
      </c>
      <c r="X1010" s="870">
        <v>0</v>
      </c>
      <c r="Y1010" s="870">
        <v>0</v>
      </c>
      <c r="Z1010" s="870">
        <v>0</v>
      </c>
      <c r="AA1010" s="870">
        <v>0</v>
      </c>
      <c r="AB1010" s="870">
        <v>0</v>
      </c>
      <c r="AC1010" s="870">
        <v>0</v>
      </c>
      <c r="AD1010" s="870">
        <v>0</v>
      </c>
      <c r="AE1010" s="870">
        <v>0</v>
      </c>
    </row>
    <row r="1011" spans="1:31">
      <c r="A1011" s="870" t="s">
        <v>1852</v>
      </c>
      <c r="B1011" s="870">
        <v>14</v>
      </c>
      <c r="C1011" s="870">
        <v>1410</v>
      </c>
      <c r="D1011" s="870">
        <v>141025</v>
      </c>
      <c r="E1011" s="870">
        <v>1410259811</v>
      </c>
      <c r="F1011" s="870" t="s">
        <v>769</v>
      </c>
      <c r="G1011" s="870">
        <v>4413746988</v>
      </c>
      <c r="H1011" s="870">
        <v>0</v>
      </c>
      <c r="I1011" s="870">
        <v>4413746987.5799999</v>
      </c>
      <c r="J1011" s="870">
        <v>-0.42000007629394531</v>
      </c>
      <c r="K1011" s="870">
        <v>0</v>
      </c>
      <c r="L1011" s="870">
        <v>0</v>
      </c>
      <c r="M1011" s="870">
        <v>-0.42000007629394531</v>
      </c>
      <c r="N1011" s="870">
        <v>0</v>
      </c>
      <c r="O1011" s="870">
        <v>-0.42000007629394531</v>
      </c>
      <c r="P1011" s="870">
        <v>-0.15540002822875976</v>
      </c>
      <c r="Q1011" s="870">
        <v>0</v>
      </c>
      <c r="R1011" s="870">
        <v>0</v>
      </c>
      <c r="S1011" s="870">
        <v>0</v>
      </c>
      <c r="T1011" s="870">
        <v>0</v>
      </c>
      <c r="U1011" s="870">
        <v>0</v>
      </c>
      <c r="V1011" s="870">
        <v>0</v>
      </c>
      <c r="W1011" s="870">
        <v>0</v>
      </c>
      <c r="X1011" s="870">
        <v>-0.15540002822875976</v>
      </c>
      <c r="Y1011" s="870">
        <v>0.37</v>
      </c>
      <c r="Z1011" s="870">
        <v>0</v>
      </c>
      <c r="AA1011" s="870">
        <v>-0.15540002822875976</v>
      </c>
      <c r="AB1011" s="870">
        <v>0</v>
      </c>
      <c r="AC1011" s="870">
        <v>-0.15540002822875976</v>
      </c>
      <c r="AD1011" s="870">
        <v>0</v>
      </c>
      <c r="AE1011" s="870">
        <v>0</v>
      </c>
    </row>
    <row r="1012" spans="1:31">
      <c r="A1012" s="870" t="s">
        <v>1891</v>
      </c>
      <c r="B1012" s="870">
        <v>14</v>
      </c>
      <c r="C1012" s="870">
        <v>1410</v>
      </c>
      <c r="D1012" s="870">
        <v>141025</v>
      </c>
      <c r="E1012" s="870">
        <v>1410259813</v>
      </c>
      <c r="F1012" s="870" t="s">
        <v>770</v>
      </c>
      <c r="G1012" s="870">
        <v>217718455</v>
      </c>
      <c r="H1012" s="870">
        <v>0</v>
      </c>
      <c r="I1012" s="870">
        <v>217718455</v>
      </c>
      <c r="J1012" s="870">
        <v>0</v>
      </c>
      <c r="K1012" s="870">
        <v>0</v>
      </c>
      <c r="L1012" s="870">
        <v>0</v>
      </c>
      <c r="M1012" s="870">
        <v>0</v>
      </c>
      <c r="N1012" s="870">
        <v>0</v>
      </c>
      <c r="O1012" s="870">
        <v>0</v>
      </c>
      <c r="P1012" s="870">
        <v>0</v>
      </c>
      <c r="Q1012" s="870">
        <v>0</v>
      </c>
      <c r="R1012" s="870">
        <v>0</v>
      </c>
      <c r="S1012" s="870">
        <v>0</v>
      </c>
      <c r="T1012" s="870">
        <v>0</v>
      </c>
      <c r="U1012" s="870">
        <v>0</v>
      </c>
      <c r="V1012" s="870">
        <v>0</v>
      </c>
      <c r="W1012" s="870">
        <v>0</v>
      </c>
      <c r="X1012" s="870">
        <v>0</v>
      </c>
      <c r="Y1012" s="870">
        <v>0</v>
      </c>
      <c r="Z1012" s="870">
        <v>0</v>
      </c>
      <c r="AA1012" s="870">
        <v>0</v>
      </c>
      <c r="AB1012" s="870">
        <v>0</v>
      </c>
      <c r="AC1012" s="870">
        <v>0</v>
      </c>
      <c r="AD1012" s="870">
        <v>0</v>
      </c>
      <c r="AE1012" s="870">
        <v>0</v>
      </c>
    </row>
    <row r="1013" spans="1:31">
      <c r="A1013" s="870" t="s">
        <v>1891</v>
      </c>
      <c r="B1013" s="870">
        <v>14</v>
      </c>
      <c r="C1013" s="870">
        <v>1410</v>
      </c>
      <c r="D1013" s="870">
        <v>141025</v>
      </c>
      <c r="E1013" s="870">
        <v>1410259814</v>
      </c>
      <c r="F1013" s="870" t="s">
        <v>771</v>
      </c>
      <c r="G1013" s="870">
        <v>-10311083799</v>
      </c>
      <c r="H1013" s="870">
        <v>0</v>
      </c>
      <c r="I1013" s="870">
        <v>-10311083799</v>
      </c>
      <c r="J1013" s="870">
        <v>0</v>
      </c>
      <c r="K1013" s="870">
        <v>0</v>
      </c>
      <c r="L1013" s="870">
        <v>0</v>
      </c>
      <c r="M1013" s="870">
        <v>0</v>
      </c>
      <c r="N1013" s="870">
        <v>0</v>
      </c>
      <c r="O1013" s="870">
        <v>0</v>
      </c>
      <c r="P1013" s="870">
        <v>0</v>
      </c>
      <c r="Q1013" s="870">
        <v>0</v>
      </c>
      <c r="R1013" s="870">
        <v>0</v>
      </c>
      <c r="S1013" s="870">
        <v>0</v>
      </c>
      <c r="T1013" s="870">
        <v>0</v>
      </c>
      <c r="U1013" s="870">
        <v>0</v>
      </c>
      <c r="V1013" s="870">
        <v>0</v>
      </c>
      <c r="W1013" s="870">
        <v>0</v>
      </c>
      <c r="X1013" s="870">
        <v>0</v>
      </c>
      <c r="Y1013" s="870">
        <v>0</v>
      </c>
      <c r="Z1013" s="870">
        <v>0</v>
      </c>
      <c r="AA1013" s="870">
        <v>0</v>
      </c>
      <c r="AB1013" s="870">
        <v>0</v>
      </c>
      <c r="AC1013" s="870">
        <v>0</v>
      </c>
      <c r="AD1013" s="870">
        <v>0</v>
      </c>
      <c r="AE1013" s="870">
        <v>0</v>
      </c>
    </row>
    <row r="1014" spans="1:31">
      <c r="A1014" s="870" t="s">
        <v>1891</v>
      </c>
      <c r="B1014" s="870">
        <v>14</v>
      </c>
      <c r="C1014" s="870">
        <v>1410</v>
      </c>
      <c r="D1014" s="870">
        <v>141025</v>
      </c>
      <c r="E1014" s="870">
        <v>1410259815</v>
      </c>
      <c r="F1014" s="870" t="s">
        <v>4117</v>
      </c>
      <c r="G1014" s="870">
        <v>-174370204</v>
      </c>
      <c r="H1014" s="870">
        <v>0</v>
      </c>
      <c r="I1014" s="870">
        <v>-174370204</v>
      </c>
      <c r="J1014" s="870">
        <v>0</v>
      </c>
      <c r="K1014" s="870">
        <v>0</v>
      </c>
      <c r="L1014" s="870">
        <v>0</v>
      </c>
      <c r="M1014" s="870">
        <v>0</v>
      </c>
      <c r="N1014" s="870">
        <v>0</v>
      </c>
      <c r="O1014" s="870">
        <v>0</v>
      </c>
      <c r="P1014" s="870">
        <v>0</v>
      </c>
      <c r="Q1014" s="870">
        <v>0</v>
      </c>
      <c r="R1014" s="870">
        <v>0</v>
      </c>
      <c r="S1014" s="870">
        <v>0</v>
      </c>
      <c r="T1014" s="870">
        <v>0</v>
      </c>
      <c r="U1014" s="870">
        <v>0</v>
      </c>
      <c r="V1014" s="870">
        <v>0</v>
      </c>
      <c r="W1014" s="870">
        <v>0</v>
      </c>
      <c r="X1014" s="870">
        <v>0</v>
      </c>
      <c r="Y1014" s="870">
        <v>0</v>
      </c>
      <c r="Z1014" s="870">
        <v>0</v>
      </c>
      <c r="AA1014" s="870">
        <v>0</v>
      </c>
      <c r="AB1014" s="870">
        <v>0</v>
      </c>
      <c r="AC1014" s="870">
        <v>0</v>
      </c>
      <c r="AD1014" s="870">
        <v>0</v>
      </c>
      <c r="AE1014" s="870">
        <v>0</v>
      </c>
    </row>
    <row r="1015" spans="1:31">
      <c r="A1015" s="870" t="s">
        <v>1891</v>
      </c>
      <c r="B1015" s="870">
        <v>14</v>
      </c>
      <c r="C1015" s="870">
        <v>1410</v>
      </c>
      <c r="D1015" s="870">
        <v>141025</v>
      </c>
      <c r="E1015" s="870">
        <v>1410259817</v>
      </c>
      <c r="F1015" s="870" t="s">
        <v>772</v>
      </c>
      <c r="G1015" s="870">
        <v>-837819914</v>
      </c>
      <c r="H1015" s="870">
        <v>0</v>
      </c>
      <c r="I1015" s="870">
        <v>-837819914.00999999</v>
      </c>
      <c r="J1015" s="870">
        <v>-9.9999904632568359E-3</v>
      </c>
      <c r="K1015" s="870">
        <v>0</v>
      </c>
      <c r="L1015" s="870">
        <v>0</v>
      </c>
      <c r="M1015" s="870">
        <v>-9.9999904632568359E-3</v>
      </c>
      <c r="N1015" s="870">
        <v>0</v>
      </c>
      <c r="O1015" s="870">
        <v>-9.9999904632568359E-3</v>
      </c>
      <c r="P1015" s="870">
        <v>-3.6999964714050293E-3</v>
      </c>
      <c r="Q1015" s="870">
        <v>0</v>
      </c>
      <c r="R1015" s="870">
        <v>0</v>
      </c>
      <c r="S1015" s="870">
        <v>0</v>
      </c>
      <c r="T1015" s="870">
        <v>0</v>
      </c>
      <c r="U1015" s="870">
        <v>0</v>
      </c>
      <c r="V1015" s="870">
        <v>0</v>
      </c>
      <c r="W1015" s="870">
        <v>0</v>
      </c>
      <c r="X1015" s="870">
        <v>-3.6999964714050293E-3</v>
      </c>
      <c r="Y1015" s="870">
        <v>0.37</v>
      </c>
      <c r="Z1015" s="870">
        <v>0</v>
      </c>
      <c r="AA1015" s="870">
        <v>-3.6999964714050293E-3</v>
      </c>
      <c r="AB1015" s="870">
        <v>0</v>
      </c>
      <c r="AC1015" s="870">
        <v>-3.6999964714050293E-3</v>
      </c>
      <c r="AD1015" s="870">
        <v>0</v>
      </c>
      <c r="AE1015" s="870">
        <v>0</v>
      </c>
    </row>
    <row r="1016" spans="1:31">
      <c r="A1016" s="870" t="s">
        <v>1891</v>
      </c>
      <c r="B1016" s="870">
        <v>14</v>
      </c>
      <c r="C1016" s="870">
        <v>1410</v>
      </c>
      <c r="D1016" s="870">
        <v>141025</v>
      </c>
      <c r="E1016" s="870">
        <v>1410259818</v>
      </c>
      <c r="F1016" s="870" t="s">
        <v>773</v>
      </c>
      <c r="G1016" s="870">
        <v>-9090927922</v>
      </c>
      <c r="H1016" s="870">
        <v>0</v>
      </c>
      <c r="I1016" s="870">
        <v>-9090927922.1499996</v>
      </c>
      <c r="J1016" s="870">
        <v>-0.14999961853027344</v>
      </c>
      <c r="K1016" s="870">
        <v>0</v>
      </c>
      <c r="L1016" s="870">
        <v>0</v>
      </c>
      <c r="M1016" s="870">
        <v>-0.14999961853027344</v>
      </c>
      <c r="N1016" s="870">
        <v>0</v>
      </c>
      <c r="O1016" s="870">
        <v>-0.14999961853027344</v>
      </c>
      <c r="P1016" s="870">
        <v>-5.5499858856201172E-2</v>
      </c>
      <c r="Q1016" s="870">
        <v>0</v>
      </c>
      <c r="R1016" s="870">
        <v>0</v>
      </c>
      <c r="S1016" s="870">
        <v>0</v>
      </c>
      <c r="T1016" s="870">
        <v>0</v>
      </c>
      <c r="U1016" s="870">
        <v>0</v>
      </c>
      <c r="V1016" s="870">
        <v>0</v>
      </c>
      <c r="W1016" s="870">
        <v>0</v>
      </c>
      <c r="X1016" s="870">
        <v>-5.5499858856201172E-2</v>
      </c>
      <c r="Y1016" s="870">
        <v>0.37</v>
      </c>
      <c r="Z1016" s="870">
        <v>0</v>
      </c>
      <c r="AA1016" s="870">
        <v>-5.5499858856201172E-2</v>
      </c>
      <c r="AB1016" s="870">
        <v>0</v>
      </c>
      <c r="AC1016" s="870">
        <v>-5.5499858856201172E-2</v>
      </c>
      <c r="AD1016" s="870">
        <v>0</v>
      </c>
      <c r="AE1016" s="870">
        <v>0</v>
      </c>
    </row>
    <row r="1017" spans="1:31">
      <c r="A1017" s="870" t="s">
        <v>1891</v>
      </c>
      <c r="B1017" s="870">
        <v>14</v>
      </c>
      <c r="C1017" s="870">
        <v>1410</v>
      </c>
      <c r="D1017" s="870">
        <v>141025</v>
      </c>
      <c r="E1017" s="870">
        <v>1410259819</v>
      </c>
      <c r="F1017" s="870" t="s">
        <v>1916</v>
      </c>
      <c r="G1017" s="870">
        <v>-1228392001</v>
      </c>
      <c r="H1017" s="870">
        <v>0</v>
      </c>
      <c r="I1017" s="870">
        <v>-1228392001</v>
      </c>
      <c r="J1017" s="870">
        <v>0</v>
      </c>
      <c r="K1017" s="870">
        <v>0</v>
      </c>
      <c r="L1017" s="870">
        <v>0</v>
      </c>
      <c r="M1017" s="870">
        <v>0</v>
      </c>
      <c r="N1017" s="870">
        <v>0</v>
      </c>
      <c r="O1017" s="870">
        <v>0</v>
      </c>
      <c r="P1017" s="870">
        <v>0</v>
      </c>
      <c r="Q1017" s="870">
        <v>0</v>
      </c>
      <c r="R1017" s="870">
        <v>0</v>
      </c>
      <c r="S1017" s="870">
        <v>0</v>
      </c>
      <c r="T1017" s="870">
        <v>0</v>
      </c>
      <c r="U1017" s="870">
        <v>0</v>
      </c>
      <c r="V1017" s="870">
        <v>0</v>
      </c>
      <c r="W1017" s="870">
        <v>0</v>
      </c>
      <c r="X1017" s="870">
        <v>0</v>
      </c>
      <c r="Y1017" s="870">
        <v>0</v>
      </c>
      <c r="Z1017" s="870">
        <v>0</v>
      </c>
      <c r="AA1017" s="870">
        <v>0</v>
      </c>
      <c r="AB1017" s="870">
        <v>0</v>
      </c>
      <c r="AC1017" s="870">
        <v>0</v>
      </c>
      <c r="AD1017" s="870">
        <v>0</v>
      </c>
      <c r="AE1017" s="870">
        <v>0</v>
      </c>
    </row>
    <row r="1018" spans="1:31">
      <c r="A1018" s="870" t="s">
        <v>1891</v>
      </c>
      <c r="B1018" s="870">
        <v>14</v>
      </c>
      <c r="C1018" s="870">
        <v>1410</v>
      </c>
      <c r="D1018" s="870">
        <v>141025</v>
      </c>
      <c r="E1018" s="870">
        <v>1410259820</v>
      </c>
      <c r="F1018" s="870" t="s">
        <v>774</v>
      </c>
      <c r="G1018" s="870">
        <v>-775532308</v>
      </c>
      <c r="H1018" s="870">
        <v>0</v>
      </c>
      <c r="I1018" s="870">
        <v>-775532308</v>
      </c>
      <c r="J1018" s="870">
        <v>0</v>
      </c>
      <c r="K1018" s="870">
        <v>0</v>
      </c>
      <c r="L1018" s="870">
        <v>0</v>
      </c>
      <c r="M1018" s="870">
        <v>0</v>
      </c>
      <c r="N1018" s="870">
        <v>0</v>
      </c>
      <c r="O1018" s="870">
        <v>0</v>
      </c>
      <c r="P1018" s="870">
        <v>0</v>
      </c>
      <c r="Q1018" s="870">
        <v>0</v>
      </c>
      <c r="R1018" s="870">
        <v>0</v>
      </c>
      <c r="S1018" s="870">
        <v>0</v>
      </c>
      <c r="T1018" s="870">
        <v>0</v>
      </c>
      <c r="U1018" s="870">
        <v>0</v>
      </c>
      <c r="V1018" s="870">
        <v>0</v>
      </c>
      <c r="W1018" s="870">
        <v>0</v>
      </c>
      <c r="X1018" s="870">
        <v>0</v>
      </c>
      <c r="Y1018" s="870">
        <v>0</v>
      </c>
      <c r="Z1018" s="870">
        <v>0</v>
      </c>
      <c r="AA1018" s="870">
        <v>0</v>
      </c>
      <c r="AB1018" s="870">
        <v>0</v>
      </c>
      <c r="AC1018" s="870">
        <v>0</v>
      </c>
      <c r="AD1018" s="870">
        <v>0</v>
      </c>
      <c r="AE1018" s="870">
        <v>0</v>
      </c>
    </row>
    <row r="1019" spans="1:31">
      <c r="A1019" s="870" t="s">
        <v>1891</v>
      </c>
      <c r="B1019" s="870">
        <v>14</v>
      </c>
      <c r="C1019" s="870">
        <v>1410</v>
      </c>
      <c r="D1019" s="870">
        <v>141025</v>
      </c>
      <c r="E1019" s="870">
        <v>1410259821</v>
      </c>
      <c r="F1019" s="870" t="s">
        <v>3187</v>
      </c>
      <c r="G1019" s="870">
        <v>5646058142</v>
      </c>
      <c r="H1019" s="870">
        <v>0</v>
      </c>
      <c r="I1019" s="870">
        <v>5646058142</v>
      </c>
      <c r="J1019" s="870">
        <v>0</v>
      </c>
      <c r="K1019" s="870">
        <v>0</v>
      </c>
      <c r="L1019" s="870">
        <v>0</v>
      </c>
      <c r="M1019" s="870">
        <v>0</v>
      </c>
      <c r="N1019" s="870">
        <v>0</v>
      </c>
      <c r="O1019" s="870">
        <v>0</v>
      </c>
      <c r="P1019" s="870">
        <v>0</v>
      </c>
      <c r="Q1019" s="870">
        <v>0</v>
      </c>
      <c r="R1019" s="870">
        <v>0</v>
      </c>
      <c r="S1019" s="870">
        <v>0</v>
      </c>
      <c r="T1019" s="870">
        <v>0</v>
      </c>
      <c r="U1019" s="870">
        <v>0</v>
      </c>
      <c r="V1019" s="870">
        <v>0</v>
      </c>
      <c r="W1019" s="870">
        <v>0</v>
      </c>
      <c r="X1019" s="870">
        <v>0</v>
      </c>
      <c r="Y1019" s="870">
        <v>0</v>
      </c>
      <c r="Z1019" s="870">
        <v>0</v>
      </c>
      <c r="AA1019" s="870">
        <v>0</v>
      </c>
      <c r="AB1019" s="870">
        <v>0</v>
      </c>
      <c r="AC1019" s="870">
        <v>0</v>
      </c>
      <c r="AD1019" s="870">
        <v>0</v>
      </c>
      <c r="AE1019" s="870">
        <v>0</v>
      </c>
    </row>
    <row r="1020" spans="1:31">
      <c r="A1020" s="870" t="s">
        <v>1891</v>
      </c>
      <c r="B1020" s="870">
        <v>14</v>
      </c>
      <c r="C1020" s="870">
        <v>1410</v>
      </c>
      <c r="D1020" s="870">
        <v>141025</v>
      </c>
      <c r="E1020" s="870">
        <v>1410259822</v>
      </c>
      <c r="F1020" s="870" t="s">
        <v>4118</v>
      </c>
      <c r="G1020" s="870">
        <v>174020805</v>
      </c>
      <c r="H1020" s="870">
        <v>0</v>
      </c>
      <c r="I1020" s="870">
        <v>174020805</v>
      </c>
      <c r="J1020" s="870">
        <v>0</v>
      </c>
      <c r="K1020" s="870">
        <v>0</v>
      </c>
      <c r="L1020" s="870">
        <v>0</v>
      </c>
      <c r="M1020" s="870">
        <v>0</v>
      </c>
      <c r="N1020" s="870">
        <v>0</v>
      </c>
      <c r="O1020" s="870">
        <v>0</v>
      </c>
      <c r="P1020" s="870">
        <v>0</v>
      </c>
      <c r="Q1020" s="870">
        <v>0</v>
      </c>
      <c r="R1020" s="870">
        <v>0</v>
      </c>
      <c r="S1020" s="870">
        <v>0</v>
      </c>
      <c r="T1020" s="870">
        <v>0</v>
      </c>
      <c r="U1020" s="870">
        <v>0</v>
      </c>
      <c r="V1020" s="870">
        <v>0</v>
      </c>
      <c r="W1020" s="870">
        <v>0</v>
      </c>
      <c r="X1020" s="870">
        <v>0</v>
      </c>
      <c r="Y1020" s="870">
        <v>0</v>
      </c>
      <c r="Z1020" s="870">
        <v>0</v>
      </c>
      <c r="AA1020" s="870">
        <v>0</v>
      </c>
      <c r="AB1020" s="870">
        <v>0</v>
      </c>
      <c r="AC1020" s="870">
        <v>0</v>
      </c>
      <c r="AD1020" s="870">
        <v>0</v>
      </c>
      <c r="AE1020" s="870">
        <v>0</v>
      </c>
    </row>
    <row r="1021" spans="1:31">
      <c r="A1021" s="870" t="s">
        <v>1891</v>
      </c>
      <c r="B1021" s="870">
        <v>14</v>
      </c>
      <c r="C1021" s="870">
        <v>1410</v>
      </c>
      <c r="D1021" s="870">
        <v>141025</v>
      </c>
      <c r="E1021" s="870">
        <v>1410259824</v>
      </c>
      <c r="F1021" s="870" t="s">
        <v>775</v>
      </c>
      <c r="G1021" s="870">
        <v>890329673</v>
      </c>
      <c r="H1021" s="870">
        <v>0</v>
      </c>
      <c r="I1021" s="870">
        <v>890329673</v>
      </c>
      <c r="J1021" s="870">
        <v>0</v>
      </c>
      <c r="K1021" s="870">
        <v>0</v>
      </c>
      <c r="L1021" s="870">
        <v>0</v>
      </c>
      <c r="M1021" s="870">
        <v>0</v>
      </c>
      <c r="N1021" s="870">
        <v>0</v>
      </c>
      <c r="O1021" s="870">
        <v>0</v>
      </c>
      <c r="P1021" s="870">
        <v>0</v>
      </c>
      <c r="Q1021" s="870">
        <v>0</v>
      </c>
      <c r="R1021" s="870">
        <v>0</v>
      </c>
      <c r="S1021" s="870">
        <v>0</v>
      </c>
      <c r="T1021" s="870">
        <v>0</v>
      </c>
      <c r="U1021" s="870">
        <v>0</v>
      </c>
      <c r="V1021" s="870">
        <v>0</v>
      </c>
      <c r="W1021" s="870">
        <v>0</v>
      </c>
      <c r="X1021" s="870">
        <v>0</v>
      </c>
      <c r="Y1021" s="870">
        <v>0</v>
      </c>
      <c r="Z1021" s="870">
        <v>0</v>
      </c>
      <c r="AA1021" s="870">
        <v>0</v>
      </c>
      <c r="AB1021" s="870">
        <v>0</v>
      </c>
      <c r="AC1021" s="870">
        <v>0</v>
      </c>
      <c r="AD1021" s="870">
        <v>0</v>
      </c>
      <c r="AE1021" s="870">
        <v>0</v>
      </c>
    </row>
    <row r="1022" spans="1:31">
      <c r="A1022" s="870" t="s">
        <v>1891</v>
      </c>
      <c r="B1022" s="870">
        <v>14</v>
      </c>
      <c r="C1022" s="870">
        <v>1410</v>
      </c>
      <c r="D1022" s="870">
        <v>141025</v>
      </c>
      <c r="E1022" s="870">
        <v>1410259825</v>
      </c>
      <c r="F1022" s="870" t="s">
        <v>4119</v>
      </c>
      <c r="G1022" s="870">
        <v>8589034</v>
      </c>
      <c r="H1022" s="870">
        <v>0</v>
      </c>
      <c r="I1022" s="870">
        <v>8589034</v>
      </c>
      <c r="J1022" s="870">
        <v>0</v>
      </c>
      <c r="K1022" s="870">
        <v>0</v>
      </c>
      <c r="L1022" s="870">
        <v>0</v>
      </c>
      <c r="M1022" s="870">
        <v>0</v>
      </c>
      <c r="N1022" s="870">
        <v>0</v>
      </c>
      <c r="O1022" s="870">
        <v>0</v>
      </c>
      <c r="P1022" s="870">
        <v>0</v>
      </c>
      <c r="Q1022" s="870">
        <v>0</v>
      </c>
      <c r="R1022" s="870">
        <v>0</v>
      </c>
      <c r="S1022" s="870">
        <v>0</v>
      </c>
      <c r="T1022" s="870">
        <v>0</v>
      </c>
      <c r="U1022" s="870">
        <v>0</v>
      </c>
      <c r="V1022" s="870">
        <v>0</v>
      </c>
      <c r="W1022" s="870">
        <v>0</v>
      </c>
      <c r="X1022" s="870">
        <v>0</v>
      </c>
      <c r="Y1022" s="870">
        <v>0</v>
      </c>
      <c r="Z1022" s="870">
        <v>0</v>
      </c>
      <c r="AA1022" s="870">
        <v>0</v>
      </c>
      <c r="AB1022" s="870">
        <v>0</v>
      </c>
      <c r="AC1022" s="870">
        <v>0</v>
      </c>
      <c r="AD1022" s="870">
        <v>0</v>
      </c>
      <c r="AE1022" s="870">
        <v>0</v>
      </c>
    </row>
    <row r="1023" spans="1:31">
      <c r="A1023" s="870" t="s">
        <v>1891</v>
      </c>
      <c r="B1023" s="870">
        <v>14</v>
      </c>
      <c r="C1023" s="870">
        <v>1410</v>
      </c>
      <c r="D1023" s="870">
        <v>141025</v>
      </c>
      <c r="E1023" s="870">
        <v>1410259826</v>
      </c>
      <c r="F1023" s="870" t="s">
        <v>4120</v>
      </c>
      <c r="G1023" s="870">
        <v>164171988</v>
      </c>
      <c r="H1023" s="870">
        <v>0</v>
      </c>
      <c r="I1023" s="870">
        <v>164171988</v>
      </c>
      <c r="J1023" s="870">
        <v>0</v>
      </c>
      <c r="K1023" s="870">
        <v>0</v>
      </c>
      <c r="L1023" s="870">
        <v>0</v>
      </c>
      <c r="M1023" s="870">
        <v>0</v>
      </c>
      <c r="N1023" s="870">
        <v>0</v>
      </c>
      <c r="O1023" s="870">
        <v>0</v>
      </c>
      <c r="P1023" s="870">
        <v>0</v>
      </c>
      <c r="Q1023" s="870">
        <v>0</v>
      </c>
      <c r="R1023" s="870">
        <v>0</v>
      </c>
      <c r="S1023" s="870">
        <v>0</v>
      </c>
      <c r="T1023" s="870">
        <v>0</v>
      </c>
      <c r="U1023" s="870">
        <v>0</v>
      </c>
      <c r="V1023" s="870">
        <v>0</v>
      </c>
      <c r="W1023" s="870">
        <v>0</v>
      </c>
      <c r="X1023" s="870">
        <v>0</v>
      </c>
      <c r="Y1023" s="870">
        <v>0</v>
      </c>
      <c r="Z1023" s="870">
        <v>0</v>
      </c>
      <c r="AA1023" s="870">
        <v>0</v>
      </c>
      <c r="AB1023" s="870">
        <v>0</v>
      </c>
      <c r="AC1023" s="870">
        <v>0</v>
      </c>
      <c r="AD1023" s="870">
        <v>0</v>
      </c>
      <c r="AE1023" s="870">
        <v>0</v>
      </c>
    </row>
    <row r="1024" spans="1:31">
      <c r="A1024" s="870" t="s">
        <v>1891</v>
      </c>
      <c r="B1024" s="870">
        <v>14</v>
      </c>
      <c r="C1024" s="870">
        <v>1410</v>
      </c>
      <c r="D1024" s="870">
        <v>141025</v>
      </c>
      <c r="E1024" s="870">
        <v>1410259827</v>
      </c>
      <c r="F1024" s="870" t="s">
        <v>4121</v>
      </c>
      <c r="G1024" s="870">
        <v>873874513</v>
      </c>
      <c r="H1024" s="870">
        <v>0</v>
      </c>
      <c r="I1024" s="870">
        <v>873874513.14999998</v>
      </c>
      <c r="J1024" s="870">
        <v>0.14999997615814209</v>
      </c>
      <c r="K1024" s="870">
        <v>0</v>
      </c>
      <c r="L1024" s="870">
        <v>0.14999997615814209</v>
      </c>
      <c r="M1024" s="870">
        <v>0</v>
      </c>
      <c r="N1024" s="870">
        <v>0</v>
      </c>
      <c r="O1024" s="870">
        <v>0.14999997615814209</v>
      </c>
      <c r="P1024" s="870">
        <v>5.5499991178512571E-2</v>
      </c>
      <c r="Q1024" s="870">
        <v>0</v>
      </c>
      <c r="R1024" s="870">
        <v>0</v>
      </c>
      <c r="S1024" s="870">
        <v>0</v>
      </c>
      <c r="T1024" s="870">
        <v>0</v>
      </c>
      <c r="U1024" s="870">
        <v>0</v>
      </c>
      <c r="V1024" s="870">
        <v>0</v>
      </c>
      <c r="W1024" s="870">
        <v>0</v>
      </c>
      <c r="X1024" s="870">
        <v>5.5499991178512571E-2</v>
      </c>
      <c r="Y1024" s="870">
        <v>0.37</v>
      </c>
      <c r="Z1024" s="870">
        <v>5.5499991178512571E-2</v>
      </c>
      <c r="AA1024" s="870">
        <v>0</v>
      </c>
      <c r="AB1024" s="870">
        <v>5.5499991178512571E-2</v>
      </c>
      <c r="AC1024" s="870">
        <v>0</v>
      </c>
      <c r="AD1024" s="870">
        <v>0</v>
      </c>
      <c r="AE1024" s="870">
        <v>0</v>
      </c>
    </row>
    <row r="1025" spans="1:31">
      <c r="A1025" s="870" t="s">
        <v>1852</v>
      </c>
      <c r="B1025" s="870">
        <v>14</v>
      </c>
      <c r="C1025" s="870">
        <v>1410</v>
      </c>
      <c r="D1025" s="870">
        <v>141025</v>
      </c>
      <c r="E1025" s="870">
        <v>1410259828</v>
      </c>
      <c r="F1025" s="870" t="s">
        <v>4122</v>
      </c>
      <c r="G1025" s="870">
        <v>-2078379529</v>
      </c>
      <c r="H1025" s="870">
        <v>0</v>
      </c>
      <c r="I1025" s="870">
        <v>-2078379529.22</v>
      </c>
      <c r="J1025" s="870">
        <v>-0.22000002861022949</v>
      </c>
      <c r="K1025" s="870">
        <v>0</v>
      </c>
      <c r="L1025" s="870">
        <v>0</v>
      </c>
      <c r="M1025" s="870">
        <v>-0.22000002861022949</v>
      </c>
      <c r="N1025" s="870">
        <v>0</v>
      </c>
      <c r="O1025" s="870">
        <v>-0.22000002861022949</v>
      </c>
      <c r="P1025" s="870">
        <v>-8.1400010585784915E-2</v>
      </c>
      <c r="Q1025" s="870">
        <v>0</v>
      </c>
      <c r="R1025" s="870">
        <v>0</v>
      </c>
      <c r="S1025" s="870">
        <v>0</v>
      </c>
      <c r="T1025" s="870">
        <v>0</v>
      </c>
      <c r="U1025" s="870">
        <v>0</v>
      </c>
      <c r="V1025" s="870">
        <v>0</v>
      </c>
      <c r="W1025" s="870">
        <v>0</v>
      </c>
      <c r="X1025" s="870">
        <v>-8.1400010585784915E-2</v>
      </c>
      <c r="Y1025" s="870">
        <v>0.37</v>
      </c>
      <c r="Z1025" s="870">
        <v>0</v>
      </c>
      <c r="AA1025" s="870">
        <v>-8.1400010585784915E-2</v>
      </c>
      <c r="AB1025" s="870">
        <v>0</v>
      </c>
      <c r="AC1025" s="870">
        <v>-8.1400010585784915E-2</v>
      </c>
      <c r="AD1025" s="870">
        <v>0</v>
      </c>
      <c r="AE1025" s="870">
        <v>0</v>
      </c>
    </row>
    <row r="1026" spans="1:31">
      <c r="A1026" s="870" t="s">
        <v>1852</v>
      </c>
      <c r="B1026" s="870">
        <v>14</v>
      </c>
      <c r="C1026" s="870">
        <v>1410</v>
      </c>
      <c r="D1026" s="870">
        <v>141025</v>
      </c>
      <c r="E1026" s="870">
        <v>1410259841</v>
      </c>
      <c r="F1026" s="870" t="s">
        <v>4123</v>
      </c>
      <c r="G1026" s="870">
        <v>0</v>
      </c>
      <c r="H1026" s="870">
        <v>0</v>
      </c>
      <c r="I1026" s="870">
        <v>0</v>
      </c>
      <c r="J1026" s="870">
        <v>0</v>
      </c>
      <c r="K1026" s="870">
        <v>0</v>
      </c>
      <c r="L1026" s="870">
        <v>0</v>
      </c>
      <c r="M1026" s="870">
        <v>0</v>
      </c>
      <c r="N1026" s="870">
        <v>0</v>
      </c>
      <c r="O1026" s="870">
        <v>0</v>
      </c>
      <c r="P1026" s="870">
        <v>0</v>
      </c>
      <c r="Q1026" s="870">
        <v>0</v>
      </c>
      <c r="R1026" s="870">
        <v>0</v>
      </c>
      <c r="S1026" s="870">
        <v>0</v>
      </c>
      <c r="T1026" s="870">
        <v>0</v>
      </c>
      <c r="U1026" s="870">
        <v>0</v>
      </c>
      <c r="V1026" s="870">
        <v>0</v>
      </c>
      <c r="W1026" s="870">
        <v>0</v>
      </c>
      <c r="X1026" s="870">
        <v>0</v>
      </c>
      <c r="Y1026" s="870">
        <v>0</v>
      </c>
      <c r="Z1026" s="870">
        <v>0</v>
      </c>
      <c r="AA1026" s="870">
        <v>0</v>
      </c>
      <c r="AB1026" s="870">
        <v>0</v>
      </c>
      <c r="AC1026" s="870">
        <v>0</v>
      </c>
      <c r="AD1026" s="870">
        <v>0</v>
      </c>
      <c r="AE1026" s="870">
        <v>0</v>
      </c>
    </row>
    <row r="1027" spans="1:31">
      <c r="A1027" s="870" t="s">
        <v>1852</v>
      </c>
      <c r="B1027" s="870">
        <v>14</v>
      </c>
      <c r="C1027" s="870">
        <v>1410</v>
      </c>
      <c r="D1027" s="870">
        <v>141025</v>
      </c>
      <c r="E1027" s="870">
        <v>1410259900</v>
      </c>
      <c r="F1027" s="870" t="s">
        <v>766</v>
      </c>
      <c r="G1027" s="870">
        <v>529401</v>
      </c>
      <c r="H1027" s="870">
        <v>0</v>
      </c>
      <c r="I1027" s="870">
        <v>529400.72</v>
      </c>
      <c r="J1027" s="870">
        <v>-0.28000000002793968</v>
      </c>
      <c r="K1027" s="870">
        <v>0</v>
      </c>
      <c r="L1027" s="870">
        <v>0</v>
      </c>
      <c r="M1027" s="870">
        <v>-0.28000000002793968</v>
      </c>
      <c r="N1027" s="870">
        <v>0</v>
      </c>
      <c r="O1027" s="870">
        <v>-0.28000000002793968</v>
      </c>
      <c r="P1027" s="870">
        <v>-0.10360000001033767</v>
      </c>
      <c r="Q1027" s="870">
        <v>0</v>
      </c>
      <c r="R1027" s="870">
        <v>0</v>
      </c>
      <c r="S1027" s="870">
        <v>0</v>
      </c>
      <c r="T1027" s="870">
        <v>0</v>
      </c>
      <c r="U1027" s="870">
        <v>0</v>
      </c>
      <c r="V1027" s="870">
        <v>0</v>
      </c>
      <c r="W1027" s="870">
        <v>0</v>
      </c>
      <c r="X1027" s="870">
        <v>-0.10360000001033767</v>
      </c>
      <c r="Y1027" s="870">
        <v>0.37</v>
      </c>
      <c r="Z1027" s="870">
        <v>0</v>
      </c>
      <c r="AA1027" s="870">
        <v>-0.10360000001033767</v>
      </c>
      <c r="AB1027" s="870">
        <v>0</v>
      </c>
      <c r="AC1027" s="870">
        <v>-0.10360000001033767</v>
      </c>
      <c r="AD1027" s="870">
        <v>0</v>
      </c>
      <c r="AE1027" s="870">
        <v>0</v>
      </c>
    </row>
    <row r="1028" spans="1:31">
      <c r="A1028" s="870" t="s">
        <v>1852</v>
      </c>
      <c r="B1028" s="870">
        <v>14</v>
      </c>
      <c r="C1028" s="870">
        <v>1410</v>
      </c>
      <c r="D1028" s="870">
        <v>141025</v>
      </c>
      <c r="E1028" s="870">
        <v>1410259901</v>
      </c>
      <c r="F1028" s="870" t="s">
        <v>749</v>
      </c>
      <c r="G1028" s="870">
        <v>-181167592</v>
      </c>
      <c r="H1028" s="870">
        <v>0</v>
      </c>
      <c r="I1028" s="870">
        <v>-181167592</v>
      </c>
      <c r="J1028" s="870">
        <v>0</v>
      </c>
      <c r="K1028" s="870">
        <v>0</v>
      </c>
      <c r="L1028" s="870">
        <v>0</v>
      </c>
      <c r="M1028" s="870">
        <v>0</v>
      </c>
      <c r="N1028" s="870">
        <v>0</v>
      </c>
      <c r="O1028" s="870">
        <v>0</v>
      </c>
      <c r="P1028" s="870">
        <v>0</v>
      </c>
      <c r="Q1028" s="870">
        <v>0</v>
      </c>
      <c r="R1028" s="870">
        <v>0</v>
      </c>
      <c r="S1028" s="870">
        <v>0</v>
      </c>
      <c r="T1028" s="870">
        <v>0</v>
      </c>
      <c r="U1028" s="870">
        <v>0</v>
      </c>
      <c r="V1028" s="870">
        <v>0</v>
      </c>
      <c r="W1028" s="870">
        <v>0</v>
      </c>
      <c r="X1028" s="870">
        <v>0</v>
      </c>
      <c r="Y1028" s="870">
        <v>0</v>
      </c>
      <c r="Z1028" s="870">
        <v>0</v>
      </c>
      <c r="AA1028" s="870">
        <v>0</v>
      </c>
      <c r="AB1028" s="870">
        <v>0</v>
      </c>
      <c r="AC1028" s="870">
        <v>0</v>
      </c>
      <c r="AD1028" s="870">
        <v>0</v>
      </c>
      <c r="AE1028" s="870">
        <v>0</v>
      </c>
    </row>
    <row r="1029" spans="1:31">
      <c r="A1029" s="870" t="s">
        <v>1852</v>
      </c>
      <c r="B1029" s="870">
        <v>14</v>
      </c>
      <c r="C1029" s="870">
        <v>1410</v>
      </c>
      <c r="D1029" s="870">
        <v>141025</v>
      </c>
      <c r="E1029" s="870">
        <v>1410259905</v>
      </c>
      <c r="F1029" s="870" t="s">
        <v>768</v>
      </c>
      <c r="G1029" s="870">
        <v>365345509</v>
      </c>
      <c r="H1029" s="870">
        <v>0</v>
      </c>
      <c r="I1029" s="870">
        <v>365345508.72000003</v>
      </c>
      <c r="J1029" s="870">
        <v>-0.27999997138977051</v>
      </c>
      <c r="K1029" s="870">
        <v>0</v>
      </c>
      <c r="L1029" s="870">
        <v>0</v>
      </c>
      <c r="M1029" s="870">
        <v>-0.27999997138977051</v>
      </c>
      <c r="N1029" s="870">
        <v>0</v>
      </c>
      <c r="O1029" s="870">
        <v>-0.27999997138977051</v>
      </c>
      <c r="P1029" s="870">
        <v>-0.10359998941421508</v>
      </c>
      <c r="Q1029" s="870">
        <v>0</v>
      </c>
      <c r="R1029" s="870">
        <v>0</v>
      </c>
      <c r="S1029" s="870">
        <v>0</v>
      </c>
      <c r="T1029" s="870">
        <v>0</v>
      </c>
      <c r="U1029" s="870">
        <v>0</v>
      </c>
      <c r="V1029" s="870">
        <v>0</v>
      </c>
      <c r="W1029" s="870">
        <v>0</v>
      </c>
      <c r="X1029" s="870">
        <v>-0.10359998941421508</v>
      </c>
      <c r="Y1029" s="870">
        <v>0.37</v>
      </c>
      <c r="Z1029" s="870">
        <v>0</v>
      </c>
      <c r="AA1029" s="870">
        <v>-0.10359998941421508</v>
      </c>
      <c r="AB1029" s="870">
        <v>0</v>
      </c>
      <c r="AC1029" s="870">
        <v>-0.10359998941421508</v>
      </c>
      <c r="AD1029" s="870">
        <v>0</v>
      </c>
      <c r="AE1029" s="870">
        <v>0</v>
      </c>
    </row>
    <row r="1030" spans="1:31">
      <c r="A1030" s="870" t="s">
        <v>1852</v>
      </c>
      <c r="B1030" s="870">
        <v>14</v>
      </c>
      <c r="C1030" s="870">
        <v>1410</v>
      </c>
      <c r="D1030" s="870">
        <v>141025</v>
      </c>
      <c r="E1030" s="870">
        <v>1410259906</v>
      </c>
      <c r="F1030" s="870" t="s">
        <v>750</v>
      </c>
      <c r="G1030" s="870">
        <v>278947303</v>
      </c>
      <c r="H1030" s="870">
        <v>0</v>
      </c>
      <c r="I1030" s="870">
        <v>278947302.60000002</v>
      </c>
      <c r="J1030" s="870">
        <v>-0.39999997615814209</v>
      </c>
      <c r="K1030" s="870">
        <v>0</v>
      </c>
      <c r="L1030" s="870">
        <v>0</v>
      </c>
      <c r="M1030" s="870">
        <v>-0.39999997615814209</v>
      </c>
      <c r="N1030" s="870">
        <v>0</v>
      </c>
      <c r="O1030" s="870">
        <v>-0.39999997615814209</v>
      </c>
      <c r="P1030" s="870">
        <v>-0.14799999117851256</v>
      </c>
      <c r="Q1030" s="870">
        <v>0</v>
      </c>
      <c r="R1030" s="870">
        <v>0</v>
      </c>
      <c r="S1030" s="870">
        <v>0</v>
      </c>
      <c r="T1030" s="870">
        <v>0</v>
      </c>
      <c r="U1030" s="870">
        <v>0</v>
      </c>
      <c r="V1030" s="870">
        <v>0</v>
      </c>
      <c r="W1030" s="870">
        <v>0</v>
      </c>
      <c r="X1030" s="870">
        <v>-0.14799999117851256</v>
      </c>
      <c r="Y1030" s="870">
        <v>0.37</v>
      </c>
      <c r="Z1030" s="870">
        <v>0</v>
      </c>
      <c r="AA1030" s="870">
        <v>-0.14799999117851256</v>
      </c>
      <c r="AB1030" s="870">
        <v>0</v>
      </c>
      <c r="AC1030" s="870">
        <v>-0.14799999117851256</v>
      </c>
      <c r="AD1030" s="870">
        <v>0</v>
      </c>
      <c r="AE1030" s="870">
        <v>0</v>
      </c>
    </row>
    <row r="1031" spans="1:31">
      <c r="A1031" s="870" t="s">
        <v>1852</v>
      </c>
      <c r="B1031" s="870">
        <v>14</v>
      </c>
      <c r="C1031" s="870">
        <v>1412</v>
      </c>
      <c r="D1031" s="870">
        <v>141205</v>
      </c>
      <c r="E1031" s="870">
        <v>1412057100</v>
      </c>
      <c r="F1031" s="870" t="s">
        <v>3529</v>
      </c>
      <c r="G1031" s="870">
        <v>0</v>
      </c>
      <c r="H1031" s="870">
        <v>0</v>
      </c>
      <c r="I1031" s="870">
        <v>0</v>
      </c>
      <c r="J1031" s="870">
        <v>0</v>
      </c>
      <c r="K1031" s="870">
        <v>0</v>
      </c>
      <c r="L1031" s="870">
        <v>0</v>
      </c>
      <c r="M1031" s="870">
        <v>0</v>
      </c>
      <c r="N1031" s="870">
        <v>0</v>
      </c>
      <c r="O1031" s="870">
        <v>0</v>
      </c>
      <c r="P1031" s="870">
        <v>0</v>
      </c>
      <c r="Q1031" s="870">
        <v>0</v>
      </c>
      <c r="R1031" s="870">
        <v>0</v>
      </c>
      <c r="S1031" s="870">
        <v>0</v>
      </c>
      <c r="T1031" s="870">
        <v>0</v>
      </c>
      <c r="U1031" s="870">
        <v>0</v>
      </c>
      <c r="V1031" s="870">
        <v>0</v>
      </c>
      <c r="W1031" s="870">
        <v>0</v>
      </c>
      <c r="X1031" s="870">
        <v>0</v>
      </c>
      <c r="Y1031" s="870">
        <v>0</v>
      </c>
      <c r="Z1031" s="870">
        <v>0</v>
      </c>
      <c r="AA1031" s="870">
        <v>0</v>
      </c>
      <c r="AB1031" s="870">
        <v>0</v>
      </c>
      <c r="AC1031" s="870">
        <v>0</v>
      </c>
      <c r="AD1031" s="870">
        <v>0</v>
      </c>
      <c r="AE1031" s="870">
        <v>0</v>
      </c>
    </row>
    <row r="1032" spans="1:31">
      <c r="A1032" s="870" t="s">
        <v>1852</v>
      </c>
      <c r="B1032" s="870">
        <v>14</v>
      </c>
      <c r="C1032" s="870">
        <v>1412</v>
      </c>
      <c r="D1032" s="870">
        <v>141205</v>
      </c>
      <c r="E1032" s="870">
        <v>1412059002</v>
      </c>
      <c r="F1032" s="870" t="s">
        <v>776</v>
      </c>
      <c r="G1032" s="870">
        <v>406670920473</v>
      </c>
      <c r="H1032" s="870">
        <v>0</v>
      </c>
      <c r="I1032" s="870">
        <v>406670920473.31</v>
      </c>
      <c r="J1032" s="870">
        <v>0.30999755859375</v>
      </c>
      <c r="K1032" s="870">
        <v>0</v>
      </c>
      <c r="L1032" s="870">
        <v>0.30999755859375</v>
      </c>
      <c r="M1032" s="870">
        <v>0</v>
      </c>
      <c r="N1032" s="870">
        <v>0</v>
      </c>
      <c r="O1032" s="870">
        <v>0.30999755859375</v>
      </c>
      <c r="P1032" s="870">
        <v>0.1146990966796875</v>
      </c>
      <c r="Q1032" s="870">
        <v>0</v>
      </c>
      <c r="R1032" s="870">
        <v>0</v>
      </c>
      <c r="S1032" s="870">
        <v>0</v>
      </c>
      <c r="T1032" s="870">
        <v>0</v>
      </c>
      <c r="U1032" s="870">
        <v>0</v>
      </c>
      <c r="V1032" s="870">
        <v>0</v>
      </c>
      <c r="W1032" s="870">
        <v>0</v>
      </c>
      <c r="X1032" s="870">
        <v>0.1146990966796875</v>
      </c>
      <c r="Y1032" s="870">
        <v>0.37</v>
      </c>
      <c r="Z1032" s="870">
        <v>0.1146990966796875</v>
      </c>
      <c r="AA1032" s="870">
        <v>0</v>
      </c>
      <c r="AB1032" s="870">
        <v>0.1146990966796875</v>
      </c>
      <c r="AC1032" s="870">
        <v>0</v>
      </c>
      <c r="AD1032" s="870">
        <v>0</v>
      </c>
      <c r="AE1032" s="870">
        <v>0</v>
      </c>
    </row>
    <row r="1033" spans="1:31">
      <c r="A1033" s="870" t="s">
        <v>1852</v>
      </c>
      <c r="B1033" s="870">
        <v>14</v>
      </c>
      <c r="C1033" s="870">
        <v>1412</v>
      </c>
      <c r="D1033" s="870">
        <v>141205</v>
      </c>
      <c r="E1033" s="870">
        <v>1412059003</v>
      </c>
      <c r="F1033" s="870" t="s">
        <v>777</v>
      </c>
      <c r="G1033" s="870">
        <v>124299097605</v>
      </c>
      <c r="H1033" s="870">
        <v>0</v>
      </c>
      <c r="I1033" s="870">
        <v>124299097604.53</v>
      </c>
      <c r="J1033" s="870">
        <v>-0.470001220703125</v>
      </c>
      <c r="K1033" s="870">
        <v>0</v>
      </c>
      <c r="L1033" s="870">
        <v>0</v>
      </c>
      <c r="M1033" s="870">
        <v>-0.470001220703125</v>
      </c>
      <c r="N1033" s="870">
        <v>0</v>
      </c>
      <c r="O1033" s="870">
        <v>-0.470001220703125</v>
      </c>
      <c r="P1033" s="870">
        <v>-0.17390045166015625</v>
      </c>
      <c r="Q1033" s="870">
        <v>0</v>
      </c>
      <c r="R1033" s="870">
        <v>0</v>
      </c>
      <c r="S1033" s="870">
        <v>0</v>
      </c>
      <c r="T1033" s="870">
        <v>0</v>
      </c>
      <c r="U1033" s="870">
        <v>0</v>
      </c>
      <c r="V1033" s="870">
        <v>0</v>
      </c>
      <c r="W1033" s="870">
        <v>0</v>
      </c>
      <c r="X1033" s="870">
        <v>-0.17390045166015625</v>
      </c>
      <c r="Y1033" s="870">
        <v>0.37</v>
      </c>
      <c r="Z1033" s="870">
        <v>0</v>
      </c>
      <c r="AA1033" s="870">
        <v>-0.17390045166015625</v>
      </c>
      <c r="AB1033" s="870">
        <v>0</v>
      </c>
      <c r="AC1033" s="870">
        <v>-0.17390045166015625</v>
      </c>
      <c r="AD1033" s="870">
        <v>0</v>
      </c>
      <c r="AE1033" s="870">
        <v>0</v>
      </c>
    </row>
    <row r="1034" spans="1:31">
      <c r="A1034" s="870" t="s">
        <v>1852</v>
      </c>
      <c r="B1034" s="870">
        <v>14</v>
      </c>
      <c r="C1034" s="870">
        <v>1412</v>
      </c>
      <c r="D1034" s="870">
        <v>141205</v>
      </c>
      <c r="E1034" s="870">
        <v>1412059201</v>
      </c>
      <c r="F1034" s="870" t="s">
        <v>778</v>
      </c>
      <c r="G1034" s="870">
        <v>40015440</v>
      </c>
      <c r="H1034" s="870">
        <v>0</v>
      </c>
      <c r="I1034" s="870">
        <v>40015440</v>
      </c>
      <c r="J1034" s="870">
        <v>0</v>
      </c>
      <c r="K1034" s="870">
        <v>0</v>
      </c>
      <c r="L1034" s="870">
        <v>0</v>
      </c>
      <c r="M1034" s="870">
        <v>0</v>
      </c>
      <c r="N1034" s="870">
        <v>0</v>
      </c>
      <c r="O1034" s="870">
        <v>0</v>
      </c>
      <c r="P1034" s="870">
        <v>0</v>
      </c>
      <c r="Q1034" s="870">
        <v>0</v>
      </c>
      <c r="R1034" s="870">
        <v>0</v>
      </c>
      <c r="S1034" s="870">
        <v>0</v>
      </c>
      <c r="T1034" s="870">
        <v>0</v>
      </c>
      <c r="U1034" s="870">
        <v>0</v>
      </c>
      <c r="V1034" s="870">
        <v>0</v>
      </c>
      <c r="W1034" s="870">
        <v>0</v>
      </c>
      <c r="X1034" s="870">
        <v>0</v>
      </c>
      <c r="Y1034" s="870">
        <v>0</v>
      </c>
      <c r="Z1034" s="870">
        <v>0</v>
      </c>
      <c r="AA1034" s="870">
        <v>0</v>
      </c>
      <c r="AB1034" s="870">
        <v>0</v>
      </c>
      <c r="AC1034" s="870">
        <v>0</v>
      </c>
      <c r="AD1034" s="870">
        <v>0</v>
      </c>
      <c r="AE1034" s="870">
        <v>0</v>
      </c>
    </row>
    <row r="1035" spans="1:31">
      <c r="A1035" s="870" t="s">
        <v>1852</v>
      </c>
      <c r="B1035" s="870">
        <v>14</v>
      </c>
      <c r="C1035" s="870">
        <v>1412</v>
      </c>
      <c r="D1035" s="870">
        <v>141205</v>
      </c>
      <c r="E1035" s="870">
        <v>1412059800</v>
      </c>
      <c r="F1035" s="870" t="s">
        <v>779</v>
      </c>
      <c r="G1035" s="870">
        <v>101734497928</v>
      </c>
      <c r="H1035" s="870">
        <v>0</v>
      </c>
      <c r="I1035" s="870">
        <v>101734497928.03</v>
      </c>
      <c r="J1035" s="870">
        <v>2.9998779296875E-2</v>
      </c>
      <c r="K1035" s="870">
        <v>0</v>
      </c>
      <c r="L1035" s="870">
        <v>2.9998779296875E-2</v>
      </c>
      <c r="M1035" s="870">
        <v>0</v>
      </c>
      <c r="N1035" s="870">
        <v>0</v>
      </c>
      <c r="O1035" s="870">
        <v>2.9998779296875E-2</v>
      </c>
      <c r="P1035" s="870">
        <v>1.1099548339843749E-2</v>
      </c>
      <c r="Q1035" s="870">
        <v>0</v>
      </c>
      <c r="R1035" s="870">
        <v>0</v>
      </c>
      <c r="S1035" s="870">
        <v>0</v>
      </c>
      <c r="T1035" s="870">
        <v>0</v>
      </c>
      <c r="U1035" s="870">
        <v>0</v>
      </c>
      <c r="V1035" s="870">
        <v>0</v>
      </c>
      <c r="W1035" s="870">
        <v>0</v>
      </c>
      <c r="X1035" s="870">
        <v>1.1099548339843749E-2</v>
      </c>
      <c r="Y1035" s="870">
        <v>0.37</v>
      </c>
      <c r="Z1035" s="870">
        <v>1.1099548339843749E-2</v>
      </c>
      <c r="AA1035" s="870">
        <v>0</v>
      </c>
      <c r="AB1035" s="870">
        <v>1.1099548339843749E-2</v>
      </c>
      <c r="AC1035" s="870">
        <v>0</v>
      </c>
      <c r="AD1035" s="870">
        <v>0</v>
      </c>
      <c r="AE1035" s="870">
        <v>0</v>
      </c>
    </row>
    <row r="1036" spans="1:31">
      <c r="A1036" s="870" t="s">
        <v>1852</v>
      </c>
      <c r="B1036" s="870">
        <v>14</v>
      </c>
      <c r="C1036" s="870">
        <v>1412</v>
      </c>
      <c r="D1036" s="870">
        <v>141205</v>
      </c>
      <c r="E1036" s="870">
        <v>1412059801</v>
      </c>
      <c r="F1036" s="870" t="s">
        <v>780</v>
      </c>
      <c r="G1036" s="870">
        <v>-108856034868</v>
      </c>
      <c r="H1036" s="870">
        <v>0</v>
      </c>
      <c r="I1036" s="870">
        <v>-108856034868.09</v>
      </c>
      <c r="J1036" s="870">
        <v>-8.9996337890625E-2</v>
      </c>
      <c r="K1036" s="870">
        <v>0</v>
      </c>
      <c r="L1036" s="870">
        <v>0</v>
      </c>
      <c r="M1036" s="870">
        <v>-8.9996337890625E-2</v>
      </c>
      <c r="N1036" s="870">
        <v>0</v>
      </c>
      <c r="O1036" s="870">
        <v>-8.9996337890625E-2</v>
      </c>
      <c r="P1036" s="870">
        <v>-3.3298645019531246E-2</v>
      </c>
      <c r="Q1036" s="870">
        <v>0</v>
      </c>
      <c r="R1036" s="870">
        <v>0</v>
      </c>
      <c r="S1036" s="870">
        <v>0</v>
      </c>
      <c r="T1036" s="870">
        <v>0</v>
      </c>
      <c r="U1036" s="870">
        <v>0</v>
      </c>
      <c r="V1036" s="870">
        <v>0</v>
      </c>
      <c r="W1036" s="870">
        <v>0</v>
      </c>
      <c r="X1036" s="870">
        <v>-3.3298645019531246E-2</v>
      </c>
      <c r="Y1036" s="870">
        <v>0.36999999999999994</v>
      </c>
      <c r="Z1036" s="870">
        <v>0</v>
      </c>
      <c r="AA1036" s="870">
        <v>-3.3298645019531246E-2</v>
      </c>
      <c r="AB1036" s="870">
        <v>0</v>
      </c>
      <c r="AC1036" s="870">
        <v>-3.3298645019531246E-2</v>
      </c>
      <c r="AD1036" s="870">
        <v>0</v>
      </c>
      <c r="AE1036" s="870">
        <v>0</v>
      </c>
    </row>
    <row r="1037" spans="1:31">
      <c r="A1037" s="870" t="s">
        <v>1852</v>
      </c>
      <c r="B1037" s="870">
        <v>14</v>
      </c>
      <c r="C1037" s="870">
        <v>1412</v>
      </c>
      <c r="D1037" s="870">
        <v>141210</v>
      </c>
      <c r="E1037" s="870">
        <v>1412107100</v>
      </c>
      <c r="F1037" s="870" t="s">
        <v>3530</v>
      </c>
      <c r="G1037" s="870">
        <v>0</v>
      </c>
      <c r="H1037" s="870">
        <v>0</v>
      </c>
      <c r="I1037" s="870">
        <v>0</v>
      </c>
      <c r="J1037" s="870">
        <v>0</v>
      </c>
      <c r="K1037" s="870">
        <v>0</v>
      </c>
      <c r="L1037" s="870">
        <v>0</v>
      </c>
      <c r="M1037" s="870">
        <v>0</v>
      </c>
      <c r="N1037" s="870">
        <v>0</v>
      </c>
      <c r="O1037" s="870">
        <v>0</v>
      </c>
      <c r="P1037" s="870">
        <v>0</v>
      </c>
      <c r="Q1037" s="870">
        <v>0</v>
      </c>
      <c r="R1037" s="870">
        <v>0</v>
      </c>
      <c r="S1037" s="870">
        <v>0</v>
      </c>
      <c r="T1037" s="870">
        <v>0</v>
      </c>
      <c r="U1037" s="870">
        <v>0</v>
      </c>
      <c r="V1037" s="870">
        <v>0</v>
      </c>
      <c r="W1037" s="870">
        <v>0</v>
      </c>
      <c r="X1037" s="870">
        <v>0</v>
      </c>
      <c r="Y1037" s="870">
        <v>0</v>
      </c>
      <c r="Z1037" s="870">
        <v>0</v>
      </c>
      <c r="AA1037" s="870">
        <v>0</v>
      </c>
      <c r="AB1037" s="870">
        <v>0</v>
      </c>
      <c r="AC1037" s="870">
        <v>0</v>
      </c>
      <c r="AD1037" s="870">
        <v>0</v>
      </c>
      <c r="AE1037" s="870">
        <v>0</v>
      </c>
    </row>
    <row r="1038" spans="1:31">
      <c r="A1038" s="870" t="s">
        <v>1852</v>
      </c>
      <c r="B1038" s="870">
        <v>14</v>
      </c>
      <c r="C1038" s="870">
        <v>1412</v>
      </c>
      <c r="D1038" s="870">
        <v>141210</v>
      </c>
      <c r="E1038" s="870">
        <v>1412109001</v>
      </c>
      <c r="F1038" s="870" t="s">
        <v>781</v>
      </c>
      <c r="G1038" s="870">
        <v>13898196176</v>
      </c>
      <c r="H1038" s="870">
        <v>0</v>
      </c>
      <c r="I1038" s="870">
        <v>13898196175.719999</v>
      </c>
      <c r="J1038" s="870">
        <v>-0.28000068664550781</v>
      </c>
      <c r="K1038" s="870">
        <v>0</v>
      </c>
      <c r="L1038" s="870">
        <v>0</v>
      </c>
      <c r="M1038" s="870">
        <v>-0.28000068664550781</v>
      </c>
      <c r="N1038" s="870">
        <v>0</v>
      </c>
      <c r="O1038" s="870">
        <v>-0.28000068664550781</v>
      </c>
      <c r="P1038" s="870">
        <v>-0.1036002540588379</v>
      </c>
      <c r="Q1038" s="870">
        <v>0</v>
      </c>
      <c r="R1038" s="870">
        <v>0</v>
      </c>
      <c r="S1038" s="870">
        <v>0</v>
      </c>
      <c r="T1038" s="870">
        <v>0</v>
      </c>
      <c r="U1038" s="870">
        <v>0</v>
      </c>
      <c r="V1038" s="870">
        <v>0</v>
      </c>
      <c r="W1038" s="870">
        <v>0</v>
      </c>
      <c r="X1038" s="870">
        <v>-0.1036002540588379</v>
      </c>
      <c r="Y1038" s="870">
        <v>0.37</v>
      </c>
      <c r="Z1038" s="870">
        <v>0</v>
      </c>
      <c r="AA1038" s="870">
        <v>-0.1036002540588379</v>
      </c>
      <c r="AB1038" s="870">
        <v>0</v>
      </c>
      <c r="AC1038" s="870">
        <v>-0.1036002540588379</v>
      </c>
      <c r="AD1038" s="870">
        <v>0</v>
      </c>
      <c r="AE1038" s="870">
        <v>0</v>
      </c>
    </row>
    <row r="1039" spans="1:31">
      <c r="A1039" s="870" t="s">
        <v>1852</v>
      </c>
      <c r="B1039" s="870">
        <v>14</v>
      </c>
      <c r="C1039" s="870">
        <v>1412</v>
      </c>
      <c r="D1039" s="870">
        <v>141210</v>
      </c>
      <c r="E1039" s="870">
        <v>1412109002</v>
      </c>
      <c r="F1039" s="870" t="s">
        <v>782</v>
      </c>
      <c r="G1039" s="870">
        <v>2883498118</v>
      </c>
      <c r="H1039" s="870">
        <v>0</v>
      </c>
      <c r="I1039" s="870">
        <v>2883498117.8099999</v>
      </c>
      <c r="J1039" s="870">
        <v>-0.19000005722045898</v>
      </c>
      <c r="K1039" s="870">
        <v>0</v>
      </c>
      <c r="L1039" s="870">
        <v>0</v>
      </c>
      <c r="M1039" s="870">
        <v>-0.19000005722045898</v>
      </c>
      <c r="N1039" s="870">
        <v>0</v>
      </c>
      <c r="O1039" s="870">
        <v>-0.19000005722045898</v>
      </c>
      <c r="P1039" s="870">
        <v>-7.0300021171569818E-2</v>
      </c>
      <c r="Q1039" s="870">
        <v>0</v>
      </c>
      <c r="R1039" s="870">
        <v>0</v>
      </c>
      <c r="S1039" s="870">
        <v>0</v>
      </c>
      <c r="T1039" s="870">
        <v>0</v>
      </c>
      <c r="U1039" s="870">
        <v>0</v>
      </c>
      <c r="V1039" s="870">
        <v>0</v>
      </c>
      <c r="W1039" s="870">
        <v>0</v>
      </c>
      <c r="X1039" s="870">
        <v>-7.0300021171569818E-2</v>
      </c>
      <c r="Y1039" s="870">
        <v>0.37</v>
      </c>
      <c r="Z1039" s="870">
        <v>0</v>
      </c>
      <c r="AA1039" s="870">
        <v>-7.0300021171569818E-2</v>
      </c>
      <c r="AB1039" s="870">
        <v>0</v>
      </c>
      <c r="AC1039" s="870">
        <v>-7.0300021171569818E-2</v>
      </c>
      <c r="AD1039" s="870">
        <v>0</v>
      </c>
      <c r="AE1039" s="870">
        <v>0</v>
      </c>
    </row>
    <row r="1040" spans="1:31">
      <c r="A1040" s="870" t="s">
        <v>1852</v>
      </c>
      <c r="B1040" s="870">
        <v>14</v>
      </c>
      <c r="C1040" s="870">
        <v>1412</v>
      </c>
      <c r="D1040" s="870">
        <v>141210</v>
      </c>
      <c r="E1040" s="870">
        <v>1412109800</v>
      </c>
      <c r="F1040" s="870" t="s">
        <v>783</v>
      </c>
      <c r="G1040" s="870">
        <v>2803989060</v>
      </c>
      <c r="H1040" s="870">
        <v>0</v>
      </c>
      <c r="I1040" s="870">
        <v>2803989060.2800002</v>
      </c>
      <c r="J1040" s="870">
        <v>0.28000020980834961</v>
      </c>
      <c r="K1040" s="870">
        <v>0</v>
      </c>
      <c r="L1040" s="870">
        <v>0.28000020980834961</v>
      </c>
      <c r="M1040" s="870">
        <v>0</v>
      </c>
      <c r="N1040" s="870">
        <v>0</v>
      </c>
      <c r="O1040" s="870">
        <v>0.28000020980834961</v>
      </c>
      <c r="P1040" s="870">
        <v>0.10360007762908935</v>
      </c>
      <c r="Q1040" s="870">
        <v>0</v>
      </c>
      <c r="R1040" s="870">
        <v>0</v>
      </c>
      <c r="S1040" s="870">
        <v>0</v>
      </c>
      <c r="T1040" s="870">
        <v>0</v>
      </c>
      <c r="U1040" s="870">
        <v>0</v>
      </c>
      <c r="V1040" s="870">
        <v>0</v>
      </c>
      <c r="W1040" s="870">
        <v>0</v>
      </c>
      <c r="X1040" s="870">
        <v>0.10360007762908935</v>
      </c>
      <c r="Y1040" s="870">
        <v>0.37</v>
      </c>
      <c r="Z1040" s="870">
        <v>0.10360007762908935</v>
      </c>
      <c r="AA1040" s="870">
        <v>0</v>
      </c>
      <c r="AB1040" s="870">
        <v>0.10360007762908935</v>
      </c>
      <c r="AC1040" s="870">
        <v>0</v>
      </c>
      <c r="AD1040" s="870">
        <v>0</v>
      </c>
      <c r="AE1040" s="870">
        <v>0</v>
      </c>
    </row>
    <row r="1041" spans="1:31">
      <c r="A1041" s="870" t="s">
        <v>1852</v>
      </c>
      <c r="B1041" s="870">
        <v>14</v>
      </c>
      <c r="C1041" s="870">
        <v>1412</v>
      </c>
      <c r="D1041" s="870">
        <v>141210</v>
      </c>
      <c r="E1041" s="870">
        <v>1412109801</v>
      </c>
      <c r="F1041" s="870" t="s">
        <v>782</v>
      </c>
      <c r="G1041" s="870">
        <v>-2101185422</v>
      </c>
      <c r="H1041" s="870">
        <v>0</v>
      </c>
      <c r="I1041" s="870">
        <v>-2101185421.8399999</v>
      </c>
      <c r="J1041" s="870">
        <v>0.16000008583068848</v>
      </c>
      <c r="K1041" s="870">
        <v>0</v>
      </c>
      <c r="L1041" s="870">
        <v>0.16000008583068848</v>
      </c>
      <c r="M1041" s="870">
        <v>0</v>
      </c>
      <c r="N1041" s="870">
        <v>0</v>
      </c>
      <c r="O1041" s="870">
        <v>0.16000008583068848</v>
      </c>
      <c r="P1041" s="870">
        <v>5.9200031757354735E-2</v>
      </c>
      <c r="Q1041" s="870">
        <v>0</v>
      </c>
      <c r="R1041" s="870">
        <v>0</v>
      </c>
      <c r="S1041" s="870">
        <v>0</v>
      </c>
      <c r="T1041" s="870">
        <v>0</v>
      </c>
      <c r="U1041" s="870">
        <v>0</v>
      </c>
      <c r="V1041" s="870">
        <v>0</v>
      </c>
      <c r="W1041" s="870">
        <v>0</v>
      </c>
      <c r="X1041" s="870">
        <v>5.9200031757354735E-2</v>
      </c>
      <c r="Y1041" s="870">
        <v>0.37</v>
      </c>
      <c r="Z1041" s="870">
        <v>5.9200031757354735E-2</v>
      </c>
      <c r="AA1041" s="870">
        <v>0</v>
      </c>
      <c r="AB1041" s="870">
        <v>5.9200031757354735E-2</v>
      </c>
      <c r="AC1041" s="870">
        <v>0</v>
      </c>
      <c r="AD1041" s="870">
        <v>0</v>
      </c>
      <c r="AE1041" s="870">
        <v>0</v>
      </c>
    </row>
    <row r="1042" spans="1:31">
      <c r="A1042" s="870" t="s">
        <v>1852</v>
      </c>
      <c r="B1042" s="870">
        <v>14</v>
      </c>
      <c r="C1042" s="870">
        <v>1412</v>
      </c>
      <c r="D1042" s="870">
        <v>141215</v>
      </c>
      <c r="E1042" s="870">
        <v>1412157100</v>
      </c>
      <c r="F1042" s="870" t="s">
        <v>3531</v>
      </c>
      <c r="G1042" s="870">
        <v>0</v>
      </c>
      <c r="H1042" s="870">
        <v>0</v>
      </c>
      <c r="I1042" s="870">
        <v>0</v>
      </c>
      <c r="J1042" s="870">
        <v>0</v>
      </c>
      <c r="K1042" s="870">
        <v>0</v>
      </c>
      <c r="L1042" s="870">
        <v>0</v>
      </c>
      <c r="M1042" s="870">
        <v>0</v>
      </c>
      <c r="N1042" s="870">
        <v>0</v>
      </c>
      <c r="O1042" s="870">
        <v>0</v>
      </c>
      <c r="P1042" s="870">
        <v>0</v>
      </c>
      <c r="Q1042" s="870">
        <v>0</v>
      </c>
      <c r="R1042" s="870">
        <v>0</v>
      </c>
      <c r="S1042" s="870">
        <v>0</v>
      </c>
      <c r="T1042" s="870">
        <v>0</v>
      </c>
      <c r="U1042" s="870">
        <v>0</v>
      </c>
      <c r="V1042" s="870">
        <v>0</v>
      </c>
      <c r="W1042" s="870">
        <v>0</v>
      </c>
      <c r="X1042" s="870">
        <v>0</v>
      </c>
      <c r="Y1042" s="870">
        <v>0</v>
      </c>
      <c r="Z1042" s="870">
        <v>0</v>
      </c>
      <c r="AA1042" s="870">
        <v>0</v>
      </c>
      <c r="AB1042" s="870">
        <v>0</v>
      </c>
      <c r="AC1042" s="870">
        <v>0</v>
      </c>
      <c r="AD1042" s="870">
        <v>0</v>
      </c>
      <c r="AE1042" s="870">
        <v>0</v>
      </c>
    </row>
    <row r="1043" spans="1:31">
      <c r="A1043" s="870" t="s">
        <v>1852</v>
      </c>
      <c r="B1043" s="870">
        <v>14</v>
      </c>
      <c r="C1043" s="870">
        <v>1412</v>
      </c>
      <c r="D1043" s="870">
        <v>141215</v>
      </c>
      <c r="E1043" s="870">
        <v>1412159001</v>
      </c>
      <c r="F1043" s="870" t="s">
        <v>784</v>
      </c>
      <c r="G1043" s="870">
        <v>10801572398</v>
      </c>
      <c r="H1043" s="870">
        <v>0</v>
      </c>
      <c r="I1043" s="870">
        <v>10801572397.52</v>
      </c>
      <c r="J1043" s="870">
        <v>-0.47999954223632813</v>
      </c>
      <c r="K1043" s="870">
        <v>0</v>
      </c>
      <c r="L1043" s="870">
        <v>0</v>
      </c>
      <c r="M1043" s="870">
        <v>-0.47999954223632813</v>
      </c>
      <c r="N1043" s="870">
        <v>0</v>
      </c>
      <c r="O1043" s="870">
        <v>-0.47999954223632813</v>
      </c>
      <c r="P1043" s="870">
        <v>-0.17759983062744139</v>
      </c>
      <c r="Q1043" s="870">
        <v>0</v>
      </c>
      <c r="R1043" s="870">
        <v>0</v>
      </c>
      <c r="S1043" s="870">
        <v>0</v>
      </c>
      <c r="T1043" s="870">
        <v>0</v>
      </c>
      <c r="U1043" s="870">
        <v>0</v>
      </c>
      <c r="V1043" s="870">
        <v>0</v>
      </c>
      <c r="W1043" s="870">
        <v>0</v>
      </c>
      <c r="X1043" s="870">
        <v>-0.17759983062744139</v>
      </c>
      <c r="Y1043" s="870">
        <v>0.36999999999999994</v>
      </c>
      <c r="Z1043" s="870">
        <v>0</v>
      </c>
      <c r="AA1043" s="870">
        <v>-0.17759983062744139</v>
      </c>
      <c r="AB1043" s="870">
        <v>0</v>
      </c>
      <c r="AC1043" s="870">
        <v>-0.17759983062744139</v>
      </c>
      <c r="AD1043" s="870">
        <v>0</v>
      </c>
      <c r="AE1043" s="870">
        <v>0</v>
      </c>
    </row>
    <row r="1044" spans="1:31">
      <c r="A1044" s="870" t="s">
        <v>1852</v>
      </c>
      <c r="B1044" s="870">
        <v>14</v>
      </c>
      <c r="C1044" s="870">
        <v>1412</v>
      </c>
      <c r="D1044" s="870">
        <v>141215</v>
      </c>
      <c r="E1044" s="870">
        <v>1412159002</v>
      </c>
      <c r="F1044" s="870" t="s">
        <v>785</v>
      </c>
      <c r="G1044" s="870">
        <v>2022791577</v>
      </c>
      <c r="H1044" s="870">
        <v>0</v>
      </c>
      <c r="I1044" s="870">
        <v>2022791576.6600001</v>
      </c>
      <c r="J1044" s="870">
        <v>-0.33999991416931152</v>
      </c>
      <c r="K1044" s="870">
        <v>0</v>
      </c>
      <c r="L1044" s="870">
        <v>0</v>
      </c>
      <c r="M1044" s="870">
        <v>-0.33999991416931152</v>
      </c>
      <c r="N1044" s="870">
        <v>0</v>
      </c>
      <c r="O1044" s="870">
        <v>-0.33999991416931152</v>
      </c>
      <c r="P1044" s="870">
        <v>-0.12579996824264525</v>
      </c>
      <c r="Q1044" s="870">
        <v>0</v>
      </c>
      <c r="R1044" s="870">
        <v>0</v>
      </c>
      <c r="S1044" s="870">
        <v>0</v>
      </c>
      <c r="T1044" s="870">
        <v>0</v>
      </c>
      <c r="U1044" s="870">
        <v>0</v>
      </c>
      <c r="V1044" s="870">
        <v>0</v>
      </c>
      <c r="W1044" s="870">
        <v>0</v>
      </c>
      <c r="X1044" s="870">
        <v>-0.12579996824264525</v>
      </c>
      <c r="Y1044" s="870">
        <v>0.36999999999999994</v>
      </c>
      <c r="Z1044" s="870">
        <v>0</v>
      </c>
      <c r="AA1044" s="870">
        <v>-0.12579996824264525</v>
      </c>
      <c r="AB1044" s="870">
        <v>0</v>
      </c>
      <c r="AC1044" s="870">
        <v>-0.12579996824264525</v>
      </c>
      <c r="AD1044" s="870">
        <v>0</v>
      </c>
      <c r="AE1044" s="870">
        <v>0</v>
      </c>
    </row>
    <row r="1045" spans="1:31">
      <c r="A1045" s="870" t="s">
        <v>1852</v>
      </c>
      <c r="B1045" s="870">
        <v>14</v>
      </c>
      <c r="C1045" s="870">
        <v>1412</v>
      </c>
      <c r="D1045" s="870">
        <v>141215</v>
      </c>
      <c r="E1045" s="870">
        <v>1412159800</v>
      </c>
      <c r="F1045" s="870" t="s">
        <v>3188</v>
      </c>
      <c r="G1045" s="870">
        <v>-29353777</v>
      </c>
      <c r="H1045" s="870">
        <v>0</v>
      </c>
      <c r="I1045" s="870">
        <v>-29353776.949999999</v>
      </c>
      <c r="J1045" s="870">
        <v>5.000000074505806E-2</v>
      </c>
      <c r="K1045" s="870">
        <v>0</v>
      </c>
      <c r="L1045" s="870">
        <v>5.000000074505806E-2</v>
      </c>
      <c r="M1045" s="870">
        <v>0</v>
      </c>
      <c r="N1045" s="870">
        <v>0</v>
      </c>
      <c r="O1045" s="870">
        <v>5.000000074505806E-2</v>
      </c>
      <c r="P1045" s="870">
        <v>1.8500000275671481E-2</v>
      </c>
      <c r="Q1045" s="870">
        <v>0</v>
      </c>
      <c r="R1045" s="870">
        <v>0</v>
      </c>
      <c r="S1045" s="870">
        <v>0</v>
      </c>
      <c r="T1045" s="870">
        <v>0</v>
      </c>
      <c r="U1045" s="870">
        <v>0</v>
      </c>
      <c r="V1045" s="870">
        <v>0</v>
      </c>
      <c r="W1045" s="870">
        <v>0</v>
      </c>
      <c r="X1045" s="870">
        <v>1.8500000275671481E-2</v>
      </c>
      <c r="Y1045" s="870">
        <v>0.37</v>
      </c>
      <c r="Z1045" s="870">
        <v>1.8500000275671481E-2</v>
      </c>
      <c r="AA1045" s="870">
        <v>0</v>
      </c>
      <c r="AB1045" s="870">
        <v>1.8500000275671481E-2</v>
      </c>
      <c r="AC1045" s="870">
        <v>0</v>
      </c>
      <c r="AD1045" s="870">
        <v>0</v>
      </c>
      <c r="AE1045" s="870">
        <v>0</v>
      </c>
    </row>
    <row r="1046" spans="1:31">
      <c r="A1046" s="870" t="s">
        <v>1852</v>
      </c>
      <c r="B1046" s="870">
        <v>14</v>
      </c>
      <c r="C1046" s="870">
        <v>1412</v>
      </c>
      <c r="D1046" s="870">
        <v>141215</v>
      </c>
      <c r="E1046" s="870">
        <v>1412159801</v>
      </c>
      <c r="F1046" s="870" t="s">
        <v>3189</v>
      </c>
      <c r="G1046" s="870">
        <v>-1561428022</v>
      </c>
      <c r="H1046" s="870">
        <v>0</v>
      </c>
      <c r="I1046" s="870">
        <v>-1561428021.7</v>
      </c>
      <c r="J1046" s="870">
        <v>0.29999995231628418</v>
      </c>
      <c r="K1046" s="870">
        <v>0</v>
      </c>
      <c r="L1046" s="870">
        <v>0.29999995231628418</v>
      </c>
      <c r="M1046" s="870">
        <v>0</v>
      </c>
      <c r="N1046" s="870">
        <v>0</v>
      </c>
      <c r="O1046" s="870">
        <v>0.29999995231628418</v>
      </c>
      <c r="P1046" s="870">
        <v>0.11099998235702514</v>
      </c>
      <c r="Q1046" s="870">
        <v>0</v>
      </c>
      <c r="R1046" s="870">
        <v>0</v>
      </c>
      <c r="S1046" s="870">
        <v>0</v>
      </c>
      <c r="T1046" s="870">
        <v>0</v>
      </c>
      <c r="U1046" s="870">
        <v>0</v>
      </c>
      <c r="V1046" s="870">
        <v>0</v>
      </c>
      <c r="W1046" s="870">
        <v>0</v>
      </c>
      <c r="X1046" s="870">
        <v>0.11099998235702514</v>
      </c>
      <c r="Y1046" s="870">
        <v>0.37</v>
      </c>
      <c r="Z1046" s="870">
        <v>0.11099998235702514</v>
      </c>
      <c r="AA1046" s="870">
        <v>0</v>
      </c>
      <c r="AB1046" s="870">
        <v>0.11099998235702514</v>
      </c>
      <c r="AC1046" s="870">
        <v>0</v>
      </c>
      <c r="AD1046" s="870">
        <v>0</v>
      </c>
      <c r="AE1046" s="870">
        <v>0</v>
      </c>
    </row>
    <row r="1047" spans="1:31">
      <c r="A1047" s="870" t="s">
        <v>1852</v>
      </c>
      <c r="B1047" s="870">
        <v>14</v>
      </c>
      <c r="C1047" s="870">
        <v>1412</v>
      </c>
      <c r="D1047" s="870">
        <v>141220</v>
      </c>
      <c r="E1047" s="870">
        <v>1412207100</v>
      </c>
      <c r="F1047" s="870" t="s">
        <v>3532</v>
      </c>
      <c r="G1047" s="870">
        <v>0</v>
      </c>
      <c r="H1047" s="870">
        <v>0</v>
      </c>
      <c r="I1047" s="870">
        <v>0</v>
      </c>
      <c r="J1047" s="870">
        <v>0</v>
      </c>
      <c r="K1047" s="870">
        <v>0</v>
      </c>
      <c r="L1047" s="870">
        <v>0</v>
      </c>
      <c r="M1047" s="870">
        <v>0</v>
      </c>
      <c r="N1047" s="870">
        <v>0</v>
      </c>
      <c r="O1047" s="870">
        <v>0</v>
      </c>
      <c r="P1047" s="870">
        <v>0</v>
      </c>
      <c r="Q1047" s="870">
        <v>0</v>
      </c>
      <c r="R1047" s="870">
        <v>0</v>
      </c>
      <c r="S1047" s="870">
        <v>0</v>
      </c>
      <c r="T1047" s="870">
        <v>0</v>
      </c>
      <c r="U1047" s="870">
        <v>0</v>
      </c>
      <c r="V1047" s="870">
        <v>0</v>
      </c>
      <c r="W1047" s="870">
        <v>0</v>
      </c>
      <c r="X1047" s="870">
        <v>0</v>
      </c>
      <c r="Y1047" s="870">
        <v>0</v>
      </c>
      <c r="Z1047" s="870">
        <v>0</v>
      </c>
      <c r="AA1047" s="870">
        <v>0</v>
      </c>
      <c r="AB1047" s="870">
        <v>0</v>
      </c>
      <c r="AC1047" s="870">
        <v>0</v>
      </c>
      <c r="AD1047" s="870">
        <v>0</v>
      </c>
      <c r="AE1047" s="870">
        <v>0</v>
      </c>
    </row>
    <row r="1048" spans="1:31">
      <c r="A1048" s="870" t="s">
        <v>1852</v>
      </c>
      <c r="B1048" s="870">
        <v>14</v>
      </c>
      <c r="C1048" s="870">
        <v>1412</v>
      </c>
      <c r="D1048" s="870">
        <v>141220</v>
      </c>
      <c r="E1048" s="870">
        <v>1412209001</v>
      </c>
      <c r="F1048" s="870" t="s">
        <v>786</v>
      </c>
      <c r="G1048" s="870">
        <v>9678983093</v>
      </c>
      <c r="H1048" s="870">
        <v>0</v>
      </c>
      <c r="I1048" s="870">
        <v>9678983093.1599998</v>
      </c>
      <c r="J1048" s="870">
        <v>0.15999984741210938</v>
      </c>
      <c r="K1048" s="870">
        <v>0</v>
      </c>
      <c r="L1048" s="870">
        <v>0.15999984741210938</v>
      </c>
      <c r="M1048" s="870">
        <v>0</v>
      </c>
      <c r="N1048" s="870">
        <v>0</v>
      </c>
      <c r="O1048" s="870">
        <v>0.15999984741210938</v>
      </c>
      <c r="P1048" s="870">
        <v>5.9199943542480468E-2</v>
      </c>
      <c r="Q1048" s="870">
        <v>0</v>
      </c>
      <c r="R1048" s="870">
        <v>0</v>
      </c>
      <c r="S1048" s="870">
        <v>0</v>
      </c>
      <c r="T1048" s="870">
        <v>0</v>
      </c>
      <c r="U1048" s="870">
        <v>0</v>
      </c>
      <c r="V1048" s="870">
        <v>0</v>
      </c>
      <c r="W1048" s="870">
        <v>0</v>
      </c>
      <c r="X1048" s="870">
        <v>5.9199943542480468E-2</v>
      </c>
      <c r="Y1048" s="870">
        <v>0.37</v>
      </c>
      <c r="Z1048" s="870">
        <v>5.9199943542480468E-2</v>
      </c>
      <c r="AA1048" s="870">
        <v>0</v>
      </c>
      <c r="AB1048" s="870">
        <v>5.9199943542480468E-2</v>
      </c>
      <c r="AC1048" s="870">
        <v>0</v>
      </c>
      <c r="AD1048" s="870">
        <v>0</v>
      </c>
      <c r="AE1048" s="870">
        <v>0</v>
      </c>
    </row>
    <row r="1049" spans="1:31">
      <c r="A1049" s="870" t="s">
        <v>1852</v>
      </c>
      <c r="B1049" s="870">
        <v>14</v>
      </c>
      <c r="C1049" s="870">
        <v>1412</v>
      </c>
      <c r="D1049" s="870">
        <v>141220</v>
      </c>
      <c r="E1049" s="870">
        <v>1412209002</v>
      </c>
      <c r="F1049" s="870" t="s">
        <v>787</v>
      </c>
      <c r="G1049" s="870">
        <v>1914254258</v>
      </c>
      <c r="H1049" s="870">
        <v>0</v>
      </c>
      <c r="I1049" s="870">
        <v>1914254257.6300001</v>
      </c>
      <c r="J1049" s="870">
        <v>-0.36999988555908203</v>
      </c>
      <c r="K1049" s="870">
        <v>0</v>
      </c>
      <c r="L1049" s="870">
        <v>0</v>
      </c>
      <c r="M1049" s="870">
        <v>-0.36999988555908203</v>
      </c>
      <c r="N1049" s="870">
        <v>0</v>
      </c>
      <c r="O1049" s="870">
        <v>-0.36999988555908203</v>
      </c>
      <c r="P1049" s="870">
        <v>-0.13689995765686036</v>
      </c>
      <c r="Q1049" s="870">
        <v>0</v>
      </c>
      <c r="R1049" s="870">
        <v>0</v>
      </c>
      <c r="S1049" s="870">
        <v>0</v>
      </c>
      <c r="T1049" s="870">
        <v>0</v>
      </c>
      <c r="U1049" s="870">
        <v>0</v>
      </c>
      <c r="V1049" s="870">
        <v>0</v>
      </c>
      <c r="W1049" s="870">
        <v>0</v>
      </c>
      <c r="X1049" s="870">
        <v>-0.13689995765686036</v>
      </c>
      <c r="Y1049" s="870">
        <v>0.37000000000000005</v>
      </c>
      <c r="Z1049" s="870">
        <v>0</v>
      </c>
      <c r="AA1049" s="870">
        <v>-0.13689995765686036</v>
      </c>
      <c r="AB1049" s="870">
        <v>0</v>
      </c>
      <c r="AC1049" s="870">
        <v>-0.13689995765686036</v>
      </c>
      <c r="AD1049" s="870">
        <v>0</v>
      </c>
      <c r="AE1049" s="870">
        <v>0</v>
      </c>
    </row>
    <row r="1050" spans="1:31">
      <c r="A1050" s="870" t="s">
        <v>1852</v>
      </c>
      <c r="B1050" s="870">
        <v>14</v>
      </c>
      <c r="C1050" s="870">
        <v>1412</v>
      </c>
      <c r="D1050" s="870">
        <v>141220</v>
      </c>
      <c r="E1050" s="870">
        <v>1412209800</v>
      </c>
      <c r="F1050" s="870" t="s">
        <v>4124</v>
      </c>
      <c r="G1050" s="870">
        <v>2664781864</v>
      </c>
      <c r="H1050" s="870">
        <v>0</v>
      </c>
      <c r="I1050" s="870">
        <v>2664781863.9499998</v>
      </c>
      <c r="J1050" s="870">
        <v>-5.0000190734863281E-2</v>
      </c>
      <c r="K1050" s="870">
        <v>0</v>
      </c>
      <c r="L1050" s="870">
        <v>0</v>
      </c>
      <c r="M1050" s="870">
        <v>-5.0000190734863281E-2</v>
      </c>
      <c r="N1050" s="870">
        <v>0</v>
      </c>
      <c r="O1050" s="870">
        <v>-5.0000190734863281E-2</v>
      </c>
      <c r="P1050" s="870">
        <v>-1.8500070571899414E-2</v>
      </c>
      <c r="Q1050" s="870">
        <v>0</v>
      </c>
      <c r="R1050" s="870">
        <v>0</v>
      </c>
      <c r="S1050" s="870">
        <v>0</v>
      </c>
      <c r="T1050" s="870">
        <v>0</v>
      </c>
      <c r="U1050" s="870">
        <v>0</v>
      </c>
      <c r="V1050" s="870">
        <v>0</v>
      </c>
      <c r="W1050" s="870">
        <v>0</v>
      </c>
      <c r="X1050" s="870">
        <v>-1.8500070571899414E-2</v>
      </c>
      <c r="Y1050" s="870">
        <v>0.37</v>
      </c>
      <c r="Z1050" s="870">
        <v>0</v>
      </c>
      <c r="AA1050" s="870">
        <v>-1.8500070571899414E-2</v>
      </c>
      <c r="AB1050" s="870">
        <v>0</v>
      </c>
      <c r="AC1050" s="870">
        <v>-1.8500070571899414E-2</v>
      </c>
      <c r="AD1050" s="870">
        <v>0</v>
      </c>
      <c r="AE1050" s="870">
        <v>0</v>
      </c>
    </row>
    <row r="1051" spans="1:31">
      <c r="A1051" s="870" t="s">
        <v>1852</v>
      </c>
      <c r="B1051" s="870">
        <v>14</v>
      </c>
      <c r="C1051" s="870">
        <v>1412</v>
      </c>
      <c r="D1051" s="870">
        <v>141220</v>
      </c>
      <c r="E1051" s="870">
        <v>1412209801</v>
      </c>
      <c r="F1051" s="870" t="s">
        <v>3190</v>
      </c>
      <c r="G1051" s="870">
        <v>-1308268379</v>
      </c>
      <c r="H1051" s="870">
        <v>0</v>
      </c>
      <c r="I1051" s="870">
        <v>-1308268378.79</v>
      </c>
      <c r="J1051" s="870">
        <v>0.21000003814697266</v>
      </c>
      <c r="K1051" s="870">
        <v>0</v>
      </c>
      <c r="L1051" s="870">
        <v>0.21000003814697266</v>
      </c>
      <c r="M1051" s="870">
        <v>0</v>
      </c>
      <c r="N1051" s="870">
        <v>0</v>
      </c>
      <c r="O1051" s="870">
        <v>0.21000003814697266</v>
      </c>
      <c r="P1051" s="870">
        <v>7.7700014114379878E-2</v>
      </c>
      <c r="Q1051" s="870">
        <v>0</v>
      </c>
      <c r="R1051" s="870">
        <v>0</v>
      </c>
      <c r="S1051" s="870">
        <v>0</v>
      </c>
      <c r="T1051" s="870">
        <v>0</v>
      </c>
      <c r="U1051" s="870">
        <v>0</v>
      </c>
      <c r="V1051" s="870">
        <v>0</v>
      </c>
      <c r="W1051" s="870">
        <v>0</v>
      </c>
      <c r="X1051" s="870">
        <v>7.7700014114379878E-2</v>
      </c>
      <c r="Y1051" s="870">
        <v>0.37</v>
      </c>
      <c r="Z1051" s="870">
        <v>7.7700014114379878E-2</v>
      </c>
      <c r="AA1051" s="870">
        <v>0</v>
      </c>
      <c r="AB1051" s="870">
        <v>7.7700014114379878E-2</v>
      </c>
      <c r="AC1051" s="870">
        <v>0</v>
      </c>
      <c r="AD1051" s="870">
        <v>0</v>
      </c>
      <c r="AE1051" s="870">
        <v>0</v>
      </c>
    </row>
    <row r="1052" spans="1:31">
      <c r="A1052" s="870" t="s">
        <v>1852</v>
      </c>
      <c r="B1052" s="870">
        <v>14</v>
      </c>
      <c r="C1052" s="870">
        <v>1412</v>
      </c>
      <c r="D1052" s="870">
        <v>141225</v>
      </c>
      <c r="E1052" s="870">
        <v>1412257100</v>
      </c>
      <c r="F1052" s="870" t="s">
        <v>3533</v>
      </c>
      <c r="G1052" s="870">
        <v>0</v>
      </c>
      <c r="H1052" s="870">
        <v>0</v>
      </c>
      <c r="I1052" s="870">
        <v>0</v>
      </c>
      <c r="J1052" s="870">
        <v>0</v>
      </c>
      <c r="K1052" s="870">
        <v>0</v>
      </c>
      <c r="L1052" s="870">
        <v>0</v>
      </c>
      <c r="M1052" s="870">
        <v>0</v>
      </c>
      <c r="N1052" s="870">
        <v>0</v>
      </c>
      <c r="O1052" s="870">
        <v>0</v>
      </c>
      <c r="P1052" s="870">
        <v>0</v>
      </c>
      <c r="Q1052" s="870">
        <v>0</v>
      </c>
      <c r="R1052" s="870">
        <v>0</v>
      </c>
      <c r="S1052" s="870">
        <v>0</v>
      </c>
      <c r="T1052" s="870">
        <v>0</v>
      </c>
      <c r="U1052" s="870">
        <v>0</v>
      </c>
      <c r="V1052" s="870">
        <v>0</v>
      </c>
      <c r="W1052" s="870">
        <v>0</v>
      </c>
      <c r="X1052" s="870">
        <v>0</v>
      </c>
      <c r="Y1052" s="870">
        <v>0</v>
      </c>
      <c r="Z1052" s="870">
        <v>0</v>
      </c>
      <c r="AA1052" s="870">
        <v>0</v>
      </c>
      <c r="AB1052" s="870">
        <v>0</v>
      </c>
      <c r="AC1052" s="870">
        <v>0</v>
      </c>
      <c r="AD1052" s="870">
        <v>0</v>
      </c>
      <c r="AE1052" s="870">
        <v>0</v>
      </c>
    </row>
    <row r="1053" spans="1:31">
      <c r="A1053" s="870" t="s">
        <v>1852</v>
      </c>
      <c r="B1053" s="870">
        <v>14</v>
      </c>
      <c r="C1053" s="870">
        <v>1412</v>
      </c>
      <c r="D1053" s="870">
        <v>141225</v>
      </c>
      <c r="E1053" s="870">
        <v>1412259001</v>
      </c>
      <c r="F1053" s="870" t="s">
        <v>4125</v>
      </c>
      <c r="G1053" s="870">
        <v>46708050365</v>
      </c>
      <c r="H1053" s="870">
        <v>0</v>
      </c>
      <c r="I1053" s="870">
        <v>46708050365.419998</v>
      </c>
      <c r="J1053" s="870">
        <v>0.4199981689453125</v>
      </c>
      <c r="K1053" s="870">
        <v>0</v>
      </c>
      <c r="L1053" s="870">
        <v>0.4199981689453125</v>
      </c>
      <c r="M1053" s="870">
        <v>0</v>
      </c>
      <c r="N1053" s="870">
        <v>0</v>
      </c>
      <c r="O1053" s="870">
        <v>0.4199981689453125</v>
      </c>
      <c r="P1053" s="870">
        <v>0.15539932250976563</v>
      </c>
      <c r="Q1053" s="870">
        <v>0</v>
      </c>
      <c r="R1053" s="870">
        <v>0</v>
      </c>
      <c r="S1053" s="870">
        <v>0</v>
      </c>
      <c r="T1053" s="870">
        <v>0</v>
      </c>
      <c r="U1053" s="870">
        <v>0</v>
      </c>
      <c r="V1053" s="870">
        <v>0</v>
      </c>
      <c r="W1053" s="870">
        <v>0</v>
      </c>
      <c r="X1053" s="870">
        <v>0.15539932250976563</v>
      </c>
      <c r="Y1053" s="870">
        <v>0.37</v>
      </c>
      <c r="Z1053" s="870">
        <v>0.15539932250976563</v>
      </c>
      <c r="AA1053" s="870">
        <v>0</v>
      </c>
      <c r="AB1053" s="870">
        <v>0.15539932250976563</v>
      </c>
      <c r="AC1053" s="870">
        <v>0</v>
      </c>
      <c r="AD1053" s="870">
        <v>0</v>
      </c>
      <c r="AE1053" s="870">
        <v>0</v>
      </c>
    </row>
    <row r="1054" spans="1:31">
      <c r="A1054" s="870" t="s">
        <v>1852</v>
      </c>
      <c r="B1054" s="870">
        <v>14</v>
      </c>
      <c r="C1054" s="870">
        <v>1412</v>
      </c>
      <c r="D1054" s="870">
        <v>141225</v>
      </c>
      <c r="E1054" s="870">
        <v>1412259002</v>
      </c>
      <c r="F1054" s="870" t="s">
        <v>788</v>
      </c>
      <c r="G1054" s="870">
        <v>10618742576</v>
      </c>
      <c r="H1054" s="870">
        <v>0</v>
      </c>
      <c r="I1054" s="870">
        <v>10618742576.139999</v>
      </c>
      <c r="J1054" s="870">
        <v>0.1399993896484375</v>
      </c>
      <c r="K1054" s="870">
        <v>0</v>
      </c>
      <c r="L1054" s="870">
        <v>0.1399993896484375</v>
      </c>
      <c r="M1054" s="870">
        <v>0</v>
      </c>
      <c r="N1054" s="870">
        <v>0</v>
      </c>
      <c r="O1054" s="870">
        <v>0.1399993896484375</v>
      </c>
      <c r="P1054" s="870">
        <v>5.1799774169921875E-2</v>
      </c>
      <c r="Q1054" s="870">
        <v>0</v>
      </c>
      <c r="R1054" s="870">
        <v>0</v>
      </c>
      <c r="S1054" s="870">
        <v>0</v>
      </c>
      <c r="T1054" s="870">
        <v>0</v>
      </c>
      <c r="U1054" s="870">
        <v>0</v>
      </c>
      <c r="V1054" s="870">
        <v>0</v>
      </c>
      <c r="W1054" s="870">
        <v>0</v>
      </c>
      <c r="X1054" s="870">
        <v>5.1799774169921875E-2</v>
      </c>
      <c r="Y1054" s="870">
        <v>0.37</v>
      </c>
      <c r="Z1054" s="870">
        <v>5.1799774169921875E-2</v>
      </c>
      <c r="AA1054" s="870">
        <v>0</v>
      </c>
      <c r="AB1054" s="870">
        <v>5.1799774169921875E-2</v>
      </c>
      <c r="AC1054" s="870">
        <v>0</v>
      </c>
      <c r="AD1054" s="870">
        <v>0</v>
      </c>
      <c r="AE1054" s="870">
        <v>0</v>
      </c>
    </row>
    <row r="1055" spans="1:31">
      <c r="A1055" s="870" t="s">
        <v>1852</v>
      </c>
      <c r="B1055" s="870">
        <v>14</v>
      </c>
      <c r="C1055" s="870">
        <v>1412</v>
      </c>
      <c r="D1055" s="870">
        <v>141225</v>
      </c>
      <c r="E1055" s="870">
        <v>1412259201</v>
      </c>
      <c r="F1055" s="870" t="s">
        <v>3396</v>
      </c>
      <c r="G1055" s="870">
        <v>33902656</v>
      </c>
      <c r="H1055" s="870">
        <v>0</v>
      </c>
      <c r="I1055" s="870">
        <v>33902656.32</v>
      </c>
      <c r="J1055" s="870">
        <v>0.32000000029802322</v>
      </c>
      <c r="K1055" s="870">
        <v>0</v>
      </c>
      <c r="L1055" s="870">
        <v>0.32000000029802322</v>
      </c>
      <c r="M1055" s="870">
        <v>0</v>
      </c>
      <c r="N1055" s="870">
        <v>0</v>
      </c>
      <c r="O1055" s="870">
        <v>0.32000000029802322</v>
      </c>
      <c r="P1055" s="870">
        <v>0.11840000011026859</v>
      </c>
      <c r="Q1055" s="870">
        <v>0</v>
      </c>
      <c r="R1055" s="870">
        <v>0</v>
      </c>
      <c r="S1055" s="870">
        <v>0</v>
      </c>
      <c r="T1055" s="870">
        <v>0</v>
      </c>
      <c r="U1055" s="870">
        <v>0</v>
      </c>
      <c r="V1055" s="870">
        <v>0</v>
      </c>
      <c r="W1055" s="870">
        <v>0</v>
      </c>
      <c r="X1055" s="870">
        <v>0.11840000011026859</v>
      </c>
      <c r="Y1055" s="870">
        <v>0.37</v>
      </c>
      <c r="Z1055" s="870">
        <v>0.11840000011026859</v>
      </c>
      <c r="AA1055" s="870">
        <v>0</v>
      </c>
      <c r="AB1055" s="870">
        <v>0.11840000011026859</v>
      </c>
      <c r="AC1055" s="870">
        <v>0</v>
      </c>
      <c r="AD1055" s="870">
        <v>0</v>
      </c>
      <c r="AE1055" s="870">
        <v>0</v>
      </c>
    </row>
    <row r="1056" spans="1:31">
      <c r="A1056" s="870" t="s">
        <v>1852</v>
      </c>
      <c r="B1056" s="870">
        <v>14</v>
      </c>
      <c r="C1056" s="870">
        <v>1412</v>
      </c>
      <c r="D1056" s="870">
        <v>141225</v>
      </c>
      <c r="E1056" s="870">
        <v>1412259800</v>
      </c>
      <c r="F1056" s="870" t="s">
        <v>4126</v>
      </c>
      <c r="G1056" s="870">
        <v>1015921795</v>
      </c>
      <c r="H1056" s="870">
        <v>0</v>
      </c>
      <c r="I1056" s="870">
        <v>1015921794.64</v>
      </c>
      <c r="J1056" s="870">
        <v>-0.36000001430511475</v>
      </c>
      <c r="K1056" s="870">
        <v>0</v>
      </c>
      <c r="L1056" s="870">
        <v>0</v>
      </c>
      <c r="M1056" s="870">
        <v>-0.36000001430511475</v>
      </c>
      <c r="N1056" s="870">
        <v>0</v>
      </c>
      <c r="O1056" s="870">
        <v>-0.36000001430511475</v>
      </c>
      <c r="P1056" s="870">
        <v>-0.13320000529289244</v>
      </c>
      <c r="Q1056" s="870">
        <v>0</v>
      </c>
      <c r="R1056" s="870">
        <v>0</v>
      </c>
      <c r="S1056" s="870">
        <v>0</v>
      </c>
      <c r="T1056" s="870">
        <v>0</v>
      </c>
      <c r="U1056" s="870">
        <v>0</v>
      </c>
      <c r="V1056" s="870">
        <v>0</v>
      </c>
      <c r="W1056" s="870">
        <v>0</v>
      </c>
      <c r="X1056" s="870">
        <v>-0.13320000529289244</v>
      </c>
      <c r="Y1056" s="870">
        <v>0.36999999999999994</v>
      </c>
      <c r="Z1056" s="870">
        <v>0</v>
      </c>
      <c r="AA1056" s="870">
        <v>-0.13320000529289244</v>
      </c>
      <c r="AB1056" s="870">
        <v>0</v>
      </c>
      <c r="AC1056" s="870">
        <v>-0.13320000529289244</v>
      </c>
      <c r="AD1056" s="870">
        <v>0</v>
      </c>
      <c r="AE1056" s="870">
        <v>0</v>
      </c>
    </row>
    <row r="1057" spans="1:31">
      <c r="A1057" s="870" t="s">
        <v>1852</v>
      </c>
      <c r="B1057" s="870">
        <v>14</v>
      </c>
      <c r="C1057" s="870">
        <v>1412</v>
      </c>
      <c r="D1057" s="870">
        <v>141225</v>
      </c>
      <c r="E1057" s="870">
        <v>1412259801</v>
      </c>
      <c r="F1057" s="870" t="s">
        <v>3191</v>
      </c>
      <c r="G1057" s="870">
        <v>5485405249</v>
      </c>
      <c r="H1057" s="870">
        <v>0</v>
      </c>
      <c r="I1057" s="870">
        <v>5485405249.4700003</v>
      </c>
      <c r="J1057" s="870">
        <v>0.47000026702880859</v>
      </c>
      <c r="K1057" s="870">
        <v>0</v>
      </c>
      <c r="L1057" s="870">
        <v>0.47000026702880859</v>
      </c>
      <c r="M1057" s="870">
        <v>0</v>
      </c>
      <c r="N1057" s="870">
        <v>0</v>
      </c>
      <c r="O1057" s="870">
        <v>0.47000026702880859</v>
      </c>
      <c r="P1057" s="870">
        <v>0.17390009880065918</v>
      </c>
      <c r="Q1057" s="870">
        <v>0</v>
      </c>
      <c r="R1057" s="870">
        <v>0</v>
      </c>
      <c r="S1057" s="870">
        <v>0</v>
      </c>
      <c r="T1057" s="870">
        <v>0</v>
      </c>
      <c r="U1057" s="870">
        <v>0</v>
      </c>
      <c r="V1057" s="870">
        <v>0</v>
      </c>
      <c r="W1057" s="870">
        <v>0</v>
      </c>
      <c r="X1057" s="870">
        <v>0.17390009880065918</v>
      </c>
      <c r="Y1057" s="870">
        <v>0.37</v>
      </c>
      <c r="Z1057" s="870">
        <v>0.17390009880065918</v>
      </c>
      <c r="AA1057" s="870">
        <v>0</v>
      </c>
      <c r="AB1057" s="870">
        <v>0.17390009880065918</v>
      </c>
      <c r="AC1057" s="870">
        <v>0</v>
      </c>
      <c r="AD1057" s="870">
        <v>0</v>
      </c>
      <c r="AE1057" s="870">
        <v>0</v>
      </c>
    </row>
    <row r="1058" spans="1:31">
      <c r="A1058" s="870" t="s">
        <v>1852</v>
      </c>
      <c r="B1058" s="870">
        <v>14</v>
      </c>
      <c r="C1058" s="870">
        <v>1414</v>
      </c>
      <c r="D1058" s="870">
        <v>141405</v>
      </c>
      <c r="E1058" s="870">
        <v>1414057120</v>
      </c>
      <c r="F1058" s="870" t="s">
        <v>3534</v>
      </c>
      <c r="G1058" s="870">
        <v>0</v>
      </c>
      <c r="H1058" s="870">
        <v>0</v>
      </c>
      <c r="I1058" s="870">
        <v>0</v>
      </c>
      <c r="J1058" s="870">
        <v>0</v>
      </c>
      <c r="K1058" s="870">
        <v>0</v>
      </c>
      <c r="L1058" s="870">
        <v>0</v>
      </c>
      <c r="M1058" s="870">
        <v>0</v>
      </c>
      <c r="N1058" s="870">
        <v>0</v>
      </c>
      <c r="O1058" s="870">
        <v>0</v>
      </c>
      <c r="P1058" s="870">
        <v>0</v>
      </c>
      <c r="Q1058" s="870">
        <v>0</v>
      </c>
      <c r="R1058" s="870">
        <v>0</v>
      </c>
      <c r="S1058" s="870">
        <v>0</v>
      </c>
      <c r="T1058" s="870">
        <v>0</v>
      </c>
      <c r="U1058" s="870">
        <v>0</v>
      </c>
      <c r="V1058" s="870">
        <v>0</v>
      </c>
      <c r="W1058" s="870">
        <v>0</v>
      </c>
      <c r="X1058" s="870">
        <v>0</v>
      </c>
      <c r="Y1058" s="870">
        <v>0</v>
      </c>
      <c r="Z1058" s="870">
        <v>0</v>
      </c>
      <c r="AA1058" s="870">
        <v>0</v>
      </c>
      <c r="AB1058" s="870">
        <v>0</v>
      </c>
      <c r="AC1058" s="870">
        <v>0</v>
      </c>
      <c r="AD1058" s="870">
        <v>0</v>
      </c>
      <c r="AE1058" s="870">
        <v>0</v>
      </c>
    </row>
    <row r="1059" spans="1:31">
      <c r="A1059" s="870" t="s">
        <v>1852</v>
      </c>
      <c r="B1059" s="870">
        <v>14</v>
      </c>
      <c r="C1059" s="870">
        <v>1414</v>
      </c>
      <c r="D1059" s="870">
        <v>141405</v>
      </c>
      <c r="E1059" s="870">
        <v>1414059001</v>
      </c>
      <c r="F1059" s="870" t="s">
        <v>789</v>
      </c>
      <c r="G1059" s="870">
        <v>292495827488</v>
      </c>
      <c r="H1059" s="870">
        <v>0</v>
      </c>
      <c r="I1059" s="870">
        <v>292495827488.01001</v>
      </c>
      <c r="J1059" s="870">
        <v>1.0009765625E-2</v>
      </c>
      <c r="K1059" s="870">
        <v>0</v>
      </c>
      <c r="L1059" s="870">
        <v>1.0009765625E-2</v>
      </c>
      <c r="M1059" s="870">
        <v>0</v>
      </c>
      <c r="N1059" s="870">
        <v>0</v>
      </c>
      <c r="O1059" s="870">
        <v>1.0009765625E-2</v>
      </c>
      <c r="P1059" s="870">
        <v>3.70361328125E-3</v>
      </c>
      <c r="Q1059" s="870">
        <v>0</v>
      </c>
      <c r="R1059" s="870">
        <v>0</v>
      </c>
      <c r="S1059" s="870">
        <v>0</v>
      </c>
      <c r="T1059" s="870">
        <v>0</v>
      </c>
      <c r="U1059" s="870">
        <v>0</v>
      </c>
      <c r="V1059" s="870">
        <v>0</v>
      </c>
      <c r="W1059" s="870">
        <v>0</v>
      </c>
      <c r="X1059" s="870">
        <v>3.70361328125E-3</v>
      </c>
      <c r="Y1059" s="870">
        <v>0.37</v>
      </c>
      <c r="Z1059" s="870">
        <v>3.70361328125E-3</v>
      </c>
      <c r="AA1059" s="870">
        <v>0</v>
      </c>
      <c r="AB1059" s="870">
        <v>3.70361328125E-3</v>
      </c>
      <c r="AC1059" s="870">
        <v>0</v>
      </c>
      <c r="AD1059" s="870">
        <v>0</v>
      </c>
      <c r="AE1059" s="870">
        <v>0</v>
      </c>
    </row>
    <row r="1060" spans="1:31">
      <c r="A1060" s="870" t="s">
        <v>1852</v>
      </c>
      <c r="B1060" s="870">
        <v>14</v>
      </c>
      <c r="C1060" s="870">
        <v>1414</v>
      </c>
      <c r="D1060" s="870">
        <v>141405</v>
      </c>
      <c r="E1060" s="870">
        <v>1414059800</v>
      </c>
      <c r="F1060" s="870" t="s">
        <v>3192</v>
      </c>
      <c r="G1060" s="870">
        <v>3535422</v>
      </c>
      <c r="H1060" s="870">
        <v>0</v>
      </c>
      <c r="I1060" s="870">
        <v>3535421.54</v>
      </c>
      <c r="J1060" s="870">
        <v>-0.4599999999627471</v>
      </c>
      <c r="K1060" s="870">
        <v>0</v>
      </c>
      <c r="L1060" s="870">
        <v>0</v>
      </c>
      <c r="M1060" s="870">
        <v>-0.4599999999627471</v>
      </c>
      <c r="N1060" s="870">
        <v>0</v>
      </c>
      <c r="O1060" s="870">
        <v>-0.4599999999627471</v>
      </c>
      <c r="P1060" s="870">
        <v>-0.17019999998621643</v>
      </c>
      <c r="Q1060" s="870">
        <v>0</v>
      </c>
      <c r="R1060" s="870">
        <v>0</v>
      </c>
      <c r="S1060" s="870">
        <v>0</v>
      </c>
      <c r="T1060" s="870">
        <v>0</v>
      </c>
      <c r="U1060" s="870">
        <v>0</v>
      </c>
      <c r="V1060" s="870">
        <v>0</v>
      </c>
      <c r="W1060" s="870">
        <v>0</v>
      </c>
      <c r="X1060" s="870">
        <v>-0.17019999998621643</v>
      </c>
      <c r="Y1060" s="870">
        <v>0.37</v>
      </c>
      <c r="Z1060" s="870">
        <v>0</v>
      </c>
      <c r="AA1060" s="870">
        <v>-0.17019999998621643</v>
      </c>
      <c r="AB1060" s="870">
        <v>0</v>
      </c>
      <c r="AC1060" s="870">
        <v>-0.17019999998621643</v>
      </c>
      <c r="AD1060" s="870">
        <v>0</v>
      </c>
      <c r="AE1060" s="870">
        <v>0</v>
      </c>
    </row>
    <row r="1061" spans="1:31">
      <c r="A1061" s="870" t="s">
        <v>1852</v>
      </c>
      <c r="B1061" s="870">
        <v>14</v>
      </c>
      <c r="C1061" s="870">
        <v>1414</v>
      </c>
      <c r="D1061" s="870">
        <v>141410</v>
      </c>
      <c r="E1061" s="870">
        <v>1414107120</v>
      </c>
      <c r="F1061" s="870" t="s">
        <v>3535</v>
      </c>
      <c r="G1061" s="870">
        <v>0</v>
      </c>
      <c r="H1061" s="870">
        <v>0</v>
      </c>
      <c r="I1061" s="870">
        <v>0</v>
      </c>
      <c r="J1061" s="870">
        <v>0</v>
      </c>
      <c r="K1061" s="870">
        <v>0</v>
      </c>
      <c r="L1061" s="870">
        <v>0</v>
      </c>
      <c r="M1061" s="870">
        <v>0</v>
      </c>
      <c r="N1061" s="870">
        <v>0</v>
      </c>
      <c r="O1061" s="870">
        <v>0</v>
      </c>
      <c r="P1061" s="870">
        <v>0</v>
      </c>
      <c r="Q1061" s="870">
        <v>0</v>
      </c>
      <c r="R1061" s="870">
        <v>0</v>
      </c>
      <c r="S1061" s="870">
        <v>0</v>
      </c>
      <c r="T1061" s="870">
        <v>0</v>
      </c>
      <c r="U1061" s="870">
        <v>0</v>
      </c>
      <c r="V1061" s="870">
        <v>0</v>
      </c>
      <c r="W1061" s="870">
        <v>0</v>
      </c>
      <c r="X1061" s="870">
        <v>0</v>
      </c>
      <c r="Y1061" s="870">
        <v>0</v>
      </c>
      <c r="Z1061" s="870">
        <v>0</v>
      </c>
      <c r="AA1061" s="870">
        <v>0</v>
      </c>
      <c r="AB1061" s="870">
        <v>0</v>
      </c>
      <c r="AC1061" s="870">
        <v>0</v>
      </c>
      <c r="AD1061" s="870">
        <v>0</v>
      </c>
      <c r="AE1061" s="870">
        <v>0</v>
      </c>
    </row>
    <row r="1062" spans="1:31">
      <c r="A1062" s="870" t="s">
        <v>1852</v>
      </c>
      <c r="B1062" s="870">
        <v>14</v>
      </c>
      <c r="C1062" s="870">
        <v>1414</v>
      </c>
      <c r="D1062" s="870">
        <v>141410</v>
      </c>
      <c r="E1062" s="870">
        <v>1414109001</v>
      </c>
      <c r="F1062" s="870" t="s">
        <v>3251</v>
      </c>
      <c r="G1062" s="870">
        <v>6881297</v>
      </c>
      <c r="H1062" s="870">
        <v>0</v>
      </c>
      <c r="I1062" s="870">
        <v>6881296.54</v>
      </c>
      <c r="J1062" s="870">
        <v>-0.4599999999627471</v>
      </c>
      <c r="K1062" s="870">
        <v>0</v>
      </c>
      <c r="L1062" s="870">
        <v>0</v>
      </c>
      <c r="M1062" s="870">
        <v>-0.4599999999627471</v>
      </c>
      <c r="N1062" s="870">
        <v>0</v>
      </c>
      <c r="O1062" s="870">
        <v>-0.4599999999627471</v>
      </c>
      <c r="P1062" s="870">
        <v>-0.17019999998621643</v>
      </c>
      <c r="Q1062" s="870">
        <v>0</v>
      </c>
      <c r="R1062" s="870">
        <v>0</v>
      </c>
      <c r="S1062" s="870">
        <v>0</v>
      </c>
      <c r="T1062" s="870">
        <v>0</v>
      </c>
      <c r="U1062" s="870">
        <v>0</v>
      </c>
      <c r="V1062" s="870">
        <v>0</v>
      </c>
      <c r="W1062" s="870">
        <v>0</v>
      </c>
      <c r="X1062" s="870">
        <v>-0.17019999998621643</v>
      </c>
      <c r="Y1062" s="870">
        <v>0.37</v>
      </c>
      <c r="Z1062" s="870">
        <v>0</v>
      </c>
      <c r="AA1062" s="870">
        <v>-0.17019999998621643</v>
      </c>
      <c r="AB1062" s="870">
        <v>0</v>
      </c>
      <c r="AC1062" s="870">
        <v>-0.17019999998621643</v>
      </c>
      <c r="AD1062" s="870">
        <v>0</v>
      </c>
      <c r="AE1062" s="870">
        <v>0</v>
      </c>
    </row>
    <row r="1063" spans="1:31">
      <c r="A1063" s="870" t="s">
        <v>1852</v>
      </c>
      <c r="B1063" s="870">
        <v>14</v>
      </c>
      <c r="C1063" s="870">
        <v>1414</v>
      </c>
      <c r="D1063" s="870">
        <v>141410</v>
      </c>
      <c r="E1063" s="870">
        <v>1414109800</v>
      </c>
      <c r="F1063" s="870" t="s">
        <v>3193</v>
      </c>
      <c r="G1063" s="870">
        <v>-3535422</v>
      </c>
      <c r="H1063" s="870">
        <v>0</v>
      </c>
      <c r="I1063" s="870">
        <v>-3535421.54</v>
      </c>
      <c r="J1063" s="870">
        <v>0.4599999999627471</v>
      </c>
      <c r="K1063" s="870">
        <v>0</v>
      </c>
      <c r="L1063" s="870">
        <v>0.4599999999627471</v>
      </c>
      <c r="M1063" s="870">
        <v>0</v>
      </c>
      <c r="N1063" s="870">
        <v>0</v>
      </c>
      <c r="O1063" s="870">
        <v>0.4599999999627471</v>
      </c>
      <c r="P1063" s="870">
        <v>0.17019999998621643</v>
      </c>
      <c r="Q1063" s="870">
        <v>0</v>
      </c>
      <c r="R1063" s="870">
        <v>0</v>
      </c>
      <c r="S1063" s="870">
        <v>0</v>
      </c>
      <c r="T1063" s="870">
        <v>0</v>
      </c>
      <c r="U1063" s="870">
        <v>0</v>
      </c>
      <c r="V1063" s="870">
        <v>0</v>
      </c>
      <c r="W1063" s="870">
        <v>0</v>
      </c>
      <c r="X1063" s="870">
        <v>0.17019999998621643</v>
      </c>
      <c r="Y1063" s="870">
        <v>0.37</v>
      </c>
      <c r="Z1063" s="870">
        <v>0.17019999998621643</v>
      </c>
      <c r="AA1063" s="870">
        <v>0</v>
      </c>
      <c r="AB1063" s="870">
        <v>0.17019999998621643</v>
      </c>
      <c r="AC1063" s="870">
        <v>0</v>
      </c>
      <c r="AD1063" s="870">
        <v>0</v>
      </c>
      <c r="AE1063" s="870">
        <v>0</v>
      </c>
    </row>
    <row r="1064" spans="1:31">
      <c r="A1064" s="870" t="s">
        <v>1852</v>
      </c>
      <c r="B1064" s="870">
        <v>14</v>
      </c>
      <c r="C1064" s="870">
        <v>1414</v>
      </c>
      <c r="D1064" s="870">
        <v>141415</v>
      </c>
      <c r="E1064" s="870">
        <v>1414157120</v>
      </c>
      <c r="F1064" s="870" t="s">
        <v>1919</v>
      </c>
      <c r="G1064" s="870">
        <v>0</v>
      </c>
      <c r="H1064" s="870">
        <v>0</v>
      </c>
      <c r="I1064" s="870">
        <v>0</v>
      </c>
      <c r="J1064" s="870">
        <v>0</v>
      </c>
      <c r="K1064" s="870">
        <v>0</v>
      </c>
      <c r="L1064" s="870">
        <v>0</v>
      </c>
      <c r="M1064" s="870">
        <v>0</v>
      </c>
      <c r="N1064" s="870">
        <v>0</v>
      </c>
      <c r="O1064" s="870">
        <v>0</v>
      </c>
      <c r="P1064" s="870">
        <v>0</v>
      </c>
      <c r="Q1064" s="870">
        <v>0</v>
      </c>
      <c r="R1064" s="870">
        <v>0</v>
      </c>
      <c r="S1064" s="870">
        <v>0</v>
      </c>
      <c r="T1064" s="870">
        <v>0</v>
      </c>
      <c r="U1064" s="870">
        <v>0</v>
      </c>
      <c r="V1064" s="870">
        <v>0</v>
      </c>
      <c r="W1064" s="870">
        <v>0</v>
      </c>
      <c r="X1064" s="870">
        <v>0</v>
      </c>
      <c r="Y1064" s="870">
        <v>0</v>
      </c>
      <c r="Z1064" s="870">
        <v>0</v>
      </c>
      <c r="AA1064" s="870">
        <v>0</v>
      </c>
      <c r="AB1064" s="870">
        <v>0</v>
      </c>
      <c r="AC1064" s="870">
        <v>0</v>
      </c>
      <c r="AD1064" s="870">
        <v>0</v>
      </c>
      <c r="AE1064" s="870">
        <v>0</v>
      </c>
    </row>
    <row r="1065" spans="1:31">
      <c r="A1065" s="870" t="s">
        <v>1852</v>
      </c>
      <c r="B1065" s="870">
        <v>14</v>
      </c>
      <c r="C1065" s="870">
        <v>1414</v>
      </c>
      <c r="D1065" s="870">
        <v>141415</v>
      </c>
      <c r="E1065" s="870">
        <v>1414159001</v>
      </c>
      <c r="F1065" s="870" t="s">
        <v>1918</v>
      </c>
      <c r="G1065" s="870">
        <v>75042086</v>
      </c>
      <c r="H1065" s="870">
        <v>0</v>
      </c>
      <c r="I1065" s="870">
        <v>75042086</v>
      </c>
      <c r="J1065" s="870">
        <v>0</v>
      </c>
      <c r="K1065" s="870">
        <v>0</v>
      </c>
      <c r="L1065" s="870">
        <v>0</v>
      </c>
      <c r="M1065" s="870">
        <v>0</v>
      </c>
      <c r="N1065" s="870">
        <v>0</v>
      </c>
      <c r="O1065" s="870">
        <v>0</v>
      </c>
      <c r="P1065" s="870">
        <v>0</v>
      </c>
      <c r="Q1065" s="870">
        <v>0</v>
      </c>
      <c r="R1065" s="870">
        <v>0</v>
      </c>
      <c r="S1065" s="870">
        <v>0</v>
      </c>
      <c r="T1065" s="870">
        <v>0</v>
      </c>
      <c r="U1065" s="870">
        <v>0</v>
      </c>
      <c r="V1065" s="870">
        <v>0</v>
      </c>
      <c r="W1065" s="870">
        <v>0</v>
      </c>
      <c r="X1065" s="870">
        <v>0</v>
      </c>
      <c r="Y1065" s="870">
        <v>0</v>
      </c>
      <c r="Z1065" s="870">
        <v>0</v>
      </c>
      <c r="AA1065" s="870">
        <v>0</v>
      </c>
      <c r="AB1065" s="870">
        <v>0</v>
      </c>
      <c r="AC1065" s="870">
        <v>0</v>
      </c>
      <c r="AD1065" s="870">
        <v>0</v>
      </c>
      <c r="AE1065" s="870">
        <v>0</v>
      </c>
    </row>
    <row r="1066" spans="1:31">
      <c r="A1066" s="870" t="s">
        <v>1852</v>
      </c>
      <c r="B1066" s="870">
        <v>14</v>
      </c>
      <c r="C1066" s="870">
        <v>1414</v>
      </c>
      <c r="D1066" s="870">
        <v>141415</v>
      </c>
      <c r="E1066" s="870">
        <v>1414159800</v>
      </c>
      <c r="F1066" s="870" t="s">
        <v>1917</v>
      </c>
      <c r="G1066" s="870">
        <v>0</v>
      </c>
      <c r="H1066" s="870">
        <v>0</v>
      </c>
      <c r="I1066" s="870">
        <v>0</v>
      </c>
      <c r="J1066" s="870">
        <v>0</v>
      </c>
      <c r="K1066" s="870">
        <v>0</v>
      </c>
      <c r="L1066" s="870">
        <v>0</v>
      </c>
      <c r="M1066" s="870">
        <v>0</v>
      </c>
      <c r="N1066" s="870">
        <v>0</v>
      </c>
      <c r="O1066" s="870">
        <v>0</v>
      </c>
      <c r="P1066" s="870">
        <v>0</v>
      </c>
      <c r="Q1066" s="870">
        <v>0</v>
      </c>
      <c r="R1066" s="870">
        <v>0</v>
      </c>
      <c r="S1066" s="870">
        <v>0</v>
      </c>
      <c r="T1066" s="870">
        <v>0</v>
      </c>
      <c r="U1066" s="870">
        <v>0</v>
      </c>
      <c r="V1066" s="870">
        <v>0</v>
      </c>
      <c r="W1066" s="870">
        <v>0</v>
      </c>
      <c r="X1066" s="870">
        <v>0</v>
      </c>
      <c r="Y1066" s="870">
        <v>0</v>
      </c>
      <c r="Z1066" s="870">
        <v>0</v>
      </c>
      <c r="AA1066" s="870">
        <v>0</v>
      </c>
      <c r="AB1066" s="870">
        <v>0</v>
      </c>
      <c r="AC1066" s="870">
        <v>0</v>
      </c>
      <c r="AD1066" s="870">
        <v>0</v>
      </c>
      <c r="AE1066" s="870">
        <v>0</v>
      </c>
    </row>
    <row r="1067" spans="1:31">
      <c r="A1067" s="870" t="s">
        <v>1852</v>
      </c>
      <c r="B1067" s="870">
        <v>14</v>
      </c>
      <c r="C1067" s="870">
        <v>1414</v>
      </c>
      <c r="D1067" s="870">
        <v>141420</v>
      </c>
      <c r="E1067" s="870">
        <v>1414207120</v>
      </c>
      <c r="F1067" s="870" t="s">
        <v>3536</v>
      </c>
      <c r="G1067" s="870">
        <v>0</v>
      </c>
      <c r="H1067" s="870">
        <v>0</v>
      </c>
      <c r="I1067" s="870">
        <v>0</v>
      </c>
      <c r="J1067" s="870">
        <v>0</v>
      </c>
      <c r="K1067" s="870">
        <v>0</v>
      </c>
      <c r="L1067" s="870">
        <v>0</v>
      </c>
      <c r="M1067" s="870">
        <v>0</v>
      </c>
      <c r="N1067" s="870">
        <v>0</v>
      </c>
      <c r="O1067" s="870">
        <v>0</v>
      </c>
      <c r="P1067" s="870">
        <v>0</v>
      </c>
      <c r="Q1067" s="870">
        <v>0</v>
      </c>
      <c r="R1067" s="870">
        <v>0</v>
      </c>
      <c r="S1067" s="870">
        <v>0</v>
      </c>
      <c r="T1067" s="870">
        <v>0</v>
      </c>
      <c r="U1067" s="870">
        <v>0</v>
      </c>
      <c r="V1067" s="870">
        <v>0</v>
      </c>
      <c r="W1067" s="870">
        <v>0</v>
      </c>
      <c r="X1067" s="870">
        <v>0</v>
      </c>
      <c r="Y1067" s="870">
        <v>0</v>
      </c>
      <c r="Z1067" s="870">
        <v>0</v>
      </c>
      <c r="AA1067" s="870">
        <v>0</v>
      </c>
      <c r="AB1067" s="870">
        <v>0</v>
      </c>
      <c r="AC1067" s="870">
        <v>0</v>
      </c>
      <c r="AD1067" s="870">
        <v>0</v>
      </c>
      <c r="AE1067" s="870">
        <v>0</v>
      </c>
    </row>
    <row r="1068" spans="1:31">
      <c r="A1068" s="870" t="s">
        <v>1852</v>
      </c>
      <c r="B1068" s="870">
        <v>14</v>
      </c>
      <c r="C1068" s="870">
        <v>1414</v>
      </c>
      <c r="D1068" s="870">
        <v>141420</v>
      </c>
      <c r="E1068" s="870">
        <v>1414209001</v>
      </c>
      <c r="F1068" s="870" t="s">
        <v>790</v>
      </c>
      <c r="G1068" s="870">
        <v>46323301</v>
      </c>
      <c r="H1068" s="870">
        <v>0</v>
      </c>
      <c r="I1068" s="870">
        <v>46323300.649999999</v>
      </c>
      <c r="J1068" s="870">
        <v>-0.35000000149011612</v>
      </c>
      <c r="K1068" s="870">
        <v>0</v>
      </c>
      <c r="L1068" s="870">
        <v>0</v>
      </c>
      <c r="M1068" s="870">
        <v>-0.35000000149011612</v>
      </c>
      <c r="N1068" s="870">
        <v>0</v>
      </c>
      <c r="O1068" s="870">
        <v>-0.35000000149011612</v>
      </c>
      <c r="P1068" s="870">
        <v>-0.12950000055134298</v>
      </c>
      <c r="Q1068" s="870">
        <v>0</v>
      </c>
      <c r="R1068" s="870">
        <v>0</v>
      </c>
      <c r="S1068" s="870">
        <v>0</v>
      </c>
      <c r="T1068" s="870">
        <v>0</v>
      </c>
      <c r="U1068" s="870">
        <v>0</v>
      </c>
      <c r="V1068" s="870">
        <v>0</v>
      </c>
      <c r="W1068" s="870">
        <v>0</v>
      </c>
      <c r="X1068" s="870">
        <v>-0.12950000055134298</v>
      </c>
      <c r="Y1068" s="870">
        <v>0.37000000000000005</v>
      </c>
      <c r="Z1068" s="870">
        <v>0</v>
      </c>
      <c r="AA1068" s="870">
        <v>-0.12950000055134298</v>
      </c>
      <c r="AB1068" s="870">
        <v>0</v>
      </c>
      <c r="AC1068" s="870">
        <v>-0.12950000055134298</v>
      </c>
      <c r="AD1068" s="870">
        <v>0</v>
      </c>
      <c r="AE1068" s="870">
        <v>0</v>
      </c>
    </row>
    <row r="1069" spans="1:31">
      <c r="A1069" s="870" t="s">
        <v>1852</v>
      </c>
      <c r="B1069" s="870">
        <v>14</v>
      </c>
      <c r="C1069" s="870">
        <v>1414</v>
      </c>
      <c r="D1069" s="870">
        <v>141420</v>
      </c>
      <c r="E1069" s="870">
        <v>1414209800</v>
      </c>
      <c r="F1069" s="870" t="s">
        <v>1917</v>
      </c>
      <c r="G1069" s="870">
        <v>0</v>
      </c>
      <c r="H1069" s="870">
        <v>0</v>
      </c>
      <c r="I1069" s="870">
        <v>0</v>
      </c>
      <c r="J1069" s="870">
        <v>0</v>
      </c>
      <c r="K1069" s="870">
        <v>0</v>
      </c>
      <c r="L1069" s="870">
        <v>0</v>
      </c>
      <c r="M1069" s="870">
        <v>0</v>
      </c>
      <c r="N1069" s="870">
        <v>0</v>
      </c>
      <c r="O1069" s="870">
        <v>0</v>
      </c>
      <c r="P1069" s="870">
        <v>0</v>
      </c>
      <c r="Q1069" s="870">
        <v>0</v>
      </c>
      <c r="R1069" s="870">
        <v>0</v>
      </c>
      <c r="S1069" s="870">
        <v>0</v>
      </c>
      <c r="T1069" s="870">
        <v>0</v>
      </c>
      <c r="U1069" s="870">
        <v>0</v>
      </c>
      <c r="V1069" s="870">
        <v>0</v>
      </c>
      <c r="W1069" s="870">
        <v>0</v>
      </c>
      <c r="X1069" s="870">
        <v>0</v>
      </c>
      <c r="Y1069" s="870">
        <v>0</v>
      </c>
      <c r="Z1069" s="870">
        <v>0</v>
      </c>
      <c r="AA1069" s="870">
        <v>0</v>
      </c>
      <c r="AB1069" s="870">
        <v>0</v>
      </c>
      <c r="AC1069" s="870">
        <v>0</v>
      </c>
      <c r="AD1069" s="870">
        <v>0</v>
      </c>
      <c r="AE1069" s="870">
        <v>0</v>
      </c>
    </row>
    <row r="1070" spans="1:31">
      <c r="A1070" s="870" t="s">
        <v>1852</v>
      </c>
      <c r="B1070" s="870">
        <v>14</v>
      </c>
      <c r="C1070" s="870">
        <v>1414</v>
      </c>
      <c r="D1070" s="870">
        <v>141425</v>
      </c>
      <c r="E1070" s="870">
        <v>1414257120</v>
      </c>
      <c r="F1070" s="870" t="s">
        <v>1920</v>
      </c>
      <c r="G1070" s="870">
        <v>0</v>
      </c>
      <c r="H1070" s="870">
        <v>0</v>
      </c>
      <c r="I1070" s="870">
        <v>0</v>
      </c>
      <c r="J1070" s="870">
        <v>0</v>
      </c>
      <c r="K1070" s="870">
        <v>0</v>
      </c>
      <c r="L1070" s="870">
        <v>0</v>
      </c>
      <c r="M1070" s="870">
        <v>0</v>
      </c>
      <c r="N1070" s="870">
        <v>0</v>
      </c>
      <c r="O1070" s="870">
        <v>0</v>
      </c>
      <c r="P1070" s="870">
        <v>0</v>
      </c>
      <c r="Q1070" s="870">
        <v>0</v>
      </c>
      <c r="R1070" s="870">
        <v>0</v>
      </c>
      <c r="S1070" s="870">
        <v>0</v>
      </c>
      <c r="T1070" s="870">
        <v>0</v>
      </c>
      <c r="U1070" s="870">
        <v>0</v>
      </c>
      <c r="V1070" s="870">
        <v>0</v>
      </c>
      <c r="W1070" s="870">
        <v>0</v>
      </c>
      <c r="X1070" s="870">
        <v>0</v>
      </c>
      <c r="Y1070" s="870">
        <v>0</v>
      </c>
      <c r="Z1070" s="870">
        <v>0</v>
      </c>
      <c r="AA1070" s="870">
        <v>0</v>
      </c>
      <c r="AB1070" s="870">
        <v>0</v>
      </c>
      <c r="AC1070" s="870">
        <v>0</v>
      </c>
      <c r="AD1070" s="870">
        <v>0</v>
      </c>
      <c r="AE1070" s="870">
        <v>0</v>
      </c>
    </row>
    <row r="1071" spans="1:31">
      <c r="A1071" s="870" t="s">
        <v>1852</v>
      </c>
      <c r="B1071" s="870">
        <v>14</v>
      </c>
      <c r="C1071" s="870">
        <v>1414</v>
      </c>
      <c r="D1071" s="870">
        <v>141425</v>
      </c>
      <c r="E1071" s="870">
        <v>1414259800</v>
      </c>
      <c r="F1071" s="870" t="s">
        <v>1917</v>
      </c>
      <c r="G1071" s="870">
        <v>0</v>
      </c>
      <c r="H1071" s="870">
        <v>0</v>
      </c>
      <c r="I1071" s="870">
        <v>0</v>
      </c>
      <c r="J1071" s="870">
        <v>0</v>
      </c>
      <c r="K1071" s="870">
        <v>0</v>
      </c>
      <c r="L1071" s="870">
        <v>0</v>
      </c>
      <c r="M1071" s="870">
        <v>0</v>
      </c>
      <c r="N1071" s="870">
        <v>0</v>
      </c>
      <c r="O1071" s="870">
        <v>0</v>
      </c>
      <c r="P1071" s="870">
        <v>0</v>
      </c>
      <c r="Q1071" s="870">
        <v>0</v>
      </c>
      <c r="R1071" s="870">
        <v>0</v>
      </c>
      <c r="S1071" s="870">
        <v>0</v>
      </c>
      <c r="T1071" s="870">
        <v>0</v>
      </c>
      <c r="U1071" s="870">
        <v>0</v>
      </c>
      <c r="V1071" s="870">
        <v>0</v>
      </c>
      <c r="W1071" s="870">
        <v>0</v>
      </c>
      <c r="X1071" s="870">
        <v>0</v>
      </c>
      <c r="Y1071" s="870">
        <v>0</v>
      </c>
      <c r="Z1071" s="870">
        <v>0</v>
      </c>
      <c r="AA1071" s="870">
        <v>0</v>
      </c>
      <c r="AB1071" s="870">
        <v>0</v>
      </c>
      <c r="AC1071" s="870">
        <v>0</v>
      </c>
      <c r="AD1071" s="870">
        <v>0</v>
      </c>
      <c r="AE1071" s="870">
        <v>0</v>
      </c>
    </row>
    <row r="1072" spans="1:31">
      <c r="A1072" s="870" t="s">
        <v>1852</v>
      </c>
      <c r="B1072" s="870">
        <v>14</v>
      </c>
      <c r="C1072" s="870">
        <v>1414</v>
      </c>
      <c r="D1072" s="870">
        <v>141460</v>
      </c>
      <c r="E1072" s="870">
        <v>1414607102</v>
      </c>
      <c r="F1072" s="870" t="s">
        <v>3537</v>
      </c>
      <c r="G1072" s="870">
        <v>0</v>
      </c>
      <c r="H1072" s="870">
        <v>0</v>
      </c>
      <c r="I1072" s="870">
        <v>0</v>
      </c>
      <c r="J1072" s="870">
        <v>0</v>
      </c>
      <c r="K1072" s="870">
        <v>0</v>
      </c>
      <c r="L1072" s="870">
        <v>0</v>
      </c>
      <c r="M1072" s="870">
        <v>0</v>
      </c>
      <c r="N1072" s="870">
        <v>0</v>
      </c>
      <c r="O1072" s="870">
        <v>0</v>
      </c>
      <c r="P1072" s="870">
        <v>0</v>
      </c>
      <c r="Q1072" s="870">
        <v>0</v>
      </c>
      <c r="R1072" s="870">
        <v>0</v>
      </c>
      <c r="S1072" s="870">
        <v>0</v>
      </c>
      <c r="T1072" s="870">
        <v>0</v>
      </c>
      <c r="U1072" s="870">
        <v>0</v>
      </c>
      <c r="V1072" s="870">
        <v>0</v>
      </c>
      <c r="W1072" s="870">
        <v>0</v>
      </c>
      <c r="X1072" s="870">
        <v>0</v>
      </c>
      <c r="Y1072" s="870">
        <v>0</v>
      </c>
      <c r="Z1072" s="870">
        <v>0</v>
      </c>
      <c r="AA1072" s="870">
        <v>0</v>
      </c>
      <c r="AB1072" s="870">
        <v>0</v>
      </c>
      <c r="AC1072" s="870">
        <v>0</v>
      </c>
      <c r="AD1072" s="870">
        <v>0</v>
      </c>
      <c r="AE1072" s="870">
        <v>0</v>
      </c>
    </row>
    <row r="1073" spans="1:31">
      <c r="A1073" s="870" t="s">
        <v>1852</v>
      </c>
      <c r="B1073" s="870">
        <v>14</v>
      </c>
      <c r="C1073" s="870">
        <v>1414</v>
      </c>
      <c r="D1073" s="870">
        <v>141460</v>
      </c>
      <c r="E1073" s="870">
        <v>1414607120</v>
      </c>
      <c r="F1073" s="870" t="s">
        <v>3538</v>
      </c>
      <c r="G1073" s="870">
        <v>0</v>
      </c>
      <c r="H1073" s="870">
        <v>0</v>
      </c>
      <c r="I1073" s="870">
        <v>0</v>
      </c>
      <c r="J1073" s="870">
        <v>0</v>
      </c>
      <c r="K1073" s="870">
        <v>0</v>
      </c>
      <c r="L1073" s="870">
        <v>0</v>
      </c>
      <c r="M1073" s="870">
        <v>0</v>
      </c>
      <c r="N1073" s="870">
        <v>0</v>
      </c>
      <c r="O1073" s="870">
        <v>0</v>
      </c>
      <c r="P1073" s="870">
        <v>0</v>
      </c>
      <c r="Q1073" s="870">
        <v>0</v>
      </c>
      <c r="R1073" s="870">
        <v>0</v>
      </c>
      <c r="S1073" s="870">
        <v>0</v>
      </c>
      <c r="T1073" s="870">
        <v>0</v>
      </c>
      <c r="U1073" s="870">
        <v>0</v>
      </c>
      <c r="V1073" s="870">
        <v>0</v>
      </c>
      <c r="W1073" s="870">
        <v>0</v>
      </c>
      <c r="X1073" s="870">
        <v>0</v>
      </c>
      <c r="Y1073" s="870">
        <v>0</v>
      </c>
      <c r="Z1073" s="870">
        <v>0</v>
      </c>
      <c r="AA1073" s="870">
        <v>0</v>
      </c>
      <c r="AB1073" s="870">
        <v>0</v>
      </c>
      <c r="AC1073" s="870">
        <v>0</v>
      </c>
      <c r="AD1073" s="870">
        <v>0</v>
      </c>
      <c r="AE1073" s="870">
        <v>0</v>
      </c>
    </row>
    <row r="1074" spans="1:31">
      <c r="A1074" s="870" t="s">
        <v>1852</v>
      </c>
      <c r="B1074" s="870">
        <v>14</v>
      </c>
      <c r="C1074" s="870">
        <v>1414</v>
      </c>
      <c r="D1074" s="870">
        <v>141460</v>
      </c>
      <c r="E1074" s="870">
        <v>1414609001</v>
      </c>
      <c r="F1074" s="870" t="s">
        <v>3539</v>
      </c>
      <c r="G1074" s="870">
        <v>96681834820</v>
      </c>
      <c r="H1074" s="870">
        <v>0</v>
      </c>
      <c r="I1074" s="870">
        <v>96681834819.75</v>
      </c>
      <c r="J1074" s="870">
        <v>-0.25</v>
      </c>
      <c r="K1074" s="870">
        <v>0</v>
      </c>
      <c r="L1074" s="870">
        <v>0</v>
      </c>
      <c r="M1074" s="870">
        <v>-0.25</v>
      </c>
      <c r="N1074" s="870">
        <v>0</v>
      </c>
      <c r="O1074" s="870">
        <v>-0.25</v>
      </c>
      <c r="P1074" s="870">
        <v>-9.2499999999999999E-2</v>
      </c>
      <c r="Q1074" s="870">
        <v>0</v>
      </c>
      <c r="R1074" s="870">
        <v>0</v>
      </c>
      <c r="S1074" s="870">
        <v>0</v>
      </c>
      <c r="T1074" s="870">
        <v>0</v>
      </c>
      <c r="U1074" s="870">
        <v>0</v>
      </c>
      <c r="V1074" s="870">
        <v>0</v>
      </c>
      <c r="W1074" s="870">
        <v>0</v>
      </c>
      <c r="X1074" s="870">
        <v>-9.2499999999999999E-2</v>
      </c>
      <c r="Y1074" s="870">
        <v>0.37</v>
      </c>
      <c r="Z1074" s="870">
        <v>0</v>
      </c>
      <c r="AA1074" s="870">
        <v>-9.2499999999999999E-2</v>
      </c>
      <c r="AB1074" s="870">
        <v>0</v>
      </c>
      <c r="AC1074" s="870">
        <v>-9.2499999999999999E-2</v>
      </c>
      <c r="AD1074" s="870">
        <v>0</v>
      </c>
      <c r="AE1074" s="870">
        <v>0</v>
      </c>
    </row>
    <row r="1075" spans="1:31">
      <c r="A1075" s="870" t="s">
        <v>1852</v>
      </c>
      <c r="B1075" s="870">
        <v>14</v>
      </c>
      <c r="C1075" s="870">
        <v>1414</v>
      </c>
      <c r="D1075" s="870">
        <v>141460</v>
      </c>
      <c r="E1075" s="870">
        <v>1414609002</v>
      </c>
      <c r="F1075" s="870" t="s">
        <v>791</v>
      </c>
      <c r="G1075" s="870">
        <v>0</v>
      </c>
      <c r="H1075" s="870">
        <v>0</v>
      </c>
      <c r="I1075" s="870">
        <v>0</v>
      </c>
      <c r="J1075" s="870">
        <v>0</v>
      </c>
      <c r="K1075" s="870">
        <v>0</v>
      </c>
      <c r="L1075" s="870">
        <v>0</v>
      </c>
      <c r="M1075" s="870">
        <v>0</v>
      </c>
      <c r="N1075" s="870">
        <v>0</v>
      </c>
      <c r="O1075" s="870">
        <v>0</v>
      </c>
      <c r="P1075" s="870">
        <v>0</v>
      </c>
      <c r="Q1075" s="870">
        <v>0</v>
      </c>
      <c r="R1075" s="870">
        <v>0</v>
      </c>
      <c r="S1075" s="870">
        <v>0</v>
      </c>
      <c r="T1075" s="870">
        <v>0</v>
      </c>
      <c r="U1075" s="870">
        <v>0</v>
      </c>
      <c r="V1075" s="870">
        <v>0</v>
      </c>
      <c r="W1075" s="870">
        <v>0</v>
      </c>
      <c r="X1075" s="870">
        <v>0</v>
      </c>
      <c r="Y1075" s="870">
        <v>0</v>
      </c>
      <c r="Z1075" s="870">
        <v>0</v>
      </c>
      <c r="AA1075" s="870">
        <v>0</v>
      </c>
      <c r="AB1075" s="870">
        <v>0</v>
      </c>
      <c r="AC1075" s="870">
        <v>0</v>
      </c>
      <c r="AD1075" s="870">
        <v>0</v>
      </c>
      <c r="AE1075" s="870">
        <v>0</v>
      </c>
    </row>
    <row r="1076" spans="1:31">
      <c r="A1076" s="870" t="s">
        <v>1852</v>
      </c>
      <c r="B1076" s="870">
        <v>14</v>
      </c>
      <c r="C1076" s="870">
        <v>1414</v>
      </c>
      <c r="D1076" s="870">
        <v>141460</v>
      </c>
      <c r="E1076" s="870">
        <v>1414609004</v>
      </c>
      <c r="F1076" s="870" t="s">
        <v>792</v>
      </c>
      <c r="G1076" s="870">
        <v>0</v>
      </c>
      <c r="H1076" s="870">
        <v>0</v>
      </c>
      <c r="I1076" s="870">
        <v>0</v>
      </c>
      <c r="J1076" s="870">
        <v>0</v>
      </c>
      <c r="K1076" s="870">
        <v>0</v>
      </c>
      <c r="L1076" s="870">
        <v>0</v>
      </c>
      <c r="M1076" s="870">
        <v>0</v>
      </c>
      <c r="N1076" s="870">
        <v>0</v>
      </c>
      <c r="O1076" s="870">
        <v>0</v>
      </c>
      <c r="P1076" s="870">
        <v>0</v>
      </c>
      <c r="Q1076" s="870">
        <v>0</v>
      </c>
      <c r="R1076" s="870">
        <v>0</v>
      </c>
      <c r="S1076" s="870">
        <v>0</v>
      </c>
      <c r="T1076" s="870">
        <v>0</v>
      </c>
      <c r="U1076" s="870">
        <v>0</v>
      </c>
      <c r="V1076" s="870">
        <v>0</v>
      </c>
      <c r="W1076" s="870">
        <v>0</v>
      </c>
      <c r="X1076" s="870">
        <v>0</v>
      </c>
      <c r="Y1076" s="870">
        <v>0</v>
      </c>
      <c r="Z1076" s="870">
        <v>0</v>
      </c>
      <c r="AA1076" s="870">
        <v>0</v>
      </c>
      <c r="AB1076" s="870">
        <v>0</v>
      </c>
      <c r="AC1076" s="870">
        <v>0</v>
      </c>
      <c r="AD1076" s="870">
        <v>0</v>
      </c>
      <c r="AE1076" s="870">
        <v>0</v>
      </c>
    </row>
    <row r="1077" spans="1:31">
      <c r="A1077" s="870" t="s">
        <v>1852</v>
      </c>
      <c r="B1077" s="870">
        <v>14</v>
      </c>
      <c r="C1077" s="870">
        <v>1414</v>
      </c>
      <c r="D1077" s="870">
        <v>141460</v>
      </c>
      <c r="E1077" s="870">
        <v>1414609005</v>
      </c>
      <c r="F1077" s="870" t="s">
        <v>793</v>
      </c>
      <c r="G1077" s="870">
        <v>0</v>
      </c>
      <c r="H1077" s="870">
        <v>0</v>
      </c>
      <c r="I1077" s="870">
        <v>0</v>
      </c>
      <c r="J1077" s="870">
        <v>0</v>
      </c>
      <c r="K1077" s="870">
        <v>0</v>
      </c>
      <c r="L1077" s="870">
        <v>0</v>
      </c>
      <c r="M1077" s="870">
        <v>0</v>
      </c>
      <c r="N1077" s="870">
        <v>0</v>
      </c>
      <c r="O1077" s="870">
        <v>0</v>
      </c>
      <c r="P1077" s="870">
        <v>0</v>
      </c>
      <c r="Q1077" s="870">
        <v>0</v>
      </c>
      <c r="R1077" s="870">
        <v>0</v>
      </c>
      <c r="S1077" s="870">
        <v>0</v>
      </c>
      <c r="T1077" s="870">
        <v>0</v>
      </c>
      <c r="U1077" s="870">
        <v>0</v>
      </c>
      <c r="V1077" s="870">
        <v>0</v>
      </c>
      <c r="W1077" s="870">
        <v>0</v>
      </c>
      <c r="X1077" s="870">
        <v>0</v>
      </c>
      <c r="Y1077" s="870">
        <v>0</v>
      </c>
      <c r="Z1077" s="870">
        <v>0</v>
      </c>
      <c r="AA1077" s="870">
        <v>0</v>
      </c>
      <c r="AB1077" s="870">
        <v>0</v>
      </c>
      <c r="AC1077" s="870">
        <v>0</v>
      </c>
      <c r="AD1077" s="870">
        <v>0</v>
      </c>
      <c r="AE1077" s="870">
        <v>0</v>
      </c>
    </row>
    <row r="1078" spans="1:31">
      <c r="A1078" s="870" t="s">
        <v>1852</v>
      </c>
      <c r="B1078" s="870">
        <v>14</v>
      </c>
      <c r="C1078" s="870">
        <v>1414</v>
      </c>
      <c r="D1078" s="870">
        <v>141460</v>
      </c>
      <c r="E1078" s="870">
        <v>1414609800</v>
      </c>
      <c r="F1078" s="870" t="s">
        <v>794</v>
      </c>
      <c r="G1078" s="870">
        <v>83943195498</v>
      </c>
      <c r="H1078" s="870">
        <v>0</v>
      </c>
      <c r="I1078" s="870">
        <v>83943195497.800003</v>
      </c>
      <c r="J1078" s="870">
        <v>-0.1999969482421875</v>
      </c>
      <c r="K1078" s="870">
        <v>0</v>
      </c>
      <c r="L1078" s="870">
        <v>0</v>
      </c>
      <c r="M1078" s="870">
        <v>-0.1999969482421875</v>
      </c>
      <c r="N1078" s="870">
        <v>0</v>
      </c>
      <c r="O1078" s="870">
        <v>-0.1999969482421875</v>
      </c>
      <c r="P1078" s="870">
        <v>-7.3998870849609377E-2</v>
      </c>
      <c r="Q1078" s="870">
        <v>0</v>
      </c>
      <c r="R1078" s="870">
        <v>0</v>
      </c>
      <c r="S1078" s="870">
        <v>0</v>
      </c>
      <c r="T1078" s="870">
        <v>0</v>
      </c>
      <c r="U1078" s="870">
        <v>0</v>
      </c>
      <c r="V1078" s="870">
        <v>0</v>
      </c>
      <c r="W1078" s="870">
        <v>0</v>
      </c>
      <c r="X1078" s="870">
        <v>-7.3998870849609377E-2</v>
      </c>
      <c r="Y1078" s="870">
        <v>0.37</v>
      </c>
      <c r="Z1078" s="870">
        <v>0</v>
      </c>
      <c r="AA1078" s="870">
        <v>-7.3998870849609377E-2</v>
      </c>
      <c r="AB1078" s="870">
        <v>0</v>
      </c>
      <c r="AC1078" s="870">
        <v>-7.3998870849609377E-2</v>
      </c>
      <c r="AD1078" s="870">
        <v>0</v>
      </c>
      <c r="AE1078" s="870">
        <v>0</v>
      </c>
    </row>
    <row r="1079" spans="1:31">
      <c r="A1079" s="870" t="s">
        <v>1852</v>
      </c>
      <c r="B1079" s="870">
        <v>14</v>
      </c>
      <c r="C1079" s="870">
        <v>1414</v>
      </c>
      <c r="D1079" s="870">
        <v>141465</v>
      </c>
      <c r="E1079" s="870">
        <v>1414657102</v>
      </c>
      <c r="F1079" s="870" t="s">
        <v>3540</v>
      </c>
      <c r="G1079" s="870">
        <v>0</v>
      </c>
      <c r="H1079" s="870">
        <v>0</v>
      </c>
      <c r="I1079" s="870">
        <v>0</v>
      </c>
      <c r="J1079" s="870">
        <v>0</v>
      </c>
      <c r="K1079" s="870">
        <v>0</v>
      </c>
      <c r="L1079" s="870">
        <v>0</v>
      </c>
      <c r="M1079" s="870">
        <v>0</v>
      </c>
      <c r="N1079" s="870">
        <v>0</v>
      </c>
      <c r="O1079" s="870">
        <v>0</v>
      </c>
      <c r="P1079" s="870">
        <v>0</v>
      </c>
      <c r="Q1079" s="870">
        <v>0</v>
      </c>
      <c r="R1079" s="870">
        <v>0</v>
      </c>
      <c r="S1079" s="870">
        <v>0</v>
      </c>
      <c r="T1079" s="870">
        <v>0</v>
      </c>
      <c r="U1079" s="870">
        <v>0</v>
      </c>
      <c r="V1079" s="870">
        <v>0</v>
      </c>
      <c r="W1079" s="870">
        <v>0</v>
      </c>
      <c r="X1079" s="870">
        <v>0</v>
      </c>
      <c r="Y1079" s="870">
        <v>0</v>
      </c>
      <c r="Z1079" s="870">
        <v>0</v>
      </c>
      <c r="AA1079" s="870">
        <v>0</v>
      </c>
      <c r="AB1079" s="870">
        <v>0</v>
      </c>
      <c r="AC1079" s="870">
        <v>0</v>
      </c>
      <c r="AD1079" s="870">
        <v>0</v>
      </c>
      <c r="AE1079" s="870">
        <v>0</v>
      </c>
    </row>
    <row r="1080" spans="1:31">
      <c r="A1080" s="870" t="s">
        <v>1852</v>
      </c>
      <c r="B1080" s="870">
        <v>14</v>
      </c>
      <c r="C1080" s="870">
        <v>1414</v>
      </c>
      <c r="D1080" s="870">
        <v>141465</v>
      </c>
      <c r="E1080" s="870">
        <v>1414657120</v>
      </c>
      <c r="F1080" s="870" t="s">
        <v>3541</v>
      </c>
      <c r="G1080" s="870">
        <v>0</v>
      </c>
      <c r="H1080" s="870">
        <v>0</v>
      </c>
      <c r="I1080" s="870">
        <v>0</v>
      </c>
      <c r="J1080" s="870">
        <v>0</v>
      </c>
      <c r="K1080" s="870">
        <v>0</v>
      </c>
      <c r="L1080" s="870">
        <v>0</v>
      </c>
      <c r="M1080" s="870">
        <v>0</v>
      </c>
      <c r="N1080" s="870">
        <v>0</v>
      </c>
      <c r="O1080" s="870">
        <v>0</v>
      </c>
      <c r="P1080" s="870">
        <v>0</v>
      </c>
      <c r="Q1080" s="870">
        <v>0</v>
      </c>
      <c r="R1080" s="870">
        <v>0</v>
      </c>
      <c r="S1080" s="870">
        <v>0</v>
      </c>
      <c r="T1080" s="870">
        <v>0</v>
      </c>
      <c r="U1080" s="870">
        <v>0</v>
      </c>
      <c r="V1080" s="870">
        <v>0</v>
      </c>
      <c r="W1080" s="870">
        <v>0</v>
      </c>
      <c r="X1080" s="870">
        <v>0</v>
      </c>
      <c r="Y1080" s="870">
        <v>0</v>
      </c>
      <c r="Z1080" s="870">
        <v>0</v>
      </c>
      <c r="AA1080" s="870">
        <v>0</v>
      </c>
      <c r="AB1080" s="870">
        <v>0</v>
      </c>
      <c r="AC1080" s="870">
        <v>0</v>
      </c>
      <c r="AD1080" s="870">
        <v>0</v>
      </c>
      <c r="AE1080" s="870">
        <v>0</v>
      </c>
    </row>
    <row r="1081" spans="1:31">
      <c r="A1081" s="870" t="s">
        <v>1852</v>
      </c>
      <c r="B1081" s="870">
        <v>14</v>
      </c>
      <c r="C1081" s="870">
        <v>1414</v>
      </c>
      <c r="D1081" s="870">
        <v>141465</v>
      </c>
      <c r="E1081" s="870">
        <v>1414659001</v>
      </c>
      <c r="F1081" s="870" t="s">
        <v>795</v>
      </c>
      <c r="G1081" s="870">
        <v>109393471</v>
      </c>
      <c r="H1081" s="870">
        <v>0</v>
      </c>
      <c r="I1081" s="870">
        <v>109393471</v>
      </c>
      <c r="J1081" s="870">
        <v>0</v>
      </c>
      <c r="K1081" s="870">
        <v>0</v>
      </c>
      <c r="L1081" s="870">
        <v>0</v>
      </c>
      <c r="M1081" s="870">
        <v>0</v>
      </c>
      <c r="N1081" s="870">
        <v>0</v>
      </c>
      <c r="O1081" s="870">
        <v>0</v>
      </c>
      <c r="P1081" s="870">
        <v>0</v>
      </c>
      <c r="Q1081" s="870">
        <v>0</v>
      </c>
      <c r="R1081" s="870">
        <v>0</v>
      </c>
      <c r="S1081" s="870">
        <v>0</v>
      </c>
      <c r="T1081" s="870">
        <v>0</v>
      </c>
      <c r="U1081" s="870">
        <v>0</v>
      </c>
      <c r="V1081" s="870">
        <v>0</v>
      </c>
      <c r="W1081" s="870">
        <v>0</v>
      </c>
      <c r="X1081" s="870">
        <v>0</v>
      </c>
      <c r="Y1081" s="870">
        <v>0</v>
      </c>
      <c r="Z1081" s="870">
        <v>0</v>
      </c>
      <c r="AA1081" s="870">
        <v>0</v>
      </c>
      <c r="AB1081" s="870">
        <v>0</v>
      </c>
      <c r="AC1081" s="870">
        <v>0</v>
      </c>
      <c r="AD1081" s="870">
        <v>0</v>
      </c>
      <c r="AE1081" s="870">
        <v>0</v>
      </c>
    </row>
    <row r="1082" spans="1:31">
      <c r="A1082" s="870" t="s">
        <v>1852</v>
      </c>
      <c r="B1082" s="870">
        <v>14</v>
      </c>
      <c r="C1082" s="870">
        <v>1414</v>
      </c>
      <c r="D1082" s="870">
        <v>141465</v>
      </c>
      <c r="E1082" s="870">
        <v>1414659002</v>
      </c>
      <c r="F1082" s="870" t="s">
        <v>796</v>
      </c>
      <c r="G1082" s="870">
        <v>0</v>
      </c>
      <c r="H1082" s="870">
        <v>0</v>
      </c>
      <c r="I1082" s="870">
        <v>0</v>
      </c>
      <c r="J1082" s="870">
        <v>0</v>
      </c>
      <c r="K1082" s="870">
        <v>0</v>
      </c>
      <c r="L1082" s="870">
        <v>0</v>
      </c>
      <c r="M1082" s="870">
        <v>0</v>
      </c>
      <c r="N1082" s="870">
        <v>0</v>
      </c>
      <c r="O1082" s="870">
        <v>0</v>
      </c>
      <c r="P1082" s="870">
        <v>0</v>
      </c>
      <c r="Q1082" s="870">
        <v>0</v>
      </c>
      <c r="R1082" s="870">
        <v>0</v>
      </c>
      <c r="S1082" s="870">
        <v>0</v>
      </c>
      <c r="T1082" s="870">
        <v>0</v>
      </c>
      <c r="U1082" s="870">
        <v>0</v>
      </c>
      <c r="V1082" s="870">
        <v>0</v>
      </c>
      <c r="W1082" s="870">
        <v>0</v>
      </c>
      <c r="X1082" s="870">
        <v>0</v>
      </c>
      <c r="Y1082" s="870">
        <v>0</v>
      </c>
      <c r="Z1082" s="870">
        <v>0</v>
      </c>
      <c r="AA1082" s="870">
        <v>0</v>
      </c>
      <c r="AB1082" s="870">
        <v>0</v>
      </c>
      <c r="AC1082" s="870">
        <v>0</v>
      </c>
      <c r="AD1082" s="870">
        <v>0</v>
      </c>
      <c r="AE1082" s="870">
        <v>0</v>
      </c>
    </row>
    <row r="1083" spans="1:31">
      <c r="A1083" s="870" t="s">
        <v>1852</v>
      </c>
      <c r="B1083" s="870">
        <v>14</v>
      </c>
      <c r="C1083" s="870">
        <v>1414</v>
      </c>
      <c r="D1083" s="870">
        <v>141465</v>
      </c>
      <c r="E1083" s="870">
        <v>1414659800</v>
      </c>
      <c r="F1083" s="870" t="s">
        <v>797</v>
      </c>
      <c r="G1083" s="870">
        <v>166240524</v>
      </c>
      <c r="H1083" s="870">
        <v>0</v>
      </c>
      <c r="I1083" s="870">
        <v>166240524</v>
      </c>
      <c r="J1083" s="870">
        <v>0</v>
      </c>
      <c r="K1083" s="870">
        <v>0</v>
      </c>
      <c r="L1083" s="870">
        <v>0</v>
      </c>
      <c r="M1083" s="870">
        <v>0</v>
      </c>
      <c r="N1083" s="870">
        <v>0</v>
      </c>
      <c r="O1083" s="870">
        <v>0</v>
      </c>
      <c r="P1083" s="870">
        <v>0</v>
      </c>
      <c r="Q1083" s="870">
        <v>0</v>
      </c>
      <c r="R1083" s="870">
        <v>0</v>
      </c>
      <c r="S1083" s="870">
        <v>0</v>
      </c>
      <c r="T1083" s="870">
        <v>0</v>
      </c>
      <c r="U1083" s="870">
        <v>0</v>
      </c>
      <c r="V1083" s="870">
        <v>0</v>
      </c>
      <c r="W1083" s="870">
        <v>0</v>
      </c>
      <c r="X1083" s="870">
        <v>0</v>
      </c>
      <c r="Y1083" s="870">
        <v>0</v>
      </c>
      <c r="Z1083" s="870">
        <v>0</v>
      </c>
      <c r="AA1083" s="870">
        <v>0</v>
      </c>
      <c r="AB1083" s="870">
        <v>0</v>
      </c>
      <c r="AC1083" s="870">
        <v>0</v>
      </c>
      <c r="AD1083" s="870">
        <v>0</v>
      </c>
      <c r="AE1083" s="870">
        <v>0</v>
      </c>
    </row>
    <row r="1084" spans="1:31">
      <c r="A1084" s="870" t="s">
        <v>1852</v>
      </c>
      <c r="B1084" s="870">
        <v>14</v>
      </c>
      <c r="C1084" s="870">
        <v>1414</v>
      </c>
      <c r="D1084" s="870">
        <v>141470</v>
      </c>
      <c r="E1084" s="870">
        <v>1414707102</v>
      </c>
      <c r="F1084" s="870" t="s">
        <v>3542</v>
      </c>
      <c r="G1084" s="870">
        <v>0</v>
      </c>
      <c r="H1084" s="870">
        <v>0</v>
      </c>
      <c r="I1084" s="870">
        <v>0</v>
      </c>
      <c r="J1084" s="870">
        <v>0</v>
      </c>
      <c r="K1084" s="870">
        <v>0</v>
      </c>
      <c r="L1084" s="870">
        <v>0</v>
      </c>
      <c r="M1084" s="870">
        <v>0</v>
      </c>
      <c r="N1084" s="870">
        <v>0</v>
      </c>
      <c r="O1084" s="870">
        <v>0</v>
      </c>
      <c r="P1084" s="870">
        <v>0</v>
      </c>
      <c r="Q1084" s="870">
        <v>0</v>
      </c>
      <c r="R1084" s="870">
        <v>0</v>
      </c>
      <c r="S1084" s="870">
        <v>0</v>
      </c>
      <c r="T1084" s="870">
        <v>0</v>
      </c>
      <c r="U1084" s="870">
        <v>0</v>
      </c>
      <c r="V1084" s="870">
        <v>0</v>
      </c>
      <c r="W1084" s="870">
        <v>0</v>
      </c>
      <c r="X1084" s="870">
        <v>0</v>
      </c>
      <c r="Y1084" s="870">
        <v>0</v>
      </c>
      <c r="Z1084" s="870">
        <v>0</v>
      </c>
      <c r="AA1084" s="870">
        <v>0</v>
      </c>
      <c r="AB1084" s="870">
        <v>0</v>
      </c>
      <c r="AC1084" s="870">
        <v>0</v>
      </c>
      <c r="AD1084" s="870">
        <v>0</v>
      </c>
      <c r="AE1084" s="870">
        <v>0</v>
      </c>
    </row>
    <row r="1085" spans="1:31">
      <c r="A1085" s="870" t="s">
        <v>1852</v>
      </c>
      <c r="B1085" s="870">
        <v>14</v>
      </c>
      <c r="C1085" s="870">
        <v>1414</v>
      </c>
      <c r="D1085" s="870">
        <v>141470</v>
      </c>
      <c r="E1085" s="870">
        <v>1414707120</v>
      </c>
      <c r="F1085" s="870" t="s">
        <v>3543</v>
      </c>
      <c r="G1085" s="870">
        <v>0</v>
      </c>
      <c r="H1085" s="870">
        <v>0</v>
      </c>
      <c r="I1085" s="870">
        <v>0</v>
      </c>
      <c r="J1085" s="870">
        <v>0</v>
      </c>
      <c r="K1085" s="870">
        <v>0</v>
      </c>
      <c r="L1085" s="870">
        <v>0</v>
      </c>
      <c r="M1085" s="870">
        <v>0</v>
      </c>
      <c r="N1085" s="870">
        <v>0</v>
      </c>
      <c r="O1085" s="870">
        <v>0</v>
      </c>
      <c r="P1085" s="870">
        <v>0</v>
      </c>
      <c r="Q1085" s="870">
        <v>0</v>
      </c>
      <c r="R1085" s="870">
        <v>0</v>
      </c>
      <c r="S1085" s="870">
        <v>0</v>
      </c>
      <c r="T1085" s="870">
        <v>0</v>
      </c>
      <c r="U1085" s="870">
        <v>0</v>
      </c>
      <c r="V1085" s="870">
        <v>0</v>
      </c>
      <c r="W1085" s="870">
        <v>0</v>
      </c>
      <c r="X1085" s="870">
        <v>0</v>
      </c>
      <c r="Y1085" s="870">
        <v>0</v>
      </c>
      <c r="Z1085" s="870">
        <v>0</v>
      </c>
      <c r="AA1085" s="870">
        <v>0</v>
      </c>
      <c r="AB1085" s="870">
        <v>0</v>
      </c>
      <c r="AC1085" s="870">
        <v>0</v>
      </c>
      <c r="AD1085" s="870">
        <v>0</v>
      </c>
      <c r="AE1085" s="870">
        <v>0</v>
      </c>
    </row>
    <row r="1086" spans="1:31">
      <c r="A1086" s="870" t="s">
        <v>1852</v>
      </c>
      <c r="B1086" s="870">
        <v>14</v>
      </c>
      <c r="C1086" s="870">
        <v>1414</v>
      </c>
      <c r="D1086" s="870">
        <v>141470</v>
      </c>
      <c r="E1086" s="870">
        <v>1414709001</v>
      </c>
      <c r="F1086" s="870" t="s">
        <v>3252</v>
      </c>
      <c r="G1086" s="870">
        <v>66073349</v>
      </c>
      <c r="H1086" s="870">
        <v>0</v>
      </c>
      <c r="I1086" s="870">
        <v>66073349</v>
      </c>
      <c r="J1086" s="870">
        <v>0</v>
      </c>
      <c r="K1086" s="870">
        <v>0</v>
      </c>
      <c r="L1086" s="870">
        <v>0</v>
      </c>
      <c r="M1086" s="870">
        <v>0</v>
      </c>
      <c r="N1086" s="870">
        <v>0</v>
      </c>
      <c r="O1086" s="870">
        <v>0</v>
      </c>
      <c r="P1086" s="870">
        <v>0</v>
      </c>
      <c r="Q1086" s="870">
        <v>0</v>
      </c>
      <c r="R1086" s="870">
        <v>0</v>
      </c>
      <c r="S1086" s="870">
        <v>0</v>
      </c>
      <c r="T1086" s="870">
        <v>0</v>
      </c>
      <c r="U1086" s="870">
        <v>0</v>
      </c>
      <c r="V1086" s="870">
        <v>0</v>
      </c>
      <c r="W1086" s="870">
        <v>0</v>
      </c>
      <c r="X1086" s="870">
        <v>0</v>
      </c>
      <c r="Y1086" s="870">
        <v>0</v>
      </c>
      <c r="Z1086" s="870">
        <v>0</v>
      </c>
      <c r="AA1086" s="870">
        <v>0</v>
      </c>
      <c r="AB1086" s="870">
        <v>0</v>
      </c>
      <c r="AC1086" s="870">
        <v>0</v>
      </c>
      <c r="AD1086" s="870">
        <v>0</v>
      </c>
      <c r="AE1086" s="870">
        <v>0</v>
      </c>
    </row>
    <row r="1087" spans="1:31">
      <c r="A1087" s="870" t="s">
        <v>1852</v>
      </c>
      <c r="B1087" s="870">
        <v>14</v>
      </c>
      <c r="C1087" s="870">
        <v>1414</v>
      </c>
      <c r="D1087" s="870">
        <v>141470</v>
      </c>
      <c r="E1087" s="870">
        <v>1414709003</v>
      </c>
      <c r="F1087" s="870" t="s">
        <v>798</v>
      </c>
      <c r="G1087" s="870">
        <v>0</v>
      </c>
      <c r="H1087" s="870">
        <v>0</v>
      </c>
      <c r="I1087" s="870">
        <v>0</v>
      </c>
      <c r="J1087" s="870">
        <v>0</v>
      </c>
      <c r="K1087" s="870">
        <v>0</v>
      </c>
      <c r="L1087" s="870">
        <v>0</v>
      </c>
      <c r="M1087" s="870">
        <v>0</v>
      </c>
      <c r="N1087" s="870">
        <v>0</v>
      </c>
      <c r="O1087" s="870">
        <v>0</v>
      </c>
      <c r="P1087" s="870">
        <v>0</v>
      </c>
      <c r="Q1087" s="870">
        <v>0</v>
      </c>
      <c r="R1087" s="870">
        <v>0</v>
      </c>
      <c r="S1087" s="870">
        <v>0</v>
      </c>
      <c r="T1087" s="870">
        <v>0</v>
      </c>
      <c r="U1087" s="870">
        <v>0</v>
      </c>
      <c r="V1087" s="870">
        <v>0</v>
      </c>
      <c r="W1087" s="870">
        <v>0</v>
      </c>
      <c r="X1087" s="870">
        <v>0</v>
      </c>
      <c r="Y1087" s="870">
        <v>0</v>
      </c>
      <c r="Z1087" s="870">
        <v>0</v>
      </c>
      <c r="AA1087" s="870">
        <v>0</v>
      </c>
      <c r="AB1087" s="870">
        <v>0</v>
      </c>
      <c r="AC1087" s="870">
        <v>0</v>
      </c>
      <c r="AD1087" s="870">
        <v>0</v>
      </c>
      <c r="AE1087" s="870">
        <v>0</v>
      </c>
    </row>
    <row r="1088" spans="1:31">
      <c r="A1088" s="870" t="s">
        <v>1852</v>
      </c>
      <c r="B1088" s="870">
        <v>14</v>
      </c>
      <c r="C1088" s="870">
        <v>1414</v>
      </c>
      <c r="D1088" s="870">
        <v>141470</v>
      </c>
      <c r="E1088" s="870">
        <v>1414709800</v>
      </c>
      <c r="F1088" s="870" t="s">
        <v>799</v>
      </c>
      <c r="G1088" s="870">
        <v>57821372</v>
      </c>
      <c r="H1088" s="870">
        <v>0</v>
      </c>
      <c r="I1088" s="870">
        <v>57821372</v>
      </c>
      <c r="J1088" s="870">
        <v>0</v>
      </c>
      <c r="K1088" s="870">
        <v>0</v>
      </c>
      <c r="L1088" s="870">
        <v>0</v>
      </c>
      <c r="M1088" s="870">
        <v>0</v>
      </c>
      <c r="N1088" s="870">
        <v>0</v>
      </c>
      <c r="O1088" s="870">
        <v>0</v>
      </c>
      <c r="P1088" s="870">
        <v>0</v>
      </c>
      <c r="Q1088" s="870">
        <v>0</v>
      </c>
      <c r="R1088" s="870">
        <v>0</v>
      </c>
      <c r="S1088" s="870">
        <v>0</v>
      </c>
      <c r="T1088" s="870">
        <v>0</v>
      </c>
      <c r="U1088" s="870">
        <v>0</v>
      </c>
      <c r="V1088" s="870">
        <v>0</v>
      </c>
      <c r="W1088" s="870">
        <v>0</v>
      </c>
      <c r="X1088" s="870">
        <v>0</v>
      </c>
      <c r="Y1088" s="870">
        <v>0</v>
      </c>
      <c r="Z1088" s="870">
        <v>0</v>
      </c>
      <c r="AA1088" s="870">
        <v>0</v>
      </c>
      <c r="AB1088" s="870">
        <v>0</v>
      </c>
      <c r="AC1088" s="870">
        <v>0</v>
      </c>
      <c r="AD1088" s="870">
        <v>0</v>
      </c>
      <c r="AE1088" s="870">
        <v>0</v>
      </c>
    </row>
    <row r="1089" spans="1:31">
      <c r="A1089" s="870" t="s">
        <v>1852</v>
      </c>
      <c r="B1089" s="870">
        <v>14</v>
      </c>
      <c r="C1089" s="870">
        <v>1414</v>
      </c>
      <c r="D1089" s="870">
        <v>141475</v>
      </c>
      <c r="E1089" s="870">
        <v>1414757105</v>
      </c>
      <c r="F1089" s="870" t="s">
        <v>3544</v>
      </c>
      <c r="G1089" s="870">
        <v>0</v>
      </c>
      <c r="H1089" s="870">
        <v>0</v>
      </c>
      <c r="I1089" s="870">
        <v>0</v>
      </c>
      <c r="J1089" s="870">
        <v>0</v>
      </c>
      <c r="K1089" s="870">
        <v>0</v>
      </c>
      <c r="L1089" s="870">
        <v>0</v>
      </c>
      <c r="M1089" s="870">
        <v>0</v>
      </c>
      <c r="N1089" s="870">
        <v>0</v>
      </c>
      <c r="O1089" s="870">
        <v>0</v>
      </c>
      <c r="P1089" s="870">
        <v>0</v>
      </c>
      <c r="Q1089" s="870">
        <v>0</v>
      </c>
      <c r="R1089" s="870">
        <v>0</v>
      </c>
      <c r="S1089" s="870">
        <v>0</v>
      </c>
      <c r="T1089" s="870">
        <v>0</v>
      </c>
      <c r="U1089" s="870">
        <v>0</v>
      </c>
      <c r="V1089" s="870">
        <v>0</v>
      </c>
      <c r="W1089" s="870">
        <v>0</v>
      </c>
      <c r="X1089" s="870">
        <v>0</v>
      </c>
      <c r="Y1089" s="870">
        <v>0</v>
      </c>
      <c r="Z1089" s="870">
        <v>0</v>
      </c>
      <c r="AA1089" s="870">
        <v>0</v>
      </c>
      <c r="AB1089" s="870">
        <v>0</v>
      </c>
      <c r="AC1089" s="870">
        <v>0</v>
      </c>
      <c r="AD1089" s="870">
        <v>0</v>
      </c>
      <c r="AE1089" s="870">
        <v>0</v>
      </c>
    </row>
    <row r="1090" spans="1:31">
      <c r="A1090" s="870" t="s">
        <v>1852</v>
      </c>
      <c r="B1090" s="870">
        <v>14</v>
      </c>
      <c r="C1090" s="870">
        <v>1414</v>
      </c>
      <c r="D1090" s="870">
        <v>141475</v>
      </c>
      <c r="E1090" s="870">
        <v>1414757120</v>
      </c>
      <c r="F1090" s="870" t="s">
        <v>3545</v>
      </c>
      <c r="G1090" s="870">
        <v>0</v>
      </c>
      <c r="H1090" s="870">
        <v>0</v>
      </c>
      <c r="I1090" s="870">
        <v>0</v>
      </c>
      <c r="J1090" s="870">
        <v>0</v>
      </c>
      <c r="K1090" s="870">
        <v>0</v>
      </c>
      <c r="L1090" s="870">
        <v>0</v>
      </c>
      <c r="M1090" s="870">
        <v>0</v>
      </c>
      <c r="N1090" s="870">
        <v>0</v>
      </c>
      <c r="O1090" s="870">
        <v>0</v>
      </c>
      <c r="P1090" s="870">
        <v>0</v>
      </c>
      <c r="Q1090" s="870">
        <v>0</v>
      </c>
      <c r="R1090" s="870">
        <v>0</v>
      </c>
      <c r="S1090" s="870">
        <v>0</v>
      </c>
      <c r="T1090" s="870">
        <v>0</v>
      </c>
      <c r="U1090" s="870">
        <v>0</v>
      </c>
      <c r="V1090" s="870">
        <v>0</v>
      </c>
      <c r="W1090" s="870">
        <v>0</v>
      </c>
      <c r="X1090" s="870">
        <v>0</v>
      </c>
      <c r="Y1090" s="870">
        <v>0</v>
      </c>
      <c r="Z1090" s="870">
        <v>0</v>
      </c>
      <c r="AA1090" s="870">
        <v>0</v>
      </c>
      <c r="AB1090" s="870">
        <v>0</v>
      </c>
      <c r="AC1090" s="870">
        <v>0</v>
      </c>
      <c r="AD1090" s="870">
        <v>0</v>
      </c>
      <c r="AE1090" s="870">
        <v>0</v>
      </c>
    </row>
    <row r="1091" spans="1:31">
      <c r="A1091" s="870" t="s">
        <v>1891</v>
      </c>
      <c r="B1091" s="870">
        <v>14</v>
      </c>
      <c r="C1091" s="870">
        <v>1414</v>
      </c>
      <c r="D1091" s="870">
        <v>141475</v>
      </c>
      <c r="E1091" s="870">
        <v>1414759001</v>
      </c>
      <c r="F1091" s="870" t="s">
        <v>4535</v>
      </c>
      <c r="G1091" s="870">
        <v>60946743</v>
      </c>
      <c r="H1091" s="870">
        <v>0</v>
      </c>
      <c r="I1091" s="870">
        <v>60946743</v>
      </c>
      <c r="J1091" s="870">
        <v>0</v>
      </c>
      <c r="K1091" s="870">
        <v>0</v>
      </c>
      <c r="L1091" s="870">
        <v>0</v>
      </c>
      <c r="M1091" s="870">
        <v>0</v>
      </c>
      <c r="N1091" s="870">
        <v>0</v>
      </c>
      <c r="O1091" s="870">
        <v>0</v>
      </c>
      <c r="P1091" s="870">
        <v>0</v>
      </c>
      <c r="Q1091" s="870">
        <v>0</v>
      </c>
      <c r="R1091" s="870">
        <v>0</v>
      </c>
      <c r="S1091" s="870">
        <v>0</v>
      </c>
      <c r="T1091" s="870">
        <v>0</v>
      </c>
      <c r="U1091" s="870">
        <v>0</v>
      </c>
      <c r="V1091" s="870">
        <v>0</v>
      </c>
      <c r="W1091" s="870">
        <v>0</v>
      </c>
      <c r="X1091" s="870">
        <v>0</v>
      </c>
      <c r="Y1091" s="870">
        <v>0</v>
      </c>
      <c r="Z1091" s="870">
        <v>0</v>
      </c>
      <c r="AA1091" s="870">
        <v>0</v>
      </c>
      <c r="AB1091" s="870">
        <v>0</v>
      </c>
      <c r="AC1091" s="870">
        <v>0</v>
      </c>
      <c r="AD1091" s="870">
        <v>0</v>
      </c>
      <c r="AE1091" s="870">
        <v>0</v>
      </c>
    </row>
    <row r="1092" spans="1:31">
      <c r="A1092" s="870" t="s">
        <v>1852</v>
      </c>
      <c r="B1092" s="870">
        <v>14</v>
      </c>
      <c r="C1092" s="870">
        <v>1414</v>
      </c>
      <c r="D1092" s="870">
        <v>141475</v>
      </c>
      <c r="E1092" s="870">
        <v>1414759800</v>
      </c>
      <c r="F1092" s="870" t="s">
        <v>800</v>
      </c>
      <c r="G1092" s="870">
        <v>96538640</v>
      </c>
      <c r="H1092" s="870">
        <v>0</v>
      </c>
      <c r="I1092" s="870">
        <v>96538640</v>
      </c>
      <c r="J1092" s="870">
        <v>0</v>
      </c>
      <c r="K1092" s="870">
        <v>0</v>
      </c>
      <c r="L1092" s="870">
        <v>0</v>
      </c>
      <c r="M1092" s="870">
        <v>0</v>
      </c>
      <c r="N1092" s="870">
        <v>0</v>
      </c>
      <c r="O1092" s="870">
        <v>0</v>
      </c>
      <c r="P1092" s="870">
        <v>0</v>
      </c>
      <c r="Q1092" s="870">
        <v>0</v>
      </c>
      <c r="R1092" s="870">
        <v>0</v>
      </c>
      <c r="S1092" s="870">
        <v>0</v>
      </c>
      <c r="T1092" s="870">
        <v>0</v>
      </c>
      <c r="U1092" s="870">
        <v>0</v>
      </c>
      <c r="V1092" s="870">
        <v>0</v>
      </c>
      <c r="W1092" s="870">
        <v>0</v>
      </c>
      <c r="X1092" s="870">
        <v>0</v>
      </c>
      <c r="Y1092" s="870">
        <v>0</v>
      </c>
      <c r="Z1092" s="870">
        <v>0</v>
      </c>
      <c r="AA1092" s="870">
        <v>0</v>
      </c>
      <c r="AB1092" s="870">
        <v>0</v>
      </c>
      <c r="AC1092" s="870">
        <v>0</v>
      </c>
      <c r="AD1092" s="870">
        <v>0</v>
      </c>
      <c r="AE1092" s="870">
        <v>0</v>
      </c>
    </row>
    <row r="1093" spans="1:31">
      <c r="A1093" s="870" t="s">
        <v>1852</v>
      </c>
      <c r="B1093" s="870">
        <v>14</v>
      </c>
      <c r="C1093" s="870">
        <v>1414</v>
      </c>
      <c r="D1093" s="870">
        <v>141480</v>
      </c>
      <c r="E1093" s="870">
        <v>1414807102</v>
      </c>
      <c r="F1093" s="870" t="s">
        <v>3546</v>
      </c>
      <c r="G1093" s="870">
        <v>0</v>
      </c>
      <c r="H1093" s="870">
        <v>0</v>
      </c>
      <c r="I1093" s="870">
        <v>0</v>
      </c>
      <c r="J1093" s="870">
        <v>0</v>
      </c>
      <c r="K1093" s="870">
        <v>0</v>
      </c>
      <c r="L1093" s="870">
        <v>0</v>
      </c>
      <c r="M1093" s="870">
        <v>0</v>
      </c>
      <c r="N1093" s="870">
        <v>0</v>
      </c>
      <c r="O1093" s="870">
        <v>0</v>
      </c>
      <c r="P1093" s="870">
        <v>0</v>
      </c>
      <c r="Q1093" s="870">
        <v>0</v>
      </c>
      <c r="R1093" s="870">
        <v>0</v>
      </c>
      <c r="S1093" s="870">
        <v>0</v>
      </c>
      <c r="T1093" s="870">
        <v>0</v>
      </c>
      <c r="U1093" s="870">
        <v>0</v>
      </c>
      <c r="V1093" s="870">
        <v>0</v>
      </c>
      <c r="W1093" s="870">
        <v>0</v>
      </c>
      <c r="X1093" s="870">
        <v>0</v>
      </c>
      <c r="Y1093" s="870">
        <v>0</v>
      </c>
      <c r="Z1093" s="870">
        <v>0</v>
      </c>
      <c r="AA1093" s="870">
        <v>0</v>
      </c>
      <c r="AB1093" s="870">
        <v>0</v>
      </c>
      <c r="AC1093" s="870">
        <v>0</v>
      </c>
      <c r="AD1093" s="870">
        <v>0</v>
      </c>
      <c r="AE1093" s="870">
        <v>0</v>
      </c>
    </row>
    <row r="1094" spans="1:31">
      <c r="A1094" s="870" t="s">
        <v>1852</v>
      </c>
      <c r="B1094" s="870">
        <v>14</v>
      </c>
      <c r="C1094" s="870">
        <v>1414</v>
      </c>
      <c r="D1094" s="870">
        <v>141480</v>
      </c>
      <c r="E1094" s="870">
        <v>1414807120</v>
      </c>
      <c r="F1094" s="870" t="s">
        <v>3547</v>
      </c>
      <c r="G1094" s="870">
        <v>0</v>
      </c>
      <c r="H1094" s="870">
        <v>0</v>
      </c>
      <c r="I1094" s="870">
        <v>0</v>
      </c>
      <c r="J1094" s="870">
        <v>0</v>
      </c>
      <c r="K1094" s="870">
        <v>0</v>
      </c>
      <c r="L1094" s="870">
        <v>0</v>
      </c>
      <c r="M1094" s="870">
        <v>0</v>
      </c>
      <c r="N1094" s="870">
        <v>0</v>
      </c>
      <c r="O1094" s="870">
        <v>0</v>
      </c>
      <c r="P1094" s="870">
        <v>0</v>
      </c>
      <c r="Q1094" s="870">
        <v>0</v>
      </c>
      <c r="R1094" s="870">
        <v>0</v>
      </c>
      <c r="S1094" s="870">
        <v>0</v>
      </c>
      <c r="T1094" s="870">
        <v>0</v>
      </c>
      <c r="U1094" s="870">
        <v>0</v>
      </c>
      <c r="V1094" s="870">
        <v>0</v>
      </c>
      <c r="W1094" s="870">
        <v>0</v>
      </c>
      <c r="X1094" s="870">
        <v>0</v>
      </c>
      <c r="Y1094" s="870">
        <v>0</v>
      </c>
      <c r="Z1094" s="870">
        <v>0</v>
      </c>
      <c r="AA1094" s="870">
        <v>0</v>
      </c>
      <c r="AB1094" s="870">
        <v>0</v>
      </c>
      <c r="AC1094" s="870">
        <v>0</v>
      </c>
      <c r="AD1094" s="870">
        <v>0</v>
      </c>
      <c r="AE1094" s="870">
        <v>0</v>
      </c>
    </row>
    <row r="1095" spans="1:31">
      <c r="A1095" s="870" t="s">
        <v>1852</v>
      </c>
      <c r="B1095" s="870">
        <v>14</v>
      </c>
      <c r="C1095" s="870">
        <v>1414</v>
      </c>
      <c r="D1095" s="870">
        <v>141480</v>
      </c>
      <c r="E1095" s="870">
        <v>1414809001</v>
      </c>
      <c r="F1095" s="870" t="s">
        <v>3145</v>
      </c>
      <c r="G1095" s="870">
        <v>84314</v>
      </c>
      <c r="H1095" s="870">
        <v>0</v>
      </c>
      <c r="I1095" s="870">
        <v>84314</v>
      </c>
      <c r="J1095" s="870">
        <v>0</v>
      </c>
      <c r="K1095" s="870">
        <v>0</v>
      </c>
      <c r="L1095" s="870">
        <v>0</v>
      </c>
      <c r="M1095" s="870">
        <v>0</v>
      </c>
      <c r="N1095" s="870">
        <v>0</v>
      </c>
      <c r="O1095" s="870">
        <v>0</v>
      </c>
      <c r="P1095" s="870">
        <v>0</v>
      </c>
      <c r="Q1095" s="870">
        <v>0</v>
      </c>
      <c r="R1095" s="870">
        <v>0</v>
      </c>
      <c r="S1095" s="870">
        <v>0</v>
      </c>
      <c r="T1095" s="870">
        <v>0</v>
      </c>
      <c r="U1095" s="870">
        <v>0</v>
      </c>
      <c r="V1095" s="870">
        <v>0</v>
      </c>
      <c r="W1095" s="870">
        <v>0</v>
      </c>
      <c r="X1095" s="870">
        <v>0</v>
      </c>
      <c r="Y1095" s="870">
        <v>0</v>
      </c>
      <c r="Z1095" s="870">
        <v>0</v>
      </c>
      <c r="AA1095" s="870">
        <v>0</v>
      </c>
      <c r="AB1095" s="870">
        <v>0</v>
      </c>
      <c r="AC1095" s="870">
        <v>0</v>
      </c>
      <c r="AD1095" s="870">
        <v>0</v>
      </c>
      <c r="AE1095" s="870">
        <v>0</v>
      </c>
    </row>
    <row r="1096" spans="1:31">
      <c r="A1096" s="870" t="s">
        <v>1852</v>
      </c>
      <c r="B1096" s="870">
        <v>14</v>
      </c>
      <c r="C1096" s="870">
        <v>1414</v>
      </c>
      <c r="D1096" s="870">
        <v>141480</v>
      </c>
      <c r="E1096" s="870">
        <v>1414809800</v>
      </c>
      <c r="F1096" s="870" t="s">
        <v>801</v>
      </c>
      <c r="G1096" s="870">
        <v>41593768</v>
      </c>
      <c r="H1096" s="870">
        <v>0</v>
      </c>
      <c r="I1096" s="870">
        <v>41593768</v>
      </c>
      <c r="J1096" s="870">
        <v>0</v>
      </c>
      <c r="K1096" s="870">
        <v>0</v>
      </c>
      <c r="L1096" s="870">
        <v>0</v>
      </c>
      <c r="M1096" s="870">
        <v>0</v>
      </c>
      <c r="N1096" s="870">
        <v>0</v>
      </c>
      <c r="O1096" s="870">
        <v>0</v>
      </c>
      <c r="P1096" s="870">
        <v>0</v>
      </c>
      <c r="Q1096" s="870">
        <v>0</v>
      </c>
      <c r="R1096" s="870">
        <v>0</v>
      </c>
      <c r="S1096" s="870">
        <v>0</v>
      </c>
      <c r="T1096" s="870">
        <v>0</v>
      </c>
      <c r="U1096" s="870">
        <v>0</v>
      </c>
      <c r="V1096" s="870">
        <v>0</v>
      </c>
      <c r="W1096" s="870">
        <v>0</v>
      </c>
      <c r="X1096" s="870">
        <v>0</v>
      </c>
      <c r="Y1096" s="870">
        <v>0</v>
      </c>
      <c r="Z1096" s="870">
        <v>0</v>
      </c>
      <c r="AA1096" s="870">
        <v>0</v>
      </c>
      <c r="AB1096" s="870">
        <v>0</v>
      </c>
      <c r="AC1096" s="870">
        <v>0</v>
      </c>
      <c r="AD1096" s="870">
        <v>0</v>
      </c>
      <c r="AE1096" s="870">
        <v>0</v>
      </c>
    </row>
    <row r="1097" spans="1:31">
      <c r="A1097" s="870" t="s">
        <v>4913</v>
      </c>
      <c r="B1097" s="870">
        <v>14</v>
      </c>
      <c r="C1097" s="870">
        <v>1487</v>
      </c>
      <c r="D1097" s="870">
        <v>148705</v>
      </c>
      <c r="E1097" s="870">
        <v>1487059001</v>
      </c>
      <c r="F1097" s="870" t="s">
        <v>802</v>
      </c>
      <c r="G1097" s="870">
        <v>-236806694794</v>
      </c>
      <c r="H1097" s="870">
        <v>0</v>
      </c>
      <c r="I1097" s="870">
        <v>-94492050870.099854</v>
      </c>
      <c r="J1097" s="870">
        <v>142314643923.89999</v>
      </c>
      <c r="K1097" s="870">
        <v>0</v>
      </c>
      <c r="L1097" s="870">
        <v>142314643923.89999</v>
      </c>
      <c r="M1097" s="870">
        <v>0</v>
      </c>
      <c r="N1097" s="870">
        <v>0</v>
      </c>
      <c r="O1097" s="870">
        <v>142314643923.89999</v>
      </c>
      <c r="P1097" s="870">
        <v>52656418251.842995</v>
      </c>
      <c r="Q1097" s="870">
        <v>0</v>
      </c>
      <c r="R1097" s="870">
        <v>0</v>
      </c>
      <c r="S1097" s="870">
        <v>0</v>
      </c>
      <c r="T1097" s="870">
        <v>0</v>
      </c>
      <c r="U1097" s="870">
        <v>0</v>
      </c>
      <c r="V1097" s="870">
        <v>0</v>
      </c>
      <c r="W1097" s="870">
        <v>0</v>
      </c>
      <c r="X1097" s="870">
        <v>52656418251.842995</v>
      </c>
      <c r="Y1097" s="870">
        <v>0.37</v>
      </c>
      <c r="Z1097" s="870">
        <v>52656418251.842995</v>
      </c>
      <c r="AA1097" s="870">
        <v>0</v>
      </c>
      <c r="AB1097" s="870">
        <v>52656418251.842995</v>
      </c>
      <c r="AC1097" s="870">
        <v>0</v>
      </c>
      <c r="AD1097" s="870">
        <v>0</v>
      </c>
      <c r="AE1097" s="870">
        <v>0</v>
      </c>
    </row>
    <row r="1098" spans="1:31">
      <c r="A1098" s="870" t="s">
        <v>1852</v>
      </c>
      <c r="B1098" s="870">
        <v>14</v>
      </c>
      <c r="C1098" s="870">
        <v>1487</v>
      </c>
      <c r="D1098" s="870">
        <v>148705</v>
      </c>
      <c r="E1098" s="870">
        <v>1487059002</v>
      </c>
      <c r="F1098" s="870" t="s">
        <v>803</v>
      </c>
      <c r="G1098" s="870">
        <v>-22046460467</v>
      </c>
      <c r="H1098" s="870">
        <v>0</v>
      </c>
      <c r="I1098" s="870">
        <v>-22046460466.970001</v>
      </c>
      <c r="J1098" s="870">
        <v>2.9998779296875E-2</v>
      </c>
      <c r="K1098" s="870">
        <v>0</v>
      </c>
      <c r="L1098" s="870">
        <v>2.9998779296875E-2</v>
      </c>
      <c r="M1098" s="870">
        <v>0</v>
      </c>
      <c r="N1098" s="870">
        <v>0</v>
      </c>
      <c r="O1098" s="870">
        <v>2.9998779296875E-2</v>
      </c>
      <c r="P1098" s="870">
        <v>1.1099548339843749E-2</v>
      </c>
      <c r="Q1098" s="870">
        <v>0</v>
      </c>
      <c r="R1098" s="870">
        <v>0</v>
      </c>
      <c r="S1098" s="870">
        <v>0</v>
      </c>
      <c r="T1098" s="870">
        <v>0</v>
      </c>
      <c r="U1098" s="870">
        <v>0</v>
      </c>
      <c r="V1098" s="870">
        <v>0</v>
      </c>
      <c r="W1098" s="870">
        <v>0</v>
      </c>
      <c r="X1098" s="870">
        <v>1.1099548339843749E-2</v>
      </c>
      <c r="Y1098" s="870">
        <v>0.37</v>
      </c>
      <c r="Z1098" s="870">
        <v>1.1099548339843749E-2</v>
      </c>
      <c r="AA1098" s="870">
        <v>0</v>
      </c>
      <c r="AB1098" s="870">
        <v>1.1099548339843749E-2</v>
      </c>
      <c r="AC1098" s="870">
        <v>0</v>
      </c>
      <c r="AD1098" s="870">
        <v>0</v>
      </c>
      <c r="AE1098" s="870">
        <v>0</v>
      </c>
    </row>
    <row r="1099" spans="1:31">
      <c r="A1099" s="870" t="s">
        <v>1852</v>
      </c>
      <c r="B1099" s="870">
        <v>14</v>
      </c>
      <c r="C1099" s="870">
        <v>1487</v>
      </c>
      <c r="D1099" s="870">
        <v>148705</v>
      </c>
      <c r="E1099" s="870">
        <v>1487059003</v>
      </c>
      <c r="F1099" s="870" t="s">
        <v>804</v>
      </c>
      <c r="G1099" s="870">
        <v>-26504144799</v>
      </c>
      <c r="H1099" s="870">
        <v>0</v>
      </c>
      <c r="I1099" s="870">
        <v>-26504144798.57</v>
      </c>
      <c r="J1099" s="870">
        <v>0.43000030517578125</v>
      </c>
      <c r="K1099" s="870">
        <v>0</v>
      </c>
      <c r="L1099" s="870">
        <v>0.43000030517578125</v>
      </c>
      <c r="M1099" s="870">
        <v>0</v>
      </c>
      <c r="N1099" s="870">
        <v>0</v>
      </c>
      <c r="O1099" s="870">
        <v>0.43000030517578125</v>
      </c>
      <c r="P1099" s="870">
        <v>0.15910011291503906</v>
      </c>
      <c r="Q1099" s="870">
        <v>0</v>
      </c>
      <c r="R1099" s="870">
        <v>0</v>
      </c>
      <c r="S1099" s="870">
        <v>0</v>
      </c>
      <c r="T1099" s="870">
        <v>0</v>
      </c>
      <c r="U1099" s="870">
        <v>0</v>
      </c>
      <c r="V1099" s="870">
        <v>0</v>
      </c>
      <c r="W1099" s="870">
        <v>0</v>
      </c>
      <c r="X1099" s="870">
        <v>0.15910011291503906</v>
      </c>
      <c r="Y1099" s="870">
        <v>0.37</v>
      </c>
      <c r="Z1099" s="870">
        <v>0.15910011291503906</v>
      </c>
      <c r="AA1099" s="870">
        <v>0</v>
      </c>
      <c r="AB1099" s="870">
        <v>0.15910011291503906</v>
      </c>
      <c r="AC1099" s="870">
        <v>0</v>
      </c>
      <c r="AD1099" s="870">
        <v>0</v>
      </c>
      <c r="AE1099" s="870">
        <v>0</v>
      </c>
    </row>
    <row r="1100" spans="1:31">
      <c r="A1100" s="870" t="s">
        <v>1852</v>
      </c>
      <c r="B1100" s="870">
        <v>14</v>
      </c>
      <c r="C1100" s="870">
        <v>1487</v>
      </c>
      <c r="D1100" s="870">
        <v>148705</v>
      </c>
      <c r="E1100" s="870">
        <v>1487059004</v>
      </c>
      <c r="F1100" s="870" t="s">
        <v>805</v>
      </c>
      <c r="G1100" s="870">
        <v>-29109618598</v>
      </c>
      <c r="H1100" s="870">
        <v>0</v>
      </c>
      <c r="I1100" s="870">
        <v>-29109618597.580002</v>
      </c>
      <c r="J1100" s="870">
        <v>0.4199981689453125</v>
      </c>
      <c r="K1100" s="870">
        <v>0</v>
      </c>
      <c r="L1100" s="870">
        <v>0.4199981689453125</v>
      </c>
      <c r="M1100" s="870">
        <v>0</v>
      </c>
      <c r="N1100" s="870">
        <v>0</v>
      </c>
      <c r="O1100" s="870">
        <v>0.4199981689453125</v>
      </c>
      <c r="P1100" s="870">
        <v>0.15539932250976563</v>
      </c>
      <c r="Q1100" s="870">
        <v>0</v>
      </c>
      <c r="R1100" s="870">
        <v>0</v>
      </c>
      <c r="S1100" s="870">
        <v>0</v>
      </c>
      <c r="T1100" s="870">
        <v>0</v>
      </c>
      <c r="U1100" s="870">
        <v>0</v>
      </c>
      <c r="V1100" s="870">
        <v>0</v>
      </c>
      <c r="W1100" s="870">
        <v>0</v>
      </c>
      <c r="X1100" s="870">
        <v>0.15539932250976563</v>
      </c>
      <c r="Y1100" s="870">
        <v>0.37</v>
      </c>
      <c r="Z1100" s="870">
        <v>0.15539932250976563</v>
      </c>
      <c r="AA1100" s="870">
        <v>0</v>
      </c>
      <c r="AB1100" s="870">
        <v>0.15539932250976563</v>
      </c>
      <c r="AC1100" s="870">
        <v>0</v>
      </c>
      <c r="AD1100" s="870">
        <v>0</v>
      </c>
      <c r="AE1100" s="870">
        <v>0</v>
      </c>
    </row>
    <row r="1101" spans="1:31">
      <c r="A1101" s="870" t="s">
        <v>1852</v>
      </c>
      <c r="B1101" s="870">
        <v>14</v>
      </c>
      <c r="C1101" s="870">
        <v>1487</v>
      </c>
      <c r="D1101" s="870">
        <v>148705</v>
      </c>
      <c r="E1101" s="870">
        <v>1487059005</v>
      </c>
      <c r="F1101" s="870" t="s">
        <v>806</v>
      </c>
      <c r="G1101" s="870">
        <v>-81879575</v>
      </c>
      <c r="H1101" s="870">
        <v>0</v>
      </c>
      <c r="I1101" s="870">
        <v>-81879575.219999999</v>
      </c>
      <c r="J1101" s="870">
        <v>-0.2199999988079071</v>
      </c>
      <c r="K1101" s="870">
        <v>0</v>
      </c>
      <c r="L1101" s="870">
        <v>0</v>
      </c>
      <c r="M1101" s="870">
        <v>-0.2199999988079071</v>
      </c>
      <c r="N1101" s="870">
        <v>0</v>
      </c>
      <c r="O1101" s="870">
        <v>-0.2199999988079071</v>
      </c>
      <c r="P1101" s="870">
        <v>-8.1399999558925629E-2</v>
      </c>
      <c r="Q1101" s="870">
        <v>0</v>
      </c>
      <c r="R1101" s="870">
        <v>0</v>
      </c>
      <c r="S1101" s="870">
        <v>0</v>
      </c>
      <c r="T1101" s="870">
        <v>0</v>
      </c>
      <c r="U1101" s="870">
        <v>0</v>
      </c>
      <c r="V1101" s="870">
        <v>0</v>
      </c>
      <c r="W1101" s="870">
        <v>0</v>
      </c>
      <c r="X1101" s="870">
        <v>-8.1399999558925629E-2</v>
      </c>
      <c r="Y1101" s="870">
        <v>0.37</v>
      </c>
      <c r="Z1101" s="870">
        <v>0</v>
      </c>
      <c r="AA1101" s="870">
        <v>-8.1399999558925629E-2</v>
      </c>
      <c r="AB1101" s="870">
        <v>0</v>
      </c>
      <c r="AC1101" s="870">
        <v>-8.1399999558925629E-2</v>
      </c>
      <c r="AD1101" s="870">
        <v>0</v>
      </c>
      <c r="AE1101" s="870">
        <v>0</v>
      </c>
    </row>
    <row r="1102" spans="1:31">
      <c r="A1102" s="870" t="s">
        <v>1891</v>
      </c>
      <c r="B1102" s="870">
        <v>14</v>
      </c>
      <c r="C1102" s="870">
        <v>1487</v>
      </c>
      <c r="D1102" s="870">
        <v>148705</v>
      </c>
      <c r="E1102" s="870">
        <v>1487059706</v>
      </c>
      <c r="F1102" s="870" t="s">
        <v>807</v>
      </c>
      <c r="G1102" s="870">
        <v>-4109530</v>
      </c>
      <c r="H1102" s="870">
        <v>0</v>
      </c>
      <c r="I1102" s="870">
        <v>-4109530.19</v>
      </c>
      <c r="J1102" s="870">
        <v>-0.18999999994412065</v>
      </c>
      <c r="K1102" s="870">
        <v>0</v>
      </c>
      <c r="L1102" s="870">
        <v>0</v>
      </c>
      <c r="M1102" s="870">
        <v>-0.18999999994412065</v>
      </c>
      <c r="N1102" s="870">
        <v>0</v>
      </c>
      <c r="O1102" s="870">
        <v>-0.18999999994412065</v>
      </c>
      <c r="P1102" s="870">
        <v>-7.0299999979324637E-2</v>
      </c>
      <c r="Q1102" s="870">
        <v>0</v>
      </c>
      <c r="R1102" s="870">
        <v>0</v>
      </c>
      <c r="S1102" s="870">
        <v>0</v>
      </c>
      <c r="T1102" s="870">
        <v>0</v>
      </c>
      <c r="U1102" s="870">
        <v>0</v>
      </c>
      <c r="V1102" s="870">
        <v>0</v>
      </c>
      <c r="W1102" s="870">
        <v>0</v>
      </c>
      <c r="X1102" s="870">
        <v>-7.0299999979324637E-2</v>
      </c>
      <c r="Y1102" s="870">
        <v>0.37</v>
      </c>
      <c r="Z1102" s="870">
        <v>0</v>
      </c>
      <c r="AA1102" s="870">
        <v>-7.0299999979324637E-2</v>
      </c>
      <c r="AB1102" s="870">
        <v>0</v>
      </c>
      <c r="AC1102" s="870">
        <v>-7.0299999979324637E-2</v>
      </c>
      <c r="AD1102" s="870">
        <v>0</v>
      </c>
      <c r="AE1102" s="870">
        <v>0</v>
      </c>
    </row>
    <row r="1103" spans="1:31">
      <c r="A1103" s="870" t="s">
        <v>1891</v>
      </c>
      <c r="B1103" s="870">
        <v>14</v>
      </c>
      <c r="C1103" s="870">
        <v>1487</v>
      </c>
      <c r="D1103" s="870">
        <v>148705</v>
      </c>
      <c r="E1103" s="870">
        <v>1487059707</v>
      </c>
      <c r="F1103" s="870" t="s">
        <v>1921</v>
      </c>
      <c r="G1103" s="870">
        <v>-24379</v>
      </c>
      <c r="H1103" s="870">
        <v>0</v>
      </c>
      <c r="I1103" s="870">
        <v>-24379.49</v>
      </c>
      <c r="J1103" s="870">
        <v>-0.49000000000160071</v>
      </c>
      <c r="K1103" s="870">
        <v>0</v>
      </c>
      <c r="L1103" s="870">
        <v>0</v>
      </c>
      <c r="M1103" s="870">
        <v>-0.49000000000160071</v>
      </c>
      <c r="N1103" s="870">
        <v>0</v>
      </c>
      <c r="O1103" s="870">
        <v>-0.49000000000160071</v>
      </c>
      <c r="P1103" s="870">
        <v>-0.18130000000059227</v>
      </c>
      <c r="Q1103" s="870">
        <v>0</v>
      </c>
      <c r="R1103" s="870">
        <v>0</v>
      </c>
      <c r="S1103" s="870">
        <v>0</v>
      </c>
      <c r="T1103" s="870">
        <v>0</v>
      </c>
      <c r="U1103" s="870">
        <v>0</v>
      </c>
      <c r="V1103" s="870">
        <v>0</v>
      </c>
      <c r="W1103" s="870">
        <v>0</v>
      </c>
      <c r="X1103" s="870">
        <v>-0.18130000000059227</v>
      </c>
      <c r="Y1103" s="870">
        <v>0.37</v>
      </c>
      <c r="Z1103" s="870">
        <v>0</v>
      </c>
      <c r="AA1103" s="870">
        <v>-0.18130000000059227</v>
      </c>
      <c r="AB1103" s="870">
        <v>0</v>
      </c>
      <c r="AC1103" s="870">
        <v>-0.18130000000059227</v>
      </c>
      <c r="AD1103" s="870">
        <v>0</v>
      </c>
      <c r="AE1103" s="870">
        <v>0</v>
      </c>
    </row>
    <row r="1104" spans="1:31">
      <c r="A1104" s="870" t="s">
        <v>1891</v>
      </c>
      <c r="B1104" s="870">
        <v>14</v>
      </c>
      <c r="C1104" s="870">
        <v>1487</v>
      </c>
      <c r="D1104" s="870">
        <v>148705</v>
      </c>
      <c r="E1104" s="870">
        <v>1487059708</v>
      </c>
      <c r="F1104" s="870" t="s">
        <v>1922</v>
      </c>
      <c r="G1104" s="870">
        <v>0</v>
      </c>
      <c r="H1104" s="870">
        <v>0</v>
      </c>
      <c r="I1104" s="870">
        <v>0</v>
      </c>
      <c r="J1104" s="870">
        <v>0</v>
      </c>
      <c r="K1104" s="870">
        <v>0</v>
      </c>
      <c r="L1104" s="870">
        <v>0</v>
      </c>
      <c r="M1104" s="870">
        <v>0</v>
      </c>
      <c r="N1104" s="870">
        <v>0</v>
      </c>
      <c r="O1104" s="870">
        <v>0</v>
      </c>
      <c r="P1104" s="870">
        <v>0</v>
      </c>
      <c r="Q1104" s="870">
        <v>0</v>
      </c>
      <c r="R1104" s="870">
        <v>0</v>
      </c>
      <c r="S1104" s="870">
        <v>0</v>
      </c>
      <c r="T1104" s="870">
        <v>0</v>
      </c>
      <c r="U1104" s="870">
        <v>0</v>
      </c>
      <c r="V1104" s="870">
        <v>0</v>
      </c>
      <c r="W1104" s="870">
        <v>0</v>
      </c>
      <c r="X1104" s="870">
        <v>0</v>
      </c>
      <c r="Y1104" s="870">
        <v>0</v>
      </c>
      <c r="Z1104" s="870">
        <v>0</v>
      </c>
      <c r="AA1104" s="870">
        <v>0</v>
      </c>
      <c r="AB1104" s="870">
        <v>0</v>
      </c>
      <c r="AC1104" s="870">
        <v>0</v>
      </c>
      <c r="AD1104" s="870">
        <v>0</v>
      </c>
      <c r="AE1104" s="870">
        <v>0</v>
      </c>
    </row>
    <row r="1105" spans="1:31">
      <c r="A1105" s="870" t="s">
        <v>1891</v>
      </c>
      <c r="B1105" s="870">
        <v>14</v>
      </c>
      <c r="C1105" s="870">
        <v>1487</v>
      </c>
      <c r="D1105" s="870">
        <v>148705</v>
      </c>
      <c r="E1105" s="870">
        <v>1487059709</v>
      </c>
      <c r="F1105" s="870" t="s">
        <v>808</v>
      </c>
      <c r="G1105" s="870">
        <v>-3418674</v>
      </c>
      <c r="H1105" s="870">
        <v>0</v>
      </c>
      <c r="I1105" s="870">
        <v>-3418673.59</v>
      </c>
      <c r="J1105" s="870">
        <v>0.41000000014901161</v>
      </c>
      <c r="K1105" s="870">
        <v>0</v>
      </c>
      <c r="L1105" s="870">
        <v>0.41000000014901161</v>
      </c>
      <c r="M1105" s="870">
        <v>0</v>
      </c>
      <c r="N1105" s="870">
        <v>0</v>
      </c>
      <c r="O1105" s="870">
        <v>0.41000000014901161</v>
      </c>
      <c r="P1105" s="870">
        <v>0.15170000005513429</v>
      </c>
      <c r="Q1105" s="870">
        <v>0</v>
      </c>
      <c r="R1105" s="870">
        <v>0</v>
      </c>
      <c r="S1105" s="870">
        <v>0</v>
      </c>
      <c r="T1105" s="870">
        <v>0</v>
      </c>
      <c r="U1105" s="870">
        <v>0</v>
      </c>
      <c r="V1105" s="870">
        <v>0</v>
      </c>
      <c r="W1105" s="870">
        <v>0</v>
      </c>
      <c r="X1105" s="870">
        <v>0.15170000005513429</v>
      </c>
      <c r="Y1105" s="870">
        <v>0.37</v>
      </c>
      <c r="Z1105" s="870">
        <v>0.15170000005513429</v>
      </c>
      <c r="AA1105" s="870">
        <v>0</v>
      </c>
      <c r="AB1105" s="870">
        <v>0.15170000005513429</v>
      </c>
      <c r="AC1105" s="870">
        <v>0</v>
      </c>
      <c r="AD1105" s="870">
        <v>0</v>
      </c>
      <c r="AE1105" s="870">
        <v>0</v>
      </c>
    </row>
    <row r="1106" spans="1:31">
      <c r="A1106" s="870" t="s">
        <v>1852</v>
      </c>
      <c r="B1106" s="870">
        <v>14</v>
      </c>
      <c r="C1106" s="870">
        <v>1487</v>
      </c>
      <c r="D1106" s="870">
        <v>148705</v>
      </c>
      <c r="E1106" s="870">
        <v>1487059710</v>
      </c>
      <c r="F1106" s="870" t="s">
        <v>3548</v>
      </c>
      <c r="G1106" s="870">
        <v>-888854</v>
      </c>
      <c r="H1106" s="870">
        <v>0</v>
      </c>
      <c r="I1106" s="870">
        <v>-888854.09</v>
      </c>
      <c r="J1106" s="870">
        <v>-8.999999996740371E-2</v>
      </c>
      <c r="K1106" s="870">
        <v>0</v>
      </c>
      <c r="L1106" s="870">
        <v>0</v>
      </c>
      <c r="M1106" s="870">
        <v>-8.999999996740371E-2</v>
      </c>
      <c r="N1106" s="870">
        <v>0</v>
      </c>
      <c r="O1106" s="870">
        <v>-8.999999996740371E-2</v>
      </c>
      <c r="P1106" s="870">
        <v>-3.3299999987939373E-2</v>
      </c>
      <c r="Q1106" s="870">
        <v>0</v>
      </c>
      <c r="R1106" s="870">
        <v>0</v>
      </c>
      <c r="S1106" s="870">
        <v>0</v>
      </c>
      <c r="T1106" s="870">
        <v>0</v>
      </c>
      <c r="U1106" s="870">
        <v>0</v>
      </c>
      <c r="V1106" s="870">
        <v>0</v>
      </c>
      <c r="W1106" s="870">
        <v>0</v>
      </c>
      <c r="X1106" s="870">
        <v>-3.3299999987939373E-2</v>
      </c>
      <c r="Y1106" s="870">
        <v>0.37</v>
      </c>
      <c r="Z1106" s="870">
        <v>0</v>
      </c>
      <c r="AA1106" s="870">
        <v>-3.3299999987939373E-2</v>
      </c>
      <c r="AB1106" s="870">
        <v>0</v>
      </c>
      <c r="AC1106" s="870">
        <v>-3.3299999987939373E-2</v>
      </c>
      <c r="AD1106" s="870">
        <v>0</v>
      </c>
      <c r="AE1106" s="870">
        <v>0</v>
      </c>
    </row>
    <row r="1107" spans="1:31">
      <c r="A1107" s="870" t="s">
        <v>1852</v>
      </c>
      <c r="B1107" s="870">
        <v>14</v>
      </c>
      <c r="C1107" s="870">
        <v>1487</v>
      </c>
      <c r="D1107" s="870">
        <v>148710</v>
      </c>
      <c r="E1107" s="870">
        <v>1487101888</v>
      </c>
      <c r="F1107" s="870" t="s">
        <v>809</v>
      </c>
      <c r="G1107" s="870">
        <v>-3683362378</v>
      </c>
      <c r="H1107" s="870">
        <v>0</v>
      </c>
      <c r="I1107" s="870">
        <v>-3683362377.6799998</v>
      </c>
      <c r="J1107" s="870">
        <v>0.32000017166137695</v>
      </c>
      <c r="K1107" s="870">
        <v>0</v>
      </c>
      <c r="L1107" s="870">
        <v>0.32000017166137695</v>
      </c>
      <c r="M1107" s="870">
        <v>0</v>
      </c>
      <c r="N1107" s="870">
        <v>0</v>
      </c>
      <c r="O1107" s="870">
        <v>0.32000017166137695</v>
      </c>
      <c r="P1107" s="870">
        <v>0.11840006351470947</v>
      </c>
      <c r="Q1107" s="870">
        <v>0</v>
      </c>
      <c r="R1107" s="870">
        <v>0</v>
      </c>
      <c r="S1107" s="870">
        <v>0</v>
      </c>
      <c r="T1107" s="870">
        <v>0</v>
      </c>
      <c r="U1107" s="870">
        <v>0</v>
      </c>
      <c r="V1107" s="870">
        <v>0</v>
      </c>
      <c r="W1107" s="870">
        <v>0</v>
      </c>
      <c r="X1107" s="870">
        <v>0.11840006351470947</v>
      </c>
      <c r="Y1107" s="870">
        <v>0.37</v>
      </c>
      <c r="Z1107" s="870">
        <v>0.11840006351470947</v>
      </c>
      <c r="AA1107" s="870">
        <v>0</v>
      </c>
      <c r="AB1107" s="870">
        <v>0.11840006351470947</v>
      </c>
      <c r="AC1107" s="870">
        <v>0</v>
      </c>
      <c r="AD1107" s="870">
        <v>0</v>
      </c>
      <c r="AE1107" s="870">
        <v>0</v>
      </c>
    </row>
    <row r="1108" spans="1:31">
      <c r="A1108" s="870" t="s">
        <v>1891</v>
      </c>
      <c r="B1108" s="870">
        <v>14</v>
      </c>
      <c r="C1108" s="870">
        <v>1487</v>
      </c>
      <c r="D1108" s="870">
        <v>148710</v>
      </c>
      <c r="E1108" s="870">
        <v>1487109001</v>
      </c>
      <c r="F1108" s="870" t="s">
        <v>810</v>
      </c>
      <c r="G1108" s="870">
        <v>-294419777630</v>
      </c>
      <c r="H1108" s="870">
        <v>0</v>
      </c>
      <c r="I1108" s="870">
        <v>-294419777630.40997</v>
      </c>
      <c r="J1108" s="870">
        <v>-0.40997314453125</v>
      </c>
      <c r="K1108" s="870">
        <v>0</v>
      </c>
      <c r="L1108" s="870">
        <v>0</v>
      </c>
      <c r="M1108" s="870">
        <v>-0.40997314453125</v>
      </c>
      <c r="N1108" s="870">
        <v>0</v>
      </c>
      <c r="O1108" s="870">
        <v>-0.40997314453125</v>
      </c>
      <c r="P1108" s="870">
        <v>-0.1516900634765625</v>
      </c>
      <c r="Q1108" s="870">
        <v>0</v>
      </c>
      <c r="R1108" s="870">
        <v>0</v>
      </c>
      <c r="S1108" s="870">
        <v>0</v>
      </c>
      <c r="T1108" s="870">
        <v>0</v>
      </c>
      <c r="U1108" s="870">
        <v>0</v>
      </c>
      <c r="V1108" s="870">
        <v>0</v>
      </c>
      <c r="W1108" s="870">
        <v>0</v>
      </c>
      <c r="X1108" s="870">
        <v>-0.1516900634765625</v>
      </c>
      <c r="Y1108" s="870">
        <v>0.37</v>
      </c>
      <c r="Z1108" s="870">
        <v>0</v>
      </c>
      <c r="AA1108" s="870">
        <v>-0.1516900634765625</v>
      </c>
      <c r="AB1108" s="870">
        <v>0</v>
      </c>
      <c r="AC1108" s="870">
        <v>-0.1516900634765625</v>
      </c>
      <c r="AD1108" s="870">
        <v>0</v>
      </c>
      <c r="AE1108" s="870">
        <v>0</v>
      </c>
    </row>
    <row r="1109" spans="1:31">
      <c r="A1109" s="870" t="s">
        <v>1891</v>
      </c>
      <c r="B1109" s="870">
        <v>14</v>
      </c>
      <c r="C1109" s="870">
        <v>1487</v>
      </c>
      <c r="D1109" s="870">
        <v>148710</v>
      </c>
      <c r="E1109" s="870">
        <v>1487109002</v>
      </c>
      <c r="F1109" s="870" t="s">
        <v>810</v>
      </c>
      <c r="G1109" s="870">
        <v>-47304286053</v>
      </c>
      <c r="H1109" s="870">
        <v>0</v>
      </c>
      <c r="I1109" s="870">
        <v>-47304286052.529999</v>
      </c>
      <c r="J1109" s="870">
        <v>0.470001220703125</v>
      </c>
      <c r="K1109" s="870">
        <v>0</v>
      </c>
      <c r="L1109" s="870">
        <v>0.470001220703125</v>
      </c>
      <c r="M1109" s="870">
        <v>0</v>
      </c>
      <c r="N1109" s="870">
        <v>0</v>
      </c>
      <c r="O1109" s="870">
        <v>0.470001220703125</v>
      </c>
      <c r="P1109" s="870">
        <v>0.17390045166015625</v>
      </c>
      <c r="Q1109" s="870">
        <v>0</v>
      </c>
      <c r="R1109" s="870">
        <v>0</v>
      </c>
      <c r="S1109" s="870">
        <v>0</v>
      </c>
      <c r="T1109" s="870">
        <v>0</v>
      </c>
      <c r="U1109" s="870">
        <v>0</v>
      </c>
      <c r="V1109" s="870">
        <v>0</v>
      </c>
      <c r="W1109" s="870">
        <v>0</v>
      </c>
      <c r="X1109" s="870">
        <v>0.17390045166015625</v>
      </c>
      <c r="Y1109" s="870">
        <v>0.37</v>
      </c>
      <c r="Z1109" s="870">
        <v>0.17390045166015625</v>
      </c>
      <c r="AA1109" s="870">
        <v>0</v>
      </c>
      <c r="AB1109" s="870">
        <v>0.17390045166015625</v>
      </c>
      <c r="AC1109" s="870">
        <v>0</v>
      </c>
      <c r="AD1109" s="870">
        <v>0</v>
      </c>
      <c r="AE1109" s="870">
        <v>0</v>
      </c>
    </row>
    <row r="1110" spans="1:31">
      <c r="A1110" s="870" t="s">
        <v>1891</v>
      </c>
      <c r="B1110" s="870">
        <v>14</v>
      </c>
      <c r="C1110" s="870">
        <v>1487</v>
      </c>
      <c r="D1110" s="870">
        <v>148710</v>
      </c>
      <c r="E1110" s="870">
        <v>1487109003</v>
      </c>
      <c r="F1110" s="870" t="s">
        <v>810</v>
      </c>
      <c r="G1110" s="870">
        <v>-39053485698</v>
      </c>
      <c r="H1110" s="870">
        <v>0</v>
      </c>
      <c r="I1110" s="870">
        <v>-39053485698.290001</v>
      </c>
      <c r="J1110" s="870">
        <v>-0.29000091552734375</v>
      </c>
      <c r="K1110" s="870">
        <v>0</v>
      </c>
      <c r="L1110" s="870">
        <v>0</v>
      </c>
      <c r="M1110" s="870">
        <v>-0.29000091552734375</v>
      </c>
      <c r="N1110" s="870">
        <v>0</v>
      </c>
      <c r="O1110" s="870">
        <v>-0.29000091552734375</v>
      </c>
      <c r="P1110" s="870">
        <v>-0.10730033874511719</v>
      </c>
      <c r="Q1110" s="870">
        <v>0</v>
      </c>
      <c r="R1110" s="870">
        <v>0</v>
      </c>
      <c r="S1110" s="870">
        <v>0</v>
      </c>
      <c r="T1110" s="870">
        <v>0</v>
      </c>
      <c r="U1110" s="870">
        <v>0</v>
      </c>
      <c r="V1110" s="870">
        <v>0</v>
      </c>
      <c r="W1110" s="870">
        <v>0</v>
      </c>
      <c r="X1110" s="870">
        <v>-0.10730033874511719</v>
      </c>
      <c r="Y1110" s="870">
        <v>0.37</v>
      </c>
      <c r="Z1110" s="870">
        <v>0</v>
      </c>
      <c r="AA1110" s="870">
        <v>-0.10730033874511719</v>
      </c>
      <c r="AB1110" s="870">
        <v>0</v>
      </c>
      <c r="AC1110" s="870">
        <v>-0.10730033874511719</v>
      </c>
      <c r="AD1110" s="870">
        <v>0</v>
      </c>
      <c r="AE1110" s="870">
        <v>0</v>
      </c>
    </row>
    <row r="1111" spans="1:31">
      <c r="A1111" s="870" t="s">
        <v>1891</v>
      </c>
      <c r="B1111" s="870">
        <v>14</v>
      </c>
      <c r="C1111" s="870">
        <v>1487</v>
      </c>
      <c r="D1111" s="870">
        <v>148710</v>
      </c>
      <c r="E1111" s="870">
        <v>1487109004</v>
      </c>
      <c r="F1111" s="870" t="s">
        <v>810</v>
      </c>
      <c r="G1111" s="870">
        <v>-30076660198</v>
      </c>
      <c r="H1111" s="870">
        <v>0</v>
      </c>
      <c r="I1111" s="870">
        <v>-30076660198.459999</v>
      </c>
      <c r="J1111" s="870">
        <v>-0.45999908447265625</v>
      </c>
      <c r="K1111" s="870">
        <v>0</v>
      </c>
      <c r="L1111" s="870">
        <v>0</v>
      </c>
      <c r="M1111" s="870">
        <v>-0.45999908447265625</v>
      </c>
      <c r="N1111" s="870">
        <v>0</v>
      </c>
      <c r="O1111" s="870">
        <v>-0.45999908447265625</v>
      </c>
      <c r="P1111" s="870">
        <v>-0.17019966125488281</v>
      </c>
      <c r="Q1111" s="870">
        <v>0</v>
      </c>
      <c r="R1111" s="870">
        <v>0</v>
      </c>
      <c r="S1111" s="870">
        <v>0</v>
      </c>
      <c r="T1111" s="870">
        <v>0</v>
      </c>
      <c r="U1111" s="870">
        <v>0</v>
      </c>
      <c r="V1111" s="870">
        <v>0</v>
      </c>
      <c r="W1111" s="870">
        <v>0</v>
      </c>
      <c r="X1111" s="870">
        <v>-0.17019966125488281</v>
      </c>
      <c r="Y1111" s="870">
        <v>0.37</v>
      </c>
      <c r="Z1111" s="870">
        <v>0</v>
      </c>
      <c r="AA1111" s="870">
        <v>-0.17019966125488281</v>
      </c>
      <c r="AB1111" s="870">
        <v>0</v>
      </c>
      <c r="AC1111" s="870">
        <v>-0.17019966125488281</v>
      </c>
      <c r="AD1111" s="870">
        <v>0</v>
      </c>
      <c r="AE1111" s="870">
        <v>0</v>
      </c>
    </row>
    <row r="1112" spans="1:31">
      <c r="A1112" s="870" t="s">
        <v>1891</v>
      </c>
      <c r="B1112" s="870">
        <v>14</v>
      </c>
      <c r="C1112" s="870">
        <v>1487</v>
      </c>
      <c r="D1112" s="870">
        <v>148710</v>
      </c>
      <c r="E1112" s="870">
        <v>1487109005</v>
      </c>
      <c r="F1112" s="870" t="s">
        <v>810</v>
      </c>
      <c r="G1112" s="870">
        <v>-107452852</v>
      </c>
      <c r="H1112" s="870">
        <v>0</v>
      </c>
      <c r="I1112" s="870">
        <v>-107452852.13</v>
      </c>
      <c r="J1112" s="870">
        <v>-0.12999999523162842</v>
      </c>
      <c r="K1112" s="870">
        <v>0</v>
      </c>
      <c r="L1112" s="870">
        <v>0</v>
      </c>
      <c r="M1112" s="870">
        <v>-0.12999999523162842</v>
      </c>
      <c r="N1112" s="870">
        <v>0</v>
      </c>
      <c r="O1112" s="870">
        <v>-0.12999999523162842</v>
      </c>
      <c r="P1112" s="870">
        <v>-4.8099998235702511E-2</v>
      </c>
      <c r="Q1112" s="870">
        <v>0</v>
      </c>
      <c r="R1112" s="870">
        <v>0</v>
      </c>
      <c r="S1112" s="870">
        <v>0</v>
      </c>
      <c r="T1112" s="870">
        <v>0</v>
      </c>
      <c r="U1112" s="870">
        <v>0</v>
      </c>
      <c r="V1112" s="870">
        <v>0</v>
      </c>
      <c r="W1112" s="870">
        <v>0</v>
      </c>
      <c r="X1112" s="870">
        <v>-4.8099998235702511E-2</v>
      </c>
      <c r="Y1112" s="870">
        <v>0.37</v>
      </c>
      <c r="Z1112" s="870">
        <v>0</v>
      </c>
      <c r="AA1112" s="870">
        <v>-4.8099998235702511E-2</v>
      </c>
      <c r="AB1112" s="870">
        <v>0</v>
      </c>
      <c r="AC1112" s="870">
        <v>-4.8099998235702511E-2</v>
      </c>
      <c r="AD1112" s="870">
        <v>0</v>
      </c>
      <c r="AE1112" s="870">
        <v>0</v>
      </c>
    </row>
    <row r="1113" spans="1:31">
      <c r="A1113" s="870" t="s">
        <v>1891</v>
      </c>
      <c r="B1113" s="870">
        <v>14</v>
      </c>
      <c r="C1113" s="870">
        <v>1487</v>
      </c>
      <c r="D1113" s="870">
        <v>148710</v>
      </c>
      <c r="E1113" s="870">
        <v>1487109701</v>
      </c>
      <c r="F1113" s="870" t="s">
        <v>811</v>
      </c>
      <c r="G1113" s="870">
        <v>-23489444954</v>
      </c>
      <c r="H1113" s="870">
        <v>0</v>
      </c>
      <c r="I1113" s="870">
        <v>-23501661819.689999</v>
      </c>
      <c r="J1113" s="870">
        <v>-12216865.689998627</v>
      </c>
      <c r="K1113" s="870">
        <v>0</v>
      </c>
      <c r="L1113" s="870">
        <v>0</v>
      </c>
      <c r="M1113" s="870">
        <v>-12216865.689998627</v>
      </c>
      <c r="N1113" s="870">
        <v>0</v>
      </c>
      <c r="O1113" s="870">
        <v>-12216865.689998627</v>
      </c>
      <c r="P1113" s="870">
        <v>-4520240.3052994916</v>
      </c>
      <c r="Q1113" s="870">
        <v>0</v>
      </c>
      <c r="R1113" s="870">
        <v>0</v>
      </c>
      <c r="S1113" s="870">
        <v>0</v>
      </c>
      <c r="T1113" s="870">
        <v>0</v>
      </c>
      <c r="U1113" s="870">
        <v>0</v>
      </c>
      <c r="V1113" s="870">
        <v>0</v>
      </c>
      <c r="W1113" s="870">
        <v>0</v>
      </c>
      <c r="X1113" s="870">
        <v>-4520240.3052994916</v>
      </c>
      <c r="Y1113" s="870">
        <v>0.37</v>
      </c>
      <c r="Z1113" s="870">
        <v>0</v>
      </c>
      <c r="AA1113" s="870">
        <v>-4520240.3052994916</v>
      </c>
      <c r="AB1113" s="870">
        <v>0</v>
      </c>
      <c r="AC1113" s="870">
        <v>-4520240.3052994916</v>
      </c>
      <c r="AD1113" s="870">
        <v>0</v>
      </c>
      <c r="AE1113" s="870">
        <v>0</v>
      </c>
    </row>
    <row r="1114" spans="1:31">
      <c r="A1114" s="870" t="s">
        <v>1891</v>
      </c>
      <c r="B1114" s="870">
        <v>14</v>
      </c>
      <c r="C1114" s="870">
        <v>1487</v>
      </c>
      <c r="D1114" s="870">
        <v>148710</v>
      </c>
      <c r="E1114" s="870">
        <v>1487109702</v>
      </c>
      <c r="F1114" s="870" t="s">
        <v>812</v>
      </c>
      <c r="G1114" s="870">
        <v>-1473585418</v>
      </c>
      <c r="H1114" s="870">
        <v>0</v>
      </c>
      <c r="I1114" s="870">
        <v>-1474119803.1900001</v>
      </c>
      <c r="J1114" s="870">
        <v>-534385.19000005722</v>
      </c>
      <c r="K1114" s="870">
        <v>0</v>
      </c>
      <c r="L1114" s="870">
        <v>0</v>
      </c>
      <c r="M1114" s="870">
        <v>-534385.19000005722</v>
      </c>
      <c r="N1114" s="870">
        <v>0</v>
      </c>
      <c r="O1114" s="870">
        <v>-534385.19000005722</v>
      </c>
      <c r="P1114" s="870">
        <v>-197722.52030002116</v>
      </c>
      <c r="Q1114" s="870">
        <v>0</v>
      </c>
      <c r="R1114" s="870">
        <v>0</v>
      </c>
      <c r="S1114" s="870">
        <v>0</v>
      </c>
      <c r="T1114" s="870">
        <v>0</v>
      </c>
      <c r="U1114" s="870">
        <v>0</v>
      </c>
      <c r="V1114" s="870">
        <v>0</v>
      </c>
      <c r="W1114" s="870">
        <v>0</v>
      </c>
      <c r="X1114" s="870">
        <v>-197722.52030002116</v>
      </c>
      <c r="Y1114" s="870">
        <v>0.37</v>
      </c>
      <c r="Z1114" s="870">
        <v>0</v>
      </c>
      <c r="AA1114" s="870">
        <v>-197722.52030002116</v>
      </c>
      <c r="AB1114" s="870">
        <v>0</v>
      </c>
      <c r="AC1114" s="870">
        <v>-197722.52030002116</v>
      </c>
      <c r="AD1114" s="870">
        <v>0</v>
      </c>
      <c r="AE1114" s="870">
        <v>0</v>
      </c>
    </row>
    <row r="1115" spans="1:31">
      <c r="A1115" s="870" t="s">
        <v>1891</v>
      </c>
      <c r="B1115" s="870">
        <v>14</v>
      </c>
      <c r="C1115" s="870">
        <v>1487</v>
      </c>
      <c r="D1115" s="870">
        <v>148710</v>
      </c>
      <c r="E1115" s="870">
        <v>1487109703</v>
      </c>
      <c r="F1115" s="870" t="s">
        <v>813</v>
      </c>
      <c r="G1115" s="870">
        <v>-518393986</v>
      </c>
      <c r="H1115" s="870">
        <v>0</v>
      </c>
      <c r="I1115" s="870">
        <v>-518393986.04000002</v>
      </c>
      <c r="J1115" s="870">
        <v>-4.0000021457672119E-2</v>
      </c>
      <c r="K1115" s="870">
        <v>0</v>
      </c>
      <c r="L1115" s="870">
        <v>0</v>
      </c>
      <c r="M1115" s="870">
        <v>-4.0000021457672119E-2</v>
      </c>
      <c r="N1115" s="870">
        <v>0</v>
      </c>
      <c r="O1115" s="870">
        <v>-4.0000021457672119E-2</v>
      </c>
      <c r="P1115" s="870">
        <v>-1.4800007939338684E-2</v>
      </c>
      <c r="Q1115" s="870">
        <v>0</v>
      </c>
      <c r="R1115" s="870">
        <v>0</v>
      </c>
      <c r="S1115" s="870">
        <v>0</v>
      </c>
      <c r="T1115" s="870">
        <v>0</v>
      </c>
      <c r="U1115" s="870">
        <v>0</v>
      </c>
      <c r="V1115" s="870">
        <v>0</v>
      </c>
      <c r="W1115" s="870">
        <v>0</v>
      </c>
      <c r="X1115" s="870">
        <v>-1.4800007939338684E-2</v>
      </c>
      <c r="Y1115" s="870">
        <v>0.37</v>
      </c>
      <c r="Z1115" s="870">
        <v>0</v>
      </c>
      <c r="AA1115" s="870">
        <v>-1.4800007939338684E-2</v>
      </c>
      <c r="AB1115" s="870">
        <v>0</v>
      </c>
      <c r="AC1115" s="870">
        <v>-1.4800007939338684E-2</v>
      </c>
      <c r="AD1115" s="870">
        <v>0</v>
      </c>
      <c r="AE1115" s="870">
        <v>0</v>
      </c>
    </row>
    <row r="1116" spans="1:31">
      <c r="A1116" s="870" t="s">
        <v>1891</v>
      </c>
      <c r="B1116" s="870">
        <v>14</v>
      </c>
      <c r="C1116" s="870">
        <v>1487</v>
      </c>
      <c r="D1116" s="870">
        <v>148710</v>
      </c>
      <c r="E1116" s="870">
        <v>1487109704</v>
      </c>
      <c r="F1116" s="870" t="s">
        <v>814</v>
      </c>
      <c r="G1116" s="870">
        <v>-834051620</v>
      </c>
      <c r="H1116" s="870">
        <v>0</v>
      </c>
      <c r="I1116" s="870">
        <v>-834097100.13</v>
      </c>
      <c r="J1116" s="870">
        <v>-45480.129999995232</v>
      </c>
      <c r="K1116" s="870">
        <v>0</v>
      </c>
      <c r="L1116" s="870">
        <v>0</v>
      </c>
      <c r="M1116" s="870">
        <v>-45480.129999995232</v>
      </c>
      <c r="N1116" s="870">
        <v>0</v>
      </c>
      <c r="O1116" s="870">
        <v>-45480.129999995232</v>
      </c>
      <c r="P1116" s="870">
        <v>-16827.648099998234</v>
      </c>
      <c r="Q1116" s="870">
        <v>0</v>
      </c>
      <c r="R1116" s="870">
        <v>0</v>
      </c>
      <c r="S1116" s="870">
        <v>0</v>
      </c>
      <c r="T1116" s="870">
        <v>0</v>
      </c>
      <c r="U1116" s="870">
        <v>0</v>
      </c>
      <c r="V1116" s="870">
        <v>0</v>
      </c>
      <c r="W1116" s="870">
        <v>0</v>
      </c>
      <c r="X1116" s="870">
        <v>-16827.648099998234</v>
      </c>
      <c r="Y1116" s="870">
        <v>0.36999999999999994</v>
      </c>
      <c r="Z1116" s="870">
        <v>0</v>
      </c>
      <c r="AA1116" s="870">
        <v>-16827.648099998234</v>
      </c>
      <c r="AB1116" s="870">
        <v>0</v>
      </c>
      <c r="AC1116" s="870">
        <v>-16827.648099998234</v>
      </c>
      <c r="AD1116" s="870">
        <v>0</v>
      </c>
      <c r="AE1116" s="870">
        <v>0</v>
      </c>
    </row>
    <row r="1117" spans="1:31">
      <c r="A1117" s="870" t="s">
        <v>1891</v>
      </c>
      <c r="B1117" s="870">
        <v>14</v>
      </c>
      <c r="C1117" s="870">
        <v>1487</v>
      </c>
      <c r="D1117" s="870">
        <v>148710</v>
      </c>
      <c r="E1117" s="870">
        <v>1487109706</v>
      </c>
      <c r="F1117" s="870" t="s">
        <v>815</v>
      </c>
      <c r="G1117" s="870">
        <v>-67736906645</v>
      </c>
      <c r="H1117" s="870">
        <v>0</v>
      </c>
      <c r="I1117" s="870">
        <v>-57341694471.82</v>
      </c>
      <c r="J1117" s="870">
        <v>10395212173.18</v>
      </c>
      <c r="K1117" s="870">
        <v>0</v>
      </c>
      <c r="L1117" s="870">
        <v>10395212173.18</v>
      </c>
      <c r="M1117" s="870">
        <v>0</v>
      </c>
      <c r="N1117" s="870">
        <v>0</v>
      </c>
      <c r="O1117" s="870">
        <v>10395212173.18</v>
      </c>
      <c r="P1117" s="870">
        <v>3846228504.0766001</v>
      </c>
      <c r="Q1117" s="870">
        <v>0</v>
      </c>
      <c r="R1117" s="870">
        <v>0</v>
      </c>
      <c r="S1117" s="870">
        <v>0</v>
      </c>
      <c r="T1117" s="870">
        <v>0</v>
      </c>
      <c r="U1117" s="870">
        <v>0</v>
      </c>
      <c r="V1117" s="870">
        <v>0</v>
      </c>
      <c r="W1117" s="870">
        <v>0</v>
      </c>
      <c r="X1117" s="870">
        <v>3846228504.0766001</v>
      </c>
      <c r="Y1117" s="870">
        <v>0.37</v>
      </c>
      <c r="Z1117" s="870">
        <v>3846228504.0766001</v>
      </c>
      <c r="AA1117" s="870">
        <v>0</v>
      </c>
      <c r="AB1117" s="870">
        <v>3846228504.0766001</v>
      </c>
      <c r="AC1117" s="870">
        <v>0</v>
      </c>
      <c r="AD1117" s="870">
        <v>0</v>
      </c>
      <c r="AE1117" s="870">
        <v>0</v>
      </c>
    </row>
    <row r="1118" spans="1:31">
      <c r="A1118" s="870" t="s">
        <v>1891</v>
      </c>
      <c r="B1118" s="870">
        <v>14</v>
      </c>
      <c r="C1118" s="870">
        <v>1487</v>
      </c>
      <c r="D1118" s="870">
        <v>148710</v>
      </c>
      <c r="E1118" s="870">
        <v>1487109707</v>
      </c>
      <c r="F1118" s="870" t="s">
        <v>816</v>
      </c>
      <c r="G1118" s="870">
        <v>-6921082083</v>
      </c>
      <c r="H1118" s="870">
        <v>0</v>
      </c>
      <c r="I1118" s="870">
        <v>-6153255697.1000004</v>
      </c>
      <c r="J1118" s="870">
        <v>767826385.89999962</v>
      </c>
      <c r="K1118" s="870">
        <v>0</v>
      </c>
      <c r="L1118" s="870">
        <v>767826385.89999962</v>
      </c>
      <c r="M1118" s="870">
        <v>0</v>
      </c>
      <c r="N1118" s="870">
        <v>0</v>
      </c>
      <c r="O1118" s="870">
        <v>767826385.89999962</v>
      </c>
      <c r="P1118" s="870">
        <v>284095762.78299987</v>
      </c>
      <c r="Q1118" s="870">
        <v>0</v>
      </c>
      <c r="R1118" s="870">
        <v>0</v>
      </c>
      <c r="S1118" s="870">
        <v>0</v>
      </c>
      <c r="T1118" s="870">
        <v>0</v>
      </c>
      <c r="U1118" s="870">
        <v>0</v>
      </c>
      <c r="V1118" s="870">
        <v>0</v>
      </c>
      <c r="W1118" s="870">
        <v>0</v>
      </c>
      <c r="X1118" s="870">
        <v>284095762.78299987</v>
      </c>
      <c r="Y1118" s="870">
        <v>0.37</v>
      </c>
      <c r="Z1118" s="870">
        <v>284095762.78299987</v>
      </c>
      <c r="AA1118" s="870">
        <v>0</v>
      </c>
      <c r="AB1118" s="870">
        <v>284095762.78299987</v>
      </c>
      <c r="AC1118" s="870">
        <v>0</v>
      </c>
      <c r="AD1118" s="870">
        <v>0</v>
      </c>
      <c r="AE1118" s="870">
        <v>0</v>
      </c>
    </row>
    <row r="1119" spans="1:31">
      <c r="A1119" s="870" t="s">
        <v>1891</v>
      </c>
      <c r="B1119" s="870">
        <v>14</v>
      </c>
      <c r="C1119" s="870">
        <v>1487</v>
      </c>
      <c r="D1119" s="870">
        <v>148710</v>
      </c>
      <c r="E1119" s="870">
        <v>1487109708</v>
      </c>
      <c r="F1119" s="870" t="s">
        <v>817</v>
      </c>
      <c r="G1119" s="870">
        <v>-9803109111</v>
      </c>
      <c r="H1119" s="870">
        <v>0</v>
      </c>
      <c r="I1119" s="870">
        <v>-9217247277.3500004</v>
      </c>
      <c r="J1119" s="870">
        <v>585861833.64999962</v>
      </c>
      <c r="K1119" s="870">
        <v>0</v>
      </c>
      <c r="L1119" s="870">
        <v>585861833.64999962</v>
      </c>
      <c r="M1119" s="870">
        <v>0</v>
      </c>
      <c r="N1119" s="870">
        <v>0</v>
      </c>
      <c r="O1119" s="870">
        <v>585861833.64999962</v>
      </c>
      <c r="P1119" s="870">
        <v>216768878.45049986</v>
      </c>
      <c r="Q1119" s="870">
        <v>0</v>
      </c>
      <c r="R1119" s="870">
        <v>0</v>
      </c>
      <c r="S1119" s="870">
        <v>0</v>
      </c>
      <c r="T1119" s="870">
        <v>0</v>
      </c>
      <c r="U1119" s="870">
        <v>0</v>
      </c>
      <c r="V1119" s="870">
        <v>0</v>
      </c>
      <c r="W1119" s="870">
        <v>0</v>
      </c>
      <c r="X1119" s="870">
        <v>216768878.45049986</v>
      </c>
      <c r="Y1119" s="870">
        <v>0.37</v>
      </c>
      <c r="Z1119" s="870">
        <v>216768878.45049986</v>
      </c>
      <c r="AA1119" s="870">
        <v>0</v>
      </c>
      <c r="AB1119" s="870">
        <v>216768878.45049986</v>
      </c>
      <c r="AC1119" s="870">
        <v>0</v>
      </c>
      <c r="AD1119" s="870">
        <v>0</v>
      </c>
      <c r="AE1119" s="870">
        <v>0</v>
      </c>
    </row>
    <row r="1120" spans="1:31">
      <c r="A1120" s="870" t="s">
        <v>1891</v>
      </c>
      <c r="B1120" s="870">
        <v>14</v>
      </c>
      <c r="C1120" s="870">
        <v>1487</v>
      </c>
      <c r="D1120" s="870">
        <v>148710</v>
      </c>
      <c r="E1120" s="870">
        <v>1487109709</v>
      </c>
      <c r="F1120" s="870" t="s">
        <v>818</v>
      </c>
      <c r="G1120" s="870">
        <v>-4763565409</v>
      </c>
      <c r="H1120" s="870">
        <v>0</v>
      </c>
      <c r="I1120" s="870">
        <v>-4471422857.1700001</v>
      </c>
      <c r="J1120" s="870">
        <v>292142551.82999992</v>
      </c>
      <c r="K1120" s="870">
        <v>0</v>
      </c>
      <c r="L1120" s="870">
        <v>292142551.82999992</v>
      </c>
      <c r="M1120" s="870">
        <v>0</v>
      </c>
      <c r="N1120" s="870">
        <v>0</v>
      </c>
      <c r="O1120" s="870">
        <v>292142551.82999992</v>
      </c>
      <c r="P1120" s="870">
        <v>108092744.17709997</v>
      </c>
      <c r="Q1120" s="870">
        <v>0</v>
      </c>
      <c r="R1120" s="870">
        <v>0</v>
      </c>
      <c r="S1120" s="870">
        <v>0</v>
      </c>
      <c r="T1120" s="870">
        <v>0</v>
      </c>
      <c r="U1120" s="870">
        <v>0</v>
      </c>
      <c r="V1120" s="870">
        <v>0</v>
      </c>
      <c r="W1120" s="870">
        <v>0</v>
      </c>
      <c r="X1120" s="870">
        <v>108092744.17709997</v>
      </c>
      <c r="Y1120" s="870">
        <v>0.37</v>
      </c>
      <c r="Z1120" s="870">
        <v>108092744.17709997</v>
      </c>
      <c r="AA1120" s="870">
        <v>0</v>
      </c>
      <c r="AB1120" s="870">
        <v>108092744.17709997</v>
      </c>
      <c r="AC1120" s="870">
        <v>0</v>
      </c>
      <c r="AD1120" s="870">
        <v>0</v>
      </c>
      <c r="AE1120" s="870">
        <v>0</v>
      </c>
    </row>
    <row r="1121" spans="1:31">
      <c r="A1121" s="870" t="s">
        <v>1891</v>
      </c>
      <c r="B1121" s="870">
        <v>14</v>
      </c>
      <c r="C1121" s="870">
        <v>1487</v>
      </c>
      <c r="D1121" s="870">
        <v>148710</v>
      </c>
      <c r="E1121" s="870">
        <v>1487109710</v>
      </c>
      <c r="F1121" s="870" t="s">
        <v>4127</v>
      </c>
      <c r="G1121" s="870">
        <v>-88806</v>
      </c>
      <c r="H1121" s="870">
        <v>0</v>
      </c>
      <c r="I1121" s="870">
        <v>-88806.35</v>
      </c>
      <c r="J1121" s="870">
        <v>-0.35000000000582077</v>
      </c>
      <c r="K1121" s="870">
        <v>0</v>
      </c>
      <c r="L1121" s="870">
        <v>0</v>
      </c>
      <c r="M1121" s="870">
        <v>-0.35000000000582077</v>
      </c>
      <c r="N1121" s="870">
        <v>0</v>
      </c>
      <c r="O1121" s="870">
        <v>-0.35000000000582077</v>
      </c>
      <c r="P1121" s="870">
        <v>-0.12950000000215367</v>
      </c>
      <c r="Q1121" s="870">
        <v>0</v>
      </c>
      <c r="R1121" s="870">
        <v>0</v>
      </c>
      <c r="S1121" s="870">
        <v>0</v>
      </c>
      <c r="T1121" s="870">
        <v>0</v>
      </c>
      <c r="U1121" s="870">
        <v>0</v>
      </c>
      <c r="V1121" s="870">
        <v>0</v>
      </c>
      <c r="W1121" s="870">
        <v>0</v>
      </c>
      <c r="X1121" s="870">
        <v>-0.12950000000215367</v>
      </c>
      <c r="Y1121" s="870">
        <v>0.36999999999999994</v>
      </c>
      <c r="Z1121" s="870">
        <v>0</v>
      </c>
      <c r="AA1121" s="870">
        <v>-0.12950000000215367</v>
      </c>
      <c r="AB1121" s="870">
        <v>0</v>
      </c>
      <c r="AC1121" s="870">
        <v>-0.12950000000215367</v>
      </c>
      <c r="AD1121" s="870">
        <v>0</v>
      </c>
      <c r="AE1121" s="870">
        <v>0</v>
      </c>
    </row>
    <row r="1122" spans="1:31">
      <c r="A1122" s="870" t="s">
        <v>1852</v>
      </c>
      <c r="B1122" s="870">
        <v>14</v>
      </c>
      <c r="C1122" s="870">
        <v>1488</v>
      </c>
      <c r="D1122" s="870">
        <v>148805</v>
      </c>
      <c r="E1122" s="870">
        <v>1488059001</v>
      </c>
      <c r="F1122" s="870" t="s">
        <v>819</v>
      </c>
      <c r="G1122" s="870">
        <v>-2924993629</v>
      </c>
      <c r="H1122" s="870">
        <v>0</v>
      </c>
      <c r="I1122" s="870">
        <v>-2924993629.1199999</v>
      </c>
      <c r="J1122" s="870">
        <v>-0.11999988555908203</v>
      </c>
      <c r="K1122" s="870">
        <v>0</v>
      </c>
      <c r="L1122" s="870">
        <v>0</v>
      </c>
      <c r="M1122" s="870">
        <v>-0.11999988555908203</v>
      </c>
      <c r="N1122" s="870">
        <v>0</v>
      </c>
      <c r="O1122" s="870">
        <v>-0.11999988555908203</v>
      </c>
      <c r="P1122" s="870">
        <v>-4.4399957656860348E-2</v>
      </c>
      <c r="Q1122" s="870">
        <v>0</v>
      </c>
      <c r="R1122" s="870">
        <v>0</v>
      </c>
      <c r="S1122" s="870">
        <v>0</v>
      </c>
      <c r="T1122" s="870">
        <v>0</v>
      </c>
      <c r="U1122" s="870">
        <v>0</v>
      </c>
      <c r="V1122" s="870">
        <v>0</v>
      </c>
      <c r="W1122" s="870">
        <v>0</v>
      </c>
      <c r="X1122" s="870">
        <v>-4.4399957656860348E-2</v>
      </c>
      <c r="Y1122" s="870">
        <v>0.36999999999999994</v>
      </c>
      <c r="Z1122" s="870">
        <v>0</v>
      </c>
      <c r="AA1122" s="870">
        <v>-4.4399957656860348E-2</v>
      </c>
      <c r="AB1122" s="870">
        <v>0</v>
      </c>
      <c r="AC1122" s="870">
        <v>-4.4399957656860348E-2</v>
      </c>
      <c r="AD1122" s="870">
        <v>0</v>
      </c>
      <c r="AE1122" s="870">
        <v>0</v>
      </c>
    </row>
    <row r="1123" spans="1:31">
      <c r="A1123" s="870" t="s">
        <v>1852</v>
      </c>
      <c r="B1123" s="870">
        <v>14</v>
      </c>
      <c r="C1123" s="870">
        <v>1488</v>
      </c>
      <c r="D1123" s="870">
        <v>148810</v>
      </c>
      <c r="E1123" s="870">
        <v>1488109001</v>
      </c>
      <c r="F1123" s="870" t="s">
        <v>3194</v>
      </c>
      <c r="G1123" s="870">
        <v>-3345875</v>
      </c>
      <c r="H1123" s="870">
        <v>0</v>
      </c>
      <c r="I1123" s="870">
        <v>-3345875</v>
      </c>
      <c r="J1123" s="870">
        <v>0</v>
      </c>
      <c r="K1123" s="870">
        <v>0</v>
      </c>
      <c r="L1123" s="870">
        <v>0</v>
      </c>
      <c r="M1123" s="870">
        <v>0</v>
      </c>
      <c r="N1123" s="870">
        <v>0</v>
      </c>
      <c r="O1123" s="870">
        <v>0</v>
      </c>
      <c r="P1123" s="870">
        <v>0</v>
      </c>
      <c r="Q1123" s="870">
        <v>0</v>
      </c>
      <c r="R1123" s="870">
        <v>0</v>
      </c>
      <c r="S1123" s="870">
        <v>0</v>
      </c>
      <c r="T1123" s="870">
        <v>0</v>
      </c>
      <c r="U1123" s="870">
        <v>0</v>
      </c>
      <c r="V1123" s="870">
        <v>0</v>
      </c>
      <c r="W1123" s="870">
        <v>0</v>
      </c>
      <c r="X1123" s="870">
        <v>0</v>
      </c>
      <c r="Y1123" s="870">
        <v>0</v>
      </c>
      <c r="Z1123" s="870">
        <v>0</v>
      </c>
      <c r="AA1123" s="870">
        <v>0</v>
      </c>
      <c r="AB1123" s="870">
        <v>0</v>
      </c>
      <c r="AC1123" s="870">
        <v>0</v>
      </c>
      <c r="AD1123" s="870">
        <v>0</v>
      </c>
      <c r="AE1123" s="870">
        <v>0</v>
      </c>
    </row>
    <row r="1124" spans="1:31">
      <c r="A1124" s="870" t="s">
        <v>1852</v>
      </c>
      <c r="B1124" s="870">
        <v>14</v>
      </c>
      <c r="C1124" s="870">
        <v>1488</v>
      </c>
      <c r="D1124" s="870">
        <v>148815</v>
      </c>
      <c r="E1124" s="870">
        <v>1488159001</v>
      </c>
      <c r="F1124" s="870" t="s">
        <v>1923</v>
      </c>
      <c r="G1124" s="870">
        <v>-75042086</v>
      </c>
      <c r="H1124" s="870">
        <v>0</v>
      </c>
      <c r="I1124" s="870">
        <v>-75042086</v>
      </c>
      <c r="J1124" s="870">
        <v>0</v>
      </c>
      <c r="K1124" s="870">
        <v>0</v>
      </c>
      <c r="L1124" s="870">
        <v>0</v>
      </c>
      <c r="M1124" s="870">
        <v>0</v>
      </c>
      <c r="N1124" s="870">
        <v>0</v>
      </c>
      <c r="O1124" s="870">
        <v>0</v>
      </c>
      <c r="P1124" s="870">
        <v>0</v>
      </c>
      <c r="Q1124" s="870">
        <v>0</v>
      </c>
      <c r="R1124" s="870">
        <v>0</v>
      </c>
      <c r="S1124" s="870">
        <v>0</v>
      </c>
      <c r="T1124" s="870">
        <v>0</v>
      </c>
      <c r="U1124" s="870">
        <v>0</v>
      </c>
      <c r="V1124" s="870">
        <v>0</v>
      </c>
      <c r="W1124" s="870">
        <v>0</v>
      </c>
      <c r="X1124" s="870">
        <v>0</v>
      </c>
      <c r="Y1124" s="870">
        <v>0</v>
      </c>
      <c r="Z1124" s="870">
        <v>0</v>
      </c>
      <c r="AA1124" s="870">
        <v>0</v>
      </c>
      <c r="AB1124" s="870">
        <v>0</v>
      </c>
      <c r="AC1124" s="870">
        <v>0</v>
      </c>
      <c r="AD1124" s="870">
        <v>0</v>
      </c>
      <c r="AE1124" s="870">
        <v>0</v>
      </c>
    </row>
    <row r="1125" spans="1:31">
      <c r="A1125" s="870" t="s">
        <v>1852</v>
      </c>
      <c r="B1125" s="870">
        <v>14</v>
      </c>
      <c r="C1125" s="870">
        <v>1488</v>
      </c>
      <c r="D1125" s="870">
        <v>148820</v>
      </c>
      <c r="E1125" s="870">
        <v>1488209001</v>
      </c>
      <c r="F1125" s="870" t="s">
        <v>3482</v>
      </c>
      <c r="G1125" s="870">
        <v>-46323301</v>
      </c>
      <c r="H1125" s="870">
        <v>0</v>
      </c>
      <c r="I1125" s="870">
        <v>-46323300.649999999</v>
      </c>
      <c r="J1125" s="870">
        <v>0.35000000149011612</v>
      </c>
      <c r="K1125" s="870">
        <v>0</v>
      </c>
      <c r="L1125" s="870">
        <v>0.35000000149011612</v>
      </c>
      <c r="M1125" s="870">
        <v>0</v>
      </c>
      <c r="N1125" s="870">
        <v>0</v>
      </c>
      <c r="O1125" s="870">
        <v>0.35000000149011612</v>
      </c>
      <c r="P1125" s="870">
        <v>0.12950000055134298</v>
      </c>
      <c r="Q1125" s="870">
        <v>0</v>
      </c>
      <c r="R1125" s="870">
        <v>0</v>
      </c>
      <c r="S1125" s="870">
        <v>0</v>
      </c>
      <c r="T1125" s="870">
        <v>0</v>
      </c>
      <c r="U1125" s="870">
        <v>0</v>
      </c>
      <c r="V1125" s="870">
        <v>0</v>
      </c>
      <c r="W1125" s="870">
        <v>0</v>
      </c>
      <c r="X1125" s="870">
        <v>0.12950000055134298</v>
      </c>
      <c r="Y1125" s="870">
        <v>0.37000000000000005</v>
      </c>
      <c r="Z1125" s="870">
        <v>0.12950000055134298</v>
      </c>
      <c r="AA1125" s="870">
        <v>0</v>
      </c>
      <c r="AB1125" s="870">
        <v>0.12950000055134298</v>
      </c>
      <c r="AC1125" s="870">
        <v>0</v>
      </c>
      <c r="AD1125" s="870">
        <v>0</v>
      </c>
      <c r="AE1125" s="870">
        <v>0</v>
      </c>
    </row>
    <row r="1126" spans="1:31">
      <c r="A1126" s="870" t="s">
        <v>1852</v>
      </c>
      <c r="B1126" s="870">
        <v>14</v>
      </c>
      <c r="C1126" s="870">
        <v>1488</v>
      </c>
      <c r="D1126" s="870">
        <v>148860</v>
      </c>
      <c r="E1126" s="870">
        <v>1488609001</v>
      </c>
      <c r="F1126" s="870" t="s">
        <v>820</v>
      </c>
      <c r="G1126" s="870">
        <v>-4426656839</v>
      </c>
      <c r="H1126" s="870">
        <v>0</v>
      </c>
      <c r="I1126" s="870">
        <v>-4426656838.6800003</v>
      </c>
      <c r="J1126" s="870">
        <v>0.31999969482421875</v>
      </c>
      <c r="K1126" s="870">
        <v>0</v>
      </c>
      <c r="L1126" s="870">
        <v>0.31999969482421875</v>
      </c>
      <c r="M1126" s="870">
        <v>0</v>
      </c>
      <c r="N1126" s="870">
        <v>0</v>
      </c>
      <c r="O1126" s="870">
        <v>0.31999969482421875</v>
      </c>
      <c r="P1126" s="870">
        <v>0.11839988708496094</v>
      </c>
      <c r="Q1126" s="870">
        <v>0</v>
      </c>
      <c r="R1126" s="870">
        <v>0</v>
      </c>
      <c r="S1126" s="870">
        <v>0</v>
      </c>
      <c r="T1126" s="870">
        <v>0</v>
      </c>
      <c r="U1126" s="870">
        <v>0</v>
      </c>
      <c r="V1126" s="870">
        <v>0</v>
      </c>
      <c r="W1126" s="870">
        <v>0</v>
      </c>
      <c r="X1126" s="870">
        <v>0.11839988708496094</v>
      </c>
      <c r="Y1126" s="870">
        <v>0.37</v>
      </c>
      <c r="Z1126" s="870">
        <v>0.11839988708496094</v>
      </c>
      <c r="AA1126" s="870">
        <v>0</v>
      </c>
      <c r="AB1126" s="870">
        <v>0.11839988708496094</v>
      </c>
      <c r="AC1126" s="870">
        <v>0</v>
      </c>
      <c r="AD1126" s="870">
        <v>0</v>
      </c>
      <c r="AE1126" s="870">
        <v>0</v>
      </c>
    </row>
    <row r="1127" spans="1:31">
      <c r="A1127" s="870" t="s">
        <v>1852</v>
      </c>
      <c r="B1127" s="870">
        <v>14</v>
      </c>
      <c r="C1127" s="870">
        <v>1488</v>
      </c>
      <c r="D1127" s="870">
        <v>148865</v>
      </c>
      <c r="E1127" s="870">
        <v>1488659001</v>
      </c>
      <c r="F1127" s="870" t="s">
        <v>821</v>
      </c>
      <c r="G1127" s="870">
        <v>-24397635</v>
      </c>
      <c r="H1127" s="870">
        <v>0</v>
      </c>
      <c r="I1127" s="870">
        <v>-24397634.91</v>
      </c>
      <c r="J1127" s="870">
        <v>8.9999999850988388E-2</v>
      </c>
      <c r="K1127" s="870">
        <v>0</v>
      </c>
      <c r="L1127" s="870">
        <v>8.9999999850988388E-2</v>
      </c>
      <c r="M1127" s="870">
        <v>0</v>
      </c>
      <c r="N1127" s="870">
        <v>0</v>
      </c>
      <c r="O1127" s="870">
        <v>8.9999999850988388E-2</v>
      </c>
      <c r="P1127" s="870">
        <v>3.3299999944865703E-2</v>
      </c>
      <c r="Q1127" s="870">
        <v>0</v>
      </c>
      <c r="R1127" s="870">
        <v>0</v>
      </c>
      <c r="S1127" s="870">
        <v>0</v>
      </c>
      <c r="T1127" s="870">
        <v>0</v>
      </c>
      <c r="U1127" s="870">
        <v>0</v>
      </c>
      <c r="V1127" s="870">
        <v>0</v>
      </c>
      <c r="W1127" s="870">
        <v>0</v>
      </c>
      <c r="X1127" s="870">
        <v>3.3299999944865703E-2</v>
      </c>
      <c r="Y1127" s="870">
        <v>0.37</v>
      </c>
      <c r="Z1127" s="870">
        <v>3.3299999944865703E-2</v>
      </c>
      <c r="AA1127" s="870">
        <v>0</v>
      </c>
      <c r="AB1127" s="870">
        <v>3.3299999944865703E-2</v>
      </c>
      <c r="AC1127" s="870">
        <v>0</v>
      </c>
      <c r="AD1127" s="870">
        <v>0</v>
      </c>
      <c r="AE1127" s="870">
        <v>0</v>
      </c>
    </row>
    <row r="1128" spans="1:31">
      <c r="A1128" s="870" t="s">
        <v>1852</v>
      </c>
      <c r="B1128" s="870">
        <v>14</v>
      </c>
      <c r="C1128" s="870">
        <v>1488</v>
      </c>
      <c r="D1128" s="870">
        <v>148870</v>
      </c>
      <c r="E1128" s="870">
        <v>1488709001</v>
      </c>
      <c r="F1128" s="870" t="s">
        <v>822</v>
      </c>
      <c r="G1128" s="870">
        <v>-22336652</v>
      </c>
      <c r="H1128" s="870">
        <v>0</v>
      </c>
      <c r="I1128" s="870">
        <v>-22336651.91</v>
      </c>
      <c r="J1128" s="870">
        <v>8.9999999850988388E-2</v>
      </c>
      <c r="K1128" s="870">
        <v>0</v>
      </c>
      <c r="L1128" s="870">
        <v>8.9999999850988388E-2</v>
      </c>
      <c r="M1128" s="870">
        <v>0</v>
      </c>
      <c r="N1128" s="870">
        <v>0</v>
      </c>
      <c r="O1128" s="870">
        <v>8.9999999850988388E-2</v>
      </c>
      <c r="P1128" s="870">
        <v>3.3299999944865703E-2</v>
      </c>
      <c r="Q1128" s="870">
        <v>0</v>
      </c>
      <c r="R1128" s="870">
        <v>0</v>
      </c>
      <c r="S1128" s="870">
        <v>0</v>
      </c>
      <c r="T1128" s="870">
        <v>0</v>
      </c>
      <c r="U1128" s="870">
        <v>0</v>
      </c>
      <c r="V1128" s="870">
        <v>0</v>
      </c>
      <c r="W1128" s="870">
        <v>0</v>
      </c>
      <c r="X1128" s="870">
        <v>3.3299999944865703E-2</v>
      </c>
      <c r="Y1128" s="870">
        <v>0.37</v>
      </c>
      <c r="Z1128" s="870">
        <v>3.3299999944865703E-2</v>
      </c>
      <c r="AA1128" s="870">
        <v>0</v>
      </c>
      <c r="AB1128" s="870">
        <v>3.3299999944865703E-2</v>
      </c>
      <c r="AC1128" s="870">
        <v>0</v>
      </c>
      <c r="AD1128" s="870">
        <v>0</v>
      </c>
      <c r="AE1128" s="870">
        <v>0</v>
      </c>
    </row>
    <row r="1129" spans="1:31">
      <c r="A1129" s="870" t="s">
        <v>1852</v>
      </c>
      <c r="B1129" s="870">
        <v>14</v>
      </c>
      <c r="C1129" s="870">
        <v>1488</v>
      </c>
      <c r="D1129" s="870">
        <v>148875</v>
      </c>
      <c r="E1129" s="870">
        <v>1488759001</v>
      </c>
      <c r="F1129" s="870" t="s">
        <v>823</v>
      </c>
      <c r="G1129" s="870">
        <v>-144810132</v>
      </c>
      <c r="H1129" s="870">
        <v>0</v>
      </c>
      <c r="I1129" s="870">
        <v>-144810132.06</v>
      </c>
      <c r="J1129" s="870">
        <v>-6.0000002384185791E-2</v>
      </c>
      <c r="K1129" s="870">
        <v>0</v>
      </c>
      <c r="L1129" s="870">
        <v>0</v>
      </c>
      <c r="M1129" s="870">
        <v>-6.0000002384185791E-2</v>
      </c>
      <c r="N1129" s="870">
        <v>0</v>
      </c>
      <c r="O1129" s="870">
        <v>-6.0000002384185791E-2</v>
      </c>
      <c r="P1129" s="870">
        <v>-2.2200000882148744E-2</v>
      </c>
      <c r="Q1129" s="870">
        <v>0</v>
      </c>
      <c r="R1129" s="870">
        <v>0</v>
      </c>
      <c r="S1129" s="870">
        <v>0</v>
      </c>
      <c r="T1129" s="870">
        <v>0</v>
      </c>
      <c r="U1129" s="870">
        <v>0</v>
      </c>
      <c r="V1129" s="870">
        <v>0</v>
      </c>
      <c r="W1129" s="870">
        <v>0</v>
      </c>
      <c r="X1129" s="870">
        <v>-2.2200000882148744E-2</v>
      </c>
      <c r="Y1129" s="870">
        <v>0.37</v>
      </c>
      <c r="Z1129" s="870">
        <v>0</v>
      </c>
      <c r="AA1129" s="870">
        <v>-2.2200000882148744E-2</v>
      </c>
      <c r="AB1129" s="870">
        <v>0</v>
      </c>
      <c r="AC1129" s="870">
        <v>-2.2200000882148744E-2</v>
      </c>
      <c r="AD1129" s="870">
        <v>0</v>
      </c>
      <c r="AE1129" s="870">
        <v>0</v>
      </c>
    </row>
    <row r="1130" spans="1:31">
      <c r="A1130" s="870" t="s">
        <v>1852</v>
      </c>
      <c r="B1130" s="870">
        <v>14</v>
      </c>
      <c r="C1130" s="870">
        <v>1488</v>
      </c>
      <c r="D1130" s="870">
        <v>148880</v>
      </c>
      <c r="E1130" s="870">
        <v>1488809001</v>
      </c>
      <c r="F1130" s="870" t="s">
        <v>824</v>
      </c>
      <c r="G1130" s="870">
        <v>-41678082</v>
      </c>
      <c r="H1130" s="870">
        <v>0</v>
      </c>
      <c r="I1130" s="870">
        <v>-41678082</v>
      </c>
      <c r="J1130" s="870">
        <v>0</v>
      </c>
      <c r="K1130" s="870">
        <v>0</v>
      </c>
      <c r="L1130" s="870">
        <v>0</v>
      </c>
      <c r="M1130" s="870">
        <v>0</v>
      </c>
      <c r="N1130" s="870">
        <v>0</v>
      </c>
      <c r="O1130" s="870">
        <v>0</v>
      </c>
      <c r="P1130" s="870">
        <v>0</v>
      </c>
      <c r="Q1130" s="870">
        <v>0</v>
      </c>
      <c r="R1130" s="870">
        <v>0</v>
      </c>
      <c r="S1130" s="870">
        <v>0</v>
      </c>
      <c r="T1130" s="870">
        <v>0</v>
      </c>
      <c r="U1130" s="870">
        <v>0</v>
      </c>
      <c r="V1130" s="870">
        <v>0</v>
      </c>
      <c r="W1130" s="870">
        <v>0</v>
      </c>
      <c r="X1130" s="870">
        <v>0</v>
      </c>
      <c r="Y1130" s="870">
        <v>0</v>
      </c>
      <c r="Z1130" s="870">
        <v>0</v>
      </c>
      <c r="AA1130" s="870">
        <v>0</v>
      </c>
      <c r="AB1130" s="870">
        <v>0</v>
      </c>
      <c r="AC1130" s="870">
        <v>0</v>
      </c>
      <c r="AD1130" s="870">
        <v>0</v>
      </c>
      <c r="AE1130" s="870">
        <v>0</v>
      </c>
    </row>
    <row r="1131" spans="1:31">
      <c r="A1131" s="870" t="s">
        <v>1852</v>
      </c>
      <c r="B1131" s="870">
        <v>14</v>
      </c>
      <c r="C1131" s="870">
        <v>1489</v>
      </c>
      <c r="D1131" s="870">
        <v>148905</v>
      </c>
      <c r="E1131" s="870">
        <v>1489059001</v>
      </c>
      <c r="F1131" s="870" t="s">
        <v>825</v>
      </c>
      <c r="G1131" s="870">
        <v>-93519941242</v>
      </c>
      <c r="H1131" s="870">
        <v>0</v>
      </c>
      <c r="I1131" s="870">
        <v>-93519941242.220001</v>
      </c>
      <c r="J1131" s="870">
        <v>-0.220001220703125</v>
      </c>
      <c r="K1131" s="870">
        <v>0</v>
      </c>
      <c r="L1131" s="870">
        <v>0</v>
      </c>
      <c r="M1131" s="870">
        <v>-0.220001220703125</v>
      </c>
      <c r="N1131" s="870">
        <v>0</v>
      </c>
      <c r="O1131" s="870">
        <v>-0.220001220703125</v>
      </c>
      <c r="P1131" s="870">
        <v>-8.1400451660156248E-2</v>
      </c>
      <c r="Q1131" s="870">
        <v>0</v>
      </c>
      <c r="R1131" s="870">
        <v>0</v>
      </c>
      <c r="S1131" s="870">
        <v>0</v>
      </c>
      <c r="T1131" s="870">
        <v>0</v>
      </c>
      <c r="U1131" s="870">
        <v>0</v>
      </c>
      <c r="V1131" s="870">
        <v>0</v>
      </c>
      <c r="W1131" s="870">
        <v>0</v>
      </c>
      <c r="X1131" s="870">
        <v>-8.1400451660156248E-2</v>
      </c>
      <c r="Y1131" s="870">
        <v>0.37</v>
      </c>
      <c r="Z1131" s="870">
        <v>0</v>
      </c>
      <c r="AA1131" s="870">
        <v>-8.1400451660156248E-2</v>
      </c>
      <c r="AB1131" s="870">
        <v>0</v>
      </c>
      <c r="AC1131" s="870">
        <v>-8.1400451660156248E-2</v>
      </c>
      <c r="AD1131" s="870">
        <v>0</v>
      </c>
      <c r="AE1131" s="870">
        <v>0</v>
      </c>
    </row>
    <row r="1132" spans="1:31">
      <c r="A1132" s="870" t="s">
        <v>1852</v>
      </c>
      <c r="B1132" s="870">
        <v>14</v>
      </c>
      <c r="C1132" s="870">
        <v>1489</v>
      </c>
      <c r="D1132" s="870">
        <v>148905</v>
      </c>
      <c r="E1132" s="870">
        <v>1489059002</v>
      </c>
      <c r="F1132" s="870" t="s">
        <v>826</v>
      </c>
      <c r="G1132" s="870">
        <v>-11129705596</v>
      </c>
      <c r="H1132" s="870">
        <v>0</v>
      </c>
      <c r="I1132" s="870">
        <v>-11129705595.950001</v>
      </c>
      <c r="J1132" s="870">
        <v>4.9999237060546875E-2</v>
      </c>
      <c r="K1132" s="870">
        <v>0</v>
      </c>
      <c r="L1132" s="870">
        <v>4.9999237060546875E-2</v>
      </c>
      <c r="M1132" s="870">
        <v>0</v>
      </c>
      <c r="N1132" s="870">
        <v>0</v>
      </c>
      <c r="O1132" s="870">
        <v>4.9999237060546875E-2</v>
      </c>
      <c r="P1132" s="870">
        <v>1.8499717712402344E-2</v>
      </c>
      <c r="Q1132" s="870">
        <v>0</v>
      </c>
      <c r="R1132" s="870">
        <v>0</v>
      </c>
      <c r="S1132" s="870">
        <v>0</v>
      </c>
      <c r="T1132" s="870">
        <v>0</v>
      </c>
      <c r="U1132" s="870">
        <v>0</v>
      </c>
      <c r="V1132" s="870">
        <v>0</v>
      </c>
      <c r="W1132" s="870">
        <v>0</v>
      </c>
      <c r="X1132" s="870">
        <v>1.8499717712402344E-2</v>
      </c>
      <c r="Y1132" s="870">
        <v>0.37</v>
      </c>
      <c r="Z1132" s="870">
        <v>1.8499717712402344E-2</v>
      </c>
      <c r="AA1132" s="870">
        <v>0</v>
      </c>
      <c r="AB1132" s="870">
        <v>1.8499717712402344E-2</v>
      </c>
      <c r="AC1132" s="870">
        <v>0</v>
      </c>
      <c r="AD1132" s="870">
        <v>0</v>
      </c>
      <c r="AE1132" s="870">
        <v>0</v>
      </c>
    </row>
    <row r="1133" spans="1:31">
      <c r="A1133" s="870" t="s">
        <v>1852</v>
      </c>
      <c r="B1133" s="870">
        <v>14</v>
      </c>
      <c r="C1133" s="870">
        <v>1489</v>
      </c>
      <c r="D1133" s="870">
        <v>148915</v>
      </c>
      <c r="E1133" s="870">
        <v>1489159002</v>
      </c>
      <c r="F1133" s="870" t="s">
        <v>827</v>
      </c>
      <c r="G1133" s="870">
        <v>-7709524461</v>
      </c>
      <c r="H1133" s="870">
        <v>0</v>
      </c>
      <c r="I1133" s="870">
        <v>-7709524461.29</v>
      </c>
      <c r="J1133" s="870">
        <v>-0.28999996185302734</v>
      </c>
      <c r="K1133" s="870">
        <v>0</v>
      </c>
      <c r="L1133" s="870">
        <v>0</v>
      </c>
      <c r="M1133" s="870">
        <v>-0.28999996185302734</v>
      </c>
      <c r="N1133" s="870">
        <v>0</v>
      </c>
      <c r="O1133" s="870">
        <v>-0.28999996185302734</v>
      </c>
      <c r="P1133" s="870">
        <v>-0.10729998588562012</v>
      </c>
      <c r="Q1133" s="870">
        <v>0</v>
      </c>
      <c r="R1133" s="870">
        <v>0</v>
      </c>
      <c r="S1133" s="870">
        <v>0</v>
      </c>
      <c r="T1133" s="870">
        <v>0</v>
      </c>
      <c r="U1133" s="870">
        <v>0</v>
      </c>
      <c r="V1133" s="870">
        <v>0</v>
      </c>
      <c r="W1133" s="870">
        <v>0</v>
      </c>
      <c r="X1133" s="870">
        <v>-0.10729998588562012</v>
      </c>
      <c r="Y1133" s="870">
        <v>0.37</v>
      </c>
      <c r="Z1133" s="870">
        <v>0</v>
      </c>
      <c r="AA1133" s="870">
        <v>-0.10729998588562012</v>
      </c>
      <c r="AB1133" s="870">
        <v>0</v>
      </c>
      <c r="AC1133" s="870">
        <v>-0.10729998588562012</v>
      </c>
      <c r="AD1133" s="870">
        <v>0</v>
      </c>
      <c r="AE1133" s="870">
        <v>0</v>
      </c>
    </row>
    <row r="1134" spans="1:31">
      <c r="A1134" s="870" t="s">
        <v>1852</v>
      </c>
      <c r="B1134" s="870">
        <v>14</v>
      </c>
      <c r="C1134" s="870">
        <v>1489</v>
      </c>
      <c r="D1134" s="870">
        <v>148915</v>
      </c>
      <c r="E1134" s="870">
        <v>1489159003</v>
      </c>
      <c r="F1134" s="870" t="s">
        <v>828</v>
      </c>
      <c r="G1134" s="870">
        <v>-10320013735</v>
      </c>
      <c r="H1134" s="870">
        <v>0</v>
      </c>
      <c r="I1134" s="870">
        <v>-10320013734.620001</v>
      </c>
      <c r="J1134" s="870">
        <v>0.37999916076660156</v>
      </c>
      <c r="K1134" s="870">
        <v>0</v>
      </c>
      <c r="L1134" s="870">
        <v>0.37999916076660156</v>
      </c>
      <c r="M1134" s="870">
        <v>0</v>
      </c>
      <c r="N1134" s="870">
        <v>0</v>
      </c>
      <c r="O1134" s="870">
        <v>0.37999916076660156</v>
      </c>
      <c r="P1134" s="870">
        <v>0.14059968948364257</v>
      </c>
      <c r="Q1134" s="870">
        <v>0</v>
      </c>
      <c r="R1134" s="870">
        <v>0</v>
      </c>
      <c r="S1134" s="870">
        <v>0</v>
      </c>
      <c r="T1134" s="870">
        <v>0</v>
      </c>
      <c r="U1134" s="870">
        <v>0</v>
      </c>
      <c r="V1134" s="870">
        <v>0</v>
      </c>
      <c r="W1134" s="870">
        <v>0</v>
      </c>
      <c r="X1134" s="870">
        <v>0.14059968948364257</v>
      </c>
      <c r="Y1134" s="870">
        <v>0.37</v>
      </c>
      <c r="Z1134" s="870">
        <v>0.14059968948364257</v>
      </c>
      <c r="AA1134" s="870">
        <v>0</v>
      </c>
      <c r="AB1134" s="870">
        <v>0.14059968948364257</v>
      </c>
      <c r="AC1134" s="870">
        <v>0</v>
      </c>
      <c r="AD1134" s="870">
        <v>0</v>
      </c>
      <c r="AE1134" s="870">
        <v>0</v>
      </c>
    </row>
    <row r="1135" spans="1:31">
      <c r="A1135" s="870" t="s">
        <v>1852</v>
      </c>
      <c r="B1135" s="870">
        <v>14</v>
      </c>
      <c r="C1135" s="870">
        <v>1489</v>
      </c>
      <c r="D1135" s="870">
        <v>148925</v>
      </c>
      <c r="E1135" s="870">
        <v>1489259002</v>
      </c>
      <c r="F1135" s="870" t="s">
        <v>829</v>
      </c>
      <c r="G1135" s="870">
        <v>-89458841617</v>
      </c>
      <c r="H1135" s="870">
        <v>0</v>
      </c>
      <c r="I1135" s="870">
        <v>-89458841617.270004</v>
      </c>
      <c r="J1135" s="870">
        <v>-0.2700042724609375</v>
      </c>
      <c r="K1135" s="870">
        <v>0</v>
      </c>
      <c r="L1135" s="870">
        <v>0</v>
      </c>
      <c r="M1135" s="870">
        <v>-0.2700042724609375</v>
      </c>
      <c r="N1135" s="870">
        <v>0</v>
      </c>
      <c r="O1135" s="870">
        <v>-0.2700042724609375</v>
      </c>
      <c r="P1135" s="870">
        <v>-9.9901580810546869E-2</v>
      </c>
      <c r="Q1135" s="870">
        <v>0</v>
      </c>
      <c r="R1135" s="870">
        <v>0</v>
      </c>
      <c r="S1135" s="870">
        <v>0</v>
      </c>
      <c r="T1135" s="870">
        <v>0</v>
      </c>
      <c r="U1135" s="870">
        <v>0</v>
      </c>
      <c r="V1135" s="870">
        <v>0</v>
      </c>
      <c r="W1135" s="870">
        <v>0</v>
      </c>
      <c r="X1135" s="870">
        <v>-9.9901580810546869E-2</v>
      </c>
      <c r="Y1135" s="870">
        <v>0.37</v>
      </c>
      <c r="Z1135" s="870">
        <v>0</v>
      </c>
      <c r="AA1135" s="870">
        <v>-9.9901580810546869E-2</v>
      </c>
      <c r="AB1135" s="870">
        <v>0</v>
      </c>
      <c r="AC1135" s="870">
        <v>-9.9901580810546869E-2</v>
      </c>
      <c r="AD1135" s="870">
        <v>0</v>
      </c>
      <c r="AE1135" s="870">
        <v>0</v>
      </c>
    </row>
    <row r="1136" spans="1:31">
      <c r="A1136" s="870" t="s">
        <v>1852</v>
      </c>
      <c r="B1136" s="870">
        <v>14</v>
      </c>
      <c r="C1136" s="870">
        <v>1489</v>
      </c>
      <c r="D1136" s="870">
        <v>148925</v>
      </c>
      <c r="E1136" s="870">
        <v>1489259003</v>
      </c>
      <c r="F1136" s="870" t="s">
        <v>830</v>
      </c>
      <c r="G1136" s="870">
        <v>-7230229285</v>
      </c>
      <c r="H1136" s="870">
        <v>0</v>
      </c>
      <c r="I1136" s="870">
        <v>-7230229284.96</v>
      </c>
      <c r="J1136" s="870">
        <v>3.9999961853027344E-2</v>
      </c>
      <c r="K1136" s="870">
        <v>0</v>
      </c>
      <c r="L1136" s="870">
        <v>3.9999961853027344E-2</v>
      </c>
      <c r="M1136" s="870">
        <v>0</v>
      </c>
      <c r="N1136" s="870">
        <v>0</v>
      </c>
      <c r="O1136" s="870">
        <v>3.9999961853027344E-2</v>
      </c>
      <c r="P1136" s="870">
        <v>1.4799985885620117E-2</v>
      </c>
      <c r="Q1136" s="870">
        <v>0</v>
      </c>
      <c r="R1136" s="870">
        <v>0</v>
      </c>
      <c r="S1136" s="870">
        <v>0</v>
      </c>
      <c r="T1136" s="870">
        <v>0</v>
      </c>
      <c r="U1136" s="870">
        <v>0</v>
      </c>
      <c r="V1136" s="870">
        <v>0</v>
      </c>
      <c r="W1136" s="870">
        <v>0</v>
      </c>
      <c r="X1136" s="870">
        <v>1.4799985885620117E-2</v>
      </c>
      <c r="Y1136" s="870">
        <v>0.37</v>
      </c>
      <c r="Z1136" s="870">
        <v>1.4799985885620117E-2</v>
      </c>
      <c r="AA1136" s="870">
        <v>0</v>
      </c>
      <c r="AB1136" s="870">
        <v>1.4799985885620117E-2</v>
      </c>
      <c r="AC1136" s="870">
        <v>0</v>
      </c>
      <c r="AD1136" s="870">
        <v>0</v>
      </c>
      <c r="AE1136" s="870">
        <v>0</v>
      </c>
    </row>
    <row r="1137" spans="1:31">
      <c r="A1137" s="870" t="s">
        <v>1852</v>
      </c>
      <c r="B1137" s="870">
        <v>14</v>
      </c>
      <c r="C1137" s="870">
        <v>1489</v>
      </c>
      <c r="D1137" s="870">
        <v>148935</v>
      </c>
      <c r="E1137" s="870">
        <v>1489359001</v>
      </c>
      <c r="F1137" s="870" t="s">
        <v>831</v>
      </c>
      <c r="G1137" s="870">
        <v>-73402197699</v>
      </c>
      <c r="H1137" s="870">
        <v>0</v>
      </c>
      <c r="I1137" s="870">
        <v>-73402197699.279999</v>
      </c>
      <c r="J1137" s="870">
        <v>-0.279998779296875</v>
      </c>
      <c r="K1137" s="870">
        <v>0</v>
      </c>
      <c r="L1137" s="870">
        <v>0</v>
      </c>
      <c r="M1137" s="870">
        <v>-0.279998779296875</v>
      </c>
      <c r="N1137" s="870">
        <v>0</v>
      </c>
      <c r="O1137" s="870">
        <v>-0.279998779296875</v>
      </c>
      <c r="P1137" s="870">
        <v>-0.10359954833984375</v>
      </c>
      <c r="Q1137" s="870">
        <v>0</v>
      </c>
      <c r="R1137" s="870">
        <v>0</v>
      </c>
      <c r="S1137" s="870">
        <v>0</v>
      </c>
      <c r="T1137" s="870">
        <v>0</v>
      </c>
      <c r="U1137" s="870">
        <v>0</v>
      </c>
      <c r="V1137" s="870">
        <v>0</v>
      </c>
      <c r="W1137" s="870">
        <v>0</v>
      </c>
      <c r="X1137" s="870">
        <v>-0.10359954833984375</v>
      </c>
      <c r="Y1137" s="870">
        <v>0.37</v>
      </c>
      <c r="Z1137" s="870">
        <v>0</v>
      </c>
      <c r="AA1137" s="870">
        <v>-0.10359954833984375</v>
      </c>
      <c r="AB1137" s="870">
        <v>0</v>
      </c>
      <c r="AC1137" s="870">
        <v>-0.10359954833984375</v>
      </c>
      <c r="AD1137" s="870">
        <v>0</v>
      </c>
      <c r="AE1137" s="870">
        <v>0</v>
      </c>
    </row>
    <row r="1138" spans="1:31">
      <c r="A1138" s="870" t="s">
        <v>1852</v>
      </c>
      <c r="B1138" s="870">
        <v>14</v>
      </c>
      <c r="C1138" s="870">
        <v>1489</v>
      </c>
      <c r="D1138" s="870">
        <v>148935</v>
      </c>
      <c r="E1138" s="870">
        <v>1489359002</v>
      </c>
      <c r="F1138" s="870" t="s">
        <v>832</v>
      </c>
      <c r="G1138" s="870">
        <v>-3648159900</v>
      </c>
      <c r="H1138" s="870">
        <v>0</v>
      </c>
      <c r="I1138" s="870">
        <v>-3648159900.4400001</v>
      </c>
      <c r="J1138" s="870">
        <v>-0.44000005722045898</v>
      </c>
      <c r="K1138" s="870">
        <v>0</v>
      </c>
      <c r="L1138" s="870">
        <v>0</v>
      </c>
      <c r="M1138" s="870">
        <v>-0.44000005722045898</v>
      </c>
      <c r="N1138" s="870">
        <v>0</v>
      </c>
      <c r="O1138" s="870">
        <v>-0.44000005722045898</v>
      </c>
      <c r="P1138" s="870">
        <v>-0.16280002117156983</v>
      </c>
      <c r="Q1138" s="870">
        <v>0</v>
      </c>
      <c r="R1138" s="870">
        <v>0</v>
      </c>
      <c r="S1138" s="870">
        <v>0</v>
      </c>
      <c r="T1138" s="870">
        <v>0</v>
      </c>
      <c r="U1138" s="870">
        <v>0</v>
      </c>
      <c r="V1138" s="870">
        <v>0</v>
      </c>
      <c r="W1138" s="870">
        <v>0</v>
      </c>
      <c r="X1138" s="870">
        <v>-0.16280002117156983</v>
      </c>
      <c r="Y1138" s="870">
        <v>0.37</v>
      </c>
      <c r="Z1138" s="870">
        <v>0</v>
      </c>
      <c r="AA1138" s="870">
        <v>-0.16280002117156983</v>
      </c>
      <c r="AB1138" s="870">
        <v>0</v>
      </c>
      <c r="AC1138" s="870">
        <v>-0.16280002117156983</v>
      </c>
      <c r="AD1138" s="870">
        <v>0</v>
      </c>
      <c r="AE1138" s="870">
        <v>0</v>
      </c>
    </row>
    <row r="1139" spans="1:31">
      <c r="A1139" s="870" t="s">
        <v>1852</v>
      </c>
      <c r="B1139" s="870">
        <v>14</v>
      </c>
      <c r="C1139" s="870">
        <v>1489</v>
      </c>
      <c r="D1139" s="870">
        <v>148945</v>
      </c>
      <c r="E1139" s="870">
        <v>1489459001</v>
      </c>
      <c r="F1139" s="870" t="s">
        <v>833</v>
      </c>
      <c r="G1139" s="870">
        <v>-175227099783</v>
      </c>
      <c r="H1139" s="870">
        <v>0</v>
      </c>
      <c r="I1139" s="870">
        <v>-175227099782.73999</v>
      </c>
      <c r="J1139" s="870">
        <v>0.260009765625</v>
      </c>
      <c r="K1139" s="870">
        <v>0</v>
      </c>
      <c r="L1139" s="870">
        <v>0.260009765625</v>
      </c>
      <c r="M1139" s="870">
        <v>0</v>
      </c>
      <c r="N1139" s="870">
        <v>0</v>
      </c>
      <c r="O1139" s="870">
        <v>0.260009765625</v>
      </c>
      <c r="P1139" s="870">
        <v>9.6203613281250003E-2</v>
      </c>
      <c r="Q1139" s="870">
        <v>0</v>
      </c>
      <c r="R1139" s="870">
        <v>0</v>
      </c>
      <c r="S1139" s="870">
        <v>0</v>
      </c>
      <c r="T1139" s="870">
        <v>0</v>
      </c>
      <c r="U1139" s="870">
        <v>0</v>
      </c>
      <c r="V1139" s="870">
        <v>0</v>
      </c>
      <c r="W1139" s="870">
        <v>0</v>
      </c>
      <c r="X1139" s="870">
        <v>9.6203613281250003E-2</v>
      </c>
      <c r="Y1139" s="870">
        <v>0.37</v>
      </c>
      <c r="Z1139" s="870">
        <v>9.6203613281250003E-2</v>
      </c>
      <c r="AA1139" s="870">
        <v>0</v>
      </c>
      <c r="AB1139" s="870">
        <v>9.6203613281250003E-2</v>
      </c>
      <c r="AC1139" s="870">
        <v>0</v>
      </c>
      <c r="AD1139" s="870">
        <v>0</v>
      </c>
      <c r="AE1139" s="870">
        <v>0</v>
      </c>
    </row>
    <row r="1140" spans="1:31">
      <c r="A1140" s="870" t="s">
        <v>1852</v>
      </c>
      <c r="B1140" s="870">
        <v>14</v>
      </c>
      <c r="C1140" s="870">
        <v>1489</v>
      </c>
      <c r="D1140" s="870">
        <v>148945</v>
      </c>
      <c r="E1140" s="870">
        <v>1489459002</v>
      </c>
      <c r="F1140" s="870" t="s">
        <v>834</v>
      </c>
      <c r="G1140" s="870">
        <v>-10124314343</v>
      </c>
      <c r="H1140" s="870">
        <v>0</v>
      </c>
      <c r="I1140" s="870">
        <v>-10124314342.860001</v>
      </c>
      <c r="J1140" s="870">
        <v>0.1399993896484375</v>
      </c>
      <c r="K1140" s="870">
        <v>0</v>
      </c>
      <c r="L1140" s="870">
        <v>0.1399993896484375</v>
      </c>
      <c r="M1140" s="870">
        <v>0</v>
      </c>
      <c r="N1140" s="870">
        <v>0</v>
      </c>
      <c r="O1140" s="870">
        <v>0.1399993896484375</v>
      </c>
      <c r="P1140" s="870">
        <v>5.1799774169921875E-2</v>
      </c>
      <c r="Q1140" s="870">
        <v>0</v>
      </c>
      <c r="R1140" s="870">
        <v>0</v>
      </c>
      <c r="S1140" s="870">
        <v>0</v>
      </c>
      <c r="T1140" s="870">
        <v>0</v>
      </c>
      <c r="U1140" s="870">
        <v>0</v>
      </c>
      <c r="V1140" s="870">
        <v>0</v>
      </c>
      <c r="W1140" s="870">
        <v>0</v>
      </c>
      <c r="X1140" s="870">
        <v>5.1799774169921875E-2</v>
      </c>
      <c r="Y1140" s="870">
        <v>0.37</v>
      </c>
      <c r="Z1140" s="870">
        <v>5.1799774169921875E-2</v>
      </c>
      <c r="AA1140" s="870">
        <v>0</v>
      </c>
      <c r="AB1140" s="870">
        <v>5.1799774169921875E-2</v>
      </c>
      <c r="AC1140" s="870">
        <v>0</v>
      </c>
      <c r="AD1140" s="870">
        <v>0</v>
      </c>
      <c r="AE1140" s="870">
        <v>0</v>
      </c>
    </row>
    <row r="1141" spans="1:31">
      <c r="A1141" s="870" t="s">
        <v>1852</v>
      </c>
      <c r="B1141" s="870">
        <v>14</v>
      </c>
      <c r="C1141" s="870">
        <v>1491</v>
      </c>
      <c r="D1141" s="870">
        <v>149105</v>
      </c>
      <c r="E1141" s="870">
        <v>1491059001</v>
      </c>
      <c r="F1141" s="870" t="s">
        <v>835</v>
      </c>
      <c r="G1141" s="870">
        <v>-22456144819</v>
      </c>
      <c r="H1141" s="870">
        <v>0</v>
      </c>
      <c r="I1141" s="870">
        <v>-22456144819.459999</v>
      </c>
      <c r="J1141" s="870">
        <v>-0.45999908447265625</v>
      </c>
      <c r="K1141" s="870">
        <v>0</v>
      </c>
      <c r="L1141" s="870">
        <v>0</v>
      </c>
      <c r="M1141" s="870">
        <v>-0.45999908447265625</v>
      </c>
      <c r="N1141" s="870">
        <v>0</v>
      </c>
      <c r="O1141" s="870">
        <v>-0.45999908447265625</v>
      </c>
      <c r="P1141" s="870">
        <v>-0.17019966125488281</v>
      </c>
      <c r="Q1141" s="870">
        <v>0</v>
      </c>
      <c r="R1141" s="870">
        <v>0</v>
      </c>
      <c r="S1141" s="870">
        <v>0</v>
      </c>
      <c r="T1141" s="870">
        <v>0</v>
      </c>
      <c r="U1141" s="870">
        <v>0</v>
      </c>
      <c r="V1141" s="870">
        <v>0</v>
      </c>
      <c r="W1141" s="870">
        <v>0</v>
      </c>
      <c r="X1141" s="870">
        <v>-0.17019966125488281</v>
      </c>
      <c r="Y1141" s="870">
        <v>0.37</v>
      </c>
      <c r="Z1141" s="870">
        <v>0</v>
      </c>
      <c r="AA1141" s="870">
        <v>-0.17019966125488281</v>
      </c>
      <c r="AB1141" s="870">
        <v>0</v>
      </c>
      <c r="AC1141" s="870">
        <v>-0.17019966125488281</v>
      </c>
      <c r="AD1141" s="870">
        <v>0</v>
      </c>
      <c r="AE1141" s="870">
        <v>0</v>
      </c>
    </row>
    <row r="1142" spans="1:31">
      <c r="A1142" s="870" t="s">
        <v>4913</v>
      </c>
      <c r="B1142" s="870">
        <v>14</v>
      </c>
      <c r="C1142" s="870">
        <v>1491</v>
      </c>
      <c r="D1142" s="870">
        <v>149105</v>
      </c>
      <c r="E1142" s="870">
        <v>1491059002</v>
      </c>
      <c r="F1142" s="870" t="s">
        <v>836</v>
      </c>
      <c r="G1142" s="870">
        <v>-282413955603</v>
      </c>
      <c r="H1142" s="870">
        <v>0</v>
      </c>
      <c r="I1142" s="870">
        <v>-265791141209.93011</v>
      </c>
      <c r="J1142" s="870">
        <v>16622814393.070007</v>
      </c>
      <c r="K1142" s="870">
        <v>0</v>
      </c>
      <c r="L1142" s="870">
        <v>16622814393.070007</v>
      </c>
      <c r="M1142" s="870">
        <v>0</v>
      </c>
      <c r="N1142" s="870">
        <v>0</v>
      </c>
      <c r="O1142" s="870">
        <v>16622814393.070007</v>
      </c>
      <c r="P1142" s="870">
        <v>6150441325.4359026</v>
      </c>
      <c r="Q1142" s="870">
        <v>0</v>
      </c>
      <c r="R1142" s="870">
        <v>0</v>
      </c>
      <c r="S1142" s="870">
        <v>0</v>
      </c>
      <c r="T1142" s="870">
        <v>0</v>
      </c>
      <c r="U1142" s="870">
        <v>0</v>
      </c>
      <c r="V1142" s="870">
        <v>0</v>
      </c>
      <c r="W1142" s="870">
        <v>0</v>
      </c>
      <c r="X1142" s="870">
        <v>6150441325.4359026</v>
      </c>
      <c r="Y1142" s="870">
        <v>0.37</v>
      </c>
      <c r="Z1142" s="870">
        <v>6150441325.4359026</v>
      </c>
      <c r="AA1142" s="870">
        <v>0</v>
      </c>
      <c r="AB1142" s="870">
        <v>6150441325.4359026</v>
      </c>
      <c r="AC1142" s="870">
        <v>0</v>
      </c>
      <c r="AD1142" s="870">
        <v>0</v>
      </c>
      <c r="AE1142" s="870">
        <v>0</v>
      </c>
    </row>
    <row r="1143" spans="1:31">
      <c r="A1143" s="870" t="s">
        <v>1891</v>
      </c>
      <c r="B1143" s="870">
        <v>14</v>
      </c>
      <c r="C1143" s="870">
        <v>1491</v>
      </c>
      <c r="D1143" s="870">
        <v>149105</v>
      </c>
      <c r="E1143" s="870">
        <v>1491059003</v>
      </c>
      <c r="F1143" s="870" t="s">
        <v>837</v>
      </c>
      <c r="G1143" s="870">
        <v>-847856590</v>
      </c>
      <c r="H1143" s="870">
        <v>0</v>
      </c>
      <c r="I1143" s="870">
        <v>-847856589.78999996</v>
      </c>
      <c r="J1143" s="870">
        <v>0.21000003814697266</v>
      </c>
      <c r="K1143" s="870">
        <v>0</v>
      </c>
      <c r="L1143" s="870">
        <v>0.21000003814697266</v>
      </c>
      <c r="M1143" s="870">
        <v>0</v>
      </c>
      <c r="N1143" s="870">
        <v>0</v>
      </c>
      <c r="O1143" s="870">
        <v>0.21000003814697266</v>
      </c>
      <c r="P1143" s="870">
        <v>7.7700014114379878E-2</v>
      </c>
      <c r="Q1143" s="870">
        <v>0</v>
      </c>
      <c r="R1143" s="870">
        <v>0</v>
      </c>
      <c r="S1143" s="870">
        <v>0</v>
      </c>
      <c r="T1143" s="870">
        <v>0</v>
      </c>
      <c r="U1143" s="870">
        <v>0</v>
      </c>
      <c r="V1143" s="870">
        <v>0</v>
      </c>
      <c r="W1143" s="870">
        <v>0</v>
      </c>
      <c r="X1143" s="870">
        <v>7.7700014114379878E-2</v>
      </c>
      <c r="Y1143" s="870">
        <v>0.37</v>
      </c>
      <c r="Z1143" s="870">
        <v>7.7700014114379878E-2</v>
      </c>
      <c r="AA1143" s="870">
        <v>0</v>
      </c>
      <c r="AB1143" s="870">
        <v>7.7700014114379878E-2</v>
      </c>
      <c r="AC1143" s="870">
        <v>0</v>
      </c>
      <c r="AD1143" s="870">
        <v>0</v>
      </c>
      <c r="AE1143" s="870">
        <v>0</v>
      </c>
    </row>
    <row r="1144" spans="1:31">
      <c r="A1144" s="870" t="s">
        <v>1891</v>
      </c>
      <c r="B1144" s="870">
        <v>14</v>
      </c>
      <c r="C1144" s="870">
        <v>1491</v>
      </c>
      <c r="D1144" s="870">
        <v>149105</v>
      </c>
      <c r="E1144" s="870">
        <v>1491059131</v>
      </c>
      <c r="F1144" s="870" t="s">
        <v>4723</v>
      </c>
      <c r="G1144" s="870">
        <v>0</v>
      </c>
      <c r="H1144" s="870">
        <v>0</v>
      </c>
      <c r="I1144" s="870">
        <v>0</v>
      </c>
      <c r="J1144" s="870">
        <v>0</v>
      </c>
      <c r="K1144" s="870">
        <v>0</v>
      </c>
      <c r="L1144" s="870">
        <v>0</v>
      </c>
      <c r="M1144" s="870">
        <v>0</v>
      </c>
      <c r="N1144" s="870">
        <v>0</v>
      </c>
      <c r="O1144" s="870">
        <v>0</v>
      </c>
      <c r="P1144" s="870">
        <v>0</v>
      </c>
      <c r="Q1144" s="870">
        <v>0</v>
      </c>
      <c r="R1144" s="870">
        <v>0</v>
      </c>
      <c r="S1144" s="870">
        <v>0</v>
      </c>
      <c r="T1144" s="870">
        <v>0</v>
      </c>
      <c r="U1144" s="870">
        <v>0</v>
      </c>
      <c r="V1144" s="870">
        <v>0</v>
      </c>
      <c r="W1144" s="870">
        <v>0</v>
      </c>
      <c r="X1144" s="870">
        <v>0</v>
      </c>
      <c r="Y1144" s="870">
        <v>0</v>
      </c>
      <c r="Z1144" s="870">
        <v>0</v>
      </c>
      <c r="AA1144" s="870">
        <v>0</v>
      </c>
      <c r="AB1144" s="870">
        <v>0</v>
      </c>
      <c r="AC1144" s="870">
        <v>0</v>
      </c>
      <c r="AD1144" s="870">
        <v>0</v>
      </c>
      <c r="AE1144" s="870">
        <v>0</v>
      </c>
    </row>
    <row r="1145" spans="1:31">
      <c r="A1145" s="870" t="s">
        <v>1891</v>
      </c>
      <c r="B1145" s="870">
        <v>14</v>
      </c>
      <c r="C1145" s="870">
        <v>1491</v>
      </c>
      <c r="D1145" s="870">
        <v>149105</v>
      </c>
      <c r="E1145" s="870">
        <v>1491059701</v>
      </c>
      <c r="F1145" s="870" t="s">
        <v>838</v>
      </c>
      <c r="G1145" s="870">
        <v>-3553705</v>
      </c>
      <c r="H1145" s="870">
        <v>0</v>
      </c>
      <c r="I1145" s="870">
        <v>-3553705.42</v>
      </c>
      <c r="J1145" s="870">
        <v>-0.41999999992549419</v>
      </c>
      <c r="K1145" s="870">
        <v>0</v>
      </c>
      <c r="L1145" s="870">
        <v>0</v>
      </c>
      <c r="M1145" s="870">
        <v>-0.41999999992549419</v>
      </c>
      <c r="N1145" s="870">
        <v>0</v>
      </c>
      <c r="O1145" s="870">
        <v>-0.41999999992549419</v>
      </c>
      <c r="P1145" s="870">
        <v>-0.15539999997243284</v>
      </c>
      <c r="Q1145" s="870">
        <v>0</v>
      </c>
      <c r="R1145" s="870">
        <v>0</v>
      </c>
      <c r="S1145" s="870">
        <v>0</v>
      </c>
      <c r="T1145" s="870">
        <v>0</v>
      </c>
      <c r="U1145" s="870">
        <v>0</v>
      </c>
      <c r="V1145" s="870">
        <v>0</v>
      </c>
      <c r="W1145" s="870">
        <v>0</v>
      </c>
      <c r="X1145" s="870">
        <v>-0.15539999997243284</v>
      </c>
      <c r="Y1145" s="870">
        <v>0.37</v>
      </c>
      <c r="Z1145" s="870">
        <v>0</v>
      </c>
      <c r="AA1145" s="870">
        <v>-0.15539999997243284</v>
      </c>
      <c r="AB1145" s="870">
        <v>0</v>
      </c>
      <c r="AC1145" s="870">
        <v>-0.15539999997243284</v>
      </c>
      <c r="AD1145" s="870">
        <v>0</v>
      </c>
      <c r="AE1145" s="870">
        <v>0</v>
      </c>
    </row>
    <row r="1146" spans="1:31">
      <c r="A1146" s="870" t="s">
        <v>1852</v>
      </c>
      <c r="B1146" s="870">
        <v>14</v>
      </c>
      <c r="C1146" s="870">
        <v>1491</v>
      </c>
      <c r="D1146" s="870">
        <v>149110</v>
      </c>
      <c r="E1146" s="870">
        <v>1491109001</v>
      </c>
      <c r="F1146" s="870" t="s">
        <v>839</v>
      </c>
      <c r="G1146" s="870">
        <v>-2491975216</v>
      </c>
      <c r="H1146" s="870">
        <v>0</v>
      </c>
      <c r="I1146" s="870">
        <v>-2491975216.3600001</v>
      </c>
      <c r="J1146" s="870">
        <v>-0.3600001335144043</v>
      </c>
      <c r="K1146" s="870">
        <v>0</v>
      </c>
      <c r="L1146" s="870">
        <v>0</v>
      </c>
      <c r="M1146" s="870">
        <v>-0.3600001335144043</v>
      </c>
      <c r="N1146" s="870">
        <v>0</v>
      </c>
      <c r="O1146" s="870">
        <v>-0.3600001335144043</v>
      </c>
      <c r="P1146" s="870">
        <v>-0.13320004940032959</v>
      </c>
      <c r="Q1146" s="870">
        <v>0</v>
      </c>
      <c r="R1146" s="870">
        <v>0</v>
      </c>
      <c r="S1146" s="870">
        <v>0</v>
      </c>
      <c r="T1146" s="870">
        <v>0</v>
      </c>
      <c r="U1146" s="870">
        <v>0</v>
      </c>
      <c r="V1146" s="870">
        <v>0</v>
      </c>
      <c r="W1146" s="870">
        <v>0</v>
      </c>
      <c r="X1146" s="870">
        <v>-0.13320004940032959</v>
      </c>
      <c r="Y1146" s="870">
        <v>0.37</v>
      </c>
      <c r="Z1146" s="870">
        <v>0</v>
      </c>
      <c r="AA1146" s="870">
        <v>-0.13320004940032959</v>
      </c>
      <c r="AB1146" s="870">
        <v>0</v>
      </c>
      <c r="AC1146" s="870">
        <v>-0.13320004940032959</v>
      </c>
      <c r="AD1146" s="870">
        <v>0</v>
      </c>
      <c r="AE1146" s="870">
        <v>0</v>
      </c>
    </row>
    <row r="1147" spans="1:31">
      <c r="A1147" s="870" t="s">
        <v>1852</v>
      </c>
      <c r="B1147" s="870">
        <v>14</v>
      </c>
      <c r="C1147" s="870">
        <v>1491</v>
      </c>
      <c r="D1147" s="870">
        <v>149110</v>
      </c>
      <c r="E1147" s="870">
        <v>1491109002</v>
      </c>
      <c r="F1147" s="870" t="s">
        <v>840</v>
      </c>
      <c r="G1147" s="870">
        <v>-27549011696</v>
      </c>
      <c r="H1147" s="870">
        <v>0</v>
      </c>
      <c r="I1147" s="870">
        <v>-27549011696.259998</v>
      </c>
      <c r="J1147" s="870">
        <v>-0.25999832153320313</v>
      </c>
      <c r="K1147" s="870">
        <v>0</v>
      </c>
      <c r="L1147" s="870">
        <v>0</v>
      </c>
      <c r="M1147" s="870">
        <v>-0.25999832153320313</v>
      </c>
      <c r="N1147" s="870">
        <v>0</v>
      </c>
      <c r="O1147" s="870">
        <v>-0.25999832153320313</v>
      </c>
      <c r="P1147" s="870">
        <v>-9.6199378967285157E-2</v>
      </c>
      <c r="Q1147" s="870">
        <v>0</v>
      </c>
      <c r="R1147" s="870">
        <v>0</v>
      </c>
      <c r="S1147" s="870">
        <v>0</v>
      </c>
      <c r="T1147" s="870">
        <v>0</v>
      </c>
      <c r="U1147" s="870">
        <v>0</v>
      </c>
      <c r="V1147" s="870">
        <v>0</v>
      </c>
      <c r="W1147" s="870">
        <v>0</v>
      </c>
      <c r="X1147" s="870">
        <v>-9.6199378967285157E-2</v>
      </c>
      <c r="Y1147" s="870">
        <v>0.37</v>
      </c>
      <c r="Z1147" s="870">
        <v>0</v>
      </c>
      <c r="AA1147" s="870">
        <v>-9.6199378967285157E-2</v>
      </c>
      <c r="AB1147" s="870">
        <v>0</v>
      </c>
      <c r="AC1147" s="870">
        <v>-9.6199378967285157E-2</v>
      </c>
      <c r="AD1147" s="870">
        <v>0</v>
      </c>
      <c r="AE1147" s="870">
        <v>0</v>
      </c>
    </row>
    <row r="1148" spans="1:31">
      <c r="A1148" s="870" t="s">
        <v>1891</v>
      </c>
      <c r="B1148" s="870">
        <v>14</v>
      </c>
      <c r="C1148" s="870">
        <v>1491</v>
      </c>
      <c r="D1148" s="870">
        <v>149110</v>
      </c>
      <c r="E1148" s="870">
        <v>1491109003</v>
      </c>
      <c r="F1148" s="870" t="s">
        <v>841</v>
      </c>
      <c r="G1148" s="870">
        <v>-34254695</v>
      </c>
      <c r="H1148" s="870">
        <v>0</v>
      </c>
      <c r="I1148" s="870">
        <v>-34254695.490000002</v>
      </c>
      <c r="J1148" s="870">
        <v>-0.49000000208616257</v>
      </c>
      <c r="K1148" s="870">
        <v>0</v>
      </c>
      <c r="L1148" s="870">
        <v>0</v>
      </c>
      <c r="M1148" s="870">
        <v>-0.49000000208616257</v>
      </c>
      <c r="N1148" s="870">
        <v>0</v>
      </c>
      <c r="O1148" s="870">
        <v>-0.49000000208616257</v>
      </c>
      <c r="P1148" s="870">
        <v>-0.18130000077188016</v>
      </c>
      <c r="Q1148" s="870">
        <v>0</v>
      </c>
      <c r="R1148" s="870">
        <v>0</v>
      </c>
      <c r="S1148" s="870">
        <v>0</v>
      </c>
      <c r="T1148" s="870">
        <v>0</v>
      </c>
      <c r="U1148" s="870">
        <v>0</v>
      </c>
      <c r="V1148" s="870">
        <v>0</v>
      </c>
      <c r="W1148" s="870">
        <v>0</v>
      </c>
      <c r="X1148" s="870">
        <v>-0.18130000077188016</v>
      </c>
      <c r="Y1148" s="870">
        <v>0.37</v>
      </c>
      <c r="Z1148" s="870">
        <v>0</v>
      </c>
      <c r="AA1148" s="870">
        <v>-0.18130000077188016</v>
      </c>
      <c r="AB1148" s="870">
        <v>0</v>
      </c>
      <c r="AC1148" s="870">
        <v>-0.18130000077188016</v>
      </c>
      <c r="AD1148" s="870">
        <v>0</v>
      </c>
      <c r="AE1148" s="870">
        <v>0</v>
      </c>
    </row>
    <row r="1149" spans="1:31">
      <c r="A1149" s="870" t="s">
        <v>1891</v>
      </c>
      <c r="B1149" s="870">
        <v>14</v>
      </c>
      <c r="C1149" s="870">
        <v>1491</v>
      </c>
      <c r="D1149" s="870">
        <v>149110</v>
      </c>
      <c r="E1149" s="870">
        <v>1491109701</v>
      </c>
      <c r="F1149" s="870" t="s">
        <v>4724</v>
      </c>
      <c r="G1149" s="870">
        <v>-49304</v>
      </c>
      <c r="H1149" s="870">
        <v>0</v>
      </c>
      <c r="I1149" s="870">
        <v>-49303.76</v>
      </c>
      <c r="J1149" s="870">
        <v>0.23999999999796273</v>
      </c>
      <c r="K1149" s="870">
        <v>0</v>
      </c>
      <c r="L1149" s="870">
        <v>0.23999999999796273</v>
      </c>
      <c r="M1149" s="870">
        <v>0</v>
      </c>
      <c r="N1149" s="870">
        <v>0</v>
      </c>
      <c r="O1149" s="870">
        <v>0.23999999999796273</v>
      </c>
      <c r="P1149" s="870">
        <v>8.8799999999246204E-2</v>
      </c>
      <c r="Q1149" s="870">
        <v>0</v>
      </c>
      <c r="R1149" s="870">
        <v>0</v>
      </c>
      <c r="S1149" s="870">
        <v>0</v>
      </c>
      <c r="T1149" s="870">
        <v>0</v>
      </c>
      <c r="U1149" s="870">
        <v>0</v>
      </c>
      <c r="V1149" s="870">
        <v>0</v>
      </c>
      <c r="W1149" s="870">
        <v>0</v>
      </c>
      <c r="X1149" s="870">
        <v>8.8799999999246204E-2</v>
      </c>
      <c r="Y1149" s="870">
        <v>0.37</v>
      </c>
      <c r="Z1149" s="870">
        <v>8.8799999999246204E-2</v>
      </c>
      <c r="AA1149" s="870">
        <v>0</v>
      </c>
      <c r="AB1149" s="870">
        <v>8.8799999999246204E-2</v>
      </c>
      <c r="AC1149" s="870">
        <v>0</v>
      </c>
      <c r="AD1149" s="870">
        <v>0</v>
      </c>
      <c r="AE1149" s="870">
        <v>0</v>
      </c>
    </row>
    <row r="1150" spans="1:31">
      <c r="A1150" s="870" t="s">
        <v>1852</v>
      </c>
      <c r="B1150" s="870">
        <v>14</v>
      </c>
      <c r="C1150" s="870">
        <v>1491</v>
      </c>
      <c r="D1150" s="870">
        <v>149115</v>
      </c>
      <c r="E1150" s="870">
        <v>1491159001</v>
      </c>
      <c r="F1150" s="870" t="s">
        <v>842</v>
      </c>
      <c r="G1150" s="870">
        <v>-7149448335</v>
      </c>
      <c r="H1150" s="870">
        <v>0</v>
      </c>
      <c r="I1150" s="870">
        <v>-7149448334.6300001</v>
      </c>
      <c r="J1150" s="870">
        <v>0.36999988555908203</v>
      </c>
      <c r="K1150" s="870">
        <v>0</v>
      </c>
      <c r="L1150" s="870">
        <v>0.36999988555908203</v>
      </c>
      <c r="M1150" s="870">
        <v>0</v>
      </c>
      <c r="N1150" s="870">
        <v>0</v>
      </c>
      <c r="O1150" s="870">
        <v>0.36999988555908203</v>
      </c>
      <c r="P1150" s="870">
        <v>0.13689995765686036</v>
      </c>
      <c r="Q1150" s="870">
        <v>0</v>
      </c>
      <c r="R1150" s="870">
        <v>0</v>
      </c>
      <c r="S1150" s="870">
        <v>0</v>
      </c>
      <c r="T1150" s="870">
        <v>0</v>
      </c>
      <c r="U1150" s="870">
        <v>0</v>
      </c>
      <c r="V1150" s="870">
        <v>0</v>
      </c>
      <c r="W1150" s="870">
        <v>0</v>
      </c>
      <c r="X1150" s="870">
        <v>0.13689995765686036</v>
      </c>
      <c r="Y1150" s="870">
        <v>0.37000000000000005</v>
      </c>
      <c r="Z1150" s="870">
        <v>0.13689995765686036</v>
      </c>
      <c r="AA1150" s="870">
        <v>0</v>
      </c>
      <c r="AB1150" s="870">
        <v>0.13689995765686036</v>
      </c>
      <c r="AC1150" s="870">
        <v>0</v>
      </c>
      <c r="AD1150" s="870">
        <v>0</v>
      </c>
      <c r="AE1150" s="870">
        <v>0</v>
      </c>
    </row>
    <row r="1151" spans="1:31">
      <c r="A1151" s="870" t="s">
        <v>1852</v>
      </c>
      <c r="B1151" s="870">
        <v>14</v>
      </c>
      <c r="C1151" s="870">
        <v>1491</v>
      </c>
      <c r="D1151" s="870">
        <v>149115</v>
      </c>
      <c r="E1151" s="870">
        <v>1491159002</v>
      </c>
      <c r="F1151" s="870" t="s">
        <v>843</v>
      </c>
      <c r="G1151" s="870">
        <v>-35811286154</v>
      </c>
      <c r="H1151" s="870">
        <v>0</v>
      </c>
      <c r="I1151" s="870">
        <v>-35811286153.790001</v>
      </c>
      <c r="J1151" s="870">
        <v>0.20999908447265625</v>
      </c>
      <c r="K1151" s="870">
        <v>0</v>
      </c>
      <c r="L1151" s="870">
        <v>0.20999908447265625</v>
      </c>
      <c r="M1151" s="870">
        <v>0</v>
      </c>
      <c r="N1151" s="870">
        <v>0</v>
      </c>
      <c r="O1151" s="870">
        <v>0.20999908447265625</v>
      </c>
      <c r="P1151" s="870">
        <v>7.7699661254882813E-2</v>
      </c>
      <c r="Q1151" s="870">
        <v>0</v>
      </c>
      <c r="R1151" s="870">
        <v>0</v>
      </c>
      <c r="S1151" s="870">
        <v>0</v>
      </c>
      <c r="T1151" s="870">
        <v>0</v>
      </c>
      <c r="U1151" s="870">
        <v>0</v>
      </c>
      <c r="V1151" s="870">
        <v>0</v>
      </c>
      <c r="W1151" s="870">
        <v>0</v>
      </c>
      <c r="X1151" s="870">
        <v>7.7699661254882813E-2</v>
      </c>
      <c r="Y1151" s="870">
        <v>0.37</v>
      </c>
      <c r="Z1151" s="870">
        <v>7.7699661254882813E-2</v>
      </c>
      <c r="AA1151" s="870">
        <v>0</v>
      </c>
      <c r="AB1151" s="870">
        <v>7.7699661254882813E-2</v>
      </c>
      <c r="AC1151" s="870">
        <v>0</v>
      </c>
      <c r="AD1151" s="870">
        <v>0</v>
      </c>
      <c r="AE1151" s="870">
        <v>0</v>
      </c>
    </row>
    <row r="1152" spans="1:31">
      <c r="A1152" s="870" t="s">
        <v>1891</v>
      </c>
      <c r="B1152" s="870">
        <v>14</v>
      </c>
      <c r="C1152" s="870">
        <v>1491</v>
      </c>
      <c r="D1152" s="870">
        <v>149115</v>
      </c>
      <c r="E1152" s="870">
        <v>1491159003</v>
      </c>
      <c r="F1152" s="870" t="s">
        <v>844</v>
      </c>
      <c r="G1152" s="870">
        <v>-158132995</v>
      </c>
      <c r="H1152" s="870">
        <v>0</v>
      </c>
      <c r="I1152" s="870">
        <v>-158132995.15000001</v>
      </c>
      <c r="J1152" s="870">
        <v>-0.15000000596046448</v>
      </c>
      <c r="K1152" s="870">
        <v>0</v>
      </c>
      <c r="L1152" s="870">
        <v>0</v>
      </c>
      <c r="M1152" s="870">
        <v>-0.15000000596046448</v>
      </c>
      <c r="N1152" s="870">
        <v>0</v>
      </c>
      <c r="O1152" s="870">
        <v>-0.15000000596046448</v>
      </c>
      <c r="P1152" s="870">
        <v>-5.5500002205371858E-2</v>
      </c>
      <c r="Q1152" s="870">
        <v>0</v>
      </c>
      <c r="R1152" s="870">
        <v>0</v>
      </c>
      <c r="S1152" s="870">
        <v>0</v>
      </c>
      <c r="T1152" s="870">
        <v>0</v>
      </c>
      <c r="U1152" s="870">
        <v>0</v>
      </c>
      <c r="V1152" s="870">
        <v>0</v>
      </c>
      <c r="W1152" s="870">
        <v>0</v>
      </c>
      <c r="X1152" s="870">
        <v>-5.5500002205371858E-2</v>
      </c>
      <c r="Y1152" s="870">
        <v>0.37</v>
      </c>
      <c r="Z1152" s="870">
        <v>0</v>
      </c>
      <c r="AA1152" s="870">
        <v>-5.5500002205371858E-2</v>
      </c>
      <c r="AB1152" s="870">
        <v>0</v>
      </c>
      <c r="AC1152" s="870">
        <v>-5.5500002205371858E-2</v>
      </c>
      <c r="AD1152" s="870">
        <v>0</v>
      </c>
      <c r="AE1152" s="870">
        <v>0</v>
      </c>
    </row>
    <row r="1153" spans="1:31">
      <c r="A1153" s="870" t="s">
        <v>1852</v>
      </c>
      <c r="B1153" s="870">
        <v>14</v>
      </c>
      <c r="C1153" s="870">
        <v>1491</v>
      </c>
      <c r="D1153" s="870">
        <v>149120</v>
      </c>
      <c r="E1153" s="870">
        <v>1491209001</v>
      </c>
      <c r="F1153" s="870" t="s">
        <v>845</v>
      </c>
      <c r="G1153" s="870">
        <v>-57294982204</v>
      </c>
      <c r="H1153" s="870">
        <v>0</v>
      </c>
      <c r="I1153" s="870">
        <v>-57294982204.339996</v>
      </c>
      <c r="J1153" s="870">
        <v>-0.339996337890625</v>
      </c>
      <c r="K1153" s="870">
        <v>0</v>
      </c>
      <c r="L1153" s="870">
        <v>0</v>
      </c>
      <c r="M1153" s="870">
        <v>-0.339996337890625</v>
      </c>
      <c r="N1153" s="870">
        <v>0</v>
      </c>
      <c r="O1153" s="870">
        <v>-0.339996337890625</v>
      </c>
      <c r="P1153" s="870">
        <v>-0.12579864501953125</v>
      </c>
      <c r="Q1153" s="870">
        <v>0</v>
      </c>
      <c r="R1153" s="870">
        <v>0</v>
      </c>
      <c r="S1153" s="870">
        <v>0</v>
      </c>
      <c r="T1153" s="870">
        <v>0</v>
      </c>
      <c r="U1153" s="870">
        <v>0</v>
      </c>
      <c r="V1153" s="870">
        <v>0</v>
      </c>
      <c r="W1153" s="870">
        <v>0</v>
      </c>
      <c r="X1153" s="870">
        <v>-0.12579864501953125</v>
      </c>
      <c r="Y1153" s="870">
        <v>0.37</v>
      </c>
      <c r="Z1153" s="870">
        <v>0</v>
      </c>
      <c r="AA1153" s="870">
        <v>-0.12579864501953125</v>
      </c>
      <c r="AB1153" s="870">
        <v>0</v>
      </c>
      <c r="AC1153" s="870">
        <v>-0.12579864501953125</v>
      </c>
      <c r="AD1153" s="870">
        <v>0</v>
      </c>
      <c r="AE1153" s="870">
        <v>0</v>
      </c>
    </row>
    <row r="1154" spans="1:31">
      <c r="A1154" s="870" t="s">
        <v>1852</v>
      </c>
      <c r="B1154" s="870">
        <v>14</v>
      </c>
      <c r="C1154" s="870">
        <v>1491</v>
      </c>
      <c r="D1154" s="870">
        <v>149120</v>
      </c>
      <c r="E1154" s="870">
        <v>1491209002</v>
      </c>
      <c r="F1154" s="870" t="s">
        <v>846</v>
      </c>
      <c r="G1154" s="870">
        <v>-451047552525</v>
      </c>
      <c r="H1154" s="870">
        <v>0</v>
      </c>
      <c r="I1154" s="870">
        <v>-451047552524.73999</v>
      </c>
      <c r="J1154" s="870">
        <v>0.260009765625</v>
      </c>
      <c r="K1154" s="870">
        <v>0</v>
      </c>
      <c r="L1154" s="870">
        <v>0.260009765625</v>
      </c>
      <c r="M1154" s="870">
        <v>0</v>
      </c>
      <c r="N1154" s="870">
        <v>0</v>
      </c>
      <c r="O1154" s="870">
        <v>0.260009765625</v>
      </c>
      <c r="P1154" s="870">
        <v>9.6203613281250003E-2</v>
      </c>
      <c r="Q1154" s="870">
        <v>0</v>
      </c>
      <c r="R1154" s="870">
        <v>0</v>
      </c>
      <c r="S1154" s="870">
        <v>0</v>
      </c>
      <c r="T1154" s="870">
        <v>0</v>
      </c>
      <c r="U1154" s="870">
        <v>0</v>
      </c>
      <c r="V1154" s="870">
        <v>0</v>
      </c>
      <c r="W1154" s="870">
        <v>0</v>
      </c>
      <c r="X1154" s="870">
        <v>9.6203613281250003E-2</v>
      </c>
      <c r="Y1154" s="870">
        <v>0.37</v>
      </c>
      <c r="Z1154" s="870">
        <v>9.6203613281250003E-2</v>
      </c>
      <c r="AA1154" s="870">
        <v>0</v>
      </c>
      <c r="AB1154" s="870">
        <v>9.6203613281250003E-2</v>
      </c>
      <c r="AC1154" s="870">
        <v>0</v>
      </c>
      <c r="AD1154" s="870">
        <v>0</v>
      </c>
      <c r="AE1154" s="870">
        <v>0</v>
      </c>
    </row>
    <row r="1155" spans="1:31">
      <c r="A1155" s="870" t="s">
        <v>1891</v>
      </c>
      <c r="B1155" s="870">
        <v>14</v>
      </c>
      <c r="C1155" s="870">
        <v>1491</v>
      </c>
      <c r="D1155" s="870">
        <v>149120</v>
      </c>
      <c r="E1155" s="870">
        <v>1491209003</v>
      </c>
      <c r="F1155" s="870" t="s">
        <v>847</v>
      </c>
      <c r="G1155" s="870">
        <v>-1576359777</v>
      </c>
      <c r="H1155" s="870">
        <v>0</v>
      </c>
      <c r="I1155" s="870">
        <v>-1576359777.3599999</v>
      </c>
      <c r="J1155" s="870">
        <v>-0.3599998950958252</v>
      </c>
      <c r="K1155" s="870">
        <v>0</v>
      </c>
      <c r="L1155" s="870">
        <v>0</v>
      </c>
      <c r="M1155" s="870">
        <v>-0.3599998950958252</v>
      </c>
      <c r="N1155" s="870">
        <v>0</v>
      </c>
      <c r="O1155" s="870">
        <v>-0.3599998950958252</v>
      </c>
      <c r="P1155" s="870">
        <v>-0.13319996118545532</v>
      </c>
      <c r="Q1155" s="870">
        <v>0</v>
      </c>
      <c r="R1155" s="870">
        <v>0</v>
      </c>
      <c r="S1155" s="870">
        <v>0</v>
      </c>
      <c r="T1155" s="870">
        <v>0</v>
      </c>
      <c r="U1155" s="870">
        <v>0</v>
      </c>
      <c r="V1155" s="870">
        <v>0</v>
      </c>
      <c r="W1155" s="870">
        <v>0</v>
      </c>
      <c r="X1155" s="870">
        <v>-0.13319996118545532</v>
      </c>
      <c r="Y1155" s="870">
        <v>0.37</v>
      </c>
      <c r="Z1155" s="870">
        <v>0</v>
      </c>
      <c r="AA1155" s="870">
        <v>-0.13319996118545532</v>
      </c>
      <c r="AB1155" s="870">
        <v>0</v>
      </c>
      <c r="AC1155" s="870">
        <v>-0.13319996118545532</v>
      </c>
      <c r="AD1155" s="870">
        <v>0</v>
      </c>
      <c r="AE1155" s="870">
        <v>0</v>
      </c>
    </row>
    <row r="1156" spans="1:31">
      <c r="A1156" s="870" t="s">
        <v>1891</v>
      </c>
      <c r="B1156" s="870">
        <v>14</v>
      </c>
      <c r="C1156" s="870">
        <v>1491</v>
      </c>
      <c r="D1156" s="870">
        <v>149120</v>
      </c>
      <c r="E1156" s="870">
        <v>1491209701</v>
      </c>
      <c r="F1156" s="870" t="s">
        <v>848</v>
      </c>
      <c r="G1156" s="870">
        <v>-57917433</v>
      </c>
      <c r="H1156" s="870">
        <v>0</v>
      </c>
      <c r="I1156" s="870">
        <v>-57917432.829999998</v>
      </c>
      <c r="J1156" s="870">
        <v>0.17000000178813934</v>
      </c>
      <c r="K1156" s="870">
        <v>0</v>
      </c>
      <c r="L1156" s="870">
        <v>0.17000000178813934</v>
      </c>
      <c r="M1156" s="870">
        <v>0</v>
      </c>
      <c r="N1156" s="870">
        <v>0</v>
      </c>
      <c r="O1156" s="870">
        <v>0.17000000178813934</v>
      </c>
      <c r="P1156" s="870">
        <v>6.2900000661611555E-2</v>
      </c>
      <c r="Q1156" s="870">
        <v>0</v>
      </c>
      <c r="R1156" s="870">
        <v>0</v>
      </c>
      <c r="S1156" s="870">
        <v>0</v>
      </c>
      <c r="T1156" s="870">
        <v>0</v>
      </c>
      <c r="U1156" s="870">
        <v>0</v>
      </c>
      <c r="V1156" s="870">
        <v>0</v>
      </c>
      <c r="W1156" s="870">
        <v>0</v>
      </c>
      <c r="X1156" s="870">
        <v>6.2900000661611555E-2</v>
      </c>
      <c r="Y1156" s="870">
        <v>0.37</v>
      </c>
      <c r="Z1156" s="870">
        <v>6.2900000661611555E-2</v>
      </c>
      <c r="AA1156" s="870">
        <v>0</v>
      </c>
      <c r="AB1156" s="870">
        <v>6.2900000661611555E-2</v>
      </c>
      <c r="AC1156" s="870">
        <v>0</v>
      </c>
      <c r="AD1156" s="870">
        <v>0</v>
      </c>
      <c r="AE1156" s="870">
        <v>0</v>
      </c>
    </row>
    <row r="1157" spans="1:31">
      <c r="A1157" s="870" t="s">
        <v>1852</v>
      </c>
      <c r="B1157" s="870">
        <v>14</v>
      </c>
      <c r="C1157" s="870">
        <v>1491</v>
      </c>
      <c r="D1157" s="870">
        <v>149125</v>
      </c>
      <c r="E1157" s="870">
        <v>1491259001</v>
      </c>
      <c r="F1157" s="870" t="s">
        <v>849</v>
      </c>
      <c r="G1157" s="870">
        <v>-92306106258</v>
      </c>
      <c r="H1157" s="870">
        <v>0</v>
      </c>
      <c r="I1157" s="870">
        <v>-92306106257.669998</v>
      </c>
      <c r="J1157" s="870">
        <v>0.3300018310546875</v>
      </c>
      <c r="K1157" s="870">
        <v>0</v>
      </c>
      <c r="L1157" s="870">
        <v>0.3300018310546875</v>
      </c>
      <c r="M1157" s="870">
        <v>0</v>
      </c>
      <c r="N1157" s="870">
        <v>0</v>
      </c>
      <c r="O1157" s="870">
        <v>0.3300018310546875</v>
      </c>
      <c r="P1157" s="870">
        <v>0.12210067749023437</v>
      </c>
      <c r="Q1157" s="870">
        <v>0</v>
      </c>
      <c r="R1157" s="870">
        <v>0</v>
      </c>
      <c r="S1157" s="870">
        <v>0</v>
      </c>
      <c r="T1157" s="870">
        <v>0</v>
      </c>
      <c r="U1157" s="870">
        <v>0</v>
      </c>
      <c r="V1157" s="870">
        <v>0</v>
      </c>
      <c r="W1157" s="870">
        <v>0</v>
      </c>
      <c r="X1157" s="870">
        <v>0.12210067749023437</v>
      </c>
      <c r="Y1157" s="870">
        <v>0.37</v>
      </c>
      <c r="Z1157" s="870">
        <v>0.12210067749023437</v>
      </c>
      <c r="AA1157" s="870">
        <v>0</v>
      </c>
      <c r="AB1157" s="870">
        <v>0.12210067749023437</v>
      </c>
      <c r="AC1157" s="870">
        <v>0</v>
      </c>
      <c r="AD1157" s="870">
        <v>0</v>
      </c>
      <c r="AE1157" s="870">
        <v>0</v>
      </c>
    </row>
    <row r="1158" spans="1:31">
      <c r="A1158" s="870" t="s">
        <v>1852</v>
      </c>
      <c r="B1158" s="870">
        <v>14</v>
      </c>
      <c r="C1158" s="870">
        <v>1491</v>
      </c>
      <c r="D1158" s="870">
        <v>149125</v>
      </c>
      <c r="E1158" s="870">
        <v>1491259002</v>
      </c>
      <c r="F1158" s="870" t="s">
        <v>850</v>
      </c>
      <c r="G1158" s="870">
        <v>-380860614295</v>
      </c>
      <c r="H1158" s="870">
        <v>0</v>
      </c>
      <c r="I1158" s="870">
        <v>-380860614295.41998</v>
      </c>
      <c r="J1158" s="870">
        <v>-0.41998291015625</v>
      </c>
      <c r="K1158" s="870">
        <v>0</v>
      </c>
      <c r="L1158" s="870">
        <v>0</v>
      </c>
      <c r="M1158" s="870">
        <v>-0.41998291015625</v>
      </c>
      <c r="N1158" s="870">
        <v>0</v>
      </c>
      <c r="O1158" s="870">
        <v>-0.41998291015625</v>
      </c>
      <c r="P1158" s="870">
        <v>-0.15539367675781249</v>
      </c>
      <c r="Q1158" s="870">
        <v>0</v>
      </c>
      <c r="R1158" s="870">
        <v>0</v>
      </c>
      <c r="S1158" s="870">
        <v>0</v>
      </c>
      <c r="T1158" s="870">
        <v>0</v>
      </c>
      <c r="U1158" s="870">
        <v>0</v>
      </c>
      <c r="V1158" s="870">
        <v>0</v>
      </c>
      <c r="W1158" s="870">
        <v>0</v>
      </c>
      <c r="X1158" s="870">
        <v>-0.15539367675781249</v>
      </c>
      <c r="Y1158" s="870">
        <v>0.37</v>
      </c>
      <c r="Z1158" s="870">
        <v>0</v>
      </c>
      <c r="AA1158" s="870">
        <v>-0.15539367675781249</v>
      </c>
      <c r="AB1158" s="870">
        <v>0</v>
      </c>
      <c r="AC1158" s="870">
        <v>-0.15539367675781249</v>
      </c>
      <c r="AD1158" s="870">
        <v>0</v>
      </c>
      <c r="AE1158" s="870">
        <v>0</v>
      </c>
    </row>
    <row r="1159" spans="1:31">
      <c r="A1159" s="870" t="s">
        <v>1891</v>
      </c>
      <c r="B1159" s="870">
        <v>14</v>
      </c>
      <c r="C1159" s="870">
        <v>1491</v>
      </c>
      <c r="D1159" s="870">
        <v>149125</v>
      </c>
      <c r="E1159" s="870">
        <v>1491259003</v>
      </c>
      <c r="F1159" s="870" t="s">
        <v>851</v>
      </c>
      <c r="G1159" s="870">
        <v>-1911024700</v>
      </c>
      <c r="H1159" s="870">
        <v>0</v>
      </c>
      <c r="I1159" s="870">
        <v>-1911024700.4100001</v>
      </c>
      <c r="J1159" s="870">
        <v>-0.41000008583068848</v>
      </c>
      <c r="K1159" s="870">
        <v>0</v>
      </c>
      <c r="L1159" s="870">
        <v>0</v>
      </c>
      <c r="M1159" s="870">
        <v>-0.41000008583068848</v>
      </c>
      <c r="N1159" s="870">
        <v>0</v>
      </c>
      <c r="O1159" s="870">
        <v>-0.41000008583068848</v>
      </c>
      <c r="P1159" s="870">
        <v>-0.15170003175735475</v>
      </c>
      <c r="Q1159" s="870">
        <v>0</v>
      </c>
      <c r="R1159" s="870">
        <v>0</v>
      </c>
      <c r="S1159" s="870">
        <v>0</v>
      </c>
      <c r="T1159" s="870">
        <v>0</v>
      </c>
      <c r="U1159" s="870">
        <v>0</v>
      </c>
      <c r="V1159" s="870">
        <v>0</v>
      </c>
      <c r="W1159" s="870">
        <v>0</v>
      </c>
      <c r="X1159" s="870">
        <v>-0.15170003175735475</v>
      </c>
      <c r="Y1159" s="870">
        <v>0.37000000000000005</v>
      </c>
      <c r="Z1159" s="870">
        <v>0</v>
      </c>
      <c r="AA1159" s="870">
        <v>-0.15170003175735475</v>
      </c>
      <c r="AB1159" s="870">
        <v>0</v>
      </c>
      <c r="AC1159" s="870">
        <v>-0.15170003175735475</v>
      </c>
      <c r="AD1159" s="870">
        <v>0</v>
      </c>
      <c r="AE1159" s="870">
        <v>0</v>
      </c>
    </row>
    <row r="1160" spans="1:31">
      <c r="A1160" s="870" t="s">
        <v>1891</v>
      </c>
      <c r="B1160" s="870">
        <v>14</v>
      </c>
      <c r="C1160" s="870">
        <v>1491</v>
      </c>
      <c r="D1160" s="870">
        <v>149125</v>
      </c>
      <c r="E1160" s="870">
        <v>1491259701</v>
      </c>
      <c r="F1160" s="870" t="s">
        <v>852</v>
      </c>
      <c r="G1160" s="870">
        <v>-69628585</v>
      </c>
      <c r="H1160" s="870">
        <v>0</v>
      </c>
      <c r="I1160" s="870">
        <v>-69628584.510000005</v>
      </c>
      <c r="J1160" s="870">
        <v>0.48999999463558197</v>
      </c>
      <c r="K1160" s="870">
        <v>0</v>
      </c>
      <c r="L1160" s="870">
        <v>0.48999999463558197</v>
      </c>
      <c r="M1160" s="870">
        <v>0</v>
      </c>
      <c r="N1160" s="870">
        <v>0</v>
      </c>
      <c r="O1160" s="870">
        <v>0.48999999463558197</v>
      </c>
      <c r="P1160" s="870">
        <v>0.18129999801516533</v>
      </c>
      <c r="Q1160" s="870">
        <v>0</v>
      </c>
      <c r="R1160" s="870">
        <v>0</v>
      </c>
      <c r="S1160" s="870">
        <v>0</v>
      </c>
      <c r="T1160" s="870">
        <v>0</v>
      </c>
      <c r="U1160" s="870">
        <v>0</v>
      </c>
      <c r="V1160" s="870">
        <v>0</v>
      </c>
      <c r="W1160" s="870">
        <v>0</v>
      </c>
      <c r="X1160" s="870">
        <v>0.18129999801516533</v>
      </c>
      <c r="Y1160" s="870">
        <v>0.37</v>
      </c>
      <c r="Z1160" s="870">
        <v>0.18129999801516533</v>
      </c>
      <c r="AA1160" s="870">
        <v>0</v>
      </c>
      <c r="AB1160" s="870">
        <v>0.18129999801516533</v>
      </c>
      <c r="AC1160" s="870">
        <v>0</v>
      </c>
      <c r="AD1160" s="870">
        <v>0</v>
      </c>
      <c r="AE1160" s="870">
        <v>0</v>
      </c>
    </row>
    <row r="1161" spans="1:31">
      <c r="A1161" s="870" t="s">
        <v>1852</v>
      </c>
      <c r="B1161" s="870">
        <v>14</v>
      </c>
      <c r="C1161" s="870">
        <v>1493</v>
      </c>
      <c r="D1161" s="870">
        <v>149305</v>
      </c>
      <c r="E1161" s="870">
        <v>1493059001</v>
      </c>
      <c r="F1161" s="870" t="s">
        <v>853</v>
      </c>
      <c r="G1161" s="870">
        <v>-5088880307</v>
      </c>
      <c r="H1161" s="870">
        <v>0</v>
      </c>
      <c r="I1161" s="870">
        <v>-5088880306.5600004</v>
      </c>
      <c r="J1161" s="870">
        <v>0.43999958038330078</v>
      </c>
      <c r="K1161" s="870">
        <v>0</v>
      </c>
      <c r="L1161" s="870">
        <v>0.43999958038330078</v>
      </c>
      <c r="M1161" s="870">
        <v>0</v>
      </c>
      <c r="N1161" s="870">
        <v>0</v>
      </c>
      <c r="O1161" s="870">
        <v>0.43999958038330078</v>
      </c>
      <c r="P1161" s="870">
        <v>0.1627998447418213</v>
      </c>
      <c r="Q1161" s="870">
        <v>0</v>
      </c>
      <c r="R1161" s="870">
        <v>0</v>
      </c>
      <c r="S1161" s="870">
        <v>0</v>
      </c>
      <c r="T1161" s="870">
        <v>0</v>
      </c>
      <c r="U1161" s="870">
        <v>0</v>
      </c>
      <c r="V1161" s="870">
        <v>0</v>
      </c>
      <c r="W1161" s="870">
        <v>0</v>
      </c>
      <c r="X1161" s="870">
        <v>0.1627998447418213</v>
      </c>
      <c r="Y1161" s="870">
        <v>0.37</v>
      </c>
      <c r="Z1161" s="870">
        <v>0.1627998447418213</v>
      </c>
      <c r="AA1161" s="870">
        <v>0</v>
      </c>
      <c r="AB1161" s="870">
        <v>0.1627998447418213</v>
      </c>
      <c r="AC1161" s="870">
        <v>0</v>
      </c>
      <c r="AD1161" s="870">
        <v>0</v>
      </c>
      <c r="AE1161" s="870">
        <v>0</v>
      </c>
    </row>
    <row r="1162" spans="1:31">
      <c r="A1162" s="870" t="s">
        <v>1852</v>
      </c>
      <c r="B1162" s="870">
        <v>14</v>
      </c>
      <c r="C1162" s="870">
        <v>1493</v>
      </c>
      <c r="D1162" s="870">
        <v>149305</v>
      </c>
      <c r="E1162" s="870">
        <v>1493059002</v>
      </c>
      <c r="F1162" s="870" t="s">
        <v>854</v>
      </c>
      <c r="G1162" s="870">
        <v>-155620519</v>
      </c>
      <c r="H1162" s="870">
        <v>0</v>
      </c>
      <c r="I1162" s="870">
        <v>-155620519.44</v>
      </c>
      <c r="J1162" s="870">
        <v>-0.43999999761581421</v>
      </c>
      <c r="K1162" s="870">
        <v>0</v>
      </c>
      <c r="L1162" s="870">
        <v>0</v>
      </c>
      <c r="M1162" s="870">
        <v>-0.43999999761581421</v>
      </c>
      <c r="N1162" s="870">
        <v>0</v>
      </c>
      <c r="O1162" s="870">
        <v>-0.43999999761581421</v>
      </c>
      <c r="P1162" s="870">
        <v>-0.16279999911785126</v>
      </c>
      <c r="Q1162" s="870">
        <v>0</v>
      </c>
      <c r="R1162" s="870">
        <v>0</v>
      </c>
      <c r="S1162" s="870">
        <v>0</v>
      </c>
      <c r="T1162" s="870">
        <v>0</v>
      </c>
      <c r="U1162" s="870">
        <v>0</v>
      </c>
      <c r="V1162" s="870">
        <v>0</v>
      </c>
      <c r="W1162" s="870">
        <v>0</v>
      </c>
      <c r="X1162" s="870">
        <v>-0.16279999911785126</v>
      </c>
      <c r="Y1162" s="870">
        <v>0.37</v>
      </c>
      <c r="Z1162" s="870">
        <v>0</v>
      </c>
      <c r="AA1162" s="870">
        <v>-0.16279999911785126</v>
      </c>
      <c r="AB1162" s="870">
        <v>0</v>
      </c>
      <c r="AC1162" s="870">
        <v>-0.16279999911785126</v>
      </c>
      <c r="AD1162" s="870">
        <v>0</v>
      </c>
      <c r="AE1162" s="870">
        <v>0</v>
      </c>
    </row>
    <row r="1163" spans="1:31">
      <c r="A1163" s="870" t="s">
        <v>1852</v>
      </c>
      <c r="B1163" s="870">
        <v>14</v>
      </c>
      <c r="C1163" s="870">
        <v>1493</v>
      </c>
      <c r="D1163" s="870">
        <v>149310</v>
      </c>
      <c r="E1163" s="870">
        <v>1493109001</v>
      </c>
      <c r="F1163" s="870" t="s">
        <v>855</v>
      </c>
      <c r="G1163" s="870">
        <v>-448261102</v>
      </c>
      <c r="H1163" s="870">
        <v>0</v>
      </c>
      <c r="I1163" s="870">
        <v>-448261101.94999999</v>
      </c>
      <c r="J1163" s="870">
        <v>5.0000011920928955E-2</v>
      </c>
      <c r="K1163" s="870">
        <v>0</v>
      </c>
      <c r="L1163" s="870">
        <v>5.0000011920928955E-2</v>
      </c>
      <c r="M1163" s="870">
        <v>0</v>
      </c>
      <c r="N1163" s="870">
        <v>0</v>
      </c>
      <c r="O1163" s="870">
        <v>5.0000011920928955E-2</v>
      </c>
      <c r="P1163" s="870">
        <v>1.8500004410743714E-2</v>
      </c>
      <c r="Q1163" s="870">
        <v>0</v>
      </c>
      <c r="R1163" s="870">
        <v>0</v>
      </c>
      <c r="S1163" s="870">
        <v>0</v>
      </c>
      <c r="T1163" s="870">
        <v>0</v>
      </c>
      <c r="U1163" s="870">
        <v>0</v>
      </c>
      <c r="V1163" s="870">
        <v>0</v>
      </c>
      <c r="W1163" s="870">
        <v>0</v>
      </c>
      <c r="X1163" s="870">
        <v>1.8500004410743714E-2</v>
      </c>
      <c r="Y1163" s="870">
        <v>0.37</v>
      </c>
      <c r="Z1163" s="870">
        <v>1.8500004410743714E-2</v>
      </c>
      <c r="AA1163" s="870">
        <v>0</v>
      </c>
      <c r="AB1163" s="870">
        <v>1.8500004410743714E-2</v>
      </c>
      <c r="AC1163" s="870">
        <v>0</v>
      </c>
      <c r="AD1163" s="870">
        <v>0</v>
      </c>
      <c r="AE1163" s="870">
        <v>0</v>
      </c>
    </row>
    <row r="1164" spans="1:31">
      <c r="A1164" s="870" t="s">
        <v>1852</v>
      </c>
      <c r="B1164" s="870">
        <v>14</v>
      </c>
      <c r="C1164" s="870">
        <v>1493</v>
      </c>
      <c r="D1164" s="870">
        <v>149310</v>
      </c>
      <c r="E1164" s="870">
        <v>1493109002</v>
      </c>
      <c r="F1164" s="870" t="s">
        <v>856</v>
      </c>
      <c r="G1164" s="870">
        <v>-24767963</v>
      </c>
      <c r="H1164" s="870">
        <v>0</v>
      </c>
      <c r="I1164" s="870">
        <v>-24767963.48</v>
      </c>
      <c r="J1164" s="870">
        <v>-0.48000000044703484</v>
      </c>
      <c r="K1164" s="870">
        <v>0</v>
      </c>
      <c r="L1164" s="870">
        <v>0</v>
      </c>
      <c r="M1164" s="870">
        <v>-0.48000000044703484</v>
      </c>
      <c r="N1164" s="870">
        <v>0</v>
      </c>
      <c r="O1164" s="870">
        <v>-0.48000000044703484</v>
      </c>
      <c r="P1164" s="870">
        <v>-0.17760000016540289</v>
      </c>
      <c r="Q1164" s="870">
        <v>0</v>
      </c>
      <c r="R1164" s="870">
        <v>0</v>
      </c>
      <c r="S1164" s="870">
        <v>0</v>
      </c>
      <c r="T1164" s="870">
        <v>0</v>
      </c>
      <c r="U1164" s="870">
        <v>0</v>
      </c>
      <c r="V1164" s="870">
        <v>0</v>
      </c>
      <c r="W1164" s="870">
        <v>0</v>
      </c>
      <c r="X1164" s="870">
        <v>-0.17760000016540289</v>
      </c>
      <c r="Y1164" s="870">
        <v>0.37</v>
      </c>
      <c r="Z1164" s="870">
        <v>0</v>
      </c>
      <c r="AA1164" s="870">
        <v>-0.17760000016540289</v>
      </c>
      <c r="AB1164" s="870">
        <v>0</v>
      </c>
      <c r="AC1164" s="870">
        <v>-0.17760000016540289</v>
      </c>
      <c r="AD1164" s="870">
        <v>0</v>
      </c>
      <c r="AE1164" s="870">
        <v>0</v>
      </c>
    </row>
    <row r="1165" spans="1:31">
      <c r="A1165" s="870" t="s">
        <v>1852</v>
      </c>
      <c r="B1165" s="870">
        <v>14</v>
      </c>
      <c r="C1165" s="870">
        <v>1493</v>
      </c>
      <c r="D1165" s="870">
        <v>149315</v>
      </c>
      <c r="E1165" s="870">
        <v>1493159001</v>
      </c>
      <c r="F1165" s="870" t="s">
        <v>857</v>
      </c>
      <c r="G1165" s="870">
        <v>-6494960876</v>
      </c>
      <c r="H1165" s="870">
        <v>0</v>
      </c>
      <c r="I1165" s="870">
        <v>-6494960876.3299999</v>
      </c>
      <c r="J1165" s="870">
        <v>-0.32999992370605469</v>
      </c>
      <c r="K1165" s="870">
        <v>0</v>
      </c>
      <c r="L1165" s="870">
        <v>0</v>
      </c>
      <c r="M1165" s="870">
        <v>-0.32999992370605469</v>
      </c>
      <c r="N1165" s="870">
        <v>0</v>
      </c>
      <c r="O1165" s="870">
        <v>-0.32999992370605469</v>
      </c>
      <c r="P1165" s="870">
        <v>-0.12209997177124023</v>
      </c>
      <c r="Q1165" s="870">
        <v>0</v>
      </c>
      <c r="R1165" s="870">
        <v>0</v>
      </c>
      <c r="S1165" s="870">
        <v>0</v>
      </c>
      <c r="T1165" s="870">
        <v>0</v>
      </c>
      <c r="U1165" s="870">
        <v>0</v>
      </c>
      <c r="V1165" s="870">
        <v>0</v>
      </c>
      <c r="W1165" s="870">
        <v>0</v>
      </c>
      <c r="X1165" s="870">
        <v>-0.12209997177124023</v>
      </c>
      <c r="Y1165" s="870">
        <v>0.37</v>
      </c>
      <c r="Z1165" s="870">
        <v>0</v>
      </c>
      <c r="AA1165" s="870">
        <v>-0.12209997177124023</v>
      </c>
      <c r="AB1165" s="870">
        <v>0</v>
      </c>
      <c r="AC1165" s="870">
        <v>-0.12209997177124023</v>
      </c>
      <c r="AD1165" s="870">
        <v>0</v>
      </c>
      <c r="AE1165" s="870">
        <v>0</v>
      </c>
    </row>
    <row r="1166" spans="1:31">
      <c r="A1166" s="870" t="s">
        <v>1852</v>
      </c>
      <c r="B1166" s="870">
        <v>14</v>
      </c>
      <c r="C1166" s="870">
        <v>1493</v>
      </c>
      <c r="D1166" s="870">
        <v>149315</v>
      </c>
      <c r="E1166" s="870">
        <v>1493159002</v>
      </c>
      <c r="F1166" s="870" t="s">
        <v>858</v>
      </c>
      <c r="G1166" s="870">
        <v>-250135088</v>
      </c>
      <c r="H1166" s="870">
        <v>0</v>
      </c>
      <c r="I1166" s="870">
        <v>-250135087.78</v>
      </c>
      <c r="J1166" s="870">
        <v>0.2199999988079071</v>
      </c>
      <c r="K1166" s="870">
        <v>0</v>
      </c>
      <c r="L1166" s="870">
        <v>0.2199999988079071</v>
      </c>
      <c r="M1166" s="870">
        <v>0</v>
      </c>
      <c r="N1166" s="870">
        <v>0</v>
      </c>
      <c r="O1166" s="870">
        <v>0.2199999988079071</v>
      </c>
      <c r="P1166" s="870">
        <v>8.1399999558925629E-2</v>
      </c>
      <c r="Q1166" s="870">
        <v>0</v>
      </c>
      <c r="R1166" s="870">
        <v>0</v>
      </c>
      <c r="S1166" s="870">
        <v>0</v>
      </c>
      <c r="T1166" s="870">
        <v>0</v>
      </c>
      <c r="U1166" s="870">
        <v>0</v>
      </c>
      <c r="V1166" s="870">
        <v>0</v>
      </c>
      <c r="W1166" s="870">
        <v>0</v>
      </c>
      <c r="X1166" s="870">
        <v>8.1399999558925629E-2</v>
      </c>
      <c r="Y1166" s="870">
        <v>0.37</v>
      </c>
      <c r="Z1166" s="870">
        <v>8.1399999558925629E-2</v>
      </c>
      <c r="AA1166" s="870">
        <v>0</v>
      </c>
      <c r="AB1166" s="870">
        <v>8.1399999558925629E-2</v>
      </c>
      <c r="AC1166" s="870">
        <v>0</v>
      </c>
      <c r="AD1166" s="870">
        <v>0</v>
      </c>
      <c r="AE1166" s="870">
        <v>0</v>
      </c>
    </row>
    <row r="1167" spans="1:31">
      <c r="A1167" s="870" t="s">
        <v>1852</v>
      </c>
      <c r="B1167" s="870">
        <v>14</v>
      </c>
      <c r="C1167" s="870">
        <v>1493</v>
      </c>
      <c r="D1167" s="870">
        <v>149320</v>
      </c>
      <c r="E1167" s="870">
        <v>1493209001</v>
      </c>
      <c r="F1167" s="870" t="s">
        <v>859</v>
      </c>
      <c r="G1167" s="870">
        <v>-12343764957</v>
      </c>
      <c r="H1167" s="870">
        <v>0</v>
      </c>
      <c r="I1167" s="870">
        <v>-12343764957.110001</v>
      </c>
      <c r="J1167" s="870">
        <v>-0.1100006103515625</v>
      </c>
      <c r="K1167" s="870">
        <v>0</v>
      </c>
      <c r="L1167" s="870">
        <v>0</v>
      </c>
      <c r="M1167" s="870">
        <v>-0.1100006103515625</v>
      </c>
      <c r="N1167" s="870">
        <v>0</v>
      </c>
      <c r="O1167" s="870">
        <v>-0.1100006103515625</v>
      </c>
      <c r="P1167" s="870">
        <v>-4.0700225830078124E-2</v>
      </c>
      <c r="Q1167" s="870">
        <v>0</v>
      </c>
      <c r="R1167" s="870">
        <v>0</v>
      </c>
      <c r="S1167" s="870">
        <v>0</v>
      </c>
      <c r="T1167" s="870">
        <v>0</v>
      </c>
      <c r="U1167" s="870">
        <v>0</v>
      </c>
      <c r="V1167" s="870">
        <v>0</v>
      </c>
      <c r="W1167" s="870">
        <v>0</v>
      </c>
      <c r="X1167" s="870">
        <v>-4.0700225830078124E-2</v>
      </c>
      <c r="Y1167" s="870">
        <v>0.37</v>
      </c>
      <c r="Z1167" s="870">
        <v>0</v>
      </c>
      <c r="AA1167" s="870">
        <v>-4.0700225830078124E-2</v>
      </c>
      <c r="AB1167" s="870">
        <v>0</v>
      </c>
      <c r="AC1167" s="870">
        <v>-4.0700225830078124E-2</v>
      </c>
      <c r="AD1167" s="870">
        <v>0</v>
      </c>
      <c r="AE1167" s="870">
        <v>0</v>
      </c>
    </row>
    <row r="1168" spans="1:31">
      <c r="A1168" s="870" t="s">
        <v>1852</v>
      </c>
      <c r="B1168" s="870">
        <v>14</v>
      </c>
      <c r="C1168" s="870">
        <v>1493</v>
      </c>
      <c r="D1168" s="870">
        <v>149320</v>
      </c>
      <c r="E1168" s="870">
        <v>1493209002</v>
      </c>
      <c r="F1168" s="870" t="s">
        <v>860</v>
      </c>
      <c r="G1168" s="870">
        <v>-515087966</v>
      </c>
      <c r="H1168" s="870">
        <v>0</v>
      </c>
      <c r="I1168" s="870">
        <v>-515087965.87</v>
      </c>
      <c r="J1168" s="870">
        <v>0.12999999523162842</v>
      </c>
      <c r="K1168" s="870">
        <v>0</v>
      </c>
      <c r="L1168" s="870">
        <v>0.12999999523162842</v>
      </c>
      <c r="M1168" s="870">
        <v>0</v>
      </c>
      <c r="N1168" s="870">
        <v>0</v>
      </c>
      <c r="O1168" s="870">
        <v>0.12999999523162842</v>
      </c>
      <c r="P1168" s="870">
        <v>4.8099998235702511E-2</v>
      </c>
      <c r="Q1168" s="870">
        <v>0</v>
      </c>
      <c r="R1168" s="870">
        <v>0</v>
      </c>
      <c r="S1168" s="870">
        <v>0</v>
      </c>
      <c r="T1168" s="870">
        <v>0</v>
      </c>
      <c r="U1168" s="870">
        <v>0</v>
      </c>
      <c r="V1168" s="870">
        <v>0</v>
      </c>
      <c r="W1168" s="870">
        <v>0</v>
      </c>
      <c r="X1168" s="870">
        <v>4.8099998235702511E-2</v>
      </c>
      <c r="Y1168" s="870">
        <v>0.37</v>
      </c>
      <c r="Z1168" s="870">
        <v>4.8099998235702511E-2</v>
      </c>
      <c r="AA1168" s="870">
        <v>0</v>
      </c>
      <c r="AB1168" s="870">
        <v>4.8099998235702511E-2</v>
      </c>
      <c r="AC1168" s="870">
        <v>0</v>
      </c>
      <c r="AD1168" s="870">
        <v>0</v>
      </c>
      <c r="AE1168" s="870">
        <v>0</v>
      </c>
    </row>
    <row r="1169" spans="1:31">
      <c r="A1169" s="870" t="s">
        <v>1852</v>
      </c>
      <c r="B1169" s="870">
        <v>14</v>
      </c>
      <c r="C1169" s="870">
        <v>1493</v>
      </c>
      <c r="D1169" s="870">
        <v>149325</v>
      </c>
      <c r="E1169" s="870">
        <v>1493259001</v>
      </c>
      <c r="F1169" s="870" t="s">
        <v>861</v>
      </c>
      <c r="G1169" s="870">
        <v>-47732944593</v>
      </c>
      <c r="H1169" s="870">
        <v>0</v>
      </c>
      <c r="I1169" s="870">
        <v>-47732944593.379997</v>
      </c>
      <c r="J1169" s="870">
        <v>-0.37999725341796875</v>
      </c>
      <c r="K1169" s="870">
        <v>0</v>
      </c>
      <c r="L1169" s="870">
        <v>0</v>
      </c>
      <c r="M1169" s="870">
        <v>-0.37999725341796875</v>
      </c>
      <c r="N1169" s="870">
        <v>0</v>
      </c>
      <c r="O1169" s="870">
        <v>-0.37999725341796875</v>
      </c>
      <c r="P1169" s="870">
        <v>-0.14059898376464844</v>
      </c>
      <c r="Q1169" s="870">
        <v>0</v>
      </c>
      <c r="R1169" s="870">
        <v>0</v>
      </c>
      <c r="S1169" s="870">
        <v>0</v>
      </c>
      <c r="T1169" s="870">
        <v>0</v>
      </c>
      <c r="U1169" s="870">
        <v>0</v>
      </c>
      <c r="V1169" s="870">
        <v>0</v>
      </c>
      <c r="W1169" s="870">
        <v>0</v>
      </c>
      <c r="X1169" s="870">
        <v>-0.14059898376464844</v>
      </c>
      <c r="Y1169" s="870">
        <v>0.37</v>
      </c>
      <c r="Z1169" s="870">
        <v>0</v>
      </c>
      <c r="AA1169" s="870">
        <v>-0.14059898376464844</v>
      </c>
      <c r="AB1169" s="870">
        <v>0</v>
      </c>
      <c r="AC1169" s="870">
        <v>-0.14059898376464844</v>
      </c>
      <c r="AD1169" s="870">
        <v>0</v>
      </c>
      <c r="AE1169" s="870">
        <v>0</v>
      </c>
    </row>
    <row r="1170" spans="1:31">
      <c r="A1170" s="870" t="s">
        <v>1852</v>
      </c>
      <c r="B1170" s="870">
        <v>14</v>
      </c>
      <c r="C1170" s="870">
        <v>1493</v>
      </c>
      <c r="D1170" s="870">
        <v>149325</v>
      </c>
      <c r="E1170" s="870">
        <v>1493259002</v>
      </c>
      <c r="F1170" s="870" t="s">
        <v>862</v>
      </c>
      <c r="G1170" s="870">
        <v>-15858568587</v>
      </c>
      <c r="H1170" s="870">
        <v>0</v>
      </c>
      <c r="I1170" s="870">
        <v>-15858568586.75</v>
      </c>
      <c r="J1170" s="870">
        <v>0.25</v>
      </c>
      <c r="K1170" s="870">
        <v>0</v>
      </c>
      <c r="L1170" s="870">
        <v>0.25</v>
      </c>
      <c r="M1170" s="870">
        <v>0</v>
      </c>
      <c r="N1170" s="870">
        <v>0</v>
      </c>
      <c r="O1170" s="870">
        <v>0.25</v>
      </c>
      <c r="P1170" s="870">
        <v>9.2499999999999999E-2</v>
      </c>
      <c r="Q1170" s="870">
        <v>0</v>
      </c>
      <c r="R1170" s="870">
        <v>0</v>
      </c>
      <c r="S1170" s="870">
        <v>0</v>
      </c>
      <c r="T1170" s="870">
        <v>0</v>
      </c>
      <c r="U1170" s="870">
        <v>0</v>
      </c>
      <c r="V1170" s="870">
        <v>0</v>
      </c>
      <c r="W1170" s="870">
        <v>0</v>
      </c>
      <c r="X1170" s="870">
        <v>9.2499999999999999E-2</v>
      </c>
      <c r="Y1170" s="870">
        <v>0.37</v>
      </c>
      <c r="Z1170" s="870">
        <v>9.2499999999999999E-2</v>
      </c>
      <c r="AA1170" s="870">
        <v>0</v>
      </c>
      <c r="AB1170" s="870">
        <v>9.2499999999999999E-2</v>
      </c>
      <c r="AC1170" s="870">
        <v>0</v>
      </c>
      <c r="AD1170" s="870">
        <v>0</v>
      </c>
      <c r="AE1170" s="870">
        <v>0</v>
      </c>
    </row>
    <row r="1171" spans="1:31">
      <c r="A1171" s="870" t="s">
        <v>1852</v>
      </c>
      <c r="B1171" s="870">
        <v>14</v>
      </c>
      <c r="C1171" s="870">
        <v>1495</v>
      </c>
      <c r="D1171" s="870">
        <v>149505</v>
      </c>
      <c r="E1171" s="870">
        <v>1495051888</v>
      </c>
      <c r="F1171" s="870" t="s">
        <v>863</v>
      </c>
      <c r="G1171" s="870">
        <v>-1825862811</v>
      </c>
      <c r="H1171" s="870">
        <v>0</v>
      </c>
      <c r="I1171" s="870">
        <v>-1825862810.8800001</v>
      </c>
      <c r="J1171" s="870">
        <v>0.11999988555908203</v>
      </c>
      <c r="K1171" s="870">
        <v>0</v>
      </c>
      <c r="L1171" s="870">
        <v>0.11999988555908203</v>
      </c>
      <c r="M1171" s="870">
        <v>0</v>
      </c>
      <c r="N1171" s="870">
        <v>0</v>
      </c>
      <c r="O1171" s="870">
        <v>0.11999988555908203</v>
      </c>
      <c r="P1171" s="870">
        <v>4.4399957656860348E-2</v>
      </c>
      <c r="Q1171" s="870">
        <v>0</v>
      </c>
      <c r="R1171" s="870">
        <v>0</v>
      </c>
      <c r="S1171" s="870">
        <v>0</v>
      </c>
      <c r="T1171" s="870">
        <v>0</v>
      </c>
      <c r="U1171" s="870">
        <v>0</v>
      </c>
      <c r="V1171" s="870">
        <v>0</v>
      </c>
      <c r="W1171" s="870">
        <v>0</v>
      </c>
      <c r="X1171" s="870">
        <v>4.4399957656860348E-2</v>
      </c>
      <c r="Y1171" s="870">
        <v>0.36999999999999994</v>
      </c>
      <c r="Z1171" s="870">
        <v>4.4399957656860348E-2</v>
      </c>
      <c r="AA1171" s="870">
        <v>0</v>
      </c>
      <c r="AB1171" s="870">
        <v>4.4399957656860348E-2</v>
      </c>
      <c r="AC1171" s="870">
        <v>0</v>
      </c>
      <c r="AD1171" s="870">
        <v>0</v>
      </c>
      <c r="AE1171" s="870">
        <v>0</v>
      </c>
    </row>
    <row r="1172" spans="1:31">
      <c r="A1172" s="870" t="s">
        <v>1852</v>
      </c>
      <c r="B1172" s="870">
        <v>14</v>
      </c>
      <c r="C1172" s="870">
        <v>1495</v>
      </c>
      <c r="D1172" s="870">
        <v>149505</v>
      </c>
      <c r="E1172" s="870">
        <v>1495051889</v>
      </c>
      <c r="F1172" s="870" t="s">
        <v>864</v>
      </c>
      <c r="G1172" s="870">
        <v>-5345864706</v>
      </c>
      <c r="H1172" s="870">
        <v>0</v>
      </c>
      <c r="I1172" s="870">
        <v>-5345864706.0799999</v>
      </c>
      <c r="J1172" s="870">
        <v>-7.9999923706054688E-2</v>
      </c>
      <c r="K1172" s="870">
        <v>0</v>
      </c>
      <c r="L1172" s="870">
        <v>0</v>
      </c>
      <c r="M1172" s="870">
        <v>-7.9999923706054688E-2</v>
      </c>
      <c r="N1172" s="870">
        <v>0</v>
      </c>
      <c r="O1172" s="870">
        <v>-7.9999923706054688E-2</v>
      </c>
      <c r="P1172" s="870">
        <v>-2.9599971771240234E-2</v>
      </c>
      <c r="Q1172" s="870">
        <v>0</v>
      </c>
      <c r="R1172" s="870">
        <v>0</v>
      </c>
      <c r="S1172" s="870">
        <v>0</v>
      </c>
      <c r="T1172" s="870">
        <v>0</v>
      </c>
      <c r="U1172" s="870">
        <v>0</v>
      </c>
      <c r="V1172" s="870">
        <v>0</v>
      </c>
      <c r="W1172" s="870">
        <v>0</v>
      </c>
      <c r="X1172" s="870">
        <v>-2.9599971771240234E-2</v>
      </c>
      <c r="Y1172" s="870">
        <v>0.37</v>
      </c>
      <c r="Z1172" s="870">
        <v>0</v>
      </c>
      <c r="AA1172" s="870">
        <v>-2.9599971771240234E-2</v>
      </c>
      <c r="AB1172" s="870">
        <v>0</v>
      </c>
      <c r="AC1172" s="870">
        <v>-2.9599971771240234E-2</v>
      </c>
      <c r="AD1172" s="870">
        <v>0</v>
      </c>
      <c r="AE1172" s="870">
        <v>0</v>
      </c>
    </row>
    <row r="1173" spans="1:31">
      <c r="A1173" s="870" t="s">
        <v>1852</v>
      </c>
      <c r="B1173" s="870">
        <v>14</v>
      </c>
      <c r="C1173" s="870">
        <v>1495</v>
      </c>
      <c r="D1173" s="870">
        <v>149505</v>
      </c>
      <c r="E1173" s="870">
        <v>1495059001</v>
      </c>
      <c r="F1173" s="870" t="s">
        <v>865</v>
      </c>
      <c r="G1173" s="870">
        <v>-177978802290</v>
      </c>
      <c r="H1173" s="870">
        <v>0</v>
      </c>
      <c r="I1173" s="870">
        <v>-177978802289.51999</v>
      </c>
      <c r="J1173" s="870">
        <v>0.480010986328125</v>
      </c>
      <c r="K1173" s="870">
        <v>0</v>
      </c>
      <c r="L1173" s="870">
        <v>0.480010986328125</v>
      </c>
      <c r="M1173" s="870">
        <v>0</v>
      </c>
      <c r="N1173" s="870">
        <v>0</v>
      </c>
      <c r="O1173" s="870">
        <v>0.480010986328125</v>
      </c>
      <c r="P1173" s="870">
        <v>0.17760406494140624</v>
      </c>
      <c r="Q1173" s="870">
        <v>0</v>
      </c>
      <c r="R1173" s="870">
        <v>0</v>
      </c>
      <c r="S1173" s="870">
        <v>0</v>
      </c>
      <c r="T1173" s="870">
        <v>0</v>
      </c>
      <c r="U1173" s="870">
        <v>0</v>
      </c>
      <c r="V1173" s="870">
        <v>0</v>
      </c>
      <c r="W1173" s="870">
        <v>0</v>
      </c>
      <c r="X1173" s="870">
        <v>0.17760406494140624</v>
      </c>
      <c r="Y1173" s="870">
        <v>0.37</v>
      </c>
      <c r="Z1173" s="870">
        <v>0.17760406494140624</v>
      </c>
      <c r="AA1173" s="870">
        <v>0</v>
      </c>
      <c r="AB1173" s="870">
        <v>0.17760406494140624</v>
      </c>
      <c r="AC1173" s="870">
        <v>0</v>
      </c>
      <c r="AD1173" s="870">
        <v>0</v>
      </c>
      <c r="AE1173" s="870">
        <v>0</v>
      </c>
    </row>
    <row r="1174" spans="1:31">
      <c r="A1174" s="870" t="s">
        <v>1852</v>
      </c>
      <c r="B1174" s="870">
        <v>14</v>
      </c>
      <c r="C1174" s="870">
        <v>1495</v>
      </c>
      <c r="D1174" s="870">
        <v>149505</v>
      </c>
      <c r="E1174" s="870">
        <v>1495059002</v>
      </c>
      <c r="F1174" s="870" t="s">
        <v>866</v>
      </c>
      <c r="G1174" s="870">
        <v>-332081533228</v>
      </c>
      <c r="H1174" s="870">
        <v>0</v>
      </c>
      <c r="I1174" s="870">
        <v>-332081533227.58002</v>
      </c>
      <c r="J1174" s="870">
        <v>0.41998291015625</v>
      </c>
      <c r="K1174" s="870">
        <v>0</v>
      </c>
      <c r="L1174" s="870">
        <v>0.41998291015625</v>
      </c>
      <c r="M1174" s="870">
        <v>0</v>
      </c>
      <c r="N1174" s="870">
        <v>0</v>
      </c>
      <c r="O1174" s="870">
        <v>0.41998291015625</v>
      </c>
      <c r="P1174" s="870">
        <v>0.15539367675781249</v>
      </c>
      <c r="Q1174" s="870">
        <v>0</v>
      </c>
      <c r="R1174" s="870">
        <v>0</v>
      </c>
      <c r="S1174" s="870">
        <v>0</v>
      </c>
      <c r="T1174" s="870">
        <v>0</v>
      </c>
      <c r="U1174" s="870">
        <v>0</v>
      </c>
      <c r="V1174" s="870">
        <v>0</v>
      </c>
      <c r="W1174" s="870">
        <v>0</v>
      </c>
      <c r="X1174" s="870">
        <v>0.15539367675781249</v>
      </c>
      <c r="Y1174" s="870">
        <v>0.37</v>
      </c>
      <c r="Z1174" s="870">
        <v>0.15539367675781249</v>
      </c>
      <c r="AA1174" s="870">
        <v>0</v>
      </c>
      <c r="AB1174" s="870">
        <v>0.15539367675781249</v>
      </c>
      <c r="AC1174" s="870">
        <v>0</v>
      </c>
      <c r="AD1174" s="870">
        <v>0</v>
      </c>
      <c r="AE1174" s="870">
        <v>0</v>
      </c>
    </row>
    <row r="1175" spans="1:31">
      <c r="A1175" s="870" t="s">
        <v>1891</v>
      </c>
      <c r="B1175" s="870">
        <v>14</v>
      </c>
      <c r="C1175" s="870">
        <v>1495</v>
      </c>
      <c r="D1175" s="870">
        <v>149505</v>
      </c>
      <c r="E1175" s="870">
        <v>1495059004</v>
      </c>
      <c r="F1175" s="870" t="s">
        <v>867</v>
      </c>
      <c r="G1175" s="870">
        <v>-695572664</v>
      </c>
      <c r="H1175" s="870">
        <v>0</v>
      </c>
      <c r="I1175" s="870">
        <v>-695572663.78999996</v>
      </c>
      <c r="J1175" s="870">
        <v>0.21000003814697266</v>
      </c>
      <c r="K1175" s="870">
        <v>0</v>
      </c>
      <c r="L1175" s="870">
        <v>0.21000003814697266</v>
      </c>
      <c r="M1175" s="870">
        <v>0</v>
      </c>
      <c r="N1175" s="870">
        <v>0</v>
      </c>
      <c r="O1175" s="870">
        <v>0.21000003814697266</v>
      </c>
      <c r="P1175" s="870">
        <v>7.7700014114379878E-2</v>
      </c>
      <c r="Q1175" s="870">
        <v>0</v>
      </c>
      <c r="R1175" s="870">
        <v>0</v>
      </c>
      <c r="S1175" s="870">
        <v>0</v>
      </c>
      <c r="T1175" s="870">
        <v>0</v>
      </c>
      <c r="U1175" s="870">
        <v>0</v>
      </c>
      <c r="V1175" s="870">
        <v>0</v>
      </c>
      <c r="W1175" s="870">
        <v>0</v>
      </c>
      <c r="X1175" s="870">
        <v>7.7700014114379878E-2</v>
      </c>
      <c r="Y1175" s="870">
        <v>0.37</v>
      </c>
      <c r="Z1175" s="870">
        <v>7.7700014114379878E-2</v>
      </c>
      <c r="AA1175" s="870">
        <v>0</v>
      </c>
      <c r="AB1175" s="870">
        <v>7.7700014114379878E-2</v>
      </c>
      <c r="AC1175" s="870">
        <v>0</v>
      </c>
      <c r="AD1175" s="870">
        <v>0</v>
      </c>
      <c r="AE1175" s="870">
        <v>0</v>
      </c>
    </row>
    <row r="1176" spans="1:31">
      <c r="A1176" s="870" t="s">
        <v>1852</v>
      </c>
      <c r="B1176" s="870">
        <v>14</v>
      </c>
      <c r="C1176" s="870">
        <v>1495</v>
      </c>
      <c r="D1176" s="870">
        <v>149505</v>
      </c>
      <c r="E1176" s="870">
        <v>1495059101</v>
      </c>
      <c r="F1176" s="870" t="s">
        <v>4725</v>
      </c>
      <c r="G1176" s="870">
        <v>0</v>
      </c>
      <c r="H1176" s="870">
        <v>0</v>
      </c>
      <c r="I1176" s="870">
        <v>0</v>
      </c>
      <c r="J1176" s="870">
        <v>0</v>
      </c>
      <c r="K1176" s="870">
        <v>0</v>
      </c>
      <c r="L1176" s="870">
        <v>0</v>
      </c>
      <c r="M1176" s="870">
        <v>0</v>
      </c>
      <c r="N1176" s="870">
        <v>0</v>
      </c>
      <c r="O1176" s="870">
        <v>0</v>
      </c>
      <c r="P1176" s="870">
        <v>0</v>
      </c>
      <c r="Q1176" s="870">
        <v>0</v>
      </c>
      <c r="R1176" s="870">
        <v>0</v>
      </c>
      <c r="S1176" s="870">
        <v>0</v>
      </c>
      <c r="T1176" s="870">
        <v>0</v>
      </c>
      <c r="U1176" s="870">
        <v>0</v>
      </c>
      <c r="V1176" s="870">
        <v>0</v>
      </c>
      <c r="W1176" s="870">
        <v>0</v>
      </c>
      <c r="X1176" s="870">
        <v>0</v>
      </c>
      <c r="Y1176" s="870">
        <v>0</v>
      </c>
      <c r="Z1176" s="870">
        <v>0</v>
      </c>
      <c r="AA1176" s="870">
        <v>0</v>
      </c>
      <c r="AB1176" s="870">
        <v>0</v>
      </c>
      <c r="AC1176" s="870">
        <v>0</v>
      </c>
      <c r="AD1176" s="870">
        <v>0</v>
      </c>
      <c r="AE1176" s="870">
        <v>0</v>
      </c>
    </row>
    <row r="1177" spans="1:31">
      <c r="A1177" s="870" t="s">
        <v>1852</v>
      </c>
      <c r="B1177" s="870">
        <v>14</v>
      </c>
      <c r="C1177" s="870">
        <v>1495</v>
      </c>
      <c r="D1177" s="870">
        <v>149505</v>
      </c>
      <c r="E1177" s="870">
        <v>1495059599</v>
      </c>
      <c r="F1177" s="870" t="s">
        <v>4726</v>
      </c>
      <c r="G1177" s="870">
        <v>0</v>
      </c>
      <c r="H1177" s="870">
        <v>0</v>
      </c>
      <c r="I1177" s="870">
        <v>0</v>
      </c>
      <c r="J1177" s="870">
        <v>0</v>
      </c>
      <c r="K1177" s="870">
        <v>0</v>
      </c>
      <c r="L1177" s="870">
        <v>0</v>
      </c>
      <c r="M1177" s="870">
        <v>0</v>
      </c>
      <c r="N1177" s="870">
        <v>0</v>
      </c>
      <c r="O1177" s="870">
        <v>0</v>
      </c>
      <c r="P1177" s="870">
        <v>0</v>
      </c>
      <c r="Q1177" s="870">
        <v>0</v>
      </c>
      <c r="R1177" s="870">
        <v>0</v>
      </c>
      <c r="S1177" s="870">
        <v>0</v>
      </c>
      <c r="T1177" s="870">
        <v>0</v>
      </c>
      <c r="U1177" s="870">
        <v>0</v>
      </c>
      <c r="V1177" s="870">
        <v>0</v>
      </c>
      <c r="W1177" s="870">
        <v>0</v>
      </c>
      <c r="X1177" s="870">
        <v>0</v>
      </c>
      <c r="Y1177" s="870">
        <v>0</v>
      </c>
      <c r="Z1177" s="870">
        <v>0</v>
      </c>
      <c r="AA1177" s="870">
        <v>0</v>
      </c>
      <c r="AB1177" s="870">
        <v>0</v>
      </c>
      <c r="AC1177" s="870">
        <v>0</v>
      </c>
      <c r="AD1177" s="870">
        <v>0</v>
      </c>
      <c r="AE1177" s="870">
        <v>0</v>
      </c>
    </row>
    <row r="1178" spans="1:31">
      <c r="A1178" s="870" t="s">
        <v>1852</v>
      </c>
      <c r="B1178" s="870">
        <v>14</v>
      </c>
      <c r="C1178" s="870">
        <v>1495</v>
      </c>
      <c r="D1178" s="870">
        <v>149505</v>
      </c>
      <c r="E1178" s="870">
        <v>1495059690</v>
      </c>
      <c r="F1178" s="870" t="s">
        <v>4727</v>
      </c>
      <c r="G1178" s="870">
        <v>0</v>
      </c>
      <c r="H1178" s="870">
        <v>0</v>
      </c>
      <c r="I1178" s="870">
        <v>0</v>
      </c>
      <c r="J1178" s="870">
        <v>0</v>
      </c>
      <c r="K1178" s="870">
        <v>0</v>
      </c>
      <c r="L1178" s="870">
        <v>0</v>
      </c>
      <c r="M1178" s="870">
        <v>0</v>
      </c>
      <c r="N1178" s="870">
        <v>0</v>
      </c>
      <c r="O1178" s="870">
        <v>0</v>
      </c>
      <c r="P1178" s="870">
        <v>0</v>
      </c>
      <c r="Q1178" s="870">
        <v>0</v>
      </c>
      <c r="R1178" s="870">
        <v>0</v>
      </c>
      <c r="S1178" s="870">
        <v>0</v>
      </c>
      <c r="T1178" s="870">
        <v>0</v>
      </c>
      <c r="U1178" s="870">
        <v>0</v>
      </c>
      <c r="V1178" s="870">
        <v>0</v>
      </c>
      <c r="W1178" s="870">
        <v>0</v>
      </c>
      <c r="X1178" s="870">
        <v>0</v>
      </c>
      <c r="Y1178" s="870">
        <v>0</v>
      </c>
      <c r="Z1178" s="870">
        <v>0</v>
      </c>
      <c r="AA1178" s="870">
        <v>0</v>
      </c>
      <c r="AB1178" s="870">
        <v>0</v>
      </c>
      <c r="AC1178" s="870">
        <v>0</v>
      </c>
      <c r="AD1178" s="870">
        <v>0</v>
      </c>
      <c r="AE1178" s="870">
        <v>0</v>
      </c>
    </row>
    <row r="1179" spans="1:31">
      <c r="A1179" s="870" t="s">
        <v>1852</v>
      </c>
      <c r="B1179" s="870">
        <v>14</v>
      </c>
      <c r="C1179" s="870">
        <v>1495</v>
      </c>
      <c r="D1179" s="870">
        <v>149505</v>
      </c>
      <c r="E1179" s="870">
        <v>1495059701</v>
      </c>
      <c r="F1179" s="870" t="s">
        <v>4728</v>
      </c>
      <c r="G1179" s="870">
        <v>0</v>
      </c>
      <c r="H1179" s="870">
        <v>0</v>
      </c>
      <c r="I1179" s="870">
        <v>0</v>
      </c>
      <c r="J1179" s="870">
        <v>0</v>
      </c>
      <c r="K1179" s="870">
        <v>0</v>
      </c>
      <c r="L1179" s="870">
        <v>0</v>
      </c>
      <c r="M1179" s="870">
        <v>0</v>
      </c>
      <c r="N1179" s="870">
        <v>0</v>
      </c>
      <c r="O1179" s="870">
        <v>0</v>
      </c>
      <c r="P1179" s="870">
        <v>0</v>
      </c>
      <c r="Q1179" s="870">
        <v>0</v>
      </c>
      <c r="R1179" s="870">
        <v>0</v>
      </c>
      <c r="S1179" s="870">
        <v>0</v>
      </c>
      <c r="T1179" s="870">
        <v>0</v>
      </c>
      <c r="U1179" s="870">
        <v>0</v>
      </c>
      <c r="V1179" s="870">
        <v>0</v>
      </c>
      <c r="W1179" s="870">
        <v>0</v>
      </c>
      <c r="X1179" s="870">
        <v>0</v>
      </c>
      <c r="Y1179" s="870">
        <v>0</v>
      </c>
      <c r="Z1179" s="870">
        <v>0</v>
      </c>
      <c r="AA1179" s="870">
        <v>0</v>
      </c>
      <c r="AB1179" s="870">
        <v>0</v>
      </c>
      <c r="AC1179" s="870">
        <v>0</v>
      </c>
      <c r="AD1179" s="870">
        <v>0</v>
      </c>
      <c r="AE1179" s="870">
        <v>0</v>
      </c>
    </row>
    <row r="1180" spans="1:31">
      <c r="A1180" s="870" t="s">
        <v>1891</v>
      </c>
      <c r="B1180" s="870">
        <v>14</v>
      </c>
      <c r="C1180" s="870">
        <v>1495</v>
      </c>
      <c r="D1180" s="870">
        <v>149505</v>
      </c>
      <c r="E1180" s="870">
        <v>1495059702</v>
      </c>
      <c r="F1180" s="870" t="s">
        <v>868</v>
      </c>
      <c r="G1180" s="870">
        <v>-98225275185</v>
      </c>
      <c r="H1180" s="870">
        <v>0</v>
      </c>
      <c r="I1180" s="870">
        <v>-79825843604.729996</v>
      </c>
      <c r="J1180" s="870">
        <v>18399431580.270004</v>
      </c>
      <c r="K1180" s="870">
        <v>0</v>
      </c>
      <c r="L1180" s="870">
        <v>18399431580.270004</v>
      </c>
      <c r="M1180" s="870">
        <v>0</v>
      </c>
      <c r="N1180" s="870">
        <v>0</v>
      </c>
      <c r="O1180" s="870">
        <v>18399431580.270004</v>
      </c>
      <c r="P1180" s="870">
        <v>6807789684.6999016</v>
      </c>
      <c r="Q1180" s="870">
        <v>0</v>
      </c>
      <c r="R1180" s="870">
        <v>0</v>
      </c>
      <c r="S1180" s="870">
        <v>0</v>
      </c>
      <c r="T1180" s="870">
        <v>0</v>
      </c>
      <c r="U1180" s="870">
        <v>0</v>
      </c>
      <c r="V1180" s="870">
        <v>0</v>
      </c>
      <c r="W1180" s="870">
        <v>0</v>
      </c>
      <c r="X1180" s="870">
        <v>6807789684.6999016</v>
      </c>
      <c r="Y1180" s="870">
        <v>0.37</v>
      </c>
      <c r="Z1180" s="870">
        <v>6807789684.6999016</v>
      </c>
      <c r="AA1180" s="870">
        <v>0</v>
      </c>
      <c r="AB1180" s="870">
        <v>6807789684.6999016</v>
      </c>
      <c r="AC1180" s="870">
        <v>0</v>
      </c>
      <c r="AD1180" s="870">
        <v>0</v>
      </c>
      <c r="AE1180" s="870">
        <v>0</v>
      </c>
    </row>
    <row r="1181" spans="1:31">
      <c r="A1181" s="870" t="s">
        <v>1891</v>
      </c>
      <c r="B1181" s="870">
        <v>14</v>
      </c>
      <c r="C1181" s="870">
        <v>1495</v>
      </c>
      <c r="D1181" s="870">
        <v>149505</v>
      </c>
      <c r="E1181" s="870">
        <v>1495059703</v>
      </c>
      <c r="F1181" s="870" t="s">
        <v>869</v>
      </c>
      <c r="G1181" s="870">
        <v>-40799241312</v>
      </c>
      <c r="H1181" s="870">
        <v>0</v>
      </c>
      <c r="I1181" s="870">
        <v>-40829251125.269997</v>
      </c>
      <c r="J1181" s="870">
        <v>-30009813.269996643</v>
      </c>
      <c r="K1181" s="870">
        <v>0</v>
      </c>
      <c r="L1181" s="870">
        <v>0</v>
      </c>
      <c r="M1181" s="870">
        <v>-30009813.269996643</v>
      </c>
      <c r="N1181" s="870">
        <v>0</v>
      </c>
      <c r="O1181" s="870">
        <v>-30009813.269996643</v>
      </c>
      <c r="P1181" s="870">
        <v>-11103630.909898758</v>
      </c>
      <c r="Q1181" s="870">
        <v>0</v>
      </c>
      <c r="R1181" s="870">
        <v>0</v>
      </c>
      <c r="S1181" s="870">
        <v>0</v>
      </c>
      <c r="T1181" s="870">
        <v>0</v>
      </c>
      <c r="U1181" s="870">
        <v>0</v>
      </c>
      <c r="V1181" s="870">
        <v>0</v>
      </c>
      <c r="W1181" s="870">
        <v>0</v>
      </c>
      <c r="X1181" s="870">
        <v>-11103630.909898758</v>
      </c>
      <c r="Y1181" s="870">
        <v>0.37</v>
      </c>
      <c r="Z1181" s="870">
        <v>0</v>
      </c>
      <c r="AA1181" s="870">
        <v>-11103630.909898758</v>
      </c>
      <c r="AB1181" s="870">
        <v>0</v>
      </c>
      <c r="AC1181" s="870">
        <v>-11103630.909898758</v>
      </c>
      <c r="AD1181" s="870">
        <v>0</v>
      </c>
      <c r="AE1181" s="870">
        <v>0</v>
      </c>
    </row>
    <row r="1182" spans="1:31">
      <c r="A1182" s="870" t="s">
        <v>1852</v>
      </c>
      <c r="B1182" s="870">
        <v>14</v>
      </c>
      <c r="C1182" s="870">
        <v>1495</v>
      </c>
      <c r="D1182" s="870">
        <v>149510</v>
      </c>
      <c r="E1182" s="870">
        <v>1495101889</v>
      </c>
      <c r="F1182" s="870" t="s">
        <v>870</v>
      </c>
      <c r="G1182" s="870">
        <v>0</v>
      </c>
      <c r="H1182" s="870">
        <v>0</v>
      </c>
      <c r="I1182" s="870">
        <v>0</v>
      </c>
      <c r="J1182" s="870">
        <v>0</v>
      </c>
      <c r="K1182" s="870">
        <v>0</v>
      </c>
      <c r="L1182" s="870">
        <v>0</v>
      </c>
      <c r="M1182" s="870">
        <v>0</v>
      </c>
      <c r="N1182" s="870">
        <v>0</v>
      </c>
      <c r="O1182" s="870">
        <v>0</v>
      </c>
      <c r="P1182" s="870">
        <v>0</v>
      </c>
      <c r="Q1182" s="870">
        <v>0</v>
      </c>
      <c r="R1182" s="870">
        <v>0</v>
      </c>
      <c r="S1182" s="870">
        <v>0</v>
      </c>
      <c r="T1182" s="870">
        <v>0</v>
      </c>
      <c r="U1182" s="870">
        <v>0</v>
      </c>
      <c r="V1182" s="870">
        <v>0</v>
      </c>
      <c r="W1182" s="870">
        <v>0</v>
      </c>
      <c r="X1182" s="870">
        <v>0</v>
      </c>
      <c r="Y1182" s="870">
        <v>0</v>
      </c>
      <c r="Z1182" s="870">
        <v>0</v>
      </c>
      <c r="AA1182" s="870">
        <v>0</v>
      </c>
      <c r="AB1182" s="870">
        <v>0</v>
      </c>
      <c r="AC1182" s="870">
        <v>0</v>
      </c>
      <c r="AD1182" s="870">
        <v>0</v>
      </c>
      <c r="AE1182" s="870">
        <v>0</v>
      </c>
    </row>
    <row r="1183" spans="1:31">
      <c r="A1183" s="870" t="s">
        <v>1852</v>
      </c>
      <c r="B1183" s="870">
        <v>14</v>
      </c>
      <c r="C1183" s="870">
        <v>1495</v>
      </c>
      <c r="D1183" s="870">
        <v>149510</v>
      </c>
      <c r="E1183" s="870">
        <v>1495109001</v>
      </c>
      <c r="F1183" s="870" t="s">
        <v>871</v>
      </c>
      <c r="G1183" s="870">
        <v>-37875665204</v>
      </c>
      <c r="H1183" s="870">
        <v>0</v>
      </c>
      <c r="I1183" s="870">
        <v>-37875665204.360001</v>
      </c>
      <c r="J1183" s="870">
        <v>-0.3600006103515625</v>
      </c>
      <c r="K1183" s="870">
        <v>0</v>
      </c>
      <c r="L1183" s="870">
        <v>0</v>
      </c>
      <c r="M1183" s="870">
        <v>-0.3600006103515625</v>
      </c>
      <c r="N1183" s="870">
        <v>0</v>
      </c>
      <c r="O1183" s="870">
        <v>-0.3600006103515625</v>
      </c>
      <c r="P1183" s="870">
        <v>-0.13320022583007812</v>
      </c>
      <c r="Q1183" s="870">
        <v>0</v>
      </c>
      <c r="R1183" s="870">
        <v>0</v>
      </c>
      <c r="S1183" s="870">
        <v>0</v>
      </c>
      <c r="T1183" s="870">
        <v>0</v>
      </c>
      <c r="U1183" s="870">
        <v>0</v>
      </c>
      <c r="V1183" s="870">
        <v>0</v>
      </c>
      <c r="W1183" s="870">
        <v>0</v>
      </c>
      <c r="X1183" s="870">
        <v>-0.13320022583007812</v>
      </c>
      <c r="Y1183" s="870">
        <v>0.37</v>
      </c>
      <c r="Z1183" s="870">
        <v>0</v>
      </c>
      <c r="AA1183" s="870">
        <v>-0.13320022583007812</v>
      </c>
      <c r="AB1183" s="870">
        <v>0</v>
      </c>
      <c r="AC1183" s="870">
        <v>-0.13320022583007812</v>
      </c>
      <c r="AD1183" s="870">
        <v>0</v>
      </c>
      <c r="AE1183" s="870">
        <v>0</v>
      </c>
    </row>
    <row r="1184" spans="1:31">
      <c r="A1184" s="870" t="s">
        <v>1852</v>
      </c>
      <c r="B1184" s="870">
        <v>14</v>
      </c>
      <c r="C1184" s="870">
        <v>1495</v>
      </c>
      <c r="D1184" s="870">
        <v>149510</v>
      </c>
      <c r="E1184" s="870">
        <v>1495109002</v>
      </c>
      <c r="F1184" s="870" t="s">
        <v>870</v>
      </c>
      <c r="G1184" s="870">
        <v>-223053346220</v>
      </c>
      <c r="H1184" s="870">
        <v>0</v>
      </c>
      <c r="I1184" s="870">
        <v>-223053346220.06</v>
      </c>
      <c r="J1184" s="870">
        <v>-5.999755859375E-2</v>
      </c>
      <c r="K1184" s="870">
        <v>0</v>
      </c>
      <c r="L1184" s="870">
        <v>0</v>
      </c>
      <c r="M1184" s="870">
        <v>-5.999755859375E-2</v>
      </c>
      <c r="N1184" s="870">
        <v>0</v>
      </c>
      <c r="O1184" s="870">
        <v>-5.999755859375E-2</v>
      </c>
      <c r="P1184" s="870">
        <v>-2.2199096679687499E-2</v>
      </c>
      <c r="Q1184" s="870">
        <v>0</v>
      </c>
      <c r="R1184" s="870">
        <v>0</v>
      </c>
      <c r="S1184" s="870">
        <v>0</v>
      </c>
      <c r="T1184" s="870">
        <v>0</v>
      </c>
      <c r="U1184" s="870">
        <v>0</v>
      </c>
      <c r="V1184" s="870">
        <v>0</v>
      </c>
      <c r="W1184" s="870">
        <v>0</v>
      </c>
      <c r="X1184" s="870">
        <v>-2.2199096679687499E-2</v>
      </c>
      <c r="Y1184" s="870">
        <v>0.37</v>
      </c>
      <c r="Z1184" s="870">
        <v>0</v>
      </c>
      <c r="AA1184" s="870">
        <v>-2.2199096679687499E-2</v>
      </c>
      <c r="AB1184" s="870">
        <v>0</v>
      </c>
      <c r="AC1184" s="870">
        <v>-2.2199096679687499E-2</v>
      </c>
      <c r="AD1184" s="870">
        <v>0</v>
      </c>
      <c r="AE1184" s="870">
        <v>0</v>
      </c>
    </row>
    <row r="1185" spans="1:31">
      <c r="A1185" s="870" t="s">
        <v>1891</v>
      </c>
      <c r="B1185" s="870">
        <v>14</v>
      </c>
      <c r="C1185" s="870">
        <v>1495</v>
      </c>
      <c r="D1185" s="870">
        <v>149510</v>
      </c>
      <c r="E1185" s="870">
        <v>1495109003</v>
      </c>
      <c r="F1185" s="870" t="s">
        <v>872</v>
      </c>
      <c r="G1185" s="870">
        <v>-185431314</v>
      </c>
      <c r="H1185" s="870">
        <v>0</v>
      </c>
      <c r="I1185" s="870">
        <v>-185431314.18000001</v>
      </c>
      <c r="J1185" s="870">
        <v>-0.18000000715255737</v>
      </c>
      <c r="K1185" s="870">
        <v>0</v>
      </c>
      <c r="L1185" s="870">
        <v>0</v>
      </c>
      <c r="M1185" s="870">
        <v>-0.18000000715255737</v>
      </c>
      <c r="N1185" s="870">
        <v>0</v>
      </c>
      <c r="O1185" s="870">
        <v>-0.18000000715255737</v>
      </c>
      <c r="P1185" s="870">
        <v>-6.6600002646446221E-2</v>
      </c>
      <c r="Q1185" s="870">
        <v>0</v>
      </c>
      <c r="R1185" s="870">
        <v>0</v>
      </c>
      <c r="S1185" s="870">
        <v>0</v>
      </c>
      <c r="T1185" s="870">
        <v>0</v>
      </c>
      <c r="U1185" s="870">
        <v>0</v>
      </c>
      <c r="V1185" s="870">
        <v>0</v>
      </c>
      <c r="W1185" s="870">
        <v>0</v>
      </c>
      <c r="X1185" s="870">
        <v>-6.6600002646446221E-2</v>
      </c>
      <c r="Y1185" s="870">
        <v>0.36999999999999994</v>
      </c>
      <c r="Z1185" s="870">
        <v>0</v>
      </c>
      <c r="AA1185" s="870">
        <v>-6.6600002646446221E-2</v>
      </c>
      <c r="AB1185" s="870">
        <v>0</v>
      </c>
      <c r="AC1185" s="870">
        <v>-6.6600002646446221E-2</v>
      </c>
      <c r="AD1185" s="870">
        <v>0</v>
      </c>
      <c r="AE1185" s="870">
        <v>0</v>
      </c>
    </row>
    <row r="1186" spans="1:31">
      <c r="A1186" s="870" t="s">
        <v>1891</v>
      </c>
      <c r="B1186" s="870">
        <v>14</v>
      </c>
      <c r="C1186" s="870">
        <v>1495</v>
      </c>
      <c r="D1186" s="870">
        <v>149510</v>
      </c>
      <c r="E1186" s="870">
        <v>1495109701</v>
      </c>
      <c r="F1186" s="870" t="s">
        <v>873</v>
      </c>
      <c r="G1186" s="870">
        <v>-26104963984</v>
      </c>
      <c r="H1186" s="870">
        <v>0</v>
      </c>
      <c r="I1186" s="870">
        <v>-16350489588.08</v>
      </c>
      <c r="J1186" s="870">
        <v>9754474395.9200001</v>
      </c>
      <c r="K1186" s="870">
        <v>0</v>
      </c>
      <c r="L1186" s="870">
        <v>9754474395.9200001</v>
      </c>
      <c r="M1186" s="870">
        <v>0</v>
      </c>
      <c r="N1186" s="870">
        <v>0</v>
      </c>
      <c r="O1186" s="870">
        <v>9754474395.9200001</v>
      </c>
      <c r="P1186" s="870">
        <v>3609155526.4903998</v>
      </c>
      <c r="Q1186" s="870">
        <v>0</v>
      </c>
      <c r="R1186" s="870">
        <v>0</v>
      </c>
      <c r="S1186" s="870">
        <v>0</v>
      </c>
      <c r="T1186" s="870">
        <v>0</v>
      </c>
      <c r="U1186" s="870">
        <v>0</v>
      </c>
      <c r="V1186" s="870">
        <v>0</v>
      </c>
      <c r="W1186" s="870">
        <v>0</v>
      </c>
      <c r="X1186" s="870">
        <v>3609155526.4903998</v>
      </c>
      <c r="Y1186" s="870">
        <v>0.37</v>
      </c>
      <c r="Z1186" s="870">
        <v>3609155526.4903998</v>
      </c>
      <c r="AA1186" s="870">
        <v>0</v>
      </c>
      <c r="AB1186" s="870">
        <v>3609155526.4903998</v>
      </c>
      <c r="AC1186" s="870">
        <v>0</v>
      </c>
      <c r="AD1186" s="870">
        <v>0</v>
      </c>
      <c r="AE1186" s="870">
        <v>0</v>
      </c>
    </row>
    <row r="1187" spans="1:31">
      <c r="A1187" s="870" t="s">
        <v>1891</v>
      </c>
      <c r="B1187" s="870">
        <v>14</v>
      </c>
      <c r="C1187" s="870">
        <v>1495</v>
      </c>
      <c r="D1187" s="870">
        <v>149510</v>
      </c>
      <c r="E1187" s="870">
        <v>1495109702</v>
      </c>
      <c r="F1187" s="870" t="s">
        <v>874</v>
      </c>
      <c r="G1187" s="870">
        <v>-4628838625</v>
      </c>
      <c r="H1187" s="870">
        <v>0</v>
      </c>
      <c r="I1187" s="870">
        <v>-4630352249.5699997</v>
      </c>
      <c r="J1187" s="870">
        <v>-1513624.5699996948</v>
      </c>
      <c r="K1187" s="870">
        <v>0</v>
      </c>
      <c r="L1187" s="870">
        <v>0</v>
      </c>
      <c r="M1187" s="870">
        <v>-1513624.5699996948</v>
      </c>
      <c r="N1187" s="870">
        <v>0</v>
      </c>
      <c r="O1187" s="870">
        <v>-1513624.5699996948</v>
      </c>
      <c r="P1187" s="870">
        <v>-560041.09089988703</v>
      </c>
      <c r="Q1187" s="870">
        <v>0</v>
      </c>
      <c r="R1187" s="870">
        <v>0</v>
      </c>
      <c r="S1187" s="870">
        <v>0</v>
      </c>
      <c r="T1187" s="870">
        <v>0</v>
      </c>
      <c r="U1187" s="870">
        <v>0</v>
      </c>
      <c r="V1187" s="870">
        <v>0</v>
      </c>
      <c r="W1187" s="870">
        <v>0</v>
      </c>
      <c r="X1187" s="870">
        <v>-560041.09089988703</v>
      </c>
      <c r="Y1187" s="870">
        <v>0.36999999999999994</v>
      </c>
      <c r="Z1187" s="870">
        <v>0</v>
      </c>
      <c r="AA1187" s="870">
        <v>-560041.09089988703</v>
      </c>
      <c r="AB1187" s="870">
        <v>0</v>
      </c>
      <c r="AC1187" s="870">
        <v>-560041.09089988703</v>
      </c>
      <c r="AD1187" s="870">
        <v>0</v>
      </c>
      <c r="AE1187" s="870">
        <v>0</v>
      </c>
    </row>
    <row r="1188" spans="1:31">
      <c r="A1188" s="870" t="s">
        <v>1852</v>
      </c>
      <c r="B1188" s="870">
        <v>14</v>
      </c>
      <c r="C1188" s="870">
        <v>1495</v>
      </c>
      <c r="D1188" s="870">
        <v>149515</v>
      </c>
      <c r="E1188" s="870">
        <v>1495159001</v>
      </c>
      <c r="F1188" s="870" t="s">
        <v>875</v>
      </c>
      <c r="G1188" s="870">
        <v>-96138159579</v>
      </c>
      <c r="H1188" s="870">
        <v>0</v>
      </c>
      <c r="I1188" s="870">
        <v>-96138159579.070007</v>
      </c>
      <c r="J1188" s="870">
        <v>-7.000732421875E-2</v>
      </c>
      <c r="K1188" s="870">
        <v>0</v>
      </c>
      <c r="L1188" s="870">
        <v>0</v>
      </c>
      <c r="M1188" s="870">
        <v>-7.000732421875E-2</v>
      </c>
      <c r="N1188" s="870">
        <v>0</v>
      </c>
      <c r="O1188" s="870">
        <v>-7.000732421875E-2</v>
      </c>
      <c r="P1188" s="870">
        <v>-2.5902709960937499E-2</v>
      </c>
      <c r="Q1188" s="870">
        <v>0</v>
      </c>
      <c r="R1188" s="870">
        <v>0</v>
      </c>
      <c r="S1188" s="870">
        <v>0</v>
      </c>
      <c r="T1188" s="870">
        <v>0</v>
      </c>
      <c r="U1188" s="870">
        <v>0</v>
      </c>
      <c r="V1188" s="870">
        <v>0</v>
      </c>
      <c r="W1188" s="870">
        <v>0</v>
      </c>
      <c r="X1188" s="870">
        <v>-2.5902709960937499E-2</v>
      </c>
      <c r="Y1188" s="870">
        <v>0.37</v>
      </c>
      <c r="Z1188" s="870">
        <v>0</v>
      </c>
      <c r="AA1188" s="870">
        <v>-2.5902709960937499E-2</v>
      </c>
      <c r="AB1188" s="870">
        <v>0</v>
      </c>
      <c r="AC1188" s="870">
        <v>-2.5902709960937499E-2</v>
      </c>
      <c r="AD1188" s="870">
        <v>0</v>
      </c>
      <c r="AE1188" s="870">
        <v>0</v>
      </c>
    </row>
    <row r="1189" spans="1:31">
      <c r="A1189" s="870" t="s">
        <v>1852</v>
      </c>
      <c r="B1189" s="870">
        <v>14</v>
      </c>
      <c r="C1189" s="870">
        <v>1495</v>
      </c>
      <c r="D1189" s="870">
        <v>149515</v>
      </c>
      <c r="E1189" s="870">
        <v>1495159002</v>
      </c>
      <c r="F1189" s="870" t="s">
        <v>876</v>
      </c>
      <c r="G1189" s="870">
        <v>-561879506012</v>
      </c>
      <c r="H1189" s="870">
        <v>0</v>
      </c>
      <c r="I1189" s="870">
        <v>-561879506012.27002</v>
      </c>
      <c r="J1189" s="870">
        <v>-0.27001953125</v>
      </c>
      <c r="K1189" s="870">
        <v>0</v>
      </c>
      <c r="L1189" s="870">
        <v>0</v>
      </c>
      <c r="M1189" s="870">
        <v>-0.27001953125</v>
      </c>
      <c r="N1189" s="870">
        <v>0</v>
      </c>
      <c r="O1189" s="870">
        <v>-0.27001953125</v>
      </c>
      <c r="P1189" s="870">
        <v>-9.9907226562499993E-2</v>
      </c>
      <c r="Q1189" s="870">
        <v>0</v>
      </c>
      <c r="R1189" s="870">
        <v>0</v>
      </c>
      <c r="S1189" s="870">
        <v>0</v>
      </c>
      <c r="T1189" s="870">
        <v>0</v>
      </c>
      <c r="U1189" s="870">
        <v>0</v>
      </c>
      <c r="V1189" s="870">
        <v>0</v>
      </c>
      <c r="W1189" s="870">
        <v>0</v>
      </c>
      <c r="X1189" s="870">
        <v>-9.9907226562499993E-2</v>
      </c>
      <c r="Y1189" s="870">
        <v>0.37</v>
      </c>
      <c r="Z1189" s="870">
        <v>0</v>
      </c>
      <c r="AA1189" s="870">
        <v>-9.9907226562499993E-2</v>
      </c>
      <c r="AB1189" s="870">
        <v>0</v>
      </c>
      <c r="AC1189" s="870">
        <v>-9.9907226562499993E-2</v>
      </c>
      <c r="AD1189" s="870">
        <v>0</v>
      </c>
      <c r="AE1189" s="870">
        <v>0</v>
      </c>
    </row>
    <row r="1190" spans="1:31">
      <c r="A1190" s="870" t="s">
        <v>1891</v>
      </c>
      <c r="B1190" s="870">
        <v>14</v>
      </c>
      <c r="C1190" s="870">
        <v>1495</v>
      </c>
      <c r="D1190" s="870">
        <v>149515</v>
      </c>
      <c r="E1190" s="870">
        <v>1495159003</v>
      </c>
      <c r="F1190" s="870" t="s">
        <v>4128</v>
      </c>
      <c r="G1190" s="870">
        <v>-159029855</v>
      </c>
      <c r="H1190" s="870">
        <v>0</v>
      </c>
      <c r="I1190" s="870">
        <v>-159029855.49000001</v>
      </c>
      <c r="J1190" s="870">
        <v>-0.49000000953674316</v>
      </c>
      <c r="K1190" s="870">
        <v>0</v>
      </c>
      <c r="L1190" s="870">
        <v>0</v>
      </c>
      <c r="M1190" s="870">
        <v>-0.49000000953674316</v>
      </c>
      <c r="N1190" s="870">
        <v>0</v>
      </c>
      <c r="O1190" s="870">
        <v>-0.49000000953674316</v>
      </c>
      <c r="P1190" s="870">
        <v>-0.18130000352859496</v>
      </c>
      <c r="Q1190" s="870">
        <v>0</v>
      </c>
      <c r="R1190" s="870">
        <v>0</v>
      </c>
      <c r="S1190" s="870">
        <v>0</v>
      </c>
      <c r="T1190" s="870">
        <v>0</v>
      </c>
      <c r="U1190" s="870">
        <v>0</v>
      </c>
      <c r="V1190" s="870">
        <v>0</v>
      </c>
      <c r="W1190" s="870">
        <v>0</v>
      </c>
      <c r="X1190" s="870">
        <v>-0.18130000352859496</v>
      </c>
      <c r="Y1190" s="870">
        <v>0.37</v>
      </c>
      <c r="Z1190" s="870">
        <v>0</v>
      </c>
      <c r="AA1190" s="870">
        <v>-0.18130000352859496</v>
      </c>
      <c r="AB1190" s="870">
        <v>0</v>
      </c>
      <c r="AC1190" s="870">
        <v>-0.18130000352859496</v>
      </c>
      <c r="AD1190" s="870">
        <v>0</v>
      </c>
      <c r="AE1190" s="870">
        <v>0</v>
      </c>
    </row>
    <row r="1191" spans="1:31">
      <c r="A1191" s="870" t="s">
        <v>1891</v>
      </c>
      <c r="B1191" s="870">
        <v>14</v>
      </c>
      <c r="C1191" s="870">
        <v>1495</v>
      </c>
      <c r="D1191" s="870">
        <v>149515</v>
      </c>
      <c r="E1191" s="870">
        <v>1495159701</v>
      </c>
      <c r="F1191" s="870" t="s">
        <v>877</v>
      </c>
      <c r="G1191" s="870">
        <v>-118435295366</v>
      </c>
      <c r="H1191" s="870">
        <v>0</v>
      </c>
      <c r="I1191" s="870">
        <v>-113916865561.21001</v>
      </c>
      <c r="J1191" s="870">
        <v>4518429804.7899933</v>
      </c>
      <c r="K1191" s="870">
        <v>0</v>
      </c>
      <c r="L1191" s="870">
        <v>4518429804.7899933</v>
      </c>
      <c r="M1191" s="870">
        <v>0</v>
      </c>
      <c r="N1191" s="870">
        <v>0</v>
      </c>
      <c r="O1191" s="870">
        <v>4518429804.7899933</v>
      </c>
      <c r="P1191" s="870">
        <v>1671819027.7722974</v>
      </c>
      <c r="Q1191" s="870">
        <v>0</v>
      </c>
      <c r="R1191" s="870">
        <v>0</v>
      </c>
      <c r="S1191" s="870">
        <v>0</v>
      </c>
      <c r="T1191" s="870">
        <v>0</v>
      </c>
      <c r="U1191" s="870">
        <v>0</v>
      </c>
      <c r="V1191" s="870">
        <v>0</v>
      </c>
      <c r="W1191" s="870">
        <v>0</v>
      </c>
      <c r="X1191" s="870">
        <v>1671819027.7722974</v>
      </c>
      <c r="Y1191" s="870">
        <v>0.37</v>
      </c>
      <c r="Z1191" s="870">
        <v>1671819027.7722974</v>
      </c>
      <c r="AA1191" s="870">
        <v>0</v>
      </c>
      <c r="AB1191" s="870">
        <v>1671819027.7722974</v>
      </c>
      <c r="AC1191" s="870">
        <v>0</v>
      </c>
      <c r="AD1191" s="870">
        <v>0</v>
      </c>
      <c r="AE1191" s="870">
        <v>0</v>
      </c>
    </row>
    <row r="1192" spans="1:31">
      <c r="A1192" s="870" t="s">
        <v>1852</v>
      </c>
      <c r="B1192" s="870">
        <v>14</v>
      </c>
      <c r="C1192" s="870">
        <v>1495</v>
      </c>
      <c r="D1192" s="870">
        <v>149515</v>
      </c>
      <c r="E1192" s="870">
        <v>1495159702</v>
      </c>
      <c r="F1192" s="870" t="s">
        <v>878</v>
      </c>
      <c r="G1192" s="870">
        <v>-3342294561</v>
      </c>
      <c r="H1192" s="870">
        <v>0</v>
      </c>
      <c r="I1192" s="870">
        <v>-3342294560.5700002</v>
      </c>
      <c r="J1192" s="870">
        <v>0.42999982833862305</v>
      </c>
      <c r="K1192" s="870">
        <v>0</v>
      </c>
      <c r="L1192" s="870">
        <v>0.42999982833862305</v>
      </c>
      <c r="M1192" s="870">
        <v>0</v>
      </c>
      <c r="N1192" s="870">
        <v>0</v>
      </c>
      <c r="O1192" s="870">
        <v>0.42999982833862305</v>
      </c>
      <c r="P1192" s="870">
        <v>0.15909993648529053</v>
      </c>
      <c r="Q1192" s="870">
        <v>0</v>
      </c>
      <c r="R1192" s="870">
        <v>0</v>
      </c>
      <c r="S1192" s="870">
        <v>0</v>
      </c>
      <c r="T1192" s="870">
        <v>0</v>
      </c>
      <c r="U1192" s="870">
        <v>0</v>
      </c>
      <c r="V1192" s="870">
        <v>0</v>
      </c>
      <c r="W1192" s="870">
        <v>0</v>
      </c>
      <c r="X1192" s="870">
        <v>0.15909993648529053</v>
      </c>
      <c r="Y1192" s="870">
        <v>0.37</v>
      </c>
      <c r="Z1192" s="870">
        <v>0.15909993648529053</v>
      </c>
      <c r="AA1192" s="870">
        <v>0</v>
      </c>
      <c r="AB1192" s="870">
        <v>0.15909993648529053</v>
      </c>
      <c r="AC1192" s="870">
        <v>0</v>
      </c>
      <c r="AD1192" s="870">
        <v>0</v>
      </c>
      <c r="AE1192" s="870">
        <v>0</v>
      </c>
    </row>
    <row r="1193" spans="1:31">
      <c r="A1193" s="870" t="s">
        <v>1852</v>
      </c>
      <c r="B1193" s="870">
        <v>14</v>
      </c>
      <c r="C1193" s="870">
        <v>1495</v>
      </c>
      <c r="D1193" s="870">
        <v>149520</v>
      </c>
      <c r="E1193" s="870">
        <v>1495209001</v>
      </c>
      <c r="F1193" s="870" t="s">
        <v>879</v>
      </c>
      <c r="G1193" s="870">
        <v>-659986394767</v>
      </c>
      <c r="H1193" s="870">
        <v>0</v>
      </c>
      <c r="I1193" s="870">
        <v>-659986394767.20996</v>
      </c>
      <c r="J1193" s="870">
        <v>-0.2099609375</v>
      </c>
      <c r="K1193" s="870">
        <v>0</v>
      </c>
      <c r="L1193" s="870">
        <v>0</v>
      </c>
      <c r="M1193" s="870">
        <v>-0.2099609375</v>
      </c>
      <c r="N1193" s="870">
        <v>0</v>
      </c>
      <c r="O1193" s="870">
        <v>-0.2099609375</v>
      </c>
      <c r="P1193" s="870">
        <v>-7.7685546874999997E-2</v>
      </c>
      <c r="Q1193" s="870">
        <v>0</v>
      </c>
      <c r="R1193" s="870">
        <v>0</v>
      </c>
      <c r="S1193" s="870">
        <v>0</v>
      </c>
      <c r="T1193" s="870">
        <v>0</v>
      </c>
      <c r="U1193" s="870">
        <v>0</v>
      </c>
      <c r="V1193" s="870">
        <v>0</v>
      </c>
      <c r="W1193" s="870">
        <v>0</v>
      </c>
      <c r="X1193" s="870">
        <v>-7.7685546874999997E-2</v>
      </c>
      <c r="Y1193" s="870">
        <v>0.37</v>
      </c>
      <c r="Z1193" s="870">
        <v>0</v>
      </c>
      <c r="AA1193" s="870">
        <v>-7.7685546874999997E-2</v>
      </c>
      <c r="AB1193" s="870">
        <v>0</v>
      </c>
      <c r="AC1193" s="870">
        <v>-7.7685546874999997E-2</v>
      </c>
      <c r="AD1193" s="870">
        <v>0</v>
      </c>
      <c r="AE1193" s="870">
        <v>0</v>
      </c>
    </row>
    <row r="1194" spans="1:31">
      <c r="A1194" s="870" t="s">
        <v>1852</v>
      </c>
      <c r="B1194" s="870">
        <v>14</v>
      </c>
      <c r="C1194" s="870">
        <v>1495</v>
      </c>
      <c r="D1194" s="870">
        <v>149520</v>
      </c>
      <c r="E1194" s="870">
        <v>1495209002</v>
      </c>
      <c r="F1194" s="870" t="s">
        <v>880</v>
      </c>
      <c r="G1194" s="870">
        <v>-1001231154555</v>
      </c>
      <c r="H1194" s="870">
        <v>0</v>
      </c>
      <c r="I1194" s="870">
        <v>-1001231154554.64</v>
      </c>
      <c r="J1194" s="870">
        <v>0.3599853515625</v>
      </c>
      <c r="K1194" s="870">
        <v>0</v>
      </c>
      <c r="L1194" s="870">
        <v>0.3599853515625</v>
      </c>
      <c r="M1194" s="870">
        <v>0</v>
      </c>
      <c r="N1194" s="870">
        <v>0</v>
      </c>
      <c r="O1194" s="870">
        <v>0.3599853515625</v>
      </c>
      <c r="P1194" s="870">
        <v>0.13319458007812499</v>
      </c>
      <c r="Q1194" s="870">
        <v>0</v>
      </c>
      <c r="R1194" s="870">
        <v>0</v>
      </c>
      <c r="S1194" s="870">
        <v>0</v>
      </c>
      <c r="T1194" s="870">
        <v>0</v>
      </c>
      <c r="U1194" s="870">
        <v>0</v>
      </c>
      <c r="V1194" s="870">
        <v>0</v>
      </c>
      <c r="W1194" s="870">
        <v>0</v>
      </c>
      <c r="X1194" s="870">
        <v>0.13319458007812499</v>
      </c>
      <c r="Y1194" s="870">
        <v>0.36999999999999994</v>
      </c>
      <c r="Z1194" s="870">
        <v>0.13319458007812499</v>
      </c>
      <c r="AA1194" s="870">
        <v>0</v>
      </c>
      <c r="AB1194" s="870">
        <v>0.13319458007812499</v>
      </c>
      <c r="AC1194" s="870">
        <v>0</v>
      </c>
      <c r="AD1194" s="870">
        <v>0</v>
      </c>
      <c r="AE1194" s="870">
        <v>0</v>
      </c>
    </row>
    <row r="1195" spans="1:31">
      <c r="A1195" s="870" t="s">
        <v>1891</v>
      </c>
      <c r="B1195" s="870">
        <v>14</v>
      </c>
      <c r="C1195" s="870">
        <v>1495</v>
      </c>
      <c r="D1195" s="870">
        <v>149520</v>
      </c>
      <c r="E1195" s="870">
        <v>1495209003</v>
      </c>
      <c r="F1195" s="870" t="s">
        <v>4129</v>
      </c>
      <c r="G1195" s="870">
        <v>-1880620018</v>
      </c>
      <c r="H1195" s="870">
        <v>0</v>
      </c>
      <c r="I1195" s="870">
        <v>-1880620017.75</v>
      </c>
      <c r="J1195" s="870">
        <v>0.25</v>
      </c>
      <c r="K1195" s="870">
        <v>0</v>
      </c>
      <c r="L1195" s="870">
        <v>0.25</v>
      </c>
      <c r="M1195" s="870">
        <v>0</v>
      </c>
      <c r="N1195" s="870">
        <v>0</v>
      </c>
      <c r="O1195" s="870">
        <v>0.25</v>
      </c>
      <c r="P1195" s="870">
        <v>9.2499999999999999E-2</v>
      </c>
      <c r="Q1195" s="870">
        <v>0</v>
      </c>
      <c r="R1195" s="870">
        <v>0</v>
      </c>
      <c r="S1195" s="870">
        <v>0</v>
      </c>
      <c r="T1195" s="870">
        <v>0</v>
      </c>
      <c r="U1195" s="870">
        <v>0</v>
      </c>
      <c r="V1195" s="870">
        <v>0</v>
      </c>
      <c r="W1195" s="870">
        <v>0</v>
      </c>
      <c r="X1195" s="870">
        <v>9.2499999999999999E-2</v>
      </c>
      <c r="Y1195" s="870">
        <v>0.37</v>
      </c>
      <c r="Z1195" s="870">
        <v>9.2499999999999999E-2</v>
      </c>
      <c r="AA1195" s="870">
        <v>0</v>
      </c>
      <c r="AB1195" s="870">
        <v>9.2499999999999999E-2</v>
      </c>
      <c r="AC1195" s="870">
        <v>0</v>
      </c>
      <c r="AD1195" s="870">
        <v>0</v>
      </c>
      <c r="AE1195" s="870">
        <v>0</v>
      </c>
    </row>
    <row r="1196" spans="1:31">
      <c r="A1196" s="870" t="s">
        <v>1891</v>
      </c>
      <c r="B1196" s="870">
        <v>14</v>
      </c>
      <c r="C1196" s="870">
        <v>1495</v>
      </c>
      <c r="D1196" s="870">
        <v>149520</v>
      </c>
      <c r="E1196" s="870">
        <v>1495209701</v>
      </c>
      <c r="F1196" s="870" t="s">
        <v>881</v>
      </c>
      <c r="G1196" s="870">
        <v>-261296225718</v>
      </c>
      <c r="H1196" s="870">
        <v>0</v>
      </c>
      <c r="I1196" s="870">
        <v>-247687167049.26001</v>
      </c>
      <c r="J1196" s="870">
        <v>13609058668.73999</v>
      </c>
      <c r="K1196" s="870">
        <v>0</v>
      </c>
      <c r="L1196" s="870">
        <v>13609058668.73999</v>
      </c>
      <c r="M1196" s="870">
        <v>0</v>
      </c>
      <c r="N1196" s="870">
        <v>0</v>
      </c>
      <c r="O1196" s="870">
        <v>13609058668.73999</v>
      </c>
      <c r="P1196" s="870">
        <v>5035351707.4337959</v>
      </c>
      <c r="Q1196" s="870">
        <v>0</v>
      </c>
      <c r="R1196" s="870">
        <v>0</v>
      </c>
      <c r="S1196" s="870">
        <v>0</v>
      </c>
      <c r="T1196" s="870">
        <v>0</v>
      </c>
      <c r="U1196" s="870">
        <v>0</v>
      </c>
      <c r="V1196" s="870">
        <v>0</v>
      </c>
      <c r="W1196" s="870">
        <v>0</v>
      </c>
      <c r="X1196" s="870">
        <v>5035351707.4337959</v>
      </c>
      <c r="Y1196" s="870">
        <v>0.36999999999999994</v>
      </c>
      <c r="Z1196" s="870">
        <v>5035351707.4337959</v>
      </c>
      <c r="AA1196" s="870">
        <v>0</v>
      </c>
      <c r="AB1196" s="870">
        <v>5035351707.4337959</v>
      </c>
      <c r="AC1196" s="870">
        <v>0</v>
      </c>
      <c r="AD1196" s="870">
        <v>0</v>
      </c>
      <c r="AE1196" s="870">
        <v>0</v>
      </c>
    </row>
    <row r="1197" spans="1:31">
      <c r="A1197" s="870" t="s">
        <v>1891</v>
      </c>
      <c r="B1197" s="870">
        <v>14</v>
      </c>
      <c r="C1197" s="870">
        <v>1495</v>
      </c>
      <c r="D1197" s="870">
        <v>149520</v>
      </c>
      <c r="E1197" s="870">
        <v>1495209702</v>
      </c>
      <c r="F1197" s="870" t="s">
        <v>882</v>
      </c>
      <c r="G1197" s="870">
        <v>-34896131885</v>
      </c>
      <c r="H1197" s="870">
        <v>0</v>
      </c>
      <c r="I1197" s="870">
        <v>-34897987200.300003</v>
      </c>
      <c r="J1197" s="870">
        <v>-1855315.3000030518</v>
      </c>
      <c r="K1197" s="870">
        <v>0</v>
      </c>
      <c r="L1197" s="870">
        <v>0</v>
      </c>
      <c r="M1197" s="870">
        <v>-1855315.3000030518</v>
      </c>
      <c r="N1197" s="870">
        <v>0</v>
      </c>
      <c r="O1197" s="870">
        <v>-1855315.3000030518</v>
      </c>
      <c r="P1197" s="870">
        <v>-686466.66100112919</v>
      </c>
      <c r="Q1197" s="870">
        <v>0</v>
      </c>
      <c r="R1197" s="870">
        <v>0</v>
      </c>
      <c r="S1197" s="870">
        <v>0</v>
      </c>
      <c r="T1197" s="870">
        <v>0</v>
      </c>
      <c r="U1197" s="870">
        <v>0</v>
      </c>
      <c r="V1197" s="870">
        <v>0</v>
      </c>
      <c r="W1197" s="870">
        <v>0</v>
      </c>
      <c r="X1197" s="870">
        <v>-686466.66100112919</v>
      </c>
      <c r="Y1197" s="870">
        <v>0.37</v>
      </c>
      <c r="Z1197" s="870">
        <v>0</v>
      </c>
      <c r="AA1197" s="870">
        <v>-686466.66100112919</v>
      </c>
      <c r="AB1197" s="870">
        <v>0</v>
      </c>
      <c r="AC1197" s="870">
        <v>-686466.66100112919</v>
      </c>
      <c r="AD1197" s="870">
        <v>0</v>
      </c>
      <c r="AE1197" s="870">
        <v>0</v>
      </c>
    </row>
    <row r="1198" spans="1:31">
      <c r="A1198" s="870" t="s">
        <v>1852</v>
      </c>
      <c r="B1198" s="870">
        <v>14</v>
      </c>
      <c r="C1198" s="870">
        <v>1495</v>
      </c>
      <c r="D1198" s="870">
        <v>149525</v>
      </c>
      <c r="E1198" s="870">
        <v>1495251889</v>
      </c>
      <c r="F1198" s="870" t="s">
        <v>884</v>
      </c>
      <c r="G1198" s="870">
        <v>0</v>
      </c>
      <c r="H1198" s="870">
        <v>0</v>
      </c>
      <c r="I1198" s="870">
        <v>0</v>
      </c>
      <c r="J1198" s="870">
        <v>0</v>
      </c>
      <c r="K1198" s="870">
        <v>0</v>
      </c>
      <c r="L1198" s="870">
        <v>0</v>
      </c>
      <c r="M1198" s="870">
        <v>0</v>
      </c>
      <c r="N1198" s="870">
        <v>0</v>
      </c>
      <c r="O1198" s="870">
        <v>0</v>
      </c>
      <c r="P1198" s="870">
        <v>0</v>
      </c>
      <c r="Q1198" s="870">
        <v>0</v>
      </c>
      <c r="R1198" s="870">
        <v>0</v>
      </c>
      <c r="S1198" s="870">
        <v>0</v>
      </c>
      <c r="T1198" s="870">
        <v>0</v>
      </c>
      <c r="U1198" s="870">
        <v>0</v>
      </c>
      <c r="V1198" s="870">
        <v>0</v>
      </c>
      <c r="W1198" s="870">
        <v>0</v>
      </c>
      <c r="X1198" s="870">
        <v>0</v>
      </c>
      <c r="Y1198" s="870">
        <v>0</v>
      </c>
      <c r="Z1198" s="870">
        <v>0</v>
      </c>
      <c r="AA1198" s="870">
        <v>0</v>
      </c>
      <c r="AB1198" s="870">
        <v>0</v>
      </c>
      <c r="AC1198" s="870">
        <v>0</v>
      </c>
      <c r="AD1198" s="870">
        <v>0</v>
      </c>
      <c r="AE1198" s="870">
        <v>0</v>
      </c>
    </row>
    <row r="1199" spans="1:31">
      <c r="A1199" s="870" t="s">
        <v>1852</v>
      </c>
      <c r="B1199" s="870">
        <v>14</v>
      </c>
      <c r="C1199" s="870">
        <v>1495</v>
      </c>
      <c r="D1199" s="870">
        <v>149525</v>
      </c>
      <c r="E1199" s="870">
        <v>1495259001</v>
      </c>
      <c r="F1199" s="870" t="s">
        <v>883</v>
      </c>
      <c r="G1199" s="870">
        <v>-163203496282</v>
      </c>
      <c r="H1199" s="870">
        <v>0</v>
      </c>
      <c r="I1199" s="870">
        <v>-163203496281.73001</v>
      </c>
      <c r="J1199" s="870">
        <v>0.269989013671875</v>
      </c>
      <c r="K1199" s="870">
        <v>0</v>
      </c>
      <c r="L1199" s="870">
        <v>0.269989013671875</v>
      </c>
      <c r="M1199" s="870">
        <v>0</v>
      </c>
      <c r="N1199" s="870">
        <v>0</v>
      </c>
      <c r="O1199" s="870">
        <v>0.269989013671875</v>
      </c>
      <c r="P1199" s="870">
        <v>9.9895935058593746E-2</v>
      </c>
      <c r="Q1199" s="870">
        <v>0</v>
      </c>
      <c r="R1199" s="870">
        <v>0</v>
      </c>
      <c r="S1199" s="870">
        <v>0</v>
      </c>
      <c r="T1199" s="870">
        <v>0</v>
      </c>
      <c r="U1199" s="870">
        <v>0</v>
      </c>
      <c r="V1199" s="870">
        <v>0</v>
      </c>
      <c r="W1199" s="870">
        <v>0</v>
      </c>
      <c r="X1199" s="870">
        <v>9.9895935058593746E-2</v>
      </c>
      <c r="Y1199" s="870">
        <v>0.37</v>
      </c>
      <c r="Z1199" s="870">
        <v>9.9895935058593746E-2</v>
      </c>
      <c r="AA1199" s="870">
        <v>0</v>
      </c>
      <c r="AB1199" s="870">
        <v>9.9895935058593746E-2</v>
      </c>
      <c r="AC1199" s="870">
        <v>0</v>
      </c>
      <c r="AD1199" s="870">
        <v>0</v>
      </c>
      <c r="AE1199" s="870">
        <v>0</v>
      </c>
    </row>
    <row r="1200" spans="1:31">
      <c r="A1200" s="870" t="s">
        <v>1852</v>
      </c>
      <c r="B1200" s="870">
        <v>14</v>
      </c>
      <c r="C1200" s="870">
        <v>1495</v>
      </c>
      <c r="D1200" s="870">
        <v>149525</v>
      </c>
      <c r="E1200" s="870">
        <v>1495259002</v>
      </c>
      <c r="F1200" s="870" t="s">
        <v>884</v>
      </c>
      <c r="G1200" s="870">
        <v>-506235483875</v>
      </c>
      <c r="H1200" s="870">
        <v>0</v>
      </c>
      <c r="I1200" s="870">
        <v>-506235483874.52002</v>
      </c>
      <c r="J1200" s="870">
        <v>0.47998046875</v>
      </c>
      <c r="K1200" s="870">
        <v>0</v>
      </c>
      <c r="L1200" s="870">
        <v>0.47998046875</v>
      </c>
      <c r="M1200" s="870">
        <v>0</v>
      </c>
      <c r="N1200" s="870">
        <v>0</v>
      </c>
      <c r="O1200" s="870">
        <v>0.47998046875</v>
      </c>
      <c r="P1200" s="870">
        <v>0.17759277343749999</v>
      </c>
      <c r="Q1200" s="870">
        <v>0</v>
      </c>
      <c r="R1200" s="870">
        <v>0</v>
      </c>
      <c r="S1200" s="870">
        <v>0</v>
      </c>
      <c r="T1200" s="870">
        <v>0</v>
      </c>
      <c r="U1200" s="870">
        <v>0</v>
      </c>
      <c r="V1200" s="870">
        <v>0</v>
      </c>
      <c r="W1200" s="870">
        <v>0</v>
      </c>
      <c r="X1200" s="870">
        <v>0.17759277343749999</v>
      </c>
      <c r="Y1200" s="870">
        <v>0.37</v>
      </c>
      <c r="Z1200" s="870">
        <v>0.17759277343749999</v>
      </c>
      <c r="AA1200" s="870">
        <v>0</v>
      </c>
      <c r="AB1200" s="870">
        <v>0.17759277343749999</v>
      </c>
      <c r="AC1200" s="870">
        <v>0</v>
      </c>
      <c r="AD1200" s="870">
        <v>0</v>
      </c>
      <c r="AE1200" s="870">
        <v>0</v>
      </c>
    </row>
    <row r="1201" spans="1:31">
      <c r="A1201" s="870" t="s">
        <v>1891</v>
      </c>
      <c r="B1201" s="870">
        <v>14</v>
      </c>
      <c r="C1201" s="870">
        <v>1495</v>
      </c>
      <c r="D1201" s="870">
        <v>149525</v>
      </c>
      <c r="E1201" s="870">
        <v>1495259003</v>
      </c>
      <c r="F1201" s="870" t="s">
        <v>4130</v>
      </c>
      <c r="G1201" s="870">
        <v>-184567693</v>
      </c>
      <c r="H1201" s="870">
        <v>0</v>
      </c>
      <c r="I1201" s="870">
        <v>-184567693.31</v>
      </c>
      <c r="J1201" s="870">
        <v>-0.31000000238418579</v>
      </c>
      <c r="K1201" s="870">
        <v>0</v>
      </c>
      <c r="L1201" s="870">
        <v>0</v>
      </c>
      <c r="M1201" s="870">
        <v>-0.31000000238418579</v>
      </c>
      <c r="N1201" s="870">
        <v>0</v>
      </c>
      <c r="O1201" s="870">
        <v>-0.31000000238418579</v>
      </c>
      <c r="P1201" s="870">
        <v>-0.11470000088214874</v>
      </c>
      <c r="Q1201" s="870">
        <v>0</v>
      </c>
      <c r="R1201" s="870">
        <v>0</v>
      </c>
      <c r="S1201" s="870">
        <v>0</v>
      </c>
      <c r="T1201" s="870">
        <v>0</v>
      </c>
      <c r="U1201" s="870">
        <v>0</v>
      </c>
      <c r="V1201" s="870">
        <v>0</v>
      </c>
      <c r="W1201" s="870">
        <v>0</v>
      </c>
      <c r="X1201" s="870">
        <v>-0.11470000088214874</v>
      </c>
      <c r="Y1201" s="870">
        <v>0.37</v>
      </c>
      <c r="Z1201" s="870">
        <v>0</v>
      </c>
      <c r="AA1201" s="870">
        <v>-0.11470000088214874</v>
      </c>
      <c r="AB1201" s="870">
        <v>0</v>
      </c>
      <c r="AC1201" s="870">
        <v>-0.11470000088214874</v>
      </c>
      <c r="AD1201" s="870">
        <v>0</v>
      </c>
      <c r="AE1201" s="870">
        <v>0</v>
      </c>
    </row>
    <row r="1202" spans="1:31">
      <c r="A1202" s="870" t="s">
        <v>1891</v>
      </c>
      <c r="B1202" s="870">
        <v>14</v>
      </c>
      <c r="C1202" s="870">
        <v>1495</v>
      </c>
      <c r="D1202" s="870">
        <v>149525</v>
      </c>
      <c r="E1202" s="870">
        <v>1495259701</v>
      </c>
      <c r="F1202" s="870" t="s">
        <v>885</v>
      </c>
      <c r="G1202" s="870">
        <v>-100795535443</v>
      </c>
      <c r="H1202" s="870">
        <v>0</v>
      </c>
      <c r="I1202" s="870">
        <v>-95661655465.009995</v>
      </c>
      <c r="J1202" s="870">
        <v>5133879977.9900055</v>
      </c>
      <c r="K1202" s="870">
        <v>0</v>
      </c>
      <c r="L1202" s="870">
        <v>5133879977.9900055</v>
      </c>
      <c r="M1202" s="870">
        <v>0</v>
      </c>
      <c r="N1202" s="870">
        <v>0</v>
      </c>
      <c r="O1202" s="870">
        <v>5133879977.9900055</v>
      </c>
      <c r="P1202" s="870">
        <v>1899535591.856302</v>
      </c>
      <c r="Q1202" s="870">
        <v>0</v>
      </c>
      <c r="R1202" s="870">
        <v>0</v>
      </c>
      <c r="S1202" s="870">
        <v>0</v>
      </c>
      <c r="T1202" s="870">
        <v>0</v>
      </c>
      <c r="U1202" s="870">
        <v>0</v>
      </c>
      <c r="V1202" s="870">
        <v>0</v>
      </c>
      <c r="W1202" s="870">
        <v>0</v>
      </c>
      <c r="X1202" s="870">
        <v>1899535591.856302</v>
      </c>
      <c r="Y1202" s="870">
        <v>0.37</v>
      </c>
      <c r="Z1202" s="870">
        <v>1899535591.856302</v>
      </c>
      <c r="AA1202" s="870">
        <v>0</v>
      </c>
      <c r="AB1202" s="870">
        <v>1899535591.856302</v>
      </c>
      <c r="AC1202" s="870">
        <v>0</v>
      </c>
      <c r="AD1202" s="870">
        <v>0</v>
      </c>
      <c r="AE1202" s="870">
        <v>0</v>
      </c>
    </row>
    <row r="1203" spans="1:31">
      <c r="A1203" s="870" t="s">
        <v>1852</v>
      </c>
      <c r="B1203" s="870">
        <v>14</v>
      </c>
      <c r="C1203" s="870">
        <v>1495</v>
      </c>
      <c r="D1203" s="870">
        <v>149525</v>
      </c>
      <c r="E1203" s="870">
        <v>1495259702</v>
      </c>
      <c r="F1203" s="870" t="s">
        <v>886</v>
      </c>
      <c r="G1203" s="870">
        <v>-6064480788</v>
      </c>
      <c r="H1203" s="870">
        <v>0</v>
      </c>
      <c r="I1203" s="870">
        <v>-6067266371.3299999</v>
      </c>
      <c r="J1203" s="870">
        <v>-2785583.3299999237</v>
      </c>
      <c r="K1203" s="870">
        <v>0</v>
      </c>
      <c r="L1203" s="870">
        <v>0</v>
      </c>
      <c r="M1203" s="870">
        <v>-2785583.3299999237</v>
      </c>
      <c r="N1203" s="870">
        <v>0</v>
      </c>
      <c r="O1203" s="870">
        <v>-2785583.3299999237</v>
      </c>
      <c r="P1203" s="870">
        <v>-1030665.8320999717</v>
      </c>
      <c r="Q1203" s="870">
        <v>0</v>
      </c>
      <c r="R1203" s="870">
        <v>0</v>
      </c>
      <c r="S1203" s="870">
        <v>0</v>
      </c>
      <c r="T1203" s="870">
        <v>0</v>
      </c>
      <c r="U1203" s="870">
        <v>0</v>
      </c>
      <c r="V1203" s="870">
        <v>0</v>
      </c>
      <c r="W1203" s="870">
        <v>0</v>
      </c>
      <c r="X1203" s="870">
        <v>-1030665.8320999717</v>
      </c>
      <c r="Y1203" s="870">
        <v>0.37</v>
      </c>
      <c r="Z1203" s="870">
        <v>0</v>
      </c>
      <c r="AA1203" s="870">
        <v>-1030665.8320999717</v>
      </c>
      <c r="AB1203" s="870">
        <v>0</v>
      </c>
      <c r="AC1203" s="870">
        <v>-1030665.8320999717</v>
      </c>
      <c r="AD1203" s="870">
        <v>0</v>
      </c>
      <c r="AE1203" s="870">
        <v>0</v>
      </c>
    </row>
    <row r="1204" spans="1:31">
      <c r="A1204" s="870" t="s">
        <v>1852</v>
      </c>
      <c r="B1204" s="870">
        <v>14</v>
      </c>
      <c r="C1204" s="870">
        <v>1498</v>
      </c>
      <c r="D1204" s="870">
        <v>149805</v>
      </c>
      <c r="E1204" s="870">
        <v>1498059010</v>
      </c>
      <c r="F1204" s="870" t="s">
        <v>887</v>
      </c>
      <c r="G1204" s="870">
        <v>-114248963175</v>
      </c>
      <c r="H1204" s="870">
        <v>0</v>
      </c>
      <c r="I1204" s="870">
        <v>-25643433152.849998</v>
      </c>
      <c r="J1204" s="870">
        <v>88605530022.149994</v>
      </c>
      <c r="K1204" s="870">
        <v>0</v>
      </c>
      <c r="L1204" s="870">
        <v>88605530022.149994</v>
      </c>
      <c r="M1204" s="870">
        <v>0</v>
      </c>
      <c r="N1204" s="870">
        <v>0</v>
      </c>
      <c r="O1204" s="870">
        <v>88605530022.149994</v>
      </c>
      <c r="P1204" s="870">
        <v>32784046108.195496</v>
      </c>
      <c r="Q1204" s="870">
        <v>0</v>
      </c>
      <c r="R1204" s="870">
        <v>0</v>
      </c>
      <c r="S1204" s="870">
        <v>0</v>
      </c>
      <c r="T1204" s="870">
        <v>0</v>
      </c>
      <c r="U1204" s="870">
        <v>0</v>
      </c>
      <c r="V1204" s="870">
        <v>0</v>
      </c>
      <c r="W1204" s="870">
        <v>0</v>
      </c>
      <c r="X1204" s="870">
        <v>32784046108.195496</v>
      </c>
      <c r="Y1204" s="870">
        <v>0.37</v>
      </c>
      <c r="Z1204" s="870">
        <v>32784046108.195496</v>
      </c>
      <c r="AA1204" s="870">
        <v>0</v>
      </c>
      <c r="AB1204" s="870">
        <v>32784046108.195496</v>
      </c>
      <c r="AC1204" s="870">
        <v>0</v>
      </c>
      <c r="AD1204" s="870">
        <v>0</v>
      </c>
      <c r="AE1204" s="870">
        <v>0</v>
      </c>
    </row>
    <row r="1205" spans="1:31">
      <c r="A1205" s="870" t="s">
        <v>1891</v>
      </c>
      <c r="B1205" s="870">
        <v>14</v>
      </c>
      <c r="C1205" s="870">
        <v>1498</v>
      </c>
      <c r="D1205" s="870">
        <v>149810</v>
      </c>
      <c r="E1205" s="870">
        <v>1498109015</v>
      </c>
      <c r="F1205" s="870" t="s">
        <v>888</v>
      </c>
      <c r="G1205" s="870">
        <v>-6295700247</v>
      </c>
      <c r="H1205" s="870">
        <v>0</v>
      </c>
      <c r="I1205" s="870">
        <v>-6295700247.3400002</v>
      </c>
      <c r="J1205" s="870">
        <v>-0.34000015258789063</v>
      </c>
      <c r="K1205" s="870">
        <v>0</v>
      </c>
      <c r="L1205" s="870">
        <v>0</v>
      </c>
      <c r="M1205" s="870">
        <v>-0.34000015258789063</v>
      </c>
      <c r="N1205" s="870">
        <v>0</v>
      </c>
      <c r="O1205" s="870">
        <v>-0.34000015258789063</v>
      </c>
      <c r="P1205" s="870">
        <v>-0.12580005645751954</v>
      </c>
      <c r="Q1205" s="870">
        <v>0</v>
      </c>
      <c r="R1205" s="870">
        <v>0</v>
      </c>
      <c r="S1205" s="870">
        <v>0</v>
      </c>
      <c r="T1205" s="870">
        <v>0</v>
      </c>
      <c r="U1205" s="870">
        <v>0</v>
      </c>
      <c r="V1205" s="870">
        <v>0</v>
      </c>
      <c r="W1205" s="870">
        <v>0</v>
      </c>
      <c r="X1205" s="870">
        <v>-0.12580005645751954</v>
      </c>
      <c r="Y1205" s="870">
        <v>0.37000000000000005</v>
      </c>
      <c r="Z1205" s="870">
        <v>0</v>
      </c>
      <c r="AA1205" s="870">
        <v>-0.12580005645751954</v>
      </c>
      <c r="AB1205" s="870">
        <v>0</v>
      </c>
      <c r="AC1205" s="870">
        <v>-0.12580005645751954</v>
      </c>
      <c r="AD1205" s="870">
        <v>0</v>
      </c>
      <c r="AE1205" s="870">
        <v>0</v>
      </c>
    </row>
    <row r="1206" spans="1:31">
      <c r="A1206" s="870" t="s">
        <v>1852</v>
      </c>
      <c r="B1206" s="870">
        <v>16</v>
      </c>
      <c r="C1206" s="870">
        <v>1605</v>
      </c>
      <c r="D1206" s="870">
        <v>160510</v>
      </c>
      <c r="E1206" s="870">
        <v>1605100001</v>
      </c>
      <c r="F1206" s="870" t="s">
        <v>3549</v>
      </c>
      <c r="G1206" s="870">
        <v>55591003053</v>
      </c>
      <c r="H1206" s="870">
        <v>0</v>
      </c>
      <c r="I1206" s="870">
        <v>55591003053.120003</v>
      </c>
      <c r="J1206" s="870">
        <v>0.12000274658203125</v>
      </c>
      <c r="K1206" s="870">
        <v>0</v>
      </c>
      <c r="L1206" s="870">
        <v>0.12000274658203125</v>
      </c>
      <c r="M1206" s="870">
        <v>0</v>
      </c>
      <c r="N1206" s="870">
        <v>0</v>
      </c>
      <c r="O1206" s="870">
        <v>0.12000274658203125</v>
      </c>
      <c r="P1206" s="870">
        <v>4.4401016235351559E-2</v>
      </c>
      <c r="Q1206" s="870">
        <v>0</v>
      </c>
      <c r="R1206" s="870">
        <v>0</v>
      </c>
      <c r="S1206" s="870">
        <v>0</v>
      </c>
      <c r="T1206" s="870">
        <v>0</v>
      </c>
      <c r="U1206" s="870">
        <v>0</v>
      </c>
      <c r="V1206" s="870">
        <v>0</v>
      </c>
      <c r="W1206" s="870">
        <v>0</v>
      </c>
      <c r="X1206" s="870">
        <v>4.4401016235351559E-2</v>
      </c>
      <c r="Y1206" s="870">
        <v>0.37</v>
      </c>
      <c r="Z1206" s="870">
        <v>4.4401016235351559E-2</v>
      </c>
      <c r="AA1206" s="870">
        <v>0</v>
      </c>
      <c r="AB1206" s="870">
        <v>4.4401016235351559E-2</v>
      </c>
      <c r="AC1206" s="870">
        <v>0</v>
      </c>
      <c r="AD1206" s="870">
        <v>0</v>
      </c>
      <c r="AE1206" s="870">
        <v>0</v>
      </c>
    </row>
    <row r="1207" spans="1:31">
      <c r="A1207" s="870" t="s">
        <v>1852</v>
      </c>
      <c r="B1207" s="870">
        <v>16</v>
      </c>
      <c r="C1207" s="870">
        <v>1605</v>
      </c>
      <c r="D1207" s="870">
        <v>160510</v>
      </c>
      <c r="E1207" s="870">
        <v>1605107002</v>
      </c>
      <c r="F1207" s="870" t="s">
        <v>1924</v>
      </c>
      <c r="G1207" s="870">
        <v>0</v>
      </c>
      <c r="H1207" s="870">
        <v>0</v>
      </c>
      <c r="I1207" s="870">
        <v>0</v>
      </c>
      <c r="J1207" s="870">
        <v>0</v>
      </c>
      <c r="K1207" s="870">
        <v>0</v>
      </c>
      <c r="L1207" s="870">
        <v>0</v>
      </c>
      <c r="M1207" s="870">
        <v>0</v>
      </c>
      <c r="N1207" s="870">
        <v>0</v>
      </c>
      <c r="O1207" s="870">
        <v>0</v>
      </c>
      <c r="P1207" s="870">
        <v>0</v>
      </c>
      <c r="Q1207" s="870">
        <v>0</v>
      </c>
      <c r="R1207" s="870">
        <v>0</v>
      </c>
      <c r="S1207" s="870">
        <v>0</v>
      </c>
      <c r="T1207" s="870">
        <v>0</v>
      </c>
      <c r="U1207" s="870">
        <v>0</v>
      </c>
      <c r="V1207" s="870">
        <v>0</v>
      </c>
      <c r="W1207" s="870">
        <v>0</v>
      </c>
      <c r="X1207" s="870">
        <v>0</v>
      </c>
      <c r="Y1207" s="870">
        <v>0</v>
      </c>
      <c r="Z1207" s="870">
        <v>0</v>
      </c>
      <c r="AA1207" s="870">
        <v>0</v>
      </c>
      <c r="AB1207" s="870">
        <v>0</v>
      </c>
      <c r="AC1207" s="870">
        <v>0</v>
      </c>
      <c r="AD1207" s="870">
        <v>0</v>
      </c>
      <c r="AE1207" s="870">
        <v>0</v>
      </c>
    </row>
    <row r="1208" spans="1:31">
      <c r="A1208" s="870" t="s">
        <v>1852</v>
      </c>
      <c r="B1208" s="870">
        <v>16</v>
      </c>
      <c r="C1208" s="870">
        <v>1605</v>
      </c>
      <c r="D1208" s="870">
        <v>160510</v>
      </c>
      <c r="E1208" s="870">
        <v>1605107003</v>
      </c>
      <c r="F1208" s="870" t="s">
        <v>1924</v>
      </c>
      <c r="G1208" s="870">
        <v>0</v>
      </c>
      <c r="H1208" s="870">
        <v>0</v>
      </c>
      <c r="I1208" s="870">
        <v>0</v>
      </c>
      <c r="J1208" s="870">
        <v>0</v>
      </c>
      <c r="K1208" s="870">
        <v>0</v>
      </c>
      <c r="L1208" s="870">
        <v>0</v>
      </c>
      <c r="M1208" s="870">
        <v>0</v>
      </c>
      <c r="N1208" s="870">
        <v>0</v>
      </c>
      <c r="O1208" s="870">
        <v>0</v>
      </c>
      <c r="P1208" s="870">
        <v>0</v>
      </c>
      <c r="Q1208" s="870">
        <v>0</v>
      </c>
      <c r="R1208" s="870">
        <v>0</v>
      </c>
      <c r="S1208" s="870">
        <v>0</v>
      </c>
      <c r="T1208" s="870">
        <v>0</v>
      </c>
      <c r="U1208" s="870">
        <v>0</v>
      </c>
      <c r="V1208" s="870">
        <v>0</v>
      </c>
      <c r="W1208" s="870">
        <v>0</v>
      </c>
      <c r="X1208" s="870">
        <v>0</v>
      </c>
      <c r="Y1208" s="870">
        <v>0</v>
      </c>
      <c r="Z1208" s="870">
        <v>0</v>
      </c>
      <c r="AA1208" s="870">
        <v>0</v>
      </c>
      <c r="AB1208" s="870">
        <v>0</v>
      </c>
      <c r="AC1208" s="870">
        <v>0</v>
      </c>
      <c r="AD1208" s="870">
        <v>0</v>
      </c>
      <c r="AE1208" s="870">
        <v>0</v>
      </c>
    </row>
    <row r="1209" spans="1:31">
      <c r="A1209" s="870" t="s">
        <v>1852</v>
      </c>
      <c r="B1209" s="870">
        <v>16</v>
      </c>
      <c r="C1209" s="870">
        <v>1605</v>
      </c>
      <c r="D1209" s="870">
        <v>160510</v>
      </c>
      <c r="E1209" s="870">
        <v>1605107004</v>
      </c>
      <c r="F1209" s="870" t="s">
        <v>1925</v>
      </c>
      <c r="G1209" s="870">
        <v>0</v>
      </c>
      <c r="H1209" s="870">
        <v>0</v>
      </c>
      <c r="I1209" s="870">
        <v>0</v>
      </c>
      <c r="J1209" s="870">
        <v>0</v>
      </c>
      <c r="K1209" s="870">
        <v>0</v>
      </c>
      <c r="L1209" s="870">
        <v>0</v>
      </c>
      <c r="M1209" s="870">
        <v>0</v>
      </c>
      <c r="N1209" s="870">
        <v>0</v>
      </c>
      <c r="O1209" s="870">
        <v>0</v>
      </c>
      <c r="P1209" s="870">
        <v>0</v>
      </c>
      <c r="Q1209" s="870">
        <v>0</v>
      </c>
      <c r="R1209" s="870">
        <v>0</v>
      </c>
      <c r="S1209" s="870">
        <v>0</v>
      </c>
      <c r="T1209" s="870">
        <v>0</v>
      </c>
      <c r="U1209" s="870">
        <v>0</v>
      </c>
      <c r="V1209" s="870">
        <v>0</v>
      </c>
      <c r="W1209" s="870">
        <v>0</v>
      </c>
      <c r="X1209" s="870">
        <v>0</v>
      </c>
      <c r="Y1209" s="870">
        <v>0</v>
      </c>
      <c r="Z1209" s="870">
        <v>0</v>
      </c>
      <c r="AA1209" s="870">
        <v>0</v>
      </c>
      <c r="AB1209" s="870">
        <v>0</v>
      </c>
      <c r="AC1209" s="870">
        <v>0</v>
      </c>
      <c r="AD1209" s="870">
        <v>0</v>
      </c>
      <c r="AE1209" s="870">
        <v>0</v>
      </c>
    </row>
    <row r="1210" spans="1:31">
      <c r="A1210" s="870" t="s">
        <v>1852</v>
      </c>
      <c r="B1210" s="870">
        <v>16</v>
      </c>
      <c r="C1210" s="870">
        <v>1605</v>
      </c>
      <c r="D1210" s="870">
        <v>160510</v>
      </c>
      <c r="E1210" s="870">
        <v>1605107005</v>
      </c>
      <c r="F1210" s="870" t="s">
        <v>1926</v>
      </c>
      <c r="G1210" s="870">
        <v>0</v>
      </c>
      <c r="H1210" s="870">
        <v>0</v>
      </c>
      <c r="I1210" s="870">
        <v>0</v>
      </c>
      <c r="J1210" s="870">
        <v>0</v>
      </c>
      <c r="K1210" s="870">
        <v>0</v>
      </c>
      <c r="L1210" s="870">
        <v>0</v>
      </c>
      <c r="M1210" s="870">
        <v>0</v>
      </c>
      <c r="N1210" s="870">
        <v>0</v>
      </c>
      <c r="O1210" s="870">
        <v>0</v>
      </c>
      <c r="P1210" s="870">
        <v>0</v>
      </c>
      <c r="Q1210" s="870">
        <v>0</v>
      </c>
      <c r="R1210" s="870">
        <v>0</v>
      </c>
      <c r="S1210" s="870">
        <v>0</v>
      </c>
      <c r="T1210" s="870">
        <v>0</v>
      </c>
      <c r="U1210" s="870">
        <v>0</v>
      </c>
      <c r="V1210" s="870">
        <v>0</v>
      </c>
      <c r="W1210" s="870">
        <v>0</v>
      </c>
      <c r="X1210" s="870">
        <v>0</v>
      </c>
      <c r="Y1210" s="870">
        <v>0</v>
      </c>
      <c r="Z1210" s="870">
        <v>0</v>
      </c>
      <c r="AA1210" s="870">
        <v>0</v>
      </c>
      <c r="AB1210" s="870">
        <v>0</v>
      </c>
      <c r="AC1210" s="870">
        <v>0</v>
      </c>
      <c r="AD1210" s="870">
        <v>0</v>
      </c>
      <c r="AE1210" s="870">
        <v>0</v>
      </c>
    </row>
    <row r="1211" spans="1:31">
      <c r="A1211" s="870" t="s">
        <v>1852</v>
      </c>
      <c r="B1211" s="870">
        <v>16</v>
      </c>
      <c r="C1211" s="870">
        <v>1605</v>
      </c>
      <c r="D1211" s="870">
        <v>160510</v>
      </c>
      <c r="E1211" s="870">
        <v>1605107006</v>
      </c>
      <c r="F1211" s="870" t="s">
        <v>1927</v>
      </c>
      <c r="G1211" s="870">
        <v>0</v>
      </c>
      <c r="H1211" s="870">
        <v>0</v>
      </c>
      <c r="I1211" s="870">
        <v>0</v>
      </c>
      <c r="J1211" s="870">
        <v>0</v>
      </c>
      <c r="K1211" s="870">
        <v>0</v>
      </c>
      <c r="L1211" s="870">
        <v>0</v>
      </c>
      <c r="M1211" s="870">
        <v>0</v>
      </c>
      <c r="N1211" s="870">
        <v>0</v>
      </c>
      <c r="O1211" s="870">
        <v>0</v>
      </c>
      <c r="P1211" s="870">
        <v>0</v>
      </c>
      <c r="Q1211" s="870">
        <v>0</v>
      </c>
      <c r="R1211" s="870">
        <v>0</v>
      </c>
      <c r="S1211" s="870">
        <v>0</v>
      </c>
      <c r="T1211" s="870">
        <v>0</v>
      </c>
      <c r="U1211" s="870">
        <v>0</v>
      </c>
      <c r="V1211" s="870">
        <v>0</v>
      </c>
      <c r="W1211" s="870">
        <v>0</v>
      </c>
      <c r="X1211" s="870">
        <v>0</v>
      </c>
      <c r="Y1211" s="870">
        <v>0</v>
      </c>
      <c r="Z1211" s="870">
        <v>0</v>
      </c>
      <c r="AA1211" s="870">
        <v>0</v>
      </c>
      <c r="AB1211" s="870">
        <v>0</v>
      </c>
      <c r="AC1211" s="870">
        <v>0</v>
      </c>
      <c r="AD1211" s="870">
        <v>0</v>
      </c>
      <c r="AE1211" s="870">
        <v>0</v>
      </c>
    </row>
    <row r="1212" spans="1:31">
      <c r="A1212" s="870" t="s">
        <v>1852</v>
      </c>
      <c r="B1212" s="870">
        <v>16</v>
      </c>
      <c r="C1212" s="870">
        <v>1605</v>
      </c>
      <c r="D1212" s="870">
        <v>160510</v>
      </c>
      <c r="E1212" s="870">
        <v>1605107007</v>
      </c>
      <c r="F1212" s="870" t="s">
        <v>1928</v>
      </c>
      <c r="G1212" s="870">
        <v>0</v>
      </c>
      <c r="H1212" s="870">
        <v>0</v>
      </c>
      <c r="I1212" s="870">
        <v>0</v>
      </c>
      <c r="J1212" s="870">
        <v>0</v>
      </c>
      <c r="K1212" s="870">
        <v>0</v>
      </c>
      <c r="L1212" s="870">
        <v>0</v>
      </c>
      <c r="M1212" s="870">
        <v>0</v>
      </c>
      <c r="N1212" s="870">
        <v>0</v>
      </c>
      <c r="O1212" s="870">
        <v>0</v>
      </c>
      <c r="P1212" s="870">
        <v>0</v>
      </c>
      <c r="Q1212" s="870">
        <v>0</v>
      </c>
      <c r="R1212" s="870">
        <v>0</v>
      </c>
      <c r="S1212" s="870">
        <v>0</v>
      </c>
      <c r="T1212" s="870">
        <v>0</v>
      </c>
      <c r="U1212" s="870">
        <v>0</v>
      </c>
      <c r="V1212" s="870">
        <v>0</v>
      </c>
      <c r="W1212" s="870">
        <v>0</v>
      </c>
      <c r="X1212" s="870">
        <v>0</v>
      </c>
      <c r="Y1212" s="870">
        <v>0</v>
      </c>
      <c r="Z1212" s="870">
        <v>0</v>
      </c>
      <c r="AA1212" s="870">
        <v>0</v>
      </c>
      <c r="AB1212" s="870">
        <v>0</v>
      </c>
      <c r="AC1212" s="870">
        <v>0</v>
      </c>
      <c r="AD1212" s="870">
        <v>0</v>
      </c>
      <c r="AE1212" s="870">
        <v>0</v>
      </c>
    </row>
    <row r="1213" spans="1:31">
      <c r="A1213" s="870" t="s">
        <v>1852</v>
      </c>
      <c r="B1213" s="870">
        <v>16</v>
      </c>
      <c r="C1213" s="870">
        <v>1605</v>
      </c>
      <c r="D1213" s="870">
        <v>160510</v>
      </c>
      <c r="E1213" s="870">
        <v>1605107101</v>
      </c>
      <c r="F1213" s="870" t="s">
        <v>3550</v>
      </c>
      <c r="G1213" s="870">
        <v>0</v>
      </c>
      <c r="H1213" s="870">
        <v>0</v>
      </c>
      <c r="I1213" s="870">
        <v>0</v>
      </c>
      <c r="J1213" s="870">
        <v>0</v>
      </c>
      <c r="K1213" s="870">
        <v>0</v>
      </c>
      <c r="L1213" s="870">
        <v>0</v>
      </c>
      <c r="M1213" s="870">
        <v>0</v>
      </c>
      <c r="N1213" s="870">
        <v>0</v>
      </c>
      <c r="O1213" s="870">
        <v>0</v>
      </c>
      <c r="P1213" s="870">
        <v>0</v>
      </c>
      <c r="Q1213" s="870">
        <v>0</v>
      </c>
      <c r="R1213" s="870">
        <v>0</v>
      </c>
      <c r="S1213" s="870">
        <v>0</v>
      </c>
      <c r="T1213" s="870">
        <v>0</v>
      </c>
      <c r="U1213" s="870">
        <v>0</v>
      </c>
      <c r="V1213" s="870">
        <v>0</v>
      </c>
      <c r="W1213" s="870">
        <v>0</v>
      </c>
      <c r="X1213" s="870">
        <v>0</v>
      </c>
      <c r="Y1213" s="870">
        <v>0</v>
      </c>
      <c r="Z1213" s="870">
        <v>0</v>
      </c>
      <c r="AA1213" s="870">
        <v>0</v>
      </c>
      <c r="AB1213" s="870">
        <v>0</v>
      </c>
      <c r="AC1213" s="870">
        <v>0</v>
      </c>
      <c r="AD1213" s="870">
        <v>0</v>
      </c>
      <c r="AE1213" s="870">
        <v>0</v>
      </c>
    </row>
    <row r="1214" spans="1:31">
      <c r="A1214" s="870" t="s">
        <v>1852</v>
      </c>
      <c r="B1214" s="870">
        <v>16</v>
      </c>
      <c r="C1214" s="870">
        <v>1605</v>
      </c>
      <c r="D1214" s="870">
        <v>160510</v>
      </c>
      <c r="E1214" s="870">
        <v>1605107106</v>
      </c>
      <c r="F1214" s="870" t="s">
        <v>3551</v>
      </c>
      <c r="G1214" s="870">
        <v>0</v>
      </c>
      <c r="H1214" s="870">
        <v>0</v>
      </c>
      <c r="I1214" s="870">
        <v>0</v>
      </c>
      <c r="J1214" s="870">
        <v>0</v>
      </c>
      <c r="K1214" s="870">
        <v>0</v>
      </c>
      <c r="L1214" s="870">
        <v>0</v>
      </c>
      <c r="M1214" s="870">
        <v>0</v>
      </c>
      <c r="N1214" s="870">
        <v>0</v>
      </c>
      <c r="O1214" s="870">
        <v>0</v>
      </c>
      <c r="P1214" s="870">
        <v>0</v>
      </c>
      <c r="Q1214" s="870">
        <v>0</v>
      </c>
      <c r="R1214" s="870">
        <v>0</v>
      </c>
      <c r="S1214" s="870">
        <v>0</v>
      </c>
      <c r="T1214" s="870">
        <v>0</v>
      </c>
      <c r="U1214" s="870">
        <v>0</v>
      </c>
      <c r="V1214" s="870">
        <v>0</v>
      </c>
      <c r="W1214" s="870">
        <v>0</v>
      </c>
      <c r="X1214" s="870">
        <v>0</v>
      </c>
      <c r="Y1214" s="870">
        <v>0</v>
      </c>
      <c r="Z1214" s="870">
        <v>0</v>
      </c>
      <c r="AA1214" s="870">
        <v>0</v>
      </c>
      <c r="AB1214" s="870">
        <v>0</v>
      </c>
      <c r="AC1214" s="870">
        <v>0</v>
      </c>
      <c r="AD1214" s="870">
        <v>0</v>
      </c>
      <c r="AE1214" s="870">
        <v>0</v>
      </c>
    </row>
    <row r="1215" spans="1:31">
      <c r="A1215" s="870" t="s">
        <v>1852</v>
      </c>
      <c r="B1215" s="870">
        <v>16</v>
      </c>
      <c r="C1215" s="870">
        <v>1605</v>
      </c>
      <c r="D1215" s="870">
        <v>160510</v>
      </c>
      <c r="E1215" s="870">
        <v>1605109001</v>
      </c>
      <c r="F1215" s="870" t="s">
        <v>889</v>
      </c>
      <c r="G1215" s="870">
        <v>216223665</v>
      </c>
      <c r="H1215" s="870">
        <v>0</v>
      </c>
      <c r="I1215" s="870">
        <v>216223664.74000001</v>
      </c>
      <c r="J1215" s="870">
        <v>-0.25999999046325684</v>
      </c>
      <c r="K1215" s="870">
        <v>-0.25999999046325684</v>
      </c>
      <c r="L1215" s="870">
        <v>0</v>
      </c>
      <c r="M1215" s="870">
        <v>0</v>
      </c>
      <c r="N1215" s="870">
        <v>0</v>
      </c>
      <c r="O1215" s="870">
        <v>0</v>
      </c>
      <c r="P1215" s="870">
        <v>0</v>
      </c>
      <c r="Q1215" s="870">
        <v>0</v>
      </c>
      <c r="R1215" s="870">
        <v>0</v>
      </c>
      <c r="S1215" s="870">
        <v>0</v>
      </c>
      <c r="T1215" s="870">
        <v>0</v>
      </c>
      <c r="U1215" s="870">
        <v>0</v>
      </c>
      <c r="V1215" s="870">
        <v>0</v>
      </c>
      <c r="W1215" s="870">
        <v>0</v>
      </c>
      <c r="X1215" s="870">
        <v>0</v>
      </c>
      <c r="Y1215" s="870">
        <v>0</v>
      </c>
      <c r="Z1215" s="870">
        <v>0</v>
      </c>
      <c r="AA1215" s="870">
        <v>0</v>
      </c>
      <c r="AB1215" s="870">
        <v>0</v>
      </c>
      <c r="AC1215" s="870">
        <v>0</v>
      </c>
      <c r="AD1215" s="870">
        <v>0</v>
      </c>
      <c r="AE1215" s="870">
        <v>0</v>
      </c>
    </row>
    <row r="1216" spans="1:31">
      <c r="A1216" s="870" t="s">
        <v>1852</v>
      </c>
      <c r="B1216" s="870">
        <v>16</v>
      </c>
      <c r="C1216" s="870">
        <v>1605</v>
      </c>
      <c r="D1216" s="870">
        <v>160510</v>
      </c>
      <c r="E1216" s="870">
        <v>1605109002</v>
      </c>
      <c r="F1216" s="870" t="s">
        <v>889</v>
      </c>
      <c r="G1216" s="870">
        <v>591134</v>
      </c>
      <c r="H1216" s="870">
        <v>0</v>
      </c>
      <c r="I1216" s="870">
        <v>591134</v>
      </c>
      <c r="J1216" s="870">
        <v>0</v>
      </c>
      <c r="K1216" s="870">
        <v>0</v>
      </c>
      <c r="L1216" s="870">
        <v>0</v>
      </c>
      <c r="M1216" s="870">
        <v>0</v>
      </c>
      <c r="N1216" s="870">
        <v>0</v>
      </c>
      <c r="O1216" s="870">
        <v>0</v>
      </c>
      <c r="P1216" s="870">
        <v>0</v>
      </c>
      <c r="Q1216" s="870">
        <v>0</v>
      </c>
      <c r="R1216" s="870">
        <v>0</v>
      </c>
      <c r="S1216" s="870">
        <v>0</v>
      </c>
      <c r="T1216" s="870">
        <v>0</v>
      </c>
      <c r="U1216" s="870">
        <v>0</v>
      </c>
      <c r="V1216" s="870">
        <v>0</v>
      </c>
      <c r="W1216" s="870">
        <v>0</v>
      </c>
      <c r="X1216" s="870">
        <v>0</v>
      </c>
      <c r="Y1216" s="870">
        <v>0</v>
      </c>
      <c r="Z1216" s="870">
        <v>0</v>
      </c>
      <c r="AA1216" s="870">
        <v>0</v>
      </c>
      <c r="AB1216" s="870">
        <v>0</v>
      </c>
      <c r="AC1216" s="870">
        <v>0</v>
      </c>
      <c r="AD1216" s="870">
        <v>0</v>
      </c>
      <c r="AE1216" s="870">
        <v>0</v>
      </c>
    </row>
    <row r="1217" spans="1:31">
      <c r="A1217" s="870" t="s">
        <v>1852</v>
      </c>
      <c r="B1217" s="870">
        <v>16</v>
      </c>
      <c r="C1217" s="870">
        <v>1605</v>
      </c>
      <c r="D1217" s="870">
        <v>160510</v>
      </c>
      <c r="E1217" s="870">
        <v>1605109006</v>
      </c>
      <c r="F1217" s="870" t="s">
        <v>890</v>
      </c>
      <c r="G1217" s="870">
        <v>151696161</v>
      </c>
      <c r="H1217" s="870">
        <v>0</v>
      </c>
      <c r="I1217" s="870">
        <v>151696161</v>
      </c>
      <c r="J1217" s="870">
        <v>0</v>
      </c>
      <c r="K1217" s="870">
        <v>0</v>
      </c>
      <c r="L1217" s="870">
        <v>0</v>
      </c>
      <c r="M1217" s="870">
        <v>0</v>
      </c>
      <c r="N1217" s="870">
        <v>0</v>
      </c>
      <c r="O1217" s="870">
        <v>0</v>
      </c>
      <c r="P1217" s="870">
        <v>0</v>
      </c>
      <c r="Q1217" s="870">
        <v>0</v>
      </c>
      <c r="R1217" s="870">
        <v>0</v>
      </c>
      <c r="S1217" s="870">
        <v>0</v>
      </c>
      <c r="T1217" s="870">
        <v>0</v>
      </c>
      <c r="U1217" s="870">
        <v>0</v>
      </c>
      <c r="V1217" s="870">
        <v>0</v>
      </c>
      <c r="W1217" s="870">
        <v>0</v>
      </c>
      <c r="X1217" s="870">
        <v>0</v>
      </c>
      <c r="Y1217" s="870">
        <v>0</v>
      </c>
      <c r="Z1217" s="870">
        <v>0</v>
      </c>
      <c r="AA1217" s="870">
        <v>0</v>
      </c>
      <c r="AB1217" s="870">
        <v>0</v>
      </c>
      <c r="AC1217" s="870">
        <v>0</v>
      </c>
      <c r="AD1217" s="870">
        <v>0</v>
      </c>
      <c r="AE1217" s="870">
        <v>0</v>
      </c>
    </row>
    <row r="1218" spans="1:31">
      <c r="A1218" s="870" t="s">
        <v>1852</v>
      </c>
      <c r="B1218" s="870">
        <v>16</v>
      </c>
      <c r="C1218" s="870">
        <v>1605</v>
      </c>
      <c r="D1218" s="870">
        <v>160510</v>
      </c>
      <c r="E1218" s="870">
        <v>1605109200</v>
      </c>
      <c r="F1218" s="870" t="s">
        <v>891</v>
      </c>
      <c r="G1218" s="870">
        <v>65731778</v>
      </c>
      <c r="H1218" s="870">
        <v>0</v>
      </c>
      <c r="I1218" s="870">
        <v>65731778</v>
      </c>
      <c r="J1218" s="870">
        <v>0</v>
      </c>
      <c r="K1218" s="870">
        <v>0</v>
      </c>
      <c r="L1218" s="870">
        <v>0</v>
      </c>
      <c r="M1218" s="870">
        <v>0</v>
      </c>
      <c r="N1218" s="870">
        <v>0</v>
      </c>
      <c r="O1218" s="870">
        <v>0</v>
      </c>
      <c r="P1218" s="870">
        <v>0</v>
      </c>
      <c r="Q1218" s="870">
        <v>0</v>
      </c>
      <c r="R1218" s="870">
        <v>0</v>
      </c>
      <c r="S1218" s="870">
        <v>0</v>
      </c>
      <c r="T1218" s="870">
        <v>0</v>
      </c>
      <c r="U1218" s="870">
        <v>0</v>
      </c>
      <c r="V1218" s="870">
        <v>0</v>
      </c>
      <c r="W1218" s="870">
        <v>0</v>
      </c>
      <c r="X1218" s="870">
        <v>0</v>
      </c>
      <c r="Y1218" s="870">
        <v>0</v>
      </c>
      <c r="Z1218" s="870">
        <v>0</v>
      </c>
      <c r="AA1218" s="870">
        <v>0</v>
      </c>
      <c r="AB1218" s="870">
        <v>0</v>
      </c>
      <c r="AC1218" s="870">
        <v>0</v>
      </c>
      <c r="AD1218" s="870">
        <v>0</v>
      </c>
      <c r="AE1218" s="870">
        <v>0</v>
      </c>
    </row>
    <row r="1219" spans="1:31">
      <c r="A1219" s="870" t="s">
        <v>1852</v>
      </c>
      <c r="B1219" s="870">
        <v>16</v>
      </c>
      <c r="C1219" s="870">
        <v>1605</v>
      </c>
      <c r="D1219" s="870">
        <v>160510</v>
      </c>
      <c r="E1219" s="870">
        <v>1605109501</v>
      </c>
      <c r="F1219" s="870" t="s">
        <v>1929</v>
      </c>
      <c r="G1219" s="870">
        <v>0</v>
      </c>
      <c r="H1219" s="870">
        <v>0</v>
      </c>
      <c r="I1219" s="870">
        <v>0</v>
      </c>
      <c r="J1219" s="870">
        <v>0</v>
      </c>
      <c r="K1219" s="870">
        <v>0</v>
      </c>
      <c r="L1219" s="870">
        <v>0</v>
      </c>
      <c r="M1219" s="870">
        <v>0</v>
      </c>
      <c r="N1219" s="870">
        <v>0</v>
      </c>
      <c r="O1219" s="870">
        <v>0</v>
      </c>
      <c r="P1219" s="870">
        <v>0</v>
      </c>
      <c r="Q1219" s="870">
        <v>0</v>
      </c>
      <c r="R1219" s="870">
        <v>0</v>
      </c>
      <c r="S1219" s="870">
        <v>0</v>
      </c>
      <c r="T1219" s="870">
        <v>0</v>
      </c>
      <c r="U1219" s="870">
        <v>0</v>
      </c>
      <c r="V1219" s="870">
        <v>0</v>
      </c>
      <c r="W1219" s="870">
        <v>0</v>
      </c>
      <c r="X1219" s="870">
        <v>0</v>
      </c>
      <c r="Y1219" s="870">
        <v>0</v>
      </c>
      <c r="Z1219" s="870">
        <v>0</v>
      </c>
      <c r="AA1219" s="870">
        <v>0</v>
      </c>
      <c r="AB1219" s="870">
        <v>0</v>
      </c>
      <c r="AC1219" s="870">
        <v>0</v>
      </c>
      <c r="AD1219" s="870">
        <v>0</v>
      </c>
      <c r="AE1219" s="870">
        <v>0</v>
      </c>
    </row>
    <row r="1220" spans="1:31">
      <c r="A1220" s="870" t="s">
        <v>1852</v>
      </c>
      <c r="B1220" s="870">
        <v>16</v>
      </c>
      <c r="C1220" s="870">
        <v>1605</v>
      </c>
      <c r="D1220" s="870">
        <v>160510</v>
      </c>
      <c r="E1220" s="870">
        <v>1605109502</v>
      </c>
      <c r="F1220" s="870" t="s">
        <v>1930</v>
      </c>
      <c r="G1220" s="870">
        <v>0</v>
      </c>
      <c r="H1220" s="870">
        <v>0</v>
      </c>
      <c r="I1220" s="870">
        <v>0</v>
      </c>
      <c r="J1220" s="870">
        <v>0</v>
      </c>
      <c r="K1220" s="870">
        <v>0</v>
      </c>
      <c r="L1220" s="870">
        <v>0</v>
      </c>
      <c r="M1220" s="870">
        <v>0</v>
      </c>
      <c r="N1220" s="870">
        <v>0</v>
      </c>
      <c r="O1220" s="870">
        <v>0</v>
      </c>
      <c r="P1220" s="870">
        <v>0</v>
      </c>
      <c r="Q1220" s="870">
        <v>0</v>
      </c>
      <c r="R1220" s="870">
        <v>0</v>
      </c>
      <c r="S1220" s="870">
        <v>0</v>
      </c>
      <c r="T1220" s="870">
        <v>0</v>
      </c>
      <c r="U1220" s="870">
        <v>0</v>
      </c>
      <c r="V1220" s="870">
        <v>0</v>
      </c>
      <c r="W1220" s="870">
        <v>0</v>
      </c>
      <c r="X1220" s="870">
        <v>0</v>
      </c>
      <c r="Y1220" s="870">
        <v>0</v>
      </c>
      <c r="Z1220" s="870">
        <v>0</v>
      </c>
      <c r="AA1220" s="870">
        <v>0</v>
      </c>
      <c r="AB1220" s="870">
        <v>0</v>
      </c>
      <c r="AC1220" s="870">
        <v>0</v>
      </c>
      <c r="AD1220" s="870">
        <v>0</v>
      </c>
      <c r="AE1220" s="870">
        <v>0</v>
      </c>
    </row>
    <row r="1221" spans="1:31">
      <c r="A1221" s="870" t="s">
        <v>1852</v>
      </c>
      <c r="B1221" s="870">
        <v>16</v>
      </c>
      <c r="C1221" s="870">
        <v>1605</v>
      </c>
      <c r="D1221" s="870">
        <v>160510</v>
      </c>
      <c r="E1221" s="870">
        <v>1605109503</v>
      </c>
      <c r="F1221" s="870" t="s">
        <v>1931</v>
      </c>
      <c r="G1221" s="870">
        <v>0</v>
      </c>
      <c r="H1221" s="870">
        <v>0</v>
      </c>
      <c r="I1221" s="870">
        <v>0</v>
      </c>
      <c r="J1221" s="870">
        <v>0</v>
      </c>
      <c r="K1221" s="870">
        <v>0</v>
      </c>
      <c r="L1221" s="870">
        <v>0</v>
      </c>
      <c r="M1221" s="870">
        <v>0</v>
      </c>
      <c r="N1221" s="870">
        <v>0</v>
      </c>
      <c r="O1221" s="870">
        <v>0</v>
      </c>
      <c r="P1221" s="870">
        <v>0</v>
      </c>
      <c r="Q1221" s="870">
        <v>0</v>
      </c>
      <c r="R1221" s="870">
        <v>0</v>
      </c>
      <c r="S1221" s="870">
        <v>0</v>
      </c>
      <c r="T1221" s="870">
        <v>0</v>
      </c>
      <c r="U1221" s="870">
        <v>0</v>
      </c>
      <c r="V1221" s="870">
        <v>0</v>
      </c>
      <c r="W1221" s="870">
        <v>0</v>
      </c>
      <c r="X1221" s="870">
        <v>0</v>
      </c>
      <c r="Y1221" s="870">
        <v>0</v>
      </c>
      <c r="Z1221" s="870">
        <v>0</v>
      </c>
      <c r="AA1221" s="870">
        <v>0</v>
      </c>
      <c r="AB1221" s="870">
        <v>0</v>
      </c>
      <c r="AC1221" s="870">
        <v>0</v>
      </c>
      <c r="AD1221" s="870">
        <v>0</v>
      </c>
      <c r="AE1221" s="870">
        <v>0</v>
      </c>
    </row>
    <row r="1222" spans="1:31">
      <c r="A1222" s="870" t="s">
        <v>1852</v>
      </c>
      <c r="B1222" s="870">
        <v>16</v>
      </c>
      <c r="C1222" s="870">
        <v>1605</v>
      </c>
      <c r="D1222" s="870">
        <v>160510</v>
      </c>
      <c r="E1222" s="870">
        <v>1605109504</v>
      </c>
      <c r="F1222" s="870" t="s">
        <v>1932</v>
      </c>
      <c r="G1222" s="870">
        <v>0</v>
      </c>
      <c r="H1222" s="870">
        <v>0</v>
      </c>
      <c r="I1222" s="870">
        <v>0</v>
      </c>
      <c r="J1222" s="870">
        <v>0</v>
      </c>
      <c r="K1222" s="870">
        <v>0</v>
      </c>
      <c r="L1222" s="870">
        <v>0</v>
      </c>
      <c r="M1222" s="870">
        <v>0</v>
      </c>
      <c r="N1222" s="870">
        <v>0</v>
      </c>
      <c r="O1222" s="870">
        <v>0</v>
      </c>
      <c r="P1222" s="870">
        <v>0</v>
      </c>
      <c r="Q1222" s="870">
        <v>0</v>
      </c>
      <c r="R1222" s="870">
        <v>0</v>
      </c>
      <c r="S1222" s="870">
        <v>0</v>
      </c>
      <c r="T1222" s="870">
        <v>0</v>
      </c>
      <c r="U1222" s="870">
        <v>0</v>
      </c>
      <c r="V1222" s="870">
        <v>0</v>
      </c>
      <c r="W1222" s="870">
        <v>0</v>
      </c>
      <c r="X1222" s="870">
        <v>0</v>
      </c>
      <c r="Y1222" s="870">
        <v>0</v>
      </c>
      <c r="Z1222" s="870">
        <v>0</v>
      </c>
      <c r="AA1222" s="870">
        <v>0</v>
      </c>
      <c r="AB1222" s="870">
        <v>0</v>
      </c>
      <c r="AC1222" s="870">
        <v>0</v>
      </c>
      <c r="AD1222" s="870">
        <v>0</v>
      </c>
      <c r="AE1222" s="870">
        <v>0</v>
      </c>
    </row>
    <row r="1223" spans="1:31">
      <c r="A1223" s="870" t="s">
        <v>1852</v>
      </c>
      <c r="B1223" s="870">
        <v>16</v>
      </c>
      <c r="C1223" s="870">
        <v>1605</v>
      </c>
      <c r="D1223" s="870">
        <v>160510</v>
      </c>
      <c r="E1223" s="870">
        <v>1605109508</v>
      </c>
      <c r="F1223" s="870" t="s">
        <v>1933</v>
      </c>
      <c r="G1223" s="870">
        <v>0</v>
      </c>
      <c r="H1223" s="870">
        <v>0</v>
      </c>
      <c r="I1223" s="870">
        <v>0</v>
      </c>
      <c r="J1223" s="870">
        <v>0</v>
      </c>
      <c r="K1223" s="870">
        <v>0</v>
      </c>
      <c r="L1223" s="870">
        <v>0</v>
      </c>
      <c r="M1223" s="870">
        <v>0</v>
      </c>
      <c r="N1223" s="870">
        <v>0</v>
      </c>
      <c r="O1223" s="870">
        <v>0</v>
      </c>
      <c r="P1223" s="870">
        <v>0</v>
      </c>
      <c r="Q1223" s="870">
        <v>0</v>
      </c>
      <c r="R1223" s="870">
        <v>0</v>
      </c>
      <c r="S1223" s="870">
        <v>0</v>
      </c>
      <c r="T1223" s="870">
        <v>0</v>
      </c>
      <c r="U1223" s="870">
        <v>0</v>
      </c>
      <c r="V1223" s="870">
        <v>0</v>
      </c>
      <c r="W1223" s="870">
        <v>0</v>
      </c>
      <c r="X1223" s="870">
        <v>0</v>
      </c>
      <c r="Y1223" s="870">
        <v>0</v>
      </c>
      <c r="Z1223" s="870">
        <v>0</v>
      </c>
      <c r="AA1223" s="870">
        <v>0</v>
      </c>
      <c r="AB1223" s="870">
        <v>0</v>
      </c>
      <c r="AC1223" s="870">
        <v>0</v>
      </c>
      <c r="AD1223" s="870">
        <v>0</v>
      </c>
      <c r="AE1223" s="870">
        <v>0</v>
      </c>
    </row>
    <row r="1224" spans="1:31">
      <c r="A1224" s="870" t="s">
        <v>1852</v>
      </c>
      <c r="B1224" s="870">
        <v>16</v>
      </c>
      <c r="C1224" s="870">
        <v>1605</v>
      </c>
      <c r="D1224" s="870">
        <v>160510</v>
      </c>
      <c r="E1224" s="870">
        <v>1605109509</v>
      </c>
      <c r="F1224" s="870" t="s">
        <v>1934</v>
      </c>
      <c r="G1224" s="870">
        <v>0</v>
      </c>
      <c r="H1224" s="870">
        <v>0</v>
      </c>
      <c r="I1224" s="870">
        <v>0</v>
      </c>
      <c r="J1224" s="870">
        <v>0</v>
      </c>
      <c r="K1224" s="870">
        <v>0</v>
      </c>
      <c r="L1224" s="870">
        <v>0</v>
      </c>
      <c r="M1224" s="870">
        <v>0</v>
      </c>
      <c r="N1224" s="870">
        <v>0</v>
      </c>
      <c r="O1224" s="870">
        <v>0</v>
      </c>
      <c r="P1224" s="870">
        <v>0</v>
      </c>
      <c r="Q1224" s="870">
        <v>0</v>
      </c>
      <c r="R1224" s="870">
        <v>0</v>
      </c>
      <c r="S1224" s="870">
        <v>0</v>
      </c>
      <c r="T1224" s="870">
        <v>0</v>
      </c>
      <c r="U1224" s="870">
        <v>0</v>
      </c>
      <c r="V1224" s="870">
        <v>0</v>
      </c>
      <c r="W1224" s="870">
        <v>0</v>
      </c>
      <c r="X1224" s="870">
        <v>0</v>
      </c>
      <c r="Y1224" s="870">
        <v>0</v>
      </c>
      <c r="Z1224" s="870">
        <v>0</v>
      </c>
      <c r="AA1224" s="870">
        <v>0</v>
      </c>
      <c r="AB1224" s="870">
        <v>0</v>
      </c>
      <c r="AC1224" s="870">
        <v>0</v>
      </c>
      <c r="AD1224" s="870">
        <v>0</v>
      </c>
      <c r="AE1224" s="870">
        <v>0</v>
      </c>
    </row>
    <row r="1225" spans="1:31">
      <c r="A1225" s="870" t="s">
        <v>1852</v>
      </c>
      <c r="B1225" s="870">
        <v>16</v>
      </c>
      <c r="C1225" s="870">
        <v>1605</v>
      </c>
      <c r="D1225" s="870">
        <v>160510</v>
      </c>
      <c r="E1225" s="870">
        <v>1605109520</v>
      </c>
      <c r="F1225" s="870" t="s">
        <v>1935</v>
      </c>
      <c r="G1225" s="870">
        <v>0</v>
      </c>
      <c r="H1225" s="870">
        <v>0</v>
      </c>
      <c r="I1225" s="870">
        <v>0</v>
      </c>
      <c r="J1225" s="870">
        <v>0</v>
      </c>
      <c r="K1225" s="870">
        <v>0</v>
      </c>
      <c r="L1225" s="870">
        <v>0</v>
      </c>
      <c r="M1225" s="870">
        <v>0</v>
      </c>
      <c r="N1225" s="870">
        <v>0</v>
      </c>
      <c r="O1225" s="870">
        <v>0</v>
      </c>
      <c r="P1225" s="870">
        <v>0</v>
      </c>
      <c r="Q1225" s="870">
        <v>0</v>
      </c>
      <c r="R1225" s="870">
        <v>0</v>
      </c>
      <c r="S1225" s="870">
        <v>0</v>
      </c>
      <c r="T1225" s="870">
        <v>0</v>
      </c>
      <c r="U1225" s="870">
        <v>0</v>
      </c>
      <c r="V1225" s="870">
        <v>0</v>
      </c>
      <c r="W1225" s="870">
        <v>0</v>
      </c>
      <c r="X1225" s="870">
        <v>0</v>
      </c>
      <c r="Y1225" s="870">
        <v>0</v>
      </c>
      <c r="Z1225" s="870">
        <v>0</v>
      </c>
      <c r="AA1225" s="870">
        <v>0</v>
      </c>
      <c r="AB1225" s="870">
        <v>0</v>
      </c>
      <c r="AC1225" s="870">
        <v>0</v>
      </c>
      <c r="AD1225" s="870">
        <v>0</v>
      </c>
      <c r="AE1225" s="870">
        <v>0</v>
      </c>
    </row>
    <row r="1226" spans="1:31">
      <c r="A1226" s="870" t="s">
        <v>1852</v>
      </c>
      <c r="B1226" s="870">
        <v>16</v>
      </c>
      <c r="C1226" s="870">
        <v>1605</v>
      </c>
      <c r="D1226" s="870">
        <v>160510</v>
      </c>
      <c r="E1226" s="870">
        <v>1605109800</v>
      </c>
      <c r="F1226" s="870" t="s">
        <v>4131</v>
      </c>
      <c r="G1226" s="870">
        <v>-756297806</v>
      </c>
      <c r="H1226" s="870">
        <v>0</v>
      </c>
      <c r="I1226" s="870">
        <v>-756297806.36000001</v>
      </c>
      <c r="J1226" s="870">
        <v>-0.36000001430511475</v>
      </c>
      <c r="K1226" s="870">
        <v>-0.36000001430511475</v>
      </c>
      <c r="L1226" s="870">
        <v>0</v>
      </c>
      <c r="M1226" s="870">
        <v>0</v>
      </c>
      <c r="N1226" s="870">
        <v>0</v>
      </c>
      <c r="O1226" s="870">
        <v>0</v>
      </c>
      <c r="P1226" s="870">
        <v>0</v>
      </c>
      <c r="Q1226" s="870">
        <v>0</v>
      </c>
      <c r="R1226" s="870">
        <v>0</v>
      </c>
      <c r="S1226" s="870">
        <v>0</v>
      </c>
      <c r="T1226" s="870">
        <v>0</v>
      </c>
      <c r="U1226" s="870">
        <v>0</v>
      </c>
      <c r="V1226" s="870">
        <v>0</v>
      </c>
      <c r="W1226" s="870">
        <v>0</v>
      </c>
      <c r="X1226" s="870">
        <v>0</v>
      </c>
      <c r="Y1226" s="870">
        <v>0</v>
      </c>
      <c r="Z1226" s="870">
        <v>0</v>
      </c>
      <c r="AA1226" s="870">
        <v>0</v>
      </c>
      <c r="AB1226" s="870">
        <v>0</v>
      </c>
      <c r="AC1226" s="870">
        <v>0</v>
      </c>
      <c r="AD1226" s="870">
        <v>0</v>
      </c>
      <c r="AE1226" s="870">
        <v>0</v>
      </c>
    </row>
    <row r="1227" spans="1:31">
      <c r="A1227" s="870" t="s">
        <v>1852</v>
      </c>
      <c r="B1227" s="870">
        <v>16</v>
      </c>
      <c r="C1227" s="870">
        <v>1605</v>
      </c>
      <c r="D1227" s="870">
        <v>160512</v>
      </c>
      <c r="E1227" s="870">
        <v>1605127010</v>
      </c>
      <c r="F1227" s="870" t="s">
        <v>1936</v>
      </c>
      <c r="G1227" s="870">
        <v>0</v>
      </c>
      <c r="H1227" s="870">
        <v>0</v>
      </c>
      <c r="I1227" s="870">
        <v>0</v>
      </c>
      <c r="J1227" s="870">
        <v>0</v>
      </c>
      <c r="K1227" s="870">
        <v>0</v>
      </c>
      <c r="L1227" s="870">
        <v>0</v>
      </c>
      <c r="M1227" s="870">
        <v>0</v>
      </c>
      <c r="N1227" s="870">
        <v>0</v>
      </c>
      <c r="O1227" s="870">
        <v>0</v>
      </c>
      <c r="P1227" s="870">
        <v>0</v>
      </c>
      <c r="Q1227" s="870">
        <v>0</v>
      </c>
      <c r="R1227" s="870">
        <v>0</v>
      </c>
      <c r="S1227" s="870">
        <v>0</v>
      </c>
      <c r="T1227" s="870">
        <v>0</v>
      </c>
      <c r="U1227" s="870">
        <v>0</v>
      </c>
      <c r="V1227" s="870">
        <v>0</v>
      </c>
      <c r="W1227" s="870">
        <v>0</v>
      </c>
      <c r="X1227" s="870">
        <v>0</v>
      </c>
      <c r="Y1227" s="870">
        <v>0</v>
      </c>
      <c r="Z1227" s="870">
        <v>0</v>
      </c>
      <c r="AA1227" s="870">
        <v>0</v>
      </c>
      <c r="AB1227" s="870">
        <v>0</v>
      </c>
      <c r="AC1227" s="870">
        <v>0</v>
      </c>
      <c r="AD1227" s="870">
        <v>0</v>
      </c>
      <c r="AE1227" s="870">
        <v>0</v>
      </c>
    </row>
    <row r="1228" spans="1:31">
      <c r="A1228" s="870" t="s">
        <v>1852</v>
      </c>
      <c r="B1228" s="870">
        <v>16</v>
      </c>
      <c r="C1228" s="870">
        <v>1605</v>
      </c>
      <c r="D1228" s="870">
        <v>160512</v>
      </c>
      <c r="E1228" s="870">
        <v>1605127011</v>
      </c>
      <c r="F1228" s="870" t="s">
        <v>1937</v>
      </c>
      <c r="G1228" s="870">
        <v>0</v>
      </c>
      <c r="H1228" s="870">
        <v>0</v>
      </c>
      <c r="I1228" s="870">
        <v>0</v>
      </c>
      <c r="J1228" s="870">
        <v>0</v>
      </c>
      <c r="K1228" s="870">
        <v>0</v>
      </c>
      <c r="L1228" s="870">
        <v>0</v>
      </c>
      <c r="M1228" s="870">
        <v>0</v>
      </c>
      <c r="N1228" s="870">
        <v>0</v>
      </c>
      <c r="O1228" s="870">
        <v>0</v>
      </c>
      <c r="P1228" s="870">
        <v>0</v>
      </c>
      <c r="Q1228" s="870">
        <v>0</v>
      </c>
      <c r="R1228" s="870">
        <v>0</v>
      </c>
      <c r="S1228" s="870">
        <v>0</v>
      </c>
      <c r="T1228" s="870">
        <v>0</v>
      </c>
      <c r="U1228" s="870">
        <v>0</v>
      </c>
      <c r="V1228" s="870">
        <v>0</v>
      </c>
      <c r="W1228" s="870">
        <v>0</v>
      </c>
      <c r="X1228" s="870">
        <v>0</v>
      </c>
      <c r="Y1228" s="870">
        <v>0</v>
      </c>
      <c r="Z1228" s="870">
        <v>0</v>
      </c>
      <c r="AA1228" s="870">
        <v>0</v>
      </c>
      <c r="AB1228" s="870">
        <v>0</v>
      </c>
      <c r="AC1228" s="870">
        <v>0</v>
      </c>
      <c r="AD1228" s="870">
        <v>0</v>
      </c>
      <c r="AE1228" s="870">
        <v>0</v>
      </c>
    </row>
    <row r="1229" spans="1:31">
      <c r="A1229" s="870" t="s">
        <v>1852</v>
      </c>
      <c r="B1229" s="870">
        <v>16</v>
      </c>
      <c r="C1229" s="870">
        <v>1605</v>
      </c>
      <c r="D1229" s="870">
        <v>160512</v>
      </c>
      <c r="E1229" s="870">
        <v>1605127012</v>
      </c>
      <c r="F1229" s="870" t="s">
        <v>1938</v>
      </c>
      <c r="G1229" s="870">
        <v>0</v>
      </c>
      <c r="H1229" s="870">
        <v>0</v>
      </c>
      <c r="I1229" s="870">
        <v>0</v>
      </c>
      <c r="J1229" s="870">
        <v>0</v>
      </c>
      <c r="K1229" s="870">
        <v>0</v>
      </c>
      <c r="L1229" s="870">
        <v>0</v>
      </c>
      <c r="M1229" s="870">
        <v>0</v>
      </c>
      <c r="N1229" s="870">
        <v>0</v>
      </c>
      <c r="O1229" s="870">
        <v>0</v>
      </c>
      <c r="P1229" s="870">
        <v>0</v>
      </c>
      <c r="Q1229" s="870">
        <v>0</v>
      </c>
      <c r="R1229" s="870">
        <v>0</v>
      </c>
      <c r="S1229" s="870">
        <v>0</v>
      </c>
      <c r="T1229" s="870">
        <v>0</v>
      </c>
      <c r="U1229" s="870">
        <v>0</v>
      </c>
      <c r="V1229" s="870">
        <v>0</v>
      </c>
      <c r="W1229" s="870">
        <v>0</v>
      </c>
      <c r="X1229" s="870">
        <v>0</v>
      </c>
      <c r="Y1229" s="870">
        <v>0</v>
      </c>
      <c r="Z1229" s="870">
        <v>0</v>
      </c>
      <c r="AA1229" s="870">
        <v>0</v>
      </c>
      <c r="AB1229" s="870">
        <v>0</v>
      </c>
      <c r="AC1229" s="870">
        <v>0</v>
      </c>
      <c r="AD1229" s="870">
        <v>0</v>
      </c>
      <c r="AE1229" s="870">
        <v>0</v>
      </c>
    </row>
    <row r="1230" spans="1:31">
      <c r="A1230" s="870" t="s">
        <v>1852</v>
      </c>
      <c r="B1230" s="870">
        <v>16</v>
      </c>
      <c r="C1230" s="870">
        <v>1605</v>
      </c>
      <c r="D1230" s="870">
        <v>160512</v>
      </c>
      <c r="E1230" s="870">
        <v>1605127013</v>
      </c>
      <c r="F1230" s="870" t="s">
        <v>1939</v>
      </c>
      <c r="G1230" s="870">
        <v>0</v>
      </c>
      <c r="H1230" s="870">
        <v>0</v>
      </c>
      <c r="I1230" s="870">
        <v>0</v>
      </c>
      <c r="J1230" s="870">
        <v>0</v>
      </c>
      <c r="K1230" s="870">
        <v>0</v>
      </c>
      <c r="L1230" s="870">
        <v>0</v>
      </c>
      <c r="M1230" s="870">
        <v>0</v>
      </c>
      <c r="N1230" s="870">
        <v>0</v>
      </c>
      <c r="O1230" s="870">
        <v>0</v>
      </c>
      <c r="P1230" s="870">
        <v>0</v>
      </c>
      <c r="Q1230" s="870">
        <v>0</v>
      </c>
      <c r="R1230" s="870">
        <v>0</v>
      </c>
      <c r="S1230" s="870">
        <v>0</v>
      </c>
      <c r="T1230" s="870">
        <v>0</v>
      </c>
      <c r="U1230" s="870">
        <v>0</v>
      </c>
      <c r="V1230" s="870">
        <v>0</v>
      </c>
      <c r="W1230" s="870">
        <v>0</v>
      </c>
      <c r="X1230" s="870">
        <v>0</v>
      </c>
      <c r="Y1230" s="870">
        <v>0</v>
      </c>
      <c r="Z1230" s="870">
        <v>0</v>
      </c>
      <c r="AA1230" s="870">
        <v>0</v>
      </c>
      <c r="AB1230" s="870">
        <v>0</v>
      </c>
      <c r="AC1230" s="870">
        <v>0</v>
      </c>
      <c r="AD1230" s="870">
        <v>0</v>
      </c>
      <c r="AE1230" s="870">
        <v>0</v>
      </c>
    </row>
    <row r="1231" spans="1:31">
      <c r="A1231" s="870" t="s">
        <v>1852</v>
      </c>
      <c r="B1231" s="870">
        <v>16</v>
      </c>
      <c r="C1231" s="870">
        <v>1605</v>
      </c>
      <c r="D1231" s="870">
        <v>160512</v>
      </c>
      <c r="E1231" s="870">
        <v>1605127014</v>
      </c>
      <c r="F1231" s="870" t="s">
        <v>1940</v>
      </c>
      <c r="G1231" s="870">
        <v>0</v>
      </c>
      <c r="H1231" s="870">
        <v>0</v>
      </c>
      <c r="I1231" s="870">
        <v>0</v>
      </c>
      <c r="J1231" s="870">
        <v>0</v>
      </c>
      <c r="K1231" s="870">
        <v>0</v>
      </c>
      <c r="L1231" s="870">
        <v>0</v>
      </c>
      <c r="M1231" s="870">
        <v>0</v>
      </c>
      <c r="N1231" s="870">
        <v>0</v>
      </c>
      <c r="O1231" s="870">
        <v>0</v>
      </c>
      <c r="P1231" s="870">
        <v>0</v>
      </c>
      <c r="Q1231" s="870">
        <v>0</v>
      </c>
      <c r="R1231" s="870">
        <v>0</v>
      </c>
      <c r="S1231" s="870">
        <v>0</v>
      </c>
      <c r="T1231" s="870">
        <v>0</v>
      </c>
      <c r="U1231" s="870">
        <v>0</v>
      </c>
      <c r="V1231" s="870">
        <v>0</v>
      </c>
      <c r="W1231" s="870">
        <v>0</v>
      </c>
      <c r="X1231" s="870">
        <v>0</v>
      </c>
      <c r="Y1231" s="870">
        <v>0</v>
      </c>
      <c r="Z1231" s="870">
        <v>0</v>
      </c>
      <c r="AA1231" s="870">
        <v>0</v>
      </c>
      <c r="AB1231" s="870">
        <v>0</v>
      </c>
      <c r="AC1231" s="870">
        <v>0</v>
      </c>
      <c r="AD1231" s="870">
        <v>0</v>
      </c>
      <c r="AE1231" s="870">
        <v>0</v>
      </c>
    </row>
    <row r="1232" spans="1:31">
      <c r="A1232" s="870" t="s">
        <v>1852</v>
      </c>
      <c r="B1232" s="870">
        <v>16</v>
      </c>
      <c r="C1232" s="870">
        <v>1605</v>
      </c>
      <c r="D1232" s="870">
        <v>160512</v>
      </c>
      <c r="E1232" s="870">
        <v>1605127015</v>
      </c>
      <c r="F1232" s="870" t="s">
        <v>1941</v>
      </c>
      <c r="G1232" s="870">
        <v>0</v>
      </c>
      <c r="H1232" s="870">
        <v>0</v>
      </c>
      <c r="I1232" s="870">
        <v>0</v>
      </c>
      <c r="J1232" s="870">
        <v>0</v>
      </c>
      <c r="K1232" s="870">
        <v>0</v>
      </c>
      <c r="L1232" s="870">
        <v>0</v>
      </c>
      <c r="M1232" s="870">
        <v>0</v>
      </c>
      <c r="N1232" s="870">
        <v>0</v>
      </c>
      <c r="O1232" s="870">
        <v>0</v>
      </c>
      <c r="P1232" s="870">
        <v>0</v>
      </c>
      <c r="Q1232" s="870">
        <v>0</v>
      </c>
      <c r="R1232" s="870">
        <v>0</v>
      </c>
      <c r="S1232" s="870">
        <v>0</v>
      </c>
      <c r="T1232" s="870">
        <v>0</v>
      </c>
      <c r="U1232" s="870">
        <v>0</v>
      </c>
      <c r="V1232" s="870">
        <v>0</v>
      </c>
      <c r="W1232" s="870">
        <v>0</v>
      </c>
      <c r="X1232" s="870">
        <v>0</v>
      </c>
      <c r="Y1232" s="870">
        <v>0</v>
      </c>
      <c r="Z1232" s="870">
        <v>0</v>
      </c>
      <c r="AA1232" s="870">
        <v>0</v>
      </c>
      <c r="AB1232" s="870">
        <v>0</v>
      </c>
      <c r="AC1232" s="870">
        <v>0</v>
      </c>
      <c r="AD1232" s="870">
        <v>0</v>
      </c>
      <c r="AE1232" s="870">
        <v>0</v>
      </c>
    </row>
    <row r="1233" spans="1:31">
      <c r="A1233" s="870" t="s">
        <v>1852</v>
      </c>
      <c r="B1233" s="870">
        <v>16</v>
      </c>
      <c r="C1233" s="870">
        <v>1605</v>
      </c>
      <c r="D1233" s="870">
        <v>160512</v>
      </c>
      <c r="E1233" s="870">
        <v>1605127102</v>
      </c>
      <c r="F1233" s="870" t="s">
        <v>3552</v>
      </c>
      <c r="G1233" s="870">
        <v>0</v>
      </c>
      <c r="H1233" s="870">
        <v>0</v>
      </c>
      <c r="I1233" s="870">
        <v>0</v>
      </c>
      <c r="J1233" s="870">
        <v>0</v>
      </c>
      <c r="K1233" s="870">
        <v>0</v>
      </c>
      <c r="L1233" s="870">
        <v>0</v>
      </c>
      <c r="M1233" s="870">
        <v>0</v>
      </c>
      <c r="N1233" s="870">
        <v>0</v>
      </c>
      <c r="O1233" s="870">
        <v>0</v>
      </c>
      <c r="P1233" s="870">
        <v>0</v>
      </c>
      <c r="Q1233" s="870">
        <v>0</v>
      </c>
      <c r="R1233" s="870">
        <v>0</v>
      </c>
      <c r="S1233" s="870">
        <v>0</v>
      </c>
      <c r="T1233" s="870">
        <v>0</v>
      </c>
      <c r="U1233" s="870">
        <v>0</v>
      </c>
      <c r="V1233" s="870">
        <v>0</v>
      </c>
      <c r="W1233" s="870">
        <v>0</v>
      </c>
      <c r="X1233" s="870">
        <v>0</v>
      </c>
      <c r="Y1233" s="870">
        <v>0</v>
      </c>
      <c r="Z1233" s="870">
        <v>0</v>
      </c>
      <c r="AA1233" s="870">
        <v>0</v>
      </c>
      <c r="AB1233" s="870">
        <v>0</v>
      </c>
      <c r="AC1233" s="870">
        <v>0</v>
      </c>
      <c r="AD1233" s="870">
        <v>0</v>
      </c>
      <c r="AE1233" s="870">
        <v>0</v>
      </c>
    </row>
    <row r="1234" spans="1:31">
      <c r="A1234" s="870" t="s">
        <v>1852</v>
      </c>
      <c r="B1234" s="870">
        <v>16</v>
      </c>
      <c r="C1234" s="870">
        <v>1605</v>
      </c>
      <c r="D1234" s="870">
        <v>160512</v>
      </c>
      <c r="E1234" s="870">
        <v>1605127103</v>
      </c>
      <c r="F1234" s="870" t="s">
        <v>3553</v>
      </c>
      <c r="G1234" s="870">
        <v>0</v>
      </c>
      <c r="H1234" s="870">
        <v>0</v>
      </c>
      <c r="I1234" s="870">
        <v>0</v>
      </c>
      <c r="J1234" s="870">
        <v>0</v>
      </c>
      <c r="K1234" s="870">
        <v>0</v>
      </c>
      <c r="L1234" s="870">
        <v>0</v>
      </c>
      <c r="M1234" s="870">
        <v>0</v>
      </c>
      <c r="N1234" s="870">
        <v>0</v>
      </c>
      <c r="O1234" s="870">
        <v>0</v>
      </c>
      <c r="P1234" s="870">
        <v>0</v>
      </c>
      <c r="Q1234" s="870">
        <v>0</v>
      </c>
      <c r="R1234" s="870">
        <v>0</v>
      </c>
      <c r="S1234" s="870">
        <v>0</v>
      </c>
      <c r="T1234" s="870">
        <v>0</v>
      </c>
      <c r="U1234" s="870">
        <v>0</v>
      </c>
      <c r="V1234" s="870">
        <v>0</v>
      </c>
      <c r="W1234" s="870">
        <v>0</v>
      </c>
      <c r="X1234" s="870">
        <v>0</v>
      </c>
      <c r="Y1234" s="870">
        <v>0</v>
      </c>
      <c r="Z1234" s="870">
        <v>0</v>
      </c>
      <c r="AA1234" s="870">
        <v>0</v>
      </c>
      <c r="AB1234" s="870">
        <v>0</v>
      </c>
      <c r="AC1234" s="870">
        <v>0</v>
      </c>
      <c r="AD1234" s="870">
        <v>0</v>
      </c>
      <c r="AE1234" s="870">
        <v>0</v>
      </c>
    </row>
    <row r="1235" spans="1:31">
      <c r="A1235" s="870" t="s">
        <v>1852</v>
      </c>
      <c r="B1235" s="870">
        <v>16</v>
      </c>
      <c r="C1235" s="870">
        <v>1605</v>
      </c>
      <c r="D1235" s="870">
        <v>160512</v>
      </c>
      <c r="E1235" s="870">
        <v>1605129003</v>
      </c>
      <c r="F1235" s="870" t="s">
        <v>892</v>
      </c>
      <c r="G1235" s="870">
        <v>100648376</v>
      </c>
      <c r="H1235" s="870">
        <v>0</v>
      </c>
      <c r="I1235" s="870">
        <v>100648375.73999999</v>
      </c>
      <c r="J1235" s="870">
        <v>-0.26000000536441803</v>
      </c>
      <c r="K1235" s="870">
        <v>0</v>
      </c>
      <c r="L1235" s="870">
        <v>0</v>
      </c>
      <c r="M1235" s="870">
        <v>-0.26000000536441803</v>
      </c>
      <c r="N1235" s="870">
        <v>0</v>
      </c>
      <c r="O1235" s="870">
        <v>-0.26000000536441803</v>
      </c>
      <c r="P1235" s="870">
        <v>-9.6200001984834665E-2</v>
      </c>
      <c r="Q1235" s="870">
        <v>0</v>
      </c>
      <c r="R1235" s="870">
        <v>0</v>
      </c>
      <c r="S1235" s="870">
        <v>0</v>
      </c>
      <c r="T1235" s="870">
        <v>0</v>
      </c>
      <c r="U1235" s="870">
        <v>0</v>
      </c>
      <c r="V1235" s="870">
        <v>0</v>
      </c>
      <c r="W1235" s="870">
        <v>0</v>
      </c>
      <c r="X1235" s="870">
        <v>-9.6200001984834665E-2</v>
      </c>
      <c r="Y1235" s="870">
        <v>0.37</v>
      </c>
      <c r="Z1235" s="870">
        <v>0</v>
      </c>
      <c r="AA1235" s="870">
        <v>-9.6200001984834665E-2</v>
      </c>
      <c r="AB1235" s="870">
        <v>0</v>
      </c>
      <c r="AC1235" s="870">
        <v>-9.6200001984834665E-2</v>
      </c>
      <c r="AD1235" s="870">
        <v>0</v>
      </c>
      <c r="AE1235" s="870">
        <v>0</v>
      </c>
    </row>
    <row r="1236" spans="1:31">
      <c r="A1236" s="870" t="s">
        <v>1852</v>
      </c>
      <c r="B1236" s="870">
        <v>16</v>
      </c>
      <c r="C1236" s="870">
        <v>1605</v>
      </c>
      <c r="D1236" s="870">
        <v>160512</v>
      </c>
      <c r="E1236" s="870">
        <v>1605129004</v>
      </c>
      <c r="F1236" s="870" t="s">
        <v>892</v>
      </c>
      <c r="G1236" s="870">
        <v>1764380</v>
      </c>
      <c r="H1236" s="870">
        <v>0</v>
      </c>
      <c r="I1236" s="870">
        <v>1764380</v>
      </c>
      <c r="J1236" s="870">
        <v>0</v>
      </c>
      <c r="K1236" s="870">
        <v>0</v>
      </c>
      <c r="L1236" s="870">
        <v>0</v>
      </c>
      <c r="M1236" s="870">
        <v>0</v>
      </c>
      <c r="N1236" s="870">
        <v>0</v>
      </c>
      <c r="O1236" s="870">
        <v>0</v>
      </c>
      <c r="P1236" s="870">
        <v>0</v>
      </c>
      <c r="Q1236" s="870">
        <v>0</v>
      </c>
      <c r="R1236" s="870">
        <v>0</v>
      </c>
      <c r="S1236" s="870">
        <v>0</v>
      </c>
      <c r="T1236" s="870">
        <v>0</v>
      </c>
      <c r="U1236" s="870">
        <v>0</v>
      </c>
      <c r="V1236" s="870">
        <v>0</v>
      </c>
      <c r="W1236" s="870">
        <v>0</v>
      </c>
      <c r="X1236" s="870">
        <v>0</v>
      </c>
      <c r="Y1236" s="870">
        <v>0</v>
      </c>
      <c r="Z1236" s="870">
        <v>0</v>
      </c>
      <c r="AA1236" s="870">
        <v>0</v>
      </c>
      <c r="AB1236" s="870">
        <v>0</v>
      </c>
      <c r="AC1236" s="870">
        <v>0</v>
      </c>
      <c r="AD1236" s="870">
        <v>0</v>
      </c>
      <c r="AE1236" s="870">
        <v>0</v>
      </c>
    </row>
    <row r="1237" spans="1:31">
      <c r="A1237" s="870" t="s">
        <v>1852</v>
      </c>
      <c r="B1237" s="870">
        <v>16</v>
      </c>
      <c r="C1237" s="870">
        <v>1605</v>
      </c>
      <c r="D1237" s="870">
        <v>160512</v>
      </c>
      <c r="E1237" s="870">
        <v>1605129007</v>
      </c>
      <c r="F1237" s="870" t="s">
        <v>893</v>
      </c>
      <c r="G1237" s="870">
        <v>0</v>
      </c>
      <c r="H1237" s="870">
        <v>0</v>
      </c>
      <c r="I1237" s="870">
        <v>0</v>
      </c>
      <c r="J1237" s="870">
        <v>0</v>
      </c>
      <c r="K1237" s="870">
        <v>0</v>
      </c>
      <c r="L1237" s="870">
        <v>0</v>
      </c>
      <c r="M1237" s="870">
        <v>0</v>
      </c>
      <c r="N1237" s="870">
        <v>0</v>
      </c>
      <c r="O1237" s="870">
        <v>0</v>
      </c>
      <c r="P1237" s="870">
        <v>0</v>
      </c>
      <c r="Q1237" s="870">
        <v>0</v>
      </c>
      <c r="R1237" s="870">
        <v>0</v>
      </c>
      <c r="S1237" s="870">
        <v>0</v>
      </c>
      <c r="T1237" s="870">
        <v>0</v>
      </c>
      <c r="U1237" s="870">
        <v>0</v>
      </c>
      <c r="V1237" s="870">
        <v>0</v>
      </c>
      <c r="W1237" s="870">
        <v>0</v>
      </c>
      <c r="X1237" s="870">
        <v>0</v>
      </c>
      <c r="Y1237" s="870">
        <v>0</v>
      </c>
      <c r="Z1237" s="870">
        <v>0</v>
      </c>
      <c r="AA1237" s="870">
        <v>0</v>
      </c>
      <c r="AB1237" s="870">
        <v>0</v>
      </c>
      <c r="AC1237" s="870">
        <v>0</v>
      </c>
      <c r="AD1237" s="870">
        <v>0</v>
      </c>
      <c r="AE1237" s="870">
        <v>0</v>
      </c>
    </row>
    <row r="1238" spans="1:31">
      <c r="A1238" s="870" t="s">
        <v>1852</v>
      </c>
      <c r="B1238" s="870">
        <v>16</v>
      </c>
      <c r="C1238" s="870">
        <v>1605</v>
      </c>
      <c r="D1238" s="870">
        <v>160512</v>
      </c>
      <c r="E1238" s="870">
        <v>1605129201</v>
      </c>
      <c r="F1238" s="870" t="s">
        <v>894</v>
      </c>
      <c r="G1238" s="870">
        <v>1816</v>
      </c>
      <c r="H1238" s="870">
        <v>0</v>
      </c>
      <c r="I1238" s="870">
        <v>1816</v>
      </c>
      <c r="J1238" s="870">
        <v>0</v>
      </c>
      <c r="K1238" s="870">
        <v>0</v>
      </c>
      <c r="L1238" s="870">
        <v>0</v>
      </c>
      <c r="M1238" s="870">
        <v>0</v>
      </c>
      <c r="N1238" s="870">
        <v>0</v>
      </c>
      <c r="O1238" s="870">
        <v>0</v>
      </c>
      <c r="P1238" s="870">
        <v>0</v>
      </c>
      <c r="Q1238" s="870">
        <v>0</v>
      </c>
      <c r="R1238" s="870">
        <v>0</v>
      </c>
      <c r="S1238" s="870">
        <v>0</v>
      </c>
      <c r="T1238" s="870">
        <v>0</v>
      </c>
      <c r="U1238" s="870">
        <v>0</v>
      </c>
      <c r="V1238" s="870">
        <v>0</v>
      </c>
      <c r="W1238" s="870">
        <v>0</v>
      </c>
      <c r="X1238" s="870">
        <v>0</v>
      </c>
      <c r="Y1238" s="870">
        <v>0</v>
      </c>
      <c r="Z1238" s="870">
        <v>0</v>
      </c>
      <c r="AA1238" s="870">
        <v>0</v>
      </c>
      <c r="AB1238" s="870">
        <v>0</v>
      </c>
      <c r="AC1238" s="870">
        <v>0</v>
      </c>
      <c r="AD1238" s="870">
        <v>0</v>
      </c>
      <c r="AE1238" s="870">
        <v>0</v>
      </c>
    </row>
    <row r="1239" spans="1:31">
      <c r="A1239" s="870" t="s">
        <v>1852</v>
      </c>
      <c r="B1239" s="870">
        <v>16</v>
      </c>
      <c r="C1239" s="870">
        <v>1605</v>
      </c>
      <c r="D1239" s="870">
        <v>160512</v>
      </c>
      <c r="E1239" s="870">
        <v>1605129511</v>
      </c>
      <c r="F1239" s="870" t="s">
        <v>1929</v>
      </c>
      <c r="G1239" s="870">
        <v>0</v>
      </c>
      <c r="H1239" s="870">
        <v>0</v>
      </c>
      <c r="I1239" s="870">
        <v>0</v>
      </c>
      <c r="J1239" s="870">
        <v>0</v>
      </c>
      <c r="K1239" s="870">
        <v>0</v>
      </c>
      <c r="L1239" s="870">
        <v>0</v>
      </c>
      <c r="M1239" s="870">
        <v>0</v>
      </c>
      <c r="N1239" s="870">
        <v>0</v>
      </c>
      <c r="O1239" s="870">
        <v>0</v>
      </c>
      <c r="P1239" s="870">
        <v>0</v>
      </c>
      <c r="Q1239" s="870">
        <v>0</v>
      </c>
      <c r="R1239" s="870">
        <v>0</v>
      </c>
      <c r="S1239" s="870">
        <v>0</v>
      </c>
      <c r="T1239" s="870">
        <v>0</v>
      </c>
      <c r="U1239" s="870">
        <v>0</v>
      </c>
      <c r="V1239" s="870">
        <v>0</v>
      </c>
      <c r="W1239" s="870">
        <v>0</v>
      </c>
      <c r="X1239" s="870">
        <v>0</v>
      </c>
      <c r="Y1239" s="870">
        <v>0</v>
      </c>
      <c r="Z1239" s="870">
        <v>0</v>
      </c>
      <c r="AA1239" s="870">
        <v>0</v>
      </c>
      <c r="AB1239" s="870">
        <v>0</v>
      </c>
      <c r="AC1239" s="870">
        <v>0</v>
      </c>
      <c r="AD1239" s="870">
        <v>0</v>
      </c>
      <c r="AE1239" s="870">
        <v>0</v>
      </c>
    </row>
    <row r="1240" spans="1:31">
      <c r="A1240" s="870" t="s">
        <v>1852</v>
      </c>
      <c r="B1240" s="870">
        <v>16</v>
      </c>
      <c r="C1240" s="870">
        <v>1605</v>
      </c>
      <c r="D1240" s="870">
        <v>160512</v>
      </c>
      <c r="E1240" s="870">
        <v>1605129512</v>
      </c>
      <c r="F1240" s="870" t="s">
        <v>1930</v>
      </c>
      <c r="G1240" s="870">
        <v>0</v>
      </c>
      <c r="H1240" s="870">
        <v>0</v>
      </c>
      <c r="I1240" s="870">
        <v>0</v>
      </c>
      <c r="J1240" s="870">
        <v>0</v>
      </c>
      <c r="K1240" s="870">
        <v>0</v>
      </c>
      <c r="L1240" s="870">
        <v>0</v>
      </c>
      <c r="M1240" s="870">
        <v>0</v>
      </c>
      <c r="N1240" s="870">
        <v>0</v>
      </c>
      <c r="O1240" s="870">
        <v>0</v>
      </c>
      <c r="P1240" s="870">
        <v>0</v>
      </c>
      <c r="Q1240" s="870">
        <v>0</v>
      </c>
      <c r="R1240" s="870">
        <v>0</v>
      </c>
      <c r="S1240" s="870">
        <v>0</v>
      </c>
      <c r="T1240" s="870">
        <v>0</v>
      </c>
      <c r="U1240" s="870">
        <v>0</v>
      </c>
      <c r="V1240" s="870">
        <v>0</v>
      </c>
      <c r="W1240" s="870">
        <v>0</v>
      </c>
      <c r="X1240" s="870">
        <v>0</v>
      </c>
      <c r="Y1240" s="870">
        <v>0</v>
      </c>
      <c r="Z1240" s="870">
        <v>0</v>
      </c>
      <c r="AA1240" s="870">
        <v>0</v>
      </c>
      <c r="AB1240" s="870">
        <v>0</v>
      </c>
      <c r="AC1240" s="870">
        <v>0</v>
      </c>
      <c r="AD1240" s="870">
        <v>0</v>
      </c>
      <c r="AE1240" s="870">
        <v>0</v>
      </c>
    </row>
    <row r="1241" spans="1:31">
      <c r="A1241" s="870" t="s">
        <v>1852</v>
      </c>
      <c r="B1241" s="870">
        <v>16</v>
      </c>
      <c r="C1241" s="870">
        <v>1605</v>
      </c>
      <c r="D1241" s="870">
        <v>160512</v>
      </c>
      <c r="E1241" s="870">
        <v>1605129516</v>
      </c>
      <c r="F1241" s="870" t="s">
        <v>1942</v>
      </c>
      <c r="G1241" s="870">
        <v>0</v>
      </c>
      <c r="H1241" s="870">
        <v>0</v>
      </c>
      <c r="I1241" s="870">
        <v>0</v>
      </c>
      <c r="J1241" s="870">
        <v>0</v>
      </c>
      <c r="K1241" s="870">
        <v>0</v>
      </c>
      <c r="L1241" s="870">
        <v>0</v>
      </c>
      <c r="M1241" s="870">
        <v>0</v>
      </c>
      <c r="N1241" s="870">
        <v>0</v>
      </c>
      <c r="O1241" s="870">
        <v>0</v>
      </c>
      <c r="P1241" s="870">
        <v>0</v>
      </c>
      <c r="Q1241" s="870">
        <v>0</v>
      </c>
      <c r="R1241" s="870">
        <v>0</v>
      </c>
      <c r="S1241" s="870">
        <v>0</v>
      </c>
      <c r="T1241" s="870">
        <v>0</v>
      </c>
      <c r="U1241" s="870">
        <v>0</v>
      </c>
      <c r="V1241" s="870">
        <v>0</v>
      </c>
      <c r="W1241" s="870">
        <v>0</v>
      </c>
      <c r="X1241" s="870">
        <v>0</v>
      </c>
      <c r="Y1241" s="870">
        <v>0</v>
      </c>
      <c r="Z1241" s="870">
        <v>0</v>
      </c>
      <c r="AA1241" s="870">
        <v>0</v>
      </c>
      <c r="AB1241" s="870">
        <v>0</v>
      </c>
      <c r="AC1241" s="870">
        <v>0</v>
      </c>
      <c r="AD1241" s="870">
        <v>0</v>
      </c>
      <c r="AE1241" s="870">
        <v>0</v>
      </c>
    </row>
    <row r="1242" spans="1:31">
      <c r="A1242" s="870" t="s">
        <v>1852</v>
      </c>
      <c r="B1242" s="870">
        <v>16</v>
      </c>
      <c r="C1242" s="870">
        <v>1605</v>
      </c>
      <c r="D1242" s="870">
        <v>160512</v>
      </c>
      <c r="E1242" s="870">
        <v>1605129517</v>
      </c>
      <c r="F1242" s="870" t="s">
        <v>1943</v>
      </c>
      <c r="G1242" s="870">
        <v>0</v>
      </c>
      <c r="H1242" s="870">
        <v>0</v>
      </c>
      <c r="I1242" s="870">
        <v>0</v>
      </c>
      <c r="J1242" s="870">
        <v>0</v>
      </c>
      <c r="K1242" s="870">
        <v>0</v>
      </c>
      <c r="L1242" s="870">
        <v>0</v>
      </c>
      <c r="M1242" s="870">
        <v>0</v>
      </c>
      <c r="N1242" s="870">
        <v>0</v>
      </c>
      <c r="O1242" s="870">
        <v>0</v>
      </c>
      <c r="P1242" s="870">
        <v>0</v>
      </c>
      <c r="Q1242" s="870">
        <v>0</v>
      </c>
      <c r="R1242" s="870">
        <v>0</v>
      </c>
      <c r="S1242" s="870">
        <v>0</v>
      </c>
      <c r="T1242" s="870">
        <v>0</v>
      </c>
      <c r="U1242" s="870">
        <v>0</v>
      </c>
      <c r="V1242" s="870">
        <v>0</v>
      </c>
      <c r="W1242" s="870">
        <v>0</v>
      </c>
      <c r="X1242" s="870">
        <v>0</v>
      </c>
      <c r="Y1242" s="870">
        <v>0</v>
      </c>
      <c r="Z1242" s="870">
        <v>0</v>
      </c>
      <c r="AA1242" s="870">
        <v>0</v>
      </c>
      <c r="AB1242" s="870">
        <v>0</v>
      </c>
      <c r="AC1242" s="870">
        <v>0</v>
      </c>
      <c r="AD1242" s="870">
        <v>0</v>
      </c>
      <c r="AE1242" s="870">
        <v>0</v>
      </c>
    </row>
    <row r="1243" spans="1:31">
      <c r="A1243" s="870" t="s">
        <v>1852</v>
      </c>
      <c r="B1243" s="870">
        <v>16</v>
      </c>
      <c r="C1243" s="870">
        <v>1605</v>
      </c>
      <c r="D1243" s="870">
        <v>160512</v>
      </c>
      <c r="E1243" s="870">
        <v>1605129518</v>
      </c>
      <c r="F1243" s="870" t="s">
        <v>1944</v>
      </c>
      <c r="G1243" s="870">
        <v>0</v>
      </c>
      <c r="H1243" s="870">
        <v>0</v>
      </c>
      <c r="I1243" s="870">
        <v>0</v>
      </c>
      <c r="J1243" s="870">
        <v>0</v>
      </c>
      <c r="K1243" s="870">
        <v>0</v>
      </c>
      <c r="L1243" s="870">
        <v>0</v>
      </c>
      <c r="M1243" s="870">
        <v>0</v>
      </c>
      <c r="N1243" s="870">
        <v>0</v>
      </c>
      <c r="O1243" s="870">
        <v>0</v>
      </c>
      <c r="P1243" s="870">
        <v>0</v>
      </c>
      <c r="Q1243" s="870">
        <v>0</v>
      </c>
      <c r="R1243" s="870">
        <v>0</v>
      </c>
      <c r="S1243" s="870">
        <v>0</v>
      </c>
      <c r="T1243" s="870">
        <v>0</v>
      </c>
      <c r="U1243" s="870">
        <v>0</v>
      </c>
      <c r="V1243" s="870">
        <v>0</v>
      </c>
      <c r="W1243" s="870">
        <v>0</v>
      </c>
      <c r="X1243" s="870">
        <v>0</v>
      </c>
      <c r="Y1243" s="870">
        <v>0</v>
      </c>
      <c r="Z1243" s="870">
        <v>0</v>
      </c>
      <c r="AA1243" s="870">
        <v>0</v>
      </c>
      <c r="AB1243" s="870">
        <v>0</v>
      </c>
      <c r="AC1243" s="870">
        <v>0</v>
      </c>
      <c r="AD1243" s="870">
        <v>0</v>
      </c>
      <c r="AE1243" s="870">
        <v>0</v>
      </c>
    </row>
    <row r="1244" spans="1:31">
      <c r="A1244" s="870" t="s">
        <v>1852</v>
      </c>
      <c r="B1244" s="870">
        <v>16</v>
      </c>
      <c r="C1244" s="870">
        <v>1605</v>
      </c>
      <c r="D1244" s="870">
        <v>160512</v>
      </c>
      <c r="E1244" s="870">
        <v>1605129801</v>
      </c>
      <c r="F1244" s="870" t="s">
        <v>895</v>
      </c>
      <c r="G1244" s="870">
        <v>321846152</v>
      </c>
      <c r="H1244" s="870">
        <v>0</v>
      </c>
      <c r="I1244" s="870">
        <v>321846151.56999999</v>
      </c>
      <c r="J1244" s="870">
        <v>-0.43000000715255737</v>
      </c>
      <c r="K1244" s="870">
        <v>0</v>
      </c>
      <c r="L1244" s="870">
        <v>0</v>
      </c>
      <c r="M1244" s="870">
        <v>-0.43000000715255737</v>
      </c>
      <c r="N1244" s="870">
        <v>0</v>
      </c>
      <c r="O1244" s="870">
        <v>-0.43000000715255737</v>
      </c>
      <c r="P1244" s="870">
        <v>-0.15910000264644622</v>
      </c>
      <c r="Q1244" s="870">
        <v>0</v>
      </c>
      <c r="R1244" s="870">
        <v>0</v>
      </c>
      <c r="S1244" s="870">
        <v>0</v>
      </c>
      <c r="T1244" s="870">
        <v>0</v>
      </c>
      <c r="U1244" s="870">
        <v>0</v>
      </c>
      <c r="V1244" s="870">
        <v>0</v>
      </c>
      <c r="W1244" s="870">
        <v>0</v>
      </c>
      <c r="X1244" s="870">
        <v>-0.15910000264644622</v>
      </c>
      <c r="Y1244" s="870">
        <v>0.37</v>
      </c>
      <c r="Z1244" s="870">
        <v>0</v>
      </c>
      <c r="AA1244" s="870">
        <v>-0.15910000264644622</v>
      </c>
      <c r="AB1244" s="870">
        <v>0</v>
      </c>
      <c r="AC1244" s="870">
        <v>-0.15910000264644622</v>
      </c>
      <c r="AD1244" s="870">
        <v>0</v>
      </c>
      <c r="AE1244" s="870">
        <v>0</v>
      </c>
    </row>
    <row r="1245" spans="1:31">
      <c r="A1245" s="870" t="s">
        <v>1852</v>
      </c>
      <c r="B1245" s="870">
        <v>16</v>
      </c>
      <c r="C1245" s="870">
        <v>1605</v>
      </c>
      <c r="D1245" s="870">
        <v>160514</v>
      </c>
      <c r="E1245" s="870">
        <v>1605147010</v>
      </c>
      <c r="F1245" s="870" t="s">
        <v>1945</v>
      </c>
      <c r="G1245" s="870">
        <v>0</v>
      </c>
      <c r="H1245" s="870">
        <v>0</v>
      </c>
      <c r="I1245" s="870">
        <v>0</v>
      </c>
      <c r="J1245" s="870">
        <v>0</v>
      </c>
      <c r="K1245" s="870">
        <v>0</v>
      </c>
      <c r="L1245" s="870">
        <v>0</v>
      </c>
      <c r="M1245" s="870">
        <v>0</v>
      </c>
      <c r="N1245" s="870">
        <v>0</v>
      </c>
      <c r="O1245" s="870">
        <v>0</v>
      </c>
      <c r="P1245" s="870">
        <v>0</v>
      </c>
      <c r="Q1245" s="870">
        <v>0</v>
      </c>
      <c r="R1245" s="870">
        <v>0</v>
      </c>
      <c r="S1245" s="870">
        <v>0</v>
      </c>
      <c r="T1245" s="870">
        <v>0</v>
      </c>
      <c r="U1245" s="870">
        <v>0</v>
      </c>
      <c r="V1245" s="870">
        <v>0</v>
      </c>
      <c r="W1245" s="870">
        <v>0</v>
      </c>
      <c r="X1245" s="870">
        <v>0</v>
      </c>
      <c r="Y1245" s="870">
        <v>0</v>
      </c>
      <c r="Z1245" s="870">
        <v>0</v>
      </c>
      <c r="AA1245" s="870">
        <v>0</v>
      </c>
      <c r="AB1245" s="870">
        <v>0</v>
      </c>
      <c r="AC1245" s="870">
        <v>0</v>
      </c>
      <c r="AD1245" s="870">
        <v>0</v>
      </c>
      <c r="AE1245" s="870">
        <v>0</v>
      </c>
    </row>
    <row r="1246" spans="1:31">
      <c r="A1246" s="870" t="s">
        <v>1852</v>
      </c>
      <c r="B1246" s="870">
        <v>16</v>
      </c>
      <c r="C1246" s="870">
        <v>1605</v>
      </c>
      <c r="D1246" s="870">
        <v>160514</v>
      </c>
      <c r="E1246" s="870">
        <v>1605147011</v>
      </c>
      <c r="F1246" s="870" t="s">
        <v>1946</v>
      </c>
      <c r="G1246" s="870">
        <v>0</v>
      </c>
      <c r="H1246" s="870">
        <v>0</v>
      </c>
      <c r="I1246" s="870">
        <v>0</v>
      </c>
      <c r="J1246" s="870">
        <v>0</v>
      </c>
      <c r="K1246" s="870">
        <v>0</v>
      </c>
      <c r="L1246" s="870">
        <v>0</v>
      </c>
      <c r="M1246" s="870">
        <v>0</v>
      </c>
      <c r="N1246" s="870">
        <v>0</v>
      </c>
      <c r="O1246" s="870">
        <v>0</v>
      </c>
      <c r="P1246" s="870">
        <v>0</v>
      </c>
      <c r="Q1246" s="870">
        <v>0</v>
      </c>
      <c r="R1246" s="870">
        <v>0</v>
      </c>
      <c r="S1246" s="870">
        <v>0</v>
      </c>
      <c r="T1246" s="870">
        <v>0</v>
      </c>
      <c r="U1246" s="870">
        <v>0</v>
      </c>
      <c r="V1246" s="870">
        <v>0</v>
      </c>
      <c r="W1246" s="870">
        <v>0</v>
      </c>
      <c r="X1246" s="870">
        <v>0</v>
      </c>
      <c r="Y1246" s="870">
        <v>0</v>
      </c>
      <c r="Z1246" s="870">
        <v>0</v>
      </c>
      <c r="AA1246" s="870">
        <v>0</v>
      </c>
      <c r="AB1246" s="870">
        <v>0</v>
      </c>
      <c r="AC1246" s="870">
        <v>0</v>
      </c>
      <c r="AD1246" s="870">
        <v>0</v>
      </c>
      <c r="AE1246" s="870">
        <v>0</v>
      </c>
    </row>
    <row r="1247" spans="1:31">
      <c r="A1247" s="870" t="s">
        <v>1852</v>
      </c>
      <c r="B1247" s="870">
        <v>16</v>
      </c>
      <c r="C1247" s="870">
        <v>1605</v>
      </c>
      <c r="D1247" s="870">
        <v>160514</v>
      </c>
      <c r="E1247" s="870">
        <v>1605147012</v>
      </c>
      <c r="F1247" s="870" t="s">
        <v>1947</v>
      </c>
      <c r="G1247" s="870">
        <v>0</v>
      </c>
      <c r="H1247" s="870">
        <v>0</v>
      </c>
      <c r="I1247" s="870">
        <v>0</v>
      </c>
      <c r="J1247" s="870">
        <v>0</v>
      </c>
      <c r="K1247" s="870">
        <v>0</v>
      </c>
      <c r="L1247" s="870">
        <v>0</v>
      </c>
      <c r="M1247" s="870">
        <v>0</v>
      </c>
      <c r="N1247" s="870">
        <v>0</v>
      </c>
      <c r="O1247" s="870">
        <v>0</v>
      </c>
      <c r="P1247" s="870">
        <v>0</v>
      </c>
      <c r="Q1247" s="870">
        <v>0</v>
      </c>
      <c r="R1247" s="870">
        <v>0</v>
      </c>
      <c r="S1247" s="870">
        <v>0</v>
      </c>
      <c r="T1247" s="870">
        <v>0</v>
      </c>
      <c r="U1247" s="870">
        <v>0</v>
      </c>
      <c r="V1247" s="870">
        <v>0</v>
      </c>
      <c r="W1247" s="870">
        <v>0</v>
      </c>
      <c r="X1247" s="870">
        <v>0</v>
      </c>
      <c r="Y1247" s="870">
        <v>0</v>
      </c>
      <c r="Z1247" s="870">
        <v>0</v>
      </c>
      <c r="AA1247" s="870">
        <v>0</v>
      </c>
      <c r="AB1247" s="870">
        <v>0</v>
      </c>
      <c r="AC1247" s="870">
        <v>0</v>
      </c>
      <c r="AD1247" s="870">
        <v>0</v>
      </c>
      <c r="AE1247" s="870">
        <v>0</v>
      </c>
    </row>
    <row r="1248" spans="1:31">
      <c r="A1248" s="870" t="s">
        <v>1852</v>
      </c>
      <c r="B1248" s="870">
        <v>16</v>
      </c>
      <c r="C1248" s="870">
        <v>1605</v>
      </c>
      <c r="D1248" s="870">
        <v>160514</v>
      </c>
      <c r="E1248" s="870">
        <v>1605147013</v>
      </c>
      <c r="F1248" s="870" t="s">
        <v>1948</v>
      </c>
      <c r="G1248" s="870">
        <v>0</v>
      </c>
      <c r="H1248" s="870">
        <v>0</v>
      </c>
      <c r="I1248" s="870">
        <v>0</v>
      </c>
      <c r="J1248" s="870">
        <v>0</v>
      </c>
      <c r="K1248" s="870">
        <v>0</v>
      </c>
      <c r="L1248" s="870">
        <v>0</v>
      </c>
      <c r="M1248" s="870">
        <v>0</v>
      </c>
      <c r="N1248" s="870">
        <v>0</v>
      </c>
      <c r="O1248" s="870">
        <v>0</v>
      </c>
      <c r="P1248" s="870">
        <v>0</v>
      </c>
      <c r="Q1248" s="870">
        <v>0</v>
      </c>
      <c r="R1248" s="870">
        <v>0</v>
      </c>
      <c r="S1248" s="870">
        <v>0</v>
      </c>
      <c r="T1248" s="870">
        <v>0</v>
      </c>
      <c r="U1248" s="870">
        <v>0</v>
      </c>
      <c r="V1248" s="870">
        <v>0</v>
      </c>
      <c r="W1248" s="870">
        <v>0</v>
      </c>
      <c r="X1248" s="870">
        <v>0</v>
      </c>
      <c r="Y1248" s="870">
        <v>0</v>
      </c>
      <c r="Z1248" s="870">
        <v>0</v>
      </c>
      <c r="AA1248" s="870">
        <v>0</v>
      </c>
      <c r="AB1248" s="870">
        <v>0</v>
      </c>
      <c r="AC1248" s="870">
        <v>0</v>
      </c>
      <c r="AD1248" s="870">
        <v>0</v>
      </c>
      <c r="AE1248" s="870">
        <v>0</v>
      </c>
    </row>
    <row r="1249" spans="1:31">
      <c r="A1249" s="870" t="s">
        <v>1852</v>
      </c>
      <c r="B1249" s="870">
        <v>16</v>
      </c>
      <c r="C1249" s="870">
        <v>1605</v>
      </c>
      <c r="D1249" s="870">
        <v>160514</v>
      </c>
      <c r="E1249" s="870">
        <v>1605147014</v>
      </c>
      <c r="F1249" s="870" t="s">
        <v>1949</v>
      </c>
      <c r="G1249" s="870">
        <v>0</v>
      </c>
      <c r="H1249" s="870">
        <v>0</v>
      </c>
      <c r="I1249" s="870">
        <v>0</v>
      </c>
      <c r="J1249" s="870">
        <v>0</v>
      </c>
      <c r="K1249" s="870">
        <v>0</v>
      </c>
      <c r="L1249" s="870">
        <v>0</v>
      </c>
      <c r="M1249" s="870">
        <v>0</v>
      </c>
      <c r="N1249" s="870">
        <v>0</v>
      </c>
      <c r="O1249" s="870">
        <v>0</v>
      </c>
      <c r="P1249" s="870">
        <v>0</v>
      </c>
      <c r="Q1249" s="870">
        <v>0</v>
      </c>
      <c r="R1249" s="870">
        <v>0</v>
      </c>
      <c r="S1249" s="870">
        <v>0</v>
      </c>
      <c r="T1249" s="870">
        <v>0</v>
      </c>
      <c r="U1249" s="870">
        <v>0</v>
      </c>
      <c r="V1249" s="870">
        <v>0</v>
      </c>
      <c r="W1249" s="870">
        <v>0</v>
      </c>
      <c r="X1249" s="870">
        <v>0</v>
      </c>
      <c r="Y1249" s="870">
        <v>0</v>
      </c>
      <c r="Z1249" s="870">
        <v>0</v>
      </c>
      <c r="AA1249" s="870">
        <v>0</v>
      </c>
      <c r="AB1249" s="870">
        <v>0</v>
      </c>
      <c r="AC1249" s="870">
        <v>0</v>
      </c>
      <c r="AD1249" s="870">
        <v>0</v>
      </c>
      <c r="AE1249" s="870">
        <v>0</v>
      </c>
    </row>
    <row r="1250" spans="1:31">
      <c r="A1250" s="870" t="s">
        <v>1852</v>
      </c>
      <c r="B1250" s="870">
        <v>16</v>
      </c>
      <c r="C1250" s="870">
        <v>1605</v>
      </c>
      <c r="D1250" s="870">
        <v>160514</v>
      </c>
      <c r="E1250" s="870">
        <v>1605147102</v>
      </c>
      <c r="F1250" s="870" t="s">
        <v>3554</v>
      </c>
      <c r="G1250" s="870">
        <v>0</v>
      </c>
      <c r="H1250" s="870">
        <v>0</v>
      </c>
      <c r="I1250" s="870">
        <v>0</v>
      </c>
      <c r="J1250" s="870">
        <v>0</v>
      </c>
      <c r="K1250" s="870">
        <v>0</v>
      </c>
      <c r="L1250" s="870">
        <v>0</v>
      </c>
      <c r="M1250" s="870">
        <v>0</v>
      </c>
      <c r="N1250" s="870">
        <v>0</v>
      </c>
      <c r="O1250" s="870">
        <v>0</v>
      </c>
      <c r="P1250" s="870">
        <v>0</v>
      </c>
      <c r="Q1250" s="870">
        <v>0</v>
      </c>
      <c r="R1250" s="870">
        <v>0</v>
      </c>
      <c r="S1250" s="870">
        <v>0</v>
      </c>
      <c r="T1250" s="870">
        <v>0</v>
      </c>
      <c r="U1250" s="870">
        <v>0</v>
      </c>
      <c r="V1250" s="870">
        <v>0</v>
      </c>
      <c r="W1250" s="870">
        <v>0</v>
      </c>
      <c r="X1250" s="870">
        <v>0</v>
      </c>
      <c r="Y1250" s="870">
        <v>0</v>
      </c>
      <c r="Z1250" s="870">
        <v>0</v>
      </c>
      <c r="AA1250" s="870">
        <v>0</v>
      </c>
      <c r="AB1250" s="870">
        <v>0</v>
      </c>
      <c r="AC1250" s="870">
        <v>0</v>
      </c>
      <c r="AD1250" s="870">
        <v>0</v>
      </c>
      <c r="AE1250" s="870">
        <v>0</v>
      </c>
    </row>
    <row r="1251" spans="1:31">
      <c r="A1251" s="870" t="s">
        <v>1852</v>
      </c>
      <c r="B1251" s="870">
        <v>16</v>
      </c>
      <c r="C1251" s="870">
        <v>1605</v>
      </c>
      <c r="D1251" s="870">
        <v>160514</v>
      </c>
      <c r="E1251" s="870">
        <v>1605147103</v>
      </c>
      <c r="F1251" s="870" t="s">
        <v>3555</v>
      </c>
      <c r="G1251" s="870">
        <v>0</v>
      </c>
      <c r="H1251" s="870">
        <v>0</v>
      </c>
      <c r="I1251" s="870">
        <v>0</v>
      </c>
      <c r="J1251" s="870">
        <v>0</v>
      </c>
      <c r="K1251" s="870">
        <v>0</v>
      </c>
      <c r="L1251" s="870">
        <v>0</v>
      </c>
      <c r="M1251" s="870">
        <v>0</v>
      </c>
      <c r="N1251" s="870">
        <v>0</v>
      </c>
      <c r="O1251" s="870">
        <v>0</v>
      </c>
      <c r="P1251" s="870">
        <v>0</v>
      </c>
      <c r="Q1251" s="870">
        <v>0</v>
      </c>
      <c r="R1251" s="870">
        <v>0</v>
      </c>
      <c r="S1251" s="870">
        <v>0</v>
      </c>
      <c r="T1251" s="870">
        <v>0</v>
      </c>
      <c r="U1251" s="870">
        <v>0</v>
      </c>
      <c r="V1251" s="870">
        <v>0</v>
      </c>
      <c r="W1251" s="870">
        <v>0</v>
      </c>
      <c r="X1251" s="870">
        <v>0</v>
      </c>
      <c r="Y1251" s="870">
        <v>0</v>
      </c>
      <c r="Z1251" s="870">
        <v>0</v>
      </c>
      <c r="AA1251" s="870">
        <v>0</v>
      </c>
      <c r="AB1251" s="870">
        <v>0</v>
      </c>
      <c r="AC1251" s="870">
        <v>0</v>
      </c>
      <c r="AD1251" s="870">
        <v>0</v>
      </c>
      <c r="AE1251" s="870">
        <v>0</v>
      </c>
    </row>
    <row r="1252" spans="1:31">
      <c r="A1252" s="870" t="s">
        <v>1852</v>
      </c>
      <c r="B1252" s="870">
        <v>16</v>
      </c>
      <c r="C1252" s="870">
        <v>1605</v>
      </c>
      <c r="D1252" s="870">
        <v>160514</v>
      </c>
      <c r="E1252" s="870">
        <v>1605149003</v>
      </c>
      <c r="F1252" s="870" t="s">
        <v>896</v>
      </c>
      <c r="G1252" s="870">
        <v>223638739</v>
      </c>
      <c r="H1252" s="870">
        <v>0</v>
      </c>
      <c r="I1252" s="870">
        <v>223638739.46000001</v>
      </c>
      <c r="J1252" s="870">
        <v>0.46000000834465027</v>
      </c>
      <c r="K1252" s="870">
        <v>0</v>
      </c>
      <c r="L1252" s="870">
        <v>0.46000000834465027</v>
      </c>
      <c r="M1252" s="870">
        <v>0</v>
      </c>
      <c r="N1252" s="870">
        <v>0</v>
      </c>
      <c r="O1252" s="870">
        <v>0.46000000834465027</v>
      </c>
      <c r="P1252" s="870">
        <v>0.17020000308752059</v>
      </c>
      <c r="Q1252" s="870">
        <v>0</v>
      </c>
      <c r="R1252" s="870">
        <v>0</v>
      </c>
      <c r="S1252" s="870">
        <v>0</v>
      </c>
      <c r="T1252" s="870">
        <v>0</v>
      </c>
      <c r="U1252" s="870">
        <v>0</v>
      </c>
      <c r="V1252" s="870">
        <v>0</v>
      </c>
      <c r="W1252" s="870">
        <v>0</v>
      </c>
      <c r="X1252" s="870">
        <v>0.17020000308752059</v>
      </c>
      <c r="Y1252" s="870">
        <v>0.37</v>
      </c>
      <c r="Z1252" s="870">
        <v>0.17020000308752059</v>
      </c>
      <c r="AA1252" s="870">
        <v>0</v>
      </c>
      <c r="AB1252" s="870">
        <v>0.17020000308752059</v>
      </c>
      <c r="AC1252" s="870">
        <v>0</v>
      </c>
      <c r="AD1252" s="870">
        <v>0</v>
      </c>
      <c r="AE1252" s="870">
        <v>0</v>
      </c>
    </row>
    <row r="1253" spans="1:31">
      <c r="A1253" s="870" t="s">
        <v>1852</v>
      </c>
      <c r="B1253" s="870">
        <v>16</v>
      </c>
      <c r="C1253" s="870">
        <v>1605</v>
      </c>
      <c r="D1253" s="870">
        <v>160514</v>
      </c>
      <c r="E1253" s="870">
        <v>1605149004</v>
      </c>
      <c r="F1253" s="870" t="s">
        <v>897</v>
      </c>
      <c r="G1253" s="870">
        <v>10136893</v>
      </c>
      <c r="H1253" s="870">
        <v>0</v>
      </c>
      <c r="I1253" s="870">
        <v>10136893.439999999</v>
      </c>
      <c r="J1253" s="870">
        <v>0.43999999947845936</v>
      </c>
      <c r="K1253" s="870">
        <v>0</v>
      </c>
      <c r="L1253" s="870">
        <v>0.43999999947845936</v>
      </c>
      <c r="M1253" s="870">
        <v>0</v>
      </c>
      <c r="N1253" s="870">
        <v>0</v>
      </c>
      <c r="O1253" s="870">
        <v>0.43999999947845936</v>
      </c>
      <c r="P1253" s="870">
        <v>0.16279999980702997</v>
      </c>
      <c r="Q1253" s="870">
        <v>0</v>
      </c>
      <c r="R1253" s="870">
        <v>0</v>
      </c>
      <c r="S1253" s="870">
        <v>0</v>
      </c>
      <c r="T1253" s="870">
        <v>0</v>
      </c>
      <c r="U1253" s="870">
        <v>0</v>
      </c>
      <c r="V1253" s="870">
        <v>0</v>
      </c>
      <c r="W1253" s="870">
        <v>0</v>
      </c>
      <c r="X1253" s="870">
        <v>0.16279999980702997</v>
      </c>
      <c r="Y1253" s="870">
        <v>0.37</v>
      </c>
      <c r="Z1253" s="870">
        <v>0.16279999980702997</v>
      </c>
      <c r="AA1253" s="870">
        <v>0</v>
      </c>
      <c r="AB1253" s="870">
        <v>0.16279999980702997</v>
      </c>
      <c r="AC1253" s="870">
        <v>0</v>
      </c>
      <c r="AD1253" s="870">
        <v>0</v>
      </c>
      <c r="AE1253" s="870">
        <v>0</v>
      </c>
    </row>
    <row r="1254" spans="1:31">
      <c r="A1254" s="870" t="s">
        <v>1852</v>
      </c>
      <c r="B1254" s="870">
        <v>16</v>
      </c>
      <c r="C1254" s="870">
        <v>1605</v>
      </c>
      <c r="D1254" s="870">
        <v>160514</v>
      </c>
      <c r="E1254" s="870">
        <v>1605149041</v>
      </c>
      <c r="F1254" s="870" t="s">
        <v>898</v>
      </c>
      <c r="G1254" s="870">
        <v>62223</v>
      </c>
      <c r="H1254" s="870">
        <v>0</v>
      </c>
      <c r="I1254" s="870">
        <v>62223</v>
      </c>
      <c r="J1254" s="870">
        <v>0</v>
      </c>
      <c r="K1254" s="870">
        <v>0</v>
      </c>
      <c r="L1254" s="870">
        <v>0</v>
      </c>
      <c r="M1254" s="870">
        <v>0</v>
      </c>
      <c r="N1254" s="870">
        <v>0</v>
      </c>
      <c r="O1254" s="870">
        <v>0</v>
      </c>
      <c r="P1254" s="870">
        <v>0</v>
      </c>
      <c r="Q1254" s="870">
        <v>0</v>
      </c>
      <c r="R1254" s="870">
        <v>0</v>
      </c>
      <c r="S1254" s="870">
        <v>0</v>
      </c>
      <c r="T1254" s="870">
        <v>0</v>
      </c>
      <c r="U1254" s="870">
        <v>0</v>
      </c>
      <c r="V1254" s="870">
        <v>0</v>
      </c>
      <c r="W1254" s="870">
        <v>0</v>
      </c>
      <c r="X1254" s="870">
        <v>0</v>
      </c>
      <c r="Y1254" s="870">
        <v>0</v>
      </c>
      <c r="Z1254" s="870">
        <v>0</v>
      </c>
      <c r="AA1254" s="870">
        <v>0</v>
      </c>
      <c r="AB1254" s="870">
        <v>0</v>
      </c>
      <c r="AC1254" s="870">
        <v>0</v>
      </c>
      <c r="AD1254" s="870">
        <v>0</v>
      </c>
      <c r="AE1254" s="870">
        <v>0</v>
      </c>
    </row>
    <row r="1255" spans="1:31">
      <c r="A1255" s="870" t="s">
        <v>1852</v>
      </c>
      <c r="B1255" s="870">
        <v>16</v>
      </c>
      <c r="C1255" s="870">
        <v>1605</v>
      </c>
      <c r="D1255" s="870">
        <v>160514</v>
      </c>
      <c r="E1255" s="870">
        <v>1605149202</v>
      </c>
      <c r="F1255" s="870" t="s">
        <v>899</v>
      </c>
      <c r="G1255" s="870">
        <v>0</v>
      </c>
      <c r="H1255" s="870">
        <v>0</v>
      </c>
      <c r="I1255" s="870">
        <v>0</v>
      </c>
      <c r="J1255" s="870">
        <v>0</v>
      </c>
      <c r="K1255" s="870">
        <v>0</v>
      </c>
      <c r="L1255" s="870">
        <v>0</v>
      </c>
      <c r="M1255" s="870">
        <v>0</v>
      </c>
      <c r="N1255" s="870">
        <v>0</v>
      </c>
      <c r="O1255" s="870">
        <v>0</v>
      </c>
      <c r="P1255" s="870">
        <v>0</v>
      </c>
      <c r="Q1255" s="870">
        <v>0</v>
      </c>
      <c r="R1255" s="870">
        <v>0</v>
      </c>
      <c r="S1255" s="870">
        <v>0</v>
      </c>
      <c r="T1255" s="870">
        <v>0</v>
      </c>
      <c r="U1255" s="870">
        <v>0</v>
      </c>
      <c r="V1255" s="870">
        <v>0</v>
      </c>
      <c r="W1255" s="870">
        <v>0</v>
      </c>
      <c r="X1255" s="870">
        <v>0</v>
      </c>
      <c r="Y1255" s="870">
        <v>0</v>
      </c>
      <c r="Z1255" s="870">
        <v>0</v>
      </c>
      <c r="AA1255" s="870">
        <v>0</v>
      </c>
      <c r="AB1255" s="870">
        <v>0</v>
      </c>
      <c r="AC1255" s="870">
        <v>0</v>
      </c>
      <c r="AD1255" s="870">
        <v>0</v>
      </c>
      <c r="AE1255" s="870">
        <v>0</v>
      </c>
    </row>
    <row r="1256" spans="1:31">
      <c r="A1256" s="870" t="s">
        <v>1852</v>
      </c>
      <c r="B1256" s="870">
        <v>16</v>
      </c>
      <c r="C1256" s="870">
        <v>1605</v>
      </c>
      <c r="D1256" s="870">
        <v>160514</v>
      </c>
      <c r="E1256" s="870">
        <v>1605149507</v>
      </c>
      <c r="F1256" s="870" t="s">
        <v>1929</v>
      </c>
      <c r="G1256" s="870">
        <v>0</v>
      </c>
      <c r="H1256" s="870">
        <v>0</v>
      </c>
      <c r="I1256" s="870">
        <v>0</v>
      </c>
      <c r="J1256" s="870">
        <v>0</v>
      </c>
      <c r="K1256" s="870">
        <v>0</v>
      </c>
      <c r="L1256" s="870">
        <v>0</v>
      </c>
      <c r="M1256" s="870">
        <v>0</v>
      </c>
      <c r="N1256" s="870">
        <v>0</v>
      </c>
      <c r="O1256" s="870">
        <v>0</v>
      </c>
      <c r="P1256" s="870">
        <v>0</v>
      </c>
      <c r="Q1256" s="870">
        <v>0</v>
      </c>
      <c r="R1256" s="870">
        <v>0</v>
      </c>
      <c r="S1256" s="870">
        <v>0</v>
      </c>
      <c r="T1256" s="870">
        <v>0</v>
      </c>
      <c r="U1256" s="870">
        <v>0</v>
      </c>
      <c r="V1256" s="870">
        <v>0</v>
      </c>
      <c r="W1256" s="870">
        <v>0</v>
      </c>
      <c r="X1256" s="870">
        <v>0</v>
      </c>
      <c r="Y1256" s="870">
        <v>0</v>
      </c>
      <c r="Z1256" s="870">
        <v>0</v>
      </c>
      <c r="AA1256" s="870">
        <v>0</v>
      </c>
      <c r="AB1256" s="870">
        <v>0</v>
      </c>
      <c r="AC1256" s="870">
        <v>0</v>
      </c>
      <c r="AD1256" s="870">
        <v>0</v>
      </c>
      <c r="AE1256" s="870">
        <v>0</v>
      </c>
    </row>
    <row r="1257" spans="1:31">
      <c r="A1257" s="870" t="s">
        <v>1852</v>
      </c>
      <c r="B1257" s="870">
        <v>16</v>
      </c>
      <c r="C1257" s="870">
        <v>1605</v>
      </c>
      <c r="D1257" s="870">
        <v>160514</v>
      </c>
      <c r="E1257" s="870">
        <v>1605149510</v>
      </c>
      <c r="F1257" s="870" t="s">
        <v>1930</v>
      </c>
      <c r="G1257" s="870">
        <v>0</v>
      </c>
      <c r="H1257" s="870">
        <v>0</v>
      </c>
      <c r="I1257" s="870">
        <v>0</v>
      </c>
      <c r="J1257" s="870">
        <v>0</v>
      </c>
      <c r="K1257" s="870">
        <v>0</v>
      </c>
      <c r="L1257" s="870">
        <v>0</v>
      </c>
      <c r="M1257" s="870">
        <v>0</v>
      </c>
      <c r="N1257" s="870">
        <v>0</v>
      </c>
      <c r="O1257" s="870">
        <v>0</v>
      </c>
      <c r="P1257" s="870">
        <v>0</v>
      </c>
      <c r="Q1257" s="870">
        <v>0</v>
      </c>
      <c r="R1257" s="870">
        <v>0</v>
      </c>
      <c r="S1257" s="870">
        <v>0</v>
      </c>
      <c r="T1257" s="870">
        <v>0</v>
      </c>
      <c r="U1257" s="870">
        <v>0</v>
      </c>
      <c r="V1257" s="870">
        <v>0</v>
      </c>
      <c r="W1257" s="870">
        <v>0</v>
      </c>
      <c r="X1257" s="870">
        <v>0</v>
      </c>
      <c r="Y1257" s="870">
        <v>0</v>
      </c>
      <c r="Z1257" s="870">
        <v>0</v>
      </c>
      <c r="AA1257" s="870">
        <v>0</v>
      </c>
      <c r="AB1257" s="870">
        <v>0</v>
      </c>
      <c r="AC1257" s="870">
        <v>0</v>
      </c>
      <c r="AD1257" s="870">
        <v>0</v>
      </c>
      <c r="AE1257" s="870">
        <v>0</v>
      </c>
    </row>
    <row r="1258" spans="1:31">
      <c r="A1258" s="870" t="s">
        <v>1852</v>
      </c>
      <c r="B1258" s="870">
        <v>16</v>
      </c>
      <c r="C1258" s="870">
        <v>1605</v>
      </c>
      <c r="D1258" s="870">
        <v>160514</v>
      </c>
      <c r="E1258" s="870">
        <v>1605149511</v>
      </c>
      <c r="F1258" s="870" t="s">
        <v>1942</v>
      </c>
      <c r="G1258" s="870">
        <v>0</v>
      </c>
      <c r="H1258" s="870">
        <v>0</v>
      </c>
      <c r="I1258" s="870">
        <v>0</v>
      </c>
      <c r="J1258" s="870">
        <v>0</v>
      </c>
      <c r="K1258" s="870">
        <v>0</v>
      </c>
      <c r="L1258" s="870">
        <v>0</v>
      </c>
      <c r="M1258" s="870">
        <v>0</v>
      </c>
      <c r="N1258" s="870">
        <v>0</v>
      </c>
      <c r="O1258" s="870">
        <v>0</v>
      </c>
      <c r="P1258" s="870">
        <v>0</v>
      </c>
      <c r="Q1258" s="870">
        <v>0</v>
      </c>
      <c r="R1258" s="870">
        <v>0</v>
      </c>
      <c r="S1258" s="870">
        <v>0</v>
      </c>
      <c r="T1258" s="870">
        <v>0</v>
      </c>
      <c r="U1258" s="870">
        <v>0</v>
      </c>
      <c r="V1258" s="870">
        <v>0</v>
      </c>
      <c r="W1258" s="870">
        <v>0</v>
      </c>
      <c r="X1258" s="870">
        <v>0</v>
      </c>
      <c r="Y1258" s="870">
        <v>0</v>
      </c>
      <c r="Z1258" s="870">
        <v>0</v>
      </c>
      <c r="AA1258" s="870">
        <v>0</v>
      </c>
      <c r="AB1258" s="870">
        <v>0</v>
      </c>
      <c r="AC1258" s="870">
        <v>0</v>
      </c>
      <c r="AD1258" s="870">
        <v>0</v>
      </c>
      <c r="AE1258" s="870">
        <v>0</v>
      </c>
    </row>
    <row r="1259" spans="1:31">
      <c r="A1259" s="870" t="s">
        <v>1852</v>
      </c>
      <c r="B1259" s="870">
        <v>16</v>
      </c>
      <c r="C1259" s="870">
        <v>1605</v>
      </c>
      <c r="D1259" s="870">
        <v>160514</v>
      </c>
      <c r="E1259" s="870">
        <v>1605149513</v>
      </c>
      <c r="F1259" s="870" t="s">
        <v>1943</v>
      </c>
      <c r="G1259" s="870">
        <v>0</v>
      </c>
      <c r="H1259" s="870">
        <v>0</v>
      </c>
      <c r="I1259" s="870">
        <v>0</v>
      </c>
      <c r="J1259" s="870">
        <v>0</v>
      </c>
      <c r="K1259" s="870">
        <v>0</v>
      </c>
      <c r="L1259" s="870">
        <v>0</v>
      </c>
      <c r="M1259" s="870">
        <v>0</v>
      </c>
      <c r="N1259" s="870">
        <v>0</v>
      </c>
      <c r="O1259" s="870">
        <v>0</v>
      </c>
      <c r="P1259" s="870">
        <v>0</v>
      </c>
      <c r="Q1259" s="870">
        <v>0</v>
      </c>
      <c r="R1259" s="870">
        <v>0</v>
      </c>
      <c r="S1259" s="870">
        <v>0</v>
      </c>
      <c r="T1259" s="870">
        <v>0</v>
      </c>
      <c r="U1259" s="870">
        <v>0</v>
      </c>
      <c r="V1259" s="870">
        <v>0</v>
      </c>
      <c r="W1259" s="870">
        <v>0</v>
      </c>
      <c r="X1259" s="870">
        <v>0</v>
      </c>
      <c r="Y1259" s="870">
        <v>0</v>
      </c>
      <c r="Z1259" s="870">
        <v>0</v>
      </c>
      <c r="AA1259" s="870">
        <v>0</v>
      </c>
      <c r="AB1259" s="870">
        <v>0</v>
      </c>
      <c r="AC1259" s="870">
        <v>0</v>
      </c>
      <c r="AD1259" s="870">
        <v>0</v>
      </c>
      <c r="AE1259" s="870">
        <v>0</v>
      </c>
    </row>
    <row r="1260" spans="1:31">
      <c r="A1260" s="870" t="s">
        <v>1852</v>
      </c>
      <c r="B1260" s="870">
        <v>16</v>
      </c>
      <c r="C1260" s="870">
        <v>1605</v>
      </c>
      <c r="D1260" s="870">
        <v>160514</v>
      </c>
      <c r="E1260" s="870">
        <v>1605149521</v>
      </c>
      <c r="F1260" s="870" t="s">
        <v>1944</v>
      </c>
      <c r="G1260" s="870">
        <v>0</v>
      </c>
      <c r="H1260" s="870">
        <v>0</v>
      </c>
      <c r="I1260" s="870">
        <v>0</v>
      </c>
      <c r="J1260" s="870">
        <v>0</v>
      </c>
      <c r="K1260" s="870">
        <v>0</v>
      </c>
      <c r="L1260" s="870">
        <v>0</v>
      </c>
      <c r="M1260" s="870">
        <v>0</v>
      </c>
      <c r="N1260" s="870">
        <v>0</v>
      </c>
      <c r="O1260" s="870">
        <v>0</v>
      </c>
      <c r="P1260" s="870">
        <v>0</v>
      </c>
      <c r="Q1260" s="870">
        <v>0</v>
      </c>
      <c r="R1260" s="870">
        <v>0</v>
      </c>
      <c r="S1260" s="870">
        <v>0</v>
      </c>
      <c r="T1260" s="870">
        <v>0</v>
      </c>
      <c r="U1260" s="870">
        <v>0</v>
      </c>
      <c r="V1260" s="870">
        <v>0</v>
      </c>
      <c r="W1260" s="870">
        <v>0</v>
      </c>
      <c r="X1260" s="870">
        <v>0</v>
      </c>
      <c r="Y1260" s="870">
        <v>0</v>
      </c>
      <c r="Z1260" s="870">
        <v>0</v>
      </c>
      <c r="AA1260" s="870">
        <v>0</v>
      </c>
      <c r="AB1260" s="870">
        <v>0</v>
      </c>
      <c r="AC1260" s="870">
        <v>0</v>
      </c>
      <c r="AD1260" s="870">
        <v>0</v>
      </c>
      <c r="AE1260" s="870">
        <v>0</v>
      </c>
    </row>
    <row r="1261" spans="1:31">
      <c r="A1261" s="870" t="s">
        <v>1852</v>
      </c>
      <c r="B1261" s="870">
        <v>16</v>
      </c>
      <c r="C1261" s="870">
        <v>1605</v>
      </c>
      <c r="D1261" s="870">
        <v>160514</v>
      </c>
      <c r="E1261" s="870">
        <v>1605149801</v>
      </c>
      <c r="F1261" s="870" t="s">
        <v>3195</v>
      </c>
      <c r="G1261" s="870">
        <v>239384358</v>
      </c>
      <c r="H1261" s="870">
        <v>0</v>
      </c>
      <c r="I1261" s="870">
        <v>239384358.31</v>
      </c>
      <c r="J1261" s="870">
        <v>0.31000000238418579</v>
      </c>
      <c r="K1261" s="870">
        <v>0</v>
      </c>
      <c r="L1261" s="870">
        <v>0.31000000238418579</v>
      </c>
      <c r="M1261" s="870">
        <v>0</v>
      </c>
      <c r="N1261" s="870">
        <v>0</v>
      </c>
      <c r="O1261" s="870">
        <v>0.31000000238418579</v>
      </c>
      <c r="P1261" s="870">
        <v>0.11470000088214874</v>
      </c>
      <c r="Q1261" s="870">
        <v>0</v>
      </c>
      <c r="R1261" s="870">
        <v>0</v>
      </c>
      <c r="S1261" s="870">
        <v>0</v>
      </c>
      <c r="T1261" s="870">
        <v>0</v>
      </c>
      <c r="U1261" s="870">
        <v>0</v>
      </c>
      <c r="V1261" s="870">
        <v>0</v>
      </c>
      <c r="W1261" s="870">
        <v>0</v>
      </c>
      <c r="X1261" s="870">
        <v>0.11470000088214874</v>
      </c>
      <c r="Y1261" s="870">
        <v>0.37</v>
      </c>
      <c r="Z1261" s="870">
        <v>0.11470000088214874</v>
      </c>
      <c r="AA1261" s="870">
        <v>0</v>
      </c>
      <c r="AB1261" s="870">
        <v>0.11470000088214874</v>
      </c>
      <c r="AC1261" s="870">
        <v>0</v>
      </c>
      <c r="AD1261" s="870">
        <v>0</v>
      </c>
      <c r="AE1261" s="870">
        <v>0</v>
      </c>
    </row>
    <row r="1262" spans="1:31">
      <c r="A1262" s="870" t="s">
        <v>1852</v>
      </c>
      <c r="B1262" s="870">
        <v>16</v>
      </c>
      <c r="C1262" s="870">
        <v>1605</v>
      </c>
      <c r="D1262" s="870">
        <v>160516</v>
      </c>
      <c r="E1262" s="870">
        <v>1605167010</v>
      </c>
      <c r="F1262" s="870" t="s">
        <v>1950</v>
      </c>
      <c r="G1262" s="870">
        <v>0</v>
      </c>
      <c r="H1262" s="870">
        <v>0</v>
      </c>
      <c r="I1262" s="870">
        <v>0</v>
      </c>
      <c r="J1262" s="870">
        <v>0</v>
      </c>
      <c r="K1262" s="870">
        <v>0</v>
      </c>
      <c r="L1262" s="870">
        <v>0</v>
      </c>
      <c r="M1262" s="870">
        <v>0</v>
      </c>
      <c r="N1262" s="870">
        <v>0</v>
      </c>
      <c r="O1262" s="870">
        <v>0</v>
      </c>
      <c r="P1262" s="870">
        <v>0</v>
      </c>
      <c r="Q1262" s="870">
        <v>0</v>
      </c>
      <c r="R1262" s="870">
        <v>0</v>
      </c>
      <c r="S1262" s="870">
        <v>0</v>
      </c>
      <c r="T1262" s="870">
        <v>0</v>
      </c>
      <c r="U1262" s="870">
        <v>0</v>
      </c>
      <c r="V1262" s="870">
        <v>0</v>
      </c>
      <c r="W1262" s="870">
        <v>0</v>
      </c>
      <c r="X1262" s="870">
        <v>0</v>
      </c>
      <c r="Y1262" s="870">
        <v>0</v>
      </c>
      <c r="Z1262" s="870">
        <v>0</v>
      </c>
      <c r="AA1262" s="870">
        <v>0</v>
      </c>
      <c r="AB1262" s="870">
        <v>0</v>
      </c>
      <c r="AC1262" s="870">
        <v>0</v>
      </c>
      <c r="AD1262" s="870">
        <v>0</v>
      </c>
      <c r="AE1262" s="870">
        <v>0</v>
      </c>
    </row>
    <row r="1263" spans="1:31">
      <c r="A1263" s="870" t="s">
        <v>1852</v>
      </c>
      <c r="B1263" s="870">
        <v>16</v>
      </c>
      <c r="C1263" s="870">
        <v>1605</v>
      </c>
      <c r="D1263" s="870">
        <v>160516</v>
      </c>
      <c r="E1263" s="870">
        <v>1605167011</v>
      </c>
      <c r="F1263" s="870" t="s">
        <v>1950</v>
      </c>
      <c r="G1263" s="870">
        <v>0</v>
      </c>
      <c r="H1263" s="870">
        <v>0</v>
      </c>
      <c r="I1263" s="870">
        <v>0</v>
      </c>
      <c r="J1263" s="870">
        <v>0</v>
      </c>
      <c r="K1263" s="870">
        <v>0</v>
      </c>
      <c r="L1263" s="870">
        <v>0</v>
      </c>
      <c r="M1263" s="870">
        <v>0</v>
      </c>
      <c r="N1263" s="870">
        <v>0</v>
      </c>
      <c r="O1263" s="870">
        <v>0</v>
      </c>
      <c r="P1263" s="870">
        <v>0</v>
      </c>
      <c r="Q1263" s="870">
        <v>0</v>
      </c>
      <c r="R1263" s="870">
        <v>0</v>
      </c>
      <c r="S1263" s="870">
        <v>0</v>
      </c>
      <c r="T1263" s="870">
        <v>0</v>
      </c>
      <c r="U1263" s="870">
        <v>0</v>
      </c>
      <c r="V1263" s="870">
        <v>0</v>
      </c>
      <c r="W1263" s="870">
        <v>0</v>
      </c>
      <c r="X1263" s="870">
        <v>0</v>
      </c>
      <c r="Y1263" s="870">
        <v>0</v>
      </c>
      <c r="Z1263" s="870">
        <v>0</v>
      </c>
      <c r="AA1263" s="870">
        <v>0</v>
      </c>
      <c r="AB1263" s="870">
        <v>0</v>
      </c>
      <c r="AC1263" s="870">
        <v>0</v>
      </c>
      <c r="AD1263" s="870">
        <v>0</v>
      </c>
      <c r="AE1263" s="870">
        <v>0</v>
      </c>
    </row>
    <row r="1264" spans="1:31">
      <c r="A1264" s="870" t="s">
        <v>1852</v>
      </c>
      <c r="B1264" s="870">
        <v>16</v>
      </c>
      <c r="C1264" s="870">
        <v>1605</v>
      </c>
      <c r="D1264" s="870">
        <v>160516</v>
      </c>
      <c r="E1264" s="870">
        <v>1605167012</v>
      </c>
      <c r="F1264" s="870" t="s">
        <v>1951</v>
      </c>
      <c r="G1264" s="870">
        <v>0</v>
      </c>
      <c r="H1264" s="870">
        <v>0</v>
      </c>
      <c r="I1264" s="870">
        <v>0</v>
      </c>
      <c r="J1264" s="870">
        <v>0</v>
      </c>
      <c r="K1264" s="870">
        <v>0</v>
      </c>
      <c r="L1264" s="870">
        <v>0</v>
      </c>
      <c r="M1264" s="870">
        <v>0</v>
      </c>
      <c r="N1264" s="870">
        <v>0</v>
      </c>
      <c r="O1264" s="870">
        <v>0</v>
      </c>
      <c r="P1264" s="870">
        <v>0</v>
      </c>
      <c r="Q1264" s="870">
        <v>0</v>
      </c>
      <c r="R1264" s="870">
        <v>0</v>
      </c>
      <c r="S1264" s="870">
        <v>0</v>
      </c>
      <c r="T1264" s="870">
        <v>0</v>
      </c>
      <c r="U1264" s="870">
        <v>0</v>
      </c>
      <c r="V1264" s="870">
        <v>0</v>
      </c>
      <c r="W1264" s="870">
        <v>0</v>
      </c>
      <c r="X1264" s="870">
        <v>0</v>
      </c>
      <c r="Y1264" s="870">
        <v>0</v>
      </c>
      <c r="Z1264" s="870">
        <v>0</v>
      </c>
      <c r="AA1264" s="870">
        <v>0</v>
      </c>
      <c r="AB1264" s="870">
        <v>0</v>
      </c>
      <c r="AC1264" s="870">
        <v>0</v>
      </c>
      <c r="AD1264" s="870">
        <v>0</v>
      </c>
      <c r="AE1264" s="870">
        <v>0</v>
      </c>
    </row>
    <row r="1265" spans="1:31">
      <c r="A1265" s="870" t="s">
        <v>1852</v>
      </c>
      <c r="B1265" s="870">
        <v>16</v>
      </c>
      <c r="C1265" s="870">
        <v>1605</v>
      </c>
      <c r="D1265" s="870">
        <v>160516</v>
      </c>
      <c r="E1265" s="870">
        <v>1605167013</v>
      </c>
      <c r="F1265" s="870" t="s">
        <v>1952</v>
      </c>
      <c r="G1265" s="870">
        <v>0</v>
      </c>
      <c r="H1265" s="870">
        <v>0</v>
      </c>
      <c r="I1265" s="870">
        <v>0</v>
      </c>
      <c r="J1265" s="870">
        <v>0</v>
      </c>
      <c r="K1265" s="870">
        <v>0</v>
      </c>
      <c r="L1265" s="870">
        <v>0</v>
      </c>
      <c r="M1265" s="870">
        <v>0</v>
      </c>
      <c r="N1265" s="870">
        <v>0</v>
      </c>
      <c r="O1265" s="870">
        <v>0</v>
      </c>
      <c r="P1265" s="870">
        <v>0</v>
      </c>
      <c r="Q1265" s="870">
        <v>0</v>
      </c>
      <c r="R1265" s="870">
        <v>0</v>
      </c>
      <c r="S1265" s="870">
        <v>0</v>
      </c>
      <c r="T1265" s="870">
        <v>0</v>
      </c>
      <c r="U1265" s="870">
        <v>0</v>
      </c>
      <c r="V1265" s="870">
        <v>0</v>
      </c>
      <c r="W1265" s="870">
        <v>0</v>
      </c>
      <c r="X1265" s="870">
        <v>0</v>
      </c>
      <c r="Y1265" s="870">
        <v>0</v>
      </c>
      <c r="Z1265" s="870">
        <v>0</v>
      </c>
      <c r="AA1265" s="870">
        <v>0</v>
      </c>
      <c r="AB1265" s="870">
        <v>0</v>
      </c>
      <c r="AC1265" s="870">
        <v>0</v>
      </c>
      <c r="AD1265" s="870">
        <v>0</v>
      </c>
      <c r="AE1265" s="870">
        <v>0</v>
      </c>
    </row>
    <row r="1266" spans="1:31">
      <c r="A1266" s="870" t="s">
        <v>1852</v>
      </c>
      <c r="B1266" s="870">
        <v>16</v>
      </c>
      <c r="C1266" s="870">
        <v>1605</v>
      </c>
      <c r="D1266" s="870">
        <v>160516</v>
      </c>
      <c r="E1266" s="870">
        <v>1605167014</v>
      </c>
      <c r="F1266" s="870" t="s">
        <v>1953</v>
      </c>
      <c r="G1266" s="870">
        <v>0</v>
      </c>
      <c r="H1266" s="870">
        <v>0</v>
      </c>
      <c r="I1266" s="870">
        <v>0</v>
      </c>
      <c r="J1266" s="870">
        <v>0</v>
      </c>
      <c r="K1266" s="870">
        <v>0</v>
      </c>
      <c r="L1266" s="870">
        <v>0</v>
      </c>
      <c r="M1266" s="870">
        <v>0</v>
      </c>
      <c r="N1266" s="870">
        <v>0</v>
      </c>
      <c r="O1266" s="870">
        <v>0</v>
      </c>
      <c r="P1266" s="870">
        <v>0</v>
      </c>
      <c r="Q1266" s="870">
        <v>0</v>
      </c>
      <c r="R1266" s="870">
        <v>0</v>
      </c>
      <c r="S1266" s="870">
        <v>0</v>
      </c>
      <c r="T1266" s="870">
        <v>0</v>
      </c>
      <c r="U1266" s="870">
        <v>0</v>
      </c>
      <c r="V1266" s="870">
        <v>0</v>
      </c>
      <c r="W1266" s="870">
        <v>0</v>
      </c>
      <c r="X1266" s="870">
        <v>0</v>
      </c>
      <c r="Y1266" s="870">
        <v>0</v>
      </c>
      <c r="Z1266" s="870">
        <v>0</v>
      </c>
      <c r="AA1266" s="870">
        <v>0</v>
      </c>
      <c r="AB1266" s="870">
        <v>0</v>
      </c>
      <c r="AC1266" s="870">
        <v>0</v>
      </c>
      <c r="AD1266" s="870">
        <v>0</v>
      </c>
      <c r="AE1266" s="870">
        <v>0</v>
      </c>
    </row>
    <row r="1267" spans="1:31">
      <c r="A1267" s="870" t="s">
        <v>1852</v>
      </c>
      <c r="B1267" s="870">
        <v>16</v>
      </c>
      <c r="C1267" s="870">
        <v>1605</v>
      </c>
      <c r="D1267" s="870">
        <v>160516</v>
      </c>
      <c r="E1267" s="870">
        <v>1605167102</v>
      </c>
      <c r="F1267" s="870" t="s">
        <v>3556</v>
      </c>
      <c r="G1267" s="870">
        <v>0</v>
      </c>
      <c r="H1267" s="870">
        <v>0</v>
      </c>
      <c r="I1267" s="870">
        <v>0</v>
      </c>
      <c r="J1267" s="870">
        <v>0</v>
      </c>
      <c r="K1267" s="870">
        <v>0</v>
      </c>
      <c r="L1267" s="870">
        <v>0</v>
      </c>
      <c r="M1267" s="870">
        <v>0</v>
      </c>
      <c r="N1267" s="870">
        <v>0</v>
      </c>
      <c r="O1267" s="870">
        <v>0</v>
      </c>
      <c r="P1267" s="870">
        <v>0</v>
      </c>
      <c r="Q1267" s="870">
        <v>0</v>
      </c>
      <c r="R1267" s="870">
        <v>0</v>
      </c>
      <c r="S1267" s="870">
        <v>0</v>
      </c>
      <c r="T1267" s="870">
        <v>0</v>
      </c>
      <c r="U1267" s="870">
        <v>0</v>
      </c>
      <c r="V1267" s="870">
        <v>0</v>
      </c>
      <c r="W1267" s="870">
        <v>0</v>
      </c>
      <c r="X1267" s="870">
        <v>0</v>
      </c>
      <c r="Y1267" s="870">
        <v>0</v>
      </c>
      <c r="Z1267" s="870">
        <v>0</v>
      </c>
      <c r="AA1267" s="870">
        <v>0</v>
      </c>
      <c r="AB1267" s="870">
        <v>0</v>
      </c>
      <c r="AC1267" s="870">
        <v>0</v>
      </c>
      <c r="AD1267" s="870">
        <v>0</v>
      </c>
      <c r="AE1267" s="870">
        <v>0</v>
      </c>
    </row>
    <row r="1268" spans="1:31">
      <c r="A1268" s="870" t="s">
        <v>1852</v>
      </c>
      <c r="B1268" s="870">
        <v>16</v>
      </c>
      <c r="C1268" s="870">
        <v>1605</v>
      </c>
      <c r="D1268" s="870">
        <v>160516</v>
      </c>
      <c r="E1268" s="870">
        <v>1605167103</v>
      </c>
      <c r="F1268" s="870" t="s">
        <v>3557</v>
      </c>
      <c r="G1268" s="870">
        <v>0</v>
      </c>
      <c r="H1268" s="870">
        <v>0</v>
      </c>
      <c r="I1268" s="870">
        <v>0</v>
      </c>
      <c r="J1268" s="870">
        <v>0</v>
      </c>
      <c r="K1268" s="870">
        <v>0</v>
      </c>
      <c r="L1268" s="870">
        <v>0</v>
      </c>
      <c r="M1268" s="870">
        <v>0</v>
      </c>
      <c r="N1268" s="870">
        <v>0</v>
      </c>
      <c r="O1268" s="870">
        <v>0</v>
      </c>
      <c r="P1268" s="870">
        <v>0</v>
      </c>
      <c r="Q1268" s="870">
        <v>0</v>
      </c>
      <c r="R1268" s="870">
        <v>0</v>
      </c>
      <c r="S1268" s="870">
        <v>0</v>
      </c>
      <c r="T1268" s="870">
        <v>0</v>
      </c>
      <c r="U1268" s="870">
        <v>0</v>
      </c>
      <c r="V1268" s="870">
        <v>0</v>
      </c>
      <c r="W1268" s="870">
        <v>0</v>
      </c>
      <c r="X1268" s="870">
        <v>0</v>
      </c>
      <c r="Y1268" s="870">
        <v>0</v>
      </c>
      <c r="Z1268" s="870">
        <v>0</v>
      </c>
      <c r="AA1268" s="870">
        <v>0</v>
      </c>
      <c r="AB1268" s="870">
        <v>0</v>
      </c>
      <c r="AC1268" s="870">
        <v>0</v>
      </c>
      <c r="AD1268" s="870">
        <v>0</v>
      </c>
      <c r="AE1268" s="870">
        <v>0</v>
      </c>
    </row>
    <row r="1269" spans="1:31">
      <c r="A1269" s="870" t="s">
        <v>1852</v>
      </c>
      <c r="B1269" s="870">
        <v>16</v>
      </c>
      <c r="C1269" s="870">
        <v>1605</v>
      </c>
      <c r="D1269" s="870">
        <v>160516</v>
      </c>
      <c r="E1269" s="870">
        <v>1605169016</v>
      </c>
      <c r="F1269" s="870" t="s">
        <v>900</v>
      </c>
      <c r="G1269" s="870">
        <v>227909883</v>
      </c>
      <c r="H1269" s="870">
        <v>0</v>
      </c>
      <c r="I1269" s="870">
        <v>227909882.87</v>
      </c>
      <c r="J1269" s="870">
        <v>-0.12999999523162842</v>
      </c>
      <c r="K1269" s="870">
        <v>0</v>
      </c>
      <c r="L1269" s="870">
        <v>0</v>
      </c>
      <c r="M1269" s="870">
        <v>-0.12999999523162842</v>
      </c>
      <c r="N1269" s="870">
        <v>0</v>
      </c>
      <c r="O1269" s="870">
        <v>-0.12999999523162842</v>
      </c>
      <c r="P1269" s="870">
        <v>-4.8099998235702511E-2</v>
      </c>
      <c r="Q1269" s="870">
        <v>0</v>
      </c>
      <c r="R1269" s="870">
        <v>0</v>
      </c>
      <c r="S1269" s="870">
        <v>0</v>
      </c>
      <c r="T1269" s="870">
        <v>0</v>
      </c>
      <c r="U1269" s="870">
        <v>0</v>
      </c>
      <c r="V1269" s="870">
        <v>0</v>
      </c>
      <c r="W1269" s="870">
        <v>0</v>
      </c>
      <c r="X1269" s="870">
        <v>-4.8099998235702511E-2</v>
      </c>
      <c r="Y1269" s="870">
        <v>0.37</v>
      </c>
      <c r="Z1269" s="870">
        <v>0</v>
      </c>
      <c r="AA1269" s="870">
        <v>-4.8099998235702511E-2</v>
      </c>
      <c r="AB1269" s="870">
        <v>0</v>
      </c>
      <c r="AC1269" s="870">
        <v>-4.8099998235702511E-2</v>
      </c>
      <c r="AD1269" s="870">
        <v>0</v>
      </c>
      <c r="AE1269" s="870">
        <v>0</v>
      </c>
    </row>
    <row r="1270" spans="1:31">
      <c r="A1270" s="870" t="s">
        <v>1852</v>
      </c>
      <c r="B1270" s="870">
        <v>16</v>
      </c>
      <c r="C1270" s="870">
        <v>1605</v>
      </c>
      <c r="D1270" s="870">
        <v>160516</v>
      </c>
      <c r="E1270" s="870">
        <v>1605169017</v>
      </c>
      <c r="F1270" s="870" t="s">
        <v>901</v>
      </c>
      <c r="G1270" s="870">
        <v>20022909</v>
      </c>
      <c r="H1270" s="870">
        <v>0</v>
      </c>
      <c r="I1270" s="870">
        <v>20022909.120000001</v>
      </c>
      <c r="J1270" s="870">
        <v>0.12000000104308128</v>
      </c>
      <c r="K1270" s="870">
        <v>0</v>
      </c>
      <c r="L1270" s="870">
        <v>0.12000000104308128</v>
      </c>
      <c r="M1270" s="870">
        <v>0</v>
      </c>
      <c r="N1270" s="870">
        <v>0</v>
      </c>
      <c r="O1270" s="870">
        <v>0.12000000104308128</v>
      </c>
      <c r="P1270" s="870">
        <v>4.4400000385940074E-2</v>
      </c>
      <c r="Q1270" s="870">
        <v>0</v>
      </c>
      <c r="R1270" s="870">
        <v>0</v>
      </c>
      <c r="S1270" s="870">
        <v>0</v>
      </c>
      <c r="T1270" s="870">
        <v>0</v>
      </c>
      <c r="U1270" s="870">
        <v>0</v>
      </c>
      <c r="V1270" s="870">
        <v>0</v>
      </c>
      <c r="W1270" s="870">
        <v>0</v>
      </c>
      <c r="X1270" s="870">
        <v>4.4400000385940074E-2</v>
      </c>
      <c r="Y1270" s="870">
        <v>0.37</v>
      </c>
      <c r="Z1270" s="870">
        <v>4.4400000385940074E-2</v>
      </c>
      <c r="AA1270" s="870">
        <v>0</v>
      </c>
      <c r="AB1270" s="870">
        <v>4.4400000385940074E-2</v>
      </c>
      <c r="AC1270" s="870">
        <v>0</v>
      </c>
      <c r="AD1270" s="870">
        <v>0</v>
      </c>
      <c r="AE1270" s="870">
        <v>0</v>
      </c>
    </row>
    <row r="1271" spans="1:31">
      <c r="A1271" s="870" t="s">
        <v>1852</v>
      </c>
      <c r="B1271" s="870">
        <v>16</v>
      </c>
      <c r="C1271" s="870">
        <v>1605</v>
      </c>
      <c r="D1271" s="870">
        <v>160516</v>
      </c>
      <c r="E1271" s="870">
        <v>1605169042</v>
      </c>
      <c r="F1271" s="870" t="s">
        <v>902</v>
      </c>
      <c r="G1271" s="870">
        <v>32768</v>
      </c>
      <c r="H1271" s="870">
        <v>0</v>
      </c>
      <c r="I1271" s="870">
        <v>32768</v>
      </c>
      <c r="J1271" s="870">
        <v>0</v>
      </c>
      <c r="K1271" s="870">
        <v>0</v>
      </c>
      <c r="L1271" s="870">
        <v>0</v>
      </c>
      <c r="M1271" s="870">
        <v>0</v>
      </c>
      <c r="N1271" s="870">
        <v>0</v>
      </c>
      <c r="O1271" s="870">
        <v>0</v>
      </c>
      <c r="P1271" s="870">
        <v>0</v>
      </c>
      <c r="Q1271" s="870">
        <v>0</v>
      </c>
      <c r="R1271" s="870">
        <v>0</v>
      </c>
      <c r="S1271" s="870">
        <v>0</v>
      </c>
      <c r="T1271" s="870">
        <v>0</v>
      </c>
      <c r="U1271" s="870">
        <v>0</v>
      </c>
      <c r="V1271" s="870">
        <v>0</v>
      </c>
      <c r="W1271" s="870">
        <v>0</v>
      </c>
      <c r="X1271" s="870">
        <v>0</v>
      </c>
      <c r="Y1271" s="870">
        <v>0</v>
      </c>
      <c r="Z1271" s="870">
        <v>0</v>
      </c>
      <c r="AA1271" s="870">
        <v>0</v>
      </c>
      <c r="AB1271" s="870">
        <v>0</v>
      </c>
      <c r="AC1271" s="870">
        <v>0</v>
      </c>
      <c r="AD1271" s="870">
        <v>0</v>
      </c>
      <c r="AE1271" s="870">
        <v>0</v>
      </c>
    </row>
    <row r="1272" spans="1:31">
      <c r="A1272" s="870" t="s">
        <v>1852</v>
      </c>
      <c r="B1272" s="870">
        <v>16</v>
      </c>
      <c r="C1272" s="870">
        <v>1605</v>
      </c>
      <c r="D1272" s="870">
        <v>160516</v>
      </c>
      <c r="E1272" s="870">
        <v>1605169507</v>
      </c>
      <c r="F1272" s="870" t="s">
        <v>1954</v>
      </c>
      <c r="G1272" s="870">
        <v>0</v>
      </c>
      <c r="H1272" s="870">
        <v>0</v>
      </c>
      <c r="I1272" s="870">
        <v>0</v>
      </c>
      <c r="J1272" s="870">
        <v>0</v>
      </c>
      <c r="K1272" s="870">
        <v>0</v>
      </c>
      <c r="L1272" s="870">
        <v>0</v>
      </c>
      <c r="M1272" s="870">
        <v>0</v>
      </c>
      <c r="N1272" s="870">
        <v>0</v>
      </c>
      <c r="O1272" s="870">
        <v>0</v>
      </c>
      <c r="P1272" s="870">
        <v>0</v>
      </c>
      <c r="Q1272" s="870">
        <v>0</v>
      </c>
      <c r="R1272" s="870">
        <v>0</v>
      </c>
      <c r="S1272" s="870">
        <v>0</v>
      </c>
      <c r="T1272" s="870">
        <v>0</v>
      </c>
      <c r="U1272" s="870">
        <v>0</v>
      </c>
      <c r="V1272" s="870">
        <v>0</v>
      </c>
      <c r="W1272" s="870">
        <v>0</v>
      </c>
      <c r="X1272" s="870">
        <v>0</v>
      </c>
      <c r="Y1272" s="870">
        <v>0</v>
      </c>
      <c r="Z1272" s="870">
        <v>0</v>
      </c>
      <c r="AA1272" s="870">
        <v>0</v>
      </c>
      <c r="AB1272" s="870">
        <v>0</v>
      </c>
      <c r="AC1272" s="870">
        <v>0</v>
      </c>
      <c r="AD1272" s="870">
        <v>0</v>
      </c>
      <c r="AE1272" s="870">
        <v>0</v>
      </c>
    </row>
    <row r="1273" spans="1:31">
      <c r="A1273" s="870" t="s">
        <v>1852</v>
      </c>
      <c r="B1273" s="870">
        <v>16</v>
      </c>
      <c r="C1273" s="870">
        <v>1605</v>
      </c>
      <c r="D1273" s="870">
        <v>160516</v>
      </c>
      <c r="E1273" s="870">
        <v>1605169510</v>
      </c>
      <c r="F1273" s="870" t="s">
        <v>1930</v>
      </c>
      <c r="G1273" s="870">
        <v>0</v>
      </c>
      <c r="H1273" s="870">
        <v>0</v>
      </c>
      <c r="I1273" s="870">
        <v>0</v>
      </c>
      <c r="J1273" s="870">
        <v>0</v>
      </c>
      <c r="K1273" s="870">
        <v>0</v>
      </c>
      <c r="L1273" s="870">
        <v>0</v>
      </c>
      <c r="M1273" s="870">
        <v>0</v>
      </c>
      <c r="N1273" s="870">
        <v>0</v>
      </c>
      <c r="O1273" s="870">
        <v>0</v>
      </c>
      <c r="P1273" s="870">
        <v>0</v>
      </c>
      <c r="Q1273" s="870">
        <v>0</v>
      </c>
      <c r="R1273" s="870">
        <v>0</v>
      </c>
      <c r="S1273" s="870">
        <v>0</v>
      </c>
      <c r="T1273" s="870">
        <v>0</v>
      </c>
      <c r="U1273" s="870">
        <v>0</v>
      </c>
      <c r="V1273" s="870">
        <v>0</v>
      </c>
      <c r="W1273" s="870">
        <v>0</v>
      </c>
      <c r="X1273" s="870">
        <v>0</v>
      </c>
      <c r="Y1273" s="870">
        <v>0</v>
      </c>
      <c r="Z1273" s="870">
        <v>0</v>
      </c>
      <c r="AA1273" s="870">
        <v>0</v>
      </c>
      <c r="AB1273" s="870">
        <v>0</v>
      </c>
      <c r="AC1273" s="870">
        <v>0</v>
      </c>
      <c r="AD1273" s="870">
        <v>0</v>
      </c>
      <c r="AE1273" s="870">
        <v>0</v>
      </c>
    </row>
    <row r="1274" spans="1:31">
      <c r="A1274" s="870" t="s">
        <v>1852</v>
      </c>
      <c r="B1274" s="870">
        <v>16</v>
      </c>
      <c r="C1274" s="870">
        <v>1605</v>
      </c>
      <c r="D1274" s="870">
        <v>160516</v>
      </c>
      <c r="E1274" s="870">
        <v>1605169515</v>
      </c>
      <c r="F1274" s="870" t="s">
        <v>1942</v>
      </c>
      <c r="G1274" s="870">
        <v>0</v>
      </c>
      <c r="H1274" s="870">
        <v>0</v>
      </c>
      <c r="I1274" s="870">
        <v>0</v>
      </c>
      <c r="J1274" s="870">
        <v>0</v>
      </c>
      <c r="K1274" s="870">
        <v>0</v>
      </c>
      <c r="L1274" s="870">
        <v>0</v>
      </c>
      <c r="M1274" s="870">
        <v>0</v>
      </c>
      <c r="N1274" s="870">
        <v>0</v>
      </c>
      <c r="O1274" s="870">
        <v>0</v>
      </c>
      <c r="P1274" s="870">
        <v>0</v>
      </c>
      <c r="Q1274" s="870">
        <v>0</v>
      </c>
      <c r="R1274" s="870">
        <v>0</v>
      </c>
      <c r="S1274" s="870">
        <v>0</v>
      </c>
      <c r="T1274" s="870">
        <v>0</v>
      </c>
      <c r="U1274" s="870">
        <v>0</v>
      </c>
      <c r="V1274" s="870">
        <v>0</v>
      </c>
      <c r="W1274" s="870">
        <v>0</v>
      </c>
      <c r="X1274" s="870">
        <v>0</v>
      </c>
      <c r="Y1274" s="870">
        <v>0</v>
      </c>
      <c r="Z1274" s="870">
        <v>0</v>
      </c>
      <c r="AA1274" s="870">
        <v>0</v>
      </c>
      <c r="AB1274" s="870">
        <v>0</v>
      </c>
      <c r="AC1274" s="870">
        <v>0</v>
      </c>
      <c r="AD1274" s="870">
        <v>0</v>
      </c>
      <c r="AE1274" s="870">
        <v>0</v>
      </c>
    </row>
    <row r="1275" spans="1:31">
      <c r="A1275" s="870" t="s">
        <v>1852</v>
      </c>
      <c r="B1275" s="870">
        <v>16</v>
      </c>
      <c r="C1275" s="870">
        <v>1605</v>
      </c>
      <c r="D1275" s="870">
        <v>160516</v>
      </c>
      <c r="E1275" s="870">
        <v>1605169516</v>
      </c>
      <c r="F1275" s="870" t="s">
        <v>1943</v>
      </c>
      <c r="G1275" s="870">
        <v>0</v>
      </c>
      <c r="H1275" s="870">
        <v>0</v>
      </c>
      <c r="I1275" s="870">
        <v>0</v>
      </c>
      <c r="J1275" s="870">
        <v>0</v>
      </c>
      <c r="K1275" s="870">
        <v>0</v>
      </c>
      <c r="L1275" s="870">
        <v>0</v>
      </c>
      <c r="M1275" s="870">
        <v>0</v>
      </c>
      <c r="N1275" s="870">
        <v>0</v>
      </c>
      <c r="O1275" s="870">
        <v>0</v>
      </c>
      <c r="P1275" s="870">
        <v>0</v>
      </c>
      <c r="Q1275" s="870">
        <v>0</v>
      </c>
      <c r="R1275" s="870">
        <v>0</v>
      </c>
      <c r="S1275" s="870">
        <v>0</v>
      </c>
      <c r="T1275" s="870">
        <v>0</v>
      </c>
      <c r="U1275" s="870">
        <v>0</v>
      </c>
      <c r="V1275" s="870">
        <v>0</v>
      </c>
      <c r="W1275" s="870">
        <v>0</v>
      </c>
      <c r="X1275" s="870">
        <v>0</v>
      </c>
      <c r="Y1275" s="870">
        <v>0</v>
      </c>
      <c r="Z1275" s="870">
        <v>0</v>
      </c>
      <c r="AA1275" s="870">
        <v>0</v>
      </c>
      <c r="AB1275" s="870">
        <v>0</v>
      </c>
      <c r="AC1275" s="870">
        <v>0</v>
      </c>
      <c r="AD1275" s="870">
        <v>0</v>
      </c>
      <c r="AE1275" s="870">
        <v>0</v>
      </c>
    </row>
    <row r="1276" spans="1:31">
      <c r="A1276" s="870" t="s">
        <v>1852</v>
      </c>
      <c r="B1276" s="870">
        <v>16</v>
      </c>
      <c r="C1276" s="870">
        <v>1605</v>
      </c>
      <c r="D1276" s="870">
        <v>160516</v>
      </c>
      <c r="E1276" s="870">
        <v>1605169517</v>
      </c>
      <c r="F1276" s="870" t="s">
        <v>1944</v>
      </c>
      <c r="G1276" s="870">
        <v>0</v>
      </c>
      <c r="H1276" s="870">
        <v>0</v>
      </c>
      <c r="I1276" s="870">
        <v>0</v>
      </c>
      <c r="J1276" s="870">
        <v>0</v>
      </c>
      <c r="K1276" s="870">
        <v>0</v>
      </c>
      <c r="L1276" s="870">
        <v>0</v>
      </c>
      <c r="M1276" s="870">
        <v>0</v>
      </c>
      <c r="N1276" s="870">
        <v>0</v>
      </c>
      <c r="O1276" s="870">
        <v>0</v>
      </c>
      <c r="P1276" s="870">
        <v>0</v>
      </c>
      <c r="Q1276" s="870">
        <v>0</v>
      </c>
      <c r="R1276" s="870">
        <v>0</v>
      </c>
      <c r="S1276" s="870">
        <v>0</v>
      </c>
      <c r="T1276" s="870">
        <v>0</v>
      </c>
      <c r="U1276" s="870">
        <v>0</v>
      </c>
      <c r="V1276" s="870">
        <v>0</v>
      </c>
      <c r="W1276" s="870">
        <v>0</v>
      </c>
      <c r="X1276" s="870">
        <v>0</v>
      </c>
      <c r="Y1276" s="870">
        <v>0</v>
      </c>
      <c r="Z1276" s="870">
        <v>0</v>
      </c>
      <c r="AA1276" s="870">
        <v>0</v>
      </c>
      <c r="AB1276" s="870">
        <v>0</v>
      </c>
      <c r="AC1276" s="870">
        <v>0</v>
      </c>
      <c r="AD1276" s="870">
        <v>0</v>
      </c>
      <c r="AE1276" s="870">
        <v>0</v>
      </c>
    </row>
    <row r="1277" spans="1:31">
      <c r="A1277" s="870" t="s">
        <v>1852</v>
      </c>
      <c r="B1277" s="870">
        <v>16</v>
      </c>
      <c r="C1277" s="870">
        <v>1605</v>
      </c>
      <c r="D1277" s="870">
        <v>160516</v>
      </c>
      <c r="E1277" s="870">
        <v>1605169801</v>
      </c>
      <c r="F1277" s="870" t="s">
        <v>4132</v>
      </c>
      <c r="G1277" s="870">
        <v>48813923</v>
      </c>
      <c r="H1277" s="870">
        <v>0</v>
      </c>
      <c r="I1277" s="870">
        <v>48813923.439999998</v>
      </c>
      <c r="J1277" s="870">
        <v>0.43999999761581421</v>
      </c>
      <c r="K1277" s="870">
        <v>0</v>
      </c>
      <c r="L1277" s="870">
        <v>0.43999999761581421</v>
      </c>
      <c r="M1277" s="870">
        <v>0</v>
      </c>
      <c r="N1277" s="870">
        <v>0</v>
      </c>
      <c r="O1277" s="870">
        <v>0.43999999761581421</v>
      </c>
      <c r="P1277" s="870">
        <v>0.16279999911785126</v>
      </c>
      <c r="Q1277" s="870">
        <v>0</v>
      </c>
      <c r="R1277" s="870">
        <v>0</v>
      </c>
      <c r="S1277" s="870">
        <v>0</v>
      </c>
      <c r="T1277" s="870">
        <v>0</v>
      </c>
      <c r="U1277" s="870">
        <v>0</v>
      </c>
      <c r="V1277" s="870">
        <v>0</v>
      </c>
      <c r="W1277" s="870">
        <v>0</v>
      </c>
      <c r="X1277" s="870">
        <v>0.16279999911785126</v>
      </c>
      <c r="Y1277" s="870">
        <v>0.37</v>
      </c>
      <c r="Z1277" s="870">
        <v>0.16279999911785126</v>
      </c>
      <c r="AA1277" s="870">
        <v>0</v>
      </c>
      <c r="AB1277" s="870">
        <v>0.16279999911785126</v>
      </c>
      <c r="AC1277" s="870">
        <v>0</v>
      </c>
      <c r="AD1277" s="870">
        <v>0</v>
      </c>
      <c r="AE1277" s="870">
        <v>0</v>
      </c>
    </row>
    <row r="1278" spans="1:31">
      <c r="A1278" s="870" t="s">
        <v>1852</v>
      </c>
      <c r="B1278" s="870">
        <v>16</v>
      </c>
      <c r="C1278" s="870">
        <v>1605</v>
      </c>
      <c r="D1278" s="870">
        <v>160518</v>
      </c>
      <c r="E1278" s="870">
        <v>1605187011</v>
      </c>
      <c r="F1278" s="870" t="s">
        <v>1955</v>
      </c>
      <c r="G1278" s="870">
        <v>0</v>
      </c>
      <c r="H1278" s="870">
        <v>0</v>
      </c>
      <c r="I1278" s="870">
        <v>0</v>
      </c>
      <c r="J1278" s="870">
        <v>0</v>
      </c>
      <c r="K1278" s="870">
        <v>0</v>
      </c>
      <c r="L1278" s="870">
        <v>0</v>
      </c>
      <c r="M1278" s="870">
        <v>0</v>
      </c>
      <c r="N1278" s="870">
        <v>0</v>
      </c>
      <c r="O1278" s="870">
        <v>0</v>
      </c>
      <c r="P1278" s="870">
        <v>0</v>
      </c>
      <c r="Q1278" s="870">
        <v>0</v>
      </c>
      <c r="R1278" s="870">
        <v>0</v>
      </c>
      <c r="S1278" s="870">
        <v>0</v>
      </c>
      <c r="T1278" s="870">
        <v>0</v>
      </c>
      <c r="U1278" s="870">
        <v>0</v>
      </c>
      <c r="V1278" s="870">
        <v>0</v>
      </c>
      <c r="W1278" s="870">
        <v>0</v>
      </c>
      <c r="X1278" s="870">
        <v>0</v>
      </c>
      <c r="Y1278" s="870">
        <v>0</v>
      </c>
      <c r="Z1278" s="870">
        <v>0</v>
      </c>
      <c r="AA1278" s="870">
        <v>0</v>
      </c>
      <c r="AB1278" s="870">
        <v>0</v>
      </c>
      <c r="AC1278" s="870">
        <v>0</v>
      </c>
      <c r="AD1278" s="870">
        <v>0</v>
      </c>
      <c r="AE1278" s="870">
        <v>0</v>
      </c>
    </row>
    <row r="1279" spans="1:31">
      <c r="A1279" s="870" t="s">
        <v>1852</v>
      </c>
      <c r="B1279" s="870">
        <v>16</v>
      </c>
      <c r="C1279" s="870">
        <v>1605</v>
      </c>
      <c r="D1279" s="870">
        <v>160518</v>
      </c>
      <c r="E1279" s="870">
        <v>1605187012</v>
      </c>
      <c r="F1279" s="870" t="s">
        <v>1955</v>
      </c>
      <c r="G1279" s="870">
        <v>0</v>
      </c>
      <c r="H1279" s="870">
        <v>0</v>
      </c>
      <c r="I1279" s="870">
        <v>0</v>
      </c>
      <c r="J1279" s="870">
        <v>0</v>
      </c>
      <c r="K1279" s="870">
        <v>0</v>
      </c>
      <c r="L1279" s="870">
        <v>0</v>
      </c>
      <c r="M1279" s="870">
        <v>0</v>
      </c>
      <c r="N1279" s="870">
        <v>0</v>
      </c>
      <c r="O1279" s="870">
        <v>0</v>
      </c>
      <c r="P1279" s="870">
        <v>0</v>
      </c>
      <c r="Q1279" s="870">
        <v>0</v>
      </c>
      <c r="R1279" s="870">
        <v>0</v>
      </c>
      <c r="S1279" s="870">
        <v>0</v>
      </c>
      <c r="T1279" s="870">
        <v>0</v>
      </c>
      <c r="U1279" s="870">
        <v>0</v>
      </c>
      <c r="V1279" s="870">
        <v>0</v>
      </c>
      <c r="W1279" s="870">
        <v>0</v>
      </c>
      <c r="X1279" s="870">
        <v>0</v>
      </c>
      <c r="Y1279" s="870">
        <v>0</v>
      </c>
      <c r="Z1279" s="870">
        <v>0</v>
      </c>
      <c r="AA1279" s="870">
        <v>0</v>
      </c>
      <c r="AB1279" s="870">
        <v>0</v>
      </c>
      <c r="AC1279" s="870">
        <v>0</v>
      </c>
      <c r="AD1279" s="870">
        <v>0</v>
      </c>
      <c r="AE1279" s="870">
        <v>0</v>
      </c>
    </row>
    <row r="1280" spans="1:31">
      <c r="A1280" s="870" t="s">
        <v>1852</v>
      </c>
      <c r="B1280" s="870">
        <v>16</v>
      </c>
      <c r="C1280" s="870">
        <v>1605</v>
      </c>
      <c r="D1280" s="870">
        <v>160518</v>
      </c>
      <c r="E1280" s="870">
        <v>1605187014</v>
      </c>
      <c r="F1280" s="870" t="s">
        <v>1956</v>
      </c>
      <c r="G1280" s="870">
        <v>0</v>
      </c>
      <c r="H1280" s="870">
        <v>0</v>
      </c>
      <c r="I1280" s="870">
        <v>0</v>
      </c>
      <c r="J1280" s="870">
        <v>0</v>
      </c>
      <c r="K1280" s="870">
        <v>0</v>
      </c>
      <c r="L1280" s="870">
        <v>0</v>
      </c>
      <c r="M1280" s="870">
        <v>0</v>
      </c>
      <c r="N1280" s="870">
        <v>0</v>
      </c>
      <c r="O1280" s="870">
        <v>0</v>
      </c>
      <c r="P1280" s="870">
        <v>0</v>
      </c>
      <c r="Q1280" s="870">
        <v>0</v>
      </c>
      <c r="R1280" s="870">
        <v>0</v>
      </c>
      <c r="S1280" s="870">
        <v>0</v>
      </c>
      <c r="T1280" s="870">
        <v>0</v>
      </c>
      <c r="U1280" s="870">
        <v>0</v>
      </c>
      <c r="V1280" s="870">
        <v>0</v>
      </c>
      <c r="W1280" s="870">
        <v>0</v>
      </c>
      <c r="X1280" s="870">
        <v>0</v>
      </c>
      <c r="Y1280" s="870">
        <v>0</v>
      </c>
      <c r="Z1280" s="870">
        <v>0</v>
      </c>
      <c r="AA1280" s="870">
        <v>0</v>
      </c>
      <c r="AB1280" s="870">
        <v>0</v>
      </c>
      <c r="AC1280" s="870">
        <v>0</v>
      </c>
      <c r="AD1280" s="870">
        <v>0</v>
      </c>
      <c r="AE1280" s="870">
        <v>0</v>
      </c>
    </row>
    <row r="1281" spans="1:31">
      <c r="A1281" s="870" t="s">
        <v>1852</v>
      </c>
      <c r="B1281" s="870">
        <v>16</v>
      </c>
      <c r="C1281" s="870">
        <v>1605</v>
      </c>
      <c r="D1281" s="870">
        <v>160518</v>
      </c>
      <c r="E1281" s="870">
        <v>1605187015</v>
      </c>
      <c r="F1281" s="870" t="s">
        <v>1957</v>
      </c>
      <c r="G1281" s="870">
        <v>0</v>
      </c>
      <c r="H1281" s="870">
        <v>0</v>
      </c>
      <c r="I1281" s="870">
        <v>0</v>
      </c>
      <c r="J1281" s="870">
        <v>0</v>
      </c>
      <c r="K1281" s="870">
        <v>0</v>
      </c>
      <c r="L1281" s="870">
        <v>0</v>
      </c>
      <c r="M1281" s="870">
        <v>0</v>
      </c>
      <c r="N1281" s="870">
        <v>0</v>
      </c>
      <c r="O1281" s="870">
        <v>0</v>
      </c>
      <c r="P1281" s="870">
        <v>0</v>
      </c>
      <c r="Q1281" s="870">
        <v>0</v>
      </c>
      <c r="R1281" s="870">
        <v>0</v>
      </c>
      <c r="S1281" s="870">
        <v>0</v>
      </c>
      <c r="T1281" s="870">
        <v>0</v>
      </c>
      <c r="U1281" s="870">
        <v>0</v>
      </c>
      <c r="V1281" s="870">
        <v>0</v>
      </c>
      <c r="W1281" s="870">
        <v>0</v>
      </c>
      <c r="X1281" s="870">
        <v>0</v>
      </c>
      <c r="Y1281" s="870">
        <v>0</v>
      </c>
      <c r="Z1281" s="870">
        <v>0</v>
      </c>
      <c r="AA1281" s="870">
        <v>0</v>
      </c>
      <c r="AB1281" s="870">
        <v>0</v>
      </c>
      <c r="AC1281" s="870">
        <v>0</v>
      </c>
      <c r="AD1281" s="870">
        <v>0</v>
      </c>
      <c r="AE1281" s="870">
        <v>0</v>
      </c>
    </row>
    <row r="1282" spans="1:31">
      <c r="A1282" s="870" t="s">
        <v>1852</v>
      </c>
      <c r="B1282" s="870">
        <v>16</v>
      </c>
      <c r="C1282" s="870">
        <v>1605</v>
      </c>
      <c r="D1282" s="870">
        <v>160518</v>
      </c>
      <c r="E1282" s="870">
        <v>1605187102</v>
      </c>
      <c r="F1282" s="870" t="s">
        <v>3558</v>
      </c>
      <c r="G1282" s="870">
        <v>0</v>
      </c>
      <c r="H1282" s="870">
        <v>0</v>
      </c>
      <c r="I1282" s="870">
        <v>0</v>
      </c>
      <c r="J1282" s="870">
        <v>0</v>
      </c>
      <c r="K1282" s="870">
        <v>0</v>
      </c>
      <c r="L1282" s="870">
        <v>0</v>
      </c>
      <c r="M1282" s="870">
        <v>0</v>
      </c>
      <c r="N1282" s="870">
        <v>0</v>
      </c>
      <c r="O1282" s="870">
        <v>0</v>
      </c>
      <c r="P1282" s="870">
        <v>0</v>
      </c>
      <c r="Q1282" s="870">
        <v>0</v>
      </c>
      <c r="R1282" s="870">
        <v>0</v>
      </c>
      <c r="S1282" s="870">
        <v>0</v>
      </c>
      <c r="T1282" s="870">
        <v>0</v>
      </c>
      <c r="U1282" s="870">
        <v>0</v>
      </c>
      <c r="V1282" s="870">
        <v>0</v>
      </c>
      <c r="W1282" s="870">
        <v>0</v>
      </c>
      <c r="X1282" s="870">
        <v>0</v>
      </c>
      <c r="Y1282" s="870">
        <v>0</v>
      </c>
      <c r="Z1282" s="870">
        <v>0</v>
      </c>
      <c r="AA1282" s="870">
        <v>0</v>
      </c>
      <c r="AB1282" s="870">
        <v>0</v>
      </c>
      <c r="AC1282" s="870">
        <v>0</v>
      </c>
      <c r="AD1282" s="870">
        <v>0</v>
      </c>
      <c r="AE1282" s="870">
        <v>0</v>
      </c>
    </row>
    <row r="1283" spans="1:31">
      <c r="A1283" s="870" t="s">
        <v>1852</v>
      </c>
      <c r="B1283" s="870">
        <v>16</v>
      </c>
      <c r="C1283" s="870">
        <v>1605</v>
      </c>
      <c r="D1283" s="870">
        <v>160518</v>
      </c>
      <c r="E1283" s="870">
        <v>1605187104</v>
      </c>
      <c r="F1283" s="870" t="s">
        <v>3559</v>
      </c>
      <c r="G1283" s="870">
        <v>0</v>
      </c>
      <c r="H1283" s="870">
        <v>0</v>
      </c>
      <c r="I1283" s="870">
        <v>0</v>
      </c>
      <c r="J1283" s="870">
        <v>0</v>
      </c>
      <c r="K1283" s="870">
        <v>0</v>
      </c>
      <c r="L1283" s="870">
        <v>0</v>
      </c>
      <c r="M1283" s="870">
        <v>0</v>
      </c>
      <c r="N1283" s="870">
        <v>0</v>
      </c>
      <c r="O1283" s="870">
        <v>0</v>
      </c>
      <c r="P1283" s="870">
        <v>0</v>
      </c>
      <c r="Q1283" s="870">
        <v>0</v>
      </c>
      <c r="R1283" s="870">
        <v>0</v>
      </c>
      <c r="S1283" s="870">
        <v>0</v>
      </c>
      <c r="T1283" s="870">
        <v>0</v>
      </c>
      <c r="U1283" s="870">
        <v>0</v>
      </c>
      <c r="V1283" s="870">
        <v>0</v>
      </c>
      <c r="W1283" s="870">
        <v>0</v>
      </c>
      <c r="X1283" s="870">
        <v>0</v>
      </c>
      <c r="Y1283" s="870">
        <v>0</v>
      </c>
      <c r="Z1283" s="870">
        <v>0</v>
      </c>
      <c r="AA1283" s="870">
        <v>0</v>
      </c>
      <c r="AB1283" s="870">
        <v>0</v>
      </c>
      <c r="AC1283" s="870">
        <v>0</v>
      </c>
      <c r="AD1283" s="870">
        <v>0</v>
      </c>
      <c r="AE1283" s="870">
        <v>0</v>
      </c>
    </row>
    <row r="1284" spans="1:31">
      <c r="A1284" s="870" t="s">
        <v>1852</v>
      </c>
      <c r="B1284" s="870">
        <v>16</v>
      </c>
      <c r="C1284" s="870">
        <v>1605</v>
      </c>
      <c r="D1284" s="870">
        <v>160518</v>
      </c>
      <c r="E1284" s="870">
        <v>1605189003</v>
      </c>
      <c r="F1284" s="870" t="s">
        <v>903</v>
      </c>
      <c r="G1284" s="870">
        <v>473137317</v>
      </c>
      <c r="H1284" s="870">
        <v>0</v>
      </c>
      <c r="I1284" s="870">
        <v>473137317.25999999</v>
      </c>
      <c r="J1284" s="870">
        <v>0.25999999046325684</v>
      </c>
      <c r="K1284" s="870">
        <v>0</v>
      </c>
      <c r="L1284" s="870">
        <v>0.25999999046325684</v>
      </c>
      <c r="M1284" s="870">
        <v>0</v>
      </c>
      <c r="N1284" s="870">
        <v>0</v>
      </c>
      <c r="O1284" s="870">
        <v>0.25999999046325684</v>
      </c>
      <c r="P1284" s="870">
        <v>9.6199996471405022E-2</v>
      </c>
      <c r="Q1284" s="870">
        <v>0</v>
      </c>
      <c r="R1284" s="870">
        <v>0</v>
      </c>
      <c r="S1284" s="870">
        <v>0</v>
      </c>
      <c r="T1284" s="870">
        <v>0</v>
      </c>
      <c r="U1284" s="870">
        <v>0</v>
      </c>
      <c r="V1284" s="870">
        <v>0</v>
      </c>
      <c r="W1284" s="870">
        <v>0</v>
      </c>
      <c r="X1284" s="870">
        <v>9.6199996471405022E-2</v>
      </c>
      <c r="Y1284" s="870">
        <v>0.37</v>
      </c>
      <c r="Z1284" s="870">
        <v>9.6199996471405022E-2</v>
      </c>
      <c r="AA1284" s="870">
        <v>0</v>
      </c>
      <c r="AB1284" s="870">
        <v>9.6199996471405022E-2</v>
      </c>
      <c r="AC1284" s="870">
        <v>0</v>
      </c>
      <c r="AD1284" s="870">
        <v>0</v>
      </c>
      <c r="AE1284" s="870">
        <v>0</v>
      </c>
    </row>
    <row r="1285" spans="1:31">
      <c r="A1285" s="870" t="s">
        <v>1852</v>
      </c>
      <c r="B1285" s="870">
        <v>16</v>
      </c>
      <c r="C1285" s="870">
        <v>1605</v>
      </c>
      <c r="D1285" s="870">
        <v>160518</v>
      </c>
      <c r="E1285" s="870">
        <v>1605189005</v>
      </c>
      <c r="F1285" s="870" t="s">
        <v>4133</v>
      </c>
      <c r="G1285" s="870">
        <v>91731057</v>
      </c>
      <c r="H1285" s="870">
        <v>0</v>
      </c>
      <c r="I1285" s="870">
        <v>91731056.879999995</v>
      </c>
      <c r="J1285" s="870">
        <v>-0.12000000476837158</v>
      </c>
      <c r="K1285" s="870">
        <v>0</v>
      </c>
      <c r="L1285" s="870">
        <v>0</v>
      </c>
      <c r="M1285" s="870">
        <v>-0.12000000476837158</v>
      </c>
      <c r="N1285" s="870">
        <v>0</v>
      </c>
      <c r="O1285" s="870">
        <v>-0.12000000476837158</v>
      </c>
      <c r="P1285" s="870">
        <v>-4.4400001764297488E-2</v>
      </c>
      <c r="Q1285" s="870">
        <v>0</v>
      </c>
      <c r="R1285" s="870">
        <v>0</v>
      </c>
      <c r="S1285" s="870">
        <v>0</v>
      </c>
      <c r="T1285" s="870">
        <v>0</v>
      </c>
      <c r="U1285" s="870">
        <v>0</v>
      </c>
      <c r="V1285" s="870">
        <v>0</v>
      </c>
      <c r="W1285" s="870">
        <v>0</v>
      </c>
      <c r="X1285" s="870">
        <v>-4.4400001764297488E-2</v>
      </c>
      <c r="Y1285" s="870">
        <v>0.37</v>
      </c>
      <c r="Z1285" s="870">
        <v>0</v>
      </c>
      <c r="AA1285" s="870">
        <v>-4.4400001764297488E-2</v>
      </c>
      <c r="AB1285" s="870">
        <v>0</v>
      </c>
      <c r="AC1285" s="870">
        <v>-4.4400001764297488E-2</v>
      </c>
      <c r="AD1285" s="870">
        <v>0</v>
      </c>
      <c r="AE1285" s="870">
        <v>0</v>
      </c>
    </row>
    <row r="1286" spans="1:31">
      <c r="A1286" s="870" t="s">
        <v>1852</v>
      </c>
      <c r="B1286" s="870">
        <v>16</v>
      </c>
      <c r="C1286" s="870">
        <v>1605</v>
      </c>
      <c r="D1286" s="870">
        <v>160518</v>
      </c>
      <c r="E1286" s="870">
        <v>1605189501</v>
      </c>
      <c r="F1286" s="870" t="s">
        <v>1929</v>
      </c>
      <c r="G1286" s="870">
        <v>0</v>
      </c>
      <c r="H1286" s="870">
        <v>0</v>
      </c>
      <c r="I1286" s="870">
        <v>0</v>
      </c>
      <c r="J1286" s="870">
        <v>0</v>
      </c>
      <c r="K1286" s="870">
        <v>0</v>
      </c>
      <c r="L1286" s="870">
        <v>0</v>
      </c>
      <c r="M1286" s="870">
        <v>0</v>
      </c>
      <c r="N1286" s="870">
        <v>0</v>
      </c>
      <c r="O1286" s="870">
        <v>0</v>
      </c>
      <c r="P1286" s="870">
        <v>0</v>
      </c>
      <c r="Q1286" s="870">
        <v>0</v>
      </c>
      <c r="R1286" s="870">
        <v>0</v>
      </c>
      <c r="S1286" s="870">
        <v>0</v>
      </c>
      <c r="T1286" s="870">
        <v>0</v>
      </c>
      <c r="U1286" s="870">
        <v>0</v>
      </c>
      <c r="V1286" s="870">
        <v>0</v>
      </c>
      <c r="W1286" s="870">
        <v>0</v>
      </c>
      <c r="X1286" s="870">
        <v>0</v>
      </c>
      <c r="Y1286" s="870">
        <v>0</v>
      </c>
      <c r="Z1286" s="870">
        <v>0</v>
      </c>
      <c r="AA1286" s="870">
        <v>0</v>
      </c>
      <c r="AB1286" s="870">
        <v>0</v>
      </c>
      <c r="AC1286" s="870">
        <v>0</v>
      </c>
      <c r="AD1286" s="870">
        <v>0</v>
      </c>
      <c r="AE1286" s="870">
        <v>0</v>
      </c>
    </row>
    <row r="1287" spans="1:31">
      <c r="A1287" s="870" t="s">
        <v>1852</v>
      </c>
      <c r="B1287" s="870">
        <v>16</v>
      </c>
      <c r="C1287" s="870">
        <v>1605</v>
      </c>
      <c r="D1287" s="870">
        <v>160518</v>
      </c>
      <c r="E1287" s="870">
        <v>1605189502</v>
      </c>
      <c r="F1287" s="870" t="s">
        <v>1930</v>
      </c>
      <c r="G1287" s="870">
        <v>0</v>
      </c>
      <c r="H1287" s="870">
        <v>0</v>
      </c>
      <c r="I1287" s="870">
        <v>0</v>
      </c>
      <c r="J1287" s="870">
        <v>0</v>
      </c>
      <c r="K1287" s="870">
        <v>0</v>
      </c>
      <c r="L1287" s="870">
        <v>0</v>
      </c>
      <c r="M1287" s="870">
        <v>0</v>
      </c>
      <c r="N1287" s="870">
        <v>0</v>
      </c>
      <c r="O1287" s="870">
        <v>0</v>
      </c>
      <c r="P1287" s="870">
        <v>0</v>
      </c>
      <c r="Q1287" s="870">
        <v>0</v>
      </c>
      <c r="R1287" s="870">
        <v>0</v>
      </c>
      <c r="S1287" s="870">
        <v>0</v>
      </c>
      <c r="T1287" s="870">
        <v>0</v>
      </c>
      <c r="U1287" s="870">
        <v>0</v>
      </c>
      <c r="V1287" s="870">
        <v>0</v>
      </c>
      <c r="W1287" s="870">
        <v>0</v>
      </c>
      <c r="X1287" s="870">
        <v>0</v>
      </c>
      <c r="Y1287" s="870">
        <v>0</v>
      </c>
      <c r="Z1287" s="870">
        <v>0</v>
      </c>
      <c r="AA1287" s="870">
        <v>0</v>
      </c>
      <c r="AB1287" s="870">
        <v>0</v>
      </c>
      <c r="AC1287" s="870">
        <v>0</v>
      </c>
      <c r="AD1287" s="870">
        <v>0</v>
      </c>
      <c r="AE1287" s="870">
        <v>0</v>
      </c>
    </row>
    <row r="1288" spans="1:31">
      <c r="A1288" s="870" t="s">
        <v>1852</v>
      </c>
      <c r="B1288" s="870">
        <v>16</v>
      </c>
      <c r="C1288" s="870">
        <v>1605</v>
      </c>
      <c r="D1288" s="870">
        <v>160518</v>
      </c>
      <c r="E1288" s="870">
        <v>1605189503</v>
      </c>
      <c r="F1288" s="870" t="s">
        <v>1931</v>
      </c>
      <c r="G1288" s="870">
        <v>0</v>
      </c>
      <c r="H1288" s="870">
        <v>0</v>
      </c>
      <c r="I1288" s="870">
        <v>0</v>
      </c>
      <c r="J1288" s="870">
        <v>0</v>
      </c>
      <c r="K1288" s="870">
        <v>0</v>
      </c>
      <c r="L1288" s="870">
        <v>0</v>
      </c>
      <c r="M1288" s="870">
        <v>0</v>
      </c>
      <c r="N1288" s="870">
        <v>0</v>
      </c>
      <c r="O1288" s="870">
        <v>0</v>
      </c>
      <c r="P1288" s="870">
        <v>0</v>
      </c>
      <c r="Q1288" s="870">
        <v>0</v>
      </c>
      <c r="R1288" s="870">
        <v>0</v>
      </c>
      <c r="S1288" s="870">
        <v>0</v>
      </c>
      <c r="T1288" s="870">
        <v>0</v>
      </c>
      <c r="U1288" s="870">
        <v>0</v>
      </c>
      <c r="V1288" s="870">
        <v>0</v>
      </c>
      <c r="W1288" s="870">
        <v>0</v>
      </c>
      <c r="X1288" s="870">
        <v>0</v>
      </c>
      <c r="Y1288" s="870">
        <v>0</v>
      </c>
      <c r="Z1288" s="870">
        <v>0</v>
      </c>
      <c r="AA1288" s="870">
        <v>0</v>
      </c>
      <c r="AB1288" s="870">
        <v>0</v>
      </c>
      <c r="AC1288" s="870">
        <v>0</v>
      </c>
      <c r="AD1288" s="870">
        <v>0</v>
      </c>
      <c r="AE1288" s="870">
        <v>0</v>
      </c>
    </row>
    <row r="1289" spans="1:31">
      <c r="A1289" s="870" t="s">
        <v>1852</v>
      </c>
      <c r="B1289" s="870">
        <v>16</v>
      </c>
      <c r="C1289" s="870">
        <v>1605</v>
      </c>
      <c r="D1289" s="870">
        <v>160518</v>
      </c>
      <c r="E1289" s="870">
        <v>1605189504</v>
      </c>
      <c r="F1289" s="870" t="s">
        <v>1932</v>
      </c>
      <c r="G1289" s="870">
        <v>0</v>
      </c>
      <c r="H1289" s="870">
        <v>0</v>
      </c>
      <c r="I1289" s="870">
        <v>0</v>
      </c>
      <c r="J1289" s="870">
        <v>0</v>
      </c>
      <c r="K1289" s="870">
        <v>0</v>
      </c>
      <c r="L1289" s="870">
        <v>0</v>
      </c>
      <c r="M1289" s="870">
        <v>0</v>
      </c>
      <c r="N1289" s="870">
        <v>0</v>
      </c>
      <c r="O1289" s="870">
        <v>0</v>
      </c>
      <c r="P1289" s="870">
        <v>0</v>
      </c>
      <c r="Q1289" s="870">
        <v>0</v>
      </c>
      <c r="R1289" s="870">
        <v>0</v>
      </c>
      <c r="S1289" s="870">
        <v>0</v>
      </c>
      <c r="T1289" s="870">
        <v>0</v>
      </c>
      <c r="U1289" s="870">
        <v>0</v>
      </c>
      <c r="V1289" s="870">
        <v>0</v>
      </c>
      <c r="W1289" s="870">
        <v>0</v>
      </c>
      <c r="X1289" s="870">
        <v>0</v>
      </c>
      <c r="Y1289" s="870">
        <v>0</v>
      </c>
      <c r="Z1289" s="870">
        <v>0</v>
      </c>
      <c r="AA1289" s="870">
        <v>0</v>
      </c>
      <c r="AB1289" s="870">
        <v>0</v>
      </c>
      <c r="AC1289" s="870">
        <v>0</v>
      </c>
      <c r="AD1289" s="870">
        <v>0</v>
      </c>
      <c r="AE1289" s="870">
        <v>0</v>
      </c>
    </row>
    <row r="1290" spans="1:31">
      <c r="A1290" s="870" t="s">
        <v>1852</v>
      </c>
      <c r="B1290" s="870">
        <v>16</v>
      </c>
      <c r="C1290" s="870">
        <v>1605</v>
      </c>
      <c r="D1290" s="870">
        <v>160518</v>
      </c>
      <c r="E1290" s="870">
        <v>1605189505</v>
      </c>
      <c r="F1290" s="870" t="s">
        <v>1954</v>
      </c>
      <c r="G1290" s="870">
        <v>0</v>
      </c>
      <c r="H1290" s="870">
        <v>0</v>
      </c>
      <c r="I1290" s="870">
        <v>0</v>
      </c>
      <c r="J1290" s="870">
        <v>0</v>
      </c>
      <c r="K1290" s="870">
        <v>0</v>
      </c>
      <c r="L1290" s="870">
        <v>0</v>
      </c>
      <c r="M1290" s="870">
        <v>0</v>
      </c>
      <c r="N1290" s="870">
        <v>0</v>
      </c>
      <c r="O1290" s="870">
        <v>0</v>
      </c>
      <c r="P1290" s="870">
        <v>0</v>
      </c>
      <c r="Q1290" s="870">
        <v>0</v>
      </c>
      <c r="R1290" s="870">
        <v>0</v>
      </c>
      <c r="S1290" s="870">
        <v>0</v>
      </c>
      <c r="T1290" s="870">
        <v>0</v>
      </c>
      <c r="U1290" s="870">
        <v>0</v>
      </c>
      <c r="V1290" s="870">
        <v>0</v>
      </c>
      <c r="W1290" s="870">
        <v>0</v>
      </c>
      <c r="X1290" s="870">
        <v>0</v>
      </c>
      <c r="Y1290" s="870">
        <v>0</v>
      </c>
      <c r="Z1290" s="870">
        <v>0</v>
      </c>
      <c r="AA1290" s="870">
        <v>0</v>
      </c>
      <c r="AB1290" s="870">
        <v>0</v>
      </c>
      <c r="AC1290" s="870">
        <v>0</v>
      </c>
      <c r="AD1290" s="870">
        <v>0</v>
      </c>
      <c r="AE1290" s="870">
        <v>0</v>
      </c>
    </row>
    <row r="1291" spans="1:31">
      <c r="A1291" s="870" t="s">
        <v>1852</v>
      </c>
      <c r="B1291" s="870">
        <v>16</v>
      </c>
      <c r="C1291" s="870">
        <v>1605</v>
      </c>
      <c r="D1291" s="870">
        <v>160518</v>
      </c>
      <c r="E1291" s="870">
        <v>1605189506</v>
      </c>
      <c r="F1291" s="870" t="s">
        <v>1958</v>
      </c>
      <c r="G1291" s="870">
        <v>0</v>
      </c>
      <c r="H1291" s="870">
        <v>0</v>
      </c>
      <c r="I1291" s="870">
        <v>0</v>
      </c>
      <c r="J1291" s="870">
        <v>0</v>
      </c>
      <c r="K1291" s="870">
        <v>0</v>
      </c>
      <c r="L1291" s="870">
        <v>0</v>
      </c>
      <c r="M1291" s="870">
        <v>0</v>
      </c>
      <c r="N1291" s="870">
        <v>0</v>
      </c>
      <c r="O1291" s="870">
        <v>0</v>
      </c>
      <c r="P1291" s="870">
        <v>0</v>
      </c>
      <c r="Q1291" s="870">
        <v>0</v>
      </c>
      <c r="R1291" s="870">
        <v>0</v>
      </c>
      <c r="S1291" s="870">
        <v>0</v>
      </c>
      <c r="T1291" s="870">
        <v>0</v>
      </c>
      <c r="U1291" s="870">
        <v>0</v>
      </c>
      <c r="V1291" s="870">
        <v>0</v>
      </c>
      <c r="W1291" s="870">
        <v>0</v>
      </c>
      <c r="X1291" s="870">
        <v>0</v>
      </c>
      <c r="Y1291" s="870">
        <v>0</v>
      </c>
      <c r="Z1291" s="870">
        <v>0</v>
      </c>
      <c r="AA1291" s="870">
        <v>0</v>
      </c>
      <c r="AB1291" s="870">
        <v>0</v>
      </c>
      <c r="AC1291" s="870">
        <v>0</v>
      </c>
      <c r="AD1291" s="870">
        <v>0</v>
      </c>
      <c r="AE1291" s="870">
        <v>0</v>
      </c>
    </row>
    <row r="1292" spans="1:31">
      <c r="A1292" s="870" t="s">
        <v>1852</v>
      </c>
      <c r="B1292" s="870">
        <v>16</v>
      </c>
      <c r="C1292" s="870">
        <v>1605</v>
      </c>
      <c r="D1292" s="870">
        <v>160518</v>
      </c>
      <c r="E1292" s="870">
        <v>1605189508</v>
      </c>
      <c r="F1292" s="870" t="s">
        <v>1942</v>
      </c>
      <c r="G1292" s="870">
        <v>0</v>
      </c>
      <c r="H1292" s="870">
        <v>0</v>
      </c>
      <c r="I1292" s="870">
        <v>0</v>
      </c>
      <c r="J1292" s="870">
        <v>0</v>
      </c>
      <c r="K1292" s="870">
        <v>0</v>
      </c>
      <c r="L1292" s="870">
        <v>0</v>
      </c>
      <c r="M1292" s="870">
        <v>0</v>
      </c>
      <c r="N1292" s="870">
        <v>0</v>
      </c>
      <c r="O1292" s="870">
        <v>0</v>
      </c>
      <c r="P1292" s="870">
        <v>0</v>
      </c>
      <c r="Q1292" s="870">
        <v>0</v>
      </c>
      <c r="R1292" s="870">
        <v>0</v>
      </c>
      <c r="S1292" s="870">
        <v>0</v>
      </c>
      <c r="T1292" s="870">
        <v>0</v>
      </c>
      <c r="U1292" s="870">
        <v>0</v>
      </c>
      <c r="V1292" s="870">
        <v>0</v>
      </c>
      <c r="W1292" s="870">
        <v>0</v>
      </c>
      <c r="X1292" s="870">
        <v>0</v>
      </c>
      <c r="Y1292" s="870">
        <v>0</v>
      </c>
      <c r="Z1292" s="870">
        <v>0</v>
      </c>
      <c r="AA1292" s="870">
        <v>0</v>
      </c>
      <c r="AB1292" s="870">
        <v>0</v>
      </c>
      <c r="AC1292" s="870">
        <v>0</v>
      </c>
      <c r="AD1292" s="870">
        <v>0</v>
      </c>
      <c r="AE1292" s="870">
        <v>0</v>
      </c>
    </row>
    <row r="1293" spans="1:31">
      <c r="A1293" s="870" t="s">
        <v>1852</v>
      </c>
      <c r="B1293" s="870">
        <v>16</v>
      </c>
      <c r="C1293" s="870">
        <v>1605</v>
      </c>
      <c r="D1293" s="870">
        <v>160518</v>
      </c>
      <c r="E1293" s="870">
        <v>1605189509</v>
      </c>
      <c r="F1293" s="870" t="s">
        <v>1943</v>
      </c>
      <c r="G1293" s="870">
        <v>0</v>
      </c>
      <c r="H1293" s="870">
        <v>0</v>
      </c>
      <c r="I1293" s="870">
        <v>0</v>
      </c>
      <c r="J1293" s="870">
        <v>0</v>
      </c>
      <c r="K1293" s="870">
        <v>0</v>
      </c>
      <c r="L1293" s="870">
        <v>0</v>
      </c>
      <c r="M1293" s="870">
        <v>0</v>
      </c>
      <c r="N1293" s="870">
        <v>0</v>
      </c>
      <c r="O1293" s="870">
        <v>0</v>
      </c>
      <c r="P1293" s="870">
        <v>0</v>
      </c>
      <c r="Q1293" s="870">
        <v>0</v>
      </c>
      <c r="R1293" s="870">
        <v>0</v>
      </c>
      <c r="S1293" s="870">
        <v>0</v>
      </c>
      <c r="T1293" s="870">
        <v>0</v>
      </c>
      <c r="U1293" s="870">
        <v>0</v>
      </c>
      <c r="V1293" s="870">
        <v>0</v>
      </c>
      <c r="W1293" s="870">
        <v>0</v>
      </c>
      <c r="X1293" s="870">
        <v>0</v>
      </c>
      <c r="Y1293" s="870">
        <v>0</v>
      </c>
      <c r="Z1293" s="870">
        <v>0</v>
      </c>
      <c r="AA1293" s="870">
        <v>0</v>
      </c>
      <c r="AB1293" s="870">
        <v>0</v>
      </c>
      <c r="AC1293" s="870">
        <v>0</v>
      </c>
      <c r="AD1293" s="870">
        <v>0</v>
      </c>
      <c r="AE1293" s="870">
        <v>0</v>
      </c>
    </row>
    <row r="1294" spans="1:31">
      <c r="A1294" s="870" t="s">
        <v>1852</v>
      </c>
      <c r="B1294" s="870">
        <v>16</v>
      </c>
      <c r="C1294" s="870">
        <v>1605</v>
      </c>
      <c r="D1294" s="870">
        <v>160518</v>
      </c>
      <c r="E1294" s="870">
        <v>1605189520</v>
      </c>
      <c r="F1294" s="870" t="s">
        <v>1944</v>
      </c>
      <c r="G1294" s="870">
        <v>0</v>
      </c>
      <c r="H1294" s="870">
        <v>0</v>
      </c>
      <c r="I1294" s="870">
        <v>0</v>
      </c>
      <c r="J1294" s="870">
        <v>0</v>
      </c>
      <c r="K1294" s="870">
        <v>0</v>
      </c>
      <c r="L1294" s="870">
        <v>0</v>
      </c>
      <c r="M1294" s="870">
        <v>0</v>
      </c>
      <c r="N1294" s="870">
        <v>0</v>
      </c>
      <c r="O1294" s="870">
        <v>0</v>
      </c>
      <c r="P1294" s="870">
        <v>0</v>
      </c>
      <c r="Q1294" s="870">
        <v>0</v>
      </c>
      <c r="R1294" s="870">
        <v>0</v>
      </c>
      <c r="S1294" s="870">
        <v>0</v>
      </c>
      <c r="T1294" s="870">
        <v>0</v>
      </c>
      <c r="U1294" s="870">
        <v>0</v>
      </c>
      <c r="V1294" s="870">
        <v>0</v>
      </c>
      <c r="W1294" s="870">
        <v>0</v>
      </c>
      <c r="X1294" s="870">
        <v>0</v>
      </c>
      <c r="Y1294" s="870">
        <v>0</v>
      </c>
      <c r="Z1294" s="870">
        <v>0</v>
      </c>
      <c r="AA1294" s="870">
        <v>0</v>
      </c>
      <c r="AB1294" s="870">
        <v>0</v>
      </c>
      <c r="AC1294" s="870">
        <v>0</v>
      </c>
      <c r="AD1294" s="870">
        <v>0</v>
      </c>
      <c r="AE1294" s="870">
        <v>0</v>
      </c>
    </row>
    <row r="1295" spans="1:31">
      <c r="A1295" s="870" t="s">
        <v>1852</v>
      </c>
      <c r="B1295" s="870">
        <v>16</v>
      </c>
      <c r="C1295" s="870">
        <v>1605</v>
      </c>
      <c r="D1295" s="870">
        <v>160518</v>
      </c>
      <c r="E1295" s="870">
        <v>1605189801</v>
      </c>
      <c r="F1295" s="870" t="s">
        <v>903</v>
      </c>
      <c r="G1295" s="870">
        <v>188705855</v>
      </c>
      <c r="H1295" s="870">
        <v>0</v>
      </c>
      <c r="I1295" s="870">
        <v>188705855.47999999</v>
      </c>
      <c r="J1295" s="870">
        <v>0.47999998927116394</v>
      </c>
      <c r="K1295" s="870">
        <v>0</v>
      </c>
      <c r="L1295" s="870">
        <v>0.47999998927116394</v>
      </c>
      <c r="M1295" s="870">
        <v>0</v>
      </c>
      <c r="N1295" s="870">
        <v>0</v>
      </c>
      <c r="O1295" s="870">
        <v>0.47999998927116394</v>
      </c>
      <c r="P1295" s="870">
        <v>0.17759999603033066</v>
      </c>
      <c r="Q1295" s="870">
        <v>0</v>
      </c>
      <c r="R1295" s="870">
        <v>0</v>
      </c>
      <c r="S1295" s="870">
        <v>0</v>
      </c>
      <c r="T1295" s="870">
        <v>0</v>
      </c>
      <c r="U1295" s="870">
        <v>0</v>
      </c>
      <c r="V1295" s="870">
        <v>0</v>
      </c>
      <c r="W1295" s="870">
        <v>0</v>
      </c>
      <c r="X1295" s="870">
        <v>0.17759999603033066</v>
      </c>
      <c r="Y1295" s="870">
        <v>0.37</v>
      </c>
      <c r="Z1295" s="870">
        <v>0.17759999603033066</v>
      </c>
      <c r="AA1295" s="870">
        <v>0</v>
      </c>
      <c r="AB1295" s="870">
        <v>0.17759999603033066</v>
      </c>
      <c r="AC1295" s="870">
        <v>0</v>
      </c>
      <c r="AD1295" s="870">
        <v>0</v>
      </c>
      <c r="AE1295" s="870">
        <v>0</v>
      </c>
    </row>
    <row r="1296" spans="1:31">
      <c r="A1296" s="870" t="s">
        <v>1852</v>
      </c>
      <c r="B1296" s="870">
        <v>16</v>
      </c>
      <c r="C1296" s="870">
        <v>1605</v>
      </c>
      <c r="D1296" s="870">
        <v>160520</v>
      </c>
      <c r="E1296" s="870">
        <v>1605201300</v>
      </c>
      <c r="F1296" s="870" t="s">
        <v>904</v>
      </c>
      <c r="G1296" s="870">
        <v>73647964166</v>
      </c>
      <c r="H1296" s="870">
        <v>0</v>
      </c>
      <c r="I1296" s="870">
        <v>73647964166.029999</v>
      </c>
      <c r="J1296" s="870">
        <v>2.9998779296875E-2</v>
      </c>
      <c r="K1296" s="870">
        <v>0</v>
      </c>
      <c r="L1296" s="870">
        <v>2.9998779296875E-2</v>
      </c>
      <c r="M1296" s="870">
        <v>0</v>
      </c>
      <c r="N1296" s="870">
        <v>0</v>
      </c>
      <c r="O1296" s="870">
        <v>2.9998779296875E-2</v>
      </c>
      <c r="P1296" s="870">
        <v>1.1099548339843749E-2</v>
      </c>
      <c r="Q1296" s="870">
        <v>0</v>
      </c>
      <c r="R1296" s="870">
        <v>0</v>
      </c>
      <c r="S1296" s="870">
        <v>0</v>
      </c>
      <c r="T1296" s="870">
        <v>0</v>
      </c>
      <c r="U1296" s="870">
        <v>0</v>
      </c>
      <c r="V1296" s="870">
        <v>0</v>
      </c>
      <c r="W1296" s="870">
        <v>0</v>
      </c>
      <c r="X1296" s="870">
        <v>1.1099548339843749E-2</v>
      </c>
      <c r="Y1296" s="870">
        <v>0.37</v>
      </c>
      <c r="Z1296" s="870">
        <v>1.1099548339843749E-2</v>
      </c>
      <c r="AA1296" s="870">
        <v>0</v>
      </c>
      <c r="AB1296" s="870">
        <v>1.1099548339843749E-2</v>
      </c>
      <c r="AC1296" s="870">
        <v>0</v>
      </c>
      <c r="AD1296" s="870">
        <v>0</v>
      </c>
      <c r="AE1296" s="870">
        <v>0</v>
      </c>
    </row>
    <row r="1297" spans="1:31">
      <c r="A1297" s="870" t="s">
        <v>1852</v>
      </c>
      <c r="B1297" s="870">
        <v>16</v>
      </c>
      <c r="C1297" s="870">
        <v>1605</v>
      </c>
      <c r="D1297" s="870">
        <v>160520</v>
      </c>
      <c r="E1297" s="870">
        <v>1605201350</v>
      </c>
      <c r="F1297" s="870" t="s">
        <v>905</v>
      </c>
      <c r="G1297" s="870">
        <v>7555681811</v>
      </c>
      <c r="H1297" s="870">
        <v>0</v>
      </c>
      <c r="I1297" s="870">
        <v>7555681810.8000002</v>
      </c>
      <c r="J1297" s="870">
        <v>-0.19999980926513672</v>
      </c>
      <c r="K1297" s="870">
        <v>0</v>
      </c>
      <c r="L1297" s="870">
        <v>0</v>
      </c>
      <c r="M1297" s="870">
        <v>-0.19999980926513672</v>
      </c>
      <c r="N1297" s="870">
        <v>0</v>
      </c>
      <c r="O1297" s="870">
        <v>-0.19999980926513672</v>
      </c>
      <c r="P1297" s="870">
        <v>-7.3999929428100589E-2</v>
      </c>
      <c r="Q1297" s="870">
        <v>0</v>
      </c>
      <c r="R1297" s="870">
        <v>0</v>
      </c>
      <c r="S1297" s="870">
        <v>0</v>
      </c>
      <c r="T1297" s="870">
        <v>0</v>
      </c>
      <c r="U1297" s="870">
        <v>0</v>
      </c>
      <c r="V1297" s="870">
        <v>0</v>
      </c>
      <c r="W1297" s="870">
        <v>0</v>
      </c>
      <c r="X1297" s="870">
        <v>-7.3999929428100589E-2</v>
      </c>
      <c r="Y1297" s="870">
        <v>0.37</v>
      </c>
      <c r="Z1297" s="870">
        <v>0</v>
      </c>
      <c r="AA1297" s="870">
        <v>-7.3999929428100589E-2</v>
      </c>
      <c r="AB1297" s="870">
        <v>0</v>
      </c>
      <c r="AC1297" s="870">
        <v>-7.3999929428100589E-2</v>
      </c>
      <c r="AD1297" s="870">
        <v>0</v>
      </c>
      <c r="AE1297" s="870">
        <v>0</v>
      </c>
    </row>
    <row r="1298" spans="1:31">
      <c r="A1298" s="870" t="s">
        <v>1852</v>
      </c>
      <c r="B1298" s="870">
        <v>16</v>
      </c>
      <c r="C1298" s="870">
        <v>1605</v>
      </c>
      <c r="D1298" s="870">
        <v>160520</v>
      </c>
      <c r="E1298" s="870">
        <v>1605207004</v>
      </c>
      <c r="F1298" s="870" t="s">
        <v>4134</v>
      </c>
      <c r="G1298" s="870">
        <v>0</v>
      </c>
      <c r="H1298" s="870">
        <v>0</v>
      </c>
      <c r="I1298" s="870">
        <v>0</v>
      </c>
      <c r="J1298" s="870">
        <v>0</v>
      </c>
      <c r="K1298" s="870">
        <v>0</v>
      </c>
      <c r="L1298" s="870">
        <v>0</v>
      </c>
      <c r="M1298" s="870">
        <v>0</v>
      </c>
      <c r="N1298" s="870">
        <v>0</v>
      </c>
      <c r="O1298" s="870">
        <v>0</v>
      </c>
      <c r="P1298" s="870">
        <v>0</v>
      </c>
      <c r="Q1298" s="870">
        <v>0</v>
      </c>
      <c r="R1298" s="870">
        <v>0</v>
      </c>
      <c r="S1298" s="870">
        <v>0</v>
      </c>
      <c r="T1298" s="870">
        <v>0</v>
      </c>
      <c r="U1298" s="870">
        <v>0</v>
      </c>
      <c r="V1298" s="870">
        <v>0</v>
      </c>
      <c r="W1298" s="870">
        <v>0</v>
      </c>
      <c r="X1298" s="870">
        <v>0</v>
      </c>
      <c r="Y1298" s="870">
        <v>0</v>
      </c>
      <c r="Z1298" s="870">
        <v>0</v>
      </c>
      <c r="AA1298" s="870">
        <v>0</v>
      </c>
      <c r="AB1298" s="870">
        <v>0</v>
      </c>
      <c r="AC1298" s="870">
        <v>0</v>
      </c>
      <c r="AD1298" s="870">
        <v>0</v>
      </c>
      <c r="AE1298" s="870">
        <v>0</v>
      </c>
    </row>
    <row r="1299" spans="1:31">
      <c r="A1299" s="870" t="s">
        <v>1852</v>
      </c>
      <c r="B1299" s="870">
        <v>16</v>
      </c>
      <c r="C1299" s="870">
        <v>1605</v>
      </c>
      <c r="D1299" s="870">
        <v>160520</v>
      </c>
      <c r="E1299" s="870">
        <v>1605207005</v>
      </c>
      <c r="F1299" s="870" t="s">
        <v>4135</v>
      </c>
      <c r="G1299" s="870">
        <v>0</v>
      </c>
      <c r="H1299" s="870">
        <v>0</v>
      </c>
      <c r="I1299" s="870">
        <v>0</v>
      </c>
      <c r="J1299" s="870">
        <v>0</v>
      </c>
      <c r="K1299" s="870">
        <v>0</v>
      </c>
      <c r="L1299" s="870">
        <v>0</v>
      </c>
      <c r="M1299" s="870">
        <v>0</v>
      </c>
      <c r="N1299" s="870">
        <v>0</v>
      </c>
      <c r="O1299" s="870">
        <v>0</v>
      </c>
      <c r="P1299" s="870">
        <v>0</v>
      </c>
      <c r="Q1299" s="870">
        <v>0</v>
      </c>
      <c r="R1299" s="870">
        <v>0</v>
      </c>
      <c r="S1299" s="870">
        <v>0</v>
      </c>
      <c r="T1299" s="870">
        <v>0</v>
      </c>
      <c r="U1299" s="870">
        <v>0</v>
      </c>
      <c r="V1299" s="870">
        <v>0</v>
      </c>
      <c r="W1299" s="870">
        <v>0</v>
      </c>
      <c r="X1299" s="870">
        <v>0</v>
      </c>
      <c r="Y1299" s="870">
        <v>0</v>
      </c>
      <c r="Z1299" s="870">
        <v>0</v>
      </c>
      <c r="AA1299" s="870">
        <v>0</v>
      </c>
      <c r="AB1299" s="870">
        <v>0</v>
      </c>
      <c r="AC1299" s="870">
        <v>0</v>
      </c>
      <c r="AD1299" s="870">
        <v>0</v>
      </c>
      <c r="AE1299" s="870">
        <v>0</v>
      </c>
    </row>
    <row r="1300" spans="1:31">
      <c r="A1300" s="870" t="s">
        <v>1852</v>
      </c>
      <c r="B1300" s="870">
        <v>16</v>
      </c>
      <c r="C1300" s="870">
        <v>1605</v>
      </c>
      <c r="D1300" s="870">
        <v>160520</v>
      </c>
      <c r="E1300" s="870">
        <v>1605207006</v>
      </c>
      <c r="F1300" s="870" t="s">
        <v>4136</v>
      </c>
      <c r="G1300" s="870">
        <v>0</v>
      </c>
      <c r="H1300" s="870">
        <v>0</v>
      </c>
      <c r="I1300" s="870">
        <v>0</v>
      </c>
      <c r="J1300" s="870">
        <v>0</v>
      </c>
      <c r="K1300" s="870">
        <v>0</v>
      </c>
      <c r="L1300" s="870">
        <v>0</v>
      </c>
      <c r="M1300" s="870">
        <v>0</v>
      </c>
      <c r="N1300" s="870">
        <v>0</v>
      </c>
      <c r="O1300" s="870">
        <v>0</v>
      </c>
      <c r="P1300" s="870">
        <v>0</v>
      </c>
      <c r="Q1300" s="870">
        <v>0</v>
      </c>
      <c r="R1300" s="870">
        <v>0</v>
      </c>
      <c r="S1300" s="870">
        <v>0</v>
      </c>
      <c r="T1300" s="870">
        <v>0</v>
      </c>
      <c r="U1300" s="870">
        <v>0</v>
      </c>
      <c r="V1300" s="870">
        <v>0</v>
      </c>
      <c r="W1300" s="870">
        <v>0</v>
      </c>
      <c r="X1300" s="870">
        <v>0</v>
      </c>
      <c r="Y1300" s="870">
        <v>0</v>
      </c>
      <c r="Z1300" s="870">
        <v>0</v>
      </c>
      <c r="AA1300" s="870">
        <v>0</v>
      </c>
      <c r="AB1300" s="870">
        <v>0</v>
      </c>
      <c r="AC1300" s="870">
        <v>0</v>
      </c>
      <c r="AD1300" s="870">
        <v>0</v>
      </c>
      <c r="AE1300" s="870">
        <v>0</v>
      </c>
    </row>
    <row r="1301" spans="1:31">
      <c r="A1301" s="870" t="s">
        <v>1852</v>
      </c>
      <c r="B1301" s="870">
        <v>16</v>
      </c>
      <c r="C1301" s="870">
        <v>1605</v>
      </c>
      <c r="D1301" s="870">
        <v>160520</v>
      </c>
      <c r="E1301" s="870">
        <v>1605207007</v>
      </c>
      <c r="F1301" s="870" t="s">
        <v>4137</v>
      </c>
      <c r="G1301" s="870">
        <v>0</v>
      </c>
      <c r="H1301" s="870">
        <v>0</v>
      </c>
      <c r="I1301" s="870">
        <v>0</v>
      </c>
      <c r="J1301" s="870">
        <v>0</v>
      </c>
      <c r="K1301" s="870">
        <v>0</v>
      </c>
      <c r="L1301" s="870">
        <v>0</v>
      </c>
      <c r="M1301" s="870">
        <v>0</v>
      </c>
      <c r="N1301" s="870">
        <v>0</v>
      </c>
      <c r="O1301" s="870">
        <v>0</v>
      </c>
      <c r="P1301" s="870">
        <v>0</v>
      </c>
      <c r="Q1301" s="870">
        <v>0</v>
      </c>
      <c r="R1301" s="870">
        <v>0</v>
      </c>
      <c r="S1301" s="870">
        <v>0</v>
      </c>
      <c r="T1301" s="870">
        <v>0</v>
      </c>
      <c r="U1301" s="870">
        <v>0</v>
      </c>
      <c r="V1301" s="870">
        <v>0</v>
      </c>
      <c r="W1301" s="870">
        <v>0</v>
      </c>
      <c r="X1301" s="870">
        <v>0</v>
      </c>
      <c r="Y1301" s="870">
        <v>0</v>
      </c>
      <c r="Z1301" s="870">
        <v>0</v>
      </c>
      <c r="AA1301" s="870">
        <v>0</v>
      </c>
      <c r="AB1301" s="870">
        <v>0</v>
      </c>
      <c r="AC1301" s="870">
        <v>0</v>
      </c>
      <c r="AD1301" s="870">
        <v>0</v>
      </c>
      <c r="AE1301" s="870">
        <v>0</v>
      </c>
    </row>
    <row r="1302" spans="1:31">
      <c r="A1302" s="870" t="s">
        <v>1852</v>
      </c>
      <c r="B1302" s="870">
        <v>16</v>
      </c>
      <c r="C1302" s="870">
        <v>1605</v>
      </c>
      <c r="D1302" s="870">
        <v>160520</v>
      </c>
      <c r="E1302" s="870">
        <v>1605207008</v>
      </c>
      <c r="F1302" s="870" t="s">
        <v>4138</v>
      </c>
      <c r="G1302" s="870">
        <v>0</v>
      </c>
      <c r="H1302" s="870">
        <v>0</v>
      </c>
      <c r="I1302" s="870">
        <v>0</v>
      </c>
      <c r="J1302" s="870">
        <v>0</v>
      </c>
      <c r="K1302" s="870">
        <v>0</v>
      </c>
      <c r="L1302" s="870">
        <v>0</v>
      </c>
      <c r="M1302" s="870">
        <v>0</v>
      </c>
      <c r="N1302" s="870">
        <v>0</v>
      </c>
      <c r="O1302" s="870">
        <v>0</v>
      </c>
      <c r="P1302" s="870">
        <v>0</v>
      </c>
      <c r="Q1302" s="870">
        <v>0</v>
      </c>
      <c r="R1302" s="870">
        <v>0</v>
      </c>
      <c r="S1302" s="870">
        <v>0</v>
      </c>
      <c r="T1302" s="870">
        <v>0</v>
      </c>
      <c r="U1302" s="870">
        <v>0</v>
      </c>
      <c r="V1302" s="870">
        <v>0</v>
      </c>
      <c r="W1302" s="870">
        <v>0</v>
      </c>
      <c r="X1302" s="870">
        <v>0</v>
      </c>
      <c r="Y1302" s="870">
        <v>0</v>
      </c>
      <c r="Z1302" s="870">
        <v>0</v>
      </c>
      <c r="AA1302" s="870">
        <v>0</v>
      </c>
      <c r="AB1302" s="870">
        <v>0</v>
      </c>
      <c r="AC1302" s="870">
        <v>0</v>
      </c>
      <c r="AD1302" s="870">
        <v>0</v>
      </c>
      <c r="AE1302" s="870">
        <v>0</v>
      </c>
    </row>
    <row r="1303" spans="1:31">
      <c r="A1303" s="870" t="s">
        <v>1852</v>
      </c>
      <c r="B1303" s="870">
        <v>16</v>
      </c>
      <c r="C1303" s="870">
        <v>1605</v>
      </c>
      <c r="D1303" s="870">
        <v>160520</v>
      </c>
      <c r="E1303" s="870">
        <v>1605207101</v>
      </c>
      <c r="F1303" s="870" t="s">
        <v>3560</v>
      </c>
      <c r="G1303" s="870">
        <v>0</v>
      </c>
      <c r="H1303" s="870">
        <v>0</v>
      </c>
      <c r="I1303" s="870">
        <v>0</v>
      </c>
      <c r="J1303" s="870">
        <v>0</v>
      </c>
      <c r="K1303" s="870">
        <v>0</v>
      </c>
      <c r="L1303" s="870">
        <v>0</v>
      </c>
      <c r="M1303" s="870">
        <v>0</v>
      </c>
      <c r="N1303" s="870">
        <v>0</v>
      </c>
      <c r="O1303" s="870">
        <v>0</v>
      </c>
      <c r="P1303" s="870">
        <v>0</v>
      </c>
      <c r="Q1303" s="870">
        <v>0</v>
      </c>
      <c r="R1303" s="870">
        <v>0</v>
      </c>
      <c r="S1303" s="870">
        <v>0</v>
      </c>
      <c r="T1303" s="870">
        <v>0</v>
      </c>
      <c r="U1303" s="870">
        <v>0</v>
      </c>
      <c r="V1303" s="870">
        <v>0</v>
      </c>
      <c r="W1303" s="870">
        <v>0</v>
      </c>
      <c r="X1303" s="870">
        <v>0</v>
      </c>
      <c r="Y1303" s="870">
        <v>0</v>
      </c>
      <c r="Z1303" s="870">
        <v>0</v>
      </c>
      <c r="AA1303" s="870">
        <v>0</v>
      </c>
      <c r="AB1303" s="870">
        <v>0</v>
      </c>
      <c r="AC1303" s="870">
        <v>0</v>
      </c>
      <c r="AD1303" s="870">
        <v>0</v>
      </c>
      <c r="AE1303" s="870">
        <v>0</v>
      </c>
    </row>
    <row r="1304" spans="1:31">
      <c r="A1304" s="870" t="s">
        <v>1852</v>
      </c>
      <c r="B1304" s="870">
        <v>16</v>
      </c>
      <c r="C1304" s="870">
        <v>1605</v>
      </c>
      <c r="D1304" s="870">
        <v>160520</v>
      </c>
      <c r="E1304" s="870">
        <v>1605207106</v>
      </c>
      <c r="F1304" s="870" t="s">
        <v>3561</v>
      </c>
      <c r="G1304" s="870">
        <v>0</v>
      </c>
      <c r="H1304" s="870">
        <v>0</v>
      </c>
      <c r="I1304" s="870">
        <v>0</v>
      </c>
      <c r="J1304" s="870">
        <v>0</v>
      </c>
      <c r="K1304" s="870">
        <v>0</v>
      </c>
      <c r="L1304" s="870">
        <v>0</v>
      </c>
      <c r="M1304" s="870">
        <v>0</v>
      </c>
      <c r="N1304" s="870">
        <v>0</v>
      </c>
      <c r="O1304" s="870">
        <v>0</v>
      </c>
      <c r="P1304" s="870">
        <v>0</v>
      </c>
      <c r="Q1304" s="870">
        <v>0</v>
      </c>
      <c r="R1304" s="870">
        <v>0</v>
      </c>
      <c r="S1304" s="870">
        <v>0</v>
      </c>
      <c r="T1304" s="870">
        <v>0</v>
      </c>
      <c r="U1304" s="870">
        <v>0</v>
      </c>
      <c r="V1304" s="870">
        <v>0</v>
      </c>
      <c r="W1304" s="870">
        <v>0</v>
      </c>
      <c r="X1304" s="870">
        <v>0</v>
      </c>
      <c r="Y1304" s="870">
        <v>0</v>
      </c>
      <c r="Z1304" s="870">
        <v>0</v>
      </c>
      <c r="AA1304" s="870">
        <v>0</v>
      </c>
      <c r="AB1304" s="870">
        <v>0</v>
      </c>
      <c r="AC1304" s="870">
        <v>0</v>
      </c>
      <c r="AD1304" s="870">
        <v>0</v>
      </c>
      <c r="AE1304" s="870">
        <v>0</v>
      </c>
    </row>
    <row r="1305" spans="1:31">
      <c r="A1305" s="870" t="s">
        <v>1852</v>
      </c>
      <c r="B1305" s="870">
        <v>16</v>
      </c>
      <c r="C1305" s="870">
        <v>1605</v>
      </c>
      <c r="D1305" s="870">
        <v>160520</v>
      </c>
      <c r="E1305" s="870">
        <v>1605207144</v>
      </c>
      <c r="F1305" s="870" t="s">
        <v>3562</v>
      </c>
      <c r="G1305" s="870">
        <v>0</v>
      </c>
      <c r="H1305" s="870">
        <v>0</v>
      </c>
      <c r="I1305" s="870">
        <v>0</v>
      </c>
      <c r="J1305" s="870">
        <v>0</v>
      </c>
      <c r="K1305" s="870">
        <v>0</v>
      </c>
      <c r="L1305" s="870">
        <v>0</v>
      </c>
      <c r="M1305" s="870">
        <v>0</v>
      </c>
      <c r="N1305" s="870">
        <v>0</v>
      </c>
      <c r="O1305" s="870">
        <v>0</v>
      </c>
      <c r="P1305" s="870">
        <v>0</v>
      </c>
      <c r="Q1305" s="870">
        <v>0</v>
      </c>
      <c r="R1305" s="870">
        <v>0</v>
      </c>
      <c r="S1305" s="870">
        <v>0</v>
      </c>
      <c r="T1305" s="870">
        <v>0</v>
      </c>
      <c r="U1305" s="870">
        <v>0</v>
      </c>
      <c r="V1305" s="870">
        <v>0</v>
      </c>
      <c r="W1305" s="870">
        <v>0</v>
      </c>
      <c r="X1305" s="870">
        <v>0</v>
      </c>
      <c r="Y1305" s="870">
        <v>0</v>
      </c>
      <c r="Z1305" s="870">
        <v>0</v>
      </c>
      <c r="AA1305" s="870">
        <v>0</v>
      </c>
      <c r="AB1305" s="870">
        <v>0</v>
      </c>
      <c r="AC1305" s="870">
        <v>0</v>
      </c>
      <c r="AD1305" s="870">
        <v>0</v>
      </c>
      <c r="AE1305" s="870">
        <v>0</v>
      </c>
    </row>
    <row r="1306" spans="1:31">
      <c r="A1306" s="870" t="s">
        <v>1852</v>
      </c>
      <c r="B1306" s="870">
        <v>16</v>
      </c>
      <c r="C1306" s="870">
        <v>1605</v>
      </c>
      <c r="D1306" s="870">
        <v>160520</v>
      </c>
      <c r="E1306" s="870">
        <v>1605209004</v>
      </c>
      <c r="F1306" s="870" t="s">
        <v>906</v>
      </c>
      <c r="G1306" s="870">
        <v>86010575857</v>
      </c>
      <c r="H1306" s="870">
        <v>0</v>
      </c>
      <c r="I1306" s="870">
        <v>86010575857.470001</v>
      </c>
      <c r="J1306" s="870">
        <v>0.470001220703125</v>
      </c>
      <c r="K1306" s="870">
        <v>0</v>
      </c>
      <c r="L1306" s="870">
        <v>0.470001220703125</v>
      </c>
      <c r="M1306" s="870">
        <v>0</v>
      </c>
      <c r="N1306" s="870">
        <v>0</v>
      </c>
      <c r="O1306" s="870">
        <v>0.470001220703125</v>
      </c>
      <c r="P1306" s="870">
        <v>0.17390045166015625</v>
      </c>
      <c r="Q1306" s="870">
        <v>0</v>
      </c>
      <c r="R1306" s="870">
        <v>0</v>
      </c>
      <c r="S1306" s="870">
        <v>0</v>
      </c>
      <c r="T1306" s="870">
        <v>0</v>
      </c>
      <c r="U1306" s="870">
        <v>0</v>
      </c>
      <c r="V1306" s="870">
        <v>0</v>
      </c>
      <c r="W1306" s="870">
        <v>0</v>
      </c>
      <c r="X1306" s="870">
        <v>0.17390045166015625</v>
      </c>
      <c r="Y1306" s="870">
        <v>0.37</v>
      </c>
      <c r="Z1306" s="870">
        <v>0.17390045166015625</v>
      </c>
      <c r="AA1306" s="870">
        <v>0</v>
      </c>
      <c r="AB1306" s="870">
        <v>0.17390045166015625</v>
      </c>
      <c r="AC1306" s="870">
        <v>0</v>
      </c>
      <c r="AD1306" s="870">
        <v>0</v>
      </c>
      <c r="AE1306" s="870">
        <v>0</v>
      </c>
    </row>
    <row r="1307" spans="1:31">
      <c r="A1307" s="870" t="s">
        <v>1852</v>
      </c>
      <c r="B1307" s="870">
        <v>16</v>
      </c>
      <c r="C1307" s="870">
        <v>1605</v>
      </c>
      <c r="D1307" s="870">
        <v>160520</v>
      </c>
      <c r="E1307" s="870">
        <v>1605209006</v>
      </c>
      <c r="F1307" s="870" t="s">
        <v>907</v>
      </c>
      <c r="G1307" s="870">
        <v>78348641</v>
      </c>
      <c r="H1307" s="870">
        <v>0</v>
      </c>
      <c r="I1307" s="870">
        <v>78348641.069999993</v>
      </c>
      <c r="J1307" s="870">
        <v>6.9999992847442627E-2</v>
      </c>
      <c r="K1307" s="870">
        <v>0</v>
      </c>
      <c r="L1307" s="870">
        <v>6.9999992847442627E-2</v>
      </c>
      <c r="M1307" s="870">
        <v>0</v>
      </c>
      <c r="N1307" s="870">
        <v>0</v>
      </c>
      <c r="O1307" s="870">
        <v>6.9999992847442627E-2</v>
      </c>
      <c r="P1307" s="870">
        <v>2.5899997353553771E-2</v>
      </c>
      <c r="Q1307" s="870">
        <v>0</v>
      </c>
      <c r="R1307" s="870">
        <v>0</v>
      </c>
      <c r="S1307" s="870">
        <v>0</v>
      </c>
      <c r="T1307" s="870">
        <v>0</v>
      </c>
      <c r="U1307" s="870">
        <v>0</v>
      </c>
      <c r="V1307" s="870">
        <v>0</v>
      </c>
      <c r="W1307" s="870">
        <v>0</v>
      </c>
      <c r="X1307" s="870">
        <v>2.5899997353553771E-2</v>
      </c>
      <c r="Y1307" s="870">
        <v>0.37</v>
      </c>
      <c r="Z1307" s="870">
        <v>2.5899997353553771E-2</v>
      </c>
      <c r="AA1307" s="870">
        <v>0</v>
      </c>
      <c r="AB1307" s="870">
        <v>2.5899997353553771E-2</v>
      </c>
      <c r="AC1307" s="870">
        <v>0</v>
      </c>
      <c r="AD1307" s="870">
        <v>0</v>
      </c>
      <c r="AE1307" s="870">
        <v>0</v>
      </c>
    </row>
    <row r="1308" spans="1:31">
      <c r="A1308" s="870" t="s">
        <v>1852</v>
      </c>
      <c r="B1308" s="870">
        <v>16</v>
      </c>
      <c r="C1308" s="870">
        <v>1605</v>
      </c>
      <c r="D1308" s="870">
        <v>160520</v>
      </c>
      <c r="E1308" s="870">
        <v>1605209020</v>
      </c>
      <c r="F1308" s="870" t="s">
        <v>908</v>
      </c>
      <c r="G1308" s="870">
        <v>321666744</v>
      </c>
      <c r="H1308" s="870">
        <v>0</v>
      </c>
      <c r="I1308" s="870">
        <v>321666743.61000001</v>
      </c>
      <c r="J1308" s="870">
        <v>-0.38999998569488525</v>
      </c>
      <c r="K1308" s="870">
        <v>0</v>
      </c>
      <c r="L1308" s="870">
        <v>0</v>
      </c>
      <c r="M1308" s="870">
        <v>-0.38999998569488525</v>
      </c>
      <c r="N1308" s="870">
        <v>0</v>
      </c>
      <c r="O1308" s="870">
        <v>-0.38999998569488525</v>
      </c>
      <c r="P1308" s="870">
        <v>-0.14429999470710755</v>
      </c>
      <c r="Q1308" s="870">
        <v>0</v>
      </c>
      <c r="R1308" s="870">
        <v>0</v>
      </c>
      <c r="S1308" s="870">
        <v>0</v>
      </c>
      <c r="T1308" s="870">
        <v>0</v>
      </c>
      <c r="U1308" s="870">
        <v>0</v>
      </c>
      <c r="V1308" s="870">
        <v>0</v>
      </c>
      <c r="W1308" s="870">
        <v>0</v>
      </c>
      <c r="X1308" s="870">
        <v>-0.14429999470710755</v>
      </c>
      <c r="Y1308" s="870">
        <v>0.37000000000000005</v>
      </c>
      <c r="Z1308" s="870">
        <v>0</v>
      </c>
      <c r="AA1308" s="870">
        <v>-0.14429999470710755</v>
      </c>
      <c r="AB1308" s="870">
        <v>0</v>
      </c>
      <c r="AC1308" s="870">
        <v>-0.14429999470710755</v>
      </c>
      <c r="AD1308" s="870">
        <v>0</v>
      </c>
      <c r="AE1308" s="870">
        <v>0</v>
      </c>
    </row>
    <row r="1309" spans="1:31">
      <c r="A1309" s="870" t="s">
        <v>1852</v>
      </c>
      <c r="B1309" s="870">
        <v>16</v>
      </c>
      <c r="C1309" s="870">
        <v>1605</v>
      </c>
      <c r="D1309" s="870">
        <v>160520</v>
      </c>
      <c r="E1309" s="870">
        <v>1605209044</v>
      </c>
      <c r="F1309" s="870" t="s">
        <v>909</v>
      </c>
      <c r="G1309" s="870">
        <v>34499768</v>
      </c>
      <c r="H1309" s="870">
        <v>0</v>
      </c>
      <c r="I1309" s="870">
        <v>34499768</v>
      </c>
      <c r="J1309" s="870">
        <v>0</v>
      </c>
      <c r="K1309" s="870">
        <v>0</v>
      </c>
      <c r="L1309" s="870">
        <v>0</v>
      </c>
      <c r="M1309" s="870">
        <v>0</v>
      </c>
      <c r="N1309" s="870">
        <v>0</v>
      </c>
      <c r="O1309" s="870">
        <v>0</v>
      </c>
      <c r="P1309" s="870">
        <v>0</v>
      </c>
      <c r="Q1309" s="870">
        <v>0</v>
      </c>
      <c r="R1309" s="870">
        <v>0</v>
      </c>
      <c r="S1309" s="870">
        <v>0</v>
      </c>
      <c r="T1309" s="870">
        <v>0</v>
      </c>
      <c r="U1309" s="870">
        <v>0</v>
      </c>
      <c r="V1309" s="870">
        <v>0</v>
      </c>
      <c r="W1309" s="870">
        <v>0</v>
      </c>
      <c r="X1309" s="870">
        <v>0</v>
      </c>
      <c r="Y1309" s="870">
        <v>0</v>
      </c>
      <c r="Z1309" s="870">
        <v>0</v>
      </c>
      <c r="AA1309" s="870">
        <v>0</v>
      </c>
      <c r="AB1309" s="870">
        <v>0</v>
      </c>
      <c r="AC1309" s="870">
        <v>0</v>
      </c>
      <c r="AD1309" s="870">
        <v>0</v>
      </c>
      <c r="AE1309" s="870">
        <v>0</v>
      </c>
    </row>
    <row r="1310" spans="1:31">
      <c r="A1310" s="870" t="s">
        <v>1852</v>
      </c>
      <c r="B1310" s="870">
        <v>16</v>
      </c>
      <c r="C1310" s="870">
        <v>1605</v>
      </c>
      <c r="D1310" s="870">
        <v>160520</v>
      </c>
      <c r="E1310" s="870">
        <v>1605209049</v>
      </c>
      <c r="F1310" s="870" t="s">
        <v>910</v>
      </c>
      <c r="G1310" s="870">
        <v>28637417</v>
      </c>
      <c r="H1310" s="870">
        <v>0</v>
      </c>
      <c r="I1310" s="870">
        <v>28637416.82</v>
      </c>
      <c r="J1310" s="870">
        <v>-0.17999999970197678</v>
      </c>
      <c r="K1310" s="870">
        <v>0</v>
      </c>
      <c r="L1310" s="870">
        <v>0</v>
      </c>
      <c r="M1310" s="870">
        <v>-0.17999999970197678</v>
      </c>
      <c r="N1310" s="870">
        <v>0</v>
      </c>
      <c r="O1310" s="870">
        <v>-0.17999999970197678</v>
      </c>
      <c r="P1310" s="870">
        <v>-6.6599999889731407E-2</v>
      </c>
      <c r="Q1310" s="870">
        <v>0</v>
      </c>
      <c r="R1310" s="870">
        <v>0</v>
      </c>
      <c r="S1310" s="870">
        <v>0</v>
      </c>
      <c r="T1310" s="870">
        <v>0</v>
      </c>
      <c r="U1310" s="870">
        <v>0</v>
      </c>
      <c r="V1310" s="870">
        <v>0</v>
      </c>
      <c r="W1310" s="870">
        <v>0</v>
      </c>
      <c r="X1310" s="870">
        <v>-6.6599999889731407E-2</v>
      </c>
      <c r="Y1310" s="870">
        <v>0.37</v>
      </c>
      <c r="Z1310" s="870">
        <v>0</v>
      </c>
      <c r="AA1310" s="870">
        <v>-6.6599999889731407E-2</v>
      </c>
      <c r="AB1310" s="870">
        <v>0</v>
      </c>
      <c r="AC1310" s="870">
        <v>-6.6599999889731407E-2</v>
      </c>
      <c r="AD1310" s="870">
        <v>0</v>
      </c>
      <c r="AE1310" s="870">
        <v>0</v>
      </c>
    </row>
    <row r="1311" spans="1:31">
      <c r="A1311" s="870" t="s">
        <v>1852</v>
      </c>
      <c r="B1311" s="870">
        <v>16</v>
      </c>
      <c r="C1311" s="870">
        <v>1605</v>
      </c>
      <c r="D1311" s="870">
        <v>160520</v>
      </c>
      <c r="E1311" s="870">
        <v>1605209205</v>
      </c>
      <c r="F1311" s="870" t="s">
        <v>911</v>
      </c>
      <c r="G1311" s="870">
        <v>111162216</v>
      </c>
      <c r="H1311" s="870">
        <v>0</v>
      </c>
      <c r="I1311" s="870">
        <v>111162216.18000001</v>
      </c>
      <c r="J1311" s="870">
        <v>0.18000000715255737</v>
      </c>
      <c r="K1311" s="870">
        <v>0</v>
      </c>
      <c r="L1311" s="870">
        <v>0.18000000715255737</v>
      </c>
      <c r="M1311" s="870">
        <v>0</v>
      </c>
      <c r="N1311" s="870">
        <v>0</v>
      </c>
      <c r="O1311" s="870">
        <v>0.18000000715255737</v>
      </c>
      <c r="P1311" s="870">
        <v>6.6600002646446221E-2</v>
      </c>
      <c r="Q1311" s="870">
        <v>0</v>
      </c>
      <c r="R1311" s="870">
        <v>0</v>
      </c>
      <c r="S1311" s="870">
        <v>0</v>
      </c>
      <c r="T1311" s="870">
        <v>0</v>
      </c>
      <c r="U1311" s="870">
        <v>0</v>
      </c>
      <c r="V1311" s="870">
        <v>0</v>
      </c>
      <c r="W1311" s="870">
        <v>0</v>
      </c>
      <c r="X1311" s="870">
        <v>6.6600002646446221E-2</v>
      </c>
      <c r="Y1311" s="870">
        <v>0.36999999999999994</v>
      </c>
      <c r="Z1311" s="870">
        <v>6.6600002646446221E-2</v>
      </c>
      <c r="AA1311" s="870">
        <v>0</v>
      </c>
      <c r="AB1311" s="870">
        <v>6.6600002646446221E-2</v>
      </c>
      <c r="AC1311" s="870">
        <v>0</v>
      </c>
      <c r="AD1311" s="870">
        <v>0</v>
      </c>
      <c r="AE1311" s="870">
        <v>0</v>
      </c>
    </row>
    <row r="1312" spans="1:31">
      <c r="A1312" s="870" t="s">
        <v>1852</v>
      </c>
      <c r="B1312" s="870">
        <v>16</v>
      </c>
      <c r="C1312" s="870">
        <v>1605</v>
      </c>
      <c r="D1312" s="870">
        <v>160520</v>
      </c>
      <c r="E1312" s="870">
        <v>1605209557</v>
      </c>
      <c r="F1312" s="870" t="s">
        <v>912</v>
      </c>
      <c r="G1312" s="870">
        <v>13435778</v>
      </c>
      <c r="H1312" s="870">
        <v>0</v>
      </c>
      <c r="I1312" s="870">
        <v>13435778</v>
      </c>
      <c r="J1312" s="870">
        <v>0</v>
      </c>
      <c r="K1312" s="870">
        <v>0</v>
      </c>
      <c r="L1312" s="870">
        <v>0</v>
      </c>
      <c r="M1312" s="870">
        <v>0</v>
      </c>
      <c r="N1312" s="870">
        <v>0</v>
      </c>
      <c r="O1312" s="870">
        <v>0</v>
      </c>
      <c r="P1312" s="870">
        <v>0</v>
      </c>
      <c r="Q1312" s="870">
        <v>0</v>
      </c>
      <c r="R1312" s="870">
        <v>0</v>
      </c>
      <c r="S1312" s="870">
        <v>0</v>
      </c>
      <c r="T1312" s="870">
        <v>0</v>
      </c>
      <c r="U1312" s="870">
        <v>0</v>
      </c>
      <c r="V1312" s="870">
        <v>0</v>
      </c>
      <c r="W1312" s="870">
        <v>0</v>
      </c>
      <c r="X1312" s="870">
        <v>0</v>
      </c>
      <c r="Y1312" s="870">
        <v>0</v>
      </c>
      <c r="Z1312" s="870">
        <v>0</v>
      </c>
      <c r="AA1312" s="870">
        <v>0</v>
      </c>
      <c r="AB1312" s="870">
        <v>0</v>
      </c>
      <c r="AC1312" s="870">
        <v>0</v>
      </c>
      <c r="AD1312" s="870">
        <v>0</v>
      </c>
      <c r="AE1312" s="870">
        <v>0</v>
      </c>
    </row>
    <row r="1313" spans="1:31">
      <c r="A1313" s="870" t="s">
        <v>1852</v>
      </c>
      <c r="B1313" s="870">
        <v>16</v>
      </c>
      <c r="C1313" s="870">
        <v>1605</v>
      </c>
      <c r="D1313" s="870">
        <v>160520</v>
      </c>
      <c r="E1313" s="870">
        <v>1605209558</v>
      </c>
      <c r="F1313" s="870" t="s">
        <v>913</v>
      </c>
      <c r="G1313" s="870">
        <v>5782639</v>
      </c>
      <c r="H1313" s="870">
        <v>0</v>
      </c>
      <c r="I1313" s="870">
        <v>5782639</v>
      </c>
      <c r="J1313" s="870">
        <v>0</v>
      </c>
      <c r="K1313" s="870">
        <v>0</v>
      </c>
      <c r="L1313" s="870">
        <v>0</v>
      </c>
      <c r="M1313" s="870">
        <v>0</v>
      </c>
      <c r="N1313" s="870">
        <v>0</v>
      </c>
      <c r="O1313" s="870">
        <v>0</v>
      </c>
      <c r="P1313" s="870">
        <v>0</v>
      </c>
      <c r="Q1313" s="870">
        <v>0</v>
      </c>
      <c r="R1313" s="870">
        <v>0</v>
      </c>
      <c r="S1313" s="870">
        <v>0</v>
      </c>
      <c r="T1313" s="870">
        <v>0</v>
      </c>
      <c r="U1313" s="870">
        <v>0</v>
      </c>
      <c r="V1313" s="870">
        <v>0</v>
      </c>
      <c r="W1313" s="870">
        <v>0</v>
      </c>
      <c r="X1313" s="870">
        <v>0</v>
      </c>
      <c r="Y1313" s="870">
        <v>0</v>
      </c>
      <c r="Z1313" s="870">
        <v>0</v>
      </c>
      <c r="AA1313" s="870">
        <v>0</v>
      </c>
      <c r="AB1313" s="870">
        <v>0</v>
      </c>
      <c r="AC1313" s="870">
        <v>0</v>
      </c>
      <c r="AD1313" s="870">
        <v>0</v>
      </c>
      <c r="AE1313" s="870">
        <v>0</v>
      </c>
    </row>
    <row r="1314" spans="1:31">
      <c r="A1314" s="870" t="s">
        <v>1852</v>
      </c>
      <c r="B1314" s="870">
        <v>16</v>
      </c>
      <c r="C1314" s="870">
        <v>1605</v>
      </c>
      <c r="D1314" s="870">
        <v>160520</v>
      </c>
      <c r="E1314" s="870">
        <v>1605209601</v>
      </c>
      <c r="F1314" s="870" t="s">
        <v>906</v>
      </c>
      <c r="G1314" s="870">
        <v>32889518665</v>
      </c>
      <c r="H1314" s="870">
        <v>0</v>
      </c>
      <c r="I1314" s="870">
        <v>32889518665.110001</v>
      </c>
      <c r="J1314" s="870">
        <v>0.1100006103515625</v>
      </c>
      <c r="K1314" s="870">
        <v>0</v>
      </c>
      <c r="L1314" s="870">
        <v>0.1100006103515625</v>
      </c>
      <c r="M1314" s="870">
        <v>0</v>
      </c>
      <c r="N1314" s="870">
        <v>0</v>
      </c>
      <c r="O1314" s="870">
        <v>0.1100006103515625</v>
      </c>
      <c r="P1314" s="870">
        <v>4.0700225830078124E-2</v>
      </c>
      <c r="Q1314" s="870">
        <v>0</v>
      </c>
      <c r="R1314" s="870">
        <v>0</v>
      </c>
      <c r="S1314" s="870">
        <v>0</v>
      </c>
      <c r="T1314" s="870">
        <v>0</v>
      </c>
      <c r="U1314" s="870">
        <v>0</v>
      </c>
      <c r="V1314" s="870">
        <v>0</v>
      </c>
      <c r="W1314" s="870">
        <v>0</v>
      </c>
      <c r="X1314" s="870">
        <v>4.0700225830078124E-2</v>
      </c>
      <c r="Y1314" s="870">
        <v>0.37</v>
      </c>
      <c r="Z1314" s="870">
        <v>4.0700225830078124E-2</v>
      </c>
      <c r="AA1314" s="870">
        <v>0</v>
      </c>
      <c r="AB1314" s="870">
        <v>4.0700225830078124E-2</v>
      </c>
      <c r="AC1314" s="870">
        <v>0</v>
      </c>
      <c r="AD1314" s="870">
        <v>0</v>
      </c>
      <c r="AE1314" s="870">
        <v>0</v>
      </c>
    </row>
    <row r="1315" spans="1:31">
      <c r="A1315" s="870" t="s">
        <v>1852</v>
      </c>
      <c r="B1315" s="870">
        <v>16</v>
      </c>
      <c r="C1315" s="870">
        <v>1605</v>
      </c>
      <c r="D1315" s="870">
        <v>160520</v>
      </c>
      <c r="E1315" s="870">
        <v>1605209603</v>
      </c>
      <c r="F1315" s="870" t="s">
        <v>906</v>
      </c>
      <c r="G1315" s="870">
        <v>824313446</v>
      </c>
      <c r="H1315" s="870">
        <v>0</v>
      </c>
      <c r="I1315" s="870">
        <v>824313445.61000001</v>
      </c>
      <c r="J1315" s="870">
        <v>-0.38999998569488525</v>
      </c>
      <c r="K1315" s="870">
        <v>0</v>
      </c>
      <c r="L1315" s="870">
        <v>0</v>
      </c>
      <c r="M1315" s="870">
        <v>-0.38999998569488525</v>
      </c>
      <c r="N1315" s="870">
        <v>0</v>
      </c>
      <c r="O1315" s="870">
        <v>-0.38999998569488525</v>
      </c>
      <c r="P1315" s="870">
        <v>-0.14429999470710755</v>
      </c>
      <c r="Q1315" s="870">
        <v>0</v>
      </c>
      <c r="R1315" s="870">
        <v>0</v>
      </c>
      <c r="S1315" s="870">
        <v>0</v>
      </c>
      <c r="T1315" s="870">
        <v>0</v>
      </c>
      <c r="U1315" s="870">
        <v>0</v>
      </c>
      <c r="V1315" s="870">
        <v>0</v>
      </c>
      <c r="W1315" s="870">
        <v>0</v>
      </c>
      <c r="X1315" s="870">
        <v>-0.14429999470710755</v>
      </c>
      <c r="Y1315" s="870">
        <v>0.37000000000000005</v>
      </c>
      <c r="Z1315" s="870">
        <v>0</v>
      </c>
      <c r="AA1315" s="870">
        <v>-0.14429999470710755</v>
      </c>
      <c r="AB1315" s="870">
        <v>0</v>
      </c>
      <c r="AC1315" s="870">
        <v>-0.14429999470710755</v>
      </c>
      <c r="AD1315" s="870">
        <v>0</v>
      </c>
      <c r="AE1315" s="870">
        <v>0</v>
      </c>
    </row>
    <row r="1316" spans="1:31">
      <c r="A1316" s="870" t="s">
        <v>1852</v>
      </c>
      <c r="B1316" s="870">
        <v>16</v>
      </c>
      <c r="C1316" s="870">
        <v>1605</v>
      </c>
      <c r="D1316" s="870">
        <v>160520</v>
      </c>
      <c r="E1316" s="870">
        <v>1605209800</v>
      </c>
      <c r="F1316" s="870" t="s">
        <v>914</v>
      </c>
      <c r="G1316" s="870">
        <v>-20852161167</v>
      </c>
      <c r="H1316" s="870">
        <v>0</v>
      </c>
      <c r="I1316" s="870">
        <v>-20852161166.790001</v>
      </c>
      <c r="J1316" s="870">
        <v>0.20999908447265625</v>
      </c>
      <c r="K1316" s="870">
        <v>0</v>
      </c>
      <c r="L1316" s="870">
        <v>0.20999908447265625</v>
      </c>
      <c r="M1316" s="870">
        <v>0</v>
      </c>
      <c r="N1316" s="870">
        <v>0</v>
      </c>
      <c r="O1316" s="870">
        <v>0.20999908447265625</v>
      </c>
      <c r="P1316" s="870">
        <v>7.7699661254882813E-2</v>
      </c>
      <c r="Q1316" s="870">
        <v>0</v>
      </c>
      <c r="R1316" s="870">
        <v>0</v>
      </c>
      <c r="S1316" s="870">
        <v>0</v>
      </c>
      <c r="T1316" s="870">
        <v>0</v>
      </c>
      <c r="U1316" s="870">
        <v>0</v>
      </c>
      <c r="V1316" s="870">
        <v>0</v>
      </c>
      <c r="W1316" s="870">
        <v>0</v>
      </c>
      <c r="X1316" s="870">
        <v>7.7699661254882813E-2</v>
      </c>
      <c r="Y1316" s="870">
        <v>0.37</v>
      </c>
      <c r="Z1316" s="870">
        <v>7.7699661254882813E-2</v>
      </c>
      <c r="AA1316" s="870">
        <v>0</v>
      </c>
      <c r="AB1316" s="870">
        <v>7.7699661254882813E-2</v>
      </c>
      <c r="AC1316" s="870">
        <v>0</v>
      </c>
      <c r="AD1316" s="870">
        <v>0</v>
      </c>
      <c r="AE1316" s="870">
        <v>0</v>
      </c>
    </row>
    <row r="1317" spans="1:31">
      <c r="A1317" s="870" t="s">
        <v>1852</v>
      </c>
      <c r="B1317" s="870">
        <v>16</v>
      </c>
      <c r="C1317" s="870">
        <v>1605</v>
      </c>
      <c r="D1317" s="870">
        <v>160520</v>
      </c>
      <c r="E1317" s="870">
        <v>1605209900</v>
      </c>
      <c r="F1317" s="870" t="s">
        <v>914</v>
      </c>
      <c r="G1317" s="870">
        <v>-509057592</v>
      </c>
      <c r="H1317" s="870">
        <v>0</v>
      </c>
      <c r="I1317" s="870">
        <v>-509057592.37</v>
      </c>
      <c r="J1317" s="870">
        <v>-0.37000000476837158</v>
      </c>
      <c r="K1317" s="870">
        <v>0</v>
      </c>
      <c r="L1317" s="870">
        <v>0</v>
      </c>
      <c r="M1317" s="870">
        <v>-0.37000000476837158</v>
      </c>
      <c r="N1317" s="870">
        <v>0</v>
      </c>
      <c r="O1317" s="870">
        <v>-0.37000000476837158</v>
      </c>
      <c r="P1317" s="870">
        <v>-0.13690000176429748</v>
      </c>
      <c r="Q1317" s="870">
        <v>0</v>
      </c>
      <c r="R1317" s="870">
        <v>0</v>
      </c>
      <c r="S1317" s="870">
        <v>0</v>
      </c>
      <c r="T1317" s="870">
        <v>0</v>
      </c>
      <c r="U1317" s="870">
        <v>0</v>
      </c>
      <c r="V1317" s="870">
        <v>0</v>
      </c>
      <c r="W1317" s="870">
        <v>0</v>
      </c>
      <c r="X1317" s="870">
        <v>-0.13690000176429748</v>
      </c>
      <c r="Y1317" s="870">
        <v>0.37</v>
      </c>
      <c r="Z1317" s="870">
        <v>0</v>
      </c>
      <c r="AA1317" s="870">
        <v>-0.13690000176429748</v>
      </c>
      <c r="AB1317" s="870">
        <v>0</v>
      </c>
      <c r="AC1317" s="870">
        <v>-0.13690000176429748</v>
      </c>
      <c r="AD1317" s="870">
        <v>0</v>
      </c>
      <c r="AE1317" s="870">
        <v>0</v>
      </c>
    </row>
    <row r="1318" spans="1:31">
      <c r="A1318" s="870" t="s">
        <v>1852</v>
      </c>
      <c r="B1318" s="870">
        <v>16</v>
      </c>
      <c r="C1318" s="870">
        <v>1605</v>
      </c>
      <c r="D1318" s="870">
        <v>160522</v>
      </c>
      <c r="E1318" s="870">
        <v>1605227004</v>
      </c>
      <c r="F1318" s="870" t="s">
        <v>4139</v>
      </c>
      <c r="G1318" s="870">
        <v>0</v>
      </c>
      <c r="H1318" s="870">
        <v>0</v>
      </c>
      <c r="I1318" s="870">
        <v>0</v>
      </c>
      <c r="J1318" s="870">
        <v>0</v>
      </c>
      <c r="K1318" s="870">
        <v>0</v>
      </c>
      <c r="L1318" s="870">
        <v>0</v>
      </c>
      <c r="M1318" s="870">
        <v>0</v>
      </c>
      <c r="N1318" s="870">
        <v>0</v>
      </c>
      <c r="O1318" s="870">
        <v>0</v>
      </c>
      <c r="P1318" s="870">
        <v>0</v>
      </c>
      <c r="Q1318" s="870">
        <v>0</v>
      </c>
      <c r="R1318" s="870">
        <v>0</v>
      </c>
      <c r="S1318" s="870">
        <v>0</v>
      </c>
      <c r="T1318" s="870">
        <v>0</v>
      </c>
      <c r="U1318" s="870">
        <v>0</v>
      </c>
      <c r="V1318" s="870">
        <v>0</v>
      </c>
      <c r="W1318" s="870">
        <v>0</v>
      </c>
      <c r="X1318" s="870">
        <v>0</v>
      </c>
      <c r="Y1318" s="870">
        <v>0</v>
      </c>
      <c r="Z1318" s="870">
        <v>0</v>
      </c>
      <c r="AA1318" s="870">
        <v>0</v>
      </c>
      <c r="AB1318" s="870">
        <v>0</v>
      </c>
      <c r="AC1318" s="870">
        <v>0</v>
      </c>
      <c r="AD1318" s="870">
        <v>0</v>
      </c>
      <c r="AE1318" s="870">
        <v>0</v>
      </c>
    </row>
    <row r="1319" spans="1:31">
      <c r="A1319" s="870" t="s">
        <v>1852</v>
      </c>
      <c r="B1319" s="870">
        <v>16</v>
      </c>
      <c r="C1319" s="870">
        <v>1605</v>
      </c>
      <c r="D1319" s="870">
        <v>160522</v>
      </c>
      <c r="E1319" s="870">
        <v>1605227006</v>
      </c>
      <c r="F1319" s="870" t="s">
        <v>4140</v>
      </c>
      <c r="G1319" s="870">
        <v>0</v>
      </c>
      <c r="H1319" s="870">
        <v>0</v>
      </c>
      <c r="I1319" s="870">
        <v>0</v>
      </c>
      <c r="J1319" s="870">
        <v>0</v>
      </c>
      <c r="K1319" s="870">
        <v>0</v>
      </c>
      <c r="L1319" s="870">
        <v>0</v>
      </c>
      <c r="M1319" s="870">
        <v>0</v>
      </c>
      <c r="N1319" s="870">
        <v>0</v>
      </c>
      <c r="O1319" s="870">
        <v>0</v>
      </c>
      <c r="P1319" s="870">
        <v>0</v>
      </c>
      <c r="Q1319" s="870">
        <v>0</v>
      </c>
      <c r="R1319" s="870">
        <v>0</v>
      </c>
      <c r="S1319" s="870">
        <v>0</v>
      </c>
      <c r="T1319" s="870">
        <v>0</v>
      </c>
      <c r="U1319" s="870">
        <v>0</v>
      </c>
      <c r="V1319" s="870">
        <v>0</v>
      </c>
      <c r="W1319" s="870">
        <v>0</v>
      </c>
      <c r="X1319" s="870">
        <v>0</v>
      </c>
      <c r="Y1319" s="870">
        <v>0</v>
      </c>
      <c r="Z1319" s="870">
        <v>0</v>
      </c>
      <c r="AA1319" s="870">
        <v>0</v>
      </c>
      <c r="AB1319" s="870">
        <v>0</v>
      </c>
      <c r="AC1319" s="870">
        <v>0</v>
      </c>
      <c r="AD1319" s="870">
        <v>0</v>
      </c>
      <c r="AE1319" s="870">
        <v>0</v>
      </c>
    </row>
    <row r="1320" spans="1:31">
      <c r="A1320" s="870" t="s">
        <v>1852</v>
      </c>
      <c r="B1320" s="870">
        <v>16</v>
      </c>
      <c r="C1320" s="870">
        <v>1605</v>
      </c>
      <c r="D1320" s="870">
        <v>160522</v>
      </c>
      <c r="E1320" s="870">
        <v>1605227007</v>
      </c>
      <c r="F1320" s="870" t="s">
        <v>4141</v>
      </c>
      <c r="G1320" s="870">
        <v>0</v>
      </c>
      <c r="H1320" s="870">
        <v>0</v>
      </c>
      <c r="I1320" s="870">
        <v>0</v>
      </c>
      <c r="J1320" s="870">
        <v>0</v>
      </c>
      <c r="K1320" s="870">
        <v>0</v>
      </c>
      <c r="L1320" s="870">
        <v>0</v>
      </c>
      <c r="M1320" s="870">
        <v>0</v>
      </c>
      <c r="N1320" s="870">
        <v>0</v>
      </c>
      <c r="O1320" s="870">
        <v>0</v>
      </c>
      <c r="P1320" s="870">
        <v>0</v>
      </c>
      <c r="Q1320" s="870">
        <v>0</v>
      </c>
      <c r="R1320" s="870">
        <v>0</v>
      </c>
      <c r="S1320" s="870">
        <v>0</v>
      </c>
      <c r="T1320" s="870">
        <v>0</v>
      </c>
      <c r="U1320" s="870">
        <v>0</v>
      </c>
      <c r="V1320" s="870">
        <v>0</v>
      </c>
      <c r="W1320" s="870">
        <v>0</v>
      </c>
      <c r="X1320" s="870">
        <v>0</v>
      </c>
      <c r="Y1320" s="870">
        <v>0</v>
      </c>
      <c r="Z1320" s="870">
        <v>0</v>
      </c>
      <c r="AA1320" s="870">
        <v>0</v>
      </c>
      <c r="AB1320" s="870">
        <v>0</v>
      </c>
      <c r="AC1320" s="870">
        <v>0</v>
      </c>
      <c r="AD1320" s="870">
        <v>0</v>
      </c>
      <c r="AE1320" s="870">
        <v>0</v>
      </c>
    </row>
    <row r="1321" spans="1:31">
      <c r="A1321" s="870" t="s">
        <v>1852</v>
      </c>
      <c r="B1321" s="870">
        <v>16</v>
      </c>
      <c r="C1321" s="870">
        <v>1605</v>
      </c>
      <c r="D1321" s="870">
        <v>160522</v>
      </c>
      <c r="E1321" s="870">
        <v>1605227008</v>
      </c>
      <c r="F1321" s="870" t="s">
        <v>4142</v>
      </c>
      <c r="G1321" s="870">
        <v>0</v>
      </c>
      <c r="H1321" s="870">
        <v>0</v>
      </c>
      <c r="I1321" s="870">
        <v>0</v>
      </c>
      <c r="J1321" s="870">
        <v>0</v>
      </c>
      <c r="K1321" s="870">
        <v>0</v>
      </c>
      <c r="L1321" s="870">
        <v>0</v>
      </c>
      <c r="M1321" s="870">
        <v>0</v>
      </c>
      <c r="N1321" s="870">
        <v>0</v>
      </c>
      <c r="O1321" s="870">
        <v>0</v>
      </c>
      <c r="P1321" s="870">
        <v>0</v>
      </c>
      <c r="Q1321" s="870">
        <v>0</v>
      </c>
      <c r="R1321" s="870">
        <v>0</v>
      </c>
      <c r="S1321" s="870">
        <v>0</v>
      </c>
      <c r="T1321" s="870">
        <v>0</v>
      </c>
      <c r="U1321" s="870">
        <v>0</v>
      </c>
      <c r="V1321" s="870">
        <v>0</v>
      </c>
      <c r="W1321" s="870">
        <v>0</v>
      </c>
      <c r="X1321" s="870">
        <v>0</v>
      </c>
      <c r="Y1321" s="870">
        <v>0</v>
      </c>
      <c r="Z1321" s="870">
        <v>0</v>
      </c>
      <c r="AA1321" s="870">
        <v>0</v>
      </c>
      <c r="AB1321" s="870">
        <v>0</v>
      </c>
      <c r="AC1321" s="870">
        <v>0</v>
      </c>
      <c r="AD1321" s="870">
        <v>0</v>
      </c>
      <c r="AE1321" s="870">
        <v>0</v>
      </c>
    </row>
    <row r="1322" spans="1:31">
      <c r="A1322" s="870" t="s">
        <v>1852</v>
      </c>
      <c r="B1322" s="870">
        <v>16</v>
      </c>
      <c r="C1322" s="870">
        <v>1605</v>
      </c>
      <c r="D1322" s="870">
        <v>160522</v>
      </c>
      <c r="E1322" s="870">
        <v>1605227101</v>
      </c>
      <c r="F1322" s="870" t="s">
        <v>3563</v>
      </c>
      <c r="G1322" s="870">
        <v>0</v>
      </c>
      <c r="H1322" s="870">
        <v>0</v>
      </c>
      <c r="I1322" s="870">
        <v>0</v>
      </c>
      <c r="J1322" s="870">
        <v>0</v>
      </c>
      <c r="K1322" s="870">
        <v>0</v>
      </c>
      <c r="L1322" s="870">
        <v>0</v>
      </c>
      <c r="M1322" s="870">
        <v>0</v>
      </c>
      <c r="N1322" s="870">
        <v>0</v>
      </c>
      <c r="O1322" s="870">
        <v>0</v>
      </c>
      <c r="P1322" s="870">
        <v>0</v>
      </c>
      <c r="Q1322" s="870">
        <v>0</v>
      </c>
      <c r="R1322" s="870">
        <v>0</v>
      </c>
      <c r="S1322" s="870">
        <v>0</v>
      </c>
      <c r="T1322" s="870">
        <v>0</v>
      </c>
      <c r="U1322" s="870">
        <v>0</v>
      </c>
      <c r="V1322" s="870">
        <v>0</v>
      </c>
      <c r="W1322" s="870">
        <v>0</v>
      </c>
      <c r="X1322" s="870">
        <v>0</v>
      </c>
      <c r="Y1322" s="870">
        <v>0</v>
      </c>
      <c r="Z1322" s="870">
        <v>0</v>
      </c>
      <c r="AA1322" s="870">
        <v>0</v>
      </c>
      <c r="AB1322" s="870">
        <v>0</v>
      </c>
      <c r="AC1322" s="870">
        <v>0</v>
      </c>
      <c r="AD1322" s="870">
        <v>0</v>
      </c>
      <c r="AE1322" s="870">
        <v>0</v>
      </c>
    </row>
    <row r="1323" spans="1:31">
      <c r="A1323" s="870" t="s">
        <v>1852</v>
      </c>
      <c r="B1323" s="870">
        <v>16</v>
      </c>
      <c r="C1323" s="870">
        <v>1605</v>
      </c>
      <c r="D1323" s="870">
        <v>160522</v>
      </c>
      <c r="E1323" s="870">
        <v>1605227106</v>
      </c>
      <c r="F1323" s="870" t="s">
        <v>3564</v>
      </c>
      <c r="G1323" s="870">
        <v>0</v>
      </c>
      <c r="H1323" s="870">
        <v>0</v>
      </c>
      <c r="I1323" s="870">
        <v>0</v>
      </c>
      <c r="J1323" s="870">
        <v>0</v>
      </c>
      <c r="K1323" s="870">
        <v>0</v>
      </c>
      <c r="L1323" s="870">
        <v>0</v>
      </c>
      <c r="M1323" s="870">
        <v>0</v>
      </c>
      <c r="N1323" s="870">
        <v>0</v>
      </c>
      <c r="O1323" s="870">
        <v>0</v>
      </c>
      <c r="P1323" s="870">
        <v>0</v>
      </c>
      <c r="Q1323" s="870">
        <v>0</v>
      </c>
      <c r="R1323" s="870">
        <v>0</v>
      </c>
      <c r="S1323" s="870">
        <v>0</v>
      </c>
      <c r="T1323" s="870">
        <v>0</v>
      </c>
      <c r="U1323" s="870">
        <v>0</v>
      </c>
      <c r="V1323" s="870">
        <v>0</v>
      </c>
      <c r="W1323" s="870">
        <v>0</v>
      </c>
      <c r="X1323" s="870">
        <v>0</v>
      </c>
      <c r="Y1323" s="870">
        <v>0</v>
      </c>
      <c r="Z1323" s="870">
        <v>0</v>
      </c>
      <c r="AA1323" s="870">
        <v>0</v>
      </c>
      <c r="AB1323" s="870">
        <v>0</v>
      </c>
      <c r="AC1323" s="870">
        <v>0</v>
      </c>
      <c r="AD1323" s="870">
        <v>0</v>
      </c>
      <c r="AE1323" s="870">
        <v>0</v>
      </c>
    </row>
    <row r="1324" spans="1:31">
      <c r="A1324" s="870" t="s">
        <v>1852</v>
      </c>
      <c r="B1324" s="870">
        <v>16</v>
      </c>
      <c r="C1324" s="870">
        <v>1605</v>
      </c>
      <c r="D1324" s="870">
        <v>160522</v>
      </c>
      <c r="E1324" s="870">
        <v>1605227145</v>
      </c>
      <c r="F1324" s="870" t="s">
        <v>3565</v>
      </c>
      <c r="G1324" s="870">
        <v>0</v>
      </c>
      <c r="H1324" s="870">
        <v>0</v>
      </c>
      <c r="I1324" s="870">
        <v>0</v>
      </c>
      <c r="J1324" s="870">
        <v>0</v>
      </c>
      <c r="K1324" s="870">
        <v>0</v>
      </c>
      <c r="L1324" s="870">
        <v>0</v>
      </c>
      <c r="M1324" s="870">
        <v>0</v>
      </c>
      <c r="N1324" s="870">
        <v>0</v>
      </c>
      <c r="O1324" s="870">
        <v>0</v>
      </c>
      <c r="P1324" s="870">
        <v>0</v>
      </c>
      <c r="Q1324" s="870">
        <v>0</v>
      </c>
      <c r="R1324" s="870">
        <v>0</v>
      </c>
      <c r="S1324" s="870">
        <v>0</v>
      </c>
      <c r="T1324" s="870">
        <v>0</v>
      </c>
      <c r="U1324" s="870">
        <v>0</v>
      </c>
      <c r="V1324" s="870">
        <v>0</v>
      </c>
      <c r="W1324" s="870">
        <v>0</v>
      </c>
      <c r="X1324" s="870">
        <v>0</v>
      </c>
      <c r="Y1324" s="870">
        <v>0</v>
      </c>
      <c r="Z1324" s="870">
        <v>0</v>
      </c>
      <c r="AA1324" s="870">
        <v>0</v>
      </c>
      <c r="AB1324" s="870">
        <v>0</v>
      </c>
      <c r="AC1324" s="870">
        <v>0</v>
      </c>
      <c r="AD1324" s="870">
        <v>0</v>
      </c>
      <c r="AE1324" s="870">
        <v>0</v>
      </c>
    </row>
    <row r="1325" spans="1:31">
      <c r="A1325" s="870" t="s">
        <v>1852</v>
      </c>
      <c r="B1325" s="870">
        <v>16</v>
      </c>
      <c r="C1325" s="870">
        <v>1605</v>
      </c>
      <c r="D1325" s="870">
        <v>160522</v>
      </c>
      <c r="E1325" s="870">
        <v>1605229004</v>
      </c>
      <c r="F1325" s="870" t="s">
        <v>915</v>
      </c>
      <c r="G1325" s="870">
        <v>3660931048</v>
      </c>
      <c r="H1325" s="870">
        <v>0</v>
      </c>
      <c r="I1325" s="870">
        <v>3660931048.3899999</v>
      </c>
      <c r="J1325" s="870">
        <v>0.3899998664855957</v>
      </c>
      <c r="K1325" s="870">
        <v>0</v>
      </c>
      <c r="L1325" s="870">
        <v>0.3899998664855957</v>
      </c>
      <c r="M1325" s="870">
        <v>0</v>
      </c>
      <c r="N1325" s="870">
        <v>0</v>
      </c>
      <c r="O1325" s="870">
        <v>0.3899998664855957</v>
      </c>
      <c r="P1325" s="870">
        <v>0.14429995059967041</v>
      </c>
      <c r="Q1325" s="870">
        <v>0</v>
      </c>
      <c r="R1325" s="870">
        <v>0</v>
      </c>
      <c r="S1325" s="870">
        <v>0</v>
      </c>
      <c r="T1325" s="870">
        <v>0</v>
      </c>
      <c r="U1325" s="870">
        <v>0</v>
      </c>
      <c r="V1325" s="870">
        <v>0</v>
      </c>
      <c r="W1325" s="870">
        <v>0</v>
      </c>
      <c r="X1325" s="870">
        <v>0.14429995059967041</v>
      </c>
      <c r="Y1325" s="870">
        <v>0.37</v>
      </c>
      <c r="Z1325" s="870">
        <v>0.14429995059967041</v>
      </c>
      <c r="AA1325" s="870">
        <v>0</v>
      </c>
      <c r="AB1325" s="870">
        <v>0.14429995059967041</v>
      </c>
      <c r="AC1325" s="870">
        <v>0</v>
      </c>
      <c r="AD1325" s="870">
        <v>0</v>
      </c>
      <c r="AE1325" s="870">
        <v>0</v>
      </c>
    </row>
    <row r="1326" spans="1:31">
      <c r="A1326" s="870" t="s">
        <v>1852</v>
      </c>
      <c r="B1326" s="870">
        <v>16</v>
      </c>
      <c r="C1326" s="870">
        <v>1605</v>
      </c>
      <c r="D1326" s="870">
        <v>160522</v>
      </c>
      <c r="E1326" s="870">
        <v>1605229006</v>
      </c>
      <c r="F1326" s="870" t="s">
        <v>916</v>
      </c>
      <c r="G1326" s="870">
        <v>27784121</v>
      </c>
      <c r="H1326" s="870">
        <v>0</v>
      </c>
      <c r="I1326" s="870">
        <v>27784121</v>
      </c>
      <c r="J1326" s="870">
        <v>0</v>
      </c>
      <c r="K1326" s="870">
        <v>0</v>
      </c>
      <c r="L1326" s="870">
        <v>0</v>
      </c>
      <c r="M1326" s="870">
        <v>0</v>
      </c>
      <c r="N1326" s="870">
        <v>0</v>
      </c>
      <c r="O1326" s="870">
        <v>0</v>
      </c>
      <c r="P1326" s="870">
        <v>0</v>
      </c>
      <c r="Q1326" s="870">
        <v>0</v>
      </c>
      <c r="R1326" s="870">
        <v>0</v>
      </c>
      <c r="S1326" s="870">
        <v>0</v>
      </c>
      <c r="T1326" s="870">
        <v>0</v>
      </c>
      <c r="U1326" s="870">
        <v>0</v>
      </c>
      <c r="V1326" s="870">
        <v>0</v>
      </c>
      <c r="W1326" s="870">
        <v>0</v>
      </c>
      <c r="X1326" s="870">
        <v>0</v>
      </c>
      <c r="Y1326" s="870">
        <v>0</v>
      </c>
      <c r="Z1326" s="870">
        <v>0</v>
      </c>
      <c r="AA1326" s="870">
        <v>0</v>
      </c>
      <c r="AB1326" s="870">
        <v>0</v>
      </c>
      <c r="AC1326" s="870">
        <v>0</v>
      </c>
      <c r="AD1326" s="870">
        <v>0</v>
      </c>
      <c r="AE1326" s="870">
        <v>0</v>
      </c>
    </row>
    <row r="1327" spans="1:31">
      <c r="A1327" s="870" t="s">
        <v>1852</v>
      </c>
      <c r="B1327" s="870">
        <v>16</v>
      </c>
      <c r="C1327" s="870">
        <v>1605</v>
      </c>
      <c r="D1327" s="870">
        <v>160522</v>
      </c>
      <c r="E1327" s="870">
        <v>1605229020</v>
      </c>
      <c r="F1327" s="870" t="s">
        <v>917</v>
      </c>
      <c r="G1327" s="870">
        <v>8718987</v>
      </c>
      <c r="H1327" s="870">
        <v>0</v>
      </c>
      <c r="I1327" s="870">
        <v>8718986.6699999999</v>
      </c>
      <c r="J1327" s="870">
        <v>-0.33000000007450581</v>
      </c>
      <c r="K1327" s="870">
        <v>0</v>
      </c>
      <c r="L1327" s="870">
        <v>0</v>
      </c>
      <c r="M1327" s="870">
        <v>-0.33000000007450581</v>
      </c>
      <c r="N1327" s="870">
        <v>0</v>
      </c>
      <c r="O1327" s="870">
        <v>-0.33000000007450581</v>
      </c>
      <c r="P1327" s="870">
        <v>-0.12210000002756714</v>
      </c>
      <c r="Q1327" s="870">
        <v>0</v>
      </c>
      <c r="R1327" s="870">
        <v>0</v>
      </c>
      <c r="S1327" s="870">
        <v>0</v>
      </c>
      <c r="T1327" s="870">
        <v>0</v>
      </c>
      <c r="U1327" s="870">
        <v>0</v>
      </c>
      <c r="V1327" s="870">
        <v>0</v>
      </c>
      <c r="W1327" s="870">
        <v>0</v>
      </c>
      <c r="X1327" s="870">
        <v>-0.12210000002756714</v>
      </c>
      <c r="Y1327" s="870">
        <v>0.37</v>
      </c>
      <c r="Z1327" s="870">
        <v>0</v>
      </c>
      <c r="AA1327" s="870">
        <v>-0.12210000002756714</v>
      </c>
      <c r="AB1327" s="870">
        <v>0</v>
      </c>
      <c r="AC1327" s="870">
        <v>-0.12210000002756714</v>
      </c>
      <c r="AD1327" s="870">
        <v>0</v>
      </c>
      <c r="AE1327" s="870">
        <v>0</v>
      </c>
    </row>
    <row r="1328" spans="1:31">
      <c r="A1328" s="870" t="s">
        <v>1852</v>
      </c>
      <c r="B1328" s="870">
        <v>16</v>
      </c>
      <c r="C1328" s="870">
        <v>1605</v>
      </c>
      <c r="D1328" s="870">
        <v>160522</v>
      </c>
      <c r="E1328" s="870">
        <v>1605229045</v>
      </c>
      <c r="F1328" s="870" t="s">
        <v>918</v>
      </c>
      <c r="G1328" s="870">
        <v>75992</v>
      </c>
      <c r="H1328" s="870">
        <v>0</v>
      </c>
      <c r="I1328" s="870">
        <v>75992</v>
      </c>
      <c r="J1328" s="870">
        <v>0</v>
      </c>
      <c r="K1328" s="870">
        <v>0</v>
      </c>
      <c r="L1328" s="870">
        <v>0</v>
      </c>
      <c r="M1328" s="870">
        <v>0</v>
      </c>
      <c r="N1328" s="870">
        <v>0</v>
      </c>
      <c r="O1328" s="870">
        <v>0</v>
      </c>
      <c r="P1328" s="870">
        <v>0</v>
      </c>
      <c r="Q1328" s="870">
        <v>0</v>
      </c>
      <c r="R1328" s="870">
        <v>0</v>
      </c>
      <c r="S1328" s="870">
        <v>0</v>
      </c>
      <c r="T1328" s="870">
        <v>0</v>
      </c>
      <c r="U1328" s="870">
        <v>0</v>
      </c>
      <c r="V1328" s="870">
        <v>0</v>
      </c>
      <c r="W1328" s="870">
        <v>0</v>
      </c>
      <c r="X1328" s="870">
        <v>0</v>
      </c>
      <c r="Y1328" s="870">
        <v>0</v>
      </c>
      <c r="Z1328" s="870">
        <v>0</v>
      </c>
      <c r="AA1328" s="870">
        <v>0</v>
      </c>
      <c r="AB1328" s="870">
        <v>0</v>
      </c>
      <c r="AC1328" s="870">
        <v>0</v>
      </c>
      <c r="AD1328" s="870">
        <v>0</v>
      </c>
      <c r="AE1328" s="870">
        <v>0</v>
      </c>
    </row>
    <row r="1329" spans="1:31">
      <c r="A1329" s="870" t="s">
        <v>1852</v>
      </c>
      <c r="B1329" s="870">
        <v>16</v>
      </c>
      <c r="C1329" s="870">
        <v>1605</v>
      </c>
      <c r="D1329" s="870">
        <v>160522</v>
      </c>
      <c r="E1329" s="870">
        <v>1605229050</v>
      </c>
      <c r="F1329" s="870" t="s">
        <v>919</v>
      </c>
      <c r="G1329" s="870">
        <v>85468</v>
      </c>
      <c r="H1329" s="870">
        <v>0</v>
      </c>
      <c r="I1329" s="870">
        <v>85468</v>
      </c>
      <c r="J1329" s="870">
        <v>0</v>
      </c>
      <c r="K1329" s="870">
        <v>0</v>
      </c>
      <c r="L1329" s="870">
        <v>0</v>
      </c>
      <c r="M1329" s="870">
        <v>0</v>
      </c>
      <c r="N1329" s="870">
        <v>0</v>
      </c>
      <c r="O1329" s="870">
        <v>0</v>
      </c>
      <c r="P1329" s="870">
        <v>0</v>
      </c>
      <c r="Q1329" s="870">
        <v>0</v>
      </c>
      <c r="R1329" s="870">
        <v>0</v>
      </c>
      <c r="S1329" s="870">
        <v>0</v>
      </c>
      <c r="T1329" s="870">
        <v>0</v>
      </c>
      <c r="U1329" s="870">
        <v>0</v>
      </c>
      <c r="V1329" s="870">
        <v>0</v>
      </c>
      <c r="W1329" s="870">
        <v>0</v>
      </c>
      <c r="X1329" s="870">
        <v>0</v>
      </c>
      <c r="Y1329" s="870">
        <v>0</v>
      </c>
      <c r="Z1329" s="870">
        <v>0</v>
      </c>
      <c r="AA1329" s="870">
        <v>0</v>
      </c>
      <c r="AB1329" s="870">
        <v>0</v>
      </c>
      <c r="AC1329" s="870">
        <v>0</v>
      </c>
      <c r="AD1329" s="870">
        <v>0</v>
      </c>
      <c r="AE1329" s="870">
        <v>0</v>
      </c>
    </row>
    <row r="1330" spans="1:31">
      <c r="A1330" s="870" t="s">
        <v>1852</v>
      </c>
      <c r="B1330" s="870">
        <v>16</v>
      </c>
      <c r="C1330" s="870">
        <v>1605</v>
      </c>
      <c r="D1330" s="870">
        <v>160522</v>
      </c>
      <c r="E1330" s="870">
        <v>1605229206</v>
      </c>
      <c r="F1330" s="870" t="s">
        <v>920</v>
      </c>
      <c r="G1330" s="870">
        <v>83066</v>
      </c>
      <c r="H1330" s="870">
        <v>0</v>
      </c>
      <c r="I1330" s="870">
        <v>83066</v>
      </c>
      <c r="J1330" s="870">
        <v>0</v>
      </c>
      <c r="K1330" s="870">
        <v>0</v>
      </c>
      <c r="L1330" s="870">
        <v>0</v>
      </c>
      <c r="M1330" s="870">
        <v>0</v>
      </c>
      <c r="N1330" s="870">
        <v>0</v>
      </c>
      <c r="O1330" s="870">
        <v>0</v>
      </c>
      <c r="P1330" s="870">
        <v>0</v>
      </c>
      <c r="Q1330" s="870">
        <v>0</v>
      </c>
      <c r="R1330" s="870">
        <v>0</v>
      </c>
      <c r="S1330" s="870">
        <v>0</v>
      </c>
      <c r="T1330" s="870">
        <v>0</v>
      </c>
      <c r="U1330" s="870">
        <v>0</v>
      </c>
      <c r="V1330" s="870">
        <v>0</v>
      </c>
      <c r="W1330" s="870">
        <v>0</v>
      </c>
      <c r="X1330" s="870">
        <v>0</v>
      </c>
      <c r="Y1330" s="870">
        <v>0</v>
      </c>
      <c r="Z1330" s="870">
        <v>0</v>
      </c>
      <c r="AA1330" s="870">
        <v>0</v>
      </c>
      <c r="AB1330" s="870">
        <v>0</v>
      </c>
      <c r="AC1330" s="870">
        <v>0</v>
      </c>
      <c r="AD1330" s="870">
        <v>0</v>
      </c>
      <c r="AE1330" s="870">
        <v>0</v>
      </c>
    </row>
    <row r="1331" spans="1:31">
      <c r="A1331" s="870" t="s">
        <v>1852</v>
      </c>
      <c r="B1331" s="870">
        <v>16</v>
      </c>
      <c r="C1331" s="870">
        <v>1605</v>
      </c>
      <c r="D1331" s="870">
        <v>160522</v>
      </c>
      <c r="E1331" s="870">
        <v>1605229557</v>
      </c>
      <c r="F1331" s="870" t="s">
        <v>921</v>
      </c>
      <c r="G1331" s="870">
        <v>313199</v>
      </c>
      <c r="H1331" s="870">
        <v>0</v>
      </c>
      <c r="I1331" s="870">
        <v>313199</v>
      </c>
      <c r="J1331" s="870">
        <v>0</v>
      </c>
      <c r="K1331" s="870">
        <v>0</v>
      </c>
      <c r="L1331" s="870">
        <v>0</v>
      </c>
      <c r="M1331" s="870">
        <v>0</v>
      </c>
      <c r="N1331" s="870">
        <v>0</v>
      </c>
      <c r="O1331" s="870">
        <v>0</v>
      </c>
      <c r="P1331" s="870">
        <v>0</v>
      </c>
      <c r="Q1331" s="870">
        <v>0</v>
      </c>
      <c r="R1331" s="870">
        <v>0</v>
      </c>
      <c r="S1331" s="870">
        <v>0</v>
      </c>
      <c r="T1331" s="870">
        <v>0</v>
      </c>
      <c r="U1331" s="870">
        <v>0</v>
      </c>
      <c r="V1331" s="870">
        <v>0</v>
      </c>
      <c r="W1331" s="870">
        <v>0</v>
      </c>
      <c r="X1331" s="870">
        <v>0</v>
      </c>
      <c r="Y1331" s="870">
        <v>0</v>
      </c>
      <c r="Z1331" s="870">
        <v>0</v>
      </c>
      <c r="AA1331" s="870">
        <v>0</v>
      </c>
      <c r="AB1331" s="870">
        <v>0</v>
      </c>
      <c r="AC1331" s="870">
        <v>0</v>
      </c>
      <c r="AD1331" s="870">
        <v>0</v>
      </c>
      <c r="AE1331" s="870">
        <v>0</v>
      </c>
    </row>
    <row r="1332" spans="1:31">
      <c r="A1332" s="870" t="s">
        <v>1852</v>
      </c>
      <c r="B1332" s="870">
        <v>16</v>
      </c>
      <c r="C1332" s="870">
        <v>1605</v>
      </c>
      <c r="D1332" s="870">
        <v>160522</v>
      </c>
      <c r="E1332" s="870">
        <v>1605229558</v>
      </c>
      <c r="F1332" s="870" t="s">
        <v>4143</v>
      </c>
      <c r="G1332" s="870">
        <v>276042</v>
      </c>
      <c r="H1332" s="870">
        <v>0</v>
      </c>
      <c r="I1332" s="870">
        <v>276042</v>
      </c>
      <c r="J1332" s="870">
        <v>0</v>
      </c>
      <c r="K1332" s="870">
        <v>0</v>
      </c>
      <c r="L1332" s="870">
        <v>0</v>
      </c>
      <c r="M1332" s="870">
        <v>0</v>
      </c>
      <c r="N1332" s="870">
        <v>0</v>
      </c>
      <c r="O1332" s="870">
        <v>0</v>
      </c>
      <c r="P1332" s="870">
        <v>0</v>
      </c>
      <c r="Q1332" s="870">
        <v>0</v>
      </c>
      <c r="R1332" s="870">
        <v>0</v>
      </c>
      <c r="S1332" s="870">
        <v>0</v>
      </c>
      <c r="T1332" s="870">
        <v>0</v>
      </c>
      <c r="U1332" s="870">
        <v>0</v>
      </c>
      <c r="V1332" s="870">
        <v>0</v>
      </c>
      <c r="W1332" s="870">
        <v>0</v>
      </c>
      <c r="X1332" s="870">
        <v>0</v>
      </c>
      <c r="Y1332" s="870">
        <v>0</v>
      </c>
      <c r="Z1332" s="870">
        <v>0</v>
      </c>
      <c r="AA1332" s="870">
        <v>0</v>
      </c>
      <c r="AB1332" s="870">
        <v>0</v>
      </c>
      <c r="AC1332" s="870">
        <v>0</v>
      </c>
      <c r="AD1332" s="870">
        <v>0</v>
      </c>
      <c r="AE1332" s="870">
        <v>0</v>
      </c>
    </row>
    <row r="1333" spans="1:31">
      <c r="A1333" s="870" t="s">
        <v>1852</v>
      </c>
      <c r="B1333" s="870">
        <v>16</v>
      </c>
      <c r="C1333" s="870">
        <v>1605</v>
      </c>
      <c r="D1333" s="870">
        <v>160522</v>
      </c>
      <c r="E1333" s="870">
        <v>1605229601</v>
      </c>
      <c r="F1333" s="870" t="s">
        <v>915</v>
      </c>
      <c r="G1333" s="870">
        <v>1589756100</v>
      </c>
      <c r="H1333" s="870">
        <v>0</v>
      </c>
      <c r="I1333" s="870">
        <v>1589756099.5</v>
      </c>
      <c r="J1333" s="870">
        <v>-0.5</v>
      </c>
      <c r="K1333" s="870">
        <v>0</v>
      </c>
      <c r="L1333" s="870">
        <v>0</v>
      </c>
      <c r="M1333" s="870">
        <v>-0.5</v>
      </c>
      <c r="N1333" s="870">
        <v>0</v>
      </c>
      <c r="O1333" s="870">
        <v>-0.5</v>
      </c>
      <c r="P1333" s="870">
        <v>-0.185</v>
      </c>
      <c r="Q1333" s="870">
        <v>0</v>
      </c>
      <c r="R1333" s="870">
        <v>0</v>
      </c>
      <c r="S1333" s="870">
        <v>0</v>
      </c>
      <c r="T1333" s="870">
        <v>0</v>
      </c>
      <c r="U1333" s="870">
        <v>0</v>
      </c>
      <c r="V1333" s="870">
        <v>0</v>
      </c>
      <c r="W1333" s="870">
        <v>0</v>
      </c>
      <c r="X1333" s="870">
        <v>-0.185</v>
      </c>
      <c r="Y1333" s="870">
        <v>0.37</v>
      </c>
      <c r="Z1333" s="870">
        <v>0</v>
      </c>
      <c r="AA1333" s="870">
        <v>-0.185</v>
      </c>
      <c r="AB1333" s="870">
        <v>0</v>
      </c>
      <c r="AC1333" s="870">
        <v>-0.185</v>
      </c>
      <c r="AD1333" s="870">
        <v>0</v>
      </c>
      <c r="AE1333" s="870">
        <v>0</v>
      </c>
    </row>
    <row r="1334" spans="1:31">
      <c r="A1334" s="870" t="s">
        <v>1852</v>
      </c>
      <c r="B1334" s="870">
        <v>16</v>
      </c>
      <c r="C1334" s="870">
        <v>1605</v>
      </c>
      <c r="D1334" s="870">
        <v>160522</v>
      </c>
      <c r="E1334" s="870">
        <v>1605229603</v>
      </c>
      <c r="F1334" s="870" t="s">
        <v>915</v>
      </c>
      <c r="G1334" s="870">
        <v>47820796</v>
      </c>
      <c r="H1334" s="870">
        <v>0</v>
      </c>
      <c r="I1334" s="870">
        <v>47820796.299999997</v>
      </c>
      <c r="J1334" s="870">
        <v>0.29999999701976776</v>
      </c>
      <c r="K1334" s="870">
        <v>0</v>
      </c>
      <c r="L1334" s="870">
        <v>0.29999999701976776</v>
      </c>
      <c r="M1334" s="870">
        <v>0</v>
      </c>
      <c r="N1334" s="870">
        <v>0</v>
      </c>
      <c r="O1334" s="870">
        <v>0.29999999701976776</v>
      </c>
      <c r="P1334" s="870">
        <v>0.11099999889731407</v>
      </c>
      <c r="Q1334" s="870">
        <v>0</v>
      </c>
      <c r="R1334" s="870">
        <v>0</v>
      </c>
      <c r="S1334" s="870">
        <v>0</v>
      </c>
      <c r="T1334" s="870">
        <v>0</v>
      </c>
      <c r="U1334" s="870">
        <v>0</v>
      </c>
      <c r="V1334" s="870">
        <v>0</v>
      </c>
      <c r="W1334" s="870">
        <v>0</v>
      </c>
      <c r="X1334" s="870">
        <v>0.11099999889731407</v>
      </c>
      <c r="Y1334" s="870">
        <v>0.37</v>
      </c>
      <c r="Z1334" s="870">
        <v>0.11099999889731407</v>
      </c>
      <c r="AA1334" s="870">
        <v>0</v>
      </c>
      <c r="AB1334" s="870">
        <v>0.11099999889731407</v>
      </c>
      <c r="AC1334" s="870">
        <v>0</v>
      </c>
      <c r="AD1334" s="870">
        <v>0</v>
      </c>
      <c r="AE1334" s="870">
        <v>0</v>
      </c>
    </row>
    <row r="1335" spans="1:31">
      <c r="A1335" s="870" t="s">
        <v>1852</v>
      </c>
      <c r="B1335" s="870">
        <v>16</v>
      </c>
      <c r="C1335" s="870">
        <v>1605</v>
      </c>
      <c r="D1335" s="870">
        <v>160522</v>
      </c>
      <c r="E1335" s="870">
        <v>1605229800</v>
      </c>
      <c r="F1335" s="870" t="s">
        <v>4144</v>
      </c>
      <c r="G1335" s="870">
        <v>3168804178</v>
      </c>
      <c r="H1335" s="870">
        <v>0</v>
      </c>
      <c r="I1335" s="870">
        <v>3168804178.4099998</v>
      </c>
      <c r="J1335" s="870">
        <v>0.40999984741210938</v>
      </c>
      <c r="K1335" s="870">
        <v>0</v>
      </c>
      <c r="L1335" s="870">
        <v>0.40999984741210938</v>
      </c>
      <c r="M1335" s="870">
        <v>0</v>
      </c>
      <c r="N1335" s="870">
        <v>0</v>
      </c>
      <c r="O1335" s="870">
        <v>0.40999984741210938</v>
      </c>
      <c r="P1335" s="870">
        <v>0.15169994354248045</v>
      </c>
      <c r="Q1335" s="870">
        <v>0</v>
      </c>
      <c r="R1335" s="870">
        <v>0</v>
      </c>
      <c r="S1335" s="870">
        <v>0</v>
      </c>
      <c r="T1335" s="870">
        <v>0</v>
      </c>
      <c r="U1335" s="870">
        <v>0</v>
      </c>
      <c r="V1335" s="870">
        <v>0</v>
      </c>
      <c r="W1335" s="870">
        <v>0</v>
      </c>
      <c r="X1335" s="870">
        <v>0.15169994354248045</v>
      </c>
      <c r="Y1335" s="870">
        <v>0.36999999999999994</v>
      </c>
      <c r="Z1335" s="870">
        <v>0.15169994354248045</v>
      </c>
      <c r="AA1335" s="870">
        <v>0</v>
      </c>
      <c r="AB1335" s="870">
        <v>0.15169994354248045</v>
      </c>
      <c r="AC1335" s="870">
        <v>0</v>
      </c>
      <c r="AD1335" s="870">
        <v>0</v>
      </c>
      <c r="AE1335" s="870">
        <v>0</v>
      </c>
    </row>
    <row r="1336" spans="1:31">
      <c r="A1336" s="870" t="s">
        <v>1852</v>
      </c>
      <c r="B1336" s="870">
        <v>16</v>
      </c>
      <c r="C1336" s="870">
        <v>1605</v>
      </c>
      <c r="D1336" s="870">
        <v>160522</v>
      </c>
      <c r="E1336" s="870">
        <v>1605229900</v>
      </c>
      <c r="F1336" s="870" t="s">
        <v>922</v>
      </c>
      <c r="G1336" s="870">
        <v>165218325</v>
      </c>
      <c r="H1336" s="870">
        <v>0</v>
      </c>
      <c r="I1336" s="870">
        <v>165218324.55000001</v>
      </c>
      <c r="J1336" s="870">
        <v>-0.44999998807907104</v>
      </c>
      <c r="K1336" s="870">
        <v>0</v>
      </c>
      <c r="L1336" s="870">
        <v>0</v>
      </c>
      <c r="M1336" s="870">
        <v>-0.44999998807907104</v>
      </c>
      <c r="N1336" s="870">
        <v>0</v>
      </c>
      <c r="O1336" s="870">
        <v>-0.44999998807907104</v>
      </c>
      <c r="P1336" s="870">
        <v>-0.16649999558925629</v>
      </c>
      <c r="Q1336" s="870">
        <v>0</v>
      </c>
      <c r="R1336" s="870">
        <v>0</v>
      </c>
      <c r="S1336" s="870">
        <v>0</v>
      </c>
      <c r="T1336" s="870">
        <v>0</v>
      </c>
      <c r="U1336" s="870">
        <v>0</v>
      </c>
      <c r="V1336" s="870">
        <v>0</v>
      </c>
      <c r="W1336" s="870">
        <v>0</v>
      </c>
      <c r="X1336" s="870">
        <v>-0.16649999558925629</v>
      </c>
      <c r="Y1336" s="870">
        <v>0.37</v>
      </c>
      <c r="Z1336" s="870">
        <v>0</v>
      </c>
      <c r="AA1336" s="870">
        <v>-0.16649999558925629</v>
      </c>
      <c r="AB1336" s="870">
        <v>0</v>
      </c>
      <c r="AC1336" s="870">
        <v>-0.16649999558925629</v>
      </c>
      <c r="AD1336" s="870">
        <v>0</v>
      </c>
      <c r="AE1336" s="870">
        <v>0</v>
      </c>
    </row>
    <row r="1337" spans="1:31">
      <c r="A1337" s="870" t="s">
        <v>1852</v>
      </c>
      <c r="B1337" s="870">
        <v>16</v>
      </c>
      <c r="C1337" s="870">
        <v>1605</v>
      </c>
      <c r="D1337" s="870">
        <v>160524</v>
      </c>
      <c r="E1337" s="870">
        <v>1605247004</v>
      </c>
      <c r="F1337" s="870" t="s">
        <v>4145</v>
      </c>
      <c r="G1337" s="870">
        <v>0</v>
      </c>
      <c r="H1337" s="870">
        <v>0</v>
      </c>
      <c r="I1337" s="870">
        <v>0</v>
      </c>
      <c r="J1337" s="870">
        <v>0</v>
      </c>
      <c r="K1337" s="870">
        <v>0</v>
      </c>
      <c r="L1337" s="870">
        <v>0</v>
      </c>
      <c r="M1337" s="870">
        <v>0</v>
      </c>
      <c r="N1337" s="870">
        <v>0</v>
      </c>
      <c r="O1337" s="870">
        <v>0</v>
      </c>
      <c r="P1337" s="870">
        <v>0</v>
      </c>
      <c r="Q1337" s="870">
        <v>0</v>
      </c>
      <c r="R1337" s="870">
        <v>0</v>
      </c>
      <c r="S1337" s="870">
        <v>0</v>
      </c>
      <c r="T1337" s="870">
        <v>0</v>
      </c>
      <c r="U1337" s="870">
        <v>0</v>
      </c>
      <c r="V1337" s="870">
        <v>0</v>
      </c>
      <c r="W1337" s="870">
        <v>0</v>
      </c>
      <c r="X1337" s="870">
        <v>0</v>
      </c>
      <c r="Y1337" s="870">
        <v>0</v>
      </c>
      <c r="Z1337" s="870">
        <v>0</v>
      </c>
      <c r="AA1337" s="870">
        <v>0</v>
      </c>
      <c r="AB1337" s="870">
        <v>0</v>
      </c>
      <c r="AC1337" s="870">
        <v>0</v>
      </c>
      <c r="AD1337" s="870">
        <v>0</v>
      </c>
      <c r="AE1337" s="870">
        <v>0</v>
      </c>
    </row>
    <row r="1338" spans="1:31">
      <c r="A1338" s="870" t="s">
        <v>1852</v>
      </c>
      <c r="B1338" s="870">
        <v>16</v>
      </c>
      <c r="C1338" s="870">
        <v>1605</v>
      </c>
      <c r="D1338" s="870">
        <v>160524</v>
      </c>
      <c r="E1338" s="870">
        <v>1605247006</v>
      </c>
      <c r="F1338" s="870" t="s">
        <v>4146</v>
      </c>
      <c r="G1338" s="870">
        <v>0</v>
      </c>
      <c r="H1338" s="870">
        <v>0</v>
      </c>
      <c r="I1338" s="870">
        <v>0</v>
      </c>
      <c r="J1338" s="870">
        <v>0</v>
      </c>
      <c r="K1338" s="870">
        <v>0</v>
      </c>
      <c r="L1338" s="870">
        <v>0</v>
      </c>
      <c r="M1338" s="870">
        <v>0</v>
      </c>
      <c r="N1338" s="870">
        <v>0</v>
      </c>
      <c r="O1338" s="870">
        <v>0</v>
      </c>
      <c r="P1338" s="870">
        <v>0</v>
      </c>
      <c r="Q1338" s="870">
        <v>0</v>
      </c>
      <c r="R1338" s="870">
        <v>0</v>
      </c>
      <c r="S1338" s="870">
        <v>0</v>
      </c>
      <c r="T1338" s="870">
        <v>0</v>
      </c>
      <c r="U1338" s="870">
        <v>0</v>
      </c>
      <c r="V1338" s="870">
        <v>0</v>
      </c>
      <c r="W1338" s="870">
        <v>0</v>
      </c>
      <c r="X1338" s="870">
        <v>0</v>
      </c>
      <c r="Y1338" s="870">
        <v>0</v>
      </c>
      <c r="Z1338" s="870">
        <v>0</v>
      </c>
      <c r="AA1338" s="870">
        <v>0</v>
      </c>
      <c r="AB1338" s="870">
        <v>0</v>
      </c>
      <c r="AC1338" s="870">
        <v>0</v>
      </c>
      <c r="AD1338" s="870">
        <v>0</v>
      </c>
      <c r="AE1338" s="870">
        <v>0</v>
      </c>
    </row>
    <row r="1339" spans="1:31">
      <c r="A1339" s="870" t="s">
        <v>1852</v>
      </c>
      <c r="B1339" s="870">
        <v>16</v>
      </c>
      <c r="C1339" s="870">
        <v>1605</v>
      </c>
      <c r="D1339" s="870">
        <v>160524</v>
      </c>
      <c r="E1339" s="870">
        <v>1605247007</v>
      </c>
      <c r="F1339" s="870" t="s">
        <v>4147</v>
      </c>
      <c r="G1339" s="870">
        <v>0</v>
      </c>
      <c r="H1339" s="870">
        <v>0</v>
      </c>
      <c r="I1339" s="870">
        <v>0</v>
      </c>
      <c r="J1339" s="870">
        <v>0</v>
      </c>
      <c r="K1339" s="870">
        <v>0</v>
      </c>
      <c r="L1339" s="870">
        <v>0</v>
      </c>
      <c r="M1339" s="870">
        <v>0</v>
      </c>
      <c r="N1339" s="870">
        <v>0</v>
      </c>
      <c r="O1339" s="870">
        <v>0</v>
      </c>
      <c r="P1339" s="870">
        <v>0</v>
      </c>
      <c r="Q1339" s="870">
        <v>0</v>
      </c>
      <c r="R1339" s="870">
        <v>0</v>
      </c>
      <c r="S1339" s="870">
        <v>0</v>
      </c>
      <c r="T1339" s="870">
        <v>0</v>
      </c>
      <c r="U1339" s="870">
        <v>0</v>
      </c>
      <c r="V1339" s="870">
        <v>0</v>
      </c>
      <c r="W1339" s="870">
        <v>0</v>
      </c>
      <c r="X1339" s="870">
        <v>0</v>
      </c>
      <c r="Y1339" s="870">
        <v>0</v>
      </c>
      <c r="Z1339" s="870">
        <v>0</v>
      </c>
      <c r="AA1339" s="870">
        <v>0</v>
      </c>
      <c r="AB1339" s="870">
        <v>0</v>
      </c>
      <c r="AC1339" s="870">
        <v>0</v>
      </c>
      <c r="AD1339" s="870">
        <v>0</v>
      </c>
      <c r="AE1339" s="870">
        <v>0</v>
      </c>
    </row>
    <row r="1340" spans="1:31">
      <c r="A1340" s="870" t="s">
        <v>1852</v>
      </c>
      <c r="B1340" s="870">
        <v>16</v>
      </c>
      <c r="C1340" s="870">
        <v>1605</v>
      </c>
      <c r="D1340" s="870">
        <v>160524</v>
      </c>
      <c r="E1340" s="870">
        <v>1605247008</v>
      </c>
      <c r="F1340" s="870" t="s">
        <v>4148</v>
      </c>
      <c r="G1340" s="870">
        <v>0</v>
      </c>
      <c r="H1340" s="870">
        <v>0</v>
      </c>
      <c r="I1340" s="870">
        <v>0</v>
      </c>
      <c r="J1340" s="870">
        <v>0</v>
      </c>
      <c r="K1340" s="870">
        <v>0</v>
      </c>
      <c r="L1340" s="870">
        <v>0</v>
      </c>
      <c r="M1340" s="870">
        <v>0</v>
      </c>
      <c r="N1340" s="870">
        <v>0</v>
      </c>
      <c r="O1340" s="870">
        <v>0</v>
      </c>
      <c r="P1340" s="870">
        <v>0</v>
      </c>
      <c r="Q1340" s="870">
        <v>0</v>
      </c>
      <c r="R1340" s="870">
        <v>0</v>
      </c>
      <c r="S1340" s="870">
        <v>0</v>
      </c>
      <c r="T1340" s="870">
        <v>0</v>
      </c>
      <c r="U1340" s="870">
        <v>0</v>
      </c>
      <c r="V1340" s="870">
        <v>0</v>
      </c>
      <c r="W1340" s="870">
        <v>0</v>
      </c>
      <c r="X1340" s="870">
        <v>0</v>
      </c>
      <c r="Y1340" s="870">
        <v>0</v>
      </c>
      <c r="Z1340" s="870">
        <v>0</v>
      </c>
      <c r="AA1340" s="870">
        <v>0</v>
      </c>
      <c r="AB1340" s="870">
        <v>0</v>
      </c>
      <c r="AC1340" s="870">
        <v>0</v>
      </c>
      <c r="AD1340" s="870">
        <v>0</v>
      </c>
      <c r="AE1340" s="870">
        <v>0</v>
      </c>
    </row>
    <row r="1341" spans="1:31">
      <c r="A1341" s="870" t="s">
        <v>1852</v>
      </c>
      <c r="B1341" s="870">
        <v>16</v>
      </c>
      <c r="C1341" s="870">
        <v>1605</v>
      </c>
      <c r="D1341" s="870">
        <v>160524</v>
      </c>
      <c r="E1341" s="870">
        <v>1605247101</v>
      </c>
      <c r="F1341" s="870" t="s">
        <v>3566</v>
      </c>
      <c r="G1341" s="870">
        <v>0</v>
      </c>
      <c r="H1341" s="870">
        <v>0</v>
      </c>
      <c r="I1341" s="870">
        <v>0</v>
      </c>
      <c r="J1341" s="870">
        <v>0</v>
      </c>
      <c r="K1341" s="870">
        <v>0</v>
      </c>
      <c r="L1341" s="870">
        <v>0</v>
      </c>
      <c r="M1341" s="870">
        <v>0</v>
      </c>
      <c r="N1341" s="870">
        <v>0</v>
      </c>
      <c r="O1341" s="870">
        <v>0</v>
      </c>
      <c r="P1341" s="870">
        <v>0</v>
      </c>
      <c r="Q1341" s="870">
        <v>0</v>
      </c>
      <c r="R1341" s="870">
        <v>0</v>
      </c>
      <c r="S1341" s="870">
        <v>0</v>
      </c>
      <c r="T1341" s="870">
        <v>0</v>
      </c>
      <c r="U1341" s="870">
        <v>0</v>
      </c>
      <c r="V1341" s="870">
        <v>0</v>
      </c>
      <c r="W1341" s="870">
        <v>0</v>
      </c>
      <c r="X1341" s="870">
        <v>0</v>
      </c>
      <c r="Y1341" s="870">
        <v>0</v>
      </c>
      <c r="Z1341" s="870">
        <v>0</v>
      </c>
      <c r="AA1341" s="870">
        <v>0</v>
      </c>
      <c r="AB1341" s="870">
        <v>0</v>
      </c>
      <c r="AC1341" s="870">
        <v>0</v>
      </c>
      <c r="AD1341" s="870">
        <v>0</v>
      </c>
      <c r="AE1341" s="870">
        <v>0</v>
      </c>
    </row>
    <row r="1342" spans="1:31">
      <c r="A1342" s="870" t="s">
        <v>1852</v>
      </c>
      <c r="B1342" s="870">
        <v>16</v>
      </c>
      <c r="C1342" s="870">
        <v>1605</v>
      </c>
      <c r="D1342" s="870">
        <v>160524</v>
      </c>
      <c r="E1342" s="870">
        <v>1605247106</v>
      </c>
      <c r="F1342" s="870" t="s">
        <v>3567</v>
      </c>
      <c r="G1342" s="870">
        <v>0</v>
      </c>
      <c r="H1342" s="870">
        <v>0</v>
      </c>
      <c r="I1342" s="870">
        <v>0</v>
      </c>
      <c r="J1342" s="870">
        <v>0</v>
      </c>
      <c r="K1342" s="870">
        <v>0</v>
      </c>
      <c r="L1342" s="870">
        <v>0</v>
      </c>
      <c r="M1342" s="870">
        <v>0</v>
      </c>
      <c r="N1342" s="870">
        <v>0</v>
      </c>
      <c r="O1342" s="870">
        <v>0</v>
      </c>
      <c r="P1342" s="870">
        <v>0</v>
      </c>
      <c r="Q1342" s="870">
        <v>0</v>
      </c>
      <c r="R1342" s="870">
        <v>0</v>
      </c>
      <c r="S1342" s="870">
        <v>0</v>
      </c>
      <c r="T1342" s="870">
        <v>0</v>
      </c>
      <c r="U1342" s="870">
        <v>0</v>
      </c>
      <c r="V1342" s="870">
        <v>0</v>
      </c>
      <c r="W1342" s="870">
        <v>0</v>
      </c>
      <c r="X1342" s="870">
        <v>0</v>
      </c>
      <c r="Y1342" s="870">
        <v>0</v>
      </c>
      <c r="Z1342" s="870">
        <v>0</v>
      </c>
      <c r="AA1342" s="870">
        <v>0</v>
      </c>
      <c r="AB1342" s="870">
        <v>0</v>
      </c>
      <c r="AC1342" s="870">
        <v>0</v>
      </c>
      <c r="AD1342" s="870">
        <v>0</v>
      </c>
      <c r="AE1342" s="870">
        <v>0</v>
      </c>
    </row>
    <row r="1343" spans="1:31">
      <c r="A1343" s="870" t="s">
        <v>1852</v>
      </c>
      <c r="B1343" s="870">
        <v>16</v>
      </c>
      <c r="C1343" s="870">
        <v>1605</v>
      </c>
      <c r="D1343" s="870">
        <v>160524</v>
      </c>
      <c r="E1343" s="870">
        <v>1605247146</v>
      </c>
      <c r="F1343" s="870" t="s">
        <v>3568</v>
      </c>
      <c r="G1343" s="870">
        <v>0</v>
      </c>
      <c r="H1343" s="870">
        <v>0</v>
      </c>
      <c r="I1343" s="870">
        <v>0</v>
      </c>
      <c r="J1343" s="870">
        <v>0</v>
      </c>
      <c r="K1343" s="870">
        <v>0</v>
      </c>
      <c r="L1343" s="870">
        <v>0</v>
      </c>
      <c r="M1343" s="870">
        <v>0</v>
      </c>
      <c r="N1343" s="870">
        <v>0</v>
      </c>
      <c r="O1343" s="870">
        <v>0</v>
      </c>
      <c r="P1343" s="870">
        <v>0</v>
      </c>
      <c r="Q1343" s="870">
        <v>0</v>
      </c>
      <c r="R1343" s="870">
        <v>0</v>
      </c>
      <c r="S1343" s="870">
        <v>0</v>
      </c>
      <c r="T1343" s="870">
        <v>0</v>
      </c>
      <c r="U1343" s="870">
        <v>0</v>
      </c>
      <c r="V1343" s="870">
        <v>0</v>
      </c>
      <c r="W1343" s="870">
        <v>0</v>
      </c>
      <c r="X1343" s="870">
        <v>0</v>
      </c>
      <c r="Y1343" s="870">
        <v>0</v>
      </c>
      <c r="Z1343" s="870">
        <v>0</v>
      </c>
      <c r="AA1343" s="870">
        <v>0</v>
      </c>
      <c r="AB1343" s="870">
        <v>0</v>
      </c>
      <c r="AC1343" s="870">
        <v>0</v>
      </c>
      <c r="AD1343" s="870">
        <v>0</v>
      </c>
      <c r="AE1343" s="870">
        <v>0</v>
      </c>
    </row>
    <row r="1344" spans="1:31">
      <c r="A1344" s="870" t="s">
        <v>1852</v>
      </c>
      <c r="B1344" s="870">
        <v>16</v>
      </c>
      <c r="C1344" s="870">
        <v>1605</v>
      </c>
      <c r="D1344" s="870">
        <v>160524</v>
      </c>
      <c r="E1344" s="870">
        <v>1605249004</v>
      </c>
      <c r="F1344" s="870" t="s">
        <v>923</v>
      </c>
      <c r="G1344" s="870">
        <v>1810965103</v>
      </c>
      <c r="H1344" s="870">
        <v>0</v>
      </c>
      <c r="I1344" s="870">
        <v>1810965102.97</v>
      </c>
      <c r="J1344" s="870">
        <v>-2.9999971389770508E-2</v>
      </c>
      <c r="K1344" s="870">
        <v>0</v>
      </c>
      <c r="L1344" s="870">
        <v>0</v>
      </c>
      <c r="M1344" s="870">
        <v>-2.9999971389770508E-2</v>
      </c>
      <c r="N1344" s="870">
        <v>0</v>
      </c>
      <c r="O1344" s="870">
        <v>-2.9999971389770508E-2</v>
      </c>
      <c r="P1344" s="870">
        <v>-1.1099989414215087E-2</v>
      </c>
      <c r="Q1344" s="870">
        <v>0</v>
      </c>
      <c r="R1344" s="870">
        <v>0</v>
      </c>
      <c r="S1344" s="870">
        <v>0</v>
      </c>
      <c r="T1344" s="870">
        <v>0</v>
      </c>
      <c r="U1344" s="870">
        <v>0</v>
      </c>
      <c r="V1344" s="870">
        <v>0</v>
      </c>
      <c r="W1344" s="870">
        <v>0</v>
      </c>
      <c r="X1344" s="870">
        <v>-1.1099989414215087E-2</v>
      </c>
      <c r="Y1344" s="870">
        <v>0.36999999999999994</v>
      </c>
      <c r="Z1344" s="870">
        <v>0</v>
      </c>
      <c r="AA1344" s="870">
        <v>-1.1099989414215087E-2</v>
      </c>
      <c r="AB1344" s="870">
        <v>0</v>
      </c>
      <c r="AC1344" s="870">
        <v>-1.1099989414215087E-2</v>
      </c>
      <c r="AD1344" s="870">
        <v>0</v>
      </c>
      <c r="AE1344" s="870">
        <v>0</v>
      </c>
    </row>
    <row r="1345" spans="1:31">
      <c r="A1345" s="870" t="s">
        <v>1852</v>
      </c>
      <c r="B1345" s="870">
        <v>16</v>
      </c>
      <c r="C1345" s="870">
        <v>1605</v>
      </c>
      <c r="D1345" s="870">
        <v>160524</v>
      </c>
      <c r="E1345" s="870">
        <v>1605249006</v>
      </c>
      <c r="F1345" s="870" t="s">
        <v>924</v>
      </c>
      <c r="G1345" s="870">
        <v>14031269</v>
      </c>
      <c r="H1345" s="870">
        <v>0</v>
      </c>
      <c r="I1345" s="870">
        <v>14031269.32</v>
      </c>
      <c r="J1345" s="870">
        <v>0.32000000029802322</v>
      </c>
      <c r="K1345" s="870">
        <v>0</v>
      </c>
      <c r="L1345" s="870">
        <v>0.32000000029802322</v>
      </c>
      <c r="M1345" s="870">
        <v>0</v>
      </c>
      <c r="N1345" s="870">
        <v>0</v>
      </c>
      <c r="O1345" s="870">
        <v>0.32000000029802322</v>
      </c>
      <c r="P1345" s="870">
        <v>0.11840000011026859</v>
      </c>
      <c r="Q1345" s="870">
        <v>0</v>
      </c>
      <c r="R1345" s="870">
        <v>0</v>
      </c>
      <c r="S1345" s="870">
        <v>0</v>
      </c>
      <c r="T1345" s="870">
        <v>0</v>
      </c>
      <c r="U1345" s="870">
        <v>0</v>
      </c>
      <c r="V1345" s="870">
        <v>0</v>
      </c>
      <c r="W1345" s="870">
        <v>0</v>
      </c>
      <c r="X1345" s="870">
        <v>0.11840000011026859</v>
      </c>
      <c r="Y1345" s="870">
        <v>0.37</v>
      </c>
      <c r="Z1345" s="870">
        <v>0.11840000011026859</v>
      </c>
      <c r="AA1345" s="870">
        <v>0</v>
      </c>
      <c r="AB1345" s="870">
        <v>0.11840000011026859</v>
      </c>
      <c r="AC1345" s="870">
        <v>0</v>
      </c>
      <c r="AD1345" s="870">
        <v>0</v>
      </c>
      <c r="AE1345" s="870">
        <v>0</v>
      </c>
    </row>
    <row r="1346" spans="1:31">
      <c r="A1346" s="870" t="s">
        <v>1852</v>
      </c>
      <c r="B1346" s="870">
        <v>16</v>
      </c>
      <c r="C1346" s="870">
        <v>1605</v>
      </c>
      <c r="D1346" s="870">
        <v>160524</v>
      </c>
      <c r="E1346" s="870">
        <v>1605249020</v>
      </c>
      <c r="F1346" s="870" t="s">
        <v>925</v>
      </c>
      <c r="G1346" s="870">
        <v>6201201</v>
      </c>
      <c r="H1346" s="870">
        <v>0</v>
      </c>
      <c r="I1346" s="870">
        <v>6201200.5700000003</v>
      </c>
      <c r="J1346" s="870">
        <v>-0.42999999970197678</v>
      </c>
      <c r="K1346" s="870">
        <v>0</v>
      </c>
      <c r="L1346" s="870">
        <v>0</v>
      </c>
      <c r="M1346" s="870">
        <v>-0.42999999970197678</v>
      </c>
      <c r="N1346" s="870">
        <v>0</v>
      </c>
      <c r="O1346" s="870">
        <v>-0.42999999970197678</v>
      </c>
      <c r="P1346" s="870">
        <v>-0.15909999988973139</v>
      </c>
      <c r="Q1346" s="870">
        <v>0</v>
      </c>
      <c r="R1346" s="870">
        <v>0</v>
      </c>
      <c r="S1346" s="870">
        <v>0</v>
      </c>
      <c r="T1346" s="870">
        <v>0</v>
      </c>
      <c r="U1346" s="870">
        <v>0</v>
      </c>
      <c r="V1346" s="870">
        <v>0</v>
      </c>
      <c r="W1346" s="870">
        <v>0</v>
      </c>
      <c r="X1346" s="870">
        <v>-0.15909999988973139</v>
      </c>
      <c r="Y1346" s="870">
        <v>0.36999999999999994</v>
      </c>
      <c r="Z1346" s="870">
        <v>0</v>
      </c>
      <c r="AA1346" s="870">
        <v>-0.15909999988973139</v>
      </c>
      <c r="AB1346" s="870">
        <v>0</v>
      </c>
      <c r="AC1346" s="870">
        <v>-0.15909999988973139</v>
      </c>
      <c r="AD1346" s="870">
        <v>0</v>
      </c>
      <c r="AE1346" s="870">
        <v>0</v>
      </c>
    </row>
    <row r="1347" spans="1:31">
      <c r="A1347" s="870" t="s">
        <v>1852</v>
      </c>
      <c r="B1347" s="870">
        <v>16</v>
      </c>
      <c r="C1347" s="870">
        <v>1605</v>
      </c>
      <c r="D1347" s="870">
        <v>160524</v>
      </c>
      <c r="E1347" s="870">
        <v>1605249046</v>
      </c>
      <c r="F1347" s="870" t="s">
        <v>4550</v>
      </c>
      <c r="G1347" s="870">
        <v>0</v>
      </c>
      <c r="H1347" s="870">
        <v>0</v>
      </c>
      <c r="I1347" s="870">
        <v>0</v>
      </c>
      <c r="J1347" s="870">
        <v>0</v>
      </c>
      <c r="K1347" s="870">
        <v>0</v>
      </c>
      <c r="L1347" s="870">
        <v>0</v>
      </c>
      <c r="M1347" s="870">
        <v>0</v>
      </c>
      <c r="N1347" s="870">
        <v>0</v>
      </c>
      <c r="O1347" s="870">
        <v>0</v>
      </c>
      <c r="P1347" s="870">
        <v>0</v>
      </c>
      <c r="Q1347" s="870">
        <v>0</v>
      </c>
      <c r="R1347" s="870">
        <v>0</v>
      </c>
      <c r="S1347" s="870">
        <v>0</v>
      </c>
      <c r="T1347" s="870">
        <v>0</v>
      </c>
      <c r="U1347" s="870">
        <v>0</v>
      </c>
      <c r="V1347" s="870">
        <v>0</v>
      </c>
      <c r="W1347" s="870">
        <v>0</v>
      </c>
      <c r="X1347" s="870">
        <v>0</v>
      </c>
      <c r="Y1347" s="870">
        <v>0</v>
      </c>
      <c r="Z1347" s="870">
        <v>0</v>
      </c>
      <c r="AA1347" s="870">
        <v>0</v>
      </c>
      <c r="AB1347" s="870">
        <v>0</v>
      </c>
      <c r="AC1347" s="870">
        <v>0</v>
      </c>
      <c r="AD1347" s="870">
        <v>0</v>
      </c>
      <c r="AE1347" s="870">
        <v>0</v>
      </c>
    </row>
    <row r="1348" spans="1:31">
      <c r="A1348" s="870" t="s">
        <v>1852</v>
      </c>
      <c r="B1348" s="870">
        <v>16</v>
      </c>
      <c r="C1348" s="870">
        <v>1605</v>
      </c>
      <c r="D1348" s="870">
        <v>160524</v>
      </c>
      <c r="E1348" s="870">
        <v>1605249051</v>
      </c>
      <c r="F1348" s="870" t="s">
        <v>3253</v>
      </c>
      <c r="G1348" s="870">
        <v>0</v>
      </c>
      <c r="H1348" s="870">
        <v>0</v>
      </c>
      <c r="I1348" s="870">
        <v>0</v>
      </c>
      <c r="J1348" s="870">
        <v>0</v>
      </c>
      <c r="K1348" s="870">
        <v>0</v>
      </c>
      <c r="L1348" s="870">
        <v>0</v>
      </c>
      <c r="M1348" s="870">
        <v>0</v>
      </c>
      <c r="N1348" s="870">
        <v>0</v>
      </c>
      <c r="O1348" s="870">
        <v>0</v>
      </c>
      <c r="P1348" s="870">
        <v>0</v>
      </c>
      <c r="Q1348" s="870">
        <v>0</v>
      </c>
      <c r="R1348" s="870">
        <v>0</v>
      </c>
      <c r="S1348" s="870">
        <v>0</v>
      </c>
      <c r="T1348" s="870">
        <v>0</v>
      </c>
      <c r="U1348" s="870">
        <v>0</v>
      </c>
      <c r="V1348" s="870">
        <v>0</v>
      </c>
      <c r="W1348" s="870">
        <v>0</v>
      </c>
      <c r="X1348" s="870">
        <v>0</v>
      </c>
      <c r="Y1348" s="870">
        <v>0</v>
      </c>
      <c r="Z1348" s="870">
        <v>0</v>
      </c>
      <c r="AA1348" s="870">
        <v>0</v>
      </c>
      <c r="AB1348" s="870">
        <v>0</v>
      </c>
      <c r="AC1348" s="870">
        <v>0</v>
      </c>
      <c r="AD1348" s="870">
        <v>0</v>
      </c>
      <c r="AE1348" s="870">
        <v>0</v>
      </c>
    </row>
    <row r="1349" spans="1:31">
      <c r="A1349" s="870" t="s">
        <v>1852</v>
      </c>
      <c r="B1349" s="870">
        <v>16</v>
      </c>
      <c r="C1349" s="870">
        <v>1605</v>
      </c>
      <c r="D1349" s="870">
        <v>160524</v>
      </c>
      <c r="E1349" s="870">
        <v>1605249207</v>
      </c>
      <c r="F1349" s="870" t="s">
        <v>3196</v>
      </c>
      <c r="G1349" s="870">
        <v>52135</v>
      </c>
      <c r="H1349" s="870">
        <v>0</v>
      </c>
      <c r="I1349" s="870">
        <v>52135</v>
      </c>
      <c r="J1349" s="870">
        <v>0</v>
      </c>
      <c r="K1349" s="870">
        <v>0</v>
      </c>
      <c r="L1349" s="870">
        <v>0</v>
      </c>
      <c r="M1349" s="870">
        <v>0</v>
      </c>
      <c r="N1349" s="870">
        <v>0</v>
      </c>
      <c r="O1349" s="870">
        <v>0</v>
      </c>
      <c r="P1349" s="870">
        <v>0</v>
      </c>
      <c r="Q1349" s="870">
        <v>0</v>
      </c>
      <c r="R1349" s="870">
        <v>0</v>
      </c>
      <c r="S1349" s="870">
        <v>0</v>
      </c>
      <c r="T1349" s="870">
        <v>0</v>
      </c>
      <c r="U1349" s="870">
        <v>0</v>
      </c>
      <c r="V1349" s="870">
        <v>0</v>
      </c>
      <c r="W1349" s="870">
        <v>0</v>
      </c>
      <c r="X1349" s="870">
        <v>0</v>
      </c>
      <c r="Y1349" s="870">
        <v>0</v>
      </c>
      <c r="Z1349" s="870">
        <v>0</v>
      </c>
      <c r="AA1349" s="870">
        <v>0</v>
      </c>
      <c r="AB1349" s="870">
        <v>0</v>
      </c>
      <c r="AC1349" s="870">
        <v>0</v>
      </c>
      <c r="AD1349" s="870">
        <v>0</v>
      </c>
      <c r="AE1349" s="870">
        <v>0</v>
      </c>
    </row>
    <row r="1350" spans="1:31">
      <c r="A1350" s="870" t="s">
        <v>1852</v>
      </c>
      <c r="B1350" s="870">
        <v>16</v>
      </c>
      <c r="C1350" s="870">
        <v>1605</v>
      </c>
      <c r="D1350" s="870">
        <v>160524</v>
      </c>
      <c r="E1350" s="870">
        <v>1605249557</v>
      </c>
      <c r="F1350" s="870" t="s">
        <v>926</v>
      </c>
      <c r="G1350" s="870">
        <v>212786</v>
      </c>
      <c r="H1350" s="870">
        <v>0</v>
      </c>
      <c r="I1350" s="870">
        <v>212786</v>
      </c>
      <c r="J1350" s="870">
        <v>0</v>
      </c>
      <c r="K1350" s="870">
        <v>0</v>
      </c>
      <c r="L1350" s="870">
        <v>0</v>
      </c>
      <c r="M1350" s="870">
        <v>0</v>
      </c>
      <c r="N1350" s="870">
        <v>0</v>
      </c>
      <c r="O1350" s="870">
        <v>0</v>
      </c>
      <c r="P1350" s="870">
        <v>0</v>
      </c>
      <c r="Q1350" s="870">
        <v>0</v>
      </c>
      <c r="R1350" s="870">
        <v>0</v>
      </c>
      <c r="S1350" s="870">
        <v>0</v>
      </c>
      <c r="T1350" s="870">
        <v>0</v>
      </c>
      <c r="U1350" s="870">
        <v>0</v>
      </c>
      <c r="V1350" s="870">
        <v>0</v>
      </c>
      <c r="W1350" s="870">
        <v>0</v>
      </c>
      <c r="X1350" s="870">
        <v>0</v>
      </c>
      <c r="Y1350" s="870">
        <v>0</v>
      </c>
      <c r="Z1350" s="870">
        <v>0</v>
      </c>
      <c r="AA1350" s="870">
        <v>0</v>
      </c>
      <c r="AB1350" s="870">
        <v>0</v>
      </c>
      <c r="AC1350" s="870">
        <v>0</v>
      </c>
      <c r="AD1350" s="870">
        <v>0</v>
      </c>
      <c r="AE1350" s="870">
        <v>0</v>
      </c>
    </row>
    <row r="1351" spans="1:31">
      <c r="A1351" s="870" t="s">
        <v>1852</v>
      </c>
      <c r="B1351" s="870">
        <v>16</v>
      </c>
      <c r="C1351" s="870">
        <v>1605</v>
      </c>
      <c r="D1351" s="870">
        <v>160524</v>
      </c>
      <c r="E1351" s="870">
        <v>1605249558</v>
      </c>
      <c r="F1351" s="870" t="s">
        <v>927</v>
      </c>
      <c r="G1351" s="870">
        <v>125132</v>
      </c>
      <c r="H1351" s="870">
        <v>0</v>
      </c>
      <c r="I1351" s="870">
        <v>125132</v>
      </c>
      <c r="J1351" s="870">
        <v>0</v>
      </c>
      <c r="K1351" s="870">
        <v>0</v>
      </c>
      <c r="L1351" s="870">
        <v>0</v>
      </c>
      <c r="M1351" s="870">
        <v>0</v>
      </c>
      <c r="N1351" s="870">
        <v>0</v>
      </c>
      <c r="O1351" s="870">
        <v>0</v>
      </c>
      <c r="P1351" s="870">
        <v>0</v>
      </c>
      <c r="Q1351" s="870">
        <v>0</v>
      </c>
      <c r="R1351" s="870">
        <v>0</v>
      </c>
      <c r="S1351" s="870">
        <v>0</v>
      </c>
      <c r="T1351" s="870">
        <v>0</v>
      </c>
      <c r="U1351" s="870">
        <v>0</v>
      </c>
      <c r="V1351" s="870">
        <v>0</v>
      </c>
      <c r="W1351" s="870">
        <v>0</v>
      </c>
      <c r="X1351" s="870">
        <v>0</v>
      </c>
      <c r="Y1351" s="870">
        <v>0</v>
      </c>
      <c r="Z1351" s="870">
        <v>0</v>
      </c>
      <c r="AA1351" s="870">
        <v>0</v>
      </c>
      <c r="AB1351" s="870">
        <v>0</v>
      </c>
      <c r="AC1351" s="870">
        <v>0</v>
      </c>
      <c r="AD1351" s="870">
        <v>0</v>
      </c>
      <c r="AE1351" s="870">
        <v>0</v>
      </c>
    </row>
    <row r="1352" spans="1:31">
      <c r="A1352" s="870" t="s">
        <v>1852</v>
      </c>
      <c r="B1352" s="870">
        <v>16</v>
      </c>
      <c r="C1352" s="870">
        <v>1605</v>
      </c>
      <c r="D1352" s="870">
        <v>160524</v>
      </c>
      <c r="E1352" s="870">
        <v>1605249601</v>
      </c>
      <c r="F1352" s="870" t="s">
        <v>923</v>
      </c>
      <c r="G1352" s="870">
        <v>1298057720</v>
      </c>
      <c r="H1352" s="870">
        <v>0</v>
      </c>
      <c r="I1352" s="870">
        <v>1298057720.28</v>
      </c>
      <c r="J1352" s="870">
        <v>0.27999997138977051</v>
      </c>
      <c r="K1352" s="870">
        <v>0</v>
      </c>
      <c r="L1352" s="870">
        <v>0.27999997138977051</v>
      </c>
      <c r="M1352" s="870">
        <v>0</v>
      </c>
      <c r="N1352" s="870">
        <v>0</v>
      </c>
      <c r="O1352" s="870">
        <v>0.27999997138977051</v>
      </c>
      <c r="P1352" s="870">
        <v>0.10359998941421508</v>
      </c>
      <c r="Q1352" s="870">
        <v>0</v>
      </c>
      <c r="R1352" s="870">
        <v>0</v>
      </c>
      <c r="S1352" s="870">
        <v>0</v>
      </c>
      <c r="T1352" s="870">
        <v>0</v>
      </c>
      <c r="U1352" s="870">
        <v>0</v>
      </c>
      <c r="V1352" s="870">
        <v>0</v>
      </c>
      <c r="W1352" s="870">
        <v>0</v>
      </c>
      <c r="X1352" s="870">
        <v>0.10359998941421508</v>
      </c>
      <c r="Y1352" s="870">
        <v>0.37</v>
      </c>
      <c r="Z1352" s="870">
        <v>0.10359998941421508</v>
      </c>
      <c r="AA1352" s="870">
        <v>0</v>
      </c>
      <c r="AB1352" s="870">
        <v>0.10359998941421508</v>
      </c>
      <c r="AC1352" s="870">
        <v>0</v>
      </c>
      <c r="AD1352" s="870">
        <v>0</v>
      </c>
      <c r="AE1352" s="870">
        <v>0</v>
      </c>
    </row>
    <row r="1353" spans="1:31">
      <c r="A1353" s="870" t="s">
        <v>1852</v>
      </c>
      <c r="B1353" s="870">
        <v>16</v>
      </c>
      <c r="C1353" s="870">
        <v>1605</v>
      </c>
      <c r="D1353" s="870">
        <v>160524</v>
      </c>
      <c r="E1353" s="870">
        <v>1605249603</v>
      </c>
      <c r="F1353" s="870" t="s">
        <v>923</v>
      </c>
      <c r="G1353" s="870">
        <v>50341523</v>
      </c>
      <c r="H1353" s="870">
        <v>0</v>
      </c>
      <c r="I1353" s="870">
        <v>50341523.18</v>
      </c>
      <c r="J1353" s="870">
        <v>0.17999999970197678</v>
      </c>
      <c r="K1353" s="870">
        <v>0</v>
      </c>
      <c r="L1353" s="870">
        <v>0.17999999970197678</v>
      </c>
      <c r="M1353" s="870">
        <v>0</v>
      </c>
      <c r="N1353" s="870">
        <v>0</v>
      </c>
      <c r="O1353" s="870">
        <v>0.17999999970197678</v>
      </c>
      <c r="P1353" s="870">
        <v>6.6599999889731407E-2</v>
      </c>
      <c r="Q1353" s="870">
        <v>0</v>
      </c>
      <c r="R1353" s="870">
        <v>0</v>
      </c>
      <c r="S1353" s="870">
        <v>0</v>
      </c>
      <c r="T1353" s="870">
        <v>0</v>
      </c>
      <c r="U1353" s="870">
        <v>0</v>
      </c>
      <c r="V1353" s="870">
        <v>0</v>
      </c>
      <c r="W1353" s="870">
        <v>0</v>
      </c>
      <c r="X1353" s="870">
        <v>6.6599999889731407E-2</v>
      </c>
      <c r="Y1353" s="870">
        <v>0.37</v>
      </c>
      <c r="Z1353" s="870">
        <v>6.6599999889731407E-2</v>
      </c>
      <c r="AA1353" s="870">
        <v>0</v>
      </c>
      <c r="AB1353" s="870">
        <v>6.6599999889731407E-2</v>
      </c>
      <c r="AC1353" s="870">
        <v>0</v>
      </c>
      <c r="AD1353" s="870">
        <v>0</v>
      </c>
      <c r="AE1353" s="870">
        <v>0</v>
      </c>
    </row>
    <row r="1354" spans="1:31">
      <c r="A1354" s="870" t="s">
        <v>1852</v>
      </c>
      <c r="B1354" s="870">
        <v>16</v>
      </c>
      <c r="C1354" s="870">
        <v>1605</v>
      </c>
      <c r="D1354" s="870">
        <v>160524</v>
      </c>
      <c r="E1354" s="870">
        <v>1605249800</v>
      </c>
      <c r="F1354" s="870" t="s">
        <v>928</v>
      </c>
      <c r="G1354" s="870">
        <v>3071023046</v>
      </c>
      <c r="H1354" s="870">
        <v>0</v>
      </c>
      <c r="I1354" s="870">
        <v>3071023045.6300001</v>
      </c>
      <c r="J1354" s="870">
        <v>-0.36999988555908203</v>
      </c>
      <c r="K1354" s="870">
        <v>0</v>
      </c>
      <c r="L1354" s="870">
        <v>0</v>
      </c>
      <c r="M1354" s="870">
        <v>-0.36999988555908203</v>
      </c>
      <c r="N1354" s="870">
        <v>0</v>
      </c>
      <c r="O1354" s="870">
        <v>-0.36999988555908203</v>
      </c>
      <c r="P1354" s="870">
        <v>-0.13689995765686036</v>
      </c>
      <c r="Q1354" s="870">
        <v>0</v>
      </c>
      <c r="R1354" s="870">
        <v>0</v>
      </c>
      <c r="S1354" s="870">
        <v>0</v>
      </c>
      <c r="T1354" s="870">
        <v>0</v>
      </c>
      <c r="U1354" s="870">
        <v>0</v>
      </c>
      <c r="V1354" s="870">
        <v>0</v>
      </c>
      <c r="W1354" s="870">
        <v>0</v>
      </c>
      <c r="X1354" s="870">
        <v>-0.13689995765686036</v>
      </c>
      <c r="Y1354" s="870">
        <v>0.37000000000000005</v>
      </c>
      <c r="Z1354" s="870">
        <v>0</v>
      </c>
      <c r="AA1354" s="870">
        <v>-0.13689995765686036</v>
      </c>
      <c r="AB1354" s="870">
        <v>0</v>
      </c>
      <c r="AC1354" s="870">
        <v>-0.13689995765686036</v>
      </c>
      <c r="AD1354" s="870">
        <v>0</v>
      </c>
      <c r="AE1354" s="870">
        <v>0</v>
      </c>
    </row>
    <row r="1355" spans="1:31">
      <c r="A1355" s="870" t="s">
        <v>1852</v>
      </c>
      <c r="B1355" s="870">
        <v>16</v>
      </c>
      <c r="C1355" s="870">
        <v>1605</v>
      </c>
      <c r="D1355" s="870">
        <v>160524</v>
      </c>
      <c r="E1355" s="870">
        <v>1605249900</v>
      </c>
      <c r="F1355" s="870" t="s">
        <v>928</v>
      </c>
      <c r="G1355" s="870">
        <v>88272184</v>
      </c>
      <c r="H1355" s="870">
        <v>0</v>
      </c>
      <c r="I1355" s="870">
        <v>88272184.400000006</v>
      </c>
      <c r="J1355" s="870">
        <v>0.40000000596046448</v>
      </c>
      <c r="K1355" s="870">
        <v>0</v>
      </c>
      <c r="L1355" s="870">
        <v>0.40000000596046448</v>
      </c>
      <c r="M1355" s="870">
        <v>0</v>
      </c>
      <c r="N1355" s="870">
        <v>0</v>
      </c>
      <c r="O1355" s="870">
        <v>0.40000000596046448</v>
      </c>
      <c r="P1355" s="870">
        <v>0.14800000220537185</v>
      </c>
      <c r="Q1355" s="870">
        <v>0</v>
      </c>
      <c r="R1355" s="870">
        <v>0</v>
      </c>
      <c r="S1355" s="870">
        <v>0</v>
      </c>
      <c r="T1355" s="870">
        <v>0</v>
      </c>
      <c r="U1355" s="870">
        <v>0</v>
      </c>
      <c r="V1355" s="870">
        <v>0</v>
      </c>
      <c r="W1355" s="870">
        <v>0</v>
      </c>
      <c r="X1355" s="870">
        <v>0.14800000220537185</v>
      </c>
      <c r="Y1355" s="870">
        <v>0.37</v>
      </c>
      <c r="Z1355" s="870">
        <v>0.14800000220537185</v>
      </c>
      <c r="AA1355" s="870">
        <v>0</v>
      </c>
      <c r="AB1355" s="870">
        <v>0.14800000220537185</v>
      </c>
      <c r="AC1355" s="870">
        <v>0</v>
      </c>
      <c r="AD1355" s="870">
        <v>0</v>
      </c>
      <c r="AE1355" s="870">
        <v>0</v>
      </c>
    </row>
    <row r="1356" spans="1:31">
      <c r="A1356" s="870" t="s">
        <v>1852</v>
      </c>
      <c r="B1356" s="870">
        <v>16</v>
      </c>
      <c r="C1356" s="870">
        <v>1605</v>
      </c>
      <c r="D1356" s="870">
        <v>160526</v>
      </c>
      <c r="E1356" s="870">
        <v>1605267004</v>
      </c>
      <c r="F1356" s="870" t="s">
        <v>4149</v>
      </c>
      <c r="G1356" s="870">
        <v>0</v>
      </c>
      <c r="H1356" s="870">
        <v>0</v>
      </c>
      <c r="I1356" s="870">
        <v>0</v>
      </c>
      <c r="J1356" s="870">
        <v>0</v>
      </c>
      <c r="K1356" s="870">
        <v>0</v>
      </c>
      <c r="L1356" s="870">
        <v>0</v>
      </c>
      <c r="M1356" s="870">
        <v>0</v>
      </c>
      <c r="N1356" s="870">
        <v>0</v>
      </c>
      <c r="O1356" s="870">
        <v>0</v>
      </c>
      <c r="P1356" s="870">
        <v>0</v>
      </c>
      <c r="Q1356" s="870">
        <v>0</v>
      </c>
      <c r="R1356" s="870">
        <v>0</v>
      </c>
      <c r="S1356" s="870">
        <v>0</v>
      </c>
      <c r="T1356" s="870">
        <v>0</v>
      </c>
      <c r="U1356" s="870">
        <v>0</v>
      </c>
      <c r="V1356" s="870">
        <v>0</v>
      </c>
      <c r="W1356" s="870">
        <v>0</v>
      </c>
      <c r="X1356" s="870">
        <v>0</v>
      </c>
      <c r="Y1356" s="870">
        <v>0</v>
      </c>
      <c r="Z1356" s="870">
        <v>0</v>
      </c>
      <c r="AA1356" s="870">
        <v>0</v>
      </c>
      <c r="AB1356" s="870">
        <v>0</v>
      </c>
      <c r="AC1356" s="870">
        <v>0</v>
      </c>
      <c r="AD1356" s="870">
        <v>0</v>
      </c>
      <c r="AE1356" s="870">
        <v>0</v>
      </c>
    </row>
    <row r="1357" spans="1:31">
      <c r="A1357" s="870" t="s">
        <v>1852</v>
      </c>
      <c r="B1357" s="870">
        <v>16</v>
      </c>
      <c r="C1357" s="870">
        <v>1605</v>
      </c>
      <c r="D1357" s="870">
        <v>160526</v>
      </c>
      <c r="E1357" s="870">
        <v>1605267006</v>
      </c>
      <c r="F1357" s="870" t="s">
        <v>4150</v>
      </c>
      <c r="G1357" s="870">
        <v>0</v>
      </c>
      <c r="H1357" s="870">
        <v>0</v>
      </c>
      <c r="I1357" s="870">
        <v>0</v>
      </c>
      <c r="J1357" s="870">
        <v>0</v>
      </c>
      <c r="K1357" s="870">
        <v>0</v>
      </c>
      <c r="L1357" s="870">
        <v>0</v>
      </c>
      <c r="M1357" s="870">
        <v>0</v>
      </c>
      <c r="N1357" s="870">
        <v>0</v>
      </c>
      <c r="O1357" s="870">
        <v>0</v>
      </c>
      <c r="P1357" s="870">
        <v>0</v>
      </c>
      <c r="Q1357" s="870">
        <v>0</v>
      </c>
      <c r="R1357" s="870">
        <v>0</v>
      </c>
      <c r="S1357" s="870">
        <v>0</v>
      </c>
      <c r="T1357" s="870">
        <v>0</v>
      </c>
      <c r="U1357" s="870">
        <v>0</v>
      </c>
      <c r="V1357" s="870">
        <v>0</v>
      </c>
      <c r="W1357" s="870">
        <v>0</v>
      </c>
      <c r="X1357" s="870">
        <v>0</v>
      </c>
      <c r="Y1357" s="870">
        <v>0</v>
      </c>
      <c r="Z1357" s="870">
        <v>0</v>
      </c>
      <c r="AA1357" s="870">
        <v>0</v>
      </c>
      <c r="AB1357" s="870">
        <v>0</v>
      </c>
      <c r="AC1357" s="870">
        <v>0</v>
      </c>
      <c r="AD1357" s="870">
        <v>0</v>
      </c>
      <c r="AE1357" s="870">
        <v>0</v>
      </c>
    </row>
    <row r="1358" spans="1:31">
      <c r="A1358" s="870" t="s">
        <v>1852</v>
      </c>
      <c r="B1358" s="870">
        <v>16</v>
      </c>
      <c r="C1358" s="870">
        <v>1605</v>
      </c>
      <c r="D1358" s="870">
        <v>160526</v>
      </c>
      <c r="E1358" s="870">
        <v>1605267007</v>
      </c>
      <c r="F1358" s="870" t="s">
        <v>4151</v>
      </c>
      <c r="G1358" s="870">
        <v>0</v>
      </c>
      <c r="H1358" s="870">
        <v>0</v>
      </c>
      <c r="I1358" s="870">
        <v>0</v>
      </c>
      <c r="J1358" s="870">
        <v>0</v>
      </c>
      <c r="K1358" s="870">
        <v>0</v>
      </c>
      <c r="L1358" s="870">
        <v>0</v>
      </c>
      <c r="M1358" s="870">
        <v>0</v>
      </c>
      <c r="N1358" s="870">
        <v>0</v>
      </c>
      <c r="O1358" s="870">
        <v>0</v>
      </c>
      <c r="P1358" s="870">
        <v>0</v>
      </c>
      <c r="Q1358" s="870">
        <v>0</v>
      </c>
      <c r="R1358" s="870">
        <v>0</v>
      </c>
      <c r="S1358" s="870">
        <v>0</v>
      </c>
      <c r="T1358" s="870">
        <v>0</v>
      </c>
      <c r="U1358" s="870">
        <v>0</v>
      </c>
      <c r="V1358" s="870">
        <v>0</v>
      </c>
      <c r="W1358" s="870">
        <v>0</v>
      </c>
      <c r="X1358" s="870">
        <v>0</v>
      </c>
      <c r="Y1358" s="870">
        <v>0</v>
      </c>
      <c r="Z1358" s="870">
        <v>0</v>
      </c>
      <c r="AA1358" s="870">
        <v>0</v>
      </c>
      <c r="AB1358" s="870">
        <v>0</v>
      </c>
      <c r="AC1358" s="870">
        <v>0</v>
      </c>
      <c r="AD1358" s="870">
        <v>0</v>
      </c>
      <c r="AE1358" s="870">
        <v>0</v>
      </c>
    </row>
    <row r="1359" spans="1:31">
      <c r="A1359" s="870" t="s">
        <v>1852</v>
      </c>
      <c r="B1359" s="870">
        <v>16</v>
      </c>
      <c r="C1359" s="870">
        <v>1605</v>
      </c>
      <c r="D1359" s="870">
        <v>160526</v>
      </c>
      <c r="E1359" s="870">
        <v>1605267008</v>
      </c>
      <c r="F1359" s="870" t="s">
        <v>4152</v>
      </c>
      <c r="G1359" s="870">
        <v>0</v>
      </c>
      <c r="H1359" s="870">
        <v>0</v>
      </c>
      <c r="I1359" s="870">
        <v>0</v>
      </c>
      <c r="J1359" s="870">
        <v>0</v>
      </c>
      <c r="K1359" s="870">
        <v>0</v>
      </c>
      <c r="L1359" s="870">
        <v>0</v>
      </c>
      <c r="M1359" s="870">
        <v>0</v>
      </c>
      <c r="N1359" s="870">
        <v>0</v>
      </c>
      <c r="O1359" s="870">
        <v>0</v>
      </c>
      <c r="P1359" s="870">
        <v>0</v>
      </c>
      <c r="Q1359" s="870">
        <v>0</v>
      </c>
      <c r="R1359" s="870">
        <v>0</v>
      </c>
      <c r="S1359" s="870">
        <v>0</v>
      </c>
      <c r="T1359" s="870">
        <v>0</v>
      </c>
      <c r="U1359" s="870">
        <v>0</v>
      </c>
      <c r="V1359" s="870">
        <v>0</v>
      </c>
      <c r="W1359" s="870">
        <v>0</v>
      </c>
      <c r="X1359" s="870">
        <v>0</v>
      </c>
      <c r="Y1359" s="870">
        <v>0</v>
      </c>
      <c r="Z1359" s="870">
        <v>0</v>
      </c>
      <c r="AA1359" s="870">
        <v>0</v>
      </c>
      <c r="AB1359" s="870">
        <v>0</v>
      </c>
      <c r="AC1359" s="870">
        <v>0</v>
      </c>
      <c r="AD1359" s="870">
        <v>0</v>
      </c>
      <c r="AE1359" s="870">
        <v>0</v>
      </c>
    </row>
    <row r="1360" spans="1:31">
      <c r="A1360" s="870" t="s">
        <v>1852</v>
      </c>
      <c r="B1360" s="870">
        <v>16</v>
      </c>
      <c r="C1360" s="870">
        <v>1605</v>
      </c>
      <c r="D1360" s="870">
        <v>160526</v>
      </c>
      <c r="E1360" s="870">
        <v>1605267101</v>
      </c>
      <c r="F1360" s="870" t="s">
        <v>3569</v>
      </c>
      <c r="G1360" s="870">
        <v>0</v>
      </c>
      <c r="H1360" s="870">
        <v>0</v>
      </c>
      <c r="I1360" s="870">
        <v>0</v>
      </c>
      <c r="J1360" s="870">
        <v>0</v>
      </c>
      <c r="K1360" s="870">
        <v>0</v>
      </c>
      <c r="L1360" s="870">
        <v>0</v>
      </c>
      <c r="M1360" s="870">
        <v>0</v>
      </c>
      <c r="N1360" s="870">
        <v>0</v>
      </c>
      <c r="O1360" s="870">
        <v>0</v>
      </c>
      <c r="P1360" s="870">
        <v>0</v>
      </c>
      <c r="Q1360" s="870">
        <v>0</v>
      </c>
      <c r="R1360" s="870">
        <v>0</v>
      </c>
      <c r="S1360" s="870">
        <v>0</v>
      </c>
      <c r="T1360" s="870">
        <v>0</v>
      </c>
      <c r="U1360" s="870">
        <v>0</v>
      </c>
      <c r="V1360" s="870">
        <v>0</v>
      </c>
      <c r="W1360" s="870">
        <v>0</v>
      </c>
      <c r="X1360" s="870">
        <v>0</v>
      </c>
      <c r="Y1360" s="870">
        <v>0</v>
      </c>
      <c r="Z1360" s="870">
        <v>0</v>
      </c>
      <c r="AA1360" s="870">
        <v>0</v>
      </c>
      <c r="AB1360" s="870">
        <v>0</v>
      </c>
      <c r="AC1360" s="870">
        <v>0</v>
      </c>
      <c r="AD1360" s="870">
        <v>0</v>
      </c>
      <c r="AE1360" s="870">
        <v>0</v>
      </c>
    </row>
    <row r="1361" spans="1:31">
      <c r="A1361" s="870" t="s">
        <v>1852</v>
      </c>
      <c r="B1361" s="870">
        <v>16</v>
      </c>
      <c r="C1361" s="870">
        <v>1605</v>
      </c>
      <c r="D1361" s="870">
        <v>160526</v>
      </c>
      <c r="E1361" s="870">
        <v>1605267106</v>
      </c>
      <c r="F1361" s="870" t="s">
        <v>3570</v>
      </c>
      <c r="G1361" s="870">
        <v>0</v>
      </c>
      <c r="H1361" s="870">
        <v>0</v>
      </c>
      <c r="I1361" s="870">
        <v>0</v>
      </c>
      <c r="J1361" s="870">
        <v>0</v>
      </c>
      <c r="K1361" s="870">
        <v>0</v>
      </c>
      <c r="L1361" s="870">
        <v>0</v>
      </c>
      <c r="M1361" s="870">
        <v>0</v>
      </c>
      <c r="N1361" s="870">
        <v>0</v>
      </c>
      <c r="O1361" s="870">
        <v>0</v>
      </c>
      <c r="P1361" s="870">
        <v>0</v>
      </c>
      <c r="Q1361" s="870">
        <v>0</v>
      </c>
      <c r="R1361" s="870">
        <v>0</v>
      </c>
      <c r="S1361" s="870">
        <v>0</v>
      </c>
      <c r="T1361" s="870">
        <v>0</v>
      </c>
      <c r="U1361" s="870">
        <v>0</v>
      </c>
      <c r="V1361" s="870">
        <v>0</v>
      </c>
      <c r="W1361" s="870">
        <v>0</v>
      </c>
      <c r="X1361" s="870">
        <v>0</v>
      </c>
      <c r="Y1361" s="870">
        <v>0</v>
      </c>
      <c r="Z1361" s="870">
        <v>0</v>
      </c>
      <c r="AA1361" s="870">
        <v>0</v>
      </c>
      <c r="AB1361" s="870">
        <v>0</v>
      </c>
      <c r="AC1361" s="870">
        <v>0</v>
      </c>
      <c r="AD1361" s="870">
        <v>0</v>
      </c>
      <c r="AE1361" s="870">
        <v>0</v>
      </c>
    </row>
    <row r="1362" spans="1:31">
      <c r="A1362" s="870" t="s">
        <v>1852</v>
      </c>
      <c r="B1362" s="870">
        <v>16</v>
      </c>
      <c r="C1362" s="870">
        <v>1605</v>
      </c>
      <c r="D1362" s="870">
        <v>160526</v>
      </c>
      <c r="E1362" s="870">
        <v>1605267147</v>
      </c>
      <c r="F1362" s="870" t="s">
        <v>3571</v>
      </c>
      <c r="G1362" s="870">
        <v>0</v>
      </c>
      <c r="H1362" s="870">
        <v>0</v>
      </c>
      <c r="I1362" s="870">
        <v>0</v>
      </c>
      <c r="J1362" s="870">
        <v>0</v>
      </c>
      <c r="K1362" s="870">
        <v>0</v>
      </c>
      <c r="L1362" s="870">
        <v>0</v>
      </c>
      <c r="M1362" s="870">
        <v>0</v>
      </c>
      <c r="N1362" s="870">
        <v>0</v>
      </c>
      <c r="O1362" s="870">
        <v>0</v>
      </c>
      <c r="P1362" s="870">
        <v>0</v>
      </c>
      <c r="Q1362" s="870">
        <v>0</v>
      </c>
      <c r="R1362" s="870">
        <v>0</v>
      </c>
      <c r="S1362" s="870">
        <v>0</v>
      </c>
      <c r="T1362" s="870">
        <v>0</v>
      </c>
      <c r="U1362" s="870">
        <v>0</v>
      </c>
      <c r="V1362" s="870">
        <v>0</v>
      </c>
      <c r="W1362" s="870">
        <v>0</v>
      </c>
      <c r="X1362" s="870">
        <v>0</v>
      </c>
      <c r="Y1362" s="870">
        <v>0</v>
      </c>
      <c r="Z1362" s="870">
        <v>0</v>
      </c>
      <c r="AA1362" s="870">
        <v>0</v>
      </c>
      <c r="AB1362" s="870">
        <v>0</v>
      </c>
      <c r="AC1362" s="870">
        <v>0</v>
      </c>
      <c r="AD1362" s="870">
        <v>0</v>
      </c>
      <c r="AE1362" s="870">
        <v>0</v>
      </c>
    </row>
    <row r="1363" spans="1:31">
      <c r="A1363" s="870" t="s">
        <v>1852</v>
      </c>
      <c r="B1363" s="870">
        <v>16</v>
      </c>
      <c r="C1363" s="870">
        <v>1605</v>
      </c>
      <c r="D1363" s="870">
        <v>160526</v>
      </c>
      <c r="E1363" s="870">
        <v>1605269004</v>
      </c>
      <c r="F1363" s="870" t="s">
        <v>929</v>
      </c>
      <c r="G1363" s="870">
        <v>4053767052</v>
      </c>
      <c r="H1363" s="870">
        <v>0</v>
      </c>
      <c r="I1363" s="870">
        <v>4053767052.0500002</v>
      </c>
      <c r="J1363" s="870">
        <v>5.0000190734863281E-2</v>
      </c>
      <c r="K1363" s="870">
        <v>0</v>
      </c>
      <c r="L1363" s="870">
        <v>5.0000190734863281E-2</v>
      </c>
      <c r="M1363" s="870">
        <v>0</v>
      </c>
      <c r="N1363" s="870">
        <v>0</v>
      </c>
      <c r="O1363" s="870">
        <v>5.0000190734863281E-2</v>
      </c>
      <c r="P1363" s="870">
        <v>1.8500070571899414E-2</v>
      </c>
      <c r="Q1363" s="870">
        <v>0</v>
      </c>
      <c r="R1363" s="870">
        <v>0</v>
      </c>
      <c r="S1363" s="870">
        <v>0</v>
      </c>
      <c r="T1363" s="870">
        <v>0</v>
      </c>
      <c r="U1363" s="870">
        <v>0</v>
      </c>
      <c r="V1363" s="870">
        <v>0</v>
      </c>
      <c r="W1363" s="870">
        <v>0</v>
      </c>
      <c r="X1363" s="870">
        <v>1.8500070571899414E-2</v>
      </c>
      <c r="Y1363" s="870">
        <v>0.37</v>
      </c>
      <c r="Z1363" s="870">
        <v>1.8500070571899414E-2</v>
      </c>
      <c r="AA1363" s="870">
        <v>0</v>
      </c>
      <c r="AB1363" s="870">
        <v>1.8500070571899414E-2</v>
      </c>
      <c r="AC1363" s="870">
        <v>0</v>
      </c>
      <c r="AD1363" s="870">
        <v>0</v>
      </c>
      <c r="AE1363" s="870">
        <v>0</v>
      </c>
    </row>
    <row r="1364" spans="1:31">
      <c r="A1364" s="870" t="s">
        <v>1852</v>
      </c>
      <c r="B1364" s="870">
        <v>16</v>
      </c>
      <c r="C1364" s="870">
        <v>1605</v>
      </c>
      <c r="D1364" s="870">
        <v>160526</v>
      </c>
      <c r="E1364" s="870">
        <v>1605269006</v>
      </c>
      <c r="F1364" s="870" t="s">
        <v>930</v>
      </c>
      <c r="G1364" s="870">
        <v>33658729</v>
      </c>
      <c r="H1364" s="870">
        <v>0</v>
      </c>
      <c r="I1364" s="870">
        <v>33658729.32</v>
      </c>
      <c r="J1364" s="870">
        <v>0.32000000029802322</v>
      </c>
      <c r="K1364" s="870">
        <v>0</v>
      </c>
      <c r="L1364" s="870">
        <v>0.32000000029802322</v>
      </c>
      <c r="M1364" s="870">
        <v>0</v>
      </c>
      <c r="N1364" s="870">
        <v>0</v>
      </c>
      <c r="O1364" s="870">
        <v>0.32000000029802322</v>
      </c>
      <c r="P1364" s="870">
        <v>0.11840000011026859</v>
      </c>
      <c r="Q1364" s="870">
        <v>0</v>
      </c>
      <c r="R1364" s="870">
        <v>0</v>
      </c>
      <c r="S1364" s="870">
        <v>0</v>
      </c>
      <c r="T1364" s="870">
        <v>0</v>
      </c>
      <c r="U1364" s="870">
        <v>0</v>
      </c>
      <c r="V1364" s="870">
        <v>0</v>
      </c>
      <c r="W1364" s="870">
        <v>0</v>
      </c>
      <c r="X1364" s="870">
        <v>0.11840000011026859</v>
      </c>
      <c r="Y1364" s="870">
        <v>0.37</v>
      </c>
      <c r="Z1364" s="870">
        <v>0.11840000011026859</v>
      </c>
      <c r="AA1364" s="870">
        <v>0</v>
      </c>
      <c r="AB1364" s="870">
        <v>0.11840000011026859</v>
      </c>
      <c r="AC1364" s="870">
        <v>0</v>
      </c>
      <c r="AD1364" s="870">
        <v>0</v>
      </c>
      <c r="AE1364" s="870">
        <v>0</v>
      </c>
    </row>
    <row r="1365" spans="1:31">
      <c r="A1365" s="870" t="s">
        <v>1852</v>
      </c>
      <c r="B1365" s="870">
        <v>16</v>
      </c>
      <c r="C1365" s="870">
        <v>1605</v>
      </c>
      <c r="D1365" s="870">
        <v>160526</v>
      </c>
      <c r="E1365" s="870">
        <v>1605269020</v>
      </c>
      <c r="F1365" s="870" t="s">
        <v>4153</v>
      </c>
      <c r="G1365" s="870">
        <v>18267685</v>
      </c>
      <c r="H1365" s="870">
        <v>0</v>
      </c>
      <c r="I1365" s="870">
        <v>18267684.920000002</v>
      </c>
      <c r="J1365" s="870">
        <v>-7.9999998211860657E-2</v>
      </c>
      <c r="K1365" s="870">
        <v>0</v>
      </c>
      <c r="L1365" s="870">
        <v>0</v>
      </c>
      <c r="M1365" s="870">
        <v>-7.9999998211860657E-2</v>
      </c>
      <c r="N1365" s="870">
        <v>0</v>
      </c>
      <c r="O1365" s="870">
        <v>-7.9999998211860657E-2</v>
      </c>
      <c r="P1365" s="870">
        <v>-2.9599999338388444E-2</v>
      </c>
      <c r="Q1365" s="870">
        <v>0</v>
      </c>
      <c r="R1365" s="870">
        <v>0</v>
      </c>
      <c r="S1365" s="870">
        <v>0</v>
      </c>
      <c r="T1365" s="870">
        <v>0</v>
      </c>
      <c r="U1365" s="870">
        <v>0</v>
      </c>
      <c r="V1365" s="870">
        <v>0</v>
      </c>
      <c r="W1365" s="870">
        <v>0</v>
      </c>
      <c r="X1365" s="870">
        <v>-2.9599999338388444E-2</v>
      </c>
      <c r="Y1365" s="870">
        <v>0.37</v>
      </c>
      <c r="Z1365" s="870">
        <v>0</v>
      </c>
      <c r="AA1365" s="870">
        <v>-2.9599999338388444E-2</v>
      </c>
      <c r="AB1365" s="870">
        <v>0</v>
      </c>
      <c r="AC1365" s="870">
        <v>-2.9599999338388444E-2</v>
      </c>
      <c r="AD1365" s="870">
        <v>0</v>
      </c>
      <c r="AE1365" s="870">
        <v>0</v>
      </c>
    </row>
    <row r="1366" spans="1:31">
      <c r="A1366" s="870" t="s">
        <v>1852</v>
      </c>
      <c r="B1366" s="870">
        <v>16</v>
      </c>
      <c r="C1366" s="870">
        <v>1605</v>
      </c>
      <c r="D1366" s="870">
        <v>160526</v>
      </c>
      <c r="E1366" s="870">
        <v>1605269047</v>
      </c>
      <c r="F1366" s="870" t="s">
        <v>4551</v>
      </c>
      <c r="G1366" s="870">
        <v>0</v>
      </c>
      <c r="H1366" s="870">
        <v>0</v>
      </c>
      <c r="I1366" s="870">
        <v>0</v>
      </c>
      <c r="J1366" s="870">
        <v>0</v>
      </c>
      <c r="K1366" s="870">
        <v>0</v>
      </c>
      <c r="L1366" s="870">
        <v>0</v>
      </c>
      <c r="M1366" s="870">
        <v>0</v>
      </c>
      <c r="N1366" s="870">
        <v>0</v>
      </c>
      <c r="O1366" s="870">
        <v>0</v>
      </c>
      <c r="P1366" s="870">
        <v>0</v>
      </c>
      <c r="Q1366" s="870">
        <v>0</v>
      </c>
      <c r="R1366" s="870">
        <v>0</v>
      </c>
      <c r="S1366" s="870">
        <v>0</v>
      </c>
      <c r="T1366" s="870">
        <v>0</v>
      </c>
      <c r="U1366" s="870">
        <v>0</v>
      </c>
      <c r="V1366" s="870">
        <v>0</v>
      </c>
      <c r="W1366" s="870">
        <v>0</v>
      </c>
      <c r="X1366" s="870">
        <v>0</v>
      </c>
      <c r="Y1366" s="870">
        <v>0</v>
      </c>
      <c r="Z1366" s="870">
        <v>0</v>
      </c>
      <c r="AA1366" s="870">
        <v>0</v>
      </c>
      <c r="AB1366" s="870">
        <v>0</v>
      </c>
      <c r="AC1366" s="870">
        <v>0</v>
      </c>
      <c r="AD1366" s="870">
        <v>0</v>
      </c>
      <c r="AE1366" s="870">
        <v>0</v>
      </c>
    </row>
    <row r="1367" spans="1:31">
      <c r="A1367" s="870" t="s">
        <v>1852</v>
      </c>
      <c r="B1367" s="870">
        <v>16</v>
      </c>
      <c r="C1367" s="870">
        <v>1605</v>
      </c>
      <c r="D1367" s="870">
        <v>160526</v>
      </c>
      <c r="E1367" s="870">
        <v>1605269052</v>
      </c>
      <c r="F1367" s="870" t="s">
        <v>931</v>
      </c>
      <c r="G1367" s="870">
        <v>623891</v>
      </c>
      <c r="H1367" s="870">
        <v>0</v>
      </c>
      <c r="I1367" s="870">
        <v>623891</v>
      </c>
      <c r="J1367" s="870">
        <v>0</v>
      </c>
      <c r="K1367" s="870">
        <v>0</v>
      </c>
      <c r="L1367" s="870">
        <v>0</v>
      </c>
      <c r="M1367" s="870">
        <v>0</v>
      </c>
      <c r="N1367" s="870">
        <v>0</v>
      </c>
      <c r="O1367" s="870">
        <v>0</v>
      </c>
      <c r="P1367" s="870">
        <v>0</v>
      </c>
      <c r="Q1367" s="870">
        <v>0</v>
      </c>
      <c r="R1367" s="870">
        <v>0</v>
      </c>
      <c r="S1367" s="870">
        <v>0</v>
      </c>
      <c r="T1367" s="870">
        <v>0</v>
      </c>
      <c r="U1367" s="870">
        <v>0</v>
      </c>
      <c r="V1367" s="870">
        <v>0</v>
      </c>
      <c r="W1367" s="870">
        <v>0</v>
      </c>
      <c r="X1367" s="870">
        <v>0</v>
      </c>
      <c r="Y1367" s="870">
        <v>0</v>
      </c>
      <c r="Z1367" s="870">
        <v>0</v>
      </c>
      <c r="AA1367" s="870">
        <v>0</v>
      </c>
      <c r="AB1367" s="870">
        <v>0</v>
      </c>
      <c r="AC1367" s="870">
        <v>0</v>
      </c>
      <c r="AD1367" s="870">
        <v>0</v>
      </c>
      <c r="AE1367" s="870">
        <v>0</v>
      </c>
    </row>
    <row r="1368" spans="1:31">
      <c r="A1368" s="870" t="s">
        <v>1852</v>
      </c>
      <c r="B1368" s="870">
        <v>16</v>
      </c>
      <c r="C1368" s="870">
        <v>1605</v>
      </c>
      <c r="D1368" s="870">
        <v>160526</v>
      </c>
      <c r="E1368" s="870">
        <v>1605269208</v>
      </c>
      <c r="F1368" s="870" t="s">
        <v>3197</v>
      </c>
      <c r="G1368" s="870">
        <v>-164020</v>
      </c>
      <c r="H1368" s="870">
        <v>0</v>
      </c>
      <c r="I1368" s="870">
        <v>-164020</v>
      </c>
      <c r="J1368" s="870">
        <v>0</v>
      </c>
      <c r="K1368" s="870">
        <v>0</v>
      </c>
      <c r="L1368" s="870">
        <v>0</v>
      </c>
      <c r="M1368" s="870">
        <v>0</v>
      </c>
      <c r="N1368" s="870">
        <v>0</v>
      </c>
      <c r="O1368" s="870">
        <v>0</v>
      </c>
      <c r="P1368" s="870">
        <v>0</v>
      </c>
      <c r="Q1368" s="870">
        <v>0</v>
      </c>
      <c r="R1368" s="870">
        <v>0</v>
      </c>
      <c r="S1368" s="870">
        <v>0</v>
      </c>
      <c r="T1368" s="870">
        <v>0</v>
      </c>
      <c r="U1368" s="870">
        <v>0</v>
      </c>
      <c r="V1368" s="870">
        <v>0</v>
      </c>
      <c r="W1368" s="870">
        <v>0</v>
      </c>
      <c r="X1368" s="870">
        <v>0</v>
      </c>
      <c r="Y1368" s="870">
        <v>0</v>
      </c>
      <c r="Z1368" s="870">
        <v>0</v>
      </c>
      <c r="AA1368" s="870">
        <v>0</v>
      </c>
      <c r="AB1368" s="870">
        <v>0</v>
      </c>
      <c r="AC1368" s="870">
        <v>0</v>
      </c>
      <c r="AD1368" s="870">
        <v>0</v>
      </c>
      <c r="AE1368" s="870">
        <v>0</v>
      </c>
    </row>
    <row r="1369" spans="1:31">
      <c r="A1369" s="870" t="s">
        <v>1852</v>
      </c>
      <c r="B1369" s="870">
        <v>16</v>
      </c>
      <c r="C1369" s="870">
        <v>1605</v>
      </c>
      <c r="D1369" s="870">
        <v>160526</v>
      </c>
      <c r="E1369" s="870">
        <v>1605269557</v>
      </c>
      <c r="F1369" s="870" t="s">
        <v>4154</v>
      </c>
      <c r="G1369" s="870">
        <v>0</v>
      </c>
      <c r="H1369" s="870">
        <v>0</v>
      </c>
      <c r="I1369" s="870">
        <v>0</v>
      </c>
      <c r="J1369" s="870">
        <v>0</v>
      </c>
      <c r="K1369" s="870">
        <v>0</v>
      </c>
      <c r="L1369" s="870">
        <v>0</v>
      </c>
      <c r="M1369" s="870">
        <v>0</v>
      </c>
      <c r="N1369" s="870">
        <v>0</v>
      </c>
      <c r="O1369" s="870">
        <v>0</v>
      </c>
      <c r="P1369" s="870">
        <v>0</v>
      </c>
      <c r="Q1369" s="870">
        <v>0</v>
      </c>
      <c r="R1369" s="870">
        <v>0</v>
      </c>
      <c r="S1369" s="870">
        <v>0</v>
      </c>
      <c r="T1369" s="870">
        <v>0</v>
      </c>
      <c r="U1369" s="870">
        <v>0</v>
      </c>
      <c r="V1369" s="870">
        <v>0</v>
      </c>
      <c r="W1369" s="870">
        <v>0</v>
      </c>
      <c r="X1369" s="870">
        <v>0</v>
      </c>
      <c r="Y1369" s="870">
        <v>0</v>
      </c>
      <c r="Z1369" s="870">
        <v>0</v>
      </c>
      <c r="AA1369" s="870">
        <v>0</v>
      </c>
      <c r="AB1369" s="870">
        <v>0</v>
      </c>
      <c r="AC1369" s="870">
        <v>0</v>
      </c>
      <c r="AD1369" s="870">
        <v>0</v>
      </c>
      <c r="AE1369" s="870">
        <v>0</v>
      </c>
    </row>
    <row r="1370" spans="1:31">
      <c r="A1370" s="870" t="s">
        <v>1852</v>
      </c>
      <c r="B1370" s="870">
        <v>16</v>
      </c>
      <c r="C1370" s="870">
        <v>1605</v>
      </c>
      <c r="D1370" s="870">
        <v>160526</v>
      </c>
      <c r="E1370" s="870">
        <v>1605269558</v>
      </c>
      <c r="F1370" s="870" t="s">
        <v>3254</v>
      </c>
      <c r="G1370" s="870">
        <v>0</v>
      </c>
      <c r="H1370" s="870">
        <v>0</v>
      </c>
      <c r="I1370" s="870">
        <v>0</v>
      </c>
      <c r="J1370" s="870">
        <v>0</v>
      </c>
      <c r="K1370" s="870">
        <v>0</v>
      </c>
      <c r="L1370" s="870">
        <v>0</v>
      </c>
      <c r="M1370" s="870">
        <v>0</v>
      </c>
      <c r="N1370" s="870">
        <v>0</v>
      </c>
      <c r="O1370" s="870">
        <v>0</v>
      </c>
      <c r="P1370" s="870">
        <v>0</v>
      </c>
      <c r="Q1370" s="870">
        <v>0</v>
      </c>
      <c r="R1370" s="870">
        <v>0</v>
      </c>
      <c r="S1370" s="870">
        <v>0</v>
      </c>
      <c r="T1370" s="870">
        <v>0</v>
      </c>
      <c r="U1370" s="870">
        <v>0</v>
      </c>
      <c r="V1370" s="870">
        <v>0</v>
      </c>
      <c r="W1370" s="870">
        <v>0</v>
      </c>
      <c r="X1370" s="870">
        <v>0</v>
      </c>
      <c r="Y1370" s="870">
        <v>0</v>
      </c>
      <c r="Z1370" s="870">
        <v>0</v>
      </c>
      <c r="AA1370" s="870">
        <v>0</v>
      </c>
      <c r="AB1370" s="870">
        <v>0</v>
      </c>
      <c r="AC1370" s="870">
        <v>0</v>
      </c>
      <c r="AD1370" s="870">
        <v>0</v>
      </c>
      <c r="AE1370" s="870">
        <v>0</v>
      </c>
    </row>
    <row r="1371" spans="1:31">
      <c r="A1371" s="870" t="s">
        <v>1852</v>
      </c>
      <c r="B1371" s="870">
        <v>16</v>
      </c>
      <c r="C1371" s="870">
        <v>1605</v>
      </c>
      <c r="D1371" s="870">
        <v>160526</v>
      </c>
      <c r="E1371" s="870">
        <v>1605269601</v>
      </c>
      <c r="F1371" s="870" t="s">
        <v>929</v>
      </c>
      <c r="G1371" s="870">
        <v>1518260199</v>
      </c>
      <c r="H1371" s="870">
        <v>0</v>
      </c>
      <c r="I1371" s="870">
        <v>1518260198.8499999</v>
      </c>
      <c r="J1371" s="870">
        <v>-0.15000009536743164</v>
      </c>
      <c r="K1371" s="870">
        <v>0</v>
      </c>
      <c r="L1371" s="870">
        <v>0</v>
      </c>
      <c r="M1371" s="870">
        <v>-0.15000009536743164</v>
      </c>
      <c r="N1371" s="870">
        <v>0</v>
      </c>
      <c r="O1371" s="870">
        <v>-0.15000009536743164</v>
      </c>
      <c r="P1371" s="870">
        <v>-5.5500035285949705E-2</v>
      </c>
      <c r="Q1371" s="870">
        <v>0</v>
      </c>
      <c r="R1371" s="870">
        <v>0</v>
      </c>
      <c r="S1371" s="870">
        <v>0</v>
      </c>
      <c r="T1371" s="870">
        <v>0</v>
      </c>
      <c r="U1371" s="870">
        <v>0</v>
      </c>
      <c r="V1371" s="870">
        <v>0</v>
      </c>
      <c r="W1371" s="870">
        <v>0</v>
      </c>
      <c r="X1371" s="870">
        <v>-5.5500035285949705E-2</v>
      </c>
      <c r="Y1371" s="870">
        <v>0.37</v>
      </c>
      <c r="Z1371" s="870">
        <v>0</v>
      </c>
      <c r="AA1371" s="870">
        <v>-5.5500035285949705E-2</v>
      </c>
      <c r="AB1371" s="870">
        <v>0</v>
      </c>
      <c r="AC1371" s="870">
        <v>-5.5500035285949705E-2</v>
      </c>
      <c r="AD1371" s="870">
        <v>0</v>
      </c>
      <c r="AE1371" s="870">
        <v>0</v>
      </c>
    </row>
    <row r="1372" spans="1:31">
      <c r="A1372" s="870" t="s">
        <v>1852</v>
      </c>
      <c r="B1372" s="870">
        <v>16</v>
      </c>
      <c r="C1372" s="870">
        <v>1605</v>
      </c>
      <c r="D1372" s="870">
        <v>160526</v>
      </c>
      <c r="E1372" s="870">
        <v>1605269603</v>
      </c>
      <c r="F1372" s="870" t="s">
        <v>929</v>
      </c>
      <c r="G1372" s="870">
        <v>95239502</v>
      </c>
      <c r="H1372" s="870">
        <v>0</v>
      </c>
      <c r="I1372" s="870">
        <v>95239502.120000005</v>
      </c>
      <c r="J1372" s="870">
        <v>0.12000000476837158</v>
      </c>
      <c r="K1372" s="870">
        <v>0</v>
      </c>
      <c r="L1372" s="870">
        <v>0.12000000476837158</v>
      </c>
      <c r="M1372" s="870">
        <v>0</v>
      </c>
      <c r="N1372" s="870">
        <v>0</v>
      </c>
      <c r="O1372" s="870">
        <v>0.12000000476837158</v>
      </c>
      <c r="P1372" s="870">
        <v>4.4400001764297488E-2</v>
      </c>
      <c r="Q1372" s="870">
        <v>0</v>
      </c>
      <c r="R1372" s="870">
        <v>0</v>
      </c>
      <c r="S1372" s="870">
        <v>0</v>
      </c>
      <c r="T1372" s="870">
        <v>0</v>
      </c>
      <c r="U1372" s="870">
        <v>0</v>
      </c>
      <c r="V1372" s="870">
        <v>0</v>
      </c>
      <c r="W1372" s="870">
        <v>0</v>
      </c>
      <c r="X1372" s="870">
        <v>4.4400001764297488E-2</v>
      </c>
      <c r="Y1372" s="870">
        <v>0.37</v>
      </c>
      <c r="Z1372" s="870">
        <v>4.4400001764297488E-2</v>
      </c>
      <c r="AA1372" s="870">
        <v>0</v>
      </c>
      <c r="AB1372" s="870">
        <v>4.4400001764297488E-2</v>
      </c>
      <c r="AC1372" s="870">
        <v>0</v>
      </c>
      <c r="AD1372" s="870">
        <v>0</v>
      </c>
      <c r="AE1372" s="870">
        <v>0</v>
      </c>
    </row>
    <row r="1373" spans="1:31">
      <c r="A1373" s="870" t="s">
        <v>1852</v>
      </c>
      <c r="B1373" s="870">
        <v>16</v>
      </c>
      <c r="C1373" s="870">
        <v>1605</v>
      </c>
      <c r="D1373" s="870">
        <v>160526</v>
      </c>
      <c r="E1373" s="870">
        <v>1605269800</v>
      </c>
      <c r="F1373" s="870" t="s">
        <v>4155</v>
      </c>
      <c r="G1373" s="870">
        <v>9121150247</v>
      </c>
      <c r="H1373" s="870">
        <v>0</v>
      </c>
      <c r="I1373" s="870">
        <v>9121150247.2800007</v>
      </c>
      <c r="J1373" s="870">
        <v>0.28000068664550781</v>
      </c>
      <c r="K1373" s="870">
        <v>0</v>
      </c>
      <c r="L1373" s="870">
        <v>0.28000068664550781</v>
      </c>
      <c r="M1373" s="870">
        <v>0</v>
      </c>
      <c r="N1373" s="870">
        <v>0</v>
      </c>
      <c r="O1373" s="870">
        <v>0.28000068664550781</v>
      </c>
      <c r="P1373" s="870">
        <v>0.1036002540588379</v>
      </c>
      <c r="Q1373" s="870">
        <v>0</v>
      </c>
      <c r="R1373" s="870">
        <v>0</v>
      </c>
      <c r="S1373" s="870">
        <v>0</v>
      </c>
      <c r="T1373" s="870">
        <v>0</v>
      </c>
      <c r="U1373" s="870">
        <v>0</v>
      </c>
      <c r="V1373" s="870">
        <v>0</v>
      </c>
      <c r="W1373" s="870">
        <v>0</v>
      </c>
      <c r="X1373" s="870">
        <v>0.1036002540588379</v>
      </c>
      <c r="Y1373" s="870">
        <v>0.37</v>
      </c>
      <c r="Z1373" s="870">
        <v>0.1036002540588379</v>
      </c>
      <c r="AA1373" s="870">
        <v>0</v>
      </c>
      <c r="AB1373" s="870">
        <v>0.1036002540588379</v>
      </c>
      <c r="AC1373" s="870">
        <v>0</v>
      </c>
      <c r="AD1373" s="870">
        <v>0</v>
      </c>
      <c r="AE1373" s="870">
        <v>0</v>
      </c>
    </row>
    <row r="1374" spans="1:31">
      <c r="A1374" s="870" t="s">
        <v>1852</v>
      </c>
      <c r="B1374" s="870">
        <v>16</v>
      </c>
      <c r="C1374" s="870">
        <v>1605</v>
      </c>
      <c r="D1374" s="870">
        <v>160526</v>
      </c>
      <c r="E1374" s="870">
        <v>1605269900</v>
      </c>
      <c r="F1374" s="870" t="s">
        <v>4155</v>
      </c>
      <c r="G1374" s="870">
        <v>168218371</v>
      </c>
      <c r="H1374" s="870">
        <v>0</v>
      </c>
      <c r="I1374" s="870">
        <v>168218370.88</v>
      </c>
      <c r="J1374" s="870">
        <v>-0.12000000476837158</v>
      </c>
      <c r="K1374" s="870">
        <v>0</v>
      </c>
      <c r="L1374" s="870">
        <v>0</v>
      </c>
      <c r="M1374" s="870">
        <v>-0.12000000476837158</v>
      </c>
      <c r="N1374" s="870">
        <v>0</v>
      </c>
      <c r="O1374" s="870">
        <v>-0.12000000476837158</v>
      </c>
      <c r="P1374" s="870">
        <v>-4.4400001764297488E-2</v>
      </c>
      <c r="Q1374" s="870">
        <v>0</v>
      </c>
      <c r="R1374" s="870">
        <v>0</v>
      </c>
      <c r="S1374" s="870">
        <v>0</v>
      </c>
      <c r="T1374" s="870">
        <v>0</v>
      </c>
      <c r="U1374" s="870">
        <v>0</v>
      </c>
      <c r="V1374" s="870">
        <v>0</v>
      </c>
      <c r="W1374" s="870">
        <v>0</v>
      </c>
      <c r="X1374" s="870">
        <v>-4.4400001764297488E-2</v>
      </c>
      <c r="Y1374" s="870">
        <v>0.37</v>
      </c>
      <c r="Z1374" s="870">
        <v>0</v>
      </c>
      <c r="AA1374" s="870">
        <v>-4.4400001764297488E-2</v>
      </c>
      <c r="AB1374" s="870">
        <v>0</v>
      </c>
      <c r="AC1374" s="870">
        <v>-4.4400001764297488E-2</v>
      </c>
      <c r="AD1374" s="870">
        <v>0</v>
      </c>
      <c r="AE1374" s="870">
        <v>0</v>
      </c>
    </row>
    <row r="1375" spans="1:31">
      <c r="A1375" s="870" t="s">
        <v>1852</v>
      </c>
      <c r="B1375" s="870">
        <v>16</v>
      </c>
      <c r="C1375" s="870">
        <v>1605</v>
      </c>
      <c r="D1375" s="870">
        <v>160528</v>
      </c>
      <c r="E1375" s="870">
        <v>1605287004</v>
      </c>
      <c r="F1375" s="870" t="s">
        <v>4156</v>
      </c>
      <c r="G1375" s="870">
        <v>0</v>
      </c>
      <c r="H1375" s="870">
        <v>0</v>
      </c>
      <c r="I1375" s="870">
        <v>0</v>
      </c>
      <c r="J1375" s="870">
        <v>0</v>
      </c>
      <c r="K1375" s="870">
        <v>0</v>
      </c>
      <c r="L1375" s="870">
        <v>0</v>
      </c>
      <c r="M1375" s="870">
        <v>0</v>
      </c>
      <c r="N1375" s="870">
        <v>0</v>
      </c>
      <c r="O1375" s="870">
        <v>0</v>
      </c>
      <c r="P1375" s="870">
        <v>0</v>
      </c>
      <c r="Q1375" s="870">
        <v>0</v>
      </c>
      <c r="R1375" s="870">
        <v>0</v>
      </c>
      <c r="S1375" s="870">
        <v>0</v>
      </c>
      <c r="T1375" s="870">
        <v>0</v>
      </c>
      <c r="U1375" s="870">
        <v>0</v>
      </c>
      <c r="V1375" s="870">
        <v>0</v>
      </c>
      <c r="W1375" s="870">
        <v>0</v>
      </c>
      <c r="X1375" s="870">
        <v>0</v>
      </c>
      <c r="Y1375" s="870">
        <v>0</v>
      </c>
      <c r="Z1375" s="870">
        <v>0</v>
      </c>
      <c r="AA1375" s="870">
        <v>0</v>
      </c>
      <c r="AB1375" s="870">
        <v>0</v>
      </c>
      <c r="AC1375" s="870">
        <v>0</v>
      </c>
      <c r="AD1375" s="870">
        <v>0</v>
      </c>
      <c r="AE1375" s="870">
        <v>0</v>
      </c>
    </row>
    <row r="1376" spans="1:31">
      <c r="A1376" s="870" t="s">
        <v>1852</v>
      </c>
      <c r="B1376" s="870">
        <v>16</v>
      </c>
      <c r="C1376" s="870">
        <v>1605</v>
      </c>
      <c r="D1376" s="870">
        <v>160528</v>
      </c>
      <c r="E1376" s="870">
        <v>1605287006</v>
      </c>
      <c r="F1376" s="870" t="s">
        <v>4157</v>
      </c>
      <c r="G1376" s="870">
        <v>0</v>
      </c>
      <c r="H1376" s="870">
        <v>0</v>
      </c>
      <c r="I1376" s="870">
        <v>0</v>
      </c>
      <c r="J1376" s="870">
        <v>0</v>
      </c>
      <c r="K1376" s="870">
        <v>0</v>
      </c>
      <c r="L1376" s="870">
        <v>0</v>
      </c>
      <c r="M1376" s="870">
        <v>0</v>
      </c>
      <c r="N1376" s="870">
        <v>0</v>
      </c>
      <c r="O1376" s="870">
        <v>0</v>
      </c>
      <c r="P1376" s="870">
        <v>0</v>
      </c>
      <c r="Q1376" s="870">
        <v>0</v>
      </c>
      <c r="R1376" s="870">
        <v>0</v>
      </c>
      <c r="S1376" s="870">
        <v>0</v>
      </c>
      <c r="T1376" s="870">
        <v>0</v>
      </c>
      <c r="U1376" s="870">
        <v>0</v>
      </c>
      <c r="V1376" s="870">
        <v>0</v>
      </c>
      <c r="W1376" s="870">
        <v>0</v>
      </c>
      <c r="X1376" s="870">
        <v>0</v>
      </c>
      <c r="Y1376" s="870">
        <v>0</v>
      </c>
      <c r="Z1376" s="870">
        <v>0</v>
      </c>
      <c r="AA1376" s="870">
        <v>0</v>
      </c>
      <c r="AB1376" s="870">
        <v>0</v>
      </c>
      <c r="AC1376" s="870">
        <v>0</v>
      </c>
      <c r="AD1376" s="870">
        <v>0</v>
      </c>
      <c r="AE1376" s="870">
        <v>0</v>
      </c>
    </row>
    <row r="1377" spans="1:31">
      <c r="A1377" s="870" t="s">
        <v>1852</v>
      </c>
      <c r="B1377" s="870">
        <v>16</v>
      </c>
      <c r="C1377" s="870">
        <v>1605</v>
      </c>
      <c r="D1377" s="870">
        <v>160528</v>
      </c>
      <c r="E1377" s="870">
        <v>1605287007</v>
      </c>
      <c r="F1377" s="870" t="s">
        <v>4158</v>
      </c>
      <c r="G1377" s="870">
        <v>0</v>
      </c>
      <c r="H1377" s="870">
        <v>0</v>
      </c>
      <c r="I1377" s="870">
        <v>0</v>
      </c>
      <c r="J1377" s="870">
        <v>0</v>
      </c>
      <c r="K1377" s="870">
        <v>0</v>
      </c>
      <c r="L1377" s="870">
        <v>0</v>
      </c>
      <c r="M1377" s="870">
        <v>0</v>
      </c>
      <c r="N1377" s="870">
        <v>0</v>
      </c>
      <c r="O1377" s="870">
        <v>0</v>
      </c>
      <c r="P1377" s="870">
        <v>0</v>
      </c>
      <c r="Q1377" s="870">
        <v>0</v>
      </c>
      <c r="R1377" s="870">
        <v>0</v>
      </c>
      <c r="S1377" s="870">
        <v>0</v>
      </c>
      <c r="T1377" s="870">
        <v>0</v>
      </c>
      <c r="U1377" s="870">
        <v>0</v>
      </c>
      <c r="V1377" s="870">
        <v>0</v>
      </c>
      <c r="W1377" s="870">
        <v>0</v>
      </c>
      <c r="X1377" s="870">
        <v>0</v>
      </c>
      <c r="Y1377" s="870">
        <v>0</v>
      </c>
      <c r="Z1377" s="870">
        <v>0</v>
      </c>
      <c r="AA1377" s="870">
        <v>0</v>
      </c>
      <c r="AB1377" s="870">
        <v>0</v>
      </c>
      <c r="AC1377" s="870">
        <v>0</v>
      </c>
      <c r="AD1377" s="870">
        <v>0</v>
      </c>
      <c r="AE1377" s="870">
        <v>0</v>
      </c>
    </row>
    <row r="1378" spans="1:31">
      <c r="A1378" s="870" t="s">
        <v>1852</v>
      </c>
      <c r="B1378" s="870">
        <v>16</v>
      </c>
      <c r="C1378" s="870">
        <v>1605</v>
      </c>
      <c r="D1378" s="870">
        <v>160528</v>
      </c>
      <c r="E1378" s="870">
        <v>1605287008</v>
      </c>
      <c r="F1378" s="870" t="s">
        <v>4159</v>
      </c>
      <c r="G1378" s="870">
        <v>0</v>
      </c>
      <c r="H1378" s="870">
        <v>0</v>
      </c>
      <c r="I1378" s="870">
        <v>0</v>
      </c>
      <c r="J1378" s="870">
        <v>0</v>
      </c>
      <c r="K1378" s="870">
        <v>0</v>
      </c>
      <c r="L1378" s="870">
        <v>0</v>
      </c>
      <c r="M1378" s="870">
        <v>0</v>
      </c>
      <c r="N1378" s="870">
        <v>0</v>
      </c>
      <c r="O1378" s="870">
        <v>0</v>
      </c>
      <c r="P1378" s="870">
        <v>0</v>
      </c>
      <c r="Q1378" s="870">
        <v>0</v>
      </c>
      <c r="R1378" s="870">
        <v>0</v>
      </c>
      <c r="S1378" s="870">
        <v>0</v>
      </c>
      <c r="T1378" s="870">
        <v>0</v>
      </c>
      <c r="U1378" s="870">
        <v>0</v>
      </c>
      <c r="V1378" s="870">
        <v>0</v>
      </c>
      <c r="W1378" s="870">
        <v>0</v>
      </c>
      <c r="X1378" s="870">
        <v>0</v>
      </c>
      <c r="Y1378" s="870">
        <v>0</v>
      </c>
      <c r="Z1378" s="870">
        <v>0</v>
      </c>
      <c r="AA1378" s="870">
        <v>0</v>
      </c>
      <c r="AB1378" s="870">
        <v>0</v>
      </c>
      <c r="AC1378" s="870">
        <v>0</v>
      </c>
      <c r="AD1378" s="870">
        <v>0</v>
      </c>
      <c r="AE1378" s="870">
        <v>0</v>
      </c>
    </row>
    <row r="1379" spans="1:31">
      <c r="A1379" s="870" t="s">
        <v>1852</v>
      </c>
      <c r="B1379" s="870">
        <v>16</v>
      </c>
      <c r="C1379" s="870">
        <v>1605</v>
      </c>
      <c r="D1379" s="870">
        <v>160528</v>
      </c>
      <c r="E1379" s="870">
        <v>1605287101</v>
      </c>
      <c r="F1379" s="870" t="s">
        <v>3572</v>
      </c>
      <c r="G1379" s="870">
        <v>0</v>
      </c>
      <c r="H1379" s="870">
        <v>0</v>
      </c>
      <c r="I1379" s="870">
        <v>0</v>
      </c>
      <c r="J1379" s="870">
        <v>0</v>
      </c>
      <c r="K1379" s="870">
        <v>0</v>
      </c>
      <c r="L1379" s="870">
        <v>0</v>
      </c>
      <c r="M1379" s="870">
        <v>0</v>
      </c>
      <c r="N1379" s="870">
        <v>0</v>
      </c>
      <c r="O1379" s="870">
        <v>0</v>
      </c>
      <c r="P1379" s="870">
        <v>0</v>
      </c>
      <c r="Q1379" s="870">
        <v>0</v>
      </c>
      <c r="R1379" s="870">
        <v>0</v>
      </c>
      <c r="S1379" s="870">
        <v>0</v>
      </c>
      <c r="T1379" s="870">
        <v>0</v>
      </c>
      <c r="U1379" s="870">
        <v>0</v>
      </c>
      <c r="V1379" s="870">
        <v>0</v>
      </c>
      <c r="W1379" s="870">
        <v>0</v>
      </c>
      <c r="X1379" s="870">
        <v>0</v>
      </c>
      <c r="Y1379" s="870">
        <v>0</v>
      </c>
      <c r="Z1379" s="870">
        <v>0</v>
      </c>
      <c r="AA1379" s="870">
        <v>0</v>
      </c>
      <c r="AB1379" s="870">
        <v>0</v>
      </c>
      <c r="AC1379" s="870">
        <v>0</v>
      </c>
      <c r="AD1379" s="870">
        <v>0</v>
      </c>
      <c r="AE1379" s="870">
        <v>0</v>
      </c>
    </row>
    <row r="1380" spans="1:31">
      <c r="A1380" s="870" t="s">
        <v>1852</v>
      </c>
      <c r="B1380" s="870">
        <v>16</v>
      </c>
      <c r="C1380" s="870">
        <v>1605</v>
      </c>
      <c r="D1380" s="870">
        <v>160528</v>
      </c>
      <c r="E1380" s="870">
        <v>1605287106</v>
      </c>
      <c r="F1380" s="870" t="s">
        <v>3573</v>
      </c>
      <c r="G1380" s="870">
        <v>0</v>
      </c>
      <c r="H1380" s="870">
        <v>0</v>
      </c>
      <c r="I1380" s="870">
        <v>0</v>
      </c>
      <c r="J1380" s="870">
        <v>0</v>
      </c>
      <c r="K1380" s="870">
        <v>0</v>
      </c>
      <c r="L1380" s="870">
        <v>0</v>
      </c>
      <c r="M1380" s="870">
        <v>0</v>
      </c>
      <c r="N1380" s="870">
        <v>0</v>
      </c>
      <c r="O1380" s="870">
        <v>0</v>
      </c>
      <c r="P1380" s="870">
        <v>0</v>
      </c>
      <c r="Q1380" s="870">
        <v>0</v>
      </c>
      <c r="R1380" s="870">
        <v>0</v>
      </c>
      <c r="S1380" s="870">
        <v>0</v>
      </c>
      <c r="T1380" s="870">
        <v>0</v>
      </c>
      <c r="U1380" s="870">
        <v>0</v>
      </c>
      <c r="V1380" s="870">
        <v>0</v>
      </c>
      <c r="W1380" s="870">
        <v>0</v>
      </c>
      <c r="X1380" s="870">
        <v>0</v>
      </c>
      <c r="Y1380" s="870">
        <v>0</v>
      </c>
      <c r="Z1380" s="870">
        <v>0</v>
      </c>
      <c r="AA1380" s="870">
        <v>0</v>
      </c>
      <c r="AB1380" s="870">
        <v>0</v>
      </c>
      <c r="AC1380" s="870">
        <v>0</v>
      </c>
      <c r="AD1380" s="870">
        <v>0</v>
      </c>
      <c r="AE1380" s="870">
        <v>0</v>
      </c>
    </row>
    <row r="1381" spans="1:31">
      <c r="A1381" s="870" t="s">
        <v>1852</v>
      </c>
      <c r="B1381" s="870">
        <v>16</v>
      </c>
      <c r="C1381" s="870">
        <v>1605</v>
      </c>
      <c r="D1381" s="870">
        <v>160528</v>
      </c>
      <c r="E1381" s="870">
        <v>1605287148</v>
      </c>
      <c r="F1381" s="870" t="s">
        <v>3574</v>
      </c>
      <c r="G1381" s="870">
        <v>0</v>
      </c>
      <c r="H1381" s="870">
        <v>0</v>
      </c>
      <c r="I1381" s="870">
        <v>0</v>
      </c>
      <c r="J1381" s="870">
        <v>0</v>
      </c>
      <c r="K1381" s="870">
        <v>0</v>
      </c>
      <c r="L1381" s="870">
        <v>0</v>
      </c>
      <c r="M1381" s="870">
        <v>0</v>
      </c>
      <c r="N1381" s="870">
        <v>0</v>
      </c>
      <c r="O1381" s="870">
        <v>0</v>
      </c>
      <c r="P1381" s="870">
        <v>0</v>
      </c>
      <c r="Q1381" s="870">
        <v>0</v>
      </c>
      <c r="R1381" s="870">
        <v>0</v>
      </c>
      <c r="S1381" s="870">
        <v>0</v>
      </c>
      <c r="T1381" s="870">
        <v>0</v>
      </c>
      <c r="U1381" s="870">
        <v>0</v>
      </c>
      <c r="V1381" s="870">
        <v>0</v>
      </c>
      <c r="W1381" s="870">
        <v>0</v>
      </c>
      <c r="X1381" s="870">
        <v>0</v>
      </c>
      <c r="Y1381" s="870">
        <v>0</v>
      </c>
      <c r="Z1381" s="870">
        <v>0</v>
      </c>
      <c r="AA1381" s="870">
        <v>0</v>
      </c>
      <c r="AB1381" s="870">
        <v>0</v>
      </c>
      <c r="AC1381" s="870">
        <v>0</v>
      </c>
      <c r="AD1381" s="870">
        <v>0</v>
      </c>
      <c r="AE1381" s="870">
        <v>0</v>
      </c>
    </row>
    <row r="1382" spans="1:31">
      <c r="A1382" s="870" t="s">
        <v>1852</v>
      </c>
      <c r="B1382" s="870">
        <v>16</v>
      </c>
      <c r="C1382" s="870">
        <v>1605</v>
      </c>
      <c r="D1382" s="870">
        <v>160528</v>
      </c>
      <c r="E1382" s="870">
        <v>1605289004</v>
      </c>
      <c r="F1382" s="870" t="s">
        <v>932</v>
      </c>
      <c r="G1382" s="870">
        <v>2583600229</v>
      </c>
      <c r="H1382" s="870">
        <v>0</v>
      </c>
      <c r="I1382" s="870">
        <v>2583600229.4899998</v>
      </c>
      <c r="J1382" s="870">
        <v>0.48999977111816406</v>
      </c>
      <c r="K1382" s="870">
        <v>0</v>
      </c>
      <c r="L1382" s="870">
        <v>0.48999977111816406</v>
      </c>
      <c r="M1382" s="870">
        <v>0</v>
      </c>
      <c r="N1382" s="870">
        <v>0</v>
      </c>
      <c r="O1382" s="870">
        <v>0.48999977111816406</v>
      </c>
      <c r="P1382" s="870">
        <v>0.18129991531372069</v>
      </c>
      <c r="Q1382" s="870">
        <v>0</v>
      </c>
      <c r="R1382" s="870">
        <v>0</v>
      </c>
      <c r="S1382" s="870">
        <v>0</v>
      </c>
      <c r="T1382" s="870">
        <v>0</v>
      </c>
      <c r="U1382" s="870">
        <v>0</v>
      </c>
      <c r="V1382" s="870">
        <v>0</v>
      </c>
      <c r="W1382" s="870">
        <v>0</v>
      </c>
      <c r="X1382" s="870">
        <v>0.18129991531372069</v>
      </c>
      <c r="Y1382" s="870">
        <v>0.37</v>
      </c>
      <c r="Z1382" s="870">
        <v>0.18129991531372069</v>
      </c>
      <c r="AA1382" s="870">
        <v>0</v>
      </c>
      <c r="AB1382" s="870">
        <v>0.18129991531372069</v>
      </c>
      <c r="AC1382" s="870">
        <v>0</v>
      </c>
      <c r="AD1382" s="870">
        <v>0</v>
      </c>
      <c r="AE1382" s="870">
        <v>0</v>
      </c>
    </row>
    <row r="1383" spans="1:31">
      <c r="A1383" s="870" t="s">
        <v>1852</v>
      </c>
      <c r="B1383" s="870">
        <v>16</v>
      </c>
      <c r="C1383" s="870">
        <v>1605</v>
      </c>
      <c r="D1383" s="870">
        <v>160528</v>
      </c>
      <c r="E1383" s="870">
        <v>1605289006</v>
      </c>
      <c r="F1383" s="870" t="s">
        <v>933</v>
      </c>
      <c r="G1383" s="870">
        <v>33260483</v>
      </c>
      <c r="H1383" s="870">
        <v>0</v>
      </c>
      <c r="I1383" s="870">
        <v>33260482.960000001</v>
      </c>
      <c r="J1383" s="870">
        <v>-3.9999999105930328E-2</v>
      </c>
      <c r="K1383" s="870">
        <v>0</v>
      </c>
      <c r="L1383" s="870">
        <v>0</v>
      </c>
      <c r="M1383" s="870">
        <v>-3.9999999105930328E-2</v>
      </c>
      <c r="N1383" s="870">
        <v>0</v>
      </c>
      <c r="O1383" s="870">
        <v>-3.9999999105930328E-2</v>
      </c>
      <c r="P1383" s="870">
        <v>-1.4799999669194222E-2</v>
      </c>
      <c r="Q1383" s="870">
        <v>0</v>
      </c>
      <c r="R1383" s="870">
        <v>0</v>
      </c>
      <c r="S1383" s="870">
        <v>0</v>
      </c>
      <c r="T1383" s="870">
        <v>0</v>
      </c>
      <c r="U1383" s="870">
        <v>0</v>
      </c>
      <c r="V1383" s="870">
        <v>0</v>
      </c>
      <c r="W1383" s="870">
        <v>0</v>
      </c>
      <c r="X1383" s="870">
        <v>-1.4799999669194222E-2</v>
      </c>
      <c r="Y1383" s="870">
        <v>0.37</v>
      </c>
      <c r="Z1383" s="870">
        <v>0</v>
      </c>
      <c r="AA1383" s="870">
        <v>-1.4799999669194222E-2</v>
      </c>
      <c r="AB1383" s="870">
        <v>0</v>
      </c>
      <c r="AC1383" s="870">
        <v>-1.4799999669194222E-2</v>
      </c>
      <c r="AD1383" s="870">
        <v>0</v>
      </c>
      <c r="AE1383" s="870">
        <v>0</v>
      </c>
    </row>
    <row r="1384" spans="1:31">
      <c r="A1384" s="870" t="s">
        <v>1852</v>
      </c>
      <c r="B1384" s="870">
        <v>16</v>
      </c>
      <c r="C1384" s="870">
        <v>1605</v>
      </c>
      <c r="D1384" s="870">
        <v>160528</v>
      </c>
      <c r="E1384" s="870">
        <v>1605289020</v>
      </c>
      <c r="F1384" s="870" t="s">
        <v>934</v>
      </c>
      <c r="G1384" s="870">
        <v>51504031</v>
      </c>
      <c r="H1384" s="870">
        <v>0</v>
      </c>
      <c r="I1384" s="870">
        <v>51504030.530000001</v>
      </c>
      <c r="J1384" s="870">
        <v>-0.4699999988079071</v>
      </c>
      <c r="K1384" s="870">
        <v>0</v>
      </c>
      <c r="L1384" s="870">
        <v>0</v>
      </c>
      <c r="M1384" s="870">
        <v>-0.4699999988079071</v>
      </c>
      <c r="N1384" s="870">
        <v>0</v>
      </c>
      <c r="O1384" s="870">
        <v>-0.4699999988079071</v>
      </c>
      <c r="P1384" s="870">
        <v>-0.17389999955892563</v>
      </c>
      <c r="Q1384" s="870">
        <v>0</v>
      </c>
      <c r="R1384" s="870">
        <v>0</v>
      </c>
      <c r="S1384" s="870">
        <v>0</v>
      </c>
      <c r="T1384" s="870">
        <v>0</v>
      </c>
      <c r="U1384" s="870">
        <v>0</v>
      </c>
      <c r="V1384" s="870">
        <v>0</v>
      </c>
      <c r="W1384" s="870">
        <v>0</v>
      </c>
      <c r="X1384" s="870">
        <v>-0.17389999955892563</v>
      </c>
      <c r="Y1384" s="870">
        <v>0.37</v>
      </c>
      <c r="Z1384" s="870">
        <v>0</v>
      </c>
      <c r="AA1384" s="870">
        <v>-0.17389999955892563</v>
      </c>
      <c r="AB1384" s="870">
        <v>0</v>
      </c>
      <c r="AC1384" s="870">
        <v>-0.17389999955892563</v>
      </c>
      <c r="AD1384" s="870">
        <v>0</v>
      </c>
      <c r="AE1384" s="870">
        <v>0</v>
      </c>
    </row>
    <row r="1385" spans="1:31">
      <c r="A1385" s="870" t="s">
        <v>1852</v>
      </c>
      <c r="B1385" s="870">
        <v>16</v>
      </c>
      <c r="C1385" s="870">
        <v>1605</v>
      </c>
      <c r="D1385" s="870">
        <v>160528</v>
      </c>
      <c r="E1385" s="870">
        <v>1605289053</v>
      </c>
      <c r="F1385" s="870" t="s">
        <v>935</v>
      </c>
      <c r="G1385" s="870">
        <v>199495</v>
      </c>
      <c r="H1385" s="870">
        <v>0</v>
      </c>
      <c r="I1385" s="870">
        <v>199495</v>
      </c>
      <c r="J1385" s="870">
        <v>0</v>
      </c>
      <c r="K1385" s="870">
        <v>0</v>
      </c>
      <c r="L1385" s="870">
        <v>0</v>
      </c>
      <c r="M1385" s="870">
        <v>0</v>
      </c>
      <c r="N1385" s="870">
        <v>0</v>
      </c>
      <c r="O1385" s="870">
        <v>0</v>
      </c>
      <c r="P1385" s="870">
        <v>0</v>
      </c>
      <c r="Q1385" s="870">
        <v>0</v>
      </c>
      <c r="R1385" s="870">
        <v>0</v>
      </c>
      <c r="S1385" s="870">
        <v>0</v>
      </c>
      <c r="T1385" s="870">
        <v>0</v>
      </c>
      <c r="U1385" s="870">
        <v>0</v>
      </c>
      <c r="V1385" s="870">
        <v>0</v>
      </c>
      <c r="W1385" s="870">
        <v>0</v>
      </c>
      <c r="X1385" s="870">
        <v>0</v>
      </c>
      <c r="Y1385" s="870">
        <v>0</v>
      </c>
      <c r="Z1385" s="870">
        <v>0</v>
      </c>
      <c r="AA1385" s="870">
        <v>0</v>
      </c>
      <c r="AB1385" s="870">
        <v>0</v>
      </c>
      <c r="AC1385" s="870">
        <v>0</v>
      </c>
      <c r="AD1385" s="870">
        <v>0</v>
      </c>
      <c r="AE1385" s="870">
        <v>0</v>
      </c>
    </row>
    <row r="1386" spans="1:31">
      <c r="A1386" s="870" t="s">
        <v>1852</v>
      </c>
      <c r="B1386" s="870">
        <v>16</v>
      </c>
      <c r="C1386" s="870">
        <v>1605</v>
      </c>
      <c r="D1386" s="870">
        <v>160528</v>
      </c>
      <c r="E1386" s="870">
        <v>1605289209</v>
      </c>
      <c r="F1386" s="870" t="s">
        <v>936</v>
      </c>
      <c r="G1386" s="870">
        <v>258472</v>
      </c>
      <c r="H1386" s="870">
        <v>0</v>
      </c>
      <c r="I1386" s="870">
        <v>258472</v>
      </c>
      <c r="J1386" s="870">
        <v>0</v>
      </c>
      <c r="K1386" s="870">
        <v>0</v>
      </c>
      <c r="L1386" s="870">
        <v>0</v>
      </c>
      <c r="M1386" s="870">
        <v>0</v>
      </c>
      <c r="N1386" s="870">
        <v>0</v>
      </c>
      <c r="O1386" s="870">
        <v>0</v>
      </c>
      <c r="P1386" s="870">
        <v>0</v>
      </c>
      <c r="Q1386" s="870">
        <v>0</v>
      </c>
      <c r="R1386" s="870">
        <v>0</v>
      </c>
      <c r="S1386" s="870">
        <v>0</v>
      </c>
      <c r="T1386" s="870">
        <v>0</v>
      </c>
      <c r="U1386" s="870">
        <v>0</v>
      </c>
      <c r="V1386" s="870">
        <v>0</v>
      </c>
      <c r="W1386" s="870">
        <v>0</v>
      </c>
      <c r="X1386" s="870">
        <v>0</v>
      </c>
      <c r="Y1386" s="870">
        <v>0</v>
      </c>
      <c r="Z1386" s="870">
        <v>0</v>
      </c>
      <c r="AA1386" s="870">
        <v>0</v>
      </c>
      <c r="AB1386" s="870">
        <v>0</v>
      </c>
      <c r="AC1386" s="870">
        <v>0</v>
      </c>
      <c r="AD1386" s="870">
        <v>0</v>
      </c>
      <c r="AE1386" s="870">
        <v>0</v>
      </c>
    </row>
    <row r="1387" spans="1:31">
      <c r="A1387" s="870" t="s">
        <v>1852</v>
      </c>
      <c r="B1387" s="870">
        <v>16</v>
      </c>
      <c r="C1387" s="870">
        <v>1605</v>
      </c>
      <c r="D1387" s="870">
        <v>160528</v>
      </c>
      <c r="E1387" s="870">
        <v>1605289558</v>
      </c>
      <c r="F1387" s="870" t="s">
        <v>933</v>
      </c>
      <c r="G1387" s="870">
        <v>0</v>
      </c>
      <c r="H1387" s="870">
        <v>0</v>
      </c>
      <c r="I1387" s="870">
        <v>0</v>
      </c>
      <c r="J1387" s="870">
        <v>0</v>
      </c>
      <c r="K1387" s="870">
        <v>0</v>
      </c>
      <c r="L1387" s="870">
        <v>0</v>
      </c>
      <c r="M1387" s="870">
        <v>0</v>
      </c>
      <c r="N1387" s="870">
        <v>0</v>
      </c>
      <c r="O1387" s="870">
        <v>0</v>
      </c>
      <c r="P1387" s="870">
        <v>0</v>
      </c>
      <c r="Q1387" s="870">
        <v>0</v>
      </c>
      <c r="R1387" s="870">
        <v>0</v>
      </c>
      <c r="S1387" s="870">
        <v>0</v>
      </c>
      <c r="T1387" s="870">
        <v>0</v>
      </c>
      <c r="U1387" s="870">
        <v>0</v>
      </c>
      <c r="V1387" s="870">
        <v>0</v>
      </c>
      <c r="W1387" s="870">
        <v>0</v>
      </c>
      <c r="X1387" s="870">
        <v>0</v>
      </c>
      <c r="Y1387" s="870">
        <v>0</v>
      </c>
      <c r="Z1387" s="870">
        <v>0</v>
      </c>
      <c r="AA1387" s="870">
        <v>0</v>
      </c>
      <c r="AB1387" s="870">
        <v>0</v>
      </c>
      <c r="AC1387" s="870">
        <v>0</v>
      </c>
      <c r="AD1387" s="870">
        <v>0</v>
      </c>
      <c r="AE1387" s="870">
        <v>0</v>
      </c>
    </row>
    <row r="1388" spans="1:31">
      <c r="A1388" s="870" t="s">
        <v>1852</v>
      </c>
      <c r="B1388" s="870">
        <v>16</v>
      </c>
      <c r="C1388" s="870">
        <v>1605</v>
      </c>
      <c r="D1388" s="870">
        <v>160528</v>
      </c>
      <c r="E1388" s="870">
        <v>1605289601</v>
      </c>
      <c r="F1388" s="870" t="s">
        <v>932</v>
      </c>
      <c r="G1388" s="870">
        <v>1387861668</v>
      </c>
      <c r="H1388" s="870">
        <v>0</v>
      </c>
      <c r="I1388" s="870">
        <v>1387861667.78</v>
      </c>
      <c r="J1388" s="870">
        <v>-0.22000002861022949</v>
      </c>
      <c r="K1388" s="870">
        <v>0</v>
      </c>
      <c r="L1388" s="870">
        <v>0</v>
      </c>
      <c r="M1388" s="870">
        <v>-0.22000002861022949</v>
      </c>
      <c r="N1388" s="870">
        <v>0</v>
      </c>
      <c r="O1388" s="870">
        <v>-0.22000002861022949</v>
      </c>
      <c r="P1388" s="870">
        <v>-8.1400010585784915E-2</v>
      </c>
      <c r="Q1388" s="870">
        <v>0</v>
      </c>
      <c r="R1388" s="870">
        <v>0</v>
      </c>
      <c r="S1388" s="870">
        <v>0</v>
      </c>
      <c r="T1388" s="870">
        <v>0</v>
      </c>
      <c r="U1388" s="870">
        <v>0</v>
      </c>
      <c r="V1388" s="870">
        <v>0</v>
      </c>
      <c r="W1388" s="870">
        <v>0</v>
      </c>
      <c r="X1388" s="870">
        <v>-8.1400010585784915E-2</v>
      </c>
      <c r="Y1388" s="870">
        <v>0.37</v>
      </c>
      <c r="Z1388" s="870">
        <v>0</v>
      </c>
      <c r="AA1388" s="870">
        <v>-8.1400010585784915E-2</v>
      </c>
      <c r="AB1388" s="870">
        <v>0</v>
      </c>
      <c r="AC1388" s="870">
        <v>-8.1400010585784915E-2</v>
      </c>
      <c r="AD1388" s="870">
        <v>0</v>
      </c>
      <c r="AE1388" s="870">
        <v>0</v>
      </c>
    </row>
    <row r="1389" spans="1:31">
      <c r="A1389" s="870" t="s">
        <v>1852</v>
      </c>
      <c r="B1389" s="870">
        <v>16</v>
      </c>
      <c r="C1389" s="870">
        <v>1605</v>
      </c>
      <c r="D1389" s="870">
        <v>160528</v>
      </c>
      <c r="E1389" s="870">
        <v>1605289603</v>
      </c>
      <c r="F1389" s="870" t="s">
        <v>932</v>
      </c>
      <c r="G1389" s="870">
        <v>40821430</v>
      </c>
      <c r="H1389" s="870">
        <v>0</v>
      </c>
      <c r="I1389" s="870">
        <v>40821429.880000003</v>
      </c>
      <c r="J1389" s="870">
        <v>-0.11999999731779099</v>
      </c>
      <c r="K1389" s="870">
        <v>0</v>
      </c>
      <c r="L1389" s="870">
        <v>0</v>
      </c>
      <c r="M1389" s="870">
        <v>-0.11999999731779099</v>
      </c>
      <c r="N1389" s="870">
        <v>0</v>
      </c>
      <c r="O1389" s="870">
        <v>-0.11999999731779099</v>
      </c>
      <c r="P1389" s="870">
        <v>-4.4399999007582666E-2</v>
      </c>
      <c r="Q1389" s="870">
        <v>0</v>
      </c>
      <c r="R1389" s="870">
        <v>0</v>
      </c>
      <c r="S1389" s="870">
        <v>0</v>
      </c>
      <c r="T1389" s="870">
        <v>0</v>
      </c>
      <c r="U1389" s="870">
        <v>0</v>
      </c>
      <c r="V1389" s="870">
        <v>0</v>
      </c>
      <c r="W1389" s="870">
        <v>0</v>
      </c>
      <c r="X1389" s="870">
        <v>-4.4399999007582666E-2</v>
      </c>
      <c r="Y1389" s="870">
        <v>0.37</v>
      </c>
      <c r="Z1389" s="870">
        <v>0</v>
      </c>
      <c r="AA1389" s="870">
        <v>-4.4399999007582666E-2</v>
      </c>
      <c r="AB1389" s="870">
        <v>0</v>
      </c>
      <c r="AC1389" s="870">
        <v>-4.4399999007582666E-2</v>
      </c>
      <c r="AD1389" s="870">
        <v>0</v>
      </c>
      <c r="AE1389" s="870">
        <v>0</v>
      </c>
    </row>
    <row r="1390" spans="1:31">
      <c r="A1390" s="870" t="s">
        <v>1852</v>
      </c>
      <c r="B1390" s="870">
        <v>16</v>
      </c>
      <c r="C1390" s="870">
        <v>1605</v>
      </c>
      <c r="D1390" s="870">
        <v>160528</v>
      </c>
      <c r="E1390" s="870">
        <v>1605289800</v>
      </c>
      <c r="F1390" s="870" t="s">
        <v>937</v>
      </c>
      <c r="G1390" s="870">
        <v>5587056644</v>
      </c>
      <c r="H1390" s="870">
        <v>0</v>
      </c>
      <c r="I1390" s="870">
        <v>5587056643.9399996</v>
      </c>
      <c r="J1390" s="870">
        <v>-6.0000419616699219E-2</v>
      </c>
      <c r="K1390" s="870">
        <v>0</v>
      </c>
      <c r="L1390" s="870">
        <v>0</v>
      </c>
      <c r="M1390" s="870">
        <v>-6.0000419616699219E-2</v>
      </c>
      <c r="N1390" s="870">
        <v>0</v>
      </c>
      <c r="O1390" s="870">
        <v>-6.0000419616699219E-2</v>
      </c>
      <c r="P1390" s="870">
        <v>-2.220015525817871E-2</v>
      </c>
      <c r="Q1390" s="870">
        <v>0</v>
      </c>
      <c r="R1390" s="870">
        <v>0</v>
      </c>
      <c r="S1390" s="870">
        <v>0</v>
      </c>
      <c r="T1390" s="870">
        <v>0</v>
      </c>
      <c r="U1390" s="870">
        <v>0</v>
      </c>
      <c r="V1390" s="870">
        <v>0</v>
      </c>
      <c r="W1390" s="870">
        <v>0</v>
      </c>
      <c r="X1390" s="870">
        <v>-2.220015525817871E-2</v>
      </c>
      <c r="Y1390" s="870">
        <v>0.37</v>
      </c>
      <c r="Z1390" s="870">
        <v>0</v>
      </c>
      <c r="AA1390" s="870">
        <v>-2.220015525817871E-2</v>
      </c>
      <c r="AB1390" s="870">
        <v>0</v>
      </c>
      <c r="AC1390" s="870">
        <v>-2.220015525817871E-2</v>
      </c>
      <c r="AD1390" s="870">
        <v>0</v>
      </c>
      <c r="AE1390" s="870">
        <v>0</v>
      </c>
    </row>
    <row r="1391" spans="1:31">
      <c r="A1391" s="870" t="s">
        <v>1852</v>
      </c>
      <c r="B1391" s="870">
        <v>16</v>
      </c>
      <c r="C1391" s="870">
        <v>1605</v>
      </c>
      <c r="D1391" s="870">
        <v>160528</v>
      </c>
      <c r="E1391" s="870">
        <v>1605289900</v>
      </c>
      <c r="F1391" s="870" t="s">
        <v>938</v>
      </c>
      <c r="G1391" s="870">
        <v>87117774</v>
      </c>
      <c r="H1391" s="870">
        <v>0</v>
      </c>
      <c r="I1391" s="870">
        <v>87117774.040000007</v>
      </c>
      <c r="J1391" s="870">
        <v>4.0000006556510925E-2</v>
      </c>
      <c r="K1391" s="870">
        <v>0</v>
      </c>
      <c r="L1391" s="870">
        <v>4.0000006556510925E-2</v>
      </c>
      <c r="M1391" s="870">
        <v>0</v>
      </c>
      <c r="N1391" s="870">
        <v>0</v>
      </c>
      <c r="O1391" s="870">
        <v>4.0000006556510925E-2</v>
      </c>
      <c r="P1391" s="870">
        <v>1.4800002425909042E-2</v>
      </c>
      <c r="Q1391" s="870">
        <v>0</v>
      </c>
      <c r="R1391" s="870">
        <v>0</v>
      </c>
      <c r="S1391" s="870">
        <v>0</v>
      </c>
      <c r="T1391" s="870">
        <v>0</v>
      </c>
      <c r="U1391" s="870">
        <v>0</v>
      </c>
      <c r="V1391" s="870">
        <v>0</v>
      </c>
      <c r="W1391" s="870">
        <v>0</v>
      </c>
      <c r="X1391" s="870">
        <v>1.4800002425909042E-2</v>
      </c>
      <c r="Y1391" s="870">
        <v>0.37</v>
      </c>
      <c r="Z1391" s="870">
        <v>1.4800002425909042E-2</v>
      </c>
      <c r="AA1391" s="870">
        <v>0</v>
      </c>
      <c r="AB1391" s="870">
        <v>1.4800002425909042E-2</v>
      </c>
      <c r="AC1391" s="870">
        <v>0</v>
      </c>
      <c r="AD1391" s="870">
        <v>0</v>
      </c>
      <c r="AE1391" s="870">
        <v>0</v>
      </c>
    </row>
    <row r="1392" spans="1:31">
      <c r="A1392" s="870" t="s">
        <v>1891</v>
      </c>
      <c r="B1392" s="870">
        <v>16</v>
      </c>
      <c r="C1392" s="870">
        <v>1605</v>
      </c>
      <c r="D1392" s="870">
        <v>160530</v>
      </c>
      <c r="E1392" s="870">
        <v>1605307000</v>
      </c>
      <c r="F1392" s="870" t="s">
        <v>4538</v>
      </c>
      <c r="G1392" s="870">
        <v>0</v>
      </c>
      <c r="H1392" s="870">
        <v>0</v>
      </c>
      <c r="I1392" s="870">
        <v>0</v>
      </c>
      <c r="J1392" s="870">
        <v>0</v>
      </c>
      <c r="K1392" s="870">
        <v>0</v>
      </c>
      <c r="L1392" s="870">
        <v>0</v>
      </c>
      <c r="M1392" s="870">
        <v>0</v>
      </c>
      <c r="N1392" s="870">
        <v>0</v>
      </c>
      <c r="O1392" s="870">
        <v>0</v>
      </c>
      <c r="P1392" s="870">
        <v>0</v>
      </c>
      <c r="Q1392" s="870">
        <v>0</v>
      </c>
      <c r="R1392" s="870">
        <v>0</v>
      </c>
      <c r="S1392" s="870">
        <v>0</v>
      </c>
      <c r="T1392" s="870">
        <v>0</v>
      </c>
      <c r="U1392" s="870">
        <v>0</v>
      </c>
      <c r="V1392" s="870">
        <v>0</v>
      </c>
      <c r="W1392" s="870">
        <v>0</v>
      </c>
      <c r="X1392" s="870">
        <v>0</v>
      </c>
      <c r="Y1392" s="870">
        <v>0</v>
      </c>
      <c r="Z1392" s="870">
        <v>0</v>
      </c>
      <c r="AA1392" s="870">
        <v>0</v>
      </c>
      <c r="AB1392" s="870">
        <v>0</v>
      </c>
      <c r="AC1392" s="870">
        <v>0</v>
      </c>
      <c r="AD1392" s="870">
        <v>0</v>
      </c>
      <c r="AE1392" s="870">
        <v>0</v>
      </c>
    </row>
    <row r="1393" spans="1:31">
      <c r="A1393" s="870" t="s">
        <v>1852</v>
      </c>
      <c r="B1393" s="870">
        <v>16</v>
      </c>
      <c r="C1393" s="870">
        <v>1605</v>
      </c>
      <c r="D1393" s="870">
        <v>160530</v>
      </c>
      <c r="E1393" s="870">
        <v>1605307101</v>
      </c>
      <c r="F1393" s="870" t="s">
        <v>3575</v>
      </c>
      <c r="G1393" s="870">
        <v>0</v>
      </c>
      <c r="H1393" s="870">
        <v>0</v>
      </c>
      <c r="I1393" s="870">
        <v>0</v>
      </c>
      <c r="J1393" s="870">
        <v>0</v>
      </c>
      <c r="K1393" s="870">
        <v>0</v>
      </c>
      <c r="L1393" s="870">
        <v>0</v>
      </c>
      <c r="M1393" s="870">
        <v>0</v>
      </c>
      <c r="N1393" s="870">
        <v>0</v>
      </c>
      <c r="O1393" s="870">
        <v>0</v>
      </c>
      <c r="P1393" s="870">
        <v>0</v>
      </c>
      <c r="Q1393" s="870">
        <v>0</v>
      </c>
      <c r="R1393" s="870">
        <v>0</v>
      </c>
      <c r="S1393" s="870">
        <v>0</v>
      </c>
      <c r="T1393" s="870">
        <v>0</v>
      </c>
      <c r="U1393" s="870">
        <v>0</v>
      </c>
      <c r="V1393" s="870">
        <v>0</v>
      </c>
      <c r="W1393" s="870">
        <v>0</v>
      </c>
      <c r="X1393" s="870">
        <v>0</v>
      </c>
      <c r="Y1393" s="870">
        <v>0</v>
      </c>
      <c r="Z1393" s="870">
        <v>0</v>
      </c>
      <c r="AA1393" s="870">
        <v>0</v>
      </c>
      <c r="AB1393" s="870">
        <v>0</v>
      </c>
      <c r="AC1393" s="870">
        <v>0</v>
      </c>
      <c r="AD1393" s="870">
        <v>0</v>
      </c>
      <c r="AE1393" s="870">
        <v>0</v>
      </c>
    </row>
    <row r="1394" spans="1:31">
      <c r="A1394" s="870" t="s">
        <v>1852</v>
      </c>
      <c r="B1394" s="870">
        <v>16</v>
      </c>
      <c r="C1394" s="870">
        <v>1605</v>
      </c>
      <c r="D1394" s="870">
        <v>160530</v>
      </c>
      <c r="E1394" s="870">
        <v>1605307106</v>
      </c>
      <c r="F1394" s="870" t="s">
        <v>3576</v>
      </c>
      <c r="G1394" s="870">
        <v>0</v>
      </c>
      <c r="H1394" s="870">
        <v>0</v>
      </c>
      <c r="I1394" s="870">
        <v>0</v>
      </c>
      <c r="J1394" s="870">
        <v>0</v>
      </c>
      <c r="K1394" s="870">
        <v>0</v>
      </c>
      <c r="L1394" s="870">
        <v>0</v>
      </c>
      <c r="M1394" s="870">
        <v>0</v>
      </c>
      <c r="N1394" s="870">
        <v>0</v>
      </c>
      <c r="O1394" s="870">
        <v>0</v>
      </c>
      <c r="P1394" s="870">
        <v>0</v>
      </c>
      <c r="Q1394" s="870">
        <v>0</v>
      </c>
      <c r="R1394" s="870">
        <v>0</v>
      </c>
      <c r="S1394" s="870">
        <v>0</v>
      </c>
      <c r="T1394" s="870">
        <v>0</v>
      </c>
      <c r="U1394" s="870">
        <v>0</v>
      </c>
      <c r="V1394" s="870">
        <v>0</v>
      </c>
      <c r="W1394" s="870">
        <v>0</v>
      </c>
      <c r="X1394" s="870">
        <v>0</v>
      </c>
      <c r="Y1394" s="870">
        <v>0</v>
      </c>
      <c r="Z1394" s="870">
        <v>0</v>
      </c>
      <c r="AA1394" s="870">
        <v>0</v>
      </c>
      <c r="AB1394" s="870">
        <v>0</v>
      </c>
      <c r="AC1394" s="870">
        <v>0</v>
      </c>
      <c r="AD1394" s="870">
        <v>0</v>
      </c>
      <c r="AE1394" s="870">
        <v>0</v>
      </c>
    </row>
    <row r="1395" spans="1:31">
      <c r="A1395" s="870" t="s">
        <v>1852</v>
      </c>
      <c r="B1395" s="870">
        <v>16</v>
      </c>
      <c r="C1395" s="870">
        <v>1605</v>
      </c>
      <c r="D1395" s="870">
        <v>160530</v>
      </c>
      <c r="E1395" s="870">
        <v>1605309001</v>
      </c>
      <c r="F1395" s="870" t="s">
        <v>939</v>
      </c>
      <c r="G1395" s="870">
        <v>8955544531</v>
      </c>
      <c r="H1395" s="870">
        <v>0</v>
      </c>
      <c r="I1395" s="870">
        <v>8955544530.5100002</v>
      </c>
      <c r="J1395" s="870">
        <v>-0.48999977111816406</v>
      </c>
      <c r="K1395" s="870">
        <v>0</v>
      </c>
      <c r="L1395" s="870">
        <v>0</v>
      </c>
      <c r="M1395" s="870">
        <v>-0.48999977111816406</v>
      </c>
      <c r="N1395" s="870">
        <v>0</v>
      </c>
      <c r="O1395" s="870">
        <v>-0.48999977111816406</v>
      </c>
      <c r="P1395" s="870">
        <v>-0.18129991531372069</v>
      </c>
      <c r="Q1395" s="870">
        <v>0</v>
      </c>
      <c r="R1395" s="870">
        <v>0</v>
      </c>
      <c r="S1395" s="870">
        <v>0</v>
      </c>
      <c r="T1395" s="870">
        <v>0</v>
      </c>
      <c r="U1395" s="870">
        <v>0</v>
      </c>
      <c r="V1395" s="870">
        <v>0</v>
      </c>
      <c r="W1395" s="870">
        <v>0</v>
      </c>
      <c r="X1395" s="870">
        <v>-0.18129991531372069</v>
      </c>
      <c r="Y1395" s="870">
        <v>0.37</v>
      </c>
      <c r="Z1395" s="870">
        <v>0</v>
      </c>
      <c r="AA1395" s="870">
        <v>-0.18129991531372069</v>
      </c>
      <c r="AB1395" s="870">
        <v>0</v>
      </c>
      <c r="AC1395" s="870">
        <v>-0.18129991531372069</v>
      </c>
      <c r="AD1395" s="870">
        <v>0</v>
      </c>
      <c r="AE1395" s="870">
        <v>0</v>
      </c>
    </row>
    <row r="1396" spans="1:31">
      <c r="A1396" s="870" t="s">
        <v>1852</v>
      </c>
      <c r="B1396" s="870">
        <v>16</v>
      </c>
      <c r="C1396" s="870">
        <v>1605</v>
      </c>
      <c r="D1396" s="870">
        <v>160530</v>
      </c>
      <c r="E1396" s="870">
        <v>1605309002</v>
      </c>
      <c r="F1396" s="870" t="s">
        <v>940</v>
      </c>
      <c r="G1396" s="870">
        <v>56639942</v>
      </c>
      <c r="H1396" s="870">
        <v>0</v>
      </c>
      <c r="I1396" s="870">
        <v>56639942.039999999</v>
      </c>
      <c r="J1396" s="870">
        <v>3.9999999105930328E-2</v>
      </c>
      <c r="K1396" s="870">
        <v>0</v>
      </c>
      <c r="L1396" s="870">
        <v>3.9999999105930328E-2</v>
      </c>
      <c r="M1396" s="870">
        <v>0</v>
      </c>
      <c r="N1396" s="870">
        <v>0</v>
      </c>
      <c r="O1396" s="870">
        <v>3.9999999105930328E-2</v>
      </c>
      <c r="P1396" s="870">
        <v>1.4799999669194222E-2</v>
      </c>
      <c r="Q1396" s="870">
        <v>0</v>
      </c>
      <c r="R1396" s="870">
        <v>0</v>
      </c>
      <c r="S1396" s="870">
        <v>0</v>
      </c>
      <c r="T1396" s="870">
        <v>0</v>
      </c>
      <c r="U1396" s="870">
        <v>0</v>
      </c>
      <c r="V1396" s="870">
        <v>0</v>
      </c>
      <c r="W1396" s="870">
        <v>0</v>
      </c>
      <c r="X1396" s="870">
        <v>1.4799999669194222E-2</v>
      </c>
      <c r="Y1396" s="870">
        <v>0.37</v>
      </c>
      <c r="Z1396" s="870">
        <v>1.4799999669194222E-2</v>
      </c>
      <c r="AA1396" s="870">
        <v>0</v>
      </c>
      <c r="AB1396" s="870">
        <v>1.4799999669194222E-2</v>
      </c>
      <c r="AC1396" s="870">
        <v>0</v>
      </c>
      <c r="AD1396" s="870">
        <v>0</v>
      </c>
      <c r="AE1396" s="870">
        <v>0</v>
      </c>
    </row>
    <row r="1397" spans="1:31">
      <c r="A1397" s="870" t="s">
        <v>1852</v>
      </c>
      <c r="B1397" s="870">
        <v>16</v>
      </c>
      <c r="C1397" s="870">
        <v>1605</v>
      </c>
      <c r="D1397" s="870">
        <v>160530</v>
      </c>
      <c r="E1397" s="870">
        <v>1605309201</v>
      </c>
      <c r="F1397" s="870" t="s">
        <v>941</v>
      </c>
      <c r="G1397" s="870">
        <v>562066</v>
      </c>
      <c r="H1397" s="870">
        <v>0</v>
      </c>
      <c r="I1397" s="870">
        <v>562066.24</v>
      </c>
      <c r="J1397" s="870">
        <v>0.23999999999068677</v>
      </c>
      <c r="K1397" s="870">
        <v>0</v>
      </c>
      <c r="L1397" s="870">
        <v>0.23999999999068677</v>
      </c>
      <c r="M1397" s="870">
        <v>0</v>
      </c>
      <c r="N1397" s="870">
        <v>0</v>
      </c>
      <c r="O1397" s="870">
        <v>0.23999999999068677</v>
      </c>
      <c r="P1397" s="870">
        <v>8.8799999996554108E-2</v>
      </c>
      <c r="Q1397" s="870">
        <v>0</v>
      </c>
      <c r="R1397" s="870">
        <v>0</v>
      </c>
      <c r="S1397" s="870">
        <v>0</v>
      </c>
      <c r="T1397" s="870">
        <v>0</v>
      </c>
      <c r="U1397" s="870">
        <v>0</v>
      </c>
      <c r="V1397" s="870">
        <v>0</v>
      </c>
      <c r="W1397" s="870">
        <v>0</v>
      </c>
      <c r="X1397" s="870">
        <v>8.8799999996554108E-2</v>
      </c>
      <c r="Y1397" s="870">
        <v>0.37</v>
      </c>
      <c r="Z1397" s="870">
        <v>8.8799999996554108E-2</v>
      </c>
      <c r="AA1397" s="870">
        <v>0</v>
      </c>
      <c r="AB1397" s="870">
        <v>8.8799999996554108E-2</v>
      </c>
      <c r="AC1397" s="870">
        <v>0</v>
      </c>
      <c r="AD1397" s="870">
        <v>0</v>
      </c>
      <c r="AE1397" s="870">
        <v>0</v>
      </c>
    </row>
    <row r="1398" spans="1:31">
      <c r="A1398" s="870" t="s">
        <v>1852</v>
      </c>
      <c r="B1398" s="870">
        <v>16</v>
      </c>
      <c r="C1398" s="870">
        <v>1605</v>
      </c>
      <c r="D1398" s="870">
        <v>160530</v>
      </c>
      <c r="E1398" s="870">
        <v>1605309800</v>
      </c>
      <c r="F1398" s="870" t="s">
        <v>942</v>
      </c>
      <c r="G1398" s="870">
        <v>-251813825</v>
      </c>
      <c r="H1398" s="870">
        <v>0</v>
      </c>
      <c r="I1398" s="870">
        <v>-251813825.06</v>
      </c>
      <c r="J1398" s="870">
        <v>-6.0000002384185791E-2</v>
      </c>
      <c r="K1398" s="870">
        <v>0</v>
      </c>
      <c r="L1398" s="870">
        <v>0</v>
      </c>
      <c r="M1398" s="870">
        <v>-6.0000002384185791E-2</v>
      </c>
      <c r="N1398" s="870">
        <v>0</v>
      </c>
      <c r="O1398" s="870">
        <v>-6.0000002384185791E-2</v>
      </c>
      <c r="P1398" s="870">
        <v>-2.2200000882148744E-2</v>
      </c>
      <c r="Q1398" s="870">
        <v>0</v>
      </c>
      <c r="R1398" s="870">
        <v>0</v>
      </c>
      <c r="S1398" s="870">
        <v>0</v>
      </c>
      <c r="T1398" s="870">
        <v>0</v>
      </c>
      <c r="U1398" s="870">
        <v>0</v>
      </c>
      <c r="V1398" s="870">
        <v>0</v>
      </c>
      <c r="W1398" s="870">
        <v>0</v>
      </c>
      <c r="X1398" s="870">
        <v>-2.2200000882148744E-2</v>
      </c>
      <c r="Y1398" s="870">
        <v>0.37</v>
      </c>
      <c r="Z1398" s="870">
        <v>0</v>
      </c>
      <c r="AA1398" s="870">
        <v>-2.2200000882148744E-2</v>
      </c>
      <c r="AB1398" s="870">
        <v>0</v>
      </c>
      <c r="AC1398" s="870">
        <v>-2.2200000882148744E-2</v>
      </c>
      <c r="AD1398" s="870">
        <v>0</v>
      </c>
      <c r="AE1398" s="870">
        <v>0</v>
      </c>
    </row>
    <row r="1399" spans="1:31">
      <c r="A1399" s="870" t="s">
        <v>1852</v>
      </c>
      <c r="B1399" s="870">
        <v>16</v>
      </c>
      <c r="C1399" s="870">
        <v>1605</v>
      </c>
      <c r="D1399" s="870">
        <v>160532</v>
      </c>
      <c r="E1399" s="870">
        <v>1605327102</v>
      </c>
      <c r="F1399" s="870" t="s">
        <v>3577</v>
      </c>
      <c r="G1399" s="870">
        <v>0</v>
      </c>
      <c r="H1399" s="870">
        <v>0</v>
      </c>
      <c r="I1399" s="870">
        <v>0</v>
      </c>
      <c r="J1399" s="870">
        <v>0</v>
      </c>
      <c r="K1399" s="870">
        <v>0</v>
      </c>
      <c r="L1399" s="870">
        <v>0</v>
      </c>
      <c r="M1399" s="870">
        <v>0</v>
      </c>
      <c r="N1399" s="870">
        <v>0</v>
      </c>
      <c r="O1399" s="870">
        <v>0</v>
      </c>
      <c r="P1399" s="870">
        <v>0</v>
      </c>
      <c r="Q1399" s="870">
        <v>0</v>
      </c>
      <c r="R1399" s="870">
        <v>0</v>
      </c>
      <c r="S1399" s="870">
        <v>0</v>
      </c>
      <c r="T1399" s="870">
        <v>0</v>
      </c>
      <c r="U1399" s="870">
        <v>0</v>
      </c>
      <c r="V1399" s="870">
        <v>0</v>
      </c>
      <c r="W1399" s="870">
        <v>0</v>
      </c>
      <c r="X1399" s="870">
        <v>0</v>
      </c>
      <c r="Y1399" s="870">
        <v>0</v>
      </c>
      <c r="Z1399" s="870">
        <v>0</v>
      </c>
      <c r="AA1399" s="870">
        <v>0</v>
      </c>
      <c r="AB1399" s="870">
        <v>0</v>
      </c>
      <c r="AC1399" s="870">
        <v>0</v>
      </c>
      <c r="AD1399" s="870">
        <v>0</v>
      </c>
      <c r="AE1399" s="870">
        <v>0</v>
      </c>
    </row>
    <row r="1400" spans="1:31">
      <c r="A1400" s="870" t="s">
        <v>1852</v>
      </c>
      <c r="B1400" s="870">
        <v>16</v>
      </c>
      <c r="C1400" s="870">
        <v>1605</v>
      </c>
      <c r="D1400" s="870">
        <v>160532</v>
      </c>
      <c r="E1400" s="870">
        <v>1605327103</v>
      </c>
      <c r="F1400" s="870" t="s">
        <v>3578</v>
      </c>
      <c r="G1400" s="870">
        <v>0</v>
      </c>
      <c r="H1400" s="870">
        <v>0</v>
      </c>
      <c r="I1400" s="870">
        <v>0</v>
      </c>
      <c r="J1400" s="870">
        <v>0</v>
      </c>
      <c r="K1400" s="870">
        <v>0</v>
      </c>
      <c r="L1400" s="870">
        <v>0</v>
      </c>
      <c r="M1400" s="870">
        <v>0</v>
      </c>
      <c r="N1400" s="870">
        <v>0</v>
      </c>
      <c r="O1400" s="870">
        <v>0</v>
      </c>
      <c r="P1400" s="870">
        <v>0</v>
      </c>
      <c r="Q1400" s="870">
        <v>0</v>
      </c>
      <c r="R1400" s="870">
        <v>0</v>
      </c>
      <c r="S1400" s="870">
        <v>0</v>
      </c>
      <c r="T1400" s="870">
        <v>0</v>
      </c>
      <c r="U1400" s="870">
        <v>0</v>
      </c>
      <c r="V1400" s="870">
        <v>0</v>
      </c>
      <c r="W1400" s="870">
        <v>0</v>
      </c>
      <c r="X1400" s="870">
        <v>0</v>
      </c>
      <c r="Y1400" s="870">
        <v>0</v>
      </c>
      <c r="Z1400" s="870">
        <v>0</v>
      </c>
      <c r="AA1400" s="870">
        <v>0</v>
      </c>
      <c r="AB1400" s="870">
        <v>0</v>
      </c>
      <c r="AC1400" s="870">
        <v>0</v>
      </c>
      <c r="AD1400" s="870">
        <v>0</v>
      </c>
      <c r="AE1400" s="870">
        <v>0</v>
      </c>
    </row>
    <row r="1401" spans="1:31">
      <c r="A1401" s="870" t="s">
        <v>1852</v>
      </c>
      <c r="B1401" s="870">
        <v>16</v>
      </c>
      <c r="C1401" s="870">
        <v>1605</v>
      </c>
      <c r="D1401" s="870">
        <v>160532</v>
      </c>
      <c r="E1401" s="870">
        <v>1605329003</v>
      </c>
      <c r="F1401" s="870" t="s">
        <v>943</v>
      </c>
      <c r="G1401" s="870">
        <v>413328322</v>
      </c>
      <c r="H1401" s="870">
        <v>0</v>
      </c>
      <c r="I1401" s="870">
        <v>413328321.70999998</v>
      </c>
      <c r="J1401" s="870">
        <v>-0.29000002145767212</v>
      </c>
      <c r="K1401" s="870">
        <v>0</v>
      </c>
      <c r="L1401" s="870">
        <v>0</v>
      </c>
      <c r="M1401" s="870">
        <v>-0.29000002145767212</v>
      </c>
      <c r="N1401" s="870">
        <v>0</v>
      </c>
      <c r="O1401" s="870">
        <v>-0.29000002145767212</v>
      </c>
      <c r="P1401" s="870">
        <v>-0.10730000793933868</v>
      </c>
      <c r="Q1401" s="870">
        <v>0</v>
      </c>
      <c r="R1401" s="870">
        <v>0</v>
      </c>
      <c r="S1401" s="870">
        <v>0</v>
      </c>
      <c r="T1401" s="870">
        <v>0</v>
      </c>
      <c r="U1401" s="870">
        <v>0</v>
      </c>
      <c r="V1401" s="870">
        <v>0</v>
      </c>
      <c r="W1401" s="870">
        <v>0</v>
      </c>
      <c r="X1401" s="870">
        <v>-0.10730000793933868</v>
      </c>
      <c r="Y1401" s="870">
        <v>0.37</v>
      </c>
      <c r="Z1401" s="870">
        <v>0</v>
      </c>
      <c r="AA1401" s="870">
        <v>-0.10730000793933868</v>
      </c>
      <c r="AB1401" s="870">
        <v>0</v>
      </c>
      <c r="AC1401" s="870">
        <v>-0.10730000793933868</v>
      </c>
      <c r="AD1401" s="870">
        <v>0</v>
      </c>
      <c r="AE1401" s="870">
        <v>0</v>
      </c>
    </row>
    <row r="1402" spans="1:31">
      <c r="A1402" s="870" t="s">
        <v>1852</v>
      </c>
      <c r="B1402" s="870">
        <v>16</v>
      </c>
      <c r="C1402" s="870">
        <v>1605</v>
      </c>
      <c r="D1402" s="870">
        <v>160532</v>
      </c>
      <c r="E1402" s="870">
        <v>1605329004</v>
      </c>
      <c r="F1402" s="870" t="s">
        <v>944</v>
      </c>
      <c r="G1402" s="870">
        <v>15209772</v>
      </c>
      <c r="H1402" s="870">
        <v>0</v>
      </c>
      <c r="I1402" s="870">
        <v>15209771.779999999</v>
      </c>
      <c r="J1402" s="870">
        <v>-0.22000000067055225</v>
      </c>
      <c r="K1402" s="870">
        <v>0</v>
      </c>
      <c r="L1402" s="870">
        <v>0</v>
      </c>
      <c r="M1402" s="870">
        <v>-0.22000000067055225</v>
      </c>
      <c r="N1402" s="870">
        <v>0</v>
      </c>
      <c r="O1402" s="870">
        <v>-0.22000000067055225</v>
      </c>
      <c r="P1402" s="870">
        <v>-8.1400000248104329E-2</v>
      </c>
      <c r="Q1402" s="870">
        <v>0</v>
      </c>
      <c r="R1402" s="870">
        <v>0</v>
      </c>
      <c r="S1402" s="870">
        <v>0</v>
      </c>
      <c r="T1402" s="870">
        <v>0</v>
      </c>
      <c r="U1402" s="870">
        <v>0</v>
      </c>
      <c r="V1402" s="870">
        <v>0</v>
      </c>
      <c r="W1402" s="870">
        <v>0</v>
      </c>
      <c r="X1402" s="870">
        <v>-8.1400000248104329E-2</v>
      </c>
      <c r="Y1402" s="870">
        <v>0.37</v>
      </c>
      <c r="Z1402" s="870">
        <v>0</v>
      </c>
      <c r="AA1402" s="870">
        <v>-8.1400000248104329E-2</v>
      </c>
      <c r="AB1402" s="870">
        <v>0</v>
      </c>
      <c r="AC1402" s="870">
        <v>-8.1400000248104329E-2</v>
      </c>
      <c r="AD1402" s="870">
        <v>0</v>
      </c>
      <c r="AE1402" s="870">
        <v>0</v>
      </c>
    </row>
    <row r="1403" spans="1:31">
      <c r="A1403" s="870" t="s">
        <v>1852</v>
      </c>
      <c r="B1403" s="870">
        <v>16</v>
      </c>
      <c r="C1403" s="870">
        <v>1605</v>
      </c>
      <c r="D1403" s="870">
        <v>160532</v>
      </c>
      <c r="E1403" s="870">
        <v>1605329801</v>
      </c>
      <c r="F1403" s="870" t="s">
        <v>4160</v>
      </c>
      <c r="G1403" s="870">
        <v>55433661</v>
      </c>
      <c r="H1403" s="870">
        <v>0</v>
      </c>
      <c r="I1403" s="870">
        <v>55433661.130000003</v>
      </c>
      <c r="J1403" s="870">
        <v>0.13000000268220901</v>
      </c>
      <c r="K1403" s="870">
        <v>0</v>
      </c>
      <c r="L1403" s="870">
        <v>0.13000000268220901</v>
      </c>
      <c r="M1403" s="870">
        <v>0</v>
      </c>
      <c r="N1403" s="870">
        <v>0</v>
      </c>
      <c r="O1403" s="870">
        <v>0.13000000268220901</v>
      </c>
      <c r="P1403" s="870">
        <v>4.8100000992417333E-2</v>
      </c>
      <c r="Q1403" s="870">
        <v>0</v>
      </c>
      <c r="R1403" s="870">
        <v>0</v>
      </c>
      <c r="S1403" s="870">
        <v>0</v>
      </c>
      <c r="T1403" s="870">
        <v>0</v>
      </c>
      <c r="U1403" s="870">
        <v>0</v>
      </c>
      <c r="V1403" s="870">
        <v>0</v>
      </c>
      <c r="W1403" s="870">
        <v>0</v>
      </c>
      <c r="X1403" s="870">
        <v>4.8100000992417333E-2</v>
      </c>
      <c r="Y1403" s="870">
        <v>0.37</v>
      </c>
      <c r="Z1403" s="870">
        <v>4.8100000992417333E-2</v>
      </c>
      <c r="AA1403" s="870">
        <v>0</v>
      </c>
      <c r="AB1403" s="870">
        <v>4.8100000992417333E-2</v>
      </c>
      <c r="AC1403" s="870">
        <v>0</v>
      </c>
      <c r="AD1403" s="870">
        <v>0</v>
      </c>
      <c r="AE1403" s="870">
        <v>0</v>
      </c>
    </row>
    <row r="1404" spans="1:31">
      <c r="A1404" s="870" t="s">
        <v>1852</v>
      </c>
      <c r="B1404" s="870">
        <v>16</v>
      </c>
      <c r="C1404" s="870">
        <v>1605</v>
      </c>
      <c r="D1404" s="870">
        <v>160534</v>
      </c>
      <c r="E1404" s="870">
        <v>1605347102</v>
      </c>
      <c r="F1404" s="870" t="s">
        <v>3579</v>
      </c>
      <c r="G1404" s="870">
        <v>0</v>
      </c>
      <c r="H1404" s="870">
        <v>0</v>
      </c>
      <c r="I1404" s="870">
        <v>0</v>
      </c>
      <c r="J1404" s="870">
        <v>0</v>
      </c>
      <c r="K1404" s="870">
        <v>0</v>
      </c>
      <c r="L1404" s="870">
        <v>0</v>
      </c>
      <c r="M1404" s="870">
        <v>0</v>
      </c>
      <c r="N1404" s="870">
        <v>0</v>
      </c>
      <c r="O1404" s="870">
        <v>0</v>
      </c>
      <c r="P1404" s="870">
        <v>0</v>
      </c>
      <c r="Q1404" s="870">
        <v>0</v>
      </c>
      <c r="R1404" s="870">
        <v>0</v>
      </c>
      <c r="S1404" s="870">
        <v>0</v>
      </c>
      <c r="T1404" s="870">
        <v>0</v>
      </c>
      <c r="U1404" s="870">
        <v>0</v>
      </c>
      <c r="V1404" s="870">
        <v>0</v>
      </c>
      <c r="W1404" s="870">
        <v>0</v>
      </c>
      <c r="X1404" s="870">
        <v>0</v>
      </c>
      <c r="Y1404" s="870">
        <v>0</v>
      </c>
      <c r="Z1404" s="870">
        <v>0</v>
      </c>
      <c r="AA1404" s="870">
        <v>0</v>
      </c>
      <c r="AB1404" s="870">
        <v>0</v>
      </c>
      <c r="AC1404" s="870">
        <v>0</v>
      </c>
      <c r="AD1404" s="870">
        <v>0</v>
      </c>
      <c r="AE1404" s="870">
        <v>0</v>
      </c>
    </row>
    <row r="1405" spans="1:31">
      <c r="A1405" s="870" t="s">
        <v>1852</v>
      </c>
      <c r="B1405" s="870">
        <v>16</v>
      </c>
      <c r="C1405" s="870">
        <v>1605</v>
      </c>
      <c r="D1405" s="870">
        <v>160534</v>
      </c>
      <c r="E1405" s="870">
        <v>1605347103</v>
      </c>
      <c r="F1405" s="870" t="s">
        <v>3580</v>
      </c>
      <c r="G1405" s="870">
        <v>0</v>
      </c>
      <c r="H1405" s="870">
        <v>0</v>
      </c>
      <c r="I1405" s="870">
        <v>0</v>
      </c>
      <c r="J1405" s="870">
        <v>0</v>
      </c>
      <c r="K1405" s="870">
        <v>0</v>
      </c>
      <c r="L1405" s="870">
        <v>0</v>
      </c>
      <c r="M1405" s="870">
        <v>0</v>
      </c>
      <c r="N1405" s="870">
        <v>0</v>
      </c>
      <c r="O1405" s="870">
        <v>0</v>
      </c>
      <c r="P1405" s="870">
        <v>0</v>
      </c>
      <c r="Q1405" s="870">
        <v>0</v>
      </c>
      <c r="R1405" s="870">
        <v>0</v>
      </c>
      <c r="S1405" s="870">
        <v>0</v>
      </c>
      <c r="T1405" s="870">
        <v>0</v>
      </c>
      <c r="U1405" s="870">
        <v>0</v>
      </c>
      <c r="V1405" s="870">
        <v>0</v>
      </c>
      <c r="W1405" s="870">
        <v>0</v>
      </c>
      <c r="X1405" s="870">
        <v>0</v>
      </c>
      <c r="Y1405" s="870">
        <v>0</v>
      </c>
      <c r="Z1405" s="870">
        <v>0</v>
      </c>
      <c r="AA1405" s="870">
        <v>0</v>
      </c>
      <c r="AB1405" s="870">
        <v>0</v>
      </c>
      <c r="AC1405" s="870">
        <v>0</v>
      </c>
      <c r="AD1405" s="870">
        <v>0</v>
      </c>
      <c r="AE1405" s="870">
        <v>0</v>
      </c>
    </row>
    <row r="1406" spans="1:31">
      <c r="A1406" s="870" t="s">
        <v>1852</v>
      </c>
      <c r="B1406" s="870">
        <v>16</v>
      </c>
      <c r="C1406" s="870">
        <v>1605</v>
      </c>
      <c r="D1406" s="870">
        <v>160534</v>
      </c>
      <c r="E1406" s="870">
        <v>1605349003</v>
      </c>
      <c r="F1406" s="870" t="s">
        <v>945</v>
      </c>
      <c r="G1406" s="870">
        <v>309127893</v>
      </c>
      <c r="H1406" s="870">
        <v>0</v>
      </c>
      <c r="I1406" s="870">
        <v>309127892.79000002</v>
      </c>
      <c r="J1406" s="870">
        <v>-0.20999997854232788</v>
      </c>
      <c r="K1406" s="870">
        <v>0</v>
      </c>
      <c r="L1406" s="870">
        <v>0</v>
      </c>
      <c r="M1406" s="870">
        <v>-0.20999997854232788</v>
      </c>
      <c r="N1406" s="870">
        <v>0</v>
      </c>
      <c r="O1406" s="870">
        <v>-0.20999997854232788</v>
      </c>
      <c r="P1406" s="870">
        <v>-7.7699992060661319E-2</v>
      </c>
      <c r="Q1406" s="870">
        <v>0</v>
      </c>
      <c r="R1406" s="870">
        <v>0</v>
      </c>
      <c r="S1406" s="870">
        <v>0</v>
      </c>
      <c r="T1406" s="870">
        <v>0</v>
      </c>
      <c r="U1406" s="870">
        <v>0</v>
      </c>
      <c r="V1406" s="870">
        <v>0</v>
      </c>
      <c r="W1406" s="870">
        <v>0</v>
      </c>
      <c r="X1406" s="870">
        <v>-7.7699992060661319E-2</v>
      </c>
      <c r="Y1406" s="870">
        <v>0.37</v>
      </c>
      <c r="Z1406" s="870">
        <v>0</v>
      </c>
      <c r="AA1406" s="870">
        <v>-7.7699992060661319E-2</v>
      </c>
      <c r="AB1406" s="870">
        <v>0</v>
      </c>
      <c r="AC1406" s="870">
        <v>-7.7699992060661319E-2</v>
      </c>
      <c r="AD1406" s="870">
        <v>0</v>
      </c>
      <c r="AE1406" s="870">
        <v>0</v>
      </c>
    </row>
    <row r="1407" spans="1:31">
      <c r="A1407" s="870" t="s">
        <v>1852</v>
      </c>
      <c r="B1407" s="870">
        <v>16</v>
      </c>
      <c r="C1407" s="870">
        <v>1605</v>
      </c>
      <c r="D1407" s="870">
        <v>160534</v>
      </c>
      <c r="E1407" s="870">
        <v>1605349004</v>
      </c>
      <c r="F1407" s="870" t="s">
        <v>946</v>
      </c>
      <c r="G1407" s="870">
        <v>14001638</v>
      </c>
      <c r="H1407" s="870">
        <v>0</v>
      </c>
      <c r="I1407" s="870">
        <v>14001637.619999999</v>
      </c>
      <c r="J1407" s="870">
        <v>-0.38000000081956387</v>
      </c>
      <c r="K1407" s="870">
        <v>0</v>
      </c>
      <c r="L1407" s="870">
        <v>0</v>
      </c>
      <c r="M1407" s="870">
        <v>-0.38000000081956387</v>
      </c>
      <c r="N1407" s="870">
        <v>0</v>
      </c>
      <c r="O1407" s="870">
        <v>-0.38000000081956387</v>
      </c>
      <c r="P1407" s="870">
        <v>-0.14060000030323863</v>
      </c>
      <c r="Q1407" s="870">
        <v>0</v>
      </c>
      <c r="R1407" s="870">
        <v>0</v>
      </c>
      <c r="S1407" s="870">
        <v>0</v>
      </c>
      <c r="T1407" s="870">
        <v>0</v>
      </c>
      <c r="U1407" s="870">
        <v>0</v>
      </c>
      <c r="V1407" s="870">
        <v>0</v>
      </c>
      <c r="W1407" s="870">
        <v>0</v>
      </c>
      <c r="X1407" s="870">
        <v>-0.14060000030323863</v>
      </c>
      <c r="Y1407" s="870">
        <v>0.37</v>
      </c>
      <c r="Z1407" s="870">
        <v>0</v>
      </c>
      <c r="AA1407" s="870">
        <v>-0.14060000030323863</v>
      </c>
      <c r="AB1407" s="870">
        <v>0</v>
      </c>
      <c r="AC1407" s="870">
        <v>-0.14060000030323863</v>
      </c>
      <c r="AD1407" s="870">
        <v>0</v>
      </c>
      <c r="AE1407" s="870">
        <v>0</v>
      </c>
    </row>
    <row r="1408" spans="1:31">
      <c r="A1408" s="870" t="s">
        <v>1852</v>
      </c>
      <c r="B1408" s="870">
        <v>16</v>
      </c>
      <c r="C1408" s="870">
        <v>1605</v>
      </c>
      <c r="D1408" s="870">
        <v>160534</v>
      </c>
      <c r="E1408" s="870">
        <v>1605349801</v>
      </c>
      <c r="F1408" s="870" t="s">
        <v>947</v>
      </c>
      <c r="G1408" s="870">
        <v>-22819247</v>
      </c>
      <c r="H1408" s="870">
        <v>0</v>
      </c>
      <c r="I1408" s="870">
        <v>-22819246.719999999</v>
      </c>
      <c r="J1408" s="870">
        <v>0.2800000011920929</v>
      </c>
      <c r="K1408" s="870">
        <v>0</v>
      </c>
      <c r="L1408" s="870">
        <v>0.2800000011920929</v>
      </c>
      <c r="M1408" s="870">
        <v>0</v>
      </c>
      <c r="N1408" s="870">
        <v>0</v>
      </c>
      <c r="O1408" s="870">
        <v>0.2800000011920929</v>
      </c>
      <c r="P1408" s="870">
        <v>0.10360000044107437</v>
      </c>
      <c r="Q1408" s="870">
        <v>0</v>
      </c>
      <c r="R1408" s="870">
        <v>0</v>
      </c>
      <c r="S1408" s="870">
        <v>0</v>
      </c>
      <c r="T1408" s="870">
        <v>0</v>
      </c>
      <c r="U1408" s="870">
        <v>0</v>
      </c>
      <c r="V1408" s="870">
        <v>0</v>
      </c>
      <c r="W1408" s="870">
        <v>0</v>
      </c>
      <c r="X1408" s="870">
        <v>0.10360000044107437</v>
      </c>
      <c r="Y1408" s="870">
        <v>0.37</v>
      </c>
      <c r="Z1408" s="870">
        <v>0.10360000044107437</v>
      </c>
      <c r="AA1408" s="870">
        <v>0</v>
      </c>
      <c r="AB1408" s="870">
        <v>0.10360000044107437</v>
      </c>
      <c r="AC1408" s="870">
        <v>0</v>
      </c>
      <c r="AD1408" s="870">
        <v>0</v>
      </c>
      <c r="AE1408" s="870">
        <v>0</v>
      </c>
    </row>
    <row r="1409" spans="1:31">
      <c r="A1409" s="870" t="s">
        <v>1852</v>
      </c>
      <c r="B1409" s="870">
        <v>16</v>
      </c>
      <c r="C1409" s="870">
        <v>1605</v>
      </c>
      <c r="D1409" s="870">
        <v>160536</v>
      </c>
      <c r="E1409" s="870">
        <v>1605367102</v>
      </c>
      <c r="F1409" s="870" t="s">
        <v>3581</v>
      </c>
      <c r="G1409" s="870">
        <v>0</v>
      </c>
      <c r="H1409" s="870">
        <v>0</v>
      </c>
      <c r="I1409" s="870">
        <v>0</v>
      </c>
      <c r="J1409" s="870">
        <v>0</v>
      </c>
      <c r="K1409" s="870">
        <v>0</v>
      </c>
      <c r="L1409" s="870">
        <v>0</v>
      </c>
      <c r="M1409" s="870">
        <v>0</v>
      </c>
      <c r="N1409" s="870">
        <v>0</v>
      </c>
      <c r="O1409" s="870">
        <v>0</v>
      </c>
      <c r="P1409" s="870">
        <v>0</v>
      </c>
      <c r="Q1409" s="870">
        <v>0</v>
      </c>
      <c r="R1409" s="870">
        <v>0</v>
      </c>
      <c r="S1409" s="870">
        <v>0</v>
      </c>
      <c r="T1409" s="870">
        <v>0</v>
      </c>
      <c r="U1409" s="870">
        <v>0</v>
      </c>
      <c r="V1409" s="870">
        <v>0</v>
      </c>
      <c r="W1409" s="870">
        <v>0</v>
      </c>
      <c r="X1409" s="870">
        <v>0</v>
      </c>
      <c r="Y1409" s="870">
        <v>0</v>
      </c>
      <c r="Z1409" s="870">
        <v>0</v>
      </c>
      <c r="AA1409" s="870">
        <v>0</v>
      </c>
      <c r="AB1409" s="870">
        <v>0</v>
      </c>
      <c r="AC1409" s="870">
        <v>0</v>
      </c>
      <c r="AD1409" s="870">
        <v>0</v>
      </c>
      <c r="AE1409" s="870">
        <v>0</v>
      </c>
    </row>
    <row r="1410" spans="1:31">
      <c r="A1410" s="870" t="s">
        <v>1852</v>
      </c>
      <c r="B1410" s="870">
        <v>16</v>
      </c>
      <c r="C1410" s="870">
        <v>1605</v>
      </c>
      <c r="D1410" s="870">
        <v>160536</v>
      </c>
      <c r="E1410" s="870">
        <v>1605367103</v>
      </c>
      <c r="F1410" s="870" t="s">
        <v>3582</v>
      </c>
      <c r="G1410" s="870">
        <v>0</v>
      </c>
      <c r="H1410" s="870">
        <v>0</v>
      </c>
      <c r="I1410" s="870">
        <v>0</v>
      </c>
      <c r="J1410" s="870">
        <v>0</v>
      </c>
      <c r="K1410" s="870">
        <v>0</v>
      </c>
      <c r="L1410" s="870">
        <v>0</v>
      </c>
      <c r="M1410" s="870">
        <v>0</v>
      </c>
      <c r="N1410" s="870">
        <v>0</v>
      </c>
      <c r="O1410" s="870">
        <v>0</v>
      </c>
      <c r="P1410" s="870">
        <v>0</v>
      </c>
      <c r="Q1410" s="870">
        <v>0</v>
      </c>
      <c r="R1410" s="870">
        <v>0</v>
      </c>
      <c r="S1410" s="870">
        <v>0</v>
      </c>
      <c r="T1410" s="870">
        <v>0</v>
      </c>
      <c r="U1410" s="870">
        <v>0</v>
      </c>
      <c r="V1410" s="870">
        <v>0</v>
      </c>
      <c r="W1410" s="870">
        <v>0</v>
      </c>
      <c r="X1410" s="870">
        <v>0</v>
      </c>
      <c r="Y1410" s="870">
        <v>0</v>
      </c>
      <c r="Z1410" s="870">
        <v>0</v>
      </c>
      <c r="AA1410" s="870">
        <v>0</v>
      </c>
      <c r="AB1410" s="870">
        <v>0</v>
      </c>
      <c r="AC1410" s="870">
        <v>0</v>
      </c>
      <c r="AD1410" s="870">
        <v>0</v>
      </c>
      <c r="AE1410" s="870">
        <v>0</v>
      </c>
    </row>
    <row r="1411" spans="1:31">
      <c r="A1411" s="870" t="s">
        <v>1852</v>
      </c>
      <c r="B1411" s="870">
        <v>16</v>
      </c>
      <c r="C1411" s="870">
        <v>1605</v>
      </c>
      <c r="D1411" s="870">
        <v>160536</v>
      </c>
      <c r="E1411" s="870">
        <v>1605369003</v>
      </c>
      <c r="F1411" s="870" t="s">
        <v>948</v>
      </c>
      <c r="G1411" s="870">
        <v>247394209</v>
      </c>
      <c r="H1411" s="870">
        <v>0</v>
      </c>
      <c r="I1411" s="870">
        <v>247394208.96000001</v>
      </c>
      <c r="J1411" s="870">
        <v>-3.9999991655349731E-2</v>
      </c>
      <c r="K1411" s="870">
        <v>0</v>
      </c>
      <c r="L1411" s="870">
        <v>0</v>
      </c>
      <c r="M1411" s="870">
        <v>-3.9999991655349731E-2</v>
      </c>
      <c r="N1411" s="870">
        <v>0</v>
      </c>
      <c r="O1411" s="870">
        <v>-3.9999991655349731E-2</v>
      </c>
      <c r="P1411" s="870">
        <v>-1.47999969124794E-2</v>
      </c>
      <c r="Q1411" s="870">
        <v>0</v>
      </c>
      <c r="R1411" s="870">
        <v>0</v>
      </c>
      <c r="S1411" s="870">
        <v>0</v>
      </c>
      <c r="T1411" s="870">
        <v>0</v>
      </c>
      <c r="U1411" s="870">
        <v>0</v>
      </c>
      <c r="V1411" s="870">
        <v>0</v>
      </c>
      <c r="W1411" s="870">
        <v>0</v>
      </c>
      <c r="X1411" s="870">
        <v>-1.47999969124794E-2</v>
      </c>
      <c r="Y1411" s="870">
        <v>0.37</v>
      </c>
      <c r="Z1411" s="870">
        <v>0</v>
      </c>
      <c r="AA1411" s="870">
        <v>-1.47999969124794E-2</v>
      </c>
      <c r="AB1411" s="870">
        <v>0</v>
      </c>
      <c r="AC1411" s="870">
        <v>-1.47999969124794E-2</v>
      </c>
      <c r="AD1411" s="870">
        <v>0</v>
      </c>
      <c r="AE1411" s="870">
        <v>0</v>
      </c>
    </row>
    <row r="1412" spans="1:31">
      <c r="A1412" s="870" t="s">
        <v>1852</v>
      </c>
      <c r="B1412" s="870">
        <v>16</v>
      </c>
      <c r="C1412" s="870">
        <v>1605</v>
      </c>
      <c r="D1412" s="870">
        <v>160536</v>
      </c>
      <c r="E1412" s="870">
        <v>1605369004</v>
      </c>
      <c r="F1412" s="870" t="s">
        <v>949</v>
      </c>
      <c r="G1412" s="870">
        <v>13165124</v>
      </c>
      <c r="H1412" s="870">
        <v>0</v>
      </c>
      <c r="I1412" s="870">
        <v>13165123.52</v>
      </c>
      <c r="J1412" s="870">
        <v>-0.48000000044703484</v>
      </c>
      <c r="K1412" s="870">
        <v>0</v>
      </c>
      <c r="L1412" s="870">
        <v>0</v>
      </c>
      <c r="M1412" s="870">
        <v>-0.48000000044703484</v>
      </c>
      <c r="N1412" s="870">
        <v>0</v>
      </c>
      <c r="O1412" s="870">
        <v>-0.48000000044703484</v>
      </c>
      <c r="P1412" s="870">
        <v>-0.17760000016540289</v>
      </c>
      <c r="Q1412" s="870">
        <v>0</v>
      </c>
      <c r="R1412" s="870">
        <v>0</v>
      </c>
      <c r="S1412" s="870">
        <v>0</v>
      </c>
      <c r="T1412" s="870">
        <v>0</v>
      </c>
      <c r="U1412" s="870">
        <v>0</v>
      </c>
      <c r="V1412" s="870">
        <v>0</v>
      </c>
      <c r="W1412" s="870">
        <v>0</v>
      </c>
      <c r="X1412" s="870">
        <v>-0.17760000016540289</v>
      </c>
      <c r="Y1412" s="870">
        <v>0.37</v>
      </c>
      <c r="Z1412" s="870">
        <v>0</v>
      </c>
      <c r="AA1412" s="870">
        <v>-0.17760000016540289</v>
      </c>
      <c r="AB1412" s="870">
        <v>0</v>
      </c>
      <c r="AC1412" s="870">
        <v>-0.17760000016540289</v>
      </c>
      <c r="AD1412" s="870">
        <v>0</v>
      </c>
      <c r="AE1412" s="870">
        <v>0</v>
      </c>
    </row>
    <row r="1413" spans="1:31">
      <c r="A1413" s="870" t="s">
        <v>1852</v>
      </c>
      <c r="B1413" s="870">
        <v>16</v>
      </c>
      <c r="C1413" s="870">
        <v>1605</v>
      </c>
      <c r="D1413" s="870">
        <v>160536</v>
      </c>
      <c r="E1413" s="870">
        <v>1605369801</v>
      </c>
      <c r="F1413" s="870" t="s">
        <v>950</v>
      </c>
      <c r="G1413" s="870">
        <v>53447705</v>
      </c>
      <c r="H1413" s="870">
        <v>0</v>
      </c>
      <c r="I1413" s="870">
        <v>53447704.68</v>
      </c>
      <c r="J1413" s="870">
        <v>-0.32000000029802322</v>
      </c>
      <c r="K1413" s="870">
        <v>0</v>
      </c>
      <c r="L1413" s="870">
        <v>0</v>
      </c>
      <c r="M1413" s="870">
        <v>-0.32000000029802322</v>
      </c>
      <c r="N1413" s="870">
        <v>0</v>
      </c>
      <c r="O1413" s="870">
        <v>-0.32000000029802322</v>
      </c>
      <c r="P1413" s="870">
        <v>-0.11840000011026859</v>
      </c>
      <c r="Q1413" s="870">
        <v>0</v>
      </c>
      <c r="R1413" s="870">
        <v>0</v>
      </c>
      <c r="S1413" s="870">
        <v>0</v>
      </c>
      <c r="T1413" s="870">
        <v>0</v>
      </c>
      <c r="U1413" s="870">
        <v>0</v>
      </c>
      <c r="V1413" s="870">
        <v>0</v>
      </c>
      <c r="W1413" s="870">
        <v>0</v>
      </c>
      <c r="X1413" s="870">
        <v>-0.11840000011026859</v>
      </c>
      <c r="Y1413" s="870">
        <v>0.37</v>
      </c>
      <c r="Z1413" s="870">
        <v>0</v>
      </c>
      <c r="AA1413" s="870">
        <v>-0.11840000011026859</v>
      </c>
      <c r="AB1413" s="870">
        <v>0</v>
      </c>
      <c r="AC1413" s="870">
        <v>-0.11840000011026859</v>
      </c>
      <c r="AD1413" s="870">
        <v>0</v>
      </c>
      <c r="AE1413" s="870">
        <v>0</v>
      </c>
    </row>
    <row r="1414" spans="1:31">
      <c r="A1414" s="870" t="s">
        <v>1852</v>
      </c>
      <c r="B1414" s="870">
        <v>16</v>
      </c>
      <c r="C1414" s="870">
        <v>1605</v>
      </c>
      <c r="D1414" s="870">
        <v>160538</v>
      </c>
      <c r="E1414" s="870">
        <v>1605387102</v>
      </c>
      <c r="F1414" s="870" t="s">
        <v>3583</v>
      </c>
      <c r="G1414" s="870">
        <v>0</v>
      </c>
      <c r="H1414" s="870">
        <v>0</v>
      </c>
      <c r="I1414" s="870">
        <v>0</v>
      </c>
      <c r="J1414" s="870">
        <v>0</v>
      </c>
      <c r="K1414" s="870">
        <v>0</v>
      </c>
      <c r="L1414" s="870">
        <v>0</v>
      </c>
      <c r="M1414" s="870">
        <v>0</v>
      </c>
      <c r="N1414" s="870">
        <v>0</v>
      </c>
      <c r="O1414" s="870">
        <v>0</v>
      </c>
      <c r="P1414" s="870">
        <v>0</v>
      </c>
      <c r="Q1414" s="870">
        <v>0</v>
      </c>
      <c r="R1414" s="870">
        <v>0</v>
      </c>
      <c r="S1414" s="870">
        <v>0</v>
      </c>
      <c r="T1414" s="870">
        <v>0</v>
      </c>
      <c r="U1414" s="870">
        <v>0</v>
      </c>
      <c r="V1414" s="870">
        <v>0</v>
      </c>
      <c r="W1414" s="870">
        <v>0</v>
      </c>
      <c r="X1414" s="870">
        <v>0</v>
      </c>
      <c r="Y1414" s="870">
        <v>0</v>
      </c>
      <c r="Z1414" s="870">
        <v>0</v>
      </c>
      <c r="AA1414" s="870">
        <v>0</v>
      </c>
      <c r="AB1414" s="870">
        <v>0</v>
      </c>
      <c r="AC1414" s="870">
        <v>0</v>
      </c>
      <c r="AD1414" s="870">
        <v>0</v>
      </c>
      <c r="AE1414" s="870">
        <v>0</v>
      </c>
    </row>
    <row r="1415" spans="1:31">
      <c r="A1415" s="870" t="s">
        <v>1852</v>
      </c>
      <c r="B1415" s="870">
        <v>16</v>
      </c>
      <c r="C1415" s="870">
        <v>1605</v>
      </c>
      <c r="D1415" s="870">
        <v>160538</v>
      </c>
      <c r="E1415" s="870">
        <v>1605387103</v>
      </c>
      <c r="F1415" s="870" t="s">
        <v>3584</v>
      </c>
      <c r="G1415" s="870">
        <v>0</v>
      </c>
      <c r="H1415" s="870">
        <v>0</v>
      </c>
      <c r="I1415" s="870">
        <v>0</v>
      </c>
      <c r="J1415" s="870">
        <v>0</v>
      </c>
      <c r="K1415" s="870">
        <v>0</v>
      </c>
      <c r="L1415" s="870">
        <v>0</v>
      </c>
      <c r="M1415" s="870">
        <v>0</v>
      </c>
      <c r="N1415" s="870">
        <v>0</v>
      </c>
      <c r="O1415" s="870">
        <v>0</v>
      </c>
      <c r="P1415" s="870">
        <v>0</v>
      </c>
      <c r="Q1415" s="870">
        <v>0</v>
      </c>
      <c r="R1415" s="870">
        <v>0</v>
      </c>
      <c r="S1415" s="870">
        <v>0</v>
      </c>
      <c r="T1415" s="870">
        <v>0</v>
      </c>
      <c r="U1415" s="870">
        <v>0</v>
      </c>
      <c r="V1415" s="870">
        <v>0</v>
      </c>
      <c r="W1415" s="870">
        <v>0</v>
      </c>
      <c r="X1415" s="870">
        <v>0</v>
      </c>
      <c r="Y1415" s="870">
        <v>0</v>
      </c>
      <c r="Z1415" s="870">
        <v>0</v>
      </c>
      <c r="AA1415" s="870">
        <v>0</v>
      </c>
      <c r="AB1415" s="870">
        <v>0</v>
      </c>
      <c r="AC1415" s="870">
        <v>0</v>
      </c>
      <c r="AD1415" s="870">
        <v>0</v>
      </c>
      <c r="AE1415" s="870">
        <v>0</v>
      </c>
    </row>
    <row r="1416" spans="1:31">
      <c r="A1416" s="870" t="s">
        <v>1852</v>
      </c>
      <c r="B1416" s="870">
        <v>16</v>
      </c>
      <c r="C1416" s="870">
        <v>1605</v>
      </c>
      <c r="D1416" s="870">
        <v>160538</v>
      </c>
      <c r="E1416" s="870">
        <v>1605389003</v>
      </c>
      <c r="F1416" s="870" t="s">
        <v>4161</v>
      </c>
      <c r="G1416" s="870">
        <v>1899679106</v>
      </c>
      <c r="H1416" s="870">
        <v>0</v>
      </c>
      <c r="I1416" s="870">
        <v>1899679106.3</v>
      </c>
      <c r="J1416" s="870">
        <v>0.29999995231628418</v>
      </c>
      <c r="K1416" s="870">
        <v>0</v>
      </c>
      <c r="L1416" s="870">
        <v>0.29999995231628418</v>
      </c>
      <c r="M1416" s="870">
        <v>0</v>
      </c>
      <c r="N1416" s="870">
        <v>0</v>
      </c>
      <c r="O1416" s="870">
        <v>0.29999995231628418</v>
      </c>
      <c r="P1416" s="870">
        <v>0.11099998235702514</v>
      </c>
      <c r="Q1416" s="870">
        <v>0</v>
      </c>
      <c r="R1416" s="870">
        <v>0</v>
      </c>
      <c r="S1416" s="870">
        <v>0</v>
      </c>
      <c r="T1416" s="870">
        <v>0</v>
      </c>
      <c r="U1416" s="870">
        <v>0</v>
      </c>
      <c r="V1416" s="870">
        <v>0</v>
      </c>
      <c r="W1416" s="870">
        <v>0</v>
      </c>
      <c r="X1416" s="870">
        <v>0.11099998235702514</v>
      </c>
      <c r="Y1416" s="870">
        <v>0.37</v>
      </c>
      <c r="Z1416" s="870">
        <v>0.11099998235702514</v>
      </c>
      <c r="AA1416" s="870">
        <v>0</v>
      </c>
      <c r="AB1416" s="870">
        <v>0.11099998235702514</v>
      </c>
      <c r="AC1416" s="870">
        <v>0</v>
      </c>
      <c r="AD1416" s="870">
        <v>0</v>
      </c>
      <c r="AE1416" s="870">
        <v>0</v>
      </c>
    </row>
    <row r="1417" spans="1:31">
      <c r="A1417" s="870" t="s">
        <v>1852</v>
      </c>
      <c r="B1417" s="870">
        <v>16</v>
      </c>
      <c r="C1417" s="870">
        <v>1605</v>
      </c>
      <c r="D1417" s="870">
        <v>160538</v>
      </c>
      <c r="E1417" s="870">
        <v>1605389004</v>
      </c>
      <c r="F1417" s="870" t="s">
        <v>4162</v>
      </c>
      <c r="G1417" s="870">
        <v>94575306</v>
      </c>
      <c r="H1417" s="870">
        <v>0</v>
      </c>
      <c r="I1417" s="870">
        <v>94575305.810000002</v>
      </c>
      <c r="J1417" s="870">
        <v>-0.18999999761581421</v>
      </c>
      <c r="K1417" s="870">
        <v>0</v>
      </c>
      <c r="L1417" s="870">
        <v>0</v>
      </c>
      <c r="M1417" s="870">
        <v>-0.18999999761581421</v>
      </c>
      <c r="N1417" s="870">
        <v>0</v>
      </c>
      <c r="O1417" s="870">
        <v>-0.18999999761581421</v>
      </c>
      <c r="P1417" s="870">
        <v>-7.0299999117851258E-2</v>
      </c>
      <c r="Q1417" s="870">
        <v>0</v>
      </c>
      <c r="R1417" s="870">
        <v>0</v>
      </c>
      <c r="S1417" s="870">
        <v>0</v>
      </c>
      <c r="T1417" s="870">
        <v>0</v>
      </c>
      <c r="U1417" s="870">
        <v>0</v>
      </c>
      <c r="V1417" s="870">
        <v>0</v>
      </c>
      <c r="W1417" s="870">
        <v>0</v>
      </c>
      <c r="X1417" s="870">
        <v>-7.0299999117851258E-2</v>
      </c>
      <c r="Y1417" s="870">
        <v>0.37</v>
      </c>
      <c r="Z1417" s="870">
        <v>0</v>
      </c>
      <c r="AA1417" s="870">
        <v>-7.0299999117851258E-2</v>
      </c>
      <c r="AB1417" s="870">
        <v>0</v>
      </c>
      <c r="AC1417" s="870">
        <v>-7.0299999117851258E-2</v>
      </c>
      <c r="AD1417" s="870">
        <v>0</v>
      </c>
      <c r="AE1417" s="870">
        <v>0</v>
      </c>
    </row>
    <row r="1418" spans="1:31">
      <c r="A1418" s="870" t="s">
        <v>1852</v>
      </c>
      <c r="B1418" s="870">
        <v>16</v>
      </c>
      <c r="C1418" s="870">
        <v>1605</v>
      </c>
      <c r="D1418" s="870">
        <v>160538</v>
      </c>
      <c r="E1418" s="870">
        <v>1605389201</v>
      </c>
      <c r="F1418" s="870" t="s">
        <v>3397</v>
      </c>
      <c r="G1418" s="870">
        <v>252267</v>
      </c>
      <c r="H1418" s="870">
        <v>0</v>
      </c>
      <c r="I1418" s="870">
        <v>252267.36</v>
      </c>
      <c r="J1418" s="870">
        <v>0.35999999998603016</v>
      </c>
      <c r="K1418" s="870">
        <v>0</v>
      </c>
      <c r="L1418" s="870">
        <v>0.35999999998603016</v>
      </c>
      <c r="M1418" s="870">
        <v>0</v>
      </c>
      <c r="N1418" s="870">
        <v>0</v>
      </c>
      <c r="O1418" s="870">
        <v>0.35999999998603016</v>
      </c>
      <c r="P1418" s="870">
        <v>0.13319999999483115</v>
      </c>
      <c r="Q1418" s="870">
        <v>0</v>
      </c>
      <c r="R1418" s="870">
        <v>0</v>
      </c>
      <c r="S1418" s="870">
        <v>0</v>
      </c>
      <c r="T1418" s="870">
        <v>0</v>
      </c>
      <c r="U1418" s="870">
        <v>0</v>
      </c>
      <c r="V1418" s="870">
        <v>0</v>
      </c>
      <c r="W1418" s="870">
        <v>0</v>
      </c>
      <c r="X1418" s="870">
        <v>0.13319999999483115</v>
      </c>
      <c r="Y1418" s="870">
        <v>0.36999999999999994</v>
      </c>
      <c r="Z1418" s="870">
        <v>0.13319999999483115</v>
      </c>
      <c r="AA1418" s="870">
        <v>0</v>
      </c>
      <c r="AB1418" s="870">
        <v>0.13319999999483115</v>
      </c>
      <c r="AC1418" s="870">
        <v>0</v>
      </c>
      <c r="AD1418" s="870">
        <v>0</v>
      </c>
      <c r="AE1418" s="870">
        <v>0</v>
      </c>
    </row>
    <row r="1419" spans="1:31">
      <c r="A1419" s="870" t="s">
        <v>1852</v>
      </c>
      <c r="B1419" s="870">
        <v>16</v>
      </c>
      <c r="C1419" s="870">
        <v>1605</v>
      </c>
      <c r="D1419" s="870">
        <v>160538</v>
      </c>
      <c r="E1419" s="870">
        <v>1605389801</v>
      </c>
      <c r="F1419" s="870" t="s">
        <v>951</v>
      </c>
      <c r="G1419" s="870">
        <v>228104875</v>
      </c>
      <c r="H1419" s="870">
        <v>0</v>
      </c>
      <c r="I1419" s="870">
        <v>228104874.96000001</v>
      </c>
      <c r="J1419" s="870">
        <v>-3.9999991655349731E-2</v>
      </c>
      <c r="K1419" s="870">
        <v>0</v>
      </c>
      <c r="L1419" s="870">
        <v>0</v>
      </c>
      <c r="M1419" s="870">
        <v>-3.9999991655349731E-2</v>
      </c>
      <c r="N1419" s="870">
        <v>0</v>
      </c>
      <c r="O1419" s="870">
        <v>-3.9999991655349731E-2</v>
      </c>
      <c r="P1419" s="870">
        <v>-1.47999969124794E-2</v>
      </c>
      <c r="Q1419" s="870">
        <v>0</v>
      </c>
      <c r="R1419" s="870">
        <v>0</v>
      </c>
      <c r="S1419" s="870">
        <v>0</v>
      </c>
      <c r="T1419" s="870">
        <v>0</v>
      </c>
      <c r="U1419" s="870">
        <v>0</v>
      </c>
      <c r="V1419" s="870">
        <v>0</v>
      </c>
      <c r="W1419" s="870">
        <v>0</v>
      </c>
      <c r="X1419" s="870">
        <v>-1.47999969124794E-2</v>
      </c>
      <c r="Y1419" s="870">
        <v>0.37</v>
      </c>
      <c r="Z1419" s="870">
        <v>0</v>
      </c>
      <c r="AA1419" s="870">
        <v>-1.47999969124794E-2</v>
      </c>
      <c r="AB1419" s="870">
        <v>0</v>
      </c>
      <c r="AC1419" s="870">
        <v>-1.47999969124794E-2</v>
      </c>
      <c r="AD1419" s="870">
        <v>0</v>
      </c>
      <c r="AE1419" s="870">
        <v>0</v>
      </c>
    </row>
    <row r="1420" spans="1:31">
      <c r="A1420" s="870" t="s">
        <v>1852</v>
      </c>
      <c r="B1420" s="870">
        <v>16</v>
      </c>
      <c r="C1420" s="870">
        <v>1605</v>
      </c>
      <c r="D1420" s="870">
        <v>160540</v>
      </c>
      <c r="E1420" s="870">
        <v>1605400015</v>
      </c>
      <c r="F1420" s="870" t="s">
        <v>3585</v>
      </c>
      <c r="G1420" s="870">
        <v>42363674352</v>
      </c>
      <c r="H1420" s="870">
        <v>0</v>
      </c>
      <c r="I1420" s="870">
        <v>42363674351.68</v>
      </c>
      <c r="J1420" s="870">
        <v>-0.31999969482421875</v>
      </c>
      <c r="K1420" s="870">
        <v>0</v>
      </c>
      <c r="L1420" s="870">
        <v>0</v>
      </c>
      <c r="M1420" s="870">
        <v>-0.31999969482421875</v>
      </c>
      <c r="N1420" s="870">
        <v>0</v>
      </c>
      <c r="O1420" s="870">
        <v>-0.31999969482421875</v>
      </c>
      <c r="P1420" s="870">
        <v>-0.11839988708496094</v>
      </c>
      <c r="Q1420" s="870">
        <v>0</v>
      </c>
      <c r="R1420" s="870">
        <v>0</v>
      </c>
      <c r="S1420" s="870">
        <v>0</v>
      </c>
      <c r="T1420" s="870">
        <v>0</v>
      </c>
      <c r="U1420" s="870">
        <v>0</v>
      </c>
      <c r="V1420" s="870">
        <v>0</v>
      </c>
      <c r="W1420" s="870">
        <v>0</v>
      </c>
      <c r="X1420" s="870">
        <v>-0.11839988708496094</v>
      </c>
      <c r="Y1420" s="870">
        <v>0.37</v>
      </c>
      <c r="Z1420" s="870">
        <v>0</v>
      </c>
      <c r="AA1420" s="870">
        <v>-0.11839988708496094</v>
      </c>
      <c r="AB1420" s="870">
        <v>0</v>
      </c>
      <c r="AC1420" s="870">
        <v>-0.11839988708496094</v>
      </c>
      <c r="AD1420" s="870">
        <v>0</v>
      </c>
      <c r="AE1420" s="870">
        <v>0</v>
      </c>
    </row>
    <row r="1421" spans="1:31">
      <c r="A1421" s="870" t="s">
        <v>1852</v>
      </c>
      <c r="B1421" s="870">
        <v>16</v>
      </c>
      <c r="C1421" s="870">
        <v>1605</v>
      </c>
      <c r="D1421" s="870">
        <v>160540</v>
      </c>
      <c r="E1421" s="870">
        <v>1605401300</v>
      </c>
      <c r="F1421" s="870" t="s">
        <v>952</v>
      </c>
      <c r="G1421" s="870">
        <v>6216428764</v>
      </c>
      <c r="H1421" s="870">
        <v>0</v>
      </c>
      <c r="I1421" s="870">
        <v>6216428764.4200001</v>
      </c>
      <c r="J1421" s="870">
        <v>0.42000007629394531</v>
      </c>
      <c r="K1421" s="870">
        <v>0</v>
      </c>
      <c r="L1421" s="870">
        <v>0.42000007629394531</v>
      </c>
      <c r="M1421" s="870">
        <v>0</v>
      </c>
      <c r="N1421" s="870">
        <v>0</v>
      </c>
      <c r="O1421" s="870">
        <v>0.42000007629394531</v>
      </c>
      <c r="P1421" s="870">
        <v>0.15540002822875976</v>
      </c>
      <c r="Q1421" s="870">
        <v>0</v>
      </c>
      <c r="R1421" s="870">
        <v>0</v>
      </c>
      <c r="S1421" s="870">
        <v>0</v>
      </c>
      <c r="T1421" s="870">
        <v>0</v>
      </c>
      <c r="U1421" s="870">
        <v>0</v>
      </c>
      <c r="V1421" s="870">
        <v>0</v>
      </c>
      <c r="W1421" s="870">
        <v>0</v>
      </c>
      <c r="X1421" s="870">
        <v>0.15540002822875976</v>
      </c>
      <c r="Y1421" s="870">
        <v>0.37</v>
      </c>
      <c r="Z1421" s="870">
        <v>0.15540002822875976</v>
      </c>
      <c r="AA1421" s="870">
        <v>0</v>
      </c>
      <c r="AB1421" s="870">
        <v>0.15540002822875976</v>
      </c>
      <c r="AC1421" s="870">
        <v>0</v>
      </c>
      <c r="AD1421" s="870">
        <v>0</v>
      </c>
      <c r="AE1421" s="870">
        <v>0</v>
      </c>
    </row>
    <row r="1422" spans="1:31">
      <c r="A1422" s="870" t="s">
        <v>1852</v>
      </c>
      <c r="B1422" s="870">
        <v>16</v>
      </c>
      <c r="C1422" s="870">
        <v>1605</v>
      </c>
      <c r="D1422" s="870">
        <v>160540</v>
      </c>
      <c r="E1422" s="870">
        <v>1605401350</v>
      </c>
      <c r="F1422" s="870" t="s">
        <v>953</v>
      </c>
      <c r="G1422" s="870">
        <v>997224631</v>
      </c>
      <c r="H1422" s="870">
        <v>0</v>
      </c>
      <c r="I1422" s="870">
        <v>997224631.03999996</v>
      </c>
      <c r="J1422" s="870">
        <v>3.9999961853027344E-2</v>
      </c>
      <c r="K1422" s="870">
        <v>0</v>
      </c>
      <c r="L1422" s="870">
        <v>3.9999961853027344E-2</v>
      </c>
      <c r="M1422" s="870">
        <v>0</v>
      </c>
      <c r="N1422" s="870">
        <v>0</v>
      </c>
      <c r="O1422" s="870">
        <v>3.9999961853027344E-2</v>
      </c>
      <c r="P1422" s="870">
        <v>1.4799985885620117E-2</v>
      </c>
      <c r="Q1422" s="870">
        <v>0</v>
      </c>
      <c r="R1422" s="870">
        <v>0</v>
      </c>
      <c r="S1422" s="870">
        <v>0</v>
      </c>
      <c r="T1422" s="870">
        <v>0</v>
      </c>
      <c r="U1422" s="870">
        <v>0</v>
      </c>
      <c r="V1422" s="870">
        <v>0</v>
      </c>
      <c r="W1422" s="870">
        <v>0</v>
      </c>
      <c r="X1422" s="870">
        <v>1.4799985885620117E-2</v>
      </c>
      <c r="Y1422" s="870">
        <v>0.37</v>
      </c>
      <c r="Z1422" s="870">
        <v>1.4799985885620117E-2</v>
      </c>
      <c r="AA1422" s="870">
        <v>0</v>
      </c>
      <c r="AB1422" s="870">
        <v>1.4799985885620117E-2</v>
      </c>
      <c r="AC1422" s="870">
        <v>0</v>
      </c>
      <c r="AD1422" s="870">
        <v>0</v>
      </c>
      <c r="AE1422" s="870">
        <v>0</v>
      </c>
    </row>
    <row r="1423" spans="1:31">
      <c r="A1423" s="870" t="s">
        <v>1852</v>
      </c>
      <c r="B1423" s="870">
        <v>16</v>
      </c>
      <c r="C1423" s="870">
        <v>1605</v>
      </c>
      <c r="D1423" s="870">
        <v>160540</v>
      </c>
      <c r="E1423" s="870">
        <v>1605401888</v>
      </c>
      <c r="F1423" s="870" t="s">
        <v>954</v>
      </c>
      <c r="G1423" s="870">
        <v>3575352887</v>
      </c>
      <c r="H1423" s="870">
        <v>0</v>
      </c>
      <c r="I1423" s="870">
        <v>3575352887.04</v>
      </c>
      <c r="J1423" s="870">
        <v>3.9999961853027344E-2</v>
      </c>
      <c r="K1423" s="870">
        <v>0</v>
      </c>
      <c r="L1423" s="870">
        <v>3.9999961853027344E-2</v>
      </c>
      <c r="M1423" s="870">
        <v>0</v>
      </c>
      <c r="N1423" s="870">
        <v>0</v>
      </c>
      <c r="O1423" s="870">
        <v>3.9999961853027344E-2</v>
      </c>
      <c r="P1423" s="870">
        <v>1.4799985885620117E-2</v>
      </c>
      <c r="Q1423" s="870">
        <v>0</v>
      </c>
      <c r="R1423" s="870">
        <v>0</v>
      </c>
      <c r="S1423" s="870">
        <v>0</v>
      </c>
      <c r="T1423" s="870">
        <v>0</v>
      </c>
      <c r="U1423" s="870">
        <v>0</v>
      </c>
      <c r="V1423" s="870">
        <v>0</v>
      </c>
      <c r="W1423" s="870">
        <v>0</v>
      </c>
      <c r="X1423" s="870">
        <v>1.4799985885620117E-2</v>
      </c>
      <c r="Y1423" s="870">
        <v>0.37</v>
      </c>
      <c r="Z1423" s="870">
        <v>1.4799985885620117E-2</v>
      </c>
      <c r="AA1423" s="870">
        <v>0</v>
      </c>
      <c r="AB1423" s="870">
        <v>1.4799985885620117E-2</v>
      </c>
      <c r="AC1423" s="870">
        <v>0</v>
      </c>
      <c r="AD1423" s="870">
        <v>0</v>
      </c>
      <c r="AE1423" s="870">
        <v>0</v>
      </c>
    </row>
    <row r="1424" spans="1:31">
      <c r="A1424" s="870" t="s">
        <v>1852</v>
      </c>
      <c r="B1424" s="870">
        <v>16</v>
      </c>
      <c r="C1424" s="870">
        <v>1605</v>
      </c>
      <c r="D1424" s="870">
        <v>160540</v>
      </c>
      <c r="E1424" s="870">
        <v>1605407006</v>
      </c>
      <c r="F1424" s="870" t="s">
        <v>4163</v>
      </c>
      <c r="G1424" s="870">
        <v>0</v>
      </c>
      <c r="H1424" s="870">
        <v>0</v>
      </c>
      <c r="I1424" s="870">
        <v>0</v>
      </c>
      <c r="J1424" s="870">
        <v>0</v>
      </c>
      <c r="K1424" s="870">
        <v>0</v>
      </c>
      <c r="L1424" s="870">
        <v>0</v>
      </c>
      <c r="M1424" s="870">
        <v>0</v>
      </c>
      <c r="N1424" s="870">
        <v>0</v>
      </c>
      <c r="O1424" s="870">
        <v>0</v>
      </c>
      <c r="P1424" s="870">
        <v>0</v>
      </c>
      <c r="Q1424" s="870">
        <v>0</v>
      </c>
      <c r="R1424" s="870">
        <v>0</v>
      </c>
      <c r="S1424" s="870">
        <v>0</v>
      </c>
      <c r="T1424" s="870">
        <v>0</v>
      </c>
      <c r="U1424" s="870">
        <v>0</v>
      </c>
      <c r="V1424" s="870">
        <v>0</v>
      </c>
      <c r="W1424" s="870">
        <v>0</v>
      </c>
      <c r="X1424" s="870">
        <v>0</v>
      </c>
      <c r="Y1424" s="870">
        <v>0</v>
      </c>
      <c r="Z1424" s="870">
        <v>0</v>
      </c>
      <c r="AA1424" s="870">
        <v>0</v>
      </c>
      <c r="AB1424" s="870">
        <v>0</v>
      </c>
      <c r="AC1424" s="870">
        <v>0</v>
      </c>
      <c r="AD1424" s="870">
        <v>0</v>
      </c>
      <c r="AE1424" s="870">
        <v>0</v>
      </c>
    </row>
    <row r="1425" spans="1:31">
      <c r="A1425" s="870" t="s">
        <v>1852</v>
      </c>
      <c r="B1425" s="870">
        <v>16</v>
      </c>
      <c r="C1425" s="870">
        <v>1605</v>
      </c>
      <c r="D1425" s="870">
        <v>160540</v>
      </c>
      <c r="E1425" s="870">
        <v>1605407007</v>
      </c>
      <c r="F1425" s="870" t="s">
        <v>4164</v>
      </c>
      <c r="G1425" s="870">
        <v>0</v>
      </c>
      <c r="H1425" s="870">
        <v>0</v>
      </c>
      <c r="I1425" s="870">
        <v>0</v>
      </c>
      <c r="J1425" s="870">
        <v>0</v>
      </c>
      <c r="K1425" s="870">
        <v>0</v>
      </c>
      <c r="L1425" s="870">
        <v>0</v>
      </c>
      <c r="M1425" s="870">
        <v>0</v>
      </c>
      <c r="N1425" s="870">
        <v>0</v>
      </c>
      <c r="O1425" s="870">
        <v>0</v>
      </c>
      <c r="P1425" s="870">
        <v>0</v>
      </c>
      <c r="Q1425" s="870">
        <v>0</v>
      </c>
      <c r="R1425" s="870">
        <v>0</v>
      </c>
      <c r="S1425" s="870">
        <v>0</v>
      </c>
      <c r="T1425" s="870">
        <v>0</v>
      </c>
      <c r="U1425" s="870">
        <v>0</v>
      </c>
      <c r="V1425" s="870">
        <v>0</v>
      </c>
      <c r="W1425" s="870">
        <v>0</v>
      </c>
      <c r="X1425" s="870">
        <v>0</v>
      </c>
      <c r="Y1425" s="870">
        <v>0</v>
      </c>
      <c r="Z1425" s="870">
        <v>0</v>
      </c>
      <c r="AA1425" s="870">
        <v>0</v>
      </c>
      <c r="AB1425" s="870">
        <v>0</v>
      </c>
      <c r="AC1425" s="870">
        <v>0</v>
      </c>
      <c r="AD1425" s="870">
        <v>0</v>
      </c>
      <c r="AE1425" s="870">
        <v>0</v>
      </c>
    </row>
    <row r="1426" spans="1:31">
      <c r="A1426" s="870" t="s">
        <v>1852</v>
      </c>
      <c r="B1426" s="870">
        <v>16</v>
      </c>
      <c r="C1426" s="870">
        <v>1605</v>
      </c>
      <c r="D1426" s="870">
        <v>160540</v>
      </c>
      <c r="E1426" s="870">
        <v>1605407008</v>
      </c>
      <c r="F1426" s="870" t="s">
        <v>1961</v>
      </c>
      <c r="G1426" s="870">
        <v>0</v>
      </c>
      <c r="H1426" s="870">
        <v>0</v>
      </c>
      <c r="I1426" s="870">
        <v>0</v>
      </c>
      <c r="J1426" s="870">
        <v>0</v>
      </c>
      <c r="K1426" s="870">
        <v>0</v>
      </c>
      <c r="L1426" s="870">
        <v>0</v>
      </c>
      <c r="M1426" s="870">
        <v>0</v>
      </c>
      <c r="N1426" s="870">
        <v>0</v>
      </c>
      <c r="O1426" s="870">
        <v>0</v>
      </c>
      <c r="P1426" s="870">
        <v>0</v>
      </c>
      <c r="Q1426" s="870">
        <v>0</v>
      </c>
      <c r="R1426" s="870">
        <v>0</v>
      </c>
      <c r="S1426" s="870">
        <v>0</v>
      </c>
      <c r="T1426" s="870">
        <v>0</v>
      </c>
      <c r="U1426" s="870">
        <v>0</v>
      </c>
      <c r="V1426" s="870">
        <v>0</v>
      </c>
      <c r="W1426" s="870">
        <v>0</v>
      </c>
      <c r="X1426" s="870">
        <v>0</v>
      </c>
      <c r="Y1426" s="870">
        <v>0</v>
      </c>
      <c r="Z1426" s="870">
        <v>0</v>
      </c>
      <c r="AA1426" s="870">
        <v>0</v>
      </c>
      <c r="AB1426" s="870">
        <v>0</v>
      </c>
      <c r="AC1426" s="870">
        <v>0</v>
      </c>
      <c r="AD1426" s="870">
        <v>0</v>
      </c>
      <c r="AE1426" s="870">
        <v>0</v>
      </c>
    </row>
    <row r="1427" spans="1:31">
      <c r="A1427" s="870" t="s">
        <v>1852</v>
      </c>
      <c r="B1427" s="870">
        <v>16</v>
      </c>
      <c r="C1427" s="870">
        <v>1605</v>
      </c>
      <c r="D1427" s="870">
        <v>160540</v>
      </c>
      <c r="E1427" s="870">
        <v>1605407009</v>
      </c>
      <c r="F1427" s="870" t="s">
        <v>1961</v>
      </c>
      <c r="G1427" s="870">
        <v>0</v>
      </c>
      <c r="H1427" s="870">
        <v>0</v>
      </c>
      <c r="I1427" s="870">
        <v>0</v>
      </c>
      <c r="J1427" s="870">
        <v>0</v>
      </c>
      <c r="K1427" s="870">
        <v>0</v>
      </c>
      <c r="L1427" s="870">
        <v>0</v>
      </c>
      <c r="M1427" s="870">
        <v>0</v>
      </c>
      <c r="N1427" s="870">
        <v>0</v>
      </c>
      <c r="O1427" s="870">
        <v>0</v>
      </c>
      <c r="P1427" s="870">
        <v>0</v>
      </c>
      <c r="Q1427" s="870">
        <v>0</v>
      </c>
      <c r="R1427" s="870">
        <v>0</v>
      </c>
      <c r="S1427" s="870">
        <v>0</v>
      </c>
      <c r="T1427" s="870">
        <v>0</v>
      </c>
      <c r="U1427" s="870">
        <v>0</v>
      </c>
      <c r="V1427" s="870">
        <v>0</v>
      </c>
      <c r="W1427" s="870">
        <v>0</v>
      </c>
      <c r="X1427" s="870">
        <v>0</v>
      </c>
      <c r="Y1427" s="870">
        <v>0</v>
      </c>
      <c r="Z1427" s="870">
        <v>0</v>
      </c>
      <c r="AA1427" s="870">
        <v>0</v>
      </c>
      <c r="AB1427" s="870">
        <v>0</v>
      </c>
      <c r="AC1427" s="870">
        <v>0</v>
      </c>
      <c r="AD1427" s="870">
        <v>0</v>
      </c>
      <c r="AE1427" s="870">
        <v>0</v>
      </c>
    </row>
    <row r="1428" spans="1:31">
      <c r="A1428" s="870" t="s">
        <v>1852</v>
      </c>
      <c r="B1428" s="870">
        <v>16</v>
      </c>
      <c r="C1428" s="870">
        <v>1605</v>
      </c>
      <c r="D1428" s="870">
        <v>160540</v>
      </c>
      <c r="E1428" s="870">
        <v>1605407010</v>
      </c>
      <c r="F1428" s="870" t="s">
        <v>4165</v>
      </c>
      <c r="G1428" s="870">
        <v>0</v>
      </c>
      <c r="H1428" s="870">
        <v>0</v>
      </c>
      <c r="I1428" s="870">
        <v>0</v>
      </c>
      <c r="J1428" s="870">
        <v>0</v>
      </c>
      <c r="K1428" s="870">
        <v>0</v>
      </c>
      <c r="L1428" s="870">
        <v>0</v>
      </c>
      <c r="M1428" s="870">
        <v>0</v>
      </c>
      <c r="N1428" s="870">
        <v>0</v>
      </c>
      <c r="O1428" s="870">
        <v>0</v>
      </c>
      <c r="P1428" s="870">
        <v>0</v>
      </c>
      <c r="Q1428" s="870">
        <v>0</v>
      </c>
      <c r="R1428" s="870">
        <v>0</v>
      </c>
      <c r="S1428" s="870">
        <v>0</v>
      </c>
      <c r="T1428" s="870">
        <v>0</v>
      </c>
      <c r="U1428" s="870">
        <v>0</v>
      </c>
      <c r="V1428" s="870">
        <v>0</v>
      </c>
      <c r="W1428" s="870">
        <v>0</v>
      </c>
      <c r="X1428" s="870">
        <v>0</v>
      </c>
      <c r="Y1428" s="870">
        <v>0</v>
      </c>
      <c r="Z1428" s="870">
        <v>0</v>
      </c>
      <c r="AA1428" s="870">
        <v>0</v>
      </c>
      <c r="AB1428" s="870">
        <v>0</v>
      </c>
      <c r="AC1428" s="870">
        <v>0</v>
      </c>
      <c r="AD1428" s="870">
        <v>0</v>
      </c>
      <c r="AE1428" s="870">
        <v>0</v>
      </c>
    </row>
    <row r="1429" spans="1:31">
      <c r="A1429" s="870" t="s">
        <v>1852</v>
      </c>
      <c r="B1429" s="870">
        <v>16</v>
      </c>
      <c r="C1429" s="870">
        <v>1605</v>
      </c>
      <c r="D1429" s="870">
        <v>160540</v>
      </c>
      <c r="E1429" s="870">
        <v>1605407011</v>
      </c>
      <c r="F1429" s="870" t="s">
        <v>4166</v>
      </c>
      <c r="G1429" s="870">
        <v>0</v>
      </c>
      <c r="H1429" s="870">
        <v>0</v>
      </c>
      <c r="I1429" s="870">
        <v>0</v>
      </c>
      <c r="J1429" s="870">
        <v>0</v>
      </c>
      <c r="K1429" s="870">
        <v>0</v>
      </c>
      <c r="L1429" s="870">
        <v>0</v>
      </c>
      <c r="M1429" s="870">
        <v>0</v>
      </c>
      <c r="N1429" s="870">
        <v>0</v>
      </c>
      <c r="O1429" s="870">
        <v>0</v>
      </c>
      <c r="P1429" s="870">
        <v>0</v>
      </c>
      <c r="Q1429" s="870">
        <v>0</v>
      </c>
      <c r="R1429" s="870">
        <v>0</v>
      </c>
      <c r="S1429" s="870">
        <v>0</v>
      </c>
      <c r="T1429" s="870">
        <v>0</v>
      </c>
      <c r="U1429" s="870">
        <v>0</v>
      </c>
      <c r="V1429" s="870">
        <v>0</v>
      </c>
      <c r="W1429" s="870">
        <v>0</v>
      </c>
      <c r="X1429" s="870">
        <v>0</v>
      </c>
      <c r="Y1429" s="870">
        <v>0</v>
      </c>
      <c r="Z1429" s="870">
        <v>0</v>
      </c>
      <c r="AA1429" s="870">
        <v>0</v>
      </c>
      <c r="AB1429" s="870">
        <v>0</v>
      </c>
      <c r="AC1429" s="870">
        <v>0</v>
      </c>
      <c r="AD1429" s="870">
        <v>0</v>
      </c>
      <c r="AE1429" s="870">
        <v>0</v>
      </c>
    </row>
    <row r="1430" spans="1:31">
      <c r="A1430" s="870" t="s">
        <v>1852</v>
      </c>
      <c r="B1430" s="870">
        <v>16</v>
      </c>
      <c r="C1430" s="870">
        <v>1605</v>
      </c>
      <c r="D1430" s="870">
        <v>160540</v>
      </c>
      <c r="E1430" s="870">
        <v>1605407012</v>
      </c>
      <c r="F1430" s="870" t="s">
        <v>4167</v>
      </c>
      <c r="G1430" s="870">
        <v>0</v>
      </c>
      <c r="H1430" s="870">
        <v>0</v>
      </c>
      <c r="I1430" s="870">
        <v>0</v>
      </c>
      <c r="J1430" s="870">
        <v>0</v>
      </c>
      <c r="K1430" s="870">
        <v>0</v>
      </c>
      <c r="L1430" s="870">
        <v>0</v>
      </c>
      <c r="M1430" s="870">
        <v>0</v>
      </c>
      <c r="N1430" s="870">
        <v>0</v>
      </c>
      <c r="O1430" s="870">
        <v>0</v>
      </c>
      <c r="P1430" s="870">
        <v>0</v>
      </c>
      <c r="Q1430" s="870">
        <v>0</v>
      </c>
      <c r="R1430" s="870">
        <v>0</v>
      </c>
      <c r="S1430" s="870">
        <v>0</v>
      </c>
      <c r="T1430" s="870">
        <v>0</v>
      </c>
      <c r="U1430" s="870">
        <v>0</v>
      </c>
      <c r="V1430" s="870">
        <v>0</v>
      </c>
      <c r="W1430" s="870">
        <v>0</v>
      </c>
      <c r="X1430" s="870">
        <v>0</v>
      </c>
      <c r="Y1430" s="870">
        <v>0</v>
      </c>
      <c r="Z1430" s="870">
        <v>0</v>
      </c>
      <c r="AA1430" s="870">
        <v>0</v>
      </c>
      <c r="AB1430" s="870">
        <v>0</v>
      </c>
      <c r="AC1430" s="870">
        <v>0</v>
      </c>
      <c r="AD1430" s="870">
        <v>0</v>
      </c>
      <c r="AE1430" s="870">
        <v>0</v>
      </c>
    </row>
    <row r="1431" spans="1:31">
      <c r="A1431" s="870" t="s">
        <v>1852</v>
      </c>
      <c r="B1431" s="870">
        <v>16</v>
      </c>
      <c r="C1431" s="870">
        <v>1605</v>
      </c>
      <c r="D1431" s="870">
        <v>160540</v>
      </c>
      <c r="E1431" s="870">
        <v>1605407102</v>
      </c>
      <c r="F1431" s="870" t="s">
        <v>3586</v>
      </c>
      <c r="G1431" s="870">
        <v>0</v>
      </c>
      <c r="H1431" s="870">
        <v>0</v>
      </c>
      <c r="I1431" s="870">
        <v>0</v>
      </c>
      <c r="J1431" s="870">
        <v>0</v>
      </c>
      <c r="K1431" s="870">
        <v>0</v>
      </c>
      <c r="L1431" s="870">
        <v>0</v>
      </c>
      <c r="M1431" s="870">
        <v>0</v>
      </c>
      <c r="N1431" s="870">
        <v>0</v>
      </c>
      <c r="O1431" s="870">
        <v>0</v>
      </c>
      <c r="P1431" s="870">
        <v>0</v>
      </c>
      <c r="Q1431" s="870">
        <v>0</v>
      </c>
      <c r="R1431" s="870">
        <v>0</v>
      </c>
      <c r="S1431" s="870">
        <v>0</v>
      </c>
      <c r="T1431" s="870">
        <v>0</v>
      </c>
      <c r="U1431" s="870">
        <v>0</v>
      </c>
      <c r="V1431" s="870">
        <v>0</v>
      </c>
      <c r="W1431" s="870">
        <v>0</v>
      </c>
      <c r="X1431" s="870">
        <v>0</v>
      </c>
      <c r="Y1431" s="870">
        <v>0</v>
      </c>
      <c r="Z1431" s="870">
        <v>0</v>
      </c>
      <c r="AA1431" s="870">
        <v>0</v>
      </c>
      <c r="AB1431" s="870">
        <v>0</v>
      </c>
      <c r="AC1431" s="870">
        <v>0</v>
      </c>
      <c r="AD1431" s="870">
        <v>0</v>
      </c>
      <c r="AE1431" s="870">
        <v>0</v>
      </c>
    </row>
    <row r="1432" spans="1:31">
      <c r="A1432" s="870" t="s">
        <v>1852</v>
      </c>
      <c r="B1432" s="870">
        <v>16</v>
      </c>
      <c r="C1432" s="870">
        <v>1605</v>
      </c>
      <c r="D1432" s="870">
        <v>160540</v>
      </c>
      <c r="E1432" s="870">
        <v>1605407103</v>
      </c>
      <c r="F1432" s="870" t="s">
        <v>3587</v>
      </c>
      <c r="G1432" s="870">
        <v>0</v>
      </c>
      <c r="H1432" s="870">
        <v>0</v>
      </c>
      <c r="I1432" s="870">
        <v>0</v>
      </c>
      <c r="J1432" s="870">
        <v>0</v>
      </c>
      <c r="K1432" s="870">
        <v>0</v>
      </c>
      <c r="L1432" s="870">
        <v>0</v>
      </c>
      <c r="M1432" s="870">
        <v>0</v>
      </c>
      <c r="N1432" s="870">
        <v>0</v>
      </c>
      <c r="O1432" s="870">
        <v>0</v>
      </c>
      <c r="P1432" s="870">
        <v>0</v>
      </c>
      <c r="Q1432" s="870">
        <v>0</v>
      </c>
      <c r="R1432" s="870">
        <v>0</v>
      </c>
      <c r="S1432" s="870">
        <v>0</v>
      </c>
      <c r="T1432" s="870">
        <v>0</v>
      </c>
      <c r="U1432" s="870">
        <v>0</v>
      </c>
      <c r="V1432" s="870">
        <v>0</v>
      </c>
      <c r="W1432" s="870">
        <v>0</v>
      </c>
      <c r="X1432" s="870">
        <v>0</v>
      </c>
      <c r="Y1432" s="870">
        <v>0</v>
      </c>
      <c r="Z1432" s="870">
        <v>0</v>
      </c>
      <c r="AA1432" s="870">
        <v>0</v>
      </c>
      <c r="AB1432" s="870">
        <v>0</v>
      </c>
      <c r="AC1432" s="870">
        <v>0</v>
      </c>
      <c r="AD1432" s="870">
        <v>0</v>
      </c>
      <c r="AE1432" s="870">
        <v>0</v>
      </c>
    </row>
    <row r="1433" spans="1:31">
      <c r="A1433" s="870" t="s">
        <v>1852</v>
      </c>
      <c r="B1433" s="870">
        <v>16</v>
      </c>
      <c r="C1433" s="870">
        <v>1605</v>
      </c>
      <c r="D1433" s="870">
        <v>160540</v>
      </c>
      <c r="E1433" s="870">
        <v>1605407104</v>
      </c>
      <c r="F1433" s="870" t="s">
        <v>3588</v>
      </c>
      <c r="G1433" s="870">
        <v>0</v>
      </c>
      <c r="H1433" s="870">
        <v>0</v>
      </c>
      <c r="I1433" s="870">
        <v>0</v>
      </c>
      <c r="J1433" s="870">
        <v>0</v>
      </c>
      <c r="K1433" s="870">
        <v>0</v>
      </c>
      <c r="L1433" s="870">
        <v>0</v>
      </c>
      <c r="M1433" s="870">
        <v>0</v>
      </c>
      <c r="N1433" s="870">
        <v>0</v>
      </c>
      <c r="O1433" s="870">
        <v>0</v>
      </c>
      <c r="P1433" s="870">
        <v>0</v>
      </c>
      <c r="Q1433" s="870">
        <v>0</v>
      </c>
      <c r="R1433" s="870">
        <v>0</v>
      </c>
      <c r="S1433" s="870">
        <v>0</v>
      </c>
      <c r="T1433" s="870">
        <v>0</v>
      </c>
      <c r="U1433" s="870">
        <v>0</v>
      </c>
      <c r="V1433" s="870">
        <v>0</v>
      </c>
      <c r="W1433" s="870">
        <v>0</v>
      </c>
      <c r="X1433" s="870">
        <v>0</v>
      </c>
      <c r="Y1433" s="870">
        <v>0</v>
      </c>
      <c r="Z1433" s="870">
        <v>0</v>
      </c>
      <c r="AA1433" s="870">
        <v>0</v>
      </c>
      <c r="AB1433" s="870">
        <v>0</v>
      </c>
      <c r="AC1433" s="870">
        <v>0</v>
      </c>
      <c r="AD1433" s="870">
        <v>0</v>
      </c>
      <c r="AE1433" s="870">
        <v>0</v>
      </c>
    </row>
    <row r="1434" spans="1:31">
      <c r="A1434" s="870" t="s">
        <v>1852</v>
      </c>
      <c r="B1434" s="870">
        <v>16</v>
      </c>
      <c r="C1434" s="870">
        <v>1605</v>
      </c>
      <c r="D1434" s="870">
        <v>160540</v>
      </c>
      <c r="E1434" s="870">
        <v>1605407108</v>
      </c>
      <c r="F1434" s="870" t="s">
        <v>3589</v>
      </c>
      <c r="G1434" s="870">
        <v>0</v>
      </c>
      <c r="H1434" s="870">
        <v>0</v>
      </c>
      <c r="I1434" s="870">
        <v>0</v>
      </c>
      <c r="J1434" s="870">
        <v>0</v>
      </c>
      <c r="K1434" s="870">
        <v>0</v>
      </c>
      <c r="L1434" s="870">
        <v>0</v>
      </c>
      <c r="M1434" s="870">
        <v>0</v>
      </c>
      <c r="N1434" s="870">
        <v>0</v>
      </c>
      <c r="O1434" s="870">
        <v>0</v>
      </c>
      <c r="P1434" s="870">
        <v>0</v>
      </c>
      <c r="Q1434" s="870">
        <v>0</v>
      </c>
      <c r="R1434" s="870">
        <v>0</v>
      </c>
      <c r="S1434" s="870">
        <v>0</v>
      </c>
      <c r="T1434" s="870">
        <v>0</v>
      </c>
      <c r="U1434" s="870">
        <v>0</v>
      </c>
      <c r="V1434" s="870">
        <v>0</v>
      </c>
      <c r="W1434" s="870">
        <v>0</v>
      </c>
      <c r="X1434" s="870">
        <v>0</v>
      </c>
      <c r="Y1434" s="870">
        <v>0</v>
      </c>
      <c r="Z1434" s="870">
        <v>0</v>
      </c>
      <c r="AA1434" s="870">
        <v>0</v>
      </c>
      <c r="AB1434" s="870">
        <v>0</v>
      </c>
      <c r="AC1434" s="870">
        <v>0</v>
      </c>
      <c r="AD1434" s="870">
        <v>0</v>
      </c>
      <c r="AE1434" s="870">
        <v>0</v>
      </c>
    </row>
    <row r="1435" spans="1:31">
      <c r="A1435" s="870" t="s">
        <v>1852</v>
      </c>
      <c r="B1435" s="870">
        <v>16</v>
      </c>
      <c r="C1435" s="870">
        <v>1605</v>
      </c>
      <c r="D1435" s="870">
        <v>160540</v>
      </c>
      <c r="E1435" s="870">
        <v>1605409003</v>
      </c>
      <c r="F1435" s="870" t="s">
        <v>954</v>
      </c>
      <c r="G1435" s="870">
        <v>18604961605</v>
      </c>
      <c r="H1435" s="870">
        <v>0</v>
      </c>
      <c r="I1435" s="870">
        <v>18604961604.77</v>
      </c>
      <c r="J1435" s="870">
        <v>-0.22999954223632813</v>
      </c>
      <c r="K1435" s="870">
        <v>0</v>
      </c>
      <c r="L1435" s="870">
        <v>0</v>
      </c>
      <c r="M1435" s="870">
        <v>-0.22999954223632813</v>
      </c>
      <c r="N1435" s="870">
        <v>0</v>
      </c>
      <c r="O1435" s="870">
        <v>-0.22999954223632813</v>
      </c>
      <c r="P1435" s="870">
        <v>-8.5099830627441406E-2</v>
      </c>
      <c r="Q1435" s="870">
        <v>0</v>
      </c>
      <c r="R1435" s="870">
        <v>0</v>
      </c>
      <c r="S1435" s="870">
        <v>0</v>
      </c>
      <c r="T1435" s="870">
        <v>0</v>
      </c>
      <c r="U1435" s="870">
        <v>0</v>
      </c>
      <c r="V1435" s="870">
        <v>0</v>
      </c>
      <c r="W1435" s="870">
        <v>0</v>
      </c>
      <c r="X1435" s="870">
        <v>-8.5099830627441406E-2</v>
      </c>
      <c r="Y1435" s="870">
        <v>0.37</v>
      </c>
      <c r="Z1435" s="870">
        <v>0</v>
      </c>
      <c r="AA1435" s="870">
        <v>-8.5099830627441406E-2</v>
      </c>
      <c r="AB1435" s="870">
        <v>0</v>
      </c>
      <c r="AC1435" s="870">
        <v>-8.5099830627441406E-2</v>
      </c>
      <c r="AD1435" s="870">
        <v>0</v>
      </c>
      <c r="AE1435" s="870">
        <v>0</v>
      </c>
    </row>
    <row r="1436" spans="1:31">
      <c r="A1436" s="870" t="s">
        <v>1852</v>
      </c>
      <c r="B1436" s="870">
        <v>16</v>
      </c>
      <c r="C1436" s="870">
        <v>1605</v>
      </c>
      <c r="D1436" s="870">
        <v>160540</v>
      </c>
      <c r="E1436" s="870">
        <v>1605409005</v>
      </c>
      <c r="F1436" s="870" t="s">
        <v>954</v>
      </c>
      <c r="G1436" s="870">
        <v>445222116627</v>
      </c>
      <c r="H1436" s="870">
        <v>0</v>
      </c>
      <c r="I1436" s="870">
        <v>445222116626.58002</v>
      </c>
      <c r="J1436" s="870">
        <v>-0.41998291015625</v>
      </c>
      <c r="K1436" s="870">
        <v>0</v>
      </c>
      <c r="L1436" s="870">
        <v>0</v>
      </c>
      <c r="M1436" s="870">
        <v>-0.41998291015625</v>
      </c>
      <c r="N1436" s="870">
        <v>0</v>
      </c>
      <c r="O1436" s="870">
        <v>-0.41998291015625</v>
      </c>
      <c r="P1436" s="870">
        <v>-0.15539367675781249</v>
      </c>
      <c r="Q1436" s="870">
        <v>0</v>
      </c>
      <c r="R1436" s="870">
        <v>0</v>
      </c>
      <c r="S1436" s="870">
        <v>0</v>
      </c>
      <c r="T1436" s="870">
        <v>0</v>
      </c>
      <c r="U1436" s="870">
        <v>0</v>
      </c>
      <c r="V1436" s="870">
        <v>0</v>
      </c>
      <c r="W1436" s="870">
        <v>0</v>
      </c>
      <c r="X1436" s="870">
        <v>-0.15539367675781249</v>
      </c>
      <c r="Y1436" s="870">
        <v>0.37</v>
      </c>
      <c r="Z1436" s="870">
        <v>0</v>
      </c>
      <c r="AA1436" s="870">
        <v>-0.15539367675781249</v>
      </c>
      <c r="AB1436" s="870">
        <v>0</v>
      </c>
      <c r="AC1436" s="870">
        <v>-0.15539367675781249</v>
      </c>
      <c r="AD1436" s="870">
        <v>0</v>
      </c>
      <c r="AE1436" s="870">
        <v>0</v>
      </c>
    </row>
    <row r="1437" spans="1:31">
      <c r="A1437" s="870" t="s">
        <v>1852</v>
      </c>
      <c r="B1437" s="870">
        <v>16</v>
      </c>
      <c r="C1437" s="870">
        <v>1605</v>
      </c>
      <c r="D1437" s="870">
        <v>160540</v>
      </c>
      <c r="E1437" s="870">
        <v>1605409006</v>
      </c>
      <c r="F1437" s="870" t="s">
        <v>955</v>
      </c>
      <c r="G1437" s="870">
        <v>2653104515</v>
      </c>
      <c r="H1437" s="870">
        <v>0</v>
      </c>
      <c r="I1437" s="870">
        <v>2653104515.1100001</v>
      </c>
      <c r="J1437" s="870">
        <v>0.1100001335144043</v>
      </c>
      <c r="K1437" s="870">
        <v>0</v>
      </c>
      <c r="L1437" s="870">
        <v>0.1100001335144043</v>
      </c>
      <c r="M1437" s="870">
        <v>0</v>
      </c>
      <c r="N1437" s="870">
        <v>0</v>
      </c>
      <c r="O1437" s="870">
        <v>0.1100001335144043</v>
      </c>
      <c r="P1437" s="870">
        <v>4.0700049400329591E-2</v>
      </c>
      <c r="Q1437" s="870">
        <v>0</v>
      </c>
      <c r="R1437" s="870">
        <v>0</v>
      </c>
      <c r="S1437" s="870">
        <v>0</v>
      </c>
      <c r="T1437" s="870">
        <v>0</v>
      </c>
      <c r="U1437" s="870">
        <v>0</v>
      </c>
      <c r="V1437" s="870">
        <v>0</v>
      </c>
      <c r="W1437" s="870">
        <v>0</v>
      </c>
      <c r="X1437" s="870">
        <v>4.0700049400329591E-2</v>
      </c>
      <c r="Y1437" s="870">
        <v>0.37</v>
      </c>
      <c r="Z1437" s="870">
        <v>4.0700049400329591E-2</v>
      </c>
      <c r="AA1437" s="870">
        <v>0</v>
      </c>
      <c r="AB1437" s="870">
        <v>4.0700049400329591E-2</v>
      </c>
      <c r="AC1437" s="870">
        <v>0</v>
      </c>
      <c r="AD1437" s="870">
        <v>0</v>
      </c>
      <c r="AE1437" s="870">
        <v>0</v>
      </c>
    </row>
    <row r="1438" spans="1:31">
      <c r="A1438" s="870" t="s">
        <v>1852</v>
      </c>
      <c r="B1438" s="870">
        <v>16</v>
      </c>
      <c r="C1438" s="870">
        <v>1605</v>
      </c>
      <c r="D1438" s="870">
        <v>160540</v>
      </c>
      <c r="E1438" s="870">
        <v>1605409007</v>
      </c>
      <c r="F1438" s="870" t="s">
        <v>955</v>
      </c>
      <c r="G1438" s="870">
        <v>11060730</v>
      </c>
      <c r="H1438" s="870">
        <v>0</v>
      </c>
      <c r="I1438" s="870">
        <v>11060730</v>
      </c>
      <c r="J1438" s="870">
        <v>0</v>
      </c>
      <c r="K1438" s="870">
        <v>0</v>
      </c>
      <c r="L1438" s="870">
        <v>0</v>
      </c>
      <c r="M1438" s="870">
        <v>0</v>
      </c>
      <c r="N1438" s="870">
        <v>0</v>
      </c>
      <c r="O1438" s="870">
        <v>0</v>
      </c>
      <c r="P1438" s="870">
        <v>0</v>
      </c>
      <c r="Q1438" s="870">
        <v>0</v>
      </c>
      <c r="R1438" s="870">
        <v>0</v>
      </c>
      <c r="S1438" s="870">
        <v>0</v>
      </c>
      <c r="T1438" s="870">
        <v>0</v>
      </c>
      <c r="U1438" s="870">
        <v>0</v>
      </c>
      <c r="V1438" s="870">
        <v>0</v>
      </c>
      <c r="W1438" s="870">
        <v>0</v>
      </c>
      <c r="X1438" s="870">
        <v>0</v>
      </c>
      <c r="Y1438" s="870">
        <v>0</v>
      </c>
      <c r="Z1438" s="870">
        <v>0</v>
      </c>
      <c r="AA1438" s="870">
        <v>0</v>
      </c>
      <c r="AB1438" s="870">
        <v>0</v>
      </c>
      <c r="AC1438" s="870">
        <v>0</v>
      </c>
      <c r="AD1438" s="870">
        <v>0</v>
      </c>
      <c r="AE1438" s="870">
        <v>0</v>
      </c>
    </row>
    <row r="1439" spans="1:31">
      <c r="A1439" s="870" t="s">
        <v>1852</v>
      </c>
      <c r="B1439" s="870">
        <v>16</v>
      </c>
      <c r="C1439" s="870">
        <v>1605</v>
      </c>
      <c r="D1439" s="870">
        <v>160540</v>
      </c>
      <c r="E1439" s="870">
        <v>1605409020</v>
      </c>
      <c r="F1439" s="870" t="s">
        <v>956</v>
      </c>
      <c r="G1439" s="870">
        <v>694292386</v>
      </c>
      <c r="H1439" s="870">
        <v>0</v>
      </c>
      <c r="I1439" s="870">
        <v>694292386.13</v>
      </c>
      <c r="J1439" s="870">
        <v>0.12999999523162842</v>
      </c>
      <c r="K1439" s="870">
        <v>0</v>
      </c>
      <c r="L1439" s="870">
        <v>0.12999999523162842</v>
      </c>
      <c r="M1439" s="870">
        <v>0</v>
      </c>
      <c r="N1439" s="870">
        <v>0</v>
      </c>
      <c r="O1439" s="870">
        <v>0.12999999523162842</v>
      </c>
      <c r="P1439" s="870">
        <v>4.8099998235702511E-2</v>
      </c>
      <c r="Q1439" s="870">
        <v>0</v>
      </c>
      <c r="R1439" s="870">
        <v>0</v>
      </c>
      <c r="S1439" s="870">
        <v>0</v>
      </c>
      <c r="T1439" s="870">
        <v>0</v>
      </c>
      <c r="U1439" s="870">
        <v>0</v>
      </c>
      <c r="V1439" s="870">
        <v>0</v>
      </c>
      <c r="W1439" s="870">
        <v>0</v>
      </c>
      <c r="X1439" s="870">
        <v>4.8099998235702511E-2</v>
      </c>
      <c r="Y1439" s="870">
        <v>0.37</v>
      </c>
      <c r="Z1439" s="870">
        <v>4.8099998235702511E-2</v>
      </c>
      <c r="AA1439" s="870">
        <v>0</v>
      </c>
      <c r="AB1439" s="870">
        <v>4.8099998235702511E-2</v>
      </c>
      <c r="AC1439" s="870">
        <v>0</v>
      </c>
      <c r="AD1439" s="870">
        <v>0</v>
      </c>
      <c r="AE1439" s="870">
        <v>0</v>
      </c>
    </row>
    <row r="1440" spans="1:31">
      <c r="A1440" s="870" t="s">
        <v>1852</v>
      </c>
      <c r="B1440" s="870">
        <v>16</v>
      </c>
      <c r="C1440" s="870">
        <v>1605</v>
      </c>
      <c r="D1440" s="870">
        <v>160540</v>
      </c>
      <c r="E1440" s="870">
        <v>1605409201</v>
      </c>
      <c r="F1440" s="870" t="s">
        <v>954</v>
      </c>
      <c r="G1440" s="870">
        <v>16744237933</v>
      </c>
      <c r="H1440" s="870">
        <v>0</v>
      </c>
      <c r="I1440" s="870">
        <v>16744237933.360001</v>
      </c>
      <c r="J1440" s="870">
        <v>0.3600006103515625</v>
      </c>
      <c r="K1440" s="870">
        <v>0</v>
      </c>
      <c r="L1440" s="870">
        <v>0.3600006103515625</v>
      </c>
      <c r="M1440" s="870">
        <v>0</v>
      </c>
      <c r="N1440" s="870">
        <v>0</v>
      </c>
      <c r="O1440" s="870">
        <v>0.3600006103515625</v>
      </c>
      <c r="P1440" s="870">
        <v>0.13320022583007812</v>
      </c>
      <c r="Q1440" s="870">
        <v>0</v>
      </c>
      <c r="R1440" s="870">
        <v>0</v>
      </c>
      <c r="S1440" s="870">
        <v>0</v>
      </c>
      <c r="T1440" s="870">
        <v>0</v>
      </c>
      <c r="U1440" s="870">
        <v>0</v>
      </c>
      <c r="V1440" s="870">
        <v>0</v>
      </c>
      <c r="W1440" s="870">
        <v>0</v>
      </c>
      <c r="X1440" s="870">
        <v>0.13320022583007812</v>
      </c>
      <c r="Y1440" s="870">
        <v>0.37</v>
      </c>
      <c r="Z1440" s="870">
        <v>0.13320022583007812</v>
      </c>
      <c r="AA1440" s="870">
        <v>0</v>
      </c>
      <c r="AB1440" s="870">
        <v>0.13320022583007812</v>
      </c>
      <c r="AC1440" s="870">
        <v>0</v>
      </c>
      <c r="AD1440" s="870">
        <v>0</v>
      </c>
      <c r="AE1440" s="870">
        <v>0</v>
      </c>
    </row>
    <row r="1441" spans="1:31">
      <c r="A1441" s="870" t="s">
        <v>1852</v>
      </c>
      <c r="B1441" s="870">
        <v>16</v>
      </c>
      <c r="C1441" s="870">
        <v>1605</v>
      </c>
      <c r="D1441" s="870">
        <v>160540</v>
      </c>
      <c r="E1441" s="870">
        <v>1605409202</v>
      </c>
      <c r="F1441" s="870" t="s">
        <v>954</v>
      </c>
      <c r="G1441" s="870">
        <v>7490167822</v>
      </c>
      <c r="H1441" s="870">
        <v>0</v>
      </c>
      <c r="I1441" s="870">
        <v>7490167822.2399998</v>
      </c>
      <c r="J1441" s="870">
        <v>0.23999977111816406</v>
      </c>
      <c r="K1441" s="870">
        <v>0</v>
      </c>
      <c r="L1441" s="870">
        <v>0.23999977111816406</v>
      </c>
      <c r="M1441" s="870">
        <v>0</v>
      </c>
      <c r="N1441" s="870">
        <v>0</v>
      </c>
      <c r="O1441" s="870">
        <v>0.23999977111816406</v>
      </c>
      <c r="P1441" s="870">
        <v>8.8799915313720695E-2</v>
      </c>
      <c r="Q1441" s="870">
        <v>0</v>
      </c>
      <c r="R1441" s="870">
        <v>0</v>
      </c>
      <c r="S1441" s="870">
        <v>0</v>
      </c>
      <c r="T1441" s="870">
        <v>0</v>
      </c>
      <c r="U1441" s="870">
        <v>0</v>
      </c>
      <c r="V1441" s="870">
        <v>0</v>
      </c>
      <c r="W1441" s="870">
        <v>0</v>
      </c>
      <c r="X1441" s="870">
        <v>8.8799915313720695E-2</v>
      </c>
      <c r="Y1441" s="870">
        <v>0.36999999999999994</v>
      </c>
      <c r="Z1441" s="870">
        <v>8.8799915313720695E-2</v>
      </c>
      <c r="AA1441" s="870">
        <v>0</v>
      </c>
      <c r="AB1441" s="870">
        <v>8.8799915313720695E-2</v>
      </c>
      <c r="AC1441" s="870">
        <v>0</v>
      </c>
      <c r="AD1441" s="870">
        <v>0</v>
      </c>
      <c r="AE1441" s="870">
        <v>0</v>
      </c>
    </row>
    <row r="1442" spans="1:31">
      <c r="A1442" s="870" t="s">
        <v>1852</v>
      </c>
      <c r="B1442" s="870">
        <v>16</v>
      </c>
      <c r="C1442" s="870">
        <v>1605</v>
      </c>
      <c r="D1442" s="870">
        <v>160540</v>
      </c>
      <c r="E1442" s="870">
        <v>1605409203</v>
      </c>
      <c r="F1442" s="870" t="s">
        <v>954</v>
      </c>
      <c r="G1442" s="870">
        <v>521613525</v>
      </c>
      <c r="H1442" s="870">
        <v>0</v>
      </c>
      <c r="I1442" s="870">
        <v>521613524.63999999</v>
      </c>
      <c r="J1442" s="870">
        <v>-0.36000001430511475</v>
      </c>
      <c r="K1442" s="870">
        <v>0</v>
      </c>
      <c r="L1442" s="870">
        <v>0</v>
      </c>
      <c r="M1442" s="870">
        <v>-0.36000001430511475</v>
      </c>
      <c r="N1442" s="870">
        <v>0</v>
      </c>
      <c r="O1442" s="870">
        <v>-0.36000001430511475</v>
      </c>
      <c r="P1442" s="870">
        <v>-0.13320000529289244</v>
      </c>
      <c r="Q1442" s="870">
        <v>0</v>
      </c>
      <c r="R1442" s="870">
        <v>0</v>
      </c>
      <c r="S1442" s="870">
        <v>0</v>
      </c>
      <c r="T1442" s="870">
        <v>0</v>
      </c>
      <c r="U1442" s="870">
        <v>0</v>
      </c>
      <c r="V1442" s="870">
        <v>0</v>
      </c>
      <c r="W1442" s="870">
        <v>0</v>
      </c>
      <c r="X1442" s="870">
        <v>-0.13320000529289244</v>
      </c>
      <c r="Y1442" s="870">
        <v>0.36999999999999994</v>
      </c>
      <c r="Z1442" s="870">
        <v>0</v>
      </c>
      <c r="AA1442" s="870">
        <v>-0.13320000529289244</v>
      </c>
      <c r="AB1442" s="870">
        <v>0</v>
      </c>
      <c r="AC1442" s="870">
        <v>-0.13320000529289244</v>
      </c>
      <c r="AD1442" s="870">
        <v>0</v>
      </c>
      <c r="AE1442" s="870">
        <v>0</v>
      </c>
    </row>
    <row r="1443" spans="1:31">
      <c r="A1443" s="870" t="s">
        <v>1852</v>
      </c>
      <c r="B1443" s="870">
        <v>16</v>
      </c>
      <c r="C1443" s="870">
        <v>1605</v>
      </c>
      <c r="D1443" s="870">
        <v>160540</v>
      </c>
      <c r="E1443" s="870">
        <v>1605409206</v>
      </c>
      <c r="F1443" s="870" t="s">
        <v>954</v>
      </c>
      <c r="G1443" s="870">
        <v>1210072</v>
      </c>
      <c r="H1443" s="870">
        <v>0</v>
      </c>
      <c r="I1443" s="870">
        <v>1210071.68</v>
      </c>
      <c r="J1443" s="870">
        <v>-0.32000000006519258</v>
      </c>
      <c r="K1443" s="870">
        <v>0</v>
      </c>
      <c r="L1443" s="870">
        <v>0</v>
      </c>
      <c r="M1443" s="870">
        <v>-0.32000000006519258</v>
      </c>
      <c r="N1443" s="870">
        <v>0</v>
      </c>
      <c r="O1443" s="870">
        <v>-0.32000000006519258</v>
      </c>
      <c r="P1443" s="870">
        <v>-0.11840000002412125</v>
      </c>
      <c r="Q1443" s="870">
        <v>0</v>
      </c>
      <c r="R1443" s="870">
        <v>0</v>
      </c>
      <c r="S1443" s="870">
        <v>0</v>
      </c>
      <c r="T1443" s="870">
        <v>0</v>
      </c>
      <c r="U1443" s="870">
        <v>0</v>
      </c>
      <c r="V1443" s="870">
        <v>0</v>
      </c>
      <c r="W1443" s="870">
        <v>0</v>
      </c>
      <c r="X1443" s="870">
        <v>-0.11840000002412125</v>
      </c>
      <c r="Y1443" s="870">
        <v>0.37</v>
      </c>
      <c r="Z1443" s="870">
        <v>0</v>
      </c>
      <c r="AA1443" s="870">
        <v>-0.11840000002412125</v>
      </c>
      <c r="AB1443" s="870">
        <v>0</v>
      </c>
      <c r="AC1443" s="870">
        <v>-0.11840000002412125</v>
      </c>
      <c r="AD1443" s="870">
        <v>0</v>
      </c>
      <c r="AE1443" s="870">
        <v>0</v>
      </c>
    </row>
    <row r="1444" spans="1:31">
      <c r="A1444" s="870" t="s">
        <v>1852</v>
      </c>
      <c r="B1444" s="870">
        <v>16</v>
      </c>
      <c r="C1444" s="870">
        <v>1605</v>
      </c>
      <c r="D1444" s="870">
        <v>160540</v>
      </c>
      <c r="E1444" s="870">
        <v>1605409207</v>
      </c>
      <c r="F1444" s="870" t="s">
        <v>957</v>
      </c>
      <c r="G1444" s="870">
        <v>0</v>
      </c>
      <c r="H1444" s="870">
        <v>0</v>
      </c>
      <c r="I1444" s="870">
        <v>0</v>
      </c>
      <c r="J1444" s="870">
        <v>0</v>
      </c>
      <c r="K1444" s="870">
        <v>0</v>
      </c>
      <c r="L1444" s="870">
        <v>0</v>
      </c>
      <c r="M1444" s="870">
        <v>0</v>
      </c>
      <c r="N1444" s="870">
        <v>0</v>
      </c>
      <c r="O1444" s="870">
        <v>0</v>
      </c>
      <c r="P1444" s="870">
        <v>0</v>
      </c>
      <c r="Q1444" s="870">
        <v>0</v>
      </c>
      <c r="R1444" s="870">
        <v>0</v>
      </c>
      <c r="S1444" s="870">
        <v>0</v>
      </c>
      <c r="T1444" s="870">
        <v>0</v>
      </c>
      <c r="U1444" s="870">
        <v>0</v>
      </c>
      <c r="V1444" s="870">
        <v>0</v>
      </c>
      <c r="W1444" s="870">
        <v>0</v>
      </c>
      <c r="X1444" s="870">
        <v>0</v>
      </c>
      <c r="Y1444" s="870">
        <v>0</v>
      </c>
      <c r="Z1444" s="870">
        <v>0</v>
      </c>
      <c r="AA1444" s="870">
        <v>0</v>
      </c>
      <c r="AB1444" s="870">
        <v>0</v>
      </c>
      <c r="AC1444" s="870">
        <v>0</v>
      </c>
      <c r="AD1444" s="870">
        <v>0</v>
      </c>
      <c r="AE1444" s="870">
        <v>0</v>
      </c>
    </row>
    <row r="1445" spans="1:31">
      <c r="A1445" s="870" t="s">
        <v>1891</v>
      </c>
      <c r="B1445" s="870">
        <v>16</v>
      </c>
      <c r="C1445" s="870">
        <v>1605</v>
      </c>
      <c r="D1445" s="870">
        <v>160540</v>
      </c>
      <c r="E1445" s="870">
        <v>1605409208</v>
      </c>
      <c r="F1445" s="870" t="s">
        <v>4552</v>
      </c>
      <c r="G1445" s="870">
        <v>0</v>
      </c>
      <c r="H1445" s="870">
        <v>0</v>
      </c>
      <c r="I1445" s="870">
        <v>0</v>
      </c>
      <c r="J1445" s="870">
        <v>0</v>
      </c>
      <c r="K1445" s="870">
        <v>0</v>
      </c>
      <c r="L1445" s="870">
        <v>0</v>
      </c>
      <c r="M1445" s="870">
        <v>0</v>
      </c>
      <c r="N1445" s="870">
        <v>0</v>
      </c>
      <c r="O1445" s="870">
        <v>0</v>
      </c>
      <c r="P1445" s="870">
        <v>0</v>
      </c>
      <c r="Q1445" s="870">
        <v>0</v>
      </c>
      <c r="R1445" s="870">
        <v>0</v>
      </c>
      <c r="S1445" s="870">
        <v>0</v>
      </c>
      <c r="T1445" s="870">
        <v>0</v>
      </c>
      <c r="U1445" s="870">
        <v>0</v>
      </c>
      <c r="V1445" s="870">
        <v>0</v>
      </c>
      <c r="W1445" s="870">
        <v>0</v>
      </c>
      <c r="X1445" s="870">
        <v>0</v>
      </c>
      <c r="Y1445" s="870">
        <v>0</v>
      </c>
      <c r="Z1445" s="870">
        <v>0</v>
      </c>
      <c r="AA1445" s="870">
        <v>0</v>
      </c>
      <c r="AB1445" s="870">
        <v>0</v>
      </c>
      <c r="AC1445" s="870">
        <v>0</v>
      </c>
      <c r="AD1445" s="870">
        <v>0</v>
      </c>
      <c r="AE1445" s="870">
        <v>0</v>
      </c>
    </row>
    <row r="1446" spans="1:31">
      <c r="A1446" s="870" t="s">
        <v>1852</v>
      </c>
      <c r="B1446" s="870">
        <v>16</v>
      </c>
      <c r="C1446" s="870">
        <v>1605</v>
      </c>
      <c r="D1446" s="870">
        <v>160540</v>
      </c>
      <c r="E1446" s="870">
        <v>1605409209</v>
      </c>
      <c r="F1446" s="870" t="s">
        <v>4168</v>
      </c>
      <c r="G1446" s="870">
        <v>9768553487</v>
      </c>
      <c r="H1446" s="870">
        <v>0</v>
      </c>
      <c r="I1446" s="870">
        <v>9768553487.1200008</v>
      </c>
      <c r="J1446" s="870">
        <v>0.12000083923339844</v>
      </c>
      <c r="K1446" s="870">
        <v>0</v>
      </c>
      <c r="L1446" s="870">
        <v>0.12000083923339844</v>
      </c>
      <c r="M1446" s="870">
        <v>0</v>
      </c>
      <c r="N1446" s="870">
        <v>0</v>
      </c>
      <c r="O1446" s="870">
        <v>0.12000083923339844</v>
      </c>
      <c r="P1446" s="870">
        <v>4.440031051635742E-2</v>
      </c>
      <c r="Q1446" s="870">
        <v>0</v>
      </c>
      <c r="R1446" s="870">
        <v>0</v>
      </c>
      <c r="S1446" s="870">
        <v>0</v>
      </c>
      <c r="T1446" s="870">
        <v>0</v>
      </c>
      <c r="U1446" s="870">
        <v>0</v>
      </c>
      <c r="V1446" s="870">
        <v>0</v>
      </c>
      <c r="W1446" s="870">
        <v>0</v>
      </c>
      <c r="X1446" s="870">
        <v>4.440031051635742E-2</v>
      </c>
      <c r="Y1446" s="870">
        <v>0.37</v>
      </c>
      <c r="Z1446" s="870">
        <v>4.440031051635742E-2</v>
      </c>
      <c r="AA1446" s="870">
        <v>0</v>
      </c>
      <c r="AB1446" s="870">
        <v>4.440031051635742E-2</v>
      </c>
      <c r="AC1446" s="870">
        <v>0</v>
      </c>
      <c r="AD1446" s="870">
        <v>0</v>
      </c>
      <c r="AE1446" s="870">
        <v>0</v>
      </c>
    </row>
    <row r="1447" spans="1:31">
      <c r="A1447" s="870" t="s">
        <v>1852</v>
      </c>
      <c r="B1447" s="870">
        <v>16</v>
      </c>
      <c r="C1447" s="870">
        <v>1605</v>
      </c>
      <c r="D1447" s="870">
        <v>160540</v>
      </c>
      <c r="E1447" s="870">
        <v>1605409401</v>
      </c>
      <c r="F1447" s="870" t="s">
        <v>958</v>
      </c>
      <c r="G1447" s="870">
        <v>9631482215</v>
      </c>
      <c r="H1447" s="870">
        <v>0</v>
      </c>
      <c r="I1447" s="870">
        <v>9631482215</v>
      </c>
      <c r="J1447" s="870">
        <v>0</v>
      </c>
      <c r="K1447" s="870">
        <v>0</v>
      </c>
      <c r="L1447" s="870">
        <v>0</v>
      </c>
      <c r="M1447" s="870">
        <v>0</v>
      </c>
      <c r="N1447" s="870">
        <v>0</v>
      </c>
      <c r="O1447" s="870">
        <v>0</v>
      </c>
      <c r="P1447" s="870">
        <v>0</v>
      </c>
      <c r="Q1447" s="870">
        <v>0</v>
      </c>
      <c r="R1447" s="870">
        <v>0</v>
      </c>
      <c r="S1447" s="870">
        <v>0</v>
      </c>
      <c r="T1447" s="870">
        <v>0</v>
      </c>
      <c r="U1447" s="870">
        <v>0</v>
      </c>
      <c r="V1447" s="870">
        <v>0</v>
      </c>
      <c r="W1447" s="870">
        <v>0</v>
      </c>
      <c r="X1447" s="870">
        <v>0</v>
      </c>
      <c r="Y1447" s="870">
        <v>0</v>
      </c>
      <c r="Z1447" s="870">
        <v>0</v>
      </c>
      <c r="AA1447" s="870">
        <v>0</v>
      </c>
      <c r="AB1447" s="870">
        <v>0</v>
      </c>
      <c r="AC1447" s="870">
        <v>0</v>
      </c>
      <c r="AD1447" s="870">
        <v>0</v>
      </c>
      <c r="AE1447" s="870">
        <v>0</v>
      </c>
    </row>
    <row r="1448" spans="1:31">
      <c r="A1448" s="870" t="s">
        <v>1852</v>
      </c>
      <c r="B1448" s="870">
        <v>16</v>
      </c>
      <c r="C1448" s="870">
        <v>1605</v>
      </c>
      <c r="D1448" s="870">
        <v>160540</v>
      </c>
      <c r="E1448" s="870">
        <v>1605409402</v>
      </c>
      <c r="F1448" s="870" t="s">
        <v>959</v>
      </c>
      <c r="G1448" s="870">
        <v>99554350</v>
      </c>
      <c r="H1448" s="870">
        <v>0</v>
      </c>
      <c r="I1448" s="870">
        <v>99554350</v>
      </c>
      <c r="J1448" s="870">
        <v>0</v>
      </c>
      <c r="K1448" s="870">
        <v>0</v>
      </c>
      <c r="L1448" s="870">
        <v>0</v>
      </c>
      <c r="M1448" s="870">
        <v>0</v>
      </c>
      <c r="N1448" s="870">
        <v>0</v>
      </c>
      <c r="O1448" s="870">
        <v>0</v>
      </c>
      <c r="P1448" s="870">
        <v>0</v>
      </c>
      <c r="Q1448" s="870">
        <v>0</v>
      </c>
      <c r="R1448" s="870">
        <v>0</v>
      </c>
      <c r="S1448" s="870">
        <v>0</v>
      </c>
      <c r="T1448" s="870">
        <v>0</v>
      </c>
      <c r="U1448" s="870">
        <v>0</v>
      </c>
      <c r="V1448" s="870">
        <v>0</v>
      </c>
      <c r="W1448" s="870">
        <v>0</v>
      </c>
      <c r="X1448" s="870">
        <v>0</v>
      </c>
      <c r="Y1448" s="870">
        <v>0</v>
      </c>
      <c r="Z1448" s="870">
        <v>0</v>
      </c>
      <c r="AA1448" s="870">
        <v>0</v>
      </c>
      <c r="AB1448" s="870">
        <v>0</v>
      </c>
      <c r="AC1448" s="870">
        <v>0</v>
      </c>
      <c r="AD1448" s="870">
        <v>0</v>
      </c>
      <c r="AE1448" s="870">
        <v>0</v>
      </c>
    </row>
    <row r="1449" spans="1:31">
      <c r="A1449" s="870" t="s">
        <v>1852</v>
      </c>
      <c r="B1449" s="870">
        <v>16</v>
      </c>
      <c r="C1449" s="870">
        <v>1605</v>
      </c>
      <c r="D1449" s="870">
        <v>160540</v>
      </c>
      <c r="E1449" s="870">
        <v>1605409408</v>
      </c>
      <c r="F1449" s="870" t="s">
        <v>960</v>
      </c>
      <c r="G1449" s="870">
        <v>144660</v>
      </c>
      <c r="H1449" s="870">
        <v>0</v>
      </c>
      <c r="I1449" s="870">
        <v>144660</v>
      </c>
      <c r="J1449" s="870">
        <v>0</v>
      </c>
      <c r="K1449" s="870">
        <v>0</v>
      </c>
      <c r="L1449" s="870">
        <v>0</v>
      </c>
      <c r="M1449" s="870">
        <v>0</v>
      </c>
      <c r="N1449" s="870">
        <v>0</v>
      </c>
      <c r="O1449" s="870">
        <v>0</v>
      </c>
      <c r="P1449" s="870">
        <v>0</v>
      </c>
      <c r="Q1449" s="870">
        <v>0</v>
      </c>
      <c r="R1449" s="870">
        <v>0</v>
      </c>
      <c r="S1449" s="870">
        <v>0</v>
      </c>
      <c r="T1449" s="870">
        <v>0</v>
      </c>
      <c r="U1449" s="870">
        <v>0</v>
      </c>
      <c r="V1449" s="870">
        <v>0</v>
      </c>
      <c r="W1449" s="870">
        <v>0</v>
      </c>
      <c r="X1449" s="870">
        <v>0</v>
      </c>
      <c r="Y1449" s="870">
        <v>0</v>
      </c>
      <c r="Z1449" s="870">
        <v>0</v>
      </c>
      <c r="AA1449" s="870">
        <v>0</v>
      </c>
      <c r="AB1449" s="870">
        <v>0</v>
      </c>
      <c r="AC1449" s="870">
        <v>0</v>
      </c>
      <c r="AD1449" s="870">
        <v>0</v>
      </c>
      <c r="AE1449" s="870">
        <v>0</v>
      </c>
    </row>
    <row r="1450" spans="1:31">
      <c r="A1450" s="870" t="s">
        <v>1852</v>
      </c>
      <c r="B1450" s="870">
        <v>16</v>
      </c>
      <c r="C1450" s="870">
        <v>1605</v>
      </c>
      <c r="D1450" s="870">
        <v>160540</v>
      </c>
      <c r="E1450" s="870">
        <v>1605409409</v>
      </c>
      <c r="F1450" s="870" t="s">
        <v>961</v>
      </c>
      <c r="G1450" s="870">
        <v>4255</v>
      </c>
      <c r="H1450" s="870">
        <v>0</v>
      </c>
      <c r="I1450" s="870">
        <v>4255</v>
      </c>
      <c r="J1450" s="870">
        <v>0</v>
      </c>
      <c r="K1450" s="870">
        <v>0</v>
      </c>
      <c r="L1450" s="870">
        <v>0</v>
      </c>
      <c r="M1450" s="870">
        <v>0</v>
      </c>
      <c r="N1450" s="870">
        <v>0</v>
      </c>
      <c r="O1450" s="870">
        <v>0</v>
      </c>
      <c r="P1450" s="870">
        <v>0</v>
      </c>
      <c r="Q1450" s="870">
        <v>0</v>
      </c>
      <c r="R1450" s="870">
        <v>0</v>
      </c>
      <c r="S1450" s="870">
        <v>0</v>
      </c>
      <c r="T1450" s="870">
        <v>0</v>
      </c>
      <c r="U1450" s="870">
        <v>0</v>
      </c>
      <c r="V1450" s="870">
        <v>0</v>
      </c>
      <c r="W1450" s="870">
        <v>0</v>
      </c>
      <c r="X1450" s="870">
        <v>0</v>
      </c>
      <c r="Y1450" s="870">
        <v>0</v>
      </c>
      <c r="Z1450" s="870">
        <v>0</v>
      </c>
      <c r="AA1450" s="870">
        <v>0</v>
      </c>
      <c r="AB1450" s="870">
        <v>0</v>
      </c>
      <c r="AC1450" s="870">
        <v>0</v>
      </c>
      <c r="AD1450" s="870">
        <v>0</v>
      </c>
      <c r="AE1450" s="870">
        <v>0</v>
      </c>
    </row>
    <row r="1451" spans="1:31">
      <c r="A1451" s="870" t="s">
        <v>1852</v>
      </c>
      <c r="B1451" s="870">
        <v>16</v>
      </c>
      <c r="C1451" s="870">
        <v>1605</v>
      </c>
      <c r="D1451" s="870">
        <v>160540</v>
      </c>
      <c r="E1451" s="870">
        <v>1605409478</v>
      </c>
      <c r="F1451" s="870" t="s">
        <v>962</v>
      </c>
      <c r="G1451" s="870">
        <v>431520780</v>
      </c>
      <c r="H1451" s="870">
        <v>0</v>
      </c>
      <c r="I1451" s="870">
        <v>431520780</v>
      </c>
      <c r="J1451" s="870">
        <v>0</v>
      </c>
      <c r="K1451" s="870">
        <v>0</v>
      </c>
      <c r="L1451" s="870">
        <v>0</v>
      </c>
      <c r="M1451" s="870">
        <v>0</v>
      </c>
      <c r="N1451" s="870">
        <v>0</v>
      </c>
      <c r="O1451" s="870">
        <v>0</v>
      </c>
      <c r="P1451" s="870">
        <v>0</v>
      </c>
      <c r="Q1451" s="870">
        <v>0</v>
      </c>
      <c r="R1451" s="870">
        <v>0</v>
      </c>
      <c r="S1451" s="870">
        <v>0</v>
      </c>
      <c r="T1451" s="870">
        <v>0</v>
      </c>
      <c r="U1451" s="870">
        <v>0</v>
      </c>
      <c r="V1451" s="870">
        <v>0</v>
      </c>
      <c r="W1451" s="870">
        <v>0</v>
      </c>
      <c r="X1451" s="870">
        <v>0</v>
      </c>
      <c r="Y1451" s="870">
        <v>0</v>
      </c>
      <c r="Z1451" s="870">
        <v>0</v>
      </c>
      <c r="AA1451" s="870">
        <v>0</v>
      </c>
      <c r="AB1451" s="870">
        <v>0</v>
      </c>
      <c r="AC1451" s="870">
        <v>0</v>
      </c>
      <c r="AD1451" s="870">
        <v>0</v>
      </c>
      <c r="AE1451" s="870">
        <v>0</v>
      </c>
    </row>
    <row r="1452" spans="1:31">
      <c r="A1452" s="870" t="s">
        <v>1852</v>
      </c>
      <c r="B1452" s="870">
        <v>16</v>
      </c>
      <c r="C1452" s="870">
        <v>1605</v>
      </c>
      <c r="D1452" s="870">
        <v>160540</v>
      </c>
      <c r="E1452" s="870">
        <v>1605409479</v>
      </c>
      <c r="F1452" s="870" t="s">
        <v>963</v>
      </c>
      <c r="G1452" s="870">
        <v>12692665</v>
      </c>
      <c r="H1452" s="870">
        <v>0</v>
      </c>
      <c r="I1452" s="870">
        <v>12692665</v>
      </c>
      <c r="J1452" s="870">
        <v>0</v>
      </c>
      <c r="K1452" s="870">
        <v>0</v>
      </c>
      <c r="L1452" s="870">
        <v>0</v>
      </c>
      <c r="M1452" s="870">
        <v>0</v>
      </c>
      <c r="N1452" s="870">
        <v>0</v>
      </c>
      <c r="O1452" s="870">
        <v>0</v>
      </c>
      <c r="P1452" s="870">
        <v>0</v>
      </c>
      <c r="Q1452" s="870">
        <v>0</v>
      </c>
      <c r="R1452" s="870">
        <v>0</v>
      </c>
      <c r="S1452" s="870">
        <v>0</v>
      </c>
      <c r="T1452" s="870">
        <v>0</v>
      </c>
      <c r="U1452" s="870">
        <v>0</v>
      </c>
      <c r="V1452" s="870">
        <v>0</v>
      </c>
      <c r="W1452" s="870">
        <v>0</v>
      </c>
      <c r="X1452" s="870">
        <v>0</v>
      </c>
      <c r="Y1452" s="870">
        <v>0</v>
      </c>
      <c r="Z1452" s="870">
        <v>0</v>
      </c>
      <c r="AA1452" s="870">
        <v>0</v>
      </c>
      <c r="AB1452" s="870">
        <v>0</v>
      </c>
      <c r="AC1452" s="870">
        <v>0</v>
      </c>
      <c r="AD1452" s="870">
        <v>0</v>
      </c>
      <c r="AE1452" s="870">
        <v>0</v>
      </c>
    </row>
    <row r="1453" spans="1:31">
      <c r="A1453" s="870" t="s">
        <v>1891</v>
      </c>
      <c r="B1453" s="870">
        <v>16</v>
      </c>
      <c r="C1453" s="870">
        <v>1605</v>
      </c>
      <c r="D1453" s="870">
        <v>160540</v>
      </c>
      <c r="E1453" s="870">
        <v>1605409501</v>
      </c>
      <c r="F1453" s="870" t="s">
        <v>1962</v>
      </c>
      <c r="G1453" s="870">
        <v>0</v>
      </c>
      <c r="H1453" s="870">
        <v>0</v>
      </c>
      <c r="I1453" s="870">
        <v>0</v>
      </c>
      <c r="J1453" s="870">
        <v>0</v>
      </c>
      <c r="K1453" s="870">
        <v>0</v>
      </c>
      <c r="L1453" s="870">
        <v>0</v>
      </c>
      <c r="M1453" s="870">
        <v>0</v>
      </c>
      <c r="N1453" s="870">
        <v>0</v>
      </c>
      <c r="O1453" s="870">
        <v>0</v>
      </c>
      <c r="P1453" s="870">
        <v>0</v>
      </c>
      <c r="Q1453" s="870">
        <v>0</v>
      </c>
      <c r="R1453" s="870">
        <v>0</v>
      </c>
      <c r="S1453" s="870">
        <v>0</v>
      </c>
      <c r="T1453" s="870">
        <v>0</v>
      </c>
      <c r="U1453" s="870">
        <v>0</v>
      </c>
      <c r="V1453" s="870">
        <v>0</v>
      </c>
      <c r="W1453" s="870">
        <v>0</v>
      </c>
      <c r="X1453" s="870">
        <v>0</v>
      </c>
      <c r="Y1453" s="870">
        <v>0</v>
      </c>
      <c r="Z1453" s="870">
        <v>0</v>
      </c>
      <c r="AA1453" s="870">
        <v>0</v>
      </c>
      <c r="AB1453" s="870">
        <v>0</v>
      </c>
      <c r="AC1453" s="870">
        <v>0</v>
      </c>
      <c r="AD1453" s="870">
        <v>0</v>
      </c>
      <c r="AE1453" s="870">
        <v>0</v>
      </c>
    </row>
    <row r="1454" spans="1:31">
      <c r="A1454" s="870" t="s">
        <v>1891</v>
      </c>
      <c r="B1454" s="870">
        <v>16</v>
      </c>
      <c r="C1454" s="870">
        <v>1605</v>
      </c>
      <c r="D1454" s="870">
        <v>160540</v>
      </c>
      <c r="E1454" s="870">
        <v>1605409502</v>
      </c>
      <c r="F1454" s="870" t="s">
        <v>1963</v>
      </c>
      <c r="G1454" s="870">
        <v>0</v>
      </c>
      <c r="H1454" s="870">
        <v>0</v>
      </c>
      <c r="I1454" s="870">
        <v>0</v>
      </c>
      <c r="J1454" s="870">
        <v>0</v>
      </c>
      <c r="K1454" s="870">
        <v>0</v>
      </c>
      <c r="L1454" s="870">
        <v>0</v>
      </c>
      <c r="M1454" s="870">
        <v>0</v>
      </c>
      <c r="N1454" s="870">
        <v>0</v>
      </c>
      <c r="O1454" s="870">
        <v>0</v>
      </c>
      <c r="P1454" s="870">
        <v>0</v>
      </c>
      <c r="Q1454" s="870">
        <v>0</v>
      </c>
      <c r="R1454" s="870">
        <v>0</v>
      </c>
      <c r="S1454" s="870">
        <v>0</v>
      </c>
      <c r="T1454" s="870">
        <v>0</v>
      </c>
      <c r="U1454" s="870">
        <v>0</v>
      </c>
      <c r="V1454" s="870">
        <v>0</v>
      </c>
      <c r="W1454" s="870">
        <v>0</v>
      </c>
      <c r="X1454" s="870">
        <v>0</v>
      </c>
      <c r="Y1454" s="870">
        <v>0</v>
      </c>
      <c r="Z1454" s="870">
        <v>0</v>
      </c>
      <c r="AA1454" s="870">
        <v>0</v>
      </c>
      <c r="AB1454" s="870">
        <v>0</v>
      </c>
      <c r="AC1454" s="870">
        <v>0</v>
      </c>
      <c r="AD1454" s="870">
        <v>0</v>
      </c>
      <c r="AE1454" s="870">
        <v>0</v>
      </c>
    </row>
    <row r="1455" spans="1:31">
      <c r="A1455" s="870" t="s">
        <v>1891</v>
      </c>
      <c r="B1455" s="870">
        <v>16</v>
      </c>
      <c r="C1455" s="870">
        <v>1605</v>
      </c>
      <c r="D1455" s="870">
        <v>160540</v>
      </c>
      <c r="E1455" s="870">
        <v>1605409503</v>
      </c>
      <c r="F1455" s="870" t="s">
        <v>1964</v>
      </c>
      <c r="G1455" s="870">
        <v>0</v>
      </c>
      <c r="H1455" s="870">
        <v>0</v>
      </c>
      <c r="I1455" s="870">
        <v>0</v>
      </c>
      <c r="J1455" s="870">
        <v>0</v>
      </c>
      <c r="K1455" s="870">
        <v>0</v>
      </c>
      <c r="L1455" s="870">
        <v>0</v>
      </c>
      <c r="M1455" s="870">
        <v>0</v>
      </c>
      <c r="N1455" s="870">
        <v>0</v>
      </c>
      <c r="O1455" s="870">
        <v>0</v>
      </c>
      <c r="P1455" s="870">
        <v>0</v>
      </c>
      <c r="Q1455" s="870">
        <v>0</v>
      </c>
      <c r="R1455" s="870">
        <v>0</v>
      </c>
      <c r="S1455" s="870">
        <v>0</v>
      </c>
      <c r="T1455" s="870">
        <v>0</v>
      </c>
      <c r="U1455" s="870">
        <v>0</v>
      </c>
      <c r="V1455" s="870">
        <v>0</v>
      </c>
      <c r="W1455" s="870">
        <v>0</v>
      </c>
      <c r="X1455" s="870">
        <v>0</v>
      </c>
      <c r="Y1455" s="870">
        <v>0</v>
      </c>
      <c r="Z1455" s="870">
        <v>0</v>
      </c>
      <c r="AA1455" s="870">
        <v>0</v>
      </c>
      <c r="AB1455" s="870">
        <v>0</v>
      </c>
      <c r="AC1455" s="870">
        <v>0</v>
      </c>
      <c r="AD1455" s="870">
        <v>0</v>
      </c>
      <c r="AE1455" s="870">
        <v>0</v>
      </c>
    </row>
    <row r="1456" spans="1:31">
      <c r="A1456" s="870" t="s">
        <v>1891</v>
      </c>
      <c r="B1456" s="870">
        <v>16</v>
      </c>
      <c r="C1456" s="870">
        <v>1605</v>
      </c>
      <c r="D1456" s="870">
        <v>160540</v>
      </c>
      <c r="E1456" s="870">
        <v>1605409504</v>
      </c>
      <c r="F1456" s="870" t="s">
        <v>1965</v>
      </c>
      <c r="G1456" s="870">
        <v>0</v>
      </c>
      <c r="H1456" s="870">
        <v>0</v>
      </c>
      <c r="I1456" s="870">
        <v>0</v>
      </c>
      <c r="J1456" s="870">
        <v>0</v>
      </c>
      <c r="K1456" s="870">
        <v>0</v>
      </c>
      <c r="L1456" s="870">
        <v>0</v>
      </c>
      <c r="M1456" s="870">
        <v>0</v>
      </c>
      <c r="N1456" s="870">
        <v>0</v>
      </c>
      <c r="O1456" s="870">
        <v>0</v>
      </c>
      <c r="P1456" s="870">
        <v>0</v>
      </c>
      <c r="Q1456" s="870">
        <v>0</v>
      </c>
      <c r="R1456" s="870">
        <v>0</v>
      </c>
      <c r="S1456" s="870">
        <v>0</v>
      </c>
      <c r="T1456" s="870">
        <v>0</v>
      </c>
      <c r="U1456" s="870">
        <v>0</v>
      </c>
      <c r="V1456" s="870">
        <v>0</v>
      </c>
      <c r="W1456" s="870">
        <v>0</v>
      </c>
      <c r="X1456" s="870">
        <v>0</v>
      </c>
      <c r="Y1456" s="870">
        <v>0</v>
      </c>
      <c r="Z1456" s="870">
        <v>0</v>
      </c>
      <c r="AA1456" s="870">
        <v>0</v>
      </c>
      <c r="AB1456" s="870">
        <v>0</v>
      </c>
      <c r="AC1456" s="870">
        <v>0</v>
      </c>
      <c r="AD1456" s="870">
        <v>0</v>
      </c>
      <c r="AE1456" s="870">
        <v>0</v>
      </c>
    </row>
    <row r="1457" spans="1:31">
      <c r="A1457" s="870" t="s">
        <v>1852</v>
      </c>
      <c r="B1457" s="870">
        <v>16</v>
      </c>
      <c r="C1457" s="870">
        <v>1605</v>
      </c>
      <c r="D1457" s="870">
        <v>160540</v>
      </c>
      <c r="E1457" s="870">
        <v>1605409557</v>
      </c>
      <c r="F1457" s="870" t="s">
        <v>964</v>
      </c>
      <c r="G1457" s="870">
        <v>681238</v>
      </c>
      <c r="H1457" s="870">
        <v>0</v>
      </c>
      <c r="I1457" s="870">
        <v>681238</v>
      </c>
      <c r="J1457" s="870">
        <v>0</v>
      </c>
      <c r="K1457" s="870">
        <v>0</v>
      </c>
      <c r="L1457" s="870">
        <v>0</v>
      </c>
      <c r="M1457" s="870">
        <v>0</v>
      </c>
      <c r="N1457" s="870">
        <v>0</v>
      </c>
      <c r="O1457" s="870">
        <v>0</v>
      </c>
      <c r="P1457" s="870">
        <v>0</v>
      </c>
      <c r="Q1457" s="870">
        <v>0</v>
      </c>
      <c r="R1457" s="870">
        <v>0</v>
      </c>
      <c r="S1457" s="870">
        <v>0</v>
      </c>
      <c r="T1457" s="870">
        <v>0</v>
      </c>
      <c r="U1457" s="870">
        <v>0</v>
      </c>
      <c r="V1457" s="870">
        <v>0</v>
      </c>
      <c r="W1457" s="870">
        <v>0</v>
      </c>
      <c r="X1457" s="870">
        <v>0</v>
      </c>
      <c r="Y1457" s="870">
        <v>0</v>
      </c>
      <c r="Z1457" s="870">
        <v>0</v>
      </c>
      <c r="AA1457" s="870">
        <v>0</v>
      </c>
      <c r="AB1457" s="870">
        <v>0</v>
      </c>
      <c r="AC1457" s="870">
        <v>0</v>
      </c>
      <c r="AD1457" s="870">
        <v>0</v>
      </c>
      <c r="AE1457" s="870">
        <v>0</v>
      </c>
    </row>
    <row r="1458" spans="1:31">
      <c r="A1458" s="870" t="s">
        <v>1852</v>
      </c>
      <c r="B1458" s="870">
        <v>16</v>
      </c>
      <c r="C1458" s="870">
        <v>1605</v>
      </c>
      <c r="D1458" s="870">
        <v>160540</v>
      </c>
      <c r="E1458" s="870">
        <v>1605409558</v>
      </c>
      <c r="F1458" s="870" t="s">
        <v>955</v>
      </c>
      <c r="G1458" s="870">
        <v>355608</v>
      </c>
      <c r="H1458" s="870">
        <v>0</v>
      </c>
      <c r="I1458" s="870">
        <v>355608</v>
      </c>
      <c r="J1458" s="870">
        <v>0</v>
      </c>
      <c r="K1458" s="870">
        <v>0</v>
      </c>
      <c r="L1458" s="870">
        <v>0</v>
      </c>
      <c r="M1458" s="870">
        <v>0</v>
      </c>
      <c r="N1458" s="870">
        <v>0</v>
      </c>
      <c r="O1458" s="870">
        <v>0</v>
      </c>
      <c r="P1458" s="870">
        <v>0</v>
      </c>
      <c r="Q1458" s="870">
        <v>0</v>
      </c>
      <c r="R1458" s="870">
        <v>0</v>
      </c>
      <c r="S1458" s="870">
        <v>0</v>
      </c>
      <c r="T1458" s="870">
        <v>0</v>
      </c>
      <c r="U1458" s="870">
        <v>0</v>
      </c>
      <c r="V1458" s="870">
        <v>0</v>
      </c>
      <c r="W1458" s="870">
        <v>0</v>
      </c>
      <c r="X1458" s="870">
        <v>0</v>
      </c>
      <c r="Y1458" s="870">
        <v>0</v>
      </c>
      <c r="Z1458" s="870">
        <v>0</v>
      </c>
      <c r="AA1458" s="870">
        <v>0</v>
      </c>
      <c r="AB1458" s="870">
        <v>0</v>
      </c>
      <c r="AC1458" s="870">
        <v>0</v>
      </c>
      <c r="AD1458" s="870">
        <v>0</v>
      </c>
      <c r="AE1458" s="870">
        <v>0</v>
      </c>
    </row>
    <row r="1459" spans="1:31">
      <c r="A1459" s="870" t="s">
        <v>1852</v>
      </c>
      <c r="B1459" s="870">
        <v>16</v>
      </c>
      <c r="C1459" s="870">
        <v>1605</v>
      </c>
      <c r="D1459" s="870">
        <v>160540</v>
      </c>
      <c r="E1459" s="870">
        <v>1605409601</v>
      </c>
      <c r="F1459" s="870" t="s">
        <v>954</v>
      </c>
      <c r="G1459" s="870">
        <v>1683514615</v>
      </c>
      <c r="H1459" s="870">
        <v>0</v>
      </c>
      <c r="I1459" s="870">
        <v>1683514615.1900001</v>
      </c>
      <c r="J1459" s="870">
        <v>0.19000005722045898</v>
      </c>
      <c r="K1459" s="870">
        <v>0</v>
      </c>
      <c r="L1459" s="870">
        <v>0.19000005722045898</v>
      </c>
      <c r="M1459" s="870">
        <v>0</v>
      </c>
      <c r="N1459" s="870">
        <v>0</v>
      </c>
      <c r="O1459" s="870">
        <v>0.19000005722045898</v>
      </c>
      <c r="P1459" s="870">
        <v>7.0300021171569818E-2</v>
      </c>
      <c r="Q1459" s="870">
        <v>0</v>
      </c>
      <c r="R1459" s="870">
        <v>0</v>
      </c>
      <c r="S1459" s="870">
        <v>0</v>
      </c>
      <c r="T1459" s="870">
        <v>0</v>
      </c>
      <c r="U1459" s="870">
        <v>0</v>
      </c>
      <c r="V1459" s="870">
        <v>0</v>
      </c>
      <c r="W1459" s="870">
        <v>0</v>
      </c>
      <c r="X1459" s="870">
        <v>7.0300021171569818E-2</v>
      </c>
      <c r="Y1459" s="870">
        <v>0.37</v>
      </c>
      <c r="Z1459" s="870">
        <v>7.0300021171569818E-2</v>
      </c>
      <c r="AA1459" s="870">
        <v>0</v>
      </c>
      <c r="AB1459" s="870">
        <v>7.0300021171569818E-2</v>
      </c>
      <c r="AC1459" s="870">
        <v>0</v>
      </c>
      <c r="AD1459" s="870">
        <v>0</v>
      </c>
      <c r="AE1459" s="870">
        <v>0</v>
      </c>
    </row>
    <row r="1460" spans="1:31">
      <c r="A1460" s="870" t="s">
        <v>1852</v>
      </c>
      <c r="B1460" s="870">
        <v>16</v>
      </c>
      <c r="C1460" s="870">
        <v>1605</v>
      </c>
      <c r="D1460" s="870">
        <v>160540</v>
      </c>
      <c r="E1460" s="870">
        <v>1605409603</v>
      </c>
      <c r="F1460" s="870" t="s">
        <v>954</v>
      </c>
      <c r="G1460" s="870">
        <v>48326</v>
      </c>
      <c r="H1460" s="870">
        <v>0</v>
      </c>
      <c r="I1460" s="870">
        <v>48325.83</v>
      </c>
      <c r="J1460" s="870">
        <v>-0.16999999999825377</v>
      </c>
      <c r="K1460" s="870">
        <v>0</v>
      </c>
      <c r="L1460" s="870">
        <v>0</v>
      </c>
      <c r="M1460" s="870">
        <v>-0.16999999999825377</v>
      </c>
      <c r="N1460" s="870">
        <v>0</v>
      </c>
      <c r="O1460" s="870">
        <v>-0.16999999999825377</v>
      </c>
      <c r="P1460" s="870">
        <v>-6.2899999999353889E-2</v>
      </c>
      <c r="Q1460" s="870">
        <v>0</v>
      </c>
      <c r="R1460" s="870">
        <v>0</v>
      </c>
      <c r="S1460" s="870">
        <v>0</v>
      </c>
      <c r="T1460" s="870">
        <v>0</v>
      </c>
      <c r="U1460" s="870">
        <v>0</v>
      </c>
      <c r="V1460" s="870">
        <v>0</v>
      </c>
      <c r="W1460" s="870">
        <v>0</v>
      </c>
      <c r="X1460" s="870">
        <v>-6.2899999999353889E-2</v>
      </c>
      <c r="Y1460" s="870">
        <v>0.36999999999999994</v>
      </c>
      <c r="Z1460" s="870">
        <v>0</v>
      </c>
      <c r="AA1460" s="870">
        <v>-6.2899999999353889E-2</v>
      </c>
      <c r="AB1460" s="870">
        <v>0</v>
      </c>
      <c r="AC1460" s="870">
        <v>-6.2899999999353889E-2</v>
      </c>
      <c r="AD1460" s="870">
        <v>0</v>
      </c>
      <c r="AE1460" s="870">
        <v>0</v>
      </c>
    </row>
    <row r="1461" spans="1:31">
      <c r="A1461" s="870" t="s">
        <v>1852</v>
      </c>
      <c r="B1461" s="870">
        <v>16</v>
      </c>
      <c r="C1461" s="870">
        <v>1605</v>
      </c>
      <c r="D1461" s="870">
        <v>160540</v>
      </c>
      <c r="E1461" s="870">
        <v>1605409801</v>
      </c>
      <c r="F1461" s="870" t="s">
        <v>965</v>
      </c>
      <c r="G1461" s="870">
        <v>-17526702187</v>
      </c>
      <c r="H1461" s="870">
        <v>0</v>
      </c>
      <c r="I1461" s="870">
        <v>-17526702187.200001</v>
      </c>
      <c r="J1461" s="870">
        <v>-0.20000076293945313</v>
      </c>
      <c r="K1461" s="870">
        <v>0</v>
      </c>
      <c r="L1461" s="870">
        <v>0</v>
      </c>
      <c r="M1461" s="870">
        <v>-0.20000076293945313</v>
      </c>
      <c r="N1461" s="870">
        <v>0</v>
      </c>
      <c r="O1461" s="870">
        <v>-0.20000076293945313</v>
      </c>
      <c r="P1461" s="870">
        <v>-7.4000282287597655E-2</v>
      </c>
      <c r="Q1461" s="870">
        <v>0</v>
      </c>
      <c r="R1461" s="870">
        <v>0</v>
      </c>
      <c r="S1461" s="870">
        <v>0</v>
      </c>
      <c r="T1461" s="870">
        <v>0</v>
      </c>
      <c r="U1461" s="870">
        <v>0</v>
      </c>
      <c r="V1461" s="870">
        <v>0</v>
      </c>
      <c r="W1461" s="870">
        <v>0</v>
      </c>
      <c r="X1461" s="870">
        <v>-7.4000282287597655E-2</v>
      </c>
      <c r="Y1461" s="870">
        <v>0.37</v>
      </c>
      <c r="Z1461" s="870">
        <v>0</v>
      </c>
      <c r="AA1461" s="870">
        <v>-7.4000282287597655E-2</v>
      </c>
      <c r="AB1461" s="870">
        <v>0</v>
      </c>
      <c r="AC1461" s="870">
        <v>-7.4000282287597655E-2</v>
      </c>
      <c r="AD1461" s="870">
        <v>0</v>
      </c>
      <c r="AE1461" s="870">
        <v>0</v>
      </c>
    </row>
    <row r="1462" spans="1:31">
      <c r="A1462" s="870" t="s">
        <v>1852</v>
      </c>
      <c r="B1462" s="870">
        <v>16</v>
      </c>
      <c r="C1462" s="870">
        <v>1605</v>
      </c>
      <c r="D1462" s="870">
        <v>160540</v>
      </c>
      <c r="E1462" s="870">
        <v>1605409900</v>
      </c>
      <c r="F1462" s="870" t="s">
        <v>965</v>
      </c>
      <c r="G1462" s="870">
        <v>-521533899</v>
      </c>
      <c r="H1462" s="870">
        <v>0</v>
      </c>
      <c r="I1462" s="870">
        <v>-521533898.95999998</v>
      </c>
      <c r="J1462" s="870">
        <v>4.0000021457672119E-2</v>
      </c>
      <c r="K1462" s="870">
        <v>0</v>
      </c>
      <c r="L1462" s="870">
        <v>4.0000021457672119E-2</v>
      </c>
      <c r="M1462" s="870">
        <v>0</v>
      </c>
      <c r="N1462" s="870">
        <v>0</v>
      </c>
      <c r="O1462" s="870">
        <v>4.0000021457672119E-2</v>
      </c>
      <c r="P1462" s="870">
        <v>1.4800007939338684E-2</v>
      </c>
      <c r="Q1462" s="870">
        <v>0</v>
      </c>
      <c r="R1462" s="870">
        <v>0</v>
      </c>
      <c r="S1462" s="870">
        <v>0</v>
      </c>
      <c r="T1462" s="870">
        <v>0</v>
      </c>
      <c r="U1462" s="870">
        <v>0</v>
      </c>
      <c r="V1462" s="870">
        <v>0</v>
      </c>
      <c r="W1462" s="870">
        <v>0</v>
      </c>
      <c r="X1462" s="870">
        <v>1.4800007939338684E-2</v>
      </c>
      <c r="Y1462" s="870">
        <v>0.37</v>
      </c>
      <c r="Z1462" s="870">
        <v>1.4800007939338684E-2</v>
      </c>
      <c r="AA1462" s="870">
        <v>0</v>
      </c>
      <c r="AB1462" s="870">
        <v>1.4800007939338684E-2</v>
      </c>
      <c r="AC1462" s="870">
        <v>0</v>
      </c>
      <c r="AD1462" s="870">
        <v>0</v>
      </c>
      <c r="AE1462" s="870">
        <v>0</v>
      </c>
    </row>
    <row r="1463" spans="1:31">
      <c r="A1463" s="870" t="s">
        <v>1852</v>
      </c>
      <c r="B1463" s="870">
        <v>16</v>
      </c>
      <c r="C1463" s="870">
        <v>1605</v>
      </c>
      <c r="D1463" s="870">
        <v>160542</v>
      </c>
      <c r="E1463" s="870">
        <v>1605421889</v>
      </c>
      <c r="F1463" s="870" t="s">
        <v>966</v>
      </c>
      <c r="G1463" s="870">
        <v>0</v>
      </c>
      <c r="H1463" s="870">
        <v>0</v>
      </c>
      <c r="I1463" s="870">
        <v>0</v>
      </c>
      <c r="J1463" s="870">
        <v>0</v>
      </c>
      <c r="K1463" s="870">
        <v>0</v>
      </c>
      <c r="L1463" s="870">
        <v>0</v>
      </c>
      <c r="M1463" s="870">
        <v>0</v>
      </c>
      <c r="N1463" s="870">
        <v>0</v>
      </c>
      <c r="O1463" s="870">
        <v>0</v>
      </c>
      <c r="P1463" s="870">
        <v>0</v>
      </c>
      <c r="Q1463" s="870">
        <v>0</v>
      </c>
      <c r="R1463" s="870">
        <v>0</v>
      </c>
      <c r="S1463" s="870">
        <v>0</v>
      </c>
      <c r="T1463" s="870">
        <v>0</v>
      </c>
      <c r="U1463" s="870">
        <v>0</v>
      </c>
      <c r="V1463" s="870">
        <v>0</v>
      </c>
      <c r="W1463" s="870">
        <v>0</v>
      </c>
      <c r="X1463" s="870">
        <v>0</v>
      </c>
      <c r="Y1463" s="870">
        <v>0</v>
      </c>
      <c r="Z1463" s="870">
        <v>0</v>
      </c>
      <c r="AA1463" s="870">
        <v>0</v>
      </c>
      <c r="AB1463" s="870">
        <v>0</v>
      </c>
      <c r="AC1463" s="870">
        <v>0</v>
      </c>
      <c r="AD1463" s="870">
        <v>0</v>
      </c>
      <c r="AE1463" s="870">
        <v>0</v>
      </c>
    </row>
    <row r="1464" spans="1:31">
      <c r="A1464" s="870" t="s">
        <v>1852</v>
      </c>
      <c r="B1464" s="870">
        <v>16</v>
      </c>
      <c r="C1464" s="870">
        <v>1605</v>
      </c>
      <c r="D1464" s="870">
        <v>160542</v>
      </c>
      <c r="E1464" s="870">
        <v>1605427015</v>
      </c>
      <c r="F1464" s="870" t="s">
        <v>1966</v>
      </c>
      <c r="G1464" s="870">
        <v>0</v>
      </c>
      <c r="H1464" s="870">
        <v>0</v>
      </c>
      <c r="I1464" s="870">
        <v>0</v>
      </c>
      <c r="J1464" s="870">
        <v>0</v>
      </c>
      <c r="K1464" s="870">
        <v>0</v>
      </c>
      <c r="L1464" s="870">
        <v>0</v>
      </c>
      <c r="M1464" s="870">
        <v>0</v>
      </c>
      <c r="N1464" s="870">
        <v>0</v>
      </c>
      <c r="O1464" s="870">
        <v>0</v>
      </c>
      <c r="P1464" s="870">
        <v>0</v>
      </c>
      <c r="Q1464" s="870">
        <v>0</v>
      </c>
      <c r="R1464" s="870">
        <v>0</v>
      </c>
      <c r="S1464" s="870">
        <v>0</v>
      </c>
      <c r="T1464" s="870">
        <v>0</v>
      </c>
      <c r="U1464" s="870">
        <v>0</v>
      </c>
      <c r="V1464" s="870">
        <v>0</v>
      </c>
      <c r="W1464" s="870">
        <v>0</v>
      </c>
      <c r="X1464" s="870">
        <v>0</v>
      </c>
      <c r="Y1464" s="870">
        <v>0</v>
      </c>
      <c r="Z1464" s="870">
        <v>0</v>
      </c>
      <c r="AA1464" s="870">
        <v>0</v>
      </c>
      <c r="AB1464" s="870">
        <v>0</v>
      </c>
      <c r="AC1464" s="870">
        <v>0</v>
      </c>
      <c r="AD1464" s="870">
        <v>0</v>
      </c>
      <c r="AE1464" s="870">
        <v>0</v>
      </c>
    </row>
    <row r="1465" spans="1:31">
      <c r="A1465" s="870" t="s">
        <v>1852</v>
      </c>
      <c r="B1465" s="870">
        <v>16</v>
      </c>
      <c r="C1465" s="870">
        <v>1605</v>
      </c>
      <c r="D1465" s="870">
        <v>160542</v>
      </c>
      <c r="E1465" s="870">
        <v>1605427017</v>
      </c>
      <c r="F1465" s="870" t="s">
        <v>1967</v>
      </c>
      <c r="G1465" s="870">
        <v>0</v>
      </c>
      <c r="H1465" s="870">
        <v>0</v>
      </c>
      <c r="I1465" s="870">
        <v>0</v>
      </c>
      <c r="J1465" s="870">
        <v>0</v>
      </c>
      <c r="K1465" s="870">
        <v>0</v>
      </c>
      <c r="L1465" s="870">
        <v>0</v>
      </c>
      <c r="M1465" s="870">
        <v>0</v>
      </c>
      <c r="N1465" s="870">
        <v>0</v>
      </c>
      <c r="O1465" s="870">
        <v>0</v>
      </c>
      <c r="P1465" s="870">
        <v>0</v>
      </c>
      <c r="Q1465" s="870">
        <v>0</v>
      </c>
      <c r="R1465" s="870">
        <v>0</v>
      </c>
      <c r="S1465" s="870">
        <v>0</v>
      </c>
      <c r="T1465" s="870">
        <v>0</v>
      </c>
      <c r="U1465" s="870">
        <v>0</v>
      </c>
      <c r="V1465" s="870">
        <v>0</v>
      </c>
      <c r="W1465" s="870">
        <v>0</v>
      </c>
      <c r="X1465" s="870">
        <v>0</v>
      </c>
      <c r="Y1465" s="870">
        <v>0</v>
      </c>
      <c r="Z1465" s="870">
        <v>0</v>
      </c>
      <c r="AA1465" s="870">
        <v>0</v>
      </c>
      <c r="AB1465" s="870">
        <v>0</v>
      </c>
      <c r="AC1465" s="870">
        <v>0</v>
      </c>
      <c r="AD1465" s="870">
        <v>0</v>
      </c>
      <c r="AE1465" s="870">
        <v>0</v>
      </c>
    </row>
    <row r="1466" spans="1:31">
      <c r="A1466" s="870" t="s">
        <v>1852</v>
      </c>
      <c r="B1466" s="870">
        <v>16</v>
      </c>
      <c r="C1466" s="870">
        <v>1605</v>
      </c>
      <c r="D1466" s="870">
        <v>160542</v>
      </c>
      <c r="E1466" s="870">
        <v>1605427018</v>
      </c>
      <c r="F1466" s="870" t="s">
        <v>1967</v>
      </c>
      <c r="G1466" s="870">
        <v>0</v>
      </c>
      <c r="H1466" s="870">
        <v>0</v>
      </c>
      <c r="I1466" s="870">
        <v>0</v>
      </c>
      <c r="J1466" s="870">
        <v>0</v>
      </c>
      <c r="K1466" s="870">
        <v>0</v>
      </c>
      <c r="L1466" s="870">
        <v>0</v>
      </c>
      <c r="M1466" s="870">
        <v>0</v>
      </c>
      <c r="N1466" s="870">
        <v>0</v>
      </c>
      <c r="O1466" s="870">
        <v>0</v>
      </c>
      <c r="P1466" s="870">
        <v>0</v>
      </c>
      <c r="Q1466" s="870">
        <v>0</v>
      </c>
      <c r="R1466" s="870">
        <v>0</v>
      </c>
      <c r="S1466" s="870">
        <v>0</v>
      </c>
      <c r="T1466" s="870">
        <v>0</v>
      </c>
      <c r="U1466" s="870">
        <v>0</v>
      </c>
      <c r="V1466" s="870">
        <v>0</v>
      </c>
      <c r="W1466" s="870">
        <v>0</v>
      </c>
      <c r="X1466" s="870">
        <v>0</v>
      </c>
      <c r="Y1466" s="870">
        <v>0</v>
      </c>
      <c r="Z1466" s="870">
        <v>0</v>
      </c>
      <c r="AA1466" s="870">
        <v>0</v>
      </c>
      <c r="AB1466" s="870">
        <v>0</v>
      </c>
      <c r="AC1466" s="870">
        <v>0</v>
      </c>
      <c r="AD1466" s="870">
        <v>0</v>
      </c>
      <c r="AE1466" s="870">
        <v>0</v>
      </c>
    </row>
    <row r="1467" spans="1:31">
      <c r="A1467" s="870" t="s">
        <v>1852</v>
      </c>
      <c r="B1467" s="870">
        <v>16</v>
      </c>
      <c r="C1467" s="870">
        <v>1605</v>
      </c>
      <c r="D1467" s="870">
        <v>160542</v>
      </c>
      <c r="E1467" s="870">
        <v>1605427019</v>
      </c>
      <c r="F1467" s="870" t="s">
        <v>4169</v>
      </c>
      <c r="G1467" s="870">
        <v>0</v>
      </c>
      <c r="H1467" s="870">
        <v>0</v>
      </c>
      <c r="I1467" s="870">
        <v>0</v>
      </c>
      <c r="J1467" s="870">
        <v>0</v>
      </c>
      <c r="K1467" s="870">
        <v>0</v>
      </c>
      <c r="L1467" s="870">
        <v>0</v>
      </c>
      <c r="M1467" s="870">
        <v>0</v>
      </c>
      <c r="N1467" s="870">
        <v>0</v>
      </c>
      <c r="O1467" s="870">
        <v>0</v>
      </c>
      <c r="P1467" s="870">
        <v>0</v>
      </c>
      <c r="Q1467" s="870">
        <v>0</v>
      </c>
      <c r="R1467" s="870">
        <v>0</v>
      </c>
      <c r="S1467" s="870">
        <v>0</v>
      </c>
      <c r="T1467" s="870">
        <v>0</v>
      </c>
      <c r="U1467" s="870">
        <v>0</v>
      </c>
      <c r="V1467" s="870">
        <v>0</v>
      </c>
      <c r="W1467" s="870">
        <v>0</v>
      </c>
      <c r="X1467" s="870">
        <v>0</v>
      </c>
      <c r="Y1467" s="870">
        <v>0</v>
      </c>
      <c r="Z1467" s="870">
        <v>0</v>
      </c>
      <c r="AA1467" s="870">
        <v>0</v>
      </c>
      <c r="AB1467" s="870">
        <v>0</v>
      </c>
      <c r="AC1467" s="870">
        <v>0</v>
      </c>
      <c r="AD1467" s="870">
        <v>0</v>
      </c>
      <c r="AE1467" s="870">
        <v>0</v>
      </c>
    </row>
    <row r="1468" spans="1:31">
      <c r="A1468" s="870" t="s">
        <v>1852</v>
      </c>
      <c r="B1468" s="870">
        <v>16</v>
      </c>
      <c r="C1468" s="870">
        <v>1605</v>
      </c>
      <c r="D1468" s="870">
        <v>160542</v>
      </c>
      <c r="E1468" s="870">
        <v>1605427020</v>
      </c>
      <c r="F1468" s="870" t="s">
        <v>4170</v>
      </c>
      <c r="G1468" s="870">
        <v>0</v>
      </c>
      <c r="H1468" s="870">
        <v>0</v>
      </c>
      <c r="I1468" s="870">
        <v>0</v>
      </c>
      <c r="J1468" s="870">
        <v>0</v>
      </c>
      <c r="K1468" s="870">
        <v>0</v>
      </c>
      <c r="L1468" s="870">
        <v>0</v>
      </c>
      <c r="M1468" s="870">
        <v>0</v>
      </c>
      <c r="N1468" s="870">
        <v>0</v>
      </c>
      <c r="O1468" s="870">
        <v>0</v>
      </c>
      <c r="P1468" s="870">
        <v>0</v>
      </c>
      <c r="Q1468" s="870">
        <v>0</v>
      </c>
      <c r="R1468" s="870">
        <v>0</v>
      </c>
      <c r="S1468" s="870">
        <v>0</v>
      </c>
      <c r="T1468" s="870">
        <v>0</v>
      </c>
      <c r="U1468" s="870">
        <v>0</v>
      </c>
      <c r="V1468" s="870">
        <v>0</v>
      </c>
      <c r="W1468" s="870">
        <v>0</v>
      </c>
      <c r="X1468" s="870">
        <v>0</v>
      </c>
      <c r="Y1468" s="870">
        <v>0</v>
      </c>
      <c r="Z1468" s="870">
        <v>0</v>
      </c>
      <c r="AA1468" s="870">
        <v>0</v>
      </c>
      <c r="AB1468" s="870">
        <v>0</v>
      </c>
      <c r="AC1468" s="870">
        <v>0</v>
      </c>
      <c r="AD1468" s="870">
        <v>0</v>
      </c>
      <c r="AE1468" s="870">
        <v>0</v>
      </c>
    </row>
    <row r="1469" spans="1:31">
      <c r="A1469" s="870" t="s">
        <v>1852</v>
      </c>
      <c r="B1469" s="870">
        <v>16</v>
      </c>
      <c r="C1469" s="870">
        <v>1605</v>
      </c>
      <c r="D1469" s="870">
        <v>160542</v>
      </c>
      <c r="E1469" s="870">
        <v>1605427021</v>
      </c>
      <c r="F1469" s="870" t="s">
        <v>4171</v>
      </c>
      <c r="G1469" s="870">
        <v>0</v>
      </c>
      <c r="H1469" s="870">
        <v>0</v>
      </c>
      <c r="I1469" s="870">
        <v>0</v>
      </c>
      <c r="J1469" s="870">
        <v>0</v>
      </c>
      <c r="K1469" s="870">
        <v>0</v>
      </c>
      <c r="L1469" s="870">
        <v>0</v>
      </c>
      <c r="M1469" s="870">
        <v>0</v>
      </c>
      <c r="N1469" s="870">
        <v>0</v>
      </c>
      <c r="O1469" s="870">
        <v>0</v>
      </c>
      <c r="P1469" s="870">
        <v>0</v>
      </c>
      <c r="Q1469" s="870">
        <v>0</v>
      </c>
      <c r="R1469" s="870">
        <v>0</v>
      </c>
      <c r="S1469" s="870">
        <v>0</v>
      </c>
      <c r="T1469" s="870">
        <v>0</v>
      </c>
      <c r="U1469" s="870">
        <v>0</v>
      </c>
      <c r="V1469" s="870">
        <v>0</v>
      </c>
      <c r="W1469" s="870">
        <v>0</v>
      </c>
      <c r="X1469" s="870">
        <v>0</v>
      </c>
      <c r="Y1469" s="870">
        <v>0</v>
      </c>
      <c r="Z1469" s="870">
        <v>0</v>
      </c>
      <c r="AA1469" s="870">
        <v>0</v>
      </c>
      <c r="AB1469" s="870">
        <v>0</v>
      </c>
      <c r="AC1469" s="870">
        <v>0</v>
      </c>
      <c r="AD1469" s="870">
        <v>0</v>
      </c>
      <c r="AE1469" s="870">
        <v>0</v>
      </c>
    </row>
    <row r="1470" spans="1:31">
      <c r="A1470" s="870" t="s">
        <v>1852</v>
      </c>
      <c r="B1470" s="870">
        <v>16</v>
      </c>
      <c r="C1470" s="870">
        <v>1605</v>
      </c>
      <c r="D1470" s="870">
        <v>160542</v>
      </c>
      <c r="E1470" s="870">
        <v>1605427102</v>
      </c>
      <c r="F1470" s="870" t="s">
        <v>3590</v>
      </c>
      <c r="G1470" s="870">
        <v>0</v>
      </c>
      <c r="H1470" s="870">
        <v>0</v>
      </c>
      <c r="I1470" s="870">
        <v>0</v>
      </c>
      <c r="J1470" s="870">
        <v>0</v>
      </c>
      <c r="K1470" s="870">
        <v>0</v>
      </c>
      <c r="L1470" s="870">
        <v>0</v>
      </c>
      <c r="M1470" s="870">
        <v>0</v>
      </c>
      <c r="N1470" s="870">
        <v>0</v>
      </c>
      <c r="O1470" s="870">
        <v>0</v>
      </c>
      <c r="P1470" s="870">
        <v>0</v>
      </c>
      <c r="Q1470" s="870">
        <v>0</v>
      </c>
      <c r="R1470" s="870">
        <v>0</v>
      </c>
      <c r="S1470" s="870">
        <v>0</v>
      </c>
      <c r="T1470" s="870">
        <v>0</v>
      </c>
      <c r="U1470" s="870">
        <v>0</v>
      </c>
      <c r="V1470" s="870">
        <v>0</v>
      </c>
      <c r="W1470" s="870">
        <v>0</v>
      </c>
      <c r="X1470" s="870">
        <v>0</v>
      </c>
      <c r="Y1470" s="870">
        <v>0</v>
      </c>
      <c r="Z1470" s="870">
        <v>0</v>
      </c>
      <c r="AA1470" s="870">
        <v>0</v>
      </c>
      <c r="AB1470" s="870">
        <v>0</v>
      </c>
      <c r="AC1470" s="870">
        <v>0</v>
      </c>
      <c r="AD1470" s="870">
        <v>0</v>
      </c>
      <c r="AE1470" s="870">
        <v>0</v>
      </c>
    </row>
    <row r="1471" spans="1:31">
      <c r="A1471" s="870" t="s">
        <v>1852</v>
      </c>
      <c r="B1471" s="870">
        <v>16</v>
      </c>
      <c r="C1471" s="870">
        <v>1605</v>
      </c>
      <c r="D1471" s="870">
        <v>160542</v>
      </c>
      <c r="E1471" s="870">
        <v>1605427104</v>
      </c>
      <c r="F1471" s="870" t="s">
        <v>3591</v>
      </c>
      <c r="G1471" s="870">
        <v>0</v>
      </c>
      <c r="H1471" s="870">
        <v>0</v>
      </c>
      <c r="I1471" s="870">
        <v>0</v>
      </c>
      <c r="J1471" s="870">
        <v>0</v>
      </c>
      <c r="K1471" s="870">
        <v>0</v>
      </c>
      <c r="L1471" s="870">
        <v>0</v>
      </c>
      <c r="M1471" s="870">
        <v>0</v>
      </c>
      <c r="N1471" s="870">
        <v>0</v>
      </c>
      <c r="O1471" s="870">
        <v>0</v>
      </c>
      <c r="P1471" s="870">
        <v>0</v>
      </c>
      <c r="Q1471" s="870">
        <v>0</v>
      </c>
      <c r="R1471" s="870">
        <v>0</v>
      </c>
      <c r="S1471" s="870">
        <v>0</v>
      </c>
      <c r="T1471" s="870">
        <v>0</v>
      </c>
      <c r="U1471" s="870">
        <v>0</v>
      </c>
      <c r="V1471" s="870">
        <v>0</v>
      </c>
      <c r="W1471" s="870">
        <v>0</v>
      </c>
      <c r="X1471" s="870">
        <v>0</v>
      </c>
      <c r="Y1471" s="870">
        <v>0</v>
      </c>
      <c r="Z1471" s="870">
        <v>0</v>
      </c>
      <c r="AA1471" s="870">
        <v>0</v>
      </c>
      <c r="AB1471" s="870">
        <v>0</v>
      </c>
      <c r="AC1471" s="870">
        <v>0</v>
      </c>
      <c r="AD1471" s="870">
        <v>0</v>
      </c>
      <c r="AE1471" s="870">
        <v>0</v>
      </c>
    </row>
    <row r="1472" spans="1:31">
      <c r="A1472" s="870" t="s">
        <v>1852</v>
      </c>
      <c r="B1472" s="870">
        <v>16</v>
      </c>
      <c r="C1472" s="870">
        <v>1605</v>
      </c>
      <c r="D1472" s="870">
        <v>160542</v>
      </c>
      <c r="E1472" s="870">
        <v>1605427105</v>
      </c>
      <c r="F1472" s="870" t="s">
        <v>3592</v>
      </c>
      <c r="G1472" s="870">
        <v>0</v>
      </c>
      <c r="H1472" s="870">
        <v>0</v>
      </c>
      <c r="I1472" s="870">
        <v>0</v>
      </c>
      <c r="J1472" s="870">
        <v>0</v>
      </c>
      <c r="K1472" s="870">
        <v>0</v>
      </c>
      <c r="L1472" s="870">
        <v>0</v>
      </c>
      <c r="M1472" s="870">
        <v>0</v>
      </c>
      <c r="N1472" s="870">
        <v>0</v>
      </c>
      <c r="O1472" s="870">
        <v>0</v>
      </c>
      <c r="P1472" s="870">
        <v>0</v>
      </c>
      <c r="Q1472" s="870">
        <v>0</v>
      </c>
      <c r="R1472" s="870">
        <v>0</v>
      </c>
      <c r="S1472" s="870">
        <v>0</v>
      </c>
      <c r="T1472" s="870">
        <v>0</v>
      </c>
      <c r="U1472" s="870">
        <v>0</v>
      </c>
      <c r="V1472" s="870">
        <v>0</v>
      </c>
      <c r="W1472" s="870">
        <v>0</v>
      </c>
      <c r="X1472" s="870">
        <v>0</v>
      </c>
      <c r="Y1472" s="870">
        <v>0</v>
      </c>
      <c r="Z1472" s="870">
        <v>0</v>
      </c>
      <c r="AA1472" s="870">
        <v>0</v>
      </c>
      <c r="AB1472" s="870">
        <v>0</v>
      </c>
      <c r="AC1472" s="870">
        <v>0</v>
      </c>
      <c r="AD1472" s="870">
        <v>0</v>
      </c>
      <c r="AE1472" s="870">
        <v>0</v>
      </c>
    </row>
    <row r="1473" spans="1:31">
      <c r="A1473" s="870" t="s">
        <v>1852</v>
      </c>
      <c r="B1473" s="870">
        <v>16</v>
      </c>
      <c r="C1473" s="870">
        <v>1605</v>
      </c>
      <c r="D1473" s="870">
        <v>160542</v>
      </c>
      <c r="E1473" s="870">
        <v>1605427107</v>
      </c>
      <c r="F1473" s="870" t="s">
        <v>3593</v>
      </c>
      <c r="G1473" s="870">
        <v>0</v>
      </c>
      <c r="H1473" s="870">
        <v>0</v>
      </c>
      <c r="I1473" s="870">
        <v>0</v>
      </c>
      <c r="J1473" s="870">
        <v>0</v>
      </c>
      <c r="K1473" s="870">
        <v>0</v>
      </c>
      <c r="L1473" s="870">
        <v>0</v>
      </c>
      <c r="M1473" s="870">
        <v>0</v>
      </c>
      <c r="N1473" s="870">
        <v>0</v>
      </c>
      <c r="O1473" s="870">
        <v>0</v>
      </c>
      <c r="P1473" s="870">
        <v>0</v>
      </c>
      <c r="Q1473" s="870">
        <v>0</v>
      </c>
      <c r="R1473" s="870">
        <v>0</v>
      </c>
      <c r="S1473" s="870">
        <v>0</v>
      </c>
      <c r="T1473" s="870">
        <v>0</v>
      </c>
      <c r="U1473" s="870">
        <v>0</v>
      </c>
      <c r="V1473" s="870">
        <v>0</v>
      </c>
      <c r="W1473" s="870">
        <v>0</v>
      </c>
      <c r="X1473" s="870">
        <v>0</v>
      </c>
      <c r="Y1473" s="870">
        <v>0</v>
      </c>
      <c r="Z1473" s="870">
        <v>0</v>
      </c>
      <c r="AA1473" s="870">
        <v>0</v>
      </c>
      <c r="AB1473" s="870">
        <v>0</v>
      </c>
      <c r="AC1473" s="870">
        <v>0</v>
      </c>
      <c r="AD1473" s="870">
        <v>0</v>
      </c>
      <c r="AE1473" s="870">
        <v>0</v>
      </c>
    </row>
    <row r="1474" spans="1:31">
      <c r="A1474" s="870" t="s">
        <v>1852</v>
      </c>
      <c r="B1474" s="870">
        <v>16</v>
      </c>
      <c r="C1474" s="870">
        <v>1605</v>
      </c>
      <c r="D1474" s="870">
        <v>160542</v>
      </c>
      <c r="E1474" s="870">
        <v>1605429005</v>
      </c>
      <c r="F1474" s="870" t="s">
        <v>966</v>
      </c>
      <c r="G1474" s="870">
        <v>1221650855</v>
      </c>
      <c r="H1474" s="870">
        <v>0</v>
      </c>
      <c r="I1474" s="870">
        <v>1221650855</v>
      </c>
      <c r="J1474" s="870">
        <v>0</v>
      </c>
      <c r="K1474" s="870">
        <v>0</v>
      </c>
      <c r="L1474" s="870">
        <v>0</v>
      </c>
      <c r="M1474" s="870">
        <v>0</v>
      </c>
      <c r="N1474" s="870">
        <v>0</v>
      </c>
      <c r="O1474" s="870">
        <v>0</v>
      </c>
      <c r="P1474" s="870">
        <v>0</v>
      </c>
      <c r="Q1474" s="870">
        <v>0</v>
      </c>
      <c r="R1474" s="870">
        <v>0</v>
      </c>
      <c r="S1474" s="870">
        <v>0</v>
      </c>
      <c r="T1474" s="870">
        <v>0</v>
      </c>
      <c r="U1474" s="870">
        <v>0</v>
      </c>
      <c r="V1474" s="870">
        <v>0</v>
      </c>
      <c r="W1474" s="870">
        <v>0</v>
      </c>
      <c r="X1474" s="870">
        <v>0</v>
      </c>
      <c r="Y1474" s="870">
        <v>0</v>
      </c>
      <c r="Z1474" s="870">
        <v>0</v>
      </c>
      <c r="AA1474" s="870">
        <v>0</v>
      </c>
      <c r="AB1474" s="870">
        <v>0</v>
      </c>
      <c r="AC1474" s="870">
        <v>0</v>
      </c>
      <c r="AD1474" s="870">
        <v>0</v>
      </c>
      <c r="AE1474" s="870">
        <v>0</v>
      </c>
    </row>
    <row r="1475" spans="1:31">
      <c r="A1475" s="870" t="s">
        <v>1852</v>
      </c>
      <c r="B1475" s="870">
        <v>16</v>
      </c>
      <c r="C1475" s="870">
        <v>1605</v>
      </c>
      <c r="D1475" s="870">
        <v>160542</v>
      </c>
      <c r="E1475" s="870">
        <v>1605429009</v>
      </c>
      <c r="F1475" s="870" t="s">
        <v>966</v>
      </c>
      <c r="G1475" s="870">
        <v>24024448445</v>
      </c>
      <c r="H1475" s="870">
        <v>0</v>
      </c>
      <c r="I1475" s="870">
        <v>24024448445.360001</v>
      </c>
      <c r="J1475" s="870">
        <v>0.3600006103515625</v>
      </c>
      <c r="K1475" s="870">
        <v>0</v>
      </c>
      <c r="L1475" s="870">
        <v>0.3600006103515625</v>
      </c>
      <c r="M1475" s="870">
        <v>0</v>
      </c>
      <c r="N1475" s="870">
        <v>0</v>
      </c>
      <c r="O1475" s="870">
        <v>0.3600006103515625</v>
      </c>
      <c r="P1475" s="870">
        <v>0.13320022583007812</v>
      </c>
      <c r="Q1475" s="870">
        <v>0</v>
      </c>
      <c r="R1475" s="870">
        <v>0</v>
      </c>
      <c r="S1475" s="870">
        <v>0</v>
      </c>
      <c r="T1475" s="870">
        <v>0</v>
      </c>
      <c r="U1475" s="870">
        <v>0</v>
      </c>
      <c r="V1475" s="870">
        <v>0</v>
      </c>
      <c r="W1475" s="870">
        <v>0</v>
      </c>
      <c r="X1475" s="870">
        <v>0.13320022583007812</v>
      </c>
      <c r="Y1475" s="870">
        <v>0.37</v>
      </c>
      <c r="Z1475" s="870">
        <v>0.13320022583007812</v>
      </c>
      <c r="AA1475" s="870">
        <v>0</v>
      </c>
      <c r="AB1475" s="870">
        <v>0.13320022583007812</v>
      </c>
      <c r="AC1475" s="870">
        <v>0</v>
      </c>
      <c r="AD1475" s="870">
        <v>0</v>
      </c>
      <c r="AE1475" s="870">
        <v>0</v>
      </c>
    </row>
    <row r="1476" spans="1:31">
      <c r="A1476" s="870" t="s">
        <v>1852</v>
      </c>
      <c r="B1476" s="870">
        <v>16</v>
      </c>
      <c r="C1476" s="870">
        <v>1605</v>
      </c>
      <c r="D1476" s="870">
        <v>160542</v>
      </c>
      <c r="E1476" s="870">
        <v>1605429011</v>
      </c>
      <c r="F1476" s="870" t="s">
        <v>967</v>
      </c>
      <c r="G1476" s="870">
        <v>412106837</v>
      </c>
      <c r="H1476" s="870">
        <v>0</v>
      </c>
      <c r="I1476" s="870">
        <v>412106837</v>
      </c>
      <c r="J1476" s="870">
        <v>0</v>
      </c>
      <c r="K1476" s="870">
        <v>0</v>
      </c>
      <c r="L1476" s="870">
        <v>0</v>
      </c>
      <c r="M1476" s="870">
        <v>0</v>
      </c>
      <c r="N1476" s="870">
        <v>0</v>
      </c>
      <c r="O1476" s="870">
        <v>0</v>
      </c>
      <c r="P1476" s="870">
        <v>0</v>
      </c>
      <c r="Q1476" s="870">
        <v>0</v>
      </c>
      <c r="R1476" s="870">
        <v>0</v>
      </c>
      <c r="S1476" s="870">
        <v>0</v>
      </c>
      <c r="T1476" s="870">
        <v>0</v>
      </c>
      <c r="U1476" s="870">
        <v>0</v>
      </c>
      <c r="V1476" s="870">
        <v>0</v>
      </c>
      <c r="W1476" s="870">
        <v>0</v>
      </c>
      <c r="X1476" s="870">
        <v>0</v>
      </c>
      <c r="Y1476" s="870">
        <v>0</v>
      </c>
      <c r="Z1476" s="870">
        <v>0</v>
      </c>
      <c r="AA1476" s="870">
        <v>0</v>
      </c>
      <c r="AB1476" s="870">
        <v>0</v>
      </c>
      <c r="AC1476" s="870">
        <v>0</v>
      </c>
      <c r="AD1476" s="870">
        <v>0</v>
      </c>
      <c r="AE1476" s="870">
        <v>0</v>
      </c>
    </row>
    <row r="1477" spans="1:31">
      <c r="A1477" s="870" t="s">
        <v>1852</v>
      </c>
      <c r="B1477" s="870">
        <v>16</v>
      </c>
      <c r="C1477" s="870">
        <v>1605</v>
      </c>
      <c r="D1477" s="870">
        <v>160542</v>
      </c>
      <c r="E1477" s="870">
        <v>1605429012</v>
      </c>
      <c r="F1477" s="870" t="s">
        <v>967</v>
      </c>
      <c r="G1477" s="870">
        <v>6839214</v>
      </c>
      <c r="H1477" s="870">
        <v>0</v>
      </c>
      <c r="I1477" s="870">
        <v>6839214</v>
      </c>
      <c r="J1477" s="870">
        <v>0</v>
      </c>
      <c r="K1477" s="870">
        <v>0</v>
      </c>
      <c r="L1477" s="870">
        <v>0</v>
      </c>
      <c r="M1477" s="870">
        <v>0</v>
      </c>
      <c r="N1477" s="870">
        <v>0</v>
      </c>
      <c r="O1477" s="870">
        <v>0</v>
      </c>
      <c r="P1477" s="870">
        <v>0</v>
      </c>
      <c r="Q1477" s="870">
        <v>0</v>
      </c>
      <c r="R1477" s="870">
        <v>0</v>
      </c>
      <c r="S1477" s="870">
        <v>0</v>
      </c>
      <c r="T1477" s="870">
        <v>0</v>
      </c>
      <c r="U1477" s="870">
        <v>0</v>
      </c>
      <c r="V1477" s="870">
        <v>0</v>
      </c>
      <c r="W1477" s="870">
        <v>0</v>
      </c>
      <c r="X1477" s="870">
        <v>0</v>
      </c>
      <c r="Y1477" s="870">
        <v>0</v>
      </c>
      <c r="Z1477" s="870">
        <v>0</v>
      </c>
      <c r="AA1477" s="870">
        <v>0</v>
      </c>
      <c r="AB1477" s="870">
        <v>0</v>
      </c>
      <c r="AC1477" s="870">
        <v>0</v>
      </c>
      <c r="AD1477" s="870">
        <v>0</v>
      </c>
      <c r="AE1477" s="870">
        <v>0</v>
      </c>
    </row>
    <row r="1478" spans="1:31">
      <c r="A1478" s="870" t="s">
        <v>1852</v>
      </c>
      <c r="B1478" s="870">
        <v>16</v>
      </c>
      <c r="C1478" s="870">
        <v>1605</v>
      </c>
      <c r="D1478" s="870">
        <v>160542</v>
      </c>
      <c r="E1478" s="870">
        <v>1605429014</v>
      </c>
      <c r="F1478" s="870" t="s">
        <v>4172</v>
      </c>
      <c r="G1478" s="870">
        <v>16219486</v>
      </c>
      <c r="H1478" s="870">
        <v>0</v>
      </c>
      <c r="I1478" s="870">
        <v>16219486.029999999</v>
      </c>
      <c r="J1478" s="870">
        <v>2.9999999329447746E-2</v>
      </c>
      <c r="K1478" s="870">
        <v>0</v>
      </c>
      <c r="L1478" s="870">
        <v>2.9999999329447746E-2</v>
      </c>
      <c r="M1478" s="870">
        <v>0</v>
      </c>
      <c r="N1478" s="870">
        <v>0</v>
      </c>
      <c r="O1478" s="870">
        <v>2.9999999329447746E-2</v>
      </c>
      <c r="P1478" s="870">
        <v>1.1099999751895667E-2</v>
      </c>
      <c r="Q1478" s="870">
        <v>0</v>
      </c>
      <c r="R1478" s="870">
        <v>0</v>
      </c>
      <c r="S1478" s="870">
        <v>0</v>
      </c>
      <c r="T1478" s="870">
        <v>0</v>
      </c>
      <c r="U1478" s="870">
        <v>0</v>
      </c>
      <c r="V1478" s="870">
        <v>0</v>
      </c>
      <c r="W1478" s="870">
        <v>0</v>
      </c>
      <c r="X1478" s="870">
        <v>1.1099999751895667E-2</v>
      </c>
      <c r="Y1478" s="870">
        <v>0.37</v>
      </c>
      <c r="Z1478" s="870">
        <v>1.1099999751895667E-2</v>
      </c>
      <c r="AA1478" s="870">
        <v>0</v>
      </c>
      <c r="AB1478" s="870">
        <v>1.1099999751895667E-2</v>
      </c>
      <c r="AC1478" s="870">
        <v>0</v>
      </c>
      <c r="AD1478" s="870">
        <v>0</v>
      </c>
      <c r="AE1478" s="870">
        <v>0</v>
      </c>
    </row>
    <row r="1479" spans="1:31">
      <c r="A1479" s="870" t="s">
        <v>1852</v>
      </c>
      <c r="B1479" s="870">
        <v>16</v>
      </c>
      <c r="C1479" s="870">
        <v>1605</v>
      </c>
      <c r="D1479" s="870">
        <v>160542</v>
      </c>
      <c r="E1479" s="870">
        <v>1605429205</v>
      </c>
      <c r="F1479" s="870" t="s">
        <v>966</v>
      </c>
      <c r="G1479" s="870">
        <v>1924106595</v>
      </c>
      <c r="H1479" s="870">
        <v>0</v>
      </c>
      <c r="I1479" s="870">
        <v>1924106594.5599999</v>
      </c>
      <c r="J1479" s="870">
        <v>-0.44000005722045898</v>
      </c>
      <c r="K1479" s="870">
        <v>0</v>
      </c>
      <c r="L1479" s="870">
        <v>0</v>
      </c>
      <c r="M1479" s="870">
        <v>-0.44000005722045898</v>
      </c>
      <c r="N1479" s="870">
        <v>0</v>
      </c>
      <c r="O1479" s="870">
        <v>-0.44000005722045898</v>
      </c>
      <c r="P1479" s="870">
        <v>-0.16280002117156983</v>
      </c>
      <c r="Q1479" s="870">
        <v>0</v>
      </c>
      <c r="R1479" s="870">
        <v>0</v>
      </c>
      <c r="S1479" s="870">
        <v>0</v>
      </c>
      <c r="T1479" s="870">
        <v>0</v>
      </c>
      <c r="U1479" s="870">
        <v>0</v>
      </c>
      <c r="V1479" s="870">
        <v>0</v>
      </c>
      <c r="W1479" s="870">
        <v>0</v>
      </c>
      <c r="X1479" s="870">
        <v>-0.16280002117156983</v>
      </c>
      <c r="Y1479" s="870">
        <v>0.37</v>
      </c>
      <c r="Z1479" s="870">
        <v>0</v>
      </c>
      <c r="AA1479" s="870">
        <v>-0.16280002117156983</v>
      </c>
      <c r="AB1479" s="870">
        <v>0</v>
      </c>
      <c r="AC1479" s="870">
        <v>-0.16280002117156983</v>
      </c>
      <c r="AD1479" s="870">
        <v>0</v>
      </c>
      <c r="AE1479" s="870">
        <v>0</v>
      </c>
    </row>
    <row r="1480" spans="1:31">
      <c r="A1480" s="870" t="s">
        <v>1852</v>
      </c>
      <c r="B1480" s="870">
        <v>16</v>
      </c>
      <c r="C1480" s="870">
        <v>1605</v>
      </c>
      <c r="D1480" s="870">
        <v>160542</v>
      </c>
      <c r="E1480" s="870">
        <v>1605429210</v>
      </c>
      <c r="F1480" s="870" t="s">
        <v>966</v>
      </c>
      <c r="G1480" s="870">
        <v>8706089</v>
      </c>
      <c r="H1480" s="870">
        <v>0</v>
      </c>
      <c r="I1480" s="870">
        <v>8706088.5600000005</v>
      </c>
      <c r="J1480" s="870">
        <v>-0.43999999947845936</v>
      </c>
      <c r="K1480" s="870">
        <v>0</v>
      </c>
      <c r="L1480" s="870">
        <v>0</v>
      </c>
      <c r="M1480" s="870">
        <v>-0.43999999947845936</v>
      </c>
      <c r="N1480" s="870">
        <v>0</v>
      </c>
      <c r="O1480" s="870">
        <v>-0.43999999947845936</v>
      </c>
      <c r="P1480" s="870">
        <v>-0.16279999980702997</v>
      </c>
      <c r="Q1480" s="870">
        <v>0</v>
      </c>
      <c r="R1480" s="870">
        <v>0</v>
      </c>
      <c r="S1480" s="870">
        <v>0</v>
      </c>
      <c r="T1480" s="870">
        <v>0</v>
      </c>
      <c r="U1480" s="870">
        <v>0</v>
      </c>
      <c r="V1480" s="870">
        <v>0</v>
      </c>
      <c r="W1480" s="870">
        <v>0</v>
      </c>
      <c r="X1480" s="870">
        <v>-0.16279999980702997</v>
      </c>
      <c r="Y1480" s="870">
        <v>0.37</v>
      </c>
      <c r="Z1480" s="870">
        <v>0</v>
      </c>
      <c r="AA1480" s="870">
        <v>-0.16279999980702997</v>
      </c>
      <c r="AB1480" s="870">
        <v>0</v>
      </c>
      <c r="AC1480" s="870">
        <v>-0.16279999980702997</v>
      </c>
      <c r="AD1480" s="870">
        <v>0</v>
      </c>
      <c r="AE1480" s="870">
        <v>0</v>
      </c>
    </row>
    <row r="1481" spans="1:31">
      <c r="A1481" s="870" t="s">
        <v>1852</v>
      </c>
      <c r="B1481" s="870">
        <v>16</v>
      </c>
      <c r="C1481" s="870">
        <v>1605</v>
      </c>
      <c r="D1481" s="870">
        <v>160542</v>
      </c>
      <c r="E1481" s="870">
        <v>1605429216</v>
      </c>
      <c r="F1481" s="870" t="s">
        <v>4173</v>
      </c>
      <c r="G1481" s="870">
        <v>0</v>
      </c>
      <c r="H1481" s="870">
        <v>0</v>
      </c>
      <c r="I1481" s="870">
        <v>0</v>
      </c>
      <c r="J1481" s="870">
        <v>0</v>
      </c>
      <c r="K1481" s="870">
        <v>0</v>
      </c>
      <c r="L1481" s="870">
        <v>0</v>
      </c>
      <c r="M1481" s="870">
        <v>0</v>
      </c>
      <c r="N1481" s="870">
        <v>0</v>
      </c>
      <c r="O1481" s="870">
        <v>0</v>
      </c>
      <c r="P1481" s="870">
        <v>0</v>
      </c>
      <c r="Q1481" s="870">
        <v>0</v>
      </c>
      <c r="R1481" s="870">
        <v>0</v>
      </c>
      <c r="S1481" s="870">
        <v>0</v>
      </c>
      <c r="T1481" s="870">
        <v>0</v>
      </c>
      <c r="U1481" s="870">
        <v>0</v>
      </c>
      <c r="V1481" s="870">
        <v>0</v>
      </c>
      <c r="W1481" s="870">
        <v>0</v>
      </c>
      <c r="X1481" s="870">
        <v>0</v>
      </c>
      <c r="Y1481" s="870">
        <v>0</v>
      </c>
      <c r="Z1481" s="870">
        <v>0</v>
      </c>
      <c r="AA1481" s="870">
        <v>0</v>
      </c>
      <c r="AB1481" s="870">
        <v>0</v>
      </c>
      <c r="AC1481" s="870">
        <v>0</v>
      </c>
      <c r="AD1481" s="870">
        <v>0</v>
      </c>
      <c r="AE1481" s="870">
        <v>0</v>
      </c>
    </row>
    <row r="1482" spans="1:31">
      <c r="A1482" s="870" t="s">
        <v>1852</v>
      </c>
      <c r="B1482" s="870">
        <v>16</v>
      </c>
      <c r="C1482" s="870">
        <v>1605</v>
      </c>
      <c r="D1482" s="870">
        <v>160542</v>
      </c>
      <c r="E1482" s="870">
        <v>1605429218</v>
      </c>
      <c r="F1482" s="870" t="s">
        <v>4174</v>
      </c>
      <c r="G1482" s="870">
        <v>11905772</v>
      </c>
      <c r="H1482" s="870">
        <v>0</v>
      </c>
      <c r="I1482" s="870">
        <v>11905772.08</v>
      </c>
      <c r="J1482" s="870">
        <v>8.0000000074505806E-2</v>
      </c>
      <c r="K1482" s="870">
        <v>0</v>
      </c>
      <c r="L1482" s="870">
        <v>8.0000000074505806E-2</v>
      </c>
      <c r="M1482" s="870">
        <v>0</v>
      </c>
      <c r="N1482" s="870">
        <v>0</v>
      </c>
      <c r="O1482" s="870">
        <v>8.0000000074505806E-2</v>
      </c>
      <c r="P1482" s="870">
        <v>2.9600000027567148E-2</v>
      </c>
      <c r="Q1482" s="870">
        <v>0</v>
      </c>
      <c r="R1482" s="870">
        <v>0</v>
      </c>
      <c r="S1482" s="870">
        <v>0</v>
      </c>
      <c r="T1482" s="870">
        <v>0</v>
      </c>
      <c r="U1482" s="870">
        <v>0</v>
      </c>
      <c r="V1482" s="870">
        <v>0</v>
      </c>
      <c r="W1482" s="870">
        <v>0</v>
      </c>
      <c r="X1482" s="870">
        <v>2.9600000027567148E-2</v>
      </c>
      <c r="Y1482" s="870">
        <v>0.37</v>
      </c>
      <c r="Z1482" s="870">
        <v>2.9600000027567148E-2</v>
      </c>
      <c r="AA1482" s="870">
        <v>0</v>
      </c>
      <c r="AB1482" s="870">
        <v>2.9600000027567148E-2</v>
      </c>
      <c r="AC1482" s="870">
        <v>0</v>
      </c>
      <c r="AD1482" s="870">
        <v>0</v>
      </c>
      <c r="AE1482" s="870">
        <v>0</v>
      </c>
    </row>
    <row r="1483" spans="1:31">
      <c r="A1483" s="870" t="s">
        <v>1852</v>
      </c>
      <c r="B1483" s="870">
        <v>16</v>
      </c>
      <c r="C1483" s="870">
        <v>1605</v>
      </c>
      <c r="D1483" s="870">
        <v>160542</v>
      </c>
      <c r="E1483" s="870">
        <v>1605429221</v>
      </c>
      <c r="F1483" s="870" t="s">
        <v>1968</v>
      </c>
      <c r="G1483" s="870">
        <v>586446</v>
      </c>
      <c r="H1483" s="870">
        <v>0</v>
      </c>
      <c r="I1483" s="870">
        <v>586445.52</v>
      </c>
      <c r="J1483" s="870">
        <v>-0.47999999998137355</v>
      </c>
      <c r="K1483" s="870">
        <v>0</v>
      </c>
      <c r="L1483" s="870">
        <v>0</v>
      </c>
      <c r="M1483" s="870">
        <v>-0.47999999998137355</v>
      </c>
      <c r="N1483" s="870">
        <v>0</v>
      </c>
      <c r="O1483" s="870">
        <v>-0.47999999998137355</v>
      </c>
      <c r="P1483" s="870">
        <v>-0.17759999999310822</v>
      </c>
      <c r="Q1483" s="870">
        <v>0</v>
      </c>
      <c r="R1483" s="870">
        <v>0</v>
      </c>
      <c r="S1483" s="870">
        <v>0</v>
      </c>
      <c r="T1483" s="870">
        <v>0</v>
      </c>
      <c r="U1483" s="870">
        <v>0</v>
      </c>
      <c r="V1483" s="870">
        <v>0</v>
      </c>
      <c r="W1483" s="870">
        <v>0</v>
      </c>
      <c r="X1483" s="870">
        <v>-0.17759999999310822</v>
      </c>
      <c r="Y1483" s="870">
        <v>0.37</v>
      </c>
      <c r="Z1483" s="870">
        <v>0</v>
      </c>
      <c r="AA1483" s="870">
        <v>-0.17759999999310822</v>
      </c>
      <c r="AB1483" s="870">
        <v>0</v>
      </c>
      <c r="AC1483" s="870">
        <v>-0.17759999999310822</v>
      </c>
      <c r="AD1483" s="870">
        <v>0</v>
      </c>
      <c r="AE1483" s="870">
        <v>0</v>
      </c>
    </row>
    <row r="1484" spans="1:31">
      <c r="A1484" s="870" t="s">
        <v>1852</v>
      </c>
      <c r="B1484" s="870">
        <v>16</v>
      </c>
      <c r="C1484" s="870">
        <v>1605</v>
      </c>
      <c r="D1484" s="870">
        <v>160542</v>
      </c>
      <c r="E1484" s="870">
        <v>1605429222</v>
      </c>
      <c r="F1484" s="870" t="s">
        <v>966</v>
      </c>
      <c r="G1484" s="870">
        <v>201718</v>
      </c>
      <c r="H1484" s="870">
        <v>0</v>
      </c>
      <c r="I1484" s="870">
        <v>201718.39999999999</v>
      </c>
      <c r="J1484" s="870">
        <v>0.39999999999417923</v>
      </c>
      <c r="K1484" s="870">
        <v>0</v>
      </c>
      <c r="L1484" s="870">
        <v>0.39999999999417923</v>
      </c>
      <c r="M1484" s="870">
        <v>0</v>
      </c>
      <c r="N1484" s="870">
        <v>0</v>
      </c>
      <c r="O1484" s="870">
        <v>0.39999999999417923</v>
      </c>
      <c r="P1484" s="870">
        <v>0.14799999999784633</v>
      </c>
      <c r="Q1484" s="870">
        <v>0</v>
      </c>
      <c r="R1484" s="870">
        <v>0</v>
      </c>
      <c r="S1484" s="870">
        <v>0</v>
      </c>
      <c r="T1484" s="870">
        <v>0</v>
      </c>
      <c r="U1484" s="870">
        <v>0</v>
      </c>
      <c r="V1484" s="870">
        <v>0</v>
      </c>
      <c r="W1484" s="870">
        <v>0</v>
      </c>
      <c r="X1484" s="870">
        <v>0.14799999999784633</v>
      </c>
      <c r="Y1484" s="870">
        <v>0.37000000000000005</v>
      </c>
      <c r="Z1484" s="870">
        <v>0.14799999999784633</v>
      </c>
      <c r="AA1484" s="870">
        <v>0</v>
      </c>
      <c r="AB1484" s="870">
        <v>0.14799999999784633</v>
      </c>
      <c r="AC1484" s="870">
        <v>0</v>
      </c>
      <c r="AD1484" s="870">
        <v>0</v>
      </c>
      <c r="AE1484" s="870">
        <v>0</v>
      </c>
    </row>
    <row r="1485" spans="1:31">
      <c r="A1485" s="870" t="s">
        <v>1852</v>
      </c>
      <c r="B1485" s="870">
        <v>16</v>
      </c>
      <c r="C1485" s="870">
        <v>1605</v>
      </c>
      <c r="D1485" s="870">
        <v>160542</v>
      </c>
      <c r="E1485" s="870">
        <v>1605429403</v>
      </c>
      <c r="F1485" s="870" t="s">
        <v>968</v>
      </c>
      <c r="G1485" s="870">
        <v>53695452</v>
      </c>
      <c r="H1485" s="870">
        <v>0</v>
      </c>
      <c r="I1485" s="870">
        <v>53695452</v>
      </c>
      <c r="J1485" s="870">
        <v>0</v>
      </c>
      <c r="K1485" s="870">
        <v>0</v>
      </c>
      <c r="L1485" s="870">
        <v>0</v>
      </c>
      <c r="M1485" s="870">
        <v>0</v>
      </c>
      <c r="N1485" s="870">
        <v>0</v>
      </c>
      <c r="O1485" s="870">
        <v>0</v>
      </c>
      <c r="P1485" s="870">
        <v>0</v>
      </c>
      <c r="Q1485" s="870">
        <v>0</v>
      </c>
      <c r="R1485" s="870">
        <v>0</v>
      </c>
      <c r="S1485" s="870">
        <v>0</v>
      </c>
      <c r="T1485" s="870">
        <v>0</v>
      </c>
      <c r="U1485" s="870">
        <v>0</v>
      </c>
      <c r="V1485" s="870">
        <v>0</v>
      </c>
      <c r="W1485" s="870">
        <v>0</v>
      </c>
      <c r="X1485" s="870">
        <v>0</v>
      </c>
      <c r="Y1485" s="870">
        <v>0</v>
      </c>
      <c r="Z1485" s="870">
        <v>0</v>
      </c>
      <c r="AA1485" s="870">
        <v>0</v>
      </c>
      <c r="AB1485" s="870">
        <v>0</v>
      </c>
      <c r="AC1485" s="870">
        <v>0</v>
      </c>
      <c r="AD1485" s="870">
        <v>0</v>
      </c>
      <c r="AE1485" s="870">
        <v>0</v>
      </c>
    </row>
    <row r="1486" spans="1:31">
      <c r="A1486" s="870" t="s">
        <v>1852</v>
      </c>
      <c r="B1486" s="870">
        <v>16</v>
      </c>
      <c r="C1486" s="870">
        <v>1605</v>
      </c>
      <c r="D1486" s="870">
        <v>160542</v>
      </c>
      <c r="E1486" s="870">
        <v>1605429404</v>
      </c>
      <c r="F1486" s="870" t="s">
        <v>969</v>
      </c>
      <c r="G1486" s="870">
        <v>10416330</v>
      </c>
      <c r="H1486" s="870">
        <v>0</v>
      </c>
      <c r="I1486" s="870">
        <v>10416330</v>
      </c>
      <c r="J1486" s="870">
        <v>0</v>
      </c>
      <c r="K1486" s="870">
        <v>0</v>
      </c>
      <c r="L1486" s="870">
        <v>0</v>
      </c>
      <c r="M1486" s="870">
        <v>0</v>
      </c>
      <c r="N1486" s="870">
        <v>0</v>
      </c>
      <c r="O1486" s="870">
        <v>0</v>
      </c>
      <c r="P1486" s="870">
        <v>0</v>
      </c>
      <c r="Q1486" s="870">
        <v>0</v>
      </c>
      <c r="R1486" s="870">
        <v>0</v>
      </c>
      <c r="S1486" s="870">
        <v>0</v>
      </c>
      <c r="T1486" s="870">
        <v>0</v>
      </c>
      <c r="U1486" s="870">
        <v>0</v>
      </c>
      <c r="V1486" s="870">
        <v>0</v>
      </c>
      <c r="W1486" s="870">
        <v>0</v>
      </c>
      <c r="X1486" s="870">
        <v>0</v>
      </c>
      <c r="Y1486" s="870">
        <v>0</v>
      </c>
      <c r="Z1486" s="870">
        <v>0</v>
      </c>
      <c r="AA1486" s="870">
        <v>0</v>
      </c>
      <c r="AB1486" s="870">
        <v>0</v>
      </c>
      <c r="AC1486" s="870">
        <v>0</v>
      </c>
      <c r="AD1486" s="870">
        <v>0</v>
      </c>
      <c r="AE1486" s="870">
        <v>0</v>
      </c>
    </row>
    <row r="1487" spans="1:31">
      <c r="A1487" s="870" t="s">
        <v>1852</v>
      </c>
      <c r="B1487" s="870">
        <v>16</v>
      </c>
      <c r="C1487" s="870">
        <v>1605</v>
      </c>
      <c r="D1487" s="870">
        <v>160542</v>
      </c>
      <c r="E1487" s="870">
        <v>1605429405</v>
      </c>
      <c r="F1487" s="870" t="s">
        <v>3398</v>
      </c>
      <c r="G1487" s="870">
        <v>339</v>
      </c>
      <c r="H1487" s="870">
        <v>0</v>
      </c>
      <c r="I1487" s="870">
        <v>339</v>
      </c>
      <c r="J1487" s="870">
        <v>0</v>
      </c>
      <c r="K1487" s="870">
        <v>0</v>
      </c>
      <c r="L1487" s="870">
        <v>0</v>
      </c>
      <c r="M1487" s="870">
        <v>0</v>
      </c>
      <c r="N1487" s="870">
        <v>0</v>
      </c>
      <c r="O1487" s="870">
        <v>0</v>
      </c>
      <c r="P1487" s="870">
        <v>0</v>
      </c>
      <c r="Q1487" s="870">
        <v>0</v>
      </c>
      <c r="R1487" s="870">
        <v>0</v>
      </c>
      <c r="S1487" s="870">
        <v>0</v>
      </c>
      <c r="T1487" s="870">
        <v>0</v>
      </c>
      <c r="U1487" s="870">
        <v>0</v>
      </c>
      <c r="V1487" s="870">
        <v>0</v>
      </c>
      <c r="W1487" s="870">
        <v>0</v>
      </c>
      <c r="X1487" s="870">
        <v>0</v>
      </c>
      <c r="Y1487" s="870">
        <v>0</v>
      </c>
      <c r="Z1487" s="870">
        <v>0</v>
      </c>
      <c r="AA1487" s="870">
        <v>0</v>
      </c>
      <c r="AB1487" s="870">
        <v>0</v>
      </c>
      <c r="AC1487" s="870">
        <v>0</v>
      </c>
      <c r="AD1487" s="870">
        <v>0</v>
      </c>
      <c r="AE1487" s="870">
        <v>0</v>
      </c>
    </row>
    <row r="1488" spans="1:31">
      <c r="A1488" s="870" t="s">
        <v>1852</v>
      </c>
      <c r="B1488" s="870">
        <v>16</v>
      </c>
      <c r="C1488" s="870">
        <v>1605</v>
      </c>
      <c r="D1488" s="870">
        <v>160542</v>
      </c>
      <c r="E1488" s="870">
        <v>1605429480</v>
      </c>
      <c r="F1488" s="870" t="s">
        <v>3399</v>
      </c>
      <c r="G1488" s="870">
        <v>1011237</v>
      </c>
      <c r="H1488" s="870">
        <v>0</v>
      </c>
      <c r="I1488" s="870">
        <v>1011237</v>
      </c>
      <c r="J1488" s="870">
        <v>0</v>
      </c>
      <c r="K1488" s="870">
        <v>0</v>
      </c>
      <c r="L1488" s="870">
        <v>0</v>
      </c>
      <c r="M1488" s="870">
        <v>0</v>
      </c>
      <c r="N1488" s="870">
        <v>0</v>
      </c>
      <c r="O1488" s="870">
        <v>0</v>
      </c>
      <c r="P1488" s="870">
        <v>0</v>
      </c>
      <c r="Q1488" s="870">
        <v>0</v>
      </c>
      <c r="R1488" s="870">
        <v>0</v>
      </c>
      <c r="S1488" s="870">
        <v>0</v>
      </c>
      <c r="T1488" s="870">
        <v>0</v>
      </c>
      <c r="U1488" s="870">
        <v>0</v>
      </c>
      <c r="V1488" s="870">
        <v>0</v>
      </c>
      <c r="W1488" s="870">
        <v>0</v>
      </c>
      <c r="X1488" s="870">
        <v>0</v>
      </c>
      <c r="Y1488" s="870">
        <v>0</v>
      </c>
      <c r="Z1488" s="870">
        <v>0</v>
      </c>
      <c r="AA1488" s="870">
        <v>0</v>
      </c>
      <c r="AB1488" s="870">
        <v>0</v>
      </c>
      <c r="AC1488" s="870">
        <v>0</v>
      </c>
      <c r="AD1488" s="870">
        <v>0</v>
      </c>
      <c r="AE1488" s="870">
        <v>0</v>
      </c>
    </row>
    <row r="1489" spans="1:31">
      <c r="A1489" s="870" t="s">
        <v>1852</v>
      </c>
      <c r="B1489" s="870">
        <v>16</v>
      </c>
      <c r="C1489" s="870">
        <v>1605</v>
      </c>
      <c r="D1489" s="870">
        <v>160542</v>
      </c>
      <c r="E1489" s="870">
        <v>1605429507</v>
      </c>
      <c r="F1489" s="870" t="s">
        <v>1969</v>
      </c>
      <c r="G1489" s="870">
        <v>0</v>
      </c>
      <c r="H1489" s="870">
        <v>0</v>
      </c>
      <c r="I1489" s="870">
        <v>0</v>
      </c>
      <c r="J1489" s="870">
        <v>0</v>
      </c>
      <c r="K1489" s="870">
        <v>0</v>
      </c>
      <c r="L1489" s="870">
        <v>0</v>
      </c>
      <c r="M1489" s="870">
        <v>0</v>
      </c>
      <c r="N1489" s="870">
        <v>0</v>
      </c>
      <c r="O1489" s="870">
        <v>0</v>
      </c>
      <c r="P1489" s="870">
        <v>0</v>
      </c>
      <c r="Q1489" s="870">
        <v>0</v>
      </c>
      <c r="R1489" s="870">
        <v>0</v>
      </c>
      <c r="S1489" s="870">
        <v>0</v>
      </c>
      <c r="T1489" s="870">
        <v>0</v>
      </c>
      <c r="U1489" s="870">
        <v>0</v>
      </c>
      <c r="V1489" s="870">
        <v>0</v>
      </c>
      <c r="W1489" s="870">
        <v>0</v>
      </c>
      <c r="X1489" s="870">
        <v>0</v>
      </c>
      <c r="Y1489" s="870">
        <v>0</v>
      </c>
      <c r="Z1489" s="870">
        <v>0</v>
      </c>
      <c r="AA1489" s="870">
        <v>0</v>
      </c>
      <c r="AB1489" s="870">
        <v>0</v>
      </c>
      <c r="AC1489" s="870">
        <v>0</v>
      </c>
      <c r="AD1489" s="870">
        <v>0</v>
      </c>
      <c r="AE1489" s="870">
        <v>0</v>
      </c>
    </row>
    <row r="1490" spans="1:31">
      <c r="A1490" s="870" t="s">
        <v>1852</v>
      </c>
      <c r="B1490" s="870">
        <v>16</v>
      </c>
      <c r="C1490" s="870">
        <v>1605</v>
      </c>
      <c r="D1490" s="870">
        <v>160542</v>
      </c>
      <c r="E1490" s="870">
        <v>1605429508</v>
      </c>
      <c r="F1490" s="870" t="s">
        <v>1963</v>
      </c>
      <c r="G1490" s="870">
        <v>0</v>
      </c>
      <c r="H1490" s="870">
        <v>0</v>
      </c>
      <c r="I1490" s="870">
        <v>0</v>
      </c>
      <c r="J1490" s="870">
        <v>0</v>
      </c>
      <c r="K1490" s="870">
        <v>0</v>
      </c>
      <c r="L1490" s="870">
        <v>0</v>
      </c>
      <c r="M1490" s="870">
        <v>0</v>
      </c>
      <c r="N1490" s="870">
        <v>0</v>
      </c>
      <c r="O1490" s="870">
        <v>0</v>
      </c>
      <c r="P1490" s="870">
        <v>0</v>
      </c>
      <c r="Q1490" s="870">
        <v>0</v>
      </c>
      <c r="R1490" s="870">
        <v>0</v>
      </c>
      <c r="S1490" s="870">
        <v>0</v>
      </c>
      <c r="T1490" s="870">
        <v>0</v>
      </c>
      <c r="U1490" s="870">
        <v>0</v>
      </c>
      <c r="V1490" s="870">
        <v>0</v>
      </c>
      <c r="W1490" s="870">
        <v>0</v>
      </c>
      <c r="X1490" s="870">
        <v>0</v>
      </c>
      <c r="Y1490" s="870">
        <v>0</v>
      </c>
      <c r="Z1490" s="870">
        <v>0</v>
      </c>
      <c r="AA1490" s="870">
        <v>0</v>
      </c>
      <c r="AB1490" s="870">
        <v>0</v>
      </c>
      <c r="AC1490" s="870">
        <v>0</v>
      </c>
      <c r="AD1490" s="870">
        <v>0</v>
      </c>
      <c r="AE1490" s="870">
        <v>0</v>
      </c>
    </row>
    <row r="1491" spans="1:31">
      <c r="A1491" s="870" t="s">
        <v>1852</v>
      </c>
      <c r="B1491" s="870">
        <v>16</v>
      </c>
      <c r="C1491" s="870">
        <v>1605</v>
      </c>
      <c r="D1491" s="870">
        <v>160542</v>
      </c>
      <c r="E1491" s="870">
        <v>1605429509</v>
      </c>
      <c r="F1491" s="870" t="s">
        <v>1970</v>
      </c>
      <c r="G1491" s="870">
        <v>0</v>
      </c>
      <c r="H1491" s="870">
        <v>0</v>
      </c>
      <c r="I1491" s="870">
        <v>0</v>
      </c>
      <c r="J1491" s="870">
        <v>0</v>
      </c>
      <c r="K1491" s="870">
        <v>0</v>
      </c>
      <c r="L1491" s="870">
        <v>0</v>
      </c>
      <c r="M1491" s="870">
        <v>0</v>
      </c>
      <c r="N1491" s="870">
        <v>0</v>
      </c>
      <c r="O1491" s="870">
        <v>0</v>
      </c>
      <c r="P1491" s="870">
        <v>0</v>
      </c>
      <c r="Q1491" s="870">
        <v>0</v>
      </c>
      <c r="R1491" s="870">
        <v>0</v>
      </c>
      <c r="S1491" s="870">
        <v>0</v>
      </c>
      <c r="T1491" s="870">
        <v>0</v>
      </c>
      <c r="U1491" s="870">
        <v>0</v>
      </c>
      <c r="V1491" s="870">
        <v>0</v>
      </c>
      <c r="W1491" s="870">
        <v>0</v>
      </c>
      <c r="X1491" s="870">
        <v>0</v>
      </c>
      <c r="Y1491" s="870">
        <v>0</v>
      </c>
      <c r="Z1491" s="870">
        <v>0</v>
      </c>
      <c r="AA1491" s="870">
        <v>0</v>
      </c>
      <c r="AB1491" s="870">
        <v>0</v>
      </c>
      <c r="AC1491" s="870">
        <v>0</v>
      </c>
      <c r="AD1491" s="870">
        <v>0</v>
      </c>
      <c r="AE1491" s="870">
        <v>0</v>
      </c>
    </row>
    <row r="1492" spans="1:31">
      <c r="A1492" s="870" t="s">
        <v>1852</v>
      </c>
      <c r="B1492" s="870">
        <v>16</v>
      </c>
      <c r="C1492" s="870">
        <v>1605</v>
      </c>
      <c r="D1492" s="870">
        <v>160542</v>
      </c>
      <c r="E1492" s="870">
        <v>1605429510</v>
      </c>
      <c r="F1492" s="870" t="s">
        <v>1971</v>
      </c>
      <c r="G1492" s="870">
        <v>0</v>
      </c>
      <c r="H1492" s="870">
        <v>0</v>
      </c>
      <c r="I1492" s="870">
        <v>0</v>
      </c>
      <c r="J1492" s="870">
        <v>0</v>
      </c>
      <c r="K1492" s="870">
        <v>0</v>
      </c>
      <c r="L1492" s="870">
        <v>0</v>
      </c>
      <c r="M1492" s="870">
        <v>0</v>
      </c>
      <c r="N1492" s="870">
        <v>0</v>
      </c>
      <c r="O1492" s="870">
        <v>0</v>
      </c>
      <c r="P1492" s="870">
        <v>0</v>
      </c>
      <c r="Q1492" s="870">
        <v>0</v>
      </c>
      <c r="R1492" s="870">
        <v>0</v>
      </c>
      <c r="S1492" s="870">
        <v>0</v>
      </c>
      <c r="T1492" s="870">
        <v>0</v>
      </c>
      <c r="U1492" s="870">
        <v>0</v>
      </c>
      <c r="V1492" s="870">
        <v>0</v>
      </c>
      <c r="W1492" s="870">
        <v>0</v>
      </c>
      <c r="X1492" s="870">
        <v>0</v>
      </c>
      <c r="Y1492" s="870">
        <v>0</v>
      </c>
      <c r="Z1492" s="870">
        <v>0</v>
      </c>
      <c r="AA1492" s="870">
        <v>0</v>
      </c>
      <c r="AB1492" s="870">
        <v>0</v>
      </c>
      <c r="AC1492" s="870">
        <v>0</v>
      </c>
      <c r="AD1492" s="870">
        <v>0</v>
      </c>
      <c r="AE1492" s="870">
        <v>0</v>
      </c>
    </row>
    <row r="1493" spans="1:31">
      <c r="A1493" s="870" t="s">
        <v>1852</v>
      </c>
      <c r="B1493" s="870">
        <v>16</v>
      </c>
      <c r="C1493" s="870">
        <v>1605</v>
      </c>
      <c r="D1493" s="870">
        <v>160542</v>
      </c>
      <c r="E1493" s="870">
        <v>1605429559</v>
      </c>
      <c r="F1493" s="870" t="s">
        <v>1959</v>
      </c>
      <c r="G1493" s="870">
        <v>40544</v>
      </c>
      <c r="H1493" s="870">
        <v>0</v>
      </c>
      <c r="I1493" s="870">
        <v>40544</v>
      </c>
      <c r="J1493" s="870">
        <v>0</v>
      </c>
      <c r="K1493" s="870">
        <v>0</v>
      </c>
      <c r="L1493" s="870">
        <v>0</v>
      </c>
      <c r="M1493" s="870">
        <v>0</v>
      </c>
      <c r="N1493" s="870">
        <v>0</v>
      </c>
      <c r="O1493" s="870">
        <v>0</v>
      </c>
      <c r="P1493" s="870">
        <v>0</v>
      </c>
      <c r="Q1493" s="870">
        <v>0</v>
      </c>
      <c r="R1493" s="870">
        <v>0</v>
      </c>
      <c r="S1493" s="870">
        <v>0</v>
      </c>
      <c r="T1493" s="870">
        <v>0</v>
      </c>
      <c r="U1493" s="870">
        <v>0</v>
      </c>
      <c r="V1493" s="870">
        <v>0</v>
      </c>
      <c r="W1493" s="870">
        <v>0</v>
      </c>
      <c r="X1493" s="870">
        <v>0</v>
      </c>
      <c r="Y1493" s="870">
        <v>0</v>
      </c>
      <c r="Z1493" s="870">
        <v>0</v>
      </c>
      <c r="AA1493" s="870">
        <v>0</v>
      </c>
      <c r="AB1493" s="870">
        <v>0</v>
      </c>
      <c r="AC1493" s="870">
        <v>0</v>
      </c>
      <c r="AD1493" s="870">
        <v>0</v>
      </c>
      <c r="AE1493" s="870">
        <v>0</v>
      </c>
    </row>
    <row r="1494" spans="1:31">
      <c r="A1494" s="870" t="s">
        <v>1852</v>
      </c>
      <c r="B1494" s="870">
        <v>16</v>
      </c>
      <c r="C1494" s="870">
        <v>1605</v>
      </c>
      <c r="D1494" s="870">
        <v>160542</v>
      </c>
      <c r="E1494" s="870">
        <v>1605429560</v>
      </c>
      <c r="F1494" s="870" t="s">
        <v>970</v>
      </c>
      <c r="G1494" s="870">
        <v>20260</v>
      </c>
      <c r="H1494" s="870">
        <v>0</v>
      </c>
      <c r="I1494" s="870">
        <v>20260</v>
      </c>
      <c r="J1494" s="870">
        <v>0</v>
      </c>
      <c r="K1494" s="870">
        <v>0</v>
      </c>
      <c r="L1494" s="870">
        <v>0</v>
      </c>
      <c r="M1494" s="870">
        <v>0</v>
      </c>
      <c r="N1494" s="870">
        <v>0</v>
      </c>
      <c r="O1494" s="870">
        <v>0</v>
      </c>
      <c r="P1494" s="870">
        <v>0</v>
      </c>
      <c r="Q1494" s="870">
        <v>0</v>
      </c>
      <c r="R1494" s="870">
        <v>0</v>
      </c>
      <c r="S1494" s="870">
        <v>0</v>
      </c>
      <c r="T1494" s="870">
        <v>0</v>
      </c>
      <c r="U1494" s="870">
        <v>0</v>
      </c>
      <c r="V1494" s="870">
        <v>0</v>
      </c>
      <c r="W1494" s="870">
        <v>0</v>
      </c>
      <c r="X1494" s="870">
        <v>0</v>
      </c>
      <c r="Y1494" s="870">
        <v>0</v>
      </c>
      <c r="Z1494" s="870">
        <v>0</v>
      </c>
      <c r="AA1494" s="870">
        <v>0</v>
      </c>
      <c r="AB1494" s="870">
        <v>0</v>
      </c>
      <c r="AC1494" s="870">
        <v>0</v>
      </c>
      <c r="AD1494" s="870">
        <v>0</v>
      </c>
      <c r="AE1494" s="870">
        <v>0</v>
      </c>
    </row>
    <row r="1495" spans="1:31">
      <c r="A1495" s="870" t="s">
        <v>1852</v>
      </c>
      <c r="B1495" s="870">
        <v>16</v>
      </c>
      <c r="C1495" s="870">
        <v>1605</v>
      </c>
      <c r="D1495" s="870">
        <v>160542</v>
      </c>
      <c r="E1495" s="870">
        <v>1605429602</v>
      </c>
      <c r="F1495" s="870" t="s">
        <v>966</v>
      </c>
      <c r="G1495" s="870">
        <v>374016481</v>
      </c>
      <c r="H1495" s="870">
        <v>0</v>
      </c>
      <c r="I1495" s="870">
        <v>374016480.87</v>
      </c>
      <c r="J1495" s="870">
        <v>-0.12999999523162842</v>
      </c>
      <c r="K1495" s="870">
        <v>0</v>
      </c>
      <c r="L1495" s="870">
        <v>0</v>
      </c>
      <c r="M1495" s="870">
        <v>-0.12999999523162842</v>
      </c>
      <c r="N1495" s="870">
        <v>0</v>
      </c>
      <c r="O1495" s="870">
        <v>-0.12999999523162842</v>
      </c>
      <c r="P1495" s="870">
        <v>-4.8099998235702511E-2</v>
      </c>
      <c r="Q1495" s="870">
        <v>0</v>
      </c>
      <c r="R1495" s="870">
        <v>0</v>
      </c>
      <c r="S1495" s="870">
        <v>0</v>
      </c>
      <c r="T1495" s="870">
        <v>0</v>
      </c>
      <c r="U1495" s="870">
        <v>0</v>
      </c>
      <c r="V1495" s="870">
        <v>0</v>
      </c>
      <c r="W1495" s="870">
        <v>0</v>
      </c>
      <c r="X1495" s="870">
        <v>-4.8099998235702511E-2</v>
      </c>
      <c r="Y1495" s="870">
        <v>0.37</v>
      </c>
      <c r="Z1495" s="870">
        <v>0</v>
      </c>
      <c r="AA1495" s="870">
        <v>-4.8099998235702511E-2</v>
      </c>
      <c r="AB1495" s="870">
        <v>0</v>
      </c>
      <c r="AC1495" s="870">
        <v>-4.8099998235702511E-2</v>
      </c>
      <c r="AD1495" s="870">
        <v>0</v>
      </c>
      <c r="AE1495" s="870">
        <v>0</v>
      </c>
    </row>
    <row r="1496" spans="1:31">
      <c r="A1496" s="870" t="s">
        <v>1852</v>
      </c>
      <c r="B1496" s="870">
        <v>16</v>
      </c>
      <c r="C1496" s="870">
        <v>1605</v>
      </c>
      <c r="D1496" s="870">
        <v>160542</v>
      </c>
      <c r="E1496" s="870">
        <v>1605429604</v>
      </c>
      <c r="F1496" s="870" t="s">
        <v>966</v>
      </c>
      <c r="G1496" s="870">
        <v>14785</v>
      </c>
      <c r="H1496" s="870">
        <v>0</v>
      </c>
      <c r="I1496" s="870">
        <v>14784.77</v>
      </c>
      <c r="J1496" s="870">
        <v>-0.22999999999956344</v>
      </c>
      <c r="K1496" s="870">
        <v>0</v>
      </c>
      <c r="L1496" s="870">
        <v>0</v>
      </c>
      <c r="M1496" s="870">
        <v>-0.22999999999956344</v>
      </c>
      <c r="N1496" s="870">
        <v>0</v>
      </c>
      <c r="O1496" s="870">
        <v>-0.22999999999956344</v>
      </c>
      <c r="P1496" s="870">
        <v>-8.5099999999838472E-2</v>
      </c>
      <c r="Q1496" s="870">
        <v>0</v>
      </c>
      <c r="R1496" s="870">
        <v>0</v>
      </c>
      <c r="S1496" s="870">
        <v>0</v>
      </c>
      <c r="T1496" s="870">
        <v>0</v>
      </c>
      <c r="U1496" s="870">
        <v>0</v>
      </c>
      <c r="V1496" s="870">
        <v>0</v>
      </c>
      <c r="W1496" s="870">
        <v>0</v>
      </c>
      <c r="X1496" s="870">
        <v>-8.5099999999838472E-2</v>
      </c>
      <c r="Y1496" s="870">
        <v>0.37</v>
      </c>
      <c r="Z1496" s="870">
        <v>0</v>
      </c>
      <c r="AA1496" s="870">
        <v>-8.5099999999838472E-2</v>
      </c>
      <c r="AB1496" s="870">
        <v>0</v>
      </c>
      <c r="AC1496" s="870">
        <v>-8.5099999999838472E-2</v>
      </c>
      <c r="AD1496" s="870">
        <v>0</v>
      </c>
      <c r="AE1496" s="870">
        <v>0</v>
      </c>
    </row>
    <row r="1497" spans="1:31">
      <c r="A1497" s="870" t="s">
        <v>1852</v>
      </c>
      <c r="B1497" s="870">
        <v>16</v>
      </c>
      <c r="C1497" s="870">
        <v>1605</v>
      </c>
      <c r="D1497" s="870">
        <v>160542</v>
      </c>
      <c r="E1497" s="870">
        <v>1605429801</v>
      </c>
      <c r="F1497" s="870" t="s">
        <v>971</v>
      </c>
      <c r="G1497" s="870">
        <v>9197962913</v>
      </c>
      <c r="H1497" s="870">
        <v>0</v>
      </c>
      <c r="I1497" s="870">
        <v>9197962913.3500004</v>
      </c>
      <c r="J1497" s="870">
        <v>0.35000038146972656</v>
      </c>
      <c r="K1497" s="870">
        <v>0</v>
      </c>
      <c r="L1497" s="870">
        <v>0.35000038146972656</v>
      </c>
      <c r="M1497" s="870">
        <v>0</v>
      </c>
      <c r="N1497" s="870">
        <v>0</v>
      </c>
      <c r="O1497" s="870">
        <v>0.35000038146972656</v>
      </c>
      <c r="P1497" s="870">
        <v>0.12950014114379882</v>
      </c>
      <c r="Q1497" s="870">
        <v>0</v>
      </c>
      <c r="R1497" s="870">
        <v>0</v>
      </c>
      <c r="S1497" s="870">
        <v>0</v>
      </c>
      <c r="T1497" s="870">
        <v>0</v>
      </c>
      <c r="U1497" s="870">
        <v>0</v>
      </c>
      <c r="V1497" s="870">
        <v>0</v>
      </c>
      <c r="W1497" s="870">
        <v>0</v>
      </c>
      <c r="X1497" s="870">
        <v>0.12950014114379882</v>
      </c>
      <c r="Y1497" s="870">
        <v>0.37</v>
      </c>
      <c r="Z1497" s="870">
        <v>0.12950014114379882</v>
      </c>
      <c r="AA1497" s="870">
        <v>0</v>
      </c>
      <c r="AB1497" s="870">
        <v>0.12950014114379882</v>
      </c>
      <c r="AC1497" s="870">
        <v>0</v>
      </c>
      <c r="AD1497" s="870">
        <v>0</v>
      </c>
      <c r="AE1497" s="870">
        <v>0</v>
      </c>
    </row>
    <row r="1498" spans="1:31">
      <c r="A1498" s="870" t="s">
        <v>1852</v>
      </c>
      <c r="B1498" s="870">
        <v>16</v>
      </c>
      <c r="C1498" s="870">
        <v>1605</v>
      </c>
      <c r="D1498" s="870">
        <v>160542</v>
      </c>
      <c r="E1498" s="870">
        <v>1605429902</v>
      </c>
      <c r="F1498" s="870" t="s">
        <v>972</v>
      </c>
      <c r="G1498" s="870">
        <v>-1323944109</v>
      </c>
      <c r="H1498" s="870">
        <v>0</v>
      </c>
      <c r="I1498" s="870">
        <v>-1323944108.9100001</v>
      </c>
      <c r="J1498" s="870">
        <v>8.9999914169311523E-2</v>
      </c>
      <c r="K1498" s="870">
        <v>0</v>
      </c>
      <c r="L1498" s="870">
        <v>8.9999914169311523E-2</v>
      </c>
      <c r="M1498" s="870">
        <v>0</v>
      </c>
      <c r="N1498" s="870">
        <v>0</v>
      </c>
      <c r="O1498" s="870">
        <v>8.9999914169311523E-2</v>
      </c>
      <c r="P1498" s="870">
        <v>3.3299968242645264E-2</v>
      </c>
      <c r="Q1498" s="870">
        <v>0</v>
      </c>
      <c r="R1498" s="870">
        <v>0</v>
      </c>
      <c r="S1498" s="870">
        <v>0</v>
      </c>
      <c r="T1498" s="870">
        <v>0</v>
      </c>
      <c r="U1498" s="870">
        <v>0</v>
      </c>
      <c r="V1498" s="870">
        <v>0</v>
      </c>
      <c r="W1498" s="870">
        <v>0</v>
      </c>
      <c r="X1498" s="870">
        <v>3.3299968242645264E-2</v>
      </c>
      <c r="Y1498" s="870">
        <v>0.37</v>
      </c>
      <c r="Z1498" s="870">
        <v>3.3299968242645264E-2</v>
      </c>
      <c r="AA1498" s="870">
        <v>0</v>
      </c>
      <c r="AB1498" s="870">
        <v>3.3299968242645264E-2</v>
      </c>
      <c r="AC1498" s="870">
        <v>0</v>
      </c>
      <c r="AD1498" s="870">
        <v>0</v>
      </c>
      <c r="AE1498" s="870">
        <v>0</v>
      </c>
    </row>
    <row r="1499" spans="1:31">
      <c r="A1499" s="870" t="s">
        <v>1852</v>
      </c>
      <c r="B1499" s="870">
        <v>16</v>
      </c>
      <c r="C1499" s="870">
        <v>1605</v>
      </c>
      <c r="D1499" s="870">
        <v>160544</v>
      </c>
      <c r="E1499" s="870">
        <v>1605447017</v>
      </c>
      <c r="F1499" s="870" t="s">
        <v>1972</v>
      </c>
      <c r="G1499" s="870">
        <v>0</v>
      </c>
      <c r="H1499" s="870">
        <v>0</v>
      </c>
      <c r="I1499" s="870">
        <v>0</v>
      </c>
      <c r="J1499" s="870">
        <v>0</v>
      </c>
      <c r="K1499" s="870">
        <v>0</v>
      </c>
      <c r="L1499" s="870">
        <v>0</v>
      </c>
      <c r="M1499" s="870">
        <v>0</v>
      </c>
      <c r="N1499" s="870">
        <v>0</v>
      </c>
      <c r="O1499" s="870">
        <v>0</v>
      </c>
      <c r="P1499" s="870">
        <v>0</v>
      </c>
      <c r="Q1499" s="870">
        <v>0</v>
      </c>
      <c r="R1499" s="870">
        <v>0</v>
      </c>
      <c r="S1499" s="870">
        <v>0</v>
      </c>
      <c r="T1499" s="870">
        <v>0</v>
      </c>
      <c r="U1499" s="870">
        <v>0</v>
      </c>
      <c r="V1499" s="870">
        <v>0</v>
      </c>
      <c r="W1499" s="870">
        <v>0</v>
      </c>
      <c r="X1499" s="870">
        <v>0</v>
      </c>
      <c r="Y1499" s="870">
        <v>0</v>
      </c>
      <c r="Z1499" s="870">
        <v>0</v>
      </c>
      <c r="AA1499" s="870">
        <v>0</v>
      </c>
      <c r="AB1499" s="870">
        <v>0</v>
      </c>
      <c r="AC1499" s="870">
        <v>0</v>
      </c>
      <c r="AD1499" s="870">
        <v>0</v>
      </c>
      <c r="AE1499" s="870">
        <v>0</v>
      </c>
    </row>
    <row r="1500" spans="1:31">
      <c r="A1500" s="870" t="s">
        <v>1852</v>
      </c>
      <c r="B1500" s="870">
        <v>16</v>
      </c>
      <c r="C1500" s="870">
        <v>1605</v>
      </c>
      <c r="D1500" s="870">
        <v>160544</v>
      </c>
      <c r="E1500" s="870">
        <v>1605447018</v>
      </c>
      <c r="F1500" s="870" t="s">
        <v>1972</v>
      </c>
      <c r="G1500" s="870">
        <v>0</v>
      </c>
      <c r="H1500" s="870">
        <v>0</v>
      </c>
      <c r="I1500" s="870">
        <v>0</v>
      </c>
      <c r="J1500" s="870">
        <v>0</v>
      </c>
      <c r="K1500" s="870">
        <v>0</v>
      </c>
      <c r="L1500" s="870">
        <v>0</v>
      </c>
      <c r="M1500" s="870">
        <v>0</v>
      </c>
      <c r="N1500" s="870">
        <v>0</v>
      </c>
      <c r="O1500" s="870">
        <v>0</v>
      </c>
      <c r="P1500" s="870">
        <v>0</v>
      </c>
      <c r="Q1500" s="870">
        <v>0</v>
      </c>
      <c r="R1500" s="870">
        <v>0</v>
      </c>
      <c r="S1500" s="870">
        <v>0</v>
      </c>
      <c r="T1500" s="870">
        <v>0</v>
      </c>
      <c r="U1500" s="870">
        <v>0</v>
      </c>
      <c r="V1500" s="870">
        <v>0</v>
      </c>
      <c r="W1500" s="870">
        <v>0</v>
      </c>
      <c r="X1500" s="870">
        <v>0</v>
      </c>
      <c r="Y1500" s="870">
        <v>0</v>
      </c>
      <c r="Z1500" s="870">
        <v>0</v>
      </c>
      <c r="AA1500" s="870">
        <v>0</v>
      </c>
      <c r="AB1500" s="870">
        <v>0</v>
      </c>
      <c r="AC1500" s="870">
        <v>0</v>
      </c>
      <c r="AD1500" s="870">
        <v>0</v>
      </c>
      <c r="AE1500" s="870">
        <v>0</v>
      </c>
    </row>
    <row r="1501" spans="1:31">
      <c r="A1501" s="870" t="s">
        <v>1852</v>
      </c>
      <c r="B1501" s="870">
        <v>16</v>
      </c>
      <c r="C1501" s="870">
        <v>1605</v>
      </c>
      <c r="D1501" s="870">
        <v>160544</v>
      </c>
      <c r="E1501" s="870">
        <v>1605447019</v>
      </c>
      <c r="F1501" s="870" t="s">
        <v>4175</v>
      </c>
      <c r="G1501" s="870">
        <v>0</v>
      </c>
      <c r="H1501" s="870">
        <v>0</v>
      </c>
      <c r="I1501" s="870">
        <v>0</v>
      </c>
      <c r="J1501" s="870">
        <v>0</v>
      </c>
      <c r="K1501" s="870">
        <v>0</v>
      </c>
      <c r="L1501" s="870">
        <v>0</v>
      </c>
      <c r="M1501" s="870">
        <v>0</v>
      </c>
      <c r="N1501" s="870">
        <v>0</v>
      </c>
      <c r="O1501" s="870">
        <v>0</v>
      </c>
      <c r="P1501" s="870">
        <v>0</v>
      </c>
      <c r="Q1501" s="870">
        <v>0</v>
      </c>
      <c r="R1501" s="870">
        <v>0</v>
      </c>
      <c r="S1501" s="870">
        <v>0</v>
      </c>
      <c r="T1501" s="870">
        <v>0</v>
      </c>
      <c r="U1501" s="870">
        <v>0</v>
      </c>
      <c r="V1501" s="870">
        <v>0</v>
      </c>
      <c r="W1501" s="870">
        <v>0</v>
      </c>
      <c r="X1501" s="870">
        <v>0</v>
      </c>
      <c r="Y1501" s="870">
        <v>0</v>
      </c>
      <c r="Z1501" s="870">
        <v>0</v>
      </c>
      <c r="AA1501" s="870">
        <v>0</v>
      </c>
      <c r="AB1501" s="870">
        <v>0</v>
      </c>
      <c r="AC1501" s="870">
        <v>0</v>
      </c>
      <c r="AD1501" s="870">
        <v>0</v>
      </c>
      <c r="AE1501" s="870">
        <v>0</v>
      </c>
    </row>
    <row r="1502" spans="1:31">
      <c r="A1502" s="870" t="s">
        <v>1852</v>
      </c>
      <c r="B1502" s="870">
        <v>16</v>
      </c>
      <c r="C1502" s="870">
        <v>1605</v>
      </c>
      <c r="D1502" s="870">
        <v>160544</v>
      </c>
      <c r="E1502" s="870">
        <v>1605447020</v>
      </c>
      <c r="F1502" s="870" t="s">
        <v>4176</v>
      </c>
      <c r="G1502" s="870">
        <v>0</v>
      </c>
      <c r="H1502" s="870">
        <v>0</v>
      </c>
      <c r="I1502" s="870">
        <v>0</v>
      </c>
      <c r="J1502" s="870">
        <v>0</v>
      </c>
      <c r="K1502" s="870">
        <v>0</v>
      </c>
      <c r="L1502" s="870">
        <v>0</v>
      </c>
      <c r="M1502" s="870">
        <v>0</v>
      </c>
      <c r="N1502" s="870">
        <v>0</v>
      </c>
      <c r="O1502" s="870">
        <v>0</v>
      </c>
      <c r="P1502" s="870">
        <v>0</v>
      </c>
      <c r="Q1502" s="870">
        <v>0</v>
      </c>
      <c r="R1502" s="870">
        <v>0</v>
      </c>
      <c r="S1502" s="870">
        <v>0</v>
      </c>
      <c r="T1502" s="870">
        <v>0</v>
      </c>
      <c r="U1502" s="870">
        <v>0</v>
      </c>
      <c r="V1502" s="870">
        <v>0</v>
      </c>
      <c r="W1502" s="870">
        <v>0</v>
      </c>
      <c r="X1502" s="870">
        <v>0</v>
      </c>
      <c r="Y1502" s="870">
        <v>0</v>
      </c>
      <c r="Z1502" s="870">
        <v>0</v>
      </c>
      <c r="AA1502" s="870">
        <v>0</v>
      </c>
      <c r="AB1502" s="870">
        <v>0</v>
      </c>
      <c r="AC1502" s="870">
        <v>0</v>
      </c>
      <c r="AD1502" s="870">
        <v>0</v>
      </c>
      <c r="AE1502" s="870">
        <v>0</v>
      </c>
    </row>
    <row r="1503" spans="1:31">
      <c r="A1503" s="870" t="s">
        <v>1852</v>
      </c>
      <c r="B1503" s="870">
        <v>16</v>
      </c>
      <c r="C1503" s="870">
        <v>1605</v>
      </c>
      <c r="D1503" s="870">
        <v>160544</v>
      </c>
      <c r="E1503" s="870">
        <v>1605447021</v>
      </c>
      <c r="F1503" s="870" t="s">
        <v>4177</v>
      </c>
      <c r="G1503" s="870">
        <v>0</v>
      </c>
      <c r="H1503" s="870">
        <v>0</v>
      </c>
      <c r="I1503" s="870">
        <v>0</v>
      </c>
      <c r="J1503" s="870">
        <v>0</v>
      </c>
      <c r="K1503" s="870">
        <v>0</v>
      </c>
      <c r="L1503" s="870">
        <v>0</v>
      </c>
      <c r="M1503" s="870">
        <v>0</v>
      </c>
      <c r="N1503" s="870">
        <v>0</v>
      </c>
      <c r="O1503" s="870">
        <v>0</v>
      </c>
      <c r="P1503" s="870">
        <v>0</v>
      </c>
      <c r="Q1503" s="870">
        <v>0</v>
      </c>
      <c r="R1503" s="870">
        <v>0</v>
      </c>
      <c r="S1503" s="870">
        <v>0</v>
      </c>
      <c r="T1503" s="870">
        <v>0</v>
      </c>
      <c r="U1503" s="870">
        <v>0</v>
      </c>
      <c r="V1503" s="870">
        <v>0</v>
      </c>
      <c r="W1503" s="870">
        <v>0</v>
      </c>
      <c r="X1503" s="870">
        <v>0</v>
      </c>
      <c r="Y1503" s="870">
        <v>0</v>
      </c>
      <c r="Z1503" s="870">
        <v>0</v>
      </c>
      <c r="AA1503" s="870">
        <v>0</v>
      </c>
      <c r="AB1503" s="870">
        <v>0</v>
      </c>
      <c r="AC1503" s="870">
        <v>0</v>
      </c>
      <c r="AD1503" s="870">
        <v>0</v>
      </c>
      <c r="AE1503" s="870">
        <v>0</v>
      </c>
    </row>
    <row r="1504" spans="1:31">
      <c r="A1504" s="870" t="s">
        <v>1852</v>
      </c>
      <c r="B1504" s="870">
        <v>16</v>
      </c>
      <c r="C1504" s="870">
        <v>1605</v>
      </c>
      <c r="D1504" s="870">
        <v>160544</v>
      </c>
      <c r="E1504" s="870">
        <v>1605447102</v>
      </c>
      <c r="F1504" s="870" t="s">
        <v>3594</v>
      </c>
      <c r="G1504" s="870">
        <v>0</v>
      </c>
      <c r="H1504" s="870">
        <v>0</v>
      </c>
      <c r="I1504" s="870">
        <v>0</v>
      </c>
      <c r="J1504" s="870">
        <v>0</v>
      </c>
      <c r="K1504" s="870">
        <v>0</v>
      </c>
      <c r="L1504" s="870">
        <v>0</v>
      </c>
      <c r="M1504" s="870">
        <v>0</v>
      </c>
      <c r="N1504" s="870">
        <v>0</v>
      </c>
      <c r="O1504" s="870">
        <v>0</v>
      </c>
      <c r="P1504" s="870">
        <v>0</v>
      </c>
      <c r="Q1504" s="870">
        <v>0</v>
      </c>
      <c r="R1504" s="870">
        <v>0</v>
      </c>
      <c r="S1504" s="870">
        <v>0</v>
      </c>
      <c r="T1504" s="870">
        <v>0</v>
      </c>
      <c r="U1504" s="870">
        <v>0</v>
      </c>
      <c r="V1504" s="870">
        <v>0</v>
      </c>
      <c r="W1504" s="870">
        <v>0</v>
      </c>
      <c r="X1504" s="870">
        <v>0</v>
      </c>
      <c r="Y1504" s="870">
        <v>0</v>
      </c>
      <c r="Z1504" s="870">
        <v>0</v>
      </c>
      <c r="AA1504" s="870">
        <v>0</v>
      </c>
      <c r="AB1504" s="870">
        <v>0</v>
      </c>
      <c r="AC1504" s="870">
        <v>0</v>
      </c>
      <c r="AD1504" s="870">
        <v>0</v>
      </c>
      <c r="AE1504" s="870">
        <v>0</v>
      </c>
    </row>
    <row r="1505" spans="1:31">
      <c r="A1505" s="870" t="s">
        <v>1852</v>
      </c>
      <c r="B1505" s="870">
        <v>16</v>
      </c>
      <c r="C1505" s="870">
        <v>1605</v>
      </c>
      <c r="D1505" s="870">
        <v>160544</v>
      </c>
      <c r="E1505" s="870">
        <v>1605447104</v>
      </c>
      <c r="F1505" s="870" t="s">
        <v>3595</v>
      </c>
      <c r="G1505" s="870">
        <v>0</v>
      </c>
      <c r="H1505" s="870">
        <v>0</v>
      </c>
      <c r="I1505" s="870">
        <v>0</v>
      </c>
      <c r="J1505" s="870">
        <v>0</v>
      </c>
      <c r="K1505" s="870">
        <v>0</v>
      </c>
      <c r="L1505" s="870">
        <v>0</v>
      </c>
      <c r="M1505" s="870">
        <v>0</v>
      </c>
      <c r="N1505" s="870">
        <v>0</v>
      </c>
      <c r="O1505" s="870">
        <v>0</v>
      </c>
      <c r="P1505" s="870">
        <v>0</v>
      </c>
      <c r="Q1505" s="870">
        <v>0</v>
      </c>
      <c r="R1505" s="870">
        <v>0</v>
      </c>
      <c r="S1505" s="870">
        <v>0</v>
      </c>
      <c r="T1505" s="870">
        <v>0</v>
      </c>
      <c r="U1505" s="870">
        <v>0</v>
      </c>
      <c r="V1505" s="870">
        <v>0</v>
      </c>
      <c r="W1505" s="870">
        <v>0</v>
      </c>
      <c r="X1505" s="870">
        <v>0</v>
      </c>
      <c r="Y1505" s="870">
        <v>0</v>
      </c>
      <c r="Z1505" s="870">
        <v>0</v>
      </c>
      <c r="AA1505" s="870">
        <v>0</v>
      </c>
      <c r="AB1505" s="870">
        <v>0</v>
      </c>
      <c r="AC1505" s="870">
        <v>0</v>
      </c>
      <c r="AD1505" s="870">
        <v>0</v>
      </c>
      <c r="AE1505" s="870">
        <v>0</v>
      </c>
    </row>
    <row r="1506" spans="1:31">
      <c r="A1506" s="870" t="s">
        <v>1852</v>
      </c>
      <c r="B1506" s="870">
        <v>16</v>
      </c>
      <c r="C1506" s="870">
        <v>1605</v>
      </c>
      <c r="D1506" s="870">
        <v>160544</v>
      </c>
      <c r="E1506" s="870">
        <v>1605447105</v>
      </c>
      <c r="F1506" s="870" t="s">
        <v>3596</v>
      </c>
      <c r="G1506" s="870">
        <v>0</v>
      </c>
      <c r="H1506" s="870">
        <v>0</v>
      </c>
      <c r="I1506" s="870">
        <v>0</v>
      </c>
      <c r="J1506" s="870">
        <v>0</v>
      </c>
      <c r="K1506" s="870">
        <v>0</v>
      </c>
      <c r="L1506" s="870">
        <v>0</v>
      </c>
      <c r="M1506" s="870">
        <v>0</v>
      </c>
      <c r="N1506" s="870">
        <v>0</v>
      </c>
      <c r="O1506" s="870">
        <v>0</v>
      </c>
      <c r="P1506" s="870">
        <v>0</v>
      </c>
      <c r="Q1506" s="870">
        <v>0</v>
      </c>
      <c r="R1506" s="870">
        <v>0</v>
      </c>
      <c r="S1506" s="870">
        <v>0</v>
      </c>
      <c r="T1506" s="870">
        <v>0</v>
      </c>
      <c r="U1506" s="870">
        <v>0</v>
      </c>
      <c r="V1506" s="870">
        <v>0</v>
      </c>
      <c r="W1506" s="870">
        <v>0</v>
      </c>
      <c r="X1506" s="870">
        <v>0</v>
      </c>
      <c r="Y1506" s="870">
        <v>0</v>
      </c>
      <c r="Z1506" s="870">
        <v>0</v>
      </c>
      <c r="AA1506" s="870">
        <v>0</v>
      </c>
      <c r="AB1506" s="870">
        <v>0</v>
      </c>
      <c r="AC1506" s="870">
        <v>0</v>
      </c>
      <c r="AD1506" s="870">
        <v>0</v>
      </c>
      <c r="AE1506" s="870">
        <v>0</v>
      </c>
    </row>
    <row r="1507" spans="1:31">
      <c r="A1507" s="870" t="s">
        <v>1852</v>
      </c>
      <c r="B1507" s="870">
        <v>16</v>
      </c>
      <c r="C1507" s="870">
        <v>1605</v>
      </c>
      <c r="D1507" s="870">
        <v>160544</v>
      </c>
      <c r="E1507" s="870">
        <v>1605449005</v>
      </c>
      <c r="F1507" s="870" t="s">
        <v>973</v>
      </c>
      <c r="G1507" s="870">
        <v>263196058</v>
      </c>
      <c r="H1507" s="870">
        <v>0</v>
      </c>
      <c r="I1507" s="870">
        <v>263196058</v>
      </c>
      <c r="J1507" s="870">
        <v>0</v>
      </c>
      <c r="K1507" s="870">
        <v>0</v>
      </c>
      <c r="L1507" s="870">
        <v>0</v>
      </c>
      <c r="M1507" s="870">
        <v>0</v>
      </c>
      <c r="N1507" s="870">
        <v>0</v>
      </c>
      <c r="O1507" s="870">
        <v>0</v>
      </c>
      <c r="P1507" s="870">
        <v>0</v>
      </c>
      <c r="Q1507" s="870">
        <v>0</v>
      </c>
      <c r="R1507" s="870">
        <v>0</v>
      </c>
      <c r="S1507" s="870">
        <v>0</v>
      </c>
      <c r="T1507" s="870">
        <v>0</v>
      </c>
      <c r="U1507" s="870">
        <v>0</v>
      </c>
      <c r="V1507" s="870">
        <v>0</v>
      </c>
      <c r="W1507" s="870">
        <v>0</v>
      </c>
      <c r="X1507" s="870">
        <v>0</v>
      </c>
      <c r="Y1507" s="870">
        <v>0</v>
      </c>
      <c r="Z1507" s="870">
        <v>0</v>
      </c>
      <c r="AA1507" s="870">
        <v>0</v>
      </c>
      <c r="AB1507" s="870">
        <v>0</v>
      </c>
      <c r="AC1507" s="870">
        <v>0</v>
      </c>
      <c r="AD1507" s="870">
        <v>0</v>
      </c>
      <c r="AE1507" s="870">
        <v>0</v>
      </c>
    </row>
    <row r="1508" spans="1:31">
      <c r="A1508" s="870" t="s">
        <v>1852</v>
      </c>
      <c r="B1508" s="870">
        <v>16</v>
      </c>
      <c r="C1508" s="870">
        <v>1605</v>
      </c>
      <c r="D1508" s="870">
        <v>160544</v>
      </c>
      <c r="E1508" s="870">
        <v>1605449009</v>
      </c>
      <c r="F1508" s="870" t="s">
        <v>974</v>
      </c>
      <c r="G1508" s="870">
        <v>604835557</v>
      </c>
      <c r="H1508" s="870">
        <v>0</v>
      </c>
      <c r="I1508" s="870">
        <v>604835557.15999997</v>
      </c>
      <c r="J1508" s="870">
        <v>0.15999996662139893</v>
      </c>
      <c r="K1508" s="870">
        <v>0</v>
      </c>
      <c r="L1508" s="870">
        <v>0.15999996662139893</v>
      </c>
      <c r="M1508" s="870">
        <v>0</v>
      </c>
      <c r="N1508" s="870">
        <v>0</v>
      </c>
      <c r="O1508" s="870">
        <v>0.15999996662139893</v>
      </c>
      <c r="P1508" s="870">
        <v>5.9199987649917601E-2</v>
      </c>
      <c r="Q1508" s="870">
        <v>0</v>
      </c>
      <c r="R1508" s="870">
        <v>0</v>
      </c>
      <c r="S1508" s="870">
        <v>0</v>
      </c>
      <c r="T1508" s="870">
        <v>0</v>
      </c>
      <c r="U1508" s="870">
        <v>0</v>
      </c>
      <c r="V1508" s="870">
        <v>0</v>
      </c>
      <c r="W1508" s="870">
        <v>0</v>
      </c>
      <c r="X1508" s="870">
        <v>5.9199987649917601E-2</v>
      </c>
      <c r="Y1508" s="870">
        <v>0.37</v>
      </c>
      <c r="Z1508" s="870">
        <v>5.9199987649917601E-2</v>
      </c>
      <c r="AA1508" s="870">
        <v>0</v>
      </c>
      <c r="AB1508" s="870">
        <v>5.9199987649917601E-2</v>
      </c>
      <c r="AC1508" s="870">
        <v>0</v>
      </c>
      <c r="AD1508" s="870">
        <v>0</v>
      </c>
      <c r="AE1508" s="870">
        <v>0</v>
      </c>
    </row>
    <row r="1509" spans="1:31">
      <c r="A1509" s="870" t="s">
        <v>1852</v>
      </c>
      <c r="B1509" s="870">
        <v>16</v>
      </c>
      <c r="C1509" s="870">
        <v>1605</v>
      </c>
      <c r="D1509" s="870">
        <v>160544</v>
      </c>
      <c r="E1509" s="870">
        <v>1605449010</v>
      </c>
      <c r="F1509" s="870" t="s">
        <v>974</v>
      </c>
      <c r="G1509" s="870">
        <v>2961153</v>
      </c>
      <c r="H1509" s="870">
        <v>0</v>
      </c>
      <c r="I1509" s="870">
        <v>2961153</v>
      </c>
      <c r="J1509" s="870">
        <v>0</v>
      </c>
      <c r="K1509" s="870">
        <v>0</v>
      </c>
      <c r="L1509" s="870">
        <v>0</v>
      </c>
      <c r="M1509" s="870">
        <v>0</v>
      </c>
      <c r="N1509" s="870">
        <v>0</v>
      </c>
      <c r="O1509" s="870">
        <v>0</v>
      </c>
      <c r="P1509" s="870">
        <v>0</v>
      </c>
      <c r="Q1509" s="870">
        <v>0</v>
      </c>
      <c r="R1509" s="870">
        <v>0</v>
      </c>
      <c r="S1509" s="870">
        <v>0</v>
      </c>
      <c r="T1509" s="870">
        <v>0</v>
      </c>
      <c r="U1509" s="870">
        <v>0</v>
      </c>
      <c r="V1509" s="870">
        <v>0</v>
      </c>
      <c r="W1509" s="870">
        <v>0</v>
      </c>
      <c r="X1509" s="870">
        <v>0</v>
      </c>
      <c r="Y1509" s="870">
        <v>0</v>
      </c>
      <c r="Z1509" s="870">
        <v>0</v>
      </c>
      <c r="AA1509" s="870">
        <v>0</v>
      </c>
      <c r="AB1509" s="870">
        <v>0</v>
      </c>
      <c r="AC1509" s="870">
        <v>0</v>
      </c>
      <c r="AD1509" s="870">
        <v>0</v>
      </c>
      <c r="AE1509" s="870">
        <v>0</v>
      </c>
    </row>
    <row r="1510" spans="1:31">
      <c r="A1510" s="870" t="s">
        <v>1852</v>
      </c>
      <c r="B1510" s="870">
        <v>16</v>
      </c>
      <c r="C1510" s="870">
        <v>1605</v>
      </c>
      <c r="D1510" s="870">
        <v>160544</v>
      </c>
      <c r="E1510" s="870">
        <v>1605449011</v>
      </c>
      <c r="F1510" s="870" t="s">
        <v>973</v>
      </c>
      <c r="G1510" s="870">
        <v>33467740188</v>
      </c>
      <c r="H1510" s="870">
        <v>0</v>
      </c>
      <c r="I1510" s="870">
        <v>33467740188.02</v>
      </c>
      <c r="J1510" s="870">
        <v>2.0000457763671875E-2</v>
      </c>
      <c r="K1510" s="870">
        <v>0</v>
      </c>
      <c r="L1510" s="870">
        <v>2.0000457763671875E-2</v>
      </c>
      <c r="M1510" s="870">
        <v>0</v>
      </c>
      <c r="N1510" s="870">
        <v>0</v>
      </c>
      <c r="O1510" s="870">
        <v>2.0000457763671875E-2</v>
      </c>
      <c r="P1510" s="870">
        <v>7.4001693725585941E-3</v>
      </c>
      <c r="Q1510" s="870">
        <v>0</v>
      </c>
      <c r="R1510" s="870">
        <v>0</v>
      </c>
      <c r="S1510" s="870">
        <v>0</v>
      </c>
      <c r="T1510" s="870">
        <v>0</v>
      </c>
      <c r="U1510" s="870">
        <v>0</v>
      </c>
      <c r="V1510" s="870">
        <v>0</v>
      </c>
      <c r="W1510" s="870">
        <v>0</v>
      </c>
      <c r="X1510" s="870">
        <v>7.4001693725585941E-3</v>
      </c>
      <c r="Y1510" s="870">
        <v>0.37</v>
      </c>
      <c r="Z1510" s="870">
        <v>7.4001693725585941E-3</v>
      </c>
      <c r="AA1510" s="870">
        <v>0</v>
      </c>
      <c r="AB1510" s="870">
        <v>7.4001693725585941E-3</v>
      </c>
      <c r="AC1510" s="870">
        <v>0</v>
      </c>
      <c r="AD1510" s="870">
        <v>0</v>
      </c>
      <c r="AE1510" s="870">
        <v>0</v>
      </c>
    </row>
    <row r="1511" spans="1:31">
      <c r="A1511" s="870" t="s">
        <v>1852</v>
      </c>
      <c r="B1511" s="870">
        <v>16</v>
      </c>
      <c r="C1511" s="870">
        <v>1605</v>
      </c>
      <c r="D1511" s="870">
        <v>160544</v>
      </c>
      <c r="E1511" s="870">
        <v>1605449021</v>
      </c>
      <c r="F1511" s="870" t="s">
        <v>4178</v>
      </c>
      <c r="G1511" s="870">
        <v>13190460</v>
      </c>
      <c r="H1511" s="870">
        <v>0</v>
      </c>
      <c r="I1511" s="870">
        <v>13190460.24</v>
      </c>
      <c r="J1511" s="870">
        <v>0.24000000022351742</v>
      </c>
      <c r="K1511" s="870">
        <v>0</v>
      </c>
      <c r="L1511" s="870">
        <v>0.24000000022351742</v>
      </c>
      <c r="M1511" s="870">
        <v>0</v>
      </c>
      <c r="N1511" s="870">
        <v>0</v>
      </c>
      <c r="O1511" s="870">
        <v>0.24000000022351742</v>
      </c>
      <c r="P1511" s="870">
        <v>8.8800000082701447E-2</v>
      </c>
      <c r="Q1511" s="870">
        <v>0</v>
      </c>
      <c r="R1511" s="870">
        <v>0</v>
      </c>
      <c r="S1511" s="870">
        <v>0</v>
      </c>
      <c r="T1511" s="870">
        <v>0</v>
      </c>
      <c r="U1511" s="870">
        <v>0</v>
      </c>
      <c r="V1511" s="870">
        <v>0</v>
      </c>
      <c r="W1511" s="870">
        <v>0</v>
      </c>
      <c r="X1511" s="870">
        <v>8.8800000082701447E-2</v>
      </c>
      <c r="Y1511" s="870">
        <v>0.37</v>
      </c>
      <c r="Z1511" s="870">
        <v>8.8800000082701447E-2</v>
      </c>
      <c r="AA1511" s="870">
        <v>0</v>
      </c>
      <c r="AB1511" s="870">
        <v>8.8800000082701447E-2</v>
      </c>
      <c r="AC1511" s="870">
        <v>0</v>
      </c>
      <c r="AD1511" s="870">
        <v>0</v>
      </c>
      <c r="AE1511" s="870">
        <v>0</v>
      </c>
    </row>
    <row r="1512" spans="1:31">
      <c r="A1512" s="870" t="s">
        <v>1852</v>
      </c>
      <c r="B1512" s="870">
        <v>16</v>
      </c>
      <c r="C1512" s="870">
        <v>1605</v>
      </c>
      <c r="D1512" s="870">
        <v>160544</v>
      </c>
      <c r="E1512" s="870">
        <v>1605449205</v>
      </c>
      <c r="F1512" s="870" t="s">
        <v>973</v>
      </c>
      <c r="G1512" s="870">
        <v>3939208</v>
      </c>
      <c r="H1512" s="870">
        <v>0</v>
      </c>
      <c r="I1512" s="870">
        <v>3939208.24</v>
      </c>
      <c r="J1512" s="870">
        <v>0.24000000022351742</v>
      </c>
      <c r="K1512" s="870">
        <v>0</v>
      </c>
      <c r="L1512" s="870">
        <v>0.24000000022351742</v>
      </c>
      <c r="M1512" s="870">
        <v>0</v>
      </c>
      <c r="N1512" s="870">
        <v>0</v>
      </c>
      <c r="O1512" s="870">
        <v>0.24000000022351742</v>
      </c>
      <c r="P1512" s="870">
        <v>8.8800000082701447E-2</v>
      </c>
      <c r="Q1512" s="870">
        <v>0</v>
      </c>
      <c r="R1512" s="870">
        <v>0</v>
      </c>
      <c r="S1512" s="870">
        <v>0</v>
      </c>
      <c r="T1512" s="870">
        <v>0</v>
      </c>
      <c r="U1512" s="870">
        <v>0</v>
      </c>
      <c r="V1512" s="870">
        <v>0</v>
      </c>
      <c r="W1512" s="870">
        <v>0</v>
      </c>
      <c r="X1512" s="870">
        <v>8.8800000082701447E-2</v>
      </c>
      <c r="Y1512" s="870">
        <v>0.37</v>
      </c>
      <c r="Z1512" s="870">
        <v>8.8800000082701447E-2</v>
      </c>
      <c r="AA1512" s="870">
        <v>0</v>
      </c>
      <c r="AB1512" s="870">
        <v>8.8800000082701447E-2</v>
      </c>
      <c r="AC1512" s="870">
        <v>0</v>
      </c>
      <c r="AD1512" s="870">
        <v>0</v>
      </c>
      <c r="AE1512" s="870">
        <v>0</v>
      </c>
    </row>
    <row r="1513" spans="1:31">
      <c r="A1513" s="870" t="s">
        <v>1852</v>
      </c>
      <c r="B1513" s="870">
        <v>16</v>
      </c>
      <c r="C1513" s="870">
        <v>1605</v>
      </c>
      <c r="D1513" s="870">
        <v>160544</v>
      </c>
      <c r="E1513" s="870">
        <v>1605449210</v>
      </c>
      <c r="F1513" s="870" t="s">
        <v>1973</v>
      </c>
      <c r="G1513" s="870">
        <v>0</v>
      </c>
      <c r="H1513" s="870">
        <v>0</v>
      </c>
      <c r="I1513" s="870">
        <v>0</v>
      </c>
      <c r="J1513" s="870">
        <v>0</v>
      </c>
      <c r="K1513" s="870">
        <v>0</v>
      </c>
      <c r="L1513" s="870">
        <v>0</v>
      </c>
      <c r="M1513" s="870">
        <v>0</v>
      </c>
      <c r="N1513" s="870">
        <v>0</v>
      </c>
      <c r="O1513" s="870">
        <v>0</v>
      </c>
      <c r="P1513" s="870">
        <v>0</v>
      </c>
      <c r="Q1513" s="870">
        <v>0</v>
      </c>
      <c r="R1513" s="870">
        <v>0</v>
      </c>
      <c r="S1513" s="870">
        <v>0</v>
      </c>
      <c r="T1513" s="870">
        <v>0</v>
      </c>
      <c r="U1513" s="870">
        <v>0</v>
      </c>
      <c r="V1513" s="870">
        <v>0</v>
      </c>
      <c r="W1513" s="870">
        <v>0</v>
      </c>
      <c r="X1513" s="870">
        <v>0</v>
      </c>
      <c r="Y1513" s="870">
        <v>0</v>
      </c>
      <c r="Z1513" s="870">
        <v>0</v>
      </c>
      <c r="AA1513" s="870">
        <v>0</v>
      </c>
      <c r="AB1513" s="870">
        <v>0</v>
      </c>
      <c r="AC1513" s="870">
        <v>0</v>
      </c>
      <c r="AD1513" s="870">
        <v>0</v>
      </c>
      <c r="AE1513" s="870">
        <v>0</v>
      </c>
    </row>
    <row r="1514" spans="1:31">
      <c r="A1514" s="870" t="s">
        <v>1852</v>
      </c>
      <c r="B1514" s="870">
        <v>16</v>
      </c>
      <c r="C1514" s="870">
        <v>1605</v>
      </c>
      <c r="D1514" s="870">
        <v>160544</v>
      </c>
      <c r="E1514" s="870">
        <v>1605449215</v>
      </c>
      <c r="F1514" s="870" t="s">
        <v>4179</v>
      </c>
      <c r="G1514" s="870">
        <v>1072539</v>
      </c>
      <c r="H1514" s="870">
        <v>0</v>
      </c>
      <c r="I1514" s="870">
        <v>1072539.1200000001</v>
      </c>
      <c r="J1514" s="870">
        <v>0.12000000011175871</v>
      </c>
      <c r="K1514" s="870">
        <v>0</v>
      </c>
      <c r="L1514" s="870">
        <v>0.12000000011175871</v>
      </c>
      <c r="M1514" s="870">
        <v>0</v>
      </c>
      <c r="N1514" s="870">
        <v>0</v>
      </c>
      <c r="O1514" s="870">
        <v>0.12000000011175871</v>
      </c>
      <c r="P1514" s="870">
        <v>4.4400000041350723E-2</v>
      </c>
      <c r="Q1514" s="870">
        <v>0</v>
      </c>
      <c r="R1514" s="870">
        <v>0</v>
      </c>
      <c r="S1514" s="870">
        <v>0</v>
      </c>
      <c r="T1514" s="870">
        <v>0</v>
      </c>
      <c r="U1514" s="870">
        <v>0</v>
      </c>
      <c r="V1514" s="870">
        <v>0</v>
      </c>
      <c r="W1514" s="870">
        <v>0</v>
      </c>
      <c r="X1514" s="870">
        <v>4.4400000041350723E-2</v>
      </c>
      <c r="Y1514" s="870">
        <v>0.37</v>
      </c>
      <c r="Z1514" s="870">
        <v>4.4400000041350723E-2</v>
      </c>
      <c r="AA1514" s="870">
        <v>0</v>
      </c>
      <c r="AB1514" s="870">
        <v>4.4400000041350723E-2</v>
      </c>
      <c r="AC1514" s="870">
        <v>0</v>
      </c>
      <c r="AD1514" s="870">
        <v>0</v>
      </c>
      <c r="AE1514" s="870">
        <v>0</v>
      </c>
    </row>
    <row r="1515" spans="1:31">
      <c r="A1515" s="870" t="s">
        <v>1852</v>
      </c>
      <c r="B1515" s="870">
        <v>16</v>
      </c>
      <c r="C1515" s="870">
        <v>1605</v>
      </c>
      <c r="D1515" s="870">
        <v>160544</v>
      </c>
      <c r="E1515" s="870">
        <v>1605449217</v>
      </c>
      <c r="F1515" s="870" t="s">
        <v>973</v>
      </c>
      <c r="G1515" s="870">
        <v>177608</v>
      </c>
      <c r="H1515" s="870">
        <v>0</v>
      </c>
      <c r="I1515" s="870">
        <v>177607.67999999999</v>
      </c>
      <c r="J1515" s="870">
        <v>-0.32000000000698492</v>
      </c>
      <c r="K1515" s="870">
        <v>0</v>
      </c>
      <c r="L1515" s="870">
        <v>0</v>
      </c>
      <c r="M1515" s="870">
        <v>-0.32000000000698492</v>
      </c>
      <c r="N1515" s="870">
        <v>0</v>
      </c>
      <c r="O1515" s="870">
        <v>-0.32000000000698492</v>
      </c>
      <c r="P1515" s="870">
        <v>-0.11840000000258442</v>
      </c>
      <c r="Q1515" s="870">
        <v>0</v>
      </c>
      <c r="R1515" s="870">
        <v>0</v>
      </c>
      <c r="S1515" s="870">
        <v>0</v>
      </c>
      <c r="T1515" s="870">
        <v>0</v>
      </c>
      <c r="U1515" s="870">
        <v>0</v>
      </c>
      <c r="V1515" s="870">
        <v>0</v>
      </c>
      <c r="W1515" s="870">
        <v>0</v>
      </c>
      <c r="X1515" s="870">
        <v>-0.11840000000258442</v>
      </c>
      <c r="Y1515" s="870">
        <v>0.37</v>
      </c>
      <c r="Z1515" s="870">
        <v>0</v>
      </c>
      <c r="AA1515" s="870">
        <v>-0.11840000000258442</v>
      </c>
      <c r="AB1515" s="870">
        <v>0</v>
      </c>
      <c r="AC1515" s="870">
        <v>-0.11840000000258442</v>
      </c>
      <c r="AD1515" s="870">
        <v>0</v>
      </c>
      <c r="AE1515" s="870">
        <v>0</v>
      </c>
    </row>
    <row r="1516" spans="1:31">
      <c r="A1516" s="870" t="s">
        <v>1852</v>
      </c>
      <c r="B1516" s="870">
        <v>16</v>
      </c>
      <c r="C1516" s="870">
        <v>1605</v>
      </c>
      <c r="D1516" s="870">
        <v>160544</v>
      </c>
      <c r="E1516" s="870">
        <v>1605449403</v>
      </c>
      <c r="F1516" s="870" t="s">
        <v>3400</v>
      </c>
      <c r="G1516" s="870">
        <v>6828670916</v>
      </c>
      <c r="H1516" s="870">
        <v>0</v>
      </c>
      <c r="I1516" s="870">
        <v>6828670916</v>
      </c>
      <c r="J1516" s="870">
        <v>0</v>
      </c>
      <c r="K1516" s="870">
        <v>0</v>
      </c>
      <c r="L1516" s="870">
        <v>0</v>
      </c>
      <c r="M1516" s="870">
        <v>0</v>
      </c>
      <c r="N1516" s="870">
        <v>0</v>
      </c>
      <c r="O1516" s="870">
        <v>0</v>
      </c>
      <c r="P1516" s="870">
        <v>0</v>
      </c>
      <c r="Q1516" s="870">
        <v>0</v>
      </c>
      <c r="R1516" s="870">
        <v>0</v>
      </c>
      <c r="S1516" s="870">
        <v>0</v>
      </c>
      <c r="T1516" s="870">
        <v>0</v>
      </c>
      <c r="U1516" s="870">
        <v>0</v>
      </c>
      <c r="V1516" s="870">
        <v>0</v>
      </c>
      <c r="W1516" s="870">
        <v>0</v>
      </c>
      <c r="X1516" s="870">
        <v>0</v>
      </c>
      <c r="Y1516" s="870">
        <v>0</v>
      </c>
      <c r="Z1516" s="870">
        <v>0</v>
      </c>
      <c r="AA1516" s="870">
        <v>0</v>
      </c>
      <c r="AB1516" s="870">
        <v>0</v>
      </c>
      <c r="AC1516" s="870">
        <v>0</v>
      </c>
      <c r="AD1516" s="870">
        <v>0</v>
      </c>
      <c r="AE1516" s="870">
        <v>0</v>
      </c>
    </row>
    <row r="1517" spans="1:31">
      <c r="A1517" s="870" t="s">
        <v>1852</v>
      </c>
      <c r="B1517" s="870">
        <v>16</v>
      </c>
      <c r="C1517" s="870">
        <v>1605</v>
      </c>
      <c r="D1517" s="870">
        <v>160544</v>
      </c>
      <c r="E1517" s="870">
        <v>1605449404</v>
      </c>
      <c r="F1517" s="870" t="s">
        <v>3401</v>
      </c>
      <c r="G1517" s="870">
        <v>33708318</v>
      </c>
      <c r="H1517" s="870">
        <v>0</v>
      </c>
      <c r="I1517" s="870">
        <v>33708318</v>
      </c>
      <c r="J1517" s="870">
        <v>0</v>
      </c>
      <c r="K1517" s="870">
        <v>0</v>
      </c>
      <c r="L1517" s="870">
        <v>0</v>
      </c>
      <c r="M1517" s="870">
        <v>0</v>
      </c>
      <c r="N1517" s="870">
        <v>0</v>
      </c>
      <c r="O1517" s="870">
        <v>0</v>
      </c>
      <c r="P1517" s="870">
        <v>0</v>
      </c>
      <c r="Q1517" s="870">
        <v>0</v>
      </c>
      <c r="R1517" s="870">
        <v>0</v>
      </c>
      <c r="S1517" s="870">
        <v>0</v>
      </c>
      <c r="T1517" s="870">
        <v>0</v>
      </c>
      <c r="U1517" s="870">
        <v>0</v>
      </c>
      <c r="V1517" s="870">
        <v>0</v>
      </c>
      <c r="W1517" s="870">
        <v>0</v>
      </c>
      <c r="X1517" s="870">
        <v>0</v>
      </c>
      <c r="Y1517" s="870">
        <v>0</v>
      </c>
      <c r="Z1517" s="870">
        <v>0</v>
      </c>
      <c r="AA1517" s="870">
        <v>0</v>
      </c>
      <c r="AB1517" s="870">
        <v>0</v>
      </c>
      <c r="AC1517" s="870">
        <v>0</v>
      </c>
      <c r="AD1517" s="870">
        <v>0</v>
      </c>
      <c r="AE1517" s="870">
        <v>0</v>
      </c>
    </row>
    <row r="1518" spans="1:31">
      <c r="A1518" s="870" t="s">
        <v>1852</v>
      </c>
      <c r="B1518" s="870">
        <v>16</v>
      </c>
      <c r="C1518" s="870">
        <v>1605</v>
      </c>
      <c r="D1518" s="870">
        <v>160544</v>
      </c>
      <c r="E1518" s="870">
        <v>1605449405</v>
      </c>
      <c r="F1518" s="870" t="s">
        <v>3402</v>
      </c>
      <c r="G1518" s="870">
        <v>9721</v>
      </c>
      <c r="H1518" s="870">
        <v>0</v>
      </c>
      <c r="I1518" s="870">
        <v>9721</v>
      </c>
      <c r="J1518" s="870">
        <v>0</v>
      </c>
      <c r="K1518" s="870">
        <v>0</v>
      </c>
      <c r="L1518" s="870">
        <v>0</v>
      </c>
      <c r="M1518" s="870">
        <v>0</v>
      </c>
      <c r="N1518" s="870">
        <v>0</v>
      </c>
      <c r="O1518" s="870">
        <v>0</v>
      </c>
      <c r="P1518" s="870">
        <v>0</v>
      </c>
      <c r="Q1518" s="870">
        <v>0</v>
      </c>
      <c r="R1518" s="870">
        <v>0</v>
      </c>
      <c r="S1518" s="870">
        <v>0</v>
      </c>
      <c r="T1518" s="870">
        <v>0</v>
      </c>
      <c r="U1518" s="870">
        <v>0</v>
      </c>
      <c r="V1518" s="870">
        <v>0</v>
      </c>
      <c r="W1518" s="870">
        <v>0</v>
      </c>
      <c r="X1518" s="870">
        <v>0</v>
      </c>
      <c r="Y1518" s="870">
        <v>0</v>
      </c>
      <c r="Z1518" s="870">
        <v>0</v>
      </c>
      <c r="AA1518" s="870">
        <v>0</v>
      </c>
      <c r="AB1518" s="870">
        <v>0</v>
      </c>
      <c r="AC1518" s="870">
        <v>0</v>
      </c>
      <c r="AD1518" s="870">
        <v>0</v>
      </c>
      <c r="AE1518" s="870">
        <v>0</v>
      </c>
    </row>
    <row r="1519" spans="1:31">
      <c r="A1519" s="870" t="s">
        <v>1852</v>
      </c>
      <c r="B1519" s="870">
        <v>16</v>
      </c>
      <c r="C1519" s="870">
        <v>1605</v>
      </c>
      <c r="D1519" s="870">
        <v>160544</v>
      </c>
      <c r="E1519" s="870">
        <v>1605449476</v>
      </c>
      <c r="F1519" s="870" t="s">
        <v>3403</v>
      </c>
      <c r="G1519" s="870">
        <v>28997743</v>
      </c>
      <c r="H1519" s="870">
        <v>0</v>
      </c>
      <c r="I1519" s="870">
        <v>28997743</v>
      </c>
      <c r="J1519" s="870">
        <v>0</v>
      </c>
      <c r="K1519" s="870">
        <v>0</v>
      </c>
      <c r="L1519" s="870">
        <v>0</v>
      </c>
      <c r="M1519" s="870">
        <v>0</v>
      </c>
      <c r="N1519" s="870">
        <v>0</v>
      </c>
      <c r="O1519" s="870">
        <v>0</v>
      </c>
      <c r="P1519" s="870">
        <v>0</v>
      </c>
      <c r="Q1519" s="870">
        <v>0</v>
      </c>
      <c r="R1519" s="870">
        <v>0</v>
      </c>
      <c r="S1519" s="870">
        <v>0</v>
      </c>
      <c r="T1519" s="870">
        <v>0</v>
      </c>
      <c r="U1519" s="870">
        <v>0</v>
      </c>
      <c r="V1519" s="870">
        <v>0</v>
      </c>
      <c r="W1519" s="870">
        <v>0</v>
      </c>
      <c r="X1519" s="870">
        <v>0</v>
      </c>
      <c r="Y1519" s="870">
        <v>0</v>
      </c>
      <c r="Z1519" s="870">
        <v>0</v>
      </c>
      <c r="AA1519" s="870">
        <v>0</v>
      </c>
      <c r="AB1519" s="870">
        <v>0</v>
      </c>
      <c r="AC1519" s="870">
        <v>0</v>
      </c>
      <c r="AD1519" s="870">
        <v>0</v>
      </c>
      <c r="AE1519" s="870">
        <v>0</v>
      </c>
    </row>
    <row r="1520" spans="1:31">
      <c r="A1520" s="870" t="s">
        <v>1852</v>
      </c>
      <c r="B1520" s="870">
        <v>16</v>
      </c>
      <c r="C1520" s="870">
        <v>1605</v>
      </c>
      <c r="D1520" s="870">
        <v>160544</v>
      </c>
      <c r="E1520" s="870">
        <v>1605449507</v>
      </c>
      <c r="F1520" s="870" t="s">
        <v>1969</v>
      </c>
      <c r="G1520" s="870">
        <v>0</v>
      </c>
      <c r="H1520" s="870">
        <v>0</v>
      </c>
      <c r="I1520" s="870">
        <v>0</v>
      </c>
      <c r="J1520" s="870">
        <v>0</v>
      </c>
      <c r="K1520" s="870">
        <v>0</v>
      </c>
      <c r="L1520" s="870">
        <v>0</v>
      </c>
      <c r="M1520" s="870">
        <v>0</v>
      </c>
      <c r="N1520" s="870">
        <v>0</v>
      </c>
      <c r="O1520" s="870">
        <v>0</v>
      </c>
      <c r="P1520" s="870">
        <v>0</v>
      </c>
      <c r="Q1520" s="870">
        <v>0</v>
      </c>
      <c r="R1520" s="870">
        <v>0</v>
      </c>
      <c r="S1520" s="870">
        <v>0</v>
      </c>
      <c r="T1520" s="870">
        <v>0</v>
      </c>
      <c r="U1520" s="870">
        <v>0</v>
      </c>
      <c r="V1520" s="870">
        <v>0</v>
      </c>
      <c r="W1520" s="870">
        <v>0</v>
      </c>
      <c r="X1520" s="870">
        <v>0</v>
      </c>
      <c r="Y1520" s="870">
        <v>0</v>
      </c>
      <c r="Z1520" s="870">
        <v>0</v>
      </c>
      <c r="AA1520" s="870">
        <v>0</v>
      </c>
      <c r="AB1520" s="870">
        <v>0</v>
      </c>
      <c r="AC1520" s="870">
        <v>0</v>
      </c>
      <c r="AD1520" s="870">
        <v>0</v>
      </c>
      <c r="AE1520" s="870">
        <v>0</v>
      </c>
    </row>
    <row r="1521" spans="1:31">
      <c r="A1521" s="870" t="s">
        <v>1852</v>
      </c>
      <c r="B1521" s="870">
        <v>16</v>
      </c>
      <c r="C1521" s="870">
        <v>1605</v>
      </c>
      <c r="D1521" s="870">
        <v>160544</v>
      </c>
      <c r="E1521" s="870">
        <v>1605449508</v>
      </c>
      <c r="F1521" s="870" t="s">
        <v>1963</v>
      </c>
      <c r="G1521" s="870">
        <v>0</v>
      </c>
      <c r="H1521" s="870">
        <v>0</v>
      </c>
      <c r="I1521" s="870">
        <v>0</v>
      </c>
      <c r="J1521" s="870">
        <v>0</v>
      </c>
      <c r="K1521" s="870">
        <v>0</v>
      </c>
      <c r="L1521" s="870">
        <v>0</v>
      </c>
      <c r="M1521" s="870">
        <v>0</v>
      </c>
      <c r="N1521" s="870">
        <v>0</v>
      </c>
      <c r="O1521" s="870">
        <v>0</v>
      </c>
      <c r="P1521" s="870">
        <v>0</v>
      </c>
      <c r="Q1521" s="870">
        <v>0</v>
      </c>
      <c r="R1521" s="870">
        <v>0</v>
      </c>
      <c r="S1521" s="870">
        <v>0</v>
      </c>
      <c r="T1521" s="870">
        <v>0</v>
      </c>
      <c r="U1521" s="870">
        <v>0</v>
      </c>
      <c r="V1521" s="870">
        <v>0</v>
      </c>
      <c r="W1521" s="870">
        <v>0</v>
      </c>
      <c r="X1521" s="870">
        <v>0</v>
      </c>
      <c r="Y1521" s="870">
        <v>0</v>
      </c>
      <c r="Z1521" s="870">
        <v>0</v>
      </c>
      <c r="AA1521" s="870">
        <v>0</v>
      </c>
      <c r="AB1521" s="870">
        <v>0</v>
      </c>
      <c r="AC1521" s="870">
        <v>0</v>
      </c>
      <c r="AD1521" s="870">
        <v>0</v>
      </c>
      <c r="AE1521" s="870">
        <v>0</v>
      </c>
    </row>
    <row r="1522" spans="1:31">
      <c r="A1522" s="870" t="s">
        <v>1852</v>
      </c>
      <c r="B1522" s="870">
        <v>16</v>
      </c>
      <c r="C1522" s="870">
        <v>1605</v>
      </c>
      <c r="D1522" s="870">
        <v>160544</v>
      </c>
      <c r="E1522" s="870">
        <v>1605449555</v>
      </c>
      <c r="F1522" s="870" t="s">
        <v>4180</v>
      </c>
      <c r="G1522" s="870">
        <v>32614</v>
      </c>
      <c r="H1522" s="870">
        <v>0</v>
      </c>
      <c r="I1522" s="870">
        <v>32614</v>
      </c>
      <c r="J1522" s="870">
        <v>0</v>
      </c>
      <c r="K1522" s="870">
        <v>0</v>
      </c>
      <c r="L1522" s="870">
        <v>0</v>
      </c>
      <c r="M1522" s="870">
        <v>0</v>
      </c>
      <c r="N1522" s="870">
        <v>0</v>
      </c>
      <c r="O1522" s="870">
        <v>0</v>
      </c>
      <c r="P1522" s="870">
        <v>0</v>
      </c>
      <c r="Q1522" s="870">
        <v>0</v>
      </c>
      <c r="R1522" s="870">
        <v>0</v>
      </c>
      <c r="S1522" s="870">
        <v>0</v>
      </c>
      <c r="T1522" s="870">
        <v>0</v>
      </c>
      <c r="U1522" s="870">
        <v>0</v>
      </c>
      <c r="V1522" s="870">
        <v>0</v>
      </c>
      <c r="W1522" s="870">
        <v>0</v>
      </c>
      <c r="X1522" s="870">
        <v>0</v>
      </c>
      <c r="Y1522" s="870">
        <v>0</v>
      </c>
      <c r="Z1522" s="870">
        <v>0</v>
      </c>
      <c r="AA1522" s="870">
        <v>0</v>
      </c>
      <c r="AB1522" s="870">
        <v>0</v>
      </c>
      <c r="AC1522" s="870">
        <v>0</v>
      </c>
      <c r="AD1522" s="870">
        <v>0</v>
      </c>
      <c r="AE1522" s="870">
        <v>0</v>
      </c>
    </row>
    <row r="1523" spans="1:31">
      <c r="A1523" s="870" t="s">
        <v>1852</v>
      </c>
      <c r="B1523" s="870">
        <v>16</v>
      </c>
      <c r="C1523" s="870">
        <v>1605</v>
      </c>
      <c r="D1523" s="870">
        <v>160544</v>
      </c>
      <c r="E1523" s="870">
        <v>1605449556</v>
      </c>
      <c r="F1523" s="870" t="s">
        <v>974</v>
      </c>
      <c r="G1523" s="870">
        <v>6302</v>
      </c>
      <c r="H1523" s="870">
        <v>0</v>
      </c>
      <c r="I1523" s="870">
        <v>6302</v>
      </c>
      <c r="J1523" s="870">
        <v>0</v>
      </c>
      <c r="K1523" s="870">
        <v>0</v>
      </c>
      <c r="L1523" s="870">
        <v>0</v>
      </c>
      <c r="M1523" s="870">
        <v>0</v>
      </c>
      <c r="N1523" s="870">
        <v>0</v>
      </c>
      <c r="O1523" s="870">
        <v>0</v>
      </c>
      <c r="P1523" s="870">
        <v>0</v>
      </c>
      <c r="Q1523" s="870">
        <v>0</v>
      </c>
      <c r="R1523" s="870">
        <v>0</v>
      </c>
      <c r="S1523" s="870">
        <v>0</v>
      </c>
      <c r="T1523" s="870">
        <v>0</v>
      </c>
      <c r="U1523" s="870">
        <v>0</v>
      </c>
      <c r="V1523" s="870">
        <v>0</v>
      </c>
      <c r="W1523" s="870">
        <v>0</v>
      </c>
      <c r="X1523" s="870">
        <v>0</v>
      </c>
      <c r="Y1523" s="870">
        <v>0</v>
      </c>
      <c r="Z1523" s="870">
        <v>0</v>
      </c>
      <c r="AA1523" s="870">
        <v>0</v>
      </c>
      <c r="AB1523" s="870">
        <v>0</v>
      </c>
      <c r="AC1523" s="870">
        <v>0</v>
      </c>
      <c r="AD1523" s="870">
        <v>0</v>
      </c>
      <c r="AE1523" s="870">
        <v>0</v>
      </c>
    </row>
    <row r="1524" spans="1:31">
      <c r="A1524" s="870" t="s">
        <v>1852</v>
      </c>
      <c r="B1524" s="870">
        <v>16</v>
      </c>
      <c r="C1524" s="870">
        <v>1605</v>
      </c>
      <c r="D1524" s="870">
        <v>160544</v>
      </c>
      <c r="E1524" s="870">
        <v>1605449602</v>
      </c>
      <c r="F1524" s="870" t="s">
        <v>973</v>
      </c>
      <c r="G1524" s="870">
        <v>71229382</v>
      </c>
      <c r="H1524" s="870">
        <v>0</v>
      </c>
      <c r="I1524" s="870">
        <v>71229382</v>
      </c>
      <c r="J1524" s="870">
        <v>0</v>
      </c>
      <c r="K1524" s="870">
        <v>0</v>
      </c>
      <c r="L1524" s="870">
        <v>0</v>
      </c>
      <c r="M1524" s="870">
        <v>0</v>
      </c>
      <c r="N1524" s="870">
        <v>0</v>
      </c>
      <c r="O1524" s="870">
        <v>0</v>
      </c>
      <c r="P1524" s="870">
        <v>0</v>
      </c>
      <c r="Q1524" s="870">
        <v>0</v>
      </c>
      <c r="R1524" s="870">
        <v>0</v>
      </c>
      <c r="S1524" s="870">
        <v>0</v>
      </c>
      <c r="T1524" s="870">
        <v>0</v>
      </c>
      <c r="U1524" s="870">
        <v>0</v>
      </c>
      <c r="V1524" s="870">
        <v>0</v>
      </c>
      <c r="W1524" s="870">
        <v>0</v>
      </c>
      <c r="X1524" s="870">
        <v>0</v>
      </c>
      <c r="Y1524" s="870">
        <v>0</v>
      </c>
      <c r="Z1524" s="870">
        <v>0</v>
      </c>
      <c r="AA1524" s="870">
        <v>0</v>
      </c>
      <c r="AB1524" s="870">
        <v>0</v>
      </c>
      <c r="AC1524" s="870">
        <v>0</v>
      </c>
      <c r="AD1524" s="870">
        <v>0</v>
      </c>
      <c r="AE1524" s="870">
        <v>0</v>
      </c>
    </row>
    <row r="1525" spans="1:31">
      <c r="A1525" s="870" t="s">
        <v>1852</v>
      </c>
      <c r="B1525" s="870">
        <v>16</v>
      </c>
      <c r="C1525" s="870">
        <v>1605</v>
      </c>
      <c r="D1525" s="870">
        <v>160544</v>
      </c>
      <c r="E1525" s="870">
        <v>1605449604</v>
      </c>
      <c r="F1525" s="870" t="s">
        <v>973</v>
      </c>
      <c r="G1525" s="870">
        <v>38319</v>
      </c>
      <c r="H1525" s="870">
        <v>0</v>
      </c>
      <c r="I1525" s="870">
        <v>38319.199999999997</v>
      </c>
      <c r="J1525" s="870">
        <v>0.19999999999708962</v>
      </c>
      <c r="K1525" s="870">
        <v>0</v>
      </c>
      <c r="L1525" s="870">
        <v>0.19999999999708962</v>
      </c>
      <c r="M1525" s="870">
        <v>0</v>
      </c>
      <c r="N1525" s="870">
        <v>0</v>
      </c>
      <c r="O1525" s="870">
        <v>0.19999999999708962</v>
      </c>
      <c r="P1525" s="870">
        <v>7.3999999998923163E-2</v>
      </c>
      <c r="Q1525" s="870">
        <v>0</v>
      </c>
      <c r="R1525" s="870">
        <v>0</v>
      </c>
      <c r="S1525" s="870">
        <v>0</v>
      </c>
      <c r="T1525" s="870">
        <v>0</v>
      </c>
      <c r="U1525" s="870">
        <v>0</v>
      </c>
      <c r="V1525" s="870">
        <v>0</v>
      </c>
      <c r="W1525" s="870">
        <v>0</v>
      </c>
      <c r="X1525" s="870">
        <v>7.3999999998923163E-2</v>
      </c>
      <c r="Y1525" s="870">
        <v>0.37000000000000005</v>
      </c>
      <c r="Z1525" s="870">
        <v>7.3999999998923163E-2</v>
      </c>
      <c r="AA1525" s="870">
        <v>0</v>
      </c>
      <c r="AB1525" s="870">
        <v>7.3999999998923163E-2</v>
      </c>
      <c r="AC1525" s="870">
        <v>0</v>
      </c>
      <c r="AD1525" s="870">
        <v>0</v>
      </c>
      <c r="AE1525" s="870">
        <v>0</v>
      </c>
    </row>
    <row r="1526" spans="1:31">
      <c r="A1526" s="870" t="s">
        <v>1852</v>
      </c>
      <c r="B1526" s="870">
        <v>16</v>
      </c>
      <c r="C1526" s="870">
        <v>1605</v>
      </c>
      <c r="D1526" s="870">
        <v>160544</v>
      </c>
      <c r="E1526" s="870">
        <v>1605449801</v>
      </c>
      <c r="F1526" s="870" t="s">
        <v>975</v>
      </c>
      <c r="G1526" s="870">
        <v>-5029983552</v>
      </c>
      <c r="H1526" s="870">
        <v>0</v>
      </c>
      <c r="I1526" s="870">
        <v>-5029983552.0699997</v>
      </c>
      <c r="J1526" s="870">
        <v>-6.999969482421875E-2</v>
      </c>
      <c r="K1526" s="870">
        <v>0</v>
      </c>
      <c r="L1526" s="870">
        <v>0</v>
      </c>
      <c r="M1526" s="870">
        <v>-6.999969482421875E-2</v>
      </c>
      <c r="N1526" s="870">
        <v>0</v>
      </c>
      <c r="O1526" s="870">
        <v>-6.999969482421875E-2</v>
      </c>
      <c r="P1526" s="870">
        <v>-2.5899887084960938E-2</v>
      </c>
      <c r="Q1526" s="870">
        <v>0</v>
      </c>
      <c r="R1526" s="870">
        <v>0</v>
      </c>
      <c r="S1526" s="870">
        <v>0</v>
      </c>
      <c r="T1526" s="870">
        <v>0</v>
      </c>
      <c r="U1526" s="870">
        <v>0</v>
      </c>
      <c r="V1526" s="870">
        <v>0</v>
      </c>
      <c r="W1526" s="870">
        <v>0</v>
      </c>
      <c r="X1526" s="870">
        <v>-2.5899887084960938E-2</v>
      </c>
      <c r="Y1526" s="870">
        <v>0.37</v>
      </c>
      <c r="Z1526" s="870">
        <v>0</v>
      </c>
      <c r="AA1526" s="870">
        <v>-2.5899887084960938E-2</v>
      </c>
      <c r="AB1526" s="870">
        <v>0</v>
      </c>
      <c r="AC1526" s="870">
        <v>-2.5899887084960938E-2</v>
      </c>
      <c r="AD1526" s="870">
        <v>0</v>
      </c>
      <c r="AE1526" s="870">
        <v>0</v>
      </c>
    </row>
    <row r="1527" spans="1:31">
      <c r="A1527" s="870" t="s">
        <v>1852</v>
      </c>
      <c r="B1527" s="870">
        <v>16</v>
      </c>
      <c r="C1527" s="870">
        <v>1605</v>
      </c>
      <c r="D1527" s="870">
        <v>160544</v>
      </c>
      <c r="E1527" s="870">
        <v>1605449901</v>
      </c>
      <c r="F1527" s="870" t="s">
        <v>4181</v>
      </c>
      <c r="G1527" s="870">
        <v>1660966125</v>
      </c>
      <c r="H1527" s="870">
        <v>0</v>
      </c>
      <c r="I1527" s="870">
        <v>1660966125.48</v>
      </c>
      <c r="J1527" s="870">
        <v>0.48000001907348633</v>
      </c>
      <c r="K1527" s="870">
        <v>0</v>
      </c>
      <c r="L1527" s="870">
        <v>0.48000001907348633</v>
      </c>
      <c r="M1527" s="870">
        <v>0</v>
      </c>
      <c r="N1527" s="870">
        <v>0</v>
      </c>
      <c r="O1527" s="870">
        <v>0.48000001907348633</v>
      </c>
      <c r="P1527" s="870">
        <v>0.17760000705718995</v>
      </c>
      <c r="Q1527" s="870">
        <v>0</v>
      </c>
      <c r="R1527" s="870">
        <v>0</v>
      </c>
      <c r="S1527" s="870">
        <v>0</v>
      </c>
      <c r="T1527" s="870">
        <v>0</v>
      </c>
      <c r="U1527" s="870">
        <v>0</v>
      </c>
      <c r="V1527" s="870">
        <v>0</v>
      </c>
      <c r="W1527" s="870">
        <v>0</v>
      </c>
      <c r="X1527" s="870">
        <v>0.17760000705718995</v>
      </c>
      <c r="Y1527" s="870">
        <v>0.37</v>
      </c>
      <c r="Z1527" s="870">
        <v>0.17760000705718995</v>
      </c>
      <c r="AA1527" s="870">
        <v>0</v>
      </c>
      <c r="AB1527" s="870">
        <v>0.17760000705718995</v>
      </c>
      <c r="AC1527" s="870">
        <v>0</v>
      </c>
      <c r="AD1527" s="870">
        <v>0</v>
      </c>
      <c r="AE1527" s="870">
        <v>0</v>
      </c>
    </row>
    <row r="1528" spans="1:31">
      <c r="A1528" s="870" t="s">
        <v>1852</v>
      </c>
      <c r="B1528" s="870">
        <v>16</v>
      </c>
      <c r="C1528" s="870">
        <v>1605</v>
      </c>
      <c r="D1528" s="870">
        <v>160546</v>
      </c>
      <c r="E1528" s="870">
        <v>1605467015</v>
      </c>
      <c r="F1528" s="870" t="s">
        <v>4182</v>
      </c>
      <c r="G1528" s="870">
        <v>0</v>
      </c>
      <c r="H1528" s="870">
        <v>0</v>
      </c>
      <c r="I1528" s="870">
        <v>0</v>
      </c>
      <c r="J1528" s="870">
        <v>0</v>
      </c>
      <c r="K1528" s="870">
        <v>0</v>
      </c>
      <c r="L1528" s="870">
        <v>0</v>
      </c>
      <c r="M1528" s="870">
        <v>0</v>
      </c>
      <c r="N1528" s="870">
        <v>0</v>
      </c>
      <c r="O1528" s="870">
        <v>0</v>
      </c>
      <c r="P1528" s="870">
        <v>0</v>
      </c>
      <c r="Q1528" s="870">
        <v>0</v>
      </c>
      <c r="R1528" s="870">
        <v>0</v>
      </c>
      <c r="S1528" s="870">
        <v>0</v>
      </c>
      <c r="T1528" s="870">
        <v>0</v>
      </c>
      <c r="U1528" s="870">
        <v>0</v>
      </c>
      <c r="V1528" s="870">
        <v>0</v>
      </c>
      <c r="W1528" s="870">
        <v>0</v>
      </c>
      <c r="X1528" s="870">
        <v>0</v>
      </c>
      <c r="Y1528" s="870">
        <v>0</v>
      </c>
      <c r="Z1528" s="870">
        <v>0</v>
      </c>
      <c r="AA1528" s="870">
        <v>0</v>
      </c>
      <c r="AB1528" s="870">
        <v>0</v>
      </c>
      <c r="AC1528" s="870">
        <v>0</v>
      </c>
      <c r="AD1528" s="870">
        <v>0</v>
      </c>
      <c r="AE1528" s="870">
        <v>0</v>
      </c>
    </row>
    <row r="1529" spans="1:31">
      <c r="A1529" s="870" t="s">
        <v>1852</v>
      </c>
      <c r="B1529" s="870">
        <v>16</v>
      </c>
      <c r="C1529" s="870">
        <v>1605</v>
      </c>
      <c r="D1529" s="870">
        <v>160546</v>
      </c>
      <c r="E1529" s="870">
        <v>1605467017</v>
      </c>
      <c r="F1529" s="870" t="s">
        <v>1974</v>
      </c>
      <c r="G1529" s="870">
        <v>0</v>
      </c>
      <c r="H1529" s="870">
        <v>0</v>
      </c>
      <c r="I1529" s="870">
        <v>0</v>
      </c>
      <c r="J1529" s="870">
        <v>0</v>
      </c>
      <c r="K1529" s="870">
        <v>0</v>
      </c>
      <c r="L1529" s="870">
        <v>0</v>
      </c>
      <c r="M1529" s="870">
        <v>0</v>
      </c>
      <c r="N1529" s="870">
        <v>0</v>
      </c>
      <c r="O1529" s="870">
        <v>0</v>
      </c>
      <c r="P1529" s="870">
        <v>0</v>
      </c>
      <c r="Q1529" s="870">
        <v>0</v>
      </c>
      <c r="R1529" s="870">
        <v>0</v>
      </c>
      <c r="S1529" s="870">
        <v>0</v>
      </c>
      <c r="T1529" s="870">
        <v>0</v>
      </c>
      <c r="U1529" s="870">
        <v>0</v>
      </c>
      <c r="V1529" s="870">
        <v>0</v>
      </c>
      <c r="W1529" s="870">
        <v>0</v>
      </c>
      <c r="X1529" s="870">
        <v>0</v>
      </c>
      <c r="Y1529" s="870">
        <v>0</v>
      </c>
      <c r="Z1529" s="870">
        <v>0</v>
      </c>
      <c r="AA1529" s="870">
        <v>0</v>
      </c>
      <c r="AB1529" s="870">
        <v>0</v>
      </c>
      <c r="AC1529" s="870">
        <v>0</v>
      </c>
      <c r="AD1529" s="870">
        <v>0</v>
      </c>
      <c r="AE1529" s="870">
        <v>0</v>
      </c>
    </row>
    <row r="1530" spans="1:31">
      <c r="A1530" s="870" t="s">
        <v>1852</v>
      </c>
      <c r="B1530" s="870">
        <v>16</v>
      </c>
      <c r="C1530" s="870">
        <v>1605</v>
      </c>
      <c r="D1530" s="870">
        <v>160546</v>
      </c>
      <c r="E1530" s="870">
        <v>1605467018</v>
      </c>
      <c r="F1530" s="870" t="s">
        <v>1974</v>
      </c>
      <c r="G1530" s="870">
        <v>0</v>
      </c>
      <c r="H1530" s="870">
        <v>0</v>
      </c>
      <c r="I1530" s="870">
        <v>0</v>
      </c>
      <c r="J1530" s="870">
        <v>0</v>
      </c>
      <c r="K1530" s="870">
        <v>0</v>
      </c>
      <c r="L1530" s="870">
        <v>0</v>
      </c>
      <c r="M1530" s="870">
        <v>0</v>
      </c>
      <c r="N1530" s="870">
        <v>0</v>
      </c>
      <c r="O1530" s="870">
        <v>0</v>
      </c>
      <c r="P1530" s="870">
        <v>0</v>
      </c>
      <c r="Q1530" s="870">
        <v>0</v>
      </c>
      <c r="R1530" s="870">
        <v>0</v>
      </c>
      <c r="S1530" s="870">
        <v>0</v>
      </c>
      <c r="T1530" s="870">
        <v>0</v>
      </c>
      <c r="U1530" s="870">
        <v>0</v>
      </c>
      <c r="V1530" s="870">
        <v>0</v>
      </c>
      <c r="W1530" s="870">
        <v>0</v>
      </c>
      <c r="X1530" s="870">
        <v>0</v>
      </c>
      <c r="Y1530" s="870">
        <v>0</v>
      </c>
      <c r="Z1530" s="870">
        <v>0</v>
      </c>
      <c r="AA1530" s="870">
        <v>0</v>
      </c>
      <c r="AB1530" s="870">
        <v>0</v>
      </c>
      <c r="AC1530" s="870">
        <v>0</v>
      </c>
      <c r="AD1530" s="870">
        <v>0</v>
      </c>
      <c r="AE1530" s="870">
        <v>0</v>
      </c>
    </row>
    <row r="1531" spans="1:31">
      <c r="A1531" s="870" t="s">
        <v>1852</v>
      </c>
      <c r="B1531" s="870">
        <v>16</v>
      </c>
      <c r="C1531" s="870">
        <v>1605</v>
      </c>
      <c r="D1531" s="870">
        <v>160546</v>
      </c>
      <c r="E1531" s="870">
        <v>1605467019</v>
      </c>
      <c r="F1531" s="870" t="s">
        <v>4183</v>
      </c>
      <c r="G1531" s="870">
        <v>0</v>
      </c>
      <c r="H1531" s="870">
        <v>0</v>
      </c>
      <c r="I1531" s="870">
        <v>0</v>
      </c>
      <c r="J1531" s="870">
        <v>0</v>
      </c>
      <c r="K1531" s="870">
        <v>0</v>
      </c>
      <c r="L1531" s="870">
        <v>0</v>
      </c>
      <c r="M1531" s="870">
        <v>0</v>
      </c>
      <c r="N1531" s="870">
        <v>0</v>
      </c>
      <c r="O1531" s="870">
        <v>0</v>
      </c>
      <c r="P1531" s="870">
        <v>0</v>
      </c>
      <c r="Q1531" s="870">
        <v>0</v>
      </c>
      <c r="R1531" s="870">
        <v>0</v>
      </c>
      <c r="S1531" s="870">
        <v>0</v>
      </c>
      <c r="T1531" s="870">
        <v>0</v>
      </c>
      <c r="U1531" s="870">
        <v>0</v>
      </c>
      <c r="V1531" s="870">
        <v>0</v>
      </c>
      <c r="W1531" s="870">
        <v>0</v>
      </c>
      <c r="X1531" s="870">
        <v>0</v>
      </c>
      <c r="Y1531" s="870">
        <v>0</v>
      </c>
      <c r="Z1531" s="870">
        <v>0</v>
      </c>
      <c r="AA1531" s="870">
        <v>0</v>
      </c>
      <c r="AB1531" s="870">
        <v>0</v>
      </c>
      <c r="AC1531" s="870">
        <v>0</v>
      </c>
      <c r="AD1531" s="870">
        <v>0</v>
      </c>
      <c r="AE1531" s="870">
        <v>0</v>
      </c>
    </row>
    <row r="1532" spans="1:31">
      <c r="A1532" s="870" t="s">
        <v>1852</v>
      </c>
      <c r="B1532" s="870">
        <v>16</v>
      </c>
      <c r="C1532" s="870">
        <v>1605</v>
      </c>
      <c r="D1532" s="870">
        <v>160546</v>
      </c>
      <c r="E1532" s="870">
        <v>1605467020</v>
      </c>
      <c r="F1532" s="870" t="s">
        <v>4184</v>
      </c>
      <c r="G1532" s="870">
        <v>0</v>
      </c>
      <c r="H1532" s="870">
        <v>0</v>
      </c>
      <c r="I1532" s="870">
        <v>0</v>
      </c>
      <c r="J1532" s="870">
        <v>0</v>
      </c>
      <c r="K1532" s="870">
        <v>0</v>
      </c>
      <c r="L1532" s="870">
        <v>0</v>
      </c>
      <c r="M1532" s="870">
        <v>0</v>
      </c>
      <c r="N1532" s="870">
        <v>0</v>
      </c>
      <c r="O1532" s="870">
        <v>0</v>
      </c>
      <c r="P1532" s="870">
        <v>0</v>
      </c>
      <c r="Q1532" s="870">
        <v>0</v>
      </c>
      <c r="R1532" s="870">
        <v>0</v>
      </c>
      <c r="S1532" s="870">
        <v>0</v>
      </c>
      <c r="T1532" s="870">
        <v>0</v>
      </c>
      <c r="U1532" s="870">
        <v>0</v>
      </c>
      <c r="V1532" s="870">
        <v>0</v>
      </c>
      <c r="W1532" s="870">
        <v>0</v>
      </c>
      <c r="X1532" s="870">
        <v>0</v>
      </c>
      <c r="Y1532" s="870">
        <v>0</v>
      </c>
      <c r="Z1532" s="870">
        <v>0</v>
      </c>
      <c r="AA1532" s="870">
        <v>0</v>
      </c>
      <c r="AB1532" s="870">
        <v>0</v>
      </c>
      <c r="AC1532" s="870">
        <v>0</v>
      </c>
      <c r="AD1532" s="870">
        <v>0</v>
      </c>
      <c r="AE1532" s="870">
        <v>0</v>
      </c>
    </row>
    <row r="1533" spans="1:31">
      <c r="A1533" s="870" t="s">
        <v>1852</v>
      </c>
      <c r="B1533" s="870">
        <v>16</v>
      </c>
      <c r="C1533" s="870">
        <v>1605</v>
      </c>
      <c r="D1533" s="870">
        <v>160546</v>
      </c>
      <c r="E1533" s="870">
        <v>1605467021</v>
      </c>
      <c r="F1533" s="870" t="s">
        <v>4185</v>
      </c>
      <c r="G1533" s="870">
        <v>0</v>
      </c>
      <c r="H1533" s="870">
        <v>0</v>
      </c>
      <c r="I1533" s="870">
        <v>0</v>
      </c>
      <c r="J1533" s="870">
        <v>0</v>
      </c>
      <c r="K1533" s="870">
        <v>0</v>
      </c>
      <c r="L1533" s="870">
        <v>0</v>
      </c>
      <c r="M1533" s="870">
        <v>0</v>
      </c>
      <c r="N1533" s="870">
        <v>0</v>
      </c>
      <c r="O1533" s="870">
        <v>0</v>
      </c>
      <c r="P1533" s="870">
        <v>0</v>
      </c>
      <c r="Q1533" s="870">
        <v>0</v>
      </c>
      <c r="R1533" s="870">
        <v>0</v>
      </c>
      <c r="S1533" s="870">
        <v>0</v>
      </c>
      <c r="T1533" s="870">
        <v>0</v>
      </c>
      <c r="U1533" s="870">
        <v>0</v>
      </c>
      <c r="V1533" s="870">
        <v>0</v>
      </c>
      <c r="W1533" s="870">
        <v>0</v>
      </c>
      <c r="X1533" s="870">
        <v>0</v>
      </c>
      <c r="Y1533" s="870">
        <v>0</v>
      </c>
      <c r="Z1533" s="870">
        <v>0</v>
      </c>
      <c r="AA1533" s="870">
        <v>0</v>
      </c>
      <c r="AB1533" s="870">
        <v>0</v>
      </c>
      <c r="AC1533" s="870">
        <v>0</v>
      </c>
      <c r="AD1533" s="870">
        <v>0</v>
      </c>
      <c r="AE1533" s="870">
        <v>0</v>
      </c>
    </row>
    <row r="1534" spans="1:31">
      <c r="A1534" s="870" t="s">
        <v>1852</v>
      </c>
      <c r="B1534" s="870">
        <v>16</v>
      </c>
      <c r="C1534" s="870">
        <v>1605</v>
      </c>
      <c r="D1534" s="870">
        <v>160546</v>
      </c>
      <c r="E1534" s="870">
        <v>1605467102</v>
      </c>
      <c r="F1534" s="870" t="s">
        <v>3597</v>
      </c>
      <c r="G1534" s="870">
        <v>0</v>
      </c>
      <c r="H1534" s="870">
        <v>0</v>
      </c>
      <c r="I1534" s="870">
        <v>0</v>
      </c>
      <c r="J1534" s="870">
        <v>0</v>
      </c>
      <c r="K1534" s="870">
        <v>0</v>
      </c>
      <c r="L1534" s="870">
        <v>0</v>
      </c>
      <c r="M1534" s="870">
        <v>0</v>
      </c>
      <c r="N1534" s="870">
        <v>0</v>
      </c>
      <c r="O1534" s="870">
        <v>0</v>
      </c>
      <c r="P1534" s="870">
        <v>0</v>
      </c>
      <c r="Q1534" s="870">
        <v>0</v>
      </c>
      <c r="R1534" s="870">
        <v>0</v>
      </c>
      <c r="S1534" s="870">
        <v>0</v>
      </c>
      <c r="T1534" s="870">
        <v>0</v>
      </c>
      <c r="U1534" s="870">
        <v>0</v>
      </c>
      <c r="V1534" s="870">
        <v>0</v>
      </c>
      <c r="W1534" s="870">
        <v>0</v>
      </c>
      <c r="X1534" s="870">
        <v>0</v>
      </c>
      <c r="Y1534" s="870">
        <v>0</v>
      </c>
      <c r="Z1534" s="870">
        <v>0</v>
      </c>
      <c r="AA1534" s="870">
        <v>0</v>
      </c>
      <c r="AB1534" s="870">
        <v>0</v>
      </c>
      <c r="AC1534" s="870">
        <v>0</v>
      </c>
      <c r="AD1534" s="870">
        <v>0</v>
      </c>
      <c r="AE1534" s="870">
        <v>0</v>
      </c>
    </row>
    <row r="1535" spans="1:31">
      <c r="A1535" s="870" t="s">
        <v>1852</v>
      </c>
      <c r="B1535" s="870">
        <v>16</v>
      </c>
      <c r="C1535" s="870">
        <v>1605</v>
      </c>
      <c r="D1535" s="870">
        <v>160546</v>
      </c>
      <c r="E1535" s="870">
        <v>1605467104</v>
      </c>
      <c r="F1535" s="870" t="s">
        <v>3598</v>
      </c>
      <c r="G1535" s="870">
        <v>0</v>
      </c>
      <c r="H1535" s="870">
        <v>0</v>
      </c>
      <c r="I1535" s="870">
        <v>0</v>
      </c>
      <c r="J1535" s="870">
        <v>0</v>
      </c>
      <c r="K1535" s="870">
        <v>0</v>
      </c>
      <c r="L1535" s="870">
        <v>0</v>
      </c>
      <c r="M1535" s="870">
        <v>0</v>
      </c>
      <c r="N1535" s="870">
        <v>0</v>
      </c>
      <c r="O1535" s="870">
        <v>0</v>
      </c>
      <c r="P1535" s="870">
        <v>0</v>
      </c>
      <c r="Q1535" s="870">
        <v>0</v>
      </c>
      <c r="R1535" s="870">
        <v>0</v>
      </c>
      <c r="S1535" s="870">
        <v>0</v>
      </c>
      <c r="T1535" s="870">
        <v>0</v>
      </c>
      <c r="U1535" s="870">
        <v>0</v>
      </c>
      <c r="V1535" s="870">
        <v>0</v>
      </c>
      <c r="W1535" s="870">
        <v>0</v>
      </c>
      <c r="X1535" s="870">
        <v>0</v>
      </c>
      <c r="Y1535" s="870">
        <v>0</v>
      </c>
      <c r="Z1535" s="870">
        <v>0</v>
      </c>
      <c r="AA1535" s="870">
        <v>0</v>
      </c>
      <c r="AB1535" s="870">
        <v>0</v>
      </c>
      <c r="AC1535" s="870">
        <v>0</v>
      </c>
      <c r="AD1535" s="870">
        <v>0</v>
      </c>
      <c r="AE1535" s="870">
        <v>0</v>
      </c>
    </row>
    <row r="1536" spans="1:31">
      <c r="A1536" s="870" t="s">
        <v>1852</v>
      </c>
      <c r="B1536" s="870">
        <v>16</v>
      </c>
      <c r="C1536" s="870">
        <v>1605</v>
      </c>
      <c r="D1536" s="870">
        <v>160546</v>
      </c>
      <c r="E1536" s="870">
        <v>1605467105</v>
      </c>
      <c r="F1536" s="870" t="s">
        <v>3599</v>
      </c>
      <c r="G1536" s="870">
        <v>0</v>
      </c>
      <c r="H1536" s="870">
        <v>0</v>
      </c>
      <c r="I1536" s="870">
        <v>0</v>
      </c>
      <c r="J1536" s="870">
        <v>0</v>
      </c>
      <c r="K1536" s="870">
        <v>0</v>
      </c>
      <c r="L1536" s="870">
        <v>0</v>
      </c>
      <c r="M1536" s="870">
        <v>0</v>
      </c>
      <c r="N1536" s="870">
        <v>0</v>
      </c>
      <c r="O1536" s="870">
        <v>0</v>
      </c>
      <c r="P1536" s="870">
        <v>0</v>
      </c>
      <c r="Q1536" s="870">
        <v>0</v>
      </c>
      <c r="R1536" s="870">
        <v>0</v>
      </c>
      <c r="S1536" s="870">
        <v>0</v>
      </c>
      <c r="T1536" s="870">
        <v>0</v>
      </c>
      <c r="U1536" s="870">
        <v>0</v>
      </c>
      <c r="V1536" s="870">
        <v>0</v>
      </c>
      <c r="W1536" s="870">
        <v>0</v>
      </c>
      <c r="X1536" s="870">
        <v>0</v>
      </c>
      <c r="Y1536" s="870">
        <v>0</v>
      </c>
      <c r="Z1536" s="870">
        <v>0</v>
      </c>
      <c r="AA1536" s="870">
        <v>0</v>
      </c>
      <c r="AB1536" s="870">
        <v>0</v>
      </c>
      <c r="AC1536" s="870">
        <v>0</v>
      </c>
      <c r="AD1536" s="870">
        <v>0</v>
      </c>
      <c r="AE1536" s="870">
        <v>0</v>
      </c>
    </row>
    <row r="1537" spans="1:31">
      <c r="A1537" s="870" t="s">
        <v>1852</v>
      </c>
      <c r="B1537" s="870">
        <v>16</v>
      </c>
      <c r="C1537" s="870">
        <v>1605</v>
      </c>
      <c r="D1537" s="870">
        <v>160546</v>
      </c>
      <c r="E1537" s="870">
        <v>1605467107</v>
      </c>
      <c r="F1537" s="870" t="s">
        <v>3600</v>
      </c>
      <c r="G1537" s="870">
        <v>0</v>
      </c>
      <c r="H1537" s="870">
        <v>0</v>
      </c>
      <c r="I1537" s="870">
        <v>0</v>
      </c>
      <c r="J1537" s="870">
        <v>0</v>
      </c>
      <c r="K1537" s="870">
        <v>0</v>
      </c>
      <c r="L1537" s="870">
        <v>0</v>
      </c>
      <c r="M1537" s="870">
        <v>0</v>
      </c>
      <c r="N1537" s="870">
        <v>0</v>
      </c>
      <c r="O1537" s="870">
        <v>0</v>
      </c>
      <c r="P1537" s="870">
        <v>0</v>
      </c>
      <c r="Q1537" s="870">
        <v>0</v>
      </c>
      <c r="R1537" s="870">
        <v>0</v>
      </c>
      <c r="S1537" s="870">
        <v>0</v>
      </c>
      <c r="T1537" s="870">
        <v>0</v>
      </c>
      <c r="U1537" s="870">
        <v>0</v>
      </c>
      <c r="V1537" s="870">
        <v>0</v>
      </c>
      <c r="W1537" s="870">
        <v>0</v>
      </c>
      <c r="X1537" s="870">
        <v>0</v>
      </c>
      <c r="Y1537" s="870">
        <v>0</v>
      </c>
      <c r="Z1537" s="870">
        <v>0</v>
      </c>
      <c r="AA1537" s="870">
        <v>0</v>
      </c>
      <c r="AB1537" s="870">
        <v>0</v>
      </c>
      <c r="AC1537" s="870">
        <v>0</v>
      </c>
      <c r="AD1537" s="870">
        <v>0</v>
      </c>
      <c r="AE1537" s="870">
        <v>0</v>
      </c>
    </row>
    <row r="1538" spans="1:31">
      <c r="A1538" s="870" t="s">
        <v>1852</v>
      </c>
      <c r="B1538" s="870">
        <v>16</v>
      </c>
      <c r="C1538" s="870">
        <v>1605</v>
      </c>
      <c r="D1538" s="870">
        <v>160546</v>
      </c>
      <c r="E1538" s="870">
        <v>1605469003</v>
      </c>
      <c r="F1538" s="870" t="s">
        <v>976</v>
      </c>
      <c r="G1538" s="870">
        <v>1457300807</v>
      </c>
      <c r="H1538" s="870">
        <v>0</v>
      </c>
      <c r="I1538" s="870">
        <v>1457300806.9100001</v>
      </c>
      <c r="J1538" s="870">
        <v>-8.9999914169311523E-2</v>
      </c>
      <c r="K1538" s="870">
        <v>0</v>
      </c>
      <c r="L1538" s="870">
        <v>0</v>
      </c>
      <c r="M1538" s="870">
        <v>-8.9999914169311523E-2</v>
      </c>
      <c r="N1538" s="870">
        <v>0</v>
      </c>
      <c r="O1538" s="870">
        <v>-8.9999914169311523E-2</v>
      </c>
      <c r="P1538" s="870">
        <v>-3.3299968242645264E-2</v>
      </c>
      <c r="Q1538" s="870">
        <v>0</v>
      </c>
      <c r="R1538" s="870">
        <v>0</v>
      </c>
      <c r="S1538" s="870">
        <v>0</v>
      </c>
      <c r="T1538" s="870">
        <v>0</v>
      </c>
      <c r="U1538" s="870">
        <v>0</v>
      </c>
      <c r="V1538" s="870">
        <v>0</v>
      </c>
      <c r="W1538" s="870">
        <v>0</v>
      </c>
      <c r="X1538" s="870">
        <v>-3.3299968242645264E-2</v>
      </c>
      <c r="Y1538" s="870">
        <v>0.37</v>
      </c>
      <c r="Z1538" s="870">
        <v>0</v>
      </c>
      <c r="AA1538" s="870">
        <v>-3.3299968242645264E-2</v>
      </c>
      <c r="AB1538" s="870">
        <v>0</v>
      </c>
      <c r="AC1538" s="870">
        <v>-3.3299968242645264E-2</v>
      </c>
      <c r="AD1538" s="870">
        <v>0</v>
      </c>
      <c r="AE1538" s="870">
        <v>0</v>
      </c>
    </row>
    <row r="1539" spans="1:31">
      <c r="A1539" s="870" t="s">
        <v>1852</v>
      </c>
      <c r="B1539" s="870">
        <v>16</v>
      </c>
      <c r="C1539" s="870">
        <v>1605</v>
      </c>
      <c r="D1539" s="870">
        <v>160546</v>
      </c>
      <c r="E1539" s="870">
        <v>1605469005</v>
      </c>
      <c r="F1539" s="870" t="s">
        <v>976</v>
      </c>
      <c r="G1539" s="870">
        <v>42108414069</v>
      </c>
      <c r="H1539" s="870">
        <v>0</v>
      </c>
      <c r="I1539" s="870">
        <v>42108414068.5</v>
      </c>
      <c r="J1539" s="870">
        <v>-0.5</v>
      </c>
      <c r="K1539" s="870">
        <v>0</v>
      </c>
      <c r="L1539" s="870">
        <v>0</v>
      </c>
      <c r="M1539" s="870">
        <v>-0.5</v>
      </c>
      <c r="N1539" s="870">
        <v>0</v>
      </c>
      <c r="O1539" s="870">
        <v>-0.5</v>
      </c>
      <c r="P1539" s="870">
        <v>-0.185</v>
      </c>
      <c r="Q1539" s="870">
        <v>0</v>
      </c>
      <c r="R1539" s="870">
        <v>0</v>
      </c>
      <c r="S1539" s="870">
        <v>0</v>
      </c>
      <c r="T1539" s="870">
        <v>0</v>
      </c>
      <c r="U1539" s="870">
        <v>0</v>
      </c>
      <c r="V1539" s="870">
        <v>0</v>
      </c>
      <c r="W1539" s="870">
        <v>0</v>
      </c>
      <c r="X1539" s="870">
        <v>-0.185</v>
      </c>
      <c r="Y1539" s="870">
        <v>0.37</v>
      </c>
      <c r="Z1539" s="870">
        <v>0</v>
      </c>
      <c r="AA1539" s="870">
        <v>-0.185</v>
      </c>
      <c r="AB1539" s="870">
        <v>0</v>
      </c>
      <c r="AC1539" s="870">
        <v>-0.185</v>
      </c>
      <c r="AD1539" s="870">
        <v>0</v>
      </c>
      <c r="AE1539" s="870">
        <v>0</v>
      </c>
    </row>
    <row r="1540" spans="1:31">
      <c r="A1540" s="870" t="s">
        <v>1852</v>
      </c>
      <c r="B1540" s="870">
        <v>16</v>
      </c>
      <c r="C1540" s="870">
        <v>1605</v>
      </c>
      <c r="D1540" s="870">
        <v>160546</v>
      </c>
      <c r="E1540" s="870">
        <v>1605469008</v>
      </c>
      <c r="F1540" s="870" t="s">
        <v>977</v>
      </c>
      <c r="G1540" s="870">
        <v>1470924294</v>
      </c>
      <c r="H1540" s="870">
        <v>0</v>
      </c>
      <c r="I1540" s="870">
        <v>1470924294.23</v>
      </c>
      <c r="J1540" s="870">
        <v>0.23000001907348633</v>
      </c>
      <c r="K1540" s="870">
        <v>0</v>
      </c>
      <c r="L1540" s="870">
        <v>0.23000001907348633</v>
      </c>
      <c r="M1540" s="870">
        <v>0</v>
      </c>
      <c r="N1540" s="870">
        <v>0</v>
      </c>
      <c r="O1540" s="870">
        <v>0.23000001907348633</v>
      </c>
      <c r="P1540" s="870">
        <v>8.5100007057189939E-2</v>
      </c>
      <c r="Q1540" s="870">
        <v>0</v>
      </c>
      <c r="R1540" s="870">
        <v>0</v>
      </c>
      <c r="S1540" s="870">
        <v>0</v>
      </c>
      <c r="T1540" s="870">
        <v>0</v>
      </c>
      <c r="U1540" s="870">
        <v>0</v>
      </c>
      <c r="V1540" s="870">
        <v>0</v>
      </c>
      <c r="W1540" s="870">
        <v>0</v>
      </c>
      <c r="X1540" s="870">
        <v>8.5100007057189939E-2</v>
      </c>
      <c r="Y1540" s="870">
        <v>0.37</v>
      </c>
      <c r="Z1540" s="870">
        <v>8.5100007057189939E-2</v>
      </c>
      <c r="AA1540" s="870">
        <v>0</v>
      </c>
      <c r="AB1540" s="870">
        <v>8.5100007057189939E-2</v>
      </c>
      <c r="AC1540" s="870">
        <v>0</v>
      </c>
      <c r="AD1540" s="870">
        <v>0</v>
      </c>
      <c r="AE1540" s="870">
        <v>0</v>
      </c>
    </row>
    <row r="1541" spans="1:31">
      <c r="A1541" s="870" t="s">
        <v>1852</v>
      </c>
      <c r="B1541" s="870">
        <v>16</v>
      </c>
      <c r="C1541" s="870">
        <v>1605</v>
      </c>
      <c r="D1541" s="870">
        <v>160546</v>
      </c>
      <c r="E1541" s="870">
        <v>1605469013</v>
      </c>
      <c r="F1541" s="870" t="s">
        <v>977</v>
      </c>
      <c r="G1541" s="870">
        <v>21163746</v>
      </c>
      <c r="H1541" s="870">
        <v>0</v>
      </c>
      <c r="I1541" s="870">
        <v>21163746</v>
      </c>
      <c r="J1541" s="870">
        <v>0</v>
      </c>
      <c r="K1541" s="870">
        <v>0</v>
      </c>
      <c r="L1541" s="870">
        <v>0</v>
      </c>
      <c r="M1541" s="870">
        <v>0</v>
      </c>
      <c r="N1541" s="870">
        <v>0</v>
      </c>
      <c r="O1541" s="870">
        <v>0</v>
      </c>
      <c r="P1541" s="870">
        <v>0</v>
      </c>
      <c r="Q1541" s="870">
        <v>0</v>
      </c>
      <c r="R1541" s="870">
        <v>0</v>
      </c>
      <c r="S1541" s="870">
        <v>0</v>
      </c>
      <c r="T1541" s="870">
        <v>0</v>
      </c>
      <c r="U1541" s="870">
        <v>0</v>
      </c>
      <c r="V1541" s="870">
        <v>0</v>
      </c>
      <c r="W1541" s="870">
        <v>0</v>
      </c>
      <c r="X1541" s="870">
        <v>0</v>
      </c>
      <c r="Y1541" s="870">
        <v>0</v>
      </c>
      <c r="Z1541" s="870">
        <v>0</v>
      </c>
      <c r="AA1541" s="870">
        <v>0</v>
      </c>
      <c r="AB1541" s="870">
        <v>0</v>
      </c>
      <c r="AC1541" s="870">
        <v>0</v>
      </c>
      <c r="AD1541" s="870">
        <v>0</v>
      </c>
      <c r="AE1541" s="870">
        <v>0</v>
      </c>
    </row>
    <row r="1542" spans="1:31">
      <c r="A1542" s="870" t="s">
        <v>1852</v>
      </c>
      <c r="B1542" s="870">
        <v>16</v>
      </c>
      <c r="C1542" s="870">
        <v>1605</v>
      </c>
      <c r="D1542" s="870">
        <v>160546</v>
      </c>
      <c r="E1542" s="870">
        <v>1605469021</v>
      </c>
      <c r="F1542" s="870" t="s">
        <v>978</v>
      </c>
      <c r="G1542" s="870">
        <v>59423967</v>
      </c>
      <c r="H1542" s="870">
        <v>0</v>
      </c>
      <c r="I1542" s="870">
        <v>59423967.170000002</v>
      </c>
      <c r="J1542" s="870">
        <v>0.17000000178813934</v>
      </c>
      <c r="K1542" s="870">
        <v>0</v>
      </c>
      <c r="L1542" s="870">
        <v>0.17000000178813934</v>
      </c>
      <c r="M1542" s="870">
        <v>0</v>
      </c>
      <c r="N1542" s="870">
        <v>0</v>
      </c>
      <c r="O1542" s="870">
        <v>0.17000000178813934</v>
      </c>
      <c r="P1542" s="870">
        <v>6.2900000661611555E-2</v>
      </c>
      <c r="Q1542" s="870">
        <v>0</v>
      </c>
      <c r="R1542" s="870">
        <v>0</v>
      </c>
      <c r="S1542" s="870">
        <v>0</v>
      </c>
      <c r="T1542" s="870">
        <v>0</v>
      </c>
      <c r="U1542" s="870">
        <v>0</v>
      </c>
      <c r="V1542" s="870">
        <v>0</v>
      </c>
      <c r="W1542" s="870">
        <v>0</v>
      </c>
      <c r="X1542" s="870">
        <v>6.2900000661611555E-2</v>
      </c>
      <c r="Y1542" s="870">
        <v>0.37</v>
      </c>
      <c r="Z1542" s="870">
        <v>6.2900000661611555E-2</v>
      </c>
      <c r="AA1542" s="870">
        <v>0</v>
      </c>
      <c r="AB1542" s="870">
        <v>6.2900000661611555E-2</v>
      </c>
      <c r="AC1542" s="870">
        <v>0</v>
      </c>
      <c r="AD1542" s="870">
        <v>0</v>
      </c>
      <c r="AE1542" s="870">
        <v>0</v>
      </c>
    </row>
    <row r="1543" spans="1:31">
      <c r="A1543" s="870" t="s">
        <v>1852</v>
      </c>
      <c r="B1543" s="870">
        <v>16</v>
      </c>
      <c r="C1543" s="870">
        <v>1605</v>
      </c>
      <c r="D1543" s="870">
        <v>160546</v>
      </c>
      <c r="E1543" s="870">
        <v>1605469205</v>
      </c>
      <c r="F1543" s="870" t="s">
        <v>979</v>
      </c>
      <c r="G1543" s="870">
        <v>3583561722</v>
      </c>
      <c r="H1543" s="870">
        <v>0</v>
      </c>
      <c r="I1543" s="870">
        <v>3583561721.8400002</v>
      </c>
      <c r="J1543" s="870">
        <v>-0.15999984741210938</v>
      </c>
      <c r="K1543" s="870">
        <v>0</v>
      </c>
      <c r="L1543" s="870">
        <v>0</v>
      </c>
      <c r="M1543" s="870">
        <v>-0.15999984741210938</v>
      </c>
      <c r="N1543" s="870">
        <v>0</v>
      </c>
      <c r="O1543" s="870">
        <v>-0.15999984741210938</v>
      </c>
      <c r="P1543" s="870">
        <v>-5.9199943542480468E-2</v>
      </c>
      <c r="Q1543" s="870">
        <v>0</v>
      </c>
      <c r="R1543" s="870">
        <v>0</v>
      </c>
      <c r="S1543" s="870">
        <v>0</v>
      </c>
      <c r="T1543" s="870">
        <v>0</v>
      </c>
      <c r="U1543" s="870">
        <v>0</v>
      </c>
      <c r="V1543" s="870">
        <v>0</v>
      </c>
      <c r="W1543" s="870">
        <v>0</v>
      </c>
      <c r="X1543" s="870">
        <v>-5.9199943542480468E-2</v>
      </c>
      <c r="Y1543" s="870">
        <v>0.37</v>
      </c>
      <c r="Z1543" s="870">
        <v>0</v>
      </c>
      <c r="AA1543" s="870">
        <v>-5.9199943542480468E-2</v>
      </c>
      <c r="AB1543" s="870">
        <v>0</v>
      </c>
      <c r="AC1543" s="870">
        <v>-5.9199943542480468E-2</v>
      </c>
      <c r="AD1543" s="870">
        <v>0</v>
      </c>
      <c r="AE1543" s="870">
        <v>0</v>
      </c>
    </row>
    <row r="1544" spans="1:31">
      <c r="A1544" s="870" t="s">
        <v>1852</v>
      </c>
      <c r="B1544" s="870">
        <v>16</v>
      </c>
      <c r="C1544" s="870">
        <v>1605</v>
      </c>
      <c r="D1544" s="870">
        <v>160546</v>
      </c>
      <c r="E1544" s="870">
        <v>1605469210</v>
      </c>
      <c r="F1544" s="870" t="s">
        <v>979</v>
      </c>
      <c r="G1544" s="870">
        <v>26057870</v>
      </c>
      <c r="H1544" s="870">
        <v>0</v>
      </c>
      <c r="I1544" s="870">
        <v>26057869.52</v>
      </c>
      <c r="J1544" s="870">
        <v>-0.48000000044703484</v>
      </c>
      <c r="K1544" s="870">
        <v>0</v>
      </c>
      <c r="L1544" s="870">
        <v>0</v>
      </c>
      <c r="M1544" s="870">
        <v>-0.48000000044703484</v>
      </c>
      <c r="N1544" s="870">
        <v>0</v>
      </c>
      <c r="O1544" s="870">
        <v>-0.48000000044703484</v>
      </c>
      <c r="P1544" s="870">
        <v>-0.17760000016540289</v>
      </c>
      <c r="Q1544" s="870">
        <v>0</v>
      </c>
      <c r="R1544" s="870">
        <v>0</v>
      </c>
      <c r="S1544" s="870">
        <v>0</v>
      </c>
      <c r="T1544" s="870">
        <v>0</v>
      </c>
      <c r="U1544" s="870">
        <v>0</v>
      </c>
      <c r="V1544" s="870">
        <v>0</v>
      </c>
      <c r="W1544" s="870">
        <v>0</v>
      </c>
      <c r="X1544" s="870">
        <v>-0.17760000016540289</v>
      </c>
      <c r="Y1544" s="870">
        <v>0.37</v>
      </c>
      <c r="Z1544" s="870">
        <v>0</v>
      </c>
      <c r="AA1544" s="870">
        <v>-0.17760000016540289</v>
      </c>
      <c r="AB1544" s="870">
        <v>0</v>
      </c>
      <c r="AC1544" s="870">
        <v>-0.17760000016540289</v>
      </c>
      <c r="AD1544" s="870">
        <v>0</v>
      </c>
      <c r="AE1544" s="870">
        <v>0</v>
      </c>
    </row>
    <row r="1545" spans="1:31">
      <c r="A1545" s="870" t="s">
        <v>1852</v>
      </c>
      <c r="B1545" s="870">
        <v>16</v>
      </c>
      <c r="C1545" s="870">
        <v>1605</v>
      </c>
      <c r="D1545" s="870">
        <v>160546</v>
      </c>
      <c r="E1545" s="870">
        <v>1605469211</v>
      </c>
      <c r="F1545" s="870" t="s">
        <v>979</v>
      </c>
      <c r="G1545" s="870">
        <v>1649854</v>
      </c>
      <c r="H1545" s="870">
        <v>0</v>
      </c>
      <c r="I1545" s="870">
        <v>1649853.6</v>
      </c>
      <c r="J1545" s="870">
        <v>-0.39999999990686774</v>
      </c>
      <c r="K1545" s="870">
        <v>0</v>
      </c>
      <c r="L1545" s="870">
        <v>0</v>
      </c>
      <c r="M1545" s="870">
        <v>-0.39999999990686774</v>
      </c>
      <c r="N1545" s="870">
        <v>0</v>
      </c>
      <c r="O1545" s="870">
        <v>-0.39999999990686774</v>
      </c>
      <c r="P1545" s="870">
        <v>-0.14799999996554106</v>
      </c>
      <c r="Q1545" s="870">
        <v>0</v>
      </c>
      <c r="R1545" s="870">
        <v>0</v>
      </c>
      <c r="S1545" s="870">
        <v>0</v>
      </c>
      <c r="T1545" s="870">
        <v>0</v>
      </c>
      <c r="U1545" s="870">
        <v>0</v>
      </c>
      <c r="V1545" s="870">
        <v>0</v>
      </c>
      <c r="W1545" s="870">
        <v>0</v>
      </c>
      <c r="X1545" s="870">
        <v>-0.14799999996554106</v>
      </c>
      <c r="Y1545" s="870">
        <v>0.37</v>
      </c>
      <c r="Z1545" s="870">
        <v>0</v>
      </c>
      <c r="AA1545" s="870">
        <v>-0.14799999996554106</v>
      </c>
      <c r="AB1545" s="870">
        <v>0</v>
      </c>
      <c r="AC1545" s="870">
        <v>-0.14799999996554106</v>
      </c>
      <c r="AD1545" s="870">
        <v>0</v>
      </c>
      <c r="AE1545" s="870">
        <v>0</v>
      </c>
    </row>
    <row r="1546" spans="1:31">
      <c r="A1546" s="870" t="s">
        <v>1852</v>
      </c>
      <c r="B1546" s="870">
        <v>16</v>
      </c>
      <c r="C1546" s="870">
        <v>1605</v>
      </c>
      <c r="D1546" s="870">
        <v>160546</v>
      </c>
      <c r="E1546" s="870">
        <v>1605469213</v>
      </c>
      <c r="F1546" s="870" t="s">
        <v>979</v>
      </c>
      <c r="G1546" s="870">
        <v>504051193</v>
      </c>
      <c r="H1546" s="870">
        <v>0</v>
      </c>
      <c r="I1546" s="870">
        <v>504051192.63999999</v>
      </c>
      <c r="J1546" s="870">
        <v>-0.36000001430511475</v>
      </c>
      <c r="K1546" s="870">
        <v>0</v>
      </c>
      <c r="L1546" s="870">
        <v>0</v>
      </c>
      <c r="M1546" s="870">
        <v>-0.36000001430511475</v>
      </c>
      <c r="N1546" s="870">
        <v>0</v>
      </c>
      <c r="O1546" s="870">
        <v>-0.36000001430511475</v>
      </c>
      <c r="P1546" s="870">
        <v>-0.13320000529289244</v>
      </c>
      <c r="Q1546" s="870">
        <v>0</v>
      </c>
      <c r="R1546" s="870">
        <v>0</v>
      </c>
      <c r="S1546" s="870">
        <v>0</v>
      </c>
      <c r="T1546" s="870">
        <v>0</v>
      </c>
      <c r="U1546" s="870">
        <v>0</v>
      </c>
      <c r="V1546" s="870">
        <v>0</v>
      </c>
      <c r="W1546" s="870">
        <v>0</v>
      </c>
      <c r="X1546" s="870">
        <v>-0.13320000529289244</v>
      </c>
      <c r="Y1546" s="870">
        <v>0.36999999999999994</v>
      </c>
      <c r="Z1546" s="870">
        <v>0</v>
      </c>
      <c r="AA1546" s="870">
        <v>-0.13320000529289244</v>
      </c>
      <c r="AB1546" s="870">
        <v>0</v>
      </c>
      <c r="AC1546" s="870">
        <v>-0.13320000529289244</v>
      </c>
      <c r="AD1546" s="870">
        <v>0</v>
      </c>
      <c r="AE1546" s="870">
        <v>0</v>
      </c>
    </row>
    <row r="1547" spans="1:31">
      <c r="A1547" s="870" t="s">
        <v>1852</v>
      </c>
      <c r="B1547" s="870">
        <v>16</v>
      </c>
      <c r="C1547" s="870">
        <v>1605</v>
      </c>
      <c r="D1547" s="870">
        <v>160546</v>
      </c>
      <c r="E1547" s="870">
        <v>1605469214</v>
      </c>
      <c r="F1547" s="870" t="s">
        <v>3404</v>
      </c>
      <c r="G1547" s="870">
        <v>62426145</v>
      </c>
      <c r="H1547" s="870">
        <v>0</v>
      </c>
      <c r="I1547" s="870">
        <v>62426145.359999999</v>
      </c>
      <c r="J1547" s="870">
        <v>0.35999999940395355</v>
      </c>
      <c r="K1547" s="870">
        <v>0</v>
      </c>
      <c r="L1547" s="870">
        <v>0.35999999940395355</v>
      </c>
      <c r="M1547" s="870">
        <v>0</v>
      </c>
      <c r="N1547" s="870">
        <v>0</v>
      </c>
      <c r="O1547" s="870">
        <v>0.35999999940395355</v>
      </c>
      <c r="P1547" s="870">
        <v>0.13319999977946281</v>
      </c>
      <c r="Q1547" s="870">
        <v>0</v>
      </c>
      <c r="R1547" s="870">
        <v>0</v>
      </c>
      <c r="S1547" s="870">
        <v>0</v>
      </c>
      <c r="T1547" s="870">
        <v>0</v>
      </c>
      <c r="U1547" s="870">
        <v>0</v>
      </c>
      <c r="V1547" s="870">
        <v>0</v>
      </c>
      <c r="W1547" s="870">
        <v>0</v>
      </c>
      <c r="X1547" s="870">
        <v>0.13319999977946281</v>
      </c>
      <c r="Y1547" s="870">
        <v>0.37</v>
      </c>
      <c r="Z1547" s="870">
        <v>0.13319999977946281</v>
      </c>
      <c r="AA1547" s="870">
        <v>0</v>
      </c>
      <c r="AB1547" s="870">
        <v>0.13319999977946281</v>
      </c>
      <c r="AC1547" s="870">
        <v>0</v>
      </c>
      <c r="AD1547" s="870">
        <v>0</v>
      </c>
      <c r="AE1547" s="870">
        <v>0</v>
      </c>
    </row>
    <row r="1548" spans="1:31">
      <c r="A1548" s="870" t="s">
        <v>1852</v>
      </c>
      <c r="B1548" s="870">
        <v>16</v>
      </c>
      <c r="C1548" s="870">
        <v>1605</v>
      </c>
      <c r="D1548" s="870">
        <v>160546</v>
      </c>
      <c r="E1548" s="870">
        <v>1605469215</v>
      </c>
      <c r="F1548" s="870" t="s">
        <v>980</v>
      </c>
      <c r="G1548" s="870">
        <v>812066</v>
      </c>
      <c r="H1548" s="870">
        <v>0</v>
      </c>
      <c r="I1548" s="870">
        <v>812065.76</v>
      </c>
      <c r="J1548" s="870">
        <v>-0.23999999999068677</v>
      </c>
      <c r="K1548" s="870">
        <v>0</v>
      </c>
      <c r="L1548" s="870">
        <v>0</v>
      </c>
      <c r="M1548" s="870">
        <v>-0.23999999999068677</v>
      </c>
      <c r="N1548" s="870">
        <v>0</v>
      </c>
      <c r="O1548" s="870">
        <v>-0.23999999999068677</v>
      </c>
      <c r="P1548" s="870">
        <v>-8.8799999996554108E-2</v>
      </c>
      <c r="Q1548" s="870">
        <v>0</v>
      </c>
      <c r="R1548" s="870">
        <v>0</v>
      </c>
      <c r="S1548" s="870">
        <v>0</v>
      </c>
      <c r="T1548" s="870">
        <v>0</v>
      </c>
      <c r="U1548" s="870">
        <v>0</v>
      </c>
      <c r="V1548" s="870">
        <v>0</v>
      </c>
      <c r="W1548" s="870">
        <v>0</v>
      </c>
      <c r="X1548" s="870">
        <v>-8.8799999996554108E-2</v>
      </c>
      <c r="Y1548" s="870">
        <v>0.37</v>
      </c>
      <c r="Z1548" s="870">
        <v>0</v>
      </c>
      <c r="AA1548" s="870">
        <v>-8.8799999996554108E-2</v>
      </c>
      <c r="AB1548" s="870">
        <v>0</v>
      </c>
      <c r="AC1548" s="870">
        <v>-8.8799999996554108E-2</v>
      </c>
      <c r="AD1548" s="870">
        <v>0</v>
      </c>
      <c r="AE1548" s="870">
        <v>0</v>
      </c>
    </row>
    <row r="1549" spans="1:31">
      <c r="A1549" s="870" t="s">
        <v>1852</v>
      </c>
      <c r="B1549" s="870">
        <v>16</v>
      </c>
      <c r="C1549" s="870">
        <v>1605</v>
      </c>
      <c r="D1549" s="870">
        <v>160546</v>
      </c>
      <c r="E1549" s="870">
        <v>1605469216</v>
      </c>
      <c r="F1549" s="870" t="s">
        <v>4186</v>
      </c>
      <c r="G1549" s="870">
        <v>48017155</v>
      </c>
      <c r="H1549" s="870">
        <v>0</v>
      </c>
      <c r="I1549" s="870">
        <v>48017155.359999999</v>
      </c>
      <c r="J1549" s="870">
        <v>0.35999999940395355</v>
      </c>
      <c r="K1549" s="870">
        <v>0</v>
      </c>
      <c r="L1549" s="870">
        <v>0.35999999940395355</v>
      </c>
      <c r="M1549" s="870">
        <v>0</v>
      </c>
      <c r="N1549" s="870">
        <v>0</v>
      </c>
      <c r="O1549" s="870">
        <v>0.35999999940395355</v>
      </c>
      <c r="P1549" s="870">
        <v>0.13319999977946281</v>
      </c>
      <c r="Q1549" s="870">
        <v>0</v>
      </c>
      <c r="R1549" s="870">
        <v>0</v>
      </c>
      <c r="S1549" s="870">
        <v>0</v>
      </c>
      <c r="T1549" s="870">
        <v>0</v>
      </c>
      <c r="U1549" s="870">
        <v>0</v>
      </c>
      <c r="V1549" s="870">
        <v>0</v>
      </c>
      <c r="W1549" s="870">
        <v>0</v>
      </c>
      <c r="X1549" s="870">
        <v>0.13319999977946281</v>
      </c>
      <c r="Y1549" s="870">
        <v>0.37</v>
      </c>
      <c r="Z1549" s="870">
        <v>0.13319999977946281</v>
      </c>
      <c r="AA1549" s="870">
        <v>0</v>
      </c>
      <c r="AB1549" s="870">
        <v>0.13319999977946281</v>
      </c>
      <c r="AC1549" s="870">
        <v>0</v>
      </c>
      <c r="AD1549" s="870">
        <v>0</v>
      </c>
      <c r="AE1549" s="870">
        <v>0</v>
      </c>
    </row>
    <row r="1550" spans="1:31">
      <c r="A1550" s="870" t="s">
        <v>1852</v>
      </c>
      <c r="B1550" s="870">
        <v>16</v>
      </c>
      <c r="C1550" s="870">
        <v>1605</v>
      </c>
      <c r="D1550" s="870">
        <v>160546</v>
      </c>
      <c r="E1550" s="870">
        <v>1605469403</v>
      </c>
      <c r="F1550" s="870" t="s">
        <v>981</v>
      </c>
      <c r="G1550" s="870">
        <v>12711783</v>
      </c>
      <c r="H1550" s="870">
        <v>0</v>
      </c>
      <c r="I1550" s="870">
        <v>12711783</v>
      </c>
      <c r="J1550" s="870">
        <v>0</v>
      </c>
      <c r="K1550" s="870">
        <v>0</v>
      </c>
      <c r="L1550" s="870">
        <v>0</v>
      </c>
      <c r="M1550" s="870">
        <v>0</v>
      </c>
      <c r="N1550" s="870">
        <v>0</v>
      </c>
      <c r="O1550" s="870">
        <v>0</v>
      </c>
      <c r="P1550" s="870">
        <v>0</v>
      </c>
      <c r="Q1550" s="870">
        <v>0</v>
      </c>
      <c r="R1550" s="870">
        <v>0</v>
      </c>
      <c r="S1550" s="870">
        <v>0</v>
      </c>
      <c r="T1550" s="870">
        <v>0</v>
      </c>
      <c r="U1550" s="870">
        <v>0</v>
      </c>
      <c r="V1550" s="870">
        <v>0</v>
      </c>
      <c r="W1550" s="870">
        <v>0</v>
      </c>
      <c r="X1550" s="870">
        <v>0</v>
      </c>
      <c r="Y1550" s="870">
        <v>0</v>
      </c>
      <c r="Z1550" s="870">
        <v>0</v>
      </c>
      <c r="AA1550" s="870">
        <v>0</v>
      </c>
      <c r="AB1550" s="870">
        <v>0</v>
      </c>
      <c r="AC1550" s="870">
        <v>0</v>
      </c>
      <c r="AD1550" s="870">
        <v>0</v>
      </c>
      <c r="AE1550" s="870">
        <v>0</v>
      </c>
    </row>
    <row r="1551" spans="1:31">
      <c r="A1551" s="870" t="s">
        <v>1852</v>
      </c>
      <c r="B1551" s="870">
        <v>16</v>
      </c>
      <c r="C1551" s="870">
        <v>1605</v>
      </c>
      <c r="D1551" s="870">
        <v>160546</v>
      </c>
      <c r="E1551" s="870">
        <v>1605469404</v>
      </c>
      <c r="F1551" s="870" t="s">
        <v>982</v>
      </c>
      <c r="G1551" s="870">
        <v>73344056</v>
      </c>
      <c r="H1551" s="870">
        <v>0</v>
      </c>
      <c r="I1551" s="870">
        <v>73344056</v>
      </c>
      <c r="J1551" s="870">
        <v>0</v>
      </c>
      <c r="K1551" s="870">
        <v>0</v>
      </c>
      <c r="L1551" s="870">
        <v>0</v>
      </c>
      <c r="M1551" s="870">
        <v>0</v>
      </c>
      <c r="N1551" s="870">
        <v>0</v>
      </c>
      <c r="O1551" s="870">
        <v>0</v>
      </c>
      <c r="P1551" s="870">
        <v>0</v>
      </c>
      <c r="Q1551" s="870">
        <v>0</v>
      </c>
      <c r="R1551" s="870">
        <v>0</v>
      </c>
      <c r="S1551" s="870">
        <v>0</v>
      </c>
      <c r="T1551" s="870">
        <v>0</v>
      </c>
      <c r="U1551" s="870">
        <v>0</v>
      </c>
      <c r="V1551" s="870">
        <v>0</v>
      </c>
      <c r="W1551" s="870">
        <v>0</v>
      </c>
      <c r="X1551" s="870">
        <v>0</v>
      </c>
      <c r="Y1551" s="870">
        <v>0</v>
      </c>
      <c r="Z1551" s="870">
        <v>0</v>
      </c>
      <c r="AA1551" s="870">
        <v>0</v>
      </c>
      <c r="AB1551" s="870">
        <v>0</v>
      </c>
      <c r="AC1551" s="870">
        <v>0</v>
      </c>
      <c r="AD1551" s="870">
        <v>0</v>
      </c>
      <c r="AE1551" s="870">
        <v>0</v>
      </c>
    </row>
    <row r="1552" spans="1:31">
      <c r="A1552" s="870" t="s">
        <v>1852</v>
      </c>
      <c r="B1552" s="870">
        <v>16</v>
      </c>
      <c r="C1552" s="870">
        <v>1605</v>
      </c>
      <c r="D1552" s="870">
        <v>160546</v>
      </c>
      <c r="E1552" s="870">
        <v>1605469507</v>
      </c>
      <c r="F1552" s="870" t="s">
        <v>1975</v>
      </c>
      <c r="G1552" s="870">
        <v>0</v>
      </c>
      <c r="H1552" s="870">
        <v>0</v>
      </c>
      <c r="I1552" s="870">
        <v>0</v>
      </c>
      <c r="J1552" s="870">
        <v>0</v>
      </c>
      <c r="K1552" s="870">
        <v>0</v>
      </c>
      <c r="L1552" s="870">
        <v>0</v>
      </c>
      <c r="M1552" s="870">
        <v>0</v>
      </c>
      <c r="N1552" s="870">
        <v>0</v>
      </c>
      <c r="O1552" s="870">
        <v>0</v>
      </c>
      <c r="P1552" s="870">
        <v>0</v>
      </c>
      <c r="Q1552" s="870">
        <v>0</v>
      </c>
      <c r="R1552" s="870">
        <v>0</v>
      </c>
      <c r="S1552" s="870">
        <v>0</v>
      </c>
      <c r="T1552" s="870">
        <v>0</v>
      </c>
      <c r="U1552" s="870">
        <v>0</v>
      </c>
      <c r="V1552" s="870">
        <v>0</v>
      </c>
      <c r="W1552" s="870">
        <v>0</v>
      </c>
      <c r="X1552" s="870">
        <v>0</v>
      </c>
      <c r="Y1552" s="870">
        <v>0</v>
      </c>
      <c r="Z1552" s="870">
        <v>0</v>
      </c>
      <c r="AA1552" s="870">
        <v>0</v>
      </c>
      <c r="AB1552" s="870">
        <v>0</v>
      </c>
      <c r="AC1552" s="870">
        <v>0</v>
      </c>
      <c r="AD1552" s="870">
        <v>0</v>
      </c>
      <c r="AE1552" s="870">
        <v>0</v>
      </c>
    </row>
    <row r="1553" spans="1:31">
      <c r="A1553" s="870" t="s">
        <v>1852</v>
      </c>
      <c r="B1553" s="870">
        <v>16</v>
      </c>
      <c r="C1553" s="870">
        <v>1605</v>
      </c>
      <c r="D1553" s="870">
        <v>160546</v>
      </c>
      <c r="E1553" s="870">
        <v>1605469508</v>
      </c>
      <c r="F1553" s="870" t="s">
        <v>1963</v>
      </c>
      <c r="G1553" s="870">
        <v>0</v>
      </c>
      <c r="H1553" s="870">
        <v>0</v>
      </c>
      <c r="I1553" s="870">
        <v>0</v>
      </c>
      <c r="J1553" s="870">
        <v>0</v>
      </c>
      <c r="K1553" s="870">
        <v>0</v>
      </c>
      <c r="L1553" s="870">
        <v>0</v>
      </c>
      <c r="M1553" s="870">
        <v>0</v>
      </c>
      <c r="N1553" s="870">
        <v>0</v>
      </c>
      <c r="O1553" s="870">
        <v>0</v>
      </c>
      <c r="P1553" s="870">
        <v>0</v>
      </c>
      <c r="Q1553" s="870">
        <v>0</v>
      </c>
      <c r="R1553" s="870">
        <v>0</v>
      </c>
      <c r="S1553" s="870">
        <v>0</v>
      </c>
      <c r="T1553" s="870">
        <v>0</v>
      </c>
      <c r="U1553" s="870">
        <v>0</v>
      </c>
      <c r="V1553" s="870">
        <v>0</v>
      </c>
      <c r="W1553" s="870">
        <v>0</v>
      </c>
      <c r="X1553" s="870">
        <v>0</v>
      </c>
      <c r="Y1553" s="870">
        <v>0</v>
      </c>
      <c r="Z1553" s="870">
        <v>0</v>
      </c>
      <c r="AA1553" s="870">
        <v>0</v>
      </c>
      <c r="AB1553" s="870">
        <v>0</v>
      </c>
      <c r="AC1553" s="870">
        <v>0</v>
      </c>
      <c r="AD1553" s="870">
        <v>0</v>
      </c>
      <c r="AE1553" s="870">
        <v>0</v>
      </c>
    </row>
    <row r="1554" spans="1:31">
      <c r="A1554" s="870" t="s">
        <v>1852</v>
      </c>
      <c r="B1554" s="870">
        <v>16</v>
      </c>
      <c r="C1554" s="870">
        <v>1605</v>
      </c>
      <c r="D1554" s="870">
        <v>160546</v>
      </c>
      <c r="E1554" s="870">
        <v>1605469509</v>
      </c>
      <c r="F1554" s="870" t="s">
        <v>1976</v>
      </c>
      <c r="G1554" s="870">
        <v>0</v>
      </c>
      <c r="H1554" s="870">
        <v>0</v>
      </c>
      <c r="I1554" s="870">
        <v>0</v>
      </c>
      <c r="J1554" s="870">
        <v>0</v>
      </c>
      <c r="K1554" s="870">
        <v>0</v>
      </c>
      <c r="L1554" s="870">
        <v>0</v>
      </c>
      <c r="M1554" s="870">
        <v>0</v>
      </c>
      <c r="N1554" s="870">
        <v>0</v>
      </c>
      <c r="O1554" s="870">
        <v>0</v>
      </c>
      <c r="P1554" s="870">
        <v>0</v>
      </c>
      <c r="Q1554" s="870">
        <v>0</v>
      </c>
      <c r="R1554" s="870">
        <v>0</v>
      </c>
      <c r="S1554" s="870">
        <v>0</v>
      </c>
      <c r="T1554" s="870">
        <v>0</v>
      </c>
      <c r="U1554" s="870">
        <v>0</v>
      </c>
      <c r="V1554" s="870">
        <v>0</v>
      </c>
      <c r="W1554" s="870">
        <v>0</v>
      </c>
      <c r="X1554" s="870">
        <v>0</v>
      </c>
      <c r="Y1554" s="870">
        <v>0</v>
      </c>
      <c r="Z1554" s="870">
        <v>0</v>
      </c>
      <c r="AA1554" s="870">
        <v>0</v>
      </c>
      <c r="AB1554" s="870">
        <v>0</v>
      </c>
      <c r="AC1554" s="870">
        <v>0</v>
      </c>
      <c r="AD1554" s="870">
        <v>0</v>
      </c>
      <c r="AE1554" s="870">
        <v>0</v>
      </c>
    </row>
    <row r="1555" spans="1:31">
      <c r="A1555" s="870" t="s">
        <v>1852</v>
      </c>
      <c r="B1555" s="870">
        <v>16</v>
      </c>
      <c r="C1555" s="870">
        <v>1605</v>
      </c>
      <c r="D1555" s="870">
        <v>160546</v>
      </c>
      <c r="E1555" s="870">
        <v>1605469510</v>
      </c>
      <c r="F1555" s="870" t="s">
        <v>1977</v>
      </c>
      <c r="G1555" s="870">
        <v>0</v>
      </c>
      <c r="H1555" s="870">
        <v>0</v>
      </c>
      <c r="I1555" s="870">
        <v>0</v>
      </c>
      <c r="J1555" s="870">
        <v>0</v>
      </c>
      <c r="K1555" s="870">
        <v>0</v>
      </c>
      <c r="L1555" s="870">
        <v>0</v>
      </c>
      <c r="M1555" s="870">
        <v>0</v>
      </c>
      <c r="N1555" s="870">
        <v>0</v>
      </c>
      <c r="O1555" s="870">
        <v>0</v>
      </c>
      <c r="P1555" s="870">
        <v>0</v>
      </c>
      <c r="Q1555" s="870">
        <v>0</v>
      </c>
      <c r="R1555" s="870">
        <v>0</v>
      </c>
      <c r="S1555" s="870">
        <v>0</v>
      </c>
      <c r="T1555" s="870">
        <v>0</v>
      </c>
      <c r="U1555" s="870">
        <v>0</v>
      </c>
      <c r="V1555" s="870">
        <v>0</v>
      </c>
      <c r="W1555" s="870">
        <v>0</v>
      </c>
      <c r="X1555" s="870">
        <v>0</v>
      </c>
      <c r="Y1555" s="870">
        <v>0</v>
      </c>
      <c r="Z1555" s="870">
        <v>0</v>
      </c>
      <c r="AA1555" s="870">
        <v>0</v>
      </c>
      <c r="AB1555" s="870">
        <v>0</v>
      </c>
      <c r="AC1555" s="870">
        <v>0</v>
      </c>
      <c r="AD1555" s="870">
        <v>0</v>
      </c>
      <c r="AE1555" s="870">
        <v>0</v>
      </c>
    </row>
    <row r="1556" spans="1:31">
      <c r="A1556" s="870" t="s">
        <v>1852</v>
      </c>
      <c r="B1556" s="870">
        <v>16</v>
      </c>
      <c r="C1556" s="870">
        <v>1605</v>
      </c>
      <c r="D1556" s="870">
        <v>160546</v>
      </c>
      <c r="E1556" s="870">
        <v>1605469556</v>
      </c>
      <c r="F1556" s="870" t="s">
        <v>3255</v>
      </c>
      <c r="G1556" s="870">
        <v>0</v>
      </c>
      <c r="H1556" s="870">
        <v>0</v>
      </c>
      <c r="I1556" s="870">
        <v>0</v>
      </c>
      <c r="J1556" s="870">
        <v>0</v>
      </c>
      <c r="K1556" s="870">
        <v>0</v>
      </c>
      <c r="L1556" s="870">
        <v>0</v>
      </c>
      <c r="M1556" s="870">
        <v>0</v>
      </c>
      <c r="N1556" s="870">
        <v>0</v>
      </c>
      <c r="O1556" s="870">
        <v>0</v>
      </c>
      <c r="P1556" s="870">
        <v>0</v>
      </c>
      <c r="Q1556" s="870">
        <v>0</v>
      </c>
      <c r="R1556" s="870">
        <v>0</v>
      </c>
      <c r="S1556" s="870">
        <v>0</v>
      </c>
      <c r="T1556" s="870">
        <v>0</v>
      </c>
      <c r="U1556" s="870">
        <v>0</v>
      </c>
      <c r="V1556" s="870">
        <v>0</v>
      </c>
      <c r="W1556" s="870">
        <v>0</v>
      </c>
      <c r="X1556" s="870">
        <v>0</v>
      </c>
      <c r="Y1556" s="870">
        <v>0</v>
      </c>
      <c r="Z1556" s="870">
        <v>0</v>
      </c>
      <c r="AA1556" s="870">
        <v>0</v>
      </c>
      <c r="AB1556" s="870">
        <v>0</v>
      </c>
      <c r="AC1556" s="870">
        <v>0</v>
      </c>
      <c r="AD1556" s="870">
        <v>0</v>
      </c>
      <c r="AE1556" s="870">
        <v>0</v>
      </c>
    </row>
    <row r="1557" spans="1:31">
      <c r="A1557" s="870" t="s">
        <v>1852</v>
      </c>
      <c r="B1557" s="870">
        <v>16</v>
      </c>
      <c r="C1557" s="870">
        <v>1605</v>
      </c>
      <c r="D1557" s="870">
        <v>160546</v>
      </c>
      <c r="E1557" s="870">
        <v>1605469602</v>
      </c>
      <c r="F1557" s="870" t="s">
        <v>983</v>
      </c>
      <c r="G1557" s="870">
        <v>235586231</v>
      </c>
      <c r="H1557" s="870">
        <v>0</v>
      </c>
      <c r="I1557" s="870">
        <v>235586230.61000001</v>
      </c>
      <c r="J1557" s="870">
        <v>-0.38999998569488525</v>
      </c>
      <c r="K1557" s="870">
        <v>0</v>
      </c>
      <c r="L1557" s="870">
        <v>0</v>
      </c>
      <c r="M1557" s="870">
        <v>-0.38999998569488525</v>
      </c>
      <c r="N1557" s="870">
        <v>0</v>
      </c>
      <c r="O1557" s="870">
        <v>-0.38999998569488525</v>
      </c>
      <c r="P1557" s="870">
        <v>-0.14429999470710755</v>
      </c>
      <c r="Q1557" s="870">
        <v>0</v>
      </c>
      <c r="R1557" s="870">
        <v>0</v>
      </c>
      <c r="S1557" s="870">
        <v>0</v>
      </c>
      <c r="T1557" s="870">
        <v>0</v>
      </c>
      <c r="U1557" s="870">
        <v>0</v>
      </c>
      <c r="V1557" s="870">
        <v>0</v>
      </c>
      <c r="W1557" s="870">
        <v>0</v>
      </c>
      <c r="X1557" s="870">
        <v>-0.14429999470710755</v>
      </c>
      <c r="Y1557" s="870">
        <v>0.37000000000000005</v>
      </c>
      <c r="Z1557" s="870">
        <v>0</v>
      </c>
      <c r="AA1557" s="870">
        <v>-0.14429999470710755</v>
      </c>
      <c r="AB1557" s="870">
        <v>0</v>
      </c>
      <c r="AC1557" s="870">
        <v>-0.14429999470710755</v>
      </c>
      <c r="AD1557" s="870">
        <v>0</v>
      </c>
      <c r="AE1557" s="870">
        <v>0</v>
      </c>
    </row>
    <row r="1558" spans="1:31">
      <c r="A1558" s="870" t="s">
        <v>1852</v>
      </c>
      <c r="B1558" s="870">
        <v>16</v>
      </c>
      <c r="C1558" s="870">
        <v>1605</v>
      </c>
      <c r="D1558" s="870">
        <v>160546</v>
      </c>
      <c r="E1558" s="870">
        <v>1605469604</v>
      </c>
      <c r="F1558" s="870" t="s">
        <v>983</v>
      </c>
      <c r="G1558" s="870">
        <v>295179</v>
      </c>
      <c r="H1558" s="870">
        <v>0</v>
      </c>
      <c r="I1558" s="870">
        <v>295178.83</v>
      </c>
      <c r="J1558" s="870">
        <v>-0.16999999998370185</v>
      </c>
      <c r="K1558" s="870">
        <v>0</v>
      </c>
      <c r="L1558" s="870">
        <v>0</v>
      </c>
      <c r="M1558" s="870">
        <v>-0.16999999998370185</v>
      </c>
      <c r="N1558" s="870">
        <v>0</v>
      </c>
      <c r="O1558" s="870">
        <v>-0.16999999998370185</v>
      </c>
      <c r="P1558" s="870">
        <v>-6.2899999993969682E-2</v>
      </c>
      <c r="Q1558" s="870">
        <v>0</v>
      </c>
      <c r="R1558" s="870">
        <v>0</v>
      </c>
      <c r="S1558" s="870">
        <v>0</v>
      </c>
      <c r="T1558" s="870">
        <v>0</v>
      </c>
      <c r="U1558" s="870">
        <v>0</v>
      </c>
      <c r="V1558" s="870">
        <v>0</v>
      </c>
      <c r="W1558" s="870">
        <v>0</v>
      </c>
      <c r="X1558" s="870">
        <v>-6.2899999993969682E-2</v>
      </c>
      <c r="Y1558" s="870">
        <v>0.37</v>
      </c>
      <c r="Z1558" s="870">
        <v>0</v>
      </c>
      <c r="AA1558" s="870">
        <v>-6.2899999993969682E-2</v>
      </c>
      <c r="AB1558" s="870">
        <v>0</v>
      </c>
      <c r="AC1558" s="870">
        <v>-6.2899999993969682E-2</v>
      </c>
      <c r="AD1558" s="870">
        <v>0</v>
      </c>
      <c r="AE1558" s="870">
        <v>0</v>
      </c>
    </row>
    <row r="1559" spans="1:31">
      <c r="A1559" s="870" t="s">
        <v>1852</v>
      </c>
      <c r="B1559" s="870">
        <v>16</v>
      </c>
      <c r="C1559" s="870">
        <v>1605</v>
      </c>
      <c r="D1559" s="870">
        <v>160546</v>
      </c>
      <c r="E1559" s="870">
        <v>1605469801</v>
      </c>
      <c r="F1559" s="870" t="s">
        <v>983</v>
      </c>
      <c r="G1559" s="870">
        <v>12863013774</v>
      </c>
      <c r="H1559" s="870">
        <v>0</v>
      </c>
      <c r="I1559" s="870">
        <v>12863013773.82</v>
      </c>
      <c r="J1559" s="870">
        <v>-0.18000030517578125</v>
      </c>
      <c r="K1559" s="870">
        <v>0</v>
      </c>
      <c r="L1559" s="870">
        <v>0</v>
      </c>
      <c r="M1559" s="870">
        <v>-0.18000030517578125</v>
      </c>
      <c r="N1559" s="870">
        <v>0</v>
      </c>
      <c r="O1559" s="870">
        <v>-0.18000030517578125</v>
      </c>
      <c r="P1559" s="870">
        <v>-6.6600112915039061E-2</v>
      </c>
      <c r="Q1559" s="870">
        <v>0</v>
      </c>
      <c r="R1559" s="870">
        <v>0</v>
      </c>
      <c r="S1559" s="870">
        <v>0</v>
      </c>
      <c r="T1559" s="870">
        <v>0</v>
      </c>
      <c r="U1559" s="870">
        <v>0</v>
      </c>
      <c r="V1559" s="870">
        <v>0</v>
      </c>
      <c r="W1559" s="870">
        <v>0</v>
      </c>
      <c r="X1559" s="870">
        <v>-6.6600112915039061E-2</v>
      </c>
      <c r="Y1559" s="870">
        <v>0.37</v>
      </c>
      <c r="Z1559" s="870">
        <v>0</v>
      </c>
      <c r="AA1559" s="870">
        <v>-6.6600112915039061E-2</v>
      </c>
      <c r="AB1559" s="870">
        <v>0</v>
      </c>
      <c r="AC1559" s="870">
        <v>-6.6600112915039061E-2</v>
      </c>
      <c r="AD1559" s="870">
        <v>0</v>
      </c>
      <c r="AE1559" s="870">
        <v>0</v>
      </c>
    </row>
    <row r="1560" spans="1:31">
      <c r="A1560" s="870" t="s">
        <v>1852</v>
      </c>
      <c r="B1560" s="870">
        <v>16</v>
      </c>
      <c r="C1560" s="870">
        <v>1605</v>
      </c>
      <c r="D1560" s="870">
        <v>160546</v>
      </c>
      <c r="E1560" s="870">
        <v>1605469901</v>
      </c>
      <c r="F1560" s="870" t="s">
        <v>983</v>
      </c>
      <c r="G1560" s="870">
        <v>151513443</v>
      </c>
      <c r="H1560" s="870">
        <v>0</v>
      </c>
      <c r="I1560" s="870">
        <v>151513442.71000001</v>
      </c>
      <c r="J1560" s="870">
        <v>-0.28999999165534973</v>
      </c>
      <c r="K1560" s="870">
        <v>0</v>
      </c>
      <c r="L1560" s="870">
        <v>0</v>
      </c>
      <c r="M1560" s="870">
        <v>-0.28999999165534973</v>
      </c>
      <c r="N1560" s="870">
        <v>0</v>
      </c>
      <c r="O1560" s="870">
        <v>-0.28999999165534973</v>
      </c>
      <c r="P1560" s="870">
        <v>-0.10729999691247941</v>
      </c>
      <c r="Q1560" s="870">
        <v>0</v>
      </c>
      <c r="R1560" s="870">
        <v>0</v>
      </c>
      <c r="S1560" s="870">
        <v>0</v>
      </c>
      <c r="T1560" s="870">
        <v>0</v>
      </c>
      <c r="U1560" s="870">
        <v>0</v>
      </c>
      <c r="V1560" s="870">
        <v>0</v>
      </c>
      <c r="W1560" s="870">
        <v>0</v>
      </c>
      <c r="X1560" s="870">
        <v>-0.10729999691247941</v>
      </c>
      <c r="Y1560" s="870">
        <v>0.37</v>
      </c>
      <c r="Z1560" s="870">
        <v>0</v>
      </c>
      <c r="AA1560" s="870">
        <v>-0.10729999691247941</v>
      </c>
      <c r="AB1560" s="870">
        <v>0</v>
      </c>
      <c r="AC1560" s="870">
        <v>-0.10729999691247941</v>
      </c>
      <c r="AD1560" s="870">
        <v>0</v>
      </c>
      <c r="AE1560" s="870">
        <v>0</v>
      </c>
    </row>
    <row r="1561" spans="1:31">
      <c r="A1561" s="870" t="s">
        <v>1852</v>
      </c>
      <c r="B1561" s="870">
        <v>16</v>
      </c>
      <c r="C1561" s="870">
        <v>1605</v>
      </c>
      <c r="D1561" s="870">
        <v>160548</v>
      </c>
      <c r="E1561" s="870">
        <v>1605481889</v>
      </c>
      <c r="F1561" s="870" t="s">
        <v>984</v>
      </c>
      <c r="G1561" s="870">
        <v>0</v>
      </c>
      <c r="H1561" s="870">
        <v>0</v>
      </c>
      <c r="I1561" s="870">
        <v>0</v>
      </c>
      <c r="J1561" s="870">
        <v>0</v>
      </c>
      <c r="K1561" s="870">
        <v>0</v>
      </c>
      <c r="L1561" s="870">
        <v>0</v>
      </c>
      <c r="M1561" s="870">
        <v>0</v>
      </c>
      <c r="N1561" s="870">
        <v>0</v>
      </c>
      <c r="O1561" s="870">
        <v>0</v>
      </c>
      <c r="P1561" s="870">
        <v>0</v>
      </c>
      <c r="Q1561" s="870">
        <v>0</v>
      </c>
      <c r="R1561" s="870">
        <v>0</v>
      </c>
      <c r="S1561" s="870">
        <v>0</v>
      </c>
      <c r="T1561" s="870">
        <v>0</v>
      </c>
      <c r="U1561" s="870">
        <v>0</v>
      </c>
      <c r="V1561" s="870">
        <v>0</v>
      </c>
      <c r="W1561" s="870">
        <v>0</v>
      </c>
      <c r="X1561" s="870">
        <v>0</v>
      </c>
      <c r="Y1561" s="870">
        <v>0</v>
      </c>
      <c r="Z1561" s="870">
        <v>0</v>
      </c>
      <c r="AA1561" s="870">
        <v>0</v>
      </c>
      <c r="AB1561" s="870">
        <v>0</v>
      </c>
      <c r="AC1561" s="870">
        <v>0</v>
      </c>
      <c r="AD1561" s="870">
        <v>0</v>
      </c>
      <c r="AE1561" s="870">
        <v>0</v>
      </c>
    </row>
    <row r="1562" spans="1:31">
      <c r="A1562" s="870" t="s">
        <v>1852</v>
      </c>
      <c r="B1562" s="870">
        <v>16</v>
      </c>
      <c r="C1562" s="870">
        <v>1605</v>
      </c>
      <c r="D1562" s="870">
        <v>160548</v>
      </c>
      <c r="E1562" s="870">
        <v>1605487015</v>
      </c>
      <c r="F1562" s="870" t="s">
        <v>4187</v>
      </c>
      <c r="G1562" s="870">
        <v>0</v>
      </c>
      <c r="H1562" s="870">
        <v>0</v>
      </c>
      <c r="I1562" s="870">
        <v>0</v>
      </c>
      <c r="J1562" s="870">
        <v>0</v>
      </c>
      <c r="K1562" s="870">
        <v>0</v>
      </c>
      <c r="L1562" s="870">
        <v>0</v>
      </c>
      <c r="M1562" s="870">
        <v>0</v>
      </c>
      <c r="N1562" s="870">
        <v>0</v>
      </c>
      <c r="O1562" s="870">
        <v>0</v>
      </c>
      <c r="P1562" s="870">
        <v>0</v>
      </c>
      <c r="Q1562" s="870">
        <v>0</v>
      </c>
      <c r="R1562" s="870">
        <v>0</v>
      </c>
      <c r="S1562" s="870">
        <v>0</v>
      </c>
      <c r="T1562" s="870">
        <v>0</v>
      </c>
      <c r="U1562" s="870">
        <v>0</v>
      </c>
      <c r="V1562" s="870">
        <v>0</v>
      </c>
      <c r="W1562" s="870">
        <v>0</v>
      </c>
      <c r="X1562" s="870">
        <v>0</v>
      </c>
      <c r="Y1562" s="870">
        <v>0</v>
      </c>
      <c r="Z1562" s="870">
        <v>0</v>
      </c>
      <c r="AA1562" s="870">
        <v>0</v>
      </c>
      <c r="AB1562" s="870">
        <v>0</v>
      </c>
      <c r="AC1562" s="870">
        <v>0</v>
      </c>
      <c r="AD1562" s="870">
        <v>0</v>
      </c>
      <c r="AE1562" s="870">
        <v>0</v>
      </c>
    </row>
    <row r="1563" spans="1:31">
      <c r="A1563" s="870" t="s">
        <v>1852</v>
      </c>
      <c r="B1563" s="870">
        <v>16</v>
      </c>
      <c r="C1563" s="870">
        <v>1605</v>
      </c>
      <c r="D1563" s="870">
        <v>160548</v>
      </c>
      <c r="E1563" s="870">
        <v>1605487017</v>
      </c>
      <c r="F1563" s="870" t="s">
        <v>1978</v>
      </c>
      <c r="G1563" s="870">
        <v>0</v>
      </c>
      <c r="H1563" s="870">
        <v>0</v>
      </c>
      <c r="I1563" s="870">
        <v>0</v>
      </c>
      <c r="J1563" s="870">
        <v>0</v>
      </c>
      <c r="K1563" s="870">
        <v>0</v>
      </c>
      <c r="L1563" s="870">
        <v>0</v>
      </c>
      <c r="M1563" s="870">
        <v>0</v>
      </c>
      <c r="N1563" s="870">
        <v>0</v>
      </c>
      <c r="O1563" s="870">
        <v>0</v>
      </c>
      <c r="P1563" s="870">
        <v>0</v>
      </c>
      <c r="Q1563" s="870">
        <v>0</v>
      </c>
      <c r="R1563" s="870">
        <v>0</v>
      </c>
      <c r="S1563" s="870">
        <v>0</v>
      </c>
      <c r="T1563" s="870">
        <v>0</v>
      </c>
      <c r="U1563" s="870">
        <v>0</v>
      </c>
      <c r="V1563" s="870">
        <v>0</v>
      </c>
      <c r="W1563" s="870">
        <v>0</v>
      </c>
      <c r="X1563" s="870">
        <v>0</v>
      </c>
      <c r="Y1563" s="870">
        <v>0</v>
      </c>
      <c r="Z1563" s="870">
        <v>0</v>
      </c>
      <c r="AA1563" s="870">
        <v>0</v>
      </c>
      <c r="AB1563" s="870">
        <v>0</v>
      </c>
      <c r="AC1563" s="870">
        <v>0</v>
      </c>
      <c r="AD1563" s="870">
        <v>0</v>
      </c>
      <c r="AE1563" s="870">
        <v>0</v>
      </c>
    </row>
    <row r="1564" spans="1:31">
      <c r="A1564" s="870" t="s">
        <v>1852</v>
      </c>
      <c r="B1564" s="870">
        <v>16</v>
      </c>
      <c r="C1564" s="870">
        <v>1605</v>
      </c>
      <c r="D1564" s="870">
        <v>160548</v>
      </c>
      <c r="E1564" s="870">
        <v>1605487018</v>
      </c>
      <c r="F1564" s="870" t="s">
        <v>1978</v>
      </c>
      <c r="G1564" s="870">
        <v>0</v>
      </c>
      <c r="H1564" s="870">
        <v>0</v>
      </c>
      <c r="I1564" s="870">
        <v>0</v>
      </c>
      <c r="J1564" s="870">
        <v>0</v>
      </c>
      <c r="K1564" s="870">
        <v>0</v>
      </c>
      <c r="L1564" s="870">
        <v>0</v>
      </c>
      <c r="M1564" s="870">
        <v>0</v>
      </c>
      <c r="N1564" s="870">
        <v>0</v>
      </c>
      <c r="O1564" s="870">
        <v>0</v>
      </c>
      <c r="P1564" s="870">
        <v>0</v>
      </c>
      <c r="Q1564" s="870">
        <v>0</v>
      </c>
      <c r="R1564" s="870">
        <v>0</v>
      </c>
      <c r="S1564" s="870">
        <v>0</v>
      </c>
      <c r="T1564" s="870">
        <v>0</v>
      </c>
      <c r="U1564" s="870">
        <v>0</v>
      </c>
      <c r="V1564" s="870">
        <v>0</v>
      </c>
      <c r="W1564" s="870">
        <v>0</v>
      </c>
      <c r="X1564" s="870">
        <v>0</v>
      </c>
      <c r="Y1564" s="870">
        <v>0</v>
      </c>
      <c r="Z1564" s="870">
        <v>0</v>
      </c>
      <c r="AA1564" s="870">
        <v>0</v>
      </c>
      <c r="AB1564" s="870">
        <v>0</v>
      </c>
      <c r="AC1564" s="870">
        <v>0</v>
      </c>
      <c r="AD1564" s="870">
        <v>0</v>
      </c>
      <c r="AE1564" s="870">
        <v>0</v>
      </c>
    </row>
    <row r="1565" spans="1:31">
      <c r="A1565" s="870" t="s">
        <v>1852</v>
      </c>
      <c r="B1565" s="870">
        <v>16</v>
      </c>
      <c r="C1565" s="870">
        <v>1605</v>
      </c>
      <c r="D1565" s="870">
        <v>160548</v>
      </c>
      <c r="E1565" s="870">
        <v>1605487019</v>
      </c>
      <c r="F1565" s="870" t="s">
        <v>4188</v>
      </c>
      <c r="G1565" s="870">
        <v>0</v>
      </c>
      <c r="H1565" s="870">
        <v>0</v>
      </c>
      <c r="I1565" s="870">
        <v>0</v>
      </c>
      <c r="J1565" s="870">
        <v>0</v>
      </c>
      <c r="K1565" s="870">
        <v>0</v>
      </c>
      <c r="L1565" s="870">
        <v>0</v>
      </c>
      <c r="M1565" s="870">
        <v>0</v>
      </c>
      <c r="N1565" s="870">
        <v>0</v>
      </c>
      <c r="O1565" s="870">
        <v>0</v>
      </c>
      <c r="P1565" s="870">
        <v>0</v>
      </c>
      <c r="Q1565" s="870">
        <v>0</v>
      </c>
      <c r="R1565" s="870">
        <v>0</v>
      </c>
      <c r="S1565" s="870">
        <v>0</v>
      </c>
      <c r="T1565" s="870">
        <v>0</v>
      </c>
      <c r="U1565" s="870">
        <v>0</v>
      </c>
      <c r="V1565" s="870">
        <v>0</v>
      </c>
      <c r="W1565" s="870">
        <v>0</v>
      </c>
      <c r="X1565" s="870">
        <v>0</v>
      </c>
      <c r="Y1565" s="870">
        <v>0</v>
      </c>
      <c r="Z1565" s="870">
        <v>0</v>
      </c>
      <c r="AA1565" s="870">
        <v>0</v>
      </c>
      <c r="AB1565" s="870">
        <v>0</v>
      </c>
      <c r="AC1565" s="870">
        <v>0</v>
      </c>
      <c r="AD1565" s="870">
        <v>0</v>
      </c>
      <c r="AE1565" s="870">
        <v>0</v>
      </c>
    </row>
    <row r="1566" spans="1:31">
      <c r="A1566" s="870" t="s">
        <v>1852</v>
      </c>
      <c r="B1566" s="870">
        <v>16</v>
      </c>
      <c r="C1566" s="870">
        <v>1605</v>
      </c>
      <c r="D1566" s="870">
        <v>160548</v>
      </c>
      <c r="E1566" s="870">
        <v>1605487020</v>
      </c>
      <c r="F1566" s="870" t="s">
        <v>4189</v>
      </c>
      <c r="G1566" s="870">
        <v>0</v>
      </c>
      <c r="H1566" s="870">
        <v>0</v>
      </c>
      <c r="I1566" s="870">
        <v>0</v>
      </c>
      <c r="J1566" s="870">
        <v>0</v>
      </c>
      <c r="K1566" s="870">
        <v>0</v>
      </c>
      <c r="L1566" s="870">
        <v>0</v>
      </c>
      <c r="M1566" s="870">
        <v>0</v>
      </c>
      <c r="N1566" s="870">
        <v>0</v>
      </c>
      <c r="O1566" s="870">
        <v>0</v>
      </c>
      <c r="P1566" s="870">
        <v>0</v>
      </c>
      <c r="Q1566" s="870">
        <v>0</v>
      </c>
      <c r="R1566" s="870">
        <v>0</v>
      </c>
      <c r="S1566" s="870">
        <v>0</v>
      </c>
      <c r="T1566" s="870">
        <v>0</v>
      </c>
      <c r="U1566" s="870">
        <v>0</v>
      </c>
      <c r="V1566" s="870">
        <v>0</v>
      </c>
      <c r="W1566" s="870">
        <v>0</v>
      </c>
      <c r="X1566" s="870">
        <v>0</v>
      </c>
      <c r="Y1566" s="870">
        <v>0</v>
      </c>
      <c r="Z1566" s="870">
        <v>0</v>
      </c>
      <c r="AA1566" s="870">
        <v>0</v>
      </c>
      <c r="AB1566" s="870">
        <v>0</v>
      </c>
      <c r="AC1566" s="870">
        <v>0</v>
      </c>
      <c r="AD1566" s="870">
        <v>0</v>
      </c>
      <c r="AE1566" s="870">
        <v>0</v>
      </c>
    </row>
    <row r="1567" spans="1:31">
      <c r="A1567" s="870" t="s">
        <v>1852</v>
      </c>
      <c r="B1567" s="870">
        <v>16</v>
      </c>
      <c r="C1567" s="870">
        <v>1605</v>
      </c>
      <c r="D1567" s="870">
        <v>160548</v>
      </c>
      <c r="E1567" s="870">
        <v>1605487021</v>
      </c>
      <c r="F1567" s="870" t="s">
        <v>4190</v>
      </c>
      <c r="G1567" s="870">
        <v>0</v>
      </c>
      <c r="H1567" s="870">
        <v>0</v>
      </c>
      <c r="I1567" s="870">
        <v>0</v>
      </c>
      <c r="J1567" s="870">
        <v>0</v>
      </c>
      <c r="K1567" s="870">
        <v>0</v>
      </c>
      <c r="L1567" s="870">
        <v>0</v>
      </c>
      <c r="M1567" s="870">
        <v>0</v>
      </c>
      <c r="N1567" s="870">
        <v>0</v>
      </c>
      <c r="O1567" s="870">
        <v>0</v>
      </c>
      <c r="P1567" s="870">
        <v>0</v>
      </c>
      <c r="Q1567" s="870">
        <v>0</v>
      </c>
      <c r="R1567" s="870">
        <v>0</v>
      </c>
      <c r="S1567" s="870">
        <v>0</v>
      </c>
      <c r="T1567" s="870">
        <v>0</v>
      </c>
      <c r="U1567" s="870">
        <v>0</v>
      </c>
      <c r="V1567" s="870">
        <v>0</v>
      </c>
      <c r="W1567" s="870">
        <v>0</v>
      </c>
      <c r="X1567" s="870">
        <v>0</v>
      </c>
      <c r="Y1567" s="870">
        <v>0</v>
      </c>
      <c r="Z1567" s="870">
        <v>0</v>
      </c>
      <c r="AA1567" s="870">
        <v>0</v>
      </c>
      <c r="AB1567" s="870">
        <v>0</v>
      </c>
      <c r="AC1567" s="870">
        <v>0</v>
      </c>
      <c r="AD1567" s="870">
        <v>0</v>
      </c>
      <c r="AE1567" s="870">
        <v>0</v>
      </c>
    </row>
    <row r="1568" spans="1:31">
      <c r="A1568" s="870" t="s">
        <v>1852</v>
      </c>
      <c r="B1568" s="870">
        <v>16</v>
      </c>
      <c r="C1568" s="870">
        <v>1605</v>
      </c>
      <c r="D1568" s="870">
        <v>160548</v>
      </c>
      <c r="E1568" s="870">
        <v>1605487102</v>
      </c>
      <c r="F1568" s="870" t="s">
        <v>3601</v>
      </c>
      <c r="G1568" s="870">
        <v>0</v>
      </c>
      <c r="H1568" s="870">
        <v>0</v>
      </c>
      <c r="I1568" s="870">
        <v>0</v>
      </c>
      <c r="J1568" s="870">
        <v>0</v>
      </c>
      <c r="K1568" s="870">
        <v>0</v>
      </c>
      <c r="L1568" s="870">
        <v>0</v>
      </c>
      <c r="M1568" s="870">
        <v>0</v>
      </c>
      <c r="N1568" s="870">
        <v>0</v>
      </c>
      <c r="O1568" s="870">
        <v>0</v>
      </c>
      <c r="P1568" s="870">
        <v>0</v>
      </c>
      <c r="Q1568" s="870">
        <v>0</v>
      </c>
      <c r="R1568" s="870">
        <v>0</v>
      </c>
      <c r="S1568" s="870">
        <v>0</v>
      </c>
      <c r="T1568" s="870">
        <v>0</v>
      </c>
      <c r="U1568" s="870">
        <v>0</v>
      </c>
      <c r="V1568" s="870">
        <v>0</v>
      </c>
      <c r="W1568" s="870">
        <v>0</v>
      </c>
      <c r="X1568" s="870">
        <v>0</v>
      </c>
      <c r="Y1568" s="870">
        <v>0</v>
      </c>
      <c r="Z1568" s="870">
        <v>0</v>
      </c>
      <c r="AA1568" s="870">
        <v>0</v>
      </c>
      <c r="AB1568" s="870">
        <v>0</v>
      </c>
      <c r="AC1568" s="870">
        <v>0</v>
      </c>
      <c r="AD1568" s="870">
        <v>0</v>
      </c>
      <c r="AE1568" s="870">
        <v>0</v>
      </c>
    </row>
    <row r="1569" spans="1:31">
      <c r="A1569" s="870" t="s">
        <v>1852</v>
      </c>
      <c r="B1569" s="870">
        <v>16</v>
      </c>
      <c r="C1569" s="870">
        <v>1605</v>
      </c>
      <c r="D1569" s="870">
        <v>160548</v>
      </c>
      <c r="E1569" s="870">
        <v>1605487104</v>
      </c>
      <c r="F1569" s="870" t="s">
        <v>3602</v>
      </c>
      <c r="G1569" s="870">
        <v>0</v>
      </c>
      <c r="H1569" s="870">
        <v>0</v>
      </c>
      <c r="I1569" s="870">
        <v>0</v>
      </c>
      <c r="J1569" s="870">
        <v>0</v>
      </c>
      <c r="K1569" s="870">
        <v>0</v>
      </c>
      <c r="L1569" s="870">
        <v>0</v>
      </c>
      <c r="M1569" s="870">
        <v>0</v>
      </c>
      <c r="N1569" s="870">
        <v>0</v>
      </c>
      <c r="O1569" s="870">
        <v>0</v>
      </c>
      <c r="P1569" s="870">
        <v>0</v>
      </c>
      <c r="Q1569" s="870">
        <v>0</v>
      </c>
      <c r="R1569" s="870">
        <v>0</v>
      </c>
      <c r="S1569" s="870">
        <v>0</v>
      </c>
      <c r="T1569" s="870">
        <v>0</v>
      </c>
      <c r="U1569" s="870">
        <v>0</v>
      </c>
      <c r="V1569" s="870">
        <v>0</v>
      </c>
      <c r="W1569" s="870">
        <v>0</v>
      </c>
      <c r="X1569" s="870">
        <v>0</v>
      </c>
      <c r="Y1569" s="870">
        <v>0</v>
      </c>
      <c r="Z1569" s="870">
        <v>0</v>
      </c>
      <c r="AA1569" s="870">
        <v>0</v>
      </c>
      <c r="AB1569" s="870">
        <v>0</v>
      </c>
      <c r="AC1569" s="870">
        <v>0</v>
      </c>
      <c r="AD1569" s="870">
        <v>0</v>
      </c>
      <c r="AE1569" s="870">
        <v>0</v>
      </c>
    </row>
    <row r="1570" spans="1:31">
      <c r="A1570" s="870" t="s">
        <v>1852</v>
      </c>
      <c r="B1570" s="870">
        <v>16</v>
      </c>
      <c r="C1570" s="870">
        <v>1605</v>
      </c>
      <c r="D1570" s="870">
        <v>160548</v>
      </c>
      <c r="E1570" s="870">
        <v>1605487105</v>
      </c>
      <c r="F1570" s="870" t="s">
        <v>3603</v>
      </c>
      <c r="G1570" s="870">
        <v>0</v>
      </c>
      <c r="H1570" s="870">
        <v>0</v>
      </c>
      <c r="I1570" s="870">
        <v>0</v>
      </c>
      <c r="J1570" s="870">
        <v>0</v>
      </c>
      <c r="K1570" s="870">
        <v>0</v>
      </c>
      <c r="L1570" s="870">
        <v>0</v>
      </c>
      <c r="M1570" s="870">
        <v>0</v>
      </c>
      <c r="N1570" s="870">
        <v>0</v>
      </c>
      <c r="O1570" s="870">
        <v>0</v>
      </c>
      <c r="P1570" s="870">
        <v>0</v>
      </c>
      <c r="Q1570" s="870">
        <v>0</v>
      </c>
      <c r="R1570" s="870">
        <v>0</v>
      </c>
      <c r="S1570" s="870">
        <v>0</v>
      </c>
      <c r="T1570" s="870">
        <v>0</v>
      </c>
      <c r="U1570" s="870">
        <v>0</v>
      </c>
      <c r="V1570" s="870">
        <v>0</v>
      </c>
      <c r="W1570" s="870">
        <v>0</v>
      </c>
      <c r="X1570" s="870">
        <v>0</v>
      </c>
      <c r="Y1570" s="870">
        <v>0</v>
      </c>
      <c r="Z1570" s="870">
        <v>0</v>
      </c>
      <c r="AA1570" s="870">
        <v>0</v>
      </c>
      <c r="AB1570" s="870">
        <v>0</v>
      </c>
      <c r="AC1570" s="870">
        <v>0</v>
      </c>
      <c r="AD1570" s="870">
        <v>0</v>
      </c>
      <c r="AE1570" s="870">
        <v>0</v>
      </c>
    </row>
    <row r="1571" spans="1:31">
      <c r="A1571" s="870" t="s">
        <v>1852</v>
      </c>
      <c r="B1571" s="870">
        <v>16</v>
      </c>
      <c r="C1571" s="870">
        <v>1605</v>
      </c>
      <c r="D1571" s="870">
        <v>160548</v>
      </c>
      <c r="E1571" s="870">
        <v>1605487107</v>
      </c>
      <c r="F1571" s="870" t="s">
        <v>3604</v>
      </c>
      <c r="G1571" s="870">
        <v>0</v>
      </c>
      <c r="H1571" s="870">
        <v>0</v>
      </c>
      <c r="I1571" s="870">
        <v>0</v>
      </c>
      <c r="J1571" s="870">
        <v>0</v>
      </c>
      <c r="K1571" s="870">
        <v>0</v>
      </c>
      <c r="L1571" s="870">
        <v>0</v>
      </c>
      <c r="M1571" s="870">
        <v>0</v>
      </c>
      <c r="N1571" s="870">
        <v>0</v>
      </c>
      <c r="O1571" s="870">
        <v>0</v>
      </c>
      <c r="P1571" s="870">
        <v>0</v>
      </c>
      <c r="Q1571" s="870">
        <v>0</v>
      </c>
      <c r="R1571" s="870">
        <v>0</v>
      </c>
      <c r="S1571" s="870">
        <v>0</v>
      </c>
      <c r="T1571" s="870">
        <v>0</v>
      </c>
      <c r="U1571" s="870">
        <v>0</v>
      </c>
      <c r="V1571" s="870">
        <v>0</v>
      </c>
      <c r="W1571" s="870">
        <v>0</v>
      </c>
      <c r="X1571" s="870">
        <v>0</v>
      </c>
      <c r="Y1571" s="870">
        <v>0</v>
      </c>
      <c r="Z1571" s="870">
        <v>0</v>
      </c>
      <c r="AA1571" s="870">
        <v>0</v>
      </c>
      <c r="AB1571" s="870">
        <v>0</v>
      </c>
      <c r="AC1571" s="870">
        <v>0</v>
      </c>
      <c r="AD1571" s="870">
        <v>0</v>
      </c>
      <c r="AE1571" s="870">
        <v>0</v>
      </c>
    </row>
    <row r="1572" spans="1:31">
      <c r="A1572" s="870" t="s">
        <v>1852</v>
      </c>
      <c r="B1572" s="870">
        <v>16</v>
      </c>
      <c r="C1572" s="870">
        <v>1605</v>
      </c>
      <c r="D1572" s="870">
        <v>160548</v>
      </c>
      <c r="E1572" s="870">
        <v>1605489005</v>
      </c>
      <c r="F1572" s="870" t="s">
        <v>984</v>
      </c>
      <c r="G1572" s="870">
        <v>159062798</v>
      </c>
      <c r="H1572" s="870">
        <v>0</v>
      </c>
      <c r="I1572" s="870">
        <v>159062798</v>
      </c>
      <c r="J1572" s="870">
        <v>0</v>
      </c>
      <c r="K1572" s="870">
        <v>0</v>
      </c>
      <c r="L1572" s="870">
        <v>0</v>
      </c>
      <c r="M1572" s="870">
        <v>0</v>
      </c>
      <c r="N1572" s="870">
        <v>0</v>
      </c>
      <c r="O1572" s="870">
        <v>0</v>
      </c>
      <c r="P1572" s="870">
        <v>0</v>
      </c>
      <c r="Q1572" s="870">
        <v>0</v>
      </c>
      <c r="R1572" s="870">
        <v>0</v>
      </c>
      <c r="S1572" s="870">
        <v>0</v>
      </c>
      <c r="T1572" s="870">
        <v>0</v>
      </c>
      <c r="U1572" s="870">
        <v>0</v>
      </c>
      <c r="V1572" s="870">
        <v>0</v>
      </c>
      <c r="W1572" s="870">
        <v>0</v>
      </c>
      <c r="X1572" s="870">
        <v>0</v>
      </c>
      <c r="Y1572" s="870">
        <v>0</v>
      </c>
      <c r="Z1572" s="870">
        <v>0</v>
      </c>
      <c r="AA1572" s="870">
        <v>0</v>
      </c>
      <c r="AB1572" s="870">
        <v>0</v>
      </c>
      <c r="AC1572" s="870">
        <v>0</v>
      </c>
      <c r="AD1572" s="870">
        <v>0</v>
      </c>
      <c r="AE1572" s="870">
        <v>0</v>
      </c>
    </row>
    <row r="1573" spans="1:31">
      <c r="A1573" s="870" t="s">
        <v>1852</v>
      </c>
      <c r="B1573" s="870">
        <v>16</v>
      </c>
      <c r="C1573" s="870">
        <v>1605</v>
      </c>
      <c r="D1573" s="870">
        <v>160548</v>
      </c>
      <c r="E1573" s="870">
        <v>1605489009</v>
      </c>
      <c r="F1573" s="870" t="s">
        <v>984</v>
      </c>
      <c r="G1573" s="870">
        <v>3089806352</v>
      </c>
      <c r="H1573" s="870">
        <v>0</v>
      </c>
      <c r="I1573" s="870">
        <v>3089806352.23</v>
      </c>
      <c r="J1573" s="870">
        <v>0.23000001907348633</v>
      </c>
      <c r="K1573" s="870">
        <v>0</v>
      </c>
      <c r="L1573" s="870">
        <v>0.23000001907348633</v>
      </c>
      <c r="M1573" s="870">
        <v>0</v>
      </c>
      <c r="N1573" s="870">
        <v>0</v>
      </c>
      <c r="O1573" s="870">
        <v>0.23000001907348633</v>
      </c>
      <c r="P1573" s="870">
        <v>8.5100007057189939E-2</v>
      </c>
      <c r="Q1573" s="870">
        <v>0</v>
      </c>
      <c r="R1573" s="870">
        <v>0</v>
      </c>
      <c r="S1573" s="870">
        <v>0</v>
      </c>
      <c r="T1573" s="870">
        <v>0</v>
      </c>
      <c r="U1573" s="870">
        <v>0</v>
      </c>
      <c r="V1573" s="870">
        <v>0</v>
      </c>
      <c r="W1573" s="870">
        <v>0</v>
      </c>
      <c r="X1573" s="870">
        <v>8.5100007057189939E-2</v>
      </c>
      <c r="Y1573" s="870">
        <v>0.37</v>
      </c>
      <c r="Z1573" s="870">
        <v>8.5100007057189939E-2</v>
      </c>
      <c r="AA1573" s="870">
        <v>0</v>
      </c>
      <c r="AB1573" s="870">
        <v>8.5100007057189939E-2</v>
      </c>
      <c r="AC1573" s="870">
        <v>0</v>
      </c>
      <c r="AD1573" s="870">
        <v>0</v>
      </c>
      <c r="AE1573" s="870">
        <v>0</v>
      </c>
    </row>
    <row r="1574" spans="1:31">
      <c r="A1574" s="870" t="s">
        <v>1852</v>
      </c>
      <c r="B1574" s="870">
        <v>16</v>
      </c>
      <c r="C1574" s="870">
        <v>1605</v>
      </c>
      <c r="D1574" s="870">
        <v>160548</v>
      </c>
      <c r="E1574" s="870">
        <v>1605489010</v>
      </c>
      <c r="F1574" s="870" t="s">
        <v>985</v>
      </c>
      <c r="G1574" s="870">
        <v>205575101</v>
      </c>
      <c r="H1574" s="870">
        <v>0</v>
      </c>
      <c r="I1574" s="870">
        <v>205575101.44</v>
      </c>
      <c r="J1574" s="870">
        <v>0.43999999761581421</v>
      </c>
      <c r="K1574" s="870">
        <v>0</v>
      </c>
      <c r="L1574" s="870">
        <v>0.43999999761581421</v>
      </c>
      <c r="M1574" s="870">
        <v>0</v>
      </c>
      <c r="N1574" s="870">
        <v>0</v>
      </c>
      <c r="O1574" s="870">
        <v>0.43999999761581421</v>
      </c>
      <c r="P1574" s="870">
        <v>0.16279999911785126</v>
      </c>
      <c r="Q1574" s="870">
        <v>0</v>
      </c>
      <c r="R1574" s="870">
        <v>0</v>
      </c>
      <c r="S1574" s="870">
        <v>0</v>
      </c>
      <c r="T1574" s="870">
        <v>0</v>
      </c>
      <c r="U1574" s="870">
        <v>0</v>
      </c>
      <c r="V1574" s="870">
        <v>0</v>
      </c>
      <c r="W1574" s="870">
        <v>0</v>
      </c>
      <c r="X1574" s="870">
        <v>0.16279999911785126</v>
      </c>
      <c r="Y1574" s="870">
        <v>0.37</v>
      </c>
      <c r="Z1574" s="870">
        <v>0.16279999911785126</v>
      </c>
      <c r="AA1574" s="870">
        <v>0</v>
      </c>
      <c r="AB1574" s="870">
        <v>0.16279999911785126</v>
      </c>
      <c r="AC1574" s="870">
        <v>0</v>
      </c>
      <c r="AD1574" s="870">
        <v>0</v>
      </c>
      <c r="AE1574" s="870">
        <v>0</v>
      </c>
    </row>
    <row r="1575" spans="1:31">
      <c r="A1575" s="870" t="s">
        <v>1852</v>
      </c>
      <c r="B1575" s="870">
        <v>16</v>
      </c>
      <c r="C1575" s="870">
        <v>1605</v>
      </c>
      <c r="D1575" s="870">
        <v>160548</v>
      </c>
      <c r="E1575" s="870">
        <v>1605489011</v>
      </c>
      <c r="F1575" s="870" t="s">
        <v>984</v>
      </c>
      <c r="G1575" s="870">
        <v>3278721</v>
      </c>
      <c r="H1575" s="870">
        <v>0</v>
      </c>
      <c r="I1575" s="870">
        <v>3278721</v>
      </c>
      <c r="J1575" s="870">
        <v>0</v>
      </c>
      <c r="K1575" s="870">
        <v>0</v>
      </c>
      <c r="L1575" s="870">
        <v>0</v>
      </c>
      <c r="M1575" s="870">
        <v>0</v>
      </c>
      <c r="N1575" s="870">
        <v>0</v>
      </c>
      <c r="O1575" s="870">
        <v>0</v>
      </c>
      <c r="P1575" s="870">
        <v>0</v>
      </c>
      <c r="Q1575" s="870">
        <v>0</v>
      </c>
      <c r="R1575" s="870">
        <v>0</v>
      </c>
      <c r="S1575" s="870">
        <v>0</v>
      </c>
      <c r="T1575" s="870">
        <v>0</v>
      </c>
      <c r="U1575" s="870">
        <v>0</v>
      </c>
      <c r="V1575" s="870">
        <v>0</v>
      </c>
      <c r="W1575" s="870">
        <v>0</v>
      </c>
      <c r="X1575" s="870">
        <v>0</v>
      </c>
      <c r="Y1575" s="870">
        <v>0</v>
      </c>
      <c r="Z1575" s="870">
        <v>0</v>
      </c>
      <c r="AA1575" s="870">
        <v>0</v>
      </c>
      <c r="AB1575" s="870">
        <v>0</v>
      </c>
      <c r="AC1575" s="870">
        <v>0</v>
      </c>
      <c r="AD1575" s="870">
        <v>0</v>
      </c>
      <c r="AE1575" s="870">
        <v>0</v>
      </c>
    </row>
    <row r="1576" spans="1:31">
      <c r="A1576" s="870" t="s">
        <v>1852</v>
      </c>
      <c r="B1576" s="870">
        <v>16</v>
      </c>
      <c r="C1576" s="870">
        <v>1605</v>
      </c>
      <c r="D1576" s="870">
        <v>160548</v>
      </c>
      <c r="E1576" s="870">
        <v>1605489021</v>
      </c>
      <c r="F1576" s="870" t="s">
        <v>984</v>
      </c>
      <c r="G1576" s="870">
        <v>6141068</v>
      </c>
      <c r="H1576" s="870">
        <v>0</v>
      </c>
      <c r="I1576" s="870">
        <v>6141068.3600000003</v>
      </c>
      <c r="J1576" s="870">
        <v>0.36000000033527613</v>
      </c>
      <c r="K1576" s="870">
        <v>0</v>
      </c>
      <c r="L1576" s="870">
        <v>0.36000000033527613</v>
      </c>
      <c r="M1576" s="870">
        <v>0</v>
      </c>
      <c r="N1576" s="870">
        <v>0</v>
      </c>
      <c r="O1576" s="870">
        <v>0.36000000033527613</v>
      </c>
      <c r="P1576" s="870">
        <v>0.13320000012405217</v>
      </c>
      <c r="Q1576" s="870">
        <v>0</v>
      </c>
      <c r="R1576" s="870">
        <v>0</v>
      </c>
      <c r="S1576" s="870">
        <v>0</v>
      </c>
      <c r="T1576" s="870">
        <v>0</v>
      </c>
      <c r="U1576" s="870">
        <v>0</v>
      </c>
      <c r="V1576" s="870">
        <v>0</v>
      </c>
      <c r="W1576" s="870">
        <v>0</v>
      </c>
      <c r="X1576" s="870">
        <v>0.13320000012405217</v>
      </c>
      <c r="Y1576" s="870">
        <v>0.37</v>
      </c>
      <c r="Z1576" s="870">
        <v>0.13320000012405217</v>
      </c>
      <c r="AA1576" s="870">
        <v>0</v>
      </c>
      <c r="AB1576" s="870">
        <v>0.13320000012405217</v>
      </c>
      <c r="AC1576" s="870">
        <v>0</v>
      </c>
      <c r="AD1576" s="870">
        <v>0</v>
      </c>
      <c r="AE1576" s="870">
        <v>0</v>
      </c>
    </row>
    <row r="1577" spans="1:31">
      <c r="A1577" s="870" t="s">
        <v>1852</v>
      </c>
      <c r="B1577" s="870">
        <v>16</v>
      </c>
      <c r="C1577" s="870">
        <v>1605</v>
      </c>
      <c r="D1577" s="870">
        <v>160548</v>
      </c>
      <c r="E1577" s="870">
        <v>1605489205</v>
      </c>
      <c r="F1577" s="870" t="s">
        <v>984</v>
      </c>
      <c r="G1577" s="870">
        <v>2057211137</v>
      </c>
      <c r="H1577" s="870">
        <v>0</v>
      </c>
      <c r="I1577" s="870">
        <v>2057211137.28</v>
      </c>
      <c r="J1577" s="870">
        <v>0.27999997138977051</v>
      </c>
      <c r="K1577" s="870">
        <v>0</v>
      </c>
      <c r="L1577" s="870">
        <v>0.27999997138977051</v>
      </c>
      <c r="M1577" s="870">
        <v>0</v>
      </c>
      <c r="N1577" s="870">
        <v>0</v>
      </c>
      <c r="O1577" s="870">
        <v>0.27999997138977051</v>
      </c>
      <c r="P1577" s="870">
        <v>0.10359998941421508</v>
      </c>
      <c r="Q1577" s="870">
        <v>0</v>
      </c>
      <c r="R1577" s="870">
        <v>0</v>
      </c>
      <c r="S1577" s="870">
        <v>0</v>
      </c>
      <c r="T1577" s="870">
        <v>0</v>
      </c>
      <c r="U1577" s="870">
        <v>0</v>
      </c>
      <c r="V1577" s="870">
        <v>0</v>
      </c>
      <c r="W1577" s="870">
        <v>0</v>
      </c>
      <c r="X1577" s="870">
        <v>0.10359998941421508</v>
      </c>
      <c r="Y1577" s="870">
        <v>0.37</v>
      </c>
      <c r="Z1577" s="870">
        <v>0.10359998941421508</v>
      </c>
      <c r="AA1577" s="870">
        <v>0</v>
      </c>
      <c r="AB1577" s="870">
        <v>0.10359998941421508</v>
      </c>
      <c r="AC1577" s="870">
        <v>0</v>
      </c>
      <c r="AD1577" s="870">
        <v>0</v>
      </c>
      <c r="AE1577" s="870">
        <v>0</v>
      </c>
    </row>
    <row r="1578" spans="1:31">
      <c r="A1578" s="870" t="s">
        <v>1852</v>
      </c>
      <c r="B1578" s="870">
        <v>16</v>
      </c>
      <c r="C1578" s="870">
        <v>1605</v>
      </c>
      <c r="D1578" s="870">
        <v>160548</v>
      </c>
      <c r="E1578" s="870">
        <v>1605489210</v>
      </c>
      <c r="F1578" s="870" t="s">
        <v>984</v>
      </c>
      <c r="G1578" s="870">
        <v>13882851</v>
      </c>
      <c r="H1578" s="870">
        <v>0</v>
      </c>
      <c r="I1578" s="870">
        <v>13882851.119999999</v>
      </c>
      <c r="J1578" s="870">
        <v>0.11999999918043613</v>
      </c>
      <c r="K1578" s="870">
        <v>0</v>
      </c>
      <c r="L1578" s="870">
        <v>0.11999999918043613</v>
      </c>
      <c r="M1578" s="870">
        <v>0</v>
      </c>
      <c r="N1578" s="870">
        <v>0</v>
      </c>
      <c r="O1578" s="870">
        <v>0.11999999918043613</v>
      </c>
      <c r="P1578" s="870">
        <v>4.4399999696761366E-2</v>
      </c>
      <c r="Q1578" s="870">
        <v>0</v>
      </c>
      <c r="R1578" s="870">
        <v>0</v>
      </c>
      <c r="S1578" s="870">
        <v>0</v>
      </c>
      <c r="T1578" s="870">
        <v>0</v>
      </c>
      <c r="U1578" s="870">
        <v>0</v>
      </c>
      <c r="V1578" s="870">
        <v>0</v>
      </c>
      <c r="W1578" s="870">
        <v>0</v>
      </c>
      <c r="X1578" s="870">
        <v>4.4399999696761366E-2</v>
      </c>
      <c r="Y1578" s="870">
        <v>0.37</v>
      </c>
      <c r="Z1578" s="870">
        <v>4.4399999696761366E-2</v>
      </c>
      <c r="AA1578" s="870">
        <v>0</v>
      </c>
      <c r="AB1578" s="870">
        <v>4.4399999696761366E-2</v>
      </c>
      <c r="AC1578" s="870">
        <v>0</v>
      </c>
      <c r="AD1578" s="870">
        <v>0</v>
      </c>
      <c r="AE1578" s="870">
        <v>0</v>
      </c>
    </row>
    <row r="1579" spans="1:31">
      <c r="A1579" s="870" t="s">
        <v>1852</v>
      </c>
      <c r="B1579" s="870">
        <v>16</v>
      </c>
      <c r="C1579" s="870">
        <v>1605</v>
      </c>
      <c r="D1579" s="870">
        <v>160548</v>
      </c>
      <c r="E1579" s="870">
        <v>1605489211</v>
      </c>
      <c r="F1579" s="870" t="s">
        <v>984</v>
      </c>
      <c r="G1579" s="870">
        <v>144772162</v>
      </c>
      <c r="H1579" s="870">
        <v>0</v>
      </c>
      <c r="I1579" s="870">
        <v>144772161.75999999</v>
      </c>
      <c r="J1579" s="870">
        <v>-0.24000000953674316</v>
      </c>
      <c r="K1579" s="870">
        <v>0</v>
      </c>
      <c r="L1579" s="870">
        <v>0</v>
      </c>
      <c r="M1579" s="870">
        <v>-0.24000000953674316</v>
      </c>
      <c r="N1579" s="870">
        <v>0</v>
      </c>
      <c r="O1579" s="870">
        <v>-0.24000000953674316</v>
      </c>
      <c r="P1579" s="870">
        <v>-8.8800003528594976E-2</v>
      </c>
      <c r="Q1579" s="870">
        <v>0</v>
      </c>
      <c r="R1579" s="870">
        <v>0</v>
      </c>
      <c r="S1579" s="870">
        <v>0</v>
      </c>
      <c r="T1579" s="870">
        <v>0</v>
      </c>
      <c r="U1579" s="870">
        <v>0</v>
      </c>
      <c r="V1579" s="870">
        <v>0</v>
      </c>
      <c r="W1579" s="870">
        <v>0</v>
      </c>
      <c r="X1579" s="870">
        <v>-8.8800003528594976E-2</v>
      </c>
      <c r="Y1579" s="870">
        <v>0.37</v>
      </c>
      <c r="Z1579" s="870">
        <v>0</v>
      </c>
      <c r="AA1579" s="870">
        <v>-8.8800003528594976E-2</v>
      </c>
      <c r="AB1579" s="870">
        <v>0</v>
      </c>
      <c r="AC1579" s="870">
        <v>-8.8800003528594976E-2</v>
      </c>
      <c r="AD1579" s="870">
        <v>0</v>
      </c>
      <c r="AE1579" s="870">
        <v>0</v>
      </c>
    </row>
    <row r="1580" spans="1:31">
      <c r="A1580" s="870" t="s">
        <v>1852</v>
      </c>
      <c r="B1580" s="870">
        <v>16</v>
      </c>
      <c r="C1580" s="870">
        <v>1605</v>
      </c>
      <c r="D1580" s="870">
        <v>160548</v>
      </c>
      <c r="E1580" s="870">
        <v>1605489214</v>
      </c>
      <c r="F1580" s="870" t="s">
        <v>985</v>
      </c>
      <c r="G1580" s="870">
        <v>3330711</v>
      </c>
      <c r="H1580" s="870">
        <v>0</v>
      </c>
      <c r="I1580" s="870">
        <v>3330710.96</v>
      </c>
      <c r="J1580" s="870">
        <v>-4.0000000037252903E-2</v>
      </c>
      <c r="K1580" s="870">
        <v>0</v>
      </c>
      <c r="L1580" s="870">
        <v>0</v>
      </c>
      <c r="M1580" s="870">
        <v>-4.0000000037252903E-2</v>
      </c>
      <c r="N1580" s="870">
        <v>0</v>
      </c>
      <c r="O1580" s="870">
        <v>-4.0000000037252903E-2</v>
      </c>
      <c r="P1580" s="870">
        <v>-1.4800000013783574E-2</v>
      </c>
      <c r="Q1580" s="870">
        <v>0</v>
      </c>
      <c r="R1580" s="870">
        <v>0</v>
      </c>
      <c r="S1580" s="870">
        <v>0</v>
      </c>
      <c r="T1580" s="870">
        <v>0</v>
      </c>
      <c r="U1580" s="870">
        <v>0</v>
      </c>
      <c r="V1580" s="870">
        <v>0</v>
      </c>
      <c r="W1580" s="870">
        <v>0</v>
      </c>
      <c r="X1580" s="870">
        <v>-1.4800000013783574E-2</v>
      </c>
      <c r="Y1580" s="870">
        <v>0.37</v>
      </c>
      <c r="Z1580" s="870">
        <v>0</v>
      </c>
      <c r="AA1580" s="870">
        <v>-1.4800000013783574E-2</v>
      </c>
      <c r="AB1580" s="870">
        <v>0</v>
      </c>
      <c r="AC1580" s="870">
        <v>-1.4800000013783574E-2</v>
      </c>
      <c r="AD1580" s="870">
        <v>0</v>
      </c>
      <c r="AE1580" s="870">
        <v>0</v>
      </c>
    </row>
    <row r="1581" spans="1:31">
      <c r="A1581" s="870" t="s">
        <v>1852</v>
      </c>
      <c r="B1581" s="870">
        <v>16</v>
      </c>
      <c r="C1581" s="870">
        <v>1605</v>
      </c>
      <c r="D1581" s="870">
        <v>160548</v>
      </c>
      <c r="E1581" s="870">
        <v>1605489216</v>
      </c>
      <c r="F1581" s="870" t="s">
        <v>1979</v>
      </c>
      <c r="G1581" s="870">
        <v>0</v>
      </c>
      <c r="H1581" s="870">
        <v>0</v>
      </c>
      <c r="I1581" s="870">
        <v>0</v>
      </c>
      <c r="J1581" s="870">
        <v>0</v>
      </c>
      <c r="K1581" s="870">
        <v>0</v>
      </c>
      <c r="L1581" s="870">
        <v>0</v>
      </c>
      <c r="M1581" s="870">
        <v>0</v>
      </c>
      <c r="N1581" s="870">
        <v>0</v>
      </c>
      <c r="O1581" s="870">
        <v>0</v>
      </c>
      <c r="P1581" s="870">
        <v>0</v>
      </c>
      <c r="Q1581" s="870">
        <v>0</v>
      </c>
      <c r="R1581" s="870">
        <v>0</v>
      </c>
      <c r="S1581" s="870">
        <v>0</v>
      </c>
      <c r="T1581" s="870">
        <v>0</v>
      </c>
      <c r="U1581" s="870">
        <v>0</v>
      </c>
      <c r="V1581" s="870">
        <v>0</v>
      </c>
      <c r="W1581" s="870">
        <v>0</v>
      </c>
      <c r="X1581" s="870">
        <v>0</v>
      </c>
      <c r="Y1581" s="870">
        <v>0</v>
      </c>
      <c r="Z1581" s="870">
        <v>0</v>
      </c>
      <c r="AA1581" s="870">
        <v>0</v>
      </c>
      <c r="AB1581" s="870">
        <v>0</v>
      </c>
      <c r="AC1581" s="870">
        <v>0</v>
      </c>
      <c r="AD1581" s="870">
        <v>0</v>
      </c>
      <c r="AE1581" s="870">
        <v>0</v>
      </c>
    </row>
    <row r="1582" spans="1:31">
      <c r="A1582" s="870" t="s">
        <v>1852</v>
      </c>
      <c r="B1582" s="870">
        <v>16</v>
      </c>
      <c r="C1582" s="870">
        <v>1605</v>
      </c>
      <c r="D1582" s="870">
        <v>160548</v>
      </c>
      <c r="E1582" s="870">
        <v>1605489403</v>
      </c>
      <c r="F1582" s="870" t="s">
        <v>3405</v>
      </c>
      <c r="G1582" s="870">
        <v>2044198</v>
      </c>
      <c r="H1582" s="870">
        <v>0</v>
      </c>
      <c r="I1582" s="870">
        <v>2044198</v>
      </c>
      <c r="J1582" s="870">
        <v>0</v>
      </c>
      <c r="K1582" s="870">
        <v>0</v>
      </c>
      <c r="L1582" s="870">
        <v>0</v>
      </c>
      <c r="M1582" s="870">
        <v>0</v>
      </c>
      <c r="N1582" s="870">
        <v>0</v>
      </c>
      <c r="O1582" s="870">
        <v>0</v>
      </c>
      <c r="P1582" s="870">
        <v>0</v>
      </c>
      <c r="Q1582" s="870">
        <v>0</v>
      </c>
      <c r="R1582" s="870">
        <v>0</v>
      </c>
      <c r="S1582" s="870">
        <v>0</v>
      </c>
      <c r="T1582" s="870">
        <v>0</v>
      </c>
      <c r="U1582" s="870">
        <v>0</v>
      </c>
      <c r="V1582" s="870">
        <v>0</v>
      </c>
      <c r="W1582" s="870">
        <v>0</v>
      </c>
      <c r="X1582" s="870">
        <v>0</v>
      </c>
      <c r="Y1582" s="870">
        <v>0</v>
      </c>
      <c r="Z1582" s="870">
        <v>0</v>
      </c>
      <c r="AA1582" s="870">
        <v>0</v>
      </c>
      <c r="AB1582" s="870">
        <v>0</v>
      </c>
      <c r="AC1582" s="870">
        <v>0</v>
      </c>
      <c r="AD1582" s="870">
        <v>0</v>
      </c>
      <c r="AE1582" s="870">
        <v>0</v>
      </c>
    </row>
    <row r="1583" spans="1:31">
      <c r="A1583" s="870" t="s">
        <v>1852</v>
      </c>
      <c r="B1583" s="870">
        <v>16</v>
      </c>
      <c r="C1583" s="870">
        <v>1605</v>
      </c>
      <c r="D1583" s="870">
        <v>160548</v>
      </c>
      <c r="E1583" s="870">
        <v>1605489404</v>
      </c>
      <c r="F1583" s="870" t="s">
        <v>3406</v>
      </c>
      <c r="G1583" s="870">
        <v>4409575</v>
      </c>
      <c r="H1583" s="870">
        <v>0</v>
      </c>
      <c r="I1583" s="870">
        <v>4409575</v>
      </c>
      <c r="J1583" s="870">
        <v>0</v>
      </c>
      <c r="K1583" s="870">
        <v>0</v>
      </c>
      <c r="L1583" s="870">
        <v>0</v>
      </c>
      <c r="M1583" s="870">
        <v>0</v>
      </c>
      <c r="N1583" s="870">
        <v>0</v>
      </c>
      <c r="O1583" s="870">
        <v>0</v>
      </c>
      <c r="P1583" s="870">
        <v>0</v>
      </c>
      <c r="Q1583" s="870">
        <v>0</v>
      </c>
      <c r="R1583" s="870">
        <v>0</v>
      </c>
      <c r="S1583" s="870">
        <v>0</v>
      </c>
      <c r="T1583" s="870">
        <v>0</v>
      </c>
      <c r="U1583" s="870">
        <v>0</v>
      </c>
      <c r="V1583" s="870">
        <v>0</v>
      </c>
      <c r="W1583" s="870">
        <v>0</v>
      </c>
      <c r="X1583" s="870">
        <v>0</v>
      </c>
      <c r="Y1583" s="870">
        <v>0</v>
      </c>
      <c r="Z1583" s="870">
        <v>0</v>
      </c>
      <c r="AA1583" s="870">
        <v>0</v>
      </c>
      <c r="AB1583" s="870">
        <v>0</v>
      </c>
      <c r="AC1583" s="870">
        <v>0</v>
      </c>
      <c r="AD1583" s="870">
        <v>0</v>
      </c>
      <c r="AE1583" s="870">
        <v>0</v>
      </c>
    </row>
    <row r="1584" spans="1:31">
      <c r="A1584" s="870" t="s">
        <v>1852</v>
      </c>
      <c r="B1584" s="870">
        <v>16</v>
      </c>
      <c r="C1584" s="870">
        <v>1605</v>
      </c>
      <c r="D1584" s="870">
        <v>160548</v>
      </c>
      <c r="E1584" s="870">
        <v>1605489505</v>
      </c>
      <c r="F1584" s="870" t="s">
        <v>1980</v>
      </c>
      <c r="G1584" s="870">
        <v>0</v>
      </c>
      <c r="H1584" s="870">
        <v>0</v>
      </c>
      <c r="I1584" s="870">
        <v>0</v>
      </c>
      <c r="J1584" s="870">
        <v>0</v>
      </c>
      <c r="K1584" s="870">
        <v>0</v>
      </c>
      <c r="L1584" s="870">
        <v>0</v>
      </c>
      <c r="M1584" s="870">
        <v>0</v>
      </c>
      <c r="N1584" s="870">
        <v>0</v>
      </c>
      <c r="O1584" s="870">
        <v>0</v>
      </c>
      <c r="P1584" s="870">
        <v>0</v>
      </c>
      <c r="Q1584" s="870">
        <v>0</v>
      </c>
      <c r="R1584" s="870">
        <v>0</v>
      </c>
      <c r="S1584" s="870">
        <v>0</v>
      </c>
      <c r="T1584" s="870">
        <v>0</v>
      </c>
      <c r="U1584" s="870">
        <v>0</v>
      </c>
      <c r="V1584" s="870">
        <v>0</v>
      </c>
      <c r="W1584" s="870">
        <v>0</v>
      </c>
      <c r="X1584" s="870">
        <v>0</v>
      </c>
      <c r="Y1584" s="870">
        <v>0</v>
      </c>
      <c r="Z1584" s="870">
        <v>0</v>
      </c>
      <c r="AA1584" s="870">
        <v>0</v>
      </c>
      <c r="AB1584" s="870">
        <v>0</v>
      </c>
      <c r="AC1584" s="870">
        <v>0</v>
      </c>
      <c r="AD1584" s="870">
        <v>0</v>
      </c>
      <c r="AE1584" s="870">
        <v>0</v>
      </c>
    </row>
    <row r="1585" spans="1:31">
      <c r="A1585" s="870" t="s">
        <v>1852</v>
      </c>
      <c r="B1585" s="870">
        <v>16</v>
      </c>
      <c r="C1585" s="870">
        <v>1605</v>
      </c>
      <c r="D1585" s="870">
        <v>160548</v>
      </c>
      <c r="E1585" s="870">
        <v>1605489506</v>
      </c>
      <c r="F1585" s="870" t="s">
        <v>1963</v>
      </c>
      <c r="G1585" s="870">
        <v>0</v>
      </c>
      <c r="H1585" s="870">
        <v>0</v>
      </c>
      <c r="I1585" s="870">
        <v>0</v>
      </c>
      <c r="J1585" s="870">
        <v>0</v>
      </c>
      <c r="K1585" s="870">
        <v>0</v>
      </c>
      <c r="L1585" s="870">
        <v>0</v>
      </c>
      <c r="M1585" s="870">
        <v>0</v>
      </c>
      <c r="N1585" s="870">
        <v>0</v>
      </c>
      <c r="O1585" s="870">
        <v>0</v>
      </c>
      <c r="P1585" s="870">
        <v>0</v>
      </c>
      <c r="Q1585" s="870">
        <v>0</v>
      </c>
      <c r="R1585" s="870">
        <v>0</v>
      </c>
      <c r="S1585" s="870">
        <v>0</v>
      </c>
      <c r="T1585" s="870">
        <v>0</v>
      </c>
      <c r="U1585" s="870">
        <v>0</v>
      </c>
      <c r="V1585" s="870">
        <v>0</v>
      </c>
      <c r="W1585" s="870">
        <v>0</v>
      </c>
      <c r="X1585" s="870">
        <v>0</v>
      </c>
      <c r="Y1585" s="870">
        <v>0</v>
      </c>
      <c r="Z1585" s="870">
        <v>0</v>
      </c>
      <c r="AA1585" s="870">
        <v>0</v>
      </c>
      <c r="AB1585" s="870">
        <v>0</v>
      </c>
      <c r="AC1585" s="870">
        <v>0</v>
      </c>
      <c r="AD1585" s="870">
        <v>0</v>
      </c>
      <c r="AE1585" s="870">
        <v>0</v>
      </c>
    </row>
    <row r="1586" spans="1:31">
      <c r="A1586" s="870" t="s">
        <v>1852</v>
      </c>
      <c r="B1586" s="870">
        <v>16</v>
      </c>
      <c r="C1586" s="870">
        <v>1605</v>
      </c>
      <c r="D1586" s="870">
        <v>160548</v>
      </c>
      <c r="E1586" s="870">
        <v>1605489560</v>
      </c>
      <c r="F1586" s="870" t="s">
        <v>1960</v>
      </c>
      <c r="G1586" s="870">
        <v>0</v>
      </c>
      <c r="H1586" s="870">
        <v>0</v>
      </c>
      <c r="I1586" s="870">
        <v>0</v>
      </c>
      <c r="J1586" s="870">
        <v>0</v>
      </c>
      <c r="K1586" s="870">
        <v>0</v>
      </c>
      <c r="L1586" s="870">
        <v>0</v>
      </c>
      <c r="M1586" s="870">
        <v>0</v>
      </c>
      <c r="N1586" s="870">
        <v>0</v>
      </c>
      <c r="O1586" s="870">
        <v>0</v>
      </c>
      <c r="P1586" s="870">
        <v>0</v>
      </c>
      <c r="Q1586" s="870">
        <v>0</v>
      </c>
      <c r="R1586" s="870">
        <v>0</v>
      </c>
      <c r="S1586" s="870">
        <v>0</v>
      </c>
      <c r="T1586" s="870">
        <v>0</v>
      </c>
      <c r="U1586" s="870">
        <v>0</v>
      </c>
      <c r="V1586" s="870">
        <v>0</v>
      </c>
      <c r="W1586" s="870">
        <v>0</v>
      </c>
      <c r="X1586" s="870">
        <v>0</v>
      </c>
      <c r="Y1586" s="870">
        <v>0</v>
      </c>
      <c r="Z1586" s="870">
        <v>0</v>
      </c>
      <c r="AA1586" s="870">
        <v>0</v>
      </c>
      <c r="AB1586" s="870">
        <v>0</v>
      </c>
      <c r="AC1586" s="870">
        <v>0</v>
      </c>
      <c r="AD1586" s="870">
        <v>0</v>
      </c>
      <c r="AE1586" s="870">
        <v>0</v>
      </c>
    </row>
    <row r="1587" spans="1:31">
      <c r="A1587" s="870" t="s">
        <v>1852</v>
      </c>
      <c r="B1587" s="870">
        <v>16</v>
      </c>
      <c r="C1587" s="870">
        <v>1605</v>
      </c>
      <c r="D1587" s="870">
        <v>160548</v>
      </c>
      <c r="E1587" s="870">
        <v>1605489602</v>
      </c>
      <c r="F1587" s="870" t="s">
        <v>984</v>
      </c>
      <c r="G1587" s="870">
        <v>37271405</v>
      </c>
      <c r="H1587" s="870">
        <v>0</v>
      </c>
      <c r="I1587" s="870">
        <v>37271404.740000002</v>
      </c>
      <c r="J1587" s="870">
        <v>-0.25999999791383743</v>
      </c>
      <c r="K1587" s="870">
        <v>0</v>
      </c>
      <c r="L1587" s="870">
        <v>0</v>
      </c>
      <c r="M1587" s="870">
        <v>-0.25999999791383743</v>
      </c>
      <c r="N1587" s="870">
        <v>0</v>
      </c>
      <c r="O1587" s="870">
        <v>-0.25999999791383743</v>
      </c>
      <c r="P1587" s="870">
        <v>-9.6199999228119851E-2</v>
      </c>
      <c r="Q1587" s="870">
        <v>0</v>
      </c>
      <c r="R1587" s="870">
        <v>0</v>
      </c>
      <c r="S1587" s="870">
        <v>0</v>
      </c>
      <c r="T1587" s="870">
        <v>0</v>
      </c>
      <c r="U1587" s="870">
        <v>0</v>
      </c>
      <c r="V1587" s="870">
        <v>0</v>
      </c>
      <c r="W1587" s="870">
        <v>0</v>
      </c>
      <c r="X1587" s="870">
        <v>-9.6199999228119851E-2</v>
      </c>
      <c r="Y1587" s="870">
        <v>0.37</v>
      </c>
      <c r="Z1587" s="870">
        <v>0</v>
      </c>
      <c r="AA1587" s="870">
        <v>-9.6199999228119851E-2</v>
      </c>
      <c r="AB1587" s="870">
        <v>0</v>
      </c>
      <c r="AC1587" s="870">
        <v>-9.6199999228119851E-2</v>
      </c>
      <c r="AD1587" s="870">
        <v>0</v>
      </c>
      <c r="AE1587" s="870">
        <v>0</v>
      </c>
    </row>
    <row r="1588" spans="1:31">
      <c r="A1588" s="870" t="s">
        <v>1852</v>
      </c>
      <c r="B1588" s="870">
        <v>16</v>
      </c>
      <c r="C1588" s="870">
        <v>1605</v>
      </c>
      <c r="D1588" s="870">
        <v>160548</v>
      </c>
      <c r="E1588" s="870">
        <v>1605489801</v>
      </c>
      <c r="F1588" s="870" t="s">
        <v>984</v>
      </c>
      <c r="G1588" s="870">
        <v>368485811</v>
      </c>
      <c r="H1588" s="870">
        <v>0</v>
      </c>
      <c r="I1588" s="870">
        <v>368485811.38</v>
      </c>
      <c r="J1588" s="870">
        <v>0.37999999523162842</v>
      </c>
      <c r="K1588" s="870">
        <v>0</v>
      </c>
      <c r="L1588" s="870">
        <v>0.37999999523162842</v>
      </c>
      <c r="M1588" s="870">
        <v>0</v>
      </c>
      <c r="N1588" s="870">
        <v>0</v>
      </c>
      <c r="O1588" s="870">
        <v>0.37999999523162842</v>
      </c>
      <c r="P1588" s="870">
        <v>0.14059999823570252</v>
      </c>
      <c r="Q1588" s="870">
        <v>0</v>
      </c>
      <c r="R1588" s="870">
        <v>0</v>
      </c>
      <c r="S1588" s="870">
        <v>0</v>
      </c>
      <c r="T1588" s="870">
        <v>0</v>
      </c>
      <c r="U1588" s="870">
        <v>0</v>
      </c>
      <c r="V1588" s="870">
        <v>0</v>
      </c>
      <c r="W1588" s="870">
        <v>0</v>
      </c>
      <c r="X1588" s="870">
        <v>0.14059999823570252</v>
      </c>
      <c r="Y1588" s="870">
        <v>0.37</v>
      </c>
      <c r="Z1588" s="870">
        <v>0.14059999823570252</v>
      </c>
      <c r="AA1588" s="870">
        <v>0</v>
      </c>
      <c r="AB1588" s="870">
        <v>0.14059999823570252</v>
      </c>
      <c r="AC1588" s="870">
        <v>0</v>
      </c>
      <c r="AD1588" s="870">
        <v>0</v>
      </c>
      <c r="AE1588" s="870">
        <v>0</v>
      </c>
    </row>
    <row r="1589" spans="1:31">
      <c r="A1589" s="870" t="s">
        <v>1852</v>
      </c>
      <c r="B1589" s="870">
        <v>16</v>
      </c>
      <c r="C1589" s="870">
        <v>1605</v>
      </c>
      <c r="D1589" s="870">
        <v>160548</v>
      </c>
      <c r="E1589" s="870">
        <v>1605489901</v>
      </c>
      <c r="F1589" s="870" t="s">
        <v>984</v>
      </c>
      <c r="G1589" s="870">
        <v>10931094</v>
      </c>
      <c r="H1589" s="870">
        <v>0</v>
      </c>
      <c r="I1589" s="870">
        <v>10931093.789999999</v>
      </c>
      <c r="J1589" s="870">
        <v>-0.21000000089406967</v>
      </c>
      <c r="K1589" s="870">
        <v>0</v>
      </c>
      <c r="L1589" s="870">
        <v>0</v>
      </c>
      <c r="M1589" s="870">
        <v>-0.21000000089406967</v>
      </c>
      <c r="N1589" s="870">
        <v>0</v>
      </c>
      <c r="O1589" s="870">
        <v>-0.21000000089406967</v>
      </c>
      <c r="P1589" s="870">
        <v>-7.7700000330805777E-2</v>
      </c>
      <c r="Q1589" s="870">
        <v>0</v>
      </c>
      <c r="R1589" s="870">
        <v>0</v>
      </c>
      <c r="S1589" s="870">
        <v>0</v>
      </c>
      <c r="T1589" s="870">
        <v>0</v>
      </c>
      <c r="U1589" s="870">
        <v>0</v>
      </c>
      <c r="V1589" s="870">
        <v>0</v>
      </c>
      <c r="W1589" s="870">
        <v>0</v>
      </c>
      <c r="X1589" s="870">
        <v>-7.7700000330805777E-2</v>
      </c>
      <c r="Y1589" s="870">
        <v>0.37</v>
      </c>
      <c r="Z1589" s="870">
        <v>0</v>
      </c>
      <c r="AA1589" s="870">
        <v>-7.7700000330805777E-2</v>
      </c>
      <c r="AB1589" s="870">
        <v>0</v>
      </c>
      <c r="AC1589" s="870">
        <v>-7.7700000330805777E-2</v>
      </c>
      <c r="AD1589" s="870">
        <v>0</v>
      </c>
      <c r="AE1589" s="870">
        <v>0</v>
      </c>
    </row>
    <row r="1590" spans="1:31">
      <c r="A1590" s="870" t="s">
        <v>1852</v>
      </c>
      <c r="B1590" s="870">
        <v>16</v>
      </c>
      <c r="C1590" s="870">
        <v>1605</v>
      </c>
      <c r="D1590" s="870">
        <v>160595</v>
      </c>
      <c r="E1590" s="870">
        <v>1605959041</v>
      </c>
      <c r="F1590" s="870" t="s">
        <v>986</v>
      </c>
      <c r="G1590" s="870">
        <v>13025489</v>
      </c>
      <c r="H1590" s="870">
        <v>0</v>
      </c>
      <c r="I1590" s="870">
        <v>13025489</v>
      </c>
      <c r="J1590" s="870">
        <v>0</v>
      </c>
      <c r="K1590" s="870">
        <v>0</v>
      </c>
      <c r="L1590" s="870">
        <v>0</v>
      </c>
      <c r="M1590" s="870">
        <v>0</v>
      </c>
      <c r="N1590" s="870">
        <v>0</v>
      </c>
      <c r="O1590" s="870">
        <v>0</v>
      </c>
      <c r="P1590" s="870">
        <v>0</v>
      </c>
      <c r="Q1590" s="870">
        <v>0</v>
      </c>
      <c r="R1590" s="870">
        <v>0</v>
      </c>
      <c r="S1590" s="870">
        <v>0</v>
      </c>
      <c r="T1590" s="870">
        <v>0</v>
      </c>
      <c r="U1590" s="870">
        <v>0</v>
      </c>
      <c r="V1590" s="870">
        <v>0</v>
      </c>
      <c r="W1590" s="870">
        <v>0</v>
      </c>
      <c r="X1590" s="870">
        <v>0</v>
      </c>
      <c r="Y1590" s="870">
        <v>0</v>
      </c>
      <c r="Z1590" s="870">
        <v>0</v>
      </c>
      <c r="AA1590" s="870">
        <v>0</v>
      </c>
      <c r="AB1590" s="870">
        <v>0</v>
      </c>
      <c r="AC1590" s="870">
        <v>0</v>
      </c>
      <c r="AD1590" s="870">
        <v>0</v>
      </c>
      <c r="AE1590" s="870">
        <v>0</v>
      </c>
    </row>
    <row r="1591" spans="1:31">
      <c r="A1591" s="870" t="s">
        <v>1852</v>
      </c>
      <c r="B1591" s="870">
        <v>16</v>
      </c>
      <c r="C1591" s="870">
        <v>1605</v>
      </c>
      <c r="D1591" s="870">
        <v>160595</v>
      </c>
      <c r="E1591" s="870">
        <v>1605959042</v>
      </c>
      <c r="F1591" s="870" t="s">
        <v>987</v>
      </c>
      <c r="G1591" s="870">
        <v>17265184</v>
      </c>
      <c r="H1591" s="870">
        <v>0</v>
      </c>
      <c r="I1591" s="870">
        <v>17265184</v>
      </c>
      <c r="J1591" s="870">
        <v>0</v>
      </c>
      <c r="K1591" s="870">
        <v>0</v>
      </c>
      <c r="L1591" s="870">
        <v>0</v>
      </c>
      <c r="M1591" s="870">
        <v>0</v>
      </c>
      <c r="N1591" s="870">
        <v>0</v>
      </c>
      <c r="O1591" s="870">
        <v>0</v>
      </c>
      <c r="P1591" s="870">
        <v>0</v>
      </c>
      <c r="Q1591" s="870">
        <v>0</v>
      </c>
      <c r="R1591" s="870">
        <v>0</v>
      </c>
      <c r="S1591" s="870">
        <v>0</v>
      </c>
      <c r="T1591" s="870">
        <v>0</v>
      </c>
      <c r="U1591" s="870">
        <v>0</v>
      </c>
      <c r="V1591" s="870">
        <v>0</v>
      </c>
      <c r="W1591" s="870">
        <v>0</v>
      </c>
      <c r="X1591" s="870">
        <v>0</v>
      </c>
      <c r="Y1591" s="870">
        <v>0</v>
      </c>
      <c r="Z1591" s="870">
        <v>0</v>
      </c>
      <c r="AA1591" s="870">
        <v>0</v>
      </c>
      <c r="AB1591" s="870">
        <v>0</v>
      </c>
      <c r="AC1591" s="870">
        <v>0</v>
      </c>
      <c r="AD1591" s="870">
        <v>0</v>
      </c>
      <c r="AE1591" s="870">
        <v>0</v>
      </c>
    </row>
    <row r="1592" spans="1:31">
      <c r="A1592" s="870" t="s">
        <v>1852</v>
      </c>
      <c r="B1592" s="870">
        <v>16</v>
      </c>
      <c r="C1592" s="870">
        <v>1605</v>
      </c>
      <c r="D1592" s="870">
        <v>160595</v>
      </c>
      <c r="E1592" s="870">
        <v>1605959043</v>
      </c>
      <c r="F1592" s="870" t="s">
        <v>988</v>
      </c>
      <c r="G1592" s="870">
        <v>27678547</v>
      </c>
      <c r="H1592" s="870">
        <v>0</v>
      </c>
      <c r="I1592" s="870">
        <v>27678547</v>
      </c>
      <c r="J1592" s="870">
        <v>0</v>
      </c>
      <c r="K1592" s="870">
        <v>0</v>
      </c>
      <c r="L1592" s="870">
        <v>0</v>
      </c>
      <c r="M1592" s="870">
        <v>0</v>
      </c>
      <c r="N1592" s="870">
        <v>0</v>
      </c>
      <c r="O1592" s="870">
        <v>0</v>
      </c>
      <c r="P1592" s="870">
        <v>0</v>
      </c>
      <c r="Q1592" s="870">
        <v>0</v>
      </c>
      <c r="R1592" s="870">
        <v>0</v>
      </c>
      <c r="S1592" s="870">
        <v>0</v>
      </c>
      <c r="T1592" s="870">
        <v>0</v>
      </c>
      <c r="U1592" s="870">
        <v>0</v>
      </c>
      <c r="V1592" s="870">
        <v>0</v>
      </c>
      <c r="W1592" s="870">
        <v>0</v>
      </c>
      <c r="X1592" s="870">
        <v>0</v>
      </c>
      <c r="Y1592" s="870">
        <v>0</v>
      </c>
      <c r="Z1592" s="870">
        <v>0</v>
      </c>
      <c r="AA1592" s="870">
        <v>0</v>
      </c>
      <c r="AB1592" s="870">
        <v>0</v>
      </c>
      <c r="AC1592" s="870">
        <v>0</v>
      </c>
      <c r="AD1592" s="870">
        <v>0</v>
      </c>
      <c r="AE1592" s="870">
        <v>0</v>
      </c>
    </row>
    <row r="1593" spans="1:31">
      <c r="A1593" s="870" t="s">
        <v>1852</v>
      </c>
      <c r="B1593" s="870">
        <v>16</v>
      </c>
      <c r="C1593" s="870">
        <v>1605</v>
      </c>
      <c r="D1593" s="870">
        <v>160595</v>
      </c>
      <c r="E1593" s="870">
        <v>1605959044</v>
      </c>
      <c r="F1593" s="870" t="s">
        <v>989</v>
      </c>
      <c r="G1593" s="870">
        <v>456924577</v>
      </c>
      <c r="H1593" s="870">
        <v>0</v>
      </c>
      <c r="I1593" s="870">
        <v>456924576.88999999</v>
      </c>
      <c r="J1593" s="870">
        <v>-0.11000001430511475</v>
      </c>
      <c r="K1593" s="870">
        <v>0</v>
      </c>
      <c r="L1593" s="870">
        <v>0</v>
      </c>
      <c r="M1593" s="870">
        <v>-0.11000001430511475</v>
      </c>
      <c r="N1593" s="870">
        <v>0</v>
      </c>
      <c r="O1593" s="870">
        <v>-0.11000001430511475</v>
      </c>
      <c r="P1593" s="870">
        <v>-4.0700005292892458E-2</v>
      </c>
      <c r="Q1593" s="870">
        <v>0</v>
      </c>
      <c r="R1593" s="870">
        <v>0</v>
      </c>
      <c r="S1593" s="870">
        <v>0</v>
      </c>
      <c r="T1593" s="870">
        <v>0</v>
      </c>
      <c r="U1593" s="870">
        <v>0</v>
      </c>
      <c r="V1593" s="870">
        <v>0</v>
      </c>
      <c r="W1593" s="870">
        <v>0</v>
      </c>
      <c r="X1593" s="870">
        <v>-4.0700005292892458E-2</v>
      </c>
      <c r="Y1593" s="870">
        <v>0.37</v>
      </c>
      <c r="Z1593" s="870">
        <v>0</v>
      </c>
      <c r="AA1593" s="870">
        <v>-4.0700005292892458E-2</v>
      </c>
      <c r="AB1593" s="870">
        <v>0</v>
      </c>
      <c r="AC1593" s="870">
        <v>-4.0700005292892458E-2</v>
      </c>
      <c r="AD1593" s="870">
        <v>0</v>
      </c>
      <c r="AE1593" s="870">
        <v>0</v>
      </c>
    </row>
    <row r="1594" spans="1:31">
      <c r="A1594" s="870" t="s">
        <v>1852</v>
      </c>
      <c r="B1594" s="870">
        <v>16</v>
      </c>
      <c r="C1594" s="870">
        <v>1605</v>
      </c>
      <c r="D1594" s="870">
        <v>160595</v>
      </c>
      <c r="E1594" s="870">
        <v>1605959045</v>
      </c>
      <c r="F1594" s="870" t="s">
        <v>990</v>
      </c>
      <c r="G1594" s="870">
        <v>1107470437</v>
      </c>
      <c r="H1594" s="870">
        <v>0</v>
      </c>
      <c r="I1594" s="870">
        <v>1107470436.6199999</v>
      </c>
      <c r="J1594" s="870">
        <v>-0.38000011444091797</v>
      </c>
      <c r="K1594" s="870">
        <v>0</v>
      </c>
      <c r="L1594" s="870">
        <v>0</v>
      </c>
      <c r="M1594" s="870">
        <v>-0.38000011444091797</v>
      </c>
      <c r="N1594" s="870">
        <v>0</v>
      </c>
      <c r="O1594" s="870">
        <v>-0.38000011444091797</v>
      </c>
      <c r="P1594" s="870">
        <v>-0.14060004234313964</v>
      </c>
      <c r="Q1594" s="870">
        <v>0</v>
      </c>
      <c r="R1594" s="870">
        <v>0</v>
      </c>
      <c r="S1594" s="870">
        <v>0</v>
      </c>
      <c r="T1594" s="870">
        <v>0</v>
      </c>
      <c r="U1594" s="870">
        <v>0</v>
      </c>
      <c r="V1594" s="870">
        <v>0</v>
      </c>
      <c r="W1594" s="870">
        <v>0</v>
      </c>
      <c r="X1594" s="870">
        <v>-0.14060004234313964</v>
      </c>
      <c r="Y1594" s="870">
        <v>0.37</v>
      </c>
      <c r="Z1594" s="870">
        <v>0</v>
      </c>
      <c r="AA1594" s="870">
        <v>-0.14060004234313964</v>
      </c>
      <c r="AB1594" s="870">
        <v>0</v>
      </c>
      <c r="AC1594" s="870">
        <v>-0.14060004234313964</v>
      </c>
      <c r="AD1594" s="870">
        <v>0</v>
      </c>
      <c r="AE1594" s="870">
        <v>0</v>
      </c>
    </row>
    <row r="1595" spans="1:31">
      <c r="A1595" s="870" t="s">
        <v>1852</v>
      </c>
      <c r="B1595" s="870">
        <v>16</v>
      </c>
      <c r="C1595" s="870">
        <v>1605</v>
      </c>
      <c r="D1595" s="870">
        <v>160595</v>
      </c>
      <c r="E1595" s="870">
        <v>1605959720</v>
      </c>
      <c r="F1595" s="870" t="s">
        <v>1981</v>
      </c>
      <c r="G1595" s="870">
        <v>0</v>
      </c>
      <c r="H1595" s="870">
        <v>0</v>
      </c>
      <c r="I1595" s="870">
        <v>0</v>
      </c>
      <c r="J1595" s="870">
        <v>0</v>
      </c>
      <c r="K1595" s="870">
        <v>0</v>
      </c>
      <c r="L1595" s="870">
        <v>0</v>
      </c>
      <c r="M1595" s="870">
        <v>0</v>
      </c>
      <c r="N1595" s="870">
        <v>0</v>
      </c>
      <c r="O1595" s="870">
        <v>0</v>
      </c>
      <c r="P1595" s="870">
        <v>0</v>
      </c>
      <c r="Q1595" s="870">
        <v>0</v>
      </c>
      <c r="R1595" s="870">
        <v>0</v>
      </c>
      <c r="S1595" s="870">
        <v>0</v>
      </c>
      <c r="T1595" s="870">
        <v>0</v>
      </c>
      <c r="U1595" s="870">
        <v>0</v>
      </c>
      <c r="V1595" s="870">
        <v>0</v>
      </c>
      <c r="W1595" s="870">
        <v>0</v>
      </c>
      <c r="X1595" s="870">
        <v>0</v>
      </c>
      <c r="Y1595" s="870">
        <v>0</v>
      </c>
      <c r="Z1595" s="870">
        <v>0</v>
      </c>
      <c r="AA1595" s="870">
        <v>0</v>
      </c>
      <c r="AB1595" s="870">
        <v>0</v>
      </c>
      <c r="AC1595" s="870">
        <v>0</v>
      </c>
      <c r="AD1595" s="870">
        <v>0</v>
      </c>
      <c r="AE1595" s="870">
        <v>0</v>
      </c>
    </row>
    <row r="1596" spans="1:31">
      <c r="A1596" s="870" t="s">
        <v>1852</v>
      </c>
      <c r="B1596" s="870">
        <v>16</v>
      </c>
      <c r="C1596" s="870">
        <v>1605</v>
      </c>
      <c r="D1596" s="870">
        <v>160595</v>
      </c>
      <c r="E1596" s="870">
        <v>1605959750</v>
      </c>
      <c r="F1596" s="870" t="s">
        <v>1982</v>
      </c>
      <c r="G1596" s="870">
        <v>0</v>
      </c>
      <c r="H1596" s="870">
        <v>0</v>
      </c>
      <c r="I1596" s="870">
        <v>0</v>
      </c>
      <c r="J1596" s="870">
        <v>0</v>
      </c>
      <c r="K1596" s="870">
        <v>0</v>
      </c>
      <c r="L1596" s="870">
        <v>0</v>
      </c>
      <c r="M1596" s="870">
        <v>0</v>
      </c>
      <c r="N1596" s="870">
        <v>0</v>
      </c>
      <c r="O1596" s="870">
        <v>0</v>
      </c>
      <c r="P1596" s="870">
        <v>0</v>
      </c>
      <c r="Q1596" s="870">
        <v>0</v>
      </c>
      <c r="R1596" s="870">
        <v>0</v>
      </c>
      <c r="S1596" s="870">
        <v>0</v>
      </c>
      <c r="T1596" s="870">
        <v>0</v>
      </c>
      <c r="U1596" s="870">
        <v>0</v>
      </c>
      <c r="V1596" s="870">
        <v>0</v>
      </c>
      <c r="W1596" s="870">
        <v>0</v>
      </c>
      <c r="X1596" s="870">
        <v>0</v>
      </c>
      <c r="Y1596" s="870">
        <v>0</v>
      </c>
      <c r="Z1596" s="870">
        <v>0</v>
      </c>
      <c r="AA1596" s="870">
        <v>0</v>
      </c>
      <c r="AB1596" s="870">
        <v>0</v>
      </c>
      <c r="AC1596" s="870">
        <v>0</v>
      </c>
      <c r="AD1596" s="870">
        <v>0</v>
      </c>
      <c r="AE1596" s="870">
        <v>0</v>
      </c>
    </row>
    <row r="1597" spans="1:31">
      <c r="A1597" s="870" t="s">
        <v>1852</v>
      </c>
      <c r="B1597" s="870">
        <v>16</v>
      </c>
      <c r="C1597" s="870">
        <v>1608</v>
      </c>
      <c r="D1597" s="870">
        <v>160812</v>
      </c>
      <c r="E1597" s="870">
        <v>1608129720</v>
      </c>
      <c r="F1597" s="870" t="s">
        <v>3605</v>
      </c>
      <c r="G1597" s="870">
        <v>4771783</v>
      </c>
      <c r="H1597" s="870">
        <v>0</v>
      </c>
      <c r="I1597" s="870">
        <v>4771783</v>
      </c>
      <c r="J1597" s="870">
        <v>0</v>
      </c>
      <c r="K1597" s="870">
        <v>0</v>
      </c>
      <c r="L1597" s="870">
        <v>0</v>
      </c>
      <c r="M1597" s="870">
        <v>0</v>
      </c>
      <c r="N1597" s="870">
        <v>0</v>
      </c>
      <c r="O1597" s="870">
        <v>0</v>
      </c>
      <c r="P1597" s="870">
        <v>0</v>
      </c>
      <c r="Q1597" s="870">
        <v>0</v>
      </c>
      <c r="R1597" s="870">
        <v>0</v>
      </c>
      <c r="S1597" s="870">
        <v>0</v>
      </c>
      <c r="T1597" s="870">
        <v>0</v>
      </c>
      <c r="U1597" s="870">
        <v>0</v>
      </c>
      <c r="V1597" s="870">
        <v>0</v>
      </c>
      <c r="W1597" s="870">
        <v>0</v>
      </c>
      <c r="X1597" s="870">
        <v>0</v>
      </c>
      <c r="Y1597" s="870">
        <v>0</v>
      </c>
      <c r="Z1597" s="870">
        <v>0</v>
      </c>
      <c r="AA1597" s="870">
        <v>0</v>
      </c>
      <c r="AB1597" s="870">
        <v>0</v>
      </c>
      <c r="AC1597" s="870">
        <v>0</v>
      </c>
      <c r="AD1597" s="870">
        <v>0</v>
      </c>
      <c r="AE1597" s="870">
        <v>0</v>
      </c>
    </row>
    <row r="1598" spans="1:31">
      <c r="A1598" s="870" t="s">
        <v>1891</v>
      </c>
      <c r="B1598" s="870">
        <v>16</v>
      </c>
      <c r="C1598" s="870">
        <v>1608</v>
      </c>
      <c r="D1598" s="870">
        <v>160818</v>
      </c>
      <c r="E1598" s="870">
        <v>1608189702</v>
      </c>
      <c r="F1598" s="870" t="s">
        <v>991</v>
      </c>
      <c r="G1598" s="870">
        <v>1300158431</v>
      </c>
      <c r="H1598" s="870">
        <v>0</v>
      </c>
      <c r="I1598" s="870">
        <v>41922902273.469986</v>
      </c>
      <c r="J1598" s="870">
        <v>40622743842.470001</v>
      </c>
      <c r="K1598" s="870">
        <v>0</v>
      </c>
      <c r="L1598" s="870">
        <v>40622743842.470001</v>
      </c>
      <c r="M1598" s="870">
        <v>0</v>
      </c>
      <c r="N1598" s="870">
        <v>0</v>
      </c>
      <c r="O1598" s="870">
        <v>40622743842.470001</v>
      </c>
      <c r="P1598" s="870">
        <v>15030415221.7139</v>
      </c>
      <c r="Q1598" s="870">
        <v>0</v>
      </c>
      <c r="R1598" s="870">
        <v>0</v>
      </c>
      <c r="S1598" s="870">
        <v>0</v>
      </c>
      <c r="T1598" s="870">
        <v>0</v>
      </c>
      <c r="U1598" s="870">
        <v>0</v>
      </c>
      <c r="V1598" s="870">
        <v>0</v>
      </c>
      <c r="W1598" s="870">
        <v>0</v>
      </c>
      <c r="X1598" s="870">
        <v>15030415221.7139</v>
      </c>
      <c r="Y1598" s="870">
        <v>0.37</v>
      </c>
      <c r="Z1598" s="870">
        <v>15030415221.7139</v>
      </c>
      <c r="AA1598" s="870">
        <v>0</v>
      </c>
      <c r="AB1598" s="870">
        <v>15030415221.7139</v>
      </c>
      <c r="AC1598" s="870">
        <v>0</v>
      </c>
      <c r="AD1598" s="870">
        <v>0</v>
      </c>
      <c r="AE1598" s="870">
        <v>0</v>
      </c>
    </row>
    <row r="1599" spans="1:31">
      <c r="A1599" s="870" t="s">
        <v>1891</v>
      </c>
      <c r="B1599" s="870">
        <v>16</v>
      </c>
      <c r="C1599" s="870">
        <v>1608</v>
      </c>
      <c r="D1599" s="870">
        <v>160820</v>
      </c>
      <c r="E1599" s="870">
        <v>1608209602</v>
      </c>
      <c r="F1599" s="870" t="s">
        <v>992</v>
      </c>
      <c r="G1599" s="870">
        <v>725601770</v>
      </c>
      <c r="H1599" s="870">
        <v>0</v>
      </c>
      <c r="I1599" s="870">
        <v>725601769.75999999</v>
      </c>
      <c r="J1599" s="870">
        <v>-0.24000000953674316</v>
      </c>
      <c r="K1599" s="870">
        <v>0</v>
      </c>
      <c r="L1599" s="870">
        <v>0</v>
      </c>
      <c r="M1599" s="870">
        <v>-0.24000000953674316</v>
      </c>
      <c r="N1599" s="870">
        <v>0</v>
      </c>
      <c r="O1599" s="870">
        <v>-0.24000000953674316</v>
      </c>
      <c r="P1599" s="870">
        <v>-8.8800003528594976E-2</v>
      </c>
      <c r="Q1599" s="870">
        <v>0</v>
      </c>
      <c r="R1599" s="870">
        <v>0</v>
      </c>
      <c r="S1599" s="870">
        <v>0</v>
      </c>
      <c r="T1599" s="870">
        <v>0</v>
      </c>
      <c r="U1599" s="870">
        <v>0</v>
      </c>
      <c r="V1599" s="870">
        <v>0</v>
      </c>
      <c r="W1599" s="870">
        <v>0</v>
      </c>
      <c r="X1599" s="870">
        <v>-8.8800003528594976E-2</v>
      </c>
      <c r="Y1599" s="870">
        <v>0.37</v>
      </c>
      <c r="Z1599" s="870">
        <v>0</v>
      </c>
      <c r="AA1599" s="870">
        <v>-8.8800003528594976E-2</v>
      </c>
      <c r="AB1599" s="870">
        <v>0</v>
      </c>
      <c r="AC1599" s="870">
        <v>-8.8800003528594976E-2</v>
      </c>
      <c r="AD1599" s="870">
        <v>0</v>
      </c>
      <c r="AE1599" s="870">
        <v>0</v>
      </c>
    </row>
    <row r="1600" spans="1:31">
      <c r="A1600" s="870" t="s">
        <v>1891</v>
      </c>
      <c r="B1600" s="870">
        <v>16</v>
      </c>
      <c r="C1600" s="870">
        <v>1608</v>
      </c>
      <c r="D1600" s="870">
        <v>160820</v>
      </c>
      <c r="E1600" s="870">
        <v>1608209702</v>
      </c>
      <c r="F1600" s="870" t="s">
        <v>992</v>
      </c>
      <c r="G1600" s="870">
        <v>4845192</v>
      </c>
      <c r="H1600" s="870">
        <v>0</v>
      </c>
      <c r="I1600" s="870">
        <v>4488863</v>
      </c>
      <c r="J1600" s="870">
        <v>-356329</v>
      </c>
      <c r="K1600" s="870">
        <v>0</v>
      </c>
      <c r="L1600" s="870">
        <v>0</v>
      </c>
      <c r="M1600" s="870">
        <v>-356329</v>
      </c>
      <c r="N1600" s="870">
        <v>0</v>
      </c>
      <c r="O1600" s="870">
        <v>-356329</v>
      </c>
      <c r="P1600" s="870">
        <v>-131841.73000000001</v>
      </c>
      <c r="Q1600" s="870">
        <v>0</v>
      </c>
      <c r="R1600" s="870">
        <v>0</v>
      </c>
      <c r="S1600" s="870">
        <v>0</v>
      </c>
      <c r="T1600" s="870">
        <v>0</v>
      </c>
      <c r="U1600" s="870">
        <v>0</v>
      </c>
      <c r="V1600" s="870">
        <v>0</v>
      </c>
      <c r="W1600" s="870">
        <v>0</v>
      </c>
      <c r="X1600" s="870">
        <v>-131841.73000000001</v>
      </c>
      <c r="Y1600" s="870">
        <v>0.37000000000000005</v>
      </c>
      <c r="Z1600" s="870">
        <v>0</v>
      </c>
      <c r="AA1600" s="870">
        <v>-131841.73000000001</v>
      </c>
      <c r="AB1600" s="870">
        <v>0</v>
      </c>
      <c r="AC1600" s="870">
        <v>-131841.73000000001</v>
      </c>
      <c r="AD1600" s="870">
        <v>0</v>
      </c>
      <c r="AE1600" s="870">
        <v>0</v>
      </c>
    </row>
    <row r="1601" spans="1:31">
      <c r="A1601" s="870" t="s">
        <v>1891</v>
      </c>
      <c r="B1601" s="870">
        <v>16</v>
      </c>
      <c r="C1601" s="870">
        <v>1608</v>
      </c>
      <c r="D1601" s="870">
        <v>160820</v>
      </c>
      <c r="E1601" s="870">
        <v>1608209801</v>
      </c>
      <c r="F1601" s="870" t="s">
        <v>4191</v>
      </c>
      <c r="G1601" s="870">
        <v>-502829</v>
      </c>
      <c r="H1601" s="870">
        <v>0</v>
      </c>
      <c r="I1601" s="870">
        <v>-502829</v>
      </c>
      <c r="J1601" s="870">
        <v>0</v>
      </c>
      <c r="K1601" s="870">
        <v>0</v>
      </c>
      <c r="L1601" s="870">
        <v>0</v>
      </c>
      <c r="M1601" s="870">
        <v>0</v>
      </c>
      <c r="N1601" s="870">
        <v>0</v>
      </c>
      <c r="O1601" s="870">
        <v>0</v>
      </c>
      <c r="P1601" s="870">
        <v>0</v>
      </c>
      <c r="Q1601" s="870">
        <v>0</v>
      </c>
      <c r="R1601" s="870">
        <v>0</v>
      </c>
      <c r="S1601" s="870">
        <v>0</v>
      </c>
      <c r="T1601" s="870">
        <v>0</v>
      </c>
      <c r="U1601" s="870">
        <v>0</v>
      </c>
      <c r="V1601" s="870">
        <v>0</v>
      </c>
      <c r="W1601" s="870">
        <v>0</v>
      </c>
      <c r="X1601" s="870">
        <v>0</v>
      </c>
      <c r="Y1601" s="870">
        <v>0</v>
      </c>
      <c r="Z1601" s="870">
        <v>0</v>
      </c>
      <c r="AA1601" s="870">
        <v>0</v>
      </c>
      <c r="AB1601" s="870">
        <v>0</v>
      </c>
      <c r="AC1601" s="870">
        <v>0</v>
      </c>
      <c r="AD1601" s="870">
        <v>0</v>
      </c>
      <c r="AE1601" s="870">
        <v>0</v>
      </c>
    </row>
    <row r="1602" spans="1:31">
      <c r="A1602" s="870" t="s">
        <v>1891</v>
      </c>
      <c r="B1602" s="870">
        <v>16</v>
      </c>
      <c r="C1602" s="870">
        <v>1608</v>
      </c>
      <c r="D1602" s="870">
        <v>160822</v>
      </c>
      <c r="E1602" s="870">
        <v>1608229601</v>
      </c>
      <c r="F1602" s="870" t="s">
        <v>993</v>
      </c>
      <c r="G1602" s="870">
        <v>38956876</v>
      </c>
      <c r="H1602" s="870">
        <v>0</v>
      </c>
      <c r="I1602" s="870">
        <v>38956875.990000002</v>
      </c>
      <c r="J1602" s="870">
        <v>-9.9999979138374329E-3</v>
      </c>
      <c r="K1602" s="870">
        <v>0</v>
      </c>
      <c r="L1602" s="870">
        <v>0</v>
      </c>
      <c r="M1602" s="870">
        <v>-9.9999979138374329E-3</v>
      </c>
      <c r="N1602" s="870">
        <v>0</v>
      </c>
      <c r="O1602" s="870">
        <v>-9.9999979138374329E-3</v>
      </c>
      <c r="P1602" s="870">
        <v>-3.6999992281198501E-3</v>
      </c>
      <c r="Q1602" s="870">
        <v>0</v>
      </c>
      <c r="R1602" s="870">
        <v>0</v>
      </c>
      <c r="S1602" s="870">
        <v>0</v>
      </c>
      <c r="T1602" s="870">
        <v>0</v>
      </c>
      <c r="U1602" s="870">
        <v>0</v>
      </c>
      <c r="V1602" s="870">
        <v>0</v>
      </c>
      <c r="W1602" s="870">
        <v>0</v>
      </c>
      <c r="X1602" s="870">
        <v>-3.6999992281198501E-3</v>
      </c>
      <c r="Y1602" s="870">
        <v>0.37</v>
      </c>
      <c r="Z1602" s="870">
        <v>0</v>
      </c>
      <c r="AA1602" s="870">
        <v>-3.6999992281198501E-3</v>
      </c>
      <c r="AB1602" s="870">
        <v>0</v>
      </c>
      <c r="AC1602" s="870">
        <v>-3.6999992281198501E-3</v>
      </c>
      <c r="AD1602" s="870">
        <v>0</v>
      </c>
      <c r="AE1602" s="870">
        <v>0</v>
      </c>
    </row>
    <row r="1603" spans="1:31">
      <c r="A1603" s="870" t="s">
        <v>1891</v>
      </c>
      <c r="B1603" s="870">
        <v>16</v>
      </c>
      <c r="C1603" s="870">
        <v>1608</v>
      </c>
      <c r="D1603" s="870">
        <v>160822</v>
      </c>
      <c r="E1603" s="870">
        <v>1608229701</v>
      </c>
      <c r="F1603" s="870" t="s">
        <v>1983</v>
      </c>
      <c r="G1603" s="870">
        <v>0</v>
      </c>
      <c r="H1603" s="870">
        <v>0</v>
      </c>
      <c r="I1603" s="870">
        <v>0</v>
      </c>
      <c r="J1603" s="870">
        <v>0</v>
      </c>
      <c r="K1603" s="870">
        <v>0</v>
      </c>
      <c r="L1603" s="870">
        <v>0</v>
      </c>
      <c r="M1603" s="870">
        <v>0</v>
      </c>
      <c r="N1603" s="870">
        <v>0</v>
      </c>
      <c r="O1603" s="870">
        <v>0</v>
      </c>
      <c r="P1603" s="870">
        <v>0</v>
      </c>
      <c r="Q1603" s="870">
        <v>0</v>
      </c>
      <c r="R1603" s="870">
        <v>0</v>
      </c>
      <c r="S1603" s="870">
        <v>0</v>
      </c>
      <c r="T1603" s="870">
        <v>0</v>
      </c>
      <c r="U1603" s="870">
        <v>0</v>
      </c>
      <c r="V1603" s="870">
        <v>0</v>
      </c>
      <c r="W1603" s="870">
        <v>0</v>
      </c>
      <c r="X1603" s="870">
        <v>0</v>
      </c>
      <c r="Y1603" s="870">
        <v>0</v>
      </c>
      <c r="Z1603" s="870">
        <v>0</v>
      </c>
      <c r="AA1603" s="870">
        <v>0</v>
      </c>
      <c r="AB1603" s="870">
        <v>0</v>
      </c>
      <c r="AC1603" s="870">
        <v>0</v>
      </c>
      <c r="AD1603" s="870">
        <v>0</v>
      </c>
      <c r="AE1603" s="870">
        <v>0</v>
      </c>
    </row>
    <row r="1604" spans="1:31">
      <c r="A1604" s="870" t="s">
        <v>1891</v>
      </c>
      <c r="B1604" s="870">
        <v>16</v>
      </c>
      <c r="C1604" s="870">
        <v>1608</v>
      </c>
      <c r="D1604" s="870">
        <v>160822</v>
      </c>
      <c r="E1604" s="870">
        <v>1608229801</v>
      </c>
      <c r="F1604" s="870" t="s">
        <v>4192</v>
      </c>
      <c r="G1604" s="870">
        <v>-17323591</v>
      </c>
      <c r="H1604" s="870">
        <v>0</v>
      </c>
      <c r="I1604" s="870">
        <v>-17323590.510000002</v>
      </c>
      <c r="J1604" s="870">
        <v>0.48999999836087227</v>
      </c>
      <c r="K1604" s="870">
        <v>0</v>
      </c>
      <c r="L1604" s="870">
        <v>0.48999999836087227</v>
      </c>
      <c r="M1604" s="870">
        <v>0</v>
      </c>
      <c r="N1604" s="870">
        <v>0</v>
      </c>
      <c r="O1604" s="870">
        <v>0.48999999836087227</v>
      </c>
      <c r="P1604" s="870">
        <v>0.18129999939352273</v>
      </c>
      <c r="Q1604" s="870">
        <v>0</v>
      </c>
      <c r="R1604" s="870">
        <v>0</v>
      </c>
      <c r="S1604" s="870">
        <v>0</v>
      </c>
      <c r="T1604" s="870">
        <v>0</v>
      </c>
      <c r="U1604" s="870">
        <v>0</v>
      </c>
      <c r="V1604" s="870">
        <v>0</v>
      </c>
      <c r="W1604" s="870">
        <v>0</v>
      </c>
      <c r="X1604" s="870">
        <v>0.18129999939352273</v>
      </c>
      <c r="Y1604" s="870">
        <v>0.37</v>
      </c>
      <c r="Z1604" s="870">
        <v>0.18129999939352273</v>
      </c>
      <c r="AA1604" s="870">
        <v>0</v>
      </c>
      <c r="AB1604" s="870">
        <v>0.18129999939352273</v>
      </c>
      <c r="AC1604" s="870">
        <v>0</v>
      </c>
      <c r="AD1604" s="870">
        <v>0</v>
      </c>
      <c r="AE1604" s="870">
        <v>0</v>
      </c>
    </row>
    <row r="1605" spans="1:31">
      <c r="A1605" s="870" t="s">
        <v>1891</v>
      </c>
      <c r="B1605" s="870">
        <v>16</v>
      </c>
      <c r="C1605" s="870">
        <v>1608</v>
      </c>
      <c r="D1605" s="870">
        <v>160824</v>
      </c>
      <c r="E1605" s="870">
        <v>1608249601</v>
      </c>
      <c r="F1605" s="870" t="s">
        <v>994</v>
      </c>
      <c r="G1605" s="870">
        <v>38146973</v>
      </c>
      <c r="H1605" s="870">
        <v>0</v>
      </c>
      <c r="I1605" s="870">
        <v>38146973.289999999</v>
      </c>
      <c r="J1605" s="870">
        <v>0.28999999910593033</v>
      </c>
      <c r="K1605" s="870">
        <v>0</v>
      </c>
      <c r="L1605" s="870">
        <v>0.28999999910593033</v>
      </c>
      <c r="M1605" s="870">
        <v>0</v>
      </c>
      <c r="N1605" s="870">
        <v>0</v>
      </c>
      <c r="O1605" s="870">
        <v>0.28999999910593033</v>
      </c>
      <c r="P1605" s="870">
        <v>0.10729999966919422</v>
      </c>
      <c r="Q1605" s="870">
        <v>0</v>
      </c>
      <c r="R1605" s="870">
        <v>0</v>
      </c>
      <c r="S1605" s="870">
        <v>0</v>
      </c>
      <c r="T1605" s="870">
        <v>0</v>
      </c>
      <c r="U1605" s="870">
        <v>0</v>
      </c>
      <c r="V1605" s="870">
        <v>0</v>
      </c>
      <c r="W1605" s="870">
        <v>0</v>
      </c>
      <c r="X1605" s="870">
        <v>0.10729999966919422</v>
      </c>
      <c r="Y1605" s="870">
        <v>0.37</v>
      </c>
      <c r="Z1605" s="870">
        <v>0.10729999966919422</v>
      </c>
      <c r="AA1605" s="870">
        <v>0</v>
      </c>
      <c r="AB1605" s="870">
        <v>0.10729999966919422</v>
      </c>
      <c r="AC1605" s="870">
        <v>0</v>
      </c>
      <c r="AD1605" s="870">
        <v>0</v>
      </c>
      <c r="AE1605" s="870">
        <v>0</v>
      </c>
    </row>
    <row r="1606" spans="1:31">
      <c r="A1606" s="870" t="s">
        <v>1891</v>
      </c>
      <c r="B1606" s="870">
        <v>16</v>
      </c>
      <c r="C1606" s="870">
        <v>1608</v>
      </c>
      <c r="D1606" s="870">
        <v>160824</v>
      </c>
      <c r="E1606" s="870">
        <v>1608249701</v>
      </c>
      <c r="F1606" s="870" t="s">
        <v>1984</v>
      </c>
      <c r="G1606" s="870">
        <v>0</v>
      </c>
      <c r="H1606" s="870">
        <v>0</v>
      </c>
      <c r="I1606" s="870">
        <v>0</v>
      </c>
      <c r="J1606" s="870">
        <v>0</v>
      </c>
      <c r="K1606" s="870">
        <v>0</v>
      </c>
      <c r="L1606" s="870">
        <v>0</v>
      </c>
      <c r="M1606" s="870">
        <v>0</v>
      </c>
      <c r="N1606" s="870">
        <v>0</v>
      </c>
      <c r="O1606" s="870">
        <v>0</v>
      </c>
      <c r="P1606" s="870">
        <v>0</v>
      </c>
      <c r="Q1606" s="870">
        <v>0</v>
      </c>
      <c r="R1606" s="870">
        <v>0</v>
      </c>
      <c r="S1606" s="870">
        <v>0</v>
      </c>
      <c r="T1606" s="870">
        <v>0</v>
      </c>
      <c r="U1606" s="870">
        <v>0</v>
      </c>
      <c r="V1606" s="870">
        <v>0</v>
      </c>
      <c r="W1606" s="870">
        <v>0</v>
      </c>
      <c r="X1606" s="870">
        <v>0</v>
      </c>
      <c r="Y1606" s="870">
        <v>0</v>
      </c>
      <c r="Z1606" s="870">
        <v>0</v>
      </c>
      <c r="AA1606" s="870">
        <v>0</v>
      </c>
      <c r="AB1606" s="870">
        <v>0</v>
      </c>
      <c r="AC1606" s="870">
        <v>0</v>
      </c>
      <c r="AD1606" s="870">
        <v>0</v>
      </c>
      <c r="AE1606" s="870">
        <v>0</v>
      </c>
    </row>
    <row r="1607" spans="1:31">
      <c r="A1607" s="870" t="s">
        <v>1891</v>
      </c>
      <c r="B1607" s="870">
        <v>16</v>
      </c>
      <c r="C1607" s="870">
        <v>1608</v>
      </c>
      <c r="D1607" s="870">
        <v>160824</v>
      </c>
      <c r="E1607" s="870">
        <v>1608249801</v>
      </c>
      <c r="F1607" s="870" t="s">
        <v>995</v>
      </c>
      <c r="G1607" s="870">
        <v>5399527</v>
      </c>
      <c r="H1607" s="870">
        <v>0</v>
      </c>
      <c r="I1607" s="870">
        <v>5399526.9199999999</v>
      </c>
      <c r="J1607" s="870">
        <v>-8.0000000074505806E-2</v>
      </c>
      <c r="K1607" s="870">
        <v>0</v>
      </c>
      <c r="L1607" s="870">
        <v>0</v>
      </c>
      <c r="M1607" s="870">
        <v>-8.0000000074505806E-2</v>
      </c>
      <c r="N1607" s="870">
        <v>0</v>
      </c>
      <c r="O1607" s="870">
        <v>-8.0000000074505806E-2</v>
      </c>
      <c r="P1607" s="870">
        <v>-2.9600000027567148E-2</v>
      </c>
      <c r="Q1607" s="870">
        <v>0</v>
      </c>
      <c r="R1607" s="870">
        <v>0</v>
      </c>
      <c r="S1607" s="870">
        <v>0</v>
      </c>
      <c r="T1607" s="870">
        <v>0</v>
      </c>
      <c r="U1607" s="870">
        <v>0</v>
      </c>
      <c r="V1607" s="870">
        <v>0</v>
      </c>
      <c r="W1607" s="870">
        <v>0</v>
      </c>
      <c r="X1607" s="870">
        <v>-2.9600000027567148E-2</v>
      </c>
      <c r="Y1607" s="870">
        <v>0.37</v>
      </c>
      <c r="Z1607" s="870">
        <v>0</v>
      </c>
      <c r="AA1607" s="870">
        <v>-2.9600000027567148E-2</v>
      </c>
      <c r="AB1607" s="870">
        <v>0</v>
      </c>
      <c r="AC1607" s="870">
        <v>-2.9600000027567148E-2</v>
      </c>
      <c r="AD1607" s="870">
        <v>0</v>
      </c>
      <c r="AE1607" s="870">
        <v>0</v>
      </c>
    </row>
    <row r="1608" spans="1:31">
      <c r="A1608" s="870" t="s">
        <v>1891</v>
      </c>
      <c r="B1608" s="870">
        <v>16</v>
      </c>
      <c r="C1608" s="870">
        <v>1608</v>
      </c>
      <c r="D1608" s="870">
        <v>160826</v>
      </c>
      <c r="E1608" s="870">
        <v>1608269601</v>
      </c>
      <c r="F1608" s="870" t="s">
        <v>996</v>
      </c>
      <c r="G1608" s="870">
        <v>77034858</v>
      </c>
      <c r="H1608" s="870">
        <v>0</v>
      </c>
      <c r="I1608" s="870">
        <v>77034858.140000001</v>
      </c>
      <c r="J1608" s="870">
        <v>0.14000000059604645</v>
      </c>
      <c r="K1608" s="870">
        <v>0</v>
      </c>
      <c r="L1608" s="870">
        <v>0.14000000059604645</v>
      </c>
      <c r="M1608" s="870">
        <v>0</v>
      </c>
      <c r="N1608" s="870">
        <v>0</v>
      </c>
      <c r="O1608" s="870">
        <v>0.14000000059604645</v>
      </c>
      <c r="P1608" s="870">
        <v>5.1800000220537185E-2</v>
      </c>
      <c r="Q1608" s="870">
        <v>0</v>
      </c>
      <c r="R1608" s="870">
        <v>0</v>
      </c>
      <c r="S1608" s="870">
        <v>0</v>
      </c>
      <c r="T1608" s="870">
        <v>0</v>
      </c>
      <c r="U1608" s="870">
        <v>0</v>
      </c>
      <c r="V1608" s="870">
        <v>0</v>
      </c>
      <c r="W1608" s="870">
        <v>0</v>
      </c>
      <c r="X1608" s="870">
        <v>5.1800000220537185E-2</v>
      </c>
      <c r="Y1608" s="870">
        <v>0.37</v>
      </c>
      <c r="Z1608" s="870">
        <v>5.1800000220537185E-2</v>
      </c>
      <c r="AA1608" s="870">
        <v>0</v>
      </c>
      <c r="AB1608" s="870">
        <v>5.1800000220537185E-2</v>
      </c>
      <c r="AC1608" s="870">
        <v>0</v>
      </c>
      <c r="AD1608" s="870">
        <v>0</v>
      </c>
      <c r="AE1608" s="870">
        <v>0</v>
      </c>
    </row>
    <row r="1609" spans="1:31">
      <c r="A1609" s="870" t="s">
        <v>1891</v>
      </c>
      <c r="B1609" s="870">
        <v>16</v>
      </c>
      <c r="C1609" s="870">
        <v>1608</v>
      </c>
      <c r="D1609" s="870">
        <v>160826</v>
      </c>
      <c r="E1609" s="870">
        <v>1608269701</v>
      </c>
      <c r="F1609" s="870" t="s">
        <v>996</v>
      </c>
      <c r="G1609" s="870">
        <v>5775205</v>
      </c>
      <c r="H1609" s="870">
        <v>0</v>
      </c>
      <c r="I1609" s="870">
        <v>0</v>
      </c>
      <c r="J1609" s="870">
        <v>-5775205</v>
      </c>
      <c r="K1609" s="870">
        <v>0</v>
      </c>
      <c r="L1609" s="870">
        <v>0</v>
      </c>
      <c r="M1609" s="870">
        <v>-5775205</v>
      </c>
      <c r="N1609" s="870">
        <v>0</v>
      </c>
      <c r="O1609" s="870">
        <v>-5775205</v>
      </c>
      <c r="P1609" s="870">
        <v>-2136825.85</v>
      </c>
      <c r="Q1609" s="870">
        <v>0</v>
      </c>
      <c r="R1609" s="870">
        <v>0</v>
      </c>
      <c r="S1609" s="870">
        <v>0</v>
      </c>
      <c r="T1609" s="870">
        <v>0</v>
      </c>
      <c r="U1609" s="870">
        <v>0</v>
      </c>
      <c r="V1609" s="870">
        <v>0</v>
      </c>
      <c r="W1609" s="870">
        <v>0</v>
      </c>
      <c r="X1609" s="870">
        <v>-2136825.85</v>
      </c>
      <c r="Y1609" s="870">
        <v>0.37</v>
      </c>
      <c r="Z1609" s="870">
        <v>0</v>
      </c>
      <c r="AA1609" s="870">
        <v>-2136825.85</v>
      </c>
      <c r="AB1609" s="870">
        <v>0</v>
      </c>
      <c r="AC1609" s="870">
        <v>-2136825.85</v>
      </c>
      <c r="AD1609" s="870">
        <v>0</v>
      </c>
      <c r="AE1609" s="870">
        <v>0</v>
      </c>
    </row>
    <row r="1610" spans="1:31">
      <c r="A1610" s="870" t="s">
        <v>1891</v>
      </c>
      <c r="B1610" s="870">
        <v>16</v>
      </c>
      <c r="C1610" s="870">
        <v>1608</v>
      </c>
      <c r="D1610" s="870">
        <v>160826</v>
      </c>
      <c r="E1610" s="870">
        <v>1608269801</v>
      </c>
      <c r="F1610" s="870" t="s">
        <v>997</v>
      </c>
      <c r="G1610" s="870">
        <v>7220083</v>
      </c>
      <c r="H1610" s="870">
        <v>0</v>
      </c>
      <c r="I1610" s="870">
        <v>7220082.5599999996</v>
      </c>
      <c r="J1610" s="870">
        <v>-0.44000000040978193</v>
      </c>
      <c r="K1610" s="870">
        <v>0</v>
      </c>
      <c r="L1610" s="870">
        <v>0</v>
      </c>
      <c r="M1610" s="870">
        <v>-0.44000000040978193</v>
      </c>
      <c r="N1610" s="870">
        <v>0</v>
      </c>
      <c r="O1610" s="870">
        <v>-0.44000000040978193</v>
      </c>
      <c r="P1610" s="870">
        <v>-0.1628000001516193</v>
      </c>
      <c r="Q1610" s="870">
        <v>0</v>
      </c>
      <c r="R1610" s="870">
        <v>0</v>
      </c>
      <c r="S1610" s="870">
        <v>0</v>
      </c>
      <c r="T1610" s="870">
        <v>0</v>
      </c>
      <c r="U1610" s="870">
        <v>0</v>
      </c>
      <c r="V1610" s="870">
        <v>0</v>
      </c>
      <c r="W1610" s="870">
        <v>0</v>
      </c>
      <c r="X1610" s="870">
        <v>-0.1628000001516193</v>
      </c>
      <c r="Y1610" s="870">
        <v>0.36999999999999994</v>
      </c>
      <c r="Z1610" s="870">
        <v>0</v>
      </c>
      <c r="AA1610" s="870">
        <v>-0.1628000001516193</v>
      </c>
      <c r="AB1610" s="870">
        <v>0</v>
      </c>
      <c r="AC1610" s="870">
        <v>-0.1628000001516193</v>
      </c>
      <c r="AD1610" s="870">
        <v>0</v>
      </c>
      <c r="AE1610" s="870">
        <v>0</v>
      </c>
    </row>
    <row r="1611" spans="1:31">
      <c r="A1611" s="870" t="s">
        <v>1891</v>
      </c>
      <c r="B1611" s="870">
        <v>16</v>
      </c>
      <c r="C1611" s="870">
        <v>1608</v>
      </c>
      <c r="D1611" s="870">
        <v>160828</v>
      </c>
      <c r="E1611" s="870">
        <v>1608289601</v>
      </c>
      <c r="F1611" s="870" t="s">
        <v>998</v>
      </c>
      <c r="G1611" s="870">
        <v>87007894</v>
      </c>
      <c r="H1611" s="870">
        <v>0</v>
      </c>
      <c r="I1611" s="870">
        <v>87007893.799999997</v>
      </c>
      <c r="J1611" s="870">
        <v>-0.20000000298023224</v>
      </c>
      <c r="K1611" s="870">
        <v>0</v>
      </c>
      <c r="L1611" s="870">
        <v>0</v>
      </c>
      <c r="M1611" s="870">
        <v>-0.20000000298023224</v>
      </c>
      <c r="N1611" s="870">
        <v>0</v>
      </c>
      <c r="O1611" s="870">
        <v>-0.20000000298023224</v>
      </c>
      <c r="P1611" s="870">
        <v>-7.4000001102685925E-2</v>
      </c>
      <c r="Q1611" s="870">
        <v>0</v>
      </c>
      <c r="R1611" s="870">
        <v>0</v>
      </c>
      <c r="S1611" s="870">
        <v>0</v>
      </c>
      <c r="T1611" s="870">
        <v>0</v>
      </c>
      <c r="U1611" s="870">
        <v>0</v>
      </c>
      <c r="V1611" s="870">
        <v>0</v>
      </c>
      <c r="W1611" s="870">
        <v>0</v>
      </c>
      <c r="X1611" s="870">
        <v>-7.4000001102685925E-2</v>
      </c>
      <c r="Y1611" s="870">
        <v>0.37</v>
      </c>
      <c r="Z1611" s="870">
        <v>0</v>
      </c>
      <c r="AA1611" s="870">
        <v>-7.4000001102685925E-2</v>
      </c>
      <c r="AB1611" s="870">
        <v>0</v>
      </c>
      <c r="AC1611" s="870">
        <v>-7.4000001102685925E-2</v>
      </c>
      <c r="AD1611" s="870">
        <v>0</v>
      </c>
      <c r="AE1611" s="870">
        <v>0</v>
      </c>
    </row>
    <row r="1612" spans="1:31">
      <c r="A1612" s="870" t="s">
        <v>1891</v>
      </c>
      <c r="B1612" s="870">
        <v>16</v>
      </c>
      <c r="C1612" s="870">
        <v>1608</v>
      </c>
      <c r="D1612" s="870">
        <v>160828</v>
      </c>
      <c r="E1612" s="870">
        <v>1608289701</v>
      </c>
      <c r="F1612" s="870" t="s">
        <v>998</v>
      </c>
      <c r="G1612" s="870">
        <v>21624580</v>
      </c>
      <c r="H1612" s="870">
        <v>0</v>
      </c>
      <c r="I1612" s="870">
        <v>0</v>
      </c>
      <c r="J1612" s="870">
        <v>-21624580</v>
      </c>
      <c r="K1612" s="870">
        <v>0</v>
      </c>
      <c r="L1612" s="870">
        <v>0</v>
      </c>
      <c r="M1612" s="870">
        <v>-21624580</v>
      </c>
      <c r="N1612" s="870">
        <v>0</v>
      </c>
      <c r="O1612" s="870">
        <v>-21624580</v>
      </c>
      <c r="P1612" s="870">
        <v>-8001094.5999999996</v>
      </c>
      <c r="Q1612" s="870">
        <v>0</v>
      </c>
      <c r="R1612" s="870">
        <v>0</v>
      </c>
      <c r="S1612" s="870">
        <v>0</v>
      </c>
      <c r="T1612" s="870">
        <v>0</v>
      </c>
      <c r="U1612" s="870">
        <v>0</v>
      </c>
      <c r="V1612" s="870">
        <v>0</v>
      </c>
      <c r="W1612" s="870">
        <v>0</v>
      </c>
      <c r="X1612" s="870">
        <v>-8001094.5999999996</v>
      </c>
      <c r="Y1612" s="870">
        <v>0.37</v>
      </c>
      <c r="Z1612" s="870">
        <v>0</v>
      </c>
      <c r="AA1612" s="870">
        <v>-8001094.5999999996</v>
      </c>
      <c r="AB1612" s="870">
        <v>0</v>
      </c>
      <c r="AC1612" s="870">
        <v>-8001094.5999999996</v>
      </c>
      <c r="AD1612" s="870">
        <v>0</v>
      </c>
      <c r="AE1612" s="870">
        <v>0</v>
      </c>
    </row>
    <row r="1613" spans="1:31">
      <c r="A1613" s="870" t="s">
        <v>1891</v>
      </c>
      <c r="B1613" s="870">
        <v>16</v>
      </c>
      <c r="C1613" s="870">
        <v>1608</v>
      </c>
      <c r="D1613" s="870">
        <v>160828</v>
      </c>
      <c r="E1613" s="870">
        <v>1608289801</v>
      </c>
      <c r="F1613" s="870" t="s">
        <v>999</v>
      </c>
      <c r="G1613" s="870">
        <v>4913265</v>
      </c>
      <c r="H1613" s="870">
        <v>0</v>
      </c>
      <c r="I1613" s="870">
        <v>4913265.18</v>
      </c>
      <c r="J1613" s="870">
        <v>0.17999999970197678</v>
      </c>
      <c r="K1613" s="870">
        <v>0</v>
      </c>
      <c r="L1613" s="870">
        <v>0.17999999970197678</v>
      </c>
      <c r="M1613" s="870">
        <v>0</v>
      </c>
      <c r="N1613" s="870">
        <v>0</v>
      </c>
      <c r="O1613" s="870">
        <v>0.17999999970197678</v>
      </c>
      <c r="P1613" s="870">
        <v>6.6599999889731407E-2</v>
      </c>
      <c r="Q1613" s="870">
        <v>0</v>
      </c>
      <c r="R1613" s="870">
        <v>0</v>
      </c>
      <c r="S1613" s="870">
        <v>0</v>
      </c>
      <c r="T1613" s="870">
        <v>0</v>
      </c>
      <c r="U1613" s="870">
        <v>0</v>
      </c>
      <c r="V1613" s="870">
        <v>0</v>
      </c>
      <c r="W1613" s="870">
        <v>0</v>
      </c>
      <c r="X1613" s="870">
        <v>6.6599999889731407E-2</v>
      </c>
      <c r="Y1613" s="870">
        <v>0.37</v>
      </c>
      <c r="Z1613" s="870">
        <v>6.6599999889731407E-2</v>
      </c>
      <c r="AA1613" s="870">
        <v>0</v>
      </c>
      <c r="AB1613" s="870">
        <v>6.6599999889731407E-2</v>
      </c>
      <c r="AC1613" s="870">
        <v>0</v>
      </c>
      <c r="AD1613" s="870">
        <v>0</v>
      </c>
      <c r="AE1613" s="870">
        <v>0</v>
      </c>
    </row>
    <row r="1614" spans="1:31">
      <c r="A1614" s="870" t="s">
        <v>1891</v>
      </c>
      <c r="B1614" s="870">
        <v>16</v>
      </c>
      <c r="C1614" s="870">
        <v>1608</v>
      </c>
      <c r="D1614" s="870">
        <v>160840</v>
      </c>
      <c r="E1614" s="870">
        <v>1608409602</v>
      </c>
      <c r="F1614" s="870" t="s">
        <v>4193</v>
      </c>
      <c r="G1614" s="870">
        <v>359240387</v>
      </c>
      <c r="H1614" s="870">
        <v>0</v>
      </c>
      <c r="I1614" s="870">
        <v>359240386.54000002</v>
      </c>
      <c r="J1614" s="870">
        <v>-0.45999997854232788</v>
      </c>
      <c r="K1614" s="870">
        <v>0</v>
      </c>
      <c r="L1614" s="870">
        <v>0</v>
      </c>
      <c r="M1614" s="870">
        <v>-0.45999997854232788</v>
      </c>
      <c r="N1614" s="870">
        <v>0</v>
      </c>
      <c r="O1614" s="870">
        <v>-0.45999997854232788</v>
      </c>
      <c r="P1614" s="870">
        <v>-0.1701999920606613</v>
      </c>
      <c r="Q1614" s="870">
        <v>0</v>
      </c>
      <c r="R1614" s="870">
        <v>0</v>
      </c>
      <c r="S1614" s="870">
        <v>0</v>
      </c>
      <c r="T1614" s="870">
        <v>0</v>
      </c>
      <c r="U1614" s="870">
        <v>0</v>
      </c>
      <c r="V1614" s="870">
        <v>0</v>
      </c>
      <c r="W1614" s="870">
        <v>0</v>
      </c>
      <c r="X1614" s="870">
        <v>-0.1701999920606613</v>
      </c>
      <c r="Y1614" s="870">
        <v>0.37</v>
      </c>
      <c r="Z1614" s="870">
        <v>0</v>
      </c>
      <c r="AA1614" s="870">
        <v>-0.1701999920606613</v>
      </c>
      <c r="AB1614" s="870">
        <v>0</v>
      </c>
      <c r="AC1614" s="870">
        <v>-0.1701999920606613</v>
      </c>
      <c r="AD1614" s="870">
        <v>0</v>
      </c>
      <c r="AE1614" s="870">
        <v>0</v>
      </c>
    </row>
    <row r="1615" spans="1:31">
      <c r="A1615" s="870" t="s">
        <v>1891</v>
      </c>
      <c r="B1615" s="870">
        <v>16</v>
      </c>
      <c r="C1615" s="870">
        <v>1608</v>
      </c>
      <c r="D1615" s="870">
        <v>160840</v>
      </c>
      <c r="E1615" s="870">
        <v>1608409702</v>
      </c>
      <c r="F1615" s="870" t="s">
        <v>1000</v>
      </c>
      <c r="G1615" s="870">
        <v>58436816233</v>
      </c>
      <c r="H1615" s="870">
        <v>0</v>
      </c>
      <c r="I1615" s="870">
        <v>57873055287.870003</v>
      </c>
      <c r="J1615" s="870">
        <v>-563760945.12999725</v>
      </c>
      <c r="K1615" s="870">
        <v>0</v>
      </c>
      <c r="L1615" s="870">
        <v>0</v>
      </c>
      <c r="M1615" s="870">
        <v>-563760945.12999725</v>
      </c>
      <c r="N1615" s="870">
        <v>0</v>
      </c>
      <c r="O1615" s="870">
        <v>-563760945.12999725</v>
      </c>
      <c r="P1615" s="870">
        <v>-208591549.69809899</v>
      </c>
      <c r="Q1615" s="870">
        <v>0</v>
      </c>
      <c r="R1615" s="870">
        <v>0</v>
      </c>
      <c r="S1615" s="870">
        <v>0</v>
      </c>
      <c r="T1615" s="870">
        <v>0</v>
      </c>
      <c r="U1615" s="870">
        <v>0</v>
      </c>
      <c r="V1615" s="870">
        <v>0</v>
      </c>
      <c r="W1615" s="870">
        <v>0</v>
      </c>
      <c r="X1615" s="870">
        <v>-208591549.69809899</v>
      </c>
      <c r="Y1615" s="870">
        <v>0.37</v>
      </c>
      <c r="Z1615" s="870">
        <v>0</v>
      </c>
      <c r="AA1615" s="870">
        <v>-208591549.69809899</v>
      </c>
      <c r="AB1615" s="870">
        <v>0</v>
      </c>
      <c r="AC1615" s="870">
        <v>-208591549.69809899</v>
      </c>
      <c r="AD1615" s="870">
        <v>0</v>
      </c>
      <c r="AE1615" s="870">
        <v>0</v>
      </c>
    </row>
    <row r="1616" spans="1:31">
      <c r="A1616" s="870" t="s">
        <v>1852</v>
      </c>
      <c r="B1616" s="870">
        <v>16</v>
      </c>
      <c r="C1616" s="870">
        <v>1608</v>
      </c>
      <c r="D1616" s="870">
        <v>160840</v>
      </c>
      <c r="E1616" s="870">
        <v>1608409703</v>
      </c>
      <c r="F1616" s="870" t="s">
        <v>1001</v>
      </c>
      <c r="G1616" s="870">
        <v>11982570507</v>
      </c>
      <c r="H1616" s="870">
        <v>0</v>
      </c>
      <c r="I1616" s="870">
        <v>11544165451.219999</v>
      </c>
      <c r="J1616" s="870">
        <v>-438405055.78000069</v>
      </c>
      <c r="K1616" s="870">
        <v>0</v>
      </c>
      <c r="L1616" s="870">
        <v>0</v>
      </c>
      <c r="M1616" s="870">
        <v>-438405055.78000069</v>
      </c>
      <c r="N1616" s="870">
        <v>0</v>
      </c>
      <c r="O1616" s="870">
        <v>-438405055.78000069</v>
      </c>
      <c r="P1616" s="870">
        <v>-162209870.63860026</v>
      </c>
      <c r="Q1616" s="870">
        <v>0</v>
      </c>
      <c r="R1616" s="870">
        <v>0</v>
      </c>
      <c r="S1616" s="870">
        <v>0</v>
      </c>
      <c r="T1616" s="870">
        <v>0</v>
      </c>
      <c r="U1616" s="870">
        <v>0</v>
      </c>
      <c r="V1616" s="870">
        <v>0</v>
      </c>
      <c r="W1616" s="870">
        <v>0</v>
      </c>
      <c r="X1616" s="870">
        <v>-162209870.63860026</v>
      </c>
      <c r="Y1616" s="870">
        <v>0.37</v>
      </c>
      <c r="Z1616" s="870">
        <v>0</v>
      </c>
      <c r="AA1616" s="870">
        <v>-162209870.63860026</v>
      </c>
      <c r="AB1616" s="870">
        <v>0</v>
      </c>
      <c r="AC1616" s="870">
        <v>-162209870.63860026</v>
      </c>
      <c r="AD1616" s="870">
        <v>0</v>
      </c>
      <c r="AE1616" s="870">
        <v>0</v>
      </c>
    </row>
    <row r="1617" spans="1:31">
      <c r="A1617" s="870" t="s">
        <v>1891</v>
      </c>
      <c r="B1617" s="870">
        <v>16</v>
      </c>
      <c r="C1617" s="870">
        <v>1608</v>
      </c>
      <c r="D1617" s="870">
        <v>160840</v>
      </c>
      <c r="E1617" s="870">
        <v>1608409721</v>
      </c>
      <c r="F1617" s="870" t="s">
        <v>4194</v>
      </c>
      <c r="G1617" s="870">
        <v>36073967</v>
      </c>
      <c r="H1617" s="870">
        <v>0</v>
      </c>
      <c r="I1617" s="870">
        <v>36073967</v>
      </c>
      <c r="J1617" s="870">
        <v>0</v>
      </c>
      <c r="K1617" s="870">
        <v>0</v>
      </c>
      <c r="L1617" s="870">
        <v>0</v>
      </c>
      <c r="M1617" s="870">
        <v>0</v>
      </c>
      <c r="N1617" s="870">
        <v>0</v>
      </c>
      <c r="O1617" s="870">
        <v>0</v>
      </c>
      <c r="P1617" s="870">
        <v>0</v>
      </c>
      <c r="Q1617" s="870">
        <v>0</v>
      </c>
      <c r="R1617" s="870">
        <v>0</v>
      </c>
      <c r="S1617" s="870">
        <v>0</v>
      </c>
      <c r="T1617" s="870">
        <v>0</v>
      </c>
      <c r="U1617" s="870">
        <v>0</v>
      </c>
      <c r="V1617" s="870">
        <v>0</v>
      </c>
      <c r="W1617" s="870">
        <v>0</v>
      </c>
      <c r="X1617" s="870">
        <v>0</v>
      </c>
      <c r="Y1617" s="870">
        <v>0</v>
      </c>
      <c r="Z1617" s="870">
        <v>0</v>
      </c>
      <c r="AA1617" s="870">
        <v>0</v>
      </c>
      <c r="AB1617" s="870">
        <v>0</v>
      </c>
      <c r="AC1617" s="870">
        <v>0</v>
      </c>
      <c r="AD1617" s="870">
        <v>0</v>
      </c>
      <c r="AE1617" s="870">
        <v>0</v>
      </c>
    </row>
    <row r="1618" spans="1:31">
      <c r="A1618" s="870" t="s">
        <v>1891</v>
      </c>
      <c r="B1618" s="870">
        <v>16</v>
      </c>
      <c r="C1618" s="870">
        <v>1608</v>
      </c>
      <c r="D1618" s="870">
        <v>160840</v>
      </c>
      <c r="E1618" s="870">
        <v>1608409742</v>
      </c>
      <c r="F1618" s="870" t="s">
        <v>4729</v>
      </c>
      <c r="G1618" s="870">
        <v>12482517984</v>
      </c>
      <c r="H1618" s="870">
        <v>0</v>
      </c>
      <c r="I1618" s="870">
        <v>0</v>
      </c>
      <c r="J1618" s="870">
        <v>-12482517984</v>
      </c>
      <c r="K1618" s="870">
        <v>0</v>
      </c>
      <c r="L1618" s="870">
        <v>0</v>
      </c>
      <c r="M1618" s="870">
        <v>-12482517984</v>
      </c>
      <c r="N1618" s="870">
        <v>0</v>
      </c>
      <c r="O1618" s="870">
        <v>-12482517984</v>
      </c>
      <c r="P1618" s="870">
        <v>-4618531654.0799999</v>
      </c>
      <c r="Q1618" s="870">
        <v>0</v>
      </c>
      <c r="R1618" s="870">
        <v>0</v>
      </c>
      <c r="S1618" s="870">
        <v>0</v>
      </c>
      <c r="T1618" s="870">
        <v>0</v>
      </c>
      <c r="U1618" s="870">
        <v>0</v>
      </c>
      <c r="V1618" s="870">
        <v>0</v>
      </c>
      <c r="W1618" s="870">
        <v>0</v>
      </c>
      <c r="X1618" s="870">
        <v>-4618531654.0799999</v>
      </c>
      <c r="Y1618" s="870">
        <v>0.37</v>
      </c>
      <c r="Z1618" s="870">
        <v>0</v>
      </c>
      <c r="AA1618" s="870">
        <v>-4618531654.0799999</v>
      </c>
      <c r="AB1618" s="870">
        <v>0</v>
      </c>
      <c r="AC1618" s="870">
        <v>-4618531654.0799999</v>
      </c>
      <c r="AD1618" s="870">
        <v>0</v>
      </c>
      <c r="AE1618" s="870">
        <v>0</v>
      </c>
    </row>
    <row r="1619" spans="1:31">
      <c r="A1619" s="870" t="s">
        <v>1891</v>
      </c>
      <c r="B1619" s="870">
        <v>16</v>
      </c>
      <c r="C1619" s="870">
        <v>1608</v>
      </c>
      <c r="D1619" s="870">
        <v>160840</v>
      </c>
      <c r="E1619" s="870">
        <v>1608409801</v>
      </c>
      <c r="F1619" s="870" t="s">
        <v>4195</v>
      </c>
      <c r="G1619" s="870">
        <v>-1493911398</v>
      </c>
      <c r="H1619" s="870">
        <v>0</v>
      </c>
      <c r="I1619" s="870">
        <v>-1493911397.73</v>
      </c>
      <c r="J1619" s="870">
        <v>0.26999998092651367</v>
      </c>
      <c r="K1619" s="870">
        <v>0</v>
      </c>
      <c r="L1619" s="870">
        <v>0.26999998092651367</v>
      </c>
      <c r="M1619" s="870">
        <v>0</v>
      </c>
      <c r="N1619" s="870">
        <v>0</v>
      </c>
      <c r="O1619" s="870">
        <v>0.26999998092651367</v>
      </c>
      <c r="P1619" s="870">
        <v>9.9899992942810059E-2</v>
      </c>
      <c r="Q1619" s="870">
        <v>0</v>
      </c>
      <c r="R1619" s="870">
        <v>0</v>
      </c>
      <c r="S1619" s="870">
        <v>0</v>
      </c>
      <c r="T1619" s="870">
        <v>0</v>
      </c>
      <c r="U1619" s="870">
        <v>0</v>
      </c>
      <c r="V1619" s="870">
        <v>0</v>
      </c>
      <c r="W1619" s="870">
        <v>0</v>
      </c>
      <c r="X1619" s="870">
        <v>9.9899992942810059E-2</v>
      </c>
      <c r="Y1619" s="870">
        <v>0.37</v>
      </c>
      <c r="Z1619" s="870">
        <v>9.9899992942810059E-2</v>
      </c>
      <c r="AA1619" s="870">
        <v>0</v>
      </c>
      <c r="AB1619" s="870">
        <v>9.9899992942810059E-2</v>
      </c>
      <c r="AC1619" s="870">
        <v>0</v>
      </c>
      <c r="AD1619" s="870">
        <v>0</v>
      </c>
      <c r="AE1619" s="870">
        <v>0</v>
      </c>
    </row>
    <row r="1620" spans="1:31">
      <c r="A1620" s="870" t="s">
        <v>1852</v>
      </c>
      <c r="B1620" s="870">
        <v>16</v>
      </c>
      <c r="C1620" s="870">
        <v>1608</v>
      </c>
      <c r="D1620" s="870">
        <v>160840</v>
      </c>
      <c r="E1620" s="870">
        <v>1608409802</v>
      </c>
      <c r="F1620" s="870" t="s">
        <v>4196</v>
      </c>
      <c r="G1620" s="870">
        <v>-174405979</v>
      </c>
      <c r="H1620" s="870">
        <v>0</v>
      </c>
      <c r="I1620" s="870">
        <v>-174405978.77000001</v>
      </c>
      <c r="J1620" s="870">
        <v>0.22999998927116394</v>
      </c>
      <c r="K1620" s="870">
        <v>0</v>
      </c>
      <c r="L1620" s="870">
        <v>0.22999998927116394</v>
      </c>
      <c r="M1620" s="870">
        <v>0</v>
      </c>
      <c r="N1620" s="870">
        <v>0</v>
      </c>
      <c r="O1620" s="870">
        <v>0.22999998927116394</v>
      </c>
      <c r="P1620" s="870">
        <v>8.5099996030330652E-2</v>
      </c>
      <c r="Q1620" s="870">
        <v>0</v>
      </c>
      <c r="R1620" s="870">
        <v>0</v>
      </c>
      <c r="S1620" s="870">
        <v>0</v>
      </c>
      <c r="T1620" s="870">
        <v>0</v>
      </c>
      <c r="U1620" s="870">
        <v>0</v>
      </c>
      <c r="V1620" s="870">
        <v>0</v>
      </c>
      <c r="W1620" s="870">
        <v>0</v>
      </c>
      <c r="X1620" s="870">
        <v>8.5099996030330652E-2</v>
      </c>
      <c r="Y1620" s="870">
        <v>0.37</v>
      </c>
      <c r="Z1620" s="870">
        <v>8.5099996030330652E-2</v>
      </c>
      <c r="AA1620" s="870">
        <v>0</v>
      </c>
      <c r="AB1620" s="870">
        <v>8.5099996030330652E-2</v>
      </c>
      <c r="AC1620" s="870">
        <v>0</v>
      </c>
      <c r="AD1620" s="870">
        <v>0</v>
      </c>
      <c r="AE1620" s="870">
        <v>0</v>
      </c>
    </row>
    <row r="1621" spans="1:31">
      <c r="A1621" s="870" t="s">
        <v>1891</v>
      </c>
      <c r="B1621" s="870">
        <v>16</v>
      </c>
      <c r="C1621" s="870">
        <v>1608</v>
      </c>
      <c r="D1621" s="870">
        <v>160842</v>
      </c>
      <c r="E1621" s="870">
        <v>1608429601</v>
      </c>
      <c r="F1621" s="870" t="s">
        <v>1002</v>
      </c>
      <c r="G1621" s="870">
        <v>88506129</v>
      </c>
      <c r="H1621" s="870">
        <v>0</v>
      </c>
      <c r="I1621" s="870">
        <v>88506129.140000001</v>
      </c>
      <c r="J1621" s="870">
        <v>0.14000000059604645</v>
      </c>
      <c r="K1621" s="870">
        <v>0</v>
      </c>
      <c r="L1621" s="870">
        <v>0.14000000059604645</v>
      </c>
      <c r="M1621" s="870">
        <v>0</v>
      </c>
      <c r="N1621" s="870">
        <v>0</v>
      </c>
      <c r="O1621" s="870">
        <v>0.14000000059604645</v>
      </c>
      <c r="P1621" s="870">
        <v>5.1800000220537185E-2</v>
      </c>
      <c r="Q1621" s="870">
        <v>0</v>
      </c>
      <c r="R1621" s="870">
        <v>0</v>
      </c>
      <c r="S1621" s="870">
        <v>0</v>
      </c>
      <c r="T1621" s="870">
        <v>0</v>
      </c>
      <c r="U1621" s="870">
        <v>0</v>
      </c>
      <c r="V1621" s="870">
        <v>0</v>
      </c>
      <c r="W1621" s="870">
        <v>0</v>
      </c>
      <c r="X1621" s="870">
        <v>5.1800000220537185E-2</v>
      </c>
      <c r="Y1621" s="870">
        <v>0.37</v>
      </c>
      <c r="Z1621" s="870">
        <v>5.1800000220537185E-2</v>
      </c>
      <c r="AA1621" s="870">
        <v>0</v>
      </c>
      <c r="AB1621" s="870">
        <v>5.1800000220537185E-2</v>
      </c>
      <c r="AC1621" s="870">
        <v>0</v>
      </c>
      <c r="AD1621" s="870">
        <v>0</v>
      </c>
      <c r="AE1621" s="870">
        <v>0</v>
      </c>
    </row>
    <row r="1622" spans="1:31">
      <c r="A1622" s="870" t="s">
        <v>1891</v>
      </c>
      <c r="B1622" s="870">
        <v>16</v>
      </c>
      <c r="C1622" s="870">
        <v>1608</v>
      </c>
      <c r="D1622" s="870">
        <v>160842</v>
      </c>
      <c r="E1622" s="870">
        <v>1608429701</v>
      </c>
      <c r="F1622" s="870" t="s">
        <v>3606</v>
      </c>
      <c r="G1622" s="870">
        <v>4689671700</v>
      </c>
      <c r="H1622" s="870">
        <v>0</v>
      </c>
      <c r="I1622" s="870">
        <v>2729107510.6700001</v>
      </c>
      <c r="J1622" s="870">
        <v>-1960564189.3299999</v>
      </c>
      <c r="K1622" s="870">
        <v>0</v>
      </c>
      <c r="L1622" s="870">
        <v>0</v>
      </c>
      <c r="M1622" s="870">
        <v>-1960564189.3299999</v>
      </c>
      <c r="N1622" s="870">
        <v>0</v>
      </c>
      <c r="O1622" s="870">
        <v>-1960564189.3299999</v>
      </c>
      <c r="P1622" s="870">
        <v>-725408750.05209994</v>
      </c>
      <c r="Q1622" s="870">
        <v>0</v>
      </c>
      <c r="R1622" s="870">
        <v>0</v>
      </c>
      <c r="S1622" s="870">
        <v>0</v>
      </c>
      <c r="T1622" s="870">
        <v>0</v>
      </c>
      <c r="U1622" s="870">
        <v>0</v>
      </c>
      <c r="V1622" s="870">
        <v>0</v>
      </c>
      <c r="W1622" s="870">
        <v>0</v>
      </c>
      <c r="X1622" s="870">
        <v>-725408750.05209994</v>
      </c>
      <c r="Y1622" s="870">
        <v>0.37</v>
      </c>
      <c r="Z1622" s="870">
        <v>0</v>
      </c>
      <c r="AA1622" s="870">
        <v>-725408750.05209994</v>
      </c>
      <c r="AB1622" s="870">
        <v>0</v>
      </c>
      <c r="AC1622" s="870">
        <v>-725408750.05209994</v>
      </c>
      <c r="AD1622" s="870">
        <v>0</v>
      </c>
      <c r="AE1622" s="870">
        <v>0</v>
      </c>
    </row>
    <row r="1623" spans="1:31">
      <c r="A1623" s="870" t="s">
        <v>1852</v>
      </c>
      <c r="B1623" s="870">
        <v>16</v>
      </c>
      <c r="C1623" s="870">
        <v>1608</v>
      </c>
      <c r="D1623" s="870">
        <v>160842</v>
      </c>
      <c r="E1623" s="870">
        <v>1608429702</v>
      </c>
      <c r="F1623" s="870" t="s">
        <v>3607</v>
      </c>
      <c r="G1623" s="870">
        <v>1530149065</v>
      </c>
      <c r="H1623" s="870">
        <v>0</v>
      </c>
      <c r="I1623" s="870">
        <v>437393550</v>
      </c>
      <c r="J1623" s="870">
        <v>-1092755515</v>
      </c>
      <c r="K1623" s="870">
        <v>0</v>
      </c>
      <c r="L1623" s="870">
        <v>0</v>
      </c>
      <c r="M1623" s="870">
        <v>-1092755515</v>
      </c>
      <c r="N1623" s="870">
        <v>0</v>
      </c>
      <c r="O1623" s="870">
        <v>-1092755515</v>
      </c>
      <c r="P1623" s="870">
        <v>-404319540.55000001</v>
      </c>
      <c r="Q1623" s="870">
        <v>0</v>
      </c>
      <c r="R1623" s="870">
        <v>0</v>
      </c>
      <c r="S1623" s="870">
        <v>0</v>
      </c>
      <c r="T1623" s="870">
        <v>0</v>
      </c>
      <c r="U1623" s="870">
        <v>0</v>
      </c>
      <c r="V1623" s="870">
        <v>0</v>
      </c>
      <c r="W1623" s="870">
        <v>0</v>
      </c>
      <c r="X1623" s="870">
        <v>-404319540.55000001</v>
      </c>
      <c r="Y1623" s="870">
        <v>0.37</v>
      </c>
      <c r="Z1623" s="870">
        <v>0</v>
      </c>
      <c r="AA1623" s="870">
        <v>-404319540.55000001</v>
      </c>
      <c r="AB1623" s="870">
        <v>0</v>
      </c>
      <c r="AC1623" s="870">
        <v>-404319540.55000001</v>
      </c>
      <c r="AD1623" s="870">
        <v>0</v>
      </c>
      <c r="AE1623" s="870">
        <v>0</v>
      </c>
    </row>
    <row r="1624" spans="1:31">
      <c r="A1624" s="870" t="s">
        <v>1891</v>
      </c>
      <c r="B1624" s="870">
        <v>16</v>
      </c>
      <c r="C1624" s="870">
        <v>1608</v>
      </c>
      <c r="D1624" s="870">
        <v>160842</v>
      </c>
      <c r="E1624" s="870">
        <v>1608429720</v>
      </c>
      <c r="F1624" s="870" t="s">
        <v>3608</v>
      </c>
      <c r="G1624" s="870">
        <v>231247806</v>
      </c>
      <c r="H1624" s="870">
        <v>0</v>
      </c>
      <c r="I1624" s="870">
        <v>231247806</v>
      </c>
      <c r="J1624" s="870">
        <v>0</v>
      </c>
      <c r="K1624" s="870">
        <v>0</v>
      </c>
      <c r="L1624" s="870">
        <v>0</v>
      </c>
      <c r="M1624" s="870">
        <v>0</v>
      </c>
      <c r="N1624" s="870">
        <v>0</v>
      </c>
      <c r="O1624" s="870">
        <v>0</v>
      </c>
      <c r="P1624" s="870">
        <v>0</v>
      </c>
      <c r="Q1624" s="870">
        <v>0</v>
      </c>
      <c r="R1624" s="870">
        <v>0</v>
      </c>
      <c r="S1624" s="870">
        <v>0</v>
      </c>
      <c r="T1624" s="870">
        <v>0</v>
      </c>
      <c r="U1624" s="870">
        <v>0</v>
      </c>
      <c r="V1624" s="870">
        <v>0</v>
      </c>
      <c r="W1624" s="870">
        <v>0</v>
      </c>
      <c r="X1624" s="870">
        <v>0</v>
      </c>
      <c r="Y1624" s="870">
        <v>0</v>
      </c>
      <c r="Z1624" s="870">
        <v>0</v>
      </c>
      <c r="AA1624" s="870">
        <v>0</v>
      </c>
      <c r="AB1624" s="870">
        <v>0</v>
      </c>
      <c r="AC1624" s="870">
        <v>0</v>
      </c>
      <c r="AD1624" s="870">
        <v>0</v>
      </c>
      <c r="AE1624" s="870">
        <v>0</v>
      </c>
    </row>
    <row r="1625" spans="1:31">
      <c r="A1625" s="870" t="s">
        <v>1891</v>
      </c>
      <c r="B1625" s="870">
        <v>16</v>
      </c>
      <c r="C1625" s="870">
        <v>1608</v>
      </c>
      <c r="D1625" s="870">
        <v>160842</v>
      </c>
      <c r="E1625" s="870">
        <v>1608429741</v>
      </c>
      <c r="F1625" s="870" t="s">
        <v>4730</v>
      </c>
      <c r="G1625" s="870">
        <v>104269733</v>
      </c>
      <c r="H1625" s="870">
        <v>0</v>
      </c>
      <c r="I1625" s="870">
        <v>0</v>
      </c>
      <c r="J1625" s="870">
        <v>-104269733</v>
      </c>
      <c r="K1625" s="870">
        <v>0</v>
      </c>
      <c r="L1625" s="870">
        <v>0</v>
      </c>
      <c r="M1625" s="870">
        <v>-104269733</v>
      </c>
      <c r="N1625" s="870">
        <v>0</v>
      </c>
      <c r="O1625" s="870">
        <v>-104269733</v>
      </c>
      <c r="P1625" s="870">
        <v>-38579801.210000001</v>
      </c>
      <c r="Q1625" s="870">
        <v>0</v>
      </c>
      <c r="R1625" s="870">
        <v>0</v>
      </c>
      <c r="S1625" s="870">
        <v>0</v>
      </c>
      <c r="T1625" s="870">
        <v>0</v>
      </c>
      <c r="U1625" s="870">
        <v>0</v>
      </c>
      <c r="V1625" s="870">
        <v>0</v>
      </c>
      <c r="W1625" s="870">
        <v>0</v>
      </c>
      <c r="X1625" s="870">
        <v>-38579801.210000001</v>
      </c>
      <c r="Y1625" s="870">
        <v>0.37</v>
      </c>
      <c r="Z1625" s="870">
        <v>0</v>
      </c>
      <c r="AA1625" s="870">
        <v>-38579801.210000001</v>
      </c>
      <c r="AB1625" s="870">
        <v>0</v>
      </c>
      <c r="AC1625" s="870">
        <v>-38579801.210000001</v>
      </c>
      <c r="AD1625" s="870">
        <v>0</v>
      </c>
      <c r="AE1625" s="870">
        <v>0</v>
      </c>
    </row>
    <row r="1626" spans="1:31">
      <c r="A1626" s="870" t="s">
        <v>1852</v>
      </c>
      <c r="B1626" s="870">
        <v>16</v>
      </c>
      <c r="C1626" s="870">
        <v>1608</v>
      </c>
      <c r="D1626" s="870">
        <v>160842</v>
      </c>
      <c r="E1626" s="870">
        <v>1608429800</v>
      </c>
      <c r="F1626" s="870" t="s">
        <v>4197</v>
      </c>
      <c r="G1626" s="870">
        <v>-9252130</v>
      </c>
      <c r="H1626" s="870">
        <v>0</v>
      </c>
      <c r="I1626" s="870">
        <v>-9252129.6999999993</v>
      </c>
      <c r="J1626" s="870">
        <v>0.30000000074505806</v>
      </c>
      <c r="K1626" s="870">
        <v>0</v>
      </c>
      <c r="L1626" s="870">
        <v>0.30000000074505806</v>
      </c>
      <c r="M1626" s="870">
        <v>0</v>
      </c>
      <c r="N1626" s="870">
        <v>0</v>
      </c>
      <c r="O1626" s="870">
        <v>0.30000000074505806</v>
      </c>
      <c r="P1626" s="870">
        <v>0.11100000027567149</v>
      </c>
      <c r="Q1626" s="870">
        <v>0</v>
      </c>
      <c r="R1626" s="870">
        <v>0</v>
      </c>
      <c r="S1626" s="870">
        <v>0</v>
      </c>
      <c r="T1626" s="870">
        <v>0</v>
      </c>
      <c r="U1626" s="870">
        <v>0</v>
      </c>
      <c r="V1626" s="870">
        <v>0</v>
      </c>
      <c r="W1626" s="870">
        <v>0</v>
      </c>
      <c r="X1626" s="870">
        <v>0.11100000027567149</v>
      </c>
      <c r="Y1626" s="870">
        <v>0.37</v>
      </c>
      <c r="Z1626" s="870">
        <v>0.11100000027567149</v>
      </c>
      <c r="AA1626" s="870">
        <v>0</v>
      </c>
      <c r="AB1626" s="870">
        <v>0.11100000027567149</v>
      </c>
      <c r="AC1626" s="870">
        <v>0</v>
      </c>
      <c r="AD1626" s="870">
        <v>0</v>
      </c>
      <c r="AE1626" s="870">
        <v>0</v>
      </c>
    </row>
    <row r="1627" spans="1:31">
      <c r="A1627" s="870" t="s">
        <v>1891</v>
      </c>
      <c r="B1627" s="870">
        <v>16</v>
      </c>
      <c r="C1627" s="870">
        <v>1608</v>
      </c>
      <c r="D1627" s="870">
        <v>160842</v>
      </c>
      <c r="E1627" s="870">
        <v>1608429801</v>
      </c>
      <c r="F1627" s="870" t="s">
        <v>1003</v>
      </c>
      <c r="G1627" s="870">
        <v>623967320</v>
      </c>
      <c r="H1627" s="870">
        <v>0</v>
      </c>
      <c r="I1627" s="870">
        <v>623967320.15999997</v>
      </c>
      <c r="J1627" s="870">
        <v>0.15999996662139893</v>
      </c>
      <c r="K1627" s="870">
        <v>0</v>
      </c>
      <c r="L1627" s="870">
        <v>0.15999996662139893</v>
      </c>
      <c r="M1627" s="870">
        <v>0</v>
      </c>
      <c r="N1627" s="870">
        <v>0</v>
      </c>
      <c r="O1627" s="870">
        <v>0.15999996662139893</v>
      </c>
      <c r="P1627" s="870">
        <v>5.9199987649917601E-2</v>
      </c>
      <c r="Q1627" s="870">
        <v>0</v>
      </c>
      <c r="R1627" s="870">
        <v>0</v>
      </c>
      <c r="S1627" s="870">
        <v>0</v>
      </c>
      <c r="T1627" s="870">
        <v>0</v>
      </c>
      <c r="U1627" s="870">
        <v>0</v>
      </c>
      <c r="V1627" s="870">
        <v>0</v>
      </c>
      <c r="W1627" s="870">
        <v>0</v>
      </c>
      <c r="X1627" s="870">
        <v>5.9199987649917601E-2</v>
      </c>
      <c r="Y1627" s="870">
        <v>0.37</v>
      </c>
      <c r="Z1627" s="870">
        <v>5.9199987649917601E-2</v>
      </c>
      <c r="AA1627" s="870">
        <v>0</v>
      </c>
      <c r="AB1627" s="870">
        <v>5.9199987649917601E-2</v>
      </c>
      <c r="AC1627" s="870">
        <v>0</v>
      </c>
      <c r="AD1627" s="870">
        <v>0</v>
      </c>
      <c r="AE1627" s="870">
        <v>0</v>
      </c>
    </row>
    <row r="1628" spans="1:31">
      <c r="A1628" s="870" t="s">
        <v>1891</v>
      </c>
      <c r="B1628" s="870">
        <v>16</v>
      </c>
      <c r="C1628" s="870">
        <v>1608</v>
      </c>
      <c r="D1628" s="870">
        <v>160844</v>
      </c>
      <c r="E1628" s="870">
        <v>1608449601</v>
      </c>
      <c r="F1628" s="870" t="s">
        <v>1004</v>
      </c>
      <c r="G1628" s="870">
        <v>33495415</v>
      </c>
      <c r="H1628" s="870">
        <v>0</v>
      </c>
      <c r="I1628" s="870">
        <v>33495414.640000001</v>
      </c>
      <c r="J1628" s="870">
        <v>-0.35999999940395355</v>
      </c>
      <c r="K1628" s="870">
        <v>0</v>
      </c>
      <c r="L1628" s="870">
        <v>0</v>
      </c>
      <c r="M1628" s="870">
        <v>-0.35999999940395355</v>
      </c>
      <c r="N1628" s="870">
        <v>0</v>
      </c>
      <c r="O1628" s="870">
        <v>-0.35999999940395355</v>
      </c>
      <c r="P1628" s="870">
        <v>-0.13319999977946281</v>
      </c>
      <c r="Q1628" s="870">
        <v>0</v>
      </c>
      <c r="R1628" s="870">
        <v>0</v>
      </c>
      <c r="S1628" s="870">
        <v>0</v>
      </c>
      <c r="T1628" s="870">
        <v>0</v>
      </c>
      <c r="U1628" s="870">
        <v>0</v>
      </c>
      <c r="V1628" s="870">
        <v>0</v>
      </c>
      <c r="W1628" s="870">
        <v>0</v>
      </c>
      <c r="X1628" s="870">
        <v>-0.13319999977946281</v>
      </c>
      <c r="Y1628" s="870">
        <v>0.37</v>
      </c>
      <c r="Z1628" s="870">
        <v>0</v>
      </c>
      <c r="AA1628" s="870">
        <v>-0.13319999977946281</v>
      </c>
      <c r="AB1628" s="870">
        <v>0</v>
      </c>
      <c r="AC1628" s="870">
        <v>-0.13319999977946281</v>
      </c>
      <c r="AD1628" s="870">
        <v>0</v>
      </c>
      <c r="AE1628" s="870">
        <v>0</v>
      </c>
    </row>
    <row r="1629" spans="1:31">
      <c r="A1629" s="870" t="s">
        <v>1891</v>
      </c>
      <c r="B1629" s="870">
        <v>16</v>
      </c>
      <c r="C1629" s="870">
        <v>1608</v>
      </c>
      <c r="D1629" s="870">
        <v>160844</v>
      </c>
      <c r="E1629" s="870">
        <v>1608449701</v>
      </c>
      <c r="F1629" s="870" t="s">
        <v>3609</v>
      </c>
      <c r="G1629" s="870">
        <v>8849620713</v>
      </c>
      <c r="H1629" s="870">
        <v>0</v>
      </c>
      <c r="I1629" s="870">
        <v>385691499.11000061</v>
      </c>
      <c r="J1629" s="870">
        <v>-8463929213.8900003</v>
      </c>
      <c r="K1629" s="870">
        <v>0</v>
      </c>
      <c r="L1629" s="870">
        <v>0</v>
      </c>
      <c r="M1629" s="870">
        <v>-8463929213.8900003</v>
      </c>
      <c r="N1629" s="870">
        <v>0</v>
      </c>
      <c r="O1629" s="870">
        <v>-8463929213.8900003</v>
      </c>
      <c r="P1629" s="870">
        <v>-3131653809.1392999</v>
      </c>
      <c r="Q1629" s="870">
        <v>0</v>
      </c>
      <c r="R1629" s="870">
        <v>0</v>
      </c>
      <c r="S1629" s="870">
        <v>0</v>
      </c>
      <c r="T1629" s="870">
        <v>0</v>
      </c>
      <c r="U1629" s="870">
        <v>0</v>
      </c>
      <c r="V1629" s="870">
        <v>0</v>
      </c>
      <c r="W1629" s="870">
        <v>0</v>
      </c>
      <c r="X1629" s="870">
        <v>-3131653809.1392999</v>
      </c>
      <c r="Y1629" s="870">
        <v>0.37</v>
      </c>
      <c r="Z1629" s="870">
        <v>0</v>
      </c>
      <c r="AA1629" s="870">
        <v>-3131653809.1392999</v>
      </c>
      <c r="AB1629" s="870">
        <v>0</v>
      </c>
      <c r="AC1629" s="870">
        <v>-3131653809.1392999</v>
      </c>
      <c r="AD1629" s="870">
        <v>0</v>
      </c>
      <c r="AE1629" s="870">
        <v>0</v>
      </c>
    </row>
    <row r="1630" spans="1:31">
      <c r="A1630" s="870" t="s">
        <v>1852</v>
      </c>
      <c r="B1630" s="870">
        <v>16</v>
      </c>
      <c r="C1630" s="870">
        <v>1608</v>
      </c>
      <c r="D1630" s="870">
        <v>160844</v>
      </c>
      <c r="E1630" s="870">
        <v>1608449702</v>
      </c>
      <c r="F1630" s="870" t="s">
        <v>3610</v>
      </c>
      <c r="G1630" s="870">
        <v>1086553198</v>
      </c>
      <c r="H1630" s="870">
        <v>0</v>
      </c>
      <c r="I1630" s="870">
        <v>92619621</v>
      </c>
      <c r="J1630" s="870">
        <v>-993933577</v>
      </c>
      <c r="K1630" s="870">
        <v>0</v>
      </c>
      <c r="L1630" s="870">
        <v>0</v>
      </c>
      <c r="M1630" s="870">
        <v>-993933577</v>
      </c>
      <c r="N1630" s="870">
        <v>0</v>
      </c>
      <c r="O1630" s="870">
        <v>-993933577</v>
      </c>
      <c r="P1630" s="870">
        <v>-367755423.49000001</v>
      </c>
      <c r="Q1630" s="870">
        <v>0</v>
      </c>
      <c r="R1630" s="870">
        <v>0</v>
      </c>
      <c r="S1630" s="870">
        <v>0</v>
      </c>
      <c r="T1630" s="870">
        <v>0</v>
      </c>
      <c r="U1630" s="870">
        <v>0</v>
      </c>
      <c r="V1630" s="870">
        <v>0</v>
      </c>
      <c r="W1630" s="870">
        <v>0</v>
      </c>
      <c r="X1630" s="870">
        <v>-367755423.49000001</v>
      </c>
      <c r="Y1630" s="870">
        <v>0.37</v>
      </c>
      <c r="Z1630" s="870">
        <v>0</v>
      </c>
      <c r="AA1630" s="870">
        <v>-367755423.49000001</v>
      </c>
      <c r="AB1630" s="870">
        <v>0</v>
      </c>
      <c r="AC1630" s="870">
        <v>-367755423.49000001</v>
      </c>
      <c r="AD1630" s="870">
        <v>0</v>
      </c>
      <c r="AE1630" s="870">
        <v>0</v>
      </c>
    </row>
    <row r="1631" spans="1:31">
      <c r="A1631" s="870" t="s">
        <v>1891</v>
      </c>
      <c r="B1631" s="870">
        <v>16</v>
      </c>
      <c r="C1631" s="870">
        <v>1608</v>
      </c>
      <c r="D1631" s="870">
        <v>160844</v>
      </c>
      <c r="E1631" s="870">
        <v>1608449720</v>
      </c>
      <c r="F1631" s="870" t="s">
        <v>3611</v>
      </c>
      <c r="G1631" s="870">
        <v>316541166</v>
      </c>
      <c r="H1631" s="870">
        <v>0</v>
      </c>
      <c r="I1631" s="870">
        <v>316541166</v>
      </c>
      <c r="J1631" s="870">
        <v>0</v>
      </c>
      <c r="K1631" s="870">
        <v>0</v>
      </c>
      <c r="L1631" s="870">
        <v>0</v>
      </c>
      <c r="M1631" s="870">
        <v>0</v>
      </c>
      <c r="N1631" s="870">
        <v>0</v>
      </c>
      <c r="O1631" s="870">
        <v>0</v>
      </c>
      <c r="P1631" s="870">
        <v>0</v>
      </c>
      <c r="Q1631" s="870">
        <v>0</v>
      </c>
      <c r="R1631" s="870">
        <v>0</v>
      </c>
      <c r="S1631" s="870">
        <v>0</v>
      </c>
      <c r="T1631" s="870">
        <v>0</v>
      </c>
      <c r="U1631" s="870">
        <v>0</v>
      </c>
      <c r="V1631" s="870">
        <v>0</v>
      </c>
      <c r="W1631" s="870">
        <v>0</v>
      </c>
      <c r="X1631" s="870">
        <v>0</v>
      </c>
      <c r="Y1631" s="870">
        <v>0</v>
      </c>
      <c r="Z1631" s="870">
        <v>0</v>
      </c>
      <c r="AA1631" s="870">
        <v>0</v>
      </c>
      <c r="AB1631" s="870">
        <v>0</v>
      </c>
      <c r="AC1631" s="870">
        <v>0</v>
      </c>
      <c r="AD1631" s="870">
        <v>0</v>
      </c>
      <c r="AE1631" s="870">
        <v>0</v>
      </c>
    </row>
    <row r="1632" spans="1:31">
      <c r="A1632" s="870" t="s">
        <v>1891</v>
      </c>
      <c r="B1632" s="870">
        <v>16</v>
      </c>
      <c r="C1632" s="870">
        <v>1608</v>
      </c>
      <c r="D1632" s="870">
        <v>160844</v>
      </c>
      <c r="E1632" s="870">
        <v>1608449741</v>
      </c>
      <c r="F1632" s="870" t="s">
        <v>4731</v>
      </c>
      <c r="G1632" s="870">
        <v>156512573</v>
      </c>
      <c r="H1632" s="870">
        <v>0</v>
      </c>
      <c r="I1632" s="870">
        <v>0</v>
      </c>
      <c r="J1632" s="870">
        <v>-156512573</v>
      </c>
      <c r="K1632" s="870">
        <v>0</v>
      </c>
      <c r="L1632" s="870">
        <v>0</v>
      </c>
      <c r="M1632" s="870">
        <v>-156512573</v>
      </c>
      <c r="N1632" s="870">
        <v>0</v>
      </c>
      <c r="O1632" s="870">
        <v>-156512573</v>
      </c>
      <c r="P1632" s="870">
        <v>-57909652.009999998</v>
      </c>
      <c r="Q1632" s="870">
        <v>0</v>
      </c>
      <c r="R1632" s="870">
        <v>0</v>
      </c>
      <c r="S1632" s="870">
        <v>0</v>
      </c>
      <c r="T1632" s="870">
        <v>0</v>
      </c>
      <c r="U1632" s="870">
        <v>0</v>
      </c>
      <c r="V1632" s="870">
        <v>0</v>
      </c>
      <c r="W1632" s="870">
        <v>0</v>
      </c>
      <c r="X1632" s="870">
        <v>-57909652.009999998</v>
      </c>
      <c r="Y1632" s="870">
        <v>0.37</v>
      </c>
      <c r="Z1632" s="870">
        <v>0</v>
      </c>
      <c r="AA1632" s="870">
        <v>-57909652.009999998</v>
      </c>
      <c r="AB1632" s="870">
        <v>0</v>
      </c>
      <c r="AC1632" s="870">
        <v>-57909652.009999998</v>
      </c>
      <c r="AD1632" s="870">
        <v>0</v>
      </c>
      <c r="AE1632" s="870">
        <v>0</v>
      </c>
    </row>
    <row r="1633" spans="1:31">
      <c r="A1633" s="870" t="s">
        <v>1891</v>
      </c>
      <c r="B1633" s="870">
        <v>16</v>
      </c>
      <c r="C1633" s="870">
        <v>1608</v>
      </c>
      <c r="D1633" s="870">
        <v>160844</v>
      </c>
      <c r="E1633" s="870">
        <v>1608449800</v>
      </c>
      <c r="F1633" s="870" t="s">
        <v>1005</v>
      </c>
      <c r="G1633" s="870">
        <v>8507901431</v>
      </c>
      <c r="H1633" s="870">
        <v>0</v>
      </c>
      <c r="I1633" s="870">
        <v>8507901431.1300001</v>
      </c>
      <c r="J1633" s="870">
        <v>0.13000011444091797</v>
      </c>
      <c r="K1633" s="870">
        <v>0</v>
      </c>
      <c r="L1633" s="870">
        <v>0.13000011444091797</v>
      </c>
      <c r="M1633" s="870">
        <v>0</v>
      </c>
      <c r="N1633" s="870">
        <v>0</v>
      </c>
      <c r="O1633" s="870">
        <v>0.13000011444091797</v>
      </c>
      <c r="P1633" s="870">
        <v>4.8100042343139651E-2</v>
      </c>
      <c r="Q1633" s="870">
        <v>0</v>
      </c>
      <c r="R1633" s="870">
        <v>0</v>
      </c>
      <c r="S1633" s="870">
        <v>0</v>
      </c>
      <c r="T1633" s="870">
        <v>0</v>
      </c>
      <c r="U1633" s="870">
        <v>0</v>
      </c>
      <c r="V1633" s="870">
        <v>0</v>
      </c>
      <c r="W1633" s="870">
        <v>0</v>
      </c>
      <c r="X1633" s="870">
        <v>4.8100042343139651E-2</v>
      </c>
      <c r="Y1633" s="870">
        <v>0.37</v>
      </c>
      <c r="Z1633" s="870">
        <v>4.8100042343139651E-2</v>
      </c>
      <c r="AA1633" s="870">
        <v>0</v>
      </c>
      <c r="AB1633" s="870">
        <v>4.8100042343139651E-2</v>
      </c>
      <c r="AC1633" s="870">
        <v>0</v>
      </c>
      <c r="AD1633" s="870">
        <v>0</v>
      </c>
      <c r="AE1633" s="870">
        <v>0</v>
      </c>
    </row>
    <row r="1634" spans="1:31">
      <c r="A1634" s="870" t="s">
        <v>1852</v>
      </c>
      <c r="B1634" s="870">
        <v>16</v>
      </c>
      <c r="C1634" s="870">
        <v>1608</v>
      </c>
      <c r="D1634" s="870">
        <v>160844</v>
      </c>
      <c r="E1634" s="870">
        <v>1608449801</v>
      </c>
      <c r="F1634" s="870" t="s">
        <v>4198</v>
      </c>
      <c r="G1634" s="870">
        <v>-116758147</v>
      </c>
      <c r="H1634" s="870">
        <v>0</v>
      </c>
      <c r="I1634" s="870">
        <v>-116758147</v>
      </c>
      <c r="J1634" s="870">
        <v>0</v>
      </c>
      <c r="K1634" s="870">
        <v>0</v>
      </c>
      <c r="L1634" s="870">
        <v>0</v>
      </c>
      <c r="M1634" s="870">
        <v>0</v>
      </c>
      <c r="N1634" s="870">
        <v>0</v>
      </c>
      <c r="O1634" s="870">
        <v>0</v>
      </c>
      <c r="P1634" s="870">
        <v>0</v>
      </c>
      <c r="Q1634" s="870">
        <v>0</v>
      </c>
      <c r="R1634" s="870">
        <v>0</v>
      </c>
      <c r="S1634" s="870">
        <v>0</v>
      </c>
      <c r="T1634" s="870">
        <v>0</v>
      </c>
      <c r="U1634" s="870">
        <v>0</v>
      </c>
      <c r="V1634" s="870">
        <v>0</v>
      </c>
      <c r="W1634" s="870">
        <v>0</v>
      </c>
      <c r="X1634" s="870">
        <v>0</v>
      </c>
      <c r="Y1634" s="870">
        <v>0</v>
      </c>
      <c r="Z1634" s="870">
        <v>0</v>
      </c>
      <c r="AA1634" s="870">
        <v>0</v>
      </c>
      <c r="AB1634" s="870">
        <v>0</v>
      </c>
      <c r="AC1634" s="870">
        <v>0</v>
      </c>
      <c r="AD1634" s="870">
        <v>0</v>
      </c>
      <c r="AE1634" s="870">
        <v>0</v>
      </c>
    </row>
    <row r="1635" spans="1:31">
      <c r="A1635" s="870" t="s">
        <v>1891</v>
      </c>
      <c r="B1635" s="870">
        <v>16</v>
      </c>
      <c r="C1635" s="870">
        <v>1608</v>
      </c>
      <c r="D1635" s="870">
        <v>160846</v>
      </c>
      <c r="E1635" s="870">
        <v>1608469601</v>
      </c>
      <c r="F1635" s="870" t="s">
        <v>1006</v>
      </c>
      <c r="G1635" s="870">
        <v>177258899</v>
      </c>
      <c r="H1635" s="870">
        <v>0</v>
      </c>
      <c r="I1635" s="870">
        <v>177258899.40000001</v>
      </c>
      <c r="J1635" s="870">
        <v>0.40000000596046448</v>
      </c>
      <c r="K1635" s="870">
        <v>0</v>
      </c>
      <c r="L1635" s="870">
        <v>0.40000000596046448</v>
      </c>
      <c r="M1635" s="870">
        <v>0</v>
      </c>
      <c r="N1635" s="870">
        <v>0</v>
      </c>
      <c r="O1635" s="870">
        <v>0.40000000596046448</v>
      </c>
      <c r="P1635" s="870">
        <v>0.14800000220537185</v>
      </c>
      <c r="Q1635" s="870">
        <v>0</v>
      </c>
      <c r="R1635" s="870">
        <v>0</v>
      </c>
      <c r="S1635" s="870">
        <v>0</v>
      </c>
      <c r="T1635" s="870">
        <v>0</v>
      </c>
      <c r="U1635" s="870">
        <v>0</v>
      </c>
      <c r="V1635" s="870">
        <v>0</v>
      </c>
      <c r="W1635" s="870">
        <v>0</v>
      </c>
      <c r="X1635" s="870">
        <v>0.14800000220537185</v>
      </c>
      <c r="Y1635" s="870">
        <v>0.37</v>
      </c>
      <c r="Z1635" s="870">
        <v>0.14800000220537185</v>
      </c>
      <c r="AA1635" s="870">
        <v>0</v>
      </c>
      <c r="AB1635" s="870">
        <v>0.14800000220537185</v>
      </c>
      <c r="AC1635" s="870">
        <v>0</v>
      </c>
      <c r="AD1635" s="870">
        <v>0</v>
      </c>
      <c r="AE1635" s="870">
        <v>0</v>
      </c>
    </row>
    <row r="1636" spans="1:31">
      <c r="A1636" s="870" t="s">
        <v>1891</v>
      </c>
      <c r="B1636" s="870">
        <v>16</v>
      </c>
      <c r="C1636" s="870">
        <v>1608</v>
      </c>
      <c r="D1636" s="870">
        <v>160846</v>
      </c>
      <c r="E1636" s="870">
        <v>1608469701</v>
      </c>
      <c r="F1636" s="870" t="s">
        <v>3612</v>
      </c>
      <c r="G1636" s="870">
        <v>25030463686</v>
      </c>
      <c r="H1636" s="870">
        <v>0</v>
      </c>
      <c r="I1636" s="870">
        <v>1127408247.7200012</v>
      </c>
      <c r="J1636" s="870">
        <v>-23903055438.279999</v>
      </c>
      <c r="K1636" s="870">
        <v>0</v>
      </c>
      <c r="L1636" s="870">
        <v>0</v>
      </c>
      <c r="M1636" s="870">
        <v>-23903055438.279999</v>
      </c>
      <c r="N1636" s="870">
        <v>0</v>
      </c>
      <c r="O1636" s="870">
        <v>-23903055438.279999</v>
      </c>
      <c r="P1636" s="870">
        <v>-8844130512.163599</v>
      </c>
      <c r="Q1636" s="870">
        <v>0</v>
      </c>
      <c r="R1636" s="870">
        <v>0</v>
      </c>
      <c r="S1636" s="870">
        <v>0</v>
      </c>
      <c r="T1636" s="870">
        <v>0</v>
      </c>
      <c r="U1636" s="870">
        <v>0</v>
      </c>
      <c r="V1636" s="870">
        <v>0</v>
      </c>
      <c r="W1636" s="870">
        <v>0</v>
      </c>
      <c r="X1636" s="870">
        <v>-8844130512.163599</v>
      </c>
      <c r="Y1636" s="870">
        <v>0.37</v>
      </c>
      <c r="Z1636" s="870">
        <v>0</v>
      </c>
      <c r="AA1636" s="870">
        <v>-8844130512.163599</v>
      </c>
      <c r="AB1636" s="870">
        <v>0</v>
      </c>
      <c r="AC1636" s="870">
        <v>-8844130512.163599</v>
      </c>
      <c r="AD1636" s="870">
        <v>0</v>
      </c>
      <c r="AE1636" s="870">
        <v>0</v>
      </c>
    </row>
    <row r="1637" spans="1:31">
      <c r="A1637" s="870" t="s">
        <v>1852</v>
      </c>
      <c r="B1637" s="870">
        <v>16</v>
      </c>
      <c r="C1637" s="870">
        <v>1608</v>
      </c>
      <c r="D1637" s="870">
        <v>160846</v>
      </c>
      <c r="E1637" s="870">
        <v>1608469703</v>
      </c>
      <c r="F1637" s="870" t="s">
        <v>3613</v>
      </c>
      <c r="G1637" s="870">
        <v>6137355023</v>
      </c>
      <c r="H1637" s="870">
        <v>0</v>
      </c>
      <c r="I1637" s="870">
        <v>168261497</v>
      </c>
      <c r="J1637" s="870">
        <v>-5969093526</v>
      </c>
      <c r="K1637" s="870">
        <v>0</v>
      </c>
      <c r="L1637" s="870">
        <v>0</v>
      </c>
      <c r="M1637" s="870">
        <v>-5969093526</v>
      </c>
      <c r="N1637" s="870">
        <v>0</v>
      </c>
      <c r="O1637" s="870">
        <v>-5969093526</v>
      </c>
      <c r="P1637" s="870">
        <v>-2208564604.6199999</v>
      </c>
      <c r="Q1637" s="870">
        <v>0</v>
      </c>
      <c r="R1637" s="870">
        <v>0</v>
      </c>
      <c r="S1637" s="870">
        <v>0</v>
      </c>
      <c r="T1637" s="870">
        <v>0</v>
      </c>
      <c r="U1637" s="870">
        <v>0</v>
      </c>
      <c r="V1637" s="870">
        <v>0</v>
      </c>
      <c r="W1637" s="870">
        <v>0</v>
      </c>
      <c r="X1637" s="870">
        <v>-2208564604.6199999</v>
      </c>
      <c r="Y1637" s="870">
        <v>0.37</v>
      </c>
      <c r="Z1637" s="870">
        <v>0</v>
      </c>
      <c r="AA1637" s="870">
        <v>-2208564604.6199999</v>
      </c>
      <c r="AB1637" s="870">
        <v>0</v>
      </c>
      <c r="AC1637" s="870">
        <v>-2208564604.6199999</v>
      </c>
      <c r="AD1637" s="870">
        <v>0</v>
      </c>
      <c r="AE1637" s="870">
        <v>0</v>
      </c>
    </row>
    <row r="1638" spans="1:31">
      <c r="A1638" s="870" t="s">
        <v>1852</v>
      </c>
      <c r="B1638" s="870">
        <v>16</v>
      </c>
      <c r="C1638" s="870">
        <v>1608</v>
      </c>
      <c r="D1638" s="870">
        <v>160846</v>
      </c>
      <c r="E1638" s="870">
        <v>1608469720</v>
      </c>
      <c r="F1638" s="870" t="s">
        <v>1007</v>
      </c>
      <c r="G1638" s="870">
        <v>14471998</v>
      </c>
      <c r="H1638" s="870">
        <v>0</v>
      </c>
      <c r="I1638" s="870">
        <v>14471998</v>
      </c>
      <c r="J1638" s="870">
        <v>0</v>
      </c>
      <c r="K1638" s="870">
        <v>0</v>
      </c>
      <c r="L1638" s="870">
        <v>0</v>
      </c>
      <c r="M1638" s="870">
        <v>0</v>
      </c>
      <c r="N1638" s="870">
        <v>0</v>
      </c>
      <c r="O1638" s="870">
        <v>0</v>
      </c>
      <c r="P1638" s="870">
        <v>0</v>
      </c>
      <c r="Q1638" s="870">
        <v>0</v>
      </c>
      <c r="R1638" s="870">
        <v>0</v>
      </c>
      <c r="S1638" s="870">
        <v>0</v>
      </c>
      <c r="T1638" s="870">
        <v>0</v>
      </c>
      <c r="U1638" s="870">
        <v>0</v>
      </c>
      <c r="V1638" s="870">
        <v>0</v>
      </c>
      <c r="W1638" s="870">
        <v>0</v>
      </c>
      <c r="X1638" s="870">
        <v>0</v>
      </c>
      <c r="Y1638" s="870">
        <v>0</v>
      </c>
      <c r="Z1638" s="870">
        <v>0</v>
      </c>
      <c r="AA1638" s="870">
        <v>0</v>
      </c>
      <c r="AB1638" s="870">
        <v>0</v>
      </c>
      <c r="AC1638" s="870">
        <v>0</v>
      </c>
      <c r="AD1638" s="870">
        <v>0</v>
      </c>
      <c r="AE1638" s="870">
        <v>0</v>
      </c>
    </row>
    <row r="1639" spans="1:31">
      <c r="A1639" s="870" t="s">
        <v>1891</v>
      </c>
      <c r="B1639" s="870">
        <v>16</v>
      </c>
      <c r="C1639" s="870">
        <v>1608</v>
      </c>
      <c r="D1639" s="870">
        <v>160846</v>
      </c>
      <c r="E1639" s="870">
        <v>1608469721</v>
      </c>
      <c r="F1639" s="870" t="s">
        <v>3614</v>
      </c>
      <c r="G1639" s="870">
        <v>311836726</v>
      </c>
      <c r="H1639" s="870">
        <v>0</v>
      </c>
      <c r="I1639" s="870">
        <v>311836726</v>
      </c>
      <c r="J1639" s="870">
        <v>0</v>
      </c>
      <c r="K1639" s="870">
        <v>0</v>
      </c>
      <c r="L1639" s="870">
        <v>0</v>
      </c>
      <c r="M1639" s="870">
        <v>0</v>
      </c>
      <c r="N1639" s="870">
        <v>0</v>
      </c>
      <c r="O1639" s="870">
        <v>0</v>
      </c>
      <c r="P1639" s="870">
        <v>0</v>
      </c>
      <c r="Q1639" s="870">
        <v>0</v>
      </c>
      <c r="R1639" s="870">
        <v>0</v>
      </c>
      <c r="S1639" s="870">
        <v>0</v>
      </c>
      <c r="T1639" s="870">
        <v>0</v>
      </c>
      <c r="U1639" s="870">
        <v>0</v>
      </c>
      <c r="V1639" s="870">
        <v>0</v>
      </c>
      <c r="W1639" s="870">
        <v>0</v>
      </c>
      <c r="X1639" s="870">
        <v>0</v>
      </c>
      <c r="Y1639" s="870">
        <v>0</v>
      </c>
      <c r="Z1639" s="870">
        <v>0</v>
      </c>
      <c r="AA1639" s="870">
        <v>0</v>
      </c>
      <c r="AB1639" s="870">
        <v>0</v>
      </c>
      <c r="AC1639" s="870">
        <v>0</v>
      </c>
      <c r="AD1639" s="870">
        <v>0</v>
      </c>
      <c r="AE1639" s="870">
        <v>0</v>
      </c>
    </row>
    <row r="1640" spans="1:31">
      <c r="A1640" s="870" t="s">
        <v>1891</v>
      </c>
      <c r="B1640" s="870">
        <v>16</v>
      </c>
      <c r="C1640" s="870">
        <v>1608</v>
      </c>
      <c r="D1640" s="870">
        <v>160846</v>
      </c>
      <c r="E1640" s="870">
        <v>1608469741</v>
      </c>
      <c r="F1640" s="870" t="s">
        <v>4732</v>
      </c>
      <c r="G1640" s="870">
        <v>1663048187</v>
      </c>
      <c r="H1640" s="870">
        <v>0</v>
      </c>
      <c r="I1640" s="870">
        <v>0</v>
      </c>
      <c r="J1640" s="870">
        <v>-1663048187</v>
      </c>
      <c r="K1640" s="870">
        <v>0</v>
      </c>
      <c r="L1640" s="870">
        <v>0</v>
      </c>
      <c r="M1640" s="870">
        <v>-1663048187</v>
      </c>
      <c r="N1640" s="870">
        <v>0</v>
      </c>
      <c r="O1640" s="870">
        <v>-1663048187</v>
      </c>
      <c r="P1640" s="870">
        <v>-615327829.18999994</v>
      </c>
      <c r="Q1640" s="870">
        <v>0</v>
      </c>
      <c r="R1640" s="870">
        <v>0</v>
      </c>
      <c r="S1640" s="870">
        <v>0</v>
      </c>
      <c r="T1640" s="870">
        <v>0</v>
      </c>
      <c r="U1640" s="870">
        <v>0</v>
      </c>
      <c r="V1640" s="870">
        <v>0</v>
      </c>
      <c r="W1640" s="870">
        <v>0</v>
      </c>
      <c r="X1640" s="870">
        <v>-615327829.18999994</v>
      </c>
      <c r="Y1640" s="870">
        <v>0.36999999999999994</v>
      </c>
      <c r="Z1640" s="870">
        <v>0</v>
      </c>
      <c r="AA1640" s="870">
        <v>-615327829.18999994</v>
      </c>
      <c r="AB1640" s="870">
        <v>0</v>
      </c>
      <c r="AC1640" s="870">
        <v>-615327829.18999994</v>
      </c>
      <c r="AD1640" s="870">
        <v>0</v>
      </c>
      <c r="AE1640" s="870">
        <v>0</v>
      </c>
    </row>
    <row r="1641" spans="1:31">
      <c r="A1641" s="870" t="s">
        <v>1852</v>
      </c>
      <c r="B1641" s="870">
        <v>16</v>
      </c>
      <c r="C1641" s="870">
        <v>1608</v>
      </c>
      <c r="D1641" s="870">
        <v>160846</v>
      </c>
      <c r="E1641" s="870">
        <v>1608469800</v>
      </c>
      <c r="F1641" s="870" t="s">
        <v>4199</v>
      </c>
      <c r="G1641" s="870">
        <v>456631302</v>
      </c>
      <c r="H1641" s="870">
        <v>0</v>
      </c>
      <c r="I1641" s="870">
        <v>456631302.05000001</v>
      </c>
      <c r="J1641" s="870">
        <v>5.0000011920928955E-2</v>
      </c>
      <c r="K1641" s="870">
        <v>0</v>
      </c>
      <c r="L1641" s="870">
        <v>5.0000011920928955E-2</v>
      </c>
      <c r="M1641" s="870">
        <v>0</v>
      </c>
      <c r="N1641" s="870">
        <v>0</v>
      </c>
      <c r="O1641" s="870">
        <v>5.0000011920928955E-2</v>
      </c>
      <c r="P1641" s="870">
        <v>1.8500004410743714E-2</v>
      </c>
      <c r="Q1641" s="870">
        <v>0</v>
      </c>
      <c r="R1641" s="870">
        <v>0</v>
      </c>
      <c r="S1641" s="870">
        <v>0</v>
      </c>
      <c r="T1641" s="870">
        <v>0</v>
      </c>
      <c r="U1641" s="870">
        <v>0</v>
      </c>
      <c r="V1641" s="870">
        <v>0</v>
      </c>
      <c r="W1641" s="870">
        <v>0</v>
      </c>
      <c r="X1641" s="870">
        <v>1.8500004410743714E-2</v>
      </c>
      <c r="Y1641" s="870">
        <v>0.37</v>
      </c>
      <c r="Z1641" s="870">
        <v>1.8500004410743714E-2</v>
      </c>
      <c r="AA1641" s="870">
        <v>0</v>
      </c>
      <c r="AB1641" s="870">
        <v>1.8500004410743714E-2</v>
      </c>
      <c r="AC1641" s="870">
        <v>0</v>
      </c>
      <c r="AD1641" s="870">
        <v>0</v>
      </c>
      <c r="AE1641" s="870">
        <v>0</v>
      </c>
    </row>
    <row r="1642" spans="1:31">
      <c r="A1642" s="870" t="s">
        <v>1891</v>
      </c>
      <c r="B1642" s="870">
        <v>16</v>
      </c>
      <c r="C1642" s="870">
        <v>1608</v>
      </c>
      <c r="D1642" s="870">
        <v>160846</v>
      </c>
      <c r="E1642" s="870">
        <v>1608469801</v>
      </c>
      <c r="F1642" s="870" t="s">
        <v>1008</v>
      </c>
      <c r="G1642" s="870">
        <v>-5634508348</v>
      </c>
      <c r="H1642" s="870">
        <v>0</v>
      </c>
      <c r="I1642" s="870">
        <v>-5634508347.8699999</v>
      </c>
      <c r="J1642" s="870">
        <v>0.13000011444091797</v>
      </c>
      <c r="K1642" s="870">
        <v>0</v>
      </c>
      <c r="L1642" s="870">
        <v>0.13000011444091797</v>
      </c>
      <c r="M1642" s="870">
        <v>0</v>
      </c>
      <c r="N1642" s="870">
        <v>0</v>
      </c>
      <c r="O1642" s="870">
        <v>0.13000011444091797</v>
      </c>
      <c r="P1642" s="870">
        <v>4.8100042343139651E-2</v>
      </c>
      <c r="Q1642" s="870">
        <v>0</v>
      </c>
      <c r="R1642" s="870">
        <v>0</v>
      </c>
      <c r="S1642" s="870">
        <v>0</v>
      </c>
      <c r="T1642" s="870">
        <v>0</v>
      </c>
      <c r="U1642" s="870">
        <v>0</v>
      </c>
      <c r="V1642" s="870">
        <v>0</v>
      </c>
      <c r="W1642" s="870">
        <v>0</v>
      </c>
      <c r="X1642" s="870">
        <v>4.8100042343139651E-2</v>
      </c>
      <c r="Y1642" s="870">
        <v>0.37</v>
      </c>
      <c r="Z1642" s="870">
        <v>4.8100042343139651E-2</v>
      </c>
      <c r="AA1642" s="870">
        <v>0</v>
      </c>
      <c r="AB1642" s="870">
        <v>4.8100042343139651E-2</v>
      </c>
      <c r="AC1642" s="870">
        <v>0</v>
      </c>
      <c r="AD1642" s="870">
        <v>0</v>
      </c>
      <c r="AE1642" s="870">
        <v>0</v>
      </c>
    </row>
    <row r="1643" spans="1:31">
      <c r="A1643" s="870" t="s">
        <v>1891</v>
      </c>
      <c r="B1643" s="870">
        <v>16</v>
      </c>
      <c r="C1643" s="870">
        <v>1608</v>
      </c>
      <c r="D1643" s="870">
        <v>160848</v>
      </c>
      <c r="E1643" s="870">
        <v>1608489601</v>
      </c>
      <c r="F1643" s="870" t="s">
        <v>1009</v>
      </c>
      <c r="G1643" s="870">
        <v>48232292</v>
      </c>
      <c r="H1643" s="870">
        <v>0</v>
      </c>
      <c r="I1643" s="870">
        <v>48232291.710000001</v>
      </c>
      <c r="J1643" s="870">
        <v>-0.28999999910593033</v>
      </c>
      <c r="K1643" s="870">
        <v>0</v>
      </c>
      <c r="L1643" s="870">
        <v>0</v>
      </c>
      <c r="M1643" s="870">
        <v>-0.28999999910593033</v>
      </c>
      <c r="N1643" s="870">
        <v>0</v>
      </c>
      <c r="O1643" s="870">
        <v>-0.28999999910593033</v>
      </c>
      <c r="P1643" s="870">
        <v>-0.10729999966919422</v>
      </c>
      <c r="Q1643" s="870">
        <v>0</v>
      </c>
      <c r="R1643" s="870">
        <v>0</v>
      </c>
      <c r="S1643" s="870">
        <v>0</v>
      </c>
      <c r="T1643" s="870">
        <v>0</v>
      </c>
      <c r="U1643" s="870">
        <v>0</v>
      </c>
      <c r="V1643" s="870">
        <v>0</v>
      </c>
      <c r="W1643" s="870">
        <v>0</v>
      </c>
      <c r="X1643" s="870">
        <v>-0.10729999966919422</v>
      </c>
      <c r="Y1643" s="870">
        <v>0.37</v>
      </c>
      <c r="Z1643" s="870">
        <v>0</v>
      </c>
      <c r="AA1643" s="870">
        <v>-0.10729999966919422</v>
      </c>
      <c r="AB1643" s="870">
        <v>0</v>
      </c>
      <c r="AC1643" s="870">
        <v>-0.10729999966919422</v>
      </c>
      <c r="AD1643" s="870">
        <v>0</v>
      </c>
      <c r="AE1643" s="870">
        <v>0</v>
      </c>
    </row>
    <row r="1644" spans="1:31">
      <c r="A1644" s="870" t="s">
        <v>1891</v>
      </c>
      <c r="B1644" s="870">
        <v>16</v>
      </c>
      <c r="C1644" s="870">
        <v>1608</v>
      </c>
      <c r="D1644" s="870">
        <v>160848</v>
      </c>
      <c r="E1644" s="870">
        <v>1608489701</v>
      </c>
      <c r="F1644" s="870" t="s">
        <v>3615</v>
      </c>
      <c r="G1644" s="870">
        <v>16893847431</v>
      </c>
      <c r="H1644" s="870">
        <v>0</v>
      </c>
      <c r="I1644" s="870">
        <v>206030078</v>
      </c>
      <c r="J1644" s="870">
        <v>-16687817353</v>
      </c>
      <c r="K1644" s="870">
        <v>0</v>
      </c>
      <c r="L1644" s="870">
        <v>0</v>
      </c>
      <c r="M1644" s="870">
        <v>-16687817353</v>
      </c>
      <c r="N1644" s="870">
        <v>0</v>
      </c>
      <c r="O1644" s="870">
        <v>-16687817353</v>
      </c>
      <c r="P1644" s="870">
        <v>-6174492420.6099997</v>
      </c>
      <c r="Q1644" s="870">
        <v>0</v>
      </c>
      <c r="R1644" s="870">
        <v>0</v>
      </c>
      <c r="S1644" s="870">
        <v>0</v>
      </c>
      <c r="T1644" s="870">
        <v>0</v>
      </c>
      <c r="U1644" s="870">
        <v>0</v>
      </c>
      <c r="V1644" s="870">
        <v>0</v>
      </c>
      <c r="W1644" s="870">
        <v>0</v>
      </c>
      <c r="X1644" s="870">
        <v>-6174492420.6099997</v>
      </c>
      <c r="Y1644" s="870">
        <v>0.37</v>
      </c>
      <c r="Z1644" s="870">
        <v>0</v>
      </c>
      <c r="AA1644" s="870">
        <v>-6174492420.6099997</v>
      </c>
      <c r="AB1644" s="870">
        <v>0</v>
      </c>
      <c r="AC1644" s="870">
        <v>-6174492420.6099997</v>
      </c>
      <c r="AD1644" s="870">
        <v>0</v>
      </c>
      <c r="AE1644" s="870">
        <v>0</v>
      </c>
    </row>
    <row r="1645" spans="1:31">
      <c r="A1645" s="870" t="s">
        <v>1891</v>
      </c>
      <c r="B1645" s="870">
        <v>16</v>
      </c>
      <c r="C1645" s="870">
        <v>1608</v>
      </c>
      <c r="D1645" s="870">
        <v>160848</v>
      </c>
      <c r="E1645" s="870">
        <v>1608489720</v>
      </c>
      <c r="F1645" s="870" t="s">
        <v>3616</v>
      </c>
      <c r="G1645" s="870">
        <v>47601025</v>
      </c>
      <c r="H1645" s="870">
        <v>0</v>
      </c>
      <c r="I1645" s="870">
        <v>47601025</v>
      </c>
      <c r="J1645" s="870">
        <v>0</v>
      </c>
      <c r="K1645" s="870">
        <v>0</v>
      </c>
      <c r="L1645" s="870">
        <v>0</v>
      </c>
      <c r="M1645" s="870">
        <v>0</v>
      </c>
      <c r="N1645" s="870">
        <v>0</v>
      </c>
      <c r="O1645" s="870">
        <v>0</v>
      </c>
      <c r="P1645" s="870">
        <v>0</v>
      </c>
      <c r="Q1645" s="870">
        <v>0</v>
      </c>
      <c r="R1645" s="870">
        <v>0</v>
      </c>
      <c r="S1645" s="870">
        <v>0</v>
      </c>
      <c r="T1645" s="870">
        <v>0</v>
      </c>
      <c r="U1645" s="870">
        <v>0</v>
      </c>
      <c r="V1645" s="870">
        <v>0</v>
      </c>
      <c r="W1645" s="870">
        <v>0</v>
      </c>
      <c r="X1645" s="870">
        <v>0</v>
      </c>
      <c r="Y1645" s="870">
        <v>0</v>
      </c>
      <c r="Z1645" s="870">
        <v>0</v>
      </c>
      <c r="AA1645" s="870">
        <v>0</v>
      </c>
      <c r="AB1645" s="870">
        <v>0</v>
      </c>
      <c r="AC1645" s="870">
        <v>0</v>
      </c>
      <c r="AD1645" s="870">
        <v>0</v>
      </c>
      <c r="AE1645" s="870">
        <v>0</v>
      </c>
    </row>
    <row r="1646" spans="1:31">
      <c r="A1646" s="870" t="s">
        <v>1891</v>
      </c>
      <c r="B1646" s="870">
        <v>16</v>
      </c>
      <c r="C1646" s="870">
        <v>1608</v>
      </c>
      <c r="D1646" s="870">
        <v>160848</v>
      </c>
      <c r="E1646" s="870">
        <v>1608489741</v>
      </c>
      <c r="F1646" s="870" t="s">
        <v>4733</v>
      </c>
      <c r="G1646" s="870">
        <v>505882738</v>
      </c>
      <c r="H1646" s="870">
        <v>0</v>
      </c>
      <c r="I1646" s="870">
        <v>0</v>
      </c>
      <c r="J1646" s="870">
        <v>-505882738</v>
      </c>
      <c r="K1646" s="870">
        <v>0</v>
      </c>
      <c r="L1646" s="870">
        <v>0</v>
      </c>
      <c r="M1646" s="870">
        <v>-505882738</v>
      </c>
      <c r="N1646" s="870">
        <v>0</v>
      </c>
      <c r="O1646" s="870">
        <v>-505882738</v>
      </c>
      <c r="P1646" s="870">
        <v>-187176613.06</v>
      </c>
      <c r="Q1646" s="870">
        <v>0</v>
      </c>
      <c r="R1646" s="870">
        <v>0</v>
      </c>
      <c r="S1646" s="870">
        <v>0</v>
      </c>
      <c r="T1646" s="870">
        <v>0</v>
      </c>
      <c r="U1646" s="870">
        <v>0</v>
      </c>
      <c r="V1646" s="870">
        <v>0</v>
      </c>
      <c r="W1646" s="870">
        <v>0</v>
      </c>
      <c r="X1646" s="870">
        <v>-187176613.06</v>
      </c>
      <c r="Y1646" s="870">
        <v>0.37</v>
      </c>
      <c r="Z1646" s="870">
        <v>0</v>
      </c>
      <c r="AA1646" s="870">
        <v>-187176613.06</v>
      </c>
      <c r="AB1646" s="870">
        <v>0</v>
      </c>
      <c r="AC1646" s="870">
        <v>-187176613.06</v>
      </c>
      <c r="AD1646" s="870">
        <v>0</v>
      </c>
      <c r="AE1646" s="870">
        <v>0</v>
      </c>
    </row>
    <row r="1647" spans="1:31">
      <c r="A1647" s="870" t="s">
        <v>1852</v>
      </c>
      <c r="B1647" s="870">
        <v>16</v>
      </c>
      <c r="C1647" s="870">
        <v>1608</v>
      </c>
      <c r="D1647" s="870">
        <v>160848</v>
      </c>
      <c r="E1647" s="870">
        <v>1608489800</v>
      </c>
      <c r="F1647" s="870" t="s">
        <v>4200</v>
      </c>
      <c r="G1647" s="870">
        <v>-191290683</v>
      </c>
      <c r="H1647" s="870">
        <v>0</v>
      </c>
      <c r="I1647" s="870">
        <v>-191290682.99000001</v>
      </c>
      <c r="J1647" s="870">
        <v>9.9999904632568359E-3</v>
      </c>
      <c r="K1647" s="870">
        <v>0</v>
      </c>
      <c r="L1647" s="870">
        <v>9.9999904632568359E-3</v>
      </c>
      <c r="M1647" s="870">
        <v>0</v>
      </c>
      <c r="N1647" s="870">
        <v>0</v>
      </c>
      <c r="O1647" s="870">
        <v>9.9999904632568359E-3</v>
      </c>
      <c r="P1647" s="870">
        <v>3.6999964714050293E-3</v>
      </c>
      <c r="Q1647" s="870">
        <v>0</v>
      </c>
      <c r="R1647" s="870">
        <v>0</v>
      </c>
      <c r="S1647" s="870">
        <v>0</v>
      </c>
      <c r="T1647" s="870">
        <v>0</v>
      </c>
      <c r="U1647" s="870">
        <v>0</v>
      </c>
      <c r="V1647" s="870">
        <v>0</v>
      </c>
      <c r="W1647" s="870">
        <v>0</v>
      </c>
      <c r="X1647" s="870">
        <v>3.6999964714050293E-3</v>
      </c>
      <c r="Y1647" s="870">
        <v>0.37</v>
      </c>
      <c r="Z1647" s="870">
        <v>3.6999964714050293E-3</v>
      </c>
      <c r="AA1647" s="870">
        <v>0</v>
      </c>
      <c r="AB1647" s="870">
        <v>3.6999964714050293E-3</v>
      </c>
      <c r="AC1647" s="870">
        <v>0</v>
      </c>
      <c r="AD1647" s="870">
        <v>0</v>
      </c>
      <c r="AE1647" s="870">
        <v>0</v>
      </c>
    </row>
    <row r="1648" spans="1:31">
      <c r="A1648" s="870" t="s">
        <v>1891</v>
      </c>
      <c r="B1648" s="870">
        <v>16</v>
      </c>
      <c r="C1648" s="870">
        <v>1608</v>
      </c>
      <c r="D1648" s="870">
        <v>160848</v>
      </c>
      <c r="E1648" s="870">
        <v>1608489801</v>
      </c>
      <c r="F1648" s="870" t="s">
        <v>4201</v>
      </c>
      <c r="G1648" s="870">
        <v>-1968079810</v>
      </c>
      <c r="H1648" s="870">
        <v>0</v>
      </c>
      <c r="I1648" s="870">
        <v>-1968079809.6099999</v>
      </c>
      <c r="J1648" s="870">
        <v>0.3900001049041748</v>
      </c>
      <c r="K1648" s="870">
        <v>0</v>
      </c>
      <c r="L1648" s="870">
        <v>0.3900001049041748</v>
      </c>
      <c r="M1648" s="870">
        <v>0</v>
      </c>
      <c r="N1648" s="870">
        <v>0</v>
      </c>
      <c r="O1648" s="870">
        <v>0.3900001049041748</v>
      </c>
      <c r="P1648" s="870">
        <v>0.14430003881454467</v>
      </c>
      <c r="Q1648" s="870">
        <v>0</v>
      </c>
      <c r="R1648" s="870">
        <v>0</v>
      </c>
      <c r="S1648" s="870">
        <v>0</v>
      </c>
      <c r="T1648" s="870">
        <v>0</v>
      </c>
      <c r="U1648" s="870">
        <v>0</v>
      </c>
      <c r="V1648" s="870">
        <v>0</v>
      </c>
      <c r="W1648" s="870">
        <v>0</v>
      </c>
      <c r="X1648" s="870">
        <v>0.14430003881454467</v>
      </c>
      <c r="Y1648" s="870">
        <v>0.37</v>
      </c>
      <c r="Z1648" s="870">
        <v>0.14430003881454467</v>
      </c>
      <c r="AA1648" s="870">
        <v>0</v>
      </c>
      <c r="AB1648" s="870">
        <v>0.14430003881454467</v>
      </c>
      <c r="AC1648" s="870">
        <v>0</v>
      </c>
      <c r="AD1648" s="870">
        <v>0</v>
      </c>
      <c r="AE1648" s="870">
        <v>0</v>
      </c>
    </row>
    <row r="1649" spans="1:31">
      <c r="A1649" s="870" t="s">
        <v>1852</v>
      </c>
      <c r="B1649" s="870">
        <v>16</v>
      </c>
      <c r="C1649" s="870">
        <v>1609</v>
      </c>
      <c r="D1649" s="870">
        <v>160910</v>
      </c>
      <c r="E1649" s="870">
        <v>1609101402</v>
      </c>
      <c r="F1649" s="870" t="s">
        <v>183</v>
      </c>
      <c r="G1649" s="870">
        <v>0</v>
      </c>
      <c r="H1649" s="870">
        <v>0</v>
      </c>
      <c r="I1649" s="870">
        <v>0</v>
      </c>
      <c r="J1649" s="870">
        <v>0</v>
      </c>
      <c r="K1649" s="870">
        <v>0</v>
      </c>
      <c r="L1649" s="870">
        <v>0</v>
      </c>
      <c r="M1649" s="870">
        <v>0</v>
      </c>
      <c r="N1649" s="870">
        <v>0</v>
      </c>
      <c r="O1649" s="870">
        <v>0</v>
      </c>
      <c r="P1649" s="870">
        <v>0</v>
      </c>
      <c r="Q1649" s="870">
        <v>0</v>
      </c>
      <c r="R1649" s="870">
        <v>0</v>
      </c>
      <c r="S1649" s="870">
        <v>0</v>
      </c>
      <c r="T1649" s="870">
        <v>0</v>
      </c>
      <c r="U1649" s="870">
        <v>0</v>
      </c>
      <c r="V1649" s="870">
        <v>0</v>
      </c>
      <c r="W1649" s="870">
        <v>0</v>
      </c>
      <c r="X1649" s="870">
        <v>0</v>
      </c>
      <c r="Y1649" s="870">
        <v>0</v>
      </c>
      <c r="Z1649" s="870">
        <v>0</v>
      </c>
      <c r="AA1649" s="870">
        <v>0</v>
      </c>
      <c r="AB1649" s="870">
        <v>0</v>
      </c>
      <c r="AC1649" s="870">
        <v>0</v>
      </c>
      <c r="AD1649" s="870">
        <v>0</v>
      </c>
      <c r="AE1649" s="870">
        <v>0</v>
      </c>
    </row>
    <row r="1650" spans="1:31">
      <c r="A1650" s="870" t="s">
        <v>1852</v>
      </c>
      <c r="B1650" s="870">
        <v>16</v>
      </c>
      <c r="C1650" s="870">
        <v>1610</v>
      </c>
      <c r="D1650" s="870">
        <v>161010</v>
      </c>
      <c r="E1650" s="870">
        <v>1610109202</v>
      </c>
      <c r="F1650" s="870" t="s">
        <v>1010</v>
      </c>
      <c r="G1650" s="870">
        <v>1875447163</v>
      </c>
      <c r="H1650" s="870">
        <v>0</v>
      </c>
      <c r="I1650" s="870">
        <v>1875447163.04</v>
      </c>
      <c r="J1650" s="870">
        <v>3.9999961853027344E-2</v>
      </c>
      <c r="K1650" s="870">
        <v>0</v>
      </c>
      <c r="L1650" s="870">
        <v>3.9999961853027344E-2</v>
      </c>
      <c r="M1650" s="870">
        <v>0</v>
      </c>
      <c r="N1650" s="870">
        <v>0</v>
      </c>
      <c r="O1650" s="870">
        <v>3.9999961853027344E-2</v>
      </c>
      <c r="P1650" s="870">
        <v>1.4799985885620117E-2</v>
      </c>
      <c r="Q1650" s="870">
        <v>0</v>
      </c>
      <c r="R1650" s="870">
        <v>0</v>
      </c>
      <c r="S1650" s="870">
        <v>0</v>
      </c>
      <c r="T1650" s="870">
        <v>0</v>
      </c>
      <c r="U1650" s="870">
        <v>0</v>
      </c>
      <c r="V1650" s="870">
        <v>0</v>
      </c>
      <c r="W1650" s="870">
        <v>0</v>
      </c>
      <c r="X1650" s="870">
        <v>1.4799985885620117E-2</v>
      </c>
      <c r="Y1650" s="870">
        <v>0.37</v>
      </c>
      <c r="Z1650" s="870">
        <v>1.4799985885620117E-2</v>
      </c>
      <c r="AA1650" s="870">
        <v>0</v>
      </c>
      <c r="AB1650" s="870">
        <v>1.4799985885620117E-2</v>
      </c>
      <c r="AC1650" s="870">
        <v>0</v>
      </c>
      <c r="AD1650" s="870">
        <v>0</v>
      </c>
      <c r="AE1650" s="870">
        <v>0</v>
      </c>
    </row>
    <row r="1651" spans="1:31">
      <c r="A1651" s="870" t="s">
        <v>1852</v>
      </c>
      <c r="B1651" s="870">
        <v>16</v>
      </c>
      <c r="C1651" s="870">
        <v>1610</v>
      </c>
      <c r="D1651" s="870">
        <v>161025</v>
      </c>
      <c r="E1651" s="870">
        <v>1610251000</v>
      </c>
      <c r="F1651" s="870" t="s">
        <v>1011</v>
      </c>
      <c r="G1651" s="870">
        <v>1447185392</v>
      </c>
      <c r="H1651" s="870">
        <v>0</v>
      </c>
      <c r="I1651" s="870">
        <v>1447185392.1600001</v>
      </c>
      <c r="J1651" s="870">
        <v>0.16000008583068848</v>
      </c>
      <c r="K1651" s="870">
        <v>0</v>
      </c>
      <c r="L1651" s="870">
        <v>0.16000008583068848</v>
      </c>
      <c r="M1651" s="870">
        <v>0</v>
      </c>
      <c r="N1651" s="870">
        <v>0</v>
      </c>
      <c r="O1651" s="870">
        <v>0.16000008583068848</v>
      </c>
      <c r="P1651" s="870">
        <v>5.9200031757354735E-2</v>
      </c>
      <c r="Q1651" s="870">
        <v>0</v>
      </c>
      <c r="R1651" s="870">
        <v>0</v>
      </c>
      <c r="S1651" s="870">
        <v>0</v>
      </c>
      <c r="T1651" s="870">
        <v>0</v>
      </c>
      <c r="U1651" s="870">
        <v>0</v>
      </c>
      <c r="V1651" s="870">
        <v>0</v>
      </c>
      <c r="W1651" s="870">
        <v>0</v>
      </c>
      <c r="X1651" s="870">
        <v>5.9200031757354735E-2</v>
      </c>
      <c r="Y1651" s="870">
        <v>0.37</v>
      </c>
      <c r="Z1651" s="870">
        <v>5.9200031757354735E-2</v>
      </c>
      <c r="AA1651" s="870">
        <v>0</v>
      </c>
      <c r="AB1651" s="870">
        <v>5.9200031757354735E-2</v>
      </c>
      <c r="AC1651" s="870">
        <v>0</v>
      </c>
      <c r="AD1651" s="870">
        <v>0</v>
      </c>
      <c r="AE1651" s="870">
        <v>0</v>
      </c>
    </row>
    <row r="1652" spans="1:31">
      <c r="A1652" s="870" t="s">
        <v>1852</v>
      </c>
      <c r="B1652" s="870">
        <v>16</v>
      </c>
      <c r="C1652" s="870">
        <v>1610</v>
      </c>
      <c r="D1652" s="870">
        <v>161025</v>
      </c>
      <c r="E1652" s="870">
        <v>1610259010</v>
      </c>
      <c r="F1652" s="870" t="s">
        <v>1012</v>
      </c>
      <c r="G1652" s="870">
        <v>8524179393</v>
      </c>
      <c r="H1652" s="870">
        <v>0</v>
      </c>
      <c r="I1652" s="870">
        <v>8524179392.6599998</v>
      </c>
      <c r="J1652" s="870">
        <v>-0.34000015258789063</v>
      </c>
      <c r="K1652" s="870">
        <v>0</v>
      </c>
      <c r="L1652" s="870">
        <v>0</v>
      </c>
      <c r="M1652" s="870">
        <v>-0.34000015258789063</v>
      </c>
      <c r="N1652" s="870">
        <v>0</v>
      </c>
      <c r="O1652" s="870">
        <v>-0.34000015258789063</v>
      </c>
      <c r="P1652" s="870">
        <v>-0.12580005645751954</v>
      </c>
      <c r="Q1652" s="870">
        <v>0</v>
      </c>
      <c r="R1652" s="870">
        <v>0</v>
      </c>
      <c r="S1652" s="870">
        <v>0</v>
      </c>
      <c r="T1652" s="870">
        <v>0</v>
      </c>
      <c r="U1652" s="870">
        <v>0</v>
      </c>
      <c r="V1652" s="870">
        <v>0</v>
      </c>
      <c r="W1652" s="870">
        <v>0</v>
      </c>
      <c r="X1652" s="870">
        <v>-0.12580005645751954</v>
      </c>
      <c r="Y1652" s="870">
        <v>0.37000000000000005</v>
      </c>
      <c r="Z1652" s="870">
        <v>0</v>
      </c>
      <c r="AA1652" s="870">
        <v>-0.12580005645751954</v>
      </c>
      <c r="AB1652" s="870">
        <v>0</v>
      </c>
      <c r="AC1652" s="870">
        <v>-0.12580005645751954</v>
      </c>
      <c r="AD1652" s="870">
        <v>0</v>
      </c>
      <c r="AE1652" s="870">
        <v>0</v>
      </c>
    </row>
    <row r="1653" spans="1:31">
      <c r="A1653" s="870" t="s">
        <v>1852</v>
      </c>
      <c r="B1653" s="870">
        <v>16</v>
      </c>
      <c r="C1653" s="870">
        <v>1610</v>
      </c>
      <c r="D1653" s="870">
        <v>161025</v>
      </c>
      <c r="E1653" s="870">
        <v>1610259041</v>
      </c>
      <c r="F1653" s="870" t="s">
        <v>4202</v>
      </c>
      <c r="G1653" s="870">
        <v>0</v>
      </c>
      <c r="H1653" s="870">
        <v>0</v>
      </c>
      <c r="I1653" s="870">
        <v>0</v>
      </c>
      <c r="J1653" s="870">
        <v>0</v>
      </c>
      <c r="K1653" s="870">
        <v>0</v>
      </c>
      <c r="L1653" s="870">
        <v>0</v>
      </c>
      <c r="M1653" s="870">
        <v>0</v>
      </c>
      <c r="N1653" s="870">
        <v>0</v>
      </c>
      <c r="O1653" s="870">
        <v>0</v>
      </c>
      <c r="P1653" s="870">
        <v>0</v>
      </c>
      <c r="Q1653" s="870">
        <v>0</v>
      </c>
      <c r="R1653" s="870">
        <v>0</v>
      </c>
      <c r="S1653" s="870">
        <v>0</v>
      </c>
      <c r="T1653" s="870">
        <v>0</v>
      </c>
      <c r="U1653" s="870">
        <v>0</v>
      </c>
      <c r="V1653" s="870">
        <v>0</v>
      </c>
      <c r="W1653" s="870">
        <v>0</v>
      </c>
      <c r="X1653" s="870">
        <v>0</v>
      </c>
      <c r="Y1653" s="870">
        <v>0</v>
      </c>
      <c r="Z1653" s="870">
        <v>0</v>
      </c>
      <c r="AA1653" s="870">
        <v>0</v>
      </c>
      <c r="AB1653" s="870">
        <v>0</v>
      </c>
      <c r="AC1653" s="870">
        <v>0</v>
      </c>
      <c r="AD1653" s="870">
        <v>0</v>
      </c>
      <c r="AE1653" s="870">
        <v>0</v>
      </c>
    </row>
    <row r="1654" spans="1:31">
      <c r="A1654" s="870" t="s">
        <v>1852</v>
      </c>
      <c r="B1654" s="870">
        <v>16</v>
      </c>
      <c r="C1654" s="870">
        <v>1610</v>
      </c>
      <c r="D1654" s="870">
        <v>161025</v>
      </c>
      <c r="E1654" s="870">
        <v>1610259042</v>
      </c>
      <c r="F1654" s="870" t="s">
        <v>4203</v>
      </c>
      <c r="G1654" s="870">
        <v>0</v>
      </c>
      <c r="H1654" s="870">
        <v>0</v>
      </c>
      <c r="I1654" s="870">
        <v>0</v>
      </c>
      <c r="J1654" s="870">
        <v>0</v>
      </c>
      <c r="K1654" s="870">
        <v>0</v>
      </c>
      <c r="L1654" s="870">
        <v>0</v>
      </c>
      <c r="M1654" s="870">
        <v>0</v>
      </c>
      <c r="N1654" s="870">
        <v>0</v>
      </c>
      <c r="O1654" s="870">
        <v>0</v>
      </c>
      <c r="P1654" s="870">
        <v>0</v>
      </c>
      <c r="Q1654" s="870">
        <v>0</v>
      </c>
      <c r="R1654" s="870">
        <v>0</v>
      </c>
      <c r="S1654" s="870">
        <v>0</v>
      </c>
      <c r="T1654" s="870">
        <v>0</v>
      </c>
      <c r="U1654" s="870">
        <v>0</v>
      </c>
      <c r="V1654" s="870">
        <v>0</v>
      </c>
      <c r="W1654" s="870">
        <v>0</v>
      </c>
      <c r="X1654" s="870">
        <v>0</v>
      </c>
      <c r="Y1654" s="870">
        <v>0</v>
      </c>
      <c r="Z1654" s="870">
        <v>0</v>
      </c>
      <c r="AA1654" s="870">
        <v>0</v>
      </c>
      <c r="AB1654" s="870">
        <v>0</v>
      </c>
      <c r="AC1654" s="870">
        <v>0</v>
      </c>
      <c r="AD1654" s="870">
        <v>0</v>
      </c>
      <c r="AE1654" s="870">
        <v>0</v>
      </c>
    </row>
    <row r="1655" spans="1:31">
      <c r="A1655" s="870" t="s">
        <v>1852</v>
      </c>
      <c r="B1655" s="870">
        <v>16</v>
      </c>
      <c r="C1655" s="870">
        <v>1610</v>
      </c>
      <c r="D1655" s="870">
        <v>161025</v>
      </c>
      <c r="E1655" s="870">
        <v>1610259201</v>
      </c>
      <c r="F1655" s="870" t="s">
        <v>4204</v>
      </c>
      <c r="G1655" s="870">
        <v>0</v>
      </c>
      <c r="H1655" s="870">
        <v>0</v>
      </c>
      <c r="I1655" s="870">
        <v>0</v>
      </c>
      <c r="J1655" s="870">
        <v>0</v>
      </c>
      <c r="K1655" s="870">
        <v>0</v>
      </c>
      <c r="L1655" s="870">
        <v>0</v>
      </c>
      <c r="M1655" s="870">
        <v>0</v>
      </c>
      <c r="N1655" s="870">
        <v>0</v>
      </c>
      <c r="O1655" s="870">
        <v>0</v>
      </c>
      <c r="P1655" s="870">
        <v>0</v>
      </c>
      <c r="Q1655" s="870">
        <v>0</v>
      </c>
      <c r="R1655" s="870">
        <v>0</v>
      </c>
      <c r="S1655" s="870">
        <v>0</v>
      </c>
      <c r="T1655" s="870">
        <v>0</v>
      </c>
      <c r="U1655" s="870">
        <v>0</v>
      </c>
      <c r="V1655" s="870">
        <v>0</v>
      </c>
      <c r="W1655" s="870">
        <v>0</v>
      </c>
      <c r="X1655" s="870">
        <v>0</v>
      </c>
      <c r="Y1655" s="870">
        <v>0</v>
      </c>
      <c r="Z1655" s="870">
        <v>0</v>
      </c>
      <c r="AA1655" s="870">
        <v>0</v>
      </c>
      <c r="AB1655" s="870">
        <v>0</v>
      </c>
      <c r="AC1655" s="870">
        <v>0</v>
      </c>
      <c r="AD1655" s="870">
        <v>0</v>
      </c>
      <c r="AE1655" s="870">
        <v>0</v>
      </c>
    </row>
    <row r="1656" spans="1:31">
      <c r="A1656" s="870" t="s">
        <v>1852</v>
      </c>
      <c r="B1656" s="870">
        <v>16</v>
      </c>
      <c r="C1656" s="870">
        <v>1610</v>
      </c>
      <c r="D1656" s="870">
        <v>161025</v>
      </c>
      <c r="E1656" s="870">
        <v>1610259601</v>
      </c>
      <c r="F1656" s="870" t="s">
        <v>1013</v>
      </c>
      <c r="G1656" s="870">
        <v>526234612</v>
      </c>
      <c r="H1656" s="870">
        <v>0</v>
      </c>
      <c r="I1656" s="870">
        <v>526234612.12</v>
      </c>
      <c r="J1656" s="870">
        <v>0.12000000476837158</v>
      </c>
      <c r="K1656" s="870">
        <v>0</v>
      </c>
      <c r="L1656" s="870">
        <v>0.12000000476837158</v>
      </c>
      <c r="M1656" s="870">
        <v>0</v>
      </c>
      <c r="N1656" s="870">
        <v>0</v>
      </c>
      <c r="O1656" s="870">
        <v>0.12000000476837158</v>
      </c>
      <c r="P1656" s="870">
        <v>4.4400001764297488E-2</v>
      </c>
      <c r="Q1656" s="870">
        <v>0</v>
      </c>
      <c r="R1656" s="870">
        <v>0</v>
      </c>
      <c r="S1656" s="870">
        <v>0</v>
      </c>
      <c r="T1656" s="870">
        <v>0</v>
      </c>
      <c r="U1656" s="870">
        <v>0</v>
      </c>
      <c r="V1656" s="870">
        <v>0</v>
      </c>
      <c r="W1656" s="870">
        <v>0</v>
      </c>
      <c r="X1656" s="870">
        <v>4.4400001764297488E-2</v>
      </c>
      <c r="Y1656" s="870">
        <v>0.37</v>
      </c>
      <c r="Z1656" s="870">
        <v>4.4400001764297488E-2</v>
      </c>
      <c r="AA1656" s="870">
        <v>0</v>
      </c>
      <c r="AB1656" s="870">
        <v>4.4400001764297488E-2</v>
      </c>
      <c r="AC1656" s="870">
        <v>0</v>
      </c>
      <c r="AD1656" s="870">
        <v>0</v>
      </c>
      <c r="AE1656" s="870">
        <v>0</v>
      </c>
    </row>
    <row r="1657" spans="1:31">
      <c r="A1657" s="870" t="s">
        <v>1852</v>
      </c>
      <c r="B1657" s="870">
        <v>16</v>
      </c>
      <c r="C1657" s="870">
        <v>1610</v>
      </c>
      <c r="D1657" s="870">
        <v>161095</v>
      </c>
      <c r="E1657" s="870">
        <v>1610951000</v>
      </c>
      <c r="F1657" s="870" t="s">
        <v>274</v>
      </c>
      <c r="G1657" s="870">
        <v>8315089807</v>
      </c>
      <c r="H1657" s="870">
        <v>0</v>
      </c>
      <c r="I1657" s="870">
        <v>8315089807</v>
      </c>
      <c r="J1657" s="870">
        <v>0</v>
      </c>
      <c r="K1657" s="870">
        <v>0</v>
      </c>
      <c r="L1657" s="870">
        <v>0</v>
      </c>
      <c r="M1657" s="870">
        <v>0</v>
      </c>
      <c r="N1657" s="870">
        <v>0</v>
      </c>
      <c r="O1657" s="870">
        <v>0</v>
      </c>
      <c r="P1657" s="870">
        <v>0</v>
      </c>
      <c r="Q1657" s="870">
        <v>0</v>
      </c>
      <c r="R1657" s="870">
        <v>0</v>
      </c>
      <c r="S1657" s="870">
        <v>0</v>
      </c>
      <c r="T1657" s="870">
        <v>0</v>
      </c>
      <c r="U1657" s="870">
        <v>0</v>
      </c>
      <c r="V1657" s="870">
        <v>0</v>
      </c>
      <c r="W1657" s="870">
        <v>0</v>
      </c>
      <c r="X1657" s="870">
        <v>0</v>
      </c>
      <c r="Y1657" s="870">
        <v>0</v>
      </c>
      <c r="Z1657" s="870">
        <v>0</v>
      </c>
      <c r="AA1657" s="870">
        <v>0</v>
      </c>
      <c r="AB1657" s="870">
        <v>0</v>
      </c>
      <c r="AC1657" s="870">
        <v>0</v>
      </c>
      <c r="AD1657" s="870">
        <v>0</v>
      </c>
      <c r="AE1657" s="870">
        <v>0</v>
      </c>
    </row>
    <row r="1658" spans="1:31">
      <c r="A1658" s="870" t="s">
        <v>1852</v>
      </c>
      <c r="B1658" s="870">
        <v>16</v>
      </c>
      <c r="C1658" s="870">
        <v>1610</v>
      </c>
      <c r="D1658" s="870">
        <v>161095</v>
      </c>
      <c r="E1658" s="870">
        <v>1610951300</v>
      </c>
      <c r="F1658" s="870" t="s">
        <v>1014</v>
      </c>
      <c r="G1658" s="870">
        <v>36046699859</v>
      </c>
      <c r="H1658" s="870">
        <v>0</v>
      </c>
      <c r="I1658" s="870">
        <v>36046699859.120003</v>
      </c>
      <c r="J1658" s="870">
        <v>0.12000274658203125</v>
      </c>
      <c r="K1658" s="870">
        <v>0</v>
      </c>
      <c r="L1658" s="870">
        <v>0.12000274658203125</v>
      </c>
      <c r="M1658" s="870">
        <v>0</v>
      </c>
      <c r="N1658" s="870">
        <v>0</v>
      </c>
      <c r="O1658" s="870">
        <v>0.12000274658203125</v>
      </c>
      <c r="P1658" s="870">
        <v>4.4401016235351559E-2</v>
      </c>
      <c r="Q1658" s="870">
        <v>0</v>
      </c>
      <c r="R1658" s="870">
        <v>0</v>
      </c>
      <c r="S1658" s="870">
        <v>0</v>
      </c>
      <c r="T1658" s="870">
        <v>0</v>
      </c>
      <c r="U1658" s="870">
        <v>0</v>
      </c>
      <c r="V1658" s="870">
        <v>0</v>
      </c>
      <c r="W1658" s="870">
        <v>0</v>
      </c>
      <c r="X1658" s="870">
        <v>4.4401016235351559E-2</v>
      </c>
      <c r="Y1658" s="870">
        <v>0.37</v>
      </c>
      <c r="Z1658" s="870">
        <v>4.4401016235351559E-2</v>
      </c>
      <c r="AA1658" s="870">
        <v>0</v>
      </c>
      <c r="AB1658" s="870">
        <v>4.4401016235351559E-2</v>
      </c>
      <c r="AC1658" s="870">
        <v>0</v>
      </c>
      <c r="AD1658" s="870">
        <v>0</v>
      </c>
      <c r="AE1658" s="870">
        <v>0</v>
      </c>
    </row>
    <row r="1659" spans="1:31">
      <c r="A1659" s="870" t="s">
        <v>1852</v>
      </c>
      <c r="B1659" s="870">
        <v>16</v>
      </c>
      <c r="C1659" s="870">
        <v>1610</v>
      </c>
      <c r="D1659" s="870">
        <v>161095</v>
      </c>
      <c r="E1659" s="870">
        <v>1610951301</v>
      </c>
      <c r="F1659" s="870" t="s">
        <v>1015</v>
      </c>
      <c r="G1659" s="870">
        <v>724480849</v>
      </c>
      <c r="H1659" s="870">
        <v>0</v>
      </c>
      <c r="I1659" s="870">
        <v>724480848.69000006</v>
      </c>
      <c r="J1659" s="870">
        <v>-0.30999994277954102</v>
      </c>
      <c r="K1659" s="870">
        <v>0</v>
      </c>
      <c r="L1659" s="870">
        <v>0</v>
      </c>
      <c r="M1659" s="870">
        <v>-0.30999994277954102</v>
      </c>
      <c r="N1659" s="870">
        <v>0</v>
      </c>
      <c r="O1659" s="870">
        <v>-0.30999994277954102</v>
      </c>
      <c r="P1659" s="870">
        <v>-0.11469997882843018</v>
      </c>
      <c r="Q1659" s="870">
        <v>0</v>
      </c>
      <c r="R1659" s="870">
        <v>0</v>
      </c>
      <c r="S1659" s="870">
        <v>0</v>
      </c>
      <c r="T1659" s="870">
        <v>0</v>
      </c>
      <c r="U1659" s="870">
        <v>0</v>
      </c>
      <c r="V1659" s="870">
        <v>0</v>
      </c>
      <c r="W1659" s="870">
        <v>0</v>
      </c>
      <c r="X1659" s="870">
        <v>-0.11469997882843018</v>
      </c>
      <c r="Y1659" s="870">
        <v>0.37</v>
      </c>
      <c r="Z1659" s="870">
        <v>0</v>
      </c>
      <c r="AA1659" s="870">
        <v>-0.11469997882843018</v>
      </c>
      <c r="AB1659" s="870">
        <v>0</v>
      </c>
      <c r="AC1659" s="870">
        <v>-0.11469997882843018</v>
      </c>
      <c r="AD1659" s="870">
        <v>0</v>
      </c>
      <c r="AE1659" s="870">
        <v>0</v>
      </c>
    </row>
    <row r="1660" spans="1:31">
      <c r="A1660" s="870" t="s">
        <v>1852</v>
      </c>
      <c r="B1660" s="870">
        <v>16</v>
      </c>
      <c r="C1660" s="870">
        <v>1610</v>
      </c>
      <c r="D1660" s="870">
        <v>161095</v>
      </c>
      <c r="E1660" s="870">
        <v>1610951302</v>
      </c>
      <c r="F1660" s="870" t="s">
        <v>1016</v>
      </c>
      <c r="G1660" s="870">
        <v>6579457</v>
      </c>
      <c r="H1660" s="870">
        <v>0</v>
      </c>
      <c r="I1660" s="870">
        <v>6579457.2400000002</v>
      </c>
      <c r="J1660" s="870">
        <v>0.24000000022351742</v>
      </c>
      <c r="K1660" s="870">
        <v>0</v>
      </c>
      <c r="L1660" s="870">
        <v>0.24000000022351742</v>
      </c>
      <c r="M1660" s="870">
        <v>0</v>
      </c>
      <c r="N1660" s="870">
        <v>0</v>
      </c>
      <c r="O1660" s="870">
        <v>0.24000000022351742</v>
      </c>
      <c r="P1660" s="870">
        <v>8.8800000082701447E-2</v>
      </c>
      <c r="Q1660" s="870">
        <v>0</v>
      </c>
      <c r="R1660" s="870">
        <v>0</v>
      </c>
      <c r="S1660" s="870">
        <v>0</v>
      </c>
      <c r="T1660" s="870">
        <v>0</v>
      </c>
      <c r="U1660" s="870">
        <v>0</v>
      </c>
      <c r="V1660" s="870">
        <v>0</v>
      </c>
      <c r="W1660" s="870">
        <v>0</v>
      </c>
      <c r="X1660" s="870">
        <v>8.8800000082701447E-2</v>
      </c>
      <c r="Y1660" s="870">
        <v>0.37</v>
      </c>
      <c r="Z1660" s="870">
        <v>8.8800000082701447E-2</v>
      </c>
      <c r="AA1660" s="870">
        <v>0</v>
      </c>
      <c r="AB1660" s="870">
        <v>8.8800000082701447E-2</v>
      </c>
      <c r="AC1660" s="870">
        <v>0</v>
      </c>
      <c r="AD1660" s="870">
        <v>0</v>
      </c>
      <c r="AE1660" s="870">
        <v>0</v>
      </c>
    </row>
    <row r="1661" spans="1:31">
      <c r="A1661" s="870" t="s">
        <v>1852</v>
      </c>
      <c r="B1661" s="870">
        <v>16</v>
      </c>
      <c r="C1661" s="870">
        <v>1610</v>
      </c>
      <c r="D1661" s="870">
        <v>161095</v>
      </c>
      <c r="E1661" s="870">
        <v>1610951303</v>
      </c>
      <c r="F1661" s="870" t="s">
        <v>1017</v>
      </c>
      <c r="G1661" s="870">
        <v>5243928144</v>
      </c>
      <c r="H1661" s="870">
        <v>0</v>
      </c>
      <c r="I1661" s="870">
        <v>5243928143.5699997</v>
      </c>
      <c r="J1661" s="870">
        <v>-0.43000030517578125</v>
      </c>
      <c r="K1661" s="870">
        <v>0</v>
      </c>
      <c r="L1661" s="870">
        <v>0</v>
      </c>
      <c r="M1661" s="870">
        <v>-0.43000030517578125</v>
      </c>
      <c r="N1661" s="870">
        <v>0</v>
      </c>
      <c r="O1661" s="870">
        <v>-0.43000030517578125</v>
      </c>
      <c r="P1661" s="870">
        <v>-0.15910011291503906</v>
      </c>
      <c r="Q1661" s="870">
        <v>0</v>
      </c>
      <c r="R1661" s="870">
        <v>0</v>
      </c>
      <c r="S1661" s="870">
        <v>0</v>
      </c>
      <c r="T1661" s="870">
        <v>0</v>
      </c>
      <c r="U1661" s="870">
        <v>0</v>
      </c>
      <c r="V1661" s="870">
        <v>0</v>
      </c>
      <c r="W1661" s="870">
        <v>0</v>
      </c>
      <c r="X1661" s="870">
        <v>-0.15910011291503906</v>
      </c>
      <c r="Y1661" s="870">
        <v>0.37</v>
      </c>
      <c r="Z1661" s="870">
        <v>0</v>
      </c>
      <c r="AA1661" s="870">
        <v>-0.15910011291503906</v>
      </c>
      <c r="AB1661" s="870">
        <v>0</v>
      </c>
      <c r="AC1661" s="870">
        <v>-0.15910011291503906</v>
      </c>
      <c r="AD1661" s="870">
        <v>0</v>
      </c>
      <c r="AE1661" s="870">
        <v>0</v>
      </c>
    </row>
    <row r="1662" spans="1:31">
      <c r="A1662" s="870" t="s">
        <v>1852</v>
      </c>
      <c r="B1662" s="870">
        <v>16</v>
      </c>
      <c r="C1662" s="870">
        <v>1610</v>
      </c>
      <c r="D1662" s="870">
        <v>161095</v>
      </c>
      <c r="E1662" s="870">
        <v>1610951304</v>
      </c>
      <c r="F1662" s="870" t="s">
        <v>1018</v>
      </c>
      <c r="G1662" s="870">
        <v>99573715</v>
      </c>
      <c r="H1662" s="870">
        <v>0</v>
      </c>
      <c r="I1662" s="870">
        <v>99573715.239999995</v>
      </c>
      <c r="J1662" s="870">
        <v>0.23999999463558197</v>
      </c>
      <c r="K1662" s="870">
        <v>0</v>
      </c>
      <c r="L1662" s="870">
        <v>0.23999999463558197</v>
      </c>
      <c r="M1662" s="870">
        <v>0</v>
      </c>
      <c r="N1662" s="870">
        <v>0</v>
      </c>
      <c r="O1662" s="870">
        <v>0.23999999463558197</v>
      </c>
      <c r="P1662" s="870">
        <v>8.8799998015165332E-2</v>
      </c>
      <c r="Q1662" s="870">
        <v>0</v>
      </c>
      <c r="R1662" s="870">
        <v>0</v>
      </c>
      <c r="S1662" s="870">
        <v>0</v>
      </c>
      <c r="T1662" s="870">
        <v>0</v>
      </c>
      <c r="U1662" s="870">
        <v>0</v>
      </c>
      <c r="V1662" s="870">
        <v>0</v>
      </c>
      <c r="W1662" s="870">
        <v>0</v>
      </c>
      <c r="X1662" s="870">
        <v>8.8799998015165332E-2</v>
      </c>
      <c r="Y1662" s="870">
        <v>0.37</v>
      </c>
      <c r="Z1662" s="870">
        <v>8.8799998015165332E-2</v>
      </c>
      <c r="AA1662" s="870">
        <v>0</v>
      </c>
      <c r="AB1662" s="870">
        <v>8.8799998015165332E-2</v>
      </c>
      <c r="AC1662" s="870">
        <v>0</v>
      </c>
      <c r="AD1662" s="870">
        <v>0</v>
      </c>
      <c r="AE1662" s="870">
        <v>0</v>
      </c>
    </row>
    <row r="1663" spans="1:31">
      <c r="A1663" s="870" t="s">
        <v>1852</v>
      </c>
      <c r="B1663" s="870">
        <v>16</v>
      </c>
      <c r="C1663" s="870">
        <v>1610</v>
      </c>
      <c r="D1663" s="870">
        <v>161095</v>
      </c>
      <c r="E1663" s="870">
        <v>1610951305</v>
      </c>
      <c r="F1663" s="870" t="s">
        <v>1019</v>
      </c>
      <c r="G1663" s="870">
        <v>2326213798</v>
      </c>
      <c r="H1663" s="870">
        <v>0</v>
      </c>
      <c r="I1663" s="870">
        <v>2326213797.71</v>
      </c>
      <c r="J1663" s="870">
        <v>-0.28999996185302734</v>
      </c>
      <c r="K1663" s="870">
        <v>0</v>
      </c>
      <c r="L1663" s="870">
        <v>0</v>
      </c>
      <c r="M1663" s="870">
        <v>-0.28999996185302734</v>
      </c>
      <c r="N1663" s="870">
        <v>0</v>
      </c>
      <c r="O1663" s="870">
        <v>-0.28999996185302734</v>
      </c>
      <c r="P1663" s="870">
        <v>-0.10729998588562012</v>
      </c>
      <c r="Q1663" s="870">
        <v>0</v>
      </c>
      <c r="R1663" s="870">
        <v>0</v>
      </c>
      <c r="S1663" s="870">
        <v>0</v>
      </c>
      <c r="T1663" s="870">
        <v>0</v>
      </c>
      <c r="U1663" s="870">
        <v>0</v>
      </c>
      <c r="V1663" s="870">
        <v>0</v>
      </c>
      <c r="W1663" s="870">
        <v>0</v>
      </c>
      <c r="X1663" s="870">
        <v>-0.10729998588562012</v>
      </c>
      <c r="Y1663" s="870">
        <v>0.37</v>
      </c>
      <c r="Z1663" s="870">
        <v>0</v>
      </c>
      <c r="AA1663" s="870">
        <v>-0.10729998588562012</v>
      </c>
      <c r="AB1663" s="870">
        <v>0</v>
      </c>
      <c r="AC1663" s="870">
        <v>-0.10729998588562012</v>
      </c>
      <c r="AD1663" s="870">
        <v>0</v>
      </c>
      <c r="AE1663" s="870">
        <v>0</v>
      </c>
    </row>
    <row r="1664" spans="1:31">
      <c r="A1664" s="870" t="s">
        <v>1852</v>
      </c>
      <c r="B1664" s="870">
        <v>16</v>
      </c>
      <c r="C1664" s="870">
        <v>1610</v>
      </c>
      <c r="D1664" s="870">
        <v>161095</v>
      </c>
      <c r="E1664" s="870">
        <v>1610951350</v>
      </c>
      <c r="F1664" s="870" t="s">
        <v>1020</v>
      </c>
      <c r="G1664" s="870">
        <v>34266346</v>
      </c>
      <c r="H1664" s="870">
        <v>0</v>
      </c>
      <c r="I1664" s="870">
        <v>34266346.240000002</v>
      </c>
      <c r="J1664" s="870">
        <v>0.24000000208616257</v>
      </c>
      <c r="K1664" s="870">
        <v>0</v>
      </c>
      <c r="L1664" s="870">
        <v>0.24000000208616257</v>
      </c>
      <c r="M1664" s="870">
        <v>0</v>
      </c>
      <c r="N1664" s="870">
        <v>0</v>
      </c>
      <c r="O1664" s="870">
        <v>0.24000000208616257</v>
      </c>
      <c r="P1664" s="870">
        <v>8.8800000771880147E-2</v>
      </c>
      <c r="Q1664" s="870">
        <v>0</v>
      </c>
      <c r="R1664" s="870">
        <v>0</v>
      </c>
      <c r="S1664" s="870">
        <v>0</v>
      </c>
      <c r="T1664" s="870">
        <v>0</v>
      </c>
      <c r="U1664" s="870">
        <v>0</v>
      </c>
      <c r="V1664" s="870">
        <v>0</v>
      </c>
      <c r="W1664" s="870">
        <v>0</v>
      </c>
      <c r="X1664" s="870">
        <v>8.8800000771880147E-2</v>
      </c>
      <c r="Y1664" s="870">
        <v>0.37</v>
      </c>
      <c r="Z1664" s="870">
        <v>8.8800000771880147E-2</v>
      </c>
      <c r="AA1664" s="870">
        <v>0</v>
      </c>
      <c r="AB1664" s="870">
        <v>8.8800000771880147E-2</v>
      </c>
      <c r="AC1664" s="870">
        <v>0</v>
      </c>
      <c r="AD1664" s="870">
        <v>0</v>
      </c>
      <c r="AE1664" s="870">
        <v>0</v>
      </c>
    </row>
    <row r="1665" spans="1:31">
      <c r="A1665" s="870" t="s">
        <v>1852</v>
      </c>
      <c r="B1665" s="870">
        <v>16</v>
      </c>
      <c r="C1665" s="870">
        <v>1610</v>
      </c>
      <c r="D1665" s="870">
        <v>161095</v>
      </c>
      <c r="E1665" s="870">
        <v>1610959062</v>
      </c>
      <c r="F1665" s="870" t="s">
        <v>4205</v>
      </c>
      <c r="G1665" s="870">
        <v>3391143294</v>
      </c>
      <c r="H1665" s="870">
        <v>0</v>
      </c>
      <c r="I1665" s="870">
        <v>3391143294</v>
      </c>
      <c r="J1665" s="870">
        <v>0</v>
      </c>
      <c r="K1665" s="870">
        <v>0</v>
      </c>
      <c r="L1665" s="870">
        <v>0</v>
      </c>
      <c r="M1665" s="870">
        <v>0</v>
      </c>
      <c r="N1665" s="870">
        <v>0</v>
      </c>
      <c r="O1665" s="870">
        <v>0</v>
      </c>
      <c r="P1665" s="870">
        <v>0</v>
      </c>
      <c r="Q1665" s="870">
        <v>0</v>
      </c>
      <c r="R1665" s="870">
        <v>0</v>
      </c>
      <c r="S1665" s="870">
        <v>0</v>
      </c>
      <c r="T1665" s="870">
        <v>0</v>
      </c>
      <c r="U1665" s="870">
        <v>0</v>
      </c>
      <c r="V1665" s="870">
        <v>0</v>
      </c>
      <c r="W1665" s="870">
        <v>0</v>
      </c>
      <c r="X1665" s="870">
        <v>0</v>
      </c>
      <c r="Y1665" s="870">
        <v>0</v>
      </c>
      <c r="Z1665" s="870">
        <v>0</v>
      </c>
      <c r="AA1665" s="870">
        <v>0</v>
      </c>
      <c r="AB1665" s="870">
        <v>0</v>
      </c>
      <c r="AC1665" s="870">
        <v>0</v>
      </c>
      <c r="AD1665" s="870">
        <v>0</v>
      </c>
      <c r="AE1665" s="870">
        <v>0</v>
      </c>
    </row>
    <row r="1666" spans="1:31">
      <c r="A1666" s="870" t="s">
        <v>1852</v>
      </c>
      <c r="B1666" s="870">
        <v>16</v>
      </c>
      <c r="C1666" s="870">
        <v>1610</v>
      </c>
      <c r="D1666" s="870">
        <v>161095</v>
      </c>
      <c r="E1666" s="870">
        <v>1610959403</v>
      </c>
      <c r="F1666" s="870" t="s">
        <v>1021</v>
      </c>
      <c r="G1666" s="870">
        <v>42768337</v>
      </c>
      <c r="H1666" s="870">
        <v>0</v>
      </c>
      <c r="I1666" s="870">
        <v>42768337</v>
      </c>
      <c r="J1666" s="870">
        <v>0</v>
      </c>
      <c r="K1666" s="870">
        <v>0</v>
      </c>
      <c r="L1666" s="870">
        <v>0</v>
      </c>
      <c r="M1666" s="870">
        <v>0</v>
      </c>
      <c r="N1666" s="870">
        <v>0</v>
      </c>
      <c r="O1666" s="870">
        <v>0</v>
      </c>
      <c r="P1666" s="870">
        <v>0</v>
      </c>
      <c r="Q1666" s="870">
        <v>0</v>
      </c>
      <c r="R1666" s="870">
        <v>0</v>
      </c>
      <c r="S1666" s="870">
        <v>0</v>
      </c>
      <c r="T1666" s="870">
        <v>0</v>
      </c>
      <c r="U1666" s="870">
        <v>0</v>
      </c>
      <c r="V1666" s="870">
        <v>0</v>
      </c>
      <c r="W1666" s="870">
        <v>0</v>
      </c>
      <c r="X1666" s="870">
        <v>0</v>
      </c>
      <c r="Y1666" s="870">
        <v>0</v>
      </c>
      <c r="Z1666" s="870">
        <v>0</v>
      </c>
      <c r="AA1666" s="870">
        <v>0</v>
      </c>
      <c r="AB1666" s="870">
        <v>0</v>
      </c>
      <c r="AC1666" s="870">
        <v>0</v>
      </c>
      <c r="AD1666" s="870">
        <v>0</v>
      </c>
      <c r="AE1666" s="870">
        <v>0</v>
      </c>
    </row>
    <row r="1667" spans="1:31">
      <c r="A1667" s="870" t="s">
        <v>1852</v>
      </c>
      <c r="B1667" s="870">
        <v>16</v>
      </c>
      <c r="C1667" s="870">
        <v>1610</v>
      </c>
      <c r="D1667" s="870">
        <v>161095</v>
      </c>
      <c r="E1667" s="870">
        <v>1610959701</v>
      </c>
      <c r="F1667" s="870" t="s">
        <v>3617</v>
      </c>
      <c r="G1667" s="870">
        <v>65181217</v>
      </c>
      <c r="H1667" s="870">
        <v>0</v>
      </c>
      <c r="I1667" s="870">
        <v>65181217</v>
      </c>
      <c r="J1667" s="870">
        <v>0</v>
      </c>
      <c r="K1667" s="870">
        <v>0</v>
      </c>
      <c r="L1667" s="870">
        <v>0</v>
      </c>
      <c r="M1667" s="870">
        <v>0</v>
      </c>
      <c r="N1667" s="870">
        <v>0</v>
      </c>
      <c r="O1667" s="870">
        <v>0</v>
      </c>
      <c r="P1667" s="870">
        <v>0</v>
      </c>
      <c r="Q1667" s="870">
        <v>0</v>
      </c>
      <c r="R1667" s="870">
        <v>0</v>
      </c>
      <c r="S1667" s="870">
        <v>0</v>
      </c>
      <c r="T1667" s="870">
        <v>0</v>
      </c>
      <c r="U1667" s="870">
        <v>0</v>
      </c>
      <c r="V1667" s="870">
        <v>0</v>
      </c>
      <c r="W1667" s="870">
        <v>0</v>
      </c>
      <c r="X1667" s="870">
        <v>0</v>
      </c>
      <c r="Y1667" s="870">
        <v>0</v>
      </c>
      <c r="Z1667" s="870">
        <v>0</v>
      </c>
      <c r="AA1667" s="870">
        <v>0</v>
      </c>
      <c r="AB1667" s="870">
        <v>0</v>
      </c>
      <c r="AC1667" s="870">
        <v>0</v>
      </c>
      <c r="AD1667" s="870">
        <v>0</v>
      </c>
      <c r="AE1667" s="870">
        <v>0</v>
      </c>
    </row>
    <row r="1668" spans="1:31">
      <c r="A1668" s="870" t="s">
        <v>1852</v>
      </c>
      <c r="B1668" s="870">
        <v>16</v>
      </c>
      <c r="C1668" s="870">
        <v>1612</v>
      </c>
      <c r="D1668" s="870">
        <v>161205</v>
      </c>
      <c r="E1668" s="870">
        <v>1612051000</v>
      </c>
      <c r="F1668" s="870" t="s">
        <v>353</v>
      </c>
      <c r="G1668" s="870">
        <v>137932412</v>
      </c>
      <c r="H1668" s="870">
        <v>0</v>
      </c>
      <c r="I1668" s="870">
        <v>137932411.84</v>
      </c>
      <c r="J1668" s="870">
        <v>-0.15999999642372131</v>
      </c>
      <c r="K1668" s="870">
        <v>0</v>
      </c>
      <c r="L1668" s="870">
        <v>0</v>
      </c>
      <c r="M1668" s="870">
        <v>-0.15999999642372131</v>
      </c>
      <c r="N1668" s="870">
        <v>0</v>
      </c>
      <c r="O1668" s="870">
        <v>-0.15999999642372131</v>
      </c>
      <c r="P1668" s="870">
        <v>-5.9199998676776888E-2</v>
      </c>
      <c r="Q1668" s="870">
        <v>0</v>
      </c>
      <c r="R1668" s="870">
        <v>0</v>
      </c>
      <c r="S1668" s="870">
        <v>0</v>
      </c>
      <c r="T1668" s="870">
        <v>0</v>
      </c>
      <c r="U1668" s="870">
        <v>0</v>
      </c>
      <c r="V1668" s="870">
        <v>0</v>
      </c>
      <c r="W1668" s="870">
        <v>0</v>
      </c>
      <c r="X1668" s="870">
        <v>-5.9199998676776888E-2</v>
      </c>
      <c r="Y1668" s="870">
        <v>0.37</v>
      </c>
      <c r="Z1668" s="870">
        <v>0</v>
      </c>
      <c r="AA1668" s="870">
        <v>-5.9199998676776888E-2</v>
      </c>
      <c r="AB1668" s="870">
        <v>0</v>
      </c>
      <c r="AC1668" s="870">
        <v>-5.9199998676776888E-2</v>
      </c>
      <c r="AD1668" s="870">
        <v>0</v>
      </c>
      <c r="AE1668" s="870">
        <v>0</v>
      </c>
    </row>
    <row r="1669" spans="1:31">
      <c r="A1669" s="870" t="s">
        <v>1852</v>
      </c>
      <c r="B1669" s="870">
        <v>16</v>
      </c>
      <c r="C1669" s="870">
        <v>1612</v>
      </c>
      <c r="D1669" s="870">
        <v>161210</v>
      </c>
      <c r="E1669" s="870">
        <v>1612101000</v>
      </c>
      <c r="F1669" s="870" t="s">
        <v>1022</v>
      </c>
      <c r="G1669" s="870">
        <v>0</v>
      </c>
      <c r="H1669" s="870">
        <v>0</v>
      </c>
      <c r="I1669" s="870">
        <v>0</v>
      </c>
      <c r="J1669" s="870">
        <v>0</v>
      </c>
      <c r="K1669" s="870">
        <v>0</v>
      </c>
      <c r="L1669" s="870">
        <v>0</v>
      </c>
      <c r="M1669" s="870">
        <v>0</v>
      </c>
      <c r="N1669" s="870">
        <v>0</v>
      </c>
      <c r="O1669" s="870">
        <v>0</v>
      </c>
      <c r="P1669" s="870">
        <v>0</v>
      </c>
      <c r="Q1669" s="870">
        <v>0</v>
      </c>
      <c r="R1669" s="870">
        <v>0</v>
      </c>
      <c r="S1669" s="870">
        <v>0</v>
      </c>
      <c r="T1669" s="870">
        <v>0</v>
      </c>
      <c r="U1669" s="870">
        <v>0</v>
      </c>
      <c r="V1669" s="870">
        <v>0</v>
      </c>
      <c r="W1669" s="870">
        <v>0</v>
      </c>
      <c r="X1669" s="870">
        <v>0</v>
      </c>
      <c r="Y1669" s="870">
        <v>0</v>
      </c>
      <c r="Z1669" s="870">
        <v>0</v>
      </c>
      <c r="AA1669" s="870">
        <v>0</v>
      </c>
      <c r="AB1669" s="870">
        <v>0</v>
      </c>
      <c r="AC1669" s="870">
        <v>0</v>
      </c>
      <c r="AD1669" s="870">
        <v>0</v>
      </c>
      <c r="AE1669" s="870">
        <v>0</v>
      </c>
    </row>
    <row r="1670" spans="1:31">
      <c r="A1670" s="870" t="s">
        <v>1891</v>
      </c>
      <c r="B1670" s="870">
        <v>16</v>
      </c>
      <c r="C1670" s="870">
        <v>1613</v>
      </c>
      <c r="D1670" s="870">
        <v>161330</v>
      </c>
      <c r="E1670" s="870">
        <v>1613309700</v>
      </c>
      <c r="F1670" s="870" t="s">
        <v>1023</v>
      </c>
      <c r="G1670" s="870">
        <v>1858499065</v>
      </c>
      <c r="H1670" s="870">
        <v>0</v>
      </c>
      <c r="I1670" s="870">
        <v>30214661060</v>
      </c>
      <c r="J1670" s="870">
        <v>28356161995</v>
      </c>
      <c r="K1670" s="870">
        <v>0</v>
      </c>
      <c r="L1670" s="870">
        <v>28356161995</v>
      </c>
      <c r="M1670" s="870">
        <v>0</v>
      </c>
      <c r="N1670" s="870">
        <v>0</v>
      </c>
      <c r="O1670" s="870">
        <v>28356161995</v>
      </c>
      <c r="P1670" s="870">
        <v>10491779938.15</v>
      </c>
      <c r="Q1670" s="870">
        <v>0</v>
      </c>
      <c r="R1670" s="870">
        <v>0</v>
      </c>
      <c r="S1670" s="870">
        <v>0</v>
      </c>
      <c r="T1670" s="870">
        <v>0</v>
      </c>
      <c r="U1670" s="870">
        <v>0</v>
      </c>
      <c r="V1670" s="870">
        <v>0</v>
      </c>
      <c r="W1670" s="870">
        <v>0</v>
      </c>
      <c r="X1670" s="870">
        <v>10491779938.15</v>
      </c>
      <c r="Y1670" s="870">
        <v>0.37</v>
      </c>
      <c r="Z1670" s="870">
        <v>10491779938.15</v>
      </c>
      <c r="AA1670" s="870">
        <v>0</v>
      </c>
      <c r="AB1670" s="870">
        <v>10491779938.15</v>
      </c>
      <c r="AC1670" s="870">
        <v>0</v>
      </c>
      <c r="AD1670" s="870">
        <v>0</v>
      </c>
      <c r="AE1670" s="870">
        <v>0</v>
      </c>
    </row>
    <row r="1671" spans="1:31">
      <c r="A1671" s="870" t="s">
        <v>1891</v>
      </c>
      <c r="B1671" s="870">
        <v>16</v>
      </c>
      <c r="C1671" s="870">
        <v>1613</v>
      </c>
      <c r="D1671" s="870">
        <v>161330</v>
      </c>
      <c r="E1671" s="870">
        <v>1613309701</v>
      </c>
      <c r="F1671" s="870" t="s">
        <v>1023</v>
      </c>
      <c r="G1671" s="870">
        <v>0</v>
      </c>
      <c r="H1671" s="870">
        <v>0</v>
      </c>
      <c r="I1671" s="870">
        <v>119847434</v>
      </c>
      <c r="J1671" s="870">
        <v>119847434</v>
      </c>
      <c r="K1671" s="870">
        <v>0</v>
      </c>
      <c r="L1671" s="870">
        <v>119847434</v>
      </c>
      <c r="M1671" s="870">
        <v>0</v>
      </c>
      <c r="N1671" s="870">
        <v>0</v>
      </c>
      <c r="O1671" s="870">
        <v>119847434</v>
      </c>
      <c r="P1671" s="870">
        <v>44343550.579999998</v>
      </c>
      <c r="Q1671" s="870">
        <v>0</v>
      </c>
      <c r="R1671" s="870">
        <v>0</v>
      </c>
      <c r="S1671" s="870">
        <v>0</v>
      </c>
      <c r="T1671" s="870">
        <v>0</v>
      </c>
      <c r="U1671" s="870">
        <v>0</v>
      </c>
      <c r="V1671" s="870">
        <v>0</v>
      </c>
      <c r="W1671" s="870">
        <v>0</v>
      </c>
      <c r="X1671" s="870">
        <v>44343550.579999998</v>
      </c>
      <c r="Y1671" s="870">
        <v>0.37</v>
      </c>
      <c r="Z1671" s="870">
        <v>44343550.579999998</v>
      </c>
      <c r="AA1671" s="870">
        <v>0</v>
      </c>
      <c r="AB1671" s="870">
        <v>44343550.579999998</v>
      </c>
      <c r="AC1671" s="870">
        <v>0</v>
      </c>
      <c r="AD1671" s="870">
        <v>0</v>
      </c>
      <c r="AE1671" s="870">
        <v>0</v>
      </c>
    </row>
    <row r="1672" spans="1:31">
      <c r="A1672" s="870" t="s">
        <v>1852</v>
      </c>
      <c r="B1672" s="870">
        <v>16</v>
      </c>
      <c r="C1672" s="870">
        <v>1613</v>
      </c>
      <c r="D1672" s="870">
        <v>161330</v>
      </c>
      <c r="E1672" s="870">
        <v>1613309720</v>
      </c>
      <c r="F1672" s="870" t="s">
        <v>3618</v>
      </c>
      <c r="G1672" s="870">
        <v>0</v>
      </c>
      <c r="H1672" s="870">
        <v>0</v>
      </c>
      <c r="I1672" s="870">
        <v>0</v>
      </c>
      <c r="J1672" s="870">
        <v>0</v>
      </c>
      <c r="K1672" s="870">
        <v>0</v>
      </c>
      <c r="L1672" s="870">
        <v>0</v>
      </c>
      <c r="M1672" s="870">
        <v>0</v>
      </c>
      <c r="N1672" s="870">
        <v>0</v>
      </c>
      <c r="O1672" s="870">
        <v>0</v>
      </c>
      <c r="P1672" s="870">
        <v>0</v>
      </c>
      <c r="Q1672" s="870">
        <v>0</v>
      </c>
      <c r="R1672" s="870">
        <v>0</v>
      </c>
      <c r="S1672" s="870">
        <v>0</v>
      </c>
      <c r="T1672" s="870">
        <v>0</v>
      </c>
      <c r="U1672" s="870">
        <v>0</v>
      </c>
      <c r="V1672" s="870">
        <v>0</v>
      </c>
      <c r="W1672" s="870">
        <v>0</v>
      </c>
      <c r="X1672" s="870">
        <v>0</v>
      </c>
      <c r="Y1672" s="870">
        <v>0</v>
      </c>
      <c r="Z1672" s="870">
        <v>0</v>
      </c>
      <c r="AA1672" s="870">
        <v>0</v>
      </c>
      <c r="AB1672" s="870">
        <v>0</v>
      </c>
      <c r="AC1672" s="870">
        <v>0</v>
      </c>
      <c r="AD1672" s="870">
        <v>0</v>
      </c>
      <c r="AE1672" s="870">
        <v>0</v>
      </c>
    </row>
    <row r="1673" spans="1:31">
      <c r="A1673" s="870" t="s">
        <v>1891</v>
      </c>
      <c r="B1673" s="870">
        <v>16</v>
      </c>
      <c r="C1673" s="870">
        <v>1613</v>
      </c>
      <c r="D1673" s="870">
        <v>161335</v>
      </c>
      <c r="E1673" s="870">
        <v>1613359740</v>
      </c>
      <c r="F1673" s="870" t="s">
        <v>1024</v>
      </c>
      <c r="G1673" s="870">
        <v>6451749</v>
      </c>
      <c r="H1673" s="870">
        <v>0</v>
      </c>
      <c r="I1673" s="870">
        <v>282298068</v>
      </c>
      <c r="J1673" s="870">
        <v>275846319</v>
      </c>
      <c r="K1673" s="870">
        <v>0</v>
      </c>
      <c r="L1673" s="870">
        <v>275846319</v>
      </c>
      <c r="M1673" s="870">
        <v>0</v>
      </c>
      <c r="N1673" s="870">
        <v>0</v>
      </c>
      <c r="O1673" s="870">
        <v>275846319</v>
      </c>
      <c r="P1673" s="870">
        <v>102063138.03</v>
      </c>
      <c r="Q1673" s="870">
        <v>0</v>
      </c>
      <c r="R1673" s="870">
        <v>0</v>
      </c>
      <c r="S1673" s="870">
        <v>0</v>
      </c>
      <c r="T1673" s="870">
        <v>0</v>
      </c>
      <c r="U1673" s="870">
        <v>0</v>
      </c>
      <c r="V1673" s="870">
        <v>0</v>
      </c>
      <c r="W1673" s="870">
        <v>0</v>
      </c>
      <c r="X1673" s="870">
        <v>102063138.03</v>
      </c>
      <c r="Y1673" s="870">
        <v>0.37</v>
      </c>
      <c r="Z1673" s="870">
        <v>102063138.03</v>
      </c>
      <c r="AA1673" s="870">
        <v>0</v>
      </c>
      <c r="AB1673" s="870">
        <v>102063138.03</v>
      </c>
      <c r="AC1673" s="870">
        <v>0</v>
      </c>
      <c r="AD1673" s="870">
        <v>0</v>
      </c>
      <c r="AE1673" s="870">
        <v>0</v>
      </c>
    </row>
    <row r="1674" spans="1:31">
      <c r="A1674" s="870" t="s">
        <v>1891</v>
      </c>
      <c r="B1674" s="870">
        <v>16</v>
      </c>
      <c r="C1674" s="870">
        <v>1613</v>
      </c>
      <c r="D1674" s="870">
        <v>161340</v>
      </c>
      <c r="E1674" s="870">
        <v>1613409700</v>
      </c>
      <c r="F1674" s="870" t="s">
        <v>4206</v>
      </c>
      <c r="G1674" s="870">
        <v>0</v>
      </c>
      <c r="H1674" s="870">
        <v>0</v>
      </c>
      <c r="I1674" s="870">
        <v>9937604</v>
      </c>
      <c r="J1674" s="870">
        <v>9937604</v>
      </c>
      <c r="K1674" s="870">
        <v>0</v>
      </c>
      <c r="L1674" s="870">
        <v>9937604</v>
      </c>
      <c r="M1674" s="870">
        <v>0</v>
      </c>
      <c r="N1674" s="870">
        <v>0</v>
      </c>
      <c r="O1674" s="870">
        <v>9937604</v>
      </c>
      <c r="P1674" s="870">
        <v>3676913.48</v>
      </c>
      <c r="Q1674" s="870">
        <v>0</v>
      </c>
      <c r="R1674" s="870">
        <v>0</v>
      </c>
      <c r="S1674" s="870">
        <v>0</v>
      </c>
      <c r="T1674" s="870">
        <v>0</v>
      </c>
      <c r="U1674" s="870">
        <v>0</v>
      </c>
      <c r="V1674" s="870">
        <v>0</v>
      </c>
      <c r="W1674" s="870">
        <v>0</v>
      </c>
      <c r="X1674" s="870">
        <v>3676913.48</v>
      </c>
      <c r="Y1674" s="870">
        <v>0.37</v>
      </c>
      <c r="Z1674" s="870">
        <v>3676913.48</v>
      </c>
      <c r="AA1674" s="870">
        <v>0</v>
      </c>
      <c r="AB1674" s="870">
        <v>3676913.48</v>
      </c>
      <c r="AC1674" s="870">
        <v>0</v>
      </c>
      <c r="AD1674" s="870">
        <v>0</v>
      </c>
      <c r="AE1674" s="870">
        <v>0</v>
      </c>
    </row>
    <row r="1675" spans="1:31">
      <c r="A1675" s="870" t="s">
        <v>1852</v>
      </c>
      <c r="B1675" s="870">
        <v>16</v>
      </c>
      <c r="C1675" s="870">
        <v>1613</v>
      </c>
      <c r="D1675" s="870">
        <v>161340</v>
      </c>
      <c r="E1675" s="870">
        <v>1613409720</v>
      </c>
      <c r="F1675" s="870" t="s">
        <v>3619</v>
      </c>
      <c r="G1675" s="870">
        <v>242068266</v>
      </c>
      <c r="H1675" s="870">
        <v>0</v>
      </c>
      <c r="I1675" s="870">
        <v>242068266</v>
      </c>
      <c r="J1675" s="870">
        <v>0</v>
      </c>
      <c r="K1675" s="870">
        <v>0</v>
      </c>
      <c r="L1675" s="870">
        <v>0</v>
      </c>
      <c r="M1675" s="870">
        <v>0</v>
      </c>
      <c r="N1675" s="870">
        <v>0</v>
      </c>
      <c r="O1675" s="870">
        <v>0</v>
      </c>
      <c r="P1675" s="870">
        <v>0</v>
      </c>
      <c r="Q1675" s="870">
        <v>0</v>
      </c>
      <c r="R1675" s="870">
        <v>0</v>
      </c>
      <c r="S1675" s="870">
        <v>0</v>
      </c>
      <c r="T1675" s="870">
        <v>0</v>
      </c>
      <c r="U1675" s="870">
        <v>0</v>
      </c>
      <c r="V1675" s="870">
        <v>0</v>
      </c>
      <c r="W1675" s="870">
        <v>0</v>
      </c>
      <c r="X1675" s="870">
        <v>0</v>
      </c>
      <c r="Y1675" s="870">
        <v>0</v>
      </c>
      <c r="Z1675" s="870">
        <v>0</v>
      </c>
      <c r="AA1675" s="870">
        <v>0</v>
      </c>
      <c r="AB1675" s="870">
        <v>0</v>
      </c>
      <c r="AC1675" s="870">
        <v>0</v>
      </c>
      <c r="AD1675" s="870">
        <v>0</v>
      </c>
      <c r="AE1675" s="870">
        <v>0</v>
      </c>
    </row>
    <row r="1676" spans="1:31">
      <c r="A1676" s="870" t="s">
        <v>1891</v>
      </c>
      <c r="B1676" s="870">
        <v>16</v>
      </c>
      <c r="C1676" s="870">
        <v>1613</v>
      </c>
      <c r="D1676" s="870">
        <v>161345</v>
      </c>
      <c r="E1676" s="870">
        <v>1613459700</v>
      </c>
      <c r="F1676" s="870" t="s">
        <v>1025</v>
      </c>
      <c r="G1676" s="870">
        <v>0</v>
      </c>
      <c r="H1676" s="870">
        <v>0</v>
      </c>
      <c r="I1676" s="870">
        <v>107921151</v>
      </c>
      <c r="J1676" s="870">
        <v>107921151</v>
      </c>
      <c r="K1676" s="870">
        <v>0</v>
      </c>
      <c r="L1676" s="870">
        <v>107921151</v>
      </c>
      <c r="M1676" s="870">
        <v>0</v>
      </c>
      <c r="N1676" s="870">
        <v>0</v>
      </c>
      <c r="O1676" s="870">
        <v>107921151</v>
      </c>
      <c r="P1676" s="870">
        <v>39930825.869999997</v>
      </c>
      <c r="Q1676" s="870">
        <v>0</v>
      </c>
      <c r="R1676" s="870">
        <v>0</v>
      </c>
      <c r="S1676" s="870">
        <v>0</v>
      </c>
      <c r="T1676" s="870">
        <v>0</v>
      </c>
      <c r="U1676" s="870">
        <v>0</v>
      </c>
      <c r="V1676" s="870">
        <v>0</v>
      </c>
      <c r="W1676" s="870">
        <v>0</v>
      </c>
      <c r="X1676" s="870">
        <v>39930825.869999997</v>
      </c>
      <c r="Y1676" s="870">
        <v>0.37</v>
      </c>
      <c r="Z1676" s="870">
        <v>39930825.869999997</v>
      </c>
      <c r="AA1676" s="870">
        <v>0</v>
      </c>
      <c r="AB1676" s="870">
        <v>39930825.869999997</v>
      </c>
      <c r="AC1676" s="870">
        <v>0</v>
      </c>
      <c r="AD1676" s="870">
        <v>0</v>
      </c>
      <c r="AE1676" s="870">
        <v>0</v>
      </c>
    </row>
    <row r="1677" spans="1:31">
      <c r="A1677" s="870" t="s">
        <v>1852</v>
      </c>
      <c r="B1677" s="870">
        <v>16</v>
      </c>
      <c r="C1677" s="870">
        <v>1613</v>
      </c>
      <c r="D1677" s="870">
        <v>161345</v>
      </c>
      <c r="E1677" s="870">
        <v>1613459720</v>
      </c>
      <c r="F1677" s="870" t="s">
        <v>1025</v>
      </c>
      <c r="G1677" s="870">
        <v>142169962</v>
      </c>
      <c r="H1677" s="870">
        <v>0</v>
      </c>
      <c r="I1677" s="870">
        <v>142169962</v>
      </c>
      <c r="J1677" s="870">
        <v>0</v>
      </c>
      <c r="K1677" s="870">
        <v>0</v>
      </c>
      <c r="L1677" s="870">
        <v>0</v>
      </c>
      <c r="M1677" s="870">
        <v>0</v>
      </c>
      <c r="N1677" s="870">
        <v>0</v>
      </c>
      <c r="O1677" s="870">
        <v>0</v>
      </c>
      <c r="P1677" s="870">
        <v>0</v>
      </c>
      <c r="Q1677" s="870">
        <v>0</v>
      </c>
      <c r="R1677" s="870">
        <v>0</v>
      </c>
      <c r="S1677" s="870">
        <v>0</v>
      </c>
      <c r="T1677" s="870">
        <v>0</v>
      </c>
      <c r="U1677" s="870">
        <v>0</v>
      </c>
      <c r="V1677" s="870">
        <v>0</v>
      </c>
      <c r="W1677" s="870">
        <v>0</v>
      </c>
      <c r="X1677" s="870">
        <v>0</v>
      </c>
      <c r="Y1677" s="870">
        <v>0</v>
      </c>
      <c r="Z1677" s="870">
        <v>0</v>
      </c>
      <c r="AA1677" s="870">
        <v>0</v>
      </c>
      <c r="AB1677" s="870">
        <v>0</v>
      </c>
      <c r="AC1677" s="870">
        <v>0</v>
      </c>
      <c r="AD1677" s="870">
        <v>0</v>
      </c>
      <c r="AE1677" s="870">
        <v>0</v>
      </c>
    </row>
    <row r="1678" spans="1:31">
      <c r="A1678" s="870" t="s">
        <v>1891</v>
      </c>
      <c r="B1678" s="870">
        <v>16</v>
      </c>
      <c r="C1678" s="870">
        <v>1613</v>
      </c>
      <c r="D1678" s="870">
        <v>161350</v>
      </c>
      <c r="E1678" s="870">
        <v>1613509700</v>
      </c>
      <c r="F1678" s="870" t="s">
        <v>1026</v>
      </c>
      <c r="G1678" s="870">
        <v>0</v>
      </c>
      <c r="H1678" s="870">
        <v>0</v>
      </c>
      <c r="I1678" s="870">
        <v>43627788</v>
      </c>
      <c r="J1678" s="870">
        <v>43627788</v>
      </c>
      <c r="K1678" s="870">
        <v>0</v>
      </c>
      <c r="L1678" s="870">
        <v>43627788</v>
      </c>
      <c r="M1678" s="870">
        <v>0</v>
      </c>
      <c r="N1678" s="870">
        <v>0</v>
      </c>
      <c r="O1678" s="870">
        <v>43627788</v>
      </c>
      <c r="P1678" s="870">
        <v>16142281.560000001</v>
      </c>
      <c r="Q1678" s="870">
        <v>0</v>
      </c>
      <c r="R1678" s="870">
        <v>0</v>
      </c>
      <c r="S1678" s="870">
        <v>0</v>
      </c>
      <c r="T1678" s="870">
        <v>0</v>
      </c>
      <c r="U1678" s="870">
        <v>0</v>
      </c>
      <c r="V1678" s="870">
        <v>0</v>
      </c>
      <c r="W1678" s="870">
        <v>0</v>
      </c>
      <c r="X1678" s="870">
        <v>16142281.560000001</v>
      </c>
      <c r="Y1678" s="870">
        <v>0.37</v>
      </c>
      <c r="Z1678" s="870">
        <v>16142281.560000001</v>
      </c>
      <c r="AA1678" s="870">
        <v>0</v>
      </c>
      <c r="AB1678" s="870">
        <v>16142281.560000001</v>
      </c>
      <c r="AC1678" s="870">
        <v>0</v>
      </c>
      <c r="AD1678" s="870">
        <v>0</v>
      </c>
      <c r="AE1678" s="870">
        <v>0</v>
      </c>
    </row>
    <row r="1679" spans="1:31">
      <c r="A1679" s="870" t="s">
        <v>1852</v>
      </c>
      <c r="B1679" s="870">
        <v>16</v>
      </c>
      <c r="C1679" s="870">
        <v>1613</v>
      </c>
      <c r="D1679" s="870">
        <v>161350</v>
      </c>
      <c r="E1679" s="870">
        <v>1613509720</v>
      </c>
      <c r="F1679" s="870" t="s">
        <v>1026</v>
      </c>
      <c r="G1679" s="870">
        <v>1828777</v>
      </c>
      <c r="H1679" s="870">
        <v>0</v>
      </c>
      <c r="I1679" s="870">
        <v>1828777</v>
      </c>
      <c r="J1679" s="870">
        <v>0</v>
      </c>
      <c r="K1679" s="870">
        <v>0</v>
      </c>
      <c r="L1679" s="870">
        <v>0</v>
      </c>
      <c r="M1679" s="870">
        <v>0</v>
      </c>
      <c r="N1679" s="870">
        <v>0</v>
      </c>
      <c r="O1679" s="870">
        <v>0</v>
      </c>
      <c r="P1679" s="870">
        <v>0</v>
      </c>
      <c r="Q1679" s="870">
        <v>0</v>
      </c>
      <c r="R1679" s="870">
        <v>0</v>
      </c>
      <c r="S1679" s="870">
        <v>0</v>
      </c>
      <c r="T1679" s="870">
        <v>0</v>
      </c>
      <c r="U1679" s="870">
        <v>0</v>
      </c>
      <c r="V1679" s="870">
        <v>0</v>
      </c>
      <c r="W1679" s="870">
        <v>0</v>
      </c>
      <c r="X1679" s="870">
        <v>0</v>
      </c>
      <c r="Y1679" s="870">
        <v>0</v>
      </c>
      <c r="Z1679" s="870">
        <v>0</v>
      </c>
      <c r="AA1679" s="870">
        <v>0</v>
      </c>
      <c r="AB1679" s="870">
        <v>0</v>
      </c>
      <c r="AC1679" s="870">
        <v>0</v>
      </c>
      <c r="AD1679" s="870">
        <v>0</v>
      </c>
      <c r="AE1679" s="870">
        <v>0</v>
      </c>
    </row>
    <row r="1680" spans="1:31">
      <c r="A1680" s="870" t="s">
        <v>1852</v>
      </c>
      <c r="B1680" s="870">
        <v>16</v>
      </c>
      <c r="C1680" s="870">
        <v>1614</v>
      </c>
      <c r="D1680" s="870">
        <v>161405</v>
      </c>
      <c r="E1680" s="870">
        <v>1614051000</v>
      </c>
      <c r="F1680" s="870" t="s">
        <v>1027</v>
      </c>
      <c r="G1680" s="870">
        <v>11558456781</v>
      </c>
      <c r="H1680" s="870">
        <v>0</v>
      </c>
      <c r="I1680" s="870">
        <v>11558456781</v>
      </c>
      <c r="J1680" s="870">
        <v>0</v>
      </c>
      <c r="K1680" s="870">
        <v>0</v>
      </c>
      <c r="L1680" s="870">
        <v>0</v>
      </c>
      <c r="M1680" s="870">
        <v>0</v>
      </c>
      <c r="N1680" s="870">
        <v>0</v>
      </c>
      <c r="O1680" s="870">
        <v>0</v>
      </c>
      <c r="P1680" s="870">
        <v>0</v>
      </c>
      <c r="Q1680" s="870">
        <v>0</v>
      </c>
      <c r="R1680" s="870">
        <v>0</v>
      </c>
      <c r="S1680" s="870">
        <v>0</v>
      </c>
      <c r="T1680" s="870">
        <v>0</v>
      </c>
      <c r="U1680" s="870">
        <v>0</v>
      </c>
      <c r="V1680" s="870">
        <v>0</v>
      </c>
      <c r="W1680" s="870">
        <v>0</v>
      </c>
      <c r="X1680" s="870">
        <v>0</v>
      </c>
      <c r="Y1680" s="870">
        <v>0</v>
      </c>
      <c r="Z1680" s="870">
        <v>0</v>
      </c>
      <c r="AA1680" s="870">
        <v>0</v>
      </c>
      <c r="AB1680" s="870">
        <v>0</v>
      </c>
      <c r="AC1680" s="870">
        <v>0</v>
      </c>
      <c r="AD1680" s="870">
        <v>0</v>
      </c>
      <c r="AE1680" s="870">
        <v>0</v>
      </c>
    </row>
    <row r="1681" spans="1:31">
      <c r="A1681" s="870" t="s">
        <v>1852</v>
      </c>
      <c r="B1681" s="870">
        <v>16</v>
      </c>
      <c r="C1681" s="870">
        <v>1623</v>
      </c>
      <c r="D1681" s="870">
        <v>162305</v>
      </c>
      <c r="E1681" s="870">
        <v>1623059114</v>
      </c>
      <c r="F1681" s="870" t="s">
        <v>1028</v>
      </c>
      <c r="G1681" s="870">
        <v>21043002892</v>
      </c>
      <c r="H1681" s="870">
        <v>0</v>
      </c>
      <c r="I1681" s="870">
        <v>21043002892.389999</v>
      </c>
      <c r="J1681" s="870">
        <v>0.3899993896484375</v>
      </c>
      <c r="K1681" s="870">
        <v>0</v>
      </c>
      <c r="L1681" s="870">
        <v>0.3899993896484375</v>
      </c>
      <c r="M1681" s="870">
        <v>0</v>
      </c>
      <c r="N1681" s="870">
        <v>0</v>
      </c>
      <c r="O1681" s="870">
        <v>0.3899993896484375</v>
      </c>
      <c r="P1681" s="870">
        <v>0.14429977416992187</v>
      </c>
      <c r="Q1681" s="870">
        <v>0</v>
      </c>
      <c r="R1681" s="870">
        <v>0</v>
      </c>
      <c r="S1681" s="870">
        <v>0</v>
      </c>
      <c r="T1681" s="870">
        <v>0</v>
      </c>
      <c r="U1681" s="870">
        <v>0</v>
      </c>
      <c r="V1681" s="870">
        <v>0</v>
      </c>
      <c r="W1681" s="870">
        <v>0</v>
      </c>
      <c r="X1681" s="870">
        <v>0.14429977416992187</v>
      </c>
      <c r="Y1681" s="870">
        <v>0.37</v>
      </c>
      <c r="Z1681" s="870">
        <v>0.14429977416992187</v>
      </c>
      <c r="AA1681" s="870">
        <v>0</v>
      </c>
      <c r="AB1681" s="870">
        <v>0.14429977416992187</v>
      </c>
      <c r="AC1681" s="870">
        <v>0</v>
      </c>
      <c r="AD1681" s="870">
        <v>0</v>
      </c>
      <c r="AE1681" s="870">
        <v>0</v>
      </c>
    </row>
    <row r="1682" spans="1:31">
      <c r="A1682" s="870" t="s">
        <v>1852</v>
      </c>
      <c r="B1682" s="870">
        <v>16</v>
      </c>
      <c r="C1682" s="870">
        <v>1623</v>
      </c>
      <c r="D1682" s="870">
        <v>162310</v>
      </c>
      <c r="E1682" s="870">
        <v>1623109115</v>
      </c>
      <c r="F1682" s="870" t="s">
        <v>1029</v>
      </c>
      <c r="G1682" s="870">
        <v>7515445301</v>
      </c>
      <c r="H1682" s="870">
        <v>0</v>
      </c>
      <c r="I1682" s="870">
        <v>7515445300.8900003</v>
      </c>
      <c r="J1682" s="870">
        <v>-0.10999965667724609</v>
      </c>
      <c r="K1682" s="870">
        <v>0</v>
      </c>
      <c r="L1682" s="870">
        <v>0</v>
      </c>
      <c r="M1682" s="870">
        <v>-0.10999965667724609</v>
      </c>
      <c r="N1682" s="870">
        <v>0</v>
      </c>
      <c r="O1682" s="870">
        <v>-0.10999965667724609</v>
      </c>
      <c r="P1682" s="870">
        <v>-4.0699872970581051E-2</v>
      </c>
      <c r="Q1682" s="870">
        <v>0</v>
      </c>
      <c r="R1682" s="870">
        <v>0</v>
      </c>
      <c r="S1682" s="870">
        <v>0</v>
      </c>
      <c r="T1682" s="870">
        <v>0</v>
      </c>
      <c r="U1682" s="870">
        <v>0</v>
      </c>
      <c r="V1682" s="870">
        <v>0</v>
      </c>
      <c r="W1682" s="870">
        <v>0</v>
      </c>
      <c r="X1682" s="870">
        <v>-4.0699872970581051E-2</v>
      </c>
      <c r="Y1682" s="870">
        <v>0.36999999999999994</v>
      </c>
      <c r="Z1682" s="870">
        <v>0</v>
      </c>
      <c r="AA1682" s="870">
        <v>-4.0699872970581051E-2</v>
      </c>
      <c r="AB1682" s="870">
        <v>0</v>
      </c>
      <c r="AC1682" s="870">
        <v>-4.0699872970581051E-2</v>
      </c>
      <c r="AD1682" s="870">
        <v>0</v>
      </c>
      <c r="AE1682" s="870">
        <v>0</v>
      </c>
    </row>
    <row r="1683" spans="1:31">
      <c r="A1683" s="870" t="s">
        <v>1852</v>
      </c>
      <c r="B1683" s="870">
        <v>16</v>
      </c>
      <c r="C1683" s="870">
        <v>1623</v>
      </c>
      <c r="D1683" s="870">
        <v>162325</v>
      </c>
      <c r="E1683" s="870">
        <v>1623259118</v>
      </c>
      <c r="F1683" s="870" t="s">
        <v>1030</v>
      </c>
      <c r="G1683" s="870">
        <v>118669489053</v>
      </c>
      <c r="H1683" s="870">
        <v>0</v>
      </c>
      <c r="I1683" s="870">
        <v>118669489052.60001</v>
      </c>
      <c r="J1683" s="870">
        <v>-0.399993896484375</v>
      </c>
      <c r="K1683" s="870">
        <v>0</v>
      </c>
      <c r="L1683" s="870">
        <v>0</v>
      </c>
      <c r="M1683" s="870">
        <v>-0.399993896484375</v>
      </c>
      <c r="N1683" s="870">
        <v>0</v>
      </c>
      <c r="O1683" s="870">
        <v>-0.399993896484375</v>
      </c>
      <c r="P1683" s="870">
        <v>-0.14799774169921875</v>
      </c>
      <c r="Q1683" s="870">
        <v>0</v>
      </c>
      <c r="R1683" s="870">
        <v>0</v>
      </c>
      <c r="S1683" s="870">
        <v>0</v>
      </c>
      <c r="T1683" s="870">
        <v>0</v>
      </c>
      <c r="U1683" s="870">
        <v>0</v>
      </c>
      <c r="V1683" s="870">
        <v>0</v>
      </c>
      <c r="W1683" s="870">
        <v>0</v>
      </c>
      <c r="X1683" s="870">
        <v>-0.14799774169921875</v>
      </c>
      <c r="Y1683" s="870">
        <v>0.37</v>
      </c>
      <c r="Z1683" s="870">
        <v>0</v>
      </c>
      <c r="AA1683" s="870">
        <v>-0.14799774169921875</v>
      </c>
      <c r="AB1683" s="870">
        <v>0</v>
      </c>
      <c r="AC1683" s="870">
        <v>-0.14799774169921875</v>
      </c>
      <c r="AD1683" s="870">
        <v>0</v>
      </c>
      <c r="AE1683" s="870">
        <v>0</v>
      </c>
    </row>
    <row r="1684" spans="1:31">
      <c r="A1684" s="870" t="s">
        <v>1852</v>
      </c>
      <c r="B1684" s="870">
        <v>16</v>
      </c>
      <c r="C1684" s="870">
        <v>1628</v>
      </c>
      <c r="D1684" s="870">
        <v>162825</v>
      </c>
      <c r="E1684" s="870">
        <v>1628251003</v>
      </c>
      <c r="F1684" s="870" t="s">
        <v>1031</v>
      </c>
      <c r="G1684" s="870">
        <v>174576399</v>
      </c>
      <c r="H1684" s="870">
        <v>0</v>
      </c>
      <c r="I1684" s="870">
        <v>174576399</v>
      </c>
      <c r="J1684" s="870">
        <v>0</v>
      </c>
      <c r="K1684" s="870">
        <v>0</v>
      </c>
      <c r="L1684" s="870">
        <v>0</v>
      </c>
      <c r="M1684" s="870">
        <v>0</v>
      </c>
      <c r="N1684" s="870">
        <v>0</v>
      </c>
      <c r="O1684" s="870">
        <v>0</v>
      </c>
      <c r="P1684" s="870">
        <v>0</v>
      </c>
      <c r="Q1684" s="870">
        <v>0</v>
      </c>
      <c r="R1684" s="870">
        <v>0</v>
      </c>
      <c r="S1684" s="870">
        <v>0</v>
      </c>
      <c r="T1684" s="870">
        <v>0</v>
      </c>
      <c r="U1684" s="870">
        <v>0</v>
      </c>
      <c r="V1684" s="870">
        <v>0</v>
      </c>
      <c r="W1684" s="870">
        <v>0</v>
      </c>
      <c r="X1684" s="870">
        <v>0</v>
      </c>
      <c r="Y1684" s="870">
        <v>0</v>
      </c>
      <c r="Z1684" s="870">
        <v>0</v>
      </c>
      <c r="AA1684" s="870">
        <v>0</v>
      </c>
      <c r="AB1684" s="870">
        <v>0</v>
      </c>
      <c r="AC1684" s="870">
        <v>0</v>
      </c>
      <c r="AD1684" s="870">
        <v>0</v>
      </c>
      <c r="AE1684" s="870">
        <v>0</v>
      </c>
    </row>
    <row r="1685" spans="1:31">
      <c r="A1685" s="870" t="s">
        <v>1852</v>
      </c>
      <c r="B1685" s="870">
        <v>16</v>
      </c>
      <c r="C1685" s="870">
        <v>1628</v>
      </c>
      <c r="D1685" s="870">
        <v>162825</v>
      </c>
      <c r="E1685" s="870">
        <v>1628259010</v>
      </c>
      <c r="F1685" s="870" t="s">
        <v>4207</v>
      </c>
      <c r="G1685" s="870">
        <v>719836151</v>
      </c>
      <c r="H1685" s="870">
        <v>0</v>
      </c>
      <c r="I1685" s="870">
        <v>719836151</v>
      </c>
      <c r="J1685" s="870">
        <v>0</v>
      </c>
      <c r="K1685" s="870">
        <v>0</v>
      </c>
      <c r="L1685" s="870">
        <v>0</v>
      </c>
      <c r="M1685" s="870">
        <v>0</v>
      </c>
      <c r="N1685" s="870">
        <v>0</v>
      </c>
      <c r="O1685" s="870">
        <v>0</v>
      </c>
      <c r="P1685" s="870">
        <v>0</v>
      </c>
      <c r="Q1685" s="870">
        <v>0</v>
      </c>
      <c r="R1685" s="870">
        <v>0</v>
      </c>
      <c r="S1685" s="870">
        <v>0</v>
      </c>
      <c r="T1685" s="870">
        <v>0</v>
      </c>
      <c r="U1685" s="870">
        <v>0</v>
      </c>
      <c r="V1685" s="870">
        <v>0</v>
      </c>
      <c r="W1685" s="870">
        <v>0</v>
      </c>
      <c r="X1685" s="870">
        <v>0</v>
      </c>
      <c r="Y1685" s="870">
        <v>0</v>
      </c>
      <c r="Z1685" s="870">
        <v>0</v>
      </c>
      <c r="AA1685" s="870">
        <v>0</v>
      </c>
      <c r="AB1685" s="870">
        <v>0</v>
      </c>
      <c r="AC1685" s="870">
        <v>0</v>
      </c>
      <c r="AD1685" s="870">
        <v>0</v>
      </c>
      <c r="AE1685" s="870">
        <v>0</v>
      </c>
    </row>
    <row r="1686" spans="1:31">
      <c r="A1686" s="870" t="s">
        <v>1852</v>
      </c>
      <c r="B1686" s="870">
        <v>16</v>
      </c>
      <c r="C1686" s="870">
        <v>1628</v>
      </c>
      <c r="D1686" s="870">
        <v>162825</v>
      </c>
      <c r="E1686" s="870">
        <v>1628259201</v>
      </c>
      <c r="F1686" s="870" t="s">
        <v>1032</v>
      </c>
      <c r="G1686" s="870">
        <v>42311000</v>
      </c>
      <c r="H1686" s="870">
        <v>0</v>
      </c>
      <c r="I1686" s="870">
        <v>42311000</v>
      </c>
      <c r="J1686" s="870">
        <v>0</v>
      </c>
      <c r="K1686" s="870">
        <v>0</v>
      </c>
      <c r="L1686" s="870">
        <v>0</v>
      </c>
      <c r="M1686" s="870">
        <v>0</v>
      </c>
      <c r="N1686" s="870">
        <v>0</v>
      </c>
      <c r="O1686" s="870">
        <v>0</v>
      </c>
      <c r="P1686" s="870">
        <v>0</v>
      </c>
      <c r="Q1686" s="870">
        <v>0</v>
      </c>
      <c r="R1686" s="870">
        <v>0</v>
      </c>
      <c r="S1686" s="870">
        <v>0</v>
      </c>
      <c r="T1686" s="870">
        <v>0</v>
      </c>
      <c r="U1686" s="870">
        <v>0</v>
      </c>
      <c r="V1686" s="870">
        <v>0</v>
      </c>
      <c r="W1686" s="870">
        <v>0</v>
      </c>
      <c r="X1686" s="870">
        <v>0</v>
      </c>
      <c r="Y1686" s="870">
        <v>0</v>
      </c>
      <c r="Z1686" s="870">
        <v>0</v>
      </c>
      <c r="AA1686" s="870">
        <v>0</v>
      </c>
      <c r="AB1686" s="870">
        <v>0</v>
      </c>
      <c r="AC1686" s="870">
        <v>0</v>
      </c>
      <c r="AD1686" s="870">
        <v>0</v>
      </c>
      <c r="AE1686" s="870">
        <v>0</v>
      </c>
    </row>
    <row r="1687" spans="1:31">
      <c r="A1687" s="870" t="s">
        <v>1852</v>
      </c>
      <c r="B1687" s="870">
        <v>16</v>
      </c>
      <c r="C1687" s="870">
        <v>1628</v>
      </c>
      <c r="D1687" s="870">
        <v>162825</v>
      </c>
      <c r="E1687" s="870">
        <v>1628259499</v>
      </c>
      <c r="F1687" s="870" t="s">
        <v>1033</v>
      </c>
      <c r="G1687" s="870">
        <v>126213713000</v>
      </c>
      <c r="H1687" s="870">
        <v>0</v>
      </c>
      <c r="I1687" s="870">
        <v>126213713000</v>
      </c>
      <c r="J1687" s="870">
        <v>0</v>
      </c>
      <c r="K1687" s="870">
        <v>0</v>
      </c>
      <c r="L1687" s="870">
        <v>0</v>
      </c>
      <c r="M1687" s="870">
        <v>0</v>
      </c>
      <c r="N1687" s="870">
        <v>0</v>
      </c>
      <c r="O1687" s="870">
        <v>0</v>
      </c>
      <c r="P1687" s="870">
        <v>0</v>
      </c>
      <c r="Q1687" s="870">
        <v>0</v>
      </c>
      <c r="R1687" s="870">
        <v>0</v>
      </c>
      <c r="S1687" s="870">
        <v>0</v>
      </c>
      <c r="T1687" s="870">
        <v>0</v>
      </c>
      <c r="U1687" s="870">
        <v>0</v>
      </c>
      <c r="V1687" s="870">
        <v>0</v>
      </c>
      <c r="W1687" s="870">
        <v>0</v>
      </c>
      <c r="X1687" s="870">
        <v>0</v>
      </c>
      <c r="Y1687" s="870">
        <v>0</v>
      </c>
      <c r="Z1687" s="870">
        <v>0</v>
      </c>
      <c r="AA1687" s="870">
        <v>0</v>
      </c>
      <c r="AB1687" s="870">
        <v>0</v>
      </c>
      <c r="AC1687" s="870">
        <v>0</v>
      </c>
      <c r="AD1687" s="870">
        <v>0</v>
      </c>
      <c r="AE1687" s="870">
        <v>0</v>
      </c>
    </row>
    <row r="1688" spans="1:31">
      <c r="A1688" s="870" t="s">
        <v>1852</v>
      </c>
      <c r="B1688" s="870">
        <v>16</v>
      </c>
      <c r="C1688" s="870">
        <v>1628</v>
      </c>
      <c r="D1688" s="870">
        <v>162830</v>
      </c>
      <c r="E1688" s="870">
        <v>1628301101</v>
      </c>
      <c r="F1688" s="870" t="s">
        <v>1034</v>
      </c>
      <c r="G1688" s="870">
        <v>7012381201</v>
      </c>
      <c r="H1688" s="870">
        <v>0</v>
      </c>
      <c r="I1688" s="870">
        <v>7012381200.8000002</v>
      </c>
      <c r="J1688" s="870">
        <v>-0.19999980926513672</v>
      </c>
      <c r="K1688" s="870">
        <v>0</v>
      </c>
      <c r="L1688" s="870">
        <v>0</v>
      </c>
      <c r="M1688" s="870">
        <v>-0.19999980926513672</v>
      </c>
      <c r="N1688" s="870">
        <v>0</v>
      </c>
      <c r="O1688" s="870">
        <v>-0.19999980926513672</v>
      </c>
      <c r="P1688" s="870">
        <v>-7.3999929428100589E-2</v>
      </c>
      <c r="Q1688" s="870">
        <v>0</v>
      </c>
      <c r="R1688" s="870">
        <v>0</v>
      </c>
      <c r="S1688" s="870">
        <v>0</v>
      </c>
      <c r="T1688" s="870">
        <v>0</v>
      </c>
      <c r="U1688" s="870">
        <v>0</v>
      </c>
      <c r="V1688" s="870">
        <v>0</v>
      </c>
      <c r="W1688" s="870">
        <v>0</v>
      </c>
      <c r="X1688" s="870">
        <v>-7.3999929428100589E-2</v>
      </c>
      <c r="Y1688" s="870">
        <v>0.37</v>
      </c>
      <c r="Z1688" s="870">
        <v>0</v>
      </c>
      <c r="AA1688" s="870">
        <v>-7.3999929428100589E-2</v>
      </c>
      <c r="AB1688" s="870">
        <v>0</v>
      </c>
      <c r="AC1688" s="870">
        <v>-7.3999929428100589E-2</v>
      </c>
      <c r="AD1688" s="870">
        <v>0</v>
      </c>
      <c r="AE1688" s="870">
        <v>0</v>
      </c>
    </row>
    <row r="1689" spans="1:31">
      <c r="A1689" s="870" t="s">
        <v>1852</v>
      </c>
      <c r="B1689" s="870">
        <v>16</v>
      </c>
      <c r="C1689" s="870">
        <v>1628</v>
      </c>
      <c r="D1689" s="870">
        <v>162830</v>
      </c>
      <c r="E1689" s="870">
        <v>1628301541</v>
      </c>
      <c r="F1689" s="870" t="s">
        <v>4208</v>
      </c>
      <c r="G1689" s="870">
        <v>16545712413</v>
      </c>
      <c r="H1689" s="870">
        <v>0</v>
      </c>
      <c r="I1689" s="870">
        <v>16545712413.360001</v>
      </c>
      <c r="J1689" s="870">
        <v>0.3600006103515625</v>
      </c>
      <c r="K1689" s="870">
        <v>0</v>
      </c>
      <c r="L1689" s="870">
        <v>0.3600006103515625</v>
      </c>
      <c r="M1689" s="870">
        <v>0</v>
      </c>
      <c r="N1689" s="870">
        <v>0</v>
      </c>
      <c r="O1689" s="870">
        <v>0.3600006103515625</v>
      </c>
      <c r="P1689" s="870">
        <v>0.13320022583007812</v>
      </c>
      <c r="Q1689" s="870">
        <v>0</v>
      </c>
      <c r="R1689" s="870">
        <v>0</v>
      </c>
      <c r="S1689" s="870">
        <v>0</v>
      </c>
      <c r="T1689" s="870">
        <v>0</v>
      </c>
      <c r="U1689" s="870">
        <v>0</v>
      </c>
      <c r="V1689" s="870">
        <v>0</v>
      </c>
      <c r="W1689" s="870">
        <v>0</v>
      </c>
      <c r="X1689" s="870">
        <v>0.13320022583007812</v>
      </c>
      <c r="Y1689" s="870">
        <v>0.37</v>
      </c>
      <c r="Z1689" s="870">
        <v>0.13320022583007812</v>
      </c>
      <c r="AA1689" s="870">
        <v>0</v>
      </c>
      <c r="AB1689" s="870">
        <v>0.13320022583007812</v>
      </c>
      <c r="AC1689" s="870">
        <v>0</v>
      </c>
      <c r="AD1689" s="870">
        <v>0</v>
      </c>
      <c r="AE1689" s="870">
        <v>0</v>
      </c>
    </row>
    <row r="1690" spans="1:31">
      <c r="A1690" s="870" t="s">
        <v>1852</v>
      </c>
      <c r="B1690" s="870">
        <v>16</v>
      </c>
      <c r="C1690" s="870">
        <v>1628</v>
      </c>
      <c r="D1690" s="870">
        <v>162830</v>
      </c>
      <c r="E1690" s="870">
        <v>1628301601</v>
      </c>
      <c r="F1690" s="870" t="s">
        <v>1035</v>
      </c>
      <c r="G1690" s="870">
        <v>1857350460</v>
      </c>
      <c r="H1690" s="870">
        <v>0</v>
      </c>
      <c r="I1690" s="870">
        <v>1857350459.9000001</v>
      </c>
      <c r="J1690" s="870">
        <v>-9.9999904632568359E-2</v>
      </c>
      <c r="K1690" s="870">
        <v>0</v>
      </c>
      <c r="L1690" s="870">
        <v>0</v>
      </c>
      <c r="M1690" s="870">
        <v>-9.9999904632568359E-2</v>
      </c>
      <c r="N1690" s="870">
        <v>0</v>
      </c>
      <c r="O1690" s="870">
        <v>-9.9999904632568359E-2</v>
      </c>
      <c r="P1690" s="870">
        <v>-3.6999964714050294E-2</v>
      </c>
      <c r="Q1690" s="870">
        <v>0</v>
      </c>
      <c r="R1690" s="870">
        <v>0</v>
      </c>
      <c r="S1690" s="870">
        <v>0</v>
      </c>
      <c r="T1690" s="870">
        <v>0</v>
      </c>
      <c r="U1690" s="870">
        <v>0</v>
      </c>
      <c r="V1690" s="870">
        <v>0</v>
      </c>
      <c r="W1690" s="870">
        <v>0</v>
      </c>
      <c r="X1690" s="870">
        <v>-3.6999964714050294E-2</v>
      </c>
      <c r="Y1690" s="870">
        <v>0.37</v>
      </c>
      <c r="Z1690" s="870">
        <v>0</v>
      </c>
      <c r="AA1690" s="870">
        <v>-3.6999964714050294E-2</v>
      </c>
      <c r="AB1690" s="870">
        <v>0</v>
      </c>
      <c r="AC1690" s="870">
        <v>-3.6999964714050294E-2</v>
      </c>
      <c r="AD1690" s="870">
        <v>0</v>
      </c>
      <c r="AE1690" s="870">
        <v>0</v>
      </c>
    </row>
    <row r="1691" spans="1:31">
      <c r="A1691" s="870" t="s">
        <v>1996</v>
      </c>
      <c r="B1691" s="870">
        <v>16</v>
      </c>
      <c r="C1691" s="870">
        <v>1630</v>
      </c>
      <c r="D1691" s="870">
        <v>163005</v>
      </c>
      <c r="E1691" s="870">
        <v>1630051004</v>
      </c>
      <c r="F1691" s="870" t="s">
        <v>3275</v>
      </c>
      <c r="G1691" s="870">
        <v>88256683000</v>
      </c>
      <c r="H1691" s="870">
        <v>0</v>
      </c>
      <c r="I1691" s="870">
        <v>88256683000</v>
      </c>
      <c r="J1691" s="870">
        <v>0</v>
      </c>
      <c r="K1691" s="870">
        <v>0</v>
      </c>
      <c r="L1691" s="870">
        <v>0</v>
      </c>
      <c r="M1691" s="870">
        <v>0</v>
      </c>
      <c r="N1691" s="870">
        <v>0</v>
      </c>
      <c r="O1691" s="870">
        <v>0</v>
      </c>
      <c r="P1691" s="870">
        <v>0</v>
      </c>
      <c r="Q1691" s="870">
        <v>0</v>
      </c>
      <c r="R1691" s="870">
        <v>0</v>
      </c>
      <c r="S1691" s="870">
        <v>0</v>
      </c>
      <c r="T1691" s="870">
        <v>0</v>
      </c>
      <c r="U1691" s="870">
        <v>0</v>
      </c>
      <c r="V1691" s="870">
        <v>0</v>
      </c>
      <c r="W1691" s="870">
        <v>0</v>
      </c>
      <c r="X1691" s="870">
        <v>0</v>
      </c>
      <c r="Y1691" s="870">
        <v>0</v>
      </c>
      <c r="Z1691" s="870">
        <v>0</v>
      </c>
      <c r="AA1691" s="870">
        <v>0</v>
      </c>
      <c r="AB1691" s="870">
        <v>0</v>
      </c>
      <c r="AC1691" s="870">
        <v>0</v>
      </c>
      <c r="AD1691" s="870">
        <v>0</v>
      </c>
      <c r="AE1691" s="870">
        <v>0</v>
      </c>
    </row>
    <row r="1692" spans="1:31">
      <c r="A1692" s="870" t="s">
        <v>1852</v>
      </c>
      <c r="B1692" s="870">
        <v>16</v>
      </c>
      <c r="C1692" s="870">
        <v>1630</v>
      </c>
      <c r="D1692" s="870">
        <v>163005</v>
      </c>
      <c r="E1692" s="870">
        <v>1630051889</v>
      </c>
      <c r="F1692" s="870" t="s">
        <v>1036</v>
      </c>
      <c r="G1692" s="870">
        <v>2012547431</v>
      </c>
      <c r="H1692" s="870">
        <v>0</v>
      </c>
      <c r="I1692" s="870">
        <v>2012547430.96</v>
      </c>
      <c r="J1692" s="870">
        <v>-3.9999961853027344E-2</v>
      </c>
      <c r="K1692" s="870">
        <v>0</v>
      </c>
      <c r="L1692" s="870">
        <v>0</v>
      </c>
      <c r="M1692" s="870">
        <v>-3.9999961853027344E-2</v>
      </c>
      <c r="N1692" s="870">
        <v>0</v>
      </c>
      <c r="O1692" s="870">
        <v>-3.9999961853027344E-2</v>
      </c>
      <c r="P1692" s="870">
        <v>-1.4799985885620117E-2</v>
      </c>
      <c r="Q1692" s="870">
        <v>0</v>
      </c>
      <c r="R1692" s="870">
        <v>0</v>
      </c>
      <c r="S1692" s="870">
        <v>0</v>
      </c>
      <c r="T1692" s="870">
        <v>0</v>
      </c>
      <c r="U1692" s="870">
        <v>0</v>
      </c>
      <c r="V1692" s="870">
        <v>0</v>
      </c>
      <c r="W1692" s="870">
        <v>0</v>
      </c>
      <c r="X1692" s="870">
        <v>-1.4799985885620117E-2</v>
      </c>
      <c r="Y1692" s="870">
        <v>0.37</v>
      </c>
      <c r="Z1692" s="870">
        <v>0</v>
      </c>
      <c r="AA1692" s="870">
        <v>-1.4799985885620117E-2</v>
      </c>
      <c r="AB1692" s="870">
        <v>0</v>
      </c>
      <c r="AC1692" s="870">
        <v>-1.4799985885620117E-2</v>
      </c>
      <c r="AD1692" s="870">
        <v>0</v>
      </c>
      <c r="AE1692" s="870">
        <v>0</v>
      </c>
    </row>
    <row r="1693" spans="1:31">
      <c r="A1693" s="870" t="s">
        <v>1852</v>
      </c>
      <c r="B1693" s="870">
        <v>16</v>
      </c>
      <c r="C1693" s="870">
        <v>1630</v>
      </c>
      <c r="D1693" s="870">
        <v>163010</v>
      </c>
      <c r="E1693" s="870">
        <v>1630101403</v>
      </c>
      <c r="F1693" s="870" t="s">
        <v>1037</v>
      </c>
      <c r="G1693" s="870">
        <v>0</v>
      </c>
      <c r="H1693" s="870">
        <v>0</v>
      </c>
      <c r="I1693" s="870">
        <v>0</v>
      </c>
      <c r="J1693" s="870">
        <v>0</v>
      </c>
      <c r="K1693" s="870">
        <v>0</v>
      </c>
      <c r="L1693" s="870">
        <v>0</v>
      </c>
      <c r="M1693" s="870">
        <v>0</v>
      </c>
      <c r="N1693" s="870">
        <v>0</v>
      </c>
      <c r="O1693" s="870">
        <v>0</v>
      </c>
      <c r="P1693" s="870">
        <v>0</v>
      </c>
      <c r="Q1693" s="870">
        <v>0</v>
      </c>
      <c r="R1693" s="870">
        <v>0</v>
      </c>
      <c r="S1693" s="870">
        <v>0</v>
      </c>
      <c r="T1693" s="870">
        <v>0</v>
      </c>
      <c r="U1693" s="870">
        <v>0</v>
      </c>
      <c r="V1693" s="870">
        <v>0</v>
      </c>
      <c r="W1693" s="870">
        <v>0</v>
      </c>
      <c r="X1693" s="870">
        <v>0</v>
      </c>
      <c r="Y1693" s="870">
        <v>0</v>
      </c>
      <c r="Z1693" s="870">
        <v>0</v>
      </c>
      <c r="AA1693" s="870">
        <v>0</v>
      </c>
      <c r="AB1693" s="870">
        <v>0</v>
      </c>
      <c r="AC1693" s="870">
        <v>0</v>
      </c>
      <c r="AD1693" s="870">
        <v>0</v>
      </c>
      <c r="AE1693" s="870">
        <v>0</v>
      </c>
    </row>
    <row r="1694" spans="1:31">
      <c r="A1694" s="870" t="s">
        <v>1852</v>
      </c>
      <c r="B1694" s="870">
        <v>16</v>
      </c>
      <c r="C1694" s="870">
        <v>1630</v>
      </c>
      <c r="D1694" s="870">
        <v>163010</v>
      </c>
      <c r="E1694" s="870">
        <v>1630109014</v>
      </c>
      <c r="F1694" s="870" t="s">
        <v>1038</v>
      </c>
      <c r="G1694" s="870">
        <v>0</v>
      </c>
      <c r="H1694" s="870">
        <v>0</v>
      </c>
      <c r="I1694" s="870">
        <v>0</v>
      </c>
      <c r="J1694" s="870">
        <v>0</v>
      </c>
      <c r="K1694" s="870">
        <v>0</v>
      </c>
      <c r="L1694" s="870">
        <v>0</v>
      </c>
      <c r="M1694" s="870">
        <v>0</v>
      </c>
      <c r="N1694" s="870">
        <v>0</v>
      </c>
      <c r="O1694" s="870">
        <v>0</v>
      </c>
      <c r="P1694" s="870">
        <v>0</v>
      </c>
      <c r="Q1694" s="870">
        <v>0</v>
      </c>
      <c r="R1694" s="870">
        <v>0</v>
      </c>
      <c r="S1694" s="870">
        <v>0</v>
      </c>
      <c r="T1694" s="870">
        <v>0</v>
      </c>
      <c r="U1694" s="870">
        <v>0</v>
      </c>
      <c r="V1694" s="870">
        <v>0</v>
      </c>
      <c r="W1694" s="870">
        <v>0</v>
      </c>
      <c r="X1694" s="870">
        <v>0</v>
      </c>
      <c r="Y1694" s="870">
        <v>0</v>
      </c>
      <c r="Z1694" s="870">
        <v>0</v>
      </c>
      <c r="AA1694" s="870">
        <v>0</v>
      </c>
      <c r="AB1694" s="870">
        <v>0</v>
      </c>
      <c r="AC1694" s="870">
        <v>0</v>
      </c>
      <c r="AD1694" s="870">
        <v>0</v>
      </c>
      <c r="AE1694" s="870">
        <v>0</v>
      </c>
    </row>
    <row r="1695" spans="1:31">
      <c r="A1695" s="870" t="s">
        <v>1852</v>
      </c>
      <c r="B1695" s="870">
        <v>16</v>
      </c>
      <c r="C1695" s="870">
        <v>1630</v>
      </c>
      <c r="D1695" s="870">
        <v>163010</v>
      </c>
      <c r="E1695" s="870">
        <v>1630109015</v>
      </c>
      <c r="F1695" s="870" t="s">
        <v>1039</v>
      </c>
      <c r="G1695" s="870">
        <v>0</v>
      </c>
      <c r="H1695" s="870">
        <v>0</v>
      </c>
      <c r="I1695" s="870">
        <v>0</v>
      </c>
      <c r="J1695" s="870">
        <v>0</v>
      </c>
      <c r="K1695" s="870">
        <v>0</v>
      </c>
      <c r="L1695" s="870">
        <v>0</v>
      </c>
      <c r="M1695" s="870">
        <v>0</v>
      </c>
      <c r="N1695" s="870">
        <v>0</v>
      </c>
      <c r="O1695" s="870">
        <v>0</v>
      </c>
      <c r="P1695" s="870">
        <v>0</v>
      </c>
      <c r="Q1695" s="870">
        <v>0</v>
      </c>
      <c r="R1695" s="870">
        <v>0</v>
      </c>
      <c r="S1695" s="870">
        <v>0</v>
      </c>
      <c r="T1695" s="870">
        <v>0</v>
      </c>
      <c r="U1695" s="870">
        <v>0</v>
      </c>
      <c r="V1695" s="870">
        <v>0</v>
      </c>
      <c r="W1695" s="870">
        <v>0</v>
      </c>
      <c r="X1695" s="870">
        <v>0</v>
      </c>
      <c r="Y1695" s="870">
        <v>0</v>
      </c>
      <c r="Z1695" s="870">
        <v>0</v>
      </c>
      <c r="AA1695" s="870">
        <v>0</v>
      </c>
      <c r="AB1695" s="870">
        <v>0</v>
      </c>
      <c r="AC1695" s="870">
        <v>0</v>
      </c>
      <c r="AD1695" s="870">
        <v>0</v>
      </c>
      <c r="AE1695" s="870">
        <v>0</v>
      </c>
    </row>
    <row r="1696" spans="1:31">
      <c r="A1696" s="870" t="s">
        <v>1852</v>
      </c>
      <c r="B1696" s="870">
        <v>16</v>
      </c>
      <c r="C1696" s="870">
        <v>1630</v>
      </c>
      <c r="D1696" s="870">
        <v>163010</v>
      </c>
      <c r="E1696" s="870">
        <v>1630109900</v>
      </c>
      <c r="F1696" s="870" t="s">
        <v>4209</v>
      </c>
      <c r="G1696" s="870">
        <v>0</v>
      </c>
      <c r="H1696" s="870">
        <v>0</v>
      </c>
      <c r="I1696" s="870">
        <v>0</v>
      </c>
      <c r="J1696" s="870">
        <v>0</v>
      </c>
      <c r="K1696" s="870">
        <v>0</v>
      </c>
      <c r="L1696" s="870">
        <v>0</v>
      </c>
      <c r="M1696" s="870">
        <v>0</v>
      </c>
      <c r="N1696" s="870">
        <v>0</v>
      </c>
      <c r="O1696" s="870">
        <v>0</v>
      </c>
      <c r="P1696" s="870">
        <v>0</v>
      </c>
      <c r="Q1696" s="870">
        <v>0</v>
      </c>
      <c r="R1696" s="870">
        <v>0</v>
      </c>
      <c r="S1696" s="870">
        <v>0</v>
      </c>
      <c r="T1696" s="870">
        <v>0</v>
      </c>
      <c r="U1696" s="870">
        <v>0</v>
      </c>
      <c r="V1696" s="870">
        <v>0</v>
      </c>
      <c r="W1696" s="870">
        <v>0</v>
      </c>
      <c r="X1696" s="870">
        <v>0</v>
      </c>
      <c r="Y1696" s="870">
        <v>0</v>
      </c>
      <c r="Z1696" s="870">
        <v>0</v>
      </c>
      <c r="AA1696" s="870">
        <v>0</v>
      </c>
      <c r="AB1696" s="870">
        <v>0</v>
      </c>
      <c r="AC1696" s="870">
        <v>0</v>
      </c>
      <c r="AD1696" s="870">
        <v>0</v>
      </c>
      <c r="AE1696" s="870">
        <v>0</v>
      </c>
    </row>
    <row r="1697" spans="1:31">
      <c r="A1697" s="870" t="s">
        <v>1852</v>
      </c>
      <c r="B1697" s="870">
        <v>16</v>
      </c>
      <c r="C1697" s="870">
        <v>1630</v>
      </c>
      <c r="D1697" s="870">
        <v>163015</v>
      </c>
      <c r="E1697" s="870">
        <v>1630150001</v>
      </c>
      <c r="F1697" s="870" t="s">
        <v>1040</v>
      </c>
      <c r="G1697" s="870">
        <v>0</v>
      </c>
      <c r="H1697" s="870">
        <v>0</v>
      </c>
      <c r="I1697" s="870">
        <v>0</v>
      </c>
      <c r="J1697" s="870">
        <v>0</v>
      </c>
      <c r="K1697" s="870">
        <v>0</v>
      </c>
      <c r="L1697" s="870">
        <v>0</v>
      </c>
      <c r="M1697" s="870">
        <v>0</v>
      </c>
      <c r="N1697" s="870">
        <v>0</v>
      </c>
      <c r="O1697" s="870">
        <v>0</v>
      </c>
      <c r="P1697" s="870">
        <v>0</v>
      </c>
      <c r="Q1697" s="870">
        <v>0</v>
      </c>
      <c r="R1697" s="870">
        <v>0</v>
      </c>
      <c r="S1697" s="870">
        <v>0</v>
      </c>
      <c r="T1697" s="870">
        <v>0</v>
      </c>
      <c r="U1697" s="870">
        <v>0</v>
      </c>
      <c r="V1697" s="870">
        <v>0</v>
      </c>
      <c r="W1697" s="870">
        <v>0</v>
      </c>
      <c r="X1697" s="870">
        <v>0</v>
      </c>
      <c r="Y1697" s="870">
        <v>0</v>
      </c>
      <c r="Z1697" s="870">
        <v>0</v>
      </c>
      <c r="AA1697" s="870">
        <v>0</v>
      </c>
      <c r="AB1697" s="870">
        <v>0</v>
      </c>
      <c r="AC1697" s="870">
        <v>0</v>
      </c>
      <c r="AD1697" s="870">
        <v>0</v>
      </c>
      <c r="AE1697" s="870">
        <v>0</v>
      </c>
    </row>
    <row r="1698" spans="1:31">
      <c r="A1698" s="870" t="s">
        <v>1852</v>
      </c>
      <c r="B1698" s="870">
        <v>16</v>
      </c>
      <c r="C1698" s="870">
        <v>1630</v>
      </c>
      <c r="D1698" s="870">
        <v>163015</v>
      </c>
      <c r="E1698" s="870">
        <v>1630150015</v>
      </c>
      <c r="F1698" s="870" t="s">
        <v>4210</v>
      </c>
      <c r="G1698" s="870">
        <v>0</v>
      </c>
      <c r="H1698" s="870">
        <v>0</v>
      </c>
      <c r="I1698" s="870">
        <v>0</v>
      </c>
      <c r="J1698" s="870">
        <v>0</v>
      </c>
      <c r="K1698" s="870">
        <v>0</v>
      </c>
      <c r="L1698" s="870">
        <v>0</v>
      </c>
      <c r="M1698" s="870">
        <v>0</v>
      </c>
      <c r="N1698" s="870">
        <v>0</v>
      </c>
      <c r="O1698" s="870">
        <v>0</v>
      </c>
      <c r="P1698" s="870">
        <v>0</v>
      </c>
      <c r="Q1698" s="870">
        <v>0</v>
      </c>
      <c r="R1698" s="870">
        <v>0</v>
      </c>
      <c r="S1698" s="870">
        <v>0</v>
      </c>
      <c r="T1698" s="870">
        <v>0</v>
      </c>
      <c r="U1698" s="870">
        <v>0</v>
      </c>
      <c r="V1698" s="870">
        <v>0</v>
      </c>
      <c r="W1698" s="870">
        <v>0</v>
      </c>
      <c r="X1698" s="870">
        <v>0</v>
      </c>
      <c r="Y1698" s="870">
        <v>0</v>
      </c>
      <c r="Z1698" s="870">
        <v>0</v>
      </c>
      <c r="AA1698" s="870">
        <v>0</v>
      </c>
      <c r="AB1698" s="870">
        <v>0</v>
      </c>
      <c r="AC1698" s="870">
        <v>0</v>
      </c>
      <c r="AD1698" s="870">
        <v>0</v>
      </c>
      <c r="AE1698" s="870">
        <v>0</v>
      </c>
    </row>
    <row r="1699" spans="1:31">
      <c r="A1699" s="870" t="s">
        <v>1852</v>
      </c>
      <c r="B1699" s="870">
        <v>16</v>
      </c>
      <c r="C1699" s="870">
        <v>1630</v>
      </c>
      <c r="D1699" s="870">
        <v>163015</v>
      </c>
      <c r="E1699" s="870">
        <v>1630151001</v>
      </c>
      <c r="F1699" s="870" t="s">
        <v>355</v>
      </c>
      <c r="G1699" s="870">
        <v>0</v>
      </c>
      <c r="H1699" s="870">
        <v>0</v>
      </c>
      <c r="I1699" s="870">
        <v>0</v>
      </c>
      <c r="J1699" s="870">
        <v>0</v>
      </c>
      <c r="K1699" s="870">
        <v>0</v>
      </c>
      <c r="L1699" s="870">
        <v>0</v>
      </c>
      <c r="M1699" s="870">
        <v>0</v>
      </c>
      <c r="N1699" s="870">
        <v>0</v>
      </c>
      <c r="O1699" s="870">
        <v>0</v>
      </c>
      <c r="P1699" s="870">
        <v>0</v>
      </c>
      <c r="Q1699" s="870">
        <v>0</v>
      </c>
      <c r="R1699" s="870">
        <v>0</v>
      </c>
      <c r="S1699" s="870">
        <v>0</v>
      </c>
      <c r="T1699" s="870">
        <v>0</v>
      </c>
      <c r="U1699" s="870">
        <v>0</v>
      </c>
      <c r="V1699" s="870">
        <v>0</v>
      </c>
      <c r="W1699" s="870">
        <v>0</v>
      </c>
      <c r="X1699" s="870">
        <v>0</v>
      </c>
      <c r="Y1699" s="870">
        <v>0</v>
      </c>
      <c r="Z1699" s="870">
        <v>0</v>
      </c>
      <c r="AA1699" s="870">
        <v>0</v>
      </c>
      <c r="AB1699" s="870">
        <v>0</v>
      </c>
      <c r="AC1699" s="870">
        <v>0</v>
      </c>
      <c r="AD1699" s="870">
        <v>0</v>
      </c>
      <c r="AE1699" s="870">
        <v>0</v>
      </c>
    </row>
    <row r="1700" spans="1:31">
      <c r="A1700" s="870" t="s">
        <v>1852</v>
      </c>
      <c r="B1700" s="870">
        <v>16</v>
      </c>
      <c r="C1700" s="870">
        <v>1630</v>
      </c>
      <c r="D1700" s="870">
        <v>163015</v>
      </c>
      <c r="E1700" s="870">
        <v>1630151002</v>
      </c>
      <c r="F1700" s="870" t="s">
        <v>1041</v>
      </c>
      <c r="G1700" s="870">
        <v>0</v>
      </c>
      <c r="H1700" s="870">
        <v>0</v>
      </c>
      <c r="I1700" s="870">
        <v>0</v>
      </c>
      <c r="J1700" s="870">
        <v>0</v>
      </c>
      <c r="K1700" s="870">
        <v>0</v>
      </c>
      <c r="L1700" s="870">
        <v>0</v>
      </c>
      <c r="M1700" s="870">
        <v>0</v>
      </c>
      <c r="N1700" s="870">
        <v>0</v>
      </c>
      <c r="O1700" s="870">
        <v>0</v>
      </c>
      <c r="P1700" s="870">
        <v>0</v>
      </c>
      <c r="Q1700" s="870">
        <v>0</v>
      </c>
      <c r="R1700" s="870">
        <v>0</v>
      </c>
      <c r="S1700" s="870">
        <v>0</v>
      </c>
      <c r="T1700" s="870">
        <v>0</v>
      </c>
      <c r="U1700" s="870">
        <v>0</v>
      </c>
      <c r="V1700" s="870">
        <v>0</v>
      </c>
      <c r="W1700" s="870">
        <v>0</v>
      </c>
      <c r="X1700" s="870">
        <v>0</v>
      </c>
      <c r="Y1700" s="870">
        <v>0</v>
      </c>
      <c r="Z1700" s="870">
        <v>0</v>
      </c>
      <c r="AA1700" s="870">
        <v>0</v>
      </c>
      <c r="AB1700" s="870">
        <v>0</v>
      </c>
      <c r="AC1700" s="870">
        <v>0</v>
      </c>
      <c r="AD1700" s="870">
        <v>0</v>
      </c>
      <c r="AE1700" s="870">
        <v>0</v>
      </c>
    </row>
    <row r="1701" spans="1:31">
      <c r="A1701" s="870" t="s">
        <v>1852</v>
      </c>
      <c r="B1701" s="870">
        <v>16</v>
      </c>
      <c r="C1701" s="870">
        <v>1630</v>
      </c>
      <c r="D1701" s="870">
        <v>163015</v>
      </c>
      <c r="E1701" s="870">
        <v>1630151003</v>
      </c>
      <c r="F1701" s="870" t="s">
        <v>275</v>
      </c>
      <c r="G1701" s="870">
        <v>0</v>
      </c>
      <c r="H1701" s="870">
        <v>0</v>
      </c>
      <c r="I1701" s="870">
        <v>0</v>
      </c>
      <c r="J1701" s="870">
        <v>0</v>
      </c>
      <c r="K1701" s="870">
        <v>0</v>
      </c>
      <c r="L1701" s="870">
        <v>0</v>
      </c>
      <c r="M1701" s="870">
        <v>0</v>
      </c>
      <c r="N1701" s="870">
        <v>0</v>
      </c>
      <c r="O1701" s="870">
        <v>0</v>
      </c>
      <c r="P1701" s="870">
        <v>0</v>
      </c>
      <c r="Q1701" s="870">
        <v>0</v>
      </c>
      <c r="R1701" s="870">
        <v>0</v>
      </c>
      <c r="S1701" s="870">
        <v>0</v>
      </c>
      <c r="T1701" s="870">
        <v>0</v>
      </c>
      <c r="U1701" s="870">
        <v>0</v>
      </c>
      <c r="V1701" s="870">
        <v>0</v>
      </c>
      <c r="W1701" s="870">
        <v>0</v>
      </c>
      <c r="X1701" s="870">
        <v>0</v>
      </c>
      <c r="Y1701" s="870">
        <v>0</v>
      </c>
      <c r="Z1701" s="870">
        <v>0</v>
      </c>
      <c r="AA1701" s="870">
        <v>0</v>
      </c>
      <c r="AB1701" s="870">
        <v>0</v>
      </c>
      <c r="AC1701" s="870">
        <v>0</v>
      </c>
      <c r="AD1701" s="870">
        <v>0</v>
      </c>
      <c r="AE1701" s="870">
        <v>0</v>
      </c>
    </row>
    <row r="1702" spans="1:31">
      <c r="A1702" s="870" t="s">
        <v>1852</v>
      </c>
      <c r="B1702" s="870">
        <v>16</v>
      </c>
      <c r="C1702" s="870">
        <v>1630</v>
      </c>
      <c r="D1702" s="870">
        <v>163015</v>
      </c>
      <c r="E1702" s="870">
        <v>1630151153</v>
      </c>
      <c r="F1702" s="870" t="s">
        <v>3620</v>
      </c>
      <c r="G1702" s="870">
        <v>0</v>
      </c>
      <c r="H1702" s="870">
        <v>0</v>
      </c>
      <c r="I1702" s="870">
        <v>0</v>
      </c>
      <c r="J1702" s="870">
        <v>0</v>
      </c>
      <c r="K1702" s="870">
        <v>0</v>
      </c>
      <c r="L1702" s="870">
        <v>0</v>
      </c>
      <c r="M1702" s="870">
        <v>0</v>
      </c>
      <c r="N1702" s="870">
        <v>0</v>
      </c>
      <c r="O1702" s="870">
        <v>0</v>
      </c>
      <c r="P1702" s="870">
        <v>0</v>
      </c>
      <c r="Q1702" s="870">
        <v>0</v>
      </c>
      <c r="R1702" s="870">
        <v>0</v>
      </c>
      <c r="S1702" s="870">
        <v>0</v>
      </c>
      <c r="T1702" s="870">
        <v>0</v>
      </c>
      <c r="U1702" s="870">
        <v>0</v>
      </c>
      <c r="V1702" s="870">
        <v>0</v>
      </c>
      <c r="W1702" s="870">
        <v>0</v>
      </c>
      <c r="X1702" s="870">
        <v>0</v>
      </c>
      <c r="Y1702" s="870">
        <v>0</v>
      </c>
      <c r="Z1702" s="870">
        <v>0</v>
      </c>
      <c r="AA1702" s="870">
        <v>0</v>
      </c>
      <c r="AB1702" s="870">
        <v>0</v>
      </c>
      <c r="AC1702" s="870">
        <v>0</v>
      </c>
      <c r="AD1702" s="870">
        <v>0</v>
      </c>
      <c r="AE1702" s="870">
        <v>0</v>
      </c>
    </row>
    <row r="1703" spans="1:31">
      <c r="A1703" s="870" t="s">
        <v>1852</v>
      </c>
      <c r="B1703" s="870">
        <v>16</v>
      </c>
      <c r="C1703" s="870">
        <v>1630</v>
      </c>
      <c r="D1703" s="870">
        <v>163015</v>
      </c>
      <c r="E1703" s="870">
        <v>1630151155</v>
      </c>
      <c r="F1703" s="870" t="s">
        <v>3621</v>
      </c>
      <c r="G1703" s="870">
        <v>0</v>
      </c>
      <c r="H1703" s="870">
        <v>0</v>
      </c>
      <c r="I1703" s="870">
        <v>0</v>
      </c>
      <c r="J1703" s="870">
        <v>0</v>
      </c>
      <c r="K1703" s="870">
        <v>0</v>
      </c>
      <c r="L1703" s="870">
        <v>0</v>
      </c>
      <c r="M1703" s="870">
        <v>0</v>
      </c>
      <c r="N1703" s="870">
        <v>0</v>
      </c>
      <c r="O1703" s="870">
        <v>0</v>
      </c>
      <c r="P1703" s="870">
        <v>0</v>
      </c>
      <c r="Q1703" s="870">
        <v>0</v>
      </c>
      <c r="R1703" s="870">
        <v>0</v>
      </c>
      <c r="S1703" s="870">
        <v>0</v>
      </c>
      <c r="T1703" s="870">
        <v>0</v>
      </c>
      <c r="U1703" s="870">
        <v>0</v>
      </c>
      <c r="V1703" s="870">
        <v>0</v>
      </c>
      <c r="W1703" s="870">
        <v>0</v>
      </c>
      <c r="X1703" s="870">
        <v>0</v>
      </c>
      <c r="Y1703" s="870">
        <v>0</v>
      </c>
      <c r="Z1703" s="870">
        <v>0</v>
      </c>
      <c r="AA1703" s="870">
        <v>0</v>
      </c>
      <c r="AB1703" s="870">
        <v>0</v>
      </c>
      <c r="AC1703" s="870">
        <v>0</v>
      </c>
      <c r="AD1703" s="870">
        <v>0</v>
      </c>
      <c r="AE1703" s="870">
        <v>0</v>
      </c>
    </row>
    <row r="1704" spans="1:31">
      <c r="A1704" s="870" t="s">
        <v>1852</v>
      </c>
      <c r="B1704" s="870">
        <v>16</v>
      </c>
      <c r="C1704" s="870">
        <v>1630</v>
      </c>
      <c r="D1704" s="870">
        <v>163015</v>
      </c>
      <c r="E1704" s="870">
        <v>1630151157</v>
      </c>
      <c r="F1704" s="870" t="s">
        <v>3622</v>
      </c>
      <c r="G1704" s="870">
        <v>0</v>
      </c>
      <c r="H1704" s="870">
        <v>0</v>
      </c>
      <c r="I1704" s="870">
        <v>0</v>
      </c>
      <c r="J1704" s="870">
        <v>0</v>
      </c>
      <c r="K1704" s="870">
        <v>0</v>
      </c>
      <c r="L1704" s="870">
        <v>0</v>
      </c>
      <c r="M1704" s="870">
        <v>0</v>
      </c>
      <c r="N1704" s="870">
        <v>0</v>
      </c>
      <c r="O1704" s="870">
        <v>0</v>
      </c>
      <c r="P1704" s="870">
        <v>0</v>
      </c>
      <c r="Q1704" s="870">
        <v>0</v>
      </c>
      <c r="R1704" s="870">
        <v>0</v>
      </c>
      <c r="S1704" s="870">
        <v>0</v>
      </c>
      <c r="T1704" s="870">
        <v>0</v>
      </c>
      <c r="U1704" s="870">
        <v>0</v>
      </c>
      <c r="V1704" s="870">
        <v>0</v>
      </c>
      <c r="W1704" s="870">
        <v>0</v>
      </c>
      <c r="X1704" s="870">
        <v>0</v>
      </c>
      <c r="Y1704" s="870">
        <v>0</v>
      </c>
      <c r="Z1704" s="870">
        <v>0</v>
      </c>
      <c r="AA1704" s="870">
        <v>0</v>
      </c>
      <c r="AB1704" s="870">
        <v>0</v>
      </c>
      <c r="AC1704" s="870">
        <v>0</v>
      </c>
      <c r="AD1704" s="870">
        <v>0</v>
      </c>
      <c r="AE1704" s="870">
        <v>0</v>
      </c>
    </row>
    <row r="1705" spans="1:31">
      <c r="A1705" s="870" t="s">
        <v>1852</v>
      </c>
      <c r="B1705" s="870">
        <v>16</v>
      </c>
      <c r="C1705" s="870">
        <v>1630</v>
      </c>
      <c r="D1705" s="870">
        <v>163015</v>
      </c>
      <c r="E1705" s="870">
        <v>1630151201</v>
      </c>
      <c r="F1705" s="870" t="s">
        <v>3623</v>
      </c>
      <c r="G1705" s="870">
        <v>0</v>
      </c>
      <c r="H1705" s="870">
        <v>0</v>
      </c>
      <c r="I1705" s="870">
        <v>0</v>
      </c>
      <c r="J1705" s="870">
        <v>0</v>
      </c>
      <c r="K1705" s="870">
        <v>0</v>
      </c>
      <c r="L1705" s="870">
        <v>0</v>
      </c>
      <c r="M1705" s="870">
        <v>0</v>
      </c>
      <c r="N1705" s="870">
        <v>0</v>
      </c>
      <c r="O1705" s="870">
        <v>0</v>
      </c>
      <c r="P1705" s="870">
        <v>0</v>
      </c>
      <c r="Q1705" s="870">
        <v>0</v>
      </c>
      <c r="R1705" s="870">
        <v>0</v>
      </c>
      <c r="S1705" s="870">
        <v>0</v>
      </c>
      <c r="T1705" s="870">
        <v>0</v>
      </c>
      <c r="U1705" s="870">
        <v>0</v>
      </c>
      <c r="V1705" s="870">
        <v>0</v>
      </c>
      <c r="W1705" s="870">
        <v>0</v>
      </c>
      <c r="X1705" s="870">
        <v>0</v>
      </c>
      <c r="Y1705" s="870">
        <v>0</v>
      </c>
      <c r="Z1705" s="870">
        <v>0</v>
      </c>
      <c r="AA1705" s="870">
        <v>0</v>
      </c>
      <c r="AB1705" s="870">
        <v>0</v>
      </c>
      <c r="AC1705" s="870">
        <v>0</v>
      </c>
      <c r="AD1705" s="870">
        <v>0</v>
      </c>
      <c r="AE1705" s="870">
        <v>0</v>
      </c>
    </row>
    <row r="1706" spans="1:31">
      <c r="A1706" s="870" t="s">
        <v>1852</v>
      </c>
      <c r="B1706" s="870">
        <v>16</v>
      </c>
      <c r="C1706" s="870">
        <v>1630</v>
      </c>
      <c r="D1706" s="870">
        <v>163015</v>
      </c>
      <c r="E1706" s="870">
        <v>1630151204</v>
      </c>
      <c r="F1706" s="870" t="s">
        <v>1042</v>
      </c>
      <c r="G1706" s="870">
        <v>0</v>
      </c>
      <c r="H1706" s="870">
        <v>0</v>
      </c>
      <c r="I1706" s="870">
        <v>0</v>
      </c>
      <c r="J1706" s="870">
        <v>0</v>
      </c>
      <c r="K1706" s="870">
        <v>0</v>
      </c>
      <c r="L1706" s="870">
        <v>0</v>
      </c>
      <c r="M1706" s="870">
        <v>0</v>
      </c>
      <c r="N1706" s="870">
        <v>0</v>
      </c>
      <c r="O1706" s="870">
        <v>0</v>
      </c>
      <c r="P1706" s="870">
        <v>0</v>
      </c>
      <c r="Q1706" s="870">
        <v>0</v>
      </c>
      <c r="R1706" s="870">
        <v>0</v>
      </c>
      <c r="S1706" s="870">
        <v>0</v>
      </c>
      <c r="T1706" s="870">
        <v>0</v>
      </c>
      <c r="U1706" s="870">
        <v>0</v>
      </c>
      <c r="V1706" s="870">
        <v>0</v>
      </c>
      <c r="W1706" s="870">
        <v>0</v>
      </c>
      <c r="X1706" s="870">
        <v>0</v>
      </c>
      <c r="Y1706" s="870">
        <v>0</v>
      </c>
      <c r="Z1706" s="870">
        <v>0</v>
      </c>
      <c r="AA1706" s="870">
        <v>0</v>
      </c>
      <c r="AB1706" s="870">
        <v>0</v>
      </c>
      <c r="AC1706" s="870">
        <v>0</v>
      </c>
      <c r="AD1706" s="870">
        <v>0</v>
      </c>
      <c r="AE1706" s="870">
        <v>0</v>
      </c>
    </row>
    <row r="1707" spans="1:31">
      <c r="A1707" s="870" t="s">
        <v>1852</v>
      </c>
      <c r="B1707" s="870">
        <v>16</v>
      </c>
      <c r="C1707" s="870">
        <v>1630</v>
      </c>
      <c r="D1707" s="870">
        <v>163015</v>
      </c>
      <c r="E1707" s="870">
        <v>1630151205</v>
      </c>
      <c r="F1707" s="870" t="s">
        <v>1043</v>
      </c>
      <c r="G1707" s="870">
        <v>0</v>
      </c>
      <c r="H1707" s="870">
        <v>0</v>
      </c>
      <c r="I1707" s="870">
        <v>0</v>
      </c>
      <c r="J1707" s="870">
        <v>0</v>
      </c>
      <c r="K1707" s="870">
        <v>0</v>
      </c>
      <c r="L1707" s="870">
        <v>0</v>
      </c>
      <c r="M1707" s="870">
        <v>0</v>
      </c>
      <c r="N1707" s="870">
        <v>0</v>
      </c>
      <c r="O1707" s="870">
        <v>0</v>
      </c>
      <c r="P1707" s="870">
        <v>0</v>
      </c>
      <c r="Q1707" s="870">
        <v>0</v>
      </c>
      <c r="R1707" s="870">
        <v>0</v>
      </c>
      <c r="S1707" s="870">
        <v>0</v>
      </c>
      <c r="T1707" s="870">
        <v>0</v>
      </c>
      <c r="U1707" s="870">
        <v>0</v>
      </c>
      <c r="V1707" s="870">
        <v>0</v>
      </c>
      <c r="W1707" s="870">
        <v>0</v>
      </c>
      <c r="X1707" s="870">
        <v>0</v>
      </c>
      <c r="Y1707" s="870">
        <v>0</v>
      </c>
      <c r="Z1707" s="870">
        <v>0</v>
      </c>
      <c r="AA1707" s="870">
        <v>0</v>
      </c>
      <c r="AB1707" s="870">
        <v>0</v>
      </c>
      <c r="AC1707" s="870">
        <v>0</v>
      </c>
      <c r="AD1707" s="870">
        <v>0</v>
      </c>
      <c r="AE1707" s="870">
        <v>0</v>
      </c>
    </row>
    <row r="1708" spans="1:31">
      <c r="A1708" s="870" t="s">
        <v>1852</v>
      </c>
      <c r="B1708" s="870">
        <v>16</v>
      </c>
      <c r="C1708" s="870">
        <v>1630</v>
      </c>
      <c r="D1708" s="870">
        <v>163015</v>
      </c>
      <c r="E1708" s="870">
        <v>1630151207</v>
      </c>
      <c r="F1708" s="870" t="s">
        <v>3624</v>
      </c>
      <c r="G1708" s="870">
        <v>0</v>
      </c>
      <c r="H1708" s="870">
        <v>0</v>
      </c>
      <c r="I1708" s="870">
        <v>0</v>
      </c>
      <c r="J1708" s="870">
        <v>0</v>
      </c>
      <c r="K1708" s="870">
        <v>0</v>
      </c>
      <c r="L1708" s="870">
        <v>0</v>
      </c>
      <c r="M1708" s="870">
        <v>0</v>
      </c>
      <c r="N1708" s="870">
        <v>0</v>
      </c>
      <c r="O1708" s="870">
        <v>0</v>
      </c>
      <c r="P1708" s="870">
        <v>0</v>
      </c>
      <c r="Q1708" s="870">
        <v>0</v>
      </c>
      <c r="R1708" s="870">
        <v>0</v>
      </c>
      <c r="S1708" s="870">
        <v>0</v>
      </c>
      <c r="T1708" s="870">
        <v>0</v>
      </c>
      <c r="U1708" s="870">
        <v>0</v>
      </c>
      <c r="V1708" s="870">
        <v>0</v>
      </c>
      <c r="W1708" s="870">
        <v>0</v>
      </c>
      <c r="X1708" s="870">
        <v>0</v>
      </c>
      <c r="Y1708" s="870">
        <v>0</v>
      </c>
      <c r="Z1708" s="870">
        <v>0</v>
      </c>
      <c r="AA1708" s="870">
        <v>0</v>
      </c>
      <c r="AB1708" s="870">
        <v>0</v>
      </c>
      <c r="AC1708" s="870">
        <v>0</v>
      </c>
      <c r="AD1708" s="870">
        <v>0</v>
      </c>
      <c r="AE1708" s="870">
        <v>0</v>
      </c>
    </row>
    <row r="1709" spans="1:31">
      <c r="A1709" s="870" t="s">
        <v>1852</v>
      </c>
      <c r="B1709" s="870">
        <v>16</v>
      </c>
      <c r="C1709" s="870">
        <v>1630</v>
      </c>
      <c r="D1709" s="870">
        <v>163015</v>
      </c>
      <c r="E1709" s="870">
        <v>1630151208</v>
      </c>
      <c r="F1709" s="870" t="s">
        <v>1044</v>
      </c>
      <c r="G1709" s="870">
        <v>0</v>
      </c>
      <c r="H1709" s="870">
        <v>0</v>
      </c>
      <c r="I1709" s="870">
        <v>0</v>
      </c>
      <c r="J1709" s="870">
        <v>0</v>
      </c>
      <c r="K1709" s="870">
        <v>0</v>
      </c>
      <c r="L1709" s="870">
        <v>0</v>
      </c>
      <c r="M1709" s="870">
        <v>0</v>
      </c>
      <c r="N1709" s="870">
        <v>0</v>
      </c>
      <c r="O1709" s="870">
        <v>0</v>
      </c>
      <c r="P1709" s="870">
        <v>0</v>
      </c>
      <c r="Q1709" s="870">
        <v>0</v>
      </c>
      <c r="R1709" s="870">
        <v>0</v>
      </c>
      <c r="S1709" s="870">
        <v>0</v>
      </c>
      <c r="T1709" s="870">
        <v>0</v>
      </c>
      <c r="U1709" s="870">
        <v>0</v>
      </c>
      <c r="V1709" s="870">
        <v>0</v>
      </c>
      <c r="W1709" s="870">
        <v>0</v>
      </c>
      <c r="X1709" s="870">
        <v>0</v>
      </c>
      <c r="Y1709" s="870">
        <v>0</v>
      </c>
      <c r="Z1709" s="870">
        <v>0</v>
      </c>
      <c r="AA1709" s="870">
        <v>0</v>
      </c>
      <c r="AB1709" s="870">
        <v>0</v>
      </c>
      <c r="AC1709" s="870">
        <v>0</v>
      </c>
      <c r="AD1709" s="870">
        <v>0</v>
      </c>
      <c r="AE1709" s="870">
        <v>0</v>
      </c>
    </row>
    <row r="1710" spans="1:31">
      <c r="A1710" s="870" t="s">
        <v>1852</v>
      </c>
      <c r="B1710" s="870">
        <v>16</v>
      </c>
      <c r="C1710" s="870">
        <v>1630</v>
      </c>
      <c r="D1710" s="870">
        <v>163015</v>
      </c>
      <c r="E1710" s="870">
        <v>1630151209</v>
      </c>
      <c r="F1710" s="870" t="s">
        <v>356</v>
      </c>
      <c r="G1710" s="870">
        <v>0</v>
      </c>
      <c r="H1710" s="870">
        <v>0</v>
      </c>
      <c r="I1710" s="870">
        <v>0</v>
      </c>
      <c r="J1710" s="870">
        <v>0</v>
      </c>
      <c r="K1710" s="870">
        <v>0</v>
      </c>
      <c r="L1710" s="870">
        <v>0</v>
      </c>
      <c r="M1710" s="870">
        <v>0</v>
      </c>
      <c r="N1710" s="870">
        <v>0</v>
      </c>
      <c r="O1710" s="870">
        <v>0</v>
      </c>
      <c r="P1710" s="870">
        <v>0</v>
      </c>
      <c r="Q1710" s="870">
        <v>0</v>
      </c>
      <c r="R1710" s="870">
        <v>0</v>
      </c>
      <c r="S1710" s="870">
        <v>0</v>
      </c>
      <c r="T1710" s="870">
        <v>0</v>
      </c>
      <c r="U1710" s="870">
        <v>0</v>
      </c>
      <c r="V1710" s="870">
        <v>0</v>
      </c>
      <c r="W1710" s="870">
        <v>0</v>
      </c>
      <c r="X1710" s="870">
        <v>0</v>
      </c>
      <c r="Y1710" s="870">
        <v>0</v>
      </c>
      <c r="Z1710" s="870">
        <v>0</v>
      </c>
      <c r="AA1710" s="870">
        <v>0</v>
      </c>
      <c r="AB1710" s="870">
        <v>0</v>
      </c>
      <c r="AC1710" s="870">
        <v>0</v>
      </c>
      <c r="AD1710" s="870">
        <v>0</v>
      </c>
      <c r="AE1710" s="870">
        <v>0</v>
      </c>
    </row>
    <row r="1711" spans="1:31">
      <c r="A1711" s="870" t="s">
        <v>1852</v>
      </c>
      <c r="B1711" s="870">
        <v>16</v>
      </c>
      <c r="C1711" s="870">
        <v>1630</v>
      </c>
      <c r="D1711" s="870">
        <v>163015</v>
      </c>
      <c r="E1711" s="870">
        <v>1630151210</v>
      </c>
      <c r="F1711" s="870" t="s">
        <v>4734</v>
      </c>
      <c r="G1711" s="870">
        <v>73112268</v>
      </c>
      <c r="H1711" s="870">
        <v>0</v>
      </c>
      <c r="I1711" s="870">
        <v>73112267.670000002</v>
      </c>
      <c r="J1711" s="870">
        <v>-0.32999999821186066</v>
      </c>
      <c r="K1711" s="870">
        <v>0</v>
      </c>
      <c r="L1711" s="870">
        <v>0</v>
      </c>
      <c r="M1711" s="870">
        <v>-0.32999999821186066</v>
      </c>
      <c r="N1711" s="870">
        <v>0</v>
      </c>
      <c r="O1711" s="870">
        <v>-0.32999999821186066</v>
      </c>
      <c r="P1711" s="870">
        <v>-0.12209999933838844</v>
      </c>
      <c r="Q1711" s="870">
        <v>0</v>
      </c>
      <c r="R1711" s="870">
        <v>0</v>
      </c>
      <c r="S1711" s="870">
        <v>0</v>
      </c>
      <c r="T1711" s="870">
        <v>0</v>
      </c>
      <c r="U1711" s="870">
        <v>0</v>
      </c>
      <c r="V1711" s="870">
        <v>0</v>
      </c>
      <c r="W1711" s="870">
        <v>0</v>
      </c>
      <c r="X1711" s="870">
        <v>-0.12209999933838844</v>
      </c>
      <c r="Y1711" s="870">
        <v>0.37</v>
      </c>
      <c r="Z1711" s="870">
        <v>0</v>
      </c>
      <c r="AA1711" s="870">
        <v>-0.12209999933838844</v>
      </c>
      <c r="AB1711" s="870">
        <v>0</v>
      </c>
      <c r="AC1711" s="870">
        <v>-0.12209999933838844</v>
      </c>
      <c r="AD1711" s="870">
        <v>0</v>
      </c>
      <c r="AE1711" s="870">
        <v>0</v>
      </c>
    </row>
    <row r="1712" spans="1:31">
      <c r="A1712" s="870" t="s">
        <v>1852</v>
      </c>
      <c r="B1712" s="870">
        <v>16</v>
      </c>
      <c r="C1712" s="870">
        <v>1630</v>
      </c>
      <c r="D1712" s="870">
        <v>163015</v>
      </c>
      <c r="E1712" s="870">
        <v>1630151213</v>
      </c>
      <c r="F1712" s="870" t="s">
        <v>276</v>
      </c>
      <c r="G1712" s="870">
        <v>0</v>
      </c>
      <c r="H1712" s="870">
        <v>0</v>
      </c>
      <c r="I1712" s="870">
        <v>0</v>
      </c>
      <c r="J1712" s="870">
        <v>0</v>
      </c>
      <c r="K1712" s="870">
        <v>0</v>
      </c>
      <c r="L1712" s="870">
        <v>0</v>
      </c>
      <c r="M1712" s="870">
        <v>0</v>
      </c>
      <c r="N1712" s="870">
        <v>0</v>
      </c>
      <c r="O1712" s="870">
        <v>0</v>
      </c>
      <c r="P1712" s="870">
        <v>0</v>
      </c>
      <c r="Q1712" s="870">
        <v>0</v>
      </c>
      <c r="R1712" s="870">
        <v>0</v>
      </c>
      <c r="S1712" s="870">
        <v>0</v>
      </c>
      <c r="T1712" s="870">
        <v>0</v>
      </c>
      <c r="U1712" s="870">
        <v>0</v>
      </c>
      <c r="V1712" s="870">
        <v>0</v>
      </c>
      <c r="W1712" s="870">
        <v>0</v>
      </c>
      <c r="X1712" s="870">
        <v>0</v>
      </c>
      <c r="Y1712" s="870">
        <v>0</v>
      </c>
      <c r="Z1712" s="870">
        <v>0</v>
      </c>
      <c r="AA1712" s="870">
        <v>0</v>
      </c>
      <c r="AB1712" s="870">
        <v>0</v>
      </c>
      <c r="AC1712" s="870">
        <v>0</v>
      </c>
      <c r="AD1712" s="870">
        <v>0</v>
      </c>
      <c r="AE1712" s="870">
        <v>0</v>
      </c>
    </row>
    <row r="1713" spans="1:31">
      <c r="A1713" s="870" t="s">
        <v>1852</v>
      </c>
      <c r="B1713" s="870">
        <v>16</v>
      </c>
      <c r="C1713" s="870">
        <v>1630</v>
      </c>
      <c r="D1713" s="870">
        <v>163015</v>
      </c>
      <c r="E1713" s="870">
        <v>1630151218</v>
      </c>
      <c r="F1713" s="870" t="s">
        <v>4211</v>
      </c>
      <c r="G1713" s="870">
        <v>0</v>
      </c>
      <c r="H1713" s="870">
        <v>0</v>
      </c>
      <c r="I1713" s="870">
        <v>0</v>
      </c>
      <c r="J1713" s="870">
        <v>0</v>
      </c>
      <c r="K1713" s="870">
        <v>0</v>
      </c>
      <c r="L1713" s="870">
        <v>0</v>
      </c>
      <c r="M1713" s="870">
        <v>0</v>
      </c>
      <c r="N1713" s="870">
        <v>0</v>
      </c>
      <c r="O1713" s="870">
        <v>0</v>
      </c>
      <c r="P1713" s="870">
        <v>0</v>
      </c>
      <c r="Q1713" s="870">
        <v>0</v>
      </c>
      <c r="R1713" s="870">
        <v>0</v>
      </c>
      <c r="S1713" s="870">
        <v>0</v>
      </c>
      <c r="T1713" s="870">
        <v>0</v>
      </c>
      <c r="U1713" s="870">
        <v>0</v>
      </c>
      <c r="V1713" s="870">
        <v>0</v>
      </c>
      <c r="W1713" s="870">
        <v>0</v>
      </c>
      <c r="X1713" s="870">
        <v>0</v>
      </c>
      <c r="Y1713" s="870">
        <v>0</v>
      </c>
      <c r="Z1713" s="870">
        <v>0</v>
      </c>
      <c r="AA1713" s="870">
        <v>0</v>
      </c>
      <c r="AB1713" s="870">
        <v>0</v>
      </c>
      <c r="AC1713" s="870">
        <v>0</v>
      </c>
      <c r="AD1713" s="870">
        <v>0</v>
      </c>
      <c r="AE1713" s="870">
        <v>0</v>
      </c>
    </row>
    <row r="1714" spans="1:31">
      <c r="A1714" s="870" t="s">
        <v>1852</v>
      </c>
      <c r="B1714" s="870">
        <v>16</v>
      </c>
      <c r="C1714" s="870">
        <v>1630</v>
      </c>
      <c r="D1714" s="870">
        <v>163015</v>
      </c>
      <c r="E1714" s="870">
        <v>1630151222</v>
      </c>
      <c r="F1714" s="870" t="s">
        <v>1045</v>
      </c>
      <c r="G1714" s="870">
        <v>0</v>
      </c>
      <c r="H1714" s="870">
        <v>0</v>
      </c>
      <c r="I1714" s="870">
        <v>0</v>
      </c>
      <c r="J1714" s="870">
        <v>0</v>
      </c>
      <c r="K1714" s="870">
        <v>0</v>
      </c>
      <c r="L1714" s="870">
        <v>0</v>
      </c>
      <c r="M1714" s="870">
        <v>0</v>
      </c>
      <c r="N1714" s="870">
        <v>0</v>
      </c>
      <c r="O1714" s="870">
        <v>0</v>
      </c>
      <c r="P1714" s="870">
        <v>0</v>
      </c>
      <c r="Q1714" s="870">
        <v>0</v>
      </c>
      <c r="R1714" s="870">
        <v>0</v>
      </c>
      <c r="S1714" s="870">
        <v>0</v>
      </c>
      <c r="T1714" s="870">
        <v>0</v>
      </c>
      <c r="U1714" s="870">
        <v>0</v>
      </c>
      <c r="V1714" s="870">
        <v>0</v>
      </c>
      <c r="W1714" s="870">
        <v>0</v>
      </c>
      <c r="X1714" s="870">
        <v>0</v>
      </c>
      <c r="Y1714" s="870">
        <v>0</v>
      </c>
      <c r="Z1714" s="870">
        <v>0</v>
      </c>
      <c r="AA1714" s="870">
        <v>0</v>
      </c>
      <c r="AB1714" s="870">
        <v>0</v>
      </c>
      <c r="AC1714" s="870">
        <v>0</v>
      </c>
      <c r="AD1714" s="870">
        <v>0</v>
      </c>
      <c r="AE1714" s="870">
        <v>0</v>
      </c>
    </row>
    <row r="1715" spans="1:31">
      <c r="A1715" s="870" t="s">
        <v>1852</v>
      </c>
      <c r="B1715" s="870">
        <v>16</v>
      </c>
      <c r="C1715" s="870">
        <v>1630</v>
      </c>
      <c r="D1715" s="870">
        <v>163015</v>
      </c>
      <c r="E1715" s="870">
        <v>1630151230</v>
      </c>
      <c r="F1715" s="870" t="s">
        <v>1046</v>
      </c>
      <c r="G1715" s="870">
        <v>0</v>
      </c>
      <c r="H1715" s="870">
        <v>0</v>
      </c>
      <c r="I1715" s="870">
        <v>0</v>
      </c>
      <c r="J1715" s="870">
        <v>0</v>
      </c>
      <c r="K1715" s="870">
        <v>0</v>
      </c>
      <c r="L1715" s="870">
        <v>0</v>
      </c>
      <c r="M1715" s="870">
        <v>0</v>
      </c>
      <c r="N1715" s="870">
        <v>0</v>
      </c>
      <c r="O1715" s="870">
        <v>0</v>
      </c>
      <c r="P1715" s="870">
        <v>0</v>
      </c>
      <c r="Q1715" s="870">
        <v>0</v>
      </c>
      <c r="R1715" s="870">
        <v>0</v>
      </c>
      <c r="S1715" s="870">
        <v>0</v>
      </c>
      <c r="T1715" s="870">
        <v>0</v>
      </c>
      <c r="U1715" s="870">
        <v>0</v>
      </c>
      <c r="V1715" s="870">
        <v>0</v>
      </c>
      <c r="W1715" s="870">
        <v>0</v>
      </c>
      <c r="X1715" s="870">
        <v>0</v>
      </c>
      <c r="Y1715" s="870">
        <v>0</v>
      </c>
      <c r="Z1715" s="870">
        <v>0</v>
      </c>
      <c r="AA1715" s="870">
        <v>0</v>
      </c>
      <c r="AB1715" s="870">
        <v>0</v>
      </c>
      <c r="AC1715" s="870">
        <v>0</v>
      </c>
      <c r="AD1715" s="870">
        <v>0</v>
      </c>
      <c r="AE1715" s="870">
        <v>0</v>
      </c>
    </row>
    <row r="1716" spans="1:31">
      <c r="A1716" s="870" t="s">
        <v>1852</v>
      </c>
      <c r="B1716" s="870">
        <v>16</v>
      </c>
      <c r="C1716" s="870">
        <v>1630</v>
      </c>
      <c r="D1716" s="870">
        <v>163015</v>
      </c>
      <c r="E1716" s="870">
        <v>1630151403</v>
      </c>
      <c r="F1716" s="870" t="s">
        <v>3146</v>
      </c>
      <c r="G1716" s="870">
        <v>0</v>
      </c>
      <c r="H1716" s="870">
        <v>0</v>
      </c>
      <c r="I1716" s="870">
        <v>0</v>
      </c>
      <c r="J1716" s="870">
        <v>0</v>
      </c>
      <c r="K1716" s="870">
        <v>0</v>
      </c>
      <c r="L1716" s="870">
        <v>0</v>
      </c>
      <c r="M1716" s="870">
        <v>0</v>
      </c>
      <c r="N1716" s="870">
        <v>0</v>
      </c>
      <c r="O1716" s="870">
        <v>0</v>
      </c>
      <c r="P1716" s="870">
        <v>0</v>
      </c>
      <c r="Q1716" s="870">
        <v>0</v>
      </c>
      <c r="R1716" s="870">
        <v>0</v>
      </c>
      <c r="S1716" s="870">
        <v>0</v>
      </c>
      <c r="T1716" s="870">
        <v>0</v>
      </c>
      <c r="U1716" s="870">
        <v>0</v>
      </c>
      <c r="V1716" s="870">
        <v>0</v>
      </c>
      <c r="W1716" s="870">
        <v>0</v>
      </c>
      <c r="X1716" s="870">
        <v>0</v>
      </c>
      <c r="Y1716" s="870">
        <v>0</v>
      </c>
      <c r="Z1716" s="870">
        <v>0</v>
      </c>
      <c r="AA1716" s="870">
        <v>0</v>
      </c>
      <c r="AB1716" s="870">
        <v>0</v>
      </c>
      <c r="AC1716" s="870">
        <v>0</v>
      </c>
      <c r="AD1716" s="870">
        <v>0</v>
      </c>
      <c r="AE1716" s="870">
        <v>0</v>
      </c>
    </row>
    <row r="1717" spans="1:31">
      <c r="A1717" s="870" t="s">
        <v>1852</v>
      </c>
      <c r="B1717" s="870">
        <v>16</v>
      </c>
      <c r="C1717" s="870">
        <v>1630</v>
      </c>
      <c r="D1717" s="870">
        <v>163015</v>
      </c>
      <c r="E1717" s="870">
        <v>1630151804</v>
      </c>
      <c r="F1717" s="870" t="s">
        <v>357</v>
      </c>
      <c r="G1717" s="870">
        <v>0</v>
      </c>
      <c r="H1717" s="870">
        <v>0</v>
      </c>
      <c r="I1717" s="870">
        <v>0</v>
      </c>
      <c r="J1717" s="870">
        <v>0</v>
      </c>
      <c r="K1717" s="870">
        <v>0</v>
      </c>
      <c r="L1717" s="870">
        <v>0</v>
      </c>
      <c r="M1717" s="870">
        <v>0</v>
      </c>
      <c r="N1717" s="870">
        <v>0</v>
      </c>
      <c r="O1717" s="870">
        <v>0</v>
      </c>
      <c r="P1717" s="870">
        <v>0</v>
      </c>
      <c r="Q1717" s="870">
        <v>0</v>
      </c>
      <c r="R1717" s="870">
        <v>0</v>
      </c>
      <c r="S1717" s="870">
        <v>0</v>
      </c>
      <c r="T1717" s="870">
        <v>0</v>
      </c>
      <c r="U1717" s="870">
        <v>0</v>
      </c>
      <c r="V1717" s="870">
        <v>0</v>
      </c>
      <c r="W1717" s="870">
        <v>0</v>
      </c>
      <c r="X1717" s="870">
        <v>0</v>
      </c>
      <c r="Y1717" s="870">
        <v>0</v>
      </c>
      <c r="Z1717" s="870">
        <v>0</v>
      </c>
      <c r="AA1717" s="870">
        <v>0</v>
      </c>
      <c r="AB1717" s="870">
        <v>0</v>
      </c>
      <c r="AC1717" s="870">
        <v>0</v>
      </c>
      <c r="AD1717" s="870">
        <v>0</v>
      </c>
      <c r="AE1717" s="870">
        <v>0</v>
      </c>
    </row>
    <row r="1718" spans="1:31">
      <c r="A1718" s="870" t="s">
        <v>1852</v>
      </c>
      <c r="B1718" s="870">
        <v>16</v>
      </c>
      <c r="C1718" s="870">
        <v>1630</v>
      </c>
      <c r="D1718" s="870">
        <v>163015</v>
      </c>
      <c r="E1718" s="870">
        <v>1630151805</v>
      </c>
      <c r="F1718" s="870" t="s">
        <v>277</v>
      </c>
      <c r="G1718" s="870">
        <v>0</v>
      </c>
      <c r="H1718" s="870">
        <v>0</v>
      </c>
      <c r="I1718" s="870">
        <v>0</v>
      </c>
      <c r="J1718" s="870">
        <v>0</v>
      </c>
      <c r="K1718" s="870">
        <v>0</v>
      </c>
      <c r="L1718" s="870">
        <v>0</v>
      </c>
      <c r="M1718" s="870">
        <v>0</v>
      </c>
      <c r="N1718" s="870">
        <v>0</v>
      </c>
      <c r="O1718" s="870">
        <v>0</v>
      </c>
      <c r="P1718" s="870">
        <v>0</v>
      </c>
      <c r="Q1718" s="870">
        <v>0</v>
      </c>
      <c r="R1718" s="870">
        <v>0</v>
      </c>
      <c r="S1718" s="870">
        <v>0</v>
      </c>
      <c r="T1718" s="870">
        <v>0</v>
      </c>
      <c r="U1718" s="870">
        <v>0</v>
      </c>
      <c r="V1718" s="870">
        <v>0</v>
      </c>
      <c r="W1718" s="870">
        <v>0</v>
      </c>
      <c r="X1718" s="870">
        <v>0</v>
      </c>
      <c r="Y1718" s="870">
        <v>0</v>
      </c>
      <c r="Z1718" s="870">
        <v>0</v>
      </c>
      <c r="AA1718" s="870">
        <v>0</v>
      </c>
      <c r="AB1718" s="870">
        <v>0</v>
      </c>
      <c r="AC1718" s="870">
        <v>0</v>
      </c>
      <c r="AD1718" s="870">
        <v>0</v>
      </c>
      <c r="AE1718" s="870">
        <v>0</v>
      </c>
    </row>
    <row r="1719" spans="1:31">
      <c r="A1719" s="870" t="s">
        <v>1852</v>
      </c>
      <c r="B1719" s="870">
        <v>16</v>
      </c>
      <c r="C1719" s="870">
        <v>1630</v>
      </c>
      <c r="D1719" s="870">
        <v>163015</v>
      </c>
      <c r="E1719" s="870">
        <v>1630151806</v>
      </c>
      <c r="F1719" s="870" t="s">
        <v>1047</v>
      </c>
      <c r="G1719" s="870">
        <v>0</v>
      </c>
      <c r="H1719" s="870">
        <v>0</v>
      </c>
      <c r="I1719" s="870">
        <v>0</v>
      </c>
      <c r="J1719" s="870">
        <v>0</v>
      </c>
      <c r="K1719" s="870">
        <v>0</v>
      </c>
      <c r="L1719" s="870">
        <v>0</v>
      </c>
      <c r="M1719" s="870">
        <v>0</v>
      </c>
      <c r="N1719" s="870">
        <v>0</v>
      </c>
      <c r="O1719" s="870">
        <v>0</v>
      </c>
      <c r="P1719" s="870">
        <v>0</v>
      </c>
      <c r="Q1719" s="870">
        <v>0</v>
      </c>
      <c r="R1719" s="870">
        <v>0</v>
      </c>
      <c r="S1719" s="870">
        <v>0</v>
      </c>
      <c r="T1719" s="870">
        <v>0</v>
      </c>
      <c r="U1719" s="870">
        <v>0</v>
      </c>
      <c r="V1719" s="870">
        <v>0</v>
      </c>
      <c r="W1719" s="870">
        <v>0</v>
      </c>
      <c r="X1719" s="870">
        <v>0</v>
      </c>
      <c r="Y1719" s="870">
        <v>0</v>
      </c>
      <c r="Z1719" s="870">
        <v>0</v>
      </c>
      <c r="AA1719" s="870">
        <v>0</v>
      </c>
      <c r="AB1719" s="870">
        <v>0</v>
      </c>
      <c r="AC1719" s="870">
        <v>0</v>
      </c>
      <c r="AD1719" s="870">
        <v>0</v>
      </c>
      <c r="AE1719" s="870">
        <v>0</v>
      </c>
    </row>
    <row r="1720" spans="1:31">
      <c r="A1720" s="870" t="s">
        <v>1852</v>
      </c>
      <c r="B1720" s="870">
        <v>16</v>
      </c>
      <c r="C1720" s="870">
        <v>1630</v>
      </c>
      <c r="D1720" s="870">
        <v>163015</v>
      </c>
      <c r="E1720" s="870">
        <v>1630151807</v>
      </c>
      <c r="F1720" s="870" t="s">
        <v>1047</v>
      </c>
      <c r="G1720" s="870">
        <v>0</v>
      </c>
      <c r="H1720" s="870">
        <v>0</v>
      </c>
      <c r="I1720" s="870">
        <v>0</v>
      </c>
      <c r="J1720" s="870">
        <v>0</v>
      </c>
      <c r="K1720" s="870">
        <v>0</v>
      </c>
      <c r="L1720" s="870">
        <v>0</v>
      </c>
      <c r="M1720" s="870">
        <v>0</v>
      </c>
      <c r="N1720" s="870">
        <v>0</v>
      </c>
      <c r="O1720" s="870">
        <v>0</v>
      </c>
      <c r="P1720" s="870">
        <v>0</v>
      </c>
      <c r="Q1720" s="870">
        <v>0</v>
      </c>
      <c r="R1720" s="870">
        <v>0</v>
      </c>
      <c r="S1720" s="870">
        <v>0</v>
      </c>
      <c r="T1720" s="870">
        <v>0</v>
      </c>
      <c r="U1720" s="870">
        <v>0</v>
      </c>
      <c r="V1720" s="870">
        <v>0</v>
      </c>
      <c r="W1720" s="870">
        <v>0</v>
      </c>
      <c r="X1720" s="870">
        <v>0</v>
      </c>
      <c r="Y1720" s="870">
        <v>0</v>
      </c>
      <c r="Z1720" s="870">
        <v>0</v>
      </c>
      <c r="AA1720" s="870">
        <v>0</v>
      </c>
      <c r="AB1720" s="870">
        <v>0</v>
      </c>
      <c r="AC1720" s="870">
        <v>0</v>
      </c>
      <c r="AD1720" s="870">
        <v>0</v>
      </c>
      <c r="AE1720" s="870">
        <v>0</v>
      </c>
    </row>
    <row r="1721" spans="1:31">
      <c r="A1721" s="870" t="s">
        <v>1852</v>
      </c>
      <c r="B1721" s="870">
        <v>16</v>
      </c>
      <c r="C1721" s="870">
        <v>1630</v>
      </c>
      <c r="D1721" s="870">
        <v>163015</v>
      </c>
      <c r="E1721" s="870">
        <v>1630151808</v>
      </c>
      <c r="F1721" s="870" t="s">
        <v>3625</v>
      </c>
      <c r="G1721" s="870">
        <v>0</v>
      </c>
      <c r="H1721" s="870">
        <v>0</v>
      </c>
      <c r="I1721" s="870">
        <v>0</v>
      </c>
      <c r="J1721" s="870">
        <v>0</v>
      </c>
      <c r="K1721" s="870">
        <v>0</v>
      </c>
      <c r="L1721" s="870">
        <v>0</v>
      </c>
      <c r="M1721" s="870">
        <v>0</v>
      </c>
      <c r="N1721" s="870">
        <v>0</v>
      </c>
      <c r="O1721" s="870">
        <v>0</v>
      </c>
      <c r="P1721" s="870">
        <v>0</v>
      </c>
      <c r="Q1721" s="870">
        <v>0</v>
      </c>
      <c r="R1721" s="870">
        <v>0</v>
      </c>
      <c r="S1721" s="870">
        <v>0</v>
      </c>
      <c r="T1721" s="870">
        <v>0</v>
      </c>
      <c r="U1721" s="870">
        <v>0</v>
      </c>
      <c r="V1721" s="870">
        <v>0</v>
      </c>
      <c r="W1721" s="870">
        <v>0</v>
      </c>
      <c r="X1721" s="870">
        <v>0</v>
      </c>
      <c r="Y1721" s="870">
        <v>0</v>
      </c>
      <c r="Z1721" s="870">
        <v>0</v>
      </c>
      <c r="AA1721" s="870">
        <v>0</v>
      </c>
      <c r="AB1721" s="870">
        <v>0</v>
      </c>
      <c r="AC1721" s="870">
        <v>0</v>
      </c>
      <c r="AD1721" s="870">
        <v>0</v>
      </c>
      <c r="AE1721" s="870">
        <v>0</v>
      </c>
    </row>
    <row r="1722" spans="1:31">
      <c r="A1722" s="870" t="s">
        <v>1852</v>
      </c>
      <c r="B1722" s="870">
        <v>16</v>
      </c>
      <c r="C1722" s="870">
        <v>1630</v>
      </c>
      <c r="D1722" s="870">
        <v>163015</v>
      </c>
      <c r="E1722" s="870">
        <v>1630151815</v>
      </c>
      <c r="F1722" s="870" t="s">
        <v>1048</v>
      </c>
      <c r="G1722" s="870">
        <v>0</v>
      </c>
      <c r="H1722" s="870">
        <v>0</v>
      </c>
      <c r="I1722" s="870">
        <v>0</v>
      </c>
      <c r="J1722" s="870">
        <v>0</v>
      </c>
      <c r="K1722" s="870">
        <v>0</v>
      </c>
      <c r="L1722" s="870">
        <v>0</v>
      </c>
      <c r="M1722" s="870">
        <v>0</v>
      </c>
      <c r="N1722" s="870">
        <v>0</v>
      </c>
      <c r="O1722" s="870">
        <v>0</v>
      </c>
      <c r="P1722" s="870">
        <v>0</v>
      </c>
      <c r="Q1722" s="870">
        <v>0</v>
      </c>
      <c r="R1722" s="870">
        <v>0</v>
      </c>
      <c r="S1722" s="870">
        <v>0</v>
      </c>
      <c r="T1722" s="870">
        <v>0</v>
      </c>
      <c r="U1722" s="870">
        <v>0</v>
      </c>
      <c r="V1722" s="870">
        <v>0</v>
      </c>
      <c r="W1722" s="870">
        <v>0</v>
      </c>
      <c r="X1722" s="870">
        <v>0</v>
      </c>
      <c r="Y1722" s="870">
        <v>0</v>
      </c>
      <c r="Z1722" s="870">
        <v>0</v>
      </c>
      <c r="AA1722" s="870">
        <v>0</v>
      </c>
      <c r="AB1722" s="870">
        <v>0</v>
      </c>
      <c r="AC1722" s="870">
        <v>0</v>
      </c>
      <c r="AD1722" s="870">
        <v>0</v>
      </c>
      <c r="AE1722" s="870">
        <v>0</v>
      </c>
    </row>
    <row r="1723" spans="1:31">
      <c r="A1723" s="870" t="s">
        <v>1852</v>
      </c>
      <c r="B1723" s="870">
        <v>16</v>
      </c>
      <c r="C1723" s="870">
        <v>1630</v>
      </c>
      <c r="D1723" s="870">
        <v>163015</v>
      </c>
      <c r="E1723" s="870">
        <v>1630151816</v>
      </c>
      <c r="F1723" s="870" t="s">
        <v>1049</v>
      </c>
      <c r="G1723" s="870">
        <v>0</v>
      </c>
      <c r="H1723" s="870">
        <v>0</v>
      </c>
      <c r="I1723" s="870">
        <v>0</v>
      </c>
      <c r="J1723" s="870">
        <v>0</v>
      </c>
      <c r="K1723" s="870">
        <v>0</v>
      </c>
      <c r="L1723" s="870">
        <v>0</v>
      </c>
      <c r="M1723" s="870">
        <v>0</v>
      </c>
      <c r="N1723" s="870">
        <v>0</v>
      </c>
      <c r="O1723" s="870">
        <v>0</v>
      </c>
      <c r="P1723" s="870">
        <v>0</v>
      </c>
      <c r="Q1723" s="870">
        <v>0</v>
      </c>
      <c r="R1723" s="870">
        <v>0</v>
      </c>
      <c r="S1723" s="870">
        <v>0</v>
      </c>
      <c r="T1723" s="870">
        <v>0</v>
      </c>
      <c r="U1723" s="870">
        <v>0</v>
      </c>
      <c r="V1723" s="870">
        <v>0</v>
      </c>
      <c r="W1723" s="870">
        <v>0</v>
      </c>
      <c r="X1723" s="870">
        <v>0</v>
      </c>
      <c r="Y1723" s="870">
        <v>0</v>
      </c>
      <c r="Z1723" s="870">
        <v>0</v>
      </c>
      <c r="AA1723" s="870">
        <v>0</v>
      </c>
      <c r="AB1723" s="870">
        <v>0</v>
      </c>
      <c r="AC1723" s="870">
        <v>0</v>
      </c>
      <c r="AD1723" s="870">
        <v>0</v>
      </c>
      <c r="AE1723" s="870">
        <v>0</v>
      </c>
    </row>
    <row r="1724" spans="1:31">
      <c r="A1724" s="870" t="s">
        <v>1852</v>
      </c>
      <c r="B1724" s="870">
        <v>16</v>
      </c>
      <c r="C1724" s="870">
        <v>1630</v>
      </c>
      <c r="D1724" s="870">
        <v>163015</v>
      </c>
      <c r="E1724" s="870">
        <v>1630151817</v>
      </c>
      <c r="F1724" s="870" t="s">
        <v>1050</v>
      </c>
      <c r="G1724" s="870">
        <v>0</v>
      </c>
      <c r="H1724" s="870">
        <v>0</v>
      </c>
      <c r="I1724" s="870">
        <v>0</v>
      </c>
      <c r="J1724" s="870">
        <v>0</v>
      </c>
      <c r="K1724" s="870">
        <v>0</v>
      </c>
      <c r="L1724" s="870">
        <v>0</v>
      </c>
      <c r="M1724" s="870">
        <v>0</v>
      </c>
      <c r="N1724" s="870">
        <v>0</v>
      </c>
      <c r="O1724" s="870">
        <v>0</v>
      </c>
      <c r="P1724" s="870">
        <v>0</v>
      </c>
      <c r="Q1724" s="870">
        <v>0</v>
      </c>
      <c r="R1724" s="870">
        <v>0</v>
      </c>
      <c r="S1724" s="870">
        <v>0</v>
      </c>
      <c r="T1724" s="870">
        <v>0</v>
      </c>
      <c r="U1724" s="870">
        <v>0</v>
      </c>
      <c r="V1724" s="870">
        <v>0</v>
      </c>
      <c r="W1724" s="870">
        <v>0</v>
      </c>
      <c r="X1724" s="870">
        <v>0</v>
      </c>
      <c r="Y1724" s="870">
        <v>0</v>
      </c>
      <c r="Z1724" s="870">
        <v>0</v>
      </c>
      <c r="AA1724" s="870">
        <v>0</v>
      </c>
      <c r="AB1724" s="870">
        <v>0</v>
      </c>
      <c r="AC1724" s="870">
        <v>0</v>
      </c>
      <c r="AD1724" s="870">
        <v>0</v>
      </c>
      <c r="AE1724" s="870">
        <v>0</v>
      </c>
    </row>
    <row r="1725" spans="1:31">
      <c r="A1725" s="870" t="s">
        <v>1852</v>
      </c>
      <c r="B1725" s="870">
        <v>16</v>
      </c>
      <c r="C1725" s="870">
        <v>1630</v>
      </c>
      <c r="D1725" s="870">
        <v>163015</v>
      </c>
      <c r="E1725" s="870">
        <v>1630151818</v>
      </c>
      <c r="F1725" s="870" t="s">
        <v>1049</v>
      </c>
      <c r="G1725" s="870">
        <v>0</v>
      </c>
      <c r="H1725" s="870">
        <v>0</v>
      </c>
      <c r="I1725" s="870">
        <v>0</v>
      </c>
      <c r="J1725" s="870">
        <v>0</v>
      </c>
      <c r="K1725" s="870">
        <v>0</v>
      </c>
      <c r="L1725" s="870">
        <v>0</v>
      </c>
      <c r="M1725" s="870">
        <v>0</v>
      </c>
      <c r="N1725" s="870">
        <v>0</v>
      </c>
      <c r="O1725" s="870">
        <v>0</v>
      </c>
      <c r="P1725" s="870">
        <v>0</v>
      </c>
      <c r="Q1725" s="870">
        <v>0</v>
      </c>
      <c r="R1725" s="870">
        <v>0</v>
      </c>
      <c r="S1725" s="870">
        <v>0</v>
      </c>
      <c r="T1725" s="870">
        <v>0</v>
      </c>
      <c r="U1725" s="870">
        <v>0</v>
      </c>
      <c r="V1725" s="870">
        <v>0</v>
      </c>
      <c r="W1725" s="870">
        <v>0</v>
      </c>
      <c r="X1725" s="870">
        <v>0</v>
      </c>
      <c r="Y1725" s="870">
        <v>0</v>
      </c>
      <c r="Z1725" s="870">
        <v>0</v>
      </c>
      <c r="AA1725" s="870">
        <v>0</v>
      </c>
      <c r="AB1725" s="870">
        <v>0</v>
      </c>
      <c r="AC1725" s="870">
        <v>0</v>
      </c>
      <c r="AD1725" s="870">
        <v>0</v>
      </c>
      <c r="AE1725" s="870">
        <v>0</v>
      </c>
    </row>
    <row r="1726" spans="1:31">
      <c r="A1726" s="870" t="s">
        <v>1852</v>
      </c>
      <c r="B1726" s="870">
        <v>16</v>
      </c>
      <c r="C1726" s="870">
        <v>1630</v>
      </c>
      <c r="D1726" s="870">
        <v>163015</v>
      </c>
      <c r="E1726" s="870">
        <v>1630151819</v>
      </c>
      <c r="F1726" s="870" t="s">
        <v>1050</v>
      </c>
      <c r="G1726" s="870">
        <v>0</v>
      </c>
      <c r="H1726" s="870">
        <v>0</v>
      </c>
      <c r="I1726" s="870">
        <v>0</v>
      </c>
      <c r="J1726" s="870">
        <v>0</v>
      </c>
      <c r="K1726" s="870">
        <v>0</v>
      </c>
      <c r="L1726" s="870">
        <v>0</v>
      </c>
      <c r="M1726" s="870">
        <v>0</v>
      </c>
      <c r="N1726" s="870">
        <v>0</v>
      </c>
      <c r="O1726" s="870">
        <v>0</v>
      </c>
      <c r="P1726" s="870">
        <v>0</v>
      </c>
      <c r="Q1726" s="870">
        <v>0</v>
      </c>
      <c r="R1726" s="870">
        <v>0</v>
      </c>
      <c r="S1726" s="870">
        <v>0</v>
      </c>
      <c r="T1726" s="870">
        <v>0</v>
      </c>
      <c r="U1726" s="870">
        <v>0</v>
      </c>
      <c r="V1726" s="870">
        <v>0</v>
      </c>
      <c r="W1726" s="870">
        <v>0</v>
      </c>
      <c r="X1726" s="870">
        <v>0</v>
      </c>
      <c r="Y1726" s="870">
        <v>0</v>
      </c>
      <c r="Z1726" s="870">
        <v>0</v>
      </c>
      <c r="AA1726" s="870">
        <v>0</v>
      </c>
      <c r="AB1726" s="870">
        <v>0</v>
      </c>
      <c r="AC1726" s="870">
        <v>0</v>
      </c>
      <c r="AD1726" s="870">
        <v>0</v>
      </c>
      <c r="AE1726" s="870">
        <v>0</v>
      </c>
    </row>
    <row r="1727" spans="1:31">
      <c r="A1727" s="870" t="s">
        <v>1852</v>
      </c>
      <c r="B1727" s="870">
        <v>16</v>
      </c>
      <c r="C1727" s="870">
        <v>1630</v>
      </c>
      <c r="D1727" s="870">
        <v>163015</v>
      </c>
      <c r="E1727" s="870">
        <v>1630151835</v>
      </c>
      <c r="F1727" s="870" t="s">
        <v>1051</v>
      </c>
      <c r="G1727" s="870">
        <v>0</v>
      </c>
      <c r="H1727" s="870">
        <v>0</v>
      </c>
      <c r="I1727" s="870">
        <v>0</v>
      </c>
      <c r="J1727" s="870">
        <v>0</v>
      </c>
      <c r="K1727" s="870">
        <v>0</v>
      </c>
      <c r="L1727" s="870">
        <v>0</v>
      </c>
      <c r="M1727" s="870">
        <v>0</v>
      </c>
      <c r="N1727" s="870">
        <v>0</v>
      </c>
      <c r="O1727" s="870">
        <v>0</v>
      </c>
      <c r="P1727" s="870">
        <v>0</v>
      </c>
      <c r="Q1727" s="870">
        <v>0</v>
      </c>
      <c r="R1727" s="870">
        <v>0</v>
      </c>
      <c r="S1727" s="870">
        <v>0</v>
      </c>
      <c r="T1727" s="870">
        <v>0</v>
      </c>
      <c r="U1727" s="870">
        <v>0</v>
      </c>
      <c r="V1727" s="870">
        <v>0</v>
      </c>
      <c r="W1727" s="870">
        <v>0</v>
      </c>
      <c r="X1727" s="870">
        <v>0</v>
      </c>
      <c r="Y1727" s="870">
        <v>0</v>
      </c>
      <c r="Z1727" s="870">
        <v>0</v>
      </c>
      <c r="AA1727" s="870">
        <v>0</v>
      </c>
      <c r="AB1727" s="870">
        <v>0</v>
      </c>
      <c r="AC1727" s="870">
        <v>0</v>
      </c>
      <c r="AD1727" s="870">
        <v>0</v>
      </c>
      <c r="AE1727" s="870">
        <v>0</v>
      </c>
    </row>
    <row r="1728" spans="1:31">
      <c r="A1728" s="870" t="s">
        <v>1852</v>
      </c>
      <c r="B1728" s="870">
        <v>16</v>
      </c>
      <c r="C1728" s="870">
        <v>1630</v>
      </c>
      <c r="D1728" s="870">
        <v>163015</v>
      </c>
      <c r="E1728" s="870">
        <v>1630151855</v>
      </c>
      <c r="F1728" s="870" t="s">
        <v>3784</v>
      </c>
      <c r="G1728" s="870">
        <v>0</v>
      </c>
      <c r="H1728" s="870">
        <v>0</v>
      </c>
      <c r="I1728" s="870">
        <v>0</v>
      </c>
      <c r="J1728" s="870">
        <v>0</v>
      </c>
      <c r="K1728" s="870">
        <v>0</v>
      </c>
      <c r="L1728" s="870">
        <v>0</v>
      </c>
      <c r="M1728" s="870">
        <v>0</v>
      </c>
      <c r="N1728" s="870">
        <v>0</v>
      </c>
      <c r="O1728" s="870">
        <v>0</v>
      </c>
      <c r="P1728" s="870">
        <v>0</v>
      </c>
      <c r="Q1728" s="870">
        <v>0</v>
      </c>
      <c r="R1728" s="870">
        <v>0</v>
      </c>
      <c r="S1728" s="870">
        <v>0</v>
      </c>
      <c r="T1728" s="870">
        <v>0</v>
      </c>
      <c r="U1728" s="870">
        <v>0</v>
      </c>
      <c r="V1728" s="870">
        <v>0</v>
      </c>
      <c r="W1728" s="870">
        <v>0</v>
      </c>
      <c r="X1728" s="870">
        <v>0</v>
      </c>
      <c r="Y1728" s="870">
        <v>0</v>
      </c>
      <c r="Z1728" s="870">
        <v>0</v>
      </c>
      <c r="AA1728" s="870">
        <v>0</v>
      </c>
      <c r="AB1728" s="870">
        <v>0</v>
      </c>
      <c r="AC1728" s="870">
        <v>0</v>
      </c>
      <c r="AD1728" s="870">
        <v>0</v>
      </c>
      <c r="AE1728" s="870">
        <v>0</v>
      </c>
    </row>
    <row r="1729" spans="1:31">
      <c r="A1729" s="870" t="s">
        <v>1852</v>
      </c>
      <c r="B1729" s="870">
        <v>16</v>
      </c>
      <c r="C1729" s="870">
        <v>1630</v>
      </c>
      <c r="D1729" s="870">
        <v>163015</v>
      </c>
      <c r="E1729" s="870">
        <v>1630159110</v>
      </c>
      <c r="F1729" s="870" t="s">
        <v>1052</v>
      </c>
      <c r="G1729" s="870">
        <v>0</v>
      </c>
      <c r="H1729" s="870">
        <v>0</v>
      </c>
      <c r="I1729" s="870">
        <v>0</v>
      </c>
      <c r="J1729" s="870">
        <v>0</v>
      </c>
      <c r="K1729" s="870">
        <v>0</v>
      </c>
      <c r="L1729" s="870">
        <v>0</v>
      </c>
      <c r="M1729" s="870">
        <v>0</v>
      </c>
      <c r="N1729" s="870">
        <v>0</v>
      </c>
      <c r="O1729" s="870">
        <v>0</v>
      </c>
      <c r="P1729" s="870">
        <v>0</v>
      </c>
      <c r="Q1729" s="870">
        <v>0</v>
      </c>
      <c r="R1729" s="870">
        <v>0</v>
      </c>
      <c r="S1729" s="870">
        <v>0</v>
      </c>
      <c r="T1729" s="870">
        <v>0</v>
      </c>
      <c r="U1729" s="870">
        <v>0</v>
      </c>
      <c r="V1729" s="870">
        <v>0</v>
      </c>
      <c r="W1729" s="870">
        <v>0</v>
      </c>
      <c r="X1729" s="870">
        <v>0</v>
      </c>
      <c r="Y1729" s="870">
        <v>0</v>
      </c>
      <c r="Z1729" s="870">
        <v>0</v>
      </c>
      <c r="AA1729" s="870">
        <v>0</v>
      </c>
      <c r="AB1729" s="870">
        <v>0</v>
      </c>
      <c r="AC1729" s="870">
        <v>0</v>
      </c>
      <c r="AD1729" s="870">
        <v>0</v>
      </c>
      <c r="AE1729" s="870">
        <v>0</v>
      </c>
    </row>
    <row r="1730" spans="1:31">
      <c r="A1730" s="870" t="s">
        <v>1852</v>
      </c>
      <c r="B1730" s="870">
        <v>16</v>
      </c>
      <c r="C1730" s="870">
        <v>1630</v>
      </c>
      <c r="D1730" s="870">
        <v>163015</v>
      </c>
      <c r="E1730" s="870">
        <v>1630159504</v>
      </c>
      <c r="F1730" s="870" t="s">
        <v>1053</v>
      </c>
      <c r="G1730" s="870">
        <v>0</v>
      </c>
      <c r="H1730" s="870">
        <v>0</v>
      </c>
      <c r="I1730" s="870">
        <v>0</v>
      </c>
      <c r="J1730" s="870">
        <v>0</v>
      </c>
      <c r="K1730" s="870">
        <v>0</v>
      </c>
      <c r="L1730" s="870">
        <v>0</v>
      </c>
      <c r="M1730" s="870">
        <v>0</v>
      </c>
      <c r="N1730" s="870">
        <v>0</v>
      </c>
      <c r="O1730" s="870">
        <v>0</v>
      </c>
      <c r="P1730" s="870">
        <v>0</v>
      </c>
      <c r="Q1730" s="870">
        <v>0</v>
      </c>
      <c r="R1730" s="870">
        <v>0</v>
      </c>
      <c r="S1730" s="870">
        <v>0</v>
      </c>
      <c r="T1730" s="870">
        <v>0</v>
      </c>
      <c r="U1730" s="870">
        <v>0</v>
      </c>
      <c r="V1730" s="870">
        <v>0</v>
      </c>
      <c r="W1730" s="870">
        <v>0</v>
      </c>
      <c r="X1730" s="870">
        <v>0</v>
      </c>
      <c r="Y1730" s="870">
        <v>0</v>
      </c>
      <c r="Z1730" s="870">
        <v>0</v>
      </c>
      <c r="AA1730" s="870">
        <v>0</v>
      </c>
      <c r="AB1730" s="870">
        <v>0</v>
      </c>
      <c r="AC1730" s="870">
        <v>0</v>
      </c>
      <c r="AD1730" s="870">
        <v>0</v>
      </c>
      <c r="AE1730" s="870">
        <v>0</v>
      </c>
    </row>
    <row r="1731" spans="1:31">
      <c r="A1731" s="870" t="s">
        <v>1852</v>
      </c>
      <c r="B1731" s="870">
        <v>16</v>
      </c>
      <c r="C1731" s="870">
        <v>1630</v>
      </c>
      <c r="D1731" s="870">
        <v>163015</v>
      </c>
      <c r="E1731" s="870">
        <v>1630159605</v>
      </c>
      <c r="F1731" s="870" t="s">
        <v>1054</v>
      </c>
      <c r="G1731" s="870">
        <v>0</v>
      </c>
      <c r="H1731" s="870">
        <v>0</v>
      </c>
      <c r="I1731" s="870">
        <v>0</v>
      </c>
      <c r="J1731" s="870">
        <v>0</v>
      </c>
      <c r="K1731" s="870">
        <v>0</v>
      </c>
      <c r="L1731" s="870">
        <v>0</v>
      </c>
      <c r="M1731" s="870">
        <v>0</v>
      </c>
      <c r="N1731" s="870">
        <v>0</v>
      </c>
      <c r="O1731" s="870">
        <v>0</v>
      </c>
      <c r="P1731" s="870">
        <v>0</v>
      </c>
      <c r="Q1731" s="870">
        <v>0</v>
      </c>
      <c r="R1731" s="870">
        <v>0</v>
      </c>
      <c r="S1731" s="870">
        <v>0</v>
      </c>
      <c r="T1731" s="870">
        <v>0</v>
      </c>
      <c r="U1731" s="870">
        <v>0</v>
      </c>
      <c r="V1731" s="870">
        <v>0</v>
      </c>
      <c r="W1731" s="870">
        <v>0</v>
      </c>
      <c r="X1731" s="870">
        <v>0</v>
      </c>
      <c r="Y1731" s="870">
        <v>0</v>
      </c>
      <c r="Z1731" s="870">
        <v>0</v>
      </c>
      <c r="AA1731" s="870">
        <v>0</v>
      </c>
      <c r="AB1731" s="870">
        <v>0</v>
      </c>
      <c r="AC1731" s="870">
        <v>0</v>
      </c>
      <c r="AD1731" s="870">
        <v>0</v>
      </c>
      <c r="AE1731" s="870">
        <v>0</v>
      </c>
    </row>
    <row r="1732" spans="1:31">
      <c r="A1732" s="870" t="s">
        <v>1852</v>
      </c>
      <c r="B1732" s="870">
        <v>16</v>
      </c>
      <c r="C1732" s="870">
        <v>1630</v>
      </c>
      <c r="D1732" s="870">
        <v>163015</v>
      </c>
      <c r="E1732" s="870">
        <v>1630159615</v>
      </c>
      <c r="F1732" s="870" t="s">
        <v>1055</v>
      </c>
      <c r="G1732" s="870">
        <v>0</v>
      </c>
      <c r="H1732" s="870">
        <v>0</v>
      </c>
      <c r="I1732" s="870">
        <v>0</v>
      </c>
      <c r="J1732" s="870">
        <v>0</v>
      </c>
      <c r="K1732" s="870">
        <v>0</v>
      </c>
      <c r="L1732" s="870">
        <v>0</v>
      </c>
      <c r="M1732" s="870">
        <v>0</v>
      </c>
      <c r="N1732" s="870">
        <v>0</v>
      </c>
      <c r="O1732" s="870">
        <v>0</v>
      </c>
      <c r="P1732" s="870">
        <v>0</v>
      </c>
      <c r="Q1732" s="870">
        <v>0</v>
      </c>
      <c r="R1732" s="870">
        <v>0</v>
      </c>
      <c r="S1732" s="870">
        <v>0</v>
      </c>
      <c r="T1732" s="870">
        <v>0</v>
      </c>
      <c r="U1732" s="870">
        <v>0</v>
      </c>
      <c r="V1732" s="870">
        <v>0</v>
      </c>
      <c r="W1732" s="870">
        <v>0</v>
      </c>
      <c r="X1732" s="870">
        <v>0</v>
      </c>
      <c r="Y1732" s="870">
        <v>0</v>
      </c>
      <c r="Z1732" s="870">
        <v>0</v>
      </c>
      <c r="AA1732" s="870">
        <v>0</v>
      </c>
      <c r="AB1732" s="870">
        <v>0</v>
      </c>
      <c r="AC1732" s="870">
        <v>0</v>
      </c>
      <c r="AD1732" s="870">
        <v>0</v>
      </c>
      <c r="AE1732" s="870">
        <v>0</v>
      </c>
    </row>
    <row r="1733" spans="1:31">
      <c r="A1733" s="870" t="s">
        <v>1852</v>
      </c>
      <c r="B1733" s="870">
        <v>16</v>
      </c>
      <c r="C1733" s="870">
        <v>1630</v>
      </c>
      <c r="D1733" s="870">
        <v>163015</v>
      </c>
      <c r="E1733" s="870">
        <v>1630159703</v>
      </c>
      <c r="F1733" s="870" t="s">
        <v>3407</v>
      </c>
      <c r="G1733" s="870">
        <v>0</v>
      </c>
      <c r="H1733" s="870">
        <v>0</v>
      </c>
      <c r="I1733" s="870">
        <v>0</v>
      </c>
      <c r="J1733" s="870">
        <v>0</v>
      </c>
      <c r="K1733" s="870">
        <v>0</v>
      </c>
      <c r="L1733" s="870">
        <v>0</v>
      </c>
      <c r="M1733" s="870">
        <v>0</v>
      </c>
      <c r="N1733" s="870">
        <v>0</v>
      </c>
      <c r="O1733" s="870">
        <v>0</v>
      </c>
      <c r="P1733" s="870">
        <v>0</v>
      </c>
      <c r="Q1733" s="870">
        <v>0</v>
      </c>
      <c r="R1733" s="870">
        <v>0</v>
      </c>
      <c r="S1733" s="870">
        <v>0</v>
      </c>
      <c r="T1733" s="870">
        <v>0</v>
      </c>
      <c r="U1733" s="870">
        <v>0</v>
      </c>
      <c r="V1733" s="870">
        <v>0</v>
      </c>
      <c r="W1733" s="870">
        <v>0</v>
      </c>
      <c r="X1733" s="870">
        <v>0</v>
      </c>
      <c r="Y1733" s="870">
        <v>0</v>
      </c>
      <c r="Z1733" s="870">
        <v>0</v>
      </c>
      <c r="AA1733" s="870">
        <v>0</v>
      </c>
      <c r="AB1733" s="870">
        <v>0</v>
      </c>
      <c r="AC1733" s="870">
        <v>0</v>
      </c>
      <c r="AD1733" s="870">
        <v>0</v>
      </c>
      <c r="AE1733" s="870">
        <v>0</v>
      </c>
    </row>
    <row r="1734" spans="1:31">
      <c r="A1734" s="870" t="s">
        <v>1852</v>
      </c>
      <c r="B1734" s="870">
        <v>16</v>
      </c>
      <c r="C1734" s="870">
        <v>1630</v>
      </c>
      <c r="D1734" s="870">
        <v>163015</v>
      </c>
      <c r="E1734" s="870">
        <v>1630159704</v>
      </c>
      <c r="F1734" s="870" t="s">
        <v>1054</v>
      </c>
      <c r="G1734" s="870">
        <v>0</v>
      </c>
      <c r="H1734" s="870">
        <v>0</v>
      </c>
      <c r="I1734" s="870">
        <v>0</v>
      </c>
      <c r="J1734" s="870">
        <v>0</v>
      </c>
      <c r="K1734" s="870">
        <v>0</v>
      </c>
      <c r="L1734" s="870">
        <v>0</v>
      </c>
      <c r="M1734" s="870">
        <v>0</v>
      </c>
      <c r="N1734" s="870">
        <v>0</v>
      </c>
      <c r="O1734" s="870">
        <v>0</v>
      </c>
      <c r="P1734" s="870">
        <v>0</v>
      </c>
      <c r="Q1734" s="870">
        <v>0</v>
      </c>
      <c r="R1734" s="870">
        <v>0</v>
      </c>
      <c r="S1734" s="870">
        <v>0</v>
      </c>
      <c r="T1734" s="870">
        <v>0</v>
      </c>
      <c r="U1734" s="870">
        <v>0</v>
      </c>
      <c r="V1734" s="870">
        <v>0</v>
      </c>
      <c r="W1734" s="870">
        <v>0</v>
      </c>
      <c r="X1734" s="870">
        <v>0</v>
      </c>
      <c r="Y1734" s="870">
        <v>0</v>
      </c>
      <c r="Z1734" s="870">
        <v>0</v>
      </c>
      <c r="AA1734" s="870">
        <v>0</v>
      </c>
      <c r="AB1734" s="870">
        <v>0</v>
      </c>
      <c r="AC1734" s="870">
        <v>0</v>
      </c>
      <c r="AD1734" s="870">
        <v>0</v>
      </c>
      <c r="AE1734" s="870">
        <v>0</v>
      </c>
    </row>
    <row r="1735" spans="1:31">
      <c r="A1735" s="870" t="s">
        <v>1852</v>
      </c>
      <c r="B1735" s="870">
        <v>16</v>
      </c>
      <c r="C1735" s="870">
        <v>1630</v>
      </c>
      <c r="D1735" s="870">
        <v>163015</v>
      </c>
      <c r="E1735" s="870">
        <v>1630159706</v>
      </c>
      <c r="F1735" s="870" t="s">
        <v>3147</v>
      </c>
      <c r="G1735" s="870">
        <v>0</v>
      </c>
      <c r="H1735" s="870">
        <v>0</v>
      </c>
      <c r="I1735" s="870">
        <v>0</v>
      </c>
      <c r="J1735" s="870">
        <v>0</v>
      </c>
      <c r="K1735" s="870">
        <v>0</v>
      </c>
      <c r="L1735" s="870">
        <v>0</v>
      </c>
      <c r="M1735" s="870">
        <v>0</v>
      </c>
      <c r="N1735" s="870">
        <v>0</v>
      </c>
      <c r="O1735" s="870">
        <v>0</v>
      </c>
      <c r="P1735" s="870">
        <v>0</v>
      </c>
      <c r="Q1735" s="870">
        <v>0</v>
      </c>
      <c r="R1735" s="870">
        <v>0</v>
      </c>
      <c r="S1735" s="870">
        <v>0</v>
      </c>
      <c r="T1735" s="870">
        <v>0</v>
      </c>
      <c r="U1735" s="870">
        <v>0</v>
      </c>
      <c r="V1735" s="870">
        <v>0</v>
      </c>
      <c r="W1735" s="870">
        <v>0</v>
      </c>
      <c r="X1735" s="870">
        <v>0</v>
      </c>
      <c r="Y1735" s="870">
        <v>0</v>
      </c>
      <c r="Z1735" s="870">
        <v>0</v>
      </c>
      <c r="AA1735" s="870">
        <v>0</v>
      </c>
      <c r="AB1735" s="870">
        <v>0</v>
      </c>
      <c r="AC1735" s="870">
        <v>0</v>
      </c>
      <c r="AD1735" s="870">
        <v>0</v>
      </c>
      <c r="AE1735" s="870">
        <v>0</v>
      </c>
    </row>
    <row r="1736" spans="1:31">
      <c r="A1736" s="870" t="s">
        <v>1852</v>
      </c>
      <c r="B1736" s="870">
        <v>16</v>
      </c>
      <c r="C1736" s="870">
        <v>1630</v>
      </c>
      <c r="D1736" s="870">
        <v>163015</v>
      </c>
      <c r="E1736" s="870">
        <v>1630159727</v>
      </c>
      <c r="F1736" s="870" t="s">
        <v>3626</v>
      </c>
      <c r="G1736" s="870">
        <v>0</v>
      </c>
      <c r="H1736" s="870">
        <v>0</v>
      </c>
      <c r="I1736" s="870">
        <v>0</v>
      </c>
      <c r="J1736" s="870">
        <v>0</v>
      </c>
      <c r="K1736" s="870">
        <v>0</v>
      </c>
      <c r="L1736" s="870">
        <v>0</v>
      </c>
      <c r="M1736" s="870">
        <v>0</v>
      </c>
      <c r="N1736" s="870">
        <v>0</v>
      </c>
      <c r="O1736" s="870">
        <v>0</v>
      </c>
      <c r="P1736" s="870">
        <v>0</v>
      </c>
      <c r="Q1736" s="870">
        <v>0</v>
      </c>
      <c r="R1736" s="870">
        <v>0</v>
      </c>
      <c r="S1736" s="870">
        <v>0</v>
      </c>
      <c r="T1736" s="870">
        <v>0</v>
      </c>
      <c r="U1736" s="870">
        <v>0</v>
      </c>
      <c r="V1736" s="870">
        <v>0</v>
      </c>
      <c r="W1736" s="870">
        <v>0</v>
      </c>
      <c r="X1736" s="870">
        <v>0</v>
      </c>
      <c r="Y1736" s="870">
        <v>0</v>
      </c>
      <c r="Z1736" s="870">
        <v>0</v>
      </c>
      <c r="AA1736" s="870">
        <v>0</v>
      </c>
      <c r="AB1736" s="870">
        <v>0</v>
      </c>
      <c r="AC1736" s="870">
        <v>0</v>
      </c>
      <c r="AD1736" s="870">
        <v>0</v>
      </c>
      <c r="AE1736" s="870">
        <v>0</v>
      </c>
    </row>
    <row r="1737" spans="1:31">
      <c r="A1737" s="870" t="s">
        <v>1852</v>
      </c>
      <c r="B1737" s="870">
        <v>16</v>
      </c>
      <c r="C1737" s="870">
        <v>1630</v>
      </c>
      <c r="D1737" s="870">
        <v>163015</v>
      </c>
      <c r="E1737" s="870">
        <v>1630159732</v>
      </c>
      <c r="F1737" s="870" t="s">
        <v>3627</v>
      </c>
      <c r="G1737" s="870">
        <v>0</v>
      </c>
      <c r="H1737" s="870">
        <v>0</v>
      </c>
      <c r="I1737" s="870">
        <v>0</v>
      </c>
      <c r="J1737" s="870">
        <v>0</v>
      </c>
      <c r="K1737" s="870">
        <v>0</v>
      </c>
      <c r="L1737" s="870">
        <v>0</v>
      </c>
      <c r="M1737" s="870">
        <v>0</v>
      </c>
      <c r="N1737" s="870">
        <v>0</v>
      </c>
      <c r="O1737" s="870">
        <v>0</v>
      </c>
      <c r="P1737" s="870">
        <v>0</v>
      </c>
      <c r="Q1737" s="870">
        <v>0</v>
      </c>
      <c r="R1737" s="870">
        <v>0</v>
      </c>
      <c r="S1737" s="870">
        <v>0</v>
      </c>
      <c r="T1737" s="870">
        <v>0</v>
      </c>
      <c r="U1737" s="870">
        <v>0</v>
      </c>
      <c r="V1737" s="870">
        <v>0</v>
      </c>
      <c r="W1737" s="870">
        <v>0</v>
      </c>
      <c r="X1737" s="870">
        <v>0</v>
      </c>
      <c r="Y1737" s="870">
        <v>0</v>
      </c>
      <c r="Z1737" s="870">
        <v>0</v>
      </c>
      <c r="AA1737" s="870">
        <v>0</v>
      </c>
      <c r="AB1737" s="870">
        <v>0</v>
      </c>
      <c r="AC1737" s="870">
        <v>0</v>
      </c>
      <c r="AD1737" s="870">
        <v>0</v>
      </c>
      <c r="AE1737" s="870">
        <v>0</v>
      </c>
    </row>
    <row r="1738" spans="1:31">
      <c r="A1738" s="870" t="s">
        <v>1852</v>
      </c>
      <c r="B1738" s="870">
        <v>16</v>
      </c>
      <c r="C1738" s="870">
        <v>1630</v>
      </c>
      <c r="D1738" s="870">
        <v>163015</v>
      </c>
      <c r="E1738" s="870">
        <v>1630159772</v>
      </c>
      <c r="F1738" s="870" t="s">
        <v>1056</v>
      </c>
      <c r="G1738" s="870">
        <v>0</v>
      </c>
      <c r="H1738" s="870">
        <v>0</v>
      </c>
      <c r="I1738" s="870">
        <v>0</v>
      </c>
      <c r="J1738" s="870">
        <v>0</v>
      </c>
      <c r="K1738" s="870">
        <v>0</v>
      </c>
      <c r="L1738" s="870">
        <v>0</v>
      </c>
      <c r="M1738" s="870">
        <v>0</v>
      </c>
      <c r="N1738" s="870">
        <v>0</v>
      </c>
      <c r="O1738" s="870">
        <v>0</v>
      </c>
      <c r="P1738" s="870">
        <v>0</v>
      </c>
      <c r="Q1738" s="870">
        <v>0</v>
      </c>
      <c r="R1738" s="870">
        <v>0</v>
      </c>
      <c r="S1738" s="870">
        <v>0</v>
      </c>
      <c r="T1738" s="870">
        <v>0</v>
      </c>
      <c r="U1738" s="870">
        <v>0</v>
      </c>
      <c r="V1738" s="870">
        <v>0</v>
      </c>
      <c r="W1738" s="870">
        <v>0</v>
      </c>
      <c r="X1738" s="870">
        <v>0</v>
      </c>
      <c r="Y1738" s="870">
        <v>0</v>
      </c>
      <c r="Z1738" s="870">
        <v>0</v>
      </c>
      <c r="AA1738" s="870">
        <v>0</v>
      </c>
      <c r="AB1738" s="870">
        <v>0</v>
      </c>
      <c r="AC1738" s="870">
        <v>0</v>
      </c>
      <c r="AD1738" s="870">
        <v>0</v>
      </c>
      <c r="AE1738" s="870">
        <v>0</v>
      </c>
    </row>
    <row r="1739" spans="1:31">
      <c r="A1739" s="870" t="s">
        <v>1852</v>
      </c>
      <c r="B1739" s="870">
        <v>16</v>
      </c>
      <c r="C1739" s="870">
        <v>1630</v>
      </c>
      <c r="D1739" s="870">
        <v>163015</v>
      </c>
      <c r="E1739" s="870">
        <v>1630159773</v>
      </c>
      <c r="F1739" s="870" t="s">
        <v>1057</v>
      </c>
      <c r="G1739" s="870">
        <v>0</v>
      </c>
      <c r="H1739" s="870">
        <v>0</v>
      </c>
      <c r="I1739" s="870">
        <v>0</v>
      </c>
      <c r="J1739" s="870">
        <v>0</v>
      </c>
      <c r="K1739" s="870">
        <v>0</v>
      </c>
      <c r="L1739" s="870">
        <v>0</v>
      </c>
      <c r="M1739" s="870">
        <v>0</v>
      </c>
      <c r="N1739" s="870">
        <v>0</v>
      </c>
      <c r="O1739" s="870">
        <v>0</v>
      </c>
      <c r="P1739" s="870">
        <v>0</v>
      </c>
      <c r="Q1739" s="870">
        <v>0</v>
      </c>
      <c r="R1739" s="870">
        <v>0</v>
      </c>
      <c r="S1739" s="870">
        <v>0</v>
      </c>
      <c r="T1739" s="870">
        <v>0</v>
      </c>
      <c r="U1739" s="870">
        <v>0</v>
      </c>
      <c r="V1739" s="870">
        <v>0</v>
      </c>
      <c r="W1739" s="870">
        <v>0</v>
      </c>
      <c r="X1739" s="870">
        <v>0</v>
      </c>
      <c r="Y1739" s="870">
        <v>0</v>
      </c>
      <c r="Z1739" s="870">
        <v>0</v>
      </c>
      <c r="AA1739" s="870">
        <v>0</v>
      </c>
      <c r="AB1739" s="870">
        <v>0</v>
      </c>
      <c r="AC1739" s="870">
        <v>0</v>
      </c>
      <c r="AD1739" s="870">
        <v>0</v>
      </c>
      <c r="AE1739" s="870">
        <v>0</v>
      </c>
    </row>
    <row r="1740" spans="1:31">
      <c r="A1740" s="870" t="s">
        <v>1852</v>
      </c>
      <c r="B1740" s="870">
        <v>16</v>
      </c>
      <c r="C1740" s="870">
        <v>1630</v>
      </c>
      <c r="D1740" s="870">
        <v>163015</v>
      </c>
      <c r="E1740" s="870">
        <v>1630159774</v>
      </c>
      <c r="F1740" s="870" t="s">
        <v>1058</v>
      </c>
      <c r="G1740" s="870">
        <v>0</v>
      </c>
      <c r="H1740" s="870">
        <v>0</v>
      </c>
      <c r="I1740" s="870">
        <v>0</v>
      </c>
      <c r="J1740" s="870">
        <v>0</v>
      </c>
      <c r="K1740" s="870">
        <v>0</v>
      </c>
      <c r="L1740" s="870">
        <v>0</v>
      </c>
      <c r="M1740" s="870">
        <v>0</v>
      </c>
      <c r="N1740" s="870">
        <v>0</v>
      </c>
      <c r="O1740" s="870">
        <v>0</v>
      </c>
      <c r="P1740" s="870">
        <v>0</v>
      </c>
      <c r="Q1740" s="870">
        <v>0</v>
      </c>
      <c r="R1740" s="870">
        <v>0</v>
      </c>
      <c r="S1740" s="870">
        <v>0</v>
      </c>
      <c r="T1740" s="870">
        <v>0</v>
      </c>
      <c r="U1740" s="870">
        <v>0</v>
      </c>
      <c r="V1740" s="870">
        <v>0</v>
      </c>
      <c r="W1740" s="870">
        <v>0</v>
      </c>
      <c r="X1740" s="870">
        <v>0</v>
      </c>
      <c r="Y1740" s="870">
        <v>0</v>
      </c>
      <c r="Z1740" s="870">
        <v>0</v>
      </c>
      <c r="AA1740" s="870">
        <v>0</v>
      </c>
      <c r="AB1740" s="870">
        <v>0</v>
      </c>
      <c r="AC1740" s="870">
        <v>0</v>
      </c>
      <c r="AD1740" s="870">
        <v>0</v>
      </c>
      <c r="AE1740" s="870">
        <v>0</v>
      </c>
    </row>
    <row r="1741" spans="1:31">
      <c r="A1741" s="870" t="s">
        <v>1852</v>
      </c>
      <c r="B1741" s="870">
        <v>16</v>
      </c>
      <c r="C1741" s="870">
        <v>1630</v>
      </c>
      <c r="D1741" s="870">
        <v>163015</v>
      </c>
      <c r="E1741" s="870">
        <v>1630159775</v>
      </c>
      <c r="F1741" s="870" t="s">
        <v>4212</v>
      </c>
      <c r="G1741" s="870">
        <v>0</v>
      </c>
      <c r="H1741" s="870">
        <v>0</v>
      </c>
      <c r="I1741" s="870">
        <v>0</v>
      </c>
      <c r="J1741" s="870">
        <v>0</v>
      </c>
      <c r="K1741" s="870">
        <v>0</v>
      </c>
      <c r="L1741" s="870">
        <v>0</v>
      </c>
      <c r="M1741" s="870">
        <v>0</v>
      </c>
      <c r="N1741" s="870">
        <v>0</v>
      </c>
      <c r="O1741" s="870">
        <v>0</v>
      </c>
      <c r="P1741" s="870">
        <v>0</v>
      </c>
      <c r="Q1741" s="870">
        <v>0</v>
      </c>
      <c r="R1741" s="870">
        <v>0</v>
      </c>
      <c r="S1741" s="870">
        <v>0</v>
      </c>
      <c r="T1741" s="870">
        <v>0</v>
      </c>
      <c r="U1741" s="870">
        <v>0</v>
      </c>
      <c r="V1741" s="870">
        <v>0</v>
      </c>
      <c r="W1741" s="870">
        <v>0</v>
      </c>
      <c r="X1741" s="870">
        <v>0</v>
      </c>
      <c r="Y1741" s="870">
        <v>0</v>
      </c>
      <c r="Z1741" s="870">
        <v>0</v>
      </c>
      <c r="AA1741" s="870">
        <v>0</v>
      </c>
      <c r="AB1741" s="870">
        <v>0</v>
      </c>
      <c r="AC1741" s="870">
        <v>0</v>
      </c>
      <c r="AD1741" s="870">
        <v>0</v>
      </c>
      <c r="AE1741" s="870">
        <v>0</v>
      </c>
    </row>
    <row r="1742" spans="1:31">
      <c r="A1742" s="870" t="s">
        <v>1852</v>
      </c>
      <c r="B1742" s="870">
        <v>16</v>
      </c>
      <c r="C1742" s="870">
        <v>1630</v>
      </c>
      <c r="D1742" s="870">
        <v>163015</v>
      </c>
      <c r="E1742" s="870">
        <v>1630159776</v>
      </c>
      <c r="F1742" s="870" t="s">
        <v>4735</v>
      </c>
      <c r="G1742" s="870">
        <v>0</v>
      </c>
      <c r="H1742" s="870">
        <v>0</v>
      </c>
      <c r="I1742" s="870">
        <v>0</v>
      </c>
      <c r="J1742" s="870">
        <v>0</v>
      </c>
      <c r="K1742" s="870">
        <v>0</v>
      </c>
      <c r="L1742" s="870">
        <v>0</v>
      </c>
      <c r="M1742" s="870">
        <v>0</v>
      </c>
      <c r="N1742" s="870">
        <v>0</v>
      </c>
      <c r="O1742" s="870">
        <v>0</v>
      </c>
      <c r="P1742" s="870">
        <v>0</v>
      </c>
      <c r="Q1742" s="870">
        <v>0</v>
      </c>
      <c r="R1742" s="870">
        <v>0</v>
      </c>
      <c r="S1742" s="870">
        <v>0</v>
      </c>
      <c r="T1742" s="870">
        <v>0</v>
      </c>
      <c r="U1742" s="870">
        <v>0</v>
      </c>
      <c r="V1742" s="870">
        <v>0</v>
      </c>
      <c r="W1742" s="870">
        <v>0</v>
      </c>
      <c r="X1742" s="870">
        <v>0</v>
      </c>
      <c r="Y1742" s="870">
        <v>0</v>
      </c>
      <c r="Z1742" s="870">
        <v>0</v>
      </c>
      <c r="AA1742" s="870">
        <v>0</v>
      </c>
      <c r="AB1742" s="870">
        <v>0</v>
      </c>
      <c r="AC1742" s="870">
        <v>0</v>
      </c>
      <c r="AD1742" s="870">
        <v>0</v>
      </c>
      <c r="AE1742" s="870">
        <v>0</v>
      </c>
    </row>
    <row r="1743" spans="1:31">
      <c r="A1743" s="870" t="s">
        <v>1852</v>
      </c>
      <c r="B1743" s="870">
        <v>16</v>
      </c>
      <c r="C1743" s="870">
        <v>1630</v>
      </c>
      <c r="D1743" s="870">
        <v>163015</v>
      </c>
      <c r="E1743" s="870">
        <v>1630159777</v>
      </c>
      <c r="F1743" s="870" t="s">
        <v>4736</v>
      </c>
      <c r="G1743" s="870">
        <v>0</v>
      </c>
      <c r="H1743" s="870">
        <v>0</v>
      </c>
      <c r="I1743" s="870">
        <v>0</v>
      </c>
      <c r="J1743" s="870">
        <v>0</v>
      </c>
      <c r="K1743" s="870">
        <v>0</v>
      </c>
      <c r="L1743" s="870">
        <v>0</v>
      </c>
      <c r="M1743" s="870">
        <v>0</v>
      </c>
      <c r="N1743" s="870">
        <v>0</v>
      </c>
      <c r="O1743" s="870">
        <v>0</v>
      </c>
      <c r="P1743" s="870">
        <v>0</v>
      </c>
      <c r="Q1743" s="870">
        <v>0</v>
      </c>
      <c r="R1743" s="870">
        <v>0</v>
      </c>
      <c r="S1743" s="870">
        <v>0</v>
      </c>
      <c r="T1743" s="870">
        <v>0</v>
      </c>
      <c r="U1743" s="870">
        <v>0</v>
      </c>
      <c r="V1743" s="870">
        <v>0</v>
      </c>
      <c r="W1743" s="870">
        <v>0</v>
      </c>
      <c r="X1743" s="870">
        <v>0</v>
      </c>
      <c r="Y1743" s="870">
        <v>0</v>
      </c>
      <c r="Z1743" s="870">
        <v>0</v>
      </c>
      <c r="AA1743" s="870">
        <v>0</v>
      </c>
      <c r="AB1743" s="870">
        <v>0</v>
      </c>
      <c r="AC1743" s="870">
        <v>0</v>
      </c>
      <c r="AD1743" s="870">
        <v>0</v>
      </c>
      <c r="AE1743" s="870">
        <v>0</v>
      </c>
    </row>
    <row r="1744" spans="1:31">
      <c r="A1744" s="870" t="s">
        <v>1852</v>
      </c>
      <c r="B1744" s="870">
        <v>16</v>
      </c>
      <c r="C1744" s="870">
        <v>1630</v>
      </c>
      <c r="D1744" s="870">
        <v>163015</v>
      </c>
      <c r="E1744" s="870">
        <v>1630159778</v>
      </c>
      <c r="F1744" s="870" t="s">
        <v>4737</v>
      </c>
      <c r="G1744" s="870">
        <v>0</v>
      </c>
      <c r="H1744" s="870">
        <v>0</v>
      </c>
      <c r="I1744" s="870">
        <v>0</v>
      </c>
      <c r="J1744" s="870">
        <v>0</v>
      </c>
      <c r="K1744" s="870">
        <v>0</v>
      </c>
      <c r="L1744" s="870">
        <v>0</v>
      </c>
      <c r="M1744" s="870">
        <v>0</v>
      </c>
      <c r="N1744" s="870">
        <v>0</v>
      </c>
      <c r="O1744" s="870">
        <v>0</v>
      </c>
      <c r="P1744" s="870">
        <v>0</v>
      </c>
      <c r="Q1744" s="870">
        <v>0</v>
      </c>
      <c r="R1744" s="870">
        <v>0</v>
      </c>
      <c r="S1744" s="870">
        <v>0</v>
      </c>
      <c r="T1744" s="870">
        <v>0</v>
      </c>
      <c r="U1744" s="870">
        <v>0</v>
      </c>
      <c r="V1744" s="870">
        <v>0</v>
      </c>
      <c r="W1744" s="870">
        <v>0</v>
      </c>
      <c r="X1744" s="870">
        <v>0</v>
      </c>
      <c r="Y1744" s="870">
        <v>0</v>
      </c>
      <c r="Z1744" s="870">
        <v>0</v>
      </c>
      <c r="AA1744" s="870">
        <v>0</v>
      </c>
      <c r="AB1744" s="870">
        <v>0</v>
      </c>
      <c r="AC1744" s="870">
        <v>0</v>
      </c>
      <c r="AD1744" s="870">
        <v>0</v>
      </c>
      <c r="AE1744" s="870">
        <v>0</v>
      </c>
    </row>
    <row r="1745" spans="1:31">
      <c r="A1745" s="870" t="s">
        <v>1852</v>
      </c>
      <c r="B1745" s="870">
        <v>16</v>
      </c>
      <c r="C1745" s="870">
        <v>1630</v>
      </c>
      <c r="D1745" s="870">
        <v>163015</v>
      </c>
      <c r="E1745" s="870">
        <v>1630159780</v>
      </c>
      <c r="F1745" s="870" t="s">
        <v>4738</v>
      </c>
      <c r="G1745" s="870">
        <v>0</v>
      </c>
      <c r="H1745" s="870">
        <v>0</v>
      </c>
      <c r="I1745" s="870">
        <v>0</v>
      </c>
      <c r="J1745" s="870">
        <v>0</v>
      </c>
      <c r="K1745" s="870">
        <v>0</v>
      </c>
      <c r="L1745" s="870">
        <v>0</v>
      </c>
      <c r="M1745" s="870">
        <v>0</v>
      </c>
      <c r="N1745" s="870">
        <v>0</v>
      </c>
      <c r="O1745" s="870">
        <v>0</v>
      </c>
      <c r="P1745" s="870">
        <v>0</v>
      </c>
      <c r="Q1745" s="870">
        <v>0</v>
      </c>
      <c r="R1745" s="870">
        <v>0</v>
      </c>
      <c r="S1745" s="870">
        <v>0</v>
      </c>
      <c r="T1745" s="870">
        <v>0</v>
      </c>
      <c r="U1745" s="870">
        <v>0</v>
      </c>
      <c r="V1745" s="870">
        <v>0</v>
      </c>
      <c r="W1745" s="870">
        <v>0</v>
      </c>
      <c r="X1745" s="870">
        <v>0</v>
      </c>
      <c r="Y1745" s="870">
        <v>0</v>
      </c>
      <c r="Z1745" s="870">
        <v>0</v>
      </c>
      <c r="AA1745" s="870">
        <v>0</v>
      </c>
      <c r="AB1745" s="870">
        <v>0</v>
      </c>
      <c r="AC1745" s="870">
        <v>0</v>
      </c>
      <c r="AD1745" s="870">
        <v>0</v>
      </c>
      <c r="AE1745" s="870">
        <v>0</v>
      </c>
    </row>
    <row r="1746" spans="1:31">
      <c r="A1746" s="870" t="s">
        <v>1852</v>
      </c>
      <c r="B1746" s="870">
        <v>16</v>
      </c>
      <c r="C1746" s="870">
        <v>1630</v>
      </c>
      <c r="D1746" s="870">
        <v>163045</v>
      </c>
      <c r="E1746" s="870">
        <v>1630451227</v>
      </c>
      <c r="F1746" s="870" t="s">
        <v>184</v>
      </c>
      <c r="G1746" s="870">
        <v>105017530000</v>
      </c>
      <c r="H1746" s="870">
        <v>0</v>
      </c>
      <c r="I1746" s="870">
        <v>105017530000</v>
      </c>
      <c r="J1746" s="870">
        <v>0</v>
      </c>
      <c r="K1746" s="870">
        <v>0</v>
      </c>
      <c r="L1746" s="870">
        <v>0</v>
      </c>
      <c r="M1746" s="870">
        <v>0</v>
      </c>
      <c r="N1746" s="870">
        <v>0</v>
      </c>
      <c r="O1746" s="870">
        <v>0</v>
      </c>
      <c r="P1746" s="870">
        <v>0</v>
      </c>
      <c r="Q1746" s="870">
        <v>0</v>
      </c>
      <c r="R1746" s="870">
        <v>0</v>
      </c>
      <c r="S1746" s="870">
        <v>0</v>
      </c>
      <c r="T1746" s="870">
        <v>0</v>
      </c>
      <c r="U1746" s="870">
        <v>0</v>
      </c>
      <c r="V1746" s="870">
        <v>0</v>
      </c>
      <c r="W1746" s="870">
        <v>0</v>
      </c>
      <c r="X1746" s="870">
        <v>0</v>
      </c>
      <c r="Y1746" s="870">
        <v>0</v>
      </c>
      <c r="Z1746" s="870">
        <v>0</v>
      </c>
      <c r="AA1746" s="870">
        <v>0</v>
      </c>
      <c r="AB1746" s="870">
        <v>0</v>
      </c>
      <c r="AC1746" s="870">
        <v>0</v>
      </c>
      <c r="AD1746" s="870">
        <v>0</v>
      </c>
      <c r="AE1746" s="870">
        <v>0</v>
      </c>
    </row>
    <row r="1747" spans="1:31">
      <c r="A1747" s="870" t="s">
        <v>1852</v>
      </c>
      <c r="B1747" s="870">
        <v>16</v>
      </c>
      <c r="C1747" s="870">
        <v>1634</v>
      </c>
      <c r="D1747" s="870">
        <v>163495</v>
      </c>
      <c r="E1747" s="870">
        <v>1634951001</v>
      </c>
      <c r="F1747" s="870" t="s">
        <v>278</v>
      </c>
      <c r="G1747" s="870">
        <v>761325858</v>
      </c>
      <c r="H1747" s="870">
        <v>0</v>
      </c>
      <c r="I1747" s="870">
        <v>761325857.91999996</v>
      </c>
      <c r="J1747" s="870">
        <v>-8.0000042915344238E-2</v>
      </c>
      <c r="K1747" s="870">
        <v>0</v>
      </c>
      <c r="L1747" s="870">
        <v>0</v>
      </c>
      <c r="M1747" s="870">
        <v>-8.0000042915344238E-2</v>
      </c>
      <c r="N1747" s="870">
        <v>0</v>
      </c>
      <c r="O1747" s="870">
        <v>-8.0000042915344238E-2</v>
      </c>
      <c r="P1747" s="870">
        <v>-2.9600015878677367E-2</v>
      </c>
      <c r="Q1747" s="870">
        <v>0</v>
      </c>
      <c r="R1747" s="870">
        <v>0</v>
      </c>
      <c r="S1747" s="870">
        <v>0</v>
      </c>
      <c r="T1747" s="870">
        <v>0</v>
      </c>
      <c r="U1747" s="870">
        <v>0</v>
      </c>
      <c r="V1747" s="870">
        <v>0</v>
      </c>
      <c r="W1747" s="870">
        <v>0</v>
      </c>
      <c r="X1747" s="870">
        <v>-2.9600015878677367E-2</v>
      </c>
      <c r="Y1747" s="870">
        <v>0.37</v>
      </c>
      <c r="Z1747" s="870">
        <v>0</v>
      </c>
      <c r="AA1747" s="870">
        <v>-2.9600015878677367E-2</v>
      </c>
      <c r="AB1747" s="870">
        <v>0</v>
      </c>
      <c r="AC1747" s="870">
        <v>-2.9600015878677367E-2</v>
      </c>
      <c r="AD1747" s="870">
        <v>0</v>
      </c>
      <c r="AE1747" s="870">
        <v>0</v>
      </c>
    </row>
    <row r="1748" spans="1:31">
      <c r="A1748" s="870" t="s">
        <v>1852</v>
      </c>
      <c r="B1748" s="870">
        <v>16</v>
      </c>
      <c r="C1748" s="870">
        <v>1634</v>
      </c>
      <c r="D1748" s="870">
        <v>163495</v>
      </c>
      <c r="E1748" s="870">
        <v>1634951996</v>
      </c>
      <c r="F1748" s="870" t="s">
        <v>4213</v>
      </c>
      <c r="G1748" s="870">
        <v>0</v>
      </c>
      <c r="H1748" s="870">
        <v>0</v>
      </c>
      <c r="I1748" s="870">
        <v>0</v>
      </c>
      <c r="J1748" s="870">
        <v>0</v>
      </c>
      <c r="K1748" s="870">
        <v>0</v>
      </c>
      <c r="L1748" s="870">
        <v>0</v>
      </c>
      <c r="M1748" s="870">
        <v>0</v>
      </c>
      <c r="N1748" s="870">
        <v>0</v>
      </c>
      <c r="O1748" s="870">
        <v>0</v>
      </c>
      <c r="P1748" s="870">
        <v>0</v>
      </c>
      <c r="Q1748" s="870">
        <v>0</v>
      </c>
      <c r="R1748" s="870">
        <v>0</v>
      </c>
      <c r="S1748" s="870">
        <v>0</v>
      </c>
      <c r="T1748" s="870">
        <v>0</v>
      </c>
      <c r="U1748" s="870">
        <v>0</v>
      </c>
      <c r="V1748" s="870">
        <v>0</v>
      </c>
      <c r="W1748" s="870">
        <v>0</v>
      </c>
      <c r="X1748" s="870">
        <v>0</v>
      </c>
      <c r="Y1748" s="870">
        <v>0</v>
      </c>
      <c r="Z1748" s="870">
        <v>0</v>
      </c>
      <c r="AA1748" s="870">
        <v>0</v>
      </c>
      <c r="AB1748" s="870">
        <v>0</v>
      </c>
      <c r="AC1748" s="870">
        <v>0</v>
      </c>
      <c r="AD1748" s="870">
        <v>0</v>
      </c>
      <c r="AE1748" s="870">
        <v>0</v>
      </c>
    </row>
    <row r="1749" spans="1:31">
      <c r="A1749" s="870" t="s">
        <v>1852</v>
      </c>
      <c r="B1749" s="870">
        <v>16</v>
      </c>
      <c r="C1749" s="870">
        <v>1635</v>
      </c>
      <c r="D1749" s="870">
        <v>163530</v>
      </c>
      <c r="E1749" s="870">
        <v>1635309221</v>
      </c>
      <c r="F1749" s="870" t="s">
        <v>1059</v>
      </c>
      <c r="G1749" s="870">
        <v>212517854</v>
      </c>
      <c r="H1749" s="870">
        <v>0</v>
      </c>
      <c r="I1749" s="870">
        <v>212517854.08000001</v>
      </c>
      <c r="J1749" s="870">
        <v>8.0000013113021851E-2</v>
      </c>
      <c r="K1749" s="870">
        <v>0</v>
      </c>
      <c r="L1749" s="870">
        <v>8.0000013113021851E-2</v>
      </c>
      <c r="M1749" s="870">
        <v>0</v>
      </c>
      <c r="N1749" s="870">
        <v>0</v>
      </c>
      <c r="O1749" s="870">
        <v>8.0000013113021851E-2</v>
      </c>
      <c r="P1749" s="870">
        <v>2.9600004851818084E-2</v>
      </c>
      <c r="Q1749" s="870">
        <v>0</v>
      </c>
      <c r="R1749" s="870">
        <v>0</v>
      </c>
      <c r="S1749" s="870">
        <v>0</v>
      </c>
      <c r="T1749" s="870">
        <v>0</v>
      </c>
      <c r="U1749" s="870">
        <v>0</v>
      </c>
      <c r="V1749" s="870">
        <v>0</v>
      </c>
      <c r="W1749" s="870">
        <v>0</v>
      </c>
      <c r="X1749" s="870">
        <v>2.9600004851818084E-2</v>
      </c>
      <c r="Y1749" s="870">
        <v>0.37</v>
      </c>
      <c r="Z1749" s="870">
        <v>2.9600004851818084E-2</v>
      </c>
      <c r="AA1749" s="870">
        <v>0</v>
      </c>
      <c r="AB1749" s="870">
        <v>2.9600004851818084E-2</v>
      </c>
      <c r="AC1749" s="870">
        <v>0</v>
      </c>
      <c r="AD1749" s="870">
        <v>0</v>
      </c>
      <c r="AE1749" s="870">
        <v>0</v>
      </c>
    </row>
    <row r="1750" spans="1:31">
      <c r="A1750" s="870" t="s">
        <v>1852</v>
      </c>
      <c r="B1750" s="870">
        <v>16</v>
      </c>
      <c r="C1750" s="870">
        <v>1635</v>
      </c>
      <c r="D1750" s="870">
        <v>163595</v>
      </c>
      <c r="E1750" s="870">
        <v>1635951000</v>
      </c>
      <c r="F1750" s="870" t="s">
        <v>279</v>
      </c>
      <c r="G1750" s="870">
        <v>1789594</v>
      </c>
      <c r="H1750" s="870">
        <v>0</v>
      </c>
      <c r="I1750" s="870">
        <v>1789594</v>
      </c>
      <c r="J1750" s="870">
        <v>0</v>
      </c>
      <c r="K1750" s="870">
        <v>0</v>
      </c>
      <c r="L1750" s="870">
        <v>0</v>
      </c>
      <c r="M1750" s="870">
        <v>0</v>
      </c>
      <c r="N1750" s="870">
        <v>0</v>
      </c>
      <c r="O1750" s="870">
        <v>0</v>
      </c>
      <c r="P1750" s="870">
        <v>0</v>
      </c>
      <c r="Q1750" s="870">
        <v>0</v>
      </c>
      <c r="R1750" s="870">
        <v>0</v>
      </c>
      <c r="S1750" s="870">
        <v>0</v>
      </c>
      <c r="T1750" s="870">
        <v>0</v>
      </c>
      <c r="U1750" s="870">
        <v>0</v>
      </c>
      <c r="V1750" s="870">
        <v>0</v>
      </c>
      <c r="W1750" s="870">
        <v>0</v>
      </c>
      <c r="X1750" s="870">
        <v>0</v>
      </c>
      <c r="Y1750" s="870">
        <v>0</v>
      </c>
      <c r="Z1750" s="870">
        <v>0</v>
      </c>
      <c r="AA1750" s="870">
        <v>0</v>
      </c>
      <c r="AB1750" s="870">
        <v>0</v>
      </c>
      <c r="AC1750" s="870">
        <v>0</v>
      </c>
      <c r="AD1750" s="870">
        <v>0</v>
      </c>
      <c r="AE1750" s="870">
        <v>0</v>
      </c>
    </row>
    <row r="1751" spans="1:31">
      <c r="A1751" s="870" t="s">
        <v>1852</v>
      </c>
      <c r="B1751" s="870">
        <v>16</v>
      </c>
      <c r="C1751" s="870">
        <v>1635</v>
      </c>
      <c r="D1751" s="870">
        <v>163595</v>
      </c>
      <c r="E1751" s="870">
        <v>1635951002</v>
      </c>
      <c r="F1751" s="870" t="s">
        <v>1060</v>
      </c>
      <c r="G1751" s="870">
        <v>95194273</v>
      </c>
      <c r="H1751" s="870">
        <v>0</v>
      </c>
      <c r="I1751" s="870">
        <v>95194272.719999999</v>
      </c>
      <c r="J1751" s="870">
        <v>-0.2800000011920929</v>
      </c>
      <c r="K1751" s="870">
        <v>0</v>
      </c>
      <c r="L1751" s="870">
        <v>0</v>
      </c>
      <c r="M1751" s="870">
        <v>-0.2800000011920929</v>
      </c>
      <c r="N1751" s="870">
        <v>0</v>
      </c>
      <c r="O1751" s="870">
        <v>-0.2800000011920929</v>
      </c>
      <c r="P1751" s="870">
        <v>-0.10360000044107437</v>
      </c>
      <c r="Q1751" s="870">
        <v>0</v>
      </c>
      <c r="R1751" s="870">
        <v>0</v>
      </c>
      <c r="S1751" s="870">
        <v>0</v>
      </c>
      <c r="T1751" s="870">
        <v>0</v>
      </c>
      <c r="U1751" s="870">
        <v>0</v>
      </c>
      <c r="V1751" s="870">
        <v>0</v>
      </c>
      <c r="W1751" s="870">
        <v>0</v>
      </c>
      <c r="X1751" s="870">
        <v>-0.10360000044107437</v>
      </c>
      <c r="Y1751" s="870">
        <v>0.37</v>
      </c>
      <c r="Z1751" s="870">
        <v>0</v>
      </c>
      <c r="AA1751" s="870">
        <v>-0.10360000044107437</v>
      </c>
      <c r="AB1751" s="870">
        <v>0</v>
      </c>
      <c r="AC1751" s="870">
        <v>-0.10360000044107437</v>
      </c>
      <c r="AD1751" s="870">
        <v>0</v>
      </c>
      <c r="AE1751" s="870">
        <v>0</v>
      </c>
    </row>
    <row r="1752" spans="1:31">
      <c r="A1752" s="870" t="s">
        <v>1852</v>
      </c>
      <c r="B1752" s="870">
        <v>16</v>
      </c>
      <c r="C1752" s="870">
        <v>1635</v>
      </c>
      <c r="D1752" s="870">
        <v>163595</v>
      </c>
      <c r="E1752" s="870">
        <v>1635951003</v>
      </c>
      <c r="F1752" s="870" t="s">
        <v>1061</v>
      </c>
      <c r="G1752" s="870">
        <v>2093905</v>
      </c>
      <c r="H1752" s="870">
        <v>0</v>
      </c>
      <c r="I1752" s="870">
        <v>2093904.96</v>
      </c>
      <c r="J1752" s="870">
        <v>-4.0000000037252903E-2</v>
      </c>
      <c r="K1752" s="870">
        <v>0</v>
      </c>
      <c r="L1752" s="870">
        <v>0</v>
      </c>
      <c r="M1752" s="870">
        <v>-4.0000000037252903E-2</v>
      </c>
      <c r="N1752" s="870">
        <v>0</v>
      </c>
      <c r="O1752" s="870">
        <v>-4.0000000037252903E-2</v>
      </c>
      <c r="P1752" s="870">
        <v>-1.4800000013783574E-2</v>
      </c>
      <c r="Q1752" s="870">
        <v>0</v>
      </c>
      <c r="R1752" s="870">
        <v>0</v>
      </c>
      <c r="S1752" s="870">
        <v>0</v>
      </c>
      <c r="T1752" s="870">
        <v>0</v>
      </c>
      <c r="U1752" s="870">
        <v>0</v>
      </c>
      <c r="V1752" s="870">
        <v>0</v>
      </c>
      <c r="W1752" s="870">
        <v>0</v>
      </c>
      <c r="X1752" s="870">
        <v>-1.4800000013783574E-2</v>
      </c>
      <c r="Y1752" s="870">
        <v>0.37</v>
      </c>
      <c r="Z1752" s="870">
        <v>0</v>
      </c>
      <c r="AA1752" s="870">
        <v>-1.4800000013783574E-2</v>
      </c>
      <c r="AB1752" s="870">
        <v>0</v>
      </c>
      <c r="AC1752" s="870">
        <v>-1.4800000013783574E-2</v>
      </c>
      <c r="AD1752" s="870">
        <v>0</v>
      </c>
      <c r="AE1752" s="870">
        <v>0</v>
      </c>
    </row>
    <row r="1753" spans="1:31">
      <c r="A1753" s="870" t="s">
        <v>1852</v>
      </c>
      <c r="B1753" s="870">
        <v>16</v>
      </c>
      <c r="C1753" s="870">
        <v>1635</v>
      </c>
      <c r="D1753" s="870">
        <v>163595</v>
      </c>
      <c r="E1753" s="870">
        <v>1635952001</v>
      </c>
      <c r="F1753" s="870" t="s">
        <v>3628</v>
      </c>
      <c r="G1753" s="870">
        <v>1354587790</v>
      </c>
      <c r="H1753" s="870">
        <v>0</v>
      </c>
      <c r="I1753" s="870">
        <v>1354587789.76</v>
      </c>
      <c r="J1753" s="870">
        <v>-0.24000000953674316</v>
      </c>
      <c r="K1753" s="870">
        <v>0</v>
      </c>
      <c r="L1753" s="870">
        <v>0</v>
      </c>
      <c r="M1753" s="870">
        <v>-0.24000000953674316</v>
      </c>
      <c r="N1753" s="870">
        <v>0</v>
      </c>
      <c r="O1753" s="870">
        <v>-0.24000000953674316</v>
      </c>
      <c r="P1753" s="870">
        <v>-8.8800003528594976E-2</v>
      </c>
      <c r="Q1753" s="870">
        <v>0</v>
      </c>
      <c r="R1753" s="870">
        <v>0</v>
      </c>
      <c r="S1753" s="870">
        <v>0</v>
      </c>
      <c r="T1753" s="870">
        <v>0</v>
      </c>
      <c r="U1753" s="870">
        <v>0</v>
      </c>
      <c r="V1753" s="870">
        <v>0</v>
      </c>
      <c r="W1753" s="870">
        <v>0</v>
      </c>
      <c r="X1753" s="870">
        <v>-8.8800003528594976E-2</v>
      </c>
      <c r="Y1753" s="870">
        <v>0.37</v>
      </c>
      <c r="Z1753" s="870">
        <v>0</v>
      </c>
      <c r="AA1753" s="870">
        <v>-8.8800003528594976E-2</v>
      </c>
      <c r="AB1753" s="870">
        <v>0</v>
      </c>
      <c r="AC1753" s="870">
        <v>-8.8800003528594976E-2</v>
      </c>
      <c r="AD1753" s="870">
        <v>0</v>
      </c>
      <c r="AE1753" s="870">
        <v>0</v>
      </c>
    </row>
    <row r="1754" spans="1:31">
      <c r="A1754" s="870" t="s">
        <v>1852</v>
      </c>
      <c r="B1754" s="870">
        <v>16</v>
      </c>
      <c r="C1754" s="870">
        <v>1635</v>
      </c>
      <c r="D1754" s="870">
        <v>163595</v>
      </c>
      <c r="E1754" s="870">
        <v>1635959003</v>
      </c>
      <c r="F1754" s="870" t="s">
        <v>1985</v>
      </c>
      <c r="G1754" s="870">
        <v>0</v>
      </c>
      <c r="H1754" s="870">
        <v>0</v>
      </c>
      <c r="I1754" s="870">
        <v>0</v>
      </c>
      <c r="J1754" s="870">
        <v>0</v>
      </c>
      <c r="K1754" s="870">
        <v>0</v>
      </c>
      <c r="L1754" s="870">
        <v>0</v>
      </c>
      <c r="M1754" s="870">
        <v>0</v>
      </c>
      <c r="N1754" s="870">
        <v>0</v>
      </c>
      <c r="O1754" s="870">
        <v>0</v>
      </c>
      <c r="P1754" s="870">
        <v>0</v>
      </c>
      <c r="Q1754" s="870">
        <v>0</v>
      </c>
      <c r="R1754" s="870">
        <v>0</v>
      </c>
      <c r="S1754" s="870">
        <v>0</v>
      </c>
      <c r="T1754" s="870">
        <v>0</v>
      </c>
      <c r="U1754" s="870">
        <v>0</v>
      </c>
      <c r="V1754" s="870">
        <v>0</v>
      </c>
      <c r="W1754" s="870">
        <v>0</v>
      </c>
      <c r="X1754" s="870">
        <v>0</v>
      </c>
      <c r="Y1754" s="870">
        <v>0</v>
      </c>
      <c r="Z1754" s="870">
        <v>0</v>
      </c>
      <c r="AA1754" s="870">
        <v>0</v>
      </c>
      <c r="AB1754" s="870">
        <v>0</v>
      </c>
      <c r="AC1754" s="870">
        <v>0</v>
      </c>
      <c r="AD1754" s="870">
        <v>0</v>
      </c>
      <c r="AE1754" s="870">
        <v>0</v>
      </c>
    </row>
    <row r="1755" spans="1:31">
      <c r="A1755" s="870" t="s">
        <v>1852</v>
      </c>
      <c r="B1755" s="870">
        <v>16</v>
      </c>
      <c r="C1755" s="870">
        <v>1635</v>
      </c>
      <c r="D1755" s="870">
        <v>163595</v>
      </c>
      <c r="E1755" s="870">
        <v>1635959112</v>
      </c>
      <c r="F1755" s="870" t="s">
        <v>1062</v>
      </c>
      <c r="G1755" s="870">
        <v>27748998889</v>
      </c>
      <c r="H1755" s="870">
        <v>0</v>
      </c>
      <c r="I1755" s="870">
        <v>27748998889.299999</v>
      </c>
      <c r="J1755" s="870">
        <v>0.29999923706054688</v>
      </c>
      <c r="K1755" s="870">
        <v>0</v>
      </c>
      <c r="L1755" s="870">
        <v>0.29999923706054688</v>
      </c>
      <c r="M1755" s="870">
        <v>0</v>
      </c>
      <c r="N1755" s="870">
        <v>0</v>
      </c>
      <c r="O1755" s="870">
        <v>0.29999923706054688</v>
      </c>
      <c r="P1755" s="870">
        <v>0.11099971771240234</v>
      </c>
      <c r="Q1755" s="870">
        <v>0</v>
      </c>
      <c r="R1755" s="870">
        <v>0</v>
      </c>
      <c r="S1755" s="870">
        <v>0</v>
      </c>
      <c r="T1755" s="870">
        <v>0</v>
      </c>
      <c r="U1755" s="870">
        <v>0</v>
      </c>
      <c r="V1755" s="870">
        <v>0</v>
      </c>
      <c r="W1755" s="870">
        <v>0</v>
      </c>
      <c r="X1755" s="870">
        <v>0.11099971771240234</v>
      </c>
      <c r="Y1755" s="870">
        <v>0.37</v>
      </c>
      <c r="Z1755" s="870">
        <v>0.11099971771240234</v>
      </c>
      <c r="AA1755" s="870">
        <v>0</v>
      </c>
      <c r="AB1755" s="870">
        <v>0.11099971771240234</v>
      </c>
      <c r="AC1755" s="870">
        <v>0</v>
      </c>
      <c r="AD1755" s="870">
        <v>0</v>
      </c>
      <c r="AE1755" s="870">
        <v>0</v>
      </c>
    </row>
    <row r="1756" spans="1:31">
      <c r="A1756" s="870" t="s">
        <v>1852</v>
      </c>
      <c r="B1756" s="870">
        <v>16</v>
      </c>
      <c r="C1756" s="870">
        <v>1636</v>
      </c>
      <c r="D1756" s="870">
        <v>163605</v>
      </c>
      <c r="E1756" s="870">
        <v>1636050001</v>
      </c>
      <c r="F1756" s="870" t="s">
        <v>3629</v>
      </c>
      <c r="G1756" s="870">
        <v>11403246269</v>
      </c>
      <c r="H1756" s="870">
        <v>0</v>
      </c>
      <c r="I1756" s="870">
        <v>11403246268.93</v>
      </c>
      <c r="J1756" s="870">
        <v>-6.999969482421875E-2</v>
      </c>
      <c r="K1756" s="870">
        <v>0</v>
      </c>
      <c r="L1756" s="870">
        <v>0</v>
      </c>
      <c r="M1756" s="870">
        <v>-6.999969482421875E-2</v>
      </c>
      <c r="N1756" s="870">
        <v>0</v>
      </c>
      <c r="O1756" s="870">
        <v>-6.999969482421875E-2</v>
      </c>
      <c r="P1756" s="870">
        <v>-2.5899887084960938E-2</v>
      </c>
      <c r="Q1756" s="870">
        <v>0</v>
      </c>
      <c r="R1756" s="870">
        <v>0</v>
      </c>
      <c r="S1756" s="870">
        <v>0</v>
      </c>
      <c r="T1756" s="870">
        <v>0</v>
      </c>
      <c r="U1756" s="870">
        <v>0</v>
      </c>
      <c r="V1756" s="870">
        <v>0</v>
      </c>
      <c r="W1756" s="870">
        <v>0</v>
      </c>
      <c r="X1756" s="870">
        <v>-2.5899887084960938E-2</v>
      </c>
      <c r="Y1756" s="870">
        <v>0.37</v>
      </c>
      <c r="Z1756" s="870">
        <v>0</v>
      </c>
      <c r="AA1756" s="870">
        <v>-2.5899887084960938E-2</v>
      </c>
      <c r="AB1756" s="870">
        <v>0</v>
      </c>
      <c r="AC1756" s="870">
        <v>-2.5899887084960938E-2</v>
      </c>
      <c r="AD1756" s="870">
        <v>0</v>
      </c>
      <c r="AE1756" s="870">
        <v>0</v>
      </c>
    </row>
    <row r="1757" spans="1:31">
      <c r="A1757" s="870" t="s">
        <v>1852</v>
      </c>
      <c r="B1757" s="870">
        <v>16</v>
      </c>
      <c r="C1757" s="870">
        <v>1636</v>
      </c>
      <c r="D1757" s="870">
        <v>163605</v>
      </c>
      <c r="E1757" s="870">
        <v>1636059001</v>
      </c>
      <c r="F1757" s="870" t="s">
        <v>1986</v>
      </c>
      <c r="G1757" s="870">
        <v>0</v>
      </c>
      <c r="H1757" s="870">
        <v>0</v>
      </c>
      <c r="I1757" s="870">
        <v>0</v>
      </c>
      <c r="J1757" s="870">
        <v>0</v>
      </c>
      <c r="K1757" s="870">
        <v>0</v>
      </c>
      <c r="L1757" s="870">
        <v>0</v>
      </c>
      <c r="M1757" s="870">
        <v>0</v>
      </c>
      <c r="N1757" s="870">
        <v>0</v>
      </c>
      <c r="O1757" s="870">
        <v>0</v>
      </c>
      <c r="P1757" s="870">
        <v>0</v>
      </c>
      <c r="Q1757" s="870">
        <v>0</v>
      </c>
      <c r="R1757" s="870">
        <v>0</v>
      </c>
      <c r="S1757" s="870">
        <v>0</v>
      </c>
      <c r="T1757" s="870">
        <v>0</v>
      </c>
      <c r="U1757" s="870">
        <v>0</v>
      </c>
      <c r="V1757" s="870">
        <v>0</v>
      </c>
      <c r="W1757" s="870">
        <v>0</v>
      </c>
      <c r="X1757" s="870">
        <v>0</v>
      </c>
      <c r="Y1757" s="870">
        <v>0</v>
      </c>
      <c r="Z1757" s="870">
        <v>0</v>
      </c>
      <c r="AA1757" s="870">
        <v>0</v>
      </c>
      <c r="AB1757" s="870">
        <v>0</v>
      </c>
      <c r="AC1757" s="870">
        <v>0</v>
      </c>
      <c r="AD1757" s="870">
        <v>0</v>
      </c>
      <c r="AE1757" s="870">
        <v>0</v>
      </c>
    </row>
    <row r="1758" spans="1:31">
      <c r="A1758" s="870" t="s">
        <v>1852</v>
      </c>
      <c r="B1758" s="870">
        <v>16</v>
      </c>
      <c r="C1758" s="870">
        <v>1636</v>
      </c>
      <c r="D1758" s="870">
        <v>163605</v>
      </c>
      <c r="E1758" s="870">
        <v>1636059501</v>
      </c>
      <c r="F1758" s="870" t="s">
        <v>1987</v>
      </c>
      <c r="G1758" s="870">
        <v>0</v>
      </c>
      <c r="H1758" s="870">
        <v>0</v>
      </c>
      <c r="I1758" s="870">
        <v>0</v>
      </c>
      <c r="J1758" s="870">
        <v>0</v>
      </c>
      <c r="K1758" s="870">
        <v>0</v>
      </c>
      <c r="L1758" s="870">
        <v>0</v>
      </c>
      <c r="M1758" s="870">
        <v>0</v>
      </c>
      <c r="N1758" s="870">
        <v>0</v>
      </c>
      <c r="O1758" s="870">
        <v>0</v>
      </c>
      <c r="P1758" s="870">
        <v>0</v>
      </c>
      <c r="Q1758" s="870">
        <v>0</v>
      </c>
      <c r="R1758" s="870">
        <v>0</v>
      </c>
      <c r="S1758" s="870">
        <v>0</v>
      </c>
      <c r="T1758" s="870">
        <v>0</v>
      </c>
      <c r="U1758" s="870">
        <v>0</v>
      </c>
      <c r="V1758" s="870">
        <v>0</v>
      </c>
      <c r="W1758" s="870">
        <v>0</v>
      </c>
      <c r="X1758" s="870">
        <v>0</v>
      </c>
      <c r="Y1758" s="870">
        <v>0</v>
      </c>
      <c r="Z1758" s="870">
        <v>0</v>
      </c>
      <c r="AA1758" s="870">
        <v>0</v>
      </c>
      <c r="AB1758" s="870">
        <v>0</v>
      </c>
      <c r="AC1758" s="870">
        <v>0</v>
      </c>
      <c r="AD1758" s="870">
        <v>0</v>
      </c>
      <c r="AE1758" s="870">
        <v>0</v>
      </c>
    </row>
    <row r="1759" spans="1:31">
      <c r="A1759" s="870" t="s">
        <v>1852</v>
      </c>
      <c r="B1759" s="870">
        <v>16</v>
      </c>
      <c r="C1759" s="870">
        <v>1636</v>
      </c>
      <c r="D1759" s="870">
        <v>163605</v>
      </c>
      <c r="E1759" s="870">
        <v>1636059520</v>
      </c>
      <c r="F1759" s="870" t="s">
        <v>1988</v>
      </c>
      <c r="G1759" s="870">
        <v>0</v>
      </c>
      <c r="H1759" s="870">
        <v>0</v>
      </c>
      <c r="I1759" s="870">
        <v>0</v>
      </c>
      <c r="J1759" s="870">
        <v>0</v>
      </c>
      <c r="K1759" s="870">
        <v>0</v>
      </c>
      <c r="L1759" s="870">
        <v>0</v>
      </c>
      <c r="M1759" s="870">
        <v>0</v>
      </c>
      <c r="N1759" s="870">
        <v>0</v>
      </c>
      <c r="O1759" s="870">
        <v>0</v>
      </c>
      <c r="P1759" s="870">
        <v>0</v>
      </c>
      <c r="Q1759" s="870">
        <v>0</v>
      </c>
      <c r="R1759" s="870">
        <v>0</v>
      </c>
      <c r="S1759" s="870">
        <v>0</v>
      </c>
      <c r="T1759" s="870">
        <v>0</v>
      </c>
      <c r="U1759" s="870">
        <v>0</v>
      </c>
      <c r="V1759" s="870">
        <v>0</v>
      </c>
      <c r="W1759" s="870">
        <v>0</v>
      </c>
      <c r="X1759" s="870">
        <v>0</v>
      </c>
      <c r="Y1759" s="870">
        <v>0</v>
      </c>
      <c r="Z1759" s="870">
        <v>0</v>
      </c>
      <c r="AA1759" s="870">
        <v>0</v>
      </c>
      <c r="AB1759" s="870">
        <v>0</v>
      </c>
      <c r="AC1759" s="870">
        <v>0</v>
      </c>
      <c r="AD1759" s="870">
        <v>0</v>
      </c>
      <c r="AE1759" s="870">
        <v>0</v>
      </c>
    </row>
    <row r="1760" spans="1:31">
      <c r="A1760" s="870" t="s">
        <v>1852</v>
      </c>
      <c r="B1760" s="870">
        <v>16</v>
      </c>
      <c r="C1760" s="870">
        <v>1636</v>
      </c>
      <c r="D1760" s="870">
        <v>163605</v>
      </c>
      <c r="E1760" s="870">
        <v>1636059800</v>
      </c>
      <c r="F1760" s="870" t="s">
        <v>4214</v>
      </c>
      <c r="G1760" s="870">
        <v>-10862470790</v>
      </c>
      <c r="H1760" s="870">
        <v>0</v>
      </c>
      <c r="I1760" s="870">
        <v>-10862470789.51</v>
      </c>
      <c r="J1760" s="870">
        <v>0.48999977111816406</v>
      </c>
      <c r="K1760" s="870">
        <v>0</v>
      </c>
      <c r="L1760" s="870">
        <v>0.48999977111816406</v>
      </c>
      <c r="M1760" s="870">
        <v>0</v>
      </c>
      <c r="N1760" s="870">
        <v>0</v>
      </c>
      <c r="O1760" s="870">
        <v>0.48999977111816406</v>
      </c>
      <c r="P1760" s="870">
        <v>0.18129991531372069</v>
      </c>
      <c r="Q1760" s="870">
        <v>0</v>
      </c>
      <c r="R1760" s="870">
        <v>0</v>
      </c>
      <c r="S1760" s="870">
        <v>0</v>
      </c>
      <c r="T1760" s="870">
        <v>0</v>
      </c>
      <c r="U1760" s="870">
        <v>0</v>
      </c>
      <c r="V1760" s="870">
        <v>0</v>
      </c>
      <c r="W1760" s="870">
        <v>0</v>
      </c>
      <c r="X1760" s="870">
        <v>0.18129991531372069</v>
      </c>
      <c r="Y1760" s="870">
        <v>0.37</v>
      </c>
      <c r="Z1760" s="870">
        <v>0.18129991531372069</v>
      </c>
      <c r="AA1760" s="870">
        <v>0</v>
      </c>
      <c r="AB1760" s="870">
        <v>0.18129991531372069</v>
      </c>
      <c r="AC1760" s="870">
        <v>0</v>
      </c>
      <c r="AD1760" s="870">
        <v>0</v>
      </c>
      <c r="AE1760" s="870">
        <v>0</v>
      </c>
    </row>
    <row r="1761" spans="1:31">
      <c r="A1761" s="870" t="s">
        <v>1852</v>
      </c>
      <c r="B1761" s="870">
        <v>16</v>
      </c>
      <c r="C1761" s="870">
        <v>1636</v>
      </c>
      <c r="D1761" s="870">
        <v>163610</v>
      </c>
      <c r="E1761" s="870">
        <v>1636109501</v>
      </c>
      <c r="F1761" s="870" t="s">
        <v>1989</v>
      </c>
      <c r="G1761" s="870">
        <v>0</v>
      </c>
      <c r="H1761" s="870">
        <v>0</v>
      </c>
      <c r="I1761" s="870">
        <v>0</v>
      </c>
      <c r="J1761" s="870">
        <v>0</v>
      </c>
      <c r="K1761" s="870">
        <v>0</v>
      </c>
      <c r="L1761" s="870">
        <v>0</v>
      </c>
      <c r="M1761" s="870">
        <v>0</v>
      </c>
      <c r="N1761" s="870">
        <v>0</v>
      </c>
      <c r="O1761" s="870">
        <v>0</v>
      </c>
      <c r="P1761" s="870">
        <v>0</v>
      </c>
      <c r="Q1761" s="870">
        <v>0</v>
      </c>
      <c r="R1761" s="870">
        <v>0</v>
      </c>
      <c r="S1761" s="870">
        <v>0</v>
      </c>
      <c r="T1761" s="870">
        <v>0</v>
      </c>
      <c r="U1761" s="870">
        <v>0</v>
      </c>
      <c r="V1761" s="870">
        <v>0</v>
      </c>
      <c r="W1761" s="870">
        <v>0</v>
      </c>
      <c r="X1761" s="870">
        <v>0</v>
      </c>
      <c r="Y1761" s="870">
        <v>0</v>
      </c>
      <c r="Z1761" s="870">
        <v>0</v>
      </c>
      <c r="AA1761" s="870">
        <v>0</v>
      </c>
      <c r="AB1761" s="870">
        <v>0</v>
      </c>
      <c r="AC1761" s="870">
        <v>0</v>
      </c>
      <c r="AD1761" s="870">
        <v>0</v>
      </c>
      <c r="AE1761" s="870">
        <v>0</v>
      </c>
    </row>
    <row r="1762" spans="1:31">
      <c r="A1762" s="870" t="s">
        <v>1852</v>
      </c>
      <c r="B1762" s="870">
        <v>16</v>
      </c>
      <c r="C1762" s="870">
        <v>1636</v>
      </c>
      <c r="D1762" s="870">
        <v>163610</v>
      </c>
      <c r="E1762" s="870">
        <v>1636109520</v>
      </c>
      <c r="F1762" s="870" t="s">
        <v>1988</v>
      </c>
      <c r="G1762" s="870">
        <v>0</v>
      </c>
      <c r="H1762" s="870">
        <v>0</v>
      </c>
      <c r="I1762" s="870">
        <v>0</v>
      </c>
      <c r="J1762" s="870">
        <v>0</v>
      </c>
      <c r="K1762" s="870">
        <v>0</v>
      </c>
      <c r="L1762" s="870">
        <v>0</v>
      </c>
      <c r="M1762" s="870">
        <v>0</v>
      </c>
      <c r="N1762" s="870">
        <v>0</v>
      </c>
      <c r="O1762" s="870">
        <v>0</v>
      </c>
      <c r="P1762" s="870">
        <v>0</v>
      </c>
      <c r="Q1762" s="870">
        <v>0</v>
      </c>
      <c r="R1762" s="870">
        <v>0</v>
      </c>
      <c r="S1762" s="870">
        <v>0</v>
      </c>
      <c r="T1762" s="870">
        <v>0</v>
      </c>
      <c r="U1762" s="870">
        <v>0</v>
      </c>
      <c r="V1762" s="870">
        <v>0</v>
      </c>
      <c r="W1762" s="870">
        <v>0</v>
      </c>
      <c r="X1762" s="870">
        <v>0</v>
      </c>
      <c r="Y1762" s="870">
        <v>0</v>
      </c>
      <c r="Z1762" s="870">
        <v>0</v>
      </c>
      <c r="AA1762" s="870">
        <v>0</v>
      </c>
      <c r="AB1762" s="870">
        <v>0</v>
      </c>
      <c r="AC1762" s="870">
        <v>0</v>
      </c>
      <c r="AD1762" s="870">
        <v>0</v>
      </c>
      <c r="AE1762" s="870">
        <v>0</v>
      </c>
    </row>
    <row r="1763" spans="1:31">
      <c r="A1763" s="870" t="s">
        <v>1852</v>
      </c>
      <c r="B1763" s="870">
        <v>16</v>
      </c>
      <c r="C1763" s="870">
        <v>1636</v>
      </c>
      <c r="D1763" s="870">
        <v>163610</v>
      </c>
      <c r="E1763" s="870">
        <v>1636109800</v>
      </c>
      <c r="F1763" s="870" t="s">
        <v>3198</v>
      </c>
      <c r="G1763" s="870">
        <v>641625141</v>
      </c>
      <c r="H1763" s="870">
        <v>0</v>
      </c>
      <c r="I1763" s="870">
        <v>641625141.39999998</v>
      </c>
      <c r="J1763" s="870">
        <v>0.39999997615814209</v>
      </c>
      <c r="K1763" s="870">
        <v>0</v>
      </c>
      <c r="L1763" s="870">
        <v>0.39999997615814209</v>
      </c>
      <c r="M1763" s="870">
        <v>0</v>
      </c>
      <c r="N1763" s="870">
        <v>0</v>
      </c>
      <c r="O1763" s="870">
        <v>0.39999997615814209</v>
      </c>
      <c r="P1763" s="870">
        <v>0.14799999117851256</v>
      </c>
      <c r="Q1763" s="870">
        <v>0</v>
      </c>
      <c r="R1763" s="870">
        <v>0</v>
      </c>
      <c r="S1763" s="870">
        <v>0</v>
      </c>
      <c r="T1763" s="870">
        <v>0</v>
      </c>
      <c r="U1763" s="870">
        <v>0</v>
      </c>
      <c r="V1763" s="870">
        <v>0</v>
      </c>
      <c r="W1763" s="870">
        <v>0</v>
      </c>
      <c r="X1763" s="870">
        <v>0.14799999117851256</v>
      </c>
      <c r="Y1763" s="870">
        <v>0.37</v>
      </c>
      <c r="Z1763" s="870">
        <v>0.14799999117851256</v>
      </c>
      <c r="AA1763" s="870">
        <v>0</v>
      </c>
      <c r="AB1763" s="870">
        <v>0.14799999117851256</v>
      </c>
      <c r="AC1763" s="870">
        <v>0</v>
      </c>
      <c r="AD1763" s="870">
        <v>0</v>
      </c>
      <c r="AE1763" s="870">
        <v>0</v>
      </c>
    </row>
    <row r="1764" spans="1:31">
      <c r="A1764" s="870" t="s">
        <v>1852</v>
      </c>
      <c r="B1764" s="870">
        <v>16</v>
      </c>
      <c r="C1764" s="870">
        <v>1636</v>
      </c>
      <c r="D1764" s="870">
        <v>163615</v>
      </c>
      <c r="E1764" s="870">
        <v>1636159501</v>
      </c>
      <c r="F1764" s="870" t="s">
        <v>1990</v>
      </c>
      <c r="G1764" s="870">
        <v>0</v>
      </c>
      <c r="H1764" s="870">
        <v>0</v>
      </c>
      <c r="I1764" s="870">
        <v>0</v>
      </c>
      <c r="J1764" s="870">
        <v>0</v>
      </c>
      <c r="K1764" s="870">
        <v>0</v>
      </c>
      <c r="L1764" s="870">
        <v>0</v>
      </c>
      <c r="M1764" s="870">
        <v>0</v>
      </c>
      <c r="N1764" s="870">
        <v>0</v>
      </c>
      <c r="O1764" s="870">
        <v>0</v>
      </c>
      <c r="P1764" s="870">
        <v>0</v>
      </c>
      <c r="Q1764" s="870">
        <v>0</v>
      </c>
      <c r="R1764" s="870">
        <v>0</v>
      </c>
      <c r="S1764" s="870">
        <v>0</v>
      </c>
      <c r="T1764" s="870">
        <v>0</v>
      </c>
      <c r="U1764" s="870">
        <v>0</v>
      </c>
      <c r="V1764" s="870">
        <v>0</v>
      </c>
      <c r="W1764" s="870">
        <v>0</v>
      </c>
      <c r="X1764" s="870">
        <v>0</v>
      </c>
      <c r="Y1764" s="870">
        <v>0</v>
      </c>
      <c r="Z1764" s="870">
        <v>0</v>
      </c>
      <c r="AA1764" s="870">
        <v>0</v>
      </c>
      <c r="AB1764" s="870">
        <v>0</v>
      </c>
      <c r="AC1764" s="870">
        <v>0</v>
      </c>
      <c r="AD1764" s="870">
        <v>0</v>
      </c>
      <c r="AE1764" s="870">
        <v>0</v>
      </c>
    </row>
    <row r="1765" spans="1:31">
      <c r="A1765" s="870" t="s">
        <v>1852</v>
      </c>
      <c r="B1765" s="870">
        <v>16</v>
      </c>
      <c r="C1765" s="870">
        <v>1636</v>
      </c>
      <c r="D1765" s="870">
        <v>163615</v>
      </c>
      <c r="E1765" s="870">
        <v>1636159520</v>
      </c>
      <c r="F1765" s="870" t="s">
        <v>1988</v>
      </c>
      <c r="G1765" s="870">
        <v>0</v>
      </c>
      <c r="H1765" s="870">
        <v>0</v>
      </c>
      <c r="I1765" s="870">
        <v>0</v>
      </c>
      <c r="J1765" s="870">
        <v>0</v>
      </c>
      <c r="K1765" s="870">
        <v>0</v>
      </c>
      <c r="L1765" s="870">
        <v>0</v>
      </c>
      <c r="M1765" s="870">
        <v>0</v>
      </c>
      <c r="N1765" s="870">
        <v>0</v>
      </c>
      <c r="O1765" s="870">
        <v>0</v>
      </c>
      <c r="P1765" s="870">
        <v>0</v>
      </c>
      <c r="Q1765" s="870">
        <v>0</v>
      </c>
      <c r="R1765" s="870">
        <v>0</v>
      </c>
      <c r="S1765" s="870">
        <v>0</v>
      </c>
      <c r="T1765" s="870">
        <v>0</v>
      </c>
      <c r="U1765" s="870">
        <v>0</v>
      </c>
      <c r="V1765" s="870">
        <v>0</v>
      </c>
      <c r="W1765" s="870">
        <v>0</v>
      </c>
      <c r="X1765" s="870">
        <v>0</v>
      </c>
      <c r="Y1765" s="870">
        <v>0</v>
      </c>
      <c r="Z1765" s="870">
        <v>0</v>
      </c>
      <c r="AA1765" s="870">
        <v>0</v>
      </c>
      <c r="AB1765" s="870">
        <v>0</v>
      </c>
      <c r="AC1765" s="870">
        <v>0</v>
      </c>
      <c r="AD1765" s="870">
        <v>0</v>
      </c>
      <c r="AE1765" s="870">
        <v>0</v>
      </c>
    </row>
    <row r="1766" spans="1:31">
      <c r="A1766" s="870" t="s">
        <v>1852</v>
      </c>
      <c r="B1766" s="870">
        <v>16</v>
      </c>
      <c r="C1766" s="870">
        <v>1636</v>
      </c>
      <c r="D1766" s="870">
        <v>163615</v>
      </c>
      <c r="E1766" s="870">
        <v>1636159800</v>
      </c>
      <c r="F1766" s="870" t="s">
        <v>3199</v>
      </c>
      <c r="G1766" s="870">
        <v>1552188915</v>
      </c>
      <c r="H1766" s="870">
        <v>0</v>
      </c>
      <c r="I1766" s="870">
        <v>1552188915.28</v>
      </c>
      <c r="J1766" s="870">
        <v>0.27999997138977051</v>
      </c>
      <c r="K1766" s="870">
        <v>0</v>
      </c>
      <c r="L1766" s="870">
        <v>0.27999997138977051</v>
      </c>
      <c r="M1766" s="870">
        <v>0</v>
      </c>
      <c r="N1766" s="870">
        <v>0</v>
      </c>
      <c r="O1766" s="870">
        <v>0.27999997138977051</v>
      </c>
      <c r="P1766" s="870">
        <v>0.10359998941421508</v>
      </c>
      <c r="Q1766" s="870">
        <v>0</v>
      </c>
      <c r="R1766" s="870">
        <v>0</v>
      </c>
      <c r="S1766" s="870">
        <v>0</v>
      </c>
      <c r="T1766" s="870">
        <v>0</v>
      </c>
      <c r="U1766" s="870">
        <v>0</v>
      </c>
      <c r="V1766" s="870">
        <v>0</v>
      </c>
      <c r="W1766" s="870">
        <v>0</v>
      </c>
      <c r="X1766" s="870">
        <v>0.10359998941421508</v>
      </c>
      <c r="Y1766" s="870">
        <v>0.37</v>
      </c>
      <c r="Z1766" s="870">
        <v>0.10359998941421508</v>
      </c>
      <c r="AA1766" s="870">
        <v>0</v>
      </c>
      <c r="AB1766" s="870">
        <v>0.10359998941421508</v>
      </c>
      <c r="AC1766" s="870">
        <v>0</v>
      </c>
      <c r="AD1766" s="870">
        <v>0</v>
      </c>
      <c r="AE1766" s="870">
        <v>0</v>
      </c>
    </row>
    <row r="1767" spans="1:31">
      <c r="A1767" s="870" t="s">
        <v>1852</v>
      </c>
      <c r="B1767" s="870">
        <v>16</v>
      </c>
      <c r="C1767" s="870">
        <v>1636</v>
      </c>
      <c r="D1767" s="870">
        <v>163620</v>
      </c>
      <c r="E1767" s="870">
        <v>1636209501</v>
      </c>
      <c r="F1767" s="870" t="s">
        <v>1990</v>
      </c>
      <c r="G1767" s="870">
        <v>0</v>
      </c>
      <c r="H1767" s="870">
        <v>0</v>
      </c>
      <c r="I1767" s="870">
        <v>0</v>
      </c>
      <c r="J1767" s="870">
        <v>0</v>
      </c>
      <c r="K1767" s="870">
        <v>0</v>
      </c>
      <c r="L1767" s="870">
        <v>0</v>
      </c>
      <c r="M1767" s="870">
        <v>0</v>
      </c>
      <c r="N1767" s="870">
        <v>0</v>
      </c>
      <c r="O1767" s="870">
        <v>0</v>
      </c>
      <c r="P1767" s="870">
        <v>0</v>
      </c>
      <c r="Q1767" s="870">
        <v>0</v>
      </c>
      <c r="R1767" s="870">
        <v>0</v>
      </c>
      <c r="S1767" s="870">
        <v>0</v>
      </c>
      <c r="T1767" s="870">
        <v>0</v>
      </c>
      <c r="U1767" s="870">
        <v>0</v>
      </c>
      <c r="V1767" s="870">
        <v>0</v>
      </c>
      <c r="W1767" s="870">
        <v>0</v>
      </c>
      <c r="X1767" s="870">
        <v>0</v>
      </c>
      <c r="Y1767" s="870">
        <v>0</v>
      </c>
      <c r="Z1767" s="870">
        <v>0</v>
      </c>
      <c r="AA1767" s="870">
        <v>0</v>
      </c>
      <c r="AB1767" s="870">
        <v>0</v>
      </c>
      <c r="AC1767" s="870">
        <v>0</v>
      </c>
      <c r="AD1767" s="870">
        <v>0</v>
      </c>
      <c r="AE1767" s="870">
        <v>0</v>
      </c>
    </row>
    <row r="1768" spans="1:31">
      <c r="A1768" s="870" t="s">
        <v>1852</v>
      </c>
      <c r="B1768" s="870">
        <v>16</v>
      </c>
      <c r="C1768" s="870">
        <v>1636</v>
      </c>
      <c r="D1768" s="870">
        <v>163620</v>
      </c>
      <c r="E1768" s="870">
        <v>1636209520</v>
      </c>
      <c r="F1768" s="870" t="s">
        <v>1988</v>
      </c>
      <c r="G1768" s="870">
        <v>0</v>
      </c>
      <c r="H1768" s="870">
        <v>0</v>
      </c>
      <c r="I1768" s="870">
        <v>0</v>
      </c>
      <c r="J1768" s="870">
        <v>0</v>
      </c>
      <c r="K1768" s="870">
        <v>0</v>
      </c>
      <c r="L1768" s="870">
        <v>0</v>
      </c>
      <c r="M1768" s="870">
        <v>0</v>
      </c>
      <c r="N1768" s="870">
        <v>0</v>
      </c>
      <c r="O1768" s="870">
        <v>0</v>
      </c>
      <c r="P1768" s="870">
        <v>0</v>
      </c>
      <c r="Q1768" s="870">
        <v>0</v>
      </c>
      <c r="R1768" s="870">
        <v>0</v>
      </c>
      <c r="S1768" s="870">
        <v>0</v>
      </c>
      <c r="T1768" s="870">
        <v>0</v>
      </c>
      <c r="U1768" s="870">
        <v>0</v>
      </c>
      <c r="V1768" s="870">
        <v>0</v>
      </c>
      <c r="W1768" s="870">
        <v>0</v>
      </c>
      <c r="X1768" s="870">
        <v>0</v>
      </c>
      <c r="Y1768" s="870">
        <v>0</v>
      </c>
      <c r="Z1768" s="870">
        <v>0</v>
      </c>
      <c r="AA1768" s="870">
        <v>0</v>
      </c>
      <c r="AB1768" s="870">
        <v>0</v>
      </c>
      <c r="AC1768" s="870">
        <v>0</v>
      </c>
      <c r="AD1768" s="870">
        <v>0</v>
      </c>
      <c r="AE1768" s="870">
        <v>0</v>
      </c>
    </row>
    <row r="1769" spans="1:31">
      <c r="A1769" s="870" t="s">
        <v>1852</v>
      </c>
      <c r="B1769" s="870">
        <v>16</v>
      </c>
      <c r="C1769" s="870">
        <v>1636</v>
      </c>
      <c r="D1769" s="870">
        <v>163620</v>
      </c>
      <c r="E1769" s="870">
        <v>1636209800</v>
      </c>
      <c r="F1769" s="870" t="s">
        <v>3200</v>
      </c>
      <c r="G1769" s="870">
        <v>1305854310</v>
      </c>
      <c r="H1769" s="870">
        <v>0</v>
      </c>
      <c r="I1769" s="870">
        <v>1305854309.74</v>
      </c>
      <c r="J1769" s="870">
        <v>-0.25999999046325684</v>
      </c>
      <c r="K1769" s="870">
        <v>0</v>
      </c>
      <c r="L1769" s="870">
        <v>0</v>
      </c>
      <c r="M1769" s="870">
        <v>-0.25999999046325684</v>
      </c>
      <c r="N1769" s="870">
        <v>0</v>
      </c>
      <c r="O1769" s="870">
        <v>-0.25999999046325684</v>
      </c>
      <c r="P1769" s="870">
        <v>-9.6199996471405022E-2</v>
      </c>
      <c r="Q1769" s="870">
        <v>0</v>
      </c>
      <c r="R1769" s="870">
        <v>0</v>
      </c>
      <c r="S1769" s="870">
        <v>0</v>
      </c>
      <c r="T1769" s="870">
        <v>0</v>
      </c>
      <c r="U1769" s="870">
        <v>0</v>
      </c>
      <c r="V1769" s="870">
        <v>0</v>
      </c>
      <c r="W1769" s="870">
        <v>0</v>
      </c>
      <c r="X1769" s="870">
        <v>-9.6199996471405022E-2</v>
      </c>
      <c r="Y1769" s="870">
        <v>0.37</v>
      </c>
      <c r="Z1769" s="870">
        <v>0</v>
      </c>
      <c r="AA1769" s="870">
        <v>-9.6199996471405022E-2</v>
      </c>
      <c r="AB1769" s="870">
        <v>0</v>
      </c>
      <c r="AC1769" s="870">
        <v>-9.6199996471405022E-2</v>
      </c>
      <c r="AD1769" s="870">
        <v>0</v>
      </c>
      <c r="AE1769" s="870">
        <v>0</v>
      </c>
    </row>
    <row r="1770" spans="1:31">
      <c r="A1770" s="870" t="s">
        <v>1852</v>
      </c>
      <c r="B1770" s="870">
        <v>16</v>
      </c>
      <c r="C1770" s="870">
        <v>1636</v>
      </c>
      <c r="D1770" s="870">
        <v>163625</v>
      </c>
      <c r="E1770" s="870">
        <v>1636259501</v>
      </c>
      <c r="F1770" s="870" t="s">
        <v>1990</v>
      </c>
      <c r="G1770" s="870">
        <v>0</v>
      </c>
      <c r="H1770" s="870">
        <v>0</v>
      </c>
      <c r="I1770" s="870">
        <v>0</v>
      </c>
      <c r="J1770" s="870">
        <v>0</v>
      </c>
      <c r="K1770" s="870">
        <v>0</v>
      </c>
      <c r="L1770" s="870">
        <v>0</v>
      </c>
      <c r="M1770" s="870">
        <v>0</v>
      </c>
      <c r="N1770" s="870">
        <v>0</v>
      </c>
      <c r="O1770" s="870">
        <v>0</v>
      </c>
      <c r="P1770" s="870">
        <v>0</v>
      </c>
      <c r="Q1770" s="870">
        <v>0</v>
      </c>
      <c r="R1770" s="870">
        <v>0</v>
      </c>
      <c r="S1770" s="870">
        <v>0</v>
      </c>
      <c r="T1770" s="870">
        <v>0</v>
      </c>
      <c r="U1770" s="870">
        <v>0</v>
      </c>
      <c r="V1770" s="870">
        <v>0</v>
      </c>
      <c r="W1770" s="870">
        <v>0</v>
      </c>
      <c r="X1770" s="870">
        <v>0</v>
      </c>
      <c r="Y1770" s="870">
        <v>0</v>
      </c>
      <c r="Z1770" s="870">
        <v>0</v>
      </c>
      <c r="AA1770" s="870">
        <v>0</v>
      </c>
      <c r="AB1770" s="870">
        <v>0</v>
      </c>
      <c r="AC1770" s="870">
        <v>0</v>
      </c>
      <c r="AD1770" s="870">
        <v>0</v>
      </c>
      <c r="AE1770" s="870">
        <v>0</v>
      </c>
    </row>
    <row r="1771" spans="1:31">
      <c r="A1771" s="870" t="s">
        <v>1852</v>
      </c>
      <c r="B1771" s="870">
        <v>16</v>
      </c>
      <c r="C1771" s="870">
        <v>1636</v>
      </c>
      <c r="D1771" s="870">
        <v>163625</v>
      </c>
      <c r="E1771" s="870">
        <v>1636259520</v>
      </c>
      <c r="F1771" s="870" t="s">
        <v>1988</v>
      </c>
      <c r="G1771" s="870">
        <v>0</v>
      </c>
      <c r="H1771" s="870">
        <v>0</v>
      </c>
      <c r="I1771" s="870">
        <v>0</v>
      </c>
      <c r="J1771" s="870">
        <v>0</v>
      </c>
      <c r="K1771" s="870">
        <v>0</v>
      </c>
      <c r="L1771" s="870">
        <v>0</v>
      </c>
      <c r="M1771" s="870">
        <v>0</v>
      </c>
      <c r="N1771" s="870">
        <v>0</v>
      </c>
      <c r="O1771" s="870">
        <v>0</v>
      </c>
      <c r="P1771" s="870">
        <v>0</v>
      </c>
      <c r="Q1771" s="870">
        <v>0</v>
      </c>
      <c r="R1771" s="870">
        <v>0</v>
      </c>
      <c r="S1771" s="870">
        <v>0</v>
      </c>
      <c r="T1771" s="870">
        <v>0</v>
      </c>
      <c r="U1771" s="870">
        <v>0</v>
      </c>
      <c r="V1771" s="870">
        <v>0</v>
      </c>
      <c r="W1771" s="870">
        <v>0</v>
      </c>
      <c r="X1771" s="870">
        <v>0</v>
      </c>
      <c r="Y1771" s="870">
        <v>0</v>
      </c>
      <c r="Z1771" s="870">
        <v>0</v>
      </c>
      <c r="AA1771" s="870">
        <v>0</v>
      </c>
      <c r="AB1771" s="870">
        <v>0</v>
      </c>
      <c r="AC1771" s="870">
        <v>0</v>
      </c>
      <c r="AD1771" s="870">
        <v>0</v>
      </c>
      <c r="AE1771" s="870">
        <v>0</v>
      </c>
    </row>
    <row r="1772" spans="1:31">
      <c r="A1772" s="870" t="s">
        <v>1852</v>
      </c>
      <c r="B1772" s="870">
        <v>16</v>
      </c>
      <c r="C1772" s="870">
        <v>1636</v>
      </c>
      <c r="D1772" s="870">
        <v>163625</v>
      </c>
      <c r="E1772" s="870">
        <v>1636259800</v>
      </c>
      <c r="F1772" s="870" t="s">
        <v>3201</v>
      </c>
      <c r="G1772" s="870">
        <v>7362802423</v>
      </c>
      <c r="H1772" s="870">
        <v>0</v>
      </c>
      <c r="I1772" s="870">
        <v>7362802423.0900002</v>
      </c>
      <c r="J1772" s="870">
        <v>9.0000152587890625E-2</v>
      </c>
      <c r="K1772" s="870">
        <v>0</v>
      </c>
      <c r="L1772" s="870">
        <v>9.0000152587890625E-2</v>
      </c>
      <c r="M1772" s="870">
        <v>0</v>
      </c>
      <c r="N1772" s="870">
        <v>0</v>
      </c>
      <c r="O1772" s="870">
        <v>9.0000152587890625E-2</v>
      </c>
      <c r="P1772" s="870">
        <v>3.3300056457519531E-2</v>
      </c>
      <c r="Q1772" s="870">
        <v>0</v>
      </c>
      <c r="R1772" s="870">
        <v>0</v>
      </c>
      <c r="S1772" s="870">
        <v>0</v>
      </c>
      <c r="T1772" s="870">
        <v>0</v>
      </c>
      <c r="U1772" s="870">
        <v>0</v>
      </c>
      <c r="V1772" s="870">
        <v>0</v>
      </c>
      <c r="W1772" s="870">
        <v>0</v>
      </c>
      <c r="X1772" s="870">
        <v>3.3300056457519531E-2</v>
      </c>
      <c r="Y1772" s="870">
        <v>0.37</v>
      </c>
      <c r="Z1772" s="870">
        <v>3.3300056457519531E-2</v>
      </c>
      <c r="AA1772" s="870">
        <v>0</v>
      </c>
      <c r="AB1772" s="870">
        <v>3.3300056457519531E-2</v>
      </c>
      <c r="AC1772" s="870">
        <v>0</v>
      </c>
      <c r="AD1772" s="870">
        <v>0</v>
      </c>
      <c r="AE1772" s="870">
        <v>0</v>
      </c>
    </row>
    <row r="1773" spans="1:31">
      <c r="A1773" s="870" t="s">
        <v>1852</v>
      </c>
      <c r="B1773" s="870">
        <v>16</v>
      </c>
      <c r="C1773" s="870">
        <v>1637</v>
      </c>
      <c r="D1773" s="870">
        <v>163705</v>
      </c>
      <c r="E1773" s="870">
        <v>1637059001</v>
      </c>
      <c r="F1773" s="870" t="s">
        <v>1063</v>
      </c>
      <c r="G1773" s="870">
        <v>4851078704</v>
      </c>
      <c r="H1773" s="870">
        <v>0</v>
      </c>
      <c r="I1773" s="870">
        <v>4851078704.1000004</v>
      </c>
      <c r="J1773" s="870">
        <v>0.10000038146972656</v>
      </c>
      <c r="K1773" s="870">
        <v>0</v>
      </c>
      <c r="L1773" s="870">
        <v>0.10000038146972656</v>
      </c>
      <c r="M1773" s="870">
        <v>0</v>
      </c>
      <c r="N1773" s="870">
        <v>0</v>
      </c>
      <c r="O1773" s="870">
        <v>0.10000038146972656</v>
      </c>
      <c r="P1773" s="870">
        <v>3.7000141143798827E-2</v>
      </c>
      <c r="Q1773" s="870">
        <v>0</v>
      </c>
      <c r="R1773" s="870">
        <v>0</v>
      </c>
      <c r="S1773" s="870">
        <v>0</v>
      </c>
      <c r="T1773" s="870">
        <v>0</v>
      </c>
      <c r="U1773" s="870">
        <v>0</v>
      </c>
      <c r="V1773" s="870">
        <v>0</v>
      </c>
      <c r="W1773" s="870">
        <v>0</v>
      </c>
      <c r="X1773" s="870">
        <v>3.7000141143798827E-2</v>
      </c>
      <c r="Y1773" s="870">
        <v>0.37</v>
      </c>
      <c r="Z1773" s="870">
        <v>3.7000141143798827E-2</v>
      </c>
      <c r="AA1773" s="870">
        <v>0</v>
      </c>
      <c r="AB1773" s="870">
        <v>3.7000141143798827E-2</v>
      </c>
      <c r="AC1773" s="870">
        <v>0</v>
      </c>
      <c r="AD1773" s="870">
        <v>0</v>
      </c>
      <c r="AE1773" s="870">
        <v>0</v>
      </c>
    </row>
    <row r="1774" spans="1:31">
      <c r="A1774" s="870" t="s">
        <v>1852</v>
      </c>
      <c r="B1774" s="870">
        <v>16</v>
      </c>
      <c r="C1774" s="870">
        <v>1637</v>
      </c>
      <c r="D1774" s="870">
        <v>163705</v>
      </c>
      <c r="E1774" s="870">
        <v>1637059003</v>
      </c>
      <c r="F1774" s="870" t="s">
        <v>1063</v>
      </c>
      <c r="G1774" s="870">
        <v>9282229</v>
      </c>
      <c r="H1774" s="870">
        <v>0</v>
      </c>
      <c r="I1774" s="870">
        <v>9282229</v>
      </c>
      <c r="J1774" s="870">
        <v>0</v>
      </c>
      <c r="K1774" s="870">
        <v>0</v>
      </c>
      <c r="L1774" s="870">
        <v>0</v>
      </c>
      <c r="M1774" s="870">
        <v>0</v>
      </c>
      <c r="N1774" s="870">
        <v>0</v>
      </c>
      <c r="O1774" s="870">
        <v>0</v>
      </c>
      <c r="P1774" s="870">
        <v>0</v>
      </c>
      <c r="Q1774" s="870">
        <v>0</v>
      </c>
      <c r="R1774" s="870">
        <v>0</v>
      </c>
      <c r="S1774" s="870">
        <v>0</v>
      </c>
      <c r="T1774" s="870">
        <v>0</v>
      </c>
      <c r="U1774" s="870">
        <v>0</v>
      </c>
      <c r="V1774" s="870">
        <v>0</v>
      </c>
      <c r="W1774" s="870">
        <v>0</v>
      </c>
      <c r="X1774" s="870">
        <v>0</v>
      </c>
      <c r="Y1774" s="870">
        <v>0</v>
      </c>
      <c r="Z1774" s="870">
        <v>0</v>
      </c>
      <c r="AA1774" s="870">
        <v>0</v>
      </c>
      <c r="AB1774" s="870">
        <v>0</v>
      </c>
      <c r="AC1774" s="870">
        <v>0</v>
      </c>
      <c r="AD1774" s="870">
        <v>0</v>
      </c>
      <c r="AE1774" s="870">
        <v>0</v>
      </c>
    </row>
    <row r="1775" spans="1:31">
      <c r="A1775" s="870" t="s">
        <v>1852</v>
      </c>
      <c r="B1775" s="870">
        <v>16</v>
      </c>
      <c r="C1775" s="870">
        <v>1637</v>
      </c>
      <c r="D1775" s="870">
        <v>163705</v>
      </c>
      <c r="E1775" s="870">
        <v>1637059017</v>
      </c>
      <c r="F1775" s="870" t="s">
        <v>4215</v>
      </c>
      <c r="G1775" s="870">
        <v>4897708464</v>
      </c>
      <c r="H1775" s="870">
        <v>0</v>
      </c>
      <c r="I1775" s="870">
        <v>4897708464.1800003</v>
      </c>
      <c r="J1775" s="870">
        <v>0.18000030517578125</v>
      </c>
      <c r="K1775" s="870">
        <v>0</v>
      </c>
      <c r="L1775" s="870">
        <v>0.18000030517578125</v>
      </c>
      <c r="M1775" s="870">
        <v>0</v>
      </c>
      <c r="N1775" s="870">
        <v>0</v>
      </c>
      <c r="O1775" s="870">
        <v>0.18000030517578125</v>
      </c>
      <c r="P1775" s="870">
        <v>6.6600112915039061E-2</v>
      </c>
      <c r="Q1775" s="870">
        <v>0</v>
      </c>
      <c r="R1775" s="870">
        <v>0</v>
      </c>
      <c r="S1775" s="870">
        <v>0</v>
      </c>
      <c r="T1775" s="870">
        <v>0</v>
      </c>
      <c r="U1775" s="870">
        <v>0</v>
      </c>
      <c r="V1775" s="870">
        <v>0</v>
      </c>
      <c r="W1775" s="870">
        <v>0</v>
      </c>
      <c r="X1775" s="870">
        <v>6.6600112915039061E-2</v>
      </c>
      <c r="Y1775" s="870">
        <v>0.37</v>
      </c>
      <c r="Z1775" s="870">
        <v>6.6600112915039061E-2</v>
      </c>
      <c r="AA1775" s="870">
        <v>0</v>
      </c>
      <c r="AB1775" s="870">
        <v>6.6600112915039061E-2</v>
      </c>
      <c r="AC1775" s="870">
        <v>0</v>
      </c>
      <c r="AD1775" s="870">
        <v>0</v>
      </c>
      <c r="AE1775" s="870">
        <v>0</v>
      </c>
    </row>
    <row r="1776" spans="1:31">
      <c r="A1776" s="870" t="s">
        <v>1852</v>
      </c>
      <c r="B1776" s="870">
        <v>16</v>
      </c>
      <c r="C1776" s="870">
        <v>1637</v>
      </c>
      <c r="D1776" s="870">
        <v>163705</v>
      </c>
      <c r="E1776" s="870">
        <v>1637059084</v>
      </c>
      <c r="F1776" s="870" t="s">
        <v>1064</v>
      </c>
      <c r="G1776" s="870">
        <v>15926749</v>
      </c>
      <c r="H1776" s="870">
        <v>0</v>
      </c>
      <c r="I1776" s="870">
        <v>15926749</v>
      </c>
      <c r="J1776" s="870">
        <v>0</v>
      </c>
      <c r="K1776" s="870">
        <v>0</v>
      </c>
      <c r="L1776" s="870">
        <v>0</v>
      </c>
      <c r="M1776" s="870">
        <v>0</v>
      </c>
      <c r="N1776" s="870">
        <v>0</v>
      </c>
      <c r="O1776" s="870">
        <v>0</v>
      </c>
      <c r="P1776" s="870">
        <v>0</v>
      </c>
      <c r="Q1776" s="870">
        <v>0</v>
      </c>
      <c r="R1776" s="870">
        <v>0</v>
      </c>
      <c r="S1776" s="870">
        <v>0</v>
      </c>
      <c r="T1776" s="870">
        <v>0</v>
      </c>
      <c r="U1776" s="870">
        <v>0</v>
      </c>
      <c r="V1776" s="870">
        <v>0</v>
      </c>
      <c r="W1776" s="870">
        <v>0</v>
      </c>
      <c r="X1776" s="870">
        <v>0</v>
      </c>
      <c r="Y1776" s="870">
        <v>0</v>
      </c>
      <c r="Z1776" s="870">
        <v>0</v>
      </c>
      <c r="AA1776" s="870">
        <v>0</v>
      </c>
      <c r="AB1776" s="870">
        <v>0</v>
      </c>
      <c r="AC1776" s="870">
        <v>0</v>
      </c>
      <c r="AD1776" s="870">
        <v>0</v>
      </c>
      <c r="AE1776" s="870">
        <v>0</v>
      </c>
    </row>
    <row r="1777" spans="1:31">
      <c r="A1777" s="870" t="s">
        <v>1852</v>
      </c>
      <c r="B1777" s="870">
        <v>16</v>
      </c>
      <c r="C1777" s="870">
        <v>1637</v>
      </c>
      <c r="D1777" s="870">
        <v>163705</v>
      </c>
      <c r="E1777" s="870">
        <v>1637059215</v>
      </c>
      <c r="F1777" s="870" t="s">
        <v>1065</v>
      </c>
      <c r="G1777" s="870">
        <v>-9906</v>
      </c>
      <c r="H1777" s="870">
        <v>0</v>
      </c>
      <c r="I1777" s="870">
        <v>-9906</v>
      </c>
      <c r="J1777" s="870">
        <v>0</v>
      </c>
      <c r="K1777" s="870">
        <v>0</v>
      </c>
      <c r="L1777" s="870">
        <v>0</v>
      </c>
      <c r="M1777" s="870">
        <v>0</v>
      </c>
      <c r="N1777" s="870">
        <v>0</v>
      </c>
      <c r="O1777" s="870">
        <v>0</v>
      </c>
      <c r="P1777" s="870">
        <v>0</v>
      </c>
      <c r="Q1777" s="870">
        <v>0</v>
      </c>
      <c r="R1777" s="870">
        <v>0</v>
      </c>
      <c r="S1777" s="870">
        <v>0</v>
      </c>
      <c r="T1777" s="870">
        <v>0</v>
      </c>
      <c r="U1777" s="870">
        <v>0</v>
      </c>
      <c r="V1777" s="870">
        <v>0</v>
      </c>
      <c r="W1777" s="870">
        <v>0</v>
      </c>
      <c r="X1777" s="870">
        <v>0</v>
      </c>
      <c r="Y1777" s="870">
        <v>0</v>
      </c>
      <c r="Z1777" s="870">
        <v>0</v>
      </c>
      <c r="AA1777" s="870">
        <v>0</v>
      </c>
      <c r="AB1777" s="870">
        <v>0</v>
      </c>
      <c r="AC1777" s="870">
        <v>0</v>
      </c>
      <c r="AD1777" s="870">
        <v>0</v>
      </c>
      <c r="AE1777" s="870">
        <v>0</v>
      </c>
    </row>
    <row r="1778" spans="1:31">
      <c r="A1778" s="870" t="s">
        <v>1852</v>
      </c>
      <c r="B1778" s="870">
        <v>16</v>
      </c>
      <c r="C1778" s="870">
        <v>1637</v>
      </c>
      <c r="D1778" s="870">
        <v>163705</v>
      </c>
      <c r="E1778" s="870">
        <v>1637059532</v>
      </c>
      <c r="F1778" s="870" t="s">
        <v>4216</v>
      </c>
      <c r="G1778" s="870">
        <v>0</v>
      </c>
      <c r="H1778" s="870">
        <v>0</v>
      </c>
      <c r="I1778" s="870">
        <v>0</v>
      </c>
      <c r="J1778" s="870">
        <v>0</v>
      </c>
      <c r="K1778" s="870">
        <v>0</v>
      </c>
      <c r="L1778" s="870">
        <v>0</v>
      </c>
      <c r="M1778" s="870">
        <v>0</v>
      </c>
      <c r="N1778" s="870">
        <v>0</v>
      </c>
      <c r="O1778" s="870">
        <v>0</v>
      </c>
      <c r="P1778" s="870">
        <v>0</v>
      </c>
      <c r="Q1778" s="870">
        <v>0</v>
      </c>
      <c r="R1778" s="870">
        <v>0</v>
      </c>
      <c r="S1778" s="870">
        <v>0</v>
      </c>
      <c r="T1778" s="870">
        <v>0</v>
      </c>
      <c r="U1778" s="870">
        <v>0</v>
      </c>
      <c r="V1778" s="870">
        <v>0</v>
      </c>
      <c r="W1778" s="870">
        <v>0</v>
      </c>
      <c r="X1778" s="870">
        <v>0</v>
      </c>
      <c r="Y1778" s="870">
        <v>0</v>
      </c>
      <c r="Z1778" s="870">
        <v>0</v>
      </c>
      <c r="AA1778" s="870">
        <v>0</v>
      </c>
      <c r="AB1778" s="870">
        <v>0</v>
      </c>
      <c r="AC1778" s="870">
        <v>0</v>
      </c>
      <c r="AD1778" s="870">
        <v>0</v>
      </c>
      <c r="AE1778" s="870">
        <v>0</v>
      </c>
    </row>
    <row r="1779" spans="1:31">
      <c r="A1779" s="870" t="s">
        <v>1852</v>
      </c>
      <c r="B1779" s="870">
        <v>16</v>
      </c>
      <c r="C1779" s="870">
        <v>1637</v>
      </c>
      <c r="D1779" s="870">
        <v>163705</v>
      </c>
      <c r="E1779" s="870">
        <v>1637059601</v>
      </c>
      <c r="F1779" s="870" t="s">
        <v>1063</v>
      </c>
      <c r="G1779" s="870">
        <v>16469453568</v>
      </c>
      <c r="H1779" s="870">
        <v>0</v>
      </c>
      <c r="I1779" s="870">
        <v>16469453567.690001</v>
      </c>
      <c r="J1779" s="870">
        <v>-0.30999946594238281</v>
      </c>
      <c r="K1779" s="870">
        <v>0</v>
      </c>
      <c r="L1779" s="870">
        <v>0</v>
      </c>
      <c r="M1779" s="870">
        <v>-0.30999946594238281</v>
      </c>
      <c r="N1779" s="870">
        <v>0</v>
      </c>
      <c r="O1779" s="870">
        <v>-0.30999946594238281</v>
      </c>
      <c r="P1779" s="870">
        <v>-0.11469980239868163</v>
      </c>
      <c r="Q1779" s="870">
        <v>0</v>
      </c>
      <c r="R1779" s="870">
        <v>0</v>
      </c>
      <c r="S1779" s="870">
        <v>0</v>
      </c>
      <c r="T1779" s="870">
        <v>0</v>
      </c>
      <c r="U1779" s="870">
        <v>0</v>
      </c>
      <c r="V1779" s="870">
        <v>0</v>
      </c>
      <c r="W1779" s="870">
        <v>0</v>
      </c>
      <c r="X1779" s="870">
        <v>-0.11469980239868163</v>
      </c>
      <c r="Y1779" s="870">
        <v>0.37</v>
      </c>
      <c r="Z1779" s="870">
        <v>0</v>
      </c>
      <c r="AA1779" s="870">
        <v>-0.11469980239868163</v>
      </c>
      <c r="AB1779" s="870">
        <v>0</v>
      </c>
      <c r="AC1779" s="870">
        <v>-0.11469980239868163</v>
      </c>
      <c r="AD1779" s="870">
        <v>0</v>
      </c>
      <c r="AE1779" s="870">
        <v>0</v>
      </c>
    </row>
    <row r="1780" spans="1:31">
      <c r="A1780" s="870" t="s">
        <v>1852</v>
      </c>
      <c r="B1780" s="870">
        <v>16</v>
      </c>
      <c r="C1780" s="870">
        <v>1637</v>
      </c>
      <c r="D1780" s="870">
        <v>163705</v>
      </c>
      <c r="E1780" s="870">
        <v>1637059604</v>
      </c>
      <c r="F1780" s="870" t="s">
        <v>1063</v>
      </c>
      <c r="G1780" s="870">
        <v>171286341</v>
      </c>
      <c r="H1780" s="870">
        <v>0</v>
      </c>
      <c r="I1780" s="870">
        <v>171286340.88</v>
      </c>
      <c r="J1780" s="870">
        <v>-0.12000000476837158</v>
      </c>
      <c r="K1780" s="870">
        <v>0</v>
      </c>
      <c r="L1780" s="870">
        <v>0</v>
      </c>
      <c r="M1780" s="870">
        <v>-0.12000000476837158</v>
      </c>
      <c r="N1780" s="870">
        <v>0</v>
      </c>
      <c r="O1780" s="870">
        <v>-0.12000000476837158</v>
      </c>
      <c r="P1780" s="870">
        <v>-4.4400001764297488E-2</v>
      </c>
      <c r="Q1780" s="870">
        <v>0</v>
      </c>
      <c r="R1780" s="870">
        <v>0</v>
      </c>
      <c r="S1780" s="870">
        <v>0</v>
      </c>
      <c r="T1780" s="870">
        <v>0</v>
      </c>
      <c r="U1780" s="870">
        <v>0</v>
      </c>
      <c r="V1780" s="870">
        <v>0</v>
      </c>
      <c r="W1780" s="870">
        <v>0</v>
      </c>
      <c r="X1780" s="870">
        <v>-4.4400001764297488E-2</v>
      </c>
      <c r="Y1780" s="870">
        <v>0.37</v>
      </c>
      <c r="Z1780" s="870">
        <v>0</v>
      </c>
      <c r="AA1780" s="870">
        <v>-4.4400001764297488E-2</v>
      </c>
      <c r="AB1780" s="870">
        <v>0</v>
      </c>
      <c r="AC1780" s="870">
        <v>-4.4400001764297488E-2</v>
      </c>
      <c r="AD1780" s="870">
        <v>0</v>
      </c>
      <c r="AE1780" s="870">
        <v>0</v>
      </c>
    </row>
    <row r="1781" spans="1:31">
      <c r="A1781" s="870" t="s">
        <v>1852</v>
      </c>
      <c r="B1781" s="870">
        <v>16</v>
      </c>
      <c r="C1781" s="870">
        <v>1637</v>
      </c>
      <c r="D1781" s="870">
        <v>163705</v>
      </c>
      <c r="E1781" s="870">
        <v>1637059720</v>
      </c>
      <c r="F1781" s="870" t="s">
        <v>1066</v>
      </c>
      <c r="G1781" s="870">
        <v>41077803</v>
      </c>
      <c r="H1781" s="870">
        <v>0</v>
      </c>
      <c r="I1781" s="870">
        <v>41077803</v>
      </c>
      <c r="J1781" s="870">
        <v>0</v>
      </c>
      <c r="K1781" s="870">
        <v>0</v>
      </c>
      <c r="L1781" s="870">
        <v>0</v>
      </c>
      <c r="M1781" s="870">
        <v>0</v>
      </c>
      <c r="N1781" s="870">
        <v>0</v>
      </c>
      <c r="O1781" s="870">
        <v>0</v>
      </c>
      <c r="P1781" s="870">
        <v>0</v>
      </c>
      <c r="Q1781" s="870">
        <v>0</v>
      </c>
      <c r="R1781" s="870">
        <v>0</v>
      </c>
      <c r="S1781" s="870">
        <v>0</v>
      </c>
      <c r="T1781" s="870">
        <v>0</v>
      </c>
      <c r="U1781" s="870">
        <v>0</v>
      </c>
      <c r="V1781" s="870">
        <v>0</v>
      </c>
      <c r="W1781" s="870">
        <v>0</v>
      </c>
      <c r="X1781" s="870">
        <v>0</v>
      </c>
      <c r="Y1781" s="870">
        <v>0</v>
      </c>
      <c r="Z1781" s="870">
        <v>0</v>
      </c>
      <c r="AA1781" s="870">
        <v>0</v>
      </c>
      <c r="AB1781" s="870">
        <v>0</v>
      </c>
      <c r="AC1781" s="870">
        <v>0</v>
      </c>
      <c r="AD1781" s="870">
        <v>0</v>
      </c>
      <c r="AE1781" s="870">
        <v>0</v>
      </c>
    </row>
    <row r="1782" spans="1:31">
      <c r="A1782" s="870" t="s">
        <v>1852</v>
      </c>
      <c r="B1782" s="870">
        <v>16</v>
      </c>
      <c r="C1782" s="870">
        <v>1637</v>
      </c>
      <c r="D1782" s="870">
        <v>163705</v>
      </c>
      <c r="E1782" s="870">
        <v>1637059740</v>
      </c>
      <c r="F1782" s="870" t="s">
        <v>1067</v>
      </c>
      <c r="G1782" s="870">
        <v>4454921</v>
      </c>
      <c r="H1782" s="870">
        <v>0</v>
      </c>
      <c r="I1782" s="870">
        <v>4454921</v>
      </c>
      <c r="J1782" s="870">
        <v>0</v>
      </c>
      <c r="K1782" s="870">
        <v>0</v>
      </c>
      <c r="L1782" s="870">
        <v>0</v>
      </c>
      <c r="M1782" s="870">
        <v>0</v>
      </c>
      <c r="N1782" s="870">
        <v>0</v>
      </c>
      <c r="O1782" s="870">
        <v>0</v>
      </c>
      <c r="P1782" s="870">
        <v>0</v>
      </c>
      <c r="Q1782" s="870">
        <v>0</v>
      </c>
      <c r="R1782" s="870">
        <v>0</v>
      </c>
      <c r="S1782" s="870">
        <v>0</v>
      </c>
      <c r="T1782" s="870">
        <v>0</v>
      </c>
      <c r="U1782" s="870">
        <v>0</v>
      </c>
      <c r="V1782" s="870">
        <v>0</v>
      </c>
      <c r="W1782" s="870">
        <v>0</v>
      </c>
      <c r="X1782" s="870">
        <v>0</v>
      </c>
      <c r="Y1782" s="870">
        <v>0</v>
      </c>
      <c r="Z1782" s="870">
        <v>0</v>
      </c>
      <c r="AA1782" s="870">
        <v>0</v>
      </c>
      <c r="AB1782" s="870">
        <v>0</v>
      </c>
      <c r="AC1782" s="870">
        <v>0</v>
      </c>
      <c r="AD1782" s="870">
        <v>0</v>
      </c>
      <c r="AE1782" s="870">
        <v>0</v>
      </c>
    </row>
    <row r="1783" spans="1:31">
      <c r="A1783" s="870" t="s">
        <v>1852</v>
      </c>
      <c r="B1783" s="870">
        <v>16</v>
      </c>
      <c r="C1783" s="870">
        <v>1637</v>
      </c>
      <c r="D1783" s="870">
        <v>163705</v>
      </c>
      <c r="E1783" s="870">
        <v>1637059750</v>
      </c>
      <c r="F1783" s="870" t="s">
        <v>1067</v>
      </c>
      <c r="G1783" s="870">
        <v>5210596</v>
      </c>
      <c r="H1783" s="870">
        <v>0</v>
      </c>
      <c r="I1783" s="870">
        <v>5210596</v>
      </c>
      <c r="J1783" s="870">
        <v>0</v>
      </c>
      <c r="K1783" s="870">
        <v>0</v>
      </c>
      <c r="L1783" s="870">
        <v>0</v>
      </c>
      <c r="M1783" s="870">
        <v>0</v>
      </c>
      <c r="N1783" s="870">
        <v>0</v>
      </c>
      <c r="O1783" s="870">
        <v>0</v>
      </c>
      <c r="P1783" s="870">
        <v>0</v>
      </c>
      <c r="Q1783" s="870">
        <v>0</v>
      </c>
      <c r="R1783" s="870">
        <v>0</v>
      </c>
      <c r="S1783" s="870">
        <v>0</v>
      </c>
      <c r="T1783" s="870">
        <v>0</v>
      </c>
      <c r="U1783" s="870">
        <v>0</v>
      </c>
      <c r="V1783" s="870">
        <v>0</v>
      </c>
      <c r="W1783" s="870">
        <v>0</v>
      </c>
      <c r="X1783" s="870">
        <v>0</v>
      </c>
      <c r="Y1783" s="870">
        <v>0</v>
      </c>
      <c r="Z1783" s="870">
        <v>0</v>
      </c>
      <c r="AA1783" s="870">
        <v>0</v>
      </c>
      <c r="AB1783" s="870">
        <v>0</v>
      </c>
      <c r="AC1783" s="870">
        <v>0</v>
      </c>
      <c r="AD1783" s="870">
        <v>0</v>
      </c>
      <c r="AE1783" s="870">
        <v>0</v>
      </c>
    </row>
    <row r="1784" spans="1:31">
      <c r="A1784" s="870" t="s">
        <v>1852</v>
      </c>
      <c r="B1784" s="870">
        <v>16</v>
      </c>
      <c r="C1784" s="870">
        <v>1637</v>
      </c>
      <c r="D1784" s="870">
        <v>163705</v>
      </c>
      <c r="E1784" s="870">
        <v>1637059800</v>
      </c>
      <c r="F1784" s="870" t="s">
        <v>3202</v>
      </c>
      <c r="G1784" s="870">
        <v>-642427724</v>
      </c>
      <c r="H1784" s="870">
        <v>0</v>
      </c>
      <c r="I1784" s="870">
        <v>-642427724</v>
      </c>
      <c r="J1784" s="870">
        <v>0</v>
      </c>
      <c r="K1784" s="870">
        <v>0</v>
      </c>
      <c r="L1784" s="870">
        <v>0</v>
      </c>
      <c r="M1784" s="870">
        <v>0</v>
      </c>
      <c r="N1784" s="870">
        <v>0</v>
      </c>
      <c r="O1784" s="870">
        <v>0</v>
      </c>
      <c r="P1784" s="870">
        <v>0</v>
      </c>
      <c r="Q1784" s="870">
        <v>0</v>
      </c>
      <c r="R1784" s="870">
        <v>0</v>
      </c>
      <c r="S1784" s="870">
        <v>0</v>
      </c>
      <c r="T1784" s="870">
        <v>0</v>
      </c>
      <c r="U1784" s="870">
        <v>0</v>
      </c>
      <c r="V1784" s="870">
        <v>0</v>
      </c>
      <c r="W1784" s="870">
        <v>0</v>
      </c>
      <c r="X1784" s="870">
        <v>0</v>
      </c>
      <c r="Y1784" s="870">
        <v>0</v>
      </c>
      <c r="Z1784" s="870">
        <v>0</v>
      </c>
      <c r="AA1784" s="870">
        <v>0</v>
      </c>
      <c r="AB1784" s="870">
        <v>0</v>
      </c>
      <c r="AC1784" s="870">
        <v>0</v>
      </c>
      <c r="AD1784" s="870">
        <v>0</v>
      </c>
      <c r="AE1784" s="870">
        <v>0</v>
      </c>
    </row>
    <row r="1785" spans="1:31">
      <c r="A1785" s="870" t="s">
        <v>1852</v>
      </c>
      <c r="B1785" s="870">
        <v>16</v>
      </c>
      <c r="C1785" s="870">
        <v>1637</v>
      </c>
      <c r="D1785" s="870">
        <v>163710</v>
      </c>
      <c r="E1785" s="870">
        <v>1637109001</v>
      </c>
      <c r="F1785" s="870" t="s">
        <v>4217</v>
      </c>
      <c r="G1785" s="870">
        <v>317337206</v>
      </c>
      <c r="H1785" s="870">
        <v>0</v>
      </c>
      <c r="I1785" s="870">
        <v>317337206.43000001</v>
      </c>
      <c r="J1785" s="870">
        <v>0.43000000715255737</v>
      </c>
      <c r="K1785" s="870">
        <v>0</v>
      </c>
      <c r="L1785" s="870">
        <v>0.43000000715255737</v>
      </c>
      <c r="M1785" s="870">
        <v>0</v>
      </c>
      <c r="N1785" s="870">
        <v>0</v>
      </c>
      <c r="O1785" s="870">
        <v>0.43000000715255737</v>
      </c>
      <c r="P1785" s="870">
        <v>0.15910000264644622</v>
      </c>
      <c r="Q1785" s="870">
        <v>0</v>
      </c>
      <c r="R1785" s="870">
        <v>0</v>
      </c>
      <c r="S1785" s="870">
        <v>0</v>
      </c>
      <c r="T1785" s="870">
        <v>0</v>
      </c>
      <c r="U1785" s="870">
        <v>0</v>
      </c>
      <c r="V1785" s="870">
        <v>0</v>
      </c>
      <c r="W1785" s="870">
        <v>0</v>
      </c>
      <c r="X1785" s="870">
        <v>0.15910000264644622</v>
      </c>
      <c r="Y1785" s="870">
        <v>0.37</v>
      </c>
      <c r="Z1785" s="870">
        <v>0.15910000264644622</v>
      </c>
      <c r="AA1785" s="870">
        <v>0</v>
      </c>
      <c r="AB1785" s="870">
        <v>0.15910000264644622</v>
      </c>
      <c r="AC1785" s="870">
        <v>0</v>
      </c>
      <c r="AD1785" s="870">
        <v>0</v>
      </c>
      <c r="AE1785" s="870">
        <v>0</v>
      </c>
    </row>
    <row r="1786" spans="1:31">
      <c r="A1786" s="870" t="s">
        <v>1852</v>
      </c>
      <c r="B1786" s="870">
        <v>16</v>
      </c>
      <c r="C1786" s="870">
        <v>1637</v>
      </c>
      <c r="D1786" s="870">
        <v>163710</v>
      </c>
      <c r="E1786" s="870">
        <v>1637109003</v>
      </c>
      <c r="F1786" s="870" t="s">
        <v>4217</v>
      </c>
      <c r="G1786" s="870">
        <v>166523</v>
      </c>
      <c r="H1786" s="870">
        <v>0</v>
      </c>
      <c r="I1786" s="870">
        <v>166523</v>
      </c>
      <c r="J1786" s="870">
        <v>0</v>
      </c>
      <c r="K1786" s="870">
        <v>0</v>
      </c>
      <c r="L1786" s="870">
        <v>0</v>
      </c>
      <c r="M1786" s="870">
        <v>0</v>
      </c>
      <c r="N1786" s="870">
        <v>0</v>
      </c>
      <c r="O1786" s="870">
        <v>0</v>
      </c>
      <c r="P1786" s="870">
        <v>0</v>
      </c>
      <c r="Q1786" s="870">
        <v>0</v>
      </c>
      <c r="R1786" s="870">
        <v>0</v>
      </c>
      <c r="S1786" s="870">
        <v>0</v>
      </c>
      <c r="T1786" s="870">
        <v>0</v>
      </c>
      <c r="U1786" s="870">
        <v>0</v>
      </c>
      <c r="V1786" s="870">
        <v>0</v>
      </c>
      <c r="W1786" s="870">
        <v>0</v>
      </c>
      <c r="X1786" s="870">
        <v>0</v>
      </c>
      <c r="Y1786" s="870">
        <v>0</v>
      </c>
      <c r="Z1786" s="870">
        <v>0</v>
      </c>
      <c r="AA1786" s="870">
        <v>0</v>
      </c>
      <c r="AB1786" s="870">
        <v>0</v>
      </c>
      <c r="AC1786" s="870">
        <v>0</v>
      </c>
      <c r="AD1786" s="870">
        <v>0</v>
      </c>
      <c r="AE1786" s="870">
        <v>0</v>
      </c>
    </row>
    <row r="1787" spans="1:31">
      <c r="A1787" s="870" t="s">
        <v>1852</v>
      </c>
      <c r="B1787" s="870">
        <v>16</v>
      </c>
      <c r="C1787" s="870">
        <v>1637</v>
      </c>
      <c r="D1787" s="870">
        <v>163710</v>
      </c>
      <c r="E1787" s="870">
        <v>1637109017</v>
      </c>
      <c r="F1787" s="870" t="s">
        <v>1068</v>
      </c>
      <c r="G1787" s="870">
        <v>140903232</v>
      </c>
      <c r="H1787" s="870">
        <v>0</v>
      </c>
      <c r="I1787" s="870">
        <v>140903231.99000001</v>
      </c>
      <c r="J1787" s="870">
        <v>-9.9999904632568359E-3</v>
      </c>
      <c r="K1787" s="870">
        <v>0</v>
      </c>
      <c r="L1787" s="870">
        <v>0</v>
      </c>
      <c r="M1787" s="870">
        <v>-9.9999904632568359E-3</v>
      </c>
      <c r="N1787" s="870">
        <v>0</v>
      </c>
      <c r="O1787" s="870">
        <v>-9.9999904632568359E-3</v>
      </c>
      <c r="P1787" s="870">
        <v>-3.6999964714050293E-3</v>
      </c>
      <c r="Q1787" s="870">
        <v>0</v>
      </c>
      <c r="R1787" s="870">
        <v>0</v>
      </c>
      <c r="S1787" s="870">
        <v>0</v>
      </c>
      <c r="T1787" s="870">
        <v>0</v>
      </c>
      <c r="U1787" s="870">
        <v>0</v>
      </c>
      <c r="V1787" s="870">
        <v>0</v>
      </c>
      <c r="W1787" s="870">
        <v>0</v>
      </c>
      <c r="X1787" s="870">
        <v>-3.6999964714050293E-3</v>
      </c>
      <c r="Y1787" s="870">
        <v>0.37</v>
      </c>
      <c r="Z1787" s="870">
        <v>0</v>
      </c>
      <c r="AA1787" s="870">
        <v>-3.6999964714050293E-3</v>
      </c>
      <c r="AB1787" s="870">
        <v>0</v>
      </c>
      <c r="AC1787" s="870">
        <v>-3.6999964714050293E-3</v>
      </c>
      <c r="AD1787" s="870">
        <v>0</v>
      </c>
      <c r="AE1787" s="870">
        <v>0</v>
      </c>
    </row>
    <row r="1788" spans="1:31">
      <c r="A1788" s="870" t="s">
        <v>1852</v>
      </c>
      <c r="B1788" s="870">
        <v>16</v>
      </c>
      <c r="C1788" s="870">
        <v>1637</v>
      </c>
      <c r="D1788" s="870">
        <v>163710</v>
      </c>
      <c r="E1788" s="870">
        <v>1637109087</v>
      </c>
      <c r="F1788" s="870" t="s">
        <v>1069</v>
      </c>
      <c r="G1788" s="870">
        <v>15517</v>
      </c>
      <c r="H1788" s="870">
        <v>0</v>
      </c>
      <c r="I1788" s="870">
        <v>15517</v>
      </c>
      <c r="J1788" s="870">
        <v>0</v>
      </c>
      <c r="K1788" s="870">
        <v>0</v>
      </c>
      <c r="L1788" s="870">
        <v>0</v>
      </c>
      <c r="M1788" s="870">
        <v>0</v>
      </c>
      <c r="N1788" s="870">
        <v>0</v>
      </c>
      <c r="O1788" s="870">
        <v>0</v>
      </c>
      <c r="P1788" s="870">
        <v>0</v>
      </c>
      <c r="Q1788" s="870">
        <v>0</v>
      </c>
      <c r="R1788" s="870">
        <v>0</v>
      </c>
      <c r="S1788" s="870">
        <v>0</v>
      </c>
      <c r="T1788" s="870">
        <v>0</v>
      </c>
      <c r="U1788" s="870">
        <v>0</v>
      </c>
      <c r="V1788" s="870">
        <v>0</v>
      </c>
      <c r="W1788" s="870">
        <v>0</v>
      </c>
      <c r="X1788" s="870">
        <v>0</v>
      </c>
      <c r="Y1788" s="870">
        <v>0</v>
      </c>
      <c r="Z1788" s="870">
        <v>0</v>
      </c>
      <c r="AA1788" s="870">
        <v>0</v>
      </c>
      <c r="AB1788" s="870">
        <v>0</v>
      </c>
      <c r="AC1788" s="870">
        <v>0</v>
      </c>
      <c r="AD1788" s="870">
        <v>0</v>
      </c>
      <c r="AE1788" s="870">
        <v>0</v>
      </c>
    </row>
    <row r="1789" spans="1:31">
      <c r="A1789" s="870" t="s">
        <v>1852</v>
      </c>
      <c r="B1789" s="870">
        <v>16</v>
      </c>
      <c r="C1789" s="870">
        <v>1637</v>
      </c>
      <c r="D1789" s="870">
        <v>163710</v>
      </c>
      <c r="E1789" s="870">
        <v>1637109216</v>
      </c>
      <c r="F1789" s="870" t="s">
        <v>1070</v>
      </c>
      <c r="G1789" s="870">
        <v>151</v>
      </c>
      <c r="H1789" s="870">
        <v>0</v>
      </c>
      <c r="I1789" s="870">
        <v>151</v>
      </c>
      <c r="J1789" s="870">
        <v>0</v>
      </c>
      <c r="K1789" s="870">
        <v>0</v>
      </c>
      <c r="L1789" s="870">
        <v>0</v>
      </c>
      <c r="M1789" s="870">
        <v>0</v>
      </c>
      <c r="N1789" s="870">
        <v>0</v>
      </c>
      <c r="O1789" s="870">
        <v>0</v>
      </c>
      <c r="P1789" s="870">
        <v>0</v>
      </c>
      <c r="Q1789" s="870">
        <v>0</v>
      </c>
      <c r="R1789" s="870">
        <v>0</v>
      </c>
      <c r="S1789" s="870">
        <v>0</v>
      </c>
      <c r="T1789" s="870">
        <v>0</v>
      </c>
      <c r="U1789" s="870">
        <v>0</v>
      </c>
      <c r="V1789" s="870">
        <v>0</v>
      </c>
      <c r="W1789" s="870">
        <v>0</v>
      </c>
      <c r="X1789" s="870">
        <v>0</v>
      </c>
      <c r="Y1789" s="870">
        <v>0</v>
      </c>
      <c r="Z1789" s="870">
        <v>0</v>
      </c>
      <c r="AA1789" s="870">
        <v>0</v>
      </c>
      <c r="AB1789" s="870">
        <v>0</v>
      </c>
      <c r="AC1789" s="870">
        <v>0</v>
      </c>
      <c r="AD1789" s="870">
        <v>0</v>
      </c>
      <c r="AE1789" s="870">
        <v>0</v>
      </c>
    </row>
    <row r="1790" spans="1:31">
      <c r="A1790" s="870" t="s">
        <v>1852</v>
      </c>
      <c r="B1790" s="870">
        <v>16</v>
      </c>
      <c r="C1790" s="870">
        <v>1637</v>
      </c>
      <c r="D1790" s="870">
        <v>163710</v>
      </c>
      <c r="E1790" s="870">
        <v>1637109532</v>
      </c>
      <c r="F1790" s="870" t="s">
        <v>4218</v>
      </c>
      <c r="G1790" s="870">
        <v>0</v>
      </c>
      <c r="H1790" s="870">
        <v>0</v>
      </c>
      <c r="I1790" s="870">
        <v>0</v>
      </c>
      <c r="J1790" s="870">
        <v>0</v>
      </c>
      <c r="K1790" s="870">
        <v>0</v>
      </c>
      <c r="L1790" s="870">
        <v>0</v>
      </c>
      <c r="M1790" s="870">
        <v>0</v>
      </c>
      <c r="N1790" s="870">
        <v>0</v>
      </c>
      <c r="O1790" s="870">
        <v>0</v>
      </c>
      <c r="P1790" s="870">
        <v>0</v>
      </c>
      <c r="Q1790" s="870">
        <v>0</v>
      </c>
      <c r="R1790" s="870">
        <v>0</v>
      </c>
      <c r="S1790" s="870">
        <v>0</v>
      </c>
      <c r="T1790" s="870">
        <v>0</v>
      </c>
      <c r="U1790" s="870">
        <v>0</v>
      </c>
      <c r="V1790" s="870">
        <v>0</v>
      </c>
      <c r="W1790" s="870">
        <v>0</v>
      </c>
      <c r="X1790" s="870">
        <v>0</v>
      </c>
      <c r="Y1790" s="870">
        <v>0</v>
      </c>
      <c r="Z1790" s="870">
        <v>0</v>
      </c>
      <c r="AA1790" s="870">
        <v>0</v>
      </c>
      <c r="AB1790" s="870">
        <v>0</v>
      </c>
      <c r="AC1790" s="870">
        <v>0</v>
      </c>
      <c r="AD1790" s="870">
        <v>0</v>
      </c>
      <c r="AE1790" s="870">
        <v>0</v>
      </c>
    </row>
    <row r="1791" spans="1:31">
      <c r="A1791" s="870" t="s">
        <v>1852</v>
      </c>
      <c r="B1791" s="870">
        <v>16</v>
      </c>
      <c r="C1791" s="870">
        <v>1637</v>
      </c>
      <c r="D1791" s="870">
        <v>163710</v>
      </c>
      <c r="E1791" s="870">
        <v>1637109601</v>
      </c>
      <c r="F1791" s="870" t="s">
        <v>4217</v>
      </c>
      <c r="G1791" s="870">
        <v>1019955582</v>
      </c>
      <c r="H1791" s="870">
        <v>0</v>
      </c>
      <c r="I1791" s="870">
        <v>1019955581.99</v>
      </c>
      <c r="J1791" s="870">
        <v>-9.9999904632568359E-3</v>
      </c>
      <c r="K1791" s="870">
        <v>0</v>
      </c>
      <c r="L1791" s="870">
        <v>0</v>
      </c>
      <c r="M1791" s="870">
        <v>-9.9999904632568359E-3</v>
      </c>
      <c r="N1791" s="870">
        <v>0</v>
      </c>
      <c r="O1791" s="870">
        <v>-9.9999904632568359E-3</v>
      </c>
      <c r="P1791" s="870">
        <v>-3.6999964714050293E-3</v>
      </c>
      <c r="Q1791" s="870">
        <v>0</v>
      </c>
      <c r="R1791" s="870">
        <v>0</v>
      </c>
      <c r="S1791" s="870">
        <v>0</v>
      </c>
      <c r="T1791" s="870">
        <v>0</v>
      </c>
      <c r="U1791" s="870">
        <v>0</v>
      </c>
      <c r="V1791" s="870">
        <v>0</v>
      </c>
      <c r="W1791" s="870">
        <v>0</v>
      </c>
      <c r="X1791" s="870">
        <v>-3.6999964714050293E-3</v>
      </c>
      <c r="Y1791" s="870">
        <v>0.37</v>
      </c>
      <c r="Z1791" s="870">
        <v>0</v>
      </c>
      <c r="AA1791" s="870">
        <v>-3.6999964714050293E-3</v>
      </c>
      <c r="AB1791" s="870">
        <v>0</v>
      </c>
      <c r="AC1791" s="870">
        <v>-3.6999964714050293E-3</v>
      </c>
      <c r="AD1791" s="870">
        <v>0</v>
      </c>
      <c r="AE1791" s="870">
        <v>0</v>
      </c>
    </row>
    <row r="1792" spans="1:31">
      <c r="A1792" s="870" t="s">
        <v>1852</v>
      </c>
      <c r="B1792" s="870">
        <v>16</v>
      </c>
      <c r="C1792" s="870">
        <v>1637</v>
      </c>
      <c r="D1792" s="870">
        <v>163710</v>
      </c>
      <c r="E1792" s="870">
        <v>1637109720</v>
      </c>
      <c r="F1792" s="870" t="s">
        <v>3408</v>
      </c>
      <c r="G1792" s="870">
        <v>0</v>
      </c>
      <c r="H1792" s="870">
        <v>0</v>
      </c>
      <c r="I1792" s="870">
        <v>0</v>
      </c>
      <c r="J1792" s="870">
        <v>0</v>
      </c>
      <c r="K1792" s="870">
        <v>0</v>
      </c>
      <c r="L1792" s="870">
        <v>0</v>
      </c>
      <c r="M1792" s="870">
        <v>0</v>
      </c>
      <c r="N1792" s="870">
        <v>0</v>
      </c>
      <c r="O1792" s="870">
        <v>0</v>
      </c>
      <c r="P1792" s="870">
        <v>0</v>
      </c>
      <c r="Q1792" s="870">
        <v>0</v>
      </c>
      <c r="R1792" s="870">
        <v>0</v>
      </c>
      <c r="S1792" s="870">
        <v>0</v>
      </c>
      <c r="T1792" s="870">
        <v>0</v>
      </c>
      <c r="U1792" s="870">
        <v>0</v>
      </c>
      <c r="V1792" s="870">
        <v>0</v>
      </c>
      <c r="W1792" s="870">
        <v>0</v>
      </c>
      <c r="X1792" s="870">
        <v>0</v>
      </c>
      <c r="Y1792" s="870">
        <v>0</v>
      </c>
      <c r="Z1792" s="870">
        <v>0</v>
      </c>
      <c r="AA1792" s="870">
        <v>0</v>
      </c>
      <c r="AB1792" s="870">
        <v>0</v>
      </c>
      <c r="AC1792" s="870">
        <v>0</v>
      </c>
      <c r="AD1792" s="870">
        <v>0</v>
      </c>
      <c r="AE1792" s="870">
        <v>0</v>
      </c>
    </row>
    <row r="1793" spans="1:31">
      <c r="A1793" s="870" t="s">
        <v>1852</v>
      </c>
      <c r="B1793" s="870">
        <v>16</v>
      </c>
      <c r="C1793" s="870">
        <v>1637</v>
      </c>
      <c r="D1793" s="870">
        <v>163710</v>
      </c>
      <c r="E1793" s="870">
        <v>1637109740</v>
      </c>
      <c r="F1793" s="870" t="s">
        <v>1991</v>
      </c>
      <c r="G1793" s="870">
        <v>0</v>
      </c>
      <c r="H1793" s="870">
        <v>0</v>
      </c>
      <c r="I1793" s="870">
        <v>0</v>
      </c>
      <c r="J1793" s="870">
        <v>0</v>
      </c>
      <c r="K1793" s="870">
        <v>0</v>
      </c>
      <c r="L1793" s="870">
        <v>0</v>
      </c>
      <c r="M1793" s="870">
        <v>0</v>
      </c>
      <c r="N1793" s="870">
        <v>0</v>
      </c>
      <c r="O1793" s="870">
        <v>0</v>
      </c>
      <c r="P1793" s="870">
        <v>0</v>
      </c>
      <c r="Q1793" s="870">
        <v>0</v>
      </c>
      <c r="R1793" s="870">
        <v>0</v>
      </c>
      <c r="S1793" s="870">
        <v>0</v>
      </c>
      <c r="T1793" s="870">
        <v>0</v>
      </c>
      <c r="U1793" s="870">
        <v>0</v>
      </c>
      <c r="V1793" s="870">
        <v>0</v>
      </c>
      <c r="W1793" s="870">
        <v>0</v>
      </c>
      <c r="X1793" s="870">
        <v>0</v>
      </c>
      <c r="Y1793" s="870">
        <v>0</v>
      </c>
      <c r="Z1793" s="870">
        <v>0</v>
      </c>
      <c r="AA1793" s="870">
        <v>0</v>
      </c>
      <c r="AB1793" s="870">
        <v>0</v>
      </c>
      <c r="AC1793" s="870">
        <v>0</v>
      </c>
      <c r="AD1793" s="870">
        <v>0</v>
      </c>
      <c r="AE1793" s="870">
        <v>0</v>
      </c>
    </row>
    <row r="1794" spans="1:31">
      <c r="A1794" s="870" t="s">
        <v>1852</v>
      </c>
      <c r="B1794" s="870">
        <v>16</v>
      </c>
      <c r="C1794" s="870">
        <v>1637</v>
      </c>
      <c r="D1794" s="870">
        <v>163710</v>
      </c>
      <c r="E1794" s="870">
        <v>1637109750</v>
      </c>
      <c r="F1794" s="870" t="s">
        <v>3409</v>
      </c>
      <c r="G1794" s="870">
        <v>681174</v>
      </c>
      <c r="H1794" s="870">
        <v>0</v>
      </c>
      <c r="I1794" s="870">
        <v>681174</v>
      </c>
      <c r="J1794" s="870">
        <v>0</v>
      </c>
      <c r="K1794" s="870">
        <v>0</v>
      </c>
      <c r="L1794" s="870">
        <v>0</v>
      </c>
      <c r="M1794" s="870">
        <v>0</v>
      </c>
      <c r="N1794" s="870">
        <v>0</v>
      </c>
      <c r="O1794" s="870">
        <v>0</v>
      </c>
      <c r="P1794" s="870">
        <v>0</v>
      </c>
      <c r="Q1794" s="870">
        <v>0</v>
      </c>
      <c r="R1794" s="870">
        <v>0</v>
      </c>
      <c r="S1794" s="870">
        <v>0</v>
      </c>
      <c r="T1794" s="870">
        <v>0</v>
      </c>
      <c r="U1794" s="870">
        <v>0</v>
      </c>
      <c r="V1794" s="870">
        <v>0</v>
      </c>
      <c r="W1794" s="870">
        <v>0</v>
      </c>
      <c r="X1794" s="870">
        <v>0</v>
      </c>
      <c r="Y1794" s="870">
        <v>0</v>
      </c>
      <c r="Z1794" s="870">
        <v>0</v>
      </c>
      <c r="AA1794" s="870">
        <v>0</v>
      </c>
      <c r="AB1794" s="870">
        <v>0</v>
      </c>
      <c r="AC1794" s="870">
        <v>0</v>
      </c>
      <c r="AD1794" s="870">
        <v>0</v>
      </c>
      <c r="AE1794" s="870">
        <v>0</v>
      </c>
    </row>
    <row r="1795" spans="1:31">
      <c r="A1795" s="870" t="s">
        <v>1852</v>
      </c>
      <c r="B1795" s="870">
        <v>16</v>
      </c>
      <c r="C1795" s="870">
        <v>1637</v>
      </c>
      <c r="D1795" s="870">
        <v>163710</v>
      </c>
      <c r="E1795" s="870">
        <v>1637109800</v>
      </c>
      <c r="F1795" s="870" t="s">
        <v>3203</v>
      </c>
      <c r="G1795" s="870">
        <v>-18222523</v>
      </c>
      <c r="H1795" s="870">
        <v>0</v>
      </c>
      <c r="I1795" s="870">
        <v>-18222522.59</v>
      </c>
      <c r="J1795" s="870">
        <v>0.41000000014901161</v>
      </c>
      <c r="K1795" s="870">
        <v>0</v>
      </c>
      <c r="L1795" s="870">
        <v>0.41000000014901161</v>
      </c>
      <c r="M1795" s="870">
        <v>0</v>
      </c>
      <c r="N1795" s="870">
        <v>0</v>
      </c>
      <c r="O1795" s="870">
        <v>0.41000000014901161</v>
      </c>
      <c r="P1795" s="870">
        <v>0.15170000005513429</v>
      </c>
      <c r="Q1795" s="870">
        <v>0</v>
      </c>
      <c r="R1795" s="870">
        <v>0</v>
      </c>
      <c r="S1795" s="870">
        <v>0</v>
      </c>
      <c r="T1795" s="870">
        <v>0</v>
      </c>
      <c r="U1795" s="870">
        <v>0</v>
      </c>
      <c r="V1795" s="870">
        <v>0</v>
      </c>
      <c r="W1795" s="870">
        <v>0</v>
      </c>
      <c r="X1795" s="870">
        <v>0.15170000005513429</v>
      </c>
      <c r="Y1795" s="870">
        <v>0.37</v>
      </c>
      <c r="Z1795" s="870">
        <v>0.15170000005513429</v>
      </c>
      <c r="AA1795" s="870">
        <v>0</v>
      </c>
      <c r="AB1795" s="870">
        <v>0.15170000005513429</v>
      </c>
      <c r="AC1795" s="870">
        <v>0</v>
      </c>
      <c r="AD1795" s="870">
        <v>0</v>
      </c>
      <c r="AE1795" s="870">
        <v>0</v>
      </c>
    </row>
    <row r="1796" spans="1:31">
      <c r="A1796" s="870" t="s">
        <v>1852</v>
      </c>
      <c r="B1796" s="870">
        <v>16</v>
      </c>
      <c r="C1796" s="870">
        <v>1637</v>
      </c>
      <c r="D1796" s="870">
        <v>163715</v>
      </c>
      <c r="E1796" s="870">
        <v>1637159001</v>
      </c>
      <c r="F1796" s="870" t="s">
        <v>1071</v>
      </c>
      <c r="G1796" s="870">
        <v>332303922</v>
      </c>
      <c r="H1796" s="870">
        <v>0</v>
      </c>
      <c r="I1796" s="870">
        <v>332303921.54000002</v>
      </c>
      <c r="J1796" s="870">
        <v>-0.45999997854232788</v>
      </c>
      <c r="K1796" s="870">
        <v>0</v>
      </c>
      <c r="L1796" s="870">
        <v>0</v>
      </c>
      <c r="M1796" s="870">
        <v>-0.45999997854232788</v>
      </c>
      <c r="N1796" s="870">
        <v>0</v>
      </c>
      <c r="O1796" s="870">
        <v>-0.45999997854232788</v>
      </c>
      <c r="P1796" s="870">
        <v>-0.1701999920606613</v>
      </c>
      <c r="Q1796" s="870">
        <v>0</v>
      </c>
      <c r="R1796" s="870">
        <v>0</v>
      </c>
      <c r="S1796" s="870">
        <v>0</v>
      </c>
      <c r="T1796" s="870">
        <v>0</v>
      </c>
      <c r="U1796" s="870">
        <v>0</v>
      </c>
      <c r="V1796" s="870">
        <v>0</v>
      </c>
      <c r="W1796" s="870">
        <v>0</v>
      </c>
      <c r="X1796" s="870">
        <v>-0.1701999920606613</v>
      </c>
      <c r="Y1796" s="870">
        <v>0.37</v>
      </c>
      <c r="Z1796" s="870">
        <v>0</v>
      </c>
      <c r="AA1796" s="870">
        <v>-0.1701999920606613</v>
      </c>
      <c r="AB1796" s="870">
        <v>0</v>
      </c>
      <c r="AC1796" s="870">
        <v>-0.1701999920606613</v>
      </c>
      <c r="AD1796" s="870">
        <v>0</v>
      </c>
      <c r="AE1796" s="870">
        <v>0</v>
      </c>
    </row>
    <row r="1797" spans="1:31">
      <c r="A1797" s="870" t="s">
        <v>1852</v>
      </c>
      <c r="B1797" s="870">
        <v>16</v>
      </c>
      <c r="C1797" s="870">
        <v>1637</v>
      </c>
      <c r="D1797" s="870">
        <v>163715</v>
      </c>
      <c r="E1797" s="870">
        <v>1637159003</v>
      </c>
      <c r="F1797" s="870" t="s">
        <v>1071</v>
      </c>
      <c r="G1797" s="870">
        <v>0</v>
      </c>
      <c r="H1797" s="870">
        <v>0</v>
      </c>
      <c r="I1797" s="870">
        <v>0</v>
      </c>
      <c r="J1797" s="870">
        <v>0</v>
      </c>
      <c r="K1797" s="870">
        <v>0</v>
      </c>
      <c r="L1797" s="870">
        <v>0</v>
      </c>
      <c r="M1797" s="870">
        <v>0</v>
      </c>
      <c r="N1797" s="870">
        <v>0</v>
      </c>
      <c r="O1797" s="870">
        <v>0</v>
      </c>
      <c r="P1797" s="870">
        <v>0</v>
      </c>
      <c r="Q1797" s="870">
        <v>0</v>
      </c>
      <c r="R1797" s="870">
        <v>0</v>
      </c>
      <c r="S1797" s="870">
        <v>0</v>
      </c>
      <c r="T1797" s="870">
        <v>0</v>
      </c>
      <c r="U1797" s="870">
        <v>0</v>
      </c>
      <c r="V1797" s="870">
        <v>0</v>
      </c>
      <c r="W1797" s="870">
        <v>0</v>
      </c>
      <c r="X1797" s="870">
        <v>0</v>
      </c>
      <c r="Y1797" s="870">
        <v>0</v>
      </c>
      <c r="Z1797" s="870">
        <v>0</v>
      </c>
      <c r="AA1797" s="870">
        <v>0</v>
      </c>
      <c r="AB1797" s="870">
        <v>0</v>
      </c>
      <c r="AC1797" s="870">
        <v>0</v>
      </c>
      <c r="AD1797" s="870">
        <v>0</v>
      </c>
      <c r="AE1797" s="870">
        <v>0</v>
      </c>
    </row>
    <row r="1798" spans="1:31">
      <c r="A1798" s="870" t="s">
        <v>1852</v>
      </c>
      <c r="B1798" s="870">
        <v>16</v>
      </c>
      <c r="C1798" s="870">
        <v>1637</v>
      </c>
      <c r="D1798" s="870">
        <v>163715</v>
      </c>
      <c r="E1798" s="870">
        <v>1637159017</v>
      </c>
      <c r="F1798" s="870" t="s">
        <v>1072</v>
      </c>
      <c r="G1798" s="870">
        <v>91043965</v>
      </c>
      <c r="H1798" s="870">
        <v>0</v>
      </c>
      <c r="I1798" s="870">
        <v>91043965.140000001</v>
      </c>
      <c r="J1798" s="870">
        <v>0.14000000059604645</v>
      </c>
      <c r="K1798" s="870">
        <v>0</v>
      </c>
      <c r="L1798" s="870">
        <v>0.14000000059604645</v>
      </c>
      <c r="M1798" s="870">
        <v>0</v>
      </c>
      <c r="N1798" s="870">
        <v>0</v>
      </c>
      <c r="O1798" s="870">
        <v>0.14000000059604645</v>
      </c>
      <c r="P1798" s="870">
        <v>5.1800000220537185E-2</v>
      </c>
      <c r="Q1798" s="870">
        <v>0</v>
      </c>
      <c r="R1798" s="870">
        <v>0</v>
      </c>
      <c r="S1798" s="870">
        <v>0</v>
      </c>
      <c r="T1798" s="870">
        <v>0</v>
      </c>
      <c r="U1798" s="870">
        <v>0</v>
      </c>
      <c r="V1798" s="870">
        <v>0</v>
      </c>
      <c r="W1798" s="870">
        <v>0</v>
      </c>
      <c r="X1798" s="870">
        <v>5.1800000220537185E-2</v>
      </c>
      <c r="Y1798" s="870">
        <v>0.37</v>
      </c>
      <c r="Z1798" s="870">
        <v>5.1800000220537185E-2</v>
      </c>
      <c r="AA1798" s="870">
        <v>0</v>
      </c>
      <c r="AB1798" s="870">
        <v>5.1800000220537185E-2</v>
      </c>
      <c r="AC1798" s="870">
        <v>0</v>
      </c>
      <c r="AD1798" s="870">
        <v>0</v>
      </c>
      <c r="AE1798" s="870">
        <v>0</v>
      </c>
    </row>
    <row r="1799" spans="1:31">
      <c r="A1799" s="870" t="s">
        <v>1852</v>
      </c>
      <c r="B1799" s="870">
        <v>16</v>
      </c>
      <c r="C1799" s="870">
        <v>1637</v>
      </c>
      <c r="D1799" s="870">
        <v>163715</v>
      </c>
      <c r="E1799" s="870">
        <v>1637159090</v>
      </c>
      <c r="F1799" s="870" t="s">
        <v>1073</v>
      </c>
      <c r="G1799" s="870">
        <v>5320</v>
      </c>
      <c r="H1799" s="870">
        <v>0</v>
      </c>
      <c r="I1799" s="870">
        <v>5320</v>
      </c>
      <c r="J1799" s="870">
        <v>0</v>
      </c>
      <c r="K1799" s="870">
        <v>0</v>
      </c>
      <c r="L1799" s="870">
        <v>0</v>
      </c>
      <c r="M1799" s="870">
        <v>0</v>
      </c>
      <c r="N1799" s="870">
        <v>0</v>
      </c>
      <c r="O1799" s="870">
        <v>0</v>
      </c>
      <c r="P1799" s="870">
        <v>0</v>
      </c>
      <c r="Q1799" s="870">
        <v>0</v>
      </c>
      <c r="R1799" s="870">
        <v>0</v>
      </c>
      <c r="S1799" s="870">
        <v>0</v>
      </c>
      <c r="T1799" s="870">
        <v>0</v>
      </c>
      <c r="U1799" s="870">
        <v>0</v>
      </c>
      <c r="V1799" s="870">
        <v>0</v>
      </c>
      <c r="W1799" s="870">
        <v>0</v>
      </c>
      <c r="X1799" s="870">
        <v>0</v>
      </c>
      <c r="Y1799" s="870">
        <v>0</v>
      </c>
      <c r="Z1799" s="870">
        <v>0</v>
      </c>
      <c r="AA1799" s="870">
        <v>0</v>
      </c>
      <c r="AB1799" s="870">
        <v>0</v>
      </c>
      <c r="AC1799" s="870">
        <v>0</v>
      </c>
      <c r="AD1799" s="870">
        <v>0</v>
      </c>
      <c r="AE1799" s="870">
        <v>0</v>
      </c>
    </row>
    <row r="1800" spans="1:31">
      <c r="A1800" s="870" t="s">
        <v>1852</v>
      </c>
      <c r="B1800" s="870">
        <v>16</v>
      </c>
      <c r="C1800" s="870">
        <v>1637</v>
      </c>
      <c r="D1800" s="870">
        <v>163715</v>
      </c>
      <c r="E1800" s="870">
        <v>1637159217</v>
      </c>
      <c r="F1800" s="870" t="s">
        <v>1074</v>
      </c>
      <c r="G1800" s="870">
        <v>1681</v>
      </c>
      <c r="H1800" s="870">
        <v>0</v>
      </c>
      <c r="I1800" s="870">
        <v>1681</v>
      </c>
      <c r="J1800" s="870">
        <v>0</v>
      </c>
      <c r="K1800" s="870">
        <v>0</v>
      </c>
      <c r="L1800" s="870">
        <v>0</v>
      </c>
      <c r="M1800" s="870">
        <v>0</v>
      </c>
      <c r="N1800" s="870">
        <v>0</v>
      </c>
      <c r="O1800" s="870">
        <v>0</v>
      </c>
      <c r="P1800" s="870">
        <v>0</v>
      </c>
      <c r="Q1800" s="870">
        <v>0</v>
      </c>
      <c r="R1800" s="870">
        <v>0</v>
      </c>
      <c r="S1800" s="870">
        <v>0</v>
      </c>
      <c r="T1800" s="870">
        <v>0</v>
      </c>
      <c r="U1800" s="870">
        <v>0</v>
      </c>
      <c r="V1800" s="870">
        <v>0</v>
      </c>
      <c r="W1800" s="870">
        <v>0</v>
      </c>
      <c r="X1800" s="870">
        <v>0</v>
      </c>
      <c r="Y1800" s="870">
        <v>0</v>
      </c>
      <c r="Z1800" s="870">
        <v>0</v>
      </c>
      <c r="AA1800" s="870">
        <v>0</v>
      </c>
      <c r="AB1800" s="870">
        <v>0</v>
      </c>
      <c r="AC1800" s="870">
        <v>0</v>
      </c>
      <c r="AD1800" s="870">
        <v>0</v>
      </c>
      <c r="AE1800" s="870">
        <v>0</v>
      </c>
    </row>
    <row r="1801" spans="1:31">
      <c r="A1801" s="870" t="s">
        <v>1852</v>
      </c>
      <c r="B1801" s="870">
        <v>16</v>
      </c>
      <c r="C1801" s="870">
        <v>1637</v>
      </c>
      <c r="D1801" s="870">
        <v>163715</v>
      </c>
      <c r="E1801" s="870">
        <v>1637159532</v>
      </c>
      <c r="F1801" s="870" t="s">
        <v>4219</v>
      </c>
      <c r="G1801" s="870">
        <v>0</v>
      </c>
      <c r="H1801" s="870">
        <v>0</v>
      </c>
      <c r="I1801" s="870">
        <v>0</v>
      </c>
      <c r="J1801" s="870">
        <v>0</v>
      </c>
      <c r="K1801" s="870">
        <v>0</v>
      </c>
      <c r="L1801" s="870">
        <v>0</v>
      </c>
      <c r="M1801" s="870">
        <v>0</v>
      </c>
      <c r="N1801" s="870">
        <v>0</v>
      </c>
      <c r="O1801" s="870">
        <v>0</v>
      </c>
      <c r="P1801" s="870">
        <v>0</v>
      </c>
      <c r="Q1801" s="870">
        <v>0</v>
      </c>
      <c r="R1801" s="870">
        <v>0</v>
      </c>
      <c r="S1801" s="870">
        <v>0</v>
      </c>
      <c r="T1801" s="870">
        <v>0</v>
      </c>
      <c r="U1801" s="870">
        <v>0</v>
      </c>
      <c r="V1801" s="870">
        <v>0</v>
      </c>
      <c r="W1801" s="870">
        <v>0</v>
      </c>
      <c r="X1801" s="870">
        <v>0</v>
      </c>
      <c r="Y1801" s="870">
        <v>0</v>
      </c>
      <c r="Z1801" s="870">
        <v>0</v>
      </c>
      <c r="AA1801" s="870">
        <v>0</v>
      </c>
      <c r="AB1801" s="870">
        <v>0</v>
      </c>
      <c r="AC1801" s="870">
        <v>0</v>
      </c>
      <c r="AD1801" s="870">
        <v>0</v>
      </c>
      <c r="AE1801" s="870">
        <v>0</v>
      </c>
    </row>
    <row r="1802" spans="1:31">
      <c r="A1802" s="870" t="s">
        <v>1852</v>
      </c>
      <c r="B1802" s="870">
        <v>16</v>
      </c>
      <c r="C1802" s="870">
        <v>1637</v>
      </c>
      <c r="D1802" s="870">
        <v>163715</v>
      </c>
      <c r="E1802" s="870">
        <v>1637159601</v>
      </c>
      <c r="F1802" s="870" t="s">
        <v>1071</v>
      </c>
      <c r="G1802" s="870">
        <v>1073961992</v>
      </c>
      <c r="H1802" s="870">
        <v>0</v>
      </c>
      <c r="I1802" s="870">
        <v>1073961992.3599999</v>
      </c>
      <c r="J1802" s="870">
        <v>0.3599998950958252</v>
      </c>
      <c r="K1802" s="870">
        <v>0</v>
      </c>
      <c r="L1802" s="870">
        <v>0.3599998950958252</v>
      </c>
      <c r="M1802" s="870">
        <v>0</v>
      </c>
      <c r="N1802" s="870">
        <v>0</v>
      </c>
      <c r="O1802" s="870">
        <v>0.3599998950958252</v>
      </c>
      <c r="P1802" s="870">
        <v>0.13319996118545532</v>
      </c>
      <c r="Q1802" s="870">
        <v>0</v>
      </c>
      <c r="R1802" s="870">
        <v>0</v>
      </c>
      <c r="S1802" s="870">
        <v>0</v>
      </c>
      <c r="T1802" s="870">
        <v>0</v>
      </c>
      <c r="U1802" s="870">
        <v>0</v>
      </c>
      <c r="V1802" s="870">
        <v>0</v>
      </c>
      <c r="W1802" s="870">
        <v>0</v>
      </c>
      <c r="X1802" s="870">
        <v>0.13319996118545532</v>
      </c>
      <c r="Y1802" s="870">
        <v>0.37</v>
      </c>
      <c r="Z1802" s="870">
        <v>0.13319996118545532</v>
      </c>
      <c r="AA1802" s="870">
        <v>0</v>
      </c>
      <c r="AB1802" s="870">
        <v>0.13319996118545532</v>
      </c>
      <c r="AC1802" s="870">
        <v>0</v>
      </c>
      <c r="AD1802" s="870">
        <v>0</v>
      </c>
      <c r="AE1802" s="870">
        <v>0</v>
      </c>
    </row>
    <row r="1803" spans="1:31">
      <c r="A1803" s="870" t="s">
        <v>1852</v>
      </c>
      <c r="B1803" s="870">
        <v>16</v>
      </c>
      <c r="C1803" s="870">
        <v>1637</v>
      </c>
      <c r="D1803" s="870">
        <v>163715</v>
      </c>
      <c r="E1803" s="870">
        <v>1637159722</v>
      </c>
      <c r="F1803" s="870" t="s">
        <v>3630</v>
      </c>
      <c r="G1803" s="870">
        <v>0</v>
      </c>
      <c r="H1803" s="870">
        <v>0</v>
      </c>
      <c r="I1803" s="870">
        <v>0</v>
      </c>
      <c r="J1803" s="870">
        <v>0</v>
      </c>
      <c r="K1803" s="870">
        <v>0</v>
      </c>
      <c r="L1803" s="870">
        <v>0</v>
      </c>
      <c r="M1803" s="870">
        <v>0</v>
      </c>
      <c r="N1803" s="870">
        <v>0</v>
      </c>
      <c r="O1803" s="870">
        <v>0</v>
      </c>
      <c r="P1803" s="870">
        <v>0</v>
      </c>
      <c r="Q1803" s="870">
        <v>0</v>
      </c>
      <c r="R1803" s="870">
        <v>0</v>
      </c>
      <c r="S1803" s="870">
        <v>0</v>
      </c>
      <c r="T1803" s="870">
        <v>0</v>
      </c>
      <c r="U1803" s="870">
        <v>0</v>
      </c>
      <c r="V1803" s="870">
        <v>0</v>
      </c>
      <c r="W1803" s="870">
        <v>0</v>
      </c>
      <c r="X1803" s="870">
        <v>0</v>
      </c>
      <c r="Y1803" s="870">
        <v>0</v>
      </c>
      <c r="Z1803" s="870">
        <v>0</v>
      </c>
      <c r="AA1803" s="870">
        <v>0</v>
      </c>
      <c r="AB1803" s="870">
        <v>0</v>
      </c>
      <c r="AC1803" s="870">
        <v>0</v>
      </c>
      <c r="AD1803" s="870">
        <v>0</v>
      </c>
      <c r="AE1803" s="870">
        <v>0</v>
      </c>
    </row>
    <row r="1804" spans="1:31">
      <c r="A1804" s="870" t="s">
        <v>1852</v>
      </c>
      <c r="B1804" s="870">
        <v>16</v>
      </c>
      <c r="C1804" s="870">
        <v>1637</v>
      </c>
      <c r="D1804" s="870">
        <v>163715</v>
      </c>
      <c r="E1804" s="870">
        <v>1637159740</v>
      </c>
      <c r="F1804" s="870" t="s">
        <v>1992</v>
      </c>
      <c r="G1804" s="870">
        <v>0</v>
      </c>
      <c r="H1804" s="870">
        <v>0</v>
      </c>
      <c r="I1804" s="870">
        <v>0</v>
      </c>
      <c r="J1804" s="870">
        <v>0</v>
      </c>
      <c r="K1804" s="870">
        <v>0</v>
      </c>
      <c r="L1804" s="870">
        <v>0</v>
      </c>
      <c r="M1804" s="870">
        <v>0</v>
      </c>
      <c r="N1804" s="870">
        <v>0</v>
      </c>
      <c r="O1804" s="870">
        <v>0</v>
      </c>
      <c r="P1804" s="870">
        <v>0</v>
      </c>
      <c r="Q1804" s="870">
        <v>0</v>
      </c>
      <c r="R1804" s="870">
        <v>0</v>
      </c>
      <c r="S1804" s="870">
        <v>0</v>
      </c>
      <c r="T1804" s="870">
        <v>0</v>
      </c>
      <c r="U1804" s="870">
        <v>0</v>
      </c>
      <c r="V1804" s="870">
        <v>0</v>
      </c>
      <c r="W1804" s="870">
        <v>0</v>
      </c>
      <c r="X1804" s="870">
        <v>0</v>
      </c>
      <c r="Y1804" s="870">
        <v>0</v>
      </c>
      <c r="Z1804" s="870">
        <v>0</v>
      </c>
      <c r="AA1804" s="870">
        <v>0</v>
      </c>
      <c r="AB1804" s="870">
        <v>0</v>
      </c>
      <c r="AC1804" s="870">
        <v>0</v>
      </c>
      <c r="AD1804" s="870">
        <v>0</v>
      </c>
      <c r="AE1804" s="870">
        <v>0</v>
      </c>
    </row>
    <row r="1805" spans="1:31">
      <c r="A1805" s="870" t="s">
        <v>1852</v>
      </c>
      <c r="B1805" s="870">
        <v>16</v>
      </c>
      <c r="C1805" s="870">
        <v>1637</v>
      </c>
      <c r="D1805" s="870">
        <v>163715</v>
      </c>
      <c r="E1805" s="870">
        <v>1637159800</v>
      </c>
      <c r="F1805" s="870" t="s">
        <v>3204</v>
      </c>
      <c r="G1805" s="870">
        <v>-58082320</v>
      </c>
      <c r="H1805" s="870">
        <v>0</v>
      </c>
      <c r="I1805" s="870">
        <v>-58082320.130000003</v>
      </c>
      <c r="J1805" s="870">
        <v>-0.13000000268220901</v>
      </c>
      <c r="K1805" s="870">
        <v>0</v>
      </c>
      <c r="L1805" s="870">
        <v>0</v>
      </c>
      <c r="M1805" s="870">
        <v>-0.13000000268220901</v>
      </c>
      <c r="N1805" s="870">
        <v>0</v>
      </c>
      <c r="O1805" s="870">
        <v>-0.13000000268220901</v>
      </c>
      <c r="P1805" s="870">
        <v>-4.8100000992417333E-2</v>
      </c>
      <c r="Q1805" s="870">
        <v>0</v>
      </c>
      <c r="R1805" s="870">
        <v>0</v>
      </c>
      <c r="S1805" s="870">
        <v>0</v>
      </c>
      <c r="T1805" s="870">
        <v>0</v>
      </c>
      <c r="U1805" s="870">
        <v>0</v>
      </c>
      <c r="V1805" s="870">
        <v>0</v>
      </c>
      <c r="W1805" s="870">
        <v>0</v>
      </c>
      <c r="X1805" s="870">
        <v>-4.8100000992417333E-2</v>
      </c>
      <c r="Y1805" s="870">
        <v>0.37</v>
      </c>
      <c r="Z1805" s="870">
        <v>0</v>
      </c>
      <c r="AA1805" s="870">
        <v>-4.8100000992417333E-2</v>
      </c>
      <c r="AB1805" s="870">
        <v>0</v>
      </c>
      <c r="AC1805" s="870">
        <v>-4.8100000992417333E-2</v>
      </c>
      <c r="AD1805" s="870">
        <v>0</v>
      </c>
      <c r="AE1805" s="870">
        <v>0</v>
      </c>
    </row>
    <row r="1806" spans="1:31">
      <c r="A1806" s="870" t="s">
        <v>1852</v>
      </c>
      <c r="B1806" s="870">
        <v>16</v>
      </c>
      <c r="C1806" s="870">
        <v>1637</v>
      </c>
      <c r="D1806" s="870">
        <v>163720</v>
      </c>
      <c r="E1806" s="870">
        <v>1637209001</v>
      </c>
      <c r="F1806" s="870" t="s">
        <v>4220</v>
      </c>
      <c r="G1806" s="870">
        <v>1028628952</v>
      </c>
      <c r="H1806" s="870">
        <v>0</v>
      </c>
      <c r="I1806" s="870">
        <v>1028628952.33</v>
      </c>
      <c r="J1806" s="870">
        <v>0.33000004291534424</v>
      </c>
      <c r="K1806" s="870">
        <v>0</v>
      </c>
      <c r="L1806" s="870">
        <v>0.33000004291534424</v>
      </c>
      <c r="M1806" s="870">
        <v>0</v>
      </c>
      <c r="N1806" s="870">
        <v>0</v>
      </c>
      <c r="O1806" s="870">
        <v>0.33000004291534424</v>
      </c>
      <c r="P1806" s="870">
        <v>0.12210001587867737</v>
      </c>
      <c r="Q1806" s="870">
        <v>0</v>
      </c>
      <c r="R1806" s="870">
        <v>0</v>
      </c>
      <c r="S1806" s="870">
        <v>0</v>
      </c>
      <c r="T1806" s="870">
        <v>0</v>
      </c>
      <c r="U1806" s="870">
        <v>0</v>
      </c>
      <c r="V1806" s="870">
        <v>0</v>
      </c>
      <c r="W1806" s="870">
        <v>0</v>
      </c>
      <c r="X1806" s="870">
        <v>0.12210001587867737</v>
      </c>
      <c r="Y1806" s="870">
        <v>0.37</v>
      </c>
      <c r="Z1806" s="870">
        <v>0.12210001587867737</v>
      </c>
      <c r="AA1806" s="870">
        <v>0</v>
      </c>
      <c r="AB1806" s="870">
        <v>0.12210001587867737</v>
      </c>
      <c r="AC1806" s="870">
        <v>0</v>
      </c>
      <c r="AD1806" s="870">
        <v>0</v>
      </c>
      <c r="AE1806" s="870">
        <v>0</v>
      </c>
    </row>
    <row r="1807" spans="1:31">
      <c r="A1807" s="870" t="s">
        <v>1852</v>
      </c>
      <c r="B1807" s="870">
        <v>16</v>
      </c>
      <c r="C1807" s="870">
        <v>1637</v>
      </c>
      <c r="D1807" s="870">
        <v>163720</v>
      </c>
      <c r="E1807" s="870">
        <v>1637209003</v>
      </c>
      <c r="F1807" s="870" t="s">
        <v>4220</v>
      </c>
      <c r="G1807" s="870">
        <v>1635600</v>
      </c>
      <c r="H1807" s="870">
        <v>0</v>
      </c>
      <c r="I1807" s="870">
        <v>1635600</v>
      </c>
      <c r="J1807" s="870">
        <v>0</v>
      </c>
      <c r="K1807" s="870">
        <v>0</v>
      </c>
      <c r="L1807" s="870">
        <v>0</v>
      </c>
      <c r="M1807" s="870">
        <v>0</v>
      </c>
      <c r="N1807" s="870">
        <v>0</v>
      </c>
      <c r="O1807" s="870">
        <v>0</v>
      </c>
      <c r="P1807" s="870">
        <v>0</v>
      </c>
      <c r="Q1807" s="870">
        <v>0</v>
      </c>
      <c r="R1807" s="870">
        <v>0</v>
      </c>
      <c r="S1807" s="870">
        <v>0</v>
      </c>
      <c r="T1807" s="870">
        <v>0</v>
      </c>
      <c r="U1807" s="870">
        <v>0</v>
      </c>
      <c r="V1807" s="870">
        <v>0</v>
      </c>
      <c r="W1807" s="870">
        <v>0</v>
      </c>
      <c r="X1807" s="870">
        <v>0</v>
      </c>
      <c r="Y1807" s="870">
        <v>0</v>
      </c>
      <c r="Z1807" s="870">
        <v>0</v>
      </c>
      <c r="AA1807" s="870">
        <v>0</v>
      </c>
      <c r="AB1807" s="870">
        <v>0</v>
      </c>
      <c r="AC1807" s="870">
        <v>0</v>
      </c>
      <c r="AD1807" s="870">
        <v>0</v>
      </c>
      <c r="AE1807" s="870">
        <v>0</v>
      </c>
    </row>
    <row r="1808" spans="1:31">
      <c r="A1808" s="870" t="s">
        <v>1852</v>
      </c>
      <c r="B1808" s="870">
        <v>16</v>
      </c>
      <c r="C1808" s="870">
        <v>1637</v>
      </c>
      <c r="D1808" s="870">
        <v>163720</v>
      </c>
      <c r="E1808" s="870">
        <v>1637209017</v>
      </c>
      <c r="F1808" s="870" t="s">
        <v>1075</v>
      </c>
      <c r="G1808" s="870">
        <v>200868798</v>
      </c>
      <c r="H1808" s="870">
        <v>0</v>
      </c>
      <c r="I1808" s="870">
        <v>200868797.68000001</v>
      </c>
      <c r="J1808" s="870">
        <v>-0.31999999284744263</v>
      </c>
      <c r="K1808" s="870">
        <v>0</v>
      </c>
      <c r="L1808" s="870">
        <v>0</v>
      </c>
      <c r="M1808" s="870">
        <v>-0.31999999284744263</v>
      </c>
      <c r="N1808" s="870">
        <v>0</v>
      </c>
      <c r="O1808" s="870">
        <v>-0.31999999284744263</v>
      </c>
      <c r="P1808" s="870">
        <v>-0.11839999735355378</v>
      </c>
      <c r="Q1808" s="870">
        <v>0</v>
      </c>
      <c r="R1808" s="870">
        <v>0</v>
      </c>
      <c r="S1808" s="870">
        <v>0</v>
      </c>
      <c r="T1808" s="870">
        <v>0</v>
      </c>
      <c r="U1808" s="870">
        <v>0</v>
      </c>
      <c r="V1808" s="870">
        <v>0</v>
      </c>
      <c r="W1808" s="870">
        <v>0</v>
      </c>
      <c r="X1808" s="870">
        <v>-0.11839999735355378</v>
      </c>
      <c r="Y1808" s="870">
        <v>0.37</v>
      </c>
      <c r="Z1808" s="870">
        <v>0</v>
      </c>
      <c r="AA1808" s="870">
        <v>-0.11839999735355378</v>
      </c>
      <c r="AB1808" s="870">
        <v>0</v>
      </c>
      <c r="AC1808" s="870">
        <v>-0.11839999735355378</v>
      </c>
      <c r="AD1808" s="870">
        <v>0</v>
      </c>
      <c r="AE1808" s="870">
        <v>0</v>
      </c>
    </row>
    <row r="1809" spans="1:31">
      <c r="A1809" s="870" t="s">
        <v>1852</v>
      </c>
      <c r="B1809" s="870">
        <v>16</v>
      </c>
      <c r="C1809" s="870">
        <v>1637</v>
      </c>
      <c r="D1809" s="870">
        <v>163720</v>
      </c>
      <c r="E1809" s="870">
        <v>1637209093</v>
      </c>
      <c r="F1809" s="870" t="s">
        <v>1076</v>
      </c>
      <c r="G1809" s="870">
        <v>35914</v>
      </c>
      <c r="H1809" s="870">
        <v>0</v>
      </c>
      <c r="I1809" s="870">
        <v>35914</v>
      </c>
      <c r="J1809" s="870">
        <v>0</v>
      </c>
      <c r="K1809" s="870">
        <v>0</v>
      </c>
      <c r="L1809" s="870">
        <v>0</v>
      </c>
      <c r="M1809" s="870">
        <v>0</v>
      </c>
      <c r="N1809" s="870">
        <v>0</v>
      </c>
      <c r="O1809" s="870">
        <v>0</v>
      </c>
      <c r="P1809" s="870">
        <v>0</v>
      </c>
      <c r="Q1809" s="870">
        <v>0</v>
      </c>
      <c r="R1809" s="870">
        <v>0</v>
      </c>
      <c r="S1809" s="870">
        <v>0</v>
      </c>
      <c r="T1809" s="870">
        <v>0</v>
      </c>
      <c r="U1809" s="870">
        <v>0</v>
      </c>
      <c r="V1809" s="870">
        <v>0</v>
      </c>
      <c r="W1809" s="870">
        <v>0</v>
      </c>
      <c r="X1809" s="870">
        <v>0</v>
      </c>
      <c r="Y1809" s="870">
        <v>0</v>
      </c>
      <c r="Z1809" s="870">
        <v>0</v>
      </c>
      <c r="AA1809" s="870">
        <v>0</v>
      </c>
      <c r="AB1809" s="870">
        <v>0</v>
      </c>
      <c r="AC1809" s="870">
        <v>0</v>
      </c>
      <c r="AD1809" s="870">
        <v>0</v>
      </c>
      <c r="AE1809" s="870">
        <v>0</v>
      </c>
    </row>
    <row r="1810" spans="1:31">
      <c r="A1810" s="870" t="s">
        <v>1852</v>
      </c>
      <c r="B1810" s="870">
        <v>16</v>
      </c>
      <c r="C1810" s="870">
        <v>1637</v>
      </c>
      <c r="D1810" s="870">
        <v>163720</v>
      </c>
      <c r="E1810" s="870">
        <v>1637209218</v>
      </c>
      <c r="F1810" s="870" t="s">
        <v>1077</v>
      </c>
      <c r="G1810" s="870">
        <v>-5616</v>
      </c>
      <c r="H1810" s="870">
        <v>0</v>
      </c>
      <c r="I1810" s="870">
        <v>-5616</v>
      </c>
      <c r="J1810" s="870">
        <v>0</v>
      </c>
      <c r="K1810" s="870">
        <v>0</v>
      </c>
      <c r="L1810" s="870">
        <v>0</v>
      </c>
      <c r="M1810" s="870">
        <v>0</v>
      </c>
      <c r="N1810" s="870">
        <v>0</v>
      </c>
      <c r="O1810" s="870">
        <v>0</v>
      </c>
      <c r="P1810" s="870">
        <v>0</v>
      </c>
      <c r="Q1810" s="870">
        <v>0</v>
      </c>
      <c r="R1810" s="870">
        <v>0</v>
      </c>
      <c r="S1810" s="870">
        <v>0</v>
      </c>
      <c r="T1810" s="870">
        <v>0</v>
      </c>
      <c r="U1810" s="870">
        <v>0</v>
      </c>
      <c r="V1810" s="870">
        <v>0</v>
      </c>
      <c r="W1810" s="870">
        <v>0</v>
      </c>
      <c r="X1810" s="870">
        <v>0</v>
      </c>
      <c r="Y1810" s="870">
        <v>0</v>
      </c>
      <c r="Z1810" s="870">
        <v>0</v>
      </c>
      <c r="AA1810" s="870">
        <v>0</v>
      </c>
      <c r="AB1810" s="870">
        <v>0</v>
      </c>
      <c r="AC1810" s="870">
        <v>0</v>
      </c>
      <c r="AD1810" s="870">
        <v>0</v>
      </c>
      <c r="AE1810" s="870">
        <v>0</v>
      </c>
    </row>
    <row r="1811" spans="1:31">
      <c r="A1811" s="870" t="s">
        <v>1852</v>
      </c>
      <c r="B1811" s="870">
        <v>16</v>
      </c>
      <c r="C1811" s="870">
        <v>1637</v>
      </c>
      <c r="D1811" s="870">
        <v>163720</v>
      </c>
      <c r="E1811" s="870">
        <v>1637209532</v>
      </c>
      <c r="F1811" s="870" t="s">
        <v>4221</v>
      </c>
      <c r="G1811" s="870">
        <v>0</v>
      </c>
      <c r="H1811" s="870">
        <v>0</v>
      </c>
      <c r="I1811" s="870">
        <v>0</v>
      </c>
      <c r="J1811" s="870">
        <v>0</v>
      </c>
      <c r="K1811" s="870">
        <v>0</v>
      </c>
      <c r="L1811" s="870">
        <v>0</v>
      </c>
      <c r="M1811" s="870">
        <v>0</v>
      </c>
      <c r="N1811" s="870">
        <v>0</v>
      </c>
      <c r="O1811" s="870">
        <v>0</v>
      </c>
      <c r="P1811" s="870">
        <v>0</v>
      </c>
      <c r="Q1811" s="870">
        <v>0</v>
      </c>
      <c r="R1811" s="870">
        <v>0</v>
      </c>
      <c r="S1811" s="870">
        <v>0</v>
      </c>
      <c r="T1811" s="870">
        <v>0</v>
      </c>
      <c r="U1811" s="870">
        <v>0</v>
      </c>
      <c r="V1811" s="870">
        <v>0</v>
      </c>
      <c r="W1811" s="870">
        <v>0</v>
      </c>
      <c r="X1811" s="870">
        <v>0</v>
      </c>
      <c r="Y1811" s="870">
        <v>0</v>
      </c>
      <c r="Z1811" s="870">
        <v>0</v>
      </c>
      <c r="AA1811" s="870">
        <v>0</v>
      </c>
      <c r="AB1811" s="870">
        <v>0</v>
      </c>
      <c r="AC1811" s="870">
        <v>0</v>
      </c>
      <c r="AD1811" s="870">
        <v>0</v>
      </c>
      <c r="AE1811" s="870">
        <v>0</v>
      </c>
    </row>
    <row r="1812" spans="1:31">
      <c r="A1812" s="870" t="s">
        <v>1852</v>
      </c>
      <c r="B1812" s="870">
        <v>16</v>
      </c>
      <c r="C1812" s="870">
        <v>1637</v>
      </c>
      <c r="D1812" s="870">
        <v>163720</v>
      </c>
      <c r="E1812" s="870">
        <v>1637209601</v>
      </c>
      <c r="F1812" s="870" t="s">
        <v>4220</v>
      </c>
      <c r="G1812" s="870">
        <v>1588954194</v>
      </c>
      <c r="H1812" s="870">
        <v>0</v>
      </c>
      <c r="I1812" s="870">
        <v>1588954194.1099999</v>
      </c>
      <c r="J1812" s="870">
        <v>0.1099998950958252</v>
      </c>
      <c r="K1812" s="870">
        <v>0</v>
      </c>
      <c r="L1812" s="870">
        <v>0.1099998950958252</v>
      </c>
      <c r="M1812" s="870">
        <v>0</v>
      </c>
      <c r="N1812" s="870">
        <v>0</v>
      </c>
      <c r="O1812" s="870">
        <v>0.1099998950958252</v>
      </c>
      <c r="P1812" s="870">
        <v>4.0699961185455324E-2</v>
      </c>
      <c r="Q1812" s="870">
        <v>0</v>
      </c>
      <c r="R1812" s="870">
        <v>0</v>
      </c>
      <c r="S1812" s="870">
        <v>0</v>
      </c>
      <c r="T1812" s="870">
        <v>0</v>
      </c>
      <c r="U1812" s="870">
        <v>0</v>
      </c>
      <c r="V1812" s="870">
        <v>0</v>
      </c>
      <c r="W1812" s="870">
        <v>0</v>
      </c>
      <c r="X1812" s="870">
        <v>4.0699961185455324E-2</v>
      </c>
      <c r="Y1812" s="870">
        <v>0.37</v>
      </c>
      <c r="Z1812" s="870">
        <v>4.0699961185455324E-2</v>
      </c>
      <c r="AA1812" s="870">
        <v>0</v>
      </c>
      <c r="AB1812" s="870">
        <v>4.0699961185455324E-2</v>
      </c>
      <c r="AC1812" s="870">
        <v>0</v>
      </c>
      <c r="AD1812" s="870">
        <v>0</v>
      </c>
      <c r="AE1812" s="870">
        <v>0</v>
      </c>
    </row>
    <row r="1813" spans="1:31">
      <c r="A1813" s="870" t="s">
        <v>1852</v>
      </c>
      <c r="B1813" s="870">
        <v>16</v>
      </c>
      <c r="C1813" s="870">
        <v>1637</v>
      </c>
      <c r="D1813" s="870">
        <v>163720</v>
      </c>
      <c r="E1813" s="870">
        <v>1637209710</v>
      </c>
      <c r="F1813" s="870" t="s">
        <v>1993</v>
      </c>
      <c r="G1813" s="870">
        <v>0</v>
      </c>
      <c r="H1813" s="870">
        <v>0</v>
      </c>
      <c r="I1813" s="870">
        <v>0</v>
      </c>
      <c r="J1813" s="870">
        <v>0</v>
      </c>
      <c r="K1813" s="870">
        <v>0</v>
      </c>
      <c r="L1813" s="870">
        <v>0</v>
      </c>
      <c r="M1813" s="870">
        <v>0</v>
      </c>
      <c r="N1813" s="870">
        <v>0</v>
      </c>
      <c r="O1813" s="870">
        <v>0</v>
      </c>
      <c r="P1813" s="870">
        <v>0</v>
      </c>
      <c r="Q1813" s="870">
        <v>0</v>
      </c>
      <c r="R1813" s="870">
        <v>0</v>
      </c>
      <c r="S1813" s="870">
        <v>0</v>
      </c>
      <c r="T1813" s="870">
        <v>0</v>
      </c>
      <c r="U1813" s="870">
        <v>0</v>
      </c>
      <c r="V1813" s="870">
        <v>0</v>
      </c>
      <c r="W1813" s="870">
        <v>0</v>
      </c>
      <c r="X1813" s="870">
        <v>0</v>
      </c>
      <c r="Y1813" s="870">
        <v>0</v>
      </c>
      <c r="Z1813" s="870">
        <v>0</v>
      </c>
      <c r="AA1813" s="870">
        <v>0</v>
      </c>
      <c r="AB1813" s="870">
        <v>0</v>
      </c>
      <c r="AC1813" s="870">
        <v>0</v>
      </c>
      <c r="AD1813" s="870">
        <v>0</v>
      </c>
      <c r="AE1813" s="870">
        <v>0</v>
      </c>
    </row>
    <row r="1814" spans="1:31">
      <c r="A1814" s="870" t="s">
        <v>1852</v>
      </c>
      <c r="B1814" s="870">
        <v>16</v>
      </c>
      <c r="C1814" s="870">
        <v>1637</v>
      </c>
      <c r="D1814" s="870">
        <v>163720</v>
      </c>
      <c r="E1814" s="870">
        <v>1637209721</v>
      </c>
      <c r="F1814" s="870" t="s">
        <v>1994</v>
      </c>
      <c r="G1814" s="870">
        <v>11773221</v>
      </c>
      <c r="H1814" s="870">
        <v>0</v>
      </c>
      <c r="I1814" s="870">
        <v>11773221</v>
      </c>
      <c r="J1814" s="870">
        <v>0</v>
      </c>
      <c r="K1814" s="870">
        <v>0</v>
      </c>
      <c r="L1814" s="870">
        <v>0</v>
      </c>
      <c r="M1814" s="870">
        <v>0</v>
      </c>
      <c r="N1814" s="870">
        <v>0</v>
      </c>
      <c r="O1814" s="870">
        <v>0</v>
      </c>
      <c r="P1814" s="870">
        <v>0</v>
      </c>
      <c r="Q1814" s="870">
        <v>0</v>
      </c>
      <c r="R1814" s="870">
        <v>0</v>
      </c>
      <c r="S1814" s="870">
        <v>0</v>
      </c>
      <c r="T1814" s="870">
        <v>0</v>
      </c>
      <c r="U1814" s="870">
        <v>0</v>
      </c>
      <c r="V1814" s="870">
        <v>0</v>
      </c>
      <c r="W1814" s="870">
        <v>0</v>
      </c>
      <c r="X1814" s="870">
        <v>0</v>
      </c>
      <c r="Y1814" s="870">
        <v>0</v>
      </c>
      <c r="Z1814" s="870">
        <v>0</v>
      </c>
      <c r="AA1814" s="870">
        <v>0</v>
      </c>
      <c r="AB1814" s="870">
        <v>0</v>
      </c>
      <c r="AC1814" s="870">
        <v>0</v>
      </c>
      <c r="AD1814" s="870">
        <v>0</v>
      </c>
      <c r="AE1814" s="870">
        <v>0</v>
      </c>
    </row>
    <row r="1815" spans="1:31">
      <c r="A1815" s="870" t="s">
        <v>1852</v>
      </c>
      <c r="B1815" s="870">
        <v>16</v>
      </c>
      <c r="C1815" s="870">
        <v>1637</v>
      </c>
      <c r="D1815" s="870">
        <v>163720</v>
      </c>
      <c r="E1815" s="870">
        <v>1637209740</v>
      </c>
      <c r="F1815" s="870" t="s">
        <v>1078</v>
      </c>
      <c r="G1815" s="870">
        <v>3179647</v>
      </c>
      <c r="H1815" s="870">
        <v>0</v>
      </c>
      <c r="I1815" s="870">
        <v>3179647</v>
      </c>
      <c r="J1815" s="870">
        <v>0</v>
      </c>
      <c r="K1815" s="870">
        <v>0</v>
      </c>
      <c r="L1815" s="870">
        <v>0</v>
      </c>
      <c r="M1815" s="870">
        <v>0</v>
      </c>
      <c r="N1815" s="870">
        <v>0</v>
      </c>
      <c r="O1815" s="870">
        <v>0</v>
      </c>
      <c r="P1815" s="870">
        <v>0</v>
      </c>
      <c r="Q1815" s="870">
        <v>0</v>
      </c>
      <c r="R1815" s="870">
        <v>0</v>
      </c>
      <c r="S1815" s="870">
        <v>0</v>
      </c>
      <c r="T1815" s="870">
        <v>0</v>
      </c>
      <c r="U1815" s="870">
        <v>0</v>
      </c>
      <c r="V1815" s="870">
        <v>0</v>
      </c>
      <c r="W1815" s="870">
        <v>0</v>
      </c>
      <c r="X1815" s="870">
        <v>0</v>
      </c>
      <c r="Y1815" s="870">
        <v>0</v>
      </c>
      <c r="Z1815" s="870">
        <v>0</v>
      </c>
      <c r="AA1815" s="870">
        <v>0</v>
      </c>
      <c r="AB1815" s="870">
        <v>0</v>
      </c>
      <c r="AC1815" s="870">
        <v>0</v>
      </c>
      <c r="AD1815" s="870">
        <v>0</v>
      </c>
      <c r="AE1815" s="870">
        <v>0</v>
      </c>
    </row>
    <row r="1816" spans="1:31">
      <c r="A1816" s="870" t="s">
        <v>1852</v>
      </c>
      <c r="B1816" s="870">
        <v>16</v>
      </c>
      <c r="C1816" s="870">
        <v>1637</v>
      </c>
      <c r="D1816" s="870">
        <v>163720</v>
      </c>
      <c r="E1816" s="870">
        <v>1637209750</v>
      </c>
      <c r="F1816" s="870" t="s">
        <v>1079</v>
      </c>
      <c r="G1816" s="870">
        <v>16985</v>
      </c>
      <c r="H1816" s="870">
        <v>0</v>
      </c>
      <c r="I1816" s="870">
        <v>16985</v>
      </c>
      <c r="J1816" s="870">
        <v>0</v>
      </c>
      <c r="K1816" s="870">
        <v>0</v>
      </c>
      <c r="L1816" s="870">
        <v>0</v>
      </c>
      <c r="M1816" s="870">
        <v>0</v>
      </c>
      <c r="N1816" s="870">
        <v>0</v>
      </c>
      <c r="O1816" s="870">
        <v>0</v>
      </c>
      <c r="P1816" s="870">
        <v>0</v>
      </c>
      <c r="Q1816" s="870">
        <v>0</v>
      </c>
      <c r="R1816" s="870">
        <v>0</v>
      </c>
      <c r="S1816" s="870">
        <v>0</v>
      </c>
      <c r="T1816" s="870">
        <v>0</v>
      </c>
      <c r="U1816" s="870">
        <v>0</v>
      </c>
      <c r="V1816" s="870">
        <v>0</v>
      </c>
      <c r="W1816" s="870">
        <v>0</v>
      </c>
      <c r="X1816" s="870">
        <v>0</v>
      </c>
      <c r="Y1816" s="870">
        <v>0</v>
      </c>
      <c r="Z1816" s="870">
        <v>0</v>
      </c>
      <c r="AA1816" s="870">
        <v>0</v>
      </c>
      <c r="AB1816" s="870">
        <v>0</v>
      </c>
      <c r="AC1816" s="870">
        <v>0</v>
      </c>
      <c r="AD1816" s="870">
        <v>0</v>
      </c>
      <c r="AE1816" s="870">
        <v>0</v>
      </c>
    </row>
    <row r="1817" spans="1:31">
      <c r="A1817" s="870" t="s">
        <v>1852</v>
      </c>
      <c r="B1817" s="870">
        <v>16</v>
      </c>
      <c r="C1817" s="870">
        <v>1637</v>
      </c>
      <c r="D1817" s="870">
        <v>163720</v>
      </c>
      <c r="E1817" s="870">
        <v>1637209800</v>
      </c>
      <c r="F1817" s="870" t="s">
        <v>3205</v>
      </c>
      <c r="G1817" s="870">
        <v>-37857287</v>
      </c>
      <c r="H1817" s="870">
        <v>0</v>
      </c>
      <c r="I1817" s="870">
        <v>-37857286.950000003</v>
      </c>
      <c r="J1817" s="870">
        <v>4.9999997019767761E-2</v>
      </c>
      <c r="K1817" s="870">
        <v>0</v>
      </c>
      <c r="L1817" s="870">
        <v>4.9999997019767761E-2</v>
      </c>
      <c r="M1817" s="870">
        <v>0</v>
      </c>
      <c r="N1817" s="870">
        <v>0</v>
      </c>
      <c r="O1817" s="870">
        <v>4.9999997019767761E-2</v>
      </c>
      <c r="P1817" s="870">
        <v>1.849999889731407E-2</v>
      </c>
      <c r="Q1817" s="870">
        <v>0</v>
      </c>
      <c r="R1817" s="870">
        <v>0</v>
      </c>
      <c r="S1817" s="870">
        <v>0</v>
      </c>
      <c r="T1817" s="870">
        <v>0</v>
      </c>
      <c r="U1817" s="870">
        <v>0</v>
      </c>
      <c r="V1817" s="870">
        <v>0</v>
      </c>
      <c r="W1817" s="870">
        <v>0</v>
      </c>
      <c r="X1817" s="870">
        <v>1.849999889731407E-2</v>
      </c>
      <c r="Y1817" s="870">
        <v>0.37</v>
      </c>
      <c r="Z1817" s="870">
        <v>1.849999889731407E-2</v>
      </c>
      <c r="AA1817" s="870">
        <v>0</v>
      </c>
      <c r="AB1817" s="870">
        <v>1.849999889731407E-2</v>
      </c>
      <c r="AC1817" s="870">
        <v>0</v>
      </c>
      <c r="AD1817" s="870">
        <v>0</v>
      </c>
      <c r="AE1817" s="870">
        <v>0</v>
      </c>
    </row>
    <row r="1818" spans="1:31">
      <c r="A1818" s="870" t="s">
        <v>1852</v>
      </c>
      <c r="B1818" s="870">
        <v>16</v>
      </c>
      <c r="C1818" s="870">
        <v>1637</v>
      </c>
      <c r="D1818" s="870">
        <v>163725</v>
      </c>
      <c r="E1818" s="870">
        <v>1637259001</v>
      </c>
      <c r="F1818" s="870" t="s">
        <v>1080</v>
      </c>
      <c r="G1818" s="870">
        <v>1768707262</v>
      </c>
      <c r="H1818" s="870">
        <v>0</v>
      </c>
      <c r="I1818" s="870">
        <v>1768707262.04</v>
      </c>
      <c r="J1818" s="870">
        <v>3.9999961853027344E-2</v>
      </c>
      <c r="K1818" s="870">
        <v>0</v>
      </c>
      <c r="L1818" s="870">
        <v>3.9999961853027344E-2</v>
      </c>
      <c r="M1818" s="870">
        <v>0</v>
      </c>
      <c r="N1818" s="870">
        <v>0</v>
      </c>
      <c r="O1818" s="870">
        <v>3.9999961853027344E-2</v>
      </c>
      <c r="P1818" s="870">
        <v>1.4799985885620117E-2</v>
      </c>
      <c r="Q1818" s="870">
        <v>0</v>
      </c>
      <c r="R1818" s="870">
        <v>0</v>
      </c>
      <c r="S1818" s="870">
        <v>0</v>
      </c>
      <c r="T1818" s="870">
        <v>0</v>
      </c>
      <c r="U1818" s="870">
        <v>0</v>
      </c>
      <c r="V1818" s="870">
        <v>0</v>
      </c>
      <c r="W1818" s="870">
        <v>0</v>
      </c>
      <c r="X1818" s="870">
        <v>1.4799985885620117E-2</v>
      </c>
      <c r="Y1818" s="870">
        <v>0.37</v>
      </c>
      <c r="Z1818" s="870">
        <v>1.4799985885620117E-2</v>
      </c>
      <c r="AA1818" s="870">
        <v>0</v>
      </c>
      <c r="AB1818" s="870">
        <v>1.4799985885620117E-2</v>
      </c>
      <c r="AC1818" s="870">
        <v>0</v>
      </c>
      <c r="AD1818" s="870">
        <v>0</v>
      </c>
      <c r="AE1818" s="870">
        <v>0</v>
      </c>
    </row>
    <row r="1819" spans="1:31">
      <c r="A1819" s="870" t="s">
        <v>1852</v>
      </c>
      <c r="B1819" s="870">
        <v>16</v>
      </c>
      <c r="C1819" s="870">
        <v>1637</v>
      </c>
      <c r="D1819" s="870">
        <v>163725</v>
      </c>
      <c r="E1819" s="870">
        <v>1637259003</v>
      </c>
      <c r="F1819" s="870" t="s">
        <v>1081</v>
      </c>
      <c r="G1819" s="870">
        <v>246804</v>
      </c>
      <c r="H1819" s="870">
        <v>0</v>
      </c>
      <c r="I1819" s="870">
        <v>246804</v>
      </c>
      <c r="J1819" s="870">
        <v>0</v>
      </c>
      <c r="K1819" s="870">
        <v>0</v>
      </c>
      <c r="L1819" s="870">
        <v>0</v>
      </c>
      <c r="M1819" s="870">
        <v>0</v>
      </c>
      <c r="N1819" s="870">
        <v>0</v>
      </c>
      <c r="O1819" s="870">
        <v>0</v>
      </c>
      <c r="P1819" s="870">
        <v>0</v>
      </c>
      <c r="Q1819" s="870">
        <v>0</v>
      </c>
      <c r="R1819" s="870">
        <v>0</v>
      </c>
      <c r="S1819" s="870">
        <v>0</v>
      </c>
      <c r="T1819" s="870">
        <v>0</v>
      </c>
      <c r="U1819" s="870">
        <v>0</v>
      </c>
      <c r="V1819" s="870">
        <v>0</v>
      </c>
      <c r="W1819" s="870">
        <v>0</v>
      </c>
      <c r="X1819" s="870">
        <v>0</v>
      </c>
      <c r="Y1819" s="870">
        <v>0</v>
      </c>
      <c r="Z1819" s="870">
        <v>0</v>
      </c>
      <c r="AA1819" s="870">
        <v>0</v>
      </c>
      <c r="AB1819" s="870">
        <v>0</v>
      </c>
      <c r="AC1819" s="870">
        <v>0</v>
      </c>
      <c r="AD1819" s="870">
        <v>0</v>
      </c>
      <c r="AE1819" s="870">
        <v>0</v>
      </c>
    </row>
    <row r="1820" spans="1:31">
      <c r="A1820" s="870" t="s">
        <v>1852</v>
      </c>
      <c r="B1820" s="870">
        <v>16</v>
      </c>
      <c r="C1820" s="870">
        <v>1637</v>
      </c>
      <c r="D1820" s="870">
        <v>163725</v>
      </c>
      <c r="E1820" s="870">
        <v>1637259017</v>
      </c>
      <c r="F1820" s="870" t="s">
        <v>1082</v>
      </c>
      <c r="G1820" s="870">
        <v>76084778</v>
      </c>
      <c r="H1820" s="870">
        <v>0</v>
      </c>
      <c r="I1820" s="870">
        <v>76084777.840000004</v>
      </c>
      <c r="J1820" s="870">
        <v>-0.15999999642372131</v>
      </c>
      <c r="K1820" s="870">
        <v>0</v>
      </c>
      <c r="L1820" s="870">
        <v>0</v>
      </c>
      <c r="M1820" s="870">
        <v>-0.15999999642372131</v>
      </c>
      <c r="N1820" s="870">
        <v>0</v>
      </c>
      <c r="O1820" s="870">
        <v>-0.15999999642372131</v>
      </c>
      <c r="P1820" s="870">
        <v>-5.9199998676776888E-2</v>
      </c>
      <c r="Q1820" s="870">
        <v>0</v>
      </c>
      <c r="R1820" s="870">
        <v>0</v>
      </c>
      <c r="S1820" s="870">
        <v>0</v>
      </c>
      <c r="T1820" s="870">
        <v>0</v>
      </c>
      <c r="U1820" s="870">
        <v>0</v>
      </c>
      <c r="V1820" s="870">
        <v>0</v>
      </c>
      <c r="W1820" s="870">
        <v>0</v>
      </c>
      <c r="X1820" s="870">
        <v>-5.9199998676776888E-2</v>
      </c>
      <c r="Y1820" s="870">
        <v>0.37</v>
      </c>
      <c r="Z1820" s="870">
        <v>0</v>
      </c>
      <c r="AA1820" s="870">
        <v>-5.9199998676776888E-2</v>
      </c>
      <c r="AB1820" s="870">
        <v>0</v>
      </c>
      <c r="AC1820" s="870">
        <v>-5.9199998676776888E-2</v>
      </c>
      <c r="AD1820" s="870">
        <v>0</v>
      </c>
      <c r="AE1820" s="870">
        <v>0</v>
      </c>
    </row>
    <row r="1821" spans="1:31">
      <c r="A1821" s="870" t="s">
        <v>1852</v>
      </c>
      <c r="B1821" s="870">
        <v>16</v>
      </c>
      <c r="C1821" s="870">
        <v>1637</v>
      </c>
      <c r="D1821" s="870">
        <v>163725</v>
      </c>
      <c r="E1821" s="870">
        <v>1637259096</v>
      </c>
      <c r="F1821" s="870" t="s">
        <v>1083</v>
      </c>
      <c r="G1821" s="870">
        <v>43935</v>
      </c>
      <c r="H1821" s="870">
        <v>0</v>
      </c>
      <c r="I1821" s="870">
        <v>43935</v>
      </c>
      <c r="J1821" s="870">
        <v>0</v>
      </c>
      <c r="K1821" s="870">
        <v>0</v>
      </c>
      <c r="L1821" s="870">
        <v>0</v>
      </c>
      <c r="M1821" s="870">
        <v>0</v>
      </c>
      <c r="N1821" s="870">
        <v>0</v>
      </c>
      <c r="O1821" s="870">
        <v>0</v>
      </c>
      <c r="P1821" s="870">
        <v>0</v>
      </c>
      <c r="Q1821" s="870">
        <v>0</v>
      </c>
      <c r="R1821" s="870">
        <v>0</v>
      </c>
      <c r="S1821" s="870">
        <v>0</v>
      </c>
      <c r="T1821" s="870">
        <v>0</v>
      </c>
      <c r="U1821" s="870">
        <v>0</v>
      </c>
      <c r="V1821" s="870">
        <v>0</v>
      </c>
      <c r="W1821" s="870">
        <v>0</v>
      </c>
      <c r="X1821" s="870">
        <v>0</v>
      </c>
      <c r="Y1821" s="870">
        <v>0</v>
      </c>
      <c r="Z1821" s="870">
        <v>0</v>
      </c>
      <c r="AA1821" s="870">
        <v>0</v>
      </c>
      <c r="AB1821" s="870">
        <v>0</v>
      </c>
      <c r="AC1821" s="870">
        <v>0</v>
      </c>
      <c r="AD1821" s="870">
        <v>0</v>
      </c>
      <c r="AE1821" s="870">
        <v>0</v>
      </c>
    </row>
    <row r="1822" spans="1:31">
      <c r="A1822" s="870" t="s">
        <v>1852</v>
      </c>
      <c r="B1822" s="870">
        <v>16</v>
      </c>
      <c r="C1822" s="870">
        <v>1637</v>
      </c>
      <c r="D1822" s="870">
        <v>163725</v>
      </c>
      <c r="E1822" s="870">
        <v>1637259219</v>
      </c>
      <c r="F1822" s="870" t="s">
        <v>1084</v>
      </c>
      <c r="G1822" s="870">
        <v>13690</v>
      </c>
      <c r="H1822" s="870">
        <v>0</v>
      </c>
      <c r="I1822" s="870">
        <v>13690</v>
      </c>
      <c r="J1822" s="870">
        <v>0</v>
      </c>
      <c r="K1822" s="870">
        <v>0</v>
      </c>
      <c r="L1822" s="870">
        <v>0</v>
      </c>
      <c r="M1822" s="870">
        <v>0</v>
      </c>
      <c r="N1822" s="870">
        <v>0</v>
      </c>
      <c r="O1822" s="870">
        <v>0</v>
      </c>
      <c r="P1822" s="870">
        <v>0</v>
      </c>
      <c r="Q1822" s="870">
        <v>0</v>
      </c>
      <c r="R1822" s="870">
        <v>0</v>
      </c>
      <c r="S1822" s="870">
        <v>0</v>
      </c>
      <c r="T1822" s="870">
        <v>0</v>
      </c>
      <c r="U1822" s="870">
        <v>0</v>
      </c>
      <c r="V1822" s="870">
        <v>0</v>
      </c>
      <c r="W1822" s="870">
        <v>0</v>
      </c>
      <c r="X1822" s="870">
        <v>0</v>
      </c>
      <c r="Y1822" s="870">
        <v>0</v>
      </c>
      <c r="Z1822" s="870">
        <v>0</v>
      </c>
      <c r="AA1822" s="870">
        <v>0</v>
      </c>
      <c r="AB1822" s="870">
        <v>0</v>
      </c>
      <c r="AC1822" s="870">
        <v>0</v>
      </c>
      <c r="AD1822" s="870">
        <v>0</v>
      </c>
      <c r="AE1822" s="870">
        <v>0</v>
      </c>
    </row>
    <row r="1823" spans="1:31">
      <c r="A1823" s="870" t="s">
        <v>1852</v>
      </c>
      <c r="B1823" s="870">
        <v>16</v>
      </c>
      <c r="C1823" s="870">
        <v>1637</v>
      </c>
      <c r="D1823" s="870">
        <v>163725</v>
      </c>
      <c r="E1823" s="870">
        <v>1637259532</v>
      </c>
      <c r="F1823" s="870" t="s">
        <v>4222</v>
      </c>
      <c r="G1823" s="870">
        <v>0</v>
      </c>
      <c r="H1823" s="870">
        <v>0</v>
      </c>
      <c r="I1823" s="870">
        <v>0</v>
      </c>
      <c r="J1823" s="870">
        <v>0</v>
      </c>
      <c r="K1823" s="870">
        <v>0</v>
      </c>
      <c r="L1823" s="870">
        <v>0</v>
      </c>
      <c r="M1823" s="870">
        <v>0</v>
      </c>
      <c r="N1823" s="870">
        <v>0</v>
      </c>
      <c r="O1823" s="870">
        <v>0</v>
      </c>
      <c r="P1823" s="870">
        <v>0</v>
      </c>
      <c r="Q1823" s="870">
        <v>0</v>
      </c>
      <c r="R1823" s="870">
        <v>0</v>
      </c>
      <c r="S1823" s="870">
        <v>0</v>
      </c>
      <c r="T1823" s="870">
        <v>0</v>
      </c>
      <c r="U1823" s="870">
        <v>0</v>
      </c>
      <c r="V1823" s="870">
        <v>0</v>
      </c>
      <c r="W1823" s="870">
        <v>0</v>
      </c>
      <c r="X1823" s="870">
        <v>0</v>
      </c>
      <c r="Y1823" s="870">
        <v>0</v>
      </c>
      <c r="Z1823" s="870">
        <v>0</v>
      </c>
      <c r="AA1823" s="870">
        <v>0</v>
      </c>
      <c r="AB1823" s="870">
        <v>0</v>
      </c>
      <c r="AC1823" s="870">
        <v>0</v>
      </c>
      <c r="AD1823" s="870">
        <v>0</v>
      </c>
      <c r="AE1823" s="870">
        <v>0</v>
      </c>
    </row>
    <row r="1824" spans="1:31">
      <c r="A1824" s="870" t="s">
        <v>1852</v>
      </c>
      <c r="B1824" s="870">
        <v>16</v>
      </c>
      <c r="C1824" s="870">
        <v>1637</v>
      </c>
      <c r="D1824" s="870">
        <v>163725</v>
      </c>
      <c r="E1824" s="870">
        <v>1637259601</v>
      </c>
      <c r="F1824" s="870" t="s">
        <v>1081</v>
      </c>
      <c r="G1824" s="870">
        <v>2008777335</v>
      </c>
      <c r="H1824" s="870">
        <v>0</v>
      </c>
      <c r="I1824" s="870">
        <v>2008777335.3199999</v>
      </c>
      <c r="J1824" s="870">
        <v>0.31999993324279785</v>
      </c>
      <c r="K1824" s="870">
        <v>0</v>
      </c>
      <c r="L1824" s="870">
        <v>0.31999993324279785</v>
      </c>
      <c r="M1824" s="870">
        <v>0</v>
      </c>
      <c r="N1824" s="870">
        <v>0</v>
      </c>
      <c r="O1824" s="870">
        <v>0.31999993324279785</v>
      </c>
      <c r="P1824" s="870">
        <v>0.1183999752998352</v>
      </c>
      <c r="Q1824" s="870">
        <v>0</v>
      </c>
      <c r="R1824" s="870">
        <v>0</v>
      </c>
      <c r="S1824" s="870">
        <v>0</v>
      </c>
      <c r="T1824" s="870">
        <v>0</v>
      </c>
      <c r="U1824" s="870">
        <v>0</v>
      </c>
      <c r="V1824" s="870">
        <v>0</v>
      </c>
      <c r="W1824" s="870">
        <v>0</v>
      </c>
      <c r="X1824" s="870">
        <v>0.1183999752998352</v>
      </c>
      <c r="Y1824" s="870">
        <v>0.37</v>
      </c>
      <c r="Z1824" s="870">
        <v>0.1183999752998352</v>
      </c>
      <c r="AA1824" s="870">
        <v>0</v>
      </c>
      <c r="AB1824" s="870">
        <v>0.1183999752998352</v>
      </c>
      <c r="AC1824" s="870">
        <v>0</v>
      </c>
      <c r="AD1824" s="870">
        <v>0</v>
      </c>
      <c r="AE1824" s="870">
        <v>0</v>
      </c>
    </row>
    <row r="1825" spans="1:31">
      <c r="A1825" s="870" t="s">
        <v>1852</v>
      </c>
      <c r="B1825" s="870">
        <v>16</v>
      </c>
      <c r="C1825" s="870">
        <v>1637</v>
      </c>
      <c r="D1825" s="870">
        <v>163725</v>
      </c>
      <c r="E1825" s="870">
        <v>1637259616</v>
      </c>
      <c r="F1825" s="870" t="s">
        <v>1081</v>
      </c>
      <c r="G1825" s="870">
        <v>347094</v>
      </c>
      <c r="H1825" s="870">
        <v>0</v>
      </c>
      <c r="I1825" s="870">
        <v>347094</v>
      </c>
      <c r="J1825" s="870">
        <v>0</v>
      </c>
      <c r="K1825" s="870">
        <v>0</v>
      </c>
      <c r="L1825" s="870">
        <v>0</v>
      </c>
      <c r="M1825" s="870">
        <v>0</v>
      </c>
      <c r="N1825" s="870">
        <v>0</v>
      </c>
      <c r="O1825" s="870">
        <v>0</v>
      </c>
      <c r="P1825" s="870">
        <v>0</v>
      </c>
      <c r="Q1825" s="870">
        <v>0</v>
      </c>
      <c r="R1825" s="870">
        <v>0</v>
      </c>
      <c r="S1825" s="870">
        <v>0</v>
      </c>
      <c r="T1825" s="870">
        <v>0</v>
      </c>
      <c r="U1825" s="870">
        <v>0</v>
      </c>
      <c r="V1825" s="870">
        <v>0</v>
      </c>
      <c r="W1825" s="870">
        <v>0</v>
      </c>
      <c r="X1825" s="870">
        <v>0</v>
      </c>
      <c r="Y1825" s="870">
        <v>0</v>
      </c>
      <c r="Z1825" s="870">
        <v>0</v>
      </c>
      <c r="AA1825" s="870">
        <v>0</v>
      </c>
      <c r="AB1825" s="870">
        <v>0</v>
      </c>
      <c r="AC1825" s="870">
        <v>0</v>
      </c>
      <c r="AD1825" s="870">
        <v>0</v>
      </c>
      <c r="AE1825" s="870">
        <v>0</v>
      </c>
    </row>
    <row r="1826" spans="1:31">
      <c r="A1826" s="870" t="s">
        <v>1852</v>
      </c>
      <c r="B1826" s="870">
        <v>16</v>
      </c>
      <c r="C1826" s="870">
        <v>1637</v>
      </c>
      <c r="D1826" s="870">
        <v>163725</v>
      </c>
      <c r="E1826" s="870">
        <v>1637259711</v>
      </c>
      <c r="F1826" s="870" t="s">
        <v>1085</v>
      </c>
      <c r="G1826" s="870">
        <v>691058</v>
      </c>
      <c r="H1826" s="870">
        <v>0</v>
      </c>
      <c r="I1826" s="870">
        <v>691058</v>
      </c>
      <c r="J1826" s="870">
        <v>0</v>
      </c>
      <c r="K1826" s="870">
        <v>0</v>
      </c>
      <c r="L1826" s="870">
        <v>0</v>
      </c>
      <c r="M1826" s="870">
        <v>0</v>
      </c>
      <c r="N1826" s="870">
        <v>0</v>
      </c>
      <c r="O1826" s="870">
        <v>0</v>
      </c>
      <c r="P1826" s="870">
        <v>0</v>
      </c>
      <c r="Q1826" s="870">
        <v>0</v>
      </c>
      <c r="R1826" s="870">
        <v>0</v>
      </c>
      <c r="S1826" s="870">
        <v>0</v>
      </c>
      <c r="T1826" s="870">
        <v>0</v>
      </c>
      <c r="U1826" s="870">
        <v>0</v>
      </c>
      <c r="V1826" s="870">
        <v>0</v>
      </c>
      <c r="W1826" s="870">
        <v>0</v>
      </c>
      <c r="X1826" s="870">
        <v>0</v>
      </c>
      <c r="Y1826" s="870">
        <v>0</v>
      </c>
      <c r="Z1826" s="870">
        <v>0</v>
      </c>
      <c r="AA1826" s="870">
        <v>0</v>
      </c>
      <c r="AB1826" s="870">
        <v>0</v>
      </c>
      <c r="AC1826" s="870">
        <v>0</v>
      </c>
      <c r="AD1826" s="870">
        <v>0</v>
      </c>
      <c r="AE1826" s="870">
        <v>0</v>
      </c>
    </row>
    <row r="1827" spans="1:31">
      <c r="A1827" s="870" t="s">
        <v>1852</v>
      </c>
      <c r="B1827" s="870">
        <v>16</v>
      </c>
      <c r="C1827" s="870">
        <v>1637</v>
      </c>
      <c r="D1827" s="870">
        <v>163725</v>
      </c>
      <c r="E1827" s="870">
        <v>1637259720</v>
      </c>
      <c r="F1827" s="870" t="s">
        <v>1086</v>
      </c>
      <c r="G1827" s="870">
        <v>0</v>
      </c>
      <c r="H1827" s="870">
        <v>0</v>
      </c>
      <c r="I1827" s="870">
        <v>0</v>
      </c>
      <c r="J1827" s="870">
        <v>0</v>
      </c>
      <c r="K1827" s="870">
        <v>0</v>
      </c>
      <c r="L1827" s="870">
        <v>0</v>
      </c>
      <c r="M1827" s="870">
        <v>0</v>
      </c>
      <c r="N1827" s="870">
        <v>0</v>
      </c>
      <c r="O1827" s="870">
        <v>0</v>
      </c>
      <c r="P1827" s="870">
        <v>0</v>
      </c>
      <c r="Q1827" s="870">
        <v>0</v>
      </c>
      <c r="R1827" s="870">
        <v>0</v>
      </c>
      <c r="S1827" s="870">
        <v>0</v>
      </c>
      <c r="T1827" s="870">
        <v>0</v>
      </c>
      <c r="U1827" s="870">
        <v>0</v>
      </c>
      <c r="V1827" s="870">
        <v>0</v>
      </c>
      <c r="W1827" s="870">
        <v>0</v>
      </c>
      <c r="X1827" s="870">
        <v>0</v>
      </c>
      <c r="Y1827" s="870">
        <v>0</v>
      </c>
      <c r="Z1827" s="870">
        <v>0</v>
      </c>
      <c r="AA1827" s="870">
        <v>0</v>
      </c>
      <c r="AB1827" s="870">
        <v>0</v>
      </c>
      <c r="AC1827" s="870">
        <v>0</v>
      </c>
      <c r="AD1827" s="870">
        <v>0</v>
      </c>
      <c r="AE1827" s="870">
        <v>0</v>
      </c>
    </row>
    <row r="1828" spans="1:31">
      <c r="A1828" s="870" t="s">
        <v>1852</v>
      </c>
      <c r="B1828" s="870">
        <v>16</v>
      </c>
      <c r="C1828" s="870">
        <v>1637</v>
      </c>
      <c r="D1828" s="870">
        <v>163725</v>
      </c>
      <c r="E1828" s="870">
        <v>1637259734</v>
      </c>
      <c r="F1828" s="870" t="s">
        <v>4223</v>
      </c>
      <c r="G1828" s="870">
        <v>78800</v>
      </c>
      <c r="H1828" s="870">
        <v>0</v>
      </c>
      <c r="I1828" s="870">
        <v>78800</v>
      </c>
      <c r="J1828" s="870">
        <v>0</v>
      </c>
      <c r="K1828" s="870">
        <v>0</v>
      </c>
      <c r="L1828" s="870">
        <v>0</v>
      </c>
      <c r="M1828" s="870">
        <v>0</v>
      </c>
      <c r="N1828" s="870">
        <v>0</v>
      </c>
      <c r="O1828" s="870">
        <v>0</v>
      </c>
      <c r="P1828" s="870">
        <v>0</v>
      </c>
      <c r="Q1828" s="870">
        <v>0</v>
      </c>
      <c r="R1828" s="870">
        <v>0</v>
      </c>
      <c r="S1828" s="870">
        <v>0</v>
      </c>
      <c r="T1828" s="870">
        <v>0</v>
      </c>
      <c r="U1828" s="870">
        <v>0</v>
      </c>
      <c r="V1828" s="870">
        <v>0</v>
      </c>
      <c r="W1828" s="870">
        <v>0</v>
      </c>
      <c r="X1828" s="870">
        <v>0</v>
      </c>
      <c r="Y1828" s="870">
        <v>0</v>
      </c>
      <c r="Z1828" s="870">
        <v>0</v>
      </c>
      <c r="AA1828" s="870">
        <v>0</v>
      </c>
      <c r="AB1828" s="870">
        <v>0</v>
      </c>
      <c r="AC1828" s="870">
        <v>0</v>
      </c>
      <c r="AD1828" s="870">
        <v>0</v>
      </c>
      <c r="AE1828" s="870">
        <v>0</v>
      </c>
    </row>
    <row r="1829" spans="1:31">
      <c r="A1829" s="870" t="s">
        <v>1852</v>
      </c>
      <c r="B1829" s="870">
        <v>16</v>
      </c>
      <c r="C1829" s="870">
        <v>1637</v>
      </c>
      <c r="D1829" s="870">
        <v>163725</v>
      </c>
      <c r="E1829" s="870">
        <v>1637259744</v>
      </c>
      <c r="F1829" s="870" t="s">
        <v>4224</v>
      </c>
      <c r="G1829" s="870">
        <v>7129322</v>
      </c>
      <c r="H1829" s="870">
        <v>0</v>
      </c>
      <c r="I1829" s="870">
        <v>7129322</v>
      </c>
      <c r="J1829" s="870">
        <v>0</v>
      </c>
      <c r="K1829" s="870">
        <v>0</v>
      </c>
      <c r="L1829" s="870">
        <v>0</v>
      </c>
      <c r="M1829" s="870">
        <v>0</v>
      </c>
      <c r="N1829" s="870">
        <v>0</v>
      </c>
      <c r="O1829" s="870">
        <v>0</v>
      </c>
      <c r="P1829" s="870">
        <v>0</v>
      </c>
      <c r="Q1829" s="870">
        <v>0</v>
      </c>
      <c r="R1829" s="870">
        <v>0</v>
      </c>
      <c r="S1829" s="870">
        <v>0</v>
      </c>
      <c r="T1829" s="870">
        <v>0</v>
      </c>
      <c r="U1829" s="870">
        <v>0</v>
      </c>
      <c r="V1829" s="870">
        <v>0</v>
      </c>
      <c r="W1829" s="870">
        <v>0</v>
      </c>
      <c r="X1829" s="870">
        <v>0</v>
      </c>
      <c r="Y1829" s="870">
        <v>0</v>
      </c>
      <c r="Z1829" s="870">
        <v>0</v>
      </c>
      <c r="AA1829" s="870">
        <v>0</v>
      </c>
      <c r="AB1829" s="870">
        <v>0</v>
      </c>
      <c r="AC1829" s="870">
        <v>0</v>
      </c>
      <c r="AD1829" s="870">
        <v>0</v>
      </c>
      <c r="AE1829" s="870">
        <v>0</v>
      </c>
    </row>
    <row r="1830" spans="1:31">
      <c r="A1830" s="870" t="s">
        <v>1852</v>
      </c>
      <c r="B1830" s="870">
        <v>16</v>
      </c>
      <c r="C1830" s="870">
        <v>1637</v>
      </c>
      <c r="D1830" s="870">
        <v>163725</v>
      </c>
      <c r="E1830" s="870">
        <v>1637259780</v>
      </c>
      <c r="F1830" s="870" t="s">
        <v>1087</v>
      </c>
      <c r="G1830" s="870">
        <v>55000</v>
      </c>
      <c r="H1830" s="870">
        <v>0</v>
      </c>
      <c r="I1830" s="870">
        <v>55000</v>
      </c>
      <c r="J1830" s="870">
        <v>0</v>
      </c>
      <c r="K1830" s="870">
        <v>0</v>
      </c>
      <c r="L1830" s="870">
        <v>0</v>
      </c>
      <c r="M1830" s="870">
        <v>0</v>
      </c>
      <c r="N1830" s="870">
        <v>0</v>
      </c>
      <c r="O1830" s="870">
        <v>0</v>
      </c>
      <c r="P1830" s="870">
        <v>0</v>
      </c>
      <c r="Q1830" s="870">
        <v>0</v>
      </c>
      <c r="R1830" s="870">
        <v>0</v>
      </c>
      <c r="S1830" s="870">
        <v>0</v>
      </c>
      <c r="T1830" s="870">
        <v>0</v>
      </c>
      <c r="U1830" s="870">
        <v>0</v>
      </c>
      <c r="V1830" s="870">
        <v>0</v>
      </c>
      <c r="W1830" s="870">
        <v>0</v>
      </c>
      <c r="X1830" s="870">
        <v>0</v>
      </c>
      <c r="Y1830" s="870">
        <v>0</v>
      </c>
      <c r="Z1830" s="870">
        <v>0</v>
      </c>
      <c r="AA1830" s="870">
        <v>0</v>
      </c>
      <c r="AB1830" s="870">
        <v>0</v>
      </c>
      <c r="AC1830" s="870">
        <v>0</v>
      </c>
      <c r="AD1830" s="870">
        <v>0</v>
      </c>
      <c r="AE1830" s="870">
        <v>0</v>
      </c>
    </row>
    <row r="1831" spans="1:31">
      <c r="A1831" s="870" t="s">
        <v>1852</v>
      </c>
      <c r="B1831" s="870">
        <v>16</v>
      </c>
      <c r="C1831" s="870">
        <v>1637</v>
      </c>
      <c r="D1831" s="870">
        <v>163725</v>
      </c>
      <c r="E1831" s="870">
        <v>1637259800</v>
      </c>
      <c r="F1831" s="870" t="s">
        <v>4225</v>
      </c>
      <c r="G1831" s="870">
        <v>758093512</v>
      </c>
      <c r="H1831" s="870">
        <v>0</v>
      </c>
      <c r="I1831" s="870">
        <v>758093511.66999996</v>
      </c>
      <c r="J1831" s="870">
        <v>-0.33000004291534424</v>
      </c>
      <c r="K1831" s="870">
        <v>0</v>
      </c>
      <c r="L1831" s="870">
        <v>0</v>
      </c>
      <c r="M1831" s="870">
        <v>-0.33000004291534424</v>
      </c>
      <c r="N1831" s="870">
        <v>0</v>
      </c>
      <c r="O1831" s="870">
        <v>-0.33000004291534424</v>
      </c>
      <c r="P1831" s="870">
        <v>-0.12210001587867737</v>
      </c>
      <c r="Q1831" s="870">
        <v>0</v>
      </c>
      <c r="R1831" s="870">
        <v>0</v>
      </c>
      <c r="S1831" s="870">
        <v>0</v>
      </c>
      <c r="T1831" s="870">
        <v>0</v>
      </c>
      <c r="U1831" s="870">
        <v>0</v>
      </c>
      <c r="V1831" s="870">
        <v>0</v>
      </c>
      <c r="W1831" s="870">
        <v>0</v>
      </c>
      <c r="X1831" s="870">
        <v>-0.12210001587867737</v>
      </c>
      <c r="Y1831" s="870">
        <v>0.37</v>
      </c>
      <c r="Z1831" s="870">
        <v>0</v>
      </c>
      <c r="AA1831" s="870">
        <v>-0.12210001587867737</v>
      </c>
      <c r="AB1831" s="870">
        <v>0</v>
      </c>
      <c r="AC1831" s="870">
        <v>-0.12210001587867737</v>
      </c>
      <c r="AD1831" s="870">
        <v>0</v>
      </c>
      <c r="AE1831" s="870">
        <v>0</v>
      </c>
    </row>
    <row r="1832" spans="1:31">
      <c r="A1832" s="870" t="s">
        <v>1852</v>
      </c>
      <c r="B1832" s="870">
        <v>16</v>
      </c>
      <c r="C1832" s="870">
        <v>1638</v>
      </c>
      <c r="D1832" s="870">
        <v>163805</v>
      </c>
      <c r="E1832" s="870">
        <v>1638059001</v>
      </c>
      <c r="F1832" s="870" t="s">
        <v>4226</v>
      </c>
      <c r="G1832" s="870">
        <v>32399325</v>
      </c>
      <c r="H1832" s="870">
        <v>0</v>
      </c>
      <c r="I1832" s="870">
        <v>32399325</v>
      </c>
      <c r="J1832" s="870">
        <v>0</v>
      </c>
      <c r="K1832" s="870">
        <v>0</v>
      </c>
      <c r="L1832" s="870">
        <v>0</v>
      </c>
      <c r="M1832" s="870">
        <v>0</v>
      </c>
      <c r="N1832" s="870">
        <v>0</v>
      </c>
      <c r="O1832" s="870">
        <v>0</v>
      </c>
      <c r="P1832" s="870">
        <v>0</v>
      </c>
      <c r="Q1832" s="870">
        <v>0</v>
      </c>
      <c r="R1832" s="870">
        <v>0</v>
      </c>
      <c r="S1832" s="870">
        <v>0</v>
      </c>
      <c r="T1832" s="870">
        <v>0</v>
      </c>
      <c r="U1832" s="870">
        <v>0</v>
      </c>
      <c r="V1832" s="870">
        <v>0</v>
      </c>
      <c r="W1832" s="870">
        <v>0</v>
      </c>
      <c r="X1832" s="870">
        <v>0</v>
      </c>
      <c r="Y1832" s="870">
        <v>0</v>
      </c>
      <c r="Z1832" s="870">
        <v>0</v>
      </c>
      <c r="AA1832" s="870">
        <v>0</v>
      </c>
      <c r="AB1832" s="870">
        <v>0</v>
      </c>
      <c r="AC1832" s="870">
        <v>0</v>
      </c>
      <c r="AD1832" s="870">
        <v>0</v>
      </c>
      <c r="AE1832" s="870">
        <v>0</v>
      </c>
    </row>
    <row r="1833" spans="1:31">
      <c r="A1833" s="870" t="s">
        <v>1852</v>
      </c>
      <c r="B1833" s="870">
        <v>16</v>
      </c>
      <c r="C1833" s="870">
        <v>1638</v>
      </c>
      <c r="D1833" s="870">
        <v>163805</v>
      </c>
      <c r="E1833" s="870">
        <v>1638059007</v>
      </c>
      <c r="F1833" s="870" t="s">
        <v>4226</v>
      </c>
      <c r="G1833" s="870">
        <v>21215194</v>
      </c>
      <c r="H1833" s="870">
        <v>0</v>
      </c>
      <c r="I1833" s="870">
        <v>21215193.600000001</v>
      </c>
      <c r="J1833" s="870">
        <v>-0.39999999850988388</v>
      </c>
      <c r="K1833" s="870">
        <v>0</v>
      </c>
      <c r="L1833" s="870">
        <v>0</v>
      </c>
      <c r="M1833" s="870">
        <v>-0.39999999850988388</v>
      </c>
      <c r="N1833" s="870">
        <v>0</v>
      </c>
      <c r="O1833" s="870">
        <v>-0.39999999850988388</v>
      </c>
      <c r="P1833" s="870">
        <v>-0.14799999944865702</v>
      </c>
      <c r="Q1833" s="870">
        <v>0</v>
      </c>
      <c r="R1833" s="870">
        <v>0</v>
      </c>
      <c r="S1833" s="870">
        <v>0</v>
      </c>
      <c r="T1833" s="870">
        <v>0</v>
      </c>
      <c r="U1833" s="870">
        <v>0</v>
      </c>
      <c r="V1833" s="870">
        <v>0</v>
      </c>
      <c r="W1833" s="870">
        <v>0</v>
      </c>
      <c r="X1833" s="870">
        <v>-0.14799999944865702</v>
      </c>
      <c r="Y1833" s="870">
        <v>0.36999999999999994</v>
      </c>
      <c r="Z1833" s="870">
        <v>0</v>
      </c>
      <c r="AA1833" s="870">
        <v>-0.14799999944865702</v>
      </c>
      <c r="AB1833" s="870">
        <v>0</v>
      </c>
      <c r="AC1833" s="870">
        <v>-0.14799999944865702</v>
      </c>
      <c r="AD1833" s="870">
        <v>0</v>
      </c>
      <c r="AE1833" s="870">
        <v>0</v>
      </c>
    </row>
    <row r="1834" spans="1:31">
      <c r="A1834" s="870" t="s">
        <v>1852</v>
      </c>
      <c r="B1834" s="870">
        <v>16</v>
      </c>
      <c r="C1834" s="870">
        <v>1638</v>
      </c>
      <c r="D1834" s="870">
        <v>163805</v>
      </c>
      <c r="E1834" s="870">
        <v>1638059008</v>
      </c>
      <c r="F1834" s="870" t="s">
        <v>4226</v>
      </c>
      <c r="G1834" s="870">
        <v>-10266094</v>
      </c>
      <c r="H1834" s="870">
        <v>0</v>
      </c>
      <c r="I1834" s="870">
        <v>-10266093.800000001</v>
      </c>
      <c r="J1834" s="870">
        <v>0.19999999925494194</v>
      </c>
      <c r="K1834" s="870">
        <v>0</v>
      </c>
      <c r="L1834" s="870">
        <v>0.19999999925494194</v>
      </c>
      <c r="M1834" s="870">
        <v>0</v>
      </c>
      <c r="N1834" s="870">
        <v>0</v>
      </c>
      <c r="O1834" s="870">
        <v>0.19999999925494194</v>
      </c>
      <c r="P1834" s="870">
        <v>7.3999999724328511E-2</v>
      </c>
      <c r="Q1834" s="870">
        <v>0</v>
      </c>
      <c r="R1834" s="870">
        <v>0</v>
      </c>
      <c r="S1834" s="870">
        <v>0</v>
      </c>
      <c r="T1834" s="870">
        <v>0</v>
      </c>
      <c r="U1834" s="870">
        <v>0</v>
      </c>
      <c r="V1834" s="870">
        <v>0</v>
      </c>
      <c r="W1834" s="870">
        <v>0</v>
      </c>
      <c r="X1834" s="870">
        <v>7.3999999724328511E-2</v>
      </c>
      <c r="Y1834" s="870">
        <v>0.36999999999999994</v>
      </c>
      <c r="Z1834" s="870">
        <v>7.3999999724328511E-2</v>
      </c>
      <c r="AA1834" s="870">
        <v>0</v>
      </c>
      <c r="AB1834" s="870">
        <v>7.3999999724328511E-2</v>
      </c>
      <c r="AC1834" s="870">
        <v>0</v>
      </c>
      <c r="AD1834" s="870">
        <v>0</v>
      </c>
      <c r="AE1834" s="870">
        <v>0</v>
      </c>
    </row>
    <row r="1835" spans="1:31">
      <c r="A1835" s="870" t="s">
        <v>1852</v>
      </c>
      <c r="B1835" s="870">
        <v>16</v>
      </c>
      <c r="C1835" s="870">
        <v>1638</v>
      </c>
      <c r="D1835" s="870">
        <v>163805</v>
      </c>
      <c r="E1835" s="870">
        <v>1638059016</v>
      </c>
      <c r="F1835" s="870" t="s">
        <v>4227</v>
      </c>
      <c r="G1835" s="870">
        <v>409724262</v>
      </c>
      <c r="H1835" s="870">
        <v>0</v>
      </c>
      <c r="I1835" s="870">
        <v>409724262.13999999</v>
      </c>
      <c r="J1835" s="870">
        <v>0.13999998569488525</v>
      </c>
      <c r="K1835" s="870">
        <v>0</v>
      </c>
      <c r="L1835" s="870">
        <v>0.13999998569488525</v>
      </c>
      <c r="M1835" s="870">
        <v>0</v>
      </c>
      <c r="N1835" s="870">
        <v>0</v>
      </c>
      <c r="O1835" s="870">
        <v>0.13999998569488525</v>
      </c>
      <c r="P1835" s="870">
        <v>5.1799994707107541E-2</v>
      </c>
      <c r="Q1835" s="870">
        <v>0</v>
      </c>
      <c r="R1835" s="870">
        <v>0</v>
      </c>
      <c r="S1835" s="870">
        <v>0</v>
      </c>
      <c r="T1835" s="870">
        <v>0</v>
      </c>
      <c r="U1835" s="870">
        <v>0</v>
      </c>
      <c r="V1835" s="870">
        <v>0</v>
      </c>
      <c r="W1835" s="870">
        <v>0</v>
      </c>
      <c r="X1835" s="870">
        <v>5.1799994707107541E-2</v>
      </c>
      <c r="Y1835" s="870">
        <v>0.37</v>
      </c>
      <c r="Z1835" s="870">
        <v>5.1799994707107541E-2</v>
      </c>
      <c r="AA1835" s="870">
        <v>0</v>
      </c>
      <c r="AB1835" s="870">
        <v>5.1799994707107541E-2</v>
      </c>
      <c r="AC1835" s="870">
        <v>0</v>
      </c>
      <c r="AD1835" s="870">
        <v>0</v>
      </c>
      <c r="AE1835" s="870">
        <v>0</v>
      </c>
    </row>
    <row r="1836" spans="1:31">
      <c r="A1836" s="870" t="s">
        <v>1852</v>
      </c>
      <c r="B1836" s="870">
        <v>16</v>
      </c>
      <c r="C1836" s="870">
        <v>1638</v>
      </c>
      <c r="D1836" s="870">
        <v>163805</v>
      </c>
      <c r="E1836" s="870">
        <v>1638059017</v>
      </c>
      <c r="F1836" s="870" t="s">
        <v>4228</v>
      </c>
      <c r="G1836" s="870">
        <v>490197</v>
      </c>
      <c r="H1836" s="870">
        <v>0</v>
      </c>
      <c r="I1836" s="870">
        <v>490197</v>
      </c>
      <c r="J1836" s="870">
        <v>0</v>
      </c>
      <c r="K1836" s="870">
        <v>0</v>
      </c>
      <c r="L1836" s="870">
        <v>0</v>
      </c>
      <c r="M1836" s="870">
        <v>0</v>
      </c>
      <c r="N1836" s="870">
        <v>0</v>
      </c>
      <c r="O1836" s="870">
        <v>0</v>
      </c>
      <c r="P1836" s="870">
        <v>0</v>
      </c>
      <c r="Q1836" s="870">
        <v>0</v>
      </c>
      <c r="R1836" s="870">
        <v>0</v>
      </c>
      <c r="S1836" s="870">
        <v>0</v>
      </c>
      <c r="T1836" s="870">
        <v>0</v>
      </c>
      <c r="U1836" s="870">
        <v>0</v>
      </c>
      <c r="V1836" s="870">
        <v>0</v>
      </c>
      <c r="W1836" s="870">
        <v>0</v>
      </c>
      <c r="X1836" s="870">
        <v>0</v>
      </c>
      <c r="Y1836" s="870">
        <v>0</v>
      </c>
      <c r="Z1836" s="870">
        <v>0</v>
      </c>
      <c r="AA1836" s="870">
        <v>0</v>
      </c>
      <c r="AB1836" s="870">
        <v>0</v>
      </c>
      <c r="AC1836" s="870">
        <v>0</v>
      </c>
      <c r="AD1836" s="870">
        <v>0</v>
      </c>
      <c r="AE1836" s="870">
        <v>0</v>
      </c>
    </row>
    <row r="1837" spans="1:31">
      <c r="A1837" s="870" t="s">
        <v>1852</v>
      </c>
      <c r="B1837" s="870">
        <v>16</v>
      </c>
      <c r="C1837" s="870">
        <v>1638</v>
      </c>
      <c r="D1837" s="870">
        <v>163805</v>
      </c>
      <c r="E1837" s="870">
        <v>1638059800</v>
      </c>
      <c r="F1837" s="870" t="s">
        <v>4229</v>
      </c>
      <c r="G1837" s="870">
        <v>-54353595</v>
      </c>
      <c r="H1837" s="870">
        <v>0</v>
      </c>
      <c r="I1837" s="870">
        <v>-54353594.670000002</v>
      </c>
      <c r="J1837" s="870">
        <v>0.32999999821186066</v>
      </c>
      <c r="K1837" s="870">
        <v>0</v>
      </c>
      <c r="L1837" s="870">
        <v>0.32999999821186066</v>
      </c>
      <c r="M1837" s="870">
        <v>0</v>
      </c>
      <c r="N1837" s="870">
        <v>0</v>
      </c>
      <c r="O1837" s="870">
        <v>0.32999999821186066</v>
      </c>
      <c r="P1837" s="870">
        <v>0.12209999933838844</v>
      </c>
      <c r="Q1837" s="870">
        <v>0</v>
      </c>
      <c r="R1837" s="870">
        <v>0</v>
      </c>
      <c r="S1837" s="870">
        <v>0</v>
      </c>
      <c r="T1837" s="870">
        <v>0</v>
      </c>
      <c r="U1837" s="870">
        <v>0</v>
      </c>
      <c r="V1837" s="870">
        <v>0</v>
      </c>
      <c r="W1837" s="870">
        <v>0</v>
      </c>
      <c r="X1837" s="870">
        <v>0.12209999933838844</v>
      </c>
      <c r="Y1837" s="870">
        <v>0.37</v>
      </c>
      <c r="Z1837" s="870">
        <v>0.12209999933838844</v>
      </c>
      <c r="AA1837" s="870">
        <v>0</v>
      </c>
      <c r="AB1837" s="870">
        <v>0.12209999933838844</v>
      </c>
      <c r="AC1837" s="870">
        <v>0</v>
      </c>
      <c r="AD1837" s="870">
        <v>0</v>
      </c>
      <c r="AE1837" s="870">
        <v>0</v>
      </c>
    </row>
    <row r="1838" spans="1:31">
      <c r="A1838" s="870" t="s">
        <v>1852</v>
      </c>
      <c r="B1838" s="870">
        <v>16</v>
      </c>
      <c r="C1838" s="870">
        <v>1638</v>
      </c>
      <c r="D1838" s="870">
        <v>163810</v>
      </c>
      <c r="E1838" s="870">
        <v>1638109001</v>
      </c>
      <c r="F1838" s="870" t="s">
        <v>4230</v>
      </c>
      <c r="G1838" s="870">
        <v>19065068</v>
      </c>
      <c r="H1838" s="870">
        <v>0</v>
      </c>
      <c r="I1838" s="870">
        <v>19065068.23</v>
      </c>
      <c r="J1838" s="870">
        <v>0.23000000044703484</v>
      </c>
      <c r="K1838" s="870">
        <v>0</v>
      </c>
      <c r="L1838" s="870">
        <v>0.23000000044703484</v>
      </c>
      <c r="M1838" s="870">
        <v>0</v>
      </c>
      <c r="N1838" s="870">
        <v>0</v>
      </c>
      <c r="O1838" s="870">
        <v>0.23000000044703484</v>
      </c>
      <c r="P1838" s="870">
        <v>8.5100000165402895E-2</v>
      </c>
      <c r="Q1838" s="870">
        <v>0</v>
      </c>
      <c r="R1838" s="870">
        <v>0</v>
      </c>
      <c r="S1838" s="870">
        <v>0</v>
      </c>
      <c r="T1838" s="870">
        <v>0</v>
      </c>
      <c r="U1838" s="870">
        <v>0</v>
      </c>
      <c r="V1838" s="870">
        <v>0</v>
      </c>
      <c r="W1838" s="870">
        <v>0</v>
      </c>
      <c r="X1838" s="870">
        <v>8.5100000165402895E-2</v>
      </c>
      <c r="Y1838" s="870">
        <v>0.37000000000000005</v>
      </c>
      <c r="Z1838" s="870">
        <v>8.5100000165402895E-2</v>
      </c>
      <c r="AA1838" s="870">
        <v>0</v>
      </c>
      <c r="AB1838" s="870">
        <v>8.5100000165402895E-2</v>
      </c>
      <c r="AC1838" s="870">
        <v>0</v>
      </c>
      <c r="AD1838" s="870">
        <v>0</v>
      </c>
      <c r="AE1838" s="870">
        <v>0</v>
      </c>
    </row>
    <row r="1839" spans="1:31">
      <c r="A1839" s="870" t="s">
        <v>1852</v>
      </c>
      <c r="B1839" s="870">
        <v>16</v>
      </c>
      <c r="C1839" s="870">
        <v>1638</v>
      </c>
      <c r="D1839" s="870">
        <v>163810</v>
      </c>
      <c r="E1839" s="870">
        <v>1638109007</v>
      </c>
      <c r="F1839" s="870" t="s">
        <v>4230</v>
      </c>
      <c r="G1839" s="870">
        <v>1859389</v>
      </c>
      <c r="H1839" s="870">
        <v>0</v>
      </c>
      <c r="I1839" s="870">
        <v>1859389</v>
      </c>
      <c r="J1839" s="870">
        <v>0</v>
      </c>
      <c r="K1839" s="870">
        <v>0</v>
      </c>
      <c r="L1839" s="870">
        <v>0</v>
      </c>
      <c r="M1839" s="870">
        <v>0</v>
      </c>
      <c r="N1839" s="870">
        <v>0</v>
      </c>
      <c r="O1839" s="870">
        <v>0</v>
      </c>
      <c r="P1839" s="870">
        <v>0</v>
      </c>
      <c r="Q1839" s="870">
        <v>0</v>
      </c>
      <c r="R1839" s="870">
        <v>0</v>
      </c>
      <c r="S1839" s="870">
        <v>0</v>
      </c>
      <c r="T1839" s="870">
        <v>0</v>
      </c>
      <c r="U1839" s="870">
        <v>0</v>
      </c>
      <c r="V1839" s="870">
        <v>0</v>
      </c>
      <c r="W1839" s="870">
        <v>0</v>
      </c>
      <c r="X1839" s="870">
        <v>0</v>
      </c>
      <c r="Y1839" s="870">
        <v>0</v>
      </c>
      <c r="Z1839" s="870">
        <v>0</v>
      </c>
      <c r="AA1839" s="870">
        <v>0</v>
      </c>
      <c r="AB1839" s="870">
        <v>0</v>
      </c>
      <c r="AC1839" s="870">
        <v>0</v>
      </c>
      <c r="AD1839" s="870">
        <v>0</v>
      </c>
      <c r="AE1839" s="870">
        <v>0</v>
      </c>
    </row>
    <row r="1840" spans="1:31">
      <c r="A1840" s="870" t="s">
        <v>1852</v>
      </c>
      <c r="B1840" s="870">
        <v>16</v>
      </c>
      <c r="C1840" s="870">
        <v>1638</v>
      </c>
      <c r="D1840" s="870">
        <v>163810</v>
      </c>
      <c r="E1840" s="870">
        <v>1638109008</v>
      </c>
      <c r="F1840" s="870" t="s">
        <v>4231</v>
      </c>
      <c r="G1840" s="870">
        <v>9638657</v>
      </c>
      <c r="H1840" s="870">
        <v>0</v>
      </c>
      <c r="I1840" s="870">
        <v>9638657</v>
      </c>
      <c r="J1840" s="870">
        <v>0</v>
      </c>
      <c r="K1840" s="870">
        <v>0</v>
      </c>
      <c r="L1840" s="870">
        <v>0</v>
      </c>
      <c r="M1840" s="870">
        <v>0</v>
      </c>
      <c r="N1840" s="870">
        <v>0</v>
      </c>
      <c r="O1840" s="870">
        <v>0</v>
      </c>
      <c r="P1840" s="870">
        <v>0</v>
      </c>
      <c r="Q1840" s="870">
        <v>0</v>
      </c>
      <c r="R1840" s="870">
        <v>0</v>
      </c>
      <c r="S1840" s="870">
        <v>0</v>
      </c>
      <c r="T1840" s="870">
        <v>0</v>
      </c>
      <c r="U1840" s="870">
        <v>0</v>
      </c>
      <c r="V1840" s="870">
        <v>0</v>
      </c>
      <c r="W1840" s="870">
        <v>0</v>
      </c>
      <c r="X1840" s="870">
        <v>0</v>
      </c>
      <c r="Y1840" s="870">
        <v>0</v>
      </c>
      <c r="Z1840" s="870">
        <v>0</v>
      </c>
      <c r="AA1840" s="870">
        <v>0</v>
      </c>
      <c r="AB1840" s="870">
        <v>0</v>
      </c>
      <c r="AC1840" s="870">
        <v>0</v>
      </c>
      <c r="AD1840" s="870">
        <v>0</v>
      </c>
      <c r="AE1840" s="870">
        <v>0</v>
      </c>
    </row>
    <row r="1841" spans="1:31">
      <c r="A1841" s="870" t="s">
        <v>1852</v>
      </c>
      <c r="B1841" s="870">
        <v>16</v>
      </c>
      <c r="C1841" s="870">
        <v>1638</v>
      </c>
      <c r="D1841" s="870">
        <v>163810</v>
      </c>
      <c r="E1841" s="870">
        <v>1638109016</v>
      </c>
      <c r="F1841" s="870" t="s">
        <v>4232</v>
      </c>
      <c r="G1841" s="870">
        <v>52468770</v>
      </c>
      <c r="H1841" s="870">
        <v>0</v>
      </c>
      <c r="I1841" s="870">
        <v>52468770.210000001</v>
      </c>
      <c r="J1841" s="870">
        <v>0.21000000089406967</v>
      </c>
      <c r="K1841" s="870">
        <v>0</v>
      </c>
      <c r="L1841" s="870">
        <v>0.21000000089406967</v>
      </c>
      <c r="M1841" s="870">
        <v>0</v>
      </c>
      <c r="N1841" s="870">
        <v>0</v>
      </c>
      <c r="O1841" s="870">
        <v>0.21000000089406967</v>
      </c>
      <c r="P1841" s="870">
        <v>7.7700000330805777E-2</v>
      </c>
      <c r="Q1841" s="870">
        <v>0</v>
      </c>
      <c r="R1841" s="870">
        <v>0</v>
      </c>
      <c r="S1841" s="870">
        <v>0</v>
      </c>
      <c r="T1841" s="870">
        <v>0</v>
      </c>
      <c r="U1841" s="870">
        <v>0</v>
      </c>
      <c r="V1841" s="870">
        <v>0</v>
      </c>
      <c r="W1841" s="870">
        <v>0</v>
      </c>
      <c r="X1841" s="870">
        <v>7.7700000330805777E-2</v>
      </c>
      <c r="Y1841" s="870">
        <v>0.37</v>
      </c>
      <c r="Z1841" s="870">
        <v>7.7700000330805777E-2</v>
      </c>
      <c r="AA1841" s="870">
        <v>0</v>
      </c>
      <c r="AB1841" s="870">
        <v>7.7700000330805777E-2</v>
      </c>
      <c r="AC1841" s="870">
        <v>0</v>
      </c>
      <c r="AD1841" s="870">
        <v>0</v>
      </c>
      <c r="AE1841" s="870">
        <v>0</v>
      </c>
    </row>
    <row r="1842" spans="1:31">
      <c r="A1842" s="870" t="s">
        <v>1852</v>
      </c>
      <c r="B1842" s="870">
        <v>16</v>
      </c>
      <c r="C1842" s="870">
        <v>1638</v>
      </c>
      <c r="D1842" s="870">
        <v>163810</v>
      </c>
      <c r="E1842" s="870">
        <v>1638109800</v>
      </c>
      <c r="F1842" s="870" t="s">
        <v>3206</v>
      </c>
      <c r="G1842" s="870">
        <v>-9369109</v>
      </c>
      <c r="H1842" s="870">
        <v>0</v>
      </c>
      <c r="I1842" s="870">
        <v>-9369108.7699999996</v>
      </c>
      <c r="J1842" s="870">
        <v>0.23000000044703484</v>
      </c>
      <c r="K1842" s="870">
        <v>0</v>
      </c>
      <c r="L1842" s="870">
        <v>0.23000000044703484</v>
      </c>
      <c r="M1842" s="870">
        <v>0</v>
      </c>
      <c r="N1842" s="870">
        <v>0</v>
      </c>
      <c r="O1842" s="870">
        <v>0.23000000044703484</v>
      </c>
      <c r="P1842" s="870">
        <v>8.5100000165402895E-2</v>
      </c>
      <c r="Q1842" s="870">
        <v>0</v>
      </c>
      <c r="R1842" s="870">
        <v>0</v>
      </c>
      <c r="S1842" s="870">
        <v>0</v>
      </c>
      <c r="T1842" s="870">
        <v>0</v>
      </c>
      <c r="U1842" s="870">
        <v>0</v>
      </c>
      <c r="V1842" s="870">
        <v>0</v>
      </c>
      <c r="W1842" s="870">
        <v>0</v>
      </c>
      <c r="X1842" s="870">
        <v>8.5100000165402895E-2</v>
      </c>
      <c r="Y1842" s="870">
        <v>0.37000000000000005</v>
      </c>
      <c r="Z1842" s="870">
        <v>8.5100000165402895E-2</v>
      </c>
      <c r="AA1842" s="870">
        <v>0</v>
      </c>
      <c r="AB1842" s="870">
        <v>8.5100000165402895E-2</v>
      </c>
      <c r="AC1842" s="870">
        <v>0</v>
      </c>
      <c r="AD1842" s="870">
        <v>0</v>
      </c>
      <c r="AE1842" s="870">
        <v>0</v>
      </c>
    </row>
    <row r="1843" spans="1:31">
      <c r="A1843" s="870" t="s">
        <v>1852</v>
      </c>
      <c r="B1843" s="870">
        <v>16</v>
      </c>
      <c r="C1843" s="870">
        <v>1638</v>
      </c>
      <c r="D1843" s="870">
        <v>163815</v>
      </c>
      <c r="E1843" s="870">
        <v>1638159001</v>
      </c>
      <c r="F1843" s="870" t="s">
        <v>1088</v>
      </c>
      <c r="G1843" s="870">
        <v>24469127</v>
      </c>
      <c r="H1843" s="870">
        <v>0</v>
      </c>
      <c r="I1843" s="870">
        <v>24469127.300000001</v>
      </c>
      <c r="J1843" s="870">
        <v>0.30000000074505806</v>
      </c>
      <c r="K1843" s="870">
        <v>0</v>
      </c>
      <c r="L1843" s="870">
        <v>0.30000000074505806</v>
      </c>
      <c r="M1843" s="870">
        <v>0</v>
      </c>
      <c r="N1843" s="870">
        <v>0</v>
      </c>
      <c r="O1843" s="870">
        <v>0.30000000074505806</v>
      </c>
      <c r="P1843" s="870">
        <v>0.11100000027567149</v>
      </c>
      <c r="Q1843" s="870">
        <v>0</v>
      </c>
      <c r="R1843" s="870">
        <v>0</v>
      </c>
      <c r="S1843" s="870">
        <v>0</v>
      </c>
      <c r="T1843" s="870">
        <v>0</v>
      </c>
      <c r="U1843" s="870">
        <v>0</v>
      </c>
      <c r="V1843" s="870">
        <v>0</v>
      </c>
      <c r="W1843" s="870">
        <v>0</v>
      </c>
      <c r="X1843" s="870">
        <v>0.11100000027567149</v>
      </c>
      <c r="Y1843" s="870">
        <v>0.37</v>
      </c>
      <c r="Z1843" s="870">
        <v>0.11100000027567149</v>
      </c>
      <c r="AA1843" s="870">
        <v>0</v>
      </c>
      <c r="AB1843" s="870">
        <v>0.11100000027567149</v>
      </c>
      <c r="AC1843" s="870">
        <v>0</v>
      </c>
      <c r="AD1843" s="870">
        <v>0</v>
      </c>
      <c r="AE1843" s="870">
        <v>0</v>
      </c>
    </row>
    <row r="1844" spans="1:31">
      <c r="A1844" s="870" t="s">
        <v>1852</v>
      </c>
      <c r="B1844" s="870">
        <v>16</v>
      </c>
      <c r="C1844" s="870">
        <v>1638</v>
      </c>
      <c r="D1844" s="870">
        <v>163815</v>
      </c>
      <c r="E1844" s="870">
        <v>1638159007</v>
      </c>
      <c r="F1844" s="870" t="s">
        <v>1088</v>
      </c>
      <c r="G1844" s="870">
        <v>1721657</v>
      </c>
      <c r="H1844" s="870">
        <v>0</v>
      </c>
      <c r="I1844" s="870">
        <v>1721657</v>
      </c>
      <c r="J1844" s="870">
        <v>0</v>
      </c>
      <c r="K1844" s="870">
        <v>0</v>
      </c>
      <c r="L1844" s="870">
        <v>0</v>
      </c>
      <c r="M1844" s="870">
        <v>0</v>
      </c>
      <c r="N1844" s="870">
        <v>0</v>
      </c>
      <c r="O1844" s="870">
        <v>0</v>
      </c>
      <c r="P1844" s="870">
        <v>0</v>
      </c>
      <c r="Q1844" s="870">
        <v>0</v>
      </c>
      <c r="R1844" s="870">
        <v>0</v>
      </c>
      <c r="S1844" s="870">
        <v>0</v>
      </c>
      <c r="T1844" s="870">
        <v>0</v>
      </c>
      <c r="U1844" s="870">
        <v>0</v>
      </c>
      <c r="V1844" s="870">
        <v>0</v>
      </c>
      <c r="W1844" s="870">
        <v>0</v>
      </c>
      <c r="X1844" s="870">
        <v>0</v>
      </c>
      <c r="Y1844" s="870">
        <v>0</v>
      </c>
      <c r="Z1844" s="870">
        <v>0</v>
      </c>
      <c r="AA1844" s="870">
        <v>0</v>
      </c>
      <c r="AB1844" s="870">
        <v>0</v>
      </c>
      <c r="AC1844" s="870">
        <v>0</v>
      </c>
      <c r="AD1844" s="870">
        <v>0</v>
      </c>
      <c r="AE1844" s="870">
        <v>0</v>
      </c>
    </row>
    <row r="1845" spans="1:31">
      <c r="A1845" s="870" t="s">
        <v>1852</v>
      </c>
      <c r="B1845" s="870">
        <v>16</v>
      </c>
      <c r="C1845" s="870">
        <v>1638</v>
      </c>
      <c r="D1845" s="870">
        <v>163815</v>
      </c>
      <c r="E1845" s="870">
        <v>1638159008</v>
      </c>
      <c r="F1845" s="870" t="s">
        <v>1088</v>
      </c>
      <c r="G1845" s="870">
        <v>8711832</v>
      </c>
      <c r="H1845" s="870">
        <v>0</v>
      </c>
      <c r="I1845" s="870">
        <v>8711832</v>
      </c>
      <c r="J1845" s="870">
        <v>0</v>
      </c>
      <c r="K1845" s="870">
        <v>0</v>
      </c>
      <c r="L1845" s="870">
        <v>0</v>
      </c>
      <c r="M1845" s="870">
        <v>0</v>
      </c>
      <c r="N1845" s="870">
        <v>0</v>
      </c>
      <c r="O1845" s="870">
        <v>0</v>
      </c>
      <c r="P1845" s="870">
        <v>0</v>
      </c>
      <c r="Q1845" s="870">
        <v>0</v>
      </c>
      <c r="R1845" s="870">
        <v>0</v>
      </c>
      <c r="S1845" s="870">
        <v>0</v>
      </c>
      <c r="T1845" s="870">
        <v>0</v>
      </c>
      <c r="U1845" s="870">
        <v>0</v>
      </c>
      <c r="V1845" s="870">
        <v>0</v>
      </c>
      <c r="W1845" s="870">
        <v>0</v>
      </c>
      <c r="X1845" s="870">
        <v>0</v>
      </c>
      <c r="Y1845" s="870">
        <v>0</v>
      </c>
      <c r="Z1845" s="870">
        <v>0</v>
      </c>
      <c r="AA1845" s="870">
        <v>0</v>
      </c>
      <c r="AB1845" s="870">
        <v>0</v>
      </c>
      <c r="AC1845" s="870">
        <v>0</v>
      </c>
      <c r="AD1845" s="870">
        <v>0</v>
      </c>
      <c r="AE1845" s="870">
        <v>0</v>
      </c>
    </row>
    <row r="1846" spans="1:31">
      <c r="A1846" s="870" t="s">
        <v>1852</v>
      </c>
      <c r="B1846" s="870">
        <v>16</v>
      </c>
      <c r="C1846" s="870">
        <v>1638</v>
      </c>
      <c r="D1846" s="870">
        <v>163815</v>
      </c>
      <c r="E1846" s="870">
        <v>1638159016</v>
      </c>
      <c r="F1846" s="870" t="s">
        <v>4233</v>
      </c>
      <c r="G1846" s="870">
        <v>49800753</v>
      </c>
      <c r="H1846" s="870">
        <v>0</v>
      </c>
      <c r="I1846" s="870">
        <v>49800752.710000001</v>
      </c>
      <c r="J1846" s="870">
        <v>-0.28999999910593033</v>
      </c>
      <c r="K1846" s="870">
        <v>0</v>
      </c>
      <c r="L1846" s="870">
        <v>0</v>
      </c>
      <c r="M1846" s="870">
        <v>-0.28999999910593033</v>
      </c>
      <c r="N1846" s="870">
        <v>0</v>
      </c>
      <c r="O1846" s="870">
        <v>-0.28999999910593033</v>
      </c>
      <c r="P1846" s="870">
        <v>-0.10729999966919422</v>
      </c>
      <c r="Q1846" s="870">
        <v>0</v>
      </c>
      <c r="R1846" s="870">
        <v>0</v>
      </c>
      <c r="S1846" s="870">
        <v>0</v>
      </c>
      <c r="T1846" s="870">
        <v>0</v>
      </c>
      <c r="U1846" s="870">
        <v>0</v>
      </c>
      <c r="V1846" s="870">
        <v>0</v>
      </c>
      <c r="W1846" s="870">
        <v>0</v>
      </c>
      <c r="X1846" s="870">
        <v>-0.10729999966919422</v>
      </c>
      <c r="Y1846" s="870">
        <v>0.37</v>
      </c>
      <c r="Z1846" s="870">
        <v>0</v>
      </c>
      <c r="AA1846" s="870">
        <v>-0.10729999966919422</v>
      </c>
      <c r="AB1846" s="870">
        <v>0</v>
      </c>
      <c r="AC1846" s="870">
        <v>-0.10729999966919422</v>
      </c>
      <c r="AD1846" s="870">
        <v>0</v>
      </c>
      <c r="AE1846" s="870">
        <v>0</v>
      </c>
    </row>
    <row r="1847" spans="1:31">
      <c r="A1847" s="870" t="s">
        <v>1852</v>
      </c>
      <c r="B1847" s="870">
        <v>16</v>
      </c>
      <c r="C1847" s="870">
        <v>1638</v>
      </c>
      <c r="D1847" s="870">
        <v>163815</v>
      </c>
      <c r="E1847" s="870">
        <v>1638159800</v>
      </c>
      <c r="F1847" s="870" t="s">
        <v>3207</v>
      </c>
      <c r="G1847" s="870">
        <v>-13235471</v>
      </c>
      <c r="H1847" s="870">
        <v>0</v>
      </c>
      <c r="I1847" s="870">
        <v>-13235471.27</v>
      </c>
      <c r="J1847" s="870">
        <v>-0.26999999955296516</v>
      </c>
      <c r="K1847" s="870">
        <v>0</v>
      </c>
      <c r="L1847" s="870">
        <v>0</v>
      </c>
      <c r="M1847" s="870">
        <v>-0.26999999955296516</v>
      </c>
      <c r="N1847" s="870">
        <v>0</v>
      </c>
      <c r="O1847" s="870">
        <v>-0.26999999955296516</v>
      </c>
      <c r="P1847" s="870">
        <v>-9.9899999834597103E-2</v>
      </c>
      <c r="Q1847" s="870">
        <v>0</v>
      </c>
      <c r="R1847" s="870">
        <v>0</v>
      </c>
      <c r="S1847" s="870">
        <v>0</v>
      </c>
      <c r="T1847" s="870">
        <v>0</v>
      </c>
      <c r="U1847" s="870">
        <v>0</v>
      </c>
      <c r="V1847" s="870">
        <v>0</v>
      </c>
      <c r="W1847" s="870">
        <v>0</v>
      </c>
      <c r="X1847" s="870">
        <v>-9.9899999834597103E-2</v>
      </c>
      <c r="Y1847" s="870">
        <v>0.37</v>
      </c>
      <c r="Z1847" s="870">
        <v>0</v>
      </c>
      <c r="AA1847" s="870">
        <v>-9.9899999834597103E-2</v>
      </c>
      <c r="AB1847" s="870">
        <v>0</v>
      </c>
      <c r="AC1847" s="870">
        <v>-9.9899999834597103E-2</v>
      </c>
      <c r="AD1847" s="870">
        <v>0</v>
      </c>
      <c r="AE1847" s="870">
        <v>0</v>
      </c>
    </row>
    <row r="1848" spans="1:31">
      <c r="A1848" s="870" t="s">
        <v>1852</v>
      </c>
      <c r="B1848" s="870">
        <v>16</v>
      </c>
      <c r="C1848" s="870">
        <v>1638</v>
      </c>
      <c r="D1848" s="870">
        <v>163820</v>
      </c>
      <c r="E1848" s="870">
        <v>1638209001</v>
      </c>
      <c r="F1848" s="870" t="s">
        <v>4234</v>
      </c>
      <c r="G1848" s="870">
        <v>30382110</v>
      </c>
      <c r="H1848" s="870">
        <v>0</v>
      </c>
      <c r="I1848" s="870">
        <v>30382110.32</v>
      </c>
      <c r="J1848" s="870">
        <v>0.32000000029802322</v>
      </c>
      <c r="K1848" s="870">
        <v>0</v>
      </c>
      <c r="L1848" s="870">
        <v>0.32000000029802322</v>
      </c>
      <c r="M1848" s="870">
        <v>0</v>
      </c>
      <c r="N1848" s="870">
        <v>0</v>
      </c>
      <c r="O1848" s="870">
        <v>0.32000000029802322</v>
      </c>
      <c r="P1848" s="870">
        <v>0.11840000011026859</v>
      </c>
      <c r="Q1848" s="870">
        <v>0</v>
      </c>
      <c r="R1848" s="870">
        <v>0</v>
      </c>
      <c r="S1848" s="870">
        <v>0</v>
      </c>
      <c r="T1848" s="870">
        <v>0</v>
      </c>
      <c r="U1848" s="870">
        <v>0</v>
      </c>
      <c r="V1848" s="870">
        <v>0</v>
      </c>
      <c r="W1848" s="870">
        <v>0</v>
      </c>
      <c r="X1848" s="870">
        <v>0.11840000011026859</v>
      </c>
      <c r="Y1848" s="870">
        <v>0.37</v>
      </c>
      <c r="Z1848" s="870">
        <v>0.11840000011026859</v>
      </c>
      <c r="AA1848" s="870">
        <v>0</v>
      </c>
      <c r="AB1848" s="870">
        <v>0.11840000011026859</v>
      </c>
      <c r="AC1848" s="870">
        <v>0</v>
      </c>
      <c r="AD1848" s="870">
        <v>0</v>
      </c>
      <c r="AE1848" s="870">
        <v>0</v>
      </c>
    </row>
    <row r="1849" spans="1:31">
      <c r="A1849" s="870" t="s">
        <v>1852</v>
      </c>
      <c r="B1849" s="870">
        <v>16</v>
      </c>
      <c r="C1849" s="870">
        <v>1638</v>
      </c>
      <c r="D1849" s="870">
        <v>163820</v>
      </c>
      <c r="E1849" s="870">
        <v>1638209007</v>
      </c>
      <c r="F1849" s="870" t="s">
        <v>4234</v>
      </c>
      <c r="G1849" s="870">
        <v>2127684</v>
      </c>
      <c r="H1849" s="870">
        <v>0</v>
      </c>
      <c r="I1849" s="870">
        <v>2127684</v>
      </c>
      <c r="J1849" s="870">
        <v>0</v>
      </c>
      <c r="K1849" s="870">
        <v>0</v>
      </c>
      <c r="L1849" s="870">
        <v>0</v>
      </c>
      <c r="M1849" s="870">
        <v>0</v>
      </c>
      <c r="N1849" s="870">
        <v>0</v>
      </c>
      <c r="O1849" s="870">
        <v>0</v>
      </c>
      <c r="P1849" s="870">
        <v>0</v>
      </c>
      <c r="Q1849" s="870">
        <v>0</v>
      </c>
      <c r="R1849" s="870">
        <v>0</v>
      </c>
      <c r="S1849" s="870">
        <v>0</v>
      </c>
      <c r="T1849" s="870">
        <v>0</v>
      </c>
      <c r="U1849" s="870">
        <v>0</v>
      </c>
      <c r="V1849" s="870">
        <v>0</v>
      </c>
      <c r="W1849" s="870">
        <v>0</v>
      </c>
      <c r="X1849" s="870">
        <v>0</v>
      </c>
      <c r="Y1849" s="870">
        <v>0</v>
      </c>
      <c r="Z1849" s="870">
        <v>0</v>
      </c>
      <c r="AA1849" s="870">
        <v>0</v>
      </c>
      <c r="AB1849" s="870">
        <v>0</v>
      </c>
      <c r="AC1849" s="870">
        <v>0</v>
      </c>
      <c r="AD1849" s="870">
        <v>0</v>
      </c>
      <c r="AE1849" s="870">
        <v>0</v>
      </c>
    </row>
    <row r="1850" spans="1:31">
      <c r="A1850" s="870" t="s">
        <v>1852</v>
      </c>
      <c r="B1850" s="870">
        <v>16</v>
      </c>
      <c r="C1850" s="870">
        <v>1638</v>
      </c>
      <c r="D1850" s="870">
        <v>163820</v>
      </c>
      <c r="E1850" s="870">
        <v>1638209008</v>
      </c>
      <c r="F1850" s="870" t="s">
        <v>4234</v>
      </c>
      <c r="G1850" s="870">
        <v>10772826</v>
      </c>
      <c r="H1850" s="870">
        <v>0</v>
      </c>
      <c r="I1850" s="870">
        <v>10772826</v>
      </c>
      <c r="J1850" s="870">
        <v>0</v>
      </c>
      <c r="K1850" s="870">
        <v>0</v>
      </c>
      <c r="L1850" s="870">
        <v>0</v>
      </c>
      <c r="M1850" s="870">
        <v>0</v>
      </c>
      <c r="N1850" s="870">
        <v>0</v>
      </c>
      <c r="O1850" s="870">
        <v>0</v>
      </c>
      <c r="P1850" s="870">
        <v>0</v>
      </c>
      <c r="Q1850" s="870">
        <v>0</v>
      </c>
      <c r="R1850" s="870">
        <v>0</v>
      </c>
      <c r="S1850" s="870">
        <v>0</v>
      </c>
      <c r="T1850" s="870">
        <v>0</v>
      </c>
      <c r="U1850" s="870">
        <v>0</v>
      </c>
      <c r="V1850" s="870">
        <v>0</v>
      </c>
      <c r="W1850" s="870">
        <v>0</v>
      </c>
      <c r="X1850" s="870">
        <v>0</v>
      </c>
      <c r="Y1850" s="870">
        <v>0</v>
      </c>
      <c r="Z1850" s="870">
        <v>0</v>
      </c>
      <c r="AA1850" s="870">
        <v>0</v>
      </c>
      <c r="AB1850" s="870">
        <v>0</v>
      </c>
      <c r="AC1850" s="870">
        <v>0</v>
      </c>
      <c r="AD1850" s="870">
        <v>0</v>
      </c>
      <c r="AE1850" s="870">
        <v>0</v>
      </c>
    </row>
    <row r="1851" spans="1:31">
      <c r="A1851" s="870" t="s">
        <v>1852</v>
      </c>
      <c r="B1851" s="870">
        <v>16</v>
      </c>
      <c r="C1851" s="870">
        <v>1638</v>
      </c>
      <c r="D1851" s="870">
        <v>163820</v>
      </c>
      <c r="E1851" s="870">
        <v>1638209016</v>
      </c>
      <c r="F1851" s="870" t="s">
        <v>4235</v>
      </c>
      <c r="G1851" s="870">
        <v>65070226</v>
      </c>
      <c r="H1851" s="870">
        <v>0</v>
      </c>
      <c r="I1851" s="870">
        <v>65070226</v>
      </c>
      <c r="J1851" s="870">
        <v>0</v>
      </c>
      <c r="K1851" s="870">
        <v>0</v>
      </c>
      <c r="L1851" s="870">
        <v>0</v>
      </c>
      <c r="M1851" s="870">
        <v>0</v>
      </c>
      <c r="N1851" s="870">
        <v>0</v>
      </c>
      <c r="O1851" s="870">
        <v>0</v>
      </c>
      <c r="P1851" s="870">
        <v>0</v>
      </c>
      <c r="Q1851" s="870">
        <v>0</v>
      </c>
      <c r="R1851" s="870">
        <v>0</v>
      </c>
      <c r="S1851" s="870">
        <v>0</v>
      </c>
      <c r="T1851" s="870">
        <v>0</v>
      </c>
      <c r="U1851" s="870">
        <v>0</v>
      </c>
      <c r="V1851" s="870">
        <v>0</v>
      </c>
      <c r="W1851" s="870">
        <v>0</v>
      </c>
      <c r="X1851" s="870">
        <v>0</v>
      </c>
      <c r="Y1851" s="870">
        <v>0</v>
      </c>
      <c r="Z1851" s="870">
        <v>0</v>
      </c>
      <c r="AA1851" s="870">
        <v>0</v>
      </c>
      <c r="AB1851" s="870">
        <v>0</v>
      </c>
      <c r="AC1851" s="870">
        <v>0</v>
      </c>
      <c r="AD1851" s="870">
        <v>0</v>
      </c>
      <c r="AE1851" s="870">
        <v>0</v>
      </c>
    </row>
    <row r="1852" spans="1:31">
      <c r="A1852" s="870" t="s">
        <v>1852</v>
      </c>
      <c r="B1852" s="870">
        <v>16</v>
      </c>
      <c r="C1852" s="870">
        <v>1638</v>
      </c>
      <c r="D1852" s="870">
        <v>163820</v>
      </c>
      <c r="E1852" s="870">
        <v>1638209800</v>
      </c>
      <c r="F1852" s="870" t="s">
        <v>4234</v>
      </c>
      <c r="G1852" s="870">
        <v>-8845973</v>
      </c>
      <c r="H1852" s="870">
        <v>0</v>
      </c>
      <c r="I1852" s="870">
        <v>-8845973.3900000006</v>
      </c>
      <c r="J1852" s="870">
        <v>-0.39000000059604645</v>
      </c>
      <c r="K1852" s="870">
        <v>0</v>
      </c>
      <c r="L1852" s="870">
        <v>0</v>
      </c>
      <c r="M1852" s="870">
        <v>-0.39000000059604645</v>
      </c>
      <c r="N1852" s="870">
        <v>0</v>
      </c>
      <c r="O1852" s="870">
        <v>-0.39000000059604645</v>
      </c>
      <c r="P1852" s="870">
        <v>-0.14430000022053718</v>
      </c>
      <c r="Q1852" s="870">
        <v>0</v>
      </c>
      <c r="R1852" s="870">
        <v>0</v>
      </c>
      <c r="S1852" s="870">
        <v>0</v>
      </c>
      <c r="T1852" s="870">
        <v>0</v>
      </c>
      <c r="U1852" s="870">
        <v>0</v>
      </c>
      <c r="V1852" s="870">
        <v>0</v>
      </c>
      <c r="W1852" s="870">
        <v>0</v>
      </c>
      <c r="X1852" s="870">
        <v>-0.14430000022053718</v>
      </c>
      <c r="Y1852" s="870">
        <v>0.37</v>
      </c>
      <c r="Z1852" s="870">
        <v>0</v>
      </c>
      <c r="AA1852" s="870">
        <v>-0.14430000022053718</v>
      </c>
      <c r="AB1852" s="870">
        <v>0</v>
      </c>
      <c r="AC1852" s="870">
        <v>-0.14430000022053718</v>
      </c>
      <c r="AD1852" s="870">
        <v>0</v>
      </c>
      <c r="AE1852" s="870">
        <v>0</v>
      </c>
    </row>
    <row r="1853" spans="1:31">
      <c r="A1853" s="870" t="s">
        <v>1852</v>
      </c>
      <c r="B1853" s="870">
        <v>16</v>
      </c>
      <c r="C1853" s="870">
        <v>1638</v>
      </c>
      <c r="D1853" s="870">
        <v>163825</v>
      </c>
      <c r="E1853" s="870">
        <v>1638259001</v>
      </c>
      <c r="F1853" s="870" t="s">
        <v>1089</v>
      </c>
      <c r="G1853" s="870">
        <v>651376235</v>
      </c>
      <c r="H1853" s="870">
        <v>0</v>
      </c>
      <c r="I1853" s="870">
        <v>651376235.17999995</v>
      </c>
      <c r="J1853" s="870">
        <v>0.1799999475479126</v>
      </c>
      <c r="K1853" s="870">
        <v>0</v>
      </c>
      <c r="L1853" s="870">
        <v>0.1799999475479126</v>
      </c>
      <c r="M1853" s="870">
        <v>0</v>
      </c>
      <c r="N1853" s="870">
        <v>0</v>
      </c>
      <c r="O1853" s="870">
        <v>0.1799999475479126</v>
      </c>
      <c r="P1853" s="870">
        <v>6.6599980592727662E-2</v>
      </c>
      <c r="Q1853" s="870">
        <v>0</v>
      </c>
      <c r="R1853" s="870">
        <v>0</v>
      </c>
      <c r="S1853" s="870">
        <v>0</v>
      </c>
      <c r="T1853" s="870">
        <v>0</v>
      </c>
      <c r="U1853" s="870">
        <v>0</v>
      </c>
      <c r="V1853" s="870">
        <v>0</v>
      </c>
      <c r="W1853" s="870">
        <v>0</v>
      </c>
      <c r="X1853" s="870">
        <v>6.6599980592727662E-2</v>
      </c>
      <c r="Y1853" s="870">
        <v>0.37</v>
      </c>
      <c r="Z1853" s="870">
        <v>6.6599980592727662E-2</v>
      </c>
      <c r="AA1853" s="870">
        <v>0</v>
      </c>
      <c r="AB1853" s="870">
        <v>6.6599980592727662E-2</v>
      </c>
      <c r="AC1853" s="870">
        <v>0</v>
      </c>
      <c r="AD1853" s="870">
        <v>0</v>
      </c>
      <c r="AE1853" s="870">
        <v>0</v>
      </c>
    </row>
    <row r="1854" spans="1:31">
      <c r="A1854" s="870" t="s">
        <v>1852</v>
      </c>
      <c r="B1854" s="870">
        <v>16</v>
      </c>
      <c r="C1854" s="870">
        <v>1638</v>
      </c>
      <c r="D1854" s="870">
        <v>163825</v>
      </c>
      <c r="E1854" s="870">
        <v>1638259007</v>
      </c>
      <c r="F1854" s="870" t="s">
        <v>1089</v>
      </c>
      <c r="G1854" s="870">
        <v>14132797</v>
      </c>
      <c r="H1854" s="870">
        <v>0</v>
      </c>
      <c r="I1854" s="870">
        <v>14132797</v>
      </c>
      <c r="J1854" s="870">
        <v>0</v>
      </c>
      <c r="K1854" s="870">
        <v>0</v>
      </c>
      <c r="L1854" s="870">
        <v>0</v>
      </c>
      <c r="M1854" s="870">
        <v>0</v>
      </c>
      <c r="N1854" s="870">
        <v>0</v>
      </c>
      <c r="O1854" s="870">
        <v>0</v>
      </c>
      <c r="P1854" s="870">
        <v>0</v>
      </c>
      <c r="Q1854" s="870">
        <v>0</v>
      </c>
      <c r="R1854" s="870">
        <v>0</v>
      </c>
      <c r="S1854" s="870">
        <v>0</v>
      </c>
      <c r="T1854" s="870">
        <v>0</v>
      </c>
      <c r="U1854" s="870">
        <v>0</v>
      </c>
      <c r="V1854" s="870">
        <v>0</v>
      </c>
      <c r="W1854" s="870">
        <v>0</v>
      </c>
      <c r="X1854" s="870">
        <v>0</v>
      </c>
      <c r="Y1854" s="870">
        <v>0</v>
      </c>
      <c r="Z1854" s="870">
        <v>0</v>
      </c>
      <c r="AA1854" s="870">
        <v>0</v>
      </c>
      <c r="AB1854" s="870">
        <v>0</v>
      </c>
      <c r="AC1854" s="870">
        <v>0</v>
      </c>
      <c r="AD1854" s="870">
        <v>0</v>
      </c>
      <c r="AE1854" s="870">
        <v>0</v>
      </c>
    </row>
    <row r="1855" spans="1:31">
      <c r="A1855" s="870" t="s">
        <v>1852</v>
      </c>
      <c r="B1855" s="870">
        <v>16</v>
      </c>
      <c r="C1855" s="870">
        <v>1638</v>
      </c>
      <c r="D1855" s="870">
        <v>163825</v>
      </c>
      <c r="E1855" s="870">
        <v>1638259008</v>
      </c>
      <c r="F1855" s="870" t="s">
        <v>1089</v>
      </c>
      <c r="G1855" s="870">
        <v>70837273</v>
      </c>
      <c r="H1855" s="870">
        <v>0</v>
      </c>
      <c r="I1855" s="870">
        <v>70837272.590000004</v>
      </c>
      <c r="J1855" s="870">
        <v>-0.40999999642372131</v>
      </c>
      <c r="K1855" s="870">
        <v>0</v>
      </c>
      <c r="L1855" s="870">
        <v>0</v>
      </c>
      <c r="M1855" s="870">
        <v>-0.40999999642372131</v>
      </c>
      <c r="N1855" s="870">
        <v>0</v>
      </c>
      <c r="O1855" s="870">
        <v>-0.40999999642372131</v>
      </c>
      <c r="P1855" s="870">
        <v>-0.15169999867677689</v>
      </c>
      <c r="Q1855" s="870">
        <v>0</v>
      </c>
      <c r="R1855" s="870">
        <v>0</v>
      </c>
      <c r="S1855" s="870">
        <v>0</v>
      </c>
      <c r="T1855" s="870">
        <v>0</v>
      </c>
      <c r="U1855" s="870">
        <v>0</v>
      </c>
      <c r="V1855" s="870">
        <v>0</v>
      </c>
      <c r="W1855" s="870">
        <v>0</v>
      </c>
      <c r="X1855" s="870">
        <v>-0.15169999867677689</v>
      </c>
      <c r="Y1855" s="870">
        <v>0.37</v>
      </c>
      <c r="Z1855" s="870">
        <v>0</v>
      </c>
      <c r="AA1855" s="870">
        <v>-0.15169999867677689</v>
      </c>
      <c r="AB1855" s="870">
        <v>0</v>
      </c>
      <c r="AC1855" s="870">
        <v>-0.15169999867677689</v>
      </c>
      <c r="AD1855" s="870">
        <v>0</v>
      </c>
      <c r="AE1855" s="870">
        <v>0</v>
      </c>
    </row>
    <row r="1856" spans="1:31">
      <c r="A1856" s="870" t="s">
        <v>1852</v>
      </c>
      <c r="B1856" s="870">
        <v>16</v>
      </c>
      <c r="C1856" s="870">
        <v>1638</v>
      </c>
      <c r="D1856" s="870">
        <v>163825</v>
      </c>
      <c r="E1856" s="870">
        <v>1638259016</v>
      </c>
      <c r="F1856" s="870" t="s">
        <v>4236</v>
      </c>
      <c r="G1856" s="870">
        <v>764882683</v>
      </c>
      <c r="H1856" s="870">
        <v>0</v>
      </c>
      <c r="I1856" s="870">
        <v>764882683</v>
      </c>
      <c r="J1856" s="870">
        <v>0</v>
      </c>
      <c r="K1856" s="870">
        <v>0</v>
      </c>
      <c r="L1856" s="870">
        <v>0</v>
      </c>
      <c r="M1856" s="870">
        <v>0</v>
      </c>
      <c r="N1856" s="870">
        <v>0</v>
      </c>
      <c r="O1856" s="870">
        <v>0</v>
      </c>
      <c r="P1856" s="870">
        <v>0</v>
      </c>
      <c r="Q1856" s="870">
        <v>0</v>
      </c>
      <c r="R1856" s="870">
        <v>0</v>
      </c>
      <c r="S1856" s="870">
        <v>0</v>
      </c>
      <c r="T1856" s="870">
        <v>0</v>
      </c>
      <c r="U1856" s="870">
        <v>0</v>
      </c>
      <c r="V1856" s="870">
        <v>0</v>
      </c>
      <c r="W1856" s="870">
        <v>0</v>
      </c>
      <c r="X1856" s="870">
        <v>0</v>
      </c>
      <c r="Y1856" s="870">
        <v>0</v>
      </c>
      <c r="Z1856" s="870">
        <v>0</v>
      </c>
      <c r="AA1856" s="870">
        <v>0</v>
      </c>
      <c r="AB1856" s="870">
        <v>0</v>
      </c>
      <c r="AC1856" s="870">
        <v>0</v>
      </c>
      <c r="AD1856" s="870">
        <v>0</v>
      </c>
      <c r="AE1856" s="870">
        <v>0</v>
      </c>
    </row>
    <row r="1857" spans="1:31">
      <c r="A1857" s="870" t="s">
        <v>1852</v>
      </c>
      <c r="B1857" s="870">
        <v>16</v>
      </c>
      <c r="C1857" s="870">
        <v>1638</v>
      </c>
      <c r="D1857" s="870">
        <v>163825</v>
      </c>
      <c r="E1857" s="870">
        <v>1638259017</v>
      </c>
      <c r="F1857" s="870" t="s">
        <v>3631</v>
      </c>
      <c r="G1857" s="870">
        <v>0</v>
      </c>
      <c r="H1857" s="870">
        <v>0</v>
      </c>
      <c r="I1857" s="870">
        <v>0</v>
      </c>
      <c r="J1857" s="870">
        <v>0</v>
      </c>
      <c r="K1857" s="870">
        <v>0</v>
      </c>
      <c r="L1857" s="870">
        <v>0</v>
      </c>
      <c r="M1857" s="870">
        <v>0</v>
      </c>
      <c r="N1857" s="870">
        <v>0</v>
      </c>
      <c r="O1857" s="870">
        <v>0</v>
      </c>
      <c r="P1857" s="870">
        <v>0</v>
      </c>
      <c r="Q1857" s="870">
        <v>0</v>
      </c>
      <c r="R1857" s="870">
        <v>0</v>
      </c>
      <c r="S1857" s="870">
        <v>0</v>
      </c>
      <c r="T1857" s="870">
        <v>0</v>
      </c>
      <c r="U1857" s="870">
        <v>0</v>
      </c>
      <c r="V1857" s="870">
        <v>0</v>
      </c>
      <c r="W1857" s="870">
        <v>0</v>
      </c>
      <c r="X1857" s="870">
        <v>0</v>
      </c>
      <c r="Y1857" s="870">
        <v>0</v>
      </c>
      <c r="Z1857" s="870">
        <v>0</v>
      </c>
      <c r="AA1857" s="870">
        <v>0</v>
      </c>
      <c r="AB1857" s="870">
        <v>0</v>
      </c>
      <c r="AC1857" s="870">
        <v>0</v>
      </c>
      <c r="AD1857" s="870">
        <v>0</v>
      </c>
      <c r="AE1857" s="870">
        <v>0</v>
      </c>
    </row>
    <row r="1858" spans="1:31">
      <c r="A1858" s="870" t="s">
        <v>1852</v>
      </c>
      <c r="B1858" s="870">
        <v>16</v>
      </c>
      <c r="C1858" s="870">
        <v>1638</v>
      </c>
      <c r="D1858" s="870">
        <v>163825</v>
      </c>
      <c r="E1858" s="870">
        <v>1638259800</v>
      </c>
      <c r="F1858" s="870" t="s">
        <v>1089</v>
      </c>
      <c r="G1858" s="870">
        <v>85804148</v>
      </c>
      <c r="H1858" s="870">
        <v>0</v>
      </c>
      <c r="I1858" s="870">
        <v>85804148.099999994</v>
      </c>
      <c r="J1858" s="870">
        <v>9.9999994039535522E-2</v>
      </c>
      <c r="K1858" s="870">
        <v>0</v>
      </c>
      <c r="L1858" s="870">
        <v>9.9999994039535522E-2</v>
      </c>
      <c r="M1858" s="870">
        <v>0</v>
      </c>
      <c r="N1858" s="870">
        <v>0</v>
      </c>
      <c r="O1858" s="870">
        <v>9.9999994039535522E-2</v>
      </c>
      <c r="P1858" s="870">
        <v>3.6999997794628141E-2</v>
      </c>
      <c r="Q1858" s="870">
        <v>0</v>
      </c>
      <c r="R1858" s="870">
        <v>0</v>
      </c>
      <c r="S1858" s="870">
        <v>0</v>
      </c>
      <c r="T1858" s="870">
        <v>0</v>
      </c>
      <c r="U1858" s="870">
        <v>0</v>
      </c>
      <c r="V1858" s="870">
        <v>0</v>
      </c>
      <c r="W1858" s="870">
        <v>0</v>
      </c>
      <c r="X1858" s="870">
        <v>3.6999997794628141E-2</v>
      </c>
      <c r="Y1858" s="870">
        <v>0.37</v>
      </c>
      <c r="Z1858" s="870">
        <v>3.6999997794628141E-2</v>
      </c>
      <c r="AA1858" s="870">
        <v>0</v>
      </c>
      <c r="AB1858" s="870">
        <v>3.6999997794628141E-2</v>
      </c>
      <c r="AC1858" s="870">
        <v>0</v>
      </c>
      <c r="AD1858" s="870">
        <v>0</v>
      </c>
      <c r="AE1858" s="870">
        <v>0</v>
      </c>
    </row>
    <row r="1859" spans="1:31">
      <c r="A1859" s="870" t="s">
        <v>1852</v>
      </c>
      <c r="B1859" s="870">
        <v>16</v>
      </c>
      <c r="C1859" s="870">
        <v>1639</v>
      </c>
      <c r="D1859" s="870">
        <v>163905</v>
      </c>
      <c r="E1859" s="870">
        <v>1639051800</v>
      </c>
      <c r="F1859" s="870" t="s">
        <v>4843</v>
      </c>
      <c r="G1859" s="870">
        <v>-101754386967</v>
      </c>
      <c r="H1859" s="870">
        <v>0</v>
      </c>
      <c r="I1859" s="870">
        <v>-101754386966.55</v>
      </c>
      <c r="J1859" s="870">
        <v>0.4499969482421875</v>
      </c>
      <c r="K1859" s="870">
        <v>0</v>
      </c>
      <c r="L1859" s="870">
        <v>0.4499969482421875</v>
      </c>
      <c r="M1859" s="870">
        <v>0</v>
      </c>
      <c r="N1859" s="870">
        <v>0</v>
      </c>
      <c r="O1859" s="870">
        <v>0.4499969482421875</v>
      </c>
      <c r="P1859" s="870">
        <v>0.16649887084960938</v>
      </c>
      <c r="Q1859" s="870">
        <v>0</v>
      </c>
      <c r="R1859" s="870">
        <v>0</v>
      </c>
      <c r="S1859" s="870">
        <v>0</v>
      </c>
      <c r="T1859" s="870">
        <v>0</v>
      </c>
      <c r="U1859" s="870">
        <v>0</v>
      </c>
      <c r="V1859" s="870">
        <v>0</v>
      </c>
      <c r="W1859" s="870">
        <v>0</v>
      </c>
      <c r="X1859" s="870">
        <v>0.16649887084960938</v>
      </c>
      <c r="Y1859" s="870">
        <v>0.37</v>
      </c>
      <c r="Z1859" s="870">
        <v>0.16649887084960938</v>
      </c>
      <c r="AA1859" s="870">
        <v>0</v>
      </c>
      <c r="AB1859" s="870">
        <v>0.16649887084960938</v>
      </c>
      <c r="AC1859" s="870">
        <v>0</v>
      </c>
      <c r="AD1859" s="870">
        <v>0</v>
      </c>
      <c r="AE1859" s="870">
        <v>0</v>
      </c>
    </row>
    <row r="1860" spans="1:31">
      <c r="A1860" s="870" t="s">
        <v>1852</v>
      </c>
      <c r="B1860" s="870">
        <v>16</v>
      </c>
      <c r="C1860" s="870">
        <v>1639</v>
      </c>
      <c r="D1860" s="870">
        <v>163905</v>
      </c>
      <c r="E1860" s="870">
        <v>1639052001</v>
      </c>
      <c r="F1860" s="870" t="s">
        <v>3632</v>
      </c>
      <c r="G1860" s="870">
        <v>528361509</v>
      </c>
      <c r="H1860" s="870">
        <v>0</v>
      </c>
      <c r="I1860" s="870">
        <v>528361508.58999997</v>
      </c>
      <c r="J1860" s="870">
        <v>-0.4100000262260437</v>
      </c>
      <c r="K1860" s="870">
        <v>0</v>
      </c>
      <c r="L1860" s="870">
        <v>0</v>
      </c>
      <c r="M1860" s="870">
        <v>-0.4100000262260437</v>
      </c>
      <c r="N1860" s="870">
        <v>0</v>
      </c>
      <c r="O1860" s="870">
        <v>-0.4100000262260437</v>
      </c>
      <c r="P1860" s="870">
        <v>-0.15170000970363617</v>
      </c>
      <c r="Q1860" s="870">
        <v>0</v>
      </c>
      <c r="R1860" s="870">
        <v>0</v>
      </c>
      <c r="S1860" s="870">
        <v>0</v>
      </c>
      <c r="T1860" s="870">
        <v>0</v>
      </c>
      <c r="U1860" s="870">
        <v>0</v>
      </c>
      <c r="V1860" s="870">
        <v>0</v>
      </c>
      <c r="W1860" s="870">
        <v>0</v>
      </c>
      <c r="X1860" s="870">
        <v>-0.15170000970363617</v>
      </c>
      <c r="Y1860" s="870">
        <v>0.37</v>
      </c>
      <c r="Z1860" s="870">
        <v>0</v>
      </c>
      <c r="AA1860" s="870">
        <v>-0.15170000970363617</v>
      </c>
      <c r="AB1860" s="870">
        <v>0</v>
      </c>
      <c r="AC1860" s="870">
        <v>-0.15170000970363617</v>
      </c>
      <c r="AD1860" s="870">
        <v>0</v>
      </c>
      <c r="AE1860" s="870">
        <v>0</v>
      </c>
    </row>
    <row r="1861" spans="1:31">
      <c r="A1861" s="870" t="s">
        <v>1852</v>
      </c>
      <c r="B1861" s="870">
        <v>16</v>
      </c>
      <c r="C1861" s="870">
        <v>1639</v>
      </c>
      <c r="D1861" s="870">
        <v>163905</v>
      </c>
      <c r="E1861" s="870">
        <v>1639059001</v>
      </c>
      <c r="F1861" s="870" t="s">
        <v>4237</v>
      </c>
      <c r="G1861" s="870">
        <v>211358119</v>
      </c>
      <c r="H1861" s="870">
        <v>0</v>
      </c>
      <c r="I1861" s="870">
        <v>211358119.11000001</v>
      </c>
      <c r="J1861" s="870">
        <v>0.11000001430511475</v>
      </c>
      <c r="K1861" s="870">
        <v>0</v>
      </c>
      <c r="L1861" s="870">
        <v>0.11000001430511475</v>
      </c>
      <c r="M1861" s="870">
        <v>0</v>
      </c>
      <c r="N1861" s="870">
        <v>0</v>
      </c>
      <c r="O1861" s="870">
        <v>0.11000001430511475</v>
      </c>
      <c r="P1861" s="870">
        <v>4.0700005292892458E-2</v>
      </c>
      <c r="Q1861" s="870">
        <v>0</v>
      </c>
      <c r="R1861" s="870">
        <v>0</v>
      </c>
      <c r="S1861" s="870">
        <v>0</v>
      </c>
      <c r="T1861" s="870">
        <v>0</v>
      </c>
      <c r="U1861" s="870">
        <v>0</v>
      </c>
      <c r="V1861" s="870">
        <v>0</v>
      </c>
      <c r="W1861" s="870">
        <v>0</v>
      </c>
      <c r="X1861" s="870">
        <v>4.0700005292892458E-2</v>
      </c>
      <c r="Y1861" s="870">
        <v>0.37</v>
      </c>
      <c r="Z1861" s="870">
        <v>4.0700005292892458E-2</v>
      </c>
      <c r="AA1861" s="870">
        <v>0</v>
      </c>
      <c r="AB1861" s="870">
        <v>4.0700005292892458E-2</v>
      </c>
      <c r="AC1861" s="870">
        <v>0</v>
      </c>
      <c r="AD1861" s="870">
        <v>0</v>
      </c>
      <c r="AE1861" s="870">
        <v>0</v>
      </c>
    </row>
    <row r="1862" spans="1:31">
      <c r="A1862" s="870" t="s">
        <v>1852</v>
      </c>
      <c r="B1862" s="870">
        <v>16</v>
      </c>
      <c r="C1862" s="870">
        <v>1639</v>
      </c>
      <c r="D1862" s="870">
        <v>163905</v>
      </c>
      <c r="E1862" s="870">
        <v>1639059016</v>
      </c>
      <c r="F1862" s="870" t="s">
        <v>4238</v>
      </c>
      <c r="G1862" s="870">
        <v>2948169559</v>
      </c>
      <c r="H1862" s="870">
        <v>0</v>
      </c>
      <c r="I1862" s="870">
        <v>2948169559.1999998</v>
      </c>
      <c r="J1862" s="870">
        <v>0.19999980926513672</v>
      </c>
      <c r="K1862" s="870">
        <v>0</v>
      </c>
      <c r="L1862" s="870">
        <v>0.19999980926513672</v>
      </c>
      <c r="M1862" s="870">
        <v>0</v>
      </c>
      <c r="N1862" s="870">
        <v>0</v>
      </c>
      <c r="O1862" s="870">
        <v>0.19999980926513672</v>
      </c>
      <c r="P1862" s="870">
        <v>7.3999929428100589E-2</v>
      </c>
      <c r="Q1862" s="870">
        <v>0</v>
      </c>
      <c r="R1862" s="870">
        <v>0</v>
      </c>
      <c r="S1862" s="870">
        <v>0</v>
      </c>
      <c r="T1862" s="870">
        <v>0</v>
      </c>
      <c r="U1862" s="870">
        <v>0</v>
      </c>
      <c r="V1862" s="870">
        <v>0</v>
      </c>
      <c r="W1862" s="870">
        <v>0</v>
      </c>
      <c r="X1862" s="870">
        <v>7.3999929428100589E-2</v>
      </c>
      <c r="Y1862" s="870">
        <v>0.37</v>
      </c>
      <c r="Z1862" s="870">
        <v>7.3999929428100589E-2</v>
      </c>
      <c r="AA1862" s="870">
        <v>0</v>
      </c>
      <c r="AB1862" s="870">
        <v>7.3999929428100589E-2</v>
      </c>
      <c r="AC1862" s="870">
        <v>0</v>
      </c>
      <c r="AD1862" s="870">
        <v>0</v>
      </c>
      <c r="AE1862" s="870">
        <v>0</v>
      </c>
    </row>
    <row r="1863" spans="1:31">
      <c r="A1863" s="870" t="s">
        <v>1852</v>
      </c>
      <c r="B1863" s="870">
        <v>16</v>
      </c>
      <c r="C1863" s="870">
        <v>1639</v>
      </c>
      <c r="D1863" s="870">
        <v>163905</v>
      </c>
      <c r="E1863" s="870">
        <v>1639059402</v>
      </c>
      <c r="F1863" s="870" t="s">
        <v>1090</v>
      </c>
      <c r="G1863" s="870">
        <v>44248625</v>
      </c>
      <c r="H1863" s="870">
        <v>0</v>
      </c>
      <c r="I1863" s="870">
        <v>44248625</v>
      </c>
      <c r="J1863" s="870">
        <v>0</v>
      </c>
      <c r="K1863" s="870">
        <v>0</v>
      </c>
      <c r="L1863" s="870">
        <v>0</v>
      </c>
      <c r="M1863" s="870">
        <v>0</v>
      </c>
      <c r="N1863" s="870">
        <v>0</v>
      </c>
      <c r="O1863" s="870">
        <v>0</v>
      </c>
      <c r="P1863" s="870">
        <v>0</v>
      </c>
      <c r="Q1863" s="870">
        <v>0</v>
      </c>
      <c r="R1863" s="870">
        <v>0</v>
      </c>
      <c r="S1863" s="870">
        <v>0</v>
      </c>
      <c r="T1863" s="870">
        <v>0</v>
      </c>
      <c r="U1863" s="870">
        <v>0</v>
      </c>
      <c r="V1863" s="870">
        <v>0</v>
      </c>
      <c r="W1863" s="870">
        <v>0</v>
      </c>
      <c r="X1863" s="870">
        <v>0</v>
      </c>
      <c r="Y1863" s="870">
        <v>0</v>
      </c>
      <c r="Z1863" s="870">
        <v>0</v>
      </c>
      <c r="AA1863" s="870">
        <v>0</v>
      </c>
      <c r="AB1863" s="870">
        <v>0</v>
      </c>
      <c r="AC1863" s="870">
        <v>0</v>
      </c>
      <c r="AD1863" s="870">
        <v>0</v>
      </c>
      <c r="AE1863" s="870">
        <v>0</v>
      </c>
    </row>
    <row r="1864" spans="1:31">
      <c r="A1864" s="870" t="s">
        <v>1852</v>
      </c>
      <c r="B1864" s="870">
        <v>16</v>
      </c>
      <c r="C1864" s="870">
        <v>1639</v>
      </c>
      <c r="D1864" s="870">
        <v>163905</v>
      </c>
      <c r="E1864" s="870">
        <v>1639059501</v>
      </c>
      <c r="F1864" s="870" t="s">
        <v>1995</v>
      </c>
      <c r="G1864" s="870">
        <v>0</v>
      </c>
      <c r="H1864" s="870">
        <v>0</v>
      </c>
      <c r="I1864" s="870">
        <v>0</v>
      </c>
      <c r="J1864" s="870">
        <v>0</v>
      </c>
      <c r="K1864" s="870">
        <v>0</v>
      </c>
      <c r="L1864" s="870">
        <v>0</v>
      </c>
      <c r="M1864" s="870">
        <v>0</v>
      </c>
      <c r="N1864" s="870">
        <v>0</v>
      </c>
      <c r="O1864" s="870">
        <v>0</v>
      </c>
      <c r="P1864" s="870">
        <v>0</v>
      </c>
      <c r="Q1864" s="870">
        <v>0</v>
      </c>
      <c r="R1864" s="870">
        <v>0</v>
      </c>
      <c r="S1864" s="870">
        <v>0</v>
      </c>
      <c r="T1864" s="870">
        <v>0</v>
      </c>
      <c r="U1864" s="870">
        <v>0</v>
      </c>
      <c r="V1864" s="870">
        <v>0</v>
      </c>
      <c r="W1864" s="870">
        <v>0</v>
      </c>
      <c r="X1864" s="870">
        <v>0</v>
      </c>
      <c r="Y1864" s="870">
        <v>0</v>
      </c>
      <c r="Z1864" s="870">
        <v>0</v>
      </c>
      <c r="AA1864" s="870">
        <v>0</v>
      </c>
      <c r="AB1864" s="870">
        <v>0</v>
      </c>
      <c r="AC1864" s="870">
        <v>0</v>
      </c>
      <c r="AD1864" s="870">
        <v>0</v>
      </c>
      <c r="AE1864" s="870">
        <v>0</v>
      </c>
    </row>
    <row r="1865" spans="1:31">
      <c r="A1865" s="870" t="s">
        <v>1852</v>
      </c>
      <c r="B1865" s="870">
        <v>16</v>
      </c>
      <c r="C1865" s="870">
        <v>1639</v>
      </c>
      <c r="D1865" s="870">
        <v>163905</v>
      </c>
      <c r="E1865" s="870">
        <v>1639059532</v>
      </c>
      <c r="F1865" s="870" t="s">
        <v>4239</v>
      </c>
      <c r="G1865" s="870">
        <v>0</v>
      </c>
      <c r="H1865" s="870">
        <v>0</v>
      </c>
      <c r="I1865" s="870">
        <v>0</v>
      </c>
      <c r="J1865" s="870">
        <v>0</v>
      </c>
      <c r="K1865" s="870">
        <v>0</v>
      </c>
      <c r="L1865" s="870">
        <v>0</v>
      </c>
      <c r="M1865" s="870">
        <v>0</v>
      </c>
      <c r="N1865" s="870">
        <v>0</v>
      </c>
      <c r="O1865" s="870">
        <v>0</v>
      </c>
      <c r="P1865" s="870">
        <v>0</v>
      </c>
      <c r="Q1865" s="870">
        <v>0</v>
      </c>
      <c r="R1865" s="870">
        <v>0</v>
      </c>
      <c r="S1865" s="870">
        <v>0</v>
      </c>
      <c r="T1865" s="870">
        <v>0</v>
      </c>
      <c r="U1865" s="870">
        <v>0</v>
      </c>
      <c r="V1865" s="870">
        <v>0</v>
      </c>
      <c r="W1865" s="870">
        <v>0</v>
      </c>
      <c r="X1865" s="870">
        <v>0</v>
      </c>
      <c r="Y1865" s="870">
        <v>0</v>
      </c>
      <c r="Z1865" s="870">
        <v>0</v>
      </c>
      <c r="AA1865" s="870">
        <v>0</v>
      </c>
      <c r="AB1865" s="870">
        <v>0</v>
      </c>
      <c r="AC1865" s="870">
        <v>0</v>
      </c>
      <c r="AD1865" s="870">
        <v>0</v>
      </c>
      <c r="AE1865" s="870">
        <v>0</v>
      </c>
    </row>
    <row r="1866" spans="1:31">
      <c r="A1866" s="870" t="s">
        <v>1852</v>
      </c>
      <c r="B1866" s="870">
        <v>16</v>
      </c>
      <c r="C1866" s="870">
        <v>1639</v>
      </c>
      <c r="D1866" s="870">
        <v>163905</v>
      </c>
      <c r="E1866" s="870">
        <v>1639059601</v>
      </c>
      <c r="F1866" s="870" t="s">
        <v>4237</v>
      </c>
      <c r="G1866" s="870">
        <v>1201324836</v>
      </c>
      <c r="H1866" s="870">
        <v>0</v>
      </c>
      <c r="I1866" s="870">
        <v>1201324835.8</v>
      </c>
      <c r="J1866" s="870">
        <v>-0.20000004768371582</v>
      </c>
      <c r="K1866" s="870">
        <v>0</v>
      </c>
      <c r="L1866" s="870">
        <v>0</v>
      </c>
      <c r="M1866" s="870">
        <v>-0.20000004768371582</v>
      </c>
      <c r="N1866" s="870">
        <v>0</v>
      </c>
      <c r="O1866" s="870">
        <v>-0.20000004768371582</v>
      </c>
      <c r="P1866" s="870">
        <v>-7.4000017642974855E-2</v>
      </c>
      <c r="Q1866" s="870">
        <v>0</v>
      </c>
      <c r="R1866" s="870">
        <v>0</v>
      </c>
      <c r="S1866" s="870">
        <v>0</v>
      </c>
      <c r="T1866" s="870">
        <v>0</v>
      </c>
      <c r="U1866" s="870">
        <v>0</v>
      </c>
      <c r="V1866" s="870">
        <v>0</v>
      </c>
      <c r="W1866" s="870">
        <v>0</v>
      </c>
      <c r="X1866" s="870">
        <v>-7.4000017642974855E-2</v>
      </c>
      <c r="Y1866" s="870">
        <v>0.37</v>
      </c>
      <c r="Z1866" s="870">
        <v>0</v>
      </c>
      <c r="AA1866" s="870">
        <v>-7.4000017642974855E-2</v>
      </c>
      <c r="AB1866" s="870">
        <v>0</v>
      </c>
      <c r="AC1866" s="870">
        <v>-7.4000017642974855E-2</v>
      </c>
      <c r="AD1866" s="870">
        <v>0</v>
      </c>
      <c r="AE1866" s="870">
        <v>0</v>
      </c>
    </row>
    <row r="1867" spans="1:31">
      <c r="A1867" s="870" t="s">
        <v>1852</v>
      </c>
      <c r="B1867" s="870">
        <v>16</v>
      </c>
      <c r="C1867" s="870">
        <v>1639</v>
      </c>
      <c r="D1867" s="870">
        <v>163905</v>
      </c>
      <c r="E1867" s="870">
        <v>1639059602</v>
      </c>
      <c r="F1867" s="870" t="s">
        <v>1091</v>
      </c>
      <c r="G1867" s="870">
        <v>799450000</v>
      </c>
      <c r="H1867" s="870">
        <v>0</v>
      </c>
      <c r="I1867" s="870">
        <v>799450000</v>
      </c>
      <c r="J1867" s="870">
        <v>0</v>
      </c>
      <c r="K1867" s="870">
        <v>0</v>
      </c>
      <c r="L1867" s="870">
        <v>0</v>
      </c>
      <c r="M1867" s="870">
        <v>0</v>
      </c>
      <c r="N1867" s="870">
        <v>0</v>
      </c>
      <c r="O1867" s="870">
        <v>0</v>
      </c>
      <c r="P1867" s="870">
        <v>0</v>
      </c>
      <c r="Q1867" s="870">
        <v>0</v>
      </c>
      <c r="R1867" s="870">
        <v>0</v>
      </c>
      <c r="S1867" s="870">
        <v>0</v>
      </c>
      <c r="T1867" s="870">
        <v>0</v>
      </c>
      <c r="U1867" s="870">
        <v>0</v>
      </c>
      <c r="V1867" s="870">
        <v>0</v>
      </c>
      <c r="W1867" s="870">
        <v>0</v>
      </c>
      <c r="X1867" s="870">
        <v>0</v>
      </c>
      <c r="Y1867" s="870">
        <v>0</v>
      </c>
      <c r="Z1867" s="870">
        <v>0</v>
      </c>
      <c r="AA1867" s="870">
        <v>0</v>
      </c>
      <c r="AB1867" s="870">
        <v>0</v>
      </c>
      <c r="AC1867" s="870">
        <v>0</v>
      </c>
      <c r="AD1867" s="870">
        <v>0</v>
      </c>
      <c r="AE1867" s="870">
        <v>0</v>
      </c>
    </row>
    <row r="1868" spans="1:31">
      <c r="A1868" s="870" t="s">
        <v>1852</v>
      </c>
      <c r="B1868" s="870">
        <v>16</v>
      </c>
      <c r="C1868" s="870">
        <v>1639</v>
      </c>
      <c r="D1868" s="870">
        <v>163905</v>
      </c>
      <c r="E1868" s="870">
        <v>1639059603</v>
      </c>
      <c r="F1868" s="870" t="s">
        <v>4237</v>
      </c>
      <c r="G1868" s="870">
        <v>8058764</v>
      </c>
      <c r="H1868" s="870">
        <v>0</v>
      </c>
      <c r="I1868" s="870">
        <v>8058764.0899999999</v>
      </c>
      <c r="J1868" s="870">
        <v>8.9999999850988388E-2</v>
      </c>
      <c r="K1868" s="870">
        <v>0</v>
      </c>
      <c r="L1868" s="870">
        <v>8.9999999850988388E-2</v>
      </c>
      <c r="M1868" s="870">
        <v>0</v>
      </c>
      <c r="N1868" s="870">
        <v>0</v>
      </c>
      <c r="O1868" s="870">
        <v>8.9999999850988388E-2</v>
      </c>
      <c r="P1868" s="870">
        <v>3.3299999944865703E-2</v>
      </c>
      <c r="Q1868" s="870">
        <v>0</v>
      </c>
      <c r="R1868" s="870">
        <v>0</v>
      </c>
      <c r="S1868" s="870">
        <v>0</v>
      </c>
      <c r="T1868" s="870">
        <v>0</v>
      </c>
      <c r="U1868" s="870">
        <v>0</v>
      </c>
      <c r="V1868" s="870">
        <v>0</v>
      </c>
      <c r="W1868" s="870">
        <v>0</v>
      </c>
      <c r="X1868" s="870">
        <v>3.3299999944865703E-2</v>
      </c>
      <c r="Y1868" s="870">
        <v>0.37</v>
      </c>
      <c r="Z1868" s="870">
        <v>3.3299999944865703E-2</v>
      </c>
      <c r="AA1868" s="870">
        <v>0</v>
      </c>
      <c r="AB1868" s="870">
        <v>3.3299999944865703E-2</v>
      </c>
      <c r="AC1868" s="870">
        <v>0</v>
      </c>
      <c r="AD1868" s="870">
        <v>0</v>
      </c>
      <c r="AE1868" s="870">
        <v>0</v>
      </c>
    </row>
    <row r="1869" spans="1:31">
      <c r="A1869" s="870" t="s">
        <v>1852</v>
      </c>
      <c r="B1869" s="870">
        <v>16</v>
      </c>
      <c r="C1869" s="870">
        <v>1639</v>
      </c>
      <c r="D1869" s="870">
        <v>163905</v>
      </c>
      <c r="E1869" s="870">
        <v>1639059700</v>
      </c>
      <c r="F1869" s="870" t="s">
        <v>4240</v>
      </c>
      <c r="G1869" s="870">
        <v>6773215</v>
      </c>
      <c r="H1869" s="870">
        <v>0</v>
      </c>
      <c r="I1869" s="870">
        <v>6773215</v>
      </c>
      <c r="J1869" s="870">
        <v>0</v>
      </c>
      <c r="K1869" s="870">
        <v>0</v>
      </c>
      <c r="L1869" s="870">
        <v>0</v>
      </c>
      <c r="M1869" s="870">
        <v>0</v>
      </c>
      <c r="N1869" s="870">
        <v>0</v>
      </c>
      <c r="O1869" s="870">
        <v>0</v>
      </c>
      <c r="P1869" s="870">
        <v>0</v>
      </c>
      <c r="Q1869" s="870">
        <v>0</v>
      </c>
      <c r="R1869" s="870">
        <v>0</v>
      </c>
      <c r="S1869" s="870">
        <v>0</v>
      </c>
      <c r="T1869" s="870">
        <v>0</v>
      </c>
      <c r="U1869" s="870">
        <v>0</v>
      </c>
      <c r="V1869" s="870">
        <v>0</v>
      </c>
      <c r="W1869" s="870">
        <v>0</v>
      </c>
      <c r="X1869" s="870">
        <v>0</v>
      </c>
      <c r="Y1869" s="870">
        <v>0</v>
      </c>
      <c r="Z1869" s="870">
        <v>0</v>
      </c>
      <c r="AA1869" s="870">
        <v>0</v>
      </c>
      <c r="AB1869" s="870">
        <v>0</v>
      </c>
      <c r="AC1869" s="870">
        <v>0</v>
      </c>
      <c r="AD1869" s="870">
        <v>0</v>
      </c>
      <c r="AE1869" s="870">
        <v>0</v>
      </c>
    </row>
    <row r="1870" spans="1:31">
      <c r="A1870" s="870" t="s">
        <v>1891</v>
      </c>
      <c r="B1870" s="870">
        <v>16</v>
      </c>
      <c r="C1870" s="870">
        <v>1639</v>
      </c>
      <c r="D1870" s="870">
        <v>163905</v>
      </c>
      <c r="E1870" s="870">
        <v>1639059702</v>
      </c>
      <c r="F1870" s="870" t="s">
        <v>3633</v>
      </c>
      <c r="G1870" s="870">
        <v>57937380022</v>
      </c>
      <c r="H1870" s="870">
        <v>0</v>
      </c>
      <c r="I1870" s="870">
        <v>57937380022</v>
      </c>
      <c r="J1870" s="870">
        <v>0</v>
      </c>
      <c r="K1870" s="870">
        <v>0</v>
      </c>
      <c r="L1870" s="870">
        <v>0</v>
      </c>
      <c r="M1870" s="870">
        <v>0</v>
      </c>
      <c r="N1870" s="870">
        <v>0</v>
      </c>
      <c r="O1870" s="870">
        <v>0</v>
      </c>
      <c r="P1870" s="870">
        <v>0</v>
      </c>
      <c r="Q1870" s="870">
        <v>0</v>
      </c>
      <c r="R1870" s="870">
        <v>0</v>
      </c>
      <c r="S1870" s="870">
        <v>0</v>
      </c>
      <c r="T1870" s="870">
        <v>0</v>
      </c>
      <c r="U1870" s="870">
        <v>0</v>
      </c>
      <c r="V1870" s="870">
        <v>0</v>
      </c>
      <c r="W1870" s="870">
        <v>0</v>
      </c>
      <c r="X1870" s="870">
        <v>0</v>
      </c>
      <c r="Y1870" s="870">
        <v>0</v>
      </c>
      <c r="Z1870" s="870">
        <v>0</v>
      </c>
      <c r="AA1870" s="870">
        <v>0</v>
      </c>
      <c r="AB1870" s="870">
        <v>0</v>
      </c>
      <c r="AC1870" s="870">
        <v>0</v>
      </c>
      <c r="AD1870" s="870">
        <v>0</v>
      </c>
      <c r="AE1870" s="870">
        <v>0</v>
      </c>
    </row>
    <row r="1871" spans="1:31">
      <c r="A1871" s="870" t="s">
        <v>1852</v>
      </c>
      <c r="B1871" s="870">
        <v>16</v>
      </c>
      <c r="C1871" s="870">
        <v>1639</v>
      </c>
      <c r="D1871" s="870">
        <v>163905</v>
      </c>
      <c r="E1871" s="870">
        <v>1639059703</v>
      </c>
      <c r="F1871" s="870" t="s">
        <v>4241</v>
      </c>
      <c r="G1871" s="870">
        <v>2136274585</v>
      </c>
      <c r="H1871" s="870">
        <v>0</v>
      </c>
      <c r="I1871" s="870">
        <v>2136274585</v>
      </c>
      <c r="J1871" s="870">
        <v>0</v>
      </c>
      <c r="K1871" s="870">
        <v>0</v>
      </c>
      <c r="L1871" s="870">
        <v>0</v>
      </c>
      <c r="M1871" s="870">
        <v>0</v>
      </c>
      <c r="N1871" s="870">
        <v>0</v>
      </c>
      <c r="O1871" s="870">
        <v>0</v>
      </c>
      <c r="P1871" s="870">
        <v>0</v>
      </c>
      <c r="Q1871" s="870">
        <v>0</v>
      </c>
      <c r="R1871" s="870">
        <v>0</v>
      </c>
      <c r="S1871" s="870">
        <v>0</v>
      </c>
      <c r="T1871" s="870">
        <v>0</v>
      </c>
      <c r="U1871" s="870">
        <v>0</v>
      </c>
      <c r="V1871" s="870">
        <v>0</v>
      </c>
      <c r="W1871" s="870">
        <v>0</v>
      </c>
      <c r="X1871" s="870">
        <v>0</v>
      </c>
      <c r="Y1871" s="870">
        <v>0</v>
      </c>
      <c r="Z1871" s="870">
        <v>0</v>
      </c>
      <c r="AA1871" s="870">
        <v>0</v>
      </c>
      <c r="AB1871" s="870">
        <v>0</v>
      </c>
      <c r="AC1871" s="870">
        <v>0</v>
      </c>
      <c r="AD1871" s="870">
        <v>0</v>
      </c>
      <c r="AE1871" s="870">
        <v>0</v>
      </c>
    </row>
    <row r="1872" spans="1:31">
      <c r="A1872" s="870" t="s">
        <v>1852</v>
      </c>
      <c r="B1872" s="870">
        <v>16</v>
      </c>
      <c r="C1872" s="870">
        <v>1639</v>
      </c>
      <c r="D1872" s="870">
        <v>163905</v>
      </c>
      <c r="E1872" s="870">
        <v>1639059705</v>
      </c>
      <c r="F1872" s="870" t="s">
        <v>3634</v>
      </c>
      <c r="G1872" s="870">
        <v>356994</v>
      </c>
      <c r="H1872" s="870">
        <v>0</v>
      </c>
      <c r="I1872" s="870">
        <v>356994</v>
      </c>
      <c r="J1872" s="870">
        <v>0</v>
      </c>
      <c r="K1872" s="870">
        <v>0</v>
      </c>
      <c r="L1872" s="870">
        <v>0</v>
      </c>
      <c r="M1872" s="870">
        <v>0</v>
      </c>
      <c r="N1872" s="870">
        <v>0</v>
      </c>
      <c r="O1872" s="870">
        <v>0</v>
      </c>
      <c r="P1872" s="870">
        <v>0</v>
      </c>
      <c r="Q1872" s="870">
        <v>0</v>
      </c>
      <c r="R1872" s="870">
        <v>0</v>
      </c>
      <c r="S1872" s="870">
        <v>0</v>
      </c>
      <c r="T1872" s="870">
        <v>0</v>
      </c>
      <c r="U1872" s="870">
        <v>0</v>
      </c>
      <c r="V1872" s="870">
        <v>0</v>
      </c>
      <c r="W1872" s="870">
        <v>0</v>
      </c>
      <c r="X1872" s="870">
        <v>0</v>
      </c>
      <c r="Y1872" s="870">
        <v>0</v>
      </c>
      <c r="Z1872" s="870">
        <v>0</v>
      </c>
      <c r="AA1872" s="870">
        <v>0</v>
      </c>
      <c r="AB1872" s="870">
        <v>0</v>
      </c>
      <c r="AC1872" s="870">
        <v>0</v>
      </c>
      <c r="AD1872" s="870">
        <v>0</v>
      </c>
      <c r="AE1872" s="870">
        <v>0</v>
      </c>
    </row>
    <row r="1873" spans="1:31">
      <c r="A1873" s="870" t="s">
        <v>1852</v>
      </c>
      <c r="B1873" s="870">
        <v>16</v>
      </c>
      <c r="C1873" s="870">
        <v>1639</v>
      </c>
      <c r="D1873" s="870">
        <v>163905</v>
      </c>
      <c r="E1873" s="870">
        <v>1639059706</v>
      </c>
      <c r="F1873" s="870" t="s">
        <v>3256</v>
      </c>
      <c r="G1873" s="870">
        <v>0</v>
      </c>
      <c r="H1873" s="870">
        <v>0</v>
      </c>
      <c r="I1873" s="870">
        <v>0</v>
      </c>
      <c r="J1873" s="870">
        <v>0</v>
      </c>
      <c r="K1873" s="870">
        <v>0</v>
      </c>
      <c r="L1873" s="870">
        <v>0</v>
      </c>
      <c r="M1873" s="870">
        <v>0</v>
      </c>
      <c r="N1873" s="870">
        <v>0</v>
      </c>
      <c r="O1873" s="870">
        <v>0</v>
      </c>
      <c r="P1873" s="870">
        <v>0</v>
      </c>
      <c r="Q1873" s="870">
        <v>0</v>
      </c>
      <c r="R1873" s="870">
        <v>0</v>
      </c>
      <c r="S1873" s="870">
        <v>0</v>
      </c>
      <c r="T1873" s="870">
        <v>0</v>
      </c>
      <c r="U1873" s="870">
        <v>0</v>
      </c>
      <c r="V1873" s="870">
        <v>0</v>
      </c>
      <c r="W1873" s="870">
        <v>0</v>
      </c>
      <c r="X1873" s="870">
        <v>0</v>
      </c>
      <c r="Y1873" s="870">
        <v>0</v>
      </c>
      <c r="Z1873" s="870">
        <v>0</v>
      </c>
      <c r="AA1873" s="870">
        <v>0</v>
      </c>
      <c r="AB1873" s="870">
        <v>0</v>
      </c>
      <c r="AC1873" s="870">
        <v>0</v>
      </c>
      <c r="AD1873" s="870">
        <v>0</v>
      </c>
      <c r="AE1873" s="870">
        <v>0</v>
      </c>
    </row>
    <row r="1874" spans="1:31">
      <c r="A1874" s="870" t="s">
        <v>1852</v>
      </c>
      <c r="B1874" s="870">
        <v>16</v>
      </c>
      <c r="C1874" s="870">
        <v>1639</v>
      </c>
      <c r="D1874" s="870">
        <v>163905</v>
      </c>
      <c r="E1874" s="870">
        <v>1639059707</v>
      </c>
      <c r="F1874" s="870" t="s">
        <v>1997</v>
      </c>
      <c r="G1874" s="870">
        <v>2000000</v>
      </c>
      <c r="H1874" s="870">
        <v>0</v>
      </c>
      <c r="I1874" s="870">
        <v>2000000</v>
      </c>
      <c r="J1874" s="870">
        <v>0</v>
      </c>
      <c r="K1874" s="870">
        <v>0</v>
      </c>
      <c r="L1874" s="870">
        <v>0</v>
      </c>
      <c r="M1874" s="870">
        <v>0</v>
      </c>
      <c r="N1874" s="870">
        <v>0</v>
      </c>
      <c r="O1874" s="870">
        <v>0</v>
      </c>
      <c r="P1874" s="870">
        <v>0</v>
      </c>
      <c r="Q1874" s="870">
        <v>0</v>
      </c>
      <c r="R1874" s="870">
        <v>0</v>
      </c>
      <c r="S1874" s="870">
        <v>0</v>
      </c>
      <c r="T1874" s="870">
        <v>0</v>
      </c>
      <c r="U1874" s="870">
        <v>0</v>
      </c>
      <c r="V1874" s="870">
        <v>0</v>
      </c>
      <c r="W1874" s="870">
        <v>0</v>
      </c>
      <c r="X1874" s="870">
        <v>0</v>
      </c>
      <c r="Y1874" s="870">
        <v>0</v>
      </c>
      <c r="Z1874" s="870">
        <v>0</v>
      </c>
      <c r="AA1874" s="870">
        <v>0</v>
      </c>
      <c r="AB1874" s="870">
        <v>0</v>
      </c>
      <c r="AC1874" s="870">
        <v>0</v>
      </c>
      <c r="AD1874" s="870">
        <v>0</v>
      </c>
      <c r="AE1874" s="870">
        <v>0</v>
      </c>
    </row>
    <row r="1875" spans="1:31">
      <c r="A1875" s="870" t="s">
        <v>1852</v>
      </c>
      <c r="B1875" s="870">
        <v>16</v>
      </c>
      <c r="C1875" s="870">
        <v>1639</v>
      </c>
      <c r="D1875" s="870">
        <v>163905</v>
      </c>
      <c r="E1875" s="870">
        <v>1639059708</v>
      </c>
      <c r="F1875" s="870" t="s">
        <v>1997</v>
      </c>
      <c r="G1875" s="870">
        <v>0</v>
      </c>
      <c r="H1875" s="870">
        <v>0</v>
      </c>
      <c r="I1875" s="870">
        <v>0</v>
      </c>
      <c r="J1875" s="870">
        <v>0</v>
      </c>
      <c r="K1875" s="870">
        <v>0</v>
      </c>
      <c r="L1875" s="870">
        <v>0</v>
      </c>
      <c r="M1875" s="870">
        <v>0</v>
      </c>
      <c r="N1875" s="870">
        <v>0</v>
      </c>
      <c r="O1875" s="870">
        <v>0</v>
      </c>
      <c r="P1875" s="870">
        <v>0</v>
      </c>
      <c r="Q1875" s="870">
        <v>0</v>
      </c>
      <c r="R1875" s="870">
        <v>0</v>
      </c>
      <c r="S1875" s="870">
        <v>0</v>
      </c>
      <c r="T1875" s="870">
        <v>0</v>
      </c>
      <c r="U1875" s="870">
        <v>0</v>
      </c>
      <c r="V1875" s="870">
        <v>0</v>
      </c>
      <c r="W1875" s="870">
        <v>0</v>
      </c>
      <c r="X1875" s="870">
        <v>0</v>
      </c>
      <c r="Y1875" s="870">
        <v>0</v>
      </c>
      <c r="Z1875" s="870">
        <v>0</v>
      </c>
      <c r="AA1875" s="870">
        <v>0</v>
      </c>
      <c r="AB1875" s="870">
        <v>0</v>
      </c>
      <c r="AC1875" s="870">
        <v>0</v>
      </c>
      <c r="AD1875" s="870">
        <v>0</v>
      </c>
      <c r="AE1875" s="870">
        <v>0</v>
      </c>
    </row>
    <row r="1876" spans="1:31">
      <c r="A1876" s="870" t="s">
        <v>1891</v>
      </c>
      <c r="B1876" s="870">
        <v>16</v>
      </c>
      <c r="C1876" s="870">
        <v>1639</v>
      </c>
      <c r="D1876" s="870">
        <v>163905</v>
      </c>
      <c r="E1876" s="870">
        <v>1639059709</v>
      </c>
      <c r="F1876" s="870" t="s">
        <v>1092</v>
      </c>
      <c r="G1876" s="870">
        <v>142923317695</v>
      </c>
      <c r="H1876" s="870">
        <v>0</v>
      </c>
      <c r="I1876" s="870">
        <v>142923317695</v>
      </c>
      <c r="J1876" s="870">
        <v>0</v>
      </c>
      <c r="K1876" s="870">
        <v>0</v>
      </c>
      <c r="L1876" s="870">
        <v>0</v>
      </c>
      <c r="M1876" s="870">
        <v>0</v>
      </c>
      <c r="N1876" s="870">
        <v>0</v>
      </c>
      <c r="O1876" s="870">
        <v>0</v>
      </c>
      <c r="P1876" s="870">
        <v>0</v>
      </c>
      <c r="Q1876" s="870">
        <v>0</v>
      </c>
      <c r="R1876" s="870">
        <v>0</v>
      </c>
      <c r="S1876" s="870">
        <v>0</v>
      </c>
      <c r="T1876" s="870">
        <v>0</v>
      </c>
      <c r="U1876" s="870">
        <v>0</v>
      </c>
      <c r="V1876" s="870">
        <v>0</v>
      </c>
      <c r="W1876" s="870">
        <v>0</v>
      </c>
      <c r="X1876" s="870">
        <v>0</v>
      </c>
      <c r="Y1876" s="870">
        <v>0</v>
      </c>
      <c r="Z1876" s="870">
        <v>0</v>
      </c>
      <c r="AA1876" s="870">
        <v>0</v>
      </c>
      <c r="AB1876" s="870">
        <v>0</v>
      </c>
      <c r="AC1876" s="870">
        <v>0</v>
      </c>
      <c r="AD1876" s="870">
        <v>0</v>
      </c>
      <c r="AE1876" s="870">
        <v>0</v>
      </c>
    </row>
    <row r="1877" spans="1:31">
      <c r="A1877" s="870" t="s">
        <v>1852</v>
      </c>
      <c r="B1877" s="870">
        <v>16</v>
      </c>
      <c r="C1877" s="870">
        <v>1639</v>
      </c>
      <c r="D1877" s="870">
        <v>163905</v>
      </c>
      <c r="E1877" s="870">
        <v>1639059710</v>
      </c>
      <c r="F1877" s="870" t="s">
        <v>1093</v>
      </c>
      <c r="G1877" s="870">
        <v>151801101</v>
      </c>
      <c r="H1877" s="870">
        <v>0</v>
      </c>
      <c r="I1877" s="870">
        <v>151801101</v>
      </c>
      <c r="J1877" s="870">
        <v>0</v>
      </c>
      <c r="K1877" s="870">
        <v>0</v>
      </c>
      <c r="L1877" s="870">
        <v>0</v>
      </c>
      <c r="M1877" s="870">
        <v>0</v>
      </c>
      <c r="N1877" s="870">
        <v>0</v>
      </c>
      <c r="O1877" s="870">
        <v>0</v>
      </c>
      <c r="P1877" s="870">
        <v>0</v>
      </c>
      <c r="Q1877" s="870">
        <v>0</v>
      </c>
      <c r="R1877" s="870">
        <v>0</v>
      </c>
      <c r="S1877" s="870">
        <v>0</v>
      </c>
      <c r="T1877" s="870">
        <v>0</v>
      </c>
      <c r="U1877" s="870">
        <v>0</v>
      </c>
      <c r="V1877" s="870">
        <v>0</v>
      </c>
      <c r="W1877" s="870">
        <v>0</v>
      </c>
      <c r="X1877" s="870">
        <v>0</v>
      </c>
      <c r="Y1877" s="870">
        <v>0</v>
      </c>
      <c r="Z1877" s="870">
        <v>0</v>
      </c>
      <c r="AA1877" s="870">
        <v>0</v>
      </c>
      <c r="AB1877" s="870">
        <v>0</v>
      </c>
      <c r="AC1877" s="870">
        <v>0</v>
      </c>
      <c r="AD1877" s="870">
        <v>0</v>
      </c>
      <c r="AE1877" s="870">
        <v>0</v>
      </c>
    </row>
    <row r="1878" spans="1:31">
      <c r="A1878" s="870" t="s">
        <v>1891</v>
      </c>
      <c r="B1878" s="870">
        <v>16</v>
      </c>
      <c r="C1878" s="870">
        <v>1639</v>
      </c>
      <c r="D1878" s="870">
        <v>163905</v>
      </c>
      <c r="E1878" s="870">
        <v>1639059712</v>
      </c>
      <c r="F1878" s="870" t="s">
        <v>1094</v>
      </c>
      <c r="G1878" s="870">
        <v>1862574378124</v>
      </c>
      <c r="H1878" s="870">
        <v>0</v>
      </c>
      <c r="I1878" s="870">
        <v>1862574378124</v>
      </c>
      <c r="J1878" s="870">
        <v>0</v>
      </c>
      <c r="K1878" s="870">
        <v>0</v>
      </c>
      <c r="L1878" s="870">
        <v>0</v>
      </c>
      <c r="M1878" s="870">
        <v>0</v>
      </c>
      <c r="N1878" s="870">
        <v>0</v>
      </c>
      <c r="O1878" s="870">
        <v>0</v>
      </c>
      <c r="P1878" s="870">
        <v>0</v>
      </c>
      <c r="Q1878" s="870">
        <v>0</v>
      </c>
      <c r="R1878" s="870">
        <v>0</v>
      </c>
      <c r="S1878" s="870">
        <v>0</v>
      </c>
      <c r="T1878" s="870">
        <v>0</v>
      </c>
      <c r="U1878" s="870">
        <v>0</v>
      </c>
      <c r="V1878" s="870">
        <v>0</v>
      </c>
      <c r="W1878" s="870">
        <v>0</v>
      </c>
      <c r="X1878" s="870">
        <v>0</v>
      </c>
      <c r="Y1878" s="870">
        <v>0</v>
      </c>
      <c r="Z1878" s="870">
        <v>0</v>
      </c>
      <c r="AA1878" s="870">
        <v>0</v>
      </c>
      <c r="AB1878" s="870">
        <v>0</v>
      </c>
      <c r="AC1878" s="870">
        <v>0</v>
      </c>
      <c r="AD1878" s="870">
        <v>0</v>
      </c>
      <c r="AE1878" s="870">
        <v>0</v>
      </c>
    </row>
    <row r="1879" spans="1:31">
      <c r="A1879" s="870" t="s">
        <v>1891</v>
      </c>
      <c r="B1879" s="870">
        <v>16</v>
      </c>
      <c r="C1879" s="870">
        <v>1639</v>
      </c>
      <c r="D1879" s="870">
        <v>163905</v>
      </c>
      <c r="E1879" s="870">
        <v>1639059716</v>
      </c>
      <c r="F1879" s="870" t="s">
        <v>1338</v>
      </c>
      <c r="G1879" s="870">
        <v>605574764960</v>
      </c>
      <c r="H1879" s="870">
        <v>0</v>
      </c>
      <c r="I1879" s="870">
        <v>605574764960</v>
      </c>
      <c r="J1879" s="870">
        <v>0</v>
      </c>
      <c r="K1879" s="870">
        <v>0</v>
      </c>
      <c r="L1879" s="870">
        <v>0</v>
      </c>
      <c r="M1879" s="870">
        <v>0</v>
      </c>
      <c r="N1879" s="870">
        <v>0</v>
      </c>
      <c r="O1879" s="870">
        <v>0</v>
      </c>
      <c r="P1879" s="870">
        <v>0</v>
      </c>
      <c r="Q1879" s="870">
        <v>0</v>
      </c>
      <c r="R1879" s="870">
        <v>0</v>
      </c>
      <c r="S1879" s="870">
        <v>0</v>
      </c>
      <c r="T1879" s="870">
        <v>0</v>
      </c>
      <c r="U1879" s="870">
        <v>0</v>
      </c>
      <c r="V1879" s="870">
        <v>0</v>
      </c>
      <c r="W1879" s="870">
        <v>0</v>
      </c>
      <c r="X1879" s="870">
        <v>0</v>
      </c>
      <c r="Y1879" s="870">
        <v>0</v>
      </c>
      <c r="Z1879" s="870">
        <v>0</v>
      </c>
      <c r="AA1879" s="870">
        <v>0</v>
      </c>
      <c r="AB1879" s="870">
        <v>0</v>
      </c>
      <c r="AC1879" s="870">
        <v>0</v>
      </c>
      <c r="AD1879" s="870">
        <v>0</v>
      </c>
      <c r="AE1879" s="870">
        <v>0</v>
      </c>
    </row>
    <row r="1880" spans="1:31">
      <c r="A1880" s="870" t="s">
        <v>1891</v>
      </c>
      <c r="B1880" s="870">
        <v>16</v>
      </c>
      <c r="C1880" s="870">
        <v>1639</v>
      </c>
      <c r="D1880" s="870">
        <v>163905</v>
      </c>
      <c r="E1880" s="870">
        <v>1639059717</v>
      </c>
      <c r="F1880" s="870" t="s">
        <v>1095</v>
      </c>
      <c r="G1880" s="870">
        <v>3209613576</v>
      </c>
      <c r="H1880" s="870">
        <v>0</v>
      </c>
      <c r="I1880" s="870">
        <v>3209613576</v>
      </c>
      <c r="J1880" s="870">
        <v>0</v>
      </c>
      <c r="K1880" s="870">
        <v>0</v>
      </c>
      <c r="L1880" s="870">
        <v>0</v>
      </c>
      <c r="M1880" s="870">
        <v>0</v>
      </c>
      <c r="N1880" s="870">
        <v>0</v>
      </c>
      <c r="O1880" s="870">
        <v>0</v>
      </c>
      <c r="P1880" s="870">
        <v>0</v>
      </c>
      <c r="Q1880" s="870">
        <v>0</v>
      </c>
      <c r="R1880" s="870">
        <v>0</v>
      </c>
      <c r="S1880" s="870">
        <v>0</v>
      </c>
      <c r="T1880" s="870">
        <v>0</v>
      </c>
      <c r="U1880" s="870">
        <v>0</v>
      </c>
      <c r="V1880" s="870">
        <v>0</v>
      </c>
      <c r="W1880" s="870">
        <v>0</v>
      </c>
      <c r="X1880" s="870">
        <v>0</v>
      </c>
      <c r="Y1880" s="870">
        <v>0</v>
      </c>
      <c r="Z1880" s="870">
        <v>0</v>
      </c>
      <c r="AA1880" s="870">
        <v>0</v>
      </c>
      <c r="AB1880" s="870">
        <v>0</v>
      </c>
      <c r="AC1880" s="870">
        <v>0</v>
      </c>
      <c r="AD1880" s="870">
        <v>0</v>
      </c>
      <c r="AE1880" s="870">
        <v>0</v>
      </c>
    </row>
    <row r="1881" spans="1:31">
      <c r="A1881" s="870" t="s">
        <v>1852</v>
      </c>
      <c r="B1881" s="870">
        <v>16</v>
      </c>
      <c r="C1881" s="870">
        <v>1639</v>
      </c>
      <c r="D1881" s="870">
        <v>163905</v>
      </c>
      <c r="E1881" s="870">
        <v>1639059720</v>
      </c>
      <c r="F1881" s="870" t="s">
        <v>3635</v>
      </c>
      <c r="G1881" s="870">
        <v>16653433413</v>
      </c>
      <c r="H1881" s="870">
        <v>0</v>
      </c>
      <c r="I1881" s="870">
        <v>16653433413</v>
      </c>
      <c r="J1881" s="870">
        <v>0</v>
      </c>
      <c r="K1881" s="870">
        <v>0</v>
      </c>
      <c r="L1881" s="870">
        <v>0</v>
      </c>
      <c r="M1881" s="870">
        <v>0</v>
      </c>
      <c r="N1881" s="870">
        <v>0</v>
      </c>
      <c r="O1881" s="870">
        <v>0</v>
      </c>
      <c r="P1881" s="870">
        <v>0</v>
      </c>
      <c r="Q1881" s="870">
        <v>0</v>
      </c>
      <c r="R1881" s="870">
        <v>0</v>
      </c>
      <c r="S1881" s="870">
        <v>0</v>
      </c>
      <c r="T1881" s="870">
        <v>0</v>
      </c>
      <c r="U1881" s="870">
        <v>0</v>
      </c>
      <c r="V1881" s="870">
        <v>0</v>
      </c>
      <c r="W1881" s="870">
        <v>0</v>
      </c>
      <c r="X1881" s="870">
        <v>0</v>
      </c>
      <c r="Y1881" s="870">
        <v>0</v>
      </c>
      <c r="Z1881" s="870">
        <v>0</v>
      </c>
      <c r="AA1881" s="870">
        <v>0</v>
      </c>
      <c r="AB1881" s="870">
        <v>0</v>
      </c>
      <c r="AC1881" s="870">
        <v>0</v>
      </c>
      <c r="AD1881" s="870">
        <v>0</v>
      </c>
      <c r="AE1881" s="870">
        <v>0</v>
      </c>
    </row>
    <row r="1882" spans="1:31">
      <c r="A1882" s="870" t="s">
        <v>1852</v>
      </c>
      <c r="B1882" s="870">
        <v>16</v>
      </c>
      <c r="C1882" s="870">
        <v>1639</v>
      </c>
      <c r="D1882" s="870">
        <v>163905</v>
      </c>
      <c r="E1882" s="870">
        <v>1639059721</v>
      </c>
      <c r="F1882" s="870" t="s">
        <v>3636</v>
      </c>
      <c r="G1882" s="870">
        <v>1169199370</v>
      </c>
      <c r="H1882" s="870">
        <v>0</v>
      </c>
      <c r="I1882" s="870">
        <v>1169199370</v>
      </c>
      <c r="J1882" s="870">
        <v>0</v>
      </c>
      <c r="K1882" s="870">
        <v>0</v>
      </c>
      <c r="L1882" s="870">
        <v>0</v>
      </c>
      <c r="M1882" s="870">
        <v>0</v>
      </c>
      <c r="N1882" s="870">
        <v>0</v>
      </c>
      <c r="O1882" s="870">
        <v>0</v>
      </c>
      <c r="P1882" s="870">
        <v>0</v>
      </c>
      <c r="Q1882" s="870">
        <v>0</v>
      </c>
      <c r="R1882" s="870">
        <v>0</v>
      </c>
      <c r="S1882" s="870">
        <v>0</v>
      </c>
      <c r="T1882" s="870">
        <v>0</v>
      </c>
      <c r="U1882" s="870">
        <v>0</v>
      </c>
      <c r="V1882" s="870">
        <v>0</v>
      </c>
      <c r="W1882" s="870">
        <v>0</v>
      </c>
      <c r="X1882" s="870">
        <v>0</v>
      </c>
      <c r="Y1882" s="870">
        <v>0</v>
      </c>
      <c r="Z1882" s="870">
        <v>0</v>
      </c>
      <c r="AA1882" s="870">
        <v>0</v>
      </c>
      <c r="AB1882" s="870">
        <v>0</v>
      </c>
      <c r="AC1882" s="870">
        <v>0</v>
      </c>
      <c r="AD1882" s="870">
        <v>0</v>
      </c>
      <c r="AE1882" s="870">
        <v>0</v>
      </c>
    </row>
    <row r="1883" spans="1:31">
      <c r="A1883" s="870" t="s">
        <v>1852</v>
      </c>
      <c r="B1883" s="870">
        <v>16</v>
      </c>
      <c r="C1883" s="870">
        <v>1639</v>
      </c>
      <c r="D1883" s="870">
        <v>163905</v>
      </c>
      <c r="E1883" s="870">
        <v>1639059727</v>
      </c>
      <c r="F1883" s="870" t="s">
        <v>4739</v>
      </c>
      <c r="G1883" s="870">
        <v>86701953</v>
      </c>
      <c r="H1883" s="870">
        <v>0</v>
      </c>
      <c r="I1883" s="870">
        <v>86701953</v>
      </c>
      <c r="J1883" s="870">
        <v>0</v>
      </c>
      <c r="K1883" s="870">
        <v>0</v>
      </c>
      <c r="L1883" s="870">
        <v>0</v>
      </c>
      <c r="M1883" s="870">
        <v>0</v>
      </c>
      <c r="N1883" s="870">
        <v>0</v>
      </c>
      <c r="O1883" s="870">
        <v>0</v>
      </c>
      <c r="P1883" s="870">
        <v>0</v>
      </c>
      <c r="Q1883" s="870">
        <v>0</v>
      </c>
      <c r="R1883" s="870">
        <v>0</v>
      </c>
      <c r="S1883" s="870">
        <v>0</v>
      </c>
      <c r="T1883" s="870">
        <v>0</v>
      </c>
      <c r="U1883" s="870">
        <v>0</v>
      </c>
      <c r="V1883" s="870">
        <v>0</v>
      </c>
      <c r="W1883" s="870">
        <v>0</v>
      </c>
      <c r="X1883" s="870">
        <v>0</v>
      </c>
      <c r="Y1883" s="870">
        <v>0</v>
      </c>
      <c r="Z1883" s="870">
        <v>0</v>
      </c>
      <c r="AA1883" s="870">
        <v>0</v>
      </c>
      <c r="AB1883" s="870">
        <v>0</v>
      </c>
      <c r="AC1883" s="870">
        <v>0</v>
      </c>
      <c r="AD1883" s="870">
        <v>0</v>
      </c>
      <c r="AE1883" s="870">
        <v>0</v>
      </c>
    </row>
    <row r="1884" spans="1:31">
      <c r="A1884" s="870" t="s">
        <v>1852</v>
      </c>
      <c r="B1884" s="870">
        <v>16</v>
      </c>
      <c r="C1884" s="870">
        <v>1639</v>
      </c>
      <c r="D1884" s="870">
        <v>163905</v>
      </c>
      <c r="E1884" s="870">
        <v>1639059730</v>
      </c>
      <c r="F1884" s="870" t="s">
        <v>3637</v>
      </c>
      <c r="G1884" s="870">
        <v>742331359</v>
      </c>
      <c r="H1884" s="870">
        <v>0</v>
      </c>
      <c r="I1884" s="870">
        <v>742331359</v>
      </c>
      <c r="J1884" s="870">
        <v>0</v>
      </c>
      <c r="K1884" s="870">
        <v>0</v>
      </c>
      <c r="L1884" s="870">
        <v>0</v>
      </c>
      <c r="M1884" s="870">
        <v>0</v>
      </c>
      <c r="N1884" s="870">
        <v>0</v>
      </c>
      <c r="O1884" s="870">
        <v>0</v>
      </c>
      <c r="P1884" s="870">
        <v>0</v>
      </c>
      <c r="Q1884" s="870">
        <v>0</v>
      </c>
      <c r="R1884" s="870">
        <v>0</v>
      </c>
      <c r="S1884" s="870">
        <v>0</v>
      </c>
      <c r="T1884" s="870">
        <v>0</v>
      </c>
      <c r="U1884" s="870">
        <v>0</v>
      </c>
      <c r="V1884" s="870">
        <v>0</v>
      </c>
      <c r="W1884" s="870">
        <v>0</v>
      </c>
      <c r="X1884" s="870">
        <v>0</v>
      </c>
      <c r="Y1884" s="870">
        <v>0</v>
      </c>
      <c r="Z1884" s="870">
        <v>0</v>
      </c>
      <c r="AA1884" s="870">
        <v>0</v>
      </c>
      <c r="AB1884" s="870">
        <v>0</v>
      </c>
      <c r="AC1884" s="870">
        <v>0</v>
      </c>
      <c r="AD1884" s="870">
        <v>0</v>
      </c>
      <c r="AE1884" s="870">
        <v>0</v>
      </c>
    </row>
    <row r="1885" spans="1:31">
      <c r="A1885" s="870" t="s">
        <v>1852</v>
      </c>
      <c r="B1885" s="870">
        <v>16</v>
      </c>
      <c r="C1885" s="870">
        <v>1639</v>
      </c>
      <c r="D1885" s="870">
        <v>163905</v>
      </c>
      <c r="E1885" s="870">
        <v>1639059731</v>
      </c>
      <c r="F1885" s="870" t="s">
        <v>1998</v>
      </c>
      <c r="G1885" s="870">
        <v>0</v>
      </c>
      <c r="H1885" s="870">
        <v>0</v>
      </c>
      <c r="I1885" s="870">
        <v>0</v>
      </c>
      <c r="J1885" s="870">
        <v>0</v>
      </c>
      <c r="K1885" s="870">
        <v>0</v>
      </c>
      <c r="L1885" s="870">
        <v>0</v>
      </c>
      <c r="M1885" s="870">
        <v>0</v>
      </c>
      <c r="N1885" s="870">
        <v>0</v>
      </c>
      <c r="O1885" s="870">
        <v>0</v>
      </c>
      <c r="P1885" s="870">
        <v>0</v>
      </c>
      <c r="Q1885" s="870">
        <v>0</v>
      </c>
      <c r="R1885" s="870">
        <v>0</v>
      </c>
      <c r="S1885" s="870">
        <v>0</v>
      </c>
      <c r="T1885" s="870">
        <v>0</v>
      </c>
      <c r="U1885" s="870">
        <v>0</v>
      </c>
      <c r="V1885" s="870">
        <v>0</v>
      </c>
      <c r="W1885" s="870">
        <v>0</v>
      </c>
      <c r="X1885" s="870">
        <v>0</v>
      </c>
      <c r="Y1885" s="870">
        <v>0</v>
      </c>
      <c r="Z1885" s="870">
        <v>0</v>
      </c>
      <c r="AA1885" s="870">
        <v>0</v>
      </c>
      <c r="AB1885" s="870">
        <v>0</v>
      </c>
      <c r="AC1885" s="870">
        <v>0</v>
      </c>
      <c r="AD1885" s="870">
        <v>0</v>
      </c>
      <c r="AE1885" s="870">
        <v>0</v>
      </c>
    </row>
    <row r="1886" spans="1:31">
      <c r="A1886" s="870" t="s">
        <v>1891</v>
      </c>
      <c r="B1886" s="870">
        <v>16</v>
      </c>
      <c r="C1886" s="870">
        <v>1639</v>
      </c>
      <c r="D1886" s="870">
        <v>163905</v>
      </c>
      <c r="E1886" s="870">
        <v>1639059732</v>
      </c>
      <c r="F1886" s="870" t="s">
        <v>1096</v>
      </c>
      <c r="G1886" s="870">
        <v>58388862756</v>
      </c>
      <c r="H1886" s="870">
        <v>0</v>
      </c>
      <c r="I1886" s="870">
        <v>58388862756</v>
      </c>
      <c r="J1886" s="870">
        <v>0</v>
      </c>
      <c r="K1886" s="870">
        <v>0</v>
      </c>
      <c r="L1886" s="870">
        <v>0</v>
      </c>
      <c r="M1886" s="870">
        <v>0</v>
      </c>
      <c r="N1886" s="870">
        <v>0</v>
      </c>
      <c r="O1886" s="870">
        <v>0</v>
      </c>
      <c r="P1886" s="870">
        <v>0</v>
      </c>
      <c r="Q1886" s="870">
        <v>0</v>
      </c>
      <c r="R1886" s="870">
        <v>0</v>
      </c>
      <c r="S1886" s="870">
        <v>0</v>
      </c>
      <c r="T1886" s="870">
        <v>0</v>
      </c>
      <c r="U1886" s="870">
        <v>0</v>
      </c>
      <c r="V1886" s="870">
        <v>0</v>
      </c>
      <c r="W1886" s="870">
        <v>0</v>
      </c>
      <c r="X1886" s="870">
        <v>0</v>
      </c>
      <c r="Y1886" s="870">
        <v>0</v>
      </c>
      <c r="Z1886" s="870">
        <v>0</v>
      </c>
      <c r="AA1886" s="870">
        <v>0</v>
      </c>
      <c r="AB1886" s="870">
        <v>0</v>
      </c>
      <c r="AC1886" s="870">
        <v>0</v>
      </c>
      <c r="AD1886" s="870">
        <v>0</v>
      </c>
      <c r="AE1886" s="870">
        <v>0</v>
      </c>
    </row>
    <row r="1887" spans="1:31">
      <c r="A1887" s="870" t="s">
        <v>1891</v>
      </c>
      <c r="B1887" s="870">
        <v>16</v>
      </c>
      <c r="C1887" s="870">
        <v>1639</v>
      </c>
      <c r="D1887" s="870">
        <v>163905</v>
      </c>
      <c r="E1887" s="870">
        <v>1639059733</v>
      </c>
      <c r="F1887" s="870" t="s">
        <v>1097</v>
      </c>
      <c r="G1887" s="870">
        <v>15461317736</v>
      </c>
      <c r="H1887" s="870">
        <v>0</v>
      </c>
      <c r="I1887" s="870">
        <v>15461317736</v>
      </c>
      <c r="J1887" s="870">
        <v>0</v>
      </c>
      <c r="K1887" s="870">
        <v>0</v>
      </c>
      <c r="L1887" s="870">
        <v>0</v>
      </c>
      <c r="M1887" s="870">
        <v>0</v>
      </c>
      <c r="N1887" s="870">
        <v>0</v>
      </c>
      <c r="O1887" s="870">
        <v>0</v>
      </c>
      <c r="P1887" s="870">
        <v>0</v>
      </c>
      <c r="Q1887" s="870">
        <v>0</v>
      </c>
      <c r="R1887" s="870">
        <v>0</v>
      </c>
      <c r="S1887" s="870">
        <v>0</v>
      </c>
      <c r="T1887" s="870">
        <v>0</v>
      </c>
      <c r="U1887" s="870">
        <v>0</v>
      </c>
      <c r="V1887" s="870">
        <v>0</v>
      </c>
      <c r="W1887" s="870">
        <v>0</v>
      </c>
      <c r="X1887" s="870">
        <v>0</v>
      </c>
      <c r="Y1887" s="870">
        <v>0</v>
      </c>
      <c r="Z1887" s="870">
        <v>0</v>
      </c>
      <c r="AA1887" s="870">
        <v>0</v>
      </c>
      <c r="AB1887" s="870">
        <v>0</v>
      </c>
      <c r="AC1887" s="870">
        <v>0</v>
      </c>
      <c r="AD1887" s="870">
        <v>0</v>
      </c>
      <c r="AE1887" s="870">
        <v>0</v>
      </c>
    </row>
    <row r="1888" spans="1:31">
      <c r="A1888" s="870" t="s">
        <v>1852</v>
      </c>
      <c r="B1888" s="870">
        <v>16</v>
      </c>
      <c r="C1888" s="870">
        <v>1639</v>
      </c>
      <c r="D1888" s="870">
        <v>163905</v>
      </c>
      <c r="E1888" s="870">
        <v>1639059740</v>
      </c>
      <c r="F1888" s="870" t="s">
        <v>3638</v>
      </c>
      <c r="G1888" s="870">
        <v>7715766294</v>
      </c>
      <c r="H1888" s="870">
        <v>0</v>
      </c>
      <c r="I1888" s="870">
        <v>7715766294.0900002</v>
      </c>
      <c r="J1888" s="870">
        <v>9.0000152587890625E-2</v>
      </c>
      <c r="K1888" s="870">
        <v>0</v>
      </c>
      <c r="L1888" s="870">
        <v>9.0000152587890625E-2</v>
      </c>
      <c r="M1888" s="870">
        <v>0</v>
      </c>
      <c r="N1888" s="870">
        <v>0</v>
      </c>
      <c r="O1888" s="870">
        <v>9.0000152587890625E-2</v>
      </c>
      <c r="P1888" s="870">
        <v>3.3300056457519531E-2</v>
      </c>
      <c r="Q1888" s="870">
        <v>0</v>
      </c>
      <c r="R1888" s="870">
        <v>0</v>
      </c>
      <c r="S1888" s="870">
        <v>0</v>
      </c>
      <c r="T1888" s="870">
        <v>0</v>
      </c>
      <c r="U1888" s="870">
        <v>0</v>
      </c>
      <c r="V1888" s="870">
        <v>0</v>
      </c>
      <c r="W1888" s="870">
        <v>0</v>
      </c>
      <c r="X1888" s="870">
        <v>3.3300056457519531E-2</v>
      </c>
      <c r="Y1888" s="870">
        <v>0.37</v>
      </c>
      <c r="Z1888" s="870">
        <v>3.3300056457519531E-2</v>
      </c>
      <c r="AA1888" s="870">
        <v>0</v>
      </c>
      <c r="AB1888" s="870">
        <v>3.3300056457519531E-2</v>
      </c>
      <c r="AC1888" s="870">
        <v>0</v>
      </c>
      <c r="AD1888" s="870">
        <v>0</v>
      </c>
      <c r="AE1888" s="870">
        <v>0</v>
      </c>
    </row>
    <row r="1889" spans="1:31">
      <c r="A1889" s="870" t="s">
        <v>1852</v>
      </c>
      <c r="B1889" s="870">
        <v>16</v>
      </c>
      <c r="C1889" s="870">
        <v>1639</v>
      </c>
      <c r="D1889" s="870">
        <v>163905</v>
      </c>
      <c r="E1889" s="870">
        <v>1639059741</v>
      </c>
      <c r="F1889" s="870" t="s">
        <v>4242</v>
      </c>
      <c r="G1889" s="870">
        <v>584486130</v>
      </c>
      <c r="H1889" s="870">
        <v>0</v>
      </c>
      <c r="I1889" s="870">
        <v>584486130</v>
      </c>
      <c r="J1889" s="870">
        <v>0</v>
      </c>
      <c r="K1889" s="870">
        <v>0</v>
      </c>
      <c r="L1889" s="870">
        <v>0</v>
      </c>
      <c r="M1889" s="870">
        <v>0</v>
      </c>
      <c r="N1889" s="870">
        <v>0</v>
      </c>
      <c r="O1889" s="870">
        <v>0</v>
      </c>
      <c r="P1889" s="870">
        <v>0</v>
      </c>
      <c r="Q1889" s="870">
        <v>0</v>
      </c>
      <c r="R1889" s="870">
        <v>0</v>
      </c>
      <c r="S1889" s="870">
        <v>0</v>
      </c>
      <c r="T1889" s="870">
        <v>0</v>
      </c>
      <c r="U1889" s="870">
        <v>0</v>
      </c>
      <c r="V1889" s="870">
        <v>0</v>
      </c>
      <c r="W1889" s="870">
        <v>0</v>
      </c>
      <c r="X1889" s="870">
        <v>0</v>
      </c>
      <c r="Y1889" s="870">
        <v>0</v>
      </c>
      <c r="Z1889" s="870">
        <v>0</v>
      </c>
      <c r="AA1889" s="870">
        <v>0</v>
      </c>
      <c r="AB1889" s="870">
        <v>0</v>
      </c>
      <c r="AC1889" s="870">
        <v>0</v>
      </c>
      <c r="AD1889" s="870">
        <v>0</v>
      </c>
      <c r="AE1889" s="870">
        <v>0</v>
      </c>
    </row>
    <row r="1890" spans="1:31">
      <c r="A1890" s="870" t="s">
        <v>1891</v>
      </c>
      <c r="B1890" s="870">
        <v>16</v>
      </c>
      <c r="C1890" s="870">
        <v>1639</v>
      </c>
      <c r="D1890" s="870">
        <v>163905</v>
      </c>
      <c r="E1890" s="870">
        <v>1639059742</v>
      </c>
      <c r="F1890" s="870" t="s">
        <v>1098</v>
      </c>
      <c r="G1890" s="870">
        <v>6956199337</v>
      </c>
      <c r="H1890" s="870">
        <v>0</v>
      </c>
      <c r="I1890" s="870">
        <v>6956199337</v>
      </c>
      <c r="J1890" s="870">
        <v>0</v>
      </c>
      <c r="K1890" s="870">
        <v>0</v>
      </c>
      <c r="L1890" s="870">
        <v>0</v>
      </c>
      <c r="M1890" s="870">
        <v>0</v>
      </c>
      <c r="N1890" s="870">
        <v>0</v>
      </c>
      <c r="O1890" s="870">
        <v>0</v>
      </c>
      <c r="P1890" s="870">
        <v>0</v>
      </c>
      <c r="Q1890" s="870">
        <v>0</v>
      </c>
      <c r="R1890" s="870">
        <v>0</v>
      </c>
      <c r="S1890" s="870">
        <v>0</v>
      </c>
      <c r="T1890" s="870">
        <v>0</v>
      </c>
      <c r="U1890" s="870">
        <v>0</v>
      </c>
      <c r="V1890" s="870">
        <v>0</v>
      </c>
      <c r="W1890" s="870">
        <v>0</v>
      </c>
      <c r="X1890" s="870">
        <v>0</v>
      </c>
      <c r="Y1890" s="870">
        <v>0</v>
      </c>
      <c r="Z1890" s="870">
        <v>0</v>
      </c>
      <c r="AA1890" s="870">
        <v>0</v>
      </c>
      <c r="AB1890" s="870">
        <v>0</v>
      </c>
      <c r="AC1890" s="870">
        <v>0</v>
      </c>
      <c r="AD1890" s="870">
        <v>0</v>
      </c>
      <c r="AE1890" s="870">
        <v>0</v>
      </c>
    </row>
    <row r="1891" spans="1:31">
      <c r="A1891" s="870" t="s">
        <v>1891</v>
      </c>
      <c r="B1891" s="870">
        <v>16</v>
      </c>
      <c r="C1891" s="870">
        <v>1639</v>
      </c>
      <c r="D1891" s="870">
        <v>163905</v>
      </c>
      <c r="E1891" s="870">
        <v>1639059744</v>
      </c>
      <c r="F1891" s="870" t="s">
        <v>1099</v>
      </c>
      <c r="G1891" s="870">
        <v>27472193627</v>
      </c>
      <c r="H1891" s="870">
        <v>0</v>
      </c>
      <c r="I1891" s="870">
        <v>27472193627</v>
      </c>
      <c r="J1891" s="870">
        <v>0</v>
      </c>
      <c r="K1891" s="870">
        <v>0</v>
      </c>
      <c r="L1891" s="870">
        <v>0</v>
      </c>
      <c r="M1891" s="870">
        <v>0</v>
      </c>
      <c r="N1891" s="870">
        <v>0</v>
      </c>
      <c r="O1891" s="870">
        <v>0</v>
      </c>
      <c r="P1891" s="870">
        <v>0</v>
      </c>
      <c r="Q1891" s="870">
        <v>0</v>
      </c>
      <c r="R1891" s="870">
        <v>0</v>
      </c>
      <c r="S1891" s="870">
        <v>0</v>
      </c>
      <c r="T1891" s="870">
        <v>0</v>
      </c>
      <c r="U1891" s="870">
        <v>0</v>
      </c>
      <c r="V1891" s="870">
        <v>0</v>
      </c>
      <c r="W1891" s="870">
        <v>0</v>
      </c>
      <c r="X1891" s="870">
        <v>0</v>
      </c>
      <c r="Y1891" s="870">
        <v>0</v>
      </c>
      <c r="Z1891" s="870">
        <v>0</v>
      </c>
      <c r="AA1891" s="870">
        <v>0</v>
      </c>
      <c r="AB1891" s="870">
        <v>0</v>
      </c>
      <c r="AC1891" s="870">
        <v>0</v>
      </c>
      <c r="AD1891" s="870">
        <v>0</v>
      </c>
      <c r="AE1891" s="870">
        <v>0</v>
      </c>
    </row>
    <row r="1892" spans="1:31">
      <c r="A1892" s="870" t="s">
        <v>1852</v>
      </c>
      <c r="B1892" s="870">
        <v>16</v>
      </c>
      <c r="C1892" s="870">
        <v>1639</v>
      </c>
      <c r="D1892" s="870">
        <v>163905</v>
      </c>
      <c r="E1892" s="870">
        <v>1639059746</v>
      </c>
      <c r="F1892" s="870" t="s">
        <v>4553</v>
      </c>
      <c r="G1892" s="870">
        <v>0</v>
      </c>
      <c r="H1892" s="870">
        <v>0</v>
      </c>
      <c r="I1892" s="870">
        <v>0</v>
      </c>
      <c r="J1892" s="870">
        <v>0</v>
      </c>
      <c r="K1892" s="870">
        <v>0</v>
      </c>
      <c r="L1892" s="870">
        <v>0</v>
      </c>
      <c r="M1892" s="870">
        <v>0</v>
      </c>
      <c r="N1892" s="870">
        <v>0</v>
      </c>
      <c r="O1892" s="870">
        <v>0</v>
      </c>
      <c r="P1892" s="870">
        <v>0</v>
      </c>
      <c r="Q1892" s="870">
        <v>0</v>
      </c>
      <c r="R1892" s="870">
        <v>0</v>
      </c>
      <c r="S1892" s="870">
        <v>0</v>
      </c>
      <c r="T1892" s="870">
        <v>0</v>
      </c>
      <c r="U1892" s="870">
        <v>0</v>
      </c>
      <c r="V1892" s="870">
        <v>0</v>
      </c>
      <c r="W1892" s="870">
        <v>0</v>
      </c>
      <c r="X1892" s="870">
        <v>0</v>
      </c>
      <c r="Y1892" s="870">
        <v>0</v>
      </c>
      <c r="Z1892" s="870">
        <v>0</v>
      </c>
      <c r="AA1892" s="870">
        <v>0</v>
      </c>
      <c r="AB1892" s="870">
        <v>0</v>
      </c>
      <c r="AC1892" s="870">
        <v>0</v>
      </c>
      <c r="AD1892" s="870">
        <v>0</v>
      </c>
      <c r="AE1892" s="870">
        <v>0</v>
      </c>
    </row>
    <row r="1893" spans="1:31">
      <c r="A1893" s="870" t="s">
        <v>1852</v>
      </c>
      <c r="B1893" s="870">
        <v>16</v>
      </c>
      <c r="C1893" s="870">
        <v>1639</v>
      </c>
      <c r="D1893" s="870">
        <v>163905</v>
      </c>
      <c r="E1893" s="870">
        <v>1639059747</v>
      </c>
      <c r="F1893" s="870" t="s">
        <v>3410</v>
      </c>
      <c r="G1893" s="870">
        <v>2850746</v>
      </c>
      <c r="H1893" s="870">
        <v>0</v>
      </c>
      <c r="I1893" s="870">
        <v>2850746</v>
      </c>
      <c r="J1893" s="870">
        <v>0</v>
      </c>
      <c r="K1893" s="870">
        <v>0</v>
      </c>
      <c r="L1893" s="870">
        <v>0</v>
      </c>
      <c r="M1893" s="870">
        <v>0</v>
      </c>
      <c r="N1893" s="870">
        <v>0</v>
      </c>
      <c r="O1893" s="870">
        <v>0</v>
      </c>
      <c r="P1893" s="870">
        <v>0</v>
      </c>
      <c r="Q1893" s="870">
        <v>0</v>
      </c>
      <c r="R1893" s="870">
        <v>0</v>
      </c>
      <c r="S1893" s="870">
        <v>0</v>
      </c>
      <c r="T1893" s="870">
        <v>0</v>
      </c>
      <c r="U1893" s="870">
        <v>0</v>
      </c>
      <c r="V1893" s="870">
        <v>0</v>
      </c>
      <c r="W1893" s="870">
        <v>0</v>
      </c>
      <c r="X1893" s="870">
        <v>0</v>
      </c>
      <c r="Y1893" s="870">
        <v>0</v>
      </c>
      <c r="Z1893" s="870">
        <v>0</v>
      </c>
      <c r="AA1893" s="870">
        <v>0</v>
      </c>
      <c r="AB1893" s="870">
        <v>0</v>
      </c>
      <c r="AC1893" s="870">
        <v>0</v>
      </c>
      <c r="AD1893" s="870">
        <v>0</v>
      </c>
      <c r="AE1893" s="870">
        <v>0</v>
      </c>
    </row>
    <row r="1894" spans="1:31">
      <c r="A1894" s="870" t="s">
        <v>1891</v>
      </c>
      <c r="B1894" s="870">
        <v>16</v>
      </c>
      <c r="C1894" s="870">
        <v>1639</v>
      </c>
      <c r="D1894" s="870">
        <v>163905</v>
      </c>
      <c r="E1894" s="870">
        <v>1639059748</v>
      </c>
      <c r="F1894" s="870" t="s">
        <v>1100</v>
      </c>
      <c r="G1894" s="870">
        <v>13089832078</v>
      </c>
      <c r="H1894" s="870">
        <v>0</v>
      </c>
      <c r="I1894" s="870">
        <v>13089832078</v>
      </c>
      <c r="J1894" s="870">
        <v>0</v>
      </c>
      <c r="K1894" s="870">
        <v>0</v>
      </c>
      <c r="L1894" s="870">
        <v>0</v>
      </c>
      <c r="M1894" s="870">
        <v>0</v>
      </c>
      <c r="N1894" s="870">
        <v>0</v>
      </c>
      <c r="O1894" s="870">
        <v>0</v>
      </c>
      <c r="P1894" s="870">
        <v>0</v>
      </c>
      <c r="Q1894" s="870">
        <v>0</v>
      </c>
      <c r="R1894" s="870">
        <v>0</v>
      </c>
      <c r="S1894" s="870">
        <v>0</v>
      </c>
      <c r="T1894" s="870">
        <v>0</v>
      </c>
      <c r="U1894" s="870">
        <v>0</v>
      </c>
      <c r="V1894" s="870">
        <v>0</v>
      </c>
      <c r="W1894" s="870">
        <v>0</v>
      </c>
      <c r="X1894" s="870">
        <v>0</v>
      </c>
      <c r="Y1894" s="870">
        <v>0</v>
      </c>
      <c r="Z1894" s="870">
        <v>0</v>
      </c>
      <c r="AA1894" s="870">
        <v>0</v>
      </c>
      <c r="AB1894" s="870">
        <v>0</v>
      </c>
      <c r="AC1894" s="870">
        <v>0</v>
      </c>
      <c r="AD1894" s="870">
        <v>0</v>
      </c>
      <c r="AE1894" s="870">
        <v>0</v>
      </c>
    </row>
    <row r="1895" spans="1:31">
      <c r="A1895" s="870" t="s">
        <v>1891</v>
      </c>
      <c r="B1895" s="870">
        <v>16</v>
      </c>
      <c r="C1895" s="870">
        <v>1639</v>
      </c>
      <c r="D1895" s="870">
        <v>163905</v>
      </c>
      <c r="E1895" s="870">
        <v>1639059749</v>
      </c>
      <c r="F1895" s="870" t="s">
        <v>1101</v>
      </c>
      <c r="G1895" s="870">
        <v>15450705364</v>
      </c>
      <c r="H1895" s="870">
        <v>0</v>
      </c>
      <c r="I1895" s="870">
        <v>15450705364</v>
      </c>
      <c r="J1895" s="870">
        <v>0</v>
      </c>
      <c r="K1895" s="870">
        <v>0</v>
      </c>
      <c r="L1895" s="870">
        <v>0</v>
      </c>
      <c r="M1895" s="870">
        <v>0</v>
      </c>
      <c r="N1895" s="870">
        <v>0</v>
      </c>
      <c r="O1895" s="870">
        <v>0</v>
      </c>
      <c r="P1895" s="870">
        <v>0</v>
      </c>
      <c r="Q1895" s="870">
        <v>0</v>
      </c>
      <c r="R1895" s="870">
        <v>0</v>
      </c>
      <c r="S1895" s="870">
        <v>0</v>
      </c>
      <c r="T1895" s="870">
        <v>0</v>
      </c>
      <c r="U1895" s="870">
        <v>0</v>
      </c>
      <c r="V1895" s="870">
        <v>0</v>
      </c>
      <c r="W1895" s="870">
        <v>0</v>
      </c>
      <c r="X1895" s="870">
        <v>0</v>
      </c>
      <c r="Y1895" s="870">
        <v>0</v>
      </c>
      <c r="Z1895" s="870">
        <v>0</v>
      </c>
      <c r="AA1895" s="870">
        <v>0</v>
      </c>
      <c r="AB1895" s="870">
        <v>0</v>
      </c>
      <c r="AC1895" s="870">
        <v>0</v>
      </c>
      <c r="AD1895" s="870">
        <v>0</v>
      </c>
      <c r="AE1895" s="870">
        <v>0</v>
      </c>
    </row>
    <row r="1896" spans="1:31">
      <c r="A1896" s="870" t="s">
        <v>1852</v>
      </c>
      <c r="B1896" s="870">
        <v>16</v>
      </c>
      <c r="C1896" s="870">
        <v>1639</v>
      </c>
      <c r="D1896" s="870">
        <v>163905</v>
      </c>
      <c r="E1896" s="870">
        <v>1639059750</v>
      </c>
      <c r="F1896" s="870" t="s">
        <v>3639</v>
      </c>
      <c r="G1896" s="870">
        <v>387647171</v>
      </c>
      <c r="H1896" s="870">
        <v>0</v>
      </c>
      <c r="I1896" s="870">
        <v>387647171</v>
      </c>
      <c r="J1896" s="870">
        <v>0</v>
      </c>
      <c r="K1896" s="870">
        <v>0</v>
      </c>
      <c r="L1896" s="870">
        <v>0</v>
      </c>
      <c r="M1896" s="870">
        <v>0</v>
      </c>
      <c r="N1896" s="870">
        <v>0</v>
      </c>
      <c r="O1896" s="870">
        <v>0</v>
      </c>
      <c r="P1896" s="870">
        <v>0</v>
      </c>
      <c r="Q1896" s="870">
        <v>0</v>
      </c>
      <c r="R1896" s="870">
        <v>0</v>
      </c>
      <c r="S1896" s="870">
        <v>0</v>
      </c>
      <c r="T1896" s="870">
        <v>0</v>
      </c>
      <c r="U1896" s="870">
        <v>0</v>
      </c>
      <c r="V1896" s="870">
        <v>0</v>
      </c>
      <c r="W1896" s="870">
        <v>0</v>
      </c>
      <c r="X1896" s="870">
        <v>0</v>
      </c>
      <c r="Y1896" s="870">
        <v>0</v>
      </c>
      <c r="Z1896" s="870">
        <v>0</v>
      </c>
      <c r="AA1896" s="870">
        <v>0</v>
      </c>
      <c r="AB1896" s="870">
        <v>0</v>
      </c>
      <c r="AC1896" s="870">
        <v>0</v>
      </c>
      <c r="AD1896" s="870">
        <v>0</v>
      </c>
      <c r="AE1896" s="870">
        <v>0</v>
      </c>
    </row>
    <row r="1897" spans="1:31">
      <c r="A1897" s="870" t="s">
        <v>1891</v>
      </c>
      <c r="B1897" s="870">
        <v>16</v>
      </c>
      <c r="C1897" s="870">
        <v>1639</v>
      </c>
      <c r="D1897" s="870">
        <v>163905</v>
      </c>
      <c r="E1897" s="870">
        <v>1639059751</v>
      </c>
      <c r="F1897" s="870" t="s">
        <v>1999</v>
      </c>
      <c r="G1897" s="870">
        <v>0</v>
      </c>
      <c r="H1897" s="870">
        <v>0</v>
      </c>
      <c r="I1897" s="870">
        <v>0</v>
      </c>
      <c r="J1897" s="870">
        <v>0</v>
      </c>
      <c r="K1897" s="870">
        <v>0</v>
      </c>
      <c r="L1897" s="870">
        <v>0</v>
      </c>
      <c r="M1897" s="870">
        <v>0</v>
      </c>
      <c r="N1897" s="870">
        <v>0</v>
      </c>
      <c r="O1897" s="870">
        <v>0</v>
      </c>
      <c r="P1897" s="870">
        <v>0</v>
      </c>
      <c r="Q1897" s="870">
        <v>0</v>
      </c>
      <c r="R1897" s="870">
        <v>0</v>
      </c>
      <c r="S1897" s="870">
        <v>0</v>
      </c>
      <c r="T1897" s="870">
        <v>0</v>
      </c>
      <c r="U1897" s="870">
        <v>0</v>
      </c>
      <c r="V1897" s="870">
        <v>0</v>
      </c>
      <c r="W1897" s="870">
        <v>0</v>
      </c>
      <c r="X1897" s="870">
        <v>0</v>
      </c>
      <c r="Y1897" s="870">
        <v>0</v>
      </c>
      <c r="Z1897" s="870">
        <v>0</v>
      </c>
      <c r="AA1897" s="870">
        <v>0</v>
      </c>
      <c r="AB1897" s="870">
        <v>0</v>
      </c>
      <c r="AC1897" s="870">
        <v>0</v>
      </c>
      <c r="AD1897" s="870">
        <v>0</v>
      </c>
      <c r="AE1897" s="870">
        <v>0</v>
      </c>
    </row>
    <row r="1898" spans="1:31">
      <c r="A1898" s="870" t="s">
        <v>1891</v>
      </c>
      <c r="B1898" s="870">
        <v>16</v>
      </c>
      <c r="C1898" s="870">
        <v>1639</v>
      </c>
      <c r="D1898" s="870">
        <v>163905</v>
      </c>
      <c r="E1898" s="870">
        <v>1639059752</v>
      </c>
      <c r="F1898" s="870" t="s">
        <v>1102</v>
      </c>
      <c r="G1898" s="870">
        <v>513795951782</v>
      </c>
      <c r="H1898" s="870">
        <v>0</v>
      </c>
      <c r="I1898" s="870">
        <v>513795951782</v>
      </c>
      <c r="J1898" s="870">
        <v>0</v>
      </c>
      <c r="K1898" s="870">
        <v>0</v>
      </c>
      <c r="L1898" s="870">
        <v>0</v>
      </c>
      <c r="M1898" s="870">
        <v>0</v>
      </c>
      <c r="N1898" s="870">
        <v>0</v>
      </c>
      <c r="O1898" s="870">
        <v>0</v>
      </c>
      <c r="P1898" s="870">
        <v>0</v>
      </c>
      <c r="Q1898" s="870">
        <v>0</v>
      </c>
      <c r="R1898" s="870">
        <v>0</v>
      </c>
      <c r="S1898" s="870">
        <v>0</v>
      </c>
      <c r="T1898" s="870">
        <v>0</v>
      </c>
      <c r="U1898" s="870">
        <v>0</v>
      </c>
      <c r="V1898" s="870">
        <v>0</v>
      </c>
      <c r="W1898" s="870">
        <v>0</v>
      </c>
      <c r="X1898" s="870">
        <v>0</v>
      </c>
      <c r="Y1898" s="870">
        <v>0</v>
      </c>
      <c r="Z1898" s="870">
        <v>0</v>
      </c>
      <c r="AA1898" s="870">
        <v>0</v>
      </c>
      <c r="AB1898" s="870">
        <v>0</v>
      </c>
      <c r="AC1898" s="870">
        <v>0</v>
      </c>
      <c r="AD1898" s="870">
        <v>0</v>
      </c>
      <c r="AE1898" s="870">
        <v>0</v>
      </c>
    </row>
    <row r="1899" spans="1:31">
      <c r="A1899" s="870" t="s">
        <v>1852</v>
      </c>
      <c r="B1899" s="870">
        <v>16</v>
      </c>
      <c r="C1899" s="870">
        <v>1639</v>
      </c>
      <c r="D1899" s="870">
        <v>163905</v>
      </c>
      <c r="E1899" s="870">
        <v>1639059755</v>
      </c>
      <c r="F1899" s="870" t="s">
        <v>2000</v>
      </c>
      <c r="G1899" s="870">
        <v>0</v>
      </c>
      <c r="H1899" s="870">
        <v>0</v>
      </c>
      <c r="I1899" s="870">
        <v>0</v>
      </c>
      <c r="J1899" s="870">
        <v>0</v>
      </c>
      <c r="K1899" s="870">
        <v>0</v>
      </c>
      <c r="L1899" s="870">
        <v>0</v>
      </c>
      <c r="M1899" s="870">
        <v>0</v>
      </c>
      <c r="N1899" s="870">
        <v>0</v>
      </c>
      <c r="O1899" s="870">
        <v>0</v>
      </c>
      <c r="P1899" s="870">
        <v>0</v>
      </c>
      <c r="Q1899" s="870">
        <v>0</v>
      </c>
      <c r="R1899" s="870">
        <v>0</v>
      </c>
      <c r="S1899" s="870">
        <v>0</v>
      </c>
      <c r="T1899" s="870">
        <v>0</v>
      </c>
      <c r="U1899" s="870">
        <v>0</v>
      </c>
      <c r="V1899" s="870">
        <v>0</v>
      </c>
      <c r="W1899" s="870">
        <v>0</v>
      </c>
      <c r="X1899" s="870">
        <v>0</v>
      </c>
      <c r="Y1899" s="870">
        <v>0</v>
      </c>
      <c r="Z1899" s="870">
        <v>0</v>
      </c>
      <c r="AA1899" s="870">
        <v>0</v>
      </c>
      <c r="AB1899" s="870">
        <v>0</v>
      </c>
      <c r="AC1899" s="870">
        <v>0</v>
      </c>
      <c r="AD1899" s="870">
        <v>0</v>
      </c>
      <c r="AE1899" s="870">
        <v>0</v>
      </c>
    </row>
    <row r="1900" spans="1:31">
      <c r="A1900" s="870" t="s">
        <v>1852</v>
      </c>
      <c r="B1900" s="870">
        <v>16</v>
      </c>
      <c r="C1900" s="870">
        <v>1639</v>
      </c>
      <c r="D1900" s="870">
        <v>163905</v>
      </c>
      <c r="E1900" s="870">
        <v>1639059757</v>
      </c>
      <c r="F1900" s="870" t="s">
        <v>4243</v>
      </c>
      <c r="G1900" s="870">
        <v>17193827747</v>
      </c>
      <c r="H1900" s="870">
        <v>0</v>
      </c>
      <c r="I1900" s="870">
        <v>17193827747.360001</v>
      </c>
      <c r="J1900" s="870">
        <v>0.3600006103515625</v>
      </c>
      <c r="K1900" s="870">
        <v>0</v>
      </c>
      <c r="L1900" s="870">
        <v>0.3600006103515625</v>
      </c>
      <c r="M1900" s="870">
        <v>0</v>
      </c>
      <c r="N1900" s="870">
        <v>0</v>
      </c>
      <c r="O1900" s="870">
        <v>0.3600006103515625</v>
      </c>
      <c r="P1900" s="870">
        <v>0.13320022583007812</v>
      </c>
      <c r="Q1900" s="870">
        <v>0</v>
      </c>
      <c r="R1900" s="870">
        <v>0</v>
      </c>
      <c r="S1900" s="870">
        <v>0</v>
      </c>
      <c r="T1900" s="870">
        <v>0</v>
      </c>
      <c r="U1900" s="870">
        <v>0</v>
      </c>
      <c r="V1900" s="870">
        <v>0</v>
      </c>
      <c r="W1900" s="870">
        <v>0</v>
      </c>
      <c r="X1900" s="870">
        <v>0.13320022583007812</v>
      </c>
      <c r="Y1900" s="870">
        <v>0.37</v>
      </c>
      <c r="Z1900" s="870">
        <v>0.13320022583007812</v>
      </c>
      <c r="AA1900" s="870">
        <v>0</v>
      </c>
      <c r="AB1900" s="870">
        <v>0.13320022583007812</v>
      </c>
      <c r="AC1900" s="870">
        <v>0</v>
      </c>
      <c r="AD1900" s="870">
        <v>0</v>
      </c>
      <c r="AE1900" s="870">
        <v>0</v>
      </c>
    </row>
    <row r="1901" spans="1:31">
      <c r="A1901" s="870" t="s">
        <v>1852</v>
      </c>
      <c r="B1901" s="870">
        <v>16</v>
      </c>
      <c r="C1901" s="870">
        <v>1639</v>
      </c>
      <c r="D1901" s="870">
        <v>163905</v>
      </c>
      <c r="E1901" s="870">
        <v>1639059760</v>
      </c>
      <c r="F1901" s="870" t="s">
        <v>3640</v>
      </c>
      <c r="G1901" s="870">
        <v>1969808700</v>
      </c>
      <c r="H1901" s="870">
        <v>0</v>
      </c>
      <c r="I1901" s="870">
        <v>1969808700</v>
      </c>
      <c r="J1901" s="870">
        <v>0</v>
      </c>
      <c r="K1901" s="870">
        <v>0</v>
      </c>
      <c r="L1901" s="870">
        <v>0</v>
      </c>
      <c r="M1901" s="870">
        <v>0</v>
      </c>
      <c r="N1901" s="870">
        <v>0</v>
      </c>
      <c r="O1901" s="870">
        <v>0</v>
      </c>
      <c r="P1901" s="870">
        <v>0</v>
      </c>
      <c r="Q1901" s="870">
        <v>0</v>
      </c>
      <c r="R1901" s="870">
        <v>0</v>
      </c>
      <c r="S1901" s="870">
        <v>0</v>
      </c>
      <c r="T1901" s="870">
        <v>0</v>
      </c>
      <c r="U1901" s="870">
        <v>0</v>
      </c>
      <c r="V1901" s="870">
        <v>0</v>
      </c>
      <c r="W1901" s="870">
        <v>0</v>
      </c>
      <c r="X1901" s="870">
        <v>0</v>
      </c>
      <c r="Y1901" s="870">
        <v>0</v>
      </c>
      <c r="Z1901" s="870">
        <v>0</v>
      </c>
      <c r="AA1901" s="870">
        <v>0</v>
      </c>
      <c r="AB1901" s="870">
        <v>0</v>
      </c>
      <c r="AC1901" s="870">
        <v>0</v>
      </c>
      <c r="AD1901" s="870">
        <v>0</v>
      </c>
      <c r="AE1901" s="870">
        <v>0</v>
      </c>
    </row>
    <row r="1902" spans="1:31">
      <c r="A1902" s="870" t="s">
        <v>1852</v>
      </c>
      <c r="B1902" s="870">
        <v>16</v>
      </c>
      <c r="C1902" s="870">
        <v>1639</v>
      </c>
      <c r="D1902" s="870">
        <v>163905</v>
      </c>
      <c r="E1902" s="870">
        <v>1639059761</v>
      </c>
      <c r="F1902" s="870" t="s">
        <v>3641</v>
      </c>
      <c r="G1902" s="870">
        <v>122096099</v>
      </c>
      <c r="H1902" s="870">
        <v>0</v>
      </c>
      <c r="I1902" s="870">
        <v>122096099</v>
      </c>
      <c r="J1902" s="870">
        <v>0</v>
      </c>
      <c r="K1902" s="870">
        <v>0</v>
      </c>
      <c r="L1902" s="870">
        <v>0</v>
      </c>
      <c r="M1902" s="870">
        <v>0</v>
      </c>
      <c r="N1902" s="870">
        <v>0</v>
      </c>
      <c r="O1902" s="870">
        <v>0</v>
      </c>
      <c r="P1902" s="870">
        <v>0</v>
      </c>
      <c r="Q1902" s="870">
        <v>0</v>
      </c>
      <c r="R1902" s="870">
        <v>0</v>
      </c>
      <c r="S1902" s="870">
        <v>0</v>
      </c>
      <c r="T1902" s="870">
        <v>0</v>
      </c>
      <c r="U1902" s="870">
        <v>0</v>
      </c>
      <c r="V1902" s="870">
        <v>0</v>
      </c>
      <c r="W1902" s="870">
        <v>0</v>
      </c>
      <c r="X1902" s="870">
        <v>0</v>
      </c>
      <c r="Y1902" s="870">
        <v>0</v>
      </c>
      <c r="Z1902" s="870">
        <v>0</v>
      </c>
      <c r="AA1902" s="870">
        <v>0</v>
      </c>
      <c r="AB1902" s="870">
        <v>0</v>
      </c>
      <c r="AC1902" s="870">
        <v>0</v>
      </c>
      <c r="AD1902" s="870">
        <v>0</v>
      </c>
      <c r="AE1902" s="870">
        <v>0</v>
      </c>
    </row>
    <row r="1903" spans="1:31">
      <c r="A1903" s="870" t="s">
        <v>1852</v>
      </c>
      <c r="B1903" s="870">
        <v>16</v>
      </c>
      <c r="C1903" s="870">
        <v>1639</v>
      </c>
      <c r="D1903" s="870">
        <v>163905</v>
      </c>
      <c r="E1903" s="870">
        <v>1639059771</v>
      </c>
      <c r="F1903" s="870" t="s">
        <v>3642</v>
      </c>
      <c r="G1903" s="870">
        <v>2097822209</v>
      </c>
      <c r="H1903" s="870">
        <v>0</v>
      </c>
      <c r="I1903" s="870">
        <v>2097822209</v>
      </c>
      <c r="J1903" s="870">
        <v>0</v>
      </c>
      <c r="K1903" s="870">
        <v>0</v>
      </c>
      <c r="L1903" s="870">
        <v>0</v>
      </c>
      <c r="M1903" s="870">
        <v>0</v>
      </c>
      <c r="N1903" s="870">
        <v>0</v>
      </c>
      <c r="O1903" s="870">
        <v>0</v>
      </c>
      <c r="P1903" s="870">
        <v>0</v>
      </c>
      <c r="Q1903" s="870">
        <v>0</v>
      </c>
      <c r="R1903" s="870">
        <v>0</v>
      </c>
      <c r="S1903" s="870">
        <v>0</v>
      </c>
      <c r="T1903" s="870">
        <v>0</v>
      </c>
      <c r="U1903" s="870">
        <v>0</v>
      </c>
      <c r="V1903" s="870">
        <v>0</v>
      </c>
      <c r="W1903" s="870">
        <v>0</v>
      </c>
      <c r="X1903" s="870">
        <v>0</v>
      </c>
      <c r="Y1903" s="870">
        <v>0</v>
      </c>
      <c r="Z1903" s="870">
        <v>0</v>
      </c>
      <c r="AA1903" s="870">
        <v>0</v>
      </c>
      <c r="AB1903" s="870">
        <v>0</v>
      </c>
      <c r="AC1903" s="870">
        <v>0</v>
      </c>
      <c r="AD1903" s="870">
        <v>0</v>
      </c>
      <c r="AE1903" s="870">
        <v>0</v>
      </c>
    </row>
    <row r="1904" spans="1:31">
      <c r="A1904" s="870" t="s">
        <v>1852</v>
      </c>
      <c r="B1904" s="870">
        <v>16</v>
      </c>
      <c r="C1904" s="870">
        <v>1639</v>
      </c>
      <c r="D1904" s="870">
        <v>163905</v>
      </c>
      <c r="E1904" s="870">
        <v>1639059775</v>
      </c>
      <c r="F1904" s="870" t="s">
        <v>1103</v>
      </c>
      <c r="G1904" s="870">
        <v>4960898533</v>
      </c>
      <c r="H1904" s="870">
        <v>0</v>
      </c>
      <c r="I1904" s="870">
        <v>4960898533</v>
      </c>
      <c r="J1904" s="870">
        <v>0</v>
      </c>
      <c r="K1904" s="870">
        <v>0</v>
      </c>
      <c r="L1904" s="870">
        <v>0</v>
      </c>
      <c r="M1904" s="870">
        <v>0</v>
      </c>
      <c r="N1904" s="870">
        <v>0</v>
      </c>
      <c r="O1904" s="870">
        <v>0</v>
      </c>
      <c r="P1904" s="870">
        <v>0</v>
      </c>
      <c r="Q1904" s="870">
        <v>0</v>
      </c>
      <c r="R1904" s="870">
        <v>0</v>
      </c>
      <c r="S1904" s="870">
        <v>0</v>
      </c>
      <c r="T1904" s="870">
        <v>0</v>
      </c>
      <c r="U1904" s="870">
        <v>0</v>
      </c>
      <c r="V1904" s="870">
        <v>0</v>
      </c>
      <c r="W1904" s="870">
        <v>0</v>
      </c>
      <c r="X1904" s="870">
        <v>0</v>
      </c>
      <c r="Y1904" s="870">
        <v>0</v>
      </c>
      <c r="Z1904" s="870">
        <v>0</v>
      </c>
      <c r="AA1904" s="870">
        <v>0</v>
      </c>
      <c r="AB1904" s="870">
        <v>0</v>
      </c>
      <c r="AC1904" s="870">
        <v>0</v>
      </c>
      <c r="AD1904" s="870">
        <v>0</v>
      </c>
      <c r="AE1904" s="870">
        <v>0</v>
      </c>
    </row>
    <row r="1905" spans="1:31">
      <c r="A1905" s="870" t="s">
        <v>1852</v>
      </c>
      <c r="B1905" s="870">
        <v>16</v>
      </c>
      <c r="C1905" s="870">
        <v>1639</v>
      </c>
      <c r="D1905" s="870">
        <v>163905</v>
      </c>
      <c r="E1905" s="870">
        <v>1639059788</v>
      </c>
      <c r="F1905" s="870" t="s">
        <v>1104</v>
      </c>
      <c r="G1905" s="870">
        <v>0</v>
      </c>
      <c r="H1905" s="870">
        <v>0</v>
      </c>
      <c r="I1905" s="870">
        <v>0</v>
      </c>
      <c r="J1905" s="870">
        <v>0</v>
      </c>
      <c r="K1905" s="870">
        <v>0</v>
      </c>
      <c r="L1905" s="870">
        <v>0</v>
      </c>
      <c r="M1905" s="870">
        <v>0</v>
      </c>
      <c r="N1905" s="870">
        <v>0</v>
      </c>
      <c r="O1905" s="870">
        <v>0</v>
      </c>
      <c r="P1905" s="870">
        <v>0</v>
      </c>
      <c r="Q1905" s="870">
        <v>0</v>
      </c>
      <c r="R1905" s="870">
        <v>0</v>
      </c>
      <c r="S1905" s="870">
        <v>0</v>
      </c>
      <c r="T1905" s="870">
        <v>0</v>
      </c>
      <c r="U1905" s="870">
        <v>0</v>
      </c>
      <c r="V1905" s="870">
        <v>0</v>
      </c>
      <c r="W1905" s="870">
        <v>0</v>
      </c>
      <c r="X1905" s="870">
        <v>0</v>
      </c>
      <c r="Y1905" s="870">
        <v>0</v>
      </c>
      <c r="Z1905" s="870">
        <v>0</v>
      </c>
      <c r="AA1905" s="870">
        <v>0</v>
      </c>
      <c r="AB1905" s="870">
        <v>0</v>
      </c>
      <c r="AC1905" s="870">
        <v>0</v>
      </c>
      <c r="AD1905" s="870">
        <v>0</v>
      </c>
      <c r="AE1905" s="870">
        <v>0</v>
      </c>
    </row>
    <row r="1906" spans="1:31">
      <c r="A1906" s="870" t="s">
        <v>1852</v>
      </c>
      <c r="B1906" s="870">
        <v>16</v>
      </c>
      <c r="C1906" s="870">
        <v>1639</v>
      </c>
      <c r="D1906" s="870">
        <v>163905</v>
      </c>
      <c r="E1906" s="870">
        <v>1639059800</v>
      </c>
      <c r="F1906" s="870" t="s">
        <v>4237</v>
      </c>
      <c r="G1906" s="870">
        <v>-701597579</v>
      </c>
      <c r="H1906" s="870">
        <v>0</v>
      </c>
      <c r="I1906" s="870">
        <v>-701597579.13999999</v>
      </c>
      <c r="J1906" s="870">
        <v>-0.13999998569488525</v>
      </c>
      <c r="K1906" s="870">
        <v>0</v>
      </c>
      <c r="L1906" s="870">
        <v>0</v>
      </c>
      <c r="M1906" s="870">
        <v>-0.13999998569488525</v>
      </c>
      <c r="N1906" s="870">
        <v>0</v>
      </c>
      <c r="O1906" s="870">
        <v>-0.13999998569488525</v>
      </c>
      <c r="P1906" s="870">
        <v>-5.1799994707107541E-2</v>
      </c>
      <c r="Q1906" s="870">
        <v>0</v>
      </c>
      <c r="R1906" s="870">
        <v>0</v>
      </c>
      <c r="S1906" s="870">
        <v>0</v>
      </c>
      <c r="T1906" s="870">
        <v>0</v>
      </c>
      <c r="U1906" s="870">
        <v>0</v>
      </c>
      <c r="V1906" s="870">
        <v>0</v>
      </c>
      <c r="W1906" s="870">
        <v>0</v>
      </c>
      <c r="X1906" s="870">
        <v>-5.1799994707107541E-2</v>
      </c>
      <c r="Y1906" s="870">
        <v>0.37</v>
      </c>
      <c r="Z1906" s="870">
        <v>0</v>
      </c>
      <c r="AA1906" s="870">
        <v>-5.1799994707107541E-2</v>
      </c>
      <c r="AB1906" s="870">
        <v>0</v>
      </c>
      <c r="AC1906" s="870">
        <v>-5.1799994707107541E-2</v>
      </c>
      <c r="AD1906" s="870">
        <v>0</v>
      </c>
      <c r="AE1906" s="870">
        <v>0</v>
      </c>
    </row>
    <row r="1907" spans="1:31">
      <c r="A1907" s="870" t="s">
        <v>1852</v>
      </c>
      <c r="B1907" s="870">
        <v>16</v>
      </c>
      <c r="C1907" s="870">
        <v>1639</v>
      </c>
      <c r="D1907" s="870">
        <v>163910</v>
      </c>
      <c r="E1907" s="870">
        <v>1639101800</v>
      </c>
      <c r="F1907" s="870" t="s">
        <v>4844</v>
      </c>
      <c r="G1907" s="870">
        <v>81746788719</v>
      </c>
      <c r="H1907" s="870">
        <v>0</v>
      </c>
      <c r="I1907" s="870">
        <v>81746788719.259995</v>
      </c>
      <c r="J1907" s="870">
        <v>0.2599945068359375</v>
      </c>
      <c r="K1907" s="870">
        <v>0</v>
      </c>
      <c r="L1907" s="870">
        <v>0.2599945068359375</v>
      </c>
      <c r="M1907" s="870">
        <v>0</v>
      </c>
      <c r="N1907" s="870">
        <v>0</v>
      </c>
      <c r="O1907" s="870">
        <v>0.2599945068359375</v>
      </c>
      <c r="P1907" s="870">
        <v>9.6197967529296879E-2</v>
      </c>
      <c r="Q1907" s="870">
        <v>0</v>
      </c>
      <c r="R1907" s="870">
        <v>0</v>
      </c>
      <c r="S1907" s="870">
        <v>0</v>
      </c>
      <c r="T1907" s="870">
        <v>0</v>
      </c>
      <c r="U1907" s="870">
        <v>0</v>
      </c>
      <c r="V1907" s="870">
        <v>0</v>
      </c>
      <c r="W1907" s="870">
        <v>0</v>
      </c>
      <c r="X1907" s="870">
        <v>9.6197967529296879E-2</v>
      </c>
      <c r="Y1907" s="870">
        <v>0.37</v>
      </c>
      <c r="Z1907" s="870">
        <v>9.6197967529296879E-2</v>
      </c>
      <c r="AA1907" s="870">
        <v>0</v>
      </c>
      <c r="AB1907" s="870">
        <v>9.6197967529296879E-2</v>
      </c>
      <c r="AC1907" s="870">
        <v>0</v>
      </c>
      <c r="AD1907" s="870">
        <v>0</v>
      </c>
      <c r="AE1907" s="870">
        <v>0</v>
      </c>
    </row>
    <row r="1908" spans="1:31">
      <c r="A1908" s="870" t="s">
        <v>1852</v>
      </c>
      <c r="B1908" s="870">
        <v>16</v>
      </c>
      <c r="C1908" s="870">
        <v>1639</v>
      </c>
      <c r="D1908" s="870">
        <v>163910</v>
      </c>
      <c r="E1908" s="870">
        <v>1639109001</v>
      </c>
      <c r="F1908" s="870" t="s">
        <v>1105</v>
      </c>
      <c r="G1908" s="870">
        <v>324283301</v>
      </c>
      <c r="H1908" s="870">
        <v>0</v>
      </c>
      <c r="I1908" s="870">
        <v>324283301.16000003</v>
      </c>
      <c r="J1908" s="870">
        <v>0.1600000262260437</v>
      </c>
      <c r="K1908" s="870">
        <v>0</v>
      </c>
      <c r="L1908" s="870">
        <v>0.1600000262260437</v>
      </c>
      <c r="M1908" s="870">
        <v>0</v>
      </c>
      <c r="N1908" s="870">
        <v>0</v>
      </c>
      <c r="O1908" s="870">
        <v>0.1600000262260437</v>
      </c>
      <c r="P1908" s="870">
        <v>5.9200009703636168E-2</v>
      </c>
      <c r="Q1908" s="870">
        <v>0</v>
      </c>
      <c r="R1908" s="870">
        <v>0</v>
      </c>
      <c r="S1908" s="870">
        <v>0</v>
      </c>
      <c r="T1908" s="870">
        <v>0</v>
      </c>
      <c r="U1908" s="870">
        <v>0</v>
      </c>
      <c r="V1908" s="870">
        <v>0</v>
      </c>
      <c r="W1908" s="870">
        <v>0</v>
      </c>
      <c r="X1908" s="870">
        <v>5.9200009703636168E-2</v>
      </c>
      <c r="Y1908" s="870">
        <v>0.37</v>
      </c>
      <c r="Z1908" s="870">
        <v>5.9200009703636168E-2</v>
      </c>
      <c r="AA1908" s="870">
        <v>0</v>
      </c>
      <c r="AB1908" s="870">
        <v>5.9200009703636168E-2</v>
      </c>
      <c r="AC1908" s="870">
        <v>0</v>
      </c>
      <c r="AD1908" s="870">
        <v>0</v>
      </c>
      <c r="AE1908" s="870">
        <v>0</v>
      </c>
    </row>
    <row r="1909" spans="1:31">
      <c r="A1909" s="870" t="s">
        <v>1852</v>
      </c>
      <c r="B1909" s="870">
        <v>16</v>
      </c>
      <c r="C1909" s="870">
        <v>1639</v>
      </c>
      <c r="D1909" s="870">
        <v>163910</v>
      </c>
      <c r="E1909" s="870">
        <v>1639109006</v>
      </c>
      <c r="F1909" s="870" t="s">
        <v>1105</v>
      </c>
      <c r="G1909" s="870">
        <v>0</v>
      </c>
      <c r="H1909" s="870">
        <v>0</v>
      </c>
      <c r="I1909" s="870">
        <v>0</v>
      </c>
      <c r="J1909" s="870">
        <v>0</v>
      </c>
      <c r="K1909" s="870">
        <v>0</v>
      </c>
      <c r="L1909" s="870">
        <v>0</v>
      </c>
      <c r="M1909" s="870">
        <v>0</v>
      </c>
      <c r="N1909" s="870">
        <v>0</v>
      </c>
      <c r="O1909" s="870">
        <v>0</v>
      </c>
      <c r="P1909" s="870">
        <v>0</v>
      </c>
      <c r="Q1909" s="870">
        <v>0</v>
      </c>
      <c r="R1909" s="870">
        <v>0</v>
      </c>
      <c r="S1909" s="870">
        <v>0</v>
      </c>
      <c r="T1909" s="870">
        <v>0</v>
      </c>
      <c r="U1909" s="870">
        <v>0</v>
      </c>
      <c r="V1909" s="870">
        <v>0</v>
      </c>
      <c r="W1909" s="870">
        <v>0</v>
      </c>
      <c r="X1909" s="870">
        <v>0</v>
      </c>
      <c r="Y1909" s="870">
        <v>0</v>
      </c>
      <c r="Z1909" s="870">
        <v>0</v>
      </c>
      <c r="AA1909" s="870">
        <v>0</v>
      </c>
      <c r="AB1909" s="870">
        <v>0</v>
      </c>
      <c r="AC1909" s="870">
        <v>0</v>
      </c>
      <c r="AD1909" s="870">
        <v>0</v>
      </c>
      <c r="AE1909" s="870">
        <v>0</v>
      </c>
    </row>
    <row r="1910" spans="1:31">
      <c r="A1910" s="870" t="s">
        <v>1852</v>
      </c>
      <c r="B1910" s="870">
        <v>16</v>
      </c>
      <c r="C1910" s="870">
        <v>1639</v>
      </c>
      <c r="D1910" s="870">
        <v>163910</v>
      </c>
      <c r="E1910" s="870">
        <v>1639109016</v>
      </c>
      <c r="F1910" s="870" t="s">
        <v>4244</v>
      </c>
      <c r="G1910" s="870">
        <v>785021846</v>
      </c>
      <c r="H1910" s="870">
        <v>0</v>
      </c>
      <c r="I1910" s="870">
        <v>785021846.25999999</v>
      </c>
      <c r="J1910" s="870">
        <v>0.25999999046325684</v>
      </c>
      <c r="K1910" s="870">
        <v>0</v>
      </c>
      <c r="L1910" s="870">
        <v>0.25999999046325684</v>
      </c>
      <c r="M1910" s="870">
        <v>0</v>
      </c>
      <c r="N1910" s="870">
        <v>0</v>
      </c>
      <c r="O1910" s="870">
        <v>0.25999999046325684</v>
      </c>
      <c r="P1910" s="870">
        <v>9.6199996471405022E-2</v>
      </c>
      <c r="Q1910" s="870">
        <v>0</v>
      </c>
      <c r="R1910" s="870">
        <v>0</v>
      </c>
      <c r="S1910" s="870">
        <v>0</v>
      </c>
      <c r="T1910" s="870">
        <v>0</v>
      </c>
      <c r="U1910" s="870">
        <v>0</v>
      </c>
      <c r="V1910" s="870">
        <v>0</v>
      </c>
      <c r="W1910" s="870">
        <v>0</v>
      </c>
      <c r="X1910" s="870">
        <v>9.6199996471405022E-2</v>
      </c>
      <c r="Y1910" s="870">
        <v>0.37</v>
      </c>
      <c r="Z1910" s="870">
        <v>9.6199996471405022E-2</v>
      </c>
      <c r="AA1910" s="870">
        <v>0</v>
      </c>
      <c r="AB1910" s="870">
        <v>9.6199996471405022E-2</v>
      </c>
      <c r="AC1910" s="870">
        <v>0</v>
      </c>
      <c r="AD1910" s="870">
        <v>0</v>
      </c>
      <c r="AE1910" s="870">
        <v>0</v>
      </c>
    </row>
    <row r="1911" spans="1:31">
      <c r="A1911" s="870" t="s">
        <v>1852</v>
      </c>
      <c r="B1911" s="870">
        <v>16</v>
      </c>
      <c r="C1911" s="870">
        <v>1639</v>
      </c>
      <c r="D1911" s="870">
        <v>163910</v>
      </c>
      <c r="E1911" s="870">
        <v>1639109402</v>
      </c>
      <c r="F1911" s="870" t="s">
        <v>1106</v>
      </c>
      <c r="G1911" s="870">
        <v>504818</v>
      </c>
      <c r="H1911" s="870">
        <v>0</v>
      </c>
      <c r="I1911" s="870">
        <v>504818</v>
      </c>
      <c r="J1911" s="870">
        <v>0</v>
      </c>
      <c r="K1911" s="870">
        <v>0</v>
      </c>
      <c r="L1911" s="870">
        <v>0</v>
      </c>
      <c r="M1911" s="870">
        <v>0</v>
      </c>
      <c r="N1911" s="870">
        <v>0</v>
      </c>
      <c r="O1911" s="870">
        <v>0</v>
      </c>
      <c r="P1911" s="870">
        <v>0</v>
      </c>
      <c r="Q1911" s="870">
        <v>0</v>
      </c>
      <c r="R1911" s="870">
        <v>0</v>
      </c>
      <c r="S1911" s="870">
        <v>0</v>
      </c>
      <c r="T1911" s="870">
        <v>0</v>
      </c>
      <c r="U1911" s="870">
        <v>0</v>
      </c>
      <c r="V1911" s="870">
        <v>0</v>
      </c>
      <c r="W1911" s="870">
        <v>0</v>
      </c>
      <c r="X1911" s="870">
        <v>0</v>
      </c>
      <c r="Y1911" s="870">
        <v>0</v>
      </c>
      <c r="Z1911" s="870">
        <v>0</v>
      </c>
      <c r="AA1911" s="870">
        <v>0</v>
      </c>
      <c r="AB1911" s="870">
        <v>0</v>
      </c>
      <c r="AC1911" s="870">
        <v>0</v>
      </c>
      <c r="AD1911" s="870">
        <v>0</v>
      </c>
      <c r="AE1911" s="870">
        <v>0</v>
      </c>
    </row>
    <row r="1912" spans="1:31">
      <c r="A1912" s="870" t="s">
        <v>1852</v>
      </c>
      <c r="B1912" s="870">
        <v>16</v>
      </c>
      <c r="C1912" s="870">
        <v>1639</v>
      </c>
      <c r="D1912" s="870">
        <v>163910</v>
      </c>
      <c r="E1912" s="870">
        <v>1639109501</v>
      </c>
      <c r="F1912" s="870" t="s">
        <v>2001</v>
      </c>
      <c r="G1912" s="870">
        <v>0</v>
      </c>
      <c r="H1912" s="870">
        <v>0</v>
      </c>
      <c r="I1912" s="870">
        <v>0</v>
      </c>
      <c r="J1912" s="870">
        <v>0</v>
      </c>
      <c r="K1912" s="870">
        <v>0</v>
      </c>
      <c r="L1912" s="870">
        <v>0</v>
      </c>
      <c r="M1912" s="870">
        <v>0</v>
      </c>
      <c r="N1912" s="870">
        <v>0</v>
      </c>
      <c r="O1912" s="870">
        <v>0</v>
      </c>
      <c r="P1912" s="870">
        <v>0</v>
      </c>
      <c r="Q1912" s="870">
        <v>0</v>
      </c>
      <c r="R1912" s="870">
        <v>0</v>
      </c>
      <c r="S1912" s="870">
        <v>0</v>
      </c>
      <c r="T1912" s="870">
        <v>0</v>
      </c>
      <c r="U1912" s="870">
        <v>0</v>
      </c>
      <c r="V1912" s="870">
        <v>0</v>
      </c>
      <c r="W1912" s="870">
        <v>0</v>
      </c>
      <c r="X1912" s="870">
        <v>0</v>
      </c>
      <c r="Y1912" s="870">
        <v>0</v>
      </c>
      <c r="Z1912" s="870">
        <v>0</v>
      </c>
      <c r="AA1912" s="870">
        <v>0</v>
      </c>
      <c r="AB1912" s="870">
        <v>0</v>
      </c>
      <c r="AC1912" s="870">
        <v>0</v>
      </c>
      <c r="AD1912" s="870">
        <v>0</v>
      </c>
      <c r="AE1912" s="870">
        <v>0</v>
      </c>
    </row>
    <row r="1913" spans="1:31">
      <c r="A1913" s="870" t="s">
        <v>1852</v>
      </c>
      <c r="B1913" s="870">
        <v>16</v>
      </c>
      <c r="C1913" s="870">
        <v>1639</v>
      </c>
      <c r="D1913" s="870">
        <v>163910</v>
      </c>
      <c r="E1913" s="870">
        <v>1639109532</v>
      </c>
      <c r="F1913" s="870" t="s">
        <v>4554</v>
      </c>
      <c r="G1913" s="870">
        <v>0</v>
      </c>
      <c r="H1913" s="870">
        <v>0</v>
      </c>
      <c r="I1913" s="870">
        <v>0</v>
      </c>
      <c r="J1913" s="870">
        <v>0</v>
      </c>
      <c r="K1913" s="870">
        <v>0</v>
      </c>
      <c r="L1913" s="870">
        <v>0</v>
      </c>
      <c r="M1913" s="870">
        <v>0</v>
      </c>
      <c r="N1913" s="870">
        <v>0</v>
      </c>
      <c r="O1913" s="870">
        <v>0</v>
      </c>
      <c r="P1913" s="870">
        <v>0</v>
      </c>
      <c r="Q1913" s="870">
        <v>0</v>
      </c>
      <c r="R1913" s="870">
        <v>0</v>
      </c>
      <c r="S1913" s="870">
        <v>0</v>
      </c>
      <c r="T1913" s="870">
        <v>0</v>
      </c>
      <c r="U1913" s="870">
        <v>0</v>
      </c>
      <c r="V1913" s="870">
        <v>0</v>
      </c>
      <c r="W1913" s="870">
        <v>0</v>
      </c>
      <c r="X1913" s="870">
        <v>0</v>
      </c>
      <c r="Y1913" s="870">
        <v>0</v>
      </c>
      <c r="Z1913" s="870">
        <v>0</v>
      </c>
      <c r="AA1913" s="870">
        <v>0</v>
      </c>
      <c r="AB1913" s="870">
        <v>0</v>
      </c>
      <c r="AC1913" s="870">
        <v>0</v>
      </c>
      <c r="AD1913" s="870">
        <v>0</v>
      </c>
      <c r="AE1913" s="870">
        <v>0</v>
      </c>
    </row>
    <row r="1914" spans="1:31">
      <c r="A1914" s="870" t="s">
        <v>1852</v>
      </c>
      <c r="B1914" s="870">
        <v>16</v>
      </c>
      <c r="C1914" s="870">
        <v>1639</v>
      </c>
      <c r="D1914" s="870">
        <v>163910</v>
      </c>
      <c r="E1914" s="870">
        <v>1639109601</v>
      </c>
      <c r="F1914" s="870" t="s">
        <v>1105</v>
      </c>
      <c r="G1914" s="870">
        <v>288464317</v>
      </c>
      <c r="H1914" s="870">
        <v>0</v>
      </c>
      <c r="I1914" s="870">
        <v>288464317.02999997</v>
      </c>
      <c r="J1914" s="870">
        <v>2.9999971389770508E-2</v>
      </c>
      <c r="K1914" s="870">
        <v>0</v>
      </c>
      <c r="L1914" s="870">
        <v>2.9999971389770508E-2</v>
      </c>
      <c r="M1914" s="870">
        <v>0</v>
      </c>
      <c r="N1914" s="870">
        <v>0</v>
      </c>
      <c r="O1914" s="870">
        <v>2.9999971389770508E-2</v>
      </c>
      <c r="P1914" s="870">
        <v>1.1099989414215087E-2</v>
      </c>
      <c r="Q1914" s="870">
        <v>0</v>
      </c>
      <c r="R1914" s="870">
        <v>0</v>
      </c>
      <c r="S1914" s="870">
        <v>0</v>
      </c>
      <c r="T1914" s="870">
        <v>0</v>
      </c>
      <c r="U1914" s="870">
        <v>0</v>
      </c>
      <c r="V1914" s="870">
        <v>0</v>
      </c>
      <c r="W1914" s="870">
        <v>0</v>
      </c>
      <c r="X1914" s="870">
        <v>1.1099989414215087E-2</v>
      </c>
      <c r="Y1914" s="870">
        <v>0.36999999999999994</v>
      </c>
      <c r="Z1914" s="870">
        <v>1.1099989414215087E-2</v>
      </c>
      <c r="AA1914" s="870">
        <v>0</v>
      </c>
      <c r="AB1914" s="870">
        <v>1.1099989414215087E-2</v>
      </c>
      <c r="AC1914" s="870">
        <v>0</v>
      </c>
      <c r="AD1914" s="870">
        <v>0</v>
      </c>
      <c r="AE1914" s="870">
        <v>0</v>
      </c>
    </row>
    <row r="1915" spans="1:31">
      <c r="A1915" s="870" t="s">
        <v>1852</v>
      </c>
      <c r="B1915" s="870">
        <v>16</v>
      </c>
      <c r="C1915" s="870">
        <v>1639</v>
      </c>
      <c r="D1915" s="870">
        <v>163910</v>
      </c>
      <c r="E1915" s="870">
        <v>1639109700</v>
      </c>
      <c r="F1915" s="870" t="s">
        <v>3643</v>
      </c>
      <c r="G1915" s="870">
        <v>531299910</v>
      </c>
      <c r="H1915" s="870">
        <v>0</v>
      </c>
      <c r="I1915" s="870">
        <v>531299910</v>
      </c>
      <c r="J1915" s="870">
        <v>0</v>
      </c>
      <c r="K1915" s="870">
        <v>0</v>
      </c>
      <c r="L1915" s="870">
        <v>0</v>
      </c>
      <c r="M1915" s="870">
        <v>0</v>
      </c>
      <c r="N1915" s="870">
        <v>0</v>
      </c>
      <c r="O1915" s="870">
        <v>0</v>
      </c>
      <c r="P1915" s="870">
        <v>0</v>
      </c>
      <c r="Q1915" s="870">
        <v>0</v>
      </c>
      <c r="R1915" s="870">
        <v>0</v>
      </c>
      <c r="S1915" s="870">
        <v>0</v>
      </c>
      <c r="T1915" s="870">
        <v>0</v>
      </c>
      <c r="U1915" s="870">
        <v>0</v>
      </c>
      <c r="V1915" s="870">
        <v>0</v>
      </c>
      <c r="W1915" s="870">
        <v>0</v>
      </c>
      <c r="X1915" s="870">
        <v>0</v>
      </c>
      <c r="Y1915" s="870">
        <v>0</v>
      </c>
      <c r="Z1915" s="870">
        <v>0</v>
      </c>
      <c r="AA1915" s="870">
        <v>0</v>
      </c>
      <c r="AB1915" s="870">
        <v>0</v>
      </c>
      <c r="AC1915" s="870">
        <v>0</v>
      </c>
      <c r="AD1915" s="870">
        <v>0</v>
      </c>
      <c r="AE1915" s="870">
        <v>0</v>
      </c>
    </row>
    <row r="1916" spans="1:31">
      <c r="A1916" s="870" t="s">
        <v>1852</v>
      </c>
      <c r="B1916" s="870">
        <v>16</v>
      </c>
      <c r="C1916" s="870">
        <v>1639</v>
      </c>
      <c r="D1916" s="870">
        <v>163910</v>
      </c>
      <c r="E1916" s="870">
        <v>1639109703</v>
      </c>
      <c r="F1916" s="870" t="s">
        <v>3644</v>
      </c>
      <c r="G1916" s="870">
        <v>23083628</v>
      </c>
      <c r="H1916" s="870">
        <v>0</v>
      </c>
      <c r="I1916" s="870">
        <v>23083628</v>
      </c>
      <c r="J1916" s="870">
        <v>0</v>
      </c>
      <c r="K1916" s="870">
        <v>0</v>
      </c>
      <c r="L1916" s="870">
        <v>0</v>
      </c>
      <c r="M1916" s="870">
        <v>0</v>
      </c>
      <c r="N1916" s="870">
        <v>0</v>
      </c>
      <c r="O1916" s="870">
        <v>0</v>
      </c>
      <c r="P1916" s="870">
        <v>0</v>
      </c>
      <c r="Q1916" s="870">
        <v>0</v>
      </c>
      <c r="R1916" s="870">
        <v>0</v>
      </c>
      <c r="S1916" s="870">
        <v>0</v>
      </c>
      <c r="T1916" s="870">
        <v>0</v>
      </c>
      <c r="U1916" s="870">
        <v>0</v>
      </c>
      <c r="V1916" s="870">
        <v>0</v>
      </c>
      <c r="W1916" s="870">
        <v>0</v>
      </c>
      <c r="X1916" s="870">
        <v>0</v>
      </c>
      <c r="Y1916" s="870">
        <v>0</v>
      </c>
      <c r="Z1916" s="870">
        <v>0</v>
      </c>
      <c r="AA1916" s="870">
        <v>0</v>
      </c>
      <c r="AB1916" s="870">
        <v>0</v>
      </c>
      <c r="AC1916" s="870">
        <v>0</v>
      </c>
      <c r="AD1916" s="870">
        <v>0</v>
      </c>
      <c r="AE1916" s="870">
        <v>0</v>
      </c>
    </row>
    <row r="1917" spans="1:31">
      <c r="A1917" s="870" t="s">
        <v>1852</v>
      </c>
      <c r="B1917" s="870">
        <v>16</v>
      </c>
      <c r="C1917" s="870">
        <v>1639</v>
      </c>
      <c r="D1917" s="870">
        <v>163910</v>
      </c>
      <c r="E1917" s="870">
        <v>1639109710</v>
      </c>
      <c r="F1917" s="870" t="s">
        <v>1107</v>
      </c>
      <c r="G1917" s="870">
        <v>17265922</v>
      </c>
      <c r="H1917" s="870">
        <v>0</v>
      </c>
      <c r="I1917" s="870">
        <v>17265922</v>
      </c>
      <c r="J1917" s="870">
        <v>0</v>
      </c>
      <c r="K1917" s="870">
        <v>0</v>
      </c>
      <c r="L1917" s="870">
        <v>0</v>
      </c>
      <c r="M1917" s="870">
        <v>0</v>
      </c>
      <c r="N1917" s="870">
        <v>0</v>
      </c>
      <c r="O1917" s="870">
        <v>0</v>
      </c>
      <c r="P1917" s="870">
        <v>0</v>
      </c>
      <c r="Q1917" s="870">
        <v>0</v>
      </c>
      <c r="R1917" s="870">
        <v>0</v>
      </c>
      <c r="S1917" s="870">
        <v>0</v>
      </c>
      <c r="T1917" s="870">
        <v>0</v>
      </c>
      <c r="U1917" s="870">
        <v>0</v>
      </c>
      <c r="V1917" s="870">
        <v>0</v>
      </c>
      <c r="W1917" s="870">
        <v>0</v>
      </c>
      <c r="X1917" s="870">
        <v>0</v>
      </c>
      <c r="Y1917" s="870">
        <v>0</v>
      </c>
      <c r="Z1917" s="870">
        <v>0</v>
      </c>
      <c r="AA1917" s="870">
        <v>0</v>
      </c>
      <c r="AB1917" s="870">
        <v>0</v>
      </c>
      <c r="AC1917" s="870">
        <v>0</v>
      </c>
      <c r="AD1917" s="870">
        <v>0</v>
      </c>
      <c r="AE1917" s="870">
        <v>0</v>
      </c>
    </row>
    <row r="1918" spans="1:31">
      <c r="A1918" s="870" t="s">
        <v>1852</v>
      </c>
      <c r="B1918" s="870">
        <v>16</v>
      </c>
      <c r="C1918" s="870">
        <v>1639</v>
      </c>
      <c r="D1918" s="870">
        <v>163910</v>
      </c>
      <c r="E1918" s="870">
        <v>1639109711</v>
      </c>
      <c r="F1918" s="870" t="s">
        <v>4245</v>
      </c>
      <c r="G1918" s="870">
        <v>66884699</v>
      </c>
      <c r="H1918" s="870">
        <v>0</v>
      </c>
      <c r="I1918" s="870">
        <v>66884699</v>
      </c>
      <c r="J1918" s="870">
        <v>0</v>
      </c>
      <c r="K1918" s="870">
        <v>0</v>
      </c>
      <c r="L1918" s="870">
        <v>0</v>
      </c>
      <c r="M1918" s="870">
        <v>0</v>
      </c>
      <c r="N1918" s="870">
        <v>0</v>
      </c>
      <c r="O1918" s="870">
        <v>0</v>
      </c>
      <c r="P1918" s="870">
        <v>0</v>
      </c>
      <c r="Q1918" s="870">
        <v>0</v>
      </c>
      <c r="R1918" s="870">
        <v>0</v>
      </c>
      <c r="S1918" s="870">
        <v>0</v>
      </c>
      <c r="T1918" s="870">
        <v>0</v>
      </c>
      <c r="U1918" s="870">
        <v>0</v>
      </c>
      <c r="V1918" s="870">
        <v>0</v>
      </c>
      <c r="W1918" s="870">
        <v>0</v>
      </c>
      <c r="X1918" s="870">
        <v>0</v>
      </c>
      <c r="Y1918" s="870">
        <v>0</v>
      </c>
      <c r="Z1918" s="870">
        <v>0</v>
      </c>
      <c r="AA1918" s="870">
        <v>0</v>
      </c>
      <c r="AB1918" s="870">
        <v>0</v>
      </c>
      <c r="AC1918" s="870">
        <v>0</v>
      </c>
      <c r="AD1918" s="870">
        <v>0</v>
      </c>
      <c r="AE1918" s="870">
        <v>0</v>
      </c>
    </row>
    <row r="1919" spans="1:31">
      <c r="A1919" s="870" t="s">
        <v>1852</v>
      </c>
      <c r="B1919" s="870">
        <v>16</v>
      </c>
      <c r="C1919" s="870">
        <v>1639</v>
      </c>
      <c r="D1919" s="870">
        <v>163910</v>
      </c>
      <c r="E1919" s="870">
        <v>1639109720</v>
      </c>
      <c r="F1919" s="870" t="s">
        <v>3645</v>
      </c>
      <c r="G1919" s="870">
        <v>61082164</v>
      </c>
      <c r="H1919" s="870">
        <v>0</v>
      </c>
      <c r="I1919" s="870">
        <v>61082164</v>
      </c>
      <c r="J1919" s="870">
        <v>0</v>
      </c>
      <c r="K1919" s="870">
        <v>0</v>
      </c>
      <c r="L1919" s="870">
        <v>0</v>
      </c>
      <c r="M1919" s="870">
        <v>0</v>
      </c>
      <c r="N1919" s="870">
        <v>0</v>
      </c>
      <c r="O1919" s="870">
        <v>0</v>
      </c>
      <c r="P1919" s="870">
        <v>0</v>
      </c>
      <c r="Q1919" s="870">
        <v>0</v>
      </c>
      <c r="R1919" s="870">
        <v>0</v>
      </c>
      <c r="S1919" s="870">
        <v>0</v>
      </c>
      <c r="T1919" s="870">
        <v>0</v>
      </c>
      <c r="U1919" s="870">
        <v>0</v>
      </c>
      <c r="V1919" s="870">
        <v>0</v>
      </c>
      <c r="W1919" s="870">
        <v>0</v>
      </c>
      <c r="X1919" s="870">
        <v>0</v>
      </c>
      <c r="Y1919" s="870">
        <v>0</v>
      </c>
      <c r="Z1919" s="870">
        <v>0</v>
      </c>
      <c r="AA1919" s="870">
        <v>0</v>
      </c>
      <c r="AB1919" s="870">
        <v>0</v>
      </c>
      <c r="AC1919" s="870">
        <v>0</v>
      </c>
      <c r="AD1919" s="870">
        <v>0</v>
      </c>
      <c r="AE1919" s="870">
        <v>0</v>
      </c>
    </row>
    <row r="1920" spans="1:31">
      <c r="A1920" s="870" t="s">
        <v>1852</v>
      </c>
      <c r="B1920" s="870">
        <v>16</v>
      </c>
      <c r="C1920" s="870">
        <v>1639</v>
      </c>
      <c r="D1920" s="870">
        <v>163910</v>
      </c>
      <c r="E1920" s="870">
        <v>1639109730</v>
      </c>
      <c r="F1920" s="870" t="s">
        <v>3646</v>
      </c>
      <c r="G1920" s="870">
        <v>234249326</v>
      </c>
      <c r="H1920" s="870">
        <v>0</v>
      </c>
      <c r="I1920" s="870">
        <v>234249326</v>
      </c>
      <c r="J1920" s="870">
        <v>0</v>
      </c>
      <c r="K1920" s="870">
        <v>0</v>
      </c>
      <c r="L1920" s="870">
        <v>0</v>
      </c>
      <c r="M1920" s="870">
        <v>0</v>
      </c>
      <c r="N1920" s="870">
        <v>0</v>
      </c>
      <c r="O1920" s="870">
        <v>0</v>
      </c>
      <c r="P1920" s="870">
        <v>0</v>
      </c>
      <c r="Q1920" s="870">
        <v>0</v>
      </c>
      <c r="R1920" s="870">
        <v>0</v>
      </c>
      <c r="S1920" s="870">
        <v>0</v>
      </c>
      <c r="T1920" s="870">
        <v>0</v>
      </c>
      <c r="U1920" s="870">
        <v>0</v>
      </c>
      <c r="V1920" s="870">
        <v>0</v>
      </c>
      <c r="W1920" s="870">
        <v>0</v>
      </c>
      <c r="X1920" s="870">
        <v>0</v>
      </c>
      <c r="Y1920" s="870">
        <v>0</v>
      </c>
      <c r="Z1920" s="870">
        <v>0</v>
      </c>
      <c r="AA1920" s="870">
        <v>0</v>
      </c>
      <c r="AB1920" s="870">
        <v>0</v>
      </c>
      <c r="AC1920" s="870">
        <v>0</v>
      </c>
      <c r="AD1920" s="870">
        <v>0</v>
      </c>
      <c r="AE1920" s="870">
        <v>0</v>
      </c>
    </row>
    <row r="1921" spans="1:31">
      <c r="A1921" s="870" t="s">
        <v>1852</v>
      </c>
      <c r="B1921" s="870">
        <v>16</v>
      </c>
      <c r="C1921" s="870">
        <v>1639</v>
      </c>
      <c r="D1921" s="870">
        <v>163910</v>
      </c>
      <c r="E1921" s="870">
        <v>1639109731</v>
      </c>
      <c r="F1921" s="870" t="s">
        <v>3647</v>
      </c>
      <c r="G1921" s="870">
        <v>0</v>
      </c>
      <c r="H1921" s="870">
        <v>0</v>
      </c>
      <c r="I1921" s="870">
        <v>0</v>
      </c>
      <c r="J1921" s="870">
        <v>0</v>
      </c>
      <c r="K1921" s="870">
        <v>0</v>
      </c>
      <c r="L1921" s="870">
        <v>0</v>
      </c>
      <c r="M1921" s="870">
        <v>0</v>
      </c>
      <c r="N1921" s="870">
        <v>0</v>
      </c>
      <c r="O1921" s="870">
        <v>0</v>
      </c>
      <c r="P1921" s="870">
        <v>0</v>
      </c>
      <c r="Q1921" s="870">
        <v>0</v>
      </c>
      <c r="R1921" s="870">
        <v>0</v>
      </c>
      <c r="S1921" s="870">
        <v>0</v>
      </c>
      <c r="T1921" s="870">
        <v>0</v>
      </c>
      <c r="U1921" s="870">
        <v>0</v>
      </c>
      <c r="V1921" s="870">
        <v>0</v>
      </c>
      <c r="W1921" s="870">
        <v>0</v>
      </c>
      <c r="X1921" s="870">
        <v>0</v>
      </c>
      <c r="Y1921" s="870">
        <v>0</v>
      </c>
      <c r="Z1921" s="870">
        <v>0</v>
      </c>
      <c r="AA1921" s="870">
        <v>0</v>
      </c>
      <c r="AB1921" s="870">
        <v>0</v>
      </c>
      <c r="AC1921" s="870">
        <v>0</v>
      </c>
      <c r="AD1921" s="870">
        <v>0</v>
      </c>
      <c r="AE1921" s="870">
        <v>0</v>
      </c>
    </row>
    <row r="1922" spans="1:31">
      <c r="A1922" s="870" t="s">
        <v>1852</v>
      </c>
      <c r="B1922" s="870">
        <v>16</v>
      </c>
      <c r="C1922" s="870">
        <v>1639</v>
      </c>
      <c r="D1922" s="870">
        <v>163910</v>
      </c>
      <c r="E1922" s="870">
        <v>1639109734</v>
      </c>
      <c r="F1922" s="870" t="s">
        <v>3648</v>
      </c>
      <c r="G1922" s="870">
        <v>95293658</v>
      </c>
      <c r="H1922" s="870">
        <v>0</v>
      </c>
      <c r="I1922" s="870">
        <v>95293658</v>
      </c>
      <c r="J1922" s="870">
        <v>0</v>
      </c>
      <c r="K1922" s="870">
        <v>0</v>
      </c>
      <c r="L1922" s="870">
        <v>0</v>
      </c>
      <c r="M1922" s="870">
        <v>0</v>
      </c>
      <c r="N1922" s="870">
        <v>0</v>
      </c>
      <c r="O1922" s="870">
        <v>0</v>
      </c>
      <c r="P1922" s="870">
        <v>0</v>
      </c>
      <c r="Q1922" s="870">
        <v>0</v>
      </c>
      <c r="R1922" s="870">
        <v>0</v>
      </c>
      <c r="S1922" s="870">
        <v>0</v>
      </c>
      <c r="T1922" s="870">
        <v>0</v>
      </c>
      <c r="U1922" s="870">
        <v>0</v>
      </c>
      <c r="V1922" s="870">
        <v>0</v>
      </c>
      <c r="W1922" s="870">
        <v>0</v>
      </c>
      <c r="X1922" s="870">
        <v>0</v>
      </c>
      <c r="Y1922" s="870">
        <v>0</v>
      </c>
      <c r="Z1922" s="870">
        <v>0</v>
      </c>
      <c r="AA1922" s="870">
        <v>0</v>
      </c>
      <c r="AB1922" s="870">
        <v>0</v>
      </c>
      <c r="AC1922" s="870">
        <v>0</v>
      </c>
      <c r="AD1922" s="870">
        <v>0</v>
      </c>
      <c r="AE1922" s="870">
        <v>0</v>
      </c>
    </row>
    <row r="1923" spans="1:31">
      <c r="A1923" s="870" t="s">
        <v>1852</v>
      </c>
      <c r="B1923" s="870">
        <v>16</v>
      </c>
      <c r="C1923" s="870">
        <v>1639</v>
      </c>
      <c r="D1923" s="870">
        <v>163910</v>
      </c>
      <c r="E1923" s="870">
        <v>1639109740</v>
      </c>
      <c r="F1923" s="870" t="s">
        <v>2002</v>
      </c>
      <c r="G1923" s="870">
        <v>0</v>
      </c>
      <c r="H1923" s="870">
        <v>0</v>
      </c>
      <c r="I1923" s="870">
        <v>0</v>
      </c>
      <c r="J1923" s="870">
        <v>0</v>
      </c>
      <c r="K1923" s="870">
        <v>0</v>
      </c>
      <c r="L1923" s="870">
        <v>0</v>
      </c>
      <c r="M1923" s="870">
        <v>0</v>
      </c>
      <c r="N1923" s="870">
        <v>0</v>
      </c>
      <c r="O1923" s="870">
        <v>0</v>
      </c>
      <c r="P1923" s="870">
        <v>0</v>
      </c>
      <c r="Q1923" s="870">
        <v>0</v>
      </c>
      <c r="R1923" s="870">
        <v>0</v>
      </c>
      <c r="S1923" s="870">
        <v>0</v>
      </c>
      <c r="T1923" s="870">
        <v>0</v>
      </c>
      <c r="U1923" s="870">
        <v>0</v>
      </c>
      <c r="V1923" s="870">
        <v>0</v>
      </c>
      <c r="W1923" s="870">
        <v>0</v>
      </c>
      <c r="X1923" s="870">
        <v>0</v>
      </c>
      <c r="Y1923" s="870">
        <v>0</v>
      </c>
      <c r="Z1923" s="870">
        <v>0</v>
      </c>
      <c r="AA1923" s="870">
        <v>0</v>
      </c>
      <c r="AB1923" s="870">
        <v>0</v>
      </c>
      <c r="AC1923" s="870">
        <v>0</v>
      </c>
      <c r="AD1923" s="870">
        <v>0</v>
      </c>
      <c r="AE1923" s="870">
        <v>0</v>
      </c>
    </row>
    <row r="1924" spans="1:31">
      <c r="A1924" s="870" t="s">
        <v>1852</v>
      </c>
      <c r="B1924" s="870">
        <v>16</v>
      </c>
      <c r="C1924" s="870">
        <v>1639</v>
      </c>
      <c r="D1924" s="870">
        <v>163910</v>
      </c>
      <c r="E1924" s="870">
        <v>1639109741</v>
      </c>
      <c r="F1924" s="870" t="s">
        <v>3649</v>
      </c>
      <c r="G1924" s="870">
        <v>874993517</v>
      </c>
      <c r="H1924" s="870">
        <v>0</v>
      </c>
      <c r="I1924" s="870">
        <v>874993517.15999997</v>
      </c>
      <c r="J1924" s="870">
        <v>0.15999996662139893</v>
      </c>
      <c r="K1924" s="870">
        <v>0</v>
      </c>
      <c r="L1924" s="870">
        <v>0.15999996662139893</v>
      </c>
      <c r="M1924" s="870">
        <v>0</v>
      </c>
      <c r="N1924" s="870">
        <v>0</v>
      </c>
      <c r="O1924" s="870">
        <v>0.15999996662139893</v>
      </c>
      <c r="P1924" s="870">
        <v>5.9199987649917601E-2</v>
      </c>
      <c r="Q1924" s="870">
        <v>0</v>
      </c>
      <c r="R1924" s="870">
        <v>0</v>
      </c>
      <c r="S1924" s="870">
        <v>0</v>
      </c>
      <c r="T1924" s="870">
        <v>0</v>
      </c>
      <c r="U1924" s="870">
        <v>0</v>
      </c>
      <c r="V1924" s="870">
        <v>0</v>
      </c>
      <c r="W1924" s="870">
        <v>0</v>
      </c>
      <c r="X1924" s="870">
        <v>5.9199987649917601E-2</v>
      </c>
      <c r="Y1924" s="870">
        <v>0.37</v>
      </c>
      <c r="Z1924" s="870">
        <v>5.9199987649917601E-2</v>
      </c>
      <c r="AA1924" s="870">
        <v>0</v>
      </c>
      <c r="AB1924" s="870">
        <v>5.9199987649917601E-2</v>
      </c>
      <c r="AC1924" s="870">
        <v>0</v>
      </c>
      <c r="AD1924" s="870">
        <v>0</v>
      </c>
      <c r="AE1924" s="870">
        <v>0</v>
      </c>
    </row>
    <row r="1925" spans="1:31">
      <c r="A1925" s="870" t="s">
        <v>1852</v>
      </c>
      <c r="B1925" s="870">
        <v>16</v>
      </c>
      <c r="C1925" s="870">
        <v>1639</v>
      </c>
      <c r="D1925" s="870">
        <v>163910</v>
      </c>
      <c r="E1925" s="870">
        <v>1639109742</v>
      </c>
      <c r="F1925" s="870" t="s">
        <v>4555</v>
      </c>
      <c r="G1925" s="870">
        <v>0</v>
      </c>
      <c r="H1925" s="870">
        <v>0</v>
      </c>
      <c r="I1925" s="870">
        <v>0</v>
      </c>
      <c r="J1925" s="870">
        <v>0</v>
      </c>
      <c r="K1925" s="870">
        <v>0</v>
      </c>
      <c r="L1925" s="870">
        <v>0</v>
      </c>
      <c r="M1925" s="870">
        <v>0</v>
      </c>
      <c r="N1925" s="870">
        <v>0</v>
      </c>
      <c r="O1925" s="870">
        <v>0</v>
      </c>
      <c r="P1925" s="870">
        <v>0</v>
      </c>
      <c r="Q1925" s="870">
        <v>0</v>
      </c>
      <c r="R1925" s="870">
        <v>0</v>
      </c>
      <c r="S1925" s="870">
        <v>0</v>
      </c>
      <c r="T1925" s="870">
        <v>0</v>
      </c>
      <c r="U1925" s="870">
        <v>0</v>
      </c>
      <c r="V1925" s="870">
        <v>0</v>
      </c>
      <c r="W1925" s="870">
        <v>0</v>
      </c>
      <c r="X1925" s="870">
        <v>0</v>
      </c>
      <c r="Y1925" s="870">
        <v>0</v>
      </c>
      <c r="Z1925" s="870">
        <v>0</v>
      </c>
      <c r="AA1925" s="870">
        <v>0</v>
      </c>
      <c r="AB1925" s="870">
        <v>0</v>
      </c>
      <c r="AC1925" s="870">
        <v>0</v>
      </c>
      <c r="AD1925" s="870">
        <v>0</v>
      </c>
      <c r="AE1925" s="870">
        <v>0</v>
      </c>
    </row>
    <row r="1926" spans="1:31">
      <c r="A1926" s="870" t="s">
        <v>1852</v>
      </c>
      <c r="B1926" s="870">
        <v>16</v>
      </c>
      <c r="C1926" s="870">
        <v>1639</v>
      </c>
      <c r="D1926" s="870">
        <v>163910</v>
      </c>
      <c r="E1926" s="870">
        <v>1639109750</v>
      </c>
      <c r="F1926" s="870" t="s">
        <v>3650</v>
      </c>
      <c r="G1926" s="870">
        <v>49407829</v>
      </c>
      <c r="H1926" s="870">
        <v>0</v>
      </c>
      <c r="I1926" s="870">
        <v>49407829</v>
      </c>
      <c r="J1926" s="870">
        <v>0</v>
      </c>
      <c r="K1926" s="870">
        <v>0</v>
      </c>
      <c r="L1926" s="870">
        <v>0</v>
      </c>
      <c r="M1926" s="870">
        <v>0</v>
      </c>
      <c r="N1926" s="870">
        <v>0</v>
      </c>
      <c r="O1926" s="870">
        <v>0</v>
      </c>
      <c r="P1926" s="870">
        <v>0</v>
      </c>
      <c r="Q1926" s="870">
        <v>0</v>
      </c>
      <c r="R1926" s="870">
        <v>0</v>
      </c>
      <c r="S1926" s="870">
        <v>0</v>
      </c>
      <c r="T1926" s="870">
        <v>0</v>
      </c>
      <c r="U1926" s="870">
        <v>0</v>
      </c>
      <c r="V1926" s="870">
        <v>0</v>
      </c>
      <c r="W1926" s="870">
        <v>0</v>
      </c>
      <c r="X1926" s="870">
        <v>0</v>
      </c>
      <c r="Y1926" s="870">
        <v>0</v>
      </c>
      <c r="Z1926" s="870">
        <v>0</v>
      </c>
      <c r="AA1926" s="870">
        <v>0</v>
      </c>
      <c r="AB1926" s="870">
        <v>0</v>
      </c>
      <c r="AC1926" s="870">
        <v>0</v>
      </c>
      <c r="AD1926" s="870">
        <v>0</v>
      </c>
      <c r="AE1926" s="870">
        <v>0</v>
      </c>
    </row>
    <row r="1927" spans="1:31">
      <c r="A1927" s="870" t="s">
        <v>1852</v>
      </c>
      <c r="B1927" s="870">
        <v>16</v>
      </c>
      <c r="C1927" s="870">
        <v>1639</v>
      </c>
      <c r="D1927" s="870">
        <v>163910</v>
      </c>
      <c r="E1927" s="870">
        <v>1639109755</v>
      </c>
      <c r="F1927" s="870" t="s">
        <v>2003</v>
      </c>
      <c r="G1927" s="870">
        <v>0</v>
      </c>
      <c r="H1927" s="870">
        <v>0</v>
      </c>
      <c r="I1927" s="870">
        <v>0</v>
      </c>
      <c r="J1927" s="870">
        <v>0</v>
      </c>
      <c r="K1927" s="870">
        <v>0</v>
      </c>
      <c r="L1927" s="870">
        <v>0</v>
      </c>
      <c r="M1927" s="870">
        <v>0</v>
      </c>
      <c r="N1927" s="870">
        <v>0</v>
      </c>
      <c r="O1927" s="870">
        <v>0</v>
      </c>
      <c r="P1927" s="870">
        <v>0</v>
      </c>
      <c r="Q1927" s="870">
        <v>0</v>
      </c>
      <c r="R1927" s="870">
        <v>0</v>
      </c>
      <c r="S1927" s="870">
        <v>0</v>
      </c>
      <c r="T1927" s="870">
        <v>0</v>
      </c>
      <c r="U1927" s="870">
        <v>0</v>
      </c>
      <c r="V1927" s="870">
        <v>0</v>
      </c>
      <c r="W1927" s="870">
        <v>0</v>
      </c>
      <c r="X1927" s="870">
        <v>0</v>
      </c>
      <c r="Y1927" s="870">
        <v>0</v>
      </c>
      <c r="Z1927" s="870">
        <v>0</v>
      </c>
      <c r="AA1927" s="870">
        <v>0</v>
      </c>
      <c r="AB1927" s="870">
        <v>0</v>
      </c>
      <c r="AC1927" s="870">
        <v>0</v>
      </c>
      <c r="AD1927" s="870">
        <v>0</v>
      </c>
      <c r="AE1927" s="870">
        <v>0</v>
      </c>
    </row>
    <row r="1928" spans="1:31">
      <c r="A1928" s="870" t="s">
        <v>1852</v>
      </c>
      <c r="B1928" s="870">
        <v>16</v>
      </c>
      <c r="C1928" s="870">
        <v>1639</v>
      </c>
      <c r="D1928" s="870">
        <v>163910</v>
      </c>
      <c r="E1928" s="870">
        <v>1639109760</v>
      </c>
      <c r="F1928" s="870" t="s">
        <v>3651</v>
      </c>
      <c r="G1928" s="870">
        <v>0</v>
      </c>
      <c r="H1928" s="870">
        <v>0</v>
      </c>
      <c r="I1928" s="870">
        <v>0</v>
      </c>
      <c r="J1928" s="870">
        <v>0</v>
      </c>
      <c r="K1928" s="870">
        <v>0</v>
      </c>
      <c r="L1928" s="870">
        <v>0</v>
      </c>
      <c r="M1928" s="870">
        <v>0</v>
      </c>
      <c r="N1928" s="870">
        <v>0</v>
      </c>
      <c r="O1928" s="870">
        <v>0</v>
      </c>
      <c r="P1928" s="870">
        <v>0</v>
      </c>
      <c r="Q1928" s="870">
        <v>0</v>
      </c>
      <c r="R1928" s="870">
        <v>0</v>
      </c>
      <c r="S1928" s="870">
        <v>0</v>
      </c>
      <c r="T1928" s="870">
        <v>0</v>
      </c>
      <c r="U1928" s="870">
        <v>0</v>
      </c>
      <c r="V1928" s="870">
        <v>0</v>
      </c>
      <c r="W1928" s="870">
        <v>0</v>
      </c>
      <c r="X1928" s="870">
        <v>0</v>
      </c>
      <c r="Y1928" s="870">
        <v>0</v>
      </c>
      <c r="Z1928" s="870">
        <v>0</v>
      </c>
      <c r="AA1928" s="870">
        <v>0</v>
      </c>
      <c r="AB1928" s="870">
        <v>0</v>
      </c>
      <c r="AC1928" s="870">
        <v>0</v>
      </c>
      <c r="AD1928" s="870">
        <v>0</v>
      </c>
      <c r="AE1928" s="870">
        <v>0</v>
      </c>
    </row>
    <row r="1929" spans="1:31">
      <c r="A1929" s="870" t="s">
        <v>1852</v>
      </c>
      <c r="B1929" s="870">
        <v>16</v>
      </c>
      <c r="C1929" s="870">
        <v>1639</v>
      </c>
      <c r="D1929" s="870">
        <v>163910</v>
      </c>
      <c r="E1929" s="870">
        <v>1639109762</v>
      </c>
      <c r="F1929" s="870" t="s">
        <v>3411</v>
      </c>
      <c r="G1929" s="870">
        <v>10190775</v>
      </c>
      <c r="H1929" s="870">
        <v>0</v>
      </c>
      <c r="I1929" s="870">
        <v>10190775</v>
      </c>
      <c r="J1929" s="870">
        <v>0</v>
      </c>
      <c r="K1929" s="870">
        <v>0</v>
      </c>
      <c r="L1929" s="870">
        <v>0</v>
      </c>
      <c r="M1929" s="870">
        <v>0</v>
      </c>
      <c r="N1929" s="870">
        <v>0</v>
      </c>
      <c r="O1929" s="870">
        <v>0</v>
      </c>
      <c r="P1929" s="870">
        <v>0</v>
      </c>
      <c r="Q1929" s="870">
        <v>0</v>
      </c>
      <c r="R1929" s="870">
        <v>0</v>
      </c>
      <c r="S1929" s="870">
        <v>0</v>
      </c>
      <c r="T1929" s="870">
        <v>0</v>
      </c>
      <c r="U1929" s="870">
        <v>0</v>
      </c>
      <c r="V1929" s="870">
        <v>0</v>
      </c>
      <c r="W1929" s="870">
        <v>0</v>
      </c>
      <c r="X1929" s="870">
        <v>0</v>
      </c>
      <c r="Y1929" s="870">
        <v>0</v>
      </c>
      <c r="Z1929" s="870">
        <v>0</v>
      </c>
      <c r="AA1929" s="870">
        <v>0</v>
      </c>
      <c r="AB1929" s="870">
        <v>0</v>
      </c>
      <c r="AC1929" s="870">
        <v>0</v>
      </c>
      <c r="AD1929" s="870">
        <v>0</v>
      </c>
      <c r="AE1929" s="870">
        <v>0</v>
      </c>
    </row>
    <row r="1930" spans="1:31">
      <c r="A1930" s="870" t="s">
        <v>1852</v>
      </c>
      <c r="B1930" s="870">
        <v>16</v>
      </c>
      <c r="C1930" s="870">
        <v>1639</v>
      </c>
      <c r="D1930" s="870">
        <v>163910</v>
      </c>
      <c r="E1930" s="870">
        <v>1639109764</v>
      </c>
      <c r="F1930" s="870" t="s">
        <v>3652</v>
      </c>
      <c r="G1930" s="870">
        <v>0</v>
      </c>
      <c r="H1930" s="870">
        <v>0</v>
      </c>
      <c r="I1930" s="870">
        <v>0</v>
      </c>
      <c r="J1930" s="870">
        <v>0</v>
      </c>
      <c r="K1930" s="870">
        <v>0</v>
      </c>
      <c r="L1930" s="870">
        <v>0</v>
      </c>
      <c r="M1930" s="870">
        <v>0</v>
      </c>
      <c r="N1930" s="870">
        <v>0</v>
      </c>
      <c r="O1930" s="870">
        <v>0</v>
      </c>
      <c r="P1930" s="870">
        <v>0</v>
      </c>
      <c r="Q1930" s="870">
        <v>0</v>
      </c>
      <c r="R1930" s="870">
        <v>0</v>
      </c>
      <c r="S1930" s="870">
        <v>0</v>
      </c>
      <c r="T1930" s="870">
        <v>0</v>
      </c>
      <c r="U1930" s="870">
        <v>0</v>
      </c>
      <c r="V1930" s="870">
        <v>0</v>
      </c>
      <c r="W1930" s="870">
        <v>0</v>
      </c>
      <c r="X1930" s="870">
        <v>0</v>
      </c>
      <c r="Y1930" s="870">
        <v>0</v>
      </c>
      <c r="Z1930" s="870">
        <v>0</v>
      </c>
      <c r="AA1930" s="870">
        <v>0</v>
      </c>
      <c r="AB1930" s="870">
        <v>0</v>
      </c>
      <c r="AC1930" s="870">
        <v>0</v>
      </c>
      <c r="AD1930" s="870">
        <v>0</v>
      </c>
      <c r="AE1930" s="870">
        <v>0</v>
      </c>
    </row>
    <row r="1931" spans="1:31">
      <c r="A1931" s="870" t="s">
        <v>1852</v>
      </c>
      <c r="B1931" s="870">
        <v>16</v>
      </c>
      <c r="C1931" s="870">
        <v>1639</v>
      </c>
      <c r="D1931" s="870">
        <v>163910</v>
      </c>
      <c r="E1931" s="870">
        <v>1639109771</v>
      </c>
      <c r="F1931" s="870" t="s">
        <v>3653</v>
      </c>
      <c r="G1931" s="870">
        <v>455647647</v>
      </c>
      <c r="H1931" s="870">
        <v>0</v>
      </c>
      <c r="I1931" s="870">
        <v>455647647</v>
      </c>
      <c r="J1931" s="870">
        <v>0</v>
      </c>
      <c r="K1931" s="870">
        <v>0</v>
      </c>
      <c r="L1931" s="870">
        <v>0</v>
      </c>
      <c r="M1931" s="870">
        <v>0</v>
      </c>
      <c r="N1931" s="870">
        <v>0</v>
      </c>
      <c r="O1931" s="870">
        <v>0</v>
      </c>
      <c r="P1931" s="870">
        <v>0</v>
      </c>
      <c r="Q1931" s="870">
        <v>0</v>
      </c>
      <c r="R1931" s="870">
        <v>0</v>
      </c>
      <c r="S1931" s="870">
        <v>0</v>
      </c>
      <c r="T1931" s="870">
        <v>0</v>
      </c>
      <c r="U1931" s="870">
        <v>0</v>
      </c>
      <c r="V1931" s="870">
        <v>0</v>
      </c>
      <c r="W1931" s="870">
        <v>0</v>
      </c>
      <c r="X1931" s="870">
        <v>0</v>
      </c>
      <c r="Y1931" s="870">
        <v>0</v>
      </c>
      <c r="Z1931" s="870">
        <v>0</v>
      </c>
      <c r="AA1931" s="870">
        <v>0</v>
      </c>
      <c r="AB1931" s="870">
        <v>0</v>
      </c>
      <c r="AC1931" s="870">
        <v>0</v>
      </c>
      <c r="AD1931" s="870">
        <v>0</v>
      </c>
      <c r="AE1931" s="870">
        <v>0</v>
      </c>
    </row>
    <row r="1932" spans="1:31">
      <c r="A1932" s="870" t="s">
        <v>1852</v>
      </c>
      <c r="B1932" s="870">
        <v>16</v>
      </c>
      <c r="C1932" s="870">
        <v>1639</v>
      </c>
      <c r="D1932" s="870">
        <v>163910</v>
      </c>
      <c r="E1932" s="870">
        <v>1639109780</v>
      </c>
      <c r="F1932" s="870" t="s">
        <v>2004</v>
      </c>
      <c r="G1932" s="870">
        <v>0</v>
      </c>
      <c r="H1932" s="870">
        <v>0</v>
      </c>
      <c r="I1932" s="870">
        <v>0</v>
      </c>
      <c r="J1932" s="870">
        <v>0</v>
      </c>
      <c r="K1932" s="870">
        <v>0</v>
      </c>
      <c r="L1932" s="870">
        <v>0</v>
      </c>
      <c r="M1932" s="870">
        <v>0</v>
      </c>
      <c r="N1932" s="870">
        <v>0</v>
      </c>
      <c r="O1932" s="870">
        <v>0</v>
      </c>
      <c r="P1932" s="870">
        <v>0</v>
      </c>
      <c r="Q1932" s="870">
        <v>0</v>
      </c>
      <c r="R1932" s="870">
        <v>0</v>
      </c>
      <c r="S1932" s="870">
        <v>0</v>
      </c>
      <c r="T1932" s="870">
        <v>0</v>
      </c>
      <c r="U1932" s="870">
        <v>0</v>
      </c>
      <c r="V1932" s="870">
        <v>0</v>
      </c>
      <c r="W1932" s="870">
        <v>0</v>
      </c>
      <c r="X1932" s="870">
        <v>0</v>
      </c>
      <c r="Y1932" s="870">
        <v>0</v>
      </c>
      <c r="Z1932" s="870">
        <v>0</v>
      </c>
      <c r="AA1932" s="870">
        <v>0</v>
      </c>
      <c r="AB1932" s="870">
        <v>0</v>
      </c>
      <c r="AC1932" s="870">
        <v>0</v>
      </c>
      <c r="AD1932" s="870">
        <v>0</v>
      </c>
      <c r="AE1932" s="870">
        <v>0</v>
      </c>
    </row>
    <row r="1933" spans="1:31">
      <c r="A1933" s="870" t="s">
        <v>1852</v>
      </c>
      <c r="B1933" s="870">
        <v>16</v>
      </c>
      <c r="C1933" s="870">
        <v>1639</v>
      </c>
      <c r="D1933" s="870">
        <v>163910</v>
      </c>
      <c r="E1933" s="870">
        <v>1639109800</v>
      </c>
      <c r="F1933" s="870" t="s">
        <v>1105</v>
      </c>
      <c r="G1933" s="870">
        <v>4924676</v>
      </c>
      <c r="H1933" s="870">
        <v>0</v>
      </c>
      <c r="I1933" s="870">
        <v>4924675.59</v>
      </c>
      <c r="J1933" s="870">
        <v>-0.41000000014901161</v>
      </c>
      <c r="K1933" s="870">
        <v>0</v>
      </c>
      <c r="L1933" s="870">
        <v>0</v>
      </c>
      <c r="M1933" s="870">
        <v>-0.41000000014901161</v>
      </c>
      <c r="N1933" s="870">
        <v>0</v>
      </c>
      <c r="O1933" s="870">
        <v>-0.41000000014901161</v>
      </c>
      <c r="P1933" s="870">
        <v>-0.15170000005513429</v>
      </c>
      <c r="Q1933" s="870">
        <v>0</v>
      </c>
      <c r="R1933" s="870">
        <v>0</v>
      </c>
      <c r="S1933" s="870">
        <v>0</v>
      </c>
      <c r="T1933" s="870">
        <v>0</v>
      </c>
      <c r="U1933" s="870">
        <v>0</v>
      </c>
      <c r="V1933" s="870">
        <v>0</v>
      </c>
      <c r="W1933" s="870">
        <v>0</v>
      </c>
      <c r="X1933" s="870">
        <v>-0.15170000005513429</v>
      </c>
      <c r="Y1933" s="870">
        <v>0.37</v>
      </c>
      <c r="Z1933" s="870">
        <v>0</v>
      </c>
      <c r="AA1933" s="870">
        <v>-0.15170000005513429</v>
      </c>
      <c r="AB1933" s="870">
        <v>0</v>
      </c>
      <c r="AC1933" s="870">
        <v>-0.15170000005513429</v>
      </c>
      <c r="AD1933" s="870">
        <v>0</v>
      </c>
      <c r="AE1933" s="870">
        <v>0</v>
      </c>
    </row>
    <row r="1934" spans="1:31">
      <c r="A1934" s="870" t="s">
        <v>1852</v>
      </c>
      <c r="B1934" s="870">
        <v>16</v>
      </c>
      <c r="C1934" s="870">
        <v>1639</v>
      </c>
      <c r="D1934" s="870">
        <v>163915</v>
      </c>
      <c r="E1934" s="870">
        <v>1639151800</v>
      </c>
      <c r="F1934" s="870" t="s">
        <v>4845</v>
      </c>
      <c r="G1934" s="870">
        <v>935194043</v>
      </c>
      <c r="H1934" s="870">
        <v>0</v>
      </c>
      <c r="I1934" s="870">
        <v>935194043</v>
      </c>
      <c r="J1934" s="870">
        <v>0</v>
      </c>
      <c r="K1934" s="870">
        <v>0</v>
      </c>
      <c r="L1934" s="870">
        <v>0</v>
      </c>
      <c r="M1934" s="870">
        <v>0</v>
      </c>
      <c r="N1934" s="870">
        <v>0</v>
      </c>
      <c r="O1934" s="870">
        <v>0</v>
      </c>
      <c r="P1934" s="870">
        <v>0</v>
      </c>
      <c r="Q1934" s="870">
        <v>0</v>
      </c>
      <c r="R1934" s="870">
        <v>0</v>
      </c>
      <c r="S1934" s="870">
        <v>0</v>
      </c>
      <c r="T1934" s="870">
        <v>0</v>
      </c>
      <c r="U1934" s="870">
        <v>0</v>
      </c>
      <c r="V1934" s="870">
        <v>0</v>
      </c>
      <c r="W1934" s="870">
        <v>0</v>
      </c>
      <c r="X1934" s="870">
        <v>0</v>
      </c>
      <c r="Y1934" s="870">
        <v>0</v>
      </c>
      <c r="Z1934" s="870">
        <v>0</v>
      </c>
      <c r="AA1934" s="870">
        <v>0</v>
      </c>
      <c r="AB1934" s="870">
        <v>0</v>
      </c>
      <c r="AC1934" s="870">
        <v>0</v>
      </c>
      <c r="AD1934" s="870">
        <v>0</v>
      </c>
      <c r="AE1934" s="870">
        <v>0</v>
      </c>
    </row>
    <row r="1935" spans="1:31">
      <c r="A1935" s="870" t="s">
        <v>1852</v>
      </c>
      <c r="B1935" s="870">
        <v>16</v>
      </c>
      <c r="C1935" s="870">
        <v>1639</v>
      </c>
      <c r="D1935" s="870">
        <v>163915</v>
      </c>
      <c r="E1935" s="870">
        <v>1639159001</v>
      </c>
      <c r="F1935" s="870" t="s">
        <v>4246</v>
      </c>
      <c r="G1935" s="870">
        <v>324626253</v>
      </c>
      <c r="H1935" s="870">
        <v>0</v>
      </c>
      <c r="I1935" s="870">
        <v>324626253.01999998</v>
      </c>
      <c r="J1935" s="870">
        <v>1.9999980926513672E-2</v>
      </c>
      <c r="K1935" s="870">
        <v>0</v>
      </c>
      <c r="L1935" s="870">
        <v>1.9999980926513672E-2</v>
      </c>
      <c r="M1935" s="870">
        <v>0</v>
      </c>
      <c r="N1935" s="870">
        <v>0</v>
      </c>
      <c r="O1935" s="870">
        <v>1.9999980926513672E-2</v>
      </c>
      <c r="P1935" s="870">
        <v>7.3999929428100585E-3</v>
      </c>
      <c r="Q1935" s="870">
        <v>0</v>
      </c>
      <c r="R1935" s="870">
        <v>0</v>
      </c>
      <c r="S1935" s="870">
        <v>0</v>
      </c>
      <c r="T1935" s="870">
        <v>0</v>
      </c>
      <c r="U1935" s="870">
        <v>0</v>
      </c>
      <c r="V1935" s="870">
        <v>0</v>
      </c>
      <c r="W1935" s="870">
        <v>0</v>
      </c>
      <c r="X1935" s="870">
        <v>7.3999929428100585E-3</v>
      </c>
      <c r="Y1935" s="870">
        <v>0.37</v>
      </c>
      <c r="Z1935" s="870">
        <v>7.3999929428100585E-3</v>
      </c>
      <c r="AA1935" s="870">
        <v>0</v>
      </c>
      <c r="AB1935" s="870">
        <v>7.3999929428100585E-3</v>
      </c>
      <c r="AC1935" s="870">
        <v>0</v>
      </c>
      <c r="AD1935" s="870">
        <v>0</v>
      </c>
      <c r="AE1935" s="870">
        <v>0</v>
      </c>
    </row>
    <row r="1936" spans="1:31">
      <c r="A1936" s="870" t="s">
        <v>1852</v>
      </c>
      <c r="B1936" s="870">
        <v>16</v>
      </c>
      <c r="C1936" s="870">
        <v>1639</v>
      </c>
      <c r="D1936" s="870">
        <v>163915</v>
      </c>
      <c r="E1936" s="870">
        <v>1639159016</v>
      </c>
      <c r="F1936" s="870" t="s">
        <v>4247</v>
      </c>
      <c r="G1936" s="870">
        <v>661518489</v>
      </c>
      <c r="H1936" s="870">
        <v>0</v>
      </c>
      <c r="I1936" s="870">
        <v>661518488.64999998</v>
      </c>
      <c r="J1936" s="870">
        <v>-0.35000002384185791</v>
      </c>
      <c r="K1936" s="870">
        <v>0</v>
      </c>
      <c r="L1936" s="870">
        <v>0</v>
      </c>
      <c r="M1936" s="870">
        <v>-0.35000002384185791</v>
      </c>
      <c r="N1936" s="870">
        <v>0</v>
      </c>
      <c r="O1936" s="870">
        <v>-0.35000002384185791</v>
      </c>
      <c r="P1936" s="870">
        <v>-0.12950000882148743</v>
      </c>
      <c r="Q1936" s="870">
        <v>0</v>
      </c>
      <c r="R1936" s="870">
        <v>0</v>
      </c>
      <c r="S1936" s="870">
        <v>0</v>
      </c>
      <c r="T1936" s="870">
        <v>0</v>
      </c>
      <c r="U1936" s="870">
        <v>0</v>
      </c>
      <c r="V1936" s="870">
        <v>0</v>
      </c>
      <c r="W1936" s="870">
        <v>0</v>
      </c>
      <c r="X1936" s="870">
        <v>-0.12950000882148743</v>
      </c>
      <c r="Y1936" s="870">
        <v>0.37</v>
      </c>
      <c r="Z1936" s="870">
        <v>0</v>
      </c>
      <c r="AA1936" s="870">
        <v>-0.12950000882148743</v>
      </c>
      <c r="AB1936" s="870">
        <v>0</v>
      </c>
      <c r="AC1936" s="870">
        <v>-0.12950000882148743</v>
      </c>
      <c r="AD1936" s="870">
        <v>0</v>
      </c>
      <c r="AE1936" s="870">
        <v>0</v>
      </c>
    </row>
    <row r="1937" spans="1:31">
      <c r="A1937" s="870" t="s">
        <v>1852</v>
      </c>
      <c r="B1937" s="870">
        <v>16</v>
      </c>
      <c r="C1937" s="870">
        <v>1639</v>
      </c>
      <c r="D1937" s="870">
        <v>163915</v>
      </c>
      <c r="E1937" s="870">
        <v>1639159501</v>
      </c>
      <c r="F1937" s="870" t="s">
        <v>2001</v>
      </c>
      <c r="G1937" s="870">
        <v>0</v>
      </c>
      <c r="H1937" s="870">
        <v>0</v>
      </c>
      <c r="I1937" s="870">
        <v>0</v>
      </c>
      <c r="J1937" s="870">
        <v>0</v>
      </c>
      <c r="K1937" s="870">
        <v>0</v>
      </c>
      <c r="L1937" s="870">
        <v>0</v>
      </c>
      <c r="M1937" s="870">
        <v>0</v>
      </c>
      <c r="N1937" s="870">
        <v>0</v>
      </c>
      <c r="O1937" s="870">
        <v>0</v>
      </c>
      <c r="P1937" s="870">
        <v>0</v>
      </c>
      <c r="Q1937" s="870">
        <v>0</v>
      </c>
      <c r="R1937" s="870">
        <v>0</v>
      </c>
      <c r="S1937" s="870">
        <v>0</v>
      </c>
      <c r="T1937" s="870">
        <v>0</v>
      </c>
      <c r="U1937" s="870">
        <v>0</v>
      </c>
      <c r="V1937" s="870">
        <v>0</v>
      </c>
      <c r="W1937" s="870">
        <v>0</v>
      </c>
      <c r="X1937" s="870">
        <v>0</v>
      </c>
      <c r="Y1937" s="870">
        <v>0</v>
      </c>
      <c r="Z1937" s="870">
        <v>0</v>
      </c>
      <c r="AA1937" s="870">
        <v>0</v>
      </c>
      <c r="AB1937" s="870">
        <v>0</v>
      </c>
      <c r="AC1937" s="870">
        <v>0</v>
      </c>
      <c r="AD1937" s="870">
        <v>0</v>
      </c>
      <c r="AE1937" s="870">
        <v>0</v>
      </c>
    </row>
    <row r="1938" spans="1:31">
      <c r="A1938" s="870" t="s">
        <v>1852</v>
      </c>
      <c r="B1938" s="870">
        <v>16</v>
      </c>
      <c r="C1938" s="870">
        <v>1639</v>
      </c>
      <c r="D1938" s="870">
        <v>163915</v>
      </c>
      <c r="E1938" s="870">
        <v>1639159532</v>
      </c>
      <c r="F1938" s="870" t="s">
        <v>4248</v>
      </c>
      <c r="G1938" s="870">
        <v>0</v>
      </c>
      <c r="H1938" s="870">
        <v>0</v>
      </c>
      <c r="I1938" s="870">
        <v>0</v>
      </c>
      <c r="J1938" s="870">
        <v>0</v>
      </c>
      <c r="K1938" s="870">
        <v>0</v>
      </c>
      <c r="L1938" s="870">
        <v>0</v>
      </c>
      <c r="M1938" s="870">
        <v>0</v>
      </c>
      <c r="N1938" s="870">
        <v>0</v>
      </c>
      <c r="O1938" s="870">
        <v>0</v>
      </c>
      <c r="P1938" s="870">
        <v>0</v>
      </c>
      <c r="Q1938" s="870">
        <v>0</v>
      </c>
      <c r="R1938" s="870">
        <v>0</v>
      </c>
      <c r="S1938" s="870">
        <v>0</v>
      </c>
      <c r="T1938" s="870">
        <v>0</v>
      </c>
      <c r="U1938" s="870">
        <v>0</v>
      </c>
      <c r="V1938" s="870">
        <v>0</v>
      </c>
      <c r="W1938" s="870">
        <v>0</v>
      </c>
      <c r="X1938" s="870">
        <v>0</v>
      </c>
      <c r="Y1938" s="870">
        <v>0</v>
      </c>
      <c r="Z1938" s="870">
        <v>0</v>
      </c>
      <c r="AA1938" s="870">
        <v>0</v>
      </c>
      <c r="AB1938" s="870">
        <v>0</v>
      </c>
      <c r="AC1938" s="870">
        <v>0</v>
      </c>
      <c r="AD1938" s="870">
        <v>0</v>
      </c>
      <c r="AE1938" s="870">
        <v>0</v>
      </c>
    </row>
    <row r="1939" spans="1:31">
      <c r="A1939" s="870" t="s">
        <v>1852</v>
      </c>
      <c r="B1939" s="870">
        <v>16</v>
      </c>
      <c r="C1939" s="870">
        <v>1639</v>
      </c>
      <c r="D1939" s="870">
        <v>163915</v>
      </c>
      <c r="E1939" s="870">
        <v>1639159601</v>
      </c>
      <c r="F1939" s="870" t="s">
        <v>4246</v>
      </c>
      <c r="G1939" s="870">
        <v>77446487</v>
      </c>
      <c r="H1939" s="870">
        <v>0</v>
      </c>
      <c r="I1939" s="870">
        <v>77446486.980000004</v>
      </c>
      <c r="J1939" s="870">
        <v>-1.9999995827674866E-2</v>
      </c>
      <c r="K1939" s="870">
        <v>0</v>
      </c>
      <c r="L1939" s="870">
        <v>0</v>
      </c>
      <c r="M1939" s="870">
        <v>-1.9999995827674866E-2</v>
      </c>
      <c r="N1939" s="870">
        <v>0</v>
      </c>
      <c r="O1939" s="870">
        <v>-1.9999995827674866E-2</v>
      </c>
      <c r="P1939" s="870">
        <v>-7.3999984562397002E-3</v>
      </c>
      <c r="Q1939" s="870">
        <v>0</v>
      </c>
      <c r="R1939" s="870">
        <v>0</v>
      </c>
      <c r="S1939" s="870">
        <v>0</v>
      </c>
      <c r="T1939" s="870">
        <v>0</v>
      </c>
      <c r="U1939" s="870">
        <v>0</v>
      </c>
      <c r="V1939" s="870">
        <v>0</v>
      </c>
      <c r="W1939" s="870">
        <v>0</v>
      </c>
      <c r="X1939" s="870">
        <v>-7.3999984562397002E-3</v>
      </c>
      <c r="Y1939" s="870">
        <v>0.37</v>
      </c>
      <c r="Z1939" s="870">
        <v>0</v>
      </c>
      <c r="AA1939" s="870">
        <v>-7.3999984562397002E-3</v>
      </c>
      <c r="AB1939" s="870">
        <v>0</v>
      </c>
      <c r="AC1939" s="870">
        <v>-7.3999984562397002E-3</v>
      </c>
      <c r="AD1939" s="870">
        <v>0</v>
      </c>
      <c r="AE1939" s="870">
        <v>0</v>
      </c>
    </row>
    <row r="1940" spans="1:31">
      <c r="A1940" s="870" t="s">
        <v>1852</v>
      </c>
      <c r="B1940" s="870">
        <v>16</v>
      </c>
      <c r="C1940" s="870">
        <v>1639</v>
      </c>
      <c r="D1940" s="870">
        <v>163915</v>
      </c>
      <c r="E1940" s="870">
        <v>1639159700</v>
      </c>
      <c r="F1940" s="870" t="s">
        <v>4249</v>
      </c>
      <c r="G1940" s="870">
        <v>114120989</v>
      </c>
      <c r="H1940" s="870">
        <v>0</v>
      </c>
      <c r="I1940" s="870">
        <v>114120989</v>
      </c>
      <c r="J1940" s="870">
        <v>0</v>
      </c>
      <c r="K1940" s="870">
        <v>0</v>
      </c>
      <c r="L1940" s="870">
        <v>0</v>
      </c>
      <c r="M1940" s="870">
        <v>0</v>
      </c>
      <c r="N1940" s="870">
        <v>0</v>
      </c>
      <c r="O1940" s="870">
        <v>0</v>
      </c>
      <c r="P1940" s="870">
        <v>0</v>
      </c>
      <c r="Q1940" s="870">
        <v>0</v>
      </c>
      <c r="R1940" s="870">
        <v>0</v>
      </c>
      <c r="S1940" s="870">
        <v>0</v>
      </c>
      <c r="T1940" s="870">
        <v>0</v>
      </c>
      <c r="U1940" s="870">
        <v>0</v>
      </c>
      <c r="V1940" s="870">
        <v>0</v>
      </c>
      <c r="W1940" s="870">
        <v>0</v>
      </c>
      <c r="X1940" s="870">
        <v>0</v>
      </c>
      <c r="Y1940" s="870">
        <v>0</v>
      </c>
      <c r="Z1940" s="870">
        <v>0</v>
      </c>
      <c r="AA1940" s="870">
        <v>0</v>
      </c>
      <c r="AB1940" s="870">
        <v>0</v>
      </c>
      <c r="AC1940" s="870">
        <v>0</v>
      </c>
      <c r="AD1940" s="870">
        <v>0</v>
      </c>
      <c r="AE1940" s="870">
        <v>0</v>
      </c>
    </row>
    <row r="1941" spans="1:31">
      <c r="A1941" s="870" t="s">
        <v>1852</v>
      </c>
      <c r="B1941" s="870">
        <v>16</v>
      </c>
      <c r="C1941" s="870">
        <v>1639</v>
      </c>
      <c r="D1941" s="870">
        <v>163915</v>
      </c>
      <c r="E1941" s="870">
        <v>1639159703</v>
      </c>
      <c r="F1941" s="870" t="s">
        <v>4250</v>
      </c>
      <c r="G1941" s="870">
        <v>19420151</v>
      </c>
      <c r="H1941" s="870">
        <v>0</v>
      </c>
      <c r="I1941" s="870">
        <v>19420151</v>
      </c>
      <c r="J1941" s="870">
        <v>0</v>
      </c>
      <c r="K1941" s="870">
        <v>0</v>
      </c>
      <c r="L1941" s="870">
        <v>0</v>
      </c>
      <c r="M1941" s="870">
        <v>0</v>
      </c>
      <c r="N1941" s="870">
        <v>0</v>
      </c>
      <c r="O1941" s="870">
        <v>0</v>
      </c>
      <c r="P1941" s="870">
        <v>0</v>
      </c>
      <c r="Q1941" s="870">
        <v>0</v>
      </c>
      <c r="R1941" s="870">
        <v>0</v>
      </c>
      <c r="S1941" s="870">
        <v>0</v>
      </c>
      <c r="T1941" s="870">
        <v>0</v>
      </c>
      <c r="U1941" s="870">
        <v>0</v>
      </c>
      <c r="V1941" s="870">
        <v>0</v>
      </c>
      <c r="W1941" s="870">
        <v>0</v>
      </c>
      <c r="X1941" s="870">
        <v>0</v>
      </c>
      <c r="Y1941" s="870">
        <v>0</v>
      </c>
      <c r="Z1941" s="870">
        <v>0</v>
      </c>
      <c r="AA1941" s="870">
        <v>0</v>
      </c>
      <c r="AB1941" s="870">
        <v>0</v>
      </c>
      <c r="AC1941" s="870">
        <v>0</v>
      </c>
      <c r="AD1941" s="870">
        <v>0</v>
      </c>
      <c r="AE1941" s="870">
        <v>0</v>
      </c>
    </row>
    <row r="1942" spans="1:31">
      <c r="A1942" s="870" t="s">
        <v>1852</v>
      </c>
      <c r="B1942" s="870">
        <v>16</v>
      </c>
      <c r="C1942" s="870">
        <v>1639</v>
      </c>
      <c r="D1942" s="870">
        <v>163915</v>
      </c>
      <c r="E1942" s="870">
        <v>1639159709</v>
      </c>
      <c r="F1942" s="870" t="s">
        <v>3654</v>
      </c>
      <c r="G1942" s="870">
        <v>1036098897</v>
      </c>
      <c r="H1942" s="870">
        <v>0</v>
      </c>
      <c r="I1942" s="870">
        <v>1036098897</v>
      </c>
      <c r="J1942" s="870">
        <v>0</v>
      </c>
      <c r="K1942" s="870">
        <v>0</v>
      </c>
      <c r="L1942" s="870">
        <v>0</v>
      </c>
      <c r="M1942" s="870">
        <v>0</v>
      </c>
      <c r="N1942" s="870">
        <v>0</v>
      </c>
      <c r="O1942" s="870">
        <v>0</v>
      </c>
      <c r="P1942" s="870">
        <v>0</v>
      </c>
      <c r="Q1942" s="870">
        <v>0</v>
      </c>
      <c r="R1942" s="870">
        <v>0</v>
      </c>
      <c r="S1942" s="870">
        <v>0</v>
      </c>
      <c r="T1942" s="870">
        <v>0</v>
      </c>
      <c r="U1942" s="870">
        <v>0</v>
      </c>
      <c r="V1942" s="870">
        <v>0</v>
      </c>
      <c r="W1942" s="870">
        <v>0</v>
      </c>
      <c r="X1942" s="870">
        <v>0</v>
      </c>
      <c r="Y1942" s="870">
        <v>0</v>
      </c>
      <c r="Z1942" s="870">
        <v>0</v>
      </c>
      <c r="AA1942" s="870">
        <v>0</v>
      </c>
      <c r="AB1942" s="870">
        <v>0</v>
      </c>
      <c r="AC1942" s="870">
        <v>0</v>
      </c>
      <c r="AD1942" s="870">
        <v>0</v>
      </c>
      <c r="AE1942" s="870">
        <v>0</v>
      </c>
    </row>
    <row r="1943" spans="1:31">
      <c r="A1943" s="870" t="s">
        <v>1852</v>
      </c>
      <c r="B1943" s="870">
        <v>16</v>
      </c>
      <c r="C1943" s="870">
        <v>1639</v>
      </c>
      <c r="D1943" s="870">
        <v>163915</v>
      </c>
      <c r="E1943" s="870">
        <v>1639159710</v>
      </c>
      <c r="F1943" s="870" t="s">
        <v>1108</v>
      </c>
      <c r="G1943" s="870">
        <v>8069216</v>
      </c>
      <c r="H1943" s="870">
        <v>0</v>
      </c>
      <c r="I1943" s="870">
        <v>8069216</v>
      </c>
      <c r="J1943" s="870">
        <v>0</v>
      </c>
      <c r="K1943" s="870">
        <v>0</v>
      </c>
      <c r="L1943" s="870">
        <v>0</v>
      </c>
      <c r="M1943" s="870">
        <v>0</v>
      </c>
      <c r="N1943" s="870">
        <v>0</v>
      </c>
      <c r="O1943" s="870">
        <v>0</v>
      </c>
      <c r="P1943" s="870">
        <v>0</v>
      </c>
      <c r="Q1943" s="870">
        <v>0</v>
      </c>
      <c r="R1943" s="870">
        <v>0</v>
      </c>
      <c r="S1943" s="870">
        <v>0</v>
      </c>
      <c r="T1943" s="870">
        <v>0</v>
      </c>
      <c r="U1943" s="870">
        <v>0</v>
      </c>
      <c r="V1943" s="870">
        <v>0</v>
      </c>
      <c r="W1943" s="870">
        <v>0</v>
      </c>
      <c r="X1943" s="870">
        <v>0</v>
      </c>
      <c r="Y1943" s="870">
        <v>0</v>
      </c>
      <c r="Z1943" s="870">
        <v>0</v>
      </c>
      <c r="AA1943" s="870">
        <v>0</v>
      </c>
      <c r="AB1943" s="870">
        <v>0</v>
      </c>
      <c r="AC1943" s="870">
        <v>0</v>
      </c>
      <c r="AD1943" s="870">
        <v>0</v>
      </c>
      <c r="AE1943" s="870">
        <v>0</v>
      </c>
    </row>
    <row r="1944" spans="1:31">
      <c r="A1944" s="870" t="s">
        <v>1852</v>
      </c>
      <c r="B1944" s="870">
        <v>16</v>
      </c>
      <c r="C1944" s="870">
        <v>1639</v>
      </c>
      <c r="D1944" s="870">
        <v>163915</v>
      </c>
      <c r="E1944" s="870">
        <v>1639159711</v>
      </c>
      <c r="F1944" s="870" t="s">
        <v>3655</v>
      </c>
      <c r="G1944" s="870">
        <v>6800004</v>
      </c>
      <c r="H1944" s="870">
        <v>0</v>
      </c>
      <c r="I1944" s="870">
        <v>6800004</v>
      </c>
      <c r="J1944" s="870">
        <v>0</v>
      </c>
      <c r="K1944" s="870">
        <v>0</v>
      </c>
      <c r="L1944" s="870">
        <v>0</v>
      </c>
      <c r="M1944" s="870">
        <v>0</v>
      </c>
      <c r="N1944" s="870">
        <v>0</v>
      </c>
      <c r="O1944" s="870">
        <v>0</v>
      </c>
      <c r="P1944" s="870">
        <v>0</v>
      </c>
      <c r="Q1944" s="870">
        <v>0</v>
      </c>
      <c r="R1944" s="870">
        <v>0</v>
      </c>
      <c r="S1944" s="870">
        <v>0</v>
      </c>
      <c r="T1944" s="870">
        <v>0</v>
      </c>
      <c r="U1944" s="870">
        <v>0</v>
      </c>
      <c r="V1944" s="870">
        <v>0</v>
      </c>
      <c r="W1944" s="870">
        <v>0</v>
      </c>
      <c r="X1944" s="870">
        <v>0</v>
      </c>
      <c r="Y1944" s="870">
        <v>0</v>
      </c>
      <c r="Z1944" s="870">
        <v>0</v>
      </c>
      <c r="AA1944" s="870">
        <v>0</v>
      </c>
      <c r="AB1944" s="870">
        <v>0</v>
      </c>
      <c r="AC1944" s="870">
        <v>0</v>
      </c>
      <c r="AD1944" s="870">
        <v>0</v>
      </c>
      <c r="AE1944" s="870">
        <v>0</v>
      </c>
    </row>
    <row r="1945" spans="1:31">
      <c r="A1945" s="870" t="s">
        <v>1852</v>
      </c>
      <c r="B1945" s="870">
        <v>16</v>
      </c>
      <c r="C1945" s="870">
        <v>1639</v>
      </c>
      <c r="D1945" s="870">
        <v>163915</v>
      </c>
      <c r="E1945" s="870">
        <v>1639159712</v>
      </c>
      <c r="F1945" s="870" t="s">
        <v>4251</v>
      </c>
      <c r="G1945" s="870">
        <v>0</v>
      </c>
      <c r="H1945" s="870">
        <v>0</v>
      </c>
      <c r="I1945" s="870">
        <v>0</v>
      </c>
      <c r="J1945" s="870">
        <v>0</v>
      </c>
      <c r="K1945" s="870">
        <v>0</v>
      </c>
      <c r="L1945" s="870">
        <v>0</v>
      </c>
      <c r="M1945" s="870">
        <v>0</v>
      </c>
      <c r="N1945" s="870">
        <v>0</v>
      </c>
      <c r="O1945" s="870">
        <v>0</v>
      </c>
      <c r="P1945" s="870">
        <v>0</v>
      </c>
      <c r="Q1945" s="870">
        <v>0</v>
      </c>
      <c r="R1945" s="870">
        <v>0</v>
      </c>
      <c r="S1945" s="870">
        <v>0</v>
      </c>
      <c r="T1945" s="870">
        <v>0</v>
      </c>
      <c r="U1945" s="870">
        <v>0</v>
      </c>
      <c r="V1945" s="870">
        <v>0</v>
      </c>
      <c r="W1945" s="870">
        <v>0</v>
      </c>
      <c r="X1945" s="870">
        <v>0</v>
      </c>
      <c r="Y1945" s="870">
        <v>0</v>
      </c>
      <c r="Z1945" s="870">
        <v>0</v>
      </c>
      <c r="AA1945" s="870">
        <v>0</v>
      </c>
      <c r="AB1945" s="870">
        <v>0</v>
      </c>
      <c r="AC1945" s="870">
        <v>0</v>
      </c>
      <c r="AD1945" s="870">
        <v>0</v>
      </c>
      <c r="AE1945" s="870">
        <v>0</v>
      </c>
    </row>
    <row r="1946" spans="1:31">
      <c r="A1946" s="870" t="s">
        <v>1852</v>
      </c>
      <c r="B1946" s="870">
        <v>16</v>
      </c>
      <c r="C1946" s="870">
        <v>1639</v>
      </c>
      <c r="D1946" s="870">
        <v>163915</v>
      </c>
      <c r="E1946" s="870">
        <v>1639159720</v>
      </c>
      <c r="F1946" s="870" t="s">
        <v>3656</v>
      </c>
      <c r="G1946" s="870">
        <v>14566705</v>
      </c>
      <c r="H1946" s="870">
        <v>0</v>
      </c>
      <c r="I1946" s="870">
        <v>14566705</v>
      </c>
      <c r="J1946" s="870">
        <v>0</v>
      </c>
      <c r="K1946" s="870">
        <v>0</v>
      </c>
      <c r="L1946" s="870">
        <v>0</v>
      </c>
      <c r="M1946" s="870">
        <v>0</v>
      </c>
      <c r="N1946" s="870">
        <v>0</v>
      </c>
      <c r="O1946" s="870">
        <v>0</v>
      </c>
      <c r="P1946" s="870">
        <v>0</v>
      </c>
      <c r="Q1946" s="870">
        <v>0</v>
      </c>
      <c r="R1946" s="870">
        <v>0</v>
      </c>
      <c r="S1946" s="870">
        <v>0</v>
      </c>
      <c r="T1946" s="870">
        <v>0</v>
      </c>
      <c r="U1946" s="870">
        <v>0</v>
      </c>
      <c r="V1946" s="870">
        <v>0</v>
      </c>
      <c r="W1946" s="870">
        <v>0</v>
      </c>
      <c r="X1946" s="870">
        <v>0</v>
      </c>
      <c r="Y1946" s="870">
        <v>0</v>
      </c>
      <c r="Z1946" s="870">
        <v>0</v>
      </c>
      <c r="AA1946" s="870">
        <v>0</v>
      </c>
      <c r="AB1946" s="870">
        <v>0</v>
      </c>
      <c r="AC1946" s="870">
        <v>0</v>
      </c>
      <c r="AD1946" s="870">
        <v>0</v>
      </c>
      <c r="AE1946" s="870">
        <v>0</v>
      </c>
    </row>
    <row r="1947" spans="1:31">
      <c r="A1947" s="870" t="s">
        <v>1852</v>
      </c>
      <c r="B1947" s="870">
        <v>16</v>
      </c>
      <c r="C1947" s="870">
        <v>1639</v>
      </c>
      <c r="D1947" s="870">
        <v>163915</v>
      </c>
      <c r="E1947" s="870">
        <v>1639159721</v>
      </c>
      <c r="F1947" s="870" t="s">
        <v>3657</v>
      </c>
      <c r="G1947" s="870">
        <v>438496071</v>
      </c>
      <c r="H1947" s="870">
        <v>0</v>
      </c>
      <c r="I1947" s="870">
        <v>438496071</v>
      </c>
      <c r="J1947" s="870">
        <v>0</v>
      </c>
      <c r="K1947" s="870">
        <v>0</v>
      </c>
      <c r="L1947" s="870">
        <v>0</v>
      </c>
      <c r="M1947" s="870">
        <v>0</v>
      </c>
      <c r="N1947" s="870">
        <v>0</v>
      </c>
      <c r="O1947" s="870">
        <v>0</v>
      </c>
      <c r="P1947" s="870">
        <v>0</v>
      </c>
      <c r="Q1947" s="870">
        <v>0</v>
      </c>
      <c r="R1947" s="870">
        <v>0</v>
      </c>
      <c r="S1947" s="870">
        <v>0</v>
      </c>
      <c r="T1947" s="870">
        <v>0</v>
      </c>
      <c r="U1947" s="870">
        <v>0</v>
      </c>
      <c r="V1947" s="870">
        <v>0</v>
      </c>
      <c r="W1947" s="870">
        <v>0</v>
      </c>
      <c r="X1947" s="870">
        <v>0</v>
      </c>
      <c r="Y1947" s="870">
        <v>0</v>
      </c>
      <c r="Z1947" s="870">
        <v>0</v>
      </c>
      <c r="AA1947" s="870">
        <v>0</v>
      </c>
      <c r="AB1947" s="870">
        <v>0</v>
      </c>
      <c r="AC1947" s="870">
        <v>0</v>
      </c>
      <c r="AD1947" s="870">
        <v>0</v>
      </c>
      <c r="AE1947" s="870">
        <v>0</v>
      </c>
    </row>
    <row r="1948" spans="1:31">
      <c r="A1948" s="870" t="s">
        <v>1852</v>
      </c>
      <c r="B1948" s="870">
        <v>16</v>
      </c>
      <c r="C1948" s="870">
        <v>1639</v>
      </c>
      <c r="D1948" s="870">
        <v>163915</v>
      </c>
      <c r="E1948" s="870">
        <v>1639159730</v>
      </c>
      <c r="F1948" s="870" t="s">
        <v>3658</v>
      </c>
      <c r="G1948" s="870">
        <v>86085691</v>
      </c>
      <c r="H1948" s="870">
        <v>0</v>
      </c>
      <c r="I1948" s="870">
        <v>86085691</v>
      </c>
      <c r="J1948" s="870">
        <v>0</v>
      </c>
      <c r="K1948" s="870">
        <v>0</v>
      </c>
      <c r="L1948" s="870">
        <v>0</v>
      </c>
      <c r="M1948" s="870">
        <v>0</v>
      </c>
      <c r="N1948" s="870">
        <v>0</v>
      </c>
      <c r="O1948" s="870">
        <v>0</v>
      </c>
      <c r="P1948" s="870">
        <v>0</v>
      </c>
      <c r="Q1948" s="870">
        <v>0</v>
      </c>
      <c r="R1948" s="870">
        <v>0</v>
      </c>
      <c r="S1948" s="870">
        <v>0</v>
      </c>
      <c r="T1948" s="870">
        <v>0</v>
      </c>
      <c r="U1948" s="870">
        <v>0</v>
      </c>
      <c r="V1948" s="870">
        <v>0</v>
      </c>
      <c r="W1948" s="870">
        <v>0</v>
      </c>
      <c r="X1948" s="870">
        <v>0</v>
      </c>
      <c r="Y1948" s="870">
        <v>0</v>
      </c>
      <c r="Z1948" s="870">
        <v>0</v>
      </c>
      <c r="AA1948" s="870">
        <v>0</v>
      </c>
      <c r="AB1948" s="870">
        <v>0</v>
      </c>
      <c r="AC1948" s="870">
        <v>0</v>
      </c>
      <c r="AD1948" s="870">
        <v>0</v>
      </c>
      <c r="AE1948" s="870">
        <v>0</v>
      </c>
    </row>
    <row r="1949" spans="1:31">
      <c r="A1949" s="870" t="s">
        <v>1852</v>
      </c>
      <c r="B1949" s="870">
        <v>16</v>
      </c>
      <c r="C1949" s="870">
        <v>1639</v>
      </c>
      <c r="D1949" s="870">
        <v>163915</v>
      </c>
      <c r="E1949" s="870">
        <v>1639159740</v>
      </c>
      <c r="F1949" s="870" t="s">
        <v>2005</v>
      </c>
      <c r="G1949" s="870">
        <v>0</v>
      </c>
      <c r="H1949" s="870">
        <v>0</v>
      </c>
      <c r="I1949" s="870">
        <v>0</v>
      </c>
      <c r="J1949" s="870">
        <v>0</v>
      </c>
      <c r="K1949" s="870">
        <v>0</v>
      </c>
      <c r="L1949" s="870">
        <v>0</v>
      </c>
      <c r="M1949" s="870">
        <v>0</v>
      </c>
      <c r="N1949" s="870">
        <v>0</v>
      </c>
      <c r="O1949" s="870">
        <v>0</v>
      </c>
      <c r="P1949" s="870">
        <v>0</v>
      </c>
      <c r="Q1949" s="870">
        <v>0</v>
      </c>
      <c r="R1949" s="870">
        <v>0</v>
      </c>
      <c r="S1949" s="870">
        <v>0</v>
      </c>
      <c r="T1949" s="870">
        <v>0</v>
      </c>
      <c r="U1949" s="870">
        <v>0</v>
      </c>
      <c r="V1949" s="870">
        <v>0</v>
      </c>
      <c r="W1949" s="870">
        <v>0</v>
      </c>
      <c r="X1949" s="870">
        <v>0</v>
      </c>
      <c r="Y1949" s="870">
        <v>0</v>
      </c>
      <c r="Z1949" s="870">
        <v>0</v>
      </c>
      <c r="AA1949" s="870">
        <v>0</v>
      </c>
      <c r="AB1949" s="870">
        <v>0</v>
      </c>
      <c r="AC1949" s="870">
        <v>0</v>
      </c>
      <c r="AD1949" s="870">
        <v>0</v>
      </c>
      <c r="AE1949" s="870">
        <v>0</v>
      </c>
    </row>
    <row r="1950" spans="1:31">
      <c r="A1950" s="870" t="s">
        <v>1852</v>
      </c>
      <c r="B1950" s="870">
        <v>16</v>
      </c>
      <c r="C1950" s="870">
        <v>1639</v>
      </c>
      <c r="D1950" s="870">
        <v>163915</v>
      </c>
      <c r="E1950" s="870">
        <v>1639159741</v>
      </c>
      <c r="F1950" s="870" t="s">
        <v>4252</v>
      </c>
      <c r="G1950" s="870">
        <v>15903650</v>
      </c>
      <c r="H1950" s="870">
        <v>0</v>
      </c>
      <c r="I1950" s="870">
        <v>15903650</v>
      </c>
      <c r="J1950" s="870">
        <v>0</v>
      </c>
      <c r="K1950" s="870">
        <v>0</v>
      </c>
      <c r="L1950" s="870">
        <v>0</v>
      </c>
      <c r="M1950" s="870">
        <v>0</v>
      </c>
      <c r="N1950" s="870">
        <v>0</v>
      </c>
      <c r="O1950" s="870">
        <v>0</v>
      </c>
      <c r="P1950" s="870">
        <v>0</v>
      </c>
      <c r="Q1950" s="870">
        <v>0</v>
      </c>
      <c r="R1950" s="870">
        <v>0</v>
      </c>
      <c r="S1950" s="870">
        <v>0</v>
      </c>
      <c r="T1950" s="870">
        <v>0</v>
      </c>
      <c r="U1950" s="870">
        <v>0</v>
      </c>
      <c r="V1950" s="870">
        <v>0</v>
      </c>
      <c r="W1950" s="870">
        <v>0</v>
      </c>
      <c r="X1950" s="870">
        <v>0</v>
      </c>
      <c r="Y1950" s="870">
        <v>0</v>
      </c>
      <c r="Z1950" s="870">
        <v>0</v>
      </c>
      <c r="AA1950" s="870">
        <v>0</v>
      </c>
      <c r="AB1950" s="870">
        <v>0</v>
      </c>
      <c r="AC1950" s="870">
        <v>0</v>
      </c>
      <c r="AD1950" s="870">
        <v>0</v>
      </c>
      <c r="AE1950" s="870">
        <v>0</v>
      </c>
    </row>
    <row r="1951" spans="1:31">
      <c r="A1951" s="870" t="s">
        <v>1852</v>
      </c>
      <c r="B1951" s="870">
        <v>16</v>
      </c>
      <c r="C1951" s="870">
        <v>1639</v>
      </c>
      <c r="D1951" s="870">
        <v>163915</v>
      </c>
      <c r="E1951" s="870">
        <v>1639159742</v>
      </c>
      <c r="F1951" s="870" t="s">
        <v>3659</v>
      </c>
      <c r="G1951" s="870">
        <v>559247627</v>
      </c>
      <c r="H1951" s="870">
        <v>0</v>
      </c>
      <c r="I1951" s="870">
        <v>559247627.48000002</v>
      </c>
      <c r="J1951" s="870">
        <v>0.48000001907348633</v>
      </c>
      <c r="K1951" s="870">
        <v>0</v>
      </c>
      <c r="L1951" s="870">
        <v>0.48000001907348633</v>
      </c>
      <c r="M1951" s="870">
        <v>0</v>
      </c>
      <c r="N1951" s="870">
        <v>0</v>
      </c>
      <c r="O1951" s="870">
        <v>0.48000001907348633</v>
      </c>
      <c r="P1951" s="870">
        <v>0.17760000705718995</v>
      </c>
      <c r="Q1951" s="870">
        <v>0</v>
      </c>
      <c r="R1951" s="870">
        <v>0</v>
      </c>
      <c r="S1951" s="870">
        <v>0</v>
      </c>
      <c r="T1951" s="870">
        <v>0</v>
      </c>
      <c r="U1951" s="870">
        <v>0</v>
      </c>
      <c r="V1951" s="870">
        <v>0</v>
      </c>
      <c r="W1951" s="870">
        <v>0</v>
      </c>
      <c r="X1951" s="870">
        <v>0.17760000705718995</v>
      </c>
      <c r="Y1951" s="870">
        <v>0.37</v>
      </c>
      <c r="Z1951" s="870">
        <v>0.17760000705718995</v>
      </c>
      <c r="AA1951" s="870">
        <v>0</v>
      </c>
      <c r="AB1951" s="870">
        <v>0.17760000705718995</v>
      </c>
      <c r="AC1951" s="870">
        <v>0</v>
      </c>
      <c r="AD1951" s="870">
        <v>0</v>
      </c>
      <c r="AE1951" s="870">
        <v>0</v>
      </c>
    </row>
    <row r="1952" spans="1:31">
      <c r="A1952" s="870" t="s">
        <v>1852</v>
      </c>
      <c r="B1952" s="870">
        <v>16</v>
      </c>
      <c r="C1952" s="870">
        <v>1639</v>
      </c>
      <c r="D1952" s="870">
        <v>163915</v>
      </c>
      <c r="E1952" s="870">
        <v>1639159750</v>
      </c>
      <c r="F1952" s="870" t="s">
        <v>3660</v>
      </c>
      <c r="G1952" s="870">
        <v>57164655</v>
      </c>
      <c r="H1952" s="870">
        <v>0</v>
      </c>
      <c r="I1952" s="870">
        <v>57164655</v>
      </c>
      <c r="J1952" s="870">
        <v>0</v>
      </c>
      <c r="K1952" s="870">
        <v>0</v>
      </c>
      <c r="L1952" s="870">
        <v>0</v>
      </c>
      <c r="M1952" s="870">
        <v>0</v>
      </c>
      <c r="N1952" s="870">
        <v>0</v>
      </c>
      <c r="O1952" s="870">
        <v>0</v>
      </c>
      <c r="P1952" s="870">
        <v>0</v>
      </c>
      <c r="Q1952" s="870">
        <v>0</v>
      </c>
      <c r="R1952" s="870">
        <v>0</v>
      </c>
      <c r="S1952" s="870">
        <v>0</v>
      </c>
      <c r="T1952" s="870">
        <v>0</v>
      </c>
      <c r="U1952" s="870">
        <v>0</v>
      </c>
      <c r="V1952" s="870">
        <v>0</v>
      </c>
      <c r="W1952" s="870">
        <v>0</v>
      </c>
      <c r="X1952" s="870">
        <v>0</v>
      </c>
      <c r="Y1952" s="870">
        <v>0</v>
      </c>
      <c r="Z1952" s="870">
        <v>0</v>
      </c>
      <c r="AA1952" s="870">
        <v>0</v>
      </c>
      <c r="AB1952" s="870">
        <v>0</v>
      </c>
      <c r="AC1952" s="870">
        <v>0</v>
      </c>
      <c r="AD1952" s="870">
        <v>0</v>
      </c>
      <c r="AE1952" s="870">
        <v>0</v>
      </c>
    </row>
    <row r="1953" spans="1:31">
      <c r="A1953" s="870" t="s">
        <v>1891</v>
      </c>
      <c r="B1953" s="870">
        <v>16</v>
      </c>
      <c r="C1953" s="870">
        <v>1639</v>
      </c>
      <c r="D1953" s="870">
        <v>163915</v>
      </c>
      <c r="E1953" s="870">
        <v>1639159755</v>
      </c>
      <c r="F1953" s="870" t="s">
        <v>2006</v>
      </c>
      <c r="G1953" s="870">
        <v>0</v>
      </c>
      <c r="H1953" s="870">
        <v>0</v>
      </c>
      <c r="I1953" s="870">
        <v>0</v>
      </c>
      <c r="J1953" s="870">
        <v>0</v>
      </c>
      <c r="K1953" s="870">
        <v>0</v>
      </c>
      <c r="L1953" s="870">
        <v>0</v>
      </c>
      <c r="M1953" s="870">
        <v>0</v>
      </c>
      <c r="N1953" s="870">
        <v>0</v>
      </c>
      <c r="O1953" s="870">
        <v>0</v>
      </c>
      <c r="P1953" s="870">
        <v>0</v>
      </c>
      <c r="Q1953" s="870">
        <v>0</v>
      </c>
      <c r="R1953" s="870">
        <v>0</v>
      </c>
      <c r="S1953" s="870">
        <v>0</v>
      </c>
      <c r="T1953" s="870">
        <v>0</v>
      </c>
      <c r="U1953" s="870">
        <v>0</v>
      </c>
      <c r="V1953" s="870">
        <v>0</v>
      </c>
      <c r="W1953" s="870">
        <v>0</v>
      </c>
      <c r="X1953" s="870">
        <v>0</v>
      </c>
      <c r="Y1953" s="870">
        <v>0</v>
      </c>
      <c r="Z1953" s="870">
        <v>0</v>
      </c>
      <c r="AA1953" s="870">
        <v>0</v>
      </c>
      <c r="AB1953" s="870">
        <v>0</v>
      </c>
      <c r="AC1953" s="870">
        <v>0</v>
      </c>
      <c r="AD1953" s="870">
        <v>0</v>
      </c>
      <c r="AE1953" s="870">
        <v>0</v>
      </c>
    </row>
    <row r="1954" spans="1:31">
      <c r="A1954" s="870" t="s">
        <v>1852</v>
      </c>
      <c r="B1954" s="870">
        <v>16</v>
      </c>
      <c r="C1954" s="870">
        <v>1639</v>
      </c>
      <c r="D1954" s="870">
        <v>163915</v>
      </c>
      <c r="E1954" s="870">
        <v>1639159764</v>
      </c>
      <c r="F1954" s="870" t="s">
        <v>4740</v>
      </c>
      <c r="G1954" s="870">
        <v>1035317</v>
      </c>
      <c r="H1954" s="870">
        <v>0</v>
      </c>
      <c r="I1954" s="870">
        <v>1035317</v>
      </c>
      <c r="J1954" s="870">
        <v>0</v>
      </c>
      <c r="K1954" s="870">
        <v>0</v>
      </c>
      <c r="L1954" s="870">
        <v>0</v>
      </c>
      <c r="M1954" s="870">
        <v>0</v>
      </c>
      <c r="N1954" s="870">
        <v>0</v>
      </c>
      <c r="O1954" s="870">
        <v>0</v>
      </c>
      <c r="P1954" s="870">
        <v>0</v>
      </c>
      <c r="Q1954" s="870">
        <v>0</v>
      </c>
      <c r="R1954" s="870">
        <v>0</v>
      </c>
      <c r="S1954" s="870">
        <v>0</v>
      </c>
      <c r="T1954" s="870">
        <v>0</v>
      </c>
      <c r="U1954" s="870">
        <v>0</v>
      </c>
      <c r="V1954" s="870">
        <v>0</v>
      </c>
      <c r="W1954" s="870">
        <v>0</v>
      </c>
      <c r="X1954" s="870">
        <v>0</v>
      </c>
      <c r="Y1954" s="870">
        <v>0</v>
      </c>
      <c r="Z1954" s="870">
        <v>0</v>
      </c>
      <c r="AA1954" s="870">
        <v>0</v>
      </c>
      <c r="AB1954" s="870">
        <v>0</v>
      </c>
      <c r="AC1954" s="870">
        <v>0</v>
      </c>
      <c r="AD1954" s="870">
        <v>0</v>
      </c>
      <c r="AE1954" s="870">
        <v>0</v>
      </c>
    </row>
    <row r="1955" spans="1:31">
      <c r="A1955" s="870" t="s">
        <v>1852</v>
      </c>
      <c r="B1955" s="870">
        <v>16</v>
      </c>
      <c r="C1955" s="870">
        <v>1639</v>
      </c>
      <c r="D1955" s="870">
        <v>163915</v>
      </c>
      <c r="E1955" s="870">
        <v>1639159770</v>
      </c>
      <c r="F1955" s="870" t="s">
        <v>3661</v>
      </c>
      <c r="G1955" s="870">
        <v>5812642232</v>
      </c>
      <c r="H1955" s="870">
        <v>0</v>
      </c>
      <c r="I1955" s="870">
        <v>5812642232</v>
      </c>
      <c r="J1955" s="870">
        <v>0</v>
      </c>
      <c r="K1955" s="870">
        <v>0</v>
      </c>
      <c r="L1955" s="870">
        <v>0</v>
      </c>
      <c r="M1955" s="870">
        <v>0</v>
      </c>
      <c r="N1955" s="870">
        <v>0</v>
      </c>
      <c r="O1955" s="870">
        <v>0</v>
      </c>
      <c r="P1955" s="870">
        <v>0</v>
      </c>
      <c r="Q1955" s="870">
        <v>0</v>
      </c>
      <c r="R1955" s="870">
        <v>0</v>
      </c>
      <c r="S1955" s="870">
        <v>0</v>
      </c>
      <c r="T1955" s="870">
        <v>0</v>
      </c>
      <c r="U1955" s="870">
        <v>0</v>
      </c>
      <c r="V1955" s="870">
        <v>0</v>
      </c>
      <c r="W1955" s="870">
        <v>0</v>
      </c>
      <c r="X1955" s="870">
        <v>0</v>
      </c>
      <c r="Y1955" s="870">
        <v>0</v>
      </c>
      <c r="Z1955" s="870">
        <v>0</v>
      </c>
      <c r="AA1955" s="870">
        <v>0</v>
      </c>
      <c r="AB1955" s="870">
        <v>0</v>
      </c>
      <c r="AC1955" s="870">
        <v>0</v>
      </c>
      <c r="AD1955" s="870">
        <v>0</v>
      </c>
      <c r="AE1955" s="870">
        <v>0</v>
      </c>
    </row>
    <row r="1956" spans="1:31">
      <c r="A1956" s="870" t="s">
        <v>1852</v>
      </c>
      <c r="B1956" s="870">
        <v>16</v>
      </c>
      <c r="C1956" s="870">
        <v>1639</v>
      </c>
      <c r="D1956" s="870">
        <v>163915</v>
      </c>
      <c r="E1956" s="870">
        <v>1639159780</v>
      </c>
      <c r="F1956" s="870" t="s">
        <v>3662</v>
      </c>
      <c r="G1956" s="870">
        <v>252280</v>
      </c>
      <c r="H1956" s="870">
        <v>0</v>
      </c>
      <c r="I1956" s="870">
        <v>252280</v>
      </c>
      <c r="J1956" s="870">
        <v>0</v>
      </c>
      <c r="K1956" s="870">
        <v>0</v>
      </c>
      <c r="L1956" s="870">
        <v>0</v>
      </c>
      <c r="M1956" s="870">
        <v>0</v>
      </c>
      <c r="N1956" s="870">
        <v>0</v>
      </c>
      <c r="O1956" s="870">
        <v>0</v>
      </c>
      <c r="P1956" s="870">
        <v>0</v>
      </c>
      <c r="Q1956" s="870">
        <v>0</v>
      </c>
      <c r="R1956" s="870">
        <v>0</v>
      </c>
      <c r="S1956" s="870">
        <v>0</v>
      </c>
      <c r="T1956" s="870">
        <v>0</v>
      </c>
      <c r="U1956" s="870">
        <v>0</v>
      </c>
      <c r="V1956" s="870">
        <v>0</v>
      </c>
      <c r="W1956" s="870">
        <v>0</v>
      </c>
      <c r="X1956" s="870">
        <v>0</v>
      </c>
      <c r="Y1956" s="870">
        <v>0</v>
      </c>
      <c r="Z1956" s="870">
        <v>0</v>
      </c>
      <c r="AA1956" s="870">
        <v>0</v>
      </c>
      <c r="AB1956" s="870">
        <v>0</v>
      </c>
      <c r="AC1956" s="870">
        <v>0</v>
      </c>
      <c r="AD1956" s="870">
        <v>0</v>
      </c>
      <c r="AE1956" s="870">
        <v>0</v>
      </c>
    </row>
    <row r="1957" spans="1:31">
      <c r="A1957" s="870" t="s">
        <v>1852</v>
      </c>
      <c r="B1957" s="870">
        <v>16</v>
      </c>
      <c r="C1957" s="870">
        <v>1639</v>
      </c>
      <c r="D1957" s="870">
        <v>163915</v>
      </c>
      <c r="E1957" s="870">
        <v>1639159800</v>
      </c>
      <c r="F1957" s="870" t="s">
        <v>4246</v>
      </c>
      <c r="G1957" s="870">
        <v>-227902485</v>
      </c>
      <c r="H1957" s="870">
        <v>0</v>
      </c>
      <c r="I1957" s="870">
        <v>-227902485.40000001</v>
      </c>
      <c r="J1957" s="870">
        <v>-0.40000000596046448</v>
      </c>
      <c r="K1957" s="870">
        <v>0</v>
      </c>
      <c r="L1957" s="870">
        <v>0</v>
      </c>
      <c r="M1957" s="870">
        <v>-0.40000000596046448</v>
      </c>
      <c r="N1957" s="870">
        <v>0</v>
      </c>
      <c r="O1957" s="870">
        <v>-0.40000000596046448</v>
      </c>
      <c r="P1957" s="870">
        <v>-0.14800000220537185</v>
      </c>
      <c r="Q1957" s="870">
        <v>0</v>
      </c>
      <c r="R1957" s="870">
        <v>0</v>
      </c>
      <c r="S1957" s="870">
        <v>0</v>
      </c>
      <c r="T1957" s="870">
        <v>0</v>
      </c>
      <c r="U1957" s="870">
        <v>0</v>
      </c>
      <c r="V1957" s="870">
        <v>0</v>
      </c>
      <c r="W1957" s="870">
        <v>0</v>
      </c>
      <c r="X1957" s="870">
        <v>-0.14800000220537185</v>
      </c>
      <c r="Y1957" s="870">
        <v>0.37</v>
      </c>
      <c r="Z1957" s="870">
        <v>0</v>
      </c>
      <c r="AA1957" s="870">
        <v>-0.14800000220537185</v>
      </c>
      <c r="AB1957" s="870">
        <v>0</v>
      </c>
      <c r="AC1957" s="870">
        <v>-0.14800000220537185</v>
      </c>
      <c r="AD1957" s="870">
        <v>0</v>
      </c>
      <c r="AE1957" s="870">
        <v>0</v>
      </c>
    </row>
    <row r="1958" spans="1:31">
      <c r="A1958" s="870" t="s">
        <v>1852</v>
      </c>
      <c r="B1958" s="870">
        <v>16</v>
      </c>
      <c r="C1958" s="870">
        <v>1639</v>
      </c>
      <c r="D1958" s="870">
        <v>163920</v>
      </c>
      <c r="E1958" s="870">
        <v>1639201800</v>
      </c>
      <c r="F1958" s="870" t="s">
        <v>4846</v>
      </c>
      <c r="G1958" s="870">
        <v>15284922974</v>
      </c>
      <c r="H1958" s="870">
        <v>0</v>
      </c>
      <c r="I1958" s="870">
        <v>15284922974.25</v>
      </c>
      <c r="J1958" s="870">
        <v>0.25</v>
      </c>
      <c r="K1958" s="870">
        <v>0</v>
      </c>
      <c r="L1958" s="870">
        <v>0.25</v>
      </c>
      <c r="M1958" s="870">
        <v>0</v>
      </c>
      <c r="N1958" s="870">
        <v>0</v>
      </c>
      <c r="O1958" s="870">
        <v>0.25</v>
      </c>
      <c r="P1958" s="870">
        <v>9.2499999999999999E-2</v>
      </c>
      <c r="Q1958" s="870">
        <v>0</v>
      </c>
      <c r="R1958" s="870">
        <v>0</v>
      </c>
      <c r="S1958" s="870">
        <v>0</v>
      </c>
      <c r="T1958" s="870">
        <v>0</v>
      </c>
      <c r="U1958" s="870">
        <v>0</v>
      </c>
      <c r="V1958" s="870">
        <v>0</v>
      </c>
      <c r="W1958" s="870">
        <v>0</v>
      </c>
      <c r="X1958" s="870">
        <v>9.2499999999999999E-2</v>
      </c>
      <c r="Y1958" s="870">
        <v>0.37</v>
      </c>
      <c r="Z1958" s="870">
        <v>9.2499999999999999E-2</v>
      </c>
      <c r="AA1958" s="870">
        <v>0</v>
      </c>
      <c r="AB1958" s="870">
        <v>9.2499999999999999E-2</v>
      </c>
      <c r="AC1958" s="870">
        <v>0</v>
      </c>
      <c r="AD1958" s="870">
        <v>0</v>
      </c>
      <c r="AE1958" s="870">
        <v>0</v>
      </c>
    </row>
    <row r="1959" spans="1:31">
      <c r="A1959" s="870" t="s">
        <v>1852</v>
      </c>
      <c r="B1959" s="870">
        <v>16</v>
      </c>
      <c r="C1959" s="870">
        <v>1639</v>
      </c>
      <c r="D1959" s="870">
        <v>163920</v>
      </c>
      <c r="E1959" s="870">
        <v>1639209001</v>
      </c>
      <c r="F1959" s="870" t="s">
        <v>4253</v>
      </c>
      <c r="G1959" s="870">
        <v>2983906793</v>
      </c>
      <c r="H1959" s="870">
        <v>0</v>
      </c>
      <c r="I1959" s="870">
        <v>2983906793.1300001</v>
      </c>
      <c r="J1959" s="870">
        <v>0.13000011444091797</v>
      </c>
      <c r="K1959" s="870">
        <v>0</v>
      </c>
      <c r="L1959" s="870">
        <v>0.13000011444091797</v>
      </c>
      <c r="M1959" s="870">
        <v>0</v>
      </c>
      <c r="N1959" s="870">
        <v>0</v>
      </c>
      <c r="O1959" s="870">
        <v>0.13000011444091797</v>
      </c>
      <c r="P1959" s="870">
        <v>4.8100042343139651E-2</v>
      </c>
      <c r="Q1959" s="870">
        <v>0</v>
      </c>
      <c r="R1959" s="870">
        <v>0</v>
      </c>
      <c r="S1959" s="870">
        <v>0</v>
      </c>
      <c r="T1959" s="870">
        <v>0</v>
      </c>
      <c r="U1959" s="870">
        <v>0</v>
      </c>
      <c r="V1959" s="870">
        <v>0</v>
      </c>
      <c r="W1959" s="870">
        <v>0</v>
      </c>
      <c r="X1959" s="870">
        <v>4.8100042343139651E-2</v>
      </c>
      <c r="Y1959" s="870">
        <v>0.37</v>
      </c>
      <c r="Z1959" s="870">
        <v>4.8100042343139651E-2</v>
      </c>
      <c r="AA1959" s="870">
        <v>0</v>
      </c>
      <c r="AB1959" s="870">
        <v>4.8100042343139651E-2</v>
      </c>
      <c r="AC1959" s="870">
        <v>0</v>
      </c>
      <c r="AD1959" s="870">
        <v>0</v>
      </c>
      <c r="AE1959" s="870">
        <v>0</v>
      </c>
    </row>
    <row r="1960" spans="1:31">
      <c r="A1960" s="870" t="s">
        <v>1852</v>
      </c>
      <c r="B1960" s="870">
        <v>16</v>
      </c>
      <c r="C1960" s="870">
        <v>1639</v>
      </c>
      <c r="D1960" s="870">
        <v>163920</v>
      </c>
      <c r="E1960" s="870">
        <v>1639209016</v>
      </c>
      <c r="F1960" s="870" t="s">
        <v>4254</v>
      </c>
      <c r="G1960" s="870">
        <v>3308713573</v>
      </c>
      <c r="H1960" s="870">
        <v>0</v>
      </c>
      <c r="I1960" s="870">
        <v>3308713572.9699998</v>
      </c>
      <c r="J1960" s="870">
        <v>-3.0000209808349609E-2</v>
      </c>
      <c r="K1960" s="870">
        <v>0</v>
      </c>
      <c r="L1960" s="870">
        <v>0</v>
      </c>
      <c r="M1960" s="870">
        <v>-3.0000209808349609E-2</v>
      </c>
      <c r="N1960" s="870">
        <v>0</v>
      </c>
      <c r="O1960" s="870">
        <v>-3.0000209808349609E-2</v>
      </c>
      <c r="P1960" s="870">
        <v>-1.1100077629089355E-2</v>
      </c>
      <c r="Q1960" s="870">
        <v>0</v>
      </c>
      <c r="R1960" s="870">
        <v>0</v>
      </c>
      <c r="S1960" s="870">
        <v>0</v>
      </c>
      <c r="T1960" s="870">
        <v>0</v>
      </c>
      <c r="U1960" s="870">
        <v>0</v>
      </c>
      <c r="V1960" s="870">
        <v>0</v>
      </c>
      <c r="W1960" s="870">
        <v>0</v>
      </c>
      <c r="X1960" s="870">
        <v>-1.1100077629089355E-2</v>
      </c>
      <c r="Y1960" s="870">
        <v>0.37</v>
      </c>
      <c r="Z1960" s="870">
        <v>0</v>
      </c>
      <c r="AA1960" s="870">
        <v>-1.1100077629089355E-2</v>
      </c>
      <c r="AB1960" s="870">
        <v>0</v>
      </c>
      <c r="AC1960" s="870">
        <v>-1.1100077629089355E-2</v>
      </c>
      <c r="AD1960" s="870">
        <v>0</v>
      </c>
      <c r="AE1960" s="870">
        <v>0</v>
      </c>
    </row>
    <row r="1961" spans="1:31">
      <c r="A1961" s="870" t="s">
        <v>1852</v>
      </c>
      <c r="B1961" s="870">
        <v>16</v>
      </c>
      <c r="C1961" s="870">
        <v>1639</v>
      </c>
      <c r="D1961" s="870">
        <v>163920</v>
      </c>
      <c r="E1961" s="870">
        <v>1639209360</v>
      </c>
      <c r="F1961" s="870" t="s">
        <v>3663</v>
      </c>
      <c r="G1961" s="870">
        <v>12812392</v>
      </c>
      <c r="H1961" s="870">
        <v>0</v>
      </c>
      <c r="I1961" s="870">
        <v>12812392</v>
      </c>
      <c r="J1961" s="870">
        <v>0</v>
      </c>
      <c r="K1961" s="870">
        <v>0</v>
      </c>
      <c r="L1961" s="870">
        <v>0</v>
      </c>
      <c r="M1961" s="870">
        <v>0</v>
      </c>
      <c r="N1961" s="870">
        <v>0</v>
      </c>
      <c r="O1961" s="870">
        <v>0</v>
      </c>
      <c r="P1961" s="870">
        <v>0</v>
      </c>
      <c r="Q1961" s="870">
        <v>0</v>
      </c>
      <c r="R1961" s="870">
        <v>0</v>
      </c>
      <c r="S1961" s="870">
        <v>0</v>
      </c>
      <c r="T1961" s="870">
        <v>0</v>
      </c>
      <c r="U1961" s="870">
        <v>0</v>
      </c>
      <c r="V1961" s="870">
        <v>0</v>
      </c>
      <c r="W1961" s="870">
        <v>0</v>
      </c>
      <c r="X1961" s="870">
        <v>0</v>
      </c>
      <c r="Y1961" s="870">
        <v>0</v>
      </c>
      <c r="Z1961" s="870">
        <v>0</v>
      </c>
      <c r="AA1961" s="870">
        <v>0</v>
      </c>
      <c r="AB1961" s="870">
        <v>0</v>
      </c>
      <c r="AC1961" s="870">
        <v>0</v>
      </c>
      <c r="AD1961" s="870">
        <v>0</v>
      </c>
      <c r="AE1961" s="870">
        <v>0</v>
      </c>
    </row>
    <row r="1962" spans="1:31">
      <c r="A1962" s="870" t="s">
        <v>1852</v>
      </c>
      <c r="B1962" s="870">
        <v>16</v>
      </c>
      <c r="C1962" s="870">
        <v>1639</v>
      </c>
      <c r="D1962" s="870">
        <v>163920</v>
      </c>
      <c r="E1962" s="870">
        <v>1639209402</v>
      </c>
      <c r="F1962" s="870" t="s">
        <v>1109</v>
      </c>
      <c r="G1962" s="870">
        <v>5189637</v>
      </c>
      <c r="H1962" s="870">
        <v>0</v>
      </c>
      <c r="I1962" s="870">
        <v>5189637</v>
      </c>
      <c r="J1962" s="870">
        <v>0</v>
      </c>
      <c r="K1962" s="870">
        <v>0</v>
      </c>
      <c r="L1962" s="870">
        <v>0</v>
      </c>
      <c r="M1962" s="870">
        <v>0</v>
      </c>
      <c r="N1962" s="870">
        <v>0</v>
      </c>
      <c r="O1962" s="870">
        <v>0</v>
      </c>
      <c r="P1962" s="870">
        <v>0</v>
      </c>
      <c r="Q1962" s="870">
        <v>0</v>
      </c>
      <c r="R1962" s="870">
        <v>0</v>
      </c>
      <c r="S1962" s="870">
        <v>0</v>
      </c>
      <c r="T1962" s="870">
        <v>0</v>
      </c>
      <c r="U1962" s="870">
        <v>0</v>
      </c>
      <c r="V1962" s="870">
        <v>0</v>
      </c>
      <c r="W1962" s="870">
        <v>0</v>
      </c>
      <c r="X1962" s="870">
        <v>0</v>
      </c>
      <c r="Y1962" s="870">
        <v>0</v>
      </c>
      <c r="Z1962" s="870">
        <v>0</v>
      </c>
      <c r="AA1962" s="870">
        <v>0</v>
      </c>
      <c r="AB1962" s="870">
        <v>0</v>
      </c>
      <c r="AC1962" s="870">
        <v>0</v>
      </c>
      <c r="AD1962" s="870">
        <v>0</v>
      </c>
      <c r="AE1962" s="870">
        <v>0</v>
      </c>
    </row>
    <row r="1963" spans="1:31">
      <c r="A1963" s="870" t="s">
        <v>1852</v>
      </c>
      <c r="B1963" s="870">
        <v>16</v>
      </c>
      <c r="C1963" s="870">
        <v>1639</v>
      </c>
      <c r="D1963" s="870">
        <v>163920</v>
      </c>
      <c r="E1963" s="870">
        <v>1639209501</v>
      </c>
      <c r="F1963" s="870" t="s">
        <v>2007</v>
      </c>
      <c r="G1963" s="870">
        <v>0</v>
      </c>
      <c r="H1963" s="870">
        <v>0</v>
      </c>
      <c r="I1963" s="870">
        <v>0</v>
      </c>
      <c r="J1963" s="870">
        <v>0</v>
      </c>
      <c r="K1963" s="870">
        <v>0</v>
      </c>
      <c r="L1963" s="870">
        <v>0</v>
      </c>
      <c r="M1963" s="870">
        <v>0</v>
      </c>
      <c r="N1963" s="870">
        <v>0</v>
      </c>
      <c r="O1963" s="870">
        <v>0</v>
      </c>
      <c r="P1963" s="870">
        <v>0</v>
      </c>
      <c r="Q1963" s="870">
        <v>0</v>
      </c>
      <c r="R1963" s="870">
        <v>0</v>
      </c>
      <c r="S1963" s="870">
        <v>0</v>
      </c>
      <c r="T1963" s="870">
        <v>0</v>
      </c>
      <c r="U1963" s="870">
        <v>0</v>
      </c>
      <c r="V1963" s="870">
        <v>0</v>
      </c>
      <c r="W1963" s="870">
        <v>0</v>
      </c>
      <c r="X1963" s="870">
        <v>0</v>
      </c>
      <c r="Y1963" s="870">
        <v>0</v>
      </c>
      <c r="Z1963" s="870">
        <v>0</v>
      </c>
      <c r="AA1963" s="870">
        <v>0</v>
      </c>
      <c r="AB1963" s="870">
        <v>0</v>
      </c>
      <c r="AC1963" s="870">
        <v>0</v>
      </c>
      <c r="AD1963" s="870">
        <v>0</v>
      </c>
      <c r="AE1963" s="870">
        <v>0</v>
      </c>
    </row>
    <row r="1964" spans="1:31">
      <c r="A1964" s="870" t="s">
        <v>1852</v>
      </c>
      <c r="B1964" s="870">
        <v>16</v>
      </c>
      <c r="C1964" s="870">
        <v>1639</v>
      </c>
      <c r="D1964" s="870">
        <v>163920</v>
      </c>
      <c r="E1964" s="870">
        <v>1639209601</v>
      </c>
      <c r="F1964" s="870" t="s">
        <v>4253</v>
      </c>
      <c r="G1964" s="870">
        <v>330589149</v>
      </c>
      <c r="H1964" s="870">
        <v>0</v>
      </c>
      <c r="I1964" s="870">
        <v>330589148.56</v>
      </c>
      <c r="J1964" s="870">
        <v>-0.43999999761581421</v>
      </c>
      <c r="K1964" s="870">
        <v>0</v>
      </c>
      <c r="L1964" s="870">
        <v>0</v>
      </c>
      <c r="M1964" s="870">
        <v>-0.43999999761581421</v>
      </c>
      <c r="N1964" s="870">
        <v>0</v>
      </c>
      <c r="O1964" s="870">
        <v>-0.43999999761581421</v>
      </c>
      <c r="P1964" s="870">
        <v>-0.16279999911785126</v>
      </c>
      <c r="Q1964" s="870">
        <v>0</v>
      </c>
      <c r="R1964" s="870">
        <v>0</v>
      </c>
      <c r="S1964" s="870">
        <v>0</v>
      </c>
      <c r="T1964" s="870">
        <v>0</v>
      </c>
      <c r="U1964" s="870">
        <v>0</v>
      </c>
      <c r="V1964" s="870">
        <v>0</v>
      </c>
      <c r="W1964" s="870">
        <v>0</v>
      </c>
      <c r="X1964" s="870">
        <v>-0.16279999911785126</v>
      </c>
      <c r="Y1964" s="870">
        <v>0.37</v>
      </c>
      <c r="Z1964" s="870">
        <v>0</v>
      </c>
      <c r="AA1964" s="870">
        <v>-0.16279999911785126</v>
      </c>
      <c r="AB1964" s="870">
        <v>0</v>
      </c>
      <c r="AC1964" s="870">
        <v>-0.16279999911785126</v>
      </c>
      <c r="AD1964" s="870">
        <v>0</v>
      </c>
      <c r="AE1964" s="870">
        <v>0</v>
      </c>
    </row>
    <row r="1965" spans="1:31">
      <c r="A1965" s="870" t="s">
        <v>1852</v>
      </c>
      <c r="B1965" s="870">
        <v>16</v>
      </c>
      <c r="C1965" s="870">
        <v>1639</v>
      </c>
      <c r="D1965" s="870">
        <v>163920</v>
      </c>
      <c r="E1965" s="870">
        <v>1639209700</v>
      </c>
      <c r="F1965" s="870" t="s">
        <v>4255</v>
      </c>
      <c r="G1965" s="870">
        <v>974238679</v>
      </c>
      <c r="H1965" s="870">
        <v>0</v>
      </c>
      <c r="I1965" s="870">
        <v>974238679</v>
      </c>
      <c r="J1965" s="870">
        <v>0</v>
      </c>
      <c r="K1965" s="870">
        <v>0</v>
      </c>
      <c r="L1965" s="870">
        <v>0</v>
      </c>
      <c r="M1965" s="870">
        <v>0</v>
      </c>
      <c r="N1965" s="870">
        <v>0</v>
      </c>
      <c r="O1965" s="870">
        <v>0</v>
      </c>
      <c r="P1965" s="870">
        <v>0</v>
      </c>
      <c r="Q1965" s="870">
        <v>0</v>
      </c>
      <c r="R1965" s="870">
        <v>0</v>
      </c>
      <c r="S1965" s="870">
        <v>0</v>
      </c>
      <c r="T1965" s="870">
        <v>0</v>
      </c>
      <c r="U1965" s="870">
        <v>0</v>
      </c>
      <c r="V1965" s="870">
        <v>0</v>
      </c>
      <c r="W1965" s="870">
        <v>0</v>
      </c>
      <c r="X1965" s="870">
        <v>0</v>
      </c>
      <c r="Y1965" s="870">
        <v>0</v>
      </c>
      <c r="Z1965" s="870">
        <v>0</v>
      </c>
      <c r="AA1965" s="870">
        <v>0</v>
      </c>
      <c r="AB1965" s="870">
        <v>0</v>
      </c>
      <c r="AC1965" s="870">
        <v>0</v>
      </c>
      <c r="AD1965" s="870">
        <v>0</v>
      </c>
      <c r="AE1965" s="870">
        <v>0</v>
      </c>
    </row>
    <row r="1966" spans="1:31">
      <c r="A1966" s="870" t="s">
        <v>1852</v>
      </c>
      <c r="B1966" s="870">
        <v>16</v>
      </c>
      <c r="C1966" s="870">
        <v>1639</v>
      </c>
      <c r="D1966" s="870">
        <v>163920</v>
      </c>
      <c r="E1966" s="870">
        <v>1639209704</v>
      </c>
      <c r="F1966" s="870" t="s">
        <v>4253</v>
      </c>
      <c r="G1966" s="870">
        <v>240026607</v>
      </c>
      <c r="H1966" s="870">
        <v>0</v>
      </c>
      <c r="I1966" s="870">
        <v>240026607</v>
      </c>
      <c r="J1966" s="870">
        <v>0</v>
      </c>
      <c r="K1966" s="870">
        <v>0</v>
      </c>
      <c r="L1966" s="870">
        <v>0</v>
      </c>
      <c r="M1966" s="870">
        <v>0</v>
      </c>
      <c r="N1966" s="870">
        <v>0</v>
      </c>
      <c r="O1966" s="870">
        <v>0</v>
      </c>
      <c r="P1966" s="870">
        <v>0</v>
      </c>
      <c r="Q1966" s="870">
        <v>0</v>
      </c>
      <c r="R1966" s="870">
        <v>0</v>
      </c>
      <c r="S1966" s="870">
        <v>0</v>
      </c>
      <c r="T1966" s="870">
        <v>0</v>
      </c>
      <c r="U1966" s="870">
        <v>0</v>
      </c>
      <c r="V1966" s="870">
        <v>0</v>
      </c>
      <c r="W1966" s="870">
        <v>0</v>
      </c>
      <c r="X1966" s="870">
        <v>0</v>
      </c>
      <c r="Y1966" s="870">
        <v>0</v>
      </c>
      <c r="Z1966" s="870">
        <v>0</v>
      </c>
      <c r="AA1966" s="870">
        <v>0</v>
      </c>
      <c r="AB1966" s="870">
        <v>0</v>
      </c>
      <c r="AC1966" s="870">
        <v>0</v>
      </c>
      <c r="AD1966" s="870">
        <v>0</v>
      </c>
      <c r="AE1966" s="870">
        <v>0</v>
      </c>
    </row>
    <row r="1967" spans="1:31">
      <c r="A1967" s="870" t="s">
        <v>1852</v>
      </c>
      <c r="B1967" s="870">
        <v>16</v>
      </c>
      <c r="C1967" s="870">
        <v>1639</v>
      </c>
      <c r="D1967" s="870">
        <v>163920</v>
      </c>
      <c r="E1967" s="870">
        <v>1639209710</v>
      </c>
      <c r="F1967" s="870" t="s">
        <v>1110</v>
      </c>
      <c r="G1967" s="870">
        <v>80122375</v>
      </c>
      <c r="H1967" s="870">
        <v>0</v>
      </c>
      <c r="I1967" s="870">
        <v>80122375</v>
      </c>
      <c r="J1967" s="870">
        <v>0</v>
      </c>
      <c r="K1967" s="870">
        <v>0</v>
      </c>
      <c r="L1967" s="870">
        <v>0</v>
      </c>
      <c r="M1967" s="870">
        <v>0</v>
      </c>
      <c r="N1967" s="870">
        <v>0</v>
      </c>
      <c r="O1967" s="870">
        <v>0</v>
      </c>
      <c r="P1967" s="870">
        <v>0</v>
      </c>
      <c r="Q1967" s="870">
        <v>0</v>
      </c>
      <c r="R1967" s="870">
        <v>0</v>
      </c>
      <c r="S1967" s="870">
        <v>0</v>
      </c>
      <c r="T1967" s="870">
        <v>0</v>
      </c>
      <c r="U1967" s="870">
        <v>0</v>
      </c>
      <c r="V1967" s="870">
        <v>0</v>
      </c>
      <c r="W1967" s="870">
        <v>0</v>
      </c>
      <c r="X1967" s="870">
        <v>0</v>
      </c>
      <c r="Y1967" s="870">
        <v>0</v>
      </c>
      <c r="Z1967" s="870">
        <v>0</v>
      </c>
      <c r="AA1967" s="870">
        <v>0</v>
      </c>
      <c r="AB1967" s="870">
        <v>0</v>
      </c>
      <c r="AC1967" s="870">
        <v>0</v>
      </c>
      <c r="AD1967" s="870">
        <v>0</v>
      </c>
      <c r="AE1967" s="870">
        <v>0</v>
      </c>
    </row>
    <row r="1968" spans="1:31">
      <c r="A1968" s="870" t="s">
        <v>1852</v>
      </c>
      <c r="B1968" s="870">
        <v>16</v>
      </c>
      <c r="C1968" s="870">
        <v>1639</v>
      </c>
      <c r="D1968" s="870">
        <v>163920</v>
      </c>
      <c r="E1968" s="870">
        <v>1639209711</v>
      </c>
      <c r="F1968" s="870" t="s">
        <v>4256</v>
      </c>
      <c r="G1968" s="870">
        <v>320500412</v>
      </c>
      <c r="H1968" s="870">
        <v>0</v>
      </c>
      <c r="I1968" s="870">
        <v>320500412</v>
      </c>
      <c r="J1968" s="870">
        <v>0</v>
      </c>
      <c r="K1968" s="870">
        <v>0</v>
      </c>
      <c r="L1968" s="870">
        <v>0</v>
      </c>
      <c r="M1968" s="870">
        <v>0</v>
      </c>
      <c r="N1968" s="870">
        <v>0</v>
      </c>
      <c r="O1968" s="870">
        <v>0</v>
      </c>
      <c r="P1968" s="870">
        <v>0</v>
      </c>
      <c r="Q1968" s="870">
        <v>0</v>
      </c>
      <c r="R1968" s="870">
        <v>0</v>
      </c>
      <c r="S1968" s="870">
        <v>0</v>
      </c>
      <c r="T1968" s="870">
        <v>0</v>
      </c>
      <c r="U1968" s="870">
        <v>0</v>
      </c>
      <c r="V1968" s="870">
        <v>0</v>
      </c>
      <c r="W1968" s="870">
        <v>0</v>
      </c>
      <c r="X1968" s="870">
        <v>0</v>
      </c>
      <c r="Y1968" s="870">
        <v>0</v>
      </c>
      <c r="Z1968" s="870">
        <v>0</v>
      </c>
      <c r="AA1968" s="870">
        <v>0</v>
      </c>
      <c r="AB1968" s="870">
        <v>0</v>
      </c>
      <c r="AC1968" s="870">
        <v>0</v>
      </c>
      <c r="AD1968" s="870">
        <v>0</v>
      </c>
      <c r="AE1968" s="870">
        <v>0</v>
      </c>
    </row>
    <row r="1969" spans="1:31">
      <c r="A1969" s="870" t="s">
        <v>1852</v>
      </c>
      <c r="B1969" s="870">
        <v>16</v>
      </c>
      <c r="C1969" s="870">
        <v>1639</v>
      </c>
      <c r="D1969" s="870">
        <v>163920</v>
      </c>
      <c r="E1969" s="870">
        <v>1639209720</v>
      </c>
      <c r="F1969" s="870" t="s">
        <v>3664</v>
      </c>
      <c r="G1969" s="870">
        <v>232157999</v>
      </c>
      <c r="H1969" s="870">
        <v>0</v>
      </c>
      <c r="I1969" s="870">
        <v>232157999</v>
      </c>
      <c r="J1969" s="870">
        <v>0</v>
      </c>
      <c r="K1969" s="870">
        <v>0</v>
      </c>
      <c r="L1969" s="870">
        <v>0</v>
      </c>
      <c r="M1969" s="870">
        <v>0</v>
      </c>
      <c r="N1969" s="870">
        <v>0</v>
      </c>
      <c r="O1969" s="870">
        <v>0</v>
      </c>
      <c r="P1969" s="870">
        <v>0</v>
      </c>
      <c r="Q1969" s="870">
        <v>0</v>
      </c>
      <c r="R1969" s="870">
        <v>0</v>
      </c>
      <c r="S1969" s="870">
        <v>0</v>
      </c>
      <c r="T1969" s="870">
        <v>0</v>
      </c>
      <c r="U1969" s="870">
        <v>0</v>
      </c>
      <c r="V1969" s="870">
        <v>0</v>
      </c>
      <c r="W1969" s="870">
        <v>0</v>
      </c>
      <c r="X1969" s="870">
        <v>0</v>
      </c>
      <c r="Y1969" s="870">
        <v>0</v>
      </c>
      <c r="Z1969" s="870">
        <v>0</v>
      </c>
      <c r="AA1969" s="870">
        <v>0</v>
      </c>
      <c r="AB1969" s="870">
        <v>0</v>
      </c>
      <c r="AC1969" s="870">
        <v>0</v>
      </c>
      <c r="AD1969" s="870">
        <v>0</v>
      </c>
      <c r="AE1969" s="870">
        <v>0</v>
      </c>
    </row>
    <row r="1970" spans="1:31">
      <c r="A1970" s="870" t="s">
        <v>1852</v>
      </c>
      <c r="B1970" s="870">
        <v>16</v>
      </c>
      <c r="C1970" s="870">
        <v>1639</v>
      </c>
      <c r="D1970" s="870">
        <v>163920</v>
      </c>
      <c r="E1970" s="870">
        <v>1639209722</v>
      </c>
      <c r="F1970" s="870" t="s">
        <v>3665</v>
      </c>
      <c r="G1970" s="870">
        <v>1101653407</v>
      </c>
      <c r="H1970" s="870">
        <v>0</v>
      </c>
      <c r="I1970" s="870">
        <v>1101653407</v>
      </c>
      <c r="J1970" s="870">
        <v>0</v>
      </c>
      <c r="K1970" s="870">
        <v>0</v>
      </c>
      <c r="L1970" s="870">
        <v>0</v>
      </c>
      <c r="M1970" s="870">
        <v>0</v>
      </c>
      <c r="N1970" s="870">
        <v>0</v>
      </c>
      <c r="O1970" s="870">
        <v>0</v>
      </c>
      <c r="P1970" s="870">
        <v>0</v>
      </c>
      <c r="Q1970" s="870">
        <v>0</v>
      </c>
      <c r="R1970" s="870">
        <v>0</v>
      </c>
      <c r="S1970" s="870">
        <v>0</v>
      </c>
      <c r="T1970" s="870">
        <v>0</v>
      </c>
      <c r="U1970" s="870">
        <v>0</v>
      </c>
      <c r="V1970" s="870">
        <v>0</v>
      </c>
      <c r="W1970" s="870">
        <v>0</v>
      </c>
      <c r="X1970" s="870">
        <v>0</v>
      </c>
      <c r="Y1970" s="870">
        <v>0</v>
      </c>
      <c r="Z1970" s="870">
        <v>0</v>
      </c>
      <c r="AA1970" s="870">
        <v>0</v>
      </c>
      <c r="AB1970" s="870">
        <v>0</v>
      </c>
      <c r="AC1970" s="870">
        <v>0</v>
      </c>
      <c r="AD1970" s="870">
        <v>0</v>
      </c>
      <c r="AE1970" s="870">
        <v>0</v>
      </c>
    </row>
    <row r="1971" spans="1:31">
      <c r="A1971" s="870" t="s">
        <v>1852</v>
      </c>
      <c r="B1971" s="870">
        <v>16</v>
      </c>
      <c r="C1971" s="870">
        <v>1639</v>
      </c>
      <c r="D1971" s="870">
        <v>163920</v>
      </c>
      <c r="E1971" s="870">
        <v>1639209730</v>
      </c>
      <c r="F1971" s="870" t="s">
        <v>3666</v>
      </c>
      <c r="G1971" s="870">
        <v>722535623</v>
      </c>
      <c r="H1971" s="870">
        <v>0</v>
      </c>
      <c r="I1971" s="870">
        <v>722535623</v>
      </c>
      <c r="J1971" s="870">
        <v>0</v>
      </c>
      <c r="K1971" s="870">
        <v>0</v>
      </c>
      <c r="L1971" s="870">
        <v>0</v>
      </c>
      <c r="M1971" s="870">
        <v>0</v>
      </c>
      <c r="N1971" s="870">
        <v>0</v>
      </c>
      <c r="O1971" s="870">
        <v>0</v>
      </c>
      <c r="P1971" s="870">
        <v>0</v>
      </c>
      <c r="Q1971" s="870">
        <v>0</v>
      </c>
      <c r="R1971" s="870">
        <v>0</v>
      </c>
      <c r="S1971" s="870">
        <v>0</v>
      </c>
      <c r="T1971" s="870">
        <v>0</v>
      </c>
      <c r="U1971" s="870">
        <v>0</v>
      </c>
      <c r="V1971" s="870">
        <v>0</v>
      </c>
      <c r="W1971" s="870">
        <v>0</v>
      </c>
      <c r="X1971" s="870">
        <v>0</v>
      </c>
      <c r="Y1971" s="870">
        <v>0</v>
      </c>
      <c r="Z1971" s="870">
        <v>0</v>
      </c>
      <c r="AA1971" s="870">
        <v>0</v>
      </c>
      <c r="AB1971" s="870">
        <v>0</v>
      </c>
      <c r="AC1971" s="870">
        <v>0</v>
      </c>
      <c r="AD1971" s="870">
        <v>0</v>
      </c>
      <c r="AE1971" s="870">
        <v>0</v>
      </c>
    </row>
    <row r="1972" spans="1:31">
      <c r="A1972" s="870" t="s">
        <v>1852</v>
      </c>
      <c r="B1972" s="870">
        <v>16</v>
      </c>
      <c r="C1972" s="870">
        <v>1639</v>
      </c>
      <c r="D1972" s="870">
        <v>163920</v>
      </c>
      <c r="E1972" s="870">
        <v>1639209731</v>
      </c>
      <c r="F1972" s="870" t="s">
        <v>3667</v>
      </c>
      <c r="G1972" s="870">
        <v>0</v>
      </c>
      <c r="H1972" s="870">
        <v>0</v>
      </c>
      <c r="I1972" s="870">
        <v>0</v>
      </c>
      <c r="J1972" s="870">
        <v>0</v>
      </c>
      <c r="K1972" s="870">
        <v>0</v>
      </c>
      <c r="L1972" s="870">
        <v>0</v>
      </c>
      <c r="M1972" s="870">
        <v>0</v>
      </c>
      <c r="N1972" s="870">
        <v>0</v>
      </c>
      <c r="O1972" s="870">
        <v>0</v>
      </c>
      <c r="P1972" s="870">
        <v>0</v>
      </c>
      <c r="Q1972" s="870">
        <v>0</v>
      </c>
      <c r="R1972" s="870">
        <v>0</v>
      </c>
      <c r="S1972" s="870">
        <v>0</v>
      </c>
      <c r="T1972" s="870">
        <v>0</v>
      </c>
      <c r="U1972" s="870">
        <v>0</v>
      </c>
      <c r="V1972" s="870">
        <v>0</v>
      </c>
      <c r="W1972" s="870">
        <v>0</v>
      </c>
      <c r="X1972" s="870">
        <v>0</v>
      </c>
      <c r="Y1972" s="870">
        <v>0</v>
      </c>
      <c r="Z1972" s="870">
        <v>0</v>
      </c>
      <c r="AA1972" s="870">
        <v>0</v>
      </c>
      <c r="AB1972" s="870">
        <v>0</v>
      </c>
      <c r="AC1972" s="870">
        <v>0</v>
      </c>
      <c r="AD1972" s="870">
        <v>0</v>
      </c>
      <c r="AE1972" s="870">
        <v>0</v>
      </c>
    </row>
    <row r="1973" spans="1:31">
      <c r="A1973" s="870" t="s">
        <v>1852</v>
      </c>
      <c r="B1973" s="870">
        <v>16</v>
      </c>
      <c r="C1973" s="870">
        <v>1639</v>
      </c>
      <c r="D1973" s="870">
        <v>163920</v>
      </c>
      <c r="E1973" s="870">
        <v>1639209740</v>
      </c>
      <c r="F1973" s="870" t="s">
        <v>3668</v>
      </c>
      <c r="G1973" s="870">
        <v>40186998</v>
      </c>
      <c r="H1973" s="870">
        <v>0</v>
      </c>
      <c r="I1973" s="870">
        <v>40186998</v>
      </c>
      <c r="J1973" s="870">
        <v>0</v>
      </c>
      <c r="K1973" s="870">
        <v>0</v>
      </c>
      <c r="L1973" s="870">
        <v>0</v>
      </c>
      <c r="M1973" s="870">
        <v>0</v>
      </c>
      <c r="N1973" s="870">
        <v>0</v>
      </c>
      <c r="O1973" s="870">
        <v>0</v>
      </c>
      <c r="P1973" s="870">
        <v>0</v>
      </c>
      <c r="Q1973" s="870">
        <v>0</v>
      </c>
      <c r="R1973" s="870">
        <v>0</v>
      </c>
      <c r="S1973" s="870">
        <v>0</v>
      </c>
      <c r="T1973" s="870">
        <v>0</v>
      </c>
      <c r="U1973" s="870">
        <v>0</v>
      </c>
      <c r="V1973" s="870">
        <v>0</v>
      </c>
      <c r="W1973" s="870">
        <v>0</v>
      </c>
      <c r="X1973" s="870">
        <v>0</v>
      </c>
      <c r="Y1973" s="870">
        <v>0</v>
      </c>
      <c r="Z1973" s="870">
        <v>0</v>
      </c>
      <c r="AA1973" s="870">
        <v>0</v>
      </c>
      <c r="AB1973" s="870">
        <v>0</v>
      </c>
      <c r="AC1973" s="870">
        <v>0</v>
      </c>
      <c r="AD1973" s="870">
        <v>0</v>
      </c>
      <c r="AE1973" s="870">
        <v>0</v>
      </c>
    </row>
    <row r="1974" spans="1:31">
      <c r="A1974" s="870" t="s">
        <v>1852</v>
      </c>
      <c r="B1974" s="870">
        <v>16</v>
      </c>
      <c r="C1974" s="870">
        <v>1639</v>
      </c>
      <c r="D1974" s="870">
        <v>163920</v>
      </c>
      <c r="E1974" s="870">
        <v>1639209742</v>
      </c>
      <c r="F1974" s="870" t="s">
        <v>3669</v>
      </c>
      <c r="G1974" s="870">
        <v>76804467</v>
      </c>
      <c r="H1974" s="870">
        <v>0</v>
      </c>
      <c r="I1974" s="870">
        <v>76804467</v>
      </c>
      <c r="J1974" s="870">
        <v>0</v>
      </c>
      <c r="K1974" s="870">
        <v>0</v>
      </c>
      <c r="L1974" s="870">
        <v>0</v>
      </c>
      <c r="M1974" s="870">
        <v>0</v>
      </c>
      <c r="N1974" s="870">
        <v>0</v>
      </c>
      <c r="O1974" s="870">
        <v>0</v>
      </c>
      <c r="P1974" s="870">
        <v>0</v>
      </c>
      <c r="Q1974" s="870">
        <v>0</v>
      </c>
      <c r="R1974" s="870">
        <v>0</v>
      </c>
      <c r="S1974" s="870">
        <v>0</v>
      </c>
      <c r="T1974" s="870">
        <v>0</v>
      </c>
      <c r="U1974" s="870">
        <v>0</v>
      </c>
      <c r="V1974" s="870">
        <v>0</v>
      </c>
      <c r="W1974" s="870">
        <v>0</v>
      </c>
      <c r="X1974" s="870">
        <v>0</v>
      </c>
      <c r="Y1974" s="870">
        <v>0</v>
      </c>
      <c r="Z1974" s="870">
        <v>0</v>
      </c>
      <c r="AA1974" s="870">
        <v>0</v>
      </c>
      <c r="AB1974" s="870">
        <v>0</v>
      </c>
      <c r="AC1974" s="870">
        <v>0</v>
      </c>
      <c r="AD1974" s="870">
        <v>0</v>
      </c>
      <c r="AE1974" s="870">
        <v>0</v>
      </c>
    </row>
    <row r="1975" spans="1:31">
      <c r="A1975" s="870" t="s">
        <v>1852</v>
      </c>
      <c r="B1975" s="870">
        <v>16</v>
      </c>
      <c r="C1975" s="870">
        <v>1639</v>
      </c>
      <c r="D1975" s="870">
        <v>163920</v>
      </c>
      <c r="E1975" s="870">
        <v>1639209743</v>
      </c>
      <c r="F1975" s="870" t="s">
        <v>3670</v>
      </c>
      <c r="G1975" s="870">
        <v>3518178826</v>
      </c>
      <c r="H1975" s="870">
        <v>0</v>
      </c>
      <c r="I1975" s="870">
        <v>3518178825.8899999</v>
      </c>
      <c r="J1975" s="870">
        <v>-0.1100001335144043</v>
      </c>
      <c r="K1975" s="870">
        <v>0</v>
      </c>
      <c r="L1975" s="870">
        <v>0</v>
      </c>
      <c r="M1975" s="870">
        <v>-0.1100001335144043</v>
      </c>
      <c r="N1975" s="870">
        <v>0</v>
      </c>
      <c r="O1975" s="870">
        <v>-0.1100001335144043</v>
      </c>
      <c r="P1975" s="870">
        <v>-4.0700049400329591E-2</v>
      </c>
      <c r="Q1975" s="870">
        <v>0</v>
      </c>
      <c r="R1975" s="870">
        <v>0</v>
      </c>
      <c r="S1975" s="870">
        <v>0</v>
      </c>
      <c r="T1975" s="870">
        <v>0</v>
      </c>
      <c r="U1975" s="870">
        <v>0</v>
      </c>
      <c r="V1975" s="870">
        <v>0</v>
      </c>
      <c r="W1975" s="870">
        <v>0</v>
      </c>
      <c r="X1975" s="870">
        <v>-4.0700049400329591E-2</v>
      </c>
      <c r="Y1975" s="870">
        <v>0.37</v>
      </c>
      <c r="Z1975" s="870">
        <v>0</v>
      </c>
      <c r="AA1975" s="870">
        <v>-4.0700049400329591E-2</v>
      </c>
      <c r="AB1975" s="870">
        <v>0</v>
      </c>
      <c r="AC1975" s="870">
        <v>-4.0700049400329591E-2</v>
      </c>
      <c r="AD1975" s="870">
        <v>0</v>
      </c>
      <c r="AE1975" s="870">
        <v>0</v>
      </c>
    </row>
    <row r="1976" spans="1:31">
      <c r="A1976" s="870" t="s">
        <v>1852</v>
      </c>
      <c r="B1976" s="870">
        <v>16</v>
      </c>
      <c r="C1976" s="870">
        <v>1639</v>
      </c>
      <c r="D1976" s="870">
        <v>163920</v>
      </c>
      <c r="E1976" s="870">
        <v>1639209750</v>
      </c>
      <c r="F1976" s="870" t="s">
        <v>4253</v>
      </c>
      <c r="G1976" s="870">
        <v>131618592</v>
      </c>
      <c r="H1976" s="870">
        <v>0</v>
      </c>
      <c r="I1976" s="870">
        <v>131618592</v>
      </c>
      <c r="J1976" s="870">
        <v>0</v>
      </c>
      <c r="K1976" s="870">
        <v>0</v>
      </c>
      <c r="L1976" s="870">
        <v>0</v>
      </c>
      <c r="M1976" s="870">
        <v>0</v>
      </c>
      <c r="N1976" s="870">
        <v>0</v>
      </c>
      <c r="O1976" s="870">
        <v>0</v>
      </c>
      <c r="P1976" s="870">
        <v>0</v>
      </c>
      <c r="Q1976" s="870">
        <v>0</v>
      </c>
      <c r="R1976" s="870">
        <v>0</v>
      </c>
      <c r="S1976" s="870">
        <v>0</v>
      </c>
      <c r="T1976" s="870">
        <v>0</v>
      </c>
      <c r="U1976" s="870">
        <v>0</v>
      </c>
      <c r="V1976" s="870">
        <v>0</v>
      </c>
      <c r="W1976" s="870">
        <v>0</v>
      </c>
      <c r="X1976" s="870">
        <v>0</v>
      </c>
      <c r="Y1976" s="870">
        <v>0</v>
      </c>
      <c r="Z1976" s="870">
        <v>0</v>
      </c>
      <c r="AA1976" s="870">
        <v>0</v>
      </c>
      <c r="AB1976" s="870">
        <v>0</v>
      </c>
      <c r="AC1976" s="870">
        <v>0</v>
      </c>
      <c r="AD1976" s="870">
        <v>0</v>
      </c>
      <c r="AE1976" s="870">
        <v>0</v>
      </c>
    </row>
    <row r="1977" spans="1:31">
      <c r="A1977" s="870" t="s">
        <v>1852</v>
      </c>
      <c r="B1977" s="870">
        <v>16</v>
      </c>
      <c r="C1977" s="870">
        <v>1639</v>
      </c>
      <c r="D1977" s="870">
        <v>163920</v>
      </c>
      <c r="E1977" s="870">
        <v>1639209755</v>
      </c>
      <c r="F1977" s="870" t="s">
        <v>1111</v>
      </c>
      <c r="G1977" s="870">
        <v>118900</v>
      </c>
      <c r="H1977" s="870">
        <v>0</v>
      </c>
      <c r="I1977" s="870">
        <v>118900</v>
      </c>
      <c r="J1977" s="870">
        <v>0</v>
      </c>
      <c r="K1977" s="870">
        <v>0</v>
      </c>
      <c r="L1977" s="870">
        <v>0</v>
      </c>
      <c r="M1977" s="870">
        <v>0</v>
      </c>
      <c r="N1977" s="870">
        <v>0</v>
      </c>
      <c r="O1977" s="870">
        <v>0</v>
      </c>
      <c r="P1977" s="870">
        <v>0</v>
      </c>
      <c r="Q1977" s="870">
        <v>0</v>
      </c>
      <c r="R1977" s="870">
        <v>0</v>
      </c>
      <c r="S1977" s="870">
        <v>0</v>
      </c>
      <c r="T1977" s="870">
        <v>0</v>
      </c>
      <c r="U1977" s="870">
        <v>0</v>
      </c>
      <c r="V1977" s="870">
        <v>0</v>
      </c>
      <c r="W1977" s="870">
        <v>0</v>
      </c>
      <c r="X1977" s="870">
        <v>0</v>
      </c>
      <c r="Y1977" s="870">
        <v>0</v>
      </c>
      <c r="Z1977" s="870">
        <v>0</v>
      </c>
      <c r="AA1977" s="870">
        <v>0</v>
      </c>
      <c r="AB1977" s="870">
        <v>0</v>
      </c>
      <c r="AC1977" s="870">
        <v>0</v>
      </c>
      <c r="AD1977" s="870">
        <v>0</v>
      </c>
      <c r="AE1977" s="870">
        <v>0</v>
      </c>
    </row>
    <row r="1978" spans="1:31">
      <c r="A1978" s="870" t="s">
        <v>1852</v>
      </c>
      <c r="B1978" s="870">
        <v>16</v>
      </c>
      <c r="C1978" s="870">
        <v>1639</v>
      </c>
      <c r="D1978" s="870">
        <v>163920</v>
      </c>
      <c r="E1978" s="870">
        <v>1639209760</v>
      </c>
      <c r="F1978" s="870" t="s">
        <v>3671</v>
      </c>
      <c r="G1978" s="870">
        <v>14032485</v>
      </c>
      <c r="H1978" s="870">
        <v>0</v>
      </c>
      <c r="I1978" s="870">
        <v>14032485</v>
      </c>
      <c r="J1978" s="870">
        <v>0</v>
      </c>
      <c r="K1978" s="870">
        <v>0</v>
      </c>
      <c r="L1978" s="870">
        <v>0</v>
      </c>
      <c r="M1978" s="870">
        <v>0</v>
      </c>
      <c r="N1978" s="870">
        <v>0</v>
      </c>
      <c r="O1978" s="870">
        <v>0</v>
      </c>
      <c r="P1978" s="870">
        <v>0</v>
      </c>
      <c r="Q1978" s="870">
        <v>0</v>
      </c>
      <c r="R1978" s="870">
        <v>0</v>
      </c>
      <c r="S1978" s="870">
        <v>0</v>
      </c>
      <c r="T1978" s="870">
        <v>0</v>
      </c>
      <c r="U1978" s="870">
        <v>0</v>
      </c>
      <c r="V1978" s="870">
        <v>0</v>
      </c>
      <c r="W1978" s="870">
        <v>0</v>
      </c>
      <c r="X1978" s="870">
        <v>0</v>
      </c>
      <c r="Y1978" s="870">
        <v>0</v>
      </c>
      <c r="Z1978" s="870">
        <v>0</v>
      </c>
      <c r="AA1978" s="870">
        <v>0</v>
      </c>
      <c r="AB1978" s="870">
        <v>0</v>
      </c>
      <c r="AC1978" s="870">
        <v>0</v>
      </c>
      <c r="AD1978" s="870">
        <v>0</v>
      </c>
      <c r="AE1978" s="870">
        <v>0</v>
      </c>
    </row>
    <row r="1979" spans="1:31">
      <c r="A1979" s="870" t="s">
        <v>1852</v>
      </c>
      <c r="B1979" s="870">
        <v>16</v>
      </c>
      <c r="C1979" s="870">
        <v>1639</v>
      </c>
      <c r="D1979" s="870">
        <v>163920</v>
      </c>
      <c r="E1979" s="870">
        <v>1639209770</v>
      </c>
      <c r="F1979" s="870" t="s">
        <v>3672</v>
      </c>
      <c r="G1979" s="870">
        <v>1853495845</v>
      </c>
      <c r="H1979" s="870">
        <v>0</v>
      </c>
      <c r="I1979" s="870">
        <v>1853495845</v>
      </c>
      <c r="J1979" s="870">
        <v>0</v>
      </c>
      <c r="K1979" s="870">
        <v>0</v>
      </c>
      <c r="L1979" s="870">
        <v>0</v>
      </c>
      <c r="M1979" s="870">
        <v>0</v>
      </c>
      <c r="N1979" s="870">
        <v>0</v>
      </c>
      <c r="O1979" s="870">
        <v>0</v>
      </c>
      <c r="P1979" s="870">
        <v>0</v>
      </c>
      <c r="Q1979" s="870">
        <v>0</v>
      </c>
      <c r="R1979" s="870">
        <v>0</v>
      </c>
      <c r="S1979" s="870">
        <v>0</v>
      </c>
      <c r="T1979" s="870">
        <v>0</v>
      </c>
      <c r="U1979" s="870">
        <v>0</v>
      </c>
      <c r="V1979" s="870">
        <v>0</v>
      </c>
      <c r="W1979" s="870">
        <v>0</v>
      </c>
      <c r="X1979" s="870">
        <v>0</v>
      </c>
      <c r="Y1979" s="870">
        <v>0</v>
      </c>
      <c r="Z1979" s="870">
        <v>0</v>
      </c>
      <c r="AA1979" s="870">
        <v>0</v>
      </c>
      <c r="AB1979" s="870">
        <v>0</v>
      </c>
      <c r="AC1979" s="870">
        <v>0</v>
      </c>
      <c r="AD1979" s="870">
        <v>0</v>
      </c>
      <c r="AE1979" s="870">
        <v>0</v>
      </c>
    </row>
    <row r="1980" spans="1:31">
      <c r="A1980" s="870" t="s">
        <v>1852</v>
      </c>
      <c r="B1980" s="870">
        <v>16</v>
      </c>
      <c r="C1980" s="870">
        <v>1639</v>
      </c>
      <c r="D1980" s="870">
        <v>163920</v>
      </c>
      <c r="E1980" s="870">
        <v>1639209780</v>
      </c>
      <c r="F1980" s="870" t="s">
        <v>3673</v>
      </c>
      <c r="G1980" s="870">
        <v>2326960</v>
      </c>
      <c r="H1980" s="870">
        <v>0</v>
      </c>
      <c r="I1980" s="870">
        <v>2326960</v>
      </c>
      <c r="J1980" s="870">
        <v>0</v>
      </c>
      <c r="K1980" s="870">
        <v>0</v>
      </c>
      <c r="L1980" s="870">
        <v>0</v>
      </c>
      <c r="M1980" s="870">
        <v>0</v>
      </c>
      <c r="N1980" s="870">
        <v>0</v>
      </c>
      <c r="O1980" s="870">
        <v>0</v>
      </c>
      <c r="P1980" s="870">
        <v>0</v>
      </c>
      <c r="Q1980" s="870">
        <v>0</v>
      </c>
      <c r="R1980" s="870">
        <v>0</v>
      </c>
      <c r="S1980" s="870">
        <v>0</v>
      </c>
      <c r="T1980" s="870">
        <v>0</v>
      </c>
      <c r="U1980" s="870">
        <v>0</v>
      </c>
      <c r="V1980" s="870">
        <v>0</v>
      </c>
      <c r="W1980" s="870">
        <v>0</v>
      </c>
      <c r="X1980" s="870">
        <v>0</v>
      </c>
      <c r="Y1980" s="870">
        <v>0</v>
      </c>
      <c r="Z1980" s="870">
        <v>0</v>
      </c>
      <c r="AA1980" s="870">
        <v>0</v>
      </c>
      <c r="AB1980" s="870">
        <v>0</v>
      </c>
      <c r="AC1980" s="870">
        <v>0</v>
      </c>
      <c r="AD1980" s="870">
        <v>0</v>
      </c>
      <c r="AE1980" s="870">
        <v>0</v>
      </c>
    </row>
    <row r="1981" spans="1:31">
      <c r="A1981" s="870" t="s">
        <v>1852</v>
      </c>
      <c r="B1981" s="870">
        <v>16</v>
      </c>
      <c r="C1981" s="870">
        <v>1639</v>
      </c>
      <c r="D1981" s="870">
        <v>163920</v>
      </c>
      <c r="E1981" s="870">
        <v>1639209800</v>
      </c>
      <c r="F1981" s="870" t="s">
        <v>4253</v>
      </c>
      <c r="G1981" s="870">
        <v>654105722</v>
      </c>
      <c r="H1981" s="870">
        <v>0</v>
      </c>
      <c r="I1981" s="870">
        <v>654105722.25</v>
      </c>
      <c r="J1981" s="870">
        <v>0.25</v>
      </c>
      <c r="K1981" s="870">
        <v>0</v>
      </c>
      <c r="L1981" s="870">
        <v>0.25</v>
      </c>
      <c r="M1981" s="870">
        <v>0</v>
      </c>
      <c r="N1981" s="870">
        <v>0</v>
      </c>
      <c r="O1981" s="870">
        <v>0.25</v>
      </c>
      <c r="P1981" s="870">
        <v>9.2499999999999999E-2</v>
      </c>
      <c r="Q1981" s="870">
        <v>0</v>
      </c>
      <c r="R1981" s="870">
        <v>0</v>
      </c>
      <c r="S1981" s="870">
        <v>0</v>
      </c>
      <c r="T1981" s="870">
        <v>0</v>
      </c>
      <c r="U1981" s="870">
        <v>0</v>
      </c>
      <c r="V1981" s="870">
        <v>0</v>
      </c>
      <c r="W1981" s="870">
        <v>0</v>
      </c>
      <c r="X1981" s="870">
        <v>9.2499999999999999E-2</v>
      </c>
      <c r="Y1981" s="870">
        <v>0.37</v>
      </c>
      <c r="Z1981" s="870">
        <v>9.2499999999999999E-2</v>
      </c>
      <c r="AA1981" s="870">
        <v>0</v>
      </c>
      <c r="AB1981" s="870">
        <v>9.2499999999999999E-2</v>
      </c>
      <c r="AC1981" s="870">
        <v>0</v>
      </c>
      <c r="AD1981" s="870">
        <v>0</v>
      </c>
      <c r="AE1981" s="870">
        <v>0</v>
      </c>
    </row>
    <row r="1982" spans="1:31">
      <c r="A1982" s="870" t="s">
        <v>1852</v>
      </c>
      <c r="B1982" s="870">
        <v>16</v>
      </c>
      <c r="C1982" s="870">
        <v>1639</v>
      </c>
      <c r="D1982" s="870">
        <v>163925</v>
      </c>
      <c r="E1982" s="870">
        <v>1639251800</v>
      </c>
      <c r="F1982" s="870" t="s">
        <v>4847</v>
      </c>
      <c r="G1982" s="870">
        <v>3787481230</v>
      </c>
      <c r="H1982" s="870">
        <v>0</v>
      </c>
      <c r="I1982" s="870">
        <v>3787481230.04</v>
      </c>
      <c r="J1982" s="870">
        <v>3.9999961853027344E-2</v>
      </c>
      <c r="K1982" s="870">
        <v>0</v>
      </c>
      <c r="L1982" s="870">
        <v>3.9999961853027344E-2</v>
      </c>
      <c r="M1982" s="870">
        <v>0</v>
      </c>
      <c r="N1982" s="870">
        <v>0</v>
      </c>
      <c r="O1982" s="870">
        <v>3.9999961853027344E-2</v>
      </c>
      <c r="P1982" s="870">
        <v>1.4799985885620117E-2</v>
      </c>
      <c r="Q1982" s="870">
        <v>0</v>
      </c>
      <c r="R1982" s="870">
        <v>0</v>
      </c>
      <c r="S1982" s="870">
        <v>0</v>
      </c>
      <c r="T1982" s="870">
        <v>0</v>
      </c>
      <c r="U1982" s="870">
        <v>0</v>
      </c>
      <c r="V1982" s="870">
        <v>0</v>
      </c>
      <c r="W1982" s="870">
        <v>0</v>
      </c>
      <c r="X1982" s="870">
        <v>1.4799985885620117E-2</v>
      </c>
      <c r="Y1982" s="870">
        <v>0.37</v>
      </c>
      <c r="Z1982" s="870">
        <v>1.4799985885620117E-2</v>
      </c>
      <c r="AA1982" s="870">
        <v>0</v>
      </c>
      <c r="AB1982" s="870">
        <v>1.4799985885620117E-2</v>
      </c>
      <c r="AC1982" s="870">
        <v>0</v>
      </c>
      <c r="AD1982" s="870">
        <v>0</v>
      </c>
      <c r="AE1982" s="870">
        <v>0</v>
      </c>
    </row>
    <row r="1983" spans="1:31">
      <c r="A1983" s="870" t="s">
        <v>1852</v>
      </c>
      <c r="B1983" s="870">
        <v>16</v>
      </c>
      <c r="C1983" s="870">
        <v>1639</v>
      </c>
      <c r="D1983" s="870">
        <v>163925</v>
      </c>
      <c r="E1983" s="870">
        <v>1639259001</v>
      </c>
      <c r="F1983" s="870" t="s">
        <v>1112</v>
      </c>
      <c r="G1983" s="870">
        <v>1771791404</v>
      </c>
      <c r="H1983" s="870">
        <v>0</v>
      </c>
      <c r="I1983" s="870">
        <v>1771791404.4200001</v>
      </c>
      <c r="J1983" s="870">
        <v>0.42000007629394531</v>
      </c>
      <c r="K1983" s="870">
        <v>0</v>
      </c>
      <c r="L1983" s="870">
        <v>0.42000007629394531</v>
      </c>
      <c r="M1983" s="870">
        <v>0</v>
      </c>
      <c r="N1983" s="870">
        <v>0</v>
      </c>
      <c r="O1983" s="870">
        <v>0.42000007629394531</v>
      </c>
      <c r="P1983" s="870">
        <v>0.15540002822875976</v>
      </c>
      <c r="Q1983" s="870">
        <v>0</v>
      </c>
      <c r="R1983" s="870">
        <v>0</v>
      </c>
      <c r="S1983" s="870">
        <v>0</v>
      </c>
      <c r="T1983" s="870">
        <v>0</v>
      </c>
      <c r="U1983" s="870">
        <v>0</v>
      </c>
      <c r="V1983" s="870">
        <v>0</v>
      </c>
      <c r="W1983" s="870">
        <v>0</v>
      </c>
      <c r="X1983" s="870">
        <v>0.15540002822875976</v>
      </c>
      <c r="Y1983" s="870">
        <v>0.37</v>
      </c>
      <c r="Z1983" s="870">
        <v>0.15540002822875976</v>
      </c>
      <c r="AA1983" s="870">
        <v>0</v>
      </c>
      <c r="AB1983" s="870">
        <v>0.15540002822875976</v>
      </c>
      <c r="AC1983" s="870">
        <v>0</v>
      </c>
      <c r="AD1983" s="870">
        <v>0</v>
      </c>
      <c r="AE1983" s="870">
        <v>0</v>
      </c>
    </row>
    <row r="1984" spans="1:31">
      <c r="A1984" s="870" t="s">
        <v>1852</v>
      </c>
      <c r="B1984" s="870">
        <v>16</v>
      </c>
      <c r="C1984" s="870">
        <v>1639</v>
      </c>
      <c r="D1984" s="870">
        <v>163925</v>
      </c>
      <c r="E1984" s="870">
        <v>1639259007</v>
      </c>
      <c r="F1984" s="870" t="s">
        <v>1112</v>
      </c>
      <c r="G1984" s="870">
        <v>5568</v>
      </c>
      <c r="H1984" s="870">
        <v>0</v>
      </c>
      <c r="I1984" s="870">
        <v>5568</v>
      </c>
      <c r="J1984" s="870">
        <v>0</v>
      </c>
      <c r="K1984" s="870">
        <v>0</v>
      </c>
      <c r="L1984" s="870">
        <v>0</v>
      </c>
      <c r="M1984" s="870">
        <v>0</v>
      </c>
      <c r="N1984" s="870">
        <v>0</v>
      </c>
      <c r="O1984" s="870">
        <v>0</v>
      </c>
      <c r="P1984" s="870">
        <v>0</v>
      </c>
      <c r="Q1984" s="870">
        <v>0</v>
      </c>
      <c r="R1984" s="870">
        <v>0</v>
      </c>
      <c r="S1984" s="870">
        <v>0</v>
      </c>
      <c r="T1984" s="870">
        <v>0</v>
      </c>
      <c r="U1984" s="870">
        <v>0</v>
      </c>
      <c r="V1984" s="870">
        <v>0</v>
      </c>
      <c r="W1984" s="870">
        <v>0</v>
      </c>
      <c r="X1984" s="870">
        <v>0</v>
      </c>
      <c r="Y1984" s="870">
        <v>0</v>
      </c>
      <c r="Z1984" s="870">
        <v>0</v>
      </c>
      <c r="AA1984" s="870">
        <v>0</v>
      </c>
      <c r="AB1984" s="870">
        <v>0</v>
      </c>
      <c r="AC1984" s="870">
        <v>0</v>
      </c>
      <c r="AD1984" s="870">
        <v>0</v>
      </c>
      <c r="AE1984" s="870">
        <v>0</v>
      </c>
    </row>
    <row r="1985" spans="1:31">
      <c r="A1985" s="870" t="s">
        <v>1852</v>
      </c>
      <c r="B1985" s="870">
        <v>16</v>
      </c>
      <c r="C1985" s="870">
        <v>1639</v>
      </c>
      <c r="D1985" s="870">
        <v>163925</v>
      </c>
      <c r="E1985" s="870">
        <v>1639259008</v>
      </c>
      <c r="F1985" s="870" t="s">
        <v>1112</v>
      </c>
      <c r="G1985" s="870">
        <v>34803</v>
      </c>
      <c r="H1985" s="870">
        <v>0</v>
      </c>
      <c r="I1985" s="870">
        <v>34803</v>
      </c>
      <c r="J1985" s="870">
        <v>0</v>
      </c>
      <c r="K1985" s="870">
        <v>0</v>
      </c>
      <c r="L1985" s="870">
        <v>0</v>
      </c>
      <c r="M1985" s="870">
        <v>0</v>
      </c>
      <c r="N1985" s="870">
        <v>0</v>
      </c>
      <c r="O1985" s="870">
        <v>0</v>
      </c>
      <c r="P1985" s="870">
        <v>0</v>
      </c>
      <c r="Q1985" s="870">
        <v>0</v>
      </c>
      <c r="R1985" s="870">
        <v>0</v>
      </c>
      <c r="S1985" s="870">
        <v>0</v>
      </c>
      <c r="T1985" s="870">
        <v>0</v>
      </c>
      <c r="U1985" s="870">
        <v>0</v>
      </c>
      <c r="V1985" s="870">
        <v>0</v>
      </c>
      <c r="W1985" s="870">
        <v>0</v>
      </c>
      <c r="X1985" s="870">
        <v>0</v>
      </c>
      <c r="Y1985" s="870">
        <v>0</v>
      </c>
      <c r="Z1985" s="870">
        <v>0</v>
      </c>
      <c r="AA1985" s="870">
        <v>0</v>
      </c>
      <c r="AB1985" s="870">
        <v>0</v>
      </c>
      <c r="AC1985" s="870">
        <v>0</v>
      </c>
      <c r="AD1985" s="870">
        <v>0</v>
      </c>
      <c r="AE1985" s="870">
        <v>0</v>
      </c>
    </row>
    <row r="1986" spans="1:31">
      <c r="A1986" s="870" t="s">
        <v>1852</v>
      </c>
      <c r="B1986" s="870">
        <v>16</v>
      </c>
      <c r="C1986" s="870">
        <v>1639</v>
      </c>
      <c r="D1986" s="870">
        <v>163925</v>
      </c>
      <c r="E1986" s="870">
        <v>1639259016</v>
      </c>
      <c r="F1986" s="870" t="s">
        <v>4257</v>
      </c>
      <c r="G1986" s="870">
        <v>989473280</v>
      </c>
      <c r="H1986" s="870">
        <v>0</v>
      </c>
      <c r="I1986" s="870">
        <v>989473280.29999995</v>
      </c>
      <c r="J1986" s="870">
        <v>0.29999995231628418</v>
      </c>
      <c r="K1986" s="870">
        <v>0</v>
      </c>
      <c r="L1986" s="870">
        <v>0.29999995231628418</v>
      </c>
      <c r="M1986" s="870">
        <v>0</v>
      </c>
      <c r="N1986" s="870">
        <v>0</v>
      </c>
      <c r="O1986" s="870">
        <v>0.29999995231628418</v>
      </c>
      <c r="P1986" s="870">
        <v>0.11099998235702514</v>
      </c>
      <c r="Q1986" s="870">
        <v>0</v>
      </c>
      <c r="R1986" s="870">
        <v>0</v>
      </c>
      <c r="S1986" s="870">
        <v>0</v>
      </c>
      <c r="T1986" s="870">
        <v>0</v>
      </c>
      <c r="U1986" s="870">
        <v>0</v>
      </c>
      <c r="V1986" s="870">
        <v>0</v>
      </c>
      <c r="W1986" s="870">
        <v>0</v>
      </c>
      <c r="X1986" s="870">
        <v>0.11099998235702514</v>
      </c>
      <c r="Y1986" s="870">
        <v>0.37</v>
      </c>
      <c r="Z1986" s="870">
        <v>0.11099998235702514</v>
      </c>
      <c r="AA1986" s="870">
        <v>0</v>
      </c>
      <c r="AB1986" s="870">
        <v>0.11099998235702514</v>
      </c>
      <c r="AC1986" s="870">
        <v>0</v>
      </c>
      <c r="AD1986" s="870">
        <v>0</v>
      </c>
      <c r="AE1986" s="870">
        <v>0</v>
      </c>
    </row>
    <row r="1987" spans="1:31">
      <c r="A1987" s="870" t="s">
        <v>1852</v>
      </c>
      <c r="B1987" s="870">
        <v>16</v>
      </c>
      <c r="C1987" s="870">
        <v>1639</v>
      </c>
      <c r="D1987" s="870">
        <v>163925</v>
      </c>
      <c r="E1987" s="870">
        <v>1639259402</v>
      </c>
      <c r="F1987" s="870" t="s">
        <v>3412</v>
      </c>
      <c r="G1987" s="870">
        <v>103024</v>
      </c>
      <c r="H1987" s="870">
        <v>0</v>
      </c>
      <c r="I1987" s="870">
        <v>103024</v>
      </c>
      <c r="J1987" s="870">
        <v>0</v>
      </c>
      <c r="K1987" s="870">
        <v>0</v>
      </c>
      <c r="L1987" s="870">
        <v>0</v>
      </c>
      <c r="M1987" s="870">
        <v>0</v>
      </c>
      <c r="N1987" s="870">
        <v>0</v>
      </c>
      <c r="O1987" s="870">
        <v>0</v>
      </c>
      <c r="P1987" s="870">
        <v>0</v>
      </c>
      <c r="Q1987" s="870">
        <v>0</v>
      </c>
      <c r="R1987" s="870">
        <v>0</v>
      </c>
      <c r="S1987" s="870">
        <v>0</v>
      </c>
      <c r="T1987" s="870">
        <v>0</v>
      </c>
      <c r="U1987" s="870">
        <v>0</v>
      </c>
      <c r="V1987" s="870">
        <v>0</v>
      </c>
      <c r="W1987" s="870">
        <v>0</v>
      </c>
      <c r="X1987" s="870">
        <v>0</v>
      </c>
      <c r="Y1987" s="870">
        <v>0</v>
      </c>
      <c r="Z1987" s="870">
        <v>0</v>
      </c>
      <c r="AA1987" s="870">
        <v>0</v>
      </c>
      <c r="AB1987" s="870">
        <v>0</v>
      </c>
      <c r="AC1987" s="870">
        <v>0</v>
      </c>
      <c r="AD1987" s="870">
        <v>0</v>
      </c>
      <c r="AE1987" s="870">
        <v>0</v>
      </c>
    </row>
    <row r="1988" spans="1:31">
      <c r="A1988" s="870" t="s">
        <v>1852</v>
      </c>
      <c r="B1988" s="870">
        <v>16</v>
      </c>
      <c r="C1988" s="870">
        <v>1639</v>
      </c>
      <c r="D1988" s="870">
        <v>163925</v>
      </c>
      <c r="E1988" s="870">
        <v>1639259501</v>
      </c>
      <c r="F1988" s="870" t="s">
        <v>1987</v>
      </c>
      <c r="G1988" s="870">
        <v>0</v>
      </c>
      <c r="H1988" s="870">
        <v>0</v>
      </c>
      <c r="I1988" s="870">
        <v>0</v>
      </c>
      <c r="J1988" s="870">
        <v>0</v>
      </c>
      <c r="K1988" s="870">
        <v>0</v>
      </c>
      <c r="L1988" s="870">
        <v>0</v>
      </c>
      <c r="M1988" s="870">
        <v>0</v>
      </c>
      <c r="N1988" s="870">
        <v>0</v>
      </c>
      <c r="O1988" s="870">
        <v>0</v>
      </c>
      <c r="P1988" s="870">
        <v>0</v>
      </c>
      <c r="Q1988" s="870">
        <v>0</v>
      </c>
      <c r="R1988" s="870">
        <v>0</v>
      </c>
      <c r="S1988" s="870">
        <v>0</v>
      </c>
      <c r="T1988" s="870">
        <v>0</v>
      </c>
      <c r="U1988" s="870">
        <v>0</v>
      </c>
      <c r="V1988" s="870">
        <v>0</v>
      </c>
      <c r="W1988" s="870">
        <v>0</v>
      </c>
      <c r="X1988" s="870">
        <v>0</v>
      </c>
      <c r="Y1988" s="870">
        <v>0</v>
      </c>
      <c r="Z1988" s="870">
        <v>0</v>
      </c>
      <c r="AA1988" s="870">
        <v>0</v>
      </c>
      <c r="AB1988" s="870">
        <v>0</v>
      </c>
      <c r="AC1988" s="870">
        <v>0</v>
      </c>
      <c r="AD1988" s="870">
        <v>0</v>
      </c>
      <c r="AE1988" s="870">
        <v>0</v>
      </c>
    </row>
    <row r="1989" spans="1:31">
      <c r="A1989" s="870" t="s">
        <v>1852</v>
      </c>
      <c r="B1989" s="870">
        <v>16</v>
      </c>
      <c r="C1989" s="870">
        <v>1639</v>
      </c>
      <c r="D1989" s="870">
        <v>163925</v>
      </c>
      <c r="E1989" s="870">
        <v>1639259601</v>
      </c>
      <c r="F1989" s="870" t="s">
        <v>1112</v>
      </c>
      <c r="G1989" s="870">
        <v>87734584</v>
      </c>
      <c r="H1989" s="870">
        <v>0</v>
      </c>
      <c r="I1989" s="870">
        <v>87734584.260000005</v>
      </c>
      <c r="J1989" s="870">
        <v>0.26000000536441803</v>
      </c>
      <c r="K1989" s="870">
        <v>0</v>
      </c>
      <c r="L1989" s="870">
        <v>0.26000000536441803</v>
      </c>
      <c r="M1989" s="870">
        <v>0</v>
      </c>
      <c r="N1989" s="870">
        <v>0</v>
      </c>
      <c r="O1989" s="870">
        <v>0.26000000536441803</v>
      </c>
      <c r="P1989" s="870">
        <v>9.6200001984834665E-2</v>
      </c>
      <c r="Q1989" s="870">
        <v>0</v>
      </c>
      <c r="R1989" s="870">
        <v>0</v>
      </c>
      <c r="S1989" s="870">
        <v>0</v>
      </c>
      <c r="T1989" s="870">
        <v>0</v>
      </c>
      <c r="U1989" s="870">
        <v>0</v>
      </c>
      <c r="V1989" s="870">
        <v>0</v>
      </c>
      <c r="W1989" s="870">
        <v>0</v>
      </c>
      <c r="X1989" s="870">
        <v>9.6200001984834665E-2</v>
      </c>
      <c r="Y1989" s="870">
        <v>0.37</v>
      </c>
      <c r="Z1989" s="870">
        <v>9.6200001984834665E-2</v>
      </c>
      <c r="AA1989" s="870">
        <v>0</v>
      </c>
      <c r="AB1989" s="870">
        <v>9.6200001984834665E-2</v>
      </c>
      <c r="AC1989" s="870">
        <v>0</v>
      </c>
      <c r="AD1989" s="870">
        <v>0</v>
      </c>
      <c r="AE1989" s="870">
        <v>0</v>
      </c>
    </row>
    <row r="1990" spans="1:31">
      <c r="A1990" s="870" t="s">
        <v>1852</v>
      </c>
      <c r="B1990" s="870">
        <v>16</v>
      </c>
      <c r="C1990" s="870">
        <v>1639</v>
      </c>
      <c r="D1990" s="870">
        <v>163925</v>
      </c>
      <c r="E1990" s="870">
        <v>1639259700</v>
      </c>
      <c r="F1990" s="870" t="s">
        <v>1112</v>
      </c>
      <c r="G1990" s="870">
        <v>350641556</v>
      </c>
      <c r="H1990" s="870">
        <v>0</v>
      </c>
      <c r="I1990" s="870">
        <v>350641556</v>
      </c>
      <c r="J1990" s="870">
        <v>0</v>
      </c>
      <c r="K1990" s="870">
        <v>0</v>
      </c>
      <c r="L1990" s="870">
        <v>0</v>
      </c>
      <c r="M1990" s="870">
        <v>0</v>
      </c>
      <c r="N1990" s="870">
        <v>0</v>
      </c>
      <c r="O1990" s="870">
        <v>0</v>
      </c>
      <c r="P1990" s="870">
        <v>0</v>
      </c>
      <c r="Q1990" s="870">
        <v>0</v>
      </c>
      <c r="R1990" s="870">
        <v>0</v>
      </c>
      <c r="S1990" s="870">
        <v>0</v>
      </c>
      <c r="T1990" s="870">
        <v>0</v>
      </c>
      <c r="U1990" s="870">
        <v>0</v>
      </c>
      <c r="V1990" s="870">
        <v>0</v>
      </c>
      <c r="W1990" s="870">
        <v>0</v>
      </c>
      <c r="X1990" s="870">
        <v>0</v>
      </c>
      <c r="Y1990" s="870">
        <v>0</v>
      </c>
      <c r="Z1990" s="870">
        <v>0</v>
      </c>
      <c r="AA1990" s="870">
        <v>0</v>
      </c>
      <c r="AB1990" s="870">
        <v>0</v>
      </c>
      <c r="AC1990" s="870">
        <v>0</v>
      </c>
      <c r="AD1990" s="870">
        <v>0</v>
      </c>
      <c r="AE1990" s="870">
        <v>0</v>
      </c>
    </row>
    <row r="1991" spans="1:31">
      <c r="A1991" s="870" t="s">
        <v>1852</v>
      </c>
      <c r="B1991" s="870">
        <v>16</v>
      </c>
      <c r="C1991" s="870">
        <v>1639</v>
      </c>
      <c r="D1991" s="870">
        <v>163925</v>
      </c>
      <c r="E1991" s="870">
        <v>1639259703</v>
      </c>
      <c r="F1991" s="870" t="s">
        <v>4258</v>
      </c>
      <c r="G1991" s="870">
        <v>21219851</v>
      </c>
      <c r="H1991" s="870">
        <v>0</v>
      </c>
      <c r="I1991" s="870">
        <v>21219851</v>
      </c>
      <c r="J1991" s="870">
        <v>0</v>
      </c>
      <c r="K1991" s="870">
        <v>0</v>
      </c>
      <c r="L1991" s="870">
        <v>0</v>
      </c>
      <c r="M1991" s="870">
        <v>0</v>
      </c>
      <c r="N1991" s="870">
        <v>0</v>
      </c>
      <c r="O1991" s="870">
        <v>0</v>
      </c>
      <c r="P1991" s="870">
        <v>0</v>
      </c>
      <c r="Q1991" s="870">
        <v>0</v>
      </c>
      <c r="R1991" s="870">
        <v>0</v>
      </c>
      <c r="S1991" s="870">
        <v>0</v>
      </c>
      <c r="T1991" s="870">
        <v>0</v>
      </c>
      <c r="U1991" s="870">
        <v>0</v>
      </c>
      <c r="V1991" s="870">
        <v>0</v>
      </c>
      <c r="W1991" s="870">
        <v>0</v>
      </c>
      <c r="X1991" s="870">
        <v>0</v>
      </c>
      <c r="Y1991" s="870">
        <v>0</v>
      </c>
      <c r="Z1991" s="870">
        <v>0</v>
      </c>
      <c r="AA1991" s="870">
        <v>0</v>
      </c>
      <c r="AB1991" s="870">
        <v>0</v>
      </c>
      <c r="AC1991" s="870">
        <v>0</v>
      </c>
      <c r="AD1991" s="870">
        <v>0</v>
      </c>
      <c r="AE1991" s="870">
        <v>0</v>
      </c>
    </row>
    <row r="1992" spans="1:31">
      <c r="A1992" s="870" t="s">
        <v>1852</v>
      </c>
      <c r="B1992" s="870">
        <v>16</v>
      </c>
      <c r="C1992" s="870">
        <v>1639</v>
      </c>
      <c r="D1992" s="870">
        <v>163925</v>
      </c>
      <c r="E1992" s="870">
        <v>1639259710</v>
      </c>
      <c r="F1992" s="870" t="s">
        <v>1113</v>
      </c>
      <c r="G1992" s="870">
        <v>90259524</v>
      </c>
      <c r="H1992" s="870">
        <v>0</v>
      </c>
      <c r="I1992" s="870">
        <v>90259524</v>
      </c>
      <c r="J1992" s="870">
        <v>0</v>
      </c>
      <c r="K1992" s="870">
        <v>0</v>
      </c>
      <c r="L1992" s="870">
        <v>0</v>
      </c>
      <c r="M1992" s="870">
        <v>0</v>
      </c>
      <c r="N1992" s="870">
        <v>0</v>
      </c>
      <c r="O1992" s="870">
        <v>0</v>
      </c>
      <c r="P1992" s="870">
        <v>0</v>
      </c>
      <c r="Q1992" s="870">
        <v>0</v>
      </c>
      <c r="R1992" s="870">
        <v>0</v>
      </c>
      <c r="S1992" s="870">
        <v>0</v>
      </c>
      <c r="T1992" s="870">
        <v>0</v>
      </c>
      <c r="U1992" s="870">
        <v>0</v>
      </c>
      <c r="V1992" s="870">
        <v>0</v>
      </c>
      <c r="W1992" s="870">
        <v>0</v>
      </c>
      <c r="X1992" s="870">
        <v>0</v>
      </c>
      <c r="Y1992" s="870">
        <v>0</v>
      </c>
      <c r="Z1992" s="870">
        <v>0</v>
      </c>
      <c r="AA1992" s="870">
        <v>0</v>
      </c>
      <c r="AB1992" s="870">
        <v>0</v>
      </c>
      <c r="AC1992" s="870">
        <v>0</v>
      </c>
      <c r="AD1992" s="870">
        <v>0</v>
      </c>
      <c r="AE1992" s="870">
        <v>0</v>
      </c>
    </row>
    <row r="1993" spans="1:31">
      <c r="A1993" s="870" t="s">
        <v>1852</v>
      </c>
      <c r="B1993" s="870">
        <v>16</v>
      </c>
      <c r="C1993" s="870">
        <v>1639</v>
      </c>
      <c r="D1993" s="870">
        <v>163925</v>
      </c>
      <c r="E1993" s="870">
        <v>1639259711</v>
      </c>
      <c r="F1993" s="870" t="s">
        <v>4259</v>
      </c>
      <c r="G1993" s="870">
        <v>628850</v>
      </c>
      <c r="H1993" s="870">
        <v>0</v>
      </c>
      <c r="I1993" s="870">
        <v>628850</v>
      </c>
      <c r="J1993" s="870">
        <v>0</v>
      </c>
      <c r="K1993" s="870">
        <v>0</v>
      </c>
      <c r="L1993" s="870">
        <v>0</v>
      </c>
      <c r="M1993" s="870">
        <v>0</v>
      </c>
      <c r="N1993" s="870">
        <v>0</v>
      </c>
      <c r="O1993" s="870">
        <v>0</v>
      </c>
      <c r="P1993" s="870">
        <v>0</v>
      </c>
      <c r="Q1993" s="870">
        <v>0</v>
      </c>
      <c r="R1993" s="870">
        <v>0</v>
      </c>
      <c r="S1993" s="870">
        <v>0</v>
      </c>
      <c r="T1993" s="870">
        <v>0</v>
      </c>
      <c r="U1993" s="870">
        <v>0</v>
      </c>
      <c r="V1993" s="870">
        <v>0</v>
      </c>
      <c r="W1993" s="870">
        <v>0</v>
      </c>
      <c r="X1993" s="870">
        <v>0</v>
      </c>
      <c r="Y1993" s="870">
        <v>0</v>
      </c>
      <c r="Z1993" s="870">
        <v>0</v>
      </c>
      <c r="AA1993" s="870">
        <v>0</v>
      </c>
      <c r="AB1993" s="870">
        <v>0</v>
      </c>
      <c r="AC1993" s="870">
        <v>0</v>
      </c>
      <c r="AD1993" s="870">
        <v>0</v>
      </c>
      <c r="AE1993" s="870">
        <v>0</v>
      </c>
    </row>
    <row r="1994" spans="1:31">
      <c r="A1994" s="870" t="s">
        <v>1852</v>
      </c>
      <c r="B1994" s="870">
        <v>16</v>
      </c>
      <c r="C1994" s="870">
        <v>1639</v>
      </c>
      <c r="D1994" s="870">
        <v>163925</v>
      </c>
      <c r="E1994" s="870">
        <v>1639259712</v>
      </c>
      <c r="F1994" s="870" t="s">
        <v>3674</v>
      </c>
      <c r="G1994" s="870">
        <v>85124151</v>
      </c>
      <c r="H1994" s="870">
        <v>0</v>
      </c>
      <c r="I1994" s="870">
        <v>85124151</v>
      </c>
      <c r="J1994" s="870">
        <v>0</v>
      </c>
      <c r="K1994" s="870">
        <v>0</v>
      </c>
      <c r="L1994" s="870">
        <v>0</v>
      </c>
      <c r="M1994" s="870">
        <v>0</v>
      </c>
      <c r="N1994" s="870">
        <v>0</v>
      </c>
      <c r="O1994" s="870">
        <v>0</v>
      </c>
      <c r="P1994" s="870">
        <v>0</v>
      </c>
      <c r="Q1994" s="870">
        <v>0</v>
      </c>
      <c r="R1994" s="870">
        <v>0</v>
      </c>
      <c r="S1994" s="870">
        <v>0</v>
      </c>
      <c r="T1994" s="870">
        <v>0</v>
      </c>
      <c r="U1994" s="870">
        <v>0</v>
      </c>
      <c r="V1994" s="870">
        <v>0</v>
      </c>
      <c r="W1994" s="870">
        <v>0</v>
      </c>
      <c r="X1994" s="870">
        <v>0</v>
      </c>
      <c r="Y1994" s="870">
        <v>0</v>
      </c>
      <c r="Z1994" s="870">
        <v>0</v>
      </c>
      <c r="AA1994" s="870">
        <v>0</v>
      </c>
      <c r="AB1994" s="870">
        <v>0</v>
      </c>
      <c r="AC1994" s="870">
        <v>0</v>
      </c>
      <c r="AD1994" s="870">
        <v>0</v>
      </c>
      <c r="AE1994" s="870">
        <v>0</v>
      </c>
    </row>
    <row r="1995" spans="1:31">
      <c r="A1995" s="870" t="s">
        <v>1852</v>
      </c>
      <c r="B1995" s="870">
        <v>16</v>
      </c>
      <c r="C1995" s="870">
        <v>1639</v>
      </c>
      <c r="D1995" s="870">
        <v>163925</v>
      </c>
      <c r="E1995" s="870">
        <v>1639259713</v>
      </c>
      <c r="F1995" s="870" t="s">
        <v>4260</v>
      </c>
      <c r="G1995" s="870">
        <v>282469548</v>
      </c>
      <c r="H1995" s="870">
        <v>0</v>
      </c>
      <c r="I1995" s="870">
        <v>282469548</v>
      </c>
      <c r="J1995" s="870">
        <v>0</v>
      </c>
      <c r="K1995" s="870">
        <v>0</v>
      </c>
      <c r="L1995" s="870">
        <v>0</v>
      </c>
      <c r="M1995" s="870">
        <v>0</v>
      </c>
      <c r="N1995" s="870">
        <v>0</v>
      </c>
      <c r="O1995" s="870">
        <v>0</v>
      </c>
      <c r="P1995" s="870">
        <v>0</v>
      </c>
      <c r="Q1995" s="870">
        <v>0</v>
      </c>
      <c r="R1995" s="870">
        <v>0</v>
      </c>
      <c r="S1995" s="870">
        <v>0</v>
      </c>
      <c r="T1995" s="870">
        <v>0</v>
      </c>
      <c r="U1995" s="870">
        <v>0</v>
      </c>
      <c r="V1995" s="870">
        <v>0</v>
      </c>
      <c r="W1995" s="870">
        <v>0</v>
      </c>
      <c r="X1995" s="870">
        <v>0</v>
      </c>
      <c r="Y1995" s="870">
        <v>0</v>
      </c>
      <c r="Z1995" s="870">
        <v>0</v>
      </c>
      <c r="AA1995" s="870">
        <v>0</v>
      </c>
      <c r="AB1995" s="870">
        <v>0</v>
      </c>
      <c r="AC1995" s="870">
        <v>0</v>
      </c>
      <c r="AD1995" s="870">
        <v>0</v>
      </c>
      <c r="AE1995" s="870">
        <v>0</v>
      </c>
    </row>
    <row r="1996" spans="1:31">
      <c r="A1996" s="870" t="s">
        <v>1852</v>
      </c>
      <c r="B1996" s="870">
        <v>16</v>
      </c>
      <c r="C1996" s="870">
        <v>1639</v>
      </c>
      <c r="D1996" s="870">
        <v>163925</v>
      </c>
      <c r="E1996" s="870">
        <v>1639259720</v>
      </c>
      <c r="F1996" s="870" t="s">
        <v>3675</v>
      </c>
      <c r="G1996" s="870">
        <v>59421822</v>
      </c>
      <c r="H1996" s="870">
        <v>0</v>
      </c>
      <c r="I1996" s="870">
        <v>59421822</v>
      </c>
      <c r="J1996" s="870">
        <v>0</v>
      </c>
      <c r="K1996" s="870">
        <v>0</v>
      </c>
      <c r="L1996" s="870">
        <v>0</v>
      </c>
      <c r="M1996" s="870">
        <v>0</v>
      </c>
      <c r="N1996" s="870">
        <v>0</v>
      </c>
      <c r="O1996" s="870">
        <v>0</v>
      </c>
      <c r="P1996" s="870">
        <v>0</v>
      </c>
      <c r="Q1996" s="870">
        <v>0</v>
      </c>
      <c r="R1996" s="870">
        <v>0</v>
      </c>
      <c r="S1996" s="870">
        <v>0</v>
      </c>
      <c r="T1996" s="870">
        <v>0</v>
      </c>
      <c r="U1996" s="870">
        <v>0</v>
      </c>
      <c r="V1996" s="870">
        <v>0</v>
      </c>
      <c r="W1996" s="870">
        <v>0</v>
      </c>
      <c r="X1996" s="870">
        <v>0</v>
      </c>
      <c r="Y1996" s="870">
        <v>0</v>
      </c>
      <c r="Z1996" s="870">
        <v>0</v>
      </c>
      <c r="AA1996" s="870">
        <v>0</v>
      </c>
      <c r="AB1996" s="870">
        <v>0</v>
      </c>
      <c r="AC1996" s="870">
        <v>0</v>
      </c>
      <c r="AD1996" s="870">
        <v>0</v>
      </c>
      <c r="AE1996" s="870">
        <v>0</v>
      </c>
    </row>
    <row r="1997" spans="1:31">
      <c r="A1997" s="870" t="s">
        <v>1852</v>
      </c>
      <c r="B1997" s="870">
        <v>16</v>
      </c>
      <c r="C1997" s="870">
        <v>1639</v>
      </c>
      <c r="D1997" s="870">
        <v>163925</v>
      </c>
      <c r="E1997" s="870">
        <v>1639259722</v>
      </c>
      <c r="F1997" s="870" t="s">
        <v>3676</v>
      </c>
      <c r="G1997" s="870">
        <v>1302959297</v>
      </c>
      <c r="H1997" s="870">
        <v>0</v>
      </c>
      <c r="I1997" s="870">
        <v>1302959297</v>
      </c>
      <c r="J1997" s="870">
        <v>0</v>
      </c>
      <c r="K1997" s="870">
        <v>0</v>
      </c>
      <c r="L1997" s="870">
        <v>0</v>
      </c>
      <c r="M1997" s="870">
        <v>0</v>
      </c>
      <c r="N1997" s="870">
        <v>0</v>
      </c>
      <c r="O1997" s="870">
        <v>0</v>
      </c>
      <c r="P1997" s="870">
        <v>0</v>
      </c>
      <c r="Q1997" s="870">
        <v>0</v>
      </c>
      <c r="R1997" s="870">
        <v>0</v>
      </c>
      <c r="S1997" s="870">
        <v>0</v>
      </c>
      <c r="T1997" s="870">
        <v>0</v>
      </c>
      <c r="U1997" s="870">
        <v>0</v>
      </c>
      <c r="V1997" s="870">
        <v>0</v>
      </c>
      <c r="W1997" s="870">
        <v>0</v>
      </c>
      <c r="X1997" s="870">
        <v>0</v>
      </c>
      <c r="Y1997" s="870">
        <v>0</v>
      </c>
      <c r="Z1997" s="870">
        <v>0</v>
      </c>
      <c r="AA1997" s="870">
        <v>0</v>
      </c>
      <c r="AB1997" s="870">
        <v>0</v>
      </c>
      <c r="AC1997" s="870">
        <v>0</v>
      </c>
      <c r="AD1997" s="870">
        <v>0</v>
      </c>
      <c r="AE1997" s="870">
        <v>0</v>
      </c>
    </row>
    <row r="1998" spans="1:31">
      <c r="A1998" s="870" t="s">
        <v>1852</v>
      </c>
      <c r="B1998" s="870">
        <v>16</v>
      </c>
      <c r="C1998" s="870">
        <v>1639</v>
      </c>
      <c r="D1998" s="870">
        <v>163925</v>
      </c>
      <c r="E1998" s="870">
        <v>1639259730</v>
      </c>
      <c r="F1998" s="870" t="s">
        <v>3677</v>
      </c>
      <c r="G1998" s="870">
        <v>155107996</v>
      </c>
      <c r="H1998" s="870">
        <v>0</v>
      </c>
      <c r="I1998" s="870">
        <v>155107996</v>
      </c>
      <c r="J1998" s="870">
        <v>0</v>
      </c>
      <c r="K1998" s="870">
        <v>0</v>
      </c>
      <c r="L1998" s="870">
        <v>0</v>
      </c>
      <c r="M1998" s="870">
        <v>0</v>
      </c>
      <c r="N1998" s="870">
        <v>0</v>
      </c>
      <c r="O1998" s="870">
        <v>0</v>
      </c>
      <c r="P1998" s="870">
        <v>0</v>
      </c>
      <c r="Q1998" s="870">
        <v>0</v>
      </c>
      <c r="R1998" s="870">
        <v>0</v>
      </c>
      <c r="S1998" s="870">
        <v>0</v>
      </c>
      <c r="T1998" s="870">
        <v>0</v>
      </c>
      <c r="U1998" s="870">
        <v>0</v>
      </c>
      <c r="V1998" s="870">
        <v>0</v>
      </c>
      <c r="W1998" s="870">
        <v>0</v>
      </c>
      <c r="X1998" s="870">
        <v>0</v>
      </c>
      <c r="Y1998" s="870">
        <v>0</v>
      </c>
      <c r="Z1998" s="870">
        <v>0</v>
      </c>
      <c r="AA1998" s="870">
        <v>0</v>
      </c>
      <c r="AB1998" s="870">
        <v>0</v>
      </c>
      <c r="AC1998" s="870">
        <v>0</v>
      </c>
      <c r="AD1998" s="870">
        <v>0</v>
      </c>
      <c r="AE1998" s="870">
        <v>0</v>
      </c>
    </row>
    <row r="1999" spans="1:31">
      <c r="A1999" s="870" t="s">
        <v>1852</v>
      </c>
      <c r="B1999" s="870">
        <v>16</v>
      </c>
      <c r="C1999" s="870">
        <v>1639</v>
      </c>
      <c r="D1999" s="870">
        <v>163925</v>
      </c>
      <c r="E1999" s="870">
        <v>1639259740</v>
      </c>
      <c r="F1999" s="870" t="s">
        <v>3678</v>
      </c>
      <c r="G1999" s="870">
        <v>75938206</v>
      </c>
      <c r="H1999" s="870">
        <v>0</v>
      </c>
      <c r="I1999" s="870">
        <v>75938206</v>
      </c>
      <c r="J1999" s="870">
        <v>0</v>
      </c>
      <c r="K1999" s="870">
        <v>0</v>
      </c>
      <c r="L1999" s="870">
        <v>0</v>
      </c>
      <c r="M1999" s="870">
        <v>0</v>
      </c>
      <c r="N1999" s="870">
        <v>0</v>
      </c>
      <c r="O1999" s="870">
        <v>0</v>
      </c>
      <c r="P1999" s="870">
        <v>0</v>
      </c>
      <c r="Q1999" s="870">
        <v>0</v>
      </c>
      <c r="R1999" s="870">
        <v>0</v>
      </c>
      <c r="S1999" s="870">
        <v>0</v>
      </c>
      <c r="T1999" s="870">
        <v>0</v>
      </c>
      <c r="U1999" s="870">
        <v>0</v>
      </c>
      <c r="V1999" s="870">
        <v>0</v>
      </c>
      <c r="W1999" s="870">
        <v>0</v>
      </c>
      <c r="X1999" s="870">
        <v>0</v>
      </c>
      <c r="Y1999" s="870">
        <v>0</v>
      </c>
      <c r="Z1999" s="870">
        <v>0</v>
      </c>
      <c r="AA1999" s="870">
        <v>0</v>
      </c>
      <c r="AB1999" s="870">
        <v>0</v>
      </c>
      <c r="AC1999" s="870">
        <v>0</v>
      </c>
      <c r="AD1999" s="870">
        <v>0</v>
      </c>
      <c r="AE1999" s="870">
        <v>0</v>
      </c>
    </row>
    <row r="2000" spans="1:31">
      <c r="A2000" s="870" t="s">
        <v>1852</v>
      </c>
      <c r="B2000" s="870">
        <v>16</v>
      </c>
      <c r="C2000" s="870">
        <v>1639</v>
      </c>
      <c r="D2000" s="870">
        <v>163925</v>
      </c>
      <c r="E2000" s="870">
        <v>1639259742</v>
      </c>
      <c r="F2000" s="870" t="s">
        <v>3679</v>
      </c>
      <c r="G2000" s="870">
        <v>2908166406</v>
      </c>
      <c r="H2000" s="870">
        <v>0</v>
      </c>
      <c r="I2000" s="870">
        <v>2908166406.4200001</v>
      </c>
      <c r="J2000" s="870">
        <v>0.42000007629394531</v>
      </c>
      <c r="K2000" s="870">
        <v>0</v>
      </c>
      <c r="L2000" s="870">
        <v>0.42000007629394531</v>
      </c>
      <c r="M2000" s="870">
        <v>0</v>
      </c>
      <c r="N2000" s="870">
        <v>0</v>
      </c>
      <c r="O2000" s="870">
        <v>0.42000007629394531</v>
      </c>
      <c r="P2000" s="870">
        <v>0.15540002822875976</v>
      </c>
      <c r="Q2000" s="870">
        <v>0</v>
      </c>
      <c r="R2000" s="870">
        <v>0</v>
      </c>
      <c r="S2000" s="870">
        <v>0</v>
      </c>
      <c r="T2000" s="870">
        <v>0</v>
      </c>
      <c r="U2000" s="870">
        <v>0</v>
      </c>
      <c r="V2000" s="870">
        <v>0</v>
      </c>
      <c r="W2000" s="870">
        <v>0</v>
      </c>
      <c r="X2000" s="870">
        <v>0.15540002822875976</v>
      </c>
      <c r="Y2000" s="870">
        <v>0.37</v>
      </c>
      <c r="Z2000" s="870">
        <v>0.15540002822875976</v>
      </c>
      <c r="AA2000" s="870">
        <v>0</v>
      </c>
      <c r="AB2000" s="870">
        <v>0.15540002822875976</v>
      </c>
      <c r="AC2000" s="870">
        <v>0</v>
      </c>
      <c r="AD2000" s="870">
        <v>0</v>
      </c>
      <c r="AE2000" s="870">
        <v>0</v>
      </c>
    </row>
    <row r="2001" spans="1:31">
      <c r="A2001" s="870" t="s">
        <v>1852</v>
      </c>
      <c r="B2001" s="870">
        <v>16</v>
      </c>
      <c r="C2001" s="870">
        <v>1639</v>
      </c>
      <c r="D2001" s="870">
        <v>163925</v>
      </c>
      <c r="E2001" s="870">
        <v>1639259743</v>
      </c>
      <c r="F2001" s="870" t="s">
        <v>3680</v>
      </c>
      <c r="G2001" s="870">
        <v>107086215</v>
      </c>
      <c r="H2001" s="870">
        <v>0</v>
      </c>
      <c r="I2001" s="870">
        <v>107086215</v>
      </c>
      <c r="J2001" s="870">
        <v>0</v>
      </c>
      <c r="K2001" s="870">
        <v>0</v>
      </c>
      <c r="L2001" s="870">
        <v>0</v>
      </c>
      <c r="M2001" s="870">
        <v>0</v>
      </c>
      <c r="N2001" s="870">
        <v>0</v>
      </c>
      <c r="O2001" s="870">
        <v>0</v>
      </c>
      <c r="P2001" s="870">
        <v>0</v>
      </c>
      <c r="Q2001" s="870">
        <v>0</v>
      </c>
      <c r="R2001" s="870">
        <v>0</v>
      </c>
      <c r="S2001" s="870">
        <v>0</v>
      </c>
      <c r="T2001" s="870">
        <v>0</v>
      </c>
      <c r="U2001" s="870">
        <v>0</v>
      </c>
      <c r="V2001" s="870">
        <v>0</v>
      </c>
      <c r="W2001" s="870">
        <v>0</v>
      </c>
      <c r="X2001" s="870">
        <v>0</v>
      </c>
      <c r="Y2001" s="870">
        <v>0</v>
      </c>
      <c r="Z2001" s="870">
        <v>0</v>
      </c>
      <c r="AA2001" s="870">
        <v>0</v>
      </c>
      <c r="AB2001" s="870">
        <v>0</v>
      </c>
      <c r="AC2001" s="870">
        <v>0</v>
      </c>
      <c r="AD2001" s="870">
        <v>0</v>
      </c>
      <c r="AE2001" s="870">
        <v>0</v>
      </c>
    </row>
    <row r="2002" spans="1:31">
      <c r="A2002" s="870" t="s">
        <v>1852</v>
      </c>
      <c r="B2002" s="870">
        <v>16</v>
      </c>
      <c r="C2002" s="870">
        <v>1639</v>
      </c>
      <c r="D2002" s="870">
        <v>163925</v>
      </c>
      <c r="E2002" s="870">
        <v>1639259750</v>
      </c>
      <c r="F2002" s="870" t="s">
        <v>3681</v>
      </c>
      <c r="G2002" s="870">
        <v>372588103</v>
      </c>
      <c r="H2002" s="870">
        <v>0</v>
      </c>
      <c r="I2002" s="870">
        <v>372588103</v>
      </c>
      <c r="J2002" s="870">
        <v>0</v>
      </c>
      <c r="K2002" s="870">
        <v>0</v>
      </c>
      <c r="L2002" s="870">
        <v>0</v>
      </c>
      <c r="M2002" s="870">
        <v>0</v>
      </c>
      <c r="N2002" s="870">
        <v>0</v>
      </c>
      <c r="O2002" s="870">
        <v>0</v>
      </c>
      <c r="P2002" s="870">
        <v>0</v>
      </c>
      <c r="Q2002" s="870">
        <v>0</v>
      </c>
      <c r="R2002" s="870">
        <v>0</v>
      </c>
      <c r="S2002" s="870">
        <v>0</v>
      </c>
      <c r="T2002" s="870">
        <v>0</v>
      </c>
      <c r="U2002" s="870">
        <v>0</v>
      </c>
      <c r="V2002" s="870">
        <v>0</v>
      </c>
      <c r="W2002" s="870">
        <v>0</v>
      </c>
      <c r="X2002" s="870">
        <v>0</v>
      </c>
      <c r="Y2002" s="870">
        <v>0</v>
      </c>
      <c r="Z2002" s="870">
        <v>0</v>
      </c>
      <c r="AA2002" s="870">
        <v>0</v>
      </c>
      <c r="AB2002" s="870">
        <v>0</v>
      </c>
      <c r="AC2002" s="870">
        <v>0</v>
      </c>
      <c r="AD2002" s="870">
        <v>0</v>
      </c>
      <c r="AE2002" s="870">
        <v>0</v>
      </c>
    </row>
    <row r="2003" spans="1:31">
      <c r="A2003" s="870" t="s">
        <v>1852</v>
      </c>
      <c r="B2003" s="870">
        <v>16</v>
      </c>
      <c r="C2003" s="870">
        <v>1639</v>
      </c>
      <c r="D2003" s="870">
        <v>163925</v>
      </c>
      <c r="E2003" s="870">
        <v>1639259751</v>
      </c>
      <c r="F2003" s="870" t="s">
        <v>3682</v>
      </c>
      <c r="G2003" s="870">
        <v>6926530</v>
      </c>
      <c r="H2003" s="870">
        <v>0</v>
      </c>
      <c r="I2003" s="870">
        <v>6926530</v>
      </c>
      <c r="J2003" s="870">
        <v>0</v>
      </c>
      <c r="K2003" s="870">
        <v>0</v>
      </c>
      <c r="L2003" s="870">
        <v>0</v>
      </c>
      <c r="M2003" s="870">
        <v>0</v>
      </c>
      <c r="N2003" s="870">
        <v>0</v>
      </c>
      <c r="O2003" s="870">
        <v>0</v>
      </c>
      <c r="P2003" s="870">
        <v>0</v>
      </c>
      <c r="Q2003" s="870">
        <v>0</v>
      </c>
      <c r="R2003" s="870">
        <v>0</v>
      </c>
      <c r="S2003" s="870">
        <v>0</v>
      </c>
      <c r="T2003" s="870">
        <v>0</v>
      </c>
      <c r="U2003" s="870">
        <v>0</v>
      </c>
      <c r="V2003" s="870">
        <v>0</v>
      </c>
      <c r="W2003" s="870">
        <v>0</v>
      </c>
      <c r="X2003" s="870">
        <v>0</v>
      </c>
      <c r="Y2003" s="870">
        <v>0</v>
      </c>
      <c r="Z2003" s="870">
        <v>0</v>
      </c>
      <c r="AA2003" s="870">
        <v>0</v>
      </c>
      <c r="AB2003" s="870">
        <v>0</v>
      </c>
      <c r="AC2003" s="870">
        <v>0</v>
      </c>
      <c r="AD2003" s="870">
        <v>0</v>
      </c>
      <c r="AE2003" s="870">
        <v>0</v>
      </c>
    </row>
    <row r="2004" spans="1:31">
      <c r="A2004" s="870" t="s">
        <v>1852</v>
      </c>
      <c r="B2004" s="870">
        <v>16</v>
      </c>
      <c r="C2004" s="870">
        <v>1639</v>
      </c>
      <c r="D2004" s="870">
        <v>163925</v>
      </c>
      <c r="E2004" s="870">
        <v>1639259755</v>
      </c>
      <c r="F2004" s="870" t="s">
        <v>2008</v>
      </c>
      <c r="G2004" s="870">
        <v>0</v>
      </c>
      <c r="H2004" s="870">
        <v>0</v>
      </c>
      <c r="I2004" s="870">
        <v>0</v>
      </c>
      <c r="J2004" s="870">
        <v>0</v>
      </c>
      <c r="K2004" s="870">
        <v>0</v>
      </c>
      <c r="L2004" s="870">
        <v>0</v>
      </c>
      <c r="M2004" s="870">
        <v>0</v>
      </c>
      <c r="N2004" s="870">
        <v>0</v>
      </c>
      <c r="O2004" s="870">
        <v>0</v>
      </c>
      <c r="P2004" s="870">
        <v>0</v>
      </c>
      <c r="Q2004" s="870">
        <v>0</v>
      </c>
      <c r="R2004" s="870">
        <v>0</v>
      </c>
      <c r="S2004" s="870">
        <v>0</v>
      </c>
      <c r="T2004" s="870">
        <v>0</v>
      </c>
      <c r="U2004" s="870">
        <v>0</v>
      </c>
      <c r="V2004" s="870">
        <v>0</v>
      </c>
      <c r="W2004" s="870">
        <v>0</v>
      </c>
      <c r="X2004" s="870">
        <v>0</v>
      </c>
      <c r="Y2004" s="870">
        <v>0</v>
      </c>
      <c r="Z2004" s="870">
        <v>0</v>
      </c>
      <c r="AA2004" s="870">
        <v>0</v>
      </c>
      <c r="AB2004" s="870">
        <v>0</v>
      </c>
      <c r="AC2004" s="870">
        <v>0</v>
      </c>
      <c r="AD2004" s="870">
        <v>0</v>
      </c>
      <c r="AE2004" s="870">
        <v>0</v>
      </c>
    </row>
    <row r="2005" spans="1:31">
      <c r="A2005" s="870" t="s">
        <v>1852</v>
      </c>
      <c r="B2005" s="870">
        <v>16</v>
      </c>
      <c r="C2005" s="870">
        <v>1639</v>
      </c>
      <c r="D2005" s="870">
        <v>163925</v>
      </c>
      <c r="E2005" s="870">
        <v>1639259760</v>
      </c>
      <c r="F2005" s="870" t="s">
        <v>4741</v>
      </c>
      <c r="G2005" s="870">
        <v>855539</v>
      </c>
      <c r="H2005" s="870">
        <v>0</v>
      </c>
      <c r="I2005" s="870">
        <v>855539</v>
      </c>
      <c r="J2005" s="870">
        <v>0</v>
      </c>
      <c r="K2005" s="870">
        <v>0</v>
      </c>
      <c r="L2005" s="870">
        <v>0</v>
      </c>
      <c r="M2005" s="870">
        <v>0</v>
      </c>
      <c r="N2005" s="870">
        <v>0</v>
      </c>
      <c r="O2005" s="870">
        <v>0</v>
      </c>
      <c r="P2005" s="870">
        <v>0</v>
      </c>
      <c r="Q2005" s="870">
        <v>0</v>
      </c>
      <c r="R2005" s="870">
        <v>0</v>
      </c>
      <c r="S2005" s="870">
        <v>0</v>
      </c>
      <c r="T2005" s="870">
        <v>0</v>
      </c>
      <c r="U2005" s="870">
        <v>0</v>
      </c>
      <c r="V2005" s="870">
        <v>0</v>
      </c>
      <c r="W2005" s="870">
        <v>0</v>
      </c>
      <c r="X2005" s="870">
        <v>0</v>
      </c>
      <c r="Y2005" s="870">
        <v>0</v>
      </c>
      <c r="Z2005" s="870">
        <v>0</v>
      </c>
      <c r="AA2005" s="870">
        <v>0</v>
      </c>
      <c r="AB2005" s="870">
        <v>0</v>
      </c>
      <c r="AC2005" s="870">
        <v>0</v>
      </c>
      <c r="AD2005" s="870">
        <v>0</v>
      </c>
      <c r="AE2005" s="870">
        <v>0</v>
      </c>
    </row>
    <row r="2006" spans="1:31">
      <c r="A2006" s="870" t="s">
        <v>1852</v>
      </c>
      <c r="B2006" s="870">
        <v>16</v>
      </c>
      <c r="C2006" s="870">
        <v>1639</v>
      </c>
      <c r="D2006" s="870">
        <v>163925</v>
      </c>
      <c r="E2006" s="870">
        <v>1639259762</v>
      </c>
      <c r="F2006" s="870" t="s">
        <v>3683</v>
      </c>
      <c r="G2006" s="870">
        <v>62304914</v>
      </c>
      <c r="H2006" s="870">
        <v>0</v>
      </c>
      <c r="I2006" s="870">
        <v>62304914</v>
      </c>
      <c r="J2006" s="870">
        <v>0</v>
      </c>
      <c r="K2006" s="870">
        <v>0</v>
      </c>
      <c r="L2006" s="870">
        <v>0</v>
      </c>
      <c r="M2006" s="870">
        <v>0</v>
      </c>
      <c r="N2006" s="870">
        <v>0</v>
      </c>
      <c r="O2006" s="870">
        <v>0</v>
      </c>
      <c r="P2006" s="870">
        <v>0</v>
      </c>
      <c r="Q2006" s="870">
        <v>0</v>
      </c>
      <c r="R2006" s="870">
        <v>0</v>
      </c>
      <c r="S2006" s="870">
        <v>0</v>
      </c>
      <c r="T2006" s="870">
        <v>0</v>
      </c>
      <c r="U2006" s="870">
        <v>0</v>
      </c>
      <c r="V2006" s="870">
        <v>0</v>
      </c>
      <c r="W2006" s="870">
        <v>0</v>
      </c>
      <c r="X2006" s="870">
        <v>0</v>
      </c>
      <c r="Y2006" s="870">
        <v>0</v>
      </c>
      <c r="Z2006" s="870">
        <v>0</v>
      </c>
      <c r="AA2006" s="870">
        <v>0</v>
      </c>
      <c r="AB2006" s="870">
        <v>0</v>
      </c>
      <c r="AC2006" s="870">
        <v>0</v>
      </c>
      <c r="AD2006" s="870">
        <v>0</v>
      </c>
      <c r="AE2006" s="870">
        <v>0</v>
      </c>
    </row>
    <row r="2007" spans="1:31">
      <c r="A2007" s="870" t="s">
        <v>1852</v>
      </c>
      <c r="B2007" s="870">
        <v>16</v>
      </c>
      <c r="C2007" s="870">
        <v>1639</v>
      </c>
      <c r="D2007" s="870">
        <v>163925</v>
      </c>
      <c r="E2007" s="870">
        <v>1639259770</v>
      </c>
      <c r="F2007" s="870" t="s">
        <v>3684</v>
      </c>
      <c r="G2007" s="870">
        <v>709818466</v>
      </c>
      <c r="H2007" s="870">
        <v>0</v>
      </c>
      <c r="I2007" s="870">
        <v>709818466</v>
      </c>
      <c r="J2007" s="870">
        <v>0</v>
      </c>
      <c r="K2007" s="870">
        <v>0</v>
      </c>
      <c r="L2007" s="870">
        <v>0</v>
      </c>
      <c r="M2007" s="870">
        <v>0</v>
      </c>
      <c r="N2007" s="870">
        <v>0</v>
      </c>
      <c r="O2007" s="870">
        <v>0</v>
      </c>
      <c r="P2007" s="870">
        <v>0</v>
      </c>
      <c r="Q2007" s="870">
        <v>0</v>
      </c>
      <c r="R2007" s="870">
        <v>0</v>
      </c>
      <c r="S2007" s="870">
        <v>0</v>
      </c>
      <c r="T2007" s="870">
        <v>0</v>
      </c>
      <c r="U2007" s="870">
        <v>0</v>
      </c>
      <c r="V2007" s="870">
        <v>0</v>
      </c>
      <c r="W2007" s="870">
        <v>0</v>
      </c>
      <c r="X2007" s="870">
        <v>0</v>
      </c>
      <c r="Y2007" s="870">
        <v>0</v>
      </c>
      <c r="Z2007" s="870">
        <v>0</v>
      </c>
      <c r="AA2007" s="870">
        <v>0</v>
      </c>
      <c r="AB2007" s="870">
        <v>0</v>
      </c>
      <c r="AC2007" s="870">
        <v>0</v>
      </c>
      <c r="AD2007" s="870">
        <v>0</v>
      </c>
      <c r="AE2007" s="870">
        <v>0</v>
      </c>
    </row>
    <row r="2008" spans="1:31">
      <c r="A2008" s="870" t="s">
        <v>1852</v>
      </c>
      <c r="B2008" s="870">
        <v>16</v>
      </c>
      <c r="C2008" s="870">
        <v>1639</v>
      </c>
      <c r="D2008" s="870">
        <v>163925</v>
      </c>
      <c r="E2008" s="870">
        <v>1639259780</v>
      </c>
      <c r="F2008" s="870" t="s">
        <v>3685</v>
      </c>
      <c r="G2008" s="870">
        <v>59807136</v>
      </c>
      <c r="H2008" s="870">
        <v>0</v>
      </c>
      <c r="I2008" s="870">
        <v>59807136</v>
      </c>
      <c r="J2008" s="870">
        <v>0</v>
      </c>
      <c r="K2008" s="870">
        <v>0</v>
      </c>
      <c r="L2008" s="870">
        <v>0</v>
      </c>
      <c r="M2008" s="870">
        <v>0</v>
      </c>
      <c r="N2008" s="870">
        <v>0</v>
      </c>
      <c r="O2008" s="870">
        <v>0</v>
      </c>
      <c r="P2008" s="870">
        <v>0</v>
      </c>
      <c r="Q2008" s="870">
        <v>0</v>
      </c>
      <c r="R2008" s="870">
        <v>0</v>
      </c>
      <c r="S2008" s="870">
        <v>0</v>
      </c>
      <c r="T2008" s="870">
        <v>0</v>
      </c>
      <c r="U2008" s="870">
        <v>0</v>
      </c>
      <c r="V2008" s="870">
        <v>0</v>
      </c>
      <c r="W2008" s="870">
        <v>0</v>
      </c>
      <c r="X2008" s="870">
        <v>0</v>
      </c>
      <c r="Y2008" s="870">
        <v>0</v>
      </c>
      <c r="Z2008" s="870">
        <v>0</v>
      </c>
      <c r="AA2008" s="870">
        <v>0</v>
      </c>
      <c r="AB2008" s="870">
        <v>0</v>
      </c>
      <c r="AC2008" s="870">
        <v>0</v>
      </c>
      <c r="AD2008" s="870">
        <v>0</v>
      </c>
      <c r="AE2008" s="870">
        <v>0</v>
      </c>
    </row>
    <row r="2009" spans="1:31">
      <c r="A2009" s="870" t="s">
        <v>1852</v>
      </c>
      <c r="B2009" s="870">
        <v>16</v>
      </c>
      <c r="C2009" s="870">
        <v>1639</v>
      </c>
      <c r="D2009" s="870">
        <v>163925</v>
      </c>
      <c r="E2009" s="870">
        <v>1639259800</v>
      </c>
      <c r="F2009" s="870" t="s">
        <v>1112</v>
      </c>
      <c r="G2009" s="870">
        <v>268966009</v>
      </c>
      <c r="H2009" s="870">
        <v>0</v>
      </c>
      <c r="I2009" s="870">
        <v>268966008.69999999</v>
      </c>
      <c r="J2009" s="870">
        <v>-0.30000001192092896</v>
      </c>
      <c r="K2009" s="870">
        <v>0</v>
      </c>
      <c r="L2009" s="870">
        <v>0</v>
      </c>
      <c r="M2009" s="870">
        <v>-0.30000001192092896</v>
      </c>
      <c r="N2009" s="870">
        <v>0</v>
      </c>
      <c r="O2009" s="870">
        <v>-0.30000001192092896</v>
      </c>
      <c r="P2009" s="870">
        <v>-0.11100000441074372</v>
      </c>
      <c r="Q2009" s="870">
        <v>0</v>
      </c>
      <c r="R2009" s="870">
        <v>0</v>
      </c>
      <c r="S2009" s="870">
        <v>0</v>
      </c>
      <c r="T2009" s="870">
        <v>0</v>
      </c>
      <c r="U2009" s="870">
        <v>0</v>
      </c>
      <c r="V2009" s="870">
        <v>0</v>
      </c>
      <c r="W2009" s="870">
        <v>0</v>
      </c>
      <c r="X2009" s="870">
        <v>-0.11100000441074372</v>
      </c>
      <c r="Y2009" s="870">
        <v>0.37</v>
      </c>
      <c r="Z2009" s="870">
        <v>0</v>
      </c>
      <c r="AA2009" s="870">
        <v>-0.11100000441074372</v>
      </c>
      <c r="AB2009" s="870">
        <v>0</v>
      </c>
      <c r="AC2009" s="870">
        <v>-0.11100000441074372</v>
      </c>
      <c r="AD2009" s="870">
        <v>0</v>
      </c>
      <c r="AE2009" s="870">
        <v>0</v>
      </c>
    </row>
    <row r="2010" spans="1:31">
      <c r="A2010" s="870" t="s">
        <v>1852</v>
      </c>
      <c r="B2010" s="870">
        <v>16</v>
      </c>
      <c r="C2010" s="870">
        <v>1670</v>
      </c>
      <c r="D2010" s="870">
        <v>167005</v>
      </c>
      <c r="E2010" s="870">
        <v>1670050001</v>
      </c>
      <c r="F2010" s="870" t="s">
        <v>4556</v>
      </c>
      <c r="G2010" s="870">
        <v>0</v>
      </c>
      <c r="H2010" s="870">
        <v>0</v>
      </c>
      <c r="I2010" s="870">
        <v>0</v>
      </c>
      <c r="J2010" s="870">
        <v>0</v>
      </c>
      <c r="K2010" s="870">
        <v>0</v>
      </c>
      <c r="L2010" s="870">
        <v>0</v>
      </c>
      <c r="M2010" s="870">
        <v>0</v>
      </c>
      <c r="N2010" s="870">
        <v>0</v>
      </c>
      <c r="O2010" s="870">
        <v>0</v>
      </c>
      <c r="P2010" s="870">
        <v>0</v>
      </c>
      <c r="Q2010" s="870">
        <v>0</v>
      </c>
      <c r="R2010" s="870">
        <v>0</v>
      </c>
      <c r="S2010" s="870">
        <v>0</v>
      </c>
      <c r="T2010" s="870">
        <v>0</v>
      </c>
      <c r="U2010" s="870">
        <v>0</v>
      </c>
      <c r="V2010" s="870">
        <v>0</v>
      </c>
      <c r="W2010" s="870">
        <v>0</v>
      </c>
      <c r="X2010" s="870">
        <v>0</v>
      </c>
      <c r="Y2010" s="870">
        <v>0</v>
      </c>
      <c r="Z2010" s="870">
        <v>0</v>
      </c>
      <c r="AA2010" s="870">
        <v>0</v>
      </c>
      <c r="AB2010" s="870">
        <v>0</v>
      </c>
      <c r="AC2010" s="870">
        <v>0</v>
      </c>
      <c r="AD2010" s="870">
        <v>0</v>
      </c>
      <c r="AE2010" s="870">
        <v>0</v>
      </c>
    </row>
    <row r="2011" spans="1:31">
      <c r="A2011" s="870" t="s">
        <v>1852</v>
      </c>
      <c r="B2011" s="870">
        <v>16</v>
      </c>
      <c r="C2011" s="870">
        <v>1687</v>
      </c>
      <c r="D2011" s="870">
        <v>168795</v>
      </c>
      <c r="E2011" s="870">
        <v>1687951000</v>
      </c>
      <c r="F2011" s="870" t="s">
        <v>280</v>
      </c>
      <c r="G2011" s="870">
        <v>1066298</v>
      </c>
      <c r="H2011" s="870">
        <v>0</v>
      </c>
      <c r="I2011" s="870">
        <v>1066297.93</v>
      </c>
      <c r="J2011" s="870">
        <v>-7.000000006519258E-2</v>
      </c>
      <c r="K2011" s="870">
        <v>0</v>
      </c>
      <c r="L2011" s="870">
        <v>0</v>
      </c>
      <c r="M2011" s="870">
        <v>-7.000000006519258E-2</v>
      </c>
      <c r="N2011" s="870">
        <v>0</v>
      </c>
      <c r="O2011" s="870">
        <v>-7.000000006519258E-2</v>
      </c>
      <c r="P2011" s="870">
        <v>-2.5900000024121253E-2</v>
      </c>
      <c r="Q2011" s="870">
        <v>0</v>
      </c>
      <c r="R2011" s="870">
        <v>0</v>
      </c>
      <c r="S2011" s="870">
        <v>0</v>
      </c>
      <c r="T2011" s="870">
        <v>0</v>
      </c>
      <c r="U2011" s="870">
        <v>0</v>
      </c>
      <c r="V2011" s="870">
        <v>0</v>
      </c>
      <c r="W2011" s="870">
        <v>0</v>
      </c>
      <c r="X2011" s="870">
        <v>-2.5900000024121253E-2</v>
      </c>
      <c r="Y2011" s="870">
        <v>0.37</v>
      </c>
      <c r="Z2011" s="870">
        <v>0</v>
      </c>
      <c r="AA2011" s="870">
        <v>-2.5900000024121253E-2</v>
      </c>
      <c r="AB2011" s="870">
        <v>0</v>
      </c>
      <c r="AC2011" s="870">
        <v>-2.5900000024121253E-2</v>
      </c>
      <c r="AD2011" s="870">
        <v>0</v>
      </c>
      <c r="AE2011" s="870">
        <v>0</v>
      </c>
    </row>
    <row r="2012" spans="1:31">
      <c r="A2012" s="870" t="s">
        <v>1852</v>
      </c>
      <c r="B2012" s="870">
        <v>16</v>
      </c>
      <c r="C2012" s="870">
        <v>1687</v>
      </c>
      <c r="D2012" s="870">
        <v>168795</v>
      </c>
      <c r="E2012" s="870">
        <v>1687951015</v>
      </c>
      <c r="F2012" s="870" t="s">
        <v>358</v>
      </c>
      <c r="G2012" s="870">
        <v>0</v>
      </c>
      <c r="H2012" s="870">
        <v>0</v>
      </c>
      <c r="I2012" s="870">
        <v>0</v>
      </c>
      <c r="J2012" s="870">
        <v>0</v>
      </c>
      <c r="K2012" s="870">
        <v>0</v>
      </c>
      <c r="L2012" s="870">
        <v>0</v>
      </c>
      <c r="M2012" s="870">
        <v>0</v>
      </c>
      <c r="N2012" s="870">
        <v>0</v>
      </c>
      <c r="O2012" s="870">
        <v>0</v>
      </c>
      <c r="P2012" s="870">
        <v>0</v>
      </c>
      <c r="Q2012" s="870">
        <v>0</v>
      </c>
      <c r="R2012" s="870">
        <v>0</v>
      </c>
      <c r="S2012" s="870">
        <v>0</v>
      </c>
      <c r="T2012" s="870">
        <v>0</v>
      </c>
      <c r="U2012" s="870">
        <v>0</v>
      </c>
      <c r="V2012" s="870">
        <v>0</v>
      </c>
      <c r="W2012" s="870">
        <v>0</v>
      </c>
      <c r="X2012" s="870">
        <v>0</v>
      </c>
      <c r="Y2012" s="870">
        <v>0</v>
      </c>
      <c r="Z2012" s="870">
        <v>0</v>
      </c>
      <c r="AA2012" s="870">
        <v>0</v>
      </c>
      <c r="AB2012" s="870">
        <v>0</v>
      </c>
      <c r="AC2012" s="870">
        <v>0</v>
      </c>
      <c r="AD2012" s="870">
        <v>0</v>
      </c>
      <c r="AE2012" s="870">
        <v>0</v>
      </c>
    </row>
    <row r="2013" spans="1:31">
      <c r="A2013" s="870" t="s">
        <v>1852</v>
      </c>
      <c r="B2013" s="870">
        <v>16</v>
      </c>
      <c r="C2013" s="870">
        <v>1687</v>
      </c>
      <c r="D2013" s="870">
        <v>168795</v>
      </c>
      <c r="E2013" s="870">
        <v>1687956000</v>
      </c>
      <c r="F2013" s="870" t="s">
        <v>280</v>
      </c>
      <c r="G2013" s="870">
        <v>-1066298</v>
      </c>
      <c r="H2013" s="870">
        <v>0</v>
      </c>
      <c r="I2013" s="870">
        <v>-1066297.93</v>
      </c>
      <c r="J2013" s="870">
        <v>7.000000006519258E-2</v>
      </c>
      <c r="K2013" s="870">
        <v>0</v>
      </c>
      <c r="L2013" s="870">
        <v>7.000000006519258E-2</v>
      </c>
      <c r="M2013" s="870">
        <v>0</v>
      </c>
      <c r="N2013" s="870">
        <v>0</v>
      </c>
      <c r="O2013" s="870">
        <v>7.000000006519258E-2</v>
      </c>
      <c r="P2013" s="870">
        <v>2.5900000024121253E-2</v>
      </c>
      <c r="Q2013" s="870">
        <v>0</v>
      </c>
      <c r="R2013" s="870">
        <v>0</v>
      </c>
      <c r="S2013" s="870">
        <v>0</v>
      </c>
      <c r="T2013" s="870">
        <v>0</v>
      </c>
      <c r="U2013" s="870">
        <v>0</v>
      </c>
      <c r="V2013" s="870">
        <v>0</v>
      </c>
      <c r="W2013" s="870">
        <v>0</v>
      </c>
      <c r="X2013" s="870">
        <v>2.5900000024121253E-2</v>
      </c>
      <c r="Y2013" s="870">
        <v>0.37</v>
      </c>
      <c r="Z2013" s="870">
        <v>2.5900000024121253E-2</v>
      </c>
      <c r="AA2013" s="870">
        <v>0</v>
      </c>
      <c r="AB2013" s="870">
        <v>2.5900000024121253E-2</v>
      </c>
      <c r="AC2013" s="870">
        <v>0</v>
      </c>
      <c r="AD2013" s="870">
        <v>0</v>
      </c>
      <c r="AE2013" s="870">
        <v>0</v>
      </c>
    </row>
    <row r="2014" spans="1:31">
      <c r="A2014" s="870" t="s">
        <v>1852</v>
      </c>
      <c r="B2014" s="870">
        <v>16</v>
      </c>
      <c r="C2014" s="870">
        <v>1687</v>
      </c>
      <c r="D2014" s="870">
        <v>168795</v>
      </c>
      <c r="E2014" s="870">
        <v>1687956007</v>
      </c>
      <c r="F2014" s="870" t="s">
        <v>358</v>
      </c>
      <c r="G2014" s="870">
        <v>0</v>
      </c>
      <c r="H2014" s="870">
        <v>0</v>
      </c>
      <c r="I2014" s="870">
        <v>0</v>
      </c>
      <c r="J2014" s="870">
        <v>0</v>
      </c>
      <c r="K2014" s="870">
        <v>0</v>
      </c>
      <c r="L2014" s="870">
        <v>0</v>
      </c>
      <c r="M2014" s="870">
        <v>0</v>
      </c>
      <c r="N2014" s="870">
        <v>0</v>
      </c>
      <c r="O2014" s="870">
        <v>0</v>
      </c>
      <c r="P2014" s="870">
        <v>0</v>
      </c>
      <c r="Q2014" s="870">
        <v>0</v>
      </c>
      <c r="R2014" s="870">
        <v>0</v>
      </c>
      <c r="S2014" s="870">
        <v>0</v>
      </c>
      <c r="T2014" s="870">
        <v>0</v>
      </c>
      <c r="U2014" s="870">
        <v>0</v>
      </c>
      <c r="V2014" s="870">
        <v>0</v>
      </c>
      <c r="W2014" s="870">
        <v>0</v>
      </c>
      <c r="X2014" s="870">
        <v>0</v>
      </c>
      <c r="Y2014" s="870">
        <v>0</v>
      </c>
      <c r="Z2014" s="870">
        <v>0</v>
      </c>
      <c r="AA2014" s="870">
        <v>0</v>
      </c>
      <c r="AB2014" s="870">
        <v>0</v>
      </c>
      <c r="AC2014" s="870">
        <v>0</v>
      </c>
      <c r="AD2014" s="870">
        <v>0</v>
      </c>
      <c r="AE2014" s="870">
        <v>0</v>
      </c>
    </row>
    <row r="2015" spans="1:31">
      <c r="A2015" s="870" t="s">
        <v>1852</v>
      </c>
      <c r="B2015" s="870">
        <v>16</v>
      </c>
      <c r="C2015" s="870">
        <v>1690</v>
      </c>
      <c r="D2015" s="870">
        <v>169010</v>
      </c>
      <c r="E2015" s="870">
        <v>1690109701</v>
      </c>
      <c r="F2015" s="870" t="s">
        <v>1114</v>
      </c>
      <c r="G2015" s="870">
        <v>374589152</v>
      </c>
      <c r="H2015" s="870">
        <v>0</v>
      </c>
      <c r="I2015" s="870">
        <v>374589152</v>
      </c>
      <c r="J2015" s="870">
        <v>0</v>
      </c>
      <c r="K2015" s="870">
        <v>0</v>
      </c>
      <c r="L2015" s="870">
        <v>0</v>
      </c>
      <c r="M2015" s="870">
        <v>0</v>
      </c>
      <c r="N2015" s="870">
        <v>0</v>
      </c>
      <c r="O2015" s="870">
        <v>0</v>
      </c>
      <c r="P2015" s="870">
        <v>0</v>
      </c>
      <c r="Q2015" s="870">
        <v>0</v>
      </c>
      <c r="R2015" s="870">
        <v>0</v>
      </c>
      <c r="S2015" s="870">
        <v>0</v>
      </c>
      <c r="T2015" s="870">
        <v>0</v>
      </c>
      <c r="U2015" s="870">
        <v>0</v>
      </c>
      <c r="V2015" s="870">
        <v>0</v>
      </c>
      <c r="W2015" s="870">
        <v>0</v>
      </c>
      <c r="X2015" s="870">
        <v>0</v>
      </c>
      <c r="Y2015" s="870">
        <v>0</v>
      </c>
      <c r="Z2015" s="870">
        <v>0</v>
      </c>
      <c r="AA2015" s="870">
        <v>0</v>
      </c>
      <c r="AB2015" s="870">
        <v>0</v>
      </c>
      <c r="AC2015" s="870">
        <v>0</v>
      </c>
      <c r="AD2015" s="870">
        <v>0</v>
      </c>
      <c r="AE2015" s="870">
        <v>0</v>
      </c>
    </row>
    <row r="2016" spans="1:31">
      <c r="A2016" s="870" t="s">
        <v>1891</v>
      </c>
      <c r="B2016" s="870">
        <v>16</v>
      </c>
      <c r="C2016" s="870">
        <v>1690</v>
      </c>
      <c r="D2016" s="870">
        <v>169095</v>
      </c>
      <c r="E2016" s="870">
        <v>1690950007</v>
      </c>
      <c r="F2016" s="870" t="s">
        <v>2009</v>
      </c>
      <c r="G2016" s="870">
        <v>29357738532</v>
      </c>
      <c r="H2016" s="870">
        <v>0</v>
      </c>
      <c r="I2016" s="870">
        <v>29357738532</v>
      </c>
      <c r="J2016" s="870">
        <v>0</v>
      </c>
      <c r="K2016" s="870">
        <v>0</v>
      </c>
      <c r="L2016" s="870">
        <v>0</v>
      </c>
      <c r="M2016" s="870">
        <v>0</v>
      </c>
      <c r="N2016" s="870">
        <v>0</v>
      </c>
      <c r="O2016" s="870">
        <v>0</v>
      </c>
      <c r="P2016" s="870">
        <v>0</v>
      </c>
      <c r="Q2016" s="870">
        <v>0</v>
      </c>
      <c r="R2016" s="870">
        <v>0</v>
      </c>
      <c r="S2016" s="870">
        <v>0</v>
      </c>
      <c r="T2016" s="870">
        <v>0</v>
      </c>
      <c r="U2016" s="870">
        <v>0</v>
      </c>
      <c r="V2016" s="870">
        <v>0</v>
      </c>
      <c r="W2016" s="870">
        <v>0</v>
      </c>
      <c r="X2016" s="870">
        <v>0</v>
      </c>
      <c r="Y2016" s="870">
        <v>0</v>
      </c>
      <c r="Z2016" s="870">
        <v>0</v>
      </c>
      <c r="AA2016" s="870">
        <v>0</v>
      </c>
      <c r="AB2016" s="870">
        <v>0</v>
      </c>
      <c r="AC2016" s="870">
        <v>0</v>
      </c>
      <c r="AD2016" s="870">
        <v>0</v>
      </c>
      <c r="AE2016" s="870">
        <v>0</v>
      </c>
    </row>
    <row r="2017" spans="1:31">
      <c r="A2017" s="870" t="s">
        <v>1852</v>
      </c>
      <c r="B2017" s="870">
        <v>16</v>
      </c>
      <c r="C2017" s="870">
        <v>1690</v>
      </c>
      <c r="D2017" s="870">
        <v>169095</v>
      </c>
      <c r="E2017" s="870">
        <v>1690950015</v>
      </c>
      <c r="F2017" s="870" t="s">
        <v>3686</v>
      </c>
      <c r="G2017" s="870">
        <v>9010167259</v>
      </c>
      <c r="H2017" s="870">
        <v>0</v>
      </c>
      <c r="I2017" s="870">
        <v>9010167259.4899998</v>
      </c>
      <c r="J2017" s="870">
        <v>0.48999977111816406</v>
      </c>
      <c r="K2017" s="870">
        <v>0</v>
      </c>
      <c r="L2017" s="870">
        <v>0.48999977111816406</v>
      </c>
      <c r="M2017" s="870">
        <v>0</v>
      </c>
      <c r="N2017" s="870">
        <v>0</v>
      </c>
      <c r="O2017" s="870">
        <v>0.48999977111816406</v>
      </c>
      <c r="P2017" s="870">
        <v>0.18129991531372069</v>
      </c>
      <c r="Q2017" s="870">
        <v>0</v>
      </c>
      <c r="R2017" s="870">
        <v>0</v>
      </c>
      <c r="S2017" s="870">
        <v>0</v>
      </c>
      <c r="T2017" s="870">
        <v>0</v>
      </c>
      <c r="U2017" s="870">
        <v>0</v>
      </c>
      <c r="V2017" s="870">
        <v>0</v>
      </c>
      <c r="W2017" s="870">
        <v>0</v>
      </c>
      <c r="X2017" s="870">
        <v>0.18129991531372069</v>
      </c>
      <c r="Y2017" s="870">
        <v>0.37</v>
      </c>
      <c r="Z2017" s="870">
        <v>0.18129991531372069</v>
      </c>
      <c r="AA2017" s="870">
        <v>0</v>
      </c>
      <c r="AB2017" s="870">
        <v>0.18129991531372069</v>
      </c>
      <c r="AC2017" s="870">
        <v>0</v>
      </c>
      <c r="AD2017" s="870">
        <v>0</v>
      </c>
      <c r="AE2017" s="870">
        <v>0</v>
      </c>
    </row>
    <row r="2018" spans="1:31">
      <c r="A2018" s="870" t="s">
        <v>1852</v>
      </c>
      <c r="B2018" s="870">
        <v>16</v>
      </c>
      <c r="C2018" s="870">
        <v>1690</v>
      </c>
      <c r="D2018" s="870">
        <v>169095</v>
      </c>
      <c r="E2018" s="870">
        <v>1690950016</v>
      </c>
      <c r="F2018" s="870" t="s">
        <v>3687</v>
      </c>
      <c r="G2018" s="870">
        <v>1624263135</v>
      </c>
      <c r="H2018" s="870">
        <v>0</v>
      </c>
      <c r="I2018" s="870">
        <v>1624263134.8</v>
      </c>
      <c r="J2018" s="870">
        <v>-0.20000004768371582</v>
      </c>
      <c r="K2018" s="870">
        <v>0</v>
      </c>
      <c r="L2018" s="870">
        <v>0</v>
      </c>
      <c r="M2018" s="870">
        <v>-0.20000004768371582</v>
      </c>
      <c r="N2018" s="870">
        <v>0</v>
      </c>
      <c r="O2018" s="870">
        <v>-0.20000004768371582</v>
      </c>
      <c r="P2018" s="870">
        <v>-7.4000017642974855E-2</v>
      </c>
      <c r="Q2018" s="870">
        <v>0</v>
      </c>
      <c r="R2018" s="870">
        <v>0</v>
      </c>
      <c r="S2018" s="870">
        <v>0</v>
      </c>
      <c r="T2018" s="870">
        <v>0</v>
      </c>
      <c r="U2018" s="870">
        <v>0</v>
      </c>
      <c r="V2018" s="870">
        <v>0</v>
      </c>
      <c r="W2018" s="870">
        <v>0</v>
      </c>
      <c r="X2018" s="870">
        <v>-7.4000017642974855E-2</v>
      </c>
      <c r="Y2018" s="870">
        <v>0.37</v>
      </c>
      <c r="Z2018" s="870">
        <v>0</v>
      </c>
      <c r="AA2018" s="870">
        <v>-7.4000017642974855E-2</v>
      </c>
      <c r="AB2018" s="870">
        <v>0</v>
      </c>
      <c r="AC2018" s="870">
        <v>-7.4000017642974855E-2</v>
      </c>
      <c r="AD2018" s="870">
        <v>0</v>
      </c>
      <c r="AE2018" s="870">
        <v>0</v>
      </c>
    </row>
    <row r="2019" spans="1:31">
      <c r="A2019" s="870" t="s">
        <v>1852</v>
      </c>
      <c r="B2019" s="870">
        <v>16</v>
      </c>
      <c r="C2019" s="870">
        <v>1690</v>
      </c>
      <c r="D2019" s="870">
        <v>169095</v>
      </c>
      <c r="E2019" s="870">
        <v>1690950017</v>
      </c>
      <c r="F2019" s="870" t="s">
        <v>3688</v>
      </c>
      <c r="G2019" s="870">
        <v>0</v>
      </c>
      <c r="H2019" s="870">
        <v>0</v>
      </c>
      <c r="I2019" s="870">
        <v>0</v>
      </c>
      <c r="J2019" s="870">
        <v>0</v>
      </c>
      <c r="K2019" s="870">
        <v>0</v>
      </c>
      <c r="L2019" s="870">
        <v>0</v>
      </c>
      <c r="M2019" s="870">
        <v>0</v>
      </c>
      <c r="N2019" s="870">
        <v>0</v>
      </c>
      <c r="O2019" s="870">
        <v>0</v>
      </c>
      <c r="P2019" s="870">
        <v>0</v>
      </c>
      <c r="Q2019" s="870">
        <v>0</v>
      </c>
      <c r="R2019" s="870">
        <v>0</v>
      </c>
      <c r="S2019" s="870">
        <v>0</v>
      </c>
      <c r="T2019" s="870">
        <v>0</v>
      </c>
      <c r="U2019" s="870">
        <v>0</v>
      </c>
      <c r="V2019" s="870">
        <v>0</v>
      </c>
      <c r="W2019" s="870">
        <v>0</v>
      </c>
      <c r="X2019" s="870">
        <v>0</v>
      </c>
      <c r="Y2019" s="870">
        <v>0</v>
      </c>
      <c r="Z2019" s="870">
        <v>0</v>
      </c>
      <c r="AA2019" s="870">
        <v>0</v>
      </c>
      <c r="AB2019" s="870">
        <v>0</v>
      </c>
      <c r="AC2019" s="870">
        <v>0</v>
      </c>
      <c r="AD2019" s="870">
        <v>0</v>
      </c>
      <c r="AE2019" s="870">
        <v>0</v>
      </c>
    </row>
    <row r="2020" spans="1:31">
      <c r="A2020" s="870" t="s">
        <v>1852</v>
      </c>
      <c r="B2020" s="870">
        <v>16</v>
      </c>
      <c r="C2020" s="870">
        <v>1690</v>
      </c>
      <c r="D2020" s="870">
        <v>169095</v>
      </c>
      <c r="E2020" s="870">
        <v>1690950080</v>
      </c>
      <c r="F2020" s="870" t="s">
        <v>3413</v>
      </c>
      <c r="G2020" s="870">
        <v>0</v>
      </c>
      <c r="H2020" s="870">
        <v>0</v>
      </c>
      <c r="I2020" s="870">
        <v>0</v>
      </c>
      <c r="J2020" s="870">
        <v>0</v>
      </c>
      <c r="K2020" s="870">
        <v>0</v>
      </c>
      <c r="L2020" s="870">
        <v>0</v>
      </c>
      <c r="M2020" s="870">
        <v>0</v>
      </c>
      <c r="N2020" s="870">
        <v>0</v>
      </c>
      <c r="O2020" s="870">
        <v>0</v>
      </c>
      <c r="P2020" s="870">
        <v>0</v>
      </c>
      <c r="Q2020" s="870">
        <v>0</v>
      </c>
      <c r="R2020" s="870">
        <v>0</v>
      </c>
      <c r="S2020" s="870">
        <v>0</v>
      </c>
      <c r="T2020" s="870">
        <v>0</v>
      </c>
      <c r="U2020" s="870">
        <v>0</v>
      </c>
      <c r="V2020" s="870">
        <v>0</v>
      </c>
      <c r="W2020" s="870">
        <v>0</v>
      </c>
      <c r="X2020" s="870">
        <v>0</v>
      </c>
      <c r="Y2020" s="870">
        <v>0</v>
      </c>
      <c r="Z2020" s="870">
        <v>0</v>
      </c>
      <c r="AA2020" s="870">
        <v>0</v>
      </c>
      <c r="AB2020" s="870">
        <v>0</v>
      </c>
      <c r="AC2020" s="870">
        <v>0</v>
      </c>
      <c r="AD2020" s="870">
        <v>0</v>
      </c>
      <c r="AE2020" s="870">
        <v>0</v>
      </c>
    </row>
    <row r="2021" spans="1:31">
      <c r="A2021" s="870" t="s">
        <v>1852</v>
      </c>
      <c r="B2021" s="870">
        <v>16</v>
      </c>
      <c r="C2021" s="870">
        <v>1690</v>
      </c>
      <c r="D2021" s="870">
        <v>169095</v>
      </c>
      <c r="E2021" s="870">
        <v>1690950085</v>
      </c>
      <c r="F2021" s="870" t="s">
        <v>3689</v>
      </c>
      <c r="G2021" s="870">
        <v>67839118</v>
      </c>
      <c r="H2021" s="870">
        <v>0</v>
      </c>
      <c r="I2021" s="870">
        <v>67839118</v>
      </c>
      <c r="J2021" s="870">
        <v>0</v>
      </c>
      <c r="K2021" s="870">
        <v>0</v>
      </c>
      <c r="L2021" s="870">
        <v>0</v>
      </c>
      <c r="M2021" s="870">
        <v>0</v>
      </c>
      <c r="N2021" s="870">
        <v>0</v>
      </c>
      <c r="O2021" s="870">
        <v>0</v>
      </c>
      <c r="P2021" s="870">
        <v>0</v>
      </c>
      <c r="Q2021" s="870">
        <v>0</v>
      </c>
      <c r="R2021" s="870">
        <v>0</v>
      </c>
      <c r="S2021" s="870">
        <v>0</v>
      </c>
      <c r="T2021" s="870">
        <v>0</v>
      </c>
      <c r="U2021" s="870">
        <v>0</v>
      </c>
      <c r="V2021" s="870">
        <v>0</v>
      </c>
      <c r="W2021" s="870">
        <v>0</v>
      </c>
      <c r="X2021" s="870">
        <v>0</v>
      </c>
      <c r="Y2021" s="870">
        <v>0</v>
      </c>
      <c r="Z2021" s="870">
        <v>0</v>
      </c>
      <c r="AA2021" s="870">
        <v>0</v>
      </c>
      <c r="AB2021" s="870">
        <v>0</v>
      </c>
      <c r="AC2021" s="870">
        <v>0</v>
      </c>
      <c r="AD2021" s="870">
        <v>0</v>
      </c>
      <c r="AE2021" s="870">
        <v>0</v>
      </c>
    </row>
    <row r="2022" spans="1:31">
      <c r="A2022" s="870" t="s">
        <v>1852</v>
      </c>
      <c r="B2022" s="870">
        <v>16</v>
      </c>
      <c r="C2022" s="870">
        <v>1690</v>
      </c>
      <c r="D2022" s="870">
        <v>169095</v>
      </c>
      <c r="E2022" s="870">
        <v>1690951000</v>
      </c>
      <c r="F2022" s="870" t="s">
        <v>280</v>
      </c>
      <c r="G2022" s="870">
        <v>20847379622</v>
      </c>
      <c r="H2022" s="870">
        <v>0</v>
      </c>
      <c r="I2022" s="870">
        <v>20847379621.889999</v>
      </c>
      <c r="J2022" s="870">
        <v>-0.1100006103515625</v>
      </c>
      <c r="K2022" s="870">
        <v>0</v>
      </c>
      <c r="L2022" s="870">
        <v>0</v>
      </c>
      <c r="M2022" s="870">
        <v>-0.1100006103515625</v>
      </c>
      <c r="N2022" s="870">
        <v>0</v>
      </c>
      <c r="O2022" s="870">
        <v>-0.1100006103515625</v>
      </c>
      <c r="P2022" s="870">
        <v>-4.0700225830078124E-2</v>
      </c>
      <c r="Q2022" s="870">
        <v>0</v>
      </c>
      <c r="R2022" s="870">
        <v>0</v>
      </c>
      <c r="S2022" s="870">
        <v>0</v>
      </c>
      <c r="T2022" s="870">
        <v>0</v>
      </c>
      <c r="U2022" s="870">
        <v>0</v>
      </c>
      <c r="V2022" s="870">
        <v>0</v>
      </c>
      <c r="W2022" s="870">
        <v>0</v>
      </c>
      <c r="X2022" s="870">
        <v>-4.0700225830078124E-2</v>
      </c>
      <c r="Y2022" s="870">
        <v>0.37</v>
      </c>
      <c r="Z2022" s="870">
        <v>0</v>
      </c>
      <c r="AA2022" s="870">
        <v>-4.0700225830078124E-2</v>
      </c>
      <c r="AB2022" s="870">
        <v>0</v>
      </c>
      <c r="AC2022" s="870">
        <v>-4.0700225830078124E-2</v>
      </c>
      <c r="AD2022" s="870">
        <v>0</v>
      </c>
      <c r="AE2022" s="870">
        <v>0</v>
      </c>
    </row>
    <row r="2023" spans="1:31">
      <c r="A2023" s="870" t="s">
        <v>1852</v>
      </c>
      <c r="B2023" s="870">
        <v>16</v>
      </c>
      <c r="C2023" s="870">
        <v>1690</v>
      </c>
      <c r="D2023" s="870">
        <v>169095</v>
      </c>
      <c r="E2023" s="870">
        <v>1690951002</v>
      </c>
      <c r="F2023" s="870" t="s">
        <v>4261</v>
      </c>
      <c r="G2023" s="870">
        <v>606033</v>
      </c>
      <c r="H2023" s="870">
        <v>0</v>
      </c>
      <c r="I2023" s="870">
        <v>606032.87</v>
      </c>
      <c r="J2023" s="870">
        <v>-0.13000000000465661</v>
      </c>
      <c r="K2023" s="870">
        <v>0</v>
      </c>
      <c r="L2023" s="870">
        <v>0</v>
      </c>
      <c r="M2023" s="870">
        <v>-0.13000000000465661</v>
      </c>
      <c r="N2023" s="870">
        <v>0</v>
      </c>
      <c r="O2023" s="870">
        <v>-0.13000000000465661</v>
      </c>
      <c r="P2023" s="870">
        <v>-4.8100000001722945E-2</v>
      </c>
      <c r="Q2023" s="870">
        <v>0</v>
      </c>
      <c r="R2023" s="870">
        <v>0</v>
      </c>
      <c r="S2023" s="870">
        <v>0</v>
      </c>
      <c r="T2023" s="870">
        <v>0</v>
      </c>
      <c r="U2023" s="870">
        <v>0</v>
      </c>
      <c r="V2023" s="870">
        <v>0</v>
      </c>
      <c r="W2023" s="870">
        <v>0</v>
      </c>
      <c r="X2023" s="870">
        <v>-4.8100000001722945E-2</v>
      </c>
      <c r="Y2023" s="870">
        <v>0.37</v>
      </c>
      <c r="Z2023" s="870">
        <v>0</v>
      </c>
      <c r="AA2023" s="870">
        <v>-4.8100000001722945E-2</v>
      </c>
      <c r="AB2023" s="870">
        <v>0</v>
      </c>
      <c r="AC2023" s="870">
        <v>-4.8100000001722945E-2</v>
      </c>
      <c r="AD2023" s="870">
        <v>0</v>
      </c>
      <c r="AE2023" s="870">
        <v>0</v>
      </c>
    </row>
    <row r="2024" spans="1:31">
      <c r="A2024" s="870" t="s">
        <v>1852</v>
      </c>
      <c r="B2024" s="870">
        <v>16</v>
      </c>
      <c r="C2024" s="870">
        <v>1690</v>
      </c>
      <c r="D2024" s="870">
        <v>169095</v>
      </c>
      <c r="E2024" s="870">
        <v>1690951004</v>
      </c>
      <c r="F2024" s="870" t="s">
        <v>2010</v>
      </c>
      <c r="G2024" s="870">
        <v>510051</v>
      </c>
      <c r="H2024" s="870">
        <v>0</v>
      </c>
      <c r="I2024" s="870">
        <v>506319.11640000006</v>
      </c>
      <c r="J2024" s="870">
        <v>-3731.8800000000047</v>
      </c>
      <c r="K2024" s="870">
        <v>0</v>
      </c>
      <c r="L2024" s="870">
        <v>0</v>
      </c>
      <c r="M2024" s="870">
        <v>-3731.8800000000047</v>
      </c>
      <c r="N2024" s="870">
        <v>0</v>
      </c>
      <c r="O2024" s="870">
        <v>-3731.8800000000047</v>
      </c>
      <c r="P2024" s="870">
        <v>-1380.7956000000017</v>
      </c>
      <c r="Q2024" s="870">
        <v>0</v>
      </c>
      <c r="R2024" s="870">
        <v>0</v>
      </c>
      <c r="S2024" s="870">
        <v>0</v>
      </c>
      <c r="T2024" s="870">
        <v>0</v>
      </c>
      <c r="U2024" s="870">
        <v>0</v>
      </c>
      <c r="V2024" s="870">
        <v>0</v>
      </c>
      <c r="W2024" s="870">
        <v>0</v>
      </c>
      <c r="X2024" s="870">
        <v>-1380.7956000000017</v>
      </c>
      <c r="Y2024" s="870">
        <v>0.37</v>
      </c>
      <c r="Z2024" s="870">
        <v>0</v>
      </c>
      <c r="AA2024" s="870">
        <v>-1380.7956000000017</v>
      </c>
      <c r="AB2024" s="870">
        <v>0</v>
      </c>
      <c r="AC2024" s="870">
        <v>-1380.7956000000017</v>
      </c>
      <c r="AD2024" s="870">
        <v>0</v>
      </c>
      <c r="AE2024" s="870">
        <v>0</v>
      </c>
    </row>
    <row r="2025" spans="1:31">
      <c r="A2025" s="870" t="s">
        <v>1852</v>
      </c>
      <c r="B2025" s="870">
        <v>16</v>
      </c>
      <c r="C2025" s="870">
        <v>1690</v>
      </c>
      <c r="D2025" s="870">
        <v>169095</v>
      </c>
      <c r="E2025" s="870">
        <v>1690951005</v>
      </c>
      <c r="F2025" s="870" t="s">
        <v>1115</v>
      </c>
      <c r="G2025" s="870">
        <v>11632394832</v>
      </c>
      <c r="H2025" s="870">
        <v>0</v>
      </c>
      <c r="I2025" s="870">
        <v>11632394832.15</v>
      </c>
      <c r="J2025" s="870">
        <v>0.14999961853027344</v>
      </c>
      <c r="K2025" s="870">
        <v>0</v>
      </c>
      <c r="L2025" s="870">
        <v>0.14999961853027344</v>
      </c>
      <c r="M2025" s="870">
        <v>0</v>
      </c>
      <c r="N2025" s="870">
        <v>0</v>
      </c>
      <c r="O2025" s="870">
        <v>0.14999961853027344</v>
      </c>
      <c r="P2025" s="870">
        <v>5.5499858856201172E-2</v>
      </c>
      <c r="Q2025" s="870">
        <v>0</v>
      </c>
      <c r="R2025" s="870">
        <v>0</v>
      </c>
      <c r="S2025" s="870">
        <v>0</v>
      </c>
      <c r="T2025" s="870">
        <v>0</v>
      </c>
      <c r="U2025" s="870">
        <v>0</v>
      </c>
      <c r="V2025" s="870">
        <v>0</v>
      </c>
      <c r="W2025" s="870">
        <v>0</v>
      </c>
      <c r="X2025" s="870">
        <v>5.5499858856201172E-2</v>
      </c>
      <c r="Y2025" s="870">
        <v>0.37</v>
      </c>
      <c r="Z2025" s="870">
        <v>5.5499858856201172E-2</v>
      </c>
      <c r="AA2025" s="870">
        <v>0</v>
      </c>
      <c r="AB2025" s="870">
        <v>5.5499858856201172E-2</v>
      </c>
      <c r="AC2025" s="870">
        <v>0</v>
      </c>
      <c r="AD2025" s="870">
        <v>0</v>
      </c>
      <c r="AE2025" s="870">
        <v>0</v>
      </c>
    </row>
    <row r="2026" spans="1:31">
      <c r="A2026" s="870" t="s">
        <v>1891</v>
      </c>
      <c r="B2026" s="870">
        <v>16</v>
      </c>
      <c r="C2026" s="870">
        <v>1690</v>
      </c>
      <c r="D2026" s="870">
        <v>169095</v>
      </c>
      <c r="E2026" s="870">
        <v>1690951011</v>
      </c>
      <c r="F2026" s="870" t="s">
        <v>4557</v>
      </c>
      <c r="G2026" s="870">
        <v>0</v>
      </c>
      <c r="H2026" s="870">
        <v>0</v>
      </c>
      <c r="I2026" s="870">
        <v>0</v>
      </c>
      <c r="J2026" s="870">
        <v>0</v>
      </c>
      <c r="K2026" s="870">
        <v>0</v>
      </c>
      <c r="L2026" s="870">
        <v>0</v>
      </c>
      <c r="M2026" s="870">
        <v>0</v>
      </c>
      <c r="N2026" s="870">
        <v>0</v>
      </c>
      <c r="O2026" s="870">
        <v>0</v>
      </c>
      <c r="P2026" s="870">
        <v>0</v>
      </c>
      <c r="Q2026" s="870">
        <v>0</v>
      </c>
      <c r="R2026" s="870">
        <v>0</v>
      </c>
      <c r="S2026" s="870">
        <v>0</v>
      </c>
      <c r="T2026" s="870">
        <v>0</v>
      </c>
      <c r="U2026" s="870">
        <v>0</v>
      </c>
      <c r="V2026" s="870">
        <v>0</v>
      </c>
      <c r="W2026" s="870">
        <v>0</v>
      </c>
      <c r="X2026" s="870">
        <v>0</v>
      </c>
      <c r="Y2026" s="870">
        <v>0</v>
      </c>
      <c r="Z2026" s="870">
        <v>0</v>
      </c>
      <c r="AA2026" s="870">
        <v>0</v>
      </c>
      <c r="AB2026" s="870">
        <v>0</v>
      </c>
      <c r="AC2026" s="870">
        <v>0</v>
      </c>
      <c r="AD2026" s="870">
        <v>0</v>
      </c>
      <c r="AE2026" s="870">
        <v>0</v>
      </c>
    </row>
    <row r="2027" spans="1:31">
      <c r="A2027" s="870" t="s">
        <v>1852</v>
      </c>
      <c r="B2027" s="870">
        <v>16</v>
      </c>
      <c r="C2027" s="870">
        <v>1690</v>
      </c>
      <c r="D2027" s="870">
        <v>169095</v>
      </c>
      <c r="E2027" s="870">
        <v>1690951015</v>
      </c>
      <c r="F2027" s="870" t="s">
        <v>358</v>
      </c>
      <c r="G2027" s="870">
        <v>176292509</v>
      </c>
      <c r="H2027" s="870">
        <v>0</v>
      </c>
      <c r="I2027" s="870">
        <v>176292509</v>
      </c>
      <c r="J2027" s="870">
        <v>0</v>
      </c>
      <c r="K2027" s="870">
        <v>0</v>
      </c>
      <c r="L2027" s="870">
        <v>0</v>
      </c>
      <c r="M2027" s="870">
        <v>0</v>
      </c>
      <c r="N2027" s="870">
        <v>0</v>
      </c>
      <c r="O2027" s="870">
        <v>0</v>
      </c>
      <c r="P2027" s="870">
        <v>0</v>
      </c>
      <c r="Q2027" s="870">
        <v>0</v>
      </c>
      <c r="R2027" s="870">
        <v>0</v>
      </c>
      <c r="S2027" s="870">
        <v>0</v>
      </c>
      <c r="T2027" s="870">
        <v>0</v>
      </c>
      <c r="U2027" s="870">
        <v>0</v>
      </c>
      <c r="V2027" s="870">
        <v>0</v>
      </c>
      <c r="W2027" s="870">
        <v>0</v>
      </c>
      <c r="X2027" s="870">
        <v>0</v>
      </c>
      <c r="Y2027" s="870">
        <v>0</v>
      </c>
      <c r="Z2027" s="870">
        <v>0</v>
      </c>
      <c r="AA2027" s="870">
        <v>0</v>
      </c>
      <c r="AB2027" s="870">
        <v>0</v>
      </c>
      <c r="AC2027" s="870">
        <v>0</v>
      </c>
      <c r="AD2027" s="870">
        <v>0</v>
      </c>
      <c r="AE2027" s="870">
        <v>0</v>
      </c>
    </row>
    <row r="2028" spans="1:31">
      <c r="A2028" s="870" t="s">
        <v>1891</v>
      </c>
      <c r="B2028" s="870">
        <v>16</v>
      </c>
      <c r="C2028" s="870">
        <v>1690</v>
      </c>
      <c r="D2028" s="870">
        <v>169095</v>
      </c>
      <c r="E2028" s="870">
        <v>1690951039</v>
      </c>
      <c r="F2028" s="870" t="s">
        <v>2011</v>
      </c>
      <c r="G2028" s="870">
        <v>0</v>
      </c>
      <c r="H2028" s="870">
        <v>0</v>
      </c>
      <c r="I2028" s="870">
        <v>0</v>
      </c>
      <c r="J2028" s="870">
        <v>0</v>
      </c>
      <c r="K2028" s="870">
        <v>0</v>
      </c>
      <c r="L2028" s="870">
        <v>0</v>
      </c>
      <c r="M2028" s="870">
        <v>0</v>
      </c>
      <c r="N2028" s="870">
        <v>0</v>
      </c>
      <c r="O2028" s="870">
        <v>0</v>
      </c>
      <c r="P2028" s="870">
        <v>0</v>
      </c>
      <c r="Q2028" s="870">
        <v>0</v>
      </c>
      <c r="R2028" s="870">
        <v>0</v>
      </c>
      <c r="S2028" s="870">
        <v>0</v>
      </c>
      <c r="T2028" s="870">
        <v>0</v>
      </c>
      <c r="U2028" s="870">
        <v>0</v>
      </c>
      <c r="V2028" s="870">
        <v>0</v>
      </c>
      <c r="W2028" s="870">
        <v>0</v>
      </c>
      <c r="X2028" s="870">
        <v>0</v>
      </c>
      <c r="Y2028" s="870">
        <v>0</v>
      </c>
      <c r="Z2028" s="870">
        <v>0</v>
      </c>
      <c r="AA2028" s="870">
        <v>0</v>
      </c>
      <c r="AB2028" s="870">
        <v>0</v>
      </c>
      <c r="AC2028" s="870">
        <v>0</v>
      </c>
      <c r="AD2028" s="870">
        <v>0</v>
      </c>
      <c r="AE2028" s="870">
        <v>0</v>
      </c>
    </row>
    <row r="2029" spans="1:31">
      <c r="A2029" s="870" t="s">
        <v>1852</v>
      </c>
      <c r="B2029" s="870">
        <v>16</v>
      </c>
      <c r="C2029" s="870">
        <v>1690</v>
      </c>
      <c r="D2029" s="870">
        <v>169095</v>
      </c>
      <c r="E2029" s="870">
        <v>1690951140</v>
      </c>
      <c r="F2029" s="870" t="s">
        <v>1116</v>
      </c>
      <c r="G2029" s="870">
        <v>10950536535</v>
      </c>
      <c r="H2029" s="870">
        <v>0</v>
      </c>
      <c r="I2029" s="870">
        <v>10950536535.299999</v>
      </c>
      <c r="J2029" s="870">
        <v>0.29999923706054688</v>
      </c>
      <c r="K2029" s="870">
        <v>0.29999923706054688</v>
      </c>
      <c r="L2029" s="870">
        <v>0</v>
      </c>
      <c r="M2029" s="870">
        <v>0</v>
      </c>
      <c r="N2029" s="870">
        <v>0</v>
      </c>
      <c r="O2029" s="870">
        <v>0</v>
      </c>
      <c r="P2029" s="870">
        <v>0</v>
      </c>
      <c r="Q2029" s="870">
        <v>0</v>
      </c>
      <c r="R2029" s="870">
        <v>0</v>
      </c>
      <c r="S2029" s="870">
        <v>0</v>
      </c>
      <c r="T2029" s="870">
        <v>0</v>
      </c>
      <c r="U2029" s="870">
        <v>0</v>
      </c>
      <c r="V2029" s="870">
        <v>0</v>
      </c>
      <c r="W2029" s="870">
        <v>0</v>
      </c>
      <c r="X2029" s="870">
        <v>0</v>
      </c>
      <c r="Y2029" s="870">
        <v>0</v>
      </c>
      <c r="Z2029" s="870">
        <v>0</v>
      </c>
      <c r="AA2029" s="870">
        <v>0</v>
      </c>
      <c r="AB2029" s="870">
        <v>0</v>
      </c>
      <c r="AC2029" s="870">
        <v>0</v>
      </c>
      <c r="AD2029" s="870">
        <v>0</v>
      </c>
      <c r="AE2029" s="870">
        <v>0</v>
      </c>
    </row>
    <row r="2030" spans="1:31">
      <c r="A2030" s="870" t="s">
        <v>1852</v>
      </c>
      <c r="B2030" s="870">
        <v>16</v>
      </c>
      <c r="C2030" s="870">
        <v>1690</v>
      </c>
      <c r="D2030" s="870">
        <v>169095</v>
      </c>
      <c r="E2030" s="870">
        <v>1690951143</v>
      </c>
      <c r="F2030" s="870" t="s">
        <v>3414</v>
      </c>
      <c r="G2030" s="870">
        <v>0</v>
      </c>
      <c r="H2030" s="870">
        <v>0</v>
      </c>
      <c r="I2030" s="870">
        <v>0</v>
      </c>
      <c r="J2030" s="870">
        <v>0</v>
      </c>
      <c r="K2030" s="870">
        <v>0</v>
      </c>
      <c r="L2030" s="870">
        <v>0</v>
      </c>
      <c r="M2030" s="870">
        <v>0</v>
      </c>
      <c r="N2030" s="870">
        <v>0</v>
      </c>
      <c r="O2030" s="870">
        <v>0</v>
      </c>
      <c r="P2030" s="870">
        <v>0</v>
      </c>
      <c r="Q2030" s="870">
        <v>0</v>
      </c>
      <c r="R2030" s="870">
        <v>0</v>
      </c>
      <c r="S2030" s="870">
        <v>0</v>
      </c>
      <c r="T2030" s="870">
        <v>0</v>
      </c>
      <c r="U2030" s="870">
        <v>0</v>
      </c>
      <c r="V2030" s="870">
        <v>0</v>
      </c>
      <c r="W2030" s="870">
        <v>0</v>
      </c>
      <c r="X2030" s="870">
        <v>0</v>
      </c>
      <c r="Y2030" s="870">
        <v>0</v>
      </c>
      <c r="Z2030" s="870">
        <v>0</v>
      </c>
      <c r="AA2030" s="870">
        <v>0</v>
      </c>
      <c r="AB2030" s="870">
        <v>0</v>
      </c>
      <c r="AC2030" s="870">
        <v>0</v>
      </c>
      <c r="AD2030" s="870">
        <v>0</v>
      </c>
      <c r="AE2030" s="870">
        <v>0</v>
      </c>
    </row>
    <row r="2031" spans="1:31">
      <c r="A2031" s="870" t="s">
        <v>1852</v>
      </c>
      <c r="B2031" s="870">
        <v>16</v>
      </c>
      <c r="C2031" s="870">
        <v>1690</v>
      </c>
      <c r="D2031" s="870">
        <v>169095</v>
      </c>
      <c r="E2031" s="870">
        <v>1690951144</v>
      </c>
      <c r="F2031" s="870" t="s">
        <v>1117</v>
      </c>
      <c r="G2031" s="870">
        <v>2772253611</v>
      </c>
      <c r="H2031" s="870">
        <v>0</v>
      </c>
      <c r="I2031" s="870">
        <v>2772253610.5100002</v>
      </c>
      <c r="J2031" s="870">
        <v>-0.48999977111816406</v>
      </c>
      <c r="K2031" s="870">
        <v>0</v>
      </c>
      <c r="L2031" s="870">
        <v>0</v>
      </c>
      <c r="M2031" s="870">
        <v>-0.48999977111816406</v>
      </c>
      <c r="N2031" s="870">
        <v>0</v>
      </c>
      <c r="O2031" s="870">
        <v>-0.48999977111816406</v>
      </c>
      <c r="P2031" s="870">
        <v>-0.18129991531372069</v>
      </c>
      <c r="Q2031" s="870">
        <v>0</v>
      </c>
      <c r="R2031" s="870">
        <v>0</v>
      </c>
      <c r="S2031" s="870">
        <v>0</v>
      </c>
      <c r="T2031" s="870">
        <v>0</v>
      </c>
      <c r="U2031" s="870">
        <v>0</v>
      </c>
      <c r="V2031" s="870">
        <v>0</v>
      </c>
      <c r="W2031" s="870">
        <v>0</v>
      </c>
      <c r="X2031" s="870">
        <v>-0.18129991531372069</v>
      </c>
      <c r="Y2031" s="870">
        <v>0.37</v>
      </c>
      <c r="Z2031" s="870">
        <v>0</v>
      </c>
      <c r="AA2031" s="870">
        <v>-0.18129991531372069</v>
      </c>
      <c r="AB2031" s="870">
        <v>0</v>
      </c>
      <c r="AC2031" s="870">
        <v>-0.18129991531372069</v>
      </c>
      <c r="AD2031" s="870">
        <v>0</v>
      </c>
      <c r="AE2031" s="870">
        <v>0</v>
      </c>
    </row>
    <row r="2032" spans="1:31">
      <c r="A2032" s="870" t="s">
        <v>1852</v>
      </c>
      <c r="B2032" s="870">
        <v>16</v>
      </c>
      <c r="C2032" s="870">
        <v>1690</v>
      </c>
      <c r="D2032" s="870">
        <v>169095</v>
      </c>
      <c r="E2032" s="870">
        <v>1690951145</v>
      </c>
      <c r="F2032" s="870" t="s">
        <v>3257</v>
      </c>
      <c r="G2032" s="870">
        <v>0</v>
      </c>
      <c r="H2032" s="870">
        <v>0</v>
      </c>
      <c r="I2032" s="870">
        <v>0</v>
      </c>
      <c r="J2032" s="870">
        <v>0</v>
      </c>
      <c r="K2032" s="870">
        <v>0</v>
      </c>
      <c r="L2032" s="870">
        <v>0</v>
      </c>
      <c r="M2032" s="870">
        <v>0</v>
      </c>
      <c r="N2032" s="870">
        <v>0</v>
      </c>
      <c r="O2032" s="870">
        <v>0</v>
      </c>
      <c r="P2032" s="870">
        <v>0</v>
      </c>
      <c r="Q2032" s="870">
        <v>0</v>
      </c>
      <c r="R2032" s="870">
        <v>0</v>
      </c>
      <c r="S2032" s="870">
        <v>0</v>
      </c>
      <c r="T2032" s="870">
        <v>0</v>
      </c>
      <c r="U2032" s="870">
        <v>0</v>
      </c>
      <c r="V2032" s="870">
        <v>0</v>
      </c>
      <c r="W2032" s="870">
        <v>0</v>
      </c>
      <c r="X2032" s="870">
        <v>0</v>
      </c>
      <c r="Y2032" s="870">
        <v>0</v>
      </c>
      <c r="Z2032" s="870">
        <v>0</v>
      </c>
      <c r="AA2032" s="870">
        <v>0</v>
      </c>
      <c r="AB2032" s="870">
        <v>0</v>
      </c>
      <c r="AC2032" s="870">
        <v>0</v>
      </c>
      <c r="AD2032" s="870">
        <v>0</v>
      </c>
      <c r="AE2032" s="870">
        <v>0</v>
      </c>
    </row>
    <row r="2033" spans="1:31">
      <c r="A2033" s="870" t="s">
        <v>1852</v>
      </c>
      <c r="B2033" s="870">
        <v>16</v>
      </c>
      <c r="C2033" s="870">
        <v>1690</v>
      </c>
      <c r="D2033" s="870">
        <v>169095</v>
      </c>
      <c r="E2033" s="870">
        <v>1690951149</v>
      </c>
      <c r="F2033" s="870" t="s">
        <v>4262</v>
      </c>
      <c r="G2033" s="870">
        <v>0</v>
      </c>
      <c r="H2033" s="870">
        <v>0</v>
      </c>
      <c r="I2033" s="870">
        <v>0</v>
      </c>
      <c r="J2033" s="870">
        <v>0</v>
      </c>
      <c r="K2033" s="870">
        <v>0</v>
      </c>
      <c r="L2033" s="870">
        <v>0</v>
      </c>
      <c r="M2033" s="870">
        <v>0</v>
      </c>
      <c r="N2033" s="870">
        <v>0</v>
      </c>
      <c r="O2033" s="870">
        <v>0</v>
      </c>
      <c r="P2033" s="870">
        <v>0</v>
      </c>
      <c r="Q2033" s="870">
        <v>0</v>
      </c>
      <c r="R2033" s="870">
        <v>0</v>
      </c>
      <c r="S2033" s="870">
        <v>0</v>
      </c>
      <c r="T2033" s="870">
        <v>0</v>
      </c>
      <c r="U2033" s="870">
        <v>0</v>
      </c>
      <c r="V2033" s="870">
        <v>0</v>
      </c>
      <c r="W2033" s="870">
        <v>0</v>
      </c>
      <c r="X2033" s="870">
        <v>0</v>
      </c>
      <c r="Y2033" s="870">
        <v>0</v>
      </c>
      <c r="Z2033" s="870">
        <v>0</v>
      </c>
      <c r="AA2033" s="870">
        <v>0</v>
      </c>
      <c r="AB2033" s="870">
        <v>0</v>
      </c>
      <c r="AC2033" s="870">
        <v>0</v>
      </c>
      <c r="AD2033" s="870">
        <v>0</v>
      </c>
      <c r="AE2033" s="870">
        <v>0</v>
      </c>
    </row>
    <row r="2034" spans="1:31">
      <c r="A2034" s="870" t="s">
        <v>1852</v>
      </c>
      <c r="B2034" s="870">
        <v>16</v>
      </c>
      <c r="C2034" s="870">
        <v>1690</v>
      </c>
      <c r="D2034" s="870">
        <v>169095</v>
      </c>
      <c r="E2034" s="870">
        <v>1690951153</v>
      </c>
      <c r="F2034" s="870" t="s">
        <v>3690</v>
      </c>
      <c r="G2034" s="870">
        <v>0</v>
      </c>
      <c r="H2034" s="870">
        <v>0</v>
      </c>
      <c r="I2034" s="870">
        <v>0</v>
      </c>
      <c r="J2034" s="870">
        <v>0</v>
      </c>
      <c r="K2034" s="870">
        <v>0</v>
      </c>
      <c r="L2034" s="870">
        <v>0</v>
      </c>
      <c r="M2034" s="870">
        <v>0</v>
      </c>
      <c r="N2034" s="870">
        <v>0</v>
      </c>
      <c r="O2034" s="870">
        <v>0</v>
      </c>
      <c r="P2034" s="870">
        <v>0</v>
      </c>
      <c r="Q2034" s="870">
        <v>0</v>
      </c>
      <c r="R2034" s="870">
        <v>0</v>
      </c>
      <c r="S2034" s="870">
        <v>0</v>
      </c>
      <c r="T2034" s="870">
        <v>0</v>
      </c>
      <c r="U2034" s="870">
        <v>0</v>
      </c>
      <c r="V2034" s="870">
        <v>0</v>
      </c>
      <c r="W2034" s="870">
        <v>0</v>
      </c>
      <c r="X2034" s="870">
        <v>0</v>
      </c>
      <c r="Y2034" s="870">
        <v>0</v>
      </c>
      <c r="Z2034" s="870">
        <v>0</v>
      </c>
      <c r="AA2034" s="870">
        <v>0</v>
      </c>
      <c r="AB2034" s="870">
        <v>0</v>
      </c>
      <c r="AC2034" s="870">
        <v>0</v>
      </c>
      <c r="AD2034" s="870">
        <v>0</v>
      </c>
      <c r="AE2034" s="870">
        <v>0</v>
      </c>
    </row>
    <row r="2035" spans="1:31">
      <c r="A2035" s="870" t="s">
        <v>1891</v>
      </c>
      <c r="B2035" s="870">
        <v>16</v>
      </c>
      <c r="C2035" s="870">
        <v>1690</v>
      </c>
      <c r="D2035" s="870">
        <v>169095</v>
      </c>
      <c r="E2035" s="870">
        <v>1690951197</v>
      </c>
      <c r="F2035" s="870" t="s">
        <v>2012</v>
      </c>
      <c r="G2035" s="870">
        <v>0</v>
      </c>
      <c r="H2035" s="870">
        <v>0</v>
      </c>
      <c r="I2035" s="870">
        <v>0</v>
      </c>
      <c r="J2035" s="870">
        <v>0</v>
      </c>
      <c r="K2035" s="870">
        <v>0</v>
      </c>
      <c r="L2035" s="870">
        <v>0</v>
      </c>
      <c r="M2035" s="870">
        <v>0</v>
      </c>
      <c r="N2035" s="870">
        <v>0</v>
      </c>
      <c r="O2035" s="870">
        <v>0</v>
      </c>
      <c r="P2035" s="870">
        <v>0</v>
      </c>
      <c r="Q2035" s="870">
        <v>0</v>
      </c>
      <c r="R2035" s="870">
        <v>0</v>
      </c>
      <c r="S2035" s="870">
        <v>0</v>
      </c>
      <c r="T2035" s="870">
        <v>0</v>
      </c>
      <c r="U2035" s="870">
        <v>0</v>
      </c>
      <c r="V2035" s="870">
        <v>0</v>
      </c>
      <c r="W2035" s="870">
        <v>0</v>
      </c>
      <c r="X2035" s="870">
        <v>0</v>
      </c>
      <c r="Y2035" s="870">
        <v>0</v>
      </c>
      <c r="Z2035" s="870">
        <v>0</v>
      </c>
      <c r="AA2035" s="870">
        <v>0</v>
      </c>
      <c r="AB2035" s="870">
        <v>0</v>
      </c>
      <c r="AC2035" s="870">
        <v>0</v>
      </c>
      <c r="AD2035" s="870">
        <v>0</v>
      </c>
      <c r="AE2035" s="870">
        <v>0</v>
      </c>
    </row>
    <row r="2036" spans="1:31">
      <c r="A2036" s="870" t="s">
        <v>1852</v>
      </c>
      <c r="B2036" s="870">
        <v>16</v>
      </c>
      <c r="C2036" s="870">
        <v>1690</v>
      </c>
      <c r="D2036" s="870">
        <v>169095</v>
      </c>
      <c r="E2036" s="870">
        <v>1690951240</v>
      </c>
      <c r="F2036" s="870" t="s">
        <v>359</v>
      </c>
      <c r="G2036" s="870">
        <v>4627688729</v>
      </c>
      <c r="H2036" s="870">
        <v>0</v>
      </c>
      <c r="I2036" s="870">
        <v>4627688729.4099998</v>
      </c>
      <c r="J2036" s="870">
        <v>0.40999984741210938</v>
      </c>
      <c r="K2036" s="870">
        <v>0.40999984741210938</v>
      </c>
      <c r="L2036" s="870">
        <v>0</v>
      </c>
      <c r="M2036" s="870">
        <v>0</v>
      </c>
      <c r="N2036" s="870">
        <v>0</v>
      </c>
      <c r="O2036" s="870">
        <v>0</v>
      </c>
      <c r="P2036" s="870">
        <v>0</v>
      </c>
      <c r="Q2036" s="870">
        <v>0</v>
      </c>
      <c r="R2036" s="870">
        <v>0</v>
      </c>
      <c r="S2036" s="870">
        <v>0</v>
      </c>
      <c r="T2036" s="870">
        <v>0</v>
      </c>
      <c r="U2036" s="870">
        <v>0</v>
      </c>
      <c r="V2036" s="870">
        <v>0</v>
      </c>
      <c r="W2036" s="870">
        <v>0</v>
      </c>
      <c r="X2036" s="870">
        <v>0</v>
      </c>
      <c r="Y2036" s="870">
        <v>0</v>
      </c>
      <c r="Z2036" s="870">
        <v>0</v>
      </c>
      <c r="AA2036" s="870">
        <v>0</v>
      </c>
      <c r="AB2036" s="870">
        <v>0</v>
      </c>
      <c r="AC2036" s="870">
        <v>0</v>
      </c>
      <c r="AD2036" s="870">
        <v>0</v>
      </c>
      <c r="AE2036" s="870">
        <v>0</v>
      </c>
    </row>
    <row r="2037" spans="1:31">
      <c r="A2037" s="870" t="s">
        <v>1852</v>
      </c>
      <c r="B2037" s="870">
        <v>16</v>
      </c>
      <c r="C2037" s="870">
        <v>1690</v>
      </c>
      <c r="D2037" s="870">
        <v>169095</v>
      </c>
      <c r="E2037" s="870">
        <v>1690951241</v>
      </c>
      <c r="F2037" s="870" t="s">
        <v>3258</v>
      </c>
      <c r="G2037" s="870">
        <v>46126087</v>
      </c>
      <c r="H2037" s="870">
        <v>0</v>
      </c>
      <c r="I2037" s="870">
        <v>46126086.600000001</v>
      </c>
      <c r="J2037" s="870">
        <v>-0.39999999850988388</v>
      </c>
      <c r="K2037" s="870">
        <v>0</v>
      </c>
      <c r="L2037" s="870">
        <v>0</v>
      </c>
      <c r="M2037" s="870">
        <v>-0.39999999850988388</v>
      </c>
      <c r="N2037" s="870">
        <v>0</v>
      </c>
      <c r="O2037" s="870">
        <v>-0.39999999850988388</v>
      </c>
      <c r="P2037" s="870">
        <v>-0.14799999944865702</v>
      </c>
      <c r="Q2037" s="870">
        <v>0</v>
      </c>
      <c r="R2037" s="870">
        <v>0</v>
      </c>
      <c r="S2037" s="870">
        <v>0</v>
      </c>
      <c r="T2037" s="870">
        <v>0</v>
      </c>
      <c r="U2037" s="870">
        <v>0</v>
      </c>
      <c r="V2037" s="870">
        <v>0</v>
      </c>
      <c r="W2037" s="870">
        <v>0</v>
      </c>
      <c r="X2037" s="870">
        <v>-0.14799999944865702</v>
      </c>
      <c r="Y2037" s="870">
        <v>0.36999999999999994</v>
      </c>
      <c r="Z2037" s="870">
        <v>0</v>
      </c>
      <c r="AA2037" s="870">
        <v>-0.14799999944865702</v>
      </c>
      <c r="AB2037" s="870">
        <v>0</v>
      </c>
      <c r="AC2037" s="870">
        <v>-0.14799999944865702</v>
      </c>
      <c r="AD2037" s="870">
        <v>0</v>
      </c>
      <c r="AE2037" s="870">
        <v>0</v>
      </c>
    </row>
    <row r="2038" spans="1:31">
      <c r="A2038" s="870" t="s">
        <v>1852</v>
      </c>
      <c r="B2038" s="870">
        <v>16</v>
      </c>
      <c r="C2038" s="870">
        <v>1690</v>
      </c>
      <c r="D2038" s="870">
        <v>169095</v>
      </c>
      <c r="E2038" s="870">
        <v>1690951432</v>
      </c>
      <c r="F2038" s="870" t="s">
        <v>4263</v>
      </c>
      <c r="G2038" s="870">
        <v>1551532173</v>
      </c>
      <c r="H2038" s="870">
        <v>0</v>
      </c>
      <c r="I2038" s="870">
        <v>1551532172.6400001</v>
      </c>
      <c r="J2038" s="870">
        <v>-0.3599998950958252</v>
      </c>
      <c r="K2038" s="870">
        <v>0</v>
      </c>
      <c r="L2038" s="870">
        <v>0</v>
      </c>
      <c r="M2038" s="870">
        <v>-0.3599998950958252</v>
      </c>
      <c r="N2038" s="870">
        <v>0</v>
      </c>
      <c r="O2038" s="870">
        <v>-0.3599998950958252</v>
      </c>
      <c r="P2038" s="870">
        <v>-0.13319996118545532</v>
      </c>
      <c r="Q2038" s="870">
        <v>0</v>
      </c>
      <c r="R2038" s="870">
        <v>0</v>
      </c>
      <c r="S2038" s="870">
        <v>0</v>
      </c>
      <c r="T2038" s="870">
        <v>0</v>
      </c>
      <c r="U2038" s="870">
        <v>0</v>
      </c>
      <c r="V2038" s="870">
        <v>0</v>
      </c>
      <c r="W2038" s="870">
        <v>0</v>
      </c>
      <c r="X2038" s="870">
        <v>-0.13319996118545532</v>
      </c>
      <c r="Y2038" s="870">
        <v>0.37</v>
      </c>
      <c r="Z2038" s="870">
        <v>0</v>
      </c>
      <c r="AA2038" s="870">
        <v>-0.13319996118545532</v>
      </c>
      <c r="AB2038" s="870">
        <v>0</v>
      </c>
      <c r="AC2038" s="870">
        <v>-0.13319996118545532</v>
      </c>
      <c r="AD2038" s="870">
        <v>0</v>
      </c>
      <c r="AE2038" s="870">
        <v>0</v>
      </c>
    </row>
    <row r="2039" spans="1:31">
      <c r="A2039" s="870" t="s">
        <v>1852</v>
      </c>
      <c r="B2039" s="870">
        <v>16</v>
      </c>
      <c r="C2039" s="870">
        <v>1690</v>
      </c>
      <c r="D2039" s="870">
        <v>169095</v>
      </c>
      <c r="E2039" s="870">
        <v>1690951888</v>
      </c>
      <c r="F2039" s="870" t="s">
        <v>2037</v>
      </c>
      <c r="G2039" s="870">
        <v>52841448</v>
      </c>
      <c r="H2039" s="870">
        <v>0</v>
      </c>
      <c r="I2039" s="870">
        <v>52841447.840000004</v>
      </c>
      <c r="J2039" s="870">
        <v>-0.15999999642372131</v>
      </c>
      <c r="K2039" s="870">
        <v>0</v>
      </c>
      <c r="L2039" s="870">
        <v>0</v>
      </c>
      <c r="M2039" s="870">
        <v>-0.15999999642372131</v>
      </c>
      <c r="N2039" s="870">
        <v>0</v>
      </c>
      <c r="O2039" s="870">
        <v>-0.15999999642372131</v>
      </c>
      <c r="P2039" s="870">
        <v>-5.9199998676776888E-2</v>
      </c>
      <c r="Q2039" s="870">
        <v>0</v>
      </c>
      <c r="R2039" s="870">
        <v>0</v>
      </c>
      <c r="S2039" s="870">
        <v>0</v>
      </c>
      <c r="T2039" s="870">
        <v>0</v>
      </c>
      <c r="U2039" s="870">
        <v>0</v>
      </c>
      <c r="V2039" s="870">
        <v>0</v>
      </c>
      <c r="W2039" s="870">
        <v>0</v>
      </c>
      <c r="X2039" s="870">
        <v>-5.9199998676776888E-2</v>
      </c>
      <c r="Y2039" s="870">
        <v>0.37</v>
      </c>
      <c r="Z2039" s="870">
        <v>0</v>
      </c>
      <c r="AA2039" s="870">
        <v>-5.9199998676776888E-2</v>
      </c>
      <c r="AB2039" s="870">
        <v>0</v>
      </c>
      <c r="AC2039" s="870">
        <v>-5.9199998676776888E-2</v>
      </c>
      <c r="AD2039" s="870">
        <v>0</v>
      </c>
      <c r="AE2039" s="870">
        <v>0</v>
      </c>
    </row>
    <row r="2040" spans="1:31">
      <c r="A2040" s="870" t="s">
        <v>1852</v>
      </c>
      <c r="B2040" s="870">
        <v>16</v>
      </c>
      <c r="C2040" s="870">
        <v>1690</v>
      </c>
      <c r="D2040" s="870">
        <v>169095</v>
      </c>
      <c r="E2040" s="870">
        <v>1690951999</v>
      </c>
      <c r="F2040" s="870" t="s">
        <v>2013</v>
      </c>
      <c r="G2040" s="870">
        <v>2123</v>
      </c>
      <c r="H2040" s="870">
        <v>0</v>
      </c>
      <c r="I2040" s="870">
        <v>2123.19</v>
      </c>
      <c r="J2040" s="870">
        <v>0.19000000000005457</v>
      </c>
      <c r="K2040" s="870">
        <v>0</v>
      </c>
      <c r="L2040" s="870">
        <v>0.19000000000005457</v>
      </c>
      <c r="M2040" s="870">
        <v>0</v>
      </c>
      <c r="N2040" s="870">
        <v>0</v>
      </c>
      <c r="O2040" s="870">
        <v>0.19000000000005457</v>
      </c>
      <c r="P2040" s="870">
        <v>7.0300000000020194E-2</v>
      </c>
      <c r="Q2040" s="870">
        <v>0</v>
      </c>
      <c r="R2040" s="870">
        <v>0</v>
      </c>
      <c r="S2040" s="870">
        <v>0</v>
      </c>
      <c r="T2040" s="870">
        <v>0</v>
      </c>
      <c r="U2040" s="870">
        <v>0</v>
      </c>
      <c r="V2040" s="870">
        <v>0</v>
      </c>
      <c r="W2040" s="870">
        <v>0</v>
      </c>
      <c r="X2040" s="870">
        <v>7.0300000000020194E-2</v>
      </c>
      <c r="Y2040" s="870">
        <v>0.37</v>
      </c>
      <c r="Z2040" s="870">
        <v>7.0300000000020194E-2</v>
      </c>
      <c r="AA2040" s="870">
        <v>0</v>
      </c>
      <c r="AB2040" s="870">
        <v>7.0300000000020194E-2</v>
      </c>
      <c r="AC2040" s="870">
        <v>0</v>
      </c>
      <c r="AD2040" s="870">
        <v>0</v>
      </c>
      <c r="AE2040" s="870">
        <v>0</v>
      </c>
    </row>
    <row r="2041" spans="1:31">
      <c r="A2041" s="870" t="s">
        <v>1852</v>
      </c>
      <c r="B2041" s="870">
        <v>16</v>
      </c>
      <c r="C2041" s="870">
        <v>1690</v>
      </c>
      <c r="D2041" s="870">
        <v>169095</v>
      </c>
      <c r="E2041" s="870">
        <v>1690954001</v>
      </c>
      <c r="F2041" s="870" t="s">
        <v>280</v>
      </c>
      <c r="G2041" s="870">
        <v>1066298</v>
      </c>
      <c r="H2041" s="870">
        <v>0</v>
      </c>
      <c r="I2041" s="870">
        <v>1066297.93</v>
      </c>
      <c r="J2041" s="870">
        <v>-7.000000006519258E-2</v>
      </c>
      <c r="K2041" s="870">
        <v>0</v>
      </c>
      <c r="L2041" s="870">
        <v>0</v>
      </c>
      <c r="M2041" s="870">
        <v>-7.000000006519258E-2</v>
      </c>
      <c r="N2041" s="870">
        <v>0</v>
      </c>
      <c r="O2041" s="870">
        <v>-7.000000006519258E-2</v>
      </c>
      <c r="P2041" s="870">
        <v>-2.5900000024121253E-2</v>
      </c>
      <c r="Q2041" s="870">
        <v>0</v>
      </c>
      <c r="R2041" s="870">
        <v>0</v>
      </c>
      <c r="S2041" s="870">
        <v>0</v>
      </c>
      <c r="T2041" s="870">
        <v>0</v>
      </c>
      <c r="U2041" s="870">
        <v>0</v>
      </c>
      <c r="V2041" s="870">
        <v>0</v>
      </c>
      <c r="W2041" s="870">
        <v>0</v>
      </c>
      <c r="X2041" s="870">
        <v>-2.5900000024121253E-2</v>
      </c>
      <c r="Y2041" s="870">
        <v>0.37</v>
      </c>
      <c r="Z2041" s="870">
        <v>0</v>
      </c>
      <c r="AA2041" s="870">
        <v>-2.5900000024121253E-2</v>
      </c>
      <c r="AB2041" s="870">
        <v>0</v>
      </c>
      <c r="AC2041" s="870">
        <v>-2.5900000024121253E-2</v>
      </c>
      <c r="AD2041" s="870">
        <v>0</v>
      </c>
      <c r="AE2041" s="870">
        <v>0</v>
      </c>
    </row>
    <row r="2042" spans="1:31">
      <c r="A2042" s="870" t="s">
        <v>1852</v>
      </c>
      <c r="B2042" s="870">
        <v>16</v>
      </c>
      <c r="C2042" s="870">
        <v>1690</v>
      </c>
      <c r="D2042" s="870">
        <v>169095</v>
      </c>
      <c r="E2042" s="870">
        <v>1690954007</v>
      </c>
      <c r="F2042" s="870" t="s">
        <v>358</v>
      </c>
      <c r="G2042" s="870">
        <v>0</v>
      </c>
      <c r="H2042" s="870">
        <v>0</v>
      </c>
      <c r="I2042" s="870">
        <v>0</v>
      </c>
      <c r="J2042" s="870">
        <v>0</v>
      </c>
      <c r="K2042" s="870">
        <v>0</v>
      </c>
      <c r="L2042" s="870">
        <v>0</v>
      </c>
      <c r="M2042" s="870">
        <v>0</v>
      </c>
      <c r="N2042" s="870">
        <v>0</v>
      </c>
      <c r="O2042" s="870">
        <v>0</v>
      </c>
      <c r="P2042" s="870">
        <v>0</v>
      </c>
      <c r="Q2042" s="870">
        <v>0</v>
      </c>
      <c r="R2042" s="870">
        <v>0</v>
      </c>
      <c r="S2042" s="870">
        <v>0</v>
      </c>
      <c r="T2042" s="870">
        <v>0</v>
      </c>
      <c r="U2042" s="870">
        <v>0</v>
      </c>
      <c r="V2042" s="870">
        <v>0</v>
      </c>
      <c r="W2042" s="870">
        <v>0</v>
      </c>
      <c r="X2042" s="870">
        <v>0</v>
      </c>
      <c r="Y2042" s="870">
        <v>0</v>
      </c>
      <c r="Z2042" s="870">
        <v>0</v>
      </c>
      <c r="AA2042" s="870">
        <v>0</v>
      </c>
      <c r="AB2042" s="870">
        <v>0</v>
      </c>
      <c r="AC2042" s="870">
        <v>0</v>
      </c>
      <c r="AD2042" s="870">
        <v>0</v>
      </c>
      <c r="AE2042" s="870">
        <v>0</v>
      </c>
    </row>
    <row r="2043" spans="1:31">
      <c r="A2043" s="870" t="s">
        <v>1852</v>
      </c>
      <c r="B2043" s="870">
        <v>16</v>
      </c>
      <c r="C2043" s="870">
        <v>1690</v>
      </c>
      <c r="D2043" s="870">
        <v>169095</v>
      </c>
      <c r="E2043" s="870">
        <v>1690959003</v>
      </c>
      <c r="F2043" s="870" t="s">
        <v>3691</v>
      </c>
      <c r="G2043" s="870">
        <v>434680576</v>
      </c>
      <c r="H2043" s="870">
        <v>0</v>
      </c>
      <c r="I2043" s="870">
        <v>434680576.41000003</v>
      </c>
      <c r="J2043" s="870">
        <v>0.4100000262260437</v>
      </c>
      <c r="K2043" s="870">
        <v>0.4100000262260437</v>
      </c>
      <c r="L2043" s="870">
        <v>0</v>
      </c>
      <c r="M2043" s="870">
        <v>0</v>
      </c>
      <c r="N2043" s="870">
        <v>0</v>
      </c>
      <c r="O2043" s="870">
        <v>0</v>
      </c>
      <c r="P2043" s="870">
        <v>0</v>
      </c>
      <c r="Q2043" s="870">
        <v>0</v>
      </c>
      <c r="R2043" s="870">
        <v>0</v>
      </c>
      <c r="S2043" s="870">
        <v>0</v>
      </c>
      <c r="T2043" s="870">
        <v>0</v>
      </c>
      <c r="U2043" s="870">
        <v>0</v>
      </c>
      <c r="V2043" s="870">
        <v>0</v>
      </c>
      <c r="W2043" s="870">
        <v>0</v>
      </c>
      <c r="X2043" s="870">
        <v>0</v>
      </c>
      <c r="Y2043" s="870">
        <v>0</v>
      </c>
      <c r="Z2043" s="870">
        <v>0</v>
      </c>
      <c r="AA2043" s="870">
        <v>0</v>
      </c>
      <c r="AB2043" s="870">
        <v>0</v>
      </c>
      <c r="AC2043" s="870">
        <v>0</v>
      </c>
      <c r="AD2043" s="870">
        <v>0</v>
      </c>
      <c r="AE2043" s="870">
        <v>0</v>
      </c>
    </row>
    <row r="2044" spans="1:31">
      <c r="A2044" s="870" t="s">
        <v>1852</v>
      </c>
      <c r="B2044" s="870">
        <v>16</v>
      </c>
      <c r="C2044" s="870">
        <v>1690</v>
      </c>
      <c r="D2044" s="870">
        <v>169095</v>
      </c>
      <c r="E2044" s="870">
        <v>1690959005</v>
      </c>
      <c r="F2044" s="870" t="s">
        <v>1119</v>
      </c>
      <c r="G2044" s="870">
        <v>40690902</v>
      </c>
      <c r="H2044" s="870">
        <v>0</v>
      </c>
      <c r="I2044" s="870">
        <v>40690902</v>
      </c>
      <c r="J2044" s="870">
        <v>0</v>
      </c>
      <c r="K2044" s="870">
        <v>0</v>
      </c>
      <c r="L2044" s="870">
        <v>0</v>
      </c>
      <c r="M2044" s="870">
        <v>0</v>
      </c>
      <c r="N2044" s="870">
        <v>0</v>
      </c>
      <c r="O2044" s="870">
        <v>0</v>
      </c>
      <c r="P2044" s="870">
        <v>0</v>
      </c>
      <c r="Q2044" s="870">
        <v>0</v>
      </c>
      <c r="R2044" s="870">
        <v>0</v>
      </c>
      <c r="S2044" s="870">
        <v>0</v>
      </c>
      <c r="T2044" s="870">
        <v>0</v>
      </c>
      <c r="U2044" s="870">
        <v>0</v>
      </c>
      <c r="V2044" s="870">
        <v>0</v>
      </c>
      <c r="W2044" s="870">
        <v>0</v>
      </c>
      <c r="X2044" s="870">
        <v>0</v>
      </c>
      <c r="Y2044" s="870">
        <v>0</v>
      </c>
      <c r="Z2044" s="870">
        <v>0</v>
      </c>
      <c r="AA2044" s="870">
        <v>0</v>
      </c>
      <c r="AB2044" s="870">
        <v>0</v>
      </c>
      <c r="AC2044" s="870">
        <v>0</v>
      </c>
      <c r="AD2044" s="870">
        <v>0</v>
      </c>
      <c r="AE2044" s="870">
        <v>0</v>
      </c>
    </row>
    <row r="2045" spans="1:31">
      <c r="A2045" s="870" t="s">
        <v>1852</v>
      </c>
      <c r="B2045" s="870">
        <v>16</v>
      </c>
      <c r="C2045" s="870">
        <v>1690</v>
      </c>
      <c r="D2045" s="870">
        <v>169095</v>
      </c>
      <c r="E2045" s="870">
        <v>1690959011</v>
      </c>
      <c r="F2045" s="870" t="s">
        <v>1118</v>
      </c>
      <c r="G2045" s="870">
        <v>310772630</v>
      </c>
      <c r="H2045" s="870">
        <v>0</v>
      </c>
      <c r="I2045" s="870">
        <v>310772630.44999999</v>
      </c>
      <c r="J2045" s="870">
        <v>0.44999998807907104</v>
      </c>
      <c r="K2045" s="870">
        <v>0.44999998807907104</v>
      </c>
      <c r="L2045" s="870">
        <v>0</v>
      </c>
      <c r="M2045" s="870">
        <v>0</v>
      </c>
      <c r="N2045" s="870">
        <v>0</v>
      </c>
      <c r="O2045" s="870">
        <v>0</v>
      </c>
      <c r="P2045" s="870">
        <v>0</v>
      </c>
      <c r="Q2045" s="870">
        <v>0</v>
      </c>
      <c r="R2045" s="870">
        <v>0</v>
      </c>
      <c r="S2045" s="870">
        <v>0</v>
      </c>
      <c r="T2045" s="870">
        <v>0</v>
      </c>
      <c r="U2045" s="870">
        <v>0</v>
      </c>
      <c r="V2045" s="870">
        <v>0</v>
      </c>
      <c r="W2045" s="870">
        <v>0</v>
      </c>
      <c r="X2045" s="870">
        <v>0</v>
      </c>
      <c r="Y2045" s="870">
        <v>0</v>
      </c>
      <c r="Z2045" s="870">
        <v>0</v>
      </c>
      <c r="AA2045" s="870">
        <v>0</v>
      </c>
      <c r="AB2045" s="870">
        <v>0</v>
      </c>
      <c r="AC2045" s="870">
        <v>0</v>
      </c>
      <c r="AD2045" s="870">
        <v>0</v>
      </c>
      <c r="AE2045" s="870">
        <v>0</v>
      </c>
    </row>
    <row r="2046" spans="1:31">
      <c r="A2046" s="870" t="s">
        <v>1852</v>
      </c>
      <c r="B2046" s="870">
        <v>16</v>
      </c>
      <c r="C2046" s="870">
        <v>1690</v>
      </c>
      <c r="D2046" s="870">
        <v>169095</v>
      </c>
      <c r="E2046" s="870">
        <v>1690959014</v>
      </c>
      <c r="F2046" s="870" t="s">
        <v>1118</v>
      </c>
      <c r="G2046" s="870">
        <v>56138941910</v>
      </c>
      <c r="H2046" s="870">
        <v>0</v>
      </c>
      <c r="I2046" s="870">
        <v>56138941910.18</v>
      </c>
      <c r="J2046" s="870">
        <v>0.18000030517578125</v>
      </c>
      <c r="K2046" s="870">
        <v>0</v>
      </c>
      <c r="L2046" s="870">
        <v>0.18000030517578125</v>
      </c>
      <c r="M2046" s="870">
        <v>0</v>
      </c>
      <c r="N2046" s="870">
        <v>0</v>
      </c>
      <c r="O2046" s="870">
        <v>0.18000030517578125</v>
      </c>
      <c r="P2046" s="870">
        <v>6.6600112915039061E-2</v>
      </c>
      <c r="Q2046" s="870">
        <v>0</v>
      </c>
      <c r="R2046" s="870">
        <v>0</v>
      </c>
      <c r="S2046" s="870">
        <v>0</v>
      </c>
      <c r="T2046" s="870">
        <v>0</v>
      </c>
      <c r="U2046" s="870">
        <v>0</v>
      </c>
      <c r="V2046" s="870">
        <v>0</v>
      </c>
      <c r="W2046" s="870">
        <v>0</v>
      </c>
      <c r="X2046" s="870">
        <v>6.6600112915039061E-2</v>
      </c>
      <c r="Y2046" s="870">
        <v>0.37</v>
      </c>
      <c r="Z2046" s="870">
        <v>6.6600112915039061E-2</v>
      </c>
      <c r="AA2046" s="870">
        <v>0</v>
      </c>
      <c r="AB2046" s="870">
        <v>6.6600112915039061E-2</v>
      </c>
      <c r="AC2046" s="870">
        <v>0</v>
      </c>
      <c r="AD2046" s="870">
        <v>0</v>
      </c>
      <c r="AE2046" s="870">
        <v>0</v>
      </c>
    </row>
    <row r="2047" spans="1:31">
      <c r="A2047" s="870" t="s">
        <v>1852</v>
      </c>
      <c r="B2047" s="870">
        <v>16</v>
      </c>
      <c r="C2047" s="870">
        <v>1690</v>
      </c>
      <c r="D2047" s="870">
        <v>169095</v>
      </c>
      <c r="E2047" s="870">
        <v>1690959020</v>
      </c>
      <c r="F2047" s="870" t="s">
        <v>1151</v>
      </c>
      <c r="G2047" s="870">
        <v>5356000</v>
      </c>
      <c r="H2047" s="870">
        <v>0</v>
      </c>
      <c r="I2047" s="870">
        <v>5356000</v>
      </c>
      <c r="J2047" s="870">
        <v>0</v>
      </c>
      <c r="K2047" s="870">
        <v>0</v>
      </c>
      <c r="L2047" s="870">
        <v>0</v>
      </c>
      <c r="M2047" s="870">
        <v>0</v>
      </c>
      <c r="N2047" s="870">
        <v>0</v>
      </c>
      <c r="O2047" s="870">
        <v>0</v>
      </c>
      <c r="P2047" s="870">
        <v>0</v>
      </c>
      <c r="Q2047" s="870">
        <v>0</v>
      </c>
      <c r="R2047" s="870">
        <v>0</v>
      </c>
      <c r="S2047" s="870">
        <v>0</v>
      </c>
      <c r="T2047" s="870">
        <v>0</v>
      </c>
      <c r="U2047" s="870">
        <v>0</v>
      </c>
      <c r="V2047" s="870">
        <v>0</v>
      </c>
      <c r="W2047" s="870">
        <v>0</v>
      </c>
      <c r="X2047" s="870">
        <v>0</v>
      </c>
      <c r="Y2047" s="870">
        <v>0</v>
      </c>
      <c r="Z2047" s="870">
        <v>0</v>
      </c>
      <c r="AA2047" s="870">
        <v>0</v>
      </c>
      <c r="AB2047" s="870">
        <v>0</v>
      </c>
      <c r="AC2047" s="870">
        <v>0</v>
      </c>
      <c r="AD2047" s="870">
        <v>0</v>
      </c>
      <c r="AE2047" s="870">
        <v>0</v>
      </c>
    </row>
    <row r="2048" spans="1:31">
      <c r="A2048" s="870" t="s">
        <v>1852</v>
      </c>
      <c r="B2048" s="870">
        <v>16</v>
      </c>
      <c r="C2048" s="870">
        <v>1690</v>
      </c>
      <c r="D2048" s="870">
        <v>169095</v>
      </c>
      <c r="E2048" s="870">
        <v>1690959021</v>
      </c>
      <c r="F2048" s="870" t="s">
        <v>1120</v>
      </c>
      <c r="G2048" s="870">
        <v>362887709</v>
      </c>
      <c r="H2048" s="870">
        <v>0</v>
      </c>
      <c r="I2048" s="870">
        <v>362887709.48000002</v>
      </c>
      <c r="J2048" s="870">
        <v>0.48000001907348633</v>
      </c>
      <c r="K2048" s="870">
        <v>0</v>
      </c>
      <c r="L2048" s="870">
        <v>0.48000001907348633</v>
      </c>
      <c r="M2048" s="870">
        <v>0</v>
      </c>
      <c r="N2048" s="870">
        <v>0</v>
      </c>
      <c r="O2048" s="870">
        <v>0.48000001907348633</v>
      </c>
      <c r="P2048" s="870">
        <v>0.17760000705718995</v>
      </c>
      <c r="Q2048" s="870">
        <v>0</v>
      </c>
      <c r="R2048" s="870">
        <v>0</v>
      </c>
      <c r="S2048" s="870">
        <v>0</v>
      </c>
      <c r="T2048" s="870">
        <v>0</v>
      </c>
      <c r="U2048" s="870">
        <v>0</v>
      </c>
      <c r="V2048" s="870">
        <v>0</v>
      </c>
      <c r="W2048" s="870">
        <v>0</v>
      </c>
      <c r="X2048" s="870">
        <v>0.17760000705718995</v>
      </c>
      <c r="Y2048" s="870">
        <v>0.37</v>
      </c>
      <c r="Z2048" s="870">
        <v>0.17760000705718995</v>
      </c>
      <c r="AA2048" s="870">
        <v>0</v>
      </c>
      <c r="AB2048" s="870">
        <v>0.17760000705718995</v>
      </c>
      <c r="AC2048" s="870">
        <v>0</v>
      </c>
      <c r="AD2048" s="870">
        <v>0</v>
      </c>
      <c r="AE2048" s="870">
        <v>0</v>
      </c>
    </row>
    <row r="2049" spans="1:31">
      <c r="A2049" s="870" t="s">
        <v>1852</v>
      </c>
      <c r="B2049" s="870">
        <v>16</v>
      </c>
      <c r="C2049" s="870">
        <v>1690</v>
      </c>
      <c r="D2049" s="870">
        <v>169095</v>
      </c>
      <c r="E2049" s="870">
        <v>1690959077</v>
      </c>
      <c r="F2049" s="870" t="s">
        <v>1121</v>
      </c>
      <c r="G2049" s="870">
        <v>718728283</v>
      </c>
      <c r="H2049" s="870">
        <v>0</v>
      </c>
      <c r="I2049" s="870">
        <v>718728283.19000006</v>
      </c>
      <c r="J2049" s="870">
        <v>0.19000005722045898</v>
      </c>
      <c r="K2049" s="870">
        <v>0.19000005722045898</v>
      </c>
      <c r="L2049" s="870">
        <v>0</v>
      </c>
      <c r="M2049" s="870">
        <v>0</v>
      </c>
      <c r="N2049" s="870">
        <v>0</v>
      </c>
      <c r="O2049" s="870">
        <v>0</v>
      </c>
      <c r="P2049" s="870">
        <v>0</v>
      </c>
      <c r="Q2049" s="870">
        <v>0</v>
      </c>
      <c r="R2049" s="870">
        <v>0</v>
      </c>
      <c r="S2049" s="870">
        <v>0</v>
      </c>
      <c r="T2049" s="870">
        <v>0</v>
      </c>
      <c r="U2049" s="870">
        <v>0</v>
      </c>
      <c r="V2049" s="870">
        <v>0</v>
      </c>
      <c r="W2049" s="870">
        <v>0</v>
      </c>
      <c r="X2049" s="870">
        <v>0</v>
      </c>
      <c r="Y2049" s="870">
        <v>0</v>
      </c>
      <c r="Z2049" s="870">
        <v>0</v>
      </c>
      <c r="AA2049" s="870">
        <v>0</v>
      </c>
      <c r="AB2049" s="870">
        <v>0</v>
      </c>
      <c r="AC2049" s="870">
        <v>0</v>
      </c>
      <c r="AD2049" s="870">
        <v>0</v>
      </c>
      <c r="AE2049" s="870">
        <v>0</v>
      </c>
    </row>
    <row r="2050" spans="1:31">
      <c r="A2050" s="870" t="s">
        <v>1852</v>
      </c>
      <c r="B2050" s="870">
        <v>16</v>
      </c>
      <c r="C2050" s="870">
        <v>1690</v>
      </c>
      <c r="D2050" s="870">
        <v>169095</v>
      </c>
      <c r="E2050" s="870">
        <v>1690959079</v>
      </c>
      <c r="F2050" s="870" t="s">
        <v>1122</v>
      </c>
      <c r="G2050" s="870">
        <v>2509898162</v>
      </c>
      <c r="H2050" s="870">
        <v>0</v>
      </c>
      <c r="I2050" s="870">
        <v>2509898162.3400002</v>
      </c>
      <c r="J2050" s="870">
        <v>0.34000015258789063</v>
      </c>
      <c r="K2050" s="870">
        <v>0</v>
      </c>
      <c r="L2050" s="870">
        <v>0.34000015258789063</v>
      </c>
      <c r="M2050" s="870">
        <v>0</v>
      </c>
      <c r="N2050" s="870">
        <v>0</v>
      </c>
      <c r="O2050" s="870">
        <v>0.34000015258789063</v>
      </c>
      <c r="P2050" s="870">
        <v>0.12580005645751954</v>
      </c>
      <c r="Q2050" s="870">
        <v>0</v>
      </c>
      <c r="R2050" s="870">
        <v>0</v>
      </c>
      <c r="S2050" s="870">
        <v>0</v>
      </c>
      <c r="T2050" s="870">
        <v>0</v>
      </c>
      <c r="U2050" s="870">
        <v>0</v>
      </c>
      <c r="V2050" s="870">
        <v>0</v>
      </c>
      <c r="W2050" s="870">
        <v>0</v>
      </c>
      <c r="X2050" s="870">
        <v>0.12580005645751954</v>
      </c>
      <c r="Y2050" s="870">
        <v>0.37000000000000005</v>
      </c>
      <c r="Z2050" s="870">
        <v>0.12580005645751954</v>
      </c>
      <c r="AA2050" s="870">
        <v>0</v>
      </c>
      <c r="AB2050" s="870">
        <v>0.12580005645751954</v>
      </c>
      <c r="AC2050" s="870">
        <v>0</v>
      </c>
      <c r="AD2050" s="870">
        <v>0</v>
      </c>
      <c r="AE2050" s="870">
        <v>0</v>
      </c>
    </row>
    <row r="2051" spans="1:31">
      <c r="A2051" s="870" t="s">
        <v>1852</v>
      </c>
      <c r="B2051" s="870">
        <v>16</v>
      </c>
      <c r="C2051" s="870">
        <v>1690</v>
      </c>
      <c r="D2051" s="870">
        <v>169095</v>
      </c>
      <c r="E2051" s="870">
        <v>1690959080</v>
      </c>
      <c r="F2051" s="870" t="s">
        <v>1123</v>
      </c>
      <c r="G2051" s="870">
        <v>491778400</v>
      </c>
      <c r="H2051" s="870">
        <v>0</v>
      </c>
      <c r="I2051" s="870">
        <v>491778400</v>
      </c>
      <c r="J2051" s="870">
        <v>0</v>
      </c>
      <c r="K2051" s="870">
        <v>0</v>
      </c>
      <c r="L2051" s="870">
        <v>0</v>
      </c>
      <c r="M2051" s="870">
        <v>0</v>
      </c>
      <c r="N2051" s="870">
        <v>0</v>
      </c>
      <c r="O2051" s="870">
        <v>0</v>
      </c>
      <c r="P2051" s="870">
        <v>0</v>
      </c>
      <c r="Q2051" s="870">
        <v>0</v>
      </c>
      <c r="R2051" s="870">
        <v>0</v>
      </c>
      <c r="S2051" s="870">
        <v>0</v>
      </c>
      <c r="T2051" s="870">
        <v>0</v>
      </c>
      <c r="U2051" s="870">
        <v>0</v>
      </c>
      <c r="V2051" s="870">
        <v>0</v>
      </c>
      <c r="W2051" s="870">
        <v>0</v>
      </c>
      <c r="X2051" s="870">
        <v>0</v>
      </c>
      <c r="Y2051" s="870">
        <v>0</v>
      </c>
      <c r="Z2051" s="870">
        <v>0</v>
      </c>
      <c r="AA2051" s="870">
        <v>0</v>
      </c>
      <c r="AB2051" s="870">
        <v>0</v>
      </c>
      <c r="AC2051" s="870">
        <v>0</v>
      </c>
      <c r="AD2051" s="870">
        <v>0</v>
      </c>
      <c r="AE2051" s="870">
        <v>0</v>
      </c>
    </row>
    <row r="2052" spans="1:31">
      <c r="A2052" s="870" t="s">
        <v>1852</v>
      </c>
      <c r="B2052" s="870">
        <v>16</v>
      </c>
      <c r="C2052" s="870">
        <v>1690</v>
      </c>
      <c r="D2052" s="870">
        <v>169095</v>
      </c>
      <c r="E2052" s="870">
        <v>1690959081</v>
      </c>
      <c r="F2052" s="870" t="s">
        <v>1124</v>
      </c>
      <c r="G2052" s="870">
        <v>463806668</v>
      </c>
      <c r="H2052" s="870">
        <v>0</v>
      </c>
      <c r="I2052" s="870">
        <v>463806667.61000001</v>
      </c>
      <c r="J2052" s="870">
        <v>-0.38999998569488525</v>
      </c>
      <c r="K2052" s="870">
        <v>0</v>
      </c>
      <c r="L2052" s="870">
        <v>0</v>
      </c>
      <c r="M2052" s="870">
        <v>-0.38999998569488525</v>
      </c>
      <c r="N2052" s="870">
        <v>0</v>
      </c>
      <c r="O2052" s="870">
        <v>-0.38999998569488525</v>
      </c>
      <c r="P2052" s="870">
        <v>-0.14429999470710755</v>
      </c>
      <c r="Q2052" s="870">
        <v>0</v>
      </c>
      <c r="R2052" s="870">
        <v>0</v>
      </c>
      <c r="S2052" s="870">
        <v>0</v>
      </c>
      <c r="T2052" s="870">
        <v>0</v>
      </c>
      <c r="U2052" s="870">
        <v>0</v>
      </c>
      <c r="V2052" s="870">
        <v>0</v>
      </c>
      <c r="W2052" s="870">
        <v>0</v>
      </c>
      <c r="X2052" s="870">
        <v>-0.14429999470710755</v>
      </c>
      <c r="Y2052" s="870">
        <v>0.37000000000000005</v>
      </c>
      <c r="Z2052" s="870">
        <v>0</v>
      </c>
      <c r="AA2052" s="870">
        <v>-0.14429999470710755</v>
      </c>
      <c r="AB2052" s="870">
        <v>0</v>
      </c>
      <c r="AC2052" s="870">
        <v>-0.14429999470710755</v>
      </c>
      <c r="AD2052" s="870">
        <v>0</v>
      </c>
      <c r="AE2052" s="870">
        <v>0</v>
      </c>
    </row>
    <row r="2053" spans="1:31">
      <c r="A2053" s="870" t="s">
        <v>1852</v>
      </c>
      <c r="B2053" s="870">
        <v>16</v>
      </c>
      <c r="C2053" s="870">
        <v>1690</v>
      </c>
      <c r="D2053" s="870">
        <v>169095</v>
      </c>
      <c r="E2053" s="870">
        <v>1690959082</v>
      </c>
      <c r="F2053" s="870" t="s">
        <v>1125</v>
      </c>
      <c r="G2053" s="870">
        <v>62649121</v>
      </c>
      <c r="H2053" s="870">
        <v>0</v>
      </c>
      <c r="I2053" s="870">
        <v>62649121</v>
      </c>
      <c r="J2053" s="870">
        <v>0</v>
      </c>
      <c r="K2053" s="870">
        <v>0</v>
      </c>
      <c r="L2053" s="870">
        <v>0</v>
      </c>
      <c r="M2053" s="870">
        <v>0</v>
      </c>
      <c r="N2053" s="870">
        <v>0</v>
      </c>
      <c r="O2053" s="870">
        <v>0</v>
      </c>
      <c r="P2053" s="870">
        <v>0</v>
      </c>
      <c r="Q2053" s="870">
        <v>0</v>
      </c>
      <c r="R2053" s="870">
        <v>0</v>
      </c>
      <c r="S2053" s="870">
        <v>0</v>
      </c>
      <c r="T2053" s="870">
        <v>0</v>
      </c>
      <c r="U2053" s="870">
        <v>0</v>
      </c>
      <c r="V2053" s="870">
        <v>0</v>
      </c>
      <c r="W2053" s="870">
        <v>0</v>
      </c>
      <c r="X2053" s="870">
        <v>0</v>
      </c>
      <c r="Y2053" s="870">
        <v>0</v>
      </c>
      <c r="Z2053" s="870">
        <v>0</v>
      </c>
      <c r="AA2053" s="870">
        <v>0</v>
      </c>
      <c r="AB2053" s="870">
        <v>0</v>
      </c>
      <c r="AC2053" s="870">
        <v>0</v>
      </c>
      <c r="AD2053" s="870">
        <v>0</v>
      </c>
      <c r="AE2053" s="870">
        <v>0</v>
      </c>
    </row>
    <row r="2054" spans="1:31">
      <c r="A2054" s="870" t="s">
        <v>1852</v>
      </c>
      <c r="B2054" s="870">
        <v>16</v>
      </c>
      <c r="C2054" s="870">
        <v>1690</v>
      </c>
      <c r="D2054" s="870">
        <v>169095</v>
      </c>
      <c r="E2054" s="870">
        <v>1690959083</v>
      </c>
      <c r="F2054" s="870" t="s">
        <v>1126</v>
      </c>
      <c r="G2054" s="870">
        <v>160015600</v>
      </c>
      <c r="H2054" s="870">
        <v>0</v>
      </c>
      <c r="I2054" s="870">
        <v>160015600</v>
      </c>
      <c r="J2054" s="870">
        <v>0</v>
      </c>
      <c r="K2054" s="870">
        <v>0</v>
      </c>
      <c r="L2054" s="870">
        <v>0</v>
      </c>
      <c r="M2054" s="870">
        <v>0</v>
      </c>
      <c r="N2054" s="870">
        <v>0</v>
      </c>
      <c r="O2054" s="870">
        <v>0</v>
      </c>
      <c r="P2054" s="870">
        <v>0</v>
      </c>
      <c r="Q2054" s="870">
        <v>0</v>
      </c>
      <c r="R2054" s="870">
        <v>0</v>
      </c>
      <c r="S2054" s="870">
        <v>0</v>
      </c>
      <c r="T2054" s="870">
        <v>0</v>
      </c>
      <c r="U2054" s="870">
        <v>0</v>
      </c>
      <c r="V2054" s="870">
        <v>0</v>
      </c>
      <c r="W2054" s="870">
        <v>0</v>
      </c>
      <c r="X2054" s="870">
        <v>0</v>
      </c>
      <c r="Y2054" s="870">
        <v>0</v>
      </c>
      <c r="Z2054" s="870">
        <v>0</v>
      </c>
      <c r="AA2054" s="870">
        <v>0</v>
      </c>
      <c r="AB2054" s="870">
        <v>0</v>
      </c>
      <c r="AC2054" s="870">
        <v>0</v>
      </c>
      <c r="AD2054" s="870">
        <v>0</v>
      </c>
      <c r="AE2054" s="870">
        <v>0</v>
      </c>
    </row>
    <row r="2055" spans="1:31">
      <c r="A2055" s="870" t="s">
        <v>1852</v>
      </c>
      <c r="B2055" s="870">
        <v>16</v>
      </c>
      <c r="C2055" s="870">
        <v>1690</v>
      </c>
      <c r="D2055" s="870">
        <v>169095</v>
      </c>
      <c r="E2055" s="870">
        <v>1690959085</v>
      </c>
      <c r="F2055" s="870" t="s">
        <v>3259</v>
      </c>
      <c r="G2055" s="870">
        <v>0</v>
      </c>
      <c r="H2055" s="870">
        <v>0</v>
      </c>
      <c r="I2055" s="870">
        <v>0</v>
      </c>
      <c r="J2055" s="870">
        <v>0</v>
      </c>
      <c r="K2055" s="870">
        <v>0</v>
      </c>
      <c r="L2055" s="870">
        <v>0</v>
      </c>
      <c r="M2055" s="870">
        <v>0</v>
      </c>
      <c r="N2055" s="870">
        <v>0</v>
      </c>
      <c r="O2055" s="870">
        <v>0</v>
      </c>
      <c r="P2055" s="870">
        <v>0</v>
      </c>
      <c r="Q2055" s="870">
        <v>0</v>
      </c>
      <c r="R2055" s="870">
        <v>0</v>
      </c>
      <c r="S2055" s="870">
        <v>0</v>
      </c>
      <c r="T2055" s="870">
        <v>0</v>
      </c>
      <c r="U2055" s="870">
        <v>0</v>
      </c>
      <c r="V2055" s="870">
        <v>0</v>
      </c>
      <c r="W2055" s="870">
        <v>0</v>
      </c>
      <c r="X2055" s="870">
        <v>0</v>
      </c>
      <c r="Y2055" s="870">
        <v>0</v>
      </c>
      <c r="Z2055" s="870">
        <v>0</v>
      </c>
      <c r="AA2055" s="870">
        <v>0</v>
      </c>
      <c r="AB2055" s="870">
        <v>0</v>
      </c>
      <c r="AC2055" s="870">
        <v>0</v>
      </c>
      <c r="AD2055" s="870">
        <v>0</v>
      </c>
      <c r="AE2055" s="870">
        <v>0</v>
      </c>
    </row>
    <row r="2056" spans="1:31">
      <c r="A2056" s="870" t="s">
        <v>1852</v>
      </c>
      <c r="B2056" s="870">
        <v>16</v>
      </c>
      <c r="C2056" s="870">
        <v>1690</v>
      </c>
      <c r="D2056" s="870">
        <v>169095</v>
      </c>
      <c r="E2056" s="870">
        <v>1690959091</v>
      </c>
      <c r="F2056" s="870" t="s">
        <v>1127</v>
      </c>
      <c r="G2056" s="870">
        <v>-1023181109</v>
      </c>
      <c r="H2056" s="870">
        <v>0</v>
      </c>
      <c r="I2056" s="870">
        <v>-1023181108.6799999</v>
      </c>
      <c r="J2056" s="870">
        <v>0.3200000524520874</v>
      </c>
      <c r="K2056" s="870">
        <v>0.3200000524520874</v>
      </c>
      <c r="L2056" s="870">
        <v>0</v>
      </c>
      <c r="M2056" s="870">
        <v>0</v>
      </c>
      <c r="N2056" s="870">
        <v>0</v>
      </c>
      <c r="O2056" s="870">
        <v>0</v>
      </c>
      <c r="P2056" s="870">
        <v>0</v>
      </c>
      <c r="Q2056" s="870">
        <v>0</v>
      </c>
      <c r="R2056" s="870">
        <v>0</v>
      </c>
      <c r="S2056" s="870">
        <v>0</v>
      </c>
      <c r="T2056" s="870">
        <v>0</v>
      </c>
      <c r="U2056" s="870">
        <v>0</v>
      </c>
      <c r="V2056" s="870">
        <v>0</v>
      </c>
      <c r="W2056" s="870">
        <v>0</v>
      </c>
      <c r="X2056" s="870">
        <v>0</v>
      </c>
      <c r="Y2056" s="870">
        <v>0</v>
      </c>
      <c r="Z2056" s="870">
        <v>0</v>
      </c>
      <c r="AA2056" s="870">
        <v>0</v>
      </c>
      <c r="AB2056" s="870">
        <v>0</v>
      </c>
      <c r="AC2056" s="870">
        <v>0</v>
      </c>
      <c r="AD2056" s="870">
        <v>0</v>
      </c>
      <c r="AE2056" s="870">
        <v>0</v>
      </c>
    </row>
    <row r="2057" spans="1:31">
      <c r="A2057" s="870" t="s">
        <v>1852</v>
      </c>
      <c r="B2057" s="870">
        <v>16</v>
      </c>
      <c r="C2057" s="870">
        <v>1690</v>
      </c>
      <c r="D2057" s="870">
        <v>169095</v>
      </c>
      <c r="E2057" s="870">
        <v>1690959092</v>
      </c>
      <c r="F2057" s="870" t="s">
        <v>1128</v>
      </c>
      <c r="G2057" s="870">
        <v>1234447369</v>
      </c>
      <c r="H2057" s="870">
        <v>0</v>
      </c>
      <c r="I2057" s="870">
        <v>1234447369</v>
      </c>
      <c r="J2057" s="870">
        <v>0</v>
      </c>
      <c r="K2057" s="870">
        <v>0</v>
      </c>
      <c r="L2057" s="870">
        <v>0</v>
      </c>
      <c r="M2057" s="870">
        <v>0</v>
      </c>
      <c r="N2057" s="870">
        <v>0</v>
      </c>
      <c r="O2057" s="870">
        <v>0</v>
      </c>
      <c r="P2057" s="870">
        <v>0</v>
      </c>
      <c r="Q2057" s="870">
        <v>0</v>
      </c>
      <c r="R2057" s="870">
        <v>0</v>
      </c>
      <c r="S2057" s="870">
        <v>0</v>
      </c>
      <c r="T2057" s="870">
        <v>0</v>
      </c>
      <c r="U2057" s="870">
        <v>0</v>
      </c>
      <c r="V2057" s="870">
        <v>0</v>
      </c>
      <c r="W2057" s="870">
        <v>0</v>
      </c>
      <c r="X2057" s="870">
        <v>0</v>
      </c>
      <c r="Y2057" s="870">
        <v>0</v>
      </c>
      <c r="Z2057" s="870">
        <v>0</v>
      </c>
      <c r="AA2057" s="870">
        <v>0</v>
      </c>
      <c r="AB2057" s="870">
        <v>0</v>
      </c>
      <c r="AC2057" s="870">
        <v>0</v>
      </c>
      <c r="AD2057" s="870">
        <v>0</v>
      </c>
      <c r="AE2057" s="870">
        <v>0</v>
      </c>
    </row>
    <row r="2058" spans="1:31">
      <c r="A2058" s="870" t="s">
        <v>1852</v>
      </c>
      <c r="B2058" s="870">
        <v>16</v>
      </c>
      <c r="C2058" s="870">
        <v>1690</v>
      </c>
      <c r="D2058" s="870">
        <v>169095</v>
      </c>
      <c r="E2058" s="870">
        <v>1690959093</v>
      </c>
      <c r="F2058" s="870" t="s">
        <v>3415</v>
      </c>
      <c r="G2058" s="870">
        <v>304452825</v>
      </c>
      <c r="H2058" s="870">
        <v>0</v>
      </c>
      <c r="I2058" s="870">
        <v>304452825.49000001</v>
      </c>
      <c r="J2058" s="870">
        <v>0.49000000953674316</v>
      </c>
      <c r="K2058" s="870">
        <v>0</v>
      </c>
      <c r="L2058" s="870">
        <v>0.49000000953674316</v>
      </c>
      <c r="M2058" s="870">
        <v>0</v>
      </c>
      <c r="N2058" s="870">
        <v>0</v>
      </c>
      <c r="O2058" s="870">
        <v>0.49000000953674316</v>
      </c>
      <c r="P2058" s="870">
        <v>0.18130000352859496</v>
      </c>
      <c r="Q2058" s="870">
        <v>0</v>
      </c>
      <c r="R2058" s="870">
        <v>0</v>
      </c>
      <c r="S2058" s="870">
        <v>0</v>
      </c>
      <c r="T2058" s="870">
        <v>0</v>
      </c>
      <c r="U2058" s="870">
        <v>0</v>
      </c>
      <c r="V2058" s="870">
        <v>0</v>
      </c>
      <c r="W2058" s="870">
        <v>0</v>
      </c>
      <c r="X2058" s="870">
        <v>0.18130000352859496</v>
      </c>
      <c r="Y2058" s="870">
        <v>0.37</v>
      </c>
      <c r="Z2058" s="870">
        <v>0.18130000352859496</v>
      </c>
      <c r="AA2058" s="870">
        <v>0</v>
      </c>
      <c r="AB2058" s="870">
        <v>0.18130000352859496</v>
      </c>
      <c r="AC2058" s="870">
        <v>0</v>
      </c>
      <c r="AD2058" s="870">
        <v>0</v>
      </c>
      <c r="AE2058" s="870">
        <v>0</v>
      </c>
    </row>
    <row r="2059" spans="1:31">
      <c r="A2059" s="870" t="s">
        <v>1852</v>
      </c>
      <c r="B2059" s="870">
        <v>16</v>
      </c>
      <c r="C2059" s="870">
        <v>1690</v>
      </c>
      <c r="D2059" s="870">
        <v>169095</v>
      </c>
      <c r="E2059" s="870">
        <v>1690959099</v>
      </c>
      <c r="F2059" s="870" t="s">
        <v>1118</v>
      </c>
      <c r="G2059" s="870">
        <v>968045847</v>
      </c>
      <c r="H2059" s="870">
        <v>0</v>
      </c>
      <c r="I2059" s="870">
        <v>968045846.88</v>
      </c>
      <c r="J2059" s="870">
        <v>-0.12000000476837158</v>
      </c>
      <c r="K2059" s="870">
        <v>-0.12000000476837158</v>
      </c>
      <c r="L2059" s="870">
        <v>0</v>
      </c>
      <c r="M2059" s="870">
        <v>0</v>
      </c>
      <c r="N2059" s="870">
        <v>0</v>
      </c>
      <c r="O2059" s="870">
        <v>0</v>
      </c>
      <c r="P2059" s="870">
        <v>0</v>
      </c>
      <c r="Q2059" s="870">
        <v>0</v>
      </c>
      <c r="R2059" s="870">
        <v>0</v>
      </c>
      <c r="S2059" s="870">
        <v>0</v>
      </c>
      <c r="T2059" s="870">
        <v>0</v>
      </c>
      <c r="U2059" s="870">
        <v>0</v>
      </c>
      <c r="V2059" s="870">
        <v>0</v>
      </c>
      <c r="W2059" s="870">
        <v>0</v>
      </c>
      <c r="X2059" s="870">
        <v>0</v>
      </c>
      <c r="Y2059" s="870">
        <v>0</v>
      </c>
      <c r="Z2059" s="870">
        <v>0</v>
      </c>
      <c r="AA2059" s="870">
        <v>0</v>
      </c>
      <c r="AB2059" s="870">
        <v>0</v>
      </c>
      <c r="AC2059" s="870">
        <v>0</v>
      </c>
      <c r="AD2059" s="870">
        <v>0</v>
      </c>
      <c r="AE2059" s="870">
        <v>0</v>
      </c>
    </row>
    <row r="2060" spans="1:31">
      <c r="A2060" s="870" t="s">
        <v>1852</v>
      </c>
      <c r="B2060" s="870">
        <v>16</v>
      </c>
      <c r="C2060" s="870">
        <v>1690</v>
      </c>
      <c r="D2060" s="870">
        <v>169095</v>
      </c>
      <c r="E2060" s="870">
        <v>1690959100</v>
      </c>
      <c r="F2060" s="870" t="s">
        <v>1129</v>
      </c>
      <c r="G2060" s="870">
        <v>102198100</v>
      </c>
      <c r="H2060" s="870">
        <v>0</v>
      </c>
      <c r="I2060" s="870">
        <v>102198100</v>
      </c>
      <c r="J2060" s="870">
        <v>0</v>
      </c>
      <c r="K2060" s="870">
        <v>0</v>
      </c>
      <c r="L2060" s="870">
        <v>0</v>
      </c>
      <c r="M2060" s="870">
        <v>0</v>
      </c>
      <c r="N2060" s="870">
        <v>0</v>
      </c>
      <c r="O2060" s="870">
        <v>0</v>
      </c>
      <c r="P2060" s="870">
        <v>0</v>
      </c>
      <c r="Q2060" s="870">
        <v>0</v>
      </c>
      <c r="R2060" s="870">
        <v>0</v>
      </c>
      <c r="S2060" s="870">
        <v>0</v>
      </c>
      <c r="T2060" s="870">
        <v>0</v>
      </c>
      <c r="U2060" s="870">
        <v>0</v>
      </c>
      <c r="V2060" s="870">
        <v>0</v>
      </c>
      <c r="W2060" s="870">
        <v>0</v>
      </c>
      <c r="X2060" s="870">
        <v>0</v>
      </c>
      <c r="Y2060" s="870">
        <v>0</v>
      </c>
      <c r="Z2060" s="870">
        <v>0</v>
      </c>
      <c r="AA2060" s="870">
        <v>0</v>
      </c>
      <c r="AB2060" s="870">
        <v>0</v>
      </c>
      <c r="AC2060" s="870">
        <v>0</v>
      </c>
      <c r="AD2060" s="870">
        <v>0</v>
      </c>
      <c r="AE2060" s="870">
        <v>0</v>
      </c>
    </row>
    <row r="2061" spans="1:31">
      <c r="A2061" s="870" t="s">
        <v>1852</v>
      </c>
      <c r="B2061" s="870">
        <v>16</v>
      </c>
      <c r="C2061" s="870">
        <v>1690</v>
      </c>
      <c r="D2061" s="870">
        <v>169095</v>
      </c>
      <c r="E2061" s="870">
        <v>1690959101</v>
      </c>
      <c r="F2061" s="870" t="s">
        <v>1130</v>
      </c>
      <c r="G2061" s="870">
        <v>9901526</v>
      </c>
      <c r="H2061" s="870">
        <v>0</v>
      </c>
      <c r="I2061" s="870">
        <v>9901526.3100000005</v>
      </c>
      <c r="J2061" s="870">
        <v>0.31000000052154064</v>
      </c>
      <c r="K2061" s="870">
        <v>0.31000000052154064</v>
      </c>
      <c r="L2061" s="870">
        <v>0</v>
      </c>
      <c r="M2061" s="870">
        <v>0</v>
      </c>
      <c r="N2061" s="870">
        <v>0</v>
      </c>
      <c r="O2061" s="870">
        <v>0</v>
      </c>
      <c r="P2061" s="870">
        <v>0</v>
      </c>
      <c r="Q2061" s="870">
        <v>0</v>
      </c>
      <c r="R2061" s="870">
        <v>0</v>
      </c>
      <c r="S2061" s="870">
        <v>0</v>
      </c>
      <c r="T2061" s="870">
        <v>0</v>
      </c>
      <c r="U2061" s="870">
        <v>0</v>
      </c>
      <c r="V2061" s="870">
        <v>0</v>
      </c>
      <c r="W2061" s="870">
        <v>0</v>
      </c>
      <c r="X2061" s="870">
        <v>0</v>
      </c>
      <c r="Y2061" s="870">
        <v>0</v>
      </c>
      <c r="Z2061" s="870">
        <v>0</v>
      </c>
      <c r="AA2061" s="870">
        <v>0</v>
      </c>
      <c r="AB2061" s="870">
        <v>0</v>
      </c>
      <c r="AC2061" s="870">
        <v>0</v>
      </c>
      <c r="AD2061" s="870">
        <v>0</v>
      </c>
      <c r="AE2061" s="870">
        <v>0</v>
      </c>
    </row>
    <row r="2062" spans="1:31">
      <c r="A2062" s="870" t="s">
        <v>1852</v>
      </c>
      <c r="B2062" s="870">
        <v>16</v>
      </c>
      <c r="C2062" s="870">
        <v>1690</v>
      </c>
      <c r="D2062" s="870">
        <v>169095</v>
      </c>
      <c r="E2062" s="870">
        <v>1690959102</v>
      </c>
      <c r="F2062" s="870" t="s">
        <v>1131</v>
      </c>
      <c r="G2062" s="870">
        <v>57374150</v>
      </c>
      <c r="H2062" s="870">
        <v>0</v>
      </c>
      <c r="I2062" s="870">
        <v>57374150</v>
      </c>
      <c r="J2062" s="870">
        <v>0</v>
      </c>
      <c r="K2062" s="870">
        <v>0</v>
      </c>
      <c r="L2062" s="870">
        <v>0</v>
      </c>
      <c r="M2062" s="870">
        <v>0</v>
      </c>
      <c r="N2062" s="870">
        <v>0</v>
      </c>
      <c r="O2062" s="870">
        <v>0</v>
      </c>
      <c r="P2062" s="870">
        <v>0</v>
      </c>
      <c r="Q2062" s="870">
        <v>0</v>
      </c>
      <c r="R2062" s="870">
        <v>0</v>
      </c>
      <c r="S2062" s="870">
        <v>0</v>
      </c>
      <c r="T2062" s="870">
        <v>0</v>
      </c>
      <c r="U2062" s="870">
        <v>0</v>
      </c>
      <c r="V2062" s="870">
        <v>0</v>
      </c>
      <c r="W2062" s="870">
        <v>0</v>
      </c>
      <c r="X2062" s="870">
        <v>0</v>
      </c>
      <c r="Y2062" s="870">
        <v>0</v>
      </c>
      <c r="Z2062" s="870">
        <v>0</v>
      </c>
      <c r="AA2062" s="870">
        <v>0</v>
      </c>
      <c r="AB2062" s="870">
        <v>0</v>
      </c>
      <c r="AC2062" s="870">
        <v>0</v>
      </c>
      <c r="AD2062" s="870">
        <v>0</v>
      </c>
      <c r="AE2062" s="870">
        <v>0</v>
      </c>
    </row>
    <row r="2063" spans="1:31">
      <c r="A2063" s="870" t="s">
        <v>1852</v>
      </c>
      <c r="B2063" s="870">
        <v>16</v>
      </c>
      <c r="C2063" s="870">
        <v>1690</v>
      </c>
      <c r="D2063" s="870">
        <v>169095</v>
      </c>
      <c r="E2063" s="870">
        <v>1690959103</v>
      </c>
      <c r="F2063" s="870" t="s">
        <v>1132</v>
      </c>
      <c r="G2063" s="870">
        <v>89520</v>
      </c>
      <c r="H2063" s="870">
        <v>0</v>
      </c>
      <c r="I2063" s="870">
        <v>89520</v>
      </c>
      <c r="J2063" s="870">
        <v>0</v>
      </c>
      <c r="K2063" s="870">
        <v>0</v>
      </c>
      <c r="L2063" s="870">
        <v>0</v>
      </c>
      <c r="M2063" s="870">
        <v>0</v>
      </c>
      <c r="N2063" s="870">
        <v>0</v>
      </c>
      <c r="O2063" s="870">
        <v>0</v>
      </c>
      <c r="P2063" s="870">
        <v>0</v>
      </c>
      <c r="Q2063" s="870">
        <v>0</v>
      </c>
      <c r="R2063" s="870">
        <v>0</v>
      </c>
      <c r="S2063" s="870">
        <v>0</v>
      </c>
      <c r="T2063" s="870">
        <v>0</v>
      </c>
      <c r="U2063" s="870">
        <v>0</v>
      </c>
      <c r="V2063" s="870">
        <v>0</v>
      </c>
      <c r="W2063" s="870">
        <v>0</v>
      </c>
      <c r="X2063" s="870">
        <v>0</v>
      </c>
      <c r="Y2063" s="870">
        <v>0</v>
      </c>
      <c r="Z2063" s="870">
        <v>0</v>
      </c>
      <c r="AA2063" s="870">
        <v>0</v>
      </c>
      <c r="AB2063" s="870">
        <v>0</v>
      </c>
      <c r="AC2063" s="870">
        <v>0</v>
      </c>
      <c r="AD2063" s="870">
        <v>0</v>
      </c>
      <c r="AE2063" s="870">
        <v>0</v>
      </c>
    </row>
    <row r="2064" spans="1:31">
      <c r="A2064" s="870" t="s">
        <v>1852</v>
      </c>
      <c r="B2064" s="870">
        <v>16</v>
      </c>
      <c r="C2064" s="870">
        <v>1690</v>
      </c>
      <c r="D2064" s="870">
        <v>169095</v>
      </c>
      <c r="E2064" s="870">
        <v>1690959104</v>
      </c>
      <c r="F2064" s="870" t="s">
        <v>2015</v>
      </c>
      <c r="G2064" s="870">
        <v>0</v>
      </c>
      <c r="H2064" s="870">
        <v>0</v>
      </c>
      <c r="I2064" s="870">
        <v>0</v>
      </c>
      <c r="J2064" s="870">
        <v>0</v>
      </c>
      <c r="K2064" s="870">
        <v>0</v>
      </c>
      <c r="L2064" s="870">
        <v>0</v>
      </c>
      <c r="M2064" s="870">
        <v>0</v>
      </c>
      <c r="N2064" s="870">
        <v>0</v>
      </c>
      <c r="O2064" s="870">
        <v>0</v>
      </c>
      <c r="P2064" s="870">
        <v>0</v>
      </c>
      <c r="Q2064" s="870">
        <v>0</v>
      </c>
      <c r="R2064" s="870">
        <v>0</v>
      </c>
      <c r="S2064" s="870">
        <v>0</v>
      </c>
      <c r="T2064" s="870">
        <v>0</v>
      </c>
      <c r="U2064" s="870">
        <v>0</v>
      </c>
      <c r="V2064" s="870">
        <v>0</v>
      </c>
      <c r="W2064" s="870">
        <v>0</v>
      </c>
      <c r="X2064" s="870">
        <v>0</v>
      </c>
      <c r="Y2064" s="870">
        <v>0</v>
      </c>
      <c r="Z2064" s="870">
        <v>0</v>
      </c>
      <c r="AA2064" s="870">
        <v>0</v>
      </c>
      <c r="AB2064" s="870">
        <v>0</v>
      </c>
      <c r="AC2064" s="870">
        <v>0</v>
      </c>
      <c r="AD2064" s="870">
        <v>0</v>
      </c>
      <c r="AE2064" s="870">
        <v>0</v>
      </c>
    </row>
    <row r="2065" spans="1:31">
      <c r="A2065" s="870" t="s">
        <v>1852</v>
      </c>
      <c r="B2065" s="870">
        <v>16</v>
      </c>
      <c r="C2065" s="870">
        <v>1690</v>
      </c>
      <c r="D2065" s="870">
        <v>169095</v>
      </c>
      <c r="E2065" s="870">
        <v>1690959122</v>
      </c>
      <c r="F2065" s="870" t="s">
        <v>1133</v>
      </c>
      <c r="G2065" s="870">
        <v>30930068</v>
      </c>
      <c r="H2065" s="870">
        <v>0</v>
      </c>
      <c r="I2065" s="870">
        <v>30930068</v>
      </c>
      <c r="J2065" s="870">
        <v>0</v>
      </c>
      <c r="K2065" s="870">
        <v>0</v>
      </c>
      <c r="L2065" s="870">
        <v>0</v>
      </c>
      <c r="M2065" s="870">
        <v>0</v>
      </c>
      <c r="N2065" s="870">
        <v>0</v>
      </c>
      <c r="O2065" s="870">
        <v>0</v>
      </c>
      <c r="P2065" s="870">
        <v>0</v>
      </c>
      <c r="Q2065" s="870">
        <v>0</v>
      </c>
      <c r="R2065" s="870">
        <v>0</v>
      </c>
      <c r="S2065" s="870">
        <v>0</v>
      </c>
      <c r="T2065" s="870">
        <v>0</v>
      </c>
      <c r="U2065" s="870">
        <v>0</v>
      </c>
      <c r="V2065" s="870">
        <v>0</v>
      </c>
      <c r="W2065" s="870">
        <v>0</v>
      </c>
      <c r="X2065" s="870">
        <v>0</v>
      </c>
      <c r="Y2065" s="870">
        <v>0</v>
      </c>
      <c r="Z2065" s="870">
        <v>0</v>
      </c>
      <c r="AA2065" s="870">
        <v>0</v>
      </c>
      <c r="AB2065" s="870">
        <v>0</v>
      </c>
      <c r="AC2065" s="870">
        <v>0</v>
      </c>
      <c r="AD2065" s="870">
        <v>0</v>
      </c>
      <c r="AE2065" s="870">
        <v>0</v>
      </c>
    </row>
    <row r="2066" spans="1:31">
      <c r="A2066" s="870" t="s">
        <v>1891</v>
      </c>
      <c r="B2066" s="870">
        <v>16</v>
      </c>
      <c r="C2066" s="870">
        <v>1690</v>
      </c>
      <c r="D2066" s="870">
        <v>169095</v>
      </c>
      <c r="E2066" s="870">
        <v>1690959123</v>
      </c>
      <c r="F2066" s="870" t="s">
        <v>2014</v>
      </c>
      <c r="G2066" s="870">
        <v>0</v>
      </c>
      <c r="H2066" s="870">
        <v>0</v>
      </c>
      <c r="I2066" s="870">
        <v>0</v>
      </c>
      <c r="J2066" s="870">
        <v>0</v>
      </c>
      <c r="K2066" s="870">
        <v>0</v>
      </c>
      <c r="L2066" s="870">
        <v>0</v>
      </c>
      <c r="M2066" s="870">
        <v>0</v>
      </c>
      <c r="N2066" s="870">
        <v>0</v>
      </c>
      <c r="O2066" s="870">
        <v>0</v>
      </c>
      <c r="P2066" s="870">
        <v>0</v>
      </c>
      <c r="Q2066" s="870">
        <v>0</v>
      </c>
      <c r="R2066" s="870">
        <v>0</v>
      </c>
      <c r="S2066" s="870">
        <v>0</v>
      </c>
      <c r="T2066" s="870">
        <v>0</v>
      </c>
      <c r="U2066" s="870">
        <v>0</v>
      </c>
      <c r="V2066" s="870">
        <v>0</v>
      </c>
      <c r="W2066" s="870">
        <v>0</v>
      </c>
      <c r="X2066" s="870">
        <v>0</v>
      </c>
      <c r="Y2066" s="870">
        <v>0</v>
      </c>
      <c r="Z2066" s="870">
        <v>0</v>
      </c>
      <c r="AA2066" s="870">
        <v>0</v>
      </c>
      <c r="AB2066" s="870">
        <v>0</v>
      </c>
      <c r="AC2066" s="870">
        <v>0</v>
      </c>
      <c r="AD2066" s="870">
        <v>0</v>
      </c>
      <c r="AE2066" s="870">
        <v>0</v>
      </c>
    </row>
    <row r="2067" spans="1:31">
      <c r="A2067" s="870" t="s">
        <v>1852</v>
      </c>
      <c r="B2067" s="870">
        <v>16</v>
      </c>
      <c r="C2067" s="870">
        <v>1690</v>
      </c>
      <c r="D2067" s="870">
        <v>169095</v>
      </c>
      <c r="E2067" s="870">
        <v>1690959135</v>
      </c>
      <c r="F2067" s="870" t="s">
        <v>1134</v>
      </c>
      <c r="G2067" s="870">
        <v>58224849</v>
      </c>
      <c r="H2067" s="870">
        <v>0</v>
      </c>
      <c r="I2067" s="870">
        <v>58224849</v>
      </c>
      <c r="J2067" s="870">
        <v>0</v>
      </c>
      <c r="K2067" s="870">
        <v>0</v>
      </c>
      <c r="L2067" s="870">
        <v>0</v>
      </c>
      <c r="M2067" s="870">
        <v>0</v>
      </c>
      <c r="N2067" s="870">
        <v>0</v>
      </c>
      <c r="O2067" s="870">
        <v>0</v>
      </c>
      <c r="P2067" s="870">
        <v>0</v>
      </c>
      <c r="Q2067" s="870">
        <v>0</v>
      </c>
      <c r="R2067" s="870">
        <v>0</v>
      </c>
      <c r="S2067" s="870">
        <v>0</v>
      </c>
      <c r="T2067" s="870">
        <v>0</v>
      </c>
      <c r="U2067" s="870">
        <v>0</v>
      </c>
      <c r="V2067" s="870">
        <v>0</v>
      </c>
      <c r="W2067" s="870">
        <v>0</v>
      </c>
      <c r="X2067" s="870">
        <v>0</v>
      </c>
      <c r="Y2067" s="870">
        <v>0</v>
      </c>
      <c r="Z2067" s="870">
        <v>0</v>
      </c>
      <c r="AA2067" s="870">
        <v>0</v>
      </c>
      <c r="AB2067" s="870">
        <v>0</v>
      </c>
      <c r="AC2067" s="870">
        <v>0</v>
      </c>
      <c r="AD2067" s="870">
        <v>0</v>
      </c>
      <c r="AE2067" s="870">
        <v>0</v>
      </c>
    </row>
    <row r="2068" spans="1:31">
      <c r="A2068" s="870" t="s">
        <v>1852</v>
      </c>
      <c r="B2068" s="870">
        <v>16</v>
      </c>
      <c r="C2068" s="870">
        <v>1690</v>
      </c>
      <c r="D2068" s="870">
        <v>169095</v>
      </c>
      <c r="E2068" s="870">
        <v>1690959136</v>
      </c>
      <c r="F2068" s="870" t="s">
        <v>2016</v>
      </c>
      <c r="G2068" s="870">
        <v>25904832</v>
      </c>
      <c r="H2068" s="870">
        <v>0</v>
      </c>
      <c r="I2068" s="870">
        <v>25904832</v>
      </c>
      <c r="J2068" s="870">
        <v>0</v>
      </c>
      <c r="K2068" s="870">
        <v>0</v>
      </c>
      <c r="L2068" s="870">
        <v>0</v>
      </c>
      <c r="M2068" s="870">
        <v>0</v>
      </c>
      <c r="N2068" s="870">
        <v>0</v>
      </c>
      <c r="O2068" s="870">
        <v>0</v>
      </c>
      <c r="P2068" s="870">
        <v>0</v>
      </c>
      <c r="Q2068" s="870">
        <v>0</v>
      </c>
      <c r="R2068" s="870">
        <v>0</v>
      </c>
      <c r="S2068" s="870">
        <v>0</v>
      </c>
      <c r="T2068" s="870">
        <v>0</v>
      </c>
      <c r="U2068" s="870">
        <v>0</v>
      </c>
      <c r="V2068" s="870">
        <v>0</v>
      </c>
      <c r="W2068" s="870">
        <v>0</v>
      </c>
      <c r="X2068" s="870">
        <v>0</v>
      </c>
      <c r="Y2068" s="870">
        <v>0</v>
      </c>
      <c r="Z2068" s="870">
        <v>0</v>
      </c>
      <c r="AA2068" s="870">
        <v>0</v>
      </c>
      <c r="AB2068" s="870">
        <v>0</v>
      </c>
      <c r="AC2068" s="870">
        <v>0</v>
      </c>
      <c r="AD2068" s="870">
        <v>0</v>
      </c>
      <c r="AE2068" s="870">
        <v>0</v>
      </c>
    </row>
    <row r="2069" spans="1:31">
      <c r="A2069" s="870" t="s">
        <v>1852</v>
      </c>
      <c r="B2069" s="870">
        <v>16</v>
      </c>
      <c r="C2069" s="870">
        <v>1690</v>
      </c>
      <c r="D2069" s="870">
        <v>169095</v>
      </c>
      <c r="E2069" s="870">
        <v>1690959184</v>
      </c>
      <c r="F2069" s="870" t="s">
        <v>1135</v>
      </c>
      <c r="G2069" s="870">
        <v>23038000</v>
      </c>
      <c r="H2069" s="870">
        <v>0</v>
      </c>
      <c r="I2069" s="870">
        <v>23038000</v>
      </c>
      <c r="J2069" s="870">
        <v>0</v>
      </c>
      <c r="K2069" s="870">
        <v>0</v>
      </c>
      <c r="L2069" s="870">
        <v>0</v>
      </c>
      <c r="M2069" s="870">
        <v>0</v>
      </c>
      <c r="N2069" s="870">
        <v>0</v>
      </c>
      <c r="O2069" s="870">
        <v>0</v>
      </c>
      <c r="P2069" s="870">
        <v>0</v>
      </c>
      <c r="Q2069" s="870">
        <v>0</v>
      </c>
      <c r="R2069" s="870">
        <v>0</v>
      </c>
      <c r="S2069" s="870">
        <v>0</v>
      </c>
      <c r="T2069" s="870">
        <v>0</v>
      </c>
      <c r="U2069" s="870">
        <v>0</v>
      </c>
      <c r="V2069" s="870">
        <v>0</v>
      </c>
      <c r="W2069" s="870">
        <v>0</v>
      </c>
      <c r="X2069" s="870">
        <v>0</v>
      </c>
      <c r="Y2069" s="870">
        <v>0</v>
      </c>
      <c r="Z2069" s="870">
        <v>0</v>
      </c>
      <c r="AA2069" s="870">
        <v>0</v>
      </c>
      <c r="AB2069" s="870">
        <v>0</v>
      </c>
      <c r="AC2069" s="870">
        <v>0</v>
      </c>
      <c r="AD2069" s="870">
        <v>0</v>
      </c>
      <c r="AE2069" s="870">
        <v>0</v>
      </c>
    </row>
    <row r="2070" spans="1:31">
      <c r="A2070" s="870" t="s">
        <v>1852</v>
      </c>
      <c r="B2070" s="870">
        <v>16</v>
      </c>
      <c r="C2070" s="870">
        <v>1690</v>
      </c>
      <c r="D2070" s="870">
        <v>169095</v>
      </c>
      <c r="E2070" s="870">
        <v>1690959186</v>
      </c>
      <c r="F2070" s="870" t="s">
        <v>1118</v>
      </c>
      <c r="G2070" s="870">
        <v>-19772504</v>
      </c>
      <c r="H2070" s="870">
        <v>0</v>
      </c>
      <c r="I2070" s="870">
        <v>0</v>
      </c>
      <c r="J2070" s="870">
        <v>19772504</v>
      </c>
      <c r="K2070" s="870">
        <v>0</v>
      </c>
      <c r="L2070" s="870">
        <v>19772504</v>
      </c>
      <c r="M2070" s="870">
        <v>0</v>
      </c>
      <c r="N2070" s="870">
        <v>0</v>
      </c>
      <c r="O2070" s="870">
        <v>19772504</v>
      </c>
      <c r="P2070" s="870">
        <v>7315826.4799999995</v>
      </c>
      <c r="Q2070" s="870">
        <v>0</v>
      </c>
      <c r="R2070" s="870">
        <v>0</v>
      </c>
      <c r="S2070" s="870">
        <v>0</v>
      </c>
      <c r="T2070" s="870">
        <v>0</v>
      </c>
      <c r="U2070" s="870">
        <v>0</v>
      </c>
      <c r="V2070" s="870">
        <v>0</v>
      </c>
      <c r="W2070" s="870">
        <v>0</v>
      </c>
      <c r="X2070" s="870">
        <v>7315826.4799999995</v>
      </c>
      <c r="Y2070" s="870">
        <v>0.37</v>
      </c>
      <c r="Z2070" s="870">
        <v>7315826.4799999995</v>
      </c>
      <c r="AA2070" s="870">
        <v>0</v>
      </c>
      <c r="AB2070" s="870">
        <v>7315826.4799999995</v>
      </c>
      <c r="AC2070" s="870">
        <v>0</v>
      </c>
      <c r="AD2070" s="870">
        <v>0</v>
      </c>
      <c r="AE2070" s="870">
        <v>0</v>
      </c>
    </row>
    <row r="2071" spans="1:31">
      <c r="A2071" s="870" t="s">
        <v>1852</v>
      </c>
      <c r="B2071" s="870">
        <v>16</v>
      </c>
      <c r="C2071" s="870">
        <v>1690</v>
      </c>
      <c r="D2071" s="870">
        <v>169095</v>
      </c>
      <c r="E2071" s="870">
        <v>1690959201</v>
      </c>
      <c r="F2071" s="870" t="s">
        <v>1136</v>
      </c>
      <c r="G2071" s="870">
        <v>157093426</v>
      </c>
      <c r="H2071" s="870">
        <v>0</v>
      </c>
      <c r="I2071" s="870">
        <v>157093426</v>
      </c>
      <c r="J2071" s="870">
        <v>0</v>
      </c>
      <c r="K2071" s="870">
        <v>0</v>
      </c>
      <c r="L2071" s="870">
        <v>0</v>
      </c>
      <c r="M2071" s="870">
        <v>0</v>
      </c>
      <c r="N2071" s="870">
        <v>0</v>
      </c>
      <c r="O2071" s="870">
        <v>0</v>
      </c>
      <c r="P2071" s="870">
        <v>0</v>
      </c>
      <c r="Q2071" s="870">
        <v>0</v>
      </c>
      <c r="R2071" s="870">
        <v>0</v>
      </c>
      <c r="S2071" s="870">
        <v>0</v>
      </c>
      <c r="T2071" s="870">
        <v>0</v>
      </c>
      <c r="U2071" s="870">
        <v>0</v>
      </c>
      <c r="V2071" s="870">
        <v>0</v>
      </c>
      <c r="W2071" s="870">
        <v>0</v>
      </c>
      <c r="X2071" s="870">
        <v>0</v>
      </c>
      <c r="Y2071" s="870">
        <v>0</v>
      </c>
      <c r="Z2071" s="870">
        <v>0</v>
      </c>
      <c r="AA2071" s="870">
        <v>0</v>
      </c>
      <c r="AB2071" s="870">
        <v>0</v>
      </c>
      <c r="AC2071" s="870">
        <v>0</v>
      </c>
      <c r="AD2071" s="870">
        <v>0</v>
      </c>
      <c r="AE2071" s="870">
        <v>0</v>
      </c>
    </row>
    <row r="2072" spans="1:31">
      <c r="A2072" s="870" t="s">
        <v>1852</v>
      </c>
      <c r="B2072" s="870">
        <v>16</v>
      </c>
      <c r="C2072" s="870">
        <v>1690</v>
      </c>
      <c r="D2072" s="870">
        <v>169095</v>
      </c>
      <c r="E2072" s="870">
        <v>1690959202</v>
      </c>
      <c r="F2072" s="870" t="s">
        <v>1133</v>
      </c>
      <c r="G2072" s="870">
        <v>2364014</v>
      </c>
      <c r="H2072" s="870">
        <v>0</v>
      </c>
      <c r="I2072" s="870">
        <v>2364014.3199999998</v>
      </c>
      <c r="J2072" s="870">
        <v>0.31999999983236194</v>
      </c>
      <c r="K2072" s="870">
        <v>0</v>
      </c>
      <c r="L2072" s="870">
        <v>0.31999999983236194</v>
      </c>
      <c r="M2072" s="870">
        <v>0</v>
      </c>
      <c r="N2072" s="870">
        <v>0</v>
      </c>
      <c r="O2072" s="870">
        <v>0.31999999983236194</v>
      </c>
      <c r="P2072" s="870">
        <v>0.11839999993797391</v>
      </c>
      <c r="Q2072" s="870">
        <v>0</v>
      </c>
      <c r="R2072" s="870">
        <v>0</v>
      </c>
      <c r="S2072" s="870">
        <v>0</v>
      </c>
      <c r="T2072" s="870">
        <v>0</v>
      </c>
      <c r="U2072" s="870">
        <v>0</v>
      </c>
      <c r="V2072" s="870">
        <v>0</v>
      </c>
      <c r="W2072" s="870">
        <v>0</v>
      </c>
      <c r="X2072" s="870">
        <v>0.11839999993797391</v>
      </c>
      <c r="Y2072" s="870">
        <v>0.37</v>
      </c>
      <c r="Z2072" s="870">
        <v>0.11839999993797391</v>
      </c>
      <c r="AA2072" s="870">
        <v>0</v>
      </c>
      <c r="AB2072" s="870">
        <v>0.11839999993797391</v>
      </c>
      <c r="AC2072" s="870">
        <v>0</v>
      </c>
      <c r="AD2072" s="870">
        <v>0</v>
      </c>
      <c r="AE2072" s="870">
        <v>0</v>
      </c>
    </row>
    <row r="2073" spans="1:31">
      <c r="A2073" s="870" t="s">
        <v>1852</v>
      </c>
      <c r="B2073" s="870">
        <v>16</v>
      </c>
      <c r="C2073" s="870">
        <v>1690</v>
      </c>
      <c r="D2073" s="870">
        <v>169095</v>
      </c>
      <c r="E2073" s="870">
        <v>1690959203</v>
      </c>
      <c r="F2073" s="870" t="s">
        <v>1137</v>
      </c>
      <c r="G2073" s="870">
        <v>-157093426</v>
      </c>
      <c r="H2073" s="870">
        <v>0</v>
      </c>
      <c r="I2073" s="870">
        <v>-157093426</v>
      </c>
      <c r="J2073" s="870">
        <v>0</v>
      </c>
      <c r="K2073" s="870">
        <v>0</v>
      </c>
      <c r="L2073" s="870">
        <v>0</v>
      </c>
      <c r="M2073" s="870">
        <v>0</v>
      </c>
      <c r="N2073" s="870">
        <v>0</v>
      </c>
      <c r="O2073" s="870">
        <v>0</v>
      </c>
      <c r="P2073" s="870">
        <v>0</v>
      </c>
      <c r="Q2073" s="870">
        <v>0</v>
      </c>
      <c r="R2073" s="870">
        <v>0</v>
      </c>
      <c r="S2073" s="870">
        <v>0</v>
      </c>
      <c r="T2073" s="870">
        <v>0</v>
      </c>
      <c r="U2073" s="870">
        <v>0</v>
      </c>
      <c r="V2073" s="870">
        <v>0</v>
      </c>
      <c r="W2073" s="870">
        <v>0</v>
      </c>
      <c r="X2073" s="870">
        <v>0</v>
      </c>
      <c r="Y2073" s="870">
        <v>0</v>
      </c>
      <c r="Z2073" s="870">
        <v>0</v>
      </c>
      <c r="AA2073" s="870">
        <v>0</v>
      </c>
      <c r="AB2073" s="870">
        <v>0</v>
      </c>
      <c r="AC2073" s="870">
        <v>0</v>
      </c>
      <c r="AD2073" s="870">
        <v>0</v>
      </c>
      <c r="AE2073" s="870">
        <v>0</v>
      </c>
    </row>
    <row r="2074" spans="1:31">
      <c r="A2074" s="870" t="s">
        <v>1852</v>
      </c>
      <c r="B2074" s="870">
        <v>16</v>
      </c>
      <c r="C2074" s="870">
        <v>1690</v>
      </c>
      <c r="D2074" s="870">
        <v>169095</v>
      </c>
      <c r="E2074" s="870">
        <v>1690959214</v>
      </c>
      <c r="F2074" s="870" t="s">
        <v>3416</v>
      </c>
      <c r="G2074" s="870">
        <v>3003496501</v>
      </c>
      <c r="H2074" s="870">
        <v>0</v>
      </c>
      <c r="I2074" s="870">
        <v>3003496501.1199999</v>
      </c>
      <c r="J2074" s="870">
        <v>0.11999988555908203</v>
      </c>
      <c r="K2074" s="870">
        <v>0</v>
      </c>
      <c r="L2074" s="870">
        <v>0.11999988555908203</v>
      </c>
      <c r="M2074" s="870">
        <v>0</v>
      </c>
      <c r="N2074" s="870">
        <v>0</v>
      </c>
      <c r="O2074" s="870">
        <v>0.11999988555908203</v>
      </c>
      <c r="P2074" s="870">
        <v>4.4399957656860348E-2</v>
      </c>
      <c r="Q2074" s="870">
        <v>0</v>
      </c>
      <c r="R2074" s="870">
        <v>0</v>
      </c>
      <c r="S2074" s="870">
        <v>0</v>
      </c>
      <c r="T2074" s="870">
        <v>0</v>
      </c>
      <c r="U2074" s="870">
        <v>0</v>
      </c>
      <c r="V2074" s="870">
        <v>0</v>
      </c>
      <c r="W2074" s="870">
        <v>0</v>
      </c>
      <c r="X2074" s="870">
        <v>4.4399957656860348E-2</v>
      </c>
      <c r="Y2074" s="870">
        <v>0.36999999999999994</v>
      </c>
      <c r="Z2074" s="870">
        <v>4.4399957656860348E-2</v>
      </c>
      <c r="AA2074" s="870">
        <v>0</v>
      </c>
      <c r="AB2074" s="870">
        <v>4.4399957656860348E-2</v>
      </c>
      <c r="AC2074" s="870">
        <v>0</v>
      </c>
      <c r="AD2074" s="870">
        <v>0</v>
      </c>
      <c r="AE2074" s="870">
        <v>0</v>
      </c>
    </row>
    <row r="2075" spans="1:31">
      <c r="A2075" s="870" t="s">
        <v>1852</v>
      </c>
      <c r="B2075" s="870">
        <v>16</v>
      </c>
      <c r="C2075" s="870">
        <v>1690</v>
      </c>
      <c r="D2075" s="870">
        <v>169095</v>
      </c>
      <c r="E2075" s="870">
        <v>1690959216</v>
      </c>
      <c r="F2075" s="870" t="s">
        <v>2017</v>
      </c>
      <c r="G2075" s="870">
        <v>0</v>
      </c>
      <c r="H2075" s="870">
        <v>0</v>
      </c>
      <c r="I2075" s="870">
        <v>0</v>
      </c>
      <c r="J2075" s="870">
        <v>0</v>
      </c>
      <c r="K2075" s="870">
        <v>0</v>
      </c>
      <c r="L2075" s="870">
        <v>0</v>
      </c>
      <c r="M2075" s="870">
        <v>0</v>
      </c>
      <c r="N2075" s="870">
        <v>0</v>
      </c>
      <c r="O2075" s="870">
        <v>0</v>
      </c>
      <c r="P2075" s="870">
        <v>0</v>
      </c>
      <c r="Q2075" s="870">
        <v>0</v>
      </c>
      <c r="R2075" s="870">
        <v>0</v>
      </c>
      <c r="S2075" s="870">
        <v>0</v>
      </c>
      <c r="T2075" s="870">
        <v>0</v>
      </c>
      <c r="U2075" s="870">
        <v>0</v>
      </c>
      <c r="V2075" s="870">
        <v>0</v>
      </c>
      <c r="W2075" s="870">
        <v>0</v>
      </c>
      <c r="X2075" s="870">
        <v>0</v>
      </c>
      <c r="Y2075" s="870">
        <v>0</v>
      </c>
      <c r="Z2075" s="870">
        <v>0</v>
      </c>
      <c r="AA2075" s="870">
        <v>0</v>
      </c>
      <c r="AB2075" s="870">
        <v>0</v>
      </c>
      <c r="AC2075" s="870">
        <v>0</v>
      </c>
      <c r="AD2075" s="870">
        <v>0</v>
      </c>
      <c r="AE2075" s="870">
        <v>0</v>
      </c>
    </row>
    <row r="2076" spans="1:31">
      <c r="A2076" s="870" t="s">
        <v>1852</v>
      </c>
      <c r="B2076" s="870">
        <v>16</v>
      </c>
      <c r="C2076" s="870">
        <v>1690</v>
      </c>
      <c r="D2076" s="870">
        <v>169095</v>
      </c>
      <c r="E2076" s="870">
        <v>1690959281</v>
      </c>
      <c r="F2076" s="870" t="s">
        <v>1138</v>
      </c>
      <c r="G2076" s="870">
        <v>7232384</v>
      </c>
      <c r="H2076" s="870">
        <v>0</v>
      </c>
      <c r="I2076" s="870">
        <v>7232384</v>
      </c>
      <c r="J2076" s="870">
        <v>0</v>
      </c>
      <c r="K2076" s="870">
        <v>0</v>
      </c>
      <c r="L2076" s="870">
        <v>0</v>
      </c>
      <c r="M2076" s="870">
        <v>0</v>
      </c>
      <c r="N2076" s="870">
        <v>0</v>
      </c>
      <c r="O2076" s="870">
        <v>0</v>
      </c>
      <c r="P2076" s="870">
        <v>0</v>
      </c>
      <c r="Q2076" s="870">
        <v>0</v>
      </c>
      <c r="R2076" s="870">
        <v>0</v>
      </c>
      <c r="S2076" s="870">
        <v>0</v>
      </c>
      <c r="T2076" s="870">
        <v>0</v>
      </c>
      <c r="U2076" s="870">
        <v>0</v>
      </c>
      <c r="V2076" s="870">
        <v>0</v>
      </c>
      <c r="W2076" s="870">
        <v>0</v>
      </c>
      <c r="X2076" s="870">
        <v>0</v>
      </c>
      <c r="Y2076" s="870">
        <v>0</v>
      </c>
      <c r="Z2076" s="870">
        <v>0</v>
      </c>
      <c r="AA2076" s="870">
        <v>0</v>
      </c>
      <c r="AB2076" s="870">
        <v>0</v>
      </c>
      <c r="AC2076" s="870">
        <v>0</v>
      </c>
      <c r="AD2076" s="870">
        <v>0</v>
      </c>
      <c r="AE2076" s="870">
        <v>0</v>
      </c>
    </row>
    <row r="2077" spans="1:31">
      <c r="A2077" s="870" t="s">
        <v>1852</v>
      </c>
      <c r="B2077" s="870">
        <v>16</v>
      </c>
      <c r="C2077" s="870">
        <v>1690</v>
      </c>
      <c r="D2077" s="870">
        <v>169095</v>
      </c>
      <c r="E2077" s="870">
        <v>1690959327</v>
      </c>
      <c r="F2077" s="870" t="s">
        <v>1139</v>
      </c>
      <c r="G2077" s="870">
        <v>2144530</v>
      </c>
      <c r="H2077" s="870">
        <v>0</v>
      </c>
      <c r="I2077" s="870">
        <v>2144530</v>
      </c>
      <c r="J2077" s="870">
        <v>0</v>
      </c>
      <c r="K2077" s="870">
        <v>0</v>
      </c>
      <c r="L2077" s="870">
        <v>0</v>
      </c>
      <c r="M2077" s="870">
        <v>0</v>
      </c>
      <c r="N2077" s="870">
        <v>0</v>
      </c>
      <c r="O2077" s="870">
        <v>0</v>
      </c>
      <c r="P2077" s="870">
        <v>0</v>
      </c>
      <c r="Q2077" s="870">
        <v>0</v>
      </c>
      <c r="R2077" s="870">
        <v>0</v>
      </c>
      <c r="S2077" s="870">
        <v>0</v>
      </c>
      <c r="T2077" s="870">
        <v>0</v>
      </c>
      <c r="U2077" s="870">
        <v>0</v>
      </c>
      <c r="V2077" s="870">
        <v>0</v>
      </c>
      <c r="W2077" s="870">
        <v>0</v>
      </c>
      <c r="X2077" s="870">
        <v>0</v>
      </c>
      <c r="Y2077" s="870">
        <v>0</v>
      </c>
      <c r="Z2077" s="870">
        <v>0</v>
      </c>
      <c r="AA2077" s="870">
        <v>0</v>
      </c>
      <c r="AB2077" s="870">
        <v>0</v>
      </c>
      <c r="AC2077" s="870">
        <v>0</v>
      </c>
      <c r="AD2077" s="870">
        <v>0</v>
      </c>
      <c r="AE2077" s="870">
        <v>0</v>
      </c>
    </row>
    <row r="2078" spans="1:31">
      <c r="A2078" s="870" t="s">
        <v>1852</v>
      </c>
      <c r="B2078" s="870">
        <v>16</v>
      </c>
      <c r="C2078" s="870">
        <v>1690</v>
      </c>
      <c r="D2078" s="870">
        <v>169095</v>
      </c>
      <c r="E2078" s="870">
        <v>1690959333</v>
      </c>
      <c r="F2078" s="870" t="s">
        <v>1140</v>
      </c>
      <c r="G2078" s="870">
        <v>0</v>
      </c>
      <c r="H2078" s="870">
        <v>0</v>
      </c>
      <c r="I2078" s="870">
        <v>0</v>
      </c>
      <c r="J2078" s="870">
        <v>0</v>
      </c>
      <c r="K2078" s="870">
        <v>0</v>
      </c>
      <c r="L2078" s="870">
        <v>0</v>
      </c>
      <c r="M2078" s="870">
        <v>0</v>
      </c>
      <c r="N2078" s="870">
        <v>0</v>
      </c>
      <c r="O2078" s="870">
        <v>0</v>
      </c>
      <c r="P2078" s="870">
        <v>0</v>
      </c>
      <c r="Q2078" s="870">
        <v>0</v>
      </c>
      <c r="R2078" s="870">
        <v>0</v>
      </c>
      <c r="S2078" s="870">
        <v>0</v>
      </c>
      <c r="T2078" s="870">
        <v>0</v>
      </c>
      <c r="U2078" s="870">
        <v>0</v>
      </c>
      <c r="V2078" s="870">
        <v>0</v>
      </c>
      <c r="W2078" s="870">
        <v>0</v>
      </c>
      <c r="X2078" s="870">
        <v>0</v>
      </c>
      <c r="Y2078" s="870">
        <v>0</v>
      </c>
      <c r="Z2078" s="870">
        <v>0</v>
      </c>
      <c r="AA2078" s="870">
        <v>0</v>
      </c>
      <c r="AB2078" s="870">
        <v>0</v>
      </c>
      <c r="AC2078" s="870">
        <v>0</v>
      </c>
      <c r="AD2078" s="870">
        <v>0</v>
      </c>
      <c r="AE2078" s="870">
        <v>0</v>
      </c>
    </row>
    <row r="2079" spans="1:31">
      <c r="A2079" s="870" t="s">
        <v>1852</v>
      </c>
      <c r="B2079" s="870">
        <v>16</v>
      </c>
      <c r="C2079" s="870">
        <v>1690</v>
      </c>
      <c r="D2079" s="870">
        <v>169095</v>
      </c>
      <c r="E2079" s="870">
        <v>1690959401</v>
      </c>
      <c r="F2079" s="870" t="s">
        <v>1141</v>
      </c>
      <c r="G2079" s="870">
        <v>64302994466</v>
      </c>
      <c r="H2079" s="870">
        <v>0</v>
      </c>
      <c r="I2079" s="870">
        <v>64302994465.919998</v>
      </c>
      <c r="J2079" s="870">
        <v>-8.00018310546875E-2</v>
      </c>
      <c r="K2079" s="870">
        <v>0</v>
      </c>
      <c r="L2079" s="870">
        <v>0</v>
      </c>
      <c r="M2079" s="870">
        <v>-8.00018310546875E-2</v>
      </c>
      <c r="N2079" s="870">
        <v>0</v>
      </c>
      <c r="O2079" s="870">
        <v>-8.00018310546875E-2</v>
      </c>
      <c r="P2079" s="870">
        <v>-2.9600677490234376E-2</v>
      </c>
      <c r="Q2079" s="870">
        <v>0</v>
      </c>
      <c r="R2079" s="870">
        <v>0</v>
      </c>
      <c r="S2079" s="870">
        <v>0</v>
      </c>
      <c r="T2079" s="870">
        <v>0</v>
      </c>
      <c r="U2079" s="870">
        <v>0</v>
      </c>
      <c r="V2079" s="870">
        <v>0</v>
      </c>
      <c r="W2079" s="870">
        <v>0</v>
      </c>
      <c r="X2079" s="870">
        <v>-2.9600677490234376E-2</v>
      </c>
      <c r="Y2079" s="870">
        <v>0.37</v>
      </c>
      <c r="Z2079" s="870">
        <v>0</v>
      </c>
      <c r="AA2079" s="870">
        <v>-2.9600677490234376E-2</v>
      </c>
      <c r="AB2079" s="870">
        <v>0</v>
      </c>
      <c r="AC2079" s="870">
        <v>-2.9600677490234376E-2</v>
      </c>
      <c r="AD2079" s="870">
        <v>0</v>
      </c>
      <c r="AE2079" s="870">
        <v>0</v>
      </c>
    </row>
    <row r="2080" spans="1:31">
      <c r="A2080" s="870" t="s">
        <v>1852</v>
      </c>
      <c r="B2080" s="870">
        <v>16</v>
      </c>
      <c r="C2080" s="870">
        <v>1690</v>
      </c>
      <c r="D2080" s="870">
        <v>169095</v>
      </c>
      <c r="E2080" s="870">
        <v>1690959403</v>
      </c>
      <c r="F2080" s="870" t="s">
        <v>2018</v>
      </c>
      <c r="G2080" s="870">
        <v>0</v>
      </c>
      <c r="H2080" s="870">
        <v>0</v>
      </c>
      <c r="I2080" s="870">
        <v>0</v>
      </c>
      <c r="J2080" s="870">
        <v>0</v>
      </c>
      <c r="K2080" s="870">
        <v>0</v>
      </c>
      <c r="L2080" s="870">
        <v>0</v>
      </c>
      <c r="M2080" s="870">
        <v>0</v>
      </c>
      <c r="N2080" s="870">
        <v>0</v>
      </c>
      <c r="O2080" s="870">
        <v>0</v>
      </c>
      <c r="P2080" s="870">
        <v>0</v>
      </c>
      <c r="Q2080" s="870">
        <v>0</v>
      </c>
      <c r="R2080" s="870">
        <v>0</v>
      </c>
      <c r="S2080" s="870">
        <v>0</v>
      </c>
      <c r="T2080" s="870">
        <v>0</v>
      </c>
      <c r="U2080" s="870">
        <v>0</v>
      </c>
      <c r="V2080" s="870">
        <v>0</v>
      </c>
      <c r="W2080" s="870">
        <v>0</v>
      </c>
      <c r="X2080" s="870">
        <v>0</v>
      </c>
      <c r="Y2080" s="870">
        <v>0</v>
      </c>
      <c r="Z2080" s="870">
        <v>0</v>
      </c>
      <c r="AA2080" s="870">
        <v>0</v>
      </c>
      <c r="AB2080" s="870">
        <v>0</v>
      </c>
      <c r="AC2080" s="870">
        <v>0</v>
      </c>
      <c r="AD2080" s="870">
        <v>0</v>
      </c>
      <c r="AE2080" s="870">
        <v>0</v>
      </c>
    </row>
    <row r="2081" spans="1:31">
      <c r="A2081" s="870" t="s">
        <v>1852</v>
      </c>
      <c r="B2081" s="870">
        <v>16</v>
      </c>
      <c r="C2081" s="870">
        <v>1690</v>
      </c>
      <c r="D2081" s="870">
        <v>169095</v>
      </c>
      <c r="E2081" s="870">
        <v>1690959415</v>
      </c>
      <c r="F2081" s="870" t="s">
        <v>1142</v>
      </c>
      <c r="G2081" s="870">
        <v>2667507</v>
      </c>
      <c r="H2081" s="870">
        <v>0</v>
      </c>
      <c r="I2081" s="870">
        <v>2667507.06</v>
      </c>
      <c r="J2081" s="870">
        <v>6.0000000055879354E-2</v>
      </c>
      <c r="K2081" s="870">
        <v>0</v>
      </c>
      <c r="L2081" s="870">
        <v>6.0000000055879354E-2</v>
      </c>
      <c r="M2081" s="870">
        <v>0</v>
      </c>
      <c r="N2081" s="870">
        <v>0</v>
      </c>
      <c r="O2081" s="870">
        <v>6.0000000055879354E-2</v>
      </c>
      <c r="P2081" s="870">
        <v>2.2200000020675362E-2</v>
      </c>
      <c r="Q2081" s="870">
        <v>0</v>
      </c>
      <c r="R2081" s="870">
        <v>0</v>
      </c>
      <c r="S2081" s="870">
        <v>0</v>
      </c>
      <c r="T2081" s="870">
        <v>0</v>
      </c>
      <c r="U2081" s="870">
        <v>0</v>
      </c>
      <c r="V2081" s="870">
        <v>0</v>
      </c>
      <c r="W2081" s="870">
        <v>0</v>
      </c>
      <c r="X2081" s="870">
        <v>2.2200000020675362E-2</v>
      </c>
      <c r="Y2081" s="870">
        <v>0.37</v>
      </c>
      <c r="Z2081" s="870">
        <v>2.2200000020675362E-2</v>
      </c>
      <c r="AA2081" s="870">
        <v>0</v>
      </c>
      <c r="AB2081" s="870">
        <v>2.2200000020675362E-2</v>
      </c>
      <c r="AC2081" s="870">
        <v>0</v>
      </c>
      <c r="AD2081" s="870">
        <v>0</v>
      </c>
      <c r="AE2081" s="870">
        <v>0</v>
      </c>
    </row>
    <row r="2082" spans="1:31">
      <c r="A2082" s="870" t="s">
        <v>1852</v>
      </c>
      <c r="B2082" s="870">
        <v>16</v>
      </c>
      <c r="C2082" s="870">
        <v>1690</v>
      </c>
      <c r="D2082" s="870">
        <v>169095</v>
      </c>
      <c r="E2082" s="870">
        <v>1690959430</v>
      </c>
      <c r="F2082" s="870" t="s">
        <v>4264</v>
      </c>
      <c r="G2082" s="870">
        <v>0</v>
      </c>
      <c r="H2082" s="870">
        <v>0</v>
      </c>
      <c r="I2082" s="870">
        <v>0</v>
      </c>
      <c r="J2082" s="870">
        <v>0</v>
      </c>
      <c r="K2082" s="870">
        <v>0</v>
      </c>
      <c r="L2082" s="870">
        <v>0</v>
      </c>
      <c r="M2082" s="870">
        <v>0</v>
      </c>
      <c r="N2082" s="870">
        <v>0</v>
      </c>
      <c r="O2082" s="870">
        <v>0</v>
      </c>
      <c r="P2082" s="870">
        <v>0</v>
      </c>
      <c r="Q2082" s="870">
        <v>0</v>
      </c>
      <c r="R2082" s="870">
        <v>0</v>
      </c>
      <c r="S2082" s="870">
        <v>0</v>
      </c>
      <c r="T2082" s="870">
        <v>0</v>
      </c>
      <c r="U2082" s="870">
        <v>0</v>
      </c>
      <c r="V2082" s="870">
        <v>0</v>
      </c>
      <c r="W2082" s="870">
        <v>0</v>
      </c>
      <c r="X2082" s="870">
        <v>0</v>
      </c>
      <c r="Y2082" s="870">
        <v>0</v>
      </c>
      <c r="Z2082" s="870">
        <v>0</v>
      </c>
      <c r="AA2082" s="870">
        <v>0</v>
      </c>
      <c r="AB2082" s="870">
        <v>0</v>
      </c>
      <c r="AC2082" s="870">
        <v>0</v>
      </c>
      <c r="AD2082" s="870">
        <v>0</v>
      </c>
      <c r="AE2082" s="870">
        <v>0</v>
      </c>
    </row>
    <row r="2083" spans="1:31">
      <c r="A2083" s="870" t="s">
        <v>1852</v>
      </c>
      <c r="B2083" s="870">
        <v>16</v>
      </c>
      <c r="C2083" s="870">
        <v>1690</v>
      </c>
      <c r="D2083" s="870">
        <v>169095</v>
      </c>
      <c r="E2083" s="870">
        <v>1690959495</v>
      </c>
      <c r="F2083" s="870" t="s">
        <v>3692</v>
      </c>
      <c r="G2083" s="870">
        <v>0</v>
      </c>
      <c r="H2083" s="870">
        <v>0</v>
      </c>
      <c r="I2083" s="870">
        <v>0</v>
      </c>
      <c r="J2083" s="870">
        <v>0</v>
      </c>
      <c r="K2083" s="870">
        <v>0</v>
      </c>
      <c r="L2083" s="870">
        <v>0</v>
      </c>
      <c r="M2083" s="870">
        <v>0</v>
      </c>
      <c r="N2083" s="870">
        <v>0</v>
      </c>
      <c r="O2083" s="870">
        <v>0</v>
      </c>
      <c r="P2083" s="870">
        <v>0</v>
      </c>
      <c r="Q2083" s="870">
        <v>0</v>
      </c>
      <c r="R2083" s="870">
        <v>0</v>
      </c>
      <c r="S2083" s="870">
        <v>0</v>
      </c>
      <c r="T2083" s="870">
        <v>0</v>
      </c>
      <c r="U2083" s="870">
        <v>0</v>
      </c>
      <c r="V2083" s="870">
        <v>0</v>
      </c>
      <c r="W2083" s="870">
        <v>0</v>
      </c>
      <c r="X2083" s="870">
        <v>0</v>
      </c>
      <c r="Y2083" s="870">
        <v>0</v>
      </c>
      <c r="Z2083" s="870">
        <v>0</v>
      </c>
      <c r="AA2083" s="870">
        <v>0</v>
      </c>
      <c r="AB2083" s="870">
        <v>0</v>
      </c>
      <c r="AC2083" s="870">
        <v>0</v>
      </c>
      <c r="AD2083" s="870">
        <v>0</v>
      </c>
      <c r="AE2083" s="870">
        <v>0</v>
      </c>
    </row>
    <row r="2084" spans="1:31">
      <c r="A2084" s="870" t="s">
        <v>1852</v>
      </c>
      <c r="B2084" s="870">
        <v>16</v>
      </c>
      <c r="C2084" s="870">
        <v>1690</v>
      </c>
      <c r="D2084" s="870">
        <v>169095</v>
      </c>
      <c r="E2084" s="870">
        <v>1690959496</v>
      </c>
      <c r="F2084" s="870" t="s">
        <v>1143</v>
      </c>
      <c r="G2084" s="870">
        <v>0</v>
      </c>
      <c r="H2084" s="870">
        <v>0</v>
      </c>
      <c r="I2084" s="870">
        <v>0</v>
      </c>
      <c r="J2084" s="870">
        <v>0</v>
      </c>
      <c r="K2084" s="870">
        <v>0</v>
      </c>
      <c r="L2084" s="870">
        <v>0</v>
      </c>
      <c r="M2084" s="870">
        <v>0</v>
      </c>
      <c r="N2084" s="870">
        <v>0</v>
      </c>
      <c r="O2084" s="870">
        <v>0</v>
      </c>
      <c r="P2084" s="870">
        <v>0</v>
      </c>
      <c r="Q2084" s="870">
        <v>0</v>
      </c>
      <c r="R2084" s="870">
        <v>0</v>
      </c>
      <c r="S2084" s="870">
        <v>0</v>
      </c>
      <c r="T2084" s="870">
        <v>0</v>
      </c>
      <c r="U2084" s="870">
        <v>0</v>
      </c>
      <c r="V2084" s="870">
        <v>0</v>
      </c>
      <c r="W2084" s="870">
        <v>0</v>
      </c>
      <c r="X2084" s="870">
        <v>0</v>
      </c>
      <c r="Y2084" s="870">
        <v>0</v>
      </c>
      <c r="Z2084" s="870">
        <v>0</v>
      </c>
      <c r="AA2084" s="870">
        <v>0</v>
      </c>
      <c r="AB2084" s="870">
        <v>0</v>
      </c>
      <c r="AC2084" s="870">
        <v>0</v>
      </c>
      <c r="AD2084" s="870">
        <v>0</v>
      </c>
      <c r="AE2084" s="870">
        <v>0</v>
      </c>
    </row>
    <row r="2085" spans="1:31">
      <c r="A2085" s="870" t="s">
        <v>1852</v>
      </c>
      <c r="B2085" s="870">
        <v>16</v>
      </c>
      <c r="C2085" s="870">
        <v>1690</v>
      </c>
      <c r="D2085" s="870">
        <v>169095</v>
      </c>
      <c r="E2085" s="870">
        <v>1690959498</v>
      </c>
      <c r="F2085" s="870" t="s">
        <v>4265</v>
      </c>
      <c r="G2085" s="870">
        <v>0</v>
      </c>
      <c r="H2085" s="870">
        <v>0</v>
      </c>
      <c r="I2085" s="870">
        <v>0</v>
      </c>
      <c r="J2085" s="870">
        <v>0</v>
      </c>
      <c r="K2085" s="870">
        <v>0</v>
      </c>
      <c r="L2085" s="870">
        <v>0</v>
      </c>
      <c r="M2085" s="870">
        <v>0</v>
      </c>
      <c r="N2085" s="870">
        <v>0</v>
      </c>
      <c r="O2085" s="870">
        <v>0</v>
      </c>
      <c r="P2085" s="870">
        <v>0</v>
      </c>
      <c r="Q2085" s="870">
        <v>0</v>
      </c>
      <c r="R2085" s="870">
        <v>0</v>
      </c>
      <c r="S2085" s="870">
        <v>0</v>
      </c>
      <c r="T2085" s="870">
        <v>0</v>
      </c>
      <c r="U2085" s="870">
        <v>0</v>
      </c>
      <c r="V2085" s="870">
        <v>0</v>
      </c>
      <c r="W2085" s="870">
        <v>0</v>
      </c>
      <c r="X2085" s="870">
        <v>0</v>
      </c>
      <c r="Y2085" s="870">
        <v>0</v>
      </c>
      <c r="Z2085" s="870">
        <v>0</v>
      </c>
      <c r="AA2085" s="870">
        <v>0</v>
      </c>
      <c r="AB2085" s="870">
        <v>0</v>
      </c>
      <c r="AC2085" s="870">
        <v>0</v>
      </c>
      <c r="AD2085" s="870">
        <v>0</v>
      </c>
      <c r="AE2085" s="870">
        <v>0</v>
      </c>
    </row>
    <row r="2086" spans="1:31">
      <c r="A2086" s="870" t="s">
        <v>1891</v>
      </c>
      <c r="B2086" s="870">
        <v>16</v>
      </c>
      <c r="C2086" s="870">
        <v>1690</v>
      </c>
      <c r="D2086" s="870">
        <v>169095</v>
      </c>
      <c r="E2086" s="870">
        <v>1690959501</v>
      </c>
      <c r="F2086" s="870" t="s">
        <v>2019</v>
      </c>
      <c r="G2086" s="870">
        <v>0</v>
      </c>
      <c r="H2086" s="870">
        <v>0</v>
      </c>
      <c r="I2086" s="870">
        <v>0</v>
      </c>
      <c r="J2086" s="870">
        <v>0</v>
      </c>
      <c r="K2086" s="870">
        <v>0</v>
      </c>
      <c r="L2086" s="870">
        <v>0</v>
      </c>
      <c r="M2086" s="870">
        <v>0</v>
      </c>
      <c r="N2086" s="870">
        <v>0</v>
      </c>
      <c r="O2086" s="870">
        <v>0</v>
      </c>
      <c r="P2086" s="870">
        <v>0</v>
      </c>
      <c r="Q2086" s="870">
        <v>0</v>
      </c>
      <c r="R2086" s="870">
        <v>0</v>
      </c>
      <c r="S2086" s="870">
        <v>0</v>
      </c>
      <c r="T2086" s="870">
        <v>0</v>
      </c>
      <c r="U2086" s="870">
        <v>0</v>
      </c>
      <c r="V2086" s="870">
        <v>0</v>
      </c>
      <c r="W2086" s="870">
        <v>0</v>
      </c>
      <c r="X2086" s="870">
        <v>0</v>
      </c>
      <c r="Y2086" s="870">
        <v>0</v>
      </c>
      <c r="Z2086" s="870">
        <v>0</v>
      </c>
      <c r="AA2086" s="870">
        <v>0</v>
      </c>
      <c r="AB2086" s="870">
        <v>0</v>
      </c>
      <c r="AC2086" s="870">
        <v>0</v>
      </c>
      <c r="AD2086" s="870">
        <v>0</v>
      </c>
      <c r="AE2086" s="870">
        <v>0</v>
      </c>
    </row>
    <row r="2087" spans="1:31">
      <c r="A2087" s="870" t="s">
        <v>1891</v>
      </c>
      <c r="B2087" s="870">
        <v>16</v>
      </c>
      <c r="C2087" s="870">
        <v>1690</v>
      </c>
      <c r="D2087" s="870">
        <v>169095</v>
      </c>
      <c r="E2087" s="870">
        <v>1690959502</v>
      </c>
      <c r="F2087" s="870" t="s">
        <v>2020</v>
      </c>
      <c r="G2087" s="870">
        <v>0</v>
      </c>
      <c r="H2087" s="870">
        <v>0</v>
      </c>
      <c r="I2087" s="870">
        <v>0</v>
      </c>
      <c r="J2087" s="870">
        <v>0</v>
      </c>
      <c r="K2087" s="870">
        <v>0</v>
      </c>
      <c r="L2087" s="870">
        <v>0</v>
      </c>
      <c r="M2087" s="870">
        <v>0</v>
      </c>
      <c r="N2087" s="870">
        <v>0</v>
      </c>
      <c r="O2087" s="870">
        <v>0</v>
      </c>
      <c r="P2087" s="870">
        <v>0</v>
      </c>
      <c r="Q2087" s="870">
        <v>0</v>
      </c>
      <c r="R2087" s="870">
        <v>0</v>
      </c>
      <c r="S2087" s="870">
        <v>0</v>
      </c>
      <c r="T2087" s="870">
        <v>0</v>
      </c>
      <c r="U2087" s="870">
        <v>0</v>
      </c>
      <c r="V2087" s="870">
        <v>0</v>
      </c>
      <c r="W2087" s="870">
        <v>0</v>
      </c>
      <c r="X2087" s="870">
        <v>0</v>
      </c>
      <c r="Y2087" s="870">
        <v>0</v>
      </c>
      <c r="Z2087" s="870">
        <v>0</v>
      </c>
      <c r="AA2087" s="870">
        <v>0</v>
      </c>
      <c r="AB2087" s="870">
        <v>0</v>
      </c>
      <c r="AC2087" s="870">
        <v>0</v>
      </c>
      <c r="AD2087" s="870">
        <v>0</v>
      </c>
      <c r="AE2087" s="870">
        <v>0</v>
      </c>
    </row>
    <row r="2088" spans="1:31">
      <c r="A2088" s="870" t="s">
        <v>1891</v>
      </c>
      <c r="B2088" s="870">
        <v>16</v>
      </c>
      <c r="C2088" s="870">
        <v>1690</v>
      </c>
      <c r="D2088" s="870">
        <v>169095</v>
      </c>
      <c r="E2088" s="870">
        <v>1690959505</v>
      </c>
      <c r="F2088" s="870" t="s">
        <v>2021</v>
      </c>
      <c r="G2088" s="870">
        <v>0</v>
      </c>
      <c r="H2088" s="870">
        <v>0</v>
      </c>
      <c r="I2088" s="870">
        <v>0</v>
      </c>
      <c r="J2088" s="870">
        <v>0</v>
      </c>
      <c r="K2088" s="870">
        <v>0</v>
      </c>
      <c r="L2088" s="870">
        <v>0</v>
      </c>
      <c r="M2088" s="870">
        <v>0</v>
      </c>
      <c r="N2088" s="870">
        <v>0</v>
      </c>
      <c r="O2088" s="870">
        <v>0</v>
      </c>
      <c r="P2088" s="870">
        <v>0</v>
      </c>
      <c r="Q2088" s="870">
        <v>0</v>
      </c>
      <c r="R2088" s="870">
        <v>0</v>
      </c>
      <c r="S2088" s="870">
        <v>0</v>
      </c>
      <c r="T2088" s="870">
        <v>0</v>
      </c>
      <c r="U2088" s="870">
        <v>0</v>
      </c>
      <c r="V2088" s="870">
        <v>0</v>
      </c>
      <c r="W2088" s="870">
        <v>0</v>
      </c>
      <c r="X2088" s="870">
        <v>0</v>
      </c>
      <c r="Y2088" s="870">
        <v>0</v>
      </c>
      <c r="Z2088" s="870">
        <v>0</v>
      </c>
      <c r="AA2088" s="870">
        <v>0</v>
      </c>
      <c r="AB2088" s="870">
        <v>0</v>
      </c>
      <c r="AC2088" s="870">
        <v>0</v>
      </c>
      <c r="AD2088" s="870">
        <v>0</v>
      </c>
      <c r="AE2088" s="870">
        <v>0</v>
      </c>
    </row>
    <row r="2089" spans="1:31">
      <c r="A2089" s="870" t="s">
        <v>1852</v>
      </c>
      <c r="B2089" s="870">
        <v>16</v>
      </c>
      <c r="C2089" s="870">
        <v>1690</v>
      </c>
      <c r="D2089" s="870">
        <v>169095</v>
      </c>
      <c r="E2089" s="870">
        <v>1690959506</v>
      </c>
      <c r="F2089" s="870" t="s">
        <v>3417</v>
      </c>
      <c r="G2089" s="870">
        <v>15054702</v>
      </c>
      <c r="H2089" s="870">
        <v>0</v>
      </c>
      <c r="I2089" s="870">
        <v>15054702</v>
      </c>
      <c r="J2089" s="870">
        <v>0</v>
      </c>
      <c r="K2089" s="870">
        <v>0</v>
      </c>
      <c r="L2089" s="870">
        <v>0</v>
      </c>
      <c r="M2089" s="870">
        <v>0</v>
      </c>
      <c r="N2089" s="870">
        <v>0</v>
      </c>
      <c r="O2089" s="870">
        <v>0</v>
      </c>
      <c r="P2089" s="870">
        <v>0</v>
      </c>
      <c r="Q2089" s="870">
        <v>0</v>
      </c>
      <c r="R2089" s="870">
        <v>0</v>
      </c>
      <c r="S2089" s="870">
        <v>0</v>
      </c>
      <c r="T2089" s="870">
        <v>0</v>
      </c>
      <c r="U2089" s="870">
        <v>0</v>
      </c>
      <c r="V2089" s="870">
        <v>0</v>
      </c>
      <c r="W2089" s="870">
        <v>0</v>
      </c>
      <c r="X2089" s="870">
        <v>0</v>
      </c>
      <c r="Y2089" s="870">
        <v>0</v>
      </c>
      <c r="Z2089" s="870">
        <v>0</v>
      </c>
      <c r="AA2089" s="870">
        <v>0</v>
      </c>
      <c r="AB2089" s="870">
        <v>0</v>
      </c>
      <c r="AC2089" s="870">
        <v>0</v>
      </c>
      <c r="AD2089" s="870">
        <v>0</v>
      </c>
      <c r="AE2089" s="870">
        <v>0</v>
      </c>
    </row>
    <row r="2090" spans="1:31">
      <c r="A2090" s="870" t="s">
        <v>1891</v>
      </c>
      <c r="B2090" s="870">
        <v>16</v>
      </c>
      <c r="C2090" s="870">
        <v>1690</v>
      </c>
      <c r="D2090" s="870">
        <v>169095</v>
      </c>
      <c r="E2090" s="870">
        <v>1690959507</v>
      </c>
      <c r="F2090" s="870" t="s">
        <v>2022</v>
      </c>
      <c r="G2090" s="870">
        <v>0</v>
      </c>
      <c r="H2090" s="870">
        <v>0</v>
      </c>
      <c r="I2090" s="870">
        <v>0</v>
      </c>
      <c r="J2090" s="870">
        <v>0</v>
      </c>
      <c r="K2090" s="870">
        <v>0</v>
      </c>
      <c r="L2090" s="870">
        <v>0</v>
      </c>
      <c r="M2090" s="870">
        <v>0</v>
      </c>
      <c r="N2090" s="870">
        <v>0</v>
      </c>
      <c r="O2090" s="870">
        <v>0</v>
      </c>
      <c r="P2090" s="870">
        <v>0</v>
      </c>
      <c r="Q2090" s="870">
        <v>0</v>
      </c>
      <c r="R2090" s="870">
        <v>0</v>
      </c>
      <c r="S2090" s="870">
        <v>0</v>
      </c>
      <c r="T2090" s="870">
        <v>0</v>
      </c>
      <c r="U2090" s="870">
        <v>0</v>
      </c>
      <c r="V2090" s="870">
        <v>0</v>
      </c>
      <c r="W2090" s="870">
        <v>0</v>
      </c>
      <c r="X2090" s="870">
        <v>0</v>
      </c>
      <c r="Y2090" s="870">
        <v>0</v>
      </c>
      <c r="Z2090" s="870">
        <v>0</v>
      </c>
      <c r="AA2090" s="870">
        <v>0</v>
      </c>
      <c r="AB2090" s="870">
        <v>0</v>
      </c>
      <c r="AC2090" s="870">
        <v>0</v>
      </c>
      <c r="AD2090" s="870">
        <v>0</v>
      </c>
      <c r="AE2090" s="870">
        <v>0</v>
      </c>
    </row>
    <row r="2091" spans="1:31">
      <c r="A2091" s="870" t="s">
        <v>1891</v>
      </c>
      <c r="B2091" s="870">
        <v>16</v>
      </c>
      <c r="C2091" s="870">
        <v>1690</v>
      </c>
      <c r="D2091" s="870">
        <v>169095</v>
      </c>
      <c r="E2091" s="870">
        <v>1690959513</v>
      </c>
      <c r="F2091" s="870" t="s">
        <v>2021</v>
      </c>
      <c r="G2091" s="870">
        <v>0</v>
      </c>
      <c r="H2091" s="870">
        <v>0</v>
      </c>
      <c r="I2091" s="870">
        <v>0</v>
      </c>
      <c r="J2091" s="870">
        <v>0</v>
      </c>
      <c r="K2091" s="870">
        <v>0</v>
      </c>
      <c r="L2091" s="870">
        <v>0</v>
      </c>
      <c r="M2091" s="870">
        <v>0</v>
      </c>
      <c r="N2091" s="870">
        <v>0</v>
      </c>
      <c r="O2091" s="870">
        <v>0</v>
      </c>
      <c r="P2091" s="870">
        <v>0</v>
      </c>
      <c r="Q2091" s="870">
        <v>0</v>
      </c>
      <c r="R2091" s="870">
        <v>0</v>
      </c>
      <c r="S2091" s="870">
        <v>0</v>
      </c>
      <c r="T2091" s="870">
        <v>0</v>
      </c>
      <c r="U2091" s="870">
        <v>0</v>
      </c>
      <c r="V2091" s="870">
        <v>0</v>
      </c>
      <c r="W2091" s="870">
        <v>0</v>
      </c>
      <c r="X2091" s="870">
        <v>0</v>
      </c>
      <c r="Y2091" s="870">
        <v>0</v>
      </c>
      <c r="Z2091" s="870">
        <v>0</v>
      </c>
      <c r="AA2091" s="870">
        <v>0</v>
      </c>
      <c r="AB2091" s="870">
        <v>0</v>
      </c>
      <c r="AC2091" s="870">
        <v>0</v>
      </c>
      <c r="AD2091" s="870">
        <v>0</v>
      </c>
      <c r="AE2091" s="870">
        <v>0</v>
      </c>
    </row>
    <row r="2092" spans="1:31">
      <c r="A2092" s="870" t="s">
        <v>1852</v>
      </c>
      <c r="B2092" s="870">
        <v>16</v>
      </c>
      <c r="C2092" s="870">
        <v>1690</v>
      </c>
      <c r="D2092" s="870">
        <v>169095</v>
      </c>
      <c r="E2092" s="870">
        <v>1690959515</v>
      </c>
      <c r="F2092" s="870" t="s">
        <v>2023</v>
      </c>
      <c r="G2092" s="870">
        <v>0</v>
      </c>
      <c r="H2092" s="870">
        <v>0</v>
      </c>
      <c r="I2092" s="870">
        <v>0</v>
      </c>
      <c r="J2092" s="870">
        <v>0</v>
      </c>
      <c r="K2092" s="870">
        <v>0</v>
      </c>
      <c r="L2092" s="870">
        <v>0</v>
      </c>
      <c r="M2092" s="870">
        <v>0</v>
      </c>
      <c r="N2092" s="870">
        <v>0</v>
      </c>
      <c r="O2092" s="870">
        <v>0</v>
      </c>
      <c r="P2092" s="870">
        <v>0</v>
      </c>
      <c r="Q2092" s="870">
        <v>0</v>
      </c>
      <c r="R2092" s="870">
        <v>0</v>
      </c>
      <c r="S2092" s="870">
        <v>0</v>
      </c>
      <c r="T2092" s="870">
        <v>0</v>
      </c>
      <c r="U2092" s="870">
        <v>0</v>
      </c>
      <c r="V2092" s="870">
        <v>0</v>
      </c>
      <c r="W2092" s="870">
        <v>0</v>
      </c>
      <c r="X2092" s="870">
        <v>0</v>
      </c>
      <c r="Y2092" s="870">
        <v>0</v>
      </c>
      <c r="Z2092" s="870">
        <v>0</v>
      </c>
      <c r="AA2092" s="870">
        <v>0</v>
      </c>
      <c r="AB2092" s="870">
        <v>0</v>
      </c>
      <c r="AC2092" s="870">
        <v>0</v>
      </c>
      <c r="AD2092" s="870">
        <v>0</v>
      </c>
      <c r="AE2092" s="870">
        <v>0</v>
      </c>
    </row>
    <row r="2093" spans="1:31">
      <c r="A2093" s="870" t="s">
        <v>1891</v>
      </c>
      <c r="B2093" s="870">
        <v>16</v>
      </c>
      <c r="C2093" s="870">
        <v>1690</v>
      </c>
      <c r="D2093" s="870">
        <v>169095</v>
      </c>
      <c r="E2093" s="870">
        <v>1690959518</v>
      </c>
      <c r="F2093" s="870" t="s">
        <v>2021</v>
      </c>
      <c r="G2093" s="870">
        <v>0</v>
      </c>
      <c r="H2093" s="870">
        <v>0</v>
      </c>
      <c r="I2093" s="870">
        <v>0</v>
      </c>
      <c r="J2093" s="870">
        <v>0</v>
      </c>
      <c r="K2093" s="870">
        <v>0</v>
      </c>
      <c r="L2093" s="870">
        <v>0</v>
      </c>
      <c r="M2093" s="870">
        <v>0</v>
      </c>
      <c r="N2093" s="870">
        <v>0</v>
      </c>
      <c r="O2093" s="870">
        <v>0</v>
      </c>
      <c r="P2093" s="870">
        <v>0</v>
      </c>
      <c r="Q2093" s="870">
        <v>0</v>
      </c>
      <c r="R2093" s="870">
        <v>0</v>
      </c>
      <c r="S2093" s="870">
        <v>0</v>
      </c>
      <c r="T2093" s="870">
        <v>0</v>
      </c>
      <c r="U2093" s="870">
        <v>0</v>
      </c>
      <c r="V2093" s="870">
        <v>0</v>
      </c>
      <c r="W2093" s="870">
        <v>0</v>
      </c>
      <c r="X2093" s="870">
        <v>0</v>
      </c>
      <c r="Y2093" s="870">
        <v>0</v>
      </c>
      <c r="Z2093" s="870">
        <v>0</v>
      </c>
      <c r="AA2093" s="870">
        <v>0</v>
      </c>
      <c r="AB2093" s="870">
        <v>0</v>
      </c>
      <c r="AC2093" s="870">
        <v>0</v>
      </c>
      <c r="AD2093" s="870">
        <v>0</v>
      </c>
      <c r="AE2093" s="870">
        <v>0</v>
      </c>
    </row>
    <row r="2094" spans="1:31">
      <c r="A2094" s="870" t="s">
        <v>1852</v>
      </c>
      <c r="B2094" s="870">
        <v>16</v>
      </c>
      <c r="C2094" s="870">
        <v>1690</v>
      </c>
      <c r="D2094" s="870">
        <v>169095</v>
      </c>
      <c r="E2094" s="870">
        <v>1690959519</v>
      </c>
      <c r="F2094" s="870" t="s">
        <v>1144</v>
      </c>
      <c r="G2094" s="870">
        <v>276470</v>
      </c>
      <c r="H2094" s="870">
        <v>0</v>
      </c>
      <c r="I2094" s="870">
        <v>276470</v>
      </c>
      <c r="J2094" s="870">
        <v>0</v>
      </c>
      <c r="K2094" s="870">
        <v>0</v>
      </c>
      <c r="L2094" s="870">
        <v>0</v>
      </c>
      <c r="M2094" s="870">
        <v>0</v>
      </c>
      <c r="N2094" s="870">
        <v>0</v>
      </c>
      <c r="O2094" s="870">
        <v>0</v>
      </c>
      <c r="P2094" s="870">
        <v>0</v>
      </c>
      <c r="Q2094" s="870">
        <v>0</v>
      </c>
      <c r="R2094" s="870">
        <v>0</v>
      </c>
      <c r="S2094" s="870">
        <v>0</v>
      </c>
      <c r="T2094" s="870">
        <v>0</v>
      </c>
      <c r="U2094" s="870">
        <v>0</v>
      </c>
      <c r="V2094" s="870">
        <v>0</v>
      </c>
      <c r="W2094" s="870">
        <v>0</v>
      </c>
      <c r="X2094" s="870">
        <v>0</v>
      </c>
      <c r="Y2094" s="870">
        <v>0</v>
      </c>
      <c r="Z2094" s="870">
        <v>0</v>
      </c>
      <c r="AA2094" s="870">
        <v>0</v>
      </c>
      <c r="AB2094" s="870">
        <v>0</v>
      </c>
      <c r="AC2094" s="870">
        <v>0</v>
      </c>
      <c r="AD2094" s="870">
        <v>0</v>
      </c>
      <c r="AE2094" s="870">
        <v>0</v>
      </c>
    </row>
    <row r="2095" spans="1:31">
      <c r="A2095" s="870" t="s">
        <v>1891</v>
      </c>
      <c r="B2095" s="870">
        <v>16</v>
      </c>
      <c r="C2095" s="870">
        <v>1690</v>
      </c>
      <c r="D2095" s="870">
        <v>169095</v>
      </c>
      <c r="E2095" s="870">
        <v>1690959520</v>
      </c>
      <c r="F2095" s="870" t="s">
        <v>2021</v>
      </c>
      <c r="G2095" s="870">
        <v>0</v>
      </c>
      <c r="H2095" s="870">
        <v>0</v>
      </c>
      <c r="I2095" s="870">
        <v>0</v>
      </c>
      <c r="J2095" s="870">
        <v>0</v>
      </c>
      <c r="K2095" s="870">
        <v>0</v>
      </c>
      <c r="L2095" s="870">
        <v>0</v>
      </c>
      <c r="M2095" s="870">
        <v>0</v>
      </c>
      <c r="N2095" s="870">
        <v>0</v>
      </c>
      <c r="O2095" s="870">
        <v>0</v>
      </c>
      <c r="P2095" s="870">
        <v>0</v>
      </c>
      <c r="Q2095" s="870">
        <v>0</v>
      </c>
      <c r="R2095" s="870">
        <v>0</v>
      </c>
      <c r="S2095" s="870">
        <v>0</v>
      </c>
      <c r="T2095" s="870">
        <v>0</v>
      </c>
      <c r="U2095" s="870">
        <v>0</v>
      </c>
      <c r="V2095" s="870">
        <v>0</v>
      </c>
      <c r="W2095" s="870">
        <v>0</v>
      </c>
      <c r="X2095" s="870">
        <v>0</v>
      </c>
      <c r="Y2095" s="870">
        <v>0</v>
      </c>
      <c r="Z2095" s="870">
        <v>0</v>
      </c>
      <c r="AA2095" s="870">
        <v>0</v>
      </c>
      <c r="AB2095" s="870">
        <v>0</v>
      </c>
      <c r="AC2095" s="870">
        <v>0</v>
      </c>
      <c r="AD2095" s="870">
        <v>0</v>
      </c>
      <c r="AE2095" s="870">
        <v>0</v>
      </c>
    </row>
    <row r="2096" spans="1:31">
      <c r="A2096" s="870" t="s">
        <v>1891</v>
      </c>
      <c r="B2096" s="870">
        <v>16</v>
      </c>
      <c r="C2096" s="870">
        <v>1690</v>
      </c>
      <c r="D2096" s="870">
        <v>169095</v>
      </c>
      <c r="E2096" s="870">
        <v>1690959522</v>
      </c>
      <c r="F2096" s="870" t="s">
        <v>2024</v>
      </c>
      <c r="G2096" s="870">
        <v>0</v>
      </c>
      <c r="H2096" s="870">
        <v>0</v>
      </c>
      <c r="I2096" s="870">
        <v>0</v>
      </c>
      <c r="J2096" s="870">
        <v>0</v>
      </c>
      <c r="K2096" s="870">
        <v>0</v>
      </c>
      <c r="L2096" s="870">
        <v>0</v>
      </c>
      <c r="M2096" s="870">
        <v>0</v>
      </c>
      <c r="N2096" s="870">
        <v>0</v>
      </c>
      <c r="O2096" s="870">
        <v>0</v>
      </c>
      <c r="P2096" s="870">
        <v>0</v>
      </c>
      <c r="Q2096" s="870">
        <v>0</v>
      </c>
      <c r="R2096" s="870">
        <v>0</v>
      </c>
      <c r="S2096" s="870">
        <v>0</v>
      </c>
      <c r="T2096" s="870">
        <v>0</v>
      </c>
      <c r="U2096" s="870">
        <v>0</v>
      </c>
      <c r="V2096" s="870">
        <v>0</v>
      </c>
      <c r="W2096" s="870">
        <v>0</v>
      </c>
      <c r="X2096" s="870">
        <v>0</v>
      </c>
      <c r="Y2096" s="870">
        <v>0</v>
      </c>
      <c r="Z2096" s="870">
        <v>0</v>
      </c>
      <c r="AA2096" s="870">
        <v>0</v>
      </c>
      <c r="AB2096" s="870">
        <v>0</v>
      </c>
      <c r="AC2096" s="870">
        <v>0</v>
      </c>
      <c r="AD2096" s="870">
        <v>0</v>
      </c>
      <c r="AE2096" s="870">
        <v>0</v>
      </c>
    </row>
    <row r="2097" spans="1:31">
      <c r="A2097" s="870" t="s">
        <v>1891</v>
      </c>
      <c r="B2097" s="870">
        <v>16</v>
      </c>
      <c r="C2097" s="870">
        <v>1690</v>
      </c>
      <c r="D2097" s="870">
        <v>169095</v>
      </c>
      <c r="E2097" s="870">
        <v>1690959523</v>
      </c>
      <c r="F2097" s="870" t="s">
        <v>2025</v>
      </c>
      <c r="G2097" s="870">
        <v>0</v>
      </c>
      <c r="H2097" s="870">
        <v>0</v>
      </c>
      <c r="I2097" s="870">
        <v>0</v>
      </c>
      <c r="J2097" s="870">
        <v>0</v>
      </c>
      <c r="K2097" s="870">
        <v>0</v>
      </c>
      <c r="L2097" s="870">
        <v>0</v>
      </c>
      <c r="M2097" s="870">
        <v>0</v>
      </c>
      <c r="N2097" s="870">
        <v>0</v>
      </c>
      <c r="O2097" s="870">
        <v>0</v>
      </c>
      <c r="P2097" s="870">
        <v>0</v>
      </c>
      <c r="Q2097" s="870">
        <v>0</v>
      </c>
      <c r="R2097" s="870">
        <v>0</v>
      </c>
      <c r="S2097" s="870">
        <v>0</v>
      </c>
      <c r="T2097" s="870">
        <v>0</v>
      </c>
      <c r="U2097" s="870">
        <v>0</v>
      </c>
      <c r="V2097" s="870">
        <v>0</v>
      </c>
      <c r="W2097" s="870">
        <v>0</v>
      </c>
      <c r="X2097" s="870">
        <v>0</v>
      </c>
      <c r="Y2097" s="870">
        <v>0</v>
      </c>
      <c r="Z2097" s="870">
        <v>0</v>
      </c>
      <c r="AA2097" s="870">
        <v>0</v>
      </c>
      <c r="AB2097" s="870">
        <v>0</v>
      </c>
      <c r="AC2097" s="870">
        <v>0</v>
      </c>
      <c r="AD2097" s="870">
        <v>0</v>
      </c>
      <c r="AE2097" s="870">
        <v>0</v>
      </c>
    </row>
    <row r="2098" spans="1:31">
      <c r="A2098" s="870" t="s">
        <v>1891</v>
      </c>
      <c r="B2098" s="870">
        <v>16</v>
      </c>
      <c r="C2098" s="870">
        <v>1690</v>
      </c>
      <c r="D2098" s="870">
        <v>169095</v>
      </c>
      <c r="E2098" s="870">
        <v>1690959526</v>
      </c>
      <c r="F2098" s="870" t="s">
        <v>2021</v>
      </c>
      <c r="G2098" s="870">
        <v>0</v>
      </c>
      <c r="H2098" s="870">
        <v>0</v>
      </c>
      <c r="I2098" s="870">
        <v>0</v>
      </c>
      <c r="J2098" s="870">
        <v>0</v>
      </c>
      <c r="K2098" s="870">
        <v>0</v>
      </c>
      <c r="L2098" s="870">
        <v>0</v>
      </c>
      <c r="M2098" s="870">
        <v>0</v>
      </c>
      <c r="N2098" s="870">
        <v>0</v>
      </c>
      <c r="O2098" s="870">
        <v>0</v>
      </c>
      <c r="P2098" s="870">
        <v>0</v>
      </c>
      <c r="Q2098" s="870">
        <v>0</v>
      </c>
      <c r="R2098" s="870">
        <v>0</v>
      </c>
      <c r="S2098" s="870">
        <v>0</v>
      </c>
      <c r="T2098" s="870">
        <v>0</v>
      </c>
      <c r="U2098" s="870">
        <v>0</v>
      </c>
      <c r="V2098" s="870">
        <v>0</v>
      </c>
      <c r="W2098" s="870">
        <v>0</v>
      </c>
      <c r="X2098" s="870">
        <v>0</v>
      </c>
      <c r="Y2098" s="870">
        <v>0</v>
      </c>
      <c r="Z2098" s="870">
        <v>0</v>
      </c>
      <c r="AA2098" s="870">
        <v>0</v>
      </c>
      <c r="AB2098" s="870">
        <v>0</v>
      </c>
      <c r="AC2098" s="870">
        <v>0</v>
      </c>
      <c r="AD2098" s="870">
        <v>0</v>
      </c>
      <c r="AE2098" s="870">
        <v>0</v>
      </c>
    </row>
    <row r="2099" spans="1:31">
      <c r="A2099" s="870" t="s">
        <v>1891</v>
      </c>
      <c r="B2099" s="870">
        <v>16</v>
      </c>
      <c r="C2099" s="870">
        <v>1690</v>
      </c>
      <c r="D2099" s="870">
        <v>169095</v>
      </c>
      <c r="E2099" s="870">
        <v>1690959527</v>
      </c>
      <c r="F2099" s="870" t="s">
        <v>2021</v>
      </c>
      <c r="G2099" s="870">
        <v>0</v>
      </c>
      <c r="H2099" s="870">
        <v>0</v>
      </c>
      <c r="I2099" s="870">
        <v>0</v>
      </c>
      <c r="J2099" s="870">
        <v>0</v>
      </c>
      <c r="K2099" s="870">
        <v>0</v>
      </c>
      <c r="L2099" s="870">
        <v>0</v>
      </c>
      <c r="M2099" s="870">
        <v>0</v>
      </c>
      <c r="N2099" s="870">
        <v>0</v>
      </c>
      <c r="O2099" s="870">
        <v>0</v>
      </c>
      <c r="P2099" s="870">
        <v>0</v>
      </c>
      <c r="Q2099" s="870">
        <v>0</v>
      </c>
      <c r="R2099" s="870">
        <v>0</v>
      </c>
      <c r="S2099" s="870">
        <v>0</v>
      </c>
      <c r="T2099" s="870">
        <v>0</v>
      </c>
      <c r="U2099" s="870">
        <v>0</v>
      </c>
      <c r="V2099" s="870">
        <v>0</v>
      </c>
      <c r="W2099" s="870">
        <v>0</v>
      </c>
      <c r="X2099" s="870">
        <v>0</v>
      </c>
      <c r="Y2099" s="870">
        <v>0</v>
      </c>
      <c r="Z2099" s="870">
        <v>0</v>
      </c>
      <c r="AA2099" s="870">
        <v>0</v>
      </c>
      <c r="AB2099" s="870">
        <v>0</v>
      </c>
      <c r="AC2099" s="870">
        <v>0</v>
      </c>
      <c r="AD2099" s="870">
        <v>0</v>
      </c>
      <c r="AE2099" s="870">
        <v>0</v>
      </c>
    </row>
    <row r="2100" spans="1:31">
      <c r="A2100" s="870" t="s">
        <v>1891</v>
      </c>
      <c r="B2100" s="870">
        <v>16</v>
      </c>
      <c r="C2100" s="870">
        <v>1690</v>
      </c>
      <c r="D2100" s="870">
        <v>169095</v>
      </c>
      <c r="E2100" s="870">
        <v>1690959528</v>
      </c>
      <c r="F2100" s="870" t="s">
        <v>2026</v>
      </c>
      <c r="G2100" s="870">
        <v>0</v>
      </c>
      <c r="H2100" s="870">
        <v>0</v>
      </c>
      <c r="I2100" s="870">
        <v>0</v>
      </c>
      <c r="J2100" s="870">
        <v>0</v>
      </c>
      <c r="K2100" s="870">
        <v>0</v>
      </c>
      <c r="L2100" s="870">
        <v>0</v>
      </c>
      <c r="M2100" s="870">
        <v>0</v>
      </c>
      <c r="N2100" s="870">
        <v>0</v>
      </c>
      <c r="O2100" s="870">
        <v>0</v>
      </c>
      <c r="P2100" s="870">
        <v>0</v>
      </c>
      <c r="Q2100" s="870">
        <v>0</v>
      </c>
      <c r="R2100" s="870">
        <v>0</v>
      </c>
      <c r="S2100" s="870">
        <v>0</v>
      </c>
      <c r="T2100" s="870">
        <v>0</v>
      </c>
      <c r="U2100" s="870">
        <v>0</v>
      </c>
      <c r="V2100" s="870">
        <v>0</v>
      </c>
      <c r="W2100" s="870">
        <v>0</v>
      </c>
      <c r="X2100" s="870">
        <v>0</v>
      </c>
      <c r="Y2100" s="870">
        <v>0</v>
      </c>
      <c r="Z2100" s="870">
        <v>0</v>
      </c>
      <c r="AA2100" s="870">
        <v>0</v>
      </c>
      <c r="AB2100" s="870">
        <v>0</v>
      </c>
      <c r="AC2100" s="870">
        <v>0</v>
      </c>
      <c r="AD2100" s="870">
        <v>0</v>
      </c>
      <c r="AE2100" s="870">
        <v>0</v>
      </c>
    </row>
    <row r="2101" spans="1:31">
      <c r="A2101" s="870" t="s">
        <v>1891</v>
      </c>
      <c r="B2101" s="870">
        <v>16</v>
      </c>
      <c r="C2101" s="870">
        <v>1690</v>
      </c>
      <c r="D2101" s="870">
        <v>169095</v>
      </c>
      <c r="E2101" s="870">
        <v>1690959531</v>
      </c>
      <c r="F2101" s="870" t="s">
        <v>2027</v>
      </c>
      <c r="G2101" s="870">
        <v>0</v>
      </c>
      <c r="H2101" s="870">
        <v>0</v>
      </c>
      <c r="I2101" s="870">
        <v>0</v>
      </c>
      <c r="J2101" s="870">
        <v>0</v>
      </c>
      <c r="K2101" s="870">
        <v>0</v>
      </c>
      <c r="L2101" s="870">
        <v>0</v>
      </c>
      <c r="M2101" s="870">
        <v>0</v>
      </c>
      <c r="N2101" s="870">
        <v>0</v>
      </c>
      <c r="O2101" s="870">
        <v>0</v>
      </c>
      <c r="P2101" s="870">
        <v>0</v>
      </c>
      <c r="Q2101" s="870">
        <v>0</v>
      </c>
      <c r="R2101" s="870">
        <v>0</v>
      </c>
      <c r="S2101" s="870">
        <v>0</v>
      </c>
      <c r="T2101" s="870">
        <v>0</v>
      </c>
      <c r="U2101" s="870">
        <v>0</v>
      </c>
      <c r="V2101" s="870">
        <v>0</v>
      </c>
      <c r="W2101" s="870">
        <v>0</v>
      </c>
      <c r="X2101" s="870">
        <v>0</v>
      </c>
      <c r="Y2101" s="870">
        <v>0</v>
      </c>
      <c r="Z2101" s="870">
        <v>0</v>
      </c>
      <c r="AA2101" s="870">
        <v>0</v>
      </c>
      <c r="AB2101" s="870">
        <v>0</v>
      </c>
      <c r="AC2101" s="870">
        <v>0</v>
      </c>
      <c r="AD2101" s="870">
        <v>0</v>
      </c>
      <c r="AE2101" s="870">
        <v>0</v>
      </c>
    </row>
    <row r="2102" spans="1:31">
      <c r="A2102" s="870" t="s">
        <v>1891</v>
      </c>
      <c r="B2102" s="870">
        <v>16</v>
      </c>
      <c r="C2102" s="870">
        <v>1690</v>
      </c>
      <c r="D2102" s="870">
        <v>169095</v>
      </c>
      <c r="E2102" s="870">
        <v>1690959532</v>
      </c>
      <c r="F2102" s="870" t="s">
        <v>2028</v>
      </c>
      <c r="G2102" s="870">
        <v>0</v>
      </c>
      <c r="H2102" s="870">
        <v>0</v>
      </c>
      <c r="I2102" s="870">
        <v>0</v>
      </c>
      <c r="J2102" s="870">
        <v>0</v>
      </c>
      <c r="K2102" s="870">
        <v>0</v>
      </c>
      <c r="L2102" s="870">
        <v>0</v>
      </c>
      <c r="M2102" s="870">
        <v>0</v>
      </c>
      <c r="N2102" s="870">
        <v>0</v>
      </c>
      <c r="O2102" s="870">
        <v>0</v>
      </c>
      <c r="P2102" s="870">
        <v>0</v>
      </c>
      <c r="Q2102" s="870">
        <v>0</v>
      </c>
      <c r="R2102" s="870">
        <v>0</v>
      </c>
      <c r="S2102" s="870">
        <v>0</v>
      </c>
      <c r="T2102" s="870">
        <v>0</v>
      </c>
      <c r="U2102" s="870">
        <v>0</v>
      </c>
      <c r="V2102" s="870">
        <v>0</v>
      </c>
      <c r="W2102" s="870">
        <v>0</v>
      </c>
      <c r="X2102" s="870">
        <v>0</v>
      </c>
      <c r="Y2102" s="870">
        <v>0</v>
      </c>
      <c r="Z2102" s="870">
        <v>0</v>
      </c>
      <c r="AA2102" s="870">
        <v>0</v>
      </c>
      <c r="AB2102" s="870">
        <v>0</v>
      </c>
      <c r="AC2102" s="870">
        <v>0</v>
      </c>
      <c r="AD2102" s="870">
        <v>0</v>
      </c>
      <c r="AE2102" s="870">
        <v>0</v>
      </c>
    </row>
    <row r="2103" spans="1:31">
      <c r="A2103" s="870" t="s">
        <v>1891</v>
      </c>
      <c r="B2103" s="870">
        <v>16</v>
      </c>
      <c r="C2103" s="870">
        <v>1690</v>
      </c>
      <c r="D2103" s="870">
        <v>169095</v>
      </c>
      <c r="E2103" s="870">
        <v>1690959536</v>
      </c>
      <c r="F2103" s="870" t="s">
        <v>2029</v>
      </c>
      <c r="G2103" s="870">
        <v>0</v>
      </c>
      <c r="H2103" s="870">
        <v>0</v>
      </c>
      <c r="I2103" s="870">
        <v>0</v>
      </c>
      <c r="J2103" s="870">
        <v>0</v>
      </c>
      <c r="K2103" s="870">
        <v>0</v>
      </c>
      <c r="L2103" s="870">
        <v>0</v>
      </c>
      <c r="M2103" s="870">
        <v>0</v>
      </c>
      <c r="N2103" s="870">
        <v>0</v>
      </c>
      <c r="O2103" s="870">
        <v>0</v>
      </c>
      <c r="P2103" s="870">
        <v>0</v>
      </c>
      <c r="Q2103" s="870">
        <v>0</v>
      </c>
      <c r="R2103" s="870">
        <v>0</v>
      </c>
      <c r="S2103" s="870">
        <v>0</v>
      </c>
      <c r="T2103" s="870">
        <v>0</v>
      </c>
      <c r="U2103" s="870">
        <v>0</v>
      </c>
      <c r="V2103" s="870">
        <v>0</v>
      </c>
      <c r="W2103" s="870">
        <v>0</v>
      </c>
      <c r="X2103" s="870">
        <v>0</v>
      </c>
      <c r="Y2103" s="870">
        <v>0</v>
      </c>
      <c r="Z2103" s="870">
        <v>0</v>
      </c>
      <c r="AA2103" s="870">
        <v>0</v>
      </c>
      <c r="AB2103" s="870">
        <v>0</v>
      </c>
      <c r="AC2103" s="870">
        <v>0</v>
      </c>
      <c r="AD2103" s="870">
        <v>0</v>
      </c>
      <c r="AE2103" s="870">
        <v>0</v>
      </c>
    </row>
    <row r="2104" spans="1:31">
      <c r="A2104" s="870" t="s">
        <v>1891</v>
      </c>
      <c r="B2104" s="870">
        <v>16</v>
      </c>
      <c r="C2104" s="870">
        <v>1690</v>
      </c>
      <c r="D2104" s="870">
        <v>169095</v>
      </c>
      <c r="E2104" s="870">
        <v>1690959537</v>
      </c>
      <c r="F2104" s="870" t="s">
        <v>2030</v>
      </c>
      <c r="G2104" s="870">
        <v>0</v>
      </c>
      <c r="H2104" s="870">
        <v>0</v>
      </c>
      <c r="I2104" s="870">
        <v>0</v>
      </c>
      <c r="J2104" s="870">
        <v>0</v>
      </c>
      <c r="K2104" s="870">
        <v>0</v>
      </c>
      <c r="L2104" s="870">
        <v>0</v>
      </c>
      <c r="M2104" s="870">
        <v>0</v>
      </c>
      <c r="N2104" s="870">
        <v>0</v>
      </c>
      <c r="O2104" s="870">
        <v>0</v>
      </c>
      <c r="P2104" s="870">
        <v>0</v>
      </c>
      <c r="Q2104" s="870">
        <v>0</v>
      </c>
      <c r="R2104" s="870">
        <v>0</v>
      </c>
      <c r="S2104" s="870">
        <v>0</v>
      </c>
      <c r="T2104" s="870">
        <v>0</v>
      </c>
      <c r="U2104" s="870">
        <v>0</v>
      </c>
      <c r="V2104" s="870">
        <v>0</v>
      </c>
      <c r="W2104" s="870">
        <v>0</v>
      </c>
      <c r="X2104" s="870">
        <v>0</v>
      </c>
      <c r="Y2104" s="870">
        <v>0</v>
      </c>
      <c r="Z2104" s="870">
        <v>0</v>
      </c>
      <c r="AA2104" s="870">
        <v>0</v>
      </c>
      <c r="AB2104" s="870">
        <v>0</v>
      </c>
      <c r="AC2104" s="870">
        <v>0</v>
      </c>
      <c r="AD2104" s="870">
        <v>0</v>
      </c>
      <c r="AE2104" s="870">
        <v>0</v>
      </c>
    </row>
    <row r="2105" spans="1:31">
      <c r="A2105" s="870" t="s">
        <v>1891</v>
      </c>
      <c r="B2105" s="870">
        <v>16</v>
      </c>
      <c r="C2105" s="870">
        <v>1690</v>
      </c>
      <c r="D2105" s="870">
        <v>169095</v>
      </c>
      <c r="E2105" s="870">
        <v>1690959539</v>
      </c>
      <c r="F2105" s="870" t="s">
        <v>2031</v>
      </c>
      <c r="G2105" s="870">
        <v>0</v>
      </c>
      <c r="H2105" s="870">
        <v>0</v>
      </c>
      <c r="I2105" s="870">
        <v>0</v>
      </c>
      <c r="J2105" s="870">
        <v>0</v>
      </c>
      <c r="K2105" s="870">
        <v>0</v>
      </c>
      <c r="L2105" s="870">
        <v>0</v>
      </c>
      <c r="M2105" s="870">
        <v>0</v>
      </c>
      <c r="N2105" s="870">
        <v>0</v>
      </c>
      <c r="O2105" s="870">
        <v>0</v>
      </c>
      <c r="P2105" s="870">
        <v>0</v>
      </c>
      <c r="Q2105" s="870">
        <v>0</v>
      </c>
      <c r="R2105" s="870">
        <v>0</v>
      </c>
      <c r="S2105" s="870">
        <v>0</v>
      </c>
      <c r="T2105" s="870">
        <v>0</v>
      </c>
      <c r="U2105" s="870">
        <v>0</v>
      </c>
      <c r="V2105" s="870">
        <v>0</v>
      </c>
      <c r="W2105" s="870">
        <v>0</v>
      </c>
      <c r="X2105" s="870">
        <v>0</v>
      </c>
      <c r="Y2105" s="870">
        <v>0</v>
      </c>
      <c r="Z2105" s="870">
        <v>0</v>
      </c>
      <c r="AA2105" s="870">
        <v>0</v>
      </c>
      <c r="AB2105" s="870">
        <v>0</v>
      </c>
      <c r="AC2105" s="870">
        <v>0</v>
      </c>
      <c r="AD2105" s="870">
        <v>0</v>
      </c>
      <c r="AE2105" s="870">
        <v>0</v>
      </c>
    </row>
    <row r="2106" spans="1:31">
      <c r="A2106" s="870" t="s">
        <v>1891</v>
      </c>
      <c r="B2106" s="870">
        <v>16</v>
      </c>
      <c r="C2106" s="870">
        <v>1690</v>
      </c>
      <c r="D2106" s="870">
        <v>169095</v>
      </c>
      <c r="E2106" s="870">
        <v>1690959542</v>
      </c>
      <c r="F2106" s="870" t="s">
        <v>2032</v>
      </c>
      <c r="G2106" s="870">
        <v>0</v>
      </c>
      <c r="H2106" s="870">
        <v>0</v>
      </c>
      <c r="I2106" s="870">
        <v>0</v>
      </c>
      <c r="J2106" s="870">
        <v>0</v>
      </c>
      <c r="K2106" s="870">
        <v>0</v>
      </c>
      <c r="L2106" s="870">
        <v>0</v>
      </c>
      <c r="M2106" s="870">
        <v>0</v>
      </c>
      <c r="N2106" s="870">
        <v>0</v>
      </c>
      <c r="O2106" s="870">
        <v>0</v>
      </c>
      <c r="P2106" s="870">
        <v>0</v>
      </c>
      <c r="Q2106" s="870">
        <v>0</v>
      </c>
      <c r="R2106" s="870">
        <v>0</v>
      </c>
      <c r="S2106" s="870">
        <v>0</v>
      </c>
      <c r="T2106" s="870">
        <v>0</v>
      </c>
      <c r="U2106" s="870">
        <v>0</v>
      </c>
      <c r="V2106" s="870">
        <v>0</v>
      </c>
      <c r="W2106" s="870">
        <v>0</v>
      </c>
      <c r="X2106" s="870">
        <v>0</v>
      </c>
      <c r="Y2106" s="870">
        <v>0</v>
      </c>
      <c r="Z2106" s="870">
        <v>0</v>
      </c>
      <c r="AA2106" s="870">
        <v>0</v>
      </c>
      <c r="AB2106" s="870">
        <v>0</v>
      </c>
      <c r="AC2106" s="870">
        <v>0</v>
      </c>
      <c r="AD2106" s="870">
        <v>0</v>
      </c>
      <c r="AE2106" s="870">
        <v>0</v>
      </c>
    </row>
    <row r="2107" spans="1:31">
      <c r="A2107" s="870" t="s">
        <v>1891</v>
      </c>
      <c r="B2107" s="870">
        <v>16</v>
      </c>
      <c r="C2107" s="870">
        <v>1690</v>
      </c>
      <c r="D2107" s="870">
        <v>169095</v>
      </c>
      <c r="E2107" s="870">
        <v>1690959544</v>
      </c>
      <c r="F2107" s="870" t="s">
        <v>2033</v>
      </c>
      <c r="G2107" s="870">
        <v>0</v>
      </c>
      <c r="H2107" s="870">
        <v>0</v>
      </c>
      <c r="I2107" s="870">
        <v>0</v>
      </c>
      <c r="J2107" s="870">
        <v>0</v>
      </c>
      <c r="K2107" s="870">
        <v>0</v>
      </c>
      <c r="L2107" s="870">
        <v>0</v>
      </c>
      <c r="M2107" s="870">
        <v>0</v>
      </c>
      <c r="N2107" s="870">
        <v>0</v>
      </c>
      <c r="O2107" s="870">
        <v>0</v>
      </c>
      <c r="P2107" s="870">
        <v>0</v>
      </c>
      <c r="Q2107" s="870">
        <v>0</v>
      </c>
      <c r="R2107" s="870">
        <v>0</v>
      </c>
      <c r="S2107" s="870">
        <v>0</v>
      </c>
      <c r="T2107" s="870">
        <v>0</v>
      </c>
      <c r="U2107" s="870">
        <v>0</v>
      </c>
      <c r="V2107" s="870">
        <v>0</v>
      </c>
      <c r="W2107" s="870">
        <v>0</v>
      </c>
      <c r="X2107" s="870">
        <v>0</v>
      </c>
      <c r="Y2107" s="870">
        <v>0</v>
      </c>
      <c r="Z2107" s="870">
        <v>0</v>
      </c>
      <c r="AA2107" s="870">
        <v>0</v>
      </c>
      <c r="AB2107" s="870">
        <v>0</v>
      </c>
      <c r="AC2107" s="870">
        <v>0</v>
      </c>
      <c r="AD2107" s="870">
        <v>0</v>
      </c>
      <c r="AE2107" s="870">
        <v>0</v>
      </c>
    </row>
    <row r="2108" spans="1:31">
      <c r="A2108" s="870" t="s">
        <v>1891</v>
      </c>
      <c r="B2108" s="870">
        <v>16</v>
      </c>
      <c r="C2108" s="870">
        <v>1690</v>
      </c>
      <c r="D2108" s="870">
        <v>169095</v>
      </c>
      <c r="E2108" s="870">
        <v>1690959564</v>
      </c>
      <c r="F2108" s="870" t="s">
        <v>2021</v>
      </c>
      <c r="G2108" s="870">
        <v>0</v>
      </c>
      <c r="H2108" s="870">
        <v>0</v>
      </c>
      <c r="I2108" s="870">
        <v>0</v>
      </c>
      <c r="J2108" s="870">
        <v>0</v>
      </c>
      <c r="K2108" s="870">
        <v>0</v>
      </c>
      <c r="L2108" s="870">
        <v>0</v>
      </c>
      <c r="M2108" s="870">
        <v>0</v>
      </c>
      <c r="N2108" s="870">
        <v>0</v>
      </c>
      <c r="O2108" s="870">
        <v>0</v>
      </c>
      <c r="P2108" s="870">
        <v>0</v>
      </c>
      <c r="Q2108" s="870">
        <v>0</v>
      </c>
      <c r="R2108" s="870">
        <v>0</v>
      </c>
      <c r="S2108" s="870">
        <v>0</v>
      </c>
      <c r="T2108" s="870">
        <v>0</v>
      </c>
      <c r="U2108" s="870">
        <v>0</v>
      </c>
      <c r="V2108" s="870">
        <v>0</v>
      </c>
      <c r="W2108" s="870">
        <v>0</v>
      </c>
      <c r="X2108" s="870">
        <v>0</v>
      </c>
      <c r="Y2108" s="870">
        <v>0</v>
      </c>
      <c r="Z2108" s="870">
        <v>0</v>
      </c>
      <c r="AA2108" s="870">
        <v>0</v>
      </c>
      <c r="AB2108" s="870">
        <v>0</v>
      </c>
      <c r="AC2108" s="870">
        <v>0</v>
      </c>
      <c r="AD2108" s="870">
        <v>0</v>
      </c>
      <c r="AE2108" s="870">
        <v>0</v>
      </c>
    </row>
    <row r="2109" spans="1:31">
      <c r="A2109" s="870" t="s">
        <v>1852</v>
      </c>
      <c r="B2109" s="870">
        <v>16</v>
      </c>
      <c r="C2109" s="870">
        <v>1690</v>
      </c>
      <c r="D2109" s="870">
        <v>169095</v>
      </c>
      <c r="E2109" s="870">
        <v>1690959575</v>
      </c>
      <c r="F2109" s="870" t="s">
        <v>3693</v>
      </c>
      <c r="G2109" s="870">
        <v>784369912</v>
      </c>
      <c r="H2109" s="870">
        <v>0</v>
      </c>
      <c r="I2109" s="870">
        <v>784369912.03999996</v>
      </c>
      <c r="J2109" s="870">
        <v>3.9999961853027344E-2</v>
      </c>
      <c r="K2109" s="870">
        <v>0</v>
      </c>
      <c r="L2109" s="870">
        <v>3.9999961853027344E-2</v>
      </c>
      <c r="M2109" s="870">
        <v>0</v>
      </c>
      <c r="N2109" s="870">
        <v>0</v>
      </c>
      <c r="O2109" s="870">
        <v>3.9999961853027344E-2</v>
      </c>
      <c r="P2109" s="870">
        <v>1.4799985885620117E-2</v>
      </c>
      <c r="Q2109" s="870">
        <v>0</v>
      </c>
      <c r="R2109" s="870">
        <v>0</v>
      </c>
      <c r="S2109" s="870">
        <v>0</v>
      </c>
      <c r="T2109" s="870">
        <v>0</v>
      </c>
      <c r="U2109" s="870">
        <v>0</v>
      </c>
      <c r="V2109" s="870">
        <v>0</v>
      </c>
      <c r="W2109" s="870">
        <v>0</v>
      </c>
      <c r="X2109" s="870">
        <v>1.4799985885620117E-2</v>
      </c>
      <c r="Y2109" s="870">
        <v>0.37</v>
      </c>
      <c r="Z2109" s="870">
        <v>1.4799985885620117E-2</v>
      </c>
      <c r="AA2109" s="870">
        <v>0</v>
      </c>
      <c r="AB2109" s="870">
        <v>1.4799985885620117E-2</v>
      </c>
      <c r="AC2109" s="870">
        <v>0</v>
      </c>
      <c r="AD2109" s="870">
        <v>0</v>
      </c>
      <c r="AE2109" s="870">
        <v>0</v>
      </c>
    </row>
    <row r="2110" spans="1:31">
      <c r="A2110" s="870" t="s">
        <v>1891</v>
      </c>
      <c r="B2110" s="870">
        <v>16</v>
      </c>
      <c r="C2110" s="870">
        <v>1690</v>
      </c>
      <c r="D2110" s="870">
        <v>169095</v>
      </c>
      <c r="E2110" s="870">
        <v>1690959576</v>
      </c>
      <c r="F2110" s="870" t="s">
        <v>2034</v>
      </c>
      <c r="G2110" s="870">
        <v>0</v>
      </c>
      <c r="H2110" s="870">
        <v>0</v>
      </c>
      <c r="I2110" s="870">
        <v>0</v>
      </c>
      <c r="J2110" s="870">
        <v>0</v>
      </c>
      <c r="K2110" s="870">
        <v>0</v>
      </c>
      <c r="L2110" s="870">
        <v>0</v>
      </c>
      <c r="M2110" s="870">
        <v>0</v>
      </c>
      <c r="N2110" s="870">
        <v>0</v>
      </c>
      <c r="O2110" s="870">
        <v>0</v>
      </c>
      <c r="P2110" s="870">
        <v>0</v>
      </c>
      <c r="Q2110" s="870">
        <v>0</v>
      </c>
      <c r="R2110" s="870">
        <v>0</v>
      </c>
      <c r="S2110" s="870">
        <v>0</v>
      </c>
      <c r="T2110" s="870">
        <v>0</v>
      </c>
      <c r="U2110" s="870">
        <v>0</v>
      </c>
      <c r="V2110" s="870">
        <v>0</v>
      </c>
      <c r="W2110" s="870">
        <v>0</v>
      </c>
      <c r="X2110" s="870">
        <v>0</v>
      </c>
      <c r="Y2110" s="870">
        <v>0</v>
      </c>
      <c r="Z2110" s="870">
        <v>0</v>
      </c>
      <c r="AA2110" s="870">
        <v>0</v>
      </c>
      <c r="AB2110" s="870">
        <v>0</v>
      </c>
      <c r="AC2110" s="870">
        <v>0</v>
      </c>
      <c r="AD2110" s="870">
        <v>0</v>
      </c>
      <c r="AE2110" s="870">
        <v>0</v>
      </c>
    </row>
    <row r="2111" spans="1:31">
      <c r="A2111" s="870" t="s">
        <v>1891</v>
      </c>
      <c r="B2111" s="870">
        <v>16</v>
      </c>
      <c r="C2111" s="870">
        <v>1690</v>
      </c>
      <c r="D2111" s="870">
        <v>169095</v>
      </c>
      <c r="E2111" s="870">
        <v>1690959577</v>
      </c>
      <c r="F2111" s="870" t="s">
        <v>2032</v>
      </c>
      <c r="G2111" s="870">
        <v>0</v>
      </c>
      <c r="H2111" s="870">
        <v>0</v>
      </c>
      <c r="I2111" s="870">
        <v>0</v>
      </c>
      <c r="J2111" s="870">
        <v>0</v>
      </c>
      <c r="K2111" s="870">
        <v>0</v>
      </c>
      <c r="L2111" s="870">
        <v>0</v>
      </c>
      <c r="M2111" s="870">
        <v>0</v>
      </c>
      <c r="N2111" s="870">
        <v>0</v>
      </c>
      <c r="O2111" s="870">
        <v>0</v>
      </c>
      <c r="P2111" s="870">
        <v>0</v>
      </c>
      <c r="Q2111" s="870">
        <v>0</v>
      </c>
      <c r="R2111" s="870">
        <v>0</v>
      </c>
      <c r="S2111" s="870">
        <v>0</v>
      </c>
      <c r="T2111" s="870">
        <v>0</v>
      </c>
      <c r="U2111" s="870">
        <v>0</v>
      </c>
      <c r="V2111" s="870">
        <v>0</v>
      </c>
      <c r="W2111" s="870">
        <v>0</v>
      </c>
      <c r="X2111" s="870">
        <v>0</v>
      </c>
      <c r="Y2111" s="870">
        <v>0</v>
      </c>
      <c r="Z2111" s="870">
        <v>0</v>
      </c>
      <c r="AA2111" s="870">
        <v>0</v>
      </c>
      <c r="AB2111" s="870">
        <v>0</v>
      </c>
      <c r="AC2111" s="870">
        <v>0</v>
      </c>
      <c r="AD2111" s="870">
        <v>0</v>
      </c>
      <c r="AE2111" s="870">
        <v>0</v>
      </c>
    </row>
    <row r="2112" spans="1:31">
      <c r="A2112" s="870" t="s">
        <v>1891</v>
      </c>
      <c r="B2112" s="870">
        <v>16</v>
      </c>
      <c r="C2112" s="870">
        <v>1690</v>
      </c>
      <c r="D2112" s="870">
        <v>169095</v>
      </c>
      <c r="E2112" s="870">
        <v>1690959578</v>
      </c>
      <c r="F2112" s="870" t="s">
        <v>2035</v>
      </c>
      <c r="G2112" s="870">
        <v>0</v>
      </c>
      <c r="H2112" s="870">
        <v>0</v>
      </c>
      <c r="I2112" s="870">
        <v>0</v>
      </c>
      <c r="J2112" s="870">
        <v>0</v>
      </c>
      <c r="K2112" s="870">
        <v>0</v>
      </c>
      <c r="L2112" s="870">
        <v>0</v>
      </c>
      <c r="M2112" s="870">
        <v>0</v>
      </c>
      <c r="N2112" s="870">
        <v>0</v>
      </c>
      <c r="O2112" s="870">
        <v>0</v>
      </c>
      <c r="P2112" s="870">
        <v>0</v>
      </c>
      <c r="Q2112" s="870">
        <v>0</v>
      </c>
      <c r="R2112" s="870">
        <v>0</v>
      </c>
      <c r="S2112" s="870">
        <v>0</v>
      </c>
      <c r="T2112" s="870">
        <v>0</v>
      </c>
      <c r="U2112" s="870">
        <v>0</v>
      </c>
      <c r="V2112" s="870">
        <v>0</v>
      </c>
      <c r="W2112" s="870">
        <v>0</v>
      </c>
      <c r="X2112" s="870">
        <v>0</v>
      </c>
      <c r="Y2112" s="870">
        <v>0</v>
      </c>
      <c r="Z2112" s="870">
        <v>0</v>
      </c>
      <c r="AA2112" s="870">
        <v>0</v>
      </c>
      <c r="AB2112" s="870">
        <v>0</v>
      </c>
      <c r="AC2112" s="870">
        <v>0</v>
      </c>
      <c r="AD2112" s="870">
        <v>0</v>
      </c>
      <c r="AE2112" s="870">
        <v>0</v>
      </c>
    </row>
    <row r="2113" spans="1:31">
      <c r="A2113" s="870" t="s">
        <v>1891</v>
      </c>
      <c r="B2113" s="870">
        <v>16</v>
      </c>
      <c r="C2113" s="870">
        <v>1690</v>
      </c>
      <c r="D2113" s="870">
        <v>169095</v>
      </c>
      <c r="E2113" s="870">
        <v>1690959579</v>
      </c>
      <c r="F2113" s="870" t="s">
        <v>2021</v>
      </c>
      <c r="G2113" s="870">
        <v>0</v>
      </c>
      <c r="H2113" s="870">
        <v>0</v>
      </c>
      <c r="I2113" s="870">
        <v>0</v>
      </c>
      <c r="J2113" s="870">
        <v>0</v>
      </c>
      <c r="K2113" s="870">
        <v>0</v>
      </c>
      <c r="L2113" s="870">
        <v>0</v>
      </c>
      <c r="M2113" s="870">
        <v>0</v>
      </c>
      <c r="N2113" s="870">
        <v>0</v>
      </c>
      <c r="O2113" s="870">
        <v>0</v>
      </c>
      <c r="P2113" s="870">
        <v>0</v>
      </c>
      <c r="Q2113" s="870">
        <v>0</v>
      </c>
      <c r="R2113" s="870">
        <v>0</v>
      </c>
      <c r="S2113" s="870">
        <v>0</v>
      </c>
      <c r="T2113" s="870">
        <v>0</v>
      </c>
      <c r="U2113" s="870">
        <v>0</v>
      </c>
      <c r="V2113" s="870">
        <v>0</v>
      </c>
      <c r="W2113" s="870">
        <v>0</v>
      </c>
      <c r="X2113" s="870">
        <v>0</v>
      </c>
      <c r="Y2113" s="870">
        <v>0</v>
      </c>
      <c r="Z2113" s="870">
        <v>0</v>
      </c>
      <c r="AA2113" s="870">
        <v>0</v>
      </c>
      <c r="AB2113" s="870">
        <v>0</v>
      </c>
      <c r="AC2113" s="870">
        <v>0</v>
      </c>
      <c r="AD2113" s="870">
        <v>0</v>
      </c>
      <c r="AE2113" s="870">
        <v>0</v>
      </c>
    </row>
    <row r="2114" spans="1:31">
      <c r="A2114" s="870" t="s">
        <v>1891</v>
      </c>
      <c r="B2114" s="870">
        <v>16</v>
      </c>
      <c r="C2114" s="870">
        <v>1690</v>
      </c>
      <c r="D2114" s="870">
        <v>169095</v>
      </c>
      <c r="E2114" s="870">
        <v>1690959580</v>
      </c>
      <c r="F2114" s="870" t="s">
        <v>2021</v>
      </c>
      <c r="G2114" s="870">
        <v>0</v>
      </c>
      <c r="H2114" s="870">
        <v>0</v>
      </c>
      <c r="I2114" s="870">
        <v>0</v>
      </c>
      <c r="J2114" s="870">
        <v>0</v>
      </c>
      <c r="K2114" s="870">
        <v>0</v>
      </c>
      <c r="L2114" s="870">
        <v>0</v>
      </c>
      <c r="M2114" s="870">
        <v>0</v>
      </c>
      <c r="N2114" s="870">
        <v>0</v>
      </c>
      <c r="O2114" s="870">
        <v>0</v>
      </c>
      <c r="P2114" s="870">
        <v>0</v>
      </c>
      <c r="Q2114" s="870">
        <v>0</v>
      </c>
      <c r="R2114" s="870">
        <v>0</v>
      </c>
      <c r="S2114" s="870">
        <v>0</v>
      </c>
      <c r="T2114" s="870">
        <v>0</v>
      </c>
      <c r="U2114" s="870">
        <v>0</v>
      </c>
      <c r="V2114" s="870">
        <v>0</v>
      </c>
      <c r="W2114" s="870">
        <v>0</v>
      </c>
      <c r="X2114" s="870">
        <v>0</v>
      </c>
      <c r="Y2114" s="870">
        <v>0</v>
      </c>
      <c r="Z2114" s="870">
        <v>0</v>
      </c>
      <c r="AA2114" s="870">
        <v>0</v>
      </c>
      <c r="AB2114" s="870">
        <v>0</v>
      </c>
      <c r="AC2114" s="870">
        <v>0</v>
      </c>
      <c r="AD2114" s="870">
        <v>0</v>
      </c>
      <c r="AE2114" s="870">
        <v>0</v>
      </c>
    </row>
    <row r="2115" spans="1:31">
      <c r="A2115" s="870" t="s">
        <v>1891</v>
      </c>
      <c r="B2115" s="870">
        <v>16</v>
      </c>
      <c r="C2115" s="870">
        <v>1690</v>
      </c>
      <c r="D2115" s="870">
        <v>169095</v>
      </c>
      <c r="E2115" s="870">
        <v>1690959584</v>
      </c>
      <c r="F2115" s="870" t="s">
        <v>2021</v>
      </c>
      <c r="G2115" s="870">
        <v>0</v>
      </c>
      <c r="H2115" s="870">
        <v>0</v>
      </c>
      <c r="I2115" s="870">
        <v>0</v>
      </c>
      <c r="J2115" s="870">
        <v>0</v>
      </c>
      <c r="K2115" s="870">
        <v>0</v>
      </c>
      <c r="L2115" s="870">
        <v>0</v>
      </c>
      <c r="M2115" s="870">
        <v>0</v>
      </c>
      <c r="N2115" s="870">
        <v>0</v>
      </c>
      <c r="O2115" s="870">
        <v>0</v>
      </c>
      <c r="P2115" s="870">
        <v>0</v>
      </c>
      <c r="Q2115" s="870">
        <v>0</v>
      </c>
      <c r="R2115" s="870">
        <v>0</v>
      </c>
      <c r="S2115" s="870">
        <v>0</v>
      </c>
      <c r="T2115" s="870">
        <v>0</v>
      </c>
      <c r="U2115" s="870">
        <v>0</v>
      </c>
      <c r="V2115" s="870">
        <v>0</v>
      </c>
      <c r="W2115" s="870">
        <v>0</v>
      </c>
      <c r="X2115" s="870">
        <v>0</v>
      </c>
      <c r="Y2115" s="870">
        <v>0</v>
      </c>
      <c r="Z2115" s="870">
        <v>0</v>
      </c>
      <c r="AA2115" s="870">
        <v>0</v>
      </c>
      <c r="AB2115" s="870">
        <v>0</v>
      </c>
      <c r="AC2115" s="870">
        <v>0</v>
      </c>
      <c r="AD2115" s="870">
        <v>0</v>
      </c>
      <c r="AE2115" s="870">
        <v>0</v>
      </c>
    </row>
    <row r="2116" spans="1:31">
      <c r="A2116" s="870" t="s">
        <v>1891</v>
      </c>
      <c r="B2116" s="870">
        <v>16</v>
      </c>
      <c r="C2116" s="870">
        <v>1690</v>
      </c>
      <c r="D2116" s="870">
        <v>169095</v>
      </c>
      <c r="E2116" s="870">
        <v>1690959596</v>
      </c>
      <c r="F2116" s="870" t="s">
        <v>2036</v>
      </c>
      <c r="G2116" s="870">
        <v>0</v>
      </c>
      <c r="H2116" s="870">
        <v>0</v>
      </c>
      <c r="I2116" s="870">
        <v>0</v>
      </c>
      <c r="J2116" s="870">
        <v>0</v>
      </c>
      <c r="K2116" s="870">
        <v>0</v>
      </c>
      <c r="L2116" s="870">
        <v>0</v>
      </c>
      <c r="M2116" s="870">
        <v>0</v>
      </c>
      <c r="N2116" s="870">
        <v>0</v>
      </c>
      <c r="O2116" s="870">
        <v>0</v>
      </c>
      <c r="P2116" s="870">
        <v>0</v>
      </c>
      <c r="Q2116" s="870">
        <v>0</v>
      </c>
      <c r="R2116" s="870">
        <v>0</v>
      </c>
      <c r="S2116" s="870">
        <v>0</v>
      </c>
      <c r="T2116" s="870">
        <v>0</v>
      </c>
      <c r="U2116" s="870">
        <v>0</v>
      </c>
      <c r="V2116" s="870">
        <v>0</v>
      </c>
      <c r="W2116" s="870">
        <v>0</v>
      </c>
      <c r="X2116" s="870">
        <v>0</v>
      </c>
      <c r="Y2116" s="870">
        <v>0</v>
      </c>
      <c r="Z2116" s="870">
        <v>0</v>
      </c>
      <c r="AA2116" s="870">
        <v>0</v>
      </c>
      <c r="AB2116" s="870">
        <v>0</v>
      </c>
      <c r="AC2116" s="870">
        <v>0</v>
      </c>
      <c r="AD2116" s="870">
        <v>0</v>
      </c>
      <c r="AE2116" s="870">
        <v>0</v>
      </c>
    </row>
    <row r="2117" spans="1:31">
      <c r="A2117" s="870" t="s">
        <v>1852</v>
      </c>
      <c r="B2117" s="870">
        <v>16</v>
      </c>
      <c r="C2117" s="870">
        <v>1690</v>
      </c>
      <c r="D2117" s="870">
        <v>169095</v>
      </c>
      <c r="E2117" s="870">
        <v>1690959601</v>
      </c>
      <c r="F2117" s="870" t="s">
        <v>3694</v>
      </c>
      <c r="G2117" s="870">
        <v>89829998</v>
      </c>
      <c r="H2117" s="870">
        <v>0</v>
      </c>
      <c r="I2117" s="870">
        <v>89829998</v>
      </c>
      <c r="J2117" s="870">
        <v>0</v>
      </c>
      <c r="K2117" s="870">
        <v>0</v>
      </c>
      <c r="L2117" s="870">
        <v>0</v>
      </c>
      <c r="M2117" s="870">
        <v>0</v>
      </c>
      <c r="N2117" s="870">
        <v>0</v>
      </c>
      <c r="O2117" s="870">
        <v>0</v>
      </c>
      <c r="P2117" s="870">
        <v>0</v>
      </c>
      <c r="Q2117" s="870">
        <v>0</v>
      </c>
      <c r="R2117" s="870">
        <v>0</v>
      </c>
      <c r="S2117" s="870">
        <v>0</v>
      </c>
      <c r="T2117" s="870">
        <v>0</v>
      </c>
      <c r="U2117" s="870">
        <v>0</v>
      </c>
      <c r="V2117" s="870">
        <v>0</v>
      </c>
      <c r="W2117" s="870">
        <v>0</v>
      </c>
      <c r="X2117" s="870">
        <v>0</v>
      </c>
      <c r="Y2117" s="870">
        <v>0</v>
      </c>
      <c r="Z2117" s="870">
        <v>0</v>
      </c>
      <c r="AA2117" s="870">
        <v>0</v>
      </c>
      <c r="AB2117" s="870">
        <v>0</v>
      </c>
      <c r="AC2117" s="870">
        <v>0</v>
      </c>
      <c r="AD2117" s="870">
        <v>0</v>
      </c>
      <c r="AE2117" s="870">
        <v>0</v>
      </c>
    </row>
    <row r="2118" spans="1:31">
      <c r="A2118" s="870" t="s">
        <v>1852</v>
      </c>
      <c r="B2118" s="870">
        <v>16</v>
      </c>
      <c r="C2118" s="870">
        <v>1690</v>
      </c>
      <c r="D2118" s="870">
        <v>169095</v>
      </c>
      <c r="E2118" s="870">
        <v>1690959610</v>
      </c>
      <c r="F2118" s="870" t="s">
        <v>1133</v>
      </c>
      <c r="G2118" s="870">
        <v>1811377824</v>
      </c>
      <c r="H2118" s="870">
        <v>0</v>
      </c>
      <c r="I2118" s="870">
        <v>1811377824.4400001</v>
      </c>
      <c r="J2118" s="870">
        <v>0.44000005722045898</v>
      </c>
      <c r="K2118" s="870">
        <v>0.44000005722045898</v>
      </c>
      <c r="L2118" s="870">
        <v>0</v>
      </c>
      <c r="M2118" s="870">
        <v>0</v>
      </c>
      <c r="N2118" s="870">
        <v>0</v>
      </c>
      <c r="O2118" s="870">
        <v>0</v>
      </c>
      <c r="P2118" s="870">
        <v>0</v>
      </c>
      <c r="Q2118" s="870">
        <v>0</v>
      </c>
      <c r="R2118" s="870">
        <v>0</v>
      </c>
      <c r="S2118" s="870">
        <v>0</v>
      </c>
      <c r="T2118" s="870">
        <v>0</v>
      </c>
      <c r="U2118" s="870">
        <v>0</v>
      </c>
      <c r="V2118" s="870">
        <v>0</v>
      </c>
      <c r="W2118" s="870">
        <v>0</v>
      </c>
      <c r="X2118" s="870">
        <v>0</v>
      </c>
      <c r="Y2118" s="870">
        <v>0</v>
      </c>
      <c r="Z2118" s="870">
        <v>0</v>
      </c>
      <c r="AA2118" s="870">
        <v>0</v>
      </c>
      <c r="AB2118" s="870">
        <v>0</v>
      </c>
      <c r="AC2118" s="870">
        <v>0</v>
      </c>
      <c r="AD2118" s="870">
        <v>0</v>
      </c>
      <c r="AE2118" s="870">
        <v>0</v>
      </c>
    </row>
    <row r="2119" spans="1:31">
      <c r="A2119" s="870" t="s">
        <v>1852</v>
      </c>
      <c r="B2119" s="870">
        <v>16</v>
      </c>
      <c r="C2119" s="870">
        <v>1690</v>
      </c>
      <c r="D2119" s="870">
        <v>169095</v>
      </c>
      <c r="E2119" s="870">
        <v>1690959630</v>
      </c>
      <c r="F2119" s="870" t="s">
        <v>1145</v>
      </c>
      <c r="G2119" s="870">
        <v>4950192012</v>
      </c>
      <c r="H2119" s="870">
        <v>0</v>
      </c>
      <c r="I2119" s="870">
        <v>4950192012.1000004</v>
      </c>
      <c r="J2119" s="870">
        <v>0.10000038146972656</v>
      </c>
      <c r="K2119" s="870">
        <v>0.10000038146972656</v>
      </c>
      <c r="L2119" s="870">
        <v>0</v>
      </c>
      <c r="M2119" s="870">
        <v>0</v>
      </c>
      <c r="N2119" s="870">
        <v>0</v>
      </c>
      <c r="O2119" s="870">
        <v>0</v>
      </c>
      <c r="P2119" s="870">
        <v>0</v>
      </c>
      <c r="Q2119" s="870">
        <v>0</v>
      </c>
      <c r="R2119" s="870">
        <v>0</v>
      </c>
      <c r="S2119" s="870">
        <v>0</v>
      </c>
      <c r="T2119" s="870">
        <v>0</v>
      </c>
      <c r="U2119" s="870">
        <v>0</v>
      </c>
      <c r="V2119" s="870">
        <v>0</v>
      </c>
      <c r="W2119" s="870">
        <v>0</v>
      </c>
      <c r="X2119" s="870">
        <v>0</v>
      </c>
      <c r="Y2119" s="870">
        <v>0</v>
      </c>
      <c r="Z2119" s="870">
        <v>0</v>
      </c>
      <c r="AA2119" s="870">
        <v>0</v>
      </c>
      <c r="AB2119" s="870">
        <v>0</v>
      </c>
      <c r="AC2119" s="870">
        <v>0</v>
      </c>
      <c r="AD2119" s="870">
        <v>0</v>
      </c>
      <c r="AE2119" s="870">
        <v>0</v>
      </c>
    </row>
    <row r="2120" spans="1:31">
      <c r="A2120" s="870" t="s">
        <v>1852</v>
      </c>
      <c r="B2120" s="870">
        <v>16</v>
      </c>
      <c r="C2120" s="870">
        <v>1690</v>
      </c>
      <c r="D2120" s="870">
        <v>169095</v>
      </c>
      <c r="E2120" s="870">
        <v>1690959650</v>
      </c>
      <c r="F2120" s="870" t="s">
        <v>1146</v>
      </c>
      <c r="G2120" s="870">
        <v>53583987</v>
      </c>
      <c r="H2120" s="870">
        <v>0</v>
      </c>
      <c r="I2120" s="870">
        <v>53583987</v>
      </c>
      <c r="J2120" s="870">
        <v>0</v>
      </c>
      <c r="K2120" s="870">
        <v>0</v>
      </c>
      <c r="L2120" s="870">
        <v>0</v>
      </c>
      <c r="M2120" s="870">
        <v>0</v>
      </c>
      <c r="N2120" s="870">
        <v>0</v>
      </c>
      <c r="O2120" s="870">
        <v>0</v>
      </c>
      <c r="P2120" s="870">
        <v>0</v>
      </c>
      <c r="Q2120" s="870">
        <v>0</v>
      </c>
      <c r="R2120" s="870">
        <v>0</v>
      </c>
      <c r="S2120" s="870">
        <v>0</v>
      </c>
      <c r="T2120" s="870">
        <v>0</v>
      </c>
      <c r="U2120" s="870">
        <v>0</v>
      </c>
      <c r="V2120" s="870">
        <v>0</v>
      </c>
      <c r="W2120" s="870">
        <v>0</v>
      </c>
      <c r="X2120" s="870">
        <v>0</v>
      </c>
      <c r="Y2120" s="870">
        <v>0</v>
      </c>
      <c r="Z2120" s="870">
        <v>0</v>
      </c>
      <c r="AA2120" s="870">
        <v>0</v>
      </c>
      <c r="AB2120" s="870">
        <v>0</v>
      </c>
      <c r="AC2120" s="870">
        <v>0</v>
      </c>
      <c r="AD2120" s="870">
        <v>0</v>
      </c>
      <c r="AE2120" s="870">
        <v>0</v>
      </c>
    </row>
    <row r="2121" spans="1:31">
      <c r="A2121" s="870" t="s">
        <v>1891</v>
      </c>
      <c r="B2121" s="870">
        <v>16</v>
      </c>
      <c r="C2121" s="870">
        <v>1690</v>
      </c>
      <c r="D2121" s="870">
        <v>169095</v>
      </c>
      <c r="E2121" s="870">
        <v>1690959703</v>
      </c>
      <c r="F2121" s="870" t="s">
        <v>3695</v>
      </c>
      <c r="G2121" s="870">
        <v>64396</v>
      </c>
      <c r="H2121" s="870">
        <v>0</v>
      </c>
      <c r="I2121" s="870">
        <v>64396</v>
      </c>
      <c r="J2121" s="870">
        <v>0</v>
      </c>
      <c r="K2121" s="870">
        <v>0</v>
      </c>
      <c r="L2121" s="870">
        <v>0</v>
      </c>
      <c r="M2121" s="870">
        <v>0</v>
      </c>
      <c r="N2121" s="870">
        <v>0</v>
      </c>
      <c r="O2121" s="870">
        <v>0</v>
      </c>
      <c r="P2121" s="870">
        <v>0</v>
      </c>
      <c r="Q2121" s="870">
        <v>0</v>
      </c>
      <c r="R2121" s="870">
        <v>0</v>
      </c>
      <c r="S2121" s="870">
        <v>0</v>
      </c>
      <c r="T2121" s="870">
        <v>0</v>
      </c>
      <c r="U2121" s="870">
        <v>0</v>
      </c>
      <c r="V2121" s="870">
        <v>0</v>
      </c>
      <c r="W2121" s="870">
        <v>0</v>
      </c>
      <c r="X2121" s="870">
        <v>0</v>
      </c>
      <c r="Y2121" s="870">
        <v>0</v>
      </c>
      <c r="Z2121" s="870">
        <v>0</v>
      </c>
      <c r="AA2121" s="870">
        <v>0</v>
      </c>
      <c r="AB2121" s="870">
        <v>0</v>
      </c>
      <c r="AC2121" s="870">
        <v>0</v>
      </c>
      <c r="AD2121" s="870">
        <v>0</v>
      </c>
      <c r="AE2121" s="870">
        <v>0</v>
      </c>
    </row>
    <row r="2122" spans="1:31">
      <c r="A2122" s="870" t="s">
        <v>1891</v>
      </c>
      <c r="B2122" s="870">
        <v>16</v>
      </c>
      <c r="C2122" s="870">
        <v>1690</v>
      </c>
      <c r="D2122" s="870">
        <v>169095</v>
      </c>
      <c r="E2122" s="870">
        <v>1690959707</v>
      </c>
      <c r="F2122" s="870" t="s">
        <v>3696</v>
      </c>
      <c r="G2122" s="870">
        <v>299332902</v>
      </c>
      <c r="H2122" s="870">
        <v>0</v>
      </c>
      <c r="I2122" s="870">
        <v>299332902</v>
      </c>
      <c r="J2122" s="870">
        <v>0</v>
      </c>
      <c r="K2122" s="870">
        <v>0</v>
      </c>
      <c r="L2122" s="870">
        <v>0</v>
      </c>
      <c r="M2122" s="870">
        <v>0</v>
      </c>
      <c r="N2122" s="870">
        <v>0</v>
      </c>
      <c r="O2122" s="870">
        <v>0</v>
      </c>
      <c r="P2122" s="870">
        <v>0</v>
      </c>
      <c r="Q2122" s="870">
        <v>0</v>
      </c>
      <c r="R2122" s="870">
        <v>0</v>
      </c>
      <c r="S2122" s="870">
        <v>0</v>
      </c>
      <c r="T2122" s="870">
        <v>0</v>
      </c>
      <c r="U2122" s="870">
        <v>0</v>
      </c>
      <c r="V2122" s="870">
        <v>0</v>
      </c>
      <c r="W2122" s="870">
        <v>0</v>
      </c>
      <c r="X2122" s="870">
        <v>0</v>
      </c>
      <c r="Y2122" s="870">
        <v>0</v>
      </c>
      <c r="Z2122" s="870">
        <v>0</v>
      </c>
      <c r="AA2122" s="870">
        <v>0</v>
      </c>
      <c r="AB2122" s="870">
        <v>0</v>
      </c>
      <c r="AC2122" s="870">
        <v>0</v>
      </c>
      <c r="AD2122" s="870">
        <v>0</v>
      </c>
      <c r="AE2122" s="870">
        <v>0</v>
      </c>
    </row>
    <row r="2123" spans="1:31">
      <c r="A2123" s="870" t="s">
        <v>1891</v>
      </c>
      <c r="B2123" s="870">
        <v>16</v>
      </c>
      <c r="C2123" s="870">
        <v>1690</v>
      </c>
      <c r="D2123" s="870">
        <v>169095</v>
      </c>
      <c r="E2123" s="870">
        <v>1690959708</v>
      </c>
      <c r="F2123" s="870" t="s">
        <v>1147</v>
      </c>
      <c r="G2123" s="870">
        <v>497632979</v>
      </c>
      <c r="H2123" s="870">
        <v>0</v>
      </c>
      <c r="I2123" s="870">
        <v>497632979</v>
      </c>
      <c r="J2123" s="870">
        <v>0</v>
      </c>
      <c r="K2123" s="870">
        <v>0</v>
      </c>
      <c r="L2123" s="870">
        <v>0</v>
      </c>
      <c r="M2123" s="870">
        <v>0</v>
      </c>
      <c r="N2123" s="870">
        <v>0</v>
      </c>
      <c r="O2123" s="870">
        <v>0</v>
      </c>
      <c r="P2123" s="870">
        <v>0</v>
      </c>
      <c r="Q2123" s="870">
        <v>0</v>
      </c>
      <c r="R2123" s="870">
        <v>0</v>
      </c>
      <c r="S2123" s="870">
        <v>0</v>
      </c>
      <c r="T2123" s="870">
        <v>0</v>
      </c>
      <c r="U2123" s="870">
        <v>0</v>
      </c>
      <c r="V2123" s="870">
        <v>0</v>
      </c>
      <c r="W2123" s="870">
        <v>0</v>
      </c>
      <c r="X2123" s="870">
        <v>0</v>
      </c>
      <c r="Y2123" s="870">
        <v>0</v>
      </c>
      <c r="Z2123" s="870">
        <v>0</v>
      </c>
      <c r="AA2123" s="870">
        <v>0</v>
      </c>
      <c r="AB2123" s="870">
        <v>0</v>
      </c>
      <c r="AC2123" s="870">
        <v>0</v>
      </c>
      <c r="AD2123" s="870">
        <v>0</v>
      </c>
      <c r="AE2123" s="870">
        <v>0</v>
      </c>
    </row>
    <row r="2124" spans="1:31">
      <c r="A2124" s="870" t="s">
        <v>1891</v>
      </c>
      <c r="B2124" s="870">
        <v>16</v>
      </c>
      <c r="C2124" s="870">
        <v>1690</v>
      </c>
      <c r="D2124" s="870">
        <v>169095</v>
      </c>
      <c r="E2124" s="870">
        <v>1690959710</v>
      </c>
      <c r="F2124" s="870" t="s">
        <v>1118</v>
      </c>
      <c r="G2124" s="870">
        <v>4024907709</v>
      </c>
      <c r="H2124" s="870">
        <v>0</v>
      </c>
      <c r="I2124" s="870">
        <v>4024907709</v>
      </c>
      <c r="J2124" s="870">
        <v>0</v>
      </c>
      <c r="K2124" s="870">
        <v>0</v>
      </c>
      <c r="L2124" s="870">
        <v>0</v>
      </c>
      <c r="M2124" s="870">
        <v>0</v>
      </c>
      <c r="N2124" s="870">
        <v>0</v>
      </c>
      <c r="O2124" s="870">
        <v>0</v>
      </c>
      <c r="P2124" s="870">
        <v>0</v>
      </c>
      <c r="Q2124" s="870">
        <v>0</v>
      </c>
      <c r="R2124" s="870">
        <v>0</v>
      </c>
      <c r="S2124" s="870">
        <v>0</v>
      </c>
      <c r="T2124" s="870">
        <v>0</v>
      </c>
      <c r="U2124" s="870">
        <v>0</v>
      </c>
      <c r="V2124" s="870">
        <v>0</v>
      </c>
      <c r="W2124" s="870">
        <v>0</v>
      </c>
      <c r="X2124" s="870">
        <v>0</v>
      </c>
      <c r="Y2124" s="870">
        <v>0</v>
      </c>
      <c r="Z2124" s="870">
        <v>0</v>
      </c>
      <c r="AA2124" s="870">
        <v>0</v>
      </c>
      <c r="AB2124" s="870">
        <v>0</v>
      </c>
      <c r="AC2124" s="870">
        <v>0</v>
      </c>
      <c r="AD2124" s="870">
        <v>0</v>
      </c>
      <c r="AE2124" s="870">
        <v>0</v>
      </c>
    </row>
    <row r="2125" spans="1:31">
      <c r="A2125" s="870" t="s">
        <v>1891</v>
      </c>
      <c r="B2125" s="870">
        <v>16</v>
      </c>
      <c r="C2125" s="870">
        <v>1690</v>
      </c>
      <c r="D2125" s="870">
        <v>169095</v>
      </c>
      <c r="E2125" s="870">
        <v>1690959711</v>
      </c>
      <c r="F2125" s="870" t="s">
        <v>1148</v>
      </c>
      <c r="G2125" s="870">
        <v>639301861</v>
      </c>
      <c r="H2125" s="870">
        <v>0</v>
      </c>
      <c r="I2125" s="870">
        <v>639301861</v>
      </c>
      <c r="J2125" s="870">
        <v>0</v>
      </c>
      <c r="K2125" s="870">
        <v>0</v>
      </c>
      <c r="L2125" s="870">
        <v>0</v>
      </c>
      <c r="M2125" s="870">
        <v>0</v>
      </c>
      <c r="N2125" s="870">
        <v>0</v>
      </c>
      <c r="O2125" s="870">
        <v>0</v>
      </c>
      <c r="P2125" s="870">
        <v>0</v>
      </c>
      <c r="Q2125" s="870">
        <v>0</v>
      </c>
      <c r="R2125" s="870">
        <v>0</v>
      </c>
      <c r="S2125" s="870">
        <v>0</v>
      </c>
      <c r="T2125" s="870">
        <v>0</v>
      </c>
      <c r="U2125" s="870">
        <v>0</v>
      </c>
      <c r="V2125" s="870">
        <v>0</v>
      </c>
      <c r="W2125" s="870">
        <v>0</v>
      </c>
      <c r="X2125" s="870">
        <v>0</v>
      </c>
      <c r="Y2125" s="870">
        <v>0</v>
      </c>
      <c r="Z2125" s="870">
        <v>0</v>
      </c>
      <c r="AA2125" s="870">
        <v>0</v>
      </c>
      <c r="AB2125" s="870">
        <v>0</v>
      </c>
      <c r="AC2125" s="870">
        <v>0</v>
      </c>
      <c r="AD2125" s="870">
        <v>0</v>
      </c>
      <c r="AE2125" s="870">
        <v>0</v>
      </c>
    </row>
    <row r="2126" spans="1:31">
      <c r="A2126" s="870" t="s">
        <v>1891</v>
      </c>
      <c r="B2126" s="870">
        <v>16</v>
      </c>
      <c r="C2126" s="870">
        <v>1690</v>
      </c>
      <c r="D2126" s="870">
        <v>169095</v>
      </c>
      <c r="E2126" s="870">
        <v>1690959713</v>
      </c>
      <c r="F2126" s="870" t="s">
        <v>1149</v>
      </c>
      <c r="G2126" s="870">
        <v>140869022</v>
      </c>
      <c r="H2126" s="870">
        <v>0</v>
      </c>
      <c r="I2126" s="870">
        <v>140869022</v>
      </c>
      <c r="J2126" s="870">
        <v>0</v>
      </c>
      <c r="K2126" s="870">
        <v>0</v>
      </c>
      <c r="L2126" s="870">
        <v>0</v>
      </c>
      <c r="M2126" s="870">
        <v>0</v>
      </c>
      <c r="N2126" s="870">
        <v>0</v>
      </c>
      <c r="O2126" s="870">
        <v>0</v>
      </c>
      <c r="P2126" s="870">
        <v>0</v>
      </c>
      <c r="Q2126" s="870">
        <v>0</v>
      </c>
      <c r="R2126" s="870">
        <v>0</v>
      </c>
      <c r="S2126" s="870">
        <v>0</v>
      </c>
      <c r="T2126" s="870">
        <v>0</v>
      </c>
      <c r="U2126" s="870">
        <v>0</v>
      </c>
      <c r="V2126" s="870">
        <v>0</v>
      </c>
      <c r="W2126" s="870">
        <v>0</v>
      </c>
      <c r="X2126" s="870">
        <v>0</v>
      </c>
      <c r="Y2126" s="870">
        <v>0</v>
      </c>
      <c r="Z2126" s="870">
        <v>0</v>
      </c>
      <c r="AA2126" s="870">
        <v>0</v>
      </c>
      <c r="AB2126" s="870">
        <v>0</v>
      </c>
      <c r="AC2126" s="870">
        <v>0</v>
      </c>
      <c r="AD2126" s="870">
        <v>0</v>
      </c>
      <c r="AE2126" s="870">
        <v>0</v>
      </c>
    </row>
    <row r="2127" spans="1:31">
      <c r="A2127" s="870" t="s">
        <v>1891</v>
      </c>
      <c r="B2127" s="870">
        <v>16</v>
      </c>
      <c r="C2127" s="870">
        <v>1690</v>
      </c>
      <c r="D2127" s="870">
        <v>169095</v>
      </c>
      <c r="E2127" s="870">
        <v>1690959715</v>
      </c>
      <c r="F2127" s="870" t="s">
        <v>1150</v>
      </c>
      <c r="G2127" s="870">
        <v>2787561974</v>
      </c>
      <c r="H2127" s="870">
        <v>0</v>
      </c>
      <c r="I2127" s="870">
        <v>2787561974</v>
      </c>
      <c r="J2127" s="870">
        <v>0</v>
      </c>
      <c r="K2127" s="870">
        <v>0</v>
      </c>
      <c r="L2127" s="870">
        <v>0</v>
      </c>
      <c r="M2127" s="870">
        <v>0</v>
      </c>
      <c r="N2127" s="870">
        <v>0</v>
      </c>
      <c r="O2127" s="870">
        <v>0</v>
      </c>
      <c r="P2127" s="870">
        <v>0</v>
      </c>
      <c r="Q2127" s="870">
        <v>0</v>
      </c>
      <c r="R2127" s="870">
        <v>0</v>
      </c>
      <c r="S2127" s="870">
        <v>0</v>
      </c>
      <c r="T2127" s="870">
        <v>0</v>
      </c>
      <c r="U2127" s="870">
        <v>0</v>
      </c>
      <c r="V2127" s="870">
        <v>0</v>
      </c>
      <c r="W2127" s="870">
        <v>0</v>
      </c>
      <c r="X2127" s="870">
        <v>0</v>
      </c>
      <c r="Y2127" s="870">
        <v>0</v>
      </c>
      <c r="Z2127" s="870">
        <v>0</v>
      </c>
      <c r="AA2127" s="870">
        <v>0</v>
      </c>
      <c r="AB2127" s="870">
        <v>0</v>
      </c>
      <c r="AC2127" s="870">
        <v>0</v>
      </c>
      <c r="AD2127" s="870">
        <v>0</v>
      </c>
      <c r="AE2127" s="870">
        <v>0</v>
      </c>
    </row>
    <row r="2128" spans="1:31">
      <c r="A2128" s="870" t="s">
        <v>1891</v>
      </c>
      <c r="B2128" s="870">
        <v>16</v>
      </c>
      <c r="C2128" s="870">
        <v>1690</v>
      </c>
      <c r="D2128" s="870">
        <v>169095</v>
      </c>
      <c r="E2128" s="870">
        <v>1690959716</v>
      </c>
      <c r="F2128" s="870" t="s">
        <v>3697</v>
      </c>
      <c r="G2128" s="870">
        <v>473470528</v>
      </c>
      <c r="H2128" s="870">
        <v>0</v>
      </c>
      <c r="I2128" s="870">
        <v>473470528</v>
      </c>
      <c r="J2128" s="870">
        <v>0</v>
      </c>
      <c r="K2128" s="870">
        <v>0</v>
      </c>
      <c r="L2128" s="870">
        <v>0</v>
      </c>
      <c r="M2128" s="870">
        <v>0</v>
      </c>
      <c r="N2128" s="870">
        <v>0</v>
      </c>
      <c r="O2128" s="870">
        <v>0</v>
      </c>
      <c r="P2128" s="870">
        <v>0</v>
      </c>
      <c r="Q2128" s="870">
        <v>0</v>
      </c>
      <c r="R2128" s="870">
        <v>0</v>
      </c>
      <c r="S2128" s="870">
        <v>0</v>
      </c>
      <c r="T2128" s="870">
        <v>0</v>
      </c>
      <c r="U2128" s="870">
        <v>0</v>
      </c>
      <c r="V2128" s="870">
        <v>0</v>
      </c>
      <c r="W2128" s="870">
        <v>0</v>
      </c>
      <c r="X2128" s="870">
        <v>0</v>
      </c>
      <c r="Y2128" s="870">
        <v>0</v>
      </c>
      <c r="Z2128" s="870">
        <v>0</v>
      </c>
      <c r="AA2128" s="870">
        <v>0</v>
      </c>
      <c r="AB2128" s="870">
        <v>0</v>
      </c>
      <c r="AC2128" s="870">
        <v>0</v>
      </c>
      <c r="AD2128" s="870">
        <v>0</v>
      </c>
      <c r="AE2128" s="870">
        <v>0</v>
      </c>
    </row>
    <row r="2129" spans="1:31">
      <c r="A2129" s="870" t="s">
        <v>1891</v>
      </c>
      <c r="B2129" s="870">
        <v>16</v>
      </c>
      <c r="C2129" s="870">
        <v>1690</v>
      </c>
      <c r="D2129" s="870">
        <v>169095</v>
      </c>
      <c r="E2129" s="870">
        <v>1690959720</v>
      </c>
      <c r="F2129" s="870" t="s">
        <v>1151</v>
      </c>
      <c r="G2129" s="870">
        <v>60485641</v>
      </c>
      <c r="H2129" s="870">
        <v>0</v>
      </c>
      <c r="I2129" s="870">
        <v>60485641</v>
      </c>
      <c r="J2129" s="870">
        <v>0</v>
      </c>
      <c r="K2129" s="870">
        <v>0</v>
      </c>
      <c r="L2129" s="870">
        <v>0</v>
      </c>
      <c r="M2129" s="870">
        <v>0</v>
      </c>
      <c r="N2129" s="870">
        <v>0</v>
      </c>
      <c r="O2129" s="870">
        <v>0</v>
      </c>
      <c r="P2129" s="870">
        <v>0</v>
      </c>
      <c r="Q2129" s="870">
        <v>0</v>
      </c>
      <c r="R2129" s="870">
        <v>0</v>
      </c>
      <c r="S2129" s="870">
        <v>0</v>
      </c>
      <c r="T2129" s="870">
        <v>0</v>
      </c>
      <c r="U2129" s="870">
        <v>0</v>
      </c>
      <c r="V2129" s="870">
        <v>0</v>
      </c>
      <c r="W2129" s="870">
        <v>0</v>
      </c>
      <c r="X2129" s="870">
        <v>0</v>
      </c>
      <c r="Y2129" s="870">
        <v>0</v>
      </c>
      <c r="Z2129" s="870">
        <v>0</v>
      </c>
      <c r="AA2129" s="870">
        <v>0</v>
      </c>
      <c r="AB2129" s="870">
        <v>0</v>
      </c>
      <c r="AC2129" s="870">
        <v>0</v>
      </c>
      <c r="AD2129" s="870">
        <v>0</v>
      </c>
      <c r="AE2129" s="870">
        <v>0</v>
      </c>
    </row>
    <row r="2130" spans="1:31">
      <c r="A2130" s="870" t="s">
        <v>1891</v>
      </c>
      <c r="B2130" s="870">
        <v>16</v>
      </c>
      <c r="C2130" s="870">
        <v>1690</v>
      </c>
      <c r="D2130" s="870">
        <v>169095</v>
      </c>
      <c r="E2130" s="870">
        <v>1690959730</v>
      </c>
      <c r="F2130" s="870" t="s">
        <v>1152</v>
      </c>
      <c r="G2130" s="870">
        <v>1397930745</v>
      </c>
      <c r="H2130" s="870">
        <v>0</v>
      </c>
      <c r="I2130" s="870">
        <v>1397930745</v>
      </c>
      <c r="J2130" s="870">
        <v>0</v>
      </c>
      <c r="K2130" s="870">
        <v>0</v>
      </c>
      <c r="L2130" s="870">
        <v>0</v>
      </c>
      <c r="M2130" s="870">
        <v>0</v>
      </c>
      <c r="N2130" s="870">
        <v>0</v>
      </c>
      <c r="O2130" s="870">
        <v>0</v>
      </c>
      <c r="P2130" s="870">
        <v>0</v>
      </c>
      <c r="Q2130" s="870">
        <v>0</v>
      </c>
      <c r="R2130" s="870">
        <v>0</v>
      </c>
      <c r="S2130" s="870">
        <v>0</v>
      </c>
      <c r="T2130" s="870">
        <v>0</v>
      </c>
      <c r="U2130" s="870">
        <v>0</v>
      </c>
      <c r="V2130" s="870">
        <v>0</v>
      </c>
      <c r="W2130" s="870">
        <v>0</v>
      </c>
      <c r="X2130" s="870">
        <v>0</v>
      </c>
      <c r="Y2130" s="870">
        <v>0</v>
      </c>
      <c r="Z2130" s="870">
        <v>0</v>
      </c>
      <c r="AA2130" s="870">
        <v>0</v>
      </c>
      <c r="AB2130" s="870">
        <v>0</v>
      </c>
      <c r="AC2130" s="870">
        <v>0</v>
      </c>
      <c r="AD2130" s="870">
        <v>0</v>
      </c>
      <c r="AE2130" s="870">
        <v>0</v>
      </c>
    </row>
    <row r="2131" spans="1:31">
      <c r="A2131" s="870" t="s">
        <v>1891</v>
      </c>
      <c r="B2131" s="870">
        <v>16</v>
      </c>
      <c r="C2131" s="870">
        <v>1690</v>
      </c>
      <c r="D2131" s="870">
        <v>169095</v>
      </c>
      <c r="E2131" s="870">
        <v>1690959745</v>
      </c>
      <c r="F2131" s="870" t="s">
        <v>3698</v>
      </c>
      <c r="G2131" s="870">
        <v>20145276</v>
      </c>
      <c r="H2131" s="870">
        <v>0</v>
      </c>
      <c r="I2131" s="870">
        <v>20145276</v>
      </c>
      <c r="J2131" s="870">
        <v>0</v>
      </c>
      <c r="K2131" s="870">
        <v>0</v>
      </c>
      <c r="L2131" s="870">
        <v>0</v>
      </c>
      <c r="M2131" s="870">
        <v>0</v>
      </c>
      <c r="N2131" s="870">
        <v>0</v>
      </c>
      <c r="O2131" s="870">
        <v>0</v>
      </c>
      <c r="P2131" s="870">
        <v>0</v>
      </c>
      <c r="Q2131" s="870">
        <v>0</v>
      </c>
      <c r="R2131" s="870">
        <v>0</v>
      </c>
      <c r="S2131" s="870">
        <v>0</v>
      </c>
      <c r="T2131" s="870">
        <v>0</v>
      </c>
      <c r="U2131" s="870">
        <v>0</v>
      </c>
      <c r="V2131" s="870">
        <v>0</v>
      </c>
      <c r="W2131" s="870">
        <v>0</v>
      </c>
      <c r="X2131" s="870">
        <v>0</v>
      </c>
      <c r="Y2131" s="870">
        <v>0</v>
      </c>
      <c r="Z2131" s="870">
        <v>0</v>
      </c>
      <c r="AA2131" s="870">
        <v>0</v>
      </c>
      <c r="AB2131" s="870">
        <v>0</v>
      </c>
      <c r="AC2131" s="870">
        <v>0</v>
      </c>
      <c r="AD2131" s="870">
        <v>0</v>
      </c>
      <c r="AE2131" s="870">
        <v>0</v>
      </c>
    </row>
    <row r="2132" spans="1:31">
      <c r="A2132" s="870" t="s">
        <v>1891</v>
      </c>
      <c r="B2132" s="870">
        <v>16</v>
      </c>
      <c r="C2132" s="870">
        <v>1690</v>
      </c>
      <c r="D2132" s="870">
        <v>169095</v>
      </c>
      <c r="E2132" s="870">
        <v>1690959750</v>
      </c>
      <c r="F2132" s="870" t="s">
        <v>1118</v>
      </c>
      <c r="G2132" s="870">
        <v>244967284</v>
      </c>
      <c r="H2132" s="870">
        <v>0</v>
      </c>
      <c r="I2132" s="870">
        <v>244967284</v>
      </c>
      <c r="J2132" s="870">
        <v>0</v>
      </c>
      <c r="K2132" s="870">
        <v>0</v>
      </c>
      <c r="L2132" s="870">
        <v>0</v>
      </c>
      <c r="M2132" s="870">
        <v>0</v>
      </c>
      <c r="N2132" s="870">
        <v>0</v>
      </c>
      <c r="O2132" s="870">
        <v>0</v>
      </c>
      <c r="P2132" s="870">
        <v>0</v>
      </c>
      <c r="Q2132" s="870">
        <v>0</v>
      </c>
      <c r="R2132" s="870">
        <v>0</v>
      </c>
      <c r="S2132" s="870">
        <v>0</v>
      </c>
      <c r="T2132" s="870">
        <v>0</v>
      </c>
      <c r="U2132" s="870">
        <v>0</v>
      </c>
      <c r="V2132" s="870">
        <v>0</v>
      </c>
      <c r="W2132" s="870">
        <v>0</v>
      </c>
      <c r="X2132" s="870">
        <v>0</v>
      </c>
      <c r="Y2132" s="870">
        <v>0</v>
      </c>
      <c r="Z2132" s="870">
        <v>0</v>
      </c>
      <c r="AA2132" s="870">
        <v>0</v>
      </c>
      <c r="AB2132" s="870">
        <v>0</v>
      </c>
      <c r="AC2132" s="870">
        <v>0</v>
      </c>
      <c r="AD2132" s="870">
        <v>0</v>
      </c>
      <c r="AE2132" s="870">
        <v>0</v>
      </c>
    </row>
    <row r="2133" spans="1:31">
      <c r="A2133" s="870" t="s">
        <v>1891</v>
      </c>
      <c r="B2133" s="870">
        <v>16</v>
      </c>
      <c r="C2133" s="870">
        <v>1690</v>
      </c>
      <c r="D2133" s="870">
        <v>169095</v>
      </c>
      <c r="E2133" s="870">
        <v>1690959751</v>
      </c>
      <c r="F2133" s="870" t="s">
        <v>1153</v>
      </c>
      <c r="G2133" s="870">
        <v>2616730065</v>
      </c>
      <c r="H2133" s="870">
        <v>0</v>
      </c>
      <c r="I2133" s="870">
        <v>2616730065</v>
      </c>
      <c r="J2133" s="870">
        <v>0</v>
      </c>
      <c r="K2133" s="870">
        <v>0</v>
      </c>
      <c r="L2133" s="870">
        <v>0</v>
      </c>
      <c r="M2133" s="870">
        <v>0</v>
      </c>
      <c r="N2133" s="870">
        <v>0</v>
      </c>
      <c r="O2133" s="870">
        <v>0</v>
      </c>
      <c r="P2133" s="870">
        <v>0</v>
      </c>
      <c r="Q2133" s="870">
        <v>0</v>
      </c>
      <c r="R2133" s="870">
        <v>0</v>
      </c>
      <c r="S2133" s="870">
        <v>0</v>
      </c>
      <c r="T2133" s="870">
        <v>0</v>
      </c>
      <c r="U2133" s="870">
        <v>0</v>
      </c>
      <c r="V2133" s="870">
        <v>0</v>
      </c>
      <c r="W2133" s="870">
        <v>0</v>
      </c>
      <c r="X2133" s="870">
        <v>0</v>
      </c>
      <c r="Y2133" s="870">
        <v>0</v>
      </c>
      <c r="Z2133" s="870">
        <v>0</v>
      </c>
      <c r="AA2133" s="870">
        <v>0</v>
      </c>
      <c r="AB2133" s="870">
        <v>0</v>
      </c>
      <c r="AC2133" s="870">
        <v>0</v>
      </c>
      <c r="AD2133" s="870">
        <v>0</v>
      </c>
      <c r="AE2133" s="870">
        <v>0</v>
      </c>
    </row>
    <row r="2134" spans="1:31">
      <c r="A2134" s="870" t="s">
        <v>1852</v>
      </c>
      <c r="B2134" s="870">
        <v>16</v>
      </c>
      <c r="C2134" s="870">
        <v>1690</v>
      </c>
      <c r="D2134" s="870">
        <v>169095</v>
      </c>
      <c r="E2134" s="870">
        <v>1690959775</v>
      </c>
      <c r="F2134" s="870" t="s">
        <v>3148</v>
      </c>
      <c r="G2134" s="870">
        <v>16901505</v>
      </c>
      <c r="H2134" s="870">
        <v>0</v>
      </c>
      <c r="I2134" s="870">
        <v>16901505</v>
      </c>
      <c r="J2134" s="870">
        <v>0</v>
      </c>
      <c r="K2134" s="870">
        <v>0</v>
      </c>
      <c r="L2134" s="870">
        <v>0</v>
      </c>
      <c r="M2134" s="870">
        <v>0</v>
      </c>
      <c r="N2134" s="870">
        <v>0</v>
      </c>
      <c r="O2134" s="870">
        <v>0</v>
      </c>
      <c r="P2134" s="870">
        <v>0</v>
      </c>
      <c r="Q2134" s="870">
        <v>0</v>
      </c>
      <c r="R2134" s="870">
        <v>0</v>
      </c>
      <c r="S2134" s="870">
        <v>0</v>
      </c>
      <c r="T2134" s="870">
        <v>0</v>
      </c>
      <c r="U2134" s="870">
        <v>0</v>
      </c>
      <c r="V2134" s="870">
        <v>0</v>
      </c>
      <c r="W2134" s="870">
        <v>0</v>
      </c>
      <c r="X2134" s="870">
        <v>0</v>
      </c>
      <c r="Y2134" s="870">
        <v>0</v>
      </c>
      <c r="Z2134" s="870">
        <v>0</v>
      </c>
      <c r="AA2134" s="870">
        <v>0</v>
      </c>
      <c r="AB2134" s="870">
        <v>0</v>
      </c>
      <c r="AC2134" s="870">
        <v>0</v>
      </c>
      <c r="AD2134" s="870">
        <v>0</v>
      </c>
      <c r="AE2134" s="870">
        <v>0</v>
      </c>
    </row>
    <row r="2135" spans="1:31">
      <c r="A2135" s="870" t="s">
        <v>1852</v>
      </c>
      <c r="B2135" s="870">
        <v>16</v>
      </c>
      <c r="C2135" s="870">
        <v>1690</v>
      </c>
      <c r="D2135" s="870">
        <v>169095</v>
      </c>
      <c r="E2135" s="870">
        <v>1690959776</v>
      </c>
      <c r="F2135" s="870" t="s">
        <v>3699</v>
      </c>
      <c r="G2135" s="870">
        <v>757452</v>
      </c>
      <c r="H2135" s="870">
        <v>0</v>
      </c>
      <c r="I2135" s="870">
        <v>757452</v>
      </c>
      <c r="J2135" s="870">
        <v>0</v>
      </c>
      <c r="K2135" s="870">
        <v>0</v>
      </c>
      <c r="L2135" s="870">
        <v>0</v>
      </c>
      <c r="M2135" s="870">
        <v>0</v>
      </c>
      <c r="N2135" s="870">
        <v>0</v>
      </c>
      <c r="O2135" s="870">
        <v>0</v>
      </c>
      <c r="P2135" s="870">
        <v>0</v>
      </c>
      <c r="Q2135" s="870">
        <v>0</v>
      </c>
      <c r="R2135" s="870">
        <v>0</v>
      </c>
      <c r="S2135" s="870">
        <v>0</v>
      </c>
      <c r="T2135" s="870">
        <v>0</v>
      </c>
      <c r="U2135" s="870">
        <v>0</v>
      </c>
      <c r="V2135" s="870">
        <v>0</v>
      </c>
      <c r="W2135" s="870">
        <v>0</v>
      </c>
      <c r="X2135" s="870">
        <v>0</v>
      </c>
      <c r="Y2135" s="870">
        <v>0</v>
      </c>
      <c r="Z2135" s="870">
        <v>0</v>
      </c>
      <c r="AA2135" s="870">
        <v>0</v>
      </c>
      <c r="AB2135" s="870">
        <v>0</v>
      </c>
      <c r="AC2135" s="870">
        <v>0</v>
      </c>
      <c r="AD2135" s="870">
        <v>0</v>
      </c>
      <c r="AE2135" s="870">
        <v>0</v>
      </c>
    </row>
    <row r="2136" spans="1:31">
      <c r="A2136" s="870" t="s">
        <v>1852</v>
      </c>
      <c r="B2136" s="870">
        <v>16</v>
      </c>
      <c r="C2136" s="870">
        <v>1690</v>
      </c>
      <c r="D2136" s="870">
        <v>169095</v>
      </c>
      <c r="E2136" s="870">
        <v>1690959778</v>
      </c>
      <c r="F2136" s="870" t="s">
        <v>3149</v>
      </c>
      <c r="G2136" s="870">
        <v>420003</v>
      </c>
      <c r="H2136" s="870">
        <v>0</v>
      </c>
      <c r="I2136" s="870">
        <v>420003</v>
      </c>
      <c r="J2136" s="870">
        <v>0</v>
      </c>
      <c r="K2136" s="870">
        <v>0</v>
      </c>
      <c r="L2136" s="870">
        <v>0</v>
      </c>
      <c r="M2136" s="870">
        <v>0</v>
      </c>
      <c r="N2136" s="870">
        <v>0</v>
      </c>
      <c r="O2136" s="870">
        <v>0</v>
      </c>
      <c r="P2136" s="870">
        <v>0</v>
      </c>
      <c r="Q2136" s="870">
        <v>0</v>
      </c>
      <c r="R2136" s="870">
        <v>0</v>
      </c>
      <c r="S2136" s="870">
        <v>0</v>
      </c>
      <c r="T2136" s="870">
        <v>0</v>
      </c>
      <c r="U2136" s="870">
        <v>0</v>
      </c>
      <c r="V2136" s="870">
        <v>0</v>
      </c>
      <c r="W2136" s="870">
        <v>0</v>
      </c>
      <c r="X2136" s="870">
        <v>0</v>
      </c>
      <c r="Y2136" s="870">
        <v>0</v>
      </c>
      <c r="Z2136" s="870">
        <v>0</v>
      </c>
      <c r="AA2136" s="870">
        <v>0</v>
      </c>
      <c r="AB2136" s="870">
        <v>0</v>
      </c>
      <c r="AC2136" s="870">
        <v>0</v>
      </c>
      <c r="AD2136" s="870">
        <v>0</v>
      </c>
      <c r="AE2136" s="870">
        <v>0</v>
      </c>
    </row>
    <row r="2137" spans="1:31">
      <c r="A2137" s="870" t="s">
        <v>1852</v>
      </c>
      <c r="B2137" s="870">
        <v>16</v>
      </c>
      <c r="C2137" s="870">
        <v>1690</v>
      </c>
      <c r="D2137" s="870">
        <v>169095</v>
      </c>
      <c r="E2137" s="870">
        <v>1690959780</v>
      </c>
      <c r="F2137" s="870" t="s">
        <v>4742</v>
      </c>
      <c r="G2137" s="870">
        <v>1304295</v>
      </c>
      <c r="H2137" s="870">
        <v>0</v>
      </c>
      <c r="I2137" s="870">
        <v>1304295</v>
      </c>
      <c r="J2137" s="870">
        <v>0</v>
      </c>
      <c r="K2137" s="870">
        <v>0</v>
      </c>
      <c r="L2137" s="870">
        <v>0</v>
      </c>
      <c r="M2137" s="870">
        <v>0</v>
      </c>
      <c r="N2137" s="870">
        <v>0</v>
      </c>
      <c r="O2137" s="870">
        <v>0</v>
      </c>
      <c r="P2137" s="870">
        <v>0</v>
      </c>
      <c r="Q2137" s="870">
        <v>0</v>
      </c>
      <c r="R2137" s="870">
        <v>0</v>
      </c>
      <c r="S2137" s="870">
        <v>0</v>
      </c>
      <c r="T2137" s="870">
        <v>0</v>
      </c>
      <c r="U2137" s="870">
        <v>0</v>
      </c>
      <c r="V2137" s="870">
        <v>0</v>
      </c>
      <c r="W2137" s="870">
        <v>0</v>
      </c>
      <c r="X2137" s="870">
        <v>0</v>
      </c>
      <c r="Y2137" s="870">
        <v>0</v>
      </c>
      <c r="Z2137" s="870">
        <v>0</v>
      </c>
      <c r="AA2137" s="870">
        <v>0</v>
      </c>
      <c r="AB2137" s="870">
        <v>0</v>
      </c>
      <c r="AC2137" s="870">
        <v>0</v>
      </c>
      <c r="AD2137" s="870">
        <v>0</v>
      </c>
      <c r="AE2137" s="870">
        <v>0</v>
      </c>
    </row>
    <row r="2138" spans="1:31">
      <c r="A2138" s="870" t="s">
        <v>1891</v>
      </c>
      <c r="B2138" s="870">
        <v>16</v>
      </c>
      <c r="C2138" s="870">
        <v>1690</v>
      </c>
      <c r="D2138" s="870">
        <v>169095</v>
      </c>
      <c r="E2138" s="870">
        <v>1690959781</v>
      </c>
      <c r="F2138" s="870" t="s">
        <v>3700</v>
      </c>
      <c r="G2138" s="870">
        <v>157520109</v>
      </c>
      <c r="H2138" s="870">
        <v>0</v>
      </c>
      <c r="I2138" s="870">
        <v>157520109</v>
      </c>
      <c r="J2138" s="870">
        <v>0</v>
      </c>
      <c r="K2138" s="870">
        <v>0</v>
      </c>
      <c r="L2138" s="870">
        <v>0</v>
      </c>
      <c r="M2138" s="870">
        <v>0</v>
      </c>
      <c r="N2138" s="870">
        <v>0</v>
      </c>
      <c r="O2138" s="870">
        <v>0</v>
      </c>
      <c r="P2138" s="870">
        <v>0</v>
      </c>
      <c r="Q2138" s="870">
        <v>0</v>
      </c>
      <c r="R2138" s="870">
        <v>0</v>
      </c>
      <c r="S2138" s="870">
        <v>0</v>
      </c>
      <c r="T2138" s="870">
        <v>0</v>
      </c>
      <c r="U2138" s="870">
        <v>0</v>
      </c>
      <c r="V2138" s="870">
        <v>0</v>
      </c>
      <c r="W2138" s="870">
        <v>0</v>
      </c>
      <c r="X2138" s="870">
        <v>0</v>
      </c>
      <c r="Y2138" s="870">
        <v>0</v>
      </c>
      <c r="Z2138" s="870">
        <v>0</v>
      </c>
      <c r="AA2138" s="870">
        <v>0</v>
      </c>
      <c r="AB2138" s="870">
        <v>0</v>
      </c>
      <c r="AC2138" s="870">
        <v>0</v>
      </c>
      <c r="AD2138" s="870">
        <v>0</v>
      </c>
      <c r="AE2138" s="870">
        <v>0</v>
      </c>
    </row>
    <row r="2139" spans="1:31">
      <c r="A2139" s="870" t="s">
        <v>1891</v>
      </c>
      <c r="B2139" s="870">
        <v>16</v>
      </c>
      <c r="C2139" s="870">
        <v>1690</v>
      </c>
      <c r="D2139" s="870">
        <v>169095</v>
      </c>
      <c r="E2139" s="870">
        <v>1690959786</v>
      </c>
      <c r="F2139" s="870" t="s">
        <v>1118</v>
      </c>
      <c r="G2139" s="870">
        <v>2660638</v>
      </c>
      <c r="H2139" s="870">
        <v>0</v>
      </c>
      <c r="I2139" s="870">
        <v>2660638</v>
      </c>
      <c r="J2139" s="870">
        <v>0</v>
      </c>
      <c r="K2139" s="870">
        <v>0</v>
      </c>
      <c r="L2139" s="870">
        <v>0</v>
      </c>
      <c r="M2139" s="870">
        <v>0</v>
      </c>
      <c r="N2139" s="870">
        <v>0</v>
      </c>
      <c r="O2139" s="870">
        <v>0</v>
      </c>
      <c r="P2139" s="870">
        <v>0</v>
      </c>
      <c r="Q2139" s="870">
        <v>0</v>
      </c>
      <c r="R2139" s="870">
        <v>0</v>
      </c>
      <c r="S2139" s="870">
        <v>0</v>
      </c>
      <c r="T2139" s="870">
        <v>0</v>
      </c>
      <c r="U2139" s="870">
        <v>0</v>
      </c>
      <c r="V2139" s="870">
        <v>0</v>
      </c>
      <c r="W2139" s="870">
        <v>0</v>
      </c>
      <c r="X2139" s="870">
        <v>0</v>
      </c>
      <c r="Y2139" s="870">
        <v>0</v>
      </c>
      <c r="Z2139" s="870">
        <v>0</v>
      </c>
      <c r="AA2139" s="870">
        <v>0</v>
      </c>
      <c r="AB2139" s="870">
        <v>0</v>
      </c>
      <c r="AC2139" s="870">
        <v>0</v>
      </c>
      <c r="AD2139" s="870">
        <v>0</v>
      </c>
      <c r="AE2139" s="870">
        <v>0</v>
      </c>
    </row>
    <row r="2140" spans="1:31">
      <c r="A2140" s="870" t="s">
        <v>1852</v>
      </c>
      <c r="B2140" s="870">
        <v>16</v>
      </c>
      <c r="C2140" s="870">
        <v>1692</v>
      </c>
      <c r="D2140" s="870">
        <v>169205</v>
      </c>
      <c r="E2140" s="870">
        <v>1692059001</v>
      </c>
      <c r="F2140" s="870" t="s">
        <v>1154</v>
      </c>
      <c r="G2140" s="870">
        <v>-152797713</v>
      </c>
      <c r="H2140" s="870">
        <v>0</v>
      </c>
      <c r="I2140" s="870">
        <v>-152797712.56</v>
      </c>
      <c r="J2140" s="870">
        <v>0.43999999761581421</v>
      </c>
      <c r="K2140" s="870">
        <v>0</v>
      </c>
      <c r="L2140" s="870">
        <v>0.43999999761581421</v>
      </c>
      <c r="M2140" s="870">
        <v>0</v>
      </c>
      <c r="N2140" s="870">
        <v>0</v>
      </c>
      <c r="O2140" s="870">
        <v>0.43999999761581421</v>
      </c>
      <c r="P2140" s="870">
        <v>0.16279999911785126</v>
      </c>
      <c r="Q2140" s="870">
        <v>0</v>
      </c>
      <c r="R2140" s="870">
        <v>0</v>
      </c>
      <c r="S2140" s="870">
        <v>0</v>
      </c>
      <c r="T2140" s="870">
        <v>0</v>
      </c>
      <c r="U2140" s="870">
        <v>0</v>
      </c>
      <c r="V2140" s="870">
        <v>0</v>
      </c>
      <c r="W2140" s="870">
        <v>0</v>
      </c>
      <c r="X2140" s="870">
        <v>0.16279999911785126</v>
      </c>
      <c r="Y2140" s="870">
        <v>0.37</v>
      </c>
      <c r="Z2140" s="870">
        <v>0.16279999911785126</v>
      </c>
      <c r="AA2140" s="870">
        <v>0</v>
      </c>
      <c r="AB2140" s="870">
        <v>0.16279999911785126</v>
      </c>
      <c r="AC2140" s="870">
        <v>0</v>
      </c>
      <c r="AD2140" s="870">
        <v>0</v>
      </c>
      <c r="AE2140" s="870">
        <v>0</v>
      </c>
    </row>
    <row r="2141" spans="1:31">
      <c r="A2141" s="870" t="s">
        <v>1852</v>
      </c>
      <c r="B2141" s="870">
        <v>16</v>
      </c>
      <c r="C2141" s="870">
        <v>1692</v>
      </c>
      <c r="D2141" s="870">
        <v>169210</v>
      </c>
      <c r="E2141" s="870">
        <v>1692109001</v>
      </c>
      <c r="F2141" s="870" t="s">
        <v>1155</v>
      </c>
      <c r="G2141" s="870">
        <v>-485047218</v>
      </c>
      <c r="H2141" s="870">
        <v>0</v>
      </c>
      <c r="I2141" s="870">
        <v>-485047217.62</v>
      </c>
      <c r="J2141" s="870">
        <v>0.37999999523162842</v>
      </c>
      <c r="K2141" s="870">
        <v>0</v>
      </c>
      <c r="L2141" s="870">
        <v>0.37999999523162842</v>
      </c>
      <c r="M2141" s="870">
        <v>0</v>
      </c>
      <c r="N2141" s="870">
        <v>0</v>
      </c>
      <c r="O2141" s="870">
        <v>0.37999999523162842</v>
      </c>
      <c r="P2141" s="870">
        <v>0.14059999823570252</v>
      </c>
      <c r="Q2141" s="870">
        <v>0</v>
      </c>
      <c r="R2141" s="870">
        <v>0</v>
      </c>
      <c r="S2141" s="870">
        <v>0</v>
      </c>
      <c r="T2141" s="870">
        <v>0</v>
      </c>
      <c r="U2141" s="870">
        <v>0</v>
      </c>
      <c r="V2141" s="870">
        <v>0</v>
      </c>
      <c r="W2141" s="870">
        <v>0</v>
      </c>
      <c r="X2141" s="870">
        <v>0.14059999823570252</v>
      </c>
      <c r="Y2141" s="870">
        <v>0.37</v>
      </c>
      <c r="Z2141" s="870">
        <v>0.14059999823570252</v>
      </c>
      <c r="AA2141" s="870">
        <v>0</v>
      </c>
      <c r="AB2141" s="870">
        <v>0.14059999823570252</v>
      </c>
      <c r="AC2141" s="870">
        <v>0</v>
      </c>
      <c r="AD2141" s="870">
        <v>0</v>
      </c>
      <c r="AE2141" s="870">
        <v>0</v>
      </c>
    </row>
    <row r="2142" spans="1:31">
      <c r="A2142" s="870" t="s">
        <v>1852</v>
      </c>
      <c r="B2142" s="870">
        <v>16</v>
      </c>
      <c r="C2142" s="870">
        <v>1692</v>
      </c>
      <c r="D2142" s="870">
        <v>169215</v>
      </c>
      <c r="E2142" s="870">
        <v>1692159001</v>
      </c>
      <c r="F2142" s="870" t="s">
        <v>1156</v>
      </c>
      <c r="G2142" s="870">
        <v>-301859794</v>
      </c>
      <c r="H2142" s="870">
        <v>0</v>
      </c>
      <c r="I2142" s="870">
        <v>-301859793.69</v>
      </c>
      <c r="J2142" s="870">
        <v>0.31000000238418579</v>
      </c>
      <c r="K2142" s="870">
        <v>0</v>
      </c>
      <c r="L2142" s="870">
        <v>0.31000000238418579</v>
      </c>
      <c r="M2142" s="870">
        <v>0</v>
      </c>
      <c r="N2142" s="870">
        <v>0</v>
      </c>
      <c r="O2142" s="870">
        <v>0.31000000238418579</v>
      </c>
      <c r="P2142" s="870">
        <v>0.11470000088214874</v>
      </c>
      <c r="Q2142" s="870">
        <v>0</v>
      </c>
      <c r="R2142" s="870">
        <v>0</v>
      </c>
      <c r="S2142" s="870">
        <v>0</v>
      </c>
      <c r="T2142" s="870">
        <v>0</v>
      </c>
      <c r="U2142" s="870">
        <v>0</v>
      </c>
      <c r="V2142" s="870">
        <v>0</v>
      </c>
      <c r="W2142" s="870">
        <v>0</v>
      </c>
      <c r="X2142" s="870">
        <v>0.11470000088214874</v>
      </c>
      <c r="Y2142" s="870">
        <v>0.37</v>
      </c>
      <c r="Z2142" s="870">
        <v>0.11470000088214874</v>
      </c>
      <c r="AA2142" s="870">
        <v>0</v>
      </c>
      <c r="AB2142" s="870">
        <v>0.11470000088214874</v>
      </c>
      <c r="AC2142" s="870">
        <v>0</v>
      </c>
      <c r="AD2142" s="870">
        <v>0</v>
      </c>
      <c r="AE2142" s="870">
        <v>0</v>
      </c>
    </row>
    <row r="2143" spans="1:31">
      <c r="A2143" s="870" t="s">
        <v>1852</v>
      </c>
      <c r="B2143" s="870">
        <v>16</v>
      </c>
      <c r="C2143" s="870">
        <v>1692</v>
      </c>
      <c r="D2143" s="870">
        <v>169220</v>
      </c>
      <c r="E2143" s="870">
        <v>1692209001</v>
      </c>
      <c r="F2143" s="870" t="s">
        <v>1157</v>
      </c>
      <c r="G2143" s="870">
        <v>-316405785</v>
      </c>
      <c r="H2143" s="870">
        <v>0</v>
      </c>
      <c r="I2143" s="870">
        <v>-316405785.16000003</v>
      </c>
      <c r="J2143" s="870">
        <v>-0.1600000262260437</v>
      </c>
      <c r="K2143" s="870">
        <v>0</v>
      </c>
      <c r="L2143" s="870">
        <v>0</v>
      </c>
      <c r="M2143" s="870">
        <v>-0.1600000262260437</v>
      </c>
      <c r="N2143" s="870">
        <v>0</v>
      </c>
      <c r="O2143" s="870">
        <v>-0.1600000262260437</v>
      </c>
      <c r="P2143" s="870">
        <v>-5.9200009703636168E-2</v>
      </c>
      <c r="Q2143" s="870">
        <v>0</v>
      </c>
      <c r="R2143" s="870">
        <v>0</v>
      </c>
      <c r="S2143" s="870">
        <v>0</v>
      </c>
      <c r="T2143" s="870">
        <v>0</v>
      </c>
      <c r="U2143" s="870">
        <v>0</v>
      </c>
      <c r="V2143" s="870">
        <v>0</v>
      </c>
      <c r="W2143" s="870">
        <v>0</v>
      </c>
      <c r="X2143" s="870">
        <v>-5.9200009703636168E-2</v>
      </c>
      <c r="Y2143" s="870">
        <v>0.37</v>
      </c>
      <c r="Z2143" s="870">
        <v>0</v>
      </c>
      <c r="AA2143" s="870">
        <v>-5.9200009703636168E-2</v>
      </c>
      <c r="AB2143" s="870">
        <v>0</v>
      </c>
      <c r="AC2143" s="870">
        <v>-5.9200009703636168E-2</v>
      </c>
      <c r="AD2143" s="870">
        <v>0</v>
      </c>
      <c r="AE2143" s="870">
        <v>0</v>
      </c>
    </row>
    <row r="2144" spans="1:31">
      <c r="A2144" s="870" t="s">
        <v>1852</v>
      </c>
      <c r="B2144" s="870">
        <v>16</v>
      </c>
      <c r="C2144" s="870">
        <v>1692</v>
      </c>
      <c r="D2144" s="870">
        <v>169225</v>
      </c>
      <c r="E2144" s="870">
        <v>1692259001</v>
      </c>
      <c r="F2144" s="870" t="s">
        <v>1158</v>
      </c>
      <c r="G2144" s="870">
        <v>-2423351464</v>
      </c>
      <c r="H2144" s="870">
        <v>0</v>
      </c>
      <c r="I2144" s="870">
        <v>-2423351464.4299998</v>
      </c>
      <c r="J2144" s="870">
        <v>-0.42999982833862305</v>
      </c>
      <c r="K2144" s="870">
        <v>0</v>
      </c>
      <c r="L2144" s="870">
        <v>0</v>
      </c>
      <c r="M2144" s="870">
        <v>-0.42999982833862305</v>
      </c>
      <c r="N2144" s="870">
        <v>0</v>
      </c>
      <c r="O2144" s="870">
        <v>-0.42999982833862305</v>
      </c>
      <c r="P2144" s="870">
        <v>-0.15909993648529053</v>
      </c>
      <c r="Q2144" s="870">
        <v>0</v>
      </c>
      <c r="R2144" s="870">
        <v>0</v>
      </c>
      <c r="S2144" s="870">
        <v>0</v>
      </c>
      <c r="T2144" s="870">
        <v>0</v>
      </c>
      <c r="U2144" s="870">
        <v>0</v>
      </c>
      <c r="V2144" s="870">
        <v>0</v>
      </c>
      <c r="W2144" s="870">
        <v>0</v>
      </c>
      <c r="X2144" s="870">
        <v>-0.15909993648529053</v>
      </c>
      <c r="Y2144" s="870">
        <v>0.37</v>
      </c>
      <c r="Z2144" s="870">
        <v>0</v>
      </c>
      <c r="AA2144" s="870">
        <v>-0.15909993648529053</v>
      </c>
      <c r="AB2144" s="870">
        <v>0</v>
      </c>
      <c r="AC2144" s="870">
        <v>-0.15909993648529053</v>
      </c>
      <c r="AD2144" s="870">
        <v>0</v>
      </c>
      <c r="AE2144" s="870">
        <v>0</v>
      </c>
    </row>
    <row r="2145" spans="1:31">
      <c r="A2145" s="870" t="s">
        <v>1852</v>
      </c>
      <c r="B2145" s="870">
        <v>16</v>
      </c>
      <c r="C2145" s="870">
        <v>1692</v>
      </c>
      <c r="D2145" s="870">
        <v>169230</v>
      </c>
      <c r="E2145" s="870">
        <v>1692309001</v>
      </c>
      <c r="F2145" s="870" t="s">
        <v>4266</v>
      </c>
      <c r="G2145" s="870">
        <v>-23758865</v>
      </c>
      <c r="H2145" s="870">
        <v>0</v>
      </c>
      <c r="I2145" s="870">
        <v>-23758864.960000001</v>
      </c>
      <c r="J2145" s="870">
        <v>3.9999999105930328E-2</v>
      </c>
      <c r="K2145" s="870">
        <v>0</v>
      </c>
      <c r="L2145" s="870">
        <v>3.9999999105930328E-2</v>
      </c>
      <c r="M2145" s="870">
        <v>0</v>
      </c>
      <c r="N2145" s="870">
        <v>0</v>
      </c>
      <c r="O2145" s="870">
        <v>3.9999999105930328E-2</v>
      </c>
      <c r="P2145" s="870">
        <v>1.4799999669194222E-2</v>
      </c>
      <c r="Q2145" s="870">
        <v>0</v>
      </c>
      <c r="R2145" s="870">
        <v>0</v>
      </c>
      <c r="S2145" s="870">
        <v>0</v>
      </c>
      <c r="T2145" s="870">
        <v>0</v>
      </c>
      <c r="U2145" s="870">
        <v>0</v>
      </c>
      <c r="V2145" s="870">
        <v>0</v>
      </c>
      <c r="W2145" s="870">
        <v>0</v>
      </c>
      <c r="X2145" s="870">
        <v>1.4799999669194222E-2</v>
      </c>
      <c r="Y2145" s="870">
        <v>0.37</v>
      </c>
      <c r="Z2145" s="870">
        <v>1.4799999669194222E-2</v>
      </c>
      <c r="AA2145" s="870">
        <v>0</v>
      </c>
      <c r="AB2145" s="870">
        <v>1.4799999669194222E-2</v>
      </c>
      <c r="AC2145" s="870">
        <v>0</v>
      </c>
      <c r="AD2145" s="870">
        <v>0</v>
      </c>
      <c r="AE2145" s="870">
        <v>0</v>
      </c>
    </row>
    <row r="2146" spans="1:31">
      <c r="A2146" s="870" t="s">
        <v>1852</v>
      </c>
      <c r="B2146" s="870">
        <v>16</v>
      </c>
      <c r="C2146" s="870">
        <v>1692</v>
      </c>
      <c r="D2146" s="870">
        <v>169235</v>
      </c>
      <c r="E2146" s="870">
        <v>1692359001</v>
      </c>
      <c r="F2146" s="870" t="s">
        <v>4267</v>
      </c>
      <c r="G2146" s="870">
        <v>-73837784</v>
      </c>
      <c r="H2146" s="870">
        <v>0</v>
      </c>
      <c r="I2146" s="870">
        <v>-73837783.670000002</v>
      </c>
      <c r="J2146" s="870">
        <v>0.32999999821186066</v>
      </c>
      <c r="K2146" s="870">
        <v>0</v>
      </c>
      <c r="L2146" s="870">
        <v>0.32999999821186066</v>
      </c>
      <c r="M2146" s="870">
        <v>0</v>
      </c>
      <c r="N2146" s="870">
        <v>0</v>
      </c>
      <c r="O2146" s="870">
        <v>0.32999999821186066</v>
      </c>
      <c r="P2146" s="870">
        <v>0.12209999933838844</v>
      </c>
      <c r="Q2146" s="870">
        <v>0</v>
      </c>
      <c r="R2146" s="870">
        <v>0</v>
      </c>
      <c r="S2146" s="870">
        <v>0</v>
      </c>
      <c r="T2146" s="870">
        <v>0</v>
      </c>
      <c r="U2146" s="870">
        <v>0</v>
      </c>
      <c r="V2146" s="870">
        <v>0</v>
      </c>
      <c r="W2146" s="870">
        <v>0</v>
      </c>
      <c r="X2146" s="870">
        <v>0.12209999933838844</v>
      </c>
      <c r="Y2146" s="870">
        <v>0.37</v>
      </c>
      <c r="Z2146" s="870">
        <v>0.12209999933838844</v>
      </c>
      <c r="AA2146" s="870">
        <v>0</v>
      </c>
      <c r="AB2146" s="870">
        <v>0.12209999933838844</v>
      </c>
      <c r="AC2146" s="870">
        <v>0</v>
      </c>
      <c r="AD2146" s="870">
        <v>0</v>
      </c>
      <c r="AE2146" s="870">
        <v>0</v>
      </c>
    </row>
    <row r="2147" spans="1:31">
      <c r="A2147" s="870" t="s">
        <v>1852</v>
      </c>
      <c r="B2147" s="870">
        <v>16</v>
      </c>
      <c r="C2147" s="870">
        <v>1692</v>
      </c>
      <c r="D2147" s="870">
        <v>169240</v>
      </c>
      <c r="E2147" s="870">
        <v>1692409001</v>
      </c>
      <c r="F2147" s="870" t="s">
        <v>4268</v>
      </c>
      <c r="G2147" s="870">
        <v>-71518377</v>
      </c>
      <c r="H2147" s="870">
        <v>0</v>
      </c>
      <c r="I2147" s="870">
        <v>-71518376.739999995</v>
      </c>
      <c r="J2147" s="870">
        <v>0.26000000536441803</v>
      </c>
      <c r="K2147" s="870">
        <v>0</v>
      </c>
      <c r="L2147" s="870">
        <v>0.26000000536441803</v>
      </c>
      <c r="M2147" s="870">
        <v>0</v>
      </c>
      <c r="N2147" s="870">
        <v>0</v>
      </c>
      <c r="O2147" s="870">
        <v>0.26000000536441803</v>
      </c>
      <c r="P2147" s="870">
        <v>9.6200001984834665E-2</v>
      </c>
      <c r="Q2147" s="870">
        <v>0</v>
      </c>
      <c r="R2147" s="870">
        <v>0</v>
      </c>
      <c r="S2147" s="870">
        <v>0</v>
      </c>
      <c r="T2147" s="870">
        <v>0</v>
      </c>
      <c r="U2147" s="870">
        <v>0</v>
      </c>
      <c r="V2147" s="870">
        <v>0</v>
      </c>
      <c r="W2147" s="870">
        <v>0</v>
      </c>
      <c r="X2147" s="870">
        <v>9.6200001984834665E-2</v>
      </c>
      <c r="Y2147" s="870">
        <v>0.37</v>
      </c>
      <c r="Z2147" s="870">
        <v>9.6200001984834665E-2</v>
      </c>
      <c r="AA2147" s="870">
        <v>0</v>
      </c>
      <c r="AB2147" s="870">
        <v>9.6200001984834665E-2</v>
      </c>
      <c r="AC2147" s="870">
        <v>0</v>
      </c>
      <c r="AD2147" s="870">
        <v>0</v>
      </c>
      <c r="AE2147" s="870">
        <v>0</v>
      </c>
    </row>
    <row r="2148" spans="1:31">
      <c r="A2148" s="870" t="s">
        <v>1852</v>
      </c>
      <c r="B2148" s="870">
        <v>16</v>
      </c>
      <c r="C2148" s="870">
        <v>1692</v>
      </c>
      <c r="D2148" s="870">
        <v>169245</v>
      </c>
      <c r="E2148" s="870">
        <v>1692459001</v>
      </c>
      <c r="F2148" s="870" t="s">
        <v>1159</v>
      </c>
      <c r="G2148" s="870">
        <v>-99248344</v>
      </c>
      <c r="H2148" s="870">
        <v>0</v>
      </c>
      <c r="I2148" s="870">
        <v>-99248343.930000007</v>
      </c>
      <c r="J2148" s="870">
        <v>6.9999992847442627E-2</v>
      </c>
      <c r="K2148" s="870">
        <v>0</v>
      </c>
      <c r="L2148" s="870">
        <v>6.9999992847442627E-2</v>
      </c>
      <c r="M2148" s="870">
        <v>0</v>
      </c>
      <c r="N2148" s="870">
        <v>0</v>
      </c>
      <c r="O2148" s="870">
        <v>6.9999992847442627E-2</v>
      </c>
      <c r="P2148" s="870">
        <v>2.5899997353553771E-2</v>
      </c>
      <c r="Q2148" s="870">
        <v>0</v>
      </c>
      <c r="R2148" s="870">
        <v>0</v>
      </c>
      <c r="S2148" s="870">
        <v>0</v>
      </c>
      <c r="T2148" s="870">
        <v>0</v>
      </c>
      <c r="U2148" s="870">
        <v>0</v>
      </c>
      <c r="V2148" s="870">
        <v>0</v>
      </c>
      <c r="W2148" s="870">
        <v>0</v>
      </c>
      <c r="X2148" s="870">
        <v>2.5899997353553771E-2</v>
      </c>
      <c r="Y2148" s="870">
        <v>0.37</v>
      </c>
      <c r="Z2148" s="870">
        <v>2.5899997353553771E-2</v>
      </c>
      <c r="AA2148" s="870">
        <v>0</v>
      </c>
      <c r="AB2148" s="870">
        <v>2.5899997353553771E-2</v>
      </c>
      <c r="AC2148" s="870">
        <v>0</v>
      </c>
      <c r="AD2148" s="870">
        <v>0</v>
      </c>
      <c r="AE2148" s="870">
        <v>0</v>
      </c>
    </row>
    <row r="2149" spans="1:31">
      <c r="A2149" s="870" t="s">
        <v>1852</v>
      </c>
      <c r="B2149" s="870">
        <v>16</v>
      </c>
      <c r="C2149" s="870">
        <v>1692</v>
      </c>
      <c r="D2149" s="870">
        <v>169250</v>
      </c>
      <c r="E2149" s="870">
        <v>1692509001</v>
      </c>
      <c r="F2149" s="870" t="s">
        <v>4269</v>
      </c>
      <c r="G2149" s="870">
        <v>-1586503830</v>
      </c>
      <c r="H2149" s="870">
        <v>0</v>
      </c>
      <c r="I2149" s="870">
        <v>-1586503829.8699999</v>
      </c>
      <c r="J2149" s="870">
        <v>0.13000011444091797</v>
      </c>
      <c r="K2149" s="870">
        <v>0</v>
      </c>
      <c r="L2149" s="870">
        <v>0.13000011444091797</v>
      </c>
      <c r="M2149" s="870">
        <v>0</v>
      </c>
      <c r="N2149" s="870">
        <v>0</v>
      </c>
      <c r="O2149" s="870">
        <v>0.13000011444091797</v>
      </c>
      <c r="P2149" s="870">
        <v>4.8100042343139651E-2</v>
      </c>
      <c r="Q2149" s="870">
        <v>0</v>
      </c>
      <c r="R2149" s="870">
        <v>0</v>
      </c>
      <c r="S2149" s="870">
        <v>0</v>
      </c>
      <c r="T2149" s="870">
        <v>0</v>
      </c>
      <c r="U2149" s="870">
        <v>0</v>
      </c>
      <c r="V2149" s="870">
        <v>0</v>
      </c>
      <c r="W2149" s="870">
        <v>0</v>
      </c>
      <c r="X2149" s="870">
        <v>4.8100042343139651E-2</v>
      </c>
      <c r="Y2149" s="870">
        <v>0.37</v>
      </c>
      <c r="Z2149" s="870">
        <v>4.8100042343139651E-2</v>
      </c>
      <c r="AA2149" s="870">
        <v>0</v>
      </c>
      <c r="AB2149" s="870">
        <v>4.8100042343139651E-2</v>
      </c>
      <c r="AC2149" s="870">
        <v>0</v>
      </c>
      <c r="AD2149" s="870">
        <v>0</v>
      </c>
      <c r="AE2149" s="870">
        <v>0</v>
      </c>
    </row>
    <row r="2150" spans="1:31">
      <c r="A2150" s="870" t="s">
        <v>1852</v>
      </c>
      <c r="B2150" s="870">
        <v>16</v>
      </c>
      <c r="C2150" s="870">
        <v>1694</v>
      </c>
      <c r="D2150" s="870">
        <v>169410</v>
      </c>
      <c r="E2150" s="870">
        <v>1694109001</v>
      </c>
      <c r="F2150" s="870" t="s">
        <v>1160</v>
      </c>
      <c r="G2150" s="870">
        <v>-3343756342</v>
      </c>
      <c r="H2150" s="870">
        <v>0</v>
      </c>
      <c r="I2150" s="870">
        <v>-3343756341.5500002</v>
      </c>
      <c r="J2150" s="870">
        <v>0.44999980926513672</v>
      </c>
      <c r="K2150" s="870">
        <v>0</v>
      </c>
      <c r="L2150" s="870">
        <v>0.44999980926513672</v>
      </c>
      <c r="M2150" s="870">
        <v>0</v>
      </c>
      <c r="N2150" s="870">
        <v>0</v>
      </c>
      <c r="O2150" s="870">
        <v>0.44999980926513672</v>
      </c>
      <c r="P2150" s="870">
        <v>0.16649992942810057</v>
      </c>
      <c r="Q2150" s="870">
        <v>0</v>
      </c>
      <c r="R2150" s="870">
        <v>0</v>
      </c>
      <c r="S2150" s="870">
        <v>0</v>
      </c>
      <c r="T2150" s="870">
        <v>0</v>
      </c>
      <c r="U2150" s="870">
        <v>0</v>
      </c>
      <c r="V2150" s="870">
        <v>0</v>
      </c>
      <c r="W2150" s="870">
        <v>0</v>
      </c>
      <c r="X2150" s="870">
        <v>0.16649992942810057</v>
      </c>
      <c r="Y2150" s="870">
        <v>0.37</v>
      </c>
      <c r="Z2150" s="870">
        <v>0.16649992942810057</v>
      </c>
      <c r="AA2150" s="870">
        <v>0</v>
      </c>
      <c r="AB2150" s="870">
        <v>0.16649992942810057</v>
      </c>
      <c r="AC2150" s="870">
        <v>0</v>
      </c>
      <c r="AD2150" s="870">
        <v>0</v>
      </c>
      <c r="AE2150" s="870">
        <v>0</v>
      </c>
    </row>
    <row r="2151" spans="1:31">
      <c r="A2151" s="870" t="s">
        <v>1891</v>
      </c>
      <c r="B2151" s="870">
        <v>16</v>
      </c>
      <c r="C2151" s="870">
        <v>1694</v>
      </c>
      <c r="D2151" s="870">
        <v>169410</v>
      </c>
      <c r="E2151" s="870">
        <v>1694109376</v>
      </c>
      <c r="F2151" s="870" t="s">
        <v>4743</v>
      </c>
      <c r="G2151" s="870">
        <v>0</v>
      </c>
      <c r="H2151" s="870">
        <v>0</v>
      </c>
      <c r="I2151" s="870">
        <v>0</v>
      </c>
      <c r="J2151" s="870">
        <v>0</v>
      </c>
      <c r="K2151" s="870">
        <v>0</v>
      </c>
      <c r="L2151" s="870">
        <v>0</v>
      </c>
      <c r="M2151" s="870">
        <v>0</v>
      </c>
      <c r="N2151" s="870">
        <v>0</v>
      </c>
      <c r="O2151" s="870">
        <v>0</v>
      </c>
      <c r="P2151" s="870">
        <v>0</v>
      </c>
      <c r="Q2151" s="870">
        <v>0</v>
      </c>
      <c r="R2151" s="870">
        <v>0</v>
      </c>
      <c r="S2151" s="870">
        <v>0</v>
      </c>
      <c r="T2151" s="870">
        <v>0</v>
      </c>
      <c r="U2151" s="870">
        <v>0</v>
      </c>
      <c r="V2151" s="870">
        <v>0</v>
      </c>
      <c r="W2151" s="870">
        <v>0</v>
      </c>
      <c r="X2151" s="870">
        <v>0</v>
      </c>
      <c r="Y2151" s="870">
        <v>0</v>
      </c>
      <c r="Z2151" s="870">
        <v>0</v>
      </c>
      <c r="AA2151" s="870">
        <v>0</v>
      </c>
      <c r="AB2151" s="870">
        <v>0</v>
      </c>
      <c r="AC2151" s="870">
        <v>0</v>
      </c>
      <c r="AD2151" s="870">
        <v>0</v>
      </c>
      <c r="AE2151" s="870">
        <v>0</v>
      </c>
    </row>
    <row r="2152" spans="1:31">
      <c r="A2152" s="870" t="s">
        <v>1891</v>
      </c>
      <c r="B2152" s="870">
        <v>16</v>
      </c>
      <c r="C2152" s="870">
        <v>1694</v>
      </c>
      <c r="D2152" s="870">
        <v>169410</v>
      </c>
      <c r="E2152" s="870">
        <v>1694109386</v>
      </c>
      <c r="F2152" s="870" t="s">
        <v>4744</v>
      </c>
      <c r="G2152" s="870">
        <v>0</v>
      </c>
      <c r="H2152" s="870">
        <v>0</v>
      </c>
      <c r="I2152" s="870">
        <v>0</v>
      </c>
      <c r="J2152" s="870">
        <v>0</v>
      </c>
      <c r="K2152" s="870">
        <v>0</v>
      </c>
      <c r="L2152" s="870">
        <v>0</v>
      </c>
      <c r="M2152" s="870">
        <v>0</v>
      </c>
      <c r="N2152" s="870">
        <v>0</v>
      </c>
      <c r="O2152" s="870">
        <v>0</v>
      </c>
      <c r="P2152" s="870">
        <v>0</v>
      </c>
      <c r="Q2152" s="870">
        <v>0</v>
      </c>
      <c r="R2152" s="870">
        <v>0</v>
      </c>
      <c r="S2152" s="870">
        <v>0</v>
      </c>
      <c r="T2152" s="870">
        <v>0</v>
      </c>
      <c r="U2152" s="870">
        <v>0</v>
      </c>
      <c r="V2152" s="870">
        <v>0</v>
      </c>
      <c r="W2152" s="870">
        <v>0</v>
      </c>
      <c r="X2152" s="870">
        <v>0</v>
      </c>
      <c r="Y2152" s="870">
        <v>0</v>
      </c>
      <c r="Z2152" s="870">
        <v>0</v>
      </c>
      <c r="AA2152" s="870">
        <v>0</v>
      </c>
      <c r="AB2152" s="870">
        <v>0</v>
      </c>
      <c r="AC2152" s="870">
        <v>0</v>
      </c>
      <c r="AD2152" s="870">
        <v>0</v>
      </c>
      <c r="AE2152" s="870">
        <v>0</v>
      </c>
    </row>
    <row r="2153" spans="1:31">
      <c r="A2153" s="870" t="s">
        <v>1852</v>
      </c>
      <c r="B2153" s="870">
        <v>16</v>
      </c>
      <c r="C2153" s="870">
        <v>1694</v>
      </c>
      <c r="D2153" s="870">
        <v>169430</v>
      </c>
      <c r="E2153" s="870">
        <v>1694309001</v>
      </c>
      <c r="F2153" s="870" t="s">
        <v>1161</v>
      </c>
      <c r="G2153" s="870">
        <v>-95759849</v>
      </c>
      <c r="H2153" s="870">
        <v>0</v>
      </c>
      <c r="I2153" s="870">
        <v>-95759848.900000006</v>
      </c>
      <c r="J2153" s="870">
        <v>9.9999994039535522E-2</v>
      </c>
      <c r="K2153" s="870">
        <v>0</v>
      </c>
      <c r="L2153" s="870">
        <v>9.9999994039535522E-2</v>
      </c>
      <c r="M2153" s="870">
        <v>0</v>
      </c>
      <c r="N2153" s="870">
        <v>0</v>
      </c>
      <c r="O2153" s="870">
        <v>9.9999994039535522E-2</v>
      </c>
      <c r="P2153" s="870">
        <v>3.6999997794628141E-2</v>
      </c>
      <c r="Q2153" s="870">
        <v>0</v>
      </c>
      <c r="R2153" s="870">
        <v>0</v>
      </c>
      <c r="S2153" s="870">
        <v>0</v>
      </c>
      <c r="T2153" s="870">
        <v>0</v>
      </c>
      <c r="U2153" s="870">
        <v>0</v>
      </c>
      <c r="V2153" s="870">
        <v>0</v>
      </c>
      <c r="W2153" s="870">
        <v>0</v>
      </c>
      <c r="X2153" s="870">
        <v>3.6999997794628141E-2</v>
      </c>
      <c r="Y2153" s="870">
        <v>0.37</v>
      </c>
      <c r="Z2153" s="870">
        <v>3.6999997794628141E-2</v>
      </c>
      <c r="AA2153" s="870">
        <v>0</v>
      </c>
      <c r="AB2153" s="870">
        <v>3.6999997794628141E-2</v>
      </c>
      <c r="AC2153" s="870">
        <v>0</v>
      </c>
      <c r="AD2153" s="870">
        <v>0</v>
      </c>
      <c r="AE2153" s="870">
        <v>0</v>
      </c>
    </row>
    <row r="2154" spans="1:31">
      <c r="A2154" s="870" t="s">
        <v>1852</v>
      </c>
      <c r="B2154" s="870">
        <v>16</v>
      </c>
      <c r="C2154" s="870">
        <v>1694</v>
      </c>
      <c r="D2154" s="870">
        <v>169452</v>
      </c>
      <c r="E2154" s="870">
        <v>1694521888</v>
      </c>
      <c r="F2154" s="870" t="s">
        <v>1162</v>
      </c>
      <c r="G2154" s="870">
        <v>-43284322</v>
      </c>
      <c r="H2154" s="870">
        <v>0</v>
      </c>
      <c r="I2154" s="870">
        <v>-43284322.479999997</v>
      </c>
      <c r="J2154" s="870">
        <v>-0.47999999672174454</v>
      </c>
      <c r="K2154" s="870">
        <v>0</v>
      </c>
      <c r="L2154" s="870">
        <v>0</v>
      </c>
      <c r="M2154" s="870">
        <v>-0.47999999672174454</v>
      </c>
      <c r="N2154" s="870">
        <v>0</v>
      </c>
      <c r="O2154" s="870">
        <v>-0.47999999672174454</v>
      </c>
      <c r="P2154" s="870">
        <v>-0.17759999878704547</v>
      </c>
      <c r="Q2154" s="870">
        <v>0</v>
      </c>
      <c r="R2154" s="870">
        <v>0</v>
      </c>
      <c r="S2154" s="870">
        <v>0</v>
      </c>
      <c r="T2154" s="870">
        <v>0</v>
      </c>
      <c r="U2154" s="870">
        <v>0</v>
      </c>
      <c r="V2154" s="870">
        <v>0</v>
      </c>
      <c r="W2154" s="870">
        <v>0</v>
      </c>
      <c r="X2154" s="870">
        <v>-0.17759999878704547</v>
      </c>
      <c r="Y2154" s="870">
        <v>0.37</v>
      </c>
      <c r="Z2154" s="870">
        <v>0</v>
      </c>
      <c r="AA2154" s="870">
        <v>-0.17759999878704547</v>
      </c>
      <c r="AB2154" s="870">
        <v>0</v>
      </c>
      <c r="AC2154" s="870">
        <v>-0.17759999878704547</v>
      </c>
      <c r="AD2154" s="870">
        <v>0</v>
      </c>
      <c r="AE2154" s="870">
        <v>0</v>
      </c>
    </row>
    <row r="2155" spans="1:31">
      <c r="A2155" s="870" t="s">
        <v>1852</v>
      </c>
      <c r="B2155" s="870">
        <v>16</v>
      </c>
      <c r="C2155" s="870">
        <v>1694</v>
      </c>
      <c r="D2155" s="870">
        <v>169452</v>
      </c>
      <c r="E2155" s="870">
        <v>1694529001</v>
      </c>
      <c r="F2155" s="870" t="s">
        <v>1163</v>
      </c>
      <c r="G2155" s="870">
        <v>-6867059312</v>
      </c>
      <c r="H2155" s="870">
        <v>0</v>
      </c>
      <c r="I2155" s="870">
        <v>-6867059312.46</v>
      </c>
      <c r="J2155" s="870">
        <v>-0.46000003814697266</v>
      </c>
      <c r="K2155" s="870">
        <v>0</v>
      </c>
      <c r="L2155" s="870">
        <v>0</v>
      </c>
      <c r="M2155" s="870">
        <v>-0.46000003814697266</v>
      </c>
      <c r="N2155" s="870">
        <v>0</v>
      </c>
      <c r="O2155" s="870">
        <v>-0.46000003814697266</v>
      </c>
      <c r="P2155" s="870">
        <v>-0.17020001411437988</v>
      </c>
      <c r="Q2155" s="870">
        <v>0</v>
      </c>
      <c r="R2155" s="870">
        <v>0</v>
      </c>
      <c r="S2155" s="870">
        <v>0</v>
      </c>
      <c r="T2155" s="870">
        <v>0</v>
      </c>
      <c r="U2155" s="870">
        <v>0</v>
      </c>
      <c r="V2155" s="870">
        <v>0</v>
      </c>
      <c r="W2155" s="870">
        <v>0</v>
      </c>
      <c r="X2155" s="870">
        <v>-0.17020001411437988</v>
      </c>
      <c r="Y2155" s="870">
        <v>0.37</v>
      </c>
      <c r="Z2155" s="870">
        <v>0</v>
      </c>
      <c r="AA2155" s="870">
        <v>-0.17020001411437988</v>
      </c>
      <c r="AB2155" s="870">
        <v>0</v>
      </c>
      <c r="AC2155" s="870">
        <v>-0.17020001411437988</v>
      </c>
      <c r="AD2155" s="870">
        <v>0</v>
      </c>
      <c r="AE2155" s="870">
        <v>0</v>
      </c>
    </row>
    <row r="2156" spans="1:31">
      <c r="A2156" s="870" t="s">
        <v>1852</v>
      </c>
      <c r="B2156" s="870">
        <v>16</v>
      </c>
      <c r="C2156" s="870">
        <v>1694</v>
      </c>
      <c r="D2156" s="870">
        <v>169453</v>
      </c>
      <c r="E2156" s="870">
        <v>1694531888</v>
      </c>
      <c r="F2156" s="870" t="s">
        <v>1164</v>
      </c>
      <c r="G2156" s="870">
        <v>0</v>
      </c>
      <c r="H2156" s="870">
        <v>0</v>
      </c>
      <c r="I2156" s="870">
        <v>0</v>
      </c>
      <c r="J2156" s="870">
        <v>0</v>
      </c>
      <c r="K2156" s="870">
        <v>0</v>
      </c>
      <c r="L2156" s="870">
        <v>0</v>
      </c>
      <c r="M2156" s="870">
        <v>0</v>
      </c>
      <c r="N2156" s="870">
        <v>0</v>
      </c>
      <c r="O2156" s="870">
        <v>0</v>
      </c>
      <c r="P2156" s="870">
        <v>0</v>
      </c>
      <c r="Q2156" s="870">
        <v>0</v>
      </c>
      <c r="R2156" s="870">
        <v>0</v>
      </c>
      <c r="S2156" s="870">
        <v>0</v>
      </c>
      <c r="T2156" s="870">
        <v>0</v>
      </c>
      <c r="U2156" s="870">
        <v>0</v>
      </c>
      <c r="V2156" s="870">
        <v>0</v>
      </c>
      <c r="W2156" s="870">
        <v>0</v>
      </c>
      <c r="X2156" s="870">
        <v>0</v>
      </c>
      <c r="Y2156" s="870">
        <v>0</v>
      </c>
      <c r="Z2156" s="870">
        <v>0</v>
      </c>
      <c r="AA2156" s="870">
        <v>0</v>
      </c>
      <c r="AB2156" s="870">
        <v>0</v>
      </c>
      <c r="AC2156" s="870">
        <v>0</v>
      </c>
      <c r="AD2156" s="870">
        <v>0</v>
      </c>
      <c r="AE2156" s="870">
        <v>0</v>
      </c>
    </row>
    <row r="2157" spans="1:31">
      <c r="A2157" s="870" t="s">
        <v>1852</v>
      </c>
      <c r="B2157" s="870">
        <v>16</v>
      </c>
      <c r="C2157" s="870">
        <v>1694</v>
      </c>
      <c r="D2157" s="870">
        <v>169453</v>
      </c>
      <c r="E2157" s="870">
        <v>1694539001</v>
      </c>
      <c r="F2157" s="870" t="s">
        <v>4270</v>
      </c>
      <c r="G2157" s="870">
        <v>-2249486912</v>
      </c>
      <c r="H2157" s="870">
        <v>0</v>
      </c>
      <c r="I2157" s="870">
        <v>-2249486911.7399998</v>
      </c>
      <c r="J2157" s="870">
        <v>0.26000022888183594</v>
      </c>
      <c r="K2157" s="870">
        <v>0</v>
      </c>
      <c r="L2157" s="870">
        <v>0.26000022888183594</v>
      </c>
      <c r="M2157" s="870">
        <v>0</v>
      </c>
      <c r="N2157" s="870">
        <v>0</v>
      </c>
      <c r="O2157" s="870">
        <v>0.26000022888183594</v>
      </c>
      <c r="P2157" s="870">
        <v>9.6200084686279302E-2</v>
      </c>
      <c r="Q2157" s="870">
        <v>0</v>
      </c>
      <c r="R2157" s="870">
        <v>0</v>
      </c>
      <c r="S2157" s="870">
        <v>0</v>
      </c>
      <c r="T2157" s="870">
        <v>0</v>
      </c>
      <c r="U2157" s="870">
        <v>0</v>
      </c>
      <c r="V2157" s="870">
        <v>0</v>
      </c>
      <c r="W2157" s="870">
        <v>0</v>
      </c>
      <c r="X2157" s="870">
        <v>9.6200084686279302E-2</v>
      </c>
      <c r="Y2157" s="870">
        <v>0.37</v>
      </c>
      <c r="Z2157" s="870">
        <v>9.6200084686279302E-2</v>
      </c>
      <c r="AA2157" s="870">
        <v>0</v>
      </c>
      <c r="AB2157" s="870">
        <v>9.6200084686279302E-2</v>
      </c>
      <c r="AC2157" s="870">
        <v>0</v>
      </c>
      <c r="AD2157" s="870">
        <v>0</v>
      </c>
      <c r="AE2157" s="870">
        <v>0</v>
      </c>
    </row>
    <row r="2158" spans="1:31">
      <c r="A2158" s="870" t="s">
        <v>1852</v>
      </c>
      <c r="B2158" s="870">
        <v>16</v>
      </c>
      <c r="C2158" s="870">
        <v>1694</v>
      </c>
      <c r="D2158" s="870">
        <v>169454</v>
      </c>
      <c r="E2158" s="870">
        <v>1694549001</v>
      </c>
      <c r="F2158" s="870" t="s">
        <v>4271</v>
      </c>
      <c r="G2158" s="870">
        <v>-35801582787</v>
      </c>
      <c r="H2158" s="870">
        <v>0</v>
      </c>
      <c r="I2158" s="870">
        <v>-35801582786.75</v>
      </c>
      <c r="J2158" s="870">
        <v>0.25</v>
      </c>
      <c r="K2158" s="870">
        <v>0</v>
      </c>
      <c r="L2158" s="870">
        <v>0.25</v>
      </c>
      <c r="M2158" s="870">
        <v>0</v>
      </c>
      <c r="N2158" s="870">
        <v>0</v>
      </c>
      <c r="O2158" s="870">
        <v>0.25</v>
      </c>
      <c r="P2158" s="870">
        <v>9.2499999999999999E-2</v>
      </c>
      <c r="Q2158" s="870">
        <v>0</v>
      </c>
      <c r="R2158" s="870">
        <v>0</v>
      </c>
      <c r="S2158" s="870">
        <v>0</v>
      </c>
      <c r="T2158" s="870">
        <v>0</v>
      </c>
      <c r="U2158" s="870">
        <v>0</v>
      </c>
      <c r="V2158" s="870">
        <v>0</v>
      </c>
      <c r="W2158" s="870">
        <v>0</v>
      </c>
      <c r="X2158" s="870">
        <v>9.2499999999999999E-2</v>
      </c>
      <c r="Y2158" s="870">
        <v>0.37</v>
      </c>
      <c r="Z2158" s="870">
        <v>9.2499999999999999E-2</v>
      </c>
      <c r="AA2158" s="870">
        <v>0</v>
      </c>
      <c r="AB2158" s="870">
        <v>9.2499999999999999E-2</v>
      </c>
      <c r="AC2158" s="870">
        <v>0</v>
      </c>
      <c r="AD2158" s="870">
        <v>0</v>
      </c>
      <c r="AE2158" s="870">
        <v>0</v>
      </c>
    </row>
    <row r="2159" spans="1:31">
      <c r="A2159" s="870" t="s">
        <v>1852</v>
      </c>
      <c r="B2159" s="870">
        <v>16</v>
      </c>
      <c r="C2159" s="870">
        <v>1694</v>
      </c>
      <c r="D2159" s="870">
        <v>169456</v>
      </c>
      <c r="E2159" s="870">
        <v>1694569001</v>
      </c>
      <c r="F2159" s="870" t="s">
        <v>1165</v>
      </c>
      <c r="G2159" s="870">
        <v>-63053263218</v>
      </c>
      <c r="H2159" s="870">
        <v>0</v>
      </c>
      <c r="I2159" s="870">
        <v>-63053263217.669998</v>
      </c>
      <c r="J2159" s="870">
        <v>0.3300018310546875</v>
      </c>
      <c r="K2159" s="870">
        <v>0</v>
      </c>
      <c r="L2159" s="870">
        <v>0.3300018310546875</v>
      </c>
      <c r="M2159" s="870">
        <v>0</v>
      </c>
      <c r="N2159" s="870">
        <v>0</v>
      </c>
      <c r="O2159" s="870">
        <v>0.3300018310546875</v>
      </c>
      <c r="P2159" s="870">
        <v>0.12210067749023437</v>
      </c>
      <c r="Q2159" s="870">
        <v>0</v>
      </c>
      <c r="R2159" s="870">
        <v>0</v>
      </c>
      <c r="S2159" s="870">
        <v>0</v>
      </c>
      <c r="T2159" s="870">
        <v>0</v>
      </c>
      <c r="U2159" s="870">
        <v>0</v>
      </c>
      <c r="V2159" s="870">
        <v>0</v>
      </c>
      <c r="W2159" s="870">
        <v>0</v>
      </c>
      <c r="X2159" s="870">
        <v>0.12210067749023437</v>
      </c>
      <c r="Y2159" s="870">
        <v>0.37</v>
      </c>
      <c r="Z2159" s="870">
        <v>0.12210067749023437</v>
      </c>
      <c r="AA2159" s="870">
        <v>0</v>
      </c>
      <c r="AB2159" s="870">
        <v>0.12210067749023437</v>
      </c>
      <c r="AC2159" s="870">
        <v>0</v>
      </c>
      <c r="AD2159" s="870">
        <v>0</v>
      </c>
      <c r="AE2159" s="870">
        <v>0</v>
      </c>
    </row>
    <row r="2160" spans="1:31">
      <c r="A2160" s="870" t="s">
        <v>1852</v>
      </c>
      <c r="B2160" s="870">
        <v>16</v>
      </c>
      <c r="C2160" s="870">
        <v>1694</v>
      </c>
      <c r="D2160" s="870">
        <v>169457</v>
      </c>
      <c r="E2160" s="870">
        <v>1694571888</v>
      </c>
      <c r="F2160" s="870" t="s">
        <v>4272</v>
      </c>
      <c r="G2160" s="870">
        <v>0</v>
      </c>
      <c r="H2160" s="870">
        <v>0</v>
      </c>
      <c r="I2160" s="870">
        <v>0</v>
      </c>
      <c r="J2160" s="870">
        <v>0</v>
      </c>
      <c r="K2160" s="870">
        <v>0</v>
      </c>
      <c r="L2160" s="870">
        <v>0</v>
      </c>
      <c r="M2160" s="870">
        <v>0</v>
      </c>
      <c r="N2160" s="870">
        <v>0</v>
      </c>
      <c r="O2160" s="870">
        <v>0</v>
      </c>
      <c r="P2160" s="870">
        <v>0</v>
      </c>
      <c r="Q2160" s="870">
        <v>0</v>
      </c>
      <c r="R2160" s="870">
        <v>0</v>
      </c>
      <c r="S2160" s="870">
        <v>0</v>
      </c>
      <c r="T2160" s="870">
        <v>0</v>
      </c>
      <c r="U2160" s="870">
        <v>0</v>
      </c>
      <c r="V2160" s="870">
        <v>0</v>
      </c>
      <c r="W2160" s="870">
        <v>0</v>
      </c>
      <c r="X2160" s="870">
        <v>0</v>
      </c>
      <c r="Y2160" s="870">
        <v>0</v>
      </c>
      <c r="Z2160" s="870">
        <v>0</v>
      </c>
      <c r="AA2160" s="870">
        <v>0</v>
      </c>
      <c r="AB2160" s="870">
        <v>0</v>
      </c>
      <c r="AC2160" s="870">
        <v>0</v>
      </c>
      <c r="AD2160" s="870">
        <v>0</v>
      </c>
      <c r="AE2160" s="870">
        <v>0</v>
      </c>
    </row>
    <row r="2161" spans="1:31">
      <c r="A2161" s="870" t="s">
        <v>1852</v>
      </c>
      <c r="B2161" s="870">
        <v>16</v>
      </c>
      <c r="C2161" s="870">
        <v>1694</v>
      </c>
      <c r="D2161" s="870">
        <v>169457</v>
      </c>
      <c r="E2161" s="870">
        <v>1694579001</v>
      </c>
      <c r="F2161" s="870" t="s">
        <v>4273</v>
      </c>
      <c r="G2161" s="870">
        <v>-6674412195</v>
      </c>
      <c r="H2161" s="870">
        <v>0</v>
      </c>
      <c r="I2161" s="870">
        <v>-6674412194.7799997</v>
      </c>
      <c r="J2161" s="870">
        <v>0.22000026702880859</v>
      </c>
      <c r="K2161" s="870">
        <v>0</v>
      </c>
      <c r="L2161" s="870">
        <v>0.22000026702880859</v>
      </c>
      <c r="M2161" s="870">
        <v>0</v>
      </c>
      <c r="N2161" s="870">
        <v>0</v>
      </c>
      <c r="O2161" s="870">
        <v>0.22000026702880859</v>
      </c>
      <c r="P2161" s="870">
        <v>8.1400098800659182E-2</v>
      </c>
      <c r="Q2161" s="870">
        <v>0</v>
      </c>
      <c r="R2161" s="870">
        <v>0</v>
      </c>
      <c r="S2161" s="870">
        <v>0</v>
      </c>
      <c r="T2161" s="870">
        <v>0</v>
      </c>
      <c r="U2161" s="870">
        <v>0</v>
      </c>
      <c r="V2161" s="870">
        <v>0</v>
      </c>
      <c r="W2161" s="870">
        <v>0</v>
      </c>
      <c r="X2161" s="870">
        <v>8.1400098800659182E-2</v>
      </c>
      <c r="Y2161" s="870">
        <v>0.37</v>
      </c>
      <c r="Z2161" s="870">
        <v>8.1400098800659182E-2</v>
      </c>
      <c r="AA2161" s="870">
        <v>0</v>
      </c>
      <c r="AB2161" s="870">
        <v>8.1400098800659182E-2</v>
      </c>
      <c r="AC2161" s="870">
        <v>0</v>
      </c>
      <c r="AD2161" s="870">
        <v>0</v>
      </c>
      <c r="AE2161" s="870">
        <v>0</v>
      </c>
    </row>
    <row r="2162" spans="1:31">
      <c r="A2162" s="870" t="s">
        <v>1852</v>
      </c>
      <c r="B2162" s="870">
        <v>16</v>
      </c>
      <c r="C2162" s="870">
        <v>1694</v>
      </c>
      <c r="D2162" s="870">
        <v>169462</v>
      </c>
      <c r="E2162" s="870">
        <v>1694629001</v>
      </c>
      <c r="F2162" s="870" t="s">
        <v>281</v>
      </c>
      <c r="G2162" s="870">
        <v>-936141091</v>
      </c>
      <c r="H2162" s="870">
        <v>0</v>
      </c>
      <c r="I2162" s="870">
        <v>-936141091.00999999</v>
      </c>
      <c r="J2162" s="870">
        <v>-9.9999904632568359E-3</v>
      </c>
      <c r="K2162" s="870">
        <v>0</v>
      </c>
      <c r="L2162" s="870">
        <v>0</v>
      </c>
      <c r="M2162" s="870">
        <v>-9.9999904632568359E-3</v>
      </c>
      <c r="N2162" s="870">
        <v>0</v>
      </c>
      <c r="O2162" s="870">
        <v>-9.9999904632568359E-3</v>
      </c>
      <c r="P2162" s="870">
        <v>-3.6999964714050293E-3</v>
      </c>
      <c r="Q2162" s="870">
        <v>0</v>
      </c>
      <c r="R2162" s="870">
        <v>0</v>
      </c>
      <c r="S2162" s="870">
        <v>0</v>
      </c>
      <c r="T2162" s="870">
        <v>0</v>
      </c>
      <c r="U2162" s="870">
        <v>0</v>
      </c>
      <c r="V2162" s="870">
        <v>0</v>
      </c>
      <c r="W2162" s="870">
        <v>0</v>
      </c>
      <c r="X2162" s="870">
        <v>-3.6999964714050293E-3</v>
      </c>
      <c r="Y2162" s="870">
        <v>0.37</v>
      </c>
      <c r="Z2162" s="870">
        <v>0</v>
      </c>
      <c r="AA2162" s="870">
        <v>-3.6999964714050293E-3</v>
      </c>
      <c r="AB2162" s="870">
        <v>0</v>
      </c>
      <c r="AC2162" s="870">
        <v>-3.6999964714050293E-3</v>
      </c>
      <c r="AD2162" s="870">
        <v>0</v>
      </c>
      <c r="AE2162" s="870">
        <v>0</v>
      </c>
    </row>
    <row r="2163" spans="1:31">
      <c r="A2163" s="870" t="s">
        <v>1891</v>
      </c>
      <c r="B2163" s="870">
        <v>16</v>
      </c>
      <c r="C2163" s="870">
        <v>1694</v>
      </c>
      <c r="D2163" s="870">
        <v>169462</v>
      </c>
      <c r="E2163" s="870">
        <v>1694629701</v>
      </c>
      <c r="F2163" s="870" t="s">
        <v>1166</v>
      </c>
      <c r="G2163" s="870">
        <v>-457547830</v>
      </c>
      <c r="H2163" s="870">
        <v>0</v>
      </c>
      <c r="I2163" s="870">
        <v>-457336552.89999998</v>
      </c>
      <c r="J2163" s="870">
        <v>211277.10000002384</v>
      </c>
      <c r="K2163" s="870">
        <v>0</v>
      </c>
      <c r="L2163" s="870">
        <v>211277.10000002384</v>
      </c>
      <c r="M2163" s="870">
        <v>0</v>
      </c>
      <c r="N2163" s="870">
        <v>0</v>
      </c>
      <c r="O2163" s="870">
        <v>211277.10000002384</v>
      </c>
      <c r="P2163" s="870">
        <v>78172.52700000882</v>
      </c>
      <c r="Q2163" s="870">
        <v>0</v>
      </c>
      <c r="R2163" s="870">
        <v>0</v>
      </c>
      <c r="S2163" s="870">
        <v>0</v>
      </c>
      <c r="T2163" s="870">
        <v>0</v>
      </c>
      <c r="U2163" s="870">
        <v>0</v>
      </c>
      <c r="V2163" s="870">
        <v>0</v>
      </c>
      <c r="W2163" s="870">
        <v>0</v>
      </c>
      <c r="X2163" s="870">
        <v>78172.52700000882</v>
      </c>
      <c r="Y2163" s="870">
        <v>0.37</v>
      </c>
      <c r="Z2163" s="870">
        <v>78172.52700000882</v>
      </c>
      <c r="AA2163" s="870">
        <v>0</v>
      </c>
      <c r="AB2163" s="870">
        <v>78172.52700000882</v>
      </c>
      <c r="AC2163" s="870">
        <v>0</v>
      </c>
      <c r="AD2163" s="870">
        <v>0</v>
      </c>
      <c r="AE2163" s="870">
        <v>0</v>
      </c>
    </row>
    <row r="2164" spans="1:31">
      <c r="A2164" s="870" t="s">
        <v>1891</v>
      </c>
      <c r="B2164" s="870">
        <v>16</v>
      </c>
      <c r="C2164" s="870">
        <v>1694</v>
      </c>
      <c r="D2164" s="870">
        <v>169462</v>
      </c>
      <c r="E2164" s="870">
        <v>1694629702</v>
      </c>
      <c r="F2164" s="870" t="s">
        <v>1167</v>
      </c>
      <c r="G2164" s="870">
        <v>-732798782</v>
      </c>
      <c r="H2164" s="870">
        <v>0</v>
      </c>
      <c r="I2164" s="870">
        <v>-732798781.84000003</v>
      </c>
      <c r="J2164" s="870">
        <v>0.15999996662139893</v>
      </c>
      <c r="K2164" s="870">
        <v>0</v>
      </c>
      <c r="L2164" s="870">
        <v>0.15999996662139893</v>
      </c>
      <c r="M2164" s="870">
        <v>0</v>
      </c>
      <c r="N2164" s="870">
        <v>0</v>
      </c>
      <c r="O2164" s="870">
        <v>0.15999996662139893</v>
      </c>
      <c r="P2164" s="870">
        <v>5.9199987649917601E-2</v>
      </c>
      <c r="Q2164" s="870">
        <v>0</v>
      </c>
      <c r="R2164" s="870">
        <v>0</v>
      </c>
      <c r="S2164" s="870">
        <v>0</v>
      </c>
      <c r="T2164" s="870">
        <v>0</v>
      </c>
      <c r="U2164" s="870">
        <v>0</v>
      </c>
      <c r="V2164" s="870">
        <v>0</v>
      </c>
      <c r="W2164" s="870">
        <v>0</v>
      </c>
      <c r="X2164" s="870">
        <v>5.9199987649917601E-2</v>
      </c>
      <c r="Y2164" s="870">
        <v>0.37</v>
      </c>
      <c r="Z2164" s="870">
        <v>5.9199987649917601E-2</v>
      </c>
      <c r="AA2164" s="870">
        <v>0</v>
      </c>
      <c r="AB2164" s="870">
        <v>5.9199987649917601E-2</v>
      </c>
      <c r="AC2164" s="870">
        <v>0</v>
      </c>
      <c r="AD2164" s="870">
        <v>0</v>
      </c>
      <c r="AE2164" s="870">
        <v>0</v>
      </c>
    </row>
    <row r="2165" spans="1:31">
      <c r="A2165" s="870" t="s">
        <v>1891</v>
      </c>
      <c r="B2165" s="870">
        <v>16</v>
      </c>
      <c r="C2165" s="870">
        <v>1694</v>
      </c>
      <c r="D2165" s="870">
        <v>169462</v>
      </c>
      <c r="E2165" s="870">
        <v>1694629703</v>
      </c>
      <c r="F2165" s="870" t="s">
        <v>1168</v>
      </c>
      <c r="G2165" s="870">
        <v>-41457138726</v>
      </c>
      <c r="H2165" s="870">
        <v>0</v>
      </c>
      <c r="I2165" s="870">
        <v>-41457138725.970001</v>
      </c>
      <c r="J2165" s="870">
        <v>2.9998779296875E-2</v>
      </c>
      <c r="K2165" s="870">
        <v>2.9998779296875E-2</v>
      </c>
      <c r="L2165" s="870">
        <v>0</v>
      </c>
      <c r="M2165" s="870">
        <v>0</v>
      </c>
      <c r="N2165" s="870">
        <v>0</v>
      </c>
      <c r="O2165" s="870">
        <v>0</v>
      </c>
      <c r="P2165" s="870">
        <v>0</v>
      </c>
      <c r="Q2165" s="870">
        <v>0</v>
      </c>
      <c r="R2165" s="870">
        <v>0</v>
      </c>
      <c r="S2165" s="870">
        <v>0</v>
      </c>
      <c r="T2165" s="870">
        <v>0</v>
      </c>
      <c r="U2165" s="870">
        <v>0</v>
      </c>
      <c r="V2165" s="870">
        <v>0</v>
      </c>
      <c r="W2165" s="870">
        <v>0</v>
      </c>
      <c r="X2165" s="870">
        <v>0</v>
      </c>
      <c r="Y2165" s="870">
        <v>0</v>
      </c>
      <c r="Z2165" s="870">
        <v>0</v>
      </c>
      <c r="AA2165" s="870">
        <v>0</v>
      </c>
      <c r="AB2165" s="870">
        <v>0</v>
      </c>
      <c r="AC2165" s="870">
        <v>0</v>
      </c>
      <c r="AD2165" s="870">
        <v>0</v>
      </c>
      <c r="AE2165" s="870">
        <v>0</v>
      </c>
    </row>
    <row r="2166" spans="1:31">
      <c r="A2166" s="870" t="s">
        <v>1891</v>
      </c>
      <c r="B2166" s="870">
        <v>16</v>
      </c>
      <c r="C2166" s="870">
        <v>1694</v>
      </c>
      <c r="D2166" s="870">
        <v>169462</v>
      </c>
      <c r="E2166" s="870">
        <v>1694629750</v>
      </c>
      <c r="F2166" s="870" t="s">
        <v>1169</v>
      </c>
      <c r="G2166" s="870">
        <v>-6855612226</v>
      </c>
      <c r="H2166" s="870">
        <v>0</v>
      </c>
      <c r="I2166" s="870">
        <v>-6855612225.9399996</v>
      </c>
      <c r="J2166" s="870">
        <v>6.0000419616699219E-2</v>
      </c>
      <c r="K2166" s="870">
        <v>6.0000419616699219E-2</v>
      </c>
      <c r="L2166" s="870">
        <v>0</v>
      </c>
      <c r="M2166" s="870">
        <v>0</v>
      </c>
      <c r="N2166" s="870">
        <v>0</v>
      </c>
      <c r="O2166" s="870">
        <v>0</v>
      </c>
      <c r="P2166" s="870">
        <v>0</v>
      </c>
      <c r="Q2166" s="870">
        <v>0</v>
      </c>
      <c r="R2166" s="870">
        <v>0</v>
      </c>
      <c r="S2166" s="870">
        <v>0</v>
      </c>
      <c r="T2166" s="870">
        <v>0</v>
      </c>
      <c r="U2166" s="870">
        <v>0</v>
      </c>
      <c r="V2166" s="870">
        <v>0</v>
      </c>
      <c r="W2166" s="870">
        <v>0</v>
      </c>
      <c r="X2166" s="870">
        <v>0</v>
      </c>
      <c r="Y2166" s="870">
        <v>0</v>
      </c>
      <c r="Z2166" s="870">
        <v>0</v>
      </c>
      <c r="AA2166" s="870">
        <v>0</v>
      </c>
      <c r="AB2166" s="870">
        <v>0</v>
      </c>
      <c r="AC2166" s="870">
        <v>0</v>
      </c>
      <c r="AD2166" s="870">
        <v>0</v>
      </c>
      <c r="AE2166" s="870">
        <v>0</v>
      </c>
    </row>
    <row r="2167" spans="1:31">
      <c r="A2167" s="870" t="s">
        <v>1852</v>
      </c>
      <c r="B2167" s="870">
        <v>16</v>
      </c>
      <c r="C2167" s="870">
        <v>1694</v>
      </c>
      <c r="D2167" s="870">
        <v>169463</v>
      </c>
      <c r="E2167" s="870">
        <v>1694639001</v>
      </c>
      <c r="F2167" s="870" t="s">
        <v>1170</v>
      </c>
      <c r="G2167" s="870">
        <v>-354444842</v>
      </c>
      <c r="H2167" s="870">
        <v>0</v>
      </c>
      <c r="I2167" s="870">
        <v>-354444841.75</v>
      </c>
      <c r="J2167" s="870">
        <v>0.25</v>
      </c>
      <c r="K2167" s="870">
        <v>0</v>
      </c>
      <c r="L2167" s="870">
        <v>0.25</v>
      </c>
      <c r="M2167" s="870">
        <v>0</v>
      </c>
      <c r="N2167" s="870">
        <v>0</v>
      </c>
      <c r="O2167" s="870">
        <v>0.25</v>
      </c>
      <c r="P2167" s="870">
        <v>9.2499999999999999E-2</v>
      </c>
      <c r="Q2167" s="870">
        <v>0</v>
      </c>
      <c r="R2167" s="870">
        <v>0</v>
      </c>
      <c r="S2167" s="870">
        <v>0</v>
      </c>
      <c r="T2167" s="870">
        <v>0</v>
      </c>
      <c r="U2167" s="870">
        <v>0</v>
      </c>
      <c r="V2167" s="870">
        <v>0</v>
      </c>
      <c r="W2167" s="870">
        <v>0</v>
      </c>
      <c r="X2167" s="870">
        <v>9.2499999999999999E-2</v>
      </c>
      <c r="Y2167" s="870">
        <v>0.37</v>
      </c>
      <c r="Z2167" s="870">
        <v>9.2499999999999999E-2</v>
      </c>
      <c r="AA2167" s="870">
        <v>0</v>
      </c>
      <c r="AB2167" s="870">
        <v>9.2499999999999999E-2</v>
      </c>
      <c r="AC2167" s="870">
        <v>0</v>
      </c>
      <c r="AD2167" s="870">
        <v>0</v>
      </c>
      <c r="AE2167" s="870">
        <v>0</v>
      </c>
    </row>
    <row r="2168" spans="1:31">
      <c r="A2168" s="870" t="s">
        <v>1891</v>
      </c>
      <c r="B2168" s="870">
        <v>16</v>
      </c>
      <c r="C2168" s="870">
        <v>1694</v>
      </c>
      <c r="D2168" s="870">
        <v>169463</v>
      </c>
      <c r="E2168" s="870">
        <v>1694639701</v>
      </c>
      <c r="F2168" s="870" t="s">
        <v>1171</v>
      </c>
      <c r="G2168" s="870">
        <v>-108587593</v>
      </c>
      <c r="H2168" s="870">
        <v>0</v>
      </c>
      <c r="I2168" s="870">
        <v>-107138417.73</v>
      </c>
      <c r="J2168" s="870">
        <v>1449175.2699999958</v>
      </c>
      <c r="K2168" s="870">
        <v>0</v>
      </c>
      <c r="L2168" s="870">
        <v>1449175.2699999958</v>
      </c>
      <c r="M2168" s="870">
        <v>0</v>
      </c>
      <c r="N2168" s="870">
        <v>0</v>
      </c>
      <c r="O2168" s="870">
        <v>1449175.2699999958</v>
      </c>
      <c r="P2168" s="870">
        <v>536194.8498999984</v>
      </c>
      <c r="Q2168" s="870">
        <v>0</v>
      </c>
      <c r="R2168" s="870">
        <v>0</v>
      </c>
      <c r="S2168" s="870">
        <v>0</v>
      </c>
      <c r="T2168" s="870">
        <v>0</v>
      </c>
      <c r="U2168" s="870">
        <v>0</v>
      </c>
      <c r="V2168" s="870">
        <v>0</v>
      </c>
      <c r="W2168" s="870">
        <v>0</v>
      </c>
      <c r="X2168" s="870">
        <v>536194.8498999984</v>
      </c>
      <c r="Y2168" s="870">
        <v>0.36999999999999994</v>
      </c>
      <c r="Z2168" s="870">
        <v>536194.8498999984</v>
      </c>
      <c r="AA2168" s="870">
        <v>0</v>
      </c>
      <c r="AB2168" s="870">
        <v>536194.8498999984</v>
      </c>
      <c r="AC2168" s="870">
        <v>0</v>
      </c>
      <c r="AD2168" s="870">
        <v>0</v>
      </c>
      <c r="AE2168" s="870">
        <v>0</v>
      </c>
    </row>
    <row r="2169" spans="1:31">
      <c r="A2169" s="870" t="s">
        <v>1852</v>
      </c>
      <c r="B2169" s="870">
        <v>16</v>
      </c>
      <c r="C2169" s="870">
        <v>1694</v>
      </c>
      <c r="D2169" s="870">
        <v>169463</v>
      </c>
      <c r="E2169" s="870">
        <v>1694639702</v>
      </c>
      <c r="F2169" s="870" t="s">
        <v>1172</v>
      </c>
      <c r="G2169" s="870">
        <v>-94523049</v>
      </c>
      <c r="H2169" s="870">
        <v>0</v>
      </c>
      <c r="I2169" s="870">
        <v>-94523048.930000007</v>
      </c>
      <c r="J2169" s="870">
        <v>6.9999992847442627E-2</v>
      </c>
      <c r="K2169" s="870">
        <v>0</v>
      </c>
      <c r="L2169" s="870">
        <v>6.9999992847442627E-2</v>
      </c>
      <c r="M2169" s="870">
        <v>0</v>
      </c>
      <c r="N2169" s="870">
        <v>0</v>
      </c>
      <c r="O2169" s="870">
        <v>6.9999992847442627E-2</v>
      </c>
      <c r="P2169" s="870">
        <v>2.5899997353553771E-2</v>
      </c>
      <c r="Q2169" s="870">
        <v>0</v>
      </c>
      <c r="R2169" s="870">
        <v>0</v>
      </c>
      <c r="S2169" s="870">
        <v>0</v>
      </c>
      <c r="T2169" s="870">
        <v>0</v>
      </c>
      <c r="U2169" s="870">
        <v>0</v>
      </c>
      <c r="V2169" s="870">
        <v>0</v>
      </c>
      <c r="W2169" s="870">
        <v>0</v>
      </c>
      <c r="X2169" s="870">
        <v>2.5899997353553771E-2</v>
      </c>
      <c r="Y2169" s="870">
        <v>0.37</v>
      </c>
      <c r="Z2169" s="870">
        <v>2.5899997353553771E-2</v>
      </c>
      <c r="AA2169" s="870">
        <v>0</v>
      </c>
      <c r="AB2169" s="870">
        <v>2.5899997353553771E-2</v>
      </c>
      <c r="AC2169" s="870">
        <v>0</v>
      </c>
      <c r="AD2169" s="870">
        <v>0</v>
      </c>
      <c r="AE2169" s="870">
        <v>0</v>
      </c>
    </row>
    <row r="2170" spans="1:31">
      <c r="A2170" s="870" t="s">
        <v>1852</v>
      </c>
      <c r="B2170" s="870">
        <v>16</v>
      </c>
      <c r="C2170" s="870">
        <v>1694</v>
      </c>
      <c r="D2170" s="870">
        <v>169463</v>
      </c>
      <c r="E2170" s="870">
        <v>1694639703</v>
      </c>
      <c r="F2170" s="870" t="s">
        <v>1173</v>
      </c>
      <c r="G2170" s="870">
        <v>-1576506334</v>
      </c>
      <c r="H2170" s="870">
        <v>0</v>
      </c>
      <c r="I2170" s="870">
        <v>-1576506334.49</v>
      </c>
      <c r="J2170" s="870">
        <v>-0.49000000953674316</v>
      </c>
      <c r="K2170" s="870">
        <v>0</v>
      </c>
      <c r="L2170" s="870">
        <v>0</v>
      </c>
      <c r="M2170" s="870">
        <v>-0.49000000953674316</v>
      </c>
      <c r="N2170" s="870">
        <v>0</v>
      </c>
      <c r="O2170" s="870">
        <v>-0.49000000953674316</v>
      </c>
      <c r="P2170" s="870">
        <v>-0.18130000352859496</v>
      </c>
      <c r="Q2170" s="870">
        <v>0</v>
      </c>
      <c r="R2170" s="870">
        <v>0</v>
      </c>
      <c r="S2170" s="870">
        <v>0</v>
      </c>
      <c r="T2170" s="870">
        <v>0</v>
      </c>
      <c r="U2170" s="870">
        <v>0</v>
      </c>
      <c r="V2170" s="870">
        <v>0</v>
      </c>
      <c r="W2170" s="870">
        <v>0</v>
      </c>
      <c r="X2170" s="870">
        <v>-0.18130000352859496</v>
      </c>
      <c r="Y2170" s="870">
        <v>0.37</v>
      </c>
      <c r="Z2170" s="870">
        <v>0</v>
      </c>
      <c r="AA2170" s="870">
        <v>-0.18130000352859496</v>
      </c>
      <c r="AB2170" s="870">
        <v>0</v>
      </c>
      <c r="AC2170" s="870">
        <v>-0.18130000352859496</v>
      </c>
      <c r="AD2170" s="870">
        <v>0</v>
      </c>
      <c r="AE2170" s="870">
        <v>0</v>
      </c>
    </row>
    <row r="2171" spans="1:31">
      <c r="A2171" s="870" t="s">
        <v>1852</v>
      </c>
      <c r="B2171" s="870">
        <v>16</v>
      </c>
      <c r="C2171" s="870">
        <v>1694</v>
      </c>
      <c r="D2171" s="870">
        <v>169463</v>
      </c>
      <c r="E2171" s="870">
        <v>1694639752</v>
      </c>
      <c r="F2171" s="870" t="s">
        <v>1174</v>
      </c>
      <c r="G2171" s="870">
        <v>-150698411</v>
      </c>
      <c r="H2171" s="870">
        <v>0</v>
      </c>
      <c r="I2171" s="870">
        <v>-150698410.91999999</v>
      </c>
      <c r="J2171" s="870">
        <v>8.0000013113021851E-2</v>
      </c>
      <c r="K2171" s="870">
        <v>0</v>
      </c>
      <c r="L2171" s="870">
        <v>8.0000013113021851E-2</v>
      </c>
      <c r="M2171" s="870">
        <v>0</v>
      </c>
      <c r="N2171" s="870">
        <v>0</v>
      </c>
      <c r="O2171" s="870">
        <v>8.0000013113021851E-2</v>
      </c>
      <c r="P2171" s="870">
        <v>2.9600004851818084E-2</v>
      </c>
      <c r="Q2171" s="870">
        <v>0</v>
      </c>
      <c r="R2171" s="870">
        <v>0</v>
      </c>
      <c r="S2171" s="870">
        <v>0</v>
      </c>
      <c r="T2171" s="870">
        <v>0</v>
      </c>
      <c r="U2171" s="870">
        <v>0</v>
      </c>
      <c r="V2171" s="870">
        <v>0</v>
      </c>
      <c r="W2171" s="870">
        <v>0</v>
      </c>
      <c r="X2171" s="870">
        <v>2.9600004851818084E-2</v>
      </c>
      <c r="Y2171" s="870">
        <v>0.37</v>
      </c>
      <c r="Z2171" s="870">
        <v>2.9600004851818084E-2</v>
      </c>
      <c r="AA2171" s="870">
        <v>0</v>
      </c>
      <c r="AB2171" s="870">
        <v>2.9600004851818084E-2</v>
      </c>
      <c r="AC2171" s="870">
        <v>0</v>
      </c>
      <c r="AD2171" s="870">
        <v>0</v>
      </c>
      <c r="AE2171" s="870">
        <v>0</v>
      </c>
    </row>
    <row r="2172" spans="1:31">
      <c r="A2172" s="870" t="s">
        <v>1852</v>
      </c>
      <c r="B2172" s="870">
        <v>16</v>
      </c>
      <c r="C2172" s="870">
        <v>1694</v>
      </c>
      <c r="D2172" s="870">
        <v>169464</v>
      </c>
      <c r="E2172" s="870">
        <v>1694649001</v>
      </c>
      <c r="F2172" s="870" t="s">
        <v>1175</v>
      </c>
      <c r="G2172" s="870">
        <v>-734740649</v>
      </c>
      <c r="H2172" s="870">
        <v>0</v>
      </c>
      <c r="I2172" s="870">
        <v>-734740649.28999996</v>
      </c>
      <c r="J2172" s="870">
        <v>-0.28999996185302734</v>
      </c>
      <c r="K2172" s="870">
        <v>0</v>
      </c>
      <c r="L2172" s="870">
        <v>0</v>
      </c>
      <c r="M2172" s="870">
        <v>-0.28999996185302734</v>
      </c>
      <c r="N2172" s="870">
        <v>0</v>
      </c>
      <c r="O2172" s="870">
        <v>-0.28999996185302734</v>
      </c>
      <c r="P2172" s="870">
        <v>-0.10729998588562012</v>
      </c>
      <c r="Q2172" s="870">
        <v>0</v>
      </c>
      <c r="R2172" s="870">
        <v>0</v>
      </c>
      <c r="S2172" s="870">
        <v>0</v>
      </c>
      <c r="T2172" s="870">
        <v>0</v>
      </c>
      <c r="U2172" s="870">
        <v>0</v>
      </c>
      <c r="V2172" s="870">
        <v>0</v>
      </c>
      <c r="W2172" s="870">
        <v>0</v>
      </c>
      <c r="X2172" s="870">
        <v>-0.10729998588562012</v>
      </c>
      <c r="Y2172" s="870">
        <v>0.37</v>
      </c>
      <c r="Z2172" s="870">
        <v>0</v>
      </c>
      <c r="AA2172" s="870">
        <v>-0.10729998588562012</v>
      </c>
      <c r="AB2172" s="870">
        <v>0</v>
      </c>
      <c r="AC2172" s="870">
        <v>-0.10729998588562012</v>
      </c>
      <c r="AD2172" s="870">
        <v>0</v>
      </c>
      <c r="AE2172" s="870">
        <v>0</v>
      </c>
    </row>
    <row r="2173" spans="1:31">
      <c r="A2173" s="870" t="s">
        <v>1852</v>
      </c>
      <c r="B2173" s="870">
        <v>16</v>
      </c>
      <c r="C2173" s="870">
        <v>1694</v>
      </c>
      <c r="D2173" s="870">
        <v>169464</v>
      </c>
      <c r="E2173" s="870">
        <v>1694649701</v>
      </c>
      <c r="F2173" s="870" t="s">
        <v>1176</v>
      </c>
      <c r="G2173" s="870">
        <v>-6356062646</v>
      </c>
      <c r="H2173" s="870">
        <v>0</v>
      </c>
      <c r="I2173" s="870">
        <v>-6358866634.4300003</v>
      </c>
      <c r="J2173" s="870">
        <v>-2803988.4300003052</v>
      </c>
      <c r="K2173" s="870">
        <v>0</v>
      </c>
      <c r="L2173" s="870">
        <v>0</v>
      </c>
      <c r="M2173" s="870">
        <v>-2803988.4300003052</v>
      </c>
      <c r="N2173" s="870">
        <v>0</v>
      </c>
      <c r="O2173" s="870">
        <v>-2803988.4300003052</v>
      </c>
      <c r="P2173" s="870">
        <v>-1037475.7191001129</v>
      </c>
      <c r="Q2173" s="870">
        <v>0</v>
      </c>
      <c r="R2173" s="870">
        <v>0</v>
      </c>
      <c r="S2173" s="870">
        <v>0</v>
      </c>
      <c r="T2173" s="870">
        <v>0</v>
      </c>
      <c r="U2173" s="870">
        <v>0</v>
      </c>
      <c r="V2173" s="870">
        <v>0</v>
      </c>
      <c r="W2173" s="870">
        <v>0</v>
      </c>
      <c r="X2173" s="870">
        <v>-1037475.7191001129</v>
      </c>
      <c r="Y2173" s="870">
        <v>0.37</v>
      </c>
      <c r="Z2173" s="870">
        <v>0</v>
      </c>
      <c r="AA2173" s="870">
        <v>-1037475.7191001129</v>
      </c>
      <c r="AB2173" s="870">
        <v>0</v>
      </c>
      <c r="AC2173" s="870">
        <v>-1037475.7191001129</v>
      </c>
      <c r="AD2173" s="870">
        <v>0</v>
      </c>
      <c r="AE2173" s="870">
        <v>0</v>
      </c>
    </row>
    <row r="2174" spans="1:31">
      <c r="A2174" s="870" t="s">
        <v>1852</v>
      </c>
      <c r="B2174" s="870">
        <v>16</v>
      </c>
      <c r="C2174" s="870">
        <v>1694</v>
      </c>
      <c r="D2174" s="870">
        <v>169464</v>
      </c>
      <c r="E2174" s="870">
        <v>1694649703</v>
      </c>
      <c r="F2174" s="870" t="s">
        <v>1177</v>
      </c>
      <c r="G2174" s="870">
        <v>0</v>
      </c>
      <c r="H2174" s="870">
        <v>0</v>
      </c>
      <c r="I2174" s="870">
        <v>0</v>
      </c>
      <c r="J2174" s="870">
        <v>0</v>
      </c>
      <c r="K2174" s="870">
        <v>0</v>
      </c>
      <c r="L2174" s="870">
        <v>0</v>
      </c>
      <c r="M2174" s="870">
        <v>0</v>
      </c>
      <c r="N2174" s="870">
        <v>0</v>
      </c>
      <c r="O2174" s="870">
        <v>0</v>
      </c>
      <c r="P2174" s="870">
        <v>0</v>
      </c>
      <c r="Q2174" s="870">
        <v>0</v>
      </c>
      <c r="R2174" s="870">
        <v>0</v>
      </c>
      <c r="S2174" s="870">
        <v>0</v>
      </c>
      <c r="T2174" s="870">
        <v>0</v>
      </c>
      <c r="U2174" s="870">
        <v>0</v>
      </c>
      <c r="V2174" s="870">
        <v>0</v>
      </c>
      <c r="W2174" s="870">
        <v>0</v>
      </c>
      <c r="X2174" s="870">
        <v>0</v>
      </c>
      <c r="Y2174" s="870">
        <v>0</v>
      </c>
      <c r="Z2174" s="870">
        <v>0</v>
      </c>
      <c r="AA2174" s="870">
        <v>0</v>
      </c>
      <c r="AB2174" s="870">
        <v>0</v>
      </c>
      <c r="AC2174" s="870">
        <v>0</v>
      </c>
      <c r="AD2174" s="870">
        <v>0</v>
      </c>
      <c r="AE2174" s="870">
        <v>0</v>
      </c>
    </row>
    <row r="2175" spans="1:31">
      <c r="A2175" s="870" t="s">
        <v>1852</v>
      </c>
      <c r="B2175" s="870">
        <v>16</v>
      </c>
      <c r="C2175" s="870">
        <v>1694</v>
      </c>
      <c r="D2175" s="870">
        <v>169464</v>
      </c>
      <c r="E2175" s="870">
        <v>1694649704</v>
      </c>
      <c r="F2175" s="870" t="s">
        <v>1178</v>
      </c>
      <c r="G2175" s="870">
        <v>-23895923</v>
      </c>
      <c r="H2175" s="870">
        <v>0</v>
      </c>
      <c r="I2175" s="870">
        <v>-23895922.539999999</v>
      </c>
      <c r="J2175" s="870">
        <v>0.46000000089406967</v>
      </c>
      <c r="K2175" s="870">
        <v>0</v>
      </c>
      <c r="L2175" s="870">
        <v>0.46000000089406967</v>
      </c>
      <c r="M2175" s="870">
        <v>0</v>
      </c>
      <c r="N2175" s="870">
        <v>0</v>
      </c>
      <c r="O2175" s="870">
        <v>0.46000000089406967</v>
      </c>
      <c r="P2175" s="870">
        <v>0.17020000033080579</v>
      </c>
      <c r="Q2175" s="870">
        <v>0</v>
      </c>
      <c r="R2175" s="870">
        <v>0</v>
      </c>
      <c r="S2175" s="870">
        <v>0</v>
      </c>
      <c r="T2175" s="870">
        <v>0</v>
      </c>
      <c r="U2175" s="870">
        <v>0</v>
      </c>
      <c r="V2175" s="870">
        <v>0</v>
      </c>
      <c r="W2175" s="870">
        <v>0</v>
      </c>
      <c r="X2175" s="870">
        <v>0.17020000033080579</v>
      </c>
      <c r="Y2175" s="870">
        <v>0.37000000000000005</v>
      </c>
      <c r="Z2175" s="870">
        <v>0.17020000033080579</v>
      </c>
      <c r="AA2175" s="870">
        <v>0</v>
      </c>
      <c r="AB2175" s="870">
        <v>0.17020000033080579</v>
      </c>
      <c r="AC2175" s="870">
        <v>0</v>
      </c>
      <c r="AD2175" s="870">
        <v>0</v>
      </c>
      <c r="AE2175" s="870">
        <v>0</v>
      </c>
    </row>
    <row r="2176" spans="1:31">
      <c r="A2176" s="870" t="s">
        <v>1852</v>
      </c>
      <c r="B2176" s="870">
        <v>16</v>
      </c>
      <c r="C2176" s="870">
        <v>1694</v>
      </c>
      <c r="D2176" s="870">
        <v>169464</v>
      </c>
      <c r="E2176" s="870">
        <v>1694649753</v>
      </c>
      <c r="F2176" s="870" t="s">
        <v>4558</v>
      </c>
      <c r="G2176" s="870">
        <v>-75259062</v>
      </c>
      <c r="H2176" s="870">
        <v>0</v>
      </c>
      <c r="I2176" s="870">
        <v>0</v>
      </c>
      <c r="J2176" s="870">
        <v>75259062</v>
      </c>
      <c r="K2176" s="870">
        <v>0</v>
      </c>
      <c r="L2176" s="870">
        <v>75259062</v>
      </c>
      <c r="M2176" s="870">
        <v>0</v>
      </c>
      <c r="N2176" s="870">
        <v>0</v>
      </c>
      <c r="O2176" s="870">
        <v>75259062</v>
      </c>
      <c r="P2176" s="870">
        <v>27845852.940000001</v>
      </c>
      <c r="Q2176" s="870">
        <v>0</v>
      </c>
      <c r="R2176" s="870">
        <v>0</v>
      </c>
      <c r="S2176" s="870">
        <v>0</v>
      </c>
      <c r="T2176" s="870">
        <v>0</v>
      </c>
      <c r="U2176" s="870">
        <v>0</v>
      </c>
      <c r="V2176" s="870">
        <v>0</v>
      </c>
      <c r="W2176" s="870">
        <v>0</v>
      </c>
      <c r="X2176" s="870">
        <v>27845852.940000001</v>
      </c>
      <c r="Y2176" s="870">
        <v>0.37</v>
      </c>
      <c r="Z2176" s="870">
        <v>27845852.940000001</v>
      </c>
      <c r="AA2176" s="870">
        <v>0</v>
      </c>
      <c r="AB2176" s="870">
        <v>27845852.940000001</v>
      </c>
      <c r="AC2176" s="870">
        <v>0</v>
      </c>
      <c r="AD2176" s="870">
        <v>0</v>
      </c>
      <c r="AE2176" s="870">
        <v>0</v>
      </c>
    </row>
    <row r="2177" spans="1:31">
      <c r="A2177" s="870" t="s">
        <v>1852</v>
      </c>
      <c r="B2177" s="870">
        <v>16</v>
      </c>
      <c r="C2177" s="870">
        <v>1694</v>
      </c>
      <c r="D2177" s="870">
        <v>169466</v>
      </c>
      <c r="E2177" s="870">
        <v>1694669001</v>
      </c>
      <c r="F2177" s="870" t="s">
        <v>1179</v>
      </c>
      <c r="G2177" s="870">
        <v>-8499845261</v>
      </c>
      <c r="H2177" s="870">
        <v>0</v>
      </c>
      <c r="I2177" s="870">
        <v>-8499845260.6099997</v>
      </c>
      <c r="J2177" s="870">
        <v>0.39000034332275391</v>
      </c>
      <c r="K2177" s="870">
        <v>0</v>
      </c>
      <c r="L2177" s="870">
        <v>0.39000034332275391</v>
      </c>
      <c r="M2177" s="870">
        <v>0</v>
      </c>
      <c r="N2177" s="870">
        <v>0</v>
      </c>
      <c r="O2177" s="870">
        <v>0.39000034332275391</v>
      </c>
      <c r="P2177" s="870">
        <v>0.14430012702941894</v>
      </c>
      <c r="Q2177" s="870">
        <v>0</v>
      </c>
      <c r="R2177" s="870">
        <v>0</v>
      </c>
      <c r="S2177" s="870">
        <v>0</v>
      </c>
      <c r="T2177" s="870">
        <v>0</v>
      </c>
      <c r="U2177" s="870">
        <v>0</v>
      </c>
      <c r="V2177" s="870">
        <v>0</v>
      </c>
      <c r="W2177" s="870">
        <v>0</v>
      </c>
      <c r="X2177" s="870">
        <v>0.14430012702941894</v>
      </c>
      <c r="Y2177" s="870">
        <v>0.37</v>
      </c>
      <c r="Z2177" s="870">
        <v>0.14430012702941894</v>
      </c>
      <c r="AA2177" s="870">
        <v>0</v>
      </c>
      <c r="AB2177" s="870">
        <v>0.14430012702941894</v>
      </c>
      <c r="AC2177" s="870">
        <v>0</v>
      </c>
      <c r="AD2177" s="870">
        <v>0</v>
      </c>
      <c r="AE2177" s="870">
        <v>0</v>
      </c>
    </row>
    <row r="2178" spans="1:31">
      <c r="A2178" s="870" t="s">
        <v>1852</v>
      </c>
      <c r="B2178" s="870">
        <v>16</v>
      </c>
      <c r="C2178" s="870">
        <v>1694</v>
      </c>
      <c r="D2178" s="870">
        <v>169466</v>
      </c>
      <c r="E2178" s="870">
        <v>1694669701</v>
      </c>
      <c r="F2178" s="870" t="s">
        <v>1180</v>
      </c>
      <c r="G2178" s="870">
        <v>-5472441258</v>
      </c>
      <c r="H2178" s="870">
        <v>0</v>
      </c>
      <c r="I2178" s="870">
        <v>-5479514475.4899998</v>
      </c>
      <c r="J2178" s="870">
        <v>-7073217.4899997711</v>
      </c>
      <c r="K2178" s="870">
        <v>0</v>
      </c>
      <c r="L2178" s="870">
        <v>0</v>
      </c>
      <c r="M2178" s="870">
        <v>-7073217.4899997711</v>
      </c>
      <c r="N2178" s="870">
        <v>0</v>
      </c>
      <c r="O2178" s="870">
        <v>-7073217.4899997711</v>
      </c>
      <c r="P2178" s="870">
        <v>-2617090.4712999151</v>
      </c>
      <c r="Q2178" s="870">
        <v>0</v>
      </c>
      <c r="R2178" s="870">
        <v>0</v>
      </c>
      <c r="S2178" s="870">
        <v>0</v>
      </c>
      <c r="T2178" s="870">
        <v>0</v>
      </c>
      <c r="U2178" s="870">
        <v>0</v>
      </c>
      <c r="V2178" s="870">
        <v>0</v>
      </c>
      <c r="W2178" s="870">
        <v>0</v>
      </c>
      <c r="X2178" s="870">
        <v>-2617090.4712999151</v>
      </c>
      <c r="Y2178" s="870">
        <v>0.37</v>
      </c>
      <c r="Z2178" s="870">
        <v>0</v>
      </c>
      <c r="AA2178" s="870">
        <v>-2617090.4712999151</v>
      </c>
      <c r="AB2178" s="870">
        <v>0</v>
      </c>
      <c r="AC2178" s="870">
        <v>-2617090.4712999151</v>
      </c>
      <c r="AD2178" s="870">
        <v>0</v>
      </c>
      <c r="AE2178" s="870">
        <v>0</v>
      </c>
    </row>
    <row r="2179" spans="1:31">
      <c r="A2179" s="870" t="s">
        <v>1852</v>
      </c>
      <c r="B2179" s="870">
        <v>16</v>
      </c>
      <c r="C2179" s="870">
        <v>1694</v>
      </c>
      <c r="D2179" s="870">
        <v>169466</v>
      </c>
      <c r="E2179" s="870">
        <v>1694669704</v>
      </c>
      <c r="F2179" s="870" t="s">
        <v>1181</v>
      </c>
      <c r="G2179" s="870">
        <v>0</v>
      </c>
      <c r="H2179" s="870">
        <v>0</v>
      </c>
      <c r="I2179" s="870">
        <v>0</v>
      </c>
      <c r="J2179" s="870">
        <v>0</v>
      </c>
      <c r="K2179" s="870">
        <v>0</v>
      </c>
      <c r="L2179" s="870">
        <v>0</v>
      </c>
      <c r="M2179" s="870">
        <v>0</v>
      </c>
      <c r="N2179" s="870">
        <v>0</v>
      </c>
      <c r="O2179" s="870">
        <v>0</v>
      </c>
      <c r="P2179" s="870">
        <v>0</v>
      </c>
      <c r="Q2179" s="870">
        <v>0</v>
      </c>
      <c r="R2179" s="870">
        <v>0</v>
      </c>
      <c r="S2179" s="870">
        <v>0</v>
      </c>
      <c r="T2179" s="870">
        <v>0</v>
      </c>
      <c r="U2179" s="870">
        <v>0</v>
      </c>
      <c r="V2179" s="870">
        <v>0</v>
      </c>
      <c r="W2179" s="870">
        <v>0</v>
      </c>
      <c r="X2179" s="870">
        <v>0</v>
      </c>
      <c r="Y2179" s="870">
        <v>0</v>
      </c>
      <c r="Z2179" s="870">
        <v>0</v>
      </c>
      <c r="AA2179" s="870">
        <v>0</v>
      </c>
      <c r="AB2179" s="870">
        <v>0</v>
      </c>
      <c r="AC2179" s="870">
        <v>0</v>
      </c>
      <c r="AD2179" s="870">
        <v>0</v>
      </c>
      <c r="AE2179" s="870">
        <v>0</v>
      </c>
    </row>
    <row r="2180" spans="1:31">
      <c r="A2180" s="870" t="s">
        <v>1852</v>
      </c>
      <c r="B2180" s="870">
        <v>16</v>
      </c>
      <c r="C2180" s="870">
        <v>1694</v>
      </c>
      <c r="D2180" s="870">
        <v>169466</v>
      </c>
      <c r="E2180" s="870">
        <v>1694669705</v>
      </c>
      <c r="F2180" s="870" t="s">
        <v>1182</v>
      </c>
      <c r="G2180" s="870">
        <v>-14178891507</v>
      </c>
      <c r="H2180" s="870">
        <v>0</v>
      </c>
      <c r="I2180" s="870">
        <v>-14178891507.24</v>
      </c>
      <c r="J2180" s="870">
        <v>-0.23999977111816406</v>
      </c>
      <c r="K2180" s="870">
        <v>0</v>
      </c>
      <c r="L2180" s="870">
        <v>0</v>
      </c>
      <c r="M2180" s="870">
        <v>-0.23999977111816406</v>
      </c>
      <c r="N2180" s="870">
        <v>0</v>
      </c>
      <c r="O2180" s="870">
        <v>-0.23999977111816406</v>
      </c>
      <c r="P2180" s="870">
        <v>-8.8799915313720695E-2</v>
      </c>
      <c r="Q2180" s="870">
        <v>0</v>
      </c>
      <c r="R2180" s="870">
        <v>0</v>
      </c>
      <c r="S2180" s="870">
        <v>0</v>
      </c>
      <c r="T2180" s="870">
        <v>0</v>
      </c>
      <c r="U2180" s="870">
        <v>0</v>
      </c>
      <c r="V2180" s="870">
        <v>0</v>
      </c>
      <c r="W2180" s="870">
        <v>0</v>
      </c>
      <c r="X2180" s="870">
        <v>-8.8799915313720695E-2</v>
      </c>
      <c r="Y2180" s="870">
        <v>0.36999999999999994</v>
      </c>
      <c r="Z2180" s="870">
        <v>0</v>
      </c>
      <c r="AA2180" s="870">
        <v>-8.8799915313720695E-2</v>
      </c>
      <c r="AB2180" s="870">
        <v>0</v>
      </c>
      <c r="AC2180" s="870">
        <v>-8.8799915313720695E-2</v>
      </c>
      <c r="AD2180" s="870">
        <v>0</v>
      </c>
      <c r="AE2180" s="870">
        <v>0</v>
      </c>
    </row>
    <row r="2181" spans="1:31">
      <c r="A2181" s="870" t="s">
        <v>1852</v>
      </c>
      <c r="B2181" s="870">
        <v>16</v>
      </c>
      <c r="C2181" s="870">
        <v>1694</v>
      </c>
      <c r="D2181" s="870">
        <v>169466</v>
      </c>
      <c r="E2181" s="870">
        <v>1694669754</v>
      </c>
      <c r="F2181" s="870" t="s">
        <v>1183</v>
      </c>
      <c r="G2181" s="870">
        <v>-1036991967</v>
      </c>
      <c r="H2181" s="870">
        <v>0</v>
      </c>
      <c r="I2181" s="870">
        <v>-1036991967</v>
      </c>
      <c r="J2181" s="870">
        <v>0</v>
      </c>
      <c r="K2181" s="870">
        <v>0</v>
      </c>
      <c r="L2181" s="870">
        <v>0</v>
      </c>
      <c r="M2181" s="870">
        <v>0</v>
      </c>
      <c r="N2181" s="870">
        <v>0</v>
      </c>
      <c r="O2181" s="870">
        <v>0</v>
      </c>
      <c r="P2181" s="870">
        <v>0</v>
      </c>
      <c r="Q2181" s="870">
        <v>0</v>
      </c>
      <c r="R2181" s="870">
        <v>0</v>
      </c>
      <c r="S2181" s="870">
        <v>0</v>
      </c>
      <c r="T2181" s="870">
        <v>0</v>
      </c>
      <c r="U2181" s="870">
        <v>0</v>
      </c>
      <c r="V2181" s="870">
        <v>0</v>
      </c>
      <c r="W2181" s="870">
        <v>0</v>
      </c>
      <c r="X2181" s="870">
        <v>0</v>
      </c>
      <c r="Y2181" s="870">
        <v>0</v>
      </c>
      <c r="Z2181" s="870">
        <v>0</v>
      </c>
      <c r="AA2181" s="870">
        <v>0</v>
      </c>
      <c r="AB2181" s="870">
        <v>0</v>
      </c>
      <c r="AC2181" s="870">
        <v>0</v>
      </c>
      <c r="AD2181" s="870">
        <v>0</v>
      </c>
      <c r="AE2181" s="870">
        <v>0</v>
      </c>
    </row>
    <row r="2182" spans="1:31">
      <c r="A2182" s="870" t="s">
        <v>1852</v>
      </c>
      <c r="B2182" s="870">
        <v>16</v>
      </c>
      <c r="C2182" s="870">
        <v>1694</v>
      </c>
      <c r="D2182" s="870">
        <v>169467</v>
      </c>
      <c r="E2182" s="870">
        <v>1694679001</v>
      </c>
      <c r="F2182" s="870" t="s">
        <v>1184</v>
      </c>
      <c r="G2182" s="870">
        <v>-3060674766</v>
      </c>
      <c r="H2182" s="870">
        <v>0</v>
      </c>
      <c r="I2182" s="870">
        <v>-3060674766.27</v>
      </c>
      <c r="J2182" s="870">
        <v>-0.26999998092651367</v>
      </c>
      <c r="K2182" s="870">
        <v>0</v>
      </c>
      <c r="L2182" s="870">
        <v>0</v>
      </c>
      <c r="M2182" s="870">
        <v>-0.26999998092651367</v>
      </c>
      <c r="N2182" s="870">
        <v>0</v>
      </c>
      <c r="O2182" s="870">
        <v>-0.26999998092651367</v>
      </c>
      <c r="P2182" s="870">
        <v>-9.9899992942810059E-2</v>
      </c>
      <c r="Q2182" s="870">
        <v>0</v>
      </c>
      <c r="R2182" s="870">
        <v>0</v>
      </c>
      <c r="S2182" s="870">
        <v>0</v>
      </c>
      <c r="T2182" s="870">
        <v>0</v>
      </c>
      <c r="U2182" s="870">
        <v>0</v>
      </c>
      <c r="V2182" s="870">
        <v>0</v>
      </c>
      <c r="W2182" s="870">
        <v>0</v>
      </c>
      <c r="X2182" s="870">
        <v>-9.9899992942810059E-2</v>
      </c>
      <c r="Y2182" s="870">
        <v>0.37</v>
      </c>
      <c r="Z2182" s="870">
        <v>0</v>
      </c>
      <c r="AA2182" s="870">
        <v>-9.9899992942810059E-2</v>
      </c>
      <c r="AB2182" s="870">
        <v>0</v>
      </c>
      <c r="AC2182" s="870">
        <v>-9.9899992942810059E-2</v>
      </c>
      <c r="AD2182" s="870">
        <v>0</v>
      </c>
      <c r="AE2182" s="870">
        <v>0</v>
      </c>
    </row>
    <row r="2183" spans="1:31">
      <c r="A2183" s="870" t="s">
        <v>1852</v>
      </c>
      <c r="B2183" s="870">
        <v>16</v>
      </c>
      <c r="C2183" s="870">
        <v>1694</v>
      </c>
      <c r="D2183" s="870">
        <v>169467</v>
      </c>
      <c r="E2183" s="870">
        <v>1694679701</v>
      </c>
      <c r="F2183" s="870" t="s">
        <v>1185</v>
      </c>
      <c r="G2183" s="870">
        <v>-6924872577</v>
      </c>
      <c r="H2183" s="870">
        <v>0</v>
      </c>
      <c r="I2183" s="870">
        <v>-6930878621.7700005</v>
      </c>
      <c r="J2183" s="870">
        <v>-6006044.7700004578</v>
      </c>
      <c r="K2183" s="870">
        <v>0</v>
      </c>
      <c r="L2183" s="870">
        <v>0</v>
      </c>
      <c r="M2183" s="870">
        <v>-6006044.7700004578</v>
      </c>
      <c r="N2183" s="870">
        <v>0</v>
      </c>
      <c r="O2183" s="870">
        <v>-6006044.7700004578</v>
      </c>
      <c r="P2183" s="870">
        <v>-2222236.5649001691</v>
      </c>
      <c r="Q2183" s="870">
        <v>0</v>
      </c>
      <c r="R2183" s="870">
        <v>0</v>
      </c>
      <c r="S2183" s="870">
        <v>0</v>
      </c>
      <c r="T2183" s="870">
        <v>0</v>
      </c>
      <c r="U2183" s="870">
        <v>0</v>
      </c>
      <c r="V2183" s="870">
        <v>0</v>
      </c>
      <c r="W2183" s="870">
        <v>0</v>
      </c>
      <c r="X2183" s="870">
        <v>-2222236.5649001691</v>
      </c>
      <c r="Y2183" s="870">
        <v>0.36999999999999994</v>
      </c>
      <c r="Z2183" s="870">
        <v>0</v>
      </c>
      <c r="AA2183" s="870">
        <v>-2222236.5649001691</v>
      </c>
      <c r="AB2183" s="870">
        <v>0</v>
      </c>
      <c r="AC2183" s="870">
        <v>-2222236.5649001691</v>
      </c>
      <c r="AD2183" s="870">
        <v>0</v>
      </c>
      <c r="AE2183" s="870">
        <v>0</v>
      </c>
    </row>
    <row r="2184" spans="1:31">
      <c r="A2184" s="870" t="s">
        <v>1852</v>
      </c>
      <c r="B2184" s="870">
        <v>16</v>
      </c>
      <c r="C2184" s="870">
        <v>1694</v>
      </c>
      <c r="D2184" s="870">
        <v>169467</v>
      </c>
      <c r="E2184" s="870">
        <v>1694679705</v>
      </c>
      <c r="F2184" s="870" t="s">
        <v>4274</v>
      </c>
      <c r="G2184" s="870">
        <v>0</v>
      </c>
      <c r="H2184" s="870">
        <v>0</v>
      </c>
      <c r="I2184" s="870">
        <v>0</v>
      </c>
      <c r="J2184" s="870">
        <v>0</v>
      </c>
      <c r="K2184" s="870">
        <v>0</v>
      </c>
      <c r="L2184" s="870">
        <v>0</v>
      </c>
      <c r="M2184" s="870">
        <v>0</v>
      </c>
      <c r="N2184" s="870">
        <v>0</v>
      </c>
      <c r="O2184" s="870">
        <v>0</v>
      </c>
      <c r="P2184" s="870">
        <v>0</v>
      </c>
      <c r="Q2184" s="870">
        <v>0</v>
      </c>
      <c r="R2184" s="870">
        <v>0</v>
      </c>
      <c r="S2184" s="870">
        <v>0</v>
      </c>
      <c r="T2184" s="870">
        <v>0</v>
      </c>
      <c r="U2184" s="870">
        <v>0</v>
      </c>
      <c r="V2184" s="870">
        <v>0</v>
      </c>
      <c r="W2184" s="870">
        <v>0</v>
      </c>
      <c r="X2184" s="870">
        <v>0</v>
      </c>
      <c r="Y2184" s="870">
        <v>0</v>
      </c>
      <c r="Z2184" s="870">
        <v>0</v>
      </c>
      <c r="AA2184" s="870">
        <v>0</v>
      </c>
      <c r="AB2184" s="870">
        <v>0</v>
      </c>
      <c r="AC2184" s="870">
        <v>0</v>
      </c>
      <c r="AD2184" s="870">
        <v>0</v>
      </c>
      <c r="AE2184" s="870">
        <v>0</v>
      </c>
    </row>
    <row r="2185" spans="1:31">
      <c r="A2185" s="870" t="s">
        <v>1852</v>
      </c>
      <c r="B2185" s="870">
        <v>16</v>
      </c>
      <c r="C2185" s="870">
        <v>1694</v>
      </c>
      <c r="D2185" s="870">
        <v>169467</v>
      </c>
      <c r="E2185" s="870">
        <v>1694679706</v>
      </c>
      <c r="F2185" s="870" t="s">
        <v>1186</v>
      </c>
      <c r="G2185" s="870">
        <v>-3570325150</v>
      </c>
      <c r="H2185" s="870">
        <v>0</v>
      </c>
      <c r="I2185" s="870">
        <v>-3570325150.0300002</v>
      </c>
      <c r="J2185" s="870">
        <v>-3.0000209808349609E-2</v>
      </c>
      <c r="K2185" s="870">
        <v>0</v>
      </c>
      <c r="L2185" s="870">
        <v>0</v>
      </c>
      <c r="M2185" s="870">
        <v>-3.0000209808349609E-2</v>
      </c>
      <c r="N2185" s="870">
        <v>0</v>
      </c>
      <c r="O2185" s="870">
        <v>-3.0000209808349609E-2</v>
      </c>
      <c r="P2185" s="870">
        <v>-1.1100077629089355E-2</v>
      </c>
      <c r="Q2185" s="870">
        <v>0</v>
      </c>
      <c r="R2185" s="870">
        <v>0</v>
      </c>
      <c r="S2185" s="870">
        <v>0</v>
      </c>
      <c r="T2185" s="870">
        <v>0</v>
      </c>
      <c r="U2185" s="870">
        <v>0</v>
      </c>
      <c r="V2185" s="870">
        <v>0</v>
      </c>
      <c r="W2185" s="870">
        <v>0</v>
      </c>
      <c r="X2185" s="870">
        <v>-1.1100077629089355E-2</v>
      </c>
      <c r="Y2185" s="870">
        <v>0.37</v>
      </c>
      <c r="Z2185" s="870">
        <v>0</v>
      </c>
      <c r="AA2185" s="870">
        <v>-1.1100077629089355E-2</v>
      </c>
      <c r="AB2185" s="870">
        <v>0</v>
      </c>
      <c r="AC2185" s="870">
        <v>-1.1100077629089355E-2</v>
      </c>
      <c r="AD2185" s="870">
        <v>0</v>
      </c>
      <c r="AE2185" s="870">
        <v>0</v>
      </c>
    </row>
    <row r="2186" spans="1:31">
      <c r="A2186" s="870" t="s">
        <v>1852</v>
      </c>
      <c r="B2186" s="870">
        <v>16</v>
      </c>
      <c r="C2186" s="870">
        <v>1694</v>
      </c>
      <c r="D2186" s="870">
        <v>169467</v>
      </c>
      <c r="E2186" s="870">
        <v>1694679755</v>
      </c>
      <c r="F2186" s="870" t="s">
        <v>1187</v>
      </c>
      <c r="G2186" s="870">
        <v>-217156080</v>
      </c>
      <c r="H2186" s="870">
        <v>0</v>
      </c>
      <c r="I2186" s="870">
        <v>-217156080</v>
      </c>
      <c r="J2186" s="870">
        <v>0</v>
      </c>
      <c r="K2186" s="870">
        <v>0</v>
      </c>
      <c r="L2186" s="870">
        <v>0</v>
      </c>
      <c r="M2186" s="870">
        <v>0</v>
      </c>
      <c r="N2186" s="870">
        <v>0</v>
      </c>
      <c r="O2186" s="870">
        <v>0</v>
      </c>
      <c r="P2186" s="870">
        <v>0</v>
      </c>
      <c r="Q2186" s="870">
        <v>0</v>
      </c>
      <c r="R2186" s="870">
        <v>0</v>
      </c>
      <c r="S2186" s="870">
        <v>0</v>
      </c>
      <c r="T2186" s="870">
        <v>0</v>
      </c>
      <c r="U2186" s="870">
        <v>0</v>
      </c>
      <c r="V2186" s="870">
        <v>0</v>
      </c>
      <c r="W2186" s="870">
        <v>0</v>
      </c>
      <c r="X2186" s="870">
        <v>0</v>
      </c>
      <c r="Y2186" s="870">
        <v>0</v>
      </c>
      <c r="Z2186" s="870">
        <v>0</v>
      </c>
      <c r="AA2186" s="870">
        <v>0</v>
      </c>
      <c r="AB2186" s="870">
        <v>0</v>
      </c>
      <c r="AC2186" s="870">
        <v>0</v>
      </c>
      <c r="AD2186" s="870">
        <v>0</v>
      </c>
      <c r="AE2186" s="870">
        <v>0</v>
      </c>
    </row>
    <row r="2187" spans="1:31">
      <c r="A2187" s="870" t="s">
        <v>1891</v>
      </c>
      <c r="B2187" s="870">
        <v>16</v>
      </c>
      <c r="C2187" s="870">
        <v>1694</v>
      </c>
      <c r="D2187" s="870">
        <v>169469</v>
      </c>
      <c r="E2187" s="870">
        <v>1694699701</v>
      </c>
      <c r="F2187" s="870" t="s">
        <v>1188</v>
      </c>
      <c r="G2187" s="870">
        <v>-16515401</v>
      </c>
      <c r="H2187" s="870">
        <v>0</v>
      </c>
      <c r="I2187" s="870">
        <v>-260804757.03999999</v>
      </c>
      <c r="J2187" s="870">
        <v>-244289356.03999999</v>
      </c>
      <c r="K2187" s="870">
        <v>0</v>
      </c>
      <c r="L2187" s="870">
        <v>0</v>
      </c>
      <c r="M2187" s="870">
        <v>-244289356.03999999</v>
      </c>
      <c r="N2187" s="870">
        <v>0</v>
      </c>
      <c r="O2187" s="870">
        <v>-244289356.03999999</v>
      </c>
      <c r="P2187" s="870">
        <v>-90387061.734799996</v>
      </c>
      <c r="Q2187" s="870">
        <v>0</v>
      </c>
      <c r="R2187" s="870">
        <v>0</v>
      </c>
      <c r="S2187" s="870">
        <v>0</v>
      </c>
      <c r="T2187" s="870">
        <v>0</v>
      </c>
      <c r="U2187" s="870">
        <v>0</v>
      </c>
      <c r="V2187" s="870">
        <v>0</v>
      </c>
      <c r="W2187" s="870">
        <v>0</v>
      </c>
      <c r="X2187" s="870">
        <v>-90387061.734799996</v>
      </c>
      <c r="Y2187" s="870">
        <v>0.37</v>
      </c>
      <c r="Z2187" s="870">
        <v>0</v>
      </c>
      <c r="AA2187" s="870">
        <v>-90387061.734799996</v>
      </c>
      <c r="AB2187" s="870">
        <v>0</v>
      </c>
      <c r="AC2187" s="870">
        <v>-90387061.734799996</v>
      </c>
      <c r="AD2187" s="870">
        <v>0</v>
      </c>
      <c r="AE2187" s="870">
        <v>0</v>
      </c>
    </row>
    <row r="2188" spans="1:31">
      <c r="A2188" s="870" t="s">
        <v>1891</v>
      </c>
      <c r="B2188" s="870">
        <v>16</v>
      </c>
      <c r="C2188" s="870">
        <v>1694</v>
      </c>
      <c r="D2188" s="870">
        <v>169470</v>
      </c>
      <c r="E2188" s="870">
        <v>1694709701</v>
      </c>
      <c r="F2188" s="870" t="s">
        <v>1189</v>
      </c>
      <c r="G2188" s="870">
        <v>-64395</v>
      </c>
      <c r="H2188" s="870">
        <v>0</v>
      </c>
      <c r="I2188" s="870">
        <v>-29304328.899999999</v>
      </c>
      <c r="J2188" s="870">
        <v>-29239933.899999999</v>
      </c>
      <c r="K2188" s="870">
        <v>0</v>
      </c>
      <c r="L2188" s="870">
        <v>0</v>
      </c>
      <c r="M2188" s="870">
        <v>-29239933.899999999</v>
      </c>
      <c r="N2188" s="870">
        <v>0</v>
      </c>
      <c r="O2188" s="870">
        <v>-29239933.899999999</v>
      </c>
      <c r="P2188" s="870">
        <v>-10818775.543</v>
      </c>
      <c r="Q2188" s="870">
        <v>0</v>
      </c>
      <c r="R2188" s="870">
        <v>0</v>
      </c>
      <c r="S2188" s="870">
        <v>0</v>
      </c>
      <c r="T2188" s="870">
        <v>0</v>
      </c>
      <c r="U2188" s="870">
        <v>0</v>
      </c>
      <c r="V2188" s="870">
        <v>0</v>
      </c>
      <c r="W2188" s="870">
        <v>0</v>
      </c>
      <c r="X2188" s="870">
        <v>-10818775.543</v>
      </c>
      <c r="Y2188" s="870">
        <v>0.37</v>
      </c>
      <c r="Z2188" s="870">
        <v>0</v>
      </c>
      <c r="AA2188" s="870">
        <v>-10818775.543</v>
      </c>
      <c r="AB2188" s="870">
        <v>0</v>
      </c>
      <c r="AC2188" s="870">
        <v>-10818775.543</v>
      </c>
      <c r="AD2188" s="870">
        <v>0</v>
      </c>
      <c r="AE2188" s="870">
        <v>0</v>
      </c>
    </row>
    <row r="2189" spans="1:31">
      <c r="A2189" s="870" t="s">
        <v>1891</v>
      </c>
      <c r="B2189" s="870">
        <v>16</v>
      </c>
      <c r="C2189" s="870">
        <v>1694</v>
      </c>
      <c r="D2189" s="870">
        <v>169471</v>
      </c>
      <c r="E2189" s="870">
        <v>1694719701</v>
      </c>
      <c r="F2189" s="870" t="s">
        <v>1190</v>
      </c>
      <c r="G2189" s="870">
        <v>0</v>
      </c>
      <c r="H2189" s="870">
        <v>0</v>
      </c>
      <c r="I2189" s="870">
        <v>-15662466.039999999</v>
      </c>
      <c r="J2189" s="870">
        <v>-15662466.039999999</v>
      </c>
      <c r="K2189" s="870">
        <v>0</v>
      </c>
      <c r="L2189" s="870">
        <v>0</v>
      </c>
      <c r="M2189" s="870">
        <v>-15662466.039999999</v>
      </c>
      <c r="N2189" s="870">
        <v>0</v>
      </c>
      <c r="O2189" s="870">
        <v>-15662466.039999999</v>
      </c>
      <c r="P2189" s="870">
        <v>-5795112.4347999999</v>
      </c>
      <c r="Q2189" s="870">
        <v>0</v>
      </c>
      <c r="R2189" s="870">
        <v>0</v>
      </c>
      <c r="S2189" s="870">
        <v>0</v>
      </c>
      <c r="T2189" s="870">
        <v>0</v>
      </c>
      <c r="U2189" s="870">
        <v>0</v>
      </c>
      <c r="V2189" s="870">
        <v>0</v>
      </c>
      <c r="W2189" s="870">
        <v>0</v>
      </c>
      <c r="X2189" s="870">
        <v>-5795112.4347999999</v>
      </c>
      <c r="Y2189" s="870">
        <v>0.37</v>
      </c>
      <c r="Z2189" s="870">
        <v>0</v>
      </c>
      <c r="AA2189" s="870">
        <v>-5795112.4347999999</v>
      </c>
      <c r="AB2189" s="870">
        <v>0</v>
      </c>
      <c r="AC2189" s="870">
        <v>-5795112.4347999999</v>
      </c>
      <c r="AD2189" s="870">
        <v>0</v>
      </c>
      <c r="AE2189" s="870">
        <v>0</v>
      </c>
    </row>
    <row r="2190" spans="1:31">
      <c r="A2190" s="870" t="s">
        <v>1891</v>
      </c>
      <c r="B2190" s="870">
        <v>16</v>
      </c>
      <c r="C2190" s="870">
        <v>1694</v>
      </c>
      <c r="D2190" s="870">
        <v>169472</v>
      </c>
      <c r="E2190" s="870">
        <v>1694729701</v>
      </c>
      <c r="F2190" s="870" t="s">
        <v>1191</v>
      </c>
      <c r="G2190" s="870">
        <v>-374723042</v>
      </c>
      <c r="H2190" s="870">
        <v>0</v>
      </c>
      <c r="I2190" s="870">
        <v>-505585796.48000002</v>
      </c>
      <c r="J2190" s="870">
        <v>-130862754.48000002</v>
      </c>
      <c r="K2190" s="870">
        <v>0</v>
      </c>
      <c r="L2190" s="870">
        <v>0</v>
      </c>
      <c r="M2190" s="870">
        <v>-130862754.48000002</v>
      </c>
      <c r="N2190" s="870">
        <v>0</v>
      </c>
      <c r="O2190" s="870">
        <v>-130862754.48000002</v>
      </c>
      <c r="P2190" s="870">
        <v>-48419219.157600008</v>
      </c>
      <c r="Q2190" s="870">
        <v>0</v>
      </c>
      <c r="R2190" s="870">
        <v>0</v>
      </c>
      <c r="S2190" s="870">
        <v>0</v>
      </c>
      <c r="T2190" s="870">
        <v>0</v>
      </c>
      <c r="U2190" s="870">
        <v>0</v>
      </c>
      <c r="V2190" s="870">
        <v>0</v>
      </c>
      <c r="W2190" s="870">
        <v>0</v>
      </c>
      <c r="X2190" s="870">
        <v>-48419219.157600008</v>
      </c>
      <c r="Y2190" s="870">
        <v>0.37</v>
      </c>
      <c r="Z2190" s="870">
        <v>0</v>
      </c>
      <c r="AA2190" s="870">
        <v>-48419219.157600008</v>
      </c>
      <c r="AB2190" s="870">
        <v>0</v>
      </c>
      <c r="AC2190" s="870">
        <v>-48419219.157600008</v>
      </c>
      <c r="AD2190" s="870">
        <v>0</v>
      </c>
      <c r="AE2190" s="870">
        <v>0</v>
      </c>
    </row>
    <row r="2191" spans="1:31">
      <c r="A2191" s="870" t="s">
        <v>1852</v>
      </c>
      <c r="B2191" s="870">
        <v>16</v>
      </c>
      <c r="C2191" s="870">
        <v>1694</v>
      </c>
      <c r="D2191" s="870">
        <v>169473</v>
      </c>
      <c r="E2191" s="870">
        <v>1694739701</v>
      </c>
      <c r="F2191" s="870" t="s">
        <v>1192</v>
      </c>
      <c r="G2191" s="870">
        <v>-10142972</v>
      </c>
      <c r="H2191" s="870">
        <v>0</v>
      </c>
      <c r="I2191" s="870">
        <v>-31168709.370000001</v>
      </c>
      <c r="J2191" s="870">
        <v>-21025737.370000001</v>
      </c>
      <c r="K2191" s="870">
        <v>0</v>
      </c>
      <c r="L2191" s="870">
        <v>0</v>
      </c>
      <c r="M2191" s="870">
        <v>-21025737.370000001</v>
      </c>
      <c r="N2191" s="870">
        <v>0</v>
      </c>
      <c r="O2191" s="870">
        <v>-21025737.370000001</v>
      </c>
      <c r="P2191" s="870">
        <v>-7779522.8269000007</v>
      </c>
      <c r="Q2191" s="870">
        <v>0</v>
      </c>
      <c r="R2191" s="870">
        <v>0</v>
      </c>
      <c r="S2191" s="870">
        <v>0</v>
      </c>
      <c r="T2191" s="870">
        <v>0</v>
      </c>
      <c r="U2191" s="870">
        <v>0</v>
      </c>
      <c r="V2191" s="870">
        <v>0</v>
      </c>
      <c r="W2191" s="870">
        <v>0</v>
      </c>
      <c r="X2191" s="870">
        <v>-7779522.8269000007</v>
      </c>
      <c r="Y2191" s="870">
        <v>0.37</v>
      </c>
      <c r="Z2191" s="870">
        <v>0</v>
      </c>
      <c r="AA2191" s="870">
        <v>-7779522.8269000007</v>
      </c>
      <c r="AB2191" s="870">
        <v>0</v>
      </c>
      <c r="AC2191" s="870">
        <v>-7779522.8269000007</v>
      </c>
      <c r="AD2191" s="870">
        <v>0</v>
      </c>
      <c r="AE2191" s="870">
        <v>0</v>
      </c>
    </row>
    <row r="2192" spans="1:31">
      <c r="A2192" s="870" t="s">
        <v>1852</v>
      </c>
      <c r="B2192" s="870">
        <v>16</v>
      </c>
      <c r="C2192" s="870">
        <v>1694</v>
      </c>
      <c r="D2192" s="870">
        <v>169476</v>
      </c>
      <c r="E2192" s="870">
        <v>1694769001</v>
      </c>
      <c r="F2192" s="870" t="s">
        <v>4275</v>
      </c>
      <c r="G2192" s="870">
        <v>-32267192</v>
      </c>
      <c r="H2192" s="870">
        <v>0</v>
      </c>
      <c r="I2192" s="870">
        <v>-32267192.350000001</v>
      </c>
      <c r="J2192" s="870">
        <v>-0.35000000149011612</v>
      </c>
      <c r="K2192" s="870">
        <v>0</v>
      </c>
      <c r="L2192" s="870">
        <v>0</v>
      </c>
      <c r="M2192" s="870">
        <v>-0.35000000149011612</v>
      </c>
      <c r="N2192" s="870">
        <v>0</v>
      </c>
      <c r="O2192" s="870">
        <v>-0.35000000149011612</v>
      </c>
      <c r="P2192" s="870">
        <v>-0.12950000055134298</v>
      </c>
      <c r="Q2192" s="870">
        <v>0</v>
      </c>
      <c r="R2192" s="870">
        <v>0</v>
      </c>
      <c r="S2192" s="870">
        <v>0</v>
      </c>
      <c r="T2192" s="870">
        <v>0</v>
      </c>
      <c r="U2192" s="870">
        <v>0</v>
      </c>
      <c r="V2192" s="870">
        <v>0</v>
      </c>
      <c r="W2192" s="870">
        <v>0</v>
      </c>
      <c r="X2192" s="870">
        <v>-0.12950000055134298</v>
      </c>
      <c r="Y2192" s="870">
        <v>0.37000000000000005</v>
      </c>
      <c r="Z2192" s="870">
        <v>0</v>
      </c>
      <c r="AA2192" s="870">
        <v>-0.12950000055134298</v>
      </c>
      <c r="AB2192" s="870">
        <v>0</v>
      </c>
      <c r="AC2192" s="870">
        <v>-0.12950000055134298</v>
      </c>
      <c r="AD2192" s="870">
        <v>0</v>
      </c>
      <c r="AE2192" s="870">
        <v>0</v>
      </c>
    </row>
    <row r="2193" spans="1:31">
      <c r="A2193" s="870" t="s">
        <v>1891</v>
      </c>
      <c r="B2193" s="870">
        <v>16</v>
      </c>
      <c r="C2193" s="870">
        <v>1694</v>
      </c>
      <c r="D2193" s="870">
        <v>169476</v>
      </c>
      <c r="E2193" s="870">
        <v>1694769701</v>
      </c>
      <c r="F2193" s="870" t="s">
        <v>1193</v>
      </c>
      <c r="G2193" s="870">
        <v>-778939893</v>
      </c>
      <c r="H2193" s="870">
        <v>0</v>
      </c>
      <c r="I2193" s="870">
        <v>-666417120.83000004</v>
      </c>
      <c r="J2193" s="870">
        <v>112522772.16999996</v>
      </c>
      <c r="K2193" s="870">
        <v>0</v>
      </c>
      <c r="L2193" s="870">
        <v>112522772.16999996</v>
      </c>
      <c r="M2193" s="870">
        <v>0</v>
      </c>
      <c r="N2193" s="870">
        <v>0</v>
      </c>
      <c r="O2193" s="870">
        <v>112522772.16999996</v>
      </c>
      <c r="P2193" s="870">
        <v>41633425.702899985</v>
      </c>
      <c r="Q2193" s="870">
        <v>0</v>
      </c>
      <c r="R2193" s="870">
        <v>0</v>
      </c>
      <c r="S2193" s="870">
        <v>0</v>
      </c>
      <c r="T2193" s="870">
        <v>0</v>
      </c>
      <c r="U2193" s="870">
        <v>0</v>
      </c>
      <c r="V2193" s="870">
        <v>0</v>
      </c>
      <c r="W2193" s="870">
        <v>0</v>
      </c>
      <c r="X2193" s="870">
        <v>41633425.702899985</v>
      </c>
      <c r="Y2193" s="870">
        <v>0.37</v>
      </c>
      <c r="Z2193" s="870">
        <v>41633425.702899985</v>
      </c>
      <c r="AA2193" s="870">
        <v>0</v>
      </c>
      <c r="AB2193" s="870">
        <v>41633425.702899985</v>
      </c>
      <c r="AC2193" s="870">
        <v>0</v>
      </c>
      <c r="AD2193" s="870">
        <v>0</v>
      </c>
      <c r="AE2193" s="870">
        <v>0</v>
      </c>
    </row>
    <row r="2194" spans="1:31">
      <c r="A2194" s="870" t="s">
        <v>1891</v>
      </c>
      <c r="B2194" s="870">
        <v>16</v>
      </c>
      <c r="C2194" s="870">
        <v>1694</v>
      </c>
      <c r="D2194" s="870">
        <v>169476</v>
      </c>
      <c r="E2194" s="870">
        <v>1694769702</v>
      </c>
      <c r="F2194" s="870" t="s">
        <v>1194</v>
      </c>
      <c r="G2194" s="870">
        <v>-352675253</v>
      </c>
      <c r="H2194" s="870">
        <v>0</v>
      </c>
      <c r="I2194" s="870">
        <v>-338331267.42000002</v>
      </c>
      <c r="J2194" s="870">
        <v>14343985.579999983</v>
      </c>
      <c r="K2194" s="870">
        <v>0</v>
      </c>
      <c r="L2194" s="870">
        <v>14343985.579999983</v>
      </c>
      <c r="M2194" s="870">
        <v>0</v>
      </c>
      <c r="N2194" s="870">
        <v>0</v>
      </c>
      <c r="O2194" s="870">
        <v>14343985.579999983</v>
      </c>
      <c r="P2194" s="870">
        <v>5307274.6645999942</v>
      </c>
      <c r="Q2194" s="870">
        <v>0</v>
      </c>
      <c r="R2194" s="870">
        <v>0</v>
      </c>
      <c r="S2194" s="870">
        <v>0</v>
      </c>
      <c r="T2194" s="870">
        <v>0</v>
      </c>
      <c r="U2194" s="870">
        <v>0</v>
      </c>
      <c r="V2194" s="870">
        <v>0</v>
      </c>
      <c r="W2194" s="870">
        <v>0</v>
      </c>
      <c r="X2194" s="870">
        <v>5307274.6645999942</v>
      </c>
      <c r="Y2194" s="870">
        <v>0.37000000000000005</v>
      </c>
      <c r="Z2194" s="870">
        <v>5307274.6645999942</v>
      </c>
      <c r="AA2194" s="870">
        <v>0</v>
      </c>
      <c r="AB2194" s="870">
        <v>5307274.6645999942</v>
      </c>
      <c r="AC2194" s="870">
        <v>0</v>
      </c>
      <c r="AD2194" s="870">
        <v>0</v>
      </c>
      <c r="AE2194" s="870">
        <v>0</v>
      </c>
    </row>
    <row r="2195" spans="1:31">
      <c r="A2195" s="870" t="s">
        <v>1852</v>
      </c>
      <c r="B2195" s="870">
        <v>16</v>
      </c>
      <c r="C2195" s="870">
        <v>1694</v>
      </c>
      <c r="D2195" s="870">
        <v>169478</v>
      </c>
      <c r="E2195" s="870">
        <v>1694789001</v>
      </c>
      <c r="F2195" s="870" t="s">
        <v>1195</v>
      </c>
      <c r="G2195" s="870">
        <v>-21832638</v>
      </c>
      <c r="H2195" s="870">
        <v>0</v>
      </c>
      <c r="I2195" s="870">
        <v>-21832637.870000001</v>
      </c>
      <c r="J2195" s="870">
        <v>0.12999999895691872</v>
      </c>
      <c r="K2195" s="870">
        <v>0</v>
      </c>
      <c r="L2195" s="870">
        <v>0.12999999895691872</v>
      </c>
      <c r="M2195" s="870">
        <v>0</v>
      </c>
      <c r="N2195" s="870">
        <v>0</v>
      </c>
      <c r="O2195" s="870">
        <v>0.12999999895691872</v>
      </c>
      <c r="P2195" s="870">
        <v>4.8099999614059925E-2</v>
      </c>
      <c r="Q2195" s="870">
        <v>0</v>
      </c>
      <c r="R2195" s="870">
        <v>0</v>
      </c>
      <c r="S2195" s="870">
        <v>0</v>
      </c>
      <c r="T2195" s="870">
        <v>0</v>
      </c>
      <c r="U2195" s="870">
        <v>0</v>
      </c>
      <c r="V2195" s="870">
        <v>0</v>
      </c>
      <c r="W2195" s="870">
        <v>0</v>
      </c>
      <c r="X2195" s="870">
        <v>4.8099999614059925E-2</v>
      </c>
      <c r="Y2195" s="870">
        <v>0.37</v>
      </c>
      <c r="Z2195" s="870">
        <v>4.8099999614059925E-2</v>
      </c>
      <c r="AA2195" s="870">
        <v>0</v>
      </c>
      <c r="AB2195" s="870">
        <v>4.8099999614059925E-2</v>
      </c>
      <c r="AC2195" s="870">
        <v>0</v>
      </c>
      <c r="AD2195" s="870">
        <v>0</v>
      </c>
      <c r="AE2195" s="870">
        <v>0</v>
      </c>
    </row>
    <row r="2196" spans="1:31">
      <c r="A2196" s="870" t="s">
        <v>1891</v>
      </c>
      <c r="B2196" s="870">
        <v>16</v>
      </c>
      <c r="C2196" s="870">
        <v>1694</v>
      </c>
      <c r="D2196" s="870">
        <v>169478</v>
      </c>
      <c r="E2196" s="870">
        <v>1694789701</v>
      </c>
      <c r="F2196" s="870" t="s">
        <v>1196</v>
      </c>
      <c r="G2196" s="870">
        <v>-228684051</v>
      </c>
      <c r="H2196" s="870">
        <v>0</v>
      </c>
      <c r="I2196" s="870">
        <v>-120120399.81</v>
      </c>
      <c r="J2196" s="870">
        <v>108563651.19</v>
      </c>
      <c r="K2196" s="870">
        <v>0</v>
      </c>
      <c r="L2196" s="870">
        <v>108563651.19</v>
      </c>
      <c r="M2196" s="870">
        <v>0</v>
      </c>
      <c r="N2196" s="870">
        <v>0</v>
      </c>
      <c r="O2196" s="870">
        <v>108563651.19</v>
      </c>
      <c r="P2196" s="870">
        <v>40168550.940299995</v>
      </c>
      <c r="Q2196" s="870">
        <v>0</v>
      </c>
      <c r="R2196" s="870">
        <v>0</v>
      </c>
      <c r="S2196" s="870">
        <v>0</v>
      </c>
      <c r="T2196" s="870">
        <v>0</v>
      </c>
      <c r="U2196" s="870">
        <v>0</v>
      </c>
      <c r="V2196" s="870">
        <v>0</v>
      </c>
      <c r="W2196" s="870">
        <v>0</v>
      </c>
      <c r="X2196" s="870">
        <v>40168550.940299995</v>
      </c>
      <c r="Y2196" s="870">
        <v>0.36999999999999994</v>
      </c>
      <c r="Z2196" s="870">
        <v>40168550.940299995</v>
      </c>
      <c r="AA2196" s="870">
        <v>0</v>
      </c>
      <c r="AB2196" s="870">
        <v>40168550.940299995</v>
      </c>
      <c r="AC2196" s="870">
        <v>0</v>
      </c>
      <c r="AD2196" s="870">
        <v>0</v>
      </c>
      <c r="AE2196" s="870">
        <v>0</v>
      </c>
    </row>
    <row r="2197" spans="1:31">
      <c r="A2197" s="870" t="s">
        <v>1891</v>
      </c>
      <c r="B2197" s="870">
        <v>16</v>
      </c>
      <c r="C2197" s="870">
        <v>1694</v>
      </c>
      <c r="D2197" s="870">
        <v>169478</v>
      </c>
      <c r="E2197" s="870">
        <v>1694789702</v>
      </c>
      <c r="F2197" s="870" t="s">
        <v>1197</v>
      </c>
      <c r="G2197" s="870">
        <v>-93101665</v>
      </c>
      <c r="H2197" s="870">
        <v>0</v>
      </c>
      <c r="I2197" s="870">
        <v>-21944459.09</v>
      </c>
      <c r="J2197" s="870">
        <v>71157205.909999996</v>
      </c>
      <c r="K2197" s="870">
        <v>0</v>
      </c>
      <c r="L2197" s="870">
        <v>71157205.909999996</v>
      </c>
      <c r="M2197" s="870">
        <v>0</v>
      </c>
      <c r="N2197" s="870">
        <v>0</v>
      </c>
      <c r="O2197" s="870">
        <v>71157205.909999996</v>
      </c>
      <c r="P2197" s="870">
        <v>26328166.186699998</v>
      </c>
      <c r="Q2197" s="870">
        <v>0</v>
      </c>
      <c r="R2197" s="870">
        <v>0</v>
      </c>
      <c r="S2197" s="870">
        <v>0</v>
      </c>
      <c r="T2197" s="870">
        <v>0</v>
      </c>
      <c r="U2197" s="870">
        <v>0</v>
      </c>
      <c r="V2197" s="870">
        <v>0</v>
      </c>
      <c r="W2197" s="870">
        <v>0</v>
      </c>
      <c r="X2197" s="870">
        <v>26328166.186699998</v>
      </c>
      <c r="Y2197" s="870">
        <v>0.37</v>
      </c>
      <c r="Z2197" s="870">
        <v>26328166.186699998</v>
      </c>
      <c r="AA2197" s="870">
        <v>0</v>
      </c>
      <c r="AB2197" s="870">
        <v>26328166.186699998</v>
      </c>
      <c r="AC2197" s="870">
        <v>0</v>
      </c>
      <c r="AD2197" s="870">
        <v>0</v>
      </c>
      <c r="AE2197" s="870">
        <v>0</v>
      </c>
    </row>
    <row r="2198" spans="1:31">
      <c r="A2198" s="870" t="s">
        <v>1852</v>
      </c>
      <c r="B2198" s="870">
        <v>16</v>
      </c>
      <c r="C2198" s="870">
        <v>1694</v>
      </c>
      <c r="D2198" s="870">
        <v>169480</v>
      </c>
      <c r="E2198" s="870">
        <v>1694809001</v>
      </c>
      <c r="F2198" s="870" t="s">
        <v>1198</v>
      </c>
      <c r="G2198" s="870">
        <v>-16688931</v>
      </c>
      <c r="H2198" s="870">
        <v>0</v>
      </c>
      <c r="I2198" s="870">
        <v>-16688931.42</v>
      </c>
      <c r="J2198" s="870">
        <v>-0.41999999992549419</v>
      </c>
      <c r="K2198" s="870">
        <v>0</v>
      </c>
      <c r="L2198" s="870">
        <v>0</v>
      </c>
      <c r="M2198" s="870">
        <v>-0.41999999992549419</v>
      </c>
      <c r="N2198" s="870">
        <v>0</v>
      </c>
      <c r="O2198" s="870">
        <v>-0.41999999992549419</v>
      </c>
      <c r="P2198" s="870">
        <v>-0.15539999997243284</v>
      </c>
      <c r="Q2198" s="870">
        <v>0</v>
      </c>
      <c r="R2198" s="870">
        <v>0</v>
      </c>
      <c r="S2198" s="870">
        <v>0</v>
      </c>
      <c r="T2198" s="870">
        <v>0</v>
      </c>
      <c r="U2198" s="870">
        <v>0</v>
      </c>
      <c r="V2198" s="870">
        <v>0</v>
      </c>
      <c r="W2198" s="870">
        <v>0</v>
      </c>
      <c r="X2198" s="870">
        <v>-0.15539999997243284</v>
      </c>
      <c r="Y2198" s="870">
        <v>0.37</v>
      </c>
      <c r="Z2198" s="870">
        <v>0</v>
      </c>
      <c r="AA2198" s="870">
        <v>-0.15539999997243284</v>
      </c>
      <c r="AB2198" s="870">
        <v>0</v>
      </c>
      <c r="AC2198" s="870">
        <v>-0.15539999997243284</v>
      </c>
      <c r="AD2198" s="870">
        <v>0</v>
      </c>
      <c r="AE2198" s="870">
        <v>0</v>
      </c>
    </row>
    <row r="2199" spans="1:31">
      <c r="A2199" s="870" t="s">
        <v>1891</v>
      </c>
      <c r="B2199" s="870">
        <v>16</v>
      </c>
      <c r="C2199" s="870">
        <v>1694</v>
      </c>
      <c r="D2199" s="870">
        <v>169480</v>
      </c>
      <c r="E2199" s="870">
        <v>1694809701</v>
      </c>
      <c r="F2199" s="870" t="s">
        <v>1199</v>
      </c>
      <c r="G2199" s="870">
        <v>-7366795435</v>
      </c>
      <c r="H2199" s="870">
        <v>0</v>
      </c>
      <c r="I2199" s="870">
        <v>-190287183.81999999</v>
      </c>
      <c r="J2199" s="870">
        <v>7176508251.1800003</v>
      </c>
      <c r="K2199" s="870">
        <v>0</v>
      </c>
      <c r="L2199" s="870">
        <v>7176508251.1800003</v>
      </c>
      <c r="M2199" s="870">
        <v>0</v>
      </c>
      <c r="N2199" s="870">
        <v>0</v>
      </c>
      <c r="O2199" s="870">
        <v>7176508251.1800003</v>
      </c>
      <c r="P2199" s="870">
        <v>2655308052.9366002</v>
      </c>
      <c r="Q2199" s="870">
        <v>0</v>
      </c>
      <c r="R2199" s="870">
        <v>0</v>
      </c>
      <c r="S2199" s="870">
        <v>0</v>
      </c>
      <c r="T2199" s="870">
        <v>0</v>
      </c>
      <c r="U2199" s="870">
        <v>0</v>
      </c>
      <c r="V2199" s="870">
        <v>0</v>
      </c>
      <c r="W2199" s="870">
        <v>0</v>
      </c>
      <c r="X2199" s="870">
        <v>2655308052.9366002</v>
      </c>
      <c r="Y2199" s="870">
        <v>0.37</v>
      </c>
      <c r="Z2199" s="870">
        <v>2655308052.9366002</v>
      </c>
      <c r="AA2199" s="870">
        <v>0</v>
      </c>
      <c r="AB2199" s="870">
        <v>2655308052.9366002</v>
      </c>
      <c r="AC2199" s="870">
        <v>0</v>
      </c>
      <c r="AD2199" s="870">
        <v>0</v>
      </c>
      <c r="AE2199" s="870">
        <v>0</v>
      </c>
    </row>
    <row r="2200" spans="1:31">
      <c r="A2200" s="870" t="s">
        <v>1891</v>
      </c>
      <c r="B2200" s="870">
        <v>16</v>
      </c>
      <c r="C2200" s="870">
        <v>1694</v>
      </c>
      <c r="D2200" s="870">
        <v>169480</v>
      </c>
      <c r="E2200" s="870">
        <v>1694809702</v>
      </c>
      <c r="F2200" s="870" t="s">
        <v>1200</v>
      </c>
      <c r="G2200" s="870">
        <v>-692397750</v>
      </c>
      <c r="H2200" s="870">
        <v>0</v>
      </c>
      <c r="I2200" s="870">
        <v>-84789409.659999996</v>
      </c>
      <c r="J2200" s="870">
        <v>607608340.34000003</v>
      </c>
      <c r="K2200" s="870">
        <v>0</v>
      </c>
      <c r="L2200" s="870">
        <v>607608340.34000003</v>
      </c>
      <c r="M2200" s="870">
        <v>0</v>
      </c>
      <c r="N2200" s="870">
        <v>0</v>
      </c>
      <c r="O2200" s="870">
        <v>607608340.34000003</v>
      </c>
      <c r="P2200" s="870">
        <v>224815085.9258</v>
      </c>
      <c r="Q2200" s="870">
        <v>0</v>
      </c>
      <c r="R2200" s="870">
        <v>0</v>
      </c>
      <c r="S2200" s="870">
        <v>0</v>
      </c>
      <c r="T2200" s="870">
        <v>0</v>
      </c>
      <c r="U2200" s="870">
        <v>0</v>
      </c>
      <c r="V2200" s="870">
        <v>0</v>
      </c>
      <c r="W2200" s="870">
        <v>0</v>
      </c>
      <c r="X2200" s="870">
        <v>224815085.9258</v>
      </c>
      <c r="Y2200" s="870">
        <v>0.37</v>
      </c>
      <c r="Z2200" s="870">
        <v>224815085.9258</v>
      </c>
      <c r="AA2200" s="870">
        <v>0</v>
      </c>
      <c r="AB2200" s="870">
        <v>224815085.9258</v>
      </c>
      <c r="AC2200" s="870">
        <v>0</v>
      </c>
      <c r="AD2200" s="870">
        <v>0</v>
      </c>
      <c r="AE2200" s="870">
        <v>0</v>
      </c>
    </row>
    <row r="2201" spans="1:31">
      <c r="A2201" s="870" t="s">
        <v>1852</v>
      </c>
      <c r="B2201" s="870">
        <v>16</v>
      </c>
      <c r="C2201" s="870">
        <v>1694</v>
      </c>
      <c r="D2201" s="870">
        <v>169482</v>
      </c>
      <c r="E2201" s="870">
        <v>1694829001</v>
      </c>
      <c r="F2201" s="870" t="s">
        <v>1201</v>
      </c>
      <c r="G2201" s="870">
        <v>-34012371</v>
      </c>
      <c r="H2201" s="870">
        <v>0</v>
      </c>
      <c r="I2201" s="870">
        <v>-34012370.950000003</v>
      </c>
      <c r="J2201" s="870">
        <v>4.9999997019767761E-2</v>
      </c>
      <c r="K2201" s="870">
        <v>0</v>
      </c>
      <c r="L2201" s="870">
        <v>4.9999997019767761E-2</v>
      </c>
      <c r="M2201" s="870">
        <v>0</v>
      </c>
      <c r="N2201" s="870">
        <v>0</v>
      </c>
      <c r="O2201" s="870">
        <v>4.9999997019767761E-2</v>
      </c>
      <c r="P2201" s="870">
        <v>1.849999889731407E-2</v>
      </c>
      <c r="Q2201" s="870">
        <v>0</v>
      </c>
      <c r="R2201" s="870">
        <v>0</v>
      </c>
      <c r="S2201" s="870">
        <v>0</v>
      </c>
      <c r="T2201" s="870">
        <v>0</v>
      </c>
      <c r="U2201" s="870">
        <v>0</v>
      </c>
      <c r="V2201" s="870">
        <v>0</v>
      </c>
      <c r="W2201" s="870">
        <v>0</v>
      </c>
      <c r="X2201" s="870">
        <v>1.849999889731407E-2</v>
      </c>
      <c r="Y2201" s="870">
        <v>0.37</v>
      </c>
      <c r="Z2201" s="870">
        <v>1.849999889731407E-2</v>
      </c>
      <c r="AA2201" s="870">
        <v>0</v>
      </c>
      <c r="AB2201" s="870">
        <v>1.849999889731407E-2</v>
      </c>
      <c r="AC2201" s="870">
        <v>0</v>
      </c>
      <c r="AD2201" s="870">
        <v>0</v>
      </c>
      <c r="AE2201" s="870">
        <v>0</v>
      </c>
    </row>
    <row r="2202" spans="1:31">
      <c r="A2202" s="870" t="s">
        <v>1891</v>
      </c>
      <c r="B2202" s="870">
        <v>16</v>
      </c>
      <c r="C2202" s="870">
        <v>1694</v>
      </c>
      <c r="D2202" s="870">
        <v>169482</v>
      </c>
      <c r="E2202" s="870">
        <v>1694829701</v>
      </c>
      <c r="F2202" s="870" t="s">
        <v>1202</v>
      </c>
      <c r="G2202" s="870">
        <v>-31013939586</v>
      </c>
      <c r="H2202" s="870">
        <v>0</v>
      </c>
      <c r="I2202" s="870">
        <v>-2168203177.02</v>
      </c>
      <c r="J2202" s="870">
        <v>28845736408.98</v>
      </c>
      <c r="K2202" s="870">
        <v>0</v>
      </c>
      <c r="L2202" s="870">
        <v>28845736408.98</v>
      </c>
      <c r="M2202" s="870">
        <v>0</v>
      </c>
      <c r="N2202" s="870">
        <v>0</v>
      </c>
      <c r="O2202" s="870">
        <v>28845736408.98</v>
      </c>
      <c r="P2202" s="870">
        <v>10672922471.322599</v>
      </c>
      <c r="Q2202" s="870">
        <v>0</v>
      </c>
      <c r="R2202" s="870">
        <v>0</v>
      </c>
      <c r="S2202" s="870">
        <v>0</v>
      </c>
      <c r="T2202" s="870">
        <v>0</v>
      </c>
      <c r="U2202" s="870">
        <v>0</v>
      </c>
      <c r="V2202" s="870">
        <v>0</v>
      </c>
      <c r="W2202" s="870">
        <v>0</v>
      </c>
      <c r="X2202" s="870">
        <v>10672922471.322599</v>
      </c>
      <c r="Y2202" s="870">
        <v>0.37</v>
      </c>
      <c r="Z2202" s="870">
        <v>10672922471.322599</v>
      </c>
      <c r="AA2202" s="870">
        <v>0</v>
      </c>
      <c r="AB2202" s="870">
        <v>10672922471.322599</v>
      </c>
      <c r="AC2202" s="870">
        <v>0</v>
      </c>
      <c r="AD2202" s="870">
        <v>0</v>
      </c>
      <c r="AE2202" s="870">
        <v>0</v>
      </c>
    </row>
    <row r="2203" spans="1:31">
      <c r="A2203" s="870" t="s">
        <v>1891</v>
      </c>
      <c r="B2203" s="870">
        <v>16</v>
      </c>
      <c r="C2203" s="870">
        <v>1694</v>
      </c>
      <c r="D2203" s="870">
        <v>169482</v>
      </c>
      <c r="E2203" s="870">
        <v>1694829702</v>
      </c>
      <c r="F2203" s="870" t="s">
        <v>1203</v>
      </c>
      <c r="G2203" s="870">
        <v>-6637402319</v>
      </c>
      <c r="H2203" s="870">
        <v>0</v>
      </c>
      <c r="I2203" s="870">
        <v>-199436151.33000001</v>
      </c>
      <c r="J2203" s="870">
        <v>6437966167.6700001</v>
      </c>
      <c r="K2203" s="870">
        <v>0</v>
      </c>
      <c r="L2203" s="870">
        <v>6437966167.6700001</v>
      </c>
      <c r="M2203" s="870">
        <v>0</v>
      </c>
      <c r="N2203" s="870">
        <v>0</v>
      </c>
      <c r="O2203" s="870">
        <v>6437966167.6700001</v>
      </c>
      <c r="P2203" s="870">
        <v>2382047482.0379</v>
      </c>
      <c r="Q2203" s="870">
        <v>0</v>
      </c>
      <c r="R2203" s="870">
        <v>0</v>
      </c>
      <c r="S2203" s="870">
        <v>0</v>
      </c>
      <c r="T2203" s="870">
        <v>0</v>
      </c>
      <c r="U2203" s="870">
        <v>0</v>
      </c>
      <c r="V2203" s="870">
        <v>0</v>
      </c>
      <c r="W2203" s="870">
        <v>0</v>
      </c>
      <c r="X2203" s="870">
        <v>2382047482.0379</v>
      </c>
      <c r="Y2203" s="870">
        <v>0.37</v>
      </c>
      <c r="Z2203" s="870">
        <v>2382047482.0379</v>
      </c>
      <c r="AA2203" s="870">
        <v>0</v>
      </c>
      <c r="AB2203" s="870">
        <v>2382047482.0379</v>
      </c>
      <c r="AC2203" s="870">
        <v>0</v>
      </c>
      <c r="AD2203" s="870">
        <v>0</v>
      </c>
      <c r="AE2203" s="870">
        <v>0</v>
      </c>
    </row>
    <row r="2204" spans="1:31">
      <c r="A2204" s="870" t="s">
        <v>1852</v>
      </c>
      <c r="B2204" s="870">
        <v>16</v>
      </c>
      <c r="C2204" s="870">
        <v>1694</v>
      </c>
      <c r="D2204" s="870">
        <v>169484</v>
      </c>
      <c r="E2204" s="870">
        <v>1694849001</v>
      </c>
      <c r="F2204" s="870" t="s">
        <v>1204</v>
      </c>
      <c r="G2204" s="870">
        <v>-3217240</v>
      </c>
      <c r="H2204" s="870">
        <v>0</v>
      </c>
      <c r="I2204" s="870">
        <v>-3217239.74</v>
      </c>
      <c r="J2204" s="870">
        <v>0.25999999977648258</v>
      </c>
      <c r="K2204" s="870">
        <v>0</v>
      </c>
      <c r="L2204" s="870">
        <v>0.25999999977648258</v>
      </c>
      <c r="M2204" s="870">
        <v>0</v>
      </c>
      <c r="N2204" s="870">
        <v>0</v>
      </c>
      <c r="O2204" s="870">
        <v>0.25999999977648258</v>
      </c>
      <c r="P2204" s="870">
        <v>9.6199999917298551E-2</v>
      </c>
      <c r="Q2204" s="870">
        <v>0</v>
      </c>
      <c r="R2204" s="870">
        <v>0</v>
      </c>
      <c r="S2204" s="870">
        <v>0</v>
      </c>
      <c r="T2204" s="870">
        <v>0</v>
      </c>
      <c r="U2204" s="870">
        <v>0</v>
      </c>
      <c r="V2204" s="870">
        <v>0</v>
      </c>
      <c r="W2204" s="870">
        <v>0</v>
      </c>
      <c r="X2204" s="870">
        <v>9.6199999917298551E-2</v>
      </c>
      <c r="Y2204" s="870">
        <v>0.37</v>
      </c>
      <c r="Z2204" s="870">
        <v>9.6199999917298551E-2</v>
      </c>
      <c r="AA2204" s="870">
        <v>0</v>
      </c>
      <c r="AB2204" s="870">
        <v>9.6199999917298551E-2</v>
      </c>
      <c r="AC2204" s="870">
        <v>0</v>
      </c>
      <c r="AD2204" s="870">
        <v>0</v>
      </c>
      <c r="AE2204" s="870">
        <v>0</v>
      </c>
    </row>
    <row r="2205" spans="1:31">
      <c r="A2205" s="870" t="s">
        <v>1891</v>
      </c>
      <c r="B2205" s="870">
        <v>16</v>
      </c>
      <c r="C2205" s="870">
        <v>1694</v>
      </c>
      <c r="D2205" s="870">
        <v>169484</v>
      </c>
      <c r="E2205" s="870">
        <v>1694849701</v>
      </c>
      <c r="F2205" s="870" t="s">
        <v>1205</v>
      </c>
      <c r="G2205" s="870">
        <v>-15479787959</v>
      </c>
      <c r="H2205" s="870">
        <v>0</v>
      </c>
      <c r="I2205" s="870">
        <v>-334985436.47000003</v>
      </c>
      <c r="J2205" s="870">
        <v>15144802522.530001</v>
      </c>
      <c r="K2205" s="870">
        <v>0</v>
      </c>
      <c r="L2205" s="870">
        <v>15144802522.530001</v>
      </c>
      <c r="M2205" s="870">
        <v>0</v>
      </c>
      <c r="N2205" s="870">
        <v>0</v>
      </c>
      <c r="O2205" s="870">
        <v>15144802522.530001</v>
      </c>
      <c r="P2205" s="870">
        <v>5603576933.3361006</v>
      </c>
      <c r="Q2205" s="870">
        <v>0</v>
      </c>
      <c r="R2205" s="870">
        <v>0</v>
      </c>
      <c r="S2205" s="870">
        <v>0</v>
      </c>
      <c r="T2205" s="870">
        <v>0</v>
      </c>
      <c r="U2205" s="870">
        <v>0</v>
      </c>
      <c r="V2205" s="870">
        <v>0</v>
      </c>
      <c r="W2205" s="870">
        <v>0</v>
      </c>
      <c r="X2205" s="870">
        <v>5603576933.3361006</v>
      </c>
      <c r="Y2205" s="870">
        <v>0.37</v>
      </c>
      <c r="Z2205" s="870">
        <v>5603576933.3361006</v>
      </c>
      <c r="AA2205" s="870">
        <v>0</v>
      </c>
      <c r="AB2205" s="870">
        <v>5603576933.3361006</v>
      </c>
      <c r="AC2205" s="870">
        <v>0</v>
      </c>
      <c r="AD2205" s="870">
        <v>0</v>
      </c>
      <c r="AE2205" s="870">
        <v>0</v>
      </c>
    </row>
    <row r="2206" spans="1:31">
      <c r="A2206" s="870" t="s">
        <v>1891</v>
      </c>
      <c r="B2206" s="870">
        <v>16</v>
      </c>
      <c r="C2206" s="870">
        <v>1694</v>
      </c>
      <c r="D2206" s="870">
        <v>169484</v>
      </c>
      <c r="E2206" s="870">
        <v>1694849702</v>
      </c>
      <c r="F2206" s="870" t="s">
        <v>1206</v>
      </c>
      <c r="G2206" s="870">
        <v>-1108331173</v>
      </c>
      <c r="H2206" s="870">
        <v>0</v>
      </c>
      <c r="I2206" s="870">
        <v>-21690829.34</v>
      </c>
      <c r="J2206" s="870">
        <v>1086640343.6600001</v>
      </c>
      <c r="K2206" s="870">
        <v>0</v>
      </c>
      <c r="L2206" s="870">
        <v>1086640343.6600001</v>
      </c>
      <c r="M2206" s="870">
        <v>0</v>
      </c>
      <c r="N2206" s="870">
        <v>0</v>
      </c>
      <c r="O2206" s="870">
        <v>1086640343.6600001</v>
      </c>
      <c r="P2206" s="870">
        <v>402056927.15420002</v>
      </c>
      <c r="Q2206" s="870">
        <v>0</v>
      </c>
      <c r="R2206" s="870">
        <v>0</v>
      </c>
      <c r="S2206" s="870">
        <v>0</v>
      </c>
      <c r="T2206" s="870">
        <v>0</v>
      </c>
      <c r="U2206" s="870">
        <v>0</v>
      </c>
      <c r="V2206" s="870">
        <v>0</v>
      </c>
      <c r="W2206" s="870">
        <v>0</v>
      </c>
      <c r="X2206" s="870">
        <v>402056927.15420002</v>
      </c>
      <c r="Y2206" s="870">
        <v>0.37</v>
      </c>
      <c r="Z2206" s="870">
        <v>402056927.15420002</v>
      </c>
      <c r="AA2206" s="870">
        <v>0</v>
      </c>
      <c r="AB2206" s="870">
        <v>402056927.15420002</v>
      </c>
      <c r="AC2206" s="870">
        <v>0</v>
      </c>
      <c r="AD2206" s="870">
        <v>0</v>
      </c>
      <c r="AE2206" s="870">
        <v>0</v>
      </c>
    </row>
    <row r="2207" spans="1:31">
      <c r="A2207" s="870" t="s">
        <v>1891</v>
      </c>
      <c r="B2207" s="870">
        <v>16</v>
      </c>
      <c r="C2207" s="870">
        <v>1694</v>
      </c>
      <c r="D2207" s="870">
        <v>169495</v>
      </c>
      <c r="E2207" s="870">
        <v>1694951000</v>
      </c>
      <c r="F2207" s="870" t="s">
        <v>2038</v>
      </c>
      <c r="G2207" s="870">
        <v>0</v>
      </c>
      <c r="H2207" s="870">
        <v>0</v>
      </c>
      <c r="I2207" s="870">
        <v>0</v>
      </c>
      <c r="J2207" s="870">
        <v>0</v>
      </c>
      <c r="K2207" s="870">
        <v>0</v>
      </c>
      <c r="L2207" s="870">
        <v>0</v>
      </c>
      <c r="M2207" s="870">
        <v>0</v>
      </c>
      <c r="N2207" s="870">
        <v>0</v>
      </c>
      <c r="O2207" s="870">
        <v>0</v>
      </c>
      <c r="P2207" s="870">
        <v>0</v>
      </c>
      <c r="Q2207" s="870">
        <v>0</v>
      </c>
      <c r="R2207" s="870">
        <v>0</v>
      </c>
      <c r="S2207" s="870">
        <v>0</v>
      </c>
      <c r="T2207" s="870">
        <v>0</v>
      </c>
      <c r="U2207" s="870">
        <v>0</v>
      </c>
      <c r="V2207" s="870">
        <v>0</v>
      </c>
      <c r="W2207" s="870">
        <v>0</v>
      </c>
      <c r="X2207" s="870">
        <v>0</v>
      </c>
      <c r="Y2207" s="870">
        <v>0</v>
      </c>
      <c r="Z2207" s="870">
        <v>0</v>
      </c>
      <c r="AA2207" s="870">
        <v>0</v>
      </c>
      <c r="AB2207" s="870">
        <v>0</v>
      </c>
      <c r="AC2207" s="870">
        <v>0</v>
      </c>
      <c r="AD2207" s="870">
        <v>0</v>
      </c>
      <c r="AE2207" s="870">
        <v>0</v>
      </c>
    </row>
    <row r="2208" spans="1:31">
      <c r="A2208" s="870" t="s">
        <v>1891</v>
      </c>
      <c r="B2208" s="870">
        <v>16</v>
      </c>
      <c r="C2208" s="870">
        <v>1694</v>
      </c>
      <c r="D2208" s="870">
        <v>169495</v>
      </c>
      <c r="E2208" s="870">
        <v>1694959168</v>
      </c>
      <c r="F2208" s="870" t="s">
        <v>1207</v>
      </c>
      <c r="G2208" s="870">
        <v>-7994500</v>
      </c>
      <c r="H2208" s="870">
        <v>0</v>
      </c>
      <c r="I2208" s="870">
        <v>-7994499.9900000002</v>
      </c>
      <c r="J2208" s="870">
        <v>9.9999997764825821E-3</v>
      </c>
      <c r="K2208" s="870">
        <v>9.9999997764825821E-3</v>
      </c>
      <c r="L2208" s="870">
        <v>0</v>
      </c>
      <c r="M2208" s="870">
        <v>0</v>
      </c>
      <c r="N2208" s="870">
        <v>0</v>
      </c>
      <c r="O2208" s="870">
        <v>0</v>
      </c>
      <c r="P2208" s="870">
        <v>0</v>
      </c>
      <c r="Q2208" s="870">
        <v>0</v>
      </c>
      <c r="R2208" s="870">
        <v>0</v>
      </c>
      <c r="S2208" s="870">
        <v>0</v>
      </c>
      <c r="T2208" s="870">
        <v>0</v>
      </c>
      <c r="U2208" s="870">
        <v>0</v>
      </c>
      <c r="V2208" s="870">
        <v>0</v>
      </c>
      <c r="W2208" s="870">
        <v>0</v>
      </c>
      <c r="X2208" s="870">
        <v>0</v>
      </c>
      <c r="Y2208" s="870">
        <v>0</v>
      </c>
      <c r="Z2208" s="870">
        <v>0</v>
      </c>
      <c r="AA2208" s="870">
        <v>0</v>
      </c>
      <c r="AB2208" s="870">
        <v>0</v>
      </c>
      <c r="AC2208" s="870">
        <v>0</v>
      </c>
      <c r="AD2208" s="870">
        <v>0</v>
      </c>
      <c r="AE2208" s="870">
        <v>0</v>
      </c>
    </row>
    <row r="2209" spans="1:31">
      <c r="A2209" s="870" t="s">
        <v>1891</v>
      </c>
      <c r="B2209" s="870">
        <v>16</v>
      </c>
      <c r="C2209" s="870">
        <v>1696</v>
      </c>
      <c r="D2209" s="870">
        <v>169610</v>
      </c>
      <c r="E2209" s="870">
        <v>1696109001</v>
      </c>
      <c r="F2209" s="870" t="s">
        <v>2039</v>
      </c>
      <c r="G2209" s="870">
        <v>0</v>
      </c>
      <c r="H2209" s="870">
        <v>0</v>
      </c>
      <c r="I2209" s="870">
        <v>0</v>
      </c>
      <c r="J2209" s="870">
        <v>0</v>
      </c>
      <c r="K2209" s="870">
        <v>0</v>
      </c>
      <c r="L2209" s="870">
        <v>0</v>
      </c>
      <c r="M2209" s="870">
        <v>0</v>
      </c>
      <c r="N2209" s="870">
        <v>0</v>
      </c>
      <c r="O2209" s="870">
        <v>0</v>
      </c>
      <c r="P2209" s="870">
        <v>0</v>
      </c>
      <c r="Q2209" s="870">
        <v>0</v>
      </c>
      <c r="R2209" s="870">
        <v>0</v>
      </c>
      <c r="S2209" s="870">
        <v>0</v>
      </c>
      <c r="T2209" s="870">
        <v>0</v>
      </c>
      <c r="U2209" s="870">
        <v>0</v>
      </c>
      <c r="V2209" s="870">
        <v>0</v>
      </c>
      <c r="W2209" s="870">
        <v>0</v>
      </c>
      <c r="X2209" s="870">
        <v>0</v>
      </c>
      <c r="Y2209" s="870">
        <v>0</v>
      </c>
      <c r="Z2209" s="870">
        <v>0</v>
      </c>
      <c r="AA2209" s="870">
        <v>0</v>
      </c>
      <c r="AB2209" s="870">
        <v>0</v>
      </c>
      <c r="AC2209" s="870">
        <v>0</v>
      </c>
      <c r="AD2209" s="870">
        <v>0</v>
      </c>
      <c r="AE2209" s="870">
        <v>0</v>
      </c>
    </row>
    <row r="2210" spans="1:31">
      <c r="A2210" s="870" t="s">
        <v>1852</v>
      </c>
      <c r="B2210" s="870">
        <v>16</v>
      </c>
      <c r="C2210" s="870">
        <v>1696</v>
      </c>
      <c r="D2210" s="870">
        <v>169630</v>
      </c>
      <c r="E2210" s="870">
        <v>1696309001</v>
      </c>
      <c r="F2210" s="870" t="s">
        <v>1208</v>
      </c>
      <c r="G2210" s="870">
        <v>0</v>
      </c>
      <c r="H2210" s="870">
        <v>0</v>
      </c>
      <c r="I2210" s="870">
        <v>0</v>
      </c>
      <c r="J2210" s="870">
        <v>0</v>
      </c>
      <c r="K2210" s="870">
        <v>0</v>
      </c>
      <c r="L2210" s="870">
        <v>0</v>
      </c>
      <c r="M2210" s="870">
        <v>0</v>
      </c>
      <c r="N2210" s="870">
        <v>0</v>
      </c>
      <c r="O2210" s="870">
        <v>0</v>
      </c>
      <c r="P2210" s="870">
        <v>0</v>
      </c>
      <c r="Q2210" s="870">
        <v>0</v>
      </c>
      <c r="R2210" s="870">
        <v>0</v>
      </c>
      <c r="S2210" s="870">
        <v>0</v>
      </c>
      <c r="T2210" s="870">
        <v>0</v>
      </c>
      <c r="U2210" s="870">
        <v>0</v>
      </c>
      <c r="V2210" s="870">
        <v>0</v>
      </c>
      <c r="W2210" s="870">
        <v>0</v>
      </c>
      <c r="X2210" s="870">
        <v>0</v>
      </c>
      <c r="Y2210" s="870">
        <v>0</v>
      </c>
      <c r="Z2210" s="870">
        <v>0</v>
      </c>
      <c r="AA2210" s="870">
        <v>0</v>
      </c>
      <c r="AB2210" s="870">
        <v>0</v>
      </c>
      <c r="AC2210" s="870">
        <v>0</v>
      </c>
      <c r="AD2210" s="870">
        <v>0</v>
      </c>
      <c r="AE2210" s="870">
        <v>0</v>
      </c>
    </row>
    <row r="2211" spans="1:31">
      <c r="A2211" s="870" t="s">
        <v>1852</v>
      </c>
      <c r="B2211" s="870">
        <v>16</v>
      </c>
      <c r="C2211" s="870">
        <v>1696</v>
      </c>
      <c r="D2211" s="870">
        <v>169652</v>
      </c>
      <c r="E2211" s="870">
        <v>1696529001</v>
      </c>
      <c r="F2211" s="870" t="s">
        <v>4276</v>
      </c>
      <c r="G2211" s="870">
        <v>-8006344115</v>
      </c>
      <c r="H2211" s="870">
        <v>0</v>
      </c>
      <c r="I2211" s="870">
        <v>-8006344115.1300001</v>
      </c>
      <c r="J2211" s="870">
        <v>-0.13000011444091797</v>
      </c>
      <c r="K2211" s="870">
        <v>0</v>
      </c>
      <c r="L2211" s="870">
        <v>0</v>
      </c>
      <c r="M2211" s="870">
        <v>-0.13000011444091797</v>
      </c>
      <c r="N2211" s="870">
        <v>0</v>
      </c>
      <c r="O2211" s="870">
        <v>-0.13000011444091797</v>
      </c>
      <c r="P2211" s="870">
        <v>-4.8100042343139651E-2</v>
      </c>
      <c r="Q2211" s="870">
        <v>0</v>
      </c>
      <c r="R2211" s="870">
        <v>0</v>
      </c>
      <c r="S2211" s="870">
        <v>0</v>
      </c>
      <c r="T2211" s="870">
        <v>0</v>
      </c>
      <c r="U2211" s="870">
        <v>0</v>
      </c>
      <c r="V2211" s="870">
        <v>0</v>
      </c>
      <c r="W2211" s="870">
        <v>0</v>
      </c>
      <c r="X2211" s="870">
        <v>-4.8100042343139651E-2</v>
      </c>
      <c r="Y2211" s="870">
        <v>0.37</v>
      </c>
      <c r="Z2211" s="870">
        <v>0</v>
      </c>
      <c r="AA2211" s="870">
        <v>-4.8100042343139651E-2</v>
      </c>
      <c r="AB2211" s="870">
        <v>0</v>
      </c>
      <c r="AC2211" s="870">
        <v>-4.8100042343139651E-2</v>
      </c>
      <c r="AD2211" s="870">
        <v>0</v>
      </c>
      <c r="AE2211" s="870">
        <v>0</v>
      </c>
    </row>
    <row r="2212" spans="1:31">
      <c r="A2212" s="870" t="s">
        <v>1852</v>
      </c>
      <c r="B2212" s="870">
        <v>16</v>
      </c>
      <c r="C2212" s="870">
        <v>1696</v>
      </c>
      <c r="D2212" s="870">
        <v>169652</v>
      </c>
      <c r="E2212" s="870">
        <v>1696529033</v>
      </c>
      <c r="F2212" s="870" t="s">
        <v>1209</v>
      </c>
      <c r="G2212" s="870">
        <v>-4302472</v>
      </c>
      <c r="H2212" s="870">
        <v>0</v>
      </c>
      <c r="I2212" s="870">
        <v>-4302471.72</v>
      </c>
      <c r="J2212" s="870">
        <v>0.28000000026077032</v>
      </c>
      <c r="K2212" s="870">
        <v>0</v>
      </c>
      <c r="L2212" s="870">
        <v>0.28000000026077032</v>
      </c>
      <c r="M2212" s="870">
        <v>0</v>
      </c>
      <c r="N2212" s="870">
        <v>0</v>
      </c>
      <c r="O2212" s="870">
        <v>0.28000000026077032</v>
      </c>
      <c r="P2212" s="870">
        <v>0.10360000009648501</v>
      </c>
      <c r="Q2212" s="870">
        <v>0</v>
      </c>
      <c r="R2212" s="870">
        <v>0</v>
      </c>
      <c r="S2212" s="870">
        <v>0</v>
      </c>
      <c r="T2212" s="870">
        <v>0</v>
      </c>
      <c r="U2212" s="870">
        <v>0</v>
      </c>
      <c r="V2212" s="870">
        <v>0</v>
      </c>
      <c r="W2212" s="870">
        <v>0</v>
      </c>
      <c r="X2212" s="870">
        <v>0.10360000009648501</v>
      </c>
      <c r="Y2212" s="870">
        <v>0.37</v>
      </c>
      <c r="Z2212" s="870">
        <v>0.10360000009648501</v>
      </c>
      <c r="AA2212" s="870">
        <v>0</v>
      </c>
      <c r="AB2212" s="870">
        <v>0.10360000009648501</v>
      </c>
      <c r="AC2212" s="870">
        <v>0</v>
      </c>
      <c r="AD2212" s="870">
        <v>0</v>
      </c>
      <c r="AE2212" s="870">
        <v>0</v>
      </c>
    </row>
    <row r="2213" spans="1:31">
      <c r="A2213" s="870" t="s">
        <v>1852</v>
      </c>
      <c r="B2213" s="870">
        <v>16</v>
      </c>
      <c r="C2213" s="870">
        <v>1696</v>
      </c>
      <c r="D2213" s="870">
        <v>169653</v>
      </c>
      <c r="E2213" s="870">
        <v>1696539001</v>
      </c>
      <c r="F2213" s="870" t="s">
        <v>4277</v>
      </c>
      <c r="G2213" s="870">
        <v>-1566600796</v>
      </c>
      <c r="H2213" s="870">
        <v>0</v>
      </c>
      <c r="I2213" s="870">
        <v>-1566600795.6300001</v>
      </c>
      <c r="J2213" s="870">
        <v>0.36999988555908203</v>
      </c>
      <c r="K2213" s="870">
        <v>0</v>
      </c>
      <c r="L2213" s="870">
        <v>0.36999988555908203</v>
      </c>
      <c r="M2213" s="870">
        <v>0</v>
      </c>
      <c r="N2213" s="870">
        <v>0</v>
      </c>
      <c r="O2213" s="870">
        <v>0.36999988555908203</v>
      </c>
      <c r="P2213" s="870">
        <v>0.13689995765686036</v>
      </c>
      <c r="Q2213" s="870">
        <v>0</v>
      </c>
      <c r="R2213" s="870">
        <v>0</v>
      </c>
      <c r="S2213" s="870">
        <v>0</v>
      </c>
      <c r="T2213" s="870">
        <v>0</v>
      </c>
      <c r="U2213" s="870">
        <v>0</v>
      </c>
      <c r="V2213" s="870">
        <v>0</v>
      </c>
      <c r="W2213" s="870">
        <v>0</v>
      </c>
      <c r="X2213" s="870">
        <v>0.13689995765686036</v>
      </c>
      <c r="Y2213" s="870">
        <v>0.37000000000000005</v>
      </c>
      <c r="Z2213" s="870">
        <v>0.13689995765686036</v>
      </c>
      <c r="AA2213" s="870">
        <v>0</v>
      </c>
      <c r="AB2213" s="870">
        <v>0.13689995765686036</v>
      </c>
      <c r="AC2213" s="870">
        <v>0</v>
      </c>
      <c r="AD2213" s="870">
        <v>0</v>
      </c>
      <c r="AE2213" s="870">
        <v>0</v>
      </c>
    </row>
    <row r="2214" spans="1:31">
      <c r="A2214" s="870" t="s">
        <v>1852</v>
      </c>
      <c r="B2214" s="870">
        <v>16</v>
      </c>
      <c r="C2214" s="870">
        <v>1696</v>
      </c>
      <c r="D2214" s="870">
        <v>169653</v>
      </c>
      <c r="E2214" s="870">
        <v>1696539034</v>
      </c>
      <c r="F2214" s="870" t="s">
        <v>1210</v>
      </c>
      <c r="G2214" s="870">
        <v>-21081</v>
      </c>
      <c r="H2214" s="870">
        <v>0</v>
      </c>
      <c r="I2214" s="870">
        <v>-21080.52</v>
      </c>
      <c r="J2214" s="870">
        <v>0.47999999999956344</v>
      </c>
      <c r="K2214" s="870">
        <v>0</v>
      </c>
      <c r="L2214" s="870">
        <v>0.47999999999956344</v>
      </c>
      <c r="M2214" s="870">
        <v>0</v>
      </c>
      <c r="N2214" s="870">
        <v>0</v>
      </c>
      <c r="O2214" s="870">
        <v>0.47999999999956344</v>
      </c>
      <c r="P2214" s="870">
        <v>0.17759999999983847</v>
      </c>
      <c r="Q2214" s="870">
        <v>0</v>
      </c>
      <c r="R2214" s="870">
        <v>0</v>
      </c>
      <c r="S2214" s="870">
        <v>0</v>
      </c>
      <c r="T2214" s="870">
        <v>0</v>
      </c>
      <c r="U2214" s="870">
        <v>0</v>
      </c>
      <c r="V2214" s="870">
        <v>0</v>
      </c>
      <c r="W2214" s="870">
        <v>0</v>
      </c>
      <c r="X2214" s="870">
        <v>0.17759999999983847</v>
      </c>
      <c r="Y2214" s="870">
        <v>0.37</v>
      </c>
      <c r="Z2214" s="870">
        <v>0.17759999999983847</v>
      </c>
      <c r="AA2214" s="870">
        <v>0</v>
      </c>
      <c r="AB2214" s="870">
        <v>0.17759999999983847</v>
      </c>
      <c r="AC2214" s="870">
        <v>0</v>
      </c>
      <c r="AD2214" s="870">
        <v>0</v>
      </c>
      <c r="AE2214" s="870">
        <v>0</v>
      </c>
    </row>
    <row r="2215" spans="1:31">
      <c r="A2215" s="870" t="s">
        <v>1852</v>
      </c>
      <c r="B2215" s="870">
        <v>16</v>
      </c>
      <c r="C2215" s="870">
        <v>1696</v>
      </c>
      <c r="D2215" s="870">
        <v>169654</v>
      </c>
      <c r="E2215" s="870">
        <v>1696549001</v>
      </c>
      <c r="F2215" s="870" t="s">
        <v>1211</v>
      </c>
      <c r="G2215" s="870">
        <v>-4930072919</v>
      </c>
      <c r="H2215" s="870">
        <v>0</v>
      </c>
      <c r="I2215" s="870">
        <v>-4930072919.46</v>
      </c>
      <c r="J2215" s="870">
        <v>-0.46000003814697266</v>
      </c>
      <c r="K2215" s="870">
        <v>0</v>
      </c>
      <c r="L2215" s="870">
        <v>0</v>
      </c>
      <c r="M2215" s="870">
        <v>-0.46000003814697266</v>
      </c>
      <c r="N2215" s="870">
        <v>0</v>
      </c>
      <c r="O2215" s="870">
        <v>-0.46000003814697266</v>
      </c>
      <c r="P2215" s="870">
        <v>-0.17020001411437988</v>
      </c>
      <c r="Q2215" s="870">
        <v>0</v>
      </c>
      <c r="R2215" s="870">
        <v>0</v>
      </c>
      <c r="S2215" s="870">
        <v>0</v>
      </c>
      <c r="T2215" s="870">
        <v>0</v>
      </c>
      <c r="U2215" s="870">
        <v>0</v>
      </c>
      <c r="V2215" s="870">
        <v>0</v>
      </c>
      <c r="W2215" s="870">
        <v>0</v>
      </c>
      <c r="X2215" s="870">
        <v>-0.17020001411437988</v>
      </c>
      <c r="Y2215" s="870">
        <v>0.37</v>
      </c>
      <c r="Z2215" s="870">
        <v>0</v>
      </c>
      <c r="AA2215" s="870">
        <v>-0.17020001411437988</v>
      </c>
      <c r="AB2215" s="870">
        <v>0</v>
      </c>
      <c r="AC2215" s="870">
        <v>-0.17020001411437988</v>
      </c>
      <c r="AD2215" s="870">
        <v>0</v>
      </c>
      <c r="AE2215" s="870">
        <v>0</v>
      </c>
    </row>
    <row r="2216" spans="1:31">
      <c r="A2216" s="870" t="s">
        <v>1852</v>
      </c>
      <c r="B2216" s="870">
        <v>16</v>
      </c>
      <c r="C2216" s="870">
        <v>1696</v>
      </c>
      <c r="D2216" s="870">
        <v>169654</v>
      </c>
      <c r="E2216" s="870">
        <v>1696549035</v>
      </c>
      <c r="F2216" s="870" t="s">
        <v>1212</v>
      </c>
      <c r="G2216" s="870">
        <v>-33723</v>
      </c>
      <c r="H2216" s="870">
        <v>0</v>
      </c>
      <c r="I2216" s="870">
        <v>-33722.769999999997</v>
      </c>
      <c r="J2216" s="870">
        <v>0.23000000000320142</v>
      </c>
      <c r="K2216" s="870">
        <v>0</v>
      </c>
      <c r="L2216" s="870">
        <v>0.23000000000320142</v>
      </c>
      <c r="M2216" s="870">
        <v>0</v>
      </c>
      <c r="N2216" s="870">
        <v>0</v>
      </c>
      <c r="O2216" s="870">
        <v>0.23000000000320142</v>
      </c>
      <c r="P2216" s="870">
        <v>8.510000000118452E-2</v>
      </c>
      <c r="Q2216" s="870">
        <v>0</v>
      </c>
      <c r="R2216" s="870">
        <v>0</v>
      </c>
      <c r="S2216" s="870">
        <v>0</v>
      </c>
      <c r="T2216" s="870">
        <v>0</v>
      </c>
      <c r="U2216" s="870">
        <v>0</v>
      </c>
      <c r="V2216" s="870">
        <v>0</v>
      </c>
      <c r="W2216" s="870">
        <v>0</v>
      </c>
      <c r="X2216" s="870">
        <v>8.510000000118452E-2</v>
      </c>
      <c r="Y2216" s="870">
        <v>0.37</v>
      </c>
      <c r="Z2216" s="870">
        <v>8.510000000118452E-2</v>
      </c>
      <c r="AA2216" s="870">
        <v>0</v>
      </c>
      <c r="AB2216" s="870">
        <v>8.510000000118452E-2</v>
      </c>
      <c r="AC2216" s="870">
        <v>0</v>
      </c>
      <c r="AD2216" s="870">
        <v>0</v>
      </c>
      <c r="AE2216" s="870">
        <v>0</v>
      </c>
    </row>
    <row r="2217" spans="1:31">
      <c r="A2217" s="870" t="s">
        <v>1852</v>
      </c>
      <c r="B2217" s="870">
        <v>16</v>
      </c>
      <c r="C2217" s="870">
        <v>1696</v>
      </c>
      <c r="D2217" s="870">
        <v>169656</v>
      </c>
      <c r="E2217" s="870">
        <v>1696569001</v>
      </c>
      <c r="F2217" s="870" t="s">
        <v>1213</v>
      </c>
      <c r="G2217" s="870">
        <v>-15053614856</v>
      </c>
      <c r="H2217" s="870">
        <v>0</v>
      </c>
      <c r="I2217" s="870">
        <v>-15053614855.860001</v>
      </c>
      <c r="J2217" s="870">
        <v>0.1399993896484375</v>
      </c>
      <c r="K2217" s="870">
        <v>0</v>
      </c>
      <c r="L2217" s="870">
        <v>0.1399993896484375</v>
      </c>
      <c r="M2217" s="870">
        <v>0</v>
      </c>
      <c r="N2217" s="870">
        <v>0</v>
      </c>
      <c r="O2217" s="870">
        <v>0.1399993896484375</v>
      </c>
      <c r="P2217" s="870">
        <v>5.1799774169921875E-2</v>
      </c>
      <c r="Q2217" s="870">
        <v>0</v>
      </c>
      <c r="R2217" s="870">
        <v>0</v>
      </c>
      <c r="S2217" s="870">
        <v>0</v>
      </c>
      <c r="T2217" s="870">
        <v>0</v>
      </c>
      <c r="U2217" s="870">
        <v>0</v>
      </c>
      <c r="V2217" s="870">
        <v>0</v>
      </c>
      <c r="W2217" s="870">
        <v>0</v>
      </c>
      <c r="X2217" s="870">
        <v>5.1799774169921875E-2</v>
      </c>
      <c r="Y2217" s="870">
        <v>0.37</v>
      </c>
      <c r="Z2217" s="870">
        <v>5.1799774169921875E-2</v>
      </c>
      <c r="AA2217" s="870">
        <v>0</v>
      </c>
      <c r="AB2217" s="870">
        <v>5.1799774169921875E-2</v>
      </c>
      <c r="AC2217" s="870">
        <v>0</v>
      </c>
      <c r="AD2217" s="870">
        <v>0</v>
      </c>
      <c r="AE2217" s="870">
        <v>0</v>
      </c>
    </row>
    <row r="2218" spans="1:31">
      <c r="A2218" s="870" t="s">
        <v>1852</v>
      </c>
      <c r="B2218" s="870">
        <v>16</v>
      </c>
      <c r="C2218" s="870">
        <v>1696</v>
      </c>
      <c r="D2218" s="870">
        <v>169656</v>
      </c>
      <c r="E2218" s="870">
        <v>1696569036</v>
      </c>
      <c r="F2218" s="870" t="s">
        <v>1214</v>
      </c>
      <c r="G2218" s="870">
        <v>-459871</v>
      </c>
      <c r="H2218" s="870">
        <v>0</v>
      </c>
      <c r="I2218" s="870">
        <v>-459871</v>
      </c>
      <c r="J2218" s="870">
        <v>0</v>
      </c>
      <c r="K2218" s="870">
        <v>0</v>
      </c>
      <c r="L2218" s="870">
        <v>0</v>
      </c>
      <c r="M2218" s="870">
        <v>0</v>
      </c>
      <c r="N2218" s="870">
        <v>0</v>
      </c>
      <c r="O2218" s="870">
        <v>0</v>
      </c>
      <c r="P2218" s="870">
        <v>0</v>
      </c>
      <c r="Q2218" s="870">
        <v>0</v>
      </c>
      <c r="R2218" s="870">
        <v>0</v>
      </c>
      <c r="S2218" s="870">
        <v>0</v>
      </c>
      <c r="T2218" s="870">
        <v>0</v>
      </c>
      <c r="U2218" s="870">
        <v>0</v>
      </c>
      <c r="V2218" s="870">
        <v>0</v>
      </c>
      <c r="W2218" s="870">
        <v>0</v>
      </c>
      <c r="X2218" s="870">
        <v>0</v>
      </c>
      <c r="Y2218" s="870">
        <v>0</v>
      </c>
      <c r="Z2218" s="870">
        <v>0</v>
      </c>
      <c r="AA2218" s="870">
        <v>0</v>
      </c>
      <c r="AB2218" s="870">
        <v>0</v>
      </c>
      <c r="AC2218" s="870">
        <v>0</v>
      </c>
      <c r="AD2218" s="870">
        <v>0</v>
      </c>
      <c r="AE2218" s="870">
        <v>0</v>
      </c>
    </row>
    <row r="2219" spans="1:31">
      <c r="A2219" s="870" t="s">
        <v>1852</v>
      </c>
      <c r="B2219" s="870">
        <v>16</v>
      </c>
      <c r="C2219" s="870">
        <v>1696</v>
      </c>
      <c r="D2219" s="870">
        <v>169657</v>
      </c>
      <c r="E2219" s="870">
        <v>1696579001</v>
      </c>
      <c r="F2219" s="870" t="s">
        <v>1215</v>
      </c>
      <c r="G2219" s="870">
        <v>-10132526449</v>
      </c>
      <c r="H2219" s="870">
        <v>0</v>
      </c>
      <c r="I2219" s="870">
        <v>-10132526449.049999</v>
      </c>
      <c r="J2219" s="870">
        <v>-4.9999237060546875E-2</v>
      </c>
      <c r="K2219" s="870">
        <v>0</v>
      </c>
      <c r="L2219" s="870">
        <v>0</v>
      </c>
      <c r="M2219" s="870">
        <v>-4.9999237060546875E-2</v>
      </c>
      <c r="N2219" s="870">
        <v>0</v>
      </c>
      <c r="O2219" s="870">
        <v>-4.9999237060546875E-2</v>
      </c>
      <c r="P2219" s="870">
        <v>-1.8499717712402344E-2</v>
      </c>
      <c r="Q2219" s="870">
        <v>0</v>
      </c>
      <c r="R2219" s="870">
        <v>0</v>
      </c>
      <c r="S2219" s="870">
        <v>0</v>
      </c>
      <c r="T2219" s="870">
        <v>0</v>
      </c>
      <c r="U2219" s="870">
        <v>0</v>
      </c>
      <c r="V2219" s="870">
        <v>0</v>
      </c>
      <c r="W2219" s="870">
        <v>0</v>
      </c>
      <c r="X2219" s="870">
        <v>-1.8499717712402344E-2</v>
      </c>
      <c r="Y2219" s="870">
        <v>0.37</v>
      </c>
      <c r="Z2219" s="870">
        <v>0</v>
      </c>
      <c r="AA2219" s="870">
        <v>-1.8499717712402344E-2</v>
      </c>
      <c r="AB2219" s="870">
        <v>0</v>
      </c>
      <c r="AC2219" s="870">
        <v>-1.8499717712402344E-2</v>
      </c>
      <c r="AD2219" s="870">
        <v>0</v>
      </c>
      <c r="AE2219" s="870">
        <v>0</v>
      </c>
    </row>
    <row r="2220" spans="1:31">
      <c r="A2220" s="870" t="s">
        <v>1852</v>
      </c>
      <c r="B2220" s="870">
        <v>16</v>
      </c>
      <c r="C2220" s="870">
        <v>1696</v>
      </c>
      <c r="D2220" s="870">
        <v>169657</v>
      </c>
      <c r="E2220" s="870">
        <v>1696579037</v>
      </c>
      <c r="F2220" s="870" t="s">
        <v>1216</v>
      </c>
      <c r="G2220" s="870">
        <v>-425851</v>
      </c>
      <c r="H2220" s="870">
        <v>0</v>
      </c>
      <c r="I2220" s="870">
        <v>-425851</v>
      </c>
      <c r="J2220" s="870">
        <v>0</v>
      </c>
      <c r="K2220" s="870">
        <v>0</v>
      </c>
      <c r="L2220" s="870">
        <v>0</v>
      </c>
      <c r="M2220" s="870">
        <v>0</v>
      </c>
      <c r="N2220" s="870">
        <v>0</v>
      </c>
      <c r="O2220" s="870">
        <v>0</v>
      </c>
      <c r="P2220" s="870">
        <v>0</v>
      </c>
      <c r="Q2220" s="870">
        <v>0</v>
      </c>
      <c r="R2220" s="870">
        <v>0</v>
      </c>
      <c r="S2220" s="870">
        <v>0</v>
      </c>
      <c r="T2220" s="870">
        <v>0</v>
      </c>
      <c r="U2220" s="870">
        <v>0</v>
      </c>
      <c r="V2220" s="870">
        <v>0</v>
      </c>
      <c r="W2220" s="870">
        <v>0</v>
      </c>
      <c r="X2220" s="870">
        <v>0</v>
      </c>
      <c r="Y2220" s="870">
        <v>0</v>
      </c>
      <c r="Z2220" s="870">
        <v>0</v>
      </c>
      <c r="AA2220" s="870">
        <v>0</v>
      </c>
      <c r="AB2220" s="870">
        <v>0</v>
      </c>
      <c r="AC2220" s="870">
        <v>0</v>
      </c>
      <c r="AD2220" s="870">
        <v>0</v>
      </c>
      <c r="AE2220" s="870">
        <v>0</v>
      </c>
    </row>
    <row r="2221" spans="1:31">
      <c r="A2221" s="870" t="s">
        <v>1852</v>
      </c>
      <c r="B2221" s="870">
        <v>16</v>
      </c>
      <c r="C2221" s="870">
        <v>1696</v>
      </c>
      <c r="D2221" s="870">
        <v>169662</v>
      </c>
      <c r="E2221" s="870">
        <v>1696629001</v>
      </c>
      <c r="F2221" s="870" t="s">
        <v>4278</v>
      </c>
      <c r="G2221" s="870">
        <v>-2607280875</v>
      </c>
      <c r="H2221" s="870">
        <v>0</v>
      </c>
      <c r="I2221" s="870">
        <v>-2607280875.3000002</v>
      </c>
      <c r="J2221" s="870">
        <v>-0.30000019073486328</v>
      </c>
      <c r="K2221" s="870">
        <v>0</v>
      </c>
      <c r="L2221" s="870">
        <v>0</v>
      </c>
      <c r="M2221" s="870">
        <v>-0.30000019073486328</v>
      </c>
      <c r="N2221" s="870">
        <v>0</v>
      </c>
      <c r="O2221" s="870">
        <v>-0.30000019073486328</v>
      </c>
      <c r="P2221" s="870">
        <v>-0.11100007057189941</v>
      </c>
      <c r="Q2221" s="870">
        <v>0</v>
      </c>
      <c r="R2221" s="870">
        <v>0</v>
      </c>
      <c r="S2221" s="870">
        <v>0</v>
      </c>
      <c r="T2221" s="870">
        <v>0</v>
      </c>
      <c r="U2221" s="870">
        <v>0</v>
      </c>
      <c r="V2221" s="870">
        <v>0</v>
      </c>
      <c r="W2221" s="870">
        <v>0</v>
      </c>
      <c r="X2221" s="870">
        <v>-0.11100007057189941</v>
      </c>
      <c r="Y2221" s="870">
        <v>0.37</v>
      </c>
      <c r="Z2221" s="870">
        <v>0</v>
      </c>
      <c r="AA2221" s="870">
        <v>-0.11100007057189941</v>
      </c>
      <c r="AB2221" s="870">
        <v>0</v>
      </c>
      <c r="AC2221" s="870">
        <v>-0.11100007057189941</v>
      </c>
      <c r="AD2221" s="870">
        <v>0</v>
      </c>
      <c r="AE2221" s="870">
        <v>0</v>
      </c>
    </row>
    <row r="2222" spans="1:31">
      <c r="A2222" s="870" t="s">
        <v>1852</v>
      </c>
      <c r="B2222" s="870">
        <v>16</v>
      </c>
      <c r="C2222" s="870">
        <v>1696</v>
      </c>
      <c r="D2222" s="870">
        <v>169662</v>
      </c>
      <c r="E2222" s="870">
        <v>1696629038</v>
      </c>
      <c r="F2222" s="870" t="s">
        <v>1217</v>
      </c>
      <c r="G2222" s="870">
        <v>-384236</v>
      </c>
      <c r="H2222" s="870">
        <v>0</v>
      </c>
      <c r="I2222" s="870">
        <v>-384236.43</v>
      </c>
      <c r="J2222" s="870">
        <v>-0.42999999999301508</v>
      </c>
      <c r="K2222" s="870">
        <v>0</v>
      </c>
      <c r="L2222" s="870">
        <v>0</v>
      </c>
      <c r="M2222" s="870">
        <v>-0.42999999999301508</v>
      </c>
      <c r="N2222" s="870">
        <v>0</v>
      </c>
      <c r="O2222" s="870">
        <v>-0.42999999999301508</v>
      </c>
      <c r="P2222" s="870">
        <v>-0.15909999999741559</v>
      </c>
      <c r="Q2222" s="870">
        <v>0</v>
      </c>
      <c r="R2222" s="870">
        <v>0</v>
      </c>
      <c r="S2222" s="870">
        <v>0</v>
      </c>
      <c r="T2222" s="870">
        <v>0</v>
      </c>
      <c r="U2222" s="870">
        <v>0</v>
      </c>
      <c r="V2222" s="870">
        <v>0</v>
      </c>
      <c r="W2222" s="870">
        <v>0</v>
      </c>
      <c r="X2222" s="870">
        <v>-0.15909999999741559</v>
      </c>
      <c r="Y2222" s="870">
        <v>0.37</v>
      </c>
      <c r="Z2222" s="870">
        <v>0</v>
      </c>
      <c r="AA2222" s="870">
        <v>-0.15909999999741559</v>
      </c>
      <c r="AB2222" s="870">
        <v>0</v>
      </c>
      <c r="AC2222" s="870">
        <v>-0.15909999999741559</v>
      </c>
      <c r="AD2222" s="870">
        <v>0</v>
      </c>
      <c r="AE2222" s="870">
        <v>0</v>
      </c>
    </row>
    <row r="2223" spans="1:31">
      <c r="A2223" s="870" t="s">
        <v>1852</v>
      </c>
      <c r="B2223" s="870">
        <v>16</v>
      </c>
      <c r="C2223" s="870">
        <v>1696</v>
      </c>
      <c r="D2223" s="870">
        <v>169662</v>
      </c>
      <c r="E2223" s="870">
        <v>1696629701</v>
      </c>
      <c r="F2223" s="870" t="s">
        <v>1218</v>
      </c>
      <c r="G2223" s="870">
        <v>-153824</v>
      </c>
      <c r="H2223" s="870">
        <v>0</v>
      </c>
      <c r="I2223" s="870">
        <v>-153823.78</v>
      </c>
      <c r="J2223" s="870">
        <v>0.22000000000116415</v>
      </c>
      <c r="K2223" s="870">
        <v>0</v>
      </c>
      <c r="L2223" s="870">
        <v>0.22000000000116415</v>
      </c>
      <c r="M2223" s="870">
        <v>0</v>
      </c>
      <c r="N2223" s="870">
        <v>0</v>
      </c>
      <c r="O2223" s="870">
        <v>0.22000000000116415</v>
      </c>
      <c r="P2223" s="870">
        <v>8.1400000000430739E-2</v>
      </c>
      <c r="Q2223" s="870">
        <v>0</v>
      </c>
      <c r="R2223" s="870">
        <v>0</v>
      </c>
      <c r="S2223" s="870">
        <v>0</v>
      </c>
      <c r="T2223" s="870">
        <v>0</v>
      </c>
      <c r="U2223" s="870">
        <v>0</v>
      </c>
      <c r="V2223" s="870">
        <v>0</v>
      </c>
      <c r="W2223" s="870">
        <v>0</v>
      </c>
      <c r="X2223" s="870">
        <v>8.1400000000430739E-2</v>
      </c>
      <c r="Y2223" s="870">
        <v>0.37</v>
      </c>
      <c r="Z2223" s="870">
        <v>8.1400000000430739E-2</v>
      </c>
      <c r="AA2223" s="870">
        <v>0</v>
      </c>
      <c r="AB2223" s="870">
        <v>8.1400000000430739E-2</v>
      </c>
      <c r="AC2223" s="870">
        <v>0</v>
      </c>
      <c r="AD2223" s="870">
        <v>0</v>
      </c>
      <c r="AE2223" s="870">
        <v>0</v>
      </c>
    </row>
    <row r="2224" spans="1:31">
      <c r="A2224" s="870" t="s">
        <v>1852</v>
      </c>
      <c r="B2224" s="870">
        <v>16</v>
      </c>
      <c r="C2224" s="870">
        <v>1696</v>
      </c>
      <c r="D2224" s="870">
        <v>169663</v>
      </c>
      <c r="E2224" s="870">
        <v>1696639001</v>
      </c>
      <c r="F2224" s="870" t="s">
        <v>4279</v>
      </c>
      <c r="G2224" s="870">
        <v>-696497790</v>
      </c>
      <c r="H2224" s="870">
        <v>0</v>
      </c>
      <c r="I2224" s="870">
        <v>-696497790.26999998</v>
      </c>
      <c r="J2224" s="870">
        <v>-0.26999998092651367</v>
      </c>
      <c r="K2224" s="870">
        <v>0</v>
      </c>
      <c r="L2224" s="870">
        <v>0</v>
      </c>
      <c r="M2224" s="870">
        <v>-0.26999998092651367</v>
      </c>
      <c r="N2224" s="870">
        <v>0</v>
      </c>
      <c r="O2224" s="870">
        <v>-0.26999998092651367</v>
      </c>
      <c r="P2224" s="870">
        <v>-9.9899992942810059E-2</v>
      </c>
      <c r="Q2224" s="870">
        <v>0</v>
      </c>
      <c r="R2224" s="870">
        <v>0</v>
      </c>
      <c r="S2224" s="870">
        <v>0</v>
      </c>
      <c r="T2224" s="870">
        <v>0</v>
      </c>
      <c r="U2224" s="870">
        <v>0</v>
      </c>
      <c r="V2224" s="870">
        <v>0</v>
      </c>
      <c r="W2224" s="870">
        <v>0</v>
      </c>
      <c r="X2224" s="870">
        <v>-9.9899992942810059E-2</v>
      </c>
      <c r="Y2224" s="870">
        <v>0.37</v>
      </c>
      <c r="Z2224" s="870">
        <v>0</v>
      </c>
      <c r="AA2224" s="870">
        <v>-9.9899992942810059E-2</v>
      </c>
      <c r="AB2224" s="870">
        <v>0</v>
      </c>
      <c r="AC2224" s="870">
        <v>-9.9899992942810059E-2</v>
      </c>
      <c r="AD2224" s="870">
        <v>0</v>
      </c>
      <c r="AE2224" s="870">
        <v>0</v>
      </c>
    </row>
    <row r="2225" spans="1:31">
      <c r="A2225" s="870" t="s">
        <v>1852</v>
      </c>
      <c r="B2225" s="870">
        <v>16</v>
      </c>
      <c r="C2225" s="870">
        <v>1696</v>
      </c>
      <c r="D2225" s="870">
        <v>169663</v>
      </c>
      <c r="E2225" s="870">
        <v>1696639039</v>
      </c>
      <c r="F2225" s="870" t="s">
        <v>1219</v>
      </c>
      <c r="G2225" s="870">
        <v>-1192</v>
      </c>
      <c r="H2225" s="870">
        <v>0</v>
      </c>
      <c r="I2225" s="870">
        <v>-1191.6400000000001</v>
      </c>
      <c r="J2225" s="870">
        <v>0.35999999999989996</v>
      </c>
      <c r="K2225" s="870">
        <v>0</v>
      </c>
      <c r="L2225" s="870">
        <v>0.35999999999989996</v>
      </c>
      <c r="M2225" s="870">
        <v>0</v>
      </c>
      <c r="N2225" s="870">
        <v>0</v>
      </c>
      <c r="O2225" s="870">
        <v>0.35999999999989996</v>
      </c>
      <c r="P2225" s="870">
        <v>0.13319999999996299</v>
      </c>
      <c r="Q2225" s="870">
        <v>0</v>
      </c>
      <c r="R2225" s="870">
        <v>0</v>
      </c>
      <c r="S2225" s="870">
        <v>0</v>
      </c>
      <c r="T2225" s="870">
        <v>0</v>
      </c>
      <c r="U2225" s="870">
        <v>0</v>
      </c>
      <c r="V2225" s="870">
        <v>0</v>
      </c>
      <c r="W2225" s="870">
        <v>0</v>
      </c>
      <c r="X2225" s="870">
        <v>0.13319999999996299</v>
      </c>
      <c r="Y2225" s="870">
        <v>0.37</v>
      </c>
      <c r="Z2225" s="870">
        <v>0.13319999999996299</v>
      </c>
      <c r="AA2225" s="870">
        <v>0</v>
      </c>
      <c r="AB2225" s="870">
        <v>0.13319999999996299</v>
      </c>
      <c r="AC2225" s="870">
        <v>0</v>
      </c>
      <c r="AD2225" s="870">
        <v>0</v>
      </c>
      <c r="AE2225" s="870">
        <v>0</v>
      </c>
    </row>
    <row r="2226" spans="1:31">
      <c r="A2226" s="870" t="s">
        <v>1852</v>
      </c>
      <c r="B2226" s="870">
        <v>16</v>
      </c>
      <c r="C2226" s="870">
        <v>1696</v>
      </c>
      <c r="D2226" s="870">
        <v>169663</v>
      </c>
      <c r="E2226" s="870">
        <v>1696639701</v>
      </c>
      <c r="F2226" s="870" t="s">
        <v>1220</v>
      </c>
      <c r="G2226" s="870">
        <v>-1378</v>
      </c>
      <c r="H2226" s="870">
        <v>0</v>
      </c>
      <c r="I2226" s="870">
        <v>-1378.37</v>
      </c>
      <c r="J2226" s="870">
        <v>-0.36999999999989086</v>
      </c>
      <c r="K2226" s="870">
        <v>0</v>
      </c>
      <c r="L2226" s="870">
        <v>0</v>
      </c>
      <c r="M2226" s="870">
        <v>-0.36999999999989086</v>
      </c>
      <c r="N2226" s="870">
        <v>0</v>
      </c>
      <c r="O2226" s="870">
        <v>-0.36999999999989086</v>
      </c>
      <c r="P2226" s="870">
        <v>-0.13689999999995961</v>
      </c>
      <c r="Q2226" s="870">
        <v>0</v>
      </c>
      <c r="R2226" s="870">
        <v>0</v>
      </c>
      <c r="S2226" s="870">
        <v>0</v>
      </c>
      <c r="T2226" s="870">
        <v>0</v>
      </c>
      <c r="U2226" s="870">
        <v>0</v>
      </c>
      <c r="V2226" s="870">
        <v>0</v>
      </c>
      <c r="W2226" s="870">
        <v>0</v>
      </c>
      <c r="X2226" s="870">
        <v>-0.13689999999995961</v>
      </c>
      <c r="Y2226" s="870">
        <v>0.37</v>
      </c>
      <c r="Z2226" s="870">
        <v>0</v>
      </c>
      <c r="AA2226" s="870">
        <v>-0.13689999999995961</v>
      </c>
      <c r="AB2226" s="870">
        <v>0</v>
      </c>
      <c r="AC2226" s="870">
        <v>-0.13689999999995961</v>
      </c>
      <c r="AD2226" s="870">
        <v>0</v>
      </c>
      <c r="AE2226" s="870">
        <v>0</v>
      </c>
    </row>
    <row r="2227" spans="1:31">
      <c r="A2227" s="870" t="s">
        <v>1852</v>
      </c>
      <c r="B2227" s="870">
        <v>16</v>
      </c>
      <c r="C2227" s="870">
        <v>1696</v>
      </c>
      <c r="D2227" s="870">
        <v>169664</v>
      </c>
      <c r="E2227" s="870">
        <v>1696649001</v>
      </c>
      <c r="F2227" s="870" t="s">
        <v>4280</v>
      </c>
      <c r="G2227" s="870">
        <v>-1270531109</v>
      </c>
      <c r="H2227" s="870">
        <v>0</v>
      </c>
      <c r="I2227" s="870">
        <v>-1270531109.21</v>
      </c>
      <c r="J2227" s="870">
        <v>-0.21000003814697266</v>
      </c>
      <c r="K2227" s="870">
        <v>0</v>
      </c>
      <c r="L2227" s="870">
        <v>0</v>
      </c>
      <c r="M2227" s="870">
        <v>-0.21000003814697266</v>
      </c>
      <c r="N2227" s="870">
        <v>0</v>
      </c>
      <c r="O2227" s="870">
        <v>-0.21000003814697266</v>
      </c>
      <c r="P2227" s="870">
        <v>-7.7700014114379878E-2</v>
      </c>
      <c r="Q2227" s="870">
        <v>0</v>
      </c>
      <c r="R2227" s="870">
        <v>0</v>
      </c>
      <c r="S2227" s="870">
        <v>0</v>
      </c>
      <c r="T2227" s="870">
        <v>0</v>
      </c>
      <c r="U2227" s="870">
        <v>0</v>
      </c>
      <c r="V2227" s="870">
        <v>0</v>
      </c>
      <c r="W2227" s="870">
        <v>0</v>
      </c>
      <c r="X2227" s="870">
        <v>-7.7700014114379878E-2</v>
      </c>
      <c r="Y2227" s="870">
        <v>0.37</v>
      </c>
      <c r="Z2227" s="870">
        <v>0</v>
      </c>
      <c r="AA2227" s="870">
        <v>-7.7700014114379878E-2</v>
      </c>
      <c r="AB2227" s="870">
        <v>0</v>
      </c>
      <c r="AC2227" s="870">
        <v>-7.7700014114379878E-2</v>
      </c>
      <c r="AD2227" s="870">
        <v>0</v>
      </c>
      <c r="AE2227" s="870">
        <v>0</v>
      </c>
    </row>
    <row r="2228" spans="1:31">
      <c r="A2228" s="870" t="s">
        <v>1852</v>
      </c>
      <c r="B2228" s="870">
        <v>16</v>
      </c>
      <c r="C2228" s="870">
        <v>1696</v>
      </c>
      <c r="D2228" s="870">
        <v>169664</v>
      </c>
      <c r="E2228" s="870">
        <v>1696649040</v>
      </c>
      <c r="F2228" s="870" t="s">
        <v>1221</v>
      </c>
      <c r="G2228" s="870">
        <v>-4576</v>
      </c>
      <c r="H2228" s="870">
        <v>0</v>
      </c>
      <c r="I2228" s="870">
        <v>-4576.3500000000004</v>
      </c>
      <c r="J2228" s="870">
        <v>-0.3500000000003638</v>
      </c>
      <c r="K2228" s="870">
        <v>0</v>
      </c>
      <c r="L2228" s="870">
        <v>0</v>
      </c>
      <c r="M2228" s="870">
        <v>-0.3500000000003638</v>
      </c>
      <c r="N2228" s="870">
        <v>0</v>
      </c>
      <c r="O2228" s="870">
        <v>-0.3500000000003638</v>
      </c>
      <c r="P2228" s="870">
        <v>-0.12950000000013459</v>
      </c>
      <c r="Q2228" s="870">
        <v>0</v>
      </c>
      <c r="R2228" s="870">
        <v>0</v>
      </c>
      <c r="S2228" s="870">
        <v>0</v>
      </c>
      <c r="T2228" s="870">
        <v>0</v>
      </c>
      <c r="U2228" s="870">
        <v>0</v>
      </c>
      <c r="V2228" s="870">
        <v>0</v>
      </c>
      <c r="W2228" s="870">
        <v>0</v>
      </c>
      <c r="X2228" s="870">
        <v>-0.12950000000013459</v>
      </c>
      <c r="Y2228" s="870">
        <v>0.36999999999999994</v>
      </c>
      <c r="Z2228" s="870">
        <v>0</v>
      </c>
      <c r="AA2228" s="870">
        <v>-0.12950000000013459</v>
      </c>
      <c r="AB2228" s="870">
        <v>0</v>
      </c>
      <c r="AC2228" s="870">
        <v>-0.12950000000013459</v>
      </c>
      <c r="AD2228" s="870">
        <v>0</v>
      </c>
      <c r="AE2228" s="870">
        <v>0</v>
      </c>
    </row>
    <row r="2229" spans="1:31">
      <c r="A2229" s="870" t="s">
        <v>1852</v>
      </c>
      <c r="B2229" s="870">
        <v>16</v>
      </c>
      <c r="C2229" s="870">
        <v>1696</v>
      </c>
      <c r="D2229" s="870">
        <v>169664</v>
      </c>
      <c r="E2229" s="870">
        <v>1696649701</v>
      </c>
      <c r="F2229" s="870" t="s">
        <v>2040</v>
      </c>
      <c r="G2229" s="870">
        <v>0</v>
      </c>
      <c r="H2229" s="870">
        <v>0</v>
      </c>
      <c r="I2229" s="870">
        <v>0</v>
      </c>
      <c r="J2229" s="870">
        <v>0</v>
      </c>
      <c r="K2229" s="870">
        <v>0</v>
      </c>
      <c r="L2229" s="870">
        <v>0</v>
      </c>
      <c r="M2229" s="870">
        <v>0</v>
      </c>
      <c r="N2229" s="870">
        <v>0</v>
      </c>
      <c r="O2229" s="870">
        <v>0</v>
      </c>
      <c r="P2229" s="870">
        <v>0</v>
      </c>
      <c r="Q2229" s="870">
        <v>0</v>
      </c>
      <c r="R2229" s="870">
        <v>0</v>
      </c>
      <c r="S2229" s="870">
        <v>0</v>
      </c>
      <c r="T2229" s="870">
        <v>0</v>
      </c>
      <c r="U2229" s="870">
        <v>0</v>
      </c>
      <c r="V2229" s="870">
        <v>0</v>
      </c>
      <c r="W2229" s="870">
        <v>0</v>
      </c>
      <c r="X2229" s="870">
        <v>0</v>
      </c>
      <c r="Y2229" s="870">
        <v>0</v>
      </c>
      <c r="Z2229" s="870">
        <v>0</v>
      </c>
      <c r="AA2229" s="870">
        <v>0</v>
      </c>
      <c r="AB2229" s="870">
        <v>0</v>
      </c>
      <c r="AC2229" s="870">
        <v>0</v>
      </c>
      <c r="AD2229" s="870">
        <v>0</v>
      </c>
      <c r="AE2229" s="870">
        <v>0</v>
      </c>
    </row>
    <row r="2230" spans="1:31">
      <c r="A2230" s="870" t="s">
        <v>1852</v>
      </c>
      <c r="B2230" s="870">
        <v>16</v>
      </c>
      <c r="C2230" s="870">
        <v>1696</v>
      </c>
      <c r="D2230" s="870">
        <v>169666</v>
      </c>
      <c r="E2230" s="870">
        <v>1696669001</v>
      </c>
      <c r="F2230" s="870" t="s">
        <v>1222</v>
      </c>
      <c r="G2230" s="870">
        <v>-2795710323</v>
      </c>
      <c r="H2230" s="870">
        <v>0</v>
      </c>
      <c r="I2230" s="870">
        <v>-2795710322.8099999</v>
      </c>
      <c r="J2230" s="870">
        <v>0.19000005722045898</v>
      </c>
      <c r="K2230" s="870">
        <v>0</v>
      </c>
      <c r="L2230" s="870">
        <v>0.19000005722045898</v>
      </c>
      <c r="M2230" s="870">
        <v>0</v>
      </c>
      <c r="N2230" s="870">
        <v>0</v>
      </c>
      <c r="O2230" s="870">
        <v>0.19000005722045898</v>
      </c>
      <c r="P2230" s="870">
        <v>7.0300021171569818E-2</v>
      </c>
      <c r="Q2230" s="870">
        <v>0</v>
      </c>
      <c r="R2230" s="870">
        <v>0</v>
      </c>
      <c r="S2230" s="870">
        <v>0</v>
      </c>
      <c r="T2230" s="870">
        <v>0</v>
      </c>
      <c r="U2230" s="870">
        <v>0</v>
      </c>
      <c r="V2230" s="870">
        <v>0</v>
      </c>
      <c r="W2230" s="870">
        <v>0</v>
      </c>
      <c r="X2230" s="870">
        <v>7.0300021171569818E-2</v>
      </c>
      <c r="Y2230" s="870">
        <v>0.37</v>
      </c>
      <c r="Z2230" s="870">
        <v>7.0300021171569818E-2</v>
      </c>
      <c r="AA2230" s="870">
        <v>0</v>
      </c>
      <c r="AB2230" s="870">
        <v>7.0300021171569818E-2</v>
      </c>
      <c r="AC2230" s="870">
        <v>0</v>
      </c>
      <c r="AD2230" s="870">
        <v>0</v>
      </c>
      <c r="AE2230" s="870">
        <v>0</v>
      </c>
    </row>
    <row r="2231" spans="1:31">
      <c r="A2231" s="870" t="s">
        <v>1852</v>
      </c>
      <c r="B2231" s="870">
        <v>16</v>
      </c>
      <c r="C2231" s="870">
        <v>1696</v>
      </c>
      <c r="D2231" s="870">
        <v>169666</v>
      </c>
      <c r="E2231" s="870">
        <v>1696669041</v>
      </c>
      <c r="F2231" s="870" t="s">
        <v>1223</v>
      </c>
      <c r="G2231" s="870">
        <v>-29479</v>
      </c>
      <c r="H2231" s="870">
        <v>0</v>
      </c>
      <c r="I2231" s="870">
        <v>-29479</v>
      </c>
      <c r="J2231" s="870">
        <v>0</v>
      </c>
      <c r="K2231" s="870">
        <v>0</v>
      </c>
      <c r="L2231" s="870">
        <v>0</v>
      </c>
      <c r="M2231" s="870">
        <v>0</v>
      </c>
      <c r="N2231" s="870">
        <v>0</v>
      </c>
      <c r="O2231" s="870">
        <v>0</v>
      </c>
      <c r="P2231" s="870">
        <v>0</v>
      </c>
      <c r="Q2231" s="870">
        <v>0</v>
      </c>
      <c r="R2231" s="870">
        <v>0</v>
      </c>
      <c r="S2231" s="870">
        <v>0</v>
      </c>
      <c r="T2231" s="870">
        <v>0</v>
      </c>
      <c r="U2231" s="870">
        <v>0</v>
      </c>
      <c r="V2231" s="870">
        <v>0</v>
      </c>
      <c r="W2231" s="870">
        <v>0</v>
      </c>
      <c r="X2231" s="870">
        <v>0</v>
      </c>
      <c r="Y2231" s="870">
        <v>0</v>
      </c>
      <c r="Z2231" s="870">
        <v>0</v>
      </c>
      <c r="AA2231" s="870">
        <v>0</v>
      </c>
      <c r="AB2231" s="870">
        <v>0</v>
      </c>
      <c r="AC2231" s="870">
        <v>0</v>
      </c>
      <c r="AD2231" s="870">
        <v>0</v>
      </c>
      <c r="AE2231" s="870">
        <v>0</v>
      </c>
    </row>
    <row r="2232" spans="1:31">
      <c r="A2232" s="870" t="s">
        <v>1852</v>
      </c>
      <c r="B2232" s="870">
        <v>16</v>
      </c>
      <c r="C2232" s="870">
        <v>1696</v>
      </c>
      <c r="D2232" s="870">
        <v>169666</v>
      </c>
      <c r="E2232" s="870">
        <v>1696669701</v>
      </c>
      <c r="F2232" s="870" t="s">
        <v>1224</v>
      </c>
      <c r="G2232" s="870">
        <v>-3196632</v>
      </c>
      <c r="H2232" s="870">
        <v>0</v>
      </c>
      <c r="I2232" s="870">
        <v>-3196632</v>
      </c>
      <c r="J2232" s="870">
        <v>0</v>
      </c>
      <c r="K2232" s="870">
        <v>0</v>
      </c>
      <c r="L2232" s="870">
        <v>0</v>
      </c>
      <c r="M2232" s="870">
        <v>0</v>
      </c>
      <c r="N2232" s="870">
        <v>0</v>
      </c>
      <c r="O2232" s="870">
        <v>0</v>
      </c>
      <c r="P2232" s="870">
        <v>0</v>
      </c>
      <c r="Q2232" s="870">
        <v>0</v>
      </c>
      <c r="R2232" s="870">
        <v>0</v>
      </c>
      <c r="S2232" s="870">
        <v>0</v>
      </c>
      <c r="T2232" s="870">
        <v>0</v>
      </c>
      <c r="U2232" s="870">
        <v>0</v>
      </c>
      <c r="V2232" s="870">
        <v>0</v>
      </c>
      <c r="W2232" s="870">
        <v>0</v>
      </c>
      <c r="X2232" s="870">
        <v>0</v>
      </c>
      <c r="Y2232" s="870">
        <v>0</v>
      </c>
      <c r="Z2232" s="870">
        <v>0</v>
      </c>
      <c r="AA2232" s="870">
        <v>0</v>
      </c>
      <c r="AB2232" s="870">
        <v>0</v>
      </c>
      <c r="AC2232" s="870">
        <v>0</v>
      </c>
      <c r="AD2232" s="870">
        <v>0</v>
      </c>
      <c r="AE2232" s="870">
        <v>0</v>
      </c>
    </row>
    <row r="2233" spans="1:31">
      <c r="A2233" s="870" t="s">
        <v>1852</v>
      </c>
      <c r="B2233" s="870">
        <v>16</v>
      </c>
      <c r="C2233" s="870">
        <v>1696</v>
      </c>
      <c r="D2233" s="870">
        <v>169667</v>
      </c>
      <c r="E2233" s="870">
        <v>1696679001</v>
      </c>
      <c r="F2233" s="870" t="s">
        <v>1225</v>
      </c>
      <c r="G2233" s="870">
        <v>-4655890053</v>
      </c>
      <c r="H2233" s="870">
        <v>0</v>
      </c>
      <c r="I2233" s="870">
        <v>-4655890052.54</v>
      </c>
      <c r="J2233" s="870">
        <v>0.46000003814697266</v>
      </c>
      <c r="K2233" s="870">
        <v>0</v>
      </c>
      <c r="L2233" s="870">
        <v>0.46000003814697266</v>
      </c>
      <c r="M2233" s="870">
        <v>0</v>
      </c>
      <c r="N2233" s="870">
        <v>0</v>
      </c>
      <c r="O2233" s="870">
        <v>0.46000003814697266</v>
      </c>
      <c r="P2233" s="870">
        <v>0.17020001411437988</v>
      </c>
      <c r="Q2233" s="870">
        <v>0</v>
      </c>
      <c r="R2233" s="870">
        <v>0</v>
      </c>
      <c r="S2233" s="870">
        <v>0</v>
      </c>
      <c r="T2233" s="870">
        <v>0</v>
      </c>
      <c r="U2233" s="870">
        <v>0</v>
      </c>
      <c r="V2233" s="870">
        <v>0</v>
      </c>
      <c r="W2233" s="870">
        <v>0</v>
      </c>
      <c r="X2233" s="870">
        <v>0.17020001411437988</v>
      </c>
      <c r="Y2233" s="870">
        <v>0.37</v>
      </c>
      <c r="Z2233" s="870">
        <v>0.17020001411437988</v>
      </c>
      <c r="AA2233" s="870">
        <v>0</v>
      </c>
      <c r="AB2233" s="870">
        <v>0.17020001411437988</v>
      </c>
      <c r="AC2233" s="870">
        <v>0</v>
      </c>
      <c r="AD2233" s="870">
        <v>0</v>
      </c>
      <c r="AE2233" s="870">
        <v>0</v>
      </c>
    </row>
    <row r="2234" spans="1:31">
      <c r="A2234" s="870" t="s">
        <v>1852</v>
      </c>
      <c r="B2234" s="870">
        <v>16</v>
      </c>
      <c r="C2234" s="870">
        <v>1696</v>
      </c>
      <c r="D2234" s="870">
        <v>169667</v>
      </c>
      <c r="E2234" s="870">
        <v>1696679042</v>
      </c>
      <c r="F2234" s="870" t="s">
        <v>1226</v>
      </c>
      <c r="G2234" s="870">
        <v>-55526</v>
      </c>
      <c r="H2234" s="870">
        <v>0</v>
      </c>
      <c r="I2234" s="870">
        <v>-55526</v>
      </c>
      <c r="J2234" s="870">
        <v>0</v>
      </c>
      <c r="K2234" s="870">
        <v>0</v>
      </c>
      <c r="L2234" s="870">
        <v>0</v>
      </c>
      <c r="M2234" s="870">
        <v>0</v>
      </c>
      <c r="N2234" s="870">
        <v>0</v>
      </c>
      <c r="O2234" s="870">
        <v>0</v>
      </c>
      <c r="P2234" s="870">
        <v>0</v>
      </c>
      <c r="Q2234" s="870">
        <v>0</v>
      </c>
      <c r="R2234" s="870">
        <v>0</v>
      </c>
      <c r="S2234" s="870">
        <v>0</v>
      </c>
      <c r="T2234" s="870">
        <v>0</v>
      </c>
      <c r="U2234" s="870">
        <v>0</v>
      </c>
      <c r="V2234" s="870">
        <v>0</v>
      </c>
      <c r="W2234" s="870">
        <v>0</v>
      </c>
      <c r="X2234" s="870">
        <v>0</v>
      </c>
      <c r="Y2234" s="870">
        <v>0</v>
      </c>
      <c r="Z2234" s="870">
        <v>0</v>
      </c>
      <c r="AA2234" s="870">
        <v>0</v>
      </c>
      <c r="AB2234" s="870">
        <v>0</v>
      </c>
      <c r="AC2234" s="870">
        <v>0</v>
      </c>
      <c r="AD2234" s="870">
        <v>0</v>
      </c>
      <c r="AE2234" s="870">
        <v>0</v>
      </c>
    </row>
    <row r="2235" spans="1:31">
      <c r="A2235" s="870" t="s">
        <v>1891</v>
      </c>
      <c r="B2235" s="870">
        <v>16</v>
      </c>
      <c r="C2235" s="870">
        <v>1696</v>
      </c>
      <c r="D2235" s="870">
        <v>169667</v>
      </c>
      <c r="E2235" s="870">
        <v>1696679701</v>
      </c>
      <c r="F2235" s="870" t="s">
        <v>1227</v>
      </c>
      <c r="G2235" s="870">
        <v>-7954180</v>
      </c>
      <c r="H2235" s="870">
        <v>0</v>
      </c>
      <c r="I2235" s="870">
        <v>-7954180</v>
      </c>
      <c r="J2235" s="870">
        <v>0</v>
      </c>
      <c r="K2235" s="870">
        <v>0</v>
      </c>
      <c r="L2235" s="870">
        <v>0</v>
      </c>
      <c r="M2235" s="870">
        <v>0</v>
      </c>
      <c r="N2235" s="870">
        <v>0</v>
      </c>
      <c r="O2235" s="870">
        <v>0</v>
      </c>
      <c r="P2235" s="870">
        <v>0</v>
      </c>
      <c r="Q2235" s="870">
        <v>0</v>
      </c>
      <c r="R2235" s="870">
        <v>0</v>
      </c>
      <c r="S2235" s="870">
        <v>0</v>
      </c>
      <c r="T2235" s="870">
        <v>0</v>
      </c>
      <c r="U2235" s="870">
        <v>0</v>
      </c>
      <c r="V2235" s="870">
        <v>0</v>
      </c>
      <c r="W2235" s="870">
        <v>0</v>
      </c>
      <c r="X2235" s="870">
        <v>0</v>
      </c>
      <c r="Y2235" s="870">
        <v>0</v>
      </c>
      <c r="Z2235" s="870">
        <v>0</v>
      </c>
      <c r="AA2235" s="870">
        <v>0</v>
      </c>
      <c r="AB2235" s="870">
        <v>0</v>
      </c>
      <c r="AC2235" s="870">
        <v>0</v>
      </c>
      <c r="AD2235" s="870">
        <v>0</v>
      </c>
      <c r="AE2235" s="870">
        <v>0</v>
      </c>
    </row>
    <row r="2236" spans="1:31">
      <c r="A2236" s="870" t="s">
        <v>1852</v>
      </c>
      <c r="B2236" s="870">
        <v>16</v>
      </c>
      <c r="C2236" s="870">
        <v>1696</v>
      </c>
      <c r="D2236" s="870">
        <v>169676</v>
      </c>
      <c r="E2236" s="870">
        <v>1696769001</v>
      </c>
      <c r="F2236" s="870" t="s">
        <v>1228</v>
      </c>
      <c r="G2236" s="870">
        <v>-90974083</v>
      </c>
      <c r="H2236" s="870">
        <v>0</v>
      </c>
      <c r="I2236" s="870">
        <v>-90974082.799999997</v>
      </c>
      <c r="J2236" s="870">
        <v>0.20000000298023224</v>
      </c>
      <c r="K2236" s="870">
        <v>0</v>
      </c>
      <c r="L2236" s="870">
        <v>0.20000000298023224</v>
      </c>
      <c r="M2236" s="870">
        <v>0</v>
      </c>
      <c r="N2236" s="870">
        <v>0</v>
      </c>
      <c r="O2236" s="870">
        <v>0.20000000298023224</v>
      </c>
      <c r="P2236" s="870">
        <v>7.4000001102685925E-2</v>
      </c>
      <c r="Q2236" s="870">
        <v>0</v>
      </c>
      <c r="R2236" s="870">
        <v>0</v>
      </c>
      <c r="S2236" s="870">
        <v>0</v>
      </c>
      <c r="T2236" s="870">
        <v>0</v>
      </c>
      <c r="U2236" s="870">
        <v>0</v>
      </c>
      <c r="V2236" s="870">
        <v>0</v>
      </c>
      <c r="W2236" s="870">
        <v>0</v>
      </c>
      <c r="X2236" s="870">
        <v>7.4000001102685925E-2</v>
      </c>
      <c r="Y2236" s="870">
        <v>0.37</v>
      </c>
      <c r="Z2236" s="870">
        <v>7.4000001102685925E-2</v>
      </c>
      <c r="AA2236" s="870">
        <v>0</v>
      </c>
      <c r="AB2236" s="870">
        <v>7.4000001102685925E-2</v>
      </c>
      <c r="AC2236" s="870">
        <v>0</v>
      </c>
      <c r="AD2236" s="870">
        <v>0</v>
      </c>
      <c r="AE2236" s="870">
        <v>0</v>
      </c>
    </row>
    <row r="2237" spans="1:31">
      <c r="A2237" s="870" t="s">
        <v>1852</v>
      </c>
      <c r="B2237" s="870">
        <v>16</v>
      </c>
      <c r="C2237" s="870">
        <v>1696</v>
      </c>
      <c r="D2237" s="870">
        <v>169676</v>
      </c>
      <c r="E2237" s="870">
        <v>1696769701</v>
      </c>
      <c r="F2237" s="870" t="s">
        <v>1229</v>
      </c>
      <c r="G2237" s="870">
        <v>-36421</v>
      </c>
      <c r="H2237" s="870">
        <v>0</v>
      </c>
      <c r="I2237" s="870">
        <v>-33829</v>
      </c>
      <c r="J2237" s="870">
        <v>2592</v>
      </c>
      <c r="K2237" s="870">
        <v>0</v>
      </c>
      <c r="L2237" s="870">
        <v>2592</v>
      </c>
      <c r="M2237" s="870">
        <v>0</v>
      </c>
      <c r="N2237" s="870">
        <v>0</v>
      </c>
      <c r="O2237" s="870">
        <v>2592</v>
      </c>
      <c r="P2237" s="870">
        <v>959.04</v>
      </c>
      <c r="Q2237" s="870">
        <v>0</v>
      </c>
      <c r="R2237" s="870">
        <v>0</v>
      </c>
      <c r="S2237" s="870">
        <v>0</v>
      </c>
      <c r="T2237" s="870">
        <v>0</v>
      </c>
      <c r="U2237" s="870">
        <v>0</v>
      </c>
      <c r="V2237" s="870">
        <v>0</v>
      </c>
      <c r="W2237" s="870">
        <v>0</v>
      </c>
      <c r="X2237" s="870">
        <v>959.04</v>
      </c>
      <c r="Y2237" s="870">
        <v>0.37</v>
      </c>
      <c r="Z2237" s="870">
        <v>959.04</v>
      </c>
      <c r="AA2237" s="870">
        <v>0</v>
      </c>
      <c r="AB2237" s="870">
        <v>959.04</v>
      </c>
      <c r="AC2237" s="870">
        <v>0</v>
      </c>
      <c r="AD2237" s="870">
        <v>0</v>
      </c>
      <c r="AE2237" s="870">
        <v>0</v>
      </c>
    </row>
    <row r="2238" spans="1:31">
      <c r="A2238" s="870" t="s">
        <v>1852</v>
      </c>
      <c r="B2238" s="870">
        <v>16</v>
      </c>
      <c r="C2238" s="870">
        <v>1696</v>
      </c>
      <c r="D2238" s="870">
        <v>169678</v>
      </c>
      <c r="E2238" s="870">
        <v>1696789001</v>
      </c>
      <c r="F2238" s="870" t="s">
        <v>1230</v>
      </c>
      <c r="G2238" s="870">
        <v>-11808529</v>
      </c>
      <c r="H2238" s="870">
        <v>0</v>
      </c>
      <c r="I2238" s="870">
        <v>-11808529.01</v>
      </c>
      <c r="J2238" s="870">
        <v>-9.9999997764825821E-3</v>
      </c>
      <c r="K2238" s="870">
        <v>0</v>
      </c>
      <c r="L2238" s="870">
        <v>0</v>
      </c>
      <c r="M2238" s="870">
        <v>-9.9999997764825821E-3</v>
      </c>
      <c r="N2238" s="870">
        <v>0</v>
      </c>
      <c r="O2238" s="870">
        <v>-9.9999997764825821E-3</v>
      </c>
      <c r="P2238" s="870">
        <v>-3.6999999172985555E-3</v>
      </c>
      <c r="Q2238" s="870">
        <v>0</v>
      </c>
      <c r="R2238" s="870">
        <v>0</v>
      </c>
      <c r="S2238" s="870">
        <v>0</v>
      </c>
      <c r="T2238" s="870">
        <v>0</v>
      </c>
      <c r="U2238" s="870">
        <v>0</v>
      </c>
      <c r="V2238" s="870">
        <v>0</v>
      </c>
      <c r="W2238" s="870">
        <v>0</v>
      </c>
      <c r="X2238" s="870">
        <v>-3.6999999172985555E-3</v>
      </c>
      <c r="Y2238" s="870">
        <v>0.37</v>
      </c>
      <c r="Z2238" s="870">
        <v>0</v>
      </c>
      <c r="AA2238" s="870">
        <v>-3.6999999172985555E-3</v>
      </c>
      <c r="AB2238" s="870">
        <v>0</v>
      </c>
      <c r="AC2238" s="870">
        <v>-3.6999999172985555E-3</v>
      </c>
      <c r="AD2238" s="870">
        <v>0</v>
      </c>
      <c r="AE2238" s="870">
        <v>0</v>
      </c>
    </row>
    <row r="2239" spans="1:31">
      <c r="A2239" s="870" t="s">
        <v>1891</v>
      </c>
      <c r="B2239" s="870">
        <v>16</v>
      </c>
      <c r="C2239" s="870">
        <v>1696</v>
      </c>
      <c r="D2239" s="870">
        <v>169678</v>
      </c>
      <c r="E2239" s="870">
        <v>1696789701</v>
      </c>
      <c r="F2239" s="870" t="s">
        <v>4745</v>
      </c>
      <c r="G2239" s="870">
        <v>-666</v>
      </c>
      <c r="H2239" s="870">
        <v>0</v>
      </c>
      <c r="I2239" s="870">
        <v>-666.38</v>
      </c>
      <c r="J2239" s="870">
        <v>-0.37999999999999545</v>
      </c>
      <c r="K2239" s="870">
        <v>0</v>
      </c>
      <c r="L2239" s="870">
        <v>0</v>
      </c>
      <c r="M2239" s="870">
        <v>-0.37999999999999545</v>
      </c>
      <c r="N2239" s="870">
        <v>0</v>
      </c>
      <c r="O2239" s="870">
        <v>-0.37999999999999545</v>
      </c>
      <c r="P2239" s="870">
        <v>-0.14059999999999831</v>
      </c>
      <c r="Q2239" s="870">
        <v>0</v>
      </c>
      <c r="R2239" s="870">
        <v>0</v>
      </c>
      <c r="S2239" s="870">
        <v>0</v>
      </c>
      <c r="T2239" s="870">
        <v>0</v>
      </c>
      <c r="U2239" s="870">
        <v>0</v>
      </c>
      <c r="V2239" s="870">
        <v>0</v>
      </c>
      <c r="W2239" s="870">
        <v>0</v>
      </c>
      <c r="X2239" s="870">
        <v>-0.14059999999999831</v>
      </c>
      <c r="Y2239" s="870">
        <v>0.37</v>
      </c>
      <c r="Z2239" s="870">
        <v>0</v>
      </c>
      <c r="AA2239" s="870">
        <v>-0.14059999999999831</v>
      </c>
      <c r="AB2239" s="870">
        <v>0</v>
      </c>
      <c r="AC2239" s="870">
        <v>-0.14059999999999831</v>
      </c>
      <c r="AD2239" s="870">
        <v>0</v>
      </c>
      <c r="AE2239" s="870">
        <v>0</v>
      </c>
    </row>
    <row r="2240" spans="1:31">
      <c r="A2240" s="870" t="s">
        <v>1852</v>
      </c>
      <c r="B2240" s="870">
        <v>16</v>
      </c>
      <c r="C2240" s="870">
        <v>1696</v>
      </c>
      <c r="D2240" s="870">
        <v>169680</v>
      </c>
      <c r="E2240" s="870">
        <v>1696809001</v>
      </c>
      <c r="F2240" s="870" t="s">
        <v>1231</v>
      </c>
      <c r="G2240" s="870">
        <v>-19427154</v>
      </c>
      <c r="H2240" s="870">
        <v>0</v>
      </c>
      <c r="I2240" s="870">
        <v>-19427153.899999999</v>
      </c>
      <c r="J2240" s="870">
        <v>0.10000000149011612</v>
      </c>
      <c r="K2240" s="870">
        <v>0</v>
      </c>
      <c r="L2240" s="870">
        <v>0.10000000149011612</v>
      </c>
      <c r="M2240" s="870">
        <v>0</v>
      </c>
      <c r="N2240" s="870">
        <v>0</v>
      </c>
      <c r="O2240" s="870">
        <v>0.10000000149011612</v>
      </c>
      <c r="P2240" s="870">
        <v>3.7000000551342963E-2</v>
      </c>
      <c r="Q2240" s="870">
        <v>0</v>
      </c>
      <c r="R2240" s="870">
        <v>0</v>
      </c>
      <c r="S2240" s="870">
        <v>0</v>
      </c>
      <c r="T2240" s="870">
        <v>0</v>
      </c>
      <c r="U2240" s="870">
        <v>0</v>
      </c>
      <c r="V2240" s="870">
        <v>0</v>
      </c>
      <c r="W2240" s="870">
        <v>0</v>
      </c>
      <c r="X2240" s="870">
        <v>3.7000000551342963E-2</v>
      </c>
      <c r="Y2240" s="870">
        <v>0.37</v>
      </c>
      <c r="Z2240" s="870">
        <v>3.7000000551342963E-2</v>
      </c>
      <c r="AA2240" s="870">
        <v>0</v>
      </c>
      <c r="AB2240" s="870">
        <v>3.7000000551342963E-2</v>
      </c>
      <c r="AC2240" s="870">
        <v>0</v>
      </c>
      <c r="AD2240" s="870">
        <v>0</v>
      </c>
      <c r="AE2240" s="870">
        <v>0</v>
      </c>
    </row>
    <row r="2241" spans="1:31">
      <c r="A2241" s="870" t="s">
        <v>1852</v>
      </c>
      <c r="B2241" s="870">
        <v>16</v>
      </c>
      <c r="C2241" s="870">
        <v>1696</v>
      </c>
      <c r="D2241" s="870">
        <v>169682</v>
      </c>
      <c r="E2241" s="870">
        <v>1696829001</v>
      </c>
      <c r="F2241" s="870" t="s">
        <v>1232</v>
      </c>
      <c r="G2241" s="870">
        <v>-27474996</v>
      </c>
      <c r="H2241" s="870">
        <v>0</v>
      </c>
      <c r="I2241" s="870">
        <v>-27474995.800000001</v>
      </c>
      <c r="J2241" s="870">
        <v>0.19999999925494194</v>
      </c>
      <c r="K2241" s="870">
        <v>0</v>
      </c>
      <c r="L2241" s="870">
        <v>0.19999999925494194</v>
      </c>
      <c r="M2241" s="870">
        <v>0</v>
      </c>
      <c r="N2241" s="870">
        <v>0</v>
      </c>
      <c r="O2241" s="870">
        <v>0.19999999925494194</v>
      </c>
      <c r="P2241" s="870">
        <v>7.3999999724328511E-2</v>
      </c>
      <c r="Q2241" s="870">
        <v>0</v>
      </c>
      <c r="R2241" s="870">
        <v>0</v>
      </c>
      <c r="S2241" s="870">
        <v>0</v>
      </c>
      <c r="T2241" s="870">
        <v>0</v>
      </c>
      <c r="U2241" s="870">
        <v>0</v>
      </c>
      <c r="V2241" s="870">
        <v>0</v>
      </c>
      <c r="W2241" s="870">
        <v>0</v>
      </c>
      <c r="X2241" s="870">
        <v>7.3999999724328511E-2</v>
      </c>
      <c r="Y2241" s="870">
        <v>0.36999999999999994</v>
      </c>
      <c r="Z2241" s="870">
        <v>7.3999999724328511E-2</v>
      </c>
      <c r="AA2241" s="870">
        <v>0</v>
      </c>
      <c r="AB2241" s="870">
        <v>7.3999999724328511E-2</v>
      </c>
      <c r="AC2241" s="870">
        <v>0</v>
      </c>
      <c r="AD2241" s="870">
        <v>0</v>
      </c>
      <c r="AE2241" s="870">
        <v>0</v>
      </c>
    </row>
    <row r="2242" spans="1:31">
      <c r="A2242" s="870" t="s">
        <v>1891</v>
      </c>
      <c r="B2242" s="870">
        <v>16</v>
      </c>
      <c r="C2242" s="870">
        <v>1696</v>
      </c>
      <c r="D2242" s="870">
        <v>169682</v>
      </c>
      <c r="E2242" s="870">
        <v>1696829701</v>
      </c>
      <c r="F2242" s="870" t="s">
        <v>1233</v>
      </c>
      <c r="G2242" s="870">
        <v>-5775205</v>
      </c>
      <c r="H2242" s="870">
        <v>0</v>
      </c>
      <c r="I2242" s="870">
        <v>0</v>
      </c>
      <c r="J2242" s="870">
        <v>5775205</v>
      </c>
      <c r="K2242" s="870">
        <v>0</v>
      </c>
      <c r="L2242" s="870">
        <v>5775205</v>
      </c>
      <c r="M2242" s="870">
        <v>0</v>
      </c>
      <c r="N2242" s="870">
        <v>0</v>
      </c>
      <c r="O2242" s="870">
        <v>5775205</v>
      </c>
      <c r="P2242" s="870">
        <v>2136825.85</v>
      </c>
      <c r="Q2242" s="870">
        <v>0</v>
      </c>
      <c r="R2242" s="870">
        <v>0</v>
      </c>
      <c r="S2242" s="870">
        <v>0</v>
      </c>
      <c r="T2242" s="870">
        <v>0</v>
      </c>
      <c r="U2242" s="870">
        <v>0</v>
      </c>
      <c r="V2242" s="870">
        <v>0</v>
      </c>
      <c r="W2242" s="870">
        <v>0</v>
      </c>
      <c r="X2242" s="870">
        <v>2136825.85</v>
      </c>
      <c r="Y2242" s="870">
        <v>0.37</v>
      </c>
      <c r="Z2242" s="870">
        <v>2136825.85</v>
      </c>
      <c r="AA2242" s="870">
        <v>0</v>
      </c>
      <c r="AB2242" s="870">
        <v>2136825.85</v>
      </c>
      <c r="AC2242" s="870">
        <v>0</v>
      </c>
      <c r="AD2242" s="870">
        <v>0</v>
      </c>
      <c r="AE2242" s="870">
        <v>0</v>
      </c>
    </row>
    <row r="2243" spans="1:31">
      <c r="A2243" s="870" t="s">
        <v>1852</v>
      </c>
      <c r="B2243" s="870">
        <v>16</v>
      </c>
      <c r="C2243" s="870">
        <v>1696</v>
      </c>
      <c r="D2243" s="870">
        <v>169684</v>
      </c>
      <c r="E2243" s="870">
        <v>1696849001</v>
      </c>
      <c r="F2243" s="870" t="s">
        <v>1234</v>
      </c>
      <c r="G2243" s="870">
        <v>-21021212</v>
      </c>
      <c r="H2243" s="870">
        <v>0</v>
      </c>
      <c r="I2243" s="870">
        <v>-21021212.050000001</v>
      </c>
      <c r="J2243" s="870">
        <v>-5.000000074505806E-2</v>
      </c>
      <c r="K2243" s="870">
        <v>0</v>
      </c>
      <c r="L2243" s="870">
        <v>0</v>
      </c>
      <c r="M2243" s="870">
        <v>-5.000000074505806E-2</v>
      </c>
      <c r="N2243" s="870">
        <v>0</v>
      </c>
      <c r="O2243" s="870">
        <v>-5.000000074505806E-2</v>
      </c>
      <c r="P2243" s="870">
        <v>-1.8500000275671481E-2</v>
      </c>
      <c r="Q2243" s="870">
        <v>0</v>
      </c>
      <c r="R2243" s="870">
        <v>0</v>
      </c>
      <c r="S2243" s="870">
        <v>0</v>
      </c>
      <c r="T2243" s="870">
        <v>0</v>
      </c>
      <c r="U2243" s="870">
        <v>0</v>
      </c>
      <c r="V2243" s="870">
        <v>0</v>
      </c>
      <c r="W2243" s="870">
        <v>0</v>
      </c>
      <c r="X2243" s="870">
        <v>-1.8500000275671481E-2</v>
      </c>
      <c r="Y2243" s="870">
        <v>0.37</v>
      </c>
      <c r="Z2243" s="870">
        <v>0</v>
      </c>
      <c r="AA2243" s="870">
        <v>-1.8500000275671481E-2</v>
      </c>
      <c r="AB2243" s="870">
        <v>0</v>
      </c>
      <c r="AC2243" s="870">
        <v>-1.8500000275671481E-2</v>
      </c>
      <c r="AD2243" s="870">
        <v>0</v>
      </c>
      <c r="AE2243" s="870">
        <v>0</v>
      </c>
    </row>
    <row r="2244" spans="1:31">
      <c r="A2244" s="870" t="s">
        <v>1891</v>
      </c>
      <c r="B2244" s="870">
        <v>16</v>
      </c>
      <c r="C2244" s="870">
        <v>1696</v>
      </c>
      <c r="D2244" s="870">
        <v>169684</v>
      </c>
      <c r="E2244" s="870">
        <v>1696849701</v>
      </c>
      <c r="F2244" s="870" t="s">
        <v>1235</v>
      </c>
      <c r="G2244" s="870">
        <v>-21624580</v>
      </c>
      <c r="H2244" s="870">
        <v>0</v>
      </c>
      <c r="I2244" s="870">
        <v>0</v>
      </c>
      <c r="J2244" s="870">
        <v>21624580</v>
      </c>
      <c r="K2244" s="870">
        <v>0</v>
      </c>
      <c r="L2244" s="870">
        <v>21624580</v>
      </c>
      <c r="M2244" s="870">
        <v>0</v>
      </c>
      <c r="N2244" s="870">
        <v>0</v>
      </c>
      <c r="O2244" s="870">
        <v>21624580</v>
      </c>
      <c r="P2244" s="870">
        <v>8001094.5999999996</v>
      </c>
      <c r="Q2244" s="870">
        <v>0</v>
      </c>
      <c r="R2244" s="870">
        <v>0</v>
      </c>
      <c r="S2244" s="870">
        <v>0</v>
      </c>
      <c r="T2244" s="870">
        <v>0</v>
      </c>
      <c r="U2244" s="870">
        <v>0</v>
      </c>
      <c r="V2244" s="870">
        <v>0</v>
      </c>
      <c r="W2244" s="870">
        <v>0</v>
      </c>
      <c r="X2244" s="870">
        <v>8001094.5999999996</v>
      </c>
      <c r="Y2244" s="870">
        <v>0.37</v>
      </c>
      <c r="Z2244" s="870">
        <v>8001094.5999999996</v>
      </c>
      <c r="AA2244" s="870">
        <v>0</v>
      </c>
      <c r="AB2244" s="870">
        <v>8001094.5999999996</v>
      </c>
      <c r="AC2244" s="870">
        <v>0</v>
      </c>
      <c r="AD2244" s="870">
        <v>0</v>
      </c>
      <c r="AE2244" s="870">
        <v>0</v>
      </c>
    </row>
    <row r="2245" spans="1:31">
      <c r="A2245" s="870" t="s">
        <v>1852</v>
      </c>
      <c r="B2245" s="870">
        <v>16</v>
      </c>
      <c r="C2245" s="870">
        <v>1697</v>
      </c>
      <c r="D2245" s="870">
        <v>169705</v>
      </c>
      <c r="E2245" s="870">
        <v>1697059001</v>
      </c>
      <c r="F2245" s="870" t="s">
        <v>4281</v>
      </c>
      <c r="G2245" s="870">
        <v>-550401282</v>
      </c>
      <c r="H2245" s="870">
        <v>0</v>
      </c>
      <c r="I2245" s="870">
        <v>-550401281.76999998</v>
      </c>
      <c r="J2245" s="870">
        <v>0.23000001907348633</v>
      </c>
      <c r="K2245" s="870">
        <v>0</v>
      </c>
      <c r="L2245" s="870">
        <v>0.23000001907348633</v>
      </c>
      <c r="M2245" s="870">
        <v>0</v>
      </c>
      <c r="N2245" s="870">
        <v>0</v>
      </c>
      <c r="O2245" s="870">
        <v>0.23000001907348633</v>
      </c>
      <c r="P2245" s="870">
        <v>8.5100007057189939E-2</v>
      </c>
      <c r="Q2245" s="870">
        <v>0</v>
      </c>
      <c r="R2245" s="870">
        <v>0</v>
      </c>
      <c r="S2245" s="870">
        <v>0</v>
      </c>
      <c r="T2245" s="870">
        <v>0</v>
      </c>
      <c r="U2245" s="870">
        <v>0</v>
      </c>
      <c r="V2245" s="870">
        <v>0</v>
      </c>
      <c r="W2245" s="870">
        <v>0</v>
      </c>
      <c r="X2245" s="870">
        <v>8.5100007057189939E-2</v>
      </c>
      <c r="Y2245" s="870">
        <v>0.37</v>
      </c>
      <c r="Z2245" s="870">
        <v>8.5100007057189939E-2</v>
      </c>
      <c r="AA2245" s="870">
        <v>0</v>
      </c>
      <c r="AB2245" s="870">
        <v>8.5100007057189939E-2</v>
      </c>
      <c r="AC2245" s="870">
        <v>0</v>
      </c>
      <c r="AD2245" s="870">
        <v>0</v>
      </c>
      <c r="AE2245" s="870">
        <v>0</v>
      </c>
    </row>
    <row r="2246" spans="1:31">
      <c r="A2246" s="870" t="s">
        <v>1852</v>
      </c>
      <c r="B2246" s="870">
        <v>16</v>
      </c>
      <c r="C2246" s="870">
        <v>1697</v>
      </c>
      <c r="D2246" s="870">
        <v>169705</v>
      </c>
      <c r="E2246" s="870">
        <v>1697059043</v>
      </c>
      <c r="F2246" s="870" t="s">
        <v>1236</v>
      </c>
      <c r="G2246" s="870">
        <v>-2174481</v>
      </c>
      <c r="H2246" s="870">
        <v>0</v>
      </c>
      <c r="I2246" s="870">
        <v>-2174480.79</v>
      </c>
      <c r="J2246" s="870">
        <v>0.2099999999627471</v>
      </c>
      <c r="K2246" s="870">
        <v>0</v>
      </c>
      <c r="L2246" s="870">
        <v>0.2099999999627471</v>
      </c>
      <c r="M2246" s="870">
        <v>0</v>
      </c>
      <c r="N2246" s="870">
        <v>0</v>
      </c>
      <c r="O2246" s="870">
        <v>0.2099999999627471</v>
      </c>
      <c r="P2246" s="870">
        <v>7.769999998621642E-2</v>
      </c>
      <c r="Q2246" s="870">
        <v>0</v>
      </c>
      <c r="R2246" s="870">
        <v>0</v>
      </c>
      <c r="S2246" s="870">
        <v>0</v>
      </c>
      <c r="T2246" s="870">
        <v>0</v>
      </c>
      <c r="U2246" s="870">
        <v>0</v>
      </c>
      <c r="V2246" s="870">
        <v>0</v>
      </c>
      <c r="W2246" s="870">
        <v>0</v>
      </c>
      <c r="X2246" s="870">
        <v>7.769999998621642E-2</v>
      </c>
      <c r="Y2246" s="870">
        <v>0.37</v>
      </c>
      <c r="Z2246" s="870">
        <v>7.769999998621642E-2</v>
      </c>
      <c r="AA2246" s="870">
        <v>0</v>
      </c>
      <c r="AB2246" s="870">
        <v>7.769999998621642E-2</v>
      </c>
      <c r="AC2246" s="870">
        <v>0</v>
      </c>
      <c r="AD2246" s="870">
        <v>0</v>
      </c>
      <c r="AE2246" s="870">
        <v>0</v>
      </c>
    </row>
    <row r="2247" spans="1:31">
      <c r="A2247" s="870" t="s">
        <v>1852</v>
      </c>
      <c r="B2247" s="870">
        <v>16</v>
      </c>
      <c r="C2247" s="870">
        <v>1697</v>
      </c>
      <c r="D2247" s="870">
        <v>169710</v>
      </c>
      <c r="E2247" s="870">
        <v>1697109001</v>
      </c>
      <c r="F2247" s="870" t="s">
        <v>4282</v>
      </c>
      <c r="G2247" s="870">
        <v>-424258907</v>
      </c>
      <c r="H2247" s="870">
        <v>0</v>
      </c>
      <c r="I2247" s="870">
        <v>-424258907.31</v>
      </c>
      <c r="J2247" s="870">
        <v>-0.31000000238418579</v>
      </c>
      <c r="K2247" s="870">
        <v>0</v>
      </c>
      <c r="L2247" s="870">
        <v>0</v>
      </c>
      <c r="M2247" s="870">
        <v>-0.31000000238418579</v>
      </c>
      <c r="N2247" s="870">
        <v>0</v>
      </c>
      <c r="O2247" s="870">
        <v>-0.31000000238418579</v>
      </c>
      <c r="P2247" s="870">
        <v>-0.11470000088214874</v>
      </c>
      <c r="Q2247" s="870">
        <v>0</v>
      </c>
      <c r="R2247" s="870">
        <v>0</v>
      </c>
      <c r="S2247" s="870">
        <v>0</v>
      </c>
      <c r="T2247" s="870">
        <v>0</v>
      </c>
      <c r="U2247" s="870">
        <v>0</v>
      </c>
      <c r="V2247" s="870">
        <v>0</v>
      </c>
      <c r="W2247" s="870">
        <v>0</v>
      </c>
      <c r="X2247" s="870">
        <v>-0.11470000088214874</v>
      </c>
      <c r="Y2247" s="870">
        <v>0.37</v>
      </c>
      <c r="Z2247" s="870">
        <v>0</v>
      </c>
      <c r="AA2247" s="870">
        <v>-0.11470000088214874</v>
      </c>
      <c r="AB2247" s="870">
        <v>0</v>
      </c>
      <c r="AC2247" s="870">
        <v>-0.11470000088214874</v>
      </c>
      <c r="AD2247" s="870">
        <v>0</v>
      </c>
      <c r="AE2247" s="870">
        <v>0</v>
      </c>
    </row>
    <row r="2248" spans="1:31">
      <c r="A2248" s="870" t="s">
        <v>1852</v>
      </c>
      <c r="B2248" s="870">
        <v>16</v>
      </c>
      <c r="C2248" s="870">
        <v>1697</v>
      </c>
      <c r="D2248" s="870">
        <v>169710</v>
      </c>
      <c r="E2248" s="870">
        <v>1697109044</v>
      </c>
      <c r="F2248" s="870" t="s">
        <v>3208</v>
      </c>
      <c r="G2248" s="870">
        <v>-675</v>
      </c>
      <c r="H2248" s="870">
        <v>0</v>
      </c>
      <c r="I2248" s="870">
        <v>-675</v>
      </c>
      <c r="J2248" s="870">
        <v>0</v>
      </c>
      <c r="K2248" s="870">
        <v>0</v>
      </c>
      <c r="L2248" s="870">
        <v>0</v>
      </c>
      <c r="M2248" s="870">
        <v>0</v>
      </c>
      <c r="N2248" s="870">
        <v>0</v>
      </c>
      <c r="O2248" s="870">
        <v>0</v>
      </c>
      <c r="P2248" s="870">
        <v>0</v>
      </c>
      <c r="Q2248" s="870">
        <v>0</v>
      </c>
      <c r="R2248" s="870">
        <v>0</v>
      </c>
      <c r="S2248" s="870">
        <v>0</v>
      </c>
      <c r="T2248" s="870">
        <v>0</v>
      </c>
      <c r="U2248" s="870">
        <v>0</v>
      </c>
      <c r="V2248" s="870">
        <v>0</v>
      </c>
      <c r="W2248" s="870">
        <v>0</v>
      </c>
      <c r="X2248" s="870">
        <v>0</v>
      </c>
      <c r="Y2248" s="870">
        <v>0</v>
      </c>
      <c r="Z2248" s="870">
        <v>0</v>
      </c>
      <c r="AA2248" s="870">
        <v>0</v>
      </c>
      <c r="AB2248" s="870">
        <v>0</v>
      </c>
      <c r="AC2248" s="870">
        <v>0</v>
      </c>
      <c r="AD2248" s="870">
        <v>0</v>
      </c>
      <c r="AE2248" s="870">
        <v>0</v>
      </c>
    </row>
    <row r="2249" spans="1:31">
      <c r="A2249" s="870" t="s">
        <v>1852</v>
      </c>
      <c r="B2249" s="870">
        <v>16</v>
      </c>
      <c r="C2249" s="870">
        <v>1697</v>
      </c>
      <c r="D2249" s="870">
        <v>169715</v>
      </c>
      <c r="E2249" s="870">
        <v>1697159001</v>
      </c>
      <c r="F2249" s="870" t="s">
        <v>4283</v>
      </c>
      <c r="G2249" s="870">
        <v>-473159991</v>
      </c>
      <c r="H2249" s="870">
        <v>0</v>
      </c>
      <c r="I2249" s="870">
        <v>-473159991.20999998</v>
      </c>
      <c r="J2249" s="870">
        <v>-0.20999997854232788</v>
      </c>
      <c r="K2249" s="870">
        <v>0</v>
      </c>
      <c r="L2249" s="870">
        <v>0</v>
      </c>
      <c r="M2249" s="870">
        <v>-0.20999997854232788</v>
      </c>
      <c r="N2249" s="870">
        <v>0</v>
      </c>
      <c r="O2249" s="870">
        <v>-0.20999997854232788</v>
      </c>
      <c r="P2249" s="870">
        <v>-7.7699992060661319E-2</v>
      </c>
      <c r="Q2249" s="870">
        <v>0</v>
      </c>
      <c r="R2249" s="870">
        <v>0</v>
      </c>
      <c r="S2249" s="870">
        <v>0</v>
      </c>
      <c r="T2249" s="870">
        <v>0</v>
      </c>
      <c r="U2249" s="870">
        <v>0</v>
      </c>
      <c r="V2249" s="870">
        <v>0</v>
      </c>
      <c r="W2249" s="870">
        <v>0</v>
      </c>
      <c r="X2249" s="870">
        <v>-7.7699992060661319E-2</v>
      </c>
      <c r="Y2249" s="870">
        <v>0.37</v>
      </c>
      <c r="Z2249" s="870">
        <v>0</v>
      </c>
      <c r="AA2249" s="870">
        <v>-7.7699992060661319E-2</v>
      </c>
      <c r="AB2249" s="870">
        <v>0</v>
      </c>
      <c r="AC2249" s="870">
        <v>-7.7699992060661319E-2</v>
      </c>
      <c r="AD2249" s="870">
        <v>0</v>
      </c>
      <c r="AE2249" s="870">
        <v>0</v>
      </c>
    </row>
    <row r="2250" spans="1:31">
      <c r="A2250" s="870" t="s">
        <v>1852</v>
      </c>
      <c r="B2250" s="870">
        <v>16</v>
      </c>
      <c r="C2250" s="870">
        <v>1697</v>
      </c>
      <c r="D2250" s="870">
        <v>169715</v>
      </c>
      <c r="E2250" s="870">
        <v>1697159045</v>
      </c>
      <c r="F2250" s="870" t="s">
        <v>2041</v>
      </c>
      <c r="G2250" s="870">
        <v>-49778</v>
      </c>
      <c r="H2250" s="870">
        <v>0</v>
      </c>
      <c r="I2250" s="870">
        <v>-49778</v>
      </c>
      <c r="J2250" s="870">
        <v>0</v>
      </c>
      <c r="K2250" s="870">
        <v>0</v>
      </c>
      <c r="L2250" s="870">
        <v>0</v>
      </c>
      <c r="M2250" s="870">
        <v>0</v>
      </c>
      <c r="N2250" s="870">
        <v>0</v>
      </c>
      <c r="O2250" s="870">
        <v>0</v>
      </c>
      <c r="P2250" s="870">
        <v>0</v>
      </c>
      <c r="Q2250" s="870">
        <v>0</v>
      </c>
      <c r="R2250" s="870">
        <v>0</v>
      </c>
      <c r="S2250" s="870">
        <v>0</v>
      </c>
      <c r="T2250" s="870">
        <v>0</v>
      </c>
      <c r="U2250" s="870">
        <v>0</v>
      </c>
      <c r="V2250" s="870">
        <v>0</v>
      </c>
      <c r="W2250" s="870">
        <v>0</v>
      </c>
      <c r="X2250" s="870">
        <v>0</v>
      </c>
      <c r="Y2250" s="870">
        <v>0</v>
      </c>
      <c r="Z2250" s="870">
        <v>0</v>
      </c>
      <c r="AA2250" s="870">
        <v>0</v>
      </c>
      <c r="AB2250" s="870">
        <v>0</v>
      </c>
      <c r="AC2250" s="870">
        <v>0</v>
      </c>
      <c r="AD2250" s="870">
        <v>0</v>
      </c>
      <c r="AE2250" s="870">
        <v>0</v>
      </c>
    </row>
    <row r="2251" spans="1:31">
      <c r="A2251" s="870" t="s">
        <v>1852</v>
      </c>
      <c r="B2251" s="870">
        <v>16</v>
      </c>
      <c r="C2251" s="870">
        <v>1697</v>
      </c>
      <c r="D2251" s="870">
        <v>169720</v>
      </c>
      <c r="E2251" s="870">
        <v>1697209001</v>
      </c>
      <c r="F2251" s="870" t="s">
        <v>4284</v>
      </c>
      <c r="G2251" s="870">
        <v>-296746715</v>
      </c>
      <c r="H2251" s="870">
        <v>0</v>
      </c>
      <c r="I2251" s="870">
        <v>-296746715.43000001</v>
      </c>
      <c r="J2251" s="870">
        <v>-0.43000000715255737</v>
      </c>
      <c r="K2251" s="870">
        <v>0</v>
      </c>
      <c r="L2251" s="870">
        <v>0</v>
      </c>
      <c r="M2251" s="870">
        <v>-0.43000000715255737</v>
      </c>
      <c r="N2251" s="870">
        <v>0</v>
      </c>
      <c r="O2251" s="870">
        <v>-0.43000000715255737</v>
      </c>
      <c r="P2251" s="870">
        <v>-0.15910000264644622</v>
      </c>
      <c r="Q2251" s="870">
        <v>0</v>
      </c>
      <c r="R2251" s="870">
        <v>0</v>
      </c>
      <c r="S2251" s="870">
        <v>0</v>
      </c>
      <c r="T2251" s="870">
        <v>0</v>
      </c>
      <c r="U2251" s="870">
        <v>0</v>
      </c>
      <c r="V2251" s="870">
        <v>0</v>
      </c>
      <c r="W2251" s="870">
        <v>0</v>
      </c>
      <c r="X2251" s="870">
        <v>-0.15910000264644622</v>
      </c>
      <c r="Y2251" s="870">
        <v>0.37</v>
      </c>
      <c r="Z2251" s="870">
        <v>0</v>
      </c>
      <c r="AA2251" s="870">
        <v>-0.15910000264644622</v>
      </c>
      <c r="AB2251" s="870">
        <v>0</v>
      </c>
      <c r="AC2251" s="870">
        <v>-0.15910000264644622</v>
      </c>
      <c r="AD2251" s="870">
        <v>0</v>
      </c>
      <c r="AE2251" s="870">
        <v>0</v>
      </c>
    </row>
    <row r="2252" spans="1:31">
      <c r="A2252" s="870" t="s">
        <v>1852</v>
      </c>
      <c r="B2252" s="870">
        <v>16</v>
      </c>
      <c r="C2252" s="870">
        <v>1697</v>
      </c>
      <c r="D2252" s="870">
        <v>169720</v>
      </c>
      <c r="E2252" s="870">
        <v>1697209045</v>
      </c>
      <c r="F2252" s="870" t="s">
        <v>3209</v>
      </c>
      <c r="G2252" s="870">
        <v>-26214</v>
      </c>
      <c r="H2252" s="870">
        <v>0</v>
      </c>
      <c r="I2252" s="870">
        <v>-26214</v>
      </c>
      <c r="J2252" s="870">
        <v>0</v>
      </c>
      <c r="K2252" s="870">
        <v>0</v>
      </c>
      <c r="L2252" s="870">
        <v>0</v>
      </c>
      <c r="M2252" s="870">
        <v>0</v>
      </c>
      <c r="N2252" s="870">
        <v>0</v>
      </c>
      <c r="O2252" s="870">
        <v>0</v>
      </c>
      <c r="P2252" s="870">
        <v>0</v>
      </c>
      <c r="Q2252" s="870">
        <v>0</v>
      </c>
      <c r="R2252" s="870">
        <v>0</v>
      </c>
      <c r="S2252" s="870">
        <v>0</v>
      </c>
      <c r="T2252" s="870">
        <v>0</v>
      </c>
      <c r="U2252" s="870">
        <v>0</v>
      </c>
      <c r="V2252" s="870">
        <v>0</v>
      </c>
      <c r="W2252" s="870">
        <v>0</v>
      </c>
      <c r="X2252" s="870">
        <v>0</v>
      </c>
      <c r="Y2252" s="870">
        <v>0</v>
      </c>
      <c r="Z2252" s="870">
        <v>0</v>
      </c>
      <c r="AA2252" s="870">
        <v>0</v>
      </c>
      <c r="AB2252" s="870">
        <v>0</v>
      </c>
      <c r="AC2252" s="870">
        <v>0</v>
      </c>
      <c r="AD2252" s="870">
        <v>0</v>
      </c>
      <c r="AE2252" s="870">
        <v>0</v>
      </c>
    </row>
    <row r="2253" spans="1:31">
      <c r="A2253" s="870" t="s">
        <v>1852</v>
      </c>
      <c r="B2253" s="870">
        <v>16</v>
      </c>
      <c r="C2253" s="870">
        <v>1697</v>
      </c>
      <c r="D2253" s="870">
        <v>169725</v>
      </c>
      <c r="E2253" s="870">
        <v>1697259001</v>
      </c>
      <c r="F2253" s="870" t="s">
        <v>4285</v>
      </c>
      <c r="G2253" s="870">
        <v>-753574230</v>
      </c>
      <c r="H2253" s="870">
        <v>0</v>
      </c>
      <c r="I2253" s="870">
        <v>-753574229.62</v>
      </c>
      <c r="J2253" s="870">
        <v>0.37999999523162842</v>
      </c>
      <c r="K2253" s="870">
        <v>0</v>
      </c>
      <c r="L2253" s="870">
        <v>0.37999999523162842</v>
      </c>
      <c r="M2253" s="870">
        <v>0</v>
      </c>
      <c r="N2253" s="870">
        <v>0</v>
      </c>
      <c r="O2253" s="870">
        <v>0.37999999523162842</v>
      </c>
      <c r="P2253" s="870">
        <v>0.14059999823570252</v>
      </c>
      <c r="Q2253" s="870">
        <v>0</v>
      </c>
      <c r="R2253" s="870">
        <v>0</v>
      </c>
      <c r="S2253" s="870">
        <v>0</v>
      </c>
      <c r="T2253" s="870">
        <v>0</v>
      </c>
      <c r="U2253" s="870">
        <v>0</v>
      </c>
      <c r="V2253" s="870">
        <v>0</v>
      </c>
      <c r="W2253" s="870">
        <v>0</v>
      </c>
      <c r="X2253" s="870">
        <v>0.14059999823570252</v>
      </c>
      <c r="Y2253" s="870">
        <v>0.37</v>
      </c>
      <c r="Z2253" s="870">
        <v>0.14059999823570252</v>
      </c>
      <c r="AA2253" s="870">
        <v>0</v>
      </c>
      <c r="AB2253" s="870">
        <v>0.14059999823570252</v>
      </c>
      <c r="AC2253" s="870">
        <v>0</v>
      </c>
      <c r="AD2253" s="870">
        <v>0</v>
      </c>
      <c r="AE2253" s="870">
        <v>0</v>
      </c>
    </row>
    <row r="2254" spans="1:31">
      <c r="A2254" s="870" t="s">
        <v>1852</v>
      </c>
      <c r="B2254" s="870">
        <v>16</v>
      </c>
      <c r="C2254" s="870">
        <v>1697</v>
      </c>
      <c r="D2254" s="870">
        <v>169730</v>
      </c>
      <c r="E2254" s="870">
        <v>1697309001</v>
      </c>
      <c r="F2254" s="870" t="s">
        <v>1237</v>
      </c>
      <c r="G2254" s="870">
        <v>-17636800</v>
      </c>
      <c r="H2254" s="870">
        <v>0</v>
      </c>
      <c r="I2254" s="870">
        <v>-17636799.969999999</v>
      </c>
      <c r="J2254" s="870">
        <v>3.0000001192092896E-2</v>
      </c>
      <c r="K2254" s="870">
        <v>0</v>
      </c>
      <c r="L2254" s="870">
        <v>3.0000001192092896E-2</v>
      </c>
      <c r="M2254" s="870">
        <v>0</v>
      </c>
      <c r="N2254" s="870">
        <v>0</v>
      </c>
      <c r="O2254" s="870">
        <v>3.0000001192092896E-2</v>
      </c>
      <c r="P2254" s="870">
        <v>1.1100000441074372E-2</v>
      </c>
      <c r="Q2254" s="870">
        <v>0</v>
      </c>
      <c r="R2254" s="870">
        <v>0</v>
      </c>
      <c r="S2254" s="870">
        <v>0</v>
      </c>
      <c r="T2254" s="870">
        <v>0</v>
      </c>
      <c r="U2254" s="870">
        <v>0</v>
      </c>
      <c r="V2254" s="870">
        <v>0</v>
      </c>
      <c r="W2254" s="870">
        <v>0</v>
      </c>
      <c r="X2254" s="870">
        <v>1.1100000441074372E-2</v>
      </c>
      <c r="Y2254" s="870">
        <v>0.37</v>
      </c>
      <c r="Z2254" s="870">
        <v>1.1100000441074372E-2</v>
      </c>
      <c r="AA2254" s="870">
        <v>0</v>
      </c>
      <c r="AB2254" s="870">
        <v>1.1100000441074372E-2</v>
      </c>
      <c r="AC2254" s="870">
        <v>0</v>
      </c>
      <c r="AD2254" s="870">
        <v>0</v>
      </c>
      <c r="AE2254" s="870">
        <v>0</v>
      </c>
    </row>
    <row r="2255" spans="1:31">
      <c r="A2255" s="870" t="s">
        <v>1852</v>
      </c>
      <c r="B2255" s="870">
        <v>16</v>
      </c>
      <c r="C2255" s="870">
        <v>1697</v>
      </c>
      <c r="D2255" s="870">
        <v>169735</v>
      </c>
      <c r="E2255" s="870">
        <v>1697359001</v>
      </c>
      <c r="F2255" s="870" t="s">
        <v>1238</v>
      </c>
      <c r="G2255" s="870">
        <v>-725659030</v>
      </c>
      <c r="H2255" s="870">
        <v>0</v>
      </c>
      <c r="I2255" s="870">
        <v>-725659029.55999994</v>
      </c>
      <c r="J2255" s="870">
        <v>0.44000005722045898</v>
      </c>
      <c r="K2255" s="870">
        <v>0</v>
      </c>
      <c r="L2255" s="870">
        <v>0.44000005722045898</v>
      </c>
      <c r="M2255" s="870">
        <v>0</v>
      </c>
      <c r="N2255" s="870">
        <v>0</v>
      </c>
      <c r="O2255" s="870">
        <v>0.44000005722045898</v>
      </c>
      <c r="P2255" s="870">
        <v>0.16280002117156983</v>
      </c>
      <c r="Q2255" s="870">
        <v>0</v>
      </c>
      <c r="R2255" s="870">
        <v>0</v>
      </c>
      <c r="S2255" s="870">
        <v>0</v>
      </c>
      <c r="T2255" s="870">
        <v>0</v>
      </c>
      <c r="U2255" s="870">
        <v>0</v>
      </c>
      <c r="V2255" s="870">
        <v>0</v>
      </c>
      <c r="W2255" s="870">
        <v>0</v>
      </c>
      <c r="X2255" s="870">
        <v>0.16280002117156983</v>
      </c>
      <c r="Y2255" s="870">
        <v>0.37</v>
      </c>
      <c r="Z2255" s="870">
        <v>0.16280002117156983</v>
      </c>
      <c r="AA2255" s="870">
        <v>0</v>
      </c>
      <c r="AB2255" s="870">
        <v>0.16280002117156983</v>
      </c>
      <c r="AC2255" s="870">
        <v>0</v>
      </c>
      <c r="AD2255" s="870">
        <v>0</v>
      </c>
      <c r="AE2255" s="870">
        <v>0</v>
      </c>
    </row>
    <row r="2256" spans="1:31">
      <c r="A2256" s="870" t="s">
        <v>1852</v>
      </c>
      <c r="B2256" s="870">
        <v>16</v>
      </c>
      <c r="C2256" s="870">
        <v>1697</v>
      </c>
      <c r="D2256" s="870">
        <v>169740</v>
      </c>
      <c r="E2256" s="870">
        <v>1697409001</v>
      </c>
      <c r="F2256" s="870" t="s">
        <v>1239</v>
      </c>
      <c r="G2256" s="870">
        <v>-1552188915</v>
      </c>
      <c r="H2256" s="870">
        <v>0</v>
      </c>
      <c r="I2256" s="870">
        <v>-1552188915.28</v>
      </c>
      <c r="J2256" s="870">
        <v>-0.27999997138977051</v>
      </c>
      <c r="K2256" s="870">
        <v>0</v>
      </c>
      <c r="L2256" s="870">
        <v>0</v>
      </c>
      <c r="M2256" s="870">
        <v>-0.27999997138977051</v>
      </c>
      <c r="N2256" s="870">
        <v>0</v>
      </c>
      <c r="O2256" s="870">
        <v>-0.27999997138977051</v>
      </c>
      <c r="P2256" s="870">
        <v>-0.10359998941421508</v>
      </c>
      <c r="Q2256" s="870">
        <v>0</v>
      </c>
      <c r="R2256" s="870">
        <v>0</v>
      </c>
      <c r="S2256" s="870">
        <v>0</v>
      </c>
      <c r="T2256" s="870">
        <v>0</v>
      </c>
      <c r="U2256" s="870">
        <v>0</v>
      </c>
      <c r="V2256" s="870">
        <v>0</v>
      </c>
      <c r="W2256" s="870">
        <v>0</v>
      </c>
      <c r="X2256" s="870">
        <v>-0.10359998941421508</v>
      </c>
      <c r="Y2256" s="870">
        <v>0.37</v>
      </c>
      <c r="Z2256" s="870">
        <v>0</v>
      </c>
      <c r="AA2256" s="870">
        <v>-0.10359998941421508</v>
      </c>
      <c r="AB2256" s="870">
        <v>0</v>
      </c>
      <c r="AC2256" s="870">
        <v>-0.10359998941421508</v>
      </c>
      <c r="AD2256" s="870">
        <v>0</v>
      </c>
      <c r="AE2256" s="870">
        <v>0</v>
      </c>
    </row>
    <row r="2257" spans="1:31">
      <c r="A2257" s="870" t="s">
        <v>1852</v>
      </c>
      <c r="B2257" s="870">
        <v>16</v>
      </c>
      <c r="C2257" s="870">
        <v>1697</v>
      </c>
      <c r="D2257" s="870">
        <v>169745</v>
      </c>
      <c r="E2257" s="870">
        <v>1697459001</v>
      </c>
      <c r="F2257" s="870" t="s">
        <v>1240</v>
      </c>
      <c r="G2257" s="870">
        <v>-1305854310</v>
      </c>
      <c r="H2257" s="870">
        <v>0</v>
      </c>
      <c r="I2257" s="870">
        <v>-1305854309.74</v>
      </c>
      <c r="J2257" s="870">
        <v>0.25999999046325684</v>
      </c>
      <c r="K2257" s="870">
        <v>0</v>
      </c>
      <c r="L2257" s="870">
        <v>0.25999999046325684</v>
      </c>
      <c r="M2257" s="870">
        <v>0</v>
      </c>
      <c r="N2257" s="870">
        <v>0</v>
      </c>
      <c r="O2257" s="870">
        <v>0.25999999046325684</v>
      </c>
      <c r="P2257" s="870">
        <v>9.6199996471405022E-2</v>
      </c>
      <c r="Q2257" s="870">
        <v>0</v>
      </c>
      <c r="R2257" s="870">
        <v>0</v>
      </c>
      <c r="S2257" s="870">
        <v>0</v>
      </c>
      <c r="T2257" s="870">
        <v>0</v>
      </c>
      <c r="U2257" s="870">
        <v>0</v>
      </c>
      <c r="V2257" s="870">
        <v>0</v>
      </c>
      <c r="W2257" s="870">
        <v>0</v>
      </c>
      <c r="X2257" s="870">
        <v>9.6199996471405022E-2</v>
      </c>
      <c r="Y2257" s="870">
        <v>0.37</v>
      </c>
      <c r="Z2257" s="870">
        <v>9.6199996471405022E-2</v>
      </c>
      <c r="AA2257" s="870">
        <v>0</v>
      </c>
      <c r="AB2257" s="870">
        <v>9.6199996471405022E-2</v>
      </c>
      <c r="AC2257" s="870">
        <v>0</v>
      </c>
      <c r="AD2257" s="870">
        <v>0</v>
      </c>
      <c r="AE2257" s="870">
        <v>0</v>
      </c>
    </row>
    <row r="2258" spans="1:31">
      <c r="A2258" s="870" t="s">
        <v>1852</v>
      </c>
      <c r="B2258" s="870">
        <v>16</v>
      </c>
      <c r="C2258" s="870">
        <v>1697</v>
      </c>
      <c r="D2258" s="870">
        <v>169750</v>
      </c>
      <c r="E2258" s="870">
        <v>1697509001</v>
      </c>
      <c r="F2258" s="870" t="s">
        <v>1241</v>
      </c>
      <c r="G2258" s="870">
        <v>-7362802423</v>
      </c>
      <c r="H2258" s="870">
        <v>0</v>
      </c>
      <c r="I2258" s="870">
        <v>-7362802423.0900002</v>
      </c>
      <c r="J2258" s="870">
        <v>-9.0000152587890625E-2</v>
      </c>
      <c r="K2258" s="870">
        <v>0</v>
      </c>
      <c r="L2258" s="870">
        <v>0</v>
      </c>
      <c r="M2258" s="870">
        <v>-9.0000152587890625E-2</v>
      </c>
      <c r="N2258" s="870">
        <v>0</v>
      </c>
      <c r="O2258" s="870">
        <v>-9.0000152587890625E-2</v>
      </c>
      <c r="P2258" s="870">
        <v>-3.3300056457519531E-2</v>
      </c>
      <c r="Q2258" s="870">
        <v>0</v>
      </c>
      <c r="R2258" s="870">
        <v>0</v>
      </c>
      <c r="S2258" s="870">
        <v>0</v>
      </c>
      <c r="T2258" s="870">
        <v>0</v>
      </c>
      <c r="U2258" s="870">
        <v>0</v>
      </c>
      <c r="V2258" s="870">
        <v>0</v>
      </c>
      <c r="W2258" s="870">
        <v>0</v>
      </c>
      <c r="X2258" s="870">
        <v>-3.3300056457519531E-2</v>
      </c>
      <c r="Y2258" s="870">
        <v>0.37</v>
      </c>
      <c r="Z2258" s="870">
        <v>0</v>
      </c>
      <c r="AA2258" s="870">
        <v>-3.3300056457519531E-2</v>
      </c>
      <c r="AB2258" s="870">
        <v>0</v>
      </c>
      <c r="AC2258" s="870">
        <v>-3.3300056457519531E-2</v>
      </c>
      <c r="AD2258" s="870">
        <v>0</v>
      </c>
      <c r="AE2258" s="870">
        <v>0</v>
      </c>
    </row>
    <row r="2259" spans="1:31">
      <c r="A2259" s="870" t="s">
        <v>1852</v>
      </c>
      <c r="B2259" s="870">
        <v>16</v>
      </c>
      <c r="C2259" s="870">
        <v>1698</v>
      </c>
      <c r="D2259" s="870">
        <v>169895</v>
      </c>
      <c r="E2259" s="870">
        <v>1698959308</v>
      </c>
      <c r="F2259" s="870" t="s">
        <v>282</v>
      </c>
      <c r="G2259" s="870">
        <v>-2133428848</v>
      </c>
      <c r="H2259" s="870">
        <v>0</v>
      </c>
      <c r="I2259" s="870">
        <v>-2133428847.78</v>
      </c>
      <c r="J2259" s="870">
        <v>0.22000002861022949</v>
      </c>
      <c r="K2259" s="870">
        <v>0</v>
      </c>
      <c r="L2259" s="870">
        <v>0.22000002861022949</v>
      </c>
      <c r="M2259" s="870">
        <v>0</v>
      </c>
      <c r="N2259" s="870">
        <v>0</v>
      </c>
      <c r="O2259" s="870">
        <v>0.22000002861022949</v>
      </c>
      <c r="P2259" s="870">
        <v>8.1400010585784915E-2</v>
      </c>
      <c r="Q2259" s="870">
        <v>0</v>
      </c>
      <c r="R2259" s="870">
        <v>0</v>
      </c>
      <c r="S2259" s="870">
        <v>0</v>
      </c>
      <c r="T2259" s="870">
        <v>0</v>
      </c>
      <c r="U2259" s="870">
        <v>0</v>
      </c>
      <c r="V2259" s="870">
        <v>0</v>
      </c>
      <c r="W2259" s="870">
        <v>0</v>
      </c>
      <c r="X2259" s="870">
        <v>8.1400010585784915E-2</v>
      </c>
      <c r="Y2259" s="870">
        <v>0.37</v>
      </c>
      <c r="Z2259" s="870">
        <v>8.1400010585784915E-2</v>
      </c>
      <c r="AA2259" s="870">
        <v>0</v>
      </c>
      <c r="AB2259" s="870">
        <v>8.1400010585784915E-2</v>
      </c>
      <c r="AC2259" s="870">
        <v>0</v>
      </c>
      <c r="AD2259" s="870">
        <v>0</v>
      </c>
      <c r="AE2259" s="870">
        <v>0</v>
      </c>
    </row>
    <row r="2260" spans="1:31">
      <c r="A2260" s="870" t="s">
        <v>1852</v>
      </c>
      <c r="B2260" s="870">
        <v>16</v>
      </c>
      <c r="C2260" s="870">
        <v>1698</v>
      </c>
      <c r="D2260" s="870">
        <v>169895</v>
      </c>
      <c r="E2260" s="870">
        <v>1698959318</v>
      </c>
      <c r="F2260" s="870" t="s">
        <v>282</v>
      </c>
      <c r="G2260" s="870">
        <v>-9955408039</v>
      </c>
      <c r="H2260" s="870">
        <v>0</v>
      </c>
      <c r="I2260" s="870">
        <v>-9955408038.9799995</v>
      </c>
      <c r="J2260" s="870">
        <v>2.0000457763671875E-2</v>
      </c>
      <c r="K2260" s="870">
        <v>0</v>
      </c>
      <c r="L2260" s="870">
        <v>2.0000457763671875E-2</v>
      </c>
      <c r="M2260" s="870">
        <v>0</v>
      </c>
      <c r="N2260" s="870">
        <v>0</v>
      </c>
      <c r="O2260" s="870">
        <v>2.0000457763671875E-2</v>
      </c>
      <c r="P2260" s="870">
        <v>7.4001693725585941E-3</v>
      </c>
      <c r="Q2260" s="870">
        <v>0</v>
      </c>
      <c r="R2260" s="870">
        <v>0</v>
      </c>
      <c r="S2260" s="870">
        <v>0</v>
      </c>
      <c r="T2260" s="870">
        <v>0</v>
      </c>
      <c r="U2260" s="870">
        <v>0</v>
      </c>
      <c r="V2260" s="870">
        <v>0</v>
      </c>
      <c r="W2260" s="870">
        <v>0</v>
      </c>
      <c r="X2260" s="870">
        <v>7.4001693725585941E-3</v>
      </c>
      <c r="Y2260" s="870">
        <v>0.37</v>
      </c>
      <c r="Z2260" s="870">
        <v>7.4001693725585941E-3</v>
      </c>
      <c r="AA2260" s="870">
        <v>0</v>
      </c>
      <c r="AB2260" s="870">
        <v>7.4001693725585941E-3</v>
      </c>
      <c r="AC2260" s="870">
        <v>0</v>
      </c>
      <c r="AD2260" s="870">
        <v>0</v>
      </c>
      <c r="AE2260" s="870">
        <v>0</v>
      </c>
    </row>
    <row r="2261" spans="1:31">
      <c r="A2261" s="870" t="s">
        <v>1852</v>
      </c>
      <c r="B2261" s="870">
        <v>16</v>
      </c>
      <c r="C2261" s="870">
        <v>1698</v>
      </c>
      <c r="D2261" s="870">
        <v>169895</v>
      </c>
      <c r="E2261" s="870">
        <v>1698959408</v>
      </c>
      <c r="F2261" s="870" t="s">
        <v>282</v>
      </c>
      <c r="G2261" s="870">
        <v>-6158025</v>
      </c>
      <c r="H2261" s="870">
        <v>0</v>
      </c>
      <c r="I2261" s="870">
        <v>-6158024.8300000001</v>
      </c>
      <c r="J2261" s="870">
        <v>0.16999999992549419</v>
      </c>
      <c r="K2261" s="870">
        <v>0</v>
      </c>
      <c r="L2261" s="870">
        <v>0.16999999992549419</v>
      </c>
      <c r="M2261" s="870">
        <v>0</v>
      </c>
      <c r="N2261" s="870">
        <v>0</v>
      </c>
      <c r="O2261" s="870">
        <v>0.16999999992549419</v>
      </c>
      <c r="P2261" s="870">
        <v>6.2899999972432855E-2</v>
      </c>
      <c r="Q2261" s="870">
        <v>0</v>
      </c>
      <c r="R2261" s="870">
        <v>0</v>
      </c>
      <c r="S2261" s="870">
        <v>0</v>
      </c>
      <c r="T2261" s="870">
        <v>0</v>
      </c>
      <c r="U2261" s="870">
        <v>0</v>
      </c>
      <c r="V2261" s="870">
        <v>0</v>
      </c>
      <c r="W2261" s="870">
        <v>0</v>
      </c>
      <c r="X2261" s="870">
        <v>6.2899999972432855E-2</v>
      </c>
      <c r="Y2261" s="870">
        <v>0.37</v>
      </c>
      <c r="Z2261" s="870">
        <v>6.2899999972432855E-2</v>
      </c>
      <c r="AA2261" s="870">
        <v>0</v>
      </c>
      <c r="AB2261" s="870">
        <v>6.2899999972432855E-2</v>
      </c>
      <c r="AC2261" s="870">
        <v>0</v>
      </c>
      <c r="AD2261" s="870">
        <v>0</v>
      </c>
      <c r="AE2261" s="870">
        <v>0</v>
      </c>
    </row>
    <row r="2262" spans="1:31">
      <c r="A2262" s="870" t="s">
        <v>1852</v>
      </c>
      <c r="B2262" s="870">
        <v>16</v>
      </c>
      <c r="C2262" s="870">
        <v>1698</v>
      </c>
      <c r="D2262" s="870">
        <v>169895</v>
      </c>
      <c r="E2262" s="870">
        <v>1698959806</v>
      </c>
      <c r="F2262" s="870" t="s">
        <v>282</v>
      </c>
      <c r="G2262" s="870">
        <v>-824675832</v>
      </c>
      <c r="H2262" s="870">
        <v>0</v>
      </c>
      <c r="I2262" s="870">
        <v>-824675832.30999994</v>
      </c>
      <c r="J2262" s="870">
        <v>-0.30999994277954102</v>
      </c>
      <c r="K2262" s="870">
        <v>0</v>
      </c>
      <c r="L2262" s="870">
        <v>0</v>
      </c>
      <c r="M2262" s="870">
        <v>-0.30999994277954102</v>
      </c>
      <c r="N2262" s="870">
        <v>0</v>
      </c>
      <c r="O2262" s="870">
        <v>-0.30999994277954102</v>
      </c>
      <c r="P2262" s="870">
        <v>-0.11469997882843018</v>
      </c>
      <c r="Q2262" s="870">
        <v>0</v>
      </c>
      <c r="R2262" s="870">
        <v>0</v>
      </c>
      <c r="S2262" s="870">
        <v>0</v>
      </c>
      <c r="T2262" s="870">
        <v>0</v>
      </c>
      <c r="U2262" s="870">
        <v>0</v>
      </c>
      <c r="V2262" s="870">
        <v>0</v>
      </c>
      <c r="W2262" s="870">
        <v>0</v>
      </c>
      <c r="X2262" s="870">
        <v>-0.11469997882843018</v>
      </c>
      <c r="Y2262" s="870">
        <v>0.37</v>
      </c>
      <c r="Z2262" s="870">
        <v>0</v>
      </c>
      <c r="AA2262" s="870">
        <v>-0.11469997882843018</v>
      </c>
      <c r="AB2262" s="870">
        <v>0</v>
      </c>
      <c r="AC2262" s="870">
        <v>-0.11469997882843018</v>
      </c>
      <c r="AD2262" s="870">
        <v>0</v>
      </c>
      <c r="AE2262" s="870">
        <v>0</v>
      </c>
    </row>
    <row r="2263" spans="1:31">
      <c r="A2263" s="870" t="s">
        <v>1852</v>
      </c>
      <c r="B2263" s="870">
        <v>16</v>
      </c>
      <c r="C2263" s="870">
        <v>1698</v>
      </c>
      <c r="D2263" s="870">
        <v>169895</v>
      </c>
      <c r="E2263" s="870">
        <v>1698959808</v>
      </c>
      <c r="F2263" s="870" t="s">
        <v>282</v>
      </c>
      <c r="G2263" s="870">
        <v>-8843931503</v>
      </c>
      <c r="H2263" s="870">
        <v>0</v>
      </c>
      <c r="I2263" s="870">
        <v>-8843931503.2800007</v>
      </c>
      <c r="J2263" s="870">
        <v>-0.28000068664550781</v>
      </c>
      <c r="K2263" s="870">
        <v>0</v>
      </c>
      <c r="L2263" s="870">
        <v>0</v>
      </c>
      <c r="M2263" s="870">
        <v>-0.28000068664550781</v>
      </c>
      <c r="N2263" s="870">
        <v>0</v>
      </c>
      <c r="O2263" s="870">
        <v>-0.28000068664550781</v>
      </c>
      <c r="P2263" s="870">
        <v>-0.1036002540588379</v>
      </c>
      <c r="Q2263" s="870">
        <v>0</v>
      </c>
      <c r="R2263" s="870">
        <v>0</v>
      </c>
      <c r="S2263" s="870">
        <v>0</v>
      </c>
      <c r="T2263" s="870">
        <v>0</v>
      </c>
      <c r="U2263" s="870">
        <v>0</v>
      </c>
      <c r="V2263" s="870">
        <v>0</v>
      </c>
      <c r="W2263" s="870">
        <v>0</v>
      </c>
      <c r="X2263" s="870">
        <v>-0.1036002540588379</v>
      </c>
      <c r="Y2263" s="870">
        <v>0.37</v>
      </c>
      <c r="Z2263" s="870">
        <v>0</v>
      </c>
      <c r="AA2263" s="870">
        <v>-0.1036002540588379</v>
      </c>
      <c r="AB2263" s="870">
        <v>0</v>
      </c>
      <c r="AC2263" s="870">
        <v>-0.1036002540588379</v>
      </c>
      <c r="AD2263" s="870">
        <v>0</v>
      </c>
      <c r="AE2263" s="870">
        <v>0</v>
      </c>
    </row>
    <row r="2264" spans="1:31">
      <c r="A2264" s="870" t="s">
        <v>1852</v>
      </c>
      <c r="B2264" s="870">
        <v>16</v>
      </c>
      <c r="C2264" s="870">
        <v>1698</v>
      </c>
      <c r="D2264" s="870">
        <v>169895</v>
      </c>
      <c r="E2264" s="870">
        <v>1698959818</v>
      </c>
      <c r="F2264" s="870" t="s">
        <v>282</v>
      </c>
      <c r="G2264" s="870">
        <v>-19020461162</v>
      </c>
      <c r="H2264" s="870">
        <v>0</v>
      </c>
      <c r="I2264" s="870">
        <v>-19020461162.080002</v>
      </c>
      <c r="J2264" s="870">
        <v>-8.00018310546875E-2</v>
      </c>
      <c r="K2264" s="870">
        <v>0</v>
      </c>
      <c r="L2264" s="870">
        <v>0</v>
      </c>
      <c r="M2264" s="870">
        <v>-8.00018310546875E-2</v>
      </c>
      <c r="N2264" s="870">
        <v>0</v>
      </c>
      <c r="O2264" s="870">
        <v>-8.00018310546875E-2</v>
      </c>
      <c r="P2264" s="870">
        <v>-2.9600677490234376E-2</v>
      </c>
      <c r="Q2264" s="870">
        <v>0</v>
      </c>
      <c r="R2264" s="870">
        <v>0</v>
      </c>
      <c r="S2264" s="870">
        <v>0</v>
      </c>
      <c r="T2264" s="870">
        <v>0</v>
      </c>
      <c r="U2264" s="870">
        <v>0</v>
      </c>
      <c r="V2264" s="870">
        <v>0</v>
      </c>
      <c r="W2264" s="870">
        <v>0</v>
      </c>
      <c r="X2264" s="870">
        <v>-2.9600677490234376E-2</v>
      </c>
      <c r="Y2264" s="870">
        <v>0.37</v>
      </c>
      <c r="Z2264" s="870">
        <v>0</v>
      </c>
      <c r="AA2264" s="870">
        <v>-2.9600677490234376E-2</v>
      </c>
      <c r="AB2264" s="870">
        <v>0</v>
      </c>
      <c r="AC2264" s="870">
        <v>-2.9600677490234376E-2</v>
      </c>
      <c r="AD2264" s="870">
        <v>0</v>
      </c>
      <c r="AE2264" s="870">
        <v>0</v>
      </c>
    </row>
    <row r="2265" spans="1:31">
      <c r="A2265" s="870" t="s">
        <v>1852</v>
      </c>
      <c r="B2265" s="870">
        <v>16</v>
      </c>
      <c r="C2265" s="870">
        <v>1699</v>
      </c>
      <c r="D2265" s="870">
        <v>169905</v>
      </c>
      <c r="E2265" s="870">
        <v>1699059001</v>
      </c>
      <c r="F2265" s="870" t="s">
        <v>4286</v>
      </c>
      <c r="G2265" s="870">
        <v>-2472072738</v>
      </c>
      <c r="H2265" s="870">
        <v>0</v>
      </c>
      <c r="I2265" s="870">
        <v>-2472072738.46</v>
      </c>
      <c r="J2265" s="870">
        <v>-0.46000003814697266</v>
      </c>
      <c r="K2265" s="870">
        <v>0</v>
      </c>
      <c r="L2265" s="870">
        <v>0</v>
      </c>
      <c r="M2265" s="870">
        <v>-0.46000003814697266</v>
      </c>
      <c r="N2265" s="870">
        <v>0</v>
      </c>
      <c r="O2265" s="870">
        <v>-0.46000003814697266</v>
      </c>
      <c r="P2265" s="870">
        <v>-0.17020001411437988</v>
      </c>
      <c r="Q2265" s="870">
        <v>0</v>
      </c>
      <c r="R2265" s="870">
        <v>0</v>
      </c>
      <c r="S2265" s="870">
        <v>0</v>
      </c>
      <c r="T2265" s="870">
        <v>0</v>
      </c>
      <c r="U2265" s="870">
        <v>0</v>
      </c>
      <c r="V2265" s="870">
        <v>0</v>
      </c>
      <c r="W2265" s="870">
        <v>0</v>
      </c>
      <c r="X2265" s="870">
        <v>-0.17020001411437988</v>
      </c>
      <c r="Y2265" s="870">
        <v>0.37</v>
      </c>
      <c r="Z2265" s="870">
        <v>0</v>
      </c>
      <c r="AA2265" s="870">
        <v>-0.17020001411437988</v>
      </c>
      <c r="AB2265" s="870">
        <v>0</v>
      </c>
      <c r="AC2265" s="870">
        <v>-0.17020001411437988</v>
      </c>
      <c r="AD2265" s="870">
        <v>0</v>
      </c>
      <c r="AE2265" s="870">
        <v>0</v>
      </c>
    </row>
    <row r="2266" spans="1:31">
      <c r="A2266" s="870" t="s">
        <v>1852</v>
      </c>
      <c r="B2266" s="870">
        <v>16</v>
      </c>
      <c r="C2266" s="870">
        <v>1699</v>
      </c>
      <c r="D2266" s="870">
        <v>169905</v>
      </c>
      <c r="E2266" s="870">
        <v>1699059002</v>
      </c>
      <c r="F2266" s="870" t="s">
        <v>4286</v>
      </c>
      <c r="G2266" s="870">
        <v>-345538246</v>
      </c>
      <c r="H2266" s="870">
        <v>0</v>
      </c>
      <c r="I2266" s="870">
        <v>-345538245.63</v>
      </c>
      <c r="J2266" s="870">
        <v>0.37000000476837158</v>
      </c>
      <c r="K2266" s="870">
        <v>0</v>
      </c>
      <c r="L2266" s="870">
        <v>0.37000000476837158</v>
      </c>
      <c r="M2266" s="870">
        <v>0</v>
      </c>
      <c r="N2266" s="870">
        <v>0</v>
      </c>
      <c r="O2266" s="870">
        <v>0.37000000476837158</v>
      </c>
      <c r="P2266" s="870">
        <v>0.13690000176429748</v>
      </c>
      <c r="Q2266" s="870">
        <v>0</v>
      </c>
      <c r="R2266" s="870">
        <v>0</v>
      </c>
      <c r="S2266" s="870">
        <v>0</v>
      </c>
      <c r="T2266" s="870">
        <v>0</v>
      </c>
      <c r="U2266" s="870">
        <v>0</v>
      </c>
      <c r="V2266" s="870">
        <v>0</v>
      </c>
      <c r="W2266" s="870">
        <v>0</v>
      </c>
      <c r="X2266" s="870">
        <v>0.13690000176429748</v>
      </c>
      <c r="Y2266" s="870">
        <v>0.37</v>
      </c>
      <c r="Z2266" s="870">
        <v>0.13690000176429748</v>
      </c>
      <c r="AA2266" s="870">
        <v>0</v>
      </c>
      <c r="AB2266" s="870">
        <v>0.13690000176429748</v>
      </c>
      <c r="AC2266" s="870">
        <v>0</v>
      </c>
      <c r="AD2266" s="870">
        <v>0</v>
      </c>
      <c r="AE2266" s="870">
        <v>0</v>
      </c>
    </row>
    <row r="2267" spans="1:31">
      <c r="A2267" s="870" t="s">
        <v>1852</v>
      </c>
      <c r="B2267" s="870">
        <v>16</v>
      </c>
      <c r="C2267" s="870">
        <v>1699</v>
      </c>
      <c r="D2267" s="870">
        <v>169905</v>
      </c>
      <c r="E2267" s="870">
        <v>1699059003</v>
      </c>
      <c r="F2267" s="870" t="s">
        <v>4286</v>
      </c>
      <c r="G2267" s="870">
        <v>-108735817</v>
      </c>
      <c r="H2267" s="870">
        <v>0</v>
      </c>
      <c r="I2267" s="870">
        <v>-108735816.52</v>
      </c>
      <c r="J2267" s="870">
        <v>0.48000000417232513</v>
      </c>
      <c r="K2267" s="870">
        <v>0</v>
      </c>
      <c r="L2267" s="870">
        <v>0.48000000417232513</v>
      </c>
      <c r="M2267" s="870">
        <v>0</v>
      </c>
      <c r="N2267" s="870">
        <v>0</v>
      </c>
      <c r="O2267" s="870">
        <v>0.48000000417232513</v>
      </c>
      <c r="P2267" s="870">
        <v>0.17760000154376029</v>
      </c>
      <c r="Q2267" s="870">
        <v>0</v>
      </c>
      <c r="R2267" s="870">
        <v>0</v>
      </c>
      <c r="S2267" s="870">
        <v>0</v>
      </c>
      <c r="T2267" s="870">
        <v>0</v>
      </c>
      <c r="U2267" s="870">
        <v>0</v>
      </c>
      <c r="V2267" s="870">
        <v>0</v>
      </c>
      <c r="W2267" s="870">
        <v>0</v>
      </c>
      <c r="X2267" s="870">
        <v>0.17760000154376029</v>
      </c>
      <c r="Y2267" s="870">
        <v>0.37</v>
      </c>
      <c r="Z2267" s="870">
        <v>0.17760000154376029</v>
      </c>
      <c r="AA2267" s="870">
        <v>0</v>
      </c>
      <c r="AB2267" s="870">
        <v>0.17760000154376029</v>
      </c>
      <c r="AC2267" s="870">
        <v>0</v>
      </c>
      <c r="AD2267" s="870">
        <v>0</v>
      </c>
      <c r="AE2267" s="870">
        <v>0</v>
      </c>
    </row>
    <row r="2268" spans="1:31">
      <c r="A2268" s="870" t="s">
        <v>1852</v>
      </c>
      <c r="B2268" s="870">
        <v>16</v>
      </c>
      <c r="C2268" s="870">
        <v>1699</v>
      </c>
      <c r="D2268" s="870">
        <v>169905</v>
      </c>
      <c r="E2268" s="870">
        <v>1699059006</v>
      </c>
      <c r="F2268" s="870" t="s">
        <v>4286</v>
      </c>
      <c r="G2268" s="870">
        <v>-315458183</v>
      </c>
      <c r="H2268" s="870">
        <v>0</v>
      </c>
      <c r="I2268" s="870">
        <v>-315458183.11000001</v>
      </c>
      <c r="J2268" s="870">
        <v>-0.11000001430511475</v>
      </c>
      <c r="K2268" s="870">
        <v>0</v>
      </c>
      <c r="L2268" s="870">
        <v>0</v>
      </c>
      <c r="M2268" s="870">
        <v>-0.11000001430511475</v>
      </c>
      <c r="N2268" s="870">
        <v>0</v>
      </c>
      <c r="O2268" s="870">
        <v>-0.11000001430511475</v>
      </c>
      <c r="P2268" s="870">
        <v>-4.0700005292892458E-2</v>
      </c>
      <c r="Q2268" s="870">
        <v>0</v>
      </c>
      <c r="R2268" s="870">
        <v>0</v>
      </c>
      <c r="S2268" s="870">
        <v>0</v>
      </c>
      <c r="T2268" s="870">
        <v>0</v>
      </c>
      <c r="U2268" s="870">
        <v>0</v>
      </c>
      <c r="V2268" s="870">
        <v>0</v>
      </c>
      <c r="W2268" s="870">
        <v>0</v>
      </c>
      <c r="X2268" s="870">
        <v>-4.0700005292892458E-2</v>
      </c>
      <c r="Y2268" s="870">
        <v>0.37</v>
      </c>
      <c r="Z2268" s="870">
        <v>0</v>
      </c>
      <c r="AA2268" s="870">
        <v>-4.0700005292892458E-2</v>
      </c>
      <c r="AB2268" s="870">
        <v>0</v>
      </c>
      <c r="AC2268" s="870">
        <v>-4.0700005292892458E-2</v>
      </c>
      <c r="AD2268" s="870">
        <v>0</v>
      </c>
      <c r="AE2268" s="870">
        <v>0</v>
      </c>
    </row>
    <row r="2269" spans="1:31">
      <c r="A2269" s="870" t="s">
        <v>1852</v>
      </c>
      <c r="B2269" s="870">
        <v>16</v>
      </c>
      <c r="C2269" s="870">
        <v>1699</v>
      </c>
      <c r="D2269" s="870">
        <v>169905</v>
      </c>
      <c r="E2269" s="870">
        <v>1699059007</v>
      </c>
      <c r="F2269" s="870" t="s">
        <v>4286</v>
      </c>
      <c r="G2269" s="870">
        <v>-32131791</v>
      </c>
      <c r="H2269" s="870">
        <v>0</v>
      </c>
      <c r="I2269" s="870">
        <v>-32131790.57</v>
      </c>
      <c r="J2269" s="870">
        <v>0.42999999970197678</v>
      </c>
      <c r="K2269" s="870">
        <v>0</v>
      </c>
      <c r="L2269" s="870">
        <v>0.42999999970197678</v>
      </c>
      <c r="M2269" s="870">
        <v>0</v>
      </c>
      <c r="N2269" s="870">
        <v>0</v>
      </c>
      <c r="O2269" s="870">
        <v>0.42999999970197678</v>
      </c>
      <c r="P2269" s="870">
        <v>0.15909999988973139</v>
      </c>
      <c r="Q2269" s="870">
        <v>0</v>
      </c>
      <c r="R2269" s="870">
        <v>0</v>
      </c>
      <c r="S2269" s="870">
        <v>0</v>
      </c>
      <c r="T2269" s="870">
        <v>0</v>
      </c>
      <c r="U2269" s="870">
        <v>0</v>
      </c>
      <c r="V2269" s="870">
        <v>0</v>
      </c>
      <c r="W2269" s="870">
        <v>0</v>
      </c>
      <c r="X2269" s="870">
        <v>0.15909999988973139</v>
      </c>
      <c r="Y2269" s="870">
        <v>0.36999999999999994</v>
      </c>
      <c r="Z2269" s="870">
        <v>0.15909999988973139</v>
      </c>
      <c r="AA2269" s="870">
        <v>0</v>
      </c>
      <c r="AB2269" s="870">
        <v>0.15909999988973139</v>
      </c>
      <c r="AC2269" s="870">
        <v>0</v>
      </c>
      <c r="AD2269" s="870">
        <v>0</v>
      </c>
      <c r="AE2269" s="870">
        <v>0</v>
      </c>
    </row>
    <row r="2270" spans="1:31">
      <c r="A2270" s="870" t="s">
        <v>1852</v>
      </c>
      <c r="B2270" s="870">
        <v>16</v>
      </c>
      <c r="C2270" s="870">
        <v>1699</v>
      </c>
      <c r="D2270" s="870">
        <v>169905</v>
      </c>
      <c r="E2270" s="870">
        <v>1699059008</v>
      </c>
      <c r="F2270" s="870" t="s">
        <v>4286</v>
      </c>
      <c r="G2270" s="870">
        <v>-13870897</v>
      </c>
      <c r="H2270" s="870">
        <v>0</v>
      </c>
      <c r="I2270" s="870">
        <v>-13870897.07</v>
      </c>
      <c r="J2270" s="870">
        <v>-7.0000000298023224E-2</v>
      </c>
      <c r="K2270" s="870">
        <v>0</v>
      </c>
      <c r="L2270" s="870">
        <v>0</v>
      </c>
      <c r="M2270" s="870">
        <v>-7.0000000298023224E-2</v>
      </c>
      <c r="N2270" s="870">
        <v>0</v>
      </c>
      <c r="O2270" s="870">
        <v>-7.0000000298023224E-2</v>
      </c>
      <c r="P2270" s="870">
        <v>-2.5900000110268592E-2</v>
      </c>
      <c r="Q2270" s="870">
        <v>0</v>
      </c>
      <c r="R2270" s="870">
        <v>0</v>
      </c>
      <c r="S2270" s="870">
        <v>0</v>
      </c>
      <c r="T2270" s="870">
        <v>0</v>
      </c>
      <c r="U2270" s="870">
        <v>0</v>
      </c>
      <c r="V2270" s="870">
        <v>0</v>
      </c>
      <c r="W2270" s="870">
        <v>0</v>
      </c>
      <c r="X2270" s="870">
        <v>-2.5900000110268592E-2</v>
      </c>
      <c r="Y2270" s="870">
        <v>0.37</v>
      </c>
      <c r="Z2270" s="870">
        <v>0</v>
      </c>
      <c r="AA2270" s="870">
        <v>-2.5900000110268592E-2</v>
      </c>
      <c r="AB2270" s="870">
        <v>0</v>
      </c>
      <c r="AC2270" s="870">
        <v>-2.5900000110268592E-2</v>
      </c>
      <c r="AD2270" s="870">
        <v>0</v>
      </c>
      <c r="AE2270" s="870">
        <v>0</v>
      </c>
    </row>
    <row r="2271" spans="1:31">
      <c r="A2271" s="870" t="s">
        <v>1852</v>
      </c>
      <c r="B2271" s="870">
        <v>16</v>
      </c>
      <c r="C2271" s="870">
        <v>1699</v>
      </c>
      <c r="D2271" s="870">
        <v>169905</v>
      </c>
      <c r="E2271" s="870">
        <v>1699059011</v>
      </c>
      <c r="F2271" s="870" t="s">
        <v>4286</v>
      </c>
      <c r="G2271" s="870">
        <v>-4876648</v>
      </c>
      <c r="H2271" s="870">
        <v>0</v>
      </c>
      <c r="I2271" s="870">
        <v>-4876647.7300000004</v>
      </c>
      <c r="J2271" s="870">
        <v>0.26999999955296516</v>
      </c>
      <c r="K2271" s="870">
        <v>0</v>
      </c>
      <c r="L2271" s="870">
        <v>0.26999999955296516</v>
      </c>
      <c r="M2271" s="870">
        <v>0</v>
      </c>
      <c r="N2271" s="870">
        <v>0</v>
      </c>
      <c r="O2271" s="870">
        <v>0.26999999955296516</v>
      </c>
      <c r="P2271" s="870">
        <v>9.9899999834597103E-2</v>
      </c>
      <c r="Q2271" s="870">
        <v>0</v>
      </c>
      <c r="R2271" s="870">
        <v>0</v>
      </c>
      <c r="S2271" s="870">
        <v>0</v>
      </c>
      <c r="T2271" s="870">
        <v>0</v>
      </c>
      <c r="U2271" s="870">
        <v>0</v>
      </c>
      <c r="V2271" s="870">
        <v>0</v>
      </c>
      <c r="W2271" s="870">
        <v>0</v>
      </c>
      <c r="X2271" s="870">
        <v>9.9899999834597103E-2</v>
      </c>
      <c r="Y2271" s="870">
        <v>0.37</v>
      </c>
      <c r="Z2271" s="870">
        <v>9.9899999834597103E-2</v>
      </c>
      <c r="AA2271" s="870">
        <v>0</v>
      </c>
      <c r="AB2271" s="870">
        <v>9.9899999834597103E-2</v>
      </c>
      <c r="AC2271" s="870">
        <v>0</v>
      </c>
      <c r="AD2271" s="870">
        <v>0</v>
      </c>
      <c r="AE2271" s="870">
        <v>0</v>
      </c>
    </row>
    <row r="2272" spans="1:31">
      <c r="A2272" s="870" t="s">
        <v>1852</v>
      </c>
      <c r="B2272" s="870">
        <v>16</v>
      </c>
      <c r="C2272" s="870">
        <v>1699</v>
      </c>
      <c r="D2272" s="870">
        <v>169905</v>
      </c>
      <c r="E2272" s="870">
        <v>1699059012</v>
      </c>
      <c r="F2272" s="870" t="s">
        <v>4286</v>
      </c>
      <c r="G2272" s="870">
        <v>-6733478</v>
      </c>
      <c r="H2272" s="870">
        <v>0</v>
      </c>
      <c r="I2272" s="870">
        <v>-6733478.3700000001</v>
      </c>
      <c r="J2272" s="870">
        <v>-0.37000000011175871</v>
      </c>
      <c r="K2272" s="870">
        <v>0</v>
      </c>
      <c r="L2272" s="870">
        <v>0</v>
      </c>
      <c r="M2272" s="870">
        <v>-0.37000000011175871</v>
      </c>
      <c r="N2272" s="870">
        <v>0</v>
      </c>
      <c r="O2272" s="870">
        <v>-0.37000000011175871</v>
      </c>
      <c r="P2272" s="870">
        <v>-0.13690000004135072</v>
      </c>
      <c r="Q2272" s="870">
        <v>0</v>
      </c>
      <c r="R2272" s="870">
        <v>0</v>
      </c>
      <c r="S2272" s="870">
        <v>0</v>
      </c>
      <c r="T2272" s="870">
        <v>0</v>
      </c>
      <c r="U2272" s="870">
        <v>0</v>
      </c>
      <c r="V2272" s="870">
        <v>0</v>
      </c>
      <c r="W2272" s="870">
        <v>0</v>
      </c>
      <c r="X2272" s="870">
        <v>-0.13690000004135072</v>
      </c>
      <c r="Y2272" s="870">
        <v>0.37</v>
      </c>
      <c r="Z2272" s="870">
        <v>0</v>
      </c>
      <c r="AA2272" s="870">
        <v>-0.13690000004135072</v>
      </c>
      <c r="AB2272" s="870">
        <v>0</v>
      </c>
      <c r="AC2272" s="870">
        <v>-0.13690000004135072</v>
      </c>
      <c r="AD2272" s="870">
        <v>0</v>
      </c>
      <c r="AE2272" s="870">
        <v>0</v>
      </c>
    </row>
    <row r="2273" spans="1:31">
      <c r="A2273" s="870" t="s">
        <v>1852</v>
      </c>
      <c r="B2273" s="870">
        <v>16</v>
      </c>
      <c r="C2273" s="870">
        <v>1699</v>
      </c>
      <c r="D2273" s="870">
        <v>169905</v>
      </c>
      <c r="E2273" s="870">
        <v>1699059713</v>
      </c>
      <c r="F2273" s="870" t="s">
        <v>1242</v>
      </c>
      <c r="G2273" s="870">
        <v>-61354</v>
      </c>
      <c r="H2273" s="870">
        <v>0</v>
      </c>
      <c r="I2273" s="870">
        <v>-56596.79</v>
      </c>
      <c r="J2273" s="870">
        <v>4757.2099999999991</v>
      </c>
      <c r="K2273" s="870">
        <v>0</v>
      </c>
      <c r="L2273" s="870">
        <v>4757.2099999999991</v>
      </c>
      <c r="M2273" s="870">
        <v>0</v>
      </c>
      <c r="N2273" s="870">
        <v>0</v>
      </c>
      <c r="O2273" s="870">
        <v>4757.2099999999991</v>
      </c>
      <c r="P2273" s="870">
        <v>1760.1676999999997</v>
      </c>
      <c r="Q2273" s="870">
        <v>0</v>
      </c>
      <c r="R2273" s="870">
        <v>0</v>
      </c>
      <c r="S2273" s="870">
        <v>0</v>
      </c>
      <c r="T2273" s="870">
        <v>0</v>
      </c>
      <c r="U2273" s="870">
        <v>0</v>
      </c>
      <c r="V2273" s="870">
        <v>0</v>
      </c>
      <c r="W2273" s="870">
        <v>0</v>
      </c>
      <c r="X2273" s="870">
        <v>1760.1676999999997</v>
      </c>
      <c r="Y2273" s="870">
        <v>0.37</v>
      </c>
      <c r="Z2273" s="870">
        <v>1760.1676999999997</v>
      </c>
      <c r="AA2273" s="870">
        <v>0</v>
      </c>
      <c r="AB2273" s="870">
        <v>1760.1676999999997</v>
      </c>
      <c r="AC2273" s="870">
        <v>0</v>
      </c>
      <c r="AD2273" s="870">
        <v>0</v>
      </c>
      <c r="AE2273" s="870">
        <v>0</v>
      </c>
    </row>
    <row r="2274" spans="1:31">
      <c r="A2274" s="870" t="s">
        <v>1852</v>
      </c>
      <c r="B2274" s="870">
        <v>16</v>
      </c>
      <c r="C2274" s="870">
        <v>1699</v>
      </c>
      <c r="D2274" s="870">
        <v>169905</v>
      </c>
      <c r="E2274" s="870">
        <v>1699059714</v>
      </c>
      <c r="F2274" s="870" t="s">
        <v>4746</v>
      </c>
      <c r="G2274" s="870">
        <v>-382</v>
      </c>
      <c r="H2274" s="870">
        <v>0</v>
      </c>
      <c r="I2274" s="870">
        <v>-382.32</v>
      </c>
      <c r="J2274" s="870">
        <v>-0.31999999999999318</v>
      </c>
      <c r="K2274" s="870">
        <v>0</v>
      </c>
      <c r="L2274" s="870">
        <v>0</v>
      </c>
      <c r="M2274" s="870">
        <v>-0.31999999999999318</v>
      </c>
      <c r="N2274" s="870">
        <v>0</v>
      </c>
      <c r="O2274" s="870">
        <v>-0.31999999999999318</v>
      </c>
      <c r="P2274" s="870">
        <v>-0.11839999999999748</v>
      </c>
      <c r="Q2274" s="870">
        <v>0</v>
      </c>
      <c r="R2274" s="870">
        <v>0</v>
      </c>
      <c r="S2274" s="870">
        <v>0</v>
      </c>
      <c r="T2274" s="870">
        <v>0</v>
      </c>
      <c r="U2274" s="870">
        <v>0</v>
      </c>
      <c r="V2274" s="870">
        <v>0</v>
      </c>
      <c r="W2274" s="870">
        <v>0</v>
      </c>
      <c r="X2274" s="870">
        <v>-0.11839999999999748</v>
      </c>
      <c r="Y2274" s="870">
        <v>0.37</v>
      </c>
      <c r="Z2274" s="870">
        <v>0</v>
      </c>
      <c r="AA2274" s="870">
        <v>-0.11839999999999748</v>
      </c>
      <c r="AB2274" s="870">
        <v>0</v>
      </c>
      <c r="AC2274" s="870">
        <v>-0.11839999999999748</v>
      </c>
      <c r="AD2274" s="870">
        <v>0</v>
      </c>
      <c r="AE2274" s="870">
        <v>0</v>
      </c>
    </row>
    <row r="2275" spans="1:31">
      <c r="A2275" s="870" t="s">
        <v>1852</v>
      </c>
      <c r="B2275" s="870">
        <v>16</v>
      </c>
      <c r="C2275" s="870">
        <v>1699</v>
      </c>
      <c r="D2275" s="870">
        <v>169905</v>
      </c>
      <c r="E2275" s="870">
        <v>1699059718</v>
      </c>
      <c r="F2275" s="870" t="s">
        <v>1243</v>
      </c>
      <c r="G2275" s="870">
        <v>-158675</v>
      </c>
      <c r="H2275" s="870">
        <v>0</v>
      </c>
      <c r="I2275" s="870">
        <v>10947534.689999999</v>
      </c>
      <c r="J2275" s="870">
        <v>11106209.689999999</v>
      </c>
      <c r="K2275" s="870">
        <v>0</v>
      </c>
      <c r="L2275" s="870">
        <v>11106209.689999999</v>
      </c>
      <c r="M2275" s="870">
        <v>0</v>
      </c>
      <c r="N2275" s="870">
        <v>0</v>
      </c>
      <c r="O2275" s="870">
        <v>11106209.689999999</v>
      </c>
      <c r="P2275" s="870">
        <v>4109297.5852999999</v>
      </c>
      <c r="Q2275" s="870">
        <v>0</v>
      </c>
      <c r="R2275" s="870">
        <v>0</v>
      </c>
      <c r="S2275" s="870">
        <v>0</v>
      </c>
      <c r="T2275" s="870">
        <v>0</v>
      </c>
      <c r="U2275" s="870">
        <v>0</v>
      </c>
      <c r="V2275" s="870">
        <v>0</v>
      </c>
      <c r="W2275" s="870">
        <v>0</v>
      </c>
      <c r="X2275" s="870">
        <v>4109297.5852999999</v>
      </c>
      <c r="Y2275" s="870">
        <v>0.37</v>
      </c>
      <c r="Z2275" s="870">
        <v>4109297.5852999999</v>
      </c>
      <c r="AA2275" s="870">
        <v>0</v>
      </c>
      <c r="AB2275" s="870">
        <v>4109297.5852999999</v>
      </c>
      <c r="AC2275" s="870">
        <v>0</v>
      </c>
      <c r="AD2275" s="870">
        <v>0</v>
      </c>
      <c r="AE2275" s="870">
        <v>0</v>
      </c>
    </row>
    <row r="2276" spans="1:31">
      <c r="A2276" s="870" t="s">
        <v>1852</v>
      </c>
      <c r="B2276" s="870">
        <v>16</v>
      </c>
      <c r="C2276" s="870">
        <v>1699</v>
      </c>
      <c r="D2276" s="870">
        <v>169905</v>
      </c>
      <c r="E2276" s="870">
        <v>1699059719</v>
      </c>
      <c r="F2276" s="870" t="s">
        <v>1244</v>
      </c>
      <c r="G2276" s="870">
        <v>-791</v>
      </c>
      <c r="H2276" s="870">
        <v>0</v>
      </c>
      <c r="I2276" s="870">
        <v>683626.32</v>
      </c>
      <c r="J2276" s="870">
        <v>684417.32</v>
      </c>
      <c r="K2276" s="870">
        <v>0</v>
      </c>
      <c r="L2276" s="870">
        <v>684417.32</v>
      </c>
      <c r="M2276" s="870">
        <v>0</v>
      </c>
      <c r="N2276" s="870">
        <v>0</v>
      </c>
      <c r="O2276" s="870">
        <v>684417.32</v>
      </c>
      <c r="P2276" s="870">
        <v>253234.40839999999</v>
      </c>
      <c r="Q2276" s="870">
        <v>0</v>
      </c>
      <c r="R2276" s="870">
        <v>0</v>
      </c>
      <c r="S2276" s="870">
        <v>0</v>
      </c>
      <c r="T2276" s="870">
        <v>0</v>
      </c>
      <c r="U2276" s="870">
        <v>0</v>
      </c>
      <c r="V2276" s="870">
        <v>0</v>
      </c>
      <c r="W2276" s="870">
        <v>0</v>
      </c>
      <c r="X2276" s="870">
        <v>253234.40839999999</v>
      </c>
      <c r="Y2276" s="870">
        <v>0.37</v>
      </c>
      <c r="Z2276" s="870">
        <v>253234.40839999999</v>
      </c>
      <c r="AA2276" s="870">
        <v>0</v>
      </c>
      <c r="AB2276" s="870">
        <v>253234.40839999999</v>
      </c>
      <c r="AC2276" s="870">
        <v>0</v>
      </c>
      <c r="AD2276" s="870">
        <v>0</v>
      </c>
      <c r="AE2276" s="870">
        <v>0</v>
      </c>
    </row>
    <row r="2277" spans="1:31">
      <c r="A2277" s="870" t="s">
        <v>1852</v>
      </c>
      <c r="B2277" s="870">
        <v>16</v>
      </c>
      <c r="C2277" s="870">
        <v>1699</v>
      </c>
      <c r="D2277" s="870">
        <v>169905</v>
      </c>
      <c r="E2277" s="870">
        <v>1699059720</v>
      </c>
      <c r="F2277" s="870" t="s">
        <v>3418</v>
      </c>
      <c r="G2277" s="870">
        <v>0</v>
      </c>
      <c r="H2277" s="870">
        <v>0</v>
      </c>
      <c r="I2277" s="870">
        <v>-123521.4</v>
      </c>
      <c r="J2277" s="870">
        <v>-123521.4</v>
      </c>
      <c r="K2277" s="870">
        <v>0</v>
      </c>
      <c r="L2277" s="870">
        <v>0</v>
      </c>
      <c r="M2277" s="870">
        <v>-123521.4</v>
      </c>
      <c r="N2277" s="870">
        <v>0</v>
      </c>
      <c r="O2277" s="870">
        <v>-123521.4</v>
      </c>
      <c r="P2277" s="870">
        <v>-45702.917999999998</v>
      </c>
      <c r="Q2277" s="870">
        <v>0</v>
      </c>
      <c r="R2277" s="870">
        <v>0</v>
      </c>
      <c r="S2277" s="870">
        <v>0</v>
      </c>
      <c r="T2277" s="870">
        <v>0</v>
      </c>
      <c r="U2277" s="870">
        <v>0</v>
      </c>
      <c r="V2277" s="870">
        <v>0</v>
      </c>
      <c r="W2277" s="870">
        <v>0</v>
      </c>
      <c r="X2277" s="870">
        <v>-45702.917999999998</v>
      </c>
      <c r="Y2277" s="870">
        <v>0.37</v>
      </c>
      <c r="Z2277" s="870">
        <v>0</v>
      </c>
      <c r="AA2277" s="870">
        <v>-45702.917999999998</v>
      </c>
      <c r="AB2277" s="870">
        <v>0</v>
      </c>
      <c r="AC2277" s="870">
        <v>-45702.917999999998</v>
      </c>
      <c r="AD2277" s="870">
        <v>0</v>
      </c>
      <c r="AE2277" s="870">
        <v>0</v>
      </c>
    </row>
    <row r="2278" spans="1:31">
      <c r="A2278" s="870" t="s">
        <v>1852</v>
      </c>
      <c r="B2278" s="870">
        <v>16</v>
      </c>
      <c r="C2278" s="870">
        <v>1699</v>
      </c>
      <c r="D2278" s="870">
        <v>169915</v>
      </c>
      <c r="E2278" s="870">
        <v>1699151888</v>
      </c>
      <c r="F2278" s="870" t="s">
        <v>809</v>
      </c>
      <c r="G2278" s="870">
        <v>-13197725</v>
      </c>
      <c r="H2278" s="870">
        <v>0</v>
      </c>
      <c r="I2278" s="870">
        <v>-13197724.720000001</v>
      </c>
      <c r="J2278" s="870">
        <v>0.27999999932944775</v>
      </c>
      <c r="K2278" s="870">
        <v>0</v>
      </c>
      <c r="L2278" s="870">
        <v>0.27999999932944775</v>
      </c>
      <c r="M2278" s="870">
        <v>0</v>
      </c>
      <c r="N2278" s="870">
        <v>0</v>
      </c>
      <c r="O2278" s="870">
        <v>0.27999999932944775</v>
      </c>
      <c r="P2278" s="870">
        <v>0.10359999975189567</v>
      </c>
      <c r="Q2278" s="870">
        <v>0</v>
      </c>
      <c r="R2278" s="870">
        <v>0</v>
      </c>
      <c r="S2278" s="870">
        <v>0</v>
      </c>
      <c r="T2278" s="870">
        <v>0</v>
      </c>
      <c r="U2278" s="870">
        <v>0</v>
      </c>
      <c r="V2278" s="870">
        <v>0</v>
      </c>
      <c r="W2278" s="870">
        <v>0</v>
      </c>
      <c r="X2278" s="870">
        <v>0.10359999975189567</v>
      </c>
      <c r="Y2278" s="870">
        <v>0.37</v>
      </c>
      <c r="Z2278" s="870">
        <v>0.10359999975189567</v>
      </c>
      <c r="AA2278" s="870">
        <v>0</v>
      </c>
      <c r="AB2278" s="870">
        <v>0.10359999975189567</v>
      </c>
      <c r="AC2278" s="870">
        <v>0</v>
      </c>
      <c r="AD2278" s="870">
        <v>0</v>
      </c>
      <c r="AE2278" s="870">
        <v>0</v>
      </c>
    </row>
    <row r="2279" spans="1:31">
      <c r="A2279" s="870" t="s">
        <v>1891</v>
      </c>
      <c r="B2279" s="870">
        <v>16</v>
      </c>
      <c r="C2279" s="870">
        <v>1699</v>
      </c>
      <c r="D2279" s="870">
        <v>169915</v>
      </c>
      <c r="E2279" s="870">
        <v>1699159001</v>
      </c>
      <c r="F2279" s="870" t="s">
        <v>4287</v>
      </c>
      <c r="G2279" s="870">
        <v>-3621201082</v>
      </c>
      <c r="H2279" s="870">
        <v>0</v>
      </c>
      <c r="I2279" s="870">
        <v>-3621201081.6599998</v>
      </c>
      <c r="J2279" s="870">
        <v>0.34000015258789063</v>
      </c>
      <c r="K2279" s="870">
        <v>0</v>
      </c>
      <c r="L2279" s="870">
        <v>0.34000015258789063</v>
      </c>
      <c r="M2279" s="870">
        <v>0</v>
      </c>
      <c r="N2279" s="870">
        <v>0</v>
      </c>
      <c r="O2279" s="870">
        <v>0.34000015258789063</v>
      </c>
      <c r="P2279" s="870">
        <v>0.12580005645751954</v>
      </c>
      <c r="Q2279" s="870">
        <v>0</v>
      </c>
      <c r="R2279" s="870">
        <v>0</v>
      </c>
      <c r="S2279" s="870">
        <v>0</v>
      </c>
      <c r="T2279" s="870">
        <v>0</v>
      </c>
      <c r="U2279" s="870">
        <v>0</v>
      </c>
      <c r="V2279" s="870">
        <v>0</v>
      </c>
      <c r="W2279" s="870">
        <v>0</v>
      </c>
      <c r="X2279" s="870">
        <v>0.12580005645751954</v>
      </c>
      <c r="Y2279" s="870">
        <v>0.37000000000000005</v>
      </c>
      <c r="Z2279" s="870">
        <v>0.12580005645751954</v>
      </c>
      <c r="AA2279" s="870">
        <v>0</v>
      </c>
      <c r="AB2279" s="870">
        <v>0.12580005645751954</v>
      </c>
      <c r="AC2279" s="870">
        <v>0</v>
      </c>
      <c r="AD2279" s="870">
        <v>0</v>
      </c>
      <c r="AE2279" s="870">
        <v>0</v>
      </c>
    </row>
    <row r="2280" spans="1:31">
      <c r="A2280" s="870" t="s">
        <v>1891</v>
      </c>
      <c r="B2280" s="870">
        <v>16</v>
      </c>
      <c r="C2280" s="870">
        <v>1699</v>
      </c>
      <c r="D2280" s="870">
        <v>169915</v>
      </c>
      <c r="E2280" s="870">
        <v>1699159002</v>
      </c>
      <c r="F2280" s="870" t="s">
        <v>4287</v>
      </c>
      <c r="G2280" s="870">
        <v>-676422804</v>
      </c>
      <c r="H2280" s="870">
        <v>0</v>
      </c>
      <c r="I2280" s="870">
        <v>-676422804.09000003</v>
      </c>
      <c r="J2280" s="870">
        <v>-9.0000033378601074E-2</v>
      </c>
      <c r="K2280" s="870">
        <v>0</v>
      </c>
      <c r="L2280" s="870">
        <v>0</v>
      </c>
      <c r="M2280" s="870">
        <v>-9.0000033378601074E-2</v>
      </c>
      <c r="N2280" s="870">
        <v>0</v>
      </c>
      <c r="O2280" s="870">
        <v>-9.0000033378601074E-2</v>
      </c>
      <c r="P2280" s="870">
        <v>-3.3300012350082397E-2</v>
      </c>
      <c r="Q2280" s="870">
        <v>0</v>
      </c>
      <c r="R2280" s="870">
        <v>0</v>
      </c>
      <c r="S2280" s="870">
        <v>0</v>
      </c>
      <c r="T2280" s="870">
        <v>0</v>
      </c>
      <c r="U2280" s="870">
        <v>0</v>
      </c>
      <c r="V2280" s="870">
        <v>0</v>
      </c>
      <c r="W2280" s="870">
        <v>0</v>
      </c>
      <c r="X2280" s="870">
        <v>-3.3300012350082397E-2</v>
      </c>
      <c r="Y2280" s="870">
        <v>0.37</v>
      </c>
      <c r="Z2280" s="870">
        <v>0</v>
      </c>
      <c r="AA2280" s="870">
        <v>-3.3300012350082397E-2</v>
      </c>
      <c r="AB2280" s="870">
        <v>0</v>
      </c>
      <c r="AC2280" s="870">
        <v>-3.3300012350082397E-2</v>
      </c>
      <c r="AD2280" s="870">
        <v>0</v>
      </c>
      <c r="AE2280" s="870">
        <v>0</v>
      </c>
    </row>
    <row r="2281" spans="1:31">
      <c r="A2281" s="870" t="s">
        <v>1891</v>
      </c>
      <c r="B2281" s="870">
        <v>16</v>
      </c>
      <c r="C2281" s="870">
        <v>1699</v>
      </c>
      <c r="D2281" s="870">
        <v>169915</v>
      </c>
      <c r="E2281" s="870">
        <v>1699159003</v>
      </c>
      <c r="F2281" s="870" t="s">
        <v>4287</v>
      </c>
      <c r="G2281" s="870">
        <v>-44666096</v>
      </c>
      <c r="H2281" s="870">
        <v>0</v>
      </c>
      <c r="I2281" s="870">
        <v>-44666096.200000003</v>
      </c>
      <c r="J2281" s="870">
        <v>-0.20000000298023224</v>
      </c>
      <c r="K2281" s="870">
        <v>0</v>
      </c>
      <c r="L2281" s="870">
        <v>0</v>
      </c>
      <c r="M2281" s="870">
        <v>-0.20000000298023224</v>
      </c>
      <c r="N2281" s="870">
        <v>0</v>
      </c>
      <c r="O2281" s="870">
        <v>-0.20000000298023224</v>
      </c>
      <c r="P2281" s="870">
        <v>-7.4000001102685925E-2</v>
      </c>
      <c r="Q2281" s="870">
        <v>0</v>
      </c>
      <c r="R2281" s="870">
        <v>0</v>
      </c>
      <c r="S2281" s="870">
        <v>0</v>
      </c>
      <c r="T2281" s="870">
        <v>0</v>
      </c>
      <c r="U2281" s="870">
        <v>0</v>
      </c>
      <c r="V2281" s="870">
        <v>0</v>
      </c>
      <c r="W2281" s="870">
        <v>0</v>
      </c>
      <c r="X2281" s="870">
        <v>-7.4000001102685925E-2</v>
      </c>
      <c r="Y2281" s="870">
        <v>0.37</v>
      </c>
      <c r="Z2281" s="870">
        <v>0</v>
      </c>
      <c r="AA2281" s="870">
        <v>-7.4000001102685925E-2</v>
      </c>
      <c r="AB2281" s="870">
        <v>0</v>
      </c>
      <c r="AC2281" s="870">
        <v>-7.4000001102685925E-2</v>
      </c>
      <c r="AD2281" s="870">
        <v>0</v>
      </c>
      <c r="AE2281" s="870">
        <v>0</v>
      </c>
    </row>
    <row r="2282" spans="1:31">
      <c r="A2282" s="870" t="s">
        <v>1891</v>
      </c>
      <c r="B2282" s="870">
        <v>16</v>
      </c>
      <c r="C2282" s="870">
        <v>1699</v>
      </c>
      <c r="D2282" s="870">
        <v>169915</v>
      </c>
      <c r="E2282" s="870">
        <v>1699159006</v>
      </c>
      <c r="F2282" s="870" t="s">
        <v>4287</v>
      </c>
      <c r="G2282" s="870">
        <v>0</v>
      </c>
      <c r="H2282" s="870">
        <v>0</v>
      </c>
      <c r="I2282" s="870">
        <v>-0.01</v>
      </c>
      <c r="J2282" s="870">
        <v>-0.01</v>
      </c>
      <c r="K2282" s="870">
        <v>0</v>
      </c>
      <c r="L2282" s="870">
        <v>0</v>
      </c>
      <c r="M2282" s="870">
        <v>-0.01</v>
      </c>
      <c r="N2282" s="870">
        <v>0</v>
      </c>
      <c r="O2282" s="870">
        <v>-0.01</v>
      </c>
      <c r="P2282" s="870">
        <v>-3.7000000000000002E-3</v>
      </c>
      <c r="Q2282" s="870">
        <v>0</v>
      </c>
      <c r="R2282" s="870">
        <v>0</v>
      </c>
      <c r="S2282" s="870">
        <v>0</v>
      </c>
      <c r="T2282" s="870">
        <v>0</v>
      </c>
      <c r="U2282" s="870">
        <v>0</v>
      </c>
      <c r="V2282" s="870">
        <v>0</v>
      </c>
      <c r="W2282" s="870">
        <v>0</v>
      </c>
      <c r="X2282" s="870">
        <v>-3.7000000000000002E-3</v>
      </c>
      <c r="Y2282" s="870">
        <v>0.37</v>
      </c>
      <c r="Z2282" s="870">
        <v>0</v>
      </c>
      <c r="AA2282" s="870">
        <v>-3.7000000000000002E-3</v>
      </c>
      <c r="AB2282" s="870">
        <v>0</v>
      </c>
      <c r="AC2282" s="870">
        <v>-3.7000000000000002E-3</v>
      </c>
      <c r="AD2282" s="870">
        <v>0</v>
      </c>
      <c r="AE2282" s="870">
        <v>0</v>
      </c>
    </row>
    <row r="2283" spans="1:31">
      <c r="A2283" s="870" t="s">
        <v>1891</v>
      </c>
      <c r="B2283" s="870">
        <v>16</v>
      </c>
      <c r="C2283" s="870">
        <v>1699</v>
      </c>
      <c r="D2283" s="870">
        <v>169915</v>
      </c>
      <c r="E2283" s="870">
        <v>1699159007</v>
      </c>
      <c r="F2283" s="870" t="s">
        <v>4287</v>
      </c>
      <c r="G2283" s="870">
        <v>-21615583</v>
      </c>
      <c r="H2283" s="870">
        <v>0</v>
      </c>
      <c r="I2283" s="870">
        <v>-21615582.510000002</v>
      </c>
      <c r="J2283" s="870">
        <v>0.48999999836087227</v>
      </c>
      <c r="K2283" s="870">
        <v>0</v>
      </c>
      <c r="L2283" s="870">
        <v>0.48999999836087227</v>
      </c>
      <c r="M2283" s="870">
        <v>0</v>
      </c>
      <c r="N2283" s="870">
        <v>0</v>
      </c>
      <c r="O2283" s="870">
        <v>0.48999999836087227</v>
      </c>
      <c r="P2283" s="870">
        <v>0.18129999939352273</v>
      </c>
      <c r="Q2283" s="870">
        <v>0</v>
      </c>
      <c r="R2283" s="870">
        <v>0</v>
      </c>
      <c r="S2283" s="870">
        <v>0</v>
      </c>
      <c r="T2283" s="870">
        <v>0</v>
      </c>
      <c r="U2283" s="870">
        <v>0</v>
      </c>
      <c r="V2283" s="870">
        <v>0</v>
      </c>
      <c r="W2283" s="870">
        <v>0</v>
      </c>
      <c r="X2283" s="870">
        <v>0.18129999939352273</v>
      </c>
      <c r="Y2283" s="870">
        <v>0.37</v>
      </c>
      <c r="Z2283" s="870">
        <v>0.18129999939352273</v>
      </c>
      <c r="AA2283" s="870">
        <v>0</v>
      </c>
      <c r="AB2283" s="870">
        <v>0.18129999939352273</v>
      </c>
      <c r="AC2283" s="870">
        <v>0</v>
      </c>
      <c r="AD2283" s="870">
        <v>0</v>
      </c>
      <c r="AE2283" s="870">
        <v>0</v>
      </c>
    </row>
    <row r="2284" spans="1:31">
      <c r="A2284" s="870" t="s">
        <v>1891</v>
      </c>
      <c r="B2284" s="870">
        <v>16</v>
      </c>
      <c r="C2284" s="870">
        <v>1699</v>
      </c>
      <c r="D2284" s="870">
        <v>169915</v>
      </c>
      <c r="E2284" s="870">
        <v>1699159008</v>
      </c>
      <c r="F2284" s="870" t="s">
        <v>4287</v>
      </c>
      <c r="G2284" s="870">
        <v>-2212910</v>
      </c>
      <c r="H2284" s="870">
        <v>0</v>
      </c>
      <c r="I2284" s="870">
        <v>-2212909.7999999998</v>
      </c>
      <c r="J2284" s="870">
        <v>0.20000000018626451</v>
      </c>
      <c r="K2284" s="870">
        <v>0</v>
      </c>
      <c r="L2284" s="870">
        <v>0.20000000018626451</v>
      </c>
      <c r="M2284" s="870">
        <v>0</v>
      </c>
      <c r="N2284" s="870">
        <v>0</v>
      </c>
      <c r="O2284" s="870">
        <v>0.20000000018626451</v>
      </c>
      <c r="P2284" s="870">
        <v>7.4000000068917868E-2</v>
      </c>
      <c r="Q2284" s="870">
        <v>0</v>
      </c>
      <c r="R2284" s="870">
        <v>0</v>
      </c>
      <c r="S2284" s="870">
        <v>0</v>
      </c>
      <c r="T2284" s="870">
        <v>0</v>
      </c>
      <c r="U2284" s="870">
        <v>0</v>
      </c>
      <c r="V2284" s="870">
        <v>0</v>
      </c>
      <c r="W2284" s="870">
        <v>0</v>
      </c>
      <c r="X2284" s="870">
        <v>7.4000000068917868E-2</v>
      </c>
      <c r="Y2284" s="870">
        <v>0.37</v>
      </c>
      <c r="Z2284" s="870">
        <v>7.4000000068917868E-2</v>
      </c>
      <c r="AA2284" s="870">
        <v>0</v>
      </c>
      <c r="AB2284" s="870">
        <v>7.4000000068917868E-2</v>
      </c>
      <c r="AC2284" s="870">
        <v>0</v>
      </c>
      <c r="AD2284" s="870">
        <v>0</v>
      </c>
      <c r="AE2284" s="870">
        <v>0</v>
      </c>
    </row>
    <row r="2285" spans="1:31">
      <c r="A2285" s="870" t="s">
        <v>1891</v>
      </c>
      <c r="B2285" s="870">
        <v>16</v>
      </c>
      <c r="C2285" s="870">
        <v>1699</v>
      </c>
      <c r="D2285" s="870">
        <v>169915</v>
      </c>
      <c r="E2285" s="870">
        <v>1699159011</v>
      </c>
      <c r="F2285" s="870" t="s">
        <v>4287</v>
      </c>
      <c r="G2285" s="870">
        <v>-212963599</v>
      </c>
      <c r="H2285" s="870">
        <v>0</v>
      </c>
      <c r="I2285" s="870">
        <v>-212963599.44</v>
      </c>
      <c r="J2285" s="870">
        <v>-0.43999999761581421</v>
      </c>
      <c r="K2285" s="870">
        <v>0</v>
      </c>
      <c r="L2285" s="870">
        <v>0</v>
      </c>
      <c r="M2285" s="870">
        <v>-0.43999999761581421</v>
      </c>
      <c r="N2285" s="870">
        <v>0</v>
      </c>
      <c r="O2285" s="870">
        <v>-0.43999999761581421</v>
      </c>
      <c r="P2285" s="870">
        <v>-0.16279999911785126</v>
      </c>
      <c r="Q2285" s="870">
        <v>0</v>
      </c>
      <c r="R2285" s="870">
        <v>0</v>
      </c>
      <c r="S2285" s="870">
        <v>0</v>
      </c>
      <c r="T2285" s="870">
        <v>0</v>
      </c>
      <c r="U2285" s="870">
        <v>0</v>
      </c>
      <c r="V2285" s="870">
        <v>0</v>
      </c>
      <c r="W2285" s="870">
        <v>0</v>
      </c>
      <c r="X2285" s="870">
        <v>-0.16279999911785126</v>
      </c>
      <c r="Y2285" s="870">
        <v>0.37</v>
      </c>
      <c r="Z2285" s="870">
        <v>0</v>
      </c>
      <c r="AA2285" s="870">
        <v>-0.16279999911785126</v>
      </c>
      <c r="AB2285" s="870">
        <v>0</v>
      </c>
      <c r="AC2285" s="870">
        <v>-0.16279999911785126</v>
      </c>
      <c r="AD2285" s="870">
        <v>0</v>
      </c>
      <c r="AE2285" s="870">
        <v>0</v>
      </c>
    </row>
    <row r="2286" spans="1:31">
      <c r="A2286" s="870" t="s">
        <v>1891</v>
      </c>
      <c r="B2286" s="870">
        <v>16</v>
      </c>
      <c r="C2286" s="870">
        <v>1699</v>
      </c>
      <c r="D2286" s="870">
        <v>169915</v>
      </c>
      <c r="E2286" s="870">
        <v>1699159012</v>
      </c>
      <c r="F2286" s="870" t="s">
        <v>4287</v>
      </c>
      <c r="G2286" s="870">
        <v>-210975834</v>
      </c>
      <c r="H2286" s="870">
        <v>0</v>
      </c>
      <c r="I2286" s="870">
        <v>-210975834.30000001</v>
      </c>
      <c r="J2286" s="870">
        <v>-0.30000001192092896</v>
      </c>
      <c r="K2286" s="870">
        <v>0</v>
      </c>
      <c r="L2286" s="870">
        <v>0</v>
      </c>
      <c r="M2286" s="870">
        <v>-0.30000001192092896</v>
      </c>
      <c r="N2286" s="870">
        <v>0</v>
      </c>
      <c r="O2286" s="870">
        <v>-0.30000001192092896</v>
      </c>
      <c r="P2286" s="870">
        <v>-0.11100000441074372</v>
      </c>
      <c r="Q2286" s="870">
        <v>0</v>
      </c>
      <c r="R2286" s="870">
        <v>0</v>
      </c>
      <c r="S2286" s="870">
        <v>0</v>
      </c>
      <c r="T2286" s="870">
        <v>0</v>
      </c>
      <c r="U2286" s="870">
        <v>0</v>
      </c>
      <c r="V2286" s="870">
        <v>0</v>
      </c>
      <c r="W2286" s="870">
        <v>0</v>
      </c>
      <c r="X2286" s="870">
        <v>-0.11100000441074372</v>
      </c>
      <c r="Y2286" s="870">
        <v>0.37</v>
      </c>
      <c r="Z2286" s="870">
        <v>0</v>
      </c>
      <c r="AA2286" s="870">
        <v>-0.11100000441074372</v>
      </c>
      <c r="AB2286" s="870">
        <v>0</v>
      </c>
      <c r="AC2286" s="870">
        <v>-0.11100000441074372</v>
      </c>
      <c r="AD2286" s="870">
        <v>0</v>
      </c>
      <c r="AE2286" s="870">
        <v>0</v>
      </c>
    </row>
    <row r="2287" spans="1:31">
      <c r="A2287" s="870" t="s">
        <v>1891</v>
      </c>
      <c r="B2287" s="870">
        <v>16</v>
      </c>
      <c r="C2287" s="870">
        <v>1699</v>
      </c>
      <c r="D2287" s="870">
        <v>169915</v>
      </c>
      <c r="E2287" s="870">
        <v>1699159704</v>
      </c>
      <c r="F2287" s="870" t="s">
        <v>1245</v>
      </c>
      <c r="G2287" s="870">
        <v>-191815808</v>
      </c>
      <c r="H2287" s="870">
        <v>0</v>
      </c>
      <c r="I2287" s="870">
        <v>-186284611.56999999</v>
      </c>
      <c r="J2287" s="870">
        <v>5531196.4300000072</v>
      </c>
      <c r="K2287" s="870">
        <v>0</v>
      </c>
      <c r="L2287" s="870">
        <v>5531196.4300000072</v>
      </c>
      <c r="M2287" s="870">
        <v>0</v>
      </c>
      <c r="N2287" s="870">
        <v>0</v>
      </c>
      <c r="O2287" s="870">
        <v>5531196.4300000072</v>
      </c>
      <c r="P2287" s="870">
        <v>2046542.6791000026</v>
      </c>
      <c r="Q2287" s="870">
        <v>0</v>
      </c>
      <c r="R2287" s="870">
        <v>0</v>
      </c>
      <c r="S2287" s="870">
        <v>0</v>
      </c>
      <c r="T2287" s="870">
        <v>0</v>
      </c>
      <c r="U2287" s="870">
        <v>0</v>
      </c>
      <c r="V2287" s="870">
        <v>0</v>
      </c>
      <c r="W2287" s="870">
        <v>0</v>
      </c>
      <c r="X2287" s="870">
        <v>2046542.6791000026</v>
      </c>
      <c r="Y2287" s="870">
        <v>0.37</v>
      </c>
      <c r="Z2287" s="870">
        <v>2046542.6791000026</v>
      </c>
      <c r="AA2287" s="870">
        <v>0</v>
      </c>
      <c r="AB2287" s="870">
        <v>2046542.6791000026</v>
      </c>
      <c r="AC2287" s="870">
        <v>0</v>
      </c>
      <c r="AD2287" s="870">
        <v>0</v>
      </c>
      <c r="AE2287" s="870">
        <v>0</v>
      </c>
    </row>
    <row r="2288" spans="1:31">
      <c r="A2288" s="870" t="s">
        <v>1891</v>
      </c>
      <c r="B2288" s="870">
        <v>16</v>
      </c>
      <c r="C2288" s="870">
        <v>1699</v>
      </c>
      <c r="D2288" s="870">
        <v>169915</v>
      </c>
      <c r="E2288" s="870">
        <v>1699159706</v>
      </c>
      <c r="F2288" s="870" t="s">
        <v>1246</v>
      </c>
      <c r="G2288" s="870">
        <v>-26864834</v>
      </c>
      <c r="H2288" s="870">
        <v>0</v>
      </c>
      <c r="I2288" s="870">
        <v>-8022923.0899999999</v>
      </c>
      <c r="J2288" s="870">
        <v>18841910.91</v>
      </c>
      <c r="K2288" s="870">
        <v>0</v>
      </c>
      <c r="L2288" s="870">
        <v>18841910.91</v>
      </c>
      <c r="M2288" s="870">
        <v>0</v>
      </c>
      <c r="N2288" s="870">
        <v>0</v>
      </c>
      <c r="O2288" s="870">
        <v>18841910.91</v>
      </c>
      <c r="P2288" s="870">
        <v>6971507.0367000001</v>
      </c>
      <c r="Q2288" s="870">
        <v>0</v>
      </c>
      <c r="R2288" s="870">
        <v>0</v>
      </c>
      <c r="S2288" s="870">
        <v>0</v>
      </c>
      <c r="T2288" s="870">
        <v>0</v>
      </c>
      <c r="U2288" s="870">
        <v>0</v>
      </c>
      <c r="V2288" s="870">
        <v>0</v>
      </c>
      <c r="W2288" s="870">
        <v>0</v>
      </c>
      <c r="X2288" s="870">
        <v>6971507.0367000001</v>
      </c>
      <c r="Y2288" s="870">
        <v>0.37</v>
      </c>
      <c r="Z2288" s="870">
        <v>6971507.0367000001</v>
      </c>
      <c r="AA2288" s="870">
        <v>0</v>
      </c>
      <c r="AB2288" s="870">
        <v>6971507.0367000001</v>
      </c>
      <c r="AC2288" s="870">
        <v>0</v>
      </c>
      <c r="AD2288" s="870">
        <v>0</v>
      </c>
      <c r="AE2288" s="870">
        <v>0</v>
      </c>
    </row>
    <row r="2289" spans="1:31">
      <c r="A2289" s="870" t="s">
        <v>1891</v>
      </c>
      <c r="B2289" s="870">
        <v>16</v>
      </c>
      <c r="C2289" s="870">
        <v>1699</v>
      </c>
      <c r="D2289" s="870">
        <v>169915</v>
      </c>
      <c r="E2289" s="870">
        <v>1699159707</v>
      </c>
      <c r="F2289" s="870" t="s">
        <v>1247</v>
      </c>
      <c r="G2289" s="870">
        <v>-6613038</v>
      </c>
      <c r="H2289" s="870">
        <v>0</v>
      </c>
      <c r="I2289" s="870">
        <v>-1126074.06</v>
      </c>
      <c r="J2289" s="870">
        <v>5486963.9399999995</v>
      </c>
      <c r="K2289" s="870">
        <v>0</v>
      </c>
      <c r="L2289" s="870">
        <v>5486963.9399999995</v>
      </c>
      <c r="M2289" s="870">
        <v>0</v>
      </c>
      <c r="N2289" s="870">
        <v>0</v>
      </c>
      <c r="O2289" s="870">
        <v>5486963.9399999995</v>
      </c>
      <c r="P2289" s="870">
        <v>2030176.6577999997</v>
      </c>
      <c r="Q2289" s="870">
        <v>0</v>
      </c>
      <c r="R2289" s="870">
        <v>0</v>
      </c>
      <c r="S2289" s="870">
        <v>0</v>
      </c>
      <c r="T2289" s="870">
        <v>0</v>
      </c>
      <c r="U2289" s="870">
        <v>0</v>
      </c>
      <c r="V2289" s="870">
        <v>0</v>
      </c>
      <c r="W2289" s="870">
        <v>0</v>
      </c>
      <c r="X2289" s="870">
        <v>2030176.6577999997</v>
      </c>
      <c r="Y2289" s="870">
        <v>0.37</v>
      </c>
      <c r="Z2289" s="870">
        <v>2030176.6577999997</v>
      </c>
      <c r="AA2289" s="870">
        <v>0</v>
      </c>
      <c r="AB2289" s="870">
        <v>2030176.6577999997</v>
      </c>
      <c r="AC2289" s="870">
        <v>0</v>
      </c>
      <c r="AD2289" s="870">
        <v>0</v>
      </c>
      <c r="AE2289" s="870">
        <v>0</v>
      </c>
    </row>
    <row r="2290" spans="1:31">
      <c r="A2290" s="870" t="s">
        <v>1891</v>
      </c>
      <c r="B2290" s="870">
        <v>16</v>
      </c>
      <c r="C2290" s="870">
        <v>1699</v>
      </c>
      <c r="D2290" s="870">
        <v>169915</v>
      </c>
      <c r="E2290" s="870">
        <v>1699159713</v>
      </c>
      <c r="F2290" s="870" t="s">
        <v>1248</v>
      </c>
      <c r="G2290" s="870">
        <v>-532176653</v>
      </c>
      <c r="H2290" s="870">
        <v>0</v>
      </c>
      <c r="I2290" s="870">
        <v>-469519591.74000001</v>
      </c>
      <c r="J2290" s="870">
        <v>62657061.25999999</v>
      </c>
      <c r="K2290" s="870">
        <v>0</v>
      </c>
      <c r="L2290" s="870">
        <v>62657061.25999999</v>
      </c>
      <c r="M2290" s="870">
        <v>0</v>
      </c>
      <c r="N2290" s="870">
        <v>0</v>
      </c>
      <c r="O2290" s="870">
        <v>62657061.25999999</v>
      </c>
      <c r="P2290" s="870">
        <v>23183112.666199997</v>
      </c>
      <c r="Q2290" s="870">
        <v>0</v>
      </c>
      <c r="R2290" s="870">
        <v>0</v>
      </c>
      <c r="S2290" s="870">
        <v>0</v>
      </c>
      <c r="T2290" s="870">
        <v>0</v>
      </c>
      <c r="U2290" s="870">
        <v>0</v>
      </c>
      <c r="V2290" s="870">
        <v>0</v>
      </c>
      <c r="W2290" s="870">
        <v>0</v>
      </c>
      <c r="X2290" s="870">
        <v>23183112.666199997</v>
      </c>
      <c r="Y2290" s="870">
        <v>0.37</v>
      </c>
      <c r="Z2290" s="870">
        <v>23183112.666199997</v>
      </c>
      <c r="AA2290" s="870">
        <v>0</v>
      </c>
      <c r="AB2290" s="870">
        <v>23183112.666199997</v>
      </c>
      <c r="AC2290" s="870">
        <v>0</v>
      </c>
      <c r="AD2290" s="870">
        <v>0</v>
      </c>
      <c r="AE2290" s="870">
        <v>0</v>
      </c>
    </row>
    <row r="2291" spans="1:31">
      <c r="A2291" s="870" t="s">
        <v>1891</v>
      </c>
      <c r="B2291" s="870">
        <v>16</v>
      </c>
      <c r="C2291" s="870">
        <v>1699</v>
      </c>
      <c r="D2291" s="870">
        <v>169915</v>
      </c>
      <c r="E2291" s="870">
        <v>1699159714</v>
      </c>
      <c r="F2291" s="870" t="s">
        <v>1249</v>
      </c>
      <c r="G2291" s="870">
        <v>-107015276</v>
      </c>
      <c r="H2291" s="870">
        <v>0</v>
      </c>
      <c r="I2291" s="870">
        <v>-60833186.549999997</v>
      </c>
      <c r="J2291" s="870">
        <v>46182089.450000003</v>
      </c>
      <c r="K2291" s="870">
        <v>0</v>
      </c>
      <c r="L2291" s="870">
        <v>46182089.450000003</v>
      </c>
      <c r="M2291" s="870">
        <v>0</v>
      </c>
      <c r="N2291" s="870">
        <v>0</v>
      </c>
      <c r="O2291" s="870">
        <v>46182089.450000003</v>
      </c>
      <c r="P2291" s="870">
        <v>17087373.096500002</v>
      </c>
      <c r="Q2291" s="870">
        <v>0</v>
      </c>
      <c r="R2291" s="870">
        <v>0</v>
      </c>
      <c r="S2291" s="870">
        <v>0</v>
      </c>
      <c r="T2291" s="870">
        <v>0</v>
      </c>
      <c r="U2291" s="870">
        <v>0</v>
      </c>
      <c r="V2291" s="870">
        <v>0</v>
      </c>
      <c r="W2291" s="870">
        <v>0</v>
      </c>
      <c r="X2291" s="870">
        <v>17087373.096500002</v>
      </c>
      <c r="Y2291" s="870">
        <v>0.37</v>
      </c>
      <c r="Z2291" s="870">
        <v>17087373.096500002</v>
      </c>
      <c r="AA2291" s="870">
        <v>0</v>
      </c>
      <c r="AB2291" s="870">
        <v>17087373.096500002</v>
      </c>
      <c r="AC2291" s="870">
        <v>0</v>
      </c>
      <c r="AD2291" s="870">
        <v>0</v>
      </c>
      <c r="AE2291" s="870">
        <v>0</v>
      </c>
    </row>
    <row r="2292" spans="1:31">
      <c r="A2292" s="870" t="s">
        <v>1891</v>
      </c>
      <c r="B2292" s="870">
        <v>16</v>
      </c>
      <c r="C2292" s="870">
        <v>1699</v>
      </c>
      <c r="D2292" s="870">
        <v>169915</v>
      </c>
      <c r="E2292" s="870">
        <v>1699159715</v>
      </c>
      <c r="F2292" s="870" t="s">
        <v>1250</v>
      </c>
      <c r="G2292" s="870">
        <v>-19306157</v>
      </c>
      <c r="H2292" s="870">
        <v>0</v>
      </c>
      <c r="I2292" s="870">
        <v>-3762522.31</v>
      </c>
      <c r="J2292" s="870">
        <v>15543634.689999999</v>
      </c>
      <c r="K2292" s="870">
        <v>0</v>
      </c>
      <c r="L2292" s="870">
        <v>15543634.689999999</v>
      </c>
      <c r="M2292" s="870">
        <v>0</v>
      </c>
      <c r="N2292" s="870">
        <v>0</v>
      </c>
      <c r="O2292" s="870">
        <v>15543634.689999999</v>
      </c>
      <c r="P2292" s="870">
        <v>5751144.8352999995</v>
      </c>
      <c r="Q2292" s="870">
        <v>0</v>
      </c>
      <c r="R2292" s="870">
        <v>0</v>
      </c>
      <c r="S2292" s="870">
        <v>0</v>
      </c>
      <c r="T2292" s="870">
        <v>0</v>
      </c>
      <c r="U2292" s="870">
        <v>0</v>
      </c>
      <c r="V2292" s="870">
        <v>0</v>
      </c>
      <c r="W2292" s="870">
        <v>0</v>
      </c>
      <c r="X2292" s="870">
        <v>5751144.8352999995</v>
      </c>
      <c r="Y2292" s="870">
        <v>0.37</v>
      </c>
      <c r="Z2292" s="870">
        <v>5751144.8352999995</v>
      </c>
      <c r="AA2292" s="870">
        <v>0</v>
      </c>
      <c r="AB2292" s="870">
        <v>5751144.8352999995</v>
      </c>
      <c r="AC2292" s="870">
        <v>0</v>
      </c>
      <c r="AD2292" s="870">
        <v>0</v>
      </c>
      <c r="AE2292" s="870">
        <v>0</v>
      </c>
    </row>
    <row r="2293" spans="1:31">
      <c r="A2293" s="870" t="s">
        <v>1891</v>
      </c>
      <c r="B2293" s="870">
        <v>16</v>
      </c>
      <c r="C2293" s="870">
        <v>1699</v>
      </c>
      <c r="D2293" s="870">
        <v>169915</v>
      </c>
      <c r="E2293" s="870">
        <v>1699159718</v>
      </c>
      <c r="F2293" s="870" t="s">
        <v>1251</v>
      </c>
      <c r="G2293" s="870">
        <v>-144281246</v>
      </c>
      <c r="H2293" s="870">
        <v>0</v>
      </c>
      <c r="I2293" s="870">
        <v>-154496437.37</v>
      </c>
      <c r="J2293" s="870">
        <v>-10215191.370000005</v>
      </c>
      <c r="K2293" s="870">
        <v>0</v>
      </c>
      <c r="L2293" s="870">
        <v>0</v>
      </c>
      <c r="M2293" s="870">
        <v>-10215191.370000005</v>
      </c>
      <c r="N2293" s="870">
        <v>0</v>
      </c>
      <c r="O2293" s="870">
        <v>-10215191.370000005</v>
      </c>
      <c r="P2293" s="870">
        <v>-3779620.8069000016</v>
      </c>
      <c r="Q2293" s="870">
        <v>0</v>
      </c>
      <c r="R2293" s="870">
        <v>0</v>
      </c>
      <c r="S2293" s="870">
        <v>0</v>
      </c>
      <c r="T2293" s="870">
        <v>0</v>
      </c>
      <c r="U2293" s="870">
        <v>0</v>
      </c>
      <c r="V2293" s="870">
        <v>0</v>
      </c>
      <c r="W2293" s="870">
        <v>0</v>
      </c>
      <c r="X2293" s="870">
        <v>-3779620.8069000016</v>
      </c>
      <c r="Y2293" s="870">
        <v>0.37</v>
      </c>
      <c r="Z2293" s="870">
        <v>0</v>
      </c>
      <c r="AA2293" s="870">
        <v>-3779620.8069000016</v>
      </c>
      <c r="AB2293" s="870">
        <v>0</v>
      </c>
      <c r="AC2293" s="870">
        <v>-3779620.8069000016</v>
      </c>
      <c r="AD2293" s="870">
        <v>0</v>
      </c>
      <c r="AE2293" s="870">
        <v>0</v>
      </c>
    </row>
    <row r="2294" spans="1:31">
      <c r="A2294" s="870" t="s">
        <v>1891</v>
      </c>
      <c r="B2294" s="870">
        <v>16</v>
      </c>
      <c r="C2294" s="870">
        <v>1699</v>
      </c>
      <c r="D2294" s="870">
        <v>169915</v>
      </c>
      <c r="E2294" s="870">
        <v>1699159719</v>
      </c>
      <c r="F2294" s="870" t="s">
        <v>1252</v>
      </c>
      <c r="G2294" s="870">
        <v>-47302911</v>
      </c>
      <c r="H2294" s="870">
        <v>0</v>
      </c>
      <c r="I2294" s="870">
        <v>-50103580.140000001</v>
      </c>
      <c r="J2294" s="870">
        <v>-2800669.1400000006</v>
      </c>
      <c r="K2294" s="870">
        <v>0</v>
      </c>
      <c r="L2294" s="870">
        <v>0</v>
      </c>
      <c r="M2294" s="870">
        <v>-2800669.1400000006</v>
      </c>
      <c r="N2294" s="870">
        <v>0</v>
      </c>
      <c r="O2294" s="870">
        <v>-2800669.1400000006</v>
      </c>
      <c r="P2294" s="870">
        <v>-1036247.5818000002</v>
      </c>
      <c r="Q2294" s="870">
        <v>0</v>
      </c>
      <c r="R2294" s="870">
        <v>0</v>
      </c>
      <c r="S2294" s="870">
        <v>0</v>
      </c>
      <c r="T2294" s="870">
        <v>0</v>
      </c>
      <c r="U2294" s="870">
        <v>0</v>
      </c>
      <c r="V2294" s="870">
        <v>0</v>
      </c>
      <c r="W2294" s="870">
        <v>0</v>
      </c>
      <c r="X2294" s="870">
        <v>-1036247.5818000002</v>
      </c>
      <c r="Y2294" s="870">
        <v>0.37</v>
      </c>
      <c r="Z2294" s="870">
        <v>0</v>
      </c>
      <c r="AA2294" s="870">
        <v>-1036247.5818000002</v>
      </c>
      <c r="AB2294" s="870">
        <v>0</v>
      </c>
      <c r="AC2294" s="870">
        <v>-1036247.5818000002</v>
      </c>
      <c r="AD2294" s="870">
        <v>0</v>
      </c>
      <c r="AE2294" s="870">
        <v>0</v>
      </c>
    </row>
    <row r="2295" spans="1:31">
      <c r="A2295" s="870" t="s">
        <v>1891</v>
      </c>
      <c r="B2295" s="870">
        <v>16</v>
      </c>
      <c r="C2295" s="870">
        <v>1699</v>
      </c>
      <c r="D2295" s="870">
        <v>169915</v>
      </c>
      <c r="E2295" s="870">
        <v>1699159720</v>
      </c>
      <c r="F2295" s="870" t="s">
        <v>1253</v>
      </c>
      <c r="G2295" s="870">
        <v>-44824358</v>
      </c>
      <c r="H2295" s="870">
        <v>0</v>
      </c>
      <c r="I2295" s="870">
        <v>-42020369.590000004</v>
      </c>
      <c r="J2295" s="870">
        <v>2803988.4099999964</v>
      </c>
      <c r="K2295" s="870">
        <v>0</v>
      </c>
      <c r="L2295" s="870">
        <v>2803988.4099999964</v>
      </c>
      <c r="M2295" s="870">
        <v>0</v>
      </c>
      <c r="N2295" s="870">
        <v>0</v>
      </c>
      <c r="O2295" s="870">
        <v>2803988.4099999964</v>
      </c>
      <c r="P2295" s="870">
        <v>1037475.7116999987</v>
      </c>
      <c r="Q2295" s="870">
        <v>0</v>
      </c>
      <c r="R2295" s="870">
        <v>0</v>
      </c>
      <c r="S2295" s="870">
        <v>0</v>
      </c>
      <c r="T2295" s="870">
        <v>0</v>
      </c>
      <c r="U2295" s="870">
        <v>0</v>
      </c>
      <c r="V2295" s="870">
        <v>0</v>
      </c>
      <c r="W2295" s="870">
        <v>0</v>
      </c>
      <c r="X2295" s="870">
        <v>1037475.7116999987</v>
      </c>
      <c r="Y2295" s="870">
        <v>0.37</v>
      </c>
      <c r="Z2295" s="870">
        <v>1037475.7116999987</v>
      </c>
      <c r="AA2295" s="870">
        <v>0</v>
      </c>
      <c r="AB2295" s="870">
        <v>1037475.7116999987</v>
      </c>
      <c r="AC2295" s="870">
        <v>0</v>
      </c>
      <c r="AD2295" s="870">
        <v>0</v>
      </c>
      <c r="AE2295" s="870">
        <v>0</v>
      </c>
    </row>
    <row r="2296" spans="1:31">
      <c r="A2296" s="870" t="s">
        <v>1891</v>
      </c>
      <c r="B2296" s="870">
        <v>16</v>
      </c>
      <c r="C2296" s="870">
        <v>1699</v>
      </c>
      <c r="D2296" s="870">
        <v>169915</v>
      </c>
      <c r="E2296" s="870">
        <v>1699159729</v>
      </c>
      <c r="F2296" s="870" t="s">
        <v>4288</v>
      </c>
      <c r="G2296" s="870">
        <v>-38118620</v>
      </c>
      <c r="H2296" s="870">
        <v>0</v>
      </c>
      <c r="I2296" s="870">
        <v>-38086170.450000003</v>
      </c>
      <c r="J2296" s="870">
        <v>32449.54999999702</v>
      </c>
      <c r="K2296" s="870">
        <v>0</v>
      </c>
      <c r="L2296" s="870">
        <v>32449.54999999702</v>
      </c>
      <c r="M2296" s="870">
        <v>0</v>
      </c>
      <c r="N2296" s="870">
        <v>0</v>
      </c>
      <c r="O2296" s="870">
        <v>32449.54999999702</v>
      </c>
      <c r="P2296" s="870">
        <v>12006.333499998897</v>
      </c>
      <c r="Q2296" s="870">
        <v>0</v>
      </c>
      <c r="R2296" s="870">
        <v>0</v>
      </c>
      <c r="S2296" s="870">
        <v>0</v>
      </c>
      <c r="T2296" s="870">
        <v>0</v>
      </c>
      <c r="U2296" s="870">
        <v>0</v>
      </c>
      <c r="V2296" s="870">
        <v>0</v>
      </c>
      <c r="W2296" s="870">
        <v>0</v>
      </c>
      <c r="X2296" s="870">
        <v>12006.333499998897</v>
      </c>
      <c r="Y2296" s="870">
        <v>0.37</v>
      </c>
      <c r="Z2296" s="870">
        <v>12006.333499998897</v>
      </c>
      <c r="AA2296" s="870">
        <v>0</v>
      </c>
      <c r="AB2296" s="870">
        <v>12006.333499998897</v>
      </c>
      <c r="AC2296" s="870">
        <v>0</v>
      </c>
      <c r="AD2296" s="870">
        <v>0</v>
      </c>
      <c r="AE2296" s="870">
        <v>0</v>
      </c>
    </row>
    <row r="2297" spans="1:31">
      <c r="A2297" s="870" t="s">
        <v>1891</v>
      </c>
      <c r="B2297" s="870">
        <v>16</v>
      </c>
      <c r="C2297" s="870">
        <v>1699</v>
      </c>
      <c r="D2297" s="870">
        <v>169915</v>
      </c>
      <c r="E2297" s="870">
        <v>1699159731</v>
      </c>
      <c r="F2297" s="870" t="s">
        <v>4288</v>
      </c>
      <c r="G2297" s="870">
        <v>-4083107</v>
      </c>
      <c r="H2297" s="870">
        <v>0</v>
      </c>
      <c r="I2297" s="870">
        <v>-4083107.44</v>
      </c>
      <c r="J2297" s="870">
        <v>-0.43999999994412065</v>
      </c>
      <c r="K2297" s="870">
        <v>0</v>
      </c>
      <c r="L2297" s="870">
        <v>0</v>
      </c>
      <c r="M2297" s="870">
        <v>-0.43999999994412065</v>
      </c>
      <c r="N2297" s="870">
        <v>0</v>
      </c>
      <c r="O2297" s="870">
        <v>-0.43999999994412065</v>
      </c>
      <c r="P2297" s="870">
        <v>-0.16279999997932465</v>
      </c>
      <c r="Q2297" s="870">
        <v>0</v>
      </c>
      <c r="R2297" s="870">
        <v>0</v>
      </c>
      <c r="S2297" s="870">
        <v>0</v>
      </c>
      <c r="T2297" s="870">
        <v>0</v>
      </c>
      <c r="U2297" s="870">
        <v>0</v>
      </c>
      <c r="V2297" s="870">
        <v>0</v>
      </c>
      <c r="W2297" s="870">
        <v>0</v>
      </c>
      <c r="X2297" s="870">
        <v>-0.16279999997932465</v>
      </c>
      <c r="Y2297" s="870">
        <v>0.37000000000000005</v>
      </c>
      <c r="Z2297" s="870">
        <v>0</v>
      </c>
      <c r="AA2297" s="870">
        <v>-0.16279999997932465</v>
      </c>
      <c r="AB2297" s="870">
        <v>0</v>
      </c>
      <c r="AC2297" s="870">
        <v>-0.16279999997932465</v>
      </c>
      <c r="AD2297" s="870">
        <v>0</v>
      </c>
      <c r="AE2297" s="870">
        <v>0</v>
      </c>
    </row>
    <row r="2298" spans="1:31">
      <c r="A2298" s="870" t="s">
        <v>1891</v>
      </c>
      <c r="B2298" s="870">
        <v>16</v>
      </c>
      <c r="C2298" s="870">
        <v>1699</v>
      </c>
      <c r="D2298" s="870">
        <v>169915</v>
      </c>
      <c r="E2298" s="870">
        <v>1699159732</v>
      </c>
      <c r="F2298" s="870" t="s">
        <v>4288</v>
      </c>
      <c r="G2298" s="870">
        <v>-1402699</v>
      </c>
      <c r="H2298" s="870">
        <v>0</v>
      </c>
      <c r="I2298" s="870">
        <v>-1402698.77</v>
      </c>
      <c r="J2298" s="870">
        <v>0.22999999998137355</v>
      </c>
      <c r="K2298" s="870">
        <v>0</v>
      </c>
      <c r="L2298" s="870">
        <v>0.22999999998137355</v>
      </c>
      <c r="M2298" s="870">
        <v>0</v>
      </c>
      <c r="N2298" s="870">
        <v>0</v>
      </c>
      <c r="O2298" s="870">
        <v>0.22999999998137355</v>
      </c>
      <c r="P2298" s="870">
        <v>8.5099999993108216E-2</v>
      </c>
      <c r="Q2298" s="870">
        <v>0</v>
      </c>
      <c r="R2298" s="870">
        <v>0</v>
      </c>
      <c r="S2298" s="870">
        <v>0</v>
      </c>
      <c r="T2298" s="870">
        <v>0</v>
      </c>
      <c r="U2298" s="870">
        <v>0</v>
      </c>
      <c r="V2298" s="870">
        <v>0</v>
      </c>
      <c r="W2298" s="870">
        <v>0</v>
      </c>
      <c r="X2298" s="870">
        <v>8.5099999993108216E-2</v>
      </c>
      <c r="Y2298" s="870">
        <v>0.37</v>
      </c>
      <c r="Z2298" s="870">
        <v>8.5099999993108216E-2</v>
      </c>
      <c r="AA2298" s="870">
        <v>0</v>
      </c>
      <c r="AB2298" s="870">
        <v>8.5099999993108216E-2</v>
      </c>
      <c r="AC2298" s="870">
        <v>0</v>
      </c>
      <c r="AD2298" s="870">
        <v>0</v>
      </c>
      <c r="AE2298" s="870">
        <v>0</v>
      </c>
    </row>
    <row r="2299" spans="1:31">
      <c r="A2299" s="870" t="s">
        <v>1891</v>
      </c>
      <c r="B2299" s="870">
        <v>16</v>
      </c>
      <c r="C2299" s="870">
        <v>1699</v>
      </c>
      <c r="D2299" s="870">
        <v>169920</v>
      </c>
      <c r="E2299" s="870">
        <v>1699209701</v>
      </c>
      <c r="F2299" s="870" t="s">
        <v>1254</v>
      </c>
      <c r="G2299" s="870">
        <v>-7692587</v>
      </c>
      <c r="H2299" s="870">
        <v>0</v>
      </c>
      <c r="I2299" s="870">
        <v>-152349991.13</v>
      </c>
      <c r="J2299" s="870">
        <v>-144657404.13</v>
      </c>
      <c r="K2299" s="870">
        <v>0</v>
      </c>
      <c r="L2299" s="870">
        <v>0</v>
      </c>
      <c r="M2299" s="870">
        <v>-144657404.13</v>
      </c>
      <c r="N2299" s="870">
        <v>0</v>
      </c>
      <c r="O2299" s="870">
        <v>-144657404.13</v>
      </c>
      <c r="P2299" s="870">
        <v>-53523239.528099999</v>
      </c>
      <c r="Q2299" s="870">
        <v>0</v>
      </c>
      <c r="R2299" s="870">
        <v>0</v>
      </c>
      <c r="S2299" s="870">
        <v>0</v>
      </c>
      <c r="T2299" s="870">
        <v>0</v>
      </c>
      <c r="U2299" s="870">
        <v>0</v>
      </c>
      <c r="V2299" s="870">
        <v>0</v>
      </c>
      <c r="W2299" s="870">
        <v>0</v>
      </c>
      <c r="X2299" s="870">
        <v>-53523239.528099999</v>
      </c>
      <c r="Y2299" s="870">
        <v>0.37</v>
      </c>
      <c r="Z2299" s="870">
        <v>0</v>
      </c>
      <c r="AA2299" s="870">
        <v>-53523239.528099999</v>
      </c>
      <c r="AB2299" s="870">
        <v>0</v>
      </c>
      <c r="AC2299" s="870">
        <v>-53523239.528099999</v>
      </c>
      <c r="AD2299" s="870">
        <v>0</v>
      </c>
      <c r="AE2299" s="870">
        <v>0</v>
      </c>
    </row>
    <row r="2300" spans="1:31">
      <c r="A2300" s="870" t="s">
        <v>1891</v>
      </c>
      <c r="B2300" s="870">
        <v>16</v>
      </c>
      <c r="C2300" s="870">
        <v>1699</v>
      </c>
      <c r="D2300" s="870">
        <v>169920</v>
      </c>
      <c r="E2300" s="870">
        <v>1699209702</v>
      </c>
      <c r="F2300" s="870" t="s">
        <v>1255</v>
      </c>
      <c r="G2300" s="870">
        <v>-31015</v>
      </c>
      <c r="H2300" s="870">
        <v>0</v>
      </c>
      <c r="I2300" s="870">
        <v>-15131820.710000001</v>
      </c>
      <c r="J2300" s="870">
        <v>-15100805.710000001</v>
      </c>
      <c r="K2300" s="870">
        <v>0</v>
      </c>
      <c r="L2300" s="870">
        <v>0</v>
      </c>
      <c r="M2300" s="870">
        <v>-15100805.710000001</v>
      </c>
      <c r="N2300" s="870">
        <v>0</v>
      </c>
      <c r="O2300" s="870">
        <v>-15100805.710000001</v>
      </c>
      <c r="P2300" s="870">
        <v>-5587298.1127000004</v>
      </c>
      <c r="Q2300" s="870">
        <v>0</v>
      </c>
      <c r="R2300" s="870">
        <v>0</v>
      </c>
      <c r="S2300" s="870">
        <v>0</v>
      </c>
      <c r="T2300" s="870">
        <v>0</v>
      </c>
      <c r="U2300" s="870">
        <v>0</v>
      </c>
      <c r="V2300" s="870">
        <v>0</v>
      </c>
      <c r="W2300" s="870">
        <v>0</v>
      </c>
      <c r="X2300" s="870">
        <v>-5587298.1127000004</v>
      </c>
      <c r="Y2300" s="870">
        <v>0.37</v>
      </c>
      <c r="Z2300" s="870">
        <v>0</v>
      </c>
      <c r="AA2300" s="870">
        <v>-5587298.1127000004</v>
      </c>
      <c r="AB2300" s="870">
        <v>0</v>
      </c>
      <c r="AC2300" s="870">
        <v>-5587298.1127000004</v>
      </c>
      <c r="AD2300" s="870">
        <v>0</v>
      </c>
      <c r="AE2300" s="870">
        <v>0</v>
      </c>
    </row>
    <row r="2301" spans="1:31">
      <c r="A2301" s="870" t="s">
        <v>1891</v>
      </c>
      <c r="B2301" s="870">
        <v>16</v>
      </c>
      <c r="C2301" s="870">
        <v>1699</v>
      </c>
      <c r="D2301" s="870">
        <v>169920</v>
      </c>
      <c r="E2301" s="870">
        <v>1699209703</v>
      </c>
      <c r="F2301" s="870" t="s">
        <v>1256</v>
      </c>
      <c r="G2301" s="870">
        <v>0</v>
      </c>
      <c r="H2301" s="870">
        <v>0</v>
      </c>
      <c r="I2301" s="870">
        <v>-3054182.15</v>
      </c>
      <c r="J2301" s="870">
        <v>-3054182.15</v>
      </c>
      <c r="K2301" s="870">
        <v>0</v>
      </c>
      <c r="L2301" s="870">
        <v>0</v>
      </c>
      <c r="M2301" s="870">
        <v>-3054182.15</v>
      </c>
      <c r="N2301" s="870">
        <v>0</v>
      </c>
      <c r="O2301" s="870">
        <v>-3054182.15</v>
      </c>
      <c r="P2301" s="870">
        <v>-1130047.3954999999</v>
      </c>
      <c r="Q2301" s="870">
        <v>0</v>
      </c>
      <c r="R2301" s="870">
        <v>0</v>
      </c>
      <c r="S2301" s="870">
        <v>0</v>
      </c>
      <c r="T2301" s="870">
        <v>0</v>
      </c>
      <c r="U2301" s="870">
        <v>0</v>
      </c>
      <c r="V2301" s="870">
        <v>0</v>
      </c>
      <c r="W2301" s="870">
        <v>0</v>
      </c>
      <c r="X2301" s="870">
        <v>-1130047.3954999999</v>
      </c>
      <c r="Y2301" s="870">
        <v>0.37</v>
      </c>
      <c r="Z2301" s="870">
        <v>0</v>
      </c>
      <c r="AA2301" s="870">
        <v>-1130047.3954999999</v>
      </c>
      <c r="AB2301" s="870">
        <v>0</v>
      </c>
      <c r="AC2301" s="870">
        <v>-1130047.3954999999</v>
      </c>
      <c r="AD2301" s="870">
        <v>0</v>
      </c>
      <c r="AE2301" s="870">
        <v>0</v>
      </c>
    </row>
    <row r="2302" spans="1:31">
      <c r="A2302" s="870" t="s">
        <v>2042</v>
      </c>
      <c r="B2302" s="870">
        <v>17</v>
      </c>
      <c r="C2302" s="870">
        <v>1701</v>
      </c>
      <c r="D2302" s="870">
        <v>170105</v>
      </c>
      <c r="E2302" s="870">
        <v>1701051000</v>
      </c>
      <c r="F2302" s="870" t="s">
        <v>1257</v>
      </c>
      <c r="G2302" s="870">
        <v>8972112391</v>
      </c>
      <c r="H2302" s="870">
        <v>0</v>
      </c>
      <c r="I2302" s="870">
        <v>1847429971.3722916</v>
      </c>
      <c r="J2302" s="870">
        <v>-7124682419.6300001</v>
      </c>
      <c r="K2302" s="870">
        <v>0</v>
      </c>
      <c r="L2302" s="870">
        <v>0</v>
      </c>
      <c r="M2302" s="870">
        <v>-7124682419.6300001</v>
      </c>
      <c r="N2302" s="870">
        <v>0</v>
      </c>
      <c r="O2302" s="870">
        <v>-7124682419.6300001</v>
      </c>
      <c r="P2302" s="870">
        <v>-2636132495.2631001</v>
      </c>
      <c r="Q2302" s="870">
        <v>0</v>
      </c>
      <c r="R2302" s="870">
        <v>0</v>
      </c>
      <c r="S2302" s="870">
        <v>0</v>
      </c>
      <c r="T2302" s="870">
        <v>0</v>
      </c>
      <c r="U2302" s="870">
        <v>0</v>
      </c>
      <c r="V2302" s="870">
        <v>0</v>
      </c>
      <c r="W2302" s="870">
        <v>0</v>
      </c>
      <c r="X2302" s="870">
        <v>-2636132495.2631001</v>
      </c>
      <c r="Y2302" s="870">
        <v>0.37</v>
      </c>
      <c r="Z2302" s="870">
        <v>0</v>
      </c>
      <c r="AA2302" s="870">
        <v>-2636132495.2631001</v>
      </c>
      <c r="AB2302" s="870">
        <v>0</v>
      </c>
      <c r="AC2302" s="870">
        <v>-2636132495.2631001</v>
      </c>
      <c r="AD2302" s="870">
        <v>0</v>
      </c>
      <c r="AE2302" s="870">
        <v>0</v>
      </c>
    </row>
    <row r="2303" spans="1:31">
      <c r="A2303" s="870" t="s">
        <v>2043</v>
      </c>
      <c r="B2303" s="870">
        <v>17</v>
      </c>
      <c r="C2303" s="870">
        <v>1701</v>
      </c>
      <c r="D2303" s="870">
        <v>170105</v>
      </c>
      <c r="E2303" s="870">
        <v>1701051004</v>
      </c>
      <c r="F2303" s="870" t="s">
        <v>1258</v>
      </c>
      <c r="G2303" s="870">
        <v>0</v>
      </c>
      <c r="H2303" s="870">
        <v>0</v>
      </c>
      <c r="I2303" s="870">
        <v>0</v>
      </c>
      <c r="J2303" s="870">
        <v>0</v>
      </c>
      <c r="K2303" s="870">
        <v>0</v>
      </c>
      <c r="L2303" s="870">
        <v>0</v>
      </c>
      <c r="M2303" s="870">
        <v>0</v>
      </c>
      <c r="N2303" s="870">
        <v>0</v>
      </c>
      <c r="O2303" s="870">
        <v>0</v>
      </c>
      <c r="P2303" s="870">
        <v>0</v>
      </c>
      <c r="Q2303" s="870">
        <v>0</v>
      </c>
      <c r="R2303" s="870">
        <v>0</v>
      </c>
      <c r="S2303" s="870">
        <v>0</v>
      </c>
      <c r="T2303" s="870">
        <v>0</v>
      </c>
      <c r="U2303" s="870">
        <v>0</v>
      </c>
      <c r="V2303" s="870">
        <v>0</v>
      </c>
      <c r="W2303" s="870">
        <v>0</v>
      </c>
      <c r="X2303" s="870">
        <v>0</v>
      </c>
      <c r="Y2303" s="870">
        <v>0</v>
      </c>
      <c r="Z2303" s="870">
        <v>0</v>
      </c>
      <c r="AA2303" s="870">
        <v>0</v>
      </c>
      <c r="AB2303" s="870">
        <v>0</v>
      </c>
      <c r="AC2303" s="870">
        <v>0</v>
      </c>
      <c r="AD2303" s="870">
        <v>0</v>
      </c>
      <c r="AE2303" s="870">
        <v>0</v>
      </c>
    </row>
    <row r="2304" spans="1:31">
      <c r="A2304" s="870" t="s">
        <v>2042</v>
      </c>
      <c r="B2304" s="870">
        <v>17</v>
      </c>
      <c r="C2304" s="870">
        <v>1701</v>
      </c>
      <c r="D2304" s="870">
        <v>170110</v>
      </c>
      <c r="E2304" s="870">
        <v>1701101000</v>
      </c>
      <c r="F2304" s="870" t="s">
        <v>1259</v>
      </c>
      <c r="G2304" s="870">
        <v>8431061160</v>
      </c>
      <c r="H2304" s="870">
        <v>0</v>
      </c>
      <c r="I2304" s="870">
        <v>0</v>
      </c>
      <c r="J2304" s="870">
        <v>-8431061160</v>
      </c>
      <c r="K2304" s="870">
        <v>0</v>
      </c>
      <c r="L2304" s="870">
        <v>0</v>
      </c>
      <c r="M2304" s="870">
        <v>-8431061160</v>
      </c>
      <c r="N2304" s="870">
        <v>0</v>
      </c>
      <c r="O2304" s="870">
        <v>-8431061160</v>
      </c>
      <c r="P2304" s="870">
        <v>-3119492629.1999998</v>
      </c>
      <c r="Q2304" s="870">
        <v>0</v>
      </c>
      <c r="R2304" s="870">
        <v>0</v>
      </c>
      <c r="S2304" s="870">
        <v>0</v>
      </c>
      <c r="T2304" s="870">
        <v>0</v>
      </c>
      <c r="U2304" s="870">
        <v>0</v>
      </c>
      <c r="V2304" s="870">
        <v>0</v>
      </c>
      <c r="W2304" s="870">
        <v>0</v>
      </c>
      <c r="X2304" s="870">
        <v>-3119492629.1999998</v>
      </c>
      <c r="Y2304" s="870">
        <v>0.37</v>
      </c>
      <c r="Z2304" s="870">
        <v>0</v>
      </c>
      <c r="AA2304" s="870">
        <v>-3119492629.1999998</v>
      </c>
      <c r="AB2304" s="870">
        <v>0</v>
      </c>
      <c r="AC2304" s="870">
        <v>-3119492629.1999998</v>
      </c>
      <c r="AD2304" s="870">
        <v>0</v>
      </c>
      <c r="AE2304" s="870">
        <v>0</v>
      </c>
    </row>
    <row r="2305" spans="1:31">
      <c r="A2305" s="870" t="s">
        <v>2042</v>
      </c>
      <c r="B2305" s="870">
        <v>17</v>
      </c>
      <c r="C2305" s="870">
        <v>1701</v>
      </c>
      <c r="D2305" s="870">
        <v>170115</v>
      </c>
      <c r="E2305" s="870">
        <v>1701151000</v>
      </c>
      <c r="F2305" s="870" t="s">
        <v>1260</v>
      </c>
      <c r="G2305" s="870">
        <v>294882000</v>
      </c>
      <c r="H2305" s="870">
        <v>0</v>
      </c>
      <c r="I2305" s="870">
        <v>0</v>
      </c>
      <c r="J2305" s="870">
        <v>-294882000</v>
      </c>
      <c r="K2305" s="870">
        <v>0</v>
      </c>
      <c r="L2305" s="870">
        <v>0</v>
      </c>
      <c r="M2305" s="870">
        <v>-294882000</v>
      </c>
      <c r="N2305" s="870">
        <v>0</v>
      </c>
      <c r="O2305" s="870">
        <v>-294882000</v>
      </c>
      <c r="P2305" s="870">
        <v>-109106340</v>
      </c>
      <c r="Q2305" s="870">
        <v>0</v>
      </c>
      <c r="R2305" s="870">
        <v>0</v>
      </c>
      <c r="S2305" s="870">
        <v>0</v>
      </c>
      <c r="T2305" s="870">
        <v>0</v>
      </c>
      <c r="U2305" s="870">
        <v>0</v>
      </c>
      <c r="V2305" s="870">
        <v>0</v>
      </c>
      <c r="W2305" s="870">
        <v>0</v>
      </c>
      <c r="X2305" s="870">
        <v>-109106340</v>
      </c>
      <c r="Y2305" s="870">
        <v>0.37</v>
      </c>
      <c r="Z2305" s="870">
        <v>0</v>
      </c>
      <c r="AA2305" s="870">
        <v>-109106340</v>
      </c>
      <c r="AB2305" s="870">
        <v>0</v>
      </c>
      <c r="AC2305" s="870">
        <v>-109106340</v>
      </c>
      <c r="AD2305" s="870">
        <v>0</v>
      </c>
      <c r="AE2305" s="870">
        <v>0</v>
      </c>
    </row>
    <row r="2306" spans="1:31">
      <c r="A2306" s="870" t="s">
        <v>2043</v>
      </c>
      <c r="B2306" s="870">
        <v>17</v>
      </c>
      <c r="C2306" s="870">
        <v>1702</v>
      </c>
      <c r="D2306" s="870">
        <v>170205</v>
      </c>
      <c r="E2306" s="870">
        <v>1702051000</v>
      </c>
      <c r="F2306" s="870" t="s">
        <v>1261</v>
      </c>
      <c r="G2306" s="870">
        <v>15716447618</v>
      </c>
      <c r="H2306" s="870">
        <v>0</v>
      </c>
      <c r="I2306" s="870">
        <v>15716447617.74</v>
      </c>
      <c r="J2306" s="870">
        <v>-0.26000022888183594</v>
      </c>
      <c r="K2306" s="870">
        <v>0</v>
      </c>
      <c r="L2306" s="870">
        <v>0</v>
      </c>
      <c r="M2306" s="870">
        <v>-0.26000022888183594</v>
      </c>
      <c r="N2306" s="870">
        <v>0</v>
      </c>
      <c r="O2306" s="870">
        <v>-0.26000022888183594</v>
      </c>
      <c r="P2306" s="870">
        <v>-9.6200084686279302E-2</v>
      </c>
      <c r="Q2306" s="870">
        <v>0</v>
      </c>
      <c r="R2306" s="870">
        <v>0</v>
      </c>
      <c r="S2306" s="870">
        <v>0</v>
      </c>
      <c r="T2306" s="870">
        <v>0</v>
      </c>
      <c r="U2306" s="870">
        <v>0</v>
      </c>
      <c r="V2306" s="870">
        <v>0</v>
      </c>
      <c r="W2306" s="870">
        <v>0</v>
      </c>
      <c r="X2306" s="870">
        <v>-9.6200084686279302E-2</v>
      </c>
      <c r="Y2306" s="870">
        <v>0.37</v>
      </c>
      <c r="Z2306" s="870">
        <v>0</v>
      </c>
      <c r="AA2306" s="870">
        <v>-9.6200084686279302E-2</v>
      </c>
      <c r="AB2306" s="870">
        <v>0</v>
      </c>
      <c r="AC2306" s="870">
        <v>-9.6200084686279302E-2</v>
      </c>
      <c r="AD2306" s="870">
        <v>0</v>
      </c>
      <c r="AE2306" s="870">
        <v>0</v>
      </c>
    </row>
    <row r="2307" spans="1:31">
      <c r="A2307" s="870" t="s">
        <v>2043</v>
      </c>
      <c r="B2307" s="870">
        <v>17</v>
      </c>
      <c r="C2307" s="870">
        <v>1702</v>
      </c>
      <c r="D2307" s="870">
        <v>170205</v>
      </c>
      <c r="E2307" s="870">
        <v>1702051100</v>
      </c>
      <c r="F2307" s="870" t="s">
        <v>2044</v>
      </c>
      <c r="G2307" s="870">
        <v>0</v>
      </c>
      <c r="H2307" s="870">
        <v>0</v>
      </c>
      <c r="I2307" s="870">
        <v>0</v>
      </c>
      <c r="J2307" s="870">
        <v>0</v>
      </c>
      <c r="K2307" s="870">
        <v>0</v>
      </c>
      <c r="L2307" s="870">
        <v>0</v>
      </c>
      <c r="M2307" s="870">
        <v>0</v>
      </c>
      <c r="N2307" s="870">
        <v>0</v>
      </c>
      <c r="O2307" s="870">
        <v>0</v>
      </c>
      <c r="P2307" s="870">
        <v>0</v>
      </c>
      <c r="Q2307" s="870">
        <v>0</v>
      </c>
      <c r="R2307" s="870">
        <v>0</v>
      </c>
      <c r="S2307" s="870">
        <v>0</v>
      </c>
      <c r="T2307" s="870">
        <v>0</v>
      </c>
      <c r="U2307" s="870">
        <v>0</v>
      </c>
      <c r="V2307" s="870">
        <v>0</v>
      </c>
      <c r="W2307" s="870">
        <v>0</v>
      </c>
      <c r="X2307" s="870">
        <v>0</v>
      </c>
      <c r="Y2307" s="870">
        <v>0</v>
      </c>
      <c r="Z2307" s="870">
        <v>0</v>
      </c>
      <c r="AA2307" s="870">
        <v>0</v>
      </c>
      <c r="AB2307" s="870">
        <v>0</v>
      </c>
      <c r="AC2307" s="870">
        <v>0</v>
      </c>
      <c r="AD2307" s="870">
        <v>0</v>
      </c>
      <c r="AE2307" s="870">
        <v>0</v>
      </c>
    </row>
    <row r="2308" spans="1:31">
      <c r="A2308" s="870" t="s">
        <v>2043</v>
      </c>
      <c r="B2308" s="870">
        <v>17</v>
      </c>
      <c r="C2308" s="870">
        <v>1702</v>
      </c>
      <c r="D2308" s="870">
        <v>170205</v>
      </c>
      <c r="E2308" s="870">
        <v>1702059740</v>
      </c>
      <c r="F2308" s="870" t="s">
        <v>1262</v>
      </c>
      <c r="G2308" s="870">
        <v>0</v>
      </c>
      <c r="H2308" s="870">
        <v>0</v>
      </c>
      <c r="I2308" s="870">
        <v>28964579</v>
      </c>
      <c r="J2308" s="870">
        <v>28964579</v>
      </c>
      <c r="K2308" s="870">
        <v>0</v>
      </c>
      <c r="L2308" s="870">
        <v>28964579</v>
      </c>
      <c r="M2308" s="870">
        <v>0</v>
      </c>
      <c r="N2308" s="870">
        <v>0</v>
      </c>
      <c r="O2308" s="870">
        <v>28964579</v>
      </c>
      <c r="P2308" s="870">
        <v>10716894.23</v>
      </c>
      <c r="Q2308" s="870">
        <v>0</v>
      </c>
      <c r="R2308" s="870">
        <v>0</v>
      </c>
      <c r="S2308" s="870">
        <v>0</v>
      </c>
      <c r="T2308" s="870">
        <v>0</v>
      </c>
      <c r="U2308" s="870">
        <v>0</v>
      </c>
      <c r="V2308" s="870">
        <v>0</v>
      </c>
      <c r="W2308" s="870">
        <v>0</v>
      </c>
      <c r="X2308" s="870">
        <v>10716894.23</v>
      </c>
      <c r="Y2308" s="870">
        <v>0.37</v>
      </c>
      <c r="Z2308" s="870">
        <v>10716894.23</v>
      </c>
      <c r="AA2308" s="870">
        <v>0</v>
      </c>
      <c r="AB2308" s="870">
        <v>10716894.23</v>
      </c>
      <c r="AC2308" s="870">
        <v>0</v>
      </c>
      <c r="AD2308" s="870">
        <v>0</v>
      </c>
      <c r="AE2308" s="870">
        <v>0</v>
      </c>
    </row>
    <row r="2309" spans="1:31">
      <c r="A2309" s="870" t="s">
        <v>2043</v>
      </c>
      <c r="B2309" s="870">
        <v>17</v>
      </c>
      <c r="C2309" s="870">
        <v>1702</v>
      </c>
      <c r="D2309" s="870">
        <v>170205</v>
      </c>
      <c r="E2309" s="870">
        <v>1702059780</v>
      </c>
      <c r="F2309" s="870" t="s">
        <v>2045</v>
      </c>
      <c r="G2309" s="870">
        <v>0</v>
      </c>
      <c r="H2309" s="870">
        <v>0</v>
      </c>
      <c r="I2309" s="870">
        <v>462395284</v>
      </c>
      <c r="J2309" s="870">
        <v>462395284</v>
      </c>
      <c r="K2309" s="870">
        <v>0</v>
      </c>
      <c r="L2309" s="870">
        <v>462395284</v>
      </c>
      <c r="M2309" s="870">
        <v>0</v>
      </c>
      <c r="N2309" s="870">
        <v>0</v>
      </c>
      <c r="O2309" s="870">
        <v>462395284</v>
      </c>
      <c r="P2309" s="870">
        <v>171086255.07999998</v>
      </c>
      <c r="Q2309" s="870">
        <v>0</v>
      </c>
      <c r="R2309" s="870">
        <v>0</v>
      </c>
      <c r="S2309" s="870">
        <v>0</v>
      </c>
      <c r="T2309" s="870">
        <v>0</v>
      </c>
      <c r="U2309" s="870">
        <v>0</v>
      </c>
      <c r="V2309" s="870">
        <v>0</v>
      </c>
      <c r="W2309" s="870">
        <v>0</v>
      </c>
      <c r="X2309" s="870">
        <v>171086255.07999998</v>
      </c>
      <c r="Y2309" s="870">
        <v>0.36999999999999994</v>
      </c>
      <c r="Z2309" s="870">
        <v>171086255.07999998</v>
      </c>
      <c r="AA2309" s="870">
        <v>0</v>
      </c>
      <c r="AB2309" s="870">
        <v>171086255.07999998</v>
      </c>
      <c r="AC2309" s="870">
        <v>0</v>
      </c>
      <c r="AD2309" s="870">
        <v>0</v>
      </c>
      <c r="AE2309" s="870">
        <v>0</v>
      </c>
    </row>
    <row r="2310" spans="1:31">
      <c r="A2310" s="870" t="s">
        <v>2043</v>
      </c>
      <c r="B2310" s="870">
        <v>17</v>
      </c>
      <c r="C2310" s="870">
        <v>1702</v>
      </c>
      <c r="D2310" s="870">
        <v>170205</v>
      </c>
      <c r="E2310" s="870">
        <v>1702059781</v>
      </c>
      <c r="F2310" s="870" t="s">
        <v>2046</v>
      </c>
      <c r="G2310" s="870">
        <v>0</v>
      </c>
      <c r="H2310" s="870">
        <v>0</v>
      </c>
      <c r="I2310" s="870">
        <v>-14812190754.85</v>
      </c>
      <c r="J2310" s="870">
        <v>-14812190754.85</v>
      </c>
      <c r="K2310" s="870">
        <v>0</v>
      </c>
      <c r="L2310" s="870">
        <v>0</v>
      </c>
      <c r="M2310" s="870">
        <v>-14812190754.85</v>
      </c>
      <c r="N2310" s="870">
        <v>0</v>
      </c>
      <c r="O2310" s="870">
        <v>-14812190754.85</v>
      </c>
      <c r="P2310" s="870">
        <v>-5480510579.2945004</v>
      </c>
      <c r="Q2310" s="870">
        <v>0</v>
      </c>
      <c r="R2310" s="870">
        <v>0</v>
      </c>
      <c r="S2310" s="870">
        <v>0</v>
      </c>
      <c r="T2310" s="870">
        <v>0</v>
      </c>
      <c r="U2310" s="870">
        <v>0</v>
      </c>
      <c r="V2310" s="870">
        <v>0</v>
      </c>
      <c r="W2310" s="870">
        <v>0</v>
      </c>
      <c r="X2310" s="870">
        <v>-5480510579.2945004</v>
      </c>
      <c r="Y2310" s="870">
        <v>0.37</v>
      </c>
      <c r="Z2310" s="870">
        <v>0</v>
      </c>
      <c r="AA2310" s="870">
        <v>-5480510579.2945004</v>
      </c>
      <c r="AB2310" s="870">
        <v>0</v>
      </c>
      <c r="AC2310" s="870">
        <v>-5480510579.2945004</v>
      </c>
      <c r="AD2310" s="870">
        <v>0</v>
      </c>
      <c r="AE2310" s="870">
        <v>0</v>
      </c>
    </row>
    <row r="2311" spans="1:31">
      <c r="A2311" s="870" t="s">
        <v>2043</v>
      </c>
      <c r="B2311" s="870">
        <v>17</v>
      </c>
      <c r="C2311" s="870">
        <v>1702</v>
      </c>
      <c r="D2311" s="870">
        <v>170210</v>
      </c>
      <c r="E2311" s="870">
        <v>1702101000</v>
      </c>
      <c r="F2311" s="870" t="s">
        <v>1258</v>
      </c>
      <c r="G2311" s="870">
        <v>26143526967</v>
      </c>
      <c r="H2311" s="870">
        <v>0</v>
      </c>
      <c r="I2311" s="870">
        <v>26143526966.75</v>
      </c>
      <c r="J2311" s="870">
        <v>-0.25</v>
      </c>
      <c r="K2311" s="870">
        <v>0</v>
      </c>
      <c r="L2311" s="870">
        <v>0</v>
      </c>
      <c r="M2311" s="870">
        <v>-0.25</v>
      </c>
      <c r="N2311" s="870">
        <v>0</v>
      </c>
      <c r="O2311" s="870">
        <v>-0.25</v>
      </c>
      <c r="P2311" s="870">
        <v>-9.2499999999999999E-2</v>
      </c>
      <c r="Q2311" s="870">
        <v>0</v>
      </c>
      <c r="R2311" s="870">
        <v>0</v>
      </c>
      <c r="S2311" s="870">
        <v>0</v>
      </c>
      <c r="T2311" s="870">
        <v>0</v>
      </c>
      <c r="U2311" s="870">
        <v>0</v>
      </c>
      <c r="V2311" s="870">
        <v>0</v>
      </c>
      <c r="W2311" s="870">
        <v>0</v>
      </c>
      <c r="X2311" s="870">
        <v>-9.2499999999999999E-2</v>
      </c>
      <c r="Y2311" s="870">
        <v>0.37</v>
      </c>
      <c r="Z2311" s="870">
        <v>0</v>
      </c>
      <c r="AA2311" s="870">
        <v>-9.2499999999999999E-2</v>
      </c>
      <c r="AB2311" s="870">
        <v>0</v>
      </c>
      <c r="AC2311" s="870">
        <v>-9.2499999999999999E-2</v>
      </c>
      <c r="AD2311" s="870">
        <v>0</v>
      </c>
      <c r="AE2311" s="870">
        <v>0</v>
      </c>
    </row>
    <row r="2312" spans="1:31">
      <c r="A2312" s="870" t="s">
        <v>2043</v>
      </c>
      <c r="B2312" s="870">
        <v>17</v>
      </c>
      <c r="C2312" s="870">
        <v>1702</v>
      </c>
      <c r="D2312" s="870">
        <v>170210</v>
      </c>
      <c r="E2312" s="870">
        <v>1702101001</v>
      </c>
      <c r="F2312" s="870" t="s">
        <v>4747</v>
      </c>
      <c r="G2312" s="870">
        <v>768697549</v>
      </c>
      <c r="H2312" s="870">
        <v>0</v>
      </c>
      <c r="I2312" s="870">
        <v>768697549</v>
      </c>
      <c r="J2312" s="870">
        <v>0</v>
      </c>
      <c r="K2312" s="870">
        <v>0</v>
      </c>
      <c r="L2312" s="870">
        <v>0</v>
      </c>
      <c r="M2312" s="870">
        <v>0</v>
      </c>
      <c r="N2312" s="870">
        <v>0</v>
      </c>
      <c r="O2312" s="870">
        <v>0</v>
      </c>
      <c r="P2312" s="870">
        <v>0</v>
      </c>
      <c r="Q2312" s="870">
        <v>0</v>
      </c>
      <c r="R2312" s="870">
        <v>0</v>
      </c>
      <c r="S2312" s="870">
        <v>0</v>
      </c>
      <c r="T2312" s="870">
        <v>0</v>
      </c>
      <c r="U2312" s="870">
        <v>0</v>
      </c>
      <c r="V2312" s="870">
        <v>0</v>
      </c>
      <c r="W2312" s="870">
        <v>0</v>
      </c>
      <c r="X2312" s="870">
        <v>0</v>
      </c>
      <c r="Y2312" s="870">
        <v>0</v>
      </c>
      <c r="Z2312" s="870">
        <v>0</v>
      </c>
      <c r="AA2312" s="870">
        <v>0</v>
      </c>
      <c r="AB2312" s="870">
        <v>0</v>
      </c>
      <c r="AC2312" s="870">
        <v>0</v>
      </c>
      <c r="AD2312" s="870">
        <v>0</v>
      </c>
      <c r="AE2312" s="870">
        <v>0</v>
      </c>
    </row>
    <row r="2313" spans="1:31">
      <c r="A2313" s="870" t="s">
        <v>2043</v>
      </c>
      <c r="B2313" s="870">
        <v>17</v>
      </c>
      <c r="C2313" s="870">
        <v>1702</v>
      </c>
      <c r="D2313" s="870">
        <v>170210</v>
      </c>
      <c r="E2313" s="870">
        <v>1702101100</v>
      </c>
      <c r="F2313" s="870" t="s">
        <v>1258</v>
      </c>
      <c r="G2313" s="870">
        <v>460103720</v>
      </c>
      <c r="H2313" s="870">
        <v>0</v>
      </c>
      <c r="I2313" s="870">
        <v>0</v>
      </c>
      <c r="J2313" s="870">
        <v>-460103720</v>
      </c>
      <c r="K2313" s="870">
        <v>0</v>
      </c>
      <c r="L2313" s="870">
        <v>0</v>
      </c>
      <c r="M2313" s="870">
        <v>-460103720</v>
      </c>
      <c r="N2313" s="870">
        <v>0</v>
      </c>
      <c r="O2313" s="870">
        <v>-460103720</v>
      </c>
      <c r="P2313" s="870">
        <v>-170238376.40000001</v>
      </c>
      <c r="Q2313" s="870">
        <v>0</v>
      </c>
      <c r="R2313" s="870">
        <v>0</v>
      </c>
      <c r="S2313" s="870">
        <v>0</v>
      </c>
      <c r="T2313" s="870">
        <v>0</v>
      </c>
      <c r="U2313" s="870">
        <v>0</v>
      </c>
      <c r="V2313" s="870">
        <v>0</v>
      </c>
      <c r="W2313" s="870">
        <v>0</v>
      </c>
      <c r="X2313" s="870">
        <v>-170238376.40000001</v>
      </c>
      <c r="Y2313" s="870">
        <v>0.37</v>
      </c>
      <c r="Z2313" s="870">
        <v>0</v>
      </c>
      <c r="AA2313" s="870">
        <v>-170238376.40000001</v>
      </c>
      <c r="AB2313" s="870">
        <v>0</v>
      </c>
      <c r="AC2313" s="870">
        <v>-170238376.40000001</v>
      </c>
      <c r="AD2313" s="870">
        <v>0</v>
      </c>
      <c r="AE2313" s="870">
        <v>0</v>
      </c>
    </row>
    <row r="2314" spans="1:31">
      <c r="A2314" s="870" t="s">
        <v>2043</v>
      </c>
      <c r="B2314" s="870">
        <v>17</v>
      </c>
      <c r="C2314" s="870">
        <v>1702</v>
      </c>
      <c r="D2314" s="870">
        <v>170210</v>
      </c>
      <c r="E2314" s="870">
        <v>1702109740</v>
      </c>
      <c r="F2314" s="870" t="s">
        <v>1263</v>
      </c>
      <c r="G2314" s="870">
        <v>0</v>
      </c>
      <c r="H2314" s="870">
        <v>0</v>
      </c>
      <c r="I2314" s="870">
        <v>0</v>
      </c>
      <c r="J2314" s="870">
        <v>0</v>
      </c>
      <c r="K2314" s="870">
        <v>0</v>
      </c>
      <c r="L2314" s="870">
        <v>0</v>
      </c>
      <c r="M2314" s="870">
        <v>0</v>
      </c>
      <c r="N2314" s="870">
        <v>0</v>
      </c>
      <c r="O2314" s="870">
        <v>0</v>
      </c>
      <c r="P2314" s="870">
        <v>0</v>
      </c>
      <c r="Q2314" s="870">
        <v>0</v>
      </c>
      <c r="R2314" s="870">
        <v>0</v>
      </c>
      <c r="S2314" s="870">
        <v>0</v>
      </c>
      <c r="T2314" s="870">
        <v>0</v>
      </c>
      <c r="U2314" s="870">
        <v>0</v>
      </c>
      <c r="V2314" s="870">
        <v>0</v>
      </c>
      <c r="W2314" s="870">
        <v>0</v>
      </c>
      <c r="X2314" s="870">
        <v>0</v>
      </c>
      <c r="Y2314" s="870">
        <v>0</v>
      </c>
      <c r="Z2314" s="870">
        <v>0</v>
      </c>
      <c r="AA2314" s="870">
        <v>0</v>
      </c>
      <c r="AB2314" s="870">
        <v>0</v>
      </c>
      <c r="AC2314" s="870">
        <v>0</v>
      </c>
      <c r="AD2314" s="870">
        <v>0</v>
      </c>
      <c r="AE2314" s="870">
        <v>0</v>
      </c>
    </row>
    <row r="2315" spans="1:31">
      <c r="A2315" s="870" t="s">
        <v>2043</v>
      </c>
      <c r="B2315" s="870">
        <v>17</v>
      </c>
      <c r="C2315" s="870">
        <v>1702</v>
      </c>
      <c r="D2315" s="870">
        <v>170210</v>
      </c>
      <c r="E2315" s="870">
        <v>1702109780</v>
      </c>
      <c r="F2315" s="870" t="s">
        <v>4289</v>
      </c>
      <c r="G2315" s="870">
        <v>0</v>
      </c>
      <c r="H2315" s="870">
        <v>0</v>
      </c>
      <c r="I2315" s="870">
        <v>1746612590</v>
      </c>
      <c r="J2315" s="870">
        <v>1746612590</v>
      </c>
      <c r="K2315" s="870">
        <v>0</v>
      </c>
      <c r="L2315" s="870">
        <v>1746612590</v>
      </c>
      <c r="M2315" s="870">
        <v>0</v>
      </c>
      <c r="N2315" s="870">
        <v>0</v>
      </c>
      <c r="O2315" s="870">
        <v>1746612590</v>
      </c>
      <c r="P2315" s="870">
        <v>646246658.29999995</v>
      </c>
      <c r="Q2315" s="870">
        <v>0</v>
      </c>
      <c r="R2315" s="870">
        <v>0</v>
      </c>
      <c r="S2315" s="870">
        <v>0</v>
      </c>
      <c r="T2315" s="870">
        <v>0</v>
      </c>
      <c r="U2315" s="870">
        <v>0</v>
      </c>
      <c r="V2315" s="870">
        <v>0</v>
      </c>
      <c r="W2315" s="870">
        <v>0</v>
      </c>
      <c r="X2315" s="870">
        <v>646246658.29999995</v>
      </c>
      <c r="Y2315" s="870">
        <v>0.37</v>
      </c>
      <c r="Z2315" s="870">
        <v>646246658.29999995</v>
      </c>
      <c r="AA2315" s="870">
        <v>0</v>
      </c>
      <c r="AB2315" s="870">
        <v>646246658.29999995</v>
      </c>
      <c r="AC2315" s="870">
        <v>0</v>
      </c>
      <c r="AD2315" s="870">
        <v>0</v>
      </c>
      <c r="AE2315" s="870">
        <v>0</v>
      </c>
    </row>
    <row r="2316" spans="1:31">
      <c r="A2316" s="870" t="s">
        <v>2043</v>
      </c>
      <c r="B2316" s="870">
        <v>17</v>
      </c>
      <c r="C2316" s="870">
        <v>1702</v>
      </c>
      <c r="D2316" s="870">
        <v>170210</v>
      </c>
      <c r="E2316" s="870">
        <v>1702109781</v>
      </c>
      <c r="F2316" s="870" t="s">
        <v>4290</v>
      </c>
      <c r="G2316" s="870">
        <v>0</v>
      </c>
      <c r="H2316" s="870">
        <v>0</v>
      </c>
      <c r="I2316" s="870">
        <v>-1572554952.8299999</v>
      </c>
      <c r="J2316" s="870">
        <v>-1572554952.8299999</v>
      </c>
      <c r="K2316" s="870">
        <v>0</v>
      </c>
      <c r="L2316" s="870">
        <v>0</v>
      </c>
      <c r="M2316" s="870">
        <v>-1572554952.8299999</v>
      </c>
      <c r="N2316" s="870">
        <v>0</v>
      </c>
      <c r="O2316" s="870">
        <v>-1572554952.8299999</v>
      </c>
      <c r="P2316" s="870">
        <v>-581845332.54709995</v>
      </c>
      <c r="Q2316" s="870">
        <v>0</v>
      </c>
      <c r="R2316" s="870">
        <v>0</v>
      </c>
      <c r="S2316" s="870">
        <v>0</v>
      </c>
      <c r="T2316" s="870">
        <v>0</v>
      </c>
      <c r="U2316" s="870">
        <v>0</v>
      </c>
      <c r="V2316" s="870">
        <v>0</v>
      </c>
      <c r="W2316" s="870">
        <v>0</v>
      </c>
      <c r="X2316" s="870">
        <v>-581845332.54709995</v>
      </c>
      <c r="Y2316" s="870">
        <v>0.37</v>
      </c>
      <c r="Z2316" s="870">
        <v>0</v>
      </c>
      <c r="AA2316" s="870">
        <v>-581845332.54709995</v>
      </c>
      <c r="AB2316" s="870">
        <v>0</v>
      </c>
      <c r="AC2316" s="870">
        <v>-581845332.54709995</v>
      </c>
      <c r="AD2316" s="870">
        <v>0</v>
      </c>
      <c r="AE2316" s="870">
        <v>0</v>
      </c>
    </row>
    <row r="2317" spans="1:31">
      <c r="A2317" s="870" t="s">
        <v>2043</v>
      </c>
      <c r="B2317" s="870">
        <v>17</v>
      </c>
      <c r="C2317" s="870">
        <v>1702</v>
      </c>
      <c r="D2317" s="870">
        <v>170215</v>
      </c>
      <c r="E2317" s="870">
        <v>1702151000</v>
      </c>
      <c r="F2317" s="870" t="s">
        <v>4291</v>
      </c>
      <c r="G2317" s="870">
        <v>11208315</v>
      </c>
      <c r="H2317" s="870">
        <v>0</v>
      </c>
      <c r="I2317" s="870">
        <v>11208315</v>
      </c>
      <c r="J2317" s="870">
        <v>0</v>
      </c>
      <c r="K2317" s="870">
        <v>0</v>
      </c>
      <c r="L2317" s="870">
        <v>0</v>
      </c>
      <c r="M2317" s="870">
        <v>0</v>
      </c>
      <c r="N2317" s="870">
        <v>0</v>
      </c>
      <c r="O2317" s="870">
        <v>0</v>
      </c>
      <c r="P2317" s="870">
        <v>0</v>
      </c>
      <c r="Q2317" s="870">
        <v>0</v>
      </c>
      <c r="R2317" s="870">
        <v>0</v>
      </c>
      <c r="S2317" s="870">
        <v>0</v>
      </c>
      <c r="T2317" s="870">
        <v>0</v>
      </c>
      <c r="U2317" s="870">
        <v>0</v>
      </c>
      <c r="V2317" s="870">
        <v>0</v>
      </c>
      <c r="W2317" s="870">
        <v>0</v>
      </c>
      <c r="X2317" s="870">
        <v>0</v>
      </c>
      <c r="Y2317" s="870">
        <v>0</v>
      </c>
      <c r="Z2317" s="870">
        <v>0</v>
      </c>
      <c r="AA2317" s="870">
        <v>0</v>
      </c>
      <c r="AB2317" s="870">
        <v>0</v>
      </c>
      <c r="AC2317" s="870">
        <v>0</v>
      </c>
      <c r="AD2317" s="870">
        <v>0</v>
      </c>
      <c r="AE2317" s="870">
        <v>0</v>
      </c>
    </row>
    <row r="2318" spans="1:31">
      <c r="A2318" s="870" t="s">
        <v>2043</v>
      </c>
      <c r="B2318" s="870">
        <v>17</v>
      </c>
      <c r="C2318" s="870">
        <v>1702</v>
      </c>
      <c r="D2318" s="870">
        <v>170225</v>
      </c>
      <c r="E2318" s="870">
        <v>1702251000</v>
      </c>
      <c r="F2318" s="870" t="s">
        <v>1264</v>
      </c>
      <c r="G2318" s="870">
        <v>35660000</v>
      </c>
      <c r="H2318" s="870">
        <v>0</v>
      </c>
      <c r="I2318" s="870">
        <v>35660000</v>
      </c>
      <c r="J2318" s="870">
        <v>0</v>
      </c>
      <c r="K2318" s="870">
        <v>0</v>
      </c>
      <c r="L2318" s="870">
        <v>0</v>
      </c>
      <c r="M2318" s="870">
        <v>0</v>
      </c>
      <c r="N2318" s="870">
        <v>0</v>
      </c>
      <c r="O2318" s="870">
        <v>0</v>
      </c>
      <c r="P2318" s="870">
        <v>0</v>
      </c>
      <c r="Q2318" s="870">
        <v>0</v>
      </c>
      <c r="R2318" s="870">
        <v>0</v>
      </c>
      <c r="S2318" s="870">
        <v>0</v>
      </c>
      <c r="T2318" s="870">
        <v>0</v>
      </c>
      <c r="U2318" s="870">
        <v>0</v>
      </c>
      <c r="V2318" s="870">
        <v>0</v>
      </c>
      <c r="W2318" s="870">
        <v>0</v>
      </c>
      <c r="X2318" s="870">
        <v>0</v>
      </c>
      <c r="Y2318" s="870">
        <v>0</v>
      </c>
      <c r="Z2318" s="870">
        <v>0</v>
      </c>
      <c r="AA2318" s="870">
        <v>0</v>
      </c>
      <c r="AB2318" s="870">
        <v>0</v>
      </c>
      <c r="AC2318" s="870">
        <v>0</v>
      </c>
      <c r="AD2318" s="870">
        <v>0</v>
      </c>
      <c r="AE2318" s="870">
        <v>0</v>
      </c>
    </row>
    <row r="2319" spans="1:31">
      <c r="A2319" s="870" t="s">
        <v>2043</v>
      </c>
      <c r="B2319" s="870">
        <v>17</v>
      </c>
      <c r="C2319" s="870">
        <v>1702</v>
      </c>
      <c r="D2319" s="870">
        <v>170225</v>
      </c>
      <c r="E2319" s="870">
        <v>1702251100</v>
      </c>
      <c r="F2319" s="870" t="s">
        <v>1264</v>
      </c>
      <c r="G2319" s="870">
        <v>390307629</v>
      </c>
      <c r="H2319" s="870">
        <v>0</v>
      </c>
      <c r="I2319" s="870">
        <v>0</v>
      </c>
      <c r="J2319" s="870">
        <v>-390307629</v>
      </c>
      <c r="K2319" s="870">
        <v>0</v>
      </c>
      <c r="L2319" s="870">
        <v>0</v>
      </c>
      <c r="M2319" s="870">
        <v>-390307629</v>
      </c>
      <c r="N2319" s="870">
        <v>0</v>
      </c>
      <c r="O2319" s="870">
        <v>-390307629</v>
      </c>
      <c r="P2319" s="870">
        <v>-144413822.72999999</v>
      </c>
      <c r="Q2319" s="870">
        <v>0</v>
      </c>
      <c r="R2319" s="870">
        <v>0</v>
      </c>
      <c r="S2319" s="870">
        <v>0</v>
      </c>
      <c r="T2319" s="870">
        <v>0</v>
      </c>
      <c r="U2319" s="870">
        <v>0</v>
      </c>
      <c r="V2319" s="870">
        <v>0</v>
      </c>
      <c r="W2319" s="870">
        <v>0</v>
      </c>
      <c r="X2319" s="870">
        <v>-144413822.72999999</v>
      </c>
      <c r="Y2319" s="870">
        <v>0.37</v>
      </c>
      <c r="Z2319" s="870">
        <v>0</v>
      </c>
      <c r="AA2319" s="870">
        <v>-144413822.72999999</v>
      </c>
      <c r="AB2319" s="870">
        <v>0</v>
      </c>
      <c r="AC2319" s="870">
        <v>-144413822.72999999</v>
      </c>
      <c r="AD2319" s="870">
        <v>0</v>
      </c>
      <c r="AE2319" s="870">
        <v>0</v>
      </c>
    </row>
    <row r="2320" spans="1:31">
      <c r="A2320" s="870" t="s">
        <v>2043</v>
      </c>
      <c r="B2320" s="870">
        <v>17</v>
      </c>
      <c r="C2320" s="870">
        <v>1702</v>
      </c>
      <c r="D2320" s="870">
        <v>170225</v>
      </c>
      <c r="E2320" s="870">
        <v>1702259740</v>
      </c>
      <c r="F2320" s="870" t="s">
        <v>1265</v>
      </c>
      <c r="G2320" s="870">
        <v>0</v>
      </c>
      <c r="H2320" s="870">
        <v>0</v>
      </c>
      <c r="I2320" s="870">
        <v>0</v>
      </c>
      <c r="J2320" s="870">
        <v>0</v>
      </c>
      <c r="K2320" s="870">
        <v>0</v>
      </c>
      <c r="L2320" s="870">
        <v>0</v>
      </c>
      <c r="M2320" s="870">
        <v>0</v>
      </c>
      <c r="N2320" s="870">
        <v>0</v>
      </c>
      <c r="O2320" s="870">
        <v>0</v>
      </c>
      <c r="P2320" s="870">
        <v>0</v>
      </c>
      <c r="Q2320" s="870">
        <v>0</v>
      </c>
      <c r="R2320" s="870">
        <v>0</v>
      </c>
      <c r="S2320" s="870">
        <v>0</v>
      </c>
      <c r="T2320" s="870">
        <v>0</v>
      </c>
      <c r="U2320" s="870">
        <v>0</v>
      </c>
      <c r="V2320" s="870">
        <v>0</v>
      </c>
      <c r="W2320" s="870">
        <v>0</v>
      </c>
      <c r="X2320" s="870">
        <v>0</v>
      </c>
      <c r="Y2320" s="870">
        <v>0</v>
      </c>
      <c r="Z2320" s="870">
        <v>0</v>
      </c>
      <c r="AA2320" s="870">
        <v>0</v>
      </c>
      <c r="AB2320" s="870">
        <v>0</v>
      </c>
      <c r="AC2320" s="870">
        <v>0</v>
      </c>
      <c r="AD2320" s="870">
        <v>0</v>
      </c>
      <c r="AE2320" s="870">
        <v>0</v>
      </c>
    </row>
    <row r="2321" spans="1:31">
      <c r="A2321" s="870" t="s">
        <v>2043</v>
      </c>
      <c r="B2321" s="870">
        <v>17</v>
      </c>
      <c r="C2321" s="870">
        <v>1702</v>
      </c>
      <c r="D2321" s="870">
        <v>170225</v>
      </c>
      <c r="E2321" s="870">
        <v>1702259780</v>
      </c>
      <c r="F2321" s="870" t="s">
        <v>4292</v>
      </c>
      <c r="G2321" s="870">
        <v>0</v>
      </c>
      <c r="H2321" s="870">
        <v>0</v>
      </c>
      <c r="I2321" s="870">
        <v>43886748059.589996</v>
      </c>
      <c r="J2321" s="870">
        <v>43886748059.589996</v>
      </c>
      <c r="K2321" s="870">
        <v>0</v>
      </c>
      <c r="L2321" s="870">
        <v>43886748059.589996</v>
      </c>
      <c r="M2321" s="870">
        <v>0</v>
      </c>
      <c r="N2321" s="870">
        <v>0</v>
      </c>
      <c r="O2321" s="870">
        <v>43886748059.589996</v>
      </c>
      <c r="P2321" s="870">
        <v>16238096782.048298</v>
      </c>
      <c r="Q2321" s="870">
        <v>0</v>
      </c>
      <c r="R2321" s="870">
        <v>0</v>
      </c>
      <c r="S2321" s="870">
        <v>0</v>
      </c>
      <c r="T2321" s="870">
        <v>0</v>
      </c>
      <c r="U2321" s="870">
        <v>0</v>
      </c>
      <c r="V2321" s="870">
        <v>0</v>
      </c>
      <c r="W2321" s="870">
        <v>0</v>
      </c>
      <c r="X2321" s="870">
        <v>16238096782.048298</v>
      </c>
      <c r="Y2321" s="870">
        <v>0.37</v>
      </c>
      <c r="Z2321" s="870">
        <v>16238096782.048298</v>
      </c>
      <c r="AA2321" s="870">
        <v>0</v>
      </c>
      <c r="AB2321" s="870">
        <v>16238096782.048298</v>
      </c>
      <c r="AC2321" s="870">
        <v>0</v>
      </c>
      <c r="AD2321" s="870">
        <v>0</v>
      </c>
      <c r="AE2321" s="870">
        <v>0</v>
      </c>
    </row>
    <row r="2322" spans="1:31">
      <c r="A2322" s="870" t="s">
        <v>2043</v>
      </c>
      <c r="B2322" s="870">
        <v>17</v>
      </c>
      <c r="C2322" s="870">
        <v>1702</v>
      </c>
      <c r="D2322" s="870">
        <v>170225</v>
      </c>
      <c r="E2322" s="870">
        <v>1702259781</v>
      </c>
      <c r="F2322" s="870" t="s">
        <v>4293</v>
      </c>
      <c r="G2322" s="870">
        <v>0</v>
      </c>
      <c r="H2322" s="870">
        <v>0</v>
      </c>
      <c r="I2322" s="870">
        <v>-38983968486.769997</v>
      </c>
      <c r="J2322" s="870">
        <v>-38983968486.769997</v>
      </c>
      <c r="K2322" s="870">
        <v>0</v>
      </c>
      <c r="L2322" s="870">
        <v>0</v>
      </c>
      <c r="M2322" s="870">
        <v>-38983968486.769997</v>
      </c>
      <c r="N2322" s="870">
        <v>0</v>
      </c>
      <c r="O2322" s="870">
        <v>-38983968486.769997</v>
      </c>
      <c r="P2322" s="870">
        <v>-14424068340.104898</v>
      </c>
      <c r="Q2322" s="870">
        <v>0</v>
      </c>
      <c r="R2322" s="870">
        <v>0</v>
      </c>
      <c r="S2322" s="870">
        <v>0</v>
      </c>
      <c r="T2322" s="870">
        <v>0</v>
      </c>
      <c r="U2322" s="870">
        <v>0</v>
      </c>
      <c r="V2322" s="870">
        <v>0</v>
      </c>
      <c r="W2322" s="870">
        <v>0</v>
      </c>
      <c r="X2322" s="870">
        <v>-14424068340.104898</v>
      </c>
      <c r="Y2322" s="870">
        <v>0.37</v>
      </c>
      <c r="Z2322" s="870">
        <v>0</v>
      </c>
      <c r="AA2322" s="870">
        <v>-14424068340.104898</v>
      </c>
      <c r="AB2322" s="870">
        <v>0</v>
      </c>
      <c r="AC2322" s="870">
        <v>-14424068340.104898</v>
      </c>
      <c r="AD2322" s="870">
        <v>0</v>
      </c>
      <c r="AE2322" s="870">
        <v>0</v>
      </c>
    </row>
    <row r="2323" spans="1:31">
      <c r="A2323" s="870" t="s">
        <v>2043</v>
      </c>
      <c r="B2323" s="870">
        <v>17</v>
      </c>
      <c r="C2323" s="870">
        <v>1702</v>
      </c>
      <c r="D2323" s="870">
        <v>170230</v>
      </c>
      <c r="E2323" s="870">
        <v>1702301000</v>
      </c>
      <c r="F2323" s="870" t="s">
        <v>4294</v>
      </c>
      <c r="G2323" s="870">
        <v>94030785121</v>
      </c>
      <c r="H2323" s="870">
        <v>0</v>
      </c>
      <c r="I2323" s="870">
        <v>94030785121.139999</v>
      </c>
      <c r="J2323" s="870">
        <v>0.1399993896484375</v>
      </c>
      <c r="K2323" s="870">
        <v>0</v>
      </c>
      <c r="L2323" s="870">
        <v>0.1399993896484375</v>
      </c>
      <c r="M2323" s="870">
        <v>0</v>
      </c>
      <c r="N2323" s="870">
        <v>0</v>
      </c>
      <c r="O2323" s="870">
        <v>0.1399993896484375</v>
      </c>
      <c r="P2323" s="870">
        <v>5.1799774169921875E-2</v>
      </c>
      <c r="Q2323" s="870">
        <v>0</v>
      </c>
      <c r="R2323" s="870">
        <v>0</v>
      </c>
      <c r="S2323" s="870">
        <v>0</v>
      </c>
      <c r="T2323" s="870">
        <v>0</v>
      </c>
      <c r="U2323" s="870">
        <v>0</v>
      </c>
      <c r="V2323" s="870">
        <v>0</v>
      </c>
      <c r="W2323" s="870">
        <v>0</v>
      </c>
      <c r="X2323" s="870">
        <v>5.1799774169921875E-2</v>
      </c>
      <c r="Y2323" s="870">
        <v>0.37</v>
      </c>
      <c r="Z2323" s="870">
        <v>5.1799774169921875E-2</v>
      </c>
      <c r="AA2323" s="870">
        <v>0</v>
      </c>
      <c r="AB2323" s="870">
        <v>5.1799774169921875E-2</v>
      </c>
      <c r="AC2323" s="870">
        <v>0</v>
      </c>
      <c r="AD2323" s="870">
        <v>0</v>
      </c>
      <c r="AE2323" s="870">
        <v>0</v>
      </c>
    </row>
    <row r="2324" spans="1:31">
      <c r="A2324" s="870" t="s">
        <v>2043</v>
      </c>
      <c r="B2324" s="870">
        <v>17</v>
      </c>
      <c r="C2324" s="870">
        <v>1702</v>
      </c>
      <c r="D2324" s="870">
        <v>170230</v>
      </c>
      <c r="E2324" s="870">
        <v>1702301001</v>
      </c>
      <c r="F2324" s="870" t="s">
        <v>2047</v>
      </c>
      <c r="G2324" s="870">
        <v>0</v>
      </c>
      <c r="H2324" s="870">
        <v>0</v>
      </c>
      <c r="I2324" s="870">
        <v>0</v>
      </c>
      <c r="J2324" s="870">
        <v>0</v>
      </c>
      <c r="K2324" s="870">
        <v>0</v>
      </c>
      <c r="L2324" s="870">
        <v>0</v>
      </c>
      <c r="M2324" s="870">
        <v>0</v>
      </c>
      <c r="N2324" s="870">
        <v>0</v>
      </c>
      <c r="O2324" s="870">
        <v>0</v>
      </c>
      <c r="P2324" s="870">
        <v>0</v>
      </c>
      <c r="Q2324" s="870">
        <v>0</v>
      </c>
      <c r="R2324" s="870">
        <v>0</v>
      </c>
      <c r="S2324" s="870">
        <v>0</v>
      </c>
      <c r="T2324" s="870">
        <v>0</v>
      </c>
      <c r="U2324" s="870">
        <v>0</v>
      </c>
      <c r="V2324" s="870">
        <v>0</v>
      </c>
      <c r="W2324" s="870">
        <v>0</v>
      </c>
      <c r="X2324" s="870">
        <v>0</v>
      </c>
      <c r="Y2324" s="870">
        <v>0</v>
      </c>
      <c r="Z2324" s="870">
        <v>0</v>
      </c>
      <c r="AA2324" s="870">
        <v>0</v>
      </c>
      <c r="AB2324" s="870">
        <v>0</v>
      </c>
      <c r="AC2324" s="870">
        <v>0</v>
      </c>
      <c r="AD2324" s="870">
        <v>0</v>
      </c>
      <c r="AE2324" s="870">
        <v>0</v>
      </c>
    </row>
    <row r="2325" spans="1:31">
      <c r="A2325" s="870" t="s">
        <v>2043</v>
      </c>
      <c r="B2325" s="870">
        <v>17</v>
      </c>
      <c r="C2325" s="870">
        <v>1702</v>
      </c>
      <c r="D2325" s="870">
        <v>170235</v>
      </c>
      <c r="E2325" s="870">
        <v>1702351000</v>
      </c>
      <c r="F2325" s="870" t="s">
        <v>4295</v>
      </c>
      <c r="G2325" s="870">
        <v>23308292554</v>
      </c>
      <c r="H2325" s="870">
        <v>0</v>
      </c>
      <c r="I2325" s="870">
        <v>23308292553.599998</v>
      </c>
      <c r="J2325" s="870">
        <v>-0.40000152587890625</v>
      </c>
      <c r="K2325" s="870">
        <v>0</v>
      </c>
      <c r="L2325" s="870">
        <v>0</v>
      </c>
      <c r="M2325" s="870">
        <v>-0.40000152587890625</v>
      </c>
      <c r="N2325" s="870">
        <v>0</v>
      </c>
      <c r="O2325" s="870">
        <v>-0.40000152587890625</v>
      </c>
      <c r="P2325" s="870">
        <v>-0.14800056457519531</v>
      </c>
      <c r="Q2325" s="870">
        <v>0</v>
      </c>
      <c r="R2325" s="870">
        <v>0</v>
      </c>
      <c r="S2325" s="870">
        <v>0</v>
      </c>
      <c r="T2325" s="870">
        <v>0</v>
      </c>
      <c r="U2325" s="870">
        <v>0</v>
      </c>
      <c r="V2325" s="870">
        <v>0</v>
      </c>
      <c r="W2325" s="870">
        <v>0</v>
      </c>
      <c r="X2325" s="870">
        <v>-0.14800056457519531</v>
      </c>
      <c r="Y2325" s="870">
        <v>0.37</v>
      </c>
      <c r="Z2325" s="870">
        <v>0</v>
      </c>
      <c r="AA2325" s="870">
        <v>-0.14800056457519531</v>
      </c>
      <c r="AB2325" s="870">
        <v>0</v>
      </c>
      <c r="AC2325" s="870">
        <v>-0.14800056457519531</v>
      </c>
      <c r="AD2325" s="870">
        <v>0</v>
      </c>
      <c r="AE2325" s="870">
        <v>0</v>
      </c>
    </row>
    <row r="2326" spans="1:31">
      <c r="A2326" s="870" t="s">
        <v>2043</v>
      </c>
      <c r="B2326" s="870">
        <v>17</v>
      </c>
      <c r="C2326" s="870">
        <v>1702</v>
      </c>
      <c r="D2326" s="870">
        <v>170295</v>
      </c>
      <c r="E2326" s="870">
        <v>1702951000</v>
      </c>
      <c r="F2326" s="870" t="s">
        <v>1266</v>
      </c>
      <c r="G2326" s="870">
        <v>98588243</v>
      </c>
      <c r="H2326" s="870">
        <v>0</v>
      </c>
      <c r="I2326" s="870">
        <v>98588243</v>
      </c>
      <c r="J2326" s="870">
        <v>0</v>
      </c>
      <c r="K2326" s="870">
        <v>0</v>
      </c>
      <c r="L2326" s="870">
        <v>0</v>
      </c>
      <c r="M2326" s="870">
        <v>0</v>
      </c>
      <c r="N2326" s="870">
        <v>0</v>
      </c>
      <c r="O2326" s="870">
        <v>0</v>
      </c>
      <c r="P2326" s="870">
        <v>0</v>
      </c>
      <c r="Q2326" s="870">
        <v>0</v>
      </c>
      <c r="R2326" s="870">
        <v>0</v>
      </c>
      <c r="S2326" s="870">
        <v>0</v>
      </c>
      <c r="T2326" s="870">
        <v>0</v>
      </c>
      <c r="U2326" s="870">
        <v>0</v>
      </c>
      <c r="V2326" s="870">
        <v>0</v>
      </c>
      <c r="W2326" s="870">
        <v>0</v>
      </c>
      <c r="X2326" s="870">
        <v>0</v>
      </c>
      <c r="Y2326" s="870">
        <v>0</v>
      </c>
      <c r="Z2326" s="870">
        <v>0</v>
      </c>
      <c r="AA2326" s="870">
        <v>0</v>
      </c>
      <c r="AB2326" s="870">
        <v>0</v>
      </c>
      <c r="AC2326" s="870">
        <v>0</v>
      </c>
      <c r="AD2326" s="870">
        <v>0</v>
      </c>
      <c r="AE2326" s="870">
        <v>0</v>
      </c>
    </row>
    <row r="2327" spans="1:31">
      <c r="A2327" s="870" t="s">
        <v>2043</v>
      </c>
      <c r="B2327" s="870">
        <v>17</v>
      </c>
      <c r="C2327" s="870">
        <v>1705</v>
      </c>
      <c r="D2327" s="870">
        <v>170595</v>
      </c>
      <c r="E2327" s="870">
        <v>1705959704</v>
      </c>
      <c r="F2327" s="870" t="s">
        <v>2048</v>
      </c>
      <c r="G2327" s="870">
        <v>0</v>
      </c>
      <c r="H2327" s="870">
        <v>0</v>
      </c>
      <c r="I2327" s="870">
        <v>0</v>
      </c>
      <c r="J2327" s="870">
        <v>0</v>
      </c>
      <c r="K2327" s="870">
        <v>0</v>
      </c>
      <c r="L2327" s="870">
        <v>0</v>
      </c>
      <c r="M2327" s="870">
        <v>0</v>
      </c>
      <c r="N2327" s="870">
        <v>0</v>
      </c>
      <c r="O2327" s="870">
        <v>0</v>
      </c>
      <c r="P2327" s="870">
        <v>0</v>
      </c>
      <c r="Q2327" s="870">
        <v>0</v>
      </c>
      <c r="R2327" s="870">
        <v>0</v>
      </c>
      <c r="S2327" s="870">
        <v>0</v>
      </c>
      <c r="T2327" s="870">
        <v>0</v>
      </c>
      <c r="U2327" s="870">
        <v>0</v>
      </c>
      <c r="V2327" s="870">
        <v>0</v>
      </c>
      <c r="W2327" s="870">
        <v>0</v>
      </c>
      <c r="X2327" s="870">
        <v>0</v>
      </c>
      <c r="Y2327" s="870">
        <v>0</v>
      </c>
      <c r="Z2327" s="870">
        <v>0</v>
      </c>
      <c r="AA2327" s="870">
        <v>0</v>
      </c>
      <c r="AB2327" s="870">
        <v>0</v>
      </c>
      <c r="AC2327" s="870">
        <v>0</v>
      </c>
      <c r="AD2327" s="870">
        <v>0</v>
      </c>
      <c r="AE2327" s="870">
        <v>0</v>
      </c>
    </row>
    <row r="2328" spans="1:31">
      <c r="A2328" s="870" t="s">
        <v>2042</v>
      </c>
      <c r="B2328" s="870">
        <v>17</v>
      </c>
      <c r="C2328" s="870">
        <v>1775</v>
      </c>
      <c r="D2328" s="870">
        <v>177505</v>
      </c>
      <c r="E2328" s="870">
        <v>1775051000</v>
      </c>
      <c r="F2328" s="870" t="s">
        <v>4296</v>
      </c>
      <c r="G2328" s="870">
        <v>-1628641332</v>
      </c>
      <c r="H2328" s="870">
        <v>0</v>
      </c>
      <c r="I2328" s="870">
        <v>0</v>
      </c>
      <c r="J2328" s="870">
        <v>1628641332</v>
      </c>
      <c r="K2328" s="870">
        <v>0</v>
      </c>
      <c r="L2328" s="870">
        <v>1628641332</v>
      </c>
      <c r="M2328" s="870">
        <v>0</v>
      </c>
      <c r="N2328" s="870">
        <v>0</v>
      </c>
      <c r="O2328" s="870">
        <v>1628641332</v>
      </c>
      <c r="P2328" s="870">
        <v>602597292.84000003</v>
      </c>
      <c r="Q2328" s="870">
        <v>0</v>
      </c>
      <c r="R2328" s="870">
        <v>0</v>
      </c>
      <c r="S2328" s="870">
        <v>0</v>
      </c>
      <c r="T2328" s="870">
        <v>0</v>
      </c>
      <c r="U2328" s="870">
        <v>0</v>
      </c>
      <c r="V2328" s="870">
        <v>0</v>
      </c>
      <c r="W2328" s="870">
        <v>0</v>
      </c>
      <c r="X2328" s="870">
        <v>602597292.84000003</v>
      </c>
      <c r="Y2328" s="870">
        <v>0.37</v>
      </c>
      <c r="Z2328" s="870">
        <v>602597292.84000003</v>
      </c>
      <c r="AA2328" s="870">
        <v>0</v>
      </c>
      <c r="AB2328" s="870">
        <v>602597292.84000003</v>
      </c>
      <c r="AC2328" s="870">
        <v>0</v>
      </c>
      <c r="AD2328" s="870">
        <v>0</v>
      </c>
      <c r="AE2328" s="870">
        <v>0</v>
      </c>
    </row>
    <row r="2329" spans="1:31">
      <c r="A2329" s="870" t="s">
        <v>2042</v>
      </c>
      <c r="B2329" s="870">
        <v>17</v>
      </c>
      <c r="C2329" s="870">
        <v>1775</v>
      </c>
      <c r="D2329" s="870">
        <v>177505</v>
      </c>
      <c r="E2329" s="870">
        <v>1775051001</v>
      </c>
      <c r="F2329" s="870" t="s">
        <v>1267</v>
      </c>
      <c r="G2329" s="870">
        <v>-1597522923</v>
      </c>
      <c r="H2329" s="870">
        <v>0</v>
      </c>
      <c r="I2329" s="870">
        <v>0</v>
      </c>
      <c r="J2329" s="870">
        <v>1597522923</v>
      </c>
      <c r="K2329" s="870">
        <v>0</v>
      </c>
      <c r="L2329" s="870">
        <v>1597522923</v>
      </c>
      <c r="M2329" s="870">
        <v>0</v>
      </c>
      <c r="N2329" s="870">
        <v>0</v>
      </c>
      <c r="O2329" s="870">
        <v>1597522923</v>
      </c>
      <c r="P2329" s="870">
        <v>591083481.50999999</v>
      </c>
      <c r="Q2329" s="870">
        <v>0</v>
      </c>
      <c r="R2329" s="870">
        <v>0</v>
      </c>
      <c r="S2329" s="870">
        <v>0</v>
      </c>
      <c r="T2329" s="870">
        <v>0</v>
      </c>
      <c r="U2329" s="870">
        <v>0</v>
      </c>
      <c r="V2329" s="870">
        <v>0</v>
      </c>
      <c r="W2329" s="870">
        <v>0</v>
      </c>
      <c r="X2329" s="870">
        <v>591083481.50999999</v>
      </c>
      <c r="Y2329" s="870">
        <v>0.37</v>
      </c>
      <c r="Z2329" s="870">
        <v>591083481.50999999</v>
      </c>
      <c r="AA2329" s="870">
        <v>0</v>
      </c>
      <c r="AB2329" s="870">
        <v>591083481.50999999</v>
      </c>
      <c r="AC2329" s="870">
        <v>0</v>
      </c>
      <c r="AD2329" s="870">
        <v>0</v>
      </c>
      <c r="AE2329" s="870">
        <v>0</v>
      </c>
    </row>
    <row r="2330" spans="1:31">
      <c r="A2330" s="870" t="s">
        <v>2043</v>
      </c>
      <c r="B2330" s="870">
        <v>17</v>
      </c>
      <c r="C2330" s="870">
        <v>1775</v>
      </c>
      <c r="D2330" s="870">
        <v>177505</v>
      </c>
      <c r="E2330" s="870">
        <v>1775051002</v>
      </c>
      <c r="F2330" s="870" t="s">
        <v>1268</v>
      </c>
      <c r="G2330" s="870">
        <v>-84218304761</v>
      </c>
      <c r="H2330" s="870">
        <v>0</v>
      </c>
      <c r="I2330" s="870">
        <v>-29958453775.448803</v>
      </c>
      <c r="J2330" s="870">
        <v>54259850985.550003</v>
      </c>
      <c r="K2330" s="870">
        <v>0</v>
      </c>
      <c r="L2330" s="870">
        <v>54259850985.550003</v>
      </c>
      <c r="M2330" s="870">
        <v>0</v>
      </c>
      <c r="N2330" s="870">
        <v>0</v>
      </c>
      <c r="O2330" s="870">
        <v>54259850985.550003</v>
      </c>
      <c r="P2330" s="870">
        <v>20076144864.6535</v>
      </c>
      <c r="Q2330" s="870">
        <v>0</v>
      </c>
      <c r="R2330" s="870">
        <v>0</v>
      </c>
      <c r="S2330" s="870">
        <v>0</v>
      </c>
      <c r="T2330" s="870">
        <v>0</v>
      </c>
      <c r="U2330" s="870">
        <v>0</v>
      </c>
      <c r="V2330" s="870">
        <v>0</v>
      </c>
      <c r="W2330" s="870">
        <v>0</v>
      </c>
      <c r="X2330" s="870">
        <v>20076144864.6535</v>
      </c>
      <c r="Y2330" s="870">
        <v>0.37</v>
      </c>
      <c r="Z2330" s="870">
        <v>20076144864.6535</v>
      </c>
      <c r="AA2330" s="870">
        <v>0</v>
      </c>
      <c r="AB2330" s="870">
        <v>20076144864.6535</v>
      </c>
      <c r="AC2330" s="870">
        <v>0</v>
      </c>
      <c r="AD2330" s="870">
        <v>0</v>
      </c>
      <c r="AE2330" s="870">
        <v>0</v>
      </c>
    </row>
    <row r="2331" spans="1:31">
      <c r="A2331" s="870" t="s">
        <v>2043</v>
      </c>
      <c r="B2331" s="870">
        <v>17</v>
      </c>
      <c r="C2331" s="870">
        <v>1775</v>
      </c>
      <c r="D2331" s="870">
        <v>177505</v>
      </c>
      <c r="E2331" s="870">
        <v>1775051005</v>
      </c>
      <c r="F2331" s="870" t="s">
        <v>3701</v>
      </c>
      <c r="G2331" s="870">
        <v>0</v>
      </c>
      <c r="H2331" s="870">
        <v>0</v>
      </c>
      <c r="I2331" s="870">
        <v>0</v>
      </c>
      <c r="J2331" s="870">
        <v>0</v>
      </c>
      <c r="K2331" s="870">
        <v>0</v>
      </c>
      <c r="L2331" s="870">
        <v>0</v>
      </c>
      <c r="M2331" s="870">
        <v>0</v>
      </c>
      <c r="N2331" s="870">
        <v>0</v>
      </c>
      <c r="O2331" s="870">
        <v>0</v>
      </c>
      <c r="P2331" s="870">
        <v>0</v>
      </c>
      <c r="Q2331" s="870">
        <v>0</v>
      </c>
      <c r="R2331" s="870">
        <v>0</v>
      </c>
      <c r="S2331" s="870">
        <v>0</v>
      </c>
      <c r="T2331" s="870">
        <v>0</v>
      </c>
      <c r="U2331" s="870">
        <v>0</v>
      </c>
      <c r="V2331" s="870">
        <v>0</v>
      </c>
      <c r="W2331" s="870">
        <v>0</v>
      </c>
      <c r="X2331" s="870">
        <v>0</v>
      </c>
      <c r="Y2331" s="870">
        <v>0</v>
      </c>
      <c r="Z2331" s="870">
        <v>0</v>
      </c>
      <c r="AA2331" s="870">
        <v>0</v>
      </c>
      <c r="AB2331" s="870">
        <v>0</v>
      </c>
      <c r="AC2331" s="870">
        <v>0</v>
      </c>
      <c r="AD2331" s="870">
        <v>0</v>
      </c>
      <c r="AE2331" s="870">
        <v>0</v>
      </c>
    </row>
    <row r="2332" spans="1:31">
      <c r="A2332" s="870" t="s">
        <v>2043</v>
      </c>
      <c r="B2332" s="870">
        <v>17</v>
      </c>
      <c r="C2332" s="870">
        <v>1775</v>
      </c>
      <c r="D2332" s="870">
        <v>177505</v>
      </c>
      <c r="E2332" s="870">
        <v>1775051006</v>
      </c>
      <c r="F2332" s="870" t="s">
        <v>3702</v>
      </c>
      <c r="G2332" s="870">
        <v>0</v>
      </c>
      <c r="H2332" s="870">
        <v>0</v>
      </c>
      <c r="I2332" s="870">
        <v>0</v>
      </c>
      <c r="J2332" s="870">
        <v>0</v>
      </c>
      <c r="K2332" s="870">
        <v>0</v>
      </c>
      <c r="L2332" s="870">
        <v>0</v>
      </c>
      <c r="M2332" s="870">
        <v>0</v>
      </c>
      <c r="N2332" s="870">
        <v>0</v>
      </c>
      <c r="O2332" s="870">
        <v>0</v>
      </c>
      <c r="P2332" s="870">
        <v>0</v>
      </c>
      <c r="Q2332" s="870">
        <v>0</v>
      </c>
      <c r="R2332" s="870">
        <v>0</v>
      </c>
      <c r="S2332" s="870">
        <v>0</v>
      </c>
      <c r="T2332" s="870">
        <v>0</v>
      </c>
      <c r="U2332" s="870">
        <v>0</v>
      </c>
      <c r="V2332" s="870">
        <v>0</v>
      </c>
      <c r="W2332" s="870">
        <v>0</v>
      </c>
      <c r="X2332" s="870">
        <v>0</v>
      </c>
      <c r="Y2332" s="870">
        <v>0</v>
      </c>
      <c r="Z2332" s="870">
        <v>0</v>
      </c>
      <c r="AA2332" s="870">
        <v>0</v>
      </c>
      <c r="AB2332" s="870">
        <v>0</v>
      </c>
      <c r="AC2332" s="870">
        <v>0</v>
      </c>
      <c r="AD2332" s="870">
        <v>0</v>
      </c>
      <c r="AE2332" s="870">
        <v>0</v>
      </c>
    </row>
    <row r="2333" spans="1:31">
      <c r="A2333" s="870" t="s">
        <v>2043</v>
      </c>
      <c r="B2333" s="870">
        <v>17</v>
      </c>
      <c r="C2333" s="870">
        <v>1775</v>
      </c>
      <c r="D2333" s="870">
        <v>177505</v>
      </c>
      <c r="E2333" s="870">
        <v>1775051008</v>
      </c>
      <c r="F2333" s="870" t="s">
        <v>3703</v>
      </c>
      <c r="G2333" s="870">
        <v>0</v>
      </c>
      <c r="H2333" s="870">
        <v>0</v>
      </c>
      <c r="I2333" s="870">
        <v>0</v>
      </c>
      <c r="J2333" s="870">
        <v>0</v>
      </c>
      <c r="K2333" s="870">
        <v>0</v>
      </c>
      <c r="L2333" s="870">
        <v>0</v>
      </c>
      <c r="M2333" s="870">
        <v>0</v>
      </c>
      <c r="N2333" s="870">
        <v>0</v>
      </c>
      <c r="O2333" s="870">
        <v>0</v>
      </c>
      <c r="P2333" s="870">
        <v>0</v>
      </c>
      <c r="Q2333" s="870">
        <v>0</v>
      </c>
      <c r="R2333" s="870">
        <v>0</v>
      </c>
      <c r="S2333" s="870">
        <v>0</v>
      </c>
      <c r="T2333" s="870">
        <v>0</v>
      </c>
      <c r="U2333" s="870">
        <v>0</v>
      </c>
      <c r="V2333" s="870">
        <v>0</v>
      </c>
      <c r="W2333" s="870">
        <v>0</v>
      </c>
      <c r="X2333" s="870">
        <v>0</v>
      </c>
      <c r="Y2333" s="870">
        <v>0</v>
      </c>
      <c r="Z2333" s="870">
        <v>0</v>
      </c>
      <c r="AA2333" s="870">
        <v>0</v>
      </c>
      <c r="AB2333" s="870">
        <v>0</v>
      </c>
      <c r="AC2333" s="870">
        <v>0</v>
      </c>
      <c r="AD2333" s="870">
        <v>0</v>
      </c>
      <c r="AE2333" s="870">
        <v>0</v>
      </c>
    </row>
    <row r="2334" spans="1:31">
      <c r="A2334" s="870" t="s">
        <v>2043</v>
      </c>
      <c r="B2334" s="870">
        <v>17</v>
      </c>
      <c r="C2334" s="870">
        <v>1775</v>
      </c>
      <c r="D2334" s="870">
        <v>177510</v>
      </c>
      <c r="E2334" s="870">
        <v>1775101002</v>
      </c>
      <c r="F2334" s="870" t="s">
        <v>1269</v>
      </c>
      <c r="G2334" s="870">
        <v>-328096583</v>
      </c>
      <c r="H2334" s="870">
        <v>0</v>
      </c>
      <c r="I2334" s="870">
        <v>-328096582.57999998</v>
      </c>
      <c r="J2334" s="870">
        <v>0.42000001668930054</v>
      </c>
      <c r="K2334" s="870">
        <v>0.42000001668930054</v>
      </c>
      <c r="L2334" s="870">
        <v>0</v>
      </c>
      <c r="M2334" s="870">
        <v>0</v>
      </c>
      <c r="N2334" s="870">
        <v>0</v>
      </c>
      <c r="O2334" s="870">
        <v>0</v>
      </c>
      <c r="P2334" s="870">
        <v>0</v>
      </c>
      <c r="Q2334" s="870">
        <v>0</v>
      </c>
      <c r="R2334" s="870">
        <v>0</v>
      </c>
      <c r="S2334" s="870">
        <v>0</v>
      </c>
      <c r="T2334" s="870">
        <v>0</v>
      </c>
      <c r="U2334" s="870">
        <v>0</v>
      </c>
      <c r="V2334" s="870">
        <v>0</v>
      </c>
      <c r="W2334" s="870">
        <v>0</v>
      </c>
      <c r="X2334" s="870">
        <v>0</v>
      </c>
      <c r="Y2334" s="870">
        <v>0</v>
      </c>
      <c r="Z2334" s="870">
        <v>0</v>
      </c>
      <c r="AA2334" s="870">
        <v>0</v>
      </c>
      <c r="AB2334" s="870">
        <v>0</v>
      </c>
      <c r="AC2334" s="870">
        <v>0</v>
      </c>
      <c r="AD2334" s="870">
        <v>0</v>
      </c>
      <c r="AE2334" s="870">
        <v>0</v>
      </c>
    </row>
    <row r="2335" spans="1:31">
      <c r="A2335" s="870" t="s">
        <v>2043</v>
      </c>
      <c r="B2335" s="870">
        <v>17</v>
      </c>
      <c r="C2335" s="870">
        <v>1775</v>
      </c>
      <c r="D2335" s="870">
        <v>177510</v>
      </c>
      <c r="E2335" s="870">
        <v>1775101010</v>
      </c>
      <c r="F2335" s="870" t="s">
        <v>4748</v>
      </c>
      <c r="G2335" s="870">
        <v>-491460757</v>
      </c>
      <c r="H2335" s="870">
        <v>0</v>
      </c>
      <c r="I2335" s="870">
        <v>-257600000.00000003</v>
      </c>
      <c r="J2335" s="870">
        <v>233860757</v>
      </c>
      <c r="K2335" s="870">
        <v>0</v>
      </c>
      <c r="L2335" s="870">
        <v>233860757</v>
      </c>
      <c r="M2335" s="870">
        <v>0</v>
      </c>
      <c r="N2335" s="870">
        <v>0</v>
      </c>
      <c r="O2335" s="870">
        <v>233860757</v>
      </c>
      <c r="P2335" s="870">
        <v>86528480.090000004</v>
      </c>
      <c r="Q2335" s="870">
        <v>0</v>
      </c>
      <c r="R2335" s="870">
        <v>0</v>
      </c>
      <c r="S2335" s="870">
        <v>0</v>
      </c>
      <c r="T2335" s="870">
        <v>0</v>
      </c>
      <c r="U2335" s="870">
        <v>0</v>
      </c>
      <c r="V2335" s="870">
        <v>0</v>
      </c>
      <c r="W2335" s="870">
        <v>0</v>
      </c>
      <c r="X2335" s="870">
        <v>86528480.090000004</v>
      </c>
      <c r="Y2335" s="870">
        <v>0.37</v>
      </c>
      <c r="Z2335" s="870">
        <v>86528480.090000004</v>
      </c>
      <c r="AA2335" s="870">
        <v>0</v>
      </c>
      <c r="AB2335" s="870">
        <v>86528480.090000004</v>
      </c>
      <c r="AC2335" s="870">
        <v>0</v>
      </c>
      <c r="AD2335" s="870">
        <v>0</v>
      </c>
      <c r="AE2335" s="870">
        <v>0</v>
      </c>
    </row>
    <row r="2336" spans="1:31">
      <c r="A2336" s="870" t="s">
        <v>2049</v>
      </c>
      <c r="B2336" s="870">
        <v>18</v>
      </c>
      <c r="C2336" s="870">
        <v>1801</v>
      </c>
      <c r="D2336" s="870">
        <v>180102</v>
      </c>
      <c r="E2336" s="870">
        <v>1801021000</v>
      </c>
      <c r="F2336" s="870" t="s">
        <v>1270</v>
      </c>
      <c r="G2336" s="870">
        <v>96320569481</v>
      </c>
      <c r="H2336" s="870">
        <v>0</v>
      </c>
      <c r="I2336" s="870">
        <v>112927275589.24081</v>
      </c>
      <c r="J2336" s="870">
        <v>16606706108.240005</v>
      </c>
      <c r="K2336" s="870">
        <v>0</v>
      </c>
      <c r="L2336" s="870">
        <v>16606706108.240005</v>
      </c>
      <c r="M2336" s="870">
        <v>0</v>
      </c>
      <c r="N2336" s="870">
        <v>0</v>
      </c>
      <c r="O2336" s="870">
        <v>16606706108.240005</v>
      </c>
      <c r="P2336" s="870">
        <v>1660670610.8240006</v>
      </c>
      <c r="Q2336" s="870">
        <v>0</v>
      </c>
      <c r="R2336" s="870">
        <v>0</v>
      </c>
      <c r="S2336" s="870">
        <v>0</v>
      </c>
      <c r="T2336" s="870">
        <v>0</v>
      </c>
      <c r="U2336" s="870">
        <v>0</v>
      </c>
      <c r="V2336" s="870">
        <v>0</v>
      </c>
      <c r="W2336" s="870">
        <v>0</v>
      </c>
      <c r="X2336" s="870">
        <v>1660670610.8240006</v>
      </c>
      <c r="Y2336" s="870">
        <v>0.1</v>
      </c>
      <c r="Z2336" s="870">
        <v>1660670610.8240006</v>
      </c>
      <c r="AA2336" s="870">
        <v>0</v>
      </c>
      <c r="AB2336" s="870">
        <v>1660670610.8240006</v>
      </c>
      <c r="AC2336" s="870">
        <v>0</v>
      </c>
      <c r="AD2336" s="870">
        <v>0</v>
      </c>
      <c r="AE2336" s="870">
        <v>0</v>
      </c>
    </row>
    <row r="2337" spans="1:31">
      <c r="A2337" s="870" t="s">
        <v>2049</v>
      </c>
      <c r="B2337" s="870">
        <v>18</v>
      </c>
      <c r="C2337" s="870">
        <v>1801</v>
      </c>
      <c r="D2337" s="870">
        <v>180102</v>
      </c>
      <c r="E2337" s="870">
        <v>1801021001</v>
      </c>
      <c r="F2337" s="870" t="s">
        <v>4297</v>
      </c>
      <c r="G2337" s="870">
        <v>4210287412</v>
      </c>
      <c r="H2337" s="870">
        <v>0</v>
      </c>
      <c r="I2337" s="870">
        <v>0</v>
      </c>
      <c r="J2337" s="870">
        <v>-4210287412</v>
      </c>
      <c r="K2337" s="870">
        <v>0</v>
      </c>
      <c r="L2337" s="870">
        <v>0</v>
      </c>
      <c r="M2337" s="870">
        <v>-4210287412</v>
      </c>
      <c r="N2337" s="870">
        <v>0</v>
      </c>
      <c r="O2337" s="870">
        <v>-4210287412</v>
      </c>
      <c r="P2337" s="870">
        <v>-1557806342.4400001</v>
      </c>
      <c r="Q2337" s="870">
        <v>0</v>
      </c>
      <c r="R2337" s="870">
        <v>0</v>
      </c>
      <c r="S2337" s="870">
        <v>0</v>
      </c>
      <c r="T2337" s="870">
        <v>0</v>
      </c>
      <c r="U2337" s="870">
        <v>0</v>
      </c>
      <c r="V2337" s="870">
        <v>0</v>
      </c>
      <c r="W2337" s="870">
        <v>0</v>
      </c>
      <c r="X2337" s="870">
        <v>-1557806342.4400001</v>
      </c>
      <c r="Y2337" s="870">
        <v>0.37</v>
      </c>
      <c r="Z2337" s="870">
        <v>0</v>
      </c>
      <c r="AA2337" s="870">
        <v>-1557806342.4400001</v>
      </c>
      <c r="AB2337" s="870">
        <v>0</v>
      </c>
      <c r="AC2337" s="870">
        <v>-1557806342.4400001</v>
      </c>
      <c r="AD2337" s="870">
        <v>0</v>
      </c>
      <c r="AE2337" s="870">
        <v>0</v>
      </c>
    </row>
    <row r="2338" spans="1:31">
      <c r="A2338" s="870" t="s">
        <v>2049</v>
      </c>
      <c r="B2338" s="870">
        <v>18</v>
      </c>
      <c r="C2338" s="870">
        <v>1801</v>
      </c>
      <c r="D2338" s="870">
        <v>180102</v>
      </c>
      <c r="E2338" s="870">
        <v>1801021003</v>
      </c>
      <c r="F2338" s="870" t="s">
        <v>1271</v>
      </c>
      <c r="G2338" s="870">
        <v>74332622979</v>
      </c>
      <c r="H2338" s="870">
        <v>0</v>
      </c>
      <c r="I2338" s="870">
        <v>0</v>
      </c>
      <c r="J2338" s="870">
        <v>-74332622979</v>
      </c>
      <c r="K2338" s="870">
        <v>0</v>
      </c>
      <c r="L2338" s="870">
        <v>0</v>
      </c>
      <c r="M2338" s="870">
        <v>-74332622979</v>
      </c>
      <c r="N2338" s="870">
        <v>0</v>
      </c>
      <c r="O2338" s="870">
        <v>-74332622979</v>
      </c>
      <c r="P2338" s="870">
        <v>-7433262297.9000006</v>
      </c>
      <c r="Q2338" s="870">
        <v>0</v>
      </c>
      <c r="R2338" s="870">
        <v>0</v>
      </c>
      <c r="S2338" s="870">
        <v>0</v>
      </c>
      <c r="T2338" s="870">
        <v>0</v>
      </c>
      <c r="U2338" s="870">
        <v>0</v>
      </c>
      <c r="V2338" s="870">
        <v>0</v>
      </c>
      <c r="W2338" s="870">
        <v>0</v>
      </c>
      <c r="X2338" s="870">
        <v>-7433262297.9000006</v>
      </c>
      <c r="Y2338" s="870">
        <v>0.1</v>
      </c>
      <c r="Z2338" s="870">
        <v>0</v>
      </c>
      <c r="AA2338" s="870">
        <v>-7433262297.9000006</v>
      </c>
      <c r="AB2338" s="870">
        <v>0</v>
      </c>
      <c r="AC2338" s="870">
        <v>-7433262297.9000006</v>
      </c>
      <c r="AD2338" s="870">
        <v>0</v>
      </c>
      <c r="AE2338" s="870">
        <v>0</v>
      </c>
    </row>
    <row r="2339" spans="1:31">
      <c r="A2339" s="870" t="s">
        <v>2049</v>
      </c>
      <c r="B2339" s="870">
        <v>18</v>
      </c>
      <c r="C2339" s="870">
        <v>1801</v>
      </c>
      <c r="D2339" s="870">
        <v>180102</v>
      </c>
      <c r="E2339" s="870">
        <v>1801021006</v>
      </c>
      <c r="F2339" s="870" t="s">
        <v>1272</v>
      </c>
      <c r="G2339" s="870">
        <v>-4210287412</v>
      </c>
      <c r="H2339" s="870">
        <v>0</v>
      </c>
      <c r="I2339" s="870">
        <v>0</v>
      </c>
      <c r="J2339" s="870">
        <v>4210287412</v>
      </c>
      <c r="K2339" s="870">
        <v>0</v>
      </c>
      <c r="L2339" s="870">
        <v>4210287412</v>
      </c>
      <c r="M2339" s="870">
        <v>0</v>
      </c>
      <c r="N2339" s="870">
        <v>0</v>
      </c>
      <c r="O2339" s="870">
        <v>4210287412</v>
      </c>
      <c r="P2339" s="870">
        <v>421028741.20000005</v>
      </c>
      <c r="Q2339" s="870">
        <v>0</v>
      </c>
      <c r="R2339" s="870">
        <v>0</v>
      </c>
      <c r="S2339" s="870">
        <v>0</v>
      </c>
      <c r="T2339" s="870">
        <v>0</v>
      </c>
      <c r="U2339" s="870">
        <v>0</v>
      </c>
      <c r="V2339" s="870">
        <v>0</v>
      </c>
      <c r="W2339" s="870">
        <v>0</v>
      </c>
      <c r="X2339" s="870">
        <v>421028741.20000005</v>
      </c>
      <c r="Y2339" s="870">
        <v>0.1</v>
      </c>
      <c r="Z2339" s="870">
        <v>421028741.20000005</v>
      </c>
      <c r="AA2339" s="870">
        <v>0</v>
      </c>
      <c r="AB2339" s="870">
        <v>421028741.20000005</v>
      </c>
      <c r="AC2339" s="870">
        <v>0</v>
      </c>
      <c r="AD2339" s="870">
        <v>0</v>
      </c>
      <c r="AE2339" s="870">
        <v>0</v>
      </c>
    </row>
    <row r="2340" spans="1:31">
      <c r="A2340" s="870" t="s">
        <v>2049</v>
      </c>
      <c r="B2340" s="870">
        <v>18</v>
      </c>
      <c r="C2340" s="870">
        <v>1801</v>
      </c>
      <c r="D2340" s="870">
        <v>180104</v>
      </c>
      <c r="E2340" s="870">
        <v>1801041000</v>
      </c>
      <c r="F2340" s="870" t="s">
        <v>1273</v>
      </c>
      <c r="G2340" s="870">
        <v>662695029115</v>
      </c>
      <c r="H2340" s="870">
        <v>0</v>
      </c>
      <c r="I2340" s="870">
        <v>748406363850.08154</v>
      </c>
      <c r="J2340" s="870">
        <v>85711334735.079956</v>
      </c>
      <c r="K2340" s="870">
        <v>0</v>
      </c>
      <c r="L2340" s="870">
        <v>85711334735.079956</v>
      </c>
      <c r="M2340" s="870">
        <v>0</v>
      </c>
      <c r="N2340" s="870">
        <v>0</v>
      </c>
      <c r="O2340" s="870">
        <v>85711334735.079956</v>
      </c>
      <c r="P2340" s="870">
        <v>31713193851.979584</v>
      </c>
      <c r="Q2340" s="870">
        <v>0</v>
      </c>
      <c r="R2340" s="870">
        <v>0</v>
      </c>
      <c r="S2340" s="870">
        <v>0</v>
      </c>
      <c r="T2340" s="870">
        <v>0</v>
      </c>
      <c r="U2340" s="870">
        <v>0</v>
      </c>
      <c r="V2340" s="870">
        <v>0</v>
      </c>
      <c r="W2340" s="870">
        <v>0</v>
      </c>
      <c r="X2340" s="870">
        <v>31713193851.979584</v>
      </c>
      <c r="Y2340" s="870">
        <v>0.37</v>
      </c>
      <c r="Z2340" s="870">
        <v>31713193851.979584</v>
      </c>
      <c r="AA2340" s="870">
        <v>0</v>
      </c>
      <c r="AB2340" s="870">
        <v>31713193851.979584</v>
      </c>
      <c r="AC2340" s="870">
        <v>0</v>
      </c>
      <c r="AD2340" s="870">
        <v>0</v>
      </c>
      <c r="AE2340" s="870">
        <v>0</v>
      </c>
    </row>
    <row r="2341" spans="1:31">
      <c r="A2341" s="870" t="s">
        <v>2049</v>
      </c>
      <c r="B2341" s="870">
        <v>18</v>
      </c>
      <c r="C2341" s="870">
        <v>1801</v>
      </c>
      <c r="D2341" s="870">
        <v>180104</v>
      </c>
      <c r="E2341" s="870">
        <v>1801041001</v>
      </c>
      <c r="F2341" s="870" t="s">
        <v>1274</v>
      </c>
      <c r="G2341" s="870">
        <v>28692357591</v>
      </c>
      <c r="H2341" s="870">
        <v>0</v>
      </c>
      <c r="I2341" s="870">
        <v>0</v>
      </c>
      <c r="J2341" s="870">
        <v>-28692357591</v>
      </c>
      <c r="K2341" s="870">
        <v>0</v>
      </c>
      <c r="L2341" s="870">
        <v>0</v>
      </c>
      <c r="M2341" s="870">
        <v>-28692357591</v>
      </c>
      <c r="N2341" s="870">
        <v>0</v>
      </c>
      <c r="O2341" s="870">
        <v>-28692357591</v>
      </c>
      <c r="P2341" s="870">
        <v>-10616172308.67</v>
      </c>
      <c r="Q2341" s="870">
        <v>0</v>
      </c>
      <c r="R2341" s="870">
        <v>0</v>
      </c>
      <c r="S2341" s="870">
        <v>0</v>
      </c>
      <c r="T2341" s="870">
        <v>0</v>
      </c>
      <c r="U2341" s="870">
        <v>0</v>
      </c>
      <c r="V2341" s="870">
        <v>0</v>
      </c>
      <c r="W2341" s="870">
        <v>0</v>
      </c>
      <c r="X2341" s="870">
        <v>-10616172308.67</v>
      </c>
      <c r="Y2341" s="870">
        <v>0.37</v>
      </c>
      <c r="Z2341" s="870">
        <v>0</v>
      </c>
      <c r="AA2341" s="870">
        <v>-10616172308.67</v>
      </c>
      <c r="AB2341" s="870">
        <v>0</v>
      </c>
      <c r="AC2341" s="870">
        <v>-10616172308.67</v>
      </c>
      <c r="AD2341" s="870">
        <v>0</v>
      </c>
      <c r="AE2341" s="870">
        <v>0</v>
      </c>
    </row>
    <row r="2342" spans="1:31">
      <c r="A2342" s="870" t="s">
        <v>2049</v>
      </c>
      <c r="B2342" s="870">
        <v>18</v>
      </c>
      <c r="C2342" s="870">
        <v>1801</v>
      </c>
      <c r="D2342" s="870">
        <v>180104</v>
      </c>
      <c r="E2342" s="870">
        <v>1801041006</v>
      </c>
      <c r="F2342" s="870" t="s">
        <v>1275</v>
      </c>
      <c r="G2342" s="870">
        <v>136436798944</v>
      </c>
      <c r="H2342" s="870">
        <v>0</v>
      </c>
      <c r="I2342" s="870">
        <v>0</v>
      </c>
      <c r="J2342" s="870">
        <v>-136436798944</v>
      </c>
      <c r="K2342" s="870">
        <v>0</v>
      </c>
      <c r="L2342" s="870">
        <v>0</v>
      </c>
      <c r="M2342" s="870">
        <v>-136436798944</v>
      </c>
      <c r="N2342" s="870">
        <v>0</v>
      </c>
      <c r="O2342" s="870">
        <v>-136436798944</v>
      </c>
      <c r="P2342" s="870">
        <v>-50481615609.279999</v>
      </c>
      <c r="Q2342" s="870">
        <v>0</v>
      </c>
      <c r="R2342" s="870">
        <v>0</v>
      </c>
      <c r="S2342" s="870">
        <v>0</v>
      </c>
      <c r="T2342" s="870">
        <v>0</v>
      </c>
      <c r="U2342" s="870">
        <v>0</v>
      </c>
      <c r="V2342" s="870">
        <v>0</v>
      </c>
      <c r="W2342" s="870">
        <v>0</v>
      </c>
      <c r="X2342" s="870">
        <v>-50481615609.279999</v>
      </c>
      <c r="Y2342" s="870">
        <v>0.37</v>
      </c>
      <c r="Z2342" s="870">
        <v>0</v>
      </c>
      <c r="AA2342" s="870">
        <v>-50481615609.279999</v>
      </c>
      <c r="AB2342" s="870">
        <v>0</v>
      </c>
      <c r="AC2342" s="870">
        <v>-50481615609.279999</v>
      </c>
      <c r="AD2342" s="870">
        <v>0</v>
      </c>
      <c r="AE2342" s="870">
        <v>0</v>
      </c>
    </row>
    <row r="2343" spans="1:31">
      <c r="A2343" s="870" t="s">
        <v>2049</v>
      </c>
      <c r="B2343" s="870">
        <v>18</v>
      </c>
      <c r="C2343" s="870">
        <v>1801</v>
      </c>
      <c r="D2343" s="870">
        <v>180104</v>
      </c>
      <c r="E2343" s="870">
        <v>1801041007</v>
      </c>
      <c r="F2343" s="870" t="s">
        <v>1276</v>
      </c>
      <c r="G2343" s="870">
        <v>-28692357591</v>
      </c>
      <c r="H2343" s="870">
        <v>0</v>
      </c>
      <c r="I2343" s="870">
        <v>0</v>
      </c>
      <c r="J2343" s="870">
        <v>28692357591</v>
      </c>
      <c r="K2343" s="870">
        <v>0</v>
      </c>
      <c r="L2343" s="870">
        <v>28692357591</v>
      </c>
      <c r="M2343" s="870">
        <v>0</v>
      </c>
      <c r="N2343" s="870">
        <v>0</v>
      </c>
      <c r="O2343" s="870">
        <v>28692357591</v>
      </c>
      <c r="P2343" s="870">
        <v>10616172308.67</v>
      </c>
      <c r="Q2343" s="870">
        <v>0</v>
      </c>
      <c r="R2343" s="870">
        <v>0</v>
      </c>
      <c r="S2343" s="870">
        <v>0</v>
      </c>
      <c r="T2343" s="870">
        <v>0</v>
      </c>
      <c r="U2343" s="870">
        <v>0</v>
      </c>
      <c r="V2343" s="870">
        <v>0</v>
      </c>
      <c r="W2343" s="870">
        <v>0</v>
      </c>
      <c r="X2343" s="870">
        <v>10616172308.67</v>
      </c>
      <c r="Y2343" s="870">
        <v>0.37</v>
      </c>
      <c r="Z2343" s="870">
        <v>10616172308.67</v>
      </c>
      <c r="AA2343" s="870">
        <v>0</v>
      </c>
      <c r="AB2343" s="870">
        <v>10616172308.67</v>
      </c>
      <c r="AC2343" s="870">
        <v>0</v>
      </c>
      <c r="AD2343" s="870">
        <v>0</v>
      </c>
      <c r="AE2343" s="870">
        <v>0</v>
      </c>
    </row>
    <row r="2344" spans="1:31">
      <c r="A2344" s="870" t="s">
        <v>2049</v>
      </c>
      <c r="B2344" s="870">
        <v>18</v>
      </c>
      <c r="C2344" s="870">
        <v>1801</v>
      </c>
      <c r="D2344" s="870">
        <v>180104</v>
      </c>
      <c r="E2344" s="870">
        <v>1801049744</v>
      </c>
      <c r="F2344" s="870" t="s">
        <v>1277</v>
      </c>
      <c r="G2344" s="870">
        <v>32633681491</v>
      </c>
      <c r="H2344" s="870">
        <v>0</v>
      </c>
      <c r="I2344" s="870">
        <v>32633681491</v>
      </c>
      <c r="J2344" s="870">
        <v>0</v>
      </c>
      <c r="K2344" s="870">
        <v>0</v>
      </c>
      <c r="L2344" s="870">
        <v>0</v>
      </c>
      <c r="M2344" s="870">
        <v>0</v>
      </c>
      <c r="N2344" s="870">
        <v>0</v>
      </c>
      <c r="O2344" s="870">
        <v>0</v>
      </c>
      <c r="P2344" s="870">
        <v>0</v>
      </c>
      <c r="Q2344" s="870">
        <v>0</v>
      </c>
      <c r="R2344" s="870">
        <v>0</v>
      </c>
      <c r="S2344" s="870">
        <v>0</v>
      </c>
      <c r="T2344" s="870">
        <v>0</v>
      </c>
      <c r="U2344" s="870">
        <v>0</v>
      </c>
      <c r="V2344" s="870">
        <v>0</v>
      </c>
      <c r="W2344" s="870">
        <v>0</v>
      </c>
      <c r="X2344" s="870">
        <v>0</v>
      </c>
      <c r="Y2344" s="870">
        <v>0</v>
      </c>
      <c r="Z2344" s="870">
        <v>0</v>
      </c>
      <c r="AA2344" s="870">
        <v>0</v>
      </c>
      <c r="AB2344" s="870">
        <v>0</v>
      </c>
      <c r="AC2344" s="870">
        <v>0</v>
      </c>
      <c r="AD2344" s="870">
        <v>0</v>
      </c>
      <c r="AE2344" s="870">
        <v>0</v>
      </c>
    </row>
    <row r="2345" spans="1:31">
      <c r="A2345" s="870" t="s">
        <v>2049</v>
      </c>
      <c r="B2345" s="870">
        <v>18</v>
      </c>
      <c r="C2345" s="870">
        <v>1801</v>
      </c>
      <c r="D2345" s="870">
        <v>180110</v>
      </c>
      <c r="E2345" s="870">
        <v>1801101000</v>
      </c>
      <c r="F2345" s="870" t="s">
        <v>1278</v>
      </c>
      <c r="G2345" s="870">
        <v>1013977328</v>
      </c>
      <c r="H2345" s="870">
        <v>0</v>
      </c>
      <c r="I2345" s="870">
        <v>1013977328.3200001</v>
      </c>
      <c r="J2345" s="870">
        <v>0.3200000524520874</v>
      </c>
      <c r="K2345" s="870">
        <v>0</v>
      </c>
      <c r="L2345" s="870">
        <v>0.3200000524520874</v>
      </c>
      <c r="M2345" s="870">
        <v>0</v>
      </c>
      <c r="N2345" s="870">
        <v>0</v>
      </c>
      <c r="O2345" s="870">
        <v>0.3200000524520874</v>
      </c>
      <c r="P2345" s="870">
        <v>0.11840001940727234</v>
      </c>
      <c r="Q2345" s="870">
        <v>0</v>
      </c>
      <c r="R2345" s="870">
        <v>0</v>
      </c>
      <c r="S2345" s="870">
        <v>0</v>
      </c>
      <c r="T2345" s="870">
        <v>0</v>
      </c>
      <c r="U2345" s="870">
        <v>0</v>
      </c>
      <c r="V2345" s="870">
        <v>0</v>
      </c>
      <c r="W2345" s="870">
        <v>0</v>
      </c>
      <c r="X2345" s="870">
        <v>0.11840001940727234</v>
      </c>
      <c r="Y2345" s="870">
        <v>0.37</v>
      </c>
      <c r="Z2345" s="870">
        <v>0.11840001940727234</v>
      </c>
      <c r="AA2345" s="870">
        <v>0</v>
      </c>
      <c r="AB2345" s="870">
        <v>0.11840001940727234</v>
      </c>
      <c r="AC2345" s="870">
        <v>0</v>
      </c>
      <c r="AD2345" s="870">
        <v>0</v>
      </c>
      <c r="AE2345" s="870">
        <v>0</v>
      </c>
    </row>
    <row r="2346" spans="1:31">
      <c r="A2346" s="870" t="s">
        <v>2049</v>
      </c>
      <c r="B2346" s="870">
        <v>18</v>
      </c>
      <c r="C2346" s="870">
        <v>1801</v>
      </c>
      <c r="D2346" s="870">
        <v>180110</v>
      </c>
      <c r="E2346" s="870">
        <v>1801109744</v>
      </c>
      <c r="F2346" s="870" t="s">
        <v>1279</v>
      </c>
      <c r="G2346" s="870">
        <v>113054846683</v>
      </c>
      <c r="H2346" s="870">
        <v>0</v>
      </c>
      <c r="I2346" s="870">
        <v>112422590975</v>
      </c>
      <c r="J2346" s="870">
        <v>-632255708</v>
      </c>
      <c r="K2346" s="870">
        <v>0</v>
      </c>
      <c r="L2346" s="870">
        <v>0</v>
      </c>
      <c r="M2346" s="870">
        <v>-632255708</v>
      </c>
      <c r="N2346" s="870">
        <v>0</v>
      </c>
      <c r="O2346" s="870">
        <v>-632255708</v>
      </c>
      <c r="P2346" s="870">
        <v>-233934611.96000001</v>
      </c>
      <c r="Q2346" s="870">
        <v>0</v>
      </c>
      <c r="R2346" s="870">
        <v>0</v>
      </c>
      <c r="S2346" s="870">
        <v>0</v>
      </c>
      <c r="T2346" s="870">
        <v>0</v>
      </c>
      <c r="U2346" s="870">
        <v>0</v>
      </c>
      <c r="V2346" s="870">
        <v>0</v>
      </c>
      <c r="W2346" s="870">
        <v>0</v>
      </c>
      <c r="X2346" s="870">
        <v>-233934611.96000001</v>
      </c>
      <c r="Y2346" s="870">
        <v>0.37</v>
      </c>
      <c r="Z2346" s="870">
        <v>0</v>
      </c>
      <c r="AA2346" s="870">
        <v>-233934611.96000001</v>
      </c>
      <c r="AB2346" s="870">
        <v>0</v>
      </c>
      <c r="AC2346" s="870">
        <v>-233934611.96000001</v>
      </c>
      <c r="AD2346" s="870">
        <v>0</v>
      </c>
      <c r="AE2346" s="870">
        <v>0</v>
      </c>
    </row>
    <row r="2347" spans="1:31">
      <c r="A2347" s="870" t="s">
        <v>2049</v>
      </c>
      <c r="B2347" s="870">
        <v>18</v>
      </c>
      <c r="C2347" s="870">
        <v>1801</v>
      </c>
      <c r="D2347" s="870">
        <v>180112</v>
      </c>
      <c r="E2347" s="870">
        <v>1801121000</v>
      </c>
      <c r="F2347" s="870" t="s">
        <v>185</v>
      </c>
      <c r="G2347" s="870">
        <v>5847955055</v>
      </c>
      <c r="H2347" s="870">
        <v>0</v>
      </c>
      <c r="I2347" s="870">
        <v>5865159595.6899977</v>
      </c>
      <c r="J2347" s="870">
        <v>17204540.68999958</v>
      </c>
      <c r="K2347" s="870">
        <v>0</v>
      </c>
      <c r="L2347" s="870">
        <v>17204540.68999958</v>
      </c>
      <c r="M2347" s="870">
        <v>0</v>
      </c>
      <c r="N2347" s="870">
        <v>0</v>
      </c>
      <c r="O2347" s="870">
        <v>17204540.68999958</v>
      </c>
      <c r="P2347" s="870">
        <v>6365680.0552998446</v>
      </c>
      <c r="Q2347" s="870">
        <v>0</v>
      </c>
      <c r="R2347" s="870">
        <v>0</v>
      </c>
      <c r="S2347" s="870">
        <v>0</v>
      </c>
      <c r="T2347" s="870">
        <v>0</v>
      </c>
      <c r="U2347" s="870">
        <v>0</v>
      </c>
      <c r="V2347" s="870">
        <v>0</v>
      </c>
      <c r="W2347" s="870">
        <v>0</v>
      </c>
      <c r="X2347" s="870">
        <v>6365680.0552998446</v>
      </c>
      <c r="Y2347" s="870">
        <v>0.37</v>
      </c>
      <c r="Z2347" s="870">
        <v>6365680.0552998446</v>
      </c>
      <c r="AA2347" s="870">
        <v>0</v>
      </c>
      <c r="AB2347" s="870">
        <v>6365680.0552998446</v>
      </c>
      <c r="AC2347" s="870">
        <v>0</v>
      </c>
      <c r="AD2347" s="870">
        <v>0</v>
      </c>
      <c r="AE2347" s="870">
        <v>0</v>
      </c>
    </row>
    <row r="2348" spans="1:31">
      <c r="A2348" s="870" t="s">
        <v>2049</v>
      </c>
      <c r="B2348" s="870">
        <v>18</v>
      </c>
      <c r="C2348" s="870">
        <v>1801</v>
      </c>
      <c r="D2348" s="870">
        <v>180112</v>
      </c>
      <c r="E2348" s="870">
        <v>1801121006</v>
      </c>
      <c r="F2348" s="870" t="s">
        <v>1280</v>
      </c>
      <c r="G2348" s="870">
        <v>-421709387</v>
      </c>
      <c r="H2348" s="870">
        <v>0</v>
      </c>
      <c r="I2348" s="870">
        <v>0</v>
      </c>
      <c r="J2348" s="870">
        <v>421709387</v>
      </c>
      <c r="K2348" s="870">
        <v>0</v>
      </c>
      <c r="L2348" s="870">
        <v>421709387</v>
      </c>
      <c r="M2348" s="870">
        <v>0</v>
      </c>
      <c r="N2348" s="870">
        <v>0</v>
      </c>
      <c r="O2348" s="870">
        <v>421709387</v>
      </c>
      <c r="P2348" s="870">
        <v>156032473.19</v>
      </c>
      <c r="Q2348" s="870">
        <v>0</v>
      </c>
      <c r="R2348" s="870">
        <v>0</v>
      </c>
      <c r="S2348" s="870">
        <v>0</v>
      </c>
      <c r="T2348" s="870">
        <v>0</v>
      </c>
      <c r="U2348" s="870">
        <v>0</v>
      </c>
      <c r="V2348" s="870">
        <v>0</v>
      </c>
      <c r="W2348" s="870">
        <v>0</v>
      </c>
      <c r="X2348" s="870">
        <v>156032473.19</v>
      </c>
      <c r="Y2348" s="870">
        <v>0.37</v>
      </c>
      <c r="Z2348" s="870">
        <v>156032473.19</v>
      </c>
      <c r="AA2348" s="870">
        <v>0</v>
      </c>
      <c r="AB2348" s="870">
        <v>156032473.19</v>
      </c>
      <c r="AC2348" s="870">
        <v>0</v>
      </c>
      <c r="AD2348" s="870">
        <v>0</v>
      </c>
      <c r="AE2348" s="870">
        <v>0</v>
      </c>
    </row>
    <row r="2349" spans="1:31">
      <c r="A2349" s="870" t="s">
        <v>2049</v>
      </c>
      <c r="B2349" s="870">
        <v>18</v>
      </c>
      <c r="C2349" s="870">
        <v>1801</v>
      </c>
      <c r="D2349" s="870">
        <v>180112</v>
      </c>
      <c r="E2349" s="870">
        <v>1801129744</v>
      </c>
      <c r="F2349" s="870" t="s">
        <v>1281</v>
      </c>
      <c r="G2349" s="870">
        <v>5247812167</v>
      </c>
      <c r="H2349" s="870">
        <v>0</v>
      </c>
      <c r="I2349" s="870">
        <v>4994715552.999999</v>
      </c>
      <c r="J2349" s="870">
        <v>-253096614</v>
      </c>
      <c r="K2349" s="870">
        <v>0</v>
      </c>
      <c r="L2349" s="870">
        <v>0</v>
      </c>
      <c r="M2349" s="870">
        <v>-253096614</v>
      </c>
      <c r="N2349" s="870">
        <v>0</v>
      </c>
      <c r="O2349" s="870">
        <v>-253096614</v>
      </c>
      <c r="P2349" s="870">
        <v>-93645747.179999992</v>
      </c>
      <c r="Q2349" s="870">
        <v>0</v>
      </c>
      <c r="R2349" s="870">
        <v>0</v>
      </c>
      <c r="S2349" s="870">
        <v>0</v>
      </c>
      <c r="T2349" s="870">
        <v>0</v>
      </c>
      <c r="U2349" s="870">
        <v>0</v>
      </c>
      <c r="V2349" s="870">
        <v>0</v>
      </c>
      <c r="W2349" s="870">
        <v>0</v>
      </c>
      <c r="X2349" s="870">
        <v>-93645747.179999992</v>
      </c>
      <c r="Y2349" s="870">
        <v>0.37</v>
      </c>
      <c r="Z2349" s="870">
        <v>0</v>
      </c>
      <c r="AA2349" s="870">
        <v>-93645747.179999992</v>
      </c>
      <c r="AB2349" s="870">
        <v>0</v>
      </c>
      <c r="AC2349" s="870">
        <v>-93645747.179999992</v>
      </c>
      <c r="AD2349" s="870">
        <v>0</v>
      </c>
      <c r="AE2349" s="870">
        <v>0</v>
      </c>
    </row>
    <row r="2350" spans="1:31">
      <c r="A2350" s="870" t="s">
        <v>2049</v>
      </c>
      <c r="B2350" s="870">
        <v>18</v>
      </c>
      <c r="C2350" s="870">
        <v>1801</v>
      </c>
      <c r="D2350" s="870">
        <v>180120</v>
      </c>
      <c r="E2350" s="870">
        <v>1801201000</v>
      </c>
      <c r="F2350" s="870" t="s">
        <v>283</v>
      </c>
      <c r="G2350" s="870">
        <v>204513759224</v>
      </c>
      <c r="H2350" s="870">
        <v>0</v>
      </c>
      <c r="I2350" s="870">
        <v>215306331104.30899</v>
      </c>
      <c r="J2350" s="870">
        <v>10792571880.309998</v>
      </c>
      <c r="K2350" s="870">
        <v>0</v>
      </c>
      <c r="L2350" s="870">
        <v>10792571880.309998</v>
      </c>
      <c r="M2350" s="870">
        <v>0</v>
      </c>
      <c r="N2350" s="870">
        <v>0</v>
      </c>
      <c r="O2350" s="870">
        <v>10792571880.309998</v>
      </c>
      <c r="P2350" s="870">
        <v>3993251595.7146993</v>
      </c>
      <c r="Q2350" s="870">
        <v>0</v>
      </c>
      <c r="R2350" s="870">
        <v>0</v>
      </c>
      <c r="S2350" s="870">
        <v>0</v>
      </c>
      <c r="T2350" s="870">
        <v>0</v>
      </c>
      <c r="U2350" s="870">
        <v>0</v>
      </c>
      <c r="V2350" s="870">
        <v>0</v>
      </c>
      <c r="W2350" s="870">
        <v>0</v>
      </c>
      <c r="X2350" s="870">
        <v>3993251595.7146993</v>
      </c>
      <c r="Y2350" s="870">
        <v>0.37</v>
      </c>
      <c r="Z2350" s="870">
        <v>3993251595.7146993</v>
      </c>
      <c r="AA2350" s="870">
        <v>0</v>
      </c>
      <c r="AB2350" s="870">
        <v>3993251595.7146993</v>
      </c>
      <c r="AC2350" s="870">
        <v>0</v>
      </c>
      <c r="AD2350" s="870">
        <v>0</v>
      </c>
      <c r="AE2350" s="870">
        <v>0</v>
      </c>
    </row>
    <row r="2351" spans="1:31">
      <c r="A2351" s="870" t="s">
        <v>2049</v>
      </c>
      <c r="B2351" s="870">
        <v>18</v>
      </c>
      <c r="C2351" s="870">
        <v>1801</v>
      </c>
      <c r="D2351" s="870">
        <v>180120</v>
      </c>
      <c r="E2351" s="870">
        <v>1801201001</v>
      </c>
      <c r="F2351" s="870" t="s">
        <v>4298</v>
      </c>
      <c r="G2351" s="870">
        <v>2512938693</v>
      </c>
      <c r="H2351" s="870">
        <v>0</v>
      </c>
      <c r="I2351" s="870">
        <v>0</v>
      </c>
      <c r="J2351" s="870">
        <v>-2512938693</v>
      </c>
      <c r="K2351" s="870">
        <v>0</v>
      </c>
      <c r="L2351" s="870">
        <v>0</v>
      </c>
      <c r="M2351" s="870">
        <v>-2512938693</v>
      </c>
      <c r="N2351" s="870">
        <v>0</v>
      </c>
      <c r="O2351" s="870">
        <v>-2512938693</v>
      </c>
      <c r="P2351" s="870">
        <v>-929787316.40999997</v>
      </c>
      <c r="Q2351" s="870">
        <v>0</v>
      </c>
      <c r="R2351" s="870">
        <v>0</v>
      </c>
      <c r="S2351" s="870">
        <v>0</v>
      </c>
      <c r="T2351" s="870">
        <v>0</v>
      </c>
      <c r="U2351" s="870">
        <v>0</v>
      </c>
      <c r="V2351" s="870">
        <v>0</v>
      </c>
      <c r="W2351" s="870">
        <v>0</v>
      </c>
      <c r="X2351" s="870">
        <v>-929787316.40999997</v>
      </c>
      <c r="Y2351" s="870">
        <v>0.37</v>
      </c>
      <c r="Z2351" s="870">
        <v>0</v>
      </c>
      <c r="AA2351" s="870">
        <v>-929787316.40999997</v>
      </c>
      <c r="AB2351" s="870">
        <v>0</v>
      </c>
      <c r="AC2351" s="870">
        <v>-929787316.40999997</v>
      </c>
      <c r="AD2351" s="870">
        <v>0</v>
      </c>
      <c r="AE2351" s="870">
        <v>0</v>
      </c>
    </row>
    <row r="2352" spans="1:31">
      <c r="A2352" s="870" t="s">
        <v>2049</v>
      </c>
      <c r="B2352" s="870">
        <v>18</v>
      </c>
      <c r="C2352" s="870">
        <v>1801</v>
      </c>
      <c r="D2352" s="870">
        <v>180120</v>
      </c>
      <c r="E2352" s="870">
        <v>1801201004</v>
      </c>
      <c r="F2352" s="870" t="s">
        <v>284</v>
      </c>
      <c r="G2352" s="870">
        <v>-5536075711</v>
      </c>
      <c r="H2352" s="870">
        <v>0</v>
      </c>
      <c r="I2352" s="870">
        <v>0</v>
      </c>
      <c r="J2352" s="870">
        <v>5536075711</v>
      </c>
      <c r="K2352" s="870">
        <v>0</v>
      </c>
      <c r="L2352" s="870">
        <v>5536075711</v>
      </c>
      <c r="M2352" s="870">
        <v>0</v>
      </c>
      <c r="N2352" s="870">
        <v>0</v>
      </c>
      <c r="O2352" s="870">
        <v>5536075711</v>
      </c>
      <c r="P2352" s="870">
        <v>2048348013.0699999</v>
      </c>
      <c r="Q2352" s="870">
        <v>0</v>
      </c>
      <c r="R2352" s="870">
        <v>0</v>
      </c>
      <c r="S2352" s="870">
        <v>0</v>
      </c>
      <c r="T2352" s="870">
        <v>0</v>
      </c>
      <c r="U2352" s="870">
        <v>0</v>
      </c>
      <c r="V2352" s="870">
        <v>0</v>
      </c>
      <c r="W2352" s="870">
        <v>0</v>
      </c>
      <c r="X2352" s="870">
        <v>2048348013.0699999</v>
      </c>
      <c r="Y2352" s="870">
        <v>0.37</v>
      </c>
      <c r="Z2352" s="870">
        <v>2048348013.0699999</v>
      </c>
      <c r="AA2352" s="870">
        <v>0</v>
      </c>
      <c r="AB2352" s="870">
        <v>2048348013.0699999</v>
      </c>
      <c r="AC2352" s="870">
        <v>0</v>
      </c>
      <c r="AD2352" s="870">
        <v>0</v>
      </c>
      <c r="AE2352" s="870">
        <v>0</v>
      </c>
    </row>
    <row r="2353" spans="1:31">
      <c r="A2353" s="870" t="s">
        <v>2049</v>
      </c>
      <c r="B2353" s="870">
        <v>18</v>
      </c>
      <c r="C2353" s="870">
        <v>1801</v>
      </c>
      <c r="D2353" s="870">
        <v>180120</v>
      </c>
      <c r="E2353" s="870">
        <v>1801201006</v>
      </c>
      <c r="F2353" s="870" t="s">
        <v>285</v>
      </c>
      <c r="G2353" s="870">
        <v>-2512938693</v>
      </c>
      <c r="H2353" s="870">
        <v>0</v>
      </c>
      <c r="I2353" s="870">
        <v>0</v>
      </c>
      <c r="J2353" s="870">
        <v>2512938693</v>
      </c>
      <c r="K2353" s="870">
        <v>0</v>
      </c>
      <c r="L2353" s="870">
        <v>2512938693</v>
      </c>
      <c r="M2353" s="870">
        <v>0</v>
      </c>
      <c r="N2353" s="870">
        <v>0</v>
      </c>
      <c r="O2353" s="870">
        <v>2512938693</v>
      </c>
      <c r="P2353" s="870">
        <v>929787316.40999997</v>
      </c>
      <c r="Q2353" s="870">
        <v>0</v>
      </c>
      <c r="R2353" s="870">
        <v>0</v>
      </c>
      <c r="S2353" s="870">
        <v>0</v>
      </c>
      <c r="T2353" s="870">
        <v>0</v>
      </c>
      <c r="U2353" s="870">
        <v>0</v>
      </c>
      <c r="V2353" s="870">
        <v>0</v>
      </c>
      <c r="W2353" s="870">
        <v>0</v>
      </c>
      <c r="X2353" s="870">
        <v>929787316.40999997</v>
      </c>
      <c r="Y2353" s="870">
        <v>0.37</v>
      </c>
      <c r="Z2353" s="870">
        <v>929787316.40999997</v>
      </c>
      <c r="AA2353" s="870">
        <v>0</v>
      </c>
      <c r="AB2353" s="870">
        <v>929787316.40999997</v>
      </c>
      <c r="AC2353" s="870">
        <v>0</v>
      </c>
      <c r="AD2353" s="870">
        <v>0</v>
      </c>
      <c r="AE2353" s="870">
        <v>0</v>
      </c>
    </row>
    <row r="2354" spans="1:31">
      <c r="A2354" s="870" t="s">
        <v>2049</v>
      </c>
      <c r="B2354" s="870">
        <v>18</v>
      </c>
      <c r="C2354" s="870">
        <v>1801</v>
      </c>
      <c r="D2354" s="870">
        <v>180120</v>
      </c>
      <c r="E2354" s="870">
        <v>1801201888</v>
      </c>
      <c r="F2354" s="870" t="s">
        <v>4559</v>
      </c>
      <c r="G2354" s="870">
        <v>2538340</v>
      </c>
      <c r="H2354" s="870">
        <v>0</v>
      </c>
      <c r="I2354" s="870">
        <v>2538339.6</v>
      </c>
      <c r="J2354" s="870">
        <v>-0.39999999990686774</v>
      </c>
      <c r="K2354" s="870">
        <v>0</v>
      </c>
      <c r="L2354" s="870">
        <v>0</v>
      </c>
      <c r="M2354" s="870">
        <v>-0.39999999990686774</v>
      </c>
      <c r="N2354" s="870">
        <v>0</v>
      </c>
      <c r="O2354" s="870">
        <v>-0.39999999990686774</v>
      </c>
      <c r="P2354" s="870">
        <v>-0.14799999996554106</v>
      </c>
      <c r="Q2354" s="870">
        <v>0</v>
      </c>
      <c r="R2354" s="870">
        <v>0</v>
      </c>
      <c r="S2354" s="870">
        <v>0</v>
      </c>
      <c r="T2354" s="870">
        <v>0</v>
      </c>
      <c r="U2354" s="870">
        <v>0</v>
      </c>
      <c r="V2354" s="870">
        <v>0</v>
      </c>
      <c r="W2354" s="870">
        <v>0</v>
      </c>
      <c r="X2354" s="870">
        <v>-0.14799999996554106</v>
      </c>
      <c r="Y2354" s="870">
        <v>0.37</v>
      </c>
      <c r="Z2354" s="870">
        <v>0</v>
      </c>
      <c r="AA2354" s="870">
        <v>-0.14799999996554106</v>
      </c>
      <c r="AB2354" s="870">
        <v>0</v>
      </c>
      <c r="AC2354" s="870">
        <v>-0.14799999996554106</v>
      </c>
      <c r="AD2354" s="870">
        <v>0</v>
      </c>
      <c r="AE2354" s="870">
        <v>0</v>
      </c>
    </row>
    <row r="2355" spans="1:31">
      <c r="A2355" s="870" t="s">
        <v>2049</v>
      </c>
      <c r="B2355" s="870">
        <v>18</v>
      </c>
      <c r="C2355" s="870">
        <v>1801</v>
      </c>
      <c r="D2355" s="870">
        <v>180122</v>
      </c>
      <c r="E2355" s="870">
        <v>1801229744</v>
      </c>
      <c r="F2355" s="870" t="s">
        <v>1282</v>
      </c>
      <c r="G2355" s="870">
        <v>48756976645</v>
      </c>
      <c r="H2355" s="870">
        <v>0</v>
      </c>
      <c r="I2355" s="870">
        <v>51948130747.639999</v>
      </c>
      <c r="J2355" s="870">
        <v>3191154102.6399994</v>
      </c>
      <c r="K2355" s="870">
        <v>0</v>
      </c>
      <c r="L2355" s="870">
        <v>3191154102.6399994</v>
      </c>
      <c r="M2355" s="870">
        <v>0</v>
      </c>
      <c r="N2355" s="870">
        <v>0</v>
      </c>
      <c r="O2355" s="870">
        <v>3191154102.6399994</v>
      </c>
      <c r="P2355" s="870">
        <v>1180727017.9767997</v>
      </c>
      <c r="Q2355" s="870">
        <v>0</v>
      </c>
      <c r="R2355" s="870">
        <v>0</v>
      </c>
      <c r="S2355" s="870">
        <v>0</v>
      </c>
      <c r="T2355" s="870">
        <v>0</v>
      </c>
      <c r="U2355" s="870">
        <v>0</v>
      </c>
      <c r="V2355" s="870">
        <v>0</v>
      </c>
      <c r="W2355" s="870">
        <v>0</v>
      </c>
      <c r="X2355" s="870">
        <v>1180727017.9767997</v>
      </c>
      <c r="Y2355" s="870">
        <v>0.37</v>
      </c>
      <c r="Z2355" s="870">
        <v>1180727017.9767997</v>
      </c>
      <c r="AA2355" s="870">
        <v>0</v>
      </c>
      <c r="AB2355" s="870">
        <v>1180727017.9767997</v>
      </c>
      <c r="AC2355" s="870">
        <v>0</v>
      </c>
      <c r="AD2355" s="870">
        <v>0</v>
      </c>
      <c r="AE2355" s="870">
        <v>0</v>
      </c>
    </row>
    <row r="2356" spans="1:31">
      <c r="A2356" s="870" t="s">
        <v>2049</v>
      </c>
      <c r="B2356" s="870">
        <v>18</v>
      </c>
      <c r="C2356" s="870">
        <v>1801</v>
      </c>
      <c r="D2356" s="870">
        <v>180124</v>
      </c>
      <c r="E2356" s="870">
        <v>1801241000</v>
      </c>
      <c r="F2356" s="870" t="s">
        <v>286</v>
      </c>
      <c r="G2356" s="870">
        <v>221512943104</v>
      </c>
      <c r="H2356" s="870">
        <v>0</v>
      </c>
      <c r="I2356" s="870">
        <v>223676453332.12476</v>
      </c>
      <c r="J2356" s="870">
        <v>2163510228.1300049</v>
      </c>
      <c r="K2356" s="870">
        <v>0</v>
      </c>
      <c r="L2356" s="870">
        <v>2163510228.1300049</v>
      </c>
      <c r="M2356" s="870">
        <v>0</v>
      </c>
      <c r="N2356" s="870">
        <v>0</v>
      </c>
      <c r="O2356" s="870">
        <v>2163510228.1300049</v>
      </c>
      <c r="P2356" s="870">
        <v>800498784.4081018</v>
      </c>
      <c r="Q2356" s="870">
        <v>0</v>
      </c>
      <c r="R2356" s="870">
        <v>0</v>
      </c>
      <c r="S2356" s="870">
        <v>0</v>
      </c>
      <c r="T2356" s="870">
        <v>0</v>
      </c>
      <c r="U2356" s="870">
        <v>0</v>
      </c>
      <c r="V2356" s="870">
        <v>0</v>
      </c>
      <c r="W2356" s="870">
        <v>0</v>
      </c>
      <c r="X2356" s="870">
        <v>800498784.4081018</v>
      </c>
      <c r="Y2356" s="870">
        <v>0.37</v>
      </c>
      <c r="Z2356" s="870">
        <v>800498784.4081018</v>
      </c>
      <c r="AA2356" s="870">
        <v>0</v>
      </c>
      <c r="AB2356" s="870">
        <v>800498784.4081018</v>
      </c>
      <c r="AC2356" s="870">
        <v>0</v>
      </c>
      <c r="AD2356" s="870">
        <v>0</v>
      </c>
      <c r="AE2356" s="870">
        <v>0</v>
      </c>
    </row>
    <row r="2357" spans="1:31">
      <c r="A2357" s="870" t="s">
        <v>2049</v>
      </c>
      <c r="B2357" s="870">
        <v>18</v>
      </c>
      <c r="C2357" s="870">
        <v>1801</v>
      </c>
      <c r="D2357" s="870">
        <v>180124</v>
      </c>
      <c r="E2357" s="870">
        <v>1801241001</v>
      </c>
      <c r="F2357" s="870" t="s">
        <v>360</v>
      </c>
      <c r="G2357" s="870">
        <v>84189799</v>
      </c>
      <c r="H2357" s="870">
        <v>0</v>
      </c>
      <c r="I2357" s="870">
        <v>0</v>
      </c>
      <c r="J2357" s="870">
        <v>-84189799</v>
      </c>
      <c r="K2357" s="870">
        <v>0</v>
      </c>
      <c r="L2357" s="870">
        <v>0</v>
      </c>
      <c r="M2357" s="870">
        <v>-84189799</v>
      </c>
      <c r="N2357" s="870">
        <v>0</v>
      </c>
      <c r="O2357" s="870">
        <v>-84189799</v>
      </c>
      <c r="P2357" s="870">
        <v>-31150225.629999999</v>
      </c>
      <c r="Q2357" s="870">
        <v>0</v>
      </c>
      <c r="R2357" s="870">
        <v>0</v>
      </c>
      <c r="S2357" s="870">
        <v>0</v>
      </c>
      <c r="T2357" s="870">
        <v>0</v>
      </c>
      <c r="U2357" s="870">
        <v>0</v>
      </c>
      <c r="V2357" s="870">
        <v>0</v>
      </c>
      <c r="W2357" s="870">
        <v>0</v>
      </c>
      <c r="X2357" s="870">
        <v>-31150225.629999999</v>
      </c>
      <c r="Y2357" s="870">
        <v>0.37</v>
      </c>
      <c r="Z2357" s="870">
        <v>0</v>
      </c>
      <c r="AA2357" s="870">
        <v>-31150225.629999999</v>
      </c>
      <c r="AB2357" s="870">
        <v>0</v>
      </c>
      <c r="AC2357" s="870">
        <v>-31150225.629999999</v>
      </c>
      <c r="AD2357" s="870">
        <v>0</v>
      </c>
      <c r="AE2357" s="870">
        <v>0</v>
      </c>
    </row>
    <row r="2358" spans="1:31">
      <c r="A2358" s="870" t="s">
        <v>2049</v>
      </c>
      <c r="B2358" s="870">
        <v>18</v>
      </c>
      <c r="C2358" s="870">
        <v>1801</v>
      </c>
      <c r="D2358" s="870">
        <v>180124</v>
      </c>
      <c r="E2358" s="870">
        <v>1801241002</v>
      </c>
      <c r="F2358" s="870" t="s">
        <v>1283</v>
      </c>
      <c r="G2358" s="870">
        <v>188464126</v>
      </c>
      <c r="H2358" s="870">
        <v>0</v>
      </c>
      <c r="I2358" s="870">
        <v>0</v>
      </c>
      <c r="J2358" s="870">
        <v>-188464126</v>
      </c>
      <c r="K2358" s="870">
        <v>0</v>
      </c>
      <c r="L2358" s="870">
        <v>0</v>
      </c>
      <c r="M2358" s="870">
        <v>-188464126</v>
      </c>
      <c r="N2358" s="870">
        <v>0</v>
      </c>
      <c r="O2358" s="870">
        <v>-188464126</v>
      </c>
      <c r="P2358" s="870">
        <v>-69731726.620000005</v>
      </c>
      <c r="Q2358" s="870">
        <v>0</v>
      </c>
      <c r="R2358" s="870">
        <v>0</v>
      </c>
      <c r="S2358" s="870">
        <v>0</v>
      </c>
      <c r="T2358" s="870">
        <v>0</v>
      </c>
      <c r="U2358" s="870">
        <v>0</v>
      </c>
      <c r="V2358" s="870">
        <v>0</v>
      </c>
      <c r="W2358" s="870">
        <v>0</v>
      </c>
      <c r="X2358" s="870">
        <v>-69731726.620000005</v>
      </c>
      <c r="Y2358" s="870">
        <v>0.37000000000000005</v>
      </c>
      <c r="Z2358" s="870">
        <v>0</v>
      </c>
      <c r="AA2358" s="870">
        <v>-69731726.620000005</v>
      </c>
      <c r="AB2358" s="870">
        <v>0</v>
      </c>
      <c r="AC2358" s="870">
        <v>-69731726.620000005</v>
      </c>
      <c r="AD2358" s="870">
        <v>0</v>
      </c>
      <c r="AE2358" s="870">
        <v>0</v>
      </c>
    </row>
    <row r="2359" spans="1:31">
      <c r="A2359" s="870" t="s">
        <v>2049</v>
      </c>
      <c r="B2359" s="870">
        <v>18</v>
      </c>
      <c r="C2359" s="870">
        <v>1801</v>
      </c>
      <c r="D2359" s="870">
        <v>180124</v>
      </c>
      <c r="E2359" s="870">
        <v>1801241005</v>
      </c>
      <c r="F2359" s="870" t="s">
        <v>1284</v>
      </c>
      <c r="G2359" s="870">
        <v>-84189799</v>
      </c>
      <c r="H2359" s="870">
        <v>0</v>
      </c>
      <c r="I2359" s="870">
        <v>0</v>
      </c>
      <c r="J2359" s="870">
        <v>84189799</v>
      </c>
      <c r="K2359" s="870">
        <v>0</v>
      </c>
      <c r="L2359" s="870">
        <v>84189799</v>
      </c>
      <c r="M2359" s="870">
        <v>0</v>
      </c>
      <c r="N2359" s="870">
        <v>0</v>
      </c>
      <c r="O2359" s="870">
        <v>84189799</v>
      </c>
      <c r="P2359" s="870">
        <v>31150225.629999999</v>
      </c>
      <c r="Q2359" s="870">
        <v>0</v>
      </c>
      <c r="R2359" s="870">
        <v>0</v>
      </c>
      <c r="S2359" s="870">
        <v>0</v>
      </c>
      <c r="T2359" s="870">
        <v>0</v>
      </c>
      <c r="U2359" s="870">
        <v>0</v>
      </c>
      <c r="V2359" s="870">
        <v>0</v>
      </c>
      <c r="W2359" s="870">
        <v>0</v>
      </c>
      <c r="X2359" s="870">
        <v>31150225.629999999</v>
      </c>
      <c r="Y2359" s="870">
        <v>0.37</v>
      </c>
      <c r="Z2359" s="870">
        <v>31150225.629999999</v>
      </c>
      <c r="AA2359" s="870">
        <v>0</v>
      </c>
      <c r="AB2359" s="870">
        <v>31150225.629999999</v>
      </c>
      <c r="AC2359" s="870">
        <v>0</v>
      </c>
      <c r="AD2359" s="870">
        <v>0</v>
      </c>
      <c r="AE2359" s="870">
        <v>0</v>
      </c>
    </row>
    <row r="2360" spans="1:31">
      <c r="A2360" s="870" t="s">
        <v>2049</v>
      </c>
      <c r="B2360" s="870">
        <v>18</v>
      </c>
      <c r="C2360" s="870">
        <v>1801</v>
      </c>
      <c r="D2360" s="870">
        <v>180124</v>
      </c>
      <c r="E2360" s="870">
        <v>1801241007</v>
      </c>
      <c r="F2360" s="870" t="s">
        <v>287</v>
      </c>
      <c r="G2360" s="870">
        <v>-8798310707</v>
      </c>
      <c r="H2360" s="870">
        <v>0</v>
      </c>
      <c r="I2360" s="870">
        <v>0</v>
      </c>
      <c r="J2360" s="870">
        <v>8798310707</v>
      </c>
      <c r="K2360" s="870">
        <v>0</v>
      </c>
      <c r="L2360" s="870">
        <v>8798310707</v>
      </c>
      <c r="M2360" s="870">
        <v>0</v>
      </c>
      <c r="N2360" s="870">
        <v>0</v>
      </c>
      <c r="O2360" s="870">
        <v>8798310707</v>
      </c>
      <c r="P2360" s="870">
        <v>3255374961.5900002</v>
      </c>
      <c r="Q2360" s="870">
        <v>0</v>
      </c>
      <c r="R2360" s="870">
        <v>0</v>
      </c>
      <c r="S2360" s="870">
        <v>0</v>
      </c>
      <c r="T2360" s="870">
        <v>0</v>
      </c>
      <c r="U2360" s="870">
        <v>0</v>
      </c>
      <c r="V2360" s="870">
        <v>0</v>
      </c>
      <c r="W2360" s="870">
        <v>0</v>
      </c>
      <c r="X2360" s="870">
        <v>3255374961.5900002</v>
      </c>
      <c r="Y2360" s="870">
        <v>0.37</v>
      </c>
      <c r="Z2360" s="870">
        <v>3255374961.5900002</v>
      </c>
      <c r="AA2360" s="870">
        <v>0</v>
      </c>
      <c r="AB2360" s="870">
        <v>3255374961.5900002</v>
      </c>
      <c r="AC2360" s="870">
        <v>0</v>
      </c>
      <c r="AD2360" s="870">
        <v>0</v>
      </c>
      <c r="AE2360" s="870">
        <v>0</v>
      </c>
    </row>
    <row r="2361" spans="1:31">
      <c r="A2361" s="870" t="s">
        <v>2049</v>
      </c>
      <c r="B2361" s="870">
        <v>18</v>
      </c>
      <c r="C2361" s="870">
        <v>1801</v>
      </c>
      <c r="D2361" s="870">
        <v>180124</v>
      </c>
      <c r="E2361" s="870">
        <v>1801241888</v>
      </c>
      <c r="F2361" s="870" t="s">
        <v>1285</v>
      </c>
      <c r="G2361" s="870">
        <v>19860907</v>
      </c>
      <c r="H2361" s="870">
        <v>0</v>
      </c>
      <c r="I2361" s="870">
        <v>19860907.199999999</v>
      </c>
      <c r="J2361" s="870">
        <v>0.19999999925494194</v>
      </c>
      <c r="K2361" s="870">
        <v>0</v>
      </c>
      <c r="L2361" s="870">
        <v>0.19999999925494194</v>
      </c>
      <c r="M2361" s="870">
        <v>0</v>
      </c>
      <c r="N2361" s="870">
        <v>0</v>
      </c>
      <c r="O2361" s="870">
        <v>0.19999999925494194</v>
      </c>
      <c r="P2361" s="870">
        <v>7.3999999724328511E-2</v>
      </c>
      <c r="Q2361" s="870">
        <v>0</v>
      </c>
      <c r="R2361" s="870">
        <v>0</v>
      </c>
      <c r="S2361" s="870">
        <v>0</v>
      </c>
      <c r="T2361" s="870">
        <v>0</v>
      </c>
      <c r="U2361" s="870">
        <v>0</v>
      </c>
      <c r="V2361" s="870">
        <v>0</v>
      </c>
      <c r="W2361" s="870">
        <v>0</v>
      </c>
      <c r="X2361" s="870">
        <v>7.3999999724328511E-2</v>
      </c>
      <c r="Y2361" s="870">
        <v>0.36999999999999994</v>
      </c>
      <c r="Z2361" s="870">
        <v>7.3999999724328511E-2</v>
      </c>
      <c r="AA2361" s="870">
        <v>0</v>
      </c>
      <c r="AB2361" s="870">
        <v>7.3999999724328511E-2</v>
      </c>
      <c r="AC2361" s="870">
        <v>0</v>
      </c>
      <c r="AD2361" s="870">
        <v>0</v>
      </c>
      <c r="AE2361" s="870">
        <v>0</v>
      </c>
    </row>
    <row r="2362" spans="1:31">
      <c r="A2362" s="870" t="s">
        <v>2049</v>
      </c>
      <c r="B2362" s="870">
        <v>18</v>
      </c>
      <c r="C2362" s="870">
        <v>1801</v>
      </c>
      <c r="D2362" s="870">
        <v>180124</v>
      </c>
      <c r="E2362" s="870">
        <v>1801249744</v>
      </c>
      <c r="F2362" s="870" t="s">
        <v>1286</v>
      </c>
      <c r="G2362" s="870">
        <v>203522430840</v>
      </c>
      <c r="H2362" s="870">
        <v>0</v>
      </c>
      <c r="I2362" s="870">
        <v>176472159060.00003</v>
      </c>
      <c r="J2362" s="870">
        <v>-27050271780</v>
      </c>
      <c r="K2362" s="870">
        <v>0</v>
      </c>
      <c r="L2362" s="870">
        <v>0</v>
      </c>
      <c r="M2362" s="870">
        <v>-27050271780</v>
      </c>
      <c r="N2362" s="870">
        <v>0</v>
      </c>
      <c r="O2362" s="870">
        <v>-27050271780</v>
      </c>
      <c r="P2362" s="870">
        <v>-10008600558.6</v>
      </c>
      <c r="Q2362" s="870">
        <v>0</v>
      </c>
      <c r="R2362" s="870">
        <v>0</v>
      </c>
      <c r="S2362" s="870">
        <v>0</v>
      </c>
      <c r="T2362" s="870">
        <v>0</v>
      </c>
      <c r="U2362" s="870">
        <v>0</v>
      </c>
      <c r="V2362" s="870">
        <v>0</v>
      </c>
      <c r="W2362" s="870">
        <v>0</v>
      </c>
      <c r="X2362" s="870">
        <v>-10008600558.6</v>
      </c>
      <c r="Y2362" s="870">
        <v>0.37</v>
      </c>
      <c r="Z2362" s="870">
        <v>0</v>
      </c>
      <c r="AA2362" s="870">
        <v>-10008600558.6</v>
      </c>
      <c r="AB2362" s="870">
        <v>0</v>
      </c>
      <c r="AC2362" s="870">
        <v>-10008600558.6</v>
      </c>
      <c r="AD2362" s="870">
        <v>0</v>
      </c>
      <c r="AE2362" s="870">
        <v>0</v>
      </c>
    </row>
    <row r="2363" spans="1:31">
      <c r="A2363" s="870" t="s">
        <v>2049</v>
      </c>
      <c r="B2363" s="870">
        <v>18</v>
      </c>
      <c r="C2363" s="870">
        <v>1801</v>
      </c>
      <c r="D2363" s="870">
        <v>180162</v>
      </c>
      <c r="E2363" s="870">
        <v>1801621000</v>
      </c>
      <c r="F2363" s="870" t="s">
        <v>1287</v>
      </c>
      <c r="G2363" s="870">
        <v>-288165426568</v>
      </c>
      <c r="H2363" s="870">
        <v>0</v>
      </c>
      <c r="I2363" s="870">
        <v>0</v>
      </c>
      <c r="J2363" s="870">
        <v>288165426568</v>
      </c>
      <c r="K2363" s="870">
        <v>0</v>
      </c>
      <c r="L2363" s="870">
        <v>288165426568</v>
      </c>
      <c r="M2363" s="870">
        <v>0</v>
      </c>
      <c r="N2363" s="870">
        <v>0</v>
      </c>
      <c r="O2363" s="870">
        <v>288165426568</v>
      </c>
      <c r="P2363" s="870">
        <v>106621207830.16</v>
      </c>
      <c r="Q2363" s="870">
        <v>0</v>
      </c>
      <c r="R2363" s="870">
        <v>0</v>
      </c>
      <c r="S2363" s="870">
        <v>0</v>
      </c>
      <c r="T2363" s="870">
        <v>0</v>
      </c>
      <c r="U2363" s="870">
        <v>0</v>
      </c>
      <c r="V2363" s="870">
        <v>0</v>
      </c>
      <c r="W2363" s="870">
        <v>0</v>
      </c>
      <c r="X2363" s="870">
        <v>106621207830.16</v>
      </c>
      <c r="Y2363" s="870">
        <v>0.37</v>
      </c>
      <c r="Z2363" s="870">
        <v>106621207830.16</v>
      </c>
      <c r="AA2363" s="870">
        <v>0</v>
      </c>
      <c r="AB2363" s="870">
        <v>106621207830.16</v>
      </c>
      <c r="AC2363" s="870">
        <v>0</v>
      </c>
      <c r="AD2363" s="870">
        <v>0</v>
      </c>
      <c r="AE2363" s="870">
        <v>0</v>
      </c>
    </row>
    <row r="2364" spans="1:31">
      <c r="A2364" s="870" t="s">
        <v>2049</v>
      </c>
      <c r="B2364" s="870">
        <v>18</v>
      </c>
      <c r="C2364" s="870">
        <v>1801</v>
      </c>
      <c r="D2364" s="870">
        <v>180162</v>
      </c>
      <c r="E2364" s="870">
        <v>1801621001</v>
      </c>
      <c r="F2364" s="870" t="s">
        <v>288</v>
      </c>
      <c r="G2364" s="870">
        <v>-142434123001</v>
      </c>
      <c r="H2364" s="870">
        <v>0</v>
      </c>
      <c r="I2364" s="870">
        <v>0</v>
      </c>
      <c r="J2364" s="870">
        <v>142434123001</v>
      </c>
      <c r="K2364" s="870">
        <v>0</v>
      </c>
      <c r="L2364" s="870">
        <v>142434123001</v>
      </c>
      <c r="M2364" s="870">
        <v>0</v>
      </c>
      <c r="N2364" s="870">
        <v>0</v>
      </c>
      <c r="O2364" s="870">
        <v>142434123001</v>
      </c>
      <c r="P2364" s="870">
        <v>52700625510.370003</v>
      </c>
      <c r="Q2364" s="870">
        <v>0</v>
      </c>
      <c r="R2364" s="870">
        <v>0</v>
      </c>
      <c r="S2364" s="870">
        <v>0</v>
      </c>
      <c r="T2364" s="870">
        <v>0</v>
      </c>
      <c r="U2364" s="870">
        <v>0</v>
      </c>
      <c r="V2364" s="870">
        <v>0</v>
      </c>
      <c r="W2364" s="870">
        <v>0</v>
      </c>
      <c r="X2364" s="870">
        <v>52700625510.370003</v>
      </c>
      <c r="Y2364" s="870">
        <v>0.37</v>
      </c>
      <c r="Z2364" s="870">
        <v>52700625510.370003</v>
      </c>
      <c r="AA2364" s="870">
        <v>0</v>
      </c>
      <c r="AB2364" s="870">
        <v>52700625510.370003</v>
      </c>
      <c r="AC2364" s="870">
        <v>0</v>
      </c>
      <c r="AD2364" s="870">
        <v>0</v>
      </c>
      <c r="AE2364" s="870">
        <v>0</v>
      </c>
    </row>
    <row r="2365" spans="1:31">
      <c r="A2365" s="870" t="s">
        <v>2049</v>
      </c>
      <c r="B2365" s="870">
        <v>18</v>
      </c>
      <c r="C2365" s="870">
        <v>1801</v>
      </c>
      <c r="D2365" s="870">
        <v>180162</v>
      </c>
      <c r="E2365" s="870">
        <v>1801621002</v>
      </c>
      <c r="F2365" s="870" t="s">
        <v>289</v>
      </c>
      <c r="G2365" s="870">
        <v>-121216895135</v>
      </c>
      <c r="H2365" s="870">
        <v>0</v>
      </c>
      <c r="I2365" s="870">
        <v>0</v>
      </c>
      <c r="J2365" s="870">
        <v>121216895135</v>
      </c>
      <c r="K2365" s="870">
        <v>0</v>
      </c>
      <c r="L2365" s="870">
        <v>121216895135</v>
      </c>
      <c r="M2365" s="870">
        <v>0</v>
      </c>
      <c r="N2365" s="870">
        <v>0</v>
      </c>
      <c r="O2365" s="870">
        <v>121216895135</v>
      </c>
      <c r="P2365" s="870">
        <v>44850251199.949997</v>
      </c>
      <c r="Q2365" s="870">
        <v>0</v>
      </c>
      <c r="R2365" s="870">
        <v>0</v>
      </c>
      <c r="S2365" s="870">
        <v>0</v>
      </c>
      <c r="T2365" s="870">
        <v>0</v>
      </c>
      <c r="U2365" s="870">
        <v>0</v>
      </c>
      <c r="V2365" s="870">
        <v>0</v>
      </c>
      <c r="W2365" s="870">
        <v>0</v>
      </c>
      <c r="X2365" s="870">
        <v>44850251199.949997</v>
      </c>
      <c r="Y2365" s="870">
        <v>0.37</v>
      </c>
      <c r="Z2365" s="870">
        <v>44850251199.949997</v>
      </c>
      <c r="AA2365" s="870">
        <v>0</v>
      </c>
      <c r="AB2365" s="870">
        <v>44850251199.949997</v>
      </c>
      <c r="AC2365" s="870">
        <v>0</v>
      </c>
      <c r="AD2365" s="870">
        <v>0</v>
      </c>
      <c r="AE2365" s="870">
        <v>0</v>
      </c>
    </row>
    <row r="2366" spans="1:31">
      <c r="A2366" s="870" t="s">
        <v>2049</v>
      </c>
      <c r="B2366" s="870">
        <v>18</v>
      </c>
      <c r="C2366" s="870">
        <v>1801</v>
      </c>
      <c r="D2366" s="870">
        <v>180162</v>
      </c>
      <c r="E2366" s="870">
        <v>1801621003</v>
      </c>
      <c r="F2366" s="870" t="s">
        <v>290</v>
      </c>
      <c r="G2366" s="870">
        <v>-2243106956</v>
      </c>
      <c r="H2366" s="870">
        <v>0</v>
      </c>
      <c r="I2366" s="870">
        <v>-2124393958.54</v>
      </c>
      <c r="J2366" s="870">
        <v>118712997.46000004</v>
      </c>
      <c r="K2366" s="870">
        <v>0</v>
      </c>
      <c r="L2366" s="870">
        <v>118712997.46000004</v>
      </c>
      <c r="M2366" s="870">
        <v>0</v>
      </c>
      <c r="N2366" s="870">
        <v>0</v>
      </c>
      <c r="O2366" s="870">
        <v>118712997.46000004</v>
      </c>
      <c r="P2366" s="870">
        <v>43923809.060200013</v>
      </c>
      <c r="Q2366" s="870">
        <v>0</v>
      </c>
      <c r="R2366" s="870">
        <v>0</v>
      </c>
      <c r="S2366" s="870">
        <v>0</v>
      </c>
      <c r="T2366" s="870">
        <v>0</v>
      </c>
      <c r="U2366" s="870">
        <v>0</v>
      </c>
      <c r="V2366" s="870">
        <v>0</v>
      </c>
      <c r="W2366" s="870">
        <v>0</v>
      </c>
      <c r="X2366" s="870">
        <v>43923809.060200013</v>
      </c>
      <c r="Y2366" s="870">
        <v>0.37</v>
      </c>
      <c r="Z2366" s="870">
        <v>43923809.060200013</v>
      </c>
      <c r="AA2366" s="870">
        <v>0</v>
      </c>
      <c r="AB2366" s="870">
        <v>43923809.060200013</v>
      </c>
      <c r="AC2366" s="870">
        <v>0</v>
      </c>
      <c r="AD2366" s="870">
        <v>0</v>
      </c>
      <c r="AE2366" s="870">
        <v>0</v>
      </c>
    </row>
    <row r="2367" spans="1:31">
      <c r="A2367" s="870" t="s">
        <v>2049</v>
      </c>
      <c r="B2367" s="870">
        <v>18</v>
      </c>
      <c r="C2367" s="870">
        <v>1801</v>
      </c>
      <c r="D2367" s="870">
        <v>180162</v>
      </c>
      <c r="E2367" s="870">
        <v>1801621004</v>
      </c>
      <c r="F2367" s="870" t="s">
        <v>1288</v>
      </c>
      <c r="G2367" s="870">
        <v>8319827240</v>
      </c>
      <c r="H2367" s="870">
        <v>0</v>
      </c>
      <c r="I2367" s="870">
        <v>0</v>
      </c>
      <c r="J2367" s="870">
        <v>-8319827240</v>
      </c>
      <c r="K2367" s="870">
        <v>0</v>
      </c>
      <c r="L2367" s="870">
        <v>0</v>
      </c>
      <c r="M2367" s="870">
        <v>-8319827240</v>
      </c>
      <c r="N2367" s="870">
        <v>0</v>
      </c>
      <c r="O2367" s="870">
        <v>-8319827240</v>
      </c>
      <c r="P2367" s="870">
        <v>-3078336078.8000002</v>
      </c>
      <c r="Q2367" s="870">
        <v>0</v>
      </c>
      <c r="R2367" s="870">
        <v>0</v>
      </c>
      <c r="S2367" s="870">
        <v>0</v>
      </c>
      <c r="T2367" s="870">
        <v>0</v>
      </c>
      <c r="U2367" s="870">
        <v>0</v>
      </c>
      <c r="V2367" s="870">
        <v>0</v>
      </c>
      <c r="W2367" s="870">
        <v>0</v>
      </c>
      <c r="X2367" s="870">
        <v>-3078336078.8000002</v>
      </c>
      <c r="Y2367" s="870">
        <v>0.37</v>
      </c>
      <c r="Z2367" s="870">
        <v>0</v>
      </c>
      <c r="AA2367" s="870">
        <v>-3078336078.8000002</v>
      </c>
      <c r="AB2367" s="870">
        <v>0</v>
      </c>
      <c r="AC2367" s="870">
        <v>-3078336078.8000002</v>
      </c>
      <c r="AD2367" s="870">
        <v>0</v>
      </c>
      <c r="AE2367" s="870">
        <v>0</v>
      </c>
    </row>
    <row r="2368" spans="1:31">
      <c r="A2368" s="870" t="s">
        <v>2049</v>
      </c>
      <c r="B2368" s="870">
        <v>18</v>
      </c>
      <c r="C2368" s="870">
        <v>1801</v>
      </c>
      <c r="D2368" s="870">
        <v>180162</v>
      </c>
      <c r="E2368" s="870">
        <v>1801621005</v>
      </c>
      <c r="F2368" s="870" t="s">
        <v>1289</v>
      </c>
      <c r="G2368" s="870">
        <v>-7453140490</v>
      </c>
      <c r="H2368" s="870">
        <v>0</v>
      </c>
      <c r="I2368" s="870">
        <v>-327089344325.63</v>
      </c>
      <c r="J2368" s="870">
        <v>-319636203835.63</v>
      </c>
      <c r="K2368" s="870">
        <v>0</v>
      </c>
      <c r="L2368" s="870">
        <v>0</v>
      </c>
      <c r="M2368" s="870">
        <v>-319636203835.63</v>
      </c>
      <c r="N2368" s="870">
        <v>0</v>
      </c>
      <c r="O2368" s="870">
        <v>-319636203835.63</v>
      </c>
      <c r="P2368" s="870">
        <v>-118265395419.18311</v>
      </c>
      <c r="Q2368" s="870">
        <v>0</v>
      </c>
      <c r="R2368" s="870">
        <v>0</v>
      </c>
      <c r="S2368" s="870">
        <v>0</v>
      </c>
      <c r="T2368" s="870">
        <v>0</v>
      </c>
      <c r="U2368" s="870">
        <v>0</v>
      </c>
      <c r="V2368" s="870">
        <v>0</v>
      </c>
      <c r="W2368" s="870">
        <v>0</v>
      </c>
      <c r="X2368" s="870">
        <v>-118265395419.18311</v>
      </c>
      <c r="Y2368" s="870">
        <v>0.37</v>
      </c>
      <c r="Z2368" s="870">
        <v>0</v>
      </c>
      <c r="AA2368" s="870">
        <v>-118265395419.18311</v>
      </c>
      <c r="AB2368" s="870">
        <v>0</v>
      </c>
      <c r="AC2368" s="870">
        <v>-118265395419.18311</v>
      </c>
      <c r="AD2368" s="870">
        <v>0</v>
      </c>
      <c r="AE2368" s="870">
        <v>0</v>
      </c>
    </row>
    <row r="2369" spans="1:31">
      <c r="A2369" s="870" t="s">
        <v>2049</v>
      </c>
      <c r="B2369" s="870">
        <v>18</v>
      </c>
      <c r="C2369" s="870">
        <v>1801</v>
      </c>
      <c r="D2369" s="870">
        <v>180162</v>
      </c>
      <c r="E2369" s="870">
        <v>1801621006</v>
      </c>
      <c r="F2369" s="870" t="s">
        <v>4299</v>
      </c>
      <c r="G2369" s="870">
        <v>-853729869</v>
      </c>
      <c r="H2369" s="870">
        <v>0</v>
      </c>
      <c r="I2369" s="870">
        <v>0</v>
      </c>
      <c r="J2369" s="870">
        <v>853729869</v>
      </c>
      <c r="K2369" s="870">
        <v>0</v>
      </c>
      <c r="L2369" s="870">
        <v>853729869</v>
      </c>
      <c r="M2369" s="870">
        <v>0</v>
      </c>
      <c r="N2369" s="870">
        <v>0</v>
      </c>
      <c r="O2369" s="870">
        <v>853729869</v>
      </c>
      <c r="P2369" s="870">
        <v>315880051.52999997</v>
      </c>
      <c r="Q2369" s="870">
        <v>0</v>
      </c>
      <c r="R2369" s="870">
        <v>0</v>
      </c>
      <c r="S2369" s="870">
        <v>0</v>
      </c>
      <c r="T2369" s="870">
        <v>0</v>
      </c>
      <c r="U2369" s="870">
        <v>0</v>
      </c>
      <c r="V2369" s="870">
        <v>0</v>
      </c>
      <c r="W2369" s="870">
        <v>0</v>
      </c>
      <c r="X2369" s="870">
        <v>315880051.52999997</v>
      </c>
      <c r="Y2369" s="870">
        <v>0.36999999999999994</v>
      </c>
      <c r="Z2369" s="870">
        <v>315880051.52999997</v>
      </c>
      <c r="AA2369" s="870">
        <v>0</v>
      </c>
      <c r="AB2369" s="870">
        <v>315880051.52999997</v>
      </c>
      <c r="AC2369" s="870">
        <v>0</v>
      </c>
      <c r="AD2369" s="870">
        <v>0</v>
      </c>
      <c r="AE2369" s="870">
        <v>0</v>
      </c>
    </row>
    <row r="2370" spans="1:31">
      <c r="A2370" s="870" t="s">
        <v>2049</v>
      </c>
      <c r="B2370" s="870">
        <v>18</v>
      </c>
      <c r="C2370" s="870">
        <v>1801</v>
      </c>
      <c r="D2370" s="870">
        <v>180162</v>
      </c>
      <c r="E2370" s="870">
        <v>1801621007</v>
      </c>
      <c r="F2370" s="870" t="s">
        <v>1290</v>
      </c>
      <c r="G2370" s="870">
        <v>219789083403</v>
      </c>
      <c r="H2370" s="870">
        <v>0</v>
      </c>
      <c r="I2370" s="870">
        <v>0</v>
      </c>
      <c r="J2370" s="870">
        <v>-219789083403</v>
      </c>
      <c r="K2370" s="870">
        <v>0</v>
      </c>
      <c r="L2370" s="870">
        <v>0</v>
      </c>
      <c r="M2370" s="870">
        <v>-219789083403</v>
      </c>
      <c r="N2370" s="870">
        <v>0</v>
      </c>
      <c r="O2370" s="870">
        <v>-219789083403</v>
      </c>
      <c r="P2370" s="870">
        <v>-81321960859.110001</v>
      </c>
      <c r="Q2370" s="870">
        <v>0</v>
      </c>
      <c r="R2370" s="870">
        <v>0</v>
      </c>
      <c r="S2370" s="870">
        <v>0</v>
      </c>
      <c r="T2370" s="870">
        <v>0</v>
      </c>
      <c r="U2370" s="870">
        <v>0</v>
      </c>
      <c r="V2370" s="870">
        <v>0</v>
      </c>
      <c r="W2370" s="870">
        <v>0</v>
      </c>
      <c r="X2370" s="870">
        <v>-81321960859.110001</v>
      </c>
      <c r="Y2370" s="870">
        <v>0.37</v>
      </c>
      <c r="Z2370" s="870">
        <v>0</v>
      </c>
      <c r="AA2370" s="870">
        <v>-81321960859.110001</v>
      </c>
      <c r="AB2370" s="870">
        <v>0</v>
      </c>
      <c r="AC2370" s="870">
        <v>-81321960859.110001</v>
      </c>
      <c r="AD2370" s="870">
        <v>0</v>
      </c>
      <c r="AE2370" s="870">
        <v>0</v>
      </c>
    </row>
    <row r="2371" spans="1:31">
      <c r="A2371" s="870" t="s">
        <v>1891</v>
      </c>
      <c r="B2371" s="870">
        <v>18</v>
      </c>
      <c r="C2371" s="870">
        <v>1801</v>
      </c>
      <c r="D2371" s="870">
        <v>180162</v>
      </c>
      <c r="E2371" s="870">
        <v>1801621010</v>
      </c>
      <c r="F2371" s="870" t="s">
        <v>4536</v>
      </c>
      <c r="G2371" s="870">
        <v>0</v>
      </c>
      <c r="H2371" s="870">
        <v>0</v>
      </c>
      <c r="I2371" s="870">
        <v>0</v>
      </c>
      <c r="J2371" s="870">
        <v>0</v>
      </c>
      <c r="K2371" s="870">
        <v>0</v>
      </c>
      <c r="L2371" s="870">
        <v>0</v>
      </c>
      <c r="M2371" s="870">
        <v>0</v>
      </c>
      <c r="N2371" s="870">
        <v>0</v>
      </c>
      <c r="O2371" s="870">
        <v>0</v>
      </c>
      <c r="P2371" s="870">
        <v>0</v>
      </c>
      <c r="Q2371" s="870">
        <v>0</v>
      </c>
      <c r="R2371" s="870">
        <v>0</v>
      </c>
      <c r="S2371" s="870">
        <v>0</v>
      </c>
      <c r="T2371" s="870">
        <v>0</v>
      </c>
      <c r="U2371" s="870">
        <v>0</v>
      </c>
      <c r="V2371" s="870">
        <v>0</v>
      </c>
      <c r="W2371" s="870">
        <v>0</v>
      </c>
      <c r="X2371" s="870">
        <v>0</v>
      </c>
      <c r="Y2371" s="870">
        <v>0</v>
      </c>
      <c r="Z2371" s="870">
        <v>0</v>
      </c>
      <c r="AA2371" s="870">
        <v>0</v>
      </c>
      <c r="AB2371" s="870">
        <v>0</v>
      </c>
      <c r="AC2371" s="870">
        <v>0</v>
      </c>
      <c r="AD2371" s="870">
        <v>0</v>
      </c>
      <c r="AE2371" s="870">
        <v>0</v>
      </c>
    </row>
    <row r="2372" spans="1:31">
      <c r="A2372" s="870" t="s">
        <v>1891</v>
      </c>
      <c r="B2372" s="870">
        <v>18</v>
      </c>
      <c r="C2372" s="870">
        <v>1801</v>
      </c>
      <c r="D2372" s="870">
        <v>180162</v>
      </c>
      <c r="E2372" s="870">
        <v>1801621012</v>
      </c>
      <c r="F2372" s="870" t="s">
        <v>1291</v>
      </c>
      <c r="G2372" s="870">
        <v>-188464126</v>
      </c>
      <c r="H2372" s="870">
        <v>0</v>
      </c>
      <c r="I2372" s="870">
        <v>-121836393805.14351</v>
      </c>
      <c r="J2372" s="870">
        <v>-121647929679.14</v>
      </c>
      <c r="K2372" s="870">
        <v>0</v>
      </c>
      <c r="L2372" s="870">
        <v>0</v>
      </c>
      <c r="M2372" s="870">
        <v>-121647929679.14</v>
      </c>
      <c r="N2372" s="870">
        <v>0</v>
      </c>
      <c r="O2372" s="870">
        <v>-121647929679.14</v>
      </c>
      <c r="P2372" s="870">
        <v>-45009733981.281799</v>
      </c>
      <c r="Q2372" s="870">
        <v>0</v>
      </c>
      <c r="R2372" s="870">
        <v>0</v>
      </c>
      <c r="S2372" s="870">
        <v>0</v>
      </c>
      <c r="T2372" s="870">
        <v>0</v>
      </c>
      <c r="U2372" s="870">
        <v>0</v>
      </c>
      <c r="V2372" s="870">
        <v>0</v>
      </c>
      <c r="W2372" s="870">
        <v>0</v>
      </c>
      <c r="X2372" s="870">
        <v>-45009733981.281799</v>
      </c>
      <c r="Y2372" s="870">
        <v>0.37</v>
      </c>
      <c r="Z2372" s="870">
        <v>0</v>
      </c>
      <c r="AA2372" s="870">
        <v>-45009733981.281799</v>
      </c>
      <c r="AB2372" s="870">
        <v>0</v>
      </c>
      <c r="AC2372" s="870">
        <v>-45009733981.281799</v>
      </c>
      <c r="AD2372" s="870">
        <v>0</v>
      </c>
      <c r="AE2372" s="870">
        <v>0</v>
      </c>
    </row>
    <row r="2373" spans="1:31">
      <c r="A2373" s="870" t="s">
        <v>2049</v>
      </c>
      <c r="B2373" s="870">
        <v>18</v>
      </c>
      <c r="C2373" s="870">
        <v>1801</v>
      </c>
      <c r="D2373" s="870">
        <v>180162</v>
      </c>
      <c r="E2373" s="870">
        <v>1801621018</v>
      </c>
      <c r="F2373" s="870" t="s">
        <v>4300</v>
      </c>
      <c r="G2373" s="870">
        <v>114940963</v>
      </c>
      <c r="H2373" s="870">
        <v>0</v>
      </c>
      <c r="I2373" s="870">
        <v>-152608515.64999998</v>
      </c>
      <c r="J2373" s="870">
        <v>-267549478.65000001</v>
      </c>
      <c r="K2373" s="870">
        <v>0</v>
      </c>
      <c r="L2373" s="870">
        <v>0</v>
      </c>
      <c r="M2373" s="870">
        <v>-267549478.65000001</v>
      </c>
      <c r="N2373" s="870">
        <v>0</v>
      </c>
      <c r="O2373" s="870">
        <v>-267549478.65000001</v>
      </c>
      <c r="P2373" s="870">
        <v>-98993307.100500003</v>
      </c>
      <c r="Q2373" s="870">
        <v>0</v>
      </c>
      <c r="R2373" s="870">
        <v>0</v>
      </c>
      <c r="S2373" s="870">
        <v>0</v>
      </c>
      <c r="T2373" s="870">
        <v>0</v>
      </c>
      <c r="U2373" s="870">
        <v>0</v>
      </c>
      <c r="V2373" s="870">
        <v>0</v>
      </c>
      <c r="W2373" s="870">
        <v>0</v>
      </c>
      <c r="X2373" s="870">
        <v>-98993307.100500003</v>
      </c>
      <c r="Y2373" s="870">
        <v>0.37</v>
      </c>
      <c r="Z2373" s="870">
        <v>0</v>
      </c>
      <c r="AA2373" s="870">
        <v>-98993307.100500003</v>
      </c>
      <c r="AB2373" s="870">
        <v>0</v>
      </c>
      <c r="AC2373" s="870">
        <v>-98993307.100500003</v>
      </c>
      <c r="AD2373" s="870">
        <v>0</v>
      </c>
      <c r="AE2373" s="870">
        <v>0</v>
      </c>
    </row>
    <row r="2374" spans="1:31">
      <c r="A2374" s="870" t="s">
        <v>2049</v>
      </c>
      <c r="B2374" s="870">
        <v>18</v>
      </c>
      <c r="C2374" s="870">
        <v>1801</v>
      </c>
      <c r="D2374" s="870">
        <v>180162</v>
      </c>
      <c r="E2374" s="870">
        <v>1801621019</v>
      </c>
      <c r="F2374" s="870" t="s">
        <v>1292</v>
      </c>
      <c r="G2374" s="870">
        <v>-153163648</v>
      </c>
      <c r="H2374" s="870">
        <v>0</v>
      </c>
      <c r="I2374" s="870">
        <v>0</v>
      </c>
      <c r="J2374" s="870">
        <v>153163648</v>
      </c>
      <c r="K2374" s="870">
        <v>0</v>
      </c>
      <c r="L2374" s="870">
        <v>153163648</v>
      </c>
      <c r="M2374" s="870">
        <v>0</v>
      </c>
      <c r="N2374" s="870">
        <v>0</v>
      </c>
      <c r="O2374" s="870">
        <v>153163648</v>
      </c>
      <c r="P2374" s="870">
        <v>56670549.759999998</v>
      </c>
      <c r="Q2374" s="870">
        <v>0</v>
      </c>
      <c r="R2374" s="870">
        <v>0</v>
      </c>
      <c r="S2374" s="870">
        <v>0</v>
      </c>
      <c r="T2374" s="870">
        <v>0</v>
      </c>
      <c r="U2374" s="870">
        <v>0</v>
      </c>
      <c r="V2374" s="870">
        <v>0</v>
      </c>
      <c r="W2374" s="870">
        <v>0</v>
      </c>
      <c r="X2374" s="870">
        <v>56670549.759999998</v>
      </c>
      <c r="Y2374" s="870">
        <v>0.37</v>
      </c>
      <c r="Z2374" s="870">
        <v>56670549.759999998</v>
      </c>
      <c r="AA2374" s="870">
        <v>0</v>
      </c>
      <c r="AB2374" s="870">
        <v>56670549.759999998</v>
      </c>
      <c r="AC2374" s="870">
        <v>0</v>
      </c>
      <c r="AD2374" s="870">
        <v>0</v>
      </c>
      <c r="AE2374" s="870">
        <v>0</v>
      </c>
    </row>
    <row r="2375" spans="1:31">
      <c r="A2375" s="870" t="s">
        <v>2049</v>
      </c>
      <c r="B2375" s="870">
        <v>18</v>
      </c>
      <c r="C2375" s="870">
        <v>1801</v>
      </c>
      <c r="D2375" s="870">
        <v>180162</v>
      </c>
      <c r="E2375" s="870">
        <v>1801621020</v>
      </c>
      <c r="F2375" s="870" t="s">
        <v>186</v>
      </c>
      <c r="G2375" s="870">
        <v>56633012717</v>
      </c>
      <c r="H2375" s="870">
        <v>0</v>
      </c>
      <c r="I2375" s="870">
        <v>-151312620028.202</v>
      </c>
      <c r="J2375" s="870">
        <v>-207945632745.20001</v>
      </c>
      <c r="K2375" s="870">
        <v>0</v>
      </c>
      <c r="L2375" s="870">
        <v>0</v>
      </c>
      <c r="M2375" s="870">
        <v>-207945632745.20001</v>
      </c>
      <c r="N2375" s="870">
        <v>0</v>
      </c>
      <c r="O2375" s="870">
        <v>-207945632745.20001</v>
      </c>
      <c r="P2375" s="870">
        <v>-76939884115.723999</v>
      </c>
      <c r="Q2375" s="870">
        <v>0</v>
      </c>
      <c r="R2375" s="870">
        <v>0</v>
      </c>
      <c r="S2375" s="870">
        <v>0</v>
      </c>
      <c r="T2375" s="870">
        <v>0</v>
      </c>
      <c r="U2375" s="870">
        <v>0</v>
      </c>
      <c r="V2375" s="870">
        <v>0</v>
      </c>
      <c r="W2375" s="870">
        <v>0</v>
      </c>
      <c r="X2375" s="870">
        <v>-76939884115.723999</v>
      </c>
      <c r="Y2375" s="870">
        <v>0.37</v>
      </c>
      <c r="Z2375" s="870">
        <v>0</v>
      </c>
      <c r="AA2375" s="870">
        <v>-76939884115.723999</v>
      </c>
      <c r="AB2375" s="870">
        <v>0</v>
      </c>
      <c r="AC2375" s="870">
        <v>-76939884115.723999</v>
      </c>
      <c r="AD2375" s="870">
        <v>0</v>
      </c>
      <c r="AE2375" s="870">
        <v>0</v>
      </c>
    </row>
    <row r="2376" spans="1:31">
      <c r="A2376" s="870" t="s">
        <v>2049</v>
      </c>
      <c r="B2376" s="870">
        <v>18</v>
      </c>
      <c r="C2376" s="870">
        <v>1801</v>
      </c>
      <c r="D2376" s="870">
        <v>180162</v>
      </c>
      <c r="E2376" s="870">
        <v>1801621022</v>
      </c>
      <c r="F2376" s="870" t="s">
        <v>1293</v>
      </c>
      <c r="G2376" s="870">
        <v>-12956880</v>
      </c>
      <c r="H2376" s="870">
        <v>0</v>
      </c>
      <c r="I2376" s="870">
        <v>0</v>
      </c>
      <c r="J2376" s="870">
        <v>12956880</v>
      </c>
      <c r="K2376" s="870">
        <v>0</v>
      </c>
      <c r="L2376" s="870">
        <v>12956880</v>
      </c>
      <c r="M2376" s="870">
        <v>0</v>
      </c>
      <c r="N2376" s="870">
        <v>0</v>
      </c>
      <c r="O2376" s="870">
        <v>12956880</v>
      </c>
      <c r="P2376" s="870">
        <v>4794045.5999999996</v>
      </c>
      <c r="Q2376" s="870">
        <v>0</v>
      </c>
      <c r="R2376" s="870">
        <v>0</v>
      </c>
      <c r="S2376" s="870">
        <v>0</v>
      </c>
      <c r="T2376" s="870">
        <v>0</v>
      </c>
      <c r="U2376" s="870">
        <v>0</v>
      </c>
      <c r="V2376" s="870">
        <v>0</v>
      </c>
      <c r="W2376" s="870">
        <v>0</v>
      </c>
      <c r="X2376" s="870">
        <v>4794045.5999999996</v>
      </c>
      <c r="Y2376" s="870">
        <v>0.37</v>
      </c>
      <c r="Z2376" s="870">
        <v>4794045.5999999996</v>
      </c>
      <c r="AA2376" s="870">
        <v>0</v>
      </c>
      <c r="AB2376" s="870">
        <v>4794045.5999999996</v>
      </c>
      <c r="AC2376" s="870">
        <v>0</v>
      </c>
      <c r="AD2376" s="870">
        <v>0</v>
      </c>
      <c r="AE2376" s="870">
        <v>0</v>
      </c>
    </row>
    <row r="2377" spans="1:31">
      <c r="A2377" s="870" t="s">
        <v>2049</v>
      </c>
      <c r="B2377" s="870">
        <v>18</v>
      </c>
      <c r="C2377" s="870">
        <v>1801</v>
      </c>
      <c r="D2377" s="870">
        <v>180162</v>
      </c>
      <c r="E2377" s="870">
        <v>1801621025</v>
      </c>
      <c r="F2377" s="870" t="s">
        <v>187</v>
      </c>
      <c r="G2377" s="870">
        <v>27190388900</v>
      </c>
      <c r="H2377" s="870">
        <v>0</v>
      </c>
      <c r="I2377" s="870">
        <v>0</v>
      </c>
      <c r="J2377" s="870">
        <v>-27190388900</v>
      </c>
      <c r="K2377" s="870">
        <v>0</v>
      </c>
      <c r="L2377" s="870">
        <v>0</v>
      </c>
      <c r="M2377" s="870">
        <v>-27190388900</v>
      </c>
      <c r="N2377" s="870">
        <v>0</v>
      </c>
      <c r="O2377" s="870">
        <v>-27190388900</v>
      </c>
      <c r="P2377" s="870">
        <v>-10060443893</v>
      </c>
      <c r="Q2377" s="870">
        <v>0</v>
      </c>
      <c r="R2377" s="870">
        <v>0</v>
      </c>
      <c r="S2377" s="870">
        <v>0</v>
      </c>
      <c r="T2377" s="870">
        <v>0</v>
      </c>
      <c r="U2377" s="870">
        <v>0</v>
      </c>
      <c r="V2377" s="870">
        <v>0</v>
      </c>
      <c r="W2377" s="870">
        <v>0</v>
      </c>
      <c r="X2377" s="870">
        <v>-10060443893</v>
      </c>
      <c r="Y2377" s="870">
        <v>0.37</v>
      </c>
      <c r="Z2377" s="870">
        <v>0</v>
      </c>
      <c r="AA2377" s="870">
        <v>-10060443893</v>
      </c>
      <c r="AB2377" s="870">
        <v>0</v>
      </c>
      <c r="AC2377" s="870">
        <v>-10060443893</v>
      </c>
      <c r="AD2377" s="870">
        <v>0</v>
      </c>
      <c r="AE2377" s="870">
        <v>0</v>
      </c>
    </row>
    <row r="2378" spans="1:31">
      <c r="A2378" s="870" t="s">
        <v>2049</v>
      </c>
      <c r="B2378" s="870">
        <v>18</v>
      </c>
      <c r="C2378" s="870">
        <v>1801</v>
      </c>
      <c r="D2378" s="870">
        <v>180162</v>
      </c>
      <c r="E2378" s="870">
        <v>1801621026</v>
      </c>
      <c r="F2378" s="870" t="s">
        <v>291</v>
      </c>
      <c r="G2378" s="870">
        <v>619102558</v>
      </c>
      <c r="H2378" s="870">
        <v>0</v>
      </c>
      <c r="I2378" s="870">
        <v>0</v>
      </c>
      <c r="J2378" s="870">
        <v>-619102558</v>
      </c>
      <c r="K2378" s="870">
        <v>0</v>
      </c>
      <c r="L2378" s="870">
        <v>0</v>
      </c>
      <c r="M2378" s="870">
        <v>-619102558</v>
      </c>
      <c r="N2378" s="870">
        <v>0</v>
      </c>
      <c r="O2378" s="870">
        <v>-619102558</v>
      </c>
      <c r="P2378" s="870">
        <v>-229067946.46000001</v>
      </c>
      <c r="Q2378" s="870">
        <v>0</v>
      </c>
      <c r="R2378" s="870">
        <v>0</v>
      </c>
      <c r="S2378" s="870">
        <v>0</v>
      </c>
      <c r="T2378" s="870">
        <v>0</v>
      </c>
      <c r="U2378" s="870">
        <v>0</v>
      </c>
      <c r="V2378" s="870">
        <v>0</v>
      </c>
      <c r="W2378" s="870">
        <v>0</v>
      </c>
      <c r="X2378" s="870">
        <v>-229067946.46000001</v>
      </c>
      <c r="Y2378" s="870">
        <v>0.37</v>
      </c>
      <c r="Z2378" s="870">
        <v>0</v>
      </c>
      <c r="AA2378" s="870">
        <v>-229067946.46000001</v>
      </c>
      <c r="AB2378" s="870">
        <v>0</v>
      </c>
      <c r="AC2378" s="870">
        <v>-229067946.46000001</v>
      </c>
      <c r="AD2378" s="870">
        <v>0</v>
      </c>
      <c r="AE2378" s="870">
        <v>0</v>
      </c>
    </row>
    <row r="2379" spans="1:31">
      <c r="A2379" s="870" t="s">
        <v>2049</v>
      </c>
      <c r="B2379" s="870">
        <v>18</v>
      </c>
      <c r="C2379" s="870">
        <v>1801</v>
      </c>
      <c r="D2379" s="870">
        <v>180162</v>
      </c>
      <c r="E2379" s="870">
        <v>1801621888</v>
      </c>
      <c r="F2379" s="870" t="s">
        <v>4559</v>
      </c>
      <c r="G2379" s="870">
        <v>-42467</v>
      </c>
      <c r="H2379" s="870">
        <v>0</v>
      </c>
      <c r="I2379" s="870">
        <v>-42467.26</v>
      </c>
      <c r="J2379" s="870">
        <v>-0.26000000000203727</v>
      </c>
      <c r="K2379" s="870">
        <v>0</v>
      </c>
      <c r="L2379" s="870">
        <v>0</v>
      </c>
      <c r="M2379" s="870">
        <v>-0.26000000000203727</v>
      </c>
      <c r="N2379" s="870">
        <v>0</v>
      </c>
      <c r="O2379" s="870">
        <v>-0.26000000000203727</v>
      </c>
      <c r="P2379" s="870">
        <v>-9.6200000000753794E-2</v>
      </c>
      <c r="Q2379" s="870">
        <v>0</v>
      </c>
      <c r="R2379" s="870">
        <v>0</v>
      </c>
      <c r="S2379" s="870">
        <v>0</v>
      </c>
      <c r="T2379" s="870">
        <v>0</v>
      </c>
      <c r="U2379" s="870">
        <v>0</v>
      </c>
      <c r="V2379" s="870">
        <v>0</v>
      </c>
      <c r="W2379" s="870">
        <v>0</v>
      </c>
      <c r="X2379" s="870">
        <v>-9.6200000000753794E-2</v>
      </c>
      <c r="Y2379" s="870">
        <v>0.37</v>
      </c>
      <c r="Z2379" s="870">
        <v>0</v>
      </c>
      <c r="AA2379" s="870">
        <v>-9.6200000000753794E-2</v>
      </c>
      <c r="AB2379" s="870">
        <v>0</v>
      </c>
      <c r="AC2379" s="870">
        <v>-9.6200000000753794E-2</v>
      </c>
      <c r="AD2379" s="870">
        <v>0</v>
      </c>
      <c r="AE2379" s="870">
        <v>0</v>
      </c>
    </row>
    <row r="2380" spans="1:31">
      <c r="A2380" s="870" t="s">
        <v>2049</v>
      </c>
      <c r="B2380" s="870">
        <v>18</v>
      </c>
      <c r="C2380" s="870">
        <v>1801</v>
      </c>
      <c r="D2380" s="870">
        <v>180162</v>
      </c>
      <c r="E2380" s="870">
        <v>1801621889</v>
      </c>
      <c r="F2380" s="870" t="s">
        <v>1285</v>
      </c>
      <c r="G2380" s="870">
        <v>-14980271</v>
      </c>
      <c r="H2380" s="870">
        <v>0</v>
      </c>
      <c r="I2380" s="870">
        <v>-14980271.380000001</v>
      </c>
      <c r="J2380" s="870">
        <v>-0.38000000081956387</v>
      </c>
      <c r="K2380" s="870">
        <v>0</v>
      </c>
      <c r="L2380" s="870">
        <v>0</v>
      </c>
      <c r="M2380" s="870">
        <v>-0.38000000081956387</v>
      </c>
      <c r="N2380" s="870">
        <v>0</v>
      </c>
      <c r="O2380" s="870">
        <v>-0.38000000081956387</v>
      </c>
      <c r="P2380" s="870">
        <v>-0.14060000030323863</v>
      </c>
      <c r="Q2380" s="870">
        <v>0</v>
      </c>
      <c r="R2380" s="870">
        <v>0</v>
      </c>
      <c r="S2380" s="870">
        <v>0</v>
      </c>
      <c r="T2380" s="870">
        <v>0</v>
      </c>
      <c r="U2380" s="870">
        <v>0</v>
      </c>
      <c r="V2380" s="870">
        <v>0</v>
      </c>
      <c r="W2380" s="870">
        <v>0</v>
      </c>
      <c r="X2380" s="870">
        <v>-0.14060000030323863</v>
      </c>
      <c r="Y2380" s="870">
        <v>0.37</v>
      </c>
      <c r="Z2380" s="870">
        <v>0</v>
      </c>
      <c r="AA2380" s="870">
        <v>-0.14060000030323863</v>
      </c>
      <c r="AB2380" s="870">
        <v>0</v>
      </c>
      <c r="AC2380" s="870">
        <v>-0.14060000030323863</v>
      </c>
      <c r="AD2380" s="870">
        <v>0</v>
      </c>
      <c r="AE2380" s="870">
        <v>0</v>
      </c>
    </row>
    <row r="2381" spans="1:31">
      <c r="A2381" s="870" t="s">
        <v>2049</v>
      </c>
      <c r="B2381" s="870">
        <v>18</v>
      </c>
      <c r="C2381" s="870">
        <v>1801</v>
      </c>
      <c r="D2381" s="870">
        <v>180162</v>
      </c>
      <c r="E2381" s="870">
        <v>1801629744</v>
      </c>
      <c r="F2381" s="870" t="s">
        <v>1294</v>
      </c>
      <c r="G2381" s="870">
        <v>-62741790599</v>
      </c>
      <c r="H2381" s="870">
        <v>0</v>
      </c>
      <c r="I2381" s="870">
        <v>-64573421900.360001</v>
      </c>
      <c r="J2381" s="870">
        <v>-1831631301.3600006</v>
      </c>
      <c r="K2381" s="870">
        <v>0</v>
      </c>
      <c r="L2381" s="870">
        <v>0</v>
      </c>
      <c r="M2381" s="870">
        <v>-1831631301.3600006</v>
      </c>
      <c r="N2381" s="870">
        <v>0</v>
      </c>
      <c r="O2381" s="870">
        <v>-1831631301.3600006</v>
      </c>
      <c r="P2381" s="870">
        <v>-677703581.50320017</v>
      </c>
      <c r="Q2381" s="870">
        <v>0</v>
      </c>
      <c r="R2381" s="870">
        <v>0</v>
      </c>
      <c r="S2381" s="870">
        <v>0</v>
      </c>
      <c r="T2381" s="870">
        <v>0</v>
      </c>
      <c r="U2381" s="870">
        <v>0</v>
      </c>
      <c r="V2381" s="870">
        <v>0</v>
      </c>
      <c r="W2381" s="870">
        <v>0</v>
      </c>
      <c r="X2381" s="870">
        <v>-677703581.50320017</v>
      </c>
      <c r="Y2381" s="870">
        <v>0.37</v>
      </c>
      <c r="Z2381" s="870">
        <v>0</v>
      </c>
      <c r="AA2381" s="870">
        <v>-677703581.50320017</v>
      </c>
      <c r="AB2381" s="870">
        <v>0</v>
      </c>
      <c r="AC2381" s="870">
        <v>-677703581.50320017</v>
      </c>
      <c r="AD2381" s="870">
        <v>0</v>
      </c>
      <c r="AE2381" s="870">
        <v>0</v>
      </c>
    </row>
    <row r="2382" spans="1:31">
      <c r="A2382" s="870" t="s">
        <v>2049</v>
      </c>
      <c r="B2382" s="870">
        <v>18</v>
      </c>
      <c r="C2382" s="870">
        <v>1801</v>
      </c>
      <c r="D2382" s="870">
        <v>180162</v>
      </c>
      <c r="E2382" s="870">
        <v>1801629745</v>
      </c>
      <c r="F2382" s="870" t="s">
        <v>1295</v>
      </c>
      <c r="G2382" s="870">
        <v>-4294029816</v>
      </c>
      <c r="H2382" s="870">
        <v>0</v>
      </c>
      <c r="I2382" s="870">
        <v>-3939422969.5</v>
      </c>
      <c r="J2382" s="870">
        <v>354606846.5</v>
      </c>
      <c r="K2382" s="870">
        <v>0</v>
      </c>
      <c r="L2382" s="870">
        <v>354606846.5</v>
      </c>
      <c r="M2382" s="870">
        <v>0</v>
      </c>
      <c r="N2382" s="870">
        <v>0</v>
      </c>
      <c r="O2382" s="870">
        <v>354606846.5</v>
      </c>
      <c r="P2382" s="870">
        <v>131204533.205</v>
      </c>
      <c r="Q2382" s="870">
        <v>0</v>
      </c>
      <c r="R2382" s="870">
        <v>0</v>
      </c>
      <c r="S2382" s="870">
        <v>0</v>
      </c>
      <c r="T2382" s="870">
        <v>0</v>
      </c>
      <c r="U2382" s="870">
        <v>0</v>
      </c>
      <c r="V2382" s="870">
        <v>0</v>
      </c>
      <c r="W2382" s="870">
        <v>0</v>
      </c>
      <c r="X2382" s="870">
        <v>131204533.205</v>
      </c>
      <c r="Y2382" s="870">
        <v>0.37</v>
      </c>
      <c r="Z2382" s="870">
        <v>131204533.205</v>
      </c>
      <c r="AA2382" s="870">
        <v>0</v>
      </c>
      <c r="AB2382" s="870">
        <v>131204533.205</v>
      </c>
      <c r="AC2382" s="870">
        <v>0</v>
      </c>
      <c r="AD2382" s="870">
        <v>0</v>
      </c>
      <c r="AE2382" s="870">
        <v>0</v>
      </c>
    </row>
    <row r="2383" spans="1:31">
      <c r="A2383" s="870" t="s">
        <v>2049</v>
      </c>
      <c r="B2383" s="870">
        <v>18</v>
      </c>
      <c r="C2383" s="870">
        <v>1801</v>
      </c>
      <c r="D2383" s="870">
        <v>180162</v>
      </c>
      <c r="E2383" s="870">
        <v>1801629746</v>
      </c>
      <c r="F2383" s="870" t="s">
        <v>1296</v>
      </c>
      <c r="G2383" s="870">
        <v>-19996267409</v>
      </c>
      <c r="H2383" s="870">
        <v>0</v>
      </c>
      <c r="I2383" s="870">
        <v>-25917779502.400002</v>
      </c>
      <c r="J2383" s="870">
        <v>-5921512093.4000015</v>
      </c>
      <c r="K2383" s="870">
        <v>0</v>
      </c>
      <c r="L2383" s="870">
        <v>0</v>
      </c>
      <c r="M2383" s="870">
        <v>-5921512093.4000015</v>
      </c>
      <c r="N2383" s="870">
        <v>0</v>
      </c>
      <c r="O2383" s="870">
        <v>-5921512093.4000015</v>
      </c>
      <c r="P2383" s="870">
        <v>-2190959474.5580006</v>
      </c>
      <c r="Q2383" s="870">
        <v>0</v>
      </c>
      <c r="R2383" s="870">
        <v>0</v>
      </c>
      <c r="S2383" s="870">
        <v>0</v>
      </c>
      <c r="T2383" s="870">
        <v>0</v>
      </c>
      <c r="U2383" s="870">
        <v>0</v>
      </c>
      <c r="V2383" s="870">
        <v>0</v>
      </c>
      <c r="W2383" s="870">
        <v>0</v>
      </c>
      <c r="X2383" s="870">
        <v>-2190959474.5580006</v>
      </c>
      <c r="Y2383" s="870">
        <v>0.37</v>
      </c>
      <c r="Z2383" s="870">
        <v>0</v>
      </c>
      <c r="AA2383" s="870">
        <v>-2190959474.5580006</v>
      </c>
      <c r="AB2383" s="870">
        <v>0</v>
      </c>
      <c r="AC2383" s="870">
        <v>-2190959474.5580006</v>
      </c>
      <c r="AD2383" s="870">
        <v>0</v>
      </c>
      <c r="AE2383" s="870">
        <v>0</v>
      </c>
    </row>
    <row r="2384" spans="1:31">
      <c r="A2384" s="870" t="s">
        <v>2049</v>
      </c>
      <c r="B2384" s="870">
        <v>18</v>
      </c>
      <c r="C2384" s="870">
        <v>1801</v>
      </c>
      <c r="D2384" s="870">
        <v>180162</v>
      </c>
      <c r="E2384" s="870">
        <v>1801629747</v>
      </c>
      <c r="F2384" s="870" t="s">
        <v>1297</v>
      </c>
      <c r="G2384" s="870">
        <v>-148375593096</v>
      </c>
      <c r="H2384" s="870">
        <v>0</v>
      </c>
      <c r="I2384" s="870">
        <v>-140682016790.79999</v>
      </c>
      <c r="J2384" s="870">
        <v>7693576305.2000122</v>
      </c>
      <c r="K2384" s="870">
        <v>0</v>
      </c>
      <c r="L2384" s="870">
        <v>7693576305.2000122</v>
      </c>
      <c r="M2384" s="870">
        <v>0</v>
      </c>
      <c r="N2384" s="870">
        <v>0</v>
      </c>
      <c r="O2384" s="870">
        <v>7693576305.2000122</v>
      </c>
      <c r="P2384" s="870">
        <v>2846623232.9240046</v>
      </c>
      <c r="Q2384" s="870">
        <v>0</v>
      </c>
      <c r="R2384" s="870">
        <v>0</v>
      </c>
      <c r="S2384" s="870">
        <v>0</v>
      </c>
      <c r="T2384" s="870">
        <v>0</v>
      </c>
      <c r="U2384" s="870">
        <v>0</v>
      </c>
      <c r="V2384" s="870">
        <v>0</v>
      </c>
      <c r="W2384" s="870">
        <v>0</v>
      </c>
      <c r="X2384" s="870">
        <v>2846623232.9240046</v>
      </c>
      <c r="Y2384" s="870">
        <v>0.37</v>
      </c>
      <c r="Z2384" s="870">
        <v>2846623232.9240046</v>
      </c>
      <c r="AA2384" s="870">
        <v>0</v>
      </c>
      <c r="AB2384" s="870">
        <v>2846623232.9240046</v>
      </c>
      <c r="AC2384" s="870">
        <v>0</v>
      </c>
      <c r="AD2384" s="870">
        <v>0</v>
      </c>
      <c r="AE2384" s="870">
        <v>0</v>
      </c>
    </row>
    <row r="2385" spans="1:31">
      <c r="A2385" s="870" t="s">
        <v>2049</v>
      </c>
      <c r="B2385" s="870">
        <v>18</v>
      </c>
      <c r="C2385" s="870">
        <v>1801</v>
      </c>
      <c r="D2385" s="870">
        <v>180162</v>
      </c>
      <c r="E2385" s="870">
        <v>1801629748</v>
      </c>
      <c r="F2385" s="870" t="s">
        <v>1298</v>
      </c>
      <c r="G2385" s="870">
        <v>-871552965</v>
      </c>
      <c r="H2385" s="870">
        <v>0</v>
      </c>
      <c r="I2385" s="870">
        <v>-6501911705.6999998</v>
      </c>
      <c r="J2385" s="870">
        <v>-5630358740.6999998</v>
      </c>
      <c r="K2385" s="870">
        <v>0</v>
      </c>
      <c r="L2385" s="870">
        <v>0</v>
      </c>
      <c r="M2385" s="870">
        <v>-5630358740.6999998</v>
      </c>
      <c r="N2385" s="870">
        <v>0</v>
      </c>
      <c r="O2385" s="870">
        <v>-5630358740.6999998</v>
      </c>
      <c r="P2385" s="870">
        <v>-2083232734.059</v>
      </c>
      <c r="Q2385" s="870">
        <v>0</v>
      </c>
      <c r="R2385" s="870">
        <v>0</v>
      </c>
      <c r="S2385" s="870">
        <v>0</v>
      </c>
      <c r="T2385" s="870">
        <v>0</v>
      </c>
      <c r="U2385" s="870">
        <v>0</v>
      </c>
      <c r="V2385" s="870">
        <v>0</v>
      </c>
      <c r="W2385" s="870">
        <v>0</v>
      </c>
      <c r="X2385" s="870">
        <v>-2083232734.059</v>
      </c>
      <c r="Y2385" s="870">
        <v>0.37</v>
      </c>
      <c r="Z2385" s="870">
        <v>0</v>
      </c>
      <c r="AA2385" s="870">
        <v>-2083232734.059</v>
      </c>
      <c r="AB2385" s="870">
        <v>0</v>
      </c>
      <c r="AC2385" s="870">
        <v>-2083232734.059</v>
      </c>
      <c r="AD2385" s="870">
        <v>0</v>
      </c>
      <c r="AE2385" s="870">
        <v>0</v>
      </c>
    </row>
    <row r="2386" spans="1:31">
      <c r="A2386" s="870" t="s">
        <v>2049</v>
      </c>
      <c r="B2386" s="870">
        <v>18</v>
      </c>
      <c r="C2386" s="870">
        <v>1801</v>
      </c>
      <c r="D2386" s="870">
        <v>180164</v>
      </c>
      <c r="E2386" s="870">
        <v>1801641000</v>
      </c>
      <c r="F2386" s="870" t="s">
        <v>1299</v>
      </c>
      <c r="G2386" s="870">
        <v>0</v>
      </c>
      <c r="H2386" s="870">
        <v>0</v>
      </c>
      <c r="I2386" s="870">
        <v>0</v>
      </c>
      <c r="J2386" s="870">
        <v>0</v>
      </c>
      <c r="K2386" s="870">
        <v>0</v>
      </c>
      <c r="L2386" s="870">
        <v>0</v>
      </c>
      <c r="M2386" s="870">
        <v>0</v>
      </c>
      <c r="N2386" s="870">
        <v>0</v>
      </c>
      <c r="O2386" s="870">
        <v>0</v>
      </c>
      <c r="P2386" s="870">
        <v>0</v>
      </c>
      <c r="Q2386" s="870">
        <v>0</v>
      </c>
      <c r="R2386" s="870">
        <v>0</v>
      </c>
      <c r="S2386" s="870">
        <v>0</v>
      </c>
      <c r="T2386" s="870">
        <v>0</v>
      </c>
      <c r="U2386" s="870">
        <v>0</v>
      </c>
      <c r="V2386" s="870">
        <v>0</v>
      </c>
      <c r="W2386" s="870">
        <v>0</v>
      </c>
      <c r="X2386" s="870">
        <v>0</v>
      </c>
      <c r="Y2386" s="870">
        <v>0</v>
      </c>
      <c r="Z2386" s="870">
        <v>0</v>
      </c>
      <c r="AA2386" s="870">
        <v>0</v>
      </c>
      <c r="AB2386" s="870">
        <v>0</v>
      </c>
      <c r="AC2386" s="870">
        <v>0</v>
      </c>
      <c r="AD2386" s="870">
        <v>0</v>
      </c>
      <c r="AE2386" s="870">
        <v>0</v>
      </c>
    </row>
    <row r="2387" spans="1:31">
      <c r="A2387" s="870" t="s">
        <v>2042</v>
      </c>
      <c r="B2387" s="870">
        <v>18</v>
      </c>
      <c r="C2387" s="870">
        <v>1801</v>
      </c>
      <c r="D2387" s="870">
        <v>180164</v>
      </c>
      <c r="E2387" s="870">
        <v>1801641003</v>
      </c>
      <c r="F2387" s="870" t="s">
        <v>2050</v>
      </c>
      <c r="G2387" s="870">
        <v>0</v>
      </c>
      <c r="H2387" s="870">
        <v>0</v>
      </c>
      <c r="I2387" s="870">
        <v>0</v>
      </c>
      <c r="J2387" s="870">
        <v>0</v>
      </c>
      <c r="K2387" s="870">
        <v>0</v>
      </c>
      <c r="L2387" s="870">
        <v>0</v>
      </c>
      <c r="M2387" s="870">
        <v>0</v>
      </c>
      <c r="N2387" s="870">
        <v>0</v>
      </c>
      <c r="O2387" s="870">
        <v>0</v>
      </c>
      <c r="P2387" s="870">
        <v>0</v>
      </c>
      <c r="Q2387" s="870">
        <v>0</v>
      </c>
      <c r="R2387" s="870">
        <v>0</v>
      </c>
      <c r="S2387" s="870">
        <v>0</v>
      </c>
      <c r="T2387" s="870">
        <v>0</v>
      </c>
      <c r="U2387" s="870">
        <v>0</v>
      </c>
      <c r="V2387" s="870">
        <v>0</v>
      </c>
      <c r="W2387" s="870">
        <v>0</v>
      </c>
      <c r="X2387" s="870">
        <v>0</v>
      </c>
      <c r="Y2387" s="870">
        <v>0</v>
      </c>
      <c r="Z2387" s="870">
        <v>0</v>
      </c>
      <c r="AA2387" s="870">
        <v>0</v>
      </c>
      <c r="AB2387" s="870">
        <v>0</v>
      </c>
      <c r="AC2387" s="870">
        <v>0</v>
      </c>
      <c r="AD2387" s="870">
        <v>0</v>
      </c>
      <c r="AE2387" s="870">
        <v>0</v>
      </c>
    </row>
    <row r="2388" spans="1:31">
      <c r="A2388" s="870" t="s">
        <v>2042</v>
      </c>
      <c r="B2388" s="870">
        <v>18</v>
      </c>
      <c r="C2388" s="870">
        <v>1801</v>
      </c>
      <c r="D2388" s="870">
        <v>180164</v>
      </c>
      <c r="E2388" s="870">
        <v>1801641004</v>
      </c>
      <c r="F2388" s="870" t="s">
        <v>2051</v>
      </c>
      <c r="G2388" s="870">
        <v>0</v>
      </c>
      <c r="H2388" s="870">
        <v>0</v>
      </c>
      <c r="I2388" s="870">
        <v>0</v>
      </c>
      <c r="J2388" s="870">
        <v>0</v>
      </c>
      <c r="K2388" s="870">
        <v>0</v>
      </c>
      <c r="L2388" s="870">
        <v>0</v>
      </c>
      <c r="M2388" s="870">
        <v>0</v>
      </c>
      <c r="N2388" s="870">
        <v>0</v>
      </c>
      <c r="O2388" s="870">
        <v>0</v>
      </c>
      <c r="P2388" s="870">
        <v>0</v>
      </c>
      <c r="Q2388" s="870">
        <v>0</v>
      </c>
      <c r="R2388" s="870">
        <v>0</v>
      </c>
      <c r="S2388" s="870">
        <v>0</v>
      </c>
      <c r="T2388" s="870">
        <v>0</v>
      </c>
      <c r="U2388" s="870">
        <v>0</v>
      </c>
      <c r="V2388" s="870">
        <v>0</v>
      </c>
      <c r="W2388" s="870">
        <v>0</v>
      </c>
      <c r="X2388" s="870">
        <v>0</v>
      </c>
      <c r="Y2388" s="870">
        <v>0</v>
      </c>
      <c r="Z2388" s="870">
        <v>0</v>
      </c>
      <c r="AA2388" s="870">
        <v>0</v>
      </c>
      <c r="AB2388" s="870">
        <v>0</v>
      </c>
      <c r="AC2388" s="870">
        <v>0</v>
      </c>
      <c r="AD2388" s="870">
        <v>0</v>
      </c>
      <c r="AE2388" s="870">
        <v>0</v>
      </c>
    </row>
    <row r="2389" spans="1:31">
      <c r="A2389" s="870" t="s">
        <v>2042</v>
      </c>
      <c r="B2389" s="870">
        <v>18</v>
      </c>
      <c r="C2389" s="870">
        <v>1801</v>
      </c>
      <c r="D2389" s="870">
        <v>180164</v>
      </c>
      <c r="E2389" s="870">
        <v>1801641006</v>
      </c>
      <c r="F2389" s="870" t="s">
        <v>2052</v>
      </c>
      <c r="G2389" s="870">
        <v>0</v>
      </c>
      <c r="H2389" s="870">
        <v>0</v>
      </c>
      <c r="I2389" s="870">
        <v>0</v>
      </c>
      <c r="J2389" s="870">
        <v>0</v>
      </c>
      <c r="K2389" s="870">
        <v>0</v>
      </c>
      <c r="L2389" s="870">
        <v>0</v>
      </c>
      <c r="M2389" s="870">
        <v>0</v>
      </c>
      <c r="N2389" s="870">
        <v>0</v>
      </c>
      <c r="O2389" s="870">
        <v>0</v>
      </c>
      <c r="P2389" s="870">
        <v>0</v>
      </c>
      <c r="Q2389" s="870">
        <v>0</v>
      </c>
      <c r="R2389" s="870">
        <v>0</v>
      </c>
      <c r="S2389" s="870">
        <v>0</v>
      </c>
      <c r="T2389" s="870">
        <v>0</v>
      </c>
      <c r="U2389" s="870">
        <v>0</v>
      </c>
      <c r="V2389" s="870">
        <v>0</v>
      </c>
      <c r="W2389" s="870">
        <v>0</v>
      </c>
      <c r="X2389" s="870">
        <v>0</v>
      </c>
      <c r="Y2389" s="870">
        <v>0</v>
      </c>
      <c r="Z2389" s="870">
        <v>0</v>
      </c>
      <c r="AA2389" s="870">
        <v>0</v>
      </c>
      <c r="AB2389" s="870">
        <v>0</v>
      </c>
      <c r="AC2389" s="870">
        <v>0</v>
      </c>
      <c r="AD2389" s="870">
        <v>0</v>
      </c>
      <c r="AE2389" s="870">
        <v>0</v>
      </c>
    </row>
    <row r="2390" spans="1:31">
      <c r="A2390" s="870" t="s">
        <v>2042</v>
      </c>
      <c r="B2390" s="870">
        <v>18</v>
      </c>
      <c r="C2390" s="870">
        <v>1801</v>
      </c>
      <c r="D2390" s="870">
        <v>180164</v>
      </c>
      <c r="E2390" s="870">
        <v>1801641007</v>
      </c>
      <c r="F2390" s="870" t="s">
        <v>2053</v>
      </c>
      <c r="G2390" s="870">
        <v>0</v>
      </c>
      <c r="H2390" s="870">
        <v>0</v>
      </c>
      <c r="I2390" s="870">
        <v>0</v>
      </c>
      <c r="J2390" s="870">
        <v>0</v>
      </c>
      <c r="K2390" s="870">
        <v>0</v>
      </c>
      <c r="L2390" s="870">
        <v>0</v>
      </c>
      <c r="M2390" s="870">
        <v>0</v>
      </c>
      <c r="N2390" s="870">
        <v>0</v>
      </c>
      <c r="O2390" s="870">
        <v>0</v>
      </c>
      <c r="P2390" s="870">
        <v>0</v>
      </c>
      <c r="Q2390" s="870">
        <v>0</v>
      </c>
      <c r="R2390" s="870">
        <v>0</v>
      </c>
      <c r="S2390" s="870">
        <v>0</v>
      </c>
      <c r="T2390" s="870">
        <v>0</v>
      </c>
      <c r="U2390" s="870">
        <v>0</v>
      </c>
      <c r="V2390" s="870">
        <v>0</v>
      </c>
      <c r="W2390" s="870">
        <v>0</v>
      </c>
      <c r="X2390" s="870">
        <v>0</v>
      </c>
      <c r="Y2390" s="870">
        <v>0</v>
      </c>
      <c r="Z2390" s="870">
        <v>0</v>
      </c>
      <c r="AA2390" s="870">
        <v>0</v>
      </c>
      <c r="AB2390" s="870">
        <v>0</v>
      </c>
      <c r="AC2390" s="870">
        <v>0</v>
      </c>
      <c r="AD2390" s="870">
        <v>0</v>
      </c>
      <c r="AE2390" s="870">
        <v>0</v>
      </c>
    </row>
    <row r="2391" spans="1:31">
      <c r="A2391" s="870" t="s">
        <v>2042</v>
      </c>
      <c r="B2391" s="870">
        <v>18</v>
      </c>
      <c r="C2391" s="870">
        <v>1801</v>
      </c>
      <c r="D2391" s="870">
        <v>180164</v>
      </c>
      <c r="E2391" s="870">
        <v>1801641009</v>
      </c>
      <c r="F2391" s="870" t="s">
        <v>2054</v>
      </c>
      <c r="G2391" s="870">
        <v>0</v>
      </c>
      <c r="H2391" s="870">
        <v>0</v>
      </c>
      <c r="I2391" s="870">
        <v>0</v>
      </c>
      <c r="J2391" s="870">
        <v>0</v>
      </c>
      <c r="K2391" s="870">
        <v>0</v>
      </c>
      <c r="L2391" s="870">
        <v>0</v>
      </c>
      <c r="M2391" s="870">
        <v>0</v>
      </c>
      <c r="N2391" s="870">
        <v>0</v>
      </c>
      <c r="O2391" s="870">
        <v>0</v>
      </c>
      <c r="P2391" s="870">
        <v>0</v>
      </c>
      <c r="Q2391" s="870">
        <v>0</v>
      </c>
      <c r="R2391" s="870">
        <v>0</v>
      </c>
      <c r="S2391" s="870">
        <v>0</v>
      </c>
      <c r="T2391" s="870">
        <v>0</v>
      </c>
      <c r="U2391" s="870">
        <v>0</v>
      </c>
      <c r="V2391" s="870">
        <v>0</v>
      </c>
      <c r="W2391" s="870">
        <v>0</v>
      </c>
      <c r="X2391" s="870">
        <v>0</v>
      </c>
      <c r="Y2391" s="870">
        <v>0</v>
      </c>
      <c r="Z2391" s="870">
        <v>0</v>
      </c>
      <c r="AA2391" s="870">
        <v>0</v>
      </c>
      <c r="AB2391" s="870">
        <v>0</v>
      </c>
      <c r="AC2391" s="870">
        <v>0</v>
      </c>
      <c r="AD2391" s="870">
        <v>0</v>
      </c>
      <c r="AE2391" s="870">
        <v>0</v>
      </c>
    </row>
    <row r="2392" spans="1:31">
      <c r="A2392" s="870" t="s">
        <v>2042</v>
      </c>
      <c r="B2392" s="870">
        <v>18</v>
      </c>
      <c r="C2392" s="870">
        <v>1801</v>
      </c>
      <c r="D2392" s="870">
        <v>180164</v>
      </c>
      <c r="E2392" s="870">
        <v>1801641010</v>
      </c>
      <c r="F2392" s="870" t="s">
        <v>2054</v>
      </c>
      <c r="G2392" s="870">
        <v>0</v>
      </c>
      <c r="H2392" s="870">
        <v>0</v>
      </c>
      <c r="I2392" s="870">
        <v>0</v>
      </c>
      <c r="J2392" s="870">
        <v>0</v>
      </c>
      <c r="K2392" s="870">
        <v>0</v>
      </c>
      <c r="L2392" s="870">
        <v>0</v>
      </c>
      <c r="M2392" s="870">
        <v>0</v>
      </c>
      <c r="N2392" s="870">
        <v>0</v>
      </c>
      <c r="O2392" s="870">
        <v>0</v>
      </c>
      <c r="P2392" s="870">
        <v>0</v>
      </c>
      <c r="Q2392" s="870">
        <v>0</v>
      </c>
      <c r="R2392" s="870">
        <v>0</v>
      </c>
      <c r="S2392" s="870">
        <v>0</v>
      </c>
      <c r="T2392" s="870">
        <v>0</v>
      </c>
      <c r="U2392" s="870">
        <v>0</v>
      </c>
      <c r="V2392" s="870">
        <v>0</v>
      </c>
      <c r="W2392" s="870">
        <v>0</v>
      </c>
      <c r="X2392" s="870">
        <v>0</v>
      </c>
      <c r="Y2392" s="870">
        <v>0</v>
      </c>
      <c r="Z2392" s="870">
        <v>0</v>
      </c>
      <c r="AA2392" s="870">
        <v>0</v>
      </c>
      <c r="AB2392" s="870">
        <v>0</v>
      </c>
      <c r="AC2392" s="870">
        <v>0</v>
      </c>
      <c r="AD2392" s="870">
        <v>0</v>
      </c>
      <c r="AE2392" s="870">
        <v>0</v>
      </c>
    </row>
    <row r="2393" spans="1:31">
      <c r="A2393" s="870" t="s">
        <v>2049</v>
      </c>
      <c r="B2393" s="870">
        <v>18</v>
      </c>
      <c r="C2393" s="870">
        <v>1801</v>
      </c>
      <c r="D2393" s="870">
        <v>180164</v>
      </c>
      <c r="E2393" s="870">
        <v>1801649744</v>
      </c>
      <c r="F2393" s="870" t="s">
        <v>1304</v>
      </c>
      <c r="G2393" s="870">
        <v>0</v>
      </c>
      <c r="H2393" s="870">
        <v>0</v>
      </c>
      <c r="I2393" s="870">
        <v>0</v>
      </c>
      <c r="J2393" s="870">
        <v>0</v>
      </c>
      <c r="K2393" s="870">
        <v>0</v>
      </c>
      <c r="L2393" s="870">
        <v>0</v>
      </c>
      <c r="M2393" s="870">
        <v>0</v>
      </c>
      <c r="N2393" s="870">
        <v>0</v>
      </c>
      <c r="O2393" s="870">
        <v>0</v>
      </c>
      <c r="P2393" s="870">
        <v>0</v>
      </c>
      <c r="Q2393" s="870">
        <v>0</v>
      </c>
      <c r="R2393" s="870">
        <v>0</v>
      </c>
      <c r="S2393" s="870">
        <v>0</v>
      </c>
      <c r="T2393" s="870">
        <v>0</v>
      </c>
      <c r="U2393" s="870">
        <v>0</v>
      </c>
      <c r="V2393" s="870">
        <v>0</v>
      </c>
      <c r="W2393" s="870">
        <v>0</v>
      </c>
      <c r="X2393" s="870">
        <v>0</v>
      </c>
      <c r="Y2393" s="870">
        <v>0</v>
      </c>
      <c r="Z2393" s="870">
        <v>0</v>
      </c>
      <c r="AA2393" s="870">
        <v>0</v>
      </c>
      <c r="AB2393" s="870">
        <v>0</v>
      </c>
      <c r="AC2393" s="870">
        <v>0</v>
      </c>
      <c r="AD2393" s="870">
        <v>0</v>
      </c>
      <c r="AE2393" s="870">
        <v>0</v>
      </c>
    </row>
    <row r="2394" spans="1:31">
      <c r="A2394" s="870" t="s">
        <v>2049</v>
      </c>
      <c r="B2394" s="870">
        <v>18</v>
      </c>
      <c r="C2394" s="870">
        <v>1801</v>
      </c>
      <c r="D2394" s="870">
        <v>180164</v>
      </c>
      <c r="E2394" s="870">
        <v>1801649745</v>
      </c>
      <c r="F2394" s="870" t="s">
        <v>1305</v>
      </c>
      <c r="G2394" s="870">
        <v>0</v>
      </c>
      <c r="H2394" s="870">
        <v>0</v>
      </c>
      <c r="I2394" s="870">
        <v>0</v>
      </c>
      <c r="J2394" s="870">
        <v>0</v>
      </c>
      <c r="K2394" s="870">
        <v>0</v>
      </c>
      <c r="L2394" s="870">
        <v>0</v>
      </c>
      <c r="M2394" s="870">
        <v>0</v>
      </c>
      <c r="N2394" s="870">
        <v>0</v>
      </c>
      <c r="O2394" s="870">
        <v>0</v>
      </c>
      <c r="P2394" s="870">
        <v>0</v>
      </c>
      <c r="Q2394" s="870">
        <v>0</v>
      </c>
      <c r="R2394" s="870">
        <v>0</v>
      </c>
      <c r="S2394" s="870">
        <v>0</v>
      </c>
      <c r="T2394" s="870">
        <v>0</v>
      </c>
      <c r="U2394" s="870">
        <v>0</v>
      </c>
      <c r="V2394" s="870">
        <v>0</v>
      </c>
      <c r="W2394" s="870">
        <v>0</v>
      </c>
      <c r="X2394" s="870">
        <v>0</v>
      </c>
      <c r="Y2394" s="870">
        <v>0</v>
      </c>
      <c r="Z2394" s="870">
        <v>0</v>
      </c>
      <c r="AA2394" s="870">
        <v>0</v>
      </c>
      <c r="AB2394" s="870">
        <v>0</v>
      </c>
      <c r="AC2394" s="870">
        <v>0</v>
      </c>
      <c r="AD2394" s="870">
        <v>0</v>
      </c>
      <c r="AE2394" s="870">
        <v>0</v>
      </c>
    </row>
    <row r="2395" spans="1:31">
      <c r="A2395" s="870" t="s">
        <v>2049</v>
      </c>
      <c r="B2395" s="870">
        <v>18</v>
      </c>
      <c r="C2395" s="870">
        <v>1801</v>
      </c>
      <c r="D2395" s="870">
        <v>180164</v>
      </c>
      <c r="E2395" s="870">
        <v>1801649746</v>
      </c>
      <c r="F2395" s="870" t="s">
        <v>1306</v>
      </c>
      <c r="G2395" s="870">
        <v>0</v>
      </c>
      <c r="H2395" s="870">
        <v>0</v>
      </c>
      <c r="I2395" s="870">
        <v>0</v>
      </c>
      <c r="J2395" s="870">
        <v>0</v>
      </c>
      <c r="K2395" s="870">
        <v>0</v>
      </c>
      <c r="L2395" s="870">
        <v>0</v>
      </c>
      <c r="M2395" s="870">
        <v>0</v>
      </c>
      <c r="N2395" s="870">
        <v>0</v>
      </c>
      <c r="O2395" s="870">
        <v>0</v>
      </c>
      <c r="P2395" s="870">
        <v>0</v>
      </c>
      <c r="Q2395" s="870">
        <v>0</v>
      </c>
      <c r="R2395" s="870">
        <v>0</v>
      </c>
      <c r="S2395" s="870">
        <v>0</v>
      </c>
      <c r="T2395" s="870">
        <v>0</v>
      </c>
      <c r="U2395" s="870">
        <v>0</v>
      </c>
      <c r="V2395" s="870">
        <v>0</v>
      </c>
      <c r="W2395" s="870">
        <v>0</v>
      </c>
      <c r="X2395" s="870">
        <v>0</v>
      </c>
      <c r="Y2395" s="870">
        <v>0</v>
      </c>
      <c r="Z2395" s="870">
        <v>0</v>
      </c>
      <c r="AA2395" s="870">
        <v>0</v>
      </c>
      <c r="AB2395" s="870">
        <v>0</v>
      </c>
      <c r="AC2395" s="870">
        <v>0</v>
      </c>
      <c r="AD2395" s="870">
        <v>0</v>
      </c>
      <c r="AE2395" s="870">
        <v>0</v>
      </c>
    </row>
    <row r="2396" spans="1:31">
      <c r="A2396" s="870" t="s">
        <v>2049</v>
      </c>
      <c r="B2396" s="870">
        <v>18</v>
      </c>
      <c r="C2396" s="870">
        <v>1801</v>
      </c>
      <c r="D2396" s="870">
        <v>180164</v>
      </c>
      <c r="E2396" s="870">
        <v>1801649747</v>
      </c>
      <c r="F2396" s="870" t="s">
        <v>1307</v>
      </c>
      <c r="G2396" s="870">
        <v>0</v>
      </c>
      <c r="H2396" s="870">
        <v>0</v>
      </c>
      <c r="I2396" s="870">
        <v>0</v>
      </c>
      <c r="J2396" s="870">
        <v>0</v>
      </c>
      <c r="K2396" s="870">
        <v>0</v>
      </c>
      <c r="L2396" s="870">
        <v>0</v>
      </c>
      <c r="M2396" s="870">
        <v>0</v>
      </c>
      <c r="N2396" s="870">
        <v>0</v>
      </c>
      <c r="O2396" s="870">
        <v>0</v>
      </c>
      <c r="P2396" s="870">
        <v>0</v>
      </c>
      <c r="Q2396" s="870">
        <v>0</v>
      </c>
      <c r="R2396" s="870">
        <v>0</v>
      </c>
      <c r="S2396" s="870">
        <v>0</v>
      </c>
      <c r="T2396" s="870">
        <v>0</v>
      </c>
      <c r="U2396" s="870">
        <v>0</v>
      </c>
      <c r="V2396" s="870">
        <v>0</v>
      </c>
      <c r="W2396" s="870">
        <v>0</v>
      </c>
      <c r="X2396" s="870">
        <v>0</v>
      </c>
      <c r="Y2396" s="870">
        <v>0</v>
      </c>
      <c r="Z2396" s="870">
        <v>0</v>
      </c>
      <c r="AA2396" s="870">
        <v>0</v>
      </c>
      <c r="AB2396" s="870">
        <v>0</v>
      </c>
      <c r="AC2396" s="870">
        <v>0</v>
      </c>
      <c r="AD2396" s="870">
        <v>0</v>
      </c>
      <c r="AE2396" s="870">
        <v>0</v>
      </c>
    </row>
    <row r="2397" spans="1:31">
      <c r="A2397" s="870" t="s">
        <v>2049</v>
      </c>
      <c r="B2397" s="870">
        <v>18</v>
      </c>
      <c r="C2397" s="870">
        <v>1801</v>
      </c>
      <c r="D2397" s="870">
        <v>180164</v>
      </c>
      <c r="E2397" s="870">
        <v>1801649748</v>
      </c>
      <c r="F2397" s="870" t="s">
        <v>1308</v>
      </c>
      <c r="G2397" s="870">
        <v>0</v>
      </c>
      <c r="H2397" s="870">
        <v>0</v>
      </c>
      <c r="I2397" s="870">
        <v>0</v>
      </c>
      <c r="J2397" s="870">
        <v>0</v>
      </c>
      <c r="K2397" s="870">
        <v>0</v>
      </c>
      <c r="L2397" s="870">
        <v>0</v>
      </c>
      <c r="M2397" s="870">
        <v>0</v>
      </c>
      <c r="N2397" s="870">
        <v>0</v>
      </c>
      <c r="O2397" s="870">
        <v>0</v>
      </c>
      <c r="P2397" s="870">
        <v>0</v>
      </c>
      <c r="Q2397" s="870">
        <v>0</v>
      </c>
      <c r="R2397" s="870">
        <v>0</v>
      </c>
      <c r="S2397" s="870">
        <v>0</v>
      </c>
      <c r="T2397" s="870">
        <v>0</v>
      </c>
      <c r="U2397" s="870">
        <v>0</v>
      </c>
      <c r="V2397" s="870">
        <v>0</v>
      </c>
      <c r="W2397" s="870">
        <v>0</v>
      </c>
      <c r="X2397" s="870">
        <v>0</v>
      </c>
      <c r="Y2397" s="870">
        <v>0</v>
      </c>
      <c r="Z2397" s="870">
        <v>0</v>
      </c>
      <c r="AA2397" s="870">
        <v>0</v>
      </c>
      <c r="AB2397" s="870">
        <v>0</v>
      </c>
      <c r="AC2397" s="870">
        <v>0</v>
      </c>
      <c r="AD2397" s="870">
        <v>0</v>
      </c>
      <c r="AE2397" s="870">
        <v>0</v>
      </c>
    </row>
    <row r="2398" spans="1:31">
      <c r="A2398" s="870" t="s">
        <v>2049</v>
      </c>
      <c r="B2398" s="870">
        <v>18</v>
      </c>
      <c r="C2398" s="870">
        <v>1801</v>
      </c>
      <c r="D2398" s="870">
        <v>180195</v>
      </c>
      <c r="E2398" s="870">
        <v>1801951000</v>
      </c>
      <c r="F2398" s="870" t="s">
        <v>1309</v>
      </c>
      <c r="G2398" s="870">
        <v>2719721147</v>
      </c>
      <c r="H2398" s="870">
        <v>0</v>
      </c>
      <c r="I2398" s="870">
        <v>2719721147</v>
      </c>
      <c r="J2398" s="870">
        <v>0</v>
      </c>
      <c r="K2398" s="870">
        <v>0</v>
      </c>
      <c r="L2398" s="870">
        <v>0</v>
      </c>
      <c r="M2398" s="870">
        <v>0</v>
      </c>
      <c r="N2398" s="870">
        <v>0</v>
      </c>
      <c r="O2398" s="870">
        <v>0</v>
      </c>
      <c r="P2398" s="870">
        <v>0</v>
      </c>
      <c r="Q2398" s="870">
        <v>0</v>
      </c>
      <c r="R2398" s="870">
        <v>0</v>
      </c>
      <c r="S2398" s="870">
        <v>0</v>
      </c>
      <c r="T2398" s="870">
        <v>0</v>
      </c>
      <c r="U2398" s="870">
        <v>0</v>
      </c>
      <c r="V2398" s="870">
        <v>0</v>
      </c>
      <c r="W2398" s="870">
        <v>0</v>
      </c>
      <c r="X2398" s="870">
        <v>0</v>
      </c>
      <c r="Y2398" s="870">
        <v>0</v>
      </c>
      <c r="Z2398" s="870">
        <v>0</v>
      </c>
      <c r="AA2398" s="870">
        <v>0</v>
      </c>
      <c r="AB2398" s="870">
        <v>0</v>
      </c>
      <c r="AC2398" s="870">
        <v>0</v>
      </c>
      <c r="AD2398" s="870">
        <v>0</v>
      </c>
      <c r="AE2398" s="870">
        <v>0</v>
      </c>
    </row>
    <row r="2399" spans="1:31">
      <c r="A2399" s="870" t="s">
        <v>2042</v>
      </c>
      <c r="B2399" s="870">
        <v>18</v>
      </c>
      <c r="C2399" s="870">
        <v>1801</v>
      </c>
      <c r="D2399" s="870">
        <v>180195</v>
      </c>
      <c r="E2399" s="870">
        <v>1801951003</v>
      </c>
      <c r="F2399" s="870" t="s">
        <v>2055</v>
      </c>
      <c r="G2399" s="870">
        <v>0</v>
      </c>
      <c r="H2399" s="870">
        <v>0</v>
      </c>
      <c r="I2399" s="870">
        <v>0</v>
      </c>
      <c r="J2399" s="870">
        <v>0</v>
      </c>
      <c r="K2399" s="870">
        <v>0</v>
      </c>
      <c r="L2399" s="870">
        <v>0</v>
      </c>
      <c r="M2399" s="870">
        <v>0</v>
      </c>
      <c r="N2399" s="870">
        <v>0</v>
      </c>
      <c r="O2399" s="870">
        <v>0</v>
      </c>
      <c r="P2399" s="870">
        <v>0</v>
      </c>
      <c r="Q2399" s="870">
        <v>0</v>
      </c>
      <c r="R2399" s="870">
        <v>0</v>
      </c>
      <c r="S2399" s="870">
        <v>0</v>
      </c>
      <c r="T2399" s="870">
        <v>0</v>
      </c>
      <c r="U2399" s="870">
        <v>0</v>
      </c>
      <c r="V2399" s="870">
        <v>0</v>
      </c>
      <c r="W2399" s="870">
        <v>0</v>
      </c>
      <c r="X2399" s="870">
        <v>0</v>
      </c>
      <c r="Y2399" s="870">
        <v>0</v>
      </c>
      <c r="Z2399" s="870">
        <v>0</v>
      </c>
      <c r="AA2399" s="870">
        <v>0</v>
      </c>
      <c r="AB2399" s="870">
        <v>0</v>
      </c>
      <c r="AC2399" s="870">
        <v>0</v>
      </c>
      <c r="AD2399" s="870">
        <v>0</v>
      </c>
      <c r="AE2399" s="870">
        <v>0</v>
      </c>
    </row>
    <row r="2400" spans="1:31">
      <c r="A2400" s="870" t="s">
        <v>2049</v>
      </c>
      <c r="B2400" s="870">
        <v>18</v>
      </c>
      <c r="C2400" s="870">
        <v>1801</v>
      </c>
      <c r="D2400" s="870">
        <v>180195</v>
      </c>
      <c r="E2400" s="870">
        <v>1801951006</v>
      </c>
      <c r="F2400" s="870" t="s">
        <v>2056</v>
      </c>
      <c r="G2400" s="870">
        <v>0</v>
      </c>
      <c r="H2400" s="870">
        <v>0</v>
      </c>
      <c r="I2400" s="870">
        <v>0</v>
      </c>
      <c r="J2400" s="870">
        <v>0</v>
      </c>
      <c r="K2400" s="870">
        <v>0</v>
      </c>
      <c r="L2400" s="870">
        <v>0</v>
      </c>
      <c r="M2400" s="870">
        <v>0</v>
      </c>
      <c r="N2400" s="870">
        <v>0</v>
      </c>
      <c r="O2400" s="870">
        <v>0</v>
      </c>
      <c r="P2400" s="870">
        <v>0</v>
      </c>
      <c r="Q2400" s="870">
        <v>0</v>
      </c>
      <c r="R2400" s="870">
        <v>0</v>
      </c>
      <c r="S2400" s="870">
        <v>0</v>
      </c>
      <c r="T2400" s="870">
        <v>0</v>
      </c>
      <c r="U2400" s="870">
        <v>0</v>
      </c>
      <c r="V2400" s="870">
        <v>0</v>
      </c>
      <c r="W2400" s="870">
        <v>0</v>
      </c>
      <c r="X2400" s="870">
        <v>0</v>
      </c>
      <c r="Y2400" s="870">
        <v>0</v>
      </c>
      <c r="Z2400" s="870">
        <v>0</v>
      </c>
      <c r="AA2400" s="870">
        <v>0</v>
      </c>
      <c r="AB2400" s="870">
        <v>0</v>
      </c>
      <c r="AC2400" s="870">
        <v>0</v>
      </c>
      <c r="AD2400" s="870">
        <v>0</v>
      </c>
      <c r="AE2400" s="870">
        <v>0</v>
      </c>
    </row>
    <row r="2401" spans="1:31">
      <c r="A2401" s="870" t="s">
        <v>2049</v>
      </c>
      <c r="B2401" s="870">
        <v>18</v>
      </c>
      <c r="C2401" s="870">
        <v>1801</v>
      </c>
      <c r="D2401" s="870">
        <v>180195</v>
      </c>
      <c r="E2401" s="870">
        <v>1801951007</v>
      </c>
      <c r="F2401" s="870" t="s">
        <v>2057</v>
      </c>
      <c r="G2401" s="870">
        <v>0</v>
      </c>
      <c r="H2401" s="870">
        <v>0</v>
      </c>
      <c r="I2401" s="870">
        <v>0</v>
      </c>
      <c r="J2401" s="870">
        <v>0</v>
      </c>
      <c r="K2401" s="870">
        <v>0</v>
      </c>
      <c r="L2401" s="870">
        <v>0</v>
      </c>
      <c r="M2401" s="870">
        <v>0</v>
      </c>
      <c r="N2401" s="870">
        <v>0</v>
      </c>
      <c r="O2401" s="870">
        <v>0</v>
      </c>
      <c r="P2401" s="870">
        <v>0</v>
      </c>
      <c r="Q2401" s="870">
        <v>0</v>
      </c>
      <c r="R2401" s="870">
        <v>0</v>
      </c>
      <c r="S2401" s="870">
        <v>0</v>
      </c>
      <c r="T2401" s="870">
        <v>0</v>
      </c>
      <c r="U2401" s="870">
        <v>0</v>
      </c>
      <c r="V2401" s="870">
        <v>0</v>
      </c>
      <c r="W2401" s="870">
        <v>0</v>
      </c>
      <c r="X2401" s="870">
        <v>0</v>
      </c>
      <c r="Y2401" s="870">
        <v>0</v>
      </c>
      <c r="Z2401" s="870">
        <v>0</v>
      </c>
      <c r="AA2401" s="870">
        <v>0</v>
      </c>
      <c r="AB2401" s="870">
        <v>0</v>
      </c>
      <c r="AC2401" s="870">
        <v>0</v>
      </c>
      <c r="AD2401" s="870">
        <v>0</v>
      </c>
      <c r="AE2401" s="870">
        <v>0</v>
      </c>
    </row>
    <row r="2402" spans="1:31">
      <c r="A2402" s="870" t="s">
        <v>2049</v>
      </c>
      <c r="B2402" s="870">
        <v>18</v>
      </c>
      <c r="C2402" s="870">
        <v>1801</v>
      </c>
      <c r="D2402" s="870">
        <v>180195</v>
      </c>
      <c r="E2402" s="870">
        <v>1801951008</v>
      </c>
      <c r="F2402" s="870" t="s">
        <v>2058</v>
      </c>
      <c r="G2402" s="870">
        <v>0</v>
      </c>
      <c r="H2402" s="870">
        <v>0</v>
      </c>
      <c r="I2402" s="870">
        <v>0</v>
      </c>
      <c r="J2402" s="870">
        <v>0</v>
      </c>
      <c r="K2402" s="870">
        <v>0</v>
      </c>
      <c r="L2402" s="870">
        <v>0</v>
      </c>
      <c r="M2402" s="870">
        <v>0</v>
      </c>
      <c r="N2402" s="870">
        <v>0</v>
      </c>
      <c r="O2402" s="870">
        <v>0</v>
      </c>
      <c r="P2402" s="870">
        <v>0</v>
      </c>
      <c r="Q2402" s="870">
        <v>0</v>
      </c>
      <c r="R2402" s="870">
        <v>0</v>
      </c>
      <c r="S2402" s="870">
        <v>0</v>
      </c>
      <c r="T2402" s="870">
        <v>0</v>
      </c>
      <c r="U2402" s="870">
        <v>0</v>
      </c>
      <c r="V2402" s="870">
        <v>0</v>
      </c>
      <c r="W2402" s="870">
        <v>0</v>
      </c>
      <c r="X2402" s="870">
        <v>0</v>
      </c>
      <c r="Y2402" s="870">
        <v>0</v>
      </c>
      <c r="Z2402" s="870">
        <v>0</v>
      </c>
      <c r="AA2402" s="870">
        <v>0</v>
      </c>
      <c r="AB2402" s="870">
        <v>0</v>
      </c>
      <c r="AC2402" s="870">
        <v>0</v>
      </c>
      <c r="AD2402" s="870">
        <v>0</v>
      </c>
      <c r="AE2402" s="870">
        <v>0</v>
      </c>
    </row>
    <row r="2403" spans="1:31">
      <c r="A2403" s="870" t="s">
        <v>2049</v>
      </c>
      <c r="B2403" s="870">
        <v>18</v>
      </c>
      <c r="C2403" s="870">
        <v>1801</v>
      </c>
      <c r="D2403" s="870">
        <v>180195</v>
      </c>
      <c r="E2403" s="870">
        <v>1801951014</v>
      </c>
      <c r="F2403" s="870" t="s">
        <v>2059</v>
      </c>
      <c r="G2403" s="870">
        <v>0</v>
      </c>
      <c r="H2403" s="870">
        <v>0</v>
      </c>
      <c r="I2403" s="870">
        <v>0</v>
      </c>
      <c r="J2403" s="870">
        <v>0</v>
      </c>
      <c r="K2403" s="870">
        <v>0</v>
      </c>
      <c r="L2403" s="870">
        <v>0</v>
      </c>
      <c r="M2403" s="870">
        <v>0</v>
      </c>
      <c r="N2403" s="870">
        <v>0</v>
      </c>
      <c r="O2403" s="870">
        <v>0</v>
      </c>
      <c r="P2403" s="870">
        <v>0</v>
      </c>
      <c r="Q2403" s="870">
        <v>0</v>
      </c>
      <c r="R2403" s="870">
        <v>0</v>
      </c>
      <c r="S2403" s="870">
        <v>0</v>
      </c>
      <c r="T2403" s="870">
        <v>0</v>
      </c>
      <c r="U2403" s="870">
        <v>0</v>
      </c>
      <c r="V2403" s="870">
        <v>0</v>
      </c>
      <c r="W2403" s="870">
        <v>0</v>
      </c>
      <c r="X2403" s="870">
        <v>0</v>
      </c>
      <c r="Y2403" s="870">
        <v>0</v>
      </c>
      <c r="Z2403" s="870">
        <v>0</v>
      </c>
      <c r="AA2403" s="870">
        <v>0</v>
      </c>
      <c r="AB2403" s="870">
        <v>0</v>
      </c>
      <c r="AC2403" s="870">
        <v>0</v>
      </c>
      <c r="AD2403" s="870">
        <v>0</v>
      </c>
      <c r="AE2403" s="870">
        <v>0</v>
      </c>
    </row>
    <row r="2404" spans="1:31">
      <c r="A2404" s="870" t="s">
        <v>2049</v>
      </c>
      <c r="B2404" s="870">
        <v>18</v>
      </c>
      <c r="C2404" s="870">
        <v>1801</v>
      </c>
      <c r="D2404" s="870">
        <v>180195</v>
      </c>
      <c r="E2404" s="870">
        <v>1801951018</v>
      </c>
      <c r="F2404" s="870" t="s">
        <v>2059</v>
      </c>
      <c r="G2404" s="870">
        <v>0</v>
      </c>
      <c r="H2404" s="870">
        <v>0</v>
      </c>
      <c r="I2404" s="870">
        <v>0</v>
      </c>
      <c r="J2404" s="870">
        <v>0</v>
      </c>
      <c r="K2404" s="870">
        <v>0</v>
      </c>
      <c r="L2404" s="870">
        <v>0</v>
      </c>
      <c r="M2404" s="870">
        <v>0</v>
      </c>
      <c r="N2404" s="870">
        <v>0</v>
      </c>
      <c r="O2404" s="870">
        <v>0</v>
      </c>
      <c r="P2404" s="870">
        <v>0</v>
      </c>
      <c r="Q2404" s="870">
        <v>0</v>
      </c>
      <c r="R2404" s="870">
        <v>0</v>
      </c>
      <c r="S2404" s="870">
        <v>0</v>
      </c>
      <c r="T2404" s="870">
        <v>0</v>
      </c>
      <c r="U2404" s="870">
        <v>0</v>
      </c>
      <c r="V2404" s="870">
        <v>0</v>
      </c>
      <c r="W2404" s="870">
        <v>0</v>
      </c>
      <c r="X2404" s="870">
        <v>0</v>
      </c>
      <c r="Y2404" s="870">
        <v>0</v>
      </c>
      <c r="Z2404" s="870">
        <v>0</v>
      </c>
      <c r="AA2404" s="870">
        <v>0</v>
      </c>
      <c r="AB2404" s="870">
        <v>0</v>
      </c>
      <c r="AC2404" s="870">
        <v>0</v>
      </c>
      <c r="AD2404" s="870">
        <v>0</v>
      </c>
      <c r="AE2404" s="870">
        <v>0</v>
      </c>
    </row>
    <row r="2405" spans="1:31">
      <c r="A2405" s="870" t="s">
        <v>1891</v>
      </c>
      <c r="B2405" s="870">
        <v>18</v>
      </c>
      <c r="C2405" s="870">
        <v>1816</v>
      </c>
      <c r="D2405" s="870">
        <v>181605</v>
      </c>
      <c r="E2405" s="870">
        <v>1816059703</v>
      </c>
      <c r="F2405" s="870" t="s">
        <v>4982</v>
      </c>
      <c r="G2405" s="870">
        <v>0</v>
      </c>
      <c r="H2405" s="870">
        <v>0</v>
      </c>
      <c r="I2405" s="870">
        <v>0</v>
      </c>
      <c r="J2405" s="870">
        <v>0</v>
      </c>
      <c r="K2405" s="870">
        <v>0</v>
      </c>
      <c r="L2405" s="870">
        <v>0</v>
      </c>
      <c r="M2405" s="870">
        <v>0</v>
      </c>
      <c r="N2405" s="870">
        <v>0</v>
      </c>
      <c r="O2405" s="870">
        <v>0</v>
      </c>
      <c r="P2405" s="870">
        <v>0</v>
      </c>
      <c r="Q2405" s="870">
        <v>0</v>
      </c>
      <c r="R2405" s="870">
        <v>0</v>
      </c>
      <c r="S2405" s="870">
        <v>0</v>
      </c>
      <c r="T2405" s="870">
        <v>0</v>
      </c>
      <c r="U2405" s="870">
        <v>0</v>
      </c>
      <c r="V2405" s="870">
        <v>0</v>
      </c>
      <c r="W2405" s="870">
        <v>0</v>
      </c>
      <c r="X2405" s="870">
        <v>0</v>
      </c>
      <c r="Y2405" s="870">
        <v>0</v>
      </c>
      <c r="Z2405" s="870">
        <v>0</v>
      </c>
      <c r="AA2405" s="870">
        <v>0</v>
      </c>
      <c r="AB2405" s="870">
        <v>0</v>
      </c>
      <c r="AC2405" s="870">
        <v>0</v>
      </c>
      <c r="AD2405" s="870">
        <v>0</v>
      </c>
      <c r="AE2405" s="870">
        <v>0</v>
      </c>
    </row>
    <row r="2406" spans="1:31">
      <c r="A2406" s="870" t="s">
        <v>1891</v>
      </c>
      <c r="B2406" s="870">
        <v>18</v>
      </c>
      <c r="C2406" s="870">
        <v>1816</v>
      </c>
      <c r="D2406" s="870">
        <v>181605</v>
      </c>
      <c r="E2406" s="870">
        <v>1816059740</v>
      </c>
      <c r="F2406" s="870" t="s">
        <v>4301</v>
      </c>
      <c r="G2406" s="870">
        <v>207936124</v>
      </c>
      <c r="H2406" s="870">
        <v>0</v>
      </c>
      <c r="I2406" s="870">
        <v>938709285904</v>
      </c>
      <c r="J2406" s="870">
        <v>938501349780</v>
      </c>
      <c r="K2406" s="870">
        <v>0</v>
      </c>
      <c r="L2406" s="870">
        <v>938501349780</v>
      </c>
      <c r="M2406" s="870">
        <v>0</v>
      </c>
      <c r="N2406" s="870">
        <v>0</v>
      </c>
      <c r="O2406" s="870">
        <v>938501349780</v>
      </c>
      <c r="P2406" s="870">
        <v>347245499418.59998</v>
      </c>
      <c r="Q2406" s="870">
        <v>0</v>
      </c>
      <c r="R2406" s="870">
        <v>0</v>
      </c>
      <c r="S2406" s="870">
        <v>0</v>
      </c>
      <c r="T2406" s="870">
        <v>0</v>
      </c>
      <c r="U2406" s="870">
        <v>0</v>
      </c>
      <c r="V2406" s="870">
        <v>0</v>
      </c>
      <c r="W2406" s="870">
        <v>0</v>
      </c>
      <c r="X2406" s="870">
        <v>347245499418.59998</v>
      </c>
      <c r="Y2406" s="870">
        <v>0.37</v>
      </c>
      <c r="Z2406" s="870">
        <v>347245499418.59998</v>
      </c>
      <c r="AA2406" s="870">
        <v>0</v>
      </c>
      <c r="AB2406" s="870">
        <v>347245499418.59998</v>
      </c>
      <c r="AC2406" s="870">
        <v>0</v>
      </c>
      <c r="AD2406" s="870">
        <v>0</v>
      </c>
      <c r="AE2406" s="870">
        <v>0</v>
      </c>
    </row>
    <row r="2407" spans="1:31">
      <c r="A2407" s="870" t="s">
        <v>1891</v>
      </c>
      <c r="B2407" s="870">
        <v>18</v>
      </c>
      <c r="C2407" s="870">
        <v>1816</v>
      </c>
      <c r="D2407" s="870">
        <v>181610</v>
      </c>
      <c r="E2407" s="870">
        <v>1816109740</v>
      </c>
      <c r="F2407" s="870" t="s">
        <v>1312</v>
      </c>
      <c r="G2407" s="870">
        <v>83114767666</v>
      </c>
      <c r="H2407" s="870">
        <v>0</v>
      </c>
      <c r="I2407" s="870">
        <v>436794149810</v>
      </c>
      <c r="J2407" s="870">
        <v>353679382144</v>
      </c>
      <c r="K2407" s="870">
        <v>0</v>
      </c>
      <c r="L2407" s="870">
        <v>353679382144</v>
      </c>
      <c r="M2407" s="870">
        <v>0</v>
      </c>
      <c r="N2407" s="870">
        <v>0</v>
      </c>
      <c r="O2407" s="870">
        <v>353679382144</v>
      </c>
      <c r="P2407" s="870">
        <v>130861371393.28</v>
      </c>
      <c r="Q2407" s="870">
        <v>0</v>
      </c>
      <c r="R2407" s="870">
        <v>0</v>
      </c>
      <c r="S2407" s="870">
        <v>0</v>
      </c>
      <c r="T2407" s="870">
        <v>0</v>
      </c>
      <c r="U2407" s="870">
        <v>0</v>
      </c>
      <c r="V2407" s="870">
        <v>0</v>
      </c>
      <c r="W2407" s="870">
        <v>0</v>
      </c>
      <c r="X2407" s="870">
        <v>130861371393.28</v>
      </c>
      <c r="Y2407" s="870">
        <v>0.37</v>
      </c>
      <c r="Z2407" s="870">
        <v>130861371393.28</v>
      </c>
      <c r="AA2407" s="870">
        <v>0</v>
      </c>
      <c r="AB2407" s="870">
        <v>130861371393.28</v>
      </c>
      <c r="AC2407" s="870">
        <v>0</v>
      </c>
      <c r="AD2407" s="870">
        <v>0</v>
      </c>
      <c r="AE2407" s="870">
        <v>0</v>
      </c>
    </row>
    <row r="2408" spans="1:31">
      <c r="A2408" s="870" t="s">
        <v>1891</v>
      </c>
      <c r="B2408" s="870">
        <v>18</v>
      </c>
      <c r="C2408" s="870">
        <v>1816</v>
      </c>
      <c r="D2408" s="870">
        <v>181610</v>
      </c>
      <c r="E2408" s="870">
        <v>1816109795</v>
      </c>
      <c r="F2408" s="870" t="s">
        <v>4914</v>
      </c>
      <c r="G2408" s="870">
        <v>0</v>
      </c>
      <c r="H2408" s="870">
        <v>0</v>
      </c>
      <c r="I2408" s="870">
        <v>1343650777.6199999</v>
      </c>
      <c r="J2408" s="870">
        <v>1343650777.6199999</v>
      </c>
      <c r="K2408" s="870">
        <v>0</v>
      </c>
      <c r="L2408" s="870">
        <v>1343650777.6199999</v>
      </c>
      <c r="M2408" s="870">
        <v>0</v>
      </c>
      <c r="N2408" s="870">
        <v>0</v>
      </c>
      <c r="O2408" s="870">
        <v>1343650777.6199999</v>
      </c>
      <c r="P2408" s="870">
        <v>497150787.71939993</v>
      </c>
      <c r="Q2408" s="870">
        <v>0</v>
      </c>
      <c r="R2408" s="870">
        <v>0</v>
      </c>
      <c r="S2408" s="870">
        <v>0</v>
      </c>
      <c r="T2408" s="870">
        <v>0</v>
      </c>
      <c r="U2408" s="870">
        <v>0</v>
      </c>
      <c r="V2408" s="870">
        <v>0</v>
      </c>
      <c r="W2408" s="870">
        <v>0</v>
      </c>
      <c r="X2408" s="870">
        <v>497150787.71939993</v>
      </c>
      <c r="Y2408" s="870">
        <v>0.37</v>
      </c>
      <c r="Z2408" s="870">
        <v>497150787.71939993</v>
      </c>
      <c r="AA2408" s="870">
        <v>0</v>
      </c>
      <c r="AB2408" s="870">
        <v>497150787.71939993</v>
      </c>
      <c r="AC2408" s="870">
        <v>0</v>
      </c>
      <c r="AD2408" s="870">
        <v>0</v>
      </c>
      <c r="AE2408" s="870">
        <v>0</v>
      </c>
    </row>
    <row r="2409" spans="1:31">
      <c r="A2409" s="870" t="s">
        <v>1891</v>
      </c>
      <c r="B2409" s="870">
        <v>18</v>
      </c>
      <c r="C2409" s="870">
        <v>1816</v>
      </c>
      <c r="D2409" s="870">
        <v>181615</v>
      </c>
      <c r="E2409" s="870">
        <v>1816159740</v>
      </c>
      <c r="F2409" s="870" t="s">
        <v>1313</v>
      </c>
      <c r="G2409" s="870">
        <v>0</v>
      </c>
      <c r="H2409" s="870">
        <v>0</v>
      </c>
      <c r="I2409" s="870">
        <v>11317355847</v>
      </c>
      <c r="J2409" s="870">
        <v>11317355847</v>
      </c>
      <c r="K2409" s="870">
        <v>0</v>
      </c>
      <c r="L2409" s="870">
        <v>11317355847</v>
      </c>
      <c r="M2409" s="870">
        <v>0</v>
      </c>
      <c r="N2409" s="870">
        <v>0</v>
      </c>
      <c r="O2409" s="870">
        <v>11317355847</v>
      </c>
      <c r="P2409" s="870">
        <v>4187421663.3899999</v>
      </c>
      <c r="Q2409" s="870">
        <v>0</v>
      </c>
      <c r="R2409" s="870">
        <v>0</v>
      </c>
      <c r="S2409" s="870">
        <v>0</v>
      </c>
      <c r="T2409" s="870">
        <v>0</v>
      </c>
      <c r="U2409" s="870">
        <v>0</v>
      </c>
      <c r="V2409" s="870">
        <v>0</v>
      </c>
      <c r="W2409" s="870">
        <v>0</v>
      </c>
      <c r="X2409" s="870">
        <v>4187421663.3899999</v>
      </c>
      <c r="Y2409" s="870">
        <v>0.37</v>
      </c>
      <c r="Z2409" s="870">
        <v>4187421663.3899999</v>
      </c>
      <c r="AA2409" s="870">
        <v>0</v>
      </c>
      <c r="AB2409" s="870">
        <v>4187421663.3899999</v>
      </c>
      <c r="AC2409" s="870">
        <v>0</v>
      </c>
      <c r="AD2409" s="870">
        <v>0</v>
      </c>
      <c r="AE2409" s="870">
        <v>0</v>
      </c>
    </row>
    <row r="2410" spans="1:31">
      <c r="A2410" s="870" t="s">
        <v>1891</v>
      </c>
      <c r="B2410" s="870">
        <v>18</v>
      </c>
      <c r="C2410" s="870">
        <v>1816</v>
      </c>
      <c r="D2410" s="870">
        <v>181625</v>
      </c>
      <c r="E2410" s="870">
        <v>1816259703</v>
      </c>
      <c r="F2410" s="870" t="s">
        <v>4983</v>
      </c>
      <c r="G2410" s="870">
        <v>0</v>
      </c>
      <c r="H2410" s="870">
        <v>0</v>
      </c>
      <c r="I2410" s="870">
        <v>0</v>
      </c>
      <c r="J2410" s="870">
        <v>0</v>
      </c>
      <c r="K2410" s="870">
        <v>0</v>
      </c>
      <c r="L2410" s="870">
        <v>0</v>
      </c>
      <c r="M2410" s="870">
        <v>0</v>
      </c>
      <c r="N2410" s="870">
        <v>0</v>
      </c>
      <c r="O2410" s="870">
        <v>0</v>
      </c>
      <c r="P2410" s="870">
        <v>0</v>
      </c>
      <c r="Q2410" s="870">
        <v>0</v>
      </c>
      <c r="R2410" s="870">
        <v>0</v>
      </c>
      <c r="S2410" s="870">
        <v>0</v>
      </c>
      <c r="T2410" s="870">
        <v>0</v>
      </c>
      <c r="U2410" s="870">
        <v>0</v>
      </c>
      <c r="V2410" s="870">
        <v>0</v>
      </c>
      <c r="W2410" s="870">
        <v>0</v>
      </c>
      <c r="X2410" s="870">
        <v>0</v>
      </c>
      <c r="Y2410" s="870">
        <v>0</v>
      </c>
      <c r="Z2410" s="870">
        <v>0</v>
      </c>
      <c r="AA2410" s="870">
        <v>0</v>
      </c>
      <c r="AB2410" s="870">
        <v>0</v>
      </c>
      <c r="AC2410" s="870">
        <v>0</v>
      </c>
      <c r="AD2410" s="870">
        <v>0</v>
      </c>
      <c r="AE2410" s="870">
        <v>0</v>
      </c>
    </row>
    <row r="2411" spans="1:31">
      <c r="A2411" s="870" t="s">
        <v>1891</v>
      </c>
      <c r="B2411" s="870">
        <v>18</v>
      </c>
      <c r="C2411" s="870">
        <v>1816</v>
      </c>
      <c r="D2411" s="870">
        <v>181625</v>
      </c>
      <c r="E2411" s="870">
        <v>1816259740</v>
      </c>
      <c r="F2411" s="870" t="s">
        <v>4302</v>
      </c>
      <c r="G2411" s="870">
        <v>33090309239</v>
      </c>
      <c r="H2411" s="870">
        <v>0</v>
      </c>
      <c r="I2411" s="870">
        <v>556715914882.66003</v>
      </c>
      <c r="J2411" s="870">
        <v>523625605643.66003</v>
      </c>
      <c r="K2411" s="870">
        <v>0</v>
      </c>
      <c r="L2411" s="870">
        <v>523625605643.66003</v>
      </c>
      <c r="M2411" s="870">
        <v>0</v>
      </c>
      <c r="N2411" s="870">
        <v>0</v>
      </c>
      <c r="O2411" s="870">
        <v>523625605643.66003</v>
      </c>
      <c r="P2411" s="870">
        <v>193741474088.15421</v>
      </c>
      <c r="Q2411" s="870">
        <v>0</v>
      </c>
      <c r="R2411" s="870">
        <v>0</v>
      </c>
      <c r="S2411" s="870">
        <v>0</v>
      </c>
      <c r="T2411" s="870">
        <v>0</v>
      </c>
      <c r="U2411" s="870">
        <v>0</v>
      </c>
      <c r="V2411" s="870">
        <v>0</v>
      </c>
      <c r="W2411" s="870">
        <v>0</v>
      </c>
      <c r="X2411" s="870">
        <v>193741474088.15421</v>
      </c>
      <c r="Y2411" s="870">
        <v>0.37</v>
      </c>
      <c r="Z2411" s="870">
        <v>193741474088.15421</v>
      </c>
      <c r="AA2411" s="870">
        <v>0</v>
      </c>
      <c r="AB2411" s="870">
        <v>193741474088.15421</v>
      </c>
      <c r="AC2411" s="870">
        <v>0</v>
      </c>
      <c r="AD2411" s="870">
        <v>0</v>
      </c>
      <c r="AE2411" s="870">
        <v>0</v>
      </c>
    </row>
    <row r="2412" spans="1:31">
      <c r="A2412" s="870" t="s">
        <v>1891</v>
      </c>
      <c r="B2412" s="870">
        <v>18</v>
      </c>
      <c r="C2412" s="870">
        <v>1816</v>
      </c>
      <c r="D2412" s="870">
        <v>181625</v>
      </c>
      <c r="E2412" s="870">
        <v>1816259795</v>
      </c>
      <c r="F2412" s="870" t="s">
        <v>4915</v>
      </c>
      <c r="G2412" s="870">
        <v>0</v>
      </c>
      <c r="H2412" s="870">
        <v>0</v>
      </c>
      <c r="I2412" s="870">
        <v>424038049.48000002</v>
      </c>
      <c r="J2412" s="870">
        <v>424038049.48000002</v>
      </c>
      <c r="K2412" s="870">
        <v>0</v>
      </c>
      <c r="L2412" s="870">
        <v>424038049.48000002</v>
      </c>
      <c r="M2412" s="870">
        <v>0</v>
      </c>
      <c r="N2412" s="870">
        <v>0</v>
      </c>
      <c r="O2412" s="870">
        <v>424038049.48000002</v>
      </c>
      <c r="P2412" s="870">
        <v>156894078.30759999</v>
      </c>
      <c r="Q2412" s="870">
        <v>0</v>
      </c>
      <c r="R2412" s="870">
        <v>0</v>
      </c>
      <c r="S2412" s="870">
        <v>0</v>
      </c>
      <c r="T2412" s="870">
        <v>0</v>
      </c>
      <c r="U2412" s="870">
        <v>0</v>
      </c>
      <c r="V2412" s="870">
        <v>0</v>
      </c>
      <c r="W2412" s="870">
        <v>0</v>
      </c>
      <c r="X2412" s="870">
        <v>156894078.30759999</v>
      </c>
      <c r="Y2412" s="870">
        <v>0.36999999999999994</v>
      </c>
      <c r="Z2412" s="870">
        <v>156894078.30759999</v>
      </c>
      <c r="AA2412" s="870">
        <v>0</v>
      </c>
      <c r="AB2412" s="870">
        <v>156894078.30759999</v>
      </c>
      <c r="AC2412" s="870">
        <v>0</v>
      </c>
      <c r="AD2412" s="870">
        <v>0</v>
      </c>
      <c r="AE2412" s="870">
        <v>0</v>
      </c>
    </row>
    <row r="2413" spans="1:31">
      <c r="A2413" s="870" t="s">
        <v>1891</v>
      </c>
      <c r="B2413" s="870">
        <v>18</v>
      </c>
      <c r="C2413" s="870">
        <v>1816</v>
      </c>
      <c r="D2413" s="870">
        <v>181630</v>
      </c>
      <c r="E2413" s="870">
        <v>1816309703</v>
      </c>
      <c r="F2413" s="870" t="s">
        <v>4303</v>
      </c>
      <c r="G2413" s="870">
        <v>2875878256</v>
      </c>
      <c r="H2413" s="870">
        <v>0</v>
      </c>
      <c r="I2413" s="870">
        <v>37348166342</v>
      </c>
      <c r="J2413" s="870">
        <v>34472288086</v>
      </c>
      <c r="K2413" s="870">
        <v>0</v>
      </c>
      <c r="L2413" s="870">
        <v>34472288086</v>
      </c>
      <c r="M2413" s="870">
        <v>0</v>
      </c>
      <c r="N2413" s="870">
        <v>0</v>
      </c>
      <c r="O2413" s="870">
        <v>34472288086</v>
      </c>
      <c r="P2413" s="870">
        <v>12754746591.82</v>
      </c>
      <c r="Q2413" s="870">
        <v>0</v>
      </c>
      <c r="R2413" s="870">
        <v>0</v>
      </c>
      <c r="S2413" s="870">
        <v>0</v>
      </c>
      <c r="T2413" s="870">
        <v>0</v>
      </c>
      <c r="U2413" s="870">
        <v>0</v>
      </c>
      <c r="V2413" s="870">
        <v>0</v>
      </c>
      <c r="W2413" s="870">
        <v>0</v>
      </c>
      <c r="X2413" s="870">
        <v>12754746591.82</v>
      </c>
      <c r="Y2413" s="870">
        <v>0.37</v>
      </c>
      <c r="Z2413" s="870">
        <v>12754746591.82</v>
      </c>
      <c r="AA2413" s="870">
        <v>0</v>
      </c>
      <c r="AB2413" s="870">
        <v>12754746591.82</v>
      </c>
      <c r="AC2413" s="870">
        <v>0</v>
      </c>
      <c r="AD2413" s="870">
        <v>0</v>
      </c>
      <c r="AE2413" s="870">
        <v>0</v>
      </c>
    </row>
    <row r="2414" spans="1:31">
      <c r="A2414" s="870" t="s">
        <v>1891</v>
      </c>
      <c r="B2414" s="870">
        <v>18</v>
      </c>
      <c r="C2414" s="870">
        <v>1816</v>
      </c>
      <c r="D2414" s="870">
        <v>181630</v>
      </c>
      <c r="E2414" s="870">
        <v>1816309740</v>
      </c>
      <c r="F2414" s="870" t="s">
        <v>4303</v>
      </c>
      <c r="G2414" s="870">
        <v>0</v>
      </c>
      <c r="H2414" s="870">
        <v>0</v>
      </c>
      <c r="I2414" s="870">
        <v>1623168666731</v>
      </c>
      <c r="J2414" s="870">
        <v>1623168666731</v>
      </c>
      <c r="K2414" s="870">
        <v>0</v>
      </c>
      <c r="L2414" s="870">
        <v>1623168666731</v>
      </c>
      <c r="M2414" s="870">
        <v>0</v>
      </c>
      <c r="N2414" s="870">
        <v>0</v>
      </c>
      <c r="O2414" s="870">
        <v>1623168666731</v>
      </c>
      <c r="P2414" s="870">
        <v>600572406690.46997</v>
      </c>
      <c r="Q2414" s="870">
        <v>0</v>
      </c>
      <c r="R2414" s="870">
        <v>0</v>
      </c>
      <c r="S2414" s="870">
        <v>0</v>
      </c>
      <c r="T2414" s="870">
        <v>0</v>
      </c>
      <c r="U2414" s="870">
        <v>0</v>
      </c>
      <c r="V2414" s="870">
        <v>0</v>
      </c>
      <c r="W2414" s="870">
        <v>0</v>
      </c>
      <c r="X2414" s="870">
        <v>600572406690.46997</v>
      </c>
      <c r="Y2414" s="870">
        <v>0.37</v>
      </c>
      <c r="Z2414" s="870">
        <v>600572406690.46997</v>
      </c>
      <c r="AA2414" s="870">
        <v>0</v>
      </c>
      <c r="AB2414" s="870">
        <v>600572406690.46997</v>
      </c>
      <c r="AC2414" s="870">
        <v>0</v>
      </c>
      <c r="AD2414" s="870">
        <v>0</v>
      </c>
      <c r="AE2414" s="870">
        <v>0</v>
      </c>
    </row>
    <row r="2415" spans="1:31">
      <c r="A2415" s="870" t="s">
        <v>1891</v>
      </c>
      <c r="B2415" s="870">
        <v>18</v>
      </c>
      <c r="C2415" s="870">
        <v>1816</v>
      </c>
      <c r="D2415" s="870">
        <v>181697</v>
      </c>
      <c r="E2415" s="870">
        <v>1816979704</v>
      </c>
      <c r="F2415" s="870" t="s">
        <v>1314</v>
      </c>
      <c r="G2415" s="870">
        <v>0</v>
      </c>
      <c r="H2415" s="870">
        <v>0</v>
      </c>
      <c r="I2415" s="870">
        <v>-263059871893.42001</v>
      </c>
      <c r="J2415" s="870">
        <v>-263059871893.42001</v>
      </c>
      <c r="K2415" s="870">
        <v>0</v>
      </c>
      <c r="L2415" s="870">
        <v>0</v>
      </c>
      <c r="M2415" s="870">
        <v>-263059871893.42001</v>
      </c>
      <c r="N2415" s="870">
        <v>0</v>
      </c>
      <c r="O2415" s="870">
        <v>-263059871893.42001</v>
      </c>
      <c r="P2415" s="870">
        <v>-97332152600.565399</v>
      </c>
      <c r="Q2415" s="870">
        <v>0</v>
      </c>
      <c r="R2415" s="870">
        <v>0</v>
      </c>
      <c r="S2415" s="870">
        <v>0</v>
      </c>
      <c r="T2415" s="870">
        <v>0</v>
      </c>
      <c r="U2415" s="870">
        <v>0</v>
      </c>
      <c r="V2415" s="870">
        <v>0</v>
      </c>
      <c r="W2415" s="870">
        <v>0</v>
      </c>
      <c r="X2415" s="870">
        <v>-97332152600.565399</v>
      </c>
      <c r="Y2415" s="870">
        <v>0.37</v>
      </c>
      <c r="Z2415" s="870">
        <v>0</v>
      </c>
      <c r="AA2415" s="870">
        <v>-97332152600.565399</v>
      </c>
      <c r="AB2415" s="870">
        <v>0</v>
      </c>
      <c r="AC2415" s="870">
        <v>-97332152600.565399</v>
      </c>
      <c r="AD2415" s="870">
        <v>0</v>
      </c>
      <c r="AE2415" s="870">
        <v>0</v>
      </c>
    </row>
    <row r="2416" spans="1:31">
      <c r="A2416" s="870" t="s">
        <v>1891</v>
      </c>
      <c r="B2416" s="870">
        <v>18</v>
      </c>
      <c r="C2416" s="870">
        <v>1816</v>
      </c>
      <c r="D2416" s="870">
        <v>181697</v>
      </c>
      <c r="E2416" s="870">
        <v>1816979740</v>
      </c>
      <c r="F2416" s="870" t="s">
        <v>4304</v>
      </c>
      <c r="G2416" s="870">
        <v>-113617527</v>
      </c>
      <c r="H2416" s="870">
        <v>0</v>
      </c>
      <c r="I2416" s="870">
        <v>-184958112.36000001</v>
      </c>
      <c r="J2416" s="870">
        <v>-71340585.360000014</v>
      </c>
      <c r="K2416" s="870">
        <v>0</v>
      </c>
      <c r="L2416" s="870">
        <v>0</v>
      </c>
      <c r="M2416" s="870">
        <v>-71340585.360000014</v>
      </c>
      <c r="N2416" s="870">
        <v>0</v>
      </c>
      <c r="O2416" s="870">
        <v>-71340585.360000014</v>
      </c>
      <c r="P2416" s="870">
        <v>-26396016.583200004</v>
      </c>
      <c r="Q2416" s="870">
        <v>0</v>
      </c>
      <c r="R2416" s="870">
        <v>0</v>
      </c>
      <c r="S2416" s="870">
        <v>0</v>
      </c>
      <c r="T2416" s="870">
        <v>0</v>
      </c>
      <c r="U2416" s="870">
        <v>0</v>
      </c>
      <c r="V2416" s="870">
        <v>0</v>
      </c>
      <c r="W2416" s="870">
        <v>0</v>
      </c>
      <c r="X2416" s="870">
        <v>-26396016.583200004</v>
      </c>
      <c r="Y2416" s="870">
        <v>0.37</v>
      </c>
      <c r="Z2416" s="870">
        <v>0</v>
      </c>
      <c r="AA2416" s="870">
        <v>-26396016.583200004</v>
      </c>
      <c r="AB2416" s="870">
        <v>0</v>
      </c>
      <c r="AC2416" s="870">
        <v>-26396016.583200004</v>
      </c>
      <c r="AD2416" s="870">
        <v>0</v>
      </c>
      <c r="AE2416" s="870">
        <v>0</v>
      </c>
    </row>
    <row r="2417" spans="1:31">
      <c r="A2417" s="870" t="s">
        <v>1891</v>
      </c>
      <c r="B2417" s="870">
        <v>18</v>
      </c>
      <c r="C2417" s="870">
        <v>1816</v>
      </c>
      <c r="D2417" s="870">
        <v>181697</v>
      </c>
      <c r="E2417" s="870">
        <v>1816979741</v>
      </c>
      <c r="F2417" s="870" t="s">
        <v>4305</v>
      </c>
      <c r="G2417" s="870">
        <v>-23426306561</v>
      </c>
      <c r="H2417" s="870">
        <v>0</v>
      </c>
      <c r="I2417" s="870">
        <v>-316433121649.03998</v>
      </c>
      <c r="J2417" s="870">
        <v>-293006815088.03998</v>
      </c>
      <c r="K2417" s="870">
        <v>0</v>
      </c>
      <c r="L2417" s="870">
        <v>0</v>
      </c>
      <c r="M2417" s="870">
        <v>-293006815088.03998</v>
      </c>
      <c r="N2417" s="870">
        <v>0</v>
      </c>
      <c r="O2417" s="870">
        <v>-293006815088.03998</v>
      </c>
      <c r="P2417" s="870">
        <v>-108412521582.57478</v>
      </c>
      <c r="Q2417" s="870">
        <v>0</v>
      </c>
      <c r="R2417" s="870">
        <v>0</v>
      </c>
      <c r="S2417" s="870">
        <v>0</v>
      </c>
      <c r="T2417" s="870">
        <v>0</v>
      </c>
      <c r="U2417" s="870">
        <v>0</v>
      </c>
      <c r="V2417" s="870">
        <v>0</v>
      </c>
      <c r="W2417" s="870">
        <v>0</v>
      </c>
      <c r="X2417" s="870">
        <v>-108412521582.57478</v>
      </c>
      <c r="Y2417" s="870">
        <v>0.37</v>
      </c>
      <c r="Z2417" s="870">
        <v>0</v>
      </c>
      <c r="AA2417" s="870">
        <v>-108412521582.57478</v>
      </c>
      <c r="AB2417" s="870">
        <v>0</v>
      </c>
      <c r="AC2417" s="870">
        <v>-108412521582.57478</v>
      </c>
      <c r="AD2417" s="870">
        <v>0</v>
      </c>
      <c r="AE2417" s="870">
        <v>0</v>
      </c>
    </row>
    <row r="2418" spans="1:31">
      <c r="A2418" s="870" t="s">
        <v>1891</v>
      </c>
      <c r="B2418" s="870">
        <v>18</v>
      </c>
      <c r="C2418" s="870">
        <v>1816</v>
      </c>
      <c r="D2418" s="870">
        <v>181697</v>
      </c>
      <c r="E2418" s="870">
        <v>1816979742</v>
      </c>
      <c r="F2418" s="870" t="s">
        <v>1315</v>
      </c>
      <c r="G2418" s="870">
        <v>0</v>
      </c>
      <c r="H2418" s="870">
        <v>0</v>
      </c>
      <c r="I2418" s="870">
        <v>-6339143918.2200003</v>
      </c>
      <c r="J2418" s="870">
        <v>-6339143918.2200003</v>
      </c>
      <c r="K2418" s="870">
        <v>0</v>
      </c>
      <c r="L2418" s="870">
        <v>0</v>
      </c>
      <c r="M2418" s="870">
        <v>-6339143918.2200003</v>
      </c>
      <c r="N2418" s="870">
        <v>0</v>
      </c>
      <c r="O2418" s="870">
        <v>-6339143918.2200003</v>
      </c>
      <c r="P2418" s="870">
        <v>-2345483249.7414002</v>
      </c>
      <c r="Q2418" s="870">
        <v>0</v>
      </c>
      <c r="R2418" s="870">
        <v>0</v>
      </c>
      <c r="S2418" s="870">
        <v>0</v>
      </c>
      <c r="T2418" s="870">
        <v>0</v>
      </c>
      <c r="U2418" s="870">
        <v>0</v>
      </c>
      <c r="V2418" s="870">
        <v>0</v>
      </c>
      <c r="W2418" s="870">
        <v>0</v>
      </c>
      <c r="X2418" s="870">
        <v>-2345483249.7414002</v>
      </c>
      <c r="Y2418" s="870">
        <v>0.37</v>
      </c>
      <c r="Z2418" s="870">
        <v>0</v>
      </c>
      <c r="AA2418" s="870">
        <v>-2345483249.7414002</v>
      </c>
      <c r="AB2418" s="870">
        <v>0</v>
      </c>
      <c r="AC2418" s="870">
        <v>-2345483249.7414002</v>
      </c>
      <c r="AD2418" s="870">
        <v>0</v>
      </c>
      <c r="AE2418" s="870">
        <v>0</v>
      </c>
    </row>
    <row r="2419" spans="1:31">
      <c r="A2419" s="870" t="s">
        <v>1891</v>
      </c>
      <c r="B2419" s="870">
        <v>18</v>
      </c>
      <c r="C2419" s="870">
        <v>1816</v>
      </c>
      <c r="D2419" s="870">
        <v>181697</v>
      </c>
      <c r="E2419" s="870">
        <v>1816979743</v>
      </c>
      <c r="F2419" s="870" t="s">
        <v>1316</v>
      </c>
      <c r="G2419" s="870">
        <v>-20530360619</v>
      </c>
      <c r="H2419" s="870">
        <v>0</v>
      </c>
      <c r="I2419" s="870">
        <v>-297165421767.33002</v>
      </c>
      <c r="J2419" s="870">
        <v>-276635061148.33002</v>
      </c>
      <c r="K2419" s="870">
        <v>0</v>
      </c>
      <c r="L2419" s="870">
        <v>0</v>
      </c>
      <c r="M2419" s="870">
        <v>-276635061148.33002</v>
      </c>
      <c r="N2419" s="870">
        <v>0</v>
      </c>
      <c r="O2419" s="870">
        <v>-276635061148.33002</v>
      </c>
      <c r="P2419" s="870">
        <v>-102354972624.88211</v>
      </c>
      <c r="Q2419" s="870">
        <v>0</v>
      </c>
      <c r="R2419" s="870">
        <v>0</v>
      </c>
      <c r="S2419" s="870">
        <v>0</v>
      </c>
      <c r="T2419" s="870">
        <v>0</v>
      </c>
      <c r="U2419" s="870">
        <v>0</v>
      </c>
      <c r="V2419" s="870">
        <v>0</v>
      </c>
      <c r="W2419" s="870">
        <v>0</v>
      </c>
      <c r="X2419" s="870">
        <v>-102354972624.88211</v>
      </c>
      <c r="Y2419" s="870">
        <v>0.37</v>
      </c>
      <c r="Z2419" s="870">
        <v>0</v>
      </c>
      <c r="AA2419" s="870">
        <v>-102354972624.88211</v>
      </c>
      <c r="AB2419" s="870">
        <v>0</v>
      </c>
      <c r="AC2419" s="870">
        <v>-102354972624.88211</v>
      </c>
      <c r="AD2419" s="870">
        <v>0</v>
      </c>
      <c r="AE2419" s="870">
        <v>0</v>
      </c>
    </row>
    <row r="2420" spans="1:31">
      <c r="A2420" s="870" t="s">
        <v>1891</v>
      </c>
      <c r="B2420" s="870">
        <v>18</v>
      </c>
      <c r="C2420" s="870">
        <v>1816</v>
      </c>
      <c r="D2420" s="870">
        <v>181697</v>
      </c>
      <c r="E2420" s="870">
        <v>1816979745</v>
      </c>
      <c r="F2420" s="870" t="s">
        <v>1314</v>
      </c>
      <c r="G2420" s="870">
        <v>0</v>
      </c>
      <c r="H2420" s="870">
        <v>0</v>
      </c>
      <c r="I2420" s="870">
        <v>0</v>
      </c>
      <c r="J2420" s="870">
        <v>0</v>
      </c>
      <c r="K2420" s="870">
        <v>0</v>
      </c>
      <c r="L2420" s="870">
        <v>0</v>
      </c>
      <c r="M2420" s="870">
        <v>0</v>
      </c>
      <c r="N2420" s="870">
        <v>0</v>
      </c>
      <c r="O2420" s="870">
        <v>0</v>
      </c>
      <c r="P2420" s="870">
        <v>0</v>
      </c>
      <c r="Q2420" s="870">
        <v>0</v>
      </c>
      <c r="R2420" s="870">
        <v>0</v>
      </c>
      <c r="S2420" s="870">
        <v>0</v>
      </c>
      <c r="T2420" s="870">
        <v>0</v>
      </c>
      <c r="U2420" s="870">
        <v>0</v>
      </c>
      <c r="V2420" s="870">
        <v>0</v>
      </c>
      <c r="W2420" s="870">
        <v>0</v>
      </c>
      <c r="X2420" s="870">
        <v>0</v>
      </c>
      <c r="Y2420" s="870">
        <v>0</v>
      </c>
      <c r="Z2420" s="870">
        <v>0</v>
      </c>
      <c r="AA2420" s="870">
        <v>0</v>
      </c>
      <c r="AB2420" s="870">
        <v>0</v>
      </c>
      <c r="AC2420" s="870">
        <v>0</v>
      </c>
      <c r="AD2420" s="870">
        <v>0</v>
      </c>
      <c r="AE2420" s="870">
        <v>0</v>
      </c>
    </row>
    <row r="2421" spans="1:31">
      <c r="A2421" s="870" t="s">
        <v>1891</v>
      </c>
      <c r="B2421" s="870">
        <v>18</v>
      </c>
      <c r="C2421" s="870">
        <v>1816</v>
      </c>
      <c r="D2421" s="870">
        <v>181697</v>
      </c>
      <c r="E2421" s="870">
        <v>1816979796</v>
      </c>
      <c r="F2421" s="870" t="s">
        <v>4852</v>
      </c>
      <c r="G2421" s="870">
        <v>0</v>
      </c>
      <c r="H2421" s="870">
        <v>0</v>
      </c>
      <c r="I2421" s="870">
        <v>-333426945126.59003</v>
      </c>
      <c r="J2421" s="870">
        <v>-333426945126.59003</v>
      </c>
      <c r="K2421" s="870">
        <v>0</v>
      </c>
      <c r="L2421" s="870">
        <v>0</v>
      </c>
      <c r="M2421" s="870">
        <v>-333426945126.59003</v>
      </c>
      <c r="N2421" s="870">
        <v>0</v>
      </c>
      <c r="O2421" s="870">
        <v>-333426945126.59003</v>
      </c>
      <c r="P2421" s="870">
        <v>-123367969696.8383</v>
      </c>
      <c r="Q2421" s="870">
        <v>0</v>
      </c>
      <c r="R2421" s="870">
        <v>0</v>
      </c>
      <c r="S2421" s="870">
        <v>0</v>
      </c>
      <c r="T2421" s="870">
        <v>0</v>
      </c>
      <c r="U2421" s="870">
        <v>0</v>
      </c>
      <c r="V2421" s="870">
        <v>0</v>
      </c>
      <c r="W2421" s="870">
        <v>0</v>
      </c>
      <c r="X2421" s="870">
        <v>-123367969696.8383</v>
      </c>
      <c r="Y2421" s="870">
        <v>0.37</v>
      </c>
      <c r="Z2421" s="870">
        <v>0</v>
      </c>
      <c r="AA2421" s="870">
        <v>-123367969696.8383</v>
      </c>
      <c r="AB2421" s="870">
        <v>0</v>
      </c>
      <c r="AC2421" s="870">
        <v>-123367969696.8383</v>
      </c>
      <c r="AD2421" s="870">
        <v>0</v>
      </c>
      <c r="AE2421" s="870">
        <v>0</v>
      </c>
    </row>
    <row r="2422" spans="1:31">
      <c r="A2422" s="870" t="s">
        <v>1891</v>
      </c>
      <c r="B2422" s="870">
        <v>18</v>
      </c>
      <c r="C2422" s="870">
        <v>1816</v>
      </c>
      <c r="D2422" s="870">
        <v>181697</v>
      </c>
      <c r="E2422" s="870">
        <v>1816979798</v>
      </c>
      <c r="F2422" s="870" t="s">
        <v>4851</v>
      </c>
      <c r="G2422" s="870">
        <v>0</v>
      </c>
      <c r="H2422" s="870">
        <v>0</v>
      </c>
      <c r="I2422" s="870">
        <v>-20626949</v>
      </c>
      <c r="J2422" s="870">
        <v>-20626949</v>
      </c>
      <c r="K2422" s="870">
        <v>0</v>
      </c>
      <c r="L2422" s="870">
        <v>0</v>
      </c>
      <c r="M2422" s="870">
        <v>-20626949</v>
      </c>
      <c r="N2422" s="870">
        <v>0</v>
      </c>
      <c r="O2422" s="870">
        <v>-20626949</v>
      </c>
      <c r="P2422" s="870">
        <v>-7631971.1299999999</v>
      </c>
      <c r="Q2422" s="870">
        <v>0</v>
      </c>
      <c r="R2422" s="870">
        <v>0</v>
      </c>
      <c r="S2422" s="870">
        <v>0</v>
      </c>
      <c r="T2422" s="870">
        <v>0</v>
      </c>
      <c r="U2422" s="870">
        <v>0</v>
      </c>
      <c r="V2422" s="870">
        <v>0</v>
      </c>
      <c r="W2422" s="870">
        <v>0</v>
      </c>
      <c r="X2422" s="870">
        <v>-7631971.1299999999</v>
      </c>
      <c r="Y2422" s="870">
        <v>0.37</v>
      </c>
      <c r="Z2422" s="870">
        <v>0</v>
      </c>
      <c r="AA2422" s="870">
        <v>-7631971.1299999999</v>
      </c>
      <c r="AB2422" s="870">
        <v>0</v>
      </c>
      <c r="AC2422" s="870">
        <v>-7631971.1299999999</v>
      </c>
      <c r="AD2422" s="870">
        <v>0</v>
      </c>
      <c r="AE2422" s="870">
        <v>0</v>
      </c>
    </row>
    <row r="2423" spans="1:31">
      <c r="A2423" s="870" t="s">
        <v>1852</v>
      </c>
      <c r="B2423" s="870">
        <v>18</v>
      </c>
      <c r="C2423" s="870">
        <v>1816</v>
      </c>
      <c r="D2423" s="870">
        <v>181698</v>
      </c>
      <c r="E2423" s="870">
        <v>1816989701</v>
      </c>
      <c r="F2423" s="870" t="s">
        <v>1317</v>
      </c>
      <c r="G2423" s="870">
        <v>0</v>
      </c>
      <c r="H2423" s="870">
        <v>0</v>
      </c>
      <c r="I2423" s="870">
        <v>0</v>
      </c>
      <c r="J2423" s="870">
        <v>0</v>
      </c>
      <c r="K2423" s="870">
        <v>0</v>
      </c>
      <c r="L2423" s="870">
        <v>0</v>
      </c>
      <c r="M2423" s="870">
        <v>0</v>
      </c>
      <c r="N2423" s="870">
        <v>0</v>
      </c>
      <c r="O2423" s="870">
        <v>0</v>
      </c>
      <c r="P2423" s="870">
        <v>0</v>
      </c>
      <c r="Q2423" s="870">
        <v>0</v>
      </c>
      <c r="R2423" s="870">
        <v>0</v>
      </c>
      <c r="S2423" s="870">
        <v>0</v>
      </c>
      <c r="T2423" s="870">
        <v>0</v>
      </c>
      <c r="U2423" s="870">
        <v>0</v>
      </c>
      <c r="V2423" s="870">
        <v>0</v>
      </c>
      <c r="W2423" s="870">
        <v>0</v>
      </c>
      <c r="X2423" s="870">
        <v>0</v>
      </c>
      <c r="Y2423" s="870">
        <v>0</v>
      </c>
      <c r="Z2423" s="870">
        <v>0</v>
      </c>
      <c r="AA2423" s="870">
        <v>0</v>
      </c>
      <c r="AB2423" s="870">
        <v>0</v>
      </c>
      <c r="AC2423" s="870">
        <v>0</v>
      </c>
      <c r="AD2423" s="870">
        <v>0</v>
      </c>
      <c r="AE2423" s="870">
        <v>0</v>
      </c>
    </row>
    <row r="2424" spans="1:31">
      <c r="A2424" s="870" t="s">
        <v>1852</v>
      </c>
      <c r="B2424" s="870">
        <v>18</v>
      </c>
      <c r="C2424" s="870">
        <v>1816</v>
      </c>
      <c r="D2424" s="870">
        <v>181698</v>
      </c>
      <c r="E2424" s="870">
        <v>1816989704</v>
      </c>
      <c r="F2424" s="870" t="s">
        <v>1318</v>
      </c>
      <c r="G2424" s="870">
        <v>0</v>
      </c>
      <c r="H2424" s="870">
        <v>0</v>
      </c>
      <c r="I2424" s="870">
        <v>0</v>
      </c>
      <c r="J2424" s="870">
        <v>0</v>
      </c>
      <c r="K2424" s="870">
        <v>0</v>
      </c>
      <c r="L2424" s="870">
        <v>0</v>
      </c>
      <c r="M2424" s="870">
        <v>0</v>
      </c>
      <c r="N2424" s="870">
        <v>0</v>
      </c>
      <c r="O2424" s="870">
        <v>0</v>
      </c>
      <c r="P2424" s="870">
        <v>0</v>
      </c>
      <c r="Q2424" s="870">
        <v>0</v>
      </c>
      <c r="R2424" s="870">
        <v>0</v>
      </c>
      <c r="S2424" s="870">
        <v>0</v>
      </c>
      <c r="T2424" s="870">
        <v>0</v>
      </c>
      <c r="U2424" s="870">
        <v>0</v>
      </c>
      <c r="V2424" s="870">
        <v>0</v>
      </c>
      <c r="W2424" s="870">
        <v>0</v>
      </c>
      <c r="X2424" s="870">
        <v>0</v>
      </c>
      <c r="Y2424" s="870">
        <v>0</v>
      </c>
      <c r="Z2424" s="870">
        <v>0</v>
      </c>
      <c r="AA2424" s="870">
        <v>0</v>
      </c>
      <c r="AB2424" s="870">
        <v>0</v>
      </c>
      <c r="AC2424" s="870">
        <v>0</v>
      </c>
      <c r="AD2424" s="870">
        <v>0</v>
      </c>
      <c r="AE2424" s="870">
        <v>0</v>
      </c>
    </row>
    <row r="2425" spans="1:31">
      <c r="A2425" s="870" t="s">
        <v>1852</v>
      </c>
      <c r="B2425" s="870">
        <v>18</v>
      </c>
      <c r="C2425" s="870">
        <v>1816</v>
      </c>
      <c r="D2425" s="870">
        <v>181698</v>
      </c>
      <c r="E2425" s="870">
        <v>1816989705</v>
      </c>
      <c r="F2425" s="870" t="s">
        <v>1319</v>
      </c>
      <c r="G2425" s="870">
        <v>0</v>
      </c>
      <c r="H2425" s="870">
        <v>0</v>
      </c>
      <c r="I2425" s="870">
        <v>0</v>
      </c>
      <c r="J2425" s="870">
        <v>0</v>
      </c>
      <c r="K2425" s="870">
        <v>0</v>
      </c>
      <c r="L2425" s="870">
        <v>0</v>
      </c>
      <c r="M2425" s="870">
        <v>0</v>
      </c>
      <c r="N2425" s="870">
        <v>0</v>
      </c>
      <c r="O2425" s="870">
        <v>0</v>
      </c>
      <c r="P2425" s="870">
        <v>0</v>
      </c>
      <c r="Q2425" s="870">
        <v>0</v>
      </c>
      <c r="R2425" s="870">
        <v>0</v>
      </c>
      <c r="S2425" s="870">
        <v>0</v>
      </c>
      <c r="T2425" s="870">
        <v>0</v>
      </c>
      <c r="U2425" s="870">
        <v>0</v>
      </c>
      <c r="V2425" s="870">
        <v>0</v>
      </c>
      <c r="W2425" s="870">
        <v>0</v>
      </c>
      <c r="X2425" s="870">
        <v>0</v>
      </c>
      <c r="Y2425" s="870">
        <v>0</v>
      </c>
      <c r="Z2425" s="870">
        <v>0</v>
      </c>
      <c r="AA2425" s="870">
        <v>0</v>
      </c>
      <c r="AB2425" s="870">
        <v>0</v>
      </c>
      <c r="AC2425" s="870">
        <v>0</v>
      </c>
      <c r="AD2425" s="870">
        <v>0</v>
      </c>
      <c r="AE2425" s="870">
        <v>0</v>
      </c>
    </row>
    <row r="2426" spans="1:31">
      <c r="A2426" s="870" t="s">
        <v>1852</v>
      </c>
      <c r="B2426" s="870">
        <v>18</v>
      </c>
      <c r="C2426" s="870">
        <v>1816</v>
      </c>
      <c r="D2426" s="870">
        <v>181698</v>
      </c>
      <c r="E2426" s="870">
        <v>1816989706</v>
      </c>
      <c r="F2426" s="870" t="s">
        <v>1320</v>
      </c>
      <c r="G2426" s="870">
        <v>0</v>
      </c>
      <c r="H2426" s="870">
        <v>0</v>
      </c>
      <c r="I2426" s="870">
        <v>0</v>
      </c>
      <c r="J2426" s="870">
        <v>0</v>
      </c>
      <c r="K2426" s="870">
        <v>0</v>
      </c>
      <c r="L2426" s="870">
        <v>0</v>
      </c>
      <c r="M2426" s="870">
        <v>0</v>
      </c>
      <c r="N2426" s="870">
        <v>0</v>
      </c>
      <c r="O2426" s="870">
        <v>0</v>
      </c>
      <c r="P2426" s="870">
        <v>0</v>
      </c>
      <c r="Q2426" s="870">
        <v>0</v>
      </c>
      <c r="R2426" s="870">
        <v>0</v>
      </c>
      <c r="S2426" s="870">
        <v>0</v>
      </c>
      <c r="T2426" s="870">
        <v>0</v>
      </c>
      <c r="U2426" s="870">
        <v>0</v>
      </c>
      <c r="V2426" s="870">
        <v>0</v>
      </c>
      <c r="W2426" s="870">
        <v>0</v>
      </c>
      <c r="X2426" s="870">
        <v>0</v>
      </c>
      <c r="Y2426" s="870">
        <v>0</v>
      </c>
      <c r="Z2426" s="870">
        <v>0</v>
      </c>
      <c r="AA2426" s="870">
        <v>0</v>
      </c>
      <c r="AB2426" s="870">
        <v>0</v>
      </c>
      <c r="AC2426" s="870">
        <v>0</v>
      </c>
      <c r="AD2426" s="870">
        <v>0</v>
      </c>
      <c r="AE2426" s="870">
        <v>0</v>
      </c>
    </row>
    <row r="2427" spans="1:31">
      <c r="A2427" s="870" t="s">
        <v>1852</v>
      </c>
      <c r="B2427" s="870">
        <v>18</v>
      </c>
      <c r="C2427" s="870">
        <v>1816</v>
      </c>
      <c r="D2427" s="870">
        <v>181698</v>
      </c>
      <c r="E2427" s="870">
        <v>1816989707</v>
      </c>
      <c r="F2427" s="870" t="s">
        <v>1321</v>
      </c>
      <c r="G2427" s="870">
        <v>0</v>
      </c>
      <c r="H2427" s="870">
        <v>0</v>
      </c>
      <c r="I2427" s="870">
        <v>0</v>
      </c>
      <c r="J2427" s="870">
        <v>0</v>
      </c>
      <c r="K2427" s="870">
        <v>0</v>
      </c>
      <c r="L2427" s="870">
        <v>0</v>
      </c>
      <c r="M2427" s="870">
        <v>0</v>
      </c>
      <c r="N2427" s="870">
        <v>0</v>
      </c>
      <c r="O2427" s="870">
        <v>0</v>
      </c>
      <c r="P2427" s="870">
        <v>0</v>
      </c>
      <c r="Q2427" s="870">
        <v>0</v>
      </c>
      <c r="R2427" s="870">
        <v>0</v>
      </c>
      <c r="S2427" s="870">
        <v>0</v>
      </c>
      <c r="T2427" s="870">
        <v>0</v>
      </c>
      <c r="U2427" s="870">
        <v>0</v>
      </c>
      <c r="V2427" s="870">
        <v>0</v>
      </c>
      <c r="W2427" s="870">
        <v>0</v>
      </c>
      <c r="X2427" s="870">
        <v>0</v>
      </c>
      <c r="Y2427" s="870">
        <v>0</v>
      </c>
      <c r="Z2427" s="870">
        <v>0</v>
      </c>
      <c r="AA2427" s="870">
        <v>0</v>
      </c>
      <c r="AB2427" s="870">
        <v>0</v>
      </c>
      <c r="AC2427" s="870">
        <v>0</v>
      </c>
      <c r="AD2427" s="870">
        <v>0</v>
      </c>
      <c r="AE2427" s="870">
        <v>0</v>
      </c>
    </row>
    <row r="2428" spans="1:31">
      <c r="A2428" s="870" t="s">
        <v>2049</v>
      </c>
      <c r="B2428" s="870">
        <v>18</v>
      </c>
      <c r="C2428" s="870">
        <v>1818</v>
      </c>
      <c r="D2428" s="870">
        <v>181805</v>
      </c>
      <c r="E2428" s="870">
        <v>1818051000</v>
      </c>
      <c r="F2428" s="870" t="s">
        <v>1322</v>
      </c>
      <c r="G2428" s="870">
        <v>36752298410</v>
      </c>
      <c r="H2428" s="870">
        <v>0</v>
      </c>
      <c r="I2428" s="870">
        <v>36752298409.75</v>
      </c>
      <c r="J2428" s="870">
        <v>-0.25</v>
      </c>
      <c r="K2428" s="870">
        <v>0</v>
      </c>
      <c r="L2428" s="870">
        <v>0</v>
      </c>
      <c r="M2428" s="870">
        <v>-0.25</v>
      </c>
      <c r="N2428" s="870">
        <v>0</v>
      </c>
      <c r="O2428" s="870">
        <v>-0.25</v>
      </c>
      <c r="P2428" s="870">
        <v>-9.2499999999999999E-2</v>
      </c>
      <c r="Q2428" s="870">
        <v>0</v>
      </c>
      <c r="R2428" s="870">
        <v>0</v>
      </c>
      <c r="S2428" s="870">
        <v>0</v>
      </c>
      <c r="T2428" s="870">
        <v>0</v>
      </c>
      <c r="U2428" s="870">
        <v>0</v>
      </c>
      <c r="V2428" s="870">
        <v>0</v>
      </c>
      <c r="W2428" s="870">
        <v>0</v>
      </c>
      <c r="X2428" s="870">
        <v>-9.2499999999999999E-2</v>
      </c>
      <c r="Y2428" s="870">
        <v>0.37</v>
      </c>
      <c r="Z2428" s="870">
        <v>0</v>
      </c>
      <c r="AA2428" s="870">
        <v>-9.2499999999999999E-2</v>
      </c>
      <c r="AB2428" s="870">
        <v>0</v>
      </c>
      <c r="AC2428" s="870">
        <v>-9.2499999999999999E-2</v>
      </c>
      <c r="AD2428" s="870">
        <v>0</v>
      </c>
      <c r="AE2428" s="870">
        <v>0</v>
      </c>
    </row>
    <row r="2429" spans="1:31">
      <c r="A2429" s="870" t="s">
        <v>2049</v>
      </c>
      <c r="B2429" s="870">
        <v>18</v>
      </c>
      <c r="C2429" s="870">
        <v>1818</v>
      </c>
      <c r="D2429" s="870">
        <v>181805</v>
      </c>
      <c r="E2429" s="870">
        <v>1818051004</v>
      </c>
      <c r="F2429" s="870" t="s">
        <v>1323</v>
      </c>
      <c r="G2429" s="870">
        <v>50574810781</v>
      </c>
      <c r="H2429" s="870">
        <v>0</v>
      </c>
      <c r="I2429" s="870">
        <v>50574810780.790001</v>
      </c>
      <c r="J2429" s="870">
        <v>-0.20999908447265625</v>
      </c>
      <c r="K2429" s="870">
        <v>0</v>
      </c>
      <c r="L2429" s="870">
        <v>0</v>
      </c>
      <c r="M2429" s="870">
        <v>-0.20999908447265625</v>
      </c>
      <c r="N2429" s="870">
        <v>0</v>
      </c>
      <c r="O2429" s="870">
        <v>-0.20999908447265625</v>
      </c>
      <c r="P2429" s="870">
        <v>-7.7699661254882813E-2</v>
      </c>
      <c r="Q2429" s="870">
        <v>0</v>
      </c>
      <c r="R2429" s="870">
        <v>0</v>
      </c>
      <c r="S2429" s="870">
        <v>0</v>
      </c>
      <c r="T2429" s="870">
        <v>0</v>
      </c>
      <c r="U2429" s="870">
        <v>0</v>
      </c>
      <c r="V2429" s="870">
        <v>0</v>
      </c>
      <c r="W2429" s="870">
        <v>0</v>
      </c>
      <c r="X2429" s="870">
        <v>-7.7699661254882813E-2</v>
      </c>
      <c r="Y2429" s="870">
        <v>0.37</v>
      </c>
      <c r="Z2429" s="870">
        <v>0</v>
      </c>
      <c r="AA2429" s="870">
        <v>-7.7699661254882813E-2</v>
      </c>
      <c r="AB2429" s="870">
        <v>0</v>
      </c>
      <c r="AC2429" s="870">
        <v>-7.7699661254882813E-2</v>
      </c>
      <c r="AD2429" s="870">
        <v>0</v>
      </c>
      <c r="AE2429" s="870">
        <v>0</v>
      </c>
    </row>
    <row r="2430" spans="1:31">
      <c r="A2430" s="870" t="s">
        <v>2049</v>
      </c>
      <c r="B2430" s="870">
        <v>18</v>
      </c>
      <c r="C2430" s="870">
        <v>1818</v>
      </c>
      <c r="D2430" s="870">
        <v>181897</v>
      </c>
      <c r="E2430" s="870">
        <v>1818971001</v>
      </c>
      <c r="F2430" s="870" t="s">
        <v>1324</v>
      </c>
      <c r="G2430" s="870">
        <v>-12179739021</v>
      </c>
      <c r="H2430" s="870">
        <v>0</v>
      </c>
      <c r="I2430" s="870">
        <v>-12179739020.549999</v>
      </c>
      <c r="J2430" s="870">
        <v>0.45000076293945313</v>
      </c>
      <c r="K2430" s="870">
        <v>0</v>
      </c>
      <c r="L2430" s="870">
        <v>0.45000076293945313</v>
      </c>
      <c r="M2430" s="870">
        <v>0</v>
      </c>
      <c r="N2430" s="870">
        <v>0</v>
      </c>
      <c r="O2430" s="870">
        <v>0.45000076293945313</v>
      </c>
      <c r="P2430" s="870">
        <v>0.16650028228759767</v>
      </c>
      <c r="Q2430" s="870">
        <v>0</v>
      </c>
      <c r="R2430" s="870">
        <v>0</v>
      </c>
      <c r="S2430" s="870">
        <v>0</v>
      </c>
      <c r="T2430" s="870">
        <v>0</v>
      </c>
      <c r="U2430" s="870">
        <v>0</v>
      </c>
      <c r="V2430" s="870">
        <v>0</v>
      </c>
      <c r="W2430" s="870">
        <v>0</v>
      </c>
      <c r="X2430" s="870">
        <v>0.16650028228759767</v>
      </c>
      <c r="Y2430" s="870">
        <v>0.37000000000000005</v>
      </c>
      <c r="Z2430" s="870">
        <v>0.16650028228759767</v>
      </c>
      <c r="AA2430" s="870">
        <v>0</v>
      </c>
      <c r="AB2430" s="870">
        <v>0.16650028228759767</v>
      </c>
      <c r="AC2430" s="870">
        <v>0</v>
      </c>
      <c r="AD2430" s="870">
        <v>0</v>
      </c>
      <c r="AE2430" s="870">
        <v>0</v>
      </c>
    </row>
    <row r="2431" spans="1:31">
      <c r="A2431" s="870" t="s">
        <v>2049</v>
      </c>
      <c r="B2431" s="870">
        <v>18</v>
      </c>
      <c r="C2431" s="870">
        <v>1818</v>
      </c>
      <c r="D2431" s="870">
        <v>181897</v>
      </c>
      <c r="E2431" s="870">
        <v>1818971003</v>
      </c>
      <c r="F2431" s="870" t="s">
        <v>1325</v>
      </c>
      <c r="G2431" s="870">
        <v>-42798123825</v>
      </c>
      <c r="H2431" s="870">
        <v>0</v>
      </c>
      <c r="I2431" s="870">
        <v>-42798123825.160004</v>
      </c>
      <c r="J2431" s="870">
        <v>-0.160003662109375</v>
      </c>
      <c r="K2431" s="870">
        <v>0</v>
      </c>
      <c r="L2431" s="870">
        <v>0</v>
      </c>
      <c r="M2431" s="870">
        <v>-0.160003662109375</v>
      </c>
      <c r="N2431" s="870">
        <v>0</v>
      </c>
      <c r="O2431" s="870">
        <v>-0.160003662109375</v>
      </c>
      <c r="P2431" s="870">
        <v>-5.9201354980468752E-2</v>
      </c>
      <c r="Q2431" s="870">
        <v>0</v>
      </c>
      <c r="R2431" s="870">
        <v>0</v>
      </c>
      <c r="S2431" s="870">
        <v>0</v>
      </c>
      <c r="T2431" s="870">
        <v>0</v>
      </c>
      <c r="U2431" s="870">
        <v>0</v>
      </c>
      <c r="V2431" s="870">
        <v>0</v>
      </c>
      <c r="W2431" s="870">
        <v>0</v>
      </c>
      <c r="X2431" s="870">
        <v>-5.9201354980468752E-2</v>
      </c>
      <c r="Y2431" s="870">
        <v>0.37</v>
      </c>
      <c r="Z2431" s="870">
        <v>0</v>
      </c>
      <c r="AA2431" s="870">
        <v>-5.9201354980468752E-2</v>
      </c>
      <c r="AB2431" s="870">
        <v>0</v>
      </c>
      <c r="AC2431" s="870">
        <v>-5.9201354980468752E-2</v>
      </c>
      <c r="AD2431" s="870">
        <v>0</v>
      </c>
      <c r="AE2431" s="870">
        <v>0</v>
      </c>
    </row>
    <row r="2432" spans="1:31">
      <c r="A2432" s="870" t="s">
        <v>2049</v>
      </c>
      <c r="B2432" s="870">
        <v>18</v>
      </c>
      <c r="C2432" s="870">
        <v>1818</v>
      </c>
      <c r="D2432" s="870">
        <v>181897</v>
      </c>
      <c r="E2432" s="870">
        <v>1818971005</v>
      </c>
      <c r="F2432" s="870" t="s">
        <v>1326</v>
      </c>
      <c r="G2432" s="870">
        <v>12179739021</v>
      </c>
      <c r="H2432" s="870">
        <v>0</v>
      </c>
      <c r="I2432" s="870">
        <v>0</v>
      </c>
      <c r="J2432" s="870">
        <v>-12179739021</v>
      </c>
      <c r="K2432" s="870">
        <v>0</v>
      </c>
      <c r="L2432" s="870">
        <v>0</v>
      </c>
      <c r="M2432" s="870">
        <v>-12179739021</v>
      </c>
      <c r="N2432" s="870">
        <v>0</v>
      </c>
      <c r="O2432" s="870">
        <v>-12179739021</v>
      </c>
      <c r="P2432" s="870">
        <v>-4506503437.7699995</v>
      </c>
      <c r="Q2432" s="870">
        <v>0</v>
      </c>
      <c r="R2432" s="870">
        <v>0</v>
      </c>
      <c r="S2432" s="870">
        <v>0</v>
      </c>
      <c r="T2432" s="870">
        <v>0</v>
      </c>
      <c r="U2432" s="870">
        <v>0</v>
      </c>
      <c r="V2432" s="870">
        <v>0</v>
      </c>
      <c r="W2432" s="870">
        <v>0</v>
      </c>
      <c r="X2432" s="870">
        <v>-4506503437.7699995</v>
      </c>
      <c r="Y2432" s="870">
        <v>0.36999999999999994</v>
      </c>
      <c r="Z2432" s="870">
        <v>0</v>
      </c>
      <c r="AA2432" s="870">
        <v>-4506503437.7699995</v>
      </c>
      <c r="AB2432" s="870">
        <v>0</v>
      </c>
      <c r="AC2432" s="870">
        <v>-4506503437.7699995</v>
      </c>
      <c r="AD2432" s="870">
        <v>0</v>
      </c>
      <c r="AE2432" s="870">
        <v>0</v>
      </c>
    </row>
    <row r="2433" spans="1:31">
      <c r="A2433" s="870" t="s">
        <v>2049</v>
      </c>
      <c r="B2433" s="870">
        <v>18</v>
      </c>
      <c r="C2433" s="870">
        <v>1823</v>
      </c>
      <c r="D2433" s="870">
        <v>182315</v>
      </c>
      <c r="E2433" s="870">
        <v>1823151000</v>
      </c>
      <c r="F2433" s="870" t="s">
        <v>1327</v>
      </c>
      <c r="G2433" s="870">
        <v>1575818366</v>
      </c>
      <c r="H2433" s="870">
        <v>0</v>
      </c>
      <c r="I2433" s="870">
        <v>1575818366.3299999</v>
      </c>
      <c r="J2433" s="870">
        <v>0.32999992370605469</v>
      </c>
      <c r="K2433" s="870">
        <v>0</v>
      </c>
      <c r="L2433" s="870">
        <v>0.32999992370605469</v>
      </c>
      <c r="M2433" s="870">
        <v>0</v>
      </c>
      <c r="N2433" s="870">
        <v>0</v>
      </c>
      <c r="O2433" s="870">
        <v>0.32999992370605469</v>
      </c>
      <c r="P2433" s="870">
        <v>0.12209997177124023</v>
      </c>
      <c r="Q2433" s="870">
        <v>0</v>
      </c>
      <c r="R2433" s="870">
        <v>0</v>
      </c>
      <c r="S2433" s="870">
        <v>0</v>
      </c>
      <c r="T2433" s="870">
        <v>0</v>
      </c>
      <c r="U2433" s="870">
        <v>0</v>
      </c>
      <c r="V2433" s="870">
        <v>0</v>
      </c>
      <c r="W2433" s="870">
        <v>0</v>
      </c>
      <c r="X2433" s="870">
        <v>0.12209997177124023</v>
      </c>
      <c r="Y2433" s="870">
        <v>0.37</v>
      </c>
      <c r="Z2433" s="870">
        <v>0.12209997177124023</v>
      </c>
      <c r="AA2433" s="870">
        <v>0</v>
      </c>
      <c r="AB2433" s="870">
        <v>0.12209997177124023</v>
      </c>
      <c r="AC2433" s="870">
        <v>0</v>
      </c>
      <c r="AD2433" s="870">
        <v>0</v>
      </c>
      <c r="AE2433" s="870">
        <v>0</v>
      </c>
    </row>
    <row r="2434" spans="1:31">
      <c r="A2434" s="870" t="s">
        <v>1996</v>
      </c>
      <c r="B2434" s="870">
        <v>19</v>
      </c>
      <c r="C2434" s="870">
        <v>1904</v>
      </c>
      <c r="D2434" s="870">
        <v>190405</v>
      </c>
      <c r="E2434" s="870">
        <v>1904059099</v>
      </c>
      <c r="F2434" s="870" t="s">
        <v>4306</v>
      </c>
      <c r="G2434" s="870">
        <v>0</v>
      </c>
      <c r="H2434" s="870">
        <v>0</v>
      </c>
      <c r="I2434" s="870">
        <v>0</v>
      </c>
      <c r="J2434" s="870">
        <v>0</v>
      </c>
      <c r="K2434" s="870">
        <v>0</v>
      </c>
      <c r="L2434" s="870">
        <v>0</v>
      </c>
      <c r="M2434" s="870">
        <v>0</v>
      </c>
      <c r="N2434" s="870">
        <v>0</v>
      </c>
      <c r="O2434" s="870">
        <v>0</v>
      </c>
      <c r="P2434" s="870">
        <v>0</v>
      </c>
      <c r="Q2434" s="870">
        <v>0</v>
      </c>
      <c r="R2434" s="870">
        <v>0</v>
      </c>
      <c r="S2434" s="870">
        <v>0</v>
      </c>
      <c r="T2434" s="870">
        <v>0</v>
      </c>
      <c r="U2434" s="870">
        <v>0</v>
      </c>
      <c r="V2434" s="870">
        <v>0</v>
      </c>
      <c r="W2434" s="870">
        <v>0</v>
      </c>
      <c r="X2434" s="870">
        <v>0</v>
      </c>
      <c r="Y2434" s="870">
        <v>0</v>
      </c>
      <c r="Z2434" s="870">
        <v>0</v>
      </c>
      <c r="AA2434" s="870">
        <v>0</v>
      </c>
      <c r="AB2434" s="870">
        <v>0</v>
      </c>
      <c r="AC2434" s="870">
        <v>0</v>
      </c>
      <c r="AD2434" s="870">
        <v>0</v>
      </c>
      <c r="AE2434" s="870">
        <v>0</v>
      </c>
    </row>
    <row r="2435" spans="1:31">
      <c r="A2435" s="870" t="s">
        <v>1996</v>
      </c>
      <c r="B2435" s="870">
        <v>19</v>
      </c>
      <c r="C2435" s="870">
        <v>1904</v>
      </c>
      <c r="D2435" s="870">
        <v>190495</v>
      </c>
      <c r="E2435" s="870">
        <v>1904951000</v>
      </c>
      <c r="F2435" s="870" t="s">
        <v>361</v>
      </c>
      <c r="G2435" s="870">
        <v>3031192</v>
      </c>
      <c r="H2435" s="870">
        <v>0</v>
      </c>
      <c r="I2435" s="870">
        <v>3031191.83</v>
      </c>
      <c r="J2435" s="870">
        <v>-0.16999999992549419</v>
      </c>
      <c r="K2435" s="870">
        <v>0</v>
      </c>
      <c r="L2435" s="870">
        <v>0</v>
      </c>
      <c r="M2435" s="870">
        <v>-0.16999999992549419</v>
      </c>
      <c r="N2435" s="870">
        <v>0</v>
      </c>
      <c r="O2435" s="870">
        <v>-0.16999999992549419</v>
      </c>
      <c r="P2435" s="870">
        <v>-6.2899999972432855E-2</v>
      </c>
      <c r="Q2435" s="870">
        <v>0</v>
      </c>
      <c r="R2435" s="870">
        <v>0</v>
      </c>
      <c r="S2435" s="870">
        <v>0</v>
      </c>
      <c r="T2435" s="870">
        <v>0</v>
      </c>
      <c r="U2435" s="870">
        <v>0</v>
      </c>
      <c r="V2435" s="870">
        <v>0</v>
      </c>
      <c r="W2435" s="870">
        <v>0</v>
      </c>
      <c r="X2435" s="870">
        <v>-6.2899999972432855E-2</v>
      </c>
      <c r="Y2435" s="870">
        <v>0.37</v>
      </c>
      <c r="Z2435" s="870">
        <v>0</v>
      </c>
      <c r="AA2435" s="870">
        <v>-6.2899999972432855E-2</v>
      </c>
      <c r="AB2435" s="870">
        <v>0</v>
      </c>
      <c r="AC2435" s="870">
        <v>-6.2899999972432855E-2</v>
      </c>
      <c r="AD2435" s="870">
        <v>0</v>
      </c>
      <c r="AE2435" s="870">
        <v>0</v>
      </c>
    </row>
    <row r="2436" spans="1:31">
      <c r="A2436" s="870" t="s">
        <v>1996</v>
      </c>
      <c r="B2436" s="870">
        <v>19</v>
      </c>
      <c r="C2436" s="870">
        <v>1904</v>
      </c>
      <c r="D2436" s="870">
        <v>190495</v>
      </c>
      <c r="E2436" s="870">
        <v>1904951099</v>
      </c>
      <c r="F2436" s="870" t="s">
        <v>1328</v>
      </c>
      <c r="G2436" s="870">
        <v>-3031194</v>
      </c>
      <c r="H2436" s="870">
        <v>0</v>
      </c>
      <c r="I2436" s="870">
        <v>-3031194.2</v>
      </c>
      <c r="J2436" s="870">
        <v>-0.20000000018626451</v>
      </c>
      <c r="K2436" s="870">
        <v>0</v>
      </c>
      <c r="L2436" s="870">
        <v>0</v>
      </c>
      <c r="M2436" s="870">
        <v>-0.20000000018626451</v>
      </c>
      <c r="N2436" s="870">
        <v>0</v>
      </c>
      <c r="O2436" s="870">
        <v>-0.20000000018626451</v>
      </c>
      <c r="P2436" s="870">
        <v>-7.4000000068917868E-2</v>
      </c>
      <c r="Q2436" s="870">
        <v>0</v>
      </c>
      <c r="R2436" s="870">
        <v>0</v>
      </c>
      <c r="S2436" s="870">
        <v>0</v>
      </c>
      <c r="T2436" s="870">
        <v>0</v>
      </c>
      <c r="U2436" s="870">
        <v>0</v>
      </c>
      <c r="V2436" s="870">
        <v>0</v>
      </c>
      <c r="W2436" s="870">
        <v>0</v>
      </c>
      <c r="X2436" s="870">
        <v>-7.4000000068917868E-2</v>
      </c>
      <c r="Y2436" s="870">
        <v>0.37</v>
      </c>
      <c r="Z2436" s="870">
        <v>0</v>
      </c>
      <c r="AA2436" s="870">
        <v>-7.4000000068917868E-2</v>
      </c>
      <c r="AB2436" s="870">
        <v>0</v>
      </c>
      <c r="AC2436" s="870">
        <v>-7.4000000068917868E-2</v>
      </c>
      <c r="AD2436" s="870">
        <v>0</v>
      </c>
      <c r="AE2436" s="870">
        <v>0</v>
      </c>
    </row>
    <row r="2437" spans="1:31">
      <c r="A2437" s="870" t="s">
        <v>1996</v>
      </c>
      <c r="B2437" s="870">
        <v>19</v>
      </c>
      <c r="C2437" s="870">
        <v>1904</v>
      </c>
      <c r="D2437" s="870">
        <v>190495</v>
      </c>
      <c r="E2437" s="870">
        <v>1904959100</v>
      </c>
      <c r="F2437" s="870" t="s">
        <v>4307</v>
      </c>
      <c r="G2437" s="870">
        <v>0</v>
      </c>
      <c r="H2437" s="870">
        <v>0</v>
      </c>
      <c r="I2437" s="870">
        <v>0</v>
      </c>
      <c r="J2437" s="870">
        <v>0</v>
      </c>
      <c r="K2437" s="870">
        <v>0</v>
      </c>
      <c r="L2437" s="870">
        <v>0</v>
      </c>
      <c r="M2437" s="870">
        <v>0</v>
      </c>
      <c r="N2437" s="870">
        <v>0</v>
      </c>
      <c r="O2437" s="870">
        <v>0</v>
      </c>
      <c r="P2437" s="870">
        <v>0</v>
      </c>
      <c r="Q2437" s="870">
        <v>0</v>
      </c>
      <c r="R2437" s="870">
        <v>0</v>
      </c>
      <c r="S2437" s="870">
        <v>0</v>
      </c>
      <c r="T2437" s="870">
        <v>0</v>
      </c>
      <c r="U2437" s="870">
        <v>0</v>
      </c>
      <c r="V2437" s="870">
        <v>0</v>
      </c>
      <c r="W2437" s="870">
        <v>0</v>
      </c>
      <c r="X2437" s="870">
        <v>0</v>
      </c>
      <c r="Y2437" s="870">
        <v>0</v>
      </c>
      <c r="Z2437" s="870">
        <v>0</v>
      </c>
      <c r="AA2437" s="870">
        <v>0</v>
      </c>
      <c r="AB2437" s="870">
        <v>0</v>
      </c>
      <c r="AC2437" s="870">
        <v>0</v>
      </c>
      <c r="AD2437" s="870">
        <v>0</v>
      </c>
      <c r="AE2437" s="870">
        <v>0</v>
      </c>
    </row>
    <row r="2438" spans="1:31">
      <c r="A2438" s="870" t="s">
        <v>1996</v>
      </c>
      <c r="B2438" s="870">
        <v>19</v>
      </c>
      <c r="C2438" s="870">
        <v>1905</v>
      </c>
      <c r="D2438" s="870">
        <v>190500</v>
      </c>
      <c r="E2438" s="870">
        <v>1905001000</v>
      </c>
      <c r="F2438" s="870" t="s">
        <v>2060</v>
      </c>
      <c r="G2438" s="870">
        <v>0</v>
      </c>
      <c r="H2438" s="870">
        <v>0</v>
      </c>
      <c r="I2438" s="870">
        <v>0</v>
      </c>
      <c r="J2438" s="870">
        <v>0</v>
      </c>
      <c r="K2438" s="870">
        <v>0</v>
      </c>
      <c r="L2438" s="870">
        <v>0</v>
      </c>
      <c r="M2438" s="870">
        <v>0</v>
      </c>
      <c r="N2438" s="870">
        <v>0</v>
      </c>
      <c r="O2438" s="870">
        <v>0</v>
      </c>
      <c r="P2438" s="870">
        <v>0</v>
      </c>
      <c r="Q2438" s="870">
        <v>0</v>
      </c>
      <c r="R2438" s="870">
        <v>0</v>
      </c>
      <c r="S2438" s="870">
        <v>0</v>
      </c>
      <c r="T2438" s="870">
        <v>0</v>
      </c>
      <c r="U2438" s="870">
        <v>0</v>
      </c>
      <c r="V2438" s="870">
        <v>0</v>
      </c>
      <c r="W2438" s="870">
        <v>0</v>
      </c>
      <c r="X2438" s="870">
        <v>0</v>
      </c>
      <c r="Y2438" s="870">
        <v>0</v>
      </c>
      <c r="Z2438" s="870">
        <v>0</v>
      </c>
      <c r="AA2438" s="870">
        <v>0</v>
      </c>
      <c r="AB2438" s="870">
        <v>0</v>
      </c>
      <c r="AC2438" s="870">
        <v>0</v>
      </c>
      <c r="AD2438" s="870">
        <v>0</v>
      </c>
      <c r="AE2438" s="870">
        <v>0</v>
      </c>
    </row>
    <row r="2439" spans="1:31">
      <c r="A2439" s="870" t="s">
        <v>1996</v>
      </c>
      <c r="B2439" s="870">
        <v>19</v>
      </c>
      <c r="C2439" s="870">
        <v>1910</v>
      </c>
      <c r="D2439" s="870">
        <v>191000</v>
      </c>
      <c r="E2439" s="870">
        <v>1910001000</v>
      </c>
      <c r="F2439" s="870" t="s">
        <v>362</v>
      </c>
      <c r="G2439" s="870">
        <v>334002797329</v>
      </c>
      <c r="H2439" s="870">
        <v>0</v>
      </c>
      <c r="I2439" s="870">
        <v>334002797329.09003</v>
      </c>
      <c r="J2439" s="870">
        <v>9.002685546875E-2</v>
      </c>
      <c r="K2439" s="870">
        <v>9.002685546875E-2</v>
      </c>
      <c r="L2439" s="870">
        <v>0</v>
      </c>
      <c r="M2439" s="870">
        <v>0</v>
      </c>
      <c r="N2439" s="870">
        <v>0</v>
      </c>
      <c r="O2439" s="870">
        <v>0</v>
      </c>
      <c r="P2439" s="870">
        <v>0</v>
      </c>
      <c r="Q2439" s="870">
        <v>0</v>
      </c>
      <c r="R2439" s="870">
        <v>0</v>
      </c>
      <c r="S2439" s="870">
        <v>0</v>
      </c>
      <c r="T2439" s="870">
        <v>0</v>
      </c>
      <c r="U2439" s="870">
        <v>0</v>
      </c>
      <c r="V2439" s="870">
        <v>0</v>
      </c>
      <c r="W2439" s="870">
        <v>0</v>
      </c>
      <c r="X2439" s="870">
        <v>0</v>
      </c>
      <c r="Y2439" s="870">
        <v>0</v>
      </c>
      <c r="Z2439" s="870">
        <v>0</v>
      </c>
      <c r="AA2439" s="870">
        <v>0</v>
      </c>
      <c r="AB2439" s="870">
        <v>0</v>
      </c>
      <c r="AC2439" s="870">
        <v>0</v>
      </c>
      <c r="AD2439" s="870">
        <v>0</v>
      </c>
      <c r="AE2439" s="870">
        <v>0</v>
      </c>
    </row>
    <row r="2440" spans="1:31">
      <c r="A2440" s="870" t="s">
        <v>1996</v>
      </c>
      <c r="B2440" s="870">
        <v>19</v>
      </c>
      <c r="C2440" s="870">
        <v>1910</v>
      </c>
      <c r="D2440" s="870">
        <v>191000</v>
      </c>
      <c r="E2440" s="870">
        <v>1910001001</v>
      </c>
      <c r="F2440" s="870" t="s">
        <v>292</v>
      </c>
      <c r="G2440" s="870">
        <v>0</v>
      </c>
      <c r="H2440" s="870">
        <v>0</v>
      </c>
      <c r="I2440" s="870">
        <v>0</v>
      </c>
      <c r="J2440" s="870">
        <v>0</v>
      </c>
      <c r="K2440" s="870">
        <v>0</v>
      </c>
      <c r="L2440" s="870">
        <v>0</v>
      </c>
      <c r="M2440" s="870">
        <v>0</v>
      </c>
      <c r="N2440" s="870">
        <v>0</v>
      </c>
      <c r="O2440" s="870">
        <v>0</v>
      </c>
      <c r="P2440" s="870">
        <v>0</v>
      </c>
      <c r="Q2440" s="870">
        <v>0</v>
      </c>
      <c r="R2440" s="870">
        <v>0</v>
      </c>
      <c r="S2440" s="870">
        <v>0</v>
      </c>
      <c r="T2440" s="870">
        <v>0</v>
      </c>
      <c r="U2440" s="870">
        <v>0</v>
      </c>
      <c r="V2440" s="870">
        <v>0</v>
      </c>
      <c r="W2440" s="870">
        <v>0</v>
      </c>
      <c r="X2440" s="870">
        <v>0</v>
      </c>
      <c r="Y2440" s="870">
        <v>0</v>
      </c>
      <c r="Z2440" s="870">
        <v>0</v>
      </c>
      <c r="AA2440" s="870">
        <v>0</v>
      </c>
      <c r="AB2440" s="870">
        <v>0</v>
      </c>
      <c r="AC2440" s="870">
        <v>0</v>
      </c>
      <c r="AD2440" s="870">
        <v>0</v>
      </c>
      <c r="AE2440" s="870">
        <v>0</v>
      </c>
    </row>
    <row r="2441" spans="1:31">
      <c r="A2441" s="870" t="s">
        <v>1996</v>
      </c>
      <c r="B2441" s="870">
        <v>19</v>
      </c>
      <c r="C2441" s="870">
        <v>1910</v>
      </c>
      <c r="D2441" s="870">
        <v>191000</v>
      </c>
      <c r="E2441" s="870">
        <v>1910001888</v>
      </c>
      <c r="F2441" s="870" t="s">
        <v>2061</v>
      </c>
      <c r="G2441" s="870">
        <v>0</v>
      </c>
      <c r="H2441" s="870">
        <v>0</v>
      </c>
      <c r="I2441" s="870">
        <v>0</v>
      </c>
      <c r="J2441" s="870">
        <v>0</v>
      </c>
      <c r="K2441" s="870">
        <v>0</v>
      </c>
      <c r="L2441" s="870">
        <v>0</v>
      </c>
      <c r="M2441" s="870">
        <v>0</v>
      </c>
      <c r="N2441" s="870">
        <v>0</v>
      </c>
      <c r="O2441" s="870">
        <v>0</v>
      </c>
      <c r="P2441" s="870">
        <v>0</v>
      </c>
      <c r="Q2441" s="870">
        <v>0</v>
      </c>
      <c r="R2441" s="870">
        <v>0</v>
      </c>
      <c r="S2441" s="870">
        <v>0</v>
      </c>
      <c r="T2441" s="870">
        <v>0</v>
      </c>
      <c r="U2441" s="870">
        <v>0</v>
      </c>
      <c r="V2441" s="870">
        <v>0</v>
      </c>
      <c r="W2441" s="870">
        <v>0</v>
      </c>
      <c r="X2441" s="870">
        <v>0</v>
      </c>
      <c r="Y2441" s="870">
        <v>0</v>
      </c>
      <c r="Z2441" s="870">
        <v>0</v>
      </c>
      <c r="AA2441" s="870">
        <v>0</v>
      </c>
      <c r="AB2441" s="870">
        <v>0</v>
      </c>
      <c r="AC2441" s="870">
        <v>0</v>
      </c>
      <c r="AD2441" s="870">
        <v>0</v>
      </c>
      <c r="AE2441" s="870">
        <v>0</v>
      </c>
    </row>
    <row r="2442" spans="1:31">
      <c r="A2442" s="870" t="s">
        <v>1996</v>
      </c>
      <c r="B2442" s="870">
        <v>19</v>
      </c>
      <c r="C2442" s="870">
        <v>1911</v>
      </c>
      <c r="D2442" s="870">
        <v>191135</v>
      </c>
      <c r="E2442" s="870">
        <v>1911351000</v>
      </c>
      <c r="F2442" s="870" t="s">
        <v>293</v>
      </c>
      <c r="G2442" s="870">
        <v>166691054481</v>
      </c>
      <c r="H2442" s="870">
        <v>0</v>
      </c>
      <c r="I2442" s="870">
        <v>175672446459.88019</v>
      </c>
      <c r="J2442" s="870">
        <v>8981391978.8800049</v>
      </c>
      <c r="K2442" s="870">
        <v>0</v>
      </c>
      <c r="L2442" s="870">
        <v>8981391978.8800049</v>
      </c>
      <c r="M2442" s="870">
        <v>0</v>
      </c>
      <c r="N2442" s="870">
        <v>0</v>
      </c>
      <c r="O2442" s="870">
        <v>8981391978.8800049</v>
      </c>
      <c r="P2442" s="870">
        <v>3323115032.1856017</v>
      </c>
      <c r="Q2442" s="870">
        <v>0</v>
      </c>
      <c r="R2442" s="870">
        <v>0</v>
      </c>
      <c r="S2442" s="870">
        <v>0</v>
      </c>
      <c r="T2442" s="870">
        <v>0</v>
      </c>
      <c r="U2442" s="870">
        <v>0</v>
      </c>
      <c r="V2442" s="870">
        <v>0</v>
      </c>
      <c r="W2442" s="870">
        <v>0</v>
      </c>
      <c r="X2442" s="870">
        <v>3323115032.1856017</v>
      </c>
      <c r="Y2442" s="870">
        <v>0.37</v>
      </c>
      <c r="Z2442" s="870">
        <v>3323115032.1856017</v>
      </c>
      <c r="AA2442" s="870">
        <v>0</v>
      </c>
      <c r="AB2442" s="870">
        <v>3323115032.1856017</v>
      </c>
      <c r="AC2442" s="870">
        <v>0</v>
      </c>
      <c r="AD2442" s="870">
        <v>0</v>
      </c>
      <c r="AE2442" s="870">
        <v>0</v>
      </c>
    </row>
    <row r="2443" spans="1:31">
      <c r="A2443" s="870" t="s">
        <v>1996</v>
      </c>
      <c r="B2443" s="870">
        <v>19</v>
      </c>
      <c r="C2443" s="870">
        <v>1911</v>
      </c>
      <c r="D2443" s="870">
        <v>191135</v>
      </c>
      <c r="E2443" s="870">
        <v>1911351001</v>
      </c>
      <c r="F2443" s="870" t="s">
        <v>294</v>
      </c>
      <c r="G2443" s="870">
        <v>-110804287677</v>
      </c>
      <c r="H2443" s="870">
        <v>0</v>
      </c>
      <c r="I2443" s="870">
        <v>0</v>
      </c>
      <c r="J2443" s="870">
        <v>110804287677</v>
      </c>
      <c r="K2443" s="870">
        <v>0</v>
      </c>
      <c r="L2443" s="870">
        <v>110804287677</v>
      </c>
      <c r="M2443" s="870">
        <v>0</v>
      </c>
      <c r="N2443" s="870">
        <v>0</v>
      </c>
      <c r="O2443" s="870">
        <v>110804287677</v>
      </c>
      <c r="P2443" s="870">
        <v>40997586440.489998</v>
      </c>
      <c r="Q2443" s="870">
        <v>0</v>
      </c>
      <c r="R2443" s="870">
        <v>0</v>
      </c>
      <c r="S2443" s="870">
        <v>0</v>
      </c>
      <c r="T2443" s="870">
        <v>0</v>
      </c>
      <c r="U2443" s="870">
        <v>0</v>
      </c>
      <c r="V2443" s="870">
        <v>0</v>
      </c>
      <c r="W2443" s="870">
        <v>0</v>
      </c>
      <c r="X2443" s="870">
        <v>40997586440.489998</v>
      </c>
      <c r="Y2443" s="870">
        <v>0.37</v>
      </c>
      <c r="Z2443" s="870">
        <v>40997586440.489998</v>
      </c>
      <c r="AA2443" s="870">
        <v>0</v>
      </c>
      <c r="AB2443" s="870">
        <v>40997586440.489998</v>
      </c>
      <c r="AC2443" s="870">
        <v>0</v>
      </c>
      <c r="AD2443" s="870">
        <v>0</v>
      </c>
      <c r="AE2443" s="870">
        <v>0</v>
      </c>
    </row>
    <row r="2444" spans="1:31">
      <c r="A2444" s="870" t="s">
        <v>1996</v>
      </c>
      <c r="B2444" s="870">
        <v>19</v>
      </c>
      <c r="C2444" s="870">
        <v>1911</v>
      </c>
      <c r="D2444" s="870">
        <v>191135</v>
      </c>
      <c r="E2444" s="870">
        <v>1911351002</v>
      </c>
      <c r="F2444" s="870" t="s">
        <v>1329</v>
      </c>
      <c r="G2444" s="870">
        <v>110426970582</v>
      </c>
      <c r="H2444" s="870">
        <v>0</v>
      </c>
      <c r="I2444" s="870">
        <v>0</v>
      </c>
      <c r="J2444" s="870">
        <v>-110426970582</v>
      </c>
      <c r="K2444" s="870">
        <v>0</v>
      </c>
      <c r="L2444" s="870">
        <v>0</v>
      </c>
      <c r="M2444" s="870">
        <v>-110426970582</v>
      </c>
      <c r="N2444" s="870">
        <v>0</v>
      </c>
      <c r="O2444" s="870">
        <v>-110426970582</v>
      </c>
      <c r="P2444" s="870">
        <v>-40857979115.339996</v>
      </c>
      <c r="Q2444" s="870">
        <v>0</v>
      </c>
      <c r="R2444" s="870">
        <v>0</v>
      </c>
      <c r="S2444" s="870">
        <v>0</v>
      </c>
      <c r="T2444" s="870">
        <v>0</v>
      </c>
      <c r="U2444" s="870">
        <v>0</v>
      </c>
      <c r="V2444" s="870">
        <v>0</v>
      </c>
      <c r="W2444" s="870">
        <v>0</v>
      </c>
      <c r="X2444" s="870">
        <v>-40857979115.339996</v>
      </c>
      <c r="Y2444" s="870">
        <v>0.36999999999999994</v>
      </c>
      <c r="Z2444" s="870">
        <v>0</v>
      </c>
      <c r="AA2444" s="870">
        <v>-40857979115.339996</v>
      </c>
      <c r="AB2444" s="870">
        <v>0</v>
      </c>
      <c r="AC2444" s="870">
        <v>-40857979115.339996</v>
      </c>
      <c r="AD2444" s="870">
        <v>0</v>
      </c>
      <c r="AE2444" s="870">
        <v>0</v>
      </c>
    </row>
    <row r="2445" spans="1:31">
      <c r="A2445" s="870" t="s">
        <v>1996</v>
      </c>
      <c r="B2445" s="870">
        <v>19</v>
      </c>
      <c r="C2445" s="870">
        <v>1911</v>
      </c>
      <c r="D2445" s="870">
        <v>191135</v>
      </c>
      <c r="E2445" s="870">
        <v>1911351007</v>
      </c>
      <c r="F2445" s="870" t="s">
        <v>295</v>
      </c>
      <c r="G2445" s="870">
        <v>90523370685</v>
      </c>
      <c r="H2445" s="870">
        <v>0</v>
      </c>
      <c r="I2445" s="870">
        <v>0</v>
      </c>
      <c r="J2445" s="870">
        <v>-90523370685</v>
      </c>
      <c r="K2445" s="870">
        <v>0</v>
      </c>
      <c r="L2445" s="870">
        <v>0</v>
      </c>
      <c r="M2445" s="870">
        <v>-90523370685</v>
      </c>
      <c r="N2445" s="870">
        <v>0</v>
      </c>
      <c r="O2445" s="870">
        <v>-90523370685</v>
      </c>
      <c r="P2445" s="870">
        <v>-33493647153.450001</v>
      </c>
      <c r="Q2445" s="870">
        <v>0</v>
      </c>
      <c r="R2445" s="870">
        <v>0</v>
      </c>
      <c r="S2445" s="870">
        <v>0</v>
      </c>
      <c r="T2445" s="870">
        <v>0</v>
      </c>
      <c r="U2445" s="870">
        <v>0</v>
      </c>
      <c r="V2445" s="870">
        <v>0</v>
      </c>
      <c r="W2445" s="870">
        <v>0</v>
      </c>
      <c r="X2445" s="870">
        <v>-33493647153.450001</v>
      </c>
      <c r="Y2445" s="870">
        <v>0.37</v>
      </c>
      <c r="Z2445" s="870">
        <v>0</v>
      </c>
      <c r="AA2445" s="870">
        <v>-33493647153.450001</v>
      </c>
      <c r="AB2445" s="870">
        <v>0</v>
      </c>
      <c r="AC2445" s="870">
        <v>-33493647153.450001</v>
      </c>
      <c r="AD2445" s="870">
        <v>0</v>
      </c>
      <c r="AE2445" s="870">
        <v>0</v>
      </c>
    </row>
    <row r="2446" spans="1:31">
      <c r="A2446" s="870" t="s">
        <v>1996</v>
      </c>
      <c r="B2446" s="870">
        <v>19</v>
      </c>
      <c r="C2446" s="870">
        <v>1911</v>
      </c>
      <c r="D2446" s="870">
        <v>191135</v>
      </c>
      <c r="E2446" s="870">
        <v>1911351008</v>
      </c>
      <c r="F2446" s="870" t="s">
        <v>1330</v>
      </c>
      <c r="G2446" s="870">
        <v>-20818362486</v>
      </c>
      <c r="H2446" s="870">
        <v>0</v>
      </c>
      <c r="I2446" s="870">
        <v>0</v>
      </c>
      <c r="J2446" s="870">
        <v>20818362486</v>
      </c>
      <c r="K2446" s="870">
        <v>0</v>
      </c>
      <c r="L2446" s="870">
        <v>20818362486</v>
      </c>
      <c r="M2446" s="870">
        <v>0</v>
      </c>
      <c r="N2446" s="870">
        <v>0</v>
      </c>
      <c r="O2446" s="870">
        <v>20818362486</v>
      </c>
      <c r="P2446" s="870">
        <v>7702794119.8199997</v>
      </c>
      <c r="Q2446" s="870">
        <v>0</v>
      </c>
      <c r="R2446" s="870">
        <v>0</v>
      </c>
      <c r="S2446" s="870">
        <v>0</v>
      </c>
      <c r="T2446" s="870">
        <v>0</v>
      </c>
      <c r="U2446" s="870">
        <v>0</v>
      </c>
      <c r="V2446" s="870">
        <v>0</v>
      </c>
      <c r="W2446" s="870">
        <v>0</v>
      </c>
      <c r="X2446" s="870">
        <v>7702794119.8199997</v>
      </c>
      <c r="Y2446" s="870">
        <v>0.37</v>
      </c>
      <c r="Z2446" s="870">
        <v>7702794119.8199997</v>
      </c>
      <c r="AA2446" s="870">
        <v>0</v>
      </c>
      <c r="AB2446" s="870">
        <v>7702794119.8199997</v>
      </c>
      <c r="AC2446" s="870">
        <v>0</v>
      </c>
      <c r="AD2446" s="870">
        <v>0</v>
      </c>
      <c r="AE2446" s="870">
        <v>0</v>
      </c>
    </row>
    <row r="2447" spans="1:31">
      <c r="A2447" s="870" t="s">
        <v>1996</v>
      </c>
      <c r="B2447" s="870">
        <v>19</v>
      </c>
      <c r="C2447" s="870">
        <v>1912</v>
      </c>
      <c r="D2447" s="870">
        <v>191210</v>
      </c>
      <c r="E2447" s="870">
        <v>1912101002</v>
      </c>
      <c r="F2447" s="870" t="s">
        <v>1331</v>
      </c>
      <c r="G2447" s="870">
        <v>-326637692</v>
      </c>
      <c r="H2447" s="870">
        <v>0</v>
      </c>
      <c r="I2447" s="870">
        <v>0</v>
      </c>
      <c r="J2447" s="870">
        <v>326637692</v>
      </c>
      <c r="K2447" s="870">
        <v>326637692</v>
      </c>
      <c r="L2447" s="870">
        <v>0</v>
      </c>
      <c r="M2447" s="870">
        <v>0</v>
      </c>
      <c r="N2447" s="870">
        <v>0</v>
      </c>
      <c r="O2447" s="870">
        <v>0</v>
      </c>
      <c r="P2447" s="870">
        <v>0</v>
      </c>
      <c r="Q2447" s="870">
        <v>0</v>
      </c>
      <c r="R2447" s="870">
        <v>0</v>
      </c>
      <c r="S2447" s="870">
        <v>0</v>
      </c>
      <c r="T2447" s="870">
        <v>0</v>
      </c>
      <c r="U2447" s="870">
        <v>0</v>
      </c>
      <c r="V2447" s="870">
        <v>0</v>
      </c>
      <c r="W2447" s="870">
        <v>0</v>
      </c>
      <c r="X2447" s="870">
        <v>0</v>
      </c>
      <c r="Y2447" s="870">
        <v>0</v>
      </c>
      <c r="Z2447" s="870">
        <v>0</v>
      </c>
      <c r="AA2447" s="870">
        <v>0</v>
      </c>
      <c r="AB2447" s="870">
        <v>0</v>
      </c>
      <c r="AC2447" s="870">
        <v>0</v>
      </c>
      <c r="AD2447" s="870">
        <v>0</v>
      </c>
      <c r="AE2447" s="870">
        <v>0</v>
      </c>
    </row>
    <row r="2448" spans="1:31">
      <c r="A2448" s="870" t="s">
        <v>1996</v>
      </c>
      <c r="B2448" s="870">
        <v>19</v>
      </c>
      <c r="C2448" s="870">
        <v>1912</v>
      </c>
      <c r="D2448" s="870">
        <v>191210</v>
      </c>
      <c r="E2448" s="870">
        <v>1912109701</v>
      </c>
      <c r="F2448" s="870" t="s">
        <v>1332</v>
      </c>
      <c r="G2448" s="870">
        <v>30000000</v>
      </c>
      <c r="H2448" s="870">
        <v>0</v>
      </c>
      <c r="I2448" s="870">
        <v>30000000</v>
      </c>
      <c r="J2448" s="870">
        <v>0</v>
      </c>
      <c r="K2448" s="870">
        <v>0</v>
      </c>
      <c r="L2448" s="870">
        <v>0</v>
      </c>
      <c r="M2448" s="870">
        <v>0</v>
      </c>
      <c r="N2448" s="870">
        <v>0</v>
      </c>
      <c r="O2448" s="870">
        <v>0</v>
      </c>
      <c r="P2448" s="870">
        <v>0</v>
      </c>
      <c r="Q2448" s="870">
        <v>0</v>
      </c>
      <c r="R2448" s="870">
        <v>0</v>
      </c>
      <c r="S2448" s="870">
        <v>0</v>
      </c>
      <c r="T2448" s="870">
        <v>0</v>
      </c>
      <c r="U2448" s="870">
        <v>0</v>
      </c>
      <c r="V2448" s="870">
        <v>0</v>
      </c>
      <c r="W2448" s="870">
        <v>0</v>
      </c>
      <c r="X2448" s="870">
        <v>0</v>
      </c>
      <c r="Y2448" s="870">
        <v>0</v>
      </c>
      <c r="Z2448" s="870">
        <v>0</v>
      </c>
      <c r="AA2448" s="870">
        <v>0</v>
      </c>
      <c r="AB2448" s="870">
        <v>0</v>
      </c>
      <c r="AC2448" s="870">
        <v>0</v>
      </c>
      <c r="AD2448" s="870">
        <v>0</v>
      </c>
      <c r="AE2448" s="870">
        <v>0</v>
      </c>
    </row>
    <row r="2449" spans="1:31">
      <c r="A2449" s="870" t="s">
        <v>1996</v>
      </c>
      <c r="B2449" s="870">
        <v>19</v>
      </c>
      <c r="C2449" s="870">
        <v>1912</v>
      </c>
      <c r="D2449" s="870">
        <v>191210</v>
      </c>
      <c r="E2449" s="870">
        <v>1912109900</v>
      </c>
      <c r="F2449" s="870" t="s">
        <v>1333</v>
      </c>
      <c r="G2449" s="870">
        <v>141975589</v>
      </c>
      <c r="H2449" s="870">
        <v>0</v>
      </c>
      <c r="I2449" s="870">
        <v>432715054.40290999</v>
      </c>
      <c r="J2449" s="870">
        <v>290739465.39999998</v>
      </c>
      <c r="K2449" s="870">
        <v>290739465.39999998</v>
      </c>
      <c r="L2449" s="870">
        <v>0</v>
      </c>
      <c r="M2449" s="870">
        <v>0</v>
      </c>
      <c r="N2449" s="870">
        <v>0</v>
      </c>
      <c r="O2449" s="870">
        <v>0</v>
      </c>
      <c r="P2449" s="870">
        <v>0</v>
      </c>
      <c r="Q2449" s="870">
        <v>0</v>
      </c>
      <c r="R2449" s="870">
        <v>0</v>
      </c>
      <c r="S2449" s="870">
        <v>0</v>
      </c>
      <c r="T2449" s="870">
        <v>0</v>
      </c>
      <c r="U2449" s="870">
        <v>0</v>
      </c>
      <c r="V2449" s="870">
        <v>0</v>
      </c>
      <c r="W2449" s="870">
        <v>0</v>
      </c>
      <c r="X2449" s="870">
        <v>0</v>
      </c>
      <c r="Y2449" s="870">
        <v>0</v>
      </c>
      <c r="Z2449" s="870">
        <v>0</v>
      </c>
      <c r="AA2449" s="870">
        <v>0</v>
      </c>
      <c r="AB2449" s="870">
        <v>0</v>
      </c>
      <c r="AC2449" s="870">
        <v>0</v>
      </c>
      <c r="AD2449" s="870">
        <v>0</v>
      </c>
      <c r="AE2449" s="870">
        <v>0</v>
      </c>
    </row>
    <row r="2450" spans="1:31">
      <c r="A2450" s="870" t="s">
        <v>1996</v>
      </c>
      <c r="B2450" s="870">
        <v>19</v>
      </c>
      <c r="C2450" s="870">
        <v>1912</v>
      </c>
      <c r="D2450" s="870">
        <v>191210</v>
      </c>
      <c r="E2450" s="870">
        <v>1912109901</v>
      </c>
      <c r="F2450" s="870" t="s">
        <v>1334</v>
      </c>
      <c r="G2450" s="870">
        <v>154662104</v>
      </c>
      <c r="H2450" s="870">
        <v>0</v>
      </c>
      <c r="I2450" s="870">
        <v>0</v>
      </c>
      <c r="J2450" s="870">
        <v>-154662104</v>
      </c>
      <c r="K2450" s="870">
        <v>-154662104</v>
      </c>
      <c r="L2450" s="870">
        <v>0</v>
      </c>
      <c r="M2450" s="870">
        <v>0</v>
      </c>
      <c r="N2450" s="870">
        <v>0</v>
      </c>
      <c r="O2450" s="870">
        <v>0</v>
      </c>
      <c r="P2450" s="870">
        <v>0</v>
      </c>
      <c r="Q2450" s="870">
        <v>0</v>
      </c>
      <c r="R2450" s="870">
        <v>0</v>
      </c>
      <c r="S2450" s="870">
        <v>0</v>
      </c>
      <c r="T2450" s="870">
        <v>0</v>
      </c>
      <c r="U2450" s="870">
        <v>0</v>
      </c>
      <c r="V2450" s="870">
        <v>0</v>
      </c>
      <c r="W2450" s="870">
        <v>0</v>
      </c>
      <c r="X2450" s="870">
        <v>0</v>
      </c>
      <c r="Y2450" s="870">
        <v>0</v>
      </c>
      <c r="Z2450" s="870">
        <v>0</v>
      </c>
      <c r="AA2450" s="870">
        <v>0</v>
      </c>
      <c r="AB2450" s="870">
        <v>0</v>
      </c>
      <c r="AC2450" s="870">
        <v>0</v>
      </c>
      <c r="AD2450" s="870">
        <v>0</v>
      </c>
      <c r="AE2450" s="870">
        <v>0</v>
      </c>
    </row>
    <row r="2451" spans="1:31">
      <c r="A2451" s="870" t="s">
        <v>1996</v>
      </c>
      <c r="B2451" s="870">
        <v>19</v>
      </c>
      <c r="C2451" s="870">
        <v>1920</v>
      </c>
      <c r="D2451" s="870">
        <v>192015</v>
      </c>
      <c r="E2451" s="870">
        <v>1920151000</v>
      </c>
      <c r="F2451" s="870" t="s">
        <v>2062</v>
      </c>
      <c r="G2451" s="870">
        <v>0</v>
      </c>
      <c r="H2451" s="870">
        <v>0</v>
      </c>
      <c r="I2451" s="870">
        <v>0</v>
      </c>
      <c r="J2451" s="870">
        <v>0</v>
      </c>
      <c r="K2451" s="870">
        <v>0</v>
      </c>
      <c r="L2451" s="870">
        <v>0</v>
      </c>
      <c r="M2451" s="870">
        <v>0</v>
      </c>
      <c r="N2451" s="870">
        <v>0</v>
      </c>
      <c r="O2451" s="870">
        <v>0</v>
      </c>
      <c r="P2451" s="870">
        <v>0</v>
      </c>
      <c r="Q2451" s="870">
        <v>0</v>
      </c>
      <c r="R2451" s="870">
        <v>0</v>
      </c>
      <c r="S2451" s="870">
        <v>0</v>
      </c>
      <c r="T2451" s="870">
        <v>0</v>
      </c>
      <c r="U2451" s="870">
        <v>0</v>
      </c>
      <c r="V2451" s="870">
        <v>0</v>
      </c>
      <c r="W2451" s="870">
        <v>0</v>
      </c>
      <c r="X2451" s="870">
        <v>0</v>
      </c>
      <c r="Y2451" s="870">
        <v>0</v>
      </c>
      <c r="Z2451" s="870">
        <v>0</v>
      </c>
      <c r="AA2451" s="870">
        <v>0</v>
      </c>
      <c r="AB2451" s="870">
        <v>0</v>
      </c>
      <c r="AC2451" s="870">
        <v>0</v>
      </c>
      <c r="AD2451" s="870">
        <v>0</v>
      </c>
      <c r="AE2451" s="870">
        <v>0</v>
      </c>
    </row>
    <row r="2452" spans="1:31">
      <c r="A2452" s="870" t="s">
        <v>1996</v>
      </c>
      <c r="B2452" s="870">
        <v>19</v>
      </c>
      <c r="C2452" s="870">
        <v>1920</v>
      </c>
      <c r="D2452" s="870">
        <v>192015</v>
      </c>
      <c r="E2452" s="870">
        <v>1920151001</v>
      </c>
      <c r="F2452" s="870" t="s">
        <v>2063</v>
      </c>
      <c r="G2452" s="870">
        <v>0</v>
      </c>
      <c r="H2452" s="870">
        <v>0</v>
      </c>
      <c r="I2452" s="870">
        <v>0</v>
      </c>
      <c r="J2452" s="870">
        <v>0</v>
      </c>
      <c r="K2452" s="870">
        <v>0</v>
      </c>
      <c r="L2452" s="870">
        <v>0</v>
      </c>
      <c r="M2452" s="870">
        <v>0</v>
      </c>
      <c r="N2452" s="870">
        <v>0</v>
      </c>
      <c r="O2452" s="870">
        <v>0</v>
      </c>
      <c r="P2452" s="870">
        <v>0</v>
      </c>
      <c r="Q2452" s="870">
        <v>0</v>
      </c>
      <c r="R2452" s="870">
        <v>0</v>
      </c>
      <c r="S2452" s="870">
        <v>0</v>
      </c>
      <c r="T2452" s="870">
        <v>0</v>
      </c>
      <c r="U2452" s="870">
        <v>0</v>
      </c>
      <c r="V2452" s="870">
        <v>0</v>
      </c>
      <c r="W2452" s="870">
        <v>0</v>
      </c>
      <c r="X2452" s="870">
        <v>0</v>
      </c>
      <c r="Y2452" s="870">
        <v>0</v>
      </c>
      <c r="Z2452" s="870">
        <v>0</v>
      </c>
      <c r="AA2452" s="870">
        <v>0</v>
      </c>
      <c r="AB2452" s="870">
        <v>0</v>
      </c>
      <c r="AC2452" s="870">
        <v>0</v>
      </c>
      <c r="AD2452" s="870">
        <v>0</v>
      </c>
      <c r="AE2452" s="870">
        <v>0</v>
      </c>
    </row>
    <row r="2453" spans="1:31">
      <c r="A2453" s="870" t="s">
        <v>1996</v>
      </c>
      <c r="B2453" s="870">
        <v>19</v>
      </c>
      <c r="C2453" s="870">
        <v>1920</v>
      </c>
      <c r="D2453" s="870">
        <v>192015</v>
      </c>
      <c r="E2453" s="870">
        <v>1920151002</v>
      </c>
      <c r="F2453" s="870" t="s">
        <v>2064</v>
      </c>
      <c r="G2453" s="870">
        <v>0</v>
      </c>
      <c r="H2453" s="870">
        <v>0</v>
      </c>
      <c r="I2453" s="870">
        <v>0</v>
      </c>
      <c r="J2453" s="870">
        <v>0</v>
      </c>
      <c r="K2453" s="870">
        <v>0</v>
      </c>
      <c r="L2453" s="870">
        <v>0</v>
      </c>
      <c r="M2453" s="870">
        <v>0</v>
      </c>
      <c r="N2453" s="870">
        <v>0</v>
      </c>
      <c r="O2453" s="870">
        <v>0</v>
      </c>
      <c r="P2453" s="870">
        <v>0</v>
      </c>
      <c r="Q2453" s="870">
        <v>0</v>
      </c>
      <c r="R2453" s="870">
        <v>0</v>
      </c>
      <c r="S2453" s="870">
        <v>0</v>
      </c>
      <c r="T2453" s="870">
        <v>0</v>
      </c>
      <c r="U2453" s="870">
        <v>0</v>
      </c>
      <c r="V2453" s="870">
        <v>0</v>
      </c>
      <c r="W2453" s="870">
        <v>0</v>
      </c>
      <c r="X2453" s="870">
        <v>0</v>
      </c>
      <c r="Y2453" s="870">
        <v>0</v>
      </c>
      <c r="Z2453" s="870">
        <v>0</v>
      </c>
      <c r="AA2453" s="870">
        <v>0</v>
      </c>
      <c r="AB2453" s="870">
        <v>0</v>
      </c>
      <c r="AC2453" s="870">
        <v>0</v>
      </c>
      <c r="AD2453" s="870">
        <v>0</v>
      </c>
      <c r="AE2453" s="870">
        <v>0</v>
      </c>
    </row>
    <row r="2454" spans="1:31">
      <c r="A2454" s="870" t="s">
        <v>1996</v>
      </c>
      <c r="B2454" s="870">
        <v>19</v>
      </c>
      <c r="C2454" s="870">
        <v>1920</v>
      </c>
      <c r="D2454" s="870">
        <v>192015</v>
      </c>
      <c r="E2454" s="870">
        <v>1920151003</v>
      </c>
      <c r="F2454" s="870" t="s">
        <v>2065</v>
      </c>
      <c r="G2454" s="870">
        <v>0</v>
      </c>
      <c r="H2454" s="870">
        <v>0</v>
      </c>
      <c r="I2454" s="870">
        <v>0</v>
      </c>
      <c r="J2454" s="870">
        <v>0</v>
      </c>
      <c r="K2454" s="870">
        <v>0</v>
      </c>
      <c r="L2454" s="870">
        <v>0</v>
      </c>
      <c r="M2454" s="870">
        <v>0</v>
      </c>
      <c r="N2454" s="870">
        <v>0</v>
      </c>
      <c r="O2454" s="870">
        <v>0</v>
      </c>
      <c r="P2454" s="870">
        <v>0</v>
      </c>
      <c r="Q2454" s="870">
        <v>0</v>
      </c>
      <c r="R2454" s="870">
        <v>0</v>
      </c>
      <c r="S2454" s="870">
        <v>0</v>
      </c>
      <c r="T2454" s="870">
        <v>0</v>
      </c>
      <c r="U2454" s="870">
        <v>0</v>
      </c>
      <c r="V2454" s="870">
        <v>0</v>
      </c>
      <c r="W2454" s="870">
        <v>0</v>
      </c>
      <c r="X2454" s="870">
        <v>0</v>
      </c>
      <c r="Y2454" s="870">
        <v>0</v>
      </c>
      <c r="Z2454" s="870">
        <v>0</v>
      </c>
      <c r="AA2454" s="870">
        <v>0</v>
      </c>
      <c r="AB2454" s="870">
        <v>0</v>
      </c>
      <c r="AC2454" s="870">
        <v>0</v>
      </c>
      <c r="AD2454" s="870">
        <v>0</v>
      </c>
      <c r="AE2454" s="870">
        <v>0</v>
      </c>
    </row>
    <row r="2455" spans="1:31">
      <c r="A2455" s="870" t="s">
        <v>1996</v>
      </c>
      <c r="B2455" s="870">
        <v>19</v>
      </c>
      <c r="C2455" s="870">
        <v>1925</v>
      </c>
      <c r="D2455" s="870">
        <v>192505</v>
      </c>
      <c r="E2455" s="870">
        <v>1925051009</v>
      </c>
      <c r="F2455" s="870" t="s">
        <v>296</v>
      </c>
      <c r="G2455" s="870">
        <v>22655542752</v>
      </c>
      <c r="H2455" s="870">
        <v>0</v>
      </c>
      <c r="I2455" s="870">
        <v>22655542751.889999</v>
      </c>
      <c r="J2455" s="870">
        <v>-0.1100006103515625</v>
      </c>
      <c r="K2455" s="870">
        <v>0</v>
      </c>
      <c r="L2455" s="870">
        <v>0</v>
      </c>
      <c r="M2455" s="870">
        <v>-0.1100006103515625</v>
      </c>
      <c r="N2455" s="870">
        <v>0</v>
      </c>
      <c r="O2455" s="870">
        <v>-0.1100006103515625</v>
      </c>
      <c r="P2455" s="870">
        <v>-4.0700225830078124E-2</v>
      </c>
      <c r="Q2455" s="870">
        <v>0</v>
      </c>
      <c r="R2455" s="870">
        <v>0</v>
      </c>
      <c r="S2455" s="870">
        <v>0</v>
      </c>
      <c r="T2455" s="870">
        <v>0</v>
      </c>
      <c r="U2455" s="870">
        <v>0</v>
      </c>
      <c r="V2455" s="870">
        <v>0</v>
      </c>
      <c r="W2455" s="870">
        <v>0</v>
      </c>
      <c r="X2455" s="870">
        <v>-4.0700225830078124E-2</v>
      </c>
      <c r="Y2455" s="870">
        <v>0.37</v>
      </c>
      <c r="Z2455" s="870">
        <v>0</v>
      </c>
      <c r="AA2455" s="870">
        <v>-4.0700225830078124E-2</v>
      </c>
      <c r="AB2455" s="870">
        <v>0</v>
      </c>
      <c r="AC2455" s="870">
        <v>-4.0700225830078124E-2</v>
      </c>
      <c r="AD2455" s="870">
        <v>0</v>
      </c>
      <c r="AE2455" s="870">
        <v>0</v>
      </c>
    </row>
    <row r="2456" spans="1:31">
      <c r="A2456" s="870" t="s">
        <v>1996</v>
      </c>
      <c r="B2456" s="870">
        <v>19</v>
      </c>
      <c r="C2456" s="870">
        <v>1925</v>
      </c>
      <c r="D2456" s="870">
        <v>192505</v>
      </c>
      <c r="E2456" s="870">
        <v>1925051010</v>
      </c>
      <c r="F2456" s="870" t="s">
        <v>297</v>
      </c>
      <c r="G2456" s="870">
        <v>-13606035360</v>
      </c>
      <c r="H2456" s="870">
        <v>0</v>
      </c>
      <c r="I2456" s="870">
        <v>-13606035359.6</v>
      </c>
      <c r="J2456" s="870">
        <v>0.39999961853027344</v>
      </c>
      <c r="K2456" s="870">
        <v>0</v>
      </c>
      <c r="L2456" s="870">
        <v>0.39999961853027344</v>
      </c>
      <c r="M2456" s="870">
        <v>0</v>
      </c>
      <c r="N2456" s="870">
        <v>0</v>
      </c>
      <c r="O2456" s="870">
        <v>0.39999961853027344</v>
      </c>
      <c r="P2456" s="870">
        <v>0.14799985885620118</v>
      </c>
      <c r="Q2456" s="870">
        <v>0</v>
      </c>
      <c r="R2456" s="870">
        <v>0</v>
      </c>
      <c r="S2456" s="870">
        <v>0</v>
      </c>
      <c r="T2456" s="870">
        <v>0</v>
      </c>
      <c r="U2456" s="870">
        <v>0</v>
      </c>
      <c r="V2456" s="870">
        <v>0</v>
      </c>
      <c r="W2456" s="870">
        <v>0</v>
      </c>
      <c r="X2456" s="870">
        <v>0.14799985885620118</v>
      </c>
      <c r="Y2456" s="870">
        <v>0.37</v>
      </c>
      <c r="Z2456" s="870">
        <v>0.14799985885620118</v>
      </c>
      <c r="AA2456" s="870">
        <v>0</v>
      </c>
      <c r="AB2456" s="870">
        <v>0.14799985885620118</v>
      </c>
      <c r="AC2456" s="870">
        <v>0</v>
      </c>
      <c r="AD2456" s="870">
        <v>0</v>
      </c>
      <c r="AE2456" s="870">
        <v>0</v>
      </c>
    </row>
    <row r="2457" spans="1:31">
      <c r="A2457" s="870" t="s">
        <v>1996</v>
      </c>
      <c r="B2457" s="870">
        <v>19</v>
      </c>
      <c r="C2457" s="870">
        <v>1925</v>
      </c>
      <c r="D2457" s="870">
        <v>192595</v>
      </c>
      <c r="E2457" s="870">
        <v>1925951000</v>
      </c>
      <c r="F2457" s="870" t="s">
        <v>310</v>
      </c>
      <c r="G2457" s="870">
        <v>160150208</v>
      </c>
      <c r="H2457" s="870">
        <v>0</v>
      </c>
      <c r="I2457" s="870">
        <v>160150208</v>
      </c>
      <c r="J2457" s="870">
        <v>0</v>
      </c>
      <c r="K2457" s="870">
        <v>0</v>
      </c>
      <c r="L2457" s="870">
        <v>0</v>
      </c>
      <c r="M2457" s="870">
        <v>0</v>
      </c>
      <c r="N2457" s="870">
        <v>0</v>
      </c>
      <c r="O2457" s="870">
        <v>0</v>
      </c>
      <c r="P2457" s="870">
        <v>0</v>
      </c>
      <c r="Q2457" s="870">
        <v>0</v>
      </c>
      <c r="R2457" s="870">
        <v>0</v>
      </c>
      <c r="S2457" s="870">
        <v>0</v>
      </c>
      <c r="T2457" s="870">
        <v>0</v>
      </c>
      <c r="U2457" s="870">
        <v>0</v>
      </c>
      <c r="V2457" s="870">
        <v>0</v>
      </c>
      <c r="W2457" s="870">
        <v>0</v>
      </c>
      <c r="X2457" s="870">
        <v>0</v>
      </c>
      <c r="Y2457" s="870">
        <v>0</v>
      </c>
      <c r="Z2457" s="870">
        <v>0</v>
      </c>
      <c r="AA2457" s="870">
        <v>0</v>
      </c>
      <c r="AB2457" s="870">
        <v>0</v>
      </c>
      <c r="AC2457" s="870">
        <v>0</v>
      </c>
      <c r="AD2457" s="870">
        <v>0</v>
      </c>
      <c r="AE2457" s="870">
        <v>0</v>
      </c>
    </row>
    <row r="2458" spans="1:31">
      <c r="A2458" s="870" t="s">
        <v>1996</v>
      </c>
      <c r="B2458" s="870">
        <v>19</v>
      </c>
      <c r="C2458" s="870">
        <v>1925</v>
      </c>
      <c r="D2458" s="870">
        <v>192595</v>
      </c>
      <c r="E2458" s="870">
        <v>1925951005</v>
      </c>
      <c r="F2458" s="870" t="s">
        <v>2066</v>
      </c>
      <c r="G2458" s="870">
        <v>0</v>
      </c>
      <c r="H2458" s="870">
        <v>0</v>
      </c>
      <c r="I2458" s="870">
        <v>0</v>
      </c>
      <c r="J2458" s="870">
        <v>0</v>
      </c>
      <c r="K2458" s="870">
        <v>0</v>
      </c>
      <c r="L2458" s="870">
        <v>0</v>
      </c>
      <c r="M2458" s="870">
        <v>0</v>
      </c>
      <c r="N2458" s="870">
        <v>0</v>
      </c>
      <c r="O2458" s="870">
        <v>0</v>
      </c>
      <c r="P2458" s="870">
        <v>0</v>
      </c>
      <c r="Q2458" s="870">
        <v>0</v>
      </c>
      <c r="R2458" s="870">
        <v>0</v>
      </c>
      <c r="S2458" s="870">
        <v>0</v>
      </c>
      <c r="T2458" s="870">
        <v>0</v>
      </c>
      <c r="U2458" s="870">
        <v>0</v>
      </c>
      <c r="V2458" s="870">
        <v>0</v>
      </c>
      <c r="W2458" s="870">
        <v>0</v>
      </c>
      <c r="X2458" s="870">
        <v>0</v>
      </c>
      <c r="Y2458" s="870">
        <v>0</v>
      </c>
      <c r="Z2458" s="870">
        <v>0</v>
      </c>
      <c r="AA2458" s="870">
        <v>0</v>
      </c>
      <c r="AB2458" s="870">
        <v>0</v>
      </c>
      <c r="AC2458" s="870">
        <v>0</v>
      </c>
      <c r="AD2458" s="870">
        <v>0</v>
      </c>
      <c r="AE2458" s="870">
        <v>0</v>
      </c>
    </row>
    <row r="2459" spans="1:31">
      <c r="A2459" s="870" t="s">
        <v>1996</v>
      </c>
      <c r="B2459" s="870">
        <v>19</v>
      </c>
      <c r="C2459" s="870">
        <v>1925</v>
      </c>
      <c r="D2459" s="870">
        <v>192595</v>
      </c>
      <c r="E2459" s="870">
        <v>1925951006</v>
      </c>
      <c r="F2459" s="870" t="s">
        <v>298</v>
      </c>
      <c r="G2459" s="870">
        <v>10865320021</v>
      </c>
      <c r="H2459" s="870">
        <v>0</v>
      </c>
      <c r="I2459" s="870">
        <v>10865320021</v>
      </c>
      <c r="J2459" s="870">
        <v>0</v>
      </c>
      <c r="K2459" s="870">
        <v>0</v>
      </c>
      <c r="L2459" s="870">
        <v>0</v>
      </c>
      <c r="M2459" s="870">
        <v>0</v>
      </c>
      <c r="N2459" s="870">
        <v>0</v>
      </c>
      <c r="O2459" s="870">
        <v>0</v>
      </c>
      <c r="P2459" s="870">
        <v>0</v>
      </c>
      <c r="Q2459" s="870">
        <v>0</v>
      </c>
      <c r="R2459" s="870">
        <v>0</v>
      </c>
      <c r="S2459" s="870">
        <v>0</v>
      </c>
      <c r="T2459" s="870">
        <v>0</v>
      </c>
      <c r="U2459" s="870">
        <v>0</v>
      </c>
      <c r="V2459" s="870">
        <v>0</v>
      </c>
      <c r="W2459" s="870">
        <v>0</v>
      </c>
      <c r="X2459" s="870">
        <v>0</v>
      </c>
      <c r="Y2459" s="870">
        <v>0</v>
      </c>
      <c r="Z2459" s="870">
        <v>0</v>
      </c>
      <c r="AA2459" s="870">
        <v>0</v>
      </c>
      <c r="AB2459" s="870">
        <v>0</v>
      </c>
      <c r="AC2459" s="870">
        <v>0</v>
      </c>
      <c r="AD2459" s="870">
        <v>0</v>
      </c>
      <c r="AE2459" s="870">
        <v>0</v>
      </c>
    </row>
    <row r="2460" spans="1:31">
      <c r="A2460" s="870" t="s">
        <v>1996</v>
      </c>
      <c r="B2460" s="870">
        <v>19</v>
      </c>
      <c r="C2460" s="870">
        <v>1925</v>
      </c>
      <c r="D2460" s="870">
        <v>192595</v>
      </c>
      <c r="E2460" s="870">
        <v>1925951007</v>
      </c>
      <c r="F2460" s="870" t="s">
        <v>1335</v>
      </c>
      <c r="G2460" s="870">
        <v>27015766277</v>
      </c>
      <c r="H2460" s="870">
        <v>0</v>
      </c>
      <c r="I2460" s="870">
        <v>27015766277.09</v>
      </c>
      <c r="J2460" s="870">
        <v>9.0000152587890625E-2</v>
      </c>
      <c r="K2460" s="870">
        <v>0</v>
      </c>
      <c r="L2460" s="870">
        <v>9.0000152587890625E-2</v>
      </c>
      <c r="M2460" s="870">
        <v>0</v>
      </c>
      <c r="N2460" s="870">
        <v>0</v>
      </c>
      <c r="O2460" s="870">
        <v>9.0000152587890625E-2</v>
      </c>
      <c r="P2460" s="870">
        <v>3.3300056457519531E-2</v>
      </c>
      <c r="Q2460" s="870">
        <v>0</v>
      </c>
      <c r="R2460" s="870">
        <v>0</v>
      </c>
      <c r="S2460" s="870">
        <v>0</v>
      </c>
      <c r="T2460" s="870">
        <v>0</v>
      </c>
      <c r="U2460" s="870">
        <v>0</v>
      </c>
      <c r="V2460" s="870">
        <v>0</v>
      </c>
      <c r="W2460" s="870">
        <v>0</v>
      </c>
      <c r="X2460" s="870">
        <v>3.3300056457519531E-2</v>
      </c>
      <c r="Y2460" s="870">
        <v>0.37</v>
      </c>
      <c r="Z2460" s="870">
        <v>3.3300056457519531E-2</v>
      </c>
      <c r="AA2460" s="870">
        <v>0</v>
      </c>
      <c r="AB2460" s="870">
        <v>3.3300056457519531E-2</v>
      </c>
      <c r="AC2460" s="870">
        <v>0</v>
      </c>
      <c r="AD2460" s="870">
        <v>0</v>
      </c>
      <c r="AE2460" s="870">
        <v>0</v>
      </c>
    </row>
    <row r="2461" spans="1:31">
      <c r="A2461" s="870" t="s">
        <v>1996</v>
      </c>
      <c r="B2461" s="870">
        <v>19</v>
      </c>
      <c r="C2461" s="870">
        <v>1925</v>
      </c>
      <c r="D2461" s="870">
        <v>192595</v>
      </c>
      <c r="E2461" s="870">
        <v>1925951009</v>
      </c>
      <c r="F2461" s="870" t="s">
        <v>1336</v>
      </c>
      <c r="G2461" s="870">
        <v>4896509079</v>
      </c>
      <c r="H2461" s="870">
        <v>0</v>
      </c>
      <c r="I2461" s="870">
        <v>4896509079.3000002</v>
      </c>
      <c r="J2461" s="870">
        <v>0.30000019073486328</v>
      </c>
      <c r="K2461" s="870">
        <v>0</v>
      </c>
      <c r="L2461" s="870">
        <v>0.30000019073486328</v>
      </c>
      <c r="M2461" s="870">
        <v>0</v>
      </c>
      <c r="N2461" s="870">
        <v>0</v>
      </c>
      <c r="O2461" s="870">
        <v>0.30000019073486328</v>
      </c>
      <c r="P2461" s="870">
        <v>0.11100007057189941</v>
      </c>
      <c r="Q2461" s="870">
        <v>0</v>
      </c>
      <c r="R2461" s="870">
        <v>0</v>
      </c>
      <c r="S2461" s="870">
        <v>0</v>
      </c>
      <c r="T2461" s="870">
        <v>0</v>
      </c>
      <c r="U2461" s="870">
        <v>0</v>
      </c>
      <c r="V2461" s="870">
        <v>0</v>
      </c>
      <c r="W2461" s="870">
        <v>0</v>
      </c>
      <c r="X2461" s="870">
        <v>0.11100007057189941</v>
      </c>
      <c r="Y2461" s="870">
        <v>0.37</v>
      </c>
      <c r="Z2461" s="870">
        <v>0.11100007057189941</v>
      </c>
      <c r="AA2461" s="870">
        <v>0</v>
      </c>
      <c r="AB2461" s="870">
        <v>0.11100007057189941</v>
      </c>
      <c r="AC2461" s="870">
        <v>0</v>
      </c>
      <c r="AD2461" s="870">
        <v>0</v>
      </c>
      <c r="AE2461" s="870">
        <v>0</v>
      </c>
    </row>
    <row r="2462" spans="1:31">
      <c r="A2462" s="870" t="s">
        <v>1996</v>
      </c>
      <c r="B2462" s="870">
        <v>19</v>
      </c>
      <c r="C2462" s="870">
        <v>1925</v>
      </c>
      <c r="D2462" s="870">
        <v>192595</v>
      </c>
      <c r="E2462" s="870">
        <v>1925951012</v>
      </c>
      <c r="F2462" s="870" t="s">
        <v>299</v>
      </c>
      <c r="G2462" s="870">
        <v>-10865320021</v>
      </c>
      <c r="H2462" s="870">
        <v>0</v>
      </c>
      <c r="I2462" s="870">
        <v>-10865320021</v>
      </c>
      <c r="J2462" s="870">
        <v>0</v>
      </c>
      <c r="K2462" s="870">
        <v>0</v>
      </c>
      <c r="L2462" s="870">
        <v>0</v>
      </c>
      <c r="M2462" s="870">
        <v>0</v>
      </c>
      <c r="N2462" s="870">
        <v>0</v>
      </c>
      <c r="O2462" s="870">
        <v>0</v>
      </c>
      <c r="P2462" s="870">
        <v>0</v>
      </c>
      <c r="Q2462" s="870">
        <v>0</v>
      </c>
      <c r="R2462" s="870">
        <v>0</v>
      </c>
      <c r="S2462" s="870">
        <v>0</v>
      </c>
      <c r="T2462" s="870">
        <v>0</v>
      </c>
      <c r="U2462" s="870">
        <v>0</v>
      </c>
      <c r="V2462" s="870">
        <v>0</v>
      </c>
      <c r="W2462" s="870">
        <v>0</v>
      </c>
      <c r="X2462" s="870">
        <v>0</v>
      </c>
      <c r="Y2462" s="870">
        <v>0</v>
      </c>
      <c r="Z2462" s="870">
        <v>0</v>
      </c>
      <c r="AA2462" s="870">
        <v>0</v>
      </c>
      <c r="AB2462" s="870">
        <v>0</v>
      </c>
      <c r="AC2462" s="870">
        <v>0</v>
      </c>
      <c r="AD2462" s="870">
        <v>0</v>
      </c>
      <c r="AE2462" s="870">
        <v>0</v>
      </c>
    </row>
    <row r="2463" spans="1:31">
      <c r="A2463" s="870" t="s">
        <v>1996</v>
      </c>
      <c r="B2463" s="870">
        <v>19</v>
      </c>
      <c r="C2463" s="870">
        <v>1925</v>
      </c>
      <c r="D2463" s="870">
        <v>192595</v>
      </c>
      <c r="E2463" s="870">
        <v>1925951013</v>
      </c>
      <c r="F2463" s="870" t="s">
        <v>2067</v>
      </c>
      <c r="G2463" s="870">
        <v>0</v>
      </c>
      <c r="H2463" s="870">
        <v>0</v>
      </c>
      <c r="I2463" s="870">
        <v>0</v>
      </c>
      <c r="J2463" s="870">
        <v>0</v>
      </c>
      <c r="K2463" s="870">
        <v>0</v>
      </c>
      <c r="L2463" s="870">
        <v>0</v>
      </c>
      <c r="M2463" s="870">
        <v>0</v>
      </c>
      <c r="N2463" s="870">
        <v>0</v>
      </c>
      <c r="O2463" s="870">
        <v>0</v>
      </c>
      <c r="P2463" s="870">
        <v>0</v>
      </c>
      <c r="Q2463" s="870">
        <v>0</v>
      </c>
      <c r="R2463" s="870">
        <v>0</v>
      </c>
      <c r="S2463" s="870">
        <v>0</v>
      </c>
      <c r="T2463" s="870">
        <v>0</v>
      </c>
      <c r="U2463" s="870">
        <v>0</v>
      </c>
      <c r="V2463" s="870">
        <v>0</v>
      </c>
      <c r="W2463" s="870">
        <v>0</v>
      </c>
      <c r="X2463" s="870">
        <v>0</v>
      </c>
      <c r="Y2463" s="870">
        <v>0</v>
      </c>
      <c r="Z2463" s="870">
        <v>0</v>
      </c>
      <c r="AA2463" s="870">
        <v>0</v>
      </c>
      <c r="AB2463" s="870">
        <v>0</v>
      </c>
      <c r="AC2463" s="870">
        <v>0</v>
      </c>
      <c r="AD2463" s="870">
        <v>0</v>
      </c>
      <c r="AE2463" s="870">
        <v>0</v>
      </c>
    </row>
    <row r="2464" spans="1:31">
      <c r="A2464" s="870" t="s">
        <v>1996</v>
      </c>
      <c r="B2464" s="870">
        <v>19</v>
      </c>
      <c r="C2464" s="870">
        <v>1925</v>
      </c>
      <c r="D2464" s="870">
        <v>192595</v>
      </c>
      <c r="E2464" s="870">
        <v>1925951016</v>
      </c>
      <c r="F2464" s="870" t="s">
        <v>1337</v>
      </c>
      <c r="G2464" s="870">
        <v>-6074005326</v>
      </c>
      <c r="H2464" s="870">
        <v>0</v>
      </c>
      <c r="I2464" s="870">
        <v>0</v>
      </c>
      <c r="J2464" s="870">
        <v>6074005326</v>
      </c>
      <c r="K2464" s="870">
        <v>0</v>
      </c>
      <c r="L2464" s="870">
        <v>6074005326</v>
      </c>
      <c r="M2464" s="870">
        <v>0</v>
      </c>
      <c r="N2464" s="870">
        <v>0</v>
      </c>
      <c r="O2464" s="870">
        <v>6074005326</v>
      </c>
      <c r="P2464" s="870">
        <v>2247381970.6199999</v>
      </c>
      <c r="Q2464" s="870">
        <v>0</v>
      </c>
      <c r="R2464" s="870">
        <v>0</v>
      </c>
      <c r="S2464" s="870">
        <v>0</v>
      </c>
      <c r="T2464" s="870">
        <v>0</v>
      </c>
      <c r="U2464" s="870">
        <v>0</v>
      </c>
      <c r="V2464" s="870">
        <v>0</v>
      </c>
      <c r="W2464" s="870">
        <v>0</v>
      </c>
      <c r="X2464" s="870">
        <v>2247381970.6199999</v>
      </c>
      <c r="Y2464" s="870">
        <v>0.37</v>
      </c>
      <c r="Z2464" s="870">
        <v>2247381970.6199999</v>
      </c>
      <c r="AA2464" s="870">
        <v>0</v>
      </c>
      <c r="AB2464" s="870">
        <v>2247381970.6199999</v>
      </c>
      <c r="AC2464" s="870">
        <v>0</v>
      </c>
      <c r="AD2464" s="870">
        <v>0</v>
      </c>
      <c r="AE2464" s="870">
        <v>0</v>
      </c>
    </row>
    <row r="2465" spans="1:31">
      <c r="A2465" s="870" t="s">
        <v>1996</v>
      </c>
      <c r="B2465" s="870">
        <v>19</v>
      </c>
      <c r="C2465" s="870">
        <v>1925</v>
      </c>
      <c r="D2465" s="870">
        <v>192595</v>
      </c>
      <c r="E2465" s="870">
        <v>1925951026</v>
      </c>
      <c r="F2465" s="870" t="s">
        <v>300</v>
      </c>
      <c r="G2465" s="870">
        <v>119282903774</v>
      </c>
      <c r="H2465" s="870">
        <v>0</v>
      </c>
      <c r="I2465" s="870">
        <v>119282903774.39999</v>
      </c>
      <c r="J2465" s="870">
        <v>0.399993896484375</v>
      </c>
      <c r="K2465" s="870">
        <v>0</v>
      </c>
      <c r="L2465" s="870">
        <v>0.399993896484375</v>
      </c>
      <c r="M2465" s="870">
        <v>0</v>
      </c>
      <c r="N2465" s="870">
        <v>0</v>
      </c>
      <c r="O2465" s="870">
        <v>0.399993896484375</v>
      </c>
      <c r="P2465" s="870">
        <v>0.14799774169921875</v>
      </c>
      <c r="Q2465" s="870">
        <v>0</v>
      </c>
      <c r="R2465" s="870">
        <v>0</v>
      </c>
      <c r="S2465" s="870">
        <v>0</v>
      </c>
      <c r="T2465" s="870">
        <v>0</v>
      </c>
      <c r="U2465" s="870">
        <v>0</v>
      </c>
      <c r="V2465" s="870">
        <v>0</v>
      </c>
      <c r="W2465" s="870">
        <v>0</v>
      </c>
      <c r="X2465" s="870">
        <v>0.14799774169921875</v>
      </c>
      <c r="Y2465" s="870">
        <v>0.37</v>
      </c>
      <c r="Z2465" s="870">
        <v>0.14799774169921875</v>
      </c>
      <c r="AA2465" s="870">
        <v>0</v>
      </c>
      <c r="AB2465" s="870">
        <v>0.14799774169921875</v>
      </c>
      <c r="AC2465" s="870">
        <v>0</v>
      </c>
      <c r="AD2465" s="870">
        <v>0</v>
      </c>
      <c r="AE2465" s="870">
        <v>0</v>
      </c>
    </row>
    <row r="2466" spans="1:31">
      <c r="A2466" s="870" t="s">
        <v>1996</v>
      </c>
      <c r="B2466" s="870">
        <v>19</v>
      </c>
      <c r="C2466" s="870">
        <v>1925</v>
      </c>
      <c r="D2466" s="870">
        <v>192595</v>
      </c>
      <c r="E2466" s="870">
        <v>1925951027</v>
      </c>
      <c r="F2466" s="870" t="s">
        <v>301</v>
      </c>
      <c r="G2466" s="870">
        <v>-75050726387</v>
      </c>
      <c r="H2466" s="870">
        <v>0</v>
      </c>
      <c r="I2466" s="870">
        <v>-75050726387.440002</v>
      </c>
      <c r="J2466" s="870">
        <v>-0.44000244140625</v>
      </c>
      <c r="K2466" s="870">
        <v>0</v>
      </c>
      <c r="L2466" s="870">
        <v>0</v>
      </c>
      <c r="M2466" s="870">
        <v>-0.44000244140625</v>
      </c>
      <c r="N2466" s="870">
        <v>0</v>
      </c>
      <c r="O2466" s="870">
        <v>-0.44000244140625</v>
      </c>
      <c r="P2466" s="870">
        <v>-0.1628009033203125</v>
      </c>
      <c r="Q2466" s="870">
        <v>0</v>
      </c>
      <c r="R2466" s="870">
        <v>0</v>
      </c>
      <c r="S2466" s="870">
        <v>0</v>
      </c>
      <c r="T2466" s="870">
        <v>0</v>
      </c>
      <c r="U2466" s="870">
        <v>0</v>
      </c>
      <c r="V2466" s="870">
        <v>0</v>
      </c>
      <c r="W2466" s="870">
        <v>0</v>
      </c>
      <c r="X2466" s="870">
        <v>-0.1628009033203125</v>
      </c>
      <c r="Y2466" s="870">
        <v>0.37</v>
      </c>
      <c r="Z2466" s="870">
        <v>0</v>
      </c>
      <c r="AA2466" s="870">
        <v>-0.1628009033203125</v>
      </c>
      <c r="AB2466" s="870">
        <v>0</v>
      </c>
      <c r="AC2466" s="870">
        <v>-0.1628009033203125</v>
      </c>
      <c r="AD2466" s="870">
        <v>0</v>
      </c>
      <c r="AE2466" s="870">
        <v>0</v>
      </c>
    </row>
    <row r="2467" spans="1:31">
      <c r="A2467" s="870" t="s">
        <v>1996</v>
      </c>
      <c r="B2467" s="870">
        <v>19</v>
      </c>
      <c r="C2467" s="870">
        <v>1925</v>
      </c>
      <c r="D2467" s="870">
        <v>192595</v>
      </c>
      <c r="E2467" s="870">
        <v>1925951031</v>
      </c>
      <c r="F2467" s="870" t="s">
        <v>2068</v>
      </c>
      <c r="G2467" s="870">
        <v>0</v>
      </c>
      <c r="H2467" s="870">
        <v>0</v>
      </c>
      <c r="I2467" s="870">
        <v>0</v>
      </c>
      <c r="J2467" s="870">
        <v>0</v>
      </c>
      <c r="K2467" s="870">
        <v>0</v>
      </c>
      <c r="L2467" s="870">
        <v>0</v>
      </c>
      <c r="M2467" s="870">
        <v>0</v>
      </c>
      <c r="N2467" s="870">
        <v>0</v>
      </c>
      <c r="O2467" s="870">
        <v>0</v>
      </c>
      <c r="P2467" s="870">
        <v>0</v>
      </c>
      <c r="Q2467" s="870">
        <v>0</v>
      </c>
      <c r="R2467" s="870">
        <v>0</v>
      </c>
      <c r="S2467" s="870">
        <v>0</v>
      </c>
      <c r="T2467" s="870">
        <v>0</v>
      </c>
      <c r="U2467" s="870">
        <v>0</v>
      </c>
      <c r="V2467" s="870">
        <v>0</v>
      </c>
      <c r="W2467" s="870">
        <v>0</v>
      </c>
      <c r="X2467" s="870">
        <v>0</v>
      </c>
      <c r="Y2467" s="870">
        <v>0</v>
      </c>
      <c r="Z2467" s="870">
        <v>0</v>
      </c>
      <c r="AA2467" s="870">
        <v>0</v>
      </c>
      <c r="AB2467" s="870">
        <v>0</v>
      </c>
      <c r="AC2467" s="870">
        <v>0</v>
      </c>
      <c r="AD2467" s="870">
        <v>0</v>
      </c>
      <c r="AE2467" s="870">
        <v>0</v>
      </c>
    </row>
    <row r="2468" spans="1:31">
      <c r="A2468" s="870" t="s">
        <v>1996</v>
      </c>
      <c r="B2468" s="870">
        <v>19</v>
      </c>
      <c r="C2468" s="870">
        <v>1925</v>
      </c>
      <c r="D2468" s="870">
        <v>192595</v>
      </c>
      <c r="E2468" s="870">
        <v>1925951032</v>
      </c>
      <c r="F2468" s="870" t="s">
        <v>302</v>
      </c>
      <c r="G2468" s="870">
        <v>-2404583457</v>
      </c>
      <c r="H2468" s="870">
        <v>0</v>
      </c>
      <c r="I2468" s="870">
        <v>-2404583457.2199998</v>
      </c>
      <c r="J2468" s="870">
        <v>-0.21999979019165039</v>
      </c>
      <c r="K2468" s="870">
        <v>0</v>
      </c>
      <c r="L2468" s="870">
        <v>0</v>
      </c>
      <c r="M2468" s="870">
        <v>-0.21999979019165039</v>
      </c>
      <c r="N2468" s="870">
        <v>0</v>
      </c>
      <c r="O2468" s="870">
        <v>-0.21999979019165039</v>
      </c>
      <c r="P2468" s="870">
        <v>-8.1399922370910649E-2</v>
      </c>
      <c r="Q2468" s="870">
        <v>0</v>
      </c>
      <c r="R2468" s="870">
        <v>0</v>
      </c>
      <c r="S2468" s="870">
        <v>0</v>
      </c>
      <c r="T2468" s="870">
        <v>0</v>
      </c>
      <c r="U2468" s="870">
        <v>0</v>
      </c>
      <c r="V2468" s="870">
        <v>0</v>
      </c>
      <c r="W2468" s="870">
        <v>0</v>
      </c>
      <c r="X2468" s="870">
        <v>-8.1399922370910649E-2</v>
      </c>
      <c r="Y2468" s="870">
        <v>0.37</v>
      </c>
      <c r="Z2468" s="870">
        <v>0</v>
      </c>
      <c r="AA2468" s="870">
        <v>-8.1399922370910649E-2</v>
      </c>
      <c r="AB2468" s="870">
        <v>0</v>
      </c>
      <c r="AC2468" s="870">
        <v>-8.1399922370910649E-2</v>
      </c>
      <c r="AD2468" s="870">
        <v>0</v>
      </c>
      <c r="AE2468" s="870">
        <v>0</v>
      </c>
    </row>
    <row r="2469" spans="1:31">
      <c r="A2469" s="870" t="s">
        <v>1996</v>
      </c>
      <c r="B2469" s="870">
        <v>19</v>
      </c>
      <c r="C2469" s="870">
        <v>1925</v>
      </c>
      <c r="D2469" s="870">
        <v>192595</v>
      </c>
      <c r="E2469" s="870">
        <v>1925951100</v>
      </c>
      <c r="F2469" s="870" t="s">
        <v>1335</v>
      </c>
      <c r="G2469" s="870">
        <v>-27015766277</v>
      </c>
      <c r="H2469" s="870">
        <v>0</v>
      </c>
      <c r="I2469" s="870">
        <v>0</v>
      </c>
      <c r="J2469" s="870">
        <v>27015766277</v>
      </c>
      <c r="K2469" s="870">
        <v>0</v>
      </c>
      <c r="L2469" s="870">
        <v>27015766277</v>
      </c>
      <c r="M2469" s="870">
        <v>0</v>
      </c>
      <c r="N2469" s="870">
        <v>0</v>
      </c>
      <c r="O2469" s="870">
        <v>27015766277</v>
      </c>
      <c r="P2469" s="870">
        <v>9995833522.4899998</v>
      </c>
      <c r="Q2469" s="870">
        <v>0</v>
      </c>
      <c r="R2469" s="870">
        <v>0</v>
      </c>
      <c r="S2469" s="870">
        <v>0</v>
      </c>
      <c r="T2469" s="870">
        <v>0</v>
      </c>
      <c r="U2469" s="870">
        <v>0</v>
      </c>
      <c r="V2469" s="870">
        <v>0</v>
      </c>
      <c r="W2469" s="870">
        <v>0</v>
      </c>
      <c r="X2469" s="870">
        <v>9995833522.4899998</v>
      </c>
      <c r="Y2469" s="870">
        <v>0.37</v>
      </c>
      <c r="Z2469" s="870">
        <v>9995833522.4899998</v>
      </c>
      <c r="AA2469" s="870">
        <v>0</v>
      </c>
      <c r="AB2469" s="870">
        <v>9995833522.4899998</v>
      </c>
      <c r="AC2469" s="870">
        <v>0</v>
      </c>
      <c r="AD2469" s="870">
        <v>0</v>
      </c>
      <c r="AE2469" s="870">
        <v>0</v>
      </c>
    </row>
    <row r="2470" spans="1:31">
      <c r="A2470" s="870" t="s">
        <v>1996</v>
      </c>
      <c r="B2470" s="870">
        <v>19</v>
      </c>
      <c r="C2470" s="870">
        <v>1925</v>
      </c>
      <c r="D2470" s="870">
        <v>192595</v>
      </c>
      <c r="E2470" s="870">
        <v>1925951101</v>
      </c>
      <c r="F2470" s="870" t="s">
        <v>1337</v>
      </c>
      <c r="G2470" s="870">
        <v>6074005326</v>
      </c>
      <c r="H2470" s="870">
        <v>0</v>
      </c>
      <c r="I2470" s="870">
        <v>0</v>
      </c>
      <c r="J2470" s="870">
        <v>-6074005326</v>
      </c>
      <c r="K2470" s="870">
        <v>0</v>
      </c>
      <c r="L2470" s="870">
        <v>0</v>
      </c>
      <c r="M2470" s="870">
        <v>-6074005326</v>
      </c>
      <c r="N2470" s="870">
        <v>0</v>
      </c>
      <c r="O2470" s="870">
        <v>-6074005326</v>
      </c>
      <c r="P2470" s="870">
        <v>-2247381970.6199999</v>
      </c>
      <c r="Q2470" s="870">
        <v>0</v>
      </c>
      <c r="R2470" s="870">
        <v>0</v>
      </c>
      <c r="S2470" s="870">
        <v>0</v>
      </c>
      <c r="T2470" s="870">
        <v>0</v>
      </c>
      <c r="U2470" s="870">
        <v>0</v>
      </c>
      <c r="V2470" s="870">
        <v>0</v>
      </c>
      <c r="W2470" s="870">
        <v>0</v>
      </c>
      <c r="X2470" s="870">
        <v>-2247381970.6199999</v>
      </c>
      <c r="Y2470" s="870">
        <v>0.37</v>
      </c>
      <c r="Z2470" s="870">
        <v>0</v>
      </c>
      <c r="AA2470" s="870">
        <v>-2247381970.6199999</v>
      </c>
      <c r="AB2470" s="870">
        <v>0</v>
      </c>
      <c r="AC2470" s="870">
        <v>-2247381970.6199999</v>
      </c>
      <c r="AD2470" s="870">
        <v>0</v>
      </c>
      <c r="AE2470" s="870">
        <v>0</v>
      </c>
    </row>
    <row r="2471" spans="1:31">
      <c r="A2471" s="870" t="s">
        <v>1996</v>
      </c>
      <c r="B2471" s="870">
        <v>19</v>
      </c>
      <c r="C2471" s="870">
        <v>1925</v>
      </c>
      <c r="D2471" s="870">
        <v>192595</v>
      </c>
      <c r="E2471" s="870">
        <v>1925951889</v>
      </c>
      <c r="F2471" s="870" t="s">
        <v>1335</v>
      </c>
      <c r="G2471" s="870">
        <v>0</v>
      </c>
      <c r="H2471" s="870">
        <v>0</v>
      </c>
      <c r="I2471" s="870">
        <v>0</v>
      </c>
      <c r="J2471" s="870">
        <v>0</v>
      </c>
      <c r="K2471" s="870">
        <v>0</v>
      </c>
      <c r="L2471" s="870">
        <v>0</v>
      </c>
      <c r="M2471" s="870">
        <v>0</v>
      </c>
      <c r="N2471" s="870">
        <v>0</v>
      </c>
      <c r="O2471" s="870">
        <v>0</v>
      </c>
      <c r="P2471" s="870">
        <v>0</v>
      </c>
      <c r="Q2471" s="870">
        <v>0</v>
      </c>
      <c r="R2471" s="870">
        <v>0</v>
      </c>
      <c r="S2471" s="870">
        <v>0</v>
      </c>
      <c r="T2471" s="870">
        <v>0</v>
      </c>
      <c r="U2471" s="870">
        <v>0</v>
      </c>
      <c r="V2471" s="870">
        <v>0</v>
      </c>
      <c r="W2471" s="870">
        <v>0</v>
      </c>
      <c r="X2471" s="870">
        <v>0</v>
      </c>
      <c r="Y2471" s="870">
        <v>0</v>
      </c>
      <c r="Z2471" s="870">
        <v>0</v>
      </c>
      <c r="AA2471" s="870">
        <v>0</v>
      </c>
      <c r="AB2471" s="870">
        <v>0</v>
      </c>
      <c r="AC2471" s="870">
        <v>0</v>
      </c>
      <c r="AD2471" s="870">
        <v>0</v>
      </c>
      <c r="AE2471" s="870">
        <v>0</v>
      </c>
    </row>
    <row r="2472" spans="1:31">
      <c r="A2472" s="870" t="s">
        <v>1996</v>
      </c>
      <c r="B2472" s="870">
        <v>19</v>
      </c>
      <c r="C2472" s="870">
        <v>1925</v>
      </c>
      <c r="D2472" s="870">
        <v>192595</v>
      </c>
      <c r="E2472" s="870">
        <v>1925951998</v>
      </c>
      <c r="F2472" s="870" t="s">
        <v>2069</v>
      </c>
      <c r="G2472" s="870">
        <v>0</v>
      </c>
      <c r="H2472" s="870">
        <v>0</v>
      </c>
      <c r="I2472" s="870">
        <v>0</v>
      </c>
      <c r="J2472" s="870">
        <v>0</v>
      </c>
      <c r="K2472" s="870">
        <v>0</v>
      </c>
      <c r="L2472" s="870">
        <v>0</v>
      </c>
      <c r="M2472" s="870">
        <v>0</v>
      </c>
      <c r="N2472" s="870">
        <v>0</v>
      </c>
      <c r="O2472" s="870">
        <v>0</v>
      </c>
      <c r="P2472" s="870">
        <v>0</v>
      </c>
      <c r="Q2472" s="870">
        <v>0</v>
      </c>
      <c r="R2472" s="870">
        <v>0</v>
      </c>
      <c r="S2472" s="870">
        <v>0</v>
      </c>
      <c r="T2472" s="870">
        <v>0</v>
      </c>
      <c r="U2472" s="870">
        <v>0</v>
      </c>
      <c r="V2472" s="870">
        <v>0</v>
      </c>
      <c r="W2472" s="870">
        <v>0</v>
      </c>
      <c r="X2472" s="870">
        <v>0</v>
      </c>
      <c r="Y2472" s="870">
        <v>0</v>
      </c>
      <c r="Z2472" s="870">
        <v>0</v>
      </c>
      <c r="AA2472" s="870">
        <v>0</v>
      </c>
      <c r="AB2472" s="870">
        <v>0</v>
      </c>
      <c r="AC2472" s="870">
        <v>0</v>
      </c>
      <c r="AD2472" s="870">
        <v>0</v>
      </c>
      <c r="AE2472" s="870">
        <v>0</v>
      </c>
    </row>
    <row r="2473" spans="1:31">
      <c r="A2473" s="870" t="s">
        <v>1996</v>
      </c>
      <c r="B2473" s="870">
        <v>19</v>
      </c>
      <c r="C2473" s="870">
        <v>1925</v>
      </c>
      <c r="D2473" s="870">
        <v>192595</v>
      </c>
      <c r="E2473" s="870">
        <v>1925957001</v>
      </c>
      <c r="F2473" s="870" t="s">
        <v>3704</v>
      </c>
      <c r="G2473" s="870">
        <v>0</v>
      </c>
      <c r="H2473" s="870">
        <v>0</v>
      </c>
      <c r="I2473" s="870">
        <v>0</v>
      </c>
      <c r="J2473" s="870">
        <v>0</v>
      </c>
      <c r="K2473" s="870">
        <v>0</v>
      </c>
      <c r="L2473" s="870">
        <v>0</v>
      </c>
      <c r="M2473" s="870">
        <v>0</v>
      </c>
      <c r="N2473" s="870">
        <v>0</v>
      </c>
      <c r="O2473" s="870">
        <v>0</v>
      </c>
      <c r="P2473" s="870">
        <v>0</v>
      </c>
      <c r="Q2473" s="870">
        <v>0</v>
      </c>
      <c r="R2473" s="870">
        <v>0</v>
      </c>
      <c r="S2473" s="870">
        <v>0</v>
      </c>
      <c r="T2473" s="870">
        <v>0</v>
      </c>
      <c r="U2473" s="870">
        <v>0</v>
      </c>
      <c r="V2473" s="870">
        <v>0</v>
      </c>
      <c r="W2473" s="870">
        <v>0</v>
      </c>
      <c r="X2473" s="870">
        <v>0</v>
      </c>
      <c r="Y2473" s="870">
        <v>0</v>
      </c>
      <c r="Z2473" s="870">
        <v>0</v>
      </c>
      <c r="AA2473" s="870">
        <v>0</v>
      </c>
      <c r="AB2473" s="870">
        <v>0</v>
      </c>
      <c r="AC2473" s="870">
        <v>0</v>
      </c>
      <c r="AD2473" s="870">
        <v>0</v>
      </c>
      <c r="AE2473" s="870">
        <v>0</v>
      </c>
    </row>
    <row r="2474" spans="1:31">
      <c r="A2474" s="870" t="s">
        <v>1996</v>
      </c>
      <c r="B2474" s="870">
        <v>19</v>
      </c>
      <c r="C2474" s="870">
        <v>1925</v>
      </c>
      <c r="D2474" s="870">
        <v>192595</v>
      </c>
      <c r="E2474" s="870">
        <v>1925957101</v>
      </c>
      <c r="F2474" s="870" t="s">
        <v>3705</v>
      </c>
      <c r="G2474" s="870">
        <v>0</v>
      </c>
      <c r="H2474" s="870">
        <v>0</v>
      </c>
      <c r="I2474" s="870">
        <v>0</v>
      </c>
      <c r="J2474" s="870">
        <v>0</v>
      </c>
      <c r="K2474" s="870">
        <v>0</v>
      </c>
      <c r="L2474" s="870">
        <v>0</v>
      </c>
      <c r="M2474" s="870">
        <v>0</v>
      </c>
      <c r="N2474" s="870">
        <v>0</v>
      </c>
      <c r="O2474" s="870">
        <v>0</v>
      </c>
      <c r="P2474" s="870">
        <v>0</v>
      </c>
      <c r="Q2474" s="870">
        <v>0</v>
      </c>
      <c r="R2474" s="870">
        <v>0</v>
      </c>
      <c r="S2474" s="870">
        <v>0</v>
      </c>
      <c r="T2474" s="870">
        <v>0</v>
      </c>
      <c r="U2474" s="870">
        <v>0</v>
      </c>
      <c r="V2474" s="870">
        <v>0</v>
      </c>
      <c r="W2474" s="870">
        <v>0</v>
      </c>
      <c r="X2474" s="870">
        <v>0</v>
      </c>
      <c r="Y2474" s="870">
        <v>0</v>
      </c>
      <c r="Z2474" s="870">
        <v>0</v>
      </c>
      <c r="AA2474" s="870">
        <v>0</v>
      </c>
      <c r="AB2474" s="870">
        <v>0</v>
      </c>
      <c r="AC2474" s="870">
        <v>0</v>
      </c>
      <c r="AD2474" s="870">
        <v>0</v>
      </c>
      <c r="AE2474" s="870">
        <v>0</v>
      </c>
    </row>
    <row r="2475" spans="1:31">
      <c r="A2475" s="870" t="s">
        <v>1996</v>
      </c>
      <c r="B2475" s="870">
        <v>19</v>
      </c>
      <c r="C2475" s="870">
        <v>1925</v>
      </c>
      <c r="D2475" s="870">
        <v>192595</v>
      </c>
      <c r="E2475" s="870">
        <v>1925957102</v>
      </c>
      <c r="F2475" s="870" t="s">
        <v>3706</v>
      </c>
      <c r="G2475" s="870">
        <v>0</v>
      </c>
      <c r="H2475" s="870">
        <v>0</v>
      </c>
      <c r="I2475" s="870">
        <v>0</v>
      </c>
      <c r="J2475" s="870">
        <v>0</v>
      </c>
      <c r="K2475" s="870">
        <v>0</v>
      </c>
      <c r="L2475" s="870">
        <v>0</v>
      </c>
      <c r="M2475" s="870">
        <v>0</v>
      </c>
      <c r="N2475" s="870">
        <v>0</v>
      </c>
      <c r="O2475" s="870">
        <v>0</v>
      </c>
      <c r="P2475" s="870">
        <v>0</v>
      </c>
      <c r="Q2475" s="870">
        <v>0</v>
      </c>
      <c r="R2475" s="870">
        <v>0</v>
      </c>
      <c r="S2475" s="870">
        <v>0</v>
      </c>
      <c r="T2475" s="870">
        <v>0</v>
      </c>
      <c r="U2475" s="870">
        <v>0</v>
      </c>
      <c r="V2475" s="870">
        <v>0</v>
      </c>
      <c r="W2475" s="870">
        <v>0</v>
      </c>
      <c r="X2475" s="870">
        <v>0</v>
      </c>
      <c r="Y2475" s="870">
        <v>0</v>
      </c>
      <c r="Z2475" s="870">
        <v>0</v>
      </c>
      <c r="AA2475" s="870">
        <v>0</v>
      </c>
      <c r="AB2475" s="870">
        <v>0</v>
      </c>
      <c r="AC2475" s="870">
        <v>0</v>
      </c>
      <c r="AD2475" s="870">
        <v>0</v>
      </c>
      <c r="AE2475" s="870">
        <v>0</v>
      </c>
    </row>
    <row r="2476" spans="1:31">
      <c r="A2476" s="870" t="s">
        <v>1996</v>
      </c>
      <c r="B2476" s="870">
        <v>19</v>
      </c>
      <c r="C2476" s="870">
        <v>1925</v>
      </c>
      <c r="D2476" s="870">
        <v>192595</v>
      </c>
      <c r="E2476" s="870">
        <v>1925959020</v>
      </c>
      <c r="F2476" s="870" t="s">
        <v>2070</v>
      </c>
      <c r="G2476" s="870">
        <v>0</v>
      </c>
      <c r="H2476" s="870">
        <v>0</v>
      </c>
      <c r="I2476" s="870">
        <v>0</v>
      </c>
      <c r="J2476" s="870">
        <v>0</v>
      </c>
      <c r="K2476" s="870">
        <v>0</v>
      </c>
      <c r="L2476" s="870">
        <v>0</v>
      </c>
      <c r="M2476" s="870">
        <v>0</v>
      </c>
      <c r="N2476" s="870">
        <v>0</v>
      </c>
      <c r="O2476" s="870">
        <v>0</v>
      </c>
      <c r="P2476" s="870">
        <v>0</v>
      </c>
      <c r="Q2476" s="870">
        <v>0</v>
      </c>
      <c r="R2476" s="870">
        <v>0</v>
      </c>
      <c r="S2476" s="870">
        <v>0</v>
      </c>
      <c r="T2476" s="870">
        <v>0</v>
      </c>
      <c r="U2476" s="870">
        <v>0</v>
      </c>
      <c r="V2476" s="870">
        <v>0</v>
      </c>
      <c r="W2476" s="870">
        <v>0</v>
      </c>
      <c r="X2476" s="870">
        <v>0</v>
      </c>
      <c r="Y2476" s="870">
        <v>0</v>
      </c>
      <c r="Z2476" s="870">
        <v>0</v>
      </c>
      <c r="AA2476" s="870">
        <v>0</v>
      </c>
      <c r="AB2476" s="870">
        <v>0</v>
      </c>
      <c r="AC2476" s="870">
        <v>0</v>
      </c>
      <c r="AD2476" s="870">
        <v>0</v>
      </c>
      <c r="AE2476" s="870">
        <v>0</v>
      </c>
    </row>
    <row r="2477" spans="1:31">
      <c r="A2477" s="870" t="s">
        <v>1996</v>
      </c>
      <c r="B2477" s="870">
        <v>19</v>
      </c>
      <c r="C2477" s="870">
        <v>1925</v>
      </c>
      <c r="D2477" s="870">
        <v>192595</v>
      </c>
      <c r="E2477" s="870">
        <v>1925959162</v>
      </c>
      <c r="F2477" s="870" t="s">
        <v>4308</v>
      </c>
      <c r="G2477" s="870">
        <v>87967531</v>
      </c>
      <c r="H2477" s="870">
        <v>0</v>
      </c>
      <c r="I2477" s="870">
        <v>87967531.400000006</v>
      </c>
      <c r="J2477" s="870">
        <v>0.40000000596046448</v>
      </c>
      <c r="K2477" s="870">
        <v>0</v>
      </c>
      <c r="L2477" s="870">
        <v>0.40000000596046448</v>
      </c>
      <c r="M2477" s="870">
        <v>0</v>
      </c>
      <c r="N2477" s="870">
        <v>0</v>
      </c>
      <c r="O2477" s="870">
        <v>0.40000000596046448</v>
      </c>
      <c r="P2477" s="870">
        <v>0.14800000220537185</v>
      </c>
      <c r="Q2477" s="870">
        <v>0</v>
      </c>
      <c r="R2477" s="870">
        <v>0</v>
      </c>
      <c r="S2477" s="870">
        <v>0</v>
      </c>
      <c r="T2477" s="870">
        <v>0</v>
      </c>
      <c r="U2477" s="870">
        <v>0</v>
      </c>
      <c r="V2477" s="870">
        <v>0</v>
      </c>
      <c r="W2477" s="870">
        <v>0</v>
      </c>
      <c r="X2477" s="870">
        <v>0.14800000220537185</v>
      </c>
      <c r="Y2477" s="870">
        <v>0.37</v>
      </c>
      <c r="Z2477" s="870">
        <v>0.14800000220537185</v>
      </c>
      <c r="AA2477" s="870">
        <v>0</v>
      </c>
      <c r="AB2477" s="870">
        <v>0.14800000220537185</v>
      </c>
      <c r="AC2477" s="870">
        <v>0</v>
      </c>
      <c r="AD2477" s="870">
        <v>0</v>
      </c>
      <c r="AE2477" s="870">
        <v>0</v>
      </c>
    </row>
    <row r="2478" spans="1:31">
      <c r="A2478" s="870" t="s">
        <v>1996</v>
      </c>
      <c r="B2478" s="870">
        <v>19</v>
      </c>
      <c r="C2478" s="870">
        <v>1925</v>
      </c>
      <c r="D2478" s="870">
        <v>192595</v>
      </c>
      <c r="E2478" s="870">
        <v>1925959262</v>
      </c>
      <c r="F2478" s="870" t="s">
        <v>4308</v>
      </c>
      <c r="G2478" s="870">
        <v>30870343</v>
      </c>
      <c r="H2478" s="870">
        <v>0</v>
      </c>
      <c r="I2478" s="870">
        <v>30870343.07</v>
      </c>
      <c r="J2478" s="870">
        <v>7.0000000298023224E-2</v>
      </c>
      <c r="K2478" s="870">
        <v>0</v>
      </c>
      <c r="L2478" s="870">
        <v>7.0000000298023224E-2</v>
      </c>
      <c r="M2478" s="870">
        <v>0</v>
      </c>
      <c r="N2478" s="870">
        <v>0</v>
      </c>
      <c r="O2478" s="870">
        <v>7.0000000298023224E-2</v>
      </c>
      <c r="P2478" s="870">
        <v>2.5900000110268592E-2</v>
      </c>
      <c r="Q2478" s="870">
        <v>0</v>
      </c>
      <c r="R2478" s="870">
        <v>0</v>
      </c>
      <c r="S2478" s="870">
        <v>0</v>
      </c>
      <c r="T2478" s="870">
        <v>0</v>
      </c>
      <c r="U2478" s="870">
        <v>0</v>
      </c>
      <c r="V2478" s="870">
        <v>0</v>
      </c>
      <c r="W2478" s="870">
        <v>0</v>
      </c>
      <c r="X2478" s="870">
        <v>2.5900000110268592E-2</v>
      </c>
      <c r="Y2478" s="870">
        <v>0.37</v>
      </c>
      <c r="Z2478" s="870">
        <v>2.5900000110268592E-2</v>
      </c>
      <c r="AA2478" s="870">
        <v>0</v>
      </c>
      <c r="AB2478" s="870">
        <v>2.5900000110268592E-2</v>
      </c>
      <c r="AC2478" s="870">
        <v>0</v>
      </c>
      <c r="AD2478" s="870">
        <v>0</v>
      </c>
      <c r="AE2478" s="870">
        <v>0</v>
      </c>
    </row>
    <row r="2479" spans="1:31">
      <c r="A2479" s="870" t="s">
        <v>1996</v>
      </c>
      <c r="B2479" s="870">
        <v>19</v>
      </c>
      <c r="C2479" s="870">
        <v>1925</v>
      </c>
      <c r="D2479" s="870">
        <v>192595</v>
      </c>
      <c r="E2479" s="870">
        <v>1925959601</v>
      </c>
      <c r="F2479" s="870" t="s">
        <v>1338</v>
      </c>
      <c r="G2479" s="870">
        <v>123748828</v>
      </c>
      <c r="H2479" s="870">
        <v>0</v>
      </c>
      <c r="I2479" s="870">
        <v>123748828</v>
      </c>
      <c r="J2479" s="870">
        <v>0</v>
      </c>
      <c r="K2479" s="870">
        <v>0</v>
      </c>
      <c r="L2479" s="870">
        <v>0</v>
      </c>
      <c r="M2479" s="870">
        <v>0</v>
      </c>
      <c r="N2479" s="870">
        <v>0</v>
      </c>
      <c r="O2479" s="870">
        <v>0</v>
      </c>
      <c r="P2479" s="870">
        <v>0</v>
      </c>
      <c r="Q2479" s="870">
        <v>0</v>
      </c>
      <c r="R2479" s="870">
        <v>0</v>
      </c>
      <c r="S2479" s="870">
        <v>0</v>
      </c>
      <c r="T2479" s="870">
        <v>0</v>
      </c>
      <c r="U2479" s="870">
        <v>0</v>
      </c>
      <c r="V2479" s="870">
        <v>0</v>
      </c>
      <c r="W2479" s="870">
        <v>0</v>
      </c>
      <c r="X2479" s="870">
        <v>0</v>
      </c>
      <c r="Y2479" s="870">
        <v>0</v>
      </c>
      <c r="Z2479" s="870">
        <v>0</v>
      </c>
      <c r="AA2479" s="870">
        <v>0</v>
      </c>
      <c r="AB2479" s="870">
        <v>0</v>
      </c>
      <c r="AC2479" s="870">
        <v>0</v>
      </c>
      <c r="AD2479" s="870">
        <v>0</v>
      </c>
      <c r="AE2479" s="870">
        <v>0</v>
      </c>
    </row>
    <row r="2480" spans="1:31">
      <c r="A2480" s="870" t="s">
        <v>1996</v>
      </c>
      <c r="B2480" s="870">
        <v>19</v>
      </c>
      <c r="C2480" s="870">
        <v>1925</v>
      </c>
      <c r="D2480" s="870">
        <v>192595</v>
      </c>
      <c r="E2480" s="870">
        <v>1925959701</v>
      </c>
      <c r="F2480" s="870" t="s">
        <v>1339</v>
      </c>
      <c r="G2480" s="870">
        <v>239243550</v>
      </c>
      <c r="H2480" s="870">
        <v>0</v>
      </c>
      <c r="I2480" s="870">
        <v>239243550</v>
      </c>
      <c r="J2480" s="870">
        <v>0</v>
      </c>
      <c r="K2480" s="870">
        <v>0</v>
      </c>
      <c r="L2480" s="870">
        <v>0</v>
      </c>
      <c r="M2480" s="870">
        <v>0</v>
      </c>
      <c r="N2480" s="870">
        <v>0</v>
      </c>
      <c r="O2480" s="870">
        <v>0</v>
      </c>
      <c r="P2480" s="870">
        <v>0</v>
      </c>
      <c r="Q2480" s="870">
        <v>0</v>
      </c>
      <c r="R2480" s="870">
        <v>0</v>
      </c>
      <c r="S2480" s="870">
        <v>0</v>
      </c>
      <c r="T2480" s="870">
        <v>0</v>
      </c>
      <c r="U2480" s="870">
        <v>0</v>
      </c>
      <c r="V2480" s="870">
        <v>0</v>
      </c>
      <c r="W2480" s="870">
        <v>0</v>
      </c>
      <c r="X2480" s="870">
        <v>0</v>
      </c>
      <c r="Y2480" s="870">
        <v>0</v>
      </c>
      <c r="Z2480" s="870">
        <v>0</v>
      </c>
      <c r="AA2480" s="870">
        <v>0</v>
      </c>
      <c r="AB2480" s="870">
        <v>0</v>
      </c>
      <c r="AC2480" s="870">
        <v>0</v>
      </c>
      <c r="AD2480" s="870">
        <v>0</v>
      </c>
      <c r="AE2480" s="870">
        <v>0</v>
      </c>
    </row>
    <row r="2481" spans="1:31">
      <c r="A2481" s="870" t="s">
        <v>1996</v>
      </c>
      <c r="B2481" s="870">
        <v>19</v>
      </c>
      <c r="C2481" s="870">
        <v>1940</v>
      </c>
      <c r="D2481" s="870">
        <v>194005</v>
      </c>
      <c r="E2481" s="870">
        <v>1940051000</v>
      </c>
      <c r="F2481" s="870" t="s">
        <v>1340</v>
      </c>
      <c r="G2481" s="870">
        <v>8897711232</v>
      </c>
      <c r="H2481" s="870">
        <v>0</v>
      </c>
      <c r="I2481" s="870">
        <v>14612212421.02</v>
      </c>
      <c r="J2481" s="870">
        <v>5714501189.0200005</v>
      </c>
      <c r="K2481" s="870">
        <v>0</v>
      </c>
      <c r="L2481" s="870">
        <v>5714501189.0200005</v>
      </c>
      <c r="M2481" s="870">
        <v>0</v>
      </c>
      <c r="N2481" s="870">
        <v>0</v>
      </c>
      <c r="O2481" s="870">
        <v>5714501189.0200005</v>
      </c>
      <c r="P2481" s="870">
        <v>2114365439.9374001</v>
      </c>
      <c r="Q2481" s="870">
        <v>0</v>
      </c>
      <c r="R2481" s="870">
        <v>0</v>
      </c>
      <c r="S2481" s="870">
        <v>0</v>
      </c>
      <c r="T2481" s="870">
        <v>0</v>
      </c>
      <c r="U2481" s="870">
        <v>0</v>
      </c>
      <c r="V2481" s="870">
        <v>0</v>
      </c>
      <c r="W2481" s="870">
        <v>0</v>
      </c>
      <c r="X2481" s="870">
        <v>2114365439.9374001</v>
      </c>
      <c r="Y2481" s="870">
        <v>0.37</v>
      </c>
      <c r="Z2481" s="870">
        <v>2114365439.9374001</v>
      </c>
      <c r="AA2481" s="870">
        <v>0</v>
      </c>
      <c r="AB2481" s="870">
        <v>2114365439.9374001</v>
      </c>
      <c r="AC2481" s="870">
        <v>0</v>
      </c>
      <c r="AD2481" s="870">
        <v>0</v>
      </c>
      <c r="AE2481" s="870">
        <v>0</v>
      </c>
    </row>
    <row r="2482" spans="1:31">
      <c r="A2482" s="870" t="s">
        <v>1996</v>
      </c>
      <c r="B2482" s="870">
        <v>19</v>
      </c>
      <c r="C2482" s="870">
        <v>1940</v>
      </c>
      <c r="D2482" s="870">
        <v>194005</v>
      </c>
      <c r="E2482" s="870">
        <v>1940051001</v>
      </c>
      <c r="F2482" s="870" t="s">
        <v>1341</v>
      </c>
      <c r="G2482" s="870">
        <v>2150121838</v>
      </c>
      <c r="H2482" s="870">
        <v>0</v>
      </c>
      <c r="I2482" s="870">
        <v>2150121837.5599999</v>
      </c>
      <c r="J2482" s="870">
        <v>-0.44000005722045898</v>
      </c>
      <c r="K2482" s="870">
        <v>-0.44000005722045898</v>
      </c>
      <c r="L2482" s="870">
        <v>0</v>
      </c>
      <c r="M2482" s="870">
        <v>0</v>
      </c>
      <c r="N2482" s="870">
        <v>0</v>
      </c>
      <c r="O2482" s="870">
        <v>0</v>
      </c>
      <c r="P2482" s="870">
        <v>0</v>
      </c>
      <c r="Q2482" s="870">
        <v>0</v>
      </c>
      <c r="R2482" s="870">
        <v>0</v>
      </c>
      <c r="S2482" s="870">
        <v>0</v>
      </c>
      <c r="T2482" s="870">
        <v>0</v>
      </c>
      <c r="U2482" s="870">
        <v>0</v>
      </c>
      <c r="V2482" s="870">
        <v>0</v>
      </c>
      <c r="W2482" s="870">
        <v>0</v>
      </c>
      <c r="X2482" s="870">
        <v>0</v>
      </c>
      <c r="Y2482" s="870">
        <v>0</v>
      </c>
      <c r="Z2482" s="870">
        <v>0</v>
      </c>
      <c r="AA2482" s="870">
        <v>0</v>
      </c>
      <c r="AB2482" s="870">
        <v>0</v>
      </c>
      <c r="AC2482" s="870">
        <v>0</v>
      </c>
      <c r="AD2482" s="870">
        <v>0</v>
      </c>
      <c r="AE2482" s="870">
        <v>0</v>
      </c>
    </row>
    <row r="2483" spans="1:31">
      <c r="A2483" s="870" t="s">
        <v>1996</v>
      </c>
      <c r="B2483" s="870">
        <v>19</v>
      </c>
      <c r="C2483" s="870">
        <v>1940</v>
      </c>
      <c r="D2483" s="870">
        <v>194005</v>
      </c>
      <c r="E2483" s="870">
        <v>1940051002</v>
      </c>
      <c r="F2483" s="870" t="s">
        <v>1342</v>
      </c>
      <c r="G2483" s="870">
        <v>-2150121838</v>
      </c>
      <c r="H2483" s="870">
        <v>0</v>
      </c>
      <c r="I2483" s="870">
        <v>-2150121837.5599999</v>
      </c>
      <c r="J2483" s="870">
        <v>0.44000005722045898</v>
      </c>
      <c r="K2483" s="870">
        <v>0.44000005722045898</v>
      </c>
      <c r="L2483" s="870">
        <v>0</v>
      </c>
      <c r="M2483" s="870">
        <v>0</v>
      </c>
      <c r="N2483" s="870">
        <v>0</v>
      </c>
      <c r="O2483" s="870">
        <v>0</v>
      </c>
      <c r="P2483" s="870">
        <v>0</v>
      </c>
      <c r="Q2483" s="870">
        <v>0</v>
      </c>
      <c r="R2483" s="870">
        <v>0</v>
      </c>
      <c r="S2483" s="870">
        <v>0</v>
      </c>
      <c r="T2483" s="870">
        <v>0</v>
      </c>
      <c r="U2483" s="870">
        <v>0</v>
      </c>
      <c r="V2483" s="870">
        <v>0</v>
      </c>
      <c r="W2483" s="870">
        <v>0</v>
      </c>
      <c r="X2483" s="870">
        <v>0</v>
      </c>
      <c r="Y2483" s="870">
        <v>0</v>
      </c>
      <c r="Z2483" s="870">
        <v>0</v>
      </c>
      <c r="AA2483" s="870">
        <v>0</v>
      </c>
      <c r="AB2483" s="870">
        <v>0</v>
      </c>
      <c r="AC2483" s="870">
        <v>0</v>
      </c>
      <c r="AD2483" s="870">
        <v>0</v>
      </c>
      <c r="AE2483" s="870">
        <v>0</v>
      </c>
    </row>
    <row r="2484" spans="1:31">
      <c r="A2484" s="870" t="s">
        <v>1996</v>
      </c>
      <c r="B2484" s="870">
        <v>19</v>
      </c>
      <c r="C2484" s="870">
        <v>1960</v>
      </c>
      <c r="D2484" s="870">
        <v>196005</v>
      </c>
      <c r="E2484" s="870">
        <v>1960051200</v>
      </c>
      <c r="F2484" s="870" t="s">
        <v>1343</v>
      </c>
      <c r="G2484" s="870">
        <v>125328000000</v>
      </c>
      <c r="H2484" s="870">
        <v>0</v>
      </c>
      <c r="I2484" s="870">
        <v>125328000000</v>
      </c>
      <c r="J2484" s="870">
        <v>0</v>
      </c>
      <c r="K2484" s="870">
        <v>0</v>
      </c>
      <c r="L2484" s="870">
        <v>0</v>
      </c>
      <c r="M2484" s="870">
        <v>0</v>
      </c>
      <c r="N2484" s="870">
        <v>0</v>
      </c>
      <c r="O2484" s="870">
        <v>0</v>
      </c>
      <c r="P2484" s="870">
        <v>0</v>
      </c>
      <c r="Q2484" s="870">
        <v>0</v>
      </c>
      <c r="R2484" s="870">
        <v>0</v>
      </c>
      <c r="S2484" s="870">
        <v>0</v>
      </c>
      <c r="T2484" s="870">
        <v>0</v>
      </c>
      <c r="U2484" s="870">
        <v>0</v>
      </c>
      <c r="V2484" s="870">
        <v>0</v>
      </c>
      <c r="W2484" s="870">
        <v>0</v>
      </c>
      <c r="X2484" s="870">
        <v>0</v>
      </c>
      <c r="Y2484" s="870">
        <v>0</v>
      </c>
      <c r="Z2484" s="870">
        <v>0</v>
      </c>
      <c r="AA2484" s="870">
        <v>0</v>
      </c>
      <c r="AB2484" s="870">
        <v>0</v>
      </c>
      <c r="AC2484" s="870">
        <v>0</v>
      </c>
      <c r="AD2484" s="870">
        <v>0</v>
      </c>
      <c r="AE2484" s="870">
        <v>0</v>
      </c>
    </row>
    <row r="2485" spans="1:31">
      <c r="A2485" s="870" t="s">
        <v>1996</v>
      </c>
      <c r="B2485" s="870">
        <v>19</v>
      </c>
      <c r="C2485" s="870">
        <v>1960</v>
      </c>
      <c r="D2485" s="870">
        <v>196005</v>
      </c>
      <c r="E2485" s="870">
        <v>1960051204</v>
      </c>
      <c r="F2485" s="870" t="s">
        <v>1344</v>
      </c>
      <c r="G2485" s="870">
        <v>-125328000000</v>
      </c>
      <c r="H2485" s="870">
        <v>0</v>
      </c>
      <c r="I2485" s="870">
        <v>-125328000000</v>
      </c>
      <c r="J2485" s="870">
        <v>0</v>
      </c>
      <c r="K2485" s="870">
        <v>0</v>
      </c>
      <c r="L2485" s="870">
        <v>0</v>
      </c>
      <c r="M2485" s="870">
        <v>0</v>
      </c>
      <c r="N2485" s="870">
        <v>0</v>
      </c>
      <c r="O2485" s="870">
        <v>0</v>
      </c>
      <c r="P2485" s="870">
        <v>0</v>
      </c>
      <c r="Q2485" s="870">
        <v>0</v>
      </c>
      <c r="R2485" s="870">
        <v>0</v>
      </c>
      <c r="S2485" s="870">
        <v>0</v>
      </c>
      <c r="T2485" s="870">
        <v>0</v>
      </c>
      <c r="U2485" s="870">
        <v>0</v>
      </c>
      <c r="V2485" s="870">
        <v>0</v>
      </c>
      <c r="W2485" s="870">
        <v>0</v>
      </c>
      <c r="X2485" s="870">
        <v>0</v>
      </c>
      <c r="Y2485" s="870">
        <v>0</v>
      </c>
      <c r="Z2485" s="870">
        <v>0</v>
      </c>
      <c r="AA2485" s="870">
        <v>0</v>
      </c>
      <c r="AB2485" s="870">
        <v>0</v>
      </c>
      <c r="AC2485" s="870">
        <v>0</v>
      </c>
      <c r="AD2485" s="870">
        <v>0</v>
      </c>
      <c r="AE2485" s="870">
        <v>0</v>
      </c>
    </row>
    <row r="2486" spans="1:31">
      <c r="A2486" s="870" t="s">
        <v>2049</v>
      </c>
      <c r="B2486" s="870">
        <v>19</v>
      </c>
      <c r="C2486" s="870">
        <v>1960</v>
      </c>
      <c r="D2486" s="870">
        <v>196095</v>
      </c>
      <c r="E2486" s="870">
        <v>1960950007</v>
      </c>
      <c r="F2486" s="870" t="s">
        <v>2055</v>
      </c>
      <c r="G2486" s="870">
        <v>0</v>
      </c>
      <c r="H2486" s="870">
        <v>0</v>
      </c>
      <c r="I2486" s="870">
        <v>0</v>
      </c>
      <c r="J2486" s="870">
        <v>0</v>
      </c>
      <c r="K2486" s="870">
        <v>0</v>
      </c>
      <c r="L2486" s="870">
        <v>0</v>
      </c>
      <c r="M2486" s="870">
        <v>0</v>
      </c>
      <c r="N2486" s="870">
        <v>0</v>
      </c>
      <c r="O2486" s="870">
        <v>0</v>
      </c>
      <c r="P2486" s="870">
        <v>0</v>
      </c>
      <c r="Q2486" s="870">
        <v>0</v>
      </c>
      <c r="R2486" s="870">
        <v>0</v>
      </c>
      <c r="S2486" s="870">
        <v>0</v>
      </c>
      <c r="T2486" s="870">
        <v>0</v>
      </c>
      <c r="U2486" s="870">
        <v>0</v>
      </c>
      <c r="V2486" s="870">
        <v>0</v>
      </c>
      <c r="W2486" s="870">
        <v>0</v>
      </c>
      <c r="X2486" s="870">
        <v>0</v>
      </c>
      <c r="Y2486" s="870">
        <v>0</v>
      </c>
      <c r="Z2486" s="870">
        <v>0</v>
      </c>
      <c r="AA2486" s="870">
        <v>0</v>
      </c>
      <c r="AB2486" s="870">
        <v>0</v>
      </c>
      <c r="AC2486" s="870">
        <v>0</v>
      </c>
      <c r="AD2486" s="870">
        <v>0</v>
      </c>
      <c r="AE2486" s="870">
        <v>0</v>
      </c>
    </row>
    <row r="2487" spans="1:31">
      <c r="A2487" s="870" t="s">
        <v>2049</v>
      </c>
      <c r="B2487" s="870">
        <v>19</v>
      </c>
      <c r="C2487" s="870">
        <v>1960</v>
      </c>
      <c r="D2487" s="870">
        <v>196095</v>
      </c>
      <c r="E2487" s="870">
        <v>1960950008</v>
      </c>
      <c r="F2487" s="870" t="s">
        <v>2058</v>
      </c>
      <c r="G2487" s="870">
        <v>0</v>
      </c>
      <c r="H2487" s="870">
        <v>0</v>
      </c>
      <c r="I2487" s="870">
        <v>0</v>
      </c>
      <c r="J2487" s="870">
        <v>0</v>
      </c>
      <c r="K2487" s="870">
        <v>0</v>
      </c>
      <c r="L2487" s="870">
        <v>0</v>
      </c>
      <c r="M2487" s="870">
        <v>0</v>
      </c>
      <c r="N2487" s="870">
        <v>0</v>
      </c>
      <c r="O2487" s="870">
        <v>0</v>
      </c>
      <c r="P2487" s="870">
        <v>0</v>
      </c>
      <c r="Q2487" s="870">
        <v>0</v>
      </c>
      <c r="R2487" s="870">
        <v>0</v>
      </c>
      <c r="S2487" s="870">
        <v>0</v>
      </c>
      <c r="T2487" s="870">
        <v>0</v>
      </c>
      <c r="U2487" s="870">
        <v>0</v>
      </c>
      <c r="V2487" s="870">
        <v>0</v>
      </c>
      <c r="W2487" s="870">
        <v>0</v>
      </c>
      <c r="X2487" s="870">
        <v>0</v>
      </c>
      <c r="Y2487" s="870">
        <v>0</v>
      </c>
      <c r="Z2487" s="870">
        <v>0</v>
      </c>
      <c r="AA2487" s="870">
        <v>0</v>
      </c>
      <c r="AB2487" s="870">
        <v>0</v>
      </c>
      <c r="AC2487" s="870">
        <v>0</v>
      </c>
      <c r="AD2487" s="870">
        <v>0</v>
      </c>
      <c r="AE2487" s="870">
        <v>0</v>
      </c>
    </row>
    <row r="2488" spans="1:31">
      <c r="A2488" s="870" t="s">
        <v>1996</v>
      </c>
      <c r="B2488" s="870">
        <v>19</v>
      </c>
      <c r="C2488" s="870">
        <v>1960</v>
      </c>
      <c r="D2488" s="870">
        <v>196095</v>
      </c>
      <c r="E2488" s="870">
        <v>1960950012</v>
      </c>
      <c r="F2488" s="870" t="s">
        <v>4309</v>
      </c>
      <c r="G2488" s="870">
        <v>0</v>
      </c>
      <c r="H2488" s="870">
        <v>0</v>
      </c>
      <c r="I2488" s="870">
        <v>0</v>
      </c>
      <c r="J2488" s="870">
        <v>0</v>
      </c>
      <c r="K2488" s="870">
        <v>0</v>
      </c>
      <c r="L2488" s="870">
        <v>0</v>
      </c>
      <c r="M2488" s="870">
        <v>0</v>
      </c>
      <c r="N2488" s="870">
        <v>0</v>
      </c>
      <c r="O2488" s="870">
        <v>0</v>
      </c>
      <c r="P2488" s="870">
        <v>0</v>
      </c>
      <c r="Q2488" s="870">
        <v>0</v>
      </c>
      <c r="R2488" s="870">
        <v>0</v>
      </c>
      <c r="S2488" s="870">
        <v>0</v>
      </c>
      <c r="T2488" s="870">
        <v>0</v>
      </c>
      <c r="U2488" s="870">
        <v>0</v>
      </c>
      <c r="V2488" s="870">
        <v>0</v>
      </c>
      <c r="W2488" s="870">
        <v>0</v>
      </c>
      <c r="X2488" s="870">
        <v>0</v>
      </c>
      <c r="Y2488" s="870">
        <v>0</v>
      </c>
      <c r="Z2488" s="870">
        <v>0</v>
      </c>
      <c r="AA2488" s="870">
        <v>0</v>
      </c>
      <c r="AB2488" s="870">
        <v>0</v>
      </c>
      <c r="AC2488" s="870">
        <v>0</v>
      </c>
      <c r="AD2488" s="870">
        <v>0</v>
      </c>
      <c r="AE2488" s="870">
        <v>0</v>
      </c>
    </row>
    <row r="2489" spans="1:31">
      <c r="A2489" s="870" t="s">
        <v>1996</v>
      </c>
      <c r="B2489" s="870">
        <v>19</v>
      </c>
      <c r="C2489" s="870">
        <v>1960</v>
      </c>
      <c r="D2489" s="870">
        <v>196095</v>
      </c>
      <c r="E2489" s="870">
        <v>1960950016</v>
      </c>
      <c r="F2489" s="870" t="s">
        <v>3707</v>
      </c>
      <c r="G2489" s="870">
        <v>0</v>
      </c>
      <c r="H2489" s="870">
        <v>0</v>
      </c>
      <c r="I2489" s="870">
        <v>0</v>
      </c>
      <c r="J2489" s="870">
        <v>0</v>
      </c>
      <c r="K2489" s="870">
        <v>0</v>
      </c>
      <c r="L2489" s="870">
        <v>0</v>
      </c>
      <c r="M2489" s="870">
        <v>0</v>
      </c>
      <c r="N2489" s="870">
        <v>0</v>
      </c>
      <c r="O2489" s="870">
        <v>0</v>
      </c>
      <c r="P2489" s="870">
        <v>0</v>
      </c>
      <c r="Q2489" s="870">
        <v>0</v>
      </c>
      <c r="R2489" s="870">
        <v>0</v>
      </c>
      <c r="S2489" s="870">
        <v>0</v>
      </c>
      <c r="T2489" s="870">
        <v>0</v>
      </c>
      <c r="U2489" s="870">
        <v>0</v>
      </c>
      <c r="V2489" s="870">
        <v>0</v>
      </c>
      <c r="W2489" s="870">
        <v>0</v>
      </c>
      <c r="X2489" s="870">
        <v>0</v>
      </c>
      <c r="Y2489" s="870">
        <v>0</v>
      </c>
      <c r="Z2489" s="870">
        <v>0</v>
      </c>
      <c r="AA2489" s="870">
        <v>0</v>
      </c>
      <c r="AB2489" s="870">
        <v>0</v>
      </c>
      <c r="AC2489" s="870">
        <v>0</v>
      </c>
      <c r="AD2489" s="870">
        <v>0</v>
      </c>
      <c r="AE2489" s="870">
        <v>0</v>
      </c>
    </row>
    <row r="2490" spans="1:31">
      <c r="A2490" s="870" t="s">
        <v>1996</v>
      </c>
      <c r="B2490" s="870">
        <v>19</v>
      </c>
      <c r="C2490" s="870">
        <v>1960</v>
      </c>
      <c r="D2490" s="870">
        <v>196095</v>
      </c>
      <c r="E2490" s="870">
        <v>1960950050</v>
      </c>
      <c r="F2490" s="870" t="s">
        <v>4749</v>
      </c>
      <c r="G2490" s="870">
        <v>0</v>
      </c>
      <c r="H2490" s="870">
        <v>0</v>
      </c>
      <c r="I2490" s="870">
        <v>0</v>
      </c>
      <c r="J2490" s="870">
        <v>0</v>
      </c>
      <c r="K2490" s="870">
        <v>0</v>
      </c>
      <c r="L2490" s="870">
        <v>0</v>
      </c>
      <c r="M2490" s="870">
        <v>0</v>
      </c>
      <c r="N2490" s="870">
        <v>0</v>
      </c>
      <c r="O2490" s="870">
        <v>0</v>
      </c>
      <c r="P2490" s="870">
        <v>0</v>
      </c>
      <c r="Q2490" s="870">
        <v>0</v>
      </c>
      <c r="R2490" s="870">
        <v>0</v>
      </c>
      <c r="S2490" s="870">
        <v>0</v>
      </c>
      <c r="T2490" s="870">
        <v>0</v>
      </c>
      <c r="U2490" s="870">
        <v>0</v>
      </c>
      <c r="V2490" s="870">
        <v>0</v>
      </c>
      <c r="W2490" s="870">
        <v>0</v>
      </c>
      <c r="X2490" s="870">
        <v>0</v>
      </c>
      <c r="Y2490" s="870">
        <v>0</v>
      </c>
      <c r="Z2490" s="870">
        <v>0</v>
      </c>
      <c r="AA2490" s="870">
        <v>0</v>
      </c>
      <c r="AB2490" s="870">
        <v>0</v>
      </c>
      <c r="AC2490" s="870">
        <v>0</v>
      </c>
      <c r="AD2490" s="870">
        <v>0</v>
      </c>
      <c r="AE2490" s="870">
        <v>0</v>
      </c>
    </row>
    <row r="2491" spans="1:31">
      <c r="A2491" s="870" t="s">
        <v>1996</v>
      </c>
      <c r="B2491" s="870">
        <v>19</v>
      </c>
      <c r="C2491" s="870">
        <v>1960</v>
      </c>
      <c r="D2491" s="870">
        <v>196095</v>
      </c>
      <c r="E2491" s="870">
        <v>1960950058</v>
      </c>
      <c r="F2491" s="870" t="s">
        <v>3150</v>
      </c>
      <c r="G2491" s="870">
        <v>6277714</v>
      </c>
      <c r="H2491" s="870">
        <v>0</v>
      </c>
      <c r="I2491" s="870">
        <v>6277714.1699999999</v>
      </c>
      <c r="J2491" s="870">
        <v>0.16999999992549419</v>
      </c>
      <c r="K2491" s="870">
        <v>0</v>
      </c>
      <c r="L2491" s="870">
        <v>0.16999999992549419</v>
      </c>
      <c r="M2491" s="870">
        <v>0</v>
      </c>
      <c r="N2491" s="870">
        <v>0</v>
      </c>
      <c r="O2491" s="870">
        <v>0.16999999992549419</v>
      </c>
      <c r="P2491" s="870">
        <v>6.2899999972432855E-2</v>
      </c>
      <c r="Q2491" s="870">
        <v>0</v>
      </c>
      <c r="R2491" s="870">
        <v>0</v>
      </c>
      <c r="S2491" s="870">
        <v>0</v>
      </c>
      <c r="T2491" s="870">
        <v>0</v>
      </c>
      <c r="U2491" s="870">
        <v>0</v>
      </c>
      <c r="V2491" s="870">
        <v>0</v>
      </c>
      <c r="W2491" s="870">
        <v>0</v>
      </c>
      <c r="X2491" s="870">
        <v>6.2899999972432855E-2</v>
      </c>
      <c r="Y2491" s="870">
        <v>0.37</v>
      </c>
      <c r="Z2491" s="870">
        <v>6.2899999972432855E-2</v>
      </c>
      <c r="AA2491" s="870">
        <v>0</v>
      </c>
      <c r="AB2491" s="870">
        <v>6.2899999972432855E-2</v>
      </c>
      <c r="AC2491" s="870">
        <v>0</v>
      </c>
      <c r="AD2491" s="870">
        <v>0</v>
      </c>
      <c r="AE2491" s="870">
        <v>0</v>
      </c>
    </row>
    <row r="2492" spans="1:31">
      <c r="A2492" s="870" t="s">
        <v>1996</v>
      </c>
      <c r="B2492" s="870">
        <v>19</v>
      </c>
      <c r="C2492" s="870">
        <v>1960</v>
      </c>
      <c r="D2492" s="870">
        <v>196095</v>
      </c>
      <c r="E2492" s="870">
        <v>1960950258</v>
      </c>
      <c r="F2492" s="870" t="s">
        <v>3419</v>
      </c>
      <c r="G2492" s="870">
        <v>4451717</v>
      </c>
      <c r="H2492" s="870">
        <v>0</v>
      </c>
      <c r="I2492" s="870">
        <v>4451716.93</v>
      </c>
      <c r="J2492" s="870">
        <v>-7.0000000298023224E-2</v>
      </c>
      <c r="K2492" s="870">
        <v>0</v>
      </c>
      <c r="L2492" s="870">
        <v>0</v>
      </c>
      <c r="M2492" s="870">
        <v>-7.0000000298023224E-2</v>
      </c>
      <c r="N2492" s="870">
        <v>0</v>
      </c>
      <c r="O2492" s="870">
        <v>-7.0000000298023224E-2</v>
      </c>
      <c r="P2492" s="870">
        <v>-2.5900000110268592E-2</v>
      </c>
      <c r="Q2492" s="870">
        <v>0</v>
      </c>
      <c r="R2492" s="870">
        <v>0</v>
      </c>
      <c r="S2492" s="870">
        <v>0</v>
      </c>
      <c r="T2492" s="870">
        <v>0</v>
      </c>
      <c r="U2492" s="870">
        <v>0</v>
      </c>
      <c r="V2492" s="870">
        <v>0</v>
      </c>
      <c r="W2492" s="870">
        <v>0</v>
      </c>
      <c r="X2492" s="870">
        <v>-2.5900000110268592E-2</v>
      </c>
      <c r="Y2492" s="870">
        <v>0.37</v>
      </c>
      <c r="Z2492" s="870">
        <v>0</v>
      </c>
      <c r="AA2492" s="870">
        <v>-2.5900000110268592E-2</v>
      </c>
      <c r="AB2492" s="870">
        <v>0</v>
      </c>
      <c r="AC2492" s="870">
        <v>-2.5900000110268592E-2</v>
      </c>
      <c r="AD2492" s="870">
        <v>0</v>
      </c>
      <c r="AE2492" s="870">
        <v>0</v>
      </c>
    </row>
    <row r="2493" spans="1:31">
      <c r="A2493" s="870" t="s">
        <v>2042</v>
      </c>
      <c r="B2493" s="870">
        <v>19</v>
      </c>
      <c r="C2493" s="870">
        <v>1960</v>
      </c>
      <c r="D2493" s="870">
        <v>196095</v>
      </c>
      <c r="E2493" s="870">
        <v>1960951005</v>
      </c>
      <c r="F2493" s="870" t="s">
        <v>4310</v>
      </c>
      <c r="G2493" s="870">
        <v>754834782</v>
      </c>
      <c r="H2493" s="870">
        <v>0</v>
      </c>
      <c r="I2493" s="870">
        <v>0</v>
      </c>
      <c r="J2493" s="870">
        <v>-754834782</v>
      </c>
      <c r="K2493" s="870">
        <v>0</v>
      </c>
      <c r="L2493" s="870">
        <v>0</v>
      </c>
      <c r="M2493" s="870">
        <v>-754834782</v>
      </c>
      <c r="N2493" s="870">
        <v>0</v>
      </c>
      <c r="O2493" s="870">
        <v>-754834782</v>
      </c>
      <c r="P2493" s="870">
        <v>-279288869.33999997</v>
      </c>
      <c r="Q2493" s="870">
        <v>0</v>
      </c>
      <c r="R2493" s="870">
        <v>0</v>
      </c>
      <c r="S2493" s="870">
        <v>0</v>
      </c>
      <c r="T2493" s="870">
        <v>0</v>
      </c>
      <c r="U2493" s="870">
        <v>0</v>
      </c>
      <c r="V2493" s="870">
        <v>0</v>
      </c>
      <c r="W2493" s="870">
        <v>0</v>
      </c>
      <c r="X2493" s="870">
        <v>-279288869.33999997</v>
      </c>
      <c r="Y2493" s="870">
        <v>0.36999999999999994</v>
      </c>
      <c r="Z2493" s="870">
        <v>0</v>
      </c>
      <c r="AA2493" s="870">
        <v>-279288869.33999997</v>
      </c>
      <c r="AB2493" s="870">
        <v>0</v>
      </c>
      <c r="AC2493" s="870">
        <v>-279288869.33999997</v>
      </c>
      <c r="AD2493" s="870">
        <v>0</v>
      </c>
      <c r="AE2493" s="870">
        <v>0</v>
      </c>
    </row>
    <row r="2494" spans="1:31">
      <c r="A2494" s="870" t="s">
        <v>1996</v>
      </c>
      <c r="B2494" s="870">
        <v>19</v>
      </c>
      <c r="C2494" s="870">
        <v>1960</v>
      </c>
      <c r="D2494" s="870">
        <v>196095</v>
      </c>
      <c r="E2494" s="870">
        <v>1960951012</v>
      </c>
      <c r="F2494" s="870" t="s">
        <v>1346</v>
      </c>
      <c r="G2494" s="870">
        <v>181580980</v>
      </c>
      <c r="H2494" s="870">
        <v>0</v>
      </c>
      <c r="I2494" s="870">
        <v>181580980</v>
      </c>
      <c r="J2494" s="870">
        <v>0</v>
      </c>
      <c r="K2494" s="870">
        <v>0</v>
      </c>
      <c r="L2494" s="870">
        <v>0</v>
      </c>
      <c r="M2494" s="870">
        <v>0</v>
      </c>
      <c r="N2494" s="870">
        <v>0</v>
      </c>
      <c r="O2494" s="870">
        <v>0</v>
      </c>
      <c r="P2494" s="870">
        <v>0</v>
      </c>
      <c r="Q2494" s="870">
        <v>0</v>
      </c>
      <c r="R2494" s="870">
        <v>0</v>
      </c>
      <c r="S2494" s="870">
        <v>0</v>
      </c>
      <c r="T2494" s="870">
        <v>0</v>
      </c>
      <c r="U2494" s="870">
        <v>0</v>
      </c>
      <c r="V2494" s="870">
        <v>0</v>
      </c>
      <c r="W2494" s="870">
        <v>0</v>
      </c>
      <c r="X2494" s="870">
        <v>0</v>
      </c>
      <c r="Y2494" s="870">
        <v>0</v>
      </c>
      <c r="Z2494" s="870">
        <v>0</v>
      </c>
      <c r="AA2494" s="870">
        <v>0</v>
      </c>
      <c r="AB2494" s="870">
        <v>0</v>
      </c>
      <c r="AC2494" s="870">
        <v>0</v>
      </c>
      <c r="AD2494" s="870">
        <v>0</v>
      </c>
      <c r="AE2494" s="870">
        <v>0</v>
      </c>
    </row>
    <row r="2495" spans="1:31">
      <c r="A2495" s="870" t="s">
        <v>1996</v>
      </c>
      <c r="B2495" s="870">
        <v>19</v>
      </c>
      <c r="C2495" s="870">
        <v>1960</v>
      </c>
      <c r="D2495" s="870">
        <v>196095</v>
      </c>
      <c r="E2495" s="870">
        <v>1960951015</v>
      </c>
      <c r="F2495" s="870" t="s">
        <v>1347</v>
      </c>
      <c r="G2495" s="870">
        <v>0</v>
      </c>
      <c r="H2495" s="870">
        <v>0</v>
      </c>
      <c r="I2495" s="870">
        <v>0</v>
      </c>
      <c r="J2495" s="870">
        <v>0</v>
      </c>
      <c r="K2495" s="870">
        <v>0</v>
      </c>
      <c r="L2495" s="870">
        <v>0</v>
      </c>
      <c r="M2495" s="870">
        <v>0</v>
      </c>
      <c r="N2495" s="870">
        <v>0</v>
      </c>
      <c r="O2495" s="870">
        <v>0</v>
      </c>
      <c r="P2495" s="870">
        <v>0</v>
      </c>
      <c r="Q2495" s="870">
        <v>0</v>
      </c>
      <c r="R2495" s="870">
        <v>0</v>
      </c>
      <c r="S2495" s="870">
        <v>0</v>
      </c>
      <c r="T2495" s="870">
        <v>0</v>
      </c>
      <c r="U2495" s="870">
        <v>0</v>
      </c>
      <c r="V2495" s="870">
        <v>0</v>
      </c>
      <c r="W2495" s="870">
        <v>0</v>
      </c>
      <c r="X2495" s="870">
        <v>0</v>
      </c>
      <c r="Y2495" s="870">
        <v>0</v>
      </c>
      <c r="Z2495" s="870">
        <v>0</v>
      </c>
      <c r="AA2495" s="870">
        <v>0</v>
      </c>
      <c r="AB2495" s="870">
        <v>0</v>
      </c>
      <c r="AC2495" s="870">
        <v>0</v>
      </c>
      <c r="AD2495" s="870">
        <v>0</v>
      </c>
      <c r="AE2495" s="870">
        <v>0</v>
      </c>
    </row>
    <row r="2496" spans="1:31">
      <c r="A2496" s="870" t="s">
        <v>1996</v>
      </c>
      <c r="B2496" s="870">
        <v>19</v>
      </c>
      <c r="C2496" s="870">
        <v>1960</v>
      </c>
      <c r="D2496" s="870">
        <v>196095</v>
      </c>
      <c r="E2496" s="870">
        <v>1960951016</v>
      </c>
      <c r="F2496" s="870" t="s">
        <v>1348</v>
      </c>
      <c r="G2496" s="870">
        <v>38956956</v>
      </c>
      <c r="H2496" s="870">
        <v>0</v>
      </c>
      <c r="I2496" s="870">
        <v>38956955.520000003</v>
      </c>
      <c r="J2496" s="870">
        <v>-0.47999999672174454</v>
      </c>
      <c r="K2496" s="870">
        <v>0</v>
      </c>
      <c r="L2496" s="870">
        <v>0</v>
      </c>
      <c r="M2496" s="870">
        <v>-0.47999999672174454</v>
      </c>
      <c r="N2496" s="870">
        <v>0</v>
      </c>
      <c r="O2496" s="870">
        <v>-0.47999999672174454</v>
      </c>
      <c r="P2496" s="870">
        <v>-0.17759999878704547</v>
      </c>
      <c r="Q2496" s="870">
        <v>0</v>
      </c>
      <c r="R2496" s="870">
        <v>0</v>
      </c>
      <c r="S2496" s="870">
        <v>0</v>
      </c>
      <c r="T2496" s="870">
        <v>0</v>
      </c>
      <c r="U2496" s="870">
        <v>0</v>
      </c>
      <c r="V2496" s="870">
        <v>0</v>
      </c>
      <c r="W2496" s="870">
        <v>0</v>
      </c>
      <c r="X2496" s="870">
        <v>-0.17759999878704547</v>
      </c>
      <c r="Y2496" s="870">
        <v>0.37</v>
      </c>
      <c r="Z2496" s="870">
        <v>0</v>
      </c>
      <c r="AA2496" s="870">
        <v>-0.17759999878704547</v>
      </c>
      <c r="AB2496" s="870">
        <v>0</v>
      </c>
      <c r="AC2496" s="870">
        <v>-0.17759999878704547</v>
      </c>
      <c r="AD2496" s="870">
        <v>0</v>
      </c>
      <c r="AE2496" s="870">
        <v>0</v>
      </c>
    </row>
    <row r="2497" spans="1:31">
      <c r="A2497" s="870" t="s">
        <v>2042</v>
      </c>
      <c r="B2497" s="870">
        <v>19</v>
      </c>
      <c r="C2497" s="870">
        <v>1960</v>
      </c>
      <c r="D2497" s="870">
        <v>196095</v>
      </c>
      <c r="E2497" s="870">
        <v>1960951017</v>
      </c>
      <c r="F2497" s="870" t="s">
        <v>4311</v>
      </c>
      <c r="G2497" s="870">
        <v>0</v>
      </c>
      <c r="H2497" s="870">
        <v>0</v>
      </c>
      <c r="I2497" s="870">
        <v>0</v>
      </c>
      <c r="J2497" s="870">
        <v>0</v>
      </c>
      <c r="K2497" s="870">
        <v>0</v>
      </c>
      <c r="L2497" s="870">
        <v>0</v>
      </c>
      <c r="M2497" s="870">
        <v>0</v>
      </c>
      <c r="N2497" s="870">
        <v>0</v>
      </c>
      <c r="O2497" s="870">
        <v>0</v>
      </c>
      <c r="P2497" s="870">
        <v>0</v>
      </c>
      <c r="Q2497" s="870">
        <v>0</v>
      </c>
      <c r="R2497" s="870">
        <v>0</v>
      </c>
      <c r="S2497" s="870">
        <v>0</v>
      </c>
      <c r="T2497" s="870">
        <v>0</v>
      </c>
      <c r="U2497" s="870">
        <v>0</v>
      </c>
      <c r="V2497" s="870">
        <v>0</v>
      </c>
      <c r="W2497" s="870">
        <v>0</v>
      </c>
      <c r="X2497" s="870">
        <v>0</v>
      </c>
      <c r="Y2497" s="870">
        <v>0</v>
      </c>
      <c r="Z2497" s="870">
        <v>0</v>
      </c>
      <c r="AA2497" s="870">
        <v>0</v>
      </c>
      <c r="AB2497" s="870">
        <v>0</v>
      </c>
      <c r="AC2497" s="870">
        <v>0</v>
      </c>
      <c r="AD2497" s="870">
        <v>0</v>
      </c>
      <c r="AE2497" s="870">
        <v>0</v>
      </c>
    </row>
    <row r="2498" spans="1:31">
      <c r="A2498" s="870" t="s">
        <v>1996</v>
      </c>
      <c r="B2498" s="870">
        <v>19</v>
      </c>
      <c r="C2498" s="870">
        <v>1960</v>
      </c>
      <c r="D2498" s="870">
        <v>196095</v>
      </c>
      <c r="E2498" s="870">
        <v>1960951025</v>
      </c>
      <c r="F2498" s="870" t="s">
        <v>2071</v>
      </c>
      <c r="G2498" s="870">
        <v>0</v>
      </c>
      <c r="H2498" s="870">
        <v>0</v>
      </c>
      <c r="I2498" s="870">
        <v>0</v>
      </c>
      <c r="J2498" s="870">
        <v>0</v>
      </c>
      <c r="K2498" s="870">
        <v>0</v>
      </c>
      <c r="L2498" s="870">
        <v>0</v>
      </c>
      <c r="M2498" s="870">
        <v>0</v>
      </c>
      <c r="N2498" s="870">
        <v>0</v>
      </c>
      <c r="O2498" s="870">
        <v>0</v>
      </c>
      <c r="P2498" s="870">
        <v>0</v>
      </c>
      <c r="Q2498" s="870">
        <v>0</v>
      </c>
      <c r="R2498" s="870">
        <v>0</v>
      </c>
      <c r="S2498" s="870">
        <v>0</v>
      </c>
      <c r="T2498" s="870">
        <v>0</v>
      </c>
      <c r="U2498" s="870">
        <v>0</v>
      </c>
      <c r="V2498" s="870">
        <v>0</v>
      </c>
      <c r="W2498" s="870">
        <v>0</v>
      </c>
      <c r="X2498" s="870">
        <v>0</v>
      </c>
      <c r="Y2498" s="870">
        <v>0</v>
      </c>
      <c r="Z2498" s="870">
        <v>0</v>
      </c>
      <c r="AA2498" s="870">
        <v>0</v>
      </c>
      <c r="AB2498" s="870">
        <v>0</v>
      </c>
      <c r="AC2498" s="870">
        <v>0</v>
      </c>
      <c r="AD2498" s="870">
        <v>0</v>
      </c>
      <c r="AE2498" s="870">
        <v>0</v>
      </c>
    </row>
    <row r="2499" spans="1:31">
      <c r="A2499" s="870" t="s">
        <v>1996</v>
      </c>
      <c r="B2499" s="870">
        <v>19</v>
      </c>
      <c r="C2499" s="870">
        <v>1960</v>
      </c>
      <c r="D2499" s="870">
        <v>196095</v>
      </c>
      <c r="E2499" s="870">
        <v>1960951026</v>
      </c>
      <c r="F2499" s="870" t="s">
        <v>2072</v>
      </c>
      <c r="G2499" s="870">
        <v>3166079278</v>
      </c>
      <c r="H2499" s="870">
        <v>0</v>
      </c>
      <c r="I2499" s="870">
        <v>3166079278.3499999</v>
      </c>
      <c r="J2499" s="870">
        <v>0.34999990463256836</v>
      </c>
      <c r="K2499" s="870">
        <v>0</v>
      </c>
      <c r="L2499" s="870">
        <v>0.34999990463256836</v>
      </c>
      <c r="M2499" s="870">
        <v>0</v>
      </c>
      <c r="N2499" s="870">
        <v>0</v>
      </c>
      <c r="O2499" s="870">
        <v>0.34999990463256836</v>
      </c>
      <c r="P2499" s="870">
        <v>0.12949996471405029</v>
      </c>
      <c r="Q2499" s="870">
        <v>0</v>
      </c>
      <c r="R2499" s="870">
        <v>0</v>
      </c>
      <c r="S2499" s="870">
        <v>0</v>
      </c>
      <c r="T2499" s="870">
        <v>0</v>
      </c>
      <c r="U2499" s="870">
        <v>0</v>
      </c>
      <c r="V2499" s="870">
        <v>0</v>
      </c>
      <c r="W2499" s="870">
        <v>0</v>
      </c>
      <c r="X2499" s="870">
        <v>0.12949996471405029</v>
      </c>
      <c r="Y2499" s="870">
        <v>0.37</v>
      </c>
      <c r="Z2499" s="870">
        <v>0.12949996471405029</v>
      </c>
      <c r="AA2499" s="870">
        <v>0</v>
      </c>
      <c r="AB2499" s="870">
        <v>0.12949996471405029</v>
      </c>
      <c r="AC2499" s="870">
        <v>0</v>
      </c>
      <c r="AD2499" s="870">
        <v>0</v>
      </c>
      <c r="AE2499" s="870">
        <v>0</v>
      </c>
    </row>
    <row r="2500" spans="1:31">
      <c r="A2500" s="870" t="s">
        <v>2042</v>
      </c>
      <c r="B2500" s="870">
        <v>19</v>
      </c>
      <c r="C2500" s="870">
        <v>1960</v>
      </c>
      <c r="D2500" s="870">
        <v>196095</v>
      </c>
      <c r="E2500" s="870">
        <v>1960951027</v>
      </c>
      <c r="F2500" s="870" t="s">
        <v>1310</v>
      </c>
      <c r="G2500" s="870">
        <v>135653185639</v>
      </c>
      <c r="H2500" s="870">
        <v>0</v>
      </c>
      <c r="I2500" s="870">
        <v>201343894714.51974</v>
      </c>
      <c r="J2500" s="870">
        <v>65690709075.519989</v>
      </c>
      <c r="K2500" s="870">
        <v>0</v>
      </c>
      <c r="L2500" s="870">
        <v>65690709075.519989</v>
      </c>
      <c r="M2500" s="870">
        <v>0</v>
      </c>
      <c r="N2500" s="870">
        <v>0</v>
      </c>
      <c r="O2500" s="870">
        <v>65690709075.519989</v>
      </c>
      <c r="P2500" s="870">
        <v>24305562357.942394</v>
      </c>
      <c r="Q2500" s="870">
        <v>0</v>
      </c>
      <c r="R2500" s="870">
        <v>0</v>
      </c>
      <c r="S2500" s="870">
        <v>0</v>
      </c>
      <c r="T2500" s="870">
        <v>0</v>
      </c>
      <c r="U2500" s="870">
        <v>0</v>
      </c>
      <c r="V2500" s="870">
        <v>0</v>
      </c>
      <c r="W2500" s="870">
        <v>0</v>
      </c>
      <c r="X2500" s="870">
        <v>24305562357.942394</v>
      </c>
      <c r="Y2500" s="870">
        <v>0.37</v>
      </c>
      <c r="Z2500" s="870">
        <v>24305562357.942394</v>
      </c>
      <c r="AA2500" s="870">
        <v>0</v>
      </c>
      <c r="AB2500" s="870">
        <v>24305562357.942394</v>
      </c>
      <c r="AC2500" s="870">
        <v>0</v>
      </c>
      <c r="AD2500" s="870">
        <v>0</v>
      </c>
      <c r="AE2500" s="870">
        <v>0</v>
      </c>
    </row>
    <row r="2501" spans="1:31">
      <c r="A2501" s="870" t="s">
        <v>1996</v>
      </c>
      <c r="B2501" s="870">
        <v>19</v>
      </c>
      <c r="C2501" s="870">
        <v>1960</v>
      </c>
      <c r="D2501" s="870">
        <v>196095</v>
      </c>
      <c r="E2501" s="870">
        <v>1960951029</v>
      </c>
      <c r="F2501" s="870" t="s">
        <v>2073</v>
      </c>
      <c r="G2501" s="870">
        <v>0</v>
      </c>
      <c r="H2501" s="870">
        <v>0</v>
      </c>
      <c r="I2501" s="870">
        <v>0</v>
      </c>
      <c r="J2501" s="870">
        <v>0</v>
      </c>
      <c r="K2501" s="870">
        <v>0</v>
      </c>
      <c r="L2501" s="870">
        <v>0</v>
      </c>
      <c r="M2501" s="870">
        <v>0</v>
      </c>
      <c r="N2501" s="870">
        <v>0</v>
      </c>
      <c r="O2501" s="870">
        <v>0</v>
      </c>
      <c r="P2501" s="870">
        <v>0</v>
      </c>
      <c r="Q2501" s="870">
        <v>0</v>
      </c>
      <c r="R2501" s="870">
        <v>0</v>
      </c>
      <c r="S2501" s="870">
        <v>0</v>
      </c>
      <c r="T2501" s="870">
        <v>0</v>
      </c>
      <c r="U2501" s="870">
        <v>0</v>
      </c>
      <c r="V2501" s="870">
        <v>0</v>
      </c>
      <c r="W2501" s="870">
        <v>0</v>
      </c>
      <c r="X2501" s="870">
        <v>0</v>
      </c>
      <c r="Y2501" s="870">
        <v>0</v>
      </c>
      <c r="Z2501" s="870">
        <v>0</v>
      </c>
      <c r="AA2501" s="870">
        <v>0</v>
      </c>
      <c r="AB2501" s="870">
        <v>0</v>
      </c>
      <c r="AC2501" s="870">
        <v>0</v>
      </c>
      <c r="AD2501" s="870">
        <v>0</v>
      </c>
      <c r="AE2501" s="870">
        <v>0</v>
      </c>
    </row>
    <row r="2502" spans="1:31">
      <c r="A2502" s="870" t="s">
        <v>2042</v>
      </c>
      <c r="B2502" s="870">
        <v>19</v>
      </c>
      <c r="C2502" s="870">
        <v>1960</v>
      </c>
      <c r="D2502" s="870">
        <v>196095</v>
      </c>
      <c r="E2502" s="870">
        <v>1960951030</v>
      </c>
      <c r="F2502" s="870" t="s">
        <v>1311</v>
      </c>
      <c r="G2502" s="870">
        <v>21225833982</v>
      </c>
      <c r="H2502" s="870">
        <v>0</v>
      </c>
      <c r="I2502" s="870">
        <v>0</v>
      </c>
      <c r="J2502" s="870">
        <v>-21225833982</v>
      </c>
      <c r="K2502" s="870">
        <v>0</v>
      </c>
      <c r="L2502" s="870">
        <v>0</v>
      </c>
      <c r="M2502" s="870">
        <v>-21225833982</v>
      </c>
      <c r="N2502" s="870">
        <v>0</v>
      </c>
      <c r="O2502" s="870">
        <v>-21225833982</v>
      </c>
      <c r="P2502" s="870">
        <v>-7853558573.3400002</v>
      </c>
      <c r="Q2502" s="870">
        <v>0</v>
      </c>
      <c r="R2502" s="870">
        <v>0</v>
      </c>
      <c r="S2502" s="870">
        <v>0</v>
      </c>
      <c r="T2502" s="870">
        <v>0</v>
      </c>
      <c r="U2502" s="870">
        <v>0</v>
      </c>
      <c r="V2502" s="870">
        <v>0</v>
      </c>
      <c r="W2502" s="870">
        <v>0</v>
      </c>
      <c r="X2502" s="870">
        <v>-7853558573.3400002</v>
      </c>
      <c r="Y2502" s="870">
        <v>0.37</v>
      </c>
      <c r="Z2502" s="870">
        <v>0</v>
      </c>
      <c r="AA2502" s="870">
        <v>-7853558573.3400002</v>
      </c>
      <c r="AB2502" s="870">
        <v>0</v>
      </c>
      <c r="AC2502" s="870">
        <v>-7853558573.3400002</v>
      </c>
      <c r="AD2502" s="870">
        <v>0</v>
      </c>
      <c r="AE2502" s="870">
        <v>0</v>
      </c>
    </row>
    <row r="2503" spans="1:31">
      <c r="A2503" s="870" t="s">
        <v>1996</v>
      </c>
      <c r="B2503" s="870">
        <v>19</v>
      </c>
      <c r="C2503" s="870">
        <v>1960</v>
      </c>
      <c r="D2503" s="870">
        <v>196095</v>
      </c>
      <c r="E2503" s="870">
        <v>1960951032</v>
      </c>
      <c r="F2503" s="870" t="s">
        <v>4560</v>
      </c>
      <c r="G2503" s="870">
        <v>0</v>
      </c>
      <c r="H2503" s="870">
        <v>0</v>
      </c>
      <c r="I2503" s="870">
        <v>0</v>
      </c>
      <c r="J2503" s="870">
        <v>0</v>
      </c>
      <c r="K2503" s="870">
        <v>0</v>
      </c>
      <c r="L2503" s="870">
        <v>0</v>
      </c>
      <c r="M2503" s="870">
        <v>0</v>
      </c>
      <c r="N2503" s="870">
        <v>0</v>
      </c>
      <c r="O2503" s="870">
        <v>0</v>
      </c>
      <c r="P2503" s="870">
        <v>0</v>
      </c>
      <c r="Q2503" s="870">
        <v>0</v>
      </c>
      <c r="R2503" s="870">
        <v>0</v>
      </c>
      <c r="S2503" s="870">
        <v>0</v>
      </c>
      <c r="T2503" s="870">
        <v>0</v>
      </c>
      <c r="U2503" s="870">
        <v>0</v>
      </c>
      <c r="V2503" s="870">
        <v>0</v>
      </c>
      <c r="W2503" s="870">
        <v>0</v>
      </c>
      <c r="X2503" s="870">
        <v>0</v>
      </c>
      <c r="Y2503" s="870">
        <v>0</v>
      </c>
      <c r="Z2503" s="870">
        <v>0</v>
      </c>
      <c r="AA2503" s="870">
        <v>0</v>
      </c>
      <c r="AB2503" s="870">
        <v>0</v>
      </c>
      <c r="AC2503" s="870">
        <v>0</v>
      </c>
      <c r="AD2503" s="870">
        <v>0</v>
      </c>
      <c r="AE2503" s="870">
        <v>0</v>
      </c>
    </row>
    <row r="2504" spans="1:31">
      <c r="A2504" s="870" t="s">
        <v>2042</v>
      </c>
      <c r="B2504" s="870">
        <v>19</v>
      </c>
      <c r="C2504" s="870">
        <v>1960</v>
      </c>
      <c r="D2504" s="870">
        <v>196095</v>
      </c>
      <c r="E2504" s="870">
        <v>1960951040</v>
      </c>
      <c r="F2504" s="870" t="s">
        <v>4312</v>
      </c>
      <c r="G2504" s="870">
        <v>1313667256</v>
      </c>
      <c r="H2504" s="870">
        <v>0</v>
      </c>
      <c r="I2504" s="870">
        <v>0</v>
      </c>
      <c r="J2504" s="870">
        <v>-1313667256</v>
      </c>
      <c r="K2504" s="870">
        <v>0</v>
      </c>
      <c r="L2504" s="870">
        <v>0</v>
      </c>
      <c r="M2504" s="870">
        <v>-1313667256</v>
      </c>
      <c r="N2504" s="870">
        <v>0</v>
      </c>
      <c r="O2504" s="870">
        <v>-1313667256</v>
      </c>
      <c r="P2504" s="870">
        <v>-486056884.71999997</v>
      </c>
      <c r="Q2504" s="870">
        <v>0</v>
      </c>
      <c r="R2504" s="870">
        <v>0</v>
      </c>
      <c r="S2504" s="870">
        <v>0</v>
      </c>
      <c r="T2504" s="870">
        <v>0</v>
      </c>
      <c r="U2504" s="870">
        <v>0</v>
      </c>
      <c r="V2504" s="870">
        <v>0</v>
      </c>
      <c r="W2504" s="870">
        <v>0</v>
      </c>
      <c r="X2504" s="870">
        <v>-486056884.71999997</v>
      </c>
      <c r="Y2504" s="870">
        <v>0.37</v>
      </c>
      <c r="Z2504" s="870">
        <v>0</v>
      </c>
      <c r="AA2504" s="870">
        <v>-486056884.71999997</v>
      </c>
      <c r="AB2504" s="870">
        <v>0</v>
      </c>
      <c r="AC2504" s="870">
        <v>-486056884.71999997</v>
      </c>
      <c r="AD2504" s="870">
        <v>0</v>
      </c>
      <c r="AE2504" s="870">
        <v>0</v>
      </c>
    </row>
    <row r="2505" spans="1:31">
      <c r="A2505" s="870" t="s">
        <v>2042</v>
      </c>
      <c r="B2505" s="870">
        <v>19</v>
      </c>
      <c r="C2505" s="870">
        <v>1960</v>
      </c>
      <c r="D2505" s="870">
        <v>196095</v>
      </c>
      <c r="E2505" s="870">
        <v>1960951041</v>
      </c>
      <c r="F2505" s="870" t="s">
        <v>4313</v>
      </c>
      <c r="G2505" s="870">
        <v>-1313667256</v>
      </c>
      <c r="H2505" s="870">
        <v>0</v>
      </c>
      <c r="I2505" s="870">
        <v>0</v>
      </c>
      <c r="J2505" s="870">
        <v>1313667256</v>
      </c>
      <c r="K2505" s="870">
        <v>0</v>
      </c>
      <c r="L2505" s="870">
        <v>1313667256</v>
      </c>
      <c r="M2505" s="870">
        <v>0</v>
      </c>
      <c r="N2505" s="870">
        <v>0</v>
      </c>
      <c r="O2505" s="870">
        <v>1313667256</v>
      </c>
      <c r="P2505" s="870">
        <v>486056884.71999997</v>
      </c>
      <c r="Q2505" s="870">
        <v>0</v>
      </c>
      <c r="R2505" s="870">
        <v>0</v>
      </c>
      <c r="S2505" s="870">
        <v>0</v>
      </c>
      <c r="T2505" s="870">
        <v>0</v>
      </c>
      <c r="U2505" s="870">
        <v>0</v>
      </c>
      <c r="V2505" s="870">
        <v>0</v>
      </c>
      <c r="W2505" s="870">
        <v>0</v>
      </c>
      <c r="X2505" s="870">
        <v>486056884.71999997</v>
      </c>
      <c r="Y2505" s="870">
        <v>0.37</v>
      </c>
      <c r="Z2505" s="870">
        <v>486056884.71999997</v>
      </c>
      <c r="AA2505" s="870">
        <v>0</v>
      </c>
      <c r="AB2505" s="870">
        <v>486056884.71999997</v>
      </c>
      <c r="AC2505" s="870">
        <v>0</v>
      </c>
      <c r="AD2505" s="870">
        <v>0</v>
      </c>
      <c r="AE2505" s="870">
        <v>0</v>
      </c>
    </row>
    <row r="2506" spans="1:31">
      <c r="A2506" s="870" t="s">
        <v>2042</v>
      </c>
      <c r="B2506" s="870">
        <v>19</v>
      </c>
      <c r="C2506" s="870">
        <v>1960</v>
      </c>
      <c r="D2506" s="870">
        <v>196095</v>
      </c>
      <c r="E2506" s="870">
        <v>1960951045</v>
      </c>
      <c r="F2506" s="870" t="s">
        <v>4314</v>
      </c>
      <c r="G2506" s="870">
        <v>79934529949</v>
      </c>
      <c r="H2506" s="870">
        <v>0</v>
      </c>
      <c r="I2506" s="870">
        <v>90039890729.710144</v>
      </c>
      <c r="J2506" s="870">
        <v>10105360780.710007</v>
      </c>
      <c r="K2506" s="870">
        <v>0</v>
      </c>
      <c r="L2506" s="870">
        <v>10105360780.710007</v>
      </c>
      <c r="M2506" s="870">
        <v>0</v>
      </c>
      <c r="N2506" s="870">
        <v>0</v>
      </c>
      <c r="O2506" s="870">
        <v>10105360780.710007</v>
      </c>
      <c r="P2506" s="870">
        <v>3738983488.8627024</v>
      </c>
      <c r="Q2506" s="870">
        <v>0</v>
      </c>
      <c r="R2506" s="870">
        <v>0</v>
      </c>
      <c r="S2506" s="870">
        <v>0</v>
      </c>
      <c r="T2506" s="870">
        <v>0</v>
      </c>
      <c r="U2506" s="870">
        <v>0</v>
      </c>
      <c r="V2506" s="870">
        <v>0</v>
      </c>
      <c r="W2506" s="870">
        <v>0</v>
      </c>
      <c r="X2506" s="870">
        <v>3738983488.8627024</v>
      </c>
      <c r="Y2506" s="870">
        <v>0.37</v>
      </c>
      <c r="Z2506" s="870">
        <v>3738983488.8627024</v>
      </c>
      <c r="AA2506" s="870">
        <v>0</v>
      </c>
      <c r="AB2506" s="870">
        <v>3738983488.8627024</v>
      </c>
      <c r="AC2506" s="870">
        <v>0</v>
      </c>
      <c r="AD2506" s="870">
        <v>0</v>
      </c>
      <c r="AE2506" s="870">
        <v>0</v>
      </c>
    </row>
    <row r="2507" spans="1:31">
      <c r="A2507" s="870" t="s">
        <v>2042</v>
      </c>
      <c r="B2507" s="870">
        <v>19</v>
      </c>
      <c r="C2507" s="870">
        <v>1960</v>
      </c>
      <c r="D2507" s="870">
        <v>196095</v>
      </c>
      <c r="E2507" s="870">
        <v>1960951046</v>
      </c>
      <c r="F2507" s="870" t="s">
        <v>4315</v>
      </c>
      <c r="G2507" s="870">
        <v>12390511210</v>
      </c>
      <c r="H2507" s="870">
        <v>0</v>
      </c>
      <c r="I2507" s="870">
        <v>1064620226.4177742</v>
      </c>
      <c r="J2507" s="870">
        <v>-11325890983.58</v>
      </c>
      <c r="K2507" s="870">
        <v>0</v>
      </c>
      <c r="L2507" s="870">
        <v>0</v>
      </c>
      <c r="M2507" s="870">
        <v>-11325890983.58</v>
      </c>
      <c r="N2507" s="870">
        <v>0</v>
      </c>
      <c r="O2507" s="870">
        <v>-11325890983.58</v>
      </c>
      <c r="P2507" s="870">
        <v>-4190579663.9246001</v>
      </c>
      <c r="Q2507" s="870">
        <v>0</v>
      </c>
      <c r="R2507" s="870">
        <v>0</v>
      </c>
      <c r="S2507" s="870">
        <v>0</v>
      </c>
      <c r="T2507" s="870">
        <v>0</v>
      </c>
      <c r="U2507" s="870">
        <v>0</v>
      </c>
      <c r="V2507" s="870">
        <v>0</v>
      </c>
      <c r="W2507" s="870">
        <v>0</v>
      </c>
      <c r="X2507" s="870">
        <v>-4190579663.9246001</v>
      </c>
      <c r="Y2507" s="870">
        <v>0.37</v>
      </c>
      <c r="Z2507" s="870">
        <v>0</v>
      </c>
      <c r="AA2507" s="870">
        <v>-4190579663.9246001</v>
      </c>
      <c r="AB2507" s="870">
        <v>0</v>
      </c>
      <c r="AC2507" s="870">
        <v>-4190579663.9246001</v>
      </c>
      <c r="AD2507" s="870">
        <v>0</v>
      </c>
      <c r="AE2507" s="870">
        <v>0</v>
      </c>
    </row>
    <row r="2508" spans="1:31">
      <c r="A2508" s="870" t="s">
        <v>2042</v>
      </c>
      <c r="B2508" s="870">
        <v>19</v>
      </c>
      <c r="C2508" s="870">
        <v>1960</v>
      </c>
      <c r="D2508" s="870">
        <v>196095</v>
      </c>
      <c r="E2508" s="870">
        <v>1960951047</v>
      </c>
      <c r="F2508" s="870" t="s">
        <v>4316</v>
      </c>
      <c r="G2508" s="870">
        <v>123079143</v>
      </c>
      <c r="H2508" s="870">
        <v>0</v>
      </c>
      <c r="I2508" s="870">
        <v>0</v>
      </c>
      <c r="J2508" s="870">
        <v>-123079143</v>
      </c>
      <c r="K2508" s="870">
        <v>0</v>
      </c>
      <c r="L2508" s="870">
        <v>0</v>
      </c>
      <c r="M2508" s="870">
        <v>-123079143</v>
      </c>
      <c r="N2508" s="870">
        <v>0</v>
      </c>
      <c r="O2508" s="870">
        <v>-123079143</v>
      </c>
      <c r="P2508" s="870">
        <v>-45539282.909999996</v>
      </c>
      <c r="Q2508" s="870">
        <v>0</v>
      </c>
      <c r="R2508" s="870">
        <v>0</v>
      </c>
      <c r="S2508" s="870">
        <v>0</v>
      </c>
      <c r="T2508" s="870">
        <v>0</v>
      </c>
      <c r="U2508" s="870">
        <v>0</v>
      </c>
      <c r="V2508" s="870">
        <v>0</v>
      </c>
      <c r="W2508" s="870">
        <v>0</v>
      </c>
      <c r="X2508" s="870">
        <v>-45539282.909999996</v>
      </c>
      <c r="Y2508" s="870">
        <v>0.37</v>
      </c>
      <c r="Z2508" s="870">
        <v>0</v>
      </c>
      <c r="AA2508" s="870">
        <v>-45539282.909999996</v>
      </c>
      <c r="AB2508" s="870">
        <v>0</v>
      </c>
      <c r="AC2508" s="870">
        <v>-45539282.909999996</v>
      </c>
      <c r="AD2508" s="870">
        <v>0</v>
      </c>
      <c r="AE2508" s="870">
        <v>0</v>
      </c>
    </row>
    <row r="2509" spans="1:31">
      <c r="A2509" s="870" t="s">
        <v>1996</v>
      </c>
      <c r="B2509" s="870">
        <v>19</v>
      </c>
      <c r="C2509" s="870">
        <v>1960</v>
      </c>
      <c r="D2509" s="870">
        <v>196095</v>
      </c>
      <c r="E2509" s="870">
        <v>1960951048</v>
      </c>
      <c r="F2509" s="870" t="s">
        <v>4750</v>
      </c>
      <c r="G2509" s="870">
        <v>23583153038</v>
      </c>
      <c r="H2509" s="870">
        <v>0</v>
      </c>
      <c r="I2509" s="870">
        <v>0</v>
      </c>
      <c r="J2509" s="870">
        <v>-23583153038</v>
      </c>
      <c r="K2509" s="870">
        <v>0</v>
      </c>
      <c r="L2509" s="870">
        <v>0</v>
      </c>
      <c r="M2509" s="870">
        <v>-23583153038</v>
      </c>
      <c r="N2509" s="870">
        <v>0</v>
      </c>
      <c r="O2509" s="870">
        <v>-23583153038</v>
      </c>
      <c r="P2509" s="870">
        <v>-8725766624.0599995</v>
      </c>
      <c r="Q2509" s="870">
        <v>0</v>
      </c>
      <c r="R2509" s="870">
        <v>0</v>
      </c>
      <c r="S2509" s="870">
        <v>0</v>
      </c>
      <c r="T2509" s="870">
        <v>0</v>
      </c>
      <c r="U2509" s="870">
        <v>0</v>
      </c>
      <c r="V2509" s="870">
        <v>0</v>
      </c>
      <c r="W2509" s="870">
        <v>0</v>
      </c>
      <c r="X2509" s="870">
        <v>-8725766624.0599995</v>
      </c>
      <c r="Y2509" s="870">
        <v>0.37</v>
      </c>
      <c r="Z2509" s="870">
        <v>0</v>
      </c>
      <c r="AA2509" s="870">
        <v>-8725766624.0599995</v>
      </c>
      <c r="AB2509" s="870">
        <v>0</v>
      </c>
      <c r="AC2509" s="870">
        <v>-8725766624.0599995</v>
      </c>
      <c r="AD2509" s="870">
        <v>0</v>
      </c>
      <c r="AE2509" s="870">
        <v>0</v>
      </c>
    </row>
    <row r="2510" spans="1:31">
      <c r="A2510" s="870" t="s">
        <v>1996</v>
      </c>
      <c r="B2510" s="870">
        <v>19</v>
      </c>
      <c r="C2510" s="870">
        <v>1960</v>
      </c>
      <c r="D2510" s="870">
        <v>196095</v>
      </c>
      <c r="E2510" s="870">
        <v>1960951060</v>
      </c>
      <c r="F2510" s="870" t="s">
        <v>1345</v>
      </c>
      <c r="G2510" s="870">
        <v>34742439</v>
      </c>
      <c r="H2510" s="870">
        <v>0</v>
      </c>
      <c r="I2510" s="870">
        <v>34742438.5</v>
      </c>
      <c r="J2510" s="870">
        <v>-0.5</v>
      </c>
      <c r="K2510" s="870">
        <v>0</v>
      </c>
      <c r="L2510" s="870">
        <v>0</v>
      </c>
      <c r="M2510" s="870">
        <v>-0.5</v>
      </c>
      <c r="N2510" s="870">
        <v>0</v>
      </c>
      <c r="O2510" s="870">
        <v>-0.5</v>
      </c>
      <c r="P2510" s="870">
        <v>-0.185</v>
      </c>
      <c r="Q2510" s="870">
        <v>0</v>
      </c>
      <c r="R2510" s="870">
        <v>0</v>
      </c>
      <c r="S2510" s="870">
        <v>0</v>
      </c>
      <c r="T2510" s="870">
        <v>0</v>
      </c>
      <c r="U2510" s="870">
        <v>0</v>
      </c>
      <c r="V2510" s="870">
        <v>0</v>
      </c>
      <c r="W2510" s="870">
        <v>0</v>
      </c>
      <c r="X2510" s="870">
        <v>-0.185</v>
      </c>
      <c r="Y2510" s="870">
        <v>0.37</v>
      </c>
      <c r="Z2510" s="870">
        <v>0</v>
      </c>
      <c r="AA2510" s="870">
        <v>-0.185</v>
      </c>
      <c r="AB2510" s="870">
        <v>0</v>
      </c>
      <c r="AC2510" s="870">
        <v>-0.185</v>
      </c>
      <c r="AD2510" s="870">
        <v>0</v>
      </c>
      <c r="AE2510" s="870">
        <v>0</v>
      </c>
    </row>
    <row r="2511" spans="1:31">
      <c r="A2511" s="870" t="s">
        <v>1996</v>
      </c>
      <c r="B2511" s="870">
        <v>19</v>
      </c>
      <c r="C2511" s="870">
        <v>1960</v>
      </c>
      <c r="D2511" s="870">
        <v>196095</v>
      </c>
      <c r="E2511" s="870">
        <v>1960951099</v>
      </c>
      <c r="F2511" s="870" t="s">
        <v>1328</v>
      </c>
      <c r="G2511" s="870">
        <v>3031194</v>
      </c>
      <c r="H2511" s="870">
        <v>0</v>
      </c>
      <c r="I2511" s="870">
        <v>3031194.2</v>
      </c>
      <c r="J2511" s="870">
        <v>0.20000000018626451</v>
      </c>
      <c r="K2511" s="870">
        <v>0</v>
      </c>
      <c r="L2511" s="870">
        <v>0.20000000018626451</v>
      </c>
      <c r="M2511" s="870">
        <v>0</v>
      </c>
      <c r="N2511" s="870">
        <v>0</v>
      </c>
      <c r="O2511" s="870">
        <v>0.20000000018626451</v>
      </c>
      <c r="P2511" s="870">
        <v>7.4000000068917868E-2</v>
      </c>
      <c r="Q2511" s="870">
        <v>0</v>
      </c>
      <c r="R2511" s="870">
        <v>0</v>
      </c>
      <c r="S2511" s="870">
        <v>0</v>
      </c>
      <c r="T2511" s="870">
        <v>0</v>
      </c>
      <c r="U2511" s="870">
        <v>0</v>
      </c>
      <c r="V2511" s="870">
        <v>0</v>
      </c>
      <c r="W2511" s="870">
        <v>0</v>
      </c>
      <c r="X2511" s="870">
        <v>7.4000000068917868E-2</v>
      </c>
      <c r="Y2511" s="870">
        <v>0.37</v>
      </c>
      <c r="Z2511" s="870">
        <v>7.4000000068917868E-2</v>
      </c>
      <c r="AA2511" s="870">
        <v>0</v>
      </c>
      <c r="AB2511" s="870">
        <v>7.4000000068917868E-2</v>
      </c>
      <c r="AC2511" s="870">
        <v>0</v>
      </c>
      <c r="AD2511" s="870">
        <v>0</v>
      </c>
      <c r="AE2511" s="870">
        <v>0</v>
      </c>
    </row>
    <row r="2512" spans="1:31">
      <c r="A2512" s="870" t="s">
        <v>1996</v>
      </c>
      <c r="B2512" s="870">
        <v>19</v>
      </c>
      <c r="C2512" s="870">
        <v>1960</v>
      </c>
      <c r="D2512" s="870">
        <v>196095</v>
      </c>
      <c r="E2512" s="870">
        <v>1960951202</v>
      </c>
      <c r="F2512" s="870" t="s">
        <v>4317</v>
      </c>
      <c r="G2512" s="870">
        <v>0</v>
      </c>
      <c r="H2512" s="870">
        <v>0</v>
      </c>
      <c r="I2512" s="870">
        <v>0</v>
      </c>
      <c r="J2512" s="870">
        <v>0</v>
      </c>
      <c r="K2512" s="870">
        <v>0</v>
      </c>
      <c r="L2512" s="870">
        <v>0</v>
      </c>
      <c r="M2512" s="870">
        <v>0</v>
      </c>
      <c r="N2512" s="870">
        <v>0</v>
      </c>
      <c r="O2512" s="870">
        <v>0</v>
      </c>
      <c r="P2512" s="870">
        <v>0</v>
      </c>
      <c r="Q2512" s="870">
        <v>0</v>
      </c>
      <c r="R2512" s="870">
        <v>0</v>
      </c>
      <c r="S2512" s="870">
        <v>0</v>
      </c>
      <c r="T2512" s="870">
        <v>0</v>
      </c>
      <c r="U2512" s="870">
        <v>0</v>
      </c>
      <c r="V2512" s="870">
        <v>0</v>
      </c>
      <c r="W2512" s="870">
        <v>0</v>
      </c>
      <c r="X2512" s="870">
        <v>0</v>
      </c>
      <c r="Y2512" s="870">
        <v>0</v>
      </c>
      <c r="Z2512" s="870">
        <v>0</v>
      </c>
      <c r="AA2512" s="870">
        <v>0</v>
      </c>
      <c r="AB2512" s="870">
        <v>0</v>
      </c>
      <c r="AC2512" s="870">
        <v>0</v>
      </c>
      <c r="AD2512" s="870">
        <v>0</v>
      </c>
      <c r="AE2512" s="870">
        <v>0</v>
      </c>
    </row>
    <row r="2513" spans="1:31">
      <c r="A2513" s="870" t="s">
        <v>1996</v>
      </c>
      <c r="B2513" s="870">
        <v>19</v>
      </c>
      <c r="C2513" s="870">
        <v>1960</v>
      </c>
      <c r="D2513" s="870">
        <v>196095</v>
      </c>
      <c r="E2513" s="870">
        <v>1960951600</v>
      </c>
      <c r="F2513" s="870" t="s">
        <v>363</v>
      </c>
      <c r="G2513" s="870">
        <v>0</v>
      </c>
      <c r="H2513" s="870">
        <v>0</v>
      </c>
      <c r="I2513" s="870">
        <v>0</v>
      </c>
      <c r="J2513" s="870">
        <v>0</v>
      </c>
      <c r="K2513" s="870">
        <v>0</v>
      </c>
      <c r="L2513" s="870">
        <v>0</v>
      </c>
      <c r="M2513" s="870">
        <v>0</v>
      </c>
      <c r="N2513" s="870">
        <v>0</v>
      </c>
      <c r="O2513" s="870">
        <v>0</v>
      </c>
      <c r="P2513" s="870">
        <v>0</v>
      </c>
      <c r="Q2513" s="870">
        <v>0</v>
      </c>
      <c r="R2513" s="870">
        <v>0</v>
      </c>
      <c r="S2513" s="870">
        <v>0</v>
      </c>
      <c r="T2513" s="870">
        <v>0</v>
      </c>
      <c r="U2513" s="870">
        <v>0</v>
      </c>
      <c r="V2513" s="870">
        <v>0</v>
      </c>
      <c r="W2513" s="870">
        <v>0</v>
      </c>
      <c r="X2513" s="870">
        <v>0</v>
      </c>
      <c r="Y2513" s="870">
        <v>0</v>
      </c>
      <c r="Z2513" s="870">
        <v>0</v>
      </c>
      <c r="AA2513" s="870">
        <v>0</v>
      </c>
      <c r="AB2513" s="870">
        <v>0</v>
      </c>
      <c r="AC2513" s="870">
        <v>0</v>
      </c>
      <c r="AD2513" s="870">
        <v>0</v>
      </c>
      <c r="AE2513" s="870">
        <v>0</v>
      </c>
    </row>
    <row r="2514" spans="1:31">
      <c r="A2514" s="870" t="s">
        <v>1996</v>
      </c>
      <c r="B2514" s="870">
        <v>19</v>
      </c>
      <c r="C2514" s="870">
        <v>1960</v>
      </c>
      <c r="D2514" s="870">
        <v>196095</v>
      </c>
      <c r="E2514" s="870">
        <v>1960951889</v>
      </c>
      <c r="F2514" s="870" t="s">
        <v>1335</v>
      </c>
      <c r="G2514" s="870">
        <v>0</v>
      </c>
      <c r="H2514" s="870">
        <v>0</v>
      </c>
      <c r="I2514" s="870">
        <v>0</v>
      </c>
      <c r="J2514" s="870">
        <v>0</v>
      </c>
      <c r="K2514" s="870">
        <v>0</v>
      </c>
      <c r="L2514" s="870">
        <v>0</v>
      </c>
      <c r="M2514" s="870">
        <v>0</v>
      </c>
      <c r="N2514" s="870">
        <v>0</v>
      </c>
      <c r="O2514" s="870">
        <v>0</v>
      </c>
      <c r="P2514" s="870">
        <v>0</v>
      </c>
      <c r="Q2514" s="870">
        <v>0</v>
      </c>
      <c r="R2514" s="870">
        <v>0</v>
      </c>
      <c r="S2514" s="870">
        <v>0</v>
      </c>
      <c r="T2514" s="870">
        <v>0</v>
      </c>
      <c r="U2514" s="870">
        <v>0</v>
      </c>
      <c r="V2514" s="870">
        <v>0</v>
      </c>
      <c r="W2514" s="870">
        <v>0</v>
      </c>
      <c r="X2514" s="870">
        <v>0</v>
      </c>
      <c r="Y2514" s="870">
        <v>0</v>
      </c>
      <c r="Z2514" s="870">
        <v>0</v>
      </c>
      <c r="AA2514" s="870">
        <v>0</v>
      </c>
      <c r="AB2514" s="870">
        <v>0</v>
      </c>
      <c r="AC2514" s="870">
        <v>0</v>
      </c>
      <c r="AD2514" s="870">
        <v>0</v>
      </c>
      <c r="AE2514" s="870">
        <v>0</v>
      </c>
    </row>
    <row r="2515" spans="1:31">
      <c r="A2515" s="870" t="s">
        <v>1996</v>
      </c>
      <c r="B2515" s="870">
        <v>19</v>
      </c>
      <c r="C2515" s="870">
        <v>1960</v>
      </c>
      <c r="D2515" s="870">
        <v>196095</v>
      </c>
      <c r="E2515" s="870">
        <v>1960953150</v>
      </c>
      <c r="F2515" s="870" t="s">
        <v>4561</v>
      </c>
      <c r="G2515" s="870">
        <v>0</v>
      </c>
      <c r="H2515" s="870">
        <v>0</v>
      </c>
      <c r="I2515" s="870">
        <v>0</v>
      </c>
      <c r="J2515" s="870">
        <v>0</v>
      </c>
      <c r="K2515" s="870">
        <v>0</v>
      </c>
      <c r="L2515" s="870">
        <v>0</v>
      </c>
      <c r="M2515" s="870">
        <v>0</v>
      </c>
      <c r="N2515" s="870">
        <v>0</v>
      </c>
      <c r="O2515" s="870">
        <v>0</v>
      </c>
      <c r="P2515" s="870">
        <v>0</v>
      </c>
      <c r="Q2515" s="870">
        <v>0</v>
      </c>
      <c r="R2515" s="870">
        <v>0</v>
      </c>
      <c r="S2515" s="870">
        <v>0</v>
      </c>
      <c r="T2515" s="870">
        <v>0</v>
      </c>
      <c r="U2515" s="870">
        <v>0</v>
      </c>
      <c r="V2515" s="870">
        <v>0</v>
      </c>
      <c r="W2515" s="870">
        <v>0</v>
      </c>
      <c r="X2515" s="870">
        <v>0</v>
      </c>
      <c r="Y2515" s="870">
        <v>0</v>
      </c>
      <c r="Z2515" s="870">
        <v>0</v>
      </c>
      <c r="AA2515" s="870">
        <v>0</v>
      </c>
      <c r="AB2515" s="870">
        <v>0</v>
      </c>
      <c r="AC2515" s="870">
        <v>0</v>
      </c>
      <c r="AD2515" s="870">
        <v>0</v>
      </c>
      <c r="AE2515" s="870">
        <v>0</v>
      </c>
    </row>
    <row r="2516" spans="1:31">
      <c r="A2516" s="870" t="s">
        <v>1849</v>
      </c>
      <c r="B2516" s="870">
        <v>19</v>
      </c>
      <c r="C2516" s="870">
        <v>1960</v>
      </c>
      <c r="D2516" s="870">
        <v>196095</v>
      </c>
      <c r="E2516" s="870">
        <v>1960957001</v>
      </c>
      <c r="F2516" s="870" t="s">
        <v>1349</v>
      </c>
      <c r="G2516" s="870">
        <v>57483065</v>
      </c>
      <c r="H2516" s="870">
        <v>0</v>
      </c>
      <c r="I2516" s="870">
        <v>0</v>
      </c>
      <c r="J2516" s="870">
        <v>-57483065</v>
      </c>
      <c r="K2516" s="870">
        <v>0</v>
      </c>
      <c r="L2516" s="870">
        <v>0</v>
      </c>
      <c r="M2516" s="870">
        <v>-57483065</v>
      </c>
      <c r="N2516" s="870">
        <v>0</v>
      </c>
      <c r="O2516" s="870">
        <v>-57483065</v>
      </c>
      <c r="P2516" s="870">
        <v>-21268734.050000001</v>
      </c>
      <c r="Q2516" s="870">
        <v>0</v>
      </c>
      <c r="R2516" s="870">
        <v>0</v>
      </c>
      <c r="S2516" s="870">
        <v>0</v>
      </c>
      <c r="T2516" s="870">
        <v>0</v>
      </c>
      <c r="U2516" s="870">
        <v>0</v>
      </c>
      <c r="V2516" s="870">
        <v>0</v>
      </c>
      <c r="W2516" s="870">
        <v>0</v>
      </c>
      <c r="X2516" s="870">
        <v>-21268734.050000001</v>
      </c>
      <c r="Y2516" s="870">
        <v>0.37</v>
      </c>
      <c r="Z2516" s="870">
        <v>0</v>
      </c>
      <c r="AA2516" s="870">
        <v>-21268734.050000001</v>
      </c>
      <c r="AB2516" s="870">
        <v>0</v>
      </c>
      <c r="AC2516" s="870">
        <v>-21268734.050000001</v>
      </c>
      <c r="AD2516" s="870">
        <v>0</v>
      </c>
      <c r="AE2516" s="870">
        <v>0</v>
      </c>
    </row>
    <row r="2517" spans="1:31">
      <c r="A2517" s="870" t="s">
        <v>1849</v>
      </c>
      <c r="B2517" s="870">
        <v>19</v>
      </c>
      <c r="C2517" s="870">
        <v>1960</v>
      </c>
      <c r="D2517" s="870">
        <v>196095</v>
      </c>
      <c r="E2517" s="870">
        <v>1960957002</v>
      </c>
      <c r="F2517" s="870" t="s">
        <v>4318</v>
      </c>
      <c r="G2517" s="870">
        <v>186728929</v>
      </c>
      <c r="H2517" s="870">
        <v>0</v>
      </c>
      <c r="I2517" s="870">
        <v>0</v>
      </c>
      <c r="J2517" s="870">
        <v>-186728929</v>
      </c>
      <c r="K2517" s="870">
        <v>0</v>
      </c>
      <c r="L2517" s="870">
        <v>0</v>
      </c>
      <c r="M2517" s="870">
        <v>-186728929</v>
      </c>
      <c r="N2517" s="870">
        <v>0</v>
      </c>
      <c r="O2517" s="870">
        <v>-186728929</v>
      </c>
      <c r="P2517" s="870">
        <v>-69089703.730000004</v>
      </c>
      <c r="Q2517" s="870">
        <v>0</v>
      </c>
      <c r="R2517" s="870">
        <v>0</v>
      </c>
      <c r="S2517" s="870">
        <v>0</v>
      </c>
      <c r="T2517" s="870">
        <v>0</v>
      </c>
      <c r="U2517" s="870">
        <v>0</v>
      </c>
      <c r="V2517" s="870">
        <v>0</v>
      </c>
      <c r="W2517" s="870">
        <v>0</v>
      </c>
      <c r="X2517" s="870">
        <v>-69089703.730000004</v>
      </c>
      <c r="Y2517" s="870">
        <v>0.37</v>
      </c>
      <c r="Z2517" s="870">
        <v>0</v>
      </c>
      <c r="AA2517" s="870">
        <v>-69089703.730000004</v>
      </c>
      <c r="AB2517" s="870">
        <v>0</v>
      </c>
      <c r="AC2517" s="870">
        <v>-69089703.730000004</v>
      </c>
      <c r="AD2517" s="870">
        <v>0</v>
      </c>
      <c r="AE2517" s="870">
        <v>0</v>
      </c>
    </row>
    <row r="2518" spans="1:31">
      <c r="A2518" s="870" t="s">
        <v>1849</v>
      </c>
      <c r="B2518" s="870">
        <v>19</v>
      </c>
      <c r="C2518" s="870">
        <v>1960</v>
      </c>
      <c r="D2518" s="870">
        <v>196095</v>
      </c>
      <c r="E2518" s="870">
        <v>1960957004</v>
      </c>
      <c r="F2518" s="870" t="s">
        <v>4319</v>
      </c>
      <c r="G2518" s="870">
        <v>0</v>
      </c>
      <c r="H2518" s="870">
        <v>0</v>
      </c>
      <c r="I2518" s="870">
        <v>0</v>
      </c>
      <c r="J2518" s="870">
        <v>0</v>
      </c>
      <c r="K2518" s="870">
        <v>0</v>
      </c>
      <c r="L2518" s="870">
        <v>0</v>
      </c>
      <c r="M2518" s="870">
        <v>0</v>
      </c>
      <c r="N2518" s="870">
        <v>0</v>
      </c>
      <c r="O2518" s="870">
        <v>0</v>
      </c>
      <c r="P2518" s="870">
        <v>0</v>
      </c>
      <c r="Q2518" s="870">
        <v>0</v>
      </c>
      <c r="R2518" s="870">
        <v>0</v>
      </c>
      <c r="S2518" s="870">
        <v>0</v>
      </c>
      <c r="T2518" s="870">
        <v>0</v>
      </c>
      <c r="U2518" s="870">
        <v>0</v>
      </c>
      <c r="V2518" s="870">
        <v>0</v>
      </c>
      <c r="W2518" s="870">
        <v>0</v>
      </c>
      <c r="X2518" s="870">
        <v>0</v>
      </c>
      <c r="Y2518" s="870">
        <v>0</v>
      </c>
      <c r="Z2518" s="870">
        <v>0</v>
      </c>
      <c r="AA2518" s="870">
        <v>0</v>
      </c>
      <c r="AB2518" s="870">
        <v>0</v>
      </c>
      <c r="AC2518" s="870">
        <v>0</v>
      </c>
      <c r="AD2518" s="870">
        <v>0</v>
      </c>
      <c r="AE2518" s="870">
        <v>0</v>
      </c>
    </row>
    <row r="2519" spans="1:31">
      <c r="A2519" s="870" t="s">
        <v>1849</v>
      </c>
      <c r="B2519" s="870">
        <v>19</v>
      </c>
      <c r="C2519" s="870">
        <v>1960</v>
      </c>
      <c r="D2519" s="870">
        <v>196095</v>
      </c>
      <c r="E2519" s="870">
        <v>1960957011</v>
      </c>
      <c r="F2519" s="870" t="s">
        <v>1351</v>
      </c>
      <c r="G2519" s="870">
        <v>1789084782</v>
      </c>
      <c r="H2519" s="870">
        <v>0</v>
      </c>
      <c r="I2519" s="870">
        <v>0</v>
      </c>
      <c r="J2519" s="870">
        <v>-1789084782</v>
      </c>
      <c r="K2519" s="870">
        <v>0</v>
      </c>
      <c r="L2519" s="870">
        <v>0</v>
      </c>
      <c r="M2519" s="870">
        <v>-1789084782</v>
      </c>
      <c r="N2519" s="870">
        <v>0</v>
      </c>
      <c r="O2519" s="870">
        <v>-1789084782</v>
      </c>
      <c r="P2519" s="870">
        <v>-661961369.34000003</v>
      </c>
      <c r="Q2519" s="870">
        <v>0</v>
      </c>
      <c r="R2519" s="870">
        <v>0</v>
      </c>
      <c r="S2519" s="870">
        <v>0</v>
      </c>
      <c r="T2519" s="870">
        <v>0</v>
      </c>
      <c r="U2519" s="870">
        <v>0</v>
      </c>
      <c r="V2519" s="870">
        <v>0</v>
      </c>
      <c r="W2519" s="870">
        <v>0</v>
      </c>
      <c r="X2519" s="870">
        <v>-661961369.34000003</v>
      </c>
      <c r="Y2519" s="870">
        <v>0.37</v>
      </c>
      <c r="Z2519" s="870">
        <v>0</v>
      </c>
      <c r="AA2519" s="870">
        <v>-661961369.34000003</v>
      </c>
      <c r="AB2519" s="870">
        <v>0</v>
      </c>
      <c r="AC2519" s="870">
        <v>-661961369.34000003</v>
      </c>
      <c r="AD2519" s="870">
        <v>0</v>
      </c>
      <c r="AE2519" s="870">
        <v>0</v>
      </c>
    </row>
    <row r="2520" spans="1:31">
      <c r="A2520" s="870" t="s">
        <v>1849</v>
      </c>
      <c r="B2520" s="870">
        <v>19</v>
      </c>
      <c r="C2520" s="870">
        <v>1960</v>
      </c>
      <c r="D2520" s="870">
        <v>196095</v>
      </c>
      <c r="E2520" s="870">
        <v>1960957012</v>
      </c>
      <c r="F2520" s="870" t="s">
        <v>4320</v>
      </c>
      <c r="G2520" s="870">
        <v>45020829</v>
      </c>
      <c r="H2520" s="870">
        <v>0</v>
      </c>
      <c r="I2520" s="870">
        <v>0</v>
      </c>
      <c r="J2520" s="870">
        <v>-45020829</v>
      </c>
      <c r="K2520" s="870">
        <v>0</v>
      </c>
      <c r="L2520" s="870">
        <v>0</v>
      </c>
      <c r="M2520" s="870">
        <v>-45020829</v>
      </c>
      <c r="N2520" s="870">
        <v>0</v>
      </c>
      <c r="O2520" s="870">
        <v>-45020829</v>
      </c>
      <c r="P2520" s="870">
        <v>-16657706.73</v>
      </c>
      <c r="Q2520" s="870">
        <v>0</v>
      </c>
      <c r="R2520" s="870">
        <v>0</v>
      </c>
      <c r="S2520" s="870">
        <v>0</v>
      </c>
      <c r="T2520" s="870">
        <v>0</v>
      </c>
      <c r="U2520" s="870">
        <v>0</v>
      </c>
      <c r="V2520" s="870">
        <v>0</v>
      </c>
      <c r="W2520" s="870">
        <v>0</v>
      </c>
      <c r="X2520" s="870">
        <v>-16657706.73</v>
      </c>
      <c r="Y2520" s="870">
        <v>0.37</v>
      </c>
      <c r="Z2520" s="870">
        <v>0</v>
      </c>
      <c r="AA2520" s="870">
        <v>-16657706.73</v>
      </c>
      <c r="AB2520" s="870">
        <v>0</v>
      </c>
      <c r="AC2520" s="870">
        <v>-16657706.73</v>
      </c>
      <c r="AD2520" s="870">
        <v>0</v>
      </c>
      <c r="AE2520" s="870">
        <v>0</v>
      </c>
    </row>
    <row r="2521" spans="1:31">
      <c r="A2521" s="870" t="s">
        <v>1996</v>
      </c>
      <c r="B2521" s="870">
        <v>19</v>
      </c>
      <c r="C2521" s="870">
        <v>1960</v>
      </c>
      <c r="D2521" s="870">
        <v>196095</v>
      </c>
      <c r="E2521" s="870">
        <v>1960959004</v>
      </c>
      <c r="F2521" s="870" t="s">
        <v>3708</v>
      </c>
      <c r="G2521" s="870">
        <v>0</v>
      </c>
      <c r="H2521" s="870">
        <v>0</v>
      </c>
      <c r="I2521" s="870">
        <v>0</v>
      </c>
      <c r="J2521" s="870">
        <v>0</v>
      </c>
      <c r="K2521" s="870">
        <v>0</v>
      </c>
      <c r="L2521" s="870">
        <v>0</v>
      </c>
      <c r="M2521" s="870">
        <v>0</v>
      </c>
      <c r="N2521" s="870">
        <v>0</v>
      </c>
      <c r="O2521" s="870">
        <v>0</v>
      </c>
      <c r="P2521" s="870">
        <v>0</v>
      </c>
      <c r="Q2521" s="870">
        <v>0</v>
      </c>
      <c r="R2521" s="870">
        <v>0</v>
      </c>
      <c r="S2521" s="870">
        <v>0</v>
      </c>
      <c r="T2521" s="870">
        <v>0</v>
      </c>
      <c r="U2521" s="870">
        <v>0</v>
      </c>
      <c r="V2521" s="870">
        <v>0</v>
      </c>
      <c r="W2521" s="870">
        <v>0</v>
      </c>
      <c r="X2521" s="870">
        <v>0</v>
      </c>
      <c r="Y2521" s="870">
        <v>0</v>
      </c>
      <c r="Z2521" s="870">
        <v>0</v>
      </c>
      <c r="AA2521" s="870">
        <v>0</v>
      </c>
      <c r="AB2521" s="870">
        <v>0</v>
      </c>
      <c r="AC2521" s="870">
        <v>0</v>
      </c>
      <c r="AD2521" s="870">
        <v>0</v>
      </c>
      <c r="AE2521" s="870">
        <v>0</v>
      </c>
    </row>
    <row r="2522" spans="1:31">
      <c r="A2522" s="870" t="s">
        <v>1996</v>
      </c>
      <c r="B2522" s="870">
        <v>19</v>
      </c>
      <c r="C2522" s="870">
        <v>1960</v>
      </c>
      <c r="D2522" s="870">
        <v>196095</v>
      </c>
      <c r="E2522" s="870">
        <v>1960959005</v>
      </c>
      <c r="F2522" s="870" t="s">
        <v>4321</v>
      </c>
      <c r="G2522" s="870">
        <v>0</v>
      </c>
      <c r="H2522" s="870">
        <v>0</v>
      </c>
      <c r="I2522" s="870">
        <v>0</v>
      </c>
      <c r="J2522" s="870">
        <v>0</v>
      </c>
      <c r="K2522" s="870">
        <v>0</v>
      </c>
      <c r="L2522" s="870">
        <v>0</v>
      </c>
      <c r="M2522" s="870">
        <v>0</v>
      </c>
      <c r="N2522" s="870">
        <v>0</v>
      </c>
      <c r="O2522" s="870">
        <v>0</v>
      </c>
      <c r="P2522" s="870">
        <v>0</v>
      </c>
      <c r="Q2522" s="870">
        <v>0</v>
      </c>
      <c r="R2522" s="870">
        <v>0</v>
      </c>
      <c r="S2522" s="870">
        <v>0</v>
      </c>
      <c r="T2522" s="870">
        <v>0</v>
      </c>
      <c r="U2522" s="870">
        <v>0</v>
      </c>
      <c r="V2522" s="870">
        <v>0</v>
      </c>
      <c r="W2522" s="870">
        <v>0</v>
      </c>
      <c r="X2522" s="870">
        <v>0</v>
      </c>
      <c r="Y2522" s="870">
        <v>0</v>
      </c>
      <c r="Z2522" s="870">
        <v>0</v>
      </c>
      <c r="AA2522" s="870">
        <v>0</v>
      </c>
      <c r="AB2522" s="870">
        <v>0</v>
      </c>
      <c r="AC2522" s="870">
        <v>0</v>
      </c>
      <c r="AD2522" s="870">
        <v>0</v>
      </c>
      <c r="AE2522" s="870">
        <v>0</v>
      </c>
    </row>
    <row r="2523" spans="1:31">
      <c r="A2523" s="870" t="s">
        <v>1996</v>
      </c>
      <c r="B2523" s="870">
        <v>19</v>
      </c>
      <c r="C2523" s="870">
        <v>1960</v>
      </c>
      <c r="D2523" s="870">
        <v>196095</v>
      </c>
      <c r="E2523" s="870">
        <v>1960959007</v>
      </c>
      <c r="F2523" s="870" t="s">
        <v>4322</v>
      </c>
      <c r="G2523" s="870">
        <v>0</v>
      </c>
      <c r="H2523" s="870">
        <v>0</v>
      </c>
      <c r="I2523" s="870">
        <v>0</v>
      </c>
      <c r="J2523" s="870">
        <v>0</v>
      </c>
      <c r="K2523" s="870">
        <v>0</v>
      </c>
      <c r="L2523" s="870">
        <v>0</v>
      </c>
      <c r="M2523" s="870">
        <v>0</v>
      </c>
      <c r="N2523" s="870">
        <v>0</v>
      </c>
      <c r="O2523" s="870">
        <v>0</v>
      </c>
      <c r="P2523" s="870">
        <v>0</v>
      </c>
      <c r="Q2523" s="870">
        <v>0</v>
      </c>
      <c r="R2523" s="870">
        <v>0</v>
      </c>
      <c r="S2523" s="870">
        <v>0</v>
      </c>
      <c r="T2523" s="870">
        <v>0</v>
      </c>
      <c r="U2523" s="870">
        <v>0</v>
      </c>
      <c r="V2523" s="870">
        <v>0</v>
      </c>
      <c r="W2523" s="870">
        <v>0</v>
      </c>
      <c r="X2523" s="870">
        <v>0</v>
      </c>
      <c r="Y2523" s="870">
        <v>0</v>
      </c>
      <c r="Z2523" s="870">
        <v>0</v>
      </c>
      <c r="AA2523" s="870">
        <v>0</v>
      </c>
      <c r="AB2523" s="870">
        <v>0</v>
      </c>
      <c r="AC2523" s="870">
        <v>0</v>
      </c>
      <c r="AD2523" s="870">
        <v>0</v>
      </c>
      <c r="AE2523" s="870">
        <v>0</v>
      </c>
    </row>
    <row r="2524" spans="1:31">
      <c r="A2524" s="870" t="s">
        <v>1996</v>
      </c>
      <c r="B2524" s="870">
        <v>19</v>
      </c>
      <c r="C2524" s="870">
        <v>1960</v>
      </c>
      <c r="D2524" s="870">
        <v>196095</v>
      </c>
      <c r="E2524" s="870">
        <v>1960959008</v>
      </c>
      <c r="F2524" s="870" t="s">
        <v>2074</v>
      </c>
      <c r="G2524" s="870">
        <v>0</v>
      </c>
      <c r="H2524" s="870">
        <v>0</v>
      </c>
      <c r="I2524" s="870">
        <v>0</v>
      </c>
      <c r="J2524" s="870">
        <v>0</v>
      </c>
      <c r="K2524" s="870">
        <v>0</v>
      </c>
      <c r="L2524" s="870">
        <v>0</v>
      </c>
      <c r="M2524" s="870">
        <v>0</v>
      </c>
      <c r="N2524" s="870">
        <v>0</v>
      </c>
      <c r="O2524" s="870">
        <v>0</v>
      </c>
      <c r="P2524" s="870">
        <v>0</v>
      </c>
      <c r="Q2524" s="870">
        <v>0</v>
      </c>
      <c r="R2524" s="870">
        <v>0</v>
      </c>
      <c r="S2524" s="870">
        <v>0</v>
      </c>
      <c r="T2524" s="870">
        <v>0</v>
      </c>
      <c r="U2524" s="870">
        <v>0</v>
      </c>
      <c r="V2524" s="870">
        <v>0</v>
      </c>
      <c r="W2524" s="870">
        <v>0</v>
      </c>
      <c r="X2524" s="870">
        <v>0</v>
      </c>
      <c r="Y2524" s="870">
        <v>0</v>
      </c>
      <c r="Z2524" s="870">
        <v>0</v>
      </c>
      <c r="AA2524" s="870">
        <v>0</v>
      </c>
      <c r="AB2524" s="870">
        <v>0</v>
      </c>
      <c r="AC2524" s="870">
        <v>0</v>
      </c>
      <c r="AD2524" s="870">
        <v>0</v>
      </c>
      <c r="AE2524" s="870">
        <v>0</v>
      </c>
    </row>
    <row r="2525" spans="1:31">
      <c r="A2525" s="870" t="s">
        <v>1996</v>
      </c>
      <c r="B2525" s="870">
        <v>19</v>
      </c>
      <c r="C2525" s="870">
        <v>1960</v>
      </c>
      <c r="D2525" s="870">
        <v>196095</v>
      </c>
      <c r="E2525" s="870">
        <v>1960959014</v>
      </c>
      <c r="F2525" s="870" t="s">
        <v>4323</v>
      </c>
      <c r="G2525" s="870">
        <v>0</v>
      </c>
      <c r="H2525" s="870">
        <v>0</v>
      </c>
      <c r="I2525" s="870">
        <v>0</v>
      </c>
      <c r="J2525" s="870">
        <v>0</v>
      </c>
      <c r="K2525" s="870">
        <v>0</v>
      </c>
      <c r="L2525" s="870">
        <v>0</v>
      </c>
      <c r="M2525" s="870">
        <v>0</v>
      </c>
      <c r="N2525" s="870">
        <v>0</v>
      </c>
      <c r="O2525" s="870">
        <v>0</v>
      </c>
      <c r="P2525" s="870">
        <v>0</v>
      </c>
      <c r="Q2525" s="870">
        <v>0</v>
      </c>
      <c r="R2525" s="870">
        <v>0</v>
      </c>
      <c r="S2525" s="870">
        <v>0</v>
      </c>
      <c r="T2525" s="870">
        <v>0</v>
      </c>
      <c r="U2525" s="870">
        <v>0</v>
      </c>
      <c r="V2525" s="870">
        <v>0</v>
      </c>
      <c r="W2525" s="870">
        <v>0</v>
      </c>
      <c r="X2525" s="870">
        <v>0</v>
      </c>
      <c r="Y2525" s="870">
        <v>0</v>
      </c>
      <c r="Z2525" s="870">
        <v>0</v>
      </c>
      <c r="AA2525" s="870">
        <v>0</v>
      </c>
      <c r="AB2525" s="870">
        <v>0</v>
      </c>
      <c r="AC2525" s="870">
        <v>0</v>
      </c>
      <c r="AD2525" s="870">
        <v>0</v>
      </c>
      <c r="AE2525" s="870">
        <v>0</v>
      </c>
    </row>
    <row r="2526" spans="1:31">
      <c r="A2526" s="870" t="s">
        <v>1996</v>
      </c>
      <c r="B2526" s="870">
        <v>19</v>
      </c>
      <c r="C2526" s="870">
        <v>1960</v>
      </c>
      <c r="D2526" s="870">
        <v>196095</v>
      </c>
      <c r="E2526" s="870">
        <v>1960959023</v>
      </c>
      <c r="F2526" s="870" t="s">
        <v>3421</v>
      </c>
      <c r="G2526" s="870">
        <v>-11188977</v>
      </c>
      <c r="H2526" s="870">
        <v>0</v>
      </c>
      <c r="I2526" s="870">
        <v>-11188977.15</v>
      </c>
      <c r="J2526" s="870">
        <v>-0.15000000037252903</v>
      </c>
      <c r="K2526" s="870">
        <v>0</v>
      </c>
      <c r="L2526" s="870">
        <v>0</v>
      </c>
      <c r="M2526" s="870">
        <v>-0.15000000037252903</v>
      </c>
      <c r="N2526" s="870">
        <v>0</v>
      </c>
      <c r="O2526" s="870">
        <v>-0.15000000037252903</v>
      </c>
      <c r="P2526" s="870">
        <v>-5.5500000137835744E-2</v>
      </c>
      <c r="Q2526" s="870">
        <v>0</v>
      </c>
      <c r="R2526" s="870">
        <v>0</v>
      </c>
      <c r="S2526" s="870">
        <v>0</v>
      </c>
      <c r="T2526" s="870">
        <v>0</v>
      </c>
      <c r="U2526" s="870">
        <v>0</v>
      </c>
      <c r="V2526" s="870">
        <v>0</v>
      </c>
      <c r="W2526" s="870">
        <v>0</v>
      </c>
      <c r="X2526" s="870">
        <v>-5.5500000137835744E-2</v>
      </c>
      <c r="Y2526" s="870">
        <v>0.37</v>
      </c>
      <c r="Z2526" s="870">
        <v>0</v>
      </c>
      <c r="AA2526" s="870">
        <v>-5.5500000137835744E-2</v>
      </c>
      <c r="AB2526" s="870">
        <v>0</v>
      </c>
      <c r="AC2526" s="870">
        <v>-5.5500000137835744E-2</v>
      </c>
      <c r="AD2526" s="870">
        <v>0</v>
      </c>
      <c r="AE2526" s="870">
        <v>0</v>
      </c>
    </row>
    <row r="2527" spans="1:31">
      <c r="A2527" s="870" t="s">
        <v>1996</v>
      </c>
      <c r="B2527" s="870">
        <v>19</v>
      </c>
      <c r="C2527" s="870">
        <v>1960</v>
      </c>
      <c r="D2527" s="870">
        <v>196095</v>
      </c>
      <c r="E2527" s="870">
        <v>1960959034</v>
      </c>
      <c r="F2527" s="870" t="s">
        <v>4324</v>
      </c>
      <c r="G2527" s="870">
        <v>0</v>
      </c>
      <c r="H2527" s="870">
        <v>0</v>
      </c>
      <c r="I2527" s="870">
        <v>0</v>
      </c>
      <c r="J2527" s="870">
        <v>0</v>
      </c>
      <c r="K2527" s="870">
        <v>0</v>
      </c>
      <c r="L2527" s="870">
        <v>0</v>
      </c>
      <c r="M2527" s="870">
        <v>0</v>
      </c>
      <c r="N2527" s="870">
        <v>0</v>
      </c>
      <c r="O2527" s="870">
        <v>0</v>
      </c>
      <c r="P2527" s="870">
        <v>0</v>
      </c>
      <c r="Q2527" s="870">
        <v>0</v>
      </c>
      <c r="R2527" s="870">
        <v>0</v>
      </c>
      <c r="S2527" s="870">
        <v>0</v>
      </c>
      <c r="T2527" s="870">
        <v>0</v>
      </c>
      <c r="U2527" s="870">
        <v>0</v>
      </c>
      <c r="V2527" s="870">
        <v>0</v>
      </c>
      <c r="W2527" s="870">
        <v>0</v>
      </c>
      <c r="X2527" s="870">
        <v>0</v>
      </c>
      <c r="Y2527" s="870">
        <v>0</v>
      </c>
      <c r="Z2527" s="870">
        <v>0</v>
      </c>
      <c r="AA2527" s="870">
        <v>0</v>
      </c>
      <c r="AB2527" s="870">
        <v>0</v>
      </c>
      <c r="AC2527" s="870">
        <v>0</v>
      </c>
      <c r="AD2527" s="870">
        <v>0</v>
      </c>
      <c r="AE2527" s="870">
        <v>0</v>
      </c>
    </row>
    <row r="2528" spans="1:31">
      <c r="A2528" s="870" t="s">
        <v>1996</v>
      </c>
      <c r="B2528" s="870">
        <v>19</v>
      </c>
      <c r="C2528" s="870">
        <v>1960</v>
      </c>
      <c r="D2528" s="870">
        <v>196095</v>
      </c>
      <c r="E2528" s="870">
        <v>1960959038</v>
      </c>
      <c r="F2528" s="870" t="s">
        <v>4562</v>
      </c>
      <c r="G2528" s="870">
        <v>0</v>
      </c>
      <c r="H2528" s="870">
        <v>0</v>
      </c>
      <c r="I2528" s="870">
        <v>0</v>
      </c>
      <c r="J2528" s="870">
        <v>0</v>
      </c>
      <c r="K2528" s="870">
        <v>0</v>
      </c>
      <c r="L2528" s="870">
        <v>0</v>
      </c>
      <c r="M2528" s="870">
        <v>0</v>
      </c>
      <c r="N2528" s="870">
        <v>0</v>
      </c>
      <c r="O2528" s="870">
        <v>0</v>
      </c>
      <c r="P2528" s="870">
        <v>0</v>
      </c>
      <c r="Q2528" s="870">
        <v>0</v>
      </c>
      <c r="R2528" s="870">
        <v>0</v>
      </c>
      <c r="S2528" s="870">
        <v>0</v>
      </c>
      <c r="T2528" s="870">
        <v>0</v>
      </c>
      <c r="U2528" s="870">
        <v>0</v>
      </c>
      <c r="V2528" s="870">
        <v>0</v>
      </c>
      <c r="W2528" s="870">
        <v>0</v>
      </c>
      <c r="X2528" s="870">
        <v>0</v>
      </c>
      <c r="Y2528" s="870">
        <v>0</v>
      </c>
      <c r="Z2528" s="870">
        <v>0</v>
      </c>
      <c r="AA2528" s="870">
        <v>0</v>
      </c>
      <c r="AB2528" s="870">
        <v>0</v>
      </c>
      <c r="AC2528" s="870">
        <v>0</v>
      </c>
      <c r="AD2528" s="870">
        <v>0</v>
      </c>
      <c r="AE2528" s="870">
        <v>0</v>
      </c>
    </row>
    <row r="2529" spans="1:31">
      <c r="A2529" s="870" t="s">
        <v>1996</v>
      </c>
      <c r="B2529" s="870">
        <v>19</v>
      </c>
      <c r="C2529" s="870">
        <v>1960</v>
      </c>
      <c r="D2529" s="870">
        <v>196095</v>
      </c>
      <c r="E2529" s="870">
        <v>1960959044</v>
      </c>
      <c r="F2529" s="870" t="s">
        <v>4325</v>
      </c>
      <c r="G2529" s="870">
        <v>0</v>
      </c>
      <c r="H2529" s="870">
        <v>0</v>
      </c>
      <c r="I2529" s="870">
        <v>0</v>
      </c>
      <c r="J2529" s="870">
        <v>0</v>
      </c>
      <c r="K2529" s="870">
        <v>0</v>
      </c>
      <c r="L2529" s="870">
        <v>0</v>
      </c>
      <c r="M2529" s="870">
        <v>0</v>
      </c>
      <c r="N2529" s="870">
        <v>0</v>
      </c>
      <c r="O2529" s="870">
        <v>0</v>
      </c>
      <c r="P2529" s="870">
        <v>0</v>
      </c>
      <c r="Q2529" s="870">
        <v>0</v>
      </c>
      <c r="R2529" s="870">
        <v>0</v>
      </c>
      <c r="S2529" s="870">
        <v>0</v>
      </c>
      <c r="T2529" s="870">
        <v>0</v>
      </c>
      <c r="U2529" s="870">
        <v>0</v>
      </c>
      <c r="V2529" s="870">
        <v>0</v>
      </c>
      <c r="W2529" s="870">
        <v>0</v>
      </c>
      <c r="X2529" s="870">
        <v>0</v>
      </c>
      <c r="Y2529" s="870">
        <v>0</v>
      </c>
      <c r="Z2529" s="870">
        <v>0</v>
      </c>
      <c r="AA2529" s="870">
        <v>0</v>
      </c>
      <c r="AB2529" s="870">
        <v>0</v>
      </c>
      <c r="AC2529" s="870">
        <v>0</v>
      </c>
      <c r="AD2529" s="870">
        <v>0</v>
      </c>
      <c r="AE2529" s="870">
        <v>0</v>
      </c>
    </row>
    <row r="2530" spans="1:31">
      <c r="A2530" s="870" t="s">
        <v>1996</v>
      </c>
      <c r="B2530" s="870">
        <v>19</v>
      </c>
      <c r="C2530" s="870">
        <v>1960</v>
      </c>
      <c r="D2530" s="870">
        <v>196095</v>
      </c>
      <c r="E2530" s="870">
        <v>1960959058</v>
      </c>
      <c r="F2530" s="870" t="s">
        <v>1353</v>
      </c>
      <c r="G2530" s="870">
        <v>3223430867</v>
      </c>
      <c r="H2530" s="870">
        <v>0</v>
      </c>
      <c r="I2530" s="870">
        <v>3223430866.5799999</v>
      </c>
      <c r="J2530" s="870">
        <v>-0.42000007629394531</v>
      </c>
      <c r="K2530" s="870">
        <v>-0.42000007629394531</v>
      </c>
      <c r="L2530" s="870">
        <v>0</v>
      </c>
      <c r="M2530" s="870">
        <v>0</v>
      </c>
      <c r="N2530" s="870">
        <v>0</v>
      </c>
      <c r="O2530" s="870">
        <v>0</v>
      </c>
      <c r="P2530" s="870">
        <v>0</v>
      </c>
      <c r="Q2530" s="870">
        <v>0</v>
      </c>
      <c r="R2530" s="870">
        <v>0</v>
      </c>
      <c r="S2530" s="870">
        <v>0</v>
      </c>
      <c r="T2530" s="870">
        <v>0</v>
      </c>
      <c r="U2530" s="870">
        <v>0</v>
      </c>
      <c r="V2530" s="870">
        <v>0</v>
      </c>
      <c r="W2530" s="870">
        <v>0</v>
      </c>
      <c r="X2530" s="870">
        <v>0</v>
      </c>
      <c r="Y2530" s="870">
        <v>0</v>
      </c>
      <c r="Z2530" s="870">
        <v>0</v>
      </c>
      <c r="AA2530" s="870">
        <v>0</v>
      </c>
      <c r="AB2530" s="870">
        <v>0</v>
      </c>
      <c r="AC2530" s="870">
        <v>0</v>
      </c>
      <c r="AD2530" s="870">
        <v>0</v>
      </c>
      <c r="AE2530" s="870">
        <v>0</v>
      </c>
    </row>
    <row r="2531" spans="1:31">
      <c r="A2531" s="870" t="s">
        <v>1996</v>
      </c>
      <c r="B2531" s="870">
        <v>19</v>
      </c>
      <c r="C2531" s="870">
        <v>1960</v>
      </c>
      <c r="D2531" s="870">
        <v>196095</v>
      </c>
      <c r="E2531" s="870">
        <v>1960959062</v>
      </c>
      <c r="F2531" s="870" t="s">
        <v>1354</v>
      </c>
      <c r="G2531" s="870">
        <v>0</v>
      </c>
      <c r="H2531" s="870">
        <v>0</v>
      </c>
      <c r="I2531" s="870">
        <v>0</v>
      </c>
      <c r="J2531" s="870">
        <v>0</v>
      </c>
      <c r="K2531" s="870">
        <v>0</v>
      </c>
      <c r="L2531" s="870">
        <v>0</v>
      </c>
      <c r="M2531" s="870">
        <v>0</v>
      </c>
      <c r="N2531" s="870">
        <v>0</v>
      </c>
      <c r="O2531" s="870">
        <v>0</v>
      </c>
      <c r="P2531" s="870">
        <v>0</v>
      </c>
      <c r="Q2531" s="870">
        <v>0</v>
      </c>
      <c r="R2531" s="870">
        <v>0</v>
      </c>
      <c r="S2531" s="870">
        <v>0</v>
      </c>
      <c r="T2531" s="870">
        <v>0</v>
      </c>
      <c r="U2531" s="870">
        <v>0</v>
      </c>
      <c r="V2531" s="870">
        <v>0</v>
      </c>
      <c r="W2531" s="870">
        <v>0</v>
      </c>
      <c r="X2531" s="870">
        <v>0</v>
      </c>
      <c r="Y2531" s="870">
        <v>0</v>
      </c>
      <c r="Z2531" s="870">
        <v>0</v>
      </c>
      <c r="AA2531" s="870">
        <v>0</v>
      </c>
      <c r="AB2531" s="870">
        <v>0</v>
      </c>
      <c r="AC2531" s="870">
        <v>0</v>
      </c>
      <c r="AD2531" s="870">
        <v>0</v>
      </c>
      <c r="AE2531" s="870">
        <v>0</v>
      </c>
    </row>
    <row r="2532" spans="1:31">
      <c r="A2532" s="870" t="s">
        <v>1996</v>
      </c>
      <c r="B2532" s="870">
        <v>19</v>
      </c>
      <c r="C2532" s="870">
        <v>1960</v>
      </c>
      <c r="D2532" s="870">
        <v>196095</v>
      </c>
      <c r="E2532" s="870">
        <v>1960959064</v>
      </c>
      <c r="F2532" s="870" t="s">
        <v>3709</v>
      </c>
      <c r="G2532" s="870">
        <v>769767560</v>
      </c>
      <c r="H2532" s="870">
        <v>0</v>
      </c>
      <c r="I2532" s="870">
        <v>769767560.09000003</v>
      </c>
      <c r="J2532" s="870">
        <v>9.0000033378601074E-2</v>
      </c>
      <c r="K2532" s="870">
        <v>0</v>
      </c>
      <c r="L2532" s="870">
        <v>9.0000033378601074E-2</v>
      </c>
      <c r="M2532" s="870">
        <v>0</v>
      </c>
      <c r="N2532" s="870">
        <v>0</v>
      </c>
      <c r="O2532" s="870">
        <v>9.0000033378601074E-2</v>
      </c>
      <c r="P2532" s="870">
        <v>3.3300012350082397E-2</v>
      </c>
      <c r="Q2532" s="870">
        <v>0</v>
      </c>
      <c r="R2532" s="870">
        <v>0</v>
      </c>
      <c r="S2532" s="870">
        <v>0</v>
      </c>
      <c r="T2532" s="870">
        <v>0</v>
      </c>
      <c r="U2532" s="870">
        <v>0</v>
      </c>
      <c r="V2532" s="870">
        <v>0</v>
      </c>
      <c r="W2532" s="870">
        <v>0</v>
      </c>
      <c r="X2532" s="870">
        <v>3.3300012350082397E-2</v>
      </c>
      <c r="Y2532" s="870">
        <v>0.37</v>
      </c>
      <c r="Z2532" s="870">
        <v>3.3300012350082397E-2</v>
      </c>
      <c r="AA2532" s="870">
        <v>0</v>
      </c>
      <c r="AB2532" s="870">
        <v>3.3300012350082397E-2</v>
      </c>
      <c r="AC2532" s="870">
        <v>0</v>
      </c>
      <c r="AD2532" s="870">
        <v>0</v>
      </c>
      <c r="AE2532" s="870">
        <v>0</v>
      </c>
    </row>
    <row r="2533" spans="1:31">
      <c r="A2533" s="870" t="s">
        <v>1996</v>
      </c>
      <c r="B2533" s="870">
        <v>19</v>
      </c>
      <c r="C2533" s="870">
        <v>1960</v>
      </c>
      <c r="D2533" s="870">
        <v>196095</v>
      </c>
      <c r="E2533" s="870">
        <v>1960959067</v>
      </c>
      <c r="F2533" s="870" t="s">
        <v>1355</v>
      </c>
      <c r="G2533" s="870">
        <v>1319314097</v>
      </c>
      <c r="H2533" s="870">
        <v>0</v>
      </c>
      <c r="I2533" s="870">
        <v>1319314096.5699999</v>
      </c>
      <c r="J2533" s="870">
        <v>-0.43000006675720215</v>
      </c>
      <c r="K2533" s="870">
        <v>-0.43000006675720215</v>
      </c>
      <c r="L2533" s="870">
        <v>0</v>
      </c>
      <c r="M2533" s="870">
        <v>0</v>
      </c>
      <c r="N2533" s="870">
        <v>0</v>
      </c>
      <c r="O2533" s="870">
        <v>0</v>
      </c>
      <c r="P2533" s="870">
        <v>0</v>
      </c>
      <c r="Q2533" s="870">
        <v>0</v>
      </c>
      <c r="R2533" s="870">
        <v>0</v>
      </c>
      <c r="S2533" s="870">
        <v>0</v>
      </c>
      <c r="T2533" s="870">
        <v>0</v>
      </c>
      <c r="U2533" s="870">
        <v>0</v>
      </c>
      <c r="V2533" s="870">
        <v>0</v>
      </c>
      <c r="W2533" s="870">
        <v>0</v>
      </c>
      <c r="X2533" s="870">
        <v>0</v>
      </c>
      <c r="Y2533" s="870">
        <v>0</v>
      </c>
      <c r="Z2533" s="870">
        <v>0</v>
      </c>
      <c r="AA2533" s="870">
        <v>0</v>
      </c>
      <c r="AB2533" s="870">
        <v>0</v>
      </c>
      <c r="AC2533" s="870">
        <v>0</v>
      </c>
      <c r="AD2533" s="870">
        <v>0</v>
      </c>
      <c r="AE2533" s="870">
        <v>0</v>
      </c>
    </row>
    <row r="2534" spans="1:31">
      <c r="A2534" s="870" t="s">
        <v>1996</v>
      </c>
      <c r="B2534" s="870">
        <v>19</v>
      </c>
      <c r="C2534" s="870">
        <v>1960</v>
      </c>
      <c r="D2534" s="870">
        <v>196095</v>
      </c>
      <c r="E2534" s="870">
        <v>1960959068</v>
      </c>
      <c r="F2534" s="870" t="s">
        <v>1356</v>
      </c>
      <c r="G2534" s="870">
        <v>6401164</v>
      </c>
      <c r="H2534" s="870">
        <v>0</v>
      </c>
      <c r="I2534" s="870">
        <v>6401164</v>
      </c>
      <c r="J2534" s="870">
        <v>0</v>
      </c>
      <c r="K2534" s="870">
        <v>0</v>
      </c>
      <c r="L2534" s="870">
        <v>0</v>
      </c>
      <c r="M2534" s="870">
        <v>0</v>
      </c>
      <c r="N2534" s="870">
        <v>0</v>
      </c>
      <c r="O2534" s="870">
        <v>0</v>
      </c>
      <c r="P2534" s="870">
        <v>0</v>
      </c>
      <c r="Q2534" s="870">
        <v>0</v>
      </c>
      <c r="R2534" s="870">
        <v>0</v>
      </c>
      <c r="S2534" s="870">
        <v>0</v>
      </c>
      <c r="T2534" s="870">
        <v>0</v>
      </c>
      <c r="U2534" s="870">
        <v>0</v>
      </c>
      <c r="V2534" s="870">
        <v>0</v>
      </c>
      <c r="W2534" s="870">
        <v>0</v>
      </c>
      <c r="X2534" s="870">
        <v>0</v>
      </c>
      <c r="Y2534" s="870">
        <v>0</v>
      </c>
      <c r="Z2534" s="870">
        <v>0</v>
      </c>
      <c r="AA2534" s="870">
        <v>0</v>
      </c>
      <c r="AB2534" s="870">
        <v>0</v>
      </c>
      <c r="AC2534" s="870">
        <v>0</v>
      </c>
      <c r="AD2534" s="870">
        <v>0</v>
      </c>
      <c r="AE2534" s="870">
        <v>0</v>
      </c>
    </row>
    <row r="2535" spans="1:31">
      <c r="A2535" s="870" t="s">
        <v>1996</v>
      </c>
      <c r="B2535" s="870">
        <v>19</v>
      </c>
      <c r="C2535" s="870">
        <v>1960</v>
      </c>
      <c r="D2535" s="870">
        <v>196095</v>
      </c>
      <c r="E2535" s="870">
        <v>1960959071</v>
      </c>
      <c r="F2535" s="870" t="s">
        <v>4563</v>
      </c>
      <c r="G2535" s="870">
        <v>0</v>
      </c>
      <c r="H2535" s="870">
        <v>0</v>
      </c>
      <c r="I2535" s="870">
        <v>0</v>
      </c>
      <c r="J2535" s="870">
        <v>0</v>
      </c>
      <c r="K2535" s="870">
        <v>0</v>
      </c>
      <c r="L2535" s="870">
        <v>0</v>
      </c>
      <c r="M2535" s="870">
        <v>0</v>
      </c>
      <c r="N2535" s="870">
        <v>0</v>
      </c>
      <c r="O2535" s="870">
        <v>0</v>
      </c>
      <c r="P2535" s="870">
        <v>0</v>
      </c>
      <c r="Q2535" s="870">
        <v>0</v>
      </c>
      <c r="R2535" s="870">
        <v>0</v>
      </c>
      <c r="S2535" s="870">
        <v>0</v>
      </c>
      <c r="T2535" s="870">
        <v>0</v>
      </c>
      <c r="U2535" s="870">
        <v>0</v>
      </c>
      <c r="V2535" s="870">
        <v>0</v>
      </c>
      <c r="W2535" s="870">
        <v>0</v>
      </c>
      <c r="X2535" s="870">
        <v>0</v>
      </c>
      <c r="Y2535" s="870">
        <v>0</v>
      </c>
      <c r="Z2535" s="870">
        <v>0</v>
      </c>
      <c r="AA2535" s="870">
        <v>0</v>
      </c>
      <c r="AB2535" s="870">
        <v>0</v>
      </c>
      <c r="AC2535" s="870">
        <v>0</v>
      </c>
      <c r="AD2535" s="870">
        <v>0</v>
      </c>
      <c r="AE2535" s="870">
        <v>0</v>
      </c>
    </row>
    <row r="2536" spans="1:31">
      <c r="A2536" s="870" t="s">
        <v>1996</v>
      </c>
      <c r="B2536" s="870">
        <v>19</v>
      </c>
      <c r="C2536" s="870">
        <v>1960</v>
      </c>
      <c r="D2536" s="870">
        <v>196095</v>
      </c>
      <c r="E2536" s="870">
        <v>1960959075</v>
      </c>
      <c r="F2536" s="870" t="s">
        <v>3151</v>
      </c>
      <c r="G2536" s="870">
        <v>0</v>
      </c>
      <c r="H2536" s="870">
        <v>0</v>
      </c>
      <c r="I2536" s="870">
        <v>0</v>
      </c>
      <c r="J2536" s="870">
        <v>0</v>
      </c>
      <c r="K2536" s="870">
        <v>0</v>
      </c>
      <c r="L2536" s="870">
        <v>0</v>
      </c>
      <c r="M2536" s="870">
        <v>0</v>
      </c>
      <c r="N2536" s="870">
        <v>0</v>
      </c>
      <c r="O2536" s="870">
        <v>0</v>
      </c>
      <c r="P2536" s="870">
        <v>0</v>
      </c>
      <c r="Q2536" s="870">
        <v>0</v>
      </c>
      <c r="R2536" s="870">
        <v>0</v>
      </c>
      <c r="S2536" s="870">
        <v>0</v>
      </c>
      <c r="T2536" s="870">
        <v>0</v>
      </c>
      <c r="U2536" s="870">
        <v>0</v>
      </c>
      <c r="V2536" s="870">
        <v>0</v>
      </c>
      <c r="W2536" s="870">
        <v>0</v>
      </c>
      <c r="X2536" s="870">
        <v>0</v>
      </c>
      <c r="Y2536" s="870">
        <v>0</v>
      </c>
      <c r="Z2536" s="870">
        <v>0</v>
      </c>
      <c r="AA2536" s="870">
        <v>0</v>
      </c>
      <c r="AB2536" s="870">
        <v>0</v>
      </c>
      <c r="AC2536" s="870">
        <v>0</v>
      </c>
      <c r="AD2536" s="870">
        <v>0</v>
      </c>
      <c r="AE2536" s="870">
        <v>0</v>
      </c>
    </row>
    <row r="2537" spans="1:31">
      <c r="A2537" s="870" t="s">
        <v>1996</v>
      </c>
      <c r="B2537" s="870">
        <v>19</v>
      </c>
      <c r="C2537" s="870">
        <v>1960</v>
      </c>
      <c r="D2537" s="870">
        <v>196095</v>
      </c>
      <c r="E2537" s="870">
        <v>1960959082</v>
      </c>
      <c r="F2537" s="870" t="s">
        <v>4326</v>
      </c>
      <c r="G2537" s="870">
        <v>0</v>
      </c>
      <c r="H2537" s="870">
        <v>0</v>
      </c>
      <c r="I2537" s="870">
        <v>0</v>
      </c>
      <c r="J2537" s="870">
        <v>0</v>
      </c>
      <c r="K2537" s="870">
        <v>0</v>
      </c>
      <c r="L2537" s="870">
        <v>0</v>
      </c>
      <c r="M2537" s="870">
        <v>0</v>
      </c>
      <c r="N2537" s="870">
        <v>0</v>
      </c>
      <c r="O2537" s="870">
        <v>0</v>
      </c>
      <c r="P2537" s="870">
        <v>0</v>
      </c>
      <c r="Q2537" s="870">
        <v>0</v>
      </c>
      <c r="R2537" s="870">
        <v>0</v>
      </c>
      <c r="S2537" s="870">
        <v>0</v>
      </c>
      <c r="T2537" s="870">
        <v>0</v>
      </c>
      <c r="U2537" s="870">
        <v>0</v>
      </c>
      <c r="V2537" s="870">
        <v>0</v>
      </c>
      <c r="W2537" s="870">
        <v>0</v>
      </c>
      <c r="X2537" s="870">
        <v>0</v>
      </c>
      <c r="Y2537" s="870">
        <v>0</v>
      </c>
      <c r="Z2537" s="870">
        <v>0</v>
      </c>
      <c r="AA2537" s="870">
        <v>0</v>
      </c>
      <c r="AB2537" s="870">
        <v>0</v>
      </c>
      <c r="AC2537" s="870">
        <v>0</v>
      </c>
      <c r="AD2537" s="870">
        <v>0</v>
      </c>
      <c r="AE2537" s="870">
        <v>0</v>
      </c>
    </row>
    <row r="2538" spans="1:31">
      <c r="A2538" s="870" t="s">
        <v>1996</v>
      </c>
      <c r="B2538" s="870">
        <v>19</v>
      </c>
      <c r="C2538" s="870">
        <v>1960</v>
      </c>
      <c r="D2538" s="870">
        <v>196095</v>
      </c>
      <c r="E2538" s="870">
        <v>1960959096</v>
      </c>
      <c r="F2538" s="870" t="s">
        <v>1357</v>
      </c>
      <c r="G2538" s="870">
        <v>602613200</v>
      </c>
      <c r="H2538" s="870">
        <v>0</v>
      </c>
      <c r="I2538" s="870">
        <v>602613200</v>
      </c>
      <c r="J2538" s="870">
        <v>0</v>
      </c>
      <c r="K2538" s="870">
        <v>0</v>
      </c>
      <c r="L2538" s="870">
        <v>0</v>
      </c>
      <c r="M2538" s="870">
        <v>0</v>
      </c>
      <c r="N2538" s="870">
        <v>0</v>
      </c>
      <c r="O2538" s="870">
        <v>0</v>
      </c>
      <c r="P2538" s="870">
        <v>0</v>
      </c>
      <c r="Q2538" s="870">
        <v>0</v>
      </c>
      <c r="R2538" s="870">
        <v>0</v>
      </c>
      <c r="S2538" s="870">
        <v>0</v>
      </c>
      <c r="T2538" s="870">
        <v>0</v>
      </c>
      <c r="U2538" s="870">
        <v>0</v>
      </c>
      <c r="V2538" s="870">
        <v>0</v>
      </c>
      <c r="W2538" s="870">
        <v>0</v>
      </c>
      <c r="X2538" s="870">
        <v>0</v>
      </c>
      <c r="Y2538" s="870">
        <v>0</v>
      </c>
      <c r="Z2538" s="870">
        <v>0</v>
      </c>
      <c r="AA2538" s="870">
        <v>0</v>
      </c>
      <c r="AB2538" s="870">
        <v>0</v>
      </c>
      <c r="AC2538" s="870">
        <v>0</v>
      </c>
      <c r="AD2538" s="870">
        <v>0</v>
      </c>
      <c r="AE2538" s="870">
        <v>0</v>
      </c>
    </row>
    <row r="2539" spans="1:31">
      <c r="A2539" s="870" t="s">
        <v>1996</v>
      </c>
      <c r="B2539" s="870">
        <v>19</v>
      </c>
      <c r="C2539" s="870">
        <v>1960</v>
      </c>
      <c r="D2539" s="870">
        <v>196095</v>
      </c>
      <c r="E2539" s="870">
        <v>1960959101</v>
      </c>
      <c r="F2539" s="870" t="s">
        <v>1358</v>
      </c>
      <c r="G2539" s="870">
        <v>604299993</v>
      </c>
      <c r="H2539" s="870">
        <v>0</v>
      </c>
      <c r="I2539" s="870">
        <v>604299993.16999996</v>
      </c>
      <c r="J2539" s="870">
        <v>0.16999995708465576</v>
      </c>
      <c r="K2539" s="870">
        <v>0</v>
      </c>
      <c r="L2539" s="870">
        <v>0.16999995708465576</v>
      </c>
      <c r="M2539" s="870">
        <v>0</v>
      </c>
      <c r="N2539" s="870">
        <v>0</v>
      </c>
      <c r="O2539" s="870">
        <v>0.16999995708465576</v>
      </c>
      <c r="P2539" s="870">
        <v>6.2899984121322625E-2</v>
      </c>
      <c r="Q2539" s="870">
        <v>0</v>
      </c>
      <c r="R2539" s="870">
        <v>0</v>
      </c>
      <c r="S2539" s="870">
        <v>0</v>
      </c>
      <c r="T2539" s="870">
        <v>0</v>
      </c>
      <c r="U2539" s="870">
        <v>0</v>
      </c>
      <c r="V2539" s="870">
        <v>0</v>
      </c>
      <c r="W2539" s="870">
        <v>0</v>
      </c>
      <c r="X2539" s="870">
        <v>6.2899984121322625E-2</v>
      </c>
      <c r="Y2539" s="870">
        <v>0.36999999999999994</v>
      </c>
      <c r="Z2539" s="870">
        <v>6.2899984121322625E-2</v>
      </c>
      <c r="AA2539" s="870">
        <v>0</v>
      </c>
      <c r="AB2539" s="870">
        <v>6.2899984121322625E-2</v>
      </c>
      <c r="AC2539" s="870">
        <v>0</v>
      </c>
      <c r="AD2539" s="870">
        <v>0</v>
      </c>
      <c r="AE2539" s="870">
        <v>0</v>
      </c>
    </row>
    <row r="2540" spans="1:31">
      <c r="A2540" s="870" t="s">
        <v>1996</v>
      </c>
      <c r="B2540" s="870">
        <v>19</v>
      </c>
      <c r="C2540" s="870">
        <v>1960</v>
      </c>
      <c r="D2540" s="870">
        <v>196095</v>
      </c>
      <c r="E2540" s="870">
        <v>1960959109</v>
      </c>
      <c r="F2540" s="870" t="s">
        <v>4327</v>
      </c>
      <c r="G2540" s="870">
        <v>0</v>
      </c>
      <c r="H2540" s="870">
        <v>0</v>
      </c>
      <c r="I2540" s="870">
        <v>0</v>
      </c>
      <c r="J2540" s="870">
        <v>0</v>
      </c>
      <c r="K2540" s="870">
        <v>0</v>
      </c>
      <c r="L2540" s="870">
        <v>0</v>
      </c>
      <c r="M2540" s="870">
        <v>0</v>
      </c>
      <c r="N2540" s="870">
        <v>0</v>
      </c>
      <c r="O2540" s="870">
        <v>0</v>
      </c>
      <c r="P2540" s="870">
        <v>0</v>
      </c>
      <c r="Q2540" s="870">
        <v>0</v>
      </c>
      <c r="R2540" s="870">
        <v>0</v>
      </c>
      <c r="S2540" s="870">
        <v>0</v>
      </c>
      <c r="T2540" s="870">
        <v>0</v>
      </c>
      <c r="U2540" s="870">
        <v>0</v>
      </c>
      <c r="V2540" s="870">
        <v>0</v>
      </c>
      <c r="W2540" s="870">
        <v>0</v>
      </c>
      <c r="X2540" s="870">
        <v>0</v>
      </c>
      <c r="Y2540" s="870">
        <v>0</v>
      </c>
      <c r="Z2540" s="870">
        <v>0</v>
      </c>
      <c r="AA2540" s="870">
        <v>0</v>
      </c>
      <c r="AB2540" s="870">
        <v>0</v>
      </c>
      <c r="AC2540" s="870">
        <v>0</v>
      </c>
      <c r="AD2540" s="870">
        <v>0</v>
      </c>
      <c r="AE2540" s="870">
        <v>0</v>
      </c>
    </row>
    <row r="2541" spans="1:31">
      <c r="A2541" s="870" t="s">
        <v>1996</v>
      </c>
      <c r="B2541" s="870">
        <v>19</v>
      </c>
      <c r="C2541" s="870">
        <v>1960</v>
      </c>
      <c r="D2541" s="870">
        <v>196095</v>
      </c>
      <c r="E2541" s="870">
        <v>1960959110</v>
      </c>
      <c r="F2541" s="870" t="s">
        <v>1359</v>
      </c>
      <c r="G2541" s="870">
        <v>84000000</v>
      </c>
      <c r="H2541" s="870">
        <v>0</v>
      </c>
      <c r="I2541" s="870">
        <v>84000000</v>
      </c>
      <c r="J2541" s="870">
        <v>0</v>
      </c>
      <c r="K2541" s="870">
        <v>0</v>
      </c>
      <c r="L2541" s="870">
        <v>0</v>
      </c>
      <c r="M2541" s="870">
        <v>0</v>
      </c>
      <c r="N2541" s="870">
        <v>0</v>
      </c>
      <c r="O2541" s="870">
        <v>0</v>
      </c>
      <c r="P2541" s="870">
        <v>0</v>
      </c>
      <c r="Q2541" s="870">
        <v>0</v>
      </c>
      <c r="R2541" s="870">
        <v>0</v>
      </c>
      <c r="S2541" s="870">
        <v>0</v>
      </c>
      <c r="T2541" s="870">
        <v>0</v>
      </c>
      <c r="U2541" s="870">
        <v>0</v>
      </c>
      <c r="V2541" s="870">
        <v>0</v>
      </c>
      <c r="W2541" s="870">
        <v>0</v>
      </c>
      <c r="X2541" s="870">
        <v>0</v>
      </c>
      <c r="Y2541" s="870">
        <v>0</v>
      </c>
      <c r="Z2541" s="870">
        <v>0</v>
      </c>
      <c r="AA2541" s="870">
        <v>0</v>
      </c>
      <c r="AB2541" s="870">
        <v>0</v>
      </c>
      <c r="AC2541" s="870">
        <v>0</v>
      </c>
      <c r="AD2541" s="870">
        <v>0</v>
      </c>
      <c r="AE2541" s="870">
        <v>0</v>
      </c>
    </row>
    <row r="2542" spans="1:31">
      <c r="A2542" s="870" t="s">
        <v>1996</v>
      </c>
      <c r="B2542" s="870">
        <v>19</v>
      </c>
      <c r="C2542" s="870">
        <v>1960</v>
      </c>
      <c r="D2542" s="870">
        <v>196095</v>
      </c>
      <c r="E2542" s="870">
        <v>1960959111</v>
      </c>
      <c r="F2542" s="870" t="s">
        <v>4328</v>
      </c>
      <c r="G2542" s="870">
        <v>0</v>
      </c>
      <c r="H2542" s="870">
        <v>0</v>
      </c>
      <c r="I2542" s="870">
        <v>0</v>
      </c>
      <c r="J2542" s="870">
        <v>0</v>
      </c>
      <c r="K2542" s="870">
        <v>0</v>
      </c>
      <c r="L2542" s="870">
        <v>0</v>
      </c>
      <c r="M2542" s="870">
        <v>0</v>
      </c>
      <c r="N2542" s="870">
        <v>0</v>
      </c>
      <c r="O2542" s="870">
        <v>0</v>
      </c>
      <c r="P2542" s="870">
        <v>0</v>
      </c>
      <c r="Q2542" s="870">
        <v>0</v>
      </c>
      <c r="R2542" s="870">
        <v>0</v>
      </c>
      <c r="S2542" s="870">
        <v>0</v>
      </c>
      <c r="T2542" s="870">
        <v>0</v>
      </c>
      <c r="U2542" s="870">
        <v>0</v>
      </c>
      <c r="V2542" s="870">
        <v>0</v>
      </c>
      <c r="W2542" s="870">
        <v>0</v>
      </c>
      <c r="X2542" s="870">
        <v>0</v>
      </c>
      <c r="Y2542" s="870">
        <v>0</v>
      </c>
      <c r="Z2542" s="870">
        <v>0</v>
      </c>
      <c r="AA2542" s="870">
        <v>0</v>
      </c>
      <c r="AB2542" s="870">
        <v>0</v>
      </c>
      <c r="AC2542" s="870">
        <v>0</v>
      </c>
      <c r="AD2542" s="870">
        <v>0</v>
      </c>
      <c r="AE2542" s="870">
        <v>0</v>
      </c>
    </row>
    <row r="2543" spans="1:31">
      <c r="A2543" s="870" t="s">
        <v>1996</v>
      </c>
      <c r="B2543" s="870">
        <v>19</v>
      </c>
      <c r="C2543" s="870">
        <v>1960</v>
      </c>
      <c r="D2543" s="870">
        <v>196095</v>
      </c>
      <c r="E2543" s="870">
        <v>1960959115</v>
      </c>
      <c r="F2543" s="870" t="s">
        <v>1360</v>
      </c>
      <c r="G2543" s="870">
        <v>176196453</v>
      </c>
      <c r="H2543" s="870">
        <v>0</v>
      </c>
      <c r="I2543" s="870">
        <v>176196453</v>
      </c>
      <c r="J2543" s="870">
        <v>0</v>
      </c>
      <c r="K2543" s="870">
        <v>0</v>
      </c>
      <c r="L2543" s="870">
        <v>0</v>
      </c>
      <c r="M2543" s="870">
        <v>0</v>
      </c>
      <c r="N2543" s="870">
        <v>0</v>
      </c>
      <c r="O2543" s="870">
        <v>0</v>
      </c>
      <c r="P2543" s="870">
        <v>0</v>
      </c>
      <c r="Q2543" s="870">
        <v>0</v>
      </c>
      <c r="R2543" s="870">
        <v>0</v>
      </c>
      <c r="S2543" s="870">
        <v>0</v>
      </c>
      <c r="T2543" s="870">
        <v>0</v>
      </c>
      <c r="U2543" s="870">
        <v>0</v>
      </c>
      <c r="V2543" s="870">
        <v>0</v>
      </c>
      <c r="W2543" s="870">
        <v>0</v>
      </c>
      <c r="X2543" s="870">
        <v>0</v>
      </c>
      <c r="Y2543" s="870">
        <v>0</v>
      </c>
      <c r="Z2543" s="870">
        <v>0</v>
      </c>
      <c r="AA2543" s="870">
        <v>0</v>
      </c>
      <c r="AB2543" s="870">
        <v>0</v>
      </c>
      <c r="AC2543" s="870">
        <v>0</v>
      </c>
      <c r="AD2543" s="870">
        <v>0</v>
      </c>
      <c r="AE2543" s="870">
        <v>0</v>
      </c>
    </row>
    <row r="2544" spans="1:31">
      <c r="A2544" s="870" t="s">
        <v>1996</v>
      </c>
      <c r="B2544" s="870">
        <v>19</v>
      </c>
      <c r="C2544" s="870">
        <v>1960</v>
      </c>
      <c r="D2544" s="870">
        <v>196095</v>
      </c>
      <c r="E2544" s="870">
        <v>1960959123</v>
      </c>
      <c r="F2544" s="870" t="s">
        <v>4329</v>
      </c>
      <c r="G2544" s="870">
        <v>0</v>
      </c>
      <c r="H2544" s="870">
        <v>0</v>
      </c>
      <c r="I2544" s="870">
        <v>0</v>
      </c>
      <c r="J2544" s="870">
        <v>0</v>
      </c>
      <c r="K2544" s="870">
        <v>0</v>
      </c>
      <c r="L2544" s="870">
        <v>0</v>
      </c>
      <c r="M2544" s="870">
        <v>0</v>
      </c>
      <c r="N2544" s="870">
        <v>0</v>
      </c>
      <c r="O2544" s="870">
        <v>0</v>
      </c>
      <c r="P2544" s="870">
        <v>0</v>
      </c>
      <c r="Q2544" s="870">
        <v>0</v>
      </c>
      <c r="R2544" s="870">
        <v>0</v>
      </c>
      <c r="S2544" s="870">
        <v>0</v>
      </c>
      <c r="T2544" s="870">
        <v>0</v>
      </c>
      <c r="U2544" s="870">
        <v>0</v>
      </c>
      <c r="V2544" s="870">
        <v>0</v>
      </c>
      <c r="W2544" s="870">
        <v>0</v>
      </c>
      <c r="X2544" s="870">
        <v>0</v>
      </c>
      <c r="Y2544" s="870">
        <v>0</v>
      </c>
      <c r="Z2544" s="870">
        <v>0</v>
      </c>
      <c r="AA2544" s="870">
        <v>0</v>
      </c>
      <c r="AB2544" s="870">
        <v>0</v>
      </c>
      <c r="AC2544" s="870">
        <v>0</v>
      </c>
      <c r="AD2544" s="870">
        <v>0</v>
      </c>
      <c r="AE2544" s="870">
        <v>0</v>
      </c>
    </row>
    <row r="2545" spans="1:31">
      <c r="A2545" s="870" t="s">
        <v>1996</v>
      </c>
      <c r="B2545" s="870">
        <v>19</v>
      </c>
      <c r="C2545" s="870">
        <v>1960</v>
      </c>
      <c r="D2545" s="870">
        <v>196095</v>
      </c>
      <c r="E2545" s="870">
        <v>1960959124</v>
      </c>
      <c r="F2545" s="870" t="s">
        <v>4330</v>
      </c>
      <c r="G2545" s="870">
        <v>0</v>
      </c>
      <c r="H2545" s="870">
        <v>0</v>
      </c>
      <c r="I2545" s="870">
        <v>0</v>
      </c>
      <c r="J2545" s="870">
        <v>0</v>
      </c>
      <c r="K2545" s="870">
        <v>0</v>
      </c>
      <c r="L2545" s="870">
        <v>0</v>
      </c>
      <c r="M2545" s="870">
        <v>0</v>
      </c>
      <c r="N2545" s="870">
        <v>0</v>
      </c>
      <c r="O2545" s="870">
        <v>0</v>
      </c>
      <c r="P2545" s="870">
        <v>0</v>
      </c>
      <c r="Q2545" s="870">
        <v>0</v>
      </c>
      <c r="R2545" s="870">
        <v>0</v>
      </c>
      <c r="S2545" s="870">
        <v>0</v>
      </c>
      <c r="T2545" s="870">
        <v>0</v>
      </c>
      <c r="U2545" s="870">
        <v>0</v>
      </c>
      <c r="V2545" s="870">
        <v>0</v>
      </c>
      <c r="W2545" s="870">
        <v>0</v>
      </c>
      <c r="X2545" s="870">
        <v>0</v>
      </c>
      <c r="Y2545" s="870">
        <v>0</v>
      </c>
      <c r="Z2545" s="870">
        <v>0</v>
      </c>
      <c r="AA2545" s="870">
        <v>0</v>
      </c>
      <c r="AB2545" s="870">
        <v>0</v>
      </c>
      <c r="AC2545" s="870">
        <v>0</v>
      </c>
      <c r="AD2545" s="870">
        <v>0</v>
      </c>
      <c r="AE2545" s="870">
        <v>0</v>
      </c>
    </row>
    <row r="2546" spans="1:31">
      <c r="A2546" s="870" t="s">
        <v>1996</v>
      </c>
      <c r="B2546" s="870">
        <v>19</v>
      </c>
      <c r="C2546" s="870">
        <v>1960</v>
      </c>
      <c r="D2546" s="870">
        <v>196095</v>
      </c>
      <c r="E2546" s="870">
        <v>1960959128</v>
      </c>
      <c r="F2546" s="870" t="s">
        <v>4331</v>
      </c>
      <c r="G2546" s="870">
        <v>0</v>
      </c>
      <c r="H2546" s="870">
        <v>0</v>
      </c>
      <c r="I2546" s="870">
        <v>0</v>
      </c>
      <c r="J2546" s="870">
        <v>0</v>
      </c>
      <c r="K2546" s="870">
        <v>0</v>
      </c>
      <c r="L2546" s="870">
        <v>0</v>
      </c>
      <c r="M2546" s="870">
        <v>0</v>
      </c>
      <c r="N2546" s="870">
        <v>0</v>
      </c>
      <c r="O2546" s="870">
        <v>0</v>
      </c>
      <c r="P2546" s="870">
        <v>0</v>
      </c>
      <c r="Q2546" s="870">
        <v>0</v>
      </c>
      <c r="R2546" s="870">
        <v>0</v>
      </c>
      <c r="S2546" s="870">
        <v>0</v>
      </c>
      <c r="T2546" s="870">
        <v>0</v>
      </c>
      <c r="U2546" s="870">
        <v>0</v>
      </c>
      <c r="V2546" s="870">
        <v>0</v>
      </c>
      <c r="W2546" s="870">
        <v>0</v>
      </c>
      <c r="X2546" s="870">
        <v>0</v>
      </c>
      <c r="Y2546" s="870">
        <v>0</v>
      </c>
      <c r="Z2546" s="870">
        <v>0</v>
      </c>
      <c r="AA2546" s="870">
        <v>0</v>
      </c>
      <c r="AB2546" s="870">
        <v>0</v>
      </c>
      <c r="AC2546" s="870">
        <v>0</v>
      </c>
      <c r="AD2546" s="870">
        <v>0</v>
      </c>
      <c r="AE2546" s="870">
        <v>0</v>
      </c>
    </row>
    <row r="2547" spans="1:31">
      <c r="A2547" s="870" t="s">
        <v>1996</v>
      </c>
      <c r="B2547" s="870">
        <v>19</v>
      </c>
      <c r="C2547" s="870">
        <v>1960</v>
      </c>
      <c r="D2547" s="870">
        <v>196095</v>
      </c>
      <c r="E2547" s="870">
        <v>1960959139</v>
      </c>
      <c r="F2547" s="870" t="s">
        <v>4332</v>
      </c>
      <c r="G2547" s="870">
        <v>0</v>
      </c>
      <c r="H2547" s="870">
        <v>0</v>
      </c>
      <c r="I2547" s="870">
        <v>0</v>
      </c>
      <c r="J2547" s="870">
        <v>0</v>
      </c>
      <c r="K2547" s="870">
        <v>0</v>
      </c>
      <c r="L2547" s="870">
        <v>0</v>
      </c>
      <c r="M2547" s="870">
        <v>0</v>
      </c>
      <c r="N2547" s="870">
        <v>0</v>
      </c>
      <c r="O2547" s="870">
        <v>0</v>
      </c>
      <c r="P2547" s="870">
        <v>0</v>
      </c>
      <c r="Q2547" s="870">
        <v>0</v>
      </c>
      <c r="R2547" s="870">
        <v>0</v>
      </c>
      <c r="S2547" s="870">
        <v>0</v>
      </c>
      <c r="T2547" s="870">
        <v>0</v>
      </c>
      <c r="U2547" s="870">
        <v>0</v>
      </c>
      <c r="V2547" s="870">
        <v>0</v>
      </c>
      <c r="W2547" s="870">
        <v>0</v>
      </c>
      <c r="X2547" s="870">
        <v>0</v>
      </c>
      <c r="Y2547" s="870">
        <v>0</v>
      </c>
      <c r="Z2547" s="870">
        <v>0</v>
      </c>
      <c r="AA2547" s="870">
        <v>0</v>
      </c>
      <c r="AB2547" s="870">
        <v>0</v>
      </c>
      <c r="AC2547" s="870">
        <v>0</v>
      </c>
      <c r="AD2547" s="870">
        <v>0</v>
      </c>
      <c r="AE2547" s="870">
        <v>0</v>
      </c>
    </row>
    <row r="2548" spans="1:31">
      <c r="A2548" s="870" t="s">
        <v>1996</v>
      </c>
      <c r="B2548" s="870">
        <v>19</v>
      </c>
      <c r="C2548" s="870">
        <v>1960</v>
      </c>
      <c r="D2548" s="870">
        <v>196095</v>
      </c>
      <c r="E2548" s="870">
        <v>1960959144</v>
      </c>
      <c r="F2548" s="870" t="s">
        <v>1361</v>
      </c>
      <c r="G2548" s="870">
        <v>824176358</v>
      </c>
      <c r="H2548" s="870">
        <v>0</v>
      </c>
      <c r="I2548" s="870">
        <v>824176358</v>
      </c>
      <c r="J2548" s="870">
        <v>0</v>
      </c>
      <c r="K2548" s="870">
        <v>0</v>
      </c>
      <c r="L2548" s="870">
        <v>0</v>
      </c>
      <c r="M2548" s="870">
        <v>0</v>
      </c>
      <c r="N2548" s="870">
        <v>0</v>
      </c>
      <c r="O2548" s="870">
        <v>0</v>
      </c>
      <c r="P2548" s="870">
        <v>0</v>
      </c>
      <c r="Q2548" s="870">
        <v>0</v>
      </c>
      <c r="R2548" s="870">
        <v>0</v>
      </c>
      <c r="S2548" s="870">
        <v>0</v>
      </c>
      <c r="T2548" s="870">
        <v>0</v>
      </c>
      <c r="U2548" s="870">
        <v>0</v>
      </c>
      <c r="V2548" s="870">
        <v>0</v>
      </c>
      <c r="W2548" s="870">
        <v>0</v>
      </c>
      <c r="X2548" s="870">
        <v>0</v>
      </c>
      <c r="Y2548" s="870">
        <v>0</v>
      </c>
      <c r="Z2548" s="870">
        <v>0</v>
      </c>
      <c r="AA2548" s="870">
        <v>0</v>
      </c>
      <c r="AB2548" s="870">
        <v>0</v>
      </c>
      <c r="AC2548" s="870">
        <v>0</v>
      </c>
      <c r="AD2548" s="870">
        <v>0</v>
      </c>
      <c r="AE2548" s="870">
        <v>0</v>
      </c>
    </row>
    <row r="2549" spans="1:31">
      <c r="A2549" s="870" t="s">
        <v>1996</v>
      </c>
      <c r="B2549" s="870">
        <v>19</v>
      </c>
      <c r="C2549" s="870">
        <v>1960</v>
      </c>
      <c r="D2549" s="870">
        <v>196095</v>
      </c>
      <c r="E2549" s="870">
        <v>1960959150</v>
      </c>
      <c r="F2549" s="870" t="s">
        <v>1362</v>
      </c>
      <c r="G2549" s="870">
        <v>771205687</v>
      </c>
      <c r="H2549" s="870">
        <v>0</v>
      </c>
      <c r="I2549" s="870">
        <v>771205687</v>
      </c>
      <c r="J2549" s="870">
        <v>0</v>
      </c>
      <c r="K2549" s="870">
        <v>0</v>
      </c>
      <c r="L2549" s="870">
        <v>0</v>
      </c>
      <c r="M2549" s="870">
        <v>0</v>
      </c>
      <c r="N2549" s="870">
        <v>0</v>
      </c>
      <c r="O2549" s="870">
        <v>0</v>
      </c>
      <c r="P2549" s="870">
        <v>0</v>
      </c>
      <c r="Q2549" s="870">
        <v>0</v>
      </c>
      <c r="R2549" s="870">
        <v>0</v>
      </c>
      <c r="S2549" s="870">
        <v>0</v>
      </c>
      <c r="T2549" s="870">
        <v>0</v>
      </c>
      <c r="U2549" s="870">
        <v>0</v>
      </c>
      <c r="V2549" s="870">
        <v>0</v>
      </c>
      <c r="W2549" s="870">
        <v>0</v>
      </c>
      <c r="X2549" s="870">
        <v>0</v>
      </c>
      <c r="Y2549" s="870">
        <v>0</v>
      </c>
      <c r="Z2549" s="870">
        <v>0</v>
      </c>
      <c r="AA2549" s="870">
        <v>0</v>
      </c>
      <c r="AB2549" s="870">
        <v>0</v>
      </c>
      <c r="AC2549" s="870">
        <v>0</v>
      </c>
      <c r="AD2549" s="870">
        <v>0</v>
      </c>
      <c r="AE2549" s="870">
        <v>0</v>
      </c>
    </row>
    <row r="2550" spans="1:31">
      <c r="A2550" s="870" t="s">
        <v>1996</v>
      </c>
      <c r="B2550" s="870">
        <v>19</v>
      </c>
      <c r="C2550" s="870">
        <v>1960</v>
      </c>
      <c r="D2550" s="870">
        <v>196095</v>
      </c>
      <c r="E2550" s="870">
        <v>1960959176</v>
      </c>
      <c r="F2550" s="870" t="s">
        <v>4333</v>
      </c>
      <c r="G2550" s="870">
        <v>0</v>
      </c>
      <c r="H2550" s="870">
        <v>0</v>
      </c>
      <c r="I2550" s="870">
        <v>0</v>
      </c>
      <c r="J2550" s="870">
        <v>0</v>
      </c>
      <c r="K2550" s="870">
        <v>0</v>
      </c>
      <c r="L2550" s="870">
        <v>0</v>
      </c>
      <c r="M2550" s="870">
        <v>0</v>
      </c>
      <c r="N2550" s="870">
        <v>0</v>
      </c>
      <c r="O2550" s="870">
        <v>0</v>
      </c>
      <c r="P2550" s="870">
        <v>0</v>
      </c>
      <c r="Q2550" s="870">
        <v>0</v>
      </c>
      <c r="R2550" s="870">
        <v>0</v>
      </c>
      <c r="S2550" s="870">
        <v>0</v>
      </c>
      <c r="T2550" s="870">
        <v>0</v>
      </c>
      <c r="U2550" s="870">
        <v>0</v>
      </c>
      <c r="V2550" s="870">
        <v>0</v>
      </c>
      <c r="W2550" s="870">
        <v>0</v>
      </c>
      <c r="X2550" s="870">
        <v>0</v>
      </c>
      <c r="Y2550" s="870">
        <v>0</v>
      </c>
      <c r="Z2550" s="870">
        <v>0</v>
      </c>
      <c r="AA2550" s="870">
        <v>0</v>
      </c>
      <c r="AB2550" s="870">
        <v>0</v>
      </c>
      <c r="AC2550" s="870">
        <v>0</v>
      </c>
      <c r="AD2550" s="870">
        <v>0</v>
      </c>
      <c r="AE2550" s="870">
        <v>0</v>
      </c>
    </row>
    <row r="2551" spans="1:31">
      <c r="A2551" s="870" t="s">
        <v>1996</v>
      </c>
      <c r="B2551" s="870">
        <v>19</v>
      </c>
      <c r="C2551" s="870">
        <v>1960</v>
      </c>
      <c r="D2551" s="870">
        <v>196095</v>
      </c>
      <c r="E2551" s="870">
        <v>1960959177</v>
      </c>
      <c r="F2551" s="870" t="s">
        <v>4334</v>
      </c>
      <c r="G2551" s="870">
        <v>0</v>
      </c>
      <c r="H2551" s="870">
        <v>0</v>
      </c>
      <c r="I2551" s="870">
        <v>0</v>
      </c>
      <c r="J2551" s="870">
        <v>0</v>
      </c>
      <c r="K2551" s="870">
        <v>0</v>
      </c>
      <c r="L2551" s="870">
        <v>0</v>
      </c>
      <c r="M2551" s="870">
        <v>0</v>
      </c>
      <c r="N2551" s="870">
        <v>0</v>
      </c>
      <c r="O2551" s="870">
        <v>0</v>
      </c>
      <c r="P2551" s="870">
        <v>0</v>
      </c>
      <c r="Q2551" s="870">
        <v>0</v>
      </c>
      <c r="R2551" s="870">
        <v>0</v>
      </c>
      <c r="S2551" s="870">
        <v>0</v>
      </c>
      <c r="T2551" s="870">
        <v>0</v>
      </c>
      <c r="U2551" s="870">
        <v>0</v>
      </c>
      <c r="V2551" s="870">
        <v>0</v>
      </c>
      <c r="W2551" s="870">
        <v>0</v>
      </c>
      <c r="X2551" s="870">
        <v>0</v>
      </c>
      <c r="Y2551" s="870">
        <v>0</v>
      </c>
      <c r="Z2551" s="870">
        <v>0</v>
      </c>
      <c r="AA2551" s="870">
        <v>0</v>
      </c>
      <c r="AB2551" s="870">
        <v>0</v>
      </c>
      <c r="AC2551" s="870">
        <v>0</v>
      </c>
      <c r="AD2551" s="870">
        <v>0</v>
      </c>
      <c r="AE2551" s="870">
        <v>0</v>
      </c>
    </row>
    <row r="2552" spans="1:31">
      <c r="A2552" s="870" t="s">
        <v>1996</v>
      </c>
      <c r="B2552" s="870">
        <v>19</v>
      </c>
      <c r="C2552" s="870">
        <v>1960</v>
      </c>
      <c r="D2552" s="870">
        <v>196095</v>
      </c>
      <c r="E2552" s="870">
        <v>1960959190</v>
      </c>
      <c r="F2552" s="870" t="s">
        <v>4335</v>
      </c>
      <c r="G2552" s="870">
        <v>0</v>
      </c>
      <c r="H2552" s="870">
        <v>0</v>
      </c>
      <c r="I2552" s="870">
        <v>0</v>
      </c>
      <c r="J2552" s="870">
        <v>0</v>
      </c>
      <c r="K2552" s="870">
        <v>0</v>
      </c>
      <c r="L2552" s="870">
        <v>0</v>
      </c>
      <c r="M2552" s="870">
        <v>0</v>
      </c>
      <c r="N2552" s="870">
        <v>0</v>
      </c>
      <c r="O2552" s="870">
        <v>0</v>
      </c>
      <c r="P2552" s="870">
        <v>0</v>
      </c>
      <c r="Q2552" s="870">
        <v>0</v>
      </c>
      <c r="R2552" s="870">
        <v>0</v>
      </c>
      <c r="S2552" s="870">
        <v>0</v>
      </c>
      <c r="T2552" s="870">
        <v>0</v>
      </c>
      <c r="U2552" s="870">
        <v>0</v>
      </c>
      <c r="V2552" s="870">
        <v>0</v>
      </c>
      <c r="W2552" s="870">
        <v>0</v>
      </c>
      <c r="X2552" s="870">
        <v>0</v>
      </c>
      <c r="Y2552" s="870">
        <v>0</v>
      </c>
      <c r="Z2552" s="870">
        <v>0</v>
      </c>
      <c r="AA2552" s="870">
        <v>0</v>
      </c>
      <c r="AB2552" s="870">
        <v>0</v>
      </c>
      <c r="AC2552" s="870">
        <v>0</v>
      </c>
      <c r="AD2552" s="870">
        <v>0</v>
      </c>
      <c r="AE2552" s="870">
        <v>0</v>
      </c>
    </row>
    <row r="2553" spans="1:31">
      <c r="A2553" s="870" t="s">
        <v>1996</v>
      </c>
      <c r="B2553" s="870">
        <v>19</v>
      </c>
      <c r="C2553" s="870">
        <v>1960</v>
      </c>
      <c r="D2553" s="870">
        <v>196095</v>
      </c>
      <c r="E2553" s="870">
        <v>1960959234</v>
      </c>
      <c r="F2553" s="870" t="s">
        <v>1787</v>
      </c>
      <c r="G2553" s="870">
        <v>0</v>
      </c>
      <c r="H2553" s="870">
        <v>0</v>
      </c>
      <c r="I2553" s="870">
        <v>0</v>
      </c>
      <c r="J2553" s="870">
        <v>0</v>
      </c>
      <c r="K2553" s="870">
        <v>0</v>
      </c>
      <c r="L2553" s="870">
        <v>0</v>
      </c>
      <c r="M2553" s="870">
        <v>0</v>
      </c>
      <c r="N2553" s="870">
        <v>0</v>
      </c>
      <c r="O2553" s="870">
        <v>0</v>
      </c>
      <c r="P2553" s="870">
        <v>0</v>
      </c>
      <c r="Q2553" s="870">
        <v>0</v>
      </c>
      <c r="R2553" s="870">
        <v>0</v>
      </c>
      <c r="S2553" s="870">
        <v>0</v>
      </c>
      <c r="T2553" s="870">
        <v>0</v>
      </c>
      <c r="U2553" s="870">
        <v>0</v>
      </c>
      <c r="V2553" s="870">
        <v>0</v>
      </c>
      <c r="W2553" s="870">
        <v>0</v>
      </c>
      <c r="X2553" s="870">
        <v>0</v>
      </c>
      <c r="Y2553" s="870">
        <v>0</v>
      </c>
      <c r="Z2553" s="870">
        <v>0</v>
      </c>
      <c r="AA2553" s="870">
        <v>0</v>
      </c>
      <c r="AB2553" s="870">
        <v>0</v>
      </c>
      <c r="AC2553" s="870">
        <v>0</v>
      </c>
      <c r="AD2553" s="870">
        <v>0</v>
      </c>
      <c r="AE2553" s="870">
        <v>0</v>
      </c>
    </row>
    <row r="2554" spans="1:31">
      <c r="A2554" s="870" t="s">
        <v>1996</v>
      </c>
      <c r="B2554" s="870">
        <v>19</v>
      </c>
      <c r="C2554" s="870">
        <v>1960</v>
      </c>
      <c r="D2554" s="870">
        <v>196095</v>
      </c>
      <c r="E2554" s="870">
        <v>1960959235</v>
      </c>
      <c r="F2554" s="870" t="s">
        <v>4336</v>
      </c>
      <c r="G2554" s="870">
        <v>0</v>
      </c>
      <c r="H2554" s="870">
        <v>0</v>
      </c>
      <c r="I2554" s="870">
        <v>0</v>
      </c>
      <c r="J2554" s="870">
        <v>0</v>
      </c>
      <c r="K2554" s="870">
        <v>0</v>
      </c>
      <c r="L2554" s="870">
        <v>0</v>
      </c>
      <c r="M2554" s="870">
        <v>0</v>
      </c>
      <c r="N2554" s="870">
        <v>0</v>
      </c>
      <c r="O2554" s="870">
        <v>0</v>
      </c>
      <c r="P2554" s="870">
        <v>0</v>
      </c>
      <c r="Q2554" s="870">
        <v>0</v>
      </c>
      <c r="R2554" s="870">
        <v>0</v>
      </c>
      <c r="S2554" s="870">
        <v>0</v>
      </c>
      <c r="T2554" s="870">
        <v>0</v>
      </c>
      <c r="U2554" s="870">
        <v>0</v>
      </c>
      <c r="V2554" s="870">
        <v>0</v>
      </c>
      <c r="W2554" s="870">
        <v>0</v>
      </c>
      <c r="X2554" s="870">
        <v>0</v>
      </c>
      <c r="Y2554" s="870">
        <v>0</v>
      </c>
      <c r="Z2554" s="870">
        <v>0</v>
      </c>
      <c r="AA2554" s="870">
        <v>0</v>
      </c>
      <c r="AB2554" s="870">
        <v>0</v>
      </c>
      <c r="AC2554" s="870">
        <v>0</v>
      </c>
      <c r="AD2554" s="870">
        <v>0</v>
      </c>
      <c r="AE2554" s="870">
        <v>0</v>
      </c>
    </row>
    <row r="2555" spans="1:31">
      <c r="A2555" s="870" t="s">
        <v>1996</v>
      </c>
      <c r="B2555" s="870">
        <v>19</v>
      </c>
      <c r="C2555" s="870">
        <v>1960</v>
      </c>
      <c r="D2555" s="870">
        <v>196095</v>
      </c>
      <c r="E2555" s="870">
        <v>1960959250</v>
      </c>
      <c r="F2555" s="870" t="s">
        <v>3710</v>
      </c>
      <c r="G2555" s="870">
        <v>0</v>
      </c>
      <c r="H2555" s="870">
        <v>0</v>
      </c>
      <c r="I2555" s="870">
        <v>0</v>
      </c>
      <c r="J2555" s="870">
        <v>0</v>
      </c>
      <c r="K2555" s="870">
        <v>0</v>
      </c>
      <c r="L2555" s="870">
        <v>0</v>
      </c>
      <c r="M2555" s="870">
        <v>0</v>
      </c>
      <c r="N2555" s="870">
        <v>0</v>
      </c>
      <c r="O2555" s="870">
        <v>0</v>
      </c>
      <c r="P2555" s="870">
        <v>0</v>
      </c>
      <c r="Q2555" s="870">
        <v>0</v>
      </c>
      <c r="R2555" s="870">
        <v>0</v>
      </c>
      <c r="S2555" s="870">
        <v>0</v>
      </c>
      <c r="T2555" s="870">
        <v>0</v>
      </c>
      <c r="U2555" s="870">
        <v>0</v>
      </c>
      <c r="V2555" s="870">
        <v>0</v>
      </c>
      <c r="W2555" s="870">
        <v>0</v>
      </c>
      <c r="X2555" s="870">
        <v>0</v>
      </c>
      <c r="Y2555" s="870">
        <v>0</v>
      </c>
      <c r="Z2555" s="870">
        <v>0</v>
      </c>
      <c r="AA2555" s="870">
        <v>0</v>
      </c>
      <c r="AB2555" s="870">
        <v>0</v>
      </c>
      <c r="AC2555" s="870">
        <v>0</v>
      </c>
      <c r="AD2555" s="870">
        <v>0</v>
      </c>
      <c r="AE2555" s="870">
        <v>0</v>
      </c>
    </row>
    <row r="2556" spans="1:31">
      <c r="A2556" s="870" t="s">
        <v>1996</v>
      </c>
      <c r="B2556" s="870">
        <v>19</v>
      </c>
      <c r="C2556" s="870">
        <v>1960</v>
      </c>
      <c r="D2556" s="870">
        <v>196095</v>
      </c>
      <c r="E2556" s="870">
        <v>1960959258</v>
      </c>
      <c r="F2556" s="870" t="s">
        <v>3711</v>
      </c>
      <c r="G2556" s="870">
        <v>1504180800</v>
      </c>
      <c r="H2556" s="870">
        <v>0</v>
      </c>
      <c r="I2556" s="870">
        <v>1504180800.1400001</v>
      </c>
      <c r="J2556" s="870">
        <v>0.1400001049041748</v>
      </c>
      <c r="K2556" s="870">
        <v>0</v>
      </c>
      <c r="L2556" s="870">
        <v>0.1400001049041748</v>
      </c>
      <c r="M2556" s="870">
        <v>0</v>
      </c>
      <c r="N2556" s="870">
        <v>0</v>
      </c>
      <c r="O2556" s="870">
        <v>0.1400001049041748</v>
      </c>
      <c r="P2556" s="870">
        <v>5.1800038814544674E-2</v>
      </c>
      <c r="Q2556" s="870">
        <v>0</v>
      </c>
      <c r="R2556" s="870">
        <v>0</v>
      </c>
      <c r="S2556" s="870">
        <v>0</v>
      </c>
      <c r="T2556" s="870">
        <v>0</v>
      </c>
      <c r="U2556" s="870">
        <v>0</v>
      </c>
      <c r="V2556" s="870">
        <v>0</v>
      </c>
      <c r="W2556" s="870">
        <v>0</v>
      </c>
      <c r="X2556" s="870">
        <v>5.1800038814544674E-2</v>
      </c>
      <c r="Y2556" s="870">
        <v>0.37</v>
      </c>
      <c r="Z2556" s="870">
        <v>5.1800038814544674E-2</v>
      </c>
      <c r="AA2556" s="870">
        <v>0</v>
      </c>
      <c r="AB2556" s="870">
        <v>5.1800038814544674E-2</v>
      </c>
      <c r="AC2556" s="870">
        <v>0</v>
      </c>
      <c r="AD2556" s="870">
        <v>0</v>
      </c>
      <c r="AE2556" s="870">
        <v>0</v>
      </c>
    </row>
    <row r="2557" spans="1:31">
      <c r="A2557" s="870" t="s">
        <v>1996</v>
      </c>
      <c r="B2557" s="870">
        <v>19</v>
      </c>
      <c r="C2557" s="870">
        <v>1960</v>
      </c>
      <c r="D2557" s="870">
        <v>196095</v>
      </c>
      <c r="E2557" s="870">
        <v>1960959271</v>
      </c>
      <c r="F2557" s="870" t="s">
        <v>4337</v>
      </c>
      <c r="G2557" s="870">
        <v>0</v>
      </c>
      <c r="H2557" s="870">
        <v>0</v>
      </c>
      <c r="I2557" s="870">
        <v>0</v>
      </c>
      <c r="J2557" s="870">
        <v>0</v>
      </c>
      <c r="K2557" s="870">
        <v>0</v>
      </c>
      <c r="L2557" s="870">
        <v>0</v>
      </c>
      <c r="M2557" s="870">
        <v>0</v>
      </c>
      <c r="N2557" s="870">
        <v>0</v>
      </c>
      <c r="O2557" s="870">
        <v>0</v>
      </c>
      <c r="P2557" s="870">
        <v>0</v>
      </c>
      <c r="Q2557" s="870">
        <v>0</v>
      </c>
      <c r="R2557" s="870">
        <v>0</v>
      </c>
      <c r="S2557" s="870">
        <v>0</v>
      </c>
      <c r="T2557" s="870">
        <v>0</v>
      </c>
      <c r="U2557" s="870">
        <v>0</v>
      </c>
      <c r="V2557" s="870">
        <v>0</v>
      </c>
      <c r="W2557" s="870">
        <v>0</v>
      </c>
      <c r="X2557" s="870">
        <v>0</v>
      </c>
      <c r="Y2557" s="870">
        <v>0</v>
      </c>
      <c r="Z2557" s="870">
        <v>0</v>
      </c>
      <c r="AA2557" s="870">
        <v>0</v>
      </c>
      <c r="AB2557" s="870">
        <v>0</v>
      </c>
      <c r="AC2557" s="870">
        <v>0</v>
      </c>
      <c r="AD2557" s="870">
        <v>0</v>
      </c>
      <c r="AE2557" s="870">
        <v>0</v>
      </c>
    </row>
    <row r="2558" spans="1:31">
      <c r="A2558" s="870" t="s">
        <v>1996</v>
      </c>
      <c r="B2558" s="870">
        <v>19</v>
      </c>
      <c r="C2558" s="870">
        <v>1960</v>
      </c>
      <c r="D2558" s="870">
        <v>196095</v>
      </c>
      <c r="E2558" s="870">
        <v>1960959326</v>
      </c>
      <c r="F2558" s="870" t="s">
        <v>4338</v>
      </c>
      <c r="G2558" s="870">
        <v>0</v>
      </c>
      <c r="H2558" s="870">
        <v>0</v>
      </c>
      <c r="I2558" s="870">
        <v>0</v>
      </c>
      <c r="J2558" s="870">
        <v>0</v>
      </c>
      <c r="K2558" s="870">
        <v>0</v>
      </c>
      <c r="L2558" s="870">
        <v>0</v>
      </c>
      <c r="M2558" s="870">
        <v>0</v>
      </c>
      <c r="N2558" s="870">
        <v>0</v>
      </c>
      <c r="O2558" s="870">
        <v>0</v>
      </c>
      <c r="P2558" s="870">
        <v>0</v>
      </c>
      <c r="Q2558" s="870">
        <v>0</v>
      </c>
      <c r="R2558" s="870">
        <v>0</v>
      </c>
      <c r="S2558" s="870">
        <v>0</v>
      </c>
      <c r="T2558" s="870">
        <v>0</v>
      </c>
      <c r="U2558" s="870">
        <v>0</v>
      </c>
      <c r="V2558" s="870">
        <v>0</v>
      </c>
      <c r="W2558" s="870">
        <v>0</v>
      </c>
      <c r="X2558" s="870">
        <v>0</v>
      </c>
      <c r="Y2558" s="870">
        <v>0</v>
      </c>
      <c r="Z2558" s="870">
        <v>0</v>
      </c>
      <c r="AA2558" s="870">
        <v>0</v>
      </c>
      <c r="AB2558" s="870">
        <v>0</v>
      </c>
      <c r="AC2558" s="870">
        <v>0</v>
      </c>
      <c r="AD2558" s="870">
        <v>0</v>
      </c>
      <c r="AE2558" s="870">
        <v>0</v>
      </c>
    </row>
    <row r="2559" spans="1:31">
      <c r="A2559" s="870" t="s">
        <v>1996</v>
      </c>
      <c r="B2559" s="870">
        <v>19</v>
      </c>
      <c r="C2559" s="870">
        <v>1960</v>
      </c>
      <c r="D2559" s="870">
        <v>196095</v>
      </c>
      <c r="E2559" s="870">
        <v>1960959327</v>
      </c>
      <c r="F2559" s="870" t="s">
        <v>4339</v>
      </c>
      <c r="G2559" s="870">
        <v>0</v>
      </c>
      <c r="H2559" s="870">
        <v>0</v>
      </c>
      <c r="I2559" s="870">
        <v>0</v>
      </c>
      <c r="J2559" s="870">
        <v>0</v>
      </c>
      <c r="K2559" s="870">
        <v>0</v>
      </c>
      <c r="L2559" s="870">
        <v>0</v>
      </c>
      <c r="M2559" s="870">
        <v>0</v>
      </c>
      <c r="N2559" s="870">
        <v>0</v>
      </c>
      <c r="O2559" s="870">
        <v>0</v>
      </c>
      <c r="P2559" s="870">
        <v>0</v>
      </c>
      <c r="Q2559" s="870">
        <v>0</v>
      </c>
      <c r="R2559" s="870">
        <v>0</v>
      </c>
      <c r="S2559" s="870">
        <v>0</v>
      </c>
      <c r="T2559" s="870">
        <v>0</v>
      </c>
      <c r="U2559" s="870">
        <v>0</v>
      </c>
      <c r="V2559" s="870">
        <v>0</v>
      </c>
      <c r="W2559" s="870">
        <v>0</v>
      </c>
      <c r="X2559" s="870">
        <v>0</v>
      </c>
      <c r="Y2559" s="870">
        <v>0</v>
      </c>
      <c r="Z2559" s="870">
        <v>0</v>
      </c>
      <c r="AA2559" s="870">
        <v>0</v>
      </c>
      <c r="AB2559" s="870">
        <v>0</v>
      </c>
      <c r="AC2559" s="870">
        <v>0</v>
      </c>
      <c r="AD2559" s="870">
        <v>0</v>
      </c>
      <c r="AE2559" s="870">
        <v>0</v>
      </c>
    </row>
    <row r="2560" spans="1:31">
      <c r="A2560" s="870" t="s">
        <v>1996</v>
      </c>
      <c r="B2560" s="870">
        <v>19</v>
      </c>
      <c r="C2560" s="870">
        <v>1960</v>
      </c>
      <c r="D2560" s="870">
        <v>196095</v>
      </c>
      <c r="E2560" s="870">
        <v>1960959342</v>
      </c>
      <c r="F2560" s="870" t="s">
        <v>4340</v>
      </c>
      <c r="G2560" s="870">
        <v>0</v>
      </c>
      <c r="H2560" s="870">
        <v>0</v>
      </c>
      <c r="I2560" s="870">
        <v>0</v>
      </c>
      <c r="J2560" s="870">
        <v>0</v>
      </c>
      <c r="K2560" s="870">
        <v>0</v>
      </c>
      <c r="L2560" s="870">
        <v>0</v>
      </c>
      <c r="M2560" s="870">
        <v>0</v>
      </c>
      <c r="N2560" s="870">
        <v>0</v>
      </c>
      <c r="O2560" s="870">
        <v>0</v>
      </c>
      <c r="P2560" s="870">
        <v>0</v>
      </c>
      <c r="Q2560" s="870">
        <v>0</v>
      </c>
      <c r="R2560" s="870">
        <v>0</v>
      </c>
      <c r="S2560" s="870">
        <v>0</v>
      </c>
      <c r="T2560" s="870">
        <v>0</v>
      </c>
      <c r="U2560" s="870">
        <v>0</v>
      </c>
      <c r="V2560" s="870">
        <v>0</v>
      </c>
      <c r="W2560" s="870">
        <v>0</v>
      </c>
      <c r="X2560" s="870">
        <v>0</v>
      </c>
      <c r="Y2560" s="870">
        <v>0</v>
      </c>
      <c r="Z2560" s="870">
        <v>0</v>
      </c>
      <c r="AA2560" s="870">
        <v>0</v>
      </c>
      <c r="AB2560" s="870">
        <v>0</v>
      </c>
      <c r="AC2560" s="870">
        <v>0</v>
      </c>
      <c r="AD2560" s="870">
        <v>0</v>
      </c>
      <c r="AE2560" s="870">
        <v>0</v>
      </c>
    </row>
    <row r="2561" spans="1:31">
      <c r="A2561" s="870" t="s">
        <v>1996</v>
      </c>
      <c r="B2561" s="870">
        <v>19</v>
      </c>
      <c r="C2561" s="870">
        <v>1960</v>
      </c>
      <c r="D2561" s="870">
        <v>196095</v>
      </c>
      <c r="E2561" s="870">
        <v>1960959348</v>
      </c>
      <c r="F2561" s="870" t="s">
        <v>4341</v>
      </c>
      <c r="G2561" s="870">
        <v>0</v>
      </c>
      <c r="H2561" s="870">
        <v>0</v>
      </c>
      <c r="I2561" s="870">
        <v>0</v>
      </c>
      <c r="J2561" s="870">
        <v>0</v>
      </c>
      <c r="K2561" s="870">
        <v>0</v>
      </c>
      <c r="L2561" s="870">
        <v>0</v>
      </c>
      <c r="M2561" s="870">
        <v>0</v>
      </c>
      <c r="N2561" s="870">
        <v>0</v>
      </c>
      <c r="O2561" s="870">
        <v>0</v>
      </c>
      <c r="P2561" s="870">
        <v>0</v>
      </c>
      <c r="Q2561" s="870">
        <v>0</v>
      </c>
      <c r="R2561" s="870">
        <v>0</v>
      </c>
      <c r="S2561" s="870">
        <v>0</v>
      </c>
      <c r="T2561" s="870">
        <v>0</v>
      </c>
      <c r="U2561" s="870">
        <v>0</v>
      </c>
      <c r="V2561" s="870">
        <v>0</v>
      </c>
      <c r="W2561" s="870">
        <v>0</v>
      </c>
      <c r="X2561" s="870">
        <v>0</v>
      </c>
      <c r="Y2561" s="870">
        <v>0</v>
      </c>
      <c r="Z2561" s="870">
        <v>0</v>
      </c>
      <c r="AA2561" s="870">
        <v>0</v>
      </c>
      <c r="AB2561" s="870">
        <v>0</v>
      </c>
      <c r="AC2561" s="870">
        <v>0</v>
      </c>
      <c r="AD2561" s="870">
        <v>0</v>
      </c>
      <c r="AE2561" s="870">
        <v>0</v>
      </c>
    </row>
    <row r="2562" spans="1:31">
      <c r="A2562" s="870" t="s">
        <v>1996</v>
      </c>
      <c r="B2562" s="870">
        <v>19</v>
      </c>
      <c r="C2562" s="870">
        <v>1960</v>
      </c>
      <c r="D2562" s="870">
        <v>196095</v>
      </c>
      <c r="E2562" s="870">
        <v>1960959349</v>
      </c>
      <c r="F2562" s="870" t="s">
        <v>4342</v>
      </c>
      <c r="G2562" s="870">
        <v>0</v>
      </c>
      <c r="H2562" s="870">
        <v>0</v>
      </c>
      <c r="I2562" s="870">
        <v>0</v>
      </c>
      <c r="J2562" s="870">
        <v>0</v>
      </c>
      <c r="K2562" s="870">
        <v>0</v>
      </c>
      <c r="L2562" s="870">
        <v>0</v>
      </c>
      <c r="M2562" s="870">
        <v>0</v>
      </c>
      <c r="N2562" s="870">
        <v>0</v>
      </c>
      <c r="O2562" s="870">
        <v>0</v>
      </c>
      <c r="P2562" s="870">
        <v>0</v>
      </c>
      <c r="Q2562" s="870">
        <v>0</v>
      </c>
      <c r="R2562" s="870">
        <v>0</v>
      </c>
      <c r="S2562" s="870">
        <v>0</v>
      </c>
      <c r="T2562" s="870">
        <v>0</v>
      </c>
      <c r="U2562" s="870">
        <v>0</v>
      </c>
      <c r="V2562" s="870">
        <v>0</v>
      </c>
      <c r="W2562" s="870">
        <v>0</v>
      </c>
      <c r="X2562" s="870">
        <v>0</v>
      </c>
      <c r="Y2562" s="870">
        <v>0</v>
      </c>
      <c r="Z2562" s="870">
        <v>0</v>
      </c>
      <c r="AA2562" s="870">
        <v>0</v>
      </c>
      <c r="AB2562" s="870">
        <v>0</v>
      </c>
      <c r="AC2562" s="870">
        <v>0</v>
      </c>
      <c r="AD2562" s="870">
        <v>0</v>
      </c>
      <c r="AE2562" s="870">
        <v>0</v>
      </c>
    </row>
    <row r="2563" spans="1:31">
      <c r="A2563" s="870" t="s">
        <v>1996</v>
      </c>
      <c r="B2563" s="870">
        <v>19</v>
      </c>
      <c r="C2563" s="870">
        <v>1960</v>
      </c>
      <c r="D2563" s="870">
        <v>196095</v>
      </c>
      <c r="E2563" s="870">
        <v>1960959353</v>
      </c>
      <c r="F2563" s="870" t="s">
        <v>4343</v>
      </c>
      <c r="G2563" s="870">
        <v>0</v>
      </c>
      <c r="H2563" s="870">
        <v>0</v>
      </c>
      <c r="I2563" s="870">
        <v>0</v>
      </c>
      <c r="J2563" s="870">
        <v>0</v>
      </c>
      <c r="K2563" s="870">
        <v>0</v>
      </c>
      <c r="L2563" s="870">
        <v>0</v>
      </c>
      <c r="M2563" s="870">
        <v>0</v>
      </c>
      <c r="N2563" s="870">
        <v>0</v>
      </c>
      <c r="O2563" s="870">
        <v>0</v>
      </c>
      <c r="P2563" s="870">
        <v>0</v>
      </c>
      <c r="Q2563" s="870">
        <v>0</v>
      </c>
      <c r="R2563" s="870">
        <v>0</v>
      </c>
      <c r="S2563" s="870">
        <v>0</v>
      </c>
      <c r="T2563" s="870">
        <v>0</v>
      </c>
      <c r="U2563" s="870">
        <v>0</v>
      </c>
      <c r="V2563" s="870">
        <v>0</v>
      </c>
      <c r="W2563" s="870">
        <v>0</v>
      </c>
      <c r="X2563" s="870">
        <v>0</v>
      </c>
      <c r="Y2563" s="870">
        <v>0</v>
      </c>
      <c r="Z2563" s="870">
        <v>0</v>
      </c>
      <c r="AA2563" s="870">
        <v>0</v>
      </c>
      <c r="AB2563" s="870">
        <v>0</v>
      </c>
      <c r="AC2563" s="870">
        <v>0</v>
      </c>
      <c r="AD2563" s="870">
        <v>0</v>
      </c>
      <c r="AE2563" s="870">
        <v>0</v>
      </c>
    </row>
    <row r="2564" spans="1:31">
      <c r="A2564" s="870" t="s">
        <v>1996</v>
      </c>
      <c r="B2564" s="870">
        <v>19</v>
      </c>
      <c r="C2564" s="870">
        <v>1960</v>
      </c>
      <c r="D2564" s="870">
        <v>196095</v>
      </c>
      <c r="E2564" s="870">
        <v>1960959359</v>
      </c>
      <c r="F2564" s="870" t="s">
        <v>4344</v>
      </c>
      <c r="G2564" s="870">
        <v>0</v>
      </c>
      <c r="H2564" s="870">
        <v>0</v>
      </c>
      <c r="I2564" s="870">
        <v>0</v>
      </c>
      <c r="J2564" s="870">
        <v>0</v>
      </c>
      <c r="K2564" s="870">
        <v>0</v>
      </c>
      <c r="L2564" s="870">
        <v>0</v>
      </c>
      <c r="M2564" s="870">
        <v>0</v>
      </c>
      <c r="N2564" s="870">
        <v>0</v>
      </c>
      <c r="O2564" s="870">
        <v>0</v>
      </c>
      <c r="P2564" s="870">
        <v>0</v>
      </c>
      <c r="Q2564" s="870">
        <v>0</v>
      </c>
      <c r="R2564" s="870">
        <v>0</v>
      </c>
      <c r="S2564" s="870">
        <v>0</v>
      </c>
      <c r="T2564" s="870">
        <v>0</v>
      </c>
      <c r="U2564" s="870">
        <v>0</v>
      </c>
      <c r="V2564" s="870">
        <v>0</v>
      </c>
      <c r="W2564" s="870">
        <v>0</v>
      </c>
      <c r="X2564" s="870">
        <v>0</v>
      </c>
      <c r="Y2564" s="870">
        <v>0</v>
      </c>
      <c r="Z2564" s="870">
        <v>0</v>
      </c>
      <c r="AA2564" s="870">
        <v>0</v>
      </c>
      <c r="AB2564" s="870">
        <v>0</v>
      </c>
      <c r="AC2564" s="870">
        <v>0</v>
      </c>
      <c r="AD2564" s="870">
        <v>0</v>
      </c>
      <c r="AE2564" s="870">
        <v>0</v>
      </c>
    </row>
    <row r="2565" spans="1:31">
      <c r="A2565" s="870" t="s">
        <v>1996</v>
      </c>
      <c r="B2565" s="870">
        <v>19</v>
      </c>
      <c r="C2565" s="870">
        <v>1960</v>
      </c>
      <c r="D2565" s="870">
        <v>196095</v>
      </c>
      <c r="E2565" s="870">
        <v>1960959377</v>
      </c>
      <c r="F2565" s="870" t="s">
        <v>4345</v>
      </c>
      <c r="G2565" s="870">
        <v>0</v>
      </c>
      <c r="H2565" s="870">
        <v>0</v>
      </c>
      <c r="I2565" s="870">
        <v>0</v>
      </c>
      <c r="J2565" s="870">
        <v>0</v>
      </c>
      <c r="K2565" s="870">
        <v>0</v>
      </c>
      <c r="L2565" s="870">
        <v>0</v>
      </c>
      <c r="M2565" s="870">
        <v>0</v>
      </c>
      <c r="N2565" s="870">
        <v>0</v>
      </c>
      <c r="O2565" s="870">
        <v>0</v>
      </c>
      <c r="P2565" s="870">
        <v>0</v>
      </c>
      <c r="Q2565" s="870">
        <v>0</v>
      </c>
      <c r="R2565" s="870">
        <v>0</v>
      </c>
      <c r="S2565" s="870">
        <v>0</v>
      </c>
      <c r="T2565" s="870">
        <v>0</v>
      </c>
      <c r="U2565" s="870">
        <v>0</v>
      </c>
      <c r="V2565" s="870">
        <v>0</v>
      </c>
      <c r="W2565" s="870">
        <v>0</v>
      </c>
      <c r="X2565" s="870">
        <v>0</v>
      </c>
      <c r="Y2565" s="870">
        <v>0</v>
      </c>
      <c r="Z2565" s="870">
        <v>0</v>
      </c>
      <c r="AA2565" s="870">
        <v>0</v>
      </c>
      <c r="AB2565" s="870">
        <v>0</v>
      </c>
      <c r="AC2565" s="870">
        <v>0</v>
      </c>
      <c r="AD2565" s="870">
        <v>0</v>
      </c>
      <c r="AE2565" s="870">
        <v>0</v>
      </c>
    </row>
    <row r="2566" spans="1:31">
      <c r="A2566" s="870" t="s">
        <v>1996</v>
      </c>
      <c r="B2566" s="870">
        <v>19</v>
      </c>
      <c r="C2566" s="870">
        <v>1960</v>
      </c>
      <c r="D2566" s="870">
        <v>196095</v>
      </c>
      <c r="E2566" s="870">
        <v>1960959437</v>
      </c>
      <c r="F2566" s="870" t="s">
        <v>4564</v>
      </c>
      <c r="G2566" s="870">
        <v>0</v>
      </c>
      <c r="H2566" s="870">
        <v>0</v>
      </c>
      <c r="I2566" s="870">
        <v>0</v>
      </c>
      <c r="J2566" s="870">
        <v>0</v>
      </c>
      <c r="K2566" s="870">
        <v>0</v>
      </c>
      <c r="L2566" s="870">
        <v>0</v>
      </c>
      <c r="M2566" s="870">
        <v>0</v>
      </c>
      <c r="N2566" s="870">
        <v>0</v>
      </c>
      <c r="O2566" s="870">
        <v>0</v>
      </c>
      <c r="P2566" s="870">
        <v>0</v>
      </c>
      <c r="Q2566" s="870">
        <v>0</v>
      </c>
      <c r="R2566" s="870">
        <v>0</v>
      </c>
      <c r="S2566" s="870">
        <v>0</v>
      </c>
      <c r="T2566" s="870">
        <v>0</v>
      </c>
      <c r="U2566" s="870">
        <v>0</v>
      </c>
      <c r="V2566" s="870">
        <v>0</v>
      </c>
      <c r="W2566" s="870">
        <v>0</v>
      </c>
      <c r="X2566" s="870">
        <v>0</v>
      </c>
      <c r="Y2566" s="870">
        <v>0</v>
      </c>
      <c r="Z2566" s="870">
        <v>0</v>
      </c>
      <c r="AA2566" s="870">
        <v>0</v>
      </c>
      <c r="AB2566" s="870">
        <v>0</v>
      </c>
      <c r="AC2566" s="870">
        <v>0</v>
      </c>
      <c r="AD2566" s="870">
        <v>0</v>
      </c>
      <c r="AE2566" s="870">
        <v>0</v>
      </c>
    </row>
    <row r="2567" spans="1:31">
      <c r="A2567" s="870" t="s">
        <v>1996</v>
      </c>
      <c r="B2567" s="870">
        <v>19</v>
      </c>
      <c r="C2567" s="870">
        <v>1960</v>
      </c>
      <c r="D2567" s="870">
        <v>196095</v>
      </c>
      <c r="E2567" s="870">
        <v>1960959506</v>
      </c>
      <c r="F2567" s="870" t="s">
        <v>4346</v>
      </c>
      <c r="G2567" s="870">
        <v>0</v>
      </c>
      <c r="H2567" s="870">
        <v>0</v>
      </c>
      <c r="I2567" s="870">
        <v>0</v>
      </c>
      <c r="J2567" s="870">
        <v>0</v>
      </c>
      <c r="K2567" s="870">
        <v>0</v>
      </c>
      <c r="L2567" s="870">
        <v>0</v>
      </c>
      <c r="M2567" s="870">
        <v>0</v>
      </c>
      <c r="N2567" s="870">
        <v>0</v>
      </c>
      <c r="O2567" s="870">
        <v>0</v>
      </c>
      <c r="P2567" s="870">
        <v>0</v>
      </c>
      <c r="Q2567" s="870">
        <v>0</v>
      </c>
      <c r="R2567" s="870">
        <v>0</v>
      </c>
      <c r="S2567" s="870">
        <v>0</v>
      </c>
      <c r="T2567" s="870">
        <v>0</v>
      </c>
      <c r="U2567" s="870">
        <v>0</v>
      </c>
      <c r="V2567" s="870">
        <v>0</v>
      </c>
      <c r="W2567" s="870">
        <v>0</v>
      </c>
      <c r="X2567" s="870">
        <v>0</v>
      </c>
      <c r="Y2567" s="870">
        <v>0</v>
      </c>
      <c r="Z2567" s="870">
        <v>0</v>
      </c>
      <c r="AA2567" s="870">
        <v>0</v>
      </c>
      <c r="AB2567" s="870">
        <v>0</v>
      </c>
      <c r="AC2567" s="870">
        <v>0</v>
      </c>
      <c r="AD2567" s="870">
        <v>0</v>
      </c>
      <c r="AE2567" s="870">
        <v>0</v>
      </c>
    </row>
    <row r="2568" spans="1:31">
      <c r="A2568" s="870" t="s">
        <v>1996</v>
      </c>
      <c r="B2568" s="870">
        <v>19</v>
      </c>
      <c r="C2568" s="870">
        <v>1960</v>
      </c>
      <c r="D2568" s="870">
        <v>196095</v>
      </c>
      <c r="E2568" s="870">
        <v>1960959599</v>
      </c>
      <c r="F2568" s="870" t="s">
        <v>4751</v>
      </c>
      <c r="G2568" s="870">
        <v>0</v>
      </c>
      <c r="H2568" s="870">
        <v>0</v>
      </c>
      <c r="I2568" s="870">
        <v>0</v>
      </c>
      <c r="J2568" s="870">
        <v>0</v>
      </c>
      <c r="K2568" s="870">
        <v>0</v>
      </c>
      <c r="L2568" s="870">
        <v>0</v>
      </c>
      <c r="M2568" s="870">
        <v>0</v>
      </c>
      <c r="N2568" s="870">
        <v>0</v>
      </c>
      <c r="O2568" s="870">
        <v>0</v>
      </c>
      <c r="P2568" s="870">
        <v>0</v>
      </c>
      <c r="Q2568" s="870">
        <v>0</v>
      </c>
      <c r="R2568" s="870">
        <v>0</v>
      </c>
      <c r="S2568" s="870">
        <v>0</v>
      </c>
      <c r="T2568" s="870">
        <v>0</v>
      </c>
      <c r="U2568" s="870">
        <v>0</v>
      </c>
      <c r="V2568" s="870">
        <v>0</v>
      </c>
      <c r="W2568" s="870">
        <v>0</v>
      </c>
      <c r="X2568" s="870">
        <v>0</v>
      </c>
      <c r="Y2568" s="870">
        <v>0</v>
      </c>
      <c r="Z2568" s="870">
        <v>0</v>
      </c>
      <c r="AA2568" s="870">
        <v>0</v>
      </c>
      <c r="AB2568" s="870">
        <v>0</v>
      </c>
      <c r="AC2568" s="870">
        <v>0</v>
      </c>
      <c r="AD2568" s="870">
        <v>0</v>
      </c>
      <c r="AE2568" s="870">
        <v>0</v>
      </c>
    </row>
    <row r="2569" spans="1:31">
      <c r="A2569" s="870" t="s">
        <v>1996</v>
      </c>
      <c r="B2569" s="870">
        <v>19</v>
      </c>
      <c r="C2569" s="870">
        <v>1960</v>
      </c>
      <c r="D2569" s="870">
        <v>196095</v>
      </c>
      <c r="E2569" s="870">
        <v>1960959614</v>
      </c>
      <c r="F2569" s="870" t="s">
        <v>1363</v>
      </c>
      <c r="G2569" s="870">
        <v>56846791</v>
      </c>
      <c r="H2569" s="870">
        <v>0</v>
      </c>
      <c r="I2569" s="870">
        <v>56846791</v>
      </c>
      <c r="J2569" s="870">
        <v>0</v>
      </c>
      <c r="K2569" s="870">
        <v>0</v>
      </c>
      <c r="L2569" s="870">
        <v>0</v>
      </c>
      <c r="M2569" s="870">
        <v>0</v>
      </c>
      <c r="N2569" s="870">
        <v>0</v>
      </c>
      <c r="O2569" s="870">
        <v>0</v>
      </c>
      <c r="P2569" s="870">
        <v>0</v>
      </c>
      <c r="Q2569" s="870">
        <v>0</v>
      </c>
      <c r="R2569" s="870">
        <v>0</v>
      </c>
      <c r="S2569" s="870">
        <v>0</v>
      </c>
      <c r="T2569" s="870">
        <v>0</v>
      </c>
      <c r="U2569" s="870">
        <v>0</v>
      </c>
      <c r="V2569" s="870">
        <v>0</v>
      </c>
      <c r="W2569" s="870">
        <v>0</v>
      </c>
      <c r="X2569" s="870">
        <v>0</v>
      </c>
      <c r="Y2569" s="870">
        <v>0</v>
      </c>
      <c r="Z2569" s="870">
        <v>0</v>
      </c>
      <c r="AA2569" s="870">
        <v>0</v>
      </c>
      <c r="AB2569" s="870">
        <v>0</v>
      </c>
      <c r="AC2569" s="870">
        <v>0</v>
      </c>
      <c r="AD2569" s="870">
        <v>0</v>
      </c>
      <c r="AE2569" s="870">
        <v>0</v>
      </c>
    </row>
    <row r="2570" spans="1:31">
      <c r="A2570" s="870" t="s">
        <v>1996</v>
      </c>
      <c r="B2570" s="870">
        <v>19</v>
      </c>
      <c r="C2570" s="870">
        <v>1960</v>
      </c>
      <c r="D2570" s="870">
        <v>196095</v>
      </c>
      <c r="E2570" s="870">
        <v>1960959615</v>
      </c>
      <c r="F2570" s="870" t="s">
        <v>2075</v>
      </c>
      <c r="G2570" s="870">
        <v>52079752</v>
      </c>
      <c r="H2570" s="870">
        <v>0</v>
      </c>
      <c r="I2570" s="870">
        <v>52079752.479999997</v>
      </c>
      <c r="J2570" s="870">
        <v>0.47999999672174454</v>
      </c>
      <c r="K2570" s="870">
        <v>0.47999999672174454</v>
      </c>
      <c r="L2570" s="870">
        <v>0</v>
      </c>
      <c r="M2570" s="870">
        <v>0</v>
      </c>
      <c r="N2570" s="870">
        <v>0</v>
      </c>
      <c r="O2570" s="870">
        <v>0</v>
      </c>
      <c r="P2570" s="870">
        <v>0</v>
      </c>
      <c r="Q2570" s="870">
        <v>0</v>
      </c>
      <c r="R2570" s="870">
        <v>0</v>
      </c>
      <c r="S2570" s="870">
        <v>0</v>
      </c>
      <c r="T2570" s="870">
        <v>0</v>
      </c>
      <c r="U2570" s="870">
        <v>0</v>
      </c>
      <c r="V2570" s="870">
        <v>0</v>
      </c>
      <c r="W2570" s="870">
        <v>0</v>
      </c>
      <c r="X2570" s="870">
        <v>0</v>
      </c>
      <c r="Y2570" s="870">
        <v>0</v>
      </c>
      <c r="Z2570" s="870">
        <v>0</v>
      </c>
      <c r="AA2570" s="870">
        <v>0</v>
      </c>
      <c r="AB2570" s="870">
        <v>0</v>
      </c>
      <c r="AC2570" s="870">
        <v>0</v>
      </c>
      <c r="AD2570" s="870">
        <v>0</v>
      </c>
      <c r="AE2570" s="870">
        <v>0</v>
      </c>
    </row>
    <row r="2571" spans="1:31">
      <c r="A2571" s="870" t="s">
        <v>1996</v>
      </c>
      <c r="B2571" s="870">
        <v>19</v>
      </c>
      <c r="C2571" s="870">
        <v>1960</v>
      </c>
      <c r="D2571" s="870">
        <v>196095</v>
      </c>
      <c r="E2571" s="870">
        <v>1960959619</v>
      </c>
      <c r="F2571" s="870" t="s">
        <v>3422</v>
      </c>
      <c r="G2571" s="870">
        <v>37364704</v>
      </c>
      <c r="H2571" s="870">
        <v>0</v>
      </c>
      <c r="I2571" s="870">
        <v>37364703.82</v>
      </c>
      <c r="J2571" s="870">
        <v>-0.17999999970197678</v>
      </c>
      <c r="K2571" s="870">
        <v>0</v>
      </c>
      <c r="L2571" s="870">
        <v>0</v>
      </c>
      <c r="M2571" s="870">
        <v>-0.17999999970197678</v>
      </c>
      <c r="N2571" s="870">
        <v>0</v>
      </c>
      <c r="O2571" s="870">
        <v>-0.17999999970197678</v>
      </c>
      <c r="P2571" s="870">
        <v>-6.6599999889731407E-2</v>
      </c>
      <c r="Q2571" s="870">
        <v>0</v>
      </c>
      <c r="R2571" s="870">
        <v>0</v>
      </c>
      <c r="S2571" s="870">
        <v>0</v>
      </c>
      <c r="T2571" s="870">
        <v>0</v>
      </c>
      <c r="U2571" s="870">
        <v>0</v>
      </c>
      <c r="V2571" s="870">
        <v>0</v>
      </c>
      <c r="W2571" s="870">
        <v>0</v>
      </c>
      <c r="X2571" s="870">
        <v>-6.6599999889731407E-2</v>
      </c>
      <c r="Y2571" s="870">
        <v>0.37</v>
      </c>
      <c r="Z2571" s="870">
        <v>0</v>
      </c>
      <c r="AA2571" s="870">
        <v>-6.6599999889731407E-2</v>
      </c>
      <c r="AB2571" s="870">
        <v>0</v>
      </c>
      <c r="AC2571" s="870">
        <v>-6.6599999889731407E-2</v>
      </c>
      <c r="AD2571" s="870">
        <v>0</v>
      </c>
      <c r="AE2571" s="870">
        <v>0</v>
      </c>
    </row>
    <row r="2572" spans="1:31">
      <c r="A2572" s="870" t="s">
        <v>1996</v>
      </c>
      <c r="B2572" s="870">
        <v>19</v>
      </c>
      <c r="C2572" s="870">
        <v>1960</v>
      </c>
      <c r="D2572" s="870">
        <v>196095</v>
      </c>
      <c r="E2572" s="870">
        <v>1960959699</v>
      </c>
      <c r="F2572" s="870" t="s">
        <v>3152</v>
      </c>
      <c r="G2572" s="870">
        <v>0</v>
      </c>
      <c r="H2572" s="870">
        <v>0</v>
      </c>
      <c r="I2572" s="870">
        <v>0</v>
      </c>
      <c r="J2572" s="870">
        <v>0</v>
      </c>
      <c r="K2572" s="870">
        <v>0</v>
      </c>
      <c r="L2572" s="870">
        <v>0</v>
      </c>
      <c r="M2572" s="870">
        <v>0</v>
      </c>
      <c r="N2572" s="870">
        <v>0</v>
      </c>
      <c r="O2572" s="870">
        <v>0</v>
      </c>
      <c r="P2572" s="870">
        <v>0</v>
      </c>
      <c r="Q2572" s="870">
        <v>0</v>
      </c>
      <c r="R2572" s="870">
        <v>0</v>
      </c>
      <c r="S2572" s="870">
        <v>0</v>
      </c>
      <c r="T2572" s="870">
        <v>0</v>
      </c>
      <c r="U2572" s="870">
        <v>0</v>
      </c>
      <c r="V2572" s="870">
        <v>0</v>
      </c>
      <c r="W2572" s="870">
        <v>0</v>
      </c>
      <c r="X2572" s="870">
        <v>0</v>
      </c>
      <c r="Y2572" s="870">
        <v>0</v>
      </c>
      <c r="Z2572" s="870">
        <v>0</v>
      </c>
      <c r="AA2572" s="870">
        <v>0</v>
      </c>
      <c r="AB2572" s="870">
        <v>0</v>
      </c>
      <c r="AC2572" s="870">
        <v>0</v>
      </c>
      <c r="AD2572" s="870">
        <v>0</v>
      </c>
      <c r="AE2572" s="870">
        <v>0</v>
      </c>
    </row>
    <row r="2573" spans="1:31">
      <c r="A2573" s="870" t="s">
        <v>1996</v>
      </c>
      <c r="B2573" s="870">
        <v>19</v>
      </c>
      <c r="C2573" s="870">
        <v>1960</v>
      </c>
      <c r="D2573" s="870">
        <v>196095</v>
      </c>
      <c r="E2573" s="870">
        <v>1960959701</v>
      </c>
      <c r="F2573" s="870" t="s">
        <v>1364</v>
      </c>
      <c r="G2573" s="870">
        <v>2873494890</v>
      </c>
      <c r="H2573" s="870">
        <v>0</v>
      </c>
      <c r="I2573" s="870">
        <v>2873494890</v>
      </c>
      <c r="J2573" s="870">
        <v>0</v>
      </c>
      <c r="K2573" s="870">
        <v>0</v>
      </c>
      <c r="L2573" s="870">
        <v>0</v>
      </c>
      <c r="M2573" s="870">
        <v>0</v>
      </c>
      <c r="N2573" s="870">
        <v>0</v>
      </c>
      <c r="O2573" s="870">
        <v>0</v>
      </c>
      <c r="P2573" s="870">
        <v>0</v>
      </c>
      <c r="Q2573" s="870">
        <v>0</v>
      </c>
      <c r="R2573" s="870">
        <v>0</v>
      </c>
      <c r="S2573" s="870">
        <v>0</v>
      </c>
      <c r="T2573" s="870">
        <v>0</v>
      </c>
      <c r="U2573" s="870">
        <v>0</v>
      </c>
      <c r="V2573" s="870">
        <v>0</v>
      </c>
      <c r="W2573" s="870">
        <v>0</v>
      </c>
      <c r="X2573" s="870">
        <v>0</v>
      </c>
      <c r="Y2573" s="870">
        <v>0</v>
      </c>
      <c r="Z2573" s="870">
        <v>0</v>
      </c>
      <c r="AA2573" s="870">
        <v>0</v>
      </c>
      <c r="AB2573" s="870">
        <v>0</v>
      </c>
      <c r="AC2573" s="870">
        <v>0</v>
      </c>
      <c r="AD2573" s="870">
        <v>0</v>
      </c>
      <c r="AE2573" s="870">
        <v>0</v>
      </c>
    </row>
    <row r="2574" spans="1:31">
      <c r="A2574" s="870" t="s">
        <v>1996</v>
      </c>
      <c r="B2574" s="870">
        <v>19</v>
      </c>
      <c r="C2574" s="870">
        <v>1960</v>
      </c>
      <c r="D2574" s="870">
        <v>196095</v>
      </c>
      <c r="E2574" s="870">
        <v>1960959702</v>
      </c>
      <c r="F2574" s="870" t="s">
        <v>1365</v>
      </c>
      <c r="G2574" s="870">
        <v>1000000</v>
      </c>
      <c r="H2574" s="870">
        <v>0</v>
      </c>
      <c r="I2574" s="870">
        <v>1000000</v>
      </c>
      <c r="J2574" s="870">
        <v>0</v>
      </c>
      <c r="K2574" s="870">
        <v>0</v>
      </c>
      <c r="L2574" s="870">
        <v>0</v>
      </c>
      <c r="M2574" s="870">
        <v>0</v>
      </c>
      <c r="N2574" s="870">
        <v>0</v>
      </c>
      <c r="O2574" s="870">
        <v>0</v>
      </c>
      <c r="P2574" s="870">
        <v>0</v>
      </c>
      <c r="Q2574" s="870">
        <v>0</v>
      </c>
      <c r="R2574" s="870">
        <v>0</v>
      </c>
      <c r="S2574" s="870">
        <v>0</v>
      </c>
      <c r="T2574" s="870">
        <v>0</v>
      </c>
      <c r="U2574" s="870">
        <v>0</v>
      </c>
      <c r="V2574" s="870">
        <v>0</v>
      </c>
      <c r="W2574" s="870">
        <v>0</v>
      </c>
      <c r="X2574" s="870">
        <v>0</v>
      </c>
      <c r="Y2574" s="870">
        <v>0</v>
      </c>
      <c r="Z2574" s="870">
        <v>0</v>
      </c>
      <c r="AA2574" s="870">
        <v>0</v>
      </c>
      <c r="AB2574" s="870">
        <v>0</v>
      </c>
      <c r="AC2574" s="870">
        <v>0</v>
      </c>
      <c r="AD2574" s="870">
        <v>0</v>
      </c>
      <c r="AE2574" s="870">
        <v>0</v>
      </c>
    </row>
    <row r="2575" spans="1:31">
      <c r="A2575" s="870" t="s">
        <v>1996</v>
      </c>
      <c r="B2575" s="870">
        <v>19</v>
      </c>
      <c r="C2575" s="870">
        <v>1960</v>
      </c>
      <c r="D2575" s="870">
        <v>196095</v>
      </c>
      <c r="E2575" s="870">
        <v>1960959750</v>
      </c>
      <c r="F2575" s="870" t="s">
        <v>1366</v>
      </c>
      <c r="G2575" s="870">
        <v>2837588306</v>
      </c>
      <c r="H2575" s="870">
        <v>0</v>
      </c>
      <c r="I2575" s="870">
        <v>2837588306</v>
      </c>
      <c r="J2575" s="870">
        <v>0</v>
      </c>
      <c r="K2575" s="870">
        <v>0</v>
      </c>
      <c r="L2575" s="870">
        <v>0</v>
      </c>
      <c r="M2575" s="870">
        <v>0</v>
      </c>
      <c r="N2575" s="870">
        <v>0</v>
      </c>
      <c r="O2575" s="870">
        <v>0</v>
      </c>
      <c r="P2575" s="870">
        <v>0</v>
      </c>
      <c r="Q2575" s="870">
        <v>0</v>
      </c>
      <c r="R2575" s="870">
        <v>0</v>
      </c>
      <c r="S2575" s="870">
        <v>0</v>
      </c>
      <c r="T2575" s="870">
        <v>0</v>
      </c>
      <c r="U2575" s="870">
        <v>0</v>
      </c>
      <c r="V2575" s="870">
        <v>0</v>
      </c>
      <c r="W2575" s="870">
        <v>0</v>
      </c>
      <c r="X2575" s="870">
        <v>0</v>
      </c>
      <c r="Y2575" s="870">
        <v>0</v>
      </c>
      <c r="Z2575" s="870">
        <v>0</v>
      </c>
      <c r="AA2575" s="870">
        <v>0</v>
      </c>
      <c r="AB2575" s="870">
        <v>0</v>
      </c>
      <c r="AC2575" s="870">
        <v>0</v>
      </c>
      <c r="AD2575" s="870">
        <v>0</v>
      </c>
      <c r="AE2575" s="870">
        <v>0</v>
      </c>
    </row>
    <row r="2576" spans="1:31">
      <c r="A2576" s="870" t="s">
        <v>1996</v>
      </c>
      <c r="B2576" s="870">
        <v>19</v>
      </c>
      <c r="C2576" s="870">
        <v>1960</v>
      </c>
      <c r="D2576" s="870">
        <v>196095</v>
      </c>
      <c r="E2576" s="870">
        <v>1960959751</v>
      </c>
      <c r="F2576" s="870" t="s">
        <v>1346</v>
      </c>
      <c r="G2576" s="870">
        <v>2896595</v>
      </c>
      <c r="H2576" s="870">
        <v>0</v>
      </c>
      <c r="I2576" s="870">
        <v>2896594.83</v>
      </c>
      <c r="J2576" s="870">
        <v>-0.16999999992549419</v>
      </c>
      <c r="K2576" s="870">
        <v>-0.16999999992549419</v>
      </c>
      <c r="L2576" s="870">
        <v>0</v>
      </c>
      <c r="M2576" s="870">
        <v>0</v>
      </c>
      <c r="N2576" s="870">
        <v>0</v>
      </c>
      <c r="O2576" s="870">
        <v>0</v>
      </c>
      <c r="P2576" s="870">
        <v>0</v>
      </c>
      <c r="Q2576" s="870">
        <v>0</v>
      </c>
      <c r="R2576" s="870">
        <v>0</v>
      </c>
      <c r="S2576" s="870">
        <v>0</v>
      </c>
      <c r="T2576" s="870">
        <v>0</v>
      </c>
      <c r="U2576" s="870">
        <v>0</v>
      </c>
      <c r="V2576" s="870">
        <v>0</v>
      </c>
      <c r="W2576" s="870">
        <v>0</v>
      </c>
      <c r="X2576" s="870">
        <v>0</v>
      </c>
      <c r="Y2576" s="870">
        <v>0</v>
      </c>
      <c r="Z2576" s="870">
        <v>0</v>
      </c>
      <c r="AA2576" s="870">
        <v>0</v>
      </c>
      <c r="AB2576" s="870">
        <v>0</v>
      </c>
      <c r="AC2576" s="870">
        <v>0</v>
      </c>
      <c r="AD2576" s="870">
        <v>0</v>
      </c>
      <c r="AE2576" s="870">
        <v>0</v>
      </c>
    </row>
    <row r="2577" spans="1:31">
      <c r="A2577" s="870" t="s">
        <v>1996</v>
      </c>
      <c r="B2577" s="870">
        <v>19</v>
      </c>
      <c r="C2577" s="870">
        <v>1960</v>
      </c>
      <c r="D2577" s="870">
        <v>196095</v>
      </c>
      <c r="E2577" s="870">
        <v>1960959760</v>
      </c>
      <c r="F2577" s="870" t="s">
        <v>4347</v>
      </c>
      <c r="G2577" s="870">
        <v>0</v>
      </c>
      <c r="H2577" s="870">
        <v>0</v>
      </c>
      <c r="I2577" s="870">
        <v>0</v>
      </c>
      <c r="J2577" s="870">
        <v>0</v>
      </c>
      <c r="K2577" s="870">
        <v>0</v>
      </c>
      <c r="L2577" s="870">
        <v>0</v>
      </c>
      <c r="M2577" s="870">
        <v>0</v>
      </c>
      <c r="N2577" s="870">
        <v>0</v>
      </c>
      <c r="O2577" s="870">
        <v>0</v>
      </c>
      <c r="P2577" s="870">
        <v>0</v>
      </c>
      <c r="Q2577" s="870">
        <v>0</v>
      </c>
      <c r="R2577" s="870">
        <v>0</v>
      </c>
      <c r="S2577" s="870">
        <v>0</v>
      </c>
      <c r="T2577" s="870">
        <v>0</v>
      </c>
      <c r="U2577" s="870">
        <v>0</v>
      </c>
      <c r="V2577" s="870">
        <v>0</v>
      </c>
      <c r="W2577" s="870">
        <v>0</v>
      </c>
      <c r="X2577" s="870">
        <v>0</v>
      </c>
      <c r="Y2577" s="870">
        <v>0</v>
      </c>
      <c r="Z2577" s="870">
        <v>0</v>
      </c>
      <c r="AA2577" s="870">
        <v>0</v>
      </c>
      <c r="AB2577" s="870">
        <v>0</v>
      </c>
      <c r="AC2577" s="870">
        <v>0</v>
      </c>
      <c r="AD2577" s="870">
        <v>0</v>
      </c>
      <c r="AE2577" s="870">
        <v>0</v>
      </c>
    </row>
    <row r="2578" spans="1:31">
      <c r="A2578" s="870" t="s">
        <v>1996</v>
      </c>
      <c r="B2578" s="870">
        <v>19</v>
      </c>
      <c r="C2578" s="870">
        <v>1960</v>
      </c>
      <c r="D2578" s="870">
        <v>196095</v>
      </c>
      <c r="E2578" s="870">
        <v>1960959880</v>
      </c>
      <c r="F2578" s="870" t="s">
        <v>4348</v>
      </c>
      <c r="G2578" s="870">
        <v>-22318452</v>
      </c>
      <c r="H2578" s="870">
        <v>0</v>
      </c>
      <c r="I2578" s="870">
        <v>-22318451.68</v>
      </c>
      <c r="J2578" s="870">
        <v>0.32000000029802322</v>
      </c>
      <c r="K2578" s="870">
        <v>0.32000000029802322</v>
      </c>
      <c r="L2578" s="870">
        <v>0</v>
      </c>
      <c r="M2578" s="870">
        <v>0</v>
      </c>
      <c r="N2578" s="870">
        <v>0</v>
      </c>
      <c r="O2578" s="870">
        <v>0</v>
      </c>
      <c r="P2578" s="870">
        <v>0</v>
      </c>
      <c r="Q2578" s="870">
        <v>0</v>
      </c>
      <c r="R2578" s="870">
        <v>0</v>
      </c>
      <c r="S2578" s="870">
        <v>0</v>
      </c>
      <c r="T2578" s="870">
        <v>0</v>
      </c>
      <c r="U2578" s="870">
        <v>0</v>
      </c>
      <c r="V2578" s="870">
        <v>0</v>
      </c>
      <c r="W2578" s="870">
        <v>0</v>
      </c>
      <c r="X2578" s="870">
        <v>0</v>
      </c>
      <c r="Y2578" s="870">
        <v>0</v>
      </c>
      <c r="Z2578" s="870">
        <v>0</v>
      </c>
      <c r="AA2578" s="870">
        <v>0</v>
      </c>
      <c r="AB2578" s="870">
        <v>0</v>
      </c>
      <c r="AC2578" s="870">
        <v>0</v>
      </c>
      <c r="AD2578" s="870">
        <v>0</v>
      </c>
      <c r="AE2578" s="870">
        <v>0</v>
      </c>
    </row>
    <row r="2579" spans="1:31">
      <c r="A2579" s="870" t="s">
        <v>1996</v>
      </c>
      <c r="B2579" s="870">
        <v>19</v>
      </c>
      <c r="C2579" s="870">
        <v>1960</v>
      </c>
      <c r="D2579" s="870">
        <v>196095</v>
      </c>
      <c r="E2579" s="870">
        <v>1960959951</v>
      </c>
      <c r="F2579" s="870" t="s">
        <v>4565</v>
      </c>
      <c r="G2579" s="870">
        <v>0</v>
      </c>
      <c r="H2579" s="870">
        <v>0</v>
      </c>
      <c r="I2579" s="870">
        <v>0</v>
      </c>
      <c r="J2579" s="870">
        <v>0</v>
      </c>
      <c r="K2579" s="870">
        <v>0</v>
      </c>
      <c r="L2579" s="870">
        <v>0</v>
      </c>
      <c r="M2579" s="870">
        <v>0</v>
      </c>
      <c r="N2579" s="870">
        <v>0</v>
      </c>
      <c r="O2579" s="870">
        <v>0</v>
      </c>
      <c r="P2579" s="870">
        <v>0</v>
      </c>
      <c r="Q2579" s="870">
        <v>0</v>
      </c>
      <c r="R2579" s="870">
        <v>0</v>
      </c>
      <c r="S2579" s="870">
        <v>0</v>
      </c>
      <c r="T2579" s="870">
        <v>0</v>
      </c>
      <c r="U2579" s="870">
        <v>0</v>
      </c>
      <c r="V2579" s="870">
        <v>0</v>
      </c>
      <c r="W2579" s="870">
        <v>0</v>
      </c>
      <c r="X2579" s="870">
        <v>0</v>
      </c>
      <c r="Y2579" s="870">
        <v>0</v>
      </c>
      <c r="Z2579" s="870">
        <v>0</v>
      </c>
      <c r="AA2579" s="870">
        <v>0</v>
      </c>
      <c r="AB2579" s="870">
        <v>0</v>
      </c>
      <c r="AC2579" s="870">
        <v>0</v>
      </c>
      <c r="AD2579" s="870">
        <v>0</v>
      </c>
      <c r="AE2579" s="870">
        <v>0</v>
      </c>
    </row>
    <row r="2580" spans="1:31">
      <c r="A2580" s="870" t="s">
        <v>1996</v>
      </c>
      <c r="B2580" s="870">
        <v>19</v>
      </c>
      <c r="C2580" s="870">
        <v>1960</v>
      </c>
      <c r="D2580" s="870">
        <v>196095</v>
      </c>
      <c r="E2580" s="870">
        <v>1960959960</v>
      </c>
      <c r="F2580" s="870" t="s">
        <v>4349</v>
      </c>
      <c r="G2580" s="870">
        <v>0</v>
      </c>
      <c r="H2580" s="870">
        <v>0</v>
      </c>
      <c r="I2580" s="870">
        <v>0</v>
      </c>
      <c r="J2580" s="870">
        <v>0</v>
      </c>
      <c r="K2580" s="870">
        <v>0</v>
      </c>
      <c r="L2580" s="870">
        <v>0</v>
      </c>
      <c r="M2580" s="870">
        <v>0</v>
      </c>
      <c r="N2580" s="870">
        <v>0</v>
      </c>
      <c r="O2580" s="870">
        <v>0</v>
      </c>
      <c r="P2580" s="870">
        <v>0</v>
      </c>
      <c r="Q2580" s="870">
        <v>0</v>
      </c>
      <c r="R2580" s="870">
        <v>0</v>
      </c>
      <c r="S2580" s="870">
        <v>0</v>
      </c>
      <c r="T2580" s="870">
        <v>0</v>
      </c>
      <c r="U2580" s="870">
        <v>0</v>
      </c>
      <c r="V2580" s="870">
        <v>0</v>
      </c>
      <c r="W2580" s="870">
        <v>0</v>
      </c>
      <c r="X2580" s="870">
        <v>0</v>
      </c>
      <c r="Y2580" s="870">
        <v>0</v>
      </c>
      <c r="Z2580" s="870">
        <v>0</v>
      </c>
      <c r="AA2580" s="870">
        <v>0</v>
      </c>
      <c r="AB2580" s="870">
        <v>0</v>
      </c>
      <c r="AC2580" s="870">
        <v>0</v>
      </c>
      <c r="AD2580" s="870">
        <v>0</v>
      </c>
      <c r="AE2580" s="870">
        <v>0</v>
      </c>
    </row>
    <row r="2581" spans="1:31">
      <c r="A2581" s="870" t="s">
        <v>1996</v>
      </c>
      <c r="B2581" s="870">
        <v>19</v>
      </c>
      <c r="C2581" s="870">
        <v>1960</v>
      </c>
      <c r="D2581" s="870">
        <v>196095</v>
      </c>
      <c r="E2581" s="870">
        <v>1960959976</v>
      </c>
      <c r="F2581" s="870" t="s">
        <v>4350</v>
      </c>
      <c r="G2581" s="870">
        <v>0</v>
      </c>
      <c r="H2581" s="870">
        <v>0</v>
      </c>
      <c r="I2581" s="870">
        <v>0</v>
      </c>
      <c r="J2581" s="870">
        <v>0</v>
      </c>
      <c r="K2581" s="870">
        <v>0</v>
      </c>
      <c r="L2581" s="870">
        <v>0</v>
      </c>
      <c r="M2581" s="870">
        <v>0</v>
      </c>
      <c r="N2581" s="870">
        <v>0</v>
      </c>
      <c r="O2581" s="870">
        <v>0</v>
      </c>
      <c r="P2581" s="870">
        <v>0</v>
      </c>
      <c r="Q2581" s="870">
        <v>0</v>
      </c>
      <c r="R2581" s="870">
        <v>0</v>
      </c>
      <c r="S2581" s="870">
        <v>0</v>
      </c>
      <c r="T2581" s="870">
        <v>0</v>
      </c>
      <c r="U2581" s="870">
        <v>0</v>
      </c>
      <c r="V2581" s="870">
        <v>0</v>
      </c>
      <c r="W2581" s="870">
        <v>0</v>
      </c>
      <c r="X2581" s="870">
        <v>0</v>
      </c>
      <c r="Y2581" s="870">
        <v>0</v>
      </c>
      <c r="Z2581" s="870">
        <v>0</v>
      </c>
      <c r="AA2581" s="870">
        <v>0</v>
      </c>
      <c r="AB2581" s="870">
        <v>0</v>
      </c>
      <c r="AC2581" s="870">
        <v>0</v>
      </c>
      <c r="AD2581" s="870">
        <v>0</v>
      </c>
      <c r="AE2581" s="870">
        <v>0</v>
      </c>
    </row>
    <row r="2582" spans="1:31">
      <c r="A2582" s="870" t="s">
        <v>1996</v>
      </c>
      <c r="B2582" s="870">
        <v>19</v>
      </c>
      <c r="C2582" s="870">
        <v>1960</v>
      </c>
      <c r="D2582" s="870">
        <v>196095</v>
      </c>
      <c r="E2582" s="870">
        <v>1960959988</v>
      </c>
      <c r="F2582" s="870" t="s">
        <v>4566</v>
      </c>
      <c r="G2582" s="870">
        <v>0</v>
      </c>
      <c r="H2582" s="870">
        <v>0</v>
      </c>
      <c r="I2582" s="870">
        <v>0</v>
      </c>
      <c r="J2582" s="870">
        <v>0</v>
      </c>
      <c r="K2582" s="870">
        <v>0</v>
      </c>
      <c r="L2582" s="870">
        <v>0</v>
      </c>
      <c r="M2582" s="870">
        <v>0</v>
      </c>
      <c r="N2582" s="870">
        <v>0</v>
      </c>
      <c r="O2582" s="870">
        <v>0</v>
      </c>
      <c r="P2582" s="870">
        <v>0</v>
      </c>
      <c r="Q2582" s="870">
        <v>0</v>
      </c>
      <c r="R2582" s="870">
        <v>0</v>
      </c>
      <c r="S2582" s="870">
        <v>0</v>
      </c>
      <c r="T2582" s="870">
        <v>0</v>
      </c>
      <c r="U2582" s="870">
        <v>0</v>
      </c>
      <c r="V2582" s="870">
        <v>0</v>
      </c>
      <c r="W2582" s="870">
        <v>0</v>
      </c>
      <c r="X2582" s="870">
        <v>0</v>
      </c>
      <c r="Y2582" s="870">
        <v>0</v>
      </c>
      <c r="Z2582" s="870">
        <v>0</v>
      </c>
      <c r="AA2582" s="870">
        <v>0</v>
      </c>
      <c r="AB2582" s="870">
        <v>0</v>
      </c>
      <c r="AC2582" s="870">
        <v>0</v>
      </c>
      <c r="AD2582" s="870">
        <v>0</v>
      </c>
      <c r="AE2582" s="870">
        <v>0</v>
      </c>
    </row>
    <row r="2583" spans="1:31">
      <c r="A2583" s="870" t="s">
        <v>1996</v>
      </c>
      <c r="B2583" s="870">
        <v>19</v>
      </c>
      <c r="C2583" s="870">
        <v>1960</v>
      </c>
      <c r="D2583" s="870">
        <v>196095</v>
      </c>
      <c r="E2583" s="870">
        <v>1960959990</v>
      </c>
      <c r="F2583" s="870" t="s">
        <v>3423</v>
      </c>
      <c r="G2583" s="870">
        <v>0</v>
      </c>
      <c r="H2583" s="870">
        <v>0</v>
      </c>
      <c r="I2583" s="870">
        <v>0</v>
      </c>
      <c r="J2583" s="870">
        <v>0</v>
      </c>
      <c r="K2583" s="870">
        <v>0</v>
      </c>
      <c r="L2583" s="870">
        <v>0</v>
      </c>
      <c r="M2583" s="870">
        <v>0</v>
      </c>
      <c r="N2583" s="870">
        <v>0</v>
      </c>
      <c r="O2583" s="870">
        <v>0</v>
      </c>
      <c r="P2583" s="870">
        <v>0</v>
      </c>
      <c r="Q2583" s="870">
        <v>0</v>
      </c>
      <c r="R2583" s="870">
        <v>0</v>
      </c>
      <c r="S2583" s="870">
        <v>0</v>
      </c>
      <c r="T2583" s="870">
        <v>0</v>
      </c>
      <c r="U2583" s="870">
        <v>0</v>
      </c>
      <c r="V2583" s="870">
        <v>0</v>
      </c>
      <c r="W2583" s="870">
        <v>0</v>
      </c>
      <c r="X2583" s="870">
        <v>0</v>
      </c>
      <c r="Y2583" s="870">
        <v>0</v>
      </c>
      <c r="Z2583" s="870">
        <v>0</v>
      </c>
      <c r="AA2583" s="870">
        <v>0</v>
      </c>
      <c r="AB2583" s="870">
        <v>0</v>
      </c>
      <c r="AC2583" s="870">
        <v>0</v>
      </c>
      <c r="AD2583" s="870">
        <v>0</v>
      </c>
      <c r="AE2583" s="870">
        <v>0</v>
      </c>
    </row>
    <row r="2584" spans="1:31">
      <c r="A2584" s="870" t="s">
        <v>1996</v>
      </c>
      <c r="B2584" s="870">
        <v>19</v>
      </c>
      <c r="C2584" s="870">
        <v>1960</v>
      </c>
      <c r="D2584" s="870">
        <v>196095</v>
      </c>
      <c r="E2584" s="870">
        <v>1960959997</v>
      </c>
      <c r="F2584" s="870" t="s">
        <v>4351</v>
      </c>
      <c r="G2584" s="870">
        <v>0</v>
      </c>
      <c r="H2584" s="870">
        <v>0</v>
      </c>
      <c r="I2584" s="870">
        <v>0</v>
      </c>
      <c r="J2584" s="870">
        <v>0</v>
      </c>
      <c r="K2584" s="870">
        <v>0</v>
      </c>
      <c r="L2584" s="870">
        <v>0</v>
      </c>
      <c r="M2584" s="870">
        <v>0</v>
      </c>
      <c r="N2584" s="870">
        <v>0</v>
      </c>
      <c r="O2584" s="870">
        <v>0</v>
      </c>
      <c r="P2584" s="870">
        <v>0</v>
      </c>
      <c r="Q2584" s="870">
        <v>0</v>
      </c>
      <c r="R2584" s="870">
        <v>0</v>
      </c>
      <c r="S2584" s="870">
        <v>0</v>
      </c>
      <c r="T2584" s="870">
        <v>0</v>
      </c>
      <c r="U2584" s="870">
        <v>0</v>
      </c>
      <c r="V2584" s="870">
        <v>0</v>
      </c>
      <c r="W2584" s="870">
        <v>0</v>
      </c>
      <c r="X2584" s="870">
        <v>0</v>
      </c>
      <c r="Y2584" s="870">
        <v>0</v>
      </c>
      <c r="Z2584" s="870">
        <v>0</v>
      </c>
      <c r="AA2584" s="870">
        <v>0</v>
      </c>
      <c r="AB2584" s="870">
        <v>0</v>
      </c>
      <c r="AC2584" s="870">
        <v>0</v>
      </c>
      <c r="AD2584" s="870">
        <v>0</v>
      </c>
      <c r="AE2584" s="870">
        <v>0</v>
      </c>
    </row>
    <row r="2585" spans="1:31">
      <c r="A2585" s="870" t="s">
        <v>2042</v>
      </c>
      <c r="B2585" s="870">
        <v>19</v>
      </c>
      <c r="C2585" s="870">
        <v>1995</v>
      </c>
      <c r="D2585" s="870">
        <v>199500</v>
      </c>
      <c r="E2585" s="870">
        <v>1995000007</v>
      </c>
      <c r="F2585" s="870" t="s">
        <v>2050</v>
      </c>
      <c r="G2585" s="870">
        <v>0</v>
      </c>
      <c r="H2585" s="870">
        <v>0</v>
      </c>
      <c r="I2585" s="870">
        <v>0</v>
      </c>
      <c r="J2585" s="870">
        <v>0</v>
      </c>
      <c r="K2585" s="870">
        <v>0</v>
      </c>
      <c r="L2585" s="870">
        <v>0</v>
      </c>
      <c r="M2585" s="870">
        <v>0</v>
      </c>
      <c r="N2585" s="870">
        <v>0</v>
      </c>
      <c r="O2585" s="870">
        <v>0</v>
      </c>
      <c r="P2585" s="870">
        <v>0</v>
      </c>
      <c r="Q2585" s="870">
        <v>0</v>
      </c>
      <c r="R2585" s="870">
        <v>0</v>
      </c>
      <c r="S2585" s="870">
        <v>0</v>
      </c>
      <c r="T2585" s="870">
        <v>0</v>
      </c>
      <c r="U2585" s="870">
        <v>0</v>
      </c>
      <c r="V2585" s="870">
        <v>0</v>
      </c>
      <c r="W2585" s="870">
        <v>0</v>
      </c>
      <c r="X2585" s="870">
        <v>0</v>
      </c>
      <c r="Y2585" s="870">
        <v>0</v>
      </c>
      <c r="Z2585" s="870">
        <v>0</v>
      </c>
      <c r="AA2585" s="870">
        <v>0</v>
      </c>
      <c r="AB2585" s="870">
        <v>0</v>
      </c>
      <c r="AC2585" s="870">
        <v>0</v>
      </c>
      <c r="AD2585" s="870">
        <v>0</v>
      </c>
      <c r="AE2585" s="870">
        <v>0</v>
      </c>
    </row>
    <row r="2586" spans="1:31">
      <c r="A2586" s="870" t="s">
        <v>2042</v>
      </c>
      <c r="B2586" s="870">
        <v>19</v>
      </c>
      <c r="C2586" s="870">
        <v>1995</v>
      </c>
      <c r="D2586" s="870">
        <v>199500</v>
      </c>
      <c r="E2586" s="870">
        <v>1995000008</v>
      </c>
      <c r="F2586" s="870" t="s">
        <v>2052</v>
      </c>
      <c r="G2586" s="870">
        <v>0</v>
      </c>
      <c r="H2586" s="870">
        <v>0</v>
      </c>
      <c r="I2586" s="870">
        <v>0</v>
      </c>
      <c r="J2586" s="870">
        <v>0</v>
      </c>
      <c r="K2586" s="870">
        <v>0</v>
      </c>
      <c r="L2586" s="870">
        <v>0</v>
      </c>
      <c r="M2586" s="870">
        <v>0</v>
      </c>
      <c r="N2586" s="870">
        <v>0</v>
      </c>
      <c r="O2586" s="870">
        <v>0</v>
      </c>
      <c r="P2586" s="870">
        <v>0</v>
      </c>
      <c r="Q2586" s="870">
        <v>0</v>
      </c>
      <c r="R2586" s="870">
        <v>0</v>
      </c>
      <c r="S2586" s="870">
        <v>0</v>
      </c>
      <c r="T2586" s="870">
        <v>0</v>
      </c>
      <c r="U2586" s="870">
        <v>0</v>
      </c>
      <c r="V2586" s="870">
        <v>0</v>
      </c>
      <c r="W2586" s="870">
        <v>0</v>
      </c>
      <c r="X2586" s="870">
        <v>0</v>
      </c>
      <c r="Y2586" s="870">
        <v>0</v>
      </c>
      <c r="Z2586" s="870">
        <v>0</v>
      </c>
      <c r="AA2586" s="870">
        <v>0</v>
      </c>
      <c r="AB2586" s="870">
        <v>0</v>
      </c>
      <c r="AC2586" s="870">
        <v>0</v>
      </c>
      <c r="AD2586" s="870">
        <v>0</v>
      </c>
      <c r="AE2586" s="870">
        <v>0</v>
      </c>
    </row>
    <row r="2587" spans="1:31">
      <c r="A2587" s="870" t="s">
        <v>1996</v>
      </c>
      <c r="B2587" s="870">
        <v>19</v>
      </c>
      <c r="C2587" s="870">
        <v>1995</v>
      </c>
      <c r="D2587" s="870">
        <v>199500</v>
      </c>
      <c r="E2587" s="870">
        <v>1995001000</v>
      </c>
      <c r="F2587" s="870" t="s">
        <v>1368</v>
      </c>
      <c r="G2587" s="870">
        <v>-514072671</v>
      </c>
      <c r="H2587" s="870">
        <v>0</v>
      </c>
      <c r="I2587" s="870">
        <v>-514072670.88999999</v>
      </c>
      <c r="J2587" s="870">
        <v>0.11000001430511475</v>
      </c>
      <c r="K2587" s="870">
        <v>0.11000001430511475</v>
      </c>
      <c r="L2587" s="870">
        <v>0</v>
      </c>
      <c r="M2587" s="870">
        <v>0</v>
      </c>
      <c r="N2587" s="870">
        <v>0</v>
      </c>
      <c r="O2587" s="870">
        <v>0</v>
      </c>
      <c r="P2587" s="870">
        <v>0</v>
      </c>
      <c r="Q2587" s="870">
        <v>0</v>
      </c>
      <c r="R2587" s="870">
        <v>0</v>
      </c>
      <c r="S2587" s="870">
        <v>0</v>
      </c>
      <c r="T2587" s="870">
        <v>0</v>
      </c>
      <c r="U2587" s="870">
        <v>0</v>
      </c>
      <c r="V2587" s="870">
        <v>0</v>
      </c>
      <c r="W2587" s="870">
        <v>0</v>
      </c>
      <c r="X2587" s="870">
        <v>0</v>
      </c>
      <c r="Y2587" s="870">
        <v>0</v>
      </c>
      <c r="Z2587" s="870">
        <v>0</v>
      </c>
      <c r="AA2587" s="870">
        <v>0</v>
      </c>
      <c r="AB2587" s="870">
        <v>0</v>
      </c>
      <c r="AC2587" s="870">
        <v>0</v>
      </c>
      <c r="AD2587" s="870">
        <v>0</v>
      </c>
      <c r="AE2587" s="870">
        <v>0</v>
      </c>
    </row>
    <row r="2588" spans="1:31">
      <c r="A2588" s="870" t="s">
        <v>2042</v>
      </c>
      <c r="B2588" s="870">
        <v>19</v>
      </c>
      <c r="C2588" s="870">
        <v>1995</v>
      </c>
      <c r="D2588" s="870">
        <v>199500</v>
      </c>
      <c r="E2588" s="870">
        <v>1995001002</v>
      </c>
      <c r="F2588" s="870" t="s">
        <v>4352</v>
      </c>
      <c r="G2588" s="870">
        <v>0</v>
      </c>
      <c r="H2588" s="870">
        <v>0</v>
      </c>
      <c r="I2588" s="870">
        <v>0</v>
      </c>
      <c r="J2588" s="870">
        <v>0</v>
      </c>
      <c r="K2588" s="870">
        <v>0</v>
      </c>
      <c r="L2588" s="870">
        <v>0</v>
      </c>
      <c r="M2588" s="870">
        <v>0</v>
      </c>
      <c r="N2588" s="870">
        <v>0</v>
      </c>
      <c r="O2588" s="870">
        <v>0</v>
      </c>
      <c r="P2588" s="870">
        <v>0</v>
      </c>
      <c r="Q2588" s="870">
        <v>0</v>
      </c>
      <c r="R2588" s="870">
        <v>0</v>
      </c>
      <c r="S2588" s="870">
        <v>0</v>
      </c>
      <c r="T2588" s="870">
        <v>0</v>
      </c>
      <c r="U2588" s="870">
        <v>0</v>
      </c>
      <c r="V2588" s="870">
        <v>0</v>
      </c>
      <c r="W2588" s="870">
        <v>0</v>
      </c>
      <c r="X2588" s="870">
        <v>0</v>
      </c>
      <c r="Y2588" s="870">
        <v>0</v>
      </c>
      <c r="Z2588" s="870">
        <v>0</v>
      </c>
      <c r="AA2588" s="870">
        <v>0</v>
      </c>
      <c r="AB2588" s="870">
        <v>0</v>
      </c>
      <c r="AC2588" s="870">
        <v>0</v>
      </c>
      <c r="AD2588" s="870">
        <v>0</v>
      </c>
      <c r="AE2588" s="870">
        <v>0</v>
      </c>
    </row>
    <row r="2589" spans="1:31">
      <c r="A2589" s="870" t="s">
        <v>2042</v>
      </c>
      <c r="B2589" s="870">
        <v>19</v>
      </c>
      <c r="C2589" s="870">
        <v>1995</v>
      </c>
      <c r="D2589" s="870">
        <v>199500</v>
      </c>
      <c r="E2589" s="870">
        <v>1995001003</v>
      </c>
      <c r="F2589" s="870" t="s">
        <v>1300</v>
      </c>
      <c r="G2589" s="870">
        <v>-86577652517</v>
      </c>
      <c r="H2589" s="870">
        <v>0</v>
      </c>
      <c r="I2589" s="870">
        <v>-86577652517.410004</v>
      </c>
      <c r="J2589" s="870">
        <v>-0.410003662109375</v>
      </c>
      <c r="K2589" s="870">
        <v>0</v>
      </c>
      <c r="L2589" s="870">
        <v>0</v>
      </c>
      <c r="M2589" s="870">
        <v>-0.410003662109375</v>
      </c>
      <c r="N2589" s="870">
        <v>0</v>
      </c>
      <c r="O2589" s="870">
        <v>-0.410003662109375</v>
      </c>
      <c r="P2589" s="870">
        <v>-0.15170135498046874</v>
      </c>
      <c r="Q2589" s="870">
        <v>0</v>
      </c>
      <c r="R2589" s="870">
        <v>0</v>
      </c>
      <c r="S2589" s="870">
        <v>0</v>
      </c>
      <c r="T2589" s="870">
        <v>0</v>
      </c>
      <c r="U2589" s="870">
        <v>0</v>
      </c>
      <c r="V2589" s="870">
        <v>0</v>
      </c>
      <c r="W2589" s="870">
        <v>0</v>
      </c>
      <c r="X2589" s="870">
        <v>-0.15170135498046874</v>
      </c>
      <c r="Y2589" s="870">
        <v>0.37</v>
      </c>
      <c r="Z2589" s="870">
        <v>0</v>
      </c>
      <c r="AA2589" s="870">
        <v>-0.15170135498046874</v>
      </c>
      <c r="AB2589" s="870">
        <v>0</v>
      </c>
      <c r="AC2589" s="870">
        <v>-0.15170135498046874</v>
      </c>
      <c r="AD2589" s="870">
        <v>0</v>
      </c>
      <c r="AE2589" s="870">
        <v>0</v>
      </c>
    </row>
    <row r="2590" spans="1:31">
      <c r="A2590" s="870" t="s">
        <v>2042</v>
      </c>
      <c r="B2590" s="870">
        <v>19</v>
      </c>
      <c r="C2590" s="870">
        <v>1995</v>
      </c>
      <c r="D2590" s="870">
        <v>199500</v>
      </c>
      <c r="E2590" s="870">
        <v>1995001004</v>
      </c>
      <c r="F2590" s="870" t="s">
        <v>3712</v>
      </c>
      <c r="G2590" s="870">
        <v>0</v>
      </c>
      <c r="H2590" s="870">
        <v>0</v>
      </c>
      <c r="I2590" s="870">
        <v>0</v>
      </c>
      <c r="J2590" s="870">
        <v>0</v>
      </c>
      <c r="K2590" s="870">
        <v>0</v>
      </c>
      <c r="L2590" s="870">
        <v>0</v>
      </c>
      <c r="M2590" s="870">
        <v>0</v>
      </c>
      <c r="N2590" s="870">
        <v>0</v>
      </c>
      <c r="O2590" s="870">
        <v>0</v>
      </c>
      <c r="P2590" s="870">
        <v>0</v>
      </c>
      <c r="Q2590" s="870">
        <v>0</v>
      </c>
      <c r="R2590" s="870">
        <v>0</v>
      </c>
      <c r="S2590" s="870">
        <v>0</v>
      </c>
      <c r="T2590" s="870">
        <v>0</v>
      </c>
      <c r="U2590" s="870">
        <v>0</v>
      </c>
      <c r="V2590" s="870">
        <v>0</v>
      </c>
      <c r="W2590" s="870">
        <v>0</v>
      </c>
      <c r="X2590" s="870">
        <v>0</v>
      </c>
      <c r="Y2590" s="870">
        <v>0</v>
      </c>
      <c r="Z2590" s="870">
        <v>0</v>
      </c>
      <c r="AA2590" s="870">
        <v>0</v>
      </c>
      <c r="AB2590" s="870">
        <v>0</v>
      </c>
      <c r="AC2590" s="870">
        <v>0</v>
      </c>
      <c r="AD2590" s="870">
        <v>0</v>
      </c>
      <c r="AE2590" s="870">
        <v>0</v>
      </c>
    </row>
    <row r="2591" spans="1:31">
      <c r="A2591" s="870" t="s">
        <v>2042</v>
      </c>
      <c r="B2591" s="870">
        <v>19</v>
      </c>
      <c r="C2591" s="870">
        <v>1995</v>
      </c>
      <c r="D2591" s="870">
        <v>199500</v>
      </c>
      <c r="E2591" s="870">
        <v>1995001006</v>
      </c>
      <c r="F2591" s="870" t="s">
        <v>1301</v>
      </c>
      <c r="G2591" s="870">
        <v>-22192810922</v>
      </c>
      <c r="H2591" s="870">
        <v>0</v>
      </c>
      <c r="I2591" s="870">
        <v>-22192810922.41</v>
      </c>
      <c r="J2591" s="870">
        <v>-0.40999984741210938</v>
      </c>
      <c r="K2591" s="870">
        <v>0</v>
      </c>
      <c r="L2591" s="870">
        <v>0</v>
      </c>
      <c r="M2591" s="870">
        <v>-0.40999984741210938</v>
      </c>
      <c r="N2591" s="870">
        <v>0</v>
      </c>
      <c r="O2591" s="870">
        <v>-0.40999984741210938</v>
      </c>
      <c r="P2591" s="870">
        <v>-0.15169994354248045</v>
      </c>
      <c r="Q2591" s="870">
        <v>0</v>
      </c>
      <c r="R2591" s="870">
        <v>0</v>
      </c>
      <c r="S2591" s="870">
        <v>0</v>
      </c>
      <c r="T2591" s="870">
        <v>0</v>
      </c>
      <c r="U2591" s="870">
        <v>0</v>
      </c>
      <c r="V2591" s="870">
        <v>0</v>
      </c>
      <c r="W2591" s="870">
        <v>0</v>
      </c>
      <c r="X2591" s="870">
        <v>-0.15169994354248045</v>
      </c>
      <c r="Y2591" s="870">
        <v>0.36999999999999994</v>
      </c>
      <c r="Z2591" s="870">
        <v>0</v>
      </c>
      <c r="AA2591" s="870">
        <v>-0.15169994354248045</v>
      </c>
      <c r="AB2591" s="870">
        <v>0</v>
      </c>
      <c r="AC2591" s="870">
        <v>-0.15169994354248045</v>
      </c>
      <c r="AD2591" s="870">
        <v>0</v>
      </c>
      <c r="AE2591" s="870">
        <v>0</v>
      </c>
    </row>
    <row r="2592" spans="1:31">
      <c r="A2592" s="870" t="s">
        <v>2042</v>
      </c>
      <c r="B2592" s="870">
        <v>19</v>
      </c>
      <c r="C2592" s="870">
        <v>1995</v>
      </c>
      <c r="D2592" s="870">
        <v>199500</v>
      </c>
      <c r="E2592" s="870">
        <v>1995001007</v>
      </c>
      <c r="F2592" s="870" t="s">
        <v>1302</v>
      </c>
      <c r="G2592" s="870">
        <v>966976940</v>
      </c>
      <c r="H2592" s="870">
        <v>0</v>
      </c>
      <c r="I2592" s="870">
        <v>966976940.17999995</v>
      </c>
      <c r="J2592" s="870">
        <v>0.1799999475479126</v>
      </c>
      <c r="K2592" s="870">
        <v>0</v>
      </c>
      <c r="L2592" s="870">
        <v>0.1799999475479126</v>
      </c>
      <c r="M2592" s="870">
        <v>0</v>
      </c>
      <c r="N2592" s="870">
        <v>0</v>
      </c>
      <c r="O2592" s="870">
        <v>0.1799999475479126</v>
      </c>
      <c r="P2592" s="870">
        <v>6.6599980592727662E-2</v>
      </c>
      <c r="Q2592" s="870">
        <v>0</v>
      </c>
      <c r="R2592" s="870">
        <v>0</v>
      </c>
      <c r="S2592" s="870">
        <v>0</v>
      </c>
      <c r="T2592" s="870">
        <v>0</v>
      </c>
      <c r="U2592" s="870">
        <v>0</v>
      </c>
      <c r="V2592" s="870">
        <v>0</v>
      </c>
      <c r="W2592" s="870">
        <v>0</v>
      </c>
      <c r="X2592" s="870">
        <v>6.6599980592727662E-2</v>
      </c>
      <c r="Y2592" s="870">
        <v>0.37</v>
      </c>
      <c r="Z2592" s="870">
        <v>6.6599980592727662E-2</v>
      </c>
      <c r="AA2592" s="870">
        <v>0</v>
      </c>
      <c r="AB2592" s="870">
        <v>6.6599980592727662E-2</v>
      </c>
      <c r="AC2592" s="870">
        <v>0</v>
      </c>
      <c r="AD2592" s="870">
        <v>0</v>
      </c>
      <c r="AE2592" s="870">
        <v>0</v>
      </c>
    </row>
    <row r="2593" spans="1:31">
      <c r="A2593" s="870" t="s">
        <v>2042</v>
      </c>
      <c r="B2593" s="870">
        <v>19</v>
      </c>
      <c r="C2593" s="870">
        <v>1995</v>
      </c>
      <c r="D2593" s="870">
        <v>199500</v>
      </c>
      <c r="E2593" s="870">
        <v>1995001010</v>
      </c>
      <c r="F2593" s="870" t="s">
        <v>1303</v>
      </c>
      <c r="G2593" s="870">
        <v>346690316</v>
      </c>
      <c r="H2593" s="870">
        <v>0</v>
      </c>
      <c r="I2593" s="870">
        <v>346690316.19999999</v>
      </c>
      <c r="J2593" s="870">
        <v>0.19999998807907104</v>
      </c>
      <c r="K2593" s="870">
        <v>0</v>
      </c>
      <c r="L2593" s="870">
        <v>0.19999998807907104</v>
      </c>
      <c r="M2593" s="870">
        <v>0</v>
      </c>
      <c r="N2593" s="870">
        <v>0</v>
      </c>
      <c r="O2593" s="870">
        <v>0.19999998807907104</v>
      </c>
      <c r="P2593" s="870">
        <v>7.3999995589256282E-2</v>
      </c>
      <c r="Q2593" s="870">
        <v>0</v>
      </c>
      <c r="R2593" s="870">
        <v>0</v>
      </c>
      <c r="S2593" s="870">
        <v>0</v>
      </c>
      <c r="T2593" s="870">
        <v>0</v>
      </c>
      <c r="U2593" s="870">
        <v>0</v>
      </c>
      <c r="V2593" s="870">
        <v>0</v>
      </c>
      <c r="W2593" s="870">
        <v>0</v>
      </c>
      <c r="X2593" s="870">
        <v>7.3999995589256282E-2</v>
      </c>
      <c r="Y2593" s="870">
        <v>0.37</v>
      </c>
      <c r="Z2593" s="870">
        <v>7.3999995589256282E-2</v>
      </c>
      <c r="AA2593" s="870">
        <v>0</v>
      </c>
      <c r="AB2593" s="870">
        <v>7.3999995589256282E-2</v>
      </c>
      <c r="AC2593" s="870">
        <v>0</v>
      </c>
      <c r="AD2593" s="870">
        <v>0</v>
      </c>
      <c r="AE2593" s="870">
        <v>0</v>
      </c>
    </row>
    <row r="2594" spans="1:31">
      <c r="A2594" s="870" t="s">
        <v>2042</v>
      </c>
      <c r="B2594" s="870">
        <v>19</v>
      </c>
      <c r="C2594" s="870">
        <v>1995</v>
      </c>
      <c r="D2594" s="870">
        <v>199500</v>
      </c>
      <c r="E2594" s="870">
        <v>1995001011</v>
      </c>
      <c r="F2594" s="870" t="s">
        <v>1369</v>
      </c>
      <c r="G2594" s="870">
        <v>-346690316</v>
      </c>
      <c r="H2594" s="870">
        <v>0</v>
      </c>
      <c r="I2594" s="870">
        <v>0</v>
      </c>
      <c r="J2594" s="870">
        <v>346690316</v>
      </c>
      <c r="K2594" s="870">
        <v>0</v>
      </c>
      <c r="L2594" s="870">
        <v>346690316</v>
      </c>
      <c r="M2594" s="870">
        <v>0</v>
      </c>
      <c r="N2594" s="870">
        <v>0</v>
      </c>
      <c r="O2594" s="870">
        <v>346690316</v>
      </c>
      <c r="P2594" s="870">
        <v>128275416.92</v>
      </c>
      <c r="Q2594" s="870">
        <v>0</v>
      </c>
      <c r="R2594" s="870">
        <v>0</v>
      </c>
      <c r="S2594" s="870">
        <v>0</v>
      </c>
      <c r="T2594" s="870">
        <v>0</v>
      </c>
      <c r="U2594" s="870">
        <v>0</v>
      </c>
      <c r="V2594" s="870">
        <v>0</v>
      </c>
      <c r="W2594" s="870">
        <v>0</v>
      </c>
      <c r="X2594" s="870">
        <v>128275416.92</v>
      </c>
      <c r="Y2594" s="870">
        <v>0.37</v>
      </c>
      <c r="Z2594" s="870">
        <v>128275416.92</v>
      </c>
      <c r="AA2594" s="870">
        <v>0</v>
      </c>
      <c r="AB2594" s="870">
        <v>128275416.92</v>
      </c>
      <c r="AC2594" s="870">
        <v>0</v>
      </c>
      <c r="AD2594" s="870">
        <v>0</v>
      </c>
      <c r="AE2594" s="870">
        <v>0</v>
      </c>
    </row>
    <row r="2595" spans="1:31">
      <c r="A2595" s="870" t="s">
        <v>2042</v>
      </c>
      <c r="B2595" s="870">
        <v>19</v>
      </c>
      <c r="C2595" s="870">
        <v>1995</v>
      </c>
      <c r="D2595" s="870">
        <v>199500</v>
      </c>
      <c r="E2595" s="870">
        <v>1995001012</v>
      </c>
      <c r="F2595" s="870" t="s">
        <v>4353</v>
      </c>
      <c r="G2595" s="870">
        <v>-45112240037</v>
      </c>
      <c r="H2595" s="870">
        <v>0</v>
      </c>
      <c r="I2595" s="870">
        <v>-45112240036.769997</v>
      </c>
      <c r="J2595" s="870">
        <v>0.23000335693359375</v>
      </c>
      <c r="K2595" s="870">
        <v>0</v>
      </c>
      <c r="L2595" s="870">
        <v>0.23000335693359375</v>
      </c>
      <c r="M2595" s="870">
        <v>0</v>
      </c>
      <c r="N2595" s="870">
        <v>0</v>
      </c>
      <c r="O2595" s="870">
        <v>0.23000335693359375</v>
      </c>
      <c r="P2595" s="870">
        <v>8.5101242065429683E-2</v>
      </c>
      <c r="Q2595" s="870">
        <v>0</v>
      </c>
      <c r="R2595" s="870">
        <v>0</v>
      </c>
      <c r="S2595" s="870">
        <v>0</v>
      </c>
      <c r="T2595" s="870">
        <v>0</v>
      </c>
      <c r="U2595" s="870">
        <v>0</v>
      </c>
      <c r="V2595" s="870">
        <v>0</v>
      </c>
      <c r="W2595" s="870">
        <v>0</v>
      </c>
      <c r="X2595" s="870">
        <v>8.5101242065429683E-2</v>
      </c>
      <c r="Y2595" s="870">
        <v>0.37</v>
      </c>
      <c r="Z2595" s="870">
        <v>8.5101242065429683E-2</v>
      </c>
      <c r="AA2595" s="870">
        <v>0</v>
      </c>
      <c r="AB2595" s="870">
        <v>8.5101242065429683E-2</v>
      </c>
      <c r="AC2595" s="870">
        <v>0</v>
      </c>
      <c r="AD2595" s="870">
        <v>0</v>
      </c>
      <c r="AE2595" s="870">
        <v>0</v>
      </c>
    </row>
    <row r="2596" spans="1:31">
      <c r="A2596" s="870" t="s">
        <v>2042</v>
      </c>
      <c r="B2596" s="870">
        <v>19</v>
      </c>
      <c r="C2596" s="870">
        <v>1995</v>
      </c>
      <c r="D2596" s="870">
        <v>199500</v>
      </c>
      <c r="E2596" s="870">
        <v>1995001013</v>
      </c>
      <c r="F2596" s="870" t="s">
        <v>4354</v>
      </c>
      <c r="G2596" s="870">
        <v>-12513590353</v>
      </c>
      <c r="H2596" s="870">
        <v>0</v>
      </c>
      <c r="I2596" s="870">
        <v>-12513590352.75</v>
      </c>
      <c r="J2596" s="870">
        <v>0.25</v>
      </c>
      <c r="K2596" s="870">
        <v>0</v>
      </c>
      <c r="L2596" s="870">
        <v>0.25</v>
      </c>
      <c r="M2596" s="870">
        <v>0</v>
      </c>
      <c r="N2596" s="870">
        <v>0</v>
      </c>
      <c r="O2596" s="870">
        <v>0.25</v>
      </c>
      <c r="P2596" s="870">
        <v>9.2499999999999999E-2</v>
      </c>
      <c r="Q2596" s="870">
        <v>0</v>
      </c>
      <c r="R2596" s="870">
        <v>0</v>
      </c>
      <c r="S2596" s="870">
        <v>0</v>
      </c>
      <c r="T2596" s="870">
        <v>0</v>
      </c>
      <c r="U2596" s="870">
        <v>0</v>
      </c>
      <c r="V2596" s="870">
        <v>0</v>
      </c>
      <c r="W2596" s="870">
        <v>0</v>
      </c>
      <c r="X2596" s="870">
        <v>9.2499999999999999E-2</v>
      </c>
      <c r="Y2596" s="870">
        <v>0.37</v>
      </c>
      <c r="Z2596" s="870">
        <v>9.2499999999999999E-2</v>
      </c>
      <c r="AA2596" s="870">
        <v>0</v>
      </c>
      <c r="AB2596" s="870">
        <v>9.2499999999999999E-2</v>
      </c>
      <c r="AC2596" s="870">
        <v>0</v>
      </c>
      <c r="AD2596" s="870">
        <v>0</v>
      </c>
      <c r="AE2596" s="870">
        <v>0</v>
      </c>
    </row>
    <row r="2597" spans="1:31">
      <c r="A2597" s="870" t="s">
        <v>2043</v>
      </c>
      <c r="B2597" s="870">
        <v>19</v>
      </c>
      <c r="C2597" s="870">
        <v>1995</v>
      </c>
      <c r="D2597" s="870">
        <v>199500</v>
      </c>
      <c r="E2597" s="870">
        <v>1995001014</v>
      </c>
      <c r="F2597" s="870" t="s">
        <v>4752</v>
      </c>
      <c r="G2597" s="870">
        <v>-21562277038</v>
      </c>
      <c r="H2597" s="870">
        <v>0</v>
      </c>
      <c r="I2597" s="870">
        <v>0</v>
      </c>
      <c r="J2597" s="870">
        <v>21562277038</v>
      </c>
      <c r="K2597" s="870">
        <v>0</v>
      </c>
      <c r="L2597" s="870">
        <v>21562277038</v>
      </c>
      <c r="M2597" s="870">
        <v>0</v>
      </c>
      <c r="N2597" s="870">
        <v>0</v>
      </c>
      <c r="O2597" s="870">
        <v>21562277038</v>
      </c>
      <c r="P2597" s="870">
        <v>7978042504.0599995</v>
      </c>
      <c r="Q2597" s="870">
        <v>0</v>
      </c>
      <c r="R2597" s="870">
        <v>0</v>
      </c>
      <c r="S2597" s="870">
        <v>0</v>
      </c>
      <c r="T2597" s="870">
        <v>0</v>
      </c>
      <c r="U2597" s="870">
        <v>0</v>
      </c>
      <c r="V2597" s="870">
        <v>0</v>
      </c>
      <c r="W2597" s="870">
        <v>0</v>
      </c>
      <c r="X2597" s="870">
        <v>7978042504.0599995</v>
      </c>
      <c r="Y2597" s="870">
        <v>0.37</v>
      </c>
      <c r="Z2597" s="870">
        <v>7978042504.0599995</v>
      </c>
      <c r="AA2597" s="870">
        <v>0</v>
      </c>
      <c r="AB2597" s="870">
        <v>7978042504.0599995</v>
      </c>
      <c r="AC2597" s="870">
        <v>0</v>
      </c>
      <c r="AD2597" s="870">
        <v>0</v>
      </c>
      <c r="AE2597" s="870">
        <v>0</v>
      </c>
    </row>
    <row r="2598" spans="1:31">
      <c r="A2598" s="870" t="s">
        <v>1996</v>
      </c>
      <c r="B2598" s="870">
        <v>19</v>
      </c>
      <c r="C2598" s="870">
        <v>1995</v>
      </c>
      <c r="D2598" s="870">
        <v>199500</v>
      </c>
      <c r="E2598" s="870">
        <v>1995009020</v>
      </c>
      <c r="F2598" s="870" t="s">
        <v>1370</v>
      </c>
      <c r="G2598" s="870">
        <v>-124004682</v>
      </c>
      <c r="H2598" s="870">
        <v>0</v>
      </c>
      <c r="I2598" s="870">
        <v>-124004682.09999999</v>
      </c>
      <c r="J2598" s="870">
        <v>-9.9999994039535522E-2</v>
      </c>
      <c r="K2598" s="870">
        <v>-9.9999994039535522E-2</v>
      </c>
      <c r="L2598" s="870">
        <v>0</v>
      </c>
      <c r="M2598" s="870">
        <v>0</v>
      </c>
      <c r="N2598" s="870">
        <v>0</v>
      </c>
      <c r="O2598" s="870">
        <v>0</v>
      </c>
      <c r="P2598" s="870">
        <v>0</v>
      </c>
      <c r="Q2598" s="870">
        <v>0</v>
      </c>
      <c r="R2598" s="870">
        <v>0</v>
      </c>
      <c r="S2598" s="870">
        <v>0</v>
      </c>
      <c r="T2598" s="870">
        <v>0</v>
      </c>
      <c r="U2598" s="870">
        <v>0</v>
      </c>
      <c r="V2598" s="870">
        <v>0</v>
      </c>
      <c r="W2598" s="870">
        <v>0</v>
      </c>
      <c r="X2598" s="870">
        <v>0</v>
      </c>
      <c r="Y2598" s="870">
        <v>0</v>
      </c>
      <c r="Z2598" s="870">
        <v>0</v>
      </c>
      <c r="AA2598" s="870">
        <v>0</v>
      </c>
      <c r="AB2598" s="870">
        <v>0</v>
      </c>
      <c r="AC2598" s="870">
        <v>0</v>
      </c>
      <c r="AD2598" s="870">
        <v>0</v>
      </c>
      <c r="AE2598" s="870">
        <v>0</v>
      </c>
    </row>
    <row r="2599" spans="1:31">
      <c r="A2599" s="870" t="s">
        <v>1996</v>
      </c>
      <c r="B2599" s="870">
        <v>19</v>
      </c>
      <c r="C2599" s="870">
        <v>1995</v>
      </c>
      <c r="D2599" s="870">
        <v>199510</v>
      </c>
      <c r="E2599" s="870">
        <v>1995101000</v>
      </c>
      <c r="F2599" s="870" t="s">
        <v>1371</v>
      </c>
      <c r="G2599" s="870">
        <v>0</v>
      </c>
      <c r="H2599" s="870">
        <v>0</v>
      </c>
      <c r="I2599" s="870">
        <v>0</v>
      </c>
      <c r="J2599" s="870">
        <v>0</v>
      </c>
      <c r="K2599" s="870">
        <v>0</v>
      </c>
      <c r="L2599" s="870">
        <v>0</v>
      </c>
      <c r="M2599" s="870">
        <v>0</v>
      </c>
      <c r="N2599" s="870">
        <v>0</v>
      </c>
      <c r="O2599" s="870">
        <v>0</v>
      </c>
      <c r="P2599" s="870">
        <v>0</v>
      </c>
      <c r="Q2599" s="870">
        <v>0</v>
      </c>
      <c r="R2599" s="870">
        <v>0</v>
      </c>
      <c r="S2599" s="870">
        <v>0</v>
      </c>
      <c r="T2599" s="870">
        <v>0</v>
      </c>
      <c r="U2599" s="870">
        <v>0</v>
      </c>
      <c r="V2599" s="870">
        <v>0</v>
      </c>
      <c r="W2599" s="870">
        <v>0</v>
      </c>
      <c r="X2599" s="870">
        <v>0</v>
      </c>
      <c r="Y2599" s="870">
        <v>0</v>
      </c>
      <c r="Z2599" s="870">
        <v>0</v>
      </c>
      <c r="AA2599" s="870">
        <v>0</v>
      </c>
      <c r="AB2599" s="870">
        <v>0</v>
      </c>
      <c r="AC2599" s="870">
        <v>0</v>
      </c>
      <c r="AD2599" s="870">
        <v>0</v>
      </c>
      <c r="AE2599" s="870">
        <v>0</v>
      </c>
    </row>
    <row r="2600" spans="1:31">
      <c r="A2600" s="870" t="s">
        <v>1996</v>
      </c>
      <c r="B2600" s="870">
        <v>19</v>
      </c>
      <c r="C2600" s="870">
        <v>1995</v>
      </c>
      <c r="D2600" s="870">
        <v>199580</v>
      </c>
      <c r="E2600" s="870">
        <v>1995801000</v>
      </c>
      <c r="F2600" s="870" t="s">
        <v>1372</v>
      </c>
      <c r="G2600" s="870">
        <v>0</v>
      </c>
      <c r="H2600" s="870">
        <v>0</v>
      </c>
      <c r="I2600" s="870">
        <v>0</v>
      </c>
      <c r="J2600" s="870">
        <v>0</v>
      </c>
      <c r="K2600" s="870">
        <v>0</v>
      </c>
      <c r="L2600" s="870">
        <v>0</v>
      </c>
      <c r="M2600" s="870">
        <v>0</v>
      </c>
      <c r="N2600" s="870">
        <v>0</v>
      </c>
      <c r="O2600" s="870">
        <v>0</v>
      </c>
      <c r="P2600" s="870">
        <v>0</v>
      </c>
      <c r="Q2600" s="870">
        <v>0</v>
      </c>
      <c r="R2600" s="870">
        <v>0</v>
      </c>
      <c r="S2600" s="870">
        <v>0</v>
      </c>
      <c r="T2600" s="870">
        <v>0</v>
      </c>
      <c r="U2600" s="870">
        <v>0</v>
      </c>
      <c r="V2600" s="870">
        <v>0</v>
      </c>
      <c r="W2600" s="870">
        <v>0</v>
      </c>
      <c r="X2600" s="870">
        <v>0</v>
      </c>
      <c r="Y2600" s="870">
        <v>0</v>
      </c>
      <c r="Z2600" s="870">
        <v>0</v>
      </c>
      <c r="AA2600" s="870">
        <v>0</v>
      </c>
      <c r="AB2600" s="870">
        <v>0</v>
      </c>
      <c r="AC2600" s="870">
        <v>0</v>
      </c>
      <c r="AD2600" s="870">
        <v>0</v>
      </c>
      <c r="AE2600" s="870">
        <v>0</v>
      </c>
    </row>
    <row r="2601" spans="1:31">
      <c r="A2601" s="870" t="s">
        <v>1385</v>
      </c>
      <c r="B2601" s="870">
        <v>21</v>
      </c>
      <c r="C2601" s="870">
        <v>2105</v>
      </c>
      <c r="D2601" s="870">
        <v>210505</v>
      </c>
      <c r="E2601" s="870">
        <v>2105059010</v>
      </c>
      <c r="F2601" s="870" t="s">
        <v>1373</v>
      </c>
      <c r="G2601" s="870">
        <v>-10051141633395</v>
      </c>
      <c r="H2601" s="870">
        <v>0</v>
      </c>
      <c r="I2601" s="870">
        <v>-10051141633395.199</v>
      </c>
      <c r="J2601" s="870">
        <v>-0.19921875</v>
      </c>
      <c r="K2601" s="870">
        <v>0</v>
      </c>
      <c r="L2601" s="870">
        <v>0</v>
      </c>
      <c r="M2601" s="870">
        <v>-0.19921875</v>
      </c>
      <c r="N2601" s="870">
        <v>0</v>
      </c>
      <c r="O2601" s="870">
        <v>-0.19921875</v>
      </c>
      <c r="P2601" s="870">
        <v>-7.3710937500000004E-2</v>
      </c>
      <c r="Q2601" s="870">
        <v>0</v>
      </c>
      <c r="R2601" s="870">
        <v>0</v>
      </c>
      <c r="S2601" s="870">
        <v>0</v>
      </c>
      <c r="T2601" s="870">
        <v>0</v>
      </c>
      <c r="U2601" s="870">
        <v>0</v>
      </c>
      <c r="V2601" s="870">
        <v>0</v>
      </c>
      <c r="W2601" s="870">
        <v>0</v>
      </c>
      <c r="X2601" s="870">
        <v>-7.3710937500000004E-2</v>
      </c>
      <c r="Y2601" s="870">
        <v>0.37</v>
      </c>
      <c r="Z2601" s="870">
        <v>0</v>
      </c>
      <c r="AA2601" s="870">
        <v>-7.3710937500000004E-2</v>
      </c>
      <c r="AB2601" s="870">
        <v>0</v>
      </c>
      <c r="AC2601" s="870">
        <v>-7.3710937500000004E-2</v>
      </c>
      <c r="AD2601" s="870">
        <v>0</v>
      </c>
      <c r="AE2601" s="870">
        <v>0</v>
      </c>
    </row>
    <row r="2602" spans="1:31">
      <c r="A2602" s="870" t="s">
        <v>1385</v>
      </c>
      <c r="B2602" s="870">
        <v>21</v>
      </c>
      <c r="C2602" s="870">
        <v>2105</v>
      </c>
      <c r="D2602" s="870">
        <v>210505</v>
      </c>
      <c r="E2602" s="870">
        <v>2105059108</v>
      </c>
      <c r="F2602" s="870" t="s">
        <v>4567</v>
      </c>
      <c r="G2602" s="870">
        <v>0</v>
      </c>
      <c r="H2602" s="870">
        <v>0</v>
      </c>
      <c r="I2602" s="870">
        <v>0</v>
      </c>
      <c r="J2602" s="870">
        <v>0</v>
      </c>
      <c r="K2602" s="870">
        <v>0</v>
      </c>
      <c r="L2602" s="870">
        <v>0</v>
      </c>
      <c r="M2602" s="870">
        <v>0</v>
      </c>
      <c r="N2602" s="870">
        <v>0</v>
      </c>
      <c r="O2602" s="870">
        <v>0</v>
      </c>
      <c r="P2602" s="870">
        <v>0</v>
      </c>
      <c r="Q2602" s="870">
        <v>0</v>
      </c>
      <c r="R2602" s="870">
        <v>0</v>
      </c>
      <c r="S2602" s="870">
        <v>0</v>
      </c>
      <c r="T2602" s="870">
        <v>0</v>
      </c>
      <c r="U2602" s="870">
        <v>0</v>
      </c>
      <c r="V2602" s="870">
        <v>0</v>
      </c>
      <c r="W2602" s="870">
        <v>0</v>
      </c>
      <c r="X2602" s="870">
        <v>0</v>
      </c>
      <c r="Y2602" s="870">
        <v>0</v>
      </c>
      <c r="Z2602" s="870">
        <v>0</v>
      </c>
      <c r="AA2602" s="870">
        <v>0</v>
      </c>
      <c r="AB2602" s="870">
        <v>0</v>
      </c>
      <c r="AC2602" s="870">
        <v>0</v>
      </c>
      <c r="AD2602" s="870">
        <v>0</v>
      </c>
      <c r="AE2602" s="870">
        <v>0</v>
      </c>
    </row>
    <row r="2603" spans="1:31">
      <c r="A2603" s="870" t="s">
        <v>1385</v>
      </c>
      <c r="B2603" s="870">
        <v>21</v>
      </c>
      <c r="C2603" s="870">
        <v>2105</v>
      </c>
      <c r="D2603" s="870">
        <v>210505</v>
      </c>
      <c r="E2603" s="870">
        <v>2105059131</v>
      </c>
      <c r="F2603" s="870" t="s">
        <v>3424</v>
      </c>
      <c r="G2603" s="870">
        <v>2815796</v>
      </c>
      <c r="H2603" s="870">
        <v>0</v>
      </c>
      <c r="I2603" s="870">
        <v>2815795.53</v>
      </c>
      <c r="J2603" s="870">
        <v>-0.47000000020489097</v>
      </c>
      <c r="K2603" s="870">
        <v>0</v>
      </c>
      <c r="L2603" s="870">
        <v>0</v>
      </c>
      <c r="M2603" s="870">
        <v>-0.47000000020489097</v>
      </c>
      <c r="N2603" s="870">
        <v>0</v>
      </c>
      <c r="O2603" s="870">
        <v>-0.47000000020489097</v>
      </c>
      <c r="P2603" s="870">
        <v>-0.17390000007580966</v>
      </c>
      <c r="Q2603" s="870">
        <v>0</v>
      </c>
      <c r="R2603" s="870">
        <v>0</v>
      </c>
      <c r="S2603" s="870">
        <v>0</v>
      </c>
      <c r="T2603" s="870">
        <v>0</v>
      </c>
      <c r="U2603" s="870">
        <v>0</v>
      </c>
      <c r="V2603" s="870">
        <v>0</v>
      </c>
      <c r="W2603" s="870">
        <v>0</v>
      </c>
      <c r="X2603" s="870">
        <v>-0.17390000007580966</v>
      </c>
      <c r="Y2603" s="870">
        <v>0.37</v>
      </c>
      <c r="Z2603" s="870">
        <v>0</v>
      </c>
      <c r="AA2603" s="870">
        <v>-0.17390000007580966</v>
      </c>
      <c r="AB2603" s="870">
        <v>0</v>
      </c>
      <c r="AC2603" s="870">
        <v>-0.17390000007580966</v>
      </c>
      <c r="AD2603" s="870">
        <v>0</v>
      </c>
      <c r="AE2603" s="870">
        <v>0</v>
      </c>
    </row>
    <row r="2604" spans="1:31">
      <c r="A2604" s="870" t="s">
        <v>1385</v>
      </c>
      <c r="B2604" s="870">
        <v>21</v>
      </c>
      <c r="C2604" s="870">
        <v>2105</v>
      </c>
      <c r="D2604" s="870">
        <v>210505</v>
      </c>
      <c r="E2604" s="870">
        <v>2105059134</v>
      </c>
      <c r="F2604" s="870" t="s">
        <v>4355</v>
      </c>
      <c r="G2604" s="870">
        <v>0</v>
      </c>
      <c r="H2604" s="870">
        <v>0</v>
      </c>
      <c r="I2604" s="870">
        <v>0</v>
      </c>
      <c r="J2604" s="870">
        <v>0</v>
      </c>
      <c r="K2604" s="870">
        <v>0</v>
      </c>
      <c r="L2604" s="870">
        <v>0</v>
      </c>
      <c r="M2604" s="870">
        <v>0</v>
      </c>
      <c r="N2604" s="870">
        <v>0</v>
      </c>
      <c r="O2604" s="870">
        <v>0</v>
      </c>
      <c r="P2604" s="870">
        <v>0</v>
      </c>
      <c r="Q2604" s="870">
        <v>0</v>
      </c>
      <c r="R2604" s="870">
        <v>0</v>
      </c>
      <c r="S2604" s="870">
        <v>0</v>
      </c>
      <c r="T2604" s="870">
        <v>0</v>
      </c>
      <c r="U2604" s="870">
        <v>0</v>
      </c>
      <c r="V2604" s="870">
        <v>0</v>
      </c>
      <c r="W2604" s="870">
        <v>0</v>
      </c>
      <c r="X2604" s="870">
        <v>0</v>
      </c>
      <c r="Y2604" s="870">
        <v>0</v>
      </c>
      <c r="Z2604" s="870">
        <v>0</v>
      </c>
      <c r="AA2604" s="870">
        <v>0</v>
      </c>
      <c r="AB2604" s="870">
        <v>0</v>
      </c>
      <c r="AC2604" s="870">
        <v>0</v>
      </c>
      <c r="AD2604" s="870">
        <v>0</v>
      </c>
      <c r="AE2604" s="870">
        <v>0</v>
      </c>
    </row>
    <row r="2605" spans="1:31">
      <c r="A2605" s="870" t="s">
        <v>1385</v>
      </c>
      <c r="B2605" s="870">
        <v>21</v>
      </c>
      <c r="C2605" s="870">
        <v>2105</v>
      </c>
      <c r="D2605" s="870">
        <v>210505</v>
      </c>
      <c r="E2605" s="870">
        <v>2105059347</v>
      </c>
      <c r="F2605" s="870" t="s">
        <v>4356</v>
      </c>
      <c r="G2605" s="870">
        <v>0</v>
      </c>
      <c r="H2605" s="870">
        <v>0</v>
      </c>
      <c r="I2605" s="870">
        <v>0</v>
      </c>
      <c r="J2605" s="870">
        <v>0</v>
      </c>
      <c r="K2605" s="870">
        <v>0</v>
      </c>
      <c r="L2605" s="870">
        <v>0</v>
      </c>
      <c r="M2605" s="870">
        <v>0</v>
      </c>
      <c r="N2605" s="870">
        <v>0</v>
      </c>
      <c r="O2605" s="870">
        <v>0</v>
      </c>
      <c r="P2605" s="870">
        <v>0</v>
      </c>
      <c r="Q2605" s="870">
        <v>0</v>
      </c>
      <c r="R2605" s="870">
        <v>0</v>
      </c>
      <c r="S2605" s="870">
        <v>0</v>
      </c>
      <c r="T2605" s="870">
        <v>0</v>
      </c>
      <c r="U2605" s="870">
        <v>0</v>
      </c>
      <c r="V2605" s="870">
        <v>0</v>
      </c>
      <c r="W2605" s="870">
        <v>0</v>
      </c>
      <c r="X2605" s="870">
        <v>0</v>
      </c>
      <c r="Y2605" s="870">
        <v>0</v>
      </c>
      <c r="Z2605" s="870">
        <v>0</v>
      </c>
      <c r="AA2605" s="870">
        <v>0</v>
      </c>
      <c r="AB2605" s="870">
        <v>0</v>
      </c>
      <c r="AC2605" s="870">
        <v>0</v>
      </c>
      <c r="AD2605" s="870">
        <v>0</v>
      </c>
      <c r="AE2605" s="870">
        <v>0</v>
      </c>
    </row>
    <row r="2606" spans="1:31">
      <c r="A2606" s="870" t="s">
        <v>1385</v>
      </c>
      <c r="B2606" s="870">
        <v>21</v>
      </c>
      <c r="C2606" s="870">
        <v>2105</v>
      </c>
      <c r="D2606" s="870">
        <v>210505</v>
      </c>
      <c r="E2606" s="870">
        <v>2105059348</v>
      </c>
      <c r="F2606" s="870" t="s">
        <v>4357</v>
      </c>
      <c r="G2606" s="870">
        <v>0</v>
      </c>
      <c r="H2606" s="870">
        <v>0</v>
      </c>
      <c r="I2606" s="870">
        <v>0</v>
      </c>
      <c r="J2606" s="870">
        <v>0</v>
      </c>
      <c r="K2606" s="870">
        <v>0</v>
      </c>
      <c r="L2606" s="870">
        <v>0</v>
      </c>
      <c r="M2606" s="870">
        <v>0</v>
      </c>
      <c r="N2606" s="870">
        <v>0</v>
      </c>
      <c r="O2606" s="870">
        <v>0</v>
      </c>
      <c r="P2606" s="870">
        <v>0</v>
      </c>
      <c r="Q2606" s="870">
        <v>0</v>
      </c>
      <c r="R2606" s="870">
        <v>0</v>
      </c>
      <c r="S2606" s="870">
        <v>0</v>
      </c>
      <c r="T2606" s="870">
        <v>0</v>
      </c>
      <c r="U2606" s="870">
        <v>0</v>
      </c>
      <c r="V2606" s="870">
        <v>0</v>
      </c>
      <c r="W2606" s="870">
        <v>0</v>
      </c>
      <c r="X2606" s="870">
        <v>0</v>
      </c>
      <c r="Y2606" s="870">
        <v>0</v>
      </c>
      <c r="Z2606" s="870">
        <v>0</v>
      </c>
      <c r="AA2606" s="870">
        <v>0</v>
      </c>
      <c r="AB2606" s="870">
        <v>0</v>
      </c>
      <c r="AC2606" s="870">
        <v>0</v>
      </c>
      <c r="AD2606" s="870">
        <v>0</v>
      </c>
      <c r="AE2606" s="870">
        <v>0</v>
      </c>
    </row>
    <row r="2607" spans="1:31">
      <c r="A2607" s="870" t="s">
        <v>1996</v>
      </c>
      <c r="B2607" s="870">
        <v>21</v>
      </c>
      <c r="C2607" s="870">
        <v>2105</v>
      </c>
      <c r="D2607" s="870">
        <v>210505</v>
      </c>
      <c r="E2607" s="870">
        <v>2105059530</v>
      </c>
      <c r="F2607" s="870" t="s">
        <v>4753</v>
      </c>
      <c r="G2607" s="870">
        <v>0</v>
      </c>
      <c r="H2607" s="870">
        <v>0</v>
      </c>
      <c r="I2607" s="870">
        <v>0</v>
      </c>
      <c r="J2607" s="870">
        <v>0</v>
      </c>
      <c r="K2607" s="870">
        <v>0</v>
      </c>
      <c r="L2607" s="870">
        <v>0</v>
      </c>
      <c r="M2607" s="870">
        <v>0</v>
      </c>
      <c r="N2607" s="870">
        <v>0</v>
      </c>
      <c r="O2607" s="870">
        <v>0</v>
      </c>
      <c r="P2607" s="870">
        <v>0</v>
      </c>
      <c r="Q2607" s="870">
        <v>0</v>
      </c>
      <c r="R2607" s="870">
        <v>0</v>
      </c>
      <c r="S2607" s="870">
        <v>0</v>
      </c>
      <c r="T2607" s="870">
        <v>0</v>
      </c>
      <c r="U2607" s="870">
        <v>0</v>
      </c>
      <c r="V2607" s="870">
        <v>0</v>
      </c>
      <c r="W2607" s="870">
        <v>0</v>
      </c>
      <c r="X2607" s="870">
        <v>0</v>
      </c>
      <c r="Y2607" s="870">
        <v>0</v>
      </c>
      <c r="Z2607" s="870">
        <v>0</v>
      </c>
      <c r="AA2607" s="870">
        <v>0</v>
      </c>
      <c r="AB2607" s="870">
        <v>0</v>
      </c>
      <c r="AC2607" s="870">
        <v>0</v>
      </c>
      <c r="AD2607" s="870">
        <v>0</v>
      </c>
      <c r="AE2607" s="870">
        <v>0</v>
      </c>
    </row>
    <row r="2608" spans="1:31">
      <c r="A2608" s="870" t="s">
        <v>1385</v>
      </c>
      <c r="B2608" s="870">
        <v>21</v>
      </c>
      <c r="C2608" s="870">
        <v>2105</v>
      </c>
      <c r="D2608" s="870">
        <v>210510</v>
      </c>
      <c r="E2608" s="870">
        <v>2105109010</v>
      </c>
      <c r="F2608" s="870" t="s">
        <v>1374</v>
      </c>
      <c r="G2608" s="870">
        <v>-62693664457</v>
      </c>
      <c r="H2608" s="870">
        <v>0</v>
      </c>
      <c r="I2608" s="870">
        <v>-62693664457.040001</v>
      </c>
      <c r="J2608" s="870">
        <v>-4.000091552734375E-2</v>
      </c>
      <c r="K2608" s="870">
        <v>0</v>
      </c>
      <c r="L2608" s="870">
        <v>0</v>
      </c>
      <c r="M2608" s="870">
        <v>-4.000091552734375E-2</v>
      </c>
      <c r="N2608" s="870">
        <v>0</v>
      </c>
      <c r="O2608" s="870">
        <v>-4.000091552734375E-2</v>
      </c>
      <c r="P2608" s="870">
        <v>-1.4800338745117188E-2</v>
      </c>
      <c r="Q2608" s="870">
        <v>0</v>
      </c>
      <c r="R2608" s="870">
        <v>0</v>
      </c>
      <c r="S2608" s="870">
        <v>0</v>
      </c>
      <c r="T2608" s="870">
        <v>0</v>
      </c>
      <c r="U2608" s="870">
        <v>0</v>
      </c>
      <c r="V2608" s="870">
        <v>0</v>
      </c>
      <c r="W2608" s="870">
        <v>0</v>
      </c>
      <c r="X2608" s="870">
        <v>-1.4800338745117188E-2</v>
      </c>
      <c r="Y2608" s="870">
        <v>0.37</v>
      </c>
      <c r="Z2608" s="870">
        <v>0</v>
      </c>
      <c r="AA2608" s="870">
        <v>-1.4800338745117188E-2</v>
      </c>
      <c r="AB2608" s="870">
        <v>0</v>
      </c>
      <c r="AC2608" s="870">
        <v>-1.4800338745117188E-2</v>
      </c>
      <c r="AD2608" s="870">
        <v>0</v>
      </c>
      <c r="AE2608" s="870">
        <v>0</v>
      </c>
    </row>
    <row r="2609" spans="1:31">
      <c r="A2609" s="870" t="s">
        <v>1385</v>
      </c>
      <c r="B2609" s="870">
        <v>21</v>
      </c>
      <c r="C2609" s="870">
        <v>2105</v>
      </c>
      <c r="D2609" s="870">
        <v>210515</v>
      </c>
      <c r="E2609" s="870">
        <v>2105159011</v>
      </c>
      <c r="F2609" s="870" t="s">
        <v>1375</v>
      </c>
      <c r="G2609" s="870">
        <v>-1410821215733</v>
      </c>
      <c r="H2609" s="870">
        <v>0</v>
      </c>
      <c r="I2609" s="870">
        <v>-1410821215732.54</v>
      </c>
      <c r="J2609" s="870">
        <v>0.4599609375</v>
      </c>
      <c r="K2609" s="870">
        <v>0</v>
      </c>
      <c r="L2609" s="870">
        <v>0.4599609375</v>
      </c>
      <c r="M2609" s="870">
        <v>0</v>
      </c>
      <c r="N2609" s="870">
        <v>0</v>
      </c>
      <c r="O2609" s="870">
        <v>0.4599609375</v>
      </c>
      <c r="P2609" s="870">
        <v>0.17018554687500001</v>
      </c>
      <c r="Q2609" s="870">
        <v>0</v>
      </c>
      <c r="R2609" s="870">
        <v>0</v>
      </c>
      <c r="S2609" s="870">
        <v>0</v>
      </c>
      <c r="T2609" s="870">
        <v>0</v>
      </c>
      <c r="U2609" s="870">
        <v>0</v>
      </c>
      <c r="V2609" s="870">
        <v>0</v>
      </c>
      <c r="W2609" s="870">
        <v>0</v>
      </c>
      <c r="X2609" s="870">
        <v>0.17018554687500001</v>
      </c>
      <c r="Y2609" s="870">
        <v>0.37</v>
      </c>
      <c r="Z2609" s="870">
        <v>0.17018554687500001</v>
      </c>
      <c r="AA2609" s="870">
        <v>0</v>
      </c>
      <c r="AB2609" s="870">
        <v>0.17018554687500001</v>
      </c>
      <c r="AC2609" s="870">
        <v>0</v>
      </c>
      <c r="AD2609" s="870">
        <v>0</v>
      </c>
      <c r="AE2609" s="870">
        <v>0</v>
      </c>
    </row>
    <row r="2610" spans="1:31">
      <c r="A2610" s="870" t="s">
        <v>1385</v>
      </c>
      <c r="B2610" s="870">
        <v>21</v>
      </c>
      <c r="C2610" s="870">
        <v>2105</v>
      </c>
      <c r="D2610" s="870">
        <v>210530</v>
      </c>
      <c r="E2610" s="870">
        <v>2105309010</v>
      </c>
      <c r="F2610" s="870" t="s">
        <v>1376</v>
      </c>
      <c r="G2610" s="870">
        <v>-40814156317</v>
      </c>
      <c r="H2610" s="870">
        <v>0</v>
      </c>
      <c r="I2610" s="870">
        <v>-40814156317.110001</v>
      </c>
      <c r="J2610" s="870">
        <v>-0.1100006103515625</v>
      </c>
      <c r="K2610" s="870">
        <v>0</v>
      </c>
      <c r="L2610" s="870">
        <v>0</v>
      </c>
      <c r="M2610" s="870">
        <v>-0.1100006103515625</v>
      </c>
      <c r="N2610" s="870">
        <v>0</v>
      </c>
      <c r="O2610" s="870">
        <v>-0.1100006103515625</v>
      </c>
      <c r="P2610" s="870">
        <v>-4.0700225830078124E-2</v>
      </c>
      <c r="Q2610" s="870">
        <v>0</v>
      </c>
      <c r="R2610" s="870">
        <v>0</v>
      </c>
      <c r="S2610" s="870">
        <v>0</v>
      </c>
      <c r="T2610" s="870">
        <v>0</v>
      </c>
      <c r="U2610" s="870">
        <v>0</v>
      </c>
      <c r="V2610" s="870">
        <v>0</v>
      </c>
      <c r="W2610" s="870">
        <v>0</v>
      </c>
      <c r="X2610" s="870">
        <v>-4.0700225830078124E-2</v>
      </c>
      <c r="Y2610" s="870">
        <v>0.37</v>
      </c>
      <c r="Z2610" s="870">
        <v>0</v>
      </c>
      <c r="AA2610" s="870">
        <v>-4.0700225830078124E-2</v>
      </c>
      <c r="AB2610" s="870">
        <v>0</v>
      </c>
      <c r="AC2610" s="870">
        <v>-4.0700225830078124E-2</v>
      </c>
      <c r="AD2610" s="870">
        <v>0</v>
      </c>
      <c r="AE2610" s="870">
        <v>0</v>
      </c>
    </row>
    <row r="2611" spans="1:31">
      <c r="A2611" s="870" t="s">
        <v>1385</v>
      </c>
      <c r="B2611" s="870">
        <v>21</v>
      </c>
      <c r="C2611" s="870">
        <v>2105</v>
      </c>
      <c r="D2611" s="870">
        <v>210535</v>
      </c>
      <c r="E2611" s="870">
        <v>2105359011</v>
      </c>
      <c r="F2611" s="870" t="s">
        <v>1377</v>
      </c>
      <c r="G2611" s="870">
        <v>-21043002892</v>
      </c>
      <c r="H2611" s="870">
        <v>0</v>
      </c>
      <c r="I2611" s="870">
        <v>-21043002892.389999</v>
      </c>
      <c r="J2611" s="870">
        <v>-0.3899993896484375</v>
      </c>
      <c r="K2611" s="870">
        <v>0</v>
      </c>
      <c r="L2611" s="870">
        <v>0</v>
      </c>
      <c r="M2611" s="870">
        <v>-0.3899993896484375</v>
      </c>
      <c r="N2611" s="870">
        <v>0</v>
      </c>
      <c r="O2611" s="870">
        <v>-0.3899993896484375</v>
      </c>
      <c r="P2611" s="870">
        <v>-0.14429977416992187</v>
      </c>
      <c r="Q2611" s="870">
        <v>0</v>
      </c>
      <c r="R2611" s="870">
        <v>0</v>
      </c>
      <c r="S2611" s="870">
        <v>0</v>
      </c>
      <c r="T2611" s="870">
        <v>0</v>
      </c>
      <c r="U2611" s="870">
        <v>0</v>
      </c>
      <c r="V2611" s="870">
        <v>0</v>
      </c>
      <c r="W2611" s="870">
        <v>0</v>
      </c>
      <c r="X2611" s="870">
        <v>-0.14429977416992187</v>
      </c>
      <c r="Y2611" s="870">
        <v>0.37</v>
      </c>
      <c r="Z2611" s="870">
        <v>0</v>
      </c>
      <c r="AA2611" s="870">
        <v>-0.14429977416992187</v>
      </c>
      <c r="AB2611" s="870">
        <v>0</v>
      </c>
      <c r="AC2611" s="870">
        <v>-0.14429977416992187</v>
      </c>
      <c r="AD2611" s="870">
        <v>0</v>
      </c>
      <c r="AE2611" s="870">
        <v>0</v>
      </c>
    </row>
    <row r="2612" spans="1:31">
      <c r="A2612" s="870" t="s">
        <v>1385</v>
      </c>
      <c r="B2612" s="870">
        <v>21</v>
      </c>
      <c r="C2612" s="870">
        <v>2105</v>
      </c>
      <c r="D2612" s="870">
        <v>210540</v>
      </c>
      <c r="E2612" s="870">
        <v>2105409011</v>
      </c>
      <c r="F2612" s="870" t="s">
        <v>1378</v>
      </c>
      <c r="G2612" s="870">
        <v>-7515445301</v>
      </c>
      <c r="H2612" s="870">
        <v>0</v>
      </c>
      <c r="I2612" s="870">
        <v>-7515445300.8900003</v>
      </c>
      <c r="J2612" s="870">
        <v>0.10999965667724609</v>
      </c>
      <c r="K2612" s="870">
        <v>0</v>
      </c>
      <c r="L2612" s="870">
        <v>0.10999965667724609</v>
      </c>
      <c r="M2612" s="870">
        <v>0</v>
      </c>
      <c r="N2612" s="870">
        <v>0</v>
      </c>
      <c r="O2612" s="870">
        <v>0.10999965667724609</v>
      </c>
      <c r="P2612" s="870">
        <v>4.0699872970581051E-2</v>
      </c>
      <c r="Q2612" s="870">
        <v>0</v>
      </c>
      <c r="R2612" s="870">
        <v>0</v>
      </c>
      <c r="S2612" s="870">
        <v>0</v>
      </c>
      <c r="T2612" s="870">
        <v>0</v>
      </c>
      <c r="U2612" s="870">
        <v>0</v>
      </c>
      <c r="V2612" s="870">
        <v>0</v>
      </c>
      <c r="W2612" s="870">
        <v>0</v>
      </c>
      <c r="X2612" s="870">
        <v>4.0699872970581051E-2</v>
      </c>
      <c r="Y2612" s="870">
        <v>0.36999999999999994</v>
      </c>
      <c r="Z2612" s="870">
        <v>4.0699872970581051E-2</v>
      </c>
      <c r="AA2612" s="870">
        <v>0</v>
      </c>
      <c r="AB2612" s="870">
        <v>4.0699872970581051E-2</v>
      </c>
      <c r="AC2612" s="870">
        <v>0</v>
      </c>
      <c r="AD2612" s="870">
        <v>0</v>
      </c>
      <c r="AE2612" s="870">
        <v>0</v>
      </c>
    </row>
    <row r="2613" spans="1:31">
      <c r="A2613" s="870" t="s">
        <v>1385</v>
      </c>
      <c r="B2613" s="870">
        <v>21</v>
      </c>
      <c r="C2613" s="870">
        <v>2107</v>
      </c>
      <c r="D2613" s="870">
        <v>210705</v>
      </c>
      <c r="E2613" s="870">
        <v>2107050000</v>
      </c>
      <c r="F2613" s="870" t="s">
        <v>3425</v>
      </c>
      <c r="G2613" s="870">
        <v>-2937855930593</v>
      </c>
      <c r="H2613" s="870">
        <v>0</v>
      </c>
      <c r="I2613" s="870">
        <v>-2937855930592.7402</v>
      </c>
      <c r="J2613" s="870">
        <v>0.259765625</v>
      </c>
      <c r="K2613" s="870">
        <v>0</v>
      </c>
      <c r="L2613" s="870">
        <v>0.259765625</v>
      </c>
      <c r="M2613" s="870">
        <v>0</v>
      </c>
      <c r="N2613" s="870">
        <v>0</v>
      </c>
      <c r="O2613" s="870">
        <v>0.259765625</v>
      </c>
      <c r="P2613" s="870">
        <v>9.6113281250000002E-2</v>
      </c>
      <c r="Q2613" s="870">
        <v>0</v>
      </c>
      <c r="R2613" s="870">
        <v>0</v>
      </c>
      <c r="S2613" s="870">
        <v>0</v>
      </c>
      <c r="T2613" s="870">
        <v>0</v>
      </c>
      <c r="U2613" s="870">
        <v>0</v>
      </c>
      <c r="V2613" s="870">
        <v>0</v>
      </c>
      <c r="W2613" s="870">
        <v>0</v>
      </c>
      <c r="X2613" s="870">
        <v>9.6113281250000002E-2</v>
      </c>
      <c r="Y2613" s="870">
        <v>0.37</v>
      </c>
      <c r="Z2613" s="870">
        <v>9.6113281250000002E-2</v>
      </c>
      <c r="AA2613" s="870">
        <v>0</v>
      </c>
      <c r="AB2613" s="870">
        <v>9.6113281250000002E-2</v>
      </c>
      <c r="AC2613" s="870">
        <v>0</v>
      </c>
      <c r="AD2613" s="870">
        <v>0</v>
      </c>
      <c r="AE2613" s="870">
        <v>0</v>
      </c>
    </row>
    <row r="2614" spans="1:31">
      <c r="A2614" s="870" t="s">
        <v>1385</v>
      </c>
      <c r="B2614" s="870">
        <v>21</v>
      </c>
      <c r="C2614" s="870">
        <v>2107</v>
      </c>
      <c r="D2614" s="870">
        <v>210705</v>
      </c>
      <c r="E2614" s="870">
        <v>2107050001</v>
      </c>
      <c r="F2614" s="870" t="s">
        <v>3426</v>
      </c>
      <c r="G2614" s="870">
        <v>-21783012684</v>
      </c>
      <c r="H2614" s="870">
        <v>0</v>
      </c>
      <c r="I2614" s="870">
        <v>-21783012684</v>
      </c>
      <c r="J2614" s="870">
        <v>0</v>
      </c>
      <c r="K2614" s="870">
        <v>0</v>
      </c>
      <c r="L2614" s="870">
        <v>0</v>
      </c>
      <c r="M2614" s="870">
        <v>0</v>
      </c>
      <c r="N2614" s="870">
        <v>0</v>
      </c>
      <c r="O2614" s="870">
        <v>0</v>
      </c>
      <c r="P2614" s="870">
        <v>0</v>
      </c>
      <c r="Q2614" s="870">
        <v>0</v>
      </c>
      <c r="R2614" s="870">
        <v>0</v>
      </c>
      <c r="S2614" s="870">
        <v>0</v>
      </c>
      <c r="T2614" s="870">
        <v>0</v>
      </c>
      <c r="U2614" s="870">
        <v>0</v>
      </c>
      <c r="V2614" s="870">
        <v>0</v>
      </c>
      <c r="W2614" s="870">
        <v>0</v>
      </c>
      <c r="X2614" s="870">
        <v>0</v>
      </c>
      <c r="Y2614" s="870">
        <v>0</v>
      </c>
      <c r="Z2614" s="870">
        <v>0</v>
      </c>
      <c r="AA2614" s="870">
        <v>0</v>
      </c>
      <c r="AB2614" s="870">
        <v>0</v>
      </c>
      <c r="AC2614" s="870">
        <v>0</v>
      </c>
      <c r="AD2614" s="870">
        <v>0</v>
      </c>
      <c r="AE2614" s="870">
        <v>0</v>
      </c>
    </row>
    <row r="2615" spans="1:31">
      <c r="A2615" s="870" t="s">
        <v>1385</v>
      </c>
      <c r="B2615" s="870">
        <v>21</v>
      </c>
      <c r="C2615" s="870">
        <v>2107</v>
      </c>
      <c r="D2615" s="870">
        <v>210705</v>
      </c>
      <c r="E2615" s="870">
        <v>2107050014</v>
      </c>
      <c r="F2615" s="870" t="s">
        <v>3427</v>
      </c>
      <c r="G2615" s="870">
        <v>-107017767</v>
      </c>
      <c r="H2615" s="870">
        <v>0</v>
      </c>
      <c r="I2615" s="870">
        <v>-107017767.16</v>
      </c>
      <c r="J2615" s="870">
        <v>-0.15999999642372131</v>
      </c>
      <c r="K2615" s="870">
        <v>0</v>
      </c>
      <c r="L2615" s="870">
        <v>0</v>
      </c>
      <c r="M2615" s="870">
        <v>-0.15999999642372131</v>
      </c>
      <c r="N2615" s="870">
        <v>0</v>
      </c>
      <c r="O2615" s="870">
        <v>-0.15999999642372131</v>
      </c>
      <c r="P2615" s="870">
        <v>-5.9199998676776888E-2</v>
      </c>
      <c r="Q2615" s="870">
        <v>0</v>
      </c>
      <c r="R2615" s="870">
        <v>0</v>
      </c>
      <c r="S2615" s="870">
        <v>0</v>
      </c>
      <c r="T2615" s="870">
        <v>0</v>
      </c>
      <c r="U2615" s="870">
        <v>0</v>
      </c>
      <c r="V2615" s="870">
        <v>0</v>
      </c>
      <c r="W2615" s="870">
        <v>0</v>
      </c>
      <c r="X2615" s="870">
        <v>-5.9199998676776888E-2</v>
      </c>
      <c r="Y2615" s="870">
        <v>0.37</v>
      </c>
      <c r="Z2615" s="870">
        <v>0</v>
      </c>
      <c r="AA2615" s="870">
        <v>-5.9199998676776888E-2</v>
      </c>
      <c r="AB2615" s="870">
        <v>0</v>
      </c>
      <c r="AC2615" s="870">
        <v>-5.9199998676776888E-2</v>
      </c>
      <c r="AD2615" s="870">
        <v>0</v>
      </c>
      <c r="AE2615" s="870">
        <v>0</v>
      </c>
    </row>
    <row r="2616" spans="1:31">
      <c r="A2616" s="870" t="s">
        <v>1385</v>
      </c>
      <c r="B2616" s="870">
        <v>21</v>
      </c>
      <c r="C2616" s="870">
        <v>2107</v>
      </c>
      <c r="D2616" s="870">
        <v>210705</v>
      </c>
      <c r="E2616" s="870">
        <v>2107050020</v>
      </c>
      <c r="F2616" s="870" t="s">
        <v>3428</v>
      </c>
      <c r="G2616" s="870">
        <v>-18198812794</v>
      </c>
      <c r="H2616" s="870">
        <v>0</v>
      </c>
      <c r="I2616" s="870">
        <v>-18198812793.580002</v>
      </c>
      <c r="J2616" s="870">
        <v>0.4199981689453125</v>
      </c>
      <c r="K2616" s="870">
        <v>0</v>
      </c>
      <c r="L2616" s="870">
        <v>0.4199981689453125</v>
      </c>
      <c r="M2616" s="870">
        <v>0</v>
      </c>
      <c r="N2616" s="870">
        <v>0</v>
      </c>
      <c r="O2616" s="870">
        <v>0.4199981689453125</v>
      </c>
      <c r="P2616" s="870">
        <v>0.15539932250976563</v>
      </c>
      <c r="Q2616" s="870">
        <v>0</v>
      </c>
      <c r="R2616" s="870">
        <v>0</v>
      </c>
      <c r="S2616" s="870">
        <v>0</v>
      </c>
      <c r="T2616" s="870">
        <v>0</v>
      </c>
      <c r="U2616" s="870">
        <v>0</v>
      </c>
      <c r="V2616" s="870">
        <v>0</v>
      </c>
      <c r="W2616" s="870">
        <v>0</v>
      </c>
      <c r="X2616" s="870">
        <v>0.15539932250976563</v>
      </c>
      <c r="Y2616" s="870">
        <v>0.37</v>
      </c>
      <c r="Z2616" s="870">
        <v>0.15539932250976563</v>
      </c>
      <c r="AA2616" s="870">
        <v>0</v>
      </c>
      <c r="AB2616" s="870">
        <v>0.15539932250976563</v>
      </c>
      <c r="AC2616" s="870">
        <v>0</v>
      </c>
      <c r="AD2616" s="870">
        <v>0</v>
      </c>
      <c r="AE2616" s="870">
        <v>0</v>
      </c>
    </row>
    <row r="2617" spans="1:31">
      <c r="A2617" s="870" t="s">
        <v>1385</v>
      </c>
      <c r="B2617" s="870">
        <v>21</v>
      </c>
      <c r="C2617" s="870">
        <v>2107</v>
      </c>
      <c r="D2617" s="870">
        <v>210705</v>
      </c>
      <c r="E2617" s="870">
        <v>2107050051</v>
      </c>
      <c r="F2617" s="870" t="s">
        <v>3429</v>
      </c>
      <c r="G2617" s="870">
        <v>-6528918174</v>
      </c>
      <c r="H2617" s="870">
        <v>0</v>
      </c>
      <c r="I2617" s="870">
        <v>-6528918173.5200005</v>
      </c>
      <c r="J2617" s="870">
        <v>0.47999954223632813</v>
      </c>
      <c r="K2617" s="870">
        <v>0</v>
      </c>
      <c r="L2617" s="870">
        <v>0.47999954223632813</v>
      </c>
      <c r="M2617" s="870">
        <v>0</v>
      </c>
      <c r="N2617" s="870">
        <v>0</v>
      </c>
      <c r="O2617" s="870">
        <v>0.47999954223632813</v>
      </c>
      <c r="P2617" s="870">
        <v>0.17759983062744139</v>
      </c>
      <c r="Q2617" s="870">
        <v>0</v>
      </c>
      <c r="R2617" s="870">
        <v>0</v>
      </c>
      <c r="S2617" s="870">
        <v>0</v>
      </c>
      <c r="T2617" s="870">
        <v>0</v>
      </c>
      <c r="U2617" s="870">
        <v>0</v>
      </c>
      <c r="V2617" s="870">
        <v>0</v>
      </c>
      <c r="W2617" s="870">
        <v>0</v>
      </c>
      <c r="X2617" s="870">
        <v>0.17759983062744139</v>
      </c>
      <c r="Y2617" s="870">
        <v>0.36999999999999994</v>
      </c>
      <c r="Z2617" s="870">
        <v>0.17759983062744139</v>
      </c>
      <c r="AA2617" s="870">
        <v>0</v>
      </c>
      <c r="AB2617" s="870">
        <v>0.17759983062744139</v>
      </c>
      <c r="AC2617" s="870">
        <v>0</v>
      </c>
      <c r="AD2617" s="870">
        <v>0</v>
      </c>
      <c r="AE2617" s="870">
        <v>0</v>
      </c>
    </row>
    <row r="2618" spans="1:31">
      <c r="A2618" s="870" t="s">
        <v>1385</v>
      </c>
      <c r="B2618" s="870">
        <v>21</v>
      </c>
      <c r="C2618" s="870">
        <v>2107</v>
      </c>
      <c r="D2618" s="870">
        <v>210705</v>
      </c>
      <c r="E2618" s="870">
        <v>2107050055</v>
      </c>
      <c r="F2618" s="870" t="s">
        <v>3430</v>
      </c>
      <c r="G2618" s="870">
        <v>-806860396210</v>
      </c>
      <c r="H2618" s="870">
        <v>0</v>
      </c>
      <c r="I2618" s="870">
        <v>-806860396210</v>
      </c>
      <c r="J2618" s="870">
        <v>0</v>
      </c>
      <c r="K2618" s="870">
        <v>0</v>
      </c>
      <c r="L2618" s="870">
        <v>0</v>
      </c>
      <c r="M2618" s="870">
        <v>0</v>
      </c>
      <c r="N2618" s="870">
        <v>0</v>
      </c>
      <c r="O2618" s="870">
        <v>0</v>
      </c>
      <c r="P2618" s="870">
        <v>0</v>
      </c>
      <c r="Q2618" s="870">
        <v>0</v>
      </c>
      <c r="R2618" s="870">
        <v>0</v>
      </c>
      <c r="S2618" s="870">
        <v>0</v>
      </c>
      <c r="T2618" s="870">
        <v>0</v>
      </c>
      <c r="U2618" s="870">
        <v>0</v>
      </c>
      <c r="V2618" s="870">
        <v>0</v>
      </c>
      <c r="W2618" s="870">
        <v>0</v>
      </c>
      <c r="X2618" s="870">
        <v>0</v>
      </c>
      <c r="Y2618" s="870">
        <v>0</v>
      </c>
      <c r="Z2618" s="870">
        <v>0</v>
      </c>
      <c r="AA2618" s="870">
        <v>0</v>
      </c>
      <c r="AB2618" s="870">
        <v>0</v>
      </c>
      <c r="AC2618" s="870">
        <v>0</v>
      </c>
      <c r="AD2618" s="870">
        <v>0</v>
      </c>
      <c r="AE2618" s="870">
        <v>0</v>
      </c>
    </row>
    <row r="2619" spans="1:31">
      <c r="A2619" s="870" t="s">
        <v>1385</v>
      </c>
      <c r="B2619" s="870">
        <v>21</v>
      </c>
      <c r="C2619" s="870">
        <v>2107</v>
      </c>
      <c r="D2619" s="870">
        <v>210705</v>
      </c>
      <c r="E2619" s="870">
        <v>2107051204</v>
      </c>
      <c r="F2619" s="870" t="s">
        <v>4754</v>
      </c>
      <c r="G2619" s="870">
        <v>268560000000</v>
      </c>
      <c r="H2619" s="870">
        <v>0</v>
      </c>
      <c r="I2619" s="870">
        <v>268560000000</v>
      </c>
      <c r="J2619" s="870">
        <v>0</v>
      </c>
      <c r="K2619" s="870">
        <v>0</v>
      </c>
      <c r="L2619" s="870">
        <v>0</v>
      </c>
      <c r="M2619" s="870">
        <v>0</v>
      </c>
      <c r="N2619" s="870">
        <v>0</v>
      </c>
      <c r="O2619" s="870">
        <v>0</v>
      </c>
      <c r="P2619" s="870">
        <v>0</v>
      </c>
      <c r="Q2619" s="870">
        <v>0</v>
      </c>
      <c r="R2619" s="870">
        <v>0</v>
      </c>
      <c r="S2619" s="870">
        <v>0</v>
      </c>
      <c r="T2619" s="870">
        <v>0</v>
      </c>
      <c r="U2619" s="870">
        <v>0</v>
      </c>
      <c r="V2619" s="870">
        <v>0</v>
      </c>
      <c r="W2619" s="870">
        <v>0</v>
      </c>
      <c r="X2619" s="870">
        <v>0</v>
      </c>
      <c r="Y2619" s="870">
        <v>0</v>
      </c>
      <c r="Z2619" s="870">
        <v>0</v>
      </c>
      <c r="AA2619" s="870">
        <v>0</v>
      </c>
      <c r="AB2619" s="870">
        <v>0</v>
      </c>
      <c r="AC2619" s="870">
        <v>0</v>
      </c>
      <c r="AD2619" s="870">
        <v>0</v>
      </c>
      <c r="AE2619" s="870">
        <v>0</v>
      </c>
    </row>
    <row r="2620" spans="1:31">
      <c r="A2620" s="870" t="s">
        <v>1385</v>
      </c>
      <c r="B2620" s="870">
        <v>21</v>
      </c>
      <c r="C2620" s="870">
        <v>2107</v>
      </c>
      <c r="D2620" s="870">
        <v>210705</v>
      </c>
      <c r="E2620" s="870">
        <v>2107051888</v>
      </c>
      <c r="F2620" s="870" t="s">
        <v>1379</v>
      </c>
      <c r="G2620" s="870">
        <v>-371479927543</v>
      </c>
      <c r="H2620" s="870">
        <v>0</v>
      </c>
      <c r="I2620" s="870">
        <v>-371479927542.56</v>
      </c>
      <c r="J2620" s="870">
        <v>0.44000244140625</v>
      </c>
      <c r="K2620" s="870">
        <v>0</v>
      </c>
      <c r="L2620" s="870">
        <v>0.44000244140625</v>
      </c>
      <c r="M2620" s="870">
        <v>0</v>
      </c>
      <c r="N2620" s="870">
        <v>0</v>
      </c>
      <c r="O2620" s="870">
        <v>0.44000244140625</v>
      </c>
      <c r="P2620" s="870">
        <v>0.1628009033203125</v>
      </c>
      <c r="Q2620" s="870">
        <v>0</v>
      </c>
      <c r="R2620" s="870">
        <v>0</v>
      </c>
      <c r="S2620" s="870">
        <v>0</v>
      </c>
      <c r="T2620" s="870">
        <v>0</v>
      </c>
      <c r="U2620" s="870">
        <v>0</v>
      </c>
      <c r="V2620" s="870">
        <v>0</v>
      </c>
      <c r="W2620" s="870">
        <v>0</v>
      </c>
      <c r="X2620" s="870">
        <v>0.1628009033203125</v>
      </c>
      <c r="Y2620" s="870">
        <v>0.37</v>
      </c>
      <c r="Z2620" s="870">
        <v>0.1628009033203125</v>
      </c>
      <c r="AA2620" s="870">
        <v>0</v>
      </c>
      <c r="AB2620" s="870">
        <v>0.1628009033203125</v>
      </c>
      <c r="AC2620" s="870">
        <v>0</v>
      </c>
      <c r="AD2620" s="870">
        <v>0</v>
      </c>
      <c r="AE2620" s="870">
        <v>0</v>
      </c>
    </row>
    <row r="2621" spans="1:31">
      <c r="A2621" s="870" t="s">
        <v>1385</v>
      </c>
      <c r="B2621" s="870">
        <v>21</v>
      </c>
      <c r="C2621" s="870">
        <v>2107</v>
      </c>
      <c r="D2621" s="870">
        <v>210705</v>
      </c>
      <c r="E2621" s="870">
        <v>2107059010</v>
      </c>
      <c r="F2621" s="870" t="s">
        <v>2076</v>
      </c>
      <c r="G2621" s="870">
        <v>0</v>
      </c>
      <c r="H2621" s="870">
        <v>0</v>
      </c>
      <c r="I2621" s="870">
        <v>0</v>
      </c>
      <c r="J2621" s="870">
        <v>0</v>
      </c>
      <c r="K2621" s="870">
        <v>0</v>
      </c>
      <c r="L2621" s="870">
        <v>0</v>
      </c>
      <c r="M2621" s="870">
        <v>0</v>
      </c>
      <c r="N2621" s="870">
        <v>0</v>
      </c>
      <c r="O2621" s="870">
        <v>0</v>
      </c>
      <c r="P2621" s="870">
        <v>0</v>
      </c>
      <c r="Q2621" s="870">
        <v>0</v>
      </c>
      <c r="R2621" s="870">
        <v>0</v>
      </c>
      <c r="S2621" s="870">
        <v>0</v>
      </c>
      <c r="T2621" s="870">
        <v>0</v>
      </c>
      <c r="U2621" s="870">
        <v>0</v>
      </c>
      <c r="V2621" s="870">
        <v>0</v>
      </c>
      <c r="W2621" s="870">
        <v>0</v>
      </c>
      <c r="X2621" s="870">
        <v>0</v>
      </c>
      <c r="Y2621" s="870">
        <v>0</v>
      </c>
      <c r="Z2621" s="870">
        <v>0</v>
      </c>
      <c r="AA2621" s="870">
        <v>0</v>
      </c>
      <c r="AB2621" s="870">
        <v>0</v>
      </c>
      <c r="AC2621" s="870">
        <v>0</v>
      </c>
      <c r="AD2621" s="870">
        <v>0</v>
      </c>
      <c r="AE2621" s="870">
        <v>0</v>
      </c>
    </row>
    <row r="2622" spans="1:31">
      <c r="A2622" s="870" t="s">
        <v>1385</v>
      </c>
      <c r="B2622" s="870">
        <v>21</v>
      </c>
      <c r="C2622" s="870">
        <v>2107</v>
      </c>
      <c r="D2622" s="870">
        <v>210705</v>
      </c>
      <c r="E2622" s="870">
        <v>2107059824</v>
      </c>
      <c r="F2622" s="870" t="s">
        <v>1380</v>
      </c>
      <c r="G2622" s="870">
        <v>379207006</v>
      </c>
      <c r="H2622" s="870">
        <v>0</v>
      </c>
      <c r="I2622" s="870">
        <v>379207005.87</v>
      </c>
      <c r="J2622" s="870">
        <v>-0.12999999523162842</v>
      </c>
      <c r="K2622" s="870">
        <v>0</v>
      </c>
      <c r="L2622" s="870">
        <v>0</v>
      </c>
      <c r="M2622" s="870">
        <v>-0.12999999523162842</v>
      </c>
      <c r="N2622" s="870">
        <v>0</v>
      </c>
      <c r="O2622" s="870">
        <v>-0.12999999523162842</v>
      </c>
      <c r="P2622" s="870">
        <v>-4.8099998235702511E-2</v>
      </c>
      <c r="Q2622" s="870">
        <v>0</v>
      </c>
      <c r="R2622" s="870">
        <v>0</v>
      </c>
      <c r="S2622" s="870">
        <v>0</v>
      </c>
      <c r="T2622" s="870">
        <v>0</v>
      </c>
      <c r="U2622" s="870">
        <v>0</v>
      </c>
      <c r="V2622" s="870">
        <v>0</v>
      </c>
      <c r="W2622" s="870">
        <v>0</v>
      </c>
      <c r="X2622" s="870">
        <v>-4.8099998235702511E-2</v>
      </c>
      <c r="Y2622" s="870">
        <v>0.37</v>
      </c>
      <c r="Z2622" s="870">
        <v>0</v>
      </c>
      <c r="AA2622" s="870">
        <v>-4.8099998235702511E-2</v>
      </c>
      <c r="AB2622" s="870">
        <v>0</v>
      </c>
      <c r="AC2622" s="870">
        <v>-4.8099998235702511E-2</v>
      </c>
      <c r="AD2622" s="870">
        <v>0</v>
      </c>
      <c r="AE2622" s="870">
        <v>0</v>
      </c>
    </row>
    <row r="2623" spans="1:31">
      <c r="A2623" s="870" t="s">
        <v>1385</v>
      </c>
      <c r="B2623" s="870">
        <v>21</v>
      </c>
      <c r="C2623" s="870">
        <v>2107</v>
      </c>
      <c r="D2623" s="870">
        <v>210710</v>
      </c>
      <c r="E2623" s="870">
        <v>2107100000</v>
      </c>
      <c r="F2623" s="870" t="s">
        <v>3431</v>
      </c>
      <c r="G2623" s="870">
        <v>-3261934655664</v>
      </c>
      <c r="H2623" s="870">
        <v>0</v>
      </c>
      <c r="I2623" s="870">
        <v>-3261934655664.3901</v>
      </c>
      <c r="J2623" s="870">
        <v>-0.39013671875</v>
      </c>
      <c r="K2623" s="870">
        <v>0</v>
      </c>
      <c r="L2623" s="870">
        <v>0</v>
      </c>
      <c r="M2623" s="870">
        <v>-0.39013671875</v>
      </c>
      <c r="N2623" s="870">
        <v>0</v>
      </c>
      <c r="O2623" s="870">
        <v>-0.39013671875</v>
      </c>
      <c r="P2623" s="870">
        <v>-0.1443505859375</v>
      </c>
      <c r="Q2623" s="870">
        <v>0</v>
      </c>
      <c r="R2623" s="870">
        <v>0</v>
      </c>
      <c r="S2623" s="870">
        <v>0</v>
      </c>
      <c r="T2623" s="870">
        <v>0</v>
      </c>
      <c r="U2623" s="870">
        <v>0</v>
      </c>
      <c r="V2623" s="870">
        <v>0</v>
      </c>
      <c r="W2623" s="870">
        <v>0</v>
      </c>
      <c r="X2623" s="870">
        <v>-0.1443505859375</v>
      </c>
      <c r="Y2623" s="870">
        <v>0.37</v>
      </c>
      <c r="Z2623" s="870">
        <v>0</v>
      </c>
      <c r="AA2623" s="870">
        <v>-0.1443505859375</v>
      </c>
      <c r="AB2623" s="870">
        <v>0</v>
      </c>
      <c r="AC2623" s="870">
        <v>-0.1443505859375</v>
      </c>
      <c r="AD2623" s="870">
        <v>0</v>
      </c>
      <c r="AE2623" s="870">
        <v>0</v>
      </c>
    </row>
    <row r="2624" spans="1:31">
      <c r="A2624" s="870" t="s">
        <v>1385</v>
      </c>
      <c r="B2624" s="870">
        <v>21</v>
      </c>
      <c r="C2624" s="870">
        <v>2107</v>
      </c>
      <c r="D2624" s="870">
        <v>210710</v>
      </c>
      <c r="E2624" s="870">
        <v>2107100002</v>
      </c>
      <c r="F2624" s="870" t="s">
        <v>3432</v>
      </c>
      <c r="G2624" s="870">
        <v>-23204109386</v>
      </c>
      <c r="H2624" s="870">
        <v>0</v>
      </c>
      <c r="I2624" s="870">
        <v>-23204109386</v>
      </c>
      <c r="J2624" s="870">
        <v>0</v>
      </c>
      <c r="K2624" s="870">
        <v>0</v>
      </c>
      <c r="L2624" s="870">
        <v>0</v>
      </c>
      <c r="M2624" s="870">
        <v>0</v>
      </c>
      <c r="N2624" s="870">
        <v>0</v>
      </c>
      <c r="O2624" s="870">
        <v>0</v>
      </c>
      <c r="P2624" s="870">
        <v>0</v>
      </c>
      <c r="Q2624" s="870">
        <v>0</v>
      </c>
      <c r="R2624" s="870">
        <v>0</v>
      </c>
      <c r="S2624" s="870">
        <v>0</v>
      </c>
      <c r="T2624" s="870">
        <v>0</v>
      </c>
      <c r="U2624" s="870">
        <v>0</v>
      </c>
      <c r="V2624" s="870">
        <v>0</v>
      </c>
      <c r="W2624" s="870">
        <v>0</v>
      </c>
      <c r="X2624" s="870">
        <v>0</v>
      </c>
      <c r="Y2624" s="870">
        <v>0</v>
      </c>
      <c r="Z2624" s="870">
        <v>0</v>
      </c>
      <c r="AA2624" s="870">
        <v>0</v>
      </c>
      <c r="AB2624" s="870">
        <v>0</v>
      </c>
      <c r="AC2624" s="870">
        <v>0</v>
      </c>
      <c r="AD2624" s="870">
        <v>0</v>
      </c>
      <c r="AE2624" s="870">
        <v>0</v>
      </c>
    </row>
    <row r="2625" spans="1:31">
      <c r="A2625" s="870" t="s">
        <v>1385</v>
      </c>
      <c r="B2625" s="870">
        <v>21</v>
      </c>
      <c r="C2625" s="870">
        <v>2107</v>
      </c>
      <c r="D2625" s="870">
        <v>210710</v>
      </c>
      <c r="E2625" s="870">
        <v>2107100011</v>
      </c>
      <c r="F2625" s="870" t="s">
        <v>3433</v>
      </c>
      <c r="G2625" s="870">
        <v>-42930175259</v>
      </c>
      <c r="H2625" s="870">
        <v>0</v>
      </c>
      <c r="I2625" s="870">
        <v>-42930175259.239998</v>
      </c>
      <c r="J2625" s="870">
        <v>-0.23999786376953125</v>
      </c>
      <c r="K2625" s="870">
        <v>0</v>
      </c>
      <c r="L2625" s="870">
        <v>0</v>
      </c>
      <c r="M2625" s="870">
        <v>-0.23999786376953125</v>
      </c>
      <c r="N2625" s="870">
        <v>0</v>
      </c>
      <c r="O2625" s="870">
        <v>-0.23999786376953125</v>
      </c>
      <c r="P2625" s="870">
        <v>-8.8799209594726564E-2</v>
      </c>
      <c r="Q2625" s="870">
        <v>0</v>
      </c>
      <c r="R2625" s="870">
        <v>0</v>
      </c>
      <c r="S2625" s="870">
        <v>0</v>
      </c>
      <c r="T2625" s="870">
        <v>0</v>
      </c>
      <c r="U2625" s="870">
        <v>0</v>
      </c>
      <c r="V2625" s="870">
        <v>0</v>
      </c>
      <c r="W2625" s="870">
        <v>0</v>
      </c>
      <c r="X2625" s="870">
        <v>-8.8799209594726564E-2</v>
      </c>
      <c r="Y2625" s="870">
        <v>0.37</v>
      </c>
      <c r="Z2625" s="870">
        <v>0</v>
      </c>
      <c r="AA2625" s="870">
        <v>-8.8799209594726564E-2</v>
      </c>
      <c r="AB2625" s="870">
        <v>0</v>
      </c>
      <c r="AC2625" s="870">
        <v>-8.8799209594726564E-2</v>
      </c>
      <c r="AD2625" s="870">
        <v>0</v>
      </c>
      <c r="AE2625" s="870">
        <v>0</v>
      </c>
    </row>
    <row r="2626" spans="1:31">
      <c r="A2626" s="870" t="s">
        <v>1385</v>
      </c>
      <c r="B2626" s="870">
        <v>21</v>
      </c>
      <c r="C2626" s="870">
        <v>2107</v>
      </c>
      <c r="D2626" s="870">
        <v>210710</v>
      </c>
      <c r="E2626" s="870">
        <v>2107100015</v>
      </c>
      <c r="F2626" s="870" t="s">
        <v>3434</v>
      </c>
      <c r="G2626" s="870">
        <v>-194919488</v>
      </c>
      <c r="H2626" s="870">
        <v>0</v>
      </c>
      <c r="I2626" s="870">
        <v>-194919488.09</v>
      </c>
      <c r="J2626" s="870">
        <v>-9.0000003576278687E-2</v>
      </c>
      <c r="K2626" s="870">
        <v>0</v>
      </c>
      <c r="L2626" s="870">
        <v>0</v>
      </c>
      <c r="M2626" s="870">
        <v>-9.0000003576278687E-2</v>
      </c>
      <c r="N2626" s="870">
        <v>0</v>
      </c>
      <c r="O2626" s="870">
        <v>-9.0000003576278687E-2</v>
      </c>
      <c r="P2626" s="870">
        <v>-3.3300001323223111E-2</v>
      </c>
      <c r="Q2626" s="870">
        <v>0</v>
      </c>
      <c r="R2626" s="870">
        <v>0</v>
      </c>
      <c r="S2626" s="870">
        <v>0</v>
      </c>
      <c r="T2626" s="870">
        <v>0</v>
      </c>
      <c r="U2626" s="870">
        <v>0</v>
      </c>
      <c r="V2626" s="870">
        <v>0</v>
      </c>
      <c r="W2626" s="870">
        <v>0</v>
      </c>
      <c r="X2626" s="870">
        <v>-3.3300001323223111E-2</v>
      </c>
      <c r="Y2626" s="870">
        <v>0.36999999999999994</v>
      </c>
      <c r="Z2626" s="870">
        <v>0</v>
      </c>
      <c r="AA2626" s="870">
        <v>-3.3300001323223111E-2</v>
      </c>
      <c r="AB2626" s="870">
        <v>0</v>
      </c>
      <c r="AC2626" s="870">
        <v>-3.3300001323223111E-2</v>
      </c>
      <c r="AD2626" s="870">
        <v>0</v>
      </c>
      <c r="AE2626" s="870">
        <v>0</v>
      </c>
    </row>
    <row r="2627" spans="1:31">
      <c r="A2627" s="870" t="s">
        <v>1385</v>
      </c>
      <c r="B2627" s="870">
        <v>21</v>
      </c>
      <c r="C2627" s="870">
        <v>2107</v>
      </c>
      <c r="D2627" s="870">
        <v>210710</v>
      </c>
      <c r="E2627" s="870">
        <v>2107100050</v>
      </c>
      <c r="F2627" s="870" t="s">
        <v>3435</v>
      </c>
      <c r="G2627" s="870">
        <v>-1307348554040</v>
      </c>
      <c r="H2627" s="870">
        <v>0</v>
      </c>
      <c r="I2627" s="870">
        <v>-1307348554040</v>
      </c>
      <c r="J2627" s="870">
        <v>0</v>
      </c>
      <c r="K2627" s="870">
        <v>0</v>
      </c>
      <c r="L2627" s="870">
        <v>0</v>
      </c>
      <c r="M2627" s="870">
        <v>0</v>
      </c>
      <c r="N2627" s="870">
        <v>0</v>
      </c>
      <c r="O2627" s="870">
        <v>0</v>
      </c>
      <c r="P2627" s="870">
        <v>0</v>
      </c>
      <c r="Q2627" s="870">
        <v>0</v>
      </c>
      <c r="R2627" s="870">
        <v>0</v>
      </c>
      <c r="S2627" s="870">
        <v>0</v>
      </c>
      <c r="T2627" s="870">
        <v>0</v>
      </c>
      <c r="U2627" s="870">
        <v>0</v>
      </c>
      <c r="V2627" s="870">
        <v>0</v>
      </c>
      <c r="W2627" s="870">
        <v>0</v>
      </c>
      <c r="X2627" s="870">
        <v>0</v>
      </c>
      <c r="Y2627" s="870">
        <v>0</v>
      </c>
      <c r="Z2627" s="870">
        <v>0</v>
      </c>
      <c r="AA2627" s="870">
        <v>0</v>
      </c>
      <c r="AB2627" s="870">
        <v>0</v>
      </c>
      <c r="AC2627" s="870">
        <v>0</v>
      </c>
      <c r="AD2627" s="870">
        <v>0</v>
      </c>
      <c r="AE2627" s="870">
        <v>0</v>
      </c>
    </row>
    <row r="2628" spans="1:31">
      <c r="A2628" s="870" t="s">
        <v>1385</v>
      </c>
      <c r="B2628" s="870">
        <v>21</v>
      </c>
      <c r="C2628" s="870">
        <v>2107</v>
      </c>
      <c r="D2628" s="870">
        <v>210710</v>
      </c>
      <c r="E2628" s="870">
        <v>2107100052</v>
      </c>
      <c r="F2628" s="870" t="s">
        <v>3433</v>
      </c>
      <c r="G2628" s="870">
        <v>-30610280166</v>
      </c>
      <c r="H2628" s="870">
        <v>0</v>
      </c>
      <c r="I2628" s="870">
        <v>-30610280165.77</v>
      </c>
      <c r="J2628" s="870">
        <v>0.22999954223632813</v>
      </c>
      <c r="K2628" s="870">
        <v>0</v>
      </c>
      <c r="L2628" s="870">
        <v>0.22999954223632813</v>
      </c>
      <c r="M2628" s="870">
        <v>0</v>
      </c>
      <c r="N2628" s="870">
        <v>0</v>
      </c>
      <c r="O2628" s="870">
        <v>0.22999954223632813</v>
      </c>
      <c r="P2628" s="870">
        <v>8.5099830627441406E-2</v>
      </c>
      <c r="Q2628" s="870">
        <v>0</v>
      </c>
      <c r="R2628" s="870">
        <v>0</v>
      </c>
      <c r="S2628" s="870">
        <v>0</v>
      </c>
      <c r="T2628" s="870">
        <v>0</v>
      </c>
      <c r="U2628" s="870">
        <v>0</v>
      </c>
      <c r="V2628" s="870">
        <v>0</v>
      </c>
      <c r="W2628" s="870">
        <v>0</v>
      </c>
      <c r="X2628" s="870">
        <v>8.5099830627441406E-2</v>
      </c>
      <c r="Y2628" s="870">
        <v>0.37</v>
      </c>
      <c r="Z2628" s="870">
        <v>8.5099830627441406E-2</v>
      </c>
      <c r="AA2628" s="870">
        <v>0</v>
      </c>
      <c r="AB2628" s="870">
        <v>8.5099830627441406E-2</v>
      </c>
      <c r="AC2628" s="870">
        <v>0</v>
      </c>
      <c r="AD2628" s="870">
        <v>0</v>
      </c>
      <c r="AE2628" s="870">
        <v>0</v>
      </c>
    </row>
    <row r="2629" spans="1:31">
      <c r="A2629" s="870" t="s">
        <v>1385</v>
      </c>
      <c r="B2629" s="870">
        <v>21</v>
      </c>
      <c r="C2629" s="870">
        <v>2107</v>
      </c>
      <c r="D2629" s="870">
        <v>210710</v>
      </c>
      <c r="E2629" s="870">
        <v>2107101204</v>
      </c>
      <c r="F2629" s="870" t="s">
        <v>2077</v>
      </c>
      <c r="G2629" s="870">
        <v>0</v>
      </c>
      <c r="H2629" s="870">
        <v>0</v>
      </c>
      <c r="I2629" s="870">
        <v>0</v>
      </c>
      <c r="J2629" s="870">
        <v>0</v>
      </c>
      <c r="K2629" s="870">
        <v>0</v>
      </c>
      <c r="L2629" s="870">
        <v>0</v>
      </c>
      <c r="M2629" s="870">
        <v>0</v>
      </c>
      <c r="N2629" s="870">
        <v>0</v>
      </c>
      <c r="O2629" s="870">
        <v>0</v>
      </c>
      <c r="P2629" s="870">
        <v>0</v>
      </c>
      <c r="Q2629" s="870">
        <v>0</v>
      </c>
      <c r="R2629" s="870">
        <v>0</v>
      </c>
      <c r="S2629" s="870">
        <v>0</v>
      </c>
      <c r="T2629" s="870">
        <v>0</v>
      </c>
      <c r="U2629" s="870">
        <v>0</v>
      </c>
      <c r="V2629" s="870">
        <v>0</v>
      </c>
      <c r="W2629" s="870">
        <v>0</v>
      </c>
      <c r="X2629" s="870">
        <v>0</v>
      </c>
      <c r="Y2629" s="870">
        <v>0</v>
      </c>
      <c r="Z2629" s="870">
        <v>0</v>
      </c>
      <c r="AA2629" s="870">
        <v>0</v>
      </c>
      <c r="AB2629" s="870">
        <v>0</v>
      </c>
      <c r="AC2629" s="870">
        <v>0</v>
      </c>
      <c r="AD2629" s="870">
        <v>0</v>
      </c>
      <c r="AE2629" s="870">
        <v>0</v>
      </c>
    </row>
    <row r="2630" spans="1:31">
      <c r="A2630" s="870" t="s">
        <v>1385</v>
      </c>
      <c r="B2630" s="870">
        <v>21</v>
      </c>
      <c r="C2630" s="870">
        <v>2107</v>
      </c>
      <c r="D2630" s="870">
        <v>210710</v>
      </c>
      <c r="E2630" s="870">
        <v>2107101888</v>
      </c>
      <c r="F2630" s="870" t="s">
        <v>1381</v>
      </c>
      <c r="G2630" s="870">
        <v>-236389941481</v>
      </c>
      <c r="H2630" s="870">
        <v>0</v>
      </c>
      <c r="I2630" s="870">
        <v>-236389941481.35999</v>
      </c>
      <c r="J2630" s="870">
        <v>-0.3599853515625</v>
      </c>
      <c r="K2630" s="870">
        <v>0</v>
      </c>
      <c r="L2630" s="870">
        <v>0</v>
      </c>
      <c r="M2630" s="870">
        <v>-0.3599853515625</v>
      </c>
      <c r="N2630" s="870">
        <v>0</v>
      </c>
      <c r="O2630" s="870">
        <v>-0.3599853515625</v>
      </c>
      <c r="P2630" s="870">
        <v>-0.13319458007812499</v>
      </c>
      <c r="Q2630" s="870">
        <v>0</v>
      </c>
      <c r="R2630" s="870">
        <v>0</v>
      </c>
      <c r="S2630" s="870">
        <v>0</v>
      </c>
      <c r="T2630" s="870">
        <v>0</v>
      </c>
      <c r="U2630" s="870">
        <v>0</v>
      </c>
      <c r="V2630" s="870">
        <v>0</v>
      </c>
      <c r="W2630" s="870">
        <v>0</v>
      </c>
      <c r="X2630" s="870">
        <v>-0.13319458007812499</v>
      </c>
      <c r="Y2630" s="870">
        <v>0.36999999999999994</v>
      </c>
      <c r="Z2630" s="870">
        <v>0</v>
      </c>
      <c r="AA2630" s="870">
        <v>-0.13319458007812499</v>
      </c>
      <c r="AB2630" s="870">
        <v>0</v>
      </c>
      <c r="AC2630" s="870">
        <v>-0.13319458007812499</v>
      </c>
      <c r="AD2630" s="870">
        <v>0</v>
      </c>
      <c r="AE2630" s="870">
        <v>0</v>
      </c>
    </row>
    <row r="2631" spans="1:31">
      <c r="A2631" s="870" t="s">
        <v>1385</v>
      </c>
      <c r="B2631" s="870">
        <v>21</v>
      </c>
      <c r="C2631" s="870">
        <v>2107</v>
      </c>
      <c r="D2631" s="870">
        <v>210710</v>
      </c>
      <c r="E2631" s="870">
        <v>2107109010</v>
      </c>
      <c r="F2631" s="870" t="s">
        <v>2078</v>
      </c>
      <c r="G2631" s="870">
        <v>0</v>
      </c>
      <c r="H2631" s="870">
        <v>0</v>
      </c>
      <c r="I2631" s="870">
        <v>0</v>
      </c>
      <c r="J2631" s="870">
        <v>0</v>
      </c>
      <c r="K2631" s="870">
        <v>0</v>
      </c>
      <c r="L2631" s="870">
        <v>0</v>
      </c>
      <c r="M2631" s="870">
        <v>0</v>
      </c>
      <c r="N2631" s="870">
        <v>0</v>
      </c>
      <c r="O2631" s="870">
        <v>0</v>
      </c>
      <c r="P2631" s="870">
        <v>0</v>
      </c>
      <c r="Q2631" s="870">
        <v>0</v>
      </c>
      <c r="R2631" s="870">
        <v>0</v>
      </c>
      <c r="S2631" s="870">
        <v>0</v>
      </c>
      <c r="T2631" s="870">
        <v>0</v>
      </c>
      <c r="U2631" s="870">
        <v>0</v>
      </c>
      <c r="V2631" s="870">
        <v>0</v>
      </c>
      <c r="W2631" s="870">
        <v>0</v>
      </c>
      <c r="X2631" s="870">
        <v>0</v>
      </c>
      <c r="Y2631" s="870">
        <v>0</v>
      </c>
      <c r="Z2631" s="870">
        <v>0</v>
      </c>
      <c r="AA2631" s="870">
        <v>0</v>
      </c>
      <c r="AB2631" s="870">
        <v>0</v>
      </c>
      <c r="AC2631" s="870">
        <v>0</v>
      </c>
      <c r="AD2631" s="870">
        <v>0</v>
      </c>
      <c r="AE2631" s="870">
        <v>0</v>
      </c>
    </row>
    <row r="2632" spans="1:31">
      <c r="A2632" s="870" t="s">
        <v>1385</v>
      </c>
      <c r="B2632" s="870">
        <v>21</v>
      </c>
      <c r="C2632" s="870">
        <v>2107</v>
      </c>
      <c r="D2632" s="870">
        <v>210715</v>
      </c>
      <c r="E2632" s="870">
        <v>2107150000</v>
      </c>
      <c r="F2632" s="870" t="s">
        <v>3436</v>
      </c>
      <c r="G2632" s="870">
        <v>-1480956896061</v>
      </c>
      <c r="H2632" s="870">
        <v>0</v>
      </c>
      <c r="I2632" s="870">
        <v>-1480956896060.6799</v>
      </c>
      <c r="J2632" s="870">
        <v>0.320068359375</v>
      </c>
      <c r="K2632" s="870">
        <v>0</v>
      </c>
      <c r="L2632" s="870">
        <v>0.320068359375</v>
      </c>
      <c r="M2632" s="870">
        <v>0</v>
      </c>
      <c r="N2632" s="870">
        <v>0</v>
      </c>
      <c r="O2632" s="870">
        <v>0.320068359375</v>
      </c>
      <c r="P2632" s="870">
        <v>0.11842529296875</v>
      </c>
      <c r="Q2632" s="870">
        <v>0</v>
      </c>
      <c r="R2632" s="870">
        <v>0</v>
      </c>
      <c r="S2632" s="870">
        <v>0</v>
      </c>
      <c r="T2632" s="870">
        <v>0</v>
      </c>
      <c r="U2632" s="870">
        <v>0</v>
      </c>
      <c r="V2632" s="870">
        <v>0</v>
      </c>
      <c r="W2632" s="870">
        <v>0</v>
      </c>
      <c r="X2632" s="870">
        <v>0.11842529296875</v>
      </c>
      <c r="Y2632" s="870">
        <v>0.37</v>
      </c>
      <c r="Z2632" s="870">
        <v>0.11842529296875</v>
      </c>
      <c r="AA2632" s="870">
        <v>0</v>
      </c>
      <c r="AB2632" s="870">
        <v>0.11842529296875</v>
      </c>
      <c r="AC2632" s="870">
        <v>0</v>
      </c>
      <c r="AD2632" s="870">
        <v>0</v>
      </c>
      <c r="AE2632" s="870">
        <v>0</v>
      </c>
    </row>
    <row r="2633" spans="1:31">
      <c r="A2633" s="870" t="s">
        <v>1385</v>
      </c>
      <c r="B2633" s="870">
        <v>21</v>
      </c>
      <c r="C2633" s="870">
        <v>2107</v>
      </c>
      <c r="D2633" s="870">
        <v>210715</v>
      </c>
      <c r="E2633" s="870">
        <v>2107150003</v>
      </c>
      <c r="F2633" s="870" t="s">
        <v>3437</v>
      </c>
      <c r="G2633" s="870">
        <v>-22627060436</v>
      </c>
      <c r="H2633" s="870">
        <v>0</v>
      </c>
      <c r="I2633" s="870">
        <v>-22627060436</v>
      </c>
      <c r="J2633" s="870">
        <v>0</v>
      </c>
      <c r="K2633" s="870">
        <v>0</v>
      </c>
      <c r="L2633" s="870">
        <v>0</v>
      </c>
      <c r="M2633" s="870">
        <v>0</v>
      </c>
      <c r="N2633" s="870">
        <v>0</v>
      </c>
      <c r="O2633" s="870">
        <v>0</v>
      </c>
      <c r="P2633" s="870">
        <v>0</v>
      </c>
      <c r="Q2633" s="870">
        <v>0</v>
      </c>
      <c r="R2633" s="870">
        <v>0</v>
      </c>
      <c r="S2633" s="870">
        <v>0</v>
      </c>
      <c r="T2633" s="870">
        <v>0</v>
      </c>
      <c r="U2633" s="870">
        <v>0</v>
      </c>
      <c r="V2633" s="870">
        <v>0</v>
      </c>
      <c r="W2633" s="870">
        <v>0</v>
      </c>
      <c r="X2633" s="870">
        <v>0</v>
      </c>
      <c r="Y2633" s="870">
        <v>0</v>
      </c>
      <c r="Z2633" s="870">
        <v>0</v>
      </c>
      <c r="AA2633" s="870">
        <v>0</v>
      </c>
      <c r="AB2633" s="870">
        <v>0</v>
      </c>
      <c r="AC2633" s="870">
        <v>0</v>
      </c>
      <c r="AD2633" s="870">
        <v>0</v>
      </c>
      <c r="AE2633" s="870">
        <v>0</v>
      </c>
    </row>
    <row r="2634" spans="1:31">
      <c r="A2634" s="870" t="s">
        <v>1385</v>
      </c>
      <c r="B2634" s="870">
        <v>21</v>
      </c>
      <c r="C2634" s="870">
        <v>2107</v>
      </c>
      <c r="D2634" s="870">
        <v>210715</v>
      </c>
      <c r="E2634" s="870">
        <v>2107150012</v>
      </c>
      <c r="F2634" s="870" t="s">
        <v>3438</v>
      </c>
      <c r="G2634" s="870">
        <v>-43669781691</v>
      </c>
      <c r="H2634" s="870">
        <v>0</v>
      </c>
      <c r="I2634" s="870">
        <v>-43669781691.139999</v>
      </c>
      <c r="J2634" s="870">
        <v>-0.1399993896484375</v>
      </c>
      <c r="K2634" s="870">
        <v>0</v>
      </c>
      <c r="L2634" s="870">
        <v>0</v>
      </c>
      <c r="M2634" s="870">
        <v>-0.1399993896484375</v>
      </c>
      <c r="N2634" s="870">
        <v>0</v>
      </c>
      <c r="O2634" s="870">
        <v>-0.1399993896484375</v>
      </c>
      <c r="P2634" s="870">
        <v>-5.1799774169921875E-2</v>
      </c>
      <c r="Q2634" s="870">
        <v>0</v>
      </c>
      <c r="R2634" s="870">
        <v>0</v>
      </c>
      <c r="S2634" s="870">
        <v>0</v>
      </c>
      <c r="T2634" s="870">
        <v>0</v>
      </c>
      <c r="U2634" s="870">
        <v>0</v>
      </c>
      <c r="V2634" s="870">
        <v>0</v>
      </c>
      <c r="W2634" s="870">
        <v>0</v>
      </c>
      <c r="X2634" s="870">
        <v>-5.1799774169921875E-2</v>
      </c>
      <c r="Y2634" s="870">
        <v>0.37</v>
      </c>
      <c r="Z2634" s="870">
        <v>0</v>
      </c>
      <c r="AA2634" s="870">
        <v>-5.1799774169921875E-2</v>
      </c>
      <c r="AB2634" s="870">
        <v>0</v>
      </c>
      <c r="AC2634" s="870">
        <v>-5.1799774169921875E-2</v>
      </c>
      <c r="AD2634" s="870">
        <v>0</v>
      </c>
      <c r="AE2634" s="870">
        <v>0</v>
      </c>
    </row>
    <row r="2635" spans="1:31">
      <c r="A2635" s="870" t="s">
        <v>1385</v>
      </c>
      <c r="B2635" s="870">
        <v>21</v>
      </c>
      <c r="C2635" s="870">
        <v>2107</v>
      </c>
      <c r="D2635" s="870">
        <v>210715</v>
      </c>
      <c r="E2635" s="870">
        <v>2107150016</v>
      </c>
      <c r="F2635" s="870" t="s">
        <v>3439</v>
      </c>
      <c r="G2635" s="870">
        <v>-344488286</v>
      </c>
      <c r="H2635" s="870">
        <v>0</v>
      </c>
      <c r="I2635" s="870">
        <v>-344488286.38999999</v>
      </c>
      <c r="J2635" s="870">
        <v>-0.38999998569488525</v>
      </c>
      <c r="K2635" s="870">
        <v>0</v>
      </c>
      <c r="L2635" s="870">
        <v>0</v>
      </c>
      <c r="M2635" s="870">
        <v>-0.38999998569488525</v>
      </c>
      <c r="N2635" s="870">
        <v>0</v>
      </c>
      <c r="O2635" s="870">
        <v>-0.38999998569488525</v>
      </c>
      <c r="P2635" s="870">
        <v>-0.14429999470710755</v>
      </c>
      <c r="Q2635" s="870">
        <v>0</v>
      </c>
      <c r="R2635" s="870">
        <v>0</v>
      </c>
      <c r="S2635" s="870">
        <v>0</v>
      </c>
      <c r="T2635" s="870">
        <v>0</v>
      </c>
      <c r="U2635" s="870">
        <v>0</v>
      </c>
      <c r="V2635" s="870">
        <v>0</v>
      </c>
      <c r="W2635" s="870">
        <v>0</v>
      </c>
      <c r="X2635" s="870">
        <v>-0.14429999470710755</v>
      </c>
      <c r="Y2635" s="870">
        <v>0.37000000000000005</v>
      </c>
      <c r="Z2635" s="870">
        <v>0</v>
      </c>
      <c r="AA2635" s="870">
        <v>-0.14429999470710755</v>
      </c>
      <c r="AB2635" s="870">
        <v>0</v>
      </c>
      <c r="AC2635" s="870">
        <v>-0.14429999470710755</v>
      </c>
      <c r="AD2635" s="870">
        <v>0</v>
      </c>
      <c r="AE2635" s="870">
        <v>0</v>
      </c>
    </row>
    <row r="2636" spans="1:31">
      <c r="A2636" s="870" t="s">
        <v>1385</v>
      </c>
      <c r="B2636" s="870">
        <v>21</v>
      </c>
      <c r="C2636" s="870">
        <v>2107</v>
      </c>
      <c r="D2636" s="870">
        <v>210715</v>
      </c>
      <c r="E2636" s="870">
        <v>2107150050</v>
      </c>
      <c r="F2636" s="870" t="s">
        <v>3436</v>
      </c>
      <c r="G2636" s="870">
        <v>-3049135297035</v>
      </c>
      <c r="H2636" s="870">
        <v>0</v>
      </c>
      <c r="I2636" s="870">
        <v>-3049135297035</v>
      </c>
      <c r="J2636" s="870">
        <v>0</v>
      </c>
      <c r="K2636" s="870">
        <v>0</v>
      </c>
      <c r="L2636" s="870">
        <v>0</v>
      </c>
      <c r="M2636" s="870">
        <v>0</v>
      </c>
      <c r="N2636" s="870">
        <v>0</v>
      </c>
      <c r="O2636" s="870">
        <v>0</v>
      </c>
      <c r="P2636" s="870">
        <v>0</v>
      </c>
      <c r="Q2636" s="870">
        <v>0</v>
      </c>
      <c r="R2636" s="870">
        <v>0</v>
      </c>
      <c r="S2636" s="870">
        <v>0</v>
      </c>
      <c r="T2636" s="870">
        <v>0</v>
      </c>
      <c r="U2636" s="870">
        <v>0</v>
      </c>
      <c r="V2636" s="870">
        <v>0</v>
      </c>
      <c r="W2636" s="870">
        <v>0</v>
      </c>
      <c r="X2636" s="870">
        <v>0</v>
      </c>
      <c r="Y2636" s="870">
        <v>0</v>
      </c>
      <c r="Z2636" s="870">
        <v>0</v>
      </c>
      <c r="AA2636" s="870">
        <v>0</v>
      </c>
      <c r="AB2636" s="870">
        <v>0</v>
      </c>
      <c r="AC2636" s="870">
        <v>0</v>
      </c>
      <c r="AD2636" s="870">
        <v>0</v>
      </c>
      <c r="AE2636" s="870">
        <v>0</v>
      </c>
    </row>
    <row r="2637" spans="1:31">
      <c r="A2637" s="870" t="s">
        <v>1385</v>
      </c>
      <c r="B2637" s="870">
        <v>21</v>
      </c>
      <c r="C2637" s="870">
        <v>2107</v>
      </c>
      <c r="D2637" s="870">
        <v>210715</v>
      </c>
      <c r="E2637" s="870">
        <v>2107150053</v>
      </c>
      <c r="F2637" s="870" t="s">
        <v>3440</v>
      </c>
      <c r="G2637" s="870">
        <v>-59052187343</v>
      </c>
      <c r="H2637" s="870">
        <v>0</v>
      </c>
      <c r="I2637" s="870">
        <v>-59052187342.580002</v>
      </c>
      <c r="J2637" s="870">
        <v>0.4199981689453125</v>
      </c>
      <c r="K2637" s="870">
        <v>0</v>
      </c>
      <c r="L2637" s="870">
        <v>0.4199981689453125</v>
      </c>
      <c r="M2637" s="870">
        <v>0</v>
      </c>
      <c r="N2637" s="870">
        <v>0</v>
      </c>
      <c r="O2637" s="870">
        <v>0.4199981689453125</v>
      </c>
      <c r="P2637" s="870">
        <v>0.15539932250976563</v>
      </c>
      <c r="Q2637" s="870">
        <v>0</v>
      </c>
      <c r="R2637" s="870">
        <v>0</v>
      </c>
      <c r="S2637" s="870">
        <v>0</v>
      </c>
      <c r="T2637" s="870">
        <v>0</v>
      </c>
      <c r="U2637" s="870">
        <v>0</v>
      </c>
      <c r="V2637" s="870">
        <v>0</v>
      </c>
      <c r="W2637" s="870">
        <v>0</v>
      </c>
      <c r="X2637" s="870">
        <v>0.15539932250976563</v>
      </c>
      <c r="Y2637" s="870">
        <v>0.37</v>
      </c>
      <c r="Z2637" s="870">
        <v>0.15539932250976563</v>
      </c>
      <c r="AA2637" s="870">
        <v>0</v>
      </c>
      <c r="AB2637" s="870">
        <v>0.15539932250976563</v>
      </c>
      <c r="AC2637" s="870">
        <v>0</v>
      </c>
      <c r="AD2637" s="870">
        <v>0</v>
      </c>
      <c r="AE2637" s="870">
        <v>0</v>
      </c>
    </row>
    <row r="2638" spans="1:31">
      <c r="A2638" s="870" t="s">
        <v>1385</v>
      </c>
      <c r="B2638" s="870">
        <v>21</v>
      </c>
      <c r="C2638" s="870">
        <v>2107</v>
      </c>
      <c r="D2638" s="870">
        <v>210715</v>
      </c>
      <c r="E2638" s="870">
        <v>2107151888</v>
      </c>
      <c r="F2638" s="870" t="s">
        <v>1382</v>
      </c>
      <c r="G2638" s="870">
        <v>-147955285095</v>
      </c>
      <c r="H2638" s="870">
        <v>0</v>
      </c>
      <c r="I2638" s="870">
        <v>-147955285094.56</v>
      </c>
      <c r="J2638" s="870">
        <v>0.44000244140625</v>
      </c>
      <c r="K2638" s="870">
        <v>0</v>
      </c>
      <c r="L2638" s="870">
        <v>0.44000244140625</v>
      </c>
      <c r="M2638" s="870">
        <v>0</v>
      </c>
      <c r="N2638" s="870">
        <v>0</v>
      </c>
      <c r="O2638" s="870">
        <v>0.44000244140625</v>
      </c>
      <c r="P2638" s="870">
        <v>0.1628009033203125</v>
      </c>
      <c r="Q2638" s="870">
        <v>0</v>
      </c>
      <c r="R2638" s="870">
        <v>0</v>
      </c>
      <c r="S2638" s="870">
        <v>0</v>
      </c>
      <c r="T2638" s="870">
        <v>0</v>
      </c>
      <c r="U2638" s="870">
        <v>0</v>
      </c>
      <c r="V2638" s="870">
        <v>0</v>
      </c>
      <c r="W2638" s="870">
        <v>0</v>
      </c>
      <c r="X2638" s="870">
        <v>0.1628009033203125</v>
      </c>
      <c r="Y2638" s="870">
        <v>0.37</v>
      </c>
      <c r="Z2638" s="870">
        <v>0.1628009033203125</v>
      </c>
      <c r="AA2638" s="870">
        <v>0</v>
      </c>
      <c r="AB2638" s="870">
        <v>0.1628009033203125</v>
      </c>
      <c r="AC2638" s="870">
        <v>0</v>
      </c>
      <c r="AD2638" s="870">
        <v>0</v>
      </c>
      <c r="AE2638" s="870">
        <v>0</v>
      </c>
    </row>
    <row r="2639" spans="1:31">
      <c r="A2639" s="870" t="s">
        <v>1385</v>
      </c>
      <c r="B2639" s="870">
        <v>21</v>
      </c>
      <c r="C2639" s="870">
        <v>2107</v>
      </c>
      <c r="D2639" s="870">
        <v>210715</v>
      </c>
      <c r="E2639" s="870">
        <v>2107159010</v>
      </c>
      <c r="F2639" s="870" t="s">
        <v>2079</v>
      </c>
      <c r="G2639" s="870">
        <v>0</v>
      </c>
      <c r="H2639" s="870">
        <v>0</v>
      </c>
      <c r="I2639" s="870">
        <v>0</v>
      </c>
      <c r="J2639" s="870">
        <v>0</v>
      </c>
      <c r="K2639" s="870">
        <v>0</v>
      </c>
      <c r="L2639" s="870">
        <v>0</v>
      </c>
      <c r="M2639" s="870">
        <v>0</v>
      </c>
      <c r="N2639" s="870">
        <v>0</v>
      </c>
      <c r="O2639" s="870">
        <v>0</v>
      </c>
      <c r="P2639" s="870">
        <v>0</v>
      </c>
      <c r="Q2639" s="870">
        <v>0</v>
      </c>
      <c r="R2639" s="870">
        <v>0</v>
      </c>
      <c r="S2639" s="870">
        <v>0</v>
      </c>
      <c r="T2639" s="870">
        <v>0</v>
      </c>
      <c r="U2639" s="870">
        <v>0</v>
      </c>
      <c r="V2639" s="870">
        <v>0</v>
      </c>
      <c r="W2639" s="870">
        <v>0</v>
      </c>
      <c r="X2639" s="870">
        <v>0</v>
      </c>
      <c r="Y2639" s="870">
        <v>0</v>
      </c>
      <c r="Z2639" s="870">
        <v>0</v>
      </c>
      <c r="AA2639" s="870">
        <v>0</v>
      </c>
      <c r="AB2639" s="870">
        <v>0</v>
      </c>
      <c r="AC2639" s="870">
        <v>0</v>
      </c>
      <c r="AD2639" s="870">
        <v>0</v>
      </c>
      <c r="AE2639" s="870">
        <v>0</v>
      </c>
    </row>
    <row r="2640" spans="1:31">
      <c r="A2640" s="870" t="s">
        <v>1385</v>
      </c>
      <c r="B2640" s="870">
        <v>21</v>
      </c>
      <c r="C2640" s="870">
        <v>2107</v>
      </c>
      <c r="D2640" s="870">
        <v>210715</v>
      </c>
      <c r="E2640" s="870">
        <v>2107159050</v>
      </c>
      <c r="F2640" s="870" t="s">
        <v>2080</v>
      </c>
      <c r="G2640" s="870">
        <v>0</v>
      </c>
      <c r="H2640" s="870">
        <v>0</v>
      </c>
      <c r="I2640" s="870">
        <v>0</v>
      </c>
      <c r="J2640" s="870">
        <v>0</v>
      </c>
      <c r="K2640" s="870">
        <v>0</v>
      </c>
      <c r="L2640" s="870">
        <v>0</v>
      </c>
      <c r="M2640" s="870">
        <v>0</v>
      </c>
      <c r="N2640" s="870">
        <v>0</v>
      </c>
      <c r="O2640" s="870">
        <v>0</v>
      </c>
      <c r="P2640" s="870">
        <v>0</v>
      </c>
      <c r="Q2640" s="870">
        <v>0</v>
      </c>
      <c r="R2640" s="870">
        <v>0</v>
      </c>
      <c r="S2640" s="870">
        <v>0</v>
      </c>
      <c r="T2640" s="870">
        <v>0</v>
      </c>
      <c r="U2640" s="870">
        <v>0</v>
      </c>
      <c r="V2640" s="870">
        <v>0</v>
      </c>
      <c r="W2640" s="870">
        <v>0</v>
      </c>
      <c r="X2640" s="870">
        <v>0</v>
      </c>
      <c r="Y2640" s="870">
        <v>0</v>
      </c>
      <c r="Z2640" s="870">
        <v>0</v>
      </c>
      <c r="AA2640" s="870">
        <v>0</v>
      </c>
      <c r="AB2640" s="870">
        <v>0</v>
      </c>
      <c r="AC2640" s="870">
        <v>0</v>
      </c>
      <c r="AD2640" s="870">
        <v>0</v>
      </c>
      <c r="AE2640" s="870">
        <v>0</v>
      </c>
    </row>
    <row r="2641" spans="1:31">
      <c r="A2641" s="870" t="s">
        <v>1385</v>
      </c>
      <c r="B2641" s="870">
        <v>21</v>
      </c>
      <c r="C2641" s="870">
        <v>2107</v>
      </c>
      <c r="D2641" s="870">
        <v>210720</v>
      </c>
      <c r="E2641" s="870">
        <v>2107200000</v>
      </c>
      <c r="F2641" s="870" t="s">
        <v>3441</v>
      </c>
      <c r="G2641" s="870">
        <v>-213946290310</v>
      </c>
      <c r="H2641" s="870">
        <v>0</v>
      </c>
      <c r="I2641" s="870">
        <v>-213946290310.04001</v>
      </c>
      <c r="J2641" s="870">
        <v>-4.0008544921875E-2</v>
      </c>
      <c r="K2641" s="870">
        <v>0</v>
      </c>
      <c r="L2641" s="870">
        <v>0</v>
      </c>
      <c r="M2641" s="870">
        <v>-4.0008544921875E-2</v>
      </c>
      <c r="N2641" s="870">
        <v>0</v>
      </c>
      <c r="O2641" s="870">
        <v>-4.0008544921875E-2</v>
      </c>
      <c r="P2641" s="870">
        <v>-1.480316162109375E-2</v>
      </c>
      <c r="Q2641" s="870">
        <v>0</v>
      </c>
      <c r="R2641" s="870">
        <v>0</v>
      </c>
      <c r="S2641" s="870">
        <v>0</v>
      </c>
      <c r="T2641" s="870">
        <v>0</v>
      </c>
      <c r="U2641" s="870">
        <v>0</v>
      </c>
      <c r="V2641" s="870">
        <v>0</v>
      </c>
      <c r="W2641" s="870">
        <v>0</v>
      </c>
      <c r="X2641" s="870">
        <v>-1.480316162109375E-2</v>
      </c>
      <c r="Y2641" s="870">
        <v>0.37</v>
      </c>
      <c r="Z2641" s="870">
        <v>0</v>
      </c>
      <c r="AA2641" s="870">
        <v>-1.480316162109375E-2</v>
      </c>
      <c r="AB2641" s="870">
        <v>0</v>
      </c>
      <c r="AC2641" s="870">
        <v>-1.480316162109375E-2</v>
      </c>
      <c r="AD2641" s="870">
        <v>0</v>
      </c>
      <c r="AE2641" s="870">
        <v>0</v>
      </c>
    </row>
    <row r="2642" spans="1:31">
      <c r="A2642" s="870" t="s">
        <v>1385</v>
      </c>
      <c r="B2642" s="870">
        <v>21</v>
      </c>
      <c r="C2642" s="870">
        <v>2107</v>
      </c>
      <c r="D2642" s="870">
        <v>210720</v>
      </c>
      <c r="E2642" s="870">
        <v>2107200013</v>
      </c>
      <c r="F2642" s="870" t="s">
        <v>3442</v>
      </c>
      <c r="G2642" s="870">
        <v>-7736048025</v>
      </c>
      <c r="H2642" s="870">
        <v>0</v>
      </c>
      <c r="I2642" s="870">
        <v>-7736048025.3500004</v>
      </c>
      <c r="J2642" s="870">
        <v>-0.35000038146972656</v>
      </c>
      <c r="K2642" s="870">
        <v>0</v>
      </c>
      <c r="L2642" s="870">
        <v>0</v>
      </c>
      <c r="M2642" s="870">
        <v>-0.35000038146972656</v>
      </c>
      <c r="N2642" s="870">
        <v>0</v>
      </c>
      <c r="O2642" s="870">
        <v>-0.35000038146972656</v>
      </c>
      <c r="P2642" s="870">
        <v>-0.12950014114379882</v>
      </c>
      <c r="Q2642" s="870">
        <v>0</v>
      </c>
      <c r="R2642" s="870">
        <v>0</v>
      </c>
      <c r="S2642" s="870">
        <v>0</v>
      </c>
      <c r="T2642" s="870">
        <v>0</v>
      </c>
      <c r="U2642" s="870">
        <v>0</v>
      </c>
      <c r="V2642" s="870">
        <v>0</v>
      </c>
      <c r="W2642" s="870">
        <v>0</v>
      </c>
      <c r="X2642" s="870">
        <v>-0.12950014114379882</v>
      </c>
      <c r="Y2642" s="870">
        <v>0.37</v>
      </c>
      <c r="Z2642" s="870">
        <v>0</v>
      </c>
      <c r="AA2642" s="870">
        <v>-0.12950014114379882</v>
      </c>
      <c r="AB2642" s="870">
        <v>0</v>
      </c>
      <c r="AC2642" s="870">
        <v>-0.12950014114379882</v>
      </c>
      <c r="AD2642" s="870">
        <v>0</v>
      </c>
      <c r="AE2642" s="870">
        <v>0</v>
      </c>
    </row>
    <row r="2643" spans="1:31">
      <c r="A2643" s="870" t="s">
        <v>1385</v>
      </c>
      <c r="B2643" s="870">
        <v>21</v>
      </c>
      <c r="C2643" s="870">
        <v>2107</v>
      </c>
      <c r="D2643" s="870">
        <v>210720</v>
      </c>
      <c r="E2643" s="870">
        <v>2107200050</v>
      </c>
      <c r="F2643" s="870" t="s">
        <v>3441</v>
      </c>
      <c r="G2643" s="870">
        <v>-16605917139378</v>
      </c>
      <c r="H2643" s="870">
        <v>0</v>
      </c>
      <c r="I2643" s="870">
        <v>-16605917139378</v>
      </c>
      <c r="J2643" s="870">
        <v>0</v>
      </c>
      <c r="K2643" s="870">
        <v>0</v>
      </c>
      <c r="L2643" s="870">
        <v>0</v>
      </c>
      <c r="M2643" s="870">
        <v>0</v>
      </c>
      <c r="N2643" s="870">
        <v>0</v>
      </c>
      <c r="O2643" s="870">
        <v>0</v>
      </c>
      <c r="P2643" s="870">
        <v>0</v>
      </c>
      <c r="Q2643" s="870">
        <v>0</v>
      </c>
      <c r="R2643" s="870">
        <v>0</v>
      </c>
      <c r="S2643" s="870">
        <v>0</v>
      </c>
      <c r="T2643" s="870">
        <v>0</v>
      </c>
      <c r="U2643" s="870">
        <v>0</v>
      </c>
      <c r="V2643" s="870">
        <v>0</v>
      </c>
      <c r="W2643" s="870">
        <v>0</v>
      </c>
      <c r="X2643" s="870">
        <v>0</v>
      </c>
      <c r="Y2643" s="870">
        <v>0</v>
      </c>
      <c r="Z2643" s="870">
        <v>0</v>
      </c>
      <c r="AA2643" s="870">
        <v>0</v>
      </c>
      <c r="AB2643" s="870">
        <v>0</v>
      </c>
      <c r="AC2643" s="870">
        <v>0</v>
      </c>
      <c r="AD2643" s="870">
        <v>0</v>
      </c>
      <c r="AE2643" s="870">
        <v>0</v>
      </c>
    </row>
    <row r="2644" spans="1:31">
      <c r="A2644" s="870" t="s">
        <v>1385</v>
      </c>
      <c r="B2644" s="870">
        <v>21</v>
      </c>
      <c r="C2644" s="870">
        <v>2107</v>
      </c>
      <c r="D2644" s="870">
        <v>210720</v>
      </c>
      <c r="E2644" s="870">
        <v>2107200054</v>
      </c>
      <c r="F2644" s="870" t="s">
        <v>3443</v>
      </c>
      <c r="G2644" s="870">
        <v>-168773734281</v>
      </c>
      <c r="H2644" s="870">
        <v>0</v>
      </c>
      <c r="I2644" s="870">
        <v>-168773734281.10999</v>
      </c>
      <c r="J2644" s="870">
        <v>-0.1099853515625</v>
      </c>
      <c r="K2644" s="870">
        <v>0</v>
      </c>
      <c r="L2644" s="870">
        <v>0</v>
      </c>
      <c r="M2644" s="870">
        <v>-0.1099853515625</v>
      </c>
      <c r="N2644" s="870">
        <v>0</v>
      </c>
      <c r="O2644" s="870">
        <v>-0.1099853515625</v>
      </c>
      <c r="P2644" s="870">
        <v>-4.0694580078125001E-2</v>
      </c>
      <c r="Q2644" s="870">
        <v>0</v>
      </c>
      <c r="R2644" s="870">
        <v>0</v>
      </c>
      <c r="S2644" s="870">
        <v>0</v>
      </c>
      <c r="T2644" s="870">
        <v>0</v>
      </c>
      <c r="U2644" s="870">
        <v>0</v>
      </c>
      <c r="V2644" s="870">
        <v>0</v>
      </c>
      <c r="W2644" s="870">
        <v>0</v>
      </c>
      <c r="X2644" s="870">
        <v>-4.0694580078125001E-2</v>
      </c>
      <c r="Y2644" s="870">
        <v>0.37</v>
      </c>
      <c r="Z2644" s="870">
        <v>0</v>
      </c>
      <c r="AA2644" s="870">
        <v>-4.0694580078125001E-2</v>
      </c>
      <c r="AB2644" s="870">
        <v>0</v>
      </c>
      <c r="AC2644" s="870">
        <v>-4.0694580078125001E-2</v>
      </c>
      <c r="AD2644" s="870">
        <v>0</v>
      </c>
      <c r="AE2644" s="870">
        <v>0</v>
      </c>
    </row>
    <row r="2645" spans="1:31">
      <c r="A2645" s="870" t="s">
        <v>1385</v>
      </c>
      <c r="B2645" s="870">
        <v>21</v>
      </c>
      <c r="C2645" s="870">
        <v>2107</v>
      </c>
      <c r="D2645" s="870">
        <v>210720</v>
      </c>
      <c r="E2645" s="870">
        <v>2107201205</v>
      </c>
      <c r="F2645" s="870" t="s">
        <v>1383</v>
      </c>
      <c r="G2645" s="870">
        <v>57816850</v>
      </c>
      <c r="H2645" s="870">
        <v>0</v>
      </c>
      <c r="I2645" s="870">
        <v>57816850.079999998</v>
      </c>
      <c r="J2645" s="870">
        <v>7.9999998211860657E-2</v>
      </c>
      <c r="K2645" s="870">
        <v>0</v>
      </c>
      <c r="L2645" s="870">
        <v>7.9999998211860657E-2</v>
      </c>
      <c r="M2645" s="870">
        <v>0</v>
      </c>
      <c r="N2645" s="870">
        <v>0</v>
      </c>
      <c r="O2645" s="870">
        <v>7.9999998211860657E-2</v>
      </c>
      <c r="P2645" s="870">
        <v>2.9599999338388444E-2</v>
      </c>
      <c r="Q2645" s="870">
        <v>0</v>
      </c>
      <c r="R2645" s="870">
        <v>0</v>
      </c>
      <c r="S2645" s="870">
        <v>0</v>
      </c>
      <c r="T2645" s="870">
        <v>0</v>
      </c>
      <c r="U2645" s="870">
        <v>0</v>
      </c>
      <c r="V2645" s="870">
        <v>0</v>
      </c>
      <c r="W2645" s="870">
        <v>0</v>
      </c>
      <c r="X2645" s="870">
        <v>2.9599999338388444E-2</v>
      </c>
      <c r="Y2645" s="870">
        <v>0.37</v>
      </c>
      <c r="Z2645" s="870">
        <v>2.9599999338388444E-2</v>
      </c>
      <c r="AA2645" s="870">
        <v>0</v>
      </c>
      <c r="AB2645" s="870">
        <v>2.9599999338388444E-2</v>
      </c>
      <c r="AC2645" s="870">
        <v>0</v>
      </c>
      <c r="AD2645" s="870">
        <v>0</v>
      </c>
      <c r="AE2645" s="870">
        <v>0</v>
      </c>
    </row>
    <row r="2646" spans="1:31">
      <c r="A2646" s="870" t="s">
        <v>1385</v>
      </c>
      <c r="B2646" s="870">
        <v>21</v>
      </c>
      <c r="C2646" s="870">
        <v>2107</v>
      </c>
      <c r="D2646" s="870">
        <v>210720</v>
      </c>
      <c r="E2646" s="870">
        <v>2107201888</v>
      </c>
      <c r="F2646" s="870" t="s">
        <v>1384</v>
      </c>
      <c r="G2646" s="870">
        <v>-107127589433</v>
      </c>
      <c r="H2646" s="870">
        <v>0</v>
      </c>
      <c r="I2646" s="870">
        <v>-107127589432.8</v>
      </c>
      <c r="J2646" s="870">
        <v>0.1999969482421875</v>
      </c>
      <c r="K2646" s="870">
        <v>0</v>
      </c>
      <c r="L2646" s="870">
        <v>0.1999969482421875</v>
      </c>
      <c r="M2646" s="870">
        <v>0</v>
      </c>
      <c r="N2646" s="870">
        <v>0</v>
      </c>
      <c r="O2646" s="870">
        <v>0.1999969482421875</v>
      </c>
      <c r="P2646" s="870">
        <v>7.3998870849609377E-2</v>
      </c>
      <c r="Q2646" s="870">
        <v>0</v>
      </c>
      <c r="R2646" s="870">
        <v>0</v>
      </c>
      <c r="S2646" s="870">
        <v>0</v>
      </c>
      <c r="T2646" s="870">
        <v>0</v>
      </c>
      <c r="U2646" s="870">
        <v>0</v>
      </c>
      <c r="V2646" s="870">
        <v>0</v>
      </c>
      <c r="W2646" s="870">
        <v>0</v>
      </c>
      <c r="X2646" s="870">
        <v>7.3998870849609377E-2</v>
      </c>
      <c r="Y2646" s="870">
        <v>0.37</v>
      </c>
      <c r="Z2646" s="870">
        <v>7.3998870849609377E-2</v>
      </c>
      <c r="AA2646" s="870">
        <v>0</v>
      </c>
      <c r="AB2646" s="870">
        <v>7.3998870849609377E-2</v>
      </c>
      <c r="AC2646" s="870">
        <v>0</v>
      </c>
      <c r="AD2646" s="870">
        <v>0</v>
      </c>
      <c r="AE2646" s="870">
        <v>0</v>
      </c>
    </row>
    <row r="2647" spans="1:31">
      <c r="A2647" s="870" t="s">
        <v>1385</v>
      </c>
      <c r="B2647" s="870">
        <v>21</v>
      </c>
      <c r="C2647" s="870">
        <v>2107</v>
      </c>
      <c r="D2647" s="870">
        <v>210720</v>
      </c>
      <c r="E2647" s="870">
        <v>2107201889</v>
      </c>
      <c r="F2647" s="870" t="s">
        <v>1385</v>
      </c>
      <c r="G2647" s="870">
        <v>-10767191042</v>
      </c>
      <c r="H2647" s="870">
        <v>0</v>
      </c>
      <c r="I2647" s="870">
        <v>-10767191042.16</v>
      </c>
      <c r="J2647" s="870">
        <v>-0.15999984741210938</v>
      </c>
      <c r="K2647" s="870">
        <v>0</v>
      </c>
      <c r="L2647" s="870">
        <v>0</v>
      </c>
      <c r="M2647" s="870">
        <v>-0.15999984741210938</v>
      </c>
      <c r="N2647" s="870">
        <v>0</v>
      </c>
      <c r="O2647" s="870">
        <v>-0.15999984741210938</v>
      </c>
      <c r="P2647" s="870">
        <v>-5.9199943542480468E-2</v>
      </c>
      <c r="Q2647" s="870">
        <v>0</v>
      </c>
      <c r="R2647" s="870">
        <v>0</v>
      </c>
      <c r="S2647" s="870">
        <v>0</v>
      </c>
      <c r="T2647" s="870">
        <v>0</v>
      </c>
      <c r="U2647" s="870">
        <v>0</v>
      </c>
      <c r="V2647" s="870">
        <v>0</v>
      </c>
      <c r="W2647" s="870">
        <v>0</v>
      </c>
      <c r="X2647" s="870">
        <v>-5.9199943542480468E-2</v>
      </c>
      <c r="Y2647" s="870">
        <v>0.37</v>
      </c>
      <c r="Z2647" s="870">
        <v>0</v>
      </c>
      <c r="AA2647" s="870">
        <v>-5.9199943542480468E-2</v>
      </c>
      <c r="AB2647" s="870">
        <v>0</v>
      </c>
      <c r="AC2647" s="870">
        <v>-5.9199943542480468E-2</v>
      </c>
      <c r="AD2647" s="870">
        <v>0</v>
      </c>
      <c r="AE2647" s="870">
        <v>0</v>
      </c>
    </row>
    <row r="2648" spans="1:31">
      <c r="A2648" s="870" t="s">
        <v>1858</v>
      </c>
      <c r="B2648" s="870">
        <v>21</v>
      </c>
      <c r="C2648" s="870">
        <v>2107</v>
      </c>
      <c r="D2648" s="870">
        <v>210720</v>
      </c>
      <c r="E2648" s="870">
        <v>2107207000</v>
      </c>
      <c r="F2648" s="870" t="s">
        <v>1386</v>
      </c>
      <c r="G2648" s="870">
        <v>83659386460</v>
      </c>
      <c r="H2648" s="870">
        <v>0</v>
      </c>
      <c r="I2648" s="870">
        <v>0</v>
      </c>
      <c r="J2648" s="870">
        <v>-83659386460</v>
      </c>
      <c r="K2648" s="870">
        <v>0</v>
      </c>
      <c r="L2648" s="870">
        <v>0</v>
      </c>
      <c r="M2648" s="870">
        <v>-83659386460</v>
      </c>
      <c r="N2648" s="870">
        <v>0</v>
      </c>
      <c r="O2648" s="870">
        <v>-83659386460</v>
      </c>
      <c r="P2648" s="870">
        <v>-30953972990.200001</v>
      </c>
      <c r="Q2648" s="870">
        <v>0</v>
      </c>
      <c r="R2648" s="870">
        <v>0</v>
      </c>
      <c r="S2648" s="870">
        <v>0</v>
      </c>
      <c r="T2648" s="870">
        <v>0</v>
      </c>
      <c r="U2648" s="870">
        <v>0</v>
      </c>
      <c r="V2648" s="870">
        <v>0</v>
      </c>
      <c r="W2648" s="870">
        <v>0</v>
      </c>
      <c r="X2648" s="870">
        <v>-30953972990.200001</v>
      </c>
      <c r="Y2648" s="870">
        <v>0.37</v>
      </c>
      <c r="Z2648" s="870">
        <v>0</v>
      </c>
      <c r="AA2648" s="870">
        <v>-30953972990.200001</v>
      </c>
      <c r="AB2648" s="870">
        <v>0</v>
      </c>
      <c r="AC2648" s="870">
        <v>-30953972990.200001</v>
      </c>
      <c r="AD2648" s="870">
        <v>0</v>
      </c>
      <c r="AE2648" s="870">
        <v>0</v>
      </c>
    </row>
    <row r="2649" spans="1:31">
      <c r="A2649" s="870" t="s">
        <v>1858</v>
      </c>
      <c r="B2649" s="870">
        <v>21</v>
      </c>
      <c r="C2649" s="870">
        <v>2107</v>
      </c>
      <c r="D2649" s="870">
        <v>210720</v>
      </c>
      <c r="E2649" s="870">
        <v>2107207001</v>
      </c>
      <c r="F2649" s="870" t="s">
        <v>1387</v>
      </c>
      <c r="G2649" s="870">
        <v>4766447467</v>
      </c>
      <c r="H2649" s="870">
        <v>0</v>
      </c>
      <c r="I2649" s="870">
        <v>0</v>
      </c>
      <c r="J2649" s="870">
        <v>-4766447467</v>
      </c>
      <c r="K2649" s="870">
        <v>0</v>
      </c>
      <c r="L2649" s="870">
        <v>0</v>
      </c>
      <c r="M2649" s="870">
        <v>-4766447467</v>
      </c>
      <c r="N2649" s="870">
        <v>0</v>
      </c>
      <c r="O2649" s="870">
        <v>-4766447467</v>
      </c>
      <c r="P2649" s="870">
        <v>-1763585562.79</v>
      </c>
      <c r="Q2649" s="870">
        <v>0</v>
      </c>
      <c r="R2649" s="870">
        <v>0</v>
      </c>
      <c r="S2649" s="870">
        <v>0</v>
      </c>
      <c r="T2649" s="870">
        <v>0</v>
      </c>
      <c r="U2649" s="870">
        <v>0</v>
      </c>
      <c r="V2649" s="870">
        <v>0</v>
      </c>
      <c r="W2649" s="870">
        <v>0</v>
      </c>
      <c r="X2649" s="870">
        <v>-1763585562.79</v>
      </c>
      <c r="Y2649" s="870">
        <v>0.37</v>
      </c>
      <c r="Z2649" s="870">
        <v>0</v>
      </c>
      <c r="AA2649" s="870">
        <v>-1763585562.79</v>
      </c>
      <c r="AB2649" s="870">
        <v>0</v>
      </c>
      <c r="AC2649" s="870">
        <v>-1763585562.79</v>
      </c>
      <c r="AD2649" s="870">
        <v>0</v>
      </c>
      <c r="AE2649" s="870">
        <v>0</v>
      </c>
    </row>
    <row r="2650" spans="1:31">
      <c r="A2650" s="870" t="s">
        <v>1385</v>
      </c>
      <c r="B2650" s="870">
        <v>21</v>
      </c>
      <c r="C2650" s="870">
        <v>2107</v>
      </c>
      <c r="D2650" s="870">
        <v>210720</v>
      </c>
      <c r="E2650" s="870">
        <v>2107209010</v>
      </c>
      <c r="F2650" s="870" t="s">
        <v>2081</v>
      </c>
      <c r="G2650" s="870">
        <v>0</v>
      </c>
      <c r="H2650" s="870">
        <v>0</v>
      </c>
      <c r="I2650" s="870">
        <v>0</v>
      </c>
      <c r="J2650" s="870">
        <v>0</v>
      </c>
      <c r="K2650" s="870">
        <v>0</v>
      </c>
      <c r="L2650" s="870">
        <v>0</v>
      </c>
      <c r="M2650" s="870">
        <v>0</v>
      </c>
      <c r="N2650" s="870">
        <v>0</v>
      </c>
      <c r="O2650" s="870">
        <v>0</v>
      </c>
      <c r="P2650" s="870">
        <v>0</v>
      </c>
      <c r="Q2650" s="870">
        <v>0</v>
      </c>
      <c r="R2650" s="870">
        <v>0</v>
      </c>
      <c r="S2650" s="870">
        <v>0</v>
      </c>
      <c r="T2650" s="870">
        <v>0</v>
      </c>
      <c r="U2650" s="870">
        <v>0</v>
      </c>
      <c r="V2650" s="870">
        <v>0</v>
      </c>
      <c r="W2650" s="870">
        <v>0</v>
      </c>
      <c r="X2650" s="870">
        <v>0</v>
      </c>
      <c r="Y2650" s="870">
        <v>0</v>
      </c>
      <c r="Z2650" s="870">
        <v>0</v>
      </c>
      <c r="AA2650" s="870">
        <v>0</v>
      </c>
      <c r="AB2650" s="870">
        <v>0</v>
      </c>
      <c r="AC2650" s="870">
        <v>0</v>
      </c>
      <c r="AD2650" s="870">
        <v>0</v>
      </c>
      <c r="AE2650" s="870">
        <v>0</v>
      </c>
    </row>
    <row r="2651" spans="1:31">
      <c r="A2651" s="870" t="s">
        <v>1385</v>
      </c>
      <c r="B2651" s="870">
        <v>21</v>
      </c>
      <c r="C2651" s="870">
        <v>2107</v>
      </c>
      <c r="D2651" s="870">
        <v>210720</v>
      </c>
      <c r="E2651" s="870">
        <v>2107209020</v>
      </c>
      <c r="F2651" s="870" t="s">
        <v>2082</v>
      </c>
      <c r="G2651" s="870">
        <v>0</v>
      </c>
      <c r="H2651" s="870">
        <v>0</v>
      </c>
      <c r="I2651" s="870">
        <v>0</v>
      </c>
      <c r="J2651" s="870">
        <v>0</v>
      </c>
      <c r="K2651" s="870">
        <v>0</v>
      </c>
      <c r="L2651" s="870">
        <v>0</v>
      </c>
      <c r="M2651" s="870">
        <v>0</v>
      </c>
      <c r="N2651" s="870">
        <v>0</v>
      </c>
      <c r="O2651" s="870">
        <v>0</v>
      </c>
      <c r="P2651" s="870">
        <v>0</v>
      </c>
      <c r="Q2651" s="870">
        <v>0</v>
      </c>
      <c r="R2651" s="870">
        <v>0</v>
      </c>
      <c r="S2651" s="870">
        <v>0</v>
      </c>
      <c r="T2651" s="870">
        <v>0</v>
      </c>
      <c r="U2651" s="870">
        <v>0</v>
      </c>
      <c r="V2651" s="870">
        <v>0</v>
      </c>
      <c r="W2651" s="870">
        <v>0</v>
      </c>
      <c r="X2651" s="870">
        <v>0</v>
      </c>
      <c r="Y2651" s="870">
        <v>0</v>
      </c>
      <c r="Z2651" s="870">
        <v>0</v>
      </c>
      <c r="AA2651" s="870">
        <v>0</v>
      </c>
      <c r="AB2651" s="870">
        <v>0</v>
      </c>
      <c r="AC2651" s="870">
        <v>0</v>
      </c>
      <c r="AD2651" s="870">
        <v>0</v>
      </c>
      <c r="AE2651" s="870">
        <v>0</v>
      </c>
    </row>
    <row r="2652" spans="1:31">
      <c r="A2652" s="870" t="s">
        <v>1385</v>
      </c>
      <c r="B2652" s="870">
        <v>21</v>
      </c>
      <c r="C2652" s="870">
        <v>2107</v>
      </c>
      <c r="D2652" s="870">
        <v>210720</v>
      </c>
      <c r="E2652" s="870">
        <v>2107209025</v>
      </c>
      <c r="F2652" s="870" t="s">
        <v>2083</v>
      </c>
      <c r="G2652" s="870">
        <v>0</v>
      </c>
      <c r="H2652" s="870">
        <v>0</v>
      </c>
      <c r="I2652" s="870">
        <v>0</v>
      </c>
      <c r="J2652" s="870">
        <v>0</v>
      </c>
      <c r="K2652" s="870">
        <v>0</v>
      </c>
      <c r="L2652" s="870">
        <v>0</v>
      </c>
      <c r="M2652" s="870">
        <v>0</v>
      </c>
      <c r="N2652" s="870">
        <v>0</v>
      </c>
      <c r="O2652" s="870">
        <v>0</v>
      </c>
      <c r="P2652" s="870">
        <v>0</v>
      </c>
      <c r="Q2652" s="870">
        <v>0</v>
      </c>
      <c r="R2652" s="870">
        <v>0</v>
      </c>
      <c r="S2652" s="870">
        <v>0</v>
      </c>
      <c r="T2652" s="870">
        <v>0</v>
      </c>
      <c r="U2652" s="870">
        <v>0</v>
      </c>
      <c r="V2652" s="870">
        <v>0</v>
      </c>
      <c r="W2652" s="870">
        <v>0</v>
      </c>
      <c r="X2652" s="870">
        <v>0</v>
      </c>
      <c r="Y2652" s="870">
        <v>0</v>
      </c>
      <c r="Z2652" s="870">
        <v>0</v>
      </c>
      <c r="AA2652" s="870">
        <v>0</v>
      </c>
      <c r="AB2652" s="870">
        <v>0</v>
      </c>
      <c r="AC2652" s="870">
        <v>0</v>
      </c>
      <c r="AD2652" s="870">
        <v>0</v>
      </c>
      <c r="AE2652" s="870">
        <v>0</v>
      </c>
    </row>
    <row r="2653" spans="1:31">
      <c r="A2653" s="870" t="s">
        <v>1385</v>
      </c>
      <c r="B2653" s="870">
        <v>21</v>
      </c>
      <c r="C2653" s="870">
        <v>2107</v>
      </c>
      <c r="D2653" s="870">
        <v>210720</v>
      </c>
      <c r="E2653" s="870">
        <v>2107209026</v>
      </c>
      <c r="F2653" s="870" t="s">
        <v>2084</v>
      </c>
      <c r="G2653" s="870">
        <v>0</v>
      </c>
      <c r="H2653" s="870">
        <v>0</v>
      </c>
      <c r="I2653" s="870">
        <v>0</v>
      </c>
      <c r="J2653" s="870">
        <v>0</v>
      </c>
      <c r="K2653" s="870">
        <v>0</v>
      </c>
      <c r="L2653" s="870">
        <v>0</v>
      </c>
      <c r="M2653" s="870">
        <v>0</v>
      </c>
      <c r="N2653" s="870">
        <v>0</v>
      </c>
      <c r="O2653" s="870">
        <v>0</v>
      </c>
      <c r="P2653" s="870">
        <v>0</v>
      </c>
      <c r="Q2653" s="870">
        <v>0</v>
      </c>
      <c r="R2653" s="870">
        <v>0</v>
      </c>
      <c r="S2653" s="870">
        <v>0</v>
      </c>
      <c r="T2653" s="870">
        <v>0</v>
      </c>
      <c r="U2653" s="870">
        <v>0</v>
      </c>
      <c r="V2653" s="870">
        <v>0</v>
      </c>
      <c r="W2653" s="870">
        <v>0</v>
      </c>
      <c r="X2653" s="870">
        <v>0</v>
      </c>
      <c r="Y2653" s="870">
        <v>0</v>
      </c>
      <c r="Z2653" s="870">
        <v>0</v>
      </c>
      <c r="AA2653" s="870">
        <v>0</v>
      </c>
      <c r="AB2653" s="870">
        <v>0</v>
      </c>
      <c r="AC2653" s="870">
        <v>0</v>
      </c>
      <c r="AD2653" s="870">
        <v>0</v>
      </c>
      <c r="AE2653" s="870">
        <v>0</v>
      </c>
    </row>
    <row r="2654" spans="1:31">
      <c r="A2654" s="870" t="s">
        <v>1385</v>
      </c>
      <c r="B2654" s="870">
        <v>21</v>
      </c>
      <c r="C2654" s="870">
        <v>2107</v>
      </c>
      <c r="D2654" s="870">
        <v>210720</v>
      </c>
      <c r="E2654" s="870">
        <v>2107209050</v>
      </c>
      <c r="F2654" s="870" t="s">
        <v>2085</v>
      </c>
      <c r="G2654" s="870">
        <v>0</v>
      </c>
      <c r="H2654" s="870">
        <v>0</v>
      </c>
      <c r="I2654" s="870">
        <v>0</v>
      </c>
      <c r="J2654" s="870">
        <v>0</v>
      </c>
      <c r="K2654" s="870">
        <v>0</v>
      </c>
      <c r="L2654" s="870">
        <v>0</v>
      </c>
      <c r="M2654" s="870">
        <v>0</v>
      </c>
      <c r="N2654" s="870">
        <v>0</v>
      </c>
      <c r="O2654" s="870">
        <v>0</v>
      </c>
      <c r="P2654" s="870">
        <v>0</v>
      </c>
      <c r="Q2654" s="870">
        <v>0</v>
      </c>
      <c r="R2654" s="870">
        <v>0</v>
      </c>
      <c r="S2654" s="870">
        <v>0</v>
      </c>
      <c r="T2654" s="870">
        <v>0</v>
      </c>
      <c r="U2654" s="870">
        <v>0</v>
      </c>
      <c r="V2654" s="870">
        <v>0</v>
      </c>
      <c r="W2654" s="870">
        <v>0</v>
      </c>
      <c r="X2654" s="870">
        <v>0</v>
      </c>
      <c r="Y2654" s="870">
        <v>0</v>
      </c>
      <c r="Z2654" s="870">
        <v>0</v>
      </c>
      <c r="AA2654" s="870">
        <v>0</v>
      </c>
      <c r="AB2654" s="870">
        <v>0</v>
      </c>
      <c r="AC2654" s="870">
        <v>0</v>
      </c>
      <c r="AD2654" s="870">
        <v>0</v>
      </c>
      <c r="AE2654" s="870">
        <v>0</v>
      </c>
    </row>
    <row r="2655" spans="1:31">
      <c r="A2655" s="870" t="s">
        <v>1385</v>
      </c>
      <c r="B2655" s="870">
        <v>21</v>
      </c>
      <c r="C2655" s="870">
        <v>2107</v>
      </c>
      <c r="D2655" s="870">
        <v>210720</v>
      </c>
      <c r="E2655" s="870">
        <v>2107209101</v>
      </c>
      <c r="F2655" s="870" t="s">
        <v>2086</v>
      </c>
      <c r="G2655" s="870">
        <v>0</v>
      </c>
      <c r="H2655" s="870">
        <v>0</v>
      </c>
      <c r="I2655" s="870">
        <v>0</v>
      </c>
      <c r="J2655" s="870">
        <v>0</v>
      </c>
      <c r="K2655" s="870">
        <v>0</v>
      </c>
      <c r="L2655" s="870">
        <v>0</v>
      </c>
      <c r="M2655" s="870">
        <v>0</v>
      </c>
      <c r="N2655" s="870">
        <v>0</v>
      </c>
      <c r="O2655" s="870">
        <v>0</v>
      </c>
      <c r="P2655" s="870">
        <v>0</v>
      </c>
      <c r="Q2655" s="870">
        <v>0</v>
      </c>
      <c r="R2655" s="870">
        <v>0</v>
      </c>
      <c r="S2655" s="870">
        <v>0</v>
      </c>
      <c r="T2655" s="870">
        <v>0</v>
      </c>
      <c r="U2655" s="870">
        <v>0</v>
      </c>
      <c r="V2655" s="870">
        <v>0</v>
      </c>
      <c r="W2655" s="870">
        <v>0</v>
      </c>
      <c r="X2655" s="870">
        <v>0</v>
      </c>
      <c r="Y2655" s="870">
        <v>0</v>
      </c>
      <c r="Z2655" s="870">
        <v>0</v>
      </c>
      <c r="AA2655" s="870">
        <v>0</v>
      </c>
      <c r="AB2655" s="870">
        <v>0</v>
      </c>
      <c r="AC2655" s="870">
        <v>0</v>
      </c>
      <c r="AD2655" s="870">
        <v>0</v>
      </c>
      <c r="AE2655" s="870">
        <v>0</v>
      </c>
    </row>
    <row r="2656" spans="1:31">
      <c r="A2656" s="870" t="s">
        <v>1385</v>
      </c>
      <c r="B2656" s="870">
        <v>21</v>
      </c>
      <c r="C2656" s="870">
        <v>2108</v>
      </c>
      <c r="D2656" s="870">
        <v>210805</v>
      </c>
      <c r="E2656" s="870">
        <v>2108050010</v>
      </c>
      <c r="F2656" s="870" t="s">
        <v>1388</v>
      </c>
      <c r="G2656" s="870">
        <v>-9081789128</v>
      </c>
      <c r="H2656" s="870">
        <v>0</v>
      </c>
      <c r="I2656" s="870">
        <v>-9081789128.0100002</v>
      </c>
      <c r="J2656" s="870">
        <v>-1.0000228881835937E-2</v>
      </c>
      <c r="K2656" s="870">
        <v>0</v>
      </c>
      <c r="L2656" s="870">
        <v>0</v>
      </c>
      <c r="M2656" s="870">
        <v>-1.0000228881835937E-2</v>
      </c>
      <c r="N2656" s="870">
        <v>0</v>
      </c>
      <c r="O2656" s="870">
        <v>-1.0000228881835937E-2</v>
      </c>
      <c r="P2656" s="870">
        <v>-3.700084686279297E-3</v>
      </c>
      <c r="Q2656" s="870">
        <v>0</v>
      </c>
      <c r="R2656" s="870">
        <v>0</v>
      </c>
      <c r="S2656" s="870">
        <v>0</v>
      </c>
      <c r="T2656" s="870">
        <v>0</v>
      </c>
      <c r="U2656" s="870">
        <v>0</v>
      </c>
      <c r="V2656" s="870">
        <v>0</v>
      </c>
      <c r="W2656" s="870">
        <v>0</v>
      </c>
      <c r="X2656" s="870">
        <v>-3.700084686279297E-3</v>
      </c>
      <c r="Y2656" s="870">
        <v>0.37</v>
      </c>
      <c r="Z2656" s="870">
        <v>0</v>
      </c>
      <c r="AA2656" s="870">
        <v>-3.700084686279297E-3</v>
      </c>
      <c r="AB2656" s="870">
        <v>0</v>
      </c>
      <c r="AC2656" s="870">
        <v>-3.700084686279297E-3</v>
      </c>
      <c r="AD2656" s="870">
        <v>0</v>
      </c>
      <c r="AE2656" s="870">
        <v>0</v>
      </c>
    </row>
    <row r="2657" spans="1:31">
      <c r="A2657" s="870" t="s">
        <v>1385</v>
      </c>
      <c r="B2657" s="870">
        <v>21</v>
      </c>
      <c r="C2657" s="870">
        <v>2108</v>
      </c>
      <c r="D2657" s="870">
        <v>210805</v>
      </c>
      <c r="E2657" s="870">
        <v>2108050014</v>
      </c>
      <c r="F2657" s="870" t="s">
        <v>3260</v>
      </c>
      <c r="G2657" s="870">
        <v>-8955</v>
      </c>
      <c r="H2657" s="870">
        <v>0</v>
      </c>
      <c r="I2657" s="870">
        <v>-8955.14</v>
      </c>
      <c r="J2657" s="870">
        <v>-0.13999999999941792</v>
      </c>
      <c r="K2657" s="870">
        <v>0</v>
      </c>
      <c r="L2657" s="870">
        <v>0</v>
      </c>
      <c r="M2657" s="870">
        <v>-0.13999999999941792</v>
      </c>
      <c r="N2657" s="870">
        <v>0</v>
      </c>
      <c r="O2657" s="870">
        <v>-0.13999999999941792</v>
      </c>
      <c r="P2657" s="870">
        <v>-5.1799999999784629E-2</v>
      </c>
      <c r="Q2657" s="870">
        <v>0</v>
      </c>
      <c r="R2657" s="870">
        <v>0</v>
      </c>
      <c r="S2657" s="870">
        <v>0</v>
      </c>
      <c r="T2657" s="870">
        <v>0</v>
      </c>
      <c r="U2657" s="870">
        <v>0</v>
      </c>
      <c r="V2657" s="870">
        <v>0</v>
      </c>
      <c r="W2657" s="870">
        <v>0</v>
      </c>
      <c r="X2657" s="870">
        <v>-5.1799999999784629E-2</v>
      </c>
      <c r="Y2657" s="870">
        <v>0.37</v>
      </c>
      <c r="Z2657" s="870">
        <v>0</v>
      </c>
      <c r="AA2657" s="870">
        <v>-5.1799999999784629E-2</v>
      </c>
      <c r="AB2657" s="870">
        <v>0</v>
      </c>
      <c r="AC2657" s="870">
        <v>-5.1799999999784629E-2</v>
      </c>
      <c r="AD2657" s="870">
        <v>0</v>
      </c>
      <c r="AE2657" s="870">
        <v>0</v>
      </c>
    </row>
    <row r="2658" spans="1:31">
      <c r="A2658" s="870" t="s">
        <v>1385</v>
      </c>
      <c r="B2658" s="870">
        <v>21</v>
      </c>
      <c r="C2658" s="870">
        <v>2108</v>
      </c>
      <c r="D2658" s="870">
        <v>210805</v>
      </c>
      <c r="E2658" s="870">
        <v>2108050080</v>
      </c>
      <c r="F2658" s="870" t="s">
        <v>3713</v>
      </c>
      <c r="G2658" s="870">
        <v>30887755</v>
      </c>
      <c r="H2658" s="870">
        <v>0</v>
      </c>
      <c r="I2658" s="870">
        <v>30887755</v>
      </c>
      <c r="J2658" s="870">
        <v>0</v>
      </c>
      <c r="K2658" s="870">
        <v>0</v>
      </c>
      <c r="L2658" s="870">
        <v>0</v>
      </c>
      <c r="M2658" s="870">
        <v>0</v>
      </c>
      <c r="N2658" s="870">
        <v>0</v>
      </c>
      <c r="O2658" s="870">
        <v>0</v>
      </c>
      <c r="P2658" s="870">
        <v>0</v>
      </c>
      <c r="Q2658" s="870">
        <v>0</v>
      </c>
      <c r="R2658" s="870">
        <v>0</v>
      </c>
      <c r="S2658" s="870">
        <v>0</v>
      </c>
      <c r="T2658" s="870">
        <v>0</v>
      </c>
      <c r="U2658" s="870">
        <v>0</v>
      </c>
      <c r="V2658" s="870">
        <v>0</v>
      </c>
      <c r="W2658" s="870">
        <v>0</v>
      </c>
      <c r="X2658" s="870">
        <v>0</v>
      </c>
      <c r="Y2658" s="870">
        <v>0</v>
      </c>
      <c r="Z2658" s="870">
        <v>0</v>
      </c>
      <c r="AA2658" s="870">
        <v>0</v>
      </c>
      <c r="AB2658" s="870">
        <v>0</v>
      </c>
      <c r="AC2658" s="870">
        <v>0</v>
      </c>
      <c r="AD2658" s="870">
        <v>0</v>
      </c>
      <c r="AE2658" s="870">
        <v>0</v>
      </c>
    </row>
    <row r="2659" spans="1:31">
      <c r="A2659" s="870" t="s">
        <v>1385</v>
      </c>
      <c r="B2659" s="870">
        <v>21</v>
      </c>
      <c r="C2659" s="870">
        <v>2108</v>
      </c>
      <c r="D2659" s="870">
        <v>210805</v>
      </c>
      <c r="E2659" s="870">
        <v>2108059020</v>
      </c>
      <c r="F2659" s="870" t="s">
        <v>1389</v>
      </c>
      <c r="G2659" s="870">
        <v>-25945</v>
      </c>
      <c r="H2659" s="870">
        <v>0</v>
      </c>
      <c r="I2659" s="870">
        <v>-25944.53</v>
      </c>
      <c r="J2659" s="870">
        <v>0.47000000000116415</v>
      </c>
      <c r="K2659" s="870">
        <v>0</v>
      </c>
      <c r="L2659" s="870">
        <v>0.47000000000116415</v>
      </c>
      <c r="M2659" s="870">
        <v>0</v>
      </c>
      <c r="N2659" s="870">
        <v>0</v>
      </c>
      <c r="O2659" s="870">
        <v>0.47000000000116415</v>
      </c>
      <c r="P2659" s="870">
        <v>0.17390000000043074</v>
      </c>
      <c r="Q2659" s="870">
        <v>0</v>
      </c>
      <c r="R2659" s="870">
        <v>0</v>
      </c>
      <c r="S2659" s="870">
        <v>0</v>
      </c>
      <c r="T2659" s="870">
        <v>0</v>
      </c>
      <c r="U2659" s="870">
        <v>0</v>
      </c>
      <c r="V2659" s="870">
        <v>0</v>
      </c>
      <c r="W2659" s="870">
        <v>0</v>
      </c>
      <c r="X2659" s="870">
        <v>0.17390000000043074</v>
      </c>
      <c r="Y2659" s="870">
        <v>0.37</v>
      </c>
      <c r="Z2659" s="870">
        <v>0.17390000000043074</v>
      </c>
      <c r="AA2659" s="870">
        <v>0</v>
      </c>
      <c r="AB2659" s="870">
        <v>0.17390000000043074</v>
      </c>
      <c r="AC2659" s="870">
        <v>0</v>
      </c>
      <c r="AD2659" s="870">
        <v>0</v>
      </c>
      <c r="AE2659" s="870">
        <v>0</v>
      </c>
    </row>
    <row r="2660" spans="1:31">
      <c r="A2660" s="870" t="s">
        <v>1385</v>
      </c>
      <c r="B2660" s="870">
        <v>21</v>
      </c>
      <c r="C2660" s="870">
        <v>2108</v>
      </c>
      <c r="D2660" s="870">
        <v>210805</v>
      </c>
      <c r="E2660" s="870">
        <v>2108059060</v>
      </c>
      <c r="F2660" s="870" t="s">
        <v>1390</v>
      </c>
      <c r="G2660" s="870">
        <v>-37341149656517</v>
      </c>
      <c r="H2660" s="870">
        <v>0</v>
      </c>
      <c r="I2660" s="870">
        <v>-37341149656516.5</v>
      </c>
      <c r="J2660" s="870">
        <v>0.5</v>
      </c>
      <c r="K2660" s="870">
        <v>0</v>
      </c>
      <c r="L2660" s="870">
        <v>0.5</v>
      </c>
      <c r="M2660" s="870">
        <v>0</v>
      </c>
      <c r="N2660" s="870">
        <v>0</v>
      </c>
      <c r="O2660" s="870">
        <v>0.5</v>
      </c>
      <c r="P2660" s="870">
        <v>0.185</v>
      </c>
      <c r="Q2660" s="870">
        <v>0</v>
      </c>
      <c r="R2660" s="870">
        <v>0</v>
      </c>
      <c r="S2660" s="870">
        <v>0</v>
      </c>
      <c r="T2660" s="870">
        <v>0</v>
      </c>
      <c r="U2660" s="870">
        <v>0</v>
      </c>
      <c r="V2660" s="870">
        <v>0</v>
      </c>
      <c r="W2660" s="870">
        <v>0</v>
      </c>
      <c r="X2660" s="870">
        <v>0.185</v>
      </c>
      <c r="Y2660" s="870">
        <v>0.37</v>
      </c>
      <c r="Z2660" s="870">
        <v>0.185</v>
      </c>
      <c r="AA2660" s="870">
        <v>0</v>
      </c>
      <c r="AB2660" s="870">
        <v>0.185</v>
      </c>
      <c r="AC2660" s="870">
        <v>0</v>
      </c>
      <c r="AD2660" s="870">
        <v>0</v>
      </c>
      <c r="AE2660" s="870">
        <v>0</v>
      </c>
    </row>
    <row r="2661" spans="1:31">
      <c r="A2661" s="870" t="s">
        <v>1385</v>
      </c>
      <c r="B2661" s="870">
        <v>21</v>
      </c>
      <c r="C2661" s="870">
        <v>2108</v>
      </c>
      <c r="D2661" s="870">
        <v>210805</v>
      </c>
      <c r="E2661" s="870">
        <v>2108059063</v>
      </c>
      <c r="F2661" s="870" t="s">
        <v>4358</v>
      </c>
      <c r="G2661" s="870">
        <v>-902600</v>
      </c>
      <c r="H2661" s="870">
        <v>0</v>
      </c>
      <c r="I2661" s="870">
        <v>-902600</v>
      </c>
      <c r="J2661" s="870">
        <v>0</v>
      </c>
      <c r="K2661" s="870">
        <v>0</v>
      </c>
      <c r="L2661" s="870">
        <v>0</v>
      </c>
      <c r="M2661" s="870">
        <v>0</v>
      </c>
      <c r="N2661" s="870">
        <v>0</v>
      </c>
      <c r="O2661" s="870">
        <v>0</v>
      </c>
      <c r="P2661" s="870">
        <v>0</v>
      </c>
      <c r="Q2661" s="870">
        <v>0</v>
      </c>
      <c r="R2661" s="870">
        <v>0</v>
      </c>
      <c r="S2661" s="870">
        <v>0</v>
      </c>
      <c r="T2661" s="870">
        <v>0</v>
      </c>
      <c r="U2661" s="870">
        <v>0</v>
      </c>
      <c r="V2661" s="870">
        <v>0</v>
      </c>
      <c r="W2661" s="870">
        <v>0</v>
      </c>
      <c r="X2661" s="870">
        <v>0</v>
      </c>
      <c r="Y2661" s="870">
        <v>0</v>
      </c>
      <c r="Z2661" s="870">
        <v>0</v>
      </c>
      <c r="AA2661" s="870">
        <v>0</v>
      </c>
      <c r="AB2661" s="870">
        <v>0</v>
      </c>
      <c r="AC2661" s="870">
        <v>0</v>
      </c>
      <c r="AD2661" s="870">
        <v>0</v>
      </c>
      <c r="AE2661" s="870">
        <v>0</v>
      </c>
    </row>
    <row r="2662" spans="1:31">
      <c r="A2662" s="870" t="s">
        <v>1385</v>
      </c>
      <c r="B2662" s="870">
        <v>21</v>
      </c>
      <c r="C2662" s="870">
        <v>2108</v>
      </c>
      <c r="D2662" s="870">
        <v>210805</v>
      </c>
      <c r="E2662" s="870">
        <v>2108059070</v>
      </c>
      <c r="F2662" s="870" t="s">
        <v>1391</v>
      </c>
      <c r="G2662" s="870">
        <v>-3542714405266</v>
      </c>
      <c r="H2662" s="870">
        <v>0</v>
      </c>
      <c r="I2662" s="870">
        <v>-3542714405265.79</v>
      </c>
      <c r="J2662" s="870">
        <v>0.2099609375</v>
      </c>
      <c r="K2662" s="870">
        <v>0</v>
      </c>
      <c r="L2662" s="870">
        <v>0.2099609375</v>
      </c>
      <c r="M2662" s="870">
        <v>0</v>
      </c>
      <c r="N2662" s="870">
        <v>0</v>
      </c>
      <c r="O2662" s="870">
        <v>0.2099609375</v>
      </c>
      <c r="P2662" s="870">
        <v>7.7685546874999997E-2</v>
      </c>
      <c r="Q2662" s="870">
        <v>0</v>
      </c>
      <c r="R2662" s="870">
        <v>0</v>
      </c>
      <c r="S2662" s="870">
        <v>0</v>
      </c>
      <c r="T2662" s="870">
        <v>0</v>
      </c>
      <c r="U2662" s="870">
        <v>0</v>
      </c>
      <c r="V2662" s="870">
        <v>0</v>
      </c>
      <c r="W2662" s="870">
        <v>0</v>
      </c>
      <c r="X2662" s="870">
        <v>7.7685546874999997E-2</v>
      </c>
      <c r="Y2662" s="870">
        <v>0.37</v>
      </c>
      <c r="Z2662" s="870">
        <v>7.7685546874999997E-2</v>
      </c>
      <c r="AA2662" s="870">
        <v>0</v>
      </c>
      <c r="AB2662" s="870">
        <v>7.7685546874999997E-2</v>
      </c>
      <c r="AC2662" s="870">
        <v>0</v>
      </c>
      <c r="AD2662" s="870">
        <v>0</v>
      </c>
      <c r="AE2662" s="870">
        <v>0</v>
      </c>
    </row>
    <row r="2663" spans="1:31">
      <c r="A2663" s="870" t="s">
        <v>1385</v>
      </c>
      <c r="B2663" s="870">
        <v>21</v>
      </c>
      <c r="C2663" s="870">
        <v>2108</v>
      </c>
      <c r="D2663" s="870">
        <v>210805</v>
      </c>
      <c r="E2663" s="870">
        <v>2108059091</v>
      </c>
      <c r="F2663" s="870" t="s">
        <v>4359</v>
      </c>
      <c r="G2663" s="870">
        <v>0</v>
      </c>
      <c r="H2663" s="870">
        <v>0</v>
      </c>
      <c r="I2663" s="870">
        <v>0</v>
      </c>
      <c r="J2663" s="870">
        <v>0</v>
      </c>
      <c r="K2663" s="870">
        <v>0</v>
      </c>
      <c r="L2663" s="870">
        <v>0</v>
      </c>
      <c r="M2663" s="870">
        <v>0</v>
      </c>
      <c r="N2663" s="870">
        <v>0</v>
      </c>
      <c r="O2663" s="870">
        <v>0</v>
      </c>
      <c r="P2663" s="870">
        <v>0</v>
      </c>
      <c r="Q2663" s="870">
        <v>0</v>
      </c>
      <c r="R2663" s="870">
        <v>0</v>
      </c>
      <c r="S2663" s="870">
        <v>0</v>
      </c>
      <c r="T2663" s="870">
        <v>0</v>
      </c>
      <c r="U2663" s="870">
        <v>0</v>
      </c>
      <c r="V2663" s="870">
        <v>0</v>
      </c>
      <c r="W2663" s="870">
        <v>0</v>
      </c>
      <c r="X2663" s="870">
        <v>0</v>
      </c>
      <c r="Y2663" s="870">
        <v>0</v>
      </c>
      <c r="Z2663" s="870">
        <v>0</v>
      </c>
      <c r="AA2663" s="870">
        <v>0</v>
      </c>
      <c r="AB2663" s="870">
        <v>0</v>
      </c>
      <c r="AC2663" s="870">
        <v>0</v>
      </c>
      <c r="AD2663" s="870">
        <v>0</v>
      </c>
      <c r="AE2663" s="870">
        <v>0</v>
      </c>
    </row>
    <row r="2664" spans="1:31">
      <c r="A2664" s="870" t="s">
        <v>1385</v>
      </c>
      <c r="B2664" s="870">
        <v>21</v>
      </c>
      <c r="C2664" s="870">
        <v>2108</v>
      </c>
      <c r="D2664" s="870">
        <v>210805</v>
      </c>
      <c r="E2664" s="870">
        <v>2108059137</v>
      </c>
      <c r="F2664" s="870" t="s">
        <v>4360</v>
      </c>
      <c r="G2664" s="870">
        <v>0</v>
      </c>
      <c r="H2664" s="870">
        <v>0</v>
      </c>
      <c r="I2664" s="870">
        <v>0</v>
      </c>
      <c r="J2664" s="870">
        <v>0</v>
      </c>
      <c r="K2664" s="870">
        <v>0</v>
      </c>
      <c r="L2664" s="870">
        <v>0</v>
      </c>
      <c r="M2664" s="870">
        <v>0</v>
      </c>
      <c r="N2664" s="870">
        <v>0</v>
      </c>
      <c r="O2664" s="870">
        <v>0</v>
      </c>
      <c r="P2664" s="870">
        <v>0</v>
      </c>
      <c r="Q2664" s="870">
        <v>0</v>
      </c>
      <c r="R2664" s="870">
        <v>0</v>
      </c>
      <c r="S2664" s="870">
        <v>0</v>
      </c>
      <c r="T2664" s="870">
        <v>0</v>
      </c>
      <c r="U2664" s="870">
        <v>0</v>
      </c>
      <c r="V2664" s="870">
        <v>0</v>
      </c>
      <c r="W2664" s="870">
        <v>0</v>
      </c>
      <c r="X2664" s="870">
        <v>0</v>
      </c>
      <c r="Y2664" s="870">
        <v>0</v>
      </c>
      <c r="Z2664" s="870">
        <v>0</v>
      </c>
      <c r="AA2664" s="870">
        <v>0</v>
      </c>
      <c r="AB2664" s="870">
        <v>0</v>
      </c>
      <c r="AC2664" s="870">
        <v>0</v>
      </c>
      <c r="AD2664" s="870">
        <v>0</v>
      </c>
      <c r="AE2664" s="870">
        <v>0</v>
      </c>
    </row>
    <row r="2665" spans="1:31">
      <c r="A2665" s="870" t="s">
        <v>1385</v>
      </c>
      <c r="B2665" s="870">
        <v>21</v>
      </c>
      <c r="C2665" s="870">
        <v>2108</v>
      </c>
      <c r="D2665" s="870">
        <v>210810</v>
      </c>
      <c r="E2665" s="870">
        <v>2108100010</v>
      </c>
      <c r="F2665" s="870" t="s">
        <v>1392</v>
      </c>
      <c r="G2665" s="870">
        <v>-200968358</v>
      </c>
      <c r="H2665" s="870">
        <v>0</v>
      </c>
      <c r="I2665" s="870">
        <v>-200968357.78999999</v>
      </c>
      <c r="J2665" s="870">
        <v>0.21000000834465027</v>
      </c>
      <c r="K2665" s="870">
        <v>0</v>
      </c>
      <c r="L2665" s="870">
        <v>0.21000000834465027</v>
      </c>
      <c r="M2665" s="870">
        <v>0</v>
      </c>
      <c r="N2665" s="870">
        <v>0</v>
      </c>
      <c r="O2665" s="870">
        <v>0.21000000834465027</v>
      </c>
      <c r="P2665" s="870">
        <v>7.7700003087520592E-2</v>
      </c>
      <c r="Q2665" s="870">
        <v>0</v>
      </c>
      <c r="R2665" s="870">
        <v>0</v>
      </c>
      <c r="S2665" s="870">
        <v>0</v>
      </c>
      <c r="T2665" s="870">
        <v>0</v>
      </c>
      <c r="U2665" s="870">
        <v>0</v>
      </c>
      <c r="V2665" s="870">
        <v>0</v>
      </c>
      <c r="W2665" s="870">
        <v>0</v>
      </c>
      <c r="X2665" s="870">
        <v>7.7700003087520592E-2</v>
      </c>
      <c r="Y2665" s="870">
        <v>0.36999999999999994</v>
      </c>
      <c r="Z2665" s="870">
        <v>7.7700003087520592E-2</v>
      </c>
      <c r="AA2665" s="870">
        <v>0</v>
      </c>
      <c r="AB2665" s="870">
        <v>7.7700003087520592E-2</v>
      </c>
      <c r="AC2665" s="870">
        <v>0</v>
      </c>
      <c r="AD2665" s="870">
        <v>0</v>
      </c>
      <c r="AE2665" s="870">
        <v>0</v>
      </c>
    </row>
    <row r="2666" spans="1:31">
      <c r="A2666" s="870" t="s">
        <v>1385</v>
      </c>
      <c r="B2666" s="870">
        <v>21</v>
      </c>
      <c r="C2666" s="870">
        <v>2108</v>
      </c>
      <c r="D2666" s="870">
        <v>210810</v>
      </c>
      <c r="E2666" s="870">
        <v>2108109010</v>
      </c>
      <c r="F2666" s="870" t="s">
        <v>1393</v>
      </c>
      <c r="G2666" s="870">
        <v>-1472389620736</v>
      </c>
      <c r="H2666" s="870">
        <v>0</v>
      </c>
      <c r="I2666" s="870">
        <v>-1472389620735.95</v>
      </c>
      <c r="J2666" s="870">
        <v>5.0048828125E-2</v>
      </c>
      <c r="K2666" s="870">
        <v>0</v>
      </c>
      <c r="L2666" s="870">
        <v>5.0048828125E-2</v>
      </c>
      <c r="M2666" s="870">
        <v>0</v>
      </c>
      <c r="N2666" s="870">
        <v>0</v>
      </c>
      <c r="O2666" s="870">
        <v>5.0048828125E-2</v>
      </c>
      <c r="P2666" s="870">
        <v>1.8518066406249999E-2</v>
      </c>
      <c r="Q2666" s="870">
        <v>0</v>
      </c>
      <c r="R2666" s="870">
        <v>0</v>
      </c>
      <c r="S2666" s="870">
        <v>0</v>
      </c>
      <c r="T2666" s="870">
        <v>0</v>
      </c>
      <c r="U2666" s="870">
        <v>0</v>
      </c>
      <c r="V2666" s="870">
        <v>0</v>
      </c>
      <c r="W2666" s="870">
        <v>0</v>
      </c>
      <c r="X2666" s="870">
        <v>1.8518066406249999E-2</v>
      </c>
      <c r="Y2666" s="870">
        <v>0.37</v>
      </c>
      <c r="Z2666" s="870">
        <v>1.8518066406249999E-2</v>
      </c>
      <c r="AA2666" s="870">
        <v>0</v>
      </c>
      <c r="AB2666" s="870">
        <v>1.8518066406249999E-2</v>
      </c>
      <c r="AC2666" s="870">
        <v>0</v>
      </c>
      <c r="AD2666" s="870">
        <v>0</v>
      </c>
      <c r="AE2666" s="870">
        <v>0</v>
      </c>
    </row>
    <row r="2667" spans="1:31">
      <c r="A2667" s="870" t="s">
        <v>1385</v>
      </c>
      <c r="B2667" s="870">
        <v>21</v>
      </c>
      <c r="C2667" s="870">
        <v>2108</v>
      </c>
      <c r="D2667" s="870">
        <v>210810</v>
      </c>
      <c r="E2667" s="870">
        <v>2108109020</v>
      </c>
      <c r="F2667" s="870" t="s">
        <v>1394</v>
      </c>
      <c r="G2667" s="870">
        <v>-132426728608</v>
      </c>
      <c r="H2667" s="870">
        <v>0</v>
      </c>
      <c r="I2667" s="870">
        <v>-132426728608.17999</v>
      </c>
      <c r="J2667" s="870">
        <v>-0.17999267578125</v>
      </c>
      <c r="K2667" s="870">
        <v>0</v>
      </c>
      <c r="L2667" s="870">
        <v>0</v>
      </c>
      <c r="M2667" s="870">
        <v>-0.17999267578125</v>
      </c>
      <c r="N2667" s="870">
        <v>0</v>
      </c>
      <c r="O2667" s="870">
        <v>-0.17999267578125</v>
      </c>
      <c r="P2667" s="870">
        <v>-6.6597290039062493E-2</v>
      </c>
      <c r="Q2667" s="870">
        <v>0</v>
      </c>
      <c r="R2667" s="870">
        <v>0</v>
      </c>
      <c r="S2667" s="870">
        <v>0</v>
      </c>
      <c r="T2667" s="870">
        <v>0</v>
      </c>
      <c r="U2667" s="870">
        <v>0</v>
      </c>
      <c r="V2667" s="870">
        <v>0</v>
      </c>
      <c r="W2667" s="870">
        <v>0</v>
      </c>
      <c r="X2667" s="870">
        <v>-6.6597290039062493E-2</v>
      </c>
      <c r="Y2667" s="870">
        <v>0.36999999999999994</v>
      </c>
      <c r="Z2667" s="870">
        <v>0</v>
      </c>
      <c r="AA2667" s="870">
        <v>-6.6597290039062493E-2</v>
      </c>
      <c r="AB2667" s="870">
        <v>0</v>
      </c>
      <c r="AC2667" s="870">
        <v>-6.6597290039062493E-2</v>
      </c>
      <c r="AD2667" s="870">
        <v>0</v>
      </c>
      <c r="AE2667" s="870">
        <v>0</v>
      </c>
    </row>
    <row r="2668" spans="1:31">
      <c r="A2668" s="870" t="s">
        <v>1385</v>
      </c>
      <c r="B2668" s="870">
        <v>21</v>
      </c>
      <c r="C2668" s="870">
        <v>2108</v>
      </c>
      <c r="D2668" s="870">
        <v>210815</v>
      </c>
      <c r="E2668" s="870">
        <v>2108159005</v>
      </c>
      <c r="F2668" s="870" t="s">
        <v>2087</v>
      </c>
      <c r="G2668" s="870">
        <v>0</v>
      </c>
      <c r="H2668" s="870">
        <v>0</v>
      </c>
      <c r="I2668" s="870">
        <v>0</v>
      </c>
      <c r="J2668" s="870">
        <v>0</v>
      </c>
      <c r="K2668" s="870">
        <v>0</v>
      </c>
      <c r="L2668" s="870">
        <v>0</v>
      </c>
      <c r="M2668" s="870">
        <v>0</v>
      </c>
      <c r="N2668" s="870">
        <v>0</v>
      </c>
      <c r="O2668" s="870">
        <v>0</v>
      </c>
      <c r="P2668" s="870">
        <v>0</v>
      </c>
      <c r="Q2668" s="870">
        <v>0</v>
      </c>
      <c r="R2668" s="870">
        <v>0</v>
      </c>
      <c r="S2668" s="870">
        <v>0</v>
      </c>
      <c r="T2668" s="870">
        <v>0</v>
      </c>
      <c r="U2668" s="870">
        <v>0</v>
      </c>
      <c r="V2668" s="870">
        <v>0</v>
      </c>
      <c r="W2668" s="870">
        <v>0</v>
      </c>
      <c r="X2668" s="870">
        <v>0</v>
      </c>
      <c r="Y2668" s="870">
        <v>0</v>
      </c>
      <c r="Z2668" s="870">
        <v>0</v>
      </c>
      <c r="AA2668" s="870">
        <v>0</v>
      </c>
      <c r="AB2668" s="870">
        <v>0</v>
      </c>
      <c r="AC2668" s="870">
        <v>0</v>
      </c>
      <c r="AD2668" s="870">
        <v>0</v>
      </c>
      <c r="AE2668" s="870">
        <v>0</v>
      </c>
    </row>
    <row r="2669" spans="1:31">
      <c r="A2669" s="870" t="s">
        <v>1385</v>
      </c>
      <c r="B2669" s="870">
        <v>21</v>
      </c>
      <c r="C2669" s="870">
        <v>2108</v>
      </c>
      <c r="D2669" s="870">
        <v>210815</v>
      </c>
      <c r="E2669" s="870">
        <v>2108159010</v>
      </c>
      <c r="F2669" s="870" t="s">
        <v>2088</v>
      </c>
      <c r="G2669" s="870">
        <v>0</v>
      </c>
      <c r="H2669" s="870">
        <v>0</v>
      </c>
      <c r="I2669" s="870">
        <v>0</v>
      </c>
      <c r="J2669" s="870">
        <v>0</v>
      </c>
      <c r="K2669" s="870">
        <v>0</v>
      </c>
      <c r="L2669" s="870">
        <v>0</v>
      </c>
      <c r="M2669" s="870">
        <v>0</v>
      </c>
      <c r="N2669" s="870">
        <v>0</v>
      </c>
      <c r="O2669" s="870">
        <v>0</v>
      </c>
      <c r="P2669" s="870">
        <v>0</v>
      </c>
      <c r="Q2669" s="870">
        <v>0</v>
      </c>
      <c r="R2669" s="870">
        <v>0</v>
      </c>
      <c r="S2669" s="870">
        <v>0</v>
      </c>
      <c r="T2669" s="870">
        <v>0</v>
      </c>
      <c r="U2669" s="870">
        <v>0</v>
      </c>
      <c r="V2669" s="870">
        <v>0</v>
      </c>
      <c r="W2669" s="870">
        <v>0</v>
      </c>
      <c r="X2669" s="870">
        <v>0</v>
      </c>
      <c r="Y2669" s="870">
        <v>0</v>
      </c>
      <c r="Z2669" s="870">
        <v>0</v>
      </c>
      <c r="AA2669" s="870">
        <v>0</v>
      </c>
      <c r="AB2669" s="870">
        <v>0</v>
      </c>
      <c r="AC2669" s="870">
        <v>0</v>
      </c>
      <c r="AD2669" s="870">
        <v>0</v>
      </c>
      <c r="AE2669" s="870">
        <v>0</v>
      </c>
    </row>
    <row r="2670" spans="1:31">
      <c r="A2670" s="870" t="s">
        <v>1385</v>
      </c>
      <c r="B2670" s="870">
        <v>21</v>
      </c>
      <c r="C2670" s="870">
        <v>2108</v>
      </c>
      <c r="D2670" s="870">
        <v>210815</v>
      </c>
      <c r="E2670" s="870">
        <v>2108159011</v>
      </c>
      <c r="F2670" s="870" t="s">
        <v>2082</v>
      </c>
      <c r="G2670" s="870">
        <v>0</v>
      </c>
      <c r="H2670" s="870">
        <v>0</v>
      </c>
      <c r="I2670" s="870">
        <v>0</v>
      </c>
      <c r="J2670" s="870">
        <v>0</v>
      </c>
      <c r="K2670" s="870">
        <v>0</v>
      </c>
      <c r="L2670" s="870">
        <v>0</v>
      </c>
      <c r="M2670" s="870">
        <v>0</v>
      </c>
      <c r="N2670" s="870">
        <v>0</v>
      </c>
      <c r="O2670" s="870">
        <v>0</v>
      </c>
      <c r="P2670" s="870">
        <v>0</v>
      </c>
      <c r="Q2670" s="870">
        <v>0</v>
      </c>
      <c r="R2670" s="870">
        <v>0</v>
      </c>
      <c r="S2670" s="870">
        <v>0</v>
      </c>
      <c r="T2670" s="870">
        <v>0</v>
      </c>
      <c r="U2670" s="870">
        <v>0</v>
      </c>
      <c r="V2670" s="870">
        <v>0</v>
      </c>
      <c r="W2670" s="870">
        <v>0</v>
      </c>
      <c r="X2670" s="870">
        <v>0</v>
      </c>
      <c r="Y2670" s="870">
        <v>0</v>
      </c>
      <c r="Z2670" s="870">
        <v>0</v>
      </c>
      <c r="AA2670" s="870">
        <v>0</v>
      </c>
      <c r="AB2670" s="870">
        <v>0</v>
      </c>
      <c r="AC2670" s="870">
        <v>0</v>
      </c>
      <c r="AD2670" s="870">
        <v>0</v>
      </c>
      <c r="AE2670" s="870">
        <v>0</v>
      </c>
    </row>
    <row r="2671" spans="1:31">
      <c r="A2671" s="870" t="s">
        <v>1385</v>
      </c>
      <c r="B2671" s="870">
        <v>21</v>
      </c>
      <c r="C2671" s="870">
        <v>2108</v>
      </c>
      <c r="D2671" s="870">
        <v>210815</v>
      </c>
      <c r="E2671" s="870">
        <v>2108159012</v>
      </c>
      <c r="F2671" s="870" t="s">
        <v>2082</v>
      </c>
      <c r="G2671" s="870">
        <v>0</v>
      </c>
      <c r="H2671" s="870">
        <v>0</v>
      </c>
      <c r="I2671" s="870">
        <v>0</v>
      </c>
      <c r="J2671" s="870">
        <v>0</v>
      </c>
      <c r="K2671" s="870">
        <v>0</v>
      </c>
      <c r="L2671" s="870">
        <v>0</v>
      </c>
      <c r="M2671" s="870">
        <v>0</v>
      </c>
      <c r="N2671" s="870">
        <v>0</v>
      </c>
      <c r="O2671" s="870">
        <v>0</v>
      </c>
      <c r="P2671" s="870">
        <v>0</v>
      </c>
      <c r="Q2671" s="870">
        <v>0</v>
      </c>
      <c r="R2671" s="870">
        <v>0</v>
      </c>
      <c r="S2671" s="870">
        <v>0</v>
      </c>
      <c r="T2671" s="870">
        <v>0</v>
      </c>
      <c r="U2671" s="870">
        <v>0</v>
      </c>
      <c r="V2671" s="870">
        <v>0</v>
      </c>
      <c r="W2671" s="870">
        <v>0</v>
      </c>
      <c r="X2671" s="870">
        <v>0</v>
      </c>
      <c r="Y2671" s="870">
        <v>0</v>
      </c>
      <c r="Z2671" s="870">
        <v>0</v>
      </c>
      <c r="AA2671" s="870">
        <v>0</v>
      </c>
      <c r="AB2671" s="870">
        <v>0</v>
      </c>
      <c r="AC2671" s="870">
        <v>0</v>
      </c>
      <c r="AD2671" s="870">
        <v>0</v>
      </c>
      <c r="AE2671" s="870">
        <v>0</v>
      </c>
    </row>
    <row r="2672" spans="1:31">
      <c r="A2672" s="870" t="s">
        <v>1385</v>
      </c>
      <c r="B2672" s="870">
        <v>21</v>
      </c>
      <c r="C2672" s="870">
        <v>2108</v>
      </c>
      <c r="D2672" s="870">
        <v>210815</v>
      </c>
      <c r="E2672" s="870">
        <v>2108159131</v>
      </c>
      <c r="F2672" s="870" t="s">
        <v>4361</v>
      </c>
      <c r="G2672" s="870">
        <v>-10499846</v>
      </c>
      <c r="H2672" s="870">
        <v>0</v>
      </c>
      <c r="I2672" s="870">
        <v>-10499845.970000001</v>
      </c>
      <c r="J2672" s="870">
        <v>2.9999999329447746E-2</v>
      </c>
      <c r="K2672" s="870">
        <v>0</v>
      </c>
      <c r="L2672" s="870">
        <v>2.9999999329447746E-2</v>
      </c>
      <c r="M2672" s="870">
        <v>0</v>
      </c>
      <c r="N2672" s="870">
        <v>0</v>
      </c>
      <c r="O2672" s="870">
        <v>2.9999999329447746E-2</v>
      </c>
      <c r="P2672" s="870">
        <v>1.1099999751895667E-2</v>
      </c>
      <c r="Q2672" s="870">
        <v>0</v>
      </c>
      <c r="R2672" s="870">
        <v>0</v>
      </c>
      <c r="S2672" s="870">
        <v>0</v>
      </c>
      <c r="T2672" s="870">
        <v>0</v>
      </c>
      <c r="U2672" s="870">
        <v>0</v>
      </c>
      <c r="V2672" s="870">
        <v>0</v>
      </c>
      <c r="W2672" s="870">
        <v>0</v>
      </c>
      <c r="X2672" s="870">
        <v>1.1099999751895667E-2</v>
      </c>
      <c r="Y2672" s="870">
        <v>0.37</v>
      </c>
      <c r="Z2672" s="870">
        <v>1.1099999751895667E-2</v>
      </c>
      <c r="AA2672" s="870">
        <v>0</v>
      </c>
      <c r="AB2672" s="870">
        <v>1.1099999751895667E-2</v>
      </c>
      <c r="AC2672" s="870">
        <v>0</v>
      </c>
      <c r="AD2672" s="870">
        <v>0</v>
      </c>
      <c r="AE2672" s="870">
        <v>0</v>
      </c>
    </row>
    <row r="2673" spans="1:31">
      <c r="A2673" s="870" t="s">
        <v>1385</v>
      </c>
      <c r="B2673" s="870">
        <v>21</v>
      </c>
      <c r="C2673" s="870">
        <v>2108</v>
      </c>
      <c r="D2673" s="870">
        <v>210820</v>
      </c>
      <c r="E2673" s="870">
        <v>2108209011</v>
      </c>
      <c r="F2673" s="870" t="s">
        <v>1395</v>
      </c>
      <c r="G2673" s="870">
        <v>-118669489053</v>
      </c>
      <c r="H2673" s="870">
        <v>0</v>
      </c>
      <c r="I2673" s="870">
        <v>-118669489052.60001</v>
      </c>
      <c r="J2673" s="870">
        <v>0.399993896484375</v>
      </c>
      <c r="K2673" s="870">
        <v>0</v>
      </c>
      <c r="L2673" s="870">
        <v>0.399993896484375</v>
      </c>
      <c r="M2673" s="870">
        <v>0</v>
      </c>
      <c r="N2673" s="870">
        <v>0</v>
      </c>
      <c r="O2673" s="870">
        <v>0.399993896484375</v>
      </c>
      <c r="P2673" s="870">
        <v>0.14799774169921875</v>
      </c>
      <c r="Q2673" s="870">
        <v>0</v>
      </c>
      <c r="R2673" s="870">
        <v>0</v>
      </c>
      <c r="S2673" s="870">
        <v>0</v>
      </c>
      <c r="T2673" s="870">
        <v>0</v>
      </c>
      <c r="U2673" s="870">
        <v>0</v>
      </c>
      <c r="V2673" s="870">
        <v>0</v>
      </c>
      <c r="W2673" s="870">
        <v>0</v>
      </c>
      <c r="X2673" s="870">
        <v>0.14799774169921875</v>
      </c>
      <c r="Y2673" s="870">
        <v>0.37</v>
      </c>
      <c r="Z2673" s="870">
        <v>0.14799774169921875</v>
      </c>
      <c r="AA2673" s="870">
        <v>0</v>
      </c>
      <c r="AB2673" s="870">
        <v>0.14799774169921875</v>
      </c>
      <c r="AC2673" s="870">
        <v>0</v>
      </c>
      <c r="AD2673" s="870">
        <v>0</v>
      </c>
      <c r="AE2673" s="870">
        <v>0</v>
      </c>
    </row>
    <row r="2674" spans="1:31">
      <c r="A2674" s="870" t="s">
        <v>1385</v>
      </c>
      <c r="B2674" s="870">
        <v>21</v>
      </c>
      <c r="C2674" s="870">
        <v>2109</v>
      </c>
      <c r="D2674" s="870">
        <v>210910</v>
      </c>
      <c r="E2674" s="870">
        <v>2109109010</v>
      </c>
      <c r="F2674" s="870" t="s">
        <v>1396</v>
      </c>
      <c r="G2674" s="870">
        <v>-24521540142</v>
      </c>
      <c r="H2674" s="870">
        <v>0</v>
      </c>
      <c r="I2674" s="870">
        <v>-24521540142.27</v>
      </c>
      <c r="J2674" s="870">
        <v>-0.27000045776367188</v>
      </c>
      <c r="K2674" s="870">
        <v>0</v>
      </c>
      <c r="L2674" s="870">
        <v>0</v>
      </c>
      <c r="M2674" s="870">
        <v>-0.27000045776367188</v>
      </c>
      <c r="N2674" s="870">
        <v>0</v>
      </c>
      <c r="O2674" s="870">
        <v>-0.27000045776367188</v>
      </c>
      <c r="P2674" s="870">
        <v>-9.9900169372558592E-2</v>
      </c>
      <c r="Q2674" s="870">
        <v>0</v>
      </c>
      <c r="R2674" s="870">
        <v>0</v>
      </c>
      <c r="S2674" s="870">
        <v>0</v>
      </c>
      <c r="T2674" s="870">
        <v>0</v>
      </c>
      <c r="U2674" s="870">
        <v>0</v>
      </c>
      <c r="V2674" s="870">
        <v>0</v>
      </c>
      <c r="W2674" s="870">
        <v>0</v>
      </c>
      <c r="X2674" s="870">
        <v>-9.9900169372558592E-2</v>
      </c>
      <c r="Y2674" s="870">
        <v>0.37</v>
      </c>
      <c r="Z2674" s="870">
        <v>0</v>
      </c>
      <c r="AA2674" s="870">
        <v>-9.9900169372558592E-2</v>
      </c>
      <c r="AB2674" s="870">
        <v>0</v>
      </c>
      <c r="AC2674" s="870">
        <v>-9.9900169372558592E-2</v>
      </c>
      <c r="AD2674" s="870">
        <v>0</v>
      </c>
      <c r="AE2674" s="870">
        <v>0</v>
      </c>
    </row>
    <row r="2675" spans="1:31">
      <c r="A2675" s="870" t="s">
        <v>1385</v>
      </c>
      <c r="B2675" s="870">
        <v>21</v>
      </c>
      <c r="C2675" s="870">
        <v>2109</v>
      </c>
      <c r="D2675" s="870">
        <v>210910</v>
      </c>
      <c r="E2675" s="870">
        <v>2109109015</v>
      </c>
      <c r="F2675" s="870" t="s">
        <v>1397</v>
      </c>
      <c r="G2675" s="870">
        <v>-38388125503</v>
      </c>
      <c r="H2675" s="870">
        <v>0</v>
      </c>
      <c r="I2675" s="870">
        <v>-38388125502.93</v>
      </c>
      <c r="J2675" s="870">
        <v>6.999969482421875E-2</v>
      </c>
      <c r="K2675" s="870">
        <v>0</v>
      </c>
      <c r="L2675" s="870">
        <v>6.999969482421875E-2</v>
      </c>
      <c r="M2675" s="870">
        <v>0</v>
      </c>
      <c r="N2675" s="870">
        <v>0</v>
      </c>
      <c r="O2675" s="870">
        <v>6.999969482421875E-2</v>
      </c>
      <c r="P2675" s="870">
        <v>2.5899887084960938E-2</v>
      </c>
      <c r="Q2675" s="870">
        <v>0</v>
      </c>
      <c r="R2675" s="870">
        <v>0</v>
      </c>
      <c r="S2675" s="870">
        <v>0</v>
      </c>
      <c r="T2675" s="870">
        <v>0</v>
      </c>
      <c r="U2675" s="870">
        <v>0</v>
      </c>
      <c r="V2675" s="870">
        <v>0</v>
      </c>
      <c r="W2675" s="870">
        <v>0</v>
      </c>
      <c r="X2675" s="870">
        <v>2.5899887084960938E-2</v>
      </c>
      <c r="Y2675" s="870">
        <v>0.37</v>
      </c>
      <c r="Z2675" s="870">
        <v>2.5899887084960938E-2</v>
      </c>
      <c r="AA2675" s="870">
        <v>0</v>
      </c>
      <c r="AB2675" s="870">
        <v>2.5899887084960938E-2</v>
      </c>
      <c r="AC2675" s="870">
        <v>0</v>
      </c>
      <c r="AD2675" s="870">
        <v>0</v>
      </c>
      <c r="AE2675" s="870">
        <v>0</v>
      </c>
    </row>
    <row r="2676" spans="1:31">
      <c r="A2676" s="870" t="s">
        <v>1385</v>
      </c>
      <c r="B2676" s="870">
        <v>21</v>
      </c>
      <c r="C2676" s="870">
        <v>2109</v>
      </c>
      <c r="D2676" s="870">
        <v>210910</v>
      </c>
      <c r="E2676" s="870">
        <v>2109109020</v>
      </c>
      <c r="F2676" s="870" t="s">
        <v>1398</v>
      </c>
      <c r="G2676" s="870">
        <v>-366495155756</v>
      </c>
      <c r="H2676" s="870">
        <v>0</v>
      </c>
      <c r="I2676" s="870">
        <v>-366495155755.67999</v>
      </c>
      <c r="J2676" s="870">
        <v>0.32000732421875</v>
      </c>
      <c r="K2676" s="870">
        <v>0</v>
      </c>
      <c r="L2676" s="870">
        <v>0.32000732421875</v>
      </c>
      <c r="M2676" s="870">
        <v>0</v>
      </c>
      <c r="N2676" s="870">
        <v>0</v>
      </c>
      <c r="O2676" s="870">
        <v>0.32000732421875</v>
      </c>
      <c r="P2676" s="870">
        <v>0.1184027099609375</v>
      </c>
      <c r="Q2676" s="870">
        <v>0</v>
      </c>
      <c r="R2676" s="870">
        <v>0</v>
      </c>
      <c r="S2676" s="870">
        <v>0</v>
      </c>
      <c r="T2676" s="870">
        <v>0</v>
      </c>
      <c r="U2676" s="870">
        <v>0</v>
      </c>
      <c r="V2676" s="870">
        <v>0</v>
      </c>
      <c r="W2676" s="870">
        <v>0</v>
      </c>
      <c r="X2676" s="870">
        <v>0.1184027099609375</v>
      </c>
      <c r="Y2676" s="870">
        <v>0.37</v>
      </c>
      <c r="Z2676" s="870">
        <v>0.1184027099609375</v>
      </c>
      <c r="AA2676" s="870">
        <v>0</v>
      </c>
      <c r="AB2676" s="870">
        <v>0.1184027099609375</v>
      </c>
      <c r="AC2676" s="870">
        <v>0</v>
      </c>
      <c r="AD2676" s="870">
        <v>0</v>
      </c>
      <c r="AE2676" s="870">
        <v>0</v>
      </c>
    </row>
    <row r="2677" spans="1:31">
      <c r="A2677" s="870" t="s">
        <v>1385</v>
      </c>
      <c r="B2677" s="870">
        <v>21</v>
      </c>
      <c r="C2677" s="870">
        <v>2109</v>
      </c>
      <c r="D2677" s="870">
        <v>210910</v>
      </c>
      <c r="E2677" s="870">
        <v>2109109021</v>
      </c>
      <c r="F2677" s="870" t="s">
        <v>1399</v>
      </c>
      <c r="G2677" s="870">
        <v>-6407847694</v>
      </c>
      <c r="H2677" s="870">
        <v>0</v>
      </c>
      <c r="I2677" s="870">
        <v>-6407847693.7399998</v>
      </c>
      <c r="J2677" s="870">
        <v>0.26000022888183594</v>
      </c>
      <c r="K2677" s="870">
        <v>0</v>
      </c>
      <c r="L2677" s="870">
        <v>0.26000022888183594</v>
      </c>
      <c r="M2677" s="870">
        <v>0</v>
      </c>
      <c r="N2677" s="870">
        <v>0</v>
      </c>
      <c r="O2677" s="870">
        <v>0.26000022888183594</v>
      </c>
      <c r="P2677" s="870">
        <v>9.6200084686279302E-2</v>
      </c>
      <c r="Q2677" s="870">
        <v>0</v>
      </c>
      <c r="R2677" s="870">
        <v>0</v>
      </c>
      <c r="S2677" s="870">
        <v>0</v>
      </c>
      <c r="T2677" s="870">
        <v>0</v>
      </c>
      <c r="U2677" s="870">
        <v>0</v>
      </c>
      <c r="V2677" s="870">
        <v>0</v>
      </c>
      <c r="W2677" s="870">
        <v>0</v>
      </c>
      <c r="X2677" s="870">
        <v>9.6200084686279302E-2</v>
      </c>
      <c r="Y2677" s="870">
        <v>0.37</v>
      </c>
      <c r="Z2677" s="870">
        <v>9.6200084686279302E-2</v>
      </c>
      <c r="AA2677" s="870">
        <v>0</v>
      </c>
      <c r="AB2677" s="870">
        <v>9.6200084686279302E-2</v>
      </c>
      <c r="AC2677" s="870">
        <v>0</v>
      </c>
      <c r="AD2677" s="870">
        <v>0</v>
      </c>
      <c r="AE2677" s="870">
        <v>0</v>
      </c>
    </row>
    <row r="2678" spans="1:31">
      <c r="A2678" s="870" t="s">
        <v>1385</v>
      </c>
      <c r="B2678" s="870">
        <v>21</v>
      </c>
      <c r="C2678" s="870">
        <v>2109</v>
      </c>
      <c r="D2678" s="870">
        <v>210910</v>
      </c>
      <c r="E2678" s="870">
        <v>2109109022</v>
      </c>
      <c r="F2678" s="870" t="s">
        <v>1400</v>
      </c>
      <c r="G2678" s="870">
        <v>0</v>
      </c>
      <c r="H2678" s="870">
        <v>0</v>
      </c>
      <c r="I2678" s="870">
        <v>0</v>
      </c>
      <c r="J2678" s="870">
        <v>0</v>
      </c>
      <c r="K2678" s="870">
        <v>0</v>
      </c>
      <c r="L2678" s="870">
        <v>0</v>
      </c>
      <c r="M2678" s="870">
        <v>0</v>
      </c>
      <c r="N2678" s="870">
        <v>0</v>
      </c>
      <c r="O2678" s="870">
        <v>0</v>
      </c>
      <c r="P2678" s="870">
        <v>0</v>
      </c>
      <c r="Q2678" s="870">
        <v>0</v>
      </c>
      <c r="R2678" s="870">
        <v>0</v>
      </c>
      <c r="S2678" s="870">
        <v>0</v>
      </c>
      <c r="T2678" s="870">
        <v>0</v>
      </c>
      <c r="U2678" s="870">
        <v>0</v>
      </c>
      <c r="V2678" s="870">
        <v>0</v>
      </c>
      <c r="W2678" s="870">
        <v>0</v>
      </c>
      <c r="X2678" s="870">
        <v>0</v>
      </c>
      <c r="Y2678" s="870">
        <v>0</v>
      </c>
      <c r="Z2678" s="870">
        <v>0</v>
      </c>
      <c r="AA2678" s="870">
        <v>0</v>
      </c>
      <c r="AB2678" s="870">
        <v>0</v>
      </c>
      <c r="AC2678" s="870">
        <v>0</v>
      </c>
      <c r="AD2678" s="870">
        <v>0</v>
      </c>
      <c r="AE2678" s="870">
        <v>0</v>
      </c>
    </row>
    <row r="2679" spans="1:31">
      <c r="A2679" s="870" t="s">
        <v>1385</v>
      </c>
      <c r="B2679" s="870">
        <v>21</v>
      </c>
      <c r="C2679" s="870">
        <v>2109</v>
      </c>
      <c r="D2679" s="870">
        <v>210910</v>
      </c>
      <c r="E2679" s="870">
        <v>2109109025</v>
      </c>
      <c r="F2679" s="870" t="s">
        <v>1401</v>
      </c>
      <c r="G2679" s="870">
        <v>-48940559682</v>
      </c>
      <c r="H2679" s="870">
        <v>0</v>
      </c>
      <c r="I2679" s="870">
        <v>-48940559681.599998</v>
      </c>
      <c r="J2679" s="870">
        <v>0.40000152587890625</v>
      </c>
      <c r="K2679" s="870">
        <v>0</v>
      </c>
      <c r="L2679" s="870">
        <v>0.40000152587890625</v>
      </c>
      <c r="M2679" s="870">
        <v>0</v>
      </c>
      <c r="N2679" s="870">
        <v>0</v>
      </c>
      <c r="O2679" s="870">
        <v>0.40000152587890625</v>
      </c>
      <c r="P2679" s="870">
        <v>0.14800056457519531</v>
      </c>
      <c r="Q2679" s="870">
        <v>0</v>
      </c>
      <c r="R2679" s="870">
        <v>0</v>
      </c>
      <c r="S2679" s="870">
        <v>0</v>
      </c>
      <c r="T2679" s="870">
        <v>0</v>
      </c>
      <c r="U2679" s="870">
        <v>0</v>
      </c>
      <c r="V2679" s="870">
        <v>0</v>
      </c>
      <c r="W2679" s="870">
        <v>0</v>
      </c>
      <c r="X2679" s="870">
        <v>0.14800056457519531</v>
      </c>
      <c r="Y2679" s="870">
        <v>0.37</v>
      </c>
      <c r="Z2679" s="870">
        <v>0.14800056457519531</v>
      </c>
      <c r="AA2679" s="870">
        <v>0</v>
      </c>
      <c r="AB2679" s="870">
        <v>0.14800056457519531</v>
      </c>
      <c r="AC2679" s="870">
        <v>0</v>
      </c>
      <c r="AD2679" s="870">
        <v>0</v>
      </c>
      <c r="AE2679" s="870">
        <v>0</v>
      </c>
    </row>
    <row r="2680" spans="1:31">
      <c r="A2680" s="870" t="s">
        <v>1385</v>
      </c>
      <c r="B2680" s="870">
        <v>21</v>
      </c>
      <c r="C2680" s="870">
        <v>2115</v>
      </c>
      <c r="D2680" s="870">
        <v>211510</v>
      </c>
      <c r="E2680" s="870">
        <v>2115109035</v>
      </c>
      <c r="F2680" s="870" t="s">
        <v>1402</v>
      </c>
      <c r="G2680" s="870">
        <v>-29715889</v>
      </c>
      <c r="H2680" s="870">
        <v>0</v>
      </c>
      <c r="I2680" s="870">
        <v>-29715889</v>
      </c>
      <c r="J2680" s="870">
        <v>0</v>
      </c>
      <c r="K2680" s="870">
        <v>0</v>
      </c>
      <c r="L2680" s="870">
        <v>0</v>
      </c>
      <c r="M2680" s="870">
        <v>0</v>
      </c>
      <c r="N2680" s="870">
        <v>0</v>
      </c>
      <c r="O2680" s="870">
        <v>0</v>
      </c>
      <c r="P2680" s="870">
        <v>0</v>
      </c>
      <c r="Q2680" s="870">
        <v>0</v>
      </c>
      <c r="R2680" s="870">
        <v>0</v>
      </c>
      <c r="S2680" s="870">
        <v>0</v>
      </c>
      <c r="T2680" s="870">
        <v>0</v>
      </c>
      <c r="U2680" s="870">
        <v>0</v>
      </c>
      <c r="V2680" s="870">
        <v>0</v>
      </c>
      <c r="W2680" s="870">
        <v>0</v>
      </c>
      <c r="X2680" s="870">
        <v>0</v>
      </c>
      <c r="Y2680" s="870">
        <v>0</v>
      </c>
      <c r="Z2680" s="870">
        <v>0</v>
      </c>
      <c r="AA2680" s="870">
        <v>0</v>
      </c>
      <c r="AB2680" s="870">
        <v>0</v>
      </c>
      <c r="AC2680" s="870">
        <v>0</v>
      </c>
      <c r="AD2680" s="870">
        <v>0</v>
      </c>
      <c r="AE2680" s="870">
        <v>0</v>
      </c>
    </row>
    <row r="2681" spans="1:31">
      <c r="A2681" s="870" t="s">
        <v>1385</v>
      </c>
      <c r="B2681" s="870">
        <v>21</v>
      </c>
      <c r="C2681" s="870">
        <v>2115</v>
      </c>
      <c r="D2681" s="870">
        <v>211510</v>
      </c>
      <c r="E2681" s="870">
        <v>2115109040</v>
      </c>
      <c r="F2681" s="870" t="s">
        <v>1403</v>
      </c>
      <c r="G2681" s="870">
        <v>-11251177361</v>
      </c>
      <c r="H2681" s="870">
        <v>0</v>
      </c>
      <c r="I2681" s="870">
        <v>-11251177361.02</v>
      </c>
      <c r="J2681" s="870">
        <v>-2.0000457763671875E-2</v>
      </c>
      <c r="K2681" s="870">
        <v>0</v>
      </c>
      <c r="L2681" s="870">
        <v>0</v>
      </c>
      <c r="M2681" s="870">
        <v>-2.0000457763671875E-2</v>
      </c>
      <c r="N2681" s="870">
        <v>0</v>
      </c>
      <c r="O2681" s="870">
        <v>-2.0000457763671875E-2</v>
      </c>
      <c r="P2681" s="870">
        <v>-7.4001693725585941E-3</v>
      </c>
      <c r="Q2681" s="870">
        <v>0</v>
      </c>
      <c r="R2681" s="870">
        <v>0</v>
      </c>
      <c r="S2681" s="870">
        <v>0</v>
      </c>
      <c r="T2681" s="870">
        <v>0</v>
      </c>
      <c r="U2681" s="870">
        <v>0</v>
      </c>
      <c r="V2681" s="870">
        <v>0</v>
      </c>
      <c r="W2681" s="870">
        <v>0</v>
      </c>
      <c r="X2681" s="870">
        <v>-7.4001693725585941E-3</v>
      </c>
      <c r="Y2681" s="870">
        <v>0.37</v>
      </c>
      <c r="Z2681" s="870">
        <v>0</v>
      </c>
      <c r="AA2681" s="870">
        <v>-7.4001693725585941E-3</v>
      </c>
      <c r="AB2681" s="870">
        <v>0</v>
      </c>
      <c r="AC2681" s="870">
        <v>-7.4001693725585941E-3</v>
      </c>
      <c r="AD2681" s="870">
        <v>0</v>
      </c>
      <c r="AE2681" s="870">
        <v>0</v>
      </c>
    </row>
    <row r="2682" spans="1:31">
      <c r="A2682" s="870" t="s">
        <v>1385</v>
      </c>
      <c r="B2682" s="870">
        <v>21</v>
      </c>
      <c r="C2682" s="870">
        <v>2115</v>
      </c>
      <c r="D2682" s="870">
        <v>211510</v>
      </c>
      <c r="E2682" s="870">
        <v>2115109201</v>
      </c>
      <c r="F2682" s="870" t="s">
        <v>1404</v>
      </c>
      <c r="G2682" s="870">
        <v>-3750910</v>
      </c>
      <c r="H2682" s="870">
        <v>0</v>
      </c>
      <c r="I2682" s="870">
        <v>-3750909.57</v>
      </c>
      <c r="J2682" s="870">
        <v>0.43000000016763806</v>
      </c>
      <c r="K2682" s="870">
        <v>0</v>
      </c>
      <c r="L2682" s="870">
        <v>0.43000000016763806</v>
      </c>
      <c r="M2682" s="870">
        <v>0</v>
      </c>
      <c r="N2682" s="870">
        <v>0</v>
      </c>
      <c r="O2682" s="870">
        <v>0.43000000016763806</v>
      </c>
      <c r="P2682" s="870">
        <v>0.15910000006202607</v>
      </c>
      <c r="Q2682" s="870">
        <v>0</v>
      </c>
      <c r="R2682" s="870">
        <v>0</v>
      </c>
      <c r="S2682" s="870">
        <v>0</v>
      </c>
      <c r="T2682" s="870">
        <v>0</v>
      </c>
      <c r="U2682" s="870">
        <v>0</v>
      </c>
      <c r="V2682" s="870">
        <v>0</v>
      </c>
      <c r="W2682" s="870">
        <v>0</v>
      </c>
      <c r="X2682" s="870">
        <v>0.15910000006202607</v>
      </c>
      <c r="Y2682" s="870">
        <v>0.37</v>
      </c>
      <c r="Z2682" s="870">
        <v>0.15910000006202607</v>
      </c>
      <c r="AA2682" s="870">
        <v>0</v>
      </c>
      <c r="AB2682" s="870">
        <v>0.15910000006202607</v>
      </c>
      <c r="AC2682" s="870">
        <v>0</v>
      </c>
      <c r="AD2682" s="870">
        <v>0</v>
      </c>
      <c r="AE2682" s="870">
        <v>0</v>
      </c>
    </row>
    <row r="2683" spans="1:31">
      <c r="A2683" s="870" t="s">
        <v>1385</v>
      </c>
      <c r="B2683" s="870">
        <v>21</v>
      </c>
      <c r="C2683" s="870">
        <v>2115</v>
      </c>
      <c r="D2683" s="870">
        <v>211510</v>
      </c>
      <c r="E2683" s="870">
        <v>2115109221</v>
      </c>
      <c r="F2683" s="870" t="s">
        <v>1405</v>
      </c>
      <c r="G2683" s="870">
        <v>-12816295487</v>
      </c>
      <c r="H2683" s="870">
        <v>0</v>
      </c>
      <c r="I2683" s="870">
        <v>-12816295486.959999</v>
      </c>
      <c r="J2683" s="870">
        <v>4.000091552734375E-2</v>
      </c>
      <c r="K2683" s="870">
        <v>0</v>
      </c>
      <c r="L2683" s="870">
        <v>4.000091552734375E-2</v>
      </c>
      <c r="M2683" s="870">
        <v>0</v>
      </c>
      <c r="N2683" s="870">
        <v>0</v>
      </c>
      <c r="O2683" s="870">
        <v>4.000091552734375E-2</v>
      </c>
      <c r="P2683" s="870">
        <v>1.4800338745117188E-2</v>
      </c>
      <c r="Q2683" s="870">
        <v>0</v>
      </c>
      <c r="R2683" s="870">
        <v>0</v>
      </c>
      <c r="S2683" s="870">
        <v>0</v>
      </c>
      <c r="T2683" s="870">
        <v>0</v>
      </c>
      <c r="U2683" s="870">
        <v>0</v>
      </c>
      <c r="V2683" s="870">
        <v>0</v>
      </c>
      <c r="W2683" s="870">
        <v>0</v>
      </c>
      <c r="X2683" s="870">
        <v>1.4800338745117188E-2</v>
      </c>
      <c r="Y2683" s="870">
        <v>0.37</v>
      </c>
      <c r="Z2683" s="870">
        <v>1.4800338745117188E-2</v>
      </c>
      <c r="AA2683" s="870">
        <v>0</v>
      </c>
      <c r="AB2683" s="870">
        <v>1.4800338745117188E-2</v>
      </c>
      <c r="AC2683" s="870">
        <v>0</v>
      </c>
      <c r="AD2683" s="870">
        <v>0</v>
      </c>
      <c r="AE2683" s="870">
        <v>0</v>
      </c>
    </row>
    <row r="2684" spans="1:31">
      <c r="A2684" s="870" t="s">
        <v>1385</v>
      </c>
      <c r="B2684" s="870">
        <v>21</v>
      </c>
      <c r="C2684" s="870">
        <v>2115</v>
      </c>
      <c r="D2684" s="870">
        <v>211510</v>
      </c>
      <c r="E2684" s="870">
        <v>2115109223</v>
      </c>
      <c r="F2684" s="870" t="s">
        <v>3714</v>
      </c>
      <c r="G2684" s="870">
        <v>0</v>
      </c>
      <c r="H2684" s="870">
        <v>0</v>
      </c>
      <c r="I2684" s="870">
        <v>0</v>
      </c>
      <c r="J2684" s="870">
        <v>0</v>
      </c>
      <c r="K2684" s="870">
        <v>0</v>
      </c>
      <c r="L2684" s="870">
        <v>0</v>
      </c>
      <c r="M2684" s="870">
        <v>0</v>
      </c>
      <c r="N2684" s="870">
        <v>0</v>
      </c>
      <c r="O2684" s="870">
        <v>0</v>
      </c>
      <c r="P2684" s="870">
        <v>0</v>
      </c>
      <c r="Q2684" s="870">
        <v>0</v>
      </c>
      <c r="R2684" s="870">
        <v>0</v>
      </c>
      <c r="S2684" s="870">
        <v>0</v>
      </c>
      <c r="T2684" s="870">
        <v>0</v>
      </c>
      <c r="U2684" s="870">
        <v>0</v>
      </c>
      <c r="V2684" s="870">
        <v>0</v>
      </c>
      <c r="W2684" s="870">
        <v>0</v>
      </c>
      <c r="X2684" s="870">
        <v>0</v>
      </c>
      <c r="Y2684" s="870">
        <v>0</v>
      </c>
      <c r="Z2684" s="870">
        <v>0</v>
      </c>
      <c r="AA2684" s="870">
        <v>0</v>
      </c>
      <c r="AB2684" s="870">
        <v>0</v>
      </c>
      <c r="AC2684" s="870">
        <v>0</v>
      </c>
      <c r="AD2684" s="870">
        <v>0</v>
      </c>
      <c r="AE2684" s="870">
        <v>0</v>
      </c>
    </row>
    <row r="2685" spans="1:31">
      <c r="A2685" s="870" t="s">
        <v>1385</v>
      </c>
      <c r="B2685" s="870">
        <v>21</v>
      </c>
      <c r="C2685" s="870">
        <v>2115</v>
      </c>
      <c r="D2685" s="870">
        <v>211510</v>
      </c>
      <c r="E2685" s="870">
        <v>2115109236</v>
      </c>
      <c r="F2685" s="870" t="s">
        <v>3715</v>
      </c>
      <c r="G2685" s="870">
        <v>0</v>
      </c>
      <c r="H2685" s="870">
        <v>0</v>
      </c>
      <c r="I2685" s="870">
        <v>0</v>
      </c>
      <c r="J2685" s="870">
        <v>0</v>
      </c>
      <c r="K2685" s="870">
        <v>0</v>
      </c>
      <c r="L2685" s="870">
        <v>0</v>
      </c>
      <c r="M2685" s="870">
        <v>0</v>
      </c>
      <c r="N2685" s="870">
        <v>0</v>
      </c>
      <c r="O2685" s="870">
        <v>0</v>
      </c>
      <c r="P2685" s="870">
        <v>0</v>
      </c>
      <c r="Q2685" s="870">
        <v>0</v>
      </c>
      <c r="R2685" s="870">
        <v>0</v>
      </c>
      <c r="S2685" s="870">
        <v>0</v>
      </c>
      <c r="T2685" s="870">
        <v>0</v>
      </c>
      <c r="U2685" s="870">
        <v>0</v>
      </c>
      <c r="V2685" s="870">
        <v>0</v>
      </c>
      <c r="W2685" s="870">
        <v>0</v>
      </c>
      <c r="X2685" s="870">
        <v>0</v>
      </c>
      <c r="Y2685" s="870">
        <v>0</v>
      </c>
      <c r="Z2685" s="870">
        <v>0</v>
      </c>
      <c r="AA2685" s="870">
        <v>0</v>
      </c>
      <c r="AB2685" s="870">
        <v>0</v>
      </c>
      <c r="AC2685" s="870">
        <v>0</v>
      </c>
      <c r="AD2685" s="870">
        <v>0</v>
      </c>
      <c r="AE2685" s="870">
        <v>0</v>
      </c>
    </row>
    <row r="2686" spans="1:31">
      <c r="A2686" s="870" t="s">
        <v>1385</v>
      </c>
      <c r="B2686" s="870">
        <v>21</v>
      </c>
      <c r="C2686" s="870">
        <v>2115</v>
      </c>
      <c r="D2686" s="870">
        <v>211510</v>
      </c>
      <c r="E2686" s="870">
        <v>2115109499</v>
      </c>
      <c r="F2686" s="870" t="s">
        <v>1406</v>
      </c>
      <c r="G2686" s="870">
        <v>-11188963247</v>
      </c>
      <c r="H2686" s="870">
        <v>0</v>
      </c>
      <c r="I2686" s="870">
        <v>-11188963247.309999</v>
      </c>
      <c r="J2686" s="870">
        <v>-0.30999946594238281</v>
      </c>
      <c r="K2686" s="870">
        <v>0</v>
      </c>
      <c r="L2686" s="870">
        <v>0</v>
      </c>
      <c r="M2686" s="870">
        <v>-0.30999946594238281</v>
      </c>
      <c r="N2686" s="870">
        <v>0</v>
      </c>
      <c r="O2686" s="870">
        <v>-0.30999946594238281</v>
      </c>
      <c r="P2686" s="870">
        <v>-0.11469980239868163</v>
      </c>
      <c r="Q2686" s="870">
        <v>0</v>
      </c>
      <c r="R2686" s="870">
        <v>0</v>
      </c>
      <c r="S2686" s="870">
        <v>0</v>
      </c>
      <c r="T2686" s="870">
        <v>0</v>
      </c>
      <c r="U2686" s="870">
        <v>0</v>
      </c>
      <c r="V2686" s="870">
        <v>0</v>
      </c>
      <c r="W2686" s="870">
        <v>0</v>
      </c>
      <c r="X2686" s="870">
        <v>-0.11469980239868163</v>
      </c>
      <c r="Y2686" s="870">
        <v>0.37</v>
      </c>
      <c r="Z2686" s="870">
        <v>0</v>
      </c>
      <c r="AA2686" s="870">
        <v>-0.11469980239868163</v>
      </c>
      <c r="AB2686" s="870">
        <v>0</v>
      </c>
      <c r="AC2686" s="870">
        <v>-0.11469980239868163</v>
      </c>
      <c r="AD2686" s="870">
        <v>0</v>
      </c>
      <c r="AE2686" s="870">
        <v>0</v>
      </c>
    </row>
    <row r="2687" spans="1:31">
      <c r="A2687" s="870" t="s">
        <v>1385</v>
      </c>
      <c r="B2687" s="870">
        <v>21</v>
      </c>
      <c r="C2687" s="870">
        <v>2116</v>
      </c>
      <c r="D2687" s="870">
        <v>211615</v>
      </c>
      <c r="E2687" s="870">
        <v>2116159200</v>
      </c>
      <c r="F2687" s="870" t="s">
        <v>1032</v>
      </c>
      <c r="G2687" s="870">
        <v>-219928316606</v>
      </c>
      <c r="H2687" s="870">
        <v>0</v>
      </c>
      <c r="I2687" s="870">
        <v>-219928316606.48001</v>
      </c>
      <c r="J2687" s="870">
        <v>-0.480010986328125</v>
      </c>
      <c r="K2687" s="870">
        <v>0</v>
      </c>
      <c r="L2687" s="870">
        <v>0</v>
      </c>
      <c r="M2687" s="870">
        <v>-0.480010986328125</v>
      </c>
      <c r="N2687" s="870">
        <v>0</v>
      </c>
      <c r="O2687" s="870">
        <v>-0.480010986328125</v>
      </c>
      <c r="P2687" s="870">
        <v>-0.17760406494140624</v>
      </c>
      <c r="Q2687" s="870">
        <v>0</v>
      </c>
      <c r="R2687" s="870">
        <v>0</v>
      </c>
      <c r="S2687" s="870">
        <v>0</v>
      </c>
      <c r="T2687" s="870">
        <v>0</v>
      </c>
      <c r="U2687" s="870">
        <v>0</v>
      </c>
      <c r="V2687" s="870">
        <v>0</v>
      </c>
      <c r="W2687" s="870">
        <v>0</v>
      </c>
      <c r="X2687" s="870">
        <v>-0.17760406494140624</v>
      </c>
      <c r="Y2687" s="870">
        <v>0.37</v>
      </c>
      <c r="Z2687" s="870">
        <v>0</v>
      </c>
      <c r="AA2687" s="870">
        <v>-0.17760406494140624</v>
      </c>
      <c r="AB2687" s="870">
        <v>0</v>
      </c>
      <c r="AC2687" s="870">
        <v>-0.17760406494140624</v>
      </c>
      <c r="AD2687" s="870">
        <v>0</v>
      </c>
      <c r="AE2687" s="870">
        <v>0</v>
      </c>
    </row>
    <row r="2688" spans="1:31">
      <c r="A2688" s="870" t="s">
        <v>1385</v>
      </c>
      <c r="B2688" s="870">
        <v>21</v>
      </c>
      <c r="C2688" s="870">
        <v>2117</v>
      </c>
      <c r="D2688" s="870">
        <v>211705</v>
      </c>
      <c r="E2688" s="870">
        <v>2117059201</v>
      </c>
      <c r="F2688" s="870" t="s">
        <v>1407</v>
      </c>
      <c r="G2688" s="870">
        <v>-307965342669</v>
      </c>
      <c r="H2688" s="870">
        <v>0</v>
      </c>
      <c r="I2688" s="870">
        <v>-307965342669.35999</v>
      </c>
      <c r="J2688" s="870">
        <v>-0.3599853515625</v>
      </c>
      <c r="K2688" s="870">
        <v>0</v>
      </c>
      <c r="L2688" s="870">
        <v>0</v>
      </c>
      <c r="M2688" s="870">
        <v>-0.3599853515625</v>
      </c>
      <c r="N2688" s="870">
        <v>0</v>
      </c>
      <c r="O2688" s="870">
        <v>-0.3599853515625</v>
      </c>
      <c r="P2688" s="870">
        <v>-0.13319458007812499</v>
      </c>
      <c r="Q2688" s="870">
        <v>0</v>
      </c>
      <c r="R2688" s="870">
        <v>0</v>
      </c>
      <c r="S2688" s="870">
        <v>0</v>
      </c>
      <c r="T2688" s="870">
        <v>0</v>
      </c>
      <c r="U2688" s="870">
        <v>0</v>
      </c>
      <c r="V2688" s="870">
        <v>0</v>
      </c>
      <c r="W2688" s="870">
        <v>0</v>
      </c>
      <c r="X2688" s="870">
        <v>-0.13319458007812499</v>
      </c>
      <c r="Y2688" s="870">
        <v>0.36999999999999994</v>
      </c>
      <c r="Z2688" s="870">
        <v>0</v>
      </c>
      <c r="AA2688" s="870">
        <v>-0.13319458007812499</v>
      </c>
      <c r="AB2688" s="870">
        <v>0</v>
      </c>
      <c r="AC2688" s="870">
        <v>-0.13319458007812499</v>
      </c>
      <c r="AD2688" s="870">
        <v>0</v>
      </c>
      <c r="AE2688" s="870">
        <v>0</v>
      </c>
    </row>
    <row r="2689" spans="1:31">
      <c r="A2689" s="870" t="s">
        <v>1385</v>
      </c>
      <c r="B2689" s="870">
        <v>21</v>
      </c>
      <c r="C2689" s="870">
        <v>2117</v>
      </c>
      <c r="D2689" s="870">
        <v>211705</v>
      </c>
      <c r="E2689" s="870">
        <v>2117059203</v>
      </c>
      <c r="F2689" s="870" t="s">
        <v>1408</v>
      </c>
      <c r="G2689" s="870">
        <v>-2013995497</v>
      </c>
      <c r="H2689" s="870">
        <v>0</v>
      </c>
      <c r="I2689" s="870">
        <v>-2013995497.3699999</v>
      </c>
      <c r="J2689" s="870">
        <v>-0.36999988555908203</v>
      </c>
      <c r="K2689" s="870">
        <v>0</v>
      </c>
      <c r="L2689" s="870">
        <v>0</v>
      </c>
      <c r="M2689" s="870">
        <v>-0.36999988555908203</v>
      </c>
      <c r="N2689" s="870">
        <v>0</v>
      </c>
      <c r="O2689" s="870">
        <v>-0.36999988555908203</v>
      </c>
      <c r="P2689" s="870">
        <v>-0.13689995765686036</v>
      </c>
      <c r="Q2689" s="870">
        <v>0</v>
      </c>
      <c r="R2689" s="870">
        <v>0</v>
      </c>
      <c r="S2689" s="870">
        <v>0</v>
      </c>
      <c r="T2689" s="870">
        <v>0</v>
      </c>
      <c r="U2689" s="870">
        <v>0</v>
      </c>
      <c r="V2689" s="870">
        <v>0</v>
      </c>
      <c r="W2689" s="870">
        <v>0</v>
      </c>
      <c r="X2689" s="870">
        <v>-0.13689995765686036</v>
      </c>
      <c r="Y2689" s="870">
        <v>0.37000000000000005</v>
      </c>
      <c r="Z2689" s="870">
        <v>0</v>
      </c>
      <c r="AA2689" s="870">
        <v>-0.13689995765686036</v>
      </c>
      <c r="AB2689" s="870">
        <v>0</v>
      </c>
      <c r="AC2689" s="870">
        <v>-0.13689995765686036</v>
      </c>
      <c r="AD2689" s="870">
        <v>0</v>
      </c>
      <c r="AE2689" s="870">
        <v>0</v>
      </c>
    </row>
    <row r="2690" spans="1:31">
      <c r="A2690" s="870" t="s">
        <v>1385</v>
      </c>
      <c r="B2690" s="870">
        <v>21</v>
      </c>
      <c r="C2690" s="870">
        <v>2117</v>
      </c>
      <c r="D2690" s="870">
        <v>211705</v>
      </c>
      <c r="E2690" s="870">
        <v>2117059205</v>
      </c>
      <c r="F2690" s="870" t="s">
        <v>1409</v>
      </c>
      <c r="G2690" s="870">
        <v>-466527060</v>
      </c>
      <c r="H2690" s="870">
        <v>0</v>
      </c>
      <c r="I2690" s="870">
        <v>-466527060.43000001</v>
      </c>
      <c r="J2690" s="870">
        <v>-0.43000000715255737</v>
      </c>
      <c r="K2690" s="870">
        <v>0</v>
      </c>
      <c r="L2690" s="870">
        <v>0</v>
      </c>
      <c r="M2690" s="870">
        <v>-0.43000000715255737</v>
      </c>
      <c r="N2690" s="870">
        <v>0</v>
      </c>
      <c r="O2690" s="870">
        <v>-0.43000000715255737</v>
      </c>
      <c r="P2690" s="870">
        <v>-0.15910000264644622</v>
      </c>
      <c r="Q2690" s="870">
        <v>0</v>
      </c>
      <c r="R2690" s="870">
        <v>0</v>
      </c>
      <c r="S2690" s="870">
        <v>0</v>
      </c>
      <c r="T2690" s="870">
        <v>0</v>
      </c>
      <c r="U2690" s="870">
        <v>0</v>
      </c>
      <c r="V2690" s="870">
        <v>0</v>
      </c>
      <c r="W2690" s="870">
        <v>0</v>
      </c>
      <c r="X2690" s="870">
        <v>-0.15910000264644622</v>
      </c>
      <c r="Y2690" s="870">
        <v>0.37</v>
      </c>
      <c r="Z2690" s="870">
        <v>0</v>
      </c>
      <c r="AA2690" s="870">
        <v>-0.15910000264644622</v>
      </c>
      <c r="AB2690" s="870">
        <v>0</v>
      </c>
      <c r="AC2690" s="870">
        <v>-0.15910000264644622</v>
      </c>
      <c r="AD2690" s="870">
        <v>0</v>
      </c>
      <c r="AE2690" s="870">
        <v>0</v>
      </c>
    </row>
    <row r="2691" spans="1:31">
      <c r="A2691" s="870" t="s">
        <v>1385</v>
      </c>
      <c r="B2691" s="870">
        <v>21</v>
      </c>
      <c r="C2691" s="870">
        <v>2117</v>
      </c>
      <c r="D2691" s="870">
        <v>211705</v>
      </c>
      <c r="E2691" s="870">
        <v>2117059207</v>
      </c>
      <c r="F2691" s="870" t="s">
        <v>1410</v>
      </c>
      <c r="G2691" s="870">
        <v>-1952808</v>
      </c>
      <c r="H2691" s="870">
        <v>0</v>
      </c>
      <c r="I2691" s="870">
        <v>-1952807.55</v>
      </c>
      <c r="J2691" s="870">
        <v>0.44999999995343387</v>
      </c>
      <c r="K2691" s="870">
        <v>0</v>
      </c>
      <c r="L2691" s="870">
        <v>0.44999999995343387</v>
      </c>
      <c r="M2691" s="870">
        <v>0</v>
      </c>
      <c r="N2691" s="870">
        <v>0</v>
      </c>
      <c r="O2691" s="870">
        <v>0.44999999995343387</v>
      </c>
      <c r="P2691" s="870">
        <v>0.16649999998277054</v>
      </c>
      <c r="Q2691" s="870">
        <v>0</v>
      </c>
      <c r="R2691" s="870">
        <v>0</v>
      </c>
      <c r="S2691" s="870">
        <v>0</v>
      </c>
      <c r="T2691" s="870">
        <v>0</v>
      </c>
      <c r="U2691" s="870">
        <v>0</v>
      </c>
      <c r="V2691" s="870">
        <v>0</v>
      </c>
      <c r="W2691" s="870">
        <v>0</v>
      </c>
      <c r="X2691" s="870">
        <v>0.16649999998277054</v>
      </c>
      <c r="Y2691" s="870">
        <v>0.37</v>
      </c>
      <c r="Z2691" s="870">
        <v>0.16649999998277054</v>
      </c>
      <c r="AA2691" s="870">
        <v>0</v>
      </c>
      <c r="AB2691" s="870">
        <v>0.16649999998277054</v>
      </c>
      <c r="AC2691" s="870">
        <v>0</v>
      </c>
      <c r="AD2691" s="870">
        <v>0</v>
      </c>
      <c r="AE2691" s="870">
        <v>0</v>
      </c>
    </row>
    <row r="2692" spans="1:31">
      <c r="A2692" s="870" t="s">
        <v>1385</v>
      </c>
      <c r="B2692" s="870">
        <v>21</v>
      </c>
      <c r="C2692" s="870">
        <v>2117</v>
      </c>
      <c r="D2692" s="870">
        <v>211705</v>
      </c>
      <c r="E2692" s="870">
        <v>2117059208</v>
      </c>
      <c r="F2692" s="870" t="s">
        <v>4362</v>
      </c>
      <c r="G2692" s="870">
        <v>-77001523</v>
      </c>
      <c r="H2692" s="870">
        <v>0</v>
      </c>
      <c r="I2692" s="870">
        <v>-77001523.200000003</v>
      </c>
      <c r="J2692" s="870">
        <v>-0.20000000298023224</v>
      </c>
      <c r="K2692" s="870">
        <v>0</v>
      </c>
      <c r="L2692" s="870">
        <v>0</v>
      </c>
      <c r="M2692" s="870">
        <v>-0.20000000298023224</v>
      </c>
      <c r="N2692" s="870">
        <v>0</v>
      </c>
      <c r="O2692" s="870">
        <v>-0.20000000298023224</v>
      </c>
      <c r="P2692" s="870">
        <v>-7.4000001102685925E-2</v>
      </c>
      <c r="Q2692" s="870">
        <v>0</v>
      </c>
      <c r="R2692" s="870">
        <v>0</v>
      </c>
      <c r="S2692" s="870">
        <v>0</v>
      </c>
      <c r="T2692" s="870">
        <v>0</v>
      </c>
      <c r="U2692" s="870">
        <v>0</v>
      </c>
      <c r="V2692" s="870">
        <v>0</v>
      </c>
      <c r="W2692" s="870">
        <v>0</v>
      </c>
      <c r="X2692" s="870">
        <v>-7.4000001102685925E-2</v>
      </c>
      <c r="Y2692" s="870">
        <v>0.37</v>
      </c>
      <c r="Z2692" s="870">
        <v>0</v>
      </c>
      <c r="AA2692" s="870">
        <v>-7.4000001102685925E-2</v>
      </c>
      <c r="AB2692" s="870">
        <v>0</v>
      </c>
      <c r="AC2692" s="870">
        <v>-7.4000001102685925E-2</v>
      </c>
      <c r="AD2692" s="870">
        <v>0</v>
      </c>
      <c r="AE2692" s="870">
        <v>0</v>
      </c>
    </row>
    <row r="2693" spans="1:31">
      <c r="A2693" s="870" t="s">
        <v>1385</v>
      </c>
      <c r="B2693" s="870">
        <v>21</v>
      </c>
      <c r="C2693" s="870">
        <v>2117</v>
      </c>
      <c r="D2693" s="870">
        <v>211705</v>
      </c>
      <c r="E2693" s="870">
        <v>2117059211</v>
      </c>
      <c r="F2693" s="870" t="s">
        <v>1411</v>
      </c>
      <c r="G2693" s="870">
        <v>0</v>
      </c>
      <c r="H2693" s="870">
        <v>0</v>
      </c>
      <c r="I2693" s="870">
        <v>0</v>
      </c>
      <c r="J2693" s="870">
        <v>0</v>
      </c>
      <c r="K2693" s="870">
        <v>0</v>
      </c>
      <c r="L2693" s="870">
        <v>0</v>
      </c>
      <c r="M2693" s="870">
        <v>0</v>
      </c>
      <c r="N2693" s="870">
        <v>0</v>
      </c>
      <c r="O2693" s="870">
        <v>0</v>
      </c>
      <c r="P2693" s="870">
        <v>0</v>
      </c>
      <c r="Q2693" s="870">
        <v>0</v>
      </c>
      <c r="R2693" s="870">
        <v>0</v>
      </c>
      <c r="S2693" s="870">
        <v>0</v>
      </c>
      <c r="T2693" s="870">
        <v>0</v>
      </c>
      <c r="U2693" s="870">
        <v>0</v>
      </c>
      <c r="V2693" s="870">
        <v>0</v>
      </c>
      <c r="W2693" s="870">
        <v>0</v>
      </c>
      <c r="X2693" s="870">
        <v>0</v>
      </c>
      <c r="Y2693" s="870">
        <v>0</v>
      </c>
      <c r="Z2693" s="870">
        <v>0</v>
      </c>
      <c r="AA2693" s="870">
        <v>0</v>
      </c>
      <c r="AB2693" s="870">
        <v>0</v>
      </c>
      <c r="AC2693" s="870">
        <v>0</v>
      </c>
      <c r="AD2693" s="870">
        <v>0</v>
      </c>
      <c r="AE2693" s="870">
        <v>0</v>
      </c>
    </row>
    <row r="2694" spans="1:31">
      <c r="A2694" s="870" t="s">
        <v>1385</v>
      </c>
      <c r="B2694" s="870">
        <v>21</v>
      </c>
      <c r="C2694" s="870">
        <v>2117</v>
      </c>
      <c r="D2694" s="870">
        <v>211705</v>
      </c>
      <c r="E2694" s="870">
        <v>2117059215</v>
      </c>
      <c r="F2694" s="870" t="s">
        <v>1412</v>
      </c>
      <c r="G2694" s="870">
        <v>-873032440</v>
      </c>
      <c r="H2694" s="870">
        <v>0</v>
      </c>
      <c r="I2694" s="870">
        <v>-873032439.79999995</v>
      </c>
      <c r="J2694" s="870">
        <v>0.20000004768371582</v>
      </c>
      <c r="K2694" s="870">
        <v>0</v>
      </c>
      <c r="L2694" s="870">
        <v>0.20000004768371582</v>
      </c>
      <c r="M2694" s="870">
        <v>0</v>
      </c>
      <c r="N2694" s="870">
        <v>0</v>
      </c>
      <c r="O2694" s="870">
        <v>0.20000004768371582</v>
      </c>
      <c r="P2694" s="870">
        <v>7.4000017642974855E-2</v>
      </c>
      <c r="Q2694" s="870">
        <v>0</v>
      </c>
      <c r="R2694" s="870">
        <v>0</v>
      </c>
      <c r="S2694" s="870">
        <v>0</v>
      </c>
      <c r="T2694" s="870">
        <v>0</v>
      </c>
      <c r="U2694" s="870">
        <v>0</v>
      </c>
      <c r="V2694" s="870">
        <v>0</v>
      </c>
      <c r="W2694" s="870">
        <v>0</v>
      </c>
      <c r="X2694" s="870">
        <v>7.4000017642974855E-2</v>
      </c>
      <c r="Y2694" s="870">
        <v>0.37</v>
      </c>
      <c r="Z2694" s="870">
        <v>7.4000017642974855E-2</v>
      </c>
      <c r="AA2694" s="870">
        <v>0</v>
      </c>
      <c r="AB2694" s="870">
        <v>7.4000017642974855E-2</v>
      </c>
      <c r="AC2694" s="870">
        <v>0</v>
      </c>
      <c r="AD2694" s="870">
        <v>0</v>
      </c>
      <c r="AE2694" s="870">
        <v>0</v>
      </c>
    </row>
    <row r="2695" spans="1:31">
      <c r="A2695" s="870" t="s">
        <v>1385</v>
      </c>
      <c r="B2695" s="870">
        <v>21</v>
      </c>
      <c r="C2695" s="870">
        <v>2117</v>
      </c>
      <c r="D2695" s="870">
        <v>211705</v>
      </c>
      <c r="E2695" s="870">
        <v>2117059216</v>
      </c>
      <c r="F2695" s="870" t="s">
        <v>1413</v>
      </c>
      <c r="G2695" s="870">
        <v>-37632438402</v>
      </c>
      <c r="H2695" s="870">
        <v>0</v>
      </c>
      <c r="I2695" s="870">
        <v>-37632438402.400002</v>
      </c>
      <c r="J2695" s="870">
        <v>-0.40000152587890625</v>
      </c>
      <c r="K2695" s="870">
        <v>0</v>
      </c>
      <c r="L2695" s="870">
        <v>0</v>
      </c>
      <c r="M2695" s="870">
        <v>-0.40000152587890625</v>
      </c>
      <c r="N2695" s="870">
        <v>0</v>
      </c>
      <c r="O2695" s="870">
        <v>-0.40000152587890625</v>
      </c>
      <c r="P2695" s="870">
        <v>-0.14800056457519531</v>
      </c>
      <c r="Q2695" s="870">
        <v>0</v>
      </c>
      <c r="R2695" s="870">
        <v>0</v>
      </c>
      <c r="S2695" s="870">
        <v>0</v>
      </c>
      <c r="T2695" s="870">
        <v>0</v>
      </c>
      <c r="U2695" s="870">
        <v>0</v>
      </c>
      <c r="V2695" s="870">
        <v>0</v>
      </c>
      <c r="W2695" s="870">
        <v>0</v>
      </c>
      <c r="X2695" s="870">
        <v>-0.14800056457519531</v>
      </c>
      <c r="Y2695" s="870">
        <v>0.37</v>
      </c>
      <c r="Z2695" s="870">
        <v>0</v>
      </c>
      <c r="AA2695" s="870">
        <v>-0.14800056457519531</v>
      </c>
      <c r="AB2695" s="870">
        <v>0</v>
      </c>
      <c r="AC2695" s="870">
        <v>-0.14800056457519531</v>
      </c>
      <c r="AD2695" s="870">
        <v>0</v>
      </c>
      <c r="AE2695" s="870">
        <v>0</v>
      </c>
    </row>
    <row r="2696" spans="1:31">
      <c r="A2696" s="870" t="s">
        <v>1385</v>
      </c>
      <c r="B2696" s="870">
        <v>21</v>
      </c>
      <c r="C2696" s="870">
        <v>2117</v>
      </c>
      <c r="D2696" s="870">
        <v>211705</v>
      </c>
      <c r="E2696" s="870">
        <v>2117059219</v>
      </c>
      <c r="F2696" s="870" t="s">
        <v>1414</v>
      </c>
      <c r="G2696" s="870">
        <v>-13035813</v>
      </c>
      <c r="H2696" s="870">
        <v>0</v>
      </c>
      <c r="I2696" s="870">
        <v>-13035813.039999999</v>
      </c>
      <c r="J2696" s="870">
        <v>-3.9999999105930328E-2</v>
      </c>
      <c r="K2696" s="870">
        <v>0</v>
      </c>
      <c r="L2696" s="870">
        <v>0</v>
      </c>
      <c r="M2696" s="870">
        <v>-3.9999999105930328E-2</v>
      </c>
      <c r="N2696" s="870">
        <v>0</v>
      </c>
      <c r="O2696" s="870">
        <v>-3.9999999105930328E-2</v>
      </c>
      <c r="P2696" s="870">
        <v>-1.4799999669194222E-2</v>
      </c>
      <c r="Q2696" s="870">
        <v>0</v>
      </c>
      <c r="R2696" s="870">
        <v>0</v>
      </c>
      <c r="S2696" s="870">
        <v>0</v>
      </c>
      <c r="T2696" s="870">
        <v>0</v>
      </c>
      <c r="U2696" s="870">
        <v>0</v>
      </c>
      <c r="V2696" s="870">
        <v>0</v>
      </c>
      <c r="W2696" s="870">
        <v>0</v>
      </c>
      <c r="X2696" s="870">
        <v>-1.4799999669194222E-2</v>
      </c>
      <c r="Y2696" s="870">
        <v>0.37</v>
      </c>
      <c r="Z2696" s="870">
        <v>0</v>
      </c>
      <c r="AA2696" s="870">
        <v>-1.4799999669194222E-2</v>
      </c>
      <c r="AB2696" s="870">
        <v>0</v>
      </c>
      <c r="AC2696" s="870">
        <v>-1.4799999669194222E-2</v>
      </c>
      <c r="AD2696" s="870">
        <v>0</v>
      </c>
      <c r="AE2696" s="870">
        <v>0</v>
      </c>
    </row>
    <row r="2697" spans="1:31">
      <c r="A2697" s="870" t="s">
        <v>1385</v>
      </c>
      <c r="B2697" s="870">
        <v>21</v>
      </c>
      <c r="C2697" s="870">
        <v>2117</v>
      </c>
      <c r="D2697" s="870">
        <v>211710</v>
      </c>
      <c r="E2697" s="870">
        <v>2117109010</v>
      </c>
      <c r="F2697" s="870" t="s">
        <v>1415</v>
      </c>
      <c r="G2697" s="870">
        <v>-9740411</v>
      </c>
      <c r="H2697" s="870">
        <v>0</v>
      </c>
      <c r="I2697" s="870">
        <v>-9740411</v>
      </c>
      <c r="J2697" s="870">
        <v>0</v>
      </c>
      <c r="K2697" s="870">
        <v>0</v>
      </c>
      <c r="L2697" s="870">
        <v>0</v>
      </c>
      <c r="M2697" s="870">
        <v>0</v>
      </c>
      <c r="N2697" s="870">
        <v>0</v>
      </c>
      <c r="O2697" s="870">
        <v>0</v>
      </c>
      <c r="P2697" s="870">
        <v>0</v>
      </c>
      <c r="Q2697" s="870">
        <v>0</v>
      </c>
      <c r="R2697" s="870">
        <v>0</v>
      </c>
      <c r="S2697" s="870">
        <v>0</v>
      </c>
      <c r="T2697" s="870">
        <v>0</v>
      </c>
      <c r="U2697" s="870">
        <v>0</v>
      </c>
      <c r="V2697" s="870">
        <v>0</v>
      </c>
      <c r="W2697" s="870">
        <v>0</v>
      </c>
      <c r="X2697" s="870">
        <v>0</v>
      </c>
      <c r="Y2697" s="870">
        <v>0</v>
      </c>
      <c r="Z2697" s="870">
        <v>0</v>
      </c>
      <c r="AA2697" s="870">
        <v>0</v>
      </c>
      <c r="AB2697" s="870">
        <v>0</v>
      </c>
      <c r="AC2697" s="870">
        <v>0</v>
      </c>
      <c r="AD2697" s="870">
        <v>0</v>
      </c>
      <c r="AE2697" s="870">
        <v>0</v>
      </c>
    </row>
    <row r="2698" spans="1:31">
      <c r="A2698" s="870" t="s">
        <v>1385</v>
      </c>
      <c r="B2698" s="870">
        <v>21</v>
      </c>
      <c r="C2698" s="870">
        <v>2117</v>
      </c>
      <c r="D2698" s="870">
        <v>211720</v>
      </c>
      <c r="E2698" s="870">
        <v>2117209050</v>
      </c>
      <c r="F2698" s="870" t="s">
        <v>1416</v>
      </c>
      <c r="G2698" s="870">
        <v>-661051617598</v>
      </c>
      <c r="H2698" s="870">
        <v>0</v>
      </c>
      <c r="I2698" s="870">
        <v>-661051617598.10999</v>
      </c>
      <c r="J2698" s="870">
        <v>-0.1099853515625</v>
      </c>
      <c r="K2698" s="870">
        <v>0</v>
      </c>
      <c r="L2698" s="870">
        <v>0</v>
      </c>
      <c r="M2698" s="870">
        <v>-0.1099853515625</v>
      </c>
      <c r="N2698" s="870">
        <v>0</v>
      </c>
      <c r="O2698" s="870">
        <v>-0.1099853515625</v>
      </c>
      <c r="P2698" s="870">
        <v>-4.0694580078125001E-2</v>
      </c>
      <c r="Q2698" s="870">
        <v>0</v>
      </c>
      <c r="R2698" s="870">
        <v>0</v>
      </c>
      <c r="S2698" s="870">
        <v>0</v>
      </c>
      <c r="T2698" s="870">
        <v>0</v>
      </c>
      <c r="U2698" s="870">
        <v>0</v>
      </c>
      <c r="V2698" s="870">
        <v>0</v>
      </c>
      <c r="W2698" s="870">
        <v>0</v>
      </c>
      <c r="X2698" s="870">
        <v>-4.0694580078125001E-2</v>
      </c>
      <c r="Y2698" s="870">
        <v>0.37</v>
      </c>
      <c r="Z2698" s="870">
        <v>0</v>
      </c>
      <c r="AA2698" s="870">
        <v>-4.0694580078125001E-2</v>
      </c>
      <c r="AB2698" s="870">
        <v>0</v>
      </c>
      <c r="AC2698" s="870">
        <v>-4.0694580078125001E-2</v>
      </c>
      <c r="AD2698" s="870">
        <v>0</v>
      </c>
      <c r="AE2698" s="870">
        <v>0</v>
      </c>
    </row>
    <row r="2699" spans="1:31">
      <c r="A2699" s="870" t="s">
        <v>1385</v>
      </c>
      <c r="B2699" s="870">
        <v>21</v>
      </c>
      <c r="C2699" s="870">
        <v>2117</v>
      </c>
      <c r="D2699" s="870">
        <v>211720</v>
      </c>
      <c r="E2699" s="870">
        <v>2117209060</v>
      </c>
      <c r="F2699" s="870" t="s">
        <v>4568</v>
      </c>
      <c r="G2699" s="870">
        <v>0</v>
      </c>
      <c r="H2699" s="870">
        <v>0</v>
      </c>
      <c r="I2699" s="870">
        <v>0</v>
      </c>
      <c r="J2699" s="870">
        <v>0</v>
      </c>
      <c r="K2699" s="870">
        <v>0</v>
      </c>
      <c r="L2699" s="870">
        <v>0</v>
      </c>
      <c r="M2699" s="870">
        <v>0</v>
      </c>
      <c r="N2699" s="870">
        <v>0</v>
      </c>
      <c r="O2699" s="870">
        <v>0</v>
      </c>
      <c r="P2699" s="870">
        <v>0</v>
      </c>
      <c r="Q2699" s="870">
        <v>0</v>
      </c>
      <c r="R2699" s="870">
        <v>0</v>
      </c>
      <c r="S2699" s="870">
        <v>0</v>
      </c>
      <c r="T2699" s="870">
        <v>0</v>
      </c>
      <c r="U2699" s="870">
        <v>0</v>
      </c>
      <c r="V2699" s="870">
        <v>0</v>
      </c>
      <c r="W2699" s="870">
        <v>0</v>
      </c>
      <c r="X2699" s="870">
        <v>0</v>
      </c>
      <c r="Y2699" s="870">
        <v>0</v>
      </c>
      <c r="Z2699" s="870">
        <v>0</v>
      </c>
      <c r="AA2699" s="870">
        <v>0</v>
      </c>
      <c r="AB2699" s="870">
        <v>0</v>
      </c>
      <c r="AC2699" s="870">
        <v>0</v>
      </c>
      <c r="AD2699" s="870">
        <v>0</v>
      </c>
      <c r="AE2699" s="870">
        <v>0</v>
      </c>
    </row>
    <row r="2700" spans="1:31">
      <c r="A2700" s="870" t="s">
        <v>1385</v>
      </c>
      <c r="B2700" s="870">
        <v>21</v>
      </c>
      <c r="C2700" s="870">
        <v>2117</v>
      </c>
      <c r="D2700" s="870">
        <v>211720</v>
      </c>
      <c r="E2700" s="870">
        <v>2117209099</v>
      </c>
      <c r="F2700" s="870" t="s">
        <v>4363</v>
      </c>
      <c r="G2700" s="870">
        <v>0</v>
      </c>
      <c r="H2700" s="870">
        <v>0</v>
      </c>
      <c r="I2700" s="870">
        <v>0</v>
      </c>
      <c r="J2700" s="870">
        <v>0</v>
      </c>
      <c r="K2700" s="870">
        <v>0</v>
      </c>
      <c r="L2700" s="870">
        <v>0</v>
      </c>
      <c r="M2700" s="870">
        <v>0</v>
      </c>
      <c r="N2700" s="870">
        <v>0</v>
      </c>
      <c r="O2700" s="870">
        <v>0</v>
      </c>
      <c r="P2700" s="870">
        <v>0</v>
      </c>
      <c r="Q2700" s="870">
        <v>0</v>
      </c>
      <c r="R2700" s="870">
        <v>0</v>
      </c>
      <c r="S2700" s="870">
        <v>0</v>
      </c>
      <c r="T2700" s="870">
        <v>0</v>
      </c>
      <c r="U2700" s="870">
        <v>0</v>
      </c>
      <c r="V2700" s="870">
        <v>0</v>
      </c>
      <c r="W2700" s="870">
        <v>0</v>
      </c>
      <c r="X2700" s="870">
        <v>0</v>
      </c>
      <c r="Y2700" s="870">
        <v>0</v>
      </c>
      <c r="Z2700" s="870">
        <v>0</v>
      </c>
      <c r="AA2700" s="870">
        <v>0</v>
      </c>
      <c r="AB2700" s="870">
        <v>0</v>
      </c>
      <c r="AC2700" s="870">
        <v>0</v>
      </c>
      <c r="AD2700" s="870">
        <v>0</v>
      </c>
      <c r="AE2700" s="870">
        <v>0</v>
      </c>
    </row>
    <row r="2701" spans="1:31">
      <c r="A2701" s="870" t="s">
        <v>1385</v>
      </c>
      <c r="B2701" s="870">
        <v>21</v>
      </c>
      <c r="C2701" s="870">
        <v>2117</v>
      </c>
      <c r="D2701" s="870">
        <v>211720</v>
      </c>
      <c r="E2701" s="870">
        <v>2117209103</v>
      </c>
      <c r="F2701" s="870" t="s">
        <v>4364</v>
      </c>
      <c r="G2701" s="870">
        <v>0</v>
      </c>
      <c r="H2701" s="870">
        <v>0</v>
      </c>
      <c r="I2701" s="870">
        <v>0</v>
      </c>
      <c r="J2701" s="870">
        <v>0</v>
      </c>
      <c r="K2701" s="870">
        <v>0</v>
      </c>
      <c r="L2701" s="870">
        <v>0</v>
      </c>
      <c r="M2701" s="870">
        <v>0</v>
      </c>
      <c r="N2701" s="870">
        <v>0</v>
      </c>
      <c r="O2701" s="870">
        <v>0</v>
      </c>
      <c r="P2701" s="870">
        <v>0</v>
      </c>
      <c r="Q2701" s="870">
        <v>0</v>
      </c>
      <c r="R2701" s="870">
        <v>0</v>
      </c>
      <c r="S2701" s="870">
        <v>0</v>
      </c>
      <c r="T2701" s="870">
        <v>0</v>
      </c>
      <c r="U2701" s="870">
        <v>0</v>
      </c>
      <c r="V2701" s="870">
        <v>0</v>
      </c>
      <c r="W2701" s="870">
        <v>0</v>
      </c>
      <c r="X2701" s="870">
        <v>0</v>
      </c>
      <c r="Y2701" s="870">
        <v>0</v>
      </c>
      <c r="Z2701" s="870">
        <v>0</v>
      </c>
      <c r="AA2701" s="870">
        <v>0</v>
      </c>
      <c r="AB2701" s="870">
        <v>0</v>
      </c>
      <c r="AC2701" s="870">
        <v>0</v>
      </c>
      <c r="AD2701" s="870">
        <v>0</v>
      </c>
      <c r="AE2701" s="870">
        <v>0</v>
      </c>
    </row>
    <row r="2702" spans="1:31">
      <c r="A2702" s="870" t="s">
        <v>1385</v>
      </c>
      <c r="B2702" s="870">
        <v>21</v>
      </c>
      <c r="C2702" s="870">
        <v>2117</v>
      </c>
      <c r="D2702" s="870">
        <v>211720</v>
      </c>
      <c r="E2702" s="870">
        <v>2117209104</v>
      </c>
      <c r="F2702" s="870" t="s">
        <v>4569</v>
      </c>
      <c r="G2702" s="870">
        <v>0</v>
      </c>
      <c r="H2702" s="870">
        <v>0</v>
      </c>
      <c r="I2702" s="870">
        <v>0</v>
      </c>
      <c r="J2702" s="870">
        <v>0</v>
      </c>
      <c r="K2702" s="870">
        <v>0</v>
      </c>
      <c r="L2702" s="870">
        <v>0</v>
      </c>
      <c r="M2702" s="870">
        <v>0</v>
      </c>
      <c r="N2702" s="870">
        <v>0</v>
      </c>
      <c r="O2702" s="870">
        <v>0</v>
      </c>
      <c r="P2702" s="870">
        <v>0</v>
      </c>
      <c r="Q2702" s="870">
        <v>0</v>
      </c>
      <c r="R2702" s="870">
        <v>0</v>
      </c>
      <c r="S2702" s="870">
        <v>0</v>
      </c>
      <c r="T2702" s="870">
        <v>0</v>
      </c>
      <c r="U2702" s="870">
        <v>0</v>
      </c>
      <c r="V2702" s="870">
        <v>0</v>
      </c>
      <c r="W2702" s="870">
        <v>0</v>
      </c>
      <c r="X2702" s="870">
        <v>0</v>
      </c>
      <c r="Y2702" s="870">
        <v>0</v>
      </c>
      <c r="Z2702" s="870">
        <v>0</v>
      </c>
      <c r="AA2702" s="870">
        <v>0</v>
      </c>
      <c r="AB2702" s="870">
        <v>0</v>
      </c>
      <c r="AC2702" s="870">
        <v>0</v>
      </c>
      <c r="AD2702" s="870">
        <v>0</v>
      </c>
      <c r="AE2702" s="870">
        <v>0</v>
      </c>
    </row>
    <row r="2703" spans="1:31">
      <c r="A2703" s="870" t="s">
        <v>1385</v>
      </c>
      <c r="B2703" s="870">
        <v>21</v>
      </c>
      <c r="C2703" s="870">
        <v>2117</v>
      </c>
      <c r="D2703" s="870">
        <v>211720</v>
      </c>
      <c r="E2703" s="870">
        <v>2117209125</v>
      </c>
      <c r="F2703" s="870" t="s">
        <v>1417</v>
      </c>
      <c r="G2703" s="870">
        <v>-9929179766</v>
      </c>
      <c r="H2703" s="870">
        <v>0</v>
      </c>
      <c r="I2703" s="870">
        <v>-9929179766.4300003</v>
      </c>
      <c r="J2703" s="870">
        <v>-0.43000030517578125</v>
      </c>
      <c r="K2703" s="870">
        <v>0</v>
      </c>
      <c r="L2703" s="870">
        <v>0</v>
      </c>
      <c r="M2703" s="870">
        <v>-0.43000030517578125</v>
      </c>
      <c r="N2703" s="870">
        <v>0</v>
      </c>
      <c r="O2703" s="870">
        <v>-0.43000030517578125</v>
      </c>
      <c r="P2703" s="870">
        <v>-0.15910011291503906</v>
      </c>
      <c r="Q2703" s="870">
        <v>0</v>
      </c>
      <c r="R2703" s="870">
        <v>0</v>
      </c>
      <c r="S2703" s="870">
        <v>0</v>
      </c>
      <c r="T2703" s="870">
        <v>0</v>
      </c>
      <c r="U2703" s="870">
        <v>0</v>
      </c>
      <c r="V2703" s="870">
        <v>0</v>
      </c>
      <c r="W2703" s="870">
        <v>0</v>
      </c>
      <c r="X2703" s="870">
        <v>-0.15910011291503906</v>
      </c>
      <c r="Y2703" s="870">
        <v>0.37</v>
      </c>
      <c r="Z2703" s="870">
        <v>0</v>
      </c>
      <c r="AA2703" s="870">
        <v>-0.15910011291503906</v>
      </c>
      <c r="AB2703" s="870">
        <v>0</v>
      </c>
      <c r="AC2703" s="870">
        <v>-0.15910011291503906</v>
      </c>
      <c r="AD2703" s="870">
        <v>0</v>
      </c>
      <c r="AE2703" s="870">
        <v>0</v>
      </c>
    </row>
    <row r="2704" spans="1:31">
      <c r="A2704" s="870" t="s">
        <v>1385</v>
      </c>
      <c r="B2704" s="870">
        <v>21</v>
      </c>
      <c r="C2704" s="870">
        <v>2118</v>
      </c>
      <c r="D2704" s="870">
        <v>211800</v>
      </c>
      <c r="E2704" s="870">
        <v>2118009105</v>
      </c>
      <c r="F2704" s="870" t="s">
        <v>1418</v>
      </c>
      <c r="G2704" s="870">
        <v>-25730013000</v>
      </c>
      <c r="H2704" s="870">
        <v>0</v>
      </c>
      <c r="I2704" s="870">
        <v>-25730013000</v>
      </c>
      <c r="J2704" s="870">
        <v>0</v>
      </c>
      <c r="K2704" s="870">
        <v>0</v>
      </c>
      <c r="L2704" s="870">
        <v>0</v>
      </c>
      <c r="M2704" s="870">
        <v>0</v>
      </c>
      <c r="N2704" s="870">
        <v>0</v>
      </c>
      <c r="O2704" s="870">
        <v>0</v>
      </c>
      <c r="P2704" s="870">
        <v>0</v>
      </c>
      <c r="Q2704" s="870">
        <v>0</v>
      </c>
      <c r="R2704" s="870">
        <v>0</v>
      </c>
      <c r="S2704" s="870">
        <v>0</v>
      </c>
      <c r="T2704" s="870">
        <v>0</v>
      </c>
      <c r="U2704" s="870">
        <v>0</v>
      </c>
      <c r="V2704" s="870">
        <v>0</v>
      </c>
      <c r="W2704" s="870">
        <v>0</v>
      </c>
      <c r="X2704" s="870">
        <v>0</v>
      </c>
      <c r="Y2704" s="870">
        <v>0</v>
      </c>
      <c r="Z2704" s="870">
        <v>0</v>
      </c>
      <c r="AA2704" s="870">
        <v>0</v>
      </c>
      <c r="AB2704" s="870">
        <v>0</v>
      </c>
      <c r="AC2704" s="870">
        <v>0</v>
      </c>
      <c r="AD2704" s="870">
        <v>0</v>
      </c>
      <c r="AE2704" s="870">
        <v>0</v>
      </c>
    </row>
    <row r="2705" spans="1:31">
      <c r="A2705" s="870" t="s">
        <v>1385</v>
      </c>
      <c r="B2705" s="870">
        <v>21</v>
      </c>
      <c r="C2705" s="870">
        <v>2118</v>
      </c>
      <c r="D2705" s="870">
        <v>211800</v>
      </c>
      <c r="E2705" s="870">
        <v>2118009107</v>
      </c>
      <c r="F2705" s="870" t="s">
        <v>1419</v>
      </c>
      <c r="G2705" s="870">
        <v>-3291491000</v>
      </c>
      <c r="H2705" s="870">
        <v>0</v>
      </c>
      <c r="I2705" s="870">
        <v>-3291491000</v>
      </c>
      <c r="J2705" s="870">
        <v>0</v>
      </c>
      <c r="K2705" s="870">
        <v>0</v>
      </c>
      <c r="L2705" s="870">
        <v>0</v>
      </c>
      <c r="M2705" s="870">
        <v>0</v>
      </c>
      <c r="N2705" s="870">
        <v>0</v>
      </c>
      <c r="O2705" s="870">
        <v>0</v>
      </c>
      <c r="P2705" s="870">
        <v>0</v>
      </c>
      <c r="Q2705" s="870">
        <v>0</v>
      </c>
      <c r="R2705" s="870">
        <v>0</v>
      </c>
      <c r="S2705" s="870">
        <v>0</v>
      </c>
      <c r="T2705" s="870">
        <v>0</v>
      </c>
      <c r="U2705" s="870">
        <v>0</v>
      </c>
      <c r="V2705" s="870">
        <v>0</v>
      </c>
      <c r="W2705" s="870">
        <v>0</v>
      </c>
      <c r="X2705" s="870">
        <v>0</v>
      </c>
      <c r="Y2705" s="870">
        <v>0</v>
      </c>
      <c r="Z2705" s="870">
        <v>0</v>
      </c>
      <c r="AA2705" s="870">
        <v>0</v>
      </c>
      <c r="AB2705" s="870">
        <v>0</v>
      </c>
      <c r="AC2705" s="870">
        <v>0</v>
      </c>
      <c r="AD2705" s="870">
        <v>0</v>
      </c>
      <c r="AE2705" s="870">
        <v>0</v>
      </c>
    </row>
    <row r="2706" spans="1:31">
      <c r="A2706" s="870" t="s">
        <v>1385</v>
      </c>
      <c r="B2706" s="870">
        <v>21</v>
      </c>
      <c r="C2706" s="870">
        <v>2118</v>
      </c>
      <c r="D2706" s="870">
        <v>211800</v>
      </c>
      <c r="E2706" s="870">
        <v>2118009108</v>
      </c>
      <c r="F2706" s="870" t="s">
        <v>2089</v>
      </c>
      <c r="G2706" s="870">
        <v>0</v>
      </c>
      <c r="H2706" s="870">
        <v>0</v>
      </c>
      <c r="I2706" s="870">
        <v>0</v>
      </c>
      <c r="J2706" s="870">
        <v>0</v>
      </c>
      <c r="K2706" s="870">
        <v>0</v>
      </c>
      <c r="L2706" s="870">
        <v>0</v>
      </c>
      <c r="M2706" s="870">
        <v>0</v>
      </c>
      <c r="N2706" s="870">
        <v>0</v>
      </c>
      <c r="O2706" s="870">
        <v>0</v>
      </c>
      <c r="P2706" s="870">
        <v>0</v>
      </c>
      <c r="Q2706" s="870">
        <v>0</v>
      </c>
      <c r="R2706" s="870">
        <v>0</v>
      </c>
      <c r="S2706" s="870">
        <v>0</v>
      </c>
      <c r="T2706" s="870">
        <v>0</v>
      </c>
      <c r="U2706" s="870">
        <v>0</v>
      </c>
      <c r="V2706" s="870">
        <v>0</v>
      </c>
      <c r="W2706" s="870">
        <v>0</v>
      </c>
      <c r="X2706" s="870">
        <v>0</v>
      </c>
      <c r="Y2706" s="870">
        <v>0</v>
      </c>
      <c r="Z2706" s="870">
        <v>0</v>
      </c>
      <c r="AA2706" s="870">
        <v>0</v>
      </c>
      <c r="AB2706" s="870">
        <v>0</v>
      </c>
      <c r="AC2706" s="870">
        <v>0</v>
      </c>
      <c r="AD2706" s="870">
        <v>0</v>
      </c>
      <c r="AE2706" s="870">
        <v>0</v>
      </c>
    </row>
    <row r="2707" spans="1:31">
      <c r="A2707" s="870" t="s">
        <v>1385</v>
      </c>
      <c r="B2707" s="870">
        <v>21</v>
      </c>
      <c r="C2707" s="870">
        <v>2118</v>
      </c>
      <c r="D2707" s="870">
        <v>211800</v>
      </c>
      <c r="E2707" s="870">
        <v>2118009109</v>
      </c>
      <c r="F2707" s="870" t="s">
        <v>1420</v>
      </c>
      <c r="G2707" s="870">
        <v>-320282000</v>
      </c>
      <c r="H2707" s="870">
        <v>0</v>
      </c>
      <c r="I2707" s="870">
        <v>-320282000</v>
      </c>
      <c r="J2707" s="870">
        <v>0</v>
      </c>
      <c r="K2707" s="870">
        <v>0</v>
      </c>
      <c r="L2707" s="870">
        <v>0</v>
      </c>
      <c r="M2707" s="870">
        <v>0</v>
      </c>
      <c r="N2707" s="870">
        <v>0</v>
      </c>
      <c r="O2707" s="870">
        <v>0</v>
      </c>
      <c r="P2707" s="870">
        <v>0</v>
      </c>
      <c r="Q2707" s="870">
        <v>0</v>
      </c>
      <c r="R2707" s="870">
        <v>0</v>
      </c>
      <c r="S2707" s="870">
        <v>0</v>
      </c>
      <c r="T2707" s="870">
        <v>0</v>
      </c>
      <c r="U2707" s="870">
        <v>0</v>
      </c>
      <c r="V2707" s="870">
        <v>0</v>
      </c>
      <c r="W2707" s="870">
        <v>0</v>
      </c>
      <c r="X2707" s="870">
        <v>0</v>
      </c>
      <c r="Y2707" s="870">
        <v>0</v>
      </c>
      <c r="Z2707" s="870">
        <v>0</v>
      </c>
      <c r="AA2707" s="870">
        <v>0</v>
      </c>
      <c r="AB2707" s="870">
        <v>0</v>
      </c>
      <c r="AC2707" s="870">
        <v>0</v>
      </c>
      <c r="AD2707" s="870">
        <v>0</v>
      </c>
      <c r="AE2707" s="870">
        <v>0</v>
      </c>
    </row>
    <row r="2708" spans="1:31">
      <c r="A2708" s="870" t="s">
        <v>1385</v>
      </c>
      <c r="B2708" s="870">
        <v>21</v>
      </c>
      <c r="C2708" s="870">
        <v>2118</v>
      </c>
      <c r="D2708" s="870">
        <v>211800</v>
      </c>
      <c r="E2708" s="870">
        <v>2118009110</v>
      </c>
      <c r="F2708" s="870" t="s">
        <v>1421</v>
      </c>
      <c r="G2708" s="870">
        <v>-222844000</v>
      </c>
      <c r="H2708" s="870">
        <v>0</v>
      </c>
      <c r="I2708" s="870">
        <v>-222844000</v>
      </c>
      <c r="J2708" s="870">
        <v>0</v>
      </c>
      <c r="K2708" s="870">
        <v>0</v>
      </c>
      <c r="L2708" s="870">
        <v>0</v>
      </c>
      <c r="M2708" s="870">
        <v>0</v>
      </c>
      <c r="N2708" s="870">
        <v>0</v>
      </c>
      <c r="O2708" s="870">
        <v>0</v>
      </c>
      <c r="P2708" s="870">
        <v>0</v>
      </c>
      <c r="Q2708" s="870">
        <v>0</v>
      </c>
      <c r="R2708" s="870">
        <v>0</v>
      </c>
      <c r="S2708" s="870">
        <v>0</v>
      </c>
      <c r="T2708" s="870">
        <v>0</v>
      </c>
      <c r="U2708" s="870">
        <v>0</v>
      </c>
      <c r="V2708" s="870">
        <v>0</v>
      </c>
      <c r="W2708" s="870">
        <v>0</v>
      </c>
      <c r="X2708" s="870">
        <v>0</v>
      </c>
      <c r="Y2708" s="870">
        <v>0</v>
      </c>
      <c r="Z2708" s="870">
        <v>0</v>
      </c>
      <c r="AA2708" s="870">
        <v>0</v>
      </c>
      <c r="AB2708" s="870">
        <v>0</v>
      </c>
      <c r="AC2708" s="870">
        <v>0</v>
      </c>
      <c r="AD2708" s="870">
        <v>0</v>
      </c>
      <c r="AE2708" s="870">
        <v>0</v>
      </c>
    </row>
    <row r="2709" spans="1:31">
      <c r="A2709" s="870" t="s">
        <v>1385</v>
      </c>
      <c r="B2709" s="870">
        <v>21</v>
      </c>
      <c r="C2709" s="870">
        <v>2118</v>
      </c>
      <c r="D2709" s="870">
        <v>211800</v>
      </c>
      <c r="E2709" s="870">
        <v>2118009111</v>
      </c>
      <c r="F2709" s="870" t="s">
        <v>1422</v>
      </c>
      <c r="G2709" s="870">
        <v>-319000</v>
      </c>
      <c r="H2709" s="870">
        <v>0</v>
      </c>
      <c r="I2709" s="870">
        <v>-319000</v>
      </c>
      <c r="J2709" s="870">
        <v>0</v>
      </c>
      <c r="K2709" s="870">
        <v>0</v>
      </c>
      <c r="L2709" s="870">
        <v>0</v>
      </c>
      <c r="M2709" s="870">
        <v>0</v>
      </c>
      <c r="N2709" s="870">
        <v>0</v>
      </c>
      <c r="O2709" s="870">
        <v>0</v>
      </c>
      <c r="P2709" s="870">
        <v>0</v>
      </c>
      <c r="Q2709" s="870">
        <v>0</v>
      </c>
      <c r="R2709" s="870">
        <v>0</v>
      </c>
      <c r="S2709" s="870">
        <v>0</v>
      </c>
      <c r="T2709" s="870">
        <v>0</v>
      </c>
      <c r="U2709" s="870">
        <v>0</v>
      </c>
      <c r="V2709" s="870">
        <v>0</v>
      </c>
      <c r="W2709" s="870">
        <v>0</v>
      </c>
      <c r="X2709" s="870">
        <v>0</v>
      </c>
      <c r="Y2709" s="870">
        <v>0</v>
      </c>
      <c r="Z2709" s="870">
        <v>0</v>
      </c>
      <c r="AA2709" s="870">
        <v>0</v>
      </c>
      <c r="AB2709" s="870">
        <v>0</v>
      </c>
      <c r="AC2709" s="870">
        <v>0</v>
      </c>
      <c r="AD2709" s="870">
        <v>0</v>
      </c>
      <c r="AE2709" s="870">
        <v>0</v>
      </c>
    </row>
    <row r="2710" spans="1:31">
      <c r="A2710" s="870" t="s">
        <v>1385</v>
      </c>
      <c r="B2710" s="870">
        <v>21</v>
      </c>
      <c r="C2710" s="870">
        <v>2118</v>
      </c>
      <c r="D2710" s="870">
        <v>211800</v>
      </c>
      <c r="E2710" s="870">
        <v>2118009112</v>
      </c>
      <c r="F2710" s="870" t="s">
        <v>1423</v>
      </c>
      <c r="G2710" s="870">
        <v>-56844000</v>
      </c>
      <c r="H2710" s="870">
        <v>0</v>
      </c>
      <c r="I2710" s="870">
        <v>-56844000</v>
      </c>
      <c r="J2710" s="870">
        <v>0</v>
      </c>
      <c r="K2710" s="870">
        <v>0</v>
      </c>
      <c r="L2710" s="870">
        <v>0</v>
      </c>
      <c r="M2710" s="870">
        <v>0</v>
      </c>
      <c r="N2710" s="870">
        <v>0</v>
      </c>
      <c r="O2710" s="870">
        <v>0</v>
      </c>
      <c r="P2710" s="870">
        <v>0</v>
      </c>
      <c r="Q2710" s="870">
        <v>0</v>
      </c>
      <c r="R2710" s="870">
        <v>0</v>
      </c>
      <c r="S2710" s="870">
        <v>0</v>
      </c>
      <c r="T2710" s="870">
        <v>0</v>
      </c>
      <c r="U2710" s="870">
        <v>0</v>
      </c>
      <c r="V2710" s="870">
        <v>0</v>
      </c>
      <c r="W2710" s="870">
        <v>0</v>
      </c>
      <c r="X2710" s="870">
        <v>0</v>
      </c>
      <c r="Y2710" s="870">
        <v>0</v>
      </c>
      <c r="Z2710" s="870">
        <v>0</v>
      </c>
      <c r="AA2710" s="870">
        <v>0</v>
      </c>
      <c r="AB2710" s="870">
        <v>0</v>
      </c>
      <c r="AC2710" s="870">
        <v>0</v>
      </c>
      <c r="AD2710" s="870">
        <v>0</v>
      </c>
      <c r="AE2710" s="870">
        <v>0</v>
      </c>
    </row>
    <row r="2711" spans="1:31">
      <c r="A2711" s="870" t="s">
        <v>1385</v>
      </c>
      <c r="B2711" s="870">
        <v>21</v>
      </c>
      <c r="C2711" s="870">
        <v>2118</v>
      </c>
      <c r="D2711" s="870">
        <v>211800</v>
      </c>
      <c r="E2711" s="870">
        <v>2118009113</v>
      </c>
      <c r="F2711" s="870" t="s">
        <v>1424</v>
      </c>
      <c r="G2711" s="870">
        <v>-10287000</v>
      </c>
      <c r="H2711" s="870">
        <v>0</v>
      </c>
      <c r="I2711" s="870">
        <v>-10287000</v>
      </c>
      <c r="J2711" s="870">
        <v>0</v>
      </c>
      <c r="K2711" s="870">
        <v>0</v>
      </c>
      <c r="L2711" s="870">
        <v>0</v>
      </c>
      <c r="M2711" s="870">
        <v>0</v>
      </c>
      <c r="N2711" s="870">
        <v>0</v>
      </c>
      <c r="O2711" s="870">
        <v>0</v>
      </c>
      <c r="P2711" s="870">
        <v>0</v>
      </c>
      <c r="Q2711" s="870">
        <v>0</v>
      </c>
      <c r="R2711" s="870">
        <v>0</v>
      </c>
      <c r="S2711" s="870">
        <v>0</v>
      </c>
      <c r="T2711" s="870">
        <v>0</v>
      </c>
      <c r="U2711" s="870">
        <v>0</v>
      </c>
      <c r="V2711" s="870">
        <v>0</v>
      </c>
      <c r="W2711" s="870">
        <v>0</v>
      </c>
      <c r="X2711" s="870">
        <v>0</v>
      </c>
      <c r="Y2711" s="870">
        <v>0</v>
      </c>
      <c r="Z2711" s="870">
        <v>0</v>
      </c>
      <c r="AA2711" s="870">
        <v>0</v>
      </c>
      <c r="AB2711" s="870">
        <v>0</v>
      </c>
      <c r="AC2711" s="870">
        <v>0</v>
      </c>
      <c r="AD2711" s="870">
        <v>0</v>
      </c>
      <c r="AE2711" s="870">
        <v>0</v>
      </c>
    </row>
    <row r="2712" spans="1:31">
      <c r="A2712" s="870" t="s">
        <v>1385</v>
      </c>
      <c r="B2712" s="870">
        <v>21</v>
      </c>
      <c r="C2712" s="870">
        <v>2118</v>
      </c>
      <c r="D2712" s="870">
        <v>211800</v>
      </c>
      <c r="E2712" s="870">
        <v>2118009114</v>
      </c>
      <c r="F2712" s="870" t="s">
        <v>4365</v>
      </c>
      <c r="G2712" s="870">
        <v>-1486376000</v>
      </c>
      <c r="H2712" s="870">
        <v>0</v>
      </c>
      <c r="I2712" s="870">
        <v>-1486376000</v>
      </c>
      <c r="J2712" s="870">
        <v>0</v>
      </c>
      <c r="K2712" s="870">
        <v>0</v>
      </c>
      <c r="L2712" s="870">
        <v>0</v>
      </c>
      <c r="M2712" s="870">
        <v>0</v>
      </c>
      <c r="N2712" s="870">
        <v>0</v>
      </c>
      <c r="O2712" s="870">
        <v>0</v>
      </c>
      <c r="P2712" s="870">
        <v>0</v>
      </c>
      <c r="Q2712" s="870">
        <v>0</v>
      </c>
      <c r="R2712" s="870">
        <v>0</v>
      </c>
      <c r="S2712" s="870">
        <v>0</v>
      </c>
      <c r="T2712" s="870">
        <v>0</v>
      </c>
      <c r="U2712" s="870">
        <v>0</v>
      </c>
      <c r="V2712" s="870">
        <v>0</v>
      </c>
      <c r="W2712" s="870">
        <v>0</v>
      </c>
      <c r="X2712" s="870">
        <v>0</v>
      </c>
      <c r="Y2712" s="870">
        <v>0</v>
      </c>
      <c r="Z2712" s="870">
        <v>0</v>
      </c>
      <c r="AA2712" s="870">
        <v>0</v>
      </c>
      <c r="AB2712" s="870">
        <v>0</v>
      </c>
      <c r="AC2712" s="870">
        <v>0</v>
      </c>
      <c r="AD2712" s="870">
        <v>0</v>
      </c>
      <c r="AE2712" s="870">
        <v>0</v>
      </c>
    </row>
    <row r="2713" spans="1:31">
      <c r="A2713" s="870" t="s">
        <v>1385</v>
      </c>
      <c r="B2713" s="870">
        <v>21</v>
      </c>
      <c r="C2713" s="870">
        <v>2118</v>
      </c>
      <c r="D2713" s="870">
        <v>211800</v>
      </c>
      <c r="E2713" s="870">
        <v>2118009115</v>
      </c>
      <c r="F2713" s="870" t="s">
        <v>1425</v>
      </c>
      <c r="G2713" s="870">
        <v>-3475000</v>
      </c>
      <c r="H2713" s="870">
        <v>0</v>
      </c>
      <c r="I2713" s="870">
        <v>-3475000</v>
      </c>
      <c r="J2713" s="870">
        <v>0</v>
      </c>
      <c r="K2713" s="870">
        <v>0</v>
      </c>
      <c r="L2713" s="870">
        <v>0</v>
      </c>
      <c r="M2713" s="870">
        <v>0</v>
      </c>
      <c r="N2713" s="870">
        <v>0</v>
      </c>
      <c r="O2713" s="870">
        <v>0</v>
      </c>
      <c r="P2713" s="870">
        <v>0</v>
      </c>
      <c r="Q2713" s="870">
        <v>0</v>
      </c>
      <c r="R2713" s="870">
        <v>0</v>
      </c>
      <c r="S2713" s="870">
        <v>0</v>
      </c>
      <c r="T2713" s="870">
        <v>0</v>
      </c>
      <c r="U2713" s="870">
        <v>0</v>
      </c>
      <c r="V2713" s="870">
        <v>0</v>
      </c>
      <c r="W2713" s="870">
        <v>0</v>
      </c>
      <c r="X2713" s="870">
        <v>0</v>
      </c>
      <c r="Y2713" s="870">
        <v>0</v>
      </c>
      <c r="Z2713" s="870">
        <v>0</v>
      </c>
      <c r="AA2713" s="870">
        <v>0</v>
      </c>
      <c r="AB2713" s="870">
        <v>0</v>
      </c>
      <c r="AC2713" s="870">
        <v>0</v>
      </c>
      <c r="AD2713" s="870">
        <v>0</v>
      </c>
      <c r="AE2713" s="870">
        <v>0</v>
      </c>
    </row>
    <row r="2714" spans="1:31">
      <c r="A2714" s="870" t="s">
        <v>1385</v>
      </c>
      <c r="B2714" s="870">
        <v>21</v>
      </c>
      <c r="C2714" s="870">
        <v>2118</v>
      </c>
      <c r="D2714" s="870">
        <v>211800</v>
      </c>
      <c r="E2714" s="870">
        <v>2118009116</v>
      </c>
      <c r="F2714" s="870" t="s">
        <v>1426</v>
      </c>
      <c r="G2714" s="870">
        <v>-12444072000</v>
      </c>
      <c r="H2714" s="870">
        <v>0</v>
      </c>
      <c r="I2714" s="870">
        <v>-12444072000</v>
      </c>
      <c r="J2714" s="870">
        <v>0</v>
      </c>
      <c r="K2714" s="870">
        <v>0</v>
      </c>
      <c r="L2714" s="870">
        <v>0</v>
      </c>
      <c r="M2714" s="870">
        <v>0</v>
      </c>
      <c r="N2714" s="870">
        <v>0</v>
      </c>
      <c r="O2714" s="870">
        <v>0</v>
      </c>
      <c r="P2714" s="870">
        <v>0</v>
      </c>
      <c r="Q2714" s="870">
        <v>0</v>
      </c>
      <c r="R2714" s="870">
        <v>0</v>
      </c>
      <c r="S2714" s="870">
        <v>0</v>
      </c>
      <c r="T2714" s="870">
        <v>0</v>
      </c>
      <c r="U2714" s="870">
        <v>0</v>
      </c>
      <c r="V2714" s="870">
        <v>0</v>
      </c>
      <c r="W2714" s="870">
        <v>0</v>
      </c>
      <c r="X2714" s="870">
        <v>0</v>
      </c>
      <c r="Y2714" s="870">
        <v>0</v>
      </c>
      <c r="Z2714" s="870">
        <v>0</v>
      </c>
      <c r="AA2714" s="870">
        <v>0</v>
      </c>
      <c r="AB2714" s="870">
        <v>0</v>
      </c>
      <c r="AC2714" s="870">
        <v>0</v>
      </c>
      <c r="AD2714" s="870">
        <v>0</v>
      </c>
      <c r="AE2714" s="870">
        <v>0</v>
      </c>
    </row>
    <row r="2715" spans="1:31">
      <c r="A2715" s="870" t="s">
        <v>1385</v>
      </c>
      <c r="B2715" s="870">
        <v>21</v>
      </c>
      <c r="C2715" s="870">
        <v>2118</v>
      </c>
      <c r="D2715" s="870">
        <v>211800</v>
      </c>
      <c r="E2715" s="870">
        <v>2118009125</v>
      </c>
      <c r="F2715" s="870" t="s">
        <v>3716</v>
      </c>
      <c r="G2715" s="870">
        <v>0</v>
      </c>
      <c r="H2715" s="870">
        <v>0</v>
      </c>
      <c r="I2715" s="870">
        <v>0</v>
      </c>
      <c r="J2715" s="870">
        <v>0</v>
      </c>
      <c r="K2715" s="870">
        <v>0</v>
      </c>
      <c r="L2715" s="870">
        <v>0</v>
      </c>
      <c r="M2715" s="870">
        <v>0</v>
      </c>
      <c r="N2715" s="870">
        <v>0</v>
      </c>
      <c r="O2715" s="870">
        <v>0</v>
      </c>
      <c r="P2715" s="870">
        <v>0</v>
      </c>
      <c r="Q2715" s="870">
        <v>0</v>
      </c>
      <c r="R2715" s="870">
        <v>0</v>
      </c>
      <c r="S2715" s="870">
        <v>0</v>
      </c>
      <c r="T2715" s="870">
        <v>0</v>
      </c>
      <c r="U2715" s="870">
        <v>0</v>
      </c>
      <c r="V2715" s="870">
        <v>0</v>
      </c>
      <c r="W2715" s="870">
        <v>0</v>
      </c>
      <c r="X2715" s="870">
        <v>0</v>
      </c>
      <c r="Y2715" s="870">
        <v>0</v>
      </c>
      <c r="Z2715" s="870">
        <v>0</v>
      </c>
      <c r="AA2715" s="870">
        <v>0</v>
      </c>
      <c r="AB2715" s="870">
        <v>0</v>
      </c>
      <c r="AC2715" s="870">
        <v>0</v>
      </c>
      <c r="AD2715" s="870">
        <v>0</v>
      </c>
      <c r="AE2715" s="870">
        <v>0</v>
      </c>
    </row>
    <row r="2716" spans="1:31">
      <c r="A2716" s="870" t="s">
        <v>1385</v>
      </c>
      <c r="B2716" s="870">
        <v>21</v>
      </c>
      <c r="C2716" s="870">
        <v>2118</v>
      </c>
      <c r="D2716" s="870">
        <v>211800</v>
      </c>
      <c r="E2716" s="870">
        <v>2118009126</v>
      </c>
      <c r="F2716" s="870" t="s">
        <v>1427</v>
      </c>
      <c r="G2716" s="870">
        <v>-109692187000</v>
      </c>
      <c r="H2716" s="870">
        <v>0</v>
      </c>
      <c r="I2716" s="870">
        <v>-109692187000</v>
      </c>
      <c r="J2716" s="870">
        <v>0</v>
      </c>
      <c r="K2716" s="870">
        <v>0</v>
      </c>
      <c r="L2716" s="870">
        <v>0</v>
      </c>
      <c r="M2716" s="870">
        <v>0</v>
      </c>
      <c r="N2716" s="870">
        <v>0</v>
      </c>
      <c r="O2716" s="870">
        <v>0</v>
      </c>
      <c r="P2716" s="870">
        <v>0</v>
      </c>
      <c r="Q2716" s="870">
        <v>0</v>
      </c>
      <c r="R2716" s="870">
        <v>0</v>
      </c>
      <c r="S2716" s="870">
        <v>0</v>
      </c>
      <c r="T2716" s="870">
        <v>0</v>
      </c>
      <c r="U2716" s="870">
        <v>0</v>
      </c>
      <c r="V2716" s="870">
        <v>0</v>
      </c>
      <c r="W2716" s="870">
        <v>0</v>
      </c>
      <c r="X2716" s="870">
        <v>0</v>
      </c>
      <c r="Y2716" s="870">
        <v>0</v>
      </c>
      <c r="Z2716" s="870">
        <v>0</v>
      </c>
      <c r="AA2716" s="870">
        <v>0</v>
      </c>
      <c r="AB2716" s="870">
        <v>0</v>
      </c>
      <c r="AC2716" s="870">
        <v>0</v>
      </c>
      <c r="AD2716" s="870">
        <v>0</v>
      </c>
      <c r="AE2716" s="870">
        <v>0</v>
      </c>
    </row>
    <row r="2717" spans="1:31">
      <c r="A2717" s="870" t="s">
        <v>1385</v>
      </c>
      <c r="B2717" s="870">
        <v>21</v>
      </c>
      <c r="C2717" s="870">
        <v>2118</v>
      </c>
      <c r="D2717" s="870">
        <v>211800</v>
      </c>
      <c r="E2717" s="870">
        <v>2118009127</v>
      </c>
      <c r="F2717" s="870" t="s">
        <v>1428</v>
      </c>
      <c r="G2717" s="870">
        <v>-3785000</v>
      </c>
      <c r="H2717" s="870">
        <v>0</v>
      </c>
      <c r="I2717" s="870">
        <v>-3785000</v>
      </c>
      <c r="J2717" s="870">
        <v>0</v>
      </c>
      <c r="K2717" s="870">
        <v>0</v>
      </c>
      <c r="L2717" s="870">
        <v>0</v>
      </c>
      <c r="M2717" s="870">
        <v>0</v>
      </c>
      <c r="N2717" s="870">
        <v>0</v>
      </c>
      <c r="O2717" s="870">
        <v>0</v>
      </c>
      <c r="P2717" s="870">
        <v>0</v>
      </c>
      <c r="Q2717" s="870">
        <v>0</v>
      </c>
      <c r="R2717" s="870">
        <v>0</v>
      </c>
      <c r="S2717" s="870">
        <v>0</v>
      </c>
      <c r="T2717" s="870">
        <v>0</v>
      </c>
      <c r="U2717" s="870">
        <v>0</v>
      </c>
      <c r="V2717" s="870">
        <v>0</v>
      </c>
      <c r="W2717" s="870">
        <v>0</v>
      </c>
      <c r="X2717" s="870">
        <v>0</v>
      </c>
      <c r="Y2717" s="870">
        <v>0</v>
      </c>
      <c r="Z2717" s="870">
        <v>0</v>
      </c>
      <c r="AA2717" s="870">
        <v>0</v>
      </c>
      <c r="AB2717" s="870">
        <v>0</v>
      </c>
      <c r="AC2717" s="870">
        <v>0</v>
      </c>
      <c r="AD2717" s="870">
        <v>0</v>
      </c>
      <c r="AE2717" s="870">
        <v>0</v>
      </c>
    </row>
    <row r="2718" spans="1:31">
      <c r="A2718" s="870" t="s">
        <v>1385</v>
      </c>
      <c r="B2718" s="870">
        <v>21</v>
      </c>
      <c r="C2718" s="870">
        <v>2118</v>
      </c>
      <c r="D2718" s="870">
        <v>211800</v>
      </c>
      <c r="E2718" s="870">
        <v>2118009128</v>
      </c>
      <c r="F2718" s="870" t="s">
        <v>4366</v>
      </c>
      <c r="G2718" s="870">
        <v>-69681000</v>
      </c>
      <c r="H2718" s="870">
        <v>0</v>
      </c>
      <c r="I2718" s="870">
        <v>-69681000</v>
      </c>
      <c r="J2718" s="870">
        <v>0</v>
      </c>
      <c r="K2718" s="870">
        <v>0</v>
      </c>
      <c r="L2718" s="870">
        <v>0</v>
      </c>
      <c r="M2718" s="870">
        <v>0</v>
      </c>
      <c r="N2718" s="870">
        <v>0</v>
      </c>
      <c r="O2718" s="870">
        <v>0</v>
      </c>
      <c r="P2718" s="870">
        <v>0</v>
      </c>
      <c r="Q2718" s="870">
        <v>0</v>
      </c>
      <c r="R2718" s="870">
        <v>0</v>
      </c>
      <c r="S2718" s="870">
        <v>0</v>
      </c>
      <c r="T2718" s="870">
        <v>0</v>
      </c>
      <c r="U2718" s="870">
        <v>0</v>
      </c>
      <c r="V2718" s="870">
        <v>0</v>
      </c>
      <c r="W2718" s="870">
        <v>0</v>
      </c>
      <c r="X2718" s="870">
        <v>0</v>
      </c>
      <c r="Y2718" s="870">
        <v>0</v>
      </c>
      <c r="Z2718" s="870">
        <v>0</v>
      </c>
      <c r="AA2718" s="870">
        <v>0</v>
      </c>
      <c r="AB2718" s="870">
        <v>0</v>
      </c>
      <c r="AC2718" s="870">
        <v>0</v>
      </c>
      <c r="AD2718" s="870">
        <v>0</v>
      </c>
      <c r="AE2718" s="870">
        <v>0</v>
      </c>
    </row>
    <row r="2719" spans="1:31">
      <c r="A2719" s="870" t="s">
        <v>1385</v>
      </c>
      <c r="B2719" s="870">
        <v>21</v>
      </c>
      <c r="C2719" s="870">
        <v>2118</v>
      </c>
      <c r="D2719" s="870">
        <v>211800</v>
      </c>
      <c r="E2719" s="870">
        <v>2118009129</v>
      </c>
      <c r="F2719" s="870" t="s">
        <v>1429</v>
      </c>
      <c r="G2719" s="870">
        <v>-1553000</v>
      </c>
      <c r="H2719" s="870">
        <v>0</v>
      </c>
      <c r="I2719" s="870">
        <v>-1553000</v>
      </c>
      <c r="J2719" s="870">
        <v>0</v>
      </c>
      <c r="K2719" s="870">
        <v>0</v>
      </c>
      <c r="L2719" s="870">
        <v>0</v>
      </c>
      <c r="M2719" s="870">
        <v>0</v>
      </c>
      <c r="N2719" s="870">
        <v>0</v>
      </c>
      <c r="O2719" s="870">
        <v>0</v>
      </c>
      <c r="P2719" s="870">
        <v>0</v>
      </c>
      <c r="Q2719" s="870">
        <v>0</v>
      </c>
      <c r="R2719" s="870">
        <v>0</v>
      </c>
      <c r="S2719" s="870">
        <v>0</v>
      </c>
      <c r="T2719" s="870">
        <v>0</v>
      </c>
      <c r="U2719" s="870">
        <v>0</v>
      </c>
      <c r="V2719" s="870">
        <v>0</v>
      </c>
      <c r="W2719" s="870">
        <v>0</v>
      </c>
      <c r="X2719" s="870">
        <v>0</v>
      </c>
      <c r="Y2719" s="870">
        <v>0</v>
      </c>
      <c r="Z2719" s="870">
        <v>0</v>
      </c>
      <c r="AA2719" s="870">
        <v>0</v>
      </c>
      <c r="AB2719" s="870">
        <v>0</v>
      </c>
      <c r="AC2719" s="870">
        <v>0</v>
      </c>
      <c r="AD2719" s="870">
        <v>0</v>
      </c>
      <c r="AE2719" s="870">
        <v>0</v>
      </c>
    </row>
    <row r="2720" spans="1:31">
      <c r="A2720" s="870" t="s">
        <v>1385</v>
      </c>
      <c r="B2720" s="870">
        <v>21</v>
      </c>
      <c r="C2720" s="870">
        <v>2118</v>
      </c>
      <c r="D2720" s="870">
        <v>211800</v>
      </c>
      <c r="E2720" s="870">
        <v>2118009130</v>
      </c>
      <c r="F2720" s="870" t="s">
        <v>1430</v>
      </c>
      <c r="G2720" s="870">
        <v>-486306000</v>
      </c>
      <c r="H2720" s="870">
        <v>0</v>
      </c>
      <c r="I2720" s="870">
        <v>-486306000</v>
      </c>
      <c r="J2720" s="870">
        <v>0</v>
      </c>
      <c r="K2720" s="870">
        <v>0</v>
      </c>
      <c r="L2720" s="870">
        <v>0</v>
      </c>
      <c r="M2720" s="870">
        <v>0</v>
      </c>
      <c r="N2720" s="870">
        <v>0</v>
      </c>
      <c r="O2720" s="870">
        <v>0</v>
      </c>
      <c r="P2720" s="870">
        <v>0</v>
      </c>
      <c r="Q2720" s="870">
        <v>0</v>
      </c>
      <c r="R2720" s="870">
        <v>0</v>
      </c>
      <c r="S2720" s="870">
        <v>0</v>
      </c>
      <c r="T2720" s="870">
        <v>0</v>
      </c>
      <c r="U2720" s="870">
        <v>0</v>
      </c>
      <c r="V2720" s="870">
        <v>0</v>
      </c>
      <c r="W2720" s="870">
        <v>0</v>
      </c>
      <c r="X2720" s="870">
        <v>0</v>
      </c>
      <c r="Y2720" s="870">
        <v>0</v>
      </c>
      <c r="Z2720" s="870">
        <v>0</v>
      </c>
      <c r="AA2720" s="870">
        <v>0</v>
      </c>
      <c r="AB2720" s="870">
        <v>0</v>
      </c>
      <c r="AC2720" s="870">
        <v>0</v>
      </c>
      <c r="AD2720" s="870">
        <v>0</v>
      </c>
      <c r="AE2720" s="870">
        <v>0</v>
      </c>
    </row>
    <row r="2721" spans="1:31">
      <c r="A2721" s="870" t="s">
        <v>1385</v>
      </c>
      <c r="B2721" s="870">
        <v>21</v>
      </c>
      <c r="C2721" s="870">
        <v>2118</v>
      </c>
      <c r="D2721" s="870">
        <v>211800</v>
      </c>
      <c r="E2721" s="870">
        <v>2118009131</v>
      </c>
      <c r="F2721" s="870" t="s">
        <v>1431</v>
      </c>
      <c r="G2721" s="870">
        <v>-431937000</v>
      </c>
      <c r="H2721" s="870">
        <v>0</v>
      </c>
      <c r="I2721" s="870">
        <v>-431937000</v>
      </c>
      <c r="J2721" s="870">
        <v>0</v>
      </c>
      <c r="K2721" s="870">
        <v>0</v>
      </c>
      <c r="L2721" s="870">
        <v>0</v>
      </c>
      <c r="M2721" s="870">
        <v>0</v>
      </c>
      <c r="N2721" s="870">
        <v>0</v>
      </c>
      <c r="O2721" s="870">
        <v>0</v>
      </c>
      <c r="P2721" s="870">
        <v>0</v>
      </c>
      <c r="Q2721" s="870">
        <v>0</v>
      </c>
      <c r="R2721" s="870">
        <v>0</v>
      </c>
      <c r="S2721" s="870">
        <v>0</v>
      </c>
      <c r="T2721" s="870">
        <v>0</v>
      </c>
      <c r="U2721" s="870">
        <v>0</v>
      </c>
      <c r="V2721" s="870">
        <v>0</v>
      </c>
      <c r="W2721" s="870">
        <v>0</v>
      </c>
      <c r="X2721" s="870">
        <v>0</v>
      </c>
      <c r="Y2721" s="870">
        <v>0</v>
      </c>
      <c r="Z2721" s="870">
        <v>0</v>
      </c>
      <c r="AA2721" s="870">
        <v>0</v>
      </c>
      <c r="AB2721" s="870">
        <v>0</v>
      </c>
      <c r="AC2721" s="870">
        <v>0</v>
      </c>
      <c r="AD2721" s="870">
        <v>0</v>
      </c>
      <c r="AE2721" s="870">
        <v>0</v>
      </c>
    </row>
    <row r="2722" spans="1:31">
      <c r="A2722" s="870" t="s">
        <v>1385</v>
      </c>
      <c r="B2722" s="870">
        <v>21</v>
      </c>
      <c r="C2722" s="870">
        <v>2118</v>
      </c>
      <c r="D2722" s="870">
        <v>211800</v>
      </c>
      <c r="E2722" s="870">
        <v>2118009132</v>
      </c>
      <c r="F2722" s="870" t="s">
        <v>1432</v>
      </c>
      <c r="G2722" s="870">
        <v>-93505570000</v>
      </c>
      <c r="H2722" s="870">
        <v>0</v>
      </c>
      <c r="I2722" s="870">
        <v>-93505570000</v>
      </c>
      <c r="J2722" s="870">
        <v>0</v>
      </c>
      <c r="K2722" s="870">
        <v>0</v>
      </c>
      <c r="L2722" s="870">
        <v>0</v>
      </c>
      <c r="M2722" s="870">
        <v>0</v>
      </c>
      <c r="N2722" s="870">
        <v>0</v>
      </c>
      <c r="O2722" s="870">
        <v>0</v>
      </c>
      <c r="P2722" s="870">
        <v>0</v>
      </c>
      <c r="Q2722" s="870">
        <v>0</v>
      </c>
      <c r="R2722" s="870">
        <v>0</v>
      </c>
      <c r="S2722" s="870">
        <v>0</v>
      </c>
      <c r="T2722" s="870">
        <v>0</v>
      </c>
      <c r="U2722" s="870">
        <v>0</v>
      </c>
      <c r="V2722" s="870">
        <v>0</v>
      </c>
      <c r="W2722" s="870">
        <v>0</v>
      </c>
      <c r="X2722" s="870">
        <v>0</v>
      </c>
      <c r="Y2722" s="870">
        <v>0</v>
      </c>
      <c r="Z2722" s="870">
        <v>0</v>
      </c>
      <c r="AA2722" s="870">
        <v>0</v>
      </c>
      <c r="AB2722" s="870">
        <v>0</v>
      </c>
      <c r="AC2722" s="870">
        <v>0</v>
      </c>
      <c r="AD2722" s="870">
        <v>0</v>
      </c>
      <c r="AE2722" s="870">
        <v>0</v>
      </c>
    </row>
    <row r="2723" spans="1:31">
      <c r="A2723" s="870" t="s">
        <v>1385</v>
      </c>
      <c r="B2723" s="870">
        <v>21</v>
      </c>
      <c r="C2723" s="870">
        <v>2118</v>
      </c>
      <c r="D2723" s="870">
        <v>211800</v>
      </c>
      <c r="E2723" s="870">
        <v>2118009133</v>
      </c>
      <c r="F2723" s="870" t="s">
        <v>3261</v>
      </c>
      <c r="G2723" s="870">
        <v>-2000000</v>
      </c>
      <c r="H2723" s="870">
        <v>0</v>
      </c>
      <c r="I2723" s="870">
        <v>-2000000</v>
      </c>
      <c r="J2723" s="870">
        <v>0</v>
      </c>
      <c r="K2723" s="870">
        <v>0</v>
      </c>
      <c r="L2723" s="870">
        <v>0</v>
      </c>
      <c r="M2723" s="870">
        <v>0</v>
      </c>
      <c r="N2723" s="870">
        <v>0</v>
      </c>
      <c r="O2723" s="870">
        <v>0</v>
      </c>
      <c r="P2723" s="870">
        <v>0</v>
      </c>
      <c r="Q2723" s="870">
        <v>0</v>
      </c>
      <c r="R2723" s="870">
        <v>0</v>
      </c>
      <c r="S2723" s="870">
        <v>0</v>
      </c>
      <c r="T2723" s="870">
        <v>0</v>
      </c>
      <c r="U2723" s="870">
        <v>0</v>
      </c>
      <c r="V2723" s="870">
        <v>0</v>
      </c>
      <c r="W2723" s="870">
        <v>0</v>
      </c>
      <c r="X2723" s="870">
        <v>0</v>
      </c>
      <c r="Y2723" s="870">
        <v>0</v>
      </c>
      <c r="Z2723" s="870">
        <v>0</v>
      </c>
      <c r="AA2723" s="870">
        <v>0</v>
      </c>
      <c r="AB2723" s="870">
        <v>0</v>
      </c>
      <c r="AC2723" s="870">
        <v>0</v>
      </c>
      <c r="AD2723" s="870">
        <v>0</v>
      </c>
      <c r="AE2723" s="870">
        <v>0</v>
      </c>
    </row>
    <row r="2724" spans="1:31">
      <c r="A2724" s="870" t="s">
        <v>1385</v>
      </c>
      <c r="B2724" s="870">
        <v>21</v>
      </c>
      <c r="C2724" s="870">
        <v>2118</v>
      </c>
      <c r="D2724" s="870">
        <v>211800</v>
      </c>
      <c r="E2724" s="870">
        <v>2118009135</v>
      </c>
      <c r="F2724" s="870" t="s">
        <v>1433</v>
      </c>
      <c r="G2724" s="870">
        <v>-7315638000</v>
      </c>
      <c r="H2724" s="870">
        <v>0</v>
      </c>
      <c r="I2724" s="870">
        <v>-7315638000</v>
      </c>
      <c r="J2724" s="870">
        <v>0</v>
      </c>
      <c r="K2724" s="870">
        <v>0</v>
      </c>
      <c r="L2724" s="870">
        <v>0</v>
      </c>
      <c r="M2724" s="870">
        <v>0</v>
      </c>
      <c r="N2724" s="870">
        <v>0</v>
      </c>
      <c r="O2724" s="870">
        <v>0</v>
      </c>
      <c r="P2724" s="870">
        <v>0</v>
      </c>
      <c r="Q2724" s="870">
        <v>0</v>
      </c>
      <c r="R2724" s="870">
        <v>0</v>
      </c>
      <c r="S2724" s="870">
        <v>0</v>
      </c>
      <c r="T2724" s="870">
        <v>0</v>
      </c>
      <c r="U2724" s="870">
        <v>0</v>
      </c>
      <c r="V2724" s="870">
        <v>0</v>
      </c>
      <c r="W2724" s="870">
        <v>0</v>
      </c>
      <c r="X2724" s="870">
        <v>0</v>
      </c>
      <c r="Y2724" s="870">
        <v>0</v>
      </c>
      <c r="Z2724" s="870">
        <v>0</v>
      </c>
      <c r="AA2724" s="870">
        <v>0</v>
      </c>
      <c r="AB2724" s="870">
        <v>0</v>
      </c>
      <c r="AC2724" s="870">
        <v>0</v>
      </c>
      <c r="AD2724" s="870">
        <v>0</v>
      </c>
      <c r="AE2724" s="870">
        <v>0</v>
      </c>
    </row>
    <row r="2725" spans="1:31">
      <c r="A2725" s="870" t="s">
        <v>1385</v>
      </c>
      <c r="B2725" s="870">
        <v>21</v>
      </c>
      <c r="C2725" s="870">
        <v>2118</v>
      </c>
      <c r="D2725" s="870">
        <v>211800</v>
      </c>
      <c r="E2725" s="870">
        <v>2118009140</v>
      </c>
      <c r="F2725" s="870" t="s">
        <v>1434</v>
      </c>
      <c r="G2725" s="870">
        <v>-2046941000</v>
      </c>
      <c r="H2725" s="870">
        <v>0</v>
      </c>
      <c r="I2725" s="870">
        <v>-2046941000</v>
      </c>
      <c r="J2725" s="870">
        <v>0</v>
      </c>
      <c r="K2725" s="870">
        <v>0</v>
      </c>
      <c r="L2725" s="870">
        <v>0</v>
      </c>
      <c r="M2725" s="870">
        <v>0</v>
      </c>
      <c r="N2725" s="870">
        <v>0</v>
      </c>
      <c r="O2725" s="870">
        <v>0</v>
      </c>
      <c r="P2725" s="870">
        <v>0</v>
      </c>
      <c r="Q2725" s="870">
        <v>0</v>
      </c>
      <c r="R2725" s="870">
        <v>0</v>
      </c>
      <c r="S2725" s="870">
        <v>0</v>
      </c>
      <c r="T2725" s="870">
        <v>0</v>
      </c>
      <c r="U2725" s="870">
        <v>0</v>
      </c>
      <c r="V2725" s="870">
        <v>0</v>
      </c>
      <c r="W2725" s="870">
        <v>0</v>
      </c>
      <c r="X2725" s="870">
        <v>0</v>
      </c>
      <c r="Y2725" s="870">
        <v>0</v>
      </c>
      <c r="Z2725" s="870">
        <v>0</v>
      </c>
      <c r="AA2725" s="870">
        <v>0</v>
      </c>
      <c r="AB2725" s="870">
        <v>0</v>
      </c>
      <c r="AC2725" s="870">
        <v>0</v>
      </c>
      <c r="AD2725" s="870">
        <v>0</v>
      </c>
      <c r="AE2725" s="870">
        <v>0</v>
      </c>
    </row>
    <row r="2726" spans="1:31">
      <c r="A2726" s="870" t="s">
        <v>1385</v>
      </c>
      <c r="B2726" s="870">
        <v>21</v>
      </c>
      <c r="C2726" s="870">
        <v>2118</v>
      </c>
      <c r="D2726" s="870">
        <v>211800</v>
      </c>
      <c r="E2726" s="870">
        <v>2118009141</v>
      </c>
      <c r="F2726" s="870" t="s">
        <v>4367</v>
      </c>
      <c r="G2726" s="870">
        <v>-60902000</v>
      </c>
      <c r="H2726" s="870">
        <v>0</v>
      </c>
      <c r="I2726" s="870">
        <v>-60902000</v>
      </c>
      <c r="J2726" s="870">
        <v>0</v>
      </c>
      <c r="K2726" s="870">
        <v>0</v>
      </c>
      <c r="L2726" s="870">
        <v>0</v>
      </c>
      <c r="M2726" s="870">
        <v>0</v>
      </c>
      <c r="N2726" s="870">
        <v>0</v>
      </c>
      <c r="O2726" s="870">
        <v>0</v>
      </c>
      <c r="P2726" s="870">
        <v>0</v>
      </c>
      <c r="Q2726" s="870">
        <v>0</v>
      </c>
      <c r="R2726" s="870">
        <v>0</v>
      </c>
      <c r="S2726" s="870">
        <v>0</v>
      </c>
      <c r="T2726" s="870">
        <v>0</v>
      </c>
      <c r="U2726" s="870">
        <v>0</v>
      </c>
      <c r="V2726" s="870">
        <v>0</v>
      </c>
      <c r="W2726" s="870">
        <v>0</v>
      </c>
      <c r="X2726" s="870">
        <v>0</v>
      </c>
      <c r="Y2726" s="870">
        <v>0</v>
      </c>
      <c r="Z2726" s="870">
        <v>0</v>
      </c>
      <c r="AA2726" s="870">
        <v>0</v>
      </c>
      <c r="AB2726" s="870">
        <v>0</v>
      </c>
      <c r="AC2726" s="870">
        <v>0</v>
      </c>
      <c r="AD2726" s="870">
        <v>0</v>
      </c>
      <c r="AE2726" s="870">
        <v>0</v>
      </c>
    </row>
    <row r="2727" spans="1:31">
      <c r="A2727" s="870" t="s">
        <v>1385</v>
      </c>
      <c r="B2727" s="870">
        <v>21</v>
      </c>
      <c r="C2727" s="870">
        <v>2118</v>
      </c>
      <c r="D2727" s="870">
        <v>211800</v>
      </c>
      <c r="E2727" s="870">
        <v>2118009142</v>
      </c>
      <c r="F2727" s="870" t="s">
        <v>1435</v>
      </c>
      <c r="G2727" s="870">
        <v>-33165303</v>
      </c>
      <c r="H2727" s="870">
        <v>0</v>
      </c>
      <c r="I2727" s="870">
        <v>-33165303</v>
      </c>
      <c r="J2727" s="870">
        <v>0</v>
      </c>
      <c r="K2727" s="870">
        <v>0</v>
      </c>
      <c r="L2727" s="870">
        <v>0</v>
      </c>
      <c r="M2727" s="870">
        <v>0</v>
      </c>
      <c r="N2727" s="870">
        <v>0</v>
      </c>
      <c r="O2727" s="870">
        <v>0</v>
      </c>
      <c r="P2727" s="870">
        <v>0</v>
      </c>
      <c r="Q2727" s="870">
        <v>0</v>
      </c>
      <c r="R2727" s="870">
        <v>0</v>
      </c>
      <c r="S2727" s="870">
        <v>0</v>
      </c>
      <c r="T2727" s="870">
        <v>0</v>
      </c>
      <c r="U2727" s="870">
        <v>0</v>
      </c>
      <c r="V2727" s="870">
        <v>0</v>
      </c>
      <c r="W2727" s="870">
        <v>0</v>
      </c>
      <c r="X2727" s="870">
        <v>0</v>
      </c>
      <c r="Y2727" s="870">
        <v>0</v>
      </c>
      <c r="Z2727" s="870">
        <v>0</v>
      </c>
      <c r="AA2727" s="870">
        <v>0</v>
      </c>
      <c r="AB2727" s="870">
        <v>0</v>
      </c>
      <c r="AC2727" s="870">
        <v>0</v>
      </c>
      <c r="AD2727" s="870">
        <v>0</v>
      </c>
      <c r="AE2727" s="870">
        <v>0</v>
      </c>
    </row>
    <row r="2728" spans="1:31">
      <c r="A2728" s="870" t="s">
        <v>1385</v>
      </c>
      <c r="B2728" s="870">
        <v>21</v>
      </c>
      <c r="C2728" s="870">
        <v>2118</v>
      </c>
      <c r="D2728" s="870">
        <v>211800</v>
      </c>
      <c r="E2728" s="870">
        <v>2118009145</v>
      </c>
      <c r="F2728" s="870" t="s">
        <v>1436</v>
      </c>
      <c r="G2728" s="870">
        <v>-662680000</v>
      </c>
      <c r="H2728" s="870">
        <v>0</v>
      </c>
      <c r="I2728" s="870">
        <v>-662680000</v>
      </c>
      <c r="J2728" s="870">
        <v>0</v>
      </c>
      <c r="K2728" s="870">
        <v>0</v>
      </c>
      <c r="L2728" s="870">
        <v>0</v>
      </c>
      <c r="M2728" s="870">
        <v>0</v>
      </c>
      <c r="N2728" s="870">
        <v>0</v>
      </c>
      <c r="O2728" s="870">
        <v>0</v>
      </c>
      <c r="P2728" s="870">
        <v>0</v>
      </c>
      <c r="Q2728" s="870">
        <v>0</v>
      </c>
      <c r="R2728" s="870">
        <v>0</v>
      </c>
      <c r="S2728" s="870">
        <v>0</v>
      </c>
      <c r="T2728" s="870">
        <v>0</v>
      </c>
      <c r="U2728" s="870">
        <v>0</v>
      </c>
      <c r="V2728" s="870">
        <v>0</v>
      </c>
      <c r="W2728" s="870">
        <v>0</v>
      </c>
      <c r="X2728" s="870">
        <v>0</v>
      </c>
      <c r="Y2728" s="870">
        <v>0</v>
      </c>
      <c r="Z2728" s="870">
        <v>0</v>
      </c>
      <c r="AA2728" s="870">
        <v>0</v>
      </c>
      <c r="AB2728" s="870">
        <v>0</v>
      </c>
      <c r="AC2728" s="870">
        <v>0</v>
      </c>
      <c r="AD2728" s="870">
        <v>0</v>
      </c>
      <c r="AE2728" s="870">
        <v>0</v>
      </c>
    </row>
    <row r="2729" spans="1:31">
      <c r="A2729" s="870" t="s">
        <v>1385</v>
      </c>
      <c r="B2729" s="870">
        <v>21</v>
      </c>
      <c r="C2729" s="870">
        <v>2118</v>
      </c>
      <c r="D2729" s="870">
        <v>211800</v>
      </c>
      <c r="E2729" s="870">
        <v>2118009146</v>
      </c>
      <c r="F2729" s="870" t="s">
        <v>1437</v>
      </c>
      <c r="G2729" s="870">
        <v>-2596443000</v>
      </c>
      <c r="H2729" s="870">
        <v>0</v>
      </c>
      <c r="I2729" s="870">
        <v>-2596443000</v>
      </c>
      <c r="J2729" s="870">
        <v>0</v>
      </c>
      <c r="K2729" s="870">
        <v>0</v>
      </c>
      <c r="L2729" s="870">
        <v>0</v>
      </c>
      <c r="M2729" s="870">
        <v>0</v>
      </c>
      <c r="N2729" s="870">
        <v>0</v>
      </c>
      <c r="O2729" s="870">
        <v>0</v>
      </c>
      <c r="P2729" s="870">
        <v>0</v>
      </c>
      <c r="Q2729" s="870">
        <v>0</v>
      </c>
      <c r="R2729" s="870">
        <v>0</v>
      </c>
      <c r="S2729" s="870">
        <v>0</v>
      </c>
      <c r="T2729" s="870">
        <v>0</v>
      </c>
      <c r="U2729" s="870">
        <v>0</v>
      </c>
      <c r="V2729" s="870">
        <v>0</v>
      </c>
      <c r="W2729" s="870">
        <v>0</v>
      </c>
      <c r="X2729" s="870">
        <v>0</v>
      </c>
      <c r="Y2729" s="870">
        <v>0</v>
      </c>
      <c r="Z2729" s="870">
        <v>0</v>
      </c>
      <c r="AA2729" s="870">
        <v>0</v>
      </c>
      <c r="AB2729" s="870">
        <v>0</v>
      </c>
      <c r="AC2729" s="870">
        <v>0</v>
      </c>
      <c r="AD2729" s="870">
        <v>0</v>
      </c>
      <c r="AE2729" s="870">
        <v>0</v>
      </c>
    </row>
    <row r="2730" spans="1:31">
      <c r="A2730" s="870" t="s">
        <v>1385</v>
      </c>
      <c r="B2730" s="870">
        <v>21</v>
      </c>
      <c r="C2730" s="870">
        <v>2118</v>
      </c>
      <c r="D2730" s="870">
        <v>211800</v>
      </c>
      <c r="E2730" s="870">
        <v>2118009150</v>
      </c>
      <c r="F2730" s="870" t="s">
        <v>1438</v>
      </c>
      <c r="G2730" s="870">
        <v>-749955000</v>
      </c>
      <c r="H2730" s="870">
        <v>0</v>
      </c>
      <c r="I2730" s="870">
        <v>-749955000</v>
      </c>
      <c r="J2730" s="870">
        <v>0</v>
      </c>
      <c r="K2730" s="870">
        <v>0</v>
      </c>
      <c r="L2730" s="870">
        <v>0</v>
      </c>
      <c r="M2730" s="870">
        <v>0</v>
      </c>
      <c r="N2730" s="870">
        <v>0</v>
      </c>
      <c r="O2730" s="870">
        <v>0</v>
      </c>
      <c r="P2730" s="870">
        <v>0</v>
      </c>
      <c r="Q2730" s="870">
        <v>0</v>
      </c>
      <c r="R2730" s="870">
        <v>0</v>
      </c>
      <c r="S2730" s="870">
        <v>0</v>
      </c>
      <c r="T2730" s="870">
        <v>0</v>
      </c>
      <c r="U2730" s="870">
        <v>0</v>
      </c>
      <c r="V2730" s="870">
        <v>0</v>
      </c>
      <c r="W2730" s="870">
        <v>0</v>
      </c>
      <c r="X2730" s="870">
        <v>0</v>
      </c>
      <c r="Y2730" s="870">
        <v>0</v>
      </c>
      <c r="Z2730" s="870">
        <v>0</v>
      </c>
      <c r="AA2730" s="870">
        <v>0</v>
      </c>
      <c r="AB2730" s="870">
        <v>0</v>
      </c>
      <c r="AC2730" s="870">
        <v>0</v>
      </c>
      <c r="AD2730" s="870">
        <v>0</v>
      </c>
      <c r="AE2730" s="870">
        <v>0</v>
      </c>
    </row>
    <row r="2731" spans="1:31">
      <c r="A2731" s="870" t="s">
        <v>1385</v>
      </c>
      <c r="B2731" s="870">
        <v>21</v>
      </c>
      <c r="C2731" s="870">
        <v>2118</v>
      </c>
      <c r="D2731" s="870">
        <v>211800</v>
      </c>
      <c r="E2731" s="870">
        <v>2118009151</v>
      </c>
      <c r="F2731" s="870" t="s">
        <v>4368</v>
      </c>
      <c r="G2731" s="870">
        <v>0</v>
      </c>
      <c r="H2731" s="870">
        <v>0</v>
      </c>
      <c r="I2731" s="870">
        <v>0</v>
      </c>
      <c r="J2731" s="870">
        <v>0</v>
      </c>
      <c r="K2731" s="870">
        <v>0</v>
      </c>
      <c r="L2731" s="870">
        <v>0</v>
      </c>
      <c r="M2731" s="870">
        <v>0</v>
      </c>
      <c r="N2731" s="870">
        <v>0</v>
      </c>
      <c r="O2731" s="870">
        <v>0</v>
      </c>
      <c r="P2731" s="870">
        <v>0</v>
      </c>
      <c r="Q2731" s="870">
        <v>0</v>
      </c>
      <c r="R2731" s="870">
        <v>0</v>
      </c>
      <c r="S2731" s="870">
        <v>0</v>
      </c>
      <c r="T2731" s="870">
        <v>0</v>
      </c>
      <c r="U2731" s="870">
        <v>0</v>
      </c>
      <c r="V2731" s="870">
        <v>0</v>
      </c>
      <c r="W2731" s="870">
        <v>0</v>
      </c>
      <c r="X2731" s="870">
        <v>0</v>
      </c>
      <c r="Y2731" s="870">
        <v>0</v>
      </c>
      <c r="Z2731" s="870">
        <v>0</v>
      </c>
      <c r="AA2731" s="870">
        <v>0</v>
      </c>
      <c r="AB2731" s="870">
        <v>0</v>
      </c>
      <c r="AC2731" s="870">
        <v>0</v>
      </c>
      <c r="AD2731" s="870">
        <v>0</v>
      </c>
      <c r="AE2731" s="870">
        <v>0</v>
      </c>
    </row>
    <row r="2732" spans="1:31">
      <c r="A2732" s="870" t="s">
        <v>1385</v>
      </c>
      <c r="B2732" s="870">
        <v>21</v>
      </c>
      <c r="C2732" s="870">
        <v>2118</v>
      </c>
      <c r="D2732" s="870">
        <v>211800</v>
      </c>
      <c r="E2732" s="870">
        <v>2118009152</v>
      </c>
      <c r="F2732" s="870" t="s">
        <v>1439</v>
      </c>
      <c r="G2732" s="870">
        <v>-80248923000</v>
      </c>
      <c r="H2732" s="870">
        <v>0</v>
      </c>
      <c r="I2732" s="870">
        <v>-80248923000</v>
      </c>
      <c r="J2732" s="870">
        <v>0</v>
      </c>
      <c r="K2732" s="870">
        <v>0</v>
      </c>
      <c r="L2732" s="870">
        <v>0</v>
      </c>
      <c r="M2732" s="870">
        <v>0</v>
      </c>
      <c r="N2732" s="870">
        <v>0</v>
      </c>
      <c r="O2732" s="870">
        <v>0</v>
      </c>
      <c r="P2732" s="870">
        <v>0</v>
      </c>
      <c r="Q2732" s="870">
        <v>0</v>
      </c>
      <c r="R2732" s="870">
        <v>0</v>
      </c>
      <c r="S2732" s="870">
        <v>0</v>
      </c>
      <c r="T2732" s="870">
        <v>0</v>
      </c>
      <c r="U2732" s="870">
        <v>0</v>
      </c>
      <c r="V2732" s="870">
        <v>0</v>
      </c>
      <c r="W2732" s="870">
        <v>0</v>
      </c>
      <c r="X2732" s="870">
        <v>0</v>
      </c>
      <c r="Y2732" s="870">
        <v>0</v>
      </c>
      <c r="Z2732" s="870">
        <v>0</v>
      </c>
      <c r="AA2732" s="870">
        <v>0</v>
      </c>
      <c r="AB2732" s="870">
        <v>0</v>
      </c>
      <c r="AC2732" s="870">
        <v>0</v>
      </c>
      <c r="AD2732" s="870">
        <v>0</v>
      </c>
      <c r="AE2732" s="870">
        <v>0</v>
      </c>
    </row>
    <row r="2733" spans="1:31">
      <c r="A2733" s="870" t="s">
        <v>1385</v>
      </c>
      <c r="B2733" s="870">
        <v>21</v>
      </c>
      <c r="C2733" s="870">
        <v>2118</v>
      </c>
      <c r="D2733" s="870">
        <v>211800</v>
      </c>
      <c r="E2733" s="870">
        <v>2118009155</v>
      </c>
      <c r="F2733" s="870" t="s">
        <v>1440</v>
      </c>
      <c r="G2733" s="870">
        <v>-88267000</v>
      </c>
      <c r="H2733" s="870">
        <v>0</v>
      </c>
      <c r="I2733" s="870">
        <v>-88267000</v>
      </c>
      <c r="J2733" s="870">
        <v>0</v>
      </c>
      <c r="K2733" s="870">
        <v>0</v>
      </c>
      <c r="L2733" s="870">
        <v>0</v>
      </c>
      <c r="M2733" s="870">
        <v>0</v>
      </c>
      <c r="N2733" s="870">
        <v>0</v>
      </c>
      <c r="O2733" s="870">
        <v>0</v>
      </c>
      <c r="P2733" s="870">
        <v>0</v>
      </c>
      <c r="Q2733" s="870">
        <v>0</v>
      </c>
      <c r="R2733" s="870">
        <v>0</v>
      </c>
      <c r="S2733" s="870">
        <v>0</v>
      </c>
      <c r="T2733" s="870">
        <v>0</v>
      </c>
      <c r="U2733" s="870">
        <v>0</v>
      </c>
      <c r="V2733" s="870">
        <v>0</v>
      </c>
      <c r="W2733" s="870">
        <v>0</v>
      </c>
      <c r="X2733" s="870">
        <v>0</v>
      </c>
      <c r="Y2733" s="870">
        <v>0</v>
      </c>
      <c r="Z2733" s="870">
        <v>0</v>
      </c>
      <c r="AA2733" s="870">
        <v>0</v>
      </c>
      <c r="AB2733" s="870">
        <v>0</v>
      </c>
      <c r="AC2733" s="870">
        <v>0</v>
      </c>
      <c r="AD2733" s="870">
        <v>0</v>
      </c>
      <c r="AE2733" s="870">
        <v>0</v>
      </c>
    </row>
    <row r="2734" spans="1:31">
      <c r="A2734" s="870" t="s">
        <v>1385</v>
      </c>
      <c r="B2734" s="870">
        <v>21</v>
      </c>
      <c r="C2734" s="870">
        <v>2118</v>
      </c>
      <c r="D2734" s="870">
        <v>211800</v>
      </c>
      <c r="E2734" s="870">
        <v>2118009160</v>
      </c>
      <c r="F2734" s="870" t="s">
        <v>2090</v>
      </c>
      <c r="G2734" s="870">
        <v>-10617000</v>
      </c>
      <c r="H2734" s="870">
        <v>0</v>
      </c>
      <c r="I2734" s="870">
        <v>-10617000</v>
      </c>
      <c r="J2734" s="870">
        <v>0</v>
      </c>
      <c r="K2734" s="870">
        <v>0</v>
      </c>
      <c r="L2734" s="870">
        <v>0</v>
      </c>
      <c r="M2734" s="870">
        <v>0</v>
      </c>
      <c r="N2734" s="870">
        <v>0</v>
      </c>
      <c r="O2734" s="870">
        <v>0</v>
      </c>
      <c r="P2734" s="870">
        <v>0</v>
      </c>
      <c r="Q2734" s="870">
        <v>0</v>
      </c>
      <c r="R2734" s="870">
        <v>0</v>
      </c>
      <c r="S2734" s="870">
        <v>0</v>
      </c>
      <c r="T2734" s="870">
        <v>0</v>
      </c>
      <c r="U2734" s="870">
        <v>0</v>
      </c>
      <c r="V2734" s="870">
        <v>0</v>
      </c>
      <c r="W2734" s="870">
        <v>0</v>
      </c>
      <c r="X2734" s="870">
        <v>0</v>
      </c>
      <c r="Y2734" s="870">
        <v>0</v>
      </c>
      <c r="Z2734" s="870">
        <v>0</v>
      </c>
      <c r="AA2734" s="870">
        <v>0</v>
      </c>
      <c r="AB2734" s="870">
        <v>0</v>
      </c>
      <c r="AC2734" s="870">
        <v>0</v>
      </c>
      <c r="AD2734" s="870">
        <v>0</v>
      </c>
      <c r="AE2734" s="870">
        <v>0</v>
      </c>
    </row>
    <row r="2735" spans="1:31">
      <c r="A2735" s="870" t="s">
        <v>1385</v>
      </c>
      <c r="B2735" s="870">
        <v>21</v>
      </c>
      <c r="C2735" s="870">
        <v>2118</v>
      </c>
      <c r="D2735" s="870">
        <v>211800</v>
      </c>
      <c r="E2735" s="870">
        <v>2118009165</v>
      </c>
      <c r="F2735" s="870" t="s">
        <v>4369</v>
      </c>
      <c r="G2735" s="870">
        <v>-220389000</v>
      </c>
      <c r="H2735" s="870">
        <v>0</v>
      </c>
      <c r="I2735" s="870">
        <v>-220389000</v>
      </c>
      <c r="J2735" s="870">
        <v>0</v>
      </c>
      <c r="K2735" s="870">
        <v>0</v>
      </c>
      <c r="L2735" s="870">
        <v>0</v>
      </c>
      <c r="M2735" s="870">
        <v>0</v>
      </c>
      <c r="N2735" s="870">
        <v>0</v>
      </c>
      <c r="O2735" s="870">
        <v>0</v>
      </c>
      <c r="P2735" s="870">
        <v>0</v>
      </c>
      <c r="Q2735" s="870">
        <v>0</v>
      </c>
      <c r="R2735" s="870">
        <v>0</v>
      </c>
      <c r="S2735" s="870">
        <v>0</v>
      </c>
      <c r="T2735" s="870">
        <v>0</v>
      </c>
      <c r="U2735" s="870">
        <v>0</v>
      </c>
      <c r="V2735" s="870">
        <v>0</v>
      </c>
      <c r="W2735" s="870">
        <v>0</v>
      </c>
      <c r="X2735" s="870">
        <v>0</v>
      </c>
      <c r="Y2735" s="870">
        <v>0</v>
      </c>
      <c r="Z2735" s="870">
        <v>0</v>
      </c>
      <c r="AA2735" s="870">
        <v>0</v>
      </c>
      <c r="AB2735" s="870">
        <v>0</v>
      </c>
      <c r="AC2735" s="870">
        <v>0</v>
      </c>
      <c r="AD2735" s="870">
        <v>0</v>
      </c>
      <c r="AE2735" s="870">
        <v>0</v>
      </c>
    </row>
    <row r="2736" spans="1:31">
      <c r="A2736" s="870" t="s">
        <v>1385</v>
      </c>
      <c r="B2736" s="870">
        <v>21</v>
      </c>
      <c r="C2736" s="870">
        <v>2118</v>
      </c>
      <c r="D2736" s="870">
        <v>211800</v>
      </c>
      <c r="E2736" s="870">
        <v>2118009166</v>
      </c>
      <c r="F2736" s="870" t="s">
        <v>4370</v>
      </c>
      <c r="G2736" s="870">
        <v>-8228600</v>
      </c>
      <c r="H2736" s="870">
        <v>0</v>
      </c>
      <c r="I2736" s="870">
        <v>-8228600</v>
      </c>
      <c r="J2736" s="870">
        <v>0</v>
      </c>
      <c r="K2736" s="870">
        <v>0</v>
      </c>
      <c r="L2736" s="870">
        <v>0</v>
      </c>
      <c r="M2736" s="870">
        <v>0</v>
      </c>
      <c r="N2736" s="870">
        <v>0</v>
      </c>
      <c r="O2736" s="870">
        <v>0</v>
      </c>
      <c r="P2736" s="870">
        <v>0</v>
      </c>
      <c r="Q2736" s="870">
        <v>0</v>
      </c>
      <c r="R2736" s="870">
        <v>0</v>
      </c>
      <c r="S2736" s="870">
        <v>0</v>
      </c>
      <c r="T2736" s="870">
        <v>0</v>
      </c>
      <c r="U2736" s="870">
        <v>0</v>
      </c>
      <c r="V2736" s="870">
        <v>0</v>
      </c>
      <c r="W2736" s="870">
        <v>0</v>
      </c>
      <c r="X2736" s="870">
        <v>0</v>
      </c>
      <c r="Y2736" s="870">
        <v>0</v>
      </c>
      <c r="Z2736" s="870">
        <v>0</v>
      </c>
      <c r="AA2736" s="870">
        <v>0</v>
      </c>
      <c r="AB2736" s="870">
        <v>0</v>
      </c>
      <c r="AC2736" s="870">
        <v>0</v>
      </c>
      <c r="AD2736" s="870">
        <v>0</v>
      </c>
      <c r="AE2736" s="870">
        <v>0</v>
      </c>
    </row>
    <row r="2737" spans="1:31">
      <c r="A2737" s="870" t="s">
        <v>1385</v>
      </c>
      <c r="B2737" s="870">
        <v>21</v>
      </c>
      <c r="C2737" s="870">
        <v>2118</v>
      </c>
      <c r="D2737" s="870">
        <v>211800</v>
      </c>
      <c r="E2737" s="870">
        <v>2118009170</v>
      </c>
      <c r="F2737" s="870" t="s">
        <v>1441</v>
      </c>
      <c r="G2737" s="870">
        <v>-62371704</v>
      </c>
      <c r="H2737" s="870">
        <v>0</v>
      </c>
      <c r="I2737" s="870">
        <v>-62371704</v>
      </c>
      <c r="J2737" s="870">
        <v>0</v>
      </c>
      <c r="K2737" s="870">
        <v>0</v>
      </c>
      <c r="L2737" s="870">
        <v>0</v>
      </c>
      <c r="M2737" s="870">
        <v>0</v>
      </c>
      <c r="N2737" s="870">
        <v>0</v>
      </c>
      <c r="O2737" s="870">
        <v>0</v>
      </c>
      <c r="P2737" s="870">
        <v>0</v>
      </c>
      <c r="Q2737" s="870">
        <v>0</v>
      </c>
      <c r="R2737" s="870">
        <v>0</v>
      </c>
      <c r="S2737" s="870">
        <v>0</v>
      </c>
      <c r="T2737" s="870">
        <v>0</v>
      </c>
      <c r="U2737" s="870">
        <v>0</v>
      </c>
      <c r="V2737" s="870">
        <v>0</v>
      </c>
      <c r="W2737" s="870">
        <v>0</v>
      </c>
      <c r="X2737" s="870">
        <v>0</v>
      </c>
      <c r="Y2737" s="870">
        <v>0</v>
      </c>
      <c r="Z2737" s="870">
        <v>0</v>
      </c>
      <c r="AA2737" s="870">
        <v>0</v>
      </c>
      <c r="AB2737" s="870">
        <v>0</v>
      </c>
      <c r="AC2737" s="870">
        <v>0</v>
      </c>
      <c r="AD2737" s="870">
        <v>0</v>
      </c>
      <c r="AE2737" s="870">
        <v>0</v>
      </c>
    </row>
    <row r="2738" spans="1:31">
      <c r="A2738" s="870" t="s">
        <v>1385</v>
      </c>
      <c r="B2738" s="870">
        <v>21</v>
      </c>
      <c r="C2738" s="870">
        <v>2118</v>
      </c>
      <c r="D2738" s="870">
        <v>211800</v>
      </c>
      <c r="E2738" s="870">
        <v>2118009171</v>
      </c>
      <c r="F2738" s="870" t="s">
        <v>1442</v>
      </c>
      <c r="G2738" s="870">
        <v>-31746878</v>
      </c>
      <c r="H2738" s="870">
        <v>0</v>
      </c>
      <c r="I2738" s="870">
        <v>-31746878</v>
      </c>
      <c r="J2738" s="870">
        <v>0</v>
      </c>
      <c r="K2738" s="870">
        <v>0</v>
      </c>
      <c r="L2738" s="870">
        <v>0</v>
      </c>
      <c r="M2738" s="870">
        <v>0</v>
      </c>
      <c r="N2738" s="870">
        <v>0</v>
      </c>
      <c r="O2738" s="870">
        <v>0</v>
      </c>
      <c r="P2738" s="870">
        <v>0</v>
      </c>
      <c r="Q2738" s="870">
        <v>0</v>
      </c>
      <c r="R2738" s="870">
        <v>0</v>
      </c>
      <c r="S2738" s="870">
        <v>0</v>
      </c>
      <c r="T2738" s="870">
        <v>0</v>
      </c>
      <c r="U2738" s="870">
        <v>0</v>
      </c>
      <c r="V2738" s="870">
        <v>0</v>
      </c>
      <c r="W2738" s="870">
        <v>0</v>
      </c>
      <c r="X2738" s="870">
        <v>0</v>
      </c>
      <c r="Y2738" s="870">
        <v>0</v>
      </c>
      <c r="Z2738" s="870">
        <v>0</v>
      </c>
      <c r="AA2738" s="870">
        <v>0</v>
      </c>
      <c r="AB2738" s="870">
        <v>0</v>
      </c>
      <c r="AC2738" s="870">
        <v>0</v>
      </c>
      <c r="AD2738" s="870">
        <v>0</v>
      </c>
      <c r="AE2738" s="870">
        <v>0</v>
      </c>
    </row>
    <row r="2739" spans="1:31">
      <c r="A2739" s="870" t="s">
        <v>1385</v>
      </c>
      <c r="B2739" s="870">
        <v>21</v>
      </c>
      <c r="C2739" s="870">
        <v>2118</v>
      </c>
      <c r="D2739" s="870">
        <v>211800</v>
      </c>
      <c r="E2739" s="870">
        <v>2118009172</v>
      </c>
      <c r="F2739" s="870" t="s">
        <v>1443</v>
      </c>
      <c r="G2739" s="870">
        <v>-15840000</v>
      </c>
      <c r="H2739" s="870">
        <v>0</v>
      </c>
      <c r="I2739" s="870">
        <v>-15840000</v>
      </c>
      <c r="J2739" s="870">
        <v>0</v>
      </c>
      <c r="K2739" s="870">
        <v>0</v>
      </c>
      <c r="L2739" s="870">
        <v>0</v>
      </c>
      <c r="M2739" s="870">
        <v>0</v>
      </c>
      <c r="N2739" s="870">
        <v>0</v>
      </c>
      <c r="O2739" s="870">
        <v>0</v>
      </c>
      <c r="P2739" s="870">
        <v>0</v>
      </c>
      <c r="Q2739" s="870">
        <v>0</v>
      </c>
      <c r="R2739" s="870">
        <v>0</v>
      </c>
      <c r="S2739" s="870">
        <v>0</v>
      </c>
      <c r="T2739" s="870">
        <v>0</v>
      </c>
      <c r="U2739" s="870">
        <v>0</v>
      </c>
      <c r="V2739" s="870">
        <v>0</v>
      </c>
      <c r="W2739" s="870">
        <v>0</v>
      </c>
      <c r="X2739" s="870">
        <v>0</v>
      </c>
      <c r="Y2739" s="870">
        <v>0</v>
      </c>
      <c r="Z2739" s="870">
        <v>0</v>
      </c>
      <c r="AA2739" s="870">
        <v>0</v>
      </c>
      <c r="AB2739" s="870">
        <v>0</v>
      </c>
      <c r="AC2739" s="870">
        <v>0</v>
      </c>
      <c r="AD2739" s="870">
        <v>0</v>
      </c>
      <c r="AE2739" s="870">
        <v>0</v>
      </c>
    </row>
    <row r="2740" spans="1:31">
      <c r="A2740" s="870" t="s">
        <v>1385</v>
      </c>
      <c r="B2740" s="870">
        <v>21</v>
      </c>
      <c r="C2740" s="870">
        <v>2118</v>
      </c>
      <c r="D2740" s="870">
        <v>211800</v>
      </c>
      <c r="E2740" s="870">
        <v>2118009174</v>
      </c>
      <c r="F2740" s="870" t="s">
        <v>3444</v>
      </c>
      <c r="G2740" s="870">
        <v>-409843000</v>
      </c>
      <c r="H2740" s="870">
        <v>0</v>
      </c>
      <c r="I2740" s="870">
        <v>-409843000</v>
      </c>
      <c r="J2740" s="870">
        <v>0</v>
      </c>
      <c r="K2740" s="870">
        <v>0</v>
      </c>
      <c r="L2740" s="870">
        <v>0</v>
      </c>
      <c r="M2740" s="870">
        <v>0</v>
      </c>
      <c r="N2740" s="870">
        <v>0</v>
      </c>
      <c r="O2740" s="870">
        <v>0</v>
      </c>
      <c r="P2740" s="870">
        <v>0</v>
      </c>
      <c r="Q2740" s="870">
        <v>0</v>
      </c>
      <c r="R2740" s="870">
        <v>0</v>
      </c>
      <c r="S2740" s="870">
        <v>0</v>
      </c>
      <c r="T2740" s="870">
        <v>0</v>
      </c>
      <c r="U2740" s="870">
        <v>0</v>
      </c>
      <c r="V2740" s="870">
        <v>0</v>
      </c>
      <c r="W2740" s="870">
        <v>0</v>
      </c>
      <c r="X2740" s="870">
        <v>0</v>
      </c>
      <c r="Y2740" s="870">
        <v>0</v>
      </c>
      <c r="Z2740" s="870">
        <v>0</v>
      </c>
      <c r="AA2740" s="870">
        <v>0</v>
      </c>
      <c r="AB2740" s="870">
        <v>0</v>
      </c>
      <c r="AC2740" s="870">
        <v>0</v>
      </c>
      <c r="AD2740" s="870">
        <v>0</v>
      </c>
      <c r="AE2740" s="870">
        <v>0</v>
      </c>
    </row>
    <row r="2741" spans="1:31">
      <c r="A2741" s="870" t="s">
        <v>1385</v>
      </c>
      <c r="B2741" s="870">
        <v>21</v>
      </c>
      <c r="C2741" s="870">
        <v>2118</v>
      </c>
      <c r="D2741" s="870">
        <v>211800</v>
      </c>
      <c r="E2741" s="870">
        <v>2118009175</v>
      </c>
      <c r="F2741" s="870" t="s">
        <v>4570</v>
      </c>
      <c r="G2741" s="870">
        <v>0</v>
      </c>
      <c r="H2741" s="870">
        <v>0</v>
      </c>
      <c r="I2741" s="870">
        <v>0</v>
      </c>
      <c r="J2741" s="870">
        <v>0</v>
      </c>
      <c r="K2741" s="870">
        <v>0</v>
      </c>
      <c r="L2741" s="870">
        <v>0</v>
      </c>
      <c r="M2741" s="870">
        <v>0</v>
      </c>
      <c r="N2741" s="870">
        <v>0</v>
      </c>
      <c r="O2741" s="870">
        <v>0</v>
      </c>
      <c r="P2741" s="870">
        <v>0</v>
      </c>
      <c r="Q2741" s="870">
        <v>0</v>
      </c>
      <c r="R2741" s="870">
        <v>0</v>
      </c>
      <c r="S2741" s="870">
        <v>0</v>
      </c>
      <c r="T2741" s="870">
        <v>0</v>
      </c>
      <c r="U2741" s="870">
        <v>0</v>
      </c>
      <c r="V2741" s="870">
        <v>0</v>
      </c>
      <c r="W2741" s="870">
        <v>0</v>
      </c>
      <c r="X2741" s="870">
        <v>0</v>
      </c>
      <c r="Y2741" s="870">
        <v>0</v>
      </c>
      <c r="Z2741" s="870">
        <v>0</v>
      </c>
      <c r="AA2741" s="870">
        <v>0</v>
      </c>
      <c r="AB2741" s="870">
        <v>0</v>
      </c>
      <c r="AC2741" s="870">
        <v>0</v>
      </c>
      <c r="AD2741" s="870">
        <v>0</v>
      </c>
      <c r="AE2741" s="870">
        <v>0</v>
      </c>
    </row>
    <row r="2742" spans="1:31">
      <c r="A2742" s="870" t="s">
        <v>1385</v>
      </c>
      <c r="B2742" s="870">
        <v>21</v>
      </c>
      <c r="C2742" s="870">
        <v>2118</v>
      </c>
      <c r="D2742" s="870">
        <v>211800</v>
      </c>
      <c r="E2742" s="870">
        <v>2118009176</v>
      </c>
      <c r="F2742" s="870" t="s">
        <v>3160</v>
      </c>
      <c r="G2742" s="870">
        <v>-174233000</v>
      </c>
      <c r="H2742" s="870">
        <v>0</v>
      </c>
      <c r="I2742" s="870">
        <v>-174233000</v>
      </c>
      <c r="J2742" s="870">
        <v>0</v>
      </c>
      <c r="K2742" s="870">
        <v>0</v>
      </c>
      <c r="L2742" s="870">
        <v>0</v>
      </c>
      <c r="M2742" s="870">
        <v>0</v>
      </c>
      <c r="N2742" s="870">
        <v>0</v>
      </c>
      <c r="O2742" s="870">
        <v>0</v>
      </c>
      <c r="P2742" s="870">
        <v>0</v>
      </c>
      <c r="Q2742" s="870">
        <v>0</v>
      </c>
      <c r="R2742" s="870">
        <v>0</v>
      </c>
      <c r="S2742" s="870">
        <v>0</v>
      </c>
      <c r="T2742" s="870">
        <v>0</v>
      </c>
      <c r="U2742" s="870">
        <v>0</v>
      </c>
      <c r="V2742" s="870">
        <v>0</v>
      </c>
      <c r="W2742" s="870">
        <v>0</v>
      </c>
      <c r="X2742" s="870">
        <v>0</v>
      </c>
      <c r="Y2742" s="870">
        <v>0</v>
      </c>
      <c r="Z2742" s="870">
        <v>0</v>
      </c>
      <c r="AA2742" s="870">
        <v>0</v>
      </c>
      <c r="AB2742" s="870">
        <v>0</v>
      </c>
      <c r="AC2742" s="870">
        <v>0</v>
      </c>
      <c r="AD2742" s="870">
        <v>0</v>
      </c>
      <c r="AE2742" s="870">
        <v>0</v>
      </c>
    </row>
    <row r="2743" spans="1:31">
      <c r="A2743" s="870" t="s">
        <v>1385</v>
      </c>
      <c r="B2743" s="870">
        <v>21</v>
      </c>
      <c r="C2743" s="870">
        <v>2118</v>
      </c>
      <c r="D2743" s="870">
        <v>211800</v>
      </c>
      <c r="E2743" s="870">
        <v>2118009178</v>
      </c>
      <c r="F2743" s="870" t="s">
        <v>3717</v>
      </c>
      <c r="G2743" s="870">
        <v>-16042000</v>
      </c>
      <c r="H2743" s="870">
        <v>0</v>
      </c>
      <c r="I2743" s="870">
        <v>-16042000</v>
      </c>
      <c r="J2743" s="870">
        <v>0</v>
      </c>
      <c r="K2743" s="870">
        <v>0</v>
      </c>
      <c r="L2743" s="870">
        <v>0</v>
      </c>
      <c r="M2743" s="870">
        <v>0</v>
      </c>
      <c r="N2743" s="870">
        <v>0</v>
      </c>
      <c r="O2743" s="870">
        <v>0</v>
      </c>
      <c r="P2743" s="870">
        <v>0</v>
      </c>
      <c r="Q2743" s="870">
        <v>0</v>
      </c>
      <c r="R2743" s="870">
        <v>0</v>
      </c>
      <c r="S2743" s="870">
        <v>0</v>
      </c>
      <c r="T2743" s="870">
        <v>0</v>
      </c>
      <c r="U2743" s="870">
        <v>0</v>
      </c>
      <c r="V2743" s="870">
        <v>0</v>
      </c>
      <c r="W2743" s="870">
        <v>0</v>
      </c>
      <c r="X2743" s="870">
        <v>0</v>
      </c>
      <c r="Y2743" s="870">
        <v>0</v>
      </c>
      <c r="Z2743" s="870">
        <v>0</v>
      </c>
      <c r="AA2743" s="870">
        <v>0</v>
      </c>
      <c r="AB2743" s="870">
        <v>0</v>
      </c>
      <c r="AC2743" s="870">
        <v>0</v>
      </c>
      <c r="AD2743" s="870">
        <v>0</v>
      </c>
      <c r="AE2743" s="870">
        <v>0</v>
      </c>
    </row>
    <row r="2744" spans="1:31">
      <c r="A2744" s="870" t="s">
        <v>1385</v>
      </c>
      <c r="B2744" s="870">
        <v>21</v>
      </c>
      <c r="C2744" s="870">
        <v>2118</v>
      </c>
      <c r="D2744" s="870">
        <v>211800</v>
      </c>
      <c r="E2744" s="870">
        <v>2118009179</v>
      </c>
      <c r="F2744" s="870" t="s">
        <v>3718</v>
      </c>
      <c r="G2744" s="870">
        <v>-27856231000</v>
      </c>
      <c r="H2744" s="870">
        <v>0</v>
      </c>
      <c r="I2744" s="870">
        <v>-27856231000</v>
      </c>
      <c r="J2744" s="870">
        <v>0</v>
      </c>
      <c r="K2744" s="870">
        <v>0</v>
      </c>
      <c r="L2744" s="870">
        <v>0</v>
      </c>
      <c r="M2744" s="870">
        <v>0</v>
      </c>
      <c r="N2744" s="870">
        <v>0</v>
      </c>
      <c r="O2744" s="870">
        <v>0</v>
      </c>
      <c r="P2744" s="870">
        <v>0</v>
      </c>
      <c r="Q2744" s="870">
        <v>0</v>
      </c>
      <c r="R2744" s="870">
        <v>0</v>
      </c>
      <c r="S2744" s="870">
        <v>0</v>
      </c>
      <c r="T2744" s="870">
        <v>0</v>
      </c>
      <c r="U2744" s="870">
        <v>0</v>
      </c>
      <c r="V2744" s="870">
        <v>0</v>
      </c>
      <c r="W2744" s="870">
        <v>0</v>
      </c>
      <c r="X2744" s="870">
        <v>0</v>
      </c>
      <c r="Y2744" s="870">
        <v>0</v>
      </c>
      <c r="Z2744" s="870">
        <v>0</v>
      </c>
      <c r="AA2744" s="870">
        <v>0</v>
      </c>
      <c r="AB2744" s="870">
        <v>0</v>
      </c>
      <c r="AC2744" s="870">
        <v>0</v>
      </c>
      <c r="AD2744" s="870">
        <v>0</v>
      </c>
      <c r="AE2744" s="870">
        <v>0</v>
      </c>
    </row>
    <row r="2745" spans="1:31">
      <c r="A2745" s="870" t="s">
        <v>1857</v>
      </c>
      <c r="B2745" s="870">
        <v>21</v>
      </c>
      <c r="C2745" s="870">
        <v>2122</v>
      </c>
      <c r="D2745" s="870">
        <v>212205</v>
      </c>
      <c r="E2745" s="870">
        <v>2122050500</v>
      </c>
      <c r="F2745" s="870" t="s">
        <v>1444</v>
      </c>
      <c r="G2745" s="870">
        <v>-80040177778</v>
      </c>
      <c r="H2745" s="870">
        <v>0</v>
      </c>
      <c r="I2745" s="870">
        <v>-80040177777.759995</v>
      </c>
      <c r="J2745" s="870">
        <v>0.2400054931640625</v>
      </c>
      <c r="K2745" s="870">
        <v>0</v>
      </c>
      <c r="L2745" s="870">
        <v>0.2400054931640625</v>
      </c>
      <c r="M2745" s="870">
        <v>0</v>
      </c>
      <c r="N2745" s="870">
        <v>0</v>
      </c>
      <c r="O2745" s="870">
        <v>0.2400054931640625</v>
      </c>
      <c r="P2745" s="870">
        <v>8.8802032470703118E-2</v>
      </c>
      <c r="Q2745" s="870">
        <v>0</v>
      </c>
      <c r="R2745" s="870">
        <v>0</v>
      </c>
      <c r="S2745" s="870">
        <v>0</v>
      </c>
      <c r="T2745" s="870">
        <v>0</v>
      </c>
      <c r="U2745" s="870">
        <v>0</v>
      </c>
      <c r="V2745" s="870">
        <v>0</v>
      </c>
      <c r="W2745" s="870">
        <v>0</v>
      </c>
      <c r="X2745" s="870">
        <v>8.8802032470703118E-2</v>
      </c>
      <c r="Y2745" s="870">
        <v>0.37</v>
      </c>
      <c r="Z2745" s="870">
        <v>8.8802032470703118E-2</v>
      </c>
      <c r="AA2745" s="870">
        <v>0</v>
      </c>
      <c r="AB2745" s="870">
        <v>8.8802032470703118E-2</v>
      </c>
      <c r="AC2745" s="870">
        <v>0</v>
      </c>
      <c r="AD2745" s="870">
        <v>0</v>
      </c>
      <c r="AE2745" s="870">
        <v>0</v>
      </c>
    </row>
    <row r="2746" spans="1:31">
      <c r="A2746" s="870" t="s">
        <v>1857</v>
      </c>
      <c r="B2746" s="870">
        <v>21</v>
      </c>
      <c r="C2746" s="870">
        <v>2122</v>
      </c>
      <c r="D2746" s="870">
        <v>212205</v>
      </c>
      <c r="E2746" s="870">
        <v>2122050501</v>
      </c>
      <c r="F2746" s="870" t="s">
        <v>4371</v>
      </c>
      <c r="G2746" s="870">
        <v>0</v>
      </c>
      <c r="H2746" s="870">
        <v>0</v>
      </c>
      <c r="I2746" s="870">
        <v>0</v>
      </c>
      <c r="J2746" s="870">
        <v>0</v>
      </c>
      <c r="K2746" s="870">
        <v>0</v>
      </c>
      <c r="L2746" s="870">
        <v>0</v>
      </c>
      <c r="M2746" s="870">
        <v>0</v>
      </c>
      <c r="N2746" s="870">
        <v>0</v>
      </c>
      <c r="O2746" s="870">
        <v>0</v>
      </c>
      <c r="P2746" s="870">
        <v>0</v>
      </c>
      <c r="Q2746" s="870">
        <v>0</v>
      </c>
      <c r="R2746" s="870">
        <v>0</v>
      </c>
      <c r="S2746" s="870">
        <v>0</v>
      </c>
      <c r="T2746" s="870">
        <v>0</v>
      </c>
      <c r="U2746" s="870">
        <v>0</v>
      </c>
      <c r="V2746" s="870">
        <v>0</v>
      </c>
      <c r="W2746" s="870">
        <v>0</v>
      </c>
      <c r="X2746" s="870">
        <v>0</v>
      </c>
      <c r="Y2746" s="870">
        <v>0</v>
      </c>
      <c r="Z2746" s="870">
        <v>0</v>
      </c>
      <c r="AA2746" s="870">
        <v>0</v>
      </c>
      <c r="AB2746" s="870">
        <v>0</v>
      </c>
      <c r="AC2746" s="870">
        <v>0</v>
      </c>
      <c r="AD2746" s="870">
        <v>0</v>
      </c>
      <c r="AE2746" s="870">
        <v>0</v>
      </c>
    </row>
    <row r="2747" spans="1:31">
      <c r="A2747" s="870" t="s">
        <v>1857</v>
      </c>
      <c r="B2747" s="870">
        <v>21</v>
      </c>
      <c r="C2747" s="870">
        <v>2122</v>
      </c>
      <c r="D2747" s="870">
        <v>212230</v>
      </c>
      <c r="E2747" s="870">
        <v>2122303500</v>
      </c>
      <c r="F2747" s="870" t="s">
        <v>4372</v>
      </c>
      <c r="G2747" s="870">
        <v>0</v>
      </c>
      <c r="H2747" s="870">
        <v>0</v>
      </c>
      <c r="I2747" s="870">
        <v>0</v>
      </c>
      <c r="J2747" s="870">
        <v>0</v>
      </c>
      <c r="K2747" s="870">
        <v>0</v>
      </c>
      <c r="L2747" s="870">
        <v>0</v>
      </c>
      <c r="M2747" s="870">
        <v>0</v>
      </c>
      <c r="N2747" s="870">
        <v>0</v>
      </c>
      <c r="O2747" s="870">
        <v>0</v>
      </c>
      <c r="P2747" s="870">
        <v>0</v>
      </c>
      <c r="Q2747" s="870">
        <v>0</v>
      </c>
      <c r="R2747" s="870">
        <v>0</v>
      </c>
      <c r="S2747" s="870">
        <v>0</v>
      </c>
      <c r="T2747" s="870">
        <v>0</v>
      </c>
      <c r="U2747" s="870">
        <v>0</v>
      </c>
      <c r="V2747" s="870">
        <v>0</v>
      </c>
      <c r="W2747" s="870">
        <v>0</v>
      </c>
      <c r="X2747" s="870">
        <v>0</v>
      </c>
      <c r="Y2747" s="870">
        <v>0</v>
      </c>
      <c r="Z2747" s="870">
        <v>0</v>
      </c>
      <c r="AA2747" s="870">
        <v>0</v>
      </c>
      <c r="AB2747" s="870">
        <v>0</v>
      </c>
      <c r="AC2747" s="870">
        <v>0</v>
      </c>
      <c r="AD2747" s="870">
        <v>0</v>
      </c>
      <c r="AE2747" s="870">
        <v>0</v>
      </c>
    </row>
    <row r="2748" spans="1:31">
      <c r="A2748" s="870" t="s">
        <v>1385</v>
      </c>
      <c r="B2748" s="870">
        <v>21</v>
      </c>
      <c r="C2748" s="870">
        <v>2122</v>
      </c>
      <c r="D2748" s="870">
        <v>212295</v>
      </c>
      <c r="E2748" s="870">
        <v>2122950195</v>
      </c>
      <c r="F2748" s="870" t="s">
        <v>4373</v>
      </c>
      <c r="G2748" s="870">
        <v>0</v>
      </c>
      <c r="H2748" s="870">
        <v>0</v>
      </c>
      <c r="I2748" s="870">
        <v>0</v>
      </c>
      <c r="J2748" s="870">
        <v>0</v>
      </c>
      <c r="K2748" s="870">
        <v>0</v>
      </c>
      <c r="L2748" s="870">
        <v>0</v>
      </c>
      <c r="M2748" s="870">
        <v>0</v>
      </c>
      <c r="N2748" s="870">
        <v>0</v>
      </c>
      <c r="O2748" s="870">
        <v>0</v>
      </c>
      <c r="P2748" s="870">
        <v>0</v>
      </c>
      <c r="Q2748" s="870">
        <v>0</v>
      </c>
      <c r="R2748" s="870">
        <v>0</v>
      </c>
      <c r="S2748" s="870">
        <v>0</v>
      </c>
      <c r="T2748" s="870">
        <v>0</v>
      </c>
      <c r="U2748" s="870">
        <v>0</v>
      </c>
      <c r="V2748" s="870">
        <v>0</v>
      </c>
      <c r="W2748" s="870">
        <v>0</v>
      </c>
      <c r="X2748" s="870">
        <v>0</v>
      </c>
      <c r="Y2748" s="870">
        <v>0</v>
      </c>
      <c r="Z2748" s="870">
        <v>0</v>
      </c>
      <c r="AA2748" s="870">
        <v>0</v>
      </c>
      <c r="AB2748" s="870">
        <v>0</v>
      </c>
      <c r="AC2748" s="870">
        <v>0</v>
      </c>
      <c r="AD2748" s="870">
        <v>0</v>
      </c>
      <c r="AE2748" s="870">
        <v>0</v>
      </c>
    </row>
    <row r="2749" spans="1:31">
      <c r="A2749" s="870" t="s">
        <v>1857</v>
      </c>
      <c r="B2749" s="870">
        <v>21</v>
      </c>
      <c r="C2749" s="870">
        <v>2124</v>
      </c>
      <c r="D2749" s="870">
        <v>212410</v>
      </c>
      <c r="E2749" s="870">
        <v>2124103000</v>
      </c>
      <c r="F2749" s="870" t="s">
        <v>3445</v>
      </c>
      <c r="G2749" s="870">
        <v>0</v>
      </c>
      <c r="H2749" s="870">
        <v>0</v>
      </c>
      <c r="I2749" s="870">
        <v>0</v>
      </c>
      <c r="J2749" s="870">
        <v>0</v>
      </c>
      <c r="K2749" s="870">
        <v>0</v>
      </c>
      <c r="L2749" s="870">
        <v>0</v>
      </c>
      <c r="M2749" s="870">
        <v>0</v>
      </c>
      <c r="N2749" s="870">
        <v>0</v>
      </c>
      <c r="O2749" s="870">
        <v>0</v>
      </c>
      <c r="P2749" s="870">
        <v>0</v>
      </c>
      <c r="Q2749" s="870">
        <v>0</v>
      </c>
      <c r="R2749" s="870">
        <v>0</v>
      </c>
      <c r="S2749" s="870">
        <v>0</v>
      </c>
      <c r="T2749" s="870">
        <v>0</v>
      </c>
      <c r="U2749" s="870">
        <v>0</v>
      </c>
      <c r="V2749" s="870">
        <v>0</v>
      </c>
      <c r="W2749" s="870">
        <v>0</v>
      </c>
      <c r="X2749" s="870">
        <v>0</v>
      </c>
      <c r="Y2749" s="870">
        <v>0</v>
      </c>
      <c r="Z2749" s="870">
        <v>0</v>
      </c>
      <c r="AA2749" s="870">
        <v>0</v>
      </c>
      <c r="AB2749" s="870">
        <v>0</v>
      </c>
      <c r="AC2749" s="870">
        <v>0</v>
      </c>
      <c r="AD2749" s="870">
        <v>0</v>
      </c>
      <c r="AE2749" s="870">
        <v>0</v>
      </c>
    </row>
    <row r="2750" spans="1:31">
      <c r="A2750" s="870" t="s">
        <v>1857</v>
      </c>
      <c r="B2750" s="870">
        <v>21</v>
      </c>
      <c r="C2750" s="870">
        <v>2125</v>
      </c>
      <c r="D2750" s="870">
        <v>212505</v>
      </c>
      <c r="E2750" s="870">
        <v>2125050500</v>
      </c>
      <c r="F2750" s="870" t="s">
        <v>4537</v>
      </c>
      <c r="G2750" s="870">
        <v>0</v>
      </c>
      <c r="H2750" s="870">
        <v>0</v>
      </c>
      <c r="I2750" s="870">
        <v>0</v>
      </c>
      <c r="J2750" s="870">
        <v>0</v>
      </c>
      <c r="K2750" s="870">
        <v>0</v>
      </c>
      <c r="L2750" s="870">
        <v>0</v>
      </c>
      <c r="M2750" s="870">
        <v>0</v>
      </c>
      <c r="N2750" s="870">
        <v>0</v>
      </c>
      <c r="O2750" s="870">
        <v>0</v>
      </c>
      <c r="P2750" s="870">
        <v>0</v>
      </c>
      <c r="Q2750" s="870">
        <v>0</v>
      </c>
      <c r="R2750" s="870">
        <v>0</v>
      </c>
      <c r="S2750" s="870">
        <v>0</v>
      </c>
      <c r="T2750" s="870">
        <v>0</v>
      </c>
      <c r="U2750" s="870">
        <v>0</v>
      </c>
      <c r="V2750" s="870">
        <v>0</v>
      </c>
      <c r="W2750" s="870">
        <v>0</v>
      </c>
      <c r="X2750" s="870">
        <v>0</v>
      </c>
      <c r="Y2750" s="870">
        <v>0</v>
      </c>
      <c r="Z2750" s="870">
        <v>0</v>
      </c>
      <c r="AA2750" s="870">
        <v>0</v>
      </c>
      <c r="AB2750" s="870">
        <v>0</v>
      </c>
      <c r="AC2750" s="870">
        <v>0</v>
      </c>
      <c r="AD2750" s="870">
        <v>0</v>
      </c>
      <c r="AE2750" s="870">
        <v>0</v>
      </c>
    </row>
    <row r="2751" spans="1:31">
      <c r="A2751" s="870" t="s">
        <v>1857</v>
      </c>
      <c r="B2751" s="870">
        <v>21</v>
      </c>
      <c r="C2751" s="870">
        <v>2125</v>
      </c>
      <c r="D2751" s="870">
        <v>212505</v>
      </c>
      <c r="E2751" s="870">
        <v>2125056000</v>
      </c>
      <c r="F2751" s="870" t="s">
        <v>1445</v>
      </c>
      <c r="G2751" s="870">
        <v>-2622049244648</v>
      </c>
      <c r="H2751" s="870">
        <v>0</v>
      </c>
      <c r="I2751" s="870">
        <v>-2620174178742</v>
      </c>
      <c r="J2751" s="870">
        <v>1875065906</v>
      </c>
      <c r="K2751" s="870">
        <v>0</v>
      </c>
      <c r="L2751" s="870">
        <v>1875065906</v>
      </c>
      <c r="M2751" s="870">
        <v>0</v>
      </c>
      <c r="N2751" s="870">
        <v>0</v>
      </c>
      <c r="O2751" s="870">
        <v>1875065906</v>
      </c>
      <c r="P2751" s="870">
        <v>693774385.22000003</v>
      </c>
      <c r="Q2751" s="870">
        <v>0</v>
      </c>
      <c r="R2751" s="870">
        <v>0</v>
      </c>
      <c r="S2751" s="870">
        <v>0</v>
      </c>
      <c r="T2751" s="870">
        <v>0</v>
      </c>
      <c r="U2751" s="870">
        <v>0</v>
      </c>
      <c r="V2751" s="870">
        <v>0</v>
      </c>
      <c r="W2751" s="870">
        <v>0</v>
      </c>
      <c r="X2751" s="870">
        <v>693774385.22000003</v>
      </c>
      <c r="Y2751" s="870">
        <v>0.37</v>
      </c>
      <c r="Z2751" s="870">
        <v>693774385.22000003</v>
      </c>
      <c r="AA2751" s="870">
        <v>0</v>
      </c>
      <c r="AB2751" s="870">
        <v>693774385.22000003</v>
      </c>
      <c r="AC2751" s="870">
        <v>0</v>
      </c>
      <c r="AD2751" s="870">
        <v>0</v>
      </c>
      <c r="AE2751" s="870">
        <v>0</v>
      </c>
    </row>
    <row r="2752" spans="1:31">
      <c r="A2752" s="870" t="s">
        <v>1857</v>
      </c>
      <c r="B2752" s="870">
        <v>21</v>
      </c>
      <c r="C2752" s="870">
        <v>2125</v>
      </c>
      <c r="D2752" s="870">
        <v>212505</v>
      </c>
      <c r="E2752" s="870">
        <v>2125057500</v>
      </c>
      <c r="F2752" s="870" t="s">
        <v>4374</v>
      </c>
      <c r="G2752" s="870">
        <v>0</v>
      </c>
      <c r="H2752" s="870">
        <v>0</v>
      </c>
      <c r="I2752" s="870">
        <v>0</v>
      </c>
      <c r="J2752" s="870">
        <v>0</v>
      </c>
      <c r="K2752" s="870">
        <v>0</v>
      </c>
      <c r="L2752" s="870">
        <v>0</v>
      </c>
      <c r="M2752" s="870">
        <v>0</v>
      </c>
      <c r="N2752" s="870">
        <v>0</v>
      </c>
      <c r="O2752" s="870">
        <v>0</v>
      </c>
      <c r="P2752" s="870">
        <v>0</v>
      </c>
      <c r="Q2752" s="870">
        <v>0</v>
      </c>
      <c r="R2752" s="870">
        <v>0</v>
      </c>
      <c r="S2752" s="870">
        <v>0</v>
      </c>
      <c r="T2752" s="870">
        <v>0</v>
      </c>
      <c r="U2752" s="870">
        <v>0</v>
      </c>
      <c r="V2752" s="870">
        <v>0</v>
      </c>
      <c r="W2752" s="870">
        <v>0</v>
      </c>
      <c r="X2752" s="870">
        <v>0</v>
      </c>
      <c r="Y2752" s="870">
        <v>0</v>
      </c>
      <c r="Z2752" s="870">
        <v>0</v>
      </c>
      <c r="AA2752" s="870">
        <v>0</v>
      </c>
      <c r="AB2752" s="870">
        <v>0</v>
      </c>
      <c r="AC2752" s="870">
        <v>0</v>
      </c>
      <c r="AD2752" s="870">
        <v>0</v>
      </c>
      <c r="AE2752" s="870">
        <v>0</v>
      </c>
    </row>
    <row r="2753" spans="1:31">
      <c r="A2753" s="870" t="s">
        <v>1857</v>
      </c>
      <c r="B2753" s="870">
        <v>21</v>
      </c>
      <c r="C2753" s="870">
        <v>2129</v>
      </c>
      <c r="D2753" s="870">
        <v>212905</v>
      </c>
      <c r="E2753" s="870">
        <v>2129050501</v>
      </c>
      <c r="F2753" s="870" t="s">
        <v>1446</v>
      </c>
      <c r="G2753" s="870">
        <v>-19328561600</v>
      </c>
      <c r="H2753" s="870">
        <v>0</v>
      </c>
      <c r="I2753" s="870">
        <v>-19328561600</v>
      </c>
      <c r="J2753" s="870">
        <v>0</v>
      </c>
      <c r="K2753" s="870">
        <v>0</v>
      </c>
      <c r="L2753" s="870">
        <v>0</v>
      </c>
      <c r="M2753" s="870">
        <v>0</v>
      </c>
      <c r="N2753" s="870">
        <v>0</v>
      </c>
      <c r="O2753" s="870">
        <v>0</v>
      </c>
      <c r="P2753" s="870">
        <v>0</v>
      </c>
      <c r="Q2753" s="870">
        <v>0</v>
      </c>
      <c r="R2753" s="870">
        <v>0</v>
      </c>
      <c r="S2753" s="870">
        <v>0</v>
      </c>
      <c r="T2753" s="870">
        <v>0</v>
      </c>
      <c r="U2753" s="870">
        <v>0</v>
      </c>
      <c r="V2753" s="870">
        <v>0</v>
      </c>
      <c r="W2753" s="870">
        <v>0</v>
      </c>
      <c r="X2753" s="870">
        <v>0</v>
      </c>
      <c r="Y2753" s="870">
        <v>0</v>
      </c>
      <c r="Z2753" s="870">
        <v>0</v>
      </c>
      <c r="AA2753" s="870">
        <v>0</v>
      </c>
      <c r="AB2753" s="870">
        <v>0</v>
      </c>
      <c r="AC2753" s="870">
        <v>0</v>
      </c>
      <c r="AD2753" s="870">
        <v>0</v>
      </c>
      <c r="AE2753" s="870">
        <v>0</v>
      </c>
    </row>
    <row r="2754" spans="1:31">
      <c r="A2754" s="870" t="s">
        <v>1857</v>
      </c>
      <c r="B2754" s="870">
        <v>21</v>
      </c>
      <c r="C2754" s="870">
        <v>2129</v>
      </c>
      <c r="D2754" s="870">
        <v>212910</v>
      </c>
      <c r="E2754" s="870">
        <v>2129102500</v>
      </c>
      <c r="F2754" s="870" t="s">
        <v>4375</v>
      </c>
      <c r="G2754" s="870">
        <v>0</v>
      </c>
      <c r="H2754" s="870">
        <v>0</v>
      </c>
      <c r="I2754" s="870">
        <v>0</v>
      </c>
      <c r="J2754" s="870">
        <v>0</v>
      </c>
      <c r="K2754" s="870">
        <v>0</v>
      </c>
      <c r="L2754" s="870">
        <v>0</v>
      </c>
      <c r="M2754" s="870">
        <v>0</v>
      </c>
      <c r="N2754" s="870">
        <v>0</v>
      </c>
      <c r="O2754" s="870">
        <v>0</v>
      </c>
      <c r="P2754" s="870">
        <v>0</v>
      </c>
      <c r="Q2754" s="870">
        <v>0</v>
      </c>
      <c r="R2754" s="870">
        <v>0</v>
      </c>
      <c r="S2754" s="870">
        <v>0</v>
      </c>
      <c r="T2754" s="870">
        <v>0</v>
      </c>
      <c r="U2754" s="870">
        <v>0</v>
      </c>
      <c r="V2754" s="870">
        <v>0</v>
      </c>
      <c r="W2754" s="870">
        <v>0</v>
      </c>
      <c r="X2754" s="870">
        <v>0</v>
      </c>
      <c r="Y2754" s="870">
        <v>0</v>
      </c>
      <c r="Z2754" s="870">
        <v>0</v>
      </c>
      <c r="AA2754" s="870">
        <v>0</v>
      </c>
      <c r="AB2754" s="870">
        <v>0</v>
      </c>
      <c r="AC2754" s="870">
        <v>0</v>
      </c>
      <c r="AD2754" s="870">
        <v>0</v>
      </c>
      <c r="AE2754" s="870">
        <v>0</v>
      </c>
    </row>
    <row r="2755" spans="1:31">
      <c r="A2755" s="870" t="s">
        <v>1857</v>
      </c>
      <c r="B2755" s="870">
        <v>21</v>
      </c>
      <c r="C2755" s="870">
        <v>2129</v>
      </c>
      <c r="D2755" s="870">
        <v>212910</v>
      </c>
      <c r="E2755" s="870">
        <v>2129105000</v>
      </c>
      <c r="F2755" s="870" t="s">
        <v>2091</v>
      </c>
      <c r="G2755" s="870">
        <v>0</v>
      </c>
      <c r="H2755" s="870">
        <v>0</v>
      </c>
      <c r="I2755" s="870">
        <v>0</v>
      </c>
      <c r="J2755" s="870">
        <v>0</v>
      </c>
      <c r="K2755" s="870">
        <v>0</v>
      </c>
      <c r="L2755" s="870">
        <v>0</v>
      </c>
      <c r="M2755" s="870">
        <v>0</v>
      </c>
      <c r="N2755" s="870">
        <v>0</v>
      </c>
      <c r="O2755" s="870">
        <v>0</v>
      </c>
      <c r="P2755" s="870">
        <v>0</v>
      </c>
      <c r="Q2755" s="870">
        <v>0</v>
      </c>
      <c r="R2755" s="870">
        <v>0</v>
      </c>
      <c r="S2755" s="870">
        <v>0</v>
      </c>
      <c r="T2755" s="870">
        <v>0</v>
      </c>
      <c r="U2755" s="870">
        <v>0</v>
      </c>
      <c r="V2755" s="870">
        <v>0</v>
      </c>
      <c r="W2755" s="870">
        <v>0</v>
      </c>
      <c r="X2755" s="870">
        <v>0</v>
      </c>
      <c r="Y2755" s="870">
        <v>0</v>
      </c>
      <c r="Z2755" s="870">
        <v>0</v>
      </c>
      <c r="AA2755" s="870">
        <v>0</v>
      </c>
      <c r="AB2755" s="870">
        <v>0</v>
      </c>
      <c r="AC2755" s="870">
        <v>0</v>
      </c>
      <c r="AD2755" s="870">
        <v>0</v>
      </c>
      <c r="AE2755" s="870">
        <v>0</v>
      </c>
    </row>
    <row r="2756" spans="1:31">
      <c r="A2756" s="870" t="s">
        <v>1857</v>
      </c>
      <c r="B2756" s="870">
        <v>21</v>
      </c>
      <c r="C2756" s="870">
        <v>2129</v>
      </c>
      <c r="D2756" s="870">
        <v>212910</v>
      </c>
      <c r="E2756" s="870">
        <v>2129106000</v>
      </c>
      <c r="F2756" s="870" t="s">
        <v>1447</v>
      </c>
      <c r="G2756" s="870">
        <v>-582081873329</v>
      </c>
      <c r="H2756" s="870">
        <v>0</v>
      </c>
      <c r="I2756" s="870">
        <v>-582081873328.5</v>
      </c>
      <c r="J2756" s="870">
        <v>0.5</v>
      </c>
      <c r="K2756" s="870">
        <v>0</v>
      </c>
      <c r="L2756" s="870">
        <v>0.5</v>
      </c>
      <c r="M2756" s="870">
        <v>0</v>
      </c>
      <c r="N2756" s="870">
        <v>0</v>
      </c>
      <c r="O2756" s="870">
        <v>0.5</v>
      </c>
      <c r="P2756" s="870">
        <v>0.185</v>
      </c>
      <c r="Q2756" s="870">
        <v>0</v>
      </c>
      <c r="R2756" s="870">
        <v>0</v>
      </c>
      <c r="S2756" s="870">
        <v>0</v>
      </c>
      <c r="T2756" s="870">
        <v>0</v>
      </c>
      <c r="U2756" s="870">
        <v>0</v>
      </c>
      <c r="V2756" s="870">
        <v>0</v>
      </c>
      <c r="W2756" s="870">
        <v>0</v>
      </c>
      <c r="X2756" s="870">
        <v>0.185</v>
      </c>
      <c r="Y2756" s="870">
        <v>0.37</v>
      </c>
      <c r="Z2756" s="870">
        <v>0.185</v>
      </c>
      <c r="AA2756" s="870">
        <v>0</v>
      </c>
      <c r="AB2756" s="870">
        <v>0.185</v>
      </c>
      <c r="AC2756" s="870">
        <v>0</v>
      </c>
      <c r="AD2756" s="870">
        <v>0</v>
      </c>
      <c r="AE2756" s="870">
        <v>0</v>
      </c>
    </row>
    <row r="2757" spans="1:31">
      <c r="A2757" s="870" t="s">
        <v>1857</v>
      </c>
      <c r="B2757" s="870">
        <v>21</v>
      </c>
      <c r="C2757" s="870">
        <v>2129</v>
      </c>
      <c r="D2757" s="870">
        <v>212910</v>
      </c>
      <c r="E2757" s="870">
        <v>2129107500</v>
      </c>
      <c r="F2757" s="870" t="s">
        <v>3262</v>
      </c>
      <c r="G2757" s="870">
        <v>0</v>
      </c>
      <c r="H2757" s="870">
        <v>0</v>
      </c>
      <c r="I2757" s="870">
        <v>0</v>
      </c>
      <c r="J2757" s="870">
        <v>0</v>
      </c>
      <c r="K2757" s="870">
        <v>0</v>
      </c>
      <c r="L2757" s="870">
        <v>0</v>
      </c>
      <c r="M2757" s="870">
        <v>0</v>
      </c>
      <c r="N2757" s="870">
        <v>0</v>
      </c>
      <c r="O2757" s="870">
        <v>0</v>
      </c>
      <c r="P2757" s="870">
        <v>0</v>
      </c>
      <c r="Q2757" s="870">
        <v>0</v>
      </c>
      <c r="R2757" s="870">
        <v>0</v>
      </c>
      <c r="S2757" s="870">
        <v>0</v>
      </c>
      <c r="T2757" s="870">
        <v>0</v>
      </c>
      <c r="U2757" s="870">
        <v>0</v>
      </c>
      <c r="V2757" s="870">
        <v>0</v>
      </c>
      <c r="W2757" s="870">
        <v>0</v>
      </c>
      <c r="X2757" s="870">
        <v>0</v>
      </c>
      <c r="Y2757" s="870">
        <v>0</v>
      </c>
      <c r="Z2757" s="870">
        <v>0</v>
      </c>
      <c r="AA2757" s="870">
        <v>0</v>
      </c>
      <c r="AB2757" s="870">
        <v>0</v>
      </c>
      <c r="AC2757" s="870">
        <v>0</v>
      </c>
      <c r="AD2757" s="870">
        <v>0</v>
      </c>
      <c r="AE2757" s="870">
        <v>0</v>
      </c>
    </row>
    <row r="2758" spans="1:31">
      <c r="A2758" s="870" t="s">
        <v>1385</v>
      </c>
      <c r="B2758" s="870">
        <v>21</v>
      </c>
      <c r="C2758" s="870">
        <v>2129</v>
      </c>
      <c r="D2758" s="870">
        <v>212915</v>
      </c>
      <c r="E2758" s="870">
        <v>2129155500</v>
      </c>
      <c r="F2758" s="870" t="s">
        <v>3263</v>
      </c>
      <c r="G2758" s="870">
        <v>0</v>
      </c>
      <c r="H2758" s="870">
        <v>0</v>
      </c>
      <c r="I2758" s="870">
        <v>0</v>
      </c>
      <c r="J2758" s="870">
        <v>0</v>
      </c>
      <c r="K2758" s="870">
        <v>0</v>
      </c>
      <c r="L2758" s="870">
        <v>0</v>
      </c>
      <c r="M2758" s="870">
        <v>0</v>
      </c>
      <c r="N2758" s="870">
        <v>0</v>
      </c>
      <c r="O2758" s="870">
        <v>0</v>
      </c>
      <c r="P2758" s="870">
        <v>0</v>
      </c>
      <c r="Q2758" s="870">
        <v>0</v>
      </c>
      <c r="R2758" s="870">
        <v>0</v>
      </c>
      <c r="S2758" s="870">
        <v>0</v>
      </c>
      <c r="T2758" s="870">
        <v>0</v>
      </c>
      <c r="U2758" s="870">
        <v>0</v>
      </c>
      <c r="V2758" s="870">
        <v>0</v>
      </c>
      <c r="W2758" s="870">
        <v>0</v>
      </c>
      <c r="X2758" s="870">
        <v>0</v>
      </c>
      <c r="Y2758" s="870">
        <v>0</v>
      </c>
      <c r="Z2758" s="870">
        <v>0</v>
      </c>
      <c r="AA2758" s="870">
        <v>0</v>
      </c>
      <c r="AB2758" s="870">
        <v>0</v>
      </c>
      <c r="AC2758" s="870">
        <v>0</v>
      </c>
      <c r="AD2758" s="870">
        <v>0</v>
      </c>
      <c r="AE2758" s="870">
        <v>0</v>
      </c>
    </row>
    <row r="2759" spans="1:31">
      <c r="A2759" s="870" t="s">
        <v>1385</v>
      </c>
      <c r="B2759" s="870">
        <v>21</v>
      </c>
      <c r="C2759" s="870">
        <v>2130</v>
      </c>
      <c r="D2759" s="870">
        <v>213006</v>
      </c>
      <c r="E2759" s="870">
        <v>2130061888</v>
      </c>
      <c r="F2759" s="870" t="s">
        <v>1448</v>
      </c>
      <c r="G2759" s="870">
        <v>-379000824000</v>
      </c>
      <c r="H2759" s="870">
        <v>0</v>
      </c>
      <c r="I2759" s="870">
        <v>-379000824000</v>
      </c>
      <c r="J2759" s="870">
        <v>0</v>
      </c>
      <c r="K2759" s="870">
        <v>0</v>
      </c>
      <c r="L2759" s="870">
        <v>0</v>
      </c>
      <c r="M2759" s="870">
        <v>0</v>
      </c>
      <c r="N2759" s="870">
        <v>0</v>
      </c>
      <c r="O2759" s="870">
        <v>0</v>
      </c>
      <c r="P2759" s="870">
        <v>0</v>
      </c>
      <c r="Q2759" s="870">
        <v>0</v>
      </c>
      <c r="R2759" s="870">
        <v>0</v>
      </c>
      <c r="S2759" s="870">
        <v>0</v>
      </c>
      <c r="T2759" s="870">
        <v>0</v>
      </c>
      <c r="U2759" s="870">
        <v>0</v>
      </c>
      <c r="V2759" s="870">
        <v>0</v>
      </c>
      <c r="W2759" s="870">
        <v>0</v>
      </c>
      <c r="X2759" s="870">
        <v>0</v>
      </c>
      <c r="Y2759" s="870">
        <v>0</v>
      </c>
      <c r="Z2759" s="870">
        <v>0</v>
      </c>
      <c r="AA2759" s="870">
        <v>0</v>
      </c>
      <c r="AB2759" s="870">
        <v>0</v>
      </c>
      <c r="AC2759" s="870">
        <v>0</v>
      </c>
      <c r="AD2759" s="870">
        <v>0</v>
      </c>
      <c r="AE2759" s="870">
        <v>0</v>
      </c>
    </row>
    <row r="2760" spans="1:31">
      <c r="A2760" s="870" t="s">
        <v>2092</v>
      </c>
      <c r="B2760" s="870">
        <v>21</v>
      </c>
      <c r="C2760" s="870">
        <v>2130</v>
      </c>
      <c r="D2760" s="870">
        <v>213007</v>
      </c>
      <c r="E2760" s="870">
        <v>2130079001</v>
      </c>
      <c r="F2760" s="870" t="s">
        <v>2093</v>
      </c>
      <c r="G2760" s="870">
        <v>0</v>
      </c>
      <c r="H2760" s="870">
        <v>0</v>
      </c>
      <c r="I2760" s="870">
        <v>0</v>
      </c>
      <c r="J2760" s="870">
        <v>0</v>
      </c>
      <c r="K2760" s="870">
        <v>0</v>
      </c>
      <c r="L2760" s="870">
        <v>0</v>
      </c>
      <c r="M2760" s="870">
        <v>0</v>
      </c>
      <c r="N2760" s="870">
        <v>0</v>
      </c>
      <c r="O2760" s="870">
        <v>0</v>
      </c>
      <c r="P2760" s="870">
        <v>0</v>
      </c>
      <c r="Q2760" s="870">
        <v>0</v>
      </c>
      <c r="R2760" s="870">
        <v>0</v>
      </c>
      <c r="S2760" s="870">
        <v>0</v>
      </c>
      <c r="T2760" s="870">
        <v>0</v>
      </c>
      <c r="U2760" s="870">
        <v>0</v>
      </c>
      <c r="V2760" s="870">
        <v>0</v>
      </c>
      <c r="W2760" s="870">
        <v>0</v>
      </c>
      <c r="X2760" s="870">
        <v>0</v>
      </c>
      <c r="Y2760" s="870">
        <v>0</v>
      </c>
      <c r="Z2760" s="870">
        <v>0</v>
      </c>
      <c r="AA2760" s="870">
        <v>0</v>
      </c>
      <c r="AB2760" s="870">
        <v>0</v>
      </c>
      <c r="AC2760" s="870">
        <v>0</v>
      </c>
      <c r="AD2760" s="870">
        <v>0</v>
      </c>
      <c r="AE2760" s="870">
        <v>0</v>
      </c>
    </row>
    <row r="2761" spans="1:31">
      <c r="A2761" s="870" t="s">
        <v>2092</v>
      </c>
      <c r="B2761" s="870">
        <v>21</v>
      </c>
      <c r="C2761" s="870">
        <v>2130</v>
      </c>
      <c r="D2761" s="870">
        <v>213010</v>
      </c>
      <c r="E2761" s="870">
        <v>2130100000</v>
      </c>
      <c r="F2761" s="870" t="s">
        <v>3446</v>
      </c>
      <c r="G2761" s="870">
        <v>-3207574000000</v>
      </c>
      <c r="H2761" s="870">
        <v>0</v>
      </c>
      <c r="I2761" s="870">
        <v>-3207574000000</v>
      </c>
      <c r="J2761" s="870">
        <v>0</v>
      </c>
      <c r="K2761" s="870">
        <v>0</v>
      </c>
      <c r="L2761" s="870">
        <v>0</v>
      </c>
      <c r="M2761" s="870">
        <v>0</v>
      </c>
      <c r="N2761" s="870">
        <v>0</v>
      </c>
      <c r="O2761" s="870">
        <v>0</v>
      </c>
      <c r="P2761" s="870">
        <v>0</v>
      </c>
      <c r="Q2761" s="870">
        <v>0</v>
      </c>
      <c r="R2761" s="870">
        <v>0</v>
      </c>
      <c r="S2761" s="870">
        <v>0</v>
      </c>
      <c r="T2761" s="870">
        <v>0</v>
      </c>
      <c r="U2761" s="870">
        <v>0</v>
      </c>
      <c r="V2761" s="870">
        <v>0</v>
      </c>
      <c r="W2761" s="870">
        <v>0</v>
      </c>
      <c r="X2761" s="870">
        <v>0</v>
      </c>
      <c r="Y2761" s="870">
        <v>0</v>
      </c>
      <c r="Z2761" s="870">
        <v>0</v>
      </c>
      <c r="AA2761" s="870">
        <v>0</v>
      </c>
      <c r="AB2761" s="870">
        <v>0</v>
      </c>
      <c r="AC2761" s="870">
        <v>0</v>
      </c>
      <c r="AD2761" s="870">
        <v>0</v>
      </c>
      <c r="AE2761" s="870">
        <v>0</v>
      </c>
    </row>
    <row r="2762" spans="1:31">
      <c r="A2762" s="870" t="s">
        <v>2092</v>
      </c>
      <c r="B2762" s="870">
        <v>21</v>
      </c>
      <c r="C2762" s="870">
        <v>2130</v>
      </c>
      <c r="D2762" s="870">
        <v>213010</v>
      </c>
      <c r="E2762" s="870">
        <v>2130100010</v>
      </c>
      <c r="F2762" s="870" t="s">
        <v>3447</v>
      </c>
      <c r="G2762" s="870">
        <v>-566689000000</v>
      </c>
      <c r="H2762" s="870">
        <v>0</v>
      </c>
      <c r="I2762" s="870">
        <v>-566689000000</v>
      </c>
      <c r="J2762" s="870">
        <v>0</v>
      </c>
      <c r="K2762" s="870">
        <v>0</v>
      </c>
      <c r="L2762" s="870">
        <v>0</v>
      </c>
      <c r="M2762" s="870">
        <v>0</v>
      </c>
      <c r="N2762" s="870">
        <v>0</v>
      </c>
      <c r="O2762" s="870">
        <v>0</v>
      </c>
      <c r="P2762" s="870">
        <v>0</v>
      </c>
      <c r="Q2762" s="870">
        <v>0</v>
      </c>
      <c r="R2762" s="870">
        <v>0</v>
      </c>
      <c r="S2762" s="870">
        <v>0</v>
      </c>
      <c r="T2762" s="870">
        <v>0</v>
      </c>
      <c r="U2762" s="870">
        <v>0</v>
      </c>
      <c r="V2762" s="870">
        <v>0</v>
      </c>
      <c r="W2762" s="870">
        <v>0</v>
      </c>
      <c r="X2762" s="870">
        <v>0</v>
      </c>
      <c r="Y2762" s="870">
        <v>0</v>
      </c>
      <c r="Z2762" s="870">
        <v>0</v>
      </c>
      <c r="AA2762" s="870">
        <v>0</v>
      </c>
      <c r="AB2762" s="870">
        <v>0</v>
      </c>
      <c r="AC2762" s="870">
        <v>0</v>
      </c>
      <c r="AD2762" s="870">
        <v>0</v>
      </c>
      <c r="AE2762" s="870">
        <v>0</v>
      </c>
    </row>
    <row r="2763" spans="1:31">
      <c r="A2763" s="870" t="s">
        <v>2092</v>
      </c>
      <c r="B2763" s="870">
        <v>21</v>
      </c>
      <c r="C2763" s="870">
        <v>2130</v>
      </c>
      <c r="D2763" s="870">
        <v>213010</v>
      </c>
      <c r="E2763" s="870">
        <v>2130100030</v>
      </c>
      <c r="F2763" s="870" t="s">
        <v>3448</v>
      </c>
      <c r="G2763" s="870">
        <v>-46357231731</v>
      </c>
      <c r="H2763" s="870">
        <v>0</v>
      </c>
      <c r="I2763" s="870">
        <v>-46357231731.480003</v>
      </c>
      <c r="J2763" s="870">
        <v>-0.48000335693359375</v>
      </c>
      <c r="K2763" s="870">
        <v>0</v>
      </c>
      <c r="L2763" s="870">
        <v>0</v>
      </c>
      <c r="M2763" s="870">
        <v>-0.48000335693359375</v>
      </c>
      <c r="N2763" s="870">
        <v>0</v>
      </c>
      <c r="O2763" s="870">
        <v>-0.48000335693359375</v>
      </c>
      <c r="P2763" s="870">
        <v>-0.17760124206542968</v>
      </c>
      <c r="Q2763" s="870">
        <v>0</v>
      </c>
      <c r="R2763" s="870">
        <v>0</v>
      </c>
      <c r="S2763" s="870">
        <v>0</v>
      </c>
      <c r="T2763" s="870">
        <v>0</v>
      </c>
      <c r="U2763" s="870">
        <v>0</v>
      </c>
      <c r="V2763" s="870">
        <v>0</v>
      </c>
      <c r="W2763" s="870">
        <v>0</v>
      </c>
      <c r="X2763" s="870">
        <v>-0.17760124206542968</v>
      </c>
      <c r="Y2763" s="870">
        <v>0.37</v>
      </c>
      <c r="Z2763" s="870">
        <v>0</v>
      </c>
      <c r="AA2763" s="870">
        <v>-0.17760124206542968</v>
      </c>
      <c r="AB2763" s="870">
        <v>0</v>
      </c>
      <c r="AC2763" s="870">
        <v>-0.17760124206542968</v>
      </c>
      <c r="AD2763" s="870">
        <v>0</v>
      </c>
      <c r="AE2763" s="870">
        <v>0</v>
      </c>
    </row>
    <row r="2764" spans="1:31">
      <c r="A2764" s="870" t="s">
        <v>2092</v>
      </c>
      <c r="B2764" s="870">
        <v>21</v>
      </c>
      <c r="C2764" s="870">
        <v>2130</v>
      </c>
      <c r="D2764" s="870">
        <v>213010</v>
      </c>
      <c r="E2764" s="870">
        <v>2130107000</v>
      </c>
      <c r="F2764" s="870" t="s">
        <v>1449</v>
      </c>
      <c r="G2764" s="870">
        <v>204549614349</v>
      </c>
      <c r="H2764" s="870">
        <v>0</v>
      </c>
      <c r="I2764" s="870">
        <v>206187734656.96439</v>
      </c>
      <c r="J2764" s="870">
        <v>1638120307.9599915</v>
      </c>
      <c r="K2764" s="870">
        <v>1638120307.9599915</v>
      </c>
      <c r="L2764" s="870">
        <v>0</v>
      </c>
      <c r="M2764" s="870">
        <v>0</v>
      </c>
      <c r="N2764" s="870">
        <v>0</v>
      </c>
      <c r="O2764" s="870">
        <v>0</v>
      </c>
      <c r="P2764" s="870">
        <v>0</v>
      </c>
      <c r="Q2764" s="870">
        <v>0</v>
      </c>
      <c r="R2764" s="870">
        <v>0</v>
      </c>
      <c r="S2764" s="870">
        <v>0</v>
      </c>
      <c r="T2764" s="870">
        <v>0</v>
      </c>
      <c r="U2764" s="870">
        <v>0</v>
      </c>
      <c r="V2764" s="870">
        <v>0</v>
      </c>
      <c r="W2764" s="870">
        <v>0</v>
      </c>
      <c r="X2764" s="870">
        <v>0</v>
      </c>
      <c r="Y2764" s="870">
        <v>0</v>
      </c>
      <c r="Z2764" s="870">
        <v>0</v>
      </c>
      <c r="AA2764" s="870">
        <v>0</v>
      </c>
      <c r="AB2764" s="870">
        <v>0</v>
      </c>
      <c r="AC2764" s="870">
        <v>0</v>
      </c>
      <c r="AD2764" s="870">
        <v>0</v>
      </c>
      <c r="AE2764" s="870">
        <v>0</v>
      </c>
    </row>
    <row r="2765" spans="1:31">
      <c r="A2765" s="870" t="s">
        <v>2092</v>
      </c>
      <c r="B2765" s="870">
        <v>21</v>
      </c>
      <c r="C2765" s="870">
        <v>2130</v>
      </c>
      <c r="D2765" s="870">
        <v>213010</v>
      </c>
      <c r="E2765" s="870">
        <v>2130109030</v>
      </c>
      <c r="F2765" s="870" t="s">
        <v>2094</v>
      </c>
      <c r="G2765" s="870">
        <v>0</v>
      </c>
      <c r="H2765" s="870">
        <v>0</v>
      </c>
      <c r="I2765" s="870">
        <v>0</v>
      </c>
      <c r="J2765" s="870">
        <v>0</v>
      </c>
      <c r="K2765" s="870">
        <v>0</v>
      </c>
      <c r="L2765" s="870">
        <v>0</v>
      </c>
      <c r="M2765" s="870">
        <v>0</v>
      </c>
      <c r="N2765" s="870">
        <v>0</v>
      </c>
      <c r="O2765" s="870">
        <v>0</v>
      </c>
      <c r="P2765" s="870">
        <v>0</v>
      </c>
      <c r="Q2765" s="870">
        <v>0</v>
      </c>
      <c r="R2765" s="870">
        <v>0</v>
      </c>
      <c r="S2765" s="870">
        <v>0</v>
      </c>
      <c r="T2765" s="870">
        <v>0</v>
      </c>
      <c r="U2765" s="870">
        <v>0</v>
      </c>
      <c r="V2765" s="870">
        <v>0</v>
      </c>
      <c r="W2765" s="870">
        <v>0</v>
      </c>
      <c r="X2765" s="870">
        <v>0</v>
      </c>
      <c r="Y2765" s="870">
        <v>0</v>
      </c>
      <c r="Z2765" s="870">
        <v>0</v>
      </c>
      <c r="AA2765" s="870">
        <v>0</v>
      </c>
      <c r="AB2765" s="870">
        <v>0</v>
      </c>
      <c r="AC2765" s="870">
        <v>0</v>
      </c>
      <c r="AD2765" s="870">
        <v>0</v>
      </c>
      <c r="AE2765" s="870">
        <v>0</v>
      </c>
    </row>
    <row r="2766" spans="1:31">
      <c r="A2766" s="870" t="s">
        <v>2092</v>
      </c>
      <c r="B2766" s="870">
        <v>21</v>
      </c>
      <c r="C2766" s="870">
        <v>2130</v>
      </c>
      <c r="D2766" s="870">
        <v>213010</v>
      </c>
      <c r="E2766" s="870">
        <v>2130109060</v>
      </c>
      <c r="F2766" s="870" t="s">
        <v>2095</v>
      </c>
      <c r="G2766" s="870">
        <v>0</v>
      </c>
      <c r="H2766" s="870">
        <v>0</v>
      </c>
      <c r="I2766" s="870">
        <v>0</v>
      </c>
      <c r="J2766" s="870">
        <v>0</v>
      </c>
      <c r="K2766" s="870">
        <v>0</v>
      </c>
      <c r="L2766" s="870">
        <v>0</v>
      </c>
      <c r="M2766" s="870">
        <v>0</v>
      </c>
      <c r="N2766" s="870">
        <v>0</v>
      </c>
      <c r="O2766" s="870">
        <v>0</v>
      </c>
      <c r="P2766" s="870">
        <v>0</v>
      </c>
      <c r="Q2766" s="870">
        <v>0</v>
      </c>
      <c r="R2766" s="870">
        <v>0</v>
      </c>
      <c r="S2766" s="870">
        <v>0</v>
      </c>
      <c r="T2766" s="870">
        <v>0</v>
      </c>
      <c r="U2766" s="870">
        <v>0</v>
      </c>
      <c r="V2766" s="870">
        <v>0</v>
      </c>
      <c r="W2766" s="870">
        <v>0</v>
      </c>
      <c r="X2766" s="870">
        <v>0</v>
      </c>
      <c r="Y2766" s="870">
        <v>0</v>
      </c>
      <c r="Z2766" s="870">
        <v>0</v>
      </c>
      <c r="AA2766" s="870">
        <v>0</v>
      </c>
      <c r="AB2766" s="870">
        <v>0</v>
      </c>
      <c r="AC2766" s="870">
        <v>0</v>
      </c>
      <c r="AD2766" s="870">
        <v>0</v>
      </c>
      <c r="AE2766" s="870">
        <v>0</v>
      </c>
    </row>
    <row r="2767" spans="1:31">
      <c r="A2767" s="870" t="s">
        <v>2092</v>
      </c>
      <c r="B2767" s="870">
        <v>21</v>
      </c>
      <c r="C2767" s="870">
        <v>2130</v>
      </c>
      <c r="D2767" s="870">
        <v>213010</v>
      </c>
      <c r="E2767" s="870">
        <v>2130109100</v>
      </c>
      <c r="F2767" s="870" t="s">
        <v>2096</v>
      </c>
      <c r="G2767" s="870">
        <v>0</v>
      </c>
      <c r="H2767" s="870">
        <v>0</v>
      </c>
      <c r="I2767" s="870">
        <v>0</v>
      </c>
      <c r="J2767" s="870">
        <v>0</v>
      </c>
      <c r="K2767" s="870">
        <v>0</v>
      </c>
      <c r="L2767" s="870">
        <v>0</v>
      </c>
      <c r="M2767" s="870">
        <v>0</v>
      </c>
      <c r="N2767" s="870">
        <v>0</v>
      </c>
      <c r="O2767" s="870">
        <v>0</v>
      </c>
      <c r="P2767" s="870">
        <v>0</v>
      </c>
      <c r="Q2767" s="870">
        <v>0</v>
      </c>
      <c r="R2767" s="870">
        <v>0</v>
      </c>
      <c r="S2767" s="870">
        <v>0</v>
      </c>
      <c r="T2767" s="870">
        <v>0</v>
      </c>
      <c r="U2767" s="870">
        <v>0</v>
      </c>
      <c r="V2767" s="870">
        <v>0</v>
      </c>
      <c r="W2767" s="870">
        <v>0</v>
      </c>
      <c r="X2767" s="870">
        <v>0</v>
      </c>
      <c r="Y2767" s="870">
        <v>0</v>
      </c>
      <c r="Z2767" s="870">
        <v>0</v>
      </c>
      <c r="AA2767" s="870">
        <v>0</v>
      </c>
      <c r="AB2767" s="870">
        <v>0</v>
      </c>
      <c r="AC2767" s="870">
        <v>0</v>
      </c>
      <c r="AD2767" s="870">
        <v>0</v>
      </c>
      <c r="AE2767" s="870">
        <v>0</v>
      </c>
    </row>
    <row r="2768" spans="1:31">
      <c r="A2768" s="870" t="s">
        <v>2092</v>
      </c>
      <c r="B2768" s="870">
        <v>21</v>
      </c>
      <c r="C2768" s="870">
        <v>2130</v>
      </c>
      <c r="D2768" s="870">
        <v>213010</v>
      </c>
      <c r="E2768" s="870">
        <v>2130109200</v>
      </c>
      <c r="F2768" s="870" t="s">
        <v>2097</v>
      </c>
      <c r="G2768" s="870">
        <v>0</v>
      </c>
      <c r="H2768" s="870">
        <v>0</v>
      </c>
      <c r="I2768" s="870">
        <v>0</v>
      </c>
      <c r="J2768" s="870">
        <v>0</v>
      </c>
      <c r="K2768" s="870">
        <v>0</v>
      </c>
      <c r="L2768" s="870">
        <v>0</v>
      </c>
      <c r="M2768" s="870">
        <v>0</v>
      </c>
      <c r="N2768" s="870">
        <v>0</v>
      </c>
      <c r="O2768" s="870">
        <v>0</v>
      </c>
      <c r="P2768" s="870">
        <v>0</v>
      </c>
      <c r="Q2768" s="870">
        <v>0</v>
      </c>
      <c r="R2768" s="870">
        <v>0</v>
      </c>
      <c r="S2768" s="870">
        <v>0</v>
      </c>
      <c r="T2768" s="870">
        <v>0</v>
      </c>
      <c r="U2768" s="870">
        <v>0</v>
      </c>
      <c r="V2768" s="870">
        <v>0</v>
      </c>
      <c r="W2768" s="870">
        <v>0</v>
      </c>
      <c r="X2768" s="870">
        <v>0</v>
      </c>
      <c r="Y2768" s="870">
        <v>0</v>
      </c>
      <c r="Z2768" s="870">
        <v>0</v>
      </c>
      <c r="AA2768" s="870">
        <v>0</v>
      </c>
      <c r="AB2768" s="870">
        <v>0</v>
      </c>
      <c r="AC2768" s="870">
        <v>0</v>
      </c>
      <c r="AD2768" s="870">
        <v>0</v>
      </c>
      <c r="AE2768" s="870">
        <v>0</v>
      </c>
    </row>
    <row r="2769" spans="1:31">
      <c r="A2769" s="870" t="s">
        <v>2092</v>
      </c>
      <c r="B2769" s="870">
        <v>21</v>
      </c>
      <c r="C2769" s="870">
        <v>2130</v>
      </c>
      <c r="D2769" s="870">
        <v>213010</v>
      </c>
      <c r="E2769" s="870">
        <v>2130109203</v>
      </c>
      <c r="F2769" s="870" t="s">
        <v>2098</v>
      </c>
      <c r="G2769" s="870">
        <v>0</v>
      </c>
      <c r="H2769" s="870">
        <v>0</v>
      </c>
      <c r="I2769" s="870">
        <v>0</v>
      </c>
      <c r="J2769" s="870">
        <v>0</v>
      </c>
      <c r="K2769" s="870">
        <v>0</v>
      </c>
      <c r="L2769" s="870">
        <v>0</v>
      </c>
      <c r="M2769" s="870">
        <v>0</v>
      </c>
      <c r="N2769" s="870">
        <v>0</v>
      </c>
      <c r="O2769" s="870">
        <v>0</v>
      </c>
      <c r="P2769" s="870">
        <v>0</v>
      </c>
      <c r="Q2769" s="870">
        <v>0</v>
      </c>
      <c r="R2769" s="870">
        <v>0</v>
      </c>
      <c r="S2769" s="870">
        <v>0</v>
      </c>
      <c r="T2769" s="870">
        <v>0</v>
      </c>
      <c r="U2769" s="870">
        <v>0</v>
      </c>
      <c r="V2769" s="870">
        <v>0</v>
      </c>
      <c r="W2769" s="870">
        <v>0</v>
      </c>
      <c r="X2769" s="870">
        <v>0</v>
      </c>
      <c r="Y2769" s="870">
        <v>0</v>
      </c>
      <c r="Z2769" s="870">
        <v>0</v>
      </c>
      <c r="AA2769" s="870">
        <v>0</v>
      </c>
      <c r="AB2769" s="870">
        <v>0</v>
      </c>
      <c r="AC2769" s="870">
        <v>0</v>
      </c>
      <c r="AD2769" s="870">
        <v>0</v>
      </c>
      <c r="AE2769" s="870">
        <v>0</v>
      </c>
    </row>
    <row r="2770" spans="1:31">
      <c r="A2770" s="870" t="s">
        <v>2092</v>
      </c>
      <c r="B2770" s="870">
        <v>21</v>
      </c>
      <c r="C2770" s="870">
        <v>2130</v>
      </c>
      <c r="D2770" s="870">
        <v>213012</v>
      </c>
      <c r="E2770" s="870">
        <v>2130120000</v>
      </c>
      <c r="F2770" s="870" t="s">
        <v>3483</v>
      </c>
      <c r="G2770" s="870">
        <v>-1323152000000</v>
      </c>
      <c r="H2770" s="870">
        <v>0</v>
      </c>
      <c r="I2770" s="870">
        <v>-1323152000000</v>
      </c>
      <c r="J2770" s="870">
        <v>0</v>
      </c>
      <c r="K2770" s="870">
        <v>0</v>
      </c>
      <c r="L2770" s="870">
        <v>0</v>
      </c>
      <c r="M2770" s="870">
        <v>0</v>
      </c>
      <c r="N2770" s="870">
        <v>0</v>
      </c>
      <c r="O2770" s="870">
        <v>0</v>
      </c>
      <c r="P2770" s="870">
        <v>0</v>
      </c>
      <c r="Q2770" s="870">
        <v>0</v>
      </c>
      <c r="R2770" s="870">
        <v>0</v>
      </c>
      <c r="S2770" s="870">
        <v>0</v>
      </c>
      <c r="T2770" s="870">
        <v>0</v>
      </c>
      <c r="U2770" s="870">
        <v>0</v>
      </c>
      <c r="V2770" s="870">
        <v>0</v>
      </c>
      <c r="W2770" s="870">
        <v>0</v>
      </c>
      <c r="X2770" s="870">
        <v>0</v>
      </c>
      <c r="Y2770" s="870">
        <v>0</v>
      </c>
      <c r="Z2770" s="870">
        <v>0</v>
      </c>
      <c r="AA2770" s="870">
        <v>0</v>
      </c>
      <c r="AB2770" s="870">
        <v>0</v>
      </c>
      <c r="AC2770" s="870">
        <v>0</v>
      </c>
      <c r="AD2770" s="870">
        <v>0</v>
      </c>
      <c r="AE2770" s="870">
        <v>0</v>
      </c>
    </row>
    <row r="2771" spans="1:31">
      <c r="A2771" s="870" t="s">
        <v>2092</v>
      </c>
      <c r="B2771" s="870">
        <v>21</v>
      </c>
      <c r="C2771" s="870">
        <v>2130</v>
      </c>
      <c r="D2771" s="870">
        <v>213012</v>
      </c>
      <c r="E2771" s="870">
        <v>2130120010</v>
      </c>
      <c r="F2771" s="870" t="s">
        <v>3449</v>
      </c>
      <c r="G2771" s="870">
        <v>-65100000000</v>
      </c>
      <c r="H2771" s="870">
        <v>0</v>
      </c>
      <c r="I2771" s="870">
        <v>-65100000000</v>
      </c>
      <c r="J2771" s="870">
        <v>0</v>
      </c>
      <c r="K2771" s="870">
        <v>0</v>
      </c>
      <c r="L2771" s="870">
        <v>0</v>
      </c>
      <c r="M2771" s="870">
        <v>0</v>
      </c>
      <c r="N2771" s="870">
        <v>0</v>
      </c>
      <c r="O2771" s="870">
        <v>0</v>
      </c>
      <c r="P2771" s="870">
        <v>0</v>
      </c>
      <c r="Q2771" s="870">
        <v>0</v>
      </c>
      <c r="R2771" s="870">
        <v>0</v>
      </c>
      <c r="S2771" s="870">
        <v>0</v>
      </c>
      <c r="T2771" s="870">
        <v>0</v>
      </c>
      <c r="U2771" s="870">
        <v>0</v>
      </c>
      <c r="V2771" s="870">
        <v>0</v>
      </c>
      <c r="W2771" s="870">
        <v>0</v>
      </c>
      <c r="X2771" s="870">
        <v>0</v>
      </c>
      <c r="Y2771" s="870">
        <v>0</v>
      </c>
      <c r="Z2771" s="870">
        <v>0</v>
      </c>
      <c r="AA2771" s="870">
        <v>0</v>
      </c>
      <c r="AB2771" s="870">
        <v>0</v>
      </c>
      <c r="AC2771" s="870">
        <v>0</v>
      </c>
      <c r="AD2771" s="870">
        <v>0</v>
      </c>
      <c r="AE2771" s="870">
        <v>0</v>
      </c>
    </row>
    <row r="2772" spans="1:31">
      <c r="A2772" s="870" t="s">
        <v>2092</v>
      </c>
      <c r="B2772" s="870">
        <v>21</v>
      </c>
      <c r="C2772" s="870">
        <v>2130</v>
      </c>
      <c r="D2772" s="870">
        <v>213012</v>
      </c>
      <c r="E2772" s="870">
        <v>2130120020</v>
      </c>
      <c r="F2772" s="870" t="s">
        <v>3450</v>
      </c>
      <c r="G2772" s="870">
        <v>-6312335696000</v>
      </c>
      <c r="H2772" s="870">
        <v>0</v>
      </c>
      <c r="I2772" s="870">
        <v>-6303344821715.4199</v>
      </c>
      <c r="J2772" s="870">
        <v>8990874284.5800781</v>
      </c>
      <c r="K2772" s="870">
        <v>0</v>
      </c>
      <c r="L2772" s="870">
        <v>8990874284.5800781</v>
      </c>
      <c r="M2772" s="870">
        <v>0</v>
      </c>
      <c r="N2772" s="870">
        <v>0</v>
      </c>
      <c r="O2772" s="870">
        <v>8990874284.5800781</v>
      </c>
      <c r="P2772" s="870">
        <v>3326623485.2946291</v>
      </c>
      <c r="Q2772" s="870">
        <v>0</v>
      </c>
      <c r="R2772" s="870">
        <v>0</v>
      </c>
      <c r="S2772" s="870">
        <v>0</v>
      </c>
      <c r="T2772" s="870">
        <v>0</v>
      </c>
      <c r="U2772" s="870">
        <v>0</v>
      </c>
      <c r="V2772" s="870">
        <v>0</v>
      </c>
      <c r="W2772" s="870">
        <v>0</v>
      </c>
      <c r="X2772" s="870">
        <v>3326623485.2946291</v>
      </c>
      <c r="Y2772" s="870">
        <v>0.37</v>
      </c>
      <c r="Z2772" s="870">
        <v>3326623485.2946291</v>
      </c>
      <c r="AA2772" s="870">
        <v>0</v>
      </c>
      <c r="AB2772" s="870">
        <v>3326623485.2946291</v>
      </c>
      <c r="AC2772" s="870">
        <v>0</v>
      </c>
      <c r="AD2772" s="870">
        <v>0</v>
      </c>
      <c r="AE2772" s="870">
        <v>0</v>
      </c>
    </row>
    <row r="2773" spans="1:31">
      <c r="A2773" s="870" t="s">
        <v>2092</v>
      </c>
      <c r="B2773" s="870">
        <v>21</v>
      </c>
      <c r="C2773" s="870">
        <v>2130</v>
      </c>
      <c r="D2773" s="870">
        <v>213012</v>
      </c>
      <c r="E2773" s="870">
        <v>2130120030</v>
      </c>
      <c r="F2773" s="870" t="s">
        <v>3451</v>
      </c>
      <c r="G2773" s="870">
        <v>-136783946606</v>
      </c>
      <c r="H2773" s="870">
        <v>0</v>
      </c>
      <c r="I2773" s="870">
        <v>-136783946606.23</v>
      </c>
      <c r="J2773" s="870">
        <v>-0.2299957275390625</v>
      </c>
      <c r="K2773" s="870">
        <v>0</v>
      </c>
      <c r="L2773" s="870">
        <v>0</v>
      </c>
      <c r="M2773" s="870">
        <v>-0.2299957275390625</v>
      </c>
      <c r="N2773" s="870">
        <v>0</v>
      </c>
      <c r="O2773" s="870">
        <v>-0.2299957275390625</v>
      </c>
      <c r="P2773" s="870">
        <v>-8.5098419189453128E-2</v>
      </c>
      <c r="Q2773" s="870">
        <v>0</v>
      </c>
      <c r="R2773" s="870">
        <v>0</v>
      </c>
      <c r="S2773" s="870">
        <v>0</v>
      </c>
      <c r="T2773" s="870">
        <v>0</v>
      </c>
      <c r="U2773" s="870">
        <v>0</v>
      </c>
      <c r="V2773" s="870">
        <v>0</v>
      </c>
      <c r="W2773" s="870">
        <v>0</v>
      </c>
      <c r="X2773" s="870">
        <v>-8.5098419189453128E-2</v>
      </c>
      <c r="Y2773" s="870">
        <v>0.37</v>
      </c>
      <c r="Z2773" s="870">
        <v>0</v>
      </c>
      <c r="AA2773" s="870">
        <v>-8.5098419189453128E-2</v>
      </c>
      <c r="AB2773" s="870">
        <v>0</v>
      </c>
      <c r="AC2773" s="870">
        <v>-8.5098419189453128E-2</v>
      </c>
      <c r="AD2773" s="870">
        <v>0</v>
      </c>
      <c r="AE2773" s="870">
        <v>0</v>
      </c>
    </row>
    <row r="2774" spans="1:31">
      <c r="A2774" s="870" t="s">
        <v>2092</v>
      </c>
      <c r="B2774" s="870">
        <v>21</v>
      </c>
      <c r="C2774" s="870">
        <v>2130</v>
      </c>
      <c r="D2774" s="870">
        <v>213012</v>
      </c>
      <c r="E2774" s="870">
        <v>2130120070</v>
      </c>
      <c r="F2774" s="870" t="s">
        <v>3452</v>
      </c>
      <c r="G2774" s="870">
        <v>0</v>
      </c>
      <c r="H2774" s="870">
        <v>0</v>
      </c>
      <c r="I2774" s="870">
        <v>0</v>
      </c>
      <c r="J2774" s="870">
        <v>0</v>
      </c>
      <c r="K2774" s="870">
        <v>0</v>
      </c>
      <c r="L2774" s="870">
        <v>0</v>
      </c>
      <c r="M2774" s="870">
        <v>0</v>
      </c>
      <c r="N2774" s="870">
        <v>0</v>
      </c>
      <c r="O2774" s="870">
        <v>0</v>
      </c>
      <c r="P2774" s="870">
        <v>0</v>
      </c>
      <c r="Q2774" s="870">
        <v>0</v>
      </c>
      <c r="R2774" s="870">
        <v>0</v>
      </c>
      <c r="S2774" s="870">
        <v>0</v>
      </c>
      <c r="T2774" s="870">
        <v>0</v>
      </c>
      <c r="U2774" s="870">
        <v>0</v>
      </c>
      <c r="V2774" s="870">
        <v>0</v>
      </c>
      <c r="W2774" s="870">
        <v>0</v>
      </c>
      <c r="X2774" s="870">
        <v>0</v>
      </c>
      <c r="Y2774" s="870">
        <v>0</v>
      </c>
      <c r="Z2774" s="870">
        <v>0</v>
      </c>
      <c r="AA2774" s="870">
        <v>0</v>
      </c>
      <c r="AB2774" s="870">
        <v>0</v>
      </c>
      <c r="AC2774" s="870">
        <v>0</v>
      </c>
      <c r="AD2774" s="870">
        <v>0</v>
      </c>
      <c r="AE2774" s="870">
        <v>0</v>
      </c>
    </row>
    <row r="2775" spans="1:31">
      <c r="A2775" s="870" t="s">
        <v>2092</v>
      </c>
      <c r="B2775" s="870">
        <v>21</v>
      </c>
      <c r="C2775" s="870">
        <v>2130</v>
      </c>
      <c r="D2775" s="870">
        <v>213012</v>
      </c>
      <c r="E2775" s="870">
        <v>2130129050</v>
      </c>
      <c r="F2775" s="870" t="s">
        <v>2099</v>
      </c>
      <c r="G2775" s="870">
        <v>0</v>
      </c>
      <c r="H2775" s="870">
        <v>0</v>
      </c>
      <c r="I2775" s="870">
        <v>0</v>
      </c>
      <c r="J2775" s="870">
        <v>0</v>
      </c>
      <c r="K2775" s="870">
        <v>0</v>
      </c>
      <c r="L2775" s="870">
        <v>0</v>
      </c>
      <c r="M2775" s="870">
        <v>0</v>
      </c>
      <c r="N2775" s="870">
        <v>0</v>
      </c>
      <c r="O2775" s="870">
        <v>0</v>
      </c>
      <c r="P2775" s="870">
        <v>0</v>
      </c>
      <c r="Q2775" s="870">
        <v>0</v>
      </c>
      <c r="R2775" s="870">
        <v>0</v>
      </c>
      <c r="S2775" s="870">
        <v>0</v>
      </c>
      <c r="T2775" s="870">
        <v>0</v>
      </c>
      <c r="U2775" s="870">
        <v>0</v>
      </c>
      <c r="V2775" s="870">
        <v>0</v>
      </c>
      <c r="W2775" s="870">
        <v>0</v>
      </c>
      <c r="X2775" s="870">
        <v>0</v>
      </c>
      <c r="Y2775" s="870">
        <v>0</v>
      </c>
      <c r="Z2775" s="870">
        <v>0</v>
      </c>
      <c r="AA2775" s="870">
        <v>0</v>
      </c>
      <c r="AB2775" s="870">
        <v>0</v>
      </c>
      <c r="AC2775" s="870">
        <v>0</v>
      </c>
      <c r="AD2775" s="870">
        <v>0</v>
      </c>
      <c r="AE2775" s="870">
        <v>0</v>
      </c>
    </row>
    <row r="2776" spans="1:31">
      <c r="A2776" s="870" t="s">
        <v>2092</v>
      </c>
      <c r="B2776" s="870">
        <v>21</v>
      </c>
      <c r="C2776" s="870">
        <v>2130</v>
      </c>
      <c r="D2776" s="870">
        <v>213012</v>
      </c>
      <c r="E2776" s="870">
        <v>2130129201</v>
      </c>
      <c r="F2776" s="870" t="s">
        <v>2100</v>
      </c>
      <c r="G2776" s="870">
        <v>0</v>
      </c>
      <c r="H2776" s="870">
        <v>0</v>
      </c>
      <c r="I2776" s="870">
        <v>0</v>
      </c>
      <c r="J2776" s="870">
        <v>0</v>
      </c>
      <c r="K2776" s="870">
        <v>0</v>
      </c>
      <c r="L2776" s="870">
        <v>0</v>
      </c>
      <c r="M2776" s="870">
        <v>0</v>
      </c>
      <c r="N2776" s="870">
        <v>0</v>
      </c>
      <c r="O2776" s="870">
        <v>0</v>
      </c>
      <c r="P2776" s="870">
        <v>0</v>
      </c>
      <c r="Q2776" s="870">
        <v>0</v>
      </c>
      <c r="R2776" s="870">
        <v>0</v>
      </c>
      <c r="S2776" s="870">
        <v>0</v>
      </c>
      <c r="T2776" s="870">
        <v>0</v>
      </c>
      <c r="U2776" s="870">
        <v>0</v>
      </c>
      <c r="V2776" s="870">
        <v>0</v>
      </c>
      <c r="W2776" s="870">
        <v>0</v>
      </c>
      <c r="X2776" s="870">
        <v>0</v>
      </c>
      <c r="Y2776" s="870">
        <v>0</v>
      </c>
      <c r="Z2776" s="870">
        <v>0</v>
      </c>
      <c r="AA2776" s="870">
        <v>0</v>
      </c>
      <c r="AB2776" s="870">
        <v>0</v>
      </c>
      <c r="AC2776" s="870">
        <v>0</v>
      </c>
      <c r="AD2776" s="870">
        <v>0</v>
      </c>
      <c r="AE2776" s="870">
        <v>0</v>
      </c>
    </row>
    <row r="2777" spans="1:31">
      <c r="A2777" s="870" t="s">
        <v>2092</v>
      </c>
      <c r="B2777" s="870">
        <v>21</v>
      </c>
      <c r="C2777" s="870">
        <v>2130</v>
      </c>
      <c r="D2777" s="870">
        <v>213012</v>
      </c>
      <c r="E2777" s="870">
        <v>2130129202</v>
      </c>
      <c r="F2777" s="870" t="s">
        <v>2101</v>
      </c>
      <c r="G2777" s="870">
        <v>0</v>
      </c>
      <c r="H2777" s="870">
        <v>0</v>
      </c>
      <c r="I2777" s="870">
        <v>0</v>
      </c>
      <c r="J2777" s="870">
        <v>0</v>
      </c>
      <c r="K2777" s="870">
        <v>0</v>
      </c>
      <c r="L2777" s="870">
        <v>0</v>
      </c>
      <c r="M2777" s="870">
        <v>0</v>
      </c>
      <c r="N2777" s="870">
        <v>0</v>
      </c>
      <c r="O2777" s="870">
        <v>0</v>
      </c>
      <c r="P2777" s="870">
        <v>0</v>
      </c>
      <c r="Q2777" s="870">
        <v>0</v>
      </c>
      <c r="R2777" s="870">
        <v>0</v>
      </c>
      <c r="S2777" s="870">
        <v>0</v>
      </c>
      <c r="T2777" s="870">
        <v>0</v>
      </c>
      <c r="U2777" s="870">
        <v>0</v>
      </c>
      <c r="V2777" s="870">
        <v>0</v>
      </c>
      <c r="W2777" s="870">
        <v>0</v>
      </c>
      <c r="X2777" s="870">
        <v>0</v>
      </c>
      <c r="Y2777" s="870">
        <v>0</v>
      </c>
      <c r="Z2777" s="870">
        <v>0</v>
      </c>
      <c r="AA2777" s="870">
        <v>0</v>
      </c>
      <c r="AB2777" s="870">
        <v>0</v>
      </c>
      <c r="AC2777" s="870">
        <v>0</v>
      </c>
      <c r="AD2777" s="870">
        <v>0</v>
      </c>
      <c r="AE2777" s="870">
        <v>0</v>
      </c>
    </row>
    <row r="2778" spans="1:31">
      <c r="A2778" s="870" t="s">
        <v>2092</v>
      </c>
      <c r="B2778" s="870">
        <v>21</v>
      </c>
      <c r="C2778" s="870">
        <v>2130</v>
      </c>
      <c r="D2778" s="870">
        <v>213012</v>
      </c>
      <c r="E2778" s="870">
        <v>2130129204</v>
      </c>
      <c r="F2778" s="870" t="s">
        <v>2102</v>
      </c>
      <c r="G2778" s="870">
        <v>0</v>
      </c>
      <c r="H2778" s="870">
        <v>0</v>
      </c>
      <c r="I2778" s="870">
        <v>0</v>
      </c>
      <c r="J2778" s="870">
        <v>0</v>
      </c>
      <c r="K2778" s="870">
        <v>0</v>
      </c>
      <c r="L2778" s="870">
        <v>0</v>
      </c>
      <c r="M2778" s="870">
        <v>0</v>
      </c>
      <c r="N2778" s="870">
        <v>0</v>
      </c>
      <c r="O2778" s="870">
        <v>0</v>
      </c>
      <c r="P2778" s="870">
        <v>0</v>
      </c>
      <c r="Q2778" s="870">
        <v>0</v>
      </c>
      <c r="R2778" s="870">
        <v>0</v>
      </c>
      <c r="S2778" s="870">
        <v>0</v>
      </c>
      <c r="T2778" s="870">
        <v>0</v>
      </c>
      <c r="U2778" s="870">
        <v>0</v>
      </c>
      <c r="V2778" s="870">
        <v>0</v>
      </c>
      <c r="W2778" s="870">
        <v>0</v>
      </c>
      <c r="X2778" s="870">
        <v>0</v>
      </c>
      <c r="Y2778" s="870">
        <v>0</v>
      </c>
      <c r="Z2778" s="870">
        <v>0</v>
      </c>
      <c r="AA2778" s="870">
        <v>0</v>
      </c>
      <c r="AB2778" s="870">
        <v>0</v>
      </c>
      <c r="AC2778" s="870">
        <v>0</v>
      </c>
      <c r="AD2778" s="870">
        <v>0</v>
      </c>
      <c r="AE2778" s="870">
        <v>0</v>
      </c>
    </row>
    <row r="2779" spans="1:31">
      <c r="A2779" s="870" t="s">
        <v>2092</v>
      </c>
      <c r="B2779" s="870">
        <v>21</v>
      </c>
      <c r="C2779" s="870">
        <v>2130</v>
      </c>
      <c r="D2779" s="870">
        <v>213012</v>
      </c>
      <c r="E2779" s="870">
        <v>2130129290</v>
      </c>
      <c r="F2779" s="870" t="s">
        <v>4376</v>
      </c>
      <c r="G2779" s="870">
        <v>0</v>
      </c>
      <c r="H2779" s="870">
        <v>0</v>
      </c>
      <c r="I2779" s="870">
        <v>0</v>
      </c>
      <c r="J2779" s="870">
        <v>0</v>
      </c>
      <c r="K2779" s="870">
        <v>0</v>
      </c>
      <c r="L2779" s="870">
        <v>0</v>
      </c>
      <c r="M2779" s="870">
        <v>0</v>
      </c>
      <c r="N2779" s="870">
        <v>0</v>
      </c>
      <c r="O2779" s="870">
        <v>0</v>
      </c>
      <c r="P2779" s="870">
        <v>0</v>
      </c>
      <c r="Q2779" s="870">
        <v>0</v>
      </c>
      <c r="R2779" s="870">
        <v>0</v>
      </c>
      <c r="S2779" s="870">
        <v>0</v>
      </c>
      <c r="T2779" s="870">
        <v>0</v>
      </c>
      <c r="U2779" s="870">
        <v>0</v>
      </c>
      <c r="V2779" s="870">
        <v>0</v>
      </c>
      <c r="W2779" s="870">
        <v>0</v>
      </c>
      <c r="X2779" s="870">
        <v>0</v>
      </c>
      <c r="Y2779" s="870">
        <v>0</v>
      </c>
      <c r="Z2779" s="870">
        <v>0</v>
      </c>
      <c r="AA2779" s="870">
        <v>0</v>
      </c>
      <c r="AB2779" s="870">
        <v>0</v>
      </c>
      <c r="AC2779" s="870">
        <v>0</v>
      </c>
      <c r="AD2779" s="870">
        <v>0</v>
      </c>
      <c r="AE2779" s="870">
        <v>0</v>
      </c>
    </row>
    <row r="2780" spans="1:31">
      <c r="A2780" s="870" t="s">
        <v>2092</v>
      </c>
      <c r="B2780" s="870">
        <v>21</v>
      </c>
      <c r="C2780" s="870">
        <v>2130</v>
      </c>
      <c r="D2780" s="870">
        <v>213012</v>
      </c>
      <c r="E2780" s="870">
        <v>2130129400</v>
      </c>
      <c r="F2780" s="870" t="s">
        <v>2103</v>
      </c>
      <c r="G2780" s="870">
        <v>0</v>
      </c>
      <c r="H2780" s="870">
        <v>0</v>
      </c>
      <c r="I2780" s="870">
        <v>0</v>
      </c>
      <c r="J2780" s="870">
        <v>0</v>
      </c>
      <c r="K2780" s="870">
        <v>0</v>
      </c>
      <c r="L2780" s="870">
        <v>0</v>
      </c>
      <c r="M2780" s="870">
        <v>0</v>
      </c>
      <c r="N2780" s="870">
        <v>0</v>
      </c>
      <c r="O2780" s="870">
        <v>0</v>
      </c>
      <c r="P2780" s="870">
        <v>0</v>
      </c>
      <c r="Q2780" s="870">
        <v>0</v>
      </c>
      <c r="R2780" s="870">
        <v>0</v>
      </c>
      <c r="S2780" s="870">
        <v>0</v>
      </c>
      <c r="T2780" s="870">
        <v>0</v>
      </c>
      <c r="U2780" s="870">
        <v>0</v>
      </c>
      <c r="V2780" s="870">
        <v>0</v>
      </c>
      <c r="W2780" s="870">
        <v>0</v>
      </c>
      <c r="X2780" s="870">
        <v>0</v>
      </c>
      <c r="Y2780" s="870">
        <v>0</v>
      </c>
      <c r="Z2780" s="870">
        <v>0</v>
      </c>
      <c r="AA2780" s="870">
        <v>0</v>
      </c>
      <c r="AB2780" s="870">
        <v>0</v>
      </c>
      <c r="AC2780" s="870">
        <v>0</v>
      </c>
      <c r="AD2780" s="870">
        <v>0</v>
      </c>
      <c r="AE2780" s="870">
        <v>0</v>
      </c>
    </row>
    <row r="2781" spans="1:31">
      <c r="A2781" s="870" t="s">
        <v>2092</v>
      </c>
      <c r="B2781" s="870">
        <v>21</v>
      </c>
      <c r="C2781" s="870">
        <v>2130</v>
      </c>
      <c r="D2781" s="870">
        <v>213012</v>
      </c>
      <c r="E2781" s="870">
        <v>2130129401</v>
      </c>
      <c r="F2781" s="870" t="s">
        <v>2104</v>
      </c>
      <c r="G2781" s="870">
        <v>0</v>
      </c>
      <c r="H2781" s="870">
        <v>0</v>
      </c>
      <c r="I2781" s="870">
        <v>0</v>
      </c>
      <c r="J2781" s="870">
        <v>0</v>
      </c>
      <c r="K2781" s="870">
        <v>0</v>
      </c>
      <c r="L2781" s="870">
        <v>0</v>
      </c>
      <c r="M2781" s="870">
        <v>0</v>
      </c>
      <c r="N2781" s="870">
        <v>0</v>
      </c>
      <c r="O2781" s="870">
        <v>0</v>
      </c>
      <c r="P2781" s="870">
        <v>0</v>
      </c>
      <c r="Q2781" s="870">
        <v>0</v>
      </c>
      <c r="R2781" s="870">
        <v>0</v>
      </c>
      <c r="S2781" s="870">
        <v>0</v>
      </c>
      <c r="T2781" s="870">
        <v>0</v>
      </c>
      <c r="U2781" s="870">
        <v>0</v>
      </c>
      <c r="V2781" s="870">
        <v>0</v>
      </c>
      <c r="W2781" s="870">
        <v>0</v>
      </c>
      <c r="X2781" s="870">
        <v>0</v>
      </c>
      <c r="Y2781" s="870">
        <v>0</v>
      </c>
      <c r="Z2781" s="870">
        <v>0</v>
      </c>
      <c r="AA2781" s="870">
        <v>0</v>
      </c>
      <c r="AB2781" s="870">
        <v>0</v>
      </c>
      <c r="AC2781" s="870">
        <v>0</v>
      </c>
      <c r="AD2781" s="870">
        <v>0</v>
      </c>
      <c r="AE2781" s="870">
        <v>0</v>
      </c>
    </row>
    <row r="2782" spans="1:31">
      <c r="A2782" s="870" t="s">
        <v>1385</v>
      </c>
      <c r="B2782" s="870">
        <v>21</v>
      </c>
      <c r="C2782" s="870">
        <v>2130</v>
      </c>
      <c r="D2782" s="870">
        <v>213013</v>
      </c>
      <c r="E2782" s="870">
        <v>2130130000</v>
      </c>
      <c r="F2782" s="870" t="s">
        <v>3453</v>
      </c>
      <c r="G2782" s="870">
        <v>-2984000000000</v>
      </c>
      <c r="H2782" s="870">
        <v>0</v>
      </c>
      <c r="I2782" s="870">
        <v>-2984000000000</v>
      </c>
      <c r="J2782" s="870">
        <v>0</v>
      </c>
      <c r="K2782" s="870">
        <v>0</v>
      </c>
      <c r="L2782" s="870">
        <v>0</v>
      </c>
      <c r="M2782" s="870">
        <v>0</v>
      </c>
      <c r="N2782" s="870">
        <v>0</v>
      </c>
      <c r="O2782" s="870">
        <v>0</v>
      </c>
      <c r="P2782" s="870">
        <v>0</v>
      </c>
      <c r="Q2782" s="870">
        <v>0</v>
      </c>
      <c r="R2782" s="870">
        <v>0</v>
      </c>
      <c r="S2782" s="870">
        <v>0</v>
      </c>
      <c r="T2782" s="870">
        <v>0</v>
      </c>
      <c r="U2782" s="870">
        <v>0</v>
      </c>
      <c r="V2782" s="870">
        <v>0</v>
      </c>
      <c r="W2782" s="870">
        <v>0</v>
      </c>
      <c r="X2782" s="870">
        <v>0</v>
      </c>
      <c r="Y2782" s="870">
        <v>0</v>
      </c>
      <c r="Z2782" s="870">
        <v>0</v>
      </c>
      <c r="AA2782" s="870">
        <v>0</v>
      </c>
      <c r="AB2782" s="870">
        <v>0</v>
      </c>
      <c r="AC2782" s="870">
        <v>0</v>
      </c>
      <c r="AD2782" s="870">
        <v>0</v>
      </c>
      <c r="AE2782" s="870">
        <v>0</v>
      </c>
    </row>
    <row r="2783" spans="1:31">
      <c r="A2783" s="870" t="s">
        <v>1385</v>
      </c>
      <c r="B2783" s="870">
        <v>21</v>
      </c>
      <c r="C2783" s="870">
        <v>2130</v>
      </c>
      <c r="D2783" s="870">
        <v>213013</v>
      </c>
      <c r="E2783" s="870">
        <v>2130130010</v>
      </c>
      <c r="F2783" s="870" t="s">
        <v>3454</v>
      </c>
      <c r="G2783" s="870">
        <v>-13809288896</v>
      </c>
      <c r="H2783" s="870">
        <v>0</v>
      </c>
      <c r="I2783" s="870">
        <v>-13809288895.52</v>
      </c>
      <c r="J2783" s="870">
        <v>0.47999954223632813</v>
      </c>
      <c r="K2783" s="870">
        <v>0</v>
      </c>
      <c r="L2783" s="870">
        <v>0.47999954223632813</v>
      </c>
      <c r="M2783" s="870">
        <v>0</v>
      </c>
      <c r="N2783" s="870">
        <v>0</v>
      </c>
      <c r="O2783" s="870">
        <v>0.47999954223632813</v>
      </c>
      <c r="P2783" s="870">
        <v>0.17759983062744139</v>
      </c>
      <c r="Q2783" s="870">
        <v>0</v>
      </c>
      <c r="R2783" s="870">
        <v>0</v>
      </c>
      <c r="S2783" s="870">
        <v>0</v>
      </c>
      <c r="T2783" s="870">
        <v>0</v>
      </c>
      <c r="U2783" s="870">
        <v>0</v>
      </c>
      <c r="V2783" s="870">
        <v>0</v>
      </c>
      <c r="W2783" s="870">
        <v>0</v>
      </c>
      <c r="X2783" s="870">
        <v>0.17759983062744139</v>
      </c>
      <c r="Y2783" s="870">
        <v>0.36999999999999994</v>
      </c>
      <c r="Z2783" s="870">
        <v>0.17759983062744139</v>
      </c>
      <c r="AA2783" s="870">
        <v>0</v>
      </c>
      <c r="AB2783" s="870">
        <v>0.17759983062744139</v>
      </c>
      <c r="AC2783" s="870">
        <v>0</v>
      </c>
      <c r="AD2783" s="870">
        <v>0</v>
      </c>
      <c r="AE2783" s="870">
        <v>0</v>
      </c>
    </row>
    <row r="2784" spans="1:31">
      <c r="A2784" s="870" t="s">
        <v>2092</v>
      </c>
      <c r="B2784" s="870">
        <v>21</v>
      </c>
      <c r="C2784" s="870">
        <v>2130</v>
      </c>
      <c r="D2784" s="870">
        <v>213013</v>
      </c>
      <c r="E2784" s="870">
        <v>2130130020</v>
      </c>
      <c r="F2784" s="870" t="s">
        <v>3455</v>
      </c>
      <c r="G2784" s="870">
        <v>0</v>
      </c>
      <c r="H2784" s="870">
        <v>0</v>
      </c>
      <c r="I2784" s="870">
        <v>0</v>
      </c>
      <c r="J2784" s="870">
        <v>0</v>
      </c>
      <c r="K2784" s="870">
        <v>0</v>
      </c>
      <c r="L2784" s="870">
        <v>0</v>
      </c>
      <c r="M2784" s="870">
        <v>0</v>
      </c>
      <c r="N2784" s="870">
        <v>0</v>
      </c>
      <c r="O2784" s="870">
        <v>0</v>
      </c>
      <c r="P2784" s="870">
        <v>0</v>
      </c>
      <c r="Q2784" s="870">
        <v>0</v>
      </c>
      <c r="R2784" s="870">
        <v>0</v>
      </c>
      <c r="S2784" s="870">
        <v>0</v>
      </c>
      <c r="T2784" s="870">
        <v>0</v>
      </c>
      <c r="U2784" s="870">
        <v>0</v>
      </c>
      <c r="V2784" s="870">
        <v>0</v>
      </c>
      <c r="W2784" s="870">
        <v>0</v>
      </c>
      <c r="X2784" s="870">
        <v>0</v>
      </c>
      <c r="Y2784" s="870">
        <v>0</v>
      </c>
      <c r="Z2784" s="870">
        <v>0</v>
      </c>
      <c r="AA2784" s="870">
        <v>0</v>
      </c>
      <c r="AB2784" s="870">
        <v>0</v>
      </c>
      <c r="AC2784" s="870">
        <v>0</v>
      </c>
      <c r="AD2784" s="870">
        <v>0</v>
      </c>
      <c r="AE2784" s="870">
        <v>0</v>
      </c>
    </row>
    <row r="2785" spans="1:31">
      <c r="A2785" s="870" t="s">
        <v>1385</v>
      </c>
      <c r="B2785" s="870">
        <v>21</v>
      </c>
      <c r="C2785" s="870">
        <v>2130</v>
      </c>
      <c r="D2785" s="870">
        <v>213013</v>
      </c>
      <c r="E2785" s="870">
        <v>2130131888</v>
      </c>
      <c r="F2785" s="870" t="s">
        <v>1450</v>
      </c>
      <c r="G2785" s="870">
        <v>-6085365614</v>
      </c>
      <c r="H2785" s="870">
        <v>0</v>
      </c>
      <c r="I2785" s="870">
        <v>-6085365613.7600002</v>
      </c>
      <c r="J2785" s="870">
        <v>0.23999977111816406</v>
      </c>
      <c r="K2785" s="870">
        <v>0</v>
      </c>
      <c r="L2785" s="870">
        <v>0.23999977111816406</v>
      </c>
      <c r="M2785" s="870">
        <v>0</v>
      </c>
      <c r="N2785" s="870">
        <v>0</v>
      </c>
      <c r="O2785" s="870">
        <v>0.23999977111816406</v>
      </c>
      <c r="P2785" s="870">
        <v>8.8799915313720695E-2</v>
      </c>
      <c r="Q2785" s="870">
        <v>0</v>
      </c>
      <c r="R2785" s="870">
        <v>0</v>
      </c>
      <c r="S2785" s="870">
        <v>0</v>
      </c>
      <c r="T2785" s="870">
        <v>0</v>
      </c>
      <c r="U2785" s="870">
        <v>0</v>
      </c>
      <c r="V2785" s="870">
        <v>0</v>
      </c>
      <c r="W2785" s="870">
        <v>0</v>
      </c>
      <c r="X2785" s="870">
        <v>8.8799915313720695E-2</v>
      </c>
      <c r="Y2785" s="870">
        <v>0.36999999999999994</v>
      </c>
      <c r="Z2785" s="870">
        <v>8.8799915313720695E-2</v>
      </c>
      <c r="AA2785" s="870">
        <v>0</v>
      </c>
      <c r="AB2785" s="870">
        <v>8.8799915313720695E-2</v>
      </c>
      <c r="AC2785" s="870">
        <v>0</v>
      </c>
      <c r="AD2785" s="870">
        <v>0</v>
      </c>
      <c r="AE2785" s="870">
        <v>0</v>
      </c>
    </row>
    <row r="2786" spans="1:31">
      <c r="A2786" s="870" t="s">
        <v>1385</v>
      </c>
      <c r="B2786" s="870">
        <v>21</v>
      </c>
      <c r="C2786" s="870">
        <v>2130</v>
      </c>
      <c r="D2786" s="870">
        <v>213027</v>
      </c>
      <c r="E2786" s="870">
        <v>2130277000</v>
      </c>
      <c r="F2786" s="870" t="s">
        <v>1451</v>
      </c>
      <c r="G2786" s="870">
        <v>-582984606521</v>
      </c>
      <c r="H2786" s="870">
        <v>0</v>
      </c>
      <c r="I2786" s="870">
        <v>-582984606520.68005</v>
      </c>
      <c r="J2786" s="870">
        <v>0.3199462890625</v>
      </c>
      <c r="K2786" s="870">
        <v>0.3199462890625</v>
      </c>
      <c r="L2786" s="870">
        <v>0</v>
      </c>
      <c r="M2786" s="870">
        <v>0</v>
      </c>
      <c r="N2786" s="870">
        <v>0</v>
      </c>
      <c r="O2786" s="870">
        <v>0</v>
      </c>
      <c r="P2786" s="870">
        <v>0</v>
      </c>
      <c r="Q2786" s="870">
        <v>0</v>
      </c>
      <c r="R2786" s="870">
        <v>0</v>
      </c>
      <c r="S2786" s="870">
        <v>0</v>
      </c>
      <c r="T2786" s="870">
        <v>0</v>
      </c>
      <c r="U2786" s="870">
        <v>0</v>
      </c>
      <c r="V2786" s="870">
        <v>0</v>
      </c>
      <c r="W2786" s="870">
        <v>0</v>
      </c>
      <c r="X2786" s="870">
        <v>0</v>
      </c>
      <c r="Y2786" s="870">
        <v>0</v>
      </c>
      <c r="Z2786" s="870">
        <v>0</v>
      </c>
      <c r="AA2786" s="870">
        <v>0</v>
      </c>
      <c r="AB2786" s="870">
        <v>0</v>
      </c>
      <c r="AC2786" s="870">
        <v>0</v>
      </c>
      <c r="AD2786" s="870">
        <v>0</v>
      </c>
      <c r="AE2786" s="870">
        <v>0</v>
      </c>
    </row>
    <row r="2787" spans="1:31">
      <c r="A2787" s="870" t="s">
        <v>1385</v>
      </c>
      <c r="B2787" s="870">
        <v>21</v>
      </c>
      <c r="C2787" s="870">
        <v>2156</v>
      </c>
      <c r="D2787" s="870">
        <v>215605</v>
      </c>
      <c r="E2787" s="870">
        <v>2156059020</v>
      </c>
      <c r="F2787" s="870" t="s">
        <v>1452</v>
      </c>
      <c r="G2787" s="870">
        <v>-739276345</v>
      </c>
      <c r="H2787" s="870">
        <v>0</v>
      </c>
      <c r="I2787" s="870">
        <v>-739276345.28999996</v>
      </c>
      <c r="J2787" s="870">
        <v>-0.28999996185302734</v>
      </c>
      <c r="K2787" s="870">
        <v>0</v>
      </c>
      <c r="L2787" s="870">
        <v>0</v>
      </c>
      <c r="M2787" s="870">
        <v>-0.28999996185302734</v>
      </c>
      <c r="N2787" s="870">
        <v>0</v>
      </c>
      <c r="O2787" s="870">
        <v>-0.28999996185302734</v>
      </c>
      <c r="P2787" s="870">
        <v>-0.10729998588562012</v>
      </c>
      <c r="Q2787" s="870">
        <v>0</v>
      </c>
      <c r="R2787" s="870">
        <v>0</v>
      </c>
      <c r="S2787" s="870">
        <v>0</v>
      </c>
      <c r="T2787" s="870">
        <v>0</v>
      </c>
      <c r="U2787" s="870">
        <v>0</v>
      </c>
      <c r="V2787" s="870">
        <v>0</v>
      </c>
      <c r="W2787" s="870">
        <v>0</v>
      </c>
      <c r="X2787" s="870">
        <v>-0.10729998588562012</v>
      </c>
      <c r="Y2787" s="870">
        <v>0.37</v>
      </c>
      <c r="Z2787" s="870">
        <v>0</v>
      </c>
      <c r="AA2787" s="870">
        <v>-0.10729998588562012</v>
      </c>
      <c r="AB2787" s="870">
        <v>0</v>
      </c>
      <c r="AC2787" s="870">
        <v>-0.10729998588562012</v>
      </c>
      <c r="AD2787" s="870">
        <v>0</v>
      </c>
      <c r="AE2787" s="870">
        <v>0</v>
      </c>
    </row>
    <row r="2788" spans="1:31">
      <c r="A2788" s="870" t="s">
        <v>1385</v>
      </c>
      <c r="B2788" s="870">
        <v>21</v>
      </c>
      <c r="C2788" s="870">
        <v>2156</v>
      </c>
      <c r="D2788" s="870">
        <v>215610</v>
      </c>
      <c r="E2788" s="870">
        <v>2156109020</v>
      </c>
      <c r="F2788" s="870" t="s">
        <v>1453</v>
      </c>
      <c r="G2788" s="870">
        <v>-4938665463</v>
      </c>
      <c r="H2788" s="870">
        <v>0</v>
      </c>
      <c r="I2788" s="870">
        <v>-4938665462.5</v>
      </c>
      <c r="J2788" s="870">
        <v>0.5</v>
      </c>
      <c r="K2788" s="870">
        <v>0</v>
      </c>
      <c r="L2788" s="870">
        <v>0.5</v>
      </c>
      <c r="M2788" s="870">
        <v>0</v>
      </c>
      <c r="N2788" s="870">
        <v>0</v>
      </c>
      <c r="O2788" s="870">
        <v>0.5</v>
      </c>
      <c r="P2788" s="870">
        <v>0.185</v>
      </c>
      <c r="Q2788" s="870">
        <v>0</v>
      </c>
      <c r="R2788" s="870">
        <v>0</v>
      </c>
      <c r="S2788" s="870">
        <v>0</v>
      </c>
      <c r="T2788" s="870">
        <v>0</v>
      </c>
      <c r="U2788" s="870">
        <v>0</v>
      </c>
      <c r="V2788" s="870">
        <v>0</v>
      </c>
      <c r="W2788" s="870">
        <v>0</v>
      </c>
      <c r="X2788" s="870">
        <v>0.185</v>
      </c>
      <c r="Y2788" s="870">
        <v>0.37</v>
      </c>
      <c r="Z2788" s="870">
        <v>0.185</v>
      </c>
      <c r="AA2788" s="870">
        <v>0</v>
      </c>
      <c r="AB2788" s="870">
        <v>0.185</v>
      </c>
      <c r="AC2788" s="870">
        <v>0</v>
      </c>
      <c r="AD2788" s="870">
        <v>0</v>
      </c>
      <c r="AE2788" s="870">
        <v>0</v>
      </c>
    </row>
    <row r="2789" spans="1:31">
      <c r="A2789" s="870" t="s">
        <v>1849</v>
      </c>
      <c r="B2789" s="870">
        <v>22</v>
      </c>
      <c r="C2789" s="870">
        <v>2205</v>
      </c>
      <c r="D2789" s="870">
        <v>220505</v>
      </c>
      <c r="E2789" s="870">
        <v>2205050501</v>
      </c>
      <c r="F2789" s="870" t="s">
        <v>4377</v>
      </c>
      <c r="G2789" s="870">
        <v>7493429142140</v>
      </c>
      <c r="H2789" s="870">
        <v>0</v>
      </c>
      <c r="I2789" s="870">
        <v>0</v>
      </c>
      <c r="J2789" s="870">
        <v>-7493429142140</v>
      </c>
      <c r="K2789" s="870">
        <v>0</v>
      </c>
      <c r="L2789" s="870">
        <v>0</v>
      </c>
      <c r="M2789" s="870">
        <v>-7493429142140</v>
      </c>
      <c r="N2789" s="870">
        <v>0</v>
      </c>
      <c r="O2789" s="870">
        <v>-7493429142140</v>
      </c>
      <c r="P2789" s="870">
        <v>-2772568782591.7998</v>
      </c>
      <c r="Q2789" s="870">
        <v>0</v>
      </c>
      <c r="R2789" s="870">
        <v>0</v>
      </c>
      <c r="S2789" s="870">
        <v>0</v>
      </c>
      <c r="T2789" s="870">
        <v>0</v>
      </c>
      <c r="U2789" s="870">
        <v>0</v>
      </c>
      <c r="V2789" s="870">
        <v>0</v>
      </c>
      <c r="W2789" s="870">
        <v>0</v>
      </c>
      <c r="X2789" s="870">
        <v>-2772568782591.7998</v>
      </c>
      <c r="Y2789" s="870">
        <v>0.37</v>
      </c>
      <c r="Z2789" s="870">
        <v>0</v>
      </c>
      <c r="AA2789" s="870">
        <v>-2772568782591.7998</v>
      </c>
      <c r="AB2789" s="870">
        <v>0</v>
      </c>
      <c r="AC2789" s="870">
        <v>-2772568782591.7998</v>
      </c>
      <c r="AD2789" s="870">
        <v>0</v>
      </c>
      <c r="AE2789" s="870">
        <v>0</v>
      </c>
    </row>
    <row r="2790" spans="1:31">
      <c r="A2790" s="870" t="s">
        <v>1849</v>
      </c>
      <c r="B2790" s="870">
        <v>22</v>
      </c>
      <c r="C2790" s="870">
        <v>2205</v>
      </c>
      <c r="D2790" s="870">
        <v>220505</v>
      </c>
      <c r="E2790" s="870">
        <v>2205050600</v>
      </c>
      <c r="F2790" s="870" t="s">
        <v>1454</v>
      </c>
      <c r="G2790" s="870">
        <v>2400699057695</v>
      </c>
      <c r="H2790" s="870">
        <v>0</v>
      </c>
      <c r="I2790" s="870">
        <v>0</v>
      </c>
      <c r="J2790" s="870">
        <v>-2400699057695</v>
      </c>
      <c r="K2790" s="870">
        <v>0</v>
      </c>
      <c r="L2790" s="870">
        <v>0</v>
      </c>
      <c r="M2790" s="870">
        <v>-2400699057695</v>
      </c>
      <c r="N2790" s="870">
        <v>0</v>
      </c>
      <c r="O2790" s="870">
        <v>-2400699057695</v>
      </c>
      <c r="P2790" s="870">
        <v>-888258651347.15002</v>
      </c>
      <c r="Q2790" s="870">
        <v>0</v>
      </c>
      <c r="R2790" s="870">
        <v>0</v>
      </c>
      <c r="S2790" s="870">
        <v>0</v>
      </c>
      <c r="T2790" s="870">
        <v>0</v>
      </c>
      <c r="U2790" s="870">
        <v>0</v>
      </c>
      <c r="V2790" s="870">
        <v>0</v>
      </c>
      <c r="W2790" s="870">
        <v>0</v>
      </c>
      <c r="X2790" s="870">
        <v>-888258651347.15002</v>
      </c>
      <c r="Y2790" s="870">
        <v>0.37</v>
      </c>
      <c r="Z2790" s="870">
        <v>0</v>
      </c>
      <c r="AA2790" s="870">
        <v>-888258651347.15002</v>
      </c>
      <c r="AB2790" s="870">
        <v>0</v>
      </c>
      <c r="AC2790" s="870">
        <v>-888258651347.15002</v>
      </c>
      <c r="AD2790" s="870">
        <v>0</v>
      </c>
      <c r="AE2790" s="870">
        <v>0</v>
      </c>
    </row>
    <row r="2791" spans="1:31">
      <c r="A2791" s="870" t="s">
        <v>1849</v>
      </c>
      <c r="B2791" s="870">
        <v>22</v>
      </c>
      <c r="C2791" s="870">
        <v>2205</v>
      </c>
      <c r="D2791" s="870">
        <v>220505</v>
      </c>
      <c r="E2791" s="870">
        <v>2205052500</v>
      </c>
      <c r="F2791" s="870" t="s">
        <v>1455</v>
      </c>
      <c r="G2791" s="870">
        <v>-7612591160072</v>
      </c>
      <c r="H2791" s="870">
        <v>0</v>
      </c>
      <c r="I2791" s="870">
        <v>0</v>
      </c>
      <c r="J2791" s="870">
        <v>7612591160072</v>
      </c>
      <c r="K2791" s="870">
        <v>0</v>
      </c>
      <c r="L2791" s="870">
        <v>7612591160072</v>
      </c>
      <c r="M2791" s="870">
        <v>0</v>
      </c>
      <c r="N2791" s="870">
        <v>0</v>
      </c>
      <c r="O2791" s="870">
        <v>7612591160072</v>
      </c>
      <c r="P2791" s="870">
        <v>2816658729226.6401</v>
      </c>
      <c r="Q2791" s="870">
        <v>0</v>
      </c>
      <c r="R2791" s="870">
        <v>0</v>
      </c>
      <c r="S2791" s="870">
        <v>0</v>
      </c>
      <c r="T2791" s="870">
        <v>0</v>
      </c>
      <c r="U2791" s="870">
        <v>0</v>
      </c>
      <c r="V2791" s="870">
        <v>0</v>
      </c>
      <c r="W2791" s="870">
        <v>0</v>
      </c>
      <c r="X2791" s="870">
        <v>2816658729226.6401</v>
      </c>
      <c r="Y2791" s="870">
        <v>0.37</v>
      </c>
      <c r="Z2791" s="870">
        <v>2816658729226.6401</v>
      </c>
      <c r="AA2791" s="870">
        <v>0</v>
      </c>
      <c r="AB2791" s="870">
        <v>2816658729226.6401</v>
      </c>
      <c r="AC2791" s="870">
        <v>0</v>
      </c>
      <c r="AD2791" s="870">
        <v>0</v>
      </c>
      <c r="AE2791" s="870">
        <v>0</v>
      </c>
    </row>
    <row r="2792" spans="1:31">
      <c r="A2792" s="870" t="s">
        <v>1849</v>
      </c>
      <c r="B2792" s="870">
        <v>22</v>
      </c>
      <c r="C2792" s="870">
        <v>2205</v>
      </c>
      <c r="D2792" s="870">
        <v>220505</v>
      </c>
      <c r="E2792" s="870">
        <v>2205052601</v>
      </c>
      <c r="F2792" s="870" t="s">
        <v>1456</v>
      </c>
      <c r="G2792" s="870">
        <v>-2410703080203</v>
      </c>
      <c r="H2792" s="870">
        <v>0</v>
      </c>
      <c r="I2792" s="870">
        <v>0</v>
      </c>
      <c r="J2792" s="870">
        <v>2410703080203</v>
      </c>
      <c r="K2792" s="870">
        <v>0</v>
      </c>
      <c r="L2792" s="870">
        <v>2410703080203</v>
      </c>
      <c r="M2792" s="870">
        <v>0</v>
      </c>
      <c r="N2792" s="870">
        <v>0</v>
      </c>
      <c r="O2792" s="870">
        <v>2410703080203</v>
      </c>
      <c r="P2792" s="870">
        <v>891960139675.10999</v>
      </c>
      <c r="Q2792" s="870">
        <v>0</v>
      </c>
      <c r="R2792" s="870">
        <v>0</v>
      </c>
      <c r="S2792" s="870">
        <v>0</v>
      </c>
      <c r="T2792" s="870">
        <v>0</v>
      </c>
      <c r="U2792" s="870">
        <v>0</v>
      </c>
      <c r="V2792" s="870">
        <v>0</v>
      </c>
      <c r="W2792" s="870">
        <v>0</v>
      </c>
      <c r="X2792" s="870">
        <v>891960139675.10999</v>
      </c>
      <c r="Y2792" s="870">
        <v>0.37</v>
      </c>
      <c r="Z2792" s="870">
        <v>891960139675.10999</v>
      </c>
      <c r="AA2792" s="870">
        <v>0</v>
      </c>
      <c r="AB2792" s="870">
        <v>891960139675.10999</v>
      </c>
      <c r="AC2792" s="870">
        <v>0</v>
      </c>
      <c r="AD2792" s="870">
        <v>0</v>
      </c>
      <c r="AE2792" s="870">
        <v>0</v>
      </c>
    </row>
    <row r="2793" spans="1:31">
      <c r="A2793" s="870" t="s">
        <v>1849</v>
      </c>
      <c r="B2793" s="870">
        <v>22</v>
      </c>
      <c r="C2793" s="870">
        <v>2205</v>
      </c>
      <c r="D2793" s="870">
        <v>220510</v>
      </c>
      <c r="E2793" s="870">
        <v>2205100703</v>
      </c>
      <c r="F2793" s="870" t="s">
        <v>3264</v>
      </c>
      <c r="G2793" s="870">
        <v>0</v>
      </c>
      <c r="H2793" s="870">
        <v>0</v>
      </c>
      <c r="I2793" s="870">
        <v>0</v>
      </c>
      <c r="J2793" s="870">
        <v>0</v>
      </c>
      <c r="K2793" s="870">
        <v>0</v>
      </c>
      <c r="L2793" s="870">
        <v>0</v>
      </c>
      <c r="M2793" s="870">
        <v>0</v>
      </c>
      <c r="N2793" s="870">
        <v>0</v>
      </c>
      <c r="O2793" s="870">
        <v>0</v>
      </c>
      <c r="P2793" s="870">
        <v>0</v>
      </c>
      <c r="Q2793" s="870">
        <v>0</v>
      </c>
      <c r="R2793" s="870">
        <v>0</v>
      </c>
      <c r="S2793" s="870">
        <v>0</v>
      </c>
      <c r="T2793" s="870">
        <v>0</v>
      </c>
      <c r="U2793" s="870">
        <v>0</v>
      </c>
      <c r="V2793" s="870">
        <v>0</v>
      </c>
      <c r="W2793" s="870">
        <v>0</v>
      </c>
      <c r="X2793" s="870">
        <v>0</v>
      </c>
      <c r="Y2793" s="870">
        <v>0</v>
      </c>
      <c r="Z2793" s="870">
        <v>0</v>
      </c>
      <c r="AA2793" s="870">
        <v>0</v>
      </c>
      <c r="AB2793" s="870">
        <v>0</v>
      </c>
      <c r="AC2793" s="870">
        <v>0</v>
      </c>
      <c r="AD2793" s="870">
        <v>0</v>
      </c>
      <c r="AE2793" s="870">
        <v>0</v>
      </c>
    </row>
    <row r="2794" spans="1:31">
      <c r="A2794" s="870" t="s">
        <v>1849</v>
      </c>
      <c r="B2794" s="870">
        <v>22</v>
      </c>
      <c r="C2794" s="870">
        <v>2205</v>
      </c>
      <c r="D2794" s="870">
        <v>220510</v>
      </c>
      <c r="E2794" s="870">
        <v>2205100705</v>
      </c>
      <c r="F2794" s="870" t="s">
        <v>3719</v>
      </c>
      <c r="G2794" s="870">
        <v>0</v>
      </c>
      <c r="H2794" s="870">
        <v>0</v>
      </c>
      <c r="I2794" s="870">
        <v>0</v>
      </c>
      <c r="J2794" s="870">
        <v>0</v>
      </c>
      <c r="K2794" s="870">
        <v>0</v>
      </c>
      <c r="L2794" s="870">
        <v>0</v>
      </c>
      <c r="M2794" s="870">
        <v>0</v>
      </c>
      <c r="N2794" s="870">
        <v>0</v>
      </c>
      <c r="O2794" s="870">
        <v>0</v>
      </c>
      <c r="P2794" s="870">
        <v>0</v>
      </c>
      <c r="Q2794" s="870">
        <v>0</v>
      </c>
      <c r="R2794" s="870">
        <v>0</v>
      </c>
      <c r="S2794" s="870">
        <v>0</v>
      </c>
      <c r="T2794" s="870">
        <v>0</v>
      </c>
      <c r="U2794" s="870">
        <v>0</v>
      </c>
      <c r="V2794" s="870">
        <v>0</v>
      </c>
      <c r="W2794" s="870">
        <v>0</v>
      </c>
      <c r="X2794" s="870">
        <v>0</v>
      </c>
      <c r="Y2794" s="870">
        <v>0</v>
      </c>
      <c r="Z2794" s="870">
        <v>0</v>
      </c>
      <c r="AA2794" s="870">
        <v>0</v>
      </c>
      <c r="AB2794" s="870">
        <v>0</v>
      </c>
      <c r="AC2794" s="870">
        <v>0</v>
      </c>
      <c r="AD2794" s="870">
        <v>0</v>
      </c>
      <c r="AE2794" s="870">
        <v>0</v>
      </c>
    </row>
    <row r="2795" spans="1:31">
      <c r="A2795" s="870" t="s">
        <v>1849</v>
      </c>
      <c r="B2795" s="870">
        <v>22</v>
      </c>
      <c r="C2795" s="870">
        <v>2205</v>
      </c>
      <c r="D2795" s="870">
        <v>220510</v>
      </c>
      <c r="E2795" s="870">
        <v>2205100711</v>
      </c>
      <c r="F2795" s="870" t="s">
        <v>3153</v>
      </c>
      <c r="G2795" s="870">
        <v>8292728435</v>
      </c>
      <c r="H2795" s="870">
        <v>0</v>
      </c>
      <c r="I2795" s="870">
        <v>0</v>
      </c>
      <c r="J2795" s="870">
        <v>-8292728435</v>
      </c>
      <c r="K2795" s="870">
        <v>0</v>
      </c>
      <c r="L2795" s="870">
        <v>0</v>
      </c>
      <c r="M2795" s="870">
        <v>-8292728435</v>
      </c>
      <c r="N2795" s="870">
        <v>0</v>
      </c>
      <c r="O2795" s="870">
        <v>-8292728435</v>
      </c>
      <c r="P2795" s="870">
        <v>-3068309520.9499998</v>
      </c>
      <c r="Q2795" s="870">
        <v>0</v>
      </c>
      <c r="R2795" s="870">
        <v>0</v>
      </c>
      <c r="S2795" s="870">
        <v>0</v>
      </c>
      <c r="T2795" s="870">
        <v>0</v>
      </c>
      <c r="U2795" s="870">
        <v>0</v>
      </c>
      <c r="V2795" s="870">
        <v>0</v>
      </c>
      <c r="W2795" s="870">
        <v>0</v>
      </c>
      <c r="X2795" s="870">
        <v>-3068309520.9499998</v>
      </c>
      <c r="Y2795" s="870">
        <v>0.37</v>
      </c>
      <c r="Z2795" s="870">
        <v>0</v>
      </c>
      <c r="AA2795" s="870">
        <v>-3068309520.9499998</v>
      </c>
      <c r="AB2795" s="870">
        <v>0</v>
      </c>
      <c r="AC2795" s="870">
        <v>-3068309520.9499998</v>
      </c>
      <c r="AD2795" s="870">
        <v>0</v>
      </c>
      <c r="AE2795" s="870">
        <v>0</v>
      </c>
    </row>
    <row r="2796" spans="1:31">
      <c r="A2796" s="870" t="s">
        <v>1849</v>
      </c>
      <c r="B2796" s="870">
        <v>22</v>
      </c>
      <c r="C2796" s="870">
        <v>2205</v>
      </c>
      <c r="D2796" s="870">
        <v>220510</v>
      </c>
      <c r="E2796" s="870">
        <v>2205100715</v>
      </c>
      <c r="F2796" s="870" t="s">
        <v>1457</v>
      </c>
      <c r="G2796" s="870">
        <v>8087528912</v>
      </c>
      <c r="H2796" s="870">
        <v>0</v>
      </c>
      <c r="I2796" s="870">
        <v>0</v>
      </c>
      <c r="J2796" s="870">
        <v>-8087528912</v>
      </c>
      <c r="K2796" s="870">
        <v>0</v>
      </c>
      <c r="L2796" s="870">
        <v>0</v>
      </c>
      <c r="M2796" s="870">
        <v>-8087528912</v>
      </c>
      <c r="N2796" s="870">
        <v>0</v>
      </c>
      <c r="O2796" s="870">
        <v>-8087528912</v>
      </c>
      <c r="P2796" s="870">
        <v>-2992385697.4400001</v>
      </c>
      <c r="Q2796" s="870">
        <v>0</v>
      </c>
      <c r="R2796" s="870">
        <v>0</v>
      </c>
      <c r="S2796" s="870">
        <v>0</v>
      </c>
      <c r="T2796" s="870">
        <v>0</v>
      </c>
      <c r="U2796" s="870">
        <v>0</v>
      </c>
      <c r="V2796" s="870">
        <v>0</v>
      </c>
      <c r="W2796" s="870">
        <v>0</v>
      </c>
      <c r="X2796" s="870">
        <v>-2992385697.4400001</v>
      </c>
      <c r="Y2796" s="870">
        <v>0.37</v>
      </c>
      <c r="Z2796" s="870">
        <v>0</v>
      </c>
      <c r="AA2796" s="870">
        <v>-2992385697.4400001</v>
      </c>
      <c r="AB2796" s="870">
        <v>0</v>
      </c>
      <c r="AC2796" s="870">
        <v>-2992385697.4400001</v>
      </c>
      <c r="AD2796" s="870">
        <v>0</v>
      </c>
      <c r="AE2796" s="870">
        <v>0</v>
      </c>
    </row>
    <row r="2797" spans="1:31">
      <c r="A2797" s="870" t="s">
        <v>1849</v>
      </c>
      <c r="B2797" s="870">
        <v>22</v>
      </c>
      <c r="C2797" s="870">
        <v>2205</v>
      </c>
      <c r="D2797" s="870">
        <v>220510</v>
      </c>
      <c r="E2797" s="870">
        <v>2205100716</v>
      </c>
      <c r="F2797" s="870" t="s">
        <v>1458</v>
      </c>
      <c r="G2797" s="870">
        <v>7964575883</v>
      </c>
      <c r="H2797" s="870">
        <v>0</v>
      </c>
      <c r="I2797" s="870">
        <v>0</v>
      </c>
      <c r="J2797" s="870">
        <v>-7964575883</v>
      </c>
      <c r="K2797" s="870">
        <v>0</v>
      </c>
      <c r="L2797" s="870">
        <v>0</v>
      </c>
      <c r="M2797" s="870">
        <v>-7964575883</v>
      </c>
      <c r="N2797" s="870">
        <v>0</v>
      </c>
      <c r="O2797" s="870">
        <v>-7964575883</v>
      </c>
      <c r="P2797" s="870">
        <v>-2946893076.71</v>
      </c>
      <c r="Q2797" s="870">
        <v>0</v>
      </c>
      <c r="R2797" s="870">
        <v>0</v>
      </c>
      <c r="S2797" s="870">
        <v>0</v>
      </c>
      <c r="T2797" s="870">
        <v>0</v>
      </c>
      <c r="U2797" s="870">
        <v>0</v>
      </c>
      <c r="V2797" s="870">
        <v>0</v>
      </c>
      <c r="W2797" s="870">
        <v>0</v>
      </c>
      <c r="X2797" s="870">
        <v>-2946893076.71</v>
      </c>
      <c r="Y2797" s="870">
        <v>0.37</v>
      </c>
      <c r="Z2797" s="870">
        <v>0</v>
      </c>
      <c r="AA2797" s="870">
        <v>-2946893076.71</v>
      </c>
      <c r="AB2797" s="870">
        <v>0</v>
      </c>
      <c r="AC2797" s="870">
        <v>-2946893076.71</v>
      </c>
      <c r="AD2797" s="870">
        <v>0</v>
      </c>
      <c r="AE2797" s="870">
        <v>0</v>
      </c>
    </row>
    <row r="2798" spans="1:31">
      <c r="A2798" s="870" t="s">
        <v>1849</v>
      </c>
      <c r="B2798" s="870">
        <v>22</v>
      </c>
      <c r="C2798" s="870">
        <v>2205</v>
      </c>
      <c r="D2798" s="870">
        <v>220510</v>
      </c>
      <c r="E2798" s="870">
        <v>2205100719</v>
      </c>
      <c r="F2798" s="870" t="s">
        <v>3456</v>
      </c>
      <c r="G2798" s="870">
        <v>309103741</v>
      </c>
      <c r="H2798" s="870">
        <v>0</v>
      </c>
      <c r="I2798" s="870">
        <v>0</v>
      </c>
      <c r="J2798" s="870">
        <v>-309103741</v>
      </c>
      <c r="K2798" s="870">
        <v>0</v>
      </c>
      <c r="L2798" s="870">
        <v>0</v>
      </c>
      <c r="M2798" s="870">
        <v>-309103741</v>
      </c>
      <c r="N2798" s="870">
        <v>0</v>
      </c>
      <c r="O2798" s="870">
        <v>-309103741</v>
      </c>
      <c r="P2798" s="870">
        <v>-114368384.17</v>
      </c>
      <c r="Q2798" s="870">
        <v>0</v>
      </c>
      <c r="R2798" s="870">
        <v>0</v>
      </c>
      <c r="S2798" s="870">
        <v>0</v>
      </c>
      <c r="T2798" s="870">
        <v>0</v>
      </c>
      <c r="U2798" s="870">
        <v>0</v>
      </c>
      <c r="V2798" s="870">
        <v>0</v>
      </c>
      <c r="W2798" s="870">
        <v>0</v>
      </c>
      <c r="X2798" s="870">
        <v>-114368384.17</v>
      </c>
      <c r="Y2798" s="870">
        <v>0.37</v>
      </c>
      <c r="Z2798" s="870">
        <v>0</v>
      </c>
      <c r="AA2798" s="870">
        <v>-114368384.17</v>
      </c>
      <c r="AB2798" s="870">
        <v>0</v>
      </c>
      <c r="AC2798" s="870">
        <v>-114368384.17</v>
      </c>
      <c r="AD2798" s="870">
        <v>0</v>
      </c>
      <c r="AE2798" s="870">
        <v>0</v>
      </c>
    </row>
    <row r="2799" spans="1:31">
      <c r="A2799" s="870" t="s">
        <v>1849</v>
      </c>
      <c r="B2799" s="870">
        <v>22</v>
      </c>
      <c r="C2799" s="870">
        <v>2205</v>
      </c>
      <c r="D2799" s="870">
        <v>220510</v>
      </c>
      <c r="E2799" s="870">
        <v>2205100742</v>
      </c>
      <c r="F2799" s="870" t="s">
        <v>4378</v>
      </c>
      <c r="G2799" s="870">
        <v>0</v>
      </c>
      <c r="H2799" s="870">
        <v>0</v>
      </c>
      <c r="I2799" s="870">
        <v>0</v>
      </c>
      <c r="J2799" s="870">
        <v>0</v>
      </c>
      <c r="K2799" s="870">
        <v>0</v>
      </c>
      <c r="L2799" s="870">
        <v>0</v>
      </c>
      <c r="M2799" s="870">
        <v>0</v>
      </c>
      <c r="N2799" s="870">
        <v>0</v>
      </c>
      <c r="O2799" s="870">
        <v>0</v>
      </c>
      <c r="P2799" s="870">
        <v>0</v>
      </c>
      <c r="Q2799" s="870">
        <v>0</v>
      </c>
      <c r="R2799" s="870">
        <v>0</v>
      </c>
      <c r="S2799" s="870">
        <v>0</v>
      </c>
      <c r="T2799" s="870">
        <v>0</v>
      </c>
      <c r="U2799" s="870">
        <v>0</v>
      </c>
      <c r="V2799" s="870">
        <v>0</v>
      </c>
      <c r="W2799" s="870">
        <v>0</v>
      </c>
      <c r="X2799" s="870">
        <v>0</v>
      </c>
      <c r="Y2799" s="870">
        <v>0</v>
      </c>
      <c r="Z2799" s="870">
        <v>0</v>
      </c>
      <c r="AA2799" s="870">
        <v>0</v>
      </c>
      <c r="AB2799" s="870">
        <v>0</v>
      </c>
      <c r="AC2799" s="870">
        <v>0</v>
      </c>
      <c r="AD2799" s="870">
        <v>0</v>
      </c>
      <c r="AE2799" s="870">
        <v>0</v>
      </c>
    </row>
    <row r="2800" spans="1:31">
      <c r="A2800" s="870" t="s">
        <v>1849</v>
      </c>
      <c r="B2800" s="870">
        <v>22</v>
      </c>
      <c r="C2800" s="870">
        <v>2205</v>
      </c>
      <c r="D2800" s="870">
        <v>220510</v>
      </c>
      <c r="E2800" s="870">
        <v>2205100801</v>
      </c>
      <c r="F2800" s="870" t="s">
        <v>1459</v>
      </c>
      <c r="G2800" s="870">
        <v>194810822127</v>
      </c>
      <c r="H2800" s="870">
        <v>0</v>
      </c>
      <c r="I2800" s="870">
        <v>0</v>
      </c>
      <c r="J2800" s="870">
        <v>-194810822127</v>
      </c>
      <c r="K2800" s="870">
        <v>0</v>
      </c>
      <c r="L2800" s="870">
        <v>0</v>
      </c>
      <c r="M2800" s="870">
        <v>-194810822127</v>
      </c>
      <c r="N2800" s="870">
        <v>0</v>
      </c>
      <c r="O2800" s="870">
        <v>-194810822127</v>
      </c>
      <c r="P2800" s="870">
        <v>-72080004186.990005</v>
      </c>
      <c r="Q2800" s="870">
        <v>0</v>
      </c>
      <c r="R2800" s="870">
        <v>0</v>
      </c>
      <c r="S2800" s="870">
        <v>0</v>
      </c>
      <c r="T2800" s="870">
        <v>0</v>
      </c>
      <c r="U2800" s="870">
        <v>0</v>
      </c>
      <c r="V2800" s="870">
        <v>0</v>
      </c>
      <c r="W2800" s="870">
        <v>0</v>
      </c>
      <c r="X2800" s="870">
        <v>-72080004186.990005</v>
      </c>
      <c r="Y2800" s="870">
        <v>0.37000000000000005</v>
      </c>
      <c r="Z2800" s="870">
        <v>0</v>
      </c>
      <c r="AA2800" s="870">
        <v>-72080004186.990005</v>
      </c>
      <c r="AB2800" s="870">
        <v>0</v>
      </c>
      <c r="AC2800" s="870">
        <v>-72080004186.990005</v>
      </c>
      <c r="AD2800" s="870">
        <v>0</v>
      </c>
      <c r="AE2800" s="870">
        <v>0</v>
      </c>
    </row>
    <row r="2801" spans="1:31">
      <c r="A2801" s="870" t="s">
        <v>1849</v>
      </c>
      <c r="B2801" s="870">
        <v>22</v>
      </c>
      <c r="C2801" s="870">
        <v>2205</v>
      </c>
      <c r="D2801" s="870">
        <v>220510</v>
      </c>
      <c r="E2801" s="870">
        <v>2205102701</v>
      </c>
      <c r="F2801" s="870" t="s">
        <v>1460</v>
      </c>
      <c r="G2801" s="870">
        <v>-24776396571</v>
      </c>
      <c r="H2801" s="870">
        <v>0</v>
      </c>
      <c r="I2801" s="870">
        <v>0</v>
      </c>
      <c r="J2801" s="870">
        <v>24776396571</v>
      </c>
      <c r="K2801" s="870">
        <v>0</v>
      </c>
      <c r="L2801" s="870">
        <v>24776396571</v>
      </c>
      <c r="M2801" s="870">
        <v>0</v>
      </c>
      <c r="N2801" s="870">
        <v>0</v>
      </c>
      <c r="O2801" s="870">
        <v>24776396571</v>
      </c>
      <c r="P2801" s="870">
        <v>9167266731.2700005</v>
      </c>
      <c r="Q2801" s="870">
        <v>0</v>
      </c>
      <c r="R2801" s="870">
        <v>0</v>
      </c>
      <c r="S2801" s="870">
        <v>0</v>
      </c>
      <c r="T2801" s="870">
        <v>0</v>
      </c>
      <c r="U2801" s="870">
        <v>0</v>
      </c>
      <c r="V2801" s="870">
        <v>0</v>
      </c>
      <c r="W2801" s="870">
        <v>0</v>
      </c>
      <c r="X2801" s="870">
        <v>9167266731.2700005</v>
      </c>
      <c r="Y2801" s="870">
        <v>0.37</v>
      </c>
      <c r="Z2801" s="870">
        <v>9167266731.2700005</v>
      </c>
      <c r="AA2801" s="870">
        <v>0</v>
      </c>
      <c r="AB2801" s="870">
        <v>9167266731.2700005</v>
      </c>
      <c r="AC2801" s="870">
        <v>0</v>
      </c>
      <c r="AD2801" s="870">
        <v>0</v>
      </c>
      <c r="AE2801" s="870">
        <v>0</v>
      </c>
    </row>
    <row r="2802" spans="1:31">
      <c r="A2802" s="870" t="s">
        <v>1849</v>
      </c>
      <c r="B2802" s="870">
        <v>22</v>
      </c>
      <c r="C2802" s="870">
        <v>2205</v>
      </c>
      <c r="D2802" s="870">
        <v>220510</v>
      </c>
      <c r="E2802" s="870">
        <v>2205102803</v>
      </c>
      <c r="F2802" s="870" t="s">
        <v>1461</v>
      </c>
      <c r="G2802" s="870">
        <v>-16515684290</v>
      </c>
      <c r="H2802" s="870">
        <v>0</v>
      </c>
      <c r="I2802" s="870">
        <v>0</v>
      </c>
      <c r="J2802" s="870">
        <v>16515684290</v>
      </c>
      <c r="K2802" s="870">
        <v>0</v>
      </c>
      <c r="L2802" s="870">
        <v>16515684290</v>
      </c>
      <c r="M2802" s="870">
        <v>0</v>
      </c>
      <c r="N2802" s="870">
        <v>0</v>
      </c>
      <c r="O2802" s="870">
        <v>16515684290</v>
      </c>
      <c r="P2802" s="870">
        <v>6110803187.3000002</v>
      </c>
      <c r="Q2802" s="870">
        <v>0</v>
      </c>
      <c r="R2802" s="870">
        <v>0</v>
      </c>
      <c r="S2802" s="870">
        <v>0</v>
      </c>
      <c r="T2802" s="870">
        <v>0</v>
      </c>
      <c r="U2802" s="870">
        <v>0</v>
      </c>
      <c r="V2802" s="870">
        <v>0</v>
      </c>
      <c r="W2802" s="870">
        <v>0</v>
      </c>
      <c r="X2802" s="870">
        <v>6110803187.3000002</v>
      </c>
      <c r="Y2802" s="870">
        <v>0.37</v>
      </c>
      <c r="Z2802" s="870">
        <v>6110803187.3000002</v>
      </c>
      <c r="AA2802" s="870">
        <v>0</v>
      </c>
      <c r="AB2802" s="870">
        <v>6110803187.3000002</v>
      </c>
      <c r="AC2802" s="870">
        <v>0</v>
      </c>
      <c r="AD2802" s="870">
        <v>0</v>
      </c>
      <c r="AE2802" s="870">
        <v>0</v>
      </c>
    </row>
    <row r="2803" spans="1:31">
      <c r="A2803" s="870" t="s">
        <v>1849</v>
      </c>
      <c r="B2803" s="870">
        <v>22</v>
      </c>
      <c r="C2803" s="870">
        <v>2205</v>
      </c>
      <c r="D2803" s="870">
        <v>220510</v>
      </c>
      <c r="E2803" s="870">
        <v>2205102811</v>
      </c>
      <c r="F2803" s="870" t="s">
        <v>1462</v>
      </c>
      <c r="G2803" s="870">
        <v>-624733798</v>
      </c>
      <c r="H2803" s="870">
        <v>0</v>
      </c>
      <c r="I2803" s="870">
        <v>0</v>
      </c>
      <c r="J2803" s="870">
        <v>624733798</v>
      </c>
      <c r="K2803" s="870">
        <v>0</v>
      </c>
      <c r="L2803" s="870">
        <v>624733798</v>
      </c>
      <c r="M2803" s="870">
        <v>0</v>
      </c>
      <c r="N2803" s="870">
        <v>0</v>
      </c>
      <c r="O2803" s="870">
        <v>624733798</v>
      </c>
      <c r="P2803" s="870">
        <v>231151505.25999999</v>
      </c>
      <c r="Q2803" s="870">
        <v>0</v>
      </c>
      <c r="R2803" s="870">
        <v>0</v>
      </c>
      <c r="S2803" s="870">
        <v>0</v>
      </c>
      <c r="T2803" s="870">
        <v>0</v>
      </c>
      <c r="U2803" s="870">
        <v>0</v>
      </c>
      <c r="V2803" s="870">
        <v>0</v>
      </c>
      <c r="W2803" s="870">
        <v>0</v>
      </c>
      <c r="X2803" s="870">
        <v>231151505.25999999</v>
      </c>
      <c r="Y2803" s="870">
        <v>0.37</v>
      </c>
      <c r="Z2803" s="870">
        <v>231151505.25999999</v>
      </c>
      <c r="AA2803" s="870">
        <v>0</v>
      </c>
      <c r="AB2803" s="870">
        <v>231151505.25999999</v>
      </c>
      <c r="AC2803" s="870">
        <v>0</v>
      </c>
      <c r="AD2803" s="870">
        <v>0</v>
      </c>
      <c r="AE2803" s="870">
        <v>0</v>
      </c>
    </row>
    <row r="2804" spans="1:31">
      <c r="A2804" s="870" t="s">
        <v>1849</v>
      </c>
      <c r="B2804" s="870">
        <v>22</v>
      </c>
      <c r="C2804" s="870">
        <v>2205</v>
      </c>
      <c r="D2804" s="870">
        <v>220510</v>
      </c>
      <c r="E2804" s="870">
        <v>2205102815</v>
      </c>
      <c r="F2804" s="870" t="s">
        <v>4755</v>
      </c>
      <c r="G2804" s="870">
        <v>-18263970893</v>
      </c>
      <c r="H2804" s="870">
        <v>0</v>
      </c>
      <c r="I2804" s="870">
        <v>0</v>
      </c>
      <c r="J2804" s="870">
        <v>18263970893</v>
      </c>
      <c r="K2804" s="870">
        <v>0</v>
      </c>
      <c r="L2804" s="870">
        <v>18263970893</v>
      </c>
      <c r="M2804" s="870">
        <v>0</v>
      </c>
      <c r="N2804" s="870">
        <v>0</v>
      </c>
      <c r="O2804" s="870">
        <v>18263970893</v>
      </c>
      <c r="P2804" s="870">
        <v>6757669230.4099998</v>
      </c>
      <c r="Q2804" s="870">
        <v>0</v>
      </c>
      <c r="R2804" s="870">
        <v>0</v>
      </c>
      <c r="S2804" s="870">
        <v>0</v>
      </c>
      <c r="T2804" s="870">
        <v>0</v>
      </c>
      <c r="U2804" s="870">
        <v>0</v>
      </c>
      <c r="V2804" s="870">
        <v>0</v>
      </c>
      <c r="W2804" s="870">
        <v>0</v>
      </c>
      <c r="X2804" s="870">
        <v>6757669230.4099998</v>
      </c>
      <c r="Y2804" s="870">
        <v>0.37</v>
      </c>
      <c r="Z2804" s="870">
        <v>6757669230.4099998</v>
      </c>
      <c r="AA2804" s="870">
        <v>0</v>
      </c>
      <c r="AB2804" s="870">
        <v>6757669230.4099998</v>
      </c>
      <c r="AC2804" s="870">
        <v>0</v>
      </c>
      <c r="AD2804" s="870">
        <v>0</v>
      </c>
      <c r="AE2804" s="870">
        <v>0</v>
      </c>
    </row>
    <row r="2805" spans="1:31">
      <c r="A2805" s="870" t="s">
        <v>1849</v>
      </c>
      <c r="B2805" s="870">
        <v>22</v>
      </c>
      <c r="C2805" s="870">
        <v>2205</v>
      </c>
      <c r="D2805" s="870">
        <v>220510</v>
      </c>
      <c r="E2805" s="870">
        <v>2205102816</v>
      </c>
      <c r="F2805" s="870" t="s">
        <v>1463</v>
      </c>
      <c r="G2805" s="870">
        <v>-157989300032</v>
      </c>
      <c r="H2805" s="870">
        <v>0</v>
      </c>
      <c r="I2805" s="870">
        <v>0</v>
      </c>
      <c r="J2805" s="870">
        <v>157989300032</v>
      </c>
      <c r="K2805" s="870">
        <v>0</v>
      </c>
      <c r="L2805" s="870">
        <v>157989300032</v>
      </c>
      <c r="M2805" s="870">
        <v>0</v>
      </c>
      <c r="N2805" s="870">
        <v>0</v>
      </c>
      <c r="O2805" s="870">
        <v>157989300032</v>
      </c>
      <c r="P2805" s="870">
        <v>58456041011.839996</v>
      </c>
      <c r="Q2805" s="870">
        <v>0</v>
      </c>
      <c r="R2805" s="870">
        <v>0</v>
      </c>
      <c r="S2805" s="870">
        <v>0</v>
      </c>
      <c r="T2805" s="870">
        <v>0</v>
      </c>
      <c r="U2805" s="870">
        <v>0</v>
      </c>
      <c r="V2805" s="870">
        <v>0</v>
      </c>
      <c r="W2805" s="870">
        <v>0</v>
      </c>
      <c r="X2805" s="870">
        <v>58456041011.839996</v>
      </c>
      <c r="Y2805" s="870">
        <v>0.37</v>
      </c>
      <c r="Z2805" s="870">
        <v>58456041011.839996</v>
      </c>
      <c r="AA2805" s="870">
        <v>0</v>
      </c>
      <c r="AB2805" s="870">
        <v>58456041011.839996</v>
      </c>
      <c r="AC2805" s="870">
        <v>0</v>
      </c>
      <c r="AD2805" s="870">
        <v>0</v>
      </c>
      <c r="AE2805" s="870">
        <v>0</v>
      </c>
    </row>
    <row r="2806" spans="1:31">
      <c r="A2806" s="870" t="s">
        <v>1849</v>
      </c>
      <c r="B2806" s="870">
        <v>22</v>
      </c>
      <c r="C2806" s="870">
        <v>2205</v>
      </c>
      <c r="D2806" s="870">
        <v>220510</v>
      </c>
      <c r="E2806" s="870">
        <v>2205102819</v>
      </c>
      <c r="F2806" s="870" t="s">
        <v>1464</v>
      </c>
      <c r="G2806" s="870">
        <v>-5970455902</v>
      </c>
      <c r="H2806" s="870">
        <v>0</v>
      </c>
      <c r="I2806" s="870">
        <v>0</v>
      </c>
      <c r="J2806" s="870">
        <v>5970455902</v>
      </c>
      <c r="K2806" s="870">
        <v>0</v>
      </c>
      <c r="L2806" s="870">
        <v>5970455902</v>
      </c>
      <c r="M2806" s="870">
        <v>0</v>
      </c>
      <c r="N2806" s="870">
        <v>0</v>
      </c>
      <c r="O2806" s="870">
        <v>5970455902</v>
      </c>
      <c r="P2806" s="870">
        <v>2209068683.7399998</v>
      </c>
      <c r="Q2806" s="870">
        <v>0</v>
      </c>
      <c r="R2806" s="870">
        <v>0</v>
      </c>
      <c r="S2806" s="870">
        <v>0</v>
      </c>
      <c r="T2806" s="870">
        <v>0</v>
      </c>
      <c r="U2806" s="870">
        <v>0</v>
      </c>
      <c r="V2806" s="870">
        <v>0</v>
      </c>
      <c r="W2806" s="870">
        <v>0</v>
      </c>
      <c r="X2806" s="870">
        <v>2209068683.7399998</v>
      </c>
      <c r="Y2806" s="870">
        <v>0.36999999999999994</v>
      </c>
      <c r="Z2806" s="870">
        <v>2209068683.7399998</v>
      </c>
      <c r="AA2806" s="870">
        <v>0</v>
      </c>
      <c r="AB2806" s="870">
        <v>2209068683.7399998</v>
      </c>
      <c r="AC2806" s="870">
        <v>0</v>
      </c>
      <c r="AD2806" s="870">
        <v>0</v>
      </c>
      <c r="AE2806" s="870">
        <v>0</v>
      </c>
    </row>
    <row r="2807" spans="1:31">
      <c r="A2807" s="870" t="s">
        <v>1849</v>
      </c>
      <c r="B2807" s="870">
        <v>22</v>
      </c>
      <c r="C2807" s="870">
        <v>2205</v>
      </c>
      <c r="D2807" s="870">
        <v>220520</v>
      </c>
      <c r="E2807" s="870">
        <v>2205200109</v>
      </c>
      <c r="F2807" s="870" t="s">
        <v>3457</v>
      </c>
      <c r="G2807" s="870">
        <v>116185413026</v>
      </c>
      <c r="H2807" s="870">
        <v>0</v>
      </c>
      <c r="I2807" s="870">
        <v>0</v>
      </c>
      <c r="J2807" s="870">
        <v>-116185413026</v>
      </c>
      <c r="K2807" s="870">
        <v>0</v>
      </c>
      <c r="L2807" s="870">
        <v>0</v>
      </c>
      <c r="M2807" s="870">
        <v>-116185413026</v>
      </c>
      <c r="N2807" s="870">
        <v>0</v>
      </c>
      <c r="O2807" s="870">
        <v>-116185413026</v>
      </c>
      <c r="P2807" s="870">
        <v>-42988602819.620003</v>
      </c>
      <c r="Q2807" s="870">
        <v>0</v>
      </c>
      <c r="R2807" s="870">
        <v>0</v>
      </c>
      <c r="S2807" s="870">
        <v>0</v>
      </c>
      <c r="T2807" s="870">
        <v>0</v>
      </c>
      <c r="U2807" s="870">
        <v>0</v>
      </c>
      <c r="V2807" s="870">
        <v>0</v>
      </c>
      <c r="W2807" s="870">
        <v>0</v>
      </c>
      <c r="X2807" s="870">
        <v>-42988602819.620003</v>
      </c>
      <c r="Y2807" s="870">
        <v>0.37000000000000005</v>
      </c>
      <c r="Z2807" s="870">
        <v>0</v>
      </c>
      <c r="AA2807" s="870">
        <v>-42988602819.620003</v>
      </c>
      <c r="AB2807" s="870">
        <v>0</v>
      </c>
      <c r="AC2807" s="870">
        <v>-42988602819.620003</v>
      </c>
      <c r="AD2807" s="870">
        <v>0</v>
      </c>
      <c r="AE2807" s="870">
        <v>0</v>
      </c>
    </row>
    <row r="2808" spans="1:31">
      <c r="A2808" s="870" t="s">
        <v>1849</v>
      </c>
      <c r="B2808" s="870">
        <v>22</v>
      </c>
      <c r="C2808" s="870">
        <v>2205</v>
      </c>
      <c r="D2808" s="870">
        <v>220520</v>
      </c>
      <c r="E2808" s="870">
        <v>2205200136</v>
      </c>
      <c r="F2808" s="870" t="s">
        <v>1465</v>
      </c>
      <c r="G2808" s="870">
        <v>1805203764539</v>
      </c>
      <c r="H2808" s="870">
        <v>0</v>
      </c>
      <c r="I2808" s="870">
        <v>0</v>
      </c>
      <c r="J2808" s="870">
        <v>-1805203764539</v>
      </c>
      <c r="K2808" s="870">
        <v>0</v>
      </c>
      <c r="L2808" s="870">
        <v>0</v>
      </c>
      <c r="M2808" s="870">
        <v>-1805203764539</v>
      </c>
      <c r="N2808" s="870">
        <v>0</v>
      </c>
      <c r="O2808" s="870">
        <v>-1805203764539</v>
      </c>
      <c r="P2808" s="870">
        <v>-667925392879.42993</v>
      </c>
      <c r="Q2808" s="870">
        <v>0</v>
      </c>
      <c r="R2808" s="870">
        <v>0</v>
      </c>
      <c r="S2808" s="870">
        <v>0</v>
      </c>
      <c r="T2808" s="870">
        <v>0</v>
      </c>
      <c r="U2808" s="870">
        <v>0</v>
      </c>
      <c r="V2808" s="870">
        <v>0</v>
      </c>
      <c r="W2808" s="870">
        <v>0</v>
      </c>
      <c r="X2808" s="870">
        <v>-667925392879.42993</v>
      </c>
      <c r="Y2808" s="870">
        <v>0.36999999999999994</v>
      </c>
      <c r="Z2808" s="870">
        <v>0</v>
      </c>
      <c r="AA2808" s="870">
        <v>-667925392879.42993</v>
      </c>
      <c r="AB2808" s="870">
        <v>0</v>
      </c>
      <c r="AC2808" s="870">
        <v>-667925392879.42993</v>
      </c>
      <c r="AD2808" s="870">
        <v>0</v>
      </c>
      <c r="AE2808" s="870">
        <v>0</v>
      </c>
    </row>
    <row r="2809" spans="1:31">
      <c r="A2809" s="870" t="s">
        <v>1849</v>
      </c>
      <c r="B2809" s="870">
        <v>22</v>
      </c>
      <c r="C2809" s="870">
        <v>2205</v>
      </c>
      <c r="D2809" s="870">
        <v>220520</v>
      </c>
      <c r="E2809" s="870">
        <v>2205200158</v>
      </c>
      <c r="F2809" s="870" t="s">
        <v>3458</v>
      </c>
      <c r="G2809" s="870">
        <v>-116375736407</v>
      </c>
      <c r="H2809" s="870">
        <v>0</v>
      </c>
      <c r="I2809" s="870">
        <v>0</v>
      </c>
      <c r="J2809" s="870">
        <v>116375736407</v>
      </c>
      <c r="K2809" s="870">
        <v>0</v>
      </c>
      <c r="L2809" s="870">
        <v>116375736407</v>
      </c>
      <c r="M2809" s="870">
        <v>0</v>
      </c>
      <c r="N2809" s="870">
        <v>0</v>
      </c>
      <c r="O2809" s="870">
        <v>116375736407</v>
      </c>
      <c r="P2809" s="870">
        <v>43059022470.589996</v>
      </c>
      <c r="Q2809" s="870">
        <v>0</v>
      </c>
      <c r="R2809" s="870">
        <v>0</v>
      </c>
      <c r="S2809" s="870">
        <v>0</v>
      </c>
      <c r="T2809" s="870">
        <v>0</v>
      </c>
      <c r="U2809" s="870">
        <v>0</v>
      </c>
      <c r="V2809" s="870">
        <v>0</v>
      </c>
      <c r="W2809" s="870">
        <v>0</v>
      </c>
      <c r="X2809" s="870">
        <v>43059022470.589996</v>
      </c>
      <c r="Y2809" s="870">
        <v>0.37</v>
      </c>
      <c r="Z2809" s="870">
        <v>43059022470.589996</v>
      </c>
      <c r="AA2809" s="870">
        <v>0</v>
      </c>
      <c r="AB2809" s="870">
        <v>43059022470.589996</v>
      </c>
      <c r="AC2809" s="870">
        <v>0</v>
      </c>
      <c r="AD2809" s="870">
        <v>0</v>
      </c>
      <c r="AE2809" s="870">
        <v>0</v>
      </c>
    </row>
    <row r="2810" spans="1:31">
      <c r="A2810" s="870" t="s">
        <v>1849</v>
      </c>
      <c r="B2810" s="870">
        <v>22</v>
      </c>
      <c r="C2810" s="870">
        <v>2205</v>
      </c>
      <c r="D2810" s="870">
        <v>220520</v>
      </c>
      <c r="E2810" s="870">
        <v>2205200173</v>
      </c>
      <c r="F2810" s="870" t="s">
        <v>1466</v>
      </c>
      <c r="G2810" s="870">
        <v>-1809422653252</v>
      </c>
      <c r="H2810" s="870">
        <v>0</v>
      </c>
      <c r="I2810" s="870">
        <v>0</v>
      </c>
      <c r="J2810" s="870">
        <v>1809422653252</v>
      </c>
      <c r="K2810" s="870">
        <v>0</v>
      </c>
      <c r="L2810" s="870">
        <v>1809422653252</v>
      </c>
      <c r="M2810" s="870">
        <v>0</v>
      </c>
      <c r="N2810" s="870">
        <v>0</v>
      </c>
      <c r="O2810" s="870">
        <v>1809422653252</v>
      </c>
      <c r="P2810" s="870">
        <v>669486381703.23999</v>
      </c>
      <c r="Q2810" s="870">
        <v>0</v>
      </c>
      <c r="R2810" s="870">
        <v>0</v>
      </c>
      <c r="S2810" s="870">
        <v>0</v>
      </c>
      <c r="T2810" s="870">
        <v>0</v>
      </c>
      <c r="U2810" s="870">
        <v>0</v>
      </c>
      <c r="V2810" s="870">
        <v>0</v>
      </c>
      <c r="W2810" s="870">
        <v>0</v>
      </c>
      <c r="X2810" s="870">
        <v>669486381703.23999</v>
      </c>
      <c r="Y2810" s="870">
        <v>0.37</v>
      </c>
      <c r="Z2810" s="870">
        <v>669486381703.23999</v>
      </c>
      <c r="AA2810" s="870">
        <v>0</v>
      </c>
      <c r="AB2810" s="870">
        <v>669486381703.23999</v>
      </c>
      <c r="AC2810" s="870">
        <v>0</v>
      </c>
      <c r="AD2810" s="870">
        <v>0</v>
      </c>
      <c r="AE2810" s="870">
        <v>0</v>
      </c>
    </row>
    <row r="2811" spans="1:31">
      <c r="A2811" s="870" t="s">
        <v>1849</v>
      </c>
      <c r="B2811" s="870">
        <v>22</v>
      </c>
      <c r="C2811" s="870">
        <v>2205</v>
      </c>
      <c r="D2811" s="870">
        <v>220520</v>
      </c>
      <c r="E2811" s="870">
        <v>2205201545</v>
      </c>
      <c r="F2811" s="870" t="s">
        <v>4379</v>
      </c>
      <c r="G2811" s="870">
        <v>2955899779</v>
      </c>
      <c r="H2811" s="870">
        <v>0</v>
      </c>
      <c r="I2811" s="870">
        <v>0</v>
      </c>
      <c r="J2811" s="870">
        <v>-2955899779</v>
      </c>
      <c r="K2811" s="870">
        <v>0</v>
      </c>
      <c r="L2811" s="870">
        <v>0</v>
      </c>
      <c r="M2811" s="870">
        <v>-2955899779</v>
      </c>
      <c r="N2811" s="870">
        <v>0</v>
      </c>
      <c r="O2811" s="870">
        <v>-2955899779</v>
      </c>
      <c r="P2811" s="870">
        <v>-1093682918.23</v>
      </c>
      <c r="Q2811" s="870">
        <v>0</v>
      </c>
      <c r="R2811" s="870">
        <v>0</v>
      </c>
      <c r="S2811" s="870">
        <v>0</v>
      </c>
      <c r="T2811" s="870">
        <v>0</v>
      </c>
      <c r="U2811" s="870">
        <v>0</v>
      </c>
      <c r="V2811" s="870">
        <v>0</v>
      </c>
      <c r="W2811" s="870">
        <v>0</v>
      </c>
      <c r="X2811" s="870">
        <v>-1093682918.23</v>
      </c>
      <c r="Y2811" s="870">
        <v>0.37</v>
      </c>
      <c r="Z2811" s="870">
        <v>0</v>
      </c>
      <c r="AA2811" s="870">
        <v>-1093682918.23</v>
      </c>
      <c r="AB2811" s="870">
        <v>0</v>
      </c>
      <c r="AC2811" s="870">
        <v>-1093682918.23</v>
      </c>
      <c r="AD2811" s="870">
        <v>0</v>
      </c>
      <c r="AE2811" s="870">
        <v>0</v>
      </c>
    </row>
    <row r="2812" spans="1:31">
      <c r="A2812" s="870" t="s">
        <v>1849</v>
      </c>
      <c r="B2812" s="870">
        <v>22</v>
      </c>
      <c r="C2812" s="870">
        <v>2205</v>
      </c>
      <c r="D2812" s="870">
        <v>220520</v>
      </c>
      <c r="E2812" s="870">
        <v>2205201580</v>
      </c>
      <c r="F2812" s="870" t="s">
        <v>4380</v>
      </c>
      <c r="G2812" s="870">
        <v>-2962604720</v>
      </c>
      <c r="H2812" s="870">
        <v>0</v>
      </c>
      <c r="I2812" s="870">
        <v>0</v>
      </c>
      <c r="J2812" s="870">
        <v>2962604720</v>
      </c>
      <c r="K2812" s="870">
        <v>0</v>
      </c>
      <c r="L2812" s="870">
        <v>2962604720</v>
      </c>
      <c r="M2812" s="870">
        <v>0</v>
      </c>
      <c r="N2812" s="870">
        <v>0</v>
      </c>
      <c r="O2812" s="870">
        <v>2962604720</v>
      </c>
      <c r="P2812" s="870">
        <v>1096163746.4000001</v>
      </c>
      <c r="Q2812" s="870">
        <v>0</v>
      </c>
      <c r="R2812" s="870">
        <v>0</v>
      </c>
      <c r="S2812" s="870">
        <v>0</v>
      </c>
      <c r="T2812" s="870">
        <v>0</v>
      </c>
      <c r="U2812" s="870">
        <v>0</v>
      </c>
      <c r="V2812" s="870">
        <v>0</v>
      </c>
      <c r="W2812" s="870">
        <v>0</v>
      </c>
      <c r="X2812" s="870">
        <v>1096163746.4000001</v>
      </c>
      <c r="Y2812" s="870">
        <v>0.37000000000000005</v>
      </c>
      <c r="Z2812" s="870">
        <v>1096163746.4000001</v>
      </c>
      <c r="AA2812" s="870">
        <v>0</v>
      </c>
      <c r="AB2812" s="870">
        <v>1096163746.4000001</v>
      </c>
      <c r="AC2812" s="870">
        <v>0</v>
      </c>
      <c r="AD2812" s="870">
        <v>0</v>
      </c>
      <c r="AE2812" s="870">
        <v>0</v>
      </c>
    </row>
    <row r="2813" spans="1:31">
      <c r="A2813" s="870" t="s">
        <v>1849</v>
      </c>
      <c r="B2813" s="870">
        <v>22</v>
      </c>
      <c r="C2813" s="870">
        <v>2210</v>
      </c>
      <c r="D2813" s="870">
        <v>221005</v>
      </c>
      <c r="E2813" s="870">
        <v>2210050501</v>
      </c>
      <c r="F2813" s="870" t="s">
        <v>4381</v>
      </c>
      <c r="G2813" s="870">
        <v>0</v>
      </c>
      <c r="H2813" s="870">
        <v>0</v>
      </c>
      <c r="I2813" s="870">
        <v>0</v>
      </c>
      <c r="J2813" s="870">
        <v>0</v>
      </c>
      <c r="K2813" s="870">
        <v>0</v>
      </c>
      <c r="L2813" s="870">
        <v>0</v>
      </c>
      <c r="M2813" s="870">
        <v>0</v>
      </c>
      <c r="N2813" s="870">
        <v>0</v>
      </c>
      <c r="O2813" s="870">
        <v>0</v>
      </c>
      <c r="P2813" s="870">
        <v>0</v>
      </c>
      <c r="Q2813" s="870">
        <v>0</v>
      </c>
      <c r="R2813" s="870">
        <v>0</v>
      </c>
      <c r="S2813" s="870">
        <v>0</v>
      </c>
      <c r="T2813" s="870">
        <v>0</v>
      </c>
      <c r="U2813" s="870">
        <v>0</v>
      </c>
      <c r="V2813" s="870">
        <v>0</v>
      </c>
      <c r="W2813" s="870">
        <v>0</v>
      </c>
      <c r="X2813" s="870">
        <v>0</v>
      </c>
      <c r="Y2813" s="870">
        <v>0</v>
      </c>
      <c r="Z2813" s="870">
        <v>0</v>
      </c>
      <c r="AA2813" s="870">
        <v>0</v>
      </c>
      <c r="AB2813" s="870">
        <v>0</v>
      </c>
      <c r="AC2813" s="870">
        <v>0</v>
      </c>
      <c r="AD2813" s="870">
        <v>0</v>
      </c>
      <c r="AE2813" s="870">
        <v>0</v>
      </c>
    </row>
    <row r="2814" spans="1:31">
      <c r="A2814" s="870" t="s">
        <v>1849</v>
      </c>
      <c r="B2814" s="870">
        <v>22</v>
      </c>
      <c r="C2814" s="870">
        <v>2210</v>
      </c>
      <c r="D2814" s="870">
        <v>221005</v>
      </c>
      <c r="E2814" s="870">
        <v>2210050600</v>
      </c>
      <c r="F2814" s="870" t="s">
        <v>4382</v>
      </c>
      <c r="G2814" s="870">
        <v>0</v>
      </c>
      <c r="H2814" s="870">
        <v>0</v>
      </c>
      <c r="I2814" s="870">
        <v>0</v>
      </c>
      <c r="J2814" s="870">
        <v>0</v>
      </c>
      <c r="K2814" s="870">
        <v>0</v>
      </c>
      <c r="L2814" s="870">
        <v>0</v>
      </c>
      <c r="M2814" s="870">
        <v>0</v>
      </c>
      <c r="N2814" s="870">
        <v>0</v>
      </c>
      <c r="O2814" s="870">
        <v>0</v>
      </c>
      <c r="P2814" s="870">
        <v>0</v>
      </c>
      <c r="Q2814" s="870">
        <v>0</v>
      </c>
      <c r="R2814" s="870">
        <v>0</v>
      </c>
      <c r="S2814" s="870">
        <v>0</v>
      </c>
      <c r="T2814" s="870">
        <v>0</v>
      </c>
      <c r="U2814" s="870">
        <v>0</v>
      </c>
      <c r="V2814" s="870">
        <v>0</v>
      </c>
      <c r="W2814" s="870">
        <v>0</v>
      </c>
      <c r="X2814" s="870">
        <v>0</v>
      </c>
      <c r="Y2814" s="870">
        <v>0</v>
      </c>
      <c r="Z2814" s="870">
        <v>0</v>
      </c>
      <c r="AA2814" s="870">
        <v>0</v>
      </c>
      <c r="AB2814" s="870">
        <v>0</v>
      </c>
      <c r="AC2814" s="870">
        <v>0</v>
      </c>
      <c r="AD2814" s="870">
        <v>0</v>
      </c>
      <c r="AE2814" s="870">
        <v>0</v>
      </c>
    </row>
    <row r="2815" spans="1:31">
      <c r="A2815" s="870" t="s">
        <v>1849</v>
      </c>
      <c r="B2815" s="870">
        <v>22</v>
      </c>
      <c r="C2815" s="870">
        <v>2210</v>
      </c>
      <c r="D2815" s="870">
        <v>221005</v>
      </c>
      <c r="E2815" s="870">
        <v>2210052500</v>
      </c>
      <c r="F2815" s="870" t="s">
        <v>4383</v>
      </c>
      <c r="G2815" s="870">
        <v>0</v>
      </c>
      <c r="H2815" s="870">
        <v>0</v>
      </c>
      <c r="I2815" s="870">
        <v>0</v>
      </c>
      <c r="J2815" s="870">
        <v>0</v>
      </c>
      <c r="K2815" s="870">
        <v>0</v>
      </c>
      <c r="L2815" s="870">
        <v>0</v>
      </c>
      <c r="M2815" s="870">
        <v>0</v>
      </c>
      <c r="N2815" s="870">
        <v>0</v>
      </c>
      <c r="O2815" s="870">
        <v>0</v>
      </c>
      <c r="P2815" s="870">
        <v>0</v>
      </c>
      <c r="Q2815" s="870">
        <v>0</v>
      </c>
      <c r="R2815" s="870">
        <v>0</v>
      </c>
      <c r="S2815" s="870">
        <v>0</v>
      </c>
      <c r="T2815" s="870">
        <v>0</v>
      </c>
      <c r="U2815" s="870">
        <v>0</v>
      </c>
      <c r="V2815" s="870">
        <v>0</v>
      </c>
      <c r="W2815" s="870">
        <v>0</v>
      </c>
      <c r="X2815" s="870">
        <v>0</v>
      </c>
      <c r="Y2815" s="870">
        <v>0</v>
      </c>
      <c r="Z2815" s="870">
        <v>0</v>
      </c>
      <c r="AA2815" s="870">
        <v>0</v>
      </c>
      <c r="AB2815" s="870">
        <v>0</v>
      </c>
      <c r="AC2815" s="870">
        <v>0</v>
      </c>
      <c r="AD2815" s="870">
        <v>0</v>
      </c>
      <c r="AE2815" s="870">
        <v>0</v>
      </c>
    </row>
    <row r="2816" spans="1:31">
      <c r="A2816" s="870" t="s">
        <v>1849</v>
      </c>
      <c r="B2816" s="870">
        <v>22</v>
      </c>
      <c r="C2816" s="870">
        <v>2210</v>
      </c>
      <c r="D2816" s="870">
        <v>221005</v>
      </c>
      <c r="E2816" s="870">
        <v>2210052601</v>
      </c>
      <c r="F2816" s="870" t="s">
        <v>4384</v>
      </c>
      <c r="G2816" s="870">
        <v>0</v>
      </c>
      <c r="H2816" s="870">
        <v>0</v>
      </c>
      <c r="I2816" s="870">
        <v>0</v>
      </c>
      <c r="J2816" s="870">
        <v>0</v>
      </c>
      <c r="K2816" s="870">
        <v>0</v>
      </c>
      <c r="L2816" s="870">
        <v>0</v>
      </c>
      <c r="M2816" s="870">
        <v>0</v>
      </c>
      <c r="N2816" s="870">
        <v>0</v>
      </c>
      <c r="O2816" s="870">
        <v>0</v>
      </c>
      <c r="P2816" s="870">
        <v>0</v>
      </c>
      <c r="Q2816" s="870">
        <v>0</v>
      </c>
      <c r="R2816" s="870">
        <v>0</v>
      </c>
      <c r="S2816" s="870">
        <v>0</v>
      </c>
      <c r="T2816" s="870">
        <v>0</v>
      </c>
      <c r="U2816" s="870">
        <v>0</v>
      </c>
      <c r="V2816" s="870">
        <v>0</v>
      </c>
      <c r="W2816" s="870">
        <v>0</v>
      </c>
      <c r="X2816" s="870">
        <v>0</v>
      </c>
      <c r="Y2816" s="870">
        <v>0</v>
      </c>
      <c r="Z2816" s="870">
        <v>0</v>
      </c>
      <c r="AA2816" s="870">
        <v>0</v>
      </c>
      <c r="AB2816" s="870">
        <v>0</v>
      </c>
      <c r="AC2816" s="870">
        <v>0</v>
      </c>
      <c r="AD2816" s="870">
        <v>0</v>
      </c>
      <c r="AE2816" s="870">
        <v>0</v>
      </c>
    </row>
    <row r="2817" spans="1:31">
      <c r="A2817" s="870" t="s">
        <v>1849</v>
      </c>
      <c r="B2817" s="870">
        <v>22</v>
      </c>
      <c r="C2817" s="870">
        <v>2210</v>
      </c>
      <c r="D2817" s="870">
        <v>221015</v>
      </c>
      <c r="E2817" s="870">
        <v>2210151500</v>
      </c>
      <c r="F2817" s="870" t="s">
        <v>4385</v>
      </c>
      <c r="G2817" s="870">
        <v>0</v>
      </c>
      <c r="H2817" s="870">
        <v>0</v>
      </c>
      <c r="I2817" s="870">
        <v>0</v>
      </c>
      <c r="J2817" s="870">
        <v>0</v>
      </c>
      <c r="K2817" s="870">
        <v>0</v>
      </c>
      <c r="L2817" s="870">
        <v>0</v>
      </c>
      <c r="M2817" s="870">
        <v>0</v>
      </c>
      <c r="N2817" s="870">
        <v>0</v>
      </c>
      <c r="O2817" s="870">
        <v>0</v>
      </c>
      <c r="P2817" s="870">
        <v>0</v>
      </c>
      <c r="Q2817" s="870">
        <v>0</v>
      </c>
      <c r="R2817" s="870">
        <v>0</v>
      </c>
      <c r="S2817" s="870">
        <v>0</v>
      </c>
      <c r="T2817" s="870">
        <v>0</v>
      </c>
      <c r="U2817" s="870">
        <v>0</v>
      </c>
      <c r="V2817" s="870">
        <v>0</v>
      </c>
      <c r="W2817" s="870">
        <v>0</v>
      </c>
      <c r="X2817" s="870">
        <v>0</v>
      </c>
      <c r="Y2817" s="870">
        <v>0</v>
      </c>
      <c r="Z2817" s="870">
        <v>0</v>
      </c>
      <c r="AA2817" s="870">
        <v>0</v>
      </c>
      <c r="AB2817" s="870">
        <v>0</v>
      </c>
      <c r="AC2817" s="870">
        <v>0</v>
      </c>
      <c r="AD2817" s="870">
        <v>0</v>
      </c>
      <c r="AE2817" s="870">
        <v>0</v>
      </c>
    </row>
    <row r="2818" spans="1:31">
      <c r="A2818" s="870" t="s">
        <v>1849</v>
      </c>
      <c r="B2818" s="870">
        <v>22</v>
      </c>
      <c r="C2818" s="870">
        <v>2210</v>
      </c>
      <c r="D2818" s="870">
        <v>221015</v>
      </c>
      <c r="E2818" s="870">
        <v>2210151600</v>
      </c>
      <c r="F2818" s="870" t="s">
        <v>4386</v>
      </c>
      <c r="G2818" s="870">
        <v>0</v>
      </c>
      <c r="H2818" s="870">
        <v>0</v>
      </c>
      <c r="I2818" s="870">
        <v>0</v>
      </c>
      <c r="J2818" s="870">
        <v>0</v>
      </c>
      <c r="K2818" s="870">
        <v>0</v>
      </c>
      <c r="L2818" s="870">
        <v>0</v>
      </c>
      <c r="M2818" s="870">
        <v>0</v>
      </c>
      <c r="N2818" s="870">
        <v>0</v>
      </c>
      <c r="O2818" s="870">
        <v>0</v>
      </c>
      <c r="P2818" s="870">
        <v>0</v>
      </c>
      <c r="Q2818" s="870">
        <v>0</v>
      </c>
      <c r="R2818" s="870">
        <v>0</v>
      </c>
      <c r="S2818" s="870">
        <v>0</v>
      </c>
      <c r="T2818" s="870">
        <v>0</v>
      </c>
      <c r="U2818" s="870">
        <v>0</v>
      </c>
      <c r="V2818" s="870">
        <v>0</v>
      </c>
      <c r="W2818" s="870">
        <v>0</v>
      </c>
      <c r="X2818" s="870">
        <v>0</v>
      </c>
      <c r="Y2818" s="870">
        <v>0</v>
      </c>
      <c r="Z2818" s="870">
        <v>0</v>
      </c>
      <c r="AA2818" s="870">
        <v>0</v>
      </c>
      <c r="AB2818" s="870">
        <v>0</v>
      </c>
      <c r="AC2818" s="870">
        <v>0</v>
      </c>
      <c r="AD2818" s="870">
        <v>0</v>
      </c>
      <c r="AE2818" s="870">
        <v>0</v>
      </c>
    </row>
    <row r="2819" spans="1:31">
      <c r="A2819" s="870" t="s">
        <v>1849</v>
      </c>
      <c r="B2819" s="870">
        <v>22</v>
      </c>
      <c r="C2819" s="870">
        <v>2210</v>
      </c>
      <c r="D2819" s="870">
        <v>221015</v>
      </c>
      <c r="E2819" s="870">
        <v>2210153500</v>
      </c>
      <c r="F2819" s="870" t="s">
        <v>4387</v>
      </c>
      <c r="G2819" s="870">
        <v>0</v>
      </c>
      <c r="H2819" s="870">
        <v>0</v>
      </c>
      <c r="I2819" s="870">
        <v>0</v>
      </c>
      <c r="J2819" s="870">
        <v>0</v>
      </c>
      <c r="K2819" s="870">
        <v>0</v>
      </c>
      <c r="L2819" s="870">
        <v>0</v>
      </c>
      <c r="M2819" s="870">
        <v>0</v>
      </c>
      <c r="N2819" s="870">
        <v>0</v>
      </c>
      <c r="O2819" s="870">
        <v>0</v>
      </c>
      <c r="P2819" s="870">
        <v>0</v>
      </c>
      <c r="Q2819" s="870">
        <v>0</v>
      </c>
      <c r="R2819" s="870">
        <v>0</v>
      </c>
      <c r="S2819" s="870">
        <v>0</v>
      </c>
      <c r="T2819" s="870">
        <v>0</v>
      </c>
      <c r="U2819" s="870">
        <v>0</v>
      </c>
      <c r="V2819" s="870">
        <v>0</v>
      </c>
      <c r="W2819" s="870">
        <v>0</v>
      </c>
      <c r="X2819" s="870">
        <v>0</v>
      </c>
      <c r="Y2819" s="870">
        <v>0</v>
      </c>
      <c r="Z2819" s="870">
        <v>0</v>
      </c>
      <c r="AA2819" s="870">
        <v>0</v>
      </c>
      <c r="AB2819" s="870">
        <v>0</v>
      </c>
      <c r="AC2819" s="870">
        <v>0</v>
      </c>
      <c r="AD2819" s="870">
        <v>0</v>
      </c>
      <c r="AE2819" s="870">
        <v>0</v>
      </c>
    </row>
    <row r="2820" spans="1:31">
      <c r="A2820" s="870" t="s">
        <v>1849</v>
      </c>
      <c r="B2820" s="870">
        <v>22</v>
      </c>
      <c r="C2820" s="870">
        <v>2210</v>
      </c>
      <c r="D2820" s="870">
        <v>221015</v>
      </c>
      <c r="E2820" s="870">
        <v>2210153600</v>
      </c>
      <c r="F2820" s="870" t="s">
        <v>4388</v>
      </c>
      <c r="G2820" s="870">
        <v>0</v>
      </c>
      <c r="H2820" s="870">
        <v>0</v>
      </c>
      <c r="I2820" s="870">
        <v>0</v>
      </c>
      <c r="J2820" s="870">
        <v>0</v>
      </c>
      <c r="K2820" s="870">
        <v>0</v>
      </c>
      <c r="L2820" s="870">
        <v>0</v>
      </c>
      <c r="M2820" s="870">
        <v>0</v>
      </c>
      <c r="N2820" s="870">
        <v>0</v>
      </c>
      <c r="O2820" s="870">
        <v>0</v>
      </c>
      <c r="P2820" s="870">
        <v>0</v>
      </c>
      <c r="Q2820" s="870">
        <v>0</v>
      </c>
      <c r="R2820" s="870">
        <v>0</v>
      </c>
      <c r="S2820" s="870">
        <v>0</v>
      </c>
      <c r="T2820" s="870">
        <v>0</v>
      </c>
      <c r="U2820" s="870">
        <v>0</v>
      </c>
      <c r="V2820" s="870">
        <v>0</v>
      </c>
      <c r="W2820" s="870">
        <v>0</v>
      </c>
      <c r="X2820" s="870">
        <v>0</v>
      </c>
      <c r="Y2820" s="870">
        <v>0</v>
      </c>
      <c r="Z2820" s="870">
        <v>0</v>
      </c>
      <c r="AA2820" s="870">
        <v>0</v>
      </c>
      <c r="AB2820" s="870">
        <v>0</v>
      </c>
      <c r="AC2820" s="870">
        <v>0</v>
      </c>
      <c r="AD2820" s="870">
        <v>0</v>
      </c>
      <c r="AE2820" s="870">
        <v>0</v>
      </c>
    </row>
    <row r="2821" spans="1:31">
      <c r="A2821" s="870" t="s">
        <v>1849</v>
      </c>
      <c r="B2821" s="870">
        <v>22</v>
      </c>
      <c r="C2821" s="870">
        <v>2215</v>
      </c>
      <c r="D2821" s="870">
        <v>221505</v>
      </c>
      <c r="E2821" s="870">
        <v>2215050500</v>
      </c>
      <c r="F2821" s="870" t="s">
        <v>1467</v>
      </c>
      <c r="G2821" s="870">
        <v>2028957912253</v>
      </c>
      <c r="H2821" s="870">
        <v>0</v>
      </c>
      <c r="I2821" s="870">
        <v>0</v>
      </c>
      <c r="J2821" s="870">
        <v>-2028957912253</v>
      </c>
      <c r="K2821" s="870">
        <v>0</v>
      </c>
      <c r="L2821" s="870">
        <v>0</v>
      </c>
      <c r="M2821" s="870">
        <v>-2028957912253</v>
      </c>
      <c r="N2821" s="870">
        <v>0</v>
      </c>
      <c r="O2821" s="870">
        <v>-2028957912253</v>
      </c>
      <c r="P2821" s="870">
        <v>-750714427533.60999</v>
      </c>
      <c r="Q2821" s="870">
        <v>0</v>
      </c>
      <c r="R2821" s="870">
        <v>0</v>
      </c>
      <c r="S2821" s="870">
        <v>0</v>
      </c>
      <c r="T2821" s="870">
        <v>0</v>
      </c>
      <c r="U2821" s="870">
        <v>0</v>
      </c>
      <c r="V2821" s="870">
        <v>0</v>
      </c>
      <c r="W2821" s="870">
        <v>0</v>
      </c>
      <c r="X2821" s="870">
        <v>-750714427533.60999</v>
      </c>
      <c r="Y2821" s="870">
        <v>0.37</v>
      </c>
      <c r="Z2821" s="870">
        <v>0</v>
      </c>
      <c r="AA2821" s="870">
        <v>-750714427533.60999</v>
      </c>
      <c r="AB2821" s="870">
        <v>0</v>
      </c>
      <c r="AC2821" s="870">
        <v>-750714427533.60999</v>
      </c>
      <c r="AD2821" s="870">
        <v>0</v>
      </c>
      <c r="AE2821" s="870">
        <v>0</v>
      </c>
    </row>
    <row r="2822" spans="1:31">
      <c r="A2822" s="870" t="s">
        <v>1849</v>
      </c>
      <c r="B2822" s="870">
        <v>22</v>
      </c>
      <c r="C2822" s="870">
        <v>2215</v>
      </c>
      <c r="D2822" s="870">
        <v>221505</v>
      </c>
      <c r="E2822" s="870">
        <v>2215050501</v>
      </c>
      <c r="F2822" s="870" t="s">
        <v>1468</v>
      </c>
      <c r="G2822" s="870">
        <v>2123929916219</v>
      </c>
      <c r="H2822" s="870">
        <v>0</v>
      </c>
      <c r="I2822" s="870">
        <v>0</v>
      </c>
      <c r="J2822" s="870">
        <v>-2123929916219</v>
      </c>
      <c r="K2822" s="870">
        <v>0</v>
      </c>
      <c r="L2822" s="870">
        <v>0</v>
      </c>
      <c r="M2822" s="870">
        <v>-2123929916219</v>
      </c>
      <c r="N2822" s="870">
        <v>0</v>
      </c>
      <c r="O2822" s="870">
        <v>-2123929916219</v>
      </c>
      <c r="P2822" s="870">
        <v>-785854069001.03003</v>
      </c>
      <c r="Q2822" s="870">
        <v>0</v>
      </c>
      <c r="R2822" s="870">
        <v>0</v>
      </c>
      <c r="S2822" s="870">
        <v>0</v>
      </c>
      <c r="T2822" s="870">
        <v>0</v>
      </c>
      <c r="U2822" s="870">
        <v>0</v>
      </c>
      <c r="V2822" s="870">
        <v>0</v>
      </c>
      <c r="W2822" s="870">
        <v>0</v>
      </c>
      <c r="X2822" s="870">
        <v>-785854069001.03003</v>
      </c>
      <c r="Y2822" s="870">
        <v>0.37</v>
      </c>
      <c r="Z2822" s="870">
        <v>0</v>
      </c>
      <c r="AA2822" s="870">
        <v>-785854069001.03003</v>
      </c>
      <c r="AB2822" s="870">
        <v>0</v>
      </c>
      <c r="AC2822" s="870">
        <v>-785854069001.03003</v>
      </c>
      <c r="AD2822" s="870">
        <v>0</v>
      </c>
      <c r="AE2822" s="870">
        <v>0</v>
      </c>
    </row>
    <row r="2823" spans="1:31">
      <c r="A2823" s="870" t="s">
        <v>1849</v>
      </c>
      <c r="B2823" s="870">
        <v>22</v>
      </c>
      <c r="C2823" s="870">
        <v>2215</v>
      </c>
      <c r="D2823" s="870">
        <v>221505</v>
      </c>
      <c r="E2823" s="870">
        <v>2215050503</v>
      </c>
      <c r="F2823" s="870" t="s">
        <v>3459</v>
      </c>
      <c r="G2823" s="870">
        <v>115392716432</v>
      </c>
      <c r="H2823" s="870">
        <v>0</v>
      </c>
      <c r="I2823" s="870">
        <v>0</v>
      </c>
      <c r="J2823" s="870">
        <v>-115392716432</v>
      </c>
      <c r="K2823" s="870">
        <v>0</v>
      </c>
      <c r="L2823" s="870">
        <v>0</v>
      </c>
      <c r="M2823" s="870">
        <v>-115392716432</v>
      </c>
      <c r="N2823" s="870">
        <v>0</v>
      </c>
      <c r="O2823" s="870">
        <v>-115392716432</v>
      </c>
      <c r="P2823" s="870">
        <v>-42695305079.839996</v>
      </c>
      <c r="Q2823" s="870">
        <v>0</v>
      </c>
      <c r="R2823" s="870">
        <v>0</v>
      </c>
      <c r="S2823" s="870">
        <v>0</v>
      </c>
      <c r="T2823" s="870">
        <v>0</v>
      </c>
      <c r="U2823" s="870">
        <v>0</v>
      </c>
      <c r="V2823" s="870">
        <v>0</v>
      </c>
      <c r="W2823" s="870">
        <v>0</v>
      </c>
      <c r="X2823" s="870">
        <v>-42695305079.839996</v>
      </c>
      <c r="Y2823" s="870">
        <v>0.37</v>
      </c>
      <c r="Z2823" s="870">
        <v>0</v>
      </c>
      <c r="AA2823" s="870">
        <v>-42695305079.839996</v>
      </c>
      <c r="AB2823" s="870">
        <v>0</v>
      </c>
      <c r="AC2823" s="870">
        <v>-42695305079.839996</v>
      </c>
      <c r="AD2823" s="870">
        <v>0</v>
      </c>
      <c r="AE2823" s="870">
        <v>0</v>
      </c>
    </row>
    <row r="2824" spans="1:31">
      <c r="A2824" s="870" t="s">
        <v>1849</v>
      </c>
      <c r="B2824" s="870">
        <v>22</v>
      </c>
      <c r="C2824" s="870">
        <v>2215</v>
      </c>
      <c r="D2824" s="870">
        <v>221505</v>
      </c>
      <c r="E2824" s="870">
        <v>2215052020</v>
      </c>
      <c r="F2824" s="870" t="s">
        <v>1469</v>
      </c>
      <c r="G2824" s="870">
        <v>-2329857887276</v>
      </c>
      <c r="H2824" s="870">
        <v>0</v>
      </c>
      <c r="I2824" s="870">
        <v>0</v>
      </c>
      <c r="J2824" s="870">
        <v>2329857887276</v>
      </c>
      <c r="K2824" s="870">
        <v>0</v>
      </c>
      <c r="L2824" s="870">
        <v>2329857887276</v>
      </c>
      <c r="M2824" s="870">
        <v>0</v>
      </c>
      <c r="N2824" s="870">
        <v>0</v>
      </c>
      <c r="O2824" s="870">
        <v>2329857887276</v>
      </c>
      <c r="P2824" s="870">
        <v>862047418292.12</v>
      </c>
      <c r="Q2824" s="870">
        <v>0</v>
      </c>
      <c r="R2824" s="870">
        <v>0</v>
      </c>
      <c r="S2824" s="870">
        <v>0</v>
      </c>
      <c r="T2824" s="870">
        <v>0</v>
      </c>
      <c r="U2824" s="870">
        <v>0</v>
      </c>
      <c r="V2824" s="870">
        <v>0</v>
      </c>
      <c r="W2824" s="870">
        <v>0</v>
      </c>
      <c r="X2824" s="870">
        <v>862047418292.12</v>
      </c>
      <c r="Y2824" s="870">
        <v>0.37</v>
      </c>
      <c r="Z2824" s="870">
        <v>862047418292.12</v>
      </c>
      <c r="AA2824" s="870">
        <v>0</v>
      </c>
      <c r="AB2824" s="870">
        <v>862047418292.12</v>
      </c>
      <c r="AC2824" s="870">
        <v>0</v>
      </c>
      <c r="AD2824" s="870">
        <v>0</v>
      </c>
      <c r="AE2824" s="870">
        <v>0</v>
      </c>
    </row>
    <row r="2825" spans="1:31">
      <c r="A2825" s="870" t="s">
        <v>1849</v>
      </c>
      <c r="B2825" s="870">
        <v>22</v>
      </c>
      <c r="C2825" s="870">
        <v>2215</v>
      </c>
      <c r="D2825" s="870">
        <v>221505</v>
      </c>
      <c r="E2825" s="870">
        <v>2215052021</v>
      </c>
      <c r="F2825" s="870" t="s">
        <v>1470</v>
      </c>
      <c r="G2825" s="870">
        <v>-2175064766983</v>
      </c>
      <c r="H2825" s="870">
        <v>0</v>
      </c>
      <c r="I2825" s="870">
        <v>0</v>
      </c>
      <c r="J2825" s="870">
        <v>2175064766983</v>
      </c>
      <c r="K2825" s="870">
        <v>0</v>
      </c>
      <c r="L2825" s="870">
        <v>2175064766983</v>
      </c>
      <c r="M2825" s="870">
        <v>0</v>
      </c>
      <c r="N2825" s="870">
        <v>0</v>
      </c>
      <c r="O2825" s="870">
        <v>2175064766983</v>
      </c>
      <c r="P2825" s="870">
        <v>804773963783.70996</v>
      </c>
      <c r="Q2825" s="870">
        <v>0</v>
      </c>
      <c r="R2825" s="870">
        <v>0</v>
      </c>
      <c r="S2825" s="870">
        <v>0</v>
      </c>
      <c r="T2825" s="870">
        <v>0</v>
      </c>
      <c r="U2825" s="870">
        <v>0</v>
      </c>
      <c r="V2825" s="870">
        <v>0</v>
      </c>
      <c r="W2825" s="870">
        <v>0</v>
      </c>
      <c r="X2825" s="870">
        <v>804773963783.70996</v>
      </c>
      <c r="Y2825" s="870">
        <v>0.37</v>
      </c>
      <c r="Z2825" s="870">
        <v>804773963783.70996</v>
      </c>
      <c r="AA2825" s="870">
        <v>0</v>
      </c>
      <c r="AB2825" s="870">
        <v>804773963783.70996</v>
      </c>
      <c r="AC2825" s="870">
        <v>0</v>
      </c>
      <c r="AD2825" s="870">
        <v>0</v>
      </c>
      <c r="AE2825" s="870">
        <v>0</v>
      </c>
    </row>
    <row r="2826" spans="1:31">
      <c r="A2826" s="870" t="s">
        <v>1849</v>
      </c>
      <c r="B2826" s="870">
        <v>22</v>
      </c>
      <c r="C2826" s="870">
        <v>2215</v>
      </c>
      <c r="D2826" s="870">
        <v>221505</v>
      </c>
      <c r="E2826" s="870">
        <v>2215052023</v>
      </c>
      <c r="F2826" s="870" t="s">
        <v>1471</v>
      </c>
      <c r="G2826" s="870">
        <v>-272859464588</v>
      </c>
      <c r="H2826" s="870">
        <v>0</v>
      </c>
      <c r="I2826" s="870">
        <v>0</v>
      </c>
      <c r="J2826" s="870">
        <v>272859464588</v>
      </c>
      <c r="K2826" s="870">
        <v>0</v>
      </c>
      <c r="L2826" s="870">
        <v>272859464588</v>
      </c>
      <c r="M2826" s="870">
        <v>0</v>
      </c>
      <c r="N2826" s="870">
        <v>0</v>
      </c>
      <c r="O2826" s="870">
        <v>272859464588</v>
      </c>
      <c r="P2826" s="870">
        <v>100958001897.56</v>
      </c>
      <c r="Q2826" s="870">
        <v>0</v>
      </c>
      <c r="R2826" s="870">
        <v>0</v>
      </c>
      <c r="S2826" s="870">
        <v>0</v>
      </c>
      <c r="T2826" s="870">
        <v>0</v>
      </c>
      <c r="U2826" s="870">
        <v>0</v>
      </c>
      <c r="V2826" s="870">
        <v>0</v>
      </c>
      <c r="W2826" s="870">
        <v>0</v>
      </c>
      <c r="X2826" s="870">
        <v>100958001897.56</v>
      </c>
      <c r="Y2826" s="870">
        <v>0.37</v>
      </c>
      <c r="Z2826" s="870">
        <v>100958001897.56</v>
      </c>
      <c r="AA2826" s="870">
        <v>0</v>
      </c>
      <c r="AB2826" s="870">
        <v>100958001897.56</v>
      </c>
      <c r="AC2826" s="870">
        <v>0</v>
      </c>
      <c r="AD2826" s="870">
        <v>0</v>
      </c>
      <c r="AE2826" s="870">
        <v>0</v>
      </c>
    </row>
    <row r="2827" spans="1:31">
      <c r="A2827" s="870" t="s">
        <v>1849</v>
      </c>
      <c r="B2827" s="870">
        <v>22</v>
      </c>
      <c r="C2827" s="870">
        <v>2215</v>
      </c>
      <c r="D2827" s="870">
        <v>221510</v>
      </c>
      <c r="E2827" s="870">
        <v>2215101010</v>
      </c>
      <c r="F2827" s="870" t="s">
        <v>1472</v>
      </c>
      <c r="G2827" s="870">
        <v>1634845858725</v>
      </c>
      <c r="H2827" s="870">
        <v>0</v>
      </c>
      <c r="I2827" s="870">
        <v>0</v>
      </c>
      <c r="J2827" s="870">
        <v>-1634845858725</v>
      </c>
      <c r="K2827" s="870">
        <v>0</v>
      </c>
      <c r="L2827" s="870">
        <v>0</v>
      </c>
      <c r="M2827" s="870">
        <v>-1634845858725</v>
      </c>
      <c r="N2827" s="870">
        <v>0</v>
      </c>
      <c r="O2827" s="870">
        <v>-1634845858725</v>
      </c>
      <c r="P2827" s="870">
        <v>-604892967728.25</v>
      </c>
      <c r="Q2827" s="870">
        <v>0</v>
      </c>
      <c r="R2827" s="870">
        <v>0</v>
      </c>
      <c r="S2827" s="870">
        <v>0</v>
      </c>
      <c r="T2827" s="870">
        <v>0</v>
      </c>
      <c r="U2827" s="870">
        <v>0</v>
      </c>
      <c r="V2827" s="870">
        <v>0</v>
      </c>
      <c r="W2827" s="870">
        <v>0</v>
      </c>
      <c r="X2827" s="870">
        <v>-604892967728.25</v>
      </c>
      <c r="Y2827" s="870">
        <v>0.37</v>
      </c>
      <c r="Z2827" s="870">
        <v>0</v>
      </c>
      <c r="AA2827" s="870">
        <v>-604892967728.25</v>
      </c>
      <c r="AB2827" s="870">
        <v>0</v>
      </c>
      <c r="AC2827" s="870">
        <v>-604892967728.25</v>
      </c>
      <c r="AD2827" s="870">
        <v>0</v>
      </c>
      <c r="AE2827" s="870">
        <v>0</v>
      </c>
    </row>
    <row r="2828" spans="1:31">
      <c r="A2828" s="870" t="s">
        <v>1849</v>
      </c>
      <c r="B2828" s="870">
        <v>22</v>
      </c>
      <c r="C2828" s="870">
        <v>2215</v>
      </c>
      <c r="D2828" s="870">
        <v>221510</v>
      </c>
      <c r="E2828" s="870">
        <v>2215101017</v>
      </c>
      <c r="F2828" s="870" t="s">
        <v>1473</v>
      </c>
      <c r="G2828" s="870">
        <v>62073933152</v>
      </c>
      <c r="H2828" s="870">
        <v>0</v>
      </c>
      <c r="I2828" s="870">
        <v>0</v>
      </c>
      <c r="J2828" s="870">
        <v>-62073933152</v>
      </c>
      <c r="K2828" s="870">
        <v>0</v>
      </c>
      <c r="L2828" s="870">
        <v>0</v>
      </c>
      <c r="M2828" s="870">
        <v>-62073933152</v>
      </c>
      <c r="N2828" s="870">
        <v>0</v>
      </c>
      <c r="O2828" s="870">
        <v>-62073933152</v>
      </c>
      <c r="P2828" s="870">
        <v>-22967355266.239998</v>
      </c>
      <c r="Q2828" s="870">
        <v>0</v>
      </c>
      <c r="R2828" s="870">
        <v>0</v>
      </c>
      <c r="S2828" s="870">
        <v>0</v>
      </c>
      <c r="T2828" s="870">
        <v>0</v>
      </c>
      <c r="U2828" s="870">
        <v>0</v>
      </c>
      <c r="V2828" s="870">
        <v>0</v>
      </c>
      <c r="W2828" s="870">
        <v>0</v>
      </c>
      <c r="X2828" s="870">
        <v>-22967355266.239998</v>
      </c>
      <c r="Y2828" s="870">
        <v>0.36999999999999994</v>
      </c>
      <c r="Z2828" s="870">
        <v>0</v>
      </c>
      <c r="AA2828" s="870">
        <v>-22967355266.239998</v>
      </c>
      <c r="AB2828" s="870">
        <v>0</v>
      </c>
      <c r="AC2828" s="870">
        <v>-22967355266.239998</v>
      </c>
      <c r="AD2828" s="870">
        <v>0</v>
      </c>
      <c r="AE2828" s="870">
        <v>0</v>
      </c>
    </row>
    <row r="2829" spans="1:31">
      <c r="A2829" s="870" t="s">
        <v>1849</v>
      </c>
      <c r="B2829" s="870">
        <v>22</v>
      </c>
      <c r="C2829" s="870">
        <v>2215</v>
      </c>
      <c r="D2829" s="870">
        <v>221510</v>
      </c>
      <c r="E2829" s="870">
        <v>2215101111</v>
      </c>
      <c r="F2829" s="870" t="s">
        <v>4389</v>
      </c>
      <c r="G2829" s="870">
        <v>0</v>
      </c>
      <c r="H2829" s="870">
        <v>0</v>
      </c>
      <c r="I2829" s="870">
        <v>0</v>
      </c>
      <c r="J2829" s="870">
        <v>0</v>
      </c>
      <c r="K2829" s="870">
        <v>0</v>
      </c>
      <c r="L2829" s="870">
        <v>0</v>
      </c>
      <c r="M2829" s="870">
        <v>0</v>
      </c>
      <c r="N2829" s="870">
        <v>0</v>
      </c>
      <c r="O2829" s="870">
        <v>0</v>
      </c>
      <c r="P2829" s="870">
        <v>0</v>
      </c>
      <c r="Q2829" s="870">
        <v>0</v>
      </c>
      <c r="R2829" s="870">
        <v>0</v>
      </c>
      <c r="S2829" s="870">
        <v>0</v>
      </c>
      <c r="T2829" s="870">
        <v>0</v>
      </c>
      <c r="U2829" s="870">
        <v>0</v>
      </c>
      <c r="V2829" s="870">
        <v>0</v>
      </c>
      <c r="W2829" s="870">
        <v>0</v>
      </c>
      <c r="X2829" s="870">
        <v>0</v>
      </c>
      <c r="Y2829" s="870">
        <v>0</v>
      </c>
      <c r="Z2829" s="870">
        <v>0</v>
      </c>
      <c r="AA2829" s="870">
        <v>0</v>
      </c>
      <c r="AB2829" s="870">
        <v>0</v>
      </c>
      <c r="AC2829" s="870">
        <v>0</v>
      </c>
      <c r="AD2829" s="870">
        <v>0</v>
      </c>
      <c r="AE2829" s="870">
        <v>0</v>
      </c>
    </row>
    <row r="2830" spans="1:31">
      <c r="A2830" s="870" t="s">
        <v>1849</v>
      </c>
      <c r="B2830" s="870">
        <v>22</v>
      </c>
      <c r="C2830" s="870">
        <v>2215</v>
      </c>
      <c r="D2830" s="870">
        <v>221510</v>
      </c>
      <c r="E2830" s="870">
        <v>2215101221</v>
      </c>
      <c r="F2830" s="870" t="s">
        <v>4390</v>
      </c>
      <c r="G2830" s="870">
        <v>0</v>
      </c>
      <c r="H2830" s="870">
        <v>0</v>
      </c>
      <c r="I2830" s="870">
        <v>0</v>
      </c>
      <c r="J2830" s="870">
        <v>0</v>
      </c>
      <c r="K2830" s="870">
        <v>0</v>
      </c>
      <c r="L2830" s="870">
        <v>0</v>
      </c>
      <c r="M2830" s="870">
        <v>0</v>
      </c>
      <c r="N2830" s="870">
        <v>0</v>
      </c>
      <c r="O2830" s="870">
        <v>0</v>
      </c>
      <c r="P2830" s="870">
        <v>0</v>
      </c>
      <c r="Q2830" s="870">
        <v>0</v>
      </c>
      <c r="R2830" s="870">
        <v>0</v>
      </c>
      <c r="S2830" s="870">
        <v>0</v>
      </c>
      <c r="T2830" s="870">
        <v>0</v>
      </c>
      <c r="U2830" s="870">
        <v>0</v>
      </c>
      <c r="V2830" s="870">
        <v>0</v>
      </c>
      <c r="W2830" s="870">
        <v>0</v>
      </c>
      <c r="X2830" s="870">
        <v>0</v>
      </c>
      <c r="Y2830" s="870">
        <v>0</v>
      </c>
      <c r="Z2830" s="870">
        <v>0</v>
      </c>
      <c r="AA2830" s="870">
        <v>0</v>
      </c>
      <c r="AB2830" s="870">
        <v>0</v>
      </c>
      <c r="AC2830" s="870">
        <v>0</v>
      </c>
      <c r="AD2830" s="870">
        <v>0</v>
      </c>
      <c r="AE2830" s="870">
        <v>0</v>
      </c>
    </row>
    <row r="2831" spans="1:31">
      <c r="A2831" s="870" t="s">
        <v>1849</v>
      </c>
      <c r="B2831" s="870">
        <v>22</v>
      </c>
      <c r="C2831" s="870">
        <v>2215</v>
      </c>
      <c r="D2831" s="870">
        <v>221510</v>
      </c>
      <c r="E2831" s="870">
        <v>2215102520</v>
      </c>
      <c r="F2831" s="870" t="s">
        <v>1474</v>
      </c>
      <c r="G2831" s="870">
        <v>-1878065639411</v>
      </c>
      <c r="H2831" s="870">
        <v>0</v>
      </c>
      <c r="I2831" s="870">
        <v>0</v>
      </c>
      <c r="J2831" s="870">
        <v>1878065639411</v>
      </c>
      <c r="K2831" s="870">
        <v>0</v>
      </c>
      <c r="L2831" s="870">
        <v>1878065639411</v>
      </c>
      <c r="M2831" s="870">
        <v>0</v>
      </c>
      <c r="N2831" s="870">
        <v>0</v>
      </c>
      <c r="O2831" s="870">
        <v>1878065639411</v>
      </c>
      <c r="P2831" s="870">
        <v>694884286582.06995</v>
      </c>
      <c r="Q2831" s="870">
        <v>0</v>
      </c>
      <c r="R2831" s="870">
        <v>0</v>
      </c>
      <c r="S2831" s="870">
        <v>0</v>
      </c>
      <c r="T2831" s="870">
        <v>0</v>
      </c>
      <c r="U2831" s="870">
        <v>0</v>
      </c>
      <c r="V2831" s="870">
        <v>0</v>
      </c>
      <c r="W2831" s="870">
        <v>0</v>
      </c>
      <c r="X2831" s="870">
        <v>694884286582.06995</v>
      </c>
      <c r="Y2831" s="870">
        <v>0.37</v>
      </c>
      <c r="Z2831" s="870">
        <v>694884286582.06995</v>
      </c>
      <c r="AA2831" s="870">
        <v>0</v>
      </c>
      <c r="AB2831" s="870">
        <v>694884286582.06995</v>
      </c>
      <c r="AC2831" s="870">
        <v>0</v>
      </c>
      <c r="AD2831" s="870">
        <v>0</v>
      </c>
      <c r="AE2831" s="870">
        <v>0</v>
      </c>
    </row>
    <row r="2832" spans="1:31">
      <c r="A2832" s="870" t="s">
        <v>1849</v>
      </c>
      <c r="B2832" s="870">
        <v>22</v>
      </c>
      <c r="C2832" s="870">
        <v>2215</v>
      </c>
      <c r="D2832" s="870">
        <v>221510</v>
      </c>
      <c r="E2832" s="870">
        <v>2215102521</v>
      </c>
      <c r="F2832" s="870" t="s">
        <v>1475</v>
      </c>
      <c r="G2832" s="870">
        <v>-76895888736</v>
      </c>
      <c r="H2832" s="870">
        <v>0</v>
      </c>
      <c r="I2832" s="870">
        <v>0</v>
      </c>
      <c r="J2832" s="870">
        <v>76895888736</v>
      </c>
      <c r="K2832" s="870">
        <v>0</v>
      </c>
      <c r="L2832" s="870">
        <v>76895888736</v>
      </c>
      <c r="M2832" s="870">
        <v>0</v>
      </c>
      <c r="N2832" s="870">
        <v>0</v>
      </c>
      <c r="O2832" s="870">
        <v>76895888736</v>
      </c>
      <c r="P2832" s="870">
        <v>28451478832.32</v>
      </c>
      <c r="Q2832" s="870">
        <v>0</v>
      </c>
      <c r="R2832" s="870">
        <v>0</v>
      </c>
      <c r="S2832" s="870">
        <v>0</v>
      </c>
      <c r="T2832" s="870">
        <v>0</v>
      </c>
      <c r="U2832" s="870">
        <v>0</v>
      </c>
      <c r="V2832" s="870">
        <v>0</v>
      </c>
      <c r="W2832" s="870">
        <v>0</v>
      </c>
      <c r="X2832" s="870">
        <v>28451478832.32</v>
      </c>
      <c r="Y2832" s="870">
        <v>0.37</v>
      </c>
      <c r="Z2832" s="870">
        <v>28451478832.32</v>
      </c>
      <c r="AA2832" s="870">
        <v>0</v>
      </c>
      <c r="AB2832" s="870">
        <v>28451478832.32</v>
      </c>
      <c r="AC2832" s="870">
        <v>0</v>
      </c>
      <c r="AD2832" s="870">
        <v>0</v>
      </c>
      <c r="AE2832" s="870">
        <v>0</v>
      </c>
    </row>
    <row r="2833" spans="1:31">
      <c r="A2833" s="870" t="s">
        <v>1849</v>
      </c>
      <c r="B2833" s="870">
        <v>22</v>
      </c>
      <c r="C2833" s="870">
        <v>2220</v>
      </c>
      <c r="D2833" s="870">
        <v>222005</v>
      </c>
      <c r="E2833" s="870">
        <v>2220050621</v>
      </c>
      <c r="F2833" s="870" t="s">
        <v>4391</v>
      </c>
      <c r="G2833" s="870">
        <v>-1665551051</v>
      </c>
      <c r="H2833" s="870">
        <v>0</v>
      </c>
      <c r="I2833" s="870">
        <v>0</v>
      </c>
      <c r="J2833" s="870">
        <v>1665551051</v>
      </c>
      <c r="K2833" s="870">
        <v>0</v>
      </c>
      <c r="L2833" s="870">
        <v>1665551051</v>
      </c>
      <c r="M2833" s="870">
        <v>0</v>
      </c>
      <c r="N2833" s="870">
        <v>0</v>
      </c>
      <c r="O2833" s="870">
        <v>1665551051</v>
      </c>
      <c r="P2833" s="870">
        <v>616253888.87</v>
      </c>
      <c r="Q2833" s="870">
        <v>0</v>
      </c>
      <c r="R2833" s="870">
        <v>0</v>
      </c>
      <c r="S2833" s="870">
        <v>0</v>
      </c>
      <c r="T2833" s="870">
        <v>0</v>
      </c>
      <c r="U2833" s="870">
        <v>0</v>
      </c>
      <c r="V2833" s="870">
        <v>0</v>
      </c>
      <c r="W2833" s="870">
        <v>0</v>
      </c>
      <c r="X2833" s="870">
        <v>616253888.87</v>
      </c>
      <c r="Y2833" s="870">
        <v>0.37</v>
      </c>
      <c r="Z2833" s="870">
        <v>616253888.87</v>
      </c>
      <c r="AA2833" s="870">
        <v>0</v>
      </c>
      <c r="AB2833" s="870">
        <v>616253888.87</v>
      </c>
      <c r="AC2833" s="870">
        <v>0</v>
      </c>
      <c r="AD2833" s="870">
        <v>0</v>
      </c>
      <c r="AE2833" s="870">
        <v>0</v>
      </c>
    </row>
    <row r="2834" spans="1:31">
      <c r="A2834" s="870" t="s">
        <v>1849</v>
      </c>
      <c r="B2834" s="870">
        <v>22</v>
      </c>
      <c r="C2834" s="870">
        <v>2220</v>
      </c>
      <c r="D2834" s="870">
        <v>222005</v>
      </c>
      <c r="E2834" s="870">
        <v>2220050622</v>
      </c>
      <c r="F2834" s="870" t="s">
        <v>1476</v>
      </c>
      <c r="G2834" s="870">
        <v>-694180254</v>
      </c>
      <c r="H2834" s="870">
        <v>0</v>
      </c>
      <c r="I2834" s="870">
        <v>0</v>
      </c>
      <c r="J2834" s="870">
        <v>694180254</v>
      </c>
      <c r="K2834" s="870">
        <v>0</v>
      </c>
      <c r="L2834" s="870">
        <v>694180254</v>
      </c>
      <c r="M2834" s="870">
        <v>0</v>
      </c>
      <c r="N2834" s="870">
        <v>0</v>
      </c>
      <c r="O2834" s="870">
        <v>694180254</v>
      </c>
      <c r="P2834" s="870">
        <v>256846693.97999999</v>
      </c>
      <c r="Q2834" s="870">
        <v>0</v>
      </c>
      <c r="R2834" s="870">
        <v>0</v>
      </c>
      <c r="S2834" s="870">
        <v>0</v>
      </c>
      <c r="T2834" s="870">
        <v>0</v>
      </c>
      <c r="U2834" s="870">
        <v>0</v>
      </c>
      <c r="V2834" s="870">
        <v>0</v>
      </c>
      <c r="W2834" s="870">
        <v>0</v>
      </c>
      <c r="X2834" s="870">
        <v>256846693.97999999</v>
      </c>
      <c r="Y2834" s="870">
        <v>0.37</v>
      </c>
      <c r="Z2834" s="870">
        <v>256846693.97999999</v>
      </c>
      <c r="AA2834" s="870">
        <v>0</v>
      </c>
      <c r="AB2834" s="870">
        <v>256846693.97999999</v>
      </c>
      <c r="AC2834" s="870">
        <v>0</v>
      </c>
      <c r="AD2834" s="870">
        <v>0</v>
      </c>
      <c r="AE2834" s="870">
        <v>0</v>
      </c>
    </row>
    <row r="2835" spans="1:31">
      <c r="A2835" s="870" t="s">
        <v>1849</v>
      </c>
      <c r="B2835" s="870">
        <v>22</v>
      </c>
      <c r="C2835" s="870">
        <v>2220</v>
      </c>
      <c r="D2835" s="870">
        <v>222030</v>
      </c>
      <c r="E2835" s="870">
        <v>2220302621</v>
      </c>
      <c r="F2835" s="870" t="s">
        <v>4392</v>
      </c>
      <c r="G2835" s="870">
        <v>-13863506046</v>
      </c>
      <c r="H2835" s="870">
        <v>0</v>
      </c>
      <c r="I2835" s="870">
        <v>0</v>
      </c>
      <c r="J2835" s="870">
        <v>13863506046</v>
      </c>
      <c r="K2835" s="870">
        <v>0</v>
      </c>
      <c r="L2835" s="870">
        <v>13863506046</v>
      </c>
      <c r="M2835" s="870">
        <v>0</v>
      </c>
      <c r="N2835" s="870">
        <v>0</v>
      </c>
      <c r="O2835" s="870">
        <v>13863506046</v>
      </c>
      <c r="P2835" s="870">
        <v>5129497237.0199995</v>
      </c>
      <c r="Q2835" s="870">
        <v>0</v>
      </c>
      <c r="R2835" s="870">
        <v>0</v>
      </c>
      <c r="S2835" s="870">
        <v>0</v>
      </c>
      <c r="T2835" s="870">
        <v>0</v>
      </c>
      <c r="U2835" s="870">
        <v>0</v>
      </c>
      <c r="V2835" s="870">
        <v>0</v>
      </c>
      <c r="W2835" s="870">
        <v>0</v>
      </c>
      <c r="X2835" s="870">
        <v>5129497237.0199995</v>
      </c>
      <c r="Y2835" s="870">
        <v>0.36999999999999994</v>
      </c>
      <c r="Z2835" s="870">
        <v>5129497237.0199995</v>
      </c>
      <c r="AA2835" s="870">
        <v>0</v>
      </c>
      <c r="AB2835" s="870">
        <v>5129497237.0199995</v>
      </c>
      <c r="AC2835" s="870">
        <v>0</v>
      </c>
      <c r="AD2835" s="870">
        <v>0</v>
      </c>
      <c r="AE2835" s="870">
        <v>0</v>
      </c>
    </row>
    <row r="2836" spans="1:31">
      <c r="A2836" s="870" t="s">
        <v>1849</v>
      </c>
      <c r="B2836" s="870">
        <v>22</v>
      </c>
      <c r="C2836" s="870">
        <v>2220</v>
      </c>
      <c r="D2836" s="870">
        <v>222030</v>
      </c>
      <c r="E2836" s="870">
        <v>2220302622</v>
      </c>
      <c r="F2836" s="870" t="s">
        <v>1477</v>
      </c>
      <c r="G2836" s="870">
        <v>-451108795</v>
      </c>
      <c r="H2836" s="870">
        <v>0</v>
      </c>
      <c r="I2836" s="870">
        <v>0</v>
      </c>
      <c r="J2836" s="870">
        <v>451108795</v>
      </c>
      <c r="K2836" s="870">
        <v>0</v>
      </c>
      <c r="L2836" s="870">
        <v>451108795</v>
      </c>
      <c r="M2836" s="870">
        <v>0</v>
      </c>
      <c r="N2836" s="870">
        <v>0</v>
      </c>
      <c r="O2836" s="870">
        <v>451108795</v>
      </c>
      <c r="P2836" s="870">
        <v>166910254.15000001</v>
      </c>
      <c r="Q2836" s="870">
        <v>0</v>
      </c>
      <c r="R2836" s="870">
        <v>0</v>
      </c>
      <c r="S2836" s="870">
        <v>0</v>
      </c>
      <c r="T2836" s="870">
        <v>0</v>
      </c>
      <c r="U2836" s="870">
        <v>0</v>
      </c>
      <c r="V2836" s="870">
        <v>0</v>
      </c>
      <c r="W2836" s="870">
        <v>0</v>
      </c>
      <c r="X2836" s="870">
        <v>166910254.15000001</v>
      </c>
      <c r="Y2836" s="870">
        <v>0.37</v>
      </c>
      <c r="Z2836" s="870">
        <v>166910254.15000001</v>
      </c>
      <c r="AA2836" s="870">
        <v>0</v>
      </c>
      <c r="AB2836" s="870">
        <v>166910254.15000001</v>
      </c>
      <c r="AC2836" s="870">
        <v>0</v>
      </c>
      <c r="AD2836" s="870">
        <v>0</v>
      </c>
      <c r="AE2836" s="870">
        <v>0</v>
      </c>
    </row>
    <row r="2837" spans="1:31">
      <c r="A2837" s="870" t="s">
        <v>1849</v>
      </c>
      <c r="B2837" s="870">
        <v>22</v>
      </c>
      <c r="C2837" s="870">
        <v>2250</v>
      </c>
      <c r="D2837" s="870">
        <v>225005</v>
      </c>
      <c r="E2837" s="870">
        <v>2250051102</v>
      </c>
      <c r="F2837" s="870" t="s">
        <v>1478</v>
      </c>
      <c r="G2837" s="870">
        <v>22378418916</v>
      </c>
      <c r="H2837" s="870">
        <v>0</v>
      </c>
      <c r="I2837" s="870">
        <v>0</v>
      </c>
      <c r="J2837" s="870">
        <v>-22378418916</v>
      </c>
      <c r="K2837" s="870">
        <v>0</v>
      </c>
      <c r="L2837" s="870">
        <v>0</v>
      </c>
      <c r="M2837" s="870">
        <v>-22378418916</v>
      </c>
      <c r="N2837" s="870">
        <v>0</v>
      </c>
      <c r="O2837" s="870">
        <v>-22378418916</v>
      </c>
      <c r="P2837" s="870">
        <v>-8280014998.9200001</v>
      </c>
      <c r="Q2837" s="870">
        <v>0</v>
      </c>
      <c r="R2837" s="870">
        <v>0</v>
      </c>
      <c r="S2837" s="870">
        <v>0</v>
      </c>
      <c r="T2837" s="870">
        <v>0</v>
      </c>
      <c r="U2837" s="870">
        <v>0</v>
      </c>
      <c r="V2837" s="870">
        <v>0</v>
      </c>
      <c r="W2837" s="870">
        <v>0</v>
      </c>
      <c r="X2837" s="870">
        <v>-8280014998.9200001</v>
      </c>
      <c r="Y2837" s="870">
        <v>0.37</v>
      </c>
      <c r="Z2837" s="870">
        <v>0</v>
      </c>
      <c r="AA2837" s="870">
        <v>-8280014998.9200001</v>
      </c>
      <c r="AB2837" s="870">
        <v>0</v>
      </c>
      <c r="AC2837" s="870">
        <v>-8280014998.9200001</v>
      </c>
      <c r="AD2837" s="870">
        <v>0</v>
      </c>
      <c r="AE2837" s="870">
        <v>0</v>
      </c>
    </row>
    <row r="2838" spans="1:31">
      <c r="A2838" s="870" t="s">
        <v>1849</v>
      </c>
      <c r="B2838" s="870">
        <v>22</v>
      </c>
      <c r="C2838" s="870">
        <v>2250</v>
      </c>
      <c r="D2838" s="870">
        <v>225005</v>
      </c>
      <c r="E2838" s="870">
        <v>2250051103</v>
      </c>
      <c r="F2838" s="870" t="s">
        <v>3265</v>
      </c>
      <c r="G2838" s="870">
        <v>0</v>
      </c>
      <c r="H2838" s="870">
        <v>0</v>
      </c>
      <c r="I2838" s="870">
        <v>0</v>
      </c>
      <c r="J2838" s="870">
        <v>0</v>
      </c>
      <c r="K2838" s="870">
        <v>0</v>
      </c>
      <c r="L2838" s="870">
        <v>0</v>
      </c>
      <c r="M2838" s="870">
        <v>0</v>
      </c>
      <c r="N2838" s="870">
        <v>0</v>
      </c>
      <c r="O2838" s="870">
        <v>0</v>
      </c>
      <c r="P2838" s="870">
        <v>0</v>
      </c>
      <c r="Q2838" s="870">
        <v>0</v>
      </c>
      <c r="R2838" s="870">
        <v>0</v>
      </c>
      <c r="S2838" s="870">
        <v>0</v>
      </c>
      <c r="T2838" s="870">
        <v>0</v>
      </c>
      <c r="U2838" s="870">
        <v>0</v>
      </c>
      <c r="V2838" s="870">
        <v>0</v>
      </c>
      <c r="W2838" s="870">
        <v>0</v>
      </c>
      <c r="X2838" s="870">
        <v>0</v>
      </c>
      <c r="Y2838" s="870">
        <v>0</v>
      </c>
      <c r="Z2838" s="870">
        <v>0</v>
      </c>
      <c r="AA2838" s="870">
        <v>0</v>
      </c>
      <c r="AB2838" s="870">
        <v>0</v>
      </c>
      <c r="AC2838" s="870">
        <v>0</v>
      </c>
      <c r="AD2838" s="870">
        <v>0</v>
      </c>
      <c r="AE2838" s="870">
        <v>0</v>
      </c>
    </row>
    <row r="2839" spans="1:31">
      <c r="A2839" s="870" t="s">
        <v>1849</v>
      </c>
      <c r="B2839" s="870">
        <v>22</v>
      </c>
      <c r="C2839" s="870">
        <v>2250</v>
      </c>
      <c r="D2839" s="870">
        <v>225005</v>
      </c>
      <c r="E2839" s="870">
        <v>2250051105</v>
      </c>
      <c r="F2839" s="870" t="s">
        <v>2105</v>
      </c>
      <c r="G2839" s="870">
        <v>0</v>
      </c>
      <c r="H2839" s="870">
        <v>0</v>
      </c>
      <c r="I2839" s="870">
        <v>0</v>
      </c>
      <c r="J2839" s="870">
        <v>0</v>
      </c>
      <c r="K2839" s="870">
        <v>0</v>
      </c>
      <c r="L2839" s="870">
        <v>0</v>
      </c>
      <c r="M2839" s="870">
        <v>0</v>
      </c>
      <c r="N2839" s="870">
        <v>0</v>
      </c>
      <c r="O2839" s="870">
        <v>0</v>
      </c>
      <c r="P2839" s="870">
        <v>0</v>
      </c>
      <c r="Q2839" s="870">
        <v>0</v>
      </c>
      <c r="R2839" s="870">
        <v>0</v>
      </c>
      <c r="S2839" s="870">
        <v>0</v>
      </c>
      <c r="T2839" s="870">
        <v>0</v>
      </c>
      <c r="U2839" s="870">
        <v>0</v>
      </c>
      <c r="V2839" s="870">
        <v>0</v>
      </c>
      <c r="W2839" s="870">
        <v>0</v>
      </c>
      <c r="X2839" s="870">
        <v>0</v>
      </c>
      <c r="Y2839" s="870">
        <v>0</v>
      </c>
      <c r="Z2839" s="870">
        <v>0</v>
      </c>
      <c r="AA2839" s="870">
        <v>0</v>
      </c>
      <c r="AB2839" s="870">
        <v>0</v>
      </c>
      <c r="AC2839" s="870">
        <v>0</v>
      </c>
      <c r="AD2839" s="870">
        <v>0</v>
      </c>
      <c r="AE2839" s="870">
        <v>0</v>
      </c>
    </row>
    <row r="2840" spans="1:31">
      <c r="A2840" s="870" t="s">
        <v>1849</v>
      </c>
      <c r="B2840" s="870">
        <v>22</v>
      </c>
      <c r="C2840" s="870">
        <v>2250</v>
      </c>
      <c r="D2840" s="870">
        <v>225005</v>
      </c>
      <c r="E2840" s="870">
        <v>2250051117</v>
      </c>
      <c r="F2840" s="870" t="s">
        <v>1479</v>
      </c>
      <c r="G2840" s="870">
        <v>5339394392</v>
      </c>
      <c r="H2840" s="870">
        <v>0</v>
      </c>
      <c r="I2840" s="870">
        <v>0</v>
      </c>
      <c r="J2840" s="870">
        <v>-5339394392</v>
      </c>
      <c r="K2840" s="870">
        <v>0</v>
      </c>
      <c r="L2840" s="870">
        <v>0</v>
      </c>
      <c r="M2840" s="870">
        <v>-5339394392</v>
      </c>
      <c r="N2840" s="870">
        <v>0</v>
      </c>
      <c r="O2840" s="870">
        <v>-5339394392</v>
      </c>
      <c r="P2840" s="870">
        <v>-1975575925.04</v>
      </c>
      <c r="Q2840" s="870">
        <v>0</v>
      </c>
      <c r="R2840" s="870">
        <v>0</v>
      </c>
      <c r="S2840" s="870">
        <v>0</v>
      </c>
      <c r="T2840" s="870">
        <v>0</v>
      </c>
      <c r="U2840" s="870">
        <v>0</v>
      </c>
      <c r="V2840" s="870">
        <v>0</v>
      </c>
      <c r="W2840" s="870">
        <v>0</v>
      </c>
      <c r="X2840" s="870">
        <v>-1975575925.04</v>
      </c>
      <c r="Y2840" s="870">
        <v>0.37</v>
      </c>
      <c r="Z2840" s="870">
        <v>0</v>
      </c>
      <c r="AA2840" s="870">
        <v>-1975575925.04</v>
      </c>
      <c r="AB2840" s="870">
        <v>0</v>
      </c>
      <c r="AC2840" s="870">
        <v>-1975575925.04</v>
      </c>
      <c r="AD2840" s="870">
        <v>0</v>
      </c>
      <c r="AE2840" s="870">
        <v>0</v>
      </c>
    </row>
    <row r="2841" spans="1:31">
      <c r="A2841" s="870" t="s">
        <v>1849</v>
      </c>
      <c r="B2841" s="870">
        <v>22</v>
      </c>
      <c r="C2841" s="870">
        <v>2250</v>
      </c>
      <c r="D2841" s="870">
        <v>225005</v>
      </c>
      <c r="E2841" s="870">
        <v>2250051120</v>
      </c>
      <c r="F2841" s="870" t="s">
        <v>4571</v>
      </c>
      <c r="G2841" s="870">
        <v>0</v>
      </c>
      <c r="H2841" s="870">
        <v>0</v>
      </c>
      <c r="I2841" s="870">
        <v>0</v>
      </c>
      <c r="J2841" s="870">
        <v>0</v>
      </c>
      <c r="K2841" s="870">
        <v>0</v>
      </c>
      <c r="L2841" s="870">
        <v>0</v>
      </c>
      <c r="M2841" s="870">
        <v>0</v>
      </c>
      <c r="N2841" s="870">
        <v>0</v>
      </c>
      <c r="O2841" s="870">
        <v>0</v>
      </c>
      <c r="P2841" s="870">
        <v>0</v>
      </c>
      <c r="Q2841" s="870">
        <v>0</v>
      </c>
      <c r="R2841" s="870">
        <v>0</v>
      </c>
      <c r="S2841" s="870">
        <v>0</v>
      </c>
      <c r="T2841" s="870">
        <v>0</v>
      </c>
      <c r="U2841" s="870">
        <v>0</v>
      </c>
      <c r="V2841" s="870">
        <v>0</v>
      </c>
      <c r="W2841" s="870">
        <v>0</v>
      </c>
      <c r="X2841" s="870">
        <v>0</v>
      </c>
      <c r="Y2841" s="870">
        <v>0</v>
      </c>
      <c r="Z2841" s="870">
        <v>0</v>
      </c>
      <c r="AA2841" s="870">
        <v>0</v>
      </c>
      <c r="AB2841" s="870">
        <v>0</v>
      </c>
      <c r="AC2841" s="870">
        <v>0</v>
      </c>
      <c r="AD2841" s="870">
        <v>0</v>
      </c>
      <c r="AE2841" s="870">
        <v>0</v>
      </c>
    </row>
    <row r="2842" spans="1:31">
      <c r="A2842" s="870" t="s">
        <v>1849</v>
      </c>
      <c r="B2842" s="870">
        <v>22</v>
      </c>
      <c r="C2842" s="870">
        <v>2250</v>
      </c>
      <c r="D2842" s="870">
        <v>225010</v>
      </c>
      <c r="E2842" s="870">
        <v>2250101200</v>
      </c>
      <c r="F2842" s="870" t="s">
        <v>2106</v>
      </c>
      <c r="G2842" s="870">
        <v>0</v>
      </c>
      <c r="H2842" s="870">
        <v>0</v>
      </c>
      <c r="I2842" s="870">
        <v>0</v>
      </c>
      <c r="J2842" s="870">
        <v>0</v>
      </c>
      <c r="K2842" s="870">
        <v>0</v>
      </c>
      <c r="L2842" s="870">
        <v>0</v>
      </c>
      <c r="M2842" s="870">
        <v>0</v>
      </c>
      <c r="N2842" s="870">
        <v>0</v>
      </c>
      <c r="O2842" s="870">
        <v>0</v>
      </c>
      <c r="P2842" s="870">
        <v>0</v>
      </c>
      <c r="Q2842" s="870">
        <v>0</v>
      </c>
      <c r="R2842" s="870">
        <v>0</v>
      </c>
      <c r="S2842" s="870">
        <v>0</v>
      </c>
      <c r="T2842" s="870">
        <v>0</v>
      </c>
      <c r="U2842" s="870">
        <v>0</v>
      </c>
      <c r="V2842" s="870">
        <v>0</v>
      </c>
      <c r="W2842" s="870">
        <v>0</v>
      </c>
      <c r="X2842" s="870">
        <v>0</v>
      </c>
      <c r="Y2842" s="870">
        <v>0</v>
      </c>
      <c r="Z2842" s="870">
        <v>0</v>
      </c>
      <c r="AA2842" s="870">
        <v>0</v>
      </c>
      <c r="AB2842" s="870">
        <v>0</v>
      </c>
      <c r="AC2842" s="870">
        <v>0</v>
      </c>
      <c r="AD2842" s="870">
        <v>0</v>
      </c>
      <c r="AE2842" s="870">
        <v>0</v>
      </c>
    </row>
    <row r="2843" spans="1:31">
      <c r="A2843" s="870" t="s">
        <v>1849</v>
      </c>
      <c r="B2843" s="870">
        <v>22</v>
      </c>
      <c r="C2843" s="870">
        <v>2250</v>
      </c>
      <c r="D2843" s="870">
        <v>225010</v>
      </c>
      <c r="E2843" s="870">
        <v>2250101201</v>
      </c>
      <c r="F2843" s="870" t="s">
        <v>1480</v>
      </c>
      <c r="G2843" s="870">
        <v>0</v>
      </c>
      <c r="H2843" s="870">
        <v>0</v>
      </c>
      <c r="I2843" s="870">
        <v>0</v>
      </c>
      <c r="J2843" s="870">
        <v>0</v>
      </c>
      <c r="K2843" s="870">
        <v>0</v>
      </c>
      <c r="L2843" s="870">
        <v>0</v>
      </c>
      <c r="M2843" s="870">
        <v>0</v>
      </c>
      <c r="N2843" s="870">
        <v>0</v>
      </c>
      <c r="O2843" s="870">
        <v>0</v>
      </c>
      <c r="P2843" s="870">
        <v>0</v>
      </c>
      <c r="Q2843" s="870">
        <v>0</v>
      </c>
      <c r="R2843" s="870">
        <v>0</v>
      </c>
      <c r="S2843" s="870">
        <v>0</v>
      </c>
      <c r="T2843" s="870">
        <v>0</v>
      </c>
      <c r="U2843" s="870">
        <v>0</v>
      </c>
      <c r="V2843" s="870">
        <v>0</v>
      </c>
      <c r="W2843" s="870">
        <v>0</v>
      </c>
      <c r="X2843" s="870">
        <v>0</v>
      </c>
      <c r="Y2843" s="870">
        <v>0</v>
      </c>
      <c r="Z2843" s="870">
        <v>0</v>
      </c>
      <c r="AA2843" s="870">
        <v>0</v>
      </c>
      <c r="AB2843" s="870">
        <v>0</v>
      </c>
      <c r="AC2843" s="870">
        <v>0</v>
      </c>
      <c r="AD2843" s="870">
        <v>0</v>
      </c>
      <c r="AE2843" s="870">
        <v>0</v>
      </c>
    </row>
    <row r="2844" spans="1:31">
      <c r="A2844" s="870" t="s">
        <v>1849</v>
      </c>
      <c r="B2844" s="870">
        <v>22</v>
      </c>
      <c r="C2844" s="870">
        <v>2250</v>
      </c>
      <c r="D2844" s="870">
        <v>225015</v>
      </c>
      <c r="E2844" s="870">
        <v>2250157004</v>
      </c>
      <c r="F2844" s="870" t="s">
        <v>4393</v>
      </c>
      <c r="G2844" s="870">
        <v>0</v>
      </c>
      <c r="H2844" s="870">
        <v>0</v>
      </c>
      <c r="I2844" s="870">
        <v>0</v>
      </c>
      <c r="J2844" s="870">
        <v>0</v>
      </c>
      <c r="K2844" s="870">
        <v>0</v>
      </c>
      <c r="L2844" s="870">
        <v>0</v>
      </c>
      <c r="M2844" s="870">
        <v>0</v>
      </c>
      <c r="N2844" s="870">
        <v>0</v>
      </c>
      <c r="O2844" s="870">
        <v>0</v>
      </c>
      <c r="P2844" s="870">
        <v>0</v>
      </c>
      <c r="Q2844" s="870">
        <v>0</v>
      </c>
      <c r="R2844" s="870">
        <v>0</v>
      </c>
      <c r="S2844" s="870">
        <v>0</v>
      </c>
      <c r="T2844" s="870">
        <v>0</v>
      </c>
      <c r="U2844" s="870">
        <v>0</v>
      </c>
      <c r="V2844" s="870">
        <v>0</v>
      </c>
      <c r="W2844" s="870">
        <v>0</v>
      </c>
      <c r="X2844" s="870">
        <v>0</v>
      </c>
      <c r="Y2844" s="870">
        <v>0</v>
      </c>
      <c r="Z2844" s="870">
        <v>0</v>
      </c>
      <c r="AA2844" s="870">
        <v>0</v>
      </c>
      <c r="AB2844" s="870">
        <v>0</v>
      </c>
      <c r="AC2844" s="870">
        <v>0</v>
      </c>
      <c r="AD2844" s="870">
        <v>0</v>
      </c>
      <c r="AE2844" s="870">
        <v>0</v>
      </c>
    </row>
    <row r="2845" spans="1:31">
      <c r="A2845" s="870" t="s">
        <v>1849</v>
      </c>
      <c r="B2845" s="870">
        <v>22</v>
      </c>
      <c r="C2845" s="870">
        <v>2250</v>
      </c>
      <c r="D2845" s="870">
        <v>225020</v>
      </c>
      <c r="E2845" s="870">
        <v>2250207006</v>
      </c>
      <c r="F2845" s="870" t="s">
        <v>4394</v>
      </c>
      <c r="G2845" s="870">
        <v>0</v>
      </c>
      <c r="H2845" s="870">
        <v>0</v>
      </c>
      <c r="I2845" s="870">
        <v>0</v>
      </c>
      <c r="J2845" s="870">
        <v>0</v>
      </c>
      <c r="K2845" s="870">
        <v>0</v>
      </c>
      <c r="L2845" s="870">
        <v>0</v>
      </c>
      <c r="M2845" s="870">
        <v>0</v>
      </c>
      <c r="N2845" s="870">
        <v>0</v>
      </c>
      <c r="O2845" s="870">
        <v>0</v>
      </c>
      <c r="P2845" s="870">
        <v>0</v>
      </c>
      <c r="Q2845" s="870">
        <v>0</v>
      </c>
      <c r="R2845" s="870">
        <v>0</v>
      </c>
      <c r="S2845" s="870">
        <v>0</v>
      </c>
      <c r="T2845" s="870">
        <v>0</v>
      </c>
      <c r="U2845" s="870">
        <v>0</v>
      </c>
      <c r="V2845" s="870">
        <v>0</v>
      </c>
      <c r="W2845" s="870">
        <v>0</v>
      </c>
      <c r="X2845" s="870">
        <v>0</v>
      </c>
      <c r="Y2845" s="870">
        <v>0</v>
      </c>
      <c r="Z2845" s="870">
        <v>0</v>
      </c>
      <c r="AA2845" s="870">
        <v>0</v>
      </c>
      <c r="AB2845" s="870">
        <v>0</v>
      </c>
      <c r="AC2845" s="870">
        <v>0</v>
      </c>
      <c r="AD2845" s="870">
        <v>0</v>
      </c>
      <c r="AE2845" s="870">
        <v>0</v>
      </c>
    </row>
    <row r="2846" spans="1:31">
      <c r="A2846" s="870" t="s">
        <v>1849</v>
      </c>
      <c r="B2846" s="870">
        <v>22</v>
      </c>
      <c r="C2846" s="870">
        <v>2250</v>
      </c>
      <c r="D2846" s="870">
        <v>225030</v>
      </c>
      <c r="E2846" s="870">
        <v>2250302100</v>
      </c>
      <c r="F2846" s="870" t="s">
        <v>1481</v>
      </c>
      <c r="G2846" s="870">
        <v>-22403598004</v>
      </c>
      <c r="H2846" s="870">
        <v>0</v>
      </c>
      <c r="I2846" s="870">
        <v>0</v>
      </c>
      <c r="J2846" s="870">
        <v>22403598004</v>
      </c>
      <c r="K2846" s="870">
        <v>0</v>
      </c>
      <c r="L2846" s="870">
        <v>22403598004</v>
      </c>
      <c r="M2846" s="870">
        <v>0</v>
      </c>
      <c r="N2846" s="870">
        <v>0</v>
      </c>
      <c r="O2846" s="870">
        <v>22403598004</v>
      </c>
      <c r="P2846" s="870">
        <v>8289331261.4799995</v>
      </c>
      <c r="Q2846" s="870">
        <v>0</v>
      </c>
      <c r="R2846" s="870">
        <v>0</v>
      </c>
      <c r="S2846" s="870">
        <v>0</v>
      </c>
      <c r="T2846" s="870">
        <v>0</v>
      </c>
      <c r="U2846" s="870">
        <v>0</v>
      </c>
      <c r="V2846" s="870">
        <v>0</v>
      </c>
      <c r="W2846" s="870">
        <v>0</v>
      </c>
      <c r="X2846" s="870">
        <v>8289331261.4799995</v>
      </c>
      <c r="Y2846" s="870">
        <v>0.37</v>
      </c>
      <c r="Z2846" s="870">
        <v>8289331261.4799995</v>
      </c>
      <c r="AA2846" s="870">
        <v>0</v>
      </c>
      <c r="AB2846" s="870">
        <v>8289331261.4799995</v>
      </c>
      <c r="AC2846" s="870">
        <v>0</v>
      </c>
      <c r="AD2846" s="870">
        <v>0</v>
      </c>
      <c r="AE2846" s="870">
        <v>0</v>
      </c>
    </row>
    <row r="2847" spans="1:31">
      <c r="A2847" s="870" t="s">
        <v>1849</v>
      </c>
      <c r="B2847" s="870">
        <v>22</v>
      </c>
      <c r="C2847" s="870">
        <v>2250</v>
      </c>
      <c r="D2847" s="870">
        <v>225030</v>
      </c>
      <c r="E2847" s="870">
        <v>2250302101</v>
      </c>
      <c r="F2847" s="870" t="s">
        <v>1482</v>
      </c>
      <c r="G2847" s="870">
        <v>-5346249677</v>
      </c>
      <c r="H2847" s="870">
        <v>0</v>
      </c>
      <c r="I2847" s="870">
        <v>0</v>
      </c>
      <c r="J2847" s="870">
        <v>5346249677</v>
      </c>
      <c r="K2847" s="870">
        <v>0</v>
      </c>
      <c r="L2847" s="870">
        <v>5346249677</v>
      </c>
      <c r="M2847" s="870">
        <v>0</v>
      </c>
      <c r="N2847" s="870">
        <v>0</v>
      </c>
      <c r="O2847" s="870">
        <v>5346249677</v>
      </c>
      <c r="P2847" s="870">
        <v>1978112380.49</v>
      </c>
      <c r="Q2847" s="870">
        <v>0</v>
      </c>
      <c r="R2847" s="870">
        <v>0</v>
      </c>
      <c r="S2847" s="870">
        <v>0</v>
      </c>
      <c r="T2847" s="870">
        <v>0</v>
      </c>
      <c r="U2847" s="870">
        <v>0</v>
      </c>
      <c r="V2847" s="870">
        <v>0</v>
      </c>
      <c r="W2847" s="870">
        <v>0</v>
      </c>
      <c r="X2847" s="870">
        <v>1978112380.49</v>
      </c>
      <c r="Y2847" s="870">
        <v>0.37</v>
      </c>
      <c r="Z2847" s="870">
        <v>1978112380.49</v>
      </c>
      <c r="AA2847" s="870">
        <v>0</v>
      </c>
      <c r="AB2847" s="870">
        <v>1978112380.49</v>
      </c>
      <c r="AC2847" s="870">
        <v>0</v>
      </c>
      <c r="AD2847" s="870">
        <v>0</v>
      </c>
      <c r="AE2847" s="870">
        <v>0</v>
      </c>
    </row>
    <row r="2848" spans="1:31">
      <c r="A2848" s="870" t="s">
        <v>1849</v>
      </c>
      <c r="B2848" s="870">
        <v>22</v>
      </c>
      <c r="C2848" s="870">
        <v>2250</v>
      </c>
      <c r="D2848" s="870">
        <v>225035</v>
      </c>
      <c r="E2848" s="870">
        <v>2250352201</v>
      </c>
      <c r="F2848" s="870" t="s">
        <v>2107</v>
      </c>
      <c r="G2848" s="870">
        <v>0</v>
      </c>
      <c r="H2848" s="870">
        <v>0</v>
      </c>
      <c r="I2848" s="870">
        <v>0</v>
      </c>
      <c r="J2848" s="870">
        <v>0</v>
      </c>
      <c r="K2848" s="870">
        <v>0</v>
      </c>
      <c r="L2848" s="870">
        <v>0</v>
      </c>
      <c r="M2848" s="870">
        <v>0</v>
      </c>
      <c r="N2848" s="870">
        <v>0</v>
      </c>
      <c r="O2848" s="870">
        <v>0</v>
      </c>
      <c r="P2848" s="870">
        <v>0</v>
      </c>
      <c r="Q2848" s="870">
        <v>0</v>
      </c>
      <c r="R2848" s="870">
        <v>0</v>
      </c>
      <c r="S2848" s="870">
        <v>0</v>
      </c>
      <c r="T2848" s="870">
        <v>0</v>
      </c>
      <c r="U2848" s="870">
        <v>0</v>
      </c>
      <c r="V2848" s="870">
        <v>0</v>
      </c>
      <c r="W2848" s="870">
        <v>0</v>
      </c>
      <c r="X2848" s="870">
        <v>0</v>
      </c>
      <c r="Y2848" s="870">
        <v>0</v>
      </c>
      <c r="Z2848" s="870">
        <v>0</v>
      </c>
      <c r="AA2848" s="870">
        <v>0</v>
      </c>
      <c r="AB2848" s="870">
        <v>0</v>
      </c>
      <c r="AC2848" s="870">
        <v>0</v>
      </c>
      <c r="AD2848" s="870">
        <v>0</v>
      </c>
      <c r="AE2848" s="870">
        <v>0</v>
      </c>
    </row>
    <row r="2849" spans="1:31">
      <c r="A2849" s="870" t="s">
        <v>1849</v>
      </c>
      <c r="B2849" s="870">
        <v>22</v>
      </c>
      <c r="C2849" s="870">
        <v>2250</v>
      </c>
      <c r="D2849" s="870">
        <v>225035</v>
      </c>
      <c r="E2849" s="870">
        <v>2250352203</v>
      </c>
      <c r="F2849" s="870" t="s">
        <v>3154</v>
      </c>
      <c r="G2849" s="870">
        <v>0</v>
      </c>
      <c r="H2849" s="870">
        <v>0</v>
      </c>
      <c r="I2849" s="870">
        <v>0</v>
      </c>
      <c r="J2849" s="870">
        <v>0</v>
      </c>
      <c r="K2849" s="870">
        <v>0</v>
      </c>
      <c r="L2849" s="870">
        <v>0</v>
      </c>
      <c r="M2849" s="870">
        <v>0</v>
      </c>
      <c r="N2849" s="870">
        <v>0</v>
      </c>
      <c r="O2849" s="870">
        <v>0</v>
      </c>
      <c r="P2849" s="870">
        <v>0</v>
      </c>
      <c r="Q2849" s="870">
        <v>0</v>
      </c>
      <c r="R2849" s="870">
        <v>0</v>
      </c>
      <c r="S2849" s="870">
        <v>0</v>
      </c>
      <c r="T2849" s="870">
        <v>0</v>
      </c>
      <c r="U2849" s="870">
        <v>0</v>
      </c>
      <c r="V2849" s="870">
        <v>0</v>
      </c>
      <c r="W2849" s="870">
        <v>0</v>
      </c>
      <c r="X2849" s="870">
        <v>0</v>
      </c>
      <c r="Y2849" s="870">
        <v>0</v>
      </c>
      <c r="Z2849" s="870">
        <v>0</v>
      </c>
      <c r="AA2849" s="870">
        <v>0</v>
      </c>
      <c r="AB2849" s="870">
        <v>0</v>
      </c>
      <c r="AC2849" s="870">
        <v>0</v>
      </c>
      <c r="AD2849" s="870">
        <v>0</v>
      </c>
      <c r="AE2849" s="870">
        <v>0</v>
      </c>
    </row>
    <row r="2850" spans="1:31">
      <c r="A2850" s="870" t="s">
        <v>1849</v>
      </c>
      <c r="B2850" s="870">
        <v>22</v>
      </c>
      <c r="C2850" s="870">
        <v>2250</v>
      </c>
      <c r="D2850" s="870">
        <v>225035</v>
      </c>
      <c r="E2850" s="870">
        <v>2250352211</v>
      </c>
      <c r="F2850" s="870" t="s">
        <v>3460</v>
      </c>
      <c r="G2850" s="870">
        <v>0</v>
      </c>
      <c r="H2850" s="870">
        <v>0</v>
      </c>
      <c r="I2850" s="870">
        <v>0</v>
      </c>
      <c r="J2850" s="870">
        <v>0</v>
      </c>
      <c r="K2850" s="870">
        <v>0</v>
      </c>
      <c r="L2850" s="870">
        <v>0</v>
      </c>
      <c r="M2850" s="870">
        <v>0</v>
      </c>
      <c r="N2850" s="870">
        <v>0</v>
      </c>
      <c r="O2850" s="870">
        <v>0</v>
      </c>
      <c r="P2850" s="870">
        <v>0</v>
      </c>
      <c r="Q2850" s="870">
        <v>0</v>
      </c>
      <c r="R2850" s="870">
        <v>0</v>
      </c>
      <c r="S2850" s="870">
        <v>0</v>
      </c>
      <c r="T2850" s="870">
        <v>0</v>
      </c>
      <c r="U2850" s="870">
        <v>0</v>
      </c>
      <c r="V2850" s="870">
        <v>0</v>
      </c>
      <c r="W2850" s="870">
        <v>0</v>
      </c>
      <c r="X2850" s="870">
        <v>0</v>
      </c>
      <c r="Y2850" s="870">
        <v>0</v>
      </c>
      <c r="Z2850" s="870">
        <v>0</v>
      </c>
      <c r="AA2850" s="870">
        <v>0</v>
      </c>
      <c r="AB2850" s="870">
        <v>0</v>
      </c>
      <c r="AC2850" s="870">
        <v>0</v>
      </c>
      <c r="AD2850" s="870">
        <v>0</v>
      </c>
      <c r="AE2850" s="870">
        <v>0</v>
      </c>
    </row>
    <row r="2851" spans="1:31">
      <c r="A2851" s="870" t="s">
        <v>1849</v>
      </c>
      <c r="B2851" s="870">
        <v>22</v>
      </c>
      <c r="C2851" s="870">
        <v>2250</v>
      </c>
      <c r="D2851" s="870">
        <v>225035</v>
      </c>
      <c r="E2851" s="870">
        <v>2250352215</v>
      </c>
      <c r="F2851" s="870" t="s">
        <v>3720</v>
      </c>
      <c r="G2851" s="870">
        <v>0</v>
      </c>
      <c r="H2851" s="870">
        <v>0</v>
      </c>
      <c r="I2851" s="870">
        <v>0</v>
      </c>
      <c r="J2851" s="870">
        <v>0</v>
      </c>
      <c r="K2851" s="870">
        <v>0</v>
      </c>
      <c r="L2851" s="870">
        <v>0</v>
      </c>
      <c r="M2851" s="870">
        <v>0</v>
      </c>
      <c r="N2851" s="870">
        <v>0</v>
      </c>
      <c r="O2851" s="870">
        <v>0</v>
      </c>
      <c r="P2851" s="870">
        <v>0</v>
      </c>
      <c r="Q2851" s="870">
        <v>0</v>
      </c>
      <c r="R2851" s="870">
        <v>0</v>
      </c>
      <c r="S2851" s="870">
        <v>0</v>
      </c>
      <c r="T2851" s="870">
        <v>0</v>
      </c>
      <c r="U2851" s="870">
        <v>0</v>
      </c>
      <c r="V2851" s="870">
        <v>0</v>
      </c>
      <c r="W2851" s="870">
        <v>0</v>
      </c>
      <c r="X2851" s="870">
        <v>0</v>
      </c>
      <c r="Y2851" s="870">
        <v>0</v>
      </c>
      <c r="Z2851" s="870">
        <v>0</v>
      </c>
      <c r="AA2851" s="870">
        <v>0</v>
      </c>
      <c r="AB2851" s="870">
        <v>0</v>
      </c>
      <c r="AC2851" s="870">
        <v>0</v>
      </c>
      <c r="AD2851" s="870">
        <v>0</v>
      </c>
      <c r="AE2851" s="870">
        <v>0</v>
      </c>
    </row>
    <row r="2852" spans="1:31">
      <c r="A2852" s="870" t="s">
        <v>1849</v>
      </c>
      <c r="B2852" s="870">
        <v>22</v>
      </c>
      <c r="C2852" s="870">
        <v>2250</v>
      </c>
      <c r="D2852" s="870">
        <v>225035</v>
      </c>
      <c r="E2852" s="870">
        <v>2250352216</v>
      </c>
      <c r="F2852" s="870" t="s">
        <v>1483</v>
      </c>
      <c r="G2852" s="870">
        <v>0</v>
      </c>
      <c r="H2852" s="870">
        <v>0</v>
      </c>
      <c r="I2852" s="870">
        <v>0</v>
      </c>
      <c r="J2852" s="870">
        <v>0</v>
      </c>
      <c r="K2852" s="870">
        <v>0</v>
      </c>
      <c r="L2852" s="870">
        <v>0</v>
      </c>
      <c r="M2852" s="870">
        <v>0</v>
      </c>
      <c r="N2852" s="870">
        <v>0</v>
      </c>
      <c r="O2852" s="870">
        <v>0</v>
      </c>
      <c r="P2852" s="870">
        <v>0</v>
      </c>
      <c r="Q2852" s="870">
        <v>0</v>
      </c>
      <c r="R2852" s="870">
        <v>0</v>
      </c>
      <c r="S2852" s="870">
        <v>0</v>
      </c>
      <c r="T2852" s="870">
        <v>0</v>
      </c>
      <c r="U2852" s="870">
        <v>0</v>
      </c>
      <c r="V2852" s="870">
        <v>0</v>
      </c>
      <c r="W2852" s="870">
        <v>0</v>
      </c>
      <c r="X2852" s="870">
        <v>0</v>
      </c>
      <c r="Y2852" s="870">
        <v>0</v>
      </c>
      <c r="Z2852" s="870">
        <v>0</v>
      </c>
      <c r="AA2852" s="870">
        <v>0</v>
      </c>
      <c r="AB2852" s="870">
        <v>0</v>
      </c>
      <c r="AC2852" s="870">
        <v>0</v>
      </c>
      <c r="AD2852" s="870">
        <v>0</v>
      </c>
      <c r="AE2852" s="870">
        <v>0</v>
      </c>
    </row>
    <row r="2853" spans="1:31">
      <c r="A2853" s="870" t="s">
        <v>1849</v>
      </c>
      <c r="B2853" s="870">
        <v>22</v>
      </c>
      <c r="C2853" s="870">
        <v>2250</v>
      </c>
      <c r="D2853" s="870">
        <v>225035</v>
      </c>
      <c r="E2853" s="870">
        <v>2250352219</v>
      </c>
      <c r="F2853" s="870" t="s">
        <v>4395</v>
      </c>
      <c r="G2853" s="870">
        <v>0</v>
      </c>
      <c r="H2853" s="870">
        <v>0</v>
      </c>
      <c r="I2853" s="870">
        <v>0</v>
      </c>
      <c r="J2853" s="870">
        <v>0</v>
      </c>
      <c r="K2853" s="870">
        <v>0</v>
      </c>
      <c r="L2853" s="870">
        <v>0</v>
      </c>
      <c r="M2853" s="870">
        <v>0</v>
      </c>
      <c r="N2853" s="870">
        <v>0</v>
      </c>
      <c r="O2853" s="870">
        <v>0</v>
      </c>
      <c r="P2853" s="870">
        <v>0</v>
      </c>
      <c r="Q2853" s="870">
        <v>0</v>
      </c>
      <c r="R2853" s="870">
        <v>0</v>
      </c>
      <c r="S2853" s="870">
        <v>0</v>
      </c>
      <c r="T2853" s="870">
        <v>0</v>
      </c>
      <c r="U2853" s="870">
        <v>0</v>
      </c>
      <c r="V2853" s="870">
        <v>0</v>
      </c>
      <c r="W2853" s="870">
        <v>0</v>
      </c>
      <c r="X2853" s="870">
        <v>0</v>
      </c>
      <c r="Y2853" s="870">
        <v>0</v>
      </c>
      <c r="Z2853" s="870">
        <v>0</v>
      </c>
      <c r="AA2853" s="870">
        <v>0</v>
      </c>
      <c r="AB2853" s="870">
        <v>0</v>
      </c>
      <c r="AC2853" s="870">
        <v>0</v>
      </c>
      <c r="AD2853" s="870">
        <v>0</v>
      </c>
      <c r="AE2853" s="870">
        <v>0</v>
      </c>
    </row>
    <row r="2854" spans="1:31">
      <c r="A2854" s="870" t="s">
        <v>1849</v>
      </c>
      <c r="B2854" s="870">
        <v>22</v>
      </c>
      <c r="C2854" s="870">
        <v>2250</v>
      </c>
      <c r="D2854" s="870">
        <v>225040</v>
      </c>
      <c r="E2854" s="870">
        <v>2250407008</v>
      </c>
      <c r="F2854" s="870" t="s">
        <v>1484</v>
      </c>
      <c r="G2854" s="870">
        <v>0</v>
      </c>
      <c r="H2854" s="870">
        <v>0</v>
      </c>
      <c r="I2854" s="870">
        <v>0</v>
      </c>
      <c r="J2854" s="870">
        <v>0</v>
      </c>
      <c r="K2854" s="870">
        <v>0</v>
      </c>
      <c r="L2854" s="870">
        <v>0</v>
      </c>
      <c r="M2854" s="870">
        <v>0</v>
      </c>
      <c r="N2854" s="870">
        <v>0</v>
      </c>
      <c r="O2854" s="870">
        <v>0</v>
      </c>
      <c r="P2854" s="870">
        <v>0</v>
      </c>
      <c r="Q2854" s="870">
        <v>0</v>
      </c>
      <c r="R2854" s="870">
        <v>0</v>
      </c>
      <c r="S2854" s="870">
        <v>0</v>
      </c>
      <c r="T2854" s="870">
        <v>0</v>
      </c>
      <c r="U2854" s="870">
        <v>0</v>
      </c>
      <c r="V2854" s="870">
        <v>0</v>
      </c>
      <c r="W2854" s="870">
        <v>0</v>
      </c>
      <c r="X2854" s="870">
        <v>0</v>
      </c>
      <c r="Y2854" s="870">
        <v>0</v>
      </c>
      <c r="Z2854" s="870">
        <v>0</v>
      </c>
      <c r="AA2854" s="870">
        <v>0</v>
      </c>
      <c r="AB2854" s="870">
        <v>0</v>
      </c>
      <c r="AC2854" s="870">
        <v>0</v>
      </c>
      <c r="AD2854" s="870">
        <v>0</v>
      </c>
      <c r="AE2854" s="870">
        <v>0</v>
      </c>
    </row>
    <row r="2855" spans="1:31">
      <c r="A2855" s="870" t="s">
        <v>1849</v>
      </c>
      <c r="B2855" s="870">
        <v>22</v>
      </c>
      <c r="C2855" s="870">
        <v>2250</v>
      </c>
      <c r="D2855" s="870">
        <v>225045</v>
      </c>
      <c r="E2855" s="870">
        <v>2250457009</v>
      </c>
      <c r="F2855" s="870" t="s">
        <v>1485</v>
      </c>
      <c r="G2855" s="870">
        <v>0</v>
      </c>
      <c r="H2855" s="870">
        <v>0</v>
      </c>
      <c r="I2855" s="870">
        <v>0</v>
      </c>
      <c r="J2855" s="870">
        <v>0</v>
      </c>
      <c r="K2855" s="870">
        <v>0</v>
      </c>
      <c r="L2855" s="870">
        <v>0</v>
      </c>
      <c r="M2855" s="870">
        <v>0</v>
      </c>
      <c r="N2855" s="870">
        <v>0</v>
      </c>
      <c r="O2855" s="870">
        <v>0</v>
      </c>
      <c r="P2855" s="870">
        <v>0</v>
      </c>
      <c r="Q2855" s="870">
        <v>0</v>
      </c>
      <c r="R2855" s="870">
        <v>0</v>
      </c>
      <c r="S2855" s="870">
        <v>0</v>
      </c>
      <c r="T2855" s="870">
        <v>0</v>
      </c>
      <c r="U2855" s="870">
        <v>0</v>
      </c>
      <c r="V2855" s="870">
        <v>0</v>
      </c>
      <c r="W2855" s="870">
        <v>0</v>
      </c>
      <c r="X2855" s="870">
        <v>0</v>
      </c>
      <c r="Y2855" s="870">
        <v>0</v>
      </c>
      <c r="Z2855" s="870">
        <v>0</v>
      </c>
      <c r="AA2855" s="870">
        <v>0</v>
      </c>
      <c r="AB2855" s="870">
        <v>0</v>
      </c>
      <c r="AC2855" s="870">
        <v>0</v>
      </c>
      <c r="AD2855" s="870">
        <v>0</v>
      </c>
      <c r="AE2855" s="870">
        <v>0</v>
      </c>
    </row>
    <row r="2856" spans="1:31">
      <c r="A2856" s="870" t="s">
        <v>2108</v>
      </c>
      <c r="B2856" s="870">
        <v>24</v>
      </c>
      <c r="C2856" s="870">
        <v>2410</v>
      </c>
      <c r="D2856" s="870">
        <v>241010</v>
      </c>
      <c r="E2856" s="870">
        <v>2410109010</v>
      </c>
      <c r="F2856" s="870" t="s">
        <v>1486</v>
      </c>
      <c r="G2856" s="870">
        <v>-277388204343</v>
      </c>
      <c r="H2856" s="870">
        <v>0</v>
      </c>
      <c r="I2856" s="870">
        <v>-277388204343</v>
      </c>
      <c r="J2856" s="870">
        <v>0</v>
      </c>
      <c r="K2856" s="870">
        <v>0</v>
      </c>
      <c r="L2856" s="870">
        <v>0</v>
      </c>
      <c r="M2856" s="870">
        <v>0</v>
      </c>
      <c r="N2856" s="870">
        <v>0</v>
      </c>
      <c r="O2856" s="870">
        <v>0</v>
      </c>
      <c r="P2856" s="870">
        <v>0</v>
      </c>
      <c r="Q2856" s="870">
        <v>0</v>
      </c>
      <c r="R2856" s="870">
        <v>0</v>
      </c>
      <c r="S2856" s="870">
        <v>0</v>
      </c>
      <c r="T2856" s="870">
        <v>0</v>
      </c>
      <c r="U2856" s="870">
        <v>0</v>
      </c>
      <c r="V2856" s="870">
        <v>0</v>
      </c>
      <c r="W2856" s="870">
        <v>0</v>
      </c>
      <c r="X2856" s="870">
        <v>0</v>
      </c>
      <c r="Y2856" s="870">
        <v>0</v>
      </c>
      <c r="Z2856" s="870">
        <v>0</v>
      </c>
      <c r="AA2856" s="870">
        <v>0</v>
      </c>
      <c r="AB2856" s="870">
        <v>0</v>
      </c>
      <c r="AC2856" s="870">
        <v>0</v>
      </c>
      <c r="AD2856" s="870">
        <v>0</v>
      </c>
      <c r="AE2856" s="870">
        <v>0</v>
      </c>
    </row>
    <row r="2857" spans="1:31">
      <c r="A2857" s="870" t="s">
        <v>2108</v>
      </c>
      <c r="B2857" s="870">
        <v>24</v>
      </c>
      <c r="C2857" s="870">
        <v>2410</v>
      </c>
      <c r="D2857" s="870">
        <v>241010</v>
      </c>
      <c r="E2857" s="870">
        <v>2410109020</v>
      </c>
      <c r="F2857" s="870" t="s">
        <v>1487</v>
      </c>
      <c r="G2857" s="870">
        <v>-1054605508</v>
      </c>
      <c r="H2857" s="870">
        <v>0</v>
      </c>
      <c r="I2857" s="870">
        <v>-1054605508</v>
      </c>
      <c r="J2857" s="870">
        <v>0</v>
      </c>
      <c r="K2857" s="870">
        <v>0</v>
      </c>
      <c r="L2857" s="870">
        <v>0</v>
      </c>
      <c r="M2857" s="870">
        <v>0</v>
      </c>
      <c r="N2857" s="870">
        <v>0</v>
      </c>
      <c r="O2857" s="870">
        <v>0</v>
      </c>
      <c r="P2857" s="870">
        <v>0</v>
      </c>
      <c r="Q2857" s="870">
        <v>0</v>
      </c>
      <c r="R2857" s="870">
        <v>0</v>
      </c>
      <c r="S2857" s="870">
        <v>0</v>
      </c>
      <c r="T2857" s="870">
        <v>0</v>
      </c>
      <c r="U2857" s="870">
        <v>0</v>
      </c>
      <c r="V2857" s="870">
        <v>0</v>
      </c>
      <c r="W2857" s="870">
        <v>0</v>
      </c>
      <c r="X2857" s="870">
        <v>0</v>
      </c>
      <c r="Y2857" s="870">
        <v>0</v>
      </c>
      <c r="Z2857" s="870">
        <v>0</v>
      </c>
      <c r="AA2857" s="870">
        <v>0</v>
      </c>
      <c r="AB2857" s="870">
        <v>0</v>
      </c>
      <c r="AC2857" s="870">
        <v>0</v>
      </c>
      <c r="AD2857" s="870">
        <v>0</v>
      </c>
      <c r="AE2857" s="870">
        <v>0</v>
      </c>
    </row>
    <row r="2858" spans="1:31">
      <c r="A2858" s="870" t="s">
        <v>2108</v>
      </c>
      <c r="B2858" s="870">
        <v>24</v>
      </c>
      <c r="C2858" s="870">
        <v>2410</v>
      </c>
      <c r="D2858" s="870">
        <v>241010</v>
      </c>
      <c r="E2858" s="870">
        <v>2410109301</v>
      </c>
      <c r="F2858" s="870" t="s">
        <v>1488</v>
      </c>
      <c r="G2858" s="870">
        <v>-550605168845</v>
      </c>
      <c r="H2858" s="870">
        <v>0</v>
      </c>
      <c r="I2858" s="870">
        <v>-550605168844.64001</v>
      </c>
      <c r="J2858" s="870">
        <v>0.3599853515625</v>
      </c>
      <c r="K2858" s="870">
        <v>0</v>
      </c>
      <c r="L2858" s="870">
        <v>0.3599853515625</v>
      </c>
      <c r="M2858" s="870">
        <v>0</v>
      </c>
      <c r="N2858" s="870">
        <v>0</v>
      </c>
      <c r="O2858" s="870">
        <v>0.3599853515625</v>
      </c>
      <c r="P2858" s="870">
        <v>0.13319458007812499</v>
      </c>
      <c r="Q2858" s="870">
        <v>0</v>
      </c>
      <c r="R2858" s="870">
        <v>0</v>
      </c>
      <c r="S2858" s="870">
        <v>0</v>
      </c>
      <c r="T2858" s="870">
        <v>0</v>
      </c>
      <c r="U2858" s="870">
        <v>0</v>
      </c>
      <c r="V2858" s="870">
        <v>0</v>
      </c>
      <c r="W2858" s="870">
        <v>0</v>
      </c>
      <c r="X2858" s="870">
        <v>0.13319458007812499</v>
      </c>
      <c r="Y2858" s="870">
        <v>0.36999999999999994</v>
      </c>
      <c r="Z2858" s="870">
        <v>0.13319458007812499</v>
      </c>
      <c r="AA2858" s="870">
        <v>0</v>
      </c>
      <c r="AB2858" s="870">
        <v>0.13319458007812499</v>
      </c>
      <c r="AC2858" s="870">
        <v>0</v>
      </c>
      <c r="AD2858" s="870">
        <v>0</v>
      </c>
      <c r="AE2858" s="870">
        <v>0</v>
      </c>
    </row>
    <row r="2859" spans="1:31">
      <c r="A2859" s="870" t="s">
        <v>2108</v>
      </c>
      <c r="B2859" s="870">
        <v>24</v>
      </c>
      <c r="C2859" s="870">
        <v>2410</v>
      </c>
      <c r="D2859" s="870">
        <v>241010</v>
      </c>
      <c r="E2859" s="870">
        <v>2410109701</v>
      </c>
      <c r="F2859" s="870" t="s">
        <v>3721</v>
      </c>
      <c r="G2859" s="870">
        <v>-689238628965</v>
      </c>
      <c r="H2859" s="870">
        <v>0</v>
      </c>
      <c r="I2859" s="870">
        <v>-689238628965</v>
      </c>
      <c r="J2859" s="870">
        <v>0</v>
      </c>
      <c r="K2859" s="870">
        <v>0</v>
      </c>
      <c r="L2859" s="870">
        <v>0</v>
      </c>
      <c r="M2859" s="870">
        <v>0</v>
      </c>
      <c r="N2859" s="870">
        <v>0</v>
      </c>
      <c r="O2859" s="870">
        <v>0</v>
      </c>
      <c r="P2859" s="870">
        <v>0</v>
      </c>
      <c r="Q2859" s="870">
        <v>0</v>
      </c>
      <c r="R2859" s="870">
        <v>0</v>
      </c>
      <c r="S2859" s="870">
        <v>0</v>
      </c>
      <c r="T2859" s="870">
        <v>0</v>
      </c>
      <c r="U2859" s="870">
        <v>0</v>
      </c>
      <c r="V2859" s="870">
        <v>0</v>
      </c>
      <c r="W2859" s="870">
        <v>0</v>
      </c>
      <c r="X2859" s="870">
        <v>0</v>
      </c>
      <c r="Y2859" s="870">
        <v>0</v>
      </c>
      <c r="Z2859" s="870">
        <v>0</v>
      </c>
      <c r="AA2859" s="870">
        <v>0</v>
      </c>
      <c r="AB2859" s="870">
        <v>0</v>
      </c>
      <c r="AC2859" s="870">
        <v>0</v>
      </c>
      <c r="AD2859" s="870">
        <v>0</v>
      </c>
      <c r="AE2859" s="870">
        <v>0</v>
      </c>
    </row>
    <row r="2860" spans="1:31">
      <c r="A2860" s="870" t="s">
        <v>2108</v>
      </c>
      <c r="B2860" s="870">
        <v>24</v>
      </c>
      <c r="C2860" s="870">
        <v>2420</v>
      </c>
      <c r="D2860" s="870">
        <v>242000</v>
      </c>
      <c r="E2860" s="870">
        <v>2420009010</v>
      </c>
      <c r="F2860" s="870" t="s">
        <v>1489</v>
      </c>
      <c r="G2860" s="870">
        <v>-415558751389</v>
      </c>
      <c r="H2860" s="870">
        <v>0</v>
      </c>
      <c r="I2860" s="870">
        <v>-415558751389</v>
      </c>
      <c r="J2860" s="870">
        <v>0</v>
      </c>
      <c r="K2860" s="870">
        <v>0</v>
      </c>
      <c r="L2860" s="870">
        <v>0</v>
      </c>
      <c r="M2860" s="870">
        <v>0</v>
      </c>
      <c r="N2860" s="870">
        <v>0</v>
      </c>
      <c r="O2860" s="870">
        <v>0</v>
      </c>
      <c r="P2860" s="870">
        <v>0</v>
      </c>
      <c r="Q2860" s="870">
        <v>0</v>
      </c>
      <c r="R2860" s="870">
        <v>0</v>
      </c>
      <c r="S2860" s="870">
        <v>0</v>
      </c>
      <c r="T2860" s="870">
        <v>0</v>
      </c>
      <c r="U2860" s="870">
        <v>0</v>
      </c>
      <c r="V2860" s="870">
        <v>0</v>
      </c>
      <c r="W2860" s="870">
        <v>0</v>
      </c>
      <c r="X2860" s="870">
        <v>0</v>
      </c>
      <c r="Y2860" s="870">
        <v>0</v>
      </c>
      <c r="Z2860" s="870">
        <v>0</v>
      </c>
      <c r="AA2860" s="870">
        <v>0</v>
      </c>
      <c r="AB2860" s="870">
        <v>0</v>
      </c>
      <c r="AC2860" s="870">
        <v>0</v>
      </c>
      <c r="AD2860" s="870">
        <v>0</v>
      </c>
      <c r="AE2860" s="870">
        <v>0</v>
      </c>
    </row>
    <row r="2861" spans="1:31">
      <c r="A2861" s="870" t="s">
        <v>2108</v>
      </c>
      <c r="B2861" s="870">
        <v>24</v>
      </c>
      <c r="C2861" s="870">
        <v>2420</v>
      </c>
      <c r="D2861" s="870">
        <v>242000</v>
      </c>
      <c r="E2861" s="870">
        <v>2420009020</v>
      </c>
      <c r="F2861" s="870" t="s">
        <v>1490</v>
      </c>
      <c r="G2861" s="870">
        <v>-694566204</v>
      </c>
      <c r="H2861" s="870">
        <v>0</v>
      </c>
      <c r="I2861" s="870">
        <v>-694566204</v>
      </c>
      <c r="J2861" s="870">
        <v>0</v>
      </c>
      <c r="K2861" s="870">
        <v>0</v>
      </c>
      <c r="L2861" s="870">
        <v>0</v>
      </c>
      <c r="M2861" s="870">
        <v>0</v>
      </c>
      <c r="N2861" s="870">
        <v>0</v>
      </c>
      <c r="O2861" s="870">
        <v>0</v>
      </c>
      <c r="P2861" s="870">
        <v>0</v>
      </c>
      <c r="Q2861" s="870">
        <v>0</v>
      </c>
      <c r="R2861" s="870">
        <v>0</v>
      </c>
      <c r="S2861" s="870">
        <v>0</v>
      </c>
      <c r="T2861" s="870">
        <v>0</v>
      </c>
      <c r="U2861" s="870">
        <v>0</v>
      </c>
      <c r="V2861" s="870">
        <v>0</v>
      </c>
      <c r="W2861" s="870">
        <v>0</v>
      </c>
      <c r="X2861" s="870">
        <v>0</v>
      </c>
      <c r="Y2861" s="870">
        <v>0</v>
      </c>
      <c r="Z2861" s="870">
        <v>0</v>
      </c>
      <c r="AA2861" s="870">
        <v>0</v>
      </c>
      <c r="AB2861" s="870">
        <v>0</v>
      </c>
      <c r="AC2861" s="870">
        <v>0</v>
      </c>
      <c r="AD2861" s="870">
        <v>0</v>
      </c>
      <c r="AE2861" s="870">
        <v>0</v>
      </c>
    </row>
    <row r="2862" spans="1:31">
      <c r="A2862" s="870" t="s">
        <v>2108</v>
      </c>
      <c r="B2862" s="870">
        <v>24</v>
      </c>
      <c r="C2862" s="870">
        <v>2420</v>
      </c>
      <c r="D2862" s="870">
        <v>242000</v>
      </c>
      <c r="E2862" s="870">
        <v>2420009701</v>
      </c>
      <c r="F2862" s="870" t="s">
        <v>1491</v>
      </c>
      <c r="G2862" s="870">
        <v>-305999855974</v>
      </c>
      <c r="H2862" s="870">
        <v>0</v>
      </c>
      <c r="I2862" s="870">
        <v>-305999855974</v>
      </c>
      <c r="J2862" s="870">
        <v>0</v>
      </c>
      <c r="K2862" s="870">
        <v>0</v>
      </c>
      <c r="L2862" s="870">
        <v>0</v>
      </c>
      <c r="M2862" s="870">
        <v>0</v>
      </c>
      <c r="N2862" s="870">
        <v>0</v>
      </c>
      <c r="O2862" s="870">
        <v>0</v>
      </c>
      <c r="P2862" s="870">
        <v>0</v>
      </c>
      <c r="Q2862" s="870">
        <v>0</v>
      </c>
      <c r="R2862" s="870">
        <v>0</v>
      </c>
      <c r="S2862" s="870">
        <v>0</v>
      </c>
      <c r="T2862" s="870">
        <v>0</v>
      </c>
      <c r="U2862" s="870">
        <v>0</v>
      </c>
      <c r="V2862" s="870">
        <v>0</v>
      </c>
      <c r="W2862" s="870">
        <v>0</v>
      </c>
      <c r="X2862" s="870">
        <v>0</v>
      </c>
      <c r="Y2862" s="870">
        <v>0</v>
      </c>
      <c r="Z2862" s="870">
        <v>0</v>
      </c>
      <c r="AA2862" s="870">
        <v>0</v>
      </c>
      <c r="AB2862" s="870">
        <v>0</v>
      </c>
      <c r="AC2862" s="870">
        <v>0</v>
      </c>
      <c r="AD2862" s="870">
        <v>0</v>
      </c>
      <c r="AE2862" s="870">
        <v>0</v>
      </c>
    </row>
    <row r="2863" spans="1:31">
      <c r="A2863" s="870" t="s">
        <v>2108</v>
      </c>
      <c r="B2863" s="870">
        <v>24</v>
      </c>
      <c r="C2863" s="870">
        <v>2425</v>
      </c>
      <c r="D2863" s="870">
        <v>242500</v>
      </c>
      <c r="E2863" s="870">
        <v>2425009010</v>
      </c>
      <c r="F2863" s="870" t="s">
        <v>1492</v>
      </c>
      <c r="G2863" s="870">
        <v>-1453451755828</v>
      </c>
      <c r="H2863" s="870">
        <v>0</v>
      </c>
      <c r="I2863" s="870">
        <v>-1453451755827.6499</v>
      </c>
      <c r="J2863" s="870">
        <v>0.35009765625</v>
      </c>
      <c r="K2863" s="870">
        <v>0</v>
      </c>
      <c r="L2863" s="870">
        <v>0.35009765625</v>
      </c>
      <c r="M2863" s="870">
        <v>0</v>
      </c>
      <c r="N2863" s="870">
        <v>0</v>
      </c>
      <c r="O2863" s="870">
        <v>0.35009765625</v>
      </c>
      <c r="P2863" s="870">
        <v>0.12953613281250001</v>
      </c>
      <c r="Q2863" s="870">
        <v>0</v>
      </c>
      <c r="R2863" s="870">
        <v>0</v>
      </c>
      <c r="S2863" s="870">
        <v>0</v>
      </c>
      <c r="T2863" s="870">
        <v>0</v>
      </c>
      <c r="U2863" s="870">
        <v>0</v>
      </c>
      <c r="V2863" s="870">
        <v>0</v>
      </c>
      <c r="W2863" s="870">
        <v>0</v>
      </c>
      <c r="X2863" s="870">
        <v>0.12953613281250001</v>
      </c>
      <c r="Y2863" s="870">
        <v>0.37000000000000005</v>
      </c>
      <c r="Z2863" s="870">
        <v>0.12953613281250001</v>
      </c>
      <c r="AA2863" s="870">
        <v>0</v>
      </c>
      <c r="AB2863" s="870">
        <v>0.12953613281250001</v>
      </c>
      <c r="AC2863" s="870">
        <v>0</v>
      </c>
      <c r="AD2863" s="870">
        <v>0</v>
      </c>
      <c r="AE2863" s="870">
        <v>0</v>
      </c>
    </row>
    <row r="2864" spans="1:31">
      <c r="A2864" s="870" t="s">
        <v>2108</v>
      </c>
      <c r="B2864" s="870">
        <v>24</v>
      </c>
      <c r="C2864" s="870">
        <v>2425</v>
      </c>
      <c r="D2864" s="870">
        <v>242500</v>
      </c>
      <c r="E2864" s="870">
        <v>2425009015</v>
      </c>
      <c r="F2864" s="870" t="s">
        <v>1493</v>
      </c>
      <c r="G2864" s="870">
        <v>-13429234029</v>
      </c>
      <c r="H2864" s="870">
        <v>0</v>
      </c>
      <c r="I2864" s="870">
        <v>-13429234029</v>
      </c>
      <c r="J2864" s="870">
        <v>0</v>
      </c>
      <c r="K2864" s="870">
        <v>0</v>
      </c>
      <c r="L2864" s="870">
        <v>0</v>
      </c>
      <c r="M2864" s="870">
        <v>0</v>
      </c>
      <c r="N2864" s="870">
        <v>0</v>
      </c>
      <c r="O2864" s="870">
        <v>0</v>
      </c>
      <c r="P2864" s="870">
        <v>0</v>
      </c>
      <c r="Q2864" s="870">
        <v>0</v>
      </c>
      <c r="R2864" s="870">
        <v>0</v>
      </c>
      <c r="S2864" s="870">
        <v>0</v>
      </c>
      <c r="T2864" s="870">
        <v>0</v>
      </c>
      <c r="U2864" s="870">
        <v>0</v>
      </c>
      <c r="V2864" s="870">
        <v>0</v>
      </c>
      <c r="W2864" s="870">
        <v>0</v>
      </c>
      <c r="X2864" s="870">
        <v>0</v>
      </c>
      <c r="Y2864" s="870">
        <v>0</v>
      </c>
      <c r="Z2864" s="870">
        <v>0</v>
      </c>
      <c r="AA2864" s="870">
        <v>0</v>
      </c>
      <c r="AB2864" s="870">
        <v>0</v>
      </c>
      <c r="AC2864" s="870">
        <v>0</v>
      </c>
      <c r="AD2864" s="870">
        <v>0</v>
      </c>
      <c r="AE2864" s="870">
        <v>0</v>
      </c>
    </row>
    <row r="2865" spans="1:31">
      <c r="A2865" s="870" t="s">
        <v>2108</v>
      </c>
      <c r="B2865" s="870">
        <v>24</v>
      </c>
      <c r="C2865" s="870">
        <v>2425</v>
      </c>
      <c r="D2865" s="870">
        <v>242500</v>
      </c>
      <c r="E2865" s="870">
        <v>2425009020</v>
      </c>
      <c r="F2865" s="870" t="s">
        <v>3461</v>
      </c>
      <c r="G2865" s="870">
        <v>-865251229</v>
      </c>
      <c r="H2865" s="870">
        <v>0</v>
      </c>
      <c r="I2865" s="870">
        <v>-865251229</v>
      </c>
      <c r="J2865" s="870">
        <v>0</v>
      </c>
      <c r="K2865" s="870">
        <v>0</v>
      </c>
      <c r="L2865" s="870">
        <v>0</v>
      </c>
      <c r="M2865" s="870">
        <v>0</v>
      </c>
      <c r="N2865" s="870">
        <v>0</v>
      </c>
      <c r="O2865" s="870">
        <v>0</v>
      </c>
      <c r="P2865" s="870">
        <v>0</v>
      </c>
      <c r="Q2865" s="870">
        <v>0</v>
      </c>
      <c r="R2865" s="870">
        <v>0</v>
      </c>
      <c r="S2865" s="870">
        <v>0</v>
      </c>
      <c r="T2865" s="870">
        <v>0</v>
      </c>
      <c r="U2865" s="870">
        <v>0</v>
      </c>
      <c r="V2865" s="870">
        <v>0</v>
      </c>
      <c r="W2865" s="870">
        <v>0</v>
      </c>
      <c r="X2865" s="870">
        <v>0</v>
      </c>
      <c r="Y2865" s="870">
        <v>0</v>
      </c>
      <c r="Z2865" s="870">
        <v>0</v>
      </c>
      <c r="AA2865" s="870">
        <v>0</v>
      </c>
      <c r="AB2865" s="870">
        <v>0</v>
      </c>
      <c r="AC2865" s="870">
        <v>0</v>
      </c>
      <c r="AD2865" s="870">
        <v>0</v>
      </c>
      <c r="AE2865" s="870">
        <v>0</v>
      </c>
    </row>
    <row r="2866" spans="1:31">
      <c r="A2866" s="870" t="s">
        <v>2108</v>
      </c>
      <c r="B2866" s="870">
        <v>24</v>
      </c>
      <c r="C2866" s="870">
        <v>2425</v>
      </c>
      <c r="D2866" s="870">
        <v>242500</v>
      </c>
      <c r="E2866" s="870">
        <v>2425009302</v>
      </c>
      <c r="F2866" s="870" t="s">
        <v>1492</v>
      </c>
      <c r="G2866" s="870">
        <v>-77338321312</v>
      </c>
      <c r="H2866" s="870">
        <v>0</v>
      </c>
      <c r="I2866" s="870">
        <v>-77338321312</v>
      </c>
      <c r="J2866" s="870">
        <v>0</v>
      </c>
      <c r="K2866" s="870">
        <v>0</v>
      </c>
      <c r="L2866" s="870">
        <v>0</v>
      </c>
      <c r="M2866" s="870">
        <v>0</v>
      </c>
      <c r="N2866" s="870">
        <v>0</v>
      </c>
      <c r="O2866" s="870">
        <v>0</v>
      </c>
      <c r="P2866" s="870">
        <v>0</v>
      </c>
      <c r="Q2866" s="870">
        <v>0</v>
      </c>
      <c r="R2866" s="870">
        <v>0</v>
      </c>
      <c r="S2866" s="870">
        <v>0</v>
      </c>
      <c r="T2866" s="870">
        <v>0</v>
      </c>
      <c r="U2866" s="870">
        <v>0</v>
      </c>
      <c r="V2866" s="870">
        <v>0</v>
      </c>
      <c r="W2866" s="870">
        <v>0</v>
      </c>
      <c r="X2866" s="870">
        <v>0</v>
      </c>
      <c r="Y2866" s="870">
        <v>0</v>
      </c>
      <c r="Z2866" s="870">
        <v>0</v>
      </c>
      <c r="AA2866" s="870">
        <v>0</v>
      </c>
      <c r="AB2866" s="870">
        <v>0</v>
      </c>
      <c r="AC2866" s="870">
        <v>0</v>
      </c>
      <c r="AD2866" s="870">
        <v>0</v>
      </c>
      <c r="AE2866" s="870">
        <v>0</v>
      </c>
    </row>
    <row r="2867" spans="1:31">
      <c r="A2867" s="870" t="s">
        <v>2108</v>
      </c>
      <c r="B2867" s="870">
        <v>24</v>
      </c>
      <c r="C2867" s="870">
        <v>2425</v>
      </c>
      <c r="D2867" s="870">
        <v>242500</v>
      </c>
      <c r="E2867" s="870">
        <v>2425009303</v>
      </c>
      <c r="F2867" s="870" t="s">
        <v>4396</v>
      </c>
      <c r="G2867" s="870">
        <v>-695088484</v>
      </c>
      <c r="H2867" s="870">
        <v>0</v>
      </c>
      <c r="I2867" s="870">
        <v>-695088484</v>
      </c>
      <c r="J2867" s="870">
        <v>0</v>
      </c>
      <c r="K2867" s="870">
        <v>0</v>
      </c>
      <c r="L2867" s="870">
        <v>0</v>
      </c>
      <c r="M2867" s="870">
        <v>0</v>
      </c>
      <c r="N2867" s="870">
        <v>0</v>
      </c>
      <c r="O2867" s="870">
        <v>0</v>
      </c>
      <c r="P2867" s="870">
        <v>0</v>
      </c>
      <c r="Q2867" s="870">
        <v>0</v>
      </c>
      <c r="R2867" s="870">
        <v>0</v>
      </c>
      <c r="S2867" s="870">
        <v>0</v>
      </c>
      <c r="T2867" s="870">
        <v>0</v>
      </c>
      <c r="U2867" s="870">
        <v>0</v>
      </c>
      <c r="V2867" s="870">
        <v>0</v>
      </c>
      <c r="W2867" s="870">
        <v>0</v>
      </c>
      <c r="X2867" s="870">
        <v>0</v>
      </c>
      <c r="Y2867" s="870">
        <v>0</v>
      </c>
      <c r="Z2867" s="870">
        <v>0</v>
      </c>
      <c r="AA2867" s="870">
        <v>0</v>
      </c>
      <c r="AB2867" s="870">
        <v>0</v>
      </c>
      <c r="AC2867" s="870">
        <v>0</v>
      </c>
      <c r="AD2867" s="870">
        <v>0</v>
      </c>
      <c r="AE2867" s="870">
        <v>0</v>
      </c>
    </row>
    <row r="2868" spans="1:31">
      <c r="A2868" s="870" t="s">
        <v>2108</v>
      </c>
      <c r="B2868" s="870">
        <v>24</v>
      </c>
      <c r="C2868" s="870">
        <v>2425</v>
      </c>
      <c r="D2868" s="870">
        <v>242500</v>
      </c>
      <c r="E2868" s="870">
        <v>2425009701</v>
      </c>
      <c r="F2868" s="870" t="s">
        <v>1494</v>
      </c>
      <c r="G2868" s="870">
        <v>-1044376746937</v>
      </c>
      <c r="H2868" s="870">
        <v>0</v>
      </c>
      <c r="I2868" s="870">
        <v>-1044376746937</v>
      </c>
      <c r="J2868" s="870">
        <v>0</v>
      </c>
      <c r="K2868" s="870">
        <v>0</v>
      </c>
      <c r="L2868" s="870">
        <v>0</v>
      </c>
      <c r="M2868" s="870">
        <v>0</v>
      </c>
      <c r="N2868" s="870">
        <v>0</v>
      </c>
      <c r="O2868" s="870">
        <v>0</v>
      </c>
      <c r="P2868" s="870">
        <v>0</v>
      </c>
      <c r="Q2868" s="870">
        <v>0</v>
      </c>
      <c r="R2868" s="870">
        <v>0</v>
      </c>
      <c r="S2868" s="870">
        <v>0</v>
      </c>
      <c r="T2868" s="870">
        <v>0</v>
      </c>
      <c r="U2868" s="870">
        <v>0</v>
      </c>
      <c r="V2868" s="870">
        <v>0</v>
      </c>
      <c r="W2868" s="870">
        <v>0</v>
      </c>
      <c r="X2868" s="870">
        <v>0</v>
      </c>
      <c r="Y2868" s="870">
        <v>0</v>
      </c>
      <c r="Z2868" s="870">
        <v>0</v>
      </c>
      <c r="AA2868" s="870">
        <v>0</v>
      </c>
      <c r="AB2868" s="870">
        <v>0</v>
      </c>
      <c r="AC2868" s="870">
        <v>0</v>
      </c>
      <c r="AD2868" s="870">
        <v>0</v>
      </c>
      <c r="AE2868" s="870">
        <v>0</v>
      </c>
    </row>
    <row r="2869" spans="1:31">
      <c r="A2869" s="870" t="s">
        <v>2108</v>
      </c>
      <c r="B2869" s="870">
        <v>24</v>
      </c>
      <c r="C2869" s="870">
        <v>2435</v>
      </c>
      <c r="D2869" s="870">
        <v>243505</v>
      </c>
      <c r="E2869" s="870">
        <v>2435059301</v>
      </c>
      <c r="F2869" s="870" t="s">
        <v>1495</v>
      </c>
      <c r="G2869" s="870">
        <v>-5704315528</v>
      </c>
      <c r="H2869" s="870">
        <v>0</v>
      </c>
      <c r="I2869" s="870">
        <v>-5704315527.7600002</v>
      </c>
      <c r="J2869" s="870">
        <v>0.23999977111816406</v>
      </c>
      <c r="K2869" s="870">
        <v>0</v>
      </c>
      <c r="L2869" s="870">
        <v>0.23999977111816406</v>
      </c>
      <c r="M2869" s="870">
        <v>0</v>
      </c>
      <c r="N2869" s="870">
        <v>0</v>
      </c>
      <c r="O2869" s="870">
        <v>0.23999977111816406</v>
      </c>
      <c r="P2869" s="870">
        <v>8.8799915313720695E-2</v>
      </c>
      <c r="Q2869" s="870">
        <v>0</v>
      </c>
      <c r="R2869" s="870">
        <v>0</v>
      </c>
      <c r="S2869" s="870">
        <v>0</v>
      </c>
      <c r="T2869" s="870">
        <v>0</v>
      </c>
      <c r="U2869" s="870">
        <v>0</v>
      </c>
      <c r="V2869" s="870">
        <v>0</v>
      </c>
      <c r="W2869" s="870">
        <v>0</v>
      </c>
      <c r="X2869" s="870">
        <v>8.8799915313720695E-2</v>
      </c>
      <c r="Y2869" s="870">
        <v>0.36999999999999994</v>
      </c>
      <c r="Z2869" s="870">
        <v>8.8799915313720695E-2</v>
      </c>
      <c r="AA2869" s="870">
        <v>0</v>
      </c>
      <c r="AB2869" s="870">
        <v>8.8799915313720695E-2</v>
      </c>
      <c r="AC2869" s="870">
        <v>0</v>
      </c>
      <c r="AD2869" s="870">
        <v>0</v>
      </c>
      <c r="AE2869" s="870">
        <v>0</v>
      </c>
    </row>
    <row r="2870" spans="1:31">
      <c r="A2870" s="870" t="s">
        <v>2108</v>
      </c>
      <c r="B2870" s="870">
        <v>24</v>
      </c>
      <c r="C2870" s="870">
        <v>2435</v>
      </c>
      <c r="D2870" s="870">
        <v>243505</v>
      </c>
      <c r="E2870" s="870">
        <v>2435059703</v>
      </c>
      <c r="F2870" s="870" t="s">
        <v>1496</v>
      </c>
      <c r="G2870" s="870">
        <v>-8189945645</v>
      </c>
      <c r="H2870" s="870">
        <v>0</v>
      </c>
      <c r="I2870" s="870">
        <v>-8189945645</v>
      </c>
      <c r="J2870" s="870">
        <v>0</v>
      </c>
      <c r="K2870" s="870">
        <v>0</v>
      </c>
      <c r="L2870" s="870">
        <v>0</v>
      </c>
      <c r="M2870" s="870">
        <v>0</v>
      </c>
      <c r="N2870" s="870">
        <v>0</v>
      </c>
      <c r="O2870" s="870">
        <v>0</v>
      </c>
      <c r="P2870" s="870">
        <v>0</v>
      </c>
      <c r="Q2870" s="870">
        <v>0</v>
      </c>
      <c r="R2870" s="870">
        <v>0</v>
      </c>
      <c r="S2870" s="870">
        <v>0</v>
      </c>
      <c r="T2870" s="870">
        <v>0</v>
      </c>
      <c r="U2870" s="870">
        <v>0</v>
      </c>
      <c r="V2870" s="870">
        <v>0</v>
      </c>
      <c r="W2870" s="870">
        <v>0</v>
      </c>
      <c r="X2870" s="870">
        <v>0</v>
      </c>
      <c r="Y2870" s="870">
        <v>0</v>
      </c>
      <c r="Z2870" s="870">
        <v>0</v>
      </c>
      <c r="AA2870" s="870">
        <v>0</v>
      </c>
      <c r="AB2870" s="870">
        <v>0</v>
      </c>
      <c r="AC2870" s="870">
        <v>0</v>
      </c>
      <c r="AD2870" s="870">
        <v>0</v>
      </c>
      <c r="AE2870" s="870">
        <v>0</v>
      </c>
    </row>
    <row r="2871" spans="1:31">
      <c r="A2871" s="870" t="s">
        <v>2108</v>
      </c>
      <c r="B2871" s="870">
        <v>24</v>
      </c>
      <c r="C2871" s="870">
        <v>2440</v>
      </c>
      <c r="D2871" s="870">
        <v>244005</v>
      </c>
      <c r="E2871" s="870">
        <v>2440051888</v>
      </c>
      <c r="F2871" s="870" t="s">
        <v>1497</v>
      </c>
      <c r="G2871" s="870">
        <v>-358080000000</v>
      </c>
      <c r="H2871" s="870">
        <v>0</v>
      </c>
      <c r="I2871" s="870">
        <v>-358080000000</v>
      </c>
      <c r="J2871" s="870">
        <v>0</v>
      </c>
      <c r="K2871" s="870">
        <v>0</v>
      </c>
      <c r="L2871" s="870">
        <v>0</v>
      </c>
      <c r="M2871" s="870">
        <v>0</v>
      </c>
      <c r="N2871" s="870">
        <v>0</v>
      </c>
      <c r="O2871" s="870">
        <v>0</v>
      </c>
      <c r="P2871" s="870">
        <v>0</v>
      </c>
      <c r="Q2871" s="870">
        <v>0</v>
      </c>
      <c r="R2871" s="870">
        <v>0</v>
      </c>
      <c r="S2871" s="870">
        <v>0</v>
      </c>
      <c r="T2871" s="870">
        <v>0</v>
      </c>
      <c r="U2871" s="870">
        <v>0</v>
      </c>
      <c r="V2871" s="870">
        <v>0</v>
      </c>
      <c r="W2871" s="870">
        <v>0</v>
      </c>
      <c r="X2871" s="870">
        <v>0</v>
      </c>
      <c r="Y2871" s="870">
        <v>0</v>
      </c>
      <c r="Z2871" s="870">
        <v>0</v>
      </c>
      <c r="AA2871" s="870">
        <v>0</v>
      </c>
      <c r="AB2871" s="870">
        <v>0</v>
      </c>
      <c r="AC2871" s="870">
        <v>0</v>
      </c>
      <c r="AD2871" s="870">
        <v>0</v>
      </c>
      <c r="AE2871" s="870">
        <v>0</v>
      </c>
    </row>
    <row r="2872" spans="1:31">
      <c r="A2872" s="870" t="s">
        <v>2108</v>
      </c>
      <c r="B2872" s="870">
        <v>24</v>
      </c>
      <c r="C2872" s="870">
        <v>2440</v>
      </c>
      <c r="D2872" s="870">
        <v>244005</v>
      </c>
      <c r="E2872" s="870">
        <v>2440051889</v>
      </c>
      <c r="F2872" s="870" t="s">
        <v>1498</v>
      </c>
      <c r="G2872" s="870">
        <v>-318665926</v>
      </c>
      <c r="H2872" s="870">
        <v>0</v>
      </c>
      <c r="I2872" s="870">
        <v>-318665925.51999998</v>
      </c>
      <c r="J2872" s="870">
        <v>0.48000001907348633</v>
      </c>
      <c r="K2872" s="870">
        <v>0</v>
      </c>
      <c r="L2872" s="870">
        <v>0.48000001907348633</v>
      </c>
      <c r="M2872" s="870">
        <v>0</v>
      </c>
      <c r="N2872" s="870">
        <v>0</v>
      </c>
      <c r="O2872" s="870">
        <v>0.48000001907348633</v>
      </c>
      <c r="P2872" s="870">
        <v>0.17760000705718995</v>
      </c>
      <c r="Q2872" s="870">
        <v>0</v>
      </c>
      <c r="R2872" s="870">
        <v>0</v>
      </c>
      <c r="S2872" s="870">
        <v>0</v>
      </c>
      <c r="T2872" s="870">
        <v>0</v>
      </c>
      <c r="U2872" s="870">
        <v>0</v>
      </c>
      <c r="V2872" s="870">
        <v>0</v>
      </c>
      <c r="W2872" s="870">
        <v>0</v>
      </c>
      <c r="X2872" s="870">
        <v>0.17760000705718995</v>
      </c>
      <c r="Y2872" s="870">
        <v>0.37</v>
      </c>
      <c r="Z2872" s="870">
        <v>0.17760000705718995</v>
      </c>
      <c r="AA2872" s="870">
        <v>0</v>
      </c>
      <c r="AB2872" s="870">
        <v>0.17760000705718995</v>
      </c>
      <c r="AC2872" s="870">
        <v>0</v>
      </c>
      <c r="AD2872" s="870">
        <v>0</v>
      </c>
      <c r="AE2872" s="870">
        <v>0</v>
      </c>
    </row>
    <row r="2873" spans="1:31">
      <c r="A2873" s="870" t="s">
        <v>2108</v>
      </c>
      <c r="B2873" s="870">
        <v>24</v>
      </c>
      <c r="C2873" s="870">
        <v>2440</v>
      </c>
      <c r="D2873" s="870">
        <v>244005</v>
      </c>
      <c r="E2873" s="870">
        <v>2440057150</v>
      </c>
      <c r="F2873" s="870" t="s">
        <v>1499</v>
      </c>
      <c r="G2873" s="870">
        <v>1491661887</v>
      </c>
      <c r="H2873" s="870">
        <v>0</v>
      </c>
      <c r="I2873" s="870">
        <v>1425338027.7788806</v>
      </c>
      <c r="J2873" s="870">
        <v>-66323859.220000029</v>
      </c>
      <c r="K2873" s="870">
        <v>0</v>
      </c>
      <c r="L2873" s="870">
        <v>0</v>
      </c>
      <c r="M2873" s="870">
        <v>-66323859.220000029</v>
      </c>
      <c r="N2873" s="870">
        <v>0</v>
      </c>
      <c r="O2873" s="870">
        <v>-66323859.220000029</v>
      </c>
      <c r="P2873" s="870">
        <v>-24539827.911400009</v>
      </c>
      <c r="Q2873" s="870">
        <v>0</v>
      </c>
      <c r="R2873" s="870">
        <v>0</v>
      </c>
      <c r="S2873" s="870">
        <v>0</v>
      </c>
      <c r="T2873" s="870">
        <v>0</v>
      </c>
      <c r="U2873" s="870">
        <v>0</v>
      </c>
      <c r="V2873" s="870">
        <v>0</v>
      </c>
      <c r="W2873" s="870">
        <v>0</v>
      </c>
      <c r="X2873" s="870">
        <v>-24539827.911400009</v>
      </c>
      <c r="Y2873" s="870">
        <v>0.37</v>
      </c>
      <c r="Z2873" s="870">
        <v>0</v>
      </c>
      <c r="AA2873" s="870">
        <v>-24539827.911400009</v>
      </c>
      <c r="AB2873" s="870">
        <v>0</v>
      </c>
      <c r="AC2873" s="870">
        <v>-24539827.911400009</v>
      </c>
      <c r="AD2873" s="870">
        <v>0</v>
      </c>
      <c r="AE2873" s="870">
        <v>0</v>
      </c>
    </row>
    <row r="2874" spans="1:31">
      <c r="A2874" s="870" t="s">
        <v>2108</v>
      </c>
      <c r="B2874" s="870">
        <v>24</v>
      </c>
      <c r="C2874" s="870">
        <v>2440</v>
      </c>
      <c r="D2874" s="870">
        <v>244005</v>
      </c>
      <c r="E2874" s="870">
        <v>2440059201</v>
      </c>
      <c r="F2874" s="870" t="s">
        <v>1500</v>
      </c>
      <c r="G2874" s="870">
        <v>-1193475000</v>
      </c>
      <c r="H2874" s="870">
        <v>0</v>
      </c>
      <c r="I2874" s="870">
        <v>-1159237276.6151767</v>
      </c>
      <c r="J2874" s="870">
        <v>34237723.380000114</v>
      </c>
      <c r="K2874" s="870">
        <v>0</v>
      </c>
      <c r="L2874" s="870">
        <v>34237723.380000114</v>
      </c>
      <c r="M2874" s="870">
        <v>0</v>
      </c>
      <c r="N2874" s="870">
        <v>0</v>
      </c>
      <c r="O2874" s="870">
        <v>34237723.380000114</v>
      </c>
      <c r="P2874" s="870">
        <v>12667957.650600042</v>
      </c>
      <c r="Q2874" s="870">
        <v>0</v>
      </c>
      <c r="R2874" s="870">
        <v>0</v>
      </c>
      <c r="S2874" s="870">
        <v>0</v>
      </c>
      <c r="T2874" s="870">
        <v>0</v>
      </c>
      <c r="U2874" s="870">
        <v>0</v>
      </c>
      <c r="V2874" s="870">
        <v>0</v>
      </c>
      <c r="W2874" s="870">
        <v>0</v>
      </c>
      <c r="X2874" s="870">
        <v>12667957.650600042</v>
      </c>
      <c r="Y2874" s="870">
        <v>0.37</v>
      </c>
      <c r="Z2874" s="870">
        <v>12667957.650600042</v>
      </c>
      <c r="AA2874" s="870">
        <v>0</v>
      </c>
      <c r="AB2874" s="870">
        <v>12667957.650600042</v>
      </c>
      <c r="AC2874" s="870">
        <v>0</v>
      </c>
      <c r="AD2874" s="870">
        <v>0</v>
      </c>
      <c r="AE2874" s="870">
        <v>0</v>
      </c>
    </row>
    <row r="2875" spans="1:31">
      <c r="A2875" s="870" t="s">
        <v>2108</v>
      </c>
      <c r="B2875" s="870">
        <v>24</v>
      </c>
      <c r="C2875" s="870">
        <v>2440</v>
      </c>
      <c r="D2875" s="870">
        <v>244005</v>
      </c>
      <c r="E2875" s="870">
        <v>2440059221</v>
      </c>
      <c r="F2875" s="870" t="s">
        <v>1501</v>
      </c>
      <c r="G2875" s="870">
        <v>-97999999</v>
      </c>
      <c r="H2875" s="870">
        <v>0</v>
      </c>
      <c r="I2875" s="870">
        <v>-97999999.299999997</v>
      </c>
      <c r="J2875" s="870">
        <v>-0.29999999701976776</v>
      </c>
      <c r="K2875" s="870">
        <v>0</v>
      </c>
      <c r="L2875" s="870">
        <v>0</v>
      </c>
      <c r="M2875" s="870">
        <v>-0.29999999701976776</v>
      </c>
      <c r="N2875" s="870">
        <v>0</v>
      </c>
      <c r="O2875" s="870">
        <v>-0.29999999701976776</v>
      </c>
      <c r="P2875" s="870">
        <v>-0.11099999889731407</v>
      </c>
      <c r="Q2875" s="870">
        <v>0</v>
      </c>
      <c r="R2875" s="870">
        <v>0</v>
      </c>
      <c r="S2875" s="870">
        <v>0</v>
      </c>
      <c r="T2875" s="870">
        <v>0</v>
      </c>
      <c r="U2875" s="870">
        <v>0</v>
      </c>
      <c r="V2875" s="870">
        <v>0</v>
      </c>
      <c r="W2875" s="870">
        <v>0</v>
      </c>
      <c r="X2875" s="870">
        <v>-0.11099999889731407</v>
      </c>
      <c r="Y2875" s="870">
        <v>0.37</v>
      </c>
      <c r="Z2875" s="870">
        <v>0</v>
      </c>
      <c r="AA2875" s="870">
        <v>-0.11099999889731407</v>
      </c>
      <c r="AB2875" s="870">
        <v>0</v>
      </c>
      <c r="AC2875" s="870">
        <v>-0.11099999889731407</v>
      </c>
      <c r="AD2875" s="870">
        <v>0</v>
      </c>
      <c r="AE2875" s="870">
        <v>0</v>
      </c>
    </row>
    <row r="2876" spans="1:31">
      <c r="A2876" s="870" t="s">
        <v>2108</v>
      </c>
      <c r="B2876" s="870">
        <v>24</v>
      </c>
      <c r="C2876" s="870">
        <v>2440</v>
      </c>
      <c r="D2876" s="870">
        <v>244005</v>
      </c>
      <c r="E2876" s="870">
        <v>2440059251</v>
      </c>
      <c r="F2876" s="870" t="s">
        <v>2109</v>
      </c>
      <c r="G2876" s="870">
        <v>0</v>
      </c>
      <c r="H2876" s="870">
        <v>0</v>
      </c>
      <c r="I2876" s="870">
        <v>0</v>
      </c>
      <c r="J2876" s="870">
        <v>0</v>
      </c>
      <c r="K2876" s="870">
        <v>0</v>
      </c>
      <c r="L2876" s="870">
        <v>0</v>
      </c>
      <c r="M2876" s="870">
        <v>0</v>
      </c>
      <c r="N2876" s="870">
        <v>0</v>
      </c>
      <c r="O2876" s="870">
        <v>0</v>
      </c>
      <c r="P2876" s="870">
        <v>0</v>
      </c>
      <c r="Q2876" s="870">
        <v>0</v>
      </c>
      <c r="R2876" s="870">
        <v>0</v>
      </c>
      <c r="S2876" s="870">
        <v>0</v>
      </c>
      <c r="T2876" s="870">
        <v>0</v>
      </c>
      <c r="U2876" s="870">
        <v>0</v>
      </c>
      <c r="V2876" s="870">
        <v>0</v>
      </c>
      <c r="W2876" s="870">
        <v>0</v>
      </c>
      <c r="X2876" s="870">
        <v>0</v>
      </c>
      <c r="Y2876" s="870">
        <v>0</v>
      </c>
      <c r="Z2876" s="870">
        <v>0</v>
      </c>
      <c r="AA2876" s="870">
        <v>0</v>
      </c>
      <c r="AB2876" s="870">
        <v>0</v>
      </c>
      <c r="AC2876" s="870">
        <v>0</v>
      </c>
      <c r="AD2876" s="870">
        <v>0</v>
      </c>
      <c r="AE2876" s="870">
        <v>0</v>
      </c>
    </row>
    <row r="2877" spans="1:31">
      <c r="A2877" s="870" t="s">
        <v>2108</v>
      </c>
      <c r="B2877" s="870">
        <v>24</v>
      </c>
      <c r="C2877" s="870">
        <v>2440</v>
      </c>
      <c r="D2877" s="870">
        <v>244005</v>
      </c>
      <c r="E2877" s="870">
        <v>2440059252</v>
      </c>
      <c r="F2877" s="870" t="s">
        <v>2110</v>
      </c>
      <c r="G2877" s="870">
        <v>0</v>
      </c>
      <c r="H2877" s="870">
        <v>0</v>
      </c>
      <c r="I2877" s="870">
        <v>0</v>
      </c>
      <c r="J2877" s="870">
        <v>0</v>
      </c>
      <c r="K2877" s="870">
        <v>0</v>
      </c>
      <c r="L2877" s="870">
        <v>0</v>
      </c>
      <c r="M2877" s="870">
        <v>0</v>
      </c>
      <c r="N2877" s="870">
        <v>0</v>
      </c>
      <c r="O2877" s="870">
        <v>0</v>
      </c>
      <c r="P2877" s="870">
        <v>0</v>
      </c>
      <c r="Q2877" s="870">
        <v>0</v>
      </c>
      <c r="R2877" s="870">
        <v>0</v>
      </c>
      <c r="S2877" s="870">
        <v>0</v>
      </c>
      <c r="T2877" s="870">
        <v>0</v>
      </c>
      <c r="U2877" s="870">
        <v>0</v>
      </c>
      <c r="V2877" s="870">
        <v>0</v>
      </c>
      <c r="W2877" s="870">
        <v>0</v>
      </c>
      <c r="X2877" s="870">
        <v>0</v>
      </c>
      <c r="Y2877" s="870">
        <v>0</v>
      </c>
      <c r="Z2877" s="870">
        <v>0</v>
      </c>
      <c r="AA2877" s="870">
        <v>0</v>
      </c>
      <c r="AB2877" s="870">
        <v>0</v>
      </c>
      <c r="AC2877" s="870">
        <v>0</v>
      </c>
      <c r="AD2877" s="870">
        <v>0</v>
      </c>
      <c r="AE2877" s="870">
        <v>0</v>
      </c>
    </row>
    <row r="2878" spans="1:31">
      <c r="A2878" s="870" t="s">
        <v>2108</v>
      </c>
      <c r="B2878" s="870">
        <v>24</v>
      </c>
      <c r="C2878" s="870">
        <v>2440</v>
      </c>
      <c r="D2878" s="870">
        <v>244005</v>
      </c>
      <c r="E2878" s="870">
        <v>2440059311</v>
      </c>
      <c r="F2878" s="870" t="s">
        <v>4397</v>
      </c>
      <c r="G2878" s="870">
        <v>-1771268</v>
      </c>
      <c r="H2878" s="870">
        <v>0</v>
      </c>
      <c r="I2878" s="870">
        <v>-1771268.16</v>
      </c>
      <c r="J2878" s="870">
        <v>-0.15999999991618097</v>
      </c>
      <c r="K2878" s="870">
        <v>0</v>
      </c>
      <c r="L2878" s="870">
        <v>0</v>
      </c>
      <c r="M2878" s="870">
        <v>-0.15999999991618097</v>
      </c>
      <c r="N2878" s="870">
        <v>0</v>
      </c>
      <c r="O2878" s="870">
        <v>-0.15999999991618097</v>
      </c>
      <c r="P2878" s="870">
        <v>-5.9199999968986956E-2</v>
      </c>
      <c r="Q2878" s="870">
        <v>0</v>
      </c>
      <c r="R2878" s="870">
        <v>0</v>
      </c>
      <c r="S2878" s="870">
        <v>0</v>
      </c>
      <c r="T2878" s="870">
        <v>0</v>
      </c>
      <c r="U2878" s="870">
        <v>0</v>
      </c>
      <c r="V2878" s="870">
        <v>0</v>
      </c>
      <c r="W2878" s="870">
        <v>0</v>
      </c>
      <c r="X2878" s="870">
        <v>-5.9199999968986956E-2</v>
      </c>
      <c r="Y2878" s="870">
        <v>0.37</v>
      </c>
      <c r="Z2878" s="870">
        <v>0</v>
      </c>
      <c r="AA2878" s="870">
        <v>-5.9199999968986956E-2</v>
      </c>
      <c r="AB2878" s="870">
        <v>0</v>
      </c>
      <c r="AC2878" s="870">
        <v>-5.9199999968986956E-2</v>
      </c>
      <c r="AD2878" s="870">
        <v>0</v>
      </c>
      <c r="AE2878" s="870">
        <v>0</v>
      </c>
    </row>
    <row r="2879" spans="1:31">
      <c r="A2879" s="870" t="s">
        <v>2108</v>
      </c>
      <c r="B2879" s="870">
        <v>24</v>
      </c>
      <c r="C2879" s="870">
        <v>2440</v>
      </c>
      <c r="D2879" s="870">
        <v>244005</v>
      </c>
      <c r="E2879" s="870">
        <v>2440059331</v>
      </c>
      <c r="F2879" s="870" t="s">
        <v>1502</v>
      </c>
      <c r="G2879" s="870">
        <v>-525600000</v>
      </c>
      <c r="H2879" s="870">
        <v>0</v>
      </c>
      <c r="I2879" s="870">
        <v>-525600000</v>
      </c>
      <c r="J2879" s="870">
        <v>0</v>
      </c>
      <c r="K2879" s="870">
        <v>0</v>
      </c>
      <c r="L2879" s="870">
        <v>0</v>
      </c>
      <c r="M2879" s="870">
        <v>0</v>
      </c>
      <c r="N2879" s="870">
        <v>0</v>
      </c>
      <c r="O2879" s="870">
        <v>0</v>
      </c>
      <c r="P2879" s="870">
        <v>0</v>
      </c>
      <c r="Q2879" s="870">
        <v>0</v>
      </c>
      <c r="R2879" s="870">
        <v>0</v>
      </c>
      <c r="S2879" s="870">
        <v>0</v>
      </c>
      <c r="T2879" s="870">
        <v>0</v>
      </c>
      <c r="U2879" s="870">
        <v>0</v>
      </c>
      <c r="V2879" s="870">
        <v>0</v>
      </c>
      <c r="W2879" s="870">
        <v>0</v>
      </c>
      <c r="X2879" s="870">
        <v>0</v>
      </c>
      <c r="Y2879" s="870">
        <v>0</v>
      </c>
      <c r="Z2879" s="870">
        <v>0</v>
      </c>
      <c r="AA2879" s="870">
        <v>0</v>
      </c>
      <c r="AB2879" s="870">
        <v>0</v>
      </c>
      <c r="AC2879" s="870">
        <v>0</v>
      </c>
      <c r="AD2879" s="870">
        <v>0</v>
      </c>
      <c r="AE2879" s="870">
        <v>0</v>
      </c>
    </row>
    <row r="2880" spans="1:31">
      <c r="A2880" s="870" t="s">
        <v>2108</v>
      </c>
      <c r="B2880" s="870">
        <v>24</v>
      </c>
      <c r="C2880" s="870">
        <v>2440</v>
      </c>
      <c r="D2880" s="870">
        <v>244005</v>
      </c>
      <c r="E2880" s="870">
        <v>2440059332</v>
      </c>
      <c r="F2880" s="870" t="s">
        <v>1503</v>
      </c>
      <c r="G2880" s="870">
        <v>-7216869</v>
      </c>
      <c r="H2880" s="870">
        <v>0</v>
      </c>
      <c r="I2880" s="870">
        <v>-7216868.7800000003</v>
      </c>
      <c r="J2880" s="870">
        <v>0.21999999973922968</v>
      </c>
      <c r="K2880" s="870">
        <v>0</v>
      </c>
      <c r="L2880" s="870">
        <v>0.21999999973922968</v>
      </c>
      <c r="M2880" s="870">
        <v>0</v>
      </c>
      <c r="N2880" s="870">
        <v>0</v>
      </c>
      <c r="O2880" s="870">
        <v>0.21999999973922968</v>
      </c>
      <c r="P2880" s="870">
        <v>8.1399999903514986E-2</v>
      </c>
      <c r="Q2880" s="870">
        <v>0</v>
      </c>
      <c r="R2880" s="870">
        <v>0</v>
      </c>
      <c r="S2880" s="870">
        <v>0</v>
      </c>
      <c r="T2880" s="870">
        <v>0</v>
      </c>
      <c r="U2880" s="870">
        <v>0</v>
      </c>
      <c r="V2880" s="870">
        <v>0</v>
      </c>
      <c r="W2880" s="870">
        <v>0</v>
      </c>
      <c r="X2880" s="870">
        <v>8.1399999903514986E-2</v>
      </c>
      <c r="Y2880" s="870">
        <v>0.37</v>
      </c>
      <c r="Z2880" s="870">
        <v>8.1399999903514986E-2</v>
      </c>
      <c r="AA2880" s="870">
        <v>0</v>
      </c>
      <c r="AB2880" s="870">
        <v>8.1399999903514986E-2</v>
      </c>
      <c r="AC2880" s="870">
        <v>0</v>
      </c>
      <c r="AD2880" s="870">
        <v>0</v>
      </c>
      <c r="AE2880" s="870">
        <v>0</v>
      </c>
    </row>
    <row r="2881" spans="1:31">
      <c r="A2881" s="870" t="s">
        <v>2108</v>
      </c>
      <c r="B2881" s="870">
        <v>24</v>
      </c>
      <c r="C2881" s="870">
        <v>2440</v>
      </c>
      <c r="D2881" s="870">
        <v>244005</v>
      </c>
      <c r="E2881" s="870">
        <v>2440059341</v>
      </c>
      <c r="F2881" s="870" t="s">
        <v>1504</v>
      </c>
      <c r="G2881" s="870">
        <v>-5295937</v>
      </c>
      <c r="H2881" s="870">
        <v>0</v>
      </c>
      <c r="I2881" s="870">
        <v>-5295936.6500000004</v>
      </c>
      <c r="J2881" s="870">
        <v>0.34999999962747097</v>
      </c>
      <c r="K2881" s="870">
        <v>0</v>
      </c>
      <c r="L2881" s="870">
        <v>0.34999999962747097</v>
      </c>
      <c r="M2881" s="870">
        <v>0</v>
      </c>
      <c r="N2881" s="870">
        <v>0</v>
      </c>
      <c r="O2881" s="870">
        <v>0.34999999962747097</v>
      </c>
      <c r="P2881" s="870">
        <v>0.12949999986216426</v>
      </c>
      <c r="Q2881" s="870">
        <v>0</v>
      </c>
      <c r="R2881" s="870">
        <v>0</v>
      </c>
      <c r="S2881" s="870">
        <v>0</v>
      </c>
      <c r="T2881" s="870">
        <v>0</v>
      </c>
      <c r="U2881" s="870">
        <v>0</v>
      </c>
      <c r="V2881" s="870">
        <v>0</v>
      </c>
      <c r="W2881" s="870">
        <v>0</v>
      </c>
      <c r="X2881" s="870">
        <v>0.12949999986216426</v>
      </c>
      <c r="Y2881" s="870">
        <v>0.37</v>
      </c>
      <c r="Z2881" s="870">
        <v>0.12949999986216426</v>
      </c>
      <c r="AA2881" s="870">
        <v>0</v>
      </c>
      <c r="AB2881" s="870">
        <v>0.12949999986216426</v>
      </c>
      <c r="AC2881" s="870">
        <v>0</v>
      </c>
      <c r="AD2881" s="870">
        <v>0</v>
      </c>
      <c r="AE2881" s="870">
        <v>0</v>
      </c>
    </row>
    <row r="2882" spans="1:31">
      <c r="A2882" s="870" t="s">
        <v>2108</v>
      </c>
      <c r="B2882" s="870">
        <v>24</v>
      </c>
      <c r="C2882" s="870">
        <v>2440</v>
      </c>
      <c r="D2882" s="870">
        <v>244005</v>
      </c>
      <c r="E2882" s="870">
        <v>2440059351</v>
      </c>
      <c r="F2882" s="870" t="s">
        <v>4398</v>
      </c>
      <c r="G2882" s="870">
        <v>-575000000</v>
      </c>
      <c r="H2882" s="870">
        <v>0</v>
      </c>
      <c r="I2882" s="870">
        <v>-575000000</v>
      </c>
      <c r="J2882" s="870">
        <v>0</v>
      </c>
      <c r="K2882" s="870">
        <v>0</v>
      </c>
      <c r="L2882" s="870">
        <v>0</v>
      </c>
      <c r="M2882" s="870">
        <v>0</v>
      </c>
      <c r="N2882" s="870">
        <v>0</v>
      </c>
      <c r="O2882" s="870">
        <v>0</v>
      </c>
      <c r="P2882" s="870">
        <v>0</v>
      </c>
      <c r="Q2882" s="870">
        <v>0</v>
      </c>
      <c r="R2882" s="870">
        <v>0</v>
      </c>
      <c r="S2882" s="870">
        <v>0</v>
      </c>
      <c r="T2882" s="870">
        <v>0</v>
      </c>
      <c r="U2882" s="870">
        <v>0</v>
      </c>
      <c r="V2882" s="870">
        <v>0</v>
      </c>
      <c r="W2882" s="870">
        <v>0</v>
      </c>
      <c r="X2882" s="870">
        <v>0</v>
      </c>
      <c r="Y2882" s="870">
        <v>0</v>
      </c>
      <c r="Z2882" s="870">
        <v>0</v>
      </c>
      <c r="AA2882" s="870">
        <v>0</v>
      </c>
      <c r="AB2882" s="870">
        <v>0</v>
      </c>
      <c r="AC2882" s="870">
        <v>0</v>
      </c>
      <c r="AD2882" s="870">
        <v>0</v>
      </c>
      <c r="AE2882" s="870">
        <v>0</v>
      </c>
    </row>
    <row r="2883" spans="1:31">
      <c r="A2883" s="870" t="s">
        <v>2108</v>
      </c>
      <c r="B2883" s="870">
        <v>24</v>
      </c>
      <c r="C2883" s="870">
        <v>2440</v>
      </c>
      <c r="D2883" s="870">
        <v>244005</v>
      </c>
      <c r="E2883" s="870">
        <v>2440059499</v>
      </c>
      <c r="F2883" s="870" t="s">
        <v>1505</v>
      </c>
      <c r="G2883" s="870">
        <v>-7135559722912</v>
      </c>
      <c r="H2883" s="870">
        <v>0</v>
      </c>
      <c r="I2883" s="870">
        <v>-7110749851762.0293</v>
      </c>
      <c r="J2883" s="870">
        <v>24809871149.969727</v>
      </c>
      <c r="K2883" s="870">
        <v>0</v>
      </c>
      <c r="L2883" s="870">
        <v>24809871149.969727</v>
      </c>
      <c r="M2883" s="870">
        <v>0</v>
      </c>
      <c r="N2883" s="870">
        <v>0</v>
      </c>
      <c r="O2883" s="870">
        <v>24809871149.969727</v>
      </c>
      <c r="P2883" s="870">
        <v>9179652325.4887981</v>
      </c>
      <c r="Q2883" s="870">
        <v>0</v>
      </c>
      <c r="R2883" s="870">
        <v>0</v>
      </c>
      <c r="S2883" s="870">
        <v>0</v>
      </c>
      <c r="T2883" s="870">
        <v>0</v>
      </c>
      <c r="U2883" s="870">
        <v>0</v>
      </c>
      <c r="V2883" s="870">
        <v>0</v>
      </c>
      <c r="W2883" s="870">
        <v>0</v>
      </c>
      <c r="X2883" s="870">
        <v>9179652325.4887981</v>
      </c>
      <c r="Y2883" s="870">
        <v>0.37</v>
      </c>
      <c r="Z2883" s="870">
        <v>9179652325.4887981</v>
      </c>
      <c r="AA2883" s="870">
        <v>0</v>
      </c>
      <c r="AB2883" s="870">
        <v>9179652325.4887981</v>
      </c>
      <c r="AC2883" s="870">
        <v>0</v>
      </c>
      <c r="AD2883" s="870">
        <v>0</v>
      </c>
      <c r="AE2883" s="870">
        <v>0</v>
      </c>
    </row>
    <row r="2884" spans="1:31">
      <c r="A2884" s="870" t="s">
        <v>2108</v>
      </c>
      <c r="B2884" s="870">
        <v>24</v>
      </c>
      <c r="C2884" s="870">
        <v>2440</v>
      </c>
      <c r="D2884" s="870">
        <v>244005</v>
      </c>
      <c r="E2884" s="870">
        <v>2440059500</v>
      </c>
      <c r="F2884" s="870" t="s">
        <v>4399</v>
      </c>
      <c r="G2884" s="870">
        <v>-42609391519</v>
      </c>
      <c r="H2884" s="870">
        <v>0</v>
      </c>
      <c r="I2884" s="870">
        <v>-42609391518.970001</v>
      </c>
      <c r="J2884" s="870">
        <v>2.9998779296875E-2</v>
      </c>
      <c r="K2884" s="870">
        <v>0</v>
      </c>
      <c r="L2884" s="870">
        <v>2.9998779296875E-2</v>
      </c>
      <c r="M2884" s="870">
        <v>0</v>
      </c>
      <c r="N2884" s="870">
        <v>0</v>
      </c>
      <c r="O2884" s="870">
        <v>2.9998779296875E-2</v>
      </c>
      <c r="P2884" s="870">
        <v>1.1099548339843749E-2</v>
      </c>
      <c r="Q2884" s="870">
        <v>0</v>
      </c>
      <c r="R2884" s="870">
        <v>0</v>
      </c>
      <c r="S2884" s="870">
        <v>0</v>
      </c>
      <c r="T2884" s="870">
        <v>0</v>
      </c>
      <c r="U2884" s="870">
        <v>0</v>
      </c>
      <c r="V2884" s="870">
        <v>0</v>
      </c>
      <c r="W2884" s="870">
        <v>0</v>
      </c>
      <c r="X2884" s="870">
        <v>1.1099548339843749E-2</v>
      </c>
      <c r="Y2884" s="870">
        <v>0.37</v>
      </c>
      <c r="Z2884" s="870">
        <v>1.1099548339843749E-2</v>
      </c>
      <c r="AA2884" s="870">
        <v>0</v>
      </c>
      <c r="AB2884" s="870">
        <v>1.1099548339843749E-2</v>
      </c>
      <c r="AC2884" s="870">
        <v>0</v>
      </c>
      <c r="AD2884" s="870">
        <v>0</v>
      </c>
      <c r="AE2884" s="870">
        <v>0</v>
      </c>
    </row>
    <row r="2885" spans="1:31">
      <c r="A2885" s="870" t="s">
        <v>1849</v>
      </c>
      <c r="B2885" s="870">
        <v>24</v>
      </c>
      <c r="C2885" s="870">
        <v>2440</v>
      </c>
      <c r="D2885" s="870">
        <v>244025</v>
      </c>
      <c r="E2885" s="870">
        <v>2440250013</v>
      </c>
      <c r="F2885" s="870" t="s">
        <v>1506</v>
      </c>
      <c r="G2885" s="870">
        <v>-59190781513</v>
      </c>
      <c r="H2885" s="870">
        <v>0</v>
      </c>
      <c r="I2885" s="870">
        <v>-59190781512.620003</v>
      </c>
      <c r="J2885" s="870">
        <v>0.37999725341796875</v>
      </c>
      <c r="K2885" s="870">
        <v>0</v>
      </c>
      <c r="L2885" s="870">
        <v>0.37999725341796875</v>
      </c>
      <c r="M2885" s="870">
        <v>0</v>
      </c>
      <c r="N2885" s="870">
        <v>0</v>
      </c>
      <c r="O2885" s="870">
        <v>0.37999725341796875</v>
      </c>
      <c r="P2885" s="870">
        <v>0.14059898376464844</v>
      </c>
      <c r="Q2885" s="870">
        <v>0</v>
      </c>
      <c r="R2885" s="870">
        <v>0</v>
      </c>
      <c r="S2885" s="870">
        <v>0</v>
      </c>
      <c r="T2885" s="870">
        <v>0</v>
      </c>
      <c r="U2885" s="870">
        <v>0</v>
      </c>
      <c r="V2885" s="870">
        <v>0</v>
      </c>
      <c r="W2885" s="870">
        <v>0</v>
      </c>
      <c r="X2885" s="870">
        <v>0.14059898376464844</v>
      </c>
      <c r="Y2885" s="870">
        <v>0.37</v>
      </c>
      <c r="Z2885" s="870">
        <v>0.14059898376464844</v>
      </c>
      <c r="AA2885" s="870">
        <v>0</v>
      </c>
      <c r="AB2885" s="870">
        <v>0.14059898376464844</v>
      </c>
      <c r="AC2885" s="870">
        <v>0</v>
      </c>
      <c r="AD2885" s="870">
        <v>0</v>
      </c>
      <c r="AE2885" s="870">
        <v>0</v>
      </c>
    </row>
    <row r="2886" spans="1:31">
      <c r="A2886" s="870" t="s">
        <v>1849</v>
      </c>
      <c r="B2886" s="870">
        <v>24</v>
      </c>
      <c r="C2886" s="870">
        <v>2440</v>
      </c>
      <c r="D2886" s="870">
        <v>244025</v>
      </c>
      <c r="E2886" s="870">
        <v>2440250016</v>
      </c>
      <c r="F2886" s="870" t="s">
        <v>1507</v>
      </c>
      <c r="G2886" s="870">
        <v>-2061962023</v>
      </c>
      <c r="H2886" s="870">
        <v>0</v>
      </c>
      <c r="I2886" s="870">
        <v>-2061962023.3599999</v>
      </c>
      <c r="J2886" s="870">
        <v>-0.3599998950958252</v>
      </c>
      <c r="K2886" s="870">
        <v>0</v>
      </c>
      <c r="L2886" s="870">
        <v>0</v>
      </c>
      <c r="M2886" s="870">
        <v>-0.3599998950958252</v>
      </c>
      <c r="N2886" s="870">
        <v>0</v>
      </c>
      <c r="O2886" s="870">
        <v>-0.3599998950958252</v>
      </c>
      <c r="P2886" s="870">
        <v>-0.13319996118545532</v>
      </c>
      <c r="Q2886" s="870">
        <v>0</v>
      </c>
      <c r="R2886" s="870">
        <v>0</v>
      </c>
      <c r="S2886" s="870">
        <v>0</v>
      </c>
      <c r="T2886" s="870">
        <v>0</v>
      </c>
      <c r="U2886" s="870">
        <v>0</v>
      </c>
      <c r="V2886" s="870">
        <v>0</v>
      </c>
      <c r="W2886" s="870">
        <v>0</v>
      </c>
      <c r="X2886" s="870">
        <v>-0.13319996118545532</v>
      </c>
      <c r="Y2886" s="870">
        <v>0.37</v>
      </c>
      <c r="Z2886" s="870">
        <v>0</v>
      </c>
      <c r="AA2886" s="870">
        <v>-0.13319996118545532</v>
      </c>
      <c r="AB2886" s="870">
        <v>0</v>
      </c>
      <c r="AC2886" s="870">
        <v>-0.13319996118545532</v>
      </c>
      <c r="AD2886" s="870">
        <v>0</v>
      </c>
      <c r="AE2886" s="870">
        <v>0</v>
      </c>
    </row>
    <row r="2887" spans="1:31">
      <c r="A2887" s="870" t="s">
        <v>2111</v>
      </c>
      <c r="B2887" s="870">
        <v>25</v>
      </c>
      <c r="C2887" s="870">
        <v>2501</v>
      </c>
      <c r="D2887" s="870">
        <v>250105</v>
      </c>
      <c r="E2887" s="870">
        <v>2501051000</v>
      </c>
      <c r="F2887" s="870" t="s">
        <v>303</v>
      </c>
      <c r="G2887" s="870">
        <v>-63635064758</v>
      </c>
      <c r="H2887" s="870">
        <v>0</v>
      </c>
      <c r="I2887" s="870">
        <v>-63635064758.43</v>
      </c>
      <c r="J2887" s="870">
        <v>-0.43000030517578125</v>
      </c>
      <c r="K2887" s="870">
        <v>0</v>
      </c>
      <c r="L2887" s="870">
        <v>0</v>
      </c>
      <c r="M2887" s="870">
        <v>-0.43000030517578125</v>
      </c>
      <c r="N2887" s="870">
        <v>0</v>
      </c>
      <c r="O2887" s="870">
        <v>-0.43000030517578125</v>
      </c>
      <c r="P2887" s="870">
        <v>-0.15910011291503906</v>
      </c>
      <c r="Q2887" s="870">
        <v>0</v>
      </c>
      <c r="R2887" s="870">
        <v>0</v>
      </c>
      <c r="S2887" s="870">
        <v>0</v>
      </c>
      <c r="T2887" s="870">
        <v>0</v>
      </c>
      <c r="U2887" s="870">
        <v>0</v>
      </c>
      <c r="V2887" s="870">
        <v>0</v>
      </c>
      <c r="W2887" s="870">
        <v>0</v>
      </c>
      <c r="X2887" s="870">
        <v>-0.15910011291503906</v>
      </c>
      <c r="Y2887" s="870">
        <v>0.37</v>
      </c>
      <c r="Z2887" s="870">
        <v>0</v>
      </c>
      <c r="AA2887" s="870">
        <v>-0.15910011291503906</v>
      </c>
      <c r="AB2887" s="870">
        <v>0</v>
      </c>
      <c r="AC2887" s="870">
        <v>-0.15910011291503906</v>
      </c>
      <c r="AD2887" s="870">
        <v>0</v>
      </c>
      <c r="AE2887" s="870">
        <v>0</v>
      </c>
    </row>
    <row r="2888" spans="1:31">
      <c r="A2888" s="870" t="s">
        <v>2111</v>
      </c>
      <c r="B2888" s="870">
        <v>25</v>
      </c>
      <c r="C2888" s="870">
        <v>2501</v>
      </c>
      <c r="D2888" s="870">
        <v>250105</v>
      </c>
      <c r="E2888" s="870">
        <v>2501051001</v>
      </c>
      <c r="F2888" s="870" t="s">
        <v>188</v>
      </c>
      <c r="G2888" s="870">
        <v>-2886415183</v>
      </c>
      <c r="H2888" s="870">
        <v>0</v>
      </c>
      <c r="I2888" s="870">
        <v>-2886415182.9699998</v>
      </c>
      <c r="J2888" s="870">
        <v>3.0000209808349609E-2</v>
      </c>
      <c r="K2888" s="870">
        <v>0</v>
      </c>
      <c r="L2888" s="870">
        <v>3.0000209808349609E-2</v>
      </c>
      <c r="M2888" s="870">
        <v>0</v>
      </c>
      <c r="N2888" s="870">
        <v>0</v>
      </c>
      <c r="O2888" s="870">
        <v>3.0000209808349609E-2</v>
      </c>
      <c r="P2888" s="870">
        <v>1.1100077629089355E-2</v>
      </c>
      <c r="Q2888" s="870">
        <v>0</v>
      </c>
      <c r="R2888" s="870">
        <v>0</v>
      </c>
      <c r="S2888" s="870">
        <v>0</v>
      </c>
      <c r="T2888" s="870">
        <v>0</v>
      </c>
      <c r="U2888" s="870">
        <v>0</v>
      </c>
      <c r="V2888" s="870">
        <v>0</v>
      </c>
      <c r="W2888" s="870">
        <v>0</v>
      </c>
      <c r="X2888" s="870">
        <v>1.1100077629089355E-2</v>
      </c>
      <c r="Y2888" s="870">
        <v>0.37</v>
      </c>
      <c r="Z2888" s="870">
        <v>1.1100077629089355E-2</v>
      </c>
      <c r="AA2888" s="870">
        <v>0</v>
      </c>
      <c r="AB2888" s="870">
        <v>1.1100077629089355E-2</v>
      </c>
      <c r="AC2888" s="870">
        <v>0</v>
      </c>
      <c r="AD2888" s="870">
        <v>0</v>
      </c>
      <c r="AE2888" s="870">
        <v>0</v>
      </c>
    </row>
    <row r="2889" spans="1:31">
      <c r="A2889" s="870" t="s">
        <v>2111</v>
      </c>
      <c r="B2889" s="870">
        <v>25</v>
      </c>
      <c r="C2889" s="870">
        <v>2501</v>
      </c>
      <c r="D2889" s="870">
        <v>250105</v>
      </c>
      <c r="E2889" s="870">
        <v>2501051002</v>
      </c>
      <c r="F2889" s="870" t="s">
        <v>304</v>
      </c>
      <c r="G2889" s="870">
        <v>-17521974210</v>
      </c>
      <c r="H2889" s="870">
        <v>0</v>
      </c>
      <c r="I2889" s="870">
        <v>-17521974209.650002</v>
      </c>
      <c r="J2889" s="870">
        <v>0.34999847412109375</v>
      </c>
      <c r="K2889" s="870">
        <v>0</v>
      </c>
      <c r="L2889" s="870">
        <v>0.34999847412109375</v>
      </c>
      <c r="M2889" s="870">
        <v>0</v>
      </c>
      <c r="N2889" s="870">
        <v>0</v>
      </c>
      <c r="O2889" s="870">
        <v>0.34999847412109375</v>
      </c>
      <c r="P2889" s="870">
        <v>0.12949943542480469</v>
      </c>
      <c r="Q2889" s="870">
        <v>0</v>
      </c>
      <c r="R2889" s="870">
        <v>0</v>
      </c>
      <c r="S2889" s="870">
        <v>0</v>
      </c>
      <c r="T2889" s="870">
        <v>0</v>
      </c>
      <c r="U2889" s="870">
        <v>0</v>
      </c>
      <c r="V2889" s="870">
        <v>0</v>
      </c>
      <c r="W2889" s="870">
        <v>0</v>
      </c>
      <c r="X2889" s="870">
        <v>0.12949943542480469</v>
      </c>
      <c r="Y2889" s="870">
        <v>0.37</v>
      </c>
      <c r="Z2889" s="870">
        <v>0.12949943542480469</v>
      </c>
      <c r="AA2889" s="870">
        <v>0</v>
      </c>
      <c r="AB2889" s="870">
        <v>0.12949943542480469</v>
      </c>
      <c r="AC2889" s="870">
        <v>0</v>
      </c>
      <c r="AD2889" s="870">
        <v>0</v>
      </c>
      <c r="AE2889" s="870">
        <v>0</v>
      </c>
    </row>
    <row r="2890" spans="1:31">
      <c r="A2890" s="870" t="s">
        <v>2111</v>
      </c>
      <c r="B2890" s="870">
        <v>25</v>
      </c>
      <c r="C2890" s="870">
        <v>2501</v>
      </c>
      <c r="D2890" s="870">
        <v>250105</v>
      </c>
      <c r="E2890" s="870">
        <v>2501051888</v>
      </c>
      <c r="F2890" s="870" t="s">
        <v>1508</v>
      </c>
      <c r="G2890" s="870">
        <v>-39021052</v>
      </c>
      <c r="H2890" s="870">
        <v>0</v>
      </c>
      <c r="I2890" s="870">
        <v>-39021051.840000004</v>
      </c>
      <c r="J2890" s="870">
        <v>0.15999999642372131</v>
      </c>
      <c r="K2890" s="870">
        <v>0</v>
      </c>
      <c r="L2890" s="870">
        <v>0.15999999642372131</v>
      </c>
      <c r="M2890" s="870">
        <v>0</v>
      </c>
      <c r="N2890" s="870">
        <v>0</v>
      </c>
      <c r="O2890" s="870">
        <v>0.15999999642372131</v>
      </c>
      <c r="P2890" s="870">
        <v>5.9199998676776888E-2</v>
      </c>
      <c r="Q2890" s="870">
        <v>0</v>
      </c>
      <c r="R2890" s="870">
        <v>0</v>
      </c>
      <c r="S2890" s="870">
        <v>0</v>
      </c>
      <c r="T2890" s="870">
        <v>0</v>
      </c>
      <c r="U2890" s="870">
        <v>0</v>
      </c>
      <c r="V2890" s="870">
        <v>0</v>
      </c>
      <c r="W2890" s="870">
        <v>0</v>
      </c>
      <c r="X2890" s="870">
        <v>5.9199998676776888E-2</v>
      </c>
      <c r="Y2890" s="870">
        <v>0.37</v>
      </c>
      <c r="Z2890" s="870">
        <v>5.9199998676776888E-2</v>
      </c>
      <c r="AA2890" s="870">
        <v>0</v>
      </c>
      <c r="AB2890" s="870">
        <v>5.9199998676776888E-2</v>
      </c>
      <c r="AC2890" s="870">
        <v>0</v>
      </c>
      <c r="AD2890" s="870">
        <v>0</v>
      </c>
      <c r="AE2890" s="870">
        <v>0</v>
      </c>
    </row>
    <row r="2891" spans="1:31">
      <c r="A2891" s="870" t="s">
        <v>2111</v>
      </c>
      <c r="B2891" s="870">
        <v>25</v>
      </c>
      <c r="C2891" s="870">
        <v>2501</v>
      </c>
      <c r="D2891" s="870">
        <v>250105</v>
      </c>
      <c r="E2891" s="870">
        <v>2501051998</v>
      </c>
      <c r="F2891" s="870" t="s">
        <v>354</v>
      </c>
      <c r="G2891" s="870">
        <v>110788404</v>
      </c>
      <c r="H2891" s="870">
        <v>0</v>
      </c>
      <c r="I2891" s="870">
        <v>110788404.29000001</v>
      </c>
      <c r="J2891" s="870">
        <v>0.29000000655651093</v>
      </c>
      <c r="K2891" s="870">
        <v>0</v>
      </c>
      <c r="L2891" s="870">
        <v>0.29000000655651093</v>
      </c>
      <c r="M2891" s="870">
        <v>0</v>
      </c>
      <c r="N2891" s="870">
        <v>0</v>
      </c>
      <c r="O2891" s="870">
        <v>0.29000000655651093</v>
      </c>
      <c r="P2891" s="870">
        <v>0.10730000242590904</v>
      </c>
      <c r="Q2891" s="870">
        <v>0</v>
      </c>
      <c r="R2891" s="870">
        <v>0</v>
      </c>
      <c r="S2891" s="870">
        <v>0</v>
      </c>
      <c r="T2891" s="870">
        <v>0</v>
      </c>
      <c r="U2891" s="870">
        <v>0</v>
      </c>
      <c r="V2891" s="870">
        <v>0</v>
      </c>
      <c r="W2891" s="870">
        <v>0</v>
      </c>
      <c r="X2891" s="870">
        <v>0.10730000242590904</v>
      </c>
      <c r="Y2891" s="870">
        <v>0.37</v>
      </c>
      <c r="Z2891" s="870">
        <v>0.10730000242590904</v>
      </c>
      <c r="AA2891" s="870">
        <v>0</v>
      </c>
      <c r="AB2891" s="870">
        <v>0.10730000242590904</v>
      </c>
      <c r="AC2891" s="870">
        <v>0</v>
      </c>
      <c r="AD2891" s="870">
        <v>0</v>
      </c>
      <c r="AE2891" s="870">
        <v>0</v>
      </c>
    </row>
    <row r="2892" spans="1:31">
      <c r="A2892" s="870" t="s">
        <v>2111</v>
      </c>
      <c r="B2892" s="870">
        <v>25</v>
      </c>
      <c r="C2892" s="870">
        <v>2501</v>
      </c>
      <c r="D2892" s="870">
        <v>250105</v>
      </c>
      <c r="E2892" s="870">
        <v>2501051999</v>
      </c>
      <c r="F2892" s="870" t="s">
        <v>189</v>
      </c>
      <c r="G2892" s="870">
        <v>-6756363</v>
      </c>
      <c r="H2892" s="870">
        <v>0</v>
      </c>
      <c r="I2892" s="870">
        <v>-6756362.8700000001</v>
      </c>
      <c r="J2892" s="870">
        <v>0.12999999988824129</v>
      </c>
      <c r="K2892" s="870">
        <v>0</v>
      </c>
      <c r="L2892" s="870">
        <v>0.12999999988824129</v>
      </c>
      <c r="M2892" s="870">
        <v>0</v>
      </c>
      <c r="N2892" s="870">
        <v>0</v>
      </c>
      <c r="O2892" s="870">
        <v>0.12999999988824129</v>
      </c>
      <c r="P2892" s="870">
        <v>4.8099999958649275E-2</v>
      </c>
      <c r="Q2892" s="870">
        <v>0</v>
      </c>
      <c r="R2892" s="870">
        <v>0</v>
      </c>
      <c r="S2892" s="870">
        <v>0</v>
      </c>
      <c r="T2892" s="870">
        <v>0</v>
      </c>
      <c r="U2892" s="870">
        <v>0</v>
      </c>
      <c r="V2892" s="870">
        <v>0</v>
      </c>
      <c r="W2892" s="870">
        <v>0</v>
      </c>
      <c r="X2892" s="870">
        <v>4.8099999958649275E-2</v>
      </c>
      <c r="Y2892" s="870">
        <v>0.37</v>
      </c>
      <c r="Z2892" s="870">
        <v>4.8099999958649275E-2</v>
      </c>
      <c r="AA2892" s="870">
        <v>0</v>
      </c>
      <c r="AB2892" s="870">
        <v>4.8099999958649275E-2</v>
      </c>
      <c r="AC2892" s="870">
        <v>0</v>
      </c>
      <c r="AD2892" s="870">
        <v>0</v>
      </c>
      <c r="AE2892" s="870">
        <v>0</v>
      </c>
    </row>
    <row r="2893" spans="1:31">
      <c r="A2893" s="870" t="s">
        <v>2111</v>
      </c>
      <c r="B2893" s="870">
        <v>25</v>
      </c>
      <c r="C2893" s="870">
        <v>2501</v>
      </c>
      <c r="D2893" s="870">
        <v>250110</v>
      </c>
      <c r="E2893" s="870">
        <v>2501101000</v>
      </c>
      <c r="F2893" s="870" t="s">
        <v>364</v>
      </c>
      <c r="G2893" s="870">
        <v>-3543558010</v>
      </c>
      <c r="H2893" s="870">
        <v>0</v>
      </c>
      <c r="I2893" s="870">
        <v>-3543558009.9099998</v>
      </c>
      <c r="J2893" s="870">
        <v>9.0000152587890625E-2</v>
      </c>
      <c r="K2893" s="870">
        <v>0</v>
      </c>
      <c r="L2893" s="870">
        <v>9.0000152587890625E-2</v>
      </c>
      <c r="M2893" s="870">
        <v>0</v>
      </c>
      <c r="N2893" s="870">
        <v>0</v>
      </c>
      <c r="O2893" s="870">
        <v>9.0000152587890625E-2</v>
      </c>
      <c r="P2893" s="870">
        <v>3.3300056457519531E-2</v>
      </c>
      <c r="Q2893" s="870">
        <v>0</v>
      </c>
      <c r="R2893" s="870">
        <v>0</v>
      </c>
      <c r="S2893" s="870">
        <v>0</v>
      </c>
      <c r="T2893" s="870">
        <v>0</v>
      </c>
      <c r="U2893" s="870">
        <v>0</v>
      </c>
      <c r="V2893" s="870">
        <v>0</v>
      </c>
      <c r="W2893" s="870">
        <v>0</v>
      </c>
      <c r="X2893" s="870">
        <v>3.3300056457519531E-2</v>
      </c>
      <c r="Y2893" s="870">
        <v>0.37</v>
      </c>
      <c r="Z2893" s="870">
        <v>3.3300056457519531E-2</v>
      </c>
      <c r="AA2893" s="870">
        <v>0</v>
      </c>
      <c r="AB2893" s="870">
        <v>3.3300056457519531E-2</v>
      </c>
      <c r="AC2893" s="870">
        <v>0</v>
      </c>
      <c r="AD2893" s="870">
        <v>0</v>
      </c>
      <c r="AE2893" s="870">
        <v>0</v>
      </c>
    </row>
    <row r="2894" spans="1:31">
      <c r="A2894" s="870" t="s">
        <v>2111</v>
      </c>
      <c r="B2894" s="870">
        <v>25</v>
      </c>
      <c r="C2894" s="870">
        <v>2501</v>
      </c>
      <c r="D2894" s="870">
        <v>250110</v>
      </c>
      <c r="E2894" s="870">
        <v>2501101001</v>
      </c>
      <c r="F2894" s="870" t="s">
        <v>67</v>
      </c>
      <c r="G2894" s="870">
        <v>-9406102902</v>
      </c>
      <c r="H2894" s="870">
        <v>0</v>
      </c>
      <c r="I2894" s="870">
        <v>-9406102901.5400009</v>
      </c>
      <c r="J2894" s="870">
        <v>0.45999908447265625</v>
      </c>
      <c r="K2894" s="870">
        <v>0</v>
      </c>
      <c r="L2894" s="870">
        <v>0.45999908447265625</v>
      </c>
      <c r="M2894" s="870">
        <v>0</v>
      </c>
      <c r="N2894" s="870">
        <v>0</v>
      </c>
      <c r="O2894" s="870">
        <v>0.45999908447265625</v>
      </c>
      <c r="P2894" s="870">
        <v>0.17019966125488281</v>
      </c>
      <c r="Q2894" s="870">
        <v>0</v>
      </c>
      <c r="R2894" s="870">
        <v>0</v>
      </c>
      <c r="S2894" s="870">
        <v>0</v>
      </c>
      <c r="T2894" s="870">
        <v>0</v>
      </c>
      <c r="U2894" s="870">
        <v>0</v>
      </c>
      <c r="V2894" s="870">
        <v>0</v>
      </c>
      <c r="W2894" s="870">
        <v>0</v>
      </c>
      <c r="X2894" s="870">
        <v>0.17019966125488281</v>
      </c>
      <c r="Y2894" s="870">
        <v>0.37</v>
      </c>
      <c r="Z2894" s="870">
        <v>0.17019966125488281</v>
      </c>
      <c r="AA2894" s="870">
        <v>0</v>
      </c>
      <c r="AB2894" s="870">
        <v>0.17019966125488281</v>
      </c>
      <c r="AC2894" s="870">
        <v>0</v>
      </c>
      <c r="AD2894" s="870">
        <v>0</v>
      </c>
      <c r="AE2894" s="870">
        <v>0</v>
      </c>
    </row>
    <row r="2895" spans="1:31">
      <c r="A2895" s="870" t="s">
        <v>2111</v>
      </c>
      <c r="B2895" s="870">
        <v>25</v>
      </c>
      <c r="C2895" s="870">
        <v>2501</v>
      </c>
      <c r="D2895" s="870">
        <v>250110</v>
      </c>
      <c r="E2895" s="870">
        <v>2501101999</v>
      </c>
      <c r="F2895" s="870" t="s">
        <v>365</v>
      </c>
      <c r="G2895" s="870">
        <v>-31075804</v>
      </c>
      <c r="H2895" s="870">
        <v>0</v>
      </c>
      <c r="I2895" s="870">
        <v>-31075804.059999999</v>
      </c>
      <c r="J2895" s="870">
        <v>-5.9999998658895493E-2</v>
      </c>
      <c r="K2895" s="870">
        <v>0</v>
      </c>
      <c r="L2895" s="870">
        <v>0</v>
      </c>
      <c r="M2895" s="870">
        <v>-5.9999998658895493E-2</v>
      </c>
      <c r="N2895" s="870">
        <v>0</v>
      </c>
      <c r="O2895" s="870">
        <v>-5.9999998658895493E-2</v>
      </c>
      <c r="P2895" s="870">
        <v>-2.2199999503791333E-2</v>
      </c>
      <c r="Q2895" s="870">
        <v>0</v>
      </c>
      <c r="R2895" s="870">
        <v>0</v>
      </c>
      <c r="S2895" s="870">
        <v>0</v>
      </c>
      <c r="T2895" s="870">
        <v>0</v>
      </c>
      <c r="U2895" s="870">
        <v>0</v>
      </c>
      <c r="V2895" s="870">
        <v>0</v>
      </c>
      <c r="W2895" s="870">
        <v>0</v>
      </c>
      <c r="X2895" s="870">
        <v>-2.2199999503791333E-2</v>
      </c>
      <c r="Y2895" s="870">
        <v>0.37</v>
      </c>
      <c r="Z2895" s="870">
        <v>0</v>
      </c>
      <c r="AA2895" s="870">
        <v>-2.2199999503791333E-2</v>
      </c>
      <c r="AB2895" s="870">
        <v>0</v>
      </c>
      <c r="AC2895" s="870">
        <v>-2.2199999503791333E-2</v>
      </c>
      <c r="AD2895" s="870">
        <v>0</v>
      </c>
      <c r="AE2895" s="870">
        <v>0</v>
      </c>
    </row>
    <row r="2896" spans="1:31">
      <c r="A2896" s="870" t="s">
        <v>2111</v>
      </c>
      <c r="B2896" s="870">
        <v>25</v>
      </c>
      <c r="C2896" s="870">
        <v>2501</v>
      </c>
      <c r="D2896" s="870">
        <v>250110</v>
      </c>
      <c r="E2896" s="870">
        <v>2501109010</v>
      </c>
      <c r="F2896" s="870" t="s">
        <v>1509</v>
      </c>
      <c r="G2896" s="870">
        <v>-4067147112</v>
      </c>
      <c r="H2896" s="870">
        <v>0</v>
      </c>
      <c r="I2896" s="870">
        <v>-4067147112.4000001</v>
      </c>
      <c r="J2896" s="870">
        <v>-0.40000009536743164</v>
      </c>
      <c r="K2896" s="870">
        <v>0</v>
      </c>
      <c r="L2896" s="870">
        <v>0</v>
      </c>
      <c r="M2896" s="870">
        <v>-0.40000009536743164</v>
      </c>
      <c r="N2896" s="870">
        <v>0</v>
      </c>
      <c r="O2896" s="870">
        <v>-0.40000009536743164</v>
      </c>
      <c r="P2896" s="870">
        <v>-0.14800003528594971</v>
      </c>
      <c r="Q2896" s="870">
        <v>0</v>
      </c>
      <c r="R2896" s="870">
        <v>0</v>
      </c>
      <c r="S2896" s="870">
        <v>0</v>
      </c>
      <c r="T2896" s="870">
        <v>0</v>
      </c>
      <c r="U2896" s="870">
        <v>0</v>
      </c>
      <c r="V2896" s="870">
        <v>0</v>
      </c>
      <c r="W2896" s="870">
        <v>0</v>
      </c>
      <c r="X2896" s="870">
        <v>-0.14800003528594971</v>
      </c>
      <c r="Y2896" s="870">
        <v>0.37</v>
      </c>
      <c r="Z2896" s="870">
        <v>0</v>
      </c>
      <c r="AA2896" s="870">
        <v>-0.14800003528594971</v>
      </c>
      <c r="AB2896" s="870">
        <v>0</v>
      </c>
      <c r="AC2896" s="870">
        <v>-0.14800003528594971</v>
      </c>
      <c r="AD2896" s="870">
        <v>0</v>
      </c>
      <c r="AE2896" s="870">
        <v>0</v>
      </c>
    </row>
    <row r="2897" spans="1:31">
      <c r="A2897" s="870" t="s">
        <v>2111</v>
      </c>
      <c r="B2897" s="870">
        <v>25</v>
      </c>
      <c r="C2897" s="870">
        <v>2501</v>
      </c>
      <c r="D2897" s="870">
        <v>250110</v>
      </c>
      <c r="E2897" s="870">
        <v>2501109041</v>
      </c>
      <c r="F2897" s="870" t="s">
        <v>4400</v>
      </c>
      <c r="G2897" s="870">
        <v>0</v>
      </c>
      <c r="H2897" s="870">
        <v>0</v>
      </c>
      <c r="I2897" s="870">
        <v>0</v>
      </c>
      <c r="J2897" s="870">
        <v>0</v>
      </c>
      <c r="K2897" s="870">
        <v>0</v>
      </c>
      <c r="L2897" s="870">
        <v>0</v>
      </c>
      <c r="M2897" s="870">
        <v>0</v>
      </c>
      <c r="N2897" s="870">
        <v>0</v>
      </c>
      <c r="O2897" s="870">
        <v>0</v>
      </c>
      <c r="P2897" s="870">
        <v>0</v>
      </c>
      <c r="Q2897" s="870">
        <v>0</v>
      </c>
      <c r="R2897" s="870">
        <v>0</v>
      </c>
      <c r="S2897" s="870">
        <v>0</v>
      </c>
      <c r="T2897" s="870">
        <v>0</v>
      </c>
      <c r="U2897" s="870">
        <v>0</v>
      </c>
      <c r="V2897" s="870">
        <v>0</v>
      </c>
      <c r="W2897" s="870">
        <v>0</v>
      </c>
      <c r="X2897" s="870">
        <v>0</v>
      </c>
      <c r="Y2897" s="870">
        <v>0</v>
      </c>
      <c r="Z2897" s="870">
        <v>0</v>
      </c>
      <c r="AA2897" s="870">
        <v>0</v>
      </c>
      <c r="AB2897" s="870">
        <v>0</v>
      </c>
      <c r="AC2897" s="870">
        <v>0</v>
      </c>
      <c r="AD2897" s="870">
        <v>0</v>
      </c>
      <c r="AE2897" s="870">
        <v>0</v>
      </c>
    </row>
    <row r="2898" spans="1:31">
      <c r="A2898" s="870" t="s">
        <v>2111</v>
      </c>
      <c r="B2898" s="870">
        <v>25</v>
      </c>
      <c r="C2898" s="870">
        <v>2501</v>
      </c>
      <c r="D2898" s="870">
        <v>250110</v>
      </c>
      <c r="E2898" s="870">
        <v>2501109042</v>
      </c>
      <c r="F2898" s="870" t="s">
        <v>4401</v>
      </c>
      <c r="G2898" s="870">
        <v>0</v>
      </c>
      <c r="H2898" s="870">
        <v>0</v>
      </c>
      <c r="I2898" s="870">
        <v>0</v>
      </c>
      <c r="J2898" s="870">
        <v>0</v>
      </c>
      <c r="K2898" s="870">
        <v>0</v>
      </c>
      <c r="L2898" s="870">
        <v>0</v>
      </c>
      <c r="M2898" s="870">
        <v>0</v>
      </c>
      <c r="N2898" s="870">
        <v>0</v>
      </c>
      <c r="O2898" s="870">
        <v>0</v>
      </c>
      <c r="P2898" s="870">
        <v>0</v>
      </c>
      <c r="Q2898" s="870">
        <v>0</v>
      </c>
      <c r="R2898" s="870">
        <v>0</v>
      </c>
      <c r="S2898" s="870">
        <v>0</v>
      </c>
      <c r="T2898" s="870">
        <v>0</v>
      </c>
      <c r="U2898" s="870">
        <v>0</v>
      </c>
      <c r="V2898" s="870">
        <v>0</v>
      </c>
      <c r="W2898" s="870">
        <v>0</v>
      </c>
      <c r="X2898" s="870">
        <v>0</v>
      </c>
      <c r="Y2898" s="870">
        <v>0</v>
      </c>
      <c r="Z2898" s="870">
        <v>0</v>
      </c>
      <c r="AA2898" s="870">
        <v>0</v>
      </c>
      <c r="AB2898" s="870">
        <v>0</v>
      </c>
      <c r="AC2898" s="870">
        <v>0</v>
      </c>
      <c r="AD2898" s="870">
        <v>0</v>
      </c>
      <c r="AE2898" s="870">
        <v>0</v>
      </c>
    </row>
    <row r="2899" spans="1:31">
      <c r="A2899" s="870" t="s">
        <v>2111</v>
      </c>
      <c r="B2899" s="870">
        <v>25</v>
      </c>
      <c r="C2899" s="870">
        <v>2501</v>
      </c>
      <c r="D2899" s="870">
        <v>250110</v>
      </c>
      <c r="E2899" s="870">
        <v>2501109045</v>
      </c>
      <c r="F2899" s="870" t="s">
        <v>4402</v>
      </c>
      <c r="G2899" s="870">
        <v>0</v>
      </c>
      <c r="H2899" s="870">
        <v>0</v>
      </c>
      <c r="I2899" s="870">
        <v>0</v>
      </c>
      <c r="J2899" s="870">
        <v>0</v>
      </c>
      <c r="K2899" s="870">
        <v>0</v>
      </c>
      <c r="L2899" s="870">
        <v>0</v>
      </c>
      <c r="M2899" s="870">
        <v>0</v>
      </c>
      <c r="N2899" s="870">
        <v>0</v>
      </c>
      <c r="O2899" s="870">
        <v>0</v>
      </c>
      <c r="P2899" s="870">
        <v>0</v>
      </c>
      <c r="Q2899" s="870">
        <v>0</v>
      </c>
      <c r="R2899" s="870">
        <v>0</v>
      </c>
      <c r="S2899" s="870">
        <v>0</v>
      </c>
      <c r="T2899" s="870">
        <v>0</v>
      </c>
      <c r="U2899" s="870">
        <v>0</v>
      </c>
      <c r="V2899" s="870">
        <v>0</v>
      </c>
      <c r="W2899" s="870">
        <v>0</v>
      </c>
      <c r="X2899" s="870">
        <v>0</v>
      </c>
      <c r="Y2899" s="870">
        <v>0</v>
      </c>
      <c r="Z2899" s="870">
        <v>0</v>
      </c>
      <c r="AA2899" s="870">
        <v>0</v>
      </c>
      <c r="AB2899" s="870">
        <v>0</v>
      </c>
      <c r="AC2899" s="870">
        <v>0</v>
      </c>
      <c r="AD2899" s="870">
        <v>0</v>
      </c>
      <c r="AE2899" s="870">
        <v>0</v>
      </c>
    </row>
    <row r="2900" spans="1:31">
      <c r="A2900" s="870" t="s">
        <v>2111</v>
      </c>
      <c r="B2900" s="870">
        <v>25</v>
      </c>
      <c r="C2900" s="870">
        <v>2501</v>
      </c>
      <c r="D2900" s="870">
        <v>250110</v>
      </c>
      <c r="E2900" s="870">
        <v>2501109046</v>
      </c>
      <c r="F2900" s="870" t="s">
        <v>4403</v>
      </c>
      <c r="G2900" s="870">
        <v>0</v>
      </c>
      <c r="H2900" s="870">
        <v>0</v>
      </c>
      <c r="I2900" s="870">
        <v>0</v>
      </c>
      <c r="J2900" s="870">
        <v>0</v>
      </c>
      <c r="K2900" s="870">
        <v>0</v>
      </c>
      <c r="L2900" s="870">
        <v>0</v>
      </c>
      <c r="M2900" s="870">
        <v>0</v>
      </c>
      <c r="N2900" s="870">
        <v>0</v>
      </c>
      <c r="O2900" s="870">
        <v>0</v>
      </c>
      <c r="P2900" s="870">
        <v>0</v>
      </c>
      <c r="Q2900" s="870">
        <v>0</v>
      </c>
      <c r="R2900" s="870">
        <v>0</v>
      </c>
      <c r="S2900" s="870">
        <v>0</v>
      </c>
      <c r="T2900" s="870">
        <v>0</v>
      </c>
      <c r="U2900" s="870">
        <v>0</v>
      </c>
      <c r="V2900" s="870">
        <v>0</v>
      </c>
      <c r="W2900" s="870">
        <v>0</v>
      </c>
      <c r="X2900" s="870">
        <v>0</v>
      </c>
      <c r="Y2900" s="870">
        <v>0</v>
      </c>
      <c r="Z2900" s="870">
        <v>0</v>
      </c>
      <c r="AA2900" s="870">
        <v>0</v>
      </c>
      <c r="AB2900" s="870">
        <v>0</v>
      </c>
      <c r="AC2900" s="870">
        <v>0</v>
      </c>
      <c r="AD2900" s="870">
        <v>0</v>
      </c>
      <c r="AE2900" s="870">
        <v>0</v>
      </c>
    </row>
    <row r="2901" spans="1:31">
      <c r="A2901" s="870" t="s">
        <v>2111</v>
      </c>
      <c r="B2901" s="870">
        <v>25</v>
      </c>
      <c r="C2901" s="870">
        <v>2501</v>
      </c>
      <c r="D2901" s="870">
        <v>250110</v>
      </c>
      <c r="E2901" s="870">
        <v>2501109047</v>
      </c>
      <c r="F2901" s="870" t="s">
        <v>4404</v>
      </c>
      <c r="G2901" s="870">
        <v>0</v>
      </c>
      <c r="H2901" s="870">
        <v>0</v>
      </c>
      <c r="I2901" s="870">
        <v>0</v>
      </c>
      <c r="J2901" s="870">
        <v>0</v>
      </c>
      <c r="K2901" s="870">
        <v>0</v>
      </c>
      <c r="L2901" s="870">
        <v>0</v>
      </c>
      <c r="M2901" s="870">
        <v>0</v>
      </c>
      <c r="N2901" s="870">
        <v>0</v>
      </c>
      <c r="O2901" s="870">
        <v>0</v>
      </c>
      <c r="P2901" s="870">
        <v>0</v>
      </c>
      <c r="Q2901" s="870">
        <v>0</v>
      </c>
      <c r="R2901" s="870">
        <v>0</v>
      </c>
      <c r="S2901" s="870">
        <v>0</v>
      </c>
      <c r="T2901" s="870">
        <v>0</v>
      </c>
      <c r="U2901" s="870">
        <v>0</v>
      </c>
      <c r="V2901" s="870">
        <v>0</v>
      </c>
      <c r="W2901" s="870">
        <v>0</v>
      </c>
      <c r="X2901" s="870">
        <v>0</v>
      </c>
      <c r="Y2901" s="870">
        <v>0</v>
      </c>
      <c r="Z2901" s="870">
        <v>0</v>
      </c>
      <c r="AA2901" s="870">
        <v>0</v>
      </c>
      <c r="AB2901" s="870">
        <v>0</v>
      </c>
      <c r="AC2901" s="870">
        <v>0</v>
      </c>
      <c r="AD2901" s="870">
        <v>0</v>
      </c>
      <c r="AE2901" s="870">
        <v>0</v>
      </c>
    </row>
    <row r="2902" spans="1:31">
      <c r="A2902" s="870" t="s">
        <v>2111</v>
      </c>
      <c r="B2902" s="870">
        <v>25</v>
      </c>
      <c r="C2902" s="870">
        <v>2501</v>
      </c>
      <c r="D2902" s="870">
        <v>250110</v>
      </c>
      <c r="E2902" s="870">
        <v>2501109050</v>
      </c>
      <c r="F2902" s="870" t="s">
        <v>4405</v>
      </c>
      <c r="G2902" s="870">
        <v>0</v>
      </c>
      <c r="H2902" s="870">
        <v>0</v>
      </c>
      <c r="I2902" s="870">
        <v>0</v>
      </c>
      <c r="J2902" s="870">
        <v>0</v>
      </c>
      <c r="K2902" s="870">
        <v>0</v>
      </c>
      <c r="L2902" s="870">
        <v>0</v>
      </c>
      <c r="M2902" s="870">
        <v>0</v>
      </c>
      <c r="N2902" s="870">
        <v>0</v>
      </c>
      <c r="O2902" s="870">
        <v>0</v>
      </c>
      <c r="P2902" s="870">
        <v>0</v>
      </c>
      <c r="Q2902" s="870">
        <v>0</v>
      </c>
      <c r="R2902" s="870">
        <v>0</v>
      </c>
      <c r="S2902" s="870">
        <v>0</v>
      </c>
      <c r="T2902" s="870">
        <v>0</v>
      </c>
      <c r="U2902" s="870">
        <v>0</v>
      </c>
      <c r="V2902" s="870">
        <v>0</v>
      </c>
      <c r="W2902" s="870">
        <v>0</v>
      </c>
      <c r="X2902" s="870">
        <v>0</v>
      </c>
      <c r="Y2902" s="870">
        <v>0</v>
      </c>
      <c r="Z2902" s="870">
        <v>0</v>
      </c>
      <c r="AA2902" s="870">
        <v>0</v>
      </c>
      <c r="AB2902" s="870">
        <v>0</v>
      </c>
      <c r="AC2902" s="870">
        <v>0</v>
      </c>
      <c r="AD2902" s="870">
        <v>0</v>
      </c>
      <c r="AE2902" s="870">
        <v>0</v>
      </c>
    </row>
    <row r="2903" spans="1:31">
      <c r="A2903" s="870" t="s">
        <v>2111</v>
      </c>
      <c r="B2903" s="870">
        <v>25</v>
      </c>
      <c r="C2903" s="870">
        <v>2501</v>
      </c>
      <c r="D2903" s="870">
        <v>250110</v>
      </c>
      <c r="E2903" s="870">
        <v>2501109062</v>
      </c>
      <c r="F2903" s="870" t="s">
        <v>4406</v>
      </c>
      <c r="G2903" s="870">
        <v>0</v>
      </c>
      <c r="H2903" s="870">
        <v>0</v>
      </c>
      <c r="I2903" s="870">
        <v>0</v>
      </c>
      <c r="J2903" s="870">
        <v>0</v>
      </c>
      <c r="K2903" s="870">
        <v>0</v>
      </c>
      <c r="L2903" s="870">
        <v>0</v>
      </c>
      <c r="M2903" s="870">
        <v>0</v>
      </c>
      <c r="N2903" s="870">
        <v>0</v>
      </c>
      <c r="O2903" s="870">
        <v>0</v>
      </c>
      <c r="P2903" s="870">
        <v>0</v>
      </c>
      <c r="Q2903" s="870">
        <v>0</v>
      </c>
      <c r="R2903" s="870">
        <v>0</v>
      </c>
      <c r="S2903" s="870">
        <v>0</v>
      </c>
      <c r="T2903" s="870">
        <v>0</v>
      </c>
      <c r="U2903" s="870">
        <v>0</v>
      </c>
      <c r="V2903" s="870">
        <v>0</v>
      </c>
      <c r="W2903" s="870">
        <v>0</v>
      </c>
      <c r="X2903" s="870">
        <v>0</v>
      </c>
      <c r="Y2903" s="870">
        <v>0</v>
      </c>
      <c r="Z2903" s="870">
        <v>0</v>
      </c>
      <c r="AA2903" s="870">
        <v>0</v>
      </c>
      <c r="AB2903" s="870">
        <v>0</v>
      </c>
      <c r="AC2903" s="870">
        <v>0</v>
      </c>
      <c r="AD2903" s="870">
        <v>0</v>
      </c>
      <c r="AE2903" s="870">
        <v>0</v>
      </c>
    </row>
    <row r="2904" spans="1:31">
      <c r="A2904" s="870" t="s">
        <v>2111</v>
      </c>
      <c r="B2904" s="870">
        <v>25</v>
      </c>
      <c r="C2904" s="870">
        <v>2501</v>
      </c>
      <c r="D2904" s="870">
        <v>250110</v>
      </c>
      <c r="E2904" s="870">
        <v>2501109074</v>
      </c>
      <c r="F2904" s="870" t="s">
        <v>4407</v>
      </c>
      <c r="G2904" s="870">
        <v>0</v>
      </c>
      <c r="H2904" s="870">
        <v>0</v>
      </c>
      <c r="I2904" s="870">
        <v>0</v>
      </c>
      <c r="J2904" s="870">
        <v>0</v>
      </c>
      <c r="K2904" s="870">
        <v>0</v>
      </c>
      <c r="L2904" s="870">
        <v>0</v>
      </c>
      <c r="M2904" s="870">
        <v>0</v>
      </c>
      <c r="N2904" s="870">
        <v>0</v>
      </c>
      <c r="O2904" s="870">
        <v>0</v>
      </c>
      <c r="P2904" s="870">
        <v>0</v>
      </c>
      <c r="Q2904" s="870">
        <v>0</v>
      </c>
      <c r="R2904" s="870">
        <v>0</v>
      </c>
      <c r="S2904" s="870">
        <v>0</v>
      </c>
      <c r="T2904" s="870">
        <v>0</v>
      </c>
      <c r="U2904" s="870">
        <v>0</v>
      </c>
      <c r="V2904" s="870">
        <v>0</v>
      </c>
      <c r="W2904" s="870">
        <v>0</v>
      </c>
      <c r="X2904" s="870">
        <v>0</v>
      </c>
      <c r="Y2904" s="870">
        <v>0</v>
      </c>
      <c r="Z2904" s="870">
        <v>0</v>
      </c>
      <c r="AA2904" s="870">
        <v>0</v>
      </c>
      <c r="AB2904" s="870">
        <v>0</v>
      </c>
      <c r="AC2904" s="870">
        <v>0</v>
      </c>
      <c r="AD2904" s="870">
        <v>0</v>
      </c>
      <c r="AE2904" s="870">
        <v>0</v>
      </c>
    </row>
    <row r="2905" spans="1:31">
      <c r="A2905" s="870" t="s">
        <v>2111</v>
      </c>
      <c r="B2905" s="870">
        <v>25</v>
      </c>
      <c r="C2905" s="870">
        <v>2501</v>
      </c>
      <c r="D2905" s="870">
        <v>250110</v>
      </c>
      <c r="E2905" s="870">
        <v>2501109601</v>
      </c>
      <c r="F2905" s="870" t="s">
        <v>1510</v>
      </c>
      <c r="G2905" s="870">
        <v>-225077526</v>
      </c>
      <c r="H2905" s="870">
        <v>0</v>
      </c>
      <c r="I2905" s="870">
        <v>-225077526.41999999</v>
      </c>
      <c r="J2905" s="870">
        <v>-0.41999998688697815</v>
      </c>
      <c r="K2905" s="870">
        <v>0</v>
      </c>
      <c r="L2905" s="870">
        <v>0</v>
      </c>
      <c r="M2905" s="870">
        <v>-0.41999998688697815</v>
      </c>
      <c r="N2905" s="870">
        <v>0</v>
      </c>
      <c r="O2905" s="870">
        <v>-0.41999998688697815</v>
      </c>
      <c r="P2905" s="870">
        <v>-0.15539999514818192</v>
      </c>
      <c r="Q2905" s="870">
        <v>0</v>
      </c>
      <c r="R2905" s="870">
        <v>0</v>
      </c>
      <c r="S2905" s="870">
        <v>0</v>
      </c>
      <c r="T2905" s="870">
        <v>0</v>
      </c>
      <c r="U2905" s="870">
        <v>0</v>
      </c>
      <c r="V2905" s="870">
        <v>0</v>
      </c>
      <c r="W2905" s="870">
        <v>0</v>
      </c>
      <c r="X2905" s="870">
        <v>-0.15539999514818192</v>
      </c>
      <c r="Y2905" s="870">
        <v>0.37</v>
      </c>
      <c r="Z2905" s="870">
        <v>0</v>
      </c>
      <c r="AA2905" s="870">
        <v>-0.15539999514818192</v>
      </c>
      <c r="AB2905" s="870">
        <v>0</v>
      </c>
      <c r="AC2905" s="870">
        <v>-0.15539999514818192</v>
      </c>
      <c r="AD2905" s="870">
        <v>0</v>
      </c>
      <c r="AE2905" s="870">
        <v>0</v>
      </c>
    </row>
    <row r="2906" spans="1:31">
      <c r="A2906" s="870" t="s">
        <v>2111</v>
      </c>
      <c r="B2906" s="870">
        <v>25</v>
      </c>
      <c r="C2906" s="870">
        <v>2502</v>
      </c>
      <c r="D2906" s="870">
        <v>250225</v>
      </c>
      <c r="E2906" s="870">
        <v>2502259010</v>
      </c>
      <c r="F2906" s="870" t="s">
        <v>1511</v>
      </c>
      <c r="G2906" s="870">
        <v>-13156120685</v>
      </c>
      <c r="H2906" s="870">
        <v>0</v>
      </c>
      <c r="I2906" s="870">
        <v>-13156120684.93</v>
      </c>
      <c r="J2906" s="870">
        <v>6.999969482421875E-2</v>
      </c>
      <c r="K2906" s="870">
        <v>0</v>
      </c>
      <c r="L2906" s="870">
        <v>6.999969482421875E-2</v>
      </c>
      <c r="M2906" s="870">
        <v>0</v>
      </c>
      <c r="N2906" s="870">
        <v>0</v>
      </c>
      <c r="O2906" s="870">
        <v>6.999969482421875E-2</v>
      </c>
      <c r="P2906" s="870">
        <v>2.5899887084960938E-2</v>
      </c>
      <c r="Q2906" s="870">
        <v>0</v>
      </c>
      <c r="R2906" s="870">
        <v>0</v>
      </c>
      <c r="S2906" s="870">
        <v>0</v>
      </c>
      <c r="T2906" s="870">
        <v>0</v>
      </c>
      <c r="U2906" s="870">
        <v>0</v>
      </c>
      <c r="V2906" s="870">
        <v>0</v>
      </c>
      <c r="W2906" s="870">
        <v>0</v>
      </c>
      <c r="X2906" s="870">
        <v>2.5899887084960938E-2</v>
      </c>
      <c r="Y2906" s="870">
        <v>0.37</v>
      </c>
      <c r="Z2906" s="870">
        <v>2.5899887084960938E-2</v>
      </c>
      <c r="AA2906" s="870">
        <v>0</v>
      </c>
      <c r="AB2906" s="870">
        <v>2.5899887084960938E-2</v>
      </c>
      <c r="AC2906" s="870">
        <v>0</v>
      </c>
      <c r="AD2906" s="870">
        <v>0</v>
      </c>
      <c r="AE2906" s="870">
        <v>0</v>
      </c>
    </row>
    <row r="2907" spans="1:31">
      <c r="A2907" s="870" t="s">
        <v>2111</v>
      </c>
      <c r="B2907" s="870">
        <v>25</v>
      </c>
      <c r="C2907" s="870">
        <v>2502</v>
      </c>
      <c r="D2907" s="870">
        <v>250225</v>
      </c>
      <c r="E2907" s="870">
        <v>2502259021</v>
      </c>
      <c r="F2907" s="870" t="s">
        <v>1512</v>
      </c>
      <c r="G2907" s="870">
        <v>0</v>
      </c>
      <c r="H2907" s="870">
        <v>0</v>
      </c>
      <c r="I2907" s="870">
        <v>0</v>
      </c>
      <c r="J2907" s="870">
        <v>0</v>
      </c>
      <c r="K2907" s="870">
        <v>0</v>
      </c>
      <c r="L2907" s="870">
        <v>0</v>
      </c>
      <c r="M2907" s="870">
        <v>0</v>
      </c>
      <c r="N2907" s="870">
        <v>0</v>
      </c>
      <c r="O2907" s="870">
        <v>0</v>
      </c>
      <c r="P2907" s="870">
        <v>0</v>
      </c>
      <c r="Q2907" s="870">
        <v>0</v>
      </c>
      <c r="R2907" s="870">
        <v>0</v>
      </c>
      <c r="S2907" s="870">
        <v>0</v>
      </c>
      <c r="T2907" s="870">
        <v>0</v>
      </c>
      <c r="U2907" s="870">
        <v>0</v>
      </c>
      <c r="V2907" s="870">
        <v>0</v>
      </c>
      <c r="W2907" s="870">
        <v>0</v>
      </c>
      <c r="X2907" s="870">
        <v>0</v>
      </c>
      <c r="Y2907" s="870">
        <v>0</v>
      </c>
      <c r="Z2907" s="870">
        <v>0</v>
      </c>
      <c r="AA2907" s="870">
        <v>0</v>
      </c>
      <c r="AB2907" s="870">
        <v>0</v>
      </c>
      <c r="AC2907" s="870">
        <v>0</v>
      </c>
      <c r="AD2907" s="870">
        <v>0</v>
      </c>
      <c r="AE2907" s="870">
        <v>0</v>
      </c>
    </row>
    <row r="2908" spans="1:31">
      <c r="A2908" s="870" t="s">
        <v>2111</v>
      </c>
      <c r="B2908" s="870">
        <v>25</v>
      </c>
      <c r="C2908" s="870">
        <v>2503</v>
      </c>
      <c r="D2908" s="870">
        <v>250305</v>
      </c>
      <c r="E2908" s="870">
        <v>2503051001</v>
      </c>
      <c r="F2908" s="870" t="s">
        <v>4848</v>
      </c>
      <c r="G2908" s="870">
        <v>-24783595825</v>
      </c>
      <c r="H2908" s="870">
        <v>0</v>
      </c>
      <c r="I2908" s="870">
        <v>-24783595824.560001</v>
      </c>
      <c r="J2908" s="870">
        <v>0.43999862670898438</v>
      </c>
      <c r="K2908" s="870">
        <v>0.43999862670898438</v>
      </c>
      <c r="L2908" s="870">
        <v>0</v>
      </c>
      <c r="M2908" s="870">
        <v>0</v>
      </c>
      <c r="N2908" s="870">
        <v>0</v>
      </c>
      <c r="O2908" s="870">
        <v>0</v>
      </c>
      <c r="P2908" s="870">
        <v>0</v>
      </c>
      <c r="Q2908" s="870">
        <v>0</v>
      </c>
      <c r="R2908" s="870">
        <v>0</v>
      </c>
      <c r="S2908" s="870">
        <v>0</v>
      </c>
      <c r="T2908" s="870">
        <v>0</v>
      </c>
      <c r="U2908" s="870">
        <v>0</v>
      </c>
      <c r="V2908" s="870">
        <v>0</v>
      </c>
      <c r="W2908" s="870">
        <v>0</v>
      </c>
      <c r="X2908" s="870">
        <v>0</v>
      </c>
      <c r="Y2908" s="870">
        <v>0</v>
      </c>
      <c r="Z2908" s="870">
        <v>0</v>
      </c>
      <c r="AA2908" s="870">
        <v>0</v>
      </c>
      <c r="AB2908" s="870">
        <v>0</v>
      </c>
      <c r="AC2908" s="870">
        <v>0</v>
      </c>
      <c r="AD2908" s="870">
        <v>0</v>
      </c>
      <c r="AE2908" s="870">
        <v>0</v>
      </c>
    </row>
    <row r="2909" spans="1:31">
      <c r="A2909" s="870" t="s">
        <v>2111</v>
      </c>
      <c r="B2909" s="870">
        <v>25</v>
      </c>
      <c r="C2909" s="870">
        <v>2503</v>
      </c>
      <c r="D2909" s="870">
        <v>250305</v>
      </c>
      <c r="E2909" s="870">
        <v>2503051201</v>
      </c>
      <c r="F2909" s="870" t="s">
        <v>305</v>
      </c>
      <c r="G2909" s="870">
        <v>0</v>
      </c>
      <c r="H2909" s="870">
        <v>0</v>
      </c>
      <c r="I2909" s="870">
        <v>0</v>
      </c>
      <c r="J2909" s="870">
        <v>0</v>
      </c>
      <c r="K2909" s="870">
        <v>0</v>
      </c>
      <c r="L2909" s="870">
        <v>0</v>
      </c>
      <c r="M2909" s="870">
        <v>0</v>
      </c>
      <c r="N2909" s="870">
        <v>0</v>
      </c>
      <c r="O2909" s="870">
        <v>0</v>
      </c>
      <c r="P2909" s="870">
        <v>0</v>
      </c>
      <c r="Q2909" s="870">
        <v>0</v>
      </c>
      <c r="R2909" s="870">
        <v>0</v>
      </c>
      <c r="S2909" s="870">
        <v>0</v>
      </c>
      <c r="T2909" s="870">
        <v>0</v>
      </c>
      <c r="U2909" s="870">
        <v>0</v>
      </c>
      <c r="V2909" s="870">
        <v>0</v>
      </c>
      <c r="W2909" s="870">
        <v>0</v>
      </c>
      <c r="X2909" s="870">
        <v>0</v>
      </c>
      <c r="Y2909" s="870">
        <v>0</v>
      </c>
      <c r="Z2909" s="870">
        <v>0</v>
      </c>
      <c r="AA2909" s="870">
        <v>0</v>
      </c>
      <c r="AB2909" s="870">
        <v>0</v>
      </c>
      <c r="AC2909" s="870">
        <v>0</v>
      </c>
      <c r="AD2909" s="870">
        <v>0</v>
      </c>
      <c r="AE2909" s="870">
        <v>0</v>
      </c>
    </row>
    <row r="2910" spans="1:31">
      <c r="A2910" s="870" t="s">
        <v>2111</v>
      </c>
      <c r="B2910" s="870">
        <v>25</v>
      </c>
      <c r="C2910" s="870">
        <v>2503</v>
      </c>
      <c r="D2910" s="870">
        <v>250305</v>
      </c>
      <c r="E2910" s="870">
        <v>2503051888</v>
      </c>
      <c r="F2910" s="870" t="s">
        <v>2112</v>
      </c>
      <c r="G2910" s="870">
        <v>-727826246</v>
      </c>
      <c r="H2910" s="870">
        <v>0</v>
      </c>
      <c r="I2910" s="870">
        <v>-727826246.39999998</v>
      </c>
      <c r="J2910" s="870">
        <v>-0.39999997615814209</v>
      </c>
      <c r="K2910" s="870">
        <v>0</v>
      </c>
      <c r="L2910" s="870">
        <v>0</v>
      </c>
      <c r="M2910" s="870">
        <v>-0.39999997615814209</v>
      </c>
      <c r="N2910" s="870">
        <v>0</v>
      </c>
      <c r="O2910" s="870">
        <v>-0.39999997615814209</v>
      </c>
      <c r="P2910" s="870">
        <v>-0.14799999117851256</v>
      </c>
      <c r="Q2910" s="870">
        <v>0</v>
      </c>
      <c r="R2910" s="870">
        <v>0</v>
      </c>
      <c r="S2910" s="870">
        <v>0</v>
      </c>
      <c r="T2910" s="870">
        <v>0</v>
      </c>
      <c r="U2910" s="870">
        <v>0</v>
      </c>
      <c r="V2910" s="870">
        <v>0</v>
      </c>
      <c r="W2910" s="870">
        <v>0</v>
      </c>
      <c r="X2910" s="870">
        <v>-0.14799999117851256</v>
      </c>
      <c r="Y2910" s="870">
        <v>0.37</v>
      </c>
      <c r="Z2910" s="870">
        <v>0</v>
      </c>
      <c r="AA2910" s="870">
        <v>-0.14799999117851256</v>
      </c>
      <c r="AB2910" s="870">
        <v>0</v>
      </c>
      <c r="AC2910" s="870">
        <v>-0.14799999117851256</v>
      </c>
      <c r="AD2910" s="870">
        <v>0</v>
      </c>
      <c r="AE2910" s="870">
        <v>0</v>
      </c>
    </row>
    <row r="2911" spans="1:31">
      <c r="A2911" s="870" t="s">
        <v>2111</v>
      </c>
      <c r="B2911" s="870">
        <v>25</v>
      </c>
      <c r="C2911" s="870">
        <v>2503</v>
      </c>
      <c r="D2911" s="870">
        <v>250305</v>
      </c>
      <c r="E2911" s="870">
        <v>2503051889</v>
      </c>
      <c r="F2911" s="870" t="s">
        <v>305</v>
      </c>
      <c r="G2911" s="870">
        <v>0</v>
      </c>
      <c r="H2911" s="870">
        <v>0</v>
      </c>
      <c r="I2911" s="870">
        <v>0</v>
      </c>
      <c r="J2911" s="870">
        <v>0</v>
      </c>
      <c r="K2911" s="870">
        <v>0</v>
      </c>
      <c r="L2911" s="870">
        <v>0</v>
      </c>
      <c r="M2911" s="870">
        <v>0</v>
      </c>
      <c r="N2911" s="870">
        <v>0</v>
      </c>
      <c r="O2911" s="870">
        <v>0</v>
      </c>
      <c r="P2911" s="870">
        <v>0</v>
      </c>
      <c r="Q2911" s="870">
        <v>0</v>
      </c>
      <c r="R2911" s="870">
        <v>0</v>
      </c>
      <c r="S2911" s="870">
        <v>0</v>
      </c>
      <c r="T2911" s="870">
        <v>0</v>
      </c>
      <c r="U2911" s="870">
        <v>0</v>
      </c>
      <c r="V2911" s="870">
        <v>0</v>
      </c>
      <c r="W2911" s="870">
        <v>0</v>
      </c>
      <c r="X2911" s="870">
        <v>0</v>
      </c>
      <c r="Y2911" s="870">
        <v>0</v>
      </c>
      <c r="Z2911" s="870">
        <v>0</v>
      </c>
      <c r="AA2911" s="870">
        <v>0</v>
      </c>
      <c r="AB2911" s="870">
        <v>0</v>
      </c>
      <c r="AC2911" s="870">
        <v>0</v>
      </c>
      <c r="AD2911" s="870">
        <v>0</v>
      </c>
      <c r="AE2911" s="870">
        <v>0</v>
      </c>
    </row>
    <row r="2912" spans="1:31">
      <c r="A2912" s="870" t="s">
        <v>2111</v>
      </c>
      <c r="B2912" s="870">
        <v>25</v>
      </c>
      <c r="C2912" s="870">
        <v>2503</v>
      </c>
      <c r="D2912" s="870">
        <v>250310</v>
      </c>
      <c r="E2912" s="870">
        <v>2503101002</v>
      </c>
      <c r="F2912" s="870" t="s">
        <v>1513</v>
      </c>
      <c r="G2912" s="870">
        <v>-226189</v>
      </c>
      <c r="H2912" s="870">
        <v>0</v>
      </c>
      <c r="I2912" s="870">
        <v>-226189.04</v>
      </c>
      <c r="J2912" s="870">
        <v>-4.0000000008149073E-2</v>
      </c>
      <c r="K2912" s="870">
        <v>0</v>
      </c>
      <c r="L2912" s="870">
        <v>0</v>
      </c>
      <c r="M2912" s="870">
        <v>-4.0000000008149073E-2</v>
      </c>
      <c r="N2912" s="870">
        <v>0</v>
      </c>
      <c r="O2912" s="870">
        <v>-4.0000000008149073E-2</v>
      </c>
      <c r="P2912" s="870">
        <v>-1.4800000003015156E-2</v>
      </c>
      <c r="Q2912" s="870">
        <v>0</v>
      </c>
      <c r="R2912" s="870">
        <v>0</v>
      </c>
      <c r="S2912" s="870">
        <v>0</v>
      </c>
      <c r="T2912" s="870">
        <v>0</v>
      </c>
      <c r="U2912" s="870">
        <v>0</v>
      </c>
      <c r="V2912" s="870">
        <v>0</v>
      </c>
      <c r="W2912" s="870">
        <v>0</v>
      </c>
      <c r="X2912" s="870">
        <v>-1.4800000003015156E-2</v>
      </c>
      <c r="Y2912" s="870">
        <v>0.37</v>
      </c>
      <c r="Z2912" s="870">
        <v>0</v>
      </c>
      <c r="AA2912" s="870">
        <v>-1.4800000003015156E-2</v>
      </c>
      <c r="AB2912" s="870">
        <v>0</v>
      </c>
      <c r="AC2912" s="870">
        <v>-1.4800000003015156E-2</v>
      </c>
      <c r="AD2912" s="870">
        <v>0</v>
      </c>
      <c r="AE2912" s="870">
        <v>0</v>
      </c>
    </row>
    <row r="2913" spans="1:31">
      <c r="A2913" s="870" t="s">
        <v>2111</v>
      </c>
      <c r="B2913" s="870">
        <v>25</v>
      </c>
      <c r="C2913" s="870">
        <v>2503</v>
      </c>
      <c r="D2913" s="870">
        <v>250310</v>
      </c>
      <c r="E2913" s="870">
        <v>2503101201</v>
      </c>
      <c r="F2913" s="870" t="s">
        <v>366</v>
      </c>
      <c r="G2913" s="870">
        <v>-122574482</v>
      </c>
      <c r="H2913" s="870">
        <v>0</v>
      </c>
      <c r="I2913" s="870">
        <v>-122574481.73</v>
      </c>
      <c r="J2913" s="870">
        <v>0.26999999582767487</v>
      </c>
      <c r="K2913" s="870">
        <v>0</v>
      </c>
      <c r="L2913" s="870">
        <v>0.26999999582767487</v>
      </c>
      <c r="M2913" s="870">
        <v>0</v>
      </c>
      <c r="N2913" s="870">
        <v>0</v>
      </c>
      <c r="O2913" s="870">
        <v>0.26999999582767487</v>
      </c>
      <c r="P2913" s="870">
        <v>9.9899998456239703E-2</v>
      </c>
      <c r="Q2913" s="870">
        <v>0</v>
      </c>
      <c r="R2913" s="870">
        <v>0</v>
      </c>
      <c r="S2913" s="870">
        <v>0</v>
      </c>
      <c r="T2913" s="870">
        <v>0</v>
      </c>
      <c r="U2913" s="870">
        <v>0</v>
      </c>
      <c r="V2913" s="870">
        <v>0</v>
      </c>
      <c r="W2913" s="870">
        <v>0</v>
      </c>
      <c r="X2913" s="870">
        <v>9.9899998456239703E-2</v>
      </c>
      <c r="Y2913" s="870">
        <v>0.37</v>
      </c>
      <c r="Z2913" s="870">
        <v>9.9899998456239703E-2</v>
      </c>
      <c r="AA2913" s="870">
        <v>0</v>
      </c>
      <c r="AB2913" s="870">
        <v>9.9899998456239703E-2</v>
      </c>
      <c r="AC2913" s="870">
        <v>0</v>
      </c>
      <c r="AD2913" s="870">
        <v>0</v>
      </c>
      <c r="AE2913" s="870">
        <v>0</v>
      </c>
    </row>
    <row r="2914" spans="1:31">
      <c r="A2914" s="870" t="s">
        <v>2111</v>
      </c>
      <c r="B2914" s="870">
        <v>25</v>
      </c>
      <c r="C2914" s="870">
        <v>2503</v>
      </c>
      <c r="D2914" s="870">
        <v>250310</v>
      </c>
      <c r="E2914" s="870">
        <v>2503101202</v>
      </c>
      <c r="F2914" s="870" t="s">
        <v>367</v>
      </c>
      <c r="G2914" s="870">
        <v>-717902314</v>
      </c>
      <c r="H2914" s="870">
        <v>0</v>
      </c>
      <c r="I2914" s="870">
        <v>-717902313.52999997</v>
      </c>
      <c r="J2914" s="870">
        <v>0.47000002861022949</v>
      </c>
      <c r="K2914" s="870">
        <v>0</v>
      </c>
      <c r="L2914" s="870">
        <v>0.47000002861022949</v>
      </c>
      <c r="M2914" s="870">
        <v>0</v>
      </c>
      <c r="N2914" s="870">
        <v>0</v>
      </c>
      <c r="O2914" s="870">
        <v>0.47000002861022949</v>
      </c>
      <c r="P2914" s="870">
        <v>0.17390001058578491</v>
      </c>
      <c r="Q2914" s="870">
        <v>0</v>
      </c>
      <c r="R2914" s="870">
        <v>0</v>
      </c>
      <c r="S2914" s="870">
        <v>0</v>
      </c>
      <c r="T2914" s="870">
        <v>0</v>
      </c>
      <c r="U2914" s="870">
        <v>0</v>
      </c>
      <c r="V2914" s="870">
        <v>0</v>
      </c>
      <c r="W2914" s="870">
        <v>0</v>
      </c>
      <c r="X2914" s="870">
        <v>0.17390001058578491</v>
      </c>
      <c r="Y2914" s="870">
        <v>0.37</v>
      </c>
      <c r="Z2914" s="870">
        <v>0.17390001058578491</v>
      </c>
      <c r="AA2914" s="870">
        <v>0</v>
      </c>
      <c r="AB2914" s="870">
        <v>0.17390001058578491</v>
      </c>
      <c r="AC2914" s="870">
        <v>0</v>
      </c>
      <c r="AD2914" s="870">
        <v>0</v>
      </c>
      <c r="AE2914" s="870">
        <v>0</v>
      </c>
    </row>
    <row r="2915" spans="1:31">
      <c r="A2915" s="870" t="s">
        <v>2111</v>
      </c>
      <c r="B2915" s="870">
        <v>25</v>
      </c>
      <c r="C2915" s="870">
        <v>2503</v>
      </c>
      <c r="D2915" s="870">
        <v>250310</v>
      </c>
      <c r="E2915" s="870">
        <v>2503101205</v>
      </c>
      <c r="F2915" s="870" t="s">
        <v>368</v>
      </c>
      <c r="G2915" s="870">
        <v>2561521</v>
      </c>
      <c r="H2915" s="870">
        <v>0</v>
      </c>
      <c r="I2915" s="870">
        <v>2561521.16</v>
      </c>
      <c r="J2915" s="870">
        <v>0.16000000014901161</v>
      </c>
      <c r="K2915" s="870">
        <v>0</v>
      </c>
      <c r="L2915" s="870">
        <v>0.16000000014901161</v>
      </c>
      <c r="M2915" s="870">
        <v>0</v>
      </c>
      <c r="N2915" s="870">
        <v>0</v>
      </c>
      <c r="O2915" s="870">
        <v>0.16000000014901161</v>
      </c>
      <c r="P2915" s="870">
        <v>5.9200000055134296E-2</v>
      </c>
      <c r="Q2915" s="870">
        <v>0</v>
      </c>
      <c r="R2915" s="870">
        <v>0</v>
      </c>
      <c r="S2915" s="870">
        <v>0</v>
      </c>
      <c r="T2915" s="870">
        <v>0</v>
      </c>
      <c r="U2915" s="870">
        <v>0</v>
      </c>
      <c r="V2915" s="870">
        <v>0</v>
      </c>
      <c r="W2915" s="870">
        <v>0</v>
      </c>
      <c r="X2915" s="870">
        <v>5.9200000055134296E-2</v>
      </c>
      <c r="Y2915" s="870">
        <v>0.37</v>
      </c>
      <c r="Z2915" s="870">
        <v>5.9200000055134296E-2</v>
      </c>
      <c r="AA2915" s="870">
        <v>0</v>
      </c>
      <c r="AB2915" s="870">
        <v>5.9200000055134296E-2</v>
      </c>
      <c r="AC2915" s="870">
        <v>0</v>
      </c>
      <c r="AD2915" s="870">
        <v>0</v>
      </c>
      <c r="AE2915" s="870">
        <v>0</v>
      </c>
    </row>
    <row r="2916" spans="1:31">
      <c r="A2916" s="870" t="s">
        <v>96</v>
      </c>
      <c r="B2916" s="870">
        <v>25</v>
      </c>
      <c r="C2916" s="870">
        <v>2503</v>
      </c>
      <c r="D2916" s="870">
        <v>250310</v>
      </c>
      <c r="E2916" s="870">
        <v>2503101403</v>
      </c>
      <c r="F2916" s="870" t="s">
        <v>307</v>
      </c>
      <c r="G2916" s="870">
        <v>0</v>
      </c>
      <c r="H2916" s="870">
        <v>0</v>
      </c>
      <c r="I2916" s="870">
        <v>0</v>
      </c>
      <c r="J2916" s="870">
        <v>0</v>
      </c>
      <c r="K2916" s="870">
        <v>0</v>
      </c>
      <c r="L2916" s="870">
        <v>0</v>
      </c>
      <c r="M2916" s="870">
        <v>0</v>
      </c>
      <c r="N2916" s="870">
        <v>0</v>
      </c>
      <c r="O2916" s="870">
        <v>0</v>
      </c>
      <c r="P2916" s="870">
        <v>0</v>
      </c>
      <c r="Q2916" s="870">
        <v>0</v>
      </c>
      <c r="R2916" s="870">
        <v>0</v>
      </c>
      <c r="S2916" s="870">
        <v>0</v>
      </c>
      <c r="T2916" s="870">
        <v>0</v>
      </c>
      <c r="U2916" s="870">
        <v>0</v>
      </c>
      <c r="V2916" s="870">
        <v>0</v>
      </c>
      <c r="W2916" s="870">
        <v>0</v>
      </c>
      <c r="X2916" s="870">
        <v>0</v>
      </c>
      <c r="Y2916" s="870">
        <v>0</v>
      </c>
      <c r="Z2916" s="870">
        <v>0</v>
      </c>
      <c r="AA2916" s="870">
        <v>0</v>
      </c>
      <c r="AB2916" s="870">
        <v>0</v>
      </c>
      <c r="AC2916" s="870">
        <v>0</v>
      </c>
      <c r="AD2916" s="870">
        <v>0</v>
      </c>
      <c r="AE2916" s="870">
        <v>0</v>
      </c>
    </row>
    <row r="2917" spans="1:31">
      <c r="A2917" s="870" t="s">
        <v>96</v>
      </c>
      <c r="B2917" s="870">
        <v>25</v>
      </c>
      <c r="C2917" s="870">
        <v>2503</v>
      </c>
      <c r="D2917" s="870">
        <v>250310</v>
      </c>
      <c r="E2917" s="870">
        <v>2503109013</v>
      </c>
      <c r="F2917" s="870" t="s">
        <v>1514</v>
      </c>
      <c r="G2917" s="870">
        <v>0</v>
      </c>
      <c r="H2917" s="870">
        <v>0</v>
      </c>
      <c r="I2917" s="870">
        <v>0</v>
      </c>
      <c r="J2917" s="870">
        <v>0</v>
      </c>
      <c r="K2917" s="870">
        <v>0</v>
      </c>
      <c r="L2917" s="870">
        <v>0</v>
      </c>
      <c r="M2917" s="870">
        <v>0</v>
      </c>
      <c r="N2917" s="870">
        <v>0</v>
      </c>
      <c r="O2917" s="870">
        <v>0</v>
      </c>
      <c r="P2917" s="870">
        <v>0</v>
      </c>
      <c r="Q2917" s="870">
        <v>0</v>
      </c>
      <c r="R2917" s="870">
        <v>0</v>
      </c>
      <c r="S2917" s="870">
        <v>0</v>
      </c>
      <c r="T2917" s="870">
        <v>0</v>
      </c>
      <c r="U2917" s="870">
        <v>0</v>
      </c>
      <c r="V2917" s="870">
        <v>0</v>
      </c>
      <c r="W2917" s="870">
        <v>0</v>
      </c>
      <c r="X2917" s="870">
        <v>0</v>
      </c>
      <c r="Y2917" s="870">
        <v>0</v>
      </c>
      <c r="Z2917" s="870">
        <v>0</v>
      </c>
      <c r="AA2917" s="870">
        <v>0</v>
      </c>
      <c r="AB2917" s="870">
        <v>0</v>
      </c>
      <c r="AC2917" s="870">
        <v>0</v>
      </c>
      <c r="AD2917" s="870">
        <v>0</v>
      </c>
      <c r="AE2917" s="870">
        <v>0</v>
      </c>
    </row>
    <row r="2918" spans="1:31">
      <c r="A2918" s="870" t="s">
        <v>2111</v>
      </c>
      <c r="B2918" s="870">
        <v>25</v>
      </c>
      <c r="C2918" s="870">
        <v>2503</v>
      </c>
      <c r="D2918" s="870">
        <v>250310</v>
      </c>
      <c r="E2918" s="870">
        <v>2503109050</v>
      </c>
      <c r="F2918" s="870" t="s">
        <v>2113</v>
      </c>
      <c r="G2918" s="870">
        <v>0</v>
      </c>
      <c r="H2918" s="870">
        <v>0</v>
      </c>
      <c r="I2918" s="870">
        <v>0</v>
      </c>
      <c r="J2918" s="870">
        <v>0</v>
      </c>
      <c r="K2918" s="870">
        <v>0</v>
      </c>
      <c r="L2918" s="870">
        <v>0</v>
      </c>
      <c r="M2918" s="870">
        <v>0</v>
      </c>
      <c r="N2918" s="870">
        <v>0</v>
      </c>
      <c r="O2918" s="870">
        <v>0</v>
      </c>
      <c r="P2918" s="870">
        <v>0</v>
      </c>
      <c r="Q2918" s="870">
        <v>0</v>
      </c>
      <c r="R2918" s="870">
        <v>0</v>
      </c>
      <c r="S2918" s="870">
        <v>0</v>
      </c>
      <c r="T2918" s="870">
        <v>0</v>
      </c>
      <c r="U2918" s="870">
        <v>0</v>
      </c>
      <c r="V2918" s="870">
        <v>0</v>
      </c>
      <c r="W2918" s="870">
        <v>0</v>
      </c>
      <c r="X2918" s="870">
        <v>0</v>
      </c>
      <c r="Y2918" s="870">
        <v>0</v>
      </c>
      <c r="Z2918" s="870">
        <v>0</v>
      </c>
      <c r="AA2918" s="870">
        <v>0</v>
      </c>
      <c r="AB2918" s="870">
        <v>0</v>
      </c>
      <c r="AC2918" s="870">
        <v>0</v>
      </c>
      <c r="AD2918" s="870">
        <v>0</v>
      </c>
      <c r="AE2918" s="870">
        <v>0</v>
      </c>
    </row>
    <row r="2919" spans="1:31">
      <c r="A2919" s="870" t="s">
        <v>2111</v>
      </c>
      <c r="B2919" s="870">
        <v>25</v>
      </c>
      <c r="C2919" s="870">
        <v>2503</v>
      </c>
      <c r="D2919" s="870">
        <v>250310</v>
      </c>
      <c r="E2919" s="870">
        <v>2503109056</v>
      </c>
      <c r="F2919" s="870" t="s">
        <v>1515</v>
      </c>
      <c r="G2919" s="870">
        <v>-188361946</v>
      </c>
      <c r="H2919" s="870">
        <v>0</v>
      </c>
      <c r="I2919" s="870">
        <v>-188361946.44</v>
      </c>
      <c r="J2919" s="870">
        <v>-0.43999999761581421</v>
      </c>
      <c r="K2919" s="870">
        <v>0</v>
      </c>
      <c r="L2919" s="870">
        <v>0</v>
      </c>
      <c r="M2919" s="870">
        <v>-0.43999999761581421</v>
      </c>
      <c r="N2919" s="870">
        <v>0</v>
      </c>
      <c r="O2919" s="870">
        <v>-0.43999999761581421</v>
      </c>
      <c r="P2919" s="870">
        <v>-0.16279999911785126</v>
      </c>
      <c r="Q2919" s="870">
        <v>0</v>
      </c>
      <c r="R2919" s="870">
        <v>0</v>
      </c>
      <c r="S2919" s="870">
        <v>0</v>
      </c>
      <c r="T2919" s="870">
        <v>0</v>
      </c>
      <c r="U2919" s="870">
        <v>0</v>
      </c>
      <c r="V2919" s="870">
        <v>0</v>
      </c>
      <c r="W2919" s="870">
        <v>0</v>
      </c>
      <c r="X2919" s="870">
        <v>-0.16279999911785126</v>
      </c>
      <c r="Y2919" s="870">
        <v>0.37</v>
      </c>
      <c r="Z2919" s="870">
        <v>0</v>
      </c>
      <c r="AA2919" s="870">
        <v>-0.16279999911785126</v>
      </c>
      <c r="AB2919" s="870">
        <v>0</v>
      </c>
      <c r="AC2919" s="870">
        <v>-0.16279999911785126</v>
      </c>
      <c r="AD2919" s="870">
        <v>0</v>
      </c>
      <c r="AE2919" s="870">
        <v>0</v>
      </c>
    </row>
    <row r="2920" spans="1:31">
      <c r="A2920" s="870" t="s">
        <v>2111</v>
      </c>
      <c r="B2920" s="870">
        <v>25</v>
      </c>
      <c r="C2920" s="870">
        <v>2503</v>
      </c>
      <c r="D2920" s="870">
        <v>250310</v>
      </c>
      <c r="E2920" s="870">
        <v>2503109103</v>
      </c>
      <c r="F2920" s="870" t="s">
        <v>4408</v>
      </c>
      <c r="G2920" s="870">
        <v>0</v>
      </c>
      <c r="H2920" s="870">
        <v>0</v>
      </c>
      <c r="I2920" s="870">
        <v>0</v>
      </c>
      <c r="J2920" s="870">
        <v>0</v>
      </c>
      <c r="K2920" s="870">
        <v>0</v>
      </c>
      <c r="L2920" s="870">
        <v>0</v>
      </c>
      <c r="M2920" s="870">
        <v>0</v>
      </c>
      <c r="N2920" s="870">
        <v>0</v>
      </c>
      <c r="O2920" s="870">
        <v>0</v>
      </c>
      <c r="P2920" s="870">
        <v>0</v>
      </c>
      <c r="Q2920" s="870">
        <v>0</v>
      </c>
      <c r="R2920" s="870">
        <v>0</v>
      </c>
      <c r="S2920" s="870">
        <v>0</v>
      </c>
      <c r="T2920" s="870">
        <v>0</v>
      </c>
      <c r="U2920" s="870">
        <v>0</v>
      </c>
      <c r="V2920" s="870">
        <v>0</v>
      </c>
      <c r="W2920" s="870">
        <v>0</v>
      </c>
      <c r="X2920" s="870">
        <v>0</v>
      </c>
      <c r="Y2920" s="870">
        <v>0</v>
      </c>
      <c r="Z2920" s="870">
        <v>0</v>
      </c>
      <c r="AA2920" s="870">
        <v>0</v>
      </c>
      <c r="AB2920" s="870">
        <v>0</v>
      </c>
      <c r="AC2920" s="870">
        <v>0</v>
      </c>
      <c r="AD2920" s="870">
        <v>0</v>
      </c>
      <c r="AE2920" s="870">
        <v>0</v>
      </c>
    </row>
    <row r="2921" spans="1:31">
      <c r="A2921" s="870" t="s">
        <v>2111</v>
      </c>
      <c r="B2921" s="870">
        <v>25</v>
      </c>
      <c r="C2921" s="870">
        <v>2503</v>
      </c>
      <c r="D2921" s="870">
        <v>250310</v>
      </c>
      <c r="E2921" s="870">
        <v>2503109143</v>
      </c>
      <c r="F2921" s="870" t="s">
        <v>4409</v>
      </c>
      <c r="G2921" s="870">
        <v>0</v>
      </c>
      <c r="H2921" s="870">
        <v>0</v>
      </c>
      <c r="I2921" s="870">
        <v>0</v>
      </c>
      <c r="J2921" s="870">
        <v>0</v>
      </c>
      <c r="K2921" s="870">
        <v>0</v>
      </c>
      <c r="L2921" s="870">
        <v>0</v>
      </c>
      <c r="M2921" s="870">
        <v>0</v>
      </c>
      <c r="N2921" s="870">
        <v>0</v>
      </c>
      <c r="O2921" s="870">
        <v>0</v>
      </c>
      <c r="P2921" s="870">
        <v>0</v>
      </c>
      <c r="Q2921" s="870">
        <v>0</v>
      </c>
      <c r="R2921" s="870">
        <v>0</v>
      </c>
      <c r="S2921" s="870">
        <v>0</v>
      </c>
      <c r="T2921" s="870">
        <v>0</v>
      </c>
      <c r="U2921" s="870">
        <v>0</v>
      </c>
      <c r="V2921" s="870">
        <v>0</v>
      </c>
      <c r="W2921" s="870">
        <v>0</v>
      </c>
      <c r="X2921" s="870">
        <v>0</v>
      </c>
      <c r="Y2921" s="870">
        <v>0</v>
      </c>
      <c r="Z2921" s="870">
        <v>0</v>
      </c>
      <c r="AA2921" s="870">
        <v>0</v>
      </c>
      <c r="AB2921" s="870">
        <v>0</v>
      </c>
      <c r="AC2921" s="870">
        <v>0</v>
      </c>
      <c r="AD2921" s="870">
        <v>0</v>
      </c>
      <c r="AE2921" s="870">
        <v>0</v>
      </c>
    </row>
    <row r="2922" spans="1:31">
      <c r="A2922" s="870" t="s">
        <v>2111</v>
      </c>
      <c r="B2922" s="870">
        <v>25</v>
      </c>
      <c r="C2922" s="870">
        <v>2503</v>
      </c>
      <c r="D2922" s="870">
        <v>250310</v>
      </c>
      <c r="E2922" s="870">
        <v>2503109148</v>
      </c>
      <c r="F2922" s="870" t="s">
        <v>1516</v>
      </c>
      <c r="G2922" s="870">
        <v>-39069379</v>
      </c>
      <c r="H2922" s="870">
        <v>0</v>
      </c>
      <c r="I2922" s="870">
        <v>-39069378.850000001</v>
      </c>
      <c r="J2922" s="870">
        <v>0.14999999850988388</v>
      </c>
      <c r="K2922" s="870">
        <v>0</v>
      </c>
      <c r="L2922" s="870">
        <v>0.14999999850988388</v>
      </c>
      <c r="M2922" s="870">
        <v>0</v>
      </c>
      <c r="N2922" s="870">
        <v>0</v>
      </c>
      <c r="O2922" s="870">
        <v>0.14999999850988388</v>
      </c>
      <c r="P2922" s="870">
        <v>5.5499999448657036E-2</v>
      </c>
      <c r="Q2922" s="870">
        <v>0</v>
      </c>
      <c r="R2922" s="870">
        <v>0</v>
      </c>
      <c r="S2922" s="870">
        <v>0</v>
      </c>
      <c r="T2922" s="870">
        <v>0</v>
      </c>
      <c r="U2922" s="870">
        <v>0</v>
      </c>
      <c r="V2922" s="870">
        <v>0</v>
      </c>
      <c r="W2922" s="870">
        <v>0</v>
      </c>
      <c r="X2922" s="870">
        <v>5.5499999448657036E-2</v>
      </c>
      <c r="Y2922" s="870">
        <v>0.37</v>
      </c>
      <c r="Z2922" s="870">
        <v>5.5499999448657036E-2</v>
      </c>
      <c r="AA2922" s="870">
        <v>0</v>
      </c>
      <c r="AB2922" s="870">
        <v>5.5499999448657036E-2</v>
      </c>
      <c r="AC2922" s="870">
        <v>0</v>
      </c>
      <c r="AD2922" s="870">
        <v>0</v>
      </c>
      <c r="AE2922" s="870">
        <v>0</v>
      </c>
    </row>
    <row r="2923" spans="1:31">
      <c r="A2923" s="870" t="s">
        <v>2111</v>
      </c>
      <c r="B2923" s="870">
        <v>25</v>
      </c>
      <c r="C2923" s="870">
        <v>2503</v>
      </c>
      <c r="D2923" s="870">
        <v>250310</v>
      </c>
      <c r="E2923" s="870">
        <v>2503109151</v>
      </c>
      <c r="F2923" s="870" t="s">
        <v>1517</v>
      </c>
      <c r="G2923" s="870">
        <v>-34167321</v>
      </c>
      <c r="H2923" s="870">
        <v>0</v>
      </c>
      <c r="I2923" s="870">
        <v>-34167321</v>
      </c>
      <c r="J2923" s="870">
        <v>0</v>
      </c>
      <c r="K2923" s="870">
        <v>0</v>
      </c>
      <c r="L2923" s="870">
        <v>0</v>
      </c>
      <c r="M2923" s="870">
        <v>0</v>
      </c>
      <c r="N2923" s="870">
        <v>0</v>
      </c>
      <c r="O2923" s="870">
        <v>0</v>
      </c>
      <c r="P2923" s="870">
        <v>0</v>
      </c>
      <c r="Q2923" s="870">
        <v>0</v>
      </c>
      <c r="R2923" s="870">
        <v>0</v>
      </c>
      <c r="S2923" s="870">
        <v>0</v>
      </c>
      <c r="T2923" s="870">
        <v>0</v>
      </c>
      <c r="U2923" s="870">
        <v>0</v>
      </c>
      <c r="V2923" s="870">
        <v>0</v>
      </c>
      <c r="W2923" s="870">
        <v>0</v>
      </c>
      <c r="X2923" s="870">
        <v>0</v>
      </c>
      <c r="Y2923" s="870">
        <v>0</v>
      </c>
      <c r="Z2923" s="870">
        <v>0</v>
      </c>
      <c r="AA2923" s="870">
        <v>0</v>
      </c>
      <c r="AB2923" s="870">
        <v>0</v>
      </c>
      <c r="AC2923" s="870">
        <v>0</v>
      </c>
      <c r="AD2923" s="870">
        <v>0</v>
      </c>
      <c r="AE2923" s="870">
        <v>0</v>
      </c>
    </row>
    <row r="2924" spans="1:31">
      <c r="A2924" s="870" t="s">
        <v>2111</v>
      </c>
      <c r="B2924" s="870">
        <v>25</v>
      </c>
      <c r="C2924" s="870">
        <v>2503</v>
      </c>
      <c r="D2924" s="870">
        <v>250310</v>
      </c>
      <c r="E2924" s="870">
        <v>2503109152</v>
      </c>
      <c r="F2924" s="870" t="s">
        <v>1518</v>
      </c>
      <c r="G2924" s="870">
        <v>-5598770</v>
      </c>
      <c r="H2924" s="870">
        <v>0</v>
      </c>
      <c r="I2924" s="870">
        <v>-5598770</v>
      </c>
      <c r="J2924" s="870">
        <v>0</v>
      </c>
      <c r="K2924" s="870">
        <v>0</v>
      </c>
      <c r="L2924" s="870">
        <v>0</v>
      </c>
      <c r="M2924" s="870">
        <v>0</v>
      </c>
      <c r="N2924" s="870">
        <v>0</v>
      </c>
      <c r="O2924" s="870">
        <v>0</v>
      </c>
      <c r="P2924" s="870">
        <v>0</v>
      </c>
      <c r="Q2924" s="870">
        <v>0</v>
      </c>
      <c r="R2924" s="870">
        <v>0</v>
      </c>
      <c r="S2924" s="870">
        <v>0</v>
      </c>
      <c r="T2924" s="870">
        <v>0</v>
      </c>
      <c r="U2924" s="870">
        <v>0</v>
      </c>
      <c r="V2924" s="870">
        <v>0</v>
      </c>
      <c r="W2924" s="870">
        <v>0</v>
      </c>
      <c r="X2924" s="870">
        <v>0</v>
      </c>
      <c r="Y2924" s="870">
        <v>0</v>
      </c>
      <c r="Z2924" s="870">
        <v>0</v>
      </c>
      <c r="AA2924" s="870">
        <v>0</v>
      </c>
      <c r="AB2924" s="870">
        <v>0</v>
      </c>
      <c r="AC2924" s="870">
        <v>0</v>
      </c>
      <c r="AD2924" s="870">
        <v>0</v>
      </c>
      <c r="AE2924" s="870">
        <v>0</v>
      </c>
    </row>
    <row r="2925" spans="1:31">
      <c r="A2925" s="870" t="s">
        <v>2111</v>
      </c>
      <c r="B2925" s="870">
        <v>25</v>
      </c>
      <c r="C2925" s="870">
        <v>2503</v>
      </c>
      <c r="D2925" s="870">
        <v>250310</v>
      </c>
      <c r="E2925" s="870">
        <v>2503109154</v>
      </c>
      <c r="F2925" s="870" t="s">
        <v>1519</v>
      </c>
      <c r="G2925" s="870">
        <v>-734883</v>
      </c>
      <c r="H2925" s="870">
        <v>0</v>
      </c>
      <c r="I2925" s="870">
        <v>-734883</v>
      </c>
      <c r="J2925" s="870">
        <v>0</v>
      </c>
      <c r="K2925" s="870">
        <v>0</v>
      </c>
      <c r="L2925" s="870">
        <v>0</v>
      </c>
      <c r="M2925" s="870">
        <v>0</v>
      </c>
      <c r="N2925" s="870">
        <v>0</v>
      </c>
      <c r="O2925" s="870">
        <v>0</v>
      </c>
      <c r="P2925" s="870">
        <v>0</v>
      </c>
      <c r="Q2925" s="870">
        <v>0</v>
      </c>
      <c r="R2925" s="870">
        <v>0</v>
      </c>
      <c r="S2925" s="870">
        <v>0</v>
      </c>
      <c r="T2925" s="870">
        <v>0</v>
      </c>
      <c r="U2925" s="870">
        <v>0</v>
      </c>
      <c r="V2925" s="870">
        <v>0</v>
      </c>
      <c r="W2925" s="870">
        <v>0</v>
      </c>
      <c r="X2925" s="870">
        <v>0</v>
      </c>
      <c r="Y2925" s="870">
        <v>0</v>
      </c>
      <c r="Z2925" s="870">
        <v>0</v>
      </c>
      <c r="AA2925" s="870">
        <v>0</v>
      </c>
      <c r="AB2925" s="870">
        <v>0</v>
      </c>
      <c r="AC2925" s="870">
        <v>0</v>
      </c>
      <c r="AD2925" s="870">
        <v>0</v>
      </c>
      <c r="AE2925" s="870">
        <v>0</v>
      </c>
    </row>
    <row r="2926" spans="1:31">
      <c r="A2926" s="870" t="s">
        <v>2111</v>
      </c>
      <c r="B2926" s="870">
        <v>25</v>
      </c>
      <c r="C2926" s="870">
        <v>2503</v>
      </c>
      <c r="D2926" s="870">
        <v>250310</v>
      </c>
      <c r="E2926" s="870">
        <v>2503109156</v>
      </c>
      <c r="F2926" s="870" t="s">
        <v>1520</v>
      </c>
      <c r="G2926" s="870">
        <v>-995237</v>
      </c>
      <c r="H2926" s="870">
        <v>0</v>
      </c>
      <c r="I2926" s="870">
        <v>-995237</v>
      </c>
      <c r="J2926" s="870">
        <v>0</v>
      </c>
      <c r="K2926" s="870">
        <v>0</v>
      </c>
      <c r="L2926" s="870">
        <v>0</v>
      </c>
      <c r="M2926" s="870">
        <v>0</v>
      </c>
      <c r="N2926" s="870">
        <v>0</v>
      </c>
      <c r="O2926" s="870">
        <v>0</v>
      </c>
      <c r="P2926" s="870">
        <v>0</v>
      </c>
      <c r="Q2926" s="870">
        <v>0</v>
      </c>
      <c r="R2926" s="870">
        <v>0</v>
      </c>
      <c r="S2926" s="870">
        <v>0</v>
      </c>
      <c r="T2926" s="870">
        <v>0</v>
      </c>
      <c r="U2926" s="870">
        <v>0</v>
      </c>
      <c r="V2926" s="870">
        <v>0</v>
      </c>
      <c r="W2926" s="870">
        <v>0</v>
      </c>
      <c r="X2926" s="870">
        <v>0</v>
      </c>
      <c r="Y2926" s="870">
        <v>0</v>
      </c>
      <c r="Z2926" s="870">
        <v>0</v>
      </c>
      <c r="AA2926" s="870">
        <v>0</v>
      </c>
      <c r="AB2926" s="870">
        <v>0</v>
      </c>
      <c r="AC2926" s="870">
        <v>0</v>
      </c>
      <c r="AD2926" s="870">
        <v>0</v>
      </c>
      <c r="AE2926" s="870">
        <v>0</v>
      </c>
    </row>
    <row r="2927" spans="1:31">
      <c r="A2927" s="870" t="s">
        <v>2111</v>
      </c>
      <c r="B2927" s="870">
        <v>25</v>
      </c>
      <c r="C2927" s="870">
        <v>2503</v>
      </c>
      <c r="D2927" s="870">
        <v>250310</v>
      </c>
      <c r="E2927" s="870">
        <v>2503109158</v>
      </c>
      <c r="F2927" s="870" t="s">
        <v>1521</v>
      </c>
      <c r="G2927" s="870">
        <v>-219597145</v>
      </c>
      <c r="H2927" s="870">
        <v>0</v>
      </c>
      <c r="I2927" s="870">
        <v>-219597145</v>
      </c>
      <c r="J2927" s="870">
        <v>0</v>
      </c>
      <c r="K2927" s="870">
        <v>0</v>
      </c>
      <c r="L2927" s="870">
        <v>0</v>
      </c>
      <c r="M2927" s="870">
        <v>0</v>
      </c>
      <c r="N2927" s="870">
        <v>0</v>
      </c>
      <c r="O2927" s="870">
        <v>0</v>
      </c>
      <c r="P2927" s="870">
        <v>0</v>
      </c>
      <c r="Q2927" s="870">
        <v>0</v>
      </c>
      <c r="R2927" s="870">
        <v>0</v>
      </c>
      <c r="S2927" s="870">
        <v>0</v>
      </c>
      <c r="T2927" s="870">
        <v>0</v>
      </c>
      <c r="U2927" s="870">
        <v>0</v>
      </c>
      <c r="V2927" s="870">
        <v>0</v>
      </c>
      <c r="W2927" s="870">
        <v>0</v>
      </c>
      <c r="X2927" s="870">
        <v>0</v>
      </c>
      <c r="Y2927" s="870">
        <v>0</v>
      </c>
      <c r="Z2927" s="870">
        <v>0</v>
      </c>
      <c r="AA2927" s="870">
        <v>0</v>
      </c>
      <c r="AB2927" s="870">
        <v>0</v>
      </c>
      <c r="AC2927" s="870">
        <v>0</v>
      </c>
      <c r="AD2927" s="870">
        <v>0</v>
      </c>
      <c r="AE2927" s="870">
        <v>0</v>
      </c>
    </row>
    <row r="2928" spans="1:31">
      <c r="A2928" s="870" t="s">
        <v>2111</v>
      </c>
      <c r="B2928" s="870">
        <v>25</v>
      </c>
      <c r="C2928" s="870">
        <v>2503</v>
      </c>
      <c r="D2928" s="870">
        <v>250310</v>
      </c>
      <c r="E2928" s="870">
        <v>2503109161</v>
      </c>
      <c r="F2928" s="870" t="s">
        <v>1522</v>
      </c>
      <c r="G2928" s="870">
        <v>-38713632</v>
      </c>
      <c r="H2928" s="870">
        <v>0</v>
      </c>
      <c r="I2928" s="870">
        <v>-38713632</v>
      </c>
      <c r="J2928" s="870">
        <v>0</v>
      </c>
      <c r="K2928" s="870">
        <v>0</v>
      </c>
      <c r="L2928" s="870">
        <v>0</v>
      </c>
      <c r="M2928" s="870">
        <v>0</v>
      </c>
      <c r="N2928" s="870">
        <v>0</v>
      </c>
      <c r="O2928" s="870">
        <v>0</v>
      </c>
      <c r="P2928" s="870">
        <v>0</v>
      </c>
      <c r="Q2928" s="870">
        <v>0</v>
      </c>
      <c r="R2928" s="870">
        <v>0</v>
      </c>
      <c r="S2928" s="870">
        <v>0</v>
      </c>
      <c r="T2928" s="870">
        <v>0</v>
      </c>
      <c r="U2928" s="870">
        <v>0</v>
      </c>
      <c r="V2928" s="870">
        <v>0</v>
      </c>
      <c r="W2928" s="870">
        <v>0</v>
      </c>
      <c r="X2928" s="870">
        <v>0</v>
      </c>
      <c r="Y2928" s="870">
        <v>0</v>
      </c>
      <c r="Z2928" s="870">
        <v>0</v>
      </c>
      <c r="AA2928" s="870">
        <v>0</v>
      </c>
      <c r="AB2928" s="870">
        <v>0</v>
      </c>
      <c r="AC2928" s="870">
        <v>0</v>
      </c>
      <c r="AD2928" s="870">
        <v>0</v>
      </c>
      <c r="AE2928" s="870">
        <v>0</v>
      </c>
    </row>
    <row r="2929" spans="1:31">
      <c r="A2929" s="870" t="s">
        <v>2111</v>
      </c>
      <c r="B2929" s="870">
        <v>25</v>
      </c>
      <c r="C2929" s="870">
        <v>2503</v>
      </c>
      <c r="D2929" s="870">
        <v>250310</v>
      </c>
      <c r="E2929" s="870">
        <v>2503109162</v>
      </c>
      <c r="F2929" s="870" t="s">
        <v>2114</v>
      </c>
      <c r="G2929" s="870">
        <v>0</v>
      </c>
      <c r="H2929" s="870">
        <v>0</v>
      </c>
      <c r="I2929" s="870">
        <v>0</v>
      </c>
      <c r="J2929" s="870">
        <v>0</v>
      </c>
      <c r="K2929" s="870">
        <v>0</v>
      </c>
      <c r="L2929" s="870">
        <v>0</v>
      </c>
      <c r="M2929" s="870">
        <v>0</v>
      </c>
      <c r="N2929" s="870">
        <v>0</v>
      </c>
      <c r="O2929" s="870">
        <v>0</v>
      </c>
      <c r="P2929" s="870">
        <v>0</v>
      </c>
      <c r="Q2929" s="870">
        <v>0</v>
      </c>
      <c r="R2929" s="870">
        <v>0</v>
      </c>
      <c r="S2929" s="870">
        <v>0</v>
      </c>
      <c r="T2929" s="870">
        <v>0</v>
      </c>
      <c r="U2929" s="870">
        <v>0</v>
      </c>
      <c r="V2929" s="870">
        <v>0</v>
      </c>
      <c r="W2929" s="870">
        <v>0</v>
      </c>
      <c r="X2929" s="870">
        <v>0</v>
      </c>
      <c r="Y2929" s="870">
        <v>0</v>
      </c>
      <c r="Z2929" s="870">
        <v>0</v>
      </c>
      <c r="AA2929" s="870">
        <v>0</v>
      </c>
      <c r="AB2929" s="870">
        <v>0</v>
      </c>
      <c r="AC2929" s="870">
        <v>0</v>
      </c>
      <c r="AD2929" s="870">
        <v>0</v>
      </c>
      <c r="AE2929" s="870">
        <v>0</v>
      </c>
    </row>
    <row r="2930" spans="1:31">
      <c r="A2930" s="870" t="s">
        <v>2111</v>
      </c>
      <c r="B2930" s="870">
        <v>25</v>
      </c>
      <c r="C2930" s="870">
        <v>2503</v>
      </c>
      <c r="D2930" s="870">
        <v>250310</v>
      </c>
      <c r="E2930" s="870">
        <v>2503109163</v>
      </c>
      <c r="F2930" s="870" t="s">
        <v>1523</v>
      </c>
      <c r="G2930" s="870">
        <v>-310586</v>
      </c>
      <c r="H2930" s="870">
        <v>0</v>
      </c>
      <c r="I2930" s="870">
        <v>-310586</v>
      </c>
      <c r="J2930" s="870">
        <v>0</v>
      </c>
      <c r="K2930" s="870">
        <v>0</v>
      </c>
      <c r="L2930" s="870">
        <v>0</v>
      </c>
      <c r="M2930" s="870">
        <v>0</v>
      </c>
      <c r="N2930" s="870">
        <v>0</v>
      </c>
      <c r="O2930" s="870">
        <v>0</v>
      </c>
      <c r="P2930" s="870">
        <v>0</v>
      </c>
      <c r="Q2930" s="870">
        <v>0</v>
      </c>
      <c r="R2930" s="870">
        <v>0</v>
      </c>
      <c r="S2930" s="870">
        <v>0</v>
      </c>
      <c r="T2930" s="870">
        <v>0</v>
      </c>
      <c r="U2930" s="870">
        <v>0</v>
      </c>
      <c r="V2930" s="870">
        <v>0</v>
      </c>
      <c r="W2930" s="870">
        <v>0</v>
      </c>
      <c r="X2930" s="870">
        <v>0</v>
      </c>
      <c r="Y2930" s="870">
        <v>0</v>
      </c>
      <c r="Z2930" s="870">
        <v>0</v>
      </c>
      <c r="AA2930" s="870">
        <v>0</v>
      </c>
      <c r="AB2930" s="870">
        <v>0</v>
      </c>
      <c r="AC2930" s="870">
        <v>0</v>
      </c>
      <c r="AD2930" s="870">
        <v>0</v>
      </c>
      <c r="AE2930" s="870">
        <v>0</v>
      </c>
    </row>
    <row r="2931" spans="1:31">
      <c r="A2931" s="870" t="s">
        <v>2111</v>
      </c>
      <c r="B2931" s="870">
        <v>25</v>
      </c>
      <c r="C2931" s="870">
        <v>2503</v>
      </c>
      <c r="D2931" s="870">
        <v>250310</v>
      </c>
      <c r="E2931" s="870">
        <v>2503109166</v>
      </c>
      <c r="F2931" s="870" t="s">
        <v>1524</v>
      </c>
      <c r="G2931" s="870">
        <v>-19218475</v>
      </c>
      <c r="H2931" s="870">
        <v>0</v>
      </c>
      <c r="I2931" s="870">
        <v>-19218475.280000001</v>
      </c>
      <c r="J2931" s="870">
        <v>-0.2800000011920929</v>
      </c>
      <c r="K2931" s="870">
        <v>0</v>
      </c>
      <c r="L2931" s="870">
        <v>0</v>
      </c>
      <c r="M2931" s="870">
        <v>-0.2800000011920929</v>
      </c>
      <c r="N2931" s="870">
        <v>0</v>
      </c>
      <c r="O2931" s="870">
        <v>-0.2800000011920929</v>
      </c>
      <c r="P2931" s="870">
        <v>-0.10360000044107437</v>
      </c>
      <c r="Q2931" s="870">
        <v>0</v>
      </c>
      <c r="R2931" s="870">
        <v>0</v>
      </c>
      <c r="S2931" s="870">
        <v>0</v>
      </c>
      <c r="T2931" s="870">
        <v>0</v>
      </c>
      <c r="U2931" s="870">
        <v>0</v>
      </c>
      <c r="V2931" s="870">
        <v>0</v>
      </c>
      <c r="W2931" s="870">
        <v>0</v>
      </c>
      <c r="X2931" s="870">
        <v>-0.10360000044107437</v>
      </c>
      <c r="Y2931" s="870">
        <v>0.37</v>
      </c>
      <c r="Z2931" s="870">
        <v>0</v>
      </c>
      <c r="AA2931" s="870">
        <v>-0.10360000044107437</v>
      </c>
      <c r="AB2931" s="870">
        <v>0</v>
      </c>
      <c r="AC2931" s="870">
        <v>-0.10360000044107437</v>
      </c>
      <c r="AD2931" s="870">
        <v>0</v>
      </c>
      <c r="AE2931" s="870">
        <v>0</v>
      </c>
    </row>
    <row r="2932" spans="1:31">
      <c r="A2932" s="870" t="s">
        <v>2111</v>
      </c>
      <c r="B2932" s="870">
        <v>25</v>
      </c>
      <c r="C2932" s="870">
        <v>2503</v>
      </c>
      <c r="D2932" s="870">
        <v>250310</v>
      </c>
      <c r="E2932" s="870">
        <v>2503109168</v>
      </c>
      <c r="F2932" s="870" t="s">
        <v>1525</v>
      </c>
      <c r="G2932" s="870">
        <v>-25054554</v>
      </c>
      <c r="H2932" s="870">
        <v>0</v>
      </c>
      <c r="I2932" s="870">
        <v>-25054554</v>
      </c>
      <c r="J2932" s="870">
        <v>0</v>
      </c>
      <c r="K2932" s="870">
        <v>0</v>
      </c>
      <c r="L2932" s="870">
        <v>0</v>
      </c>
      <c r="M2932" s="870">
        <v>0</v>
      </c>
      <c r="N2932" s="870">
        <v>0</v>
      </c>
      <c r="O2932" s="870">
        <v>0</v>
      </c>
      <c r="P2932" s="870">
        <v>0</v>
      </c>
      <c r="Q2932" s="870">
        <v>0</v>
      </c>
      <c r="R2932" s="870">
        <v>0</v>
      </c>
      <c r="S2932" s="870">
        <v>0</v>
      </c>
      <c r="T2932" s="870">
        <v>0</v>
      </c>
      <c r="U2932" s="870">
        <v>0</v>
      </c>
      <c r="V2932" s="870">
        <v>0</v>
      </c>
      <c r="W2932" s="870">
        <v>0</v>
      </c>
      <c r="X2932" s="870">
        <v>0</v>
      </c>
      <c r="Y2932" s="870">
        <v>0</v>
      </c>
      <c r="Z2932" s="870">
        <v>0</v>
      </c>
      <c r="AA2932" s="870">
        <v>0</v>
      </c>
      <c r="AB2932" s="870">
        <v>0</v>
      </c>
      <c r="AC2932" s="870">
        <v>0</v>
      </c>
      <c r="AD2932" s="870">
        <v>0</v>
      </c>
      <c r="AE2932" s="870">
        <v>0</v>
      </c>
    </row>
    <row r="2933" spans="1:31">
      <c r="A2933" s="870" t="s">
        <v>2111</v>
      </c>
      <c r="B2933" s="870">
        <v>25</v>
      </c>
      <c r="C2933" s="870">
        <v>2503</v>
      </c>
      <c r="D2933" s="870">
        <v>250310</v>
      </c>
      <c r="E2933" s="870">
        <v>2503109171</v>
      </c>
      <c r="F2933" s="870" t="s">
        <v>1526</v>
      </c>
      <c r="G2933" s="870">
        <v>-100327515</v>
      </c>
      <c r="H2933" s="870">
        <v>0</v>
      </c>
      <c r="I2933" s="870">
        <v>-100327515</v>
      </c>
      <c r="J2933" s="870">
        <v>0</v>
      </c>
      <c r="K2933" s="870">
        <v>0</v>
      </c>
      <c r="L2933" s="870">
        <v>0</v>
      </c>
      <c r="M2933" s="870">
        <v>0</v>
      </c>
      <c r="N2933" s="870">
        <v>0</v>
      </c>
      <c r="O2933" s="870">
        <v>0</v>
      </c>
      <c r="P2933" s="870">
        <v>0</v>
      </c>
      <c r="Q2933" s="870">
        <v>0</v>
      </c>
      <c r="R2933" s="870">
        <v>0</v>
      </c>
      <c r="S2933" s="870">
        <v>0</v>
      </c>
      <c r="T2933" s="870">
        <v>0</v>
      </c>
      <c r="U2933" s="870">
        <v>0</v>
      </c>
      <c r="V2933" s="870">
        <v>0</v>
      </c>
      <c r="W2933" s="870">
        <v>0</v>
      </c>
      <c r="X2933" s="870">
        <v>0</v>
      </c>
      <c r="Y2933" s="870">
        <v>0</v>
      </c>
      <c r="Z2933" s="870">
        <v>0</v>
      </c>
      <c r="AA2933" s="870">
        <v>0</v>
      </c>
      <c r="AB2933" s="870">
        <v>0</v>
      </c>
      <c r="AC2933" s="870">
        <v>0</v>
      </c>
      <c r="AD2933" s="870">
        <v>0</v>
      </c>
      <c r="AE2933" s="870">
        <v>0</v>
      </c>
    </row>
    <row r="2934" spans="1:31">
      <c r="A2934" s="870" t="s">
        <v>2111</v>
      </c>
      <c r="B2934" s="870">
        <v>25</v>
      </c>
      <c r="C2934" s="870">
        <v>2503</v>
      </c>
      <c r="D2934" s="870">
        <v>250310</v>
      </c>
      <c r="E2934" s="870">
        <v>2503109172</v>
      </c>
      <c r="F2934" s="870" t="s">
        <v>2115</v>
      </c>
      <c r="G2934" s="870">
        <v>0</v>
      </c>
      <c r="H2934" s="870">
        <v>0</v>
      </c>
      <c r="I2934" s="870">
        <v>0</v>
      </c>
      <c r="J2934" s="870">
        <v>0</v>
      </c>
      <c r="K2934" s="870">
        <v>0</v>
      </c>
      <c r="L2934" s="870">
        <v>0</v>
      </c>
      <c r="M2934" s="870">
        <v>0</v>
      </c>
      <c r="N2934" s="870">
        <v>0</v>
      </c>
      <c r="O2934" s="870">
        <v>0</v>
      </c>
      <c r="P2934" s="870">
        <v>0</v>
      </c>
      <c r="Q2934" s="870">
        <v>0</v>
      </c>
      <c r="R2934" s="870">
        <v>0</v>
      </c>
      <c r="S2934" s="870">
        <v>0</v>
      </c>
      <c r="T2934" s="870">
        <v>0</v>
      </c>
      <c r="U2934" s="870">
        <v>0</v>
      </c>
      <c r="V2934" s="870">
        <v>0</v>
      </c>
      <c r="W2934" s="870">
        <v>0</v>
      </c>
      <c r="X2934" s="870">
        <v>0</v>
      </c>
      <c r="Y2934" s="870">
        <v>0</v>
      </c>
      <c r="Z2934" s="870">
        <v>0</v>
      </c>
      <c r="AA2934" s="870">
        <v>0</v>
      </c>
      <c r="AB2934" s="870">
        <v>0</v>
      </c>
      <c r="AC2934" s="870">
        <v>0</v>
      </c>
      <c r="AD2934" s="870">
        <v>0</v>
      </c>
      <c r="AE2934" s="870">
        <v>0</v>
      </c>
    </row>
    <row r="2935" spans="1:31">
      <c r="A2935" s="870" t="s">
        <v>2111</v>
      </c>
      <c r="B2935" s="870">
        <v>25</v>
      </c>
      <c r="C2935" s="870">
        <v>2503</v>
      </c>
      <c r="D2935" s="870">
        <v>250310</v>
      </c>
      <c r="E2935" s="870">
        <v>2503109173</v>
      </c>
      <c r="F2935" s="870" t="s">
        <v>1527</v>
      </c>
      <c r="G2935" s="870">
        <v>-68084767</v>
      </c>
      <c r="H2935" s="870">
        <v>0</v>
      </c>
      <c r="I2935" s="870">
        <v>-68084767</v>
      </c>
      <c r="J2935" s="870">
        <v>0</v>
      </c>
      <c r="K2935" s="870">
        <v>0</v>
      </c>
      <c r="L2935" s="870">
        <v>0</v>
      </c>
      <c r="M2935" s="870">
        <v>0</v>
      </c>
      <c r="N2935" s="870">
        <v>0</v>
      </c>
      <c r="O2935" s="870">
        <v>0</v>
      </c>
      <c r="P2935" s="870">
        <v>0</v>
      </c>
      <c r="Q2935" s="870">
        <v>0</v>
      </c>
      <c r="R2935" s="870">
        <v>0</v>
      </c>
      <c r="S2935" s="870">
        <v>0</v>
      </c>
      <c r="T2935" s="870">
        <v>0</v>
      </c>
      <c r="U2935" s="870">
        <v>0</v>
      </c>
      <c r="V2935" s="870">
        <v>0</v>
      </c>
      <c r="W2935" s="870">
        <v>0</v>
      </c>
      <c r="X2935" s="870">
        <v>0</v>
      </c>
      <c r="Y2935" s="870">
        <v>0</v>
      </c>
      <c r="Z2935" s="870">
        <v>0</v>
      </c>
      <c r="AA2935" s="870">
        <v>0</v>
      </c>
      <c r="AB2935" s="870">
        <v>0</v>
      </c>
      <c r="AC2935" s="870">
        <v>0</v>
      </c>
      <c r="AD2935" s="870">
        <v>0</v>
      </c>
      <c r="AE2935" s="870">
        <v>0</v>
      </c>
    </row>
    <row r="2936" spans="1:31">
      <c r="A2936" s="870" t="s">
        <v>2111</v>
      </c>
      <c r="B2936" s="870">
        <v>25</v>
      </c>
      <c r="C2936" s="870">
        <v>2503</v>
      </c>
      <c r="D2936" s="870">
        <v>250310</v>
      </c>
      <c r="E2936" s="870">
        <v>2503109176</v>
      </c>
      <c r="F2936" s="870" t="s">
        <v>1528</v>
      </c>
      <c r="G2936" s="870">
        <v>-2345665</v>
      </c>
      <c r="H2936" s="870">
        <v>0</v>
      </c>
      <c r="I2936" s="870">
        <v>-2345665</v>
      </c>
      <c r="J2936" s="870">
        <v>0</v>
      </c>
      <c r="K2936" s="870">
        <v>0</v>
      </c>
      <c r="L2936" s="870">
        <v>0</v>
      </c>
      <c r="M2936" s="870">
        <v>0</v>
      </c>
      <c r="N2936" s="870">
        <v>0</v>
      </c>
      <c r="O2936" s="870">
        <v>0</v>
      </c>
      <c r="P2936" s="870">
        <v>0</v>
      </c>
      <c r="Q2936" s="870">
        <v>0</v>
      </c>
      <c r="R2936" s="870">
        <v>0</v>
      </c>
      <c r="S2936" s="870">
        <v>0</v>
      </c>
      <c r="T2936" s="870">
        <v>0</v>
      </c>
      <c r="U2936" s="870">
        <v>0</v>
      </c>
      <c r="V2936" s="870">
        <v>0</v>
      </c>
      <c r="W2936" s="870">
        <v>0</v>
      </c>
      <c r="X2936" s="870">
        <v>0</v>
      </c>
      <c r="Y2936" s="870">
        <v>0</v>
      </c>
      <c r="Z2936" s="870">
        <v>0</v>
      </c>
      <c r="AA2936" s="870">
        <v>0</v>
      </c>
      <c r="AB2936" s="870">
        <v>0</v>
      </c>
      <c r="AC2936" s="870">
        <v>0</v>
      </c>
      <c r="AD2936" s="870">
        <v>0</v>
      </c>
      <c r="AE2936" s="870">
        <v>0</v>
      </c>
    </row>
    <row r="2937" spans="1:31">
      <c r="A2937" s="870" t="s">
        <v>2111</v>
      </c>
      <c r="B2937" s="870">
        <v>25</v>
      </c>
      <c r="C2937" s="870">
        <v>2503</v>
      </c>
      <c r="D2937" s="870">
        <v>250310</v>
      </c>
      <c r="E2937" s="870">
        <v>2503109178</v>
      </c>
      <c r="F2937" s="870" t="s">
        <v>1529</v>
      </c>
      <c r="G2937" s="870">
        <v>-1824613</v>
      </c>
      <c r="H2937" s="870">
        <v>0</v>
      </c>
      <c r="I2937" s="870">
        <v>-1824613</v>
      </c>
      <c r="J2937" s="870">
        <v>0</v>
      </c>
      <c r="K2937" s="870">
        <v>0</v>
      </c>
      <c r="L2937" s="870">
        <v>0</v>
      </c>
      <c r="M2937" s="870">
        <v>0</v>
      </c>
      <c r="N2937" s="870">
        <v>0</v>
      </c>
      <c r="O2937" s="870">
        <v>0</v>
      </c>
      <c r="P2937" s="870">
        <v>0</v>
      </c>
      <c r="Q2937" s="870">
        <v>0</v>
      </c>
      <c r="R2937" s="870">
        <v>0</v>
      </c>
      <c r="S2937" s="870">
        <v>0</v>
      </c>
      <c r="T2937" s="870">
        <v>0</v>
      </c>
      <c r="U2937" s="870">
        <v>0</v>
      </c>
      <c r="V2937" s="870">
        <v>0</v>
      </c>
      <c r="W2937" s="870">
        <v>0</v>
      </c>
      <c r="X2937" s="870">
        <v>0</v>
      </c>
      <c r="Y2937" s="870">
        <v>0</v>
      </c>
      <c r="Z2937" s="870">
        <v>0</v>
      </c>
      <c r="AA2937" s="870">
        <v>0</v>
      </c>
      <c r="AB2937" s="870">
        <v>0</v>
      </c>
      <c r="AC2937" s="870">
        <v>0</v>
      </c>
      <c r="AD2937" s="870">
        <v>0</v>
      </c>
      <c r="AE2937" s="870">
        <v>0</v>
      </c>
    </row>
    <row r="2938" spans="1:31">
      <c r="A2938" s="870" t="s">
        <v>2111</v>
      </c>
      <c r="B2938" s="870">
        <v>25</v>
      </c>
      <c r="C2938" s="870">
        <v>2503</v>
      </c>
      <c r="D2938" s="870">
        <v>250310</v>
      </c>
      <c r="E2938" s="870">
        <v>2503109181</v>
      </c>
      <c r="F2938" s="870" t="s">
        <v>1530</v>
      </c>
      <c r="G2938" s="870">
        <v>-2694560</v>
      </c>
      <c r="H2938" s="870">
        <v>0</v>
      </c>
      <c r="I2938" s="870">
        <v>-2694560</v>
      </c>
      <c r="J2938" s="870">
        <v>0</v>
      </c>
      <c r="K2938" s="870">
        <v>0</v>
      </c>
      <c r="L2938" s="870">
        <v>0</v>
      </c>
      <c r="M2938" s="870">
        <v>0</v>
      </c>
      <c r="N2938" s="870">
        <v>0</v>
      </c>
      <c r="O2938" s="870">
        <v>0</v>
      </c>
      <c r="P2938" s="870">
        <v>0</v>
      </c>
      <c r="Q2938" s="870">
        <v>0</v>
      </c>
      <c r="R2938" s="870">
        <v>0</v>
      </c>
      <c r="S2938" s="870">
        <v>0</v>
      </c>
      <c r="T2938" s="870">
        <v>0</v>
      </c>
      <c r="U2938" s="870">
        <v>0</v>
      </c>
      <c r="V2938" s="870">
        <v>0</v>
      </c>
      <c r="W2938" s="870">
        <v>0</v>
      </c>
      <c r="X2938" s="870">
        <v>0</v>
      </c>
      <c r="Y2938" s="870">
        <v>0</v>
      </c>
      <c r="Z2938" s="870">
        <v>0</v>
      </c>
      <c r="AA2938" s="870">
        <v>0</v>
      </c>
      <c r="AB2938" s="870">
        <v>0</v>
      </c>
      <c r="AC2938" s="870">
        <v>0</v>
      </c>
      <c r="AD2938" s="870">
        <v>0</v>
      </c>
      <c r="AE2938" s="870">
        <v>0</v>
      </c>
    </row>
    <row r="2939" spans="1:31">
      <c r="A2939" s="870" t="s">
        <v>2111</v>
      </c>
      <c r="B2939" s="870">
        <v>25</v>
      </c>
      <c r="C2939" s="870">
        <v>2503</v>
      </c>
      <c r="D2939" s="870">
        <v>250310</v>
      </c>
      <c r="E2939" s="870">
        <v>2503109183</v>
      </c>
      <c r="F2939" s="870" t="s">
        <v>1531</v>
      </c>
      <c r="G2939" s="870">
        <v>-26556086</v>
      </c>
      <c r="H2939" s="870">
        <v>0</v>
      </c>
      <c r="I2939" s="870">
        <v>-26556086</v>
      </c>
      <c r="J2939" s="870">
        <v>0</v>
      </c>
      <c r="K2939" s="870">
        <v>0</v>
      </c>
      <c r="L2939" s="870">
        <v>0</v>
      </c>
      <c r="M2939" s="870">
        <v>0</v>
      </c>
      <c r="N2939" s="870">
        <v>0</v>
      </c>
      <c r="O2939" s="870">
        <v>0</v>
      </c>
      <c r="P2939" s="870">
        <v>0</v>
      </c>
      <c r="Q2939" s="870">
        <v>0</v>
      </c>
      <c r="R2939" s="870">
        <v>0</v>
      </c>
      <c r="S2939" s="870">
        <v>0</v>
      </c>
      <c r="T2939" s="870">
        <v>0</v>
      </c>
      <c r="U2939" s="870">
        <v>0</v>
      </c>
      <c r="V2939" s="870">
        <v>0</v>
      </c>
      <c r="W2939" s="870">
        <v>0</v>
      </c>
      <c r="X2939" s="870">
        <v>0</v>
      </c>
      <c r="Y2939" s="870">
        <v>0</v>
      </c>
      <c r="Z2939" s="870">
        <v>0</v>
      </c>
      <c r="AA2939" s="870">
        <v>0</v>
      </c>
      <c r="AB2939" s="870">
        <v>0</v>
      </c>
      <c r="AC2939" s="870">
        <v>0</v>
      </c>
      <c r="AD2939" s="870">
        <v>0</v>
      </c>
      <c r="AE2939" s="870">
        <v>0</v>
      </c>
    </row>
    <row r="2940" spans="1:31">
      <c r="A2940" s="870" t="s">
        <v>2111</v>
      </c>
      <c r="B2940" s="870">
        <v>25</v>
      </c>
      <c r="C2940" s="870">
        <v>2503</v>
      </c>
      <c r="D2940" s="870">
        <v>250310</v>
      </c>
      <c r="E2940" s="870">
        <v>2503109186</v>
      </c>
      <c r="F2940" s="870" t="s">
        <v>3159</v>
      </c>
      <c r="G2940" s="870">
        <v>-58375</v>
      </c>
      <c r="H2940" s="870">
        <v>0</v>
      </c>
      <c r="I2940" s="870">
        <v>-58375</v>
      </c>
      <c r="J2940" s="870">
        <v>0</v>
      </c>
      <c r="K2940" s="870">
        <v>0</v>
      </c>
      <c r="L2940" s="870">
        <v>0</v>
      </c>
      <c r="M2940" s="870">
        <v>0</v>
      </c>
      <c r="N2940" s="870">
        <v>0</v>
      </c>
      <c r="O2940" s="870">
        <v>0</v>
      </c>
      <c r="P2940" s="870">
        <v>0</v>
      </c>
      <c r="Q2940" s="870">
        <v>0</v>
      </c>
      <c r="R2940" s="870">
        <v>0</v>
      </c>
      <c r="S2940" s="870">
        <v>0</v>
      </c>
      <c r="T2940" s="870">
        <v>0</v>
      </c>
      <c r="U2940" s="870">
        <v>0</v>
      </c>
      <c r="V2940" s="870">
        <v>0</v>
      </c>
      <c r="W2940" s="870">
        <v>0</v>
      </c>
      <c r="X2940" s="870">
        <v>0</v>
      </c>
      <c r="Y2940" s="870">
        <v>0</v>
      </c>
      <c r="Z2940" s="870">
        <v>0</v>
      </c>
      <c r="AA2940" s="870">
        <v>0</v>
      </c>
      <c r="AB2940" s="870">
        <v>0</v>
      </c>
      <c r="AC2940" s="870">
        <v>0</v>
      </c>
      <c r="AD2940" s="870">
        <v>0</v>
      </c>
      <c r="AE2940" s="870">
        <v>0</v>
      </c>
    </row>
    <row r="2941" spans="1:31">
      <c r="A2941" s="870" t="s">
        <v>2111</v>
      </c>
      <c r="B2941" s="870">
        <v>25</v>
      </c>
      <c r="C2941" s="870">
        <v>2503</v>
      </c>
      <c r="D2941" s="870">
        <v>250310</v>
      </c>
      <c r="E2941" s="870">
        <v>2503109188</v>
      </c>
      <c r="F2941" s="870" t="s">
        <v>1532</v>
      </c>
      <c r="G2941" s="870">
        <v>-22950400</v>
      </c>
      <c r="H2941" s="870">
        <v>0</v>
      </c>
      <c r="I2941" s="870">
        <v>-22950400</v>
      </c>
      <c r="J2941" s="870">
        <v>0</v>
      </c>
      <c r="K2941" s="870">
        <v>0</v>
      </c>
      <c r="L2941" s="870">
        <v>0</v>
      </c>
      <c r="M2941" s="870">
        <v>0</v>
      </c>
      <c r="N2941" s="870">
        <v>0</v>
      </c>
      <c r="O2941" s="870">
        <v>0</v>
      </c>
      <c r="P2941" s="870">
        <v>0</v>
      </c>
      <c r="Q2941" s="870">
        <v>0</v>
      </c>
      <c r="R2941" s="870">
        <v>0</v>
      </c>
      <c r="S2941" s="870">
        <v>0</v>
      </c>
      <c r="T2941" s="870">
        <v>0</v>
      </c>
      <c r="U2941" s="870">
        <v>0</v>
      </c>
      <c r="V2941" s="870">
        <v>0</v>
      </c>
      <c r="W2941" s="870">
        <v>0</v>
      </c>
      <c r="X2941" s="870">
        <v>0</v>
      </c>
      <c r="Y2941" s="870">
        <v>0</v>
      </c>
      <c r="Z2941" s="870">
        <v>0</v>
      </c>
      <c r="AA2941" s="870">
        <v>0</v>
      </c>
      <c r="AB2941" s="870">
        <v>0</v>
      </c>
      <c r="AC2941" s="870">
        <v>0</v>
      </c>
      <c r="AD2941" s="870">
        <v>0</v>
      </c>
      <c r="AE2941" s="870">
        <v>0</v>
      </c>
    </row>
    <row r="2942" spans="1:31">
      <c r="A2942" s="870" t="s">
        <v>2111</v>
      </c>
      <c r="B2942" s="870">
        <v>25</v>
      </c>
      <c r="C2942" s="870">
        <v>2503</v>
      </c>
      <c r="D2942" s="870">
        <v>250310</v>
      </c>
      <c r="E2942" s="870">
        <v>2503109192</v>
      </c>
      <c r="F2942" s="870" t="s">
        <v>1533</v>
      </c>
      <c r="G2942" s="870">
        <v>-2974038</v>
      </c>
      <c r="H2942" s="870">
        <v>0</v>
      </c>
      <c r="I2942" s="870">
        <v>-2974038</v>
      </c>
      <c r="J2942" s="870">
        <v>0</v>
      </c>
      <c r="K2942" s="870">
        <v>0</v>
      </c>
      <c r="L2942" s="870">
        <v>0</v>
      </c>
      <c r="M2942" s="870">
        <v>0</v>
      </c>
      <c r="N2942" s="870">
        <v>0</v>
      </c>
      <c r="O2942" s="870">
        <v>0</v>
      </c>
      <c r="P2942" s="870">
        <v>0</v>
      </c>
      <c r="Q2942" s="870">
        <v>0</v>
      </c>
      <c r="R2942" s="870">
        <v>0</v>
      </c>
      <c r="S2942" s="870">
        <v>0</v>
      </c>
      <c r="T2942" s="870">
        <v>0</v>
      </c>
      <c r="U2942" s="870">
        <v>0</v>
      </c>
      <c r="V2942" s="870">
        <v>0</v>
      </c>
      <c r="W2942" s="870">
        <v>0</v>
      </c>
      <c r="X2942" s="870">
        <v>0</v>
      </c>
      <c r="Y2942" s="870">
        <v>0</v>
      </c>
      <c r="Z2942" s="870">
        <v>0</v>
      </c>
      <c r="AA2942" s="870">
        <v>0</v>
      </c>
      <c r="AB2942" s="870">
        <v>0</v>
      </c>
      <c r="AC2942" s="870">
        <v>0</v>
      </c>
      <c r="AD2942" s="870">
        <v>0</v>
      </c>
      <c r="AE2942" s="870">
        <v>0</v>
      </c>
    </row>
    <row r="2943" spans="1:31">
      <c r="A2943" s="870" t="s">
        <v>2111</v>
      </c>
      <c r="B2943" s="870">
        <v>25</v>
      </c>
      <c r="C2943" s="870">
        <v>2503</v>
      </c>
      <c r="D2943" s="870">
        <v>250310</v>
      </c>
      <c r="E2943" s="870">
        <v>2503109193</v>
      </c>
      <c r="F2943" s="870" t="s">
        <v>4572</v>
      </c>
      <c r="G2943" s="870">
        <v>0</v>
      </c>
      <c r="H2943" s="870">
        <v>0</v>
      </c>
      <c r="I2943" s="870">
        <v>0</v>
      </c>
      <c r="J2943" s="870">
        <v>0</v>
      </c>
      <c r="K2943" s="870">
        <v>0</v>
      </c>
      <c r="L2943" s="870">
        <v>0</v>
      </c>
      <c r="M2943" s="870">
        <v>0</v>
      </c>
      <c r="N2943" s="870">
        <v>0</v>
      </c>
      <c r="O2943" s="870">
        <v>0</v>
      </c>
      <c r="P2943" s="870">
        <v>0</v>
      </c>
      <c r="Q2943" s="870">
        <v>0</v>
      </c>
      <c r="R2943" s="870">
        <v>0</v>
      </c>
      <c r="S2943" s="870">
        <v>0</v>
      </c>
      <c r="T2943" s="870">
        <v>0</v>
      </c>
      <c r="U2943" s="870">
        <v>0</v>
      </c>
      <c r="V2943" s="870">
        <v>0</v>
      </c>
      <c r="W2943" s="870">
        <v>0</v>
      </c>
      <c r="X2943" s="870">
        <v>0</v>
      </c>
      <c r="Y2943" s="870">
        <v>0</v>
      </c>
      <c r="Z2943" s="870">
        <v>0</v>
      </c>
      <c r="AA2943" s="870">
        <v>0</v>
      </c>
      <c r="AB2943" s="870">
        <v>0</v>
      </c>
      <c r="AC2943" s="870">
        <v>0</v>
      </c>
      <c r="AD2943" s="870">
        <v>0</v>
      </c>
      <c r="AE2943" s="870">
        <v>0</v>
      </c>
    </row>
    <row r="2944" spans="1:31">
      <c r="A2944" s="870" t="s">
        <v>2111</v>
      </c>
      <c r="B2944" s="870">
        <v>25</v>
      </c>
      <c r="C2944" s="870">
        <v>2503</v>
      </c>
      <c r="D2944" s="870">
        <v>250310</v>
      </c>
      <c r="E2944" s="870">
        <v>2503109201</v>
      </c>
      <c r="F2944" s="870" t="s">
        <v>4410</v>
      </c>
      <c r="G2944" s="870">
        <v>-225809</v>
      </c>
      <c r="H2944" s="870">
        <v>0</v>
      </c>
      <c r="I2944" s="870">
        <v>-225809</v>
      </c>
      <c r="J2944" s="870">
        <v>0</v>
      </c>
      <c r="K2944" s="870">
        <v>0</v>
      </c>
      <c r="L2944" s="870">
        <v>0</v>
      </c>
      <c r="M2944" s="870">
        <v>0</v>
      </c>
      <c r="N2944" s="870">
        <v>0</v>
      </c>
      <c r="O2944" s="870">
        <v>0</v>
      </c>
      <c r="P2944" s="870">
        <v>0</v>
      </c>
      <c r="Q2944" s="870">
        <v>0</v>
      </c>
      <c r="R2944" s="870">
        <v>0</v>
      </c>
      <c r="S2944" s="870">
        <v>0</v>
      </c>
      <c r="T2944" s="870">
        <v>0</v>
      </c>
      <c r="U2944" s="870">
        <v>0</v>
      </c>
      <c r="V2944" s="870">
        <v>0</v>
      </c>
      <c r="W2944" s="870">
        <v>0</v>
      </c>
      <c r="X2944" s="870">
        <v>0</v>
      </c>
      <c r="Y2944" s="870">
        <v>0</v>
      </c>
      <c r="Z2944" s="870">
        <v>0</v>
      </c>
      <c r="AA2944" s="870">
        <v>0</v>
      </c>
      <c r="AB2944" s="870">
        <v>0</v>
      </c>
      <c r="AC2944" s="870">
        <v>0</v>
      </c>
      <c r="AD2944" s="870">
        <v>0</v>
      </c>
      <c r="AE2944" s="870">
        <v>0</v>
      </c>
    </row>
    <row r="2945" spans="1:31">
      <c r="A2945" s="870" t="s">
        <v>2111</v>
      </c>
      <c r="B2945" s="870">
        <v>25</v>
      </c>
      <c r="C2945" s="870">
        <v>2503</v>
      </c>
      <c r="D2945" s="870">
        <v>250310</v>
      </c>
      <c r="E2945" s="870">
        <v>2503109203</v>
      </c>
      <c r="F2945" s="870" t="s">
        <v>3722</v>
      </c>
      <c r="G2945" s="870">
        <v>-2008241</v>
      </c>
      <c r="H2945" s="870">
        <v>0</v>
      </c>
      <c r="I2945" s="870">
        <v>-2008241</v>
      </c>
      <c r="J2945" s="870">
        <v>0</v>
      </c>
      <c r="K2945" s="870">
        <v>0</v>
      </c>
      <c r="L2945" s="870">
        <v>0</v>
      </c>
      <c r="M2945" s="870">
        <v>0</v>
      </c>
      <c r="N2945" s="870">
        <v>0</v>
      </c>
      <c r="O2945" s="870">
        <v>0</v>
      </c>
      <c r="P2945" s="870">
        <v>0</v>
      </c>
      <c r="Q2945" s="870">
        <v>0</v>
      </c>
      <c r="R2945" s="870">
        <v>0</v>
      </c>
      <c r="S2945" s="870">
        <v>0</v>
      </c>
      <c r="T2945" s="870">
        <v>0</v>
      </c>
      <c r="U2945" s="870">
        <v>0</v>
      </c>
      <c r="V2945" s="870">
        <v>0</v>
      </c>
      <c r="W2945" s="870">
        <v>0</v>
      </c>
      <c r="X2945" s="870">
        <v>0</v>
      </c>
      <c r="Y2945" s="870">
        <v>0</v>
      </c>
      <c r="Z2945" s="870">
        <v>0</v>
      </c>
      <c r="AA2945" s="870">
        <v>0</v>
      </c>
      <c r="AB2945" s="870">
        <v>0</v>
      </c>
      <c r="AC2945" s="870">
        <v>0</v>
      </c>
      <c r="AD2945" s="870">
        <v>0</v>
      </c>
      <c r="AE2945" s="870">
        <v>0</v>
      </c>
    </row>
    <row r="2946" spans="1:31">
      <c r="A2946" s="870" t="s">
        <v>2111</v>
      </c>
      <c r="B2946" s="870">
        <v>25</v>
      </c>
      <c r="C2946" s="870">
        <v>2503</v>
      </c>
      <c r="D2946" s="870">
        <v>250310</v>
      </c>
      <c r="E2946" s="870">
        <v>2503109205</v>
      </c>
      <c r="F2946" s="870" t="s">
        <v>4411</v>
      </c>
      <c r="G2946" s="870">
        <v>-758815</v>
      </c>
      <c r="H2946" s="870">
        <v>0</v>
      </c>
      <c r="I2946" s="870">
        <v>-758815</v>
      </c>
      <c r="J2946" s="870">
        <v>0</v>
      </c>
      <c r="K2946" s="870">
        <v>0</v>
      </c>
      <c r="L2946" s="870">
        <v>0</v>
      </c>
      <c r="M2946" s="870">
        <v>0</v>
      </c>
      <c r="N2946" s="870">
        <v>0</v>
      </c>
      <c r="O2946" s="870">
        <v>0</v>
      </c>
      <c r="P2946" s="870">
        <v>0</v>
      </c>
      <c r="Q2946" s="870">
        <v>0</v>
      </c>
      <c r="R2946" s="870">
        <v>0</v>
      </c>
      <c r="S2946" s="870">
        <v>0</v>
      </c>
      <c r="T2946" s="870">
        <v>0</v>
      </c>
      <c r="U2946" s="870">
        <v>0</v>
      </c>
      <c r="V2946" s="870">
        <v>0</v>
      </c>
      <c r="W2946" s="870">
        <v>0</v>
      </c>
      <c r="X2946" s="870">
        <v>0</v>
      </c>
      <c r="Y2946" s="870">
        <v>0</v>
      </c>
      <c r="Z2946" s="870">
        <v>0</v>
      </c>
      <c r="AA2946" s="870">
        <v>0</v>
      </c>
      <c r="AB2946" s="870">
        <v>0</v>
      </c>
      <c r="AC2946" s="870">
        <v>0</v>
      </c>
      <c r="AD2946" s="870">
        <v>0</v>
      </c>
      <c r="AE2946" s="870">
        <v>0</v>
      </c>
    </row>
    <row r="2947" spans="1:31">
      <c r="A2947" s="870" t="s">
        <v>2111</v>
      </c>
      <c r="B2947" s="870">
        <v>25</v>
      </c>
      <c r="C2947" s="870">
        <v>2503</v>
      </c>
      <c r="D2947" s="870">
        <v>250310</v>
      </c>
      <c r="E2947" s="870">
        <v>2503109207</v>
      </c>
      <c r="F2947" s="870" t="s">
        <v>4412</v>
      </c>
      <c r="G2947" s="870">
        <v>-1021880</v>
      </c>
      <c r="H2947" s="870">
        <v>0</v>
      </c>
      <c r="I2947" s="870">
        <v>-1021880</v>
      </c>
      <c r="J2947" s="870">
        <v>0</v>
      </c>
      <c r="K2947" s="870">
        <v>0</v>
      </c>
      <c r="L2947" s="870">
        <v>0</v>
      </c>
      <c r="M2947" s="870">
        <v>0</v>
      </c>
      <c r="N2947" s="870">
        <v>0</v>
      </c>
      <c r="O2947" s="870">
        <v>0</v>
      </c>
      <c r="P2947" s="870">
        <v>0</v>
      </c>
      <c r="Q2947" s="870">
        <v>0</v>
      </c>
      <c r="R2947" s="870">
        <v>0</v>
      </c>
      <c r="S2947" s="870">
        <v>0</v>
      </c>
      <c r="T2947" s="870">
        <v>0</v>
      </c>
      <c r="U2947" s="870">
        <v>0</v>
      </c>
      <c r="V2947" s="870">
        <v>0</v>
      </c>
      <c r="W2947" s="870">
        <v>0</v>
      </c>
      <c r="X2947" s="870">
        <v>0</v>
      </c>
      <c r="Y2947" s="870">
        <v>0</v>
      </c>
      <c r="Z2947" s="870">
        <v>0</v>
      </c>
      <c r="AA2947" s="870">
        <v>0</v>
      </c>
      <c r="AB2947" s="870">
        <v>0</v>
      </c>
      <c r="AC2947" s="870">
        <v>0</v>
      </c>
      <c r="AD2947" s="870">
        <v>0</v>
      </c>
      <c r="AE2947" s="870">
        <v>0</v>
      </c>
    </row>
    <row r="2948" spans="1:31">
      <c r="A2948" s="870" t="s">
        <v>2111</v>
      </c>
      <c r="B2948" s="870">
        <v>25</v>
      </c>
      <c r="C2948" s="870">
        <v>2503</v>
      </c>
      <c r="D2948" s="870">
        <v>250310</v>
      </c>
      <c r="E2948" s="870">
        <v>2503109209</v>
      </c>
      <c r="F2948" s="870" t="s">
        <v>3723</v>
      </c>
      <c r="G2948" s="870">
        <v>-823933</v>
      </c>
      <c r="H2948" s="870">
        <v>0</v>
      </c>
      <c r="I2948" s="870">
        <v>-823933</v>
      </c>
      <c r="J2948" s="870">
        <v>0</v>
      </c>
      <c r="K2948" s="870">
        <v>0</v>
      </c>
      <c r="L2948" s="870">
        <v>0</v>
      </c>
      <c r="M2948" s="870">
        <v>0</v>
      </c>
      <c r="N2948" s="870">
        <v>0</v>
      </c>
      <c r="O2948" s="870">
        <v>0</v>
      </c>
      <c r="P2948" s="870">
        <v>0</v>
      </c>
      <c r="Q2948" s="870">
        <v>0</v>
      </c>
      <c r="R2948" s="870">
        <v>0</v>
      </c>
      <c r="S2948" s="870">
        <v>0</v>
      </c>
      <c r="T2948" s="870">
        <v>0</v>
      </c>
      <c r="U2948" s="870">
        <v>0</v>
      </c>
      <c r="V2948" s="870">
        <v>0</v>
      </c>
      <c r="W2948" s="870">
        <v>0</v>
      </c>
      <c r="X2948" s="870">
        <v>0</v>
      </c>
      <c r="Y2948" s="870">
        <v>0</v>
      </c>
      <c r="Z2948" s="870">
        <v>0</v>
      </c>
      <c r="AA2948" s="870">
        <v>0</v>
      </c>
      <c r="AB2948" s="870">
        <v>0</v>
      </c>
      <c r="AC2948" s="870">
        <v>0</v>
      </c>
      <c r="AD2948" s="870">
        <v>0</v>
      </c>
      <c r="AE2948" s="870">
        <v>0</v>
      </c>
    </row>
    <row r="2949" spans="1:31">
      <c r="A2949" s="870" t="s">
        <v>2111</v>
      </c>
      <c r="B2949" s="870">
        <v>25</v>
      </c>
      <c r="C2949" s="870">
        <v>2503</v>
      </c>
      <c r="D2949" s="870">
        <v>250310</v>
      </c>
      <c r="E2949" s="870">
        <v>2503109211</v>
      </c>
      <c r="F2949" s="870" t="s">
        <v>3724</v>
      </c>
      <c r="G2949" s="870">
        <v>-6166981</v>
      </c>
      <c r="H2949" s="870">
        <v>0</v>
      </c>
      <c r="I2949" s="870">
        <v>-6166981</v>
      </c>
      <c r="J2949" s="870">
        <v>0</v>
      </c>
      <c r="K2949" s="870">
        <v>0</v>
      </c>
      <c r="L2949" s="870">
        <v>0</v>
      </c>
      <c r="M2949" s="870">
        <v>0</v>
      </c>
      <c r="N2949" s="870">
        <v>0</v>
      </c>
      <c r="O2949" s="870">
        <v>0</v>
      </c>
      <c r="P2949" s="870">
        <v>0</v>
      </c>
      <c r="Q2949" s="870">
        <v>0</v>
      </c>
      <c r="R2949" s="870">
        <v>0</v>
      </c>
      <c r="S2949" s="870">
        <v>0</v>
      </c>
      <c r="T2949" s="870">
        <v>0</v>
      </c>
      <c r="U2949" s="870">
        <v>0</v>
      </c>
      <c r="V2949" s="870">
        <v>0</v>
      </c>
      <c r="W2949" s="870">
        <v>0</v>
      </c>
      <c r="X2949" s="870">
        <v>0</v>
      </c>
      <c r="Y2949" s="870">
        <v>0</v>
      </c>
      <c r="Z2949" s="870">
        <v>0</v>
      </c>
      <c r="AA2949" s="870">
        <v>0</v>
      </c>
      <c r="AB2949" s="870">
        <v>0</v>
      </c>
      <c r="AC2949" s="870">
        <v>0</v>
      </c>
      <c r="AD2949" s="870">
        <v>0</v>
      </c>
      <c r="AE2949" s="870">
        <v>0</v>
      </c>
    </row>
    <row r="2950" spans="1:31">
      <c r="A2950" s="870" t="s">
        <v>2111</v>
      </c>
      <c r="B2950" s="870">
        <v>25</v>
      </c>
      <c r="C2950" s="870">
        <v>2503</v>
      </c>
      <c r="D2950" s="870">
        <v>250310</v>
      </c>
      <c r="E2950" s="870">
        <v>2503109213</v>
      </c>
      <c r="F2950" s="870" t="s">
        <v>3725</v>
      </c>
      <c r="G2950" s="870">
        <v>-230267906</v>
      </c>
      <c r="H2950" s="870">
        <v>0</v>
      </c>
      <c r="I2950" s="870">
        <v>-230267906</v>
      </c>
      <c r="J2950" s="870">
        <v>0</v>
      </c>
      <c r="K2950" s="870">
        <v>0</v>
      </c>
      <c r="L2950" s="870">
        <v>0</v>
      </c>
      <c r="M2950" s="870">
        <v>0</v>
      </c>
      <c r="N2950" s="870">
        <v>0</v>
      </c>
      <c r="O2950" s="870">
        <v>0</v>
      </c>
      <c r="P2950" s="870">
        <v>0</v>
      </c>
      <c r="Q2950" s="870">
        <v>0</v>
      </c>
      <c r="R2950" s="870">
        <v>0</v>
      </c>
      <c r="S2950" s="870">
        <v>0</v>
      </c>
      <c r="T2950" s="870">
        <v>0</v>
      </c>
      <c r="U2950" s="870">
        <v>0</v>
      </c>
      <c r="V2950" s="870">
        <v>0</v>
      </c>
      <c r="W2950" s="870">
        <v>0</v>
      </c>
      <c r="X2950" s="870">
        <v>0</v>
      </c>
      <c r="Y2950" s="870">
        <v>0</v>
      </c>
      <c r="Z2950" s="870">
        <v>0</v>
      </c>
      <c r="AA2950" s="870">
        <v>0</v>
      </c>
      <c r="AB2950" s="870">
        <v>0</v>
      </c>
      <c r="AC2950" s="870">
        <v>0</v>
      </c>
      <c r="AD2950" s="870">
        <v>0</v>
      </c>
      <c r="AE2950" s="870">
        <v>0</v>
      </c>
    </row>
    <row r="2951" spans="1:31">
      <c r="A2951" s="870" t="s">
        <v>2111</v>
      </c>
      <c r="B2951" s="870">
        <v>25</v>
      </c>
      <c r="C2951" s="870">
        <v>2503</v>
      </c>
      <c r="D2951" s="870">
        <v>250310</v>
      </c>
      <c r="E2951" s="870">
        <v>2503109603</v>
      </c>
      <c r="F2951" s="870" t="s">
        <v>1534</v>
      </c>
      <c r="G2951" s="870">
        <v>-4493538</v>
      </c>
      <c r="H2951" s="870">
        <v>0</v>
      </c>
      <c r="I2951" s="870">
        <v>-4493538</v>
      </c>
      <c r="J2951" s="870">
        <v>0</v>
      </c>
      <c r="K2951" s="870">
        <v>0</v>
      </c>
      <c r="L2951" s="870">
        <v>0</v>
      </c>
      <c r="M2951" s="870">
        <v>0</v>
      </c>
      <c r="N2951" s="870">
        <v>0</v>
      </c>
      <c r="O2951" s="870">
        <v>0</v>
      </c>
      <c r="P2951" s="870">
        <v>0</v>
      </c>
      <c r="Q2951" s="870">
        <v>0</v>
      </c>
      <c r="R2951" s="870">
        <v>0</v>
      </c>
      <c r="S2951" s="870">
        <v>0</v>
      </c>
      <c r="T2951" s="870">
        <v>0</v>
      </c>
      <c r="U2951" s="870">
        <v>0</v>
      </c>
      <c r="V2951" s="870">
        <v>0</v>
      </c>
      <c r="W2951" s="870">
        <v>0</v>
      </c>
      <c r="X2951" s="870">
        <v>0</v>
      </c>
      <c r="Y2951" s="870">
        <v>0</v>
      </c>
      <c r="Z2951" s="870">
        <v>0</v>
      </c>
      <c r="AA2951" s="870">
        <v>0</v>
      </c>
      <c r="AB2951" s="870">
        <v>0</v>
      </c>
      <c r="AC2951" s="870">
        <v>0</v>
      </c>
      <c r="AD2951" s="870">
        <v>0</v>
      </c>
      <c r="AE2951" s="870">
        <v>0</v>
      </c>
    </row>
    <row r="2952" spans="1:31">
      <c r="A2952" s="870" t="s">
        <v>2111</v>
      </c>
      <c r="B2952" s="870">
        <v>25</v>
      </c>
      <c r="C2952" s="870">
        <v>2503</v>
      </c>
      <c r="D2952" s="870">
        <v>250310</v>
      </c>
      <c r="E2952" s="870">
        <v>2503109607</v>
      </c>
      <c r="F2952" s="870" t="s">
        <v>1535</v>
      </c>
      <c r="G2952" s="870">
        <v>-537817</v>
      </c>
      <c r="H2952" s="870">
        <v>0</v>
      </c>
      <c r="I2952" s="870">
        <v>-537817</v>
      </c>
      <c r="J2952" s="870">
        <v>0</v>
      </c>
      <c r="K2952" s="870">
        <v>0</v>
      </c>
      <c r="L2952" s="870">
        <v>0</v>
      </c>
      <c r="M2952" s="870">
        <v>0</v>
      </c>
      <c r="N2952" s="870">
        <v>0</v>
      </c>
      <c r="O2952" s="870">
        <v>0</v>
      </c>
      <c r="P2952" s="870">
        <v>0</v>
      </c>
      <c r="Q2952" s="870">
        <v>0</v>
      </c>
      <c r="R2952" s="870">
        <v>0</v>
      </c>
      <c r="S2952" s="870">
        <v>0</v>
      </c>
      <c r="T2952" s="870">
        <v>0</v>
      </c>
      <c r="U2952" s="870">
        <v>0</v>
      </c>
      <c r="V2952" s="870">
        <v>0</v>
      </c>
      <c r="W2952" s="870">
        <v>0</v>
      </c>
      <c r="X2952" s="870">
        <v>0</v>
      </c>
      <c r="Y2952" s="870">
        <v>0</v>
      </c>
      <c r="Z2952" s="870">
        <v>0</v>
      </c>
      <c r="AA2952" s="870">
        <v>0</v>
      </c>
      <c r="AB2952" s="870">
        <v>0</v>
      </c>
      <c r="AC2952" s="870">
        <v>0</v>
      </c>
      <c r="AD2952" s="870">
        <v>0</v>
      </c>
      <c r="AE2952" s="870">
        <v>0</v>
      </c>
    </row>
    <row r="2953" spans="1:31">
      <c r="A2953" s="870" t="s">
        <v>2111</v>
      </c>
      <c r="B2953" s="870">
        <v>25</v>
      </c>
      <c r="C2953" s="870">
        <v>2503</v>
      </c>
      <c r="D2953" s="870">
        <v>250310</v>
      </c>
      <c r="E2953" s="870">
        <v>2503109608</v>
      </c>
      <c r="F2953" s="870" t="s">
        <v>1536</v>
      </c>
      <c r="G2953" s="870">
        <v>-73547</v>
      </c>
      <c r="H2953" s="870">
        <v>0</v>
      </c>
      <c r="I2953" s="870">
        <v>-73547</v>
      </c>
      <c r="J2953" s="870">
        <v>0</v>
      </c>
      <c r="K2953" s="870">
        <v>0</v>
      </c>
      <c r="L2953" s="870">
        <v>0</v>
      </c>
      <c r="M2953" s="870">
        <v>0</v>
      </c>
      <c r="N2953" s="870">
        <v>0</v>
      </c>
      <c r="O2953" s="870">
        <v>0</v>
      </c>
      <c r="P2953" s="870">
        <v>0</v>
      </c>
      <c r="Q2953" s="870">
        <v>0</v>
      </c>
      <c r="R2953" s="870">
        <v>0</v>
      </c>
      <c r="S2953" s="870">
        <v>0</v>
      </c>
      <c r="T2953" s="870">
        <v>0</v>
      </c>
      <c r="U2953" s="870">
        <v>0</v>
      </c>
      <c r="V2953" s="870">
        <v>0</v>
      </c>
      <c r="W2953" s="870">
        <v>0</v>
      </c>
      <c r="X2953" s="870">
        <v>0</v>
      </c>
      <c r="Y2953" s="870">
        <v>0</v>
      </c>
      <c r="Z2953" s="870">
        <v>0</v>
      </c>
      <c r="AA2953" s="870">
        <v>0</v>
      </c>
      <c r="AB2953" s="870">
        <v>0</v>
      </c>
      <c r="AC2953" s="870">
        <v>0</v>
      </c>
      <c r="AD2953" s="870">
        <v>0</v>
      </c>
      <c r="AE2953" s="870">
        <v>0</v>
      </c>
    </row>
    <row r="2954" spans="1:31">
      <c r="A2954" s="870" t="s">
        <v>2111</v>
      </c>
      <c r="B2954" s="870">
        <v>25</v>
      </c>
      <c r="C2954" s="870">
        <v>2503</v>
      </c>
      <c r="D2954" s="870">
        <v>250310</v>
      </c>
      <c r="E2954" s="870">
        <v>2503109701</v>
      </c>
      <c r="F2954" s="870" t="s">
        <v>306</v>
      </c>
      <c r="G2954" s="870">
        <v>0</v>
      </c>
      <c r="H2954" s="870">
        <v>0</v>
      </c>
      <c r="I2954" s="870">
        <v>0</v>
      </c>
      <c r="J2954" s="870">
        <v>0</v>
      </c>
      <c r="K2954" s="870">
        <v>0</v>
      </c>
      <c r="L2954" s="870">
        <v>0</v>
      </c>
      <c r="M2954" s="870">
        <v>0</v>
      </c>
      <c r="N2954" s="870">
        <v>0</v>
      </c>
      <c r="O2954" s="870">
        <v>0</v>
      </c>
      <c r="P2954" s="870">
        <v>0</v>
      </c>
      <c r="Q2954" s="870">
        <v>0</v>
      </c>
      <c r="R2954" s="870">
        <v>0</v>
      </c>
      <c r="S2954" s="870">
        <v>0</v>
      </c>
      <c r="T2954" s="870">
        <v>0</v>
      </c>
      <c r="U2954" s="870">
        <v>0</v>
      </c>
      <c r="V2954" s="870">
        <v>0</v>
      </c>
      <c r="W2954" s="870">
        <v>0</v>
      </c>
      <c r="X2954" s="870">
        <v>0</v>
      </c>
      <c r="Y2954" s="870">
        <v>0</v>
      </c>
      <c r="Z2954" s="870">
        <v>0</v>
      </c>
      <c r="AA2954" s="870">
        <v>0</v>
      </c>
      <c r="AB2954" s="870">
        <v>0</v>
      </c>
      <c r="AC2954" s="870">
        <v>0</v>
      </c>
      <c r="AD2954" s="870">
        <v>0</v>
      </c>
      <c r="AE2954" s="870">
        <v>0</v>
      </c>
    </row>
    <row r="2955" spans="1:31">
      <c r="A2955" s="870" t="s">
        <v>2111</v>
      </c>
      <c r="B2955" s="870">
        <v>25</v>
      </c>
      <c r="C2955" s="870">
        <v>2503</v>
      </c>
      <c r="D2955" s="870">
        <v>250310</v>
      </c>
      <c r="E2955" s="870">
        <v>2503109703</v>
      </c>
      <c r="F2955" s="870" t="s">
        <v>1537</v>
      </c>
      <c r="G2955" s="870">
        <v>0</v>
      </c>
      <c r="H2955" s="870">
        <v>0</v>
      </c>
      <c r="I2955" s="870">
        <v>0</v>
      </c>
      <c r="J2955" s="870">
        <v>0</v>
      </c>
      <c r="K2955" s="870">
        <v>0</v>
      </c>
      <c r="L2955" s="870">
        <v>0</v>
      </c>
      <c r="M2955" s="870">
        <v>0</v>
      </c>
      <c r="N2955" s="870">
        <v>0</v>
      </c>
      <c r="O2955" s="870">
        <v>0</v>
      </c>
      <c r="P2955" s="870">
        <v>0</v>
      </c>
      <c r="Q2955" s="870">
        <v>0</v>
      </c>
      <c r="R2955" s="870">
        <v>0</v>
      </c>
      <c r="S2955" s="870">
        <v>0</v>
      </c>
      <c r="T2955" s="870">
        <v>0</v>
      </c>
      <c r="U2955" s="870">
        <v>0</v>
      </c>
      <c r="V2955" s="870">
        <v>0</v>
      </c>
      <c r="W2955" s="870">
        <v>0</v>
      </c>
      <c r="X2955" s="870">
        <v>0</v>
      </c>
      <c r="Y2955" s="870">
        <v>0</v>
      </c>
      <c r="Z2955" s="870">
        <v>0</v>
      </c>
      <c r="AA2955" s="870">
        <v>0</v>
      </c>
      <c r="AB2955" s="870">
        <v>0</v>
      </c>
      <c r="AC2955" s="870">
        <v>0</v>
      </c>
      <c r="AD2955" s="870">
        <v>0</v>
      </c>
      <c r="AE2955" s="870">
        <v>0</v>
      </c>
    </row>
    <row r="2956" spans="1:31">
      <c r="A2956" s="870" t="s">
        <v>2111</v>
      </c>
      <c r="B2956" s="870">
        <v>25</v>
      </c>
      <c r="C2956" s="870">
        <v>2503</v>
      </c>
      <c r="D2956" s="870">
        <v>250310</v>
      </c>
      <c r="E2956" s="870">
        <v>2503109704</v>
      </c>
      <c r="F2956" s="870" t="s">
        <v>2116</v>
      </c>
      <c r="G2956" s="870">
        <v>0</v>
      </c>
      <c r="H2956" s="870">
        <v>0</v>
      </c>
      <c r="I2956" s="870">
        <v>0</v>
      </c>
      <c r="J2956" s="870">
        <v>0</v>
      </c>
      <c r="K2956" s="870">
        <v>0</v>
      </c>
      <c r="L2956" s="870">
        <v>0</v>
      </c>
      <c r="M2956" s="870">
        <v>0</v>
      </c>
      <c r="N2956" s="870">
        <v>0</v>
      </c>
      <c r="O2956" s="870">
        <v>0</v>
      </c>
      <c r="P2956" s="870">
        <v>0</v>
      </c>
      <c r="Q2956" s="870">
        <v>0</v>
      </c>
      <c r="R2956" s="870">
        <v>0</v>
      </c>
      <c r="S2956" s="870">
        <v>0</v>
      </c>
      <c r="T2956" s="870">
        <v>0</v>
      </c>
      <c r="U2956" s="870">
        <v>0</v>
      </c>
      <c r="V2956" s="870">
        <v>0</v>
      </c>
      <c r="W2956" s="870">
        <v>0</v>
      </c>
      <c r="X2956" s="870">
        <v>0</v>
      </c>
      <c r="Y2956" s="870">
        <v>0</v>
      </c>
      <c r="Z2956" s="870">
        <v>0</v>
      </c>
      <c r="AA2956" s="870">
        <v>0</v>
      </c>
      <c r="AB2956" s="870">
        <v>0</v>
      </c>
      <c r="AC2956" s="870">
        <v>0</v>
      </c>
      <c r="AD2956" s="870">
        <v>0</v>
      </c>
      <c r="AE2956" s="870">
        <v>0</v>
      </c>
    </row>
    <row r="2957" spans="1:31">
      <c r="A2957" s="870" t="s">
        <v>2111</v>
      </c>
      <c r="B2957" s="870">
        <v>25</v>
      </c>
      <c r="C2957" s="870">
        <v>2503</v>
      </c>
      <c r="D2957" s="870">
        <v>250310</v>
      </c>
      <c r="E2957" s="870">
        <v>2503109707</v>
      </c>
      <c r="F2957" s="870" t="s">
        <v>2117</v>
      </c>
      <c r="G2957" s="870">
        <v>0</v>
      </c>
      <c r="H2957" s="870">
        <v>0</v>
      </c>
      <c r="I2957" s="870">
        <v>0</v>
      </c>
      <c r="J2957" s="870">
        <v>0</v>
      </c>
      <c r="K2957" s="870">
        <v>0</v>
      </c>
      <c r="L2957" s="870">
        <v>0</v>
      </c>
      <c r="M2957" s="870">
        <v>0</v>
      </c>
      <c r="N2957" s="870">
        <v>0</v>
      </c>
      <c r="O2957" s="870">
        <v>0</v>
      </c>
      <c r="P2957" s="870">
        <v>0</v>
      </c>
      <c r="Q2957" s="870">
        <v>0</v>
      </c>
      <c r="R2957" s="870">
        <v>0</v>
      </c>
      <c r="S2957" s="870">
        <v>0</v>
      </c>
      <c r="T2957" s="870">
        <v>0</v>
      </c>
      <c r="U2957" s="870">
        <v>0</v>
      </c>
      <c r="V2957" s="870">
        <v>0</v>
      </c>
      <c r="W2957" s="870">
        <v>0</v>
      </c>
      <c r="X2957" s="870">
        <v>0</v>
      </c>
      <c r="Y2957" s="870">
        <v>0</v>
      </c>
      <c r="Z2957" s="870">
        <v>0</v>
      </c>
      <c r="AA2957" s="870">
        <v>0</v>
      </c>
      <c r="AB2957" s="870">
        <v>0</v>
      </c>
      <c r="AC2957" s="870">
        <v>0</v>
      </c>
      <c r="AD2957" s="870">
        <v>0</v>
      </c>
      <c r="AE2957" s="870">
        <v>0</v>
      </c>
    </row>
    <row r="2958" spans="1:31">
      <c r="A2958" s="870" t="s">
        <v>2111</v>
      </c>
      <c r="B2958" s="870">
        <v>25</v>
      </c>
      <c r="C2958" s="870">
        <v>2503</v>
      </c>
      <c r="D2958" s="870">
        <v>250310</v>
      </c>
      <c r="E2958" s="870">
        <v>2503109708</v>
      </c>
      <c r="F2958" s="870" t="s">
        <v>2118</v>
      </c>
      <c r="G2958" s="870">
        <v>0</v>
      </c>
      <c r="H2958" s="870">
        <v>0</v>
      </c>
      <c r="I2958" s="870">
        <v>0</v>
      </c>
      <c r="J2958" s="870">
        <v>0</v>
      </c>
      <c r="K2958" s="870">
        <v>0</v>
      </c>
      <c r="L2958" s="870">
        <v>0</v>
      </c>
      <c r="M2958" s="870">
        <v>0</v>
      </c>
      <c r="N2958" s="870">
        <v>0</v>
      </c>
      <c r="O2958" s="870">
        <v>0</v>
      </c>
      <c r="P2958" s="870">
        <v>0</v>
      </c>
      <c r="Q2958" s="870">
        <v>0</v>
      </c>
      <c r="R2958" s="870">
        <v>0</v>
      </c>
      <c r="S2958" s="870">
        <v>0</v>
      </c>
      <c r="T2958" s="870">
        <v>0</v>
      </c>
      <c r="U2958" s="870">
        <v>0</v>
      </c>
      <c r="V2958" s="870">
        <v>0</v>
      </c>
      <c r="W2958" s="870">
        <v>0</v>
      </c>
      <c r="X2958" s="870">
        <v>0</v>
      </c>
      <c r="Y2958" s="870">
        <v>0</v>
      </c>
      <c r="Z2958" s="870">
        <v>0</v>
      </c>
      <c r="AA2958" s="870">
        <v>0</v>
      </c>
      <c r="AB2958" s="870">
        <v>0</v>
      </c>
      <c r="AC2958" s="870">
        <v>0</v>
      </c>
      <c r="AD2958" s="870">
        <v>0</v>
      </c>
      <c r="AE2958" s="870">
        <v>0</v>
      </c>
    </row>
    <row r="2959" spans="1:31">
      <c r="A2959" s="870" t="s">
        <v>2111</v>
      </c>
      <c r="B2959" s="870">
        <v>25</v>
      </c>
      <c r="C2959" s="870">
        <v>2503</v>
      </c>
      <c r="D2959" s="870">
        <v>250310</v>
      </c>
      <c r="E2959" s="870">
        <v>2503109710</v>
      </c>
      <c r="F2959" s="870" t="s">
        <v>2119</v>
      </c>
      <c r="G2959" s="870">
        <v>0</v>
      </c>
      <c r="H2959" s="870">
        <v>0</v>
      </c>
      <c r="I2959" s="870">
        <v>0</v>
      </c>
      <c r="J2959" s="870">
        <v>0</v>
      </c>
      <c r="K2959" s="870">
        <v>0</v>
      </c>
      <c r="L2959" s="870">
        <v>0</v>
      </c>
      <c r="M2959" s="870">
        <v>0</v>
      </c>
      <c r="N2959" s="870">
        <v>0</v>
      </c>
      <c r="O2959" s="870">
        <v>0</v>
      </c>
      <c r="P2959" s="870">
        <v>0</v>
      </c>
      <c r="Q2959" s="870">
        <v>0</v>
      </c>
      <c r="R2959" s="870">
        <v>0</v>
      </c>
      <c r="S2959" s="870">
        <v>0</v>
      </c>
      <c r="T2959" s="870">
        <v>0</v>
      </c>
      <c r="U2959" s="870">
        <v>0</v>
      </c>
      <c r="V2959" s="870">
        <v>0</v>
      </c>
      <c r="W2959" s="870">
        <v>0</v>
      </c>
      <c r="X2959" s="870">
        <v>0</v>
      </c>
      <c r="Y2959" s="870">
        <v>0</v>
      </c>
      <c r="Z2959" s="870">
        <v>0</v>
      </c>
      <c r="AA2959" s="870">
        <v>0</v>
      </c>
      <c r="AB2959" s="870">
        <v>0</v>
      </c>
      <c r="AC2959" s="870">
        <v>0</v>
      </c>
      <c r="AD2959" s="870">
        <v>0</v>
      </c>
      <c r="AE2959" s="870">
        <v>0</v>
      </c>
    </row>
    <row r="2960" spans="1:31">
      <c r="A2960" s="870" t="s">
        <v>2111</v>
      </c>
      <c r="B2960" s="870">
        <v>25</v>
      </c>
      <c r="C2960" s="870">
        <v>2503</v>
      </c>
      <c r="D2960" s="870">
        <v>250310</v>
      </c>
      <c r="E2960" s="870">
        <v>2503109717</v>
      </c>
      <c r="F2960" s="870" t="s">
        <v>1538</v>
      </c>
      <c r="G2960" s="870">
        <v>-405861608</v>
      </c>
      <c r="H2960" s="870">
        <v>0</v>
      </c>
      <c r="I2960" s="870">
        <v>-405861608</v>
      </c>
      <c r="J2960" s="870">
        <v>0</v>
      </c>
      <c r="K2960" s="870">
        <v>0</v>
      </c>
      <c r="L2960" s="870">
        <v>0</v>
      </c>
      <c r="M2960" s="870">
        <v>0</v>
      </c>
      <c r="N2960" s="870">
        <v>0</v>
      </c>
      <c r="O2960" s="870">
        <v>0</v>
      </c>
      <c r="P2960" s="870">
        <v>0</v>
      </c>
      <c r="Q2960" s="870">
        <v>0</v>
      </c>
      <c r="R2960" s="870">
        <v>0</v>
      </c>
      <c r="S2960" s="870">
        <v>0</v>
      </c>
      <c r="T2960" s="870">
        <v>0</v>
      </c>
      <c r="U2960" s="870">
        <v>0</v>
      </c>
      <c r="V2960" s="870">
        <v>0</v>
      </c>
      <c r="W2960" s="870">
        <v>0</v>
      </c>
      <c r="X2960" s="870">
        <v>0</v>
      </c>
      <c r="Y2960" s="870">
        <v>0</v>
      </c>
      <c r="Z2960" s="870">
        <v>0</v>
      </c>
      <c r="AA2960" s="870">
        <v>0</v>
      </c>
      <c r="AB2960" s="870">
        <v>0</v>
      </c>
      <c r="AC2960" s="870">
        <v>0</v>
      </c>
      <c r="AD2960" s="870">
        <v>0</v>
      </c>
      <c r="AE2960" s="870">
        <v>0</v>
      </c>
    </row>
    <row r="2961" spans="1:31">
      <c r="A2961" s="870" t="s">
        <v>2111</v>
      </c>
      <c r="B2961" s="870">
        <v>25</v>
      </c>
      <c r="C2961" s="870">
        <v>2503</v>
      </c>
      <c r="D2961" s="870">
        <v>250310</v>
      </c>
      <c r="E2961" s="870">
        <v>2503109718</v>
      </c>
      <c r="F2961" s="870" t="s">
        <v>1539</v>
      </c>
      <c r="G2961" s="870">
        <v>-410467835</v>
      </c>
      <c r="H2961" s="870">
        <v>0</v>
      </c>
      <c r="I2961" s="870">
        <v>-410467834.73000002</v>
      </c>
      <c r="J2961" s="870">
        <v>0.26999998092651367</v>
      </c>
      <c r="K2961" s="870">
        <v>0</v>
      </c>
      <c r="L2961" s="870">
        <v>0.26999998092651367</v>
      </c>
      <c r="M2961" s="870">
        <v>0</v>
      </c>
      <c r="N2961" s="870">
        <v>0</v>
      </c>
      <c r="O2961" s="870">
        <v>0.26999998092651367</v>
      </c>
      <c r="P2961" s="870">
        <v>9.9899992942810059E-2</v>
      </c>
      <c r="Q2961" s="870">
        <v>0</v>
      </c>
      <c r="R2961" s="870">
        <v>0</v>
      </c>
      <c r="S2961" s="870">
        <v>0</v>
      </c>
      <c r="T2961" s="870">
        <v>0</v>
      </c>
      <c r="U2961" s="870">
        <v>0</v>
      </c>
      <c r="V2961" s="870">
        <v>0</v>
      </c>
      <c r="W2961" s="870">
        <v>0</v>
      </c>
      <c r="X2961" s="870">
        <v>9.9899992942810059E-2</v>
      </c>
      <c r="Y2961" s="870">
        <v>0.37</v>
      </c>
      <c r="Z2961" s="870">
        <v>9.9899992942810059E-2</v>
      </c>
      <c r="AA2961" s="870">
        <v>0</v>
      </c>
      <c r="AB2961" s="870">
        <v>9.9899992942810059E-2</v>
      </c>
      <c r="AC2961" s="870">
        <v>0</v>
      </c>
      <c r="AD2961" s="870">
        <v>0</v>
      </c>
      <c r="AE2961" s="870">
        <v>0</v>
      </c>
    </row>
    <row r="2962" spans="1:31">
      <c r="A2962" s="870" t="s">
        <v>2111</v>
      </c>
      <c r="B2962" s="870">
        <v>25</v>
      </c>
      <c r="C2962" s="870">
        <v>2503</v>
      </c>
      <c r="D2962" s="870">
        <v>250310</v>
      </c>
      <c r="E2962" s="870">
        <v>2503109719</v>
      </c>
      <c r="F2962" s="870" t="s">
        <v>1540</v>
      </c>
      <c r="G2962" s="870">
        <v>-18658022</v>
      </c>
      <c r="H2962" s="870">
        <v>0</v>
      </c>
      <c r="I2962" s="870">
        <v>-18658022</v>
      </c>
      <c r="J2962" s="870">
        <v>0</v>
      </c>
      <c r="K2962" s="870">
        <v>0</v>
      </c>
      <c r="L2962" s="870">
        <v>0</v>
      </c>
      <c r="M2962" s="870">
        <v>0</v>
      </c>
      <c r="N2962" s="870">
        <v>0</v>
      </c>
      <c r="O2962" s="870">
        <v>0</v>
      </c>
      <c r="P2962" s="870">
        <v>0</v>
      </c>
      <c r="Q2962" s="870">
        <v>0</v>
      </c>
      <c r="R2962" s="870">
        <v>0</v>
      </c>
      <c r="S2962" s="870">
        <v>0</v>
      </c>
      <c r="T2962" s="870">
        <v>0</v>
      </c>
      <c r="U2962" s="870">
        <v>0</v>
      </c>
      <c r="V2962" s="870">
        <v>0</v>
      </c>
      <c r="W2962" s="870">
        <v>0</v>
      </c>
      <c r="X2962" s="870">
        <v>0</v>
      </c>
      <c r="Y2962" s="870">
        <v>0</v>
      </c>
      <c r="Z2962" s="870">
        <v>0</v>
      </c>
      <c r="AA2962" s="870">
        <v>0</v>
      </c>
      <c r="AB2962" s="870">
        <v>0</v>
      </c>
      <c r="AC2962" s="870">
        <v>0</v>
      </c>
      <c r="AD2962" s="870">
        <v>0</v>
      </c>
      <c r="AE2962" s="870">
        <v>0</v>
      </c>
    </row>
    <row r="2963" spans="1:31">
      <c r="A2963" s="870" t="s">
        <v>2111</v>
      </c>
      <c r="B2963" s="870">
        <v>25</v>
      </c>
      <c r="C2963" s="870">
        <v>2503</v>
      </c>
      <c r="D2963" s="870">
        <v>250310</v>
      </c>
      <c r="E2963" s="870">
        <v>2503109720</v>
      </c>
      <c r="F2963" s="870" t="s">
        <v>1541</v>
      </c>
      <c r="G2963" s="870">
        <v>-44954483</v>
      </c>
      <c r="H2963" s="870">
        <v>0</v>
      </c>
      <c r="I2963" s="870">
        <v>-44954483</v>
      </c>
      <c r="J2963" s="870">
        <v>0</v>
      </c>
      <c r="K2963" s="870">
        <v>0</v>
      </c>
      <c r="L2963" s="870">
        <v>0</v>
      </c>
      <c r="M2963" s="870">
        <v>0</v>
      </c>
      <c r="N2963" s="870">
        <v>0</v>
      </c>
      <c r="O2963" s="870">
        <v>0</v>
      </c>
      <c r="P2963" s="870">
        <v>0</v>
      </c>
      <c r="Q2963" s="870">
        <v>0</v>
      </c>
      <c r="R2963" s="870">
        <v>0</v>
      </c>
      <c r="S2963" s="870">
        <v>0</v>
      </c>
      <c r="T2963" s="870">
        <v>0</v>
      </c>
      <c r="U2963" s="870">
        <v>0</v>
      </c>
      <c r="V2963" s="870">
        <v>0</v>
      </c>
      <c r="W2963" s="870">
        <v>0</v>
      </c>
      <c r="X2963" s="870">
        <v>0</v>
      </c>
      <c r="Y2963" s="870">
        <v>0</v>
      </c>
      <c r="Z2963" s="870">
        <v>0</v>
      </c>
      <c r="AA2963" s="870">
        <v>0</v>
      </c>
      <c r="AB2963" s="870">
        <v>0</v>
      </c>
      <c r="AC2963" s="870">
        <v>0</v>
      </c>
      <c r="AD2963" s="870">
        <v>0</v>
      </c>
      <c r="AE2963" s="870">
        <v>0</v>
      </c>
    </row>
    <row r="2964" spans="1:31">
      <c r="A2964" s="870" t="s">
        <v>2111</v>
      </c>
      <c r="B2964" s="870">
        <v>25</v>
      </c>
      <c r="C2964" s="870">
        <v>2503</v>
      </c>
      <c r="D2964" s="870">
        <v>250310</v>
      </c>
      <c r="E2964" s="870">
        <v>2503109722</v>
      </c>
      <c r="F2964" s="870" t="s">
        <v>2118</v>
      </c>
      <c r="G2964" s="870">
        <v>0</v>
      </c>
      <c r="H2964" s="870">
        <v>0</v>
      </c>
      <c r="I2964" s="870">
        <v>0</v>
      </c>
      <c r="J2964" s="870">
        <v>0</v>
      </c>
      <c r="K2964" s="870">
        <v>0</v>
      </c>
      <c r="L2964" s="870">
        <v>0</v>
      </c>
      <c r="M2964" s="870">
        <v>0</v>
      </c>
      <c r="N2964" s="870">
        <v>0</v>
      </c>
      <c r="O2964" s="870">
        <v>0</v>
      </c>
      <c r="P2964" s="870">
        <v>0</v>
      </c>
      <c r="Q2964" s="870">
        <v>0</v>
      </c>
      <c r="R2964" s="870">
        <v>0</v>
      </c>
      <c r="S2964" s="870">
        <v>0</v>
      </c>
      <c r="T2964" s="870">
        <v>0</v>
      </c>
      <c r="U2964" s="870">
        <v>0</v>
      </c>
      <c r="V2964" s="870">
        <v>0</v>
      </c>
      <c r="W2964" s="870">
        <v>0</v>
      </c>
      <c r="X2964" s="870">
        <v>0</v>
      </c>
      <c r="Y2964" s="870">
        <v>0</v>
      </c>
      <c r="Z2964" s="870">
        <v>0</v>
      </c>
      <c r="AA2964" s="870">
        <v>0</v>
      </c>
      <c r="AB2964" s="870">
        <v>0</v>
      </c>
      <c r="AC2964" s="870">
        <v>0</v>
      </c>
      <c r="AD2964" s="870">
        <v>0</v>
      </c>
      <c r="AE2964" s="870">
        <v>0</v>
      </c>
    </row>
    <row r="2965" spans="1:31">
      <c r="A2965" s="870" t="s">
        <v>2111</v>
      </c>
      <c r="B2965" s="870">
        <v>25</v>
      </c>
      <c r="C2965" s="870">
        <v>2503</v>
      </c>
      <c r="D2965" s="870">
        <v>250310</v>
      </c>
      <c r="E2965" s="870">
        <v>2503109730</v>
      </c>
      <c r="F2965" s="870" t="s">
        <v>2118</v>
      </c>
      <c r="G2965" s="870">
        <v>0</v>
      </c>
      <c r="H2965" s="870">
        <v>0</v>
      </c>
      <c r="I2965" s="870">
        <v>0</v>
      </c>
      <c r="J2965" s="870">
        <v>0</v>
      </c>
      <c r="K2965" s="870">
        <v>0</v>
      </c>
      <c r="L2965" s="870">
        <v>0</v>
      </c>
      <c r="M2965" s="870">
        <v>0</v>
      </c>
      <c r="N2965" s="870">
        <v>0</v>
      </c>
      <c r="O2965" s="870">
        <v>0</v>
      </c>
      <c r="P2965" s="870">
        <v>0</v>
      </c>
      <c r="Q2965" s="870">
        <v>0</v>
      </c>
      <c r="R2965" s="870">
        <v>0</v>
      </c>
      <c r="S2965" s="870">
        <v>0</v>
      </c>
      <c r="T2965" s="870">
        <v>0</v>
      </c>
      <c r="U2965" s="870">
        <v>0</v>
      </c>
      <c r="V2965" s="870">
        <v>0</v>
      </c>
      <c r="W2965" s="870">
        <v>0</v>
      </c>
      <c r="X2965" s="870">
        <v>0</v>
      </c>
      <c r="Y2965" s="870">
        <v>0</v>
      </c>
      <c r="Z2965" s="870">
        <v>0</v>
      </c>
      <c r="AA2965" s="870">
        <v>0</v>
      </c>
      <c r="AB2965" s="870">
        <v>0</v>
      </c>
      <c r="AC2965" s="870">
        <v>0</v>
      </c>
      <c r="AD2965" s="870">
        <v>0</v>
      </c>
      <c r="AE2965" s="870">
        <v>0</v>
      </c>
    </row>
    <row r="2966" spans="1:31">
      <c r="A2966" s="870" t="s">
        <v>96</v>
      </c>
      <c r="B2966" s="870">
        <v>25</v>
      </c>
      <c r="C2966" s="870">
        <v>2503</v>
      </c>
      <c r="D2966" s="870">
        <v>250310</v>
      </c>
      <c r="E2966" s="870">
        <v>2503109735</v>
      </c>
      <c r="F2966" s="870" t="s">
        <v>3266</v>
      </c>
      <c r="G2966" s="870">
        <v>0</v>
      </c>
      <c r="H2966" s="870">
        <v>0</v>
      </c>
      <c r="I2966" s="870">
        <v>0</v>
      </c>
      <c r="J2966" s="870">
        <v>0</v>
      </c>
      <c r="K2966" s="870">
        <v>0</v>
      </c>
      <c r="L2966" s="870">
        <v>0</v>
      </c>
      <c r="M2966" s="870">
        <v>0</v>
      </c>
      <c r="N2966" s="870">
        <v>0</v>
      </c>
      <c r="O2966" s="870">
        <v>0</v>
      </c>
      <c r="P2966" s="870">
        <v>0</v>
      </c>
      <c r="Q2966" s="870">
        <v>0</v>
      </c>
      <c r="R2966" s="870">
        <v>0</v>
      </c>
      <c r="S2966" s="870">
        <v>0</v>
      </c>
      <c r="T2966" s="870">
        <v>0</v>
      </c>
      <c r="U2966" s="870">
        <v>0</v>
      </c>
      <c r="V2966" s="870">
        <v>0</v>
      </c>
      <c r="W2966" s="870">
        <v>0</v>
      </c>
      <c r="X2966" s="870">
        <v>0</v>
      </c>
      <c r="Y2966" s="870">
        <v>0</v>
      </c>
      <c r="Z2966" s="870">
        <v>0</v>
      </c>
      <c r="AA2966" s="870">
        <v>0</v>
      </c>
      <c r="AB2966" s="870">
        <v>0</v>
      </c>
      <c r="AC2966" s="870">
        <v>0</v>
      </c>
      <c r="AD2966" s="870">
        <v>0</v>
      </c>
      <c r="AE2966" s="870">
        <v>0</v>
      </c>
    </row>
    <row r="2967" spans="1:31">
      <c r="A2967" s="870" t="s">
        <v>2111</v>
      </c>
      <c r="B2967" s="870">
        <v>25</v>
      </c>
      <c r="C2967" s="870">
        <v>2503</v>
      </c>
      <c r="D2967" s="870">
        <v>250310</v>
      </c>
      <c r="E2967" s="870">
        <v>2503109740</v>
      </c>
      <c r="F2967" s="870" t="s">
        <v>2118</v>
      </c>
      <c r="G2967" s="870">
        <v>0</v>
      </c>
      <c r="H2967" s="870">
        <v>0</v>
      </c>
      <c r="I2967" s="870">
        <v>0</v>
      </c>
      <c r="J2967" s="870">
        <v>0</v>
      </c>
      <c r="K2967" s="870">
        <v>0</v>
      </c>
      <c r="L2967" s="870">
        <v>0</v>
      </c>
      <c r="M2967" s="870">
        <v>0</v>
      </c>
      <c r="N2967" s="870">
        <v>0</v>
      </c>
      <c r="O2967" s="870">
        <v>0</v>
      </c>
      <c r="P2967" s="870">
        <v>0</v>
      </c>
      <c r="Q2967" s="870">
        <v>0</v>
      </c>
      <c r="R2967" s="870">
        <v>0</v>
      </c>
      <c r="S2967" s="870">
        <v>0</v>
      </c>
      <c r="T2967" s="870">
        <v>0</v>
      </c>
      <c r="U2967" s="870">
        <v>0</v>
      </c>
      <c r="V2967" s="870">
        <v>0</v>
      </c>
      <c r="W2967" s="870">
        <v>0</v>
      </c>
      <c r="X2967" s="870">
        <v>0</v>
      </c>
      <c r="Y2967" s="870">
        <v>0</v>
      </c>
      <c r="Z2967" s="870">
        <v>0</v>
      </c>
      <c r="AA2967" s="870">
        <v>0</v>
      </c>
      <c r="AB2967" s="870">
        <v>0</v>
      </c>
      <c r="AC2967" s="870">
        <v>0</v>
      </c>
      <c r="AD2967" s="870">
        <v>0</v>
      </c>
      <c r="AE2967" s="870">
        <v>0</v>
      </c>
    </row>
    <row r="2968" spans="1:31">
      <c r="A2968" s="870" t="s">
        <v>2111</v>
      </c>
      <c r="B2968" s="870">
        <v>25</v>
      </c>
      <c r="C2968" s="870">
        <v>2503</v>
      </c>
      <c r="D2968" s="870">
        <v>250310</v>
      </c>
      <c r="E2968" s="870">
        <v>2503109819</v>
      </c>
      <c r="F2968" s="870" t="s">
        <v>1515</v>
      </c>
      <c r="G2968" s="870">
        <v>-175973230</v>
      </c>
      <c r="H2968" s="870">
        <v>0</v>
      </c>
      <c r="I2968" s="870">
        <v>-175973230.33000001</v>
      </c>
      <c r="J2968" s="870">
        <v>-0.33000001311302185</v>
      </c>
      <c r="K2968" s="870">
        <v>0</v>
      </c>
      <c r="L2968" s="870">
        <v>0</v>
      </c>
      <c r="M2968" s="870">
        <v>-0.33000001311302185</v>
      </c>
      <c r="N2968" s="870">
        <v>0</v>
      </c>
      <c r="O2968" s="870">
        <v>-0.33000001311302185</v>
      </c>
      <c r="P2968" s="870">
        <v>-0.12210000485181809</v>
      </c>
      <c r="Q2968" s="870">
        <v>0</v>
      </c>
      <c r="R2968" s="870">
        <v>0</v>
      </c>
      <c r="S2968" s="870">
        <v>0</v>
      </c>
      <c r="T2968" s="870">
        <v>0</v>
      </c>
      <c r="U2968" s="870">
        <v>0</v>
      </c>
      <c r="V2968" s="870">
        <v>0</v>
      </c>
      <c r="W2968" s="870">
        <v>0</v>
      </c>
      <c r="X2968" s="870">
        <v>-0.12210000485181809</v>
      </c>
      <c r="Y2968" s="870">
        <v>0.37</v>
      </c>
      <c r="Z2968" s="870">
        <v>0</v>
      </c>
      <c r="AA2968" s="870">
        <v>-0.12210000485181809</v>
      </c>
      <c r="AB2968" s="870">
        <v>0</v>
      </c>
      <c r="AC2968" s="870">
        <v>-0.12210000485181809</v>
      </c>
      <c r="AD2968" s="870">
        <v>0</v>
      </c>
      <c r="AE2968" s="870">
        <v>0</v>
      </c>
    </row>
    <row r="2969" spans="1:31">
      <c r="A2969" s="870" t="s">
        <v>2111</v>
      </c>
      <c r="B2969" s="870">
        <v>25</v>
      </c>
      <c r="C2969" s="870">
        <v>2503</v>
      </c>
      <c r="D2969" s="870">
        <v>250310</v>
      </c>
      <c r="E2969" s="870">
        <v>2503109820</v>
      </c>
      <c r="F2969" s="870" t="s">
        <v>4413</v>
      </c>
      <c r="G2969" s="870">
        <v>0</v>
      </c>
      <c r="H2969" s="870">
        <v>0</v>
      </c>
      <c r="I2969" s="870">
        <v>0</v>
      </c>
      <c r="J2969" s="870">
        <v>0</v>
      </c>
      <c r="K2969" s="870">
        <v>0</v>
      </c>
      <c r="L2969" s="870">
        <v>0</v>
      </c>
      <c r="M2969" s="870">
        <v>0</v>
      </c>
      <c r="N2969" s="870">
        <v>0</v>
      </c>
      <c r="O2969" s="870">
        <v>0</v>
      </c>
      <c r="P2969" s="870">
        <v>0</v>
      </c>
      <c r="Q2969" s="870">
        <v>0</v>
      </c>
      <c r="R2969" s="870">
        <v>0</v>
      </c>
      <c r="S2969" s="870">
        <v>0</v>
      </c>
      <c r="T2969" s="870">
        <v>0</v>
      </c>
      <c r="U2969" s="870">
        <v>0</v>
      </c>
      <c r="V2969" s="870">
        <v>0</v>
      </c>
      <c r="W2969" s="870">
        <v>0</v>
      </c>
      <c r="X2969" s="870">
        <v>0</v>
      </c>
      <c r="Y2969" s="870">
        <v>0</v>
      </c>
      <c r="Z2969" s="870">
        <v>0</v>
      </c>
      <c r="AA2969" s="870">
        <v>0</v>
      </c>
      <c r="AB2969" s="870">
        <v>0</v>
      </c>
      <c r="AC2969" s="870">
        <v>0</v>
      </c>
      <c r="AD2969" s="870">
        <v>0</v>
      </c>
      <c r="AE2969" s="870">
        <v>0</v>
      </c>
    </row>
    <row r="2970" spans="1:31">
      <c r="A2970" s="870" t="s">
        <v>2111</v>
      </c>
      <c r="B2970" s="870">
        <v>25</v>
      </c>
      <c r="C2970" s="870">
        <v>2503</v>
      </c>
      <c r="D2970" s="870">
        <v>250310</v>
      </c>
      <c r="E2970" s="870">
        <v>2503109821</v>
      </c>
      <c r="F2970" s="870" t="s">
        <v>1542</v>
      </c>
      <c r="G2970" s="870">
        <v>-14127143</v>
      </c>
      <c r="H2970" s="870">
        <v>0</v>
      </c>
      <c r="I2970" s="870">
        <v>-14127143</v>
      </c>
      <c r="J2970" s="870">
        <v>0</v>
      </c>
      <c r="K2970" s="870">
        <v>0</v>
      </c>
      <c r="L2970" s="870">
        <v>0</v>
      </c>
      <c r="M2970" s="870">
        <v>0</v>
      </c>
      <c r="N2970" s="870">
        <v>0</v>
      </c>
      <c r="O2970" s="870">
        <v>0</v>
      </c>
      <c r="P2970" s="870">
        <v>0</v>
      </c>
      <c r="Q2970" s="870">
        <v>0</v>
      </c>
      <c r="R2970" s="870">
        <v>0</v>
      </c>
      <c r="S2970" s="870">
        <v>0</v>
      </c>
      <c r="T2970" s="870">
        <v>0</v>
      </c>
      <c r="U2970" s="870">
        <v>0</v>
      </c>
      <c r="V2970" s="870">
        <v>0</v>
      </c>
      <c r="W2970" s="870">
        <v>0</v>
      </c>
      <c r="X2970" s="870">
        <v>0</v>
      </c>
      <c r="Y2970" s="870">
        <v>0</v>
      </c>
      <c r="Z2970" s="870">
        <v>0</v>
      </c>
      <c r="AA2970" s="870">
        <v>0</v>
      </c>
      <c r="AB2970" s="870">
        <v>0</v>
      </c>
      <c r="AC2970" s="870">
        <v>0</v>
      </c>
      <c r="AD2970" s="870">
        <v>0</v>
      </c>
      <c r="AE2970" s="870">
        <v>0</v>
      </c>
    </row>
    <row r="2971" spans="1:31">
      <c r="A2971" s="870" t="s">
        <v>2111</v>
      </c>
      <c r="B2971" s="870">
        <v>25</v>
      </c>
      <c r="C2971" s="870">
        <v>2503</v>
      </c>
      <c r="D2971" s="870">
        <v>250310</v>
      </c>
      <c r="E2971" s="870">
        <v>2503109870</v>
      </c>
      <c r="F2971" s="870" t="s">
        <v>1543</v>
      </c>
      <c r="G2971" s="870">
        <v>-27889207</v>
      </c>
      <c r="H2971" s="870">
        <v>0</v>
      </c>
      <c r="I2971" s="870">
        <v>-27889207</v>
      </c>
      <c r="J2971" s="870">
        <v>0</v>
      </c>
      <c r="K2971" s="870">
        <v>0</v>
      </c>
      <c r="L2971" s="870">
        <v>0</v>
      </c>
      <c r="M2971" s="870">
        <v>0</v>
      </c>
      <c r="N2971" s="870">
        <v>0</v>
      </c>
      <c r="O2971" s="870">
        <v>0</v>
      </c>
      <c r="P2971" s="870">
        <v>0</v>
      </c>
      <c r="Q2971" s="870">
        <v>0</v>
      </c>
      <c r="R2971" s="870">
        <v>0</v>
      </c>
      <c r="S2971" s="870">
        <v>0</v>
      </c>
      <c r="T2971" s="870">
        <v>0</v>
      </c>
      <c r="U2971" s="870">
        <v>0</v>
      </c>
      <c r="V2971" s="870">
        <v>0</v>
      </c>
      <c r="W2971" s="870">
        <v>0</v>
      </c>
      <c r="X2971" s="870">
        <v>0</v>
      </c>
      <c r="Y2971" s="870">
        <v>0</v>
      </c>
      <c r="Z2971" s="870">
        <v>0</v>
      </c>
      <c r="AA2971" s="870">
        <v>0</v>
      </c>
      <c r="AB2971" s="870">
        <v>0</v>
      </c>
      <c r="AC2971" s="870">
        <v>0</v>
      </c>
      <c r="AD2971" s="870">
        <v>0</v>
      </c>
      <c r="AE2971" s="870">
        <v>0</v>
      </c>
    </row>
    <row r="2972" spans="1:31">
      <c r="A2972" s="870" t="s">
        <v>2111</v>
      </c>
      <c r="B2972" s="870">
        <v>25</v>
      </c>
      <c r="C2972" s="870">
        <v>2503</v>
      </c>
      <c r="D2972" s="870">
        <v>250310</v>
      </c>
      <c r="E2972" s="870">
        <v>2503109871</v>
      </c>
      <c r="F2972" s="870" t="s">
        <v>4414</v>
      </c>
      <c r="G2972" s="870">
        <v>0</v>
      </c>
      <c r="H2972" s="870">
        <v>0</v>
      </c>
      <c r="I2972" s="870">
        <v>0</v>
      </c>
      <c r="J2972" s="870">
        <v>0</v>
      </c>
      <c r="K2972" s="870">
        <v>0</v>
      </c>
      <c r="L2972" s="870">
        <v>0</v>
      </c>
      <c r="M2972" s="870">
        <v>0</v>
      </c>
      <c r="N2972" s="870">
        <v>0</v>
      </c>
      <c r="O2972" s="870">
        <v>0</v>
      </c>
      <c r="P2972" s="870">
        <v>0</v>
      </c>
      <c r="Q2972" s="870">
        <v>0</v>
      </c>
      <c r="R2972" s="870">
        <v>0</v>
      </c>
      <c r="S2972" s="870">
        <v>0</v>
      </c>
      <c r="T2972" s="870">
        <v>0</v>
      </c>
      <c r="U2972" s="870">
        <v>0</v>
      </c>
      <c r="V2972" s="870">
        <v>0</v>
      </c>
      <c r="W2972" s="870">
        <v>0</v>
      </c>
      <c r="X2972" s="870">
        <v>0</v>
      </c>
      <c r="Y2972" s="870">
        <v>0</v>
      </c>
      <c r="Z2972" s="870">
        <v>0</v>
      </c>
      <c r="AA2972" s="870">
        <v>0</v>
      </c>
      <c r="AB2972" s="870">
        <v>0</v>
      </c>
      <c r="AC2972" s="870">
        <v>0</v>
      </c>
      <c r="AD2972" s="870">
        <v>0</v>
      </c>
      <c r="AE2972" s="870">
        <v>0</v>
      </c>
    </row>
    <row r="2973" spans="1:31">
      <c r="A2973" s="870" t="s">
        <v>2111</v>
      </c>
      <c r="B2973" s="870">
        <v>25</v>
      </c>
      <c r="C2973" s="870">
        <v>2503</v>
      </c>
      <c r="D2973" s="870">
        <v>250310</v>
      </c>
      <c r="E2973" s="870">
        <v>2503109872</v>
      </c>
      <c r="F2973" s="870" t="s">
        <v>4573</v>
      </c>
      <c r="G2973" s="870">
        <v>0</v>
      </c>
      <c r="H2973" s="870">
        <v>0</v>
      </c>
      <c r="I2973" s="870">
        <v>0</v>
      </c>
      <c r="J2973" s="870">
        <v>0</v>
      </c>
      <c r="K2973" s="870">
        <v>0</v>
      </c>
      <c r="L2973" s="870">
        <v>0</v>
      </c>
      <c r="M2973" s="870">
        <v>0</v>
      </c>
      <c r="N2973" s="870">
        <v>0</v>
      </c>
      <c r="O2973" s="870">
        <v>0</v>
      </c>
      <c r="P2973" s="870">
        <v>0</v>
      </c>
      <c r="Q2973" s="870">
        <v>0</v>
      </c>
      <c r="R2973" s="870">
        <v>0</v>
      </c>
      <c r="S2973" s="870">
        <v>0</v>
      </c>
      <c r="T2973" s="870">
        <v>0</v>
      </c>
      <c r="U2973" s="870">
        <v>0</v>
      </c>
      <c r="V2973" s="870">
        <v>0</v>
      </c>
      <c r="W2973" s="870">
        <v>0</v>
      </c>
      <c r="X2973" s="870">
        <v>0</v>
      </c>
      <c r="Y2973" s="870">
        <v>0</v>
      </c>
      <c r="Z2973" s="870">
        <v>0</v>
      </c>
      <c r="AA2973" s="870">
        <v>0</v>
      </c>
      <c r="AB2973" s="870">
        <v>0</v>
      </c>
      <c r="AC2973" s="870">
        <v>0</v>
      </c>
      <c r="AD2973" s="870">
        <v>0</v>
      </c>
      <c r="AE2973" s="870">
        <v>0</v>
      </c>
    </row>
    <row r="2974" spans="1:31">
      <c r="A2974" s="870" t="s">
        <v>2111</v>
      </c>
      <c r="B2974" s="870">
        <v>25</v>
      </c>
      <c r="C2974" s="870">
        <v>2503</v>
      </c>
      <c r="D2974" s="870">
        <v>250310</v>
      </c>
      <c r="E2974" s="870">
        <v>2503109880</v>
      </c>
      <c r="F2974" s="870" t="s">
        <v>1515</v>
      </c>
      <c r="G2974" s="870">
        <v>-6208492210</v>
      </c>
      <c r="H2974" s="870">
        <v>0</v>
      </c>
      <c r="I2974" s="870">
        <v>-6208492209.8999996</v>
      </c>
      <c r="J2974" s="870">
        <v>0.10000038146972656</v>
      </c>
      <c r="K2974" s="870">
        <v>0</v>
      </c>
      <c r="L2974" s="870">
        <v>0.10000038146972656</v>
      </c>
      <c r="M2974" s="870">
        <v>0</v>
      </c>
      <c r="N2974" s="870">
        <v>0</v>
      </c>
      <c r="O2974" s="870">
        <v>0.10000038146972656</v>
      </c>
      <c r="P2974" s="870">
        <v>3.7000141143798827E-2</v>
      </c>
      <c r="Q2974" s="870">
        <v>0</v>
      </c>
      <c r="R2974" s="870">
        <v>0</v>
      </c>
      <c r="S2974" s="870">
        <v>0</v>
      </c>
      <c r="T2974" s="870">
        <v>0</v>
      </c>
      <c r="U2974" s="870">
        <v>0</v>
      </c>
      <c r="V2974" s="870">
        <v>0</v>
      </c>
      <c r="W2974" s="870">
        <v>0</v>
      </c>
      <c r="X2974" s="870">
        <v>3.7000141143798827E-2</v>
      </c>
      <c r="Y2974" s="870">
        <v>0.37</v>
      </c>
      <c r="Z2974" s="870">
        <v>3.7000141143798827E-2</v>
      </c>
      <c r="AA2974" s="870">
        <v>0</v>
      </c>
      <c r="AB2974" s="870">
        <v>3.7000141143798827E-2</v>
      </c>
      <c r="AC2974" s="870">
        <v>0</v>
      </c>
      <c r="AD2974" s="870">
        <v>0</v>
      </c>
      <c r="AE2974" s="870">
        <v>0</v>
      </c>
    </row>
    <row r="2975" spans="1:31">
      <c r="A2975" s="870" t="s">
        <v>2111</v>
      </c>
      <c r="B2975" s="870">
        <v>25</v>
      </c>
      <c r="C2975" s="870">
        <v>2503</v>
      </c>
      <c r="D2975" s="870">
        <v>250310</v>
      </c>
      <c r="E2975" s="870">
        <v>2503109882</v>
      </c>
      <c r="F2975" s="870" t="s">
        <v>1515</v>
      </c>
      <c r="G2975" s="870">
        <v>-421564407</v>
      </c>
      <c r="H2975" s="870">
        <v>0</v>
      </c>
      <c r="I2975" s="870">
        <v>-421564407.38999999</v>
      </c>
      <c r="J2975" s="870">
        <v>-0.38999998569488525</v>
      </c>
      <c r="K2975" s="870">
        <v>0</v>
      </c>
      <c r="L2975" s="870">
        <v>0</v>
      </c>
      <c r="M2975" s="870">
        <v>-0.38999998569488525</v>
      </c>
      <c r="N2975" s="870">
        <v>0</v>
      </c>
      <c r="O2975" s="870">
        <v>-0.38999998569488525</v>
      </c>
      <c r="P2975" s="870">
        <v>-0.14429999470710755</v>
      </c>
      <c r="Q2975" s="870">
        <v>0</v>
      </c>
      <c r="R2975" s="870">
        <v>0</v>
      </c>
      <c r="S2975" s="870">
        <v>0</v>
      </c>
      <c r="T2975" s="870">
        <v>0</v>
      </c>
      <c r="U2975" s="870">
        <v>0</v>
      </c>
      <c r="V2975" s="870">
        <v>0</v>
      </c>
      <c r="W2975" s="870">
        <v>0</v>
      </c>
      <c r="X2975" s="870">
        <v>-0.14429999470710755</v>
      </c>
      <c r="Y2975" s="870">
        <v>0.37000000000000005</v>
      </c>
      <c r="Z2975" s="870">
        <v>0</v>
      </c>
      <c r="AA2975" s="870">
        <v>-0.14429999470710755</v>
      </c>
      <c r="AB2975" s="870">
        <v>0</v>
      </c>
      <c r="AC2975" s="870">
        <v>-0.14429999470710755</v>
      </c>
      <c r="AD2975" s="870">
        <v>0</v>
      </c>
      <c r="AE2975" s="870">
        <v>0</v>
      </c>
    </row>
    <row r="2976" spans="1:31">
      <c r="A2976" s="870" t="s">
        <v>2111</v>
      </c>
      <c r="B2976" s="870">
        <v>25</v>
      </c>
      <c r="C2976" s="870">
        <v>2503</v>
      </c>
      <c r="D2976" s="870">
        <v>250310</v>
      </c>
      <c r="E2976" s="870">
        <v>2503109886</v>
      </c>
      <c r="F2976" s="870" t="s">
        <v>1515</v>
      </c>
      <c r="G2976" s="870">
        <v>-48065628</v>
      </c>
      <c r="H2976" s="870">
        <v>0</v>
      </c>
      <c r="I2976" s="870">
        <v>-48065628</v>
      </c>
      <c r="J2976" s="870">
        <v>0</v>
      </c>
      <c r="K2976" s="870">
        <v>0</v>
      </c>
      <c r="L2976" s="870">
        <v>0</v>
      </c>
      <c r="M2976" s="870">
        <v>0</v>
      </c>
      <c r="N2976" s="870">
        <v>0</v>
      </c>
      <c r="O2976" s="870">
        <v>0</v>
      </c>
      <c r="P2976" s="870">
        <v>0</v>
      </c>
      <c r="Q2976" s="870">
        <v>0</v>
      </c>
      <c r="R2976" s="870">
        <v>0</v>
      </c>
      <c r="S2976" s="870">
        <v>0</v>
      </c>
      <c r="T2976" s="870">
        <v>0</v>
      </c>
      <c r="U2976" s="870">
        <v>0</v>
      </c>
      <c r="V2976" s="870">
        <v>0</v>
      </c>
      <c r="W2976" s="870">
        <v>0</v>
      </c>
      <c r="X2976" s="870">
        <v>0</v>
      </c>
      <c r="Y2976" s="870">
        <v>0</v>
      </c>
      <c r="Z2976" s="870">
        <v>0</v>
      </c>
      <c r="AA2976" s="870">
        <v>0</v>
      </c>
      <c r="AB2976" s="870">
        <v>0</v>
      </c>
      <c r="AC2976" s="870">
        <v>0</v>
      </c>
      <c r="AD2976" s="870">
        <v>0</v>
      </c>
      <c r="AE2976" s="870">
        <v>0</v>
      </c>
    </row>
    <row r="2977" spans="1:31">
      <c r="A2977" s="870" t="s">
        <v>2111</v>
      </c>
      <c r="B2977" s="870">
        <v>25</v>
      </c>
      <c r="C2977" s="870">
        <v>2503</v>
      </c>
      <c r="D2977" s="870">
        <v>250310</v>
      </c>
      <c r="E2977" s="870">
        <v>2503109887</v>
      </c>
      <c r="F2977" s="870" t="s">
        <v>1515</v>
      </c>
      <c r="G2977" s="870">
        <v>-172662</v>
      </c>
      <c r="H2977" s="870">
        <v>0</v>
      </c>
      <c r="I2977" s="870">
        <v>-172662</v>
      </c>
      <c r="J2977" s="870">
        <v>0</v>
      </c>
      <c r="K2977" s="870">
        <v>0</v>
      </c>
      <c r="L2977" s="870">
        <v>0</v>
      </c>
      <c r="M2977" s="870">
        <v>0</v>
      </c>
      <c r="N2977" s="870">
        <v>0</v>
      </c>
      <c r="O2977" s="870">
        <v>0</v>
      </c>
      <c r="P2977" s="870">
        <v>0</v>
      </c>
      <c r="Q2977" s="870">
        <v>0</v>
      </c>
      <c r="R2977" s="870">
        <v>0</v>
      </c>
      <c r="S2977" s="870">
        <v>0</v>
      </c>
      <c r="T2977" s="870">
        <v>0</v>
      </c>
      <c r="U2977" s="870">
        <v>0</v>
      </c>
      <c r="V2977" s="870">
        <v>0</v>
      </c>
      <c r="W2977" s="870">
        <v>0</v>
      </c>
      <c r="X2977" s="870">
        <v>0</v>
      </c>
      <c r="Y2977" s="870">
        <v>0</v>
      </c>
      <c r="Z2977" s="870">
        <v>0</v>
      </c>
      <c r="AA2977" s="870">
        <v>0</v>
      </c>
      <c r="AB2977" s="870">
        <v>0</v>
      </c>
      <c r="AC2977" s="870">
        <v>0</v>
      </c>
      <c r="AD2977" s="870">
        <v>0</v>
      </c>
      <c r="AE2977" s="870">
        <v>0</v>
      </c>
    </row>
    <row r="2978" spans="1:31">
      <c r="A2978" s="870" t="s">
        <v>2111</v>
      </c>
      <c r="B2978" s="870">
        <v>25</v>
      </c>
      <c r="C2978" s="870">
        <v>2503</v>
      </c>
      <c r="D2978" s="870">
        <v>250310</v>
      </c>
      <c r="E2978" s="870">
        <v>2503109942</v>
      </c>
      <c r="F2978" s="870" t="s">
        <v>1544</v>
      </c>
      <c r="G2978" s="870">
        <v>-408743</v>
      </c>
      <c r="H2978" s="870">
        <v>0</v>
      </c>
      <c r="I2978" s="870">
        <v>-408743</v>
      </c>
      <c r="J2978" s="870">
        <v>0</v>
      </c>
      <c r="K2978" s="870">
        <v>0</v>
      </c>
      <c r="L2978" s="870">
        <v>0</v>
      </c>
      <c r="M2978" s="870">
        <v>0</v>
      </c>
      <c r="N2978" s="870">
        <v>0</v>
      </c>
      <c r="O2978" s="870">
        <v>0</v>
      </c>
      <c r="P2978" s="870">
        <v>0</v>
      </c>
      <c r="Q2978" s="870">
        <v>0</v>
      </c>
      <c r="R2978" s="870">
        <v>0</v>
      </c>
      <c r="S2978" s="870">
        <v>0</v>
      </c>
      <c r="T2978" s="870">
        <v>0</v>
      </c>
      <c r="U2978" s="870">
        <v>0</v>
      </c>
      <c r="V2978" s="870">
        <v>0</v>
      </c>
      <c r="W2978" s="870">
        <v>0</v>
      </c>
      <c r="X2978" s="870">
        <v>0</v>
      </c>
      <c r="Y2978" s="870">
        <v>0</v>
      </c>
      <c r="Z2978" s="870">
        <v>0</v>
      </c>
      <c r="AA2978" s="870">
        <v>0</v>
      </c>
      <c r="AB2978" s="870">
        <v>0</v>
      </c>
      <c r="AC2978" s="870">
        <v>0</v>
      </c>
      <c r="AD2978" s="870">
        <v>0</v>
      </c>
      <c r="AE2978" s="870">
        <v>0</v>
      </c>
    </row>
    <row r="2979" spans="1:31">
      <c r="A2979" s="870" t="s">
        <v>2111</v>
      </c>
      <c r="B2979" s="870">
        <v>25</v>
      </c>
      <c r="C2979" s="870">
        <v>2503</v>
      </c>
      <c r="D2979" s="870">
        <v>250320</v>
      </c>
      <c r="E2979" s="870">
        <v>2503200001</v>
      </c>
      <c r="F2979" s="870" t="s">
        <v>1545</v>
      </c>
      <c r="G2979" s="870">
        <v>0</v>
      </c>
      <c r="H2979" s="870">
        <v>0</v>
      </c>
      <c r="I2979" s="870">
        <v>0</v>
      </c>
      <c r="J2979" s="870">
        <v>0</v>
      </c>
      <c r="K2979" s="870">
        <v>0</v>
      </c>
      <c r="L2979" s="870">
        <v>0</v>
      </c>
      <c r="M2979" s="870">
        <v>0</v>
      </c>
      <c r="N2979" s="870">
        <v>0</v>
      </c>
      <c r="O2979" s="870">
        <v>0</v>
      </c>
      <c r="P2979" s="870">
        <v>0</v>
      </c>
      <c r="Q2979" s="870">
        <v>0</v>
      </c>
      <c r="R2979" s="870">
        <v>0</v>
      </c>
      <c r="S2979" s="870">
        <v>0</v>
      </c>
      <c r="T2979" s="870">
        <v>0</v>
      </c>
      <c r="U2979" s="870">
        <v>0</v>
      </c>
      <c r="V2979" s="870">
        <v>0</v>
      </c>
      <c r="W2979" s="870">
        <v>0</v>
      </c>
      <c r="X2979" s="870">
        <v>0</v>
      </c>
      <c r="Y2979" s="870">
        <v>0</v>
      </c>
      <c r="Z2979" s="870">
        <v>0</v>
      </c>
      <c r="AA2979" s="870">
        <v>0</v>
      </c>
      <c r="AB2979" s="870">
        <v>0</v>
      </c>
      <c r="AC2979" s="870">
        <v>0</v>
      </c>
      <c r="AD2979" s="870">
        <v>0</v>
      </c>
      <c r="AE2979" s="870">
        <v>0</v>
      </c>
    </row>
    <row r="2980" spans="1:31">
      <c r="A2980" s="870" t="s">
        <v>2111</v>
      </c>
      <c r="B2980" s="870">
        <v>25</v>
      </c>
      <c r="C2980" s="870">
        <v>2503</v>
      </c>
      <c r="D2980" s="870">
        <v>250320</v>
      </c>
      <c r="E2980" s="870">
        <v>2503209220</v>
      </c>
      <c r="F2980" s="870" t="s">
        <v>1546</v>
      </c>
      <c r="G2980" s="870">
        <v>0</v>
      </c>
      <c r="H2980" s="870">
        <v>0</v>
      </c>
      <c r="I2980" s="870">
        <v>0</v>
      </c>
      <c r="J2980" s="870">
        <v>0</v>
      </c>
      <c r="K2980" s="870">
        <v>0</v>
      </c>
      <c r="L2980" s="870">
        <v>0</v>
      </c>
      <c r="M2980" s="870">
        <v>0</v>
      </c>
      <c r="N2980" s="870">
        <v>0</v>
      </c>
      <c r="O2980" s="870">
        <v>0</v>
      </c>
      <c r="P2980" s="870">
        <v>0</v>
      </c>
      <c r="Q2980" s="870">
        <v>0</v>
      </c>
      <c r="R2980" s="870">
        <v>0</v>
      </c>
      <c r="S2980" s="870">
        <v>0</v>
      </c>
      <c r="T2980" s="870">
        <v>0</v>
      </c>
      <c r="U2980" s="870">
        <v>0</v>
      </c>
      <c r="V2980" s="870">
        <v>0</v>
      </c>
      <c r="W2980" s="870">
        <v>0</v>
      </c>
      <c r="X2980" s="870">
        <v>0</v>
      </c>
      <c r="Y2980" s="870">
        <v>0</v>
      </c>
      <c r="Z2980" s="870">
        <v>0</v>
      </c>
      <c r="AA2980" s="870">
        <v>0</v>
      </c>
      <c r="AB2980" s="870">
        <v>0</v>
      </c>
      <c r="AC2980" s="870">
        <v>0</v>
      </c>
      <c r="AD2980" s="870">
        <v>0</v>
      </c>
      <c r="AE2980" s="870">
        <v>0</v>
      </c>
    </row>
    <row r="2981" spans="1:31">
      <c r="A2981" s="870" t="s">
        <v>2111</v>
      </c>
      <c r="B2981" s="870">
        <v>25</v>
      </c>
      <c r="C2981" s="870">
        <v>2503</v>
      </c>
      <c r="D2981" s="870">
        <v>250320</v>
      </c>
      <c r="E2981" s="870">
        <v>2503209221</v>
      </c>
      <c r="F2981" s="870" t="s">
        <v>1547</v>
      </c>
      <c r="G2981" s="870">
        <v>0</v>
      </c>
      <c r="H2981" s="870">
        <v>0</v>
      </c>
      <c r="I2981" s="870">
        <v>0</v>
      </c>
      <c r="J2981" s="870">
        <v>0</v>
      </c>
      <c r="K2981" s="870">
        <v>0</v>
      </c>
      <c r="L2981" s="870">
        <v>0</v>
      </c>
      <c r="M2981" s="870">
        <v>0</v>
      </c>
      <c r="N2981" s="870">
        <v>0</v>
      </c>
      <c r="O2981" s="870">
        <v>0</v>
      </c>
      <c r="P2981" s="870">
        <v>0</v>
      </c>
      <c r="Q2981" s="870">
        <v>0</v>
      </c>
      <c r="R2981" s="870">
        <v>0</v>
      </c>
      <c r="S2981" s="870">
        <v>0</v>
      </c>
      <c r="T2981" s="870">
        <v>0</v>
      </c>
      <c r="U2981" s="870">
        <v>0</v>
      </c>
      <c r="V2981" s="870">
        <v>0</v>
      </c>
      <c r="W2981" s="870">
        <v>0</v>
      </c>
      <c r="X2981" s="870">
        <v>0</v>
      </c>
      <c r="Y2981" s="870">
        <v>0</v>
      </c>
      <c r="Z2981" s="870">
        <v>0</v>
      </c>
      <c r="AA2981" s="870">
        <v>0</v>
      </c>
      <c r="AB2981" s="870">
        <v>0</v>
      </c>
      <c r="AC2981" s="870">
        <v>0</v>
      </c>
      <c r="AD2981" s="870">
        <v>0</v>
      </c>
      <c r="AE2981" s="870">
        <v>0</v>
      </c>
    </row>
    <row r="2982" spans="1:31">
      <c r="A2982" s="870" t="s">
        <v>2111</v>
      </c>
      <c r="B2982" s="870">
        <v>25</v>
      </c>
      <c r="C2982" s="870">
        <v>2503</v>
      </c>
      <c r="D2982" s="870">
        <v>250320</v>
      </c>
      <c r="E2982" s="870">
        <v>2503209812</v>
      </c>
      <c r="F2982" s="870" t="s">
        <v>1548</v>
      </c>
      <c r="G2982" s="870">
        <v>0</v>
      </c>
      <c r="H2982" s="870">
        <v>0</v>
      </c>
      <c r="I2982" s="870">
        <v>0</v>
      </c>
      <c r="J2982" s="870">
        <v>0</v>
      </c>
      <c r="K2982" s="870">
        <v>0</v>
      </c>
      <c r="L2982" s="870">
        <v>0</v>
      </c>
      <c r="M2982" s="870">
        <v>0</v>
      </c>
      <c r="N2982" s="870">
        <v>0</v>
      </c>
      <c r="O2982" s="870">
        <v>0</v>
      </c>
      <c r="P2982" s="870">
        <v>0</v>
      </c>
      <c r="Q2982" s="870">
        <v>0</v>
      </c>
      <c r="R2982" s="870">
        <v>0</v>
      </c>
      <c r="S2982" s="870">
        <v>0</v>
      </c>
      <c r="T2982" s="870">
        <v>0</v>
      </c>
      <c r="U2982" s="870">
        <v>0</v>
      </c>
      <c r="V2982" s="870">
        <v>0</v>
      </c>
      <c r="W2982" s="870">
        <v>0</v>
      </c>
      <c r="X2982" s="870">
        <v>0</v>
      </c>
      <c r="Y2982" s="870">
        <v>0</v>
      </c>
      <c r="Z2982" s="870">
        <v>0</v>
      </c>
      <c r="AA2982" s="870">
        <v>0</v>
      </c>
      <c r="AB2982" s="870">
        <v>0</v>
      </c>
      <c r="AC2982" s="870">
        <v>0</v>
      </c>
      <c r="AD2982" s="870">
        <v>0</v>
      </c>
      <c r="AE2982" s="870">
        <v>0</v>
      </c>
    </row>
    <row r="2983" spans="1:31">
      <c r="A2983" s="870" t="s">
        <v>2111</v>
      </c>
      <c r="B2983" s="870">
        <v>25</v>
      </c>
      <c r="C2983" s="870">
        <v>2503</v>
      </c>
      <c r="D2983" s="870">
        <v>250340</v>
      </c>
      <c r="E2983" s="870">
        <v>2503400001</v>
      </c>
      <c r="F2983" s="870" t="s">
        <v>1549</v>
      </c>
      <c r="G2983" s="870">
        <v>0</v>
      </c>
      <c r="H2983" s="870">
        <v>0</v>
      </c>
      <c r="I2983" s="870">
        <v>0</v>
      </c>
      <c r="J2983" s="870">
        <v>0</v>
      </c>
      <c r="K2983" s="870">
        <v>0</v>
      </c>
      <c r="L2983" s="870">
        <v>0</v>
      </c>
      <c r="M2983" s="870">
        <v>0</v>
      </c>
      <c r="N2983" s="870">
        <v>0</v>
      </c>
      <c r="O2983" s="870">
        <v>0</v>
      </c>
      <c r="P2983" s="870">
        <v>0</v>
      </c>
      <c r="Q2983" s="870">
        <v>0</v>
      </c>
      <c r="R2983" s="870">
        <v>0</v>
      </c>
      <c r="S2983" s="870">
        <v>0</v>
      </c>
      <c r="T2983" s="870">
        <v>0</v>
      </c>
      <c r="U2983" s="870">
        <v>0</v>
      </c>
      <c r="V2983" s="870">
        <v>0</v>
      </c>
      <c r="W2983" s="870">
        <v>0</v>
      </c>
      <c r="X2983" s="870">
        <v>0</v>
      </c>
      <c r="Y2983" s="870">
        <v>0</v>
      </c>
      <c r="Z2983" s="870">
        <v>0</v>
      </c>
      <c r="AA2983" s="870">
        <v>0</v>
      </c>
      <c r="AB2983" s="870">
        <v>0</v>
      </c>
      <c r="AC2983" s="870">
        <v>0</v>
      </c>
      <c r="AD2983" s="870">
        <v>0</v>
      </c>
      <c r="AE2983" s="870">
        <v>0</v>
      </c>
    </row>
    <row r="2984" spans="1:31">
      <c r="A2984" s="870" t="s">
        <v>2111</v>
      </c>
      <c r="B2984" s="870">
        <v>25</v>
      </c>
      <c r="C2984" s="870">
        <v>2503</v>
      </c>
      <c r="D2984" s="870">
        <v>250340</v>
      </c>
      <c r="E2984" s="870">
        <v>2503400010</v>
      </c>
      <c r="F2984" s="870" t="s">
        <v>1550</v>
      </c>
      <c r="G2984" s="870">
        <v>0</v>
      </c>
      <c r="H2984" s="870">
        <v>0</v>
      </c>
      <c r="I2984" s="870">
        <v>0</v>
      </c>
      <c r="J2984" s="870">
        <v>0</v>
      </c>
      <c r="K2984" s="870">
        <v>0</v>
      </c>
      <c r="L2984" s="870">
        <v>0</v>
      </c>
      <c r="M2984" s="870">
        <v>0</v>
      </c>
      <c r="N2984" s="870">
        <v>0</v>
      </c>
      <c r="O2984" s="870">
        <v>0</v>
      </c>
      <c r="P2984" s="870">
        <v>0</v>
      </c>
      <c r="Q2984" s="870">
        <v>0</v>
      </c>
      <c r="R2984" s="870">
        <v>0</v>
      </c>
      <c r="S2984" s="870">
        <v>0</v>
      </c>
      <c r="T2984" s="870">
        <v>0</v>
      </c>
      <c r="U2984" s="870">
        <v>0</v>
      </c>
      <c r="V2984" s="870">
        <v>0</v>
      </c>
      <c r="W2984" s="870">
        <v>0</v>
      </c>
      <c r="X2984" s="870">
        <v>0</v>
      </c>
      <c r="Y2984" s="870">
        <v>0</v>
      </c>
      <c r="Z2984" s="870">
        <v>0</v>
      </c>
      <c r="AA2984" s="870">
        <v>0</v>
      </c>
      <c r="AB2984" s="870">
        <v>0</v>
      </c>
      <c r="AC2984" s="870">
        <v>0</v>
      </c>
      <c r="AD2984" s="870">
        <v>0</v>
      </c>
      <c r="AE2984" s="870">
        <v>0</v>
      </c>
    </row>
    <row r="2985" spans="1:31">
      <c r="A2985" s="870" t="s">
        <v>2111</v>
      </c>
      <c r="B2985" s="870">
        <v>25</v>
      </c>
      <c r="C2985" s="870">
        <v>2503</v>
      </c>
      <c r="D2985" s="870">
        <v>250340</v>
      </c>
      <c r="E2985" s="870">
        <v>2503400080</v>
      </c>
      <c r="F2985" s="870" t="s">
        <v>4756</v>
      </c>
      <c r="G2985" s="870">
        <v>0</v>
      </c>
      <c r="H2985" s="870">
        <v>0</v>
      </c>
      <c r="I2985" s="870">
        <v>0</v>
      </c>
      <c r="J2985" s="870">
        <v>0</v>
      </c>
      <c r="K2985" s="870">
        <v>0</v>
      </c>
      <c r="L2985" s="870">
        <v>0</v>
      </c>
      <c r="M2985" s="870">
        <v>0</v>
      </c>
      <c r="N2985" s="870">
        <v>0</v>
      </c>
      <c r="O2985" s="870">
        <v>0</v>
      </c>
      <c r="P2985" s="870">
        <v>0</v>
      </c>
      <c r="Q2985" s="870">
        <v>0</v>
      </c>
      <c r="R2985" s="870">
        <v>0</v>
      </c>
      <c r="S2985" s="870">
        <v>0</v>
      </c>
      <c r="T2985" s="870">
        <v>0</v>
      </c>
      <c r="U2985" s="870">
        <v>0</v>
      </c>
      <c r="V2985" s="870">
        <v>0</v>
      </c>
      <c r="W2985" s="870">
        <v>0</v>
      </c>
      <c r="X2985" s="870">
        <v>0</v>
      </c>
      <c r="Y2985" s="870">
        <v>0</v>
      </c>
      <c r="Z2985" s="870">
        <v>0</v>
      </c>
      <c r="AA2985" s="870">
        <v>0</v>
      </c>
      <c r="AB2985" s="870">
        <v>0</v>
      </c>
      <c r="AC2985" s="870">
        <v>0</v>
      </c>
      <c r="AD2985" s="870">
        <v>0</v>
      </c>
      <c r="AE2985" s="870">
        <v>0</v>
      </c>
    </row>
    <row r="2986" spans="1:31">
      <c r="A2986" s="870" t="s">
        <v>2111</v>
      </c>
      <c r="B2986" s="870">
        <v>25</v>
      </c>
      <c r="C2986" s="870">
        <v>2503</v>
      </c>
      <c r="D2986" s="870">
        <v>250340</v>
      </c>
      <c r="E2986" s="870">
        <v>2503400081</v>
      </c>
      <c r="F2986" s="870" t="s">
        <v>4757</v>
      </c>
      <c r="G2986" s="870">
        <v>0</v>
      </c>
      <c r="H2986" s="870">
        <v>0</v>
      </c>
      <c r="I2986" s="870">
        <v>0</v>
      </c>
      <c r="J2986" s="870">
        <v>0</v>
      </c>
      <c r="K2986" s="870">
        <v>0</v>
      </c>
      <c r="L2986" s="870">
        <v>0</v>
      </c>
      <c r="M2986" s="870">
        <v>0</v>
      </c>
      <c r="N2986" s="870">
        <v>0</v>
      </c>
      <c r="O2986" s="870">
        <v>0</v>
      </c>
      <c r="P2986" s="870">
        <v>0</v>
      </c>
      <c r="Q2986" s="870">
        <v>0</v>
      </c>
      <c r="R2986" s="870">
        <v>0</v>
      </c>
      <c r="S2986" s="870">
        <v>0</v>
      </c>
      <c r="T2986" s="870">
        <v>0</v>
      </c>
      <c r="U2986" s="870">
        <v>0</v>
      </c>
      <c r="V2986" s="870">
        <v>0</v>
      </c>
      <c r="W2986" s="870">
        <v>0</v>
      </c>
      <c r="X2986" s="870">
        <v>0</v>
      </c>
      <c r="Y2986" s="870">
        <v>0</v>
      </c>
      <c r="Z2986" s="870">
        <v>0</v>
      </c>
      <c r="AA2986" s="870">
        <v>0</v>
      </c>
      <c r="AB2986" s="870">
        <v>0</v>
      </c>
      <c r="AC2986" s="870">
        <v>0</v>
      </c>
      <c r="AD2986" s="870">
        <v>0</v>
      </c>
      <c r="AE2986" s="870">
        <v>0</v>
      </c>
    </row>
    <row r="2987" spans="1:31">
      <c r="A2987" s="870" t="s">
        <v>2111</v>
      </c>
      <c r="B2987" s="870">
        <v>25</v>
      </c>
      <c r="C2987" s="870">
        <v>2503</v>
      </c>
      <c r="D2987" s="870">
        <v>250340</v>
      </c>
      <c r="E2987" s="870">
        <v>2503401200</v>
      </c>
      <c r="F2987" s="870" t="s">
        <v>1551</v>
      </c>
      <c r="G2987" s="870">
        <v>0</v>
      </c>
      <c r="H2987" s="870">
        <v>0</v>
      </c>
      <c r="I2987" s="870">
        <v>0</v>
      </c>
      <c r="J2987" s="870">
        <v>0</v>
      </c>
      <c r="K2987" s="870">
        <v>0</v>
      </c>
      <c r="L2987" s="870">
        <v>0</v>
      </c>
      <c r="M2987" s="870">
        <v>0</v>
      </c>
      <c r="N2987" s="870">
        <v>0</v>
      </c>
      <c r="O2987" s="870">
        <v>0</v>
      </c>
      <c r="P2987" s="870">
        <v>0</v>
      </c>
      <c r="Q2987" s="870">
        <v>0</v>
      </c>
      <c r="R2987" s="870">
        <v>0</v>
      </c>
      <c r="S2987" s="870">
        <v>0</v>
      </c>
      <c r="T2987" s="870">
        <v>0</v>
      </c>
      <c r="U2987" s="870">
        <v>0</v>
      </c>
      <c r="V2987" s="870">
        <v>0</v>
      </c>
      <c r="W2987" s="870">
        <v>0</v>
      </c>
      <c r="X2987" s="870">
        <v>0</v>
      </c>
      <c r="Y2987" s="870">
        <v>0</v>
      </c>
      <c r="Z2987" s="870">
        <v>0</v>
      </c>
      <c r="AA2987" s="870">
        <v>0</v>
      </c>
      <c r="AB2987" s="870">
        <v>0</v>
      </c>
      <c r="AC2987" s="870">
        <v>0</v>
      </c>
      <c r="AD2987" s="870">
        <v>0</v>
      </c>
      <c r="AE2987" s="870">
        <v>0</v>
      </c>
    </row>
    <row r="2988" spans="1:31">
      <c r="A2988" s="870" t="s">
        <v>2111</v>
      </c>
      <c r="B2988" s="870">
        <v>25</v>
      </c>
      <c r="C2988" s="870">
        <v>2503</v>
      </c>
      <c r="D2988" s="870">
        <v>250340</v>
      </c>
      <c r="E2988" s="870">
        <v>2503401201</v>
      </c>
      <c r="F2988" s="870" t="s">
        <v>3267</v>
      </c>
      <c r="G2988" s="870">
        <v>0</v>
      </c>
      <c r="H2988" s="870">
        <v>0</v>
      </c>
      <c r="I2988" s="870">
        <v>0</v>
      </c>
      <c r="J2988" s="870">
        <v>0</v>
      </c>
      <c r="K2988" s="870">
        <v>0</v>
      </c>
      <c r="L2988" s="870">
        <v>0</v>
      </c>
      <c r="M2988" s="870">
        <v>0</v>
      </c>
      <c r="N2988" s="870">
        <v>0</v>
      </c>
      <c r="O2988" s="870">
        <v>0</v>
      </c>
      <c r="P2988" s="870">
        <v>0</v>
      </c>
      <c r="Q2988" s="870">
        <v>0</v>
      </c>
      <c r="R2988" s="870">
        <v>0</v>
      </c>
      <c r="S2988" s="870">
        <v>0</v>
      </c>
      <c r="T2988" s="870">
        <v>0</v>
      </c>
      <c r="U2988" s="870">
        <v>0</v>
      </c>
      <c r="V2988" s="870">
        <v>0</v>
      </c>
      <c r="W2988" s="870">
        <v>0</v>
      </c>
      <c r="X2988" s="870">
        <v>0</v>
      </c>
      <c r="Y2988" s="870">
        <v>0</v>
      </c>
      <c r="Z2988" s="870">
        <v>0</v>
      </c>
      <c r="AA2988" s="870">
        <v>0</v>
      </c>
      <c r="AB2988" s="870">
        <v>0</v>
      </c>
      <c r="AC2988" s="870">
        <v>0</v>
      </c>
      <c r="AD2988" s="870">
        <v>0</v>
      </c>
      <c r="AE2988" s="870">
        <v>0</v>
      </c>
    </row>
    <row r="2989" spans="1:31">
      <c r="A2989" s="870" t="s">
        <v>2111</v>
      </c>
      <c r="B2989" s="870">
        <v>25</v>
      </c>
      <c r="C2989" s="870">
        <v>2503</v>
      </c>
      <c r="D2989" s="870">
        <v>250340</v>
      </c>
      <c r="E2989" s="870">
        <v>2503401218</v>
      </c>
      <c r="F2989" s="870" t="s">
        <v>308</v>
      </c>
      <c r="G2989" s="870">
        <v>0</v>
      </c>
      <c r="H2989" s="870">
        <v>0</v>
      </c>
      <c r="I2989" s="870">
        <v>0</v>
      </c>
      <c r="J2989" s="870">
        <v>0</v>
      </c>
      <c r="K2989" s="870">
        <v>0</v>
      </c>
      <c r="L2989" s="870">
        <v>0</v>
      </c>
      <c r="M2989" s="870">
        <v>0</v>
      </c>
      <c r="N2989" s="870">
        <v>0</v>
      </c>
      <c r="O2989" s="870">
        <v>0</v>
      </c>
      <c r="P2989" s="870">
        <v>0</v>
      </c>
      <c r="Q2989" s="870">
        <v>0</v>
      </c>
      <c r="R2989" s="870">
        <v>0</v>
      </c>
      <c r="S2989" s="870">
        <v>0</v>
      </c>
      <c r="T2989" s="870">
        <v>0</v>
      </c>
      <c r="U2989" s="870">
        <v>0</v>
      </c>
      <c r="V2989" s="870">
        <v>0</v>
      </c>
      <c r="W2989" s="870">
        <v>0</v>
      </c>
      <c r="X2989" s="870">
        <v>0</v>
      </c>
      <c r="Y2989" s="870">
        <v>0</v>
      </c>
      <c r="Z2989" s="870">
        <v>0</v>
      </c>
      <c r="AA2989" s="870">
        <v>0</v>
      </c>
      <c r="AB2989" s="870">
        <v>0</v>
      </c>
      <c r="AC2989" s="870">
        <v>0</v>
      </c>
      <c r="AD2989" s="870">
        <v>0</v>
      </c>
      <c r="AE2989" s="870">
        <v>0</v>
      </c>
    </row>
    <row r="2990" spans="1:31">
      <c r="A2990" s="870" t="s">
        <v>2111</v>
      </c>
      <c r="B2990" s="870">
        <v>25</v>
      </c>
      <c r="C2990" s="870">
        <v>2503</v>
      </c>
      <c r="D2990" s="870">
        <v>250340</v>
      </c>
      <c r="E2990" s="870">
        <v>2503401219</v>
      </c>
      <c r="F2990" s="870" t="s">
        <v>1552</v>
      </c>
      <c r="G2990" s="870">
        <v>0</v>
      </c>
      <c r="H2990" s="870">
        <v>0</v>
      </c>
      <c r="I2990" s="870">
        <v>0</v>
      </c>
      <c r="J2990" s="870">
        <v>0</v>
      </c>
      <c r="K2990" s="870">
        <v>0</v>
      </c>
      <c r="L2990" s="870">
        <v>0</v>
      </c>
      <c r="M2990" s="870">
        <v>0</v>
      </c>
      <c r="N2990" s="870">
        <v>0</v>
      </c>
      <c r="O2990" s="870">
        <v>0</v>
      </c>
      <c r="P2990" s="870">
        <v>0</v>
      </c>
      <c r="Q2990" s="870">
        <v>0</v>
      </c>
      <c r="R2990" s="870">
        <v>0</v>
      </c>
      <c r="S2990" s="870">
        <v>0</v>
      </c>
      <c r="T2990" s="870">
        <v>0</v>
      </c>
      <c r="U2990" s="870">
        <v>0</v>
      </c>
      <c r="V2990" s="870">
        <v>0</v>
      </c>
      <c r="W2990" s="870">
        <v>0</v>
      </c>
      <c r="X2990" s="870">
        <v>0</v>
      </c>
      <c r="Y2990" s="870">
        <v>0</v>
      </c>
      <c r="Z2990" s="870">
        <v>0</v>
      </c>
      <c r="AA2990" s="870">
        <v>0</v>
      </c>
      <c r="AB2990" s="870">
        <v>0</v>
      </c>
      <c r="AC2990" s="870">
        <v>0</v>
      </c>
      <c r="AD2990" s="870">
        <v>0</v>
      </c>
      <c r="AE2990" s="870">
        <v>0</v>
      </c>
    </row>
    <row r="2991" spans="1:31">
      <c r="A2991" s="870" t="s">
        <v>2111</v>
      </c>
      <c r="B2991" s="870">
        <v>25</v>
      </c>
      <c r="C2991" s="870">
        <v>2503</v>
      </c>
      <c r="D2991" s="870">
        <v>250340</v>
      </c>
      <c r="E2991" s="870">
        <v>2503401220</v>
      </c>
      <c r="F2991" s="870" t="s">
        <v>1553</v>
      </c>
      <c r="G2991" s="870">
        <v>0</v>
      </c>
      <c r="H2991" s="870">
        <v>0</v>
      </c>
      <c r="I2991" s="870">
        <v>0</v>
      </c>
      <c r="J2991" s="870">
        <v>0</v>
      </c>
      <c r="K2991" s="870">
        <v>0</v>
      </c>
      <c r="L2991" s="870">
        <v>0</v>
      </c>
      <c r="M2991" s="870">
        <v>0</v>
      </c>
      <c r="N2991" s="870">
        <v>0</v>
      </c>
      <c r="O2991" s="870">
        <v>0</v>
      </c>
      <c r="P2991" s="870">
        <v>0</v>
      </c>
      <c r="Q2991" s="870">
        <v>0</v>
      </c>
      <c r="R2991" s="870">
        <v>0</v>
      </c>
      <c r="S2991" s="870">
        <v>0</v>
      </c>
      <c r="T2991" s="870">
        <v>0</v>
      </c>
      <c r="U2991" s="870">
        <v>0</v>
      </c>
      <c r="V2991" s="870">
        <v>0</v>
      </c>
      <c r="W2991" s="870">
        <v>0</v>
      </c>
      <c r="X2991" s="870">
        <v>0</v>
      </c>
      <c r="Y2991" s="870">
        <v>0</v>
      </c>
      <c r="Z2991" s="870">
        <v>0</v>
      </c>
      <c r="AA2991" s="870">
        <v>0</v>
      </c>
      <c r="AB2991" s="870">
        <v>0</v>
      </c>
      <c r="AC2991" s="870">
        <v>0</v>
      </c>
      <c r="AD2991" s="870">
        <v>0</v>
      </c>
      <c r="AE2991" s="870">
        <v>0</v>
      </c>
    </row>
    <row r="2992" spans="1:31">
      <c r="A2992" s="870" t="s">
        <v>2111</v>
      </c>
      <c r="B2992" s="870">
        <v>25</v>
      </c>
      <c r="C2992" s="870">
        <v>2503</v>
      </c>
      <c r="D2992" s="870">
        <v>250340</v>
      </c>
      <c r="E2992" s="870">
        <v>2503401222</v>
      </c>
      <c r="F2992" s="870" t="s">
        <v>4415</v>
      </c>
      <c r="G2992" s="870">
        <v>0</v>
      </c>
      <c r="H2992" s="870">
        <v>0</v>
      </c>
      <c r="I2992" s="870">
        <v>0</v>
      </c>
      <c r="J2992" s="870">
        <v>0</v>
      </c>
      <c r="K2992" s="870">
        <v>0</v>
      </c>
      <c r="L2992" s="870">
        <v>0</v>
      </c>
      <c r="M2992" s="870">
        <v>0</v>
      </c>
      <c r="N2992" s="870">
        <v>0</v>
      </c>
      <c r="O2992" s="870">
        <v>0</v>
      </c>
      <c r="P2992" s="870">
        <v>0</v>
      </c>
      <c r="Q2992" s="870">
        <v>0</v>
      </c>
      <c r="R2992" s="870">
        <v>0</v>
      </c>
      <c r="S2992" s="870">
        <v>0</v>
      </c>
      <c r="T2992" s="870">
        <v>0</v>
      </c>
      <c r="U2992" s="870">
        <v>0</v>
      </c>
      <c r="V2992" s="870">
        <v>0</v>
      </c>
      <c r="W2992" s="870">
        <v>0</v>
      </c>
      <c r="X2992" s="870">
        <v>0</v>
      </c>
      <c r="Y2992" s="870">
        <v>0</v>
      </c>
      <c r="Z2992" s="870">
        <v>0</v>
      </c>
      <c r="AA2992" s="870">
        <v>0</v>
      </c>
      <c r="AB2992" s="870">
        <v>0</v>
      </c>
      <c r="AC2992" s="870">
        <v>0</v>
      </c>
      <c r="AD2992" s="870">
        <v>0</v>
      </c>
      <c r="AE2992" s="870">
        <v>0</v>
      </c>
    </row>
    <row r="2993" spans="1:31">
      <c r="A2993" s="870" t="s">
        <v>2111</v>
      </c>
      <c r="B2993" s="870">
        <v>25</v>
      </c>
      <c r="C2993" s="870">
        <v>2503</v>
      </c>
      <c r="D2993" s="870">
        <v>250340</v>
      </c>
      <c r="E2993" s="870">
        <v>2503401223</v>
      </c>
      <c r="F2993" s="870" t="s">
        <v>4574</v>
      </c>
      <c r="G2993" s="870">
        <v>0</v>
      </c>
      <c r="H2993" s="870">
        <v>0</v>
      </c>
      <c r="I2993" s="870">
        <v>0</v>
      </c>
      <c r="J2993" s="870">
        <v>0</v>
      </c>
      <c r="K2993" s="870">
        <v>0</v>
      </c>
      <c r="L2993" s="870">
        <v>0</v>
      </c>
      <c r="M2993" s="870">
        <v>0</v>
      </c>
      <c r="N2993" s="870">
        <v>0</v>
      </c>
      <c r="O2993" s="870">
        <v>0</v>
      </c>
      <c r="P2993" s="870">
        <v>0</v>
      </c>
      <c r="Q2993" s="870">
        <v>0</v>
      </c>
      <c r="R2993" s="870">
        <v>0</v>
      </c>
      <c r="S2993" s="870">
        <v>0</v>
      </c>
      <c r="T2993" s="870">
        <v>0</v>
      </c>
      <c r="U2993" s="870">
        <v>0</v>
      </c>
      <c r="V2993" s="870">
        <v>0</v>
      </c>
      <c r="W2993" s="870">
        <v>0</v>
      </c>
      <c r="X2993" s="870">
        <v>0</v>
      </c>
      <c r="Y2993" s="870">
        <v>0</v>
      </c>
      <c r="Z2993" s="870">
        <v>0</v>
      </c>
      <c r="AA2993" s="870">
        <v>0</v>
      </c>
      <c r="AB2993" s="870">
        <v>0</v>
      </c>
      <c r="AC2993" s="870">
        <v>0</v>
      </c>
      <c r="AD2993" s="870">
        <v>0</v>
      </c>
      <c r="AE2993" s="870">
        <v>0</v>
      </c>
    </row>
    <row r="2994" spans="1:31">
      <c r="A2994" s="870" t="s">
        <v>2111</v>
      </c>
      <c r="B2994" s="870">
        <v>25</v>
      </c>
      <c r="C2994" s="870">
        <v>2503</v>
      </c>
      <c r="D2994" s="870">
        <v>250340</v>
      </c>
      <c r="E2994" s="870">
        <v>2503401298</v>
      </c>
      <c r="F2994" s="870" t="s">
        <v>2120</v>
      </c>
      <c r="G2994" s="870">
        <v>-32513510516</v>
      </c>
      <c r="H2994" s="870">
        <v>0</v>
      </c>
      <c r="I2994" s="870">
        <v>-32513510515.540001</v>
      </c>
      <c r="J2994" s="870">
        <v>0.45999908447265625</v>
      </c>
      <c r="K2994" s="870">
        <v>0</v>
      </c>
      <c r="L2994" s="870">
        <v>0.45999908447265625</v>
      </c>
      <c r="M2994" s="870">
        <v>0</v>
      </c>
      <c r="N2994" s="870">
        <v>0</v>
      </c>
      <c r="O2994" s="870">
        <v>0.45999908447265625</v>
      </c>
      <c r="P2994" s="870">
        <v>0.17019966125488281</v>
      </c>
      <c r="Q2994" s="870">
        <v>0</v>
      </c>
      <c r="R2994" s="870">
        <v>0</v>
      </c>
      <c r="S2994" s="870">
        <v>0</v>
      </c>
      <c r="T2994" s="870">
        <v>0</v>
      </c>
      <c r="U2994" s="870">
        <v>0</v>
      </c>
      <c r="V2994" s="870">
        <v>0</v>
      </c>
      <c r="W2994" s="870">
        <v>0</v>
      </c>
      <c r="X2994" s="870">
        <v>0.17019966125488281</v>
      </c>
      <c r="Y2994" s="870">
        <v>0.37</v>
      </c>
      <c r="Z2994" s="870">
        <v>0.17019966125488281</v>
      </c>
      <c r="AA2994" s="870">
        <v>0</v>
      </c>
      <c r="AB2994" s="870">
        <v>0.17019966125488281</v>
      </c>
      <c r="AC2994" s="870">
        <v>0</v>
      </c>
      <c r="AD2994" s="870">
        <v>0</v>
      </c>
      <c r="AE2994" s="870">
        <v>0</v>
      </c>
    </row>
    <row r="2995" spans="1:31">
      <c r="A2995" s="870" t="s">
        <v>2111</v>
      </c>
      <c r="B2995" s="870">
        <v>25</v>
      </c>
      <c r="C2995" s="870">
        <v>2503</v>
      </c>
      <c r="D2995" s="870">
        <v>250340</v>
      </c>
      <c r="E2995" s="870">
        <v>2503401300</v>
      </c>
      <c r="F2995" s="870" t="s">
        <v>1554</v>
      </c>
      <c r="G2995" s="870">
        <v>0</v>
      </c>
      <c r="H2995" s="870">
        <v>0</v>
      </c>
      <c r="I2995" s="870">
        <v>0</v>
      </c>
      <c r="J2995" s="870">
        <v>0</v>
      </c>
      <c r="K2995" s="870">
        <v>0</v>
      </c>
      <c r="L2995" s="870">
        <v>0</v>
      </c>
      <c r="M2995" s="870">
        <v>0</v>
      </c>
      <c r="N2995" s="870">
        <v>0</v>
      </c>
      <c r="O2995" s="870">
        <v>0</v>
      </c>
      <c r="P2995" s="870">
        <v>0</v>
      </c>
      <c r="Q2995" s="870">
        <v>0</v>
      </c>
      <c r="R2995" s="870">
        <v>0</v>
      </c>
      <c r="S2995" s="870">
        <v>0</v>
      </c>
      <c r="T2995" s="870">
        <v>0</v>
      </c>
      <c r="U2995" s="870">
        <v>0</v>
      </c>
      <c r="V2995" s="870">
        <v>0</v>
      </c>
      <c r="W2995" s="870">
        <v>0</v>
      </c>
      <c r="X2995" s="870">
        <v>0</v>
      </c>
      <c r="Y2995" s="870">
        <v>0</v>
      </c>
      <c r="Z2995" s="870">
        <v>0</v>
      </c>
      <c r="AA2995" s="870">
        <v>0</v>
      </c>
      <c r="AB2995" s="870">
        <v>0</v>
      </c>
      <c r="AC2995" s="870">
        <v>0</v>
      </c>
      <c r="AD2995" s="870">
        <v>0</v>
      </c>
      <c r="AE2995" s="870">
        <v>0</v>
      </c>
    </row>
    <row r="2996" spans="1:31">
      <c r="A2996" s="870" t="s">
        <v>2111</v>
      </c>
      <c r="B2996" s="870">
        <v>25</v>
      </c>
      <c r="C2996" s="870">
        <v>2503</v>
      </c>
      <c r="D2996" s="870">
        <v>250340</v>
      </c>
      <c r="E2996" s="870">
        <v>2503401888</v>
      </c>
      <c r="F2996" s="870" t="s">
        <v>1555</v>
      </c>
      <c r="G2996" s="870">
        <v>0</v>
      </c>
      <c r="H2996" s="870">
        <v>0</v>
      </c>
      <c r="I2996" s="870">
        <v>0</v>
      </c>
      <c r="J2996" s="870">
        <v>0</v>
      </c>
      <c r="K2996" s="870">
        <v>0</v>
      </c>
      <c r="L2996" s="870">
        <v>0</v>
      </c>
      <c r="M2996" s="870">
        <v>0</v>
      </c>
      <c r="N2996" s="870">
        <v>0</v>
      </c>
      <c r="O2996" s="870">
        <v>0</v>
      </c>
      <c r="P2996" s="870">
        <v>0</v>
      </c>
      <c r="Q2996" s="870">
        <v>0</v>
      </c>
      <c r="R2996" s="870">
        <v>0</v>
      </c>
      <c r="S2996" s="870">
        <v>0</v>
      </c>
      <c r="T2996" s="870">
        <v>0</v>
      </c>
      <c r="U2996" s="870">
        <v>0</v>
      </c>
      <c r="V2996" s="870">
        <v>0</v>
      </c>
      <c r="W2996" s="870">
        <v>0</v>
      </c>
      <c r="X2996" s="870">
        <v>0</v>
      </c>
      <c r="Y2996" s="870">
        <v>0</v>
      </c>
      <c r="Z2996" s="870">
        <v>0</v>
      </c>
      <c r="AA2996" s="870">
        <v>0</v>
      </c>
      <c r="AB2996" s="870">
        <v>0</v>
      </c>
      <c r="AC2996" s="870">
        <v>0</v>
      </c>
      <c r="AD2996" s="870">
        <v>0</v>
      </c>
      <c r="AE2996" s="870">
        <v>0</v>
      </c>
    </row>
    <row r="2997" spans="1:31">
      <c r="A2997" s="870" t="s">
        <v>2111</v>
      </c>
      <c r="B2997" s="870">
        <v>25</v>
      </c>
      <c r="C2997" s="870">
        <v>2503</v>
      </c>
      <c r="D2997" s="870">
        <v>250340</v>
      </c>
      <c r="E2997" s="870">
        <v>2503409012</v>
      </c>
      <c r="F2997" s="870" t="s">
        <v>1556</v>
      </c>
      <c r="G2997" s="870">
        <v>0</v>
      </c>
      <c r="H2997" s="870">
        <v>0</v>
      </c>
      <c r="I2997" s="870">
        <v>0</v>
      </c>
      <c r="J2997" s="870">
        <v>0</v>
      </c>
      <c r="K2997" s="870">
        <v>0</v>
      </c>
      <c r="L2997" s="870">
        <v>0</v>
      </c>
      <c r="M2997" s="870">
        <v>0</v>
      </c>
      <c r="N2997" s="870">
        <v>0</v>
      </c>
      <c r="O2997" s="870">
        <v>0</v>
      </c>
      <c r="P2997" s="870">
        <v>0</v>
      </c>
      <c r="Q2997" s="870">
        <v>0</v>
      </c>
      <c r="R2997" s="870">
        <v>0</v>
      </c>
      <c r="S2997" s="870">
        <v>0</v>
      </c>
      <c r="T2997" s="870">
        <v>0</v>
      </c>
      <c r="U2997" s="870">
        <v>0</v>
      </c>
      <c r="V2997" s="870">
        <v>0</v>
      </c>
      <c r="W2997" s="870">
        <v>0</v>
      </c>
      <c r="X2997" s="870">
        <v>0</v>
      </c>
      <c r="Y2997" s="870">
        <v>0</v>
      </c>
      <c r="Z2997" s="870">
        <v>0</v>
      </c>
      <c r="AA2997" s="870">
        <v>0</v>
      </c>
      <c r="AB2997" s="870">
        <v>0</v>
      </c>
      <c r="AC2997" s="870">
        <v>0</v>
      </c>
      <c r="AD2997" s="870">
        <v>0</v>
      </c>
      <c r="AE2997" s="870">
        <v>0</v>
      </c>
    </row>
    <row r="2998" spans="1:31">
      <c r="A2998" s="870" t="s">
        <v>2111</v>
      </c>
      <c r="B2998" s="870">
        <v>25</v>
      </c>
      <c r="C2998" s="870">
        <v>2503</v>
      </c>
      <c r="D2998" s="870">
        <v>250340</v>
      </c>
      <c r="E2998" s="870">
        <v>2503409013</v>
      </c>
      <c r="F2998" s="870" t="s">
        <v>1557</v>
      </c>
      <c r="G2998" s="870">
        <v>0</v>
      </c>
      <c r="H2998" s="870">
        <v>0</v>
      </c>
      <c r="I2998" s="870">
        <v>0</v>
      </c>
      <c r="J2998" s="870">
        <v>0</v>
      </c>
      <c r="K2998" s="870">
        <v>0</v>
      </c>
      <c r="L2998" s="870">
        <v>0</v>
      </c>
      <c r="M2998" s="870">
        <v>0</v>
      </c>
      <c r="N2998" s="870">
        <v>0</v>
      </c>
      <c r="O2998" s="870">
        <v>0</v>
      </c>
      <c r="P2998" s="870">
        <v>0</v>
      </c>
      <c r="Q2998" s="870">
        <v>0</v>
      </c>
      <c r="R2998" s="870">
        <v>0</v>
      </c>
      <c r="S2998" s="870">
        <v>0</v>
      </c>
      <c r="T2998" s="870">
        <v>0</v>
      </c>
      <c r="U2998" s="870">
        <v>0</v>
      </c>
      <c r="V2998" s="870">
        <v>0</v>
      </c>
      <c r="W2998" s="870">
        <v>0</v>
      </c>
      <c r="X2998" s="870">
        <v>0</v>
      </c>
      <c r="Y2998" s="870">
        <v>0</v>
      </c>
      <c r="Z2998" s="870">
        <v>0</v>
      </c>
      <c r="AA2998" s="870">
        <v>0</v>
      </c>
      <c r="AB2998" s="870">
        <v>0</v>
      </c>
      <c r="AC2998" s="870">
        <v>0</v>
      </c>
      <c r="AD2998" s="870">
        <v>0</v>
      </c>
      <c r="AE2998" s="870">
        <v>0</v>
      </c>
    </row>
    <row r="2999" spans="1:31">
      <c r="A2999" s="870" t="s">
        <v>2111</v>
      </c>
      <c r="B2999" s="870">
        <v>25</v>
      </c>
      <c r="C2999" s="870">
        <v>2503</v>
      </c>
      <c r="D2999" s="870">
        <v>250340</v>
      </c>
      <c r="E2999" s="870">
        <v>2503409014</v>
      </c>
      <c r="F2999" s="870" t="s">
        <v>1558</v>
      </c>
      <c r="G2999" s="870">
        <v>0</v>
      </c>
      <c r="H2999" s="870">
        <v>0</v>
      </c>
      <c r="I2999" s="870">
        <v>0</v>
      </c>
      <c r="J2999" s="870">
        <v>0</v>
      </c>
      <c r="K2999" s="870">
        <v>0</v>
      </c>
      <c r="L2999" s="870">
        <v>0</v>
      </c>
      <c r="M2999" s="870">
        <v>0</v>
      </c>
      <c r="N2999" s="870">
        <v>0</v>
      </c>
      <c r="O2999" s="870">
        <v>0</v>
      </c>
      <c r="P2999" s="870">
        <v>0</v>
      </c>
      <c r="Q2999" s="870">
        <v>0</v>
      </c>
      <c r="R2999" s="870">
        <v>0</v>
      </c>
      <c r="S2999" s="870">
        <v>0</v>
      </c>
      <c r="T2999" s="870">
        <v>0</v>
      </c>
      <c r="U2999" s="870">
        <v>0</v>
      </c>
      <c r="V2999" s="870">
        <v>0</v>
      </c>
      <c r="W2999" s="870">
        <v>0</v>
      </c>
      <c r="X2999" s="870">
        <v>0</v>
      </c>
      <c r="Y2999" s="870">
        <v>0</v>
      </c>
      <c r="Z2999" s="870">
        <v>0</v>
      </c>
      <c r="AA2999" s="870">
        <v>0</v>
      </c>
      <c r="AB2999" s="870">
        <v>0</v>
      </c>
      <c r="AC2999" s="870">
        <v>0</v>
      </c>
      <c r="AD2999" s="870">
        <v>0</v>
      </c>
      <c r="AE2999" s="870">
        <v>0</v>
      </c>
    </row>
    <row r="3000" spans="1:31">
      <c r="A3000" s="870" t="s">
        <v>2111</v>
      </c>
      <c r="B3000" s="870">
        <v>25</v>
      </c>
      <c r="C3000" s="870">
        <v>2503</v>
      </c>
      <c r="D3000" s="870">
        <v>250340</v>
      </c>
      <c r="E3000" s="870">
        <v>2503409017</v>
      </c>
      <c r="F3000" s="870" t="s">
        <v>3726</v>
      </c>
      <c r="G3000" s="870">
        <v>0</v>
      </c>
      <c r="H3000" s="870">
        <v>0</v>
      </c>
      <c r="I3000" s="870">
        <v>0</v>
      </c>
      <c r="J3000" s="870">
        <v>0</v>
      </c>
      <c r="K3000" s="870">
        <v>0</v>
      </c>
      <c r="L3000" s="870">
        <v>0</v>
      </c>
      <c r="M3000" s="870">
        <v>0</v>
      </c>
      <c r="N3000" s="870">
        <v>0</v>
      </c>
      <c r="O3000" s="870">
        <v>0</v>
      </c>
      <c r="P3000" s="870">
        <v>0</v>
      </c>
      <c r="Q3000" s="870">
        <v>0</v>
      </c>
      <c r="R3000" s="870">
        <v>0</v>
      </c>
      <c r="S3000" s="870">
        <v>0</v>
      </c>
      <c r="T3000" s="870">
        <v>0</v>
      </c>
      <c r="U3000" s="870">
        <v>0</v>
      </c>
      <c r="V3000" s="870">
        <v>0</v>
      </c>
      <c r="W3000" s="870">
        <v>0</v>
      </c>
      <c r="X3000" s="870">
        <v>0</v>
      </c>
      <c r="Y3000" s="870">
        <v>0</v>
      </c>
      <c r="Z3000" s="870">
        <v>0</v>
      </c>
      <c r="AA3000" s="870">
        <v>0</v>
      </c>
      <c r="AB3000" s="870">
        <v>0</v>
      </c>
      <c r="AC3000" s="870">
        <v>0</v>
      </c>
      <c r="AD3000" s="870">
        <v>0</v>
      </c>
      <c r="AE3000" s="870">
        <v>0</v>
      </c>
    </row>
    <row r="3001" spans="1:31">
      <c r="A3001" s="870" t="s">
        <v>2111</v>
      </c>
      <c r="B3001" s="870">
        <v>25</v>
      </c>
      <c r="C3001" s="870">
        <v>2503</v>
      </c>
      <c r="D3001" s="870">
        <v>250340</v>
      </c>
      <c r="E3001" s="870">
        <v>2503409046</v>
      </c>
      <c r="F3001" s="870" t="s">
        <v>1559</v>
      </c>
      <c r="G3001" s="870">
        <v>0</v>
      </c>
      <c r="H3001" s="870">
        <v>0</v>
      </c>
      <c r="I3001" s="870">
        <v>0</v>
      </c>
      <c r="J3001" s="870">
        <v>0</v>
      </c>
      <c r="K3001" s="870">
        <v>0</v>
      </c>
      <c r="L3001" s="870">
        <v>0</v>
      </c>
      <c r="M3001" s="870">
        <v>0</v>
      </c>
      <c r="N3001" s="870">
        <v>0</v>
      </c>
      <c r="O3001" s="870">
        <v>0</v>
      </c>
      <c r="P3001" s="870">
        <v>0</v>
      </c>
      <c r="Q3001" s="870">
        <v>0</v>
      </c>
      <c r="R3001" s="870">
        <v>0</v>
      </c>
      <c r="S3001" s="870">
        <v>0</v>
      </c>
      <c r="T3001" s="870">
        <v>0</v>
      </c>
      <c r="U3001" s="870">
        <v>0</v>
      </c>
      <c r="V3001" s="870">
        <v>0</v>
      </c>
      <c r="W3001" s="870">
        <v>0</v>
      </c>
      <c r="X3001" s="870">
        <v>0</v>
      </c>
      <c r="Y3001" s="870">
        <v>0</v>
      </c>
      <c r="Z3001" s="870">
        <v>0</v>
      </c>
      <c r="AA3001" s="870">
        <v>0</v>
      </c>
      <c r="AB3001" s="870">
        <v>0</v>
      </c>
      <c r="AC3001" s="870">
        <v>0</v>
      </c>
      <c r="AD3001" s="870">
        <v>0</v>
      </c>
      <c r="AE3001" s="870">
        <v>0</v>
      </c>
    </row>
    <row r="3002" spans="1:31">
      <c r="A3002" s="870" t="s">
        <v>2111</v>
      </c>
      <c r="B3002" s="870">
        <v>25</v>
      </c>
      <c r="C3002" s="870">
        <v>2503</v>
      </c>
      <c r="D3002" s="870">
        <v>250340</v>
      </c>
      <c r="E3002" s="870">
        <v>2503409047</v>
      </c>
      <c r="F3002" s="870" t="s">
        <v>1560</v>
      </c>
      <c r="G3002" s="870">
        <v>0</v>
      </c>
      <c r="H3002" s="870">
        <v>0</v>
      </c>
      <c r="I3002" s="870">
        <v>0</v>
      </c>
      <c r="J3002" s="870">
        <v>0</v>
      </c>
      <c r="K3002" s="870">
        <v>0</v>
      </c>
      <c r="L3002" s="870">
        <v>0</v>
      </c>
      <c r="M3002" s="870">
        <v>0</v>
      </c>
      <c r="N3002" s="870">
        <v>0</v>
      </c>
      <c r="O3002" s="870">
        <v>0</v>
      </c>
      <c r="P3002" s="870">
        <v>0</v>
      </c>
      <c r="Q3002" s="870">
        <v>0</v>
      </c>
      <c r="R3002" s="870">
        <v>0</v>
      </c>
      <c r="S3002" s="870">
        <v>0</v>
      </c>
      <c r="T3002" s="870">
        <v>0</v>
      </c>
      <c r="U3002" s="870">
        <v>0</v>
      </c>
      <c r="V3002" s="870">
        <v>0</v>
      </c>
      <c r="W3002" s="870">
        <v>0</v>
      </c>
      <c r="X3002" s="870">
        <v>0</v>
      </c>
      <c r="Y3002" s="870">
        <v>0</v>
      </c>
      <c r="Z3002" s="870">
        <v>0</v>
      </c>
      <c r="AA3002" s="870">
        <v>0</v>
      </c>
      <c r="AB3002" s="870">
        <v>0</v>
      </c>
      <c r="AC3002" s="870">
        <v>0</v>
      </c>
      <c r="AD3002" s="870">
        <v>0</v>
      </c>
      <c r="AE3002" s="870">
        <v>0</v>
      </c>
    </row>
    <row r="3003" spans="1:31">
      <c r="A3003" s="870" t="s">
        <v>2111</v>
      </c>
      <c r="B3003" s="870">
        <v>25</v>
      </c>
      <c r="C3003" s="870">
        <v>2503</v>
      </c>
      <c r="D3003" s="870">
        <v>250340</v>
      </c>
      <c r="E3003" s="870">
        <v>2503409062</v>
      </c>
      <c r="F3003" s="870" t="s">
        <v>4416</v>
      </c>
      <c r="G3003" s="870">
        <v>0</v>
      </c>
      <c r="H3003" s="870">
        <v>0</v>
      </c>
      <c r="I3003" s="870">
        <v>0</v>
      </c>
      <c r="J3003" s="870">
        <v>0</v>
      </c>
      <c r="K3003" s="870">
        <v>0</v>
      </c>
      <c r="L3003" s="870">
        <v>0</v>
      </c>
      <c r="M3003" s="870">
        <v>0</v>
      </c>
      <c r="N3003" s="870">
        <v>0</v>
      </c>
      <c r="O3003" s="870">
        <v>0</v>
      </c>
      <c r="P3003" s="870">
        <v>0</v>
      </c>
      <c r="Q3003" s="870">
        <v>0</v>
      </c>
      <c r="R3003" s="870">
        <v>0</v>
      </c>
      <c r="S3003" s="870">
        <v>0</v>
      </c>
      <c r="T3003" s="870">
        <v>0</v>
      </c>
      <c r="U3003" s="870">
        <v>0</v>
      </c>
      <c r="V3003" s="870">
        <v>0</v>
      </c>
      <c r="W3003" s="870">
        <v>0</v>
      </c>
      <c r="X3003" s="870">
        <v>0</v>
      </c>
      <c r="Y3003" s="870">
        <v>0</v>
      </c>
      <c r="Z3003" s="870">
        <v>0</v>
      </c>
      <c r="AA3003" s="870">
        <v>0</v>
      </c>
      <c r="AB3003" s="870">
        <v>0</v>
      </c>
      <c r="AC3003" s="870">
        <v>0</v>
      </c>
      <c r="AD3003" s="870">
        <v>0</v>
      </c>
      <c r="AE3003" s="870">
        <v>0</v>
      </c>
    </row>
    <row r="3004" spans="1:31">
      <c r="A3004" s="870" t="s">
        <v>2111</v>
      </c>
      <c r="B3004" s="870">
        <v>25</v>
      </c>
      <c r="C3004" s="870">
        <v>2503</v>
      </c>
      <c r="D3004" s="870">
        <v>250340</v>
      </c>
      <c r="E3004" s="870">
        <v>2503409063</v>
      </c>
      <c r="F3004" s="870" t="s">
        <v>4417</v>
      </c>
      <c r="G3004" s="870">
        <v>0</v>
      </c>
      <c r="H3004" s="870">
        <v>0</v>
      </c>
      <c r="I3004" s="870">
        <v>0</v>
      </c>
      <c r="J3004" s="870">
        <v>0</v>
      </c>
      <c r="K3004" s="870">
        <v>0</v>
      </c>
      <c r="L3004" s="870">
        <v>0</v>
      </c>
      <c r="M3004" s="870">
        <v>0</v>
      </c>
      <c r="N3004" s="870">
        <v>0</v>
      </c>
      <c r="O3004" s="870">
        <v>0</v>
      </c>
      <c r="P3004" s="870">
        <v>0</v>
      </c>
      <c r="Q3004" s="870">
        <v>0</v>
      </c>
      <c r="R3004" s="870">
        <v>0</v>
      </c>
      <c r="S3004" s="870">
        <v>0</v>
      </c>
      <c r="T3004" s="870">
        <v>0</v>
      </c>
      <c r="U3004" s="870">
        <v>0</v>
      </c>
      <c r="V3004" s="870">
        <v>0</v>
      </c>
      <c r="W3004" s="870">
        <v>0</v>
      </c>
      <c r="X3004" s="870">
        <v>0</v>
      </c>
      <c r="Y3004" s="870">
        <v>0</v>
      </c>
      <c r="Z3004" s="870">
        <v>0</v>
      </c>
      <c r="AA3004" s="870">
        <v>0</v>
      </c>
      <c r="AB3004" s="870">
        <v>0</v>
      </c>
      <c r="AC3004" s="870">
        <v>0</v>
      </c>
      <c r="AD3004" s="870">
        <v>0</v>
      </c>
      <c r="AE3004" s="870">
        <v>0</v>
      </c>
    </row>
    <row r="3005" spans="1:31">
      <c r="A3005" s="870" t="s">
        <v>2111</v>
      </c>
      <c r="B3005" s="870">
        <v>25</v>
      </c>
      <c r="C3005" s="870">
        <v>2503</v>
      </c>
      <c r="D3005" s="870">
        <v>250340</v>
      </c>
      <c r="E3005" s="870">
        <v>2503409090</v>
      </c>
      <c r="F3005" s="870" t="s">
        <v>1561</v>
      </c>
      <c r="G3005" s="870">
        <v>0</v>
      </c>
      <c r="H3005" s="870">
        <v>0</v>
      </c>
      <c r="I3005" s="870">
        <v>0</v>
      </c>
      <c r="J3005" s="870">
        <v>0</v>
      </c>
      <c r="K3005" s="870">
        <v>0</v>
      </c>
      <c r="L3005" s="870">
        <v>0</v>
      </c>
      <c r="M3005" s="870">
        <v>0</v>
      </c>
      <c r="N3005" s="870">
        <v>0</v>
      </c>
      <c r="O3005" s="870">
        <v>0</v>
      </c>
      <c r="P3005" s="870">
        <v>0</v>
      </c>
      <c r="Q3005" s="870">
        <v>0</v>
      </c>
      <c r="R3005" s="870">
        <v>0</v>
      </c>
      <c r="S3005" s="870">
        <v>0</v>
      </c>
      <c r="T3005" s="870">
        <v>0</v>
      </c>
      <c r="U3005" s="870">
        <v>0</v>
      </c>
      <c r="V3005" s="870">
        <v>0</v>
      </c>
      <c r="W3005" s="870">
        <v>0</v>
      </c>
      <c r="X3005" s="870">
        <v>0</v>
      </c>
      <c r="Y3005" s="870">
        <v>0</v>
      </c>
      <c r="Z3005" s="870">
        <v>0</v>
      </c>
      <c r="AA3005" s="870">
        <v>0</v>
      </c>
      <c r="AB3005" s="870">
        <v>0</v>
      </c>
      <c r="AC3005" s="870">
        <v>0</v>
      </c>
      <c r="AD3005" s="870">
        <v>0</v>
      </c>
      <c r="AE3005" s="870">
        <v>0</v>
      </c>
    </row>
    <row r="3006" spans="1:31">
      <c r="A3006" s="870" t="s">
        <v>2111</v>
      </c>
      <c r="B3006" s="870">
        <v>25</v>
      </c>
      <c r="C3006" s="870">
        <v>2503</v>
      </c>
      <c r="D3006" s="870">
        <v>250340</v>
      </c>
      <c r="E3006" s="870">
        <v>2503409163</v>
      </c>
      <c r="F3006" s="870" t="s">
        <v>4418</v>
      </c>
      <c r="G3006" s="870">
        <v>0</v>
      </c>
      <c r="H3006" s="870">
        <v>0</v>
      </c>
      <c r="I3006" s="870">
        <v>0</v>
      </c>
      <c r="J3006" s="870">
        <v>0</v>
      </c>
      <c r="K3006" s="870">
        <v>0</v>
      </c>
      <c r="L3006" s="870">
        <v>0</v>
      </c>
      <c r="M3006" s="870">
        <v>0</v>
      </c>
      <c r="N3006" s="870">
        <v>0</v>
      </c>
      <c r="O3006" s="870">
        <v>0</v>
      </c>
      <c r="P3006" s="870">
        <v>0</v>
      </c>
      <c r="Q3006" s="870">
        <v>0</v>
      </c>
      <c r="R3006" s="870">
        <v>0</v>
      </c>
      <c r="S3006" s="870">
        <v>0</v>
      </c>
      <c r="T3006" s="870">
        <v>0</v>
      </c>
      <c r="U3006" s="870">
        <v>0</v>
      </c>
      <c r="V3006" s="870">
        <v>0</v>
      </c>
      <c r="W3006" s="870">
        <v>0</v>
      </c>
      <c r="X3006" s="870">
        <v>0</v>
      </c>
      <c r="Y3006" s="870">
        <v>0</v>
      </c>
      <c r="Z3006" s="870">
        <v>0</v>
      </c>
      <c r="AA3006" s="870">
        <v>0</v>
      </c>
      <c r="AB3006" s="870">
        <v>0</v>
      </c>
      <c r="AC3006" s="870">
        <v>0</v>
      </c>
      <c r="AD3006" s="870">
        <v>0</v>
      </c>
      <c r="AE3006" s="870">
        <v>0</v>
      </c>
    </row>
    <row r="3007" spans="1:31">
      <c r="A3007" s="870" t="s">
        <v>2111</v>
      </c>
      <c r="B3007" s="870">
        <v>25</v>
      </c>
      <c r="C3007" s="870">
        <v>2503</v>
      </c>
      <c r="D3007" s="870">
        <v>250340</v>
      </c>
      <c r="E3007" s="870">
        <v>2503409203</v>
      </c>
      <c r="F3007" s="870" t="s">
        <v>1556</v>
      </c>
      <c r="G3007" s="870">
        <v>0</v>
      </c>
      <c r="H3007" s="870">
        <v>0</v>
      </c>
      <c r="I3007" s="870">
        <v>0</v>
      </c>
      <c r="J3007" s="870">
        <v>0</v>
      </c>
      <c r="K3007" s="870">
        <v>0</v>
      </c>
      <c r="L3007" s="870">
        <v>0</v>
      </c>
      <c r="M3007" s="870">
        <v>0</v>
      </c>
      <c r="N3007" s="870">
        <v>0</v>
      </c>
      <c r="O3007" s="870">
        <v>0</v>
      </c>
      <c r="P3007" s="870">
        <v>0</v>
      </c>
      <c r="Q3007" s="870">
        <v>0</v>
      </c>
      <c r="R3007" s="870">
        <v>0</v>
      </c>
      <c r="S3007" s="870">
        <v>0</v>
      </c>
      <c r="T3007" s="870">
        <v>0</v>
      </c>
      <c r="U3007" s="870">
        <v>0</v>
      </c>
      <c r="V3007" s="870">
        <v>0</v>
      </c>
      <c r="W3007" s="870">
        <v>0</v>
      </c>
      <c r="X3007" s="870">
        <v>0</v>
      </c>
      <c r="Y3007" s="870">
        <v>0</v>
      </c>
      <c r="Z3007" s="870">
        <v>0</v>
      </c>
      <c r="AA3007" s="870">
        <v>0</v>
      </c>
      <c r="AB3007" s="870">
        <v>0</v>
      </c>
      <c r="AC3007" s="870">
        <v>0</v>
      </c>
      <c r="AD3007" s="870">
        <v>0</v>
      </c>
      <c r="AE3007" s="870">
        <v>0</v>
      </c>
    </row>
    <row r="3008" spans="1:31">
      <c r="A3008" s="870" t="s">
        <v>2111</v>
      </c>
      <c r="B3008" s="870">
        <v>25</v>
      </c>
      <c r="C3008" s="870">
        <v>2503</v>
      </c>
      <c r="D3008" s="870">
        <v>250340</v>
      </c>
      <c r="E3008" s="870">
        <v>2503409250</v>
      </c>
      <c r="F3008" s="870" t="s">
        <v>1562</v>
      </c>
      <c r="G3008" s="870">
        <v>0</v>
      </c>
      <c r="H3008" s="870">
        <v>0</v>
      </c>
      <c r="I3008" s="870">
        <v>0</v>
      </c>
      <c r="J3008" s="870">
        <v>0</v>
      </c>
      <c r="K3008" s="870">
        <v>0</v>
      </c>
      <c r="L3008" s="870">
        <v>0</v>
      </c>
      <c r="M3008" s="870">
        <v>0</v>
      </c>
      <c r="N3008" s="870">
        <v>0</v>
      </c>
      <c r="O3008" s="870">
        <v>0</v>
      </c>
      <c r="P3008" s="870">
        <v>0</v>
      </c>
      <c r="Q3008" s="870">
        <v>0</v>
      </c>
      <c r="R3008" s="870">
        <v>0</v>
      </c>
      <c r="S3008" s="870">
        <v>0</v>
      </c>
      <c r="T3008" s="870">
        <v>0</v>
      </c>
      <c r="U3008" s="870">
        <v>0</v>
      </c>
      <c r="V3008" s="870">
        <v>0</v>
      </c>
      <c r="W3008" s="870">
        <v>0</v>
      </c>
      <c r="X3008" s="870">
        <v>0</v>
      </c>
      <c r="Y3008" s="870">
        <v>0</v>
      </c>
      <c r="Z3008" s="870">
        <v>0</v>
      </c>
      <c r="AA3008" s="870">
        <v>0</v>
      </c>
      <c r="AB3008" s="870">
        <v>0</v>
      </c>
      <c r="AC3008" s="870">
        <v>0</v>
      </c>
      <c r="AD3008" s="870">
        <v>0</v>
      </c>
      <c r="AE3008" s="870">
        <v>0</v>
      </c>
    </row>
    <row r="3009" spans="1:31">
      <c r="A3009" s="870" t="s">
        <v>2111</v>
      </c>
      <c r="B3009" s="870">
        <v>25</v>
      </c>
      <c r="C3009" s="870">
        <v>2503</v>
      </c>
      <c r="D3009" s="870">
        <v>250340</v>
      </c>
      <c r="E3009" s="870">
        <v>2503409251</v>
      </c>
      <c r="F3009" s="870" t="s">
        <v>1563</v>
      </c>
      <c r="G3009" s="870">
        <v>0</v>
      </c>
      <c r="H3009" s="870">
        <v>0</v>
      </c>
      <c r="I3009" s="870">
        <v>0</v>
      </c>
      <c r="J3009" s="870">
        <v>0</v>
      </c>
      <c r="K3009" s="870">
        <v>0</v>
      </c>
      <c r="L3009" s="870">
        <v>0</v>
      </c>
      <c r="M3009" s="870">
        <v>0</v>
      </c>
      <c r="N3009" s="870">
        <v>0</v>
      </c>
      <c r="O3009" s="870">
        <v>0</v>
      </c>
      <c r="P3009" s="870">
        <v>0</v>
      </c>
      <c r="Q3009" s="870">
        <v>0</v>
      </c>
      <c r="R3009" s="870">
        <v>0</v>
      </c>
      <c r="S3009" s="870">
        <v>0</v>
      </c>
      <c r="T3009" s="870">
        <v>0</v>
      </c>
      <c r="U3009" s="870">
        <v>0</v>
      </c>
      <c r="V3009" s="870">
        <v>0</v>
      </c>
      <c r="W3009" s="870">
        <v>0</v>
      </c>
      <c r="X3009" s="870">
        <v>0</v>
      </c>
      <c r="Y3009" s="870">
        <v>0</v>
      </c>
      <c r="Z3009" s="870">
        <v>0</v>
      </c>
      <c r="AA3009" s="870">
        <v>0</v>
      </c>
      <c r="AB3009" s="870">
        <v>0</v>
      </c>
      <c r="AC3009" s="870">
        <v>0</v>
      </c>
      <c r="AD3009" s="870">
        <v>0</v>
      </c>
      <c r="AE3009" s="870">
        <v>0</v>
      </c>
    </row>
    <row r="3010" spans="1:31">
      <c r="A3010" s="870" t="s">
        <v>2111</v>
      </c>
      <c r="B3010" s="870">
        <v>25</v>
      </c>
      <c r="C3010" s="870">
        <v>2503</v>
      </c>
      <c r="D3010" s="870">
        <v>250340</v>
      </c>
      <c r="E3010" s="870">
        <v>2503409321</v>
      </c>
      <c r="F3010" s="870" t="s">
        <v>1556</v>
      </c>
      <c r="G3010" s="870">
        <v>0</v>
      </c>
      <c r="H3010" s="870">
        <v>0</v>
      </c>
      <c r="I3010" s="870">
        <v>0</v>
      </c>
      <c r="J3010" s="870">
        <v>0</v>
      </c>
      <c r="K3010" s="870">
        <v>0</v>
      </c>
      <c r="L3010" s="870">
        <v>0</v>
      </c>
      <c r="M3010" s="870">
        <v>0</v>
      </c>
      <c r="N3010" s="870">
        <v>0</v>
      </c>
      <c r="O3010" s="870">
        <v>0</v>
      </c>
      <c r="P3010" s="870">
        <v>0</v>
      </c>
      <c r="Q3010" s="870">
        <v>0</v>
      </c>
      <c r="R3010" s="870">
        <v>0</v>
      </c>
      <c r="S3010" s="870">
        <v>0</v>
      </c>
      <c r="T3010" s="870">
        <v>0</v>
      </c>
      <c r="U3010" s="870">
        <v>0</v>
      </c>
      <c r="V3010" s="870">
        <v>0</v>
      </c>
      <c r="W3010" s="870">
        <v>0</v>
      </c>
      <c r="X3010" s="870">
        <v>0</v>
      </c>
      <c r="Y3010" s="870">
        <v>0</v>
      </c>
      <c r="Z3010" s="870">
        <v>0</v>
      </c>
      <c r="AA3010" s="870">
        <v>0</v>
      </c>
      <c r="AB3010" s="870">
        <v>0</v>
      </c>
      <c r="AC3010" s="870">
        <v>0</v>
      </c>
      <c r="AD3010" s="870">
        <v>0</v>
      </c>
      <c r="AE3010" s="870">
        <v>0</v>
      </c>
    </row>
    <row r="3011" spans="1:31">
      <c r="A3011" s="870" t="s">
        <v>2111</v>
      </c>
      <c r="B3011" s="870">
        <v>25</v>
      </c>
      <c r="C3011" s="870">
        <v>2503</v>
      </c>
      <c r="D3011" s="870">
        <v>250340</v>
      </c>
      <c r="E3011" s="870">
        <v>2503409333</v>
      </c>
      <c r="F3011" s="870" t="s">
        <v>1564</v>
      </c>
      <c r="G3011" s="870">
        <v>0</v>
      </c>
      <c r="H3011" s="870">
        <v>0</v>
      </c>
      <c r="I3011" s="870">
        <v>0</v>
      </c>
      <c r="J3011" s="870">
        <v>0</v>
      </c>
      <c r="K3011" s="870">
        <v>0</v>
      </c>
      <c r="L3011" s="870">
        <v>0</v>
      </c>
      <c r="M3011" s="870">
        <v>0</v>
      </c>
      <c r="N3011" s="870">
        <v>0</v>
      </c>
      <c r="O3011" s="870">
        <v>0</v>
      </c>
      <c r="P3011" s="870">
        <v>0</v>
      </c>
      <c r="Q3011" s="870">
        <v>0</v>
      </c>
      <c r="R3011" s="870">
        <v>0</v>
      </c>
      <c r="S3011" s="870">
        <v>0</v>
      </c>
      <c r="T3011" s="870">
        <v>0</v>
      </c>
      <c r="U3011" s="870">
        <v>0</v>
      </c>
      <c r="V3011" s="870">
        <v>0</v>
      </c>
      <c r="W3011" s="870">
        <v>0</v>
      </c>
      <c r="X3011" s="870">
        <v>0</v>
      </c>
      <c r="Y3011" s="870">
        <v>0</v>
      </c>
      <c r="Z3011" s="870">
        <v>0</v>
      </c>
      <c r="AA3011" s="870">
        <v>0</v>
      </c>
      <c r="AB3011" s="870">
        <v>0</v>
      </c>
      <c r="AC3011" s="870">
        <v>0</v>
      </c>
      <c r="AD3011" s="870">
        <v>0</v>
      </c>
      <c r="AE3011" s="870">
        <v>0</v>
      </c>
    </row>
    <row r="3012" spans="1:31">
      <c r="A3012" s="870" t="s">
        <v>2111</v>
      </c>
      <c r="B3012" s="870">
        <v>25</v>
      </c>
      <c r="C3012" s="870">
        <v>2503</v>
      </c>
      <c r="D3012" s="870">
        <v>250340</v>
      </c>
      <c r="E3012" s="870">
        <v>2503409409</v>
      </c>
      <c r="F3012" s="870" t="s">
        <v>1565</v>
      </c>
      <c r="G3012" s="870">
        <v>0</v>
      </c>
      <c r="H3012" s="870">
        <v>0</v>
      </c>
      <c r="I3012" s="870">
        <v>0</v>
      </c>
      <c r="J3012" s="870">
        <v>0</v>
      </c>
      <c r="K3012" s="870">
        <v>0</v>
      </c>
      <c r="L3012" s="870">
        <v>0</v>
      </c>
      <c r="M3012" s="870">
        <v>0</v>
      </c>
      <c r="N3012" s="870">
        <v>0</v>
      </c>
      <c r="O3012" s="870">
        <v>0</v>
      </c>
      <c r="P3012" s="870">
        <v>0</v>
      </c>
      <c r="Q3012" s="870">
        <v>0</v>
      </c>
      <c r="R3012" s="870">
        <v>0</v>
      </c>
      <c r="S3012" s="870">
        <v>0</v>
      </c>
      <c r="T3012" s="870">
        <v>0</v>
      </c>
      <c r="U3012" s="870">
        <v>0</v>
      </c>
      <c r="V3012" s="870">
        <v>0</v>
      </c>
      <c r="W3012" s="870">
        <v>0</v>
      </c>
      <c r="X3012" s="870">
        <v>0</v>
      </c>
      <c r="Y3012" s="870">
        <v>0</v>
      </c>
      <c r="Z3012" s="870">
        <v>0</v>
      </c>
      <c r="AA3012" s="870">
        <v>0</v>
      </c>
      <c r="AB3012" s="870">
        <v>0</v>
      </c>
      <c r="AC3012" s="870">
        <v>0</v>
      </c>
      <c r="AD3012" s="870">
        <v>0</v>
      </c>
      <c r="AE3012" s="870">
        <v>0</v>
      </c>
    </row>
    <row r="3013" spans="1:31">
      <c r="A3013" s="870" t="s">
        <v>2111</v>
      </c>
      <c r="B3013" s="870">
        <v>25</v>
      </c>
      <c r="C3013" s="870">
        <v>2503</v>
      </c>
      <c r="D3013" s="870">
        <v>250340</v>
      </c>
      <c r="E3013" s="870">
        <v>2503409545</v>
      </c>
      <c r="F3013" s="870" t="s">
        <v>1555</v>
      </c>
      <c r="G3013" s="870">
        <v>0</v>
      </c>
      <c r="H3013" s="870">
        <v>0</v>
      </c>
      <c r="I3013" s="870">
        <v>0</v>
      </c>
      <c r="J3013" s="870">
        <v>0</v>
      </c>
      <c r="K3013" s="870">
        <v>0</v>
      </c>
      <c r="L3013" s="870">
        <v>0</v>
      </c>
      <c r="M3013" s="870">
        <v>0</v>
      </c>
      <c r="N3013" s="870">
        <v>0</v>
      </c>
      <c r="O3013" s="870">
        <v>0</v>
      </c>
      <c r="P3013" s="870">
        <v>0</v>
      </c>
      <c r="Q3013" s="870">
        <v>0</v>
      </c>
      <c r="R3013" s="870">
        <v>0</v>
      </c>
      <c r="S3013" s="870">
        <v>0</v>
      </c>
      <c r="T3013" s="870">
        <v>0</v>
      </c>
      <c r="U3013" s="870">
        <v>0</v>
      </c>
      <c r="V3013" s="870">
        <v>0</v>
      </c>
      <c r="W3013" s="870">
        <v>0</v>
      </c>
      <c r="X3013" s="870">
        <v>0</v>
      </c>
      <c r="Y3013" s="870">
        <v>0</v>
      </c>
      <c r="Z3013" s="870">
        <v>0</v>
      </c>
      <c r="AA3013" s="870">
        <v>0</v>
      </c>
      <c r="AB3013" s="870">
        <v>0</v>
      </c>
      <c r="AC3013" s="870">
        <v>0</v>
      </c>
      <c r="AD3013" s="870">
        <v>0</v>
      </c>
      <c r="AE3013" s="870">
        <v>0</v>
      </c>
    </row>
    <row r="3014" spans="1:31">
      <c r="A3014" s="870" t="s">
        <v>2111</v>
      </c>
      <c r="B3014" s="870">
        <v>25</v>
      </c>
      <c r="C3014" s="870">
        <v>2503</v>
      </c>
      <c r="D3014" s="870">
        <v>250340</v>
      </c>
      <c r="E3014" s="870">
        <v>2503409603</v>
      </c>
      <c r="F3014" s="870" t="s">
        <v>1566</v>
      </c>
      <c r="G3014" s="870">
        <v>0</v>
      </c>
      <c r="H3014" s="870">
        <v>0</v>
      </c>
      <c r="I3014" s="870">
        <v>0</v>
      </c>
      <c r="J3014" s="870">
        <v>0</v>
      </c>
      <c r="K3014" s="870">
        <v>0</v>
      </c>
      <c r="L3014" s="870">
        <v>0</v>
      </c>
      <c r="M3014" s="870">
        <v>0</v>
      </c>
      <c r="N3014" s="870">
        <v>0</v>
      </c>
      <c r="O3014" s="870">
        <v>0</v>
      </c>
      <c r="P3014" s="870">
        <v>0</v>
      </c>
      <c r="Q3014" s="870">
        <v>0</v>
      </c>
      <c r="R3014" s="870">
        <v>0</v>
      </c>
      <c r="S3014" s="870">
        <v>0</v>
      </c>
      <c r="T3014" s="870">
        <v>0</v>
      </c>
      <c r="U3014" s="870">
        <v>0</v>
      </c>
      <c r="V3014" s="870">
        <v>0</v>
      </c>
      <c r="W3014" s="870">
        <v>0</v>
      </c>
      <c r="X3014" s="870">
        <v>0</v>
      </c>
      <c r="Y3014" s="870">
        <v>0</v>
      </c>
      <c r="Z3014" s="870">
        <v>0</v>
      </c>
      <c r="AA3014" s="870">
        <v>0</v>
      </c>
      <c r="AB3014" s="870">
        <v>0</v>
      </c>
      <c r="AC3014" s="870">
        <v>0</v>
      </c>
      <c r="AD3014" s="870">
        <v>0</v>
      </c>
      <c r="AE3014" s="870">
        <v>0</v>
      </c>
    </row>
    <row r="3015" spans="1:31">
      <c r="A3015" s="870" t="s">
        <v>2111</v>
      </c>
      <c r="B3015" s="870">
        <v>25</v>
      </c>
      <c r="C3015" s="870">
        <v>2503</v>
      </c>
      <c r="D3015" s="870">
        <v>250340</v>
      </c>
      <c r="E3015" s="870">
        <v>2503409606</v>
      </c>
      <c r="F3015" s="870" t="s">
        <v>1567</v>
      </c>
      <c r="G3015" s="870">
        <v>0</v>
      </c>
      <c r="H3015" s="870">
        <v>0</v>
      </c>
      <c r="I3015" s="870">
        <v>0</v>
      </c>
      <c r="J3015" s="870">
        <v>0</v>
      </c>
      <c r="K3015" s="870">
        <v>0</v>
      </c>
      <c r="L3015" s="870">
        <v>0</v>
      </c>
      <c r="M3015" s="870">
        <v>0</v>
      </c>
      <c r="N3015" s="870">
        <v>0</v>
      </c>
      <c r="O3015" s="870">
        <v>0</v>
      </c>
      <c r="P3015" s="870">
        <v>0</v>
      </c>
      <c r="Q3015" s="870">
        <v>0</v>
      </c>
      <c r="R3015" s="870">
        <v>0</v>
      </c>
      <c r="S3015" s="870">
        <v>0</v>
      </c>
      <c r="T3015" s="870">
        <v>0</v>
      </c>
      <c r="U3015" s="870">
        <v>0</v>
      </c>
      <c r="V3015" s="870">
        <v>0</v>
      </c>
      <c r="W3015" s="870">
        <v>0</v>
      </c>
      <c r="X3015" s="870">
        <v>0</v>
      </c>
      <c r="Y3015" s="870">
        <v>0</v>
      </c>
      <c r="Z3015" s="870">
        <v>0</v>
      </c>
      <c r="AA3015" s="870">
        <v>0</v>
      </c>
      <c r="AB3015" s="870">
        <v>0</v>
      </c>
      <c r="AC3015" s="870">
        <v>0</v>
      </c>
      <c r="AD3015" s="870">
        <v>0</v>
      </c>
      <c r="AE3015" s="870">
        <v>0</v>
      </c>
    </row>
    <row r="3016" spans="1:31">
      <c r="A3016" s="870" t="s">
        <v>2111</v>
      </c>
      <c r="B3016" s="870">
        <v>25</v>
      </c>
      <c r="C3016" s="870">
        <v>2503</v>
      </c>
      <c r="D3016" s="870">
        <v>250340</v>
      </c>
      <c r="E3016" s="870">
        <v>2503409607</v>
      </c>
      <c r="F3016" s="870" t="s">
        <v>1568</v>
      </c>
      <c r="G3016" s="870">
        <v>0</v>
      </c>
      <c r="H3016" s="870">
        <v>0</v>
      </c>
      <c r="I3016" s="870">
        <v>0</v>
      </c>
      <c r="J3016" s="870">
        <v>0</v>
      </c>
      <c r="K3016" s="870">
        <v>0</v>
      </c>
      <c r="L3016" s="870">
        <v>0</v>
      </c>
      <c r="M3016" s="870">
        <v>0</v>
      </c>
      <c r="N3016" s="870">
        <v>0</v>
      </c>
      <c r="O3016" s="870">
        <v>0</v>
      </c>
      <c r="P3016" s="870">
        <v>0</v>
      </c>
      <c r="Q3016" s="870">
        <v>0</v>
      </c>
      <c r="R3016" s="870">
        <v>0</v>
      </c>
      <c r="S3016" s="870">
        <v>0</v>
      </c>
      <c r="T3016" s="870">
        <v>0</v>
      </c>
      <c r="U3016" s="870">
        <v>0</v>
      </c>
      <c r="V3016" s="870">
        <v>0</v>
      </c>
      <c r="W3016" s="870">
        <v>0</v>
      </c>
      <c r="X3016" s="870">
        <v>0</v>
      </c>
      <c r="Y3016" s="870">
        <v>0</v>
      </c>
      <c r="Z3016" s="870">
        <v>0</v>
      </c>
      <c r="AA3016" s="870">
        <v>0</v>
      </c>
      <c r="AB3016" s="870">
        <v>0</v>
      </c>
      <c r="AC3016" s="870">
        <v>0</v>
      </c>
      <c r="AD3016" s="870">
        <v>0</v>
      </c>
      <c r="AE3016" s="870">
        <v>0</v>
      </c>
    </row>
    <row r="3017" spans="1:31">
      <c r="A3017" s="870" t="s">
        <v>2111</v>
      </c>
      <c r="B3017" s="870">
        <v>25</v>
      </c>
      <c r="C3017" s="870">
        <v>2503</v>
      </c>
      <c r="D3017" s="870">
        <v>250340</v>
      </c>
      <c r="E3017" s="870">
        <v>2503409608</v>
      </c>
      <c r="F3017" s="870" t="s">
        <v>1569</v>
      </c>
      <c r="G3017" s="870">
        <v>0</v>
      </c>
      <c r="H3017" s="870">
        <v>0</v>
      </c>
      <c r="I3017" s="870">
        <v>0</v>
      </c>
      <c r="J3017" s="870">
        <v>0</v>
      </c>
      <c r="K3017" s="870">
        <v>0</v>
      </c>
      <c r="L3017" s="870">
        <v>0</v>
      </c>
      <c r="M3017" s="870">
        <v>0</v>
      </c>
      <c r="N3017" s="870">
        <v>0</v>
      </c>
      <c r="O3017" s="870">
        <v>0</v>
      </c>
      <c r="P3017" s="870">
        <v>0</v>
      </c>
      <c r="Q3017" s="870">
        <v>0</v>
      </c>
      <c r="R3017" s="870">
        <v>0</v>
      </c>
      <c r="S3017" s="870">
        <v>0</v>
      </c>
      <c r="T3017" s="870">
        <v>0</v>
      </c>
      <c r="U3017" s="870">
        <v>0</v>
      </c>
      <c r="V3017" s="870">
        <v>0</v>
      </c>
      <c r="W3017" s="870">
        <v>0</v>
      </c>
      <c r="X3017" s="870">
        <v>0</v>
      </c>
      <c r="Y3017" s="870">
        <v>0</v>
      </c>
      <c r="Z3017" s="870">
        <v>0</v>
      </c>
      <c r="AA3017" s="870">
        <v>0</v>
      </c>
      <c r="AB3017" s="870">
        <v>0</v>
      </c>
      <c r="AC3017" s="870">
        <v>0</v>
      </c>
      <c r="AD3017" s="870">
        <v>0</v>
      </c>
      <c r="AE3017" s="870">
        <v>0</v>
      </c>
    </row>
    <row r="3018" spans="1:31">
      <c r="A3018" s="870" t="s">
        <v>2111</v>
      </c>
      <c r="B3018" s="870">
        <v>25</v>
      </c>
      <c r="C3018" s="870">
        <v>2503</v>
      </c>
      <c r="D3018" s="870">
        <v>250340</v>
      </c>
      <c r="E3018" s="870">
        <v>2503409700</v>
      </c>
      <c r="F3018" s="870" t="s">
        <v>3727</v>
      </c>
      <c r="G3018" s="870">
        <v>0</v>
      </c>
      <c r="H3018" s="870">
        <v>0</v>
      </c>
      <c r="I3018" s="870">
        <v>0</v>
      </c>
      <c r="J3018" s="870">
        <v>0</v>
      </c>
      <c r="K3018" s="870">
        <v>0</v>
      </c>
      <c r="L3018" s="870">
        <v>0</v>
      </c>
      <c r="M3018" s="870">
        <v>0</v>
      </c>
      <c r="N3018" s="870">
        <v>0</v>
      </c>
      <c r="O3018" s="870">
        <v>0</v>
      </c>
      <c r="P3018" s="870">
        <v>0</v>
      </c>
      <c r="Q3018" s="870">
        <v>0</v>
      </c>
      <c r="R3018" s="870">
        <v>0</v>
      </c>
      <c r="S3018" s="870">
        <v>0</v>
      </c>
      <c r="T3018" s="870">
        <v>0</v>
      </c>
      <c r="U3018" s="870">
        <v>0</v>
      </c>
      <c r="V3018" s="870">
        <v>0</v>
      </c>
      <c r="W3018" s="870">
        <v>0</v>
      </c>
      <c r="X3018" s="870">
        <v>0</v>
      </c>
      <c r="Y3018" s="870">
        <v>0</v>
      </c>
      <c r="Z3018" s="870">
        <v>0</v>
      </c>
      <c r="AA3018" s="870">
        <v>0</v>
      </c>
      <c r="AB3018" s="870">
        <v>0</v>
      </c>
      <c r="AC3018" s="870">
        <v>0</v>
      </c>
      <c r="AD3018" s="870">
        <v>0</v>
      </c>
      <c r="AE3018" s="870">
        <v>0</v>
      </c>
    </row>
    <row r="3019" spans="1:31">
      <c r="A3019" s="870" t="s">
        <v>2111</v>
      </c>
      <c r="B3019" s="870">
        <v>25</v>
      </c>
      <c r="C3019" s="870">
        <v>2503</v>
      </c>
      <c r="D3019" s="870">
        <v>250340</v>
      </c>
      <c r="E3019" s="870">
        <v>2503409701</v>
      </c>
      <c r="F3019" s="870" t="s">
        <v>1570</v>
      </c>
      <c r="G3019" s="870">
        <v>0</v>
      </c>
      <c r="H3019" s="870">
        <v>0</v>
      </c>
      <c r="I3019" s="870">
        <v>0</v>
      </c>
      <c r="J3019" s="870">
        <v>0</v>
      </c>
      <c r="K3019" s="870">
        <v>0</v>
      </c>
      <c r="L3019" s="870">
        <v>0</v>
      </c>
      <c r="M3019" s="870">
        <v>0</v>
      </c>
      <c r="N3019" s="870">
        <v>0</v>
      </c>
      <c r="O3019" s="870">
        <v>0</v>
      </c>
      <c r="P3019" s="870">
        <v>0</v>
      </c>
      <c r="Q3019" s="870">
        <v>0</v>
      </c>
      <c r="R3019" s="870">
        <v>0</v>
      </c>
      <c r="S3019" s="870">
        <v>0</v>
      </c>
      <c r="T3019" s="870">
        <v>0</v>
      </c>
      <c r="U3019" s="870">
        <v>0</v>
      </c>
      <c r="V3019" s="870">
        <v>0</v>
      </c>
      <c r="W3019" s="870">
        <v>0</v>
      </c>
      <c r="X3019" s="870">
        <v>0</v>
      </c>
      <c r="Y3019" s="870">
        <v>0</v>
      </c>
      <c r="Z3019" s="870">
        <v>0</v>
      </c>
      <c r="AA3019" s="870">
        <v>0</v>
      </c>
      <c r="AB3019" s="870">
        <v>0</v>
      </c>
      <c r="AC3019" s="870">
        <v>0</v>
      </c>
      <c r="AD3019" s="870">
        <v>0</v>
      </c>
      <c r="AE3019" s="870">
        <v>0</v>
      </c>
    </row>
    <row r="3020" spans="1:31">
      <c r="A3020" s="870" t="s">
        <v>2111</v>
      </c>
      <c r="B3020" s="870">
        <v>25</v>
      </c>
      <c r="C3020" s="870">
        <v>2503</v>
      </c>
      <c r="D3020" s="870">
        <v>250340</v>
      </c>
      <c r="E3020" s="870">
        <v>2503409703</v>
      </c>
      <c r="F3020" s="870" t="s">
        <v>3728</v>
      </c>
      <c r="G3020" s="870">
        <v>0</v>
      </c>
      <c r="H3020" s="870">
        <v>0</v>
      </c>
      <c r="I3020" s="870">
        <v>0</v>
      </c>
      <c r="J3020" s="870">
        <v>0</v>
      </c>
      <c r="K3020" s="870">
        <v>0</v>
      </c>
      <c r="L3020" s="870">
        <v>0</v>
      </c>
      <c r="M3020" s="870">
        <v>0</v>
      </c>
      <c r="N3020" s="870">
        <v>0</v>
      </c>
      <c r="O3020" s="870">
        <v>0</v>
      </c>
      <c r="P3020" s="870">
        <v>0</v>
      </c>
      <c r="Q3020" s="870">
        <v>0</v>
      </c>
      <c r="R3020" s="870">
        <v>0</v>
      </c>
      <c r="S3020" s="870">
        <v>0</v>
      </c>
      <c r="T3020" s="870">
        <v>0</v>
      </c>
      <c r="U3020" s="870">
        <v>0</v>
      </c>
      <c r="V3020" s="870">
        <v>0</v>
      </c>
      <c r="W3020" s="870">
        <v>0</v>
      </c>
      <c r="X3020" s="870">
        <v>0</v>
      </c>
      <c r="Y3020" s="870">
        <v>0</v>
      </c>
      <c r="Z3020" s="870">
        <v>0</v>
      </c>
      <c r="AA3020" s="870">
        <v>0</v>
      </c>
      <c r="AB3020" s="870">
        <v>0</v>
      </c>
      <c r="AC3020" s="870">
        <v>0</v>
      </c>
      <c r="AD3020" s="870">
        <v>0</v>
      </c>
      <c r="AE3020" s="870">
        <v>0</v>
      </c>
    </row>
    <row r="3021" spans="1:31">
      <c r="A3021" s="870" t="s">
        <v>2111</v>
      </c>
      <c r="B3021" s="870">
        <v>25</v>
      </c>
      <c r="C3021" s="870">
        <v>2503</v>
      </c>
      <c r="D3021" s="870">
        <v>250340</v>
      </c>
      <c r="E3021" s="870">
        <v>2503409704</v>
      </c>
      <c r="F3021" s="870" t="s">
        <v>1571</v>
      </c>
      <c r="G3021" s="870">
        <v>0</v>
      </c>
      <c r="H3021" s="870">
        <v>0</v>
      </c>
      <c r="I3021" s="870">
        <v>0</v>
      </c>
      <c r="J3021" s="870">
        <v>0</v>
      </c>
      <c r="K3021" s="870">
        <v>0</v>
      </c>
      <c r="L3021" s="870">
        <v>0</v>
      </c>
      <c r="M3021" s="870">
        <v>0</v>
      </c>
      <c r="N3021" s="870">
        <v>0</v>
      </c>
      <c r="O3021" s="870">
        <v>0</v>
      </c>
      <c r="P3021" s="870">
        <v>0</v>
      </c>
      <c r="Q3021" s="870">
        <v>0</v>
      </c>
      <c r="R3021" s="870">
        <v>0</v>
      </c>
      <c r="S3021" s="870">
        <v>0</v>
      </c>
      <c r="T3021" s="870">
        <v>0</v>
      </c>
      <c r="U3021" s="870">
        <v>0</v>
      </c>
      <c r="V3021" s="870">
        <v>0</v>
      </c>
      <c r="W3021" s="870">
        <v>0</v>
      </c>
      <c r="X3021" s="870">
        <v>0</v>
      </c>
      <c r="Y3021" s="870">
        <v>0</v>
      </c>
      <c r="Z3021" s="870">
        <v>0</v>
      </c>
      <c r="AA3021" s="870">
        <v>0</v>
      </c>
      <c r="AB3021" s="870">
        <v>0</v>
      </c>
      <c r="AC3021" s="870">
        <v>0</v>
      </c>
      <c r="AD3021" s="870">
        <v>0</v>
      </c>
      <c r="AE3021" s="870">
        <v>0</v>
      </c>
    </row>
    <row r="3022" spans="1:31">
      <c r="A3022" s="870" t="s">
        <v>2111</v>
      </c>
      <c r="B3022" s="870">
        <v>25</v>
      </c>
      <c r="C3022" s="870">
        <v>2503</v>
      </c>
      <c r="D3022" s="870">
        <v>250340</v>
      </c>
      <c r="E3022" s="870">
        <v>2503409705</v>
      </c>
      <c r="F3022" s="870" t="s">
        <v>3729</v>
      </c>
      <c r="G3022" s="870">
        <v>0</v>
      </c>
      <c r="H3022" s="870">
        <v>0</v>
      </c>
      <c r="I3022" s="870">
        <v>0</v>
      </c>
      <c r="J3022" s="870">
        <v>0</v>
      </c>
      <c r="K3022" s="870">
        <v>0</v>
      </c>
      <c r="L3022" s="870">
        <v>0</v>
      </c>
      <c r="M3022" s="870">
        <v>0</v>
      </c>
      <c r="N3022" s="870">
        <v>0</v>
      </c>
      <c r="O3022" s="870">
        <v>0</v>
      </c>
      <c r="P3022" s="870">
        <v>0</v>
      </c>
      <c r="Q3022" s="870">
        <v>0</v>
      </c>
      <c r="R3022" s="870">
        <v>0</v>
      </c>
      <c r="S3022" s="870">
        <v>0</v>
      </c>
      <c r="T3022" s="870">
        <v>0</v>
      </c>
      <c r="U3022" s="870">
        <v>0</v>
      </c>
      <c r="V3022" s="870">
        <v>0</v>
      </c>
      <c r="W3022" s="870">
        <v>0</v>
      </c>
      <c r="X3022" s="870">
        <v>0</v>
      </c>
      <c r="Y3022" s="870">
        <v>0</v>
      </c>
      <c r="Z3022" s="870">
        <v>0</v>
      </c>
      <c r="AA3022" s="870">
        <v>0</v>
      </c>
      <c r="AB3022" s="870">
        <v>0</v>
      </c>
      <c r="AC3022" s="870">
        <v>0</v>
      </c>
      <c r="AD3022" s="870">
        <v>0</v>
      </c>
      <c r="AE3022" s="870">
        <v>0</v>
      </c>
    </row>
    <row r="3023" spans="1:31">
      <c r="A3023" s="870" t="s">
        <v>2111</v>
      </c>
      <c r="B3023" s="870">
        <v>25</v>
      </c>
      <c r="C3023" s="870">
        <v>2503</v>
      </c>
      <c r="D3023" s="870">
        <v>250340</v>
      </c>
      <c r="E3023" s="870">
        <v>2503409753</v>
      </c>
      <c r="F3023" s="870" t="s">
        <v>3730</v>
      </c>
      <c r="G3023" s="870">
        <v>0</v>
      </c>
      <c r="H3023" s="870">
        <v>0</v>
      </c>
      <c r="I3023" s="870">
        <v>0</v>
      </c>
      <c r="J3023" s="870">
        <v>0</v>
      </c>
      <c r="K3023" s="870">
        <v>0</v>
      </c>
      <c r="L3023" s="870">
        <v>0</v>
      </c>
      <c r="M3023" s="870">
        <v>0</v>
      </c>
      <c r="N3023" s="870">
        <v>0</v>
      </c>
      <c r="O3023" s="870">
        <v>0</v>
      </c>
      <c r="P3023" s="870">
        <v>0</v>
      </c>
      <c r="Q3023" s="870">
        <v>0</v>
      </c>
      <c r="R3023" s="870">
        <v>0</v>
      </c>
      <c r="S3023" s="870">
        <v>0</v>
      </c>
      <c r="T3023" s="870">
        <v>0</v>
      </c>
      <c r="U3023" s="870">
        <v>0</v>
      </c>
      <c r="V3023" s="870">
        <v>0</v>
      </c>
      <c r="W3023" s="870">
        <v>0</v>
      </c>
      <c r="X3023" s="870">
        <v>0</v>
      </c>
      <c r="Y3023" s="870">
        <v>0</v>
      </c>
      <c r="Z3023" s="870">
        <v>0</v>
      </c>
      <c r="AA3023" s="870">
        <v>0</v>
      </c>
      <c r="AB3023" s="870">
        <v>0</v>
      </c>
      <c r="AC3023" s="870">
        <v>0</v>
      </c>
      <c r="AD3023" s="870">
        <v>0</v>
      </c>
      <c r="AE3023" s="870">
        <v>0</v>
      </c>
    </row>
    <row r="3024" spans="1:31">
      <c r="A3024" s="870" t="s">
        <v>2111</v>
      </c>
      <c r="B3024" s="870">
        <v>25</v>
      </c>
      <c r="C3024" s="870">
        <v>2503</v>
      </c>
      <c r="D3024" s="870">
        <v>250340</v>
      </c>
      <c r="E3024" s="870">
        <v>2503409760</v>
      </c>
      <c r="F3024" s="870" t="s">
        <v>1572</v>
      </c>
      <c r="G3024" s="870">
        <v>0</v>
      </c>
      <c r="H3024" s="870">
        <v>0</v>
      </c>
      <c r="I3024" s="870">
        <v>0</v>
      </c>
      <c r="J3024" s="870">
        <v>0</v>
      </c>
      <c r="K3024" s="870">
        <v>0</v>
      </c>
      <c r="L3024" s="870">
        <v>0</v>
      </c>
      <c r="M3024" s="870">
        <v>0</v>
      </c>
      <c r="N3024" s="870">
        <v>0</v>
      </c>
      <c r="O3024" s="870">
        <v>0</v>
      </c>
      <c r="P3024" s="870">
        <v>0</v>
      </c>
      <c r="Q3024" s="870">
        <v>0</v>
      </c>
      <c r="R3024" s="870">
        <v>0</v>
      </c>
      <c r="S3024" s="870">
        <v>0</v>
      </c>
      <c r="T3024" s="870">
        <v>0</v>
      </c>
      <c r="U3024" s="870">
        <v>0</v>
      </c>
      <c r="V3024" s="870">
        <v>0</v>
      </c>
      <c r="W3024" s="870">
        <v>0</v>
      </c>
      <c r="X3024" s="870">
        <v>0</v>
      </c>
      <c r="Y3024" s="870">
        <v>0</v>
      </c>
      <c r="Z3024" s="870">
        <v>0</v>
      </c>
      <c r="AA3024" s="870">
        <v>0</v>
      </c>
      <c r="AB3024" s="870">
        <v>0</v>
      </c>
      <c r="AC3024" s="870">
        <v>0</v>
      </c>
      <c r="AD3024" s="870">
        <v>0</v>
      </c>
      <c r="AE3024" s="870">
        <v>0</v>
      </c>
    </row>
    <row r="3025" spans="1:31">
      <c r="A3025" s="870" t="s">
        <v>2111</v>
      </c>
      <c r="B3025" s="870">
        <v>25</v>
      </c>
      <c r="C3025" s="870">
        <v>2503</v>
      </c>
      <c r="D3025" s="870">
        <v>250340</v>
      </c>
      <c r="E3025" s="870">
        <v>2503409800</v>
      </c>
      <c r="F3025" s="870" t="s">
        <v>1573</v>
      </c>
      <c r="G3025" s="870">
        <v>0</v>
      </c>
      <c r="H3025" s="870">
        <v>0</v>
      </c>
      <c r="I3025" s="870">
        <v>0</v>
      </c>
      <c r="J3025" s="870">
        <v>0</v>
      </c>
      <c r="K3025" s="870">
        <v>0</v>
      </c>
      <c r="L3025" s="870">
        <v>0</v>
      </c>
      <c r="M3025" s="870">
        <v>0</v>
      </c>
      <c r="N3025" s="870">
        <v>0</v>
      </c>
      <c r="O3025" s="870">
        <v>0</v>
      </c>
      <c r="P3025" s="870">
        <v>0</v>
      </c>
      <c r="Q3025" s="870">
        <v>0</v>
      </c>
      <c r="R3025" s="870">
        <v>0</v>
      </c>
      <c r="S3025" s="870">
        <v>0</v>
      </c>
      <c r="T3025" s="870">
        <v>0</v>
      </c>
      <c r="U3025" s="870">
        <v>0</v>
      </c>
      <c r="V3025" s="870">
        <v>0</v>
      </c>
      <c r="W3025" s="870">
        <v>0</v>
      </c>
      <c r="X3025" s="870">
        <v>0</v>
      </c>
      <c r="Y3025" s="870">
        <v>0</v>
      </c>
      <c r="Z3025" s="870">
        <v>0</v>
      </c>
      <c r="AA3025" s="870">
        <v>0</v>
      </c>
      <c r="AB3025" s="870">
        <v>0</v>
      </c>
      <c r="AC3025" s="870">
        <v>0</v>
      </c>
      <c r="AD3025" s="870">
        <v>0</v>
      </c>
      <c r="AE3025" s="870">
        <v>0</v>
      </c>
    </row>
    <row r="3026" spans="1:31">
      <c r="A3026" s="870" t="s">
        <v>2111</v>
      </c>
      <c r="B3026" s="870">
        <v>25</v>
      </c>
      <c r="C3026" s="870">
        <v>2503</v>
      </c>
      <c r="D3026" s="870">
        <v>250340</v>
      </c>
      <c r="E3026" s="870">
        <v>2503409804</v>
      </c>
      <c r="F3026" s="870" t="s">
        <v>1574</v>
      </c>
      <c r="G3026" s="870">
        <v>0</v>
      </c>
      <c r="H3026" s="870">
        <v>0</v>
      </c>
      <c r="I3026" s="870">
        <v>0</v>
      </c>
      <c r="J3026" s="870">
        <v>0</v>
      </c>
      <c r="K3026" s="870">
        <v>0</v>
      </c>
      <c r="L3026" s="870">
        <v>0</v>
      </c>
      <c r="M3026" s="870">
        <v>0</v>
      </c>
      <c r="N3026" s="870">
        <v>0</v>
      </c>
      <c r="O3026" s="870">
        <v>0</v>
      </c>
      <c r="P3026" s="870">
        <v>0</v>
      </c>
      <c r="Q3026" s="870">
        <v>0</v>
      </c>
      <c r="R3026" s="870">
        <v>0</v>
      </c>
      <c r="S3026" s="870">
        <v>0</v>
      </c>
      <c r="T3026" s="870">
        <v>0</v>
      </c>
      <c r="U3026" s="870">
        <v>0</v>
      </c>
      <c r="V3026" s="870">
        <v>0</v>
      </c>
      <c r="W3026" s="870">
        <v>0</v>
      </c>
      <c r="X3026" s="870">
        <v>0</v>
      </c>
      <c r="Y3026" s="870">
        <v>0</v>
      </c>
      <c r="Z3026" s="870">
        <v>0</v>
      </c>
      <c r="AA3026" s="870">
        <v>0</v>
      </c>
      <c r="AB3026" s="870">
        <v>0</v>
      </c>
      <c r="AC3026" s="870">
        <v>0</v>
      </c>
      <c r="AD3026" s="870">
        <v>0</v>
      </c>
      <c r="AE3026" s="870">
        <v>0</v>
      </c>
    </row>
    <row r="3027" spans="1:31">
      <c r="A3027" s="870" t="s">
        <v>2111</v>
      </c>
      <c r="B3027" s="870">
        <v>25</v>
      </c>
      <c r="C3027" s="870">
        <v>2503</v>
      </c>
      <c r="D3027" s="870">
        <v>250340</v>
      </c>
      <c r="E3027" s="870">
        <v>2503409806</v>
      </c>
      <c r="F3027" s="870" t="s">
        <v>1575</v>
      </c>
      <c r="G3027" s="870">
        <v>0</v>
      </c>
      <c r="H3027" s="870">
        <v>0</v>
      </c>
      <c r="I3027" s="870">
        <v>0</v>
      </c>
      <c r="J3027" s="870">
        <v>0</v>
      </c>
      <c r="K3027" s="870">
        <v>0</v>
      </c>
      <c r="L3027" s="870">
        <v>0</v>
      </c>
      <c r="M3027" s="870">
        <v>0</v>
      </c>
      <c r="N3027" s="870">
        <v>0</v>
      </c>
      <c r="O3027" s="870">
        <v>0</v>
      </c>
      <c r="P3027" s="870">
        <v>0</v>
      </c>
      <c r="Q3027" s="870">
        <v>0</v>
      </c>
      <c r="R3027" s="870">
        <v>0</v>
      </c>
      <c r="S3027" s="870">
        <v>0</v>
      </c>
      <c r="T3027" s="870">
        <v>0</v>
      </c>
      <c r="U3027" s="870">
        <v>0</v>
      </c>
      <c r="V3027" s="870">
        <v>0</v>
      </c>
      <c r="W3027" s="870">
        <v>0</v>
      </c>
      <c r="X3027" s="870">
        <v>0</v>
      </c>
      <c r="Y3027" s="870">
        <v>0</v>
      </c>
      <c r="Z3027" s="870">
        <v>0</v>
      </c>
      <c r="AA3027" s="870">
        <v>0</v>
      </c>
      <c r="AB3027" s="870">
        <v>0</v>
      </c>
      <c r="AC3027" s="870">
        <v>0</v>
      </c>
      <c r="AD3027" s="870">
        <v>0</v>
      </c>
      <c r="AE3027" s="870">
        <v>0</v>
      </c>
    </row>
    <row r="3028" spans="1:31">
      <c r="A3028" s="870" t="s">
        <v>2111</v>
      </c>
      <c r="B3028" s="870">
        <v>25</v>
      </c>
      <c r="C3028" s="870">
        <v>2503</v>
      </c>
      <c r="D3028" s="870">
        <v>250340</v>
      </c>
      <c r="E3028" s="870">
        <v>2503409815</v>
      </c>
      <c r="F3028" s="870" t="s">
        <v>1576</v>
      </c>
      <c r="G3028" s="870">
        <v>0</v>
      </c>
      <c r="H3028" s="870">
        <v>0</v>
      </c>
      <c r="I3028" s="870">
        <v>0</v>
      </c>
      <c r="J3028" s="870">
        <v>0</v>
      </c>
      <c r="K3028" s="870">
        <v>0</v>
      </c>
      <c r="L3028" s="870">
        <v>0</v>
      </c>
      <c r="M3028" s="870">
        <v>0</v>
      </c>
      <c r="N3028" s="870">
        <v>0</v>
      </c>
      <c r="O3028" s="870">
        <v>0</v>
      </c>
      <c r="P3028" s="870">
        <v>0</v>
      </c>
      <c r="Q3028" s="870">
        <v>0</v>
      </c>
      <c r="R3028" s="870">
        <v>0</v>
      </c>
      <c r="S3028" s="870">
        <v>0</v>
      </c>
      <c r="T3028" s="870">
        <v>0</v>
      </c>
      <c r="U3028" s="870">
        <v>0</v>
      </c>
      <c r="V3028" s="870">
        <v>0</v>
      </c>
      <c r="W3028" s="870">
        <v>0</v>
      </c>
      <c r="X3028" s="870">
        <v>0</v>
      </c>
      <c r="Y3028" s="870">
        <v>0</v>
      </c>
      <c r="Z3028" s="870">
        <v>0</v>
      </c>
      <c r="AA3028" s="870">
        <v>0</v>
      </c>
      <c r="AB3028" s="870">
        <v>0</v>
      </c>
      <c r="AC3028" s="870">
        <v>0</v>
      </c>
      <c r="AD3028" s="870">
        <v>0</v>
      </c>
      <c r="AE3028" s="870">
        <v>0</v>
      </c>
    </row>
    <row r="3029" spans="1:31">
      <c r="A3029" s="870" t="s">
        <v>2111</v>
      </c>
      <c r="B3029" s="870">
        <v>25</v>
      </c>
      <c r="C3029" s="870">
        <v>2503</v>
      </c>
      <c r="D3029" s="870">
        <v>250340</v>
      </c>
      <c r="E3029" s="870">
        <v>2503409818</v>
      </c>
      <c r="F3029" s="870" t="s">
        <v>1577</v>
      </c>
      <c r="G3029" s="870">
        <v>0</v>
      </c>
      <c r="H3029" s="870">
        <v>0</v>
      </c>
      <c r="I3029" s="870">
        <v>0</v>
      </c>
      <c r="J3029" s="870">
        <v>0</v>
      </c>
      <c r="K3029" s="870">
        <v>0</v>
      </c>
      <c r="L3029" s="870">
        <v>0</v>
      </c>
      <c r="M3029" s="870">
        <v>0</v>
      </c>
      <c r="N3029" s="870">
        <v>0</v>
      </c>
      <c r="O3029" s="870">
        <v>0</v>
      </c>
      <c r="P3029" s="870">
        <v>0</v>
      </c>
      <c r="Q3029" s="870">
        <v>0</v>
      </c>
      <c r="R3029" s="870">
        <v>0</v>
      </c>
      <c r="S3029" s="870">
        <v>0</v>
      </c>
      <c r="T3029" s="870">
        <v>0</v>
      </c>
      <c r="U3029" s="870">
        <v>0</v>
      </c>
      <c r="V3029" s="870">
        <v>0</v>
      </c>
      <c r="W3029" s="870">
        <v>0</v>
      </c>
      <c r="X3029" s="870">
        <v>0</v>
      </c>
      <c r="Y3029" s="870">
        <v>0</v>
      </c>
      <c r="Z3029" s="870">
        <v>0</v>
      </c>
      <c r="AA3029" s="870">
        <v>0</v>
      </c>
      <c r="AB3029" s="870">
        <v>0</v>
      </c>
      <c r="AC3029" s="870">
        <v>0</v>
      </c>
      <c r="AD3029" s="870">
        <v>0</v>
      </c>
      <c r="AE3029" s="870">
        <v>0</v>
      </c>
    </row>
    <row r="3030" spans="1:31">
      <c r="A3030" s="870" t="s">
        <v>2111</v>
      </c>
      <c r="B3030" s="870">
        <v>25</v>
      </c>
      <c r="C3030" s="870">
        <v>2503</v>
      </c>
      <c r="D3030" s="870">
        <v>250340</v>
      </c>
      <c r="E3030" s="870">
        <v>2503409820</v>
      </c>
      <c r="F3030" s="870" t="s">
        <v>1578</v>
      </c>
      <c r="G3030" s="870">
        <v>0</v>
      </c>
      <c r="H3030" s="870">
        <v>0</v>
      </c>
      <c r="I3030" s="870">
        <v>0</v>
      </c>
      <c r="J3030" s="870">
        <v>0</v>
      </c>
      <c r="K3030" s="870">
        <v>0</v>
      </c>
      <c r="L3030" s="870">
        <v>0</v>
      </c>
      <c r="M3030" s="870">
        <v>0</v>
      </c>
      <c r="N3030" s="870">
        <v>0</v>
      </c>
      <c r="O3030" s="870">
        <v>0</v>
      </c>
      <c r="P3030" s="870">
        <v>0</v>
      </c>
      <c r="Q3030" s="870">
        <v>0</v>
      </c>
      <c r="R3030" s="870">
        <v>0</v>
      </c>
      <c r="S3030" s="870">
        <v>0</v>
      </c>
      <c r="T3030" s="870">
        <v>0</v>
      </c>
      <c r="U3030" s="870">
        <v>0</v>
      </c>
      <c r="V3030" s="870">
        <v>0</v>
      </c>
      <c r="W3030" s="870">
        <v>0</v>
      </c>
      <c r="X3030" s="870">
        <v>0</v>
      </c>
      <c r="Y3030" s="870">
        <v>0</v>
      </c>
      <c r="Z3030" s="870">
        <v>0</v>
      </c>
      <c r="AA3030" s="870">
        <v>0</v>
      </c>
      <c r="AB3030" s="870">
        <v>0</v>
      </c>
      <c r="AC3030" s="870">
        <v>0</v>
      </c>
      <c r="AD3030" s="870">
        <v>0</v>
      </c>
      <c r="AE3030" s="870">
        <v>0</v>
      </c>
    </row>
    <row r="3031" spans="1:31">
      <c r="A3031" s="870" t="s">
        <v>2111</v>
      </c>
      <c r="B3031" s="870">
        <v>25</v>
      </c>
      <c r="C3031" s="870">
        <v>2503</v>
      </c>
      <c r="D3031" s="870">
        <v>250340</v>
      </c>
      <c r="E3031" s="870">
        <v>2503409826</v>
      </c>
      <c r="F3031" s="870" t="s">
        <v>1579</v>
      </c>
      <c r="G3031" s="870">
        <v>0</v>
      </c>
      <c r="H3031" s="870">
        <v>0</v>
      </c>
      <c r="I3031" s="870">
        <v>0</v>
      </c>
      <c r="J3031" s="870">
        <v>0</v>
      </c>
      <c r="K3031" s="870">
        <v>0</v>
      </c>
      <c r="L3031" s="870">
        <v>0</v>
      </c>
      <c r="M3031" s="870">
        <v>0</v>
      </c>
      <c r="N3031" s="870">
        <v>0</v>
      </c>
      <c r="O3031" s="870">
        <v>0</v>
      </c>
      <c r="P3031" s="870">
        <v>0</v>
      </c>
      <c r="Q3031" s="870">
        <v>0</v>
      </c>
      <c r="R3031" s="870">
        <v>0</v>
      </c>
      <c r="S3031" s="870">
        <v>0</v>
      </c>
      <c r="T3031" s="870">
        <v>0</v>
      </c>
      <c r="U3031" s="870">
        <v>0</v>
      </c>
      <c r="V3031" s="870">
        <v>0</v>
      </c>
      <c r="W3031" s="870">
        <v>0</v>
      </c>
      <c r="X3031" s="870">
        <v>0</v>
      </c>
      <c r="Y3031" s="870">
        <v>0</v>
      </c>
      <c r="Z3031" s="870">
        <v>0</v>
      </c>
      <c r="AA3031" s="870">
        <v>0</v>
      </c>
      <c r="AB3031" s="870">
        <v>0</v>
      </c>
      <c r="AC3031" s="870">
        <v>0</v>
      </c>
      <c r="AD3031" s="870">
        <v>0</v>
      </c>
      <c r="AE3031" s="870">
        <v>0</v>
      </c>
    </row>
    <row r="3032" spans="1:31">
      <c r="A3032" s="870" t="s">
        <v>2111</v>
      </c>
      <c r="B3032" s="870">
        <v>25</v>
      </c>
      <c r="C3032" s="870">
        <v>2503</v>
      </c>
      <c r="D3032" s="870">
        <v>250340</v>
      </c>
      <c r="E3032" s="870">
        <v>2503409833</v>
      </c>
      <c r="F3032" s="870" t="s">
        <v>1580</v>
      </c>
      <c r="G3032" s="870">
        <v>0</v>
      </c>
      <c r="H3032" s="870">
        <v>0</v>
      </c>
      <c r="I3032" s="870">
        <v>0</v>
      </c>
      <c r="J3032" s="870">
        <v>0</v>
      </c>
      <c r="K3032" s="870">
        <v>0</v>
      </c>
      <c r="L3032" s="870">
        <v>0</v>
      </c>
      <c r="M3032" s="870">
        <v>0</v>
      </c>
      <c r="N3032" s="870">
        <v>0</v>
      </c>
      <c r="O3032" s="870">
        <v>0</v>
      </c>
      <c r="P3032" s="870">
        <v>0</v>
      </c>
      <c r="Q3032" s="870">
        <v>0</v>
      </c>
      <c r="R3032" s="870">
        <v>0</v>
      </c>
      <c r="S3032" s="870">
        <v>0</v>
      </c>
      <c r="T3032" s="870">
        <v>0</v>
      </c>
      <c r="U3032" s="870">
        <v>0</v>
      </c>
      <c r="V3032" s="870">
        <v>0</v>
      </c>
      <c r="W3032" s="870">
        <v>0</v>
      </c>
      <c r="X3032" s="870">
        <v>0</v>
      </c>
      <c r="Y3032" s="870">
        <v>0</v>
      </c>
      <c r="Z3032" s="870">
        <v>0</v>
      </c>
      <c r="AA3032" s="870">
        <v>0</v>
      </c>
      <c r="AB3032" s="870">
        <v>0</v>
      </c>
      <c r="AC3032" s="870">
        <v>0</v>
      </c>
      <c r="AD3032" s="870">
        <v>0</v>
      </c>
      <c r="AE3032" s="870">
        <v>0</v>
      </c>
    </row>
    <row r="3033" spans="1:31">
      <c r="A3033" s="870" t="s">
        <v>2111</v>
      </c>
      <c r="B3033" s="870">
        <v>25</v>
      </c>
      <c r="C3033" s="870">
        <v>2503</v>
      </c>
      <c r="D3033" s="870">
        <v>250340</v>
      </c>
      <c r="E3033" s="870">
        <v>2503409853</v>
      </c>
      <c r="F3033" s="870" t="s">
        <v>1556</v>
      </c>
      <c r="G3033" s="870">
        <v>0</v>
      </c>
      <c r="H3033" s="870">
        <v>0</v>
      </c>
      <c r="I3033" s="870">
        <v>0</v>
      </c>
      <c r="J3033" s="870">
        <v>0</v>
      </c>
      <c r="K3033" s="870">
        <v>0</v>
      </c>
      <c r="L3033" s="870">
        <v>0</v>
      </c>
      <c r="M3033" s="870">
        <v>0</v>
      </c>
      <c r="N3033" s="870">
        <v>0</v>
      </c>
      <c r="O3033" s="870">
        <v>0</v>
      </c>
      <c r="P3033" s="870">
        <v>0</v>
      </c>
      <c r="Q3033" s="870">
        <v>0</v>
      </c>
      <c r="R3033" s="870">
        <v>0</v>
      </c>
      <c r="S3033" s="870">
        <v>0</v>
      </c>
      <c r="T3033" s="870">
        <v>0</v>
      </c>
      <c r="U3033" s="870">
        <v>0</v>
      </c>
      <c r="V3033" s="870">
        <v>0</v>
      </c>
      <c r="W3033" s="870">
        <v>0</v>
      </c>
      <c r="X3033" s="870">
        <v>0</v>
      </c>
      <c r="Y3033" s="870">
        <v>0</v>
      </c>
      <c r="Z3033" s="870">
        <v>0</v>
      </c>
      <c r="AA3033" s="870">
        <v>0</v>
      </c>
      <c r="AB3033" s="870">
        <v>0</v>
      </c>
      <c r="AC3033" s="870">
        <v>0</v>
      </c>
      <c r="AD3033" s="870">
        <v>0</v>
      </c>
      <c r="AE3033" s="870">
        <v>0</v>
      </c>
    </row>
    <row r="3034" spans="1:31">
      <c r="A3034" s="870" t="s">
        <v>2111</v>
      </c>
      <c r="B3034" s="870">
        <v>25</v>
      </c>
      <c r="C3034" s="870">
        <v>2503</v>
      </c>
      <c r="D3034" s="870">
        <v>250340</v>
      </c>
      <c r="E3034" s="870">
        <v>2503409878</v>
      </c>
      <c r="F3034" s="870" t="s">
        <v>1581</v>
      </c>
      <c r="G3034" s="870">
        <v>0</v>
      </c>
      <c r="H3034" s="870">
        <v>0</v>
      </c>
      <c r="I3034" s="870">
        <v>0</v>
      </c>
      <c r="J3034" s="870">
        <v>0</v>
      </c>
      <c r="K3034" s="870">
        <v>0</v>
      </c>
      <c r="L3034" s="870">
        <v>0</v>
      </c>
      <c r="M3034" s="870">
        <v>0</v>
      </c>
      <c r="N3034" s="870">
        <v>0</v>
      </c>
      <c r="O3034" s="870">
        <v>0</v>
      </c>
      <c r="P3034" s="870">
        <v>0</v>
      </c>
      <c r="Q3034" s="870">
        <v>0</v>
      </c>
      <c r="R3034" s="870">
        <v>0</v>
      </c>
      <c r="S3034" s="870">
        <v>0</v>
      </c>
      <c r="T3034" s="870">
        <v>0</v>
      </c>
      <c r="U3034" s="870">
        <v>0</v>
      </c>
      <c r="V3034" s="870">
        <v>0</v>
      </c>
      <c r="W3034" s="870">
        <v>0</v>
      </c>
      <c r="X3034" s="870">
        <v>0</v>
      </c>
      <c r="Y3034" s="870">
        <v>0</v>
      </c>
      <c r="Z3034" s="870">
        <v>0</v>
      </c>
      <c r="AA3034" s="870">
        <v>0</v>
      </c>
      <c r="AB3034" s="870">
        <v>0</v>
      </c>
      <c r="AC3034" s="870">
        <v>0</v>
      </c>
      <c r="AD3034" s="870">
        <v>0</v>
      </c>
      <c r="AE3034" s="870">
        <v>0</v>
      </c>
    </row>
    <row r="3035" spans="1:31">
      <c r="A3035" s="870" t="s">
        <v>2111</v>
      </c>
      <c r="B3035" s="870">
        <v>25</v>
      </c>
      <c r="C3035" s="870">
        <v>2503</v>
      </c>
      <c r="D3035" s="870">
        <v>250345</v>
      </c>
      <c r="E3035" s="870">
        <v>2503451002</v>
      </c>
      <c r="F3035" s="870" t="s">
        <v>1335</v>
      </c>
      <c r="G3035" s="870">
        <v>0</v>
      </c>
      <c r="H3035" s="870">
        <v>0</v>
      </c>
      <c r="I3035" s="870">
        <v>0</v>
      </c>
      <c r="J3035" s="870">
        <v>0</v>
      </c>
      <c r="K3035" s="870">
        <v>0</v>
      </c>
      <c r="L3035" s="870">
        <v>0</v>
      </c>
      <c r="M3035" s="870">
        <v>0</v>
      </c>
      <c r="N3035" s="870">
        <v>0</v>
      </c>
      <c r="O3035" s="870">
        <v>0</v>
      </c>
      <c r="P3035" s="870">
        <v>0</v>
      </c>
      <c r="Q3035" s="870">
        <v>0</v>
      </c>
      <c r="R3035" s="870">
        <v>0</v>
      </c>
      <c r="S3035" s="870">
        <v>0</v>
      </c>
      <c r="T3035" s="870">
        <v>0</v>
      </c>
      <c r="U3035" s="870">
        <v>0</v>
      </c>
      <c r="V3035" s="870">
        <v>0</v>
      </c>
      <c r="W3035" s="870">
        <v>0</v>
      </c>
      <c r="X3035" s="870">
        <v>0</v>
      </c>
      <c r="Y3035" s="870">
        <v>0</v>
      </c>
      <c r="Z3035" s="870">
        <v>0</v>
      </c>
      <c r="AA3035" s="870">
        <v>0</v>
      </c>
      <c r="AB3035" s="870">
        <v>0</v>
      </c>
      <c r="AC3035" s="870">
        <v>0</v>
      </c>
      <c r="AD3035" s="870">
        <v>0</v>
      </c>
      <c r="AE3035" s="870">
        <v>0</v>
      </c>
    </row>
    <row r="3036" spans="1:31">
      <c r="A3036" s="870" t="s">
        <v>2111</v>
      </c>
      <c r="B3036" s="870">
        <v>25</v>
      </c>
      <c r="C3036" s="870">
        <v>2503</v>
      </c>
      <c r="D3036" s="870">
        <v>250345</v>
      </c>
      <c r="E3036" s="870">
        <v>2503451888</v>
      </c>
      <c r="F3036" s="870" t="s">
        <v>3462</v>
      </c>
      <c r="G3036" s="870">
        <v>-69699914</v>
      </c>
      <c r="H3036" s="870">
        <v>0</v>
      </c>
      <c r="I3036" s="870">
        <v>-69699913.920000002</v>
      </c>
      <c r="J3036" s="870">
        <v>7.9999998211860657E-2</v>
      </c>
      <c r="K3036" s="870">
        <v>0</v>
      </c>
      <c r="L3036" s="870">
        <v>7.9999998211860657E-2</v>
      </c>
      <c r="M3036" s="870">
        <v>0</v>
      </c>
      <c r="N3036" s="870">
        <v>0</v>
      </c>
      <c r="O3036" s="870">
        <v>7.9999998211860657E-2</v>
      </c>
      <c r="P3036" s="870">
        <v>2.9599999338388444E-2</v>
      </c>
      <c r="Q3036" s="870">
        <v>0</v>
      </c>
      <c r="R3036" s="870">
        <v>0</v>
      </c>
      <c r="S3036" s="870">
        <v>0</v>
      </c>
      <c r="T3036" s="870">
        <v>0</v>
      </c>
      <c r="U3036" s="870">
        <v>0</v>
      </c>
      <c r="V3036" s="870">
        <v>0</v>
      </c>
      <c r="W3036" s="870">
        <v>0</v>
      </c>
      <c r="X3036" s="870">
        <v>2.9599999338388444E-2</v>
      </c>
      <c r="Y3036" s="870">
        <v>0.37</v>
      </c>
      <c r="Z3036" s="870">
        <v>2.9599999338388444E-2</v>
      </c>
      <c r="AA3036" s="870">
        <v>0</v>
      </c>
      <c r="AB3036" s="870">
        <v>2.9599999338388444E-2</v>
      </c>
      <c r="AC3036" s="870">
        <v>0</v>
      </c>
      <c r="AD3036" s="870">
        <v>0</v>
      </c>
      <c r="AE3036" s="870">
        <v>0</v>
      </c>
    </row>
    <row r="3037" spans="1:31">
      <c r="A3037" s="870" t="s">
        <v>2111</v>
      </c>
      <c r="B3037" s="870">
        <v>25</v>
      </c>
      <c r="C3037" s="870">
        <v>2503</v>
      </c>
      <c r="D3037" s="870">
        <v>250345</v>
      </c>
      <c r="E3037" s="870">
        <v>2503459000</v>
      </c>
      <c r="F3037" s="870" t="s">
        <v>2121</v>
      </c>
      <c r="G3037" s="870">
        <v>-40268765542</v>
      </c>
      <c r="H3037" s="870">
        <v>0</v>
      </c>
      <c r="I3037" s="870">
        <v>-40268765541.790001</v>
      </c>
      <c r="J3037" s="870">
        <v>0.20999908447265625</v>
      </c>
      <c r="K3037" s="870">
        <v>0</v>
      </c>
      <c r="L3037" s="870">
        <v>0.20999908447265625</v>
      </c>
      <c r="M3037" s="870">
        <v>0</v>
      </c>
      <c r="N3037" s="870">
        <v>0</v>
      </c>
      <c r="O3037" s="870">
        <v>0.20999908447265625</v>
      </c>
      <c r="P3037" s="870">
        <v>7.7699661254882813E-2</v>
      </c>
      <c r="Q3037" s="870">
        <v>0</v>
      </c>
      <c r="R3037" s="870">
        <v>0</v>
      </c>
      <c r="S3037" s="870">
        <v>0</v>
      </c>
      <c r="T3037" s="870">
        <v>0</v>
      </c>
      <c r="U3037" s="870">
        <v>0</v>
      </c>
      <c r="V3037" s="870">
        <v>0</v>
      </c>
      <c r="W3037" s="870">
        <v>0</v>
      </c>
      <c r="X3037" s="870">
        <v>7.7699661254882813E-2</v>
      </c>
      <c r="Y3037" s="870">
        <v>0.37</v>
      </c>
      <c r="Z3037" s="870">
        <v>7.7699661254882813E-2</v>
      </c>
      <c r="AA3037" s="870">
        <v>0</v>
      </c>
      <c r="AB3037" s="870">
        <v>7.7699661254882813E-2</v>
      </c>
      <c r="AC3037" s="870">
        <v>0</v>
      </c>
      <c r="AD3037" s="870">
        <v>0</v>
      </c>
      <c r="AE3037" s="870">
        <v>0</v>
      </c>
    </row>
    <row r="3038" spans="1:31">
      <c r="A3038" s="870" t="s">
        <v>2111</v>
      </c>
      <c r="B3038" s="870">
        <v>25</v>
      </c>
      <c r="C3038" s="870">
        <v>2504</v>
      </c>
      <c r="D3038" s="870">
        <v>250405</v>
      </c>
      <c r="E3038" s="870">
        <v>2504051000</v>
      </c>
      <c r="F3038" s="870" t="s">
        <v>1582</v>
      </c>
      <c r="G3038" s="870">
        <v>-727</v>
      </c>
      <c r="H3038" s="870">
        <v>0</v>
      </c>
      <c r="I3038" s="870">
        <v>-727.26</v>
      </c>
      <c r="J3038" s="870">
        <v>-0.25999999999999091</v>
      </c>
      <c r="K3038" s="870">
        <v>0</v>
      </c>
      <c r="L3038" s="870">
        <v>0</v>
      </c>
      <c r="M3038" s="870">
        <v>-0.25999999999999091</v>
      </c>
      <c r="N3038" s="870">
        <v>0</v>
      </c>
      <c r="O3038" s="870">
        <v>-0.25999999999999091</v>
      </c>
      <c r="P3038" s="870">
        <v>-9.6199999999996635E-2</v>
      </c>
      <c r="Q3038" s="870">
        <v>0</v>
      </c>
      <c r="R3038" s="870">
        <v>0</v>
      </c>
      <c r="S3038" s="870">
        <v>0</v>
      </c>
      <c r="T3038" s="870">
        <v>0</v>
      </c>
      <c r="U3038" s="870">
        <v>0</v>
      </c>
      <c r="V3038" s="870">
        <v>0</v>
      </c>
      <c r="W3038" s="870">
        <v>0</v>
      </c>
      <c r="X3038" s="870">
        <v>-9.6199999999996635E-2</v>
      </c>
      <c r="Y3038" s="870">
        <v>0.37</v>
      </c>
      <c r="Z3038" s="870">
        <v>0</v>
      </c>
      <c r="AA3038" s="870">
        <v>-9.6199999999996635E-2</v>
      </c>
      <c r="AB3038" s="870">
        <v>0</v>
      </c>
      <c r="AC3038" s="870">
        <v>-9.6199999999996635E-2</v>
      </c>
      <c r="AD3038" s="870">
        <v>0</v>
      </c>
      <c r="AE3038" s="870">
        <v>0</v>
      </c>
    </row>
    <row r="3039" spans="1:31">
      <c r="A3039" s="870" t="s">
        <v>2111</v>
      </c>
      <c r="B3039" s="870">
        <v>25</v>
      </c>
      <c r="C3039" s="870">
        <v>2504</v>
      </c>
      <c r="D3039" s="870">
        <v>250405</v>
      </c>
      <c r="E3039" s="870">
        <v>2504059013</v>
      </c>
      <c r="F3039" s="870" t="s">
        <v>1583</v>
      </c>
      <c r="G3039" s="870">
        <v>-6702410</v>
      </c>
      <c r="H3039" s="870">
        <v>0</v>
      </c>
      <c r="I3039" s="870">
        <v>-6702409.5300000003</v>
      </c>
      <c r="J3039" s="870">
        <v>0.46999999973922968</v>
      </c>
      <c r="K3039" s="870">
        <v>0</v>
      </c>
      <c r="L3039" s="870">
        <v>0.46999999973922968</v>
      </c>
      <c r="M3039" s="870">
        <v>0</v>
      </c>
      <c r="N3039" s="870">
        <v>0</v>
      </c>
      <c r="O3039" s="870">
        <v>0.46999999973922968</v>
      </c>
      <c r="P3039" s="870">
        <v>0.17389999990351498</v>
      </c>
      <c r="Q3039" s="870">
        <v>0</v>
      </c>
      <c r="R3039" s="870">
        <v>0</v>
      </c>
      <c r="S3039" s="870">
        <v>0</v>
      </c>
      <c r="T3039" s="870">
        <v>0</v>
      </c>
      <c r="U3039" s="870">
        <v>0</v>
      </c>
      <c r="V3039" s="870">
        <v>0</v>
      </c>
      <c r="W3039" s="870">
        <v>0</v>
      </c>
      <c r="X3039" s="870">
        <v>0.17389999990351498</v>
      </c>
      <c r="Y3039" s="870">
        <v>0.37</v>
      </c>
      <c r="Z3039" s="870">
        <v>0.17389999990351498</v>
      </c>
      <c r="AA3039" s="870">
        <v>0</v>
      </c>
      <c r="AB3039" s="870">
        <v>0.17389999990351498</v>
      </c>
      <c r="AC3039" s="870">
        <v>0</v>
      </c>
      <c r="AD3039" s="870">
        <v>0</v>
      </c>
      <c r="AE3039" s="870">
        <v>0</v>
      </c>
    </row>
    <row r="3040" spans="1:31">
      <c r="A3040" s="870" t="s">
        <v>2111</v>
      </c>
      <c r="B3040" s="870">
        <v>25</v>
      </c>
      <c r="C3040" s="870">
        <v>2504</v>
      </c>
      <c r="D3040" s="870">
        <v>250405</v>
      </c>
      <c r="E3040" s="870">
        <v>2504059050</v>
      </c>
      <c r="F3040" s="870" t="s">
        <v>3731</v>
      </c>
      <c r="G3040" s="870">
        <v>-10024061621</v>
      </c>
      <c r="H3040" s="870">
        <v>0</v>
      </c>
      <c r="I3040" s="870">
        <v>-10024061620.719999</v>
      </c>
      <c r="J3040" s="870">
        <v>0.28000068664550781</v>
      </c>
      <c r="K3040" s="870">
        <v>0</v>
      </c>
      <c r="L3040" s="870">
        <v>0.28000068664550781</v>
      </c>
      <c r="M3040" s="870">
        <v>0</v>
      </c>
      <c r="N3040" s="870">
        <v>0</v>
      </c>
      <c r="O3040" s="870">
        <v>0.28000068664550781</v>
      </c>
      <c r="P3040" s="870">
        <v>0.1036002540588379</v>
      </c>
      <c r="Q3040" s="870">
        <v>0</v>
      </c>
      <c r="R3040" s="870">
        <v>0</v>
      </c>
      <c r="S3040" s="870">
        <v>0</v>
      </c>
      <c r="T3040" s="870">
        <v>0</v>
      </c>
      <c r="U3040" s="870">
        <v>0</v>
      </c>
      <c r="V3040" s="870">
        <v>0</v>
      </c>
      <c r="W3040" s="870">
        <v>0</v>
      </c>
      <c r="X3040" s="870">
        <v>0.1036002540588379</v>
      </c>
      <c r="Y3040" s="870">
        <v>0.37</v>
      </c>
      <c r="Z3040" s="870">
        <v>0.1036002540588379</v>
      </c>
      <c r="AA3040" s="870">
        <v>0</v>
      </c>
      <c r="AB3040" s="870">
        <v>0.1036002540588379</v>
      </c>
      <c r="AC3040" s="870">
        <v>0</v>
      </c>
      <c r="AD3040" s="870">
        <v>0</v>
      </c>
      <c r="AE3040" s="870">
        <v>0</v>
      </c>
    </row>
    <row r="3041" spans="1:31">
      <c r="A3041" s="870" t="s">
        <v>2111</v>
      </c>
      <c r="B3041" s="870">
        <v>25</v>
      </c>
      <c r="C3041" s="870">
        <v>2504</v>
      </c>
      <c r="D3041" s="870">
        <v>250405</v>
      </c>
      <c r="E3041" s="870">
        <v>2504059100</v>
      </c>
      <c r="F3041" s="870" t="s">
        <v>1584</v>
      </c>
      <c r="G3041" s="870">
        <v>-1156675334</v>
      </c>
      <c r="H3041" s="870">
        <v>0</v>
      </c>
      <c r="I3041" s="870">
        <v>-1156675334.4200001</v>
      </c>
      <c r="J3041" s="870">
        <v>-0.42000007629394531</v>
      </c>
      <c r="K3041" s="870">
        <v>0</v>
      </c>
      <c r="L3041" s="870">
        <v>0</v>
      </c>
      <c r="M3041" s="870">
        <v>-0.42000007629394531</v>
      </c>
      <c r="N3041" s="870">
        <v>0</v>
      </c>
      <c r="O3041" s="870">
        <v>-0.42000007629394531</v>
      </c>
      <c r="P3041" s="870">
        <v>-0.15540002822875976</v>
      </c>
      <c r="Q3041" s="870">
        <v>0</v>
      </c>
      <c r="R3041" s="870">
        <v>0</v>
      </c>
      <c r="S3041" s="870">
        <v>0</v>
      </c>
      <c r="T3041" s="870">
        <v>0</v>
      </c>
      <c r="U3041" s="870">
        <v>0</v>
      </c>
      <c r="V3041" s="870">
        <v>0</v>
      </c>
      <c r="W3041" s="870">
        <v>0</v>
      </c>
      <c r="X3041" s="870">
        <v>-0.15540002822875976</v>
      </c>
      <c r="Y3041" s="870">
        <v>0.37</v>
      </c>
      <c r="Z3041" s="870">
        <v>0</v>
      </c>
      <c r="AA3041" s="870">
        <v>-0.15540002822875976</v>
      </c>
      <c r="AB3041" s="870">
        <v>0</v>
      </c>
      <c r="AC3041" s="870">
        <v>-0.15540002822875976</v>
      </c>
      <c r="AD3041" s="870">
        <v>0</v>
      </c>
      <c r="AE3041" s="870">
        <v>0</v>
      </c>
    </row>
    <row r="3042" spans="1:31">
      <c r="A3042" s="870" t="s">
        <v>2111</v>
      </c>
      <c r="B3042" s="870">
        <v>25</v>
      </c>
      <c r="C3042" s="870">
        <v>2505</v>
      </c>
      <c r="D3042" s="870">
        <v>250500</v>
      </c>
      <c r="E3042" s="870">
        <v>2505001000</v>
      </c>
      <c r="F3042" s="870" t="s">
        <v>190</v>
      </c>
      <c r="G3042" s="870">
        <v>-2669084023</v>
      </c>
      <c r="H3042" s="870">
        <v>0</v>
      </c>
      <c r="I3042" s="870">
        <v>-2669084023.2800002</v>
      </c>
      <c r="J3042" s="870">
        <v>-0.28000020980834961</v>
      </c>
      <c r="K3042" s="870">
        <v>0</v>
      </c>
      <c r="L3042" s="870">
        <v>0</v>
      </c>
      <c r="M3042" s="870">
        <v>-0.28000020980834961</v>
      </c>
      <c r="N3042" s="870">
        <v>0</v>
      </c>
      <c r="O3042" s="870">
        <v>-0.28000020980834961</v>
      </c>
      <c r="P3042" s="870">
        <v>-0.10360007762908935</v>
      </c>
      <c r="Q3042" s="870">
        <v>0</v>
      </c>
      <c r="R3042" s="870">
        <v>0</v>
      </c>
      <c r="S3042" s="870">
        <v>0</v>
      </c>
      <c r="T3042" s="870">
        <v>0</v>
      </c>
      <c r="U3042" s="870">
        <v>0</v>
      </c>
      <c r="V3042" s="870">
        <v>0</v>
      </c>
      <c r="W3042" s="870">
        <v>0</v>
      </c>
      <c r="X3042" s="870">
        <v>-0.10360007762908935</v>
      </c>
      <c r="Y3042" s="870">
        <v>0.37</v>
      </c>
      <c r="Z3042" s="870">
        <v>0</v>
      </c>
      <c r="AA3042" s="870">
        <v>-0.10360007762908935</v>
      </c>
      <c r="AB3042" s="870">
        <v>0</v>
      </c>
      <c r="AC3042" s="870">
        <v>-0.10360007762908935</v>
      </c>
      <c r="AD3042" s="870">
        <v>0</v>
      </c>
      <c r="AE3042" s="870">
        <v>0</v>
      </c>
    </row>
    <row r="3043" spans="1:31">
      <c r="A3043" s="870" t="s">
        <v>2111</v>
      </c>
      <c r="B3043" s="870">
        <v>25</v>
      </c>
      <c r="C3043" s="870">
        <v>2505</v>
      </c>
      <c r="D3043" s="870">
        <v>250500</v>
      </c>
      <c r="E3043" s="870">
        <v>2505004000</v>
      </c>
      <c r="F3043" s="870" t="s">
        <v>190</v>
      </c>
      <c r="G3043" s="870">
        <v>-70303029</v>
      </c>
      <c r="H3043" s="870">
        <v>0</v>
      </c>
      <c r="I3043" s="870">
        <v>-70303029.239999995</v>
      </c>
      <c r="J3043" s="870">
        <v>-0.23999999463558197</v>
      </c>
      <c r="K3043" s="870">
        <v>0</v>
      </c>
      <c r="L3043" s="870">
        <v>0</v>
      </c>
      <c r="M3043" s="870">
        <v>-0.23999999463558197</v>
      </c>
      <c r="N3043" s="870">
        <v>0</v>
      </c>
      <c r="O3043" s="870">
        <v>-0.23999999463558197</v>
      </c>
      <c r="P3043" s="870">
        <v>-8.8799998015165332E-2</v>
      </c>
      <c r="Q3043" s="870">
        <v>0</v>
      </c>
      <c r="R3043" s="870">
        <v>0</v>
      </c>
      <c r="S3043" s="870">
        <v>0</v>
      </c>
      <c r="T3043" s="870">
        <v>0</v>
      </c>
      <c r="U3043" s="870">
        <v>0</v>
      </c>
      <c r="V3043" s="870">
        <v>0</v>
      </c>
      <c r="W3043" s="870">
        <v>0</v>
      </c>
      <c r="X3043" s="870">
        <v>-8.8799998015165332E-2</v>
      </c>
      <c r="Y3043" s="870">
        <v>0.37</v>
      </c>
      <c r="Z3043" s="870">
        <v>0</v>
      </c>
      <c r="AA3043" s="870">
        <v>-8.8799998015165332E-2</v>
      </c>
      <c r="AB3043" s="870">
        <v>0</v>
      </c>
      <c r="AC3043" s="870">
        <v>-8.8799998015165332E-2</v>
      </c>
      <c r="AD3043" s="870">
        <v>0</v>
      </c>
      <c r="AE3043" s="870">
        <v>0</v>
      </c>
    </row>
    <row r="3044" spans="1:31">
      <c r="A3044" s="870" t="s">
        <v>2111</v>
      </c>
      <c r="B3044" s="870">
        <v>25</v>
      </c>
      <c r="C3044" s="870">
        <v>2506</v>
      </c>
      <c r="D3044" s="870">
        <v>250605</v>
      </c>
      <c r="E3044" s="870">
        <v>2506059010</v>
      </c>
      <c r="F3044" s="870" t="s">
        <v>1585</v>
      </c>
      <c r="G3044" s="870">
        <v>-39139319943</v>
      </c>
      <c r="H3044" s="870">
        <v>0</v>
      </c>
      <c r="I3044" s="870">
        <v>-39139319942.669998</v>
      </c>
      <c r="J3044" s="870">
        <v>0.3300018310546875</v>
      </c>
      <c r="K3044" s="870">
        <v>0</v>
      </c>
      <c r="L3044" s="870">
        <v>0.3300018310546875</v>
      </c>
      <c r="M3044" s="870">
        <v>0</v>
      </c>
      <c r="N3044" s="870">
        <v>0</v>
      </c>
      <c r="O3044" s="870">
        <v>0.3300018310546875</v>
      </c>
      <c r="P3044" s="870">
        <v>0.12210067749023437</v>
      </c>
      <c r="Q3044" s="870">
        <v>0</v>
      </c>
      <c r="R3044" s="870">
        <v>0</v>
      </c>
      <c r="S3044" s="870">
        <v>0</v>
      </c>
      <c r="T3044" s="870">
        <v>0</v>
      </c>
      <c r="U3044" s="870">
        <v>0</v>
      </c>
      <c r="V3044" s="870">
        <v>0</v>
      </c>
      <c r="W3044" s="870">
        <v>0</v>
      </c>
      <c r="X3044" s="870">
        <v>0.12210067749023437</v>
      </c>
      <c r="Y3044" s="870">
        <v>0.37</v>
      </c>
      <c r="Z3044" s="870">
        <v>0.12210067749023437</v>
      </c>
      <c r="AA3044" s="870">
        <v>0</v>
      </c>
      <c r="AB3044" s="870">
        <v>0.12210067749023437</v>
      </c>
      <c r="AC3044" s="870">
        <v>0</v>
      </c>
      <c r="AD3044" s="870">
        <v>0</v>
      </c>
      <c r="AE3044" s="870">
        <v>0</v>
      </c>
    </row>
    <row r="3045" spans="1:31">
      <c r="A3045" s="870" t="s">
        <v>2111</v>
      </c>
      <c r="B3045" s="870">
        <v>25</v>
      </c>
      <c r="C3045" s="870">
        <v>2506</v>
      </c>
      <c r="D3045" s="870">
        <v>250610</v>
      </c>
      <c r="E3045" s="870">
        <v>2506109010</v>
      </c>
      <c r="F3045" s="870" t="s">
        <v>1586</v>
      </c>
      <c r="G3045" s="870">
        <v>-25860368576</v>
      </c>
      <c r="H3045" s="870">
        <v>0</v>
      </c>
      <c r="I3045" s="870">
        <v>-25860368576.110001</v>
      </c>
      <c r="J3045" s="870">
        <v>-0.1100006103515625</v>
      </c>
      <c r="K3045" s="870">
        <v>0</v>
      </c>
      <c r="L3045" s="870">
        <v>0</v>
      </c>
      <c r="M3045" s="870">
        <v>-0.1100006103515625</v>
      </c>
      <c r="N3045" s="870">
        <v>0</v>
      </c>
      <c r="O3045" s="870">
        <v>-0.1100006103515625</v>
      </c>
      <c r="P3045" s="870">
        <v>-4.0700225830078124E-2</v>
      </c>
      <c r="Q3045" s="870">
        <v>0</v>
      </c>
      <c r="R3045" s="870">
        <v>0</v>
      </c>
      <c r="S3045" s="870">
        <v>0</v>
      </c>
      <c r="T3045" s="870">
        <v>0</v>
      </c>
      <c r="U3045" s="870">
        <v>0</v>
      </c>
      <c r="V3045" s="870">
        <v>0</v>
      </c>
      <c r="W3045" s="870">
        <v>0</v>
      </c>
      <c r="X3045" s="870">
        <v>-4.0700225830078124E-2</v>
      </c>
      <c r="Y3045" s="870">
        <v>0.37</v>
      </c>
      <c r="Z3045" s="870">
        <v>0</v>
      </c>
      <c r="AA3045" s="870">
        <v>-4.0700225830078124E-2</v>
      </c>
      <c r="AB3045" s="870">
        <v>0</v>
      </c>
      <c r="AC3045" s="870">
        <v>-4.0700225830078124E-2</v>
      </c>
      <c r="AD3045" s="870">
        <v>0</v>
      </c>
      <c r="AE3045" s="870">
        <v>0</v>
      </c>
    </row>
    <row r="3046" spans="1:31">
      <c r="A3046" s="870" t="s">
        <v>2111</v>
      </c>
      <c r="B3046" s="870">
        <v>25</v>
      </c>
      <c r="C3046" s="870">
        <v>2506</v>
      </c>
      <c r="D3046" s="870">
        <v>250615</v>
      </c>
      <c r="E3046" s="870">
        <v>2506159010</v>
      </c>
      <c r="F3046" s="870" t="s">
        <v>1587</v>
      </c>
      <c r="G3046" s="870">
        <v>-1847641</v>
      </c>
      <c r="H3046" s="870">
        <v>0</v>
      </c>
      <c r="I3046" s="870">
        <v>-1847640.74</v>
      </c>
      <c r="J3046" s="870">
        <v>0.26000000000931323</v>
      </c>
      <c r="K3046" s="870">
        <v>0</v>
      </c>
      <c r="L3046" s="870">
        <v>0.26000000000931323</v>
      </c>
      <c r="M3046" s="870">
        <v>0</v>
      </c>
      <c r="N3046" s="870">
        <v>0</v>
      </c>
      <c r="O3046" s="870">
        <v>0.26000000000931323</v>
      </c>
      <c r="P3046" s="870">
        <v>9.620000000344589E-2</v>
      </c>
      <c r="Q3046" s="870">
        <v>0</v>
      </c>
      <c r="R3046" s="870">
        <v>0</v>
      </c>
      <c r="S3046" s="870">
        <v>0</v>
      </c>
      <c r="T3046" s="870">
        <v>0</v>
      </c>
      <c r="U3046" s="870">
        <v>0</v>
      </c>
      <c r="V3046" s="870">
        <v>0</v>
      </c>
      <c r="W3046" s="870">
        <v>0</v>
      </c>
      <c r="X3046" s="870">
        <v>9.620000000344589E-2</v>
      </c>
      <c r="Y3046" s="870">
        <v>0.37</v>
      </c>
      <c r="Z3046" s="870">
        <v>9.620000000344589E-2</v>
      </c>
      <c r="AA3046" s="870">
        <v>0</v>
      </c>
      <c r="AB3046" s="870">
        <v>9.620000000344589E-2</v>
      </c>
      <c r="AC3046" s="870">
        <v>0</v>
      </c>
      <c r="AD3046" s="870">
        <v>0</v>
      </c>
      <c r="AE3046" s="870">
        <v>0</v>
      </c>
    </row>
    <row r="3047" spans="1:31">
      <c r="A3047" s="870" t="s">
        <v>2111</v>
      </c>
      <c r="B3047" s="870">
        <v>25</v>
      </c>
      <c r="C3047" s="870">
        <v>2506</v>
      </c>
      <c r="D3047" s="870">
        <v>250615</v>
      </c>
      <c r="E3047" s="870">
        <v>2506159011</v>
      </c>
      <c r="F3047" s="870" t="s">
        <v>1588</v>
      </c>
      <c r="G3047" s="870">
        <v>-152174675</v>
      </c>
      <c r="H3047" s="870">
        <v>0</v>
      </c>
      <c r="I3047" s="870">
        <v>-152174674.72999999</v>
      </c>
      <c r="J3047" s="870">
        <v>0.27000001072883606</v>
      </c>
      <c r="K3047" s="870">
        <v>0</v>
      </c>
      <c r="L3047" s="870">
        <v>0.27000001072883606</v>
      </c>
      <c r="M3047" s="870">
        <v>0</v>
      </c>
      <c r="N3047" s="870">
        <v>0</v>
      </c>
      <c r="O3047" s="870">
        <v>0.27000001072883606</v>
      </c>
      <c r="P3047" s="870">
        <v>9.9900003969669346E-2</v>
      </c>
      <c r="Q3047" s="870">
        <v>0</v>
      </c>
      <c r="R3047" s="870">
        <v>0</v>
      </c>
      <c r="S3047" s="870">
        <v>0</v>
      </c>
      <c r="T3047" s="870">
        <v>0</v>
      </c>
      <c r="U3047" s="870">
        <v>0</v>
      </c>
      <c r="V3047" s="870">
        <v>0</v>
      </c>
      <c r="W3047" s="870">
        <v>0</v>
      </c>
      <c r="X3047" s="870">
        <v>9.9900003969669346E-2</v>
      </c>
      <c r="Y3047" s="870">
        <v>0.37</v>
      </c>
      <c r="Z3047" s="870">
        <v>9.9900003969669346E-2</v>
      </c>
      <c r="AA3047" s="870">
        <v>0</v>
      </c>
      <c r="AB3047" s="870">
        <v>9.9900003969669346E-2</v>
      </c>
      <c r="AC3047" s="870">
        <v>0</v>
      </c>
      <c r="AD3047" s="870">
        <v>0</v>
      </c>
      <c r="AE3047" s="870">
        <v>0</v>
      </c>
    </row>
    <row r="3048" spans="1:31">
      <c r="A3048" s="870" t="s">
        <v>2111</v>
      </c>
      <c r="B3048" s="870">
        <v>25</v>
      </c>
      <c r="C3048" s="870">
        <v>2506</v>
      </c>
      <c r="D3048" s="870">
        <v>250615</v>
      </c>
      <c r="E3048" s="870">
        <v>2506159504</v>
      </c>
      <c r="F3048" s="870" t="s">
        <v>1589</v>
      </c>
      <c r="G3048" s="870">
        <v>-2116</v>
      </c>
      <c r="H3048" s="870">
        <v>0</v>
      </c>
      <c r="I3048" s="870">
        <v>-2116</v>
      </c>
      <c r="J3048" s="870">
        <v>0</v>
      </c>
      <c r="K3048" s="870">
        <v>0</v>
      </c>
      <c r="L3048" s="870">
        <v>0</v>
      </c>
      <c r="M3048" s="870">
        <v>0</v>
      </c>
      <c r="N3048" s="870">
        <v>0</v>
      </c>
      <c r="O3048" s="870">
        <v>0</v>
      </c>
      <c r="P3048" s="870">
        <v>0</v>
      </c>
      <c r="Q3048" s="870">
        <v>0</v>
      </c>
      <c r="R3048" s="870">
        <v>0</v>
      </c>
      <c r="S3048" s="870">
        <v>0</v>
      </c>
      <c r="T3048" s="870">
        <v>0</v>
      </c>
      <c r="U3048" s="870">
        <v>0</v>
      </c>
      <c r="V3048" s="870">
        <v>0</v>
      </c>
      <c r="W3048" s="870">
        <v>0</v>
      </c>
      <c r="X3048" s="870">
        <v>0</v>
      </c>
      <c r="Y3048" s="870">
        <v>0</v>
      </c>
      <c r="Z3048" s="870">
        <v>0</v>
      </c>
      <c r="AA3048" s="870">
        <v>0</v>
      </c>
      <c r="AB3048" s="870">
        <v>0</v>
      </c>
      <c r="AC3048" s="870">
        <v>0</v>
      </c>
      <c r="AD3048" s="870">
        <v>0</v>
      </c>
      <c r="AE3048" s="870">
        <v>0</v>
      </c>
    </row>
    <row r="3049" spans="1:31">
      <c r="A3049" s="870" t="s">
        <v>2111</v>
      </c>
      <c r="B3049" s="870">
        <v>25</v>
      </c>
      <c r="C3049" s="870">
        <v>2506</v>
      </c>
      <c r="D3049" s="870">
        <v>250640</v>
      </c>
      <c r="E3049" s="870">
        <v>2506401301</v>
      </c>
      <c r="F3049" s="870" t="s">
        <v>1590</v>
      </c>
      <c r="G3049" s="870">
        <v>-159520206</v>
      </c>
      <c r="H3049" s="870">
        <v>0</v>
      </c>
      <c r="I3049" s="870">
        <v>-159520206.47</v>
      </c>
      <c r="J3049" s="870">
        <v>-0.4699999988079071</v>
      </c>
      <c r="K3049" s="870">
        <v>0</v>
      </c>
      <c r="L3049" s="870">
        <v>0</v>
      </c>
      <c r="M3049" s="870">
        <v>-0.4699999988079071</v>
      </c>
      <c r="N3049" s="870">
        <v>0</v>
      </c>
      <c r="O3049" s="870">
        <v>-0.4699999988079071</v>
      </c>
      <c r="P3049" s="870">
        <v>-0.17389999955892563</v>
      </c>
      <c r="Q3049" s="870">
        <v>0</v>
      </c>
      <c r="R3049" s="870">
        <v>0</v>
      </c>
      <c r="S3049" s="870">
        <v>0</v>
      </c>
      <c r="T3049" s="870">
        <v>0</v>
      </c>
      <c r="U3049" s="870">
        <v>0</v>
      </c>
      <c r="V3049" s="870">
        <v>0</v>
      </c>
      <c r="W3049" s="870">
        <v>0</v>
      </c>
      <c r="X3049" s="870">
        <v>-0.17389999955892563</v>
      </c>
      <c r="Y3049" s="870">
        <v>0.37</v>
      </c>
      <c r="Z3049" s="870">
        <v>0</v>
      </c>
      <c r="AA3049" s="870">
        <v>-0.17389999955892563</v>
      </c>
      <c r="AB3049" s="870">
        <v>0</v>
      </c>
      <c r="AC3049" s="870">
        <v>-0.17389999955892563</v>
      </c>
      <c r="AD3049" s="870">
        <v>0</v>
      </c>
      <c r="AE3049" s="870">
        <v>0</v>
      </c>
    </row>
    <row r="3050" spans="1:31">
      <c r="A3050" s="870" t="s">
        <v>2111</v>
      </c>
      <c r="B3050" s="870">
        <v>25</v>
      </c>
      <c r="C3050" s="870">
        <v>2506</v>
      </c>
      <c r="D3050" s="870">
        <v>250640</v>
      </c>
      <c r="E3050" s="870">
        <v>2506401302</v>
      </c>
      <c r="F3050" s="870" t="s">
        <v>1591</v>
      </c>
      <c r="G3050" s="870">
        <v>-1766480</v>
      </c>
      <c r="H3050" s="870">
        <v>0</v>
      </c>
      <c r="I3050" s="870">
        <v>-1766479.71</v>
      </c>
      <c r="J3050" s="870">
        <v>0.2900000000372529</v>
      </c>
      <c r="K3050" s="870">
        <v>0</v>
      </c>
      <c r="L3050" s="870">
        <v>0.2900000000372529</v>
      </c>
      <c r="M3050" s="870">
        <v>0</v>
      </c>
      <c r="N3050" s="870">
        <v>0</v>
      </c>
      <c r="O3050" s="870">
        <v>0.2900000000372529</v>
      </c>
      <c r="P3050" s="870">
        <v>0.10730000001378358</v>
      </c>
      <c r="Q3050" s="870">
        <v>0</v>
      </c>
      <c r="R3050" s="870">
        <v>0</v>
      </c>
      <c r="S3050" s="870">
        <v>0</v>
      </c>
      <c r="T3050" s="870">
        <v>0</v>
      </c>
      <c r="U3050" s="870">
        <v>0</v>
      </c>
      <c r="V3050" s="870">
        <v>0</v>
      </c>
      <c r="W3050" s="870">
        <v>0</v>
      </c>
      <c r="X3050" s="870">
        <v>0.10730000001378358</v>
      </c>
      <c r="Y3050" s="870">
        <v>0.37</v>
      </c>
      <c r="Z3050" s="870">
        <v>0.10730000001378358</v>
      </c>
      <c r="AA3050" s="870">
        <v>0</v>
      </c>
      <c r="AB3050" s="870">
        <v>0.10730000001378358</v>
      </c>
      <c r="AC3050" s="870">
        <v>0</v>
      </c>
      <c r="AD3050" s="870">
        <v>0</v>
      </c>
      <c r="AE3050" s="870">
        <v>0</v>
      </c>
    </row>
    <row r="3051" spans="1:31">
      <c r="A3051" s="870" t="s">
        <v>2111</v>
      </c>
      <c r="B3051" s="870">
        <v>25</v>
      </c>
      <c r="C3051" s="870">
        <v>2506</v>
      </c>
      <c r="D3051" s="870">
        <v>250640</v>
      </c>
      <c r="E3051" s="870">
        <v>2506409025</v>
      </c>
      <c r="F3051" s="870" t="s">
        <v>1592</v>
      </c>
      <c r="G3051" s="870">
        <v>1139528353</v>
      </c>
      <c r="H3051" s="870">
        <v>0</v>
      </c>
      <c r="I3051" s="870">
        <v>1139528353.23</v>
      </c>
      <c r="J3051" s="870">
        <v>0.23000001907348633</v>
      </c>
      <c r="K3051" s="870">
        <v>0</v>
      </c>
      <c r="L3051" s="870">
        <v>0.23000001907348633</v>
      </c>
      <c r="M3051" s="870">
        <v>0</v>
      </c>
      <c r="N3051" s="870">
        <v>0</v>
      </c>
      <c r="O3051" s="870">
        <v>0.23000001907348633</v>
      </c>
      <c r="P3051" s="870">
        <v>8.5100007057189939E-2</v>
      </c>
      <c r="Q3051" s="870">
        <v>0</v>
      </c>
      <c r="R3051" s="870">
        <v>0</v>
      </c>
      <c r="S3051" s="870">
        <v>0</v>
      </c>
      <c r="T3051" s="870">
        <v>0</v>
      </c>
      <c r="U3051" s="870">
        <v>0</v>
      </c>
      <c r="V3051" s="870">
        <v>0</v>
      </c>
      <c r="W3051" s="870">
        <v>0</v>
      </c>
      <c r="X3051" s="870">
        <v>8.5100007057189939E-2</v>
      </c>
      <c r="Y3051" s="870">
        <v>0.37</v>
      </c>
      <c r="Z3051" s="870">
        <v>8.5100007057189939E-2</v>
      </c>
      <c r="AA3051" s="870">
        <v>0</v>
      </c>
      <c r="AB3051" s="870">
        <v>8.5100007057189939E-2</v>
      </c>
      <c r="AC3051" s="870">
        <v>0</v>
      </c>
      <c r="AD3051" s="870">
        <v>0</v>
      </c>
      <c r="AE3051" s="870">
        <v>0</v>
      </c>
    </row>
    <row r="3052" spans="1:31">
      <c r="A3052" s="870" t="s">
        <v>2111</v>
      </c>
      <c r="B3052" s="870">
        <v>25</v>
      </c>
      <c r="C3052" s="870">
        <v>2506</v>
      </c>
      <c r="D3052" s="870">
        <v>250640</v>
      </c>
      <c r="E3052" s="870">
        <v>2506409026</v>
      </c>
      <c r="F3052" s="870" t="s">
        <v>1593</v>
      </c>
      <c r="G3052" s="870">
        <v>856266075</v>
      </c>
      <c r="H3052" s="870">
        <v>0</v>
      </c>
      <c r="I3052" s="870">
        <v>856266074.79999995</v>
      </c>
      <c r="J3052" s="870">
        <v>-0.20000004768371582</v>
      </c>
      <c r="K3052" s="870">
        <v>0</v>
      </c>
      <c r="L3052" s="870">
        <v>0</v>
      </c>
      <c r="M3052" s="870">
        <v>-0.20000004768371582</v>
      </c>
      <c r="N3052" s="870">
        <v>0</v>
      </c>
      <c r="O3052" s="870">
        <v>-0.20000004768371582</v>
      </c>
      <c r="P3052" s="870">
        <v>-7.4000017642974855E-2</v>
      </c>
      <c r="Q3052" s="870">
        <v>0</v>
      </c>
      <c r="R3052" s="870">
        <v>0</v>
      </c>
      <c r="S3052" s="870">
        <v>0</v>
      </c>
      <c r="T3052" s="870">
        <v>0</v>
      </c>
      <c r="U3052" s="870">
        <v>0</v>
      </c>
      <c r="V3052" s="870">
        <v>0</v>
      </c>
      <c r="W3052" s="870">
        <v>0</v>
      </c>
      <c r="X3052" s="870">
        <v>-7.4000017642974855E-2</v>
      </c>
      <c r="Y3052" s="870">
        <v>0.37</v>
      </c>
      <c r="Z3052" s="870">
        <v>0</v>
      </c>
      <c r="AA3052" s="870">
        <v>-7.4000017642974855E-2</v>
      </c>
      <c r="AB3052" s="870">
        <v>0</v>
      </c>
      <c r="AC3052" s="870">
        <v>-7.4000017642974855E-2</v>
      </c>
      <c r="AD3052" s="870">
        <v>0</v>
      </c>
      <c r="AE3052" s="870">
        <v>0</v>
      </c>
    </row>
    <row r="3053" spans="1:31">
      <c r="A3053" s="870" t="s">
        <v>2111</v>
      </c>
      <c r="B3053" s="870">
        <v>25</v>
      </c>
      <c r="C3053" s="870">
        <v>2506</v>
      </c>
      <c r="D3053" s="870">
        <v>250645</v>
      </c>
      <c r="E3053" s="870">
        <v>2506450001</v>
      </c>
      <c r="F3053" s="870" t="s">
        <v>1594</v>
      </c>
      <c r="G3053" s="870">
        <v>-522832</v>
      </c>
      <c r="H3053" s="870">
        <v>0</v>
      </c>
      <c r="I3053" s="870">
        <v>-522832</v>
      </c>
      <c r="J3053" s="870">
        <v>0</v>
      </c>
      <c r="K3053" s="870">
        <v>0</v>
      </c>
      <c r="L3053" s="870">
        <v>0</v>
      </c>
      <c r="M3053" s="870">
        <v>0</v>
      </c>
      <c r="N3053" s="870">
        <v>0</v>
      </c>
      <c r="O3053" s="870">
        <v>0</v>
      </c>
      <c r="P3053" s="870">
        <v>0</v>
      </c>
      <c r="Q3053" s="870">
        <v>0</v>
      </c>
      <c r="R3053" s="870">
        <v>0</v>
      </c>
      <c r="S3053" s="870">
        <v>0</v>
      </c>
      <c r="T3053" s="870">
        <v>0</v>
      </c>
      <c r="U3053" s="870">
        <v>0</v>
      </c>
      <c r="V3053" s="870">
        <v>0</v>
      </c>
      <c r="W3053" s="870">
        <v>0</v>
      </c>
      <c r="X3053" s="870">
        <v>0</v>
      </c>
      <c r="Y3053" s="870">
        <v>0</v>
      </c>
      <c r="Z3053" s="870">
        <v>0</v>
      </c>
      <c r="AA3053" s="870">
        <v>0</v>
      </c>
      <c r="AB3053" s="870">
        <v>0</v>
      </c>
      <c r="AC3053" s="870">
        <v>0</v>
      </c>
      <c r="AD3053" s="870">
        <v>0</v>
      </c>
      <c r="AE3053" s="870">
        <v>0</v>
      </c>
    </row>
    <row r="3054" spans="1:31">
      <c r="A3054" s="870" t="s">
        <v>2111</v>
      </c>
      <c r="B3054" s="870">
        <v>25</v>
      </c>
      <c r="C3054" s="870">
        <v>2506</v>
      </c>
      <c r="D3054" s="870">
        <v>250645</v>
      </c>
      <c r="E3054" s="870">
        <v>2506450010</v>
      </c>
      <c r="F3054" s="870" t="s">
        <v>3463</v>
      </c>
      <c r="G3054" s="870">
        <v>-25433219</v>
      </c>
      <c r="H3054" s="870">
        <v>0</v>
      </c>
      <c r="I3054" s="870">
        <v>-25433218.649999999</v>
      </c>
      <c r="J3054" s="870">
        <v>0.35000000149011612</v>
      </c>
      <c r="K3054" s="870">
        <v>0</v>
      </c>
      <c r="L3054" s="870">
        <v>0.35000000149011612</v>
      </c>
      <c r="M3054" s="870">
        <v>0</v>
      </c>
      <c r="N3054" s="870">
        <v>0</v>
      </c>
      <c r="O3054" s="870">
        <v>0.35000000149011612</v>
      </c>
      <c r="P3054" s="870">
        <v>0.12950000055134298</v>
      </c>
      <c r="Q3054" s="870">
        <v>0</v>
      </c>
      <c r="R3054" s="870">
        <v>0</v>
      </c>
      <c r="S3054" s="870">
        <v>0</v>
      </c>
      <c r="T3054" s="870">
        <v>0</v>
      </c>
      <c r="U3054" s="870">
        <v>0</v>
      </c>
      <c r="V3054" s="870">
        <v>0</v>
      </c>
      <c r="W3054" s="870">
        <v>0</v>
      </c>
      <c r="X3054" s="870">
        <v>0.12950000055134298</v>
      </c>
      <c r="Y3054" s="870">
        <v>0.37000000000000005</v>
      </c>
      <c r="Z3054" s="870">
        <v>0.12950000055134298</v>
      </c>
      <c r="AA3054" s="870">
        <v>0</v>
      </c>
      <c r="AB3054" s="870">
        <v>0.12950000055134298</v>
      </c>
      <c r="AC3054" s="870">
        <v>0</v>
      </c>
      <c r="AD3054" s="870">
        <v>0</v>
      </c>
      <c r="AE3054" s="870">
        <v>0</v>
      </c>
    </row>
    <row r="3055" spans="1:31">
      <c r="A3055" s="870" t="s">
        <v>2111</v>
      </c>
      <c r="B3055" s="870">
        <v>25</v>
      </c>
      <c r="C3055" s="870">
        <v>2506</v>
      </c>
      <c r="D3055" s="870">
        <v>250645</v>
      </c>
      <c r="E3055" s="870">
        <v>2506450020</v>
      </c>
      <c r="F3055" s="870" t="s">
        <v>3464</v>
      </c>
      <c r="G3055" s="870">
        <v>-434780479</v>
      </c>
      <c r="H3055" s="870">
        <v>0</v>
      </c>
      <c r="I3055" s="870">
        <v>-434780479</v>
      </c>
      <c r="J3055" s="870">
        <v>0</v>
      </c>
      <c r="K3055" s="870">
        <v>0</v>
      </c>
      <c r="L3055" s="870">
        <v>0</v>
      </c>
      <c r="M3055" s="870">
        <v>0</v>
      </c>
      <c r="N3055" s="870">
        <v>0</v>
      </c>
      <c r="O3055" s="870">
        <v>0</v>
      </c>
      <c r="P3055" s="870">
        <v>0</v>
      </c>
      <c r="Q3055" s="870">
        <v>0</v>
      </c>
      <c r="R3055" s="870">
        <v>0</v>
      </c>
      <c r="S3055" s="870">
        <v>0</v>
      </c>
      <c r="T3055" s="870">
        <v>0</v>
      </c>
      <c r="U3055" s="870">
        <v>0</v>
      </c>
      <c r="V3055" s="870">
        <v>0</v>
      </c>
      <c r="W3055" s="870">
        <v>0</v>
      </c>
      <c r="X3055" s="870">
        <v>0</v>
      </c>
      <c r="Y3055" s="870">
        <v>0</v>
      </c>
      <c r="Z3055" s="870">
        <v>0</v>
      </c>
      <c r="AA3055" s="870">
        <v>0</v>
      </c>
      <c r="AB3055" s="870">
        <v>0</v>
      </c>
      <c r="AC3055" s="870">
        <v>0</v>
      </c>
      <c r="AD3055" s="870">
        <v>0</v>
      </c>
      <c r="AE3055" s="870">
        <v>0</v>
      </c>
    </row>
    <row r="3056" spans="1:31">
      <c r="A3056" s="870" t="s">
        <v>2111</v>
      </c>
      <c r="B3056" s="870">
        <v>25</v>
      </c>
      <c r="C3056" s="870">
        <v>2506</v>
      </c>
      <c r="D3056" s="870">
        <v>250645</v>
      </c>
      <c r="E3056" s="870">
        <v>2506450130</v>
      </c>
      <c r="F3056" s="870" t="s">
        <v>1595</v>
      </c>
      <c r="G3056" s="870">
        <v>-7162420</v>
      </c>
      <c r="H3056" s="870">
        <v>0</v>
      </c>
      <c r="I3056" s="870">
        <v>-7162419.96</v>
      </c>
      <c r="J3056" s="870">
        <v>4.0000000037252903E-2</v>
      </c>
      <c r="K3056" s="870">
        <v>0</v>
      </c>
      <c r="L3056" s="870">
        <v>4.0000000037252903E-2</v>
      </c>
      <c r="M3056" s="870">
        <v>0</v>
      </c>
      <c r="N3056" s="870">
        <v>0</v>
      </c>
      <c r="O3056" s="870">
        <v>4.0000000037252903E-2</v>
      </c>
      <c r="P3056" s="870">
        <v>1.4800000013783574E-2</v>
      </c>
      <c r="Q3056" s="870">
        <v>0</v>
      </c>
      <c r="R3056" s="870">
        <v>0</v>
      </c>
      <c r="S3056" s="870">
        <v>0</v>
      </c>
      <c r="T3056" s="870">
        <v>0</v>
      </c>
      <c r="U3056" s="870">
        <v>0</v>
      </c>
      <c r="V3056" s="870">
        <v>0</v>
      </c>
      <c r="W3056" s="870">
        <v>0</v>
      </c>
      <c r="X3056" s="870">
        <v>1.4800000013783574E-2</v>
      </c>
      <c r="Y3056" s="870">
        <v>0.37</v>
      </c>
      <c r="Z3056" s="870">
        <v>1.4800000013783574E-2</v>
      </c>
      <c r="AA3056" s="870">
        <v>0</v>
      </c>
      <c r="AB3056" s="870">
        <v>1.4800000013783574E-2</v>
      </c>
      <c r="AC3056" s="870">
        <v>0</v>
      </c>
      <c r="AD3056" s="870">
        <v>0</v>
      </c>
      <c r="AE3056" s="870">
        <v>0</v>
      </c>
    </row>
    <row r="3057" spans="1:31">
      <c r="A3057" s="870" t="s">
        <v>2111</v>
      </c>
      <c r="B3057" s="870">
        <v>25</v>
      </c>
      <c r="C3057" s="870">
        <v>2506</v>
      </c>
      <c r="D3057" s="870">
        <v>250645</v>
      </c>
      <c r="E3057" s="870">
        <v>2506451230</v>
      </c>
      <c r="F3057" s="870" t="s">
        <v>1596</v>
      </c>
      <c r="G3057" s="870">
        <v>-1381710429</v>
      </c>
      <c r="H3057" s="870">
        <v>0</v>
      </c>
      <c r="I3057" s="870">
        <v>-1381710429.46</v>
      </c>
      <c r="J3057" s="870">
        <v>-0.46000003814697266</v>
      </c>
      <c r="K3057" s="870">
        <v>0</v>
      </c>
      <c r="L3057" s="870">
        <v>0</v>
      </c>
      <c r="M3057" s="870">
        <v>-0.46000003814697266</v>
      </c>
      <c r="N3057" s="870">
        <v>0</v>
      </c>
      <c r="O3057" s="870">
        <v>-0.46000003814697266</v>
      </c>
      <c r="P3057" s="870">
        <v>-0.17020001411437988</v>
      </c>
      <c r="Q3057" s="870">
        <v>0</v>
      </c>
      <c r="R3057" s="870">
        <v>0</v>
      </c>
      <c r="S3057" s="870">
        <v>0</v>
      </c>
      <c r="T3057" s="870">
        <v>0</v>
      </c>
      <c r="U3057" s="870">
        <v>0</v>
      </c>
      <c r="V3057" s="870">
        <v>0</v>
      </c>
      <c r="W3057" s="870">
        <v>0</v>
      </c>
      <c r="X3057" s="870">
        <v>-0.17020001411437988</v>
      </c>
      <c r="Y3057" s="870">
        <v>0.37</v>
      </c>
      <c r="Z3057" s="870">
        <v>0</v>
      </c>
      <c r="AA3057" s="870">
        <v>-0.17020001411437988</v>
      </c>
      <c r="AB3057" s="870">
        <v>0</v>
      </c>
      <c r="AC3057" s="870">
        <v>-0.17020001411437988</v>
      </c>
      <c r="AD3057" s="870">
        <v>0</v>
      </c>
      <c r="AE3057" s="870">
        <v>0</v>
      </c>
    </row>
    <row r="3058" spans="1:31">
      <c r="A3058" s="870" t="s">
        <v>2111</v>
      </c>
      <c r="B3058" s="870">
        <v>25</v>
      </c>
      <c r="C3058" s="870">
        <v>2506</v>
      </c>
      <c r="D3058" s="870">
        <v>250645</v>
      </c>
      <c r="E3058" s="870">
        <v>2506452001</v>
      </c>
      <c r="F3058" s="870" t="s">
        <v>4419</v>
      </c>
      <c r="G3058" s="870">
        <v>-34326682</v>
      </c>
      <c r="H3058" s="870">
        <v>0</v>
      </c>
      <c r="I3058" s="870">
        <v>-34326681.689999998</v>
      </c>
      <c r="J3058" s="870">
        <v>0.31000000238418579</v>
      </c>
      <c r="K3058" s="870">
        <v>0</v>
      </c>
      <c r="L3058" s="870">
        <v>0.31000000238418579</v>
      </c>
      <c r="M3058" s="870">
        <v>0</v>
      </c>
      <c r="N3058" s="870">
        <v>0</v>
      </c>
      <c r="O3058" s="870">
        <v>0.31000000238418579</v>
      </c>
      <c r="P3058" s="870">
        <v>0.11470000088214874</v>
      </c>
      <c r="Q3058" s="870">
        <v>0</v>
      </c>
      <c r="R3058" s="870">
        <v>0</v>
      </c>
      <c r="S3058" s="870">
        <v>0</v>
      </c>
      <c r="T3058" s="870">
        <v>0</v>
      </c>
      <c r="U3058" s="870">
        <v>0</v>
      </c>
      <c r="V3058" s="870">
        <v>0</v>
      </c>
      <c r="W3058" s="870">
        <v>0</v>
      </c>
      <c r="X3058" s="870">
        <v>0.11470000088214874</v>
      </c>
      <c r="Y3058" s="870">
        <v>0.37</v>
      </c>
      <c r="Z3058" s="870">
        <v>0.11470000088214874</v>
      </c>
      <c r="AA3058" s="870">
        <v>0</v>
      </c>
      <c r="AB3058" s="870">
        <v>0.11470000088214874</v>
      </c>
      <c r="AC3058" s="870">
        <v>0</v>
      </c>
      <c r="AD3058" s="870">
        <v>0</v>
      </c>
      <c r="AE3058" s="870">
        <v>0</v>
      </c>
    </row>
    <row r="3059" spans="1:31">
      <c r="A3059" s="870" t="s">
        <v>2111</v>
      </c>
      <c r="B3059" s="870">
        <v>25</v>
      </c>
      <c r="C3059" s="870">
        <v>2506</v>
      </c>
      <c r="D3059" s="870">
        <v>250645</v>
      </c>
      <c r="E3059" s="870">
        <v>2506459009</v>
      </c>
      <c r="F3059" s="870" t="s">
        <v>1597</v>
      </c>
      <c r="G3059" s="870">
        <v>-99543</v>
      </c>
      <c r="H3059" s="870">
        <v>0</v>
      </c>
      <c r="I3059" s="870">
        <v>-99543.48</v>
      </c>
      <c r="J3059" s="870">
        <v>-0.47999999999592546</v>
      </c>
      <c r="K3059" s="870">
        <v>0</v>
      </c>
      <c r="L3059" s="870">
        <v>0</v>
      </c>
      <c r="M3059" s="870">
        <v>-0.47999999999592546</v>
      </c>
      <c r="N3059" s="870">
        <v>0</v>
      </c>
      <c r="O3059" s="870">
        <v>-0.47999999999592546</v>
      </c>
      <c r="P3059" s="870">
        <v>-0.17759999999849241</v>
      </c>
      <c r="Q3059" s="870">
        <v>0</v>
      </c>
      <c r="R3059" s="870">
        <v>0</v>
      </c>
      <c r="S3059" s="870">
        <v>0</v>
      </c>
      <c r="T3059" s="870">
        <v>0</v>
      </c>
      <c r="U3059" s="870">
        <v>0</v>
      </c>
      <c r="V3059" s="870">
        <v>0</v>
      </c>
      <c r="W3059" s="870">
        <v>0</v>
      </c>
      <c r="X3059" s="870">
        <v>-0.17759999999849241</v>
      </c>
      <c r="Y3059" s="870">
        <v>0.37</v>
      </c>
      <c r="Z3059" s="870">
        <v>0</v>
      </c>
      <c r="AA3059" s="870">
        <v>-0.17759999999849241</v>
      </c>
      <c r="AB3059" s="870">
        <v>0</v>
      </c>
      <c r="AC3059" s="870">
        <v>-0.17759999999849241</v>
      </c>
      <c r="AD3059" s="870">
        <v>0</v>
      </c>
      <c r="AE3059" s="870">
        <v>0</v>
      </c>
    </row>
    <row r="3060" spans="1:31">
      <c r="A3060" s="870" t="s">
        <v>2111</v>
      </c>
      <c r="B3060" s="870">
        <v>25</v>
      </c>
      <c r="C3060" s="870">
        <v>2506</v>
      </c>
      <c r="D3060" s="870">
        <v>250645</v>
      </c>
      <c r="E3060" s="870">
        <v>2506459012</v>
      </c>
      <c r="F3060" s="870" t="s">
        <v>1598</v>
      </c>
      <c r="G3060" s="870">
        <v>-13342679</v>
      </c>
      <c r="H3060" s="870">
        <v>0</v>
      </c>
      <c r="I3060" s="870">
        <v>-13342678.82</v>
      </c>
      <c r="J3060" s="870">
        <v>0.17999999970197678</v>
      </c>
      <c r="K3060" s="870">
        <v>0</v>
      </c>
      <c r="L3060" s="870">
        <v>0.17999999970197678</v>
      </c>
      <c r="M3060" s="870">
        <v>0</v>
      </c>
      <c r="N3060" s="870">
        <v>0</v>
      </c>
      <c r="O3060" s="870">
        <v>0.17999999970197678</v>
      </c>
      <c r="P3060" s="870">
        <v>6.6599999889731407E-2</v>
      </c>
      <c r="Q3060" s="870">
        <v>0</v>
      </c>
      <c r="R3060" s="870">
        <v>0</v>
      </c>
      <c r="S3060" s="870">
        <v>0</v>
      </c>
      <c r="T3060" s="870">
        <v>0</v>
      </c>
      <c r="U3060" s="870">
        <v>0</v>
      </c>
      <c r="V3060" s="870">
        <v>0</v>
      </c>
      <c r="W3060" s="870">
        <v>0</v>
      </c>
      <c r="X3060" s="870">
        <v>6.6599999889731407E-2</v>
      </c>
      <c r="Y3060" s="870">
        <v>0.37</v>
      </c>
      <c r="Z3060" s="870">
        <v>6.6599999889731407E-2</v>
      </c>
      <c r="AA3060" s="870">
        <v>0</v>
      </c>
      <c r="AB3060" s="870">
        <v>6.6599999889731407E-2</v>
      </c>
      <c r="AC3060" s="870">
        <v>0</v>
      </c>
      <c r="AD3060" s="870">
        <v>0</v>
      </c>
      <c r="AE3060" s="870">
        <v>0</v>
      </c>
    </row>
    <row r="3061" spans="1:31">
      <c r="A3061" s="870" t="s">
        <v>2111</v>
      </c>
      <c r="B3061" s="870">
        <v>25</v>
      </c>
      <c r="C3061" s="870">
        <v>2506</v>
      </c>
      <c r="D3061" s="870">
        <v>250645</v>
      </c>
      <c r="E3061" s="870">
        <v>2506459022</v>
      </c>
      <c r="F3061" s="870" t="s">
        <v>1599</v>
      </c>
      <c r="G3061" s="870">
        <v>-381914086</v>
      </c>
      <c r="H3061" s="870">
        <v>0</v>
      </c>
      <c r="I3061" s="870">
        <v>-381914085.56</v>
      </c>
      <c r="J3061" s="870">
        <v>0.43999999761581421</v>
      </c>
      <c r="K3061" s="870">
        <v>0</v>
      </c>
      <c r="L3061" s="870">
        <v>0.43999999761581421</v>
      </c>
      <c r="M3061" s="870">
        <v>0</v>
      </c>
      <c r="N3061" s="870">
        <v>0</v>
      </c>
      <c r="O3061" s="870">
        <v>0.43999999761581421</v>
      </c>
      <c r="P3061" s="870">
        <v>0.16279999911785126</v>
      </c>
      <c r="Q3061" s="870">
        <v>0</v>
      </c>
      <c r="R3061" s="870">
        <v>0</v>
      </c>
      <c r="S3061" s="870">
        <v>0</v>
      </c>
      <c r="T3061" s="870">
        <v>0</v>
      </c>
      <c r="U3061" s="870">
        <v>0</v>
      </c>
      <c r="V3061" s="870">
        <v>0</v>
      </c>
      <c r="W3061" s="870">
        <v>0</v>
      </c>
      <c r="X3061" s="870">
        <v>0.16279999911785126</v>
      </c>
      <c r="Y3061" s="870">
        <v>0.37</v>
      </c>
      <c r="Z3061" s="870">
        <v>0.16279999911785126</v>
      </c>
      <c r="AA3061" s="870">
        <v>0</v>
      </c>
      <c r="AB3061" s="870">
        <v>0.16279999911785126</v>
      </c>
      <c r="AC3061" s="870">
        <v>0</v>
      </c>
      <c r="AD3061" s="870">
        <v>0</v>
      </c>
      <c r="AE3061" s="870">
        <v>0</v>
      </c>
    </row>
    <row r="3062" spans="1:31">
      <c r="A3062" s="870" t="s">
        <v>2111</v>
      </c>
      <c r="B3062" s="870">
        <v>25</v>
      </c>
      <c r="C3062" s="870">
        <v>2506</v>
      </c>
      <c r="D3062" s="870">
        <v>250645</v>
      </c>
      <c r="E3062" s="870">
        <v>2506459023</v>
      </c>
      <c r="F3062" s="870" t="s">
        <v>1600</v>
      </c>
      <c r="G3062" s="870">
        <v>-102090815</v>
      </c>
      <c r="H3062" s="870">
        <v>0</v>
      </c>
      <c r="I3062" s="870">
        <v>-102090815.44</v>
      </c>
      <c r="J3062" s="870">
        <v>-0.43999999761581421</v>
      </c>
      <c r="K3062" s="870">
        <v>0</v>
      </c>
      <c r="L3062" s="870">
        <v>0</v>
      </c>
      <c r="M3062" s="870">
        <v>-0.43999999761581421</v>
      </c>
      <c r="N3062" s="870">
        <v>0</v>
      </c>
      <c r="O3062" s="870">
        <v>-0.43999999761581421</v>
      </c>
      <c r="P3062" s="870">
        <v>-0.16279999911785126</v>
      </c>
      <c r="Q3062" s="870">
        <v>0</v>
      </c>
      <c r="R3062" s="870">
        <v>0</v>
      </c>
      <c r="S3062" s="870">
        <v>0</v>
      </c>
      <c r="T3062" s="870">
        <v>0</v>
      </c>
      <c r="U3062" s="870">
        <v>0</v>
      </c>
      <c r="V3062" s="870">
        <v>0</v>
      </c>
      <c r="W3062" s="870">
        <v>0</v>
      </c>
      <c r="X3062" s="870">
        <v>-0.16279999911785126</v>
      </c>
      <c r="Y3062" s="870">
        <v>0.37</v>
      </c>
      <c r="Z3062" s="870">
        <v>0</v>
      </c>
      <c r="AA3062" s="870">
        <v>-0.16279999911785126</v>
      </c>
      <c r="AB3062" s="870">
        <v>0</v>
      </c>
      <c r="AC3062" s="870">
        <v>-0.16279999911785126</v>
      </c>
      <c r="AD3062" s="870">
        <v>0</v>
      </c>
      <c r="AE3062" s="870">
        <v>0</v>
      </c>
    </row>
    <row r="3063" spans="1:31">
      <c r="A3063" s="870" t="s">
        <v>2111</v>
      </c>
      <c r="B3063" s="870">
        <v>25</v>
      </c>
      <c r="C3063" s="870">
        <v>2506</v>
      </c>
      <c r="D3063" s="870">
        <v>250645</v>
      </c>
      <c r="E3063" s="870">
        <v>2506459025</v>
      </c>
      <c r="F3063" s="870" t="s">
        <v>2122</v>
      </c>
      <c r="G3063" s="870">
        <v>0</v>
      </c>
      <c r="H3063" s="870">
        <v>0</v>
      </c>
      <c r="I3063" s="870">
        <v>0</v>
      </c>
      <c r="J3063" s="870">
        <v>0</v>
      </c>
      <c r="K3063" s="870">
        <v>0</v>
      </c>
      <c r="L3063" s="870">
        <v>0</v>
      </c>
      <c r="M3063" s="870">
        <v>0</v>
      </c>
      <c r="N3063" s="870">
        <v>0</v>
      </c>
      <c r="O3063" s="870">
        <v>0</v>
      </c>
      <c r="P3063" s="870">
        <v>0</v>
      </c>
      <c r="Q3063" s="870">
        <v>0</v>
      </c>
      <c r="R3063" s="870">
        <v>0</v>
      </c>
      <c r="S3063" s="870">
        <v>0</v>
      </c>
      <c r="T3063" s="870">
        <v>0</v>
      </c>
      <c r="U3063" s="870">
        <v>0</v>
      </c>
      <c r="V3063" s="870">
        <v>0</v>
      </c>
      <c r="W3063" s="870">
        <v>0</v>
      </c>
      <c r="X3063" s="870">
        <v>0</v>
      </c>
      <c r="Y3063" s="870">
        <v>0</v>
      </c>
      <c r="Z3063" s="870">
        <v>0</v>
      </c>
      <c r="AA3063" s="870">
        <v>0</v>
      </c>
      <c r="AB3063" s="870">
        <v>0</v>
      </c>
      <c r="AC3063" s="870">
        <v>0</v>
      </c>
      <c r="AD3063" s="870">
        <v>0</v>
      </c>
      <c r="AE3063" s="870">
        <v>0</v>
      </c>
    </row>
    <row r="3064" spans="1:31">
      <c r="A3064" s="870" t="s">
        <v>2111</v>
      </c>
      <c r="B3064" s="870">
        <v>25</v>
      </c>
      <c r="C3064" s="870">
        <v>2506</v>
      </c>
      <c r="D3064" s="870">
        <v>250645</v>
      </c>
      <c r="E3064" s="870">
        <v>2506459026</v>
      </c>
      <c r="F3064" s="870" t="s">
        <v>2123</v>
      </c>
      <c r="G3064" s="870">
        <v>0</v>
      </c>
      <c r="H3064" s="870">
        <v>0</v>
      </c>
      <c r="I3064" s="870">
        <v>0</v>
      </c>
      <c r="J3064" s="870">
        <v>0</v>
      </c>
      <c r="K3064" s="870">
        <v>0</v>
      </c>
      <c r="L3064" s="870">
        <v>0</v>
      </c>
      <c r="M3064" s="870">
        <v>0</v>
      </c>
      <c r="N3064" s="870">
        <v>0</v>
      </c>
      <c r="O3064" s="870">
        <v>0</v>
      </c>
      <c r="P3064" s="870">
        <v>0</v>
      </c>
      <c r="Q3064" s="870">
        <v>0</v>
      </c>
      <c r="R3064" s="870">
        <v>0</v>
      </c>
      <c r="S3064" s="870">
        <v>0</v>
      </c>
      <c r="T3064" s="870">
        <v>0</v>
      </c>
      <c r="U3064" s="870">
        <v>0</v>
      </c>
      <c r="V3064" s="870">
        <v>0</v>
      </c>
      <c r="W3064" s="870">
        <v>0</v>
      </c>
      <c r="X3064" s="870">
        <v>0</v>
      </c>
      <c r="Y3064" s="870">
        <v>0</v>
      </c>
      <c r="Z3064" s="870">
        <v>0</v>
      </c>
      <c r="AA3064" s="870">
        <v>0</v>
      </c>
      <c r="AB3064" s="870">
        <v>0</v>
      </c>
      <c r="AC3064" s="870">
        <v>0</v>
      </c>
      <c r="AD3064" s="870">
        <v>0</v>
      </c>
      <c r="AE3064" s="870">
        <v>0</v>
      </c>
    </row>
    <row r="3065" spans="1:31">
      <c r="A3065" s="870" t="s">
        <v>2111</v>
      </c>
      <c r="B3065" s="870">
        <v>25</v>
      </c>
      <c r="C3065" s="870">
        <v>2506</v>
      </c>
      <c r="D3065" s="870">
        <v>250645</v>
      </c>
      <c r="E3065" s="870">
        <v>2506459027</v>
      </c>
      <c r="F3065" s="870" t="s">
        <v>2124</v>
      </c>
      <c r="G3065" s="870">
        <v>0</v>
      </c>
      <c r="H3065" s="870">
        <v>0</v>
      </c>
      <c r="I3065" s="870">
        <v>0</v>
      </c>
      <c r="J3065" s="870">
        <v>0</v>
      </c>
      <c r="K3065" s="870">
        <v>0</v>
      </c>
      <c r="L3065" s="870">
        <v>0</v>
      </c>
      <c r="M3065" s="870">
        <v>0</v>
      </c>
      <c r="N3065" s="870">
        <v>0</v>
      </c>
      <c r="O3065" s="870">
        <v>0</v>
      </c>
      <c r="P3065" s="870">
        <v>0</v>
      </c>
      <c r="Q3065" s="870">
        <v>0</v>
      </c>
      <c r="R3065" s="870">
        <v>0</v>
      </c>
      <c r="S3065" s="870">
        <v>0</v>
      </c>
      <c r="T3065" s="870">
        <v>0</v>
      </c>
      <c r="U3065" s="870">
        <v>0</v>
      </c>
      <c r="V3065" s="870">
        <v>0</v>
      </c>
      <c r="W3065" s="870">
        <v>0</v>
      </c>
      <c r="X3065" s="870">
        <v>0</v>
      </c>
      <c r="Y3065" s="870">
        <v>0</v>
      </c>
      <c r="Z3065" s="870">
        <v>0</v>
      </c>
      <c r="AA3065" s="870">
        <v>0</v>
      </c>
      <c r="AB3065" s="870">
        <v>0</v>
      </c>
      <c r="AC3065" s="870">
        <v>0</v>
      </c>
      <c r="AD3065" s="870">
        <v>0</v>
      </c>
      <c r="AE3065" s="870">
        <v>0</v>
      </c>
    </row>
    <row r="3066" spans="1:31">
      <c r="A3066" s="870" t="s">
        <v>2111</v>
      </c>
      <c r="B3066" s="870">
        <v>25</v>
      </c>
      <c r="C3066" s="870">
        <v>2506</v>
      </c>
      <c r="D3066" s="870">
        <v>250645</v>
      </c>
      <c r="E3066" s="870">
        <v>2506459040</v>
      </c>
      <c r="F3066" s="870" t="s">
        <v>4758</v>
      </c>
      <c r="G3066" s="870">
        <v>-39766</v>
      </c>
      <c r="H3066" s="870">
        <v>0</v>
      </c>
      <c r="I3066" s="870">
        <v>-39765.86</v>
      </c>
      <c r="J3066" s="870">
        <v>0.13999999999941792</v>
      </c>
      <c r="K3066" s="870">
        <v>0</v>
      </c>
      <c r="L3066" s="870">
        <v>0.13999999999941792</v>
      </c>
      <c r="M3066" s="870">
        <v>0</v>
      </c>
      <c r="N3066" s="870">
        <v>0</v>
      </c>
      <c r="O3066" s="870">
        <v>0.13999999999941792</v>
      </c>
      <c r="P3066" s="870">
        <v>5.1799999999784629E-2</v>
      </c>
      <c r="Q3066" s="870">
        <v>0</v>
      </c>
      <c r="R3066" s="870">
        <v>0</v>
      </c>
      <c r="S3066" s="870">
        <v>0</v>
      </c>
      <c r="T3066" s="870">
        <v>0</v>
      </c>
      <c r="U3066" s="870">
        <v>0</v>
      </c>
      <c r="V3066" s="870">
        <v>0</v>
      </c>
      <c r="W3066" s="870">
        <v>0</v>
      </c>
      <c r="X3066" s="870">
        <v>5.1799999999784629E-2</v>
      </c>
      <c r="Y3066" s="870">
        <v>0.37</v>
      </c>
      <c r="Z3066" s="870">
        <v>5.1799999999784629E-2</v>
      </c>
      <c r="AA3066" s="870">
        <v>0</v>
      </c>
      <c r="AB3066" s="870">
        <v>5.1799999999784629E-2</v>
      </c>
      <c r="AC3066" s="870">
        <v>0</v>
      </c>
      <c r="AD3066" s="870">
        <v>0</v>
      </c>
      <c r="AE3066" s="870">
        <v>0</v>
      </c>
    </row>
    <row r="3067" spans="1:31">
      <c r="A3067" s="870" t="s">
        <v>2111</v>
      </c>
      <c r="B3067" s="870">
        <v>25</v>
      </c>
      <c r="C3067" s="870">
        <v>2506</v>
      </c>
      <c r="D3067" s="870">
        <v>250645</v>
      </c>
      <c r="E3067" s="870">
        <v>2506459043</v>
      </c>
      <c r="F3067" s="870" t="s">
        <v>3155</v>
      </c>
      <c r="G3067" s="870">
        <v>-1283344</v>
      </c>
      <c r="H3067" s="870">
        <v>0</v>
      </c>
      <c r="I3067" s="870">
        <v>-1283344</v>
      </c>
      <c r="J3067" s="870">
        <v>0</v>
      </c>
      <c r="K3067" s="870">
        <v>0</v>
      </c>
      <c r="L3067" s="870">
        <v>0</v>
      </c>
      <c r="M3067" s="870">
        <v>0</v>
      </c>
      <c r="N3067" s="870">
        <v>0</v>
      </c>
      <c r="O3067" s="870">
        <v>0</v>
      </c>
      <c r="P3067" s="870">
        <v>0</v>
      </c>
      <c r="Q3067" s="870">
        <v>0</v>
      </c>
      <c r="R3067" s="870">
        <v>0</v>
      </c>
      <c r="S3067" s="870">
        <v>0</v>
      </c>
      <c r="T3067" s="870">
        <v>0</v>
      </c>
      <c r="U3067" s="870">
        <v>0</v>
      </c>
      <c r="V3067" s="870">
        <v>0</v>
      </c>
      <c r="W3067" s="870">
        <v>0</v>
      </c>
      <c r="X3067" s="870">
        <v>0</v>
      </c>
      <c r="Y3067" s="870">
        <v>0</v>
      </c>
      <c r="Z3067" s="870">
        <v>0</v>
      </c>
      <c r="AA3067" s="870">
        <v>0</v>
      </c>
      <c r="AB3067" s="870">
        <v>0</v>
      </c>
      <c r="AC3067" s="870">
        <v>0</v>
      </c>
      <c r="AD3067" s="870">
        <v>0</v>
      </c>
      <c r="AE3067" s="870">
        <v>0</v>
      </c>
    </row>
    <row r="3068" spans="1:31">
      <c r="A3068" s="870" t="s">
        <v>2111</v>
      </c>
      <c r="B3068" s="870">
        <v>25</v>
      </c>
      <c r="C3068" s="870">
        <v>2506</v>
      </c>
      <c r="D3068" s="870">
        <v>250645</v>
      </c>
      <c r="E3068" s="870">
        <v>2506459050</v>
      </c>
      <c r="F3068" s="870" t="s">
        <v>1601</v>
      </c>
      <c r="G3068" s="870">
        <v>-27001548</v>
      </c>
      <c r="H3068" s="870">
        <v>0</v>
      </c>
      <c r="I3068" s="870">
        <v>-27001548.219999999</v>
      </c>
      <c r="J3068" s="870">
        <v>-0.2199999988079071</v>
      </c>
      <c r="K3068" s="870">
        <v>0</v>
      </c>
      <c r="L3068" s="870">
        <v>0</v>
      </c>
      <c r="M3068" s="870">
        <v>-0.2199999988079071</v>
      </c>
      <c r="N3068" s="870">
        <v>0</v>
      </c>
      <c r="O3068" s="870">
        <v>-0.2199999988079071</v>
      </c>
      <c r="P3068" s="870">
        <v>-8.1399999558925629E-2</v>
      </c>
      <c r="Q3068" s="870">
        <v>0</v>
      </c>
      <c r="R3068" s="870">
        <v>0</v>
      </c>
      <c r="S3068" s="870">
        <v>0</v>
      </c>
      <c r="T3068" s="870">
        <v>0</v>
      </c>
      <c r="U3068" s="870">
        <v>0</v>
      </c>
      <c r="V3068" s="870">
        <v>0</v>
      </c>
      <c r="W3068" s="870">
        <v>0</v>
      </c>
      <c r="X3068" s="870">
        <v>-8.1399999558925629E-2</v>
      </c>
      <c r="Y3068" s="870">
        <v>0.37</v>
      </c>
      <c r="Z3068" s="870">
        <v>0</v>
      </c>
      <c r="AA3068" s="870">
        <v>-8.1399999558925629E-2</v>
      </c>
      <c r="AB3068" s="870">
        <v>0</v>
      </c>
      <c r="AC3068" s="870">
        <v>-8.1399999558925629E-2</v>
      </c>
      <c r="AD3068" s="870">
        <v>0</v>
      </c>
      <c r="AE3068" s="870">
        <v>0</v>
      </c>
    </row>
    <row r="3069" spans="1:31">
      <c r="A3069" s="870" t="s">
        <v>2111</v>
      </c>
      <c r="B3069" s="870">
        <v>25</v>
      </c>
      <c r="C3069" s="870">
        <v>2506</v>
      </c>
      <c r="D3069" s="870">
        <v>250645</v>
      </c>
      <c r="E3069" s="870">
        <v>2506459055</v>
      </c>
      <c r="F3069" s="870" t="s">
        <v>2125</v>
      </c>
      <c r="G3069" s="870">
        <v>-911590138</v>
      </c>
      <c r="H3069" s="870">
        <v>0</v>
      </c>
      <c r="I3069" s="870">
        <v>-911590137.58000004</v>
      </c>
      <c r="J3069" s="870">
        <v>0.41999995708465576</v>
      </c>
      <c r="K3069" s="870">
        <v>0</v>
      </c>
      <c r="L3069" s="870">
        <v>0.41999995708465576</v>
      </c>
      <c r="M3069" s="870">
        <v>0</v>
      </c>
      <c r="N3069" s="870">
        <v>0</v>
      </c>
      <c r="O3069" s="870">
        <v>0.41999995708465576</v>
      </c>
      <c r="P3069" s="870">
        <v>0.15539998412132264</v>
      </c>
      <c r="Q3069" s="870">
        <v>0</v>
      </c>
      <c r="R3069" s="870">
        <v>0</v>
      </c>
      <c r="S3069" s="870">
        <v>0</v>
      </c>
      <c r="T3069" s="870">
        <v>0</v>
      </c>
      <c r="U3069" s="870">
        <v>0</v>
      </c>
      <c r="V3069" s="870">
        <v>0</v>
      </c>
      <c r="W3069" s="870">
        <v>0</v>
      </c>
      <c r="X3069" s="870">
        <v>0.15539998412132264</v>
      </c>
      <c r="Y3069" s="870">
        <v>0.37</v>
      </c>
      <c r="Z3069" s="870">
        <v>0.15539998412132264</v>
      </c>
      <c r="AA3069" s="870">
        <v>0</v>
      </c>
      <c r="AB3069" s="870">
        <v>0.15539998412132264</v>
      </c>
      <c r="AC3069" s="870">
        <v>0</v>
      </c>
      <c r="AD3069" s="870">
        <v>0</v>
      </c>
      <c r="AE3069" s="870">
        <v>0</v>
      </c>
    </row>
    <row r="3070" spans="1:31">
      <c r="A3070" s="870" t="s">
        <v>2111</v>
      </c>
      <c r="B3070" s="870">
        <v>25</v>
      </c>
      <c r="C3070" s="870">
        <v>2506</v>
      </c>
      <c r="D3070" s="870">
        <v>250645</v>
      </c>
      <c r="E3070" s="870">
        <v>2506459202</v>
      </c>
      <c r="F3070" s="870" t="s">
        <v>4420</v>
      </c>
      <c r="G3070" s="870">
        <v>-40217370</v>
      </c>
      <c r="H3070" s="870">
        <v>0</v>
      </c>
      <c r="I3070" s="870">
        <v>-40217370</v>
      </c>
      <c r="J3070" s="870">
        <v>0</v>
      </c>
      <c r="K3070" s="870">
        <v>0</v>
      </c>
      <c r="L3070" s="870">
        <v>0</v>
      </c>
      <c r="M3070" s="870">
        <v>0</v>
      </c>
      <c r="N3070" s="870">
        <v>0</v>
      </c>
      <c r="O3070" s="870">
        <v>0</v>
      </c>
      <c r="P3070" s="870">
        <v>0</v>
      </c>
      <c r="Q3070" s="870">
        <v>0</v>
      </c>
      <c r="R3070" s="870">
        <v>0</v>
      </c>
      <c r="S3070" s="870">
        <v>0</v>
      </c>
      <c r="T3070" s="870">
        <v>0</v>
      </c>
      <c r="U3070" s="870">
        <v>0</v>
      </c>
      <c r="V3070" s="870">
        <v>0</v>
      </c>
      <c r="W3070" s="870">
        <v>0</v>
      </c>
      <c r="X3070" s="870">
        <v>0</v>
      </c>
      <c r="Y3070" s="870">
        <v>0</v>
      </c>
      <c r="Z3070" s="870">
        <v>0</v>
      </c>
      <c r="AA3070" s="870">
        <v>0</v>
      </c>
      <c r="AB3070" s="870">
        <v>0</v>
      </c>
      <c r="AC3070" s="870">
        <v>0</v>
      </c>
      <c r="AD3070" s="870">
        <v>0</v>
      </c>
      <c r="AE3070" s="870">
        <v>0</v>
      </c>
    </row>
    <row r="3071" spans="1:31">
      <c r="A3071" s="870" t="s">
        <v>2111</v>
      </c>
      <c r="B3071" s="870">
        <v>25</v>
      </c>
      <c r="C3071" s="870">
        <v>2506</v>
      </c>
      <c r="D3071" s="870">
        <v>250645</v>
      </c>
      <c r="E3071" s="870">
        <v>2506459403</v>
      </c>
      <c r="F3071" s="870" t="s">
        <v>1602</v>
      </c>
      <c r="G3071" s="870">
        <v>-1921885</v>
      </c>
      <c r="H3071" s="870">
        <v>0</v>
      </c>
      <c r="I3071" s="870">
        <v>-1921885</v>
      </c>
      <c r="J3071" s="870">
        <v>0</v>
      </c>
      <c r="K3071" s="870">
        <v>0</v>
      </c>
      <c r="L3071" s="870">
        <v>0</v>
      </c>
      <c r="M3071" s="870">
        <v>0</v>
      </c>
      <c r="N3071" s="870">
        <v>0</v>
      </c>
      <c r="O3071" s="870">
        <v>0</v>
      </c>
      <c r="P3071" s="870">
        <v>0</v>
      </c>
      <c r="Q3071" s="870">
        <v>0</v>
      </c>
      <c r="R3071" s="870">
        <v>0</v>
      </c>
      <c r="S3071" s="870">
        <v>0</v>
      </c>
      <c r="T3071" s="870">
        <v>0</v>
      </c>
      <c r="U3071" s="870">
        <v>0</v>
      </c>
      <c r="V3071" s="870">
        <v>0</v>
      </c>
      <c r="W3071" s="870">
        <v>0</v>
      </c>
      <c r="X3071" s="870">
        <v>0</v>
      </c>
      <c r="Y3071" s="870">
        <v>0</v>
      </c>
      <c r="Z3071" s="870">
        <v>0</v>
      </c>
      <c r="AA3071" s="870">
        <v>0</v>
      </c>
      <c r="AB3071" s="870">
        <v>0</v>
      </c>
      <c r="AC3071" s="870">
        <v>0</v>
      </c>
      <c r="AD3071" s="870">
        <v>0</v>
      </c>
      <c r="AE3071" s="870">
        <v>0</v>
      </c>
    </row>
    <row r="3072" spans="1:31">
      <c r="A3072" s="870" t="s">
        <v>2111</v>
      </c>
      <c r="B3072" s="870">
        <v>25</v>
      </c>
      <c r="C3072" s="870">
        <v>2506</v>
      </c>
      <c r="D3072" s="870">
        <v>250645</v>
      </c>
      <c r="E3072" s="870">
        <v>2506459501</v>
      </c>
      <c r="F3072" s="870" t="s">
        <v>2126</v>
      </c>
      <c r="G3072" s="870">
        <v>0</v>
      </c>
      <c r="H3072" s="870">
        <v>0</v>
      </c>
      <c r="I3072" s="870">
        <v>0</v>
      </c>
      <c r="J3072" s="870">
        <v>0</v>
      </c>
      <c r="K3072" s="870">
        <v>0</v>
      </c>
      <c r="L3072" s="870">
        <v>0</v>
      </c>
      <c r="M3072" s="870">
        <v>0</v>
      </c>
      <c r="N3072" s="870">
        <v>0</v>
      </c>
      <c r="O3072" s="870">
        <v>0</v>
      </c>
      <c r="P3072" s="870">
        <v>0</v>
      </c>
      <c r="Q3072" s="870">
        <v>0</v>
      </c>
      <c r="R3072" s="870">
        <v>0</v>
      </c>
      <c r="S3072" s="870">
        <v>0</v>
      </c>
      <c r="T3072" s="870">
        <v>0</v>
      </c>
      <c r="U3072" s="870">
        <v>0</v>
      </c>
      <c r="V3072" s="870">
        <v>0</v>
      </c>
      <c r="W3072" s="870">
        <v>0</v>
      </c>
      <c r="X3072" s="870">
        <v>0</v>
      </c>
      <c r="Y3072" s="870">
        <v>0</v>
      </c>
      <c r="Z3072" s="870">
        <v>0</v>
      </c>
      <c r="AA3072" s="870">
        <v>0</v>
      </c>
      <c r="AB3072" s="870">
        <v>0</v>
      </c>
      <c r="AC3072" s="870">
        <v>0</v>
      </c>
      <c r="AD3072" s="870">
        <v>0</v>
      </c>
      <c r="AE3072" s="870">
        <v>0</v>
      </c>
    </row>
    <row r="3073" spans="1:31">
      <c r="A3073" s="870" t="s">
        <v>2111</v>
      </c>
      <c r="B3073" s="870">
        <v>25</v>
      </c>
      <c r="C3073" s="870">
        <v>2506</v>
      </c>
      <c r="D3073" s="870">
        <v>250645</v>
      </c>
      <c r="E3073" s="870">
        <v>2506459502</v>
      </c>
      <c r="F3073" s="870" t="s">
        <v>1603</v>
      </c>
      <c r="G3073" s="870">
        <v>-23274952</v>
      </c>
      <c r="H3073" s="870">
        <v>0</v>
      </c>
      <c r="I3073" s="870">
        <v>-23274951.940000001</v>
      </c>
      <c r="J3073" s="870">
        <v>5.9999998658895493E-2</v>
      </c>
      <c r="K3073" s="870">
        <v>0</v>
      </c>
      <c r="L3073" s="870">
        <v>5.9999998658895493E-2</v>
      </c>
      <c r="M3073" s="870">
        <v>0</v>
      </c>
      <c r="N3073" s="870">
        <v>0</v>
      </c>
      <c r="O3073" s="870">
        <v>5.9999998658895493E-2</v>
      </c>
      <c r="P3073" s="870">
        <v>2.2199999503791333E-2</v>
      </c>
      <c r="Q3073" s="870">
        <v>0</v>
      </c>
      <c r="R3073" s="870">
        <v>0</v>
      </c>
      <c r="S3073" s="870">
        <v>0</v>
      </c>
      <c r="T3073" s="870">
        <v>0</v>
      </c>
      <c r="U3073" s="870">
        <v>0</v>
      </c>
      <c r="V3073" s="870">
        <v>0</v>
      </c>
      <c r="W3073" s="870">
        <v>0</v>
      </c>
      <c r="X3073" s="870">
        <v>2.2199999503791333E-2</v>
      </c>
      <c r="Y3073" s="870">
        <v>0.37</v>
      </c>
      <c r="Z3073" s="870">
        <v>2.2199999503791333E-2</v>
      </c>
      <c r="AA3073" s="870">
        <v>0</v>
      </c>
      <c r="AB3073" s="870">
        <v>2.2199999503791333E-2</v>
      </c>
      <c r="AC3073" s="870">
        <v>0</v>
      </c>
      <c r="AD3073" s="870">
        <v>0</v>
      </c>
      <c r="AE3073" s="870">
        <v>0</v>
      </c>
    </row>
    <row r="3074" spans="1:31">
      <c r="A3074" s="870" t="s">
        <v>2111</v>
      </c>
      <c r="B3074" s="870">
        <v>25</v>
      </c>
      <c r="C3074" s="870">
        <v>2506</v>
      </c>
      <c r="D3074" s="870">
        <v>250645</v>
      </c>
      <c r="E3074" s="870">
        <v>2506459601</v>
      </c>
      <c r="F3074" s="870" t="s">
        <v>1604</v>
      </c>
      <c r="G3074" s="870">
        <v>-3947086</v>
      </c>
      <c r="H3074" s="870">
        <v>0</v>
      </c>
      <c r="I3074" s="870">
        <v>-3947086</v>
      </c>
      <c r="J3074" s="870">
        <v>0</v>
      </c>
      <c r="K3074" s="870">
        <v>0</v>
      </c>
      <c r="L3074" s="870">
        <v>0</v>
      </c>
      <c r="M3074" s="870">
        <v>0</v>
      </c>
      <c r="N3074" s="870">
        <v>0</v>
      </c>
      <c r="O3074" s="870">
        <v>0</v>
      </c>
      <c r="P3074" s="870">
        <v>0</v>
      </c>
      <c r="Q3074" s="870">
        <v>0</v>
      </c>
      <c r="R3074" s="870">
        <v>0</v>
      </c>
      <c r="S3074" s="870">
        <v>0</v>
      </c>
      <c r="T3074" s="870">
        <v>0</v>
      </c>
      <c r="U3074" s="870">
        <v>0</v>
      </c>
      <c r="V3074" s="870">
        <v>0</v>
      </c>
      <c r="W3074" s="870">
        <v>0</v>
      </c>
      <c r="X3074" s="870">
        <v>0</v>
      </c>
      <c r="Y3074" s="870">
        <v>0</v>
      </c>
      <c r="Z3074" s="870">
        <v>0</v>
      </c>
      <c r="AA3074" s="870">
        <v>0</v>
      </c>
      <c r="AB3074" s="870">
        <v>0</v>
      </c>
      <c r="AC3074" s="870">
        <v>0</v>
      </c>
      <c r="AD3074" s="870">
        <v>0</v>
      </c>
      <c r="AE3074" s="870">
        <v>0</v>
      </c>
    </row>
    <row r="3075" spans="1:31">
      <c r="A3075" s="870" t="s">
        <v>2111</v>
      </c>
      <c r="B3075" s="870">
        <v>25</v>
      </c>
      <c r="C3075" s="870">
        <v>2506</v>
      </c>
      <c r="D3075" s="870">
        <v>250645</v>
      </c>
      <c r="E3075" s="870">
        <v>2506459602</v>
      </c>
      <c r="F3075" s="870" t="s">
        <v>1605</v>
      </c>
      <c r="G3075" s="870">
        <v>-44189362</v>
      </c>
      <c r="H3075" s="870">
        <v>0</v>
      </c>
      <c r="I3075" s="870">
        <v>-44189361.909999996</v>
      </c>
      <c r="J3075" s="870">
        <v>9.0000003576278687E-2</v>
      </c>
      <c r="K3075" s="870">
        <v>0</v>
      </c>
      <c r="L3075" s="870">
        <v>9.0000003576278687E-2</v>
      </c>
      <c r="M3075" s="870">
        <v>0</v>
      </c>
      <c r="N3075" s="870">
        <v>0</v>
      </c>
      <c r="O3075" s="870">
        <v>9.0000003576278687E-2</v>
      </c>
      <c r="P3075" s="870">
        <v>3.3300001323223111E-2</v>
      </c>
      <c r="Q3075" s="870">
        <v>0</v>
      </c>
      <c r="R3075" s="870">
        <v>0</v>
      </c>
      <c r="S3075" s="870">
        <v>0</v>
      </c>
      <c r="T3075" s="870">
        <v>0</v>
      </c>
      <c r="U3075" s="870">
        <v>0</v>
      </c>
      <c r="V3075" s="870">
        <v>0</v>
      </c>
      <c r="W3075" s="870">
        <v>0</v>
      </c>
      <c r="X3075" s="870">
        <v>3.3300001323223111E-2</v>
      </c>
      <c r="Y3075" s="870">
        <v>0.36999999999999994</v>
      </c>
      <c r="Z3075" s="870">
        <v>3.3300001323223111E-2</v>
      </c>
      <c r="AA3075" s="870">
        <v>0</v>
      </c>
      <c r="AB3075" s="870">
        <v>3.3300001323223111E-2</v>
      </c>
      <c r="AC3075" s="870">
        <v>0</v>
      </c>
      <c r="AD3075" s="870">
        <v>0</v>
      </c>
      <c r="AE3075" s="870">
        <v>0</v>
      </c>
    </row>
    <row r="3076" spans="1:31">
      <c r="A3076" s="870" t="s">
        <v>2111</v>
      </c>
      <c r="B3076" s="870">
        <v>25</v>
      </c>
      <c r="C3076" s="870">
        <v>2506</v>
      </c>
      <c r="D3076" s="870">
        <v>250645</v>
      </c>
      <c r="E3076" s="870">
        <v>2506459603</v>
      </c>
      <c r="F3076" s="870" t="s">
        <v>1606</v>
      </c>
      <c r="G3076" s="870">
        <v>-2618066</v>
      </c>
      <c r="H3076" s="870">
        <v>0</v>
      </c>
      <c r="I3076" s="870">
        <v>-2618066.02</v>
      </c>
      <c r="J3076" s="870">
        <v>-2.0000000018626451E-2</v>
      </c>
      <c r="K3076" s="870">
        <v>0</v>
      </c>
      <c r="L3076" s="870">
        <v>0</v>
      </c>
      <c r="M3076" s="870">
        <v>-2.0000000018626451E-2</v>
      </c>
      <c r="N3076" s="870">
        <v>0</v>
      </c>
      <c r="O3076" s="870">
        <v>-2.0000000018626451E-2</v>
      </c>
      <c r="P3076" s="870">
        <v>-7.4000000068917869E-3</v>
      </c>
      <c r="Q3076" s="870">
        <v>0</v>
      </c>
      <c r="R3076" s="870">
        <v>0</v>
      </c>
      <c r="S3076" s="870">
        <v>0</v>
      </c>
      <c r="T3076" s="870">
        <v>0</v>
      </c>
      <c r="U3076" s="870">
        <v>0</v>
      </c>
      <c r="V3076" s="870">
        <v>0</v>
      </c>
      <c r="W3076" s="870">
        <v>0</v>
      </c>
      <c r="X3076" s="870">
        <v>-7.4000000068917869E-3</v>
      </c>
      <c r="Y3076" s="870">
        <v>0.37</v>
      </c>
      <c r="Z3076" s="870">
        <v>0</v>
      </c>
      <c r="AA3076" s="870">
        <v>-7.4000000068917869E-3</v>
      </c>
      <c r="AB3076" s="870">
        <v>0</v>
      </c>
      <c r="AC3076" s="870">
        <v>-7.4000000068917869E-3</v>
      </c>
      <c r="AD3076" s="870">
        <v>0</v>
      </c>
      <c r="AE3076" s="870">
        <v>0</v>
      </c>
    </row>
    <row r="3077" spans="1:31">
      <c r="A3077" s="870" t="s">
        <v>2111</v>
      </c>
      <c r="B3077" s="870">
        <v>25</v>
      </c>
      <c r="C3077" s="870">
        <v>2506</v>
      </c>
      <c r="D3077" s="870">
        <v>250645</v>
      </c>
      <c r="E3077" s="870">
        <v>2506459760</v>
      </c>
      <c r="F3077" s="870" t="s">
        <v>1607</v>
      </c>
      <c r="G3077" s="870">
        <v>-133695502</v>
      </c>
      <c r="H3077" s="870">
        <v>0</v>
      </c>
      <c r="I3077" s="870">
        <v>-133695502</v>
      </c>
      <c r="J3077" s="870">
        <v>0</v>
      </c>
      <c r="K3077" s="870">
        <v>0</v>
      </c>
      <c r="L3077" s="870">
        <v>0</v>
      </c>
      <c r="M3077" s="870">
        <v>0</v>
      </c>
      <c r="N3077" s="870">
        <v>0</v>
      </c>
      <c r="O3077" s="870">
        <v>0</v>
      </c>
      <c r="P3077" s="870">
        <v>0</v>
      </c>
      <c r="Q3077" s="870">
        <v>0</v>
      </c>
      <c r="R3077" s="870">
        <v>0</v>
      </c>
      <c r="S3077" s="870">
        <v>0</v>
      </c>
      <c r="T3077" s="870">
        <v>0</v>
      </c>
      <c r="U3077" s="870">
        <v>0</v>
      </c>
      <c r="V3077" s="870">
        <v>0</v>
      </c>
      <c r="W3077" s="870">
        <v>0</v>
      </c>
      <c r="X3077" s="870">
        <v>0</v>
      </c>
      <c r="Y3077" s="870">
        <v>0</v>
      </c>
      <c r="Z3077" s="870">
        <v>0</v>
      </c>
      <c r="AA3077" s="870">
        <v>0</v>
      </c>
      <c r="AB3077" s="870">
        <v>0</v>
      </c>
      <c r="AC3077" s="870">
        <v>0</v>
      </c>
      <c r="AD3077" s="870">
        <v>0</v>
      </c>
      <c r="AE3077" s="870">
        <v>0</v>
      </c>
    </row>
    <row r="3078" spans="1:31">
      <c r="A3078" s="870" t="s">
        <v>2111</v>
      </c>
      <c r="B3078" s="870">
        <v>25</v>
      </c>
      <c r="C3078" s="870">
        <v>2506</v>
      </c>
      <c r="D3078" s="870">
        <v>250645</v>
      </c>
      <c r="E3078" s="870">
        <v>2506459761</v>
      </c>
      <c r="F3078" s="870" t="s">
        <v>1608</v>
      </c>
      <c r="G3078" s="870">
        <v>-161106804</v>
      </c>
      <c r="H3078" s="870">
        <v>0</v>
      </c>
      <c r="I3078" s="870">
        <v>-161106804</v>
      </c>
      <c r="J3078" s="870">
        <v>0</v>
      </c>
      <c r="K3078" s="870">
        <v>0</v>
      </c>
      <c r="L3078" s="870">
        <v>0</v>
      </c>
      <c r="M3078" s="870">
        <v>0</v>
      </c>
      <c r="N3078" s="870">
        <v>0</v>
      </c>
      <c r="O3078" s="870">
        <v>0</v>
      </c>
      <c r="P3078" s="870">
        <v>0</v>
      </c>
      <c r="Q3078" s="870">
        <v>0</v>
      </c>
      <c r="R3078" s="870">
        <v>0</v>
      </c>
      <c r="S3078" s="870">
        <v>0</v>
      </c>
      <c r="T3078" s="870">
        <v>0</v>
      </c>
      <c r="U3078" s="870">
        <v>0</v>
      </c>
      <c r="V3078" s="870">
        <v>0</v>
      </c>
      <c r="W3078" s="870">
        <v>0</v>
      </c>
      <c r="X3078" s="870">
        <v>0</v>
      </c>
      <c r="Y3078" s="870">
        <v>0</v>
      </c>
      <c r="Z3078" s="870">
        <v>0</v>
      </c>
      <c r="AA3078" s="870">
        <v>0</v>
      </c>
      <c r="AB3078" s="870">
        <v>0</v>
      </c>
      <c r="AC3078" s="870">
        <v>0</v>
      </c>
      <c r="AD3078" s="870">
        <v>0</v>
      </c>
      <c r="AE3078" s="870">
        <v>0</v>
      </c>
    </row>
    <row r="3079" spans="1:31">
      <c r="A3079" s="870" t="s">
        <v>2111</v>
      </c>
      <c r="B3079" s="870">
        <v>25</v>
      </c>
      <c r="C3079" s="870">
        <v>2507</v>
      </c>
      <c r="D3079" s="870">
        <v>250705</v>
      </c>
      <c r="E3079" s="870">
        <v>2507051001</v>
      </c>
      <c r="F3079" s="870" t="s">
        <v>1609</v>
      </c>
      <c r="G3079" s="870">
        <v>-6737587000</v>
      </c>
      <c r="H3079" s="870">
        <v>0</v>
      </c>
      <c r="I3079" s="870">
        <v>-6737587000.0900002</v>
      </c>
      <c r="J3079" s="870">
        <v>-9.0000152587890625E-2</v>
      </c>
      <c r="K3079" s="870">
        <v>0</v>
      </c>
      <c r="L3079" s="870">
        <v>0</v>
      </c>
      <c r="M3079" s="870">
        <v>-9.0000152587890625E-2</v>
      </c>
      <c r="N3079" s="870">
        <v>0</v>
      </c>
      <c r="O3079" s="870">
        <v>-9.0000152587890625E-2</v>
      </c>
      <c r="P3079" s="870">
        <v>-3.3300056457519531E-2</v>
      </c>
      <c r="Q3079" s="870">
        <v>0</v>
      </c>
      <c r="R3079" s="870">
        <v>0</v>
      </c>
      <c r="S3079" s="870">
        <v>0</v>
      </c>
      <c r="T3079" s="870">
        <v>0</v>
      </c>
      <c r="U3079" s="870">
        <v>0</v>
      </c>
      <c r="V3079" s="870">
        <v>0</v>
      </c>
      <c r="W3079" s="870">
        <v>0</v>
      </c>
      <c r="X3079" s="870">
        <v>-3.3300056457519531E-2</v>
      </c>
      <c r="Y3079" s="870">
        <v>0.37</v>
      </c>
      <c r="Z3079" s="870">
        <v>0</v>
      </c>
      <c r="AA3079" s="870">
        <v>-3.3300056457519531E-2</v>
      </c>
      <c r="AB3079" s="870">
        <v>0</v>
      </c>
      <c r="AC3079" s="870">
        <v>-3.3300056457519531E-2</v>
      </c>
      <c r="AD3079" s="870">
        <v>0</v>
      </c>
      <c r="AE3079" s="870">
        <v>0</v>
      </c>
    </row>
    <row r="3080" spans="1:31">
      <c r="A3080" s="870" t="s">
        <v>2111</v>
      </c>
      <c r="B3080" s="870">
        <v>25</v>
      </c>
      <c r="C3080" s="870">
        <v>2507</v>
      </c>
      <c r="D3080" s="870">
        <v>250705</v>
      </c>
      <c r="E3080" s="870">
        <v>2507051002</v>
      </c>
      <c r="F3080" s="870" t="s">
        <v>1610</v>
      </c>
      <c r="G3080" s="870">
        <v>-11263540521</v>
      </c>
      <c r="H3080" s="870">
        <v>0</v>
      </c>
      <c r="I3080" s="870">
        <v>-11263540521.4</v>
      </c>
      <c r="J3080" s="870">
        <v>-0.39999961853027344</v>
      </c>
      <c r="K3080" s="870">
        <v>0</v>
      </c>
      <c r="L3080" s="870">
        <v>0</v>
      </c>
      <c r="M3080" s="870">
        <v>-0.39999961853027344</v>
      </c>
      <c r="N3080" s="870">
        <v>0</v>
      </c>
      <c r="O3080" s="870">
        <v>-0.39999961853027344</v>
      </c>
      <c r="P3080" s="870">
        <v>-0.14799985885620118</v>
      </c>
      <c r="Q3080" s="870">
        <v>0</v>
      </c>
      <c r="R3080" s="870">
        <v>0</v>
      </c>
      <c r="S3080" s="870">
        <v>0</v>
      </c>
      <c r="T3080" s="870">
        <v>0</v>
      </c>
      <c r="U3080" s="870">
        <v>0</v>
      </c>
      <c r="V3080" s="870">
        <v>0</v>
      </c>
      <c r="W3080" s="870">
        <v>0</v>
      </c>
      <c r="X3080" s="870">
        <v>-0.14799985885620118</v>
      </c>
      <c r="Y3080" s="870">
        <v>0.37</v>
      </c>
      <c r="Z3080" s="870">
        <v>0</v>
      </c>
      <c r="AA3080" s="870">
        <v>-0.14799985885620118</v>
      </c>
      <c r="AB3080" s="870">
        <v>0</v>
      </c>
      <c r="AC3080" s="870">
        <v>-0.14799985885620118</v>
      </c>
      <c r="AD3080" s="870">
        <v>0</v>
      </c>
      <c r="AE3080" s="870">
        <v>0</v>
      </c>
    </row>
    <row r="3081" spans="1:31">
      <c r="A3081" s="870" t="s">
        <v>2111</v>
      </c>
      <c r="B3081" s="870">
        <v>25</v>
      </c>
      <c r="C3081" s="870">
        <v>2507</v>
      </c>
      <c r="D3081" s="870">
        <v>250705</v>
      </c>
      <c r="E3081" s="870">
        <v>2507051003</v>
      </c>
      <c r="F3081" s="870" t="s">
        <v>4575</v>
      </c>
      <c r="G3081" s="870">
        <v>-2774589924</v>
      </c>
      <c r="H3081" s="870">
        <v>0</v>
      </c>
      <c r="I3081" s="870">
        <v>-2774589924</v>
      </c>
      <c r="J3081" s="870">
        <v>0</v>
      </c>
      <c r="K3081" s="870">
        <v>0</v>
      </c>
      <c r="L3081" s="870">
        <v>0</v>
      </c>
      <c r="M3081" s="870">
        <v>0</v>
      </c>
      <c r="N3081" s="870">
        <v>0</v>
      </c>
      <c r="O3081" s="870">
        <v>0</v>
      </c>
      <c r="P3081" s="870">
        <v>0</v>
      </c>
      <c r="Q3081" s="870">
        <v>0</v>
      </c>
      <c r="R3081" s="870">
        <v>0</v>
      </c>
      <c r="S3081" s="870">
        <v>0</v>
      </c>
      <c r="T3081" s="870">
        <v>0</v>
      </c>
      <c r="U3081" s="870">
        <v>0</v>
      </c>
      <c r="V3081" s="870">
        <v>0</v>
      </c>
      <c r="W3081" s="870">
        <v>0</v>
      </c>
      <c r="X3081" s="870">
        <v>0</v>
      </c>
      <c r="Y3081" s="870">
        <v>0</v>
      </c>
      <c r="Z3081" s="870">
        <v>0</v>
      </c>
      <c r="AA3081" s="870">
        <v>0</v>
      </c>
      <c r="AB3081" s="870">
        <v>0</v>
      </c>
      <c r="AC3081" s="870">
        <v>0</v>
      </c>
      <c r="AD3081" s="870">
        <v>0</v>
      </c>
      <c r="AE3081" s="870">
        <v>0</v>
      </c>
    </row>
    <row r="3082" spans="1:31">
      <c r="A3082" s="870" t="s">
        <v>2111</v>
      </c>
      <c r="B3082" s="870">
        <v>25</v>
      </c>
      <c r="C3082" s="870">
        <v>2507</v>
      </c>
      <c r="D3082" s="870">
        <v>250710</v>
      </c>
      <c r="E3082" s="870">
        <v>2507101000</v>
      </c>
      <c r="F3082" s="870" t="s">
        <v>309</v>
      </c>
      <c r="G3082" s="870">
        <v>-261569253</v>
      </c>
      <c r="H3082" s="870">
        <v>0</v>
      </c>
      <c r="I3082" s="870">
        <v>-261569253</v>
      </c>
      <c r="J3082" s="870">
        <v>0</v>
      </c>
      <c r="K3082" s="870">
        <v>0</v>
      </c>
      <c r="L3082" s="870">
        <v>0</v>
      </c>
      <c r="M3082" s="870">
        <v>0</v>
      </c>
      <c r="N3082" s="870">
        <v>0</v>
      </c>
      <c r="O3082" s="870">
        <v>0</v>
      </c>
      <c r="P3082" s="870">
        <v>0</v>
      </c>
      <c r="Q3082" s="870">
        <v>0</v>
      </c>
      <c r="R3082" s="870">
        <v>0</v>
      </c>
      <c r="S3082" s="870">
        <v>0</v>
      </c>
      <c r="T3082" s="870">
        <v>0</v>
      </c>
      <c r="U3082" s="870">
        <v>0</v>
      </c>
      <c r="V3082" s="870">
        <v>0</v>
      </c>
      <c r="W3082" s="870">
        <v>0</v>
      </c>
      <c r="X3082" s="870">
        <v>0</v>
      </c>
      <c r="Y3082" s="870">
        <v>0</v>
      </c>
      <c r="Z3082" s="870">
        <v>0</v>
      </c>
      <c r="AA3082" s="870">
        <v>0</v>
      </c>
      <c r="AB3082" s="870">
        <v>0</v>
      </c>
      <c r="AC3082" s="870">
        <v>0</v>
      </c>
      <c r="AD3082" s="870">
        <v>0</v>
      </c>
      <c r="AE3082" s="870">
        <v>0</v>
      </c>
    </row>
    <row r="3083" spans="1:31">
      <c r="A3083" s="870" t="s">
        <v>2111</v>
      </c>
      <c r="B3083" s="870">
        <v>25</v>
      </c>
      <c r="C3083" s="870">
        <v>2507</v>
      </c>
      <c r="D3083" s="870">
        <v>250710</v>
      </c>
      <c r="E3083" s="870">
        <v>2507101001</v>
      </c>
      <c r="F3083" s="870" t="s">
        <v>1611</v>
      </c>
      <c r="G3083" s="870">
        <v>-7154392589</v>
      </c>
      <c r="H3083" s="870">
        <v>0</v>
      </c>
      <c r="I3083" s="870">
        <v>-7154392588.6000004</v>
      </c>
      <c r="J3083" s="870">
        <v>0.39999961853027344</v>
      </c>
      <c r="K3083" s="870">
        <v>0</v>
      </c>
      <c r="L3083" s="870">
        <v>0.39999961853027344</v>
      </c>
      <c r="M3083" s="870">
        <v>0</v>
      </c>
      <c r="N3083" s="870">
        <v>0</v>
      </c>
      <c r="O3083" s="870">
        <v>0.39999961853027344</v>
      </c>
      <c r="P3083" s="870">
        <v>0.14799985885620118</v>
      </c>
      <c r="Q3083" s="870">
        <v>0</v>
      </c>
      <c r="R3083" s="870">
        <v>0</v>
      </c>
      <c r="S3083" s="870">
        <v>0</v>
      </c>
      <c r="T3083" s="870">
        <v>0</v>
      </c>
      <c r="U3083" s="870">
        <v>0</v>
      </c>
      <c r="V3083" s="870">
        <v>0</v>
      </c>
      <c r="W3083" s="870">
        <v>0</v>
      </c>
      <c r="X3083" s="870">
        <v>0.14799985885620118</v>
      </c>
      <c r="Y3083" s="870">
        <v>0.37</v>
      </c>
      <c r="Z3083" s="870">
        <v>0.14799985885620118</v>
      </c>
      <c r="AA3083" s="870">
        <v>0</v>
      </c>
      <c r="AB3083" s="870">
        <v>0.14799985885620118</v>
      </c>
      <c r="AC3083" s="870">
        <v>0</v>
      </c>
      <c r="AD3083" s="870">
        <v>0</v>
      </c>
      <c r="AE3083" s="870">
        <v>0</v>
      </c>
    </row>
    <row r="3084" spans="1:31">
      <c r="A3084" s="870" t="s">
        <v>2111</v>
      </c>
      <c r="B3084" s="870">
        <v>25</v>
      </c>
      <c r="C3084" s="870">
        <v>2507</v>
      </c>
      <c r="D3084" s="870">
        <v>250710</v>
      </c>
      <c r="E3084" s="870">
        <v>2507101003</v>
      </c>
      <c r="F3084" s="870" t="s">
        <v>4576</v>
      </c>
      <c r="G3084" s="870">
        <v>-9953234994</v>
      </c>
      <c r="H3084" s="870">
        <v>0</v>
      </c>
      <c r="I3084" s="870">
        <v>-9953234993.6299992</v>
      </c>
      <c r="J3084" s="870">
        <v>0.37000083923339844</v>
      </c>
      <c r="K3084" s="870">
        <v>0</v>
      </c>
      <c r="L3084" s="870">
        <v>0.37000083923339844</v>
      </c>
      <c r="M3084" s="870">
        <v>0</v>
      </c>
      <c r="N3084" s="870">
        <v>0</v>
      </c>
      <c r="O3084" s="870">
        <v>0.37000083923339844</v>
      </c>
      <c r="P3084" s="870">
        <v>0.13690031051635743</v>
      </c>
      <c r="Q3084" s="870">
        <v>0</v>
      </c>
      <c r="R3084" s="870">
        <v>0</v>
      </c>
      <c r="S3084" s="870">
        <v>0</v>
      </c>
      <c r="T3084" s="870">
        <v>0</v>
      </c>
      <c r="U3084" s="870">
        <v>0</v>
      </c>
      <c r="V3084" s="870">
        <v>0</v>
      </c>
      <c r="W3084" s="870">
        <v>0</v>
      </c>
      <c r="X3084" s="870">
        <v>0.13690031051635743</v>
      </c>
      <c r="Y3084" s="870">
        <v>0.37</v>
      </c>
      <c r="Z3084" s="870">
        <v>0.13690031051635743</v>
      </c>
      <c r="AA3084" s="870">
        <v>0</v>
      </c>
      <c r="AB3084" s="870">
        <v>0.13690031051635743</v>
      </c>
      <c r="AC3084" s="870">
        <v>0</v>
      </c>
      <c r="AD3084" s="870">
        <v>0</v>
      </c>
      <c r="AE3084" s="870">
        <v>0</v>
      </c>
    </row>
    <row r="3085" spans="1:31">
      <c r="A3085" s="870" t="s">
        <v>2111</v>
      </c>
      <c r="B3085" s="870">
        <v>25</v>
      </c>
      <c r="C3085" s="870">
        <v>2511</v>
      </c>
      <c r="D3085" s="870">
        <v>251105</v>
      </c>
      <c r="E3085" s="870">
        <v>2511050010</v>
      </c>
      <c r="F3085" s="870" t="s">
        <v>3732</v>
      </c>
      <c r="G3085" s="870">
        <v>-538704896</v>
      </c>
      <c r="H3085" s="870">
        <v>0</v>
      </c>
      <c r="I3085" s="870">
        <v>-538704896.45000005</v>
      </c>
      <c r="J3085" s="870">
        <v>-0.45000004768371582</v>
      </c>
      <c r="K3085" s="870">
        <v>0</v>
      </c>
      <c r="L3085" s="870">
        <v>0</v>
      </c>
      <c r="M3085" s="870">
        <v>-0.45000004768371582</v>
      </c>
      <c r="N3085" s="870">
        <v>0</v>
      </c>
      <c r="O3085" s="870">
        <v>-0.45000004768371582</v>
      </c>
      <c r="P3085" s="870">
        <v>-0.16650001764297484</v>
      </c>
      <c r="Q3085" s="870">
        <v>0</v>
      </c>
      <c r="R3085" s="870">
        <v>0</v>
      </c>
      <c r="S3085" s="870">
        <v>0</v>
      </c>
      <c r="T3085" s="870">
        <v>0</v>
      </c>
      <c r="U3085" s="870">
        <v>0</v>
      </c>
      <c r="V3085" s="870">
        <v>0</v>
      </c>
      <c r="W3085" s="870">
        <v>0</v>
      </c>
      <c r="X3085" s="870">
        <v>-0.16650001764297484</v>
      </c>
      <c r="Y3085" s="870">
        <v>0.37</v>
      </c>
      <c r="Z3085" s="870">
        <v>0</v>
      </c>
      <c r="AA3085" s="870">
        <v>-0.16650001764297484</v>
      </c>
      <c r="AB3085" s="870">
        <v>0</v>
      </c>
      <c r="AC3085" s="870">
        <v>-0.16650001764297484</v>
      </c>
      <c r="AD3085" s="870">
        <v>0</v>
      </c>
      <c r="AE3085" s="870">
        <v>0</v>
      </c>
    </row>
    <row r="3086" spans="1:31">
      <c r="A3086" s="870" t="s">
        <v>2111</v>
      </c>
      <c r="B3086" s="870">
        <v>25</v>
      </c>
      <c r="C3086" s="870">
        <v>2511</v>
      </c>
      <c r="D3086" s="870">
        <v>251105</v>
      </c>
      <c r="E3086" s="870">
        <v>2511051000</v>
      </c>
      <c r="F3086" s="870" t="s">
        <v>310</v>
      </c>
      <c r="G3086" s="870">
        <v>-132880939601</v>
      </c>
      <c r="H3086" s="870">
        <v>0</v>
      </c>
      <c r="I3086" s="870">
        <v>-132880939600.75999</v>
      </c>
      <c r="J3086" s="870">
        <v>0.2400054931640625</v>
      </c>
      <c r="K3086" s="870">
        <v>0.2400054931640625</v>
      </c>
      <c r="L3086" s="870">
        <v>0</v>
      </c>
      <c r="M3086" s="870">
        <v>0</v>
      </c>
      <c r="N3086" s="870">
        <v>0</v>
      </c>
      <c r="O3086" s="870">
        <v>0</v>
      </c>
      <c r="P3086" s="870">
        <v>0</v>
      </c>
      <c r="Q3086" s="870">
        <v>0</v>
      </c>
      <c r="R3086" s="870">
        <v>0</v>
      </c>
      <c r="S3086" s="870">
        <v>0</v>
      </c>
      <c r="T3086" s="870">
        <v>0</v>
      </c>
      <c r="U3086" s="870">
        <v>0</v>
      </c>
      <c r="V3086" s="870">
        <v>0</v>
      </c>
      <c r="W3086" s="870">
        <v>0</v>
      </c>
      <c r="X3086" s="870">
        <v>0</v>
      </c>
      <c r="Y3086" s="870">
        <v>0</v>
      </c>
      <c r="Z3086" s="870">
        <v>0</v>
      </c>
      <c r="AA3086" s="870">
        <v>0</v>
      </c>
      <c r="AB3086" s="870">
        <v>0</v>
      </c>
      <c r="AC3086" s="870">
        <v>0</v>
      </c>
      <c r="AD3086" s="870">
        <v>0</v>
      </c>
      <c r="AE3086" s="870">
        <v>0</v>
      </c>
    </row>
    <row r="3087" spans="1:31">
      <c r="A3087" s="870" t="s">
        <v>2111</v>
      </c>
      <c r="B3087" s="870">
        <v>25</v>
      </c>
      <c r="C3087" s="870">
        <v>2511</v>
      </c>
      <c r="D3087" s="870">
        <v>251105</v>
      </c>
      <c r="E3087" s="870">
        <v>2511051001</v>
      </c>
      <c r="F3087" s="870" t="s">
        <v>369</v>
      </c>
      <c r="G3087" s="870">
        <v>0</v>
      </c>
      <c r="H3087" s="870">
        <v>0</v>
      </c>
      <c r="I3087" s="870">
        <v>0</v>
      </c>
      <c r="J3087" s="870">
        <v>0</v>
      </c>
      <c r="K3087" s="870">
        <v>0</v>
      </c>
      <c r="L3087" s="870">
        <v>0</v>
      </c>
      <c r="M3087" s="870">
        <v>0</v>
      </c>
      <c r="N3087" s="870">
        <v>0</v>
      </c>
      <c r="O3087" s="870">
        <v>0</v>
      </c>
      <c r="P3087" s="870">
        <v>0</v>
      </c>
      <c r="Q3087" s="870">
        <v>0</v>
      </c>
      <c r="R3087" s="870">
        <v>0</v>
      </c>
      <c r="S3087" s="870">
        <v>0</v>
      </c>
      <c r="T3087" s="870">
        <v>0</v>
      </c>
      <c r="U3087" s="870">
        <v>0</v>
      </c>
      <c r="V3087" s="870">
        <v>0</v>
      </c>
      <c r="W3087" s="870">
        <v>0</v>
      </c>
      <c r="X3087" s="870">
        <v>0</v>
      </c>
      <c r="Y3087" s="870">
        <v>0</v>
      </c>
      <c r="Z3087" s="870">
        <v>0</v>
      </c>
      <c r="AA3087" s="870">
        <v>0</v>
      </c>
      <c r="AB3087" s="870">
        <v>0</v>
      </c>
      <c r="AC3087" s="870">
        <v>0</v>
      </c>
      <c r="AD3087" s="870">
        <v>0</v>
      </c>
      <c r="AE3087" s="870">
        <v>0</v>
      </c>
    </row>
    <row r="3088" spans="1:31">
      <c r="A3088" s="870" t="s">
        <v>2111</v>
      </c>
      <c r="B3088" s="870">
        <v>25</v>
      </c>
      <c r="C3088" s="870">
        <v>2511</v>
      </c>
      <c r="D3088" s="870">
        <v>251105</v>
      </c>
      <c r="E3088" s="870">
        <v>2511051002</v>
      </c>
      <c r="F3088" s="870" t="s">
        <v>370</v>
      </c>
      <c r="G3088" s="870">
        <v>-7994497848</v>
      </c>
      <c r="H3088" s="870">
        <v>0</v>
      </c>
      <c r="I3088" s="870">
        <v>-8075486368.4688244</v>
      </c>
      <c r="J3088" s="870">
        <v>-80988520.470000267</v>
      </c>
      <c r="K3088" s="870">
        <v>0</v>
      </c>
      <c r="L3088" s="870">
        <v>0</v>
      </c>
      <c r="M3088" s="870">
        <v>-80988520.470000267</v>
      </c>
      <c r="N3088" s="870">
        <v>0</v>
      </c>
      <c r="O3088" s="870">
        <v>-80988520.470000267</v>
      </c>
      <c r="P3088" s="870">
        <v>-29965752.5739001</v>
      </c>
      <c r="Q3088" s="870">
        <v>0</v>
      </c>
      <c r="R3088" s="870">
        <v>0</v>
      </c>
      <c r="S3088" s="870">
        <v>0</v>
      </c>
      <c r="T3088" s="870">
        <v>0</v>
      </c>
      <c r="U3088" s="870">
        <v>0</v>
      </c>
      <c r="V3088" s="870">
        <v>0</v>
      </c>
      <c r="W3088" s="870">
        <v>0</v>
      </c>
      <c r="X3088" s="870">
        <v>-29965752.5739001</v>
      </c>
      <c r="Y3088" s="870">
        <v>0.37</v>
      </c>
      <c r="Z3088" s="870">
        <v>0</v>
      </c>
      <c r="AA3088" s="870">
        <v>-29965752.5739001</v>
      </c>
      <c r="AB3088" s="870">
        <v>0</v>
      </c>
      <c r="AC3088" s="870">
        <v>-29965752.5739001</v>
      </c>
      <c r="AD3088" s="870">
        <v>0</v>
      </c>
      <c r="AE3088" s="870">
        <v>0</v>
      </c>
    </row>
    <row r="3089" spans="1:31">
      <c r="A3089" s="870" t="s">
        <v>2111</v>
      </c>
      <c r="B3089" s="870">
        <v>25</v>
      </c>
      <c r="C3089" s="870">
        <v>2511</v>
      </c>
      <c r="D3089" s="870">
        <v>251105</v>
      </c>
      <c r="E3089" s="870">
        <v>2511051003</v>
      </c>
      <c r="F3089" s="870" t="s">
        <v>371</v>
      </c>
      <c r="G3089" s="870">
        <v>0</v>
      </c>
      <c r="H3089" s="870">
        <v>0</v>
      </c>
      <c r="I3089" s="870">
        <v>0</v>
      </c>
      <c r="J3089" s="870">
        <v>0</v>
      </c>
      <c r="K3089" s="870">
        <v>0</v>
      </c>
      <c r="L3089" s="870">
        <v>0</v>
      </c>
      <c r="M3089" s="870">
        <v>0</v>
      </c>
      <c r="N3089" s="870">
        <v>0</v>
      </c>
      <c r="O3089" s="870">
        <v>0</v>
      </c>
      <c r="P3089" s="870">
        <v>0</v>
      </c>
      <c r="Q3089" s="870">
        <v>0</v>
      </c>
      <c r="R3089" s="870">
        <v>0</v>
      </c>
      <c r="S3089" s="870">
        <v>0</v>
      </c>
      <c r="T3089" s="870">
        <v>0</v>
      </c>
      <c r="U3089" s="870">
        <v>0</v>
      </c>
      <c r="V3089" s="870">
        <v>0</v>
      </c>
      <c r="W3089" s="870">
        <v>0</v>
      </c>
      <c r="X3089" s="870">
        <v>0</v>
      </c>
      <c r="Y3089" s="870">
        <v>0</v>
      </c>
      <c r="Z3089" s="870">
        <v>0</v>
      </c>
      <c r="AA3089" s="870">
        <v>0</v>
      </c>
      <c r="AB3089" s="870">
        <v>0</v>
      </c>
      <c r="AC3089" s="870">
        <v>0</v>
      </c>
      <c r="AD3089" s="870">
        <v>0</v>
      </c>
      <c r="AE3089" s="870">
        <v>0</v>
      </c>
    </row>
    <row r="3090" spans="1:31">
      <c r="A3090" s="870" t="s">
        <v>2111</v>
      </c>
      <c r="B3090" s="870">
        <v>25</v>
      </c>
      <c r="C3090" s="870">
        <v>2511</v>
      </c>
      <c r="D3090" s="870">
        <v>251105</v>
      </c>
      <c r="E3090" s="870">
        <v>2511051004</v>
      </c>
      <c r="F3090" s="870" t="s">
        <v>311</v>
      </c>
      <c r="G3090" s="870">
        <v>0</v>
      </c>
      <c r="H3090" s="870">
        <v>0</v>
      </c>
      <c r="I3090" s="870">
        <v>0</v>
      </c>
      <c r="J3090" s="870">
        <v>0</v>
      </c>
      <c r="K3090" s="870">
        <v>0</v>
      </c>
      <c r="L3090" s="870">
        <v>0</v>
      </c>
      <c r="M3090" s="870">
        <v>0</v>
      </c>
      <c r="N3090" s="870">
        <v>0</v>
      </c>
      <c r="O3090" s="870">
        <v>0</v>
      </c>
      <c r="P3090" s="870">
        <v>0</v>
      </c>
      <c r="Q3090" s="870">
        <v>0</v>
      </c>
      <c r="R3090" s="870">
        <v>0</v>
      </c>
      <c r="S3090" s="870">
        <v>0</v>
      </c>
      <c r="T3090" s="870">
        <v>0</v>
      </c>
      <c r="U3090" s="870">
        <v>0</v>
      </c>
      <c r="V3090" s="870">
        <v>0</v>
      </c>
      <c r="W3090" s="870">
        <v>0</v>
      </c>
      <c r="X3090" s="870">
        <v>0</v>
      </c>
      <c r="Y3090" s="870">
        <v>0</v>
      </c>
      <c r="Z3090" s="870">
        <v>0</v>
      </c>
      <c r="AA3090" s="870">
        <v>0</v>
      </c>
      <c r="AB3090" s="870">
        <v>0</v>
      </c>
      <c r="AC3090" s="870">
        <v>0</v>
      </c>
      <c r="AD3090" s="870">
        <v>0</v>
      </c>
      <c r="AE3090" s="870">
        <v>0</v>
      </c>
    </row>
    <row r="3091" spans="1:31">
      <c r="A3091" s="870" t="s">
        <v>2111</v>
      </c>
      <c r="B3091" s="870">
        <v>25</v>
      </c>
      <c r="C3091" s="870">
        <v>2511</v>
      </c>
      <c r="D3091" s="870">
        <v>251105</v>
      </c>
      <c r="E3091" s="870">
        <v>2511051005</v>
      </c>
      <c r="F3091" s="870" t="s">
        <v>372</v>
      </c>
      <c r="G3091" s="870">
        <v>0</v>
      </c>
      <c r="H3091" s="870">
        <v>0</v>
      </c>
      <c r="I3091" s="870">
        <v>0</v>
      </c>
      <c r="J3091" s="870">
        <v>0</v>
      </c>
      <c r="K3091" s="870">
        <v>0</v>
      </c>
      <c r="L3091" s="870">
        <v>0</v>
      </c>
      <c r="M3091" s="870">
        <v>0</v>
      </c>
      <c r="N3091" s="870">
        <v>0</v>
      </c>
      <c r="O3091" s="870">
        <v>0</v>
      </c>
      <c r="P3091" s="870">
        <v>0</v>
      </c>
      <c r="Q3091" s="870">
        <v>0</v>
      </c>
      <c r="R3091" s="870">
        <v>0</v>
      </c>
      <c r="S3091" s="870">
        <v>0</v>
      </c>
      <c r="T3091" s="870">
        <v>0</v>
      </c>
      <c r="U3091" s="870">
        <v>0</v>
      </c>
      <c r="V3091" s="870">
        <v>0</v>
      </c>
      <c r="W3091" s="870">
        <v>0</v>
      </c>
      <c r="X3091" s="870">
        <v>0</v>
      </c>
      <c r="Y3091" s="870">
        <v>0</v>
      </c>
      <c r="Z3091" s="870">
        <v>0</v>
      </c>
      <c r="AA3091" s="870">
        <v>0</v>
      </c>
      <c r="AB3091" s="870">
        <v>0</v>
      </c>
      <c r="AC3091" s="870">
        <v>0</v>
      </c>
      <c r="AD3091" s="870">
        <v>0</v>
      </c>
      <c r="AE3091" s="870">
        <v>0</v>
      </c>
    </row>
    <row r="3092" spans="1:31">
      <c r="A3092" s="870" t="s">
        <v>2111</v>
      </c>
      <c r="B3092" s="870">
        <v>25</v>
      </c>
      <c r="C3092" s="870">
        <v>2511</v>
      </c>
      <c r="D3092" s="870">
        <v>251105</v>
      </c>
      <c r="E3092" s="870">
        <v>2511051006</v>
      </c>
      <c r="F3092" s="870" t="s">
        <v>312</v>
      </c>
      <c r="G3092" s="870">
        <v>0</v>
      </c>
      <c r="H3092" s="870">
        <v>0</v>
      </c>
      <c r="I3092" s="870">
        <v>0</v>
      </c>
      <c r="J3092" s="870">
        <v>0</v>
      </c>
      <c r="K3092" s="870">
        <v>0</v>
      </c>
      <c r="L3092" s="870">
        <v>0</v>
      </c>
      <c r="M3092" s="870">
        <v>0</v>
      </c>
      <c r="N3092" s="870">
        <v>0</v>
      </c>
      <c r="O3092" s="870">
        <v>0</v>
      </c>
      <c r="P3092" s="870">
        <v>0</v>
      </c>
      <c r="Q3092" s="870">
        <v>0</v>
      </c>
      <c r="R3092" s="870">
        <v>0</v>
      </c>
      <c r="S3092" s="870">
        <v>0</v>
      </c>
      <c r="T3092" s="870">
        <v>0</v>
      </c>
      <c r="U3092" s="870">
        <v>0</v>
      </c>
      <c r="V3092" s="870">
        <v>0</v>
      </c>
      <c r="W3092" s="870">
        <v>0</v>
      </c>
      <c r="X3092" s="870">
        <v>0</v>
      </c>
      <c r="Y3092" s="870">
        <v>0</v>
      </c>
      <c r="Z3092" s="870">
        <v>0</v>
      </c>
      <c r="AA3092" s="870">
        <v>0</v>
      </c>
      <c r="AB3092" s="870">
        <v>0</v>
      </c>
      <c r="AC3092" s="870">
        <v>0</v>
      </c>
      <c r="AD3092" s="870">
        <v>0</v>
      </c>
      <c r="AE3092" s="870">
        <v>0</v>
      </c>
    </row>
    <row r="3093" spans="1:31">
      <c r="A3093" s="870" t="s">
        <v>2111</v>
      </c>
      <c r="B3093" s="870">
        <v>25</v>
      </c>
      <c r="C3093" s="870">
        <v>2511</v>
      </c>
      <c r="D3093" s="870">
        <v>251105</v>
      </c>
      <c r="E3093" s="870">
        <v>2511051007</v>
      </c>
      <c r="F3093" s="870" t="s">
        <v>313</v>
      </c>
      <c r="G3093" s="870">
        <v>0</v>
      </c>
      <c r="H3093" s="870">
        <v>0</v>
      </c>
      <c r="I3093" s="870">
        <v>0</v>
      </c>
      <c r="J3093" s="870">
        <v>0</v>
      </c>
      <c r="K3093" s="870">
        <v>0</v>
      </c>
      <c r="L3093" s="870">
        <v>0</v>
      </c>
      <c r="M3093" s="870">
        <v>0</v>
      </c>
      <c r="N3093" s="870">
        <v>0</v>
      </c>
      <c r="O3093" s="870">
        <v>0</v>
      </c>
      <c r="P3093" s="870">
        <v>0</v>
      </c>
      <c r="Q3093" s="870">
        <v>0</v>
      </c>
      <c r="R3093" s="870">
        <v>0</v>
      </c>
      <c r="S3093" s="870">
        <v>0</v>
      </c>
      <c r="T3093" s="870">
        <v>0</v>
      </c>
      <c r="U3093" s="870">
        <v>0</v>
      </c>
      <c r="V3093" s="870">
        <v>0</v>
      </c>
      <c r="W3093" s="870">
        <v>0</v>
      </c>
      <c r="X3093" s="870">
        <v>0</v>
      </c>
      <c r="Y3093" s="870">
        <v>0</v>
      </c>
      <c r="Z3093" s="870">
        <v>0</v>
      </c>
      <c r="AA3093" s="870">
        <v>0</v>
      </c>
      <c r="AB3093" s="870">
        <v>0</v>
      </c>
      <c r="AC3093" s="870">
        <v>0</v>
      </c>
      <c r="AD3093" s="870">
        <v>0</v>
      </c>
      <c r="AE3093" s="870">
        <v>0</v>
      </c>
    </row>
    <row r="3094" spans="1:31">
      <c r="A3094" s="870" t="s">
        <v>2111</v>
      </c>
      <c r="B3094" s="870">
        <v>25</v>
      </c>
      <c r="C3094" s="870">
        <v>2511</v>
      </c>
      <c r="D3094" s="870">
        <v>251105</v>
      </c>
      <c r="E3094" s="870">
        <v>2511051008</v>
      </c>
      <c r="F3094" s="870" t="s">
        <v>191</v>
      </c>
      <c r="G3094" s="870">
        <v>0</v>
      </c>
      <c r="H3094" s="870">
        <v>0</v>
      </c>
      <c r="I3094" s="870">
        <v>0</v>
      </c>
      <c r="J3094" s="870">
        <v>0</v>
      </c>
      <c r="K3094" s="870">
        <v>0</v>
      </c>
      <c r="L3094" s="870">
        <v>0</v>
      </c>
      <c r="M3094" s="870">
        <v>0</v>
      </c>
      <c r="N3094" s="870">
        <v>0</v>
      </c>
      <c r="O3094" s="870">
        <v>0</v>
      </c>
      <c r="P3094" s="870">
        <v>0</v>
      </c>
      <c r="Q3094" s="870">
        <v>0</v>
      </c>
      <c r="R3094" s="870">
        <v>0</v>
      </c>
      <c r="S3094" s="870">
        <v>0</v>
      </c>
      <c r="T3094" s="870">
        <v>0</v>
      </c>
      <c r="U3094" s="870">
        <v>0</v>
      </c>
      <c r="V3094" s="870">
        <v>0</v>
      </c>
      <c r="W3094" s="870">
        <v>0</v>
      </c>
      <c r="X3094" s="870">
        <v>0</v>
      </c>
      <c r="Y3094" s="870">
        <v>0</v>
      </c>
      <c r="Z3094" s="870">
        <v>0</v>
      </c>
      <c r="AA3094" s="870">
        <v>0</v>
      </c>
      <c r="AB3094" s="870">
        <v>0</v>
      </c>
      <c r="AC3094" s="870">
        <v>0</v>
      </c>
      <c r="AD3094" s="870">
        <v>0</v>
      </c>
      <c r="AE3094" s="870">
        <v>0</v>
      </c>
    </row>
    <row r="3095" spans="1:31">
      <c r="A3095" s="870" t="s">
        <v>2111</v>
      </c>
      <c r="B3095" s="870">
        <v>25</v>
      </c>
      <c r="C3095" s="870">
        <v>2511</v>
      </c>
      <c r="D3095" s="870">
        <v>251105</v>
      </c>
      <c r="E3095" s="870">
        <v>2511051009</v>
      </c>
      <c r="F3095" s="870" t="s">
        <v>373</v>
      </c>
      <c r="G3095" s="870">
        <v>-10265124492</v>
      </c>
      <c r="H3095" s="870">
        <v>0</v>
      </c>
      <c r="I3095" s="870">
        <v>-10265124491.799999</v>
      </c>
      <c r="J3095" s="870">
        <v>0.20000076293945313</v>
      </c>
      <c r="K3095" s="870">
        <v>0</v>
      </c>
      <c r="L3095" s="870">
        <v>0.20000076293945313</v>
      </c>
      <c r="M3095" s="870">
        <v>0</v>
      </c>
      <c r="N3095" s="870">
        <v>0</v>
      </c>
      <c r="O3095" s="870">
        <v>0.20000076293945313</v>
      </c>
      <c r="P3095" s="870">
        <v>7.4000282287597655E-2</v>
      </c>
      <c r="Q3095" s="870">
        <v>0</v>
      </c>
      <c r="R3095" s="870">
        <v>0</v>
      </c>
      <c r="S3095" s="870">
        <v>0</v>
      </c>
      <c r="T3095" s="870">
        <v>0</v>
      </c>
      <c r="U3095" s="870">
        <v>0</v>
      </c>
      <c r="V3095" s="870">
        <v>0</v>
      </c>
      <c r="W3095" s="870">
        <v>0</v>
      </c>
      <c r="X3095" s="870">
        <v>7.4000282287597655E-2</v>
      </c>
      <c r="Y3095" s="870">
        <v>0.37</v>
      </c>
      <c r="Z3095" s="870">
        <v>7.4000282287597655E-2</v>
      </c>
      <c r="AA3095" s="870">
        <v>0</v>
      </c>
      <c r="AB3095" s="870">
        <v>7.4000282287597655E-2</v>
      </c>
      <c r="AC3095" s="870">
        <v>0</v>
      </c>
      <c r="AD3095" s="870">
        <v>0</v>
      </c>
      <c r="AE3095" s="870">
        <v>0</v>
      </c>
    </row>
    <row r="3096" spans="1:31">
      <c r="A3096" s="870" t="s">
        <v>2111</v>
      </c>
      <c r="B3096" s="870">
        <v>25</v>
      </c>
      <c r="C3096" s="870">
        <v>2511</v>
      </c>
      <c r="D3096" s="870">
        <v>251105</v>
      </c>
      <c r="E3096" s="870">
        <v>2511051010</v>
      </c>
      <c r="F3096" s="870" t="s">
        <v>1612</v>
      </c>
      <c r="G3096" s="870">
        <v>-14656531</v>
      </c>
      <c r="H3096" s="870">
        <v>0</v>
      </c>
      <c r="I3096" s="870">
        <v>-14656531.130000001</v>
      </c>
      <c r="J3096" s="870">
        <v>-0.13000000081956387</v>
      </c>
      <c r="K3096" s="870">
        <v>-0.13000000081956387</v>
      </c>
      <c r="L3096" s="870">
        <v>0</v>
      </c>
      <c r="M3096" s="870">
        <v>0</v>
      </c>
      <c r="N3096" s="870">
        <v>0</v>
      </c>
      <c r="O3096" s="870">
        <v>0</v>
      </c>
      <c r="P3096" s="870">
        <v>0</v>
      </c>
      <c r="Q3096" s="870">
        <v>0</v>
      </c>
      <c r="R3096" s="870">
        <v>0</v>
      </c>
      <c r="S3096" s="870">
        <v>0</v>
      </c>
      <c r="T3096" s="870">
        <v>0</v>
      </c>
      <c r="U3096" s="870">
        <v>0</v>
      </c>
      <c r="V3096" s="870">
        <v>0</v>
      </c>
      <c r="W3096" s="870">
        <v>0</v>
      </c>
      <c r="X3096" s="870">
        <v>0</v>
      </c>
      <c r="Y3096" s="870">
        <v>0</v>
      </c>
      <c r="Z3096" s="870">
        <v>0</v>
      </c>
      <c r="AA3096" s="870">
        <v>0</v>
      </c>
      <c r="AB3096" s="870">
        <v>0</v>
      </c>
      <c r="AC3096" s="870">
        <v>0</v>
      </c>
      <c r="AD3096" s="870">
        <v>0</v>
      </c>
      <c r="AE3096" s="870">
        <v>0</v>
      </c>
    </row>
    <row r="3097" spans="1:31">
      <c r="A3097" s="870" t="s">
        <v>2111</v>
      </c>
      <c r="B3097" s="870">
        <v>25</v>
      </c>
      <c r="C3097" s="870">
        <v>2511</v>
      </c>
      <c r="D3097" s="870">
        <v>251105</v>
      </c>
      <c r="E3097" s="870">
        <v>2511051012</v>
      </c>
      <c r="F3097" s="870" t="s">
        <v>370</v>
      </c>
      <c r="G3097" s="870">
        <v>-6144585850</v>
      </c>
      <c r="H3097" s="870">
        <v>0</v>
      </c>
      <c r="I3097" s="870">
        <v>-6144585850.25</v>
      </c>
      <c r="J3097" s="870">
        <v>-0.25</v>
      </c>
      <c r="K3097" s="870">
        <v>0</v>
      </c>
      <c r="L3097" s="870">
        <v>0</v>
      </c>
      <c r="M3097" s="870">
        <v>-0.25</v>
      </c>
      <c r="N3097" s="870">
        <v>0</v>
      </c>
      <c r="O3097" s="870">
        <v>-0.25</v>
      </c>
      <c r="P3097" s="870">
        <v>-9.2499999999999999E-2</v>
      </c>
      <c r="Q3097" s="870">
        <v>0</v>
      </c>
      <c r="R3097" s="870">
        <v>0</v>
      </c>
      <c r="S3097" s="870">
        <v>0</v>
      </c>
      <c r="T3097" s="870">
        <v>0</v>
      </c>
      <c r="U3097" s="870">
        <v>0</v>
      </c>
      <c r="V3097" s="870">
        <v>0</v>
      </c>
      <c r="W3097" s="870">
        <v>0</v>
      </c>
      <c r="X3097" s="870">
        <v>-9.2499999999999999E-2</v>
      </c>
      <c r="Y3097" s="870">
        <v>0.37</v>
      </c>
      <c r="Z3097" s="870">
        <v>0</v>
      </c>
      <c r="AA3097" s="870">
        <v>-9.2499999999999999E-2</v>
      </c>
      <c r="AB3097" s="870">
        <v>0</v>
      </c>
      <c r="AC3097" s="870">
        <v>-9.2499999999999999E-2</v>
      </c>
      <c r="AD3097" s="870">
        <v>0</v>
      </c>
      <c r="AE3097" s="870">
        <v>0</v>
      </c>
    </row>
    <row r="3098" spans="1:31">
      <c r="A3098" s="870" t="s">
        <v>2111</v>
      </c>
      <c r="B3098" s="870">
        <v>25</v>
      </c>
      <c r="C3098" s="870">
        <v>2511</v>
      </c>
      <c r="D3098" s="870">
        <v>251105</v>
      </c>
      <c r="E3098" s="870">
        <v>2511051017</v>
      </c>
      <c r="F3098" s="870" t="s">
        <v>4577</v>
      </c>
      <c r="G3098" s="870">
        <v>0</v>
      </c>
      <c r="H3098" s="870">
        <v>0</v>
      </c>
      <c r="I3098" s="870">
        <v>0</v>
      </c>
      <c r="J3098" s="870">
        <v>0</v>
      </c>
      <c r="K3098" s="870">
        <v>0</v>
      </c>
      <c r="L3098" s="870">
        <v>0</v>
      </c>
      <c r="M3098" s="870">
        <v>0</v>
      </c>
      <c r="N3098" s="870">
        <v>0</v>
      </c>
      <c r="O3098" s="870">
        <v>0</v>
      </c>
      <c r="P3098" s="870">
        <v>0</v>
      </c>
      <c r="Q3098" s="870">
        <v>0</v>
      </c>
      <c r="R3098" s="870">
        <v>0</v>
      </c>
      <c r="S3098" s="870">
        <v>0</v>
      </c>
      <c r="T3098" s="870">
        <v>0</v>
      </c>
      <c r="U3098" s="870">
        <v>0</v>
      </c>
      <c r="V3098" s="870">
        <v>0</v>
      </c>
      <c r="W3098" s="870">
        <v>0</v>
      </c>
      <c r="X3098" s="870">
        <v>0</v>
      </c>
      <c r="Y3098" s="870">
        <v>0</v>
      </c>
      <c r="Z3098" s="870">
        <v>0</v>
      </c>
      <c r="AA3098" s="870">
        <v>0</v>
      </c>
      <c r="AB3098" s="870">
        <v>0</v>
      </c>
      <c r="AC3098" s="870">
        <v>0</v>
      </c>
      <c r="AD3098" s="870">
        <v>0</v>
      </c>
      <c r="AE3098" s="870">
        <v>0</v>
      </c>
    </row>
    <row r="3099" spans="1:31">
      <c r="A3099" s="870" t="s">
        <v>2111</v>
      </c>
      <c r="B3099" s="870">
        <v>25</v>
      </c>
      <c r="C3099" s="870">
        <v>2511</v>
      </c>
      <c r="D3099" s="870">
        <v>251105</v>
      </c>
      <c r="E3099" s="870">
        <v>2511051025</v>
      </c>
      <c r="F3099" s="870" t="s">
        <v>3733</v>
      </c>
      <c r="G3099" s="870">
        <v>22212623788</v>
      </c>
      <c r="H3099" s="870">
        <v>0</v>
      </c>
      <c r="I3099" s="870">
        <v>22212623787.93</v>
      </c>
      <c r="J3099" s="870">
        <v>-6.999969482421875E-2</v>
      </c>
      <c r="K3099" s="870">
        <v>0</v>
      </c>
      <c r="L3099" s="870">
        <v>0</v>
      </c>
      <c r="M3099" s="870">
        <v>-6.999969482421875E-2</v>
      </c>
      <c r="N3099" s="870">
        <v>0</v>
      </c>
      <c r="O3099" s="870">
        <v>-6.999969482421875E-2</v>
      </c>
      <c r="P3099" s="870">
        <v>-2.5899887084960938E-2</v>
      </c>
      <c r="Q3099" s="870">
        <v>0</v>
      </c>
      <c r="R3099" s="870">
        <v>0</v>
      </c>
      <c r="S3099" s="870">
        <v>0</v>
      </c>
      <c r="T3099" s="870">
        <v>0</v>
      </c>
      <c r="U3099" s="870">
        <v>0</v>
      </c>
      <c r="V3099" s="870">
        <v>0</v>
      </c>
      <c r="W3099" s="870">
        <v>0</v>
      </c>
      <c r="X3099" s="870">
        <v>-2.5899887084960938E-2</v>
      </c>
      <c r="Y3099" s="870">
        <v>0.37</v>
      </c>
      <c r="Z3099" s="870">
        <v>0</v>
      </c>
      <c r="AA3099" s="870">
        <v>-2.5899887084960938E-2</v>
      </c>
      <c r="AB3099" s="870">
        <v>0</v>
      </c>
      <c r="AC3099" s="870">
        <v>-2.5899887084960938E-2</v>
      </c>
      <c r="AD3099" s="870">
        <v>0</v>
      </c>
      <c r="AE3099" s="870">
        <v>0</v>
      </c>
    </row>
    <row r="3100" spans="1:31">
      <c r="A3100" s="870" t="s">
        <v>2111</v>
      </c>
      <c r="B3100" s="870">
        <v>25</v>
      </c>
      <c r="C3100" s="870">
        <v>2511</v>
      </c>
      <c r="D3100" s="870">
        <v>251105</v>
      </c>
      <c r="E3100" s="870">
        <v>2511051056</v>
      </c>
      <c r="F3100" s="870" t="s">
        <v>2127</v>
      </c>
      <c r="G3100" s="870">
        <v>-2743899782</v>
      </c>
      <c r="H3100" s="870">
        <v>0</v>
      </c>
      <c r="I3100" s="870">
        <v>0</v>
      </c>
      <c r="J3100" s="870">
        <v>2743899782</v>
      </c>
      <c r="K3100" s="870">
        <v>0</v>
      </c>
      <c r="L3100" s="870">
        <v>2743899782</v>
      </c>
      <c r="M3100" s="870">
        <v>0</v>
      </c>
      <c r="N3100" s="870">
        <v>0</v>
      </c>
      <c r="O3100" s="870">
        <v>2743899782</v>
      </c>
      <c r="P3100" s="870">
        <v>1015242919.34</v>
      </c>
      <c r="Q3100" s="870">
        <v>0</v>
      </c>
      <c r="R3100" s="870">
        <v>0</v>
      </c>
      <c r="S3100" s="870">
        <v>0</v>
      </c>
      <c r="T3100" s="870">
        <v>0</v>
      </c>
      <c r="U3100" s="870">
        <v>0</v>
      </c>
      <c r="V3100" s="870">
        <v>0</v>
      </c>
      <c r="W3100" s="870">
        <v>0</v>
      </c>
      <c r="X3100" s="870">
        <v>1015242919.34</v>
      </c>
      <c r="Y3100" s="870">
        <v>0.37</v>
      </c>
      <c r="Z3100" s="870">
        <v>1015242919.34</v>
      </c>
      <c r="AA3100" s="870">
        <v>0</v>
      </c>
      <c r="AB3100" s="870">
        <v>1015242919.34</v>
      </c>
      <c r="AC3100" s="870">
        <v>0</v>
      </c>
      <c r="AD3100" s="870">
        <v>0</v>
      </c>
      <c r="AE3100" s="870">
        <v>0</v>
      </c>
    </row>
    <row r="3101" spans="1:31">
      <c r="A3101" s="870" t="s">
        <v>2111</v>
      </c>
      <c r="B3101" s="870">
        <v>25</v>
      </c>
      <c r="C3101" s="870">
        <v>2511</v>
      </c>
      <c r="D3101" s="870">
        <v>251105</v>
      </c>
      <c r="E3101" s="870">
        <v>2511051100</v>
      </c>
      <c r="F3101" s="870" t="s">
        <v>1613</v>
      </c>
      <c r="G3101" s="870">
        <v>-111192401851</v>
      </c>
      <c r="H3101" s="870">
        <v>0</v>
      </c>
      <c r="I3101" s="870">
        <v>-111192401851.31</v>
      </c>
      <c r="J3101" s="870">
        <v>-0.30999755859375</v>
      </c>
      <c r="K3101" s="870">
        <v>0</v>
      </c>
      <c r="L3101" s="870">
        <v>0</v>
      </c>
      <c r="M3101" s="870">
        <v>-0.30999755859375</v>
      </c>
      <c r="N3101" s="870">
        <v>0</v>
      </c>
      <c r="O3101" s="870">
        <v>-0.30999755859375</v>
      </c>
      <c r="P3101" s="870">
        <v>-0.1146990966796875</v>
      </c>
      <c r="Q3101" s="870">
        <v>0</v>
      </c>
      <c r="R3101" s="870">
        <v>0</v>
      </c>
      <c r="S3101" s="870">
        <v>0</v>
      </c>
      <c r="T3101" s="870">
        <v>0</v>
      </c>
      <c r="U3101" s="870">
        <v>0</v>
      </c>
      <c r="V3101" s="870">
        <v>0</v>
      </c>
      <c r="W3101" s="870">
        <v>0</v>
      </c>
      <c r="X3101" s="870">
        <v>-0.1146990966796875</v>
      </c>
      <c r="Y3101" s="870">
        <v>0.37</v>
      </c>
      <c r="Z3101" s="870">
        <v>0</v>
      </c>
      <c r="AA3101" s="870">
        <v>-0.1146990966796875</v>
      </c>
      <c r="AB3101" s="870">
        <v>0</v>
      </c>
      <c r="AC3101" s="870">
        <v>-0.1146990966796875</v>
      </c>
      <c r="AD3101" s="870">
        <v>0</v>
      </c>
      <c r="AE3101" s="870">
        <v>0</v>
      </c>
    </row>
    <row r="3102" spans="1:31">
      <c r="A3102" s="870" t="s">
        <v>2111</v>
      </c>
      <c r="B3102" s="870">
        <v>25</v>
      </c>
      <c r="C3102" s="870">
        <v>2511</v>
      </c>
      <c r="D3102" s="870">
        <v>251105</v>
      </c>
      <c r="E3102" s="870">
        <v>2511051888</v>
      </c>
      <c r="F3102" s="870" t="s">
        <v>1614</v>
      </c>
      <c r="G3102" s="870">
        <v>-281630</v>
      </c>
      <c r="H3102" s="870">
        <v>0</v>
      </c>
      <c r="I3102" s="870">
        <v>-281629.92</v>
      </c>
      <c r="J3102" s="870">
        <v>8.0000000016298145E-2</v>
      </c>
      <c r="K3102" s="870">
        <v>0</v>
      </c>
      <c r="L3102" s="870">
        <v>8.0000000016298145E-2</v>
      </c>
      <c r="M3102" s="870">
        <v>0</v>
      </c>
      <c r="N3102" s="870">
        <v>0</v>
      </c>
      <c r="O3102" s="870">
        <v>8.0000000016298145E-2</v>
      </c>
      <c r="P3102" s="870">
        <v>2.9600000006030313E-2</v>
      </c>
      <c r="Q3102" s="870">
        <v>0</v>
      </c>
      <c r="R3102" s="870">
        <v>0</v>
      </c>
      <c r="S3102" s="870">
        <v>0</v>
      </c>
      <c r="T3102" s="870">
        <v>0</v>
      </c>
      <c r="U3102" s="870">
        <v>0</v>
      </c>
      <c r="V3102" s="870">
        <v>0</v>
      </c>
      <c r="W3102" s="870">
        <v>0</v>
      </c>
      <c r="X3102" s="870">
        <v>2.9600000006030313E-2</v>
      </c>
      <c r="Y3102" s="870">
        <v>0.37</v>
      </c>
      <c r="Z3102" s="870">
        <v>2.9600000006030313E-2</v>
      </c>
      <c r="AA3102" s="870">
        <v>0</v>
      </c>
      <c r="AB3102" s="870">
        <v>2.9600000006030313E-2</v>
      </c>
      <c r="AC3102" s="870">
        <v>0</v>
      </c>
      <c r="AD3102" s="870">
        <v>0</v>
      </c>
      <c r="AE3102" s="870">
        <v>0</v>
      </c>
    </row>
    <row r="3103" spans="1:31">
      <c r="A3103" s="870" t="s">
        <v>2111</v>
      </c>
      <c r="B3103" s="870">
        <v>25</v>
      </c>
      <c r="C3103" s="870">
        <v>2511</v>
      </c>
      <c r="D3103" s="870">
        <v>251105</v>
      </c>
      <c r="E3103" s="870">
        <v>2511051998</v>
      </c>
      <c r="F3103" s="870" t="s">
        <v>68</v>
      </c>
      <c r="G3103" s="870">
        <v>31588363</v>
      </c>
      <c r="H3103" s="870">
        <v>0</v>
      </c>
      <c r="I3103" s="870">
        <v>31588362.859999999</v>
      </c>
      <c r="J3103" s="870">
        <v>-0.14000000059604645</v>
      </c>
      <c r="K3103" s="870">
        <v>0</v>
      </c>
      <c r="L3103" s="870">
        <v>0</v>
      </c>
      <c r="M3103" s="870">
        <v>-0.14000000059604645</v>
      </c>
      <c r="N3103" s="870">
        <v>0</v>
      </c>
      <c r="O3103" s="870">
        <v>-0.14000000059604645</v>
      </c>
      <c r="P3103" s="870">
        <v>-5.1800000220537185E-2</v>
      </c>
      <c r="Q3103" s="870">
        <v>0</v>
      </c>
      <c r="R3103" s="870">
        <v>0</v>
      </c>
      <c r="S3103" s="870">
        <v>0</v>
      </c>
      <c r="T3103" s="870">
        <v>0</v>
      </c>
      <c r="U3103" s="870">
        <v>0</v>
      </c>
      <c r="V3103" s="870">
        <v>0</v>
      </c>
      <c r="W3103" s="870">
        <v>0</v>
      </c>
      <c r="X3103" s="870">
        <v>-5.1800000220537185E-2</v>
      </c>
      <c r="Y3103" s="870">
        <v>0.37</v>
      </c>
      <c r="Z3103" s="870">
        <v>0</v>
      </c>
      <c r="AA3103" s="870">
        <v>-5.1800000220537185E-2</v>
      </c>
      <c r="AB3103" s="870">
        <v>0</v>
      </c>
      <c r="AC3103" s="870">
        <v>-5.1800000220537185E-2</v>
      </c>
      <c r="AD3103" s="870">
        <v>0</v>
      </c>
      <c r="AE3103" s="870">
        <v>0</v>
      </c>
    </row>
    <row r="3104" spans="1:31">
      <c r="A3104" s="870" t="s">
        <v>2111</v>
      </c>
      <c r="B3104" s="870">
        <v>25</v>
      </c>
      <c r="C3104" s="870">
        <v>2511</v>
      </c>
      <c r="D3104" s="870">
        <v>251105</v>
      </c>
      <c r="E3104" s="870">
        <v>2511051999</v>
      </c>
      <c r="F3104" s="870" t="s">
        <v>314</v>
      </c>
      <c r="G3104" s="870">
        <v>-23556072</v>
      </c>
      <c r="H3104" s="870">
        <v>0</v>
      </c>
      <c r="I3104" s="870">
        <v>-23556072.109999999</v>
      </c>
      <c r="J3104" s="870">
        <v>-0.10999999940395355</v>
      </c>
      <c r="K3104" s="870">
        <v>0</v>
      </c>
      <c r="L3104" s="870">
        <v>0</v>
      </c>
      <c r="M3104" s="870">
        <v>-0.10999999940395355</v>
      </c>
      <c r="N3104" s="870">
        <v>0</v>
      </c>
      <c r="O3104" s="870">
        <v>-0.10999999940395355</v>
      </c>
      <c r="P3104" s="870">
        <v>-4.0699999779462814E-2</v>
      </c>
      <c r="Q3104" s="870">
        <v>0</v>
      </c>
      <c r="R3104" s="870">
        <v>0</v>
      </c>
      <c r="S3104" s="870">
        <v>0</v>
      </c>
      <c r="T3104" s="870">
        <v>0</v>
      </c>
      <c r="U3104" s="870">
        <v>0</v>
      </c>
      <c r="V3104" s="870">
        <v>0</v>
      </c>
      <c r="W3104" s="870">
        <v>0</v>
      </c>
      <c r="X3104" s="870">
        <v>-4.0699999779462814E-2</v>
      </c>
      <c r="Y3104" s="870">
        <v>0.37</v>
      </c>
      <c r="Z3104" s="870">
        <v>0</v>
      </c>
      <c r="AA3104" s="870">
        <v>-4.0699999779462814E-2</v>
      </c>
      <c r="AB3104" s="870">
        <v>0</v>
      </c>
      <c r="AC3104" s="870">
        <v>-4.0699999779462814E-2</v>
      </c>
      <c r="AD3104" s="870">
        <v>0</v>
      </c>
      <c r="AE3104" s="870">
        <v>0</v>
      </c>
    </row>
    <row r="3105" spans="1:31">
      <c r="A3105" s="870" t="s">
        <v>2111</v>
      </c>
      <c r="B3105" s="870">
        <v>25</v>
      </c>
      <c r="C3105" s="870">
        <v>2511</v>
      </c>
      <c r="D3105" s="870">
        <v>251105</v>
      </c>
      <c r="E3105" s="870">
        <v>2511054000</v>
      </c>
      <c r="F3105" s="870" t="s">
        <v>310</v>
      </c>
      <c r="G3105" s="870">
        <v>0</v>
      </c>
      <c r="H3105" s="870">
        <v>0</v>
      </c>
      <c r="I3105" s="870">
        <v>0</v>
      </c>
      <c r="J3105" s="870">
        <v>0</v>
      </c>
      <c r="K3105" s="870">
        <v>0</v>
      </c>
      <c r="L3105" s="870">
        <v>0</v>
      </c>
      <c r="M3105" s="870">
        <v>0</v>
      </c>
      <c r="N3105" s="870">
        <v>0</v>
      </c>
      <c r="O3105" s="870">
        <v>0</v>
      </c>
      <c r="P3105" s="870">
        <v>0</v>
      </c>
      <c r="Q3105" s="870">
        <v>0</v>
      </c>
      <c r="R3105" s="870">
        <v>0</v>
      </c>
      <c r="S3105" s="870">
        <v>0</v>
      </c>
      <c r="T3105" s="870">
        <v>0</v>
      </c>
      <c r="U3105" s="870">
        <v>0</v>
      </c>
      <c r="V3105" s="870">
        <v>0</v>
      </c>
      <c r="W3105" s="870">
        <v>0</v>
      </c>
      <c r="X3105" s="870">
        <v>0</v>
      </c>
      <c r="Y3105" s="870">
        <v>0</v>
      </c>
      <c r="Z3105" s="870">
        <v>0</v>
      </c>
      <c r="AA3105" s="870">
        <v>0</v>
      </c>
      <c r="AB3105" s="870">
        <v>0</v>
      </c>
      <c r="AC3105" s="870">
        <v>0</v>
      </c>
      <c r="AD3105" s="870">
        <v>0</v>
      </c>
      <c r="AE3105" s="870">
        <v>0</v>
      </c>
    </row>
    <row r="3106" spans="1:31">
      <c r="A3106" s="870" t="s">
        <v>2111</v>
      </c>
      <c r="B3106" s="870">
        <v>25</v>
      </c>
      <c r="C3106" s="870">
        <v>2511</v>
      </c>
      <c r="D3106" s="870">
        <v>251105</v>
      </c>
      <c r="E3106" s="870">
        <v>2511054018</v>
      </c>
      <c r="F3106" s="870" t="s">
        <v>1612</v>
      </c>
      <c r="G3106" s="870">
        <v>-123448325</v>
      </c>
      <c r="H3106" s="870">
        <v>0</v>
      </c>
      <c r="I3106" s="870">
        <v>-123448324.90000001</v>
      </c>
      <c r="J3106" s="870">
        <v>9.9999994039535522E-2</v>
      </c>
      <c r="K3106" s="870">
        <v>0</v>
      </c>
      <c r="L3106" s="870">
        <v>9.9999994039535522E-2</v>
      </c>
      <c r="M3106" s="870">
        <v>0</v>
      </c>
      <c r="N3106" s="870">
        <v>0</v>
      </c>
      <c r="O3106" s="870">
        <v>9.9999994039535522E-2</v>
      </c>
      <c r="P3106" s="870">
        <v>3.6999997794628141E-2</v>
      </c>
      <c r="Q3106" s="870">
        <v>0</v>
      </c>
      <c r="R3106" s="870">
        <v>0</v>
      </c>
      <c r="S3106" s="870">
        <v>0</v>
      </c>
      <c r="T3106" s="870">
        <v>0</v>
      </c>
      <c r="U3106" s="870">
        <v>0</v>
      </c>
      <c r="V3106" s="870">
        <v>0</v>
      </c>
      <c r="W3106" s="870">
        <v>0</v>
      </c>
      <c r="X3106" s="870">
        <v>3.6999997794628141E-2</v>
      </c>
      <c r="Y3106" s="870">
        <v>0.37</v>
      </c>
      <c r="Z3106" s="870">
        <v>3.6999997794628141E-2</v>
      </c>
      <c r="AA3106" s="870">
        <v>0</v>
      </c>
      <c r="AB3106" s="870">
        <v>3.6999997794628141E-2</v>
      </c>
      <c r="AC3106" s="870">
        <v>0</v>
      </c>
      <c r="AD3106" s="870">
        <v>0</v>
      </c>
      <c r="AE3106" s="870">
        <v>0</v>
      </c>
    </row>
    <row r="3107" spans="1:31">
      <c r="A3107" s="870" t="s">
        <v>2111</v>
      </c>
      <c r="B3107" s="870">
        <v>25</v>
      </c>
      <c r="C3107" s="870">
        <v>2511</v>
      </c>
      <c r="D3107" s="870">
        <v>251105</v>
      </c>
      <c r="E3107" s="870">
        <v>2511059005</v>
      </c>
      <c r="F3107" s="870" t="s">
        <v>1614</v>
      </c>
      <c r="G3107" s="870">
        <v>-11365502132</v>
      </c>
      <c r="H3107" s="870">
        <v>0</v>
      </c>
      <c r="I3107" s="870">
        <v>-11365502132.23</v>
      </c>
      <c r="J3107" s="870">
        <v>-0.22999954223632813</v>
      </c>
      <c r="K3107" s="870">
        <v>-0.22999954223632813</v>
      </c>
      <c r="L3107" s="870">
        <v>0</v>
      </c>
      <c r="M3107" s="870">
        <v>0</v>
      </c>
      <c r="N3107" s="870">
        <v>0</v>
      </c>
      <c r="O3107" s="870">
        <v>0</v>
      </c>
      <c r="P3107" s="870">
        <v>0</v>
      </c>
      <c r="Q3107" s="870">
        <v>0</v>
      </c>
      <c r="R3107" s="870">
        <v>0</v>
      </c>
      <c r="S3107" s="870">
        <v>0</v>
      </c>
      <c r="T3107" s="870">
        <v>0</v>
      </c>
      <c r="U3107" s="870">
        <v>0</v>
      </c>
      <c r="V3107" s="870">
        <v>0</v>
      </c>
      <c r="W3107" s="870">
        <v>0</v>
      </c>
      <c r="X3107" s="870">
        <v>0</v>
      </c>
      <c r="Y3107" s="870">
        <v>0</v>
      </c>
      <c r="Z3107" s="870">
        <v>0</v>
      </c>
      <c r="AA3107" s="870">
        <v>0</v>
      </c>
      <c r="AB3107" s="870">
        <v>0</v>
      </c>
      <c r="AC3107" s="870">
        <v>0</v>
      </c>
      <c r="AD3107" s="870">
        <v>0</v>
      </c>
      <c r="AE3107" s="870">
        <v>0</v>
      </c>
    </row>
    <row r="3108" spans="1:31">
      <c r="A3108" s="870" t="s">
        <v>2111</v>
      </c>
      <c r="B3108" s="870">
        <v>25</v>
      </c>
      <c r="C3108" s="870">
        <v>2511</v>
      </c>
      <c r="D3108" s="870">
        <v>251105</v>
      </c>
      <c r="E3108" s="870">
        <v>2511059006</v>
      </c>
      <c r="F3108" s="870" t="s">
        <v>1615</v>
      </c>
      <c r="G3108" s="870">
        <v>-413108209</v>
      </c>
      <c r="H3108" s="870">
        <v>0</v>
      </c>
      <c r="I3108" s="870">
        <v>-413108209.01999998</v>
      </c>
      <c r="J3108" s="870">
        <v>-1.9999980926513672E-2</v>
      </c>
      <c r="K3108" s="870">
        <v>-1.9999980926513672E-2</v>
      </c>
      <c r="L3108" s="870">
        <v>0</v>
      </c>
      <c r="M3108" s="870">
        <v>0</v>
      </c>
      <c r="N3108" s="870">
        <v>0</v>
      </c>
      <c r="O3108" s="870">
        <v>0</v>
      </c>
      <c r="P3108" s="870">
        <v>0</v>
      </c>
      <c r="Q3108" s="870">
        <v>0</v>
      </c>
      <c r="R3108" s="870">
        <v>0</v>
      </c>
      <c r="S3108" s="870">
        <v>0</v>
      </c>
      <c r="T3108" s="870">
        <v>0</v>
      </c>
      <c r="U3108" s="870">
        <v>0</v>
      </c>
      <c r="V3108" s="870">
        <v>0</v>
      </c>
      <c r="W3108" s="870">
        <v>0</v>
      </c>
      <c r="X3108" s="870">
        <v>0</v>
      </c>
      <c r="Y3108" s="870">
        <v>0</v>
      </c>
      <c r="Z3108" s="870">
        <v>0</v>
      </c>
      <c r="AA3108" s="870">
        <v>0</v>
      </c>
      <c r="AB3108" s="870">
        <v>0</v>
      </c>
      <c r="AC3108" s="870">
        <v>0</v>
      </c>
      <c r="AD3108" s="870">
        <v>0</v>
      </c>
      <c r="AE3108" s="870">
        <v>0</v>
      </c>
    </row>
    <row r="3109" spans="1:31">
      <c r="A3109" s="870" t="s">
        <v>2111</v>
      </c>
      <c r="B3109" s="870">
        <v>25</v>
      </c>
      <c r="C3109" s="870">
        <v>2511</v>
      </c>
      <c r="D3109" s="870">
        <v>251105</v>
      </c>
      <c r="E3109" s="870">
        <v>2511059007</v>
      </c>
      <c r="F3109" s="870" t="s">
        <v>1616</v>
      </c>
      <c r="G3109" s="870">
        <v>-63870191</v>
      </c>
      <c r="H3109" s="870">
        <v>0</v>
      </c>
      <c r="I3109" s="870">
        <v>-63870191.189999998</v>
      </c>
      <c r="J3109" s="870">
        <v>-0.18999999761581421</v>
      </c>
      <c r="K3109" s="870">
        <v>-0.18999999761581421</v>
      </c>
      <c r="L3109" s="870">
        <v>0</v>
      </c>
      <c r="M3109" s="870">
        <v>0</v>
      </c>
      <c r="N3109" s="870">
        <v>0</v>
      </c>
      <c r="O3109" s="870">
        <v>0</v>
      </c>
      <c r="P3109" s="870">
        <v>0</v>
      </c>
      <c r="Q3109" s="870">
        <v>0</v>
      </c>
      <c r="R3109" s="870">
        <v>0</v>
      </c>
      <c r="S3109" s="870">
        <v>0</v>
      </c>
      <c r="T3109" s="870">
        <v>0</v>
      </c>
      <c r="U3109" s="870">
        <v>0</v>
      </c>
      <c r="V3109" s="870">
        <v>0</v>
      </c>
      <c r="W3109" s="870">
        <v>0</v>
      </c>
      <c r="X3109" s="870">
        <v>0</v>
      </c>
      <c r="Y3109" s="870">
        <v>0</v>
      </c>
      <c r="Z3109" s="870">
        <v>0</v>
      </c>
      <c r="AA3109" s="870">
        <v>0</v>
      </c>
      <c r="AB3109" s="870">
        <v>0</v>
      </c>
      <c r="AC3109" s="870">
        <v>0</v>
      </c>
      <c r="AD3109" s="870">
        <v>0</v>
      </c>
      <c r="AE3109" s="870">
        <v>0</v>
      </c>
    </row>
    <row r="3110" spans="1:31">
      <c r="A3110" s="870" t="s">
        <v>2111</v>
      </c>
      <c r="B3110" s="870">
        <v>25</v>
      </c>
      <c r="C3110" s="870">
        <v>2511</v>
      </c>
      <c r="D3110" s="870">
        <v>251105</v>
      </c>
      <c r="E3110" s="870">
        <v>2511059008</v>
      </c>
      <c r="F3110" s="870" t="s">
        <v>1617</v>
      </c>
      <c r="G3110" s="870">
        <v>-47973589</v>
      </c>
      <c r="H3110" s="870">
        <v>0</v>
      </c>
      <c r="I3110" s="870">
        <v>-47973588.729999997</v>
      </c>
      <c r="J3110" s="870">
        <v>0.27000000327825546</v>
      </c>
      <c r="K3110" s="870">
        <v>0.27000000327825546</v>
      </c>
      <c r="L3110" s="870">
        <v>0</v>
      </c>
      <c r="M3110" s="870">
        <v>0</v>
      </c>
      <c r="N3110" s="870">
        <v>0</v>
      </c>
      <c r="O3110" s="870">
        <v>0</v>
      </c>
      <c r="P3110" s="870">
        <v>0</v>
      </c>
      <c r="Q3110" s="870">
        <v>0</v>
      </c>
      <c r="R3110" s="870">
        <v>0</v>
      </c>
      <c r="S3110" s="870">
        <v>0</v>
      </c>
      <c r="T3110" s="870">
        <v>0</v>
      </c>
      <c r="U3110" s="870">
        <v>0</v>
      </c>
      <c r="V3110" s="870">
        <v>0</v>
      </c>
      <c r="W3110" s="870">
        <v>0</v>
      </c>
      <c r="X3110" s="870">
        <v>0</v>
      </c>
      <c r="Y3110" s="870">
        <v>0</v>
      </c>
      <c r="Z3110" s="870">
        <v>0</v>
      </c>
      <c r="AA3110" s="870">
        <v>0</v>
      </c>
      <c r="AB3110" s="870">
        <v>0</v>
      </c>
      <c r="AC3110" s="870">
        <v>0</v>
      </c>
      <c r="AD3110" s="870">
        <v>0</v>
      </c>
      <c r="AE3110" s="870">
        <v>0</v>
      </c>
    </row>
    <row r="3111" spans="1:31">
      <c r="A3111" s="870" t="s">
        <v>2111</v>
      </c>
      <c r="B3111" s="870">
        <v>25</v>
      </c>
      <c r="C3111" s="870">
        <v>2511</v>
      </c>
      <c r="D3111" s="870">
        <v>251105</v>
      </c>
      <c r="E3111" s="870">
        <v>2511059009</v>
      </c>
      <c r="F3111" s="870" t="s">
        <v>1618</v>
      </c>
      <c r="G3111" s="870">
        <v>-19187926</v>
      </c>
      <c r="H3111" s="870">
        <v>0</v>
      </c>
      <c r="I3111" s="870">
        <v>-19187926.02</v>
      </c>
      <c r="J3111" s="870">
        <v>-1.9999999552965164E-2</v>
      </c>
      <c r="K3111" s="870">
        <v>-1.9999999552965164E-2</v>
      </c>
      <c r="L3111" s="870">
        <v>0</v>
      </c>
      <c r="M3111" s="870">
        <v>0</v>
      </c>
      <c r="N3111" s="870">
        <v>0</v>
      </c>
      <c r="O3111" s="870">
        <v>0</v>
      </c>
      <c r="P3111" s="870">
        <v>0</v>
      </c>
      <c r="Q3111" s="870">
        <v>0</v>
      </c>
      <c r="R3111" s="870">
        <v>0</v>
      </c>
      <c r="S3111" s="870">
        <v>0</v>
      </c>
      <c r="T3111" s="870">
        <v>0</v>
      </c>
      <c r="U3111" s="870">
        <v>0</v>
      </c>
      <c r="V3111" s="870">
        <v>0</v>
      </c>
      <c r="W3111" s="870">
        <v>0</v>
      </c>
      <c r="X3111" s="870">
        <v>0</v>
      </c>
      <c r="Y3111" s="870">
        <v>0</v>
      </c>
      <c r="Z3111" s="870">
        <v>0</v>
      </c>
      <c r="AA3111" s="870">
        <v>0</v>
      </c>
      <c r="AB3111" s="870">
        <v>0</v>
      </c>
      <c r="AC3111" s="870">
        <v>0</v>
      </c>
      <c r="AD3111" s="870">
        <v>0</v>
      </c>
      <c r="AE3111" s="870">
        <v>0</v>
      </c>
    </row>
    <row r="3112" spans="1:31">
      <c r="A3112" s="870" t="s">
        <v>2111</v>
      </c>
      <c r="B3112" s="870">
        <v>25</v>
      </c>
      <c r="C3112" s="870">
        <v>2511</v>
      </c>
      <c r="D3112" s="870">
        <v>251105</v>
      </c>
      <c r="E3112" s="870">
        <v>2511059011</v>
      </c>
      <c r="F3112" s="870" t="s">
        <v>1619</v>
      </c>
      <c r="G3112" s="870">
        <v>-9629597808</v>
      </c>
      <c r="H3112" s="870">
        <v>0</v>
      </c>
      <c r="I3112" s="870">
        <v>-9629597807.6900005</v>
      </c>
      <c r="J3112" s="870">
        <v>0.30999946594238281</v>
      </c>
      <c r="K3112" s="870">
        <v>0.30999946594238281</v>
      </c>
      <c r="L3112" s="870">
        <v>0</v>
      </c>
      <c r="M3112" s="870">
        <v>0</v>
      </c>
      <c r="N3112" s="870">
        <v>0</v>
      </c>
      <c r="O3112" s="870">
        <v>0</v>
      </c>
      <c r="P3112" s="870">
        <v>0</v>
      </c>
      <c r="Q3112" s="870">
        <v>0</v>
      </c>
      <c r="R3112" s="870">
        <v>0</v>
      </c>
      <c r="S3112" s="870">
        <v>0</v>
      </c>
      <c r="T3112" s="870">
        <v>0</v>
      </c>
      <c r="U3112" s="870">
        <v>0</v>
      </c>
      <c r="V3112" s="870">
        <v>0</v>
      </c>
      <c r="W3112" s="870">
        <v>0</v>
      </c>
      <c r="X3112" s="870">
        <v>0</v>
      </c>
      <c r="Y3112" s="870">
        <v>0</v>
      </c>
      <c r="Z3112" s="870">
        <v>0</v>
      </c>
      <c r="AA3112" s="870">
        <v>0</v>
      </c>
      <c r="AB3112" s="870">
        <v>0</v>
      </c>
      <c r="AC3112" s="870">
        <v>0</v>
      </c>
      <c r="AD3112" s="870">
        <v>0</v>
      </c>
      <c r="AE3112" s="870">
        <v>0</v>
      </c>
    </row>
    <row r="3113" spans="1:31">
      <c r="A3113" s="870" t="s">
        <v>2111</v>
      </c>
      <c r="B3113" s="870">
        <v>25</v>
      </c>
      <c r="C3113" s="870">
        <v>2511</v>
      </c>
      <c r="D3113" s="870">
        <v>251105</v>
      </c>
      <c r="E3113" s="870">
        <v>2511059016</v>
      </c>
      <c r="F3113" s="870" t="s">
        <v>2128</v>
      </c>
      <c r="G3113" s="870">
        <v>0</v>
      </c>
      <c r="H3113" s="870">
        <v>0</v>
      </c>
      <c r="I3113" s="870">
        <v>0</v>
      </c>
      <c r="J3113" s="870">
        <v>0</v>
      </c>
      <c r="K3113" s="870">
        <v>0</v>
      </c>
      <c r="L3113" s="870">
        <v>0</v>
      </c>
      <c r="M3113" s="870">
        <v>0</v>
      </c>
      <c r="N3113" s="870">
        <v>0</v>
      </c>
      <c r="O3113" s="870">
        <v>0</v>
      </c>
      <c r="P3113" s="870">
        <v>0</v>
      </c>
      <c r="Q3113" s="870">
        <v>0</v>
      </c>
      <c r="R3113" s="870">
        <v>0</v>
      </c>
      <c r="S3113" s="870">
        <v>0</v>
      </c>
      <c r="T3113" s="870">
        <v>0</v>
      </c>
      <c r="U3113" s="870">
        <v>0</v>
      </c>
      <c r="V3113" s="870">
        <v>0</v>
      </c>
      <c r="W3113" s="870">
        <v>0</v>
      </c>
      <c r="X3113" s="870">
        <v>0</v>
      </c>
      <c r="Y3113" s="870">
        <v>0</v>
      </c>
      <c r="Z3113" s="870">
        <v>0</v>
      </c>
      <c r="AA3113" s="870">
        <v>0</v>
      </c>
      <c r="AB3113" s="870">
        <v>0</v>
      </c>
      <c r="AC3113" s="870">
        <v>0</v>
      </c>
      <c r="AD3113" s="870">
        <v>0</v>
      </c>
      <c r="AE3113" s="870">
        <v>0</v>
      </c>
    </row>
    <row r="3114" spans="1:31">
      <c r="A3114" s="870" t="s">
        <v>2111</v>
      </c>
      <c r="B3114" s="870">
        <v>25</v>
      </c>
      <c r="C3114" s="870">
        <v>2511</v>
      </c>
      <c r="D3114" s="870">
        <v>251105</v>
      </c>
      <c r="E3114" s="870">
        <v>2511059030</v>
      </c>
      <c r="F3114" s="870" t="s">
        <v>1620</v>
      </c>
      <c r="G3114" s="870">
        <v>-451570426</v>
      </c>
      <c r="H3114" s="870">
        <v>0</v>
      </c>
      <c r="I3114" s="870">
        <v>-451570426.43000001</v>
      </c>
      <c r="J3114" s="870">
        <v>-0.43000000715255737</v>
      </c>
      <c r="K3114" s="870">
        <v>-0.43000000715255737</v>
      </c>
      <c r="L3114" s="870">
        <v>0</v>
      </c>
      <c r="M3114" s="870">
        <v>0</v>
      </c>
      <c r="N3114" s="870">
        <v>0</v>
      </c>
      <c r="O3114" s="870">
        <v>0</v>
      </c>
      <c r="P3114" s="870">
        <v>0</v>
      </c>
      <c r="Q3114" s="870">
        <v>0</v>
      </c>
      <c r="R3114" s="870">
        <v>0</v>
      </c>
      <c r="S3114" s="870">
        <v>0</v>
      </c>
      <c r="T3114" s="870">
        <v>0</v>
      </c>
      <c r="U3114" s="870">
        <v>0</v>
      </c>
      <c r="V3114" s="870">
        <v>0</v>
      </c>
      <c r="W3114" s="870">
        <v>0</v>
      </c>
      <c r="X3114" s="870">
        <v>0</v>
      </c>
      <c r="Y3114" s="870">
        <v>0</v>
      </c>
      <c r="Z3114" s="870">
        <v>0</v>
      </c>
      <c r="AA3114" s="870">
        <v>0</v>
      </c>
      <c r="AB3114" s="870">
        <v>0</v>
      </c>
      <c r="AC3114" s="870">
        <v>0</v>
      </c>
      <c r="AD3114" s="870">
        <v>0</v>
      </c>
      <c r="AE3114" s="870">
        <v>0</v>
      </c>
    </row>
    <row r="3115" spans="1:31">
      <c r="A3115" s="870" t="s">
        <v>2111</v>
      </c>
      <c r="B3115" s="870">
        <v>25</v>
      </c>
      <c r="C3115" s="870">
        <v>2511</v>
      </c>
      <c r="D3115" s="870">
        <v>251105</v>
      </c>
      <c r="E3115" s="870">
        <v>2511059041</v>
      </c>
      <c r="F3115" s="870" t="s">
        <v>1621</v>
      </c>
      <c r="G3115" s="870">
        <v>-10361959266</v>
      </c>
      <c r="H3115" s="870">
        <v>0</v>
      </c>
      <c r="I3115" s="870">
        <v>-10361959266.379999</v>
      </c>
      <c r="J3115" s="870">
        <v>-0.37999916076660156</v>
      </c>
      <c r="K3115" s="870">
        <v>-0.37999916076660156</v>
      </c>
      <c r="L3115" s="870">
        <v>0</v>
      </c>
      <c r="M3115" s="870">
        <v>0</v>
      </c>
      <c r="N3115" s="870">
        <v>0</v>
      </c>
      <c r="O3115" s="870">
        <v>0</v>
      </c>
      <c r="P3115" s="870">
        <v>0</v>
      </c>
      <c r="Q3115" s="870">
        <v>0</v>
      </c>
      <c r="R3115" s="870">
        <v>0</v>
      </c>
      <c r="S3115" s="870">
        <v>0</v>
      </c>
      <c r="T3115" s="870">
        <v>0</v>
      </c>
      <c r="U3115" s="870">
        <v>0</v>
      </c>
      <c r="V3115" s="870">
        <v>0</v>
      </c>
      <c r="W3115" s="870">
        <v>0</v>
      </c>
      <c r="X3115" s="870">
        <v>0</v>
      </c>
      <c r="Y3115" s="870">
        <v>0</v>
      </c>
      <c r="Z3115" s="870">
        <v>0</v>
      </c>
      <c r="AA3115" s="870">
        <v>0</v>
      </c>
      <c r="AB3115" s="870">
        <v>0</v>
      </c>
      <c r="AC3115" s="870">
        <v>0</v>
      </c>
      <c r="AD3115" s="870">
        <v>0</v>
      </c>
      <c r="AE3115" s="870">
        <v>0</v>
      </c>
    </row>
    <row r="3116" spans="1:31">
      <c r="A3116" s="870" t="s">
        <v>2111</v>
      </c>
      <c r="B3116" s="870">
        <v>25</v>
      </c>
      <c r="C3116" s="870">
        <v>2511</v>
      </c>
      <c r="D3116" s="870">
        <v>251105</v>
      </c>
      <c r="E3116" s="870">
        <v>2511059104</v>
      </c>
      <c r="F3116" s="870" t="s">
        <v>1622</v>
      </c>
      <c r="G3116" s="870">
        <v>0</v>
      </c>
      <c r="H3116" s="870">
        <v>0</v>
      </c>
      <c r="I3116" s="870">
        <v>0</v>
      </c>
      <c r="J3116" s="870">
        <v>0</v>
      </c>
      <c r="K3116" s="870">
        <v>0</v>
      </c>
      <c r="L3116" s="870">
        <v>0</v>
      </c>
      <c r="M3116" s="870">
        <v>0</v>
      </c>
      <c r="N3116" s="870">
        <v>0</v>
      </c>
      <c r="O3116" s="870">
        <v>0</v>
      </c>
      <c r="P3116" s="870">
        <v>0</v>
      </c>
      <c r="Q3116" s="870">
        <v>0</v>
      </c>
      <c r="R3116" s="870">
        <v>0</v>
      </c>
      <c r="S3116" s="870">
        <v>0</v>
      </c>
      <c r="T3116" s="870">
        <v>0</v>
      </c>
      <c r="U3116" s="870">
        <v>0</v>
      </c>
      <c r="V3116" s="870">
        <v>0</v>
      </c>
      <c r="W3116" s="870">
        <v>0</v>
      </c>
      <c r="X3116" s="870">
        <v>0</v>
      </c>
      <c r="Y3116" s="870">
        <v>0</v>
      </c>
      <c r="Z3116" s="870">
        <v>0</v>
      </c>
      <c r="AA3116" s="870">
        <v>0</v>
      </c>
      <c r="AB3116" s="870">
        <v>0</v>
      </c>
      <c r="AC3116" s="870">
        <v>0</v>
      </c>
      <c r="AD3116" s="870">
        <v>0</v>
      </c>
      <c r="AE3116" s="870">
        <v>0</v>
      </c>
    </row>
    <row r="3117" spans="1:31">
      <c r="A3117" s="870" t="s">
        <v>2111</v>
      </c>
      <c r="B3117" s="870">
        <v>25</v>
      </c>
      <c r="C3117" s="870">
        <v>2511</v>
      </c>
      <c r="D3117" s="870">
        <v>251105</v>
      </c>
      <c r="E3117" s="870">
        <v>2511059120</v>
      </c>
      <c r="F3117" s="870" t="s">
        <v>2129</v>
      </c>
      <c r="G3117" s="870">
        <v>0</v>
      </c>
      <c r="H3117" s="870">
        <v>0</v>
      </c>
      <c r="I3117" s="870">
        <v>0</v>
      </c>
      <c r="J3117" s="870">
        <v>0</v>
      </c>
      <c r="K3117" s="870">
        <v>0</v>
      </c>
      <c r="L3117" s="870">
        <v>0</v>
      </c>
      <c r="M3117" s="870">
        <v>0</v>
      </c>
      <c r="N3117" s="870">
        <v>0</v>
      </c>
      <c r="O3117" s="870">
        <v>0</v>
      </c>
      <c r="P3117" s="870">
        <v>0</v>
      </c>
      <c r="Q3117" s="870">
        <v>0</v>
      </c>
      <c r="R3117" s="870">
        <v>0</v>
      </c>
      <c r="S3117" s="870">
        <v>0</v>
      </c>
      <c r="T3117" s="870">
        <v>0</v>
      </c>
      <c r="U3117" s="870">
        <v>0</v>
      </c>
      <c r="V3117" s="870">
        <v>0</v>
      </c>
      <c r="W3117" s="870">
        <v>0</v>
      </c>
      <c r="X3117" s="870">
        <v>0</v>
      </c>
      <c r="Y3117" s="870">
        <v>0</v>
      </c>
      <c r="Z3117" s="870">
        <v>0</v>
      </c>
      <c r="AA3117" s="870">
        <v>0</v>
      </c>
      <c r="AB3117" s="870">
        <v>0</v>
      </c>
      <c r="AC3117" s="870">
        <v>0</v>
      </c>
      <c r="AD3117" s="870">
        <v>0</v>
      </c>
      <c r="AE3117" s="870">
        <v>0</v>
      </c>
    </row>
    <row r="3118" spans="1:31">
      <c r="A3118" s="870" t="s">
        <v>2111</v>
      </c>
      <c r="B3118" s="870">
        <v>25</v>
      </c>
      <c r="C3118" s="870">
        <v>2511</v>
      </c>
      <c r="D3118" s="870">
        <v>251105</v>
      </c>
      <c r="E3118" s="870">
        <v>2511059121</v>
      </c>
      <c r="F3118" s="870" t="s">
        <v>1623</v>
      </c>
      <c r="G3118" s="870">
        <v>-4681221239</v>
      </c>
      <c r="H3118" s="870">
        <v>0</v>
      </c>
      <c r="I3118" s="870">
        <v>-4681221239.0100002</v>
      </c>
      <c r="J3118" s="870">
        <v>-1.0000228881835937E-2</v>
      </c>
      <c r="K3118" s="870">
        <v>-1.0000228881835937E-2</v>
      </c>
      <c r="L3118" s="870">
        <v>0</v>
      </c>
      <c r="M3118" s="870">
        <v>0</v>
      </c>
      <c r="N3118" s="870">
        <v>0</v>
      </c>
      <c r="O3118" s="870">
        <v>0</v>
      </c>
      <c r="P3118" s="870">
        <v>0</v>
      </c>
      <c r="Q3118" s="870">
        <v>0</v>
      </c>
      <c r="R3118" s="870">
        <v>0</v>
      </c>
      <c r="S3118" s="870">
        <v>0</v>
      </c>
      <c r="T3118" s="870">
        <v>0</v>
      </c>
      <c r="U3118" s="870">
        <v>0</v>
      </c>
      <c r="V3118" s="870">
        <v>0</v>
      </c>
      <c r="W3118" s="870">
        <v>0</v>
      </c>
      <c r="X3118" s="870">
        <v>0</v>
      </c>
      <c r="Y3118" s="870">
        <v>0</v>
      </c>
      <c r="Z3118" s="870">
        <v>0</v>
      </c>
      <c r="AA3118" s="870">
        <v>0</v>
      </c>
      <c r="AB3118" s="870">
        <v>0</v>
      </c>
      <c r="AC3118" s="870">
        <v>0</v>
      </c>
      <c r="AD3118" s="870">
        <v>0</v>
      </c>
      <c r="AE3118" s="870">
        <v>0</v>
      </c>
    </row>
    <row r="3119" spans="1:31">
      <c r="A3119" s="870" t="s">
        <v>2111</v>
      </c>
      <c r="B3119" s="870">
        <v>25</v>
      </c>
      <c r="C3119" s="870">
        <v>2511</v>
      </c>
      <c r="D3119" s="870">
        <v>251105</v>
      </c>
      <c r="E3119" s="870">
        <v>2511059122</v>
      </c>
      <c r="F3119" s="870" t="s">
        <v>2129</v>
      </c>
      <c r="G3119" s="870">
        <v>0</v>
      </c>
      <c r="H3119" s="870">
        <v>0</v>
      </c>
      <c r="I3119" s="870">
        <v>0</v>
      </c>
      <c r="J3119" s="870">
        <v>0</v>
      </c>
      <c r="K3119" s="870">
        <v>0</v>
      </c>
      <c r="L3119" s="870">
        <v>0</v>
      </c>
      <c r="M3119" s="870">
        <v>0</v>
      </c>
      <c r="N3119" s="870">
        <v>0</v>
      </c>
      <c r="O3119" s="870">
        <v>0</v>
      </c>
      <c r="P3119" s="870">
        <v>0</v>
      </c>
      <c r="Q3119" s="870">
        <v>0</v>
      </c>
      <c r="R3119" s="870">
        <v>0</v>
      </c>
      <c r="S3119" s="870">
        <v>0</v>
      </c>
      <c r="T3119" s="870">
        <v>0</v>
      </c>
      <c r="U3119" s="870">
        <v>0</v>
      </c>
      <c r="V3119" s="870">
        <v>0</v>
      </c>
      <c r="W3119" s="870">
        <v>0</v>
      </c>
      <c r="X3119" s="870">
        <v>0</v>
      </c>
      <c r="Y3119" s="870">
        <v>0</v>
      </c>
      <c r="Z3119" s="870">
        <v>0</v>
      </c>
      <c r="AA3119" s="870">
        <v>0</v>
      </c>
      <c r="AB3119" s="870">
        <v>0</v>
      </c>
      <c r="AC3119" s="870">
        <v>0</v>
      </c>
      <c r="AD3119" s="870">
        <v>0</v>
      </c>
      <c r="AE3119" s="870">
        <v>0</v>
      </c>
    </row>
    <row r="3120" spans="1:31">
      <c r="A3120" s="870" t="s">
        <v>2111</v>
      </c>
      <c r="B3120" s="870">
        <v>25</v>
      </c>
      <c r="C3120" s="870">
        <v>2511</v>
      </c>
      <c r="D3120" s="870">
        <v>251105</v>
      </c>
      <c r="E3120" s="870">
        <v>2511059501</v>
      </c>
      <c r="F3120" s="870" t="s">
        <v>1624</v>
      </c>
      <c r="G3120" s="870">
        <v>-15938590063</v>
      </c>
      <c r="H3120" s="870">
        <v>0</v>
      </c>
      <c r="I3120" s="870">
        <v>-15938590063.16</v>
      </c>
      <c r="J3120" s="870">
        <v>-0.15999984741210938</v>
      </c>
      <c r="K3120" s="870">
        <v>-0.15999984741210938</v>
      </c>
      <c r="L3120" s="870">
        <v>0</v>
      </c>
      <c r="M3120" s="870">
        <v>0</v>
      </c>
      <c r="N3120" s="870">
        <v>0</v>
      </c>
      <c r="O3120" s="870">
        <v>0</v>
      </c>
      <c r="P3120" s="870">
        <v>0</v>
      </c>
      <c r="Q3120" s="870">
        <v>0</v>
      </c>
      <c r="R3120" s="870">
        <v>0</v>
      </c>
      <c r="S3120" s="870">
        <v>0</v>
      </c>
      <c r="T3120" s="870">
        <v>0</v>
      </c>
      <c r="U3120" s="870">
        <v>0</v>
      </c>
      <c r="V3120" s="870">
        <v>0</v>
      </c>
      <c r="W3120" s="870">
        <v>0</v>
      </c>
      <c r="X3120" s="870">
        <v>0</v>
      </c>
      <c r="Y3120" s="870">
        <v>0</v>
      </c>
      <c r="Z3120" s="870">
        <v>0</v>
      </c>
      <c r="AA3120" s="870">
        <v>0</v>
      </c>
      <c r="AB3120" s="870">
        <v>0</v>
      </c>
      <c r="AC3120" s="870">
        <v>0</v>
      </c>
      <c r="AD3120" s="870">
        <v>0</v>
      </c>
      <c r="AE3120" s="870">
        <v>0</v>
      </c>
    </row>
    <row r="3121" spans="1:31">
      <c r="A3121" s="870" t="s">
        <v>2111</v>
      </c>
      <c r="B3121" s="870">
        <v>25</v>
      </c>
      <c r="C3121" s="870">
        <v>2511</v>
      </c>
      <c r="D3121" s="870">
        <v>251105</v>
      </c>
      <c r="E3121" s="870">
        <v>2511059502</v>
      </c>
      <c r="F3121" s="870" t="s">
        <v>2130</v>
      </c>
      <c r="G3121" s="870">
        <v>0</v>
      </c>
      <c r="H3121" s="870">
        <v>0</v>
      </c>
      <c r="I3121" s="870">
        <v>0</v>
      </c>
      <c r="J3121" s="870">
        <v>0</v>
      </c>
      <c r="K3121" s="870">
        <v>0</v>
      </c>
      <c r="L3121" s="870">
        <v>0</v>
      </c>
      <c r="M3121" s="870">
        <v>0</v>
      </c>
      <c r="N3121" s="870">
        <v>0</v>
      </c>
      <c r="O3121" s="870">
        <v>0</v>
      </c>
      <c r="P3121" s="870">
        <v>0</v>
      </c>
      <c r="Q3121" s="870">
        <v>0</v>
      </c>
      <c r="R3121" s="870">
        <v>0</v>
      </c>
      <c r="S3121" s="870">
        <v>0</v>
      </c>
      <c r="T3121" s="870">
        <v>0</v>
      </c>
      <c r="U3121" s="870">
        <v>0</v>
      </c>
      <c r="V3121" s="870">
        <v>0</v>
      </c>
      <c r="W3121" s="870">
        <v>0</v>
      </c>
      <c r="X3121" s="870">
        <v>0</v>
      </c>
      <c r="Y3121" s="870">
        <v>0</v>
      </c>
      <c r="Z3121" s="870">
        <v>0</v>
      </c>
      <c r="AA3121" s="870">
        <v>0</v>
      </c>
      <c r="AB3121" s="870">
        <v>0</v>
      </c>
      <c r="AC3121" s="870">
        <v>0</v>
      </c>
      <c r="AD3121" s="870">
        <v>0</v>
      </c>
      <c r="AE3121" s="870">
        <v>0</v>
      </c>
    </row>
    <row r="3122" spans="1:31">
      <c r="A3122" s="870" t="s">
        <v>2111</v>
      </c>
      <c r="B3122" s="870">
        <v>25</v>
      </c>
      <c r="C3122" s="870">
        <v>2511</v>
      </c>
      <c r="D3122" s="870">
        <v>251105</v>
      </c>
      <c r="E3122" s="870">
        <v>2511059503</v>
      </c>
      <c r="F3122" s="870" t="s">
        <v>2131</v>
      </c>
      <c r="G3122" s="870">
        <v>0</v>
      </c>
      <c r="H3122" s="870">
        <v>0</v>
      </c>
      <c r="I3122" s="870">
        <v>0</v>
      </c>
      <c r="J3122" s="870">
        <v>0</v>
      </c>
      <c r="K3122" s="870">
        <v>0</v>
      </c>
      <c r="L3122" s="870">
        <v>0</v>
      </c>
      <c r="M3122" s="870">
        <v>0</v>
      </c>
      <c r="N3122" s="870">
        <v>0</v>
      </c>
      <c r="O3122" s="870">
        <v>0</v>
      </c>
      <c r="P3122" s="870">
        <v>0</v>
      </c>
      <c r="Q3122" s="870">
        <v>0</v>
      </c>
      <c r="R3122" s="870">
        <v>0</v>
      </c>
      <c r="S3122" s="870">
        <v>0</v>
      </c>
      <c r="T3122" s="870">
        <v>0</v>
      </c>
      <c r="U3122" s="870">
        <v>0</v>
      </c>
      <c r="V3122" s="870">
        <v>0</v>
      </c>
      <c r="W3122" s="870">
        <v>0</v>
      </c>
      <c r="X3122" s="870">
        <v>0</v>
      </c>
      <c r="Y3122" s="870">
        <v>0</v>
      </c>
      <c r="Z3122" s="870">
        <v>0</v>
      </c>
      <c r="AA3122" s="870">
        <v>0</v>
      </c>
      <c r="AB3122" s="870">
        <v>0</v>
      </c>
      <c r="AC3122" s="870">
        <v>0</v>
      </c>
      <c r="AD3122" s="870">
        <v>0</v>
      </c>
      <c r="AE3122" s="870">
        <v>0</v>
      </c>
    </row>
    <row r="3123" spans="1:31">
      <c r="A3123" s="870" t="s">
        <v>2111</v>
      </c>
      <c r="B3123" s="870">
        <v>25</v>
      </c>
      <c r="C3123" s="870">
        <v>2511</v>
      </c>
      <c r="D3123" s="870">
        <v>251105</v>
      </c>
      <c r="E3123" s="870">
        <v>2511059504</v>
      </c>
      <c r="F3123" s="870" t="s">
        <v>2132</v>
      </c>
      <c r="G3123" s="870">
        <v>0</v>
      </c>
      <c r="H3123" s="870">
        <v>0</v>
      </c>
      <c r="I3123" s="870">
        <v>0</v>
      </c>
      <c r="J3123" s="870">
        <v>0</v>
      </c>
      <c r="K3123" s="870">
        <v>0</v>
      </c>
      <c r="L3123" s="870">
        <v>0</v>
      </c>
      <c r="M3123" s="870">
        <v>0</v>
      </c>
      <c r="N3123" s="870">
        <v>0</v>
      </c>
      <c r="O3123" s="870">
        <v>0</v>
      </c>
      <c r="P3123" s="870">
        <v>0</v>
      </c>
      <c r="Q3123" s="870">
        <v>0</v>
      </c>
      <c r="R3123" s="870">
        <v>0</v>
      </c>
      <c r="S3123" s="870">
        <v>0</v>
      </c>
      <c r="T3123" s="870">
        <v>0</v>
      </c>
      <c r="U3123" s="870">
        <v>0</v>
      </c>
      <c r="V3123" s="870">
        <v>0</v>
      </c>
      <c r="W3123" s="870">
        <v>0</v>
      </c>
      <c r="X3123" s="870">
        <v>0</v>
      </c>
      <c r="Y3123" s="870">
        <v>0</v>
      </c>
      <c r="Z3123" s="870">
        <v>0</v>
      </c>
      <c r="AA3123" s="870">
        <v>0</v>
      </c>
      <c r="AB3123" s="870">
        <v>0</v>
      </c>
      <c r="AC3123" s="870">
        <v>0</v>
      </c>
      <c r="AD3123" s="870">
        <v>0</v>
      </c>
      <c r="AE3123" s="870">
        <v>0</v>
      </c>
    </row>
    <row r="3124" spans="1:31">
      <c r="A3124" s="870" t="s">
        <v>2111</v>
      </c>
      <c r="B3124" s="870">
        <v>25</v>
      </c>
      <c r="C3124" s="870">
        <v>2511</v>
      </c>
      <c r="D3124" s="870">
        <v>251105</v>
      </c>
      <c r="E3124" s="870">
        <v>2511059601</v>
      </c>
      <c r="F3124" s="870" t="s">
        <v>2133</v>
      </c>
      <c r="G3124" s="870">
        <v>-14342818</v>
      </c>
      <c r="H3124" s="870">
        <v>0</v>
      </c>
      <c r="I3124" s="870">
        <v>-14342817.960000001</v>
      </c>
      <c r="J3124" s="870">
        <v>3.9999999105930328E-2</v>
      </c>
      <c r="K3124" s="870">
        <v>3.9999999105930328E-2</v>
      </c>
      <c r="L3124" s="870">
        <v>0</v>
      </c>
      <c r="M3124" s="870">
        <v>0</v>
      </c>
      <c r="N3124" s="870">
        <v>0</v>
      </c>
      <c r="O3124" s="870">
        <v>0</v>
      </c>
      <c r="P3124" s="870">
        <v>0</v>
      </c>
      <c r="Q3124" s="870">
        <v>0</v>
      </c>
      <c r="R3124" s="870">
        <v>0</v>
      </c>
      <c r="S3124" s="870">
        <v>0</v>
      </c>
      <c r="T3124" s="870">
        <v>0</v>
      </c>
      <c r="U3124" s="870">
        <v>0</v>
      </c>
      <c r="V3124" s="870">
        <v>0</v>
      </c>
      <c r="W3124" s="870">
        <v>0</v>
      </c>
      <c r="X3124" s="870">
        <v>0</v>
      </c>
      <c r="Y3124" s="870">
        <v>0</v>
      </c>
      <c r="Z3124" s="870">
        <v>0</v>
      </c>
      <c r="AA3124" s="870">
        <v>0</v>
      </c>
      <c r="AB3124" s="870">
        <v>0</v>
      </c>
      <c r="AC3124" s="870">
        <v>0</v>
      </c>
      <c r="AD3124" s="870">
        <v>0</v>
      </c>
      <c r="AE3124" s="870">
        <v>0</v>
      </c>
    </row>
    <row r="3125" spans="1:31">
      <c r="A3125" s="870" t="s">
        <v>2111</v>
      </c>
      <c r="B3125" s="870">
        <v>25</v>
      </c>
      <c r="C3125" s="870">
        <v>2511</v>
      </c>
      <c r="D3125" s="870">
        <v>251105</v>
      </c>
      <c r="E3125" s="870">
        <v>2511059603</v>
      </c>
      <c r="F3125" s="870" t="s">
        <v>2134</v>
      </c>
      <c r="G3125" s="870">
        <v>-12927004</v>
      </c>
      <c r="H3125" s="870">
        <v>0</v>
      </c>
      <c r="I3125" s="870">
        <v>-12927004</v>
      </c>
      <c r="J3125" s="870">
        <v>0</v>
      </c>
      <c r="K3125" s="870">
        <v>0</v>
      </c>
      <c r="L3125" s="870">
        <v>0</v>
      </c>
      <c r="M3125" s="870">
        <v>0</v>
      </c>
      <c r="N3125" s="870">
        <v>0</v>
      </c>
      <c r="O3125" s="870">
        <v>0</v>
      </c>
      <c r="P3125" s="870">
        <v>0</v>
      </c>
      <c r="Q3125" s="870">
        <v>0</v>
      </c>
      <c r="R3125" s="870">
        <v>0</v>
      </c>
      <c r="S3125" s="870">
        <v>0</v>
      </c>
      <c r="T3125" s="870">
        <v>0</v>
      </c>
      <c r="U3125" s="870">
        <v>0</v>
      </c>
      <c r="V3125" s="870">
        <v>0</v>
      </c>
      <c r="W3125" s="870">
        <v>0</v>
      </c>
      <c r="X3125" s="870">
        <v>0</v>
      </c>
      <c r="Y3125" s="870">
        <v>0</v>
      </c>
      <c r="Z3125" s="870">
        <v>0</v>
      </c>
      <c r="AA3125" s="870">
        <v>0</v>
      </c>
      <c r="AB3125" s="870">
        <v>0</v>
      </c>
      <c r="AC3125" s="870">
        <v>0</v>
      </c>
      <c r="AD3125" s="870">
        <v>0</v>
      </c>
      <c r="AE3125" s="870">
        <v>0</v>
      </c>
    </row>
    <row r="3126" spans="1:31">
      <c r="A3126" s="870" t="s">
        <v>2111</v>
      </c>
      <c r="B3126" s="870">
        <v>25</v>
      </c>
      <c r="C3126" s="870">
        <v>2511</v>
      </c>
      <c r="D3126" s="870">
        <v>251105</v>
      </c>
      <c r="E3126" s="870">
        <v>2511059604</v>
      </c>
      <c r="F3126" s="870" t="s">
        <v>1625</v>
      </c>
      <c r="G3126" s="870">
        <v>-782675233</v>
      </c>
      <c r="H3126" s="870">
        <v>0</v>
      </c>
      <c r="I3126" s="870">
        <v>-782675233</v>
      </c>
      <c r="J3126" s="870">
        <v>0</v>
      </c>
      <c r="K3126" s="870">
        <v>0</v>
      </c>
      <c r="L3126" s="870">
        <v>0</v>
      </c>
      <c r="M3126" s="870">
        <v>0</v>
      </c>
      <c r="N3126" s="870">
        <v>0</v>
      </c>
      <c r="O3126" s="870">
        <v>0</v>
      </c>
      <c r="P3126" s="870">
        <v>0</v>
      </c>
      <c r="Q3126" s="870">
        <v>0</v>
      </c>
      <c r="R3126" s="870">
        <v>0</v>
      </c>
      <c r="S3126" s="870">
        <v>0</v>
      </c>
      <c r="T3126" s="870">
        <v>0</v>
      </c>
      <c r="U3126" s="870">
        <v>0</v>
      </c>
      <c r="V3126" s="870">
        <v>0</v>
      </c>
      <c r="W3126" s="870">
        <v>0</v>
      </c>
      <c r="X3126" s="870">
        <v>0</v>
      </c>
      <c r="Y3126" s="870">
        <v>0</v>
      </c>
      <c r="Z3126" s="870">
        <v>0</v>
      </c>
      <c r="AA3126" s="870">
        <v>0</v>
      </c>
      <c r="AB3126" s="870">
        <v>0</v>
      </c>
      <c r="AC3126" s="870">
        <v>0</v>
      </c>
      <c r="AD3126" s="870">
        <v>0</v>
      </c>
      <c r="AE3126" s="870">
        <v>0</v>
      </c>
    </row>
    <row r="3127" spans="1:31">
      <c r="A3127" s="870" t="s">
        <v>2111</v>
      </c>
      <c r="B3127" s="870">
        <v>25</v>
      </c>
      <c r="C3127" s="870">
        <v>2511</v>
      </c>
      <c r="D3127" s="870">
        <v>251105</v>
      </c>
      <c r="E3127" s="870">
        <v>2511059613</v>
      </c>
      <c r="F3127" s="870" t="s">
        <v>1626</v>
      </c>
      <c r="G3127" s="870">
        <v>-87189200</v>
      </c>
      <c r="H3127" s="870">
        <v>0</v>
      </c>
      <c r="I3127" s="870">
        <v>-87189200</v>
      </c>
      <c r="J3127" s="870">
        <v>0</v>
      </c>
      <c r="K3127" s="870">
        <v>0</v>
      </c>
      <c r="L3127" s="870">
        <v>0</v>
      </c>
      <c r="M3127" s="870">
        <v>0</v>
      </c>
      <c r="N3127" s="870">
        <v>0</v>
      </c>
      <c r="O3127" s="870">
        <v>0</v>
      </c>
      <c r="P3127" s="870">
        <v>0</v>
      </c>
      <c r="Q3127" s="870">
        <v>0</v>
      </c>
      <c r="R3127" s="870">
        <v>0</v>
      </c>
      <c r="S3127" s="870">
        <v>0</v>
      </c>
      <c r="T3127" s="870">
        <v>0</v>
      </c>
      <c r="U3127" s="870">
        <v>0</v>
      </c>
      <c r="V3127" s="870">
        <v>0</v>
      </c>
      <c r="W3127" s="870">
        <v>0</v>
      </c>
      <c r="X3127" s="870">
        <v>0</v>
      </c>
      <c r="Y3127" s="870">
        <v>0</v>
      </c>
      <c r="Z3127" s="870">
        <v>0</v>
      </c>
      <c r="AA3127" s="870">
        <v>0</v>
      </c>
      <c r="AB3127" s="870">
        <v>0</v>
      </c>
      <c r="AC3127" s="870">
        <v>0</v>
      </c>
      <c r="AD3127" s="870">
        <v>0</v>
      </c>
      <c r="AE3127" s="870">
        <v>0</v>
      </c>
    </row>
    <row r="3128" spans="1:31">
      <c r="A3128" s="870" t="s">
        <v>2111</v>
      </c>
      <c r="B3128" s="870">
        <v>25</v>
      </c>
      <c r="C3128" s="870">
        <v>2511</v>
      </c>
      <c r="D3128" s="870">
        <v>251105</v>
      </c>
      <c r="E3128" s="870">
        <v>2511059702</v>
      </c>
      <c r="F3128" s="870" t="s">
        <v>4421</v>
      </c>
      <c r="G3128" s="870">
        <v>0</v>
      </c>
      <c r="H3128" s="870">
        <v>0</v>
      </c>
      <c r="I3128" s="870">
        <v>0</v>
      </c>
      <c r="J3128" s="870">
        <v>0</v>
      </c>
      <c r="K3128" s="870">
        <v>0</v>
      </c>
      <c r="L3128" s="870">
        <v>0</v>
      </c>
      <c r="M3128" s="870">
        <v>0</v>
      </c>
      <c r="N3128" s="870">
        <v>0</v>
      </c>
      <c r="O3128" s="870">
        <v>0</v>
      </c>
      <c r="P3128" s="870">
        <v>0</v>
      </c>
      <c r="Q3128" s="870">
        <v>0</v>
      </c>
      <c r="R3128" s="870">
        <v>0</v>
      </c>
      <c r="S3128" s="870">
        <v>0</v>
      </c>
      <c r="T3128" s="870">
        <v>0</v>
      </c>
      <c r="U3128" s="870">
        <v>0</v>
      </c>
      <c r="V3128" s="870">
        <v>0</v>
      </c>
      <c r="W3128" s="870">
        <v>0</v>
      </c>
      <c r="X3128" s="870">
        <v>0</v>
      </c>
      <c r="Y3128" s="870">
        <v>0</v>
      </c>
      <c r="Z3128" s="870">
        <v>0</v>
      </c>
      <c r="AA3128" s="870">
        <v>0</v>
      </c>
      <c r="AB3128" s="870">
        <v>0</v>
      </c>
      <c r="AC3128" s="870">
        <v>0</v>
      </c>
      <c r="AD3128" s="870">
        <v>0</v>
      </c>
      <c r="AE3128" s="870">
        <v>0</v>
      </c>
    </row>
    <row r="3129" spans="1:31">
      <c r="A3129" s="870" t="s">
        <v>2111</v>
      </c>
      <c r="B3129" s="870">
        <v>25</v>
      </c>
      <c r="C3129" s="870">
        <v>2511</v>
      </c>
      <c r="D3129" s="870">
        <v>251105</v>
      </c>
      <c r="E3129" s="870">
        <v>2511059703</v>
      </c>
      <c r="F3129" s="870" t="s">
        <v>1614</v>
      </c>
      <c r="G3129" s="870">
        <v>-824065099394</v>
      </c>
      <c r="H3129" s="870">
        <v>0</v>
      </c>
      <c r="I3129" s="870">
        <v>-824065099394</v>
      </c>
      <c r="J3129" s="870">
        <v>0</v>
      </c>
      <c r="K3129" s="870">
        <v>0</v>
      </c>
      <c r="L3129" s="870">
        <v>0</v>
      </c>
      <c r="M3129" s="870">
        <v>0</v>
      </c>
      <c r="N3129" s="870">
        <v>0</v>
      </c>
      <c r="O3129" s="870">
        <v>0</v>
      </c>
      <c r="P3129" s="870">
        <v>0</v>
      </c>
      <c r="Q3129" s="870">
        <v>0</v>
      </c>
      <c r="R3129" s="870">
        <v>0</v>
      </c>
      <c r="S3129" s="870">
        <v>0</v>
      </c>
      <c r="T3129" s="870">
        <v>0</v>
      </c>
      <c r="U3129" s="870">
        <v>0</v>
      </c>
      <c r="V3129" s="870">
        <v>0</v>
      </c>
      <c r="W3129" s="870">
        <v>0</v>
      </c>
      <c r="X3129" s="870">
        <v>0</v>
      </c>
      <c r="Y3129" s="870">
        <v>0</v>
      </c>
      <c r="Z3129" s="870">
        <v>0</v>
      </c>
      <c r="AA3129" s="870">
        <v>0</v>
      </c>
      <c r="AB3129" s="870">
        <v>0</v>
      </c>
      <c r="AC3129" s="870">
        <v>0</v>
      </c>
      <c r="AD3129" s="870">
        <v>0</v>
      </c>
      <c r="AE3129" s="870">
        <v>0</v>
      </c>
    </row>
    <row r="3130" spans="1:31">
      <c r="A3130" s="870" t="s">
        <v>2111</v>
      </c>
      <c r="B3130" s="870">
        <v>25</v>
      </c>
      <c r="C3130" s="870">
        <v>2511</v>
      </c>
      <c r="D3130" s="870">
        <v>251105</v>
      </c>
      <c r="E3130" s="870">
        <v>2511059704</v>
      </c>
      <c r="F3130" s="870" t="s">
        <v>3734</v>
      </c>
      <c r="G3130" s="870">
        <v>-225767596</v>
      </c>
      <c r="H3130" s="870">
        <v>0</v>
      </c>
      <c r="I3130" s="870">
        <v>-225767596</v>
      </c>
      <c r="J3130" s="870">
        <v>0</v>
      </c>
      <c r="K3130" s="870">
        <v>0</v>
      </c>
      <c r="L3130" s="870">
        <v>0</v>
      </c>
      <c r="M3130" s="870">
        <v>0</v>
      </c>
      <c r="N3130" s="870">
        <v>0</v>
      </c>
      <c r="O3130" s="870">
        <v>0</v>
      </c>
      <c r="P3130" s="870">
        <v>0</v>
      </c>
      <c r="Q3130" s="870">
        <v>0</v>
      </c>
      <c r="R3130" s="870">
        <v>0</v>
      </c>
      <c r="S3130" s="870">
        <v>0</v>
      </c>
      <c r="T3130" s="870">
        <v>0</v>
      </c>
      <c r="U3130" s="870">
        <v>0</v>
      </c>
      <c r="V3130" s="870">
        <v>0</v>
      </c>
      <c r="W3130" s="870">
        <v>0</v>
      </c>
      <c r="X3130" s="870">
        <v>0</v>
      </c>
      <c r="Y3130" s="870">
        <v>0</v>
      </c>
      <c r="Z3130" s="870">
        <v>0</v>
      </c>
      <c r="AA3130" s="870">
        <v>0</v>
      </c>
      <c r="AB3130" s="870">
        <v>0</v>
      </c>
      <c r="AC3130" s="870">
        <v>0</v>
      </c>
      <c r="AD3130" s="870">
        <v>0</v>
      </c>
      <c r="AE3130" s="870">
        <v>0</v>
      </c>
    </row>
    <row r="3131" spans="1:31">
      <c r="A3131" s="870" t="s">
        <v>2111</v>
      </c>
      <c r="B3131" s="870">
        <v>25</v>
      </c>
      <c r="C3131" s="870">
        <v>2511</v>
      </c>
      <c r="D3131" s="870">
        <v>251105</v>
      </c>
      <c r="E3131" s="870">
        <v>2511059752</v>
      </c>
      <c r="F3131" s="870" t="s">
        <v>4422</v>
      </c>
      <c r="G3131" s="870">
        <v>0</v>
      </c>
      <c r="H3131" s="870">
        <v>0</v>
      </c>
      <c r="I3131" s="870">
        <v>0</v>
      </c>
      <c r="J3131" s="870">
        <v>0</v>
      </c>
      <c r="K3131" s="870">
        <v>0</v>
      </c>
      <c r="L3131" s="870">
        <v>0</v>
      </c>
      <c r="M3131" s="870">
        <v>0</v>
      </c>
      <c r="N3131" s="870">
        <v>0</v>
      </c>
      <c r="O3131" s="870">
        <v>0</v>
      </c>
      <c r="P3131" s="870">
        <v>0</v>
      </c>
      <c r="Q3131" s="870">
        <v>0</v>
      </c>
      <c r="R3131" s="870">
        <v>0</v>
      </c>
      <c r="S3131" s="870">
        <v>0</v>
      </c>
      <c r="T3131" s="870">
        <v>0</v>
      </c>
      <c r="U3131" s="870">
        <v>0</v>
      </c>
      <c r="V3131" s="870">
        <v>0</v>
      </c>
      <c r="W3131" s="870">
        <v>0</v>
      </c>
      <c r="X3131" s="870">
        <v>0</v>
      </c>
      <c r="Y3131" s="870">
        <v>0</v>
      </c>
      <c r="Z3131" s="870">
        <v>0</v>
      </c>
      <c r="AA3131" s="870">
        <v>0</v>
      </c>
      <c r="AB3131" s="870">
        <v>0</v>
      </c>
      <c r="AC3131" s="870">
        <v>0</v>
      </c>
      <c r="AD3131" s="870">
        <v>0</v>
      </c>
      <c r="AE3131" s="870">
        <v>0</v>
      </c>
    </row>
    <row r="3132" spans="1:31">
      <c r="A3132" s="870" t="s">
        <v>2111</v>
      </c>
      <c r="B3132" s="870">
        <v>25</v>
      </c>
      <c r="C3132" s="870">
        <v>2511</v>
      </c>
      <c r="D3132" s="870">
        <v>251105</v>
      </c>
      <c r="E3132" s="870">
        <v>2511059756</v>
      </c>
      <c r="F3132" s="870" t="s">
        <v>4423</v>
      </c>
      <c r="G3132" s="870">
        <v>-17193827747</v>
      </c>
      <c r="H3132" s="870">
        <v>0</v>
      </c>
      <c r="I3132" s="870">
        <v>-17193827747.360001</v>
      </c>
      <c r="J3132" s="870">
        <v>-0.3600006103515625</v>
      </c>
      <c r="K3132" s="870">
        <v>0</v>
      </c>
      <c r="L3132" s="870">
        <v>0</v>
      </c>
      <c r="M3132" s="870">
        <v>-0.3600006103515625</v>
      </c>
      <c r="N3132" s="870">
        <v>0</v>
      </c>
      <c r="O3132" s="870">
        <v>-0.3600006103515625</v>
      </c>
      <c r="P3132" s="870">
        <v>-0.13320022583007812</v>
      </c>
      <c r="Q3132" s="870">
        <v>0</v>
      </c>
      <c r="R3132" s="870">
        <v>0</v>
      </c>
      <c r="S3132" s="870">
        <v>0</v>
      </c>
      <c r="T3132" s="870">
        <v>0</v>
      </c>
      <c r="U3132" s="870">
        <v>0</v>
      </c>
      <c r="V3132" s="870">
        <v>0</v>
      </c>
      <c r="W3132" s="870">
        <v>0</v>
      </c>
      <c r="X3132" s="870">
        <v>-0.13320022583007812</v>
      </c>
      <c r="Y3132" s="870">
        <v>0.37</v>
      </c>
      <c r="Z3132" s="870">
        <v>0</v>
      </c>
      <c r="AA3132" s="870">
        <v>-0.13320022583007812</v>
      </c>
      <c r="AB3132" s="870">
        <v>0</v>
      </c>
      <c r="AC3132" s="870">
        <v>-0.13320022583007812</v>
      </c>
      <c r="AD3132" s="870">
        <v>0</v>
      </c>
      <c r="AE3132" s="870">
        <v>0</v>
      </c>
    </row>
    <row r="3133" spans="1:31">
      <c r="A3133" s="870" t="s">
        <v>2111</v>
      </c>
      <c r="B3133" s="870">
        <v>25</v>
      </c>
      <c r="C3133" s="870">
        <v>2514</v>
      </c>
      <c r="D3133" s="870">
        <v>251409</v>
      </c>
      <c r="E3133" s="870">
        <v>2514091000</v>
      </c>
      <c r="F3133" s="870" t="s">
        <v>3156</v>
      </c>
      <c r="G3133" s="870">
        <v>0</v>
      </c>
      <c r="H3133" s="870">
        <v>0</v>
      </c>
      <c r="I3133" s="870">
        <v>0</v>
      </c>
      <c r="J3133" s="870">
        <v>0</v>
      </c>
      <c r="K3133" s="870">
        <v>0</v>
      </c>
      <c r="L3133" s="870">
        <v>0</v>
      </c>
      <c r="M3133" s="870">
        <v>0</v>
      </c>
      <c r="N3133" s="870">
        <v>0</v>
      </c>
      <c r="O3133" s="870">
        <v>0</v>
      </c>
      <c r="P3133" s="870">
        <v>0</v>
      </c>
      <c r="Q3133" s="870">
        <v>0</v>
      </c>
      <c r="R3133" s="870">
        <v>0</v>
      </c>
      <c r="S3133" s="870">
        <v>0</v>
      </c>
      <c r="T3133" s="870">
        <v>0</v>
      </c>
      <c r="U3133" s="870">
        <v>0</v>
      </c>
      <c r="V3133" s="870">
        <v>0</v>
      </c>
      <c r="W3133" s="870">
        <v>0</v>
      </c>
      <c r="X3133" s="870">
        <v>0</v>
      </c>
      <c r="Y3133" s="870">
        <v>0</v>
      </c>
      <c r="Z3133" s="870">
        <v>0</v>
      </c>
      <c r="AA3133" s="870">
        <v>0</v>
      </c>
      <c r="AB3133" s="870">
        <v>0</v>
      </c>
      <c r="AC3133" s="870">
        <v>0</v>
      </c>
      <c r="AD3133" s="870">
        <v>0</v>
      </c>
      <c r="AE3133" s="870">
        <v>0</v>
      </c>
    </row>
    <row r="3134" spans="1:31">
      <c r="A3134" s="870" t="s">
        <v>2111</v>
      </c>
      <c r="B3134" s="870">
        <v>25</v>
      </c>
      <c r="C3134" s="870">
        <v>2514</v>
      </c>
      <c r="D3134" s="870">
        <v>251495</v>
      </c>
      <c r="E3134" s="870">
        <v>2514951001</v>
      </c>
      <c r="F3134" s="870" t="s">
        <v>1627</v>
      </c>
      <c r="G3134" s="870">
        <v>-14619555</v>
      </c>
      <c r="H3134" s="870">
        <v>0</v>
      </c>
      <c r="I3134" s="870">
        <v>-14619554.57</v>
      </c>
      <c r="J3134" s="870">
        <v>0.42999999970197678</v>
      </c>
      <c r="K3134" s="870">
        <v>0</v>
      </c>
      <c r="L3134" s="870">
        <v>0.42999999970197678</v>
      </c>
      <c r="M3134" s="870">
        <v>0</v>
      </c>
      <c r="N3134" s="870">
        <v>0</v>
      </c>
      <c r="O3134" s="870">
        <v>0.42999999970197678</v>
      </c>
      <c r="P3134" s="870">
        <v>0.15909999988973139</v>
      </c>
      <c r="Q3134" s="870">
        <v>0</v>
      </c>
      <c r="R3134" s="870">
        <v>0</v>
      </c>
      <c r="S3134" s="870">
        <v>0</v>
      </c>
      <c r="T3134" s="870">
        <v>0</v>
      </c>
      <c r="U3134" s="870">
        <v>0</v>
      </c>
      <c r="V3134" s="870">
        <v>0</v>
      </c>
      <c r="W3134" s="870">
        <v>0</v>
      </c>
      <c r="X3134" s="870">
        <v>0.15909999988973139</v>
      </c>
      <c r="Y3134" s="870">
        <v>0.36999999999999994</v>
      </c>
      <c r="Z3134" s="870">
        <v>0.15909999988973139</v>
      </c>
      <c r="AA3134" s="870">
        <v>0</v>
      </c>
      <c r="AB3134" s="870">
        <v>0.15909999988973139</v>
      </c>
      <c r="AC3134" s="870">
        <v>0</v>
      </c>
      <c r="AD3134" s="870">
        <v>0</v>
      </c>
      <c r="AE3134" s="870">
        <v>0</v>
      </c>
    </row>
    <row r="3135" spans="1:31">
      <c r="A3135" s="870" t="s">
        <v>2111</v>
      </c>
      <c r="B3135" s="870">
        <v>25</v>
      </c>
      <c r="C3135" s="870">
        <v>2519</v>
      </c>
      <c r="D3135" s="870">
        <v>251905</v>
      </c>
      <c r="E3135" s="870">
        <v>2519050000</v>
      </c>
      <c r="F3135" s="870" t="s">
        <v>3465</v>
      </c>
      <c r="G3135" s="870">
        <v>0</v>
      </c>
      <c r="H3135" s="870">
        <v>0</v>
      </c>
      <c r="I3135" s="870">
        <v>0</v>
      </c>
      <c r="J3135" s="870">
        <v>0</v>
      </c>
      <c r="K3135" s="870">
        <v>0</v>
      </c>
      <c r="L3135" s="870">
        <v>0</v>
      </c>
      <c r="M3135" s="870">
        <v>0</v>
      </c>
      <c r="N3135" s="870">
        <v>0</v>
      </c>
      <c r="O3135" s="870">
        <v>0</v>
      </c>
      <c r="P3135" s="870">
        <v>0</v>
      </c>
      <c r="Q3135" s="870">
        <v>0</v>
      </c>
      <c r="R3135" s="870">
        <v>0</v>
      </c>
      <c r="S3135" s="870">
        <v>0</v>
      </c>
      <c r="T3135" s="870">
        <v>0</v>
      </c>
      <c r="U3135" s="870">
        <v>0</v>
      </c>
      <c r="V3135" s="870">
        <v>0</v>
      </c>
      <c r="W3135" s="870">
        <v>0</v>
      </c>
      <c r="X3135" s="870">
        <v>0</v>
      </c>
      <c r="Y3135" s="870">
        <v>0</v>
      </c>
      <c r="Z3135" s="870">
        <v>0</v>
      </c>
      <c r="AA3135" s="870">
        <v>0</v>
      </c>
      <c r="AB3135" s="870">
        <v>0</v>
      </c>
      <c r="AC3135" s="870">
        <v>0</v>
      </c>
      <c r="AD3135" s="870">
        <v>0</v>
      </c>
      <c r="AE3135" s="870">
        <v>0</v>
      </c>
    </row>
    <row r="3136" spans="1:31">
      <c r="A3136" s="870" t="s">
        <v>2111</v>
      </c>
      <c r="B3136" s="870">
        <v>25</v>
      </c>
      <c r="C3136" s="870">
        <v>2519</v>
      </c>
      <c r="D3136" s="870">
        <v>251905</v>
      </c>
      <c r="E3136" s="870">
        <v>2519050003</v>
      </c>
      <c r="F3136" s="870" t="s">
        <v>1628</v>
      </c>
      <c r="G3136" s="870">
        <v>0</v>
      </c>
      <c r="H3136" s="870">
        <v>0</v>
      </c>
      <c r="I3136" s="870">
        <v>0</v>
      </c>
      <c r="J3136" s="870">
        <v>0</v>
      </c>
      <c r="K3136" s="870">
        <v>0</v>
      </c>
      <c r="L3136" s="870">
        <v>0</v>
      </c>
      <c r="M3136" s="870">
        <v>0</v>
      </c>
      <c r="N3136" s="870">
        <v>0</v>
      </c>
      <c r="O3136" s="870">
        <v>0</v>
      </c>
      <c r="P3136" s="870">
        <v>0</v>
      </c>
      <c r="Q3136" s="870">
        <v>0</v>
      </c>
      <c r="R3136" s="870">
        <v>0</v>
      </c>
      <c r="S3136" s="870">
        <v>0</v>
      </c>
      <c r="T3136" s="870">
        <v>0</v>
      </c>
      <c r="U3136" s="870">
        <v>0</v>
      </c>
      <c r="V3136" s="870">
        <v>0</v>
      </c>
      <c r="W3136" s="870">
        <v>0</v>
      </c>
      <c r="X3136" s="870">
        <v>0</v>
      </c>
      <c r="Y3136" s="870">
        <v>0</v>
      </c>
      <c r="Z3136" s="870">
        <v>0</v>
      </c>
      <c r="AA3136" s="870">
        <v>0</v>
      </c>
      <c r="AB3136" s="870">
        <v>0</v>
      </c>
      <c r="AC3136" s="870">
        <v>0</v>
      </c>
      <c r="AD3136" s="870">
        <v>0</v>
      </c>
      <c r="AE3136" s="870">
        <v>0</v>
      </c>
    </row>
    <row r="3137" spans="1:31">
      <c r="A3137" s="870" t="s">
        <v>2111</v>
      </c>
      <c r="B3137" s="870">
        <v>25</v>
      </c>
      <c r="C3137" s="870">
        <v>2519</v>
      </c>
      <c r="D3137" s="870">
        <v>251905</v>
      </c>
      <c r="E3137" s="870">
        <v>2519050015</v>
      </c>
      <c r="F3137" s="870" t="s">
        <v>4424</v>
      </c>
      <c r="G3137" s="870">
        <v>0</v>
      </c>
      <c r="H3137" s="870">
        <v>0</v>
      </c>
      <c r="I3137" s="870">
        <v>0</v>
      </c>
      <c r="J3137" s="870">
        <v>0</v>
      </c>
      <c r="K3137" s="870">
        <v>0</v>
      </c>
      <c r="L3137" s="870">
        <v>0</v>
      </c>
      <c r="M3137" s="870">
        <v>0</v>
      </c>
      <c r="N3137" s="870">
        <v>0</v>
      </c>
      <c r="O3137" s="870">
        <v>0</v>
      </c>
      <c r="P3137" s="870">
        <v>0</v>
      </c>
      <c r="Q3137" s="870">
        <v>0</v>
      </c>
      <c r="R3137" s="870">
        <v>0</v>
      </c>
      <c r="S3137" s="870">
        <v>0</v>
      </c>
      <c r="T3137" s="870">
        <v>0</v>
      </c>
      <c r="U3137" s="870">
        <v>0</v>
      </c>
      <c r="V3137" s="870">
        <v>0</v>
      </c>
      <c r="W3137" s="870">
        <v>0</v>
      </c>
      <c r="X3137" s="870">
        <v>0</v>
      </c>
      <c r="Y3137" s="870">
        <v>0</v>
      </c>
      <c r="Z3137" s="870">
        <v>0</v>
      </c>
      <c r="AA3137" s="870">
        <v>0</v>
      </c>
      <c r="AB3137" s="870">
        <v>0</v>
      </c>
      <c r="AC3137" s="870">
        <v>0</v>
      </c>
      <c r="AD3137" s="870">
        <v>0</v>
      </c>
      <c r="AE3137" s="870">
        <v>0</v>
      </c>
    </row>
    <row r="3138" spans="1:31">
      <c r="A3138" s="870" t="s">
        <v>2111</v>
      </c>
      <c r="B3138" s="870">
        <v>25</v>
      </c>
      <c r="C3138" s="870">
        <v>2519</v>
      </c>
      <c r="D3138" s="870">
        <v>251905</v>
      </c>
      <c r="E3138" s="870">
        <v>2519051003</v>
      </c>
      <c r="F3138" s="870" t="s">
        <v>1629</v>
      </c>
      <c r="G3138" s="870">
        <v>0</v>
      </c>
      <c r="H3138" s="870">
        <v>0</v>
      </c>
      <c r="I3138" s="870">
        <v>0</v>
      </c>
      <c r="J3138" s="870">
        <v>0</v>
      </c>
      <c r="K3138" s="870">
        <v>0</v>
      </c>
      <c r="L3138" s="870">
        <v>0</v>
      </c>
      <c r="M3138" s="870">
        <v>0</v>
      </c>
      <c r="N3138" s="870">
        <v>0</v>
      </c>
      <c r="O3138" s="870">
        <v>0</v>
      </c>
      <c r="P3138" s="870">
        <v>0</v>
      </c>
      <c r="Q3138" s="870">
        <v>0</v>
      </c>
      <c r="R3138" s="870">
        <v>0</v>
      </c>
      <c r="S3138" s="870">
        <v>0</v>
      </c>
      <c r="T3138" s="870">
        <v>0</v>
      </c>
      <c r="U3138" s="870">
        <v>0</v>
      </c>
      <c r="V3138" s="870">
        <v>0</v>
      </c>
      <c r="W3138" s="870">
        <v>0</v>
      </c>
      <c r="X3138" s="870">
        <v>0</v>
      </c>
      <c r="Y3138" s="870">
        <v>0</v>
      </c>
      <c r="Z3138" s="870">
        <v>0</v>
      </c>
      <c r="AA3138" s="870">
        <v>0</v>
      </c>
      <c r="AB3138" s="870">
        <v>0</v>
      </c>
      <c r="AC3138" s="870">
        <v>0</v>
      </c>
      <c r="AD3138" s="870">
        <v>0</v>
      </c>
      <c r="AE3138" s="870">
        <v>0</v>
      </c>
    </row>
    <row r="3139" spans="1:31">
      <c r="A3139" s="870" t="s">
        <v>2111</v>
      </c>
      <c r="B3139" s="870">
        <v>25</v>
      </c>
      <c r="C3139" s="870">
        <v>2519</v>
      </c>
      <c r="D3139" s="870">
        <v>251905</v>
      </c>
      <c r="E3139" s="870">
        <v>2519051005</v>
      </c>
      <c r="F3139" s="870" t="s">
        <v>3466</v>
      </c>
      <c r="G3139" s="870">
        <v>0</v>
      </c>
      <c r="H3139" s="870">
        <v>0</v>
      </c>
      <c r="I3139" s="870">
        <v>0</v>
      </c>
      <c r="J3139" s="870">
        <v>0</v>
      </c>
      <c r="K3139" s="870">
        <v>0</v>
      </c>
      <c r="L3139" s="870">
        <v>0</v>
      </c>
      <c r="M3139" s="870">
        <v>0</v>
      </c>
      <c r="N3139" s="870">
        <v>0</v>
      </c>
      <c r="O3139" s="870">
        <v>0</v>
      </c>
      <c r="P3139" s="870">
        <v>0</v>
      </c>
      <c r="Q3139" s="870">
        <v>0</v>
      </c>
      <c r="R3139" s="870">
        <v>0</v>
      </c>
      <c r="S3139" s="870">
        <v>0</v>
      </c>
      <c r="T3139" s="870">
        <v>0</v>
      </c>
      <c r="U3139" s="870">
        <v>0</v>
      </c>
      <c r="V3139" s="870">
        <v>0</v>
      </c>
      <c r="W3139" s="870">
        <v>0</v>
      </c>
      <c r="X3139" s="870">
        <v>0</v>
      </c>
      <c r="Y3139" s="870">
        <v>0</v>
      </c>
      <c r="Z3139" s="870">
        <v>0</v>
      </c>
      <c r="AA3139" s="870">
        <v>0</v>
      </c>
      <c r="AB3139" s="870">
        <v>0</v>
      </c>
      <c r="AC3139" s="870">
        <v>0</v>
      </c>
      <c r="AD3139" s="870">
        <v>0</v>
      </c>
      <c r="AE3139" s="870">
        <v>0</v>
      </c>
    </row>
    <row r="3140" spans="1:31">
      <c r="A3140" s="870" t="s">
        <v>2111</v>
      </c>
      <c r="B3140" s="870">
        <v>25</v>
      </c>
      <c r="C3140" s="870">
        <v>2519</v>
      </c>
      <c r="D3140" s="870">
        <v>251905</v>
      </c>
      <c r="E3140" s="870">
        <v>2519051018</v>
      </c>
      <c r="F3140" s="870" t="s">
        <v>1630</v>
      </c>
      <c r="G3140" s="870">
        <v>0</v>
      </c>
      <c r="H3140" s="870">
        <v>0</v>
      </c>
      <c r="I3140" s="870">
        <v>0</v>
      </c>
      <c r="J3140" s="870">
        <v>0</v>
      </c>
      <c r="K3140" s="870">
        <v>0</v>
      </c>
      <c r="L3140" s="870">
        <v>0</v>
      </c>
      <c r="M3140" s="870">
        <v>0</v>
      </c>
      <c r="N3140" s="870">
        <v>0</v>
      </c>
      <c r="O3140" s="870">
        <v>0</v>
      </c>
      <c r="P3140" s="870">
        <v>0</v>
      </c>
      <c r="Q3140" s="870">
        <v>0</v>
      </c>
      <c r="R3140" s="870">
        <v>0</v>
      </c>
      <c r="S3140" s="870">
        <v>0</v>
      </c>
      <c r="T3140" s="870">
        <v>0</v>
      </c>
      <c r="U3140" s="870">
        <v>0</v>
      </c>
      <c r="V3140" s="870">
        <v>0</v>
      </c>
      <c r="W3140" s="870">
        <v>0</v>
      </c>
      <c r="X3140" s="870">
        <v>0</v>
      </c>
      <c r="Y3140" s="870">
        <v>0</v>
      </c>
      <c r="Z3140" s="870">
        <v>0</v>
      </c>
      <c r="AA3140" s="870">
        <v>0</v>
      </c>
      <c r="AB3140" s="870">
        <v>0</v>
      </c>
      <c r="AC3140" s="870">
        <v>0</v>
      </c>
      <c r="AD3140" s="870">
        <v>0</v>
      </c>
      <c r="AE3140" s="870">
        <v>0</v>
      </c>
    </row>
    <row r="3141" spans="1:31">
      <c r="A3141" s="870" t="s">
        <v>2111</v>
      </c>
      <c r="B3141" s="870">
        <v>25</v>
      </c>
      <c r="C3141" s="870">
        <v>2519</v>
      </c>
      <c r="D3141" s="870">
        <v>251905</v>
      </c>
      <c r="E3141" s="870">
        <v>2519051026</v>
      </c>
      <c r="F3141" s="870" t="s">
        <v>1631</v>
      </c>
      <c r="G3141" s="870">
        <v>0</v>
      </c>
      <c r="H3141" s="870">
        <v>0</v>
      </c>
      <c r="I3141" s="870">
        <v>0</v>
      </c>
      <c r="J3141" s="870">
        <v>0</v>
      </c>
      <c r="K3141" s="870">
        <v>0</v>
      </c>
      <c r="L3141" s="870">
        <v>0</v>
      </c>
      <c r="M3141" s="870">
        <v>0</v>
      </c>
      <c r="N3141" s="870">
        <v>0</v>
      </c>
      <c r="O3141" s="870">
        <v>0</v>
      </c>
      <c r="P3141" s="870">
        <v>0</v>
      </c>
      <c r="Q3141" s="870">
        <v>0</v>
      </c>
      <c r="R3141" s="870">
        <v>0</v>
      </c>
      <c r="S3141" s="870">
        <v>0</v>
      </c>
      <c r="T3141" s="870">
        <v>0</v>
      </c>
      <c r="U3141" s="870">
        <v>0</v>
      </c>
      <c r="V3141" s="870">
        <v>0</v>
      </c>
      <c r="W3141" s="870">
        <v>0</v>
      </c>
      <c r="X3141" s="870">
        <v>0</v>
      </c>
      <c r="Y3141" s="870">
        <v>0</v>
      </c>
      <c r="Z3141" s="870">
        <v>0</v>
      </c>
      <c r="AA3141" s="870">
        <v>0</v>
      </c>
      <c r="AB3141" s="870">
        <v>0</v>
      </c>
      <c r="AC3141" s="870">
        <v>0</v>
      </c>
      <c r="AD3141" s="870">
        <v>0</v>
      </c>
      <c r="AE3141" s="870">
        <v>0</v>
      </c>
    </row>
    <row r="3142" spans="1:31">
      <c r="A3142" s="870" t="s">
        <v>2111</v>
      </c>
      <c r="B3142" s="870">
        <v>25</v>
      </c>
      <c r="C3142" s="870">
        <v>2519</v>
      </c>
      <c r="D3142" s="870">
        <v>251905</v>
      </c>
      <c r="E3142" s="870">
        <v>2519051027</v>
      </c>
      <c r="F3142" s="870" t="s">
        <v>4425</v>
      </c>
      <c r="G3142" s="870">
        <v>0</v>
      </c>
      <c r="H3142" s="870">
        <v>0</v>
      </c>
      <c r="I3142" s="870">
        <v>0</v>
      </c>
      <c r="J3142" s="870">
        <v>0</v>
      </c>
      <c r="K3142" s="870">
        <v>0</v>
      </c>
      <c r="L3142" s="870">
        <v>0</v>
      </c>
      <c r="M3142" s="870">
        <v>0</v>
      </c>
      <c r="N3142" s="870">
        <v>0</v>
      </c>
      <c r="O3142" s="870">
        <v>0</v>
      </c>
      <c r="P3142" s="870">
        <v>0</v>
      </c>
      <c r="Q3142" s="870">
        <v>0</v>
      </c>
      <c r="R3142" s="870">
        <v>0</v>
      </c>
      <c r="S3142" s="870">
        <v>0</v>
      </c>
      <c r="T3142" s="870">
        <v>0</v>
      </c>
      <c r="U3142" s="870">
        <v>0</v>
      </c>
      <c r="V3142" s="870">
        <v>0</v>
      </c>
      <c r="W3142" s="870">
        <v>0</v>
      </c>
      <c r="X3142" s="870">
        <v>0</v>
      </c>
      <c r="Y3142" s="870">
        <v>0</v>
      </c>
      <c r="Z3142" s="870">
        <v>0</v>
      </c>
      <c r="AA3142" s="870">
        <v>0</v>
      </c>
      <c r="AB3142" s="870">
        <v>0</v>
      </c>
      <c r="AC3142" s="870">
        <v>0</v>
      </c>
      <c r="AD3142" s="870">
        <v>0</v>
      </c>
      <c r="AE3142" s="870">
        <v>0</v>
      </c>
    </row>
    <row r="3143" spans="1:31">
      <c r="A3143" s="870" t="s">
        <v>2111</v>
      </c>
      <c r="B3143" s="870">
        <v>25</v>
      </c>
      <c r="C3143" s="870">
        <v>2519</v>
      </c>
      <c r="D3143" s="870">
        <v>251905</v>
      </c>
      <c r="E3143" s="870">
        <v>2519051030</v>
      </c>
      <c r="F3143" s="870" t="s">
        <v>3157</v>
      </c>
      <c r="G3143" s="870">
        <v>0</v>
      </c>
      <c r="H3143" s="870">
        <v>0</v>
      </c>
      <c r="I3143" s="870">
        <v>0</v>
      </c>
      <c r="J3143" s="870">
        <v>0</v>
      </c>
      <c r="K3143" s="870">
        <v>0</v>
      </c>
      <c r="L3143" s="870">
        <v>0</v>
      </c>
      <c r="M3143" s="870">
        <v>0</v>
      </c>
      <c r="N3143" s="870">
        <v>0</v>
      </c>
      <c r="O3143" s="870">
        <v>0</v>
      </c>
      <c r="P3143" s="870">
        <v>0</v>
      </c>
      <c r="Q3143" s="870">
        <v>0</v>
      </c>
      <c r="R3143" s="870">
        <v>0</v>
      </c>
      <c r="S3143" s="870">
        <v>0</v>
      </c>
      <c r="T3143" s="870">
        <v>0</v>
      </c>
      <c r="U3143" s="870">
        <v>0</v>
      </c>
      <c r="V3143" s="870">
        <v>0</v>
      </c>
      <c r="W3143" s="870">
        <v>0</v>
      </c>
      <c r="X3143" s="870">
        <v>0</v>
      </c>
      <c r="Y3143" s="870">
        <v>0</v>
      </c>
      <c r="Z3143" s="870">
        <v>0</v>
      </c>
      <c r="AA3143" s="870">
        <v>0</v>
      </c>
      <c r="AB3143" s="870">
        <v>0</v>
      </c>
      <c r="AC3143" s="870">
        <v>0</v>
      </c>
      <c r="AD3143" s="870">
        <v>0</v>
      </c>
      <c r="AE3143" s="870">
        <v>0</v>
      </c>
    </row>
    <row r="3144" spans="1:31">
      <c r="A3144" s="870" t="s">
        <v>2111</v>
      </c>
      <c r="B3144" s="870">
        <v>25</v>
      </c>
      <c r="C3144" s="870">
        <v>2519</v>
      </c>
      <c r="D3144" s="870">
        <v>251905</v>
      </c>
      <c r="E3144" s="870">
        <v>2519051033</v>
      </c>
      <c r="F3144" s="870" t="s">
        <v>4578</v>
      </c>
      <c r="G3144" s="870">
        <v>0</v>
      </c>
      <c r="H3144" s="870">
        <v>0</v>
      </c>
      <c r="I3144" s="870">
        <v>0</v>
      </c>
      <c r="J3144" s="870">
        <v>0</v>
      </c>
      <c r="K3144" s="870">
        <v>0</v>
      </c>
      <c r="L3144" s="870">
        <v>0</v>
      </c>
      <c r="M3144" s="870">
        <v>0</v>
      </c>
      <c r="N3144" s="870">
        <v>0</v>
      </c>
      <c r="O3144" s="870">
        <v>0</v>
      </c>
      <c r="P3144" s="870">
        <v>0</v>
      </c>
      <c r="Q3144" s="870">
        <v>0</v>
      </c>
      <c r="R3144" s="870">
        <v>0</v>
      </c>
      <c r="S3144" s="870">
        <v>0</v>
      </c>
      <c r="T3144" s="870">
        <v>0</v>
      </c>
      <c r="U3144" s="870">
        <v>0</v>
      </c>
      <c r="V3144" s="870">
        <v>0</v>
      </c>
      <c r="W3144" s="870">
        <v>0</v>
      </c>
      <c r="X3144" s="870">
        <v>0</v>
      </c>
      <c r="Y3144" s="870">
        <v>0</v>
      </c>
      <c r="Z3144" s="870">
        <v>0</v>
      </c>
      <c r="AA3144" s="870">
        <v>0</v>
      </c>
      <c r="AB3144" s="870">
        <v>0</v>
      </c>
      <c r="AC3144" s="870">
        <v>0</v>
      </c>
      <c r="AD3144" s="870">
        <v>0</v>
      </c>
      <c r="AE3144" s="870">
        <v>0</v>
      </c>
    </row>
    <row r="3145" spans="1:31">
      <c r="A3145" s="870" t="s">
        <v>2111</v>
      </c>
      <c r="B3145" s="870">
        <v>25</v>
      </c>
      <c r="C3145" s="870">
        <v>2519</v>
      </c>
      <c r="D3145" s="870">
        <v>251905</v>
      </c>
      <c r="E3145" s="870">
        <v>2519051035</v>
      </c>
      <c r="F3145" s="870" t="s">
        <v>4579</v>
      </c>
      <c r="G3145" s="870">
        <v>0</v>
      </c>
      <c r="H3145" s="870">
        <v>0</v>
      </c>
      <c r="I3145" s="870">
        <v>0</v>
      </c>
      <c r="J3145" s="870">
        <v>0</v>
      </c>
      <c r="K3145" s="870">
        <v>0</v>
      </c>
      <c r="L3145" s="870">
        <v>0</v>
      </c>
      <c r="M3145" s="870">
        <v>0</v>
      </c>
      <c r="N3145" s="870">
        <v>0</v>
      </c>
      <c r="O3145" s="870">
        <v>0</v>
      </c>
      <c r="P3145" s="870">
        <v>0</v>
      </c>
      <c r="Q3145" s="870">
        <v>0</v>
      </c>
      <c r="R3145" s="870">
        <v>0</v>
      </c>
      <c r="S3145" s="870">
        <v>0</v>
      </c>
      <c r="T3145" s="870">
        <v>0</v>
      </c>
      <c r="U3145" s="870">
        <v>0</v>
      </c>
      <c r="V3145" s="870">
        <v>0</v>
      </c>
      <c r="W3145" s="870">
        <v>0</v>
      </c>
      <c r="X3145" s="870">
        <v>0</v>
      </c>
      <c r="Y3145" s="870">
        <v>0</v>
      </c>
      <c r="Z3145" s="870">
        <v>0</v>
      </c>
      <c r="AA3145" s="870">
        <v>0</v>
      </c>
      <c r="AB3145" s="870">
        <v>0</v>
      </c>
      <c r="AC3145" s="870">
        <v>0</v>
      </c>
      <c r="AD3145" s="870">
        <v>0</v>
      </c>
      <c r="AE3145" s="870">
        <v>0</v>
      </c>
    </row>
    <row r="3146" spans="1:31">
      <c r="A3146" s="870" t="s">
        <v>2111</v>
      </c>
      <c r="B3146" s="870">
        <v>25</v>
      </c>
      <c r="C3146" s="870">
        <v>2519</v>
      </c>
      <c r="D3146" s="870">
        <v>251905</v>
      </c>
      <c r="E3146" s="870">
        <v>2519051036</v>
      </c>
      <c r="F3146" s="870" t="s">
        <v>275</v>
      </c>
      <c r="G3146" s="870">
        <v>0</v>
      </c>
      <c r="H3146" s="870">
        <v>0</v>
      </c>
      <c r="I3146" s="870">
        <v>0</v>
      </c>
      <c r="J3146" s="870">
        <v>0</v>
      </c>
      <c r="K3146" s="870">
        <v>0</v>
      </c>
      <c r="L3146" s="870">
        <v>0</v>
      </c>
      <c r="M3146" s="870">
        <v>0</v>
      </c>
      <c r="N3146" s="870">
        <v>0</v>
      </c>
      <c r="O3146" s="870">
        <v>0</v>
      </c>
      <c r="P3146" s="870">
        <v>0</v>
      </c>
      <c r="Q3146" s="870">
        <v>0</v>
      </c>
      <c r="R3146" s="870">
        <v>0</v>
      </c>
      <c r="S3146" s="870">
        <v>0</v>
      </c>
      <c r="T3146" s="870">
        <v>0</v>
      </c>
      <c r="U3146" s="870">
        <v>0</v>
      </c>
      <c r="V3146" s="870">
        <v>0</v>
      </c>
      <c r="W3146" s="870">
        <v>0</v>
      </c>
      <c r="X3146" s="870">
        <v>0</v>
      </c>
      <c r="Y3146" s="870">
        <v>0</v>
      </c>
      <c r="Z3146" s="870">
        <v>0</v>
      </c>
      <c r="AA3146" s="870">
        <v>0</v>
      </c>
      <c r="AB3146" s="870">
        <v>0</v>
      </c>
      <c r="AC3146" s="870">
        <v>0</v>
      </c>
      <c r="AD3146" s="870">
        <v>0</v>
      </c>
      <c r="AE3146" s="870">
        <v>0</v>
      </c>
    </row>
    <row r="3147" spans="1:31">
      <c r="A3147" s="870" t="s">
        <v>2111</v>
      </c>
      <c r="B3147" s="870">
        <v>25</v>
      </c>
      <c r="C3147" s="870">
        <v>2519</v>
      </c>
      <c r="D3147" s="870">
        <v>251905</v>
      </c>
      <c r="E3147" s="870">
        <v>2519051153</v>
      </c>
      <c r="F3147" s="870" t="s">
        <v>4426</v>
      </c>
      <c r="G3147" s="870">
        <v>0</v>
      </c>
      <c r="H3147" s="870">
        <v>0</v>
      </c>
      <c r="I3147" s="870">
        <v>0</v>
      </c>
      <c r="J3147" s="870">
        <v>0</v>
      </c>
      <c r="K3147" s="870">
        <v>0</v>
      </c>
      <c r="L3147" s="870">
        <v>0</v>
      </c>
      <c r="M3147" s="870">
        <v>0</v>
      </c>
      <c r="N3147" s="870">
        <v>0</v>
      </c>
      <c r="O3147" s="870">
        <v>0</v>
      </c>
      <c r="P3147" s="870">
        <v>0</v>
      </c>
      <c r="Q3147" s="870">
        <v>0</v>
      </c>
      <c r="R3147" s="870">
        <v>0</v>
      </c>
      <c r="S3147" s="870">
        <v>0</v>
      </c>
      <c r="T3147" s="870">
        <v>0</v>
      </c>
      <c r="U3147" s="870">
        <v>0</v>
      </c>
      <c r="V3147" s="870">
        <v>0</v>
      </c>
      <c r="W3147" s="870">
        <v>0</v>
      </c>
      <c r="X3147" s="870">
        <v>0</v>
      </c>
      <c r="Y3147" s="870">
        <v>0</v>
      </c>
      <c r="Z3147" s="870">
        <v>0</v>
      </c>
      <c r="AA3147" s="870">
        <v>0</v>
      </c>
      <c r="AB3147" s="870">
        <v>0</v>
      </c>
      <c r="AC3147" s="870">
        <v>0</v>
      </c>
      <c r="AD3147" s="870">
        <v>0</v>
      </c>
      <c r="AE3147" s="870">
        <v>0</v>
      </c>
    </row>
    <row r="3148" spans="1:31">
      <c r="A3148" s="870" t="s">
        <v>2111</v>
      </c>
      <c r="B3148" s="870">
        <v>25</v>
      </c>
      <c r="C3148" s="870">
        <v>2519</v>
      </c>
      <c r="D3148" s="870">
        <v>251905</v>
      </c>
      <c r="E3148" s="870">
        <v>2519051154</v>
      </c>
      <c r="F3148" s="870" t="s">
        <v>3735</v>
      </c>
      <c r="G3148" s="870">
        <v>0</v>
      </c>
      <c r="H3148" s="870">
        <v>0</v>
      </c>
      <c r="I3148" s="870">
        <v>0</v>
      </c>
      <c r="J3148" s="870">
        <v>0</v>
      </c>
      <c r="K3148" s="870">
        <v>0</v>
      </c>
      <c r="L3148" s="870">
        <v>0</v>
      </c>
      <c r="M3148" s="870">
        <v>0</v>
      </c>
      <c r="N3148" s="870">
        <v>0</v>
      </c>
      <c r="O3148" s="870">
        <v>0</v>
      </c>
      <c r="P3148" s="870">
        <v>0</v>
      </c>
      <c r="Q3148" s="870">
        <v>0</v>
      </c>
      <c r="R3148" s="870">
        <v>0</v>
      </c>
      <c r="S3148" s="870">
        <v>0</v>
      </c>
      <c r="T3148" s="870">
        <v>0</v>
      </c>
      <c r="U3148" s="870">
        <v>0</v>
      </c>
      <c r="V3148" s="870">
        <v>0</v>
      </c>
      <c r="W3148" s="870">
        <v>0</v>
      </c>
      <c r="X3148" s="870">
        <v>0</v>
      </c>
      <c r="Y3148" s="870">
        <v>0</v>
      </c>
      <c r="Z3148" s="870">
        <v>0</v>
      </c>
      <c r="AA3148" s="870">
        <v>0</v>
      </c>
      <c r="AB3148" s="870">
        <v>0</v>
      </c>
      <c r="AC3148" s="870">
        <v>0</v>
      </c>
      <c r="AD3148" s="870">
        <v>0</v>
      </c>
      <c r="AE3148" s="870">
        <v>0</v>
      </c>
    </row>
    <row r="3149" spans="1:31">
      <c r="A3149" s="870" t="s">
        <v>2111</v>
      </c>
      <c r="B3149" s="870">
        <v>25</v>
      </c>
      <c r="C3149" s="870">
        <v>2519</v>
      </c>
      <c r="D3149" s="870">
        <v>251905</v>
      </c>
      <c r="E3149" s="870">
        <v>2519051155</v>
      </c>
      <c r="F3149" s="870" t="s">
        <v>4580</v>
      </c>
      <c r="G3149" s="870">
        <v>0</v>
      </c>
      <c r="H3149" s="870">
        <v>0</v>
      </c>
      <c r="I3149" s="870">
        <v>0</v>
      </c>
      <c r="J3149" s="870">
        <v>0</v>
      </c>
      <c r="K3149" s="870">
        <v>0</v>
      </c>
      <c r="L3149" s="870">
        <v>0</v>
      </c>
      <c r="M3149" s="870">
        <v>0</v>
      </c>
      <c r="N3149" s="870">
        <v>0</v>
      </c>
      <c r="O3149" s="870">
        <v>0</v>
      </c>
      <c r="P3149" s="870">
        <v>0</v>
      </c>
      <c r="Q3149" s="870">
        <v>0</v>
      </c>
      <c r="R3149" s="870">
        <v>0</v>
      </c>
      <c r="S3149" s="870">
        <v>0</v>
      </c>
      <c r="T3149" s="870">
        <v>0</v>
      </c>
      <c r="U3149" s="870">
        <v>0</v>
      </c>
      <c r="V3149" s="870">
        <v>0</v>
      </c>
      <c r="W3149" s="870">
        <v>0</v>
      </c>
      <c r="X3149" s="870">
        <v>0</v>
      </c>
      <c r="Y3149" s="870">
        <v>0</v>
      </c>
      <c r="Z3149" s="870">
        <v>0</v>
      </c>
      <c r="AA3149" s="870">
        <v>0</v>
      </c>
      <c r="AB3149" s="870">
        <v>0</v>
      </c>
      <c r="AC3149" s="870">
        <v>0</v>
      </c>
      <c r="AD3149" s="870">
        <v>0</v>
      </c>
      <c r="AE3149" s="870">
        <v>0</v>
      </c>
    </row>
    <row r="3150" spans="1:31">
      <c r="A3150" s="870" t="s">
        <v>2111</v>
      </c>
      <c r="B3150" s="870">
        <v>25</v>
      </c>
      <c r="C3150" s="870">
        <v>2519</v>
      </c>
      <c r="D3150" s="870">
        <v>251905</v>
      </c>
      <c r="E3150" s="870">
        <v>2519051157</v>
      </c>
      <c r="F3150" s="870" t="s">
        <v>4427</v>
      </c>
      <c r="G3150" s="870">
        <v>0</v>
      </c>
      <c r="H3150" s="870">
        <v>0</v>
      </c>
      <c r="I3150" s="870">
        <v>0</v>
      </c>
      <c r="J3150" s="870">
        <v>0</v>
      </c>
      <c r="K3150" s="870">
        <v>0</v>
      </c>
      <c r="L3150" s="870">
        <v>0</v>
      </c>
      <c r="M3150" s="870">
        <v>0</v>
      </c>
      <c r="N3150" s="870">
        <v>0</v>
      </c>
      <c r="O3150" s="870">
        <v>0</v>
      </c>
      <c r="P3150" s="870">
        <v>0</v>
      </c>
      <c r="Q3150" s="870">
        <v>0</v>
      </c>
      <c r="R3150" s="870">
        <v>0</v>
      </c>
      <c r="S3150" s="870">
        <v>0</v>
      </c>
      <c r="T3150" s="870">
        <v>0</v>
      </c>
      <c r="U3150" s="870">
        <v>0</v>
      </c>
      <c r="V3150" s="870">
        <v>0</v>
      </c>
      <c r="W3150" s="870">
        <v>0</v>
      </c>
      <c r="X3150" s="870">
        <v>0</v>
      </c>
      <c r="Y3150" s="870">
        <v>0</v>
      </c>
      <c r="Z3150" s="870">
        <v>0</v>
      </c>
      <c r="AA3150" s="870">
        <v>0</v>
      </c>
      <c r="AB3150" s="870">
        <v>0</v>
      </c>
      <c r="AC3150" s="870">
        <v>0</v>
      </c>
      <c r="AD3150" s="870">
        <v>0</v>
      </c>
      <c r="AE3150" s="870">
        <v>0</v>
      </c>
    </row>
    <row r="3151" spans="1:31">
      <c r="A3151" s="870" t="s">
        <v>2111</v>
      </c>
      <c r="B3151" s="870">
        <v>25</v>
      </c>
      <c r="C3151" s="870">
        <v>2519</v>
      </c>
      <c r="D3151" s="870">
        <v>251905</v>
      </c>
      <c r="E3151" s="870">
        <v>2519051158</v>
      </c>
      <c r="F3151" s="870" t="s">
        <v>3736</v>
      </c>
      <c r="G3151" s="870">
        <v>0</v>
      </c>
      <c r="H3151" s="870">
        <v>0</v>
      </c>
      <c r="I3151" s="870">
        <v>0</v>
      </c>
      <c r="J3151" s="870">
        <v>0</v>
      </c>
      <c r="K3151" s="870">
        <v>0</v>
      </c>
      <c r="L3151" s="870">
        <v>0</v>
      </c>
      <c r="M3151" s="870">
        <v>0</v>
      </c>
      <c r="N3151" s="870">
        <v>0</v>
      </c>
      <c r="O3151" s="870">
        <v>0</v>
      </c>
      <c r="P3151" s="870">
        <v>0</v>
      </c>
      <c r="Q3151" s="870">
        <v>0</v>
      </c>
      <c r="R3151" s="870">
        <v>0</v>
      </c>
      <c r="S3151" s="870">
        <v>0</v>
      </c>
      <c r="T3151" s="870">
        <v>0</v>
      </c>
      <c r="U3151" s="870">
        <v>0</v>
      </c>
      <c r="V3151" s="870">
        <v>0</v>
      </c>
      <c r="W3151" s="870">
        <v>0</v>
      </c>
      <c r="X3151" s="870">
        <v>0</v>
      </c>
      <c r="Y3151" s="870">
        <v>0</v>
      </c>
      <c r="Z3151" s="870">
        <v>0</v>
      </c>
      <c r="AA3151" s="870">
        <v>0</v>
      </c>
      <c r="AB3151" s="870">
        <v>0</v>
      </c>
      <c r="AC3151" s="870">
        <v>0</v>
      </c>
      <c r="AD3151" s="870">
        <v>0</v>
      </c>
      <c r="AE3151" s="870">
        <v>0</v>
      </c>
    </row>
    <row r="3152" spans="1:31">
      <c r="A3152" s="870" t="s">
        <v>2111</v>
      </c>
      <c r="B3152" s="870">
        <v>25</v>
      </c>
      <c r="C3152" s="870">
        <v>2519</v>
      </c>
      <c r="D3152" s="870">
        <v>251905</v>
      </c>
      <c r="E3152" s="870">
        <v>2519051200</v>
      </c>
      <c r="F3152" s="870" t="s">
        <v>3737</v>
      </c>
      <c r="G3152" s="870">
        <v>0</v>
      </c>
      <c r="H3152" s="870">
        <v>0</v>
      </c>
      <c r="I3152" s="870">
        <v>0</v>
      </c>
      <c r="J3152" s="870">
        <v>0</v>
      </c>
      <c r="K3152" s="870">
        <v>0</v>
      </c>
      <c r="L3152" s="870">
        <v>0</v>
      </c>
      <c r="M3152" s="870">
        <v>0</v>
      </c>
      <c r="N3152" s="870">
        <v>0</v>
      </c>
      <c r="O3152" s="870">
        <v>0</v>
      </c>
      <c r="P3152" s="870">
        <v>0</v>
      </c>
      <c r="Q3152" s="870">
        <v>0</v>
      </c>
      <c r="R3152" s="870">
        <v>0</v>
      </c>
      <c r="S3152" s="870">
        <v>0</v>
      </c>
      <c r="T3152" s="870">
        <v>0</v>
      </c>
      <c r="U3152" s="870">
        <v>0</v>
      </c>
      <c r="V3152" s="870">
        <v>0</v>
      </c>
      <c r="W3152" s="870">
        <v>0</v>
      </c>
      <c r="X3152" s="870">
        <v>0</v>
      </c>
      <c r="Y3152" s="870">
        <v>0</v>
      </c>
      <c r="Z3152" s="870">
        <v>0</v>
      </c>
      <c r="AA3152" s="870">
        <v>0</v>
      </c>
      <c r="AB3152" s="870">
        <v>0</v>
      </c>
      <c r="AC3152" s="870">
        <v>0</v>
      </c>
      <c r="AD3152" s="870">
        <v>0</v>
      </c>
      <c r="AE3152" s="870">
        <v>0</v>
      </c>
    </row>
    <row r="3153" spans="1:31">
      <c r="A3153" s="870" t="s">
        <v>2111</v>
      </c>
      <c r="B3153" s="870">
        <v>25</v>
      </c>
      <c r="C3153" s="870">
        <v>2519</v>
      </c>
      <c r="D3153" s="870">
        <v>251905</v>
      </c>
      <c r="E3153" s="870">
        <v>2519051203</v>
      </c>
      <c r="F3153" s="870" t="s">
        <v>315</v>
      </c>
      <c r="G3153" s="870">
        <v>0</v>
      </c>
      <c r="H3153" s="870">
        <v>0</v>
      </c>
      <c r="I3153" s="870">
        <v>0</v>
      </c>
      <c r="J3153" s="870">
        <v>0</v>
      </c>
      <c r="K3153" s="870">
        <v>0</v>
      </c>
      <c r="L3153" s="870">
        <v>0</v>
      </c>
      <c r="M3153" s="870">
        <v>0</v>
      </c>
      <c r="N3153" s="870">
        <v>0</v>
      </c>
      <c r="O3153" s="870">
        <v>0</v>
      </c>
      <c r="P3153" s="870">
        <v>0</v>
      </c>
      <c r="Q3153" s="870">
        <v>0</v>
      </c>
      <c r="R3153" s="870">
        <v>0</v>
      </c>
      <c r="S3153" s="870">
        <v>0</v>
      </c>
      <c r="T3153" s="870">
        <v>0</v>
      </c>
      <c r="U3153" s="870">
        <v>0</v>
      </c>
      <c r="V3153" s="870">
        <v>0</v>
      </c>
      <c r="W3153" s="870">
        <v>0</v>
      </c>
      <c r="X3153" s="870">
        <v>0</v>
      </c>
      <c r="Y3153" s="870">
        <v>0</v>
      </c>
      <c r="Z3153" s="870">
        <v>0</v>
      </c>
      <c r="AA3153" s="870">
        <v>0</v>
      </c>
      <c r="AB3153" s="870">
        <v>0</v>
      </c>
      <c r="AC3153" s="870">
        <v>0</v>
      </c>
      <c r="AD3153" s="870">
        <v>0</v>
      </c>
      <c r="AE3153" s="870">
        <v>0</v>
      </c>
    </row>
    <row r="3154" spans="1:31">
      <c r="A3154" s="870" t="s">
        <v>2111</v>
      </c>
      <c r="B3154" s="870">
        <v>25</v>
      </c>
      <c r="C3154" s="870">
        <v>2519</v>
      </c>
      <c r="D3154" s="870">
        <v>251905</v>
      </c>
      <c r="E3154" s="870">
        <v>2519051204</v>
      </c>
      <c r="F3154" s="870" t="s">
        <v>1632</v>
      </c>
      <c r="G3154" s="870">
        <v>0</v>
      </c>
      <c r="H3154" s="870">
        <v>0</v>
      </c>
      <c r="I3154" s="870">
        <v>0</v>
      </c>
      <c r="J3154" s="870">
        <v>0</v>
      </c>
      <c r="K3154" s="870">
        <v>0</v>
      </c>
      <c r="L3154" s="870">
        <v>0</v>
      </c>
      <c r="M3154" s="870">
        <v>0</v>
      </c>
      <c r="N3154" s="870">
        <v>0</v>
      </c>
      <c r="O3154" s="870">
        <v>0</v>
      </c>
      <c r="P3154" s="870">
        <v>0</v>
      </c>
      <c r="Q3154" s="870">
        <v>0</v>
      </c>
      <c r="R3154" s="870">
        <v>0</v>
      </c>
      <c r="S3154" s="870">
        <v>0</v>
      </c>
      <c r="T3154" s="870">
        <v>0</v>
      </c>
      <c r="U3154" s="870">
        <v>0</v>
      </c>
      <c r="V3154" s="870">
        <v>0</v>
      </c>
      <c r="W3154" s="870">
        <v>0</v>
      </c>
      <c r="X3154" s="870">
        <v>0</v>
      </c>
      <c r="Y3154" s="870">
        <v>0</v>
      </c>
      <c r="Z3154" s="870">
        <v>0</v>
      </c>
      <c r="AA3154" s="870">
        <v>0</v>
      </c>
      <c r="AB3154" s="870">
        <v>0</v>
      </c>
      <c r="AC3154" s="870">
        <v>0</v>
      </c>
      <c r="AD3154" s="870">
        <v>0</v>
      </c>
      <c r="AE3154" s="870">
        <v>0</v>
      </c>
    </row>
    <row r="3155" spans="1:31">
      <c r="A3155" s="870" t="s">
        <v>2111</v>
      </c>
      <c r="B3155" s="870">
        <v>25</v>
      </c>
      <c r="C3155" s="870">
        <v>2519</v>
      </c>
      <c r="D3155" s="870">
        <v>251905</v>
      </c>
      <c r="E3155" s="870">
        <v>2519051205</v>
      </c>
      <c r="F3155" s="870" t="s">
        <v>316</v>
      </c>
      <c r="G3155" s="870">
        <v>0</v>
      </c>
      <c r="H3155" s="870">
        <v>0</v>
      </c>
      <c r="I3155" s="870">
        <v>0</v>
      </c>
      <c r="J3155" s="870">
        <v>0</v>
      </c>
      <c r="K3155" s="870">
        <v>0</v>
      </c>
      <c r="L3155" s="870">
        <v>0</v>
      </c>
      <c r="M3155" s="870">
        <v>0</v>
      </c>
      <c r="N3155" s="870">
        <v>0</v>
      </c>
      <c r="O3155" s="870">
        <v>0</v>
      </c>
      <c r="P3155" s="870">
        <v>0</v>
      </c>
      <c r="Q3155" s="870">
        <v>0</v>
      </c>
      <c r="R3155" s="870">
        <v>0</v>
      </c>
      <c r="S3155" s="870">
        <v>0</v>
      </c>
      <c r="T3155" s="870">
        <v>0</v>
      </c>
      <c r="U3155" s="870">
        <v>0</v>
      </c>
      <c r="V3155" s="870">
        <v>0</v>
      </c>
      <c r="W3155" s="870">
        <v>0</v>
      </c>
      <c r="X3155" s="870">
        <v>0</v>
      </c>
      <c r="Y3155" s="870">
        <v>0</v>
      </c>
      <c r="Z3155" s="870">
        <v>0</v>
      </c>
      <c r="AA3155" s="870">
        <v>0</v>
      </c>
      <c r="AB3155" s="870">
        <v>0</v>
      </c>
      <c r="AC3155" s="870">
        <v>0</v>
      </c>
      <c r="AD3155" s="870">
        <v>0</v>
      </c>
      <c r="AE3155" s="870">
        <v>0</v>
      </c>
    </row>
    <row r="3156" spans="1:31">
      <c r="A3156" s="870" t="s">
        <v>2111</v>
      </c>
      <c r="B3156" s="870">
        <v>25</v>
      </c>
      <c r="C3156" s="870">
        <v>2519</v>
      </c>
      <c r="D3156" s="870">
        <v>251905</v>
      </c>
      <c r="E3156" s="870">
        <v>2519051206</v>
      </c>
      <c r="F3156" s="870" t="s">
        <v>317</v>
      </c>
      <c r="G3156" s="870">
        <v>0</v>
      </c>
      <c r="H3156" s="870">
        <v>0</v>
      </c>
      <c r="I3156" s="870">
        <v>0</v>
      </c>
      <c r="J3156" s="870">
        <v>0</v>
      </c>
      <c r="K3156" s="870">
        <v>0</v>
      </c>
      <c r="L3156" s="870">
        <v>0</v>
      </c>
      <c r="M3156" s="870">
        <v>0</v>
      </c>
      <c r="N3156" s="870">
        <v>0</v>
      </c>
      <c r="O3156" s="870">
        <v>0</v>
      </c>
      <c r="P3156" s="870">
        <v>0</v>
      </c>
      <c r="Q3156" s="870">
        <v>0</v>
      </c>
      <c r="R3156" s="870">
        <v>0</v>
      </c>
      <c r="S3156" s="870">
        <v>0</v>
      </c>
      <c r="T3156" s="870">
        <v>0</v>
      </c>
      <c r="U3156" s="870">
        <v>0</v>
      </c>
      <c r="V3156" s="870">
        <v>0</v>
      </c>
      <c r="W3156" s="870">
        <v>0</v>
      </c>
      <c r="X3156" s="870">
        <v>0</v>
      </c>
      <c r="Y3156" s="870">
        <v>0</v>
      </c>
      <c r="Z3156" s="870">
        <v>0</v>
      </c>
      <c r="AA3156" s="870">
        <v>0</v>
      </c>
      <c r="AB3156" s="870">
        <v>0</v>
      </c>
      <c r="AC3156" s="870">
        <v>0</v>
      </c>
      <c r="AD3156" s="870">
        <v>0</v>
      </c>
      <c r="AE3156" s="870">
        <v>0</v>
      </c>
    </row>
    <row r="3157" spans="1:31">
      <c r="A3157" s="870" t="s">
        <v>2111</v>
      </c>
      <c r="B3157" s="870">
        <v>25</v>
      </c>
      <c r="C3157" s="870">
        <v>2519</v>
      </c>
      <c r="D3157" s="870">
        <v>251905</v>
      </c>
      <c r="E3157" s="870">
        <v>2519051207</v>
      </c>
      <c r="F3157" s="870" t="s">
        <v>1633</v>
      </c>
      <c r="G3157" s="870">
        <v>0</v>
      </c>
      <c r="H3157" s="870">
        <v>0</v>
      </c>
      <c r="I3157" s="870">
        <v>0</v>
      </c>
      <c r="J3157" s="870">
        <v>0</v>
      </c>
      <c r="K3157" s="870">
        <v>0</v>
      </c>
      <c r="L3157" s="870">
        <v>0</v>
      </c>
      <c r="M3157" s="870">
        <v>0</v>
      </c>
      <c r="N3157" s="870">
        <v>0</v>
      </c>
      <c r="O3157" s="870">
        <v>0</v>
      </c>
      <c r="P3157" s="870">
        <v>0</v>
      </c>
      <c r="Q3157" s="870">
        <v>0</v>
      </c>
      <c r="R3157" s="870">
        <v>0</v>
      </c>
      <c r="S3157" s="870">
        <v>0</v>
      </c>
      <c r="T3157" s="870">
        <v>0</v>
      </c>
      <c r="U3157" s="870">
        <v>0</v>
      </c>
      <c r="V3157" s="870">
        <v>0</v>
      </c>
      <c r="W3157" s="870">
        <v>0</v>
      </c>
      <c r="X3157" s="870">
        <v>0</v>
      </c>
      <c r="Y3157" s="870">
        <v>0</v>
      </c>
      <c r="Z3157" s="870">
        <v>0</v>
      </c>
      <c r="AA3157" s="870">
        <v>0</v>
      </c>
      <c r="AB3157" s="870">
        <v>0</v>
      </c>
      <c r="AC3157" s="870">
        <v>0</v>
      </c>
      <c r="AD3157" s="870">
        <v>0</v>
      </c>
      <c r="AE3157" s="870">
        <v>0</v>
      </c>
    </row>
    <row r="3158" spans="1:31">
      <c r="A3158" s="870" t="s">
        <v>2111</v>
      </c>
      <c r="B3158" s="870">
        <v>25</v>
      </c>
      <c r="C3158" s="870">
        <v>2519</v>
      </c>
      <c r="D3158" s="870">
        <v>251905</v>
      </c>
      <c r="E3158" s="870">
        <v>2519051208</v>
      </c>
      <c r="F3158" s="870" t="s">
        <v>318</v>
      </c>
      <c r="G3158" s="870">
        <v>0</v>
      </c>
      <c r="H3158" s="870">
        <v>0</v>
      </c>
      <c r="I3158" s="870">
        <v>0</v>
      </c>
      <c r="J3158" s="870">
        <v>0</v>
      </c>
      <c r="K3158" s="870">
        <v>0</v>
      </c>
      <c r="L3158" s="870">
        <v>0</v>
      </c>
      <c r="M3158" s="870">
        <v>0</v>
      </c>
      <c r="N3158" s="870">
        <v>0</v>
      </c>
      <c r="O3158" s="870">
        <v>0</v>
      </c>
      <c r="P3158" s="870">
        <v>0</v>
      </c>
      <c r="Q3158" s="870">
        <v>0</v>
      </c>
      <c r="R3158" s="870">
        <v>0</v>
      </c>
      <c r="S3158" s="870">
        <v>0</v>
      </c>
      <c r="T3158" s="870">
        <v>0</v>
      </c>
      <c r="U3158" s="870">
        <v>0</v>
      </c>
      <c r="V3158" s="870">
        <v>0</v>
      </c>
      <c r="W3158" s="870">
        <v>0</v>
      </c>
      <c r="X3158" s="870">
        <v>0</v>
      </c>
      <c r="Y3158" s="870">
        <v>0</v>
      </c>
      <c r="Z3158" s="870">
        <v>0</v>
      </c>
      <c r="AA3158" s="870">
        <v>0</v>
      </c>
      <c r="AB3158" s="870">
        <v>0</v>
      </c>
      <c r="AC3158" s="870">
        <v>0</v>
      </c>
      <c r="AD3158" s="870">
        <v>0</v>
      </c>
      <c r="AE3158" s="870">
        <v>0</v>
      </c>
    </row>
    <row r="3159" spans="1:31">
      <c r="A3159" s="870" t="s">
        <v>2111</v>
      </c>
      <c r="B3159" s="870">
        <v>25</v>
      </c>
      <c r="C3159" s="870">
        <v>2519</v>
      </c>
      <c r="D3159" s="870">
        <v>251905</v>
      </c>
      <c r="E3159" s="870">
        <v>2519051209</v>
      </c>
      <c r="F3159" s="870" t="s">
        <v>319</v>
      </c>
      <c r="G3159" s="870">
        <v>0</v>
      </c>
      <c r="H3159" s="870">
        <v>0</v>
      </c>
      <c r="I3159" s="870">
        <v>0</v>
      </c>
      <c r="J3159" s="870">
        <v>0</v>
      </c>
      <c r="K3159" s="870">
        <v>0</v>
      </c>
      <c r="L3159" s="870">
        <v>0</v>
      </c>
      <c r="M3159" s="870">
        <v>0</v>
      </c>
      <c r="N3159" s="870">
        <v>0</v>
      </c>
      <c r="O3159" s="870">
        <v>0</v>
      </c>
      <c r="P3159" s="870">
        <v>0</v>
      </c>
      <c r="Q3159" s="870">
        <v>0</v>
      </c>
      <c r="R3159" s="870">
        <v>0</v>
      </c>
      <c r="S3159" s="870">
        <v>0</v>
      </c>
      <c r="T3159" s="870">
        <v>0</v>
      </c>
      <c r="U3159" s="870">
        <v>0</v>
      </c>
      <c r="V3159" s="870">
        <v>0</v>
      </c>
      <c r="W3159" s="870">
        <v>0</v>
      </c>
      <c r="X3159" s="870">
        <v>0</v>
      </c>
      <c r="Y3159" s="870">
        <v>0</v>
      </c>
      <c r="Z3159" s="870">
        <v>0</v>
      </c>
      <c r="AA3159" s="870">
        <v>0</v>
      </c>
      <c r="AB3159" s="870">
        <v>0</v>
      </c>
      <c r="AC3159" s="870">
        <v>0</v>
      </c>
      <c r="AD3159" s="870">
        <v>0</v>
      </c>
      <c r="AE3159" s="870">
        <v>0</v>
      </c>
    </row>
    <row r="3160" spans="1:31">
      <c r="A3160" s="870" t="s">
        <v>2111</v>
      </c>
      <c r="B3160" s="870">
        <v>25</v>
      </c>
      <c r="C3160" s="870">
        <v>2519</v>
      </c>
      <c r="D3160" s="870">
        <v>251905</v>
      </c>
      <c r="E3160" s="870">
        <v>2519051210</v>
      </c>
      <c r="F3160" s="870" t="s">
        <v>374</v>
      </c>
      <c r="G3160" s="870">
        <v>0</v>
      </c>
      <c r="H3160" s="870">
        <v>0</v>
      </c>
      <c r="I3160" s="870">
        <v>0</v>
      </c>
      <c r="J3160" s="870">
        <v>0</v>
      </c>
      <c r="K3160" s="870">
        <v>0</v>
      </c>
      <c r="L3160" s="870">
        <v>0</v>
      </c>
      <c r="M3160" s="870">
        <v>0</v>
      </c>
      <c r="N3160" s="870">
        <v>0</v>
      </c>
      <c r="O3160" s="870">
        <v>0</v>
      </c>
      <c r="P3160" s="870">
        <v>0</v>
      </c>
      <c r="Q3160" s="870">
        <v>0</v>
      </c>
      <c r="R3160" s="870">
        <v>0</v>
      </c>
      <c r="S3160" s="870">
        <v>0</v>
      </c>
      <c r="T3160" s="870">
        <v>0</v>
      </c>
      <c r="U3160" s="870">
        <v>0</v>
      </c>
      <c r="V3160" s="870">
        <v>0</v>
      </c>
      <c r="W3160" s="870">
        <v>0</v>
      </c>
      <c r="X3160" s="870">
        <v>0</v>
      </c>
      <c r="Y3160" s="870">
        <v>0</v>
      </c>
      <c r="Z3160" s="870">
        <v>0</v>
      </c>
      <c r="AA3160" s="870">
        <v>0</v>
      </c>
      <c r="AB3160" s="870">
        <v>0</v>
      </c>
      <c r="AC3160" s="870">
        <v>0</v>
      </c>
      <c r="AD3160" s="870">
        <v>0</v>
      </c>
      <c r="AE3160" s="870">
        <v>0</v>
      </c>
    </row>
    <row r="3161" spans="1:31">
      <c r="A3161" s="870" t="s">
        <v>2111</v>
      </c>
      <c r="B3161" s="870">
        <v>25</v>
      </c>
      <c r="C3161" s="870">
        <v>2519</v>
      </c>
      <c r="D3161" s="870">
        <v>251905</v>
      </c>
      <c r="E3161" s="870">
        <v>2519051211</v>
      </c>
      <c r="F3161" s="870" t="s">
        <v>4428</v>
      </c>
      <c r="G3161" s="870">
        <v>0</v>
      </c>
      <c r="H3161" s="870">
        <v>0</v>
      </c>
      <c r="I3161" s="870">
        <v>0</v>
      </c>
      <c r="J3161" s="870">
        <v>0</v>
      </c>
      <c r="K3161" s="870">
        <v>0</v>
      </c>
      <c r="L3161" s="870">
        <v>0</v>
      </c>
      <c r="M3161" s="870">
        <v>0</v>
      </c>
      <c r="N3161" s="870">
        <v>0</v>
      </c>
      <c r="O3161" s="870">
        <v>0</v>
      </c>
      <c r="P3161" s="870">
        <v>0</v>
      </c>
      <c r="Q3161" s="870">
        <v>0</v>
      </c>
      <c r="R3161" s="870">
        <v>0</v>
      </c>
      <c r="S3161" s="870">
        <v>0</v>
      </c>
      <c r="T3161" s="870">
        <v>0</v>
      </c>
      <c r="U3161" s="870">
        <v>0</v>
      </c>
      <c r="V3161" s="870">
        <v>0</v>
      </c>
      <c r="W3161" s="870">
        <v>0</v>
      </c>
      <c r="X3161" s="870">
        <v>0</v>
      </c>
      <c r="Y3161" s="870">
        <v>0</v>
      </c>
      <c r="Z3161" s="870">
        <v>0</v>
      </c>
      <c r="AA3161" s="870">
        <v>0</v>
      </c>
      <c r="AB3161" s="870">
        <v>0</v>
      </c>
      <c r="AC3161" s="870">
        <v>0</v>
      </c>
      <c r="AD3161" s="870">
        <v>0</v>
      </c>
      <c r="AE3161" s="870">
        <v>0</v>
      </c>
    </row>
    <row r="3162" spans="1:31">
      <c r="A3162" s="870" t="s">
        <v>2111</v>
      </c>
      <c r="B3162" s="870">
        <v>25</v>
      </c>
      <c r="C3162" s="870">
        <v>2519</v>
      </c>
      <c r="D3162" s="870">
        <v>251905</v>
      </c>
      <c r="E3162" s="870">
        <v>2519051212</v>
      </c>
      <c r="F3162" s="870" t="s">
        <v>320</v>
      </c>
      <c r="G3162" s="870">
        <v>0</v>
      </c>
      <c r="H3162" s="870">
        <v>0</v>
      </c>
      <c r="I3162" s="870">
        <v>0</v>
      </c>
      <c r="J3162" s="870">
        <v>0</v>
      </c>
      <c r="K3162" s="870">
        <v>0</v>
      </c>
      <c r="L3162" s="870">
        <v>0</v>
      </c>
      <c r="M3162" s="870">
        <v>0</v>
      </c>
      <c r="N3162" s="870">
        <v>0</v>
      </c>
      <c r="O3162" s="870">
        <v>0</v>
      </c>
      <c r="P3162" s="870">
        <v>0</v>
      </c>
      <c r="Q3162" s="870">
        <v>0</v>
      </c>
      <c r="R3162" s="870">
        <v>0</v>
      </c>
      <c r="S3162" s="870">
        <v>0</v>
      </c>
      <c r="T3162" s="870">
        <v>0</v>
      </c>
      <c r="U3162" s="870">
        <v>0</v>
      </c>
      <c r="V3162" s="870">
        <v>0</v>
      </c>
      <c r="W3162" s="870">
        <v>0</v>
      </c>
      <c r="X3162" s="870">
        <v>0</v>
      </c>
      <c r="Y3162" s="870">
        <v>0</v>
      </c>
      <c r="Z3162" s="870">
        <v>0</v>
      </c>
      <c r="AA3162" s="870">
        <v>0</v>
      </c>
      <c r="AB3162" s="870">
        <v>0</v>
      </c>
      <c r="AC3162" s="870">
        <v>0</v>
      </c>
      <c r="AD3162" s="870">
        <v>0</v>
      </c>
      <c r="AE3162" s="870">
        <v>0</v>
      </c>
    </row>
    <row r="3163" spans="1:31">
      <c r="A3163" s="870" t="s">
        <v>2111</v>
      </c>
      <c r="B3163" s="870">
        <v>25</v>
      </c>
      <c r="C3163" s="870">
        <v>2519</v>
      </c>
      <c r="D3163" s="870">
        <v>251905</v>
      </c>
      <c r="E3163" s="870">
        <v>2519051213</v>
      </c>
      <c r="F3163" s="870" t="s">
        <v>321</v>
      </c>
      <c r="G3163" s="870">
        <v>0</v>
      </c>
      <c r="H3163" s="870">
        <v>0</v>
      </c>
      <c r="I3163" s="870">
        <v>0</v>
      </c>
      <c r="J3163" s="870">
        <v>0</v>
      </c>
      <c r="K3163" s="870">
        <v>0</v>
      </c>
      <c r="L3163" s="870">
        <v>0</v>
      </c>
      <c r="M3163" s="870">
        <v>0</v>
      </c>
      <c r="N3163" s="870">
        <v>0</v>
      </c>
      <c r="O3163" s="870">
        <v>0</v>
      </c>
      <c r="P3163" s="870">
        <v>0</v>
      </c>
      <c r="Q3163" s="870">
        <v>0</v>
      </c>
      <c r="R3163" s="870">
        <v>0</v>
      </c>
      <c r="S3163" s="870">
        <v>0</v>
      </c>
      <c r="T3163" s="870">
        <v>0</v>
      </c>
      <c r="U3163" s="870">
        <v>0</v>
      </c>
      <c r="V3163" s="870">
        <v>0</v>
      </c>
      <c r="W3163" s="870">
        <v>0</v>
      </c>
      <c r="X3163" s="870">
        <v>0</v>
      </c>
      <c r="Y3163" s="870">
        <v>0</v>
      </c>
      <c r="Z3163" s="870">
        <v>0</v>
      </c>
      <c r="AA3163" s="870">
        <v>0</v>
      </c>
      <c r="AB3163" s="870">
        <v>0</v>
      </c>
      <c r="AC3163" s="870">
        <v>0</v>
      </c>
      <c r="AD3163" s="870">
        <v>0</v>
      </c>
      <c r="AE3163" s="870">
        <v>0</v>
      </c>
    </row>
    <row r="3164" spans="1:31">
      <c r="A3164" s="870" t="s">
        <v>2111</v>
      </c>
      <c r="B3164" s="870">
        <v>25</v>
      </c>
      <c r="C3164" s="870">
        <v>2519</v>
      </c>
      <c r="D3164" s="870">
        <v>251905</v>
      </c>
      <c r="E3164" s="870">
        <v>2519051218</v>
      </c>
      <c r="F3164" s="870" t="s">
        <v>322</v>
      </c>
      <c r="G3164" s="870">
        <v>0</v>
      </c>
      <c r="H3164" s="870">
        <v>0</v>
      </c>
      <c r="I3164" s="870">
        <v>0</v>
      </c>
      <c r="J3164" s="870">
        <v>0</v>
      </c>
      <c r="K3164" s="870">
        <v>0</v>
      </c>
      <c r="L3164" s="870">
        <v>0</v>
      </c>
      <c r="M3164" s="870">
        <v>0</v>
      </c>
      <c r="N3164" s="870">
        <v>0</v>
      </c>
      <c r="O3164" s="870">
        <v>0</v>
      </c>
      <c r="P3164" s="870">
        <v>0</v>
      </c>
      <c r="Q3164" s="870">
        <v>0</v>
      </c>
      <c r="R3164" s="870">
        <v>0</v>
      </c>
      <c r="S3164" s="870">
        <v>0</v>
      </c>
      <c r="T3164" s="870">
        <v>0</v>
      </c>
      <c r="U3164" s="870">
        <v>0</v>
      </c>
      <c r="V3164" s="870">
        <v>0</v>
      </c>
      <c r="W3164" s="870">
        <v>0</v>
      </c>
      <c r="X3164" s="870">
        <v>0</v>
      </c>
      <c r="Y3164" s="870">
        <v>0</v>
      </c>
      <c r="Z3164" s="870">
        <v>0</v>
      </c>
      <c r="AA3164" s="870">
        <v>0</v>
      </c>
      <c r="AB3164" s="870">
        <v>0</v>
      </c>
      <c r="AC3164" s="870">
        <v>0</v>
      </c>
      <c r="AD3164" s="870">
        <v>0</v>
      </c>
      <c r="AE3164" s="870">
        <v>0</v>
      </c>
    </row>
    <row r="3165" spans="1:31">
      <c r="A3165" s="870" t="s">
        <v>2111</v>
      </c>
      <c r="B3165" s="870">
        <v>25</v>
      </c>
      <c r="C3165" s="870">
        <v>2519</v>
      </c>
      <c r="D3165" s="870">
        <v>251905</v>
      </c>
      <c r="E3165" s="870">
        <v>2519051220</v>
      </c>
      <c r="F3165" s="870" t="s">
        <v>1634</v>
      </c>
      <c r="G3165" s="870">
        <v>0</v>
      </c>
      <c r="H3165" s="870">
        <v>0</v>
      </c>
      <c r="I3165" s="870">
        <v>0</v>
      </c>
      <c r="J3165" s="870">
        <v>0</v>
      </c>
      <c r="K3165" s="870">
        <v>0</v>
      </c>
      <c r="L3165" s="870">
        <v>0</v>
      </c>
      <c r="M3165" s="870">
        <v>0</v>
      </c>
      <c r="N3165" s="870">
        <v>0</v>
      </c>
      <c r="O3165" s="870">
        <v>0</v>
      </c>
      <c r="P3165" s="870">
        <v>0</v>
      </c>
      <c r="Q3165" s="870">
        <v>0</v>
      </c>
      <c r="R3165" s="870">
        <v>0</v>
      </c>
      <c r="S3165" s="870">
        <v>0</v>
      </c>
      <c r="T3165" s="870">
        <v>0</v>
      </c>
      <c r="U3165" s="870">
        <v>0</v>
      </c>
      <c r="V3165" s="870">
        <v>0</v>
      </c>
      <c r="W3165" s="870">
        <v>0</v>
      </c>
      <c r="X3165" s="870">
        <v>0</v>
      </c>
      <c r="Y3165" s="870">
        <v>0</v>
      </c>
      <c r="Z3165" s="870">
        <v>0</v>
      </c>
      <c r="AA3165" s="870">
        <v>0</v>
      </c>
      <c r="AB3165" s="870">
        <v>0</v>
      </c>
      <c r="AC3165" s="870">
        <v>0</v>
      </c>
      <c r="AD3165" s="870">
        <v>0</v>
      </c>
      <c r="AE3165" s="870">
        <v>0</v>
      </c>
    </row>
    <row r="3166" spans="1:31">
      <c r="A3166" s="870" t="s">
        <v>2111</v>
      </c>
      <c r="B3166" s="870">
        <v>25</v>
      </c>
      <c r="C3166" s="870">
        <v>2519</v>
      </c>
      <c r="D3166" s="870">
        <v>251905</v>
      </c>
      <c r="E3166" s="870">
        <v>2519051222</v>
      </c>
      <c r="F3166" s="870" t="s">
        <v>1045</v>
      </c>
      <c r="G3166" s="870">
        <v>0</v>
      </c>
      <c r="H3166" s="870">
        <v>0</v>
      </c>
      <c r="I3166" s="870">
        <v>0</v>
      </c>
      <c r="J3166" s="870">
        <v>0</v>
      </c>
      <c r="K3166" s="870">
        <v>0</v>
      </c>
      <c r="L3166" s="870">
        <v>0</v>
      </c>
      <c r="M3166" s="870">
        <v>0</v>
      </c>
      <c r="N3166" s="870">
        <v>0</v>
      </c>
      <c r="O3166" s="870">
        <v>0</v>
      </c>
      <c r="P3166" s="870">
        <v>0</v>
      </c>
      <c r="Q3166" s="870">
        <v>0</v>
      </c>
      <c r="R3166" s="870">
        <v>0</v>
      </c>
      <c r="S3166" s="870">
        <v>0</v>
      </c>
      <c r="T3166" s="870">
        <v>0</v>
      </c>
      <c r="U3166" s="870">
        <v>0</v>
      </c>
      <c r="V3166" s="870">
        <v>0</v>
      </c>
      <c r="W3166" s="870">
        <v>0</v>
      </c>
      <c r="X3166" s="870">
        <v>0</v>
      </c>
      <c r="Y3166" s="870">
        <v>0</v>
      </c>
      <c r="Z3166" s="870">
        <v>0</v>
      </c>
      <c r="AA3166" s="870">
        <v>0</v>
      </c>
      <c r="AB3166" s="870">
        <v>0</v>
      </c>
      <c r="AC3166" s="870">
        <v>0</v>
      </c>
      <c r="AD3166" s="870">
        <v>0</v>
      </c>
      <c r="AE3166" s="870">
        <v>0</v>
      </c>
    </row>
    <row r="3167" spans="1:31">
      <c r="A3167" s="870" t="s">
        <v>2111</v>
      </c>
      <c r="B3167" s="870">
        <v>25</v>
      </c>
      <c r="C3167" s="870">
        <v>2519</v>
      </c>
      <c r="D3167" s="870">
        <v>251905</v>
      </c>
      <c r="E3167" s="870">
        <v>2519051228</v>
      </c>
      <c r="F3167" s="870" t="s">
        <v>2135</v>
      </c>
      <c r="G3167" s="870">
        <v>0</v>
      </c>
      <c r="H3167" s="870">
        <v>0</v>
      </c>
      <c r="I3167" s="870">
        <v>0</v>
      </c>
      <c r="J3167" s="870">
        <v>0</v>
      </c>
      <c r="K3167" s="870">
        <v>0</v>
      </c>
      <c r="L3167" s="870">
        <v>0</v>
      </c>
      <c r="M3167" s="870">
        <v>0</v>
      </c>
      <c r="N3167" s="870">
        <v>0</v>
      </c>
      <c r="O3167" s="870">
        <v>0</v>
      </c>
      <c r="P3167" s="870">
        <v>0</v>
      </c>
      <c r="Q3167" s="870">
        <v>0</v>
      </c>
      <c r="R3167" s="870">
        <v>0</v>
      </c>
      <c r="S3167" s="870">
        <v>0</v>
      </c>
      <c r="T3167" s="870">
        <v>0</v>
      </c>
      <c r="U3167" s="870">
        <v>0</v>
      </c>
      <c r="V3167" s="870">
        <v>0</v>
      </c>
      <c r="W3167" s="870">
        <v>0</v>
      </c>
      <c r="X3167" s="870">
        <v>0</v>
      </c>
      <c r="Y3167" s="870">
        <v>0</v>
      </c>
      <c r="Z3167" s="870">
        <v>0</v>
      </c>
      <c r="AA3167" s="870">
        <v>0</v>
      </c>
      <c r="AB3167" s="870">
        <v>0</v>
      </c>
      <c r="AC3167" s="870">
        <v>0</v>
      </c>
      <c r="AD3167" s="870">
        <v>0</v>
      </c>
      <c r="AE3167" s="870">
        <v>0</v>
      </c>
    </row>
    <row r="3168" spans="1:31">
      <c r="A3168" s="870" t="s">
        <v>2111</v>
      </c>
      <c r="B3168" s="870">
        <v>25</v>
      </c>
      <c r="C3168" s="870">
        <v>2519</v>
      </c>
      <c r="D3168" s="870">
        <v>251905</v>
      </c>
      <c r="E3168" s="870">
        <v>2519051230</v>
      </c>
      <c r="F3168" s="870" t="s">
        <v>1635</v>
      </c>
      <c r="G3168" s="870">
        <v>0</v>
      </c>
      <c r="H3168" s="870">
        <v>0</v>
      </c>
      <c r="I3168" s="870">
        <v>0</v>
      </c>
      <c r="J3168" s="870">
        <v>0</v>
      </c>
      <c r="K3168" s="870">
        <v>0</v>
      </c>
      <c r="L3168" s="870">
        <v>0</v>
      </c>
      <c r="M3168" s="870">
        <v>0</v>
      </c>
      <c r="N3168" s="870">
        <v>0</v>
      </c>
      <c r="O3168" s="870">
        <v>0</v>
      </c>
      <c r="P3168" s="870">
        <v>0</v>
      </c>
      <c r="Q3168" s="870">
        <v>0</v>
      </c>
      <c r="R3168" s="870">
        <v>0</v>
      </c>
      <c r="S3168" s="870">
        <v>0</v>
      </c>
      <c r="T3168" s="870">
        <v>0</v>
      </c>
      <c r="U3168" s="870">
        <v>0</v>
      </c>
      <c r="V3168" s="870">
        <v>0</v>
      </c>
      <c r="W3168" s="870">
        <v>0</v>
      </c>
      <c r="X3168" s="870">
        <v>0</v>
      </c>
      <c r="Y3168" s="870">
        <v>0</v>
      </c>
      <c r="Z3168" s="870">
        <v>0</v>
      </c>
      <c r="AA3168" s="870">
        <v>0</v>
      </c>
      <c r="AB3168" s="870">
        <v>0</v>
      </c>
      <c r="AC3168" s="870">
        <v>0</v>
      </c>
      <c r="AD3168" s="870">
        <v>0</v>
      </c>
      <c r="AE3168" s="870">
        <v>0</v>
      </c>
    </row>
    <row r="3169" spans="1:31">
      <c r="A3169" s="870" t="s">
        <v>2111</v>
      </c>
      <c r="B3169" s="870">
        <v>25</v>
      </c>
      <c r="C3169" s="870">
        <v>2519</v>
      </c>
      <c r="D3169" s="870">
        <v>251905</v>
      </c>
      <c r="E3169" s="870">
        <v>2519051245</v>
      </c>
      <c r="F3169" s="870" t="s">
        <v>1636</v>
      </c>
      <c r="G3169" s="870">
        <v>0</v>
      </c>
      <c r="H3169" s="870">
        <v>0</v>
      </c>
      <c r="I3169" s="870">
        <v>0</v>
      </c>
      <c r="J3169" s="870">
        <v>0</v>
      </c>
      <c r="K3169" s="870">
        <v>0</v>
      </c>
      <c r="L3169" s="870">
        <v>0</v>
      </c>
      <c r="M3169" s="870">
        <v>0</v>
      </c>
      <c r="N3169" s="870">
        <v>0</v>
      </c>
      <c r="O3169" s="870">
        <v>0</v>
      </c>
      <c r="P3169" s="870">
        <v>0</v>
      </c>
      <c r="Q3169" s="870">
        <v>0</v>
      </c>
      <c r="R3169" s="870">
        <v>0</v>
      </c>
      <c r="S3169" s="870">
        <v>0</v>
      </c>
      <c r="T3169" s="870">
        <v>0</v>
      </c>
      <c r="U3169" s="870">
        <v>0</v>
      </c>
      <c r="V3169" s="870">
        <v>0</v>
      </c>
      <c r="W3169" s="870">
        <v>0</v>
      </c>
      <c r="X3169" s="870">
        <v>0</v>
      </c>
      <c r="Y3169" s="870">
        <v>0</v>
      </c>
      <c r="Z3169" s="870">
        <v>0</v>
      </c>
      <c r="AA3169" s="870">
        <v>0</v>
      </c>
      <c r="AB3169" s="870">
        <v>0</v>
      </c>
      <c r="AC3169" s="870">
        <v>0</v>
      </c>
      <c r="AD3169" s="870">
        <v>0</v>
      </c>
      <c r="AE3169" s="870">
        <v>0</v>
      </c>
    </row>
    <row r="3170" spans="1:31">
      <c r="A3170" s="870" t="s">
        <v>2111</v>
      </c>
      <c r="B3170" s="870">
        <v>25</v>
      </c>
      <c r="C3170" s="870">
        <v>2519</v>
      </c>
      <c r="D3170" s="870">
        <v>251905</v>
      </c>
      <c r="E3170" s="870">
        <v>2519051250</v>
      </c>
      <c r="F3170" s="870" t="s">
        <v>1054</v>
      </c>
      <c r="G3170" s="870">
        <v>0</v>
      </c>
      <c r="H3170" s="870">
        <v>0</v>
      </c>
      <c r="I3170" s="870">
        <v>0</v>
      </c>
      <c r="J3170" s="870">
        <v>0</v>
      </c>
      <c r="K3170" s="870">
        <v>0</v>
      </c>
      <c r="L3170" s="870">
        <v>0</v>
      </c>
      <c r="M3170" s="870">
        <v>0</v>
      </c>
      <c r="N3170" s="870">
        <v>0</v>
      </c>
      <c r="O3170" s="870">
        <v>0</v>
      </c>
      <c r="P3170" s="870">
        <v>0</v>
      </c>
      <c r="Q3170" s="870">
        <v>0</v>
      </c>
      <c r="R3170" s="870">
        <v>0</v>
      </c>
      <c r="S3170" s="870">
        <v>0</v>
      </c>
      <c r="T3170" s="870">
        <v>0</v>
      </c>
      <c r="U3170" s="870">
        <v>0</v>
      </c>
      <c r="V3170" s="870">
        <v>0</v>
      </c>
      <c r="W3170" s="870">
        <v>0</v>
      </c>
      <c r="X3170" s="870">
        <v>0</v>
      </c>
      <c r="Y3170" s="870">
        <v>0</v>
      </c>
      <c r="Z3170" s="870">
        <v>0</v>
      </c>
      <c r="AA3170" s="870">
        <v>0</v>
      </c>
      <c r="AB3170" s="870">
        <v>0</v>
      </c>
      <c r="AC3170" s="870">
        <v>0</v>
      </c>
      <c r="AD3170" s="870">
        <v>0</v>
      </c>
      <c r="AE3170" s="870">
        <v>0</v>
      </c>
    </row>
    <row r="3171" spans="1:31">
      <c r="A3171" s="870" t="s">
        <v>2111</v>
      </c>
      <c r="B3171" s="870">
        <v>25</v>
      </c>
      <c r="C3171" s="870">
        <v>2519</v>
      </c>
      <c r="D3171" s="870">
        <v>251905</v>
      </c>
      <c r="E3171" s="870">
        <v>2519051298</v>
      </c>
      <c r="F3171" s="870" t="s">
        <v>2136</v>
      </c>
      <c r="G3171" s="870">
        <v>-191723781842</v>
      </c>
      <c r="H3171" s="870">
        <v>0</v>
      </c>
      <c r="I3171" s="870">
        <v>-191723781842.25</v>
      </c>
      <c r="J3171" s="870">
        <v>-0.25</v>
      </c>
      <c r="K3171" s="870">
        <v>0</v>
      </c>
      <c r="L3171" s="870">
        <v>0</v>
      </c>
      <c r="M3171" s="870">
        <v>-0.25</v>
      </c>
      <c r="N3171" s="870">
        <v>0</v>
      </c>
      <c r="O3171" s="870">
        <v>-0.25</v>
      </c>
      <c r="P3171" s="870">
        <v>-9.2499999999999999E-2</v>
      </c>
      <c r="Q3171" s="870">
        <v>0</v>
      </c>
      <c r="R3171" s="870">
        <v>0</v>
      </c>
      <c r="S3171" s="870">
        <v>0</v>
      </c>
      <c r="T3171" s="870">
        <v>0</v>
      </c>
      <c r="U3171" s="870">
        <v>0</v>
      </c>
      <c r="V3171" s="870">
        <v>0</v>
      </c>
      <c r="W3171" s="870">
        <v>0</v>
      </c>
      <c r="X3171" s="870">
        <v>-9.2499999999999999E-2</v>
      </c>
      <c r="Y3171" s="870">
        <v>0.37</v>
      </c>
      <c r="Z3171" s="870">
        <v>0</v>
      </c>
      <c r="AA3171" s="870">
        <v>-9.2499999999999999E-2</v>
      </c>
      <c r="AB3171" s="870">
        <v>0</v>
      </c>
      <c r="AC3171" s="870">
        <v>-9.2499999999999999E-2</v>
      </c>
      <c r="AD3171" s="870">
        <v>0</v>
      </c>
      <c r="AE3171" s="870">
        <v>0</v>
      </c>
    </row>
    <row r="3172" spans="1:31">
      <c r="A3172" s="870" t="s">
        <v>2111</v>
      </c>
      <c r="B3172" s="870">
        <v>25</v>
      </c>
      <c r="C3172" s="870">
        <v>2519</v>
      </c>
      <c r="D3172" s="870">
        <v>251905</v>
      </c>
      <c r="E3172" s="870">
        <v>2519051804</v>
      </c>
      <c r="F3172" s="870" t="s">
        <v>277</v>
      </c>
      <c r="G3172" s="870">
        <v>0</v>
      </c>
      <c r="H3172" s="870">
        <v>0</v>
      </c>
      <c r="I3172" s="870">
        <v>0</v>
      </c>
      <c r="J3172" s="870">
        <v>0</v>
      </c>
      <c r="K3172" s="870">
        <v>0</v>
      </c>
      <c r="L3172" s="870">
        <v>0</v>
      </c>
      <c r="M3172" s="870">
        <v>0</v>
      </c>
      <c r="N3172" s="870">
        <v>0</v>
      </c>
      <c r="O3172" s="870">
        <v>0</v>
      </c>
      <c r="P3172" s="870">
        <v>0</v>
      </c>
      <c r="Q3172" s="870">
        <v>0</v>
      </c>
      <c r="R3172" s="870">
        <v>0</v>
      </c>
      <c r="S3172" s="870">
        <v>0</v>
      </c>
      <c r="T3172" s="870">
        <v>0</v>
      </c>
      <c r="U3172" s="870">
        <v>0</v>
      </c>
      <c r="V3172" s="870">
        <v>0</v>
      </c>
      <c r="W3172" s="870">
        <v>0</v>
      </c>
      <c r="X3172" s="870">
        <v>0</v>
      </c>
      <c r="Y3172" s="870">
        <v>0</v>
      </c>
      <c r="Z3172" s="870">
        <v>0</v>
      </c>
      <c r="AA3172" s="870">
        <v>0</v>
      </c>
      <c r="AB3172" s="870">
        <v>0</v>
      </c>
      <c r="AC3172" s="870">
        <v>0</v>
      </c>
      <c r="AD3172" s="870">
        <v>0</v>
      </c>
      <c r="AE3172" s="870">
        <v>0</v>
      </c>
    </row>
    <row r="3173" spans="1:31">
      <c r="A3173" s="870" t="s">
        <v>2111</v>
      </c>
      <c r="B3173" s="870">
        <v>25</v>
      </c>
      <c r="C3173" s="870">
        <v>2519</v>
      </c>
      <c r="D3173" s="870">
        <v>251905</v>
      </c>
      <c r="E3173" s="870">
        <v>2519051805</v>
      </c>
      <c r="F3173" s="870" t="s">
        <v>277</v>
      </c>
      <c r="G3173" s="870">
        <v>0</v>
      </c>
      <c r="H3173" s="870">
        <v>0</v>
      </c>
      <c r="I3173" s="870">
        <v>0</v>
      </c>
      <c r="J3173" s="870">
        <v>0</v>
      </c>
      <c r="K3173" s="870">
        <v>0</v>
      </c>
      <c r="L3173" s="870">
        <v>0</v>
      </c>
      <c r="M3173" s="870">
        <v>0</v>
      </c>
      <c r="N3173" s="870">
        <v>0</v>
      </c>
      <c r="O3173" s="870">
        <v>0</v>
      </c>
      <c r="P3173" s="870">
        <v>0</v>
      </c>
      <c r="Q3173" s="870">
        <v>0</v>
      </c>
      <c r="R3173" s="870">
        <v>0</v>
      </c>
      <c r="S3173" s="870">
        <v>0</v>
      </c>
      <c r="T3173" s="870">
        <v>0</v>
      </c>
      <c r="U3173" s="870">
        <v>0</v>
      </c>
      <c r="V3173" s="870">
        <v>0</v>
      </c>
      <c r="W3173" s="870">
        <v>0</v>
      </c>
      <c r="X3173" s="870">
        <v>0</v>
      </c>
      <c r="Y3173" s="870">
        <v>0</v>
      </c>
      <c r="Z3173" s="870">
        <v>0</v>
      </c>
      <c r="AA3173" s="870">
        <v>0</v>
      </c>
      <c r="AB3173" s="870">
        <v>0</v>
      </c>
      <c r="AC3173" s="870">
        <v>0</v>
      </c>
      <c r="AD3173" s="870">
        <v>0</v>
      </c>
      <c r="AE3173" s="870">
        <v>0</v>
      </c>
    </row>
    <row r="3174" spans="1:31">
      <c r="A3174" s="870" t="s">
        <v>2111</v>
      </c>
      <c r="B3174" s="870">
        <v>25</v>
      </c>
      <c r="C3174" s="870">
        <v>2519</v>
      </c>
      <c r="D3174" s="870">
        <v>251905</v>
      </c>
      <c r="E3174" s="870">
        <v>2519051806</v>
      </c>
      <c r="F3174" s="870" t="s">
        <v>1047</v>
      </c>
      <c r="G3174" s="870">
        <v>0</v>
      </c>
      <c r="H3174" s="870">
        <v>0</v>
      </c>
      <c r="I3174" s="870">
        <v>0</v>
      </c>
      <c r="J3174" s="870">
        <v>0</v>
      </c>
      <c r="K3174" s="870">
        <v>0</v>
      </c>
      <c r="L3174" s="870">
        <v>0</v>
      </c>
      <c r="M3174" s="870">
        <v>0</v>
      </c>
      <c r="N3174" s="870">
        <v>0</v>
      </c>
      <c r="O3174" s="870">
        <v>0</v>
      </c>
      <c r="P3174" s="870">
        <v>0</v>
      </c>
      <c r="Q3174" s="870">
        <v>0</v>
      </c>
      <c r="R3174" s="870">
        <v>0</v>
      </c>
      <c r="S3174" s="870">
        <v>0</v>
      </c>
      <c r="T3174" s="870">
        <v>0</v>
      </c>
      <c r="U3174" s="870">
        <v>0</v>
      </c>
      <c r="V3174" s="870">
        <v>0</v>
      </c>
      <c r="W3174" s="870">
        <v>0</v>
      </c>
      <c r="X3174" s="870">
        <v>0</v>
      </c>
      <c r="Y3174" s="870">
        <v>0</v>
      </c>
      <c r="Z3174" s="870">
        <v>0</v>
      </c>
      <c r="AA3174" s="870">
        <v>0</v>
      </c>
      <c r="AB3174" s="870">
        <v>0</v>
      </c>
      <c r="AC3174" s="870">
        <v>0</v>
      </c>
      <c r="AD3174" s="870">
        <v>0</v>
      </c>
      <c r="AE3174" s="870">
        <v>0</v>
      </c>
    </row>
    <row r="3175" spans="1:31">
      <c r="A3175" s="870" t="s">
        <v>2111</v>
      </c>
      <c r="B3175" s="870">
        <v>25</v>
      </c>
      <c r="C3175" s="870">
        <v>2519</v>
      </c>
      <c r="D3175" s="870">
        <v>251905</v>
      </c>
      <c r="E3175" s="870">
        <v>2519051807</v>
      </c>
      <c r="F3175" s="870" t="s">
        <v>1047</v>
      </c>
      <c r="G3175" s="870">
        <v>0</v>
      </c>
      <c r="H3175" s="870">
        <v>0</v>
      </c>
      <c r="I3175" s="870">
        <v>0</v>
      </c>
      <c r="J3175" s="870">
        <v>0</v>
      </c>
      <c r="K3175" s="870">
        <v>0</v>
      </c>
      <c r="L3175" s="870">
        <v>0</v>
      </c>
      <c r="M3175" s="870">
        <v>0</v>
      </c>
      <c r="N3175" s="870">
        <v>0</v>
      </c>
      <c r="O3175" s="870">
        <v>0</v>
      </c>
      <c r="P3175" s="870">
        <v>0</v>
      </c>
      <c r="Q3175" s="870">
        <v>0</v>
      </c>
      <c r="R3175" s="870">
        <v>0</v>
      </c>
      <c r="S3175" s="870">
        <v>0</v>
      </c>
      <c r="T3175" s="870">
        <v>0</v>
      </c>
      <c r="U3175" s="870">
        <v>0</v>
      </c>
      <c r="V3175" s="870">
        <v>0</v>
      </c>
      <c r="W3175" s="870">
        <v>0</v>
      </c>
      <c r="X3175" s="870">
        <v>0</v>
      </c>
      <c r="Y3175" s="870">
        <v>0</v>
      </c>
      <c r="Z3175" s="870">
        <v>0</v>
      </c>
      <c r="AA3175" s="870">
        <v>0</v>
      </c>
      <c r="AB3175" s="870">
        <v>0</v>
      </c>
      <c r="AC3175" s="870">
        <v>0</v>
      </c>
      <c r="AD3175" s="870">
        <v>0</v>
      </c>
      <c r="AE3175" s="870">
        <v>0</v>
      </c>
    </row>
    <row r="3176" spans="1:31">
      <c r="A3176" s="870" t="s">
        <v>2111</v>
      </c>
      <c r="B3176" s="870">
        <v>25</v>
      </c>
      <c r="C3176" s="870">
        <v>2519</v>
      </c>
      <c r="D3176" s="870">
        <v>251905</v>
      </c>
      <c r="E3176" s="870">
        <v>2519051808</v>
      </c>
      <c r="F3176" s="870" t="s">
        <v>3625</v>
      </c>
      <c r="G3176" s="870">
        <v>0</v>
      </c>
      <c r="H3176" s="870">
        <v>0</v>
      </c>
      <c r="I3176" s="870">
        <v>0</v>
      </c>
      <c r="J3176" s="870">
        <v>0</v>
      </c>
      <c r="K3176" s="870">
        <v>0</v>
      </c>
      <c r="L3176" s="870">
        <v>0</v>
      </c>
      <c r="M3176" s="870">
        <v>0</v>
      </c>
      <c r="N3176" s="870">
        <v>0</v>
      </c>
      <c r="O3176" s="870">
        <v>0</v>
      </c>
      <c r="P3176" s="870">
        <v>0</v>
      </c>
      <c r="Q3176" s="870">
        <v>0</v>
      </c>
      <c r="R3176" s="870">
        <v>0</v>
      </c>
      <c r="S3176" s="870">
        <v>0</v>
      </c>
      <c r="T3176" s="870">
        <v>0</v>
      </c>
      <c r="U3176" s="870">
        <v>0</v>
      </c>
      <c r="V3176" s="870">
        <v>0</v>
      </c>
      <c r="W3176" s="870">
        <v>0</v>
      </c>
      <c r="X3176" s="870">
        <v>0</v>
      </c>
      <c r="Y3176" s="870">
        <v>0</v>
      </c>
      <c r="Z3176" s="870">
        <v>0</v>
      </c>
      <c r="AA3176" s="870">
        <v>0</v>
      </c>
      <c r="AB3176" s="870">
        <v>0</v>
      </c>
      <c r="AC3176" s="870">
        <v>0</v>
      </c>
      <c r="AD3176" s="870">
        <v>0</v>
      </c>
      <c r="AE3176" s="870">
        <v>0</v>
      </c>
    </row>
    <row r="3177" spans="1:31">
      <c r="A3177" s="870" t="s">
        <v>2111</v>
      </c>
      <c r="B3177" s="870">
        <v>25</v>
      </c>
      <c r="C3177" s="870">
        <v>2519</v>
      </c>
      <c r="D3177" s="870">
        <v>251905</v>
      </c>
      <c r="E3177" s="870">
        <v>2519051815</v>
      </c>
      <c r="F3177" s="870" t="s">
        <v>3738</v>
      </c>
      <c r="G3177" s="870">
        <v>0</v>
      </c>
      <c r="H3177" s="870">
        <v>0</v>
      </c>
      <c r="I3177" s="870">
        <v>0</v>
      </c>
      <c r="J3177" s="870">
        <v>0</v>
      </c>
      <c r="K3177" s="870">
        <v>0</v>
      </c>
      <c r="L3177" s="870">
        <v>0</v>
      </c>
      <c r="M3177" s="870">
        <v>0</v>
      </c>
      <c r="N3177" s="870">
        <v>0</v>
      </c>
      <c r="O3177" s="870">
        <v>0</v>
      </c>
      <c r="P3177" s="870">
        <v>0</v>
      </c>
      <c r="Q3177" s="870">
        <v>0</v>
      </c>
      <c r="R3177" s="870">
        <v>0</v>
      </c>
      <c r="S3177" s="870">
        <v>0</v>
      </c>
      <c r="T3177" s="870">
        <v>0</v>
      </c>
      <c r="U3177" s="870">
        <v>0</v>
      </c>
      <c r="V3177" s="870">
        <v>0</v>
      </c>
      <c r="W3177" s="870">
        <v>0</v>
      </c>
      <c r="X3177" s="870">
        <v>0</v>
      </c>
      <c r="Y3177" s="870">
        <v>0</v>
      </c>
      <c r="Z3177" s="870">
        <v>0</v>
      </c>
      <c r="AA3177" s="870">
        <v>0</v>
      </c>
      <c r="AB3177" s="870">
        <v>0</v>
      </c>
      <c r="AC3177" s="870">
        <v>0</v>
      </c>
      <c r="AD3177" s="870">
        <v>0</v>
      </c>
      <c r="AE3177" s="870">
        <v>0</v>
      </c>
    </row>
    <row r="3178" spans="1:31">
      <c r="A3178" s="870" t="s">
        <v>2111</v>
      </c>
      <c r="B3178" s="870">
        <v>25</v>
      </c>
      <c r="C3178" s="870">
        <v>2519</v>
      </c>
      <c r="D3178" s="870">
        <v>251905</v>
      </c>
      <c r="E3178" s="870">
        <v>2519051817</v>
      </c>
      <c r="F3178" s="870" t="s">
        <v>2153</v>
      </c>
      <c r="G3178" s="870">
        <v>0</v>
      </c>
      <c r="H3178" s="870">
        <v>0</v>
      </c>
      <c r="I3178" s="870">
        <v>0</v>
      </c>
      <c r="J3178" s="870">
        <v>0</v>
      </c>
      <c r="K3178" s="870">
        <v>0</v>
      </c>
      <c r="L3178" s="870">
        <v>0</v>
      </c>
      <c r="M3178" s="870">
        <v>0</v>
      </c>
      <c r="N3178" s="870">
        <v>0</v>
      </c>
      <c r="O3178" s="870">
        <v>0</v>
      </c>
      <c r="P3178" s="870">
        <v>0</v>
      </c>
      <c r="Q3178" s="870">
        <v>0</v>
      </c>
      <c r="R3178" s="870">
        <v>0</v>
      </c>
      <c r="S3178" s="870">
        <v>0</v>
      </c>
      <c r="T3178" s="870">
        <v>0</v>
      </c>
      <c r="U3178" s="870">
        <v>0</v>
      </c>
      <c r="V3178" s="870">
        <v>0</v>
      </c>
      <c r="W3178" s="870">
        <v>0</v>
      </c>
      <c r="X3178" s="870">
        <v>0</v>
      </c>
      <c r="Y3178" s="870">
        <v>0</v>
      </c>
      <c r="Z3178" s="870">
        <v>0</v>
      </c>
      <c r="AA3178" s="870">
        <v>0</v>
      </c>
      <c r="AB3178" s="870">
        <v>0</v>
      </c>
      <c r="AC3178" s="870">
        <v>0</v>
      </c>
      <c r="AD3178" s="870">
        <v>0</v>
      </c>
      <c r="AE3178" s="870">
        <v>0</v>
      </c>
    </row>
    <row r="3179" spans="1:31">
      <c r="A3179" s="870" t="s">
        <v>2111</v>
      </c>
      <c r="B3179" s="870">
        <v>25</v>
      </c>
      <c r="C3179" s="870">
        <v>2519</v>
      </c>
      <c r="D3179" s="870">
        <v>251905</v>
      </c>
      <c r="E3179" s="870">
        <v>2519051818</v>
      </c>
      <c r="F3179" s="870" t="s">
        <v>1637</v>
      </c>
      <c r="G3179" s="870">
        <v>0</v>
      </c>
      <c r="H3179" s="870">
        <v>0</v>
      </c>
      <c r="I3179" s="870">
        <v>0</v>
      </c>
      <c r="J3179" s="870">
        <v>0</v>
      </c>
      <c r="K3179" s="870">
        <v>0</v>
      </c>
      <c r="L3179" s="870">
        <v>0</v>
      </c>
      <c r="M3179" s="870">
        <v>0</v>
      </c>
      <c r="N3179" s="870">
        <v>0</v>
      </c>
      <c r="O3179" s="870">
        <v>0</v>
      </c>
      <c r="P3179" s="870">
        <v>0</v>
      </c>
      <c r="Q3179" s="870">
        <v>0</v>
      </c>
      <c r="R3179" s="870">
        <v>0</v>
      </c>
      <c r="S3179" s="870">
        <v>0</v>
      </c>
      <c r="T3179" s="870">
        <v>0</v>
      </c>
      <c r="U3179" s="870">
        <v>0</v>
      </c>
      <c r="V3179" s="870">
        <v>0</v>
      </c>
      <c r="W3179" s="870">
        <v>0</v>
      </c>
      <c r="X3179" s="870">
        <v>0</v>
      </c>
      <c r="Y3179" s="870">
        <v>0</v>
      </c>
      <c r="Z3179" s="870">
        <v>0</v>
      </c>
      <c r="AA3179" s="870">
        <v>0</v>
      </c>
      <c r="AB3179" s="870">
        <v>0</v>
      </c>
      <c r="AC3179" s="870">
        <v>0</v>
      </c>
      <c r="AD3179" s="870">
        <v>0</v>
      </c>
      <c r="AE3179" s="870">
        <v>0</v>
      </c>
    </row>
    <row r="3180" spans="1:31">
      <c r="A3180" s="870" t="s">
        <v>2111</v>
      </c>
      <c r="B3180" s="870">
        <v>25</v>
      </c>
      <c r="C3180" s="870">
        <v>2519</v>
      </c>
      <c r="D3180" s="870">
        <v>251905</v>
      </c>
      <c r="E3180" s="870">
        <v>2519051819</v>
      </c>
      <c r="F3180" s="870" t="s">
        <v>2153</v>
      </c>
      <c r="G3180" s="870">
        <v>0</v>
      </c>
      <c r="H3180" s="870">
        <v>0</v>
      </c>
      <c r="I3180" s="870">
        <v>0</v>
      </c>
      <c r="J3180" s="870">
        <v>0</v>
      </c>
      <c r="K3180" s="870">
        <v>0</v>
      </c>
      <c r="L3180" s="870">
        <v>0</v>
      </c>
      <c r="M3180" s="870">
        <v>0</v>
      </c>
      <c r="N3180" s="870">
        <v>0</v>
      </c>
      <c r="O3180" s="870">
        <v>0</v>
      </c>
      <c r="P3180" s="870">
        <v>0</v>
      </c>
      <c r="Q3180" s="870">
        <v>0</v>
      </c>
      <c r="R3180" s="870">
        <v>0</v>
      </c>
      <c r="S3180" s="870">
        <v>0</v>
      </c>
      <c r="T3180" s="870">
        <v>0</v>
      </c>
      <c r="U3180" s="870">
        <v>0</v>
      </c>
      <c r="V3180" s="870">
        <v>0</v>
      </c>
      <c r="W3180" s="870">
        <v>0</v>
      </c>
      <c r="X3180" s="870">
        <v>0</v>
      </c>
      <c r="Y3180" s="870">
        <v>0</v>
      </c>
      <c r="Z3180" s="870">
        <v>0</v>
      </c>
      <c r="AA3180" s="870">
        <v>0</v>
      </c>
      <c r="AB3180" s="870">
        <v>0</v>
      </c>
      <c r="AC3180" s="870">
        <v>0</v>
      </c>
      <c r="AD3180" s="870">
        <v>0</v>
      </c>
      <c r="AE3180" s="870">
        <v>0</v>
      </c>
    </row>
    <row r="3181" spans="1:31">
      <c r="A3181" s="870" t="s">
        <v>2111</v>
      </c>
      <c r="B3181" s="870">
        <v>25</v>
      </c>
      <c r="C3181" s="870">
        <v>2519</v>
      </c>
      <c r="D3181" s="870">
        <v>251905</v>
      </c>
      <c r="E3181" s="870">
        <v>2519051835</v>
      </c>
      <c r="F3181" s="870" t="s">
        <v>4429</v>
      </c>
      <c r="G3181" s="870">
        <v>0</v>
      </c>
      <c r="H3181" s="870">
        <v>0</v>
      </c>
      <c r="I3181" s="870">
        <v>0</v>
      </c>
      <c r="J3181" s="870">
        <v>0</v>
      </c>
      <c r="K3181" s="870">
        <v>0</v>
      </c>
      <c r="L3181" s="870">
        <v>0</v>
      </c>
      <c r="M3181" s="870">
        <v>0</v>
      </c>
      <c r="N3181" s="870">
        <v>0</v>
      </c>
      <c r="O3181" s="870">
        <v>0</v>
      </c>
      <c r="P3181" s="870">
        <v>0</v>
      </c>
      <c r="Q3181" s="870">
        <v>0</v>
      </c>
      <c r="R3181" s="870">
        <v>0</v>
      </c>
      <c r="S3181" s="870">
        <v>0</v>
      </c>
      <c r="T3181" s="870">
        <v>0</v>
      </c>
      <c r="U3181" s="870">
        <v>0</v>
      </c>
      <c r="V3181" s="870">
        <v>0</v>
      </c>
      <c r="W3181" s="870">
        <v>0</v>
      </c>
      <c r="X3181" s="870">
        <v>0</v>
      </c>
      <c r="Y3181" s="870">
        <v>0</v>
      </c>
      <c r="Z3181" s="870">
        <v>0</v>
      </c>
      <c r="AA3181" s="870">
        <v>0</v>
      </c>
      <c r="AB3181" s="870">
        <v>0</v>
      </c>
      <c r="AC3181" s="870">
        <v>0</v>
      </c>
      <c r="AD3181" s="870">
        <v>0</v>
      </c>
      <c r="AE3181" s="870">
        <v>0</v>
      </c>
    </row>
    <row r="3182" spans="1:31">
      <c r="A3182" s="870" t="s">
        <v>2111</v>
      </c>
      <c r="B3182" s="870">
        <v>25</v>
      </c>
      <c r="C3182" s="870">
        <v>2519</v>
      </c>
      <c r="D3182" s="870">
        <v>251905</v>
      </c>
      <c r="E3182" s="870">
        <v>2519051855</v>
      </c>
      <c r="F3182" s="870" t="s">
        <v>4759</v>
      </c>
      <c r="G3182" s="870">
        <v>0</v>
      </c>
      <c r="H3182" s="870">
        <v>0</v>
      </c>
      <c r="I3182" s="870">
        <v>0</v>
      </c>
      <c r="J3182" s="870">
        <v>0</v>
      </c>
      <c r="K3182" s="870">
        <v>0</v>
      </c>
      <c r="L3182" s="870">
        <v>0</v>
      </c>
      <c r="M3182" s="870">
        <v>0</v>
      </c>
      <c r="N3182" s="870">
        <v>0</v>
      </c>
      <c r="O3182" s="870">
        <v>0</v>
      </c>
      <c r="P3182" s="870">
        <v>0</v>
      </c>
      <c r="Q3182" s="870">
        <v>0</v>
      </c>
      <c r="R3182" s="870">
        <v>0</v>
      </c>
      <c r="S3182" s="870">
        <v>0</v>
      </c>
      <c r="T3182" s="870">
        <v>0</v>
      </c>
      <c r="U3182" s="870">
        <v>0</v>
      </c>
      <c r="V3182" s="870">
        <v>0</v>
      </c>
      <c r="W3182" s="870">
        <v>0</v>
      </c>
      <c r="X3182" s="870">
        <v>0</v>
      </c>
      <c r="Y3182" s="870">
        <v>0</v>
      </c>
      <c r="Z3182" s="870">
        <v>0</v>
      </c>
      <c r="AA3182" s="870">
        <v>0</v>
      </c>
      <c r="AB3182" s="870">
        <v>0</v>
      </c>
      <c r="AC3182" s="870">
        <v>0</v>
      </c>
      <c r="AD3182" s="870">
        <v>0</v>
      </c>
      <c r="AE3182" s="870">
        <v>0</v>
      </c>
    </row>
    <row r="3183" spans="1:31">
      <c r="A3183" s="870" t="s">
        <v>2111</v>
      </c>
      <c r="B3183" s="870">
        <v>25</v>
      </c>
      <c r="C3183" s="870">
        <v>2519</v>
      </c>
      <c r="D3183" s="870">
        <v>251905</v>
      </c>
      <c r="E3183" s="870">
        <v>2519059025</v>
      </c>
      <c r="F3183" s="870" t="s">
        <v>1638</v>
      </c>
      <c r="G3183" s="870">
        <v>0</v>
      </c>
      <c r="H3183" s="870">
        <v>0</v>
      </c>
      <c r="I3183" s="870">
        <v>0</v>
      </c>
      <c r="J3183" s="870">
        <v>0</v>
      </c>
      <c r="K3183" s="870">
        <v>0</v>
      </c>
      <c r="L3183" s="870">
        <v>0</v>
      </c>
      <c r="M3183" s="870">
        <v>0</v>
      </c>
      <c r="N3183" s="870">
        <v>0</v>
      </c>
      <c r="O3183" s="870">
        <v>0</v>
      </c>
      <c r="P3183" s="870">
        <v>0</v>
      </c>
      <c r="Q3183" s="870">
        <v>0</v>
      </c>
      <c r="R3183" s="870">
        <v>0</v>
      </c>
      <c r="S3183" s="870">
        <v>0</v>
      </c>
      <c r="T3183" s="870">
        <v>0</v>
      </c>
      <c r="U3183" s="870">
        <v>0</v>
      </c>
      <c r="V3183" s="870">
        <v>0</v>
      </c>
      <c r="W3183" s="870">
        <v>0</v>
      </c>
      <c r="X3183" s="870">
        <v>0</v>
      </c>
      <c r="Y3183" s="870">
        <v>0</v>
      </c>
      <c r="Z3183" s="870">
        <v>0</v>
      </c>
      <c r="AA3183" s="870">
        <v>0</v>
      </c>
      <c r="AB3183" s="870">
        <v>0</v>
      </c>
      <c r="AC3183" s="870">
        <v>0</v>
      </c>
      <c r="AD3183" s="870">
        <v>0</v>
      </c>
      <c r="AE3183" s="870">
        <v>0</v>
      </c>
    </row>
    <row r="3184" spans="1:31">
      <c r="A3184" s="870" t="s">
        <v>2111</v>
      </c>
      <c r="B3184" s="870">
        <v>25</v>
      </c>
      <c r="C3184" s="870">
        <v>2519</v>
      </c>
      <c r="D3184" s="870">
        <v>251905</v>
      </c>
      <c r="E3184" s="870">
        <v>2519059203</v>
      </c>
      <c r="F3184" s="870" t="s">
        <v>1638</v>
      </c>
      <c r="G3184" s="870">
        <v>0</v>
      </c>
      <c r="H3184" s="870">
        <v>0</v>
      </c>
      <c r="I3184" s="870">
        <v>0</v>
      </c>
      <c r="J3184" s="870">
        <v>0</v>
      </c>
      <c r="K3184" s="870">
        <v>0</v>
      </c>
      <c r="L3184" s="870">
        <v>0</v>
      </c>
      <c r="M3184" s="870">
        <v>0</v>
      </c>
      <c r="N3184" s="870">
        <v>0</v>
      </c>
      <c r="O3184" s="870">
        <v>0</v>
      </c>
      <c r="P3184" s="870">
        <v>0</v>
      </c>
      <c r="Q3184" s="870">
        <v>0</v>
      </c>
      <c r="R3184" s="870">
        <v>0</v>
      </c>
      <c r="S3184" s="870">
        <v>0</v>
      </c>
      <c r="T3184" s="870">
        <v>0</v>
      </c>
      <c r="U3184" s="870">
        <v>0</v>
      </c>
      <c r="V3184" s="870">
        <v>0</v>
      </c>
      <c r="W3184" s="870">
        <v>0</v>
      </c>
      <c r="X3184" s="870">
        <v>0</v>
      </c>
      <c r="Y3184" s="870">
        <v>0</v>
      </c>
      <c r="Z3184" s="870">
        <v>0</v>
      </c>
      <c r="AA3184" s="870">
        <v>0</v>
      </c>
      <c r="AB3184" s="870">
        <v>0</v>
      </c>
      <c r="AC3184" s="870">
        <v>0</v>
      </c>
      <c r="AD3184" s="870">
        <v>0</v>
      </c>
      <c r="AE3184" s="870">
        <v>0</v>
      </c>
    </row>
    <row r="3185" spans="1:31">
      <c r="A3185" s="870" t="s">
        <v>2111</v>
      </c>
      <c r="B3185" s="870">
        <v>25</v>
      </c>
      <c r="C3185" s="870">
        <v>2519</v>
      </c>
      <c r="D3185" s="870">
        <v>251905</v>
      </c>
      <c r="E3185" s="870">
        <v>2519059206</v>
      </c>
      <c r="F3185" s="870" t="s">
        <v>1638</v>
      </c>
      <c r="G3185" s="870">
        <v>0</v>
      </c>
      <c r="H3185" s="870">
        <v>0</v>
      </c>
      <c r="I3185" s="870">
        <v>0</v>
      </c>
      <c r="J3185" s="870">
        <v>0</v>
      </c>
      <c r="K3185" s="870">
        <v>0</v>
      </c>
      <c r="L3185" s="870">
        <v>0</v>
      </c>
      <c r="M3185" s="870">
        <v>0</v>
      </c>
      <c r="N3185" s="870">
        <v>0</v>
      </c>
      <c r="O3185" s="870">
        <v>0</v>
      </c>
      <c r="P3185" s="870">
        <v>0</v>
      </c>
      <c r="Q3185" s="870">
        <v>0</v>
      </c>
      <c r="R3185" s="870">
        <v>0</v>
      </c>
      <c r="S3185" s="870">
        <v>0</v>
      </c>
      <c r="T3185" s="870">
        <v>0</v>
      </c>
      <c r="U3185" s="870">
        <v>0</v>
      </c>
      <c r="V3185" s="870">
        <v>0</v>
      </c>
      <c r="W3185" s="870">
        <v>0</v>
      </c>
      <c r="X3185" s="870">
        <v>0</v>
      </c>
      <c r="Y3185" s="870">
        <v>0</v>
      </c>
      <c r="Z3185" s="870">
        <v>0</v>
      </c>
      <c r="AA3185" s="870">
        <v>0</v>
      </c>
      <c r="AB3185" s="870">
        <v>0</v>
      </c>
      <c r="AC3185" s="870">
        <v>0</v>
      </c>
      <c r="AD3185" s="870">
        <v>0</v>
      </c>
      <c r="AE3185" s="870">
        <v>0</v>
      </c>
    </row>
    <row r="3186" spans="1:31">
      <c r="A3186" s="870" t="s">
        <v>2111</v>
      </c>
      <c r="B3186" s="870">
        <v>25</v>
      </c>
      <c r="C3186" s="870">
        <v>2519</v>
      </c>
      <c r="D3186" s="870">
        <v>251905</v>
      </c>
      <c r="E3186" s="870">
        <v>2519059209</v>
      </c>
      <c r="F3186" s="870" t="s">
        <v>1638</v>
      </c>
      <c r="G3186" s="870">
        <v>0</v>
      </c>
      <c r="H3186" s="870">
        <v>0</v>
      </c>
      <c r="I3186" s="870">
        <v>0</v>
      </c>
      <c r="J3186" s="870">
        <v>0</v>
      </c>
      <c r="K3186" s="870">
        <v>0</v>
      </c>
      <c r="L3186" s="870">
        <v>0</v>
      </c>
      <c r="M3186" s="870">
        <v>0</v>
      </c>
      <c r="N3186" s="870">
        <v>0</v>
      </c>
      <c r="O3186" s="870">
        <v>0</v>
      </c>
      <c r="P3186" s="870">
        <v>0</v>
      </c>
      <c r="Q3186" s="870">
        <v>0</v>
      </c>
      <c r="R3186" s="870">
        <v>0</v>
      </c>
      <c r="S3186" s="870">
        <v>0</v>
      </c>
      <c r="T3186" s="870">
        <v>0</v>
      </c>
      <c r="U3186" s="870">
        <v>0</v>
      </c>
      <c r="V3186" s="870">
        <v>0</v>
      </c>
      <c r="W3186" s="870">
        <v>0</v>
      </c>
      <c r="X3186" s="870">
        <v>0</v>
      </c>
      <c r="Y3186" s="870">
        <v>0</v>
      </c>
      <c r="Z3186" s="870">
        <v>0</v>
      </c>
      <c r="AA3186" s="870">
        <v>0</v>
      </c>
      <c r="AB3186" s="870">
        <v>0</v>
      </c>
      <c r="AC3186" s="870">
        <v>0</v>
      </c>
      <c r="AD3186" s="870">
        <v>0</v>
      </c>
      <c r="AE3186" s="870">
        <v>0</v>
      </c>
    </row>
    <row r="3187" spans="1:31">
      <c r="A3187" s="870" t="s">
        <v>2111</v>
      </c>
      <c r="B3187" s="870">
        <v>25</v>
      </c>
      <c r="C3187" s="870">
        <v>2519</v>
      </c>
      <c r="D3187" s="870">
        <v>251905</v>
      </c>
      <c r="E3187" s="870">
        <v>2519059210</v>
      </c>
      <c r="F3187" s="870" t="s">
        <v>1638</v>
      </c>
      <c r="G3187" s="870">
        <v>0</v>
      </c>
      <c r="H3187" s="870">
        <v>0</v>
      </c>
      <c r="I3187" s="870">
        <v>0</v>
      </c>
      <c r="J3187" s="870">
        <v>0</v>
      </c>
      <c r="K3187" s="870">
        <v>0</v>
      </c>
      <c r="L3187" s="870">
        <v>0</v>
      </c>
      <c r="M3187" s="870">
        <v>0</v>
      </c>
      <c r="N3187" s="870">
        <v>0</v>
      </c>
      <c r="O3187" s="870">
        <v>0</v>
      </c>
      <c r="P3187" s="870">
        <v>0</v>
      </c>
      <c r="Q3187" s="870">
        <v>0</v>
      </c>
      <c r="R3187" s="870">
        <v>0</v>
      </c>
      <c r="S3187" s="870">
        <v>0</v>
      </c>
      <c r="T3187" s="870">
        <v>0</v>
      </c>
      <c r="U3187" s="870">
        <v>0</v>
      </c>
      <c r="V3187" s="870">
        <v>0</v>
      </c>
      <c r="W3187" s="870">
        <v>0</v>
      </c>
      <c r="X3187" s="870">
        <v>0</v>
      </c>
      <c r="Y3187" s="870">
        <v>0</v>
      </c>
      <c r="Z3187" s="870">
        <v>0</v>
      </c>
      <c r="AA3187" s="870">
        <v>0</v>
      </c>
      <c r="AB3187" s="870">
        <v>0</v>
      </c>
      <c r="AC3187" s="870">
        <v>0</v>
      </c>
      <c r="AD3187" s="870">
        <v>0</v>
      </c>
      <c r="AE3187" s="870">
        <v>0</v>
      </c>
    </row>
    <row r="3188" spans="1:31">
      <c r="A3188" s="870" t="s">
        <v>2111</v>
      </c>
      <c r="B3188" s="870">
        <v>25</v>
      </c>
      <c r="C3188" s="870">
        <v>2519</v>
      </c>
      <c r="D3188" s="870">
        <v>251905</v>
      </c>
      <c r="E3188" s="870">
        <v>2519059212</v>
      </c>
      <c r="F3188" s="870" t="s">
        <v>1639</v>
      </c>
      <c r="G3188" s="870">
        <v>0</v>
      </c>
      <c r="H3188" s="870">
        <v>0</v>
      </c>
      <c r="I3188" s="870">
        <v>0</v>
      </c>
      <c r="J3188" s="870">
        <v>0</v>
      </c>
      <c r="K3188" s="870">
        <v>0</v>
      </c>
      <c r="L3188" s="870">
        <v>0</v>
      </c>
      <c r="M3188" s="870">
        <v>0</v>
      </c>
      <c r="N3188" s="870">
        <v>0</v>
      </c>
      <c r="O3188" s="870">
        <v>0</v>
      </c>
      <c r="P3188" s="870">
        <v>0</v>
      </c>
      <c r="Q3188" s="870">
        <v>0</v>
      </c>
      <c r="R3188" s="870">
        <v>0</v>
      </c>
      <c r="S3188" s="870">
        <v>0</v>
      </c>
      <c r="T3188" s="870">
        <v>0</v>
      </c>
      <c r="U3188" s="870">
        <v>0</v>
      </c>
      <c r="V3188" s="870">
        <v>0</v>
      </c>
      <c r="W3188" s="870">
        <v>0</v>
      </c>
      <c r="X3188" s="870">
        <v>0</v>
      </c>
      <c r="Y3188" s="870">
        <v>0</v>
      </c>
      <c r="Z3188" s="870">
        <v>0</v>
      </c>
      <c r="AA3188" s="870">
        <v>0</v>
      </c>
      <c r="AB3188" s="870">
        <v>0</v>
      </c>
      <c r="AC3188" s="870">
        <v>0</v>
      </c>
      <c r="AD3188" s="870">
        <v>0</v>
      </c>
      <c r="AE3188" s="870">
        <v>0</v>
      </c>
    </row>
    <row r="3189" spans="1:31">
      <c r="A3189" s="870" t="s">
        <v>2111</v>
      </c>
      <c r="B3189" s="870">
        <v>25</v>
      </c>
      <c r="C3189" s="870">
        <v>2519</v>
      </c>
      <c r="D3189" s="870">
        <v>251905</v>
      </c>
      <c r="E3189" s="870">
        <v>2519059216</v>
      </c>
      <c r="F3189" s="870" t="s">
        <v>1640</v>
      </c>
      <c r="G3189" s="870">
        <v>0</v>
      </c>
      <c r="H3189" s="870">
        <v>0</v>
      </c>
      <c r="I3189" s="870">
        <v>0</v>
      </c>
      <c r="J3189" s="870">
        <v>0</v>
      </c>
      <c r="K3189" s="870">
        <v>0</v>
      </c>
      <c r="L3189" s="870">
        <v>0</v>
      </c>
      <c r="M3189" s="870">
        <v>0</v>
      </c>
      <c r="N3189" s="870">
        <v>0</v>
      </c>
      <c r="O3189" s="870">
        <v>0</v>
      </c>
      <c r="P3189" s="870">
        <v>0</v>
      </c>
      <c r="Q3189" s="870">
        <v>0</v>
      </c>
      <c r="R3189" s="870">
        <v>0</v>
      </c>
      <c r="S3189" s="870">
        <v>0</v>
      </c>
      <c r="T3189" s="870">
        <v>0</v>
      </c>
      <c r="U3189" s="870">
        <v>0</v>
      </c>
      <c r="V3189" s="870">
        <v>0</v>
      </c>
      <c r="W3189" s="870">
        <v>0</v>
      </c>
      <c r="X3189" s="870">
        <v>0</v>
      </c>
      <c r="Y3189" s="870">
        <v>0</v>
      </c>
      <c r="Z3189" s="870">
        <v>0</v>
      </c>
      <c r="AA3189" s="870">
        <v>0</v>
      </c>
      <c r="AB3189" s="870">
        <v>0</v>
      </c>
      <c r="AC3189" s="870">
        <v>0</v>
      </c>
      <c r="AD3189" s="870">
        <v>0</v>
      </c>
      <c r="AE3189" s="870">
        <v>0</v>
      </c>
    </row>
    <row r="3190" spans="1:31">
      <c r="A3190" s="870" t="s">
        <v>2111</v>
      </c>
      <c r="B3190" s="870">
        <v>25</v>
      </c>
      <c r="C3190" s="870">
        <v>2519</v>
      </c>
      <c r="D3190" s="870">
        <v>251905</v>
      </c>
      <c r="E3190" s="870">
        <v>2519059217</v>
      </c>
      <c r="F3190" s="870" t="s">
        <v>1641</v>
      </c>
      <c r="G3190" s="870">
        <v>0</v>
      </c>
      <c r="H3190" s="870">
        <v>0</v>
      </c>
      <c r="I3190" s="870">
        <v>0</v>
      </c>
      <c r="J3190" s="870">
        <v>0</v>
      </c>
      <c r="K3190" s="870">
        <v>0</v>
      </c>
      <c r="L3190" s="870">
        <v>0</v>
      </c>
      <c r="M3190" s="870">
        <v>0</v>
      </c>
      <c r="N3190" s="870">
        <v>0</v>
      </c>
      <c r="O3190" s="870">
        <v>0</v>
      </c>
      <c r="P3190" s="870">
        <v>0</v>
      </c>
      <c r="Q3190" s="870">
        <v>0</v>
      </c>
      <c r="R3190" s="870">
        <v>0</v>
      </c>
      <c r="S3190" s="870">
        <v>0</v>
      </c>
      <c r="T3190" s="870">
        <v>0</v>
      </c>
      <c r="U3190" s="870">
        <v>0</v>
      </c>
      <c r="V3190" s="870">
        <v>0</v>
      </c>
      <c r="W3190" s="870">
        <v>0</v>
      </c>
      <c r="X3190" s="870">
        <v>0</v>
      </c>
      <c r="Y3190" s="870">
        <v>0</v>
      </c>
      <c r="Z3190" s="870">
        <v>0</v>
      </c>
      <c r="AA3190" s="870">
        <v>0</v>
      </c>
      <c r="AB3190" s="870">
        <v>0</v>
      </c>
      <c r="AC3190" s="870">
        <v>0</v>
      </c>
      <c r="AD3190" s="870">
        <v>0</v>
      </c>
      <c r="AE3190" s="870">
        <v>0</v>
      </c>
    </row>
    <row r="3191" spans="1:31">
      <c r="A3191" s="870" t="s">
        <v>2111</v>
      </c>
      <c r="B3191" s="870">
        <v>25</v>
      </c>
      <c r="C3191" s="870">
        <v>2519</v>
      </c>
      <c r="D3191" s="870">
        <v>251905</v>
      </c>
      <c r="E3191" s="870">
        <v>2519059218</v>
      </c>
      <c r="F3191" s="870" t="s">
        <v>1642</v>
      </c>
      <c r="G3191" s="870">
        <v>0</v>
      </c>
      <c r="H3191" s="870">
        <v>0</v>
      </c>
      <c r="I3191" s="870">
        <v>0</v>
      </c>
      <c r="J3191" s="870">
        <v>0</v>
      </c>
      <c r="K3191" s="870">
        <v>0</v>
      </c>
      <c r="L3191" s="870">
        <v>0</v>
      </c>
      <c r="M3191" s="870">
        <v>0</v>
      </c>
      <c r="N3191" s="870">
        <v>0</v>
      </c>
      <c r="O3191" s="870">
        <v>0</v>
      </c>
      <c r="P3191" s="870">
        <v>0</v>
      </c>
      <c r="Q3191" s="870">
        <v>0</v>
      </c>
      <c r="R3191" s="870">
        <v>0</v>
      </c>
      <c r="S3191" s="870">
        <v>0</v>
      </c>
      <c r="T3191" s="870">
        <v>0</v>
      </c>
      <c r="U3191" s="870">
        <v>0</v>
      </c>
      <c r="V3191" s="870">
        <v>0</v>
      </c>
      <c r="W3191" s="870">
        <v>0</v>
      </c>
      <c r="X3191" s="870">
        <v>0</v>
      </c>
      <c r="Y3191" s="870">
        <v>0</v>
      </c>
      <c r="Z3191" s="870">
        <v>0</v>
      </c>
      <c r="AA3191" s="870">
        <v>0</v>
      </c>
      <c r="AB3191" s="870">
        <v>0</v>
      </c>
      <c r="AC3191" s="870">
        <v>0</v>
      </c>
      <c r="AD3191" s="870">
        <v>0</v>
      </c>
      <c r="AE3191" s="870">
        <v>0</v>
      </c>
    </row>
    <row r="3192" spans="1:31">
      <c r="A3192" s="870" t="s">
        <v>2111</v>
      </c>
      <c r="B3192" s="870">
        <v>25</v>
      </c>
      <c r="C3192" s="870">
        <v>2519</v>
      </c>
      <c r="D3192" s="870">
        <v>251905</v>
      </c>
      <c r="E3192" s="870">
        <v>2519059299</v>
      </c>
      <c r="F3192" s="870" t="s">
        <v>2137</v>
      </c>
      <c r="G3192" s="870">
        <v>0</v>
      </c>
      <c r="H3192" s="870">
        <v>0</v>
      </c>
      <c r="I3192" s="870">
        <v>0</v>
      </c>
      <c r="J3192" s="870">
        <v>0</v>
      </c>
      <c r="K3192" s="870">
        <v>0</v>
      </c>
      <c r="L3192" s="870">
        <v>0</v>
      </c>
      <c r="M3192" s="870">
        <v>0</v>
      </c>
      <c r="N3192" s="870">
        <v>0</v>
      </c>
      <c r="O3192" s="870">
        <v>0</v>
      </c>
      <c r="P3192" s="870">
        <v>0</v>
      </c>
      <c r="Q3192" s="870">
        <v>0</v>
      </c>
      <c r="R3192" s="870">
        <v>0</v>
      </c>
      <c r="S3192" s="870">
        <v>0</v>
      </c>
      <c r="T3192" s="870">
        <v>0</v>
      </c>
      <c r="U3192" s="870">
        <v>0</v>
      </c>
      <c r="V3192" s="870">
        <v>0</v>
      </c>
      <c r="W3192" s="870">
        <v>0</v>
      </c>
      <c r="X3192" s="870">
        <v>0</v>
      </c>
      <c r="Y3192" s="870">
        <v>0</v>
      </c>
      <c r="Z3192" s="870">
        <v>0</v>
      </c>
      <c r="AA3192" s="870">
        <v>0</v>
      </c>
      <c r="AB3192" s="870">
        <v>0</v>
      </c>
      <c r="AC3192" s="870">
        <v>0</v>
      </c>
      <c r="AD3192" s="870">
        <v>0</v>
      </c>
      <c r="AE3192" s="870">
        <v>0</v>
      </c>
    </row>
    <row r="3193" spans="1:31">
      <c r="A3193" s="870" t="s">
        <v>2111</v>
      </c>
      <c r="B3193" s="870">
        <v>25</v>
      </c>
      <c r="C3193" s="870">
        <v>2519</v>
      </c>
      <c r="D3193" s="870">
        <v>251905</v>
      </c>
      <c r="E3193" s="870">
        <v>2519059375</v>
      </c>
      <c r="F3193" s="870" t="s">
        <v>1643</v>
      </c>
      <c r="G3193" s="870">
        <v>0</v>
      </c>
      <c r="H3193" s="870">
        <v>0</v>
      </c>
      <c r="I3193" s="870">
        <v>0</v>
      </c>
      <c r="J3193" s="870">
        <v>0</v>
      </c>
      <c r="K3193" s="870">
        <v>0</v>
      </c>
      <c r="L3193" s="870">
        <v>0</v>
      </c>
      <c r="M3193" s="870">
        <v>0</v>
      </c>
      <c r="N3193" s="870">
        <v>0</v>
      </c>
      <c r="O3193" s="870">
        <v>0</v>
      </c>
      <c r="P3193" s="870">
        <v>0</v>
      </c>
      <c r="Q3193" s="870">
        <v>0</v>
      </c>
      <c r="R3193" s="870">
        <v>0</v>
      </c>
      <c r="S3193" s="870">
        <v>0</v>
      </c>
      <c r="T3193" s="870">
        <v>0</v>
      </c>
      <c r="U3193" s="870">
        <v>0</v>
      </c>
      <c r="V3193" s="870">
        <v>0</v>
      </c>
      <c r="W3193" s="870">
        <v>0</v>
      </c>
      <c r="X3193" s="870">
        <v>0</v>
      </c>
      <c r="Y3193" s="870">
        <v>0</v>
      </c>
      <c r="Z3193" s="870">
        <v>0</v>
      </c>
      <c r="AA3193" s="870">
        <v>0</v>
      </c>
      <c r="AB3193" s="870">
        <v>0</v>
      </c>
      <c r="AC3193" s="870">
        <v>0</v>
      </c>
      <c r="AD3193" s="870">
        <v>0</v>
      </c>
      <c r="AE3193" s="870">
        <v>0</v>
      </c>
    </row>
    <row r="3194" spans="1:31">
      <c r="A3194" s="870" t="s">
        <v>2111</v>
      </c>
      <c r="B3194" s="870">
        <v>25</v>
      </c>
      <c r="C3194" s="870">
        <v>2519</v>
      </c>
      <c r="D3194" s="870">
        <v>251905</v>
      </c>
      <c r="E3194" s="870">
        <v>2519059411</v>
      </c>
      <c r="F3194" s="870" t="s">
        <v>1644</v>
      </c>
      <c r="G3194" s="870">
        <v>0</v>
      </c>
      <c r="H3194" s="870">
        <v>0</v>
      </c>
      <c r="I3194" s="870">
        <v>0</v>
      </c>
      <c r="J3194" s="870">
        <v>0</v>
      </c>
      <c r="K3194" s="870">
        <v>0</v>
      </c>
      <c r="L3194" s="870">
        <v>0</v>
      </c>
      <c r="M3194" s="870">
        <v>0</v>
      </c>
      <c r="N3194" s="870">
        <v>0</v>
      </c>
      <c r="O3194" s="870">
        <v>0</v>
      </c>
      <c r="P3194" s="870">
        <v>0</v>
      </c>
      <c r="Q3194" s="870">
        <v>0</v>
      </c>
      <c r="R3194" s="870">
        <v>0</v>
      </c>
      <c r="S3194" s="870">
        <v>0</v>
      </c>
      <c r="T3194" s="870">
        <v>0</v>
      </c>
      <c r="U3194" s="870">
        <v>0</v>
      </c>
      <c r="V3194" s="870">
        <v>0</v>
      </c>
      <c r="W3194" s="870">
        <v>0</v>
      </c>
      <c r="X3194" s="870">
        <v>0</v>
      </c>
      <c r="Y3194" s="870">
        <v>0</v>
      </c>
      <c r="Z3194" s="870">
        <v>0</v>
      </c>
      <c r="AA3194" s="870">
        <v>0</v>
      </c>
      <c r="AB3194" s="870">
        <v>0</v>
      </c>
      <c r="AC3194" s="870">
        <v>0</v>
      </c>
      <c r="AD3194" s="870">
        <v>0</v>
      </c>
      <c r="AE3194" s="870">
        <v>0</v>
      </c>
    </row>
    <row r="3195" spans="1:31">
      <c r="A3195" s="870" t="s">
        <v>2111</v>
      </c>
      <c r="B3195" s="870">
        <v>25</v>
      </c>
      <c r="C3195" s="870">
        <v>2519</v>
      </c>
      <c r="D3195" s="870">
        <v>251905</v>
      </c>
      <c r="E3195" s="870">
        <v>2519059551</v>
      </c>
      <c r="F3195" s="870" t="s">
        <v>1645</v>
      </c>
      <c r="G3195" s="870">
        <v>0</v>
      </c>
      <c r="H3195" s="870">
        <v>0</v>
      </c>
      <c r="I3195" s="870">
        <v>0</v>
      </c>
      <c r="J3195" s="870">
        <v>0</v>
      </c>
      <c r="K3195" s="870">
        <v>0</v>
      </c>
      <c r="L3195" s="870">
        <v>0</v>
      </c>
      <c r="M3195" s="870">
        <v>0</v>
      </c>
      <c r="N3195" s="870">
        <v>0</v>
      </c>
      <c r="O3195" s="870">
        <v>0</v>
      </c>
      <c r="P3195" s="870">
        <v>0</v>
      </c>
      <c r="Q3195" s="870">
        <v>0</v>
      </c>
      <c r="R3195" s="870">
        <v>0</v>
      </c>
      <c r="S3195" s="870">
        <v>0</v>
      </c>
      <c r="T3195" s="870">
        <v>0</v>
      </c>
      <c r="U3195" s="870">
        <v>0</v>
      </c>
      <c r="V3195" s="870">
        <v>0</v>
      </c>
      <c r="W3195" s="870">
        <v>0</v>
      </c>
      <c r="X3195" s="870">
        <v>0</v>
      </c>
      <c r="Y3195" s="870">
        <v>0</v>
      </c>
      <c r="Z3195" s="870">
        <v>0</v>
      </c>
      <c r="AA3195" s="870">
        <v>0</v>
      </c>
      <c r="AB3195" s="870">
        <v>0</v>
      </c>
      <c r="AC3195" s="870">
        <v>0</v>
      </c>
      <c r="AD3195" s="870">
        <v>0</v>
      </c>
      <c r="AE3195" s="870">
        <v>0</v>
      </c>
    </row>
    <row r="3196" spans="1:31">
      <c r="A3196" s="870" t="s">
        <v>2111</v>
      </c>
      <c r="B3196" s="870">
        <v>25</v>
      </c>
      <c r="C3196" s="870">
        <v>2519</v>
      </c>
      <c r="D3196" s="870">
        <v>251905</v>
      </c>
      <c r="E3196" s="870">
        <v>2519059603</v>
      </c>
      <c r="F3196" s="870" t="s">
        <v>1646</v>
      </c>
      <c r="G3196" s="870">
        <v>0</v>
      </c>
      <c r="H3196" s="870">
        <v>0</v>
      </c>
      <c r="I3196" s="870">
        <v>0</v>
      </c>
      <c r="J3196" s="870">
        <v>0</v>
      </c>
      <c r="K3196" s="870">
        <v>0</v>
      </c>
      <c r="L3196" s="870">
        <v>0</v>
      </c>
      <c r="M3196" s="870">
        <v>0</v>
      </c>
      <c r="N3196" s="870">
        <v>0</v>
      </c>
      <c r="O3196" s="870">
        <v>0</v>
      </c>
      <c r="P3196" s="870">
        <v>0</v>
      </c>
      <c r="Q3196" s="870">
        <v>0</v>
      </c>
      <c r="R3196" s="870">
        <v>0</v>
      </c>
      <c r="S3196" s="870">
        <v>0</v>
      </c>
      <c r="T3196" s="870">
        <v>0</v>
      </c>
      <c r="U3196" s="870">
        <v>0</v>
      </c>
      <c r="V3196" s="870">
        <v>0</v>
      </c>
      <c r="W3196" s="870">
        <v>0</v>
      </c>
      <c r="X3196" s="870">
        <v>0</v>
      </c>
      <c r="Y3196" s="870">
        <v>0</v>
      </c>
      <c r="Z3196" s="870">
        <v>0</v>
      </c>
      <c r="AA3196" s="870">
        <v>0</v>
      </c>
      <c r="AB3196" s="870">
        <v>0</v>
      </c>
      <c r="AC3196" s="870">
        <v>0</v>
      </c>
      <c r="AD3196" s="870">
        <v>0</v>
      </c>
      <c r="AE3196" s="870">
        <v>0</v>
      </c>
    </row>
    <row r="3197" spans="1:31">
      <c r="A3197" s="870" t="s">
        <v>2111</v>
      </c>
      <c r="B3197" s="870">
        <v>25</v>
      </c>
      <c r="C3197" s="870">
        <v>2519</v>
      </c>
      <c r="D3197" s="870">
        <v>251905</v>
      </c>
      <c r="E3197" s="870">
        <v>2519059609</v>
      </c>
      <c r="F3197" s="870" t="s">
        <v>1647</v>
      </c>
      <c r="G3197" s="870">
        <v>0</v>
      </c>
      <c r="H3197" s="870">
        <v>0</v>
      </c>
      <c r="I3197" s="870">
        <v>0</v>
      </c>
      <c r="J3197" s="870">
        <v>0</v>
      </c>
      <c r="K3197" s="870">
        <v>0</v>
      </c>
      <c r="L3197" s="870">
        <v>0</v>
      </c>
      <c r="M3197" s="870">
        <v>0</v>
      </c>
      <c r="N3197" s="870">
        <v>0</v>
      </c>
      <c r="O3197" s="870">
        <v>0</v>
      </c>
      <c r="P3197" s="870">
        <v>0</v>
      </c>
      <c r="Q3197" s="870">
        <v>0</v>
      </c>
      <c r="R3197" s="870">
        <v>0</v>
      </c>
      <c r="S3197" s="870">
        <v>0</v>
      </c>
      <c r="T3197" s="870">
        <v>0</v>
      </c>
      <c r="U3197" s="870">
        <v>0</v>
      </c>
      <c r="V3197" s="870">
        <v>0</v>
      </c>
      <c r="W3197" s="870">
        <v>0</v>
      </c>
      <c r="X3197" s="870">
        <v>0</v>
      </c>
      <c r="Y3197" s="870">
        <v>0</v>
      </c>
      <c r="Z3197" s="870">
        <v>0</v>
      </c>
      <c r="AA3197" s="870">
        <v>0</v>
      </c>
      <c r="AB3197" s="870">
        <v>0</v>
      </c>
      <c r="AC3197" s="870">
        <v>0</v>
      </c>
      <c r="AD3197" s="870">
        <v>0</v>
      </c>
      <c r="AE3197" s="870">
        <v>0</v>
      </c>
    </row>
    <row r="3198" spans="1:31">
      <c r="A3198" s="870" t="s">
        <v>2111</v>
      </c>
      <c r="B3198" s="870">
        <v>25</v>
      </c>
      <c r="C3198" s="870">
        <v>2519</v>
      </c>
      <c r="D3198" s="870">
        <v>251905</v>
      </c>
      <c r="E3198" s="870">
        <v>2519059612</v>
      </c>
      <c r="F3198" s="870" t="s">
        <v>1648</v>
      </c>
      <c r="G3198" s="870">
        <v>0</v>
      </c>
      <c r="H3198" s="870">
        <v>0</v>
      </c>
      <c r="I3198" s="870">
        <v>0</v>
      </c>
      <c r="J3198" s="870">
        <v>0</v>
      </c>
      <c r="K3198" s="870">
        <v>0</v>
      </c>
      <c r="L3198" s="870">
        <v>0</v>
      </c>
      <c r="M3198" s="870">
        <v>0</v>
      </c>
      <c r="N3198" s="870">
        <v>0</v>
      </c>
      <c r="O3198" s="870">
        <v>0</v>
      </c>
      <c r="P3198" s="870">
        <v>0</v>
      </c>
      <c r="Q3198" s="870">
        <v>0</v>
      </c>
      <c r="R3198" s="870">
        <v>0</v>
      </c>
      <c r="S3198" s="870">
        <v>0</v>
      </c>
      <c r="T3198" s="870">
        <v>0</v>
      </c>
      <c r="U3198" s="870">
        <v>0</v>
      </c>
      <c r="V3198" s="870">
        <v>0</v>
      </c>
      <c r="W3198" s="870">
        <v>0</v>
      </c>
      <c r="X3198" s="870">
        <v>0</v>
      </c>
      <c r="Y3198" s="870">
        <v>0</v>
      </c>
      <c r="Z3198" s="870">
        <v>0</v>
      </c>
      <c r="AA3198" s="870">
        <v>0</v>
      </c>
      <c r="AB3198" s="870">
        <v>0</v>
      </c>
      <c r="AC3198" s="870">
        <v>0</v>
      </c>
      <c r="AD3198" s="870">
        <v>0</v>
      </c>
      <c r="AE3198" s="870">
        <v>0</v>
      </c>
    </row>
    <row r="3199" spans="1:31">
      <c r="A3199" s="870" t="s">
        <v>2111</v>
      </c>
      <c r="B3199" s="870">
        <v>25</v>
      </c>
      <c r="C3199" s="870">
        <v>2519</v>
      </c>
      <c r="D3199" s="870">
        <v>251905</v>
      </c>
      <c r="E3199" s="870">
        <v>2519059617</v>
      </c>
      <c r="F3199" s="870" t="s">
        <v>1649</v>
      </c>
      <c r="G3199" s="870">
        <v>0</v>
      </c>
      <c r="H3199" s="870">
        <v>0</v>
      </c>
      <c r="I3199" s="870">
        <v>0</v>
      </c>
      <c r="J3199" s="870">
        <v>0</v>
      </c>
      <c r="K3199" s="870">
        <v>0</v>
      </c>
      <c r="L3199" s="870">
        <v>0</v>
      </c>
      <c r="M3199" s="870">
        <v>0</v>
      </c>
      <c r="N3199" s="870">
        <v>0</v>
      </c>
      <c r="O3199" s="870">
        <v>0</v>
      </c>
      <c r="P3199" s="870">
        <v>0</v>
      </c>
      <c r="Q3199" s="870">
        <v>0</v>
      </c>
      <c r="R3199" s="870">
        <v>0</v>
      </c>
      <c r="S3199" s="870">
        <v>0</v>
      </c>
      <c r="T3199" s="870">
        <v>0</v>
      </c>
      <c r="U3199" s="870">
        <v>0</v>
      </c>
      <c r="V3199" s="870">
        <v>0</v>
      </c>
      <c r="W3199" s="870">
        <v>0</v>
      </c>
      <c r="X3199" s="870">
        <v>0</v>
      </c>
      <c r="Y3199" s="870">
        <v>0</v>
      </c>
      <c r="Z3199" s="870">
        <v>0</v>
      </c>
      <c r="AA3199" s="870">
        <v>0</v>
      </c>
      <c r="AB3199" s="870">
        <v>0</v>
      </c>
      <c r="AC3199" s="870">
        <v>0</v>
      </c>
      <c r="AD3199" s="870">
        <v>0</v>
      </c>
      <c r="AE3199" s="870">
        <v>0</v>
      </c>
    </row>
    <row r="3200" spans="1:31">
      <c r="A3200" s="870" t="s">
        <v>2111</v>
      </c>
      <c r="B3200" s="870">
        <v>25</v>
      </c>
      <c r="C3200" s="870">
        <v>2519</v>
      </c>
      <c r="D3200" s="870">
        <v>251905</v>
      </c>
      <c r="E3200" s="870">
        <v>2519059619</v>
      </c>
      <c r="F3200" s="870" t="s">
        <v>3268</v>
      </c>
      <c r="G3200" s="870">
        <v>0</v>
      </c>
      <c r="H3200" s="870">
        <v>0</v>
      </c>
      <c r="I3200" s="870">
        <v>0</v>
      </c>
      <c r="J3200" s="870">
        <v>0</v>
      </c>
      <c r="K3200" s="870">
        <v>0</v>
      </c>
      <c r="L3200" s="870">
        <v>0</v>
      </c>
      <c r="M3200" s="870">
        <v>0</v>
      </c>
      <c r="N3200" s="870">
        <v>0</v>
      </c>
      <c r="O3200" s="870">
        <v>0</v>
      </c>
      <c r="P3200" s="870">
        <v>0</v>
      </c>
      <c r="Q3200" s="870">
        <v>0</v>
      </c>
      <c r="R3200" s="870">
        <v>0</v>
      </c>
      <c r="S3200" s="870">
        <v>0</v>
      </c>
      <c r="T3200" s="870">
        <v>0</v>
      </c>
      <c r="U3200" s="870">
        <v>0</v>
      </c>
      <c r="V3200" s="870">
        <v>0</v>
      </c>
      <c r="W3200" s="870">
        <v>0</v>
      </c>
      <c r="X3200" s="870">
        <v>0</v>
      </c>
      <c r="Y3200" s="870">
        <v>0</v>
      </c>
      <c r="Z3200" s="870">
        <v>0</v>
      </c>
      <c r="AA3200" s="870">
        <v>0</v>
      </c>
      <c r="AB3200" s="870">
        <v>0</v>
      </c>
      <c r="AC3200" s="870">
        <v>0</v>
      </c>
      <c r="AD3200" s="870">
        <v>0</v>
      </c>
      <c r="AE3200" s="870">
        <v>0</v>
      </c>
    </row>
    <row r="3201" spans="1:31">
      <c r="A3201" s="870" t="s">
        <v>2111</v>
      </c>
      <c r="B3201" s="870">
        <v>25</v>
      </c>
      <c r="C3201" s="870">
        <v>2519</v>
      </c>
      <c r="D3201" s="870">
        <v>251905</v>
      </c>
      <c r="E3201" s="870">
        <v>2519059702</v>
      </c>
      <c r="F3201" s="870" t="s">
        <v>3739</v>
      </c>
      <c r="G3201" s="870">
        <v>0</v>
      </c>
      <c r="H3201" s="870">
        <v>0</v>
      </c>
      <c r="I3201" s="870">
        <v>0</v>
      </c>
      <c r="J3201" s="870">
        <v>0</v>
      </c>
      <c r="K3201" s="870">
        <v>0</v>
      </c>
      <c r="L3201" s="870">
        <v>0</v>
      </c>
      <c r="M3201" s="870">
        <v>0</v>
      </c>
      <c r="N3201" s="870">
        <v>0</v>
      </c>
      <c r="O3201" s="870">
        <v>0</v>
      </c>
      <c r="P3201" s="870">
        <v>0</v>
      </c>
      <c r="Q3201" s="870">
        <v>0</v>
      </c>
      <c r="R3201" s="870">
        <v>0</v>
      </c>
      <c r="S3201" s="870">
        <v>0</v>
      </c>
      <c r="T3201" s="870">
        <v>0</v>
      </c>
      <c r="U3201" s="870">
        <v>0</v>
      </c>
      <c r="V3201" s="870">
        <v>0</v>
      </c>
      <c r="W3201" s="870">
        <v>0</v>
      </c>
      <c r="X3201" s="870">
        <v>0</v>
      </c>
      <c r="Y3201" s="870">
        <v>0</v>
      </c>
      <c r="Z3201" s="870">
        <v>0</v>
      </c>
      <c r="AA3201" s="870">
        <v>0</v>
      </c>
      <c r="AB3201" s="870">
        <v>0</v>
      </c>
      <c r="AC3201" s="870">
        <v>0</v>
      </c>
      <c r="AD3201" s="870">
        <v>0</v>
      </c>
      <c r="AE3201" s="870">
        <v>0</v>
      </c>
    </row>
    <row r="3202" spans="1:31">
      <c r="A3202" s="870" t="s">
        <v>2111</v>
      </c>
      <c r="B3202" s="870">
        <v>25</v>
      </c>
      <c r="C3202" s="870">
        <v>2519</v>
      </c>
      <c r="D3202" s="870">
        <v>251905</v>
      </c>
      <c r="E3202" s="870">
        <v>2519059703</v>
      </c>
      <c r="F3202" s="870" t="s">
        <v>3740</v>
      </c>
      <c r="G3202" s="870">
        <v>0</v>
      </c>
      <c r="H3202" s="870">
        <v>0</v>
      </c>
      <c r="I3202" s="870">
        <v>0</v>
      </c>
      <c r="J3202" s="870">
        <v>0</v>
      </c>
      <c r="K3202" s="870">
        <v>0</v>
      </c>
      <c r="L3202" s="870">
        <v>0</v>
      </c>
      <c r="M3202" s="870">
        <v>0</v>
      </c>
      <c r="N3202" s="870">
        <v>0</v>
      </c>
      <c r="O3202" s="870">
        <v>0</v>
      </c>
      <c r="P3202" s="870">
        <v>0</v>
      </c>
      <c r="Q3202" s="870">
        <v>0</v>
      </c>
      <c r="R3202" s="870">
        <v>0</v>
      </c>
      <c r="S3202" s="870">
        <v>0</v>
      </c>
      <c r="T3202" s="870">
        <v>0</v>
      </c>
      <c r="U3202" s="870">
        <v>0</v>
      </c>
      <c r="V3202" s="870">
        <v>0</v>
      </c>
      <c r="W3202" s="870">
        <v>0</v>
      </c>
      <c r="X3202" s="870">
        <v>0</v>
      </c>
      <c r="Y3202" s="870">
        <v>0</v>
      </c>
      <c r="Z3202" s="870">
        <v>0</v>
      </c>
      <c r="AA3202" s="870">
        <v>0</v>
      </c>
      <c r="AB3202" s="870">
        <v>0</v>
      </c>
      <c r="AC3202" s="870">
        <v>0</v>
      </c>
      <c r="AD3202" s="870">
        <v>0</v>
      </c>
      <c r="AE3202" s="870">
        <v>0</v>
      </c>
    </row>
    <row r="3203" spans="1:31">
      <c r="A3203" s="870" t="s">
        <v>2111</v>
      </c>
      <c r="B3203" s="870">
        <v>25</v>
      </c>
      <c r="C3203" s="870">
        <v>2519</v>
      </c>
      <c r="D3203" s="870">
        <v>251905</v>
      </c>
      <c r="E3203" s="870">
        <v>2519059711</v>
      </c>
      <c r="F3203" s="870" t="s">
        <v>3407</v>
      </c>
      <c r="G3203" s="870">
        <v>0</v>
      </c>
      <c r="H3203" s="870">
        <v>0</v>
      </c>
      <c r="I3203" s="870">
        <v>0</v>
      </c>
      <c r="J3203" s="870">
        <v>0</v>
      </c>
      <c r="K3203" s="870">
        <v>0</v>
      </c>
      <c r="L3203" s="870">
        <v>0</v>
      </c>
      <c r="M3203" s="870">
        <v>0</v>
      </c>
      <c r="N3203" s="870">
        <v>0</v>
      </c>
      <c r="O3203" s="870">
        <v>0</v>
      </c>
      <c r="P3203" s="870">
        <v>0</v>
      </c>
      <c r="Q3203" s="870">
        <v>0</v>
      </c>
      <c r="R3203" s="870">
        <v>0</v>
      </c>
      <c r="S3203" s="870">
        <v>0</v>
      </c>
      <c r="T3203" s="870">
        <v>0</v>
      </c>
      <c r="U3203" s="870">
        <v>0</v>
      </c>
      <c r="V3203" s="870">
        <v>0</v>
      </c>
      <c r="W3203" s="870">
        <v>0</v>
      </c>
      <c r="X3203" s="870">
        <v>0</v>
      </c>
      <c r="Y3203" s="870">
        <v>0</v>
      </c>
      <c r="Z3203" s="870">
        <v>0</v>
      </c>
      <c r="AA3203" s="870">
        <v>0</v>
      </c>
      <c r="AB3203" s="870">
        <v>0</v>
      </c>
      <c r="AC3203" s="870">
        <v>0</v>
      </c>
      <c r="AD3203" s="870">
        <v>0</v>
      </c>
      <c r="AE3203" s="870">
        <v>0</v>
      </c>
    </row>
    <row r="3204" spans="1:31">
      <c r="A3204" s="870" t="s">
        <v>2111</v>
      </c>
      <c r="B3204" s="870">
        <v>25</v>
      </c>
      <c r="C3204" s="870">
        <v>2519</v>
      </c>
      <c r="D3204" s="870">
        <v>251905</v>
      </c>
      <c r="E3204" s="870">
        <v>2519059720</v>
      </c>
      <c r="F3204" s="870" t="s">
        <v>4581</v>
      </c>
      <c r="G3204" s="870">
        <v>0</v>
      </c>
      <c r="H3204" s="870">
        <v>0</v>
      </c>
      <c r="I3204" s="870">
        <v>0</v>
      </c>
      <c r="J3204" s="870">
        <v>0</v>
      </c>
      <c r="K3204" s="870">
        <v>0</v>
      </c>
      <c r="L3204" s="870">
        <v>0</v>
      </c>
      <c r="M3204" s="870">
        <v>0</v>
      </c>
      <c r="N3204" s="870">
        <v>0</v>
      </c>
      <c r="O3204" s="870">
        <v>0</v>
      </c>
      <c r="P3204" s="870">
        <v>0</v>
      </c>
      <c r="Q3204" s="870">
        <v>0</v>
      </c>
      <c r="R3204" s="870">
        <v>0</v>
      </c>
      <c r="S3204" s="870">
        <v>0</v>
      </c>
      <c r="T3204" s="870">
        <v>0</v>
      </c>
      <c r="U3204" s="870">
        <v>0</v>
      </c>
      <c r="V3204" s="870">
        <v>0</v>
      </c>
      <c r="W3204" s="870">
        <v>0</v>
      </c>
      <c r="X3204" s="870">
        <v>0</v>
      </c>
      <c r="Y3204" s="870">
        <v>0</v>
      </c>
      <c r="Z3204" s="870">
        <v>0</v>
      </c>
      <c r="AA3204" s="870">
        <v>0</v>
      </c>
      <c r="AB3204" s="870">
        <v>0</v>
      </c>
      <c r="AC3204" s="870">
        <v>0</v>
      </c>
      <c r="AD3204" s="870">
        <v>0</v>
      </c>
      <c r="AE3204" s="870">
        <v>0</v>
      </c>
    </row>
    <row r="3205" spans="1:31">
      <c r="A3205" s="870" t="s">
        <v>2111</v>
      </c>
      <c r="B3205" s="870">
        <v>25</v>
      </c>
      <c r="C3205" s="870">
        <v>2519</v>
      </c>
      <c r="D3205" s="870">
        <v>251905</v>
      </c>
      <c r="E3205" s="870">
        <v>2519059721</v>
      </c>
      <c r="F3205" s="870" t="s">
        <v>3741</v>
      </c>
      <c r="G3205" s="870">
        <v>0</v>
      </c>
      <c r="H3205" s="870">
        <v>0</v>
      </c>
      <c r="I3205" s="870">
        <v>0</v>
      </c>
      <c r="J3205" s="870">
        <v>0</v>
      </c>
      <c r="K3205" s="870">
        <v>0</v>
      </c>
      <c r="L3205" s="870">
        <v>0</v>
      </c>
      <c r="M3205" s="870">
        <v>0</v>
      </c>
      <c r="N3205" s="870">
        <v>0</v>
      </c>
      <c r="O3205" s="870">
        <v>0</v>
      </c>
      <c r="P3205" s="870">
        <v>0</v>
      </c>
      <c r="Q3205" s="870">
        <v>0</v>
      </c>
      <c r="R3205" s="870">
        <v>0</v>
      </c>
      <c r="S3205" s="870">
        <v>0</v>
      </c>
      <c r="T3205" s="870">
        <v>0</v>
      </c>
      <c r="U3205" s="870">
        <v>0</v>
      </c>
      <c r="V3205" s="870">
        <v>0</v>
      </c>
      <c r="W3205" s="870">
        <v>0</v>
      </c>
      <c r="X3205" s="870">
        <v>0</v>
      </c>
      <c r="Y3205" s="870">
        <v>0</v>
      </c>
      <c r="Z3205" s="870">
        <v>0</v>
      </c>
      <c r="AA3205" s="870">
        <v>0</v>
      </c>
      <c r="AB3205" s="870">
        <v>0</v>
      </c>
      <c r="AC3205" s="870">
        <v>0</v>
      </c>
      <c r="AD3205" s="870">
        <v>0</v>
      </c>
      <c r="AE3205" s="870">
        <v>0</v>
      </c>
    </row>
    <row r="3206" spans="1:31">
      <c r="A3206" s="870" t="s">
        <v>2111</v>
      </c>
      <c r="B3206" s="870">
        <v>25</v>
      </c>
      <c r="C3206" s="870">
        <v>2519</v>
      </c>
      <c r="D3206" s="870">
        <v>251905</v>
      </c>
      <c r="E3206" s="870">
        <v>2519059723</v>
      </c>
      <c r="F3206" s="870" t="s">
        <v>3269</v>
      </c>
      <c r="G3206" s="870">
        <v>0</v>
      </c>
      <c r="H3206" s="870">
        <v>0</v>
      </c>
      <c r="I3206" s="870">
        <v>0</v>
      </c>
      <c r="J3206" s="870">
        <v>0</v>
      </c>
      <c r="K3206" s="870">
        <v>0</v>
      </c>
      <c r="L3206" s="870">
        <v>0</v>
      </c>
      <c r="M3206" s="870">
        <v>0</v>
      </c>
      <c r="N3206" s="870">
        <v>0</v>
      </c>
      <c r="O3206" s="870">
        <v>0</v>
      </c>
      <c r="P3206" s="870">
        <v>0</v>
      </c>
      <c r="Q3206" s="870">
        <v>0</v>
      </c>
      <c r="R3206" s="870">
        <v>0</v>
      </c>
      <c r="S3206" s="870">
        <v>0</v>
      </c>
      <c r="T3206" s="870">
        <v>0</v>
      </c>
      <c r="U3206" s="870">
        <v>0</v>
      </c>
      <c r="V3206" s="870">
        <v>0</v>
      </c>
      <c r="W3206" s="870">
        <v>0</v>
      </c>
      <c r="X3206" s="870">
        <v>0</v>
      </c>
      <c r="Y3206" s="870">
        <v>0</v>
      </c>
      <c r="Z3206" s="870">
        <v>0</v>
      </c>
      <c r="AA3206" s="870">
        <v>0</v>
      </c>
      <c r="AB3206" s="870">
        <v>0</v>
      </c>
      <c r="AC3206" s="870">
        <v>0</v>
      </c>
      <c r="AD3206" s="870">
        <v>0</v>
      </c>
      <c r="AE3206" s="870">
        <v>0</v>
      </c>
    </row>
    <row r="3207" spans="1:31">
      <c r="A3207" s="870" t="s">
        <v>2111</v>
      </c>
      <c r="B3207" s="870">
        <v>25</v>
      </c>
      <c r="C3207" s="870">
        <v>2519</v>
      </c>
      <c r="D3207" s="870">
        <v>251905</v>
      </c>
      <c r="E3207" s="870">
        <v>2519059725</v>
      </c>
      <c r="F3207" s="870" t="s">
        <v>3270</v>
      </c>
      <c r="G3207" s="870">
        <v>0</v>
      </c>
      <c r="H3207" s="870">
        <v>0</v>
      </c>
      <c r="I3207" s="870">
        <v>0</v>
      </c>
      <c r="J3207" s="870">
        <v>0</v>
      </c>
      <c r="K3207" s="870">
        <v>0</v>
      </c>
      <c r="L3207" s="870">
        <v>0</v>
      </c>
      <c r="M3207" s="870">
        <v>0</v>
      </c>
      <c r="N3207" s="870">
        <v>0</v>
      </c>
      <c r="O3207" s="870">
        <v>0</v>
      </c>
      <c r="P3207" s="870">
        <v>0</v>
      </c>
      <c r="Q3207" s="870">
        <v>0</v>
      </c>
      <c r="R3207" s="870">
        <v>0</v>
      </c>
      <c r="S3207" s="870">
        <v>0</v>
      </c>
      <c r="T3207" s="870">
        <v>0</v>
      </c>
      <c r="U3207" s="870">
        <v>0</v>
      </c>
      <c r="V3207" s="870">
        <v>0</v>
      </c>
      <c r="W3207" s="870">
        <v>0</v>
      </c>
      <c r="X3207" s="870">
        <v>0</v>
      </c>
      <c r="Y3207" s="870">
        <v>0</v>
      </c>
      <c r="Z3207" s="870">
        <v>0</v>
      </c>
      <c r="AA3207" s="870">
        <v>0</v>
      </c>
      <c r="AB3207" s="870">
        <v>0</v>
      </c>
      <c r="AC3207" s="870">
        <v>0</v>
      </c>
      <c r="AD3207" s="870">
        <v>0</v>
      </c>
      <c r="AE3207" s="870">
        <v>0</v>
      </c>
    </row>
    <row r="3208" spans="1:31">
      <c r="A3208" s="870" t="s">
        <v>2111</v>
      </c>
      <c r="B3208" s="870">
        <v>25</v>
      </c>
      <c r="C3208" s="870">
        <v>2519</v>
      </c>
      <c r="D3208" s="870">
        <v>251905</v>
      </c>
      <c r="E3208" s="870">
        <v>2519059731</v>
      </c>
      <c r="F3208" s="870" t="s">
        <v>4430</v>
      </c>
      <c r="G3208" s="870">
        <v>0</v>
      </c>
      <c r="H3208" s="870">
        <v>0</v>
      </c>
      <c r="I3208" s="870">
        <v>0</v>
      </c>
      <c r="J3208" s="870">
        <v>0</v>
      </c>
      <c r="K3208" s="870">
        <v>0</v>
      </c>
      <c r="L3208" s="870">
        <v>0</v>
      </c>
      <c r="M3208" s="870">
        <v>0</v>
      </c>
      <c r="N3208" s="870">
        <v>0</v>
      </c>
      <c r="O3208" s="870">
        <v>0</v>
      </c>
      <c r="P3208" s="870">
        <v>0</v>
      </c>
      <c r="Q3208" s="870">
        <v>0</v>
      </c>
      <c r="R3208" s="870">
        <v>0</v>
      </c>
      <c r="S3208" s="870">
        <v>0</v>
      </c>
      <c r="T3208" s="870">
        <v>0</v>
      </c>
      <c r="U3208" s="870">
        <v>0</v>
      </c>
      <c r="V3208" s="870">
        <v>0</v>
      </c>
      <c r="W3208" s="870">
        <v>0</v>
      </c>
      <c r="X3208" s="870">
        <v>0</v>
      </c>
      <c r="Y3208" s="870">
        <v>0</v>
      </c>
      <c r="Z3208" s="870">
        <v>0</v>
      </c>
      <c r="AA3208" s="870">
        <v>0</v>
      </c>
      <c r="AB3208" s="870">
        <v>0</v>
      </c>
      <c r="AC3208" s="870">
        <v>0</v>
      </c>
      <c r="AD3208" s="870">
        <v>0</v>
      </c>
      <c r="AE3208" s="870">
        <v>0</v>
      </c>
    </row>
    <row r="3209" spans="1:31">
      <c r="A3209" s="870" t="s">
        <v>2111</v>
      </c>
      <c r="B3209" s="870">
        <v>25</v>
      </c>
      <c r="C3209" s="870">
        <v>2519</v>
      </c>
      <c r="D3209" s="870">
        <v>251905</v>
      </c>
      <c r="E3209" s="870">
        <v>2519059732</v>
      </c>
      <c r="F3209" s="870" t="s">
        <v>4431</v>
      </c>
      <c r="G3209" s="870">
        <v>0</v>
      </c>
      <c r="H3209" s="870">
        <v>0</v>
      </c>
      <c r="I3209" s="870">
        <v>0</v>
      </c>
      <c r="J3209" s="870">
        <v>0</v>
      </c>
      <c r="K3209" s="870">
        <v>0</v>
      </c>
      <c r="L3209" s="870">
        <v>0</v>
      </c>
      <c r="M3209" s="870">
        <v>0</v>
      </c>
      <c r="N3209" s="870">
        <v>0</v>
      </c>
      <c r="O3209" s="870">
        <v>0</v>
      </c>
      <c r="P3209" s="870">
        <v>0</v>
      </c>
      <c r="Q3209" s="870">
        <v>0</v>
      </c>
      <c r="R3209" s="870">
        <v>0</v>
      </c>
      <c r="S3209" s="870">
        <v>0</v>
      </c>
      <c r="T3209" s="870">
        <v>0</v>
      </c>
      <c r="U3209" s="870">
        <v>0</v>
      </c>
      <c r="V3209" s="870">
        <v>0</v>
      </c>
      <c r="W3209" s="870">
        <v>0</v>
      </c>
      <c r="X3209" s="870">
        <v>0</v>
      </c>
      <c r="Y3209" s="870">
        <v>0</v>
      </c>
      <c r="Z3209" s="870">
        <v>0</v>
      </c>
      <c r="AA3209" s="870">
        <v>0</v>
      </c>
      <c r="AB3209" s="870">
        <v>0</v>
      </c>
      <c r="AC3209" s="870">
        <v>0</v>
      </c>
      <c r="AD3209" s="870">
        <v>0</v>
      </c>
      <c r="AE3209" s="870">
        <v>0</v>
      </c>
    </row>
    <row r="3210" spans="1:31">
      <c r="A3210" s="870" t="s">
        <v>2111</v>
      </c>
      <c r="B3210" s="870">
        <v>25</v>
      </c>
      <c r="C3210" s="870">
        <v>2519</v>
      </c>
      <c r="D3210" s="870">
        <v>251905</v>
      </c>
      <c r="E3210" s="870">
        <v>2519059733</v>
      </c>
      <c r="F3210" s="870" t="s">
        <v>4432</v>
      </c>
      <c r="G3210" s="870">
        <v>0</v>
      </c>
      <c r="H3210" s="870">
        <v>0</v>
      </c>
      <c r="I3210" s="870">
        <v>0</v>
      </c>
      <c r="J3210" s="870">
        <v>0</v>
      </c>
      <c r="K3210" s="870">
        <v>0</v>
      </c>
      <c r="L3210" s="870">
        <v>0</v>
      </c>
      <c r="M3210" s="870">
        <v>0</v>
      </c>
      <c r="N3210" s="870">
        <v>0</v>
      </c>
      <c r="O3210" s="870">
        <v>0</v>
      </c>
      <c r="P3210" s="870">
        <v>0</v>
      </c>
      <c r="Q3210" s="870">
        <v>0</v>
      </c>
      <c r="R3210" s="870">
        <v>0</v>
      </c>
      <c r="S3210" s="870">
        <v>0</v>
      </c>
      <c r="T3210" s="870">
        <v>0</v>
      </c>
      <c r="U3210" s="870">
        <v>0</v>
      </c>
      <c r="V3210" s="870">
        <v>0</v>
      </c>
      <c r="W3210" s="870">
        <v>0</v>
      </c>
      <c r="X3210" s="870">
        <v>0</v>
      </c>
      <c r="Y3210" s="870">
        <v>0</v>
      </c>
      <c r="Z3210" s="870">
        <v>0</v>
      </c>
      <c r="AA3210" s="870">
        <v>0</v>
      </c>
      <c r="AB3210" s="870">
        <v>0</v>
      </c>
      <c r="AC3210" s="870">
        <v>0</v>
      </c>
      <c r="AD3210" s="870">
        <v>0</v>
      </c>
      <c r="AE3210" s="870">
        <v>0</v>
      </c>
    </row>
    <row r="3211" spans="1:31">
      <c r="A3211" s="870" t="s">
        <v>2111</v>
      </c>
      <c r="B3211" s="870">
        <v>25</v>
      </c>
      <c r="C3211" s="870">
        <v>2519</v>
      </c>
      <c r="D3211" s="870">
        <v>251905</v>
      </c>
      <c r="E3211" s="870">
        <v>2519059734</v>
      </c>
      <c r="F3211" s="870" t="s">
        <v>4760</v>
      </c>
      <c r="G3211" s="870">
        <v>0</v>
      </c>
      <c r="H3211" s="870">
        <v>0</v>
      </c>
      <c r="I3211" s="870">
        <v>0</v>
      </c>
      <c r="J3211" s="870">
        <v>0</v>
      </c>
      <c r="K3211" s="870">
        <v>0</v>
      </c>
      <c r="L3211" s="870">
        <v>0</v>
      </c>
      <c r="M3211" s="870">
        <v>0</v>
      </c>
      <c r="N3211" s="870">
        <v>0</v>
      </c>
      <c r="O3211" s="870">
        <v>0</v>
      </c>
      <c r="P3211" s="870">
        <v>0</v>
      </c>
      <c r="Q3211" s="870">
        <v>0</v>
      </c>
      <c r="R3211" s="870">
        <v>0</v>
      </c>
      <c r="S3211" s="870">
        <v>0</v>
      </c>
      <c r="T3211" s="870">
        <v>0</v>
      </c>
      <c r="U3211" s="870">
        <v>0</v>
      </c>
      <c r="V3211" s="870">
        <v>0</v>
      </c>
      <c r="W3211" s="870">
        <v>0</v>
      </c>
      <c r="X3211" s="870">
        <v>0</v>
      </c>
      <c r="Y3211" s="870">
        <v>0</v>
      </c>
      <c r="Z3211" s="870">
        <v>0</v>
      </c>
      <c r="AA3211" s="870">
        <v>0</v>
      </c>
      <c r="AB3211" s="870">
        <v>0</v>
      </c>
      <c r="AC3211" s="870">
        <v>0</v>
      </c>
      <c r="AD3211" s="870">
        <v>0</v>
      </c>
      <c r="AE3211" s="870">
        <v>0</v>
      </c>
    </row>
    <row r="3212" spans="1:31">
      <c r="A3212" s="870" t="s">
        <v>2111</v>
      </c>
      <c r="B3212" s="870">
        <v>25</v>
      </c>
      <c r="C3212" s="870">
        <v>2519</v>
      </c>
      <c r="D3212" s="870">
        <v>251905</v>
      </c>
      <c r="E3212" s="870">
        <v>2519059738</v>
      </c>
      <c r="F3212" s="870" t="s">
        <v>1650</v>
      </c>
      <c r="G3212" s="870">
        <v>0</v>
      </c>
      <c r="H3212" s="870">
        <v>0</v>
      </c>
      <c r="I3212" s="870">
        <v>0</v>
      </c>
      <c r="J3212" s="870">
        <v>0</v>
      </c>
      <c r="K3212" s="870">
        <v>0</v>
      </c>
      <c r="L3212" s="870">
        <v>0</v>
      </c>
      <c r="M3212" s="870">
        <v>0</v>
      </c>
      <c r="N3212" s="870">
        <v>0</v>
      </c>
      <c r="O3212" s="870">
        <v>0</v>
      </c>
      <c r="P3212" s="870">
        <v>0</v>
      </c>
      <c r="Q3212" s="870">
        <v>0</v>
      </c>
      <c r="R3212" s="870">
        <v>0</v>
      </c>
      <c r="S3212" s="870">
        <v>0</v>
      </c>
      <c r="T3212" s="870">
        <v>0</v>
      </c>
      <c r="U3212" s="870">
        <v>0</v>
      </c>
      <c r="V3212" s="870">
        <v>0</v>
      </c>
      <c r="W3212" s="870">
        <v>0</v>
      </c>
      <c r="X3212" s="870">
        <v>0</v>
      </c>
      <c r="Y3212" s="870">
        <v>0</v>
      </c>
      <c r="Z3212" s="870">
        <v>0</v>
      </c>
      <c r="AA3212" s="870">
        <v>0</v>
      </c>
      <c r="AB3212" s="870">
        <v>0</v>
      </c>
      <c r="AC3212" s="870">
        <v>0</v>
      </c>
      <c r="AD3212" s="870">
        <v>0</v>
      </c>
      <c r="AE3212" s="870">
        <v>0</v>
      </c>
    </row>
    <row r="3213" spans="1:31">
      <c r="A3213" s="870" t="s">
        <v>2111</v>
      </c>
      <c r="B3213" s="870">
        <v>25</v>
      </c>
      <c r="C3213" s="870">
        <v>2519</v>
      </c>
      <c r="D3213" s="870">
        <v>251905</v>
      </c>
      <c r="E3213" s="870">
        <v>2519059739</v>
      </c>
      <c r="F3213" s="870" t="s">
        <v>1651</v>
      </c>
      <c r="G3213" s="870">
        <v>0</v>
      </c>
      <c r="H3213" s="870">
        <v>0</v>
      </c>
      <c r="I3213" s="870">
        <v>0</v>
      </c>
      <c r="J3213" s="870">
        <v>0</v>
      </c>
      <c r="K3213" s="870">
        <v>0</v>
      </c>
      <c r="L3213" s="870">
        <v>0</v>
      </c>
      <c r="M3213" s="870">
        <v>0</v>
      </c>
      <c r="N3213" s="870">
        <v>0</v>
      </c>
      <c r="O3213" s="870">
        <v>0</v>
      </c>
      <c r="P3213" s="870">
        <v>0</v>
      </c>
      <c r="Q3213" s="870">
        <v>0</v>
      </c>
      <c r="R3213" s="870">
        <v>0</v>
      </c>
      <c r="S3213" s="870">
        <v>0</v>
      </c>
      <c r="T3213" s="870">
        <v>0</v>
      </c>
      <c r="U3213" s="870">
        <v>0</v>
      </c>
      <c r="V3213" s="870">
        <v>0</v>
      </c>
      <c r="W3213" s="870">
        <v>0</v>
      </c>
      <c r="X3213" s="870">
        <v>0</v>
      </c>
      <c r="Y3213" s="870">
        <v>0</v>
      </c>
      <c r="Z3213" s="870">
        <v>0</v>
      </c>
      <c r="AA3213" s="870">
        <v>0</v>
      </c>
      <c r="AB3213" s="870">
        <v>0</v>
      </c>
      <c r="AC3213" s="870">
        <v>0</v>
      </c>
      <c r="AD3213" s="870">
        <v>0</v>
      </c>
      <c r="AE3213" s="870">
        <v>0</v>
      </c>
    </row>
    <row r="3214" spans="1:31">
      <c r="A3214" s="870" t="s">
        <v>2111</v>
      </c>
      <c r="B3214" s="870">
        <v>25</v>
      </c>
      <c r="C3214" s="870">
        <v>2519</v>
      </c>
      <c r="D3214" s="870">
        <v>251905</v>
      </c>
      <c r="E3214" s="870">
        <v>2519059746</v>
      </c>
      <c r="F3214" s="870" t="s">
        <v>3467</v>
      </c>
      <c r="G3214" s="870">
        <v>0</v>
      </c>
      <c r="H3214" s="870">
        <v>0</v>
      </c>
      <c r="I3214" s="870">
        <v>0</v>
      </c>
      <c r="J3214" s="870">
        <v>0</v>
      </c>
      <c r="K3214" s="870">
        <v>0</v>
      </c>
      <c r="L3214" s="870">
        <v>0</v>
      </c>
      <c r="M3214" s="870">
        <v>0</v>
      </c>
      <c r="N3214" s="870">
        <v>0</v>
      </c>
      <c r="O3214" s="870">
        <v>0</v>
      </c>
      <c r="P3214" s="870">
        <v>0</v>
      </c>
      <c r="Q3214" s="870">
        <v>0</v>
      </c>
      <c r="R3214" s="870">
        <v>0</v>
      </c>
      <c r="S3214" s="870">
        <v>0</v>
      </c>
      <c r="T3214" s="870">
        <v>0</v>
      </c>
      <c r="U3214" s="870">
        <v>0</v>
      </c>
      <c r="V3214" s="870">
        <v>0</v>
      </c>
      <c r="W3214" s="870">
        <v>0</v>
      </c>
      <c r="X3214" s="870">
        <v>0</v>
      </c>
      <c r="Y3214" s="870">
        <v>0</v>
      </c>
      <c r="Z3214" s="870">
        <v>0</v>
      </c>
      <c r="AA3214" s="870">
        <v>0</v>
      </c>
      <c r="AB3214" s="870">
        <v>0</v>
      </c>
      <c r="AC3214" s="870">
        <v>0</v>
      </c>
      <c r="AD3214" s="870">
        <v>0</v>
      </c>
      <c r="AE3214" s="870">
        <v>0</v>
      </c>
    </row>
    <row r="3215" spans="1:31">
      <c r="A3215" s="870" t="s">
        <v>2111</v>
      </c>
      <c r="B3215" s="870">
        <v>25</v>
      </c>
      <c r="C3215" s="870">
        <v>2519</v>
      </c>
      <c r="D3215" s="870">
        <v>251905</v>
      </c>
      <c r="E3215" s="870">
        <v>2519059748</v>
      </c>
      <c r="F3215" s="870" t="s">
        <v>3742</v>
      </c>
      <c r="G3215" s="870">
        <v>0</v>
      </c>
      <c r="H3215" s="870">
        <v>0</v>
      </c>
      <c r="I3215" s="870">
        <v>0</v>
      </c>
      <c r="J3215" s="870">
        <v>0</v>
      </c>
      <c r="K3215" s="870">
        <v>0</v>
      </c>
      <c r="L3215" s="870">
        <v>0</v>
      </c>
      <c r="M3215" s="870">
        <v>0</v>
      </c>
      <c r="N3215" s="870">
        <v>0</v>
      </c>
      <c r="O3215" s="870">
        <v>0</v>
      </c>
      <c r="P3215" s="870">
        <v>0</v>
      </c>
      <c r="Q3215" s="870">
        <v>0</v>
      </c>
      <c r="R3215" s="870">
        <v>0</v>
      </c>
      <c r="S3215" s="870">
        <v>0</v>
      </c>
      <c r="T3215" s="870">
        <v>0</v>
      </c>
      <c r="U3215" s="870">
        <v>0</v>
      </c>
      <c r="V3215" s="870">
        <v>0</v>
      </c>
      <c r="W3215" s="870">
        <v>0</v>
      </c>
      <c r="X3215" s="870">
        <v>0</v>
      </c>
      <c r="Y3215" s="870">
        <v>0</v>
      </c>
      <c r="Z3215" s="870">
        <v>0</v>
      </c>
      <c r="AA3215" s="870">
        <v>0</v>
      </c>
      <c r="AB3215" s="870">
        <v>0</v>
      </c>
      <c r="AC3215" s="870">
        <v>0</v>
      </c>
      <c r="AD3215" s="870">
        <v>0</v>
      </c>
      <c r="AE3215" s="870">
        <v>0</v>
      </c>
    </row>
    <row r="3216" spans="1:31">
      <c r="A3216" s="870" t="s">
        <v>2111</v>
      </c>
      <c r="B3216" s="870">
        <v>25</v>
      </c>
      <c r="C3216" s="870">
        <v>2519</v>
      </c>
      <c r="D3216" s="870">
        <v>251905</v>
      </c>
      <c r="E3216" s="870">
        <v>2519059749</v>
      </c>
      <c r="F3216" s="870" t="s">
        <v>1652</v>
      </c>
      <c r="G3216" s="870">
        <v>0</v>
      </c>
      <c r="H3216" s="870">
        <v>0</v>
      </c>
      <c r="I3216" s="870">
        <v>0</v>
      </c>
      <c r="J3216" s="870">
        <v>0</v>
      </c>
      <c r="K3216" s="870">
        <v>0</v>
      </c>
      <c r="L3216" s="870">
        <v>0</v>
      </c>
      <c r="M3216" s="870">
        <v>0</v>
      </c>
      <c r="N3216" s="870">
        <v>0</v>
      </c>
      <c r="O3216" s="870">
        <v>0</v>
      </c>
      <c r="P3216" s="870">
        <v>0</v>
      </c>
      <c r="Q3216" s="870">
        <v>0</v>
      </c>
      <c r="R3216" s="870">
        <v>0</v>
      </c>
      <c r="S3216" s="870">
        <v>0</v>
      </c>
      <c r="T3216" s="870">
        <v>0</v>
      </c>
      <c r="U3216" s="870">
        <v>0</v>
      </c>
      <c r="V3216" s="870">
        <v>0</v>
      </c>
      <c r="W3216" s="870">
        <v>0</v>
      </c>
      <c r="X3216" s="870">
        <v>0</v>
      </c>
      <c r="Y3216" s="870">
        <v>0</v>
      </c>
      <c r="Z3216" s="870">
        <v>0</v>
      </c>
      <c r="AA3216" s="870">
        <v>0</v>
      </c>
      <c r="AB3216" s="870">
        <v>0</v>
      </c>
      <c r="AC3216" s="870">
        <v>0</v>
      </c>
      <c r="AD3216" s="870">
        <v>0</v>
      </c>
      <c r="AE3216" s="870">
        <v>0</v>
      </c>
    </row>
    <row r="3217" spans="1:31">
      <c r="A3217" s="870" t="s">
        <v>2111</v>
      </c>
      <c r="B3217" s="870">
        <v>25</v>
      </c>
      <c r="C3217" s="870">
        <v>2519</v>
      </c>
      <c r="D3217" s="870">
        <v>251905</v>
      </c>
      <c r="E3217" s="870">
        <v>2519059761</v>
      </c>
      <c r="F3217" s="870" t="s">
        <v>1653</v>
      </c>
      <c r="G3217" s="870">
        <v>0</v>
      </c>
      <c r="H3217" s="870">
        <v>0</v>
      </c>
      <c r="I3217" s="870">
        <v>0</v>
      </c>
      <c r="J3217" s="870">
        <v>0</v>
      </c>
      <c r="K3217" s="870">
        <v>0</v>
      </c>
      <c r="L3217" s="870">
        <v>0</v>
      </c>
      <c r="M3217" s="870">
        <v>0</v>
      </c>
      <c r="N3217" s="870">
        <v>0</v>
      </c>
      <c r="O3217" s="870">
        <v>0</v>
      </c>
      <c r="P3217" s="870">
        <v>0</v>
      </c>
      <c r="Q3217" s="870">
        <v>0</v>
      </c>
      <c r="R3217" s="870">
        <v>0</v>
      </c>
      <c r="S3217" s="870">
        <v>0</v>
      </c>
      <c r="T3217" s="870">
        <v>0</v>
      </c>
      <c r="U3217" s="870">
        <v>0</v>
      </c>
      <c r="V3217" s="870">
        <v>0</v>
      </c>
      <c r="W3217" s="870">
        <v>0</v>
      </c>
      <c r="X3217" s="870">
        <v>0</v>
      </c>
      <c r="Y3217" s="870">
        <v>0</v>
      </c>
      <c r="Z3217" s="870">
        <v>0</v>
      </c>
      <c r="AA3217" s="870">
        <v>0</v>
      </c>
      <c r="AB3217" s="870">
        <v>0</v>
      </c>
      <c r="AC3217" s="870">
        <v>0</v>
      </c>
      <c r="AD3217" s="870">
        <v>0</v>
      </c>
      <c r="AE3217" s="870">
        <v>0</v>
      </c>
    </row>
    <row r="3218" spans="1:31">
      <c r="A3218" s="870" t="s">
        <v>2111</v>
      </c>
      <c r="B3218" s="870">
        <v>25</v>
      </c>
      <c r="C3218" s="870">
        <v>2519</v>
      </c>
      <c r="D3218" s="870">
        <v>251905</v>
      </c>
      <c r="E3218" s="870">
        <v>2519059762</v>
      </c>
      <c r="F3218" s="870" t="s">
        <v>1654</v>
      </c>
      <c r="G3218" s="870">
        <v>0</v>
      </c>
      <c r="H3218" s="870">
        <v>0</v>
      </c>
      <c r="I3218" s="870">
        <v>0</v>
      </c>
      <c r="J3218" s="870">
        <v>0</v>
      </c>
      <c r="K3218" s="870">
        <v>0</v>
      </c>
      <c r="L3218" s="870">
        <v>0</v>
      </c>
      <c r="M3218" s="870">
        <v>0</v>
      </c>
      <c r="N3218" s="870">
        <v>0</v>
      </c>
      <c r="O3218" s="870">
        <v>0</v>
      </c>
      <c r="P3218" s="870">
        <v>0</v>
      </c>
      <c r="Q3218" s="870">
        <v>0</v>
      </c>
      <c r="R3218" s="870">
        <v>0</v>
      </c>
      <c r="S3218" s="870">
        <v>0</v>
      </c>
      <c r="T3218" s="870">
        <v>0</v>
      </c>
      <c r="U3218" s="870">
        <v>0</v>
      </c>
      <c r="V3218" s="870">
        <v>0</v>
      </c>
      <c r="W3218" s="870">
        <v>0</v>
      </c>
      <c r="X3218" s="870">
        <v>0</v>
      </c>
      <c r="Y3218" s="870">
        <v>0</v>
      </c>
      <c r="Z3218" s="870">
        <v>0</v>
      </c>
      <c r="AA3218" s="870">
        <v>0</v>
      </c>
      <c r="AB3218" s="870">
        <v>0</v>
      </c>
      <c r="AC3218" s="870">
        <v>0</v>
      </c>
      <c r="AD3218" s="870">
        <v>0</v>
      </c>
      <c r="AE3218" s="870">
        <v>0</v>
      </c>
    </row>
    <row r="3219" spans="1:31">
      <c r="A3219" s="870" t="s">
        <v>2111</v>
      </c>
      <c r="B3219" s="870">
        <v>25</v>
      </c>
      <c r="C3219" s="870">
        <v>2519</v>
      </c>
      <c r="D3219" s="870">
        <v>251905</v>
      </c>
      <c r="E3219" s="870">
        <v>2519059769</v>
      </c>
      <c r="F3219" s="870" t="s">
        <v>4582</v>
      </c>
      <c r="G3219" s="870">
        <v>0</v>
      </c>
      <c r="H3219" s="870">
        <v>0</v>
      </c>
      <c r="I3219" s="870">
        <v>0</v>
      </c>
      <c r="J3219" s="870">
        <v>0</v>
      </c>
      <c r="K3219" s="870">
        <v>0</v>
      </c>
      <c r="L3219" s="870">
        <v>0</v>
      </c>
      <c r="M3219" s="870">
        <v>0</v>
      </c>
      <c r="N3219" s="870">
        <v>0</v>
      </c>
      <c r="O3219" s="870">
        <v>0</v>
      </c>
      <c r="P3219" s="870">
        <v>0</v>
      </c>
      <c r="Q3219" s="870">
        <v>0</v>
      </c>
      <c r="R3219" s="870">
        <v>0</v>
      </c>
      <c r="S3219" s="870">
        <v>0</v>
      </c>
      <c r="T3219" s="870">
        <v>0</v>
      </c>
      <c r="U3219" s="870">
        <v>0</v>
      </c>
      <c r="V3219" s="870">
        <v>0</v>
      </c>
      <c r="W3219" s="870">
        <v>0</v>
      </c>
      <c r="X3219" s="870">
        <v>0</v>
      </c>
      <c r="Y3219" s="870">
        <v>0</v>
      </c>
      <c r="Z3219" s="870">
        <v>0</v>
      </c>
      <c r="AA3219" s="870">
        <v>0</v>
      </c>
      <c r="AB3219" s="870">
        <v>0</v>
      </c>
      <c r="AC3219" s="870">
        <v>0</v>
      </c>
      <c r="AD3219" s="870">
        <v>0</v>
      </c>
      <c r="AE3219" s="870">
        <v>0</v>
      </c>
    </row>
    <row r="3220" spans="1:31">
      <c r="A3220" s="870" t="s">
        <v>2111</v>
      </c>
      <c r="B3220" s="870">
        <v>25</v>
      </c>
      <c r="C3220" s="870">
        <v>2519</v>
      </c>
      <c r="D3220" s="870">
        <v>251905</v>
      </c>
      <c r="E3220" s="870">
        <v>2519059771</v>
      </c>
      <c r="F3220" s="870" t="s">
        <v>4761</v>
      </c>
      <c r="G3220" s="870">
        <v>0</v>
      </c>
      <c r="H3220" s="870">
        <v>0</v>
      </c>
      <c r="I3220" s="870">
        <v>0</v>
      </c>
      <c r="J3220" s="870">
        <v>0</v>
      </c>
      <c r="K3220" s="870">
        <v>0</v>
      </c>
      <c r="L3220" s="870">
        <v>0</v>
      </c>
      <c r="M3220" s="870">
        <v>0</v>
      </c>
      <c r="N3220" s="870">
        <v>0</v>
      </c>
      <c r="O3220" s="870">
        <v>0</v>
      </c>
      <c r="P3220" s="870">
        <v>0</v>
      </c>
      <c r="Q3220" s="870">
        <v>0</v>
      </c>
      <c r="R3220" s="870">
        <v>0</v>
      </c>
      <c r="S3220" s="870">
        <v>0</v>
      </c>
      <c r="T3220" s="870">
        <v>0</v>
      </c>
      <c r="U3220" s="870">
        <v>0</v>
      </c>
      <c r="V3220" s="870">
        <v>0</v>
      </c>
      <c r="W3220" s="870">
        <v>0</v>
      </c>
      <c r="X3220" s="870">
        <v>0</v>
      </c>
      <c r="Y3220" s="870">
        <v>0</v>
      </c>
      <c r="Z3220" s="870">
        <v>0</v>
      </c>
      <c r="AA3220" s="870">
        <v>0</v>
      </c>
      <c r="AB3220" s="870">
        <v>0</v>
      </c>
      <c r="AC3220" s="870">
        <v>0</v>
      </c>
      <c r="AD3220" s="870">
        <v>0</v>
      </c>
      <c r="AE3220" s="870">
        <v>0</v>
      </c>
    </row>
    <row r="3221" spans="1:31">
      <c r="A3221" s="870" t="s">
        <v>2111</v>
      </c>
      <c r="B3221" s="870">
        <v>25</v>
      </c>
      <c r="C3221" s="870">
        <v>2519</v>
      </c>
      <c r="D3221" s="870">
        <v>251905</v>
      </c>
      <c r="E3221" s="870">
        <v>2519059772</v>
      </c>
      <c r="F3221" s="870" t="s">
        <v>4433</v>
      </c>
      <c r="G3221" s="870">
        <v>0</v>
      </c>
      <c r="H3221" s="870">
        <v>0</v>
      </c>
      <c r="I3221" s="870">
        <v>0</v>
      </c>
      <c r="J3221" s="870">
        <v>0</v>
      </c>
      <c r="K3221" s="870">
        <v>0</v>
      </c>
      <c r="L3221" s="870">
        <v>0</v>
      </c>
      <c r="M3221" s="870">
        <v>0</v>
      </c>
      <c r="N3221" s="870">
        <v>0</v>
      </c>
      <c r="O3221" s="870">
        <v>0</v>
      </c>
      <c r="P3221" s="870">
        <v>0</v>
      </c>
      <c r="Q3221" s="870">
        <v>0</v>
      </c>
      <c r="R3221" s="870">
        <v>0</v>
      </c>
      <c r="S3221" s="870">
        <v>0</v>
      </c>
      <c r="T3221" s="870">
        <v>0</v>
      </c>
      <c r="U3221" s="870">
        <v>0</v>
      </c>
      <c r="V3221" s="870">
        <v>0</v>
      </c>
      <c r="W3221" s="870">
        <v>0</v>
      </c>
      <c r="X3221" s="870">
        <v>0</v>
      </c>
      <c r="Y3221" s="870">
        <v>0</v>
      </c>
      <c r="Z3221" s="870">
        <v>0</v>
      </c>
      <c r="AA3221" s="870">
        <v>0</v>
      </c>
      <c r="AB3221" s="870">
        <v>0</v>
      </c>
      <c r="AC3221" s="870">
        <v>0</v>
      </c>
      <c r="AD3221" s="870">
        <v>0</v>
      </c>
      <c r="AE3221" s="870">
        <v>0</v>
      </c>
    </row>
    <row r="3222" spans="1:31">
      <c r="A3222" s="870" t="s">
        <v>2111</v>
      </c>
      <c r="B3222" s="870">
        <v>25</v>
      </c>
      <c r="C3222" s="870">
        <v>2519</v>
      </c>
      <c r="D3222" s="870">
        <v>251905</v>
      </c>
      <c r="E3222" s="870">
        <v>2519059775</v>
      </c>
      <c r="F3222" s="870" t="s">
        <v>4434</v>
      </c>
      <c r="G3222" s="870">
        <v>0</v>
      </c>
      <c r="H3222" s="870">
        <v>0</v>
      </c>
      <c r="I3222" s="870">
        <v>0</v>
      </c>
      <c r="J3222" s="870">
        <v>0</v>
      </c>
      <c r="K3222" s="870">
        <v>0</v>
      </c>
      <c r="L3222" s="870">
        <v>0</v>
      </c>
      <c r="M3222" s="870">
        <v>0</v>
      </c>
      <c r="N3222" s="870">
        <v>0</v>
      </c>
      <c r="O3222" s="870">
        <v>0</v>
      </c>
      <c r="P3222" s="870">
        <v>0</v>
      </c>
      <c r="Q3222" s="870">
        <v>0</v>
      </c>
      <c r="R3222" s="870">
        <v>0</v>
      </c>
      <c r="S3222" s="870">
        <v>0</v>
      </c>
      <c r="T3222" s="870">
        <v>0</v>
      </c>
      <c r="U3222" s="870">
        <v>0</v>
      </c>
      <c r="V3222" s="870">
        <v>0</v>
      </c>
      <c r="W3222" s="870">
        <v>0</v>
      </c>
      <c r="X3222" s="870">
        <v>0</v>
      </c>
      <c r="Y3222" s="870">
        <v>0</v>
      </c>
      <c r="Z3222" s="870">
        <v>0</v>
      </c>
      <c r="AA3222" s="870">
        <v>0</v>
      </c>
      <c r="AB3222" s="870">
        <v>0</v>
      </c>
      <c r="AC3222" s="870">
        <v>0</v>
      </c>
      <c r="AD3222" s="870">
        <v>0</v>
      </c>
      <c r="AE3222" s="870">
        <v>0</v>
      </c>
    </row>
    <row r="3223" spans="1:31">
      <c r="A3223" s="870" t="s">
        <v>2111</v>
      </c>
      <c r="B3223" s="870">
        <v>25</v>
      </c>
      <c r="C3223" s="870">
        <v>2519</v>
      </c>
      <c r="D3223" s="870">
        <v>251905</v>
      </c>
      <c r="E3223" s="870">
        <v>2519059778</v>
      </c>
      <c r="F3223" s="870" t="s">
        <v>4583</v>
      </c>
      <c r="G3223" s="870">
        <v>0</v>
      </c>
      <c r="H3223" s="870">
        <v>0</v>
      </c>
      <c r="I3223" s="870">
        <v>0</v>
      </c>
      <c r="J3223" s="870">
        <v>0</v>
      </c>
      <c r="K3223" s="870">
        <v>0</v>
      </c>
      <c r="L3223" s="870">
        <v>0</v>
      </c>
      <c r="M3223" s="870">
        <v>0</v>
      </c>
      <c r="N3223" s="870">
        <v>0</v>
      </c>
      <c r="O3223" s="870">
        <v>0</v>
      </c>
      <c r="P3223" s="870">
        <v>0</v>
      </c>
      <c r="Q3223" s="870">
        <v>0</v>
      </c>
      <c r="R3223" s="870">
        <v>0</v>
      </c>
      <c r="S3223" s="870">
        <v>0</v>
      </c>
      <c r="T3223" s="870">
        <v>0</v>
      </c>
      <c r="U3223" s="870">
        <v>0</v>
      </c>
      <c r="V3223" s="870">
        <v>0</v>
      </c>
      <c r="W3223" s="870">
        <v>0</v>
      </c>
      <c r="X3223" s="870">
        <v>0</v>
      </c>
      <c r="Y3223" s="870">
        <v>0</v>
      </c>
      <c r="Z3223" s="870">
        <v>0</v>
      </c>
      <c r="AA3223" s="870">
        <v>0</v>
      </c>
      <c r="AB3223" s="870">
        <v>0</v>
      </c>
      <c r="AC3223" s="870">
        <v>0</v>
      </c>
      <c r="AD3223" s="870">
        <v>0</v>
      </c>
      <c r="AE3223" s="870">
        <v>0</v>
      </c>
    </row>
    <row r="3224" spans="1:31">
      <c r="A3224" s="870" t="s">
        <v>2111</v>
      </c>
      <c r="B3224" s="870">
        <v>25</v>
      </c>
      <c r="C3224" s="870">
        <v>2519</v>
      </c>
      <c r="D3224" s="870">
        <v>251905</v>
      </c>
      <c r="E3224" s="870">
        <v>2519059780</v>
      </c>
      <c r="F3224" s="870" t="s">
        <v>3158</v>
      </c>
      <c r="G3224" s="870">
        <v>0</v>
      </c>
      <c r="H3224" s="870">
        <v>0</v>
      </c>
      <c r="I3224" s="870">
        <v>0</v>
      </c>
      <c r="J3224" s="870">
        <v>0</v>
      </c>
      <c r="K3224" s="870">
        <v>0</v>
      </c>
      <c r="L3224" s="870">
        <v>0</v>
      </c>
      <c r="M3224" s="870">
        <v>0</v>
      </c>
      <c r="N3224" s="870">
        <v>0</v>
      </c>
      <c r="O3224" s="870">
        <v>0</v>
      </c>
      <c r="P3224" s="870">
        <v>0</v>
      </c>
      <c r="Q3224" s="870">
        <v>0</v>
      </c>
      <c r="R3224" s="870">
        <v>0</v>
      </c>
      <c r="S3224" s="870">
        <v>0</v>
      </c>
      <c r="T3224" s="870">
        <v>0</v>
      </c>
      <c r="U3224" s="870">
        <v>0</v>
      </c>
      <c r="V3224" s="870">
        <v>0</v>
      </c>
      <c r="W3224" s="870">
        <v>0</v>
      </c>
      <c r="X3224" s="870">
        <v>0</v>
      </c>
      <c r="Y3224" s="870">
        <v>0</v>
      </c>
      <c r="Z3224" s="870">
        <v>0</v>
      </c>
      <c r="AA3224" s="870">
        <v>0</v>
      </c>
      <c r="AB3224" s="870">
        <v>0</v>
      </c>
      <c r="AC3224" s="870">
        <v>0</v>
      </c>
      <c r="AD3224" s="870">
        <v>0</v>
      </c>
      <c r="AE3224" s="870">
        <v>0</v>
      </c>
    </row>
    <row r="3225" spans="1:31">
      <c r="A3225" s="870" t="s">
        <v>2111</v>
      </c>
      <c r="B3225" s="870">
        <v>25</v>
      </c>
      <c r="C3225" s="870">
        <v>2519</v>
      </c>
      <c r="D3225" s="870">
        <v>251905</v>
      </c>
      <c r="E3225" s="870">
        <v>2519059783</v>
      </c>
      <c r="F3225" s="870" t="s">
        <v>3743</v>
      </c>
      <c r="G3225" s="870">
        <v>0</v>
      </c>
      <c r="H3225" s="870">
        <v>0</v>
      </c>
      <c r="I3225" s="870">
        <v>0</v>
      </c>
      <c r="J3225" s="870">
        <v>0</v>
      </c>
      <c r="K3225" s="870">
        <v>0</v>
      </c>
      <c r="L3225" s="870">
        <v>0</v>
      </c>
      <c r="M3225" s="870">
        <v>0</v>
      </c>
      <c r="N3225" s="870">
        <v>0</v>
      </c>
      <c r="O3225" s="870">
        <v>0</v>
      </c>
      <c r="P3225" s="870">
        <v>0</v>
      </c>
      <c r="Q3225" s="870">
        <v>0</v>
      </c>
      <c r="R3225" s="870">
        <v>0</v>
      </c>
      <c r="S3225" s="870">
        <v>0</v>
      </c>
      <c r="T3225" s="870">
        <v>0</v>
      </c>
      <c r="U3225" s="870">
        <v>0</v>
      </c>
      <c r="V3225" s="870">
        <v>0</v>
      </c>
      <c r="W3225" s="870">
        <v>0</v>
      </c>
      <c r="X3225" s="870">
        <v>0</v>
      </c>
      <c r="Y3225" s="870">
        <v>0</v>
      </c>
      <c r="Z3225" s="870">
        <v>0</v>
      </c>
      <c r="AA3225" s="870">
        <v>0</v>
      </c>
      <c r="AB3225" s="870">
        <v>0</v>
      </c>
      <c r="AC3225" s="870">
        <v>0</v>
      </c>
      <c r="AD3225" s="870">
        <v>0</v>
      </c>
      <c r="AE3225" s="870">
        <v>0</v>
      </c>
    </row>
    <row r="3226" spans="1:31">
      <c r="A3226" s="870" t="s">
        <v>2111</v>
      </c>
      <c r="B3226" s="870">
        <v>25</v>
      </c>
      <c r="C3226" s="870">
        <v>2519</v>
      </c>
      <c r="D3226" s="870">
        <v>251905</v>
      </c>
      <c r="E3226" s="870">
        <v>2519059786</v>
      </c>
      <c r="F3226" s="870" t="s">
        <v>4762</v>
      </c>
      <c r="G3226" s="870">
        <v>0</v>
      </c>
      <c r="H3226" s="870">
        <v>0</v>
      </c>
      <c r="I3226" s="870">
        <v>0</v>
      </c>
      <c r="J3226" s="870">
        <v>0</v>
      </c>
      <c r="K3226" s="870">
        <v>0</v>
      </c>
      <c r="L3226" s="870">
        <v>0</v>
      </c>
      <c r="M3226" s="870">
        <v>0</v>
      </c>
      <c r="N3226" s="870">
        <v>0</v>
      </c>
      <c r="O3226" s="870">
        <v>0</v>
      </c>
      <c r="P3226" s="870">
        <v>0</v>
      </c>
      <c r="Q3226" s="870">
        <v>0</v>
      </c>
      <c r="R3226" s="870">
        <v>0</v>
      </c>
      <c r="S3226" s="870">
        <v>0</v>
      </c>
      <c r="T3226" s="870">
        <v>0</v>
      </c>
      <c r="U3226" s="870">
        <v>0</v>
      </c>
      <c r="V3226" s="870">
        <v>0</v>
      </c>
      <c r="W3226" s="870">
        <v>0</v>
      </c>
      <c r="X3226" s="870">
        <v>0</v>
      </c>
      <c r="Y3226" s="870">
        <v>0</v>
      </c>
      <c r="Z3226" s="870">
        <v>0</v>
      </c>
      <c r="AA3226" s="870">
        <v>0</v>
      </c>
      <c r="AB3226" s="870">
        <v>0</v>
      </c>
      <c r="AC3226" s="870">
        <v>0</v>
      </c>
      <c r="AD3226" s="870">
        <v>0</v>
      </c>
      <c r="AE3226" s="870">
        <v>0</v>
      </c>
    </row>
    <row r="3227" spans="1:31">
      <c r="A3227" s="870" t="s">
        <v>2111</v>
      </c>
      <c r="B3227" s="870">
        <v>25</v>
      </c>
      <c r="C3227" s="870">
        <v>2519</v>
      </c>
      <c r="D3227" s="870">
        <v>251905</v>
      </c>
      <c r="E3227" s="870">
        <v>2519059790</v>
      </c>
      <c r="F3227" s="870" t="s">
        <v>1655</v>
      </c>
      <c r="G3227" s="870">
        <v>0</v>
      </c>
      <c r="H3227" s="870">
        <v>0</v>
      </c>
      <c r="I3227" s="870">
        <v>0</v>
      </c>
      <c r="J3227" s="870">
        <v>0</v>
      </c>
      <c r="K3227" s="870">
        <v>0</v>
      </c>
      <c r="L3227" s="870">
        <v>0</v>
      </c>
      <c r="M3227" s="870">
        <v>0</v>
      </c>
      <c r="N3227" s="870">
        <v>0</v>
      </c>
      <c r="O3227" s="870">
        <v>0</v>
      </c>
      <c r="P3227" s="870">
        <v>0</v>
      </c>
      <c r="Q3227" s="870">
        <v>0</v>
      </c>
      <c r="R3227" s="870">
        <v>0</v>
      </c>
      <c r="S3227" s="870">
        <v>0</v>
      </c>
      <c r="T3227" s="870">
        <v>0</v>
      </c>
      <c r="U3227" s="870">
        <v>0</v>
      </c>
      <c r="V3227" s="870">
        <v>0</v>
      </c>
      <c r="W3227" s="870">
        <v>0</v>
      </c>
      <c r="X3227" s="870">
        <v>0</v>
      </c>
      <c r="Y3227" s="870">
        <v>0</v>
      </c>
      <c r="Z3227" s="870">
        <v>0</v>
      </c>
      <c r="AA3227" s="870">
        <v>0</v>
      </c>
      <c r="AB3227" s="870">
        <v>0</v>
      </c>
      <c r="AC3227" s="870">
        <v>0</v>
      </c>
      <c r="AD3227" s="870">
        <v>0</v>
      </c>
      <c r="AE3227" s="870">
        <v>0</v>
      </c>
    </row>
    <row r="3228" spans="1:31">
      <c r="A3228" s="870" t="s">
        <v>2111</v>
      </c>
      <c r="B3228" s="870">
        <v>25</v>
      </c>
      <c r="C3228" s="870">
        <v>2519</v>
      </c>
      <c r="D3228" s="870">
        <v>251905</v>
      </c>
      <c r="E3228" s="870">
        <v>2519059793</v>
      </c>
      <c r="F3228" s="870" t="s">
        <v>1054</v>
      </c>
      <c r="G3228" s="870">
        <v>0</v>
      </c>
      <c r="H3228" s="870">
        <v>0</v>
      </c>
      <c r="I3228" s="870">
        <v>0</v>
      </c>
      <c r="J3228" s="870">
        <v>0</v>
      </c>
      <c r="K3228" s="870">
        <v>0</v>
      </c>
      <c r="L3228" s="870">
        <v>0</v>
      </c>
      <c r="M3228" s="870">
        <v>0</v>
      </c>
      <c r="N3228" s="870">
        <v>0</v>
      </c>
      <c r="O3228" s="870">
        <v>0</v>
      </c>
      <c r="P3228" s="870">
        <v>0</v>
      </c>
      <c r="Q3228" s="870">
        <v>0</v>
      </c>
      <c r="R3228" s="870">
        <v>0</v>
      </c>
      <c r="S3228" s="870">
        <v>0</v>
      </c>
      <c r="T3228" s="870">
        <v>0</v>
      </c>
      <c r="U3228" s="870">
        <v>0</v>
      </c>
      <c r="V3228" s="870">
        <v>0</v>
      </c>
      <c r="W3228" s="870">
        <v>0</v>
      </c>
      <c r="X3228" s="870">
        <v>0</v>
      </c>
      <c r="Y3228" s="870">
        <v>0</v>
      </c>
      <c r="Z3228" s="870">
        <v>0</v>
      </c>
      <c r="AA3228" s="870">
        <v>0</v>
      </c>
      <c r="AB3228" s="870">
        <v>0</v>
      </c>
      <c r="AC3228" s="870">
        <v>0</v>
      </c>
      <c r="AD3228" s="870">
        <v>0</v>
      </c>
      <c r="AE3228" s="870">
        <v>0</v>
      </c>
    </row>
    <row r="3229" spans="1:31">
      <c r="A3229" s="870" t="s">
        <v>2111</v>
      </c>
      <c r="B3229" s="870">
        <v>25</v>
      </c>
      <c r="C3229" s="870">
        <v>2519</v>
      </c>
      <c r="D3229" s="870">
        <v>251905</v>
      </c>
      <c r="E3229" s="870">
        <v>2519059797</v>
      </c>
      <c r="F3229" s="870" t="s">
        <v>3626</v>
      </c>
      <c r="G3229" s="870">
        <v>0</v>
      </c>
      <c r="H3229" s="870">
        <v>0</v>
      </c>
      <c r="I3229" s="870">
        <v>0</v>
      </c>
      <c r="J3229" s="870">
        <v>0</v>
      </c>
      <c r="K3229" s="870">
        <v>0</v>
      </c>
      <c r="L3229" s="870">
        <v>0</v>
      </c>
      <c r="M3229" s="870">
        <v>0</v>
      </c>
      <c r="N3229" s="870">
        <v>0</v>
      </c>
      <c r="O3229" s="870">
        <v>0</v>
      </c>
      <c r="P3229" s="870">
        <v>0</v>
      </c>
      <c r="Q3229" s="870">
        <v>0</v>
      </c>
      <c r="R3229" s="870">
        <v>0</v>
      </c>
      <c r="S3229" s="870">
        <v>0</v>
      </c>
      <c r="T3229" s="870">
        <v>0</v>
      </c>
      <c r="U3229" s="870">
        <v>0</v>
      </c>
      <c r="V3229" s="870">
        <v>0</v>
      </c>
      <c r="W3229" s="870">
        <v>0</v>
      </c>
      <c r="X3229" s="870">
        <v>0</v>
      </c>
      <c r="Y3229" s="870">
        <v>0</v>
      </c>
      <c r="Z3229" s="870">
        <v>0</v>
      </c>
      <c r="AA3229" s="870">
        <v>0</v>
      </c>
      <c r="AB3229" s="870">
        <v>0</v>
      </c>
      <c r="AC3229" s="870">
        <v>0</v>
      </c>
      <c r="AD3229" s="870">
        <v>0</v>
      </c>
      <c r="AE3229" s="870">
        <v>0</v>
      </c>
    </row>
    <row r="3230" spans="1:31">
      <c r="A3230" s="870" t="s">
        <v>2111</v>
      </c>
      <c r="B3230" s="870">
        <v>25</v>
      </c>
      <c r="C3230" s="870">
        <v>2519</v>
      </c>
      <c r="D3230" s="870">
        <v>251905</v>
      </c>
      <c r="E3230" s="870">
        <v>2519059798</v>
      </c>
      <c r="F3230" s="870" t="s">
        <v>4763</v>
      </c>
      <c r="G3230" s="870">
        <v>0</v>
      </c>
      <c r="H3230" s="870">
        <v>0</v>
      </c>
      <c r="I3230" s="870">
        <v>0</v>
      </c>
      <c r="J3230" s="870">
        <v>0</v>
      </c>
      <c r="K3230" s="870">
        <v>0</v>
      </c>
      <c r="L3230" s="870">
        <v>0</v>
      </c>
      <c r="M3230" s="870">
        <v>0</v>
      </c>
      <c r="N3230" s="870">
        <v>0</v>
      </c>
      <c r="O3230" s="870">
        <v>0</v>
      </c>
      <c r="P3230" s="870">
        <v>0</v>
      </c>
      <c r="Q3230" s="870">
        <v>0</v>
      </c>
      <c r="R3230" s="870">
        <v>0</v>
      </c>
      <c r="S3230" s="870">
        <v>0</v>
      </c>
      <c r="T3230" s="870">
        <v>0</v>
      </c>
      <c r="U3230" s="870">
        <v>0</v>
      </c>
      <c r="V3230" s="870">
        <v>0</v>
      </c>
      <c r="W3230" s="870">
        <v>0</v>
      </c>
      <c r="X3230" s="870">
        <v>0</v>
      </c>
      <c r="Y3230" s="870">
        <v>0</v>
      </c>
      <c r="Z3230" s="870">
        <v>0</v>
      </c>
      <c r="AA3230" s="870">
        <v>0</v>
      </c>
      <c r="AB3230" s="870">
        <v>0</v>
      </c>
      <c r="AC3230" s="870">
        <v>0</v>
      </c>
      <c r="AD3230" s="870">
        <v>0</v>
      </c>
      <c r="AE3230" s="870">
        <v>0</v>
      </c>
    </row>
    <row r="3231" spans="1:31">
      <c r="A3231" s="870" t="s">
        <v>2111</v>
      </c>
      <c r="B3231" s="870">
        <v>25</v>
      </c>
      <c r="C3231" s="870">
        <v>2519</v>
      </c>
      <c r="D3231" s="870">
        <v>251905</v>
      </c>
      <c r="E3231" s="870">
        <v>2519059804</v>
      </c>
      <c r="F3231" s="870" t="s">
        <v>1656</v>
      </c>
      <c r="G3231" s="870">
        <v>0</v>
      </c>
      <c r="H3231" s="870">
        <v>0</v>
      </c>
      <c r="I3231" s="870">
        <v>0</v>
      </c>
      <c r="J3231" s="870">
        <v>0</v>
      </c>
      <c r="K3231" s="870">
        <v>0</v>
      </c>
      <c r="L3231" s="870">
        <v>0</v>
      </c>
      <c r="M3231" s="870">
        <v>0</v>
      </c>
      <c r="N3231" s="870">
        <v>0</v>
      </c>
      <c r="O3231" s="870">
        <v>0</v>
      </c>
      <c r="P3231" s="870">
        <v>0</v>
      </c>
      <c r="Q3231" s="870">
        <v>0</v>
      </c>
      <c r="R3231" s="870">
        <v>0</v>
      </c>
      <c r="S3231" s="870">
        <v>0</v>
      </c>
      <c r="T3231" s="870">
        <v>0</v>
      </c>
      <c r="U3231" s="870">
        <v>0</v>
      </c>
      <c r="V3231" s="870">
        <v>0</v>
      </c>
      <c r="W3231" s="870">
        <v>0</v>
      </c>
      <c r="X3231" s="870">
        <v>0</v>
      </c>
      <c r="Y3231" s="870">
        <v>0</v>
      </c>
      <c r="Z3231" s="870">
        <v>0</v>
      </c>
      <c r="AA3231" s="870">
        <v>0</v>
      </c>
      <c r="AB3231" s="870">
        <v>0</v>
      </c>
      <c r="AC3231" s="870">
        <v>0</v>
      </c>
      <c r="AD3231" s="870">
        <v>0</v>
      </c>
      <c r="AE3231" s="870">
        <v>0</v>
      </c>
    </row>
    <row r="3232" spans="1:31">
      <c r="A3232" s="870" t="s">
        <v>2111</v>
      </c>
      <c r="B3232" s="870">
        <v>25</v>
      </c>
      <c r="C3232" s="870">
        <v>2519</v>
      </c>
      <c r="D3232" s="870">
        <v>251905</v>
      </c>
      <c r="E3232" s="870">
        <v>2519059806</v>
      </c>
      <c r="F3232" s="870" t="s">
        <v>1657</v>
      </c>
      <c r="G3232" s="870">
        <v>0</v>
      </c>
      <c r="H3232" s="870">
        <v>0</v>
      </c>
      <c r="I3232" s="870">
        <v>0</v>
      </c>
      <c r="J3232" s="870">
        <v>0</v>
      </c>
      <c r="K3232" s="870">
        <v>0</v>
      </c>
      <c r="L3232" s="870">
        <v>0</v>
      </c>
      <c r="M3232" s="870">
        <v>0</v>
      </c>
      <c r="N3232" s="870">
        <v>0</v>
      </c>
      <c r="O3232" s="870">
        <v>0</v>
      </c>
      <c r="P3232" s="870">
        <v>0</v>
      </c>
      <c r="Q3232" s="870">
        <v>0</v>
      </c>
      <c r="R3232" s="870">
        <v>0</v>
      </c>
      <c r="S3232" s="870">
        <v>0</v>
      </c>
      <c r="T3232" s="870">
        <v>0</v>
      </c>
      <c r="U3232" s="870">
        <v>0</v>
      </c>
      <c r="V3232" s="870">
        <v>0</v>
      </c>
      <c r="W3232" s="870">
        <v>0</v>
      </c>
      <c r="X3232" s="870">
        <v>0</v>
      </c>
      <c r="Y3232" s="870">
        <v>0</v>
      </c>
      <c r="Z3232" s="870">
        <v>0</v>
      </c>
      <c r="AA3232" s="870">
        <v>0</v>
      </c>
      <c r="AB3232" s="870">
        <v>0</v>
      </c>
      <c r="AC3232" s="870">
        <v>0</v>
      </c>
      <c r="AD3232" s="870">
        <v>0</v>
      </c>
      <c r="AE3232" s="870">
        <v>0</v>
      </c>
    </row>
    <row r="3233" spans="1:31">
      <c r="A3233" s="870" t="s">
        <v>2111</v>
      </c>
      <c r="B3233" s="870">
        <v>25</v>
      </c>
      <c r="C3233" s="870">
        <v>2519</v>
      </c>
      <c r="D3233" s="870">
        <v>251905</v>
      </c>
      <c r="E3233" s="870">
        <v>2519059809</v>
      </c>
      <c r="F3233" s="870" t="s">
        <v>4435</v>
      </c>
      <c r="G3233" s="870">
        <v>0</v>
      </c>
      <c r="H3233" s="870">
        <v>0</v>
      </c>
      <c r="I3233" s="870">
        <v>0</v>
      </c>
      <c r="J3233" s="870">
        <v>0</v>
      </c>
      <c r="K3233" s="870">
        <v>0</v>
      </c>
      <c r="L3233" s="870">
        <v>0</v>
      </c>
      <c r="M3233" s="870">
        <v>0</v>
      </c>
      <c r="N3233" s="870">
        <v>0</v>
      </c>
      <c r="O3233" s="870">
        <v>0</v>
      </c>
      <c r="P3233" s="870">
        <v>0</v>
      </c>
      <c r="Q3233" s="870">
        <v>0</v>
      </c>
      <c r="R3233" s="870">
        <v>0</v>
      </c>
      <c r="S3233" s="870">
        <v>0</v>
      </c>
      <c r="T3233" s="870">
        <v>0</v>
      </c>
      <c r="U3233" s="870">
        <v>0</v>
      </c>
      <c r="V3233" s="870">
        <v>0</v>
      </c>
      <c r="W3233" s="870">
        <v>0</v>
      </c>
      <c r="X3233" s="870">
        <v>0</v>
      </c>
      <c r="Y3233" s="870">
        <v>0</v>
      </c>
      <c r="Z3233" s="870">
        <v>0</v>
      </c>
      <c r="AA3233" s="870">
        <v>0</v>
      </c>
      <c r="AB3233" s="870">
        <v>0</v>
      </c>
      <c r="AC3233" s="870">
        <v>0</v>
      </c>
      <c r="AD3233" s="870">
        <v>0</v>
      </c>
      <c r="AE3233" s="870">
        <v>0</v>
      </c>
    </row>
    <row r="3234" spans="1:31">
      <c r="A3234" s="870" t="s">
        <v>2111</v>
      </c>
      <c r="B3234" s="870">
        <v>25</v>
      </c>
      <c r="C3234" s="870">
        <v>2519</v>
      </c>
      <c r="D3234" s="870">
        <v>251905</v>
      </c>
      <c r="E3234" s="870">
        <v>2519059830</v>
      </c>
      <c r="F3234" s="870" t="s">
        <v>1658</v>
      </c>
      <c r="G3234" s="870">
        <v>0</v>
      </c>
      <c r="H3234" s="870">
        <v>0</v>
      </c>
      <c r="I3234" s="870">
        <v>0</v>
      </c>
      <c r="J3234" s="870">
        <v>0</v>
      </c>
      <c r="K3234" s="870">
        <v>0</v>
      </c>
      <c r="L3234" s="870">
        <v>0</v>
      </c>
      <c r="M3234" s="870">
        <v>0</v>
      </c>
      <c r="N3234" s="870">
        <v>0</v>
      </c>
      <c r="O3234" s="870">
        <v>0</v>
      </c>
      <c r="P3234" s="870">
        <v>0</v>
      </c>
      <c r="Q3234" s="870">
        <v>0</v>
      </c>
      <c r="R3234" s="870">
        <v>0</v>
      </c>
      <c r="S3234" s="870">
        <v>0</v>
      </c>
      <c r="T3234" s="870">
        <v>0</v>
      </c>
      <c r="U3234" s="870">
        <v>0</v>
      </c>
      <c r="V3234" s="870">
        <v>0</v>
      </c>
      <c r="W3234" s="870">
        <v>0</v>
      </c>
      <c r="X3234" s="870">
        <v>0</v>
      </c>
      <c r="Y3234" s="870">
        <v>0</v>
      </c>
      <c r="Z3234" s="870">
        <v>0</v>
      </c>
      <c r="AA3234" s="870">
        <v>0</v>
      </c>
      <c r="AB3234" s="870">
        <v>0</v>
      </c>
      <c r="AC3234" s="870">
        <v>0</v>
      </c>
      <c r="AD3234" s="870">
        <v>0</v>
      </c>
      <c r="AE3234" s="870">
        <v>0</v>
      </c>
    </row>
    <row r="3235" spans="1:31">
      <c r="A3235" s="870" t="s">
        <v>2111</v>
      </c>
      <c r="B3235" s="870">
        <v>25</v>
      </c>
      <c r="C3235" s="870">
        <v>2519</v>
      </c>
      <c r="D3235" s="870">
        <v>251905</v>
      </c>
      <c r="E3235" s="870">
        <v>2519059875</v>
      </c>
      <c r="F3235" s="870" t="s">
        <v>1659</v>
      </c>
      <c r="G3235" s="870">
        <v>0</v>
      </c>
      <c r="H3235" s="870">
        <v>0</v>
      </c>
      <c r="I3235" s="870">
        <v>0</v>
      </c>
      <c r="J3235" s="870">
        <v>0</v>
      </c>
      <c r="K3235" s="870">
        <v>0</v>
      </c>
      <c r="L3235" s="870">
        <v>0</v>
      </c>
      <c r="M3235" s="870">
        <v>0</v>
      </c>
      <c r="N3235" s="870">
        <v>0</v>
      </c>
      <c r="O3235" s="870">
        <v>0</v>
      </c>
      <c r="P3235" s="870">
        <v>0</v>
      </c>
      <c r="Q3235" s="870">
        <v>0</v>
      </c>
      <c r="R3235" s="870">
        <v>0</v>
      </c>
      <c r="S3235" s="870">
        <v>0</v>
      </c>
      <c r="T3235" s="870">
        <v>0</v>
      </c>
      <c r="U3235" s="870">
        <v>0</v>
      </c>
      <c r="V3235" s="870">
        <v>0</v>
      </c>
      <c r="W3235" s="870">
        <v>0</v>
      </c>
      <c r="X3235" s="870">
        <v>0</v>
      </c>
      <c r="Y3235" s="870">
        <v>0</v>
      </c>
      <c r="Z3235" s="870">
        <v>0</v>
      </c>
      <c r="AA3235" s="870">
        <v>0</v>
      </c>
      <c r="AB3235" s="870">
        <v>0</v>
      </c>
      <c r="AC3235" s="870">
        <v>0</v>
      </c>
      <c r="AD3235" s="870">
        <v>0</v>
      </c>
      <c r="AE3235" s="870">
        <v>0</v>
      </c>
    </row>
    <row r="3236" spans="1:31">
      <c r="A3236" s="870" t="s">
        <v>2111</v>
      </c>
      <c r="B3236" s="870">
        <v>25</v>
      </c>
      <c r="C3236" s="870">
        <v>2519</v>
      </c>
      <c r="D3236" s="870">
        <v>251910</v>
      </c>
      <c r="E3236" s="870">
        <v>2519101000</v>
      </c>
      <c r="F3236" s="870" t="s">
        <v>1660</v>
      </c>
      <c r="G3236" s="870">
        <v>-75005776</v>
      </c>
      <c r="H3236" s="870">
        <v>0</v>
      </c>
      <c r="I3236" s="870">
        <v>-75005776.469999999</v>
      </c>
      <c r="J3236" s="870">
        <v>-0.4699999988079071</v>
      </c>
      <c r="K3236" s="870">
        <v>0</v>
      </c>
      <c r="L3236" s="870">
        <v>0</v>
      </c>
      <c r="M3236" s="870">
        <v>-0.4699999988079071</v>
      </c>
      <c r="N3236" s="870">
        <v>0</v>
      </c>
      <c r="O3236" s="870">
        <v>-0.4699999988079071</v>
      </c>
      <c r="P3236" s="870">
        <v>-0.17389999955892563</v>
      </c>
      <c r="Q3236" s="870">
        <v>0</v>
      </c>
      <c r="R3236" s="870">
        <v>0</v>
      </c>
      <c r="S3236" s="870">
        <v>0</v>
      </c>
      <c r="T3236" s="870">
        <v>0</v>
      </c>
      <c r="U3236" s="870">
        <v>0</v>
      </c>
      <c r="V3236" s="870">
        <v>0</v>
      </c>
      <c r="W3236" s="870">
        <v>0</v>
      </c>
      <c r="X3236" s="870">
        <v>-0.17389999955892563</v>
      </c>
      <c r="Y3236" s="870">
        <v>0.37</v>
      </c>
      <c r="Z3236" s="870">
        <v>0</v>
      </c>
      <c r="AA3236" s="870">
        <v>-0.17389999955892563</v>
      </c>
      <c r="AB3236" s="870">
        <v>0</v>
      </c>
      <c r="AC3236" s="870">
        <v>-0.17389999955892563</v>
      </c>
      <c r="AD3236" s="870">
        <v>0</v>
      </c>
      <c r="AE3236" s="870">
        <v>0</v>
      </c>
    </row>
    <row r="3237" spans="1:31">
      <c r="A3237" s="870" t="s">
        <v>2111</v>
      </c>
      <c r="B3237" s="870">
        <v>25</v>
      </c>
      <c r="C3237" s="870">
        <v>2519</v>
      </c>
      <c r="D3237" s="870">
        <v>251910</v>
      </c>
      <c r="E3237" s="870">
        <v>2519109130</v>
      </c>
      <c r="F3237" s="870" t="s">
        <v>1661</v>
      </c>
      <c r="G3237" s="870">
        <v>-1011426621</v>
      </c>
      <c r="H3237" s="870">
        <v>0</v>
      </c>
      <c r="I3237" s="870">
        <v>-1011426620.58</v>
      </c>
      <c r="J3237" s="870">
        <v>0.41999995708465576</v>
      </c>
      <c r="K3237" s="870">
        <v>0</v>
      </c>
      <c r="L3237" s="870">
        <v>0.41999995708465576</v>
      </c>
      <c r="M3237" s="870">
        <v>0</v>
      </c>
      <c r="N3237" s="870">
        <v>0</v>
      </c>
      <c r="O3237" s="870">
        <v>0.41999995708465576</v>
      </c>
      <c r="P3237" s="870">
        <v>0.15539998412132264</v>
      </c>
      <c r="Q3237" s="870">
        <v>0</v>
      </c>
      <c r="R3237" s="870">
        <v>0</v>
      </c>
      <c r="S3237" s="870">
        <v>0</v>
      </c>
      <c r="T3237" s="870">
        <v>0</v>
      </c>
      <c r="U3237" s="870">
        <v>0</v>
      </c>
      <c r="V3237" s="870">
        <v>0</v>
      </c>
      <c r="W3237" s="870">
        <v>0</v>
      </c>
      <c r="X3237" s="870">
        <v>0.15539998412132264</v>
      </c>
      <c r="Y3237" s="870">
        <v>0.37</v>
      </c>
      <c r="Z3237" s="870">
        <v>0.15539998412132264</v>
      </c>
      <c r="AA3237" s="870">
        <v>0</v>
      </c>
      <c r="AB3237" s="870">
        <v>0.15539998412132264</v>
      </c>
      <c r="AC3237" s="870">
        <v>0</v>
      </c>
      <c r="AD3237" s="870">
        <v>0</v>
      </c>
      <c r="AE3237" s="870">
        <v>0</v>
      </c>
    </row>
    <row r="3238" spans="1:31">
      <c r="A3238" s="870" t="s">
        <v>2111</v>
      </c>
      <c r="B3238" s="870">
        <v>25</v>
      </c>
      <c r="C3238" s="870">
        <v>2519</v>
      </c>
      <c r="D3238" s="870">
        <v>251910</v>
      </c>
      <c r="E3238" s="870">
        <v>2519109132</v>
      </c>
      <c r="F3238" s="870" t="s">
        <v>1662</v>
      </c>
      <c r="G3238" s="870">
        <v>-64123897960</v>
      </c>
      <c r="H3238" s="870">
        <v>0</v>
      </c>
      <c r="I3238" s="870">
        <v>-64123897960.269997</v>
      </c>
      <c r="J3238" s="870">
        <v>-0.26999664306640625</v>
      </c>
      <c r="K3238" s="870">
        <v>0</v>
      </c>
      <c r="L3238" s="870">
        <v>0</v>
      </c>
      <c r="M3238" s="870">
        <v>-0.26999664306640625</v>
      </c>
      <c r="N3238" s="870">
        <v>0</v>
      </c>
      <c r="O3238" s="870">
        <v>-0.26999664306640625</v>
      </c>
      <c r="P3238" s="870">
        <v>-9.9898757934570315E-2</v>
      </c>
      <c r="Q3238" s="870">
        <v>0</v>
      </c>
      <c r="R3238" s="870">
        <v>0</v>
      </c>
      <c r="S3238" s="870">
        <v>0</v>
      </c>
      <c r="T3238" s="870">
        <v>0</v>
      </c>
      <c r="U3238" s="870">
        <v>0</v>
      </c>
      <c r="V3238" s="870">
        <v>0</v>
      </c>
      <c r="W3238" s="870">
        <v>0</v>
      </c>
      <c r="X3238" s="870">
        <v>-9.9898757934570315E-2</v>
      </c>
      <c r="Y3238" s="870">
        <v>0.37</v>
      </c>
      <c r="Z3238" s="870">
        <v>0</v>
      </c>
      <c r="AA3238" s="870">
        <v>-9.9898757934570315E-2</v>
      </c>
      <c r="AB3238" s="870">
        <v>0</v>
      </c>
      <c r="AC3238" s="870">
        <v>-9.9898757934570315E-2</v>
      </c>
      <c r="AD3238" s="870">
        <v>0</v>
      </c>
      <c r="AE3238" s="870">
        <v>0</v>
      </c>
    </row>
    <row r="3239" spans="1:31">
      <c r="A3239" s="870" t="s">
        <v>2111</v>
      </c>
      <c r="B3239" s="870">
        <v>25</v>
      </c>
      <c r="C3239" s="870">
        <v>2519</v>
      </c>
      <c r="D3239" s="870">
        <v>251925</v>
      </c>
      <c r="E3239" s="870">
        <v>2519251000</v>
      </c>
      <c r="F3239" s="870" t="s">
        <v>2138</v>
      </c>
      <c r="G3239" s="870">
        <v>0</v>
      </c>
      <c r="H3239" s="870">
        <v>0</v>
      </c>
      <c r="I3239" s="870">
        <v>0</v>
      </c>
      <c r="J3239" s="870">
        <v>0</v>
      </c>
      <c r="K3239" s="870">
        <v>0</v>
      </c>
      <c r="L3239" s="870">
        <v>0</v>
      </c>
      <c r="M3239" s="870">
        <v>0</v>
      </c>
      <c r="N3239" s="870">
        <v>0</v>
      </c>
      <c r="O3239" s="870">
        <v>0</v>
      </c>
      <c r="P3239" s="870">
        <v>0</v>
      </c>
      <c r="Q3239" s="870">
        <v>0</v>
      </c>
      <c r="R3239" s="870">
        <v>0</v>
      </c>
      <c r="S3239" s="870">
        <v>0</v>
      </c>
      <c r="T3239" s="870">
        <v>0</v>
      </c>
      <c r="U3239" s="870">
        <v>0</v>
      </c>
      <c r="V3239" s="870">
        <v>0</v>
      </c>
      <c r="W3239" s="870">
        <v>0</v>
      </c>
      <c r="X3239" s="870">
        <v>0</v>
      </c>
      <c r="Y3239" s="870">
        <v>0</v>
      </c>
      <c r="Z3239" s="870">
        <v>0</v>
      </c>
      <c r="AA3239" s="870">
        <v>0</v>
      </c>
      <c r="AB3239" s="870">
        <v>0</v>
      </c>
      <c r="AC3239" s="870">
        <v>0</v>
      </c>
      <c r="AD3239" s="870">
        <v>0</v>
      </c>
      <c r="AE3239" s="870">
        <v>0</v>
      </c>
    </row>
    <row r="3240" spans="1:31">
      <c r="A3240" s="870" t="s">
        <v>2111</v>
      </c>
      <c r="B3240" s="870">
        <v>25</v>
      </c>
      <c r="C3240" s="870">
        <v>2519</v>
      </c>
      <c r="D3240" s="870">
        <v>251945</v>
      </c>
      <c r="E3240" s="870">
        <v>2519451240</v>
      </c>
      <c r="F3240" s="870" t="s">
        <v>323</v>
      </c>
      <c r="G3240" s="870">
        <v>0</v>
      </c>
      <c r="H3240" s="870">
        <v>0</v>
      </c>
      <c r="I3240" s="870">
        <v>0</v>
      </c>
      <c r="J3240" s="870">
        <v>0</v>
      </c>
      <c r="K3240" s="870">
        <v>0</v>
      </c>
      <c r="L3240" s="870">
        <v>0</v>
      </c>
      <c r="M3240" s="870">
        <v>0</v>
      </c>
      <c r="N3240" s="870">
        <v>0</v>
      </c>
      <c r="O3240" s="870">
        <v>0</v>
      </c>
      <c r="P3240" s="870">
        <v>0</v>
      </c>
      <c r="Q3240" s="870">
        <v>0</v>
      </c>
      <c r="R3240" s="870">
        <v>0</v>
      </c>
      <c r="S3240" s="870">
        <v>0</v>
      </c>
      <c r="T3240" s="870">
        <v>0</v>
      </c>
      <c r="U3240" s="870">
        <v>0</v>
      </c>
      <c r="V3240" s="870">
        <v>0</v>
      </c>
      <c r="W3240" s="870">
        <v>0</v>
      </c>
      <c r="X3240" s="870">
        <v>0</v>
      </c>
      <c r="Y3240" s="870">
        <v>0</v>
      </c>
      <c r="Z3240" s="870">
        <v>0</v>
      </c>
      <c r="AA3240" s="870">
        <v>0</v>
      </c>
      <c r="AB3240" s="870">
        <v>0</v>
      </c>
      <c r="AC3240" s="870">
        <v>0</v>
      </c>
      <c r="AD3240" s="870">
        <v>0</v>
      </c>
      <c r="AE3240" s="870">
        <v>0</v>
      </c>
    </row>
    <row r="3241" spans="1:31">
      <c r="A3241" s="870" t="s">
        <v>2111</v>
      </c>
      <c r="B3241" s="870">
        <v>25</v>
      </c>
      <c r="C3241" s="870">
        <v>2519</v>
      </c>
      <c r="D3241" s="870">
        <v>251995</v>
      </c>
      <c r="E3241" s="870">
        <v>2519951001</v>
      </c>
      <c r="F3241" s="870" t="s">
        <v>375</v>
      </c>
      <c r="G3241" s="870">
        <v>-4464710</v>
      </c>
      <c r="H3241" s="870">
        <v>0</v>
      </c>
      <c r="I3241" s="870">
        <v>-4464709.5</v>
      </c>
      <c r="J3241" s="870">
        <v>0.5</v>
      </c>
      <c r="K3241" s="870">
        <v>0</v>
      </c>
      <c r="L3241" s="870">
        <v>0.5</v>
      </c>
      <c r="M3241" s="870">
        <v>0</v>
      </c>
      <c r="N3241" s="870">
        <v>0</v>
      </c>
      <c r="O3241" s="870">
        <v>0.5</v>
      </c>
      <c r="P3241" s="870">
        <v>0.185</v>
      </c>
      <c r="Q3241" s="870">
        <v>0</v>
      </c>
      <c r="R3241" s="870">
        <v>0</v>
      </c>
      <c r="S3241" s="870">
        <v>0</v>
      </c>
      <c r="T3241" s="870">
        <v>0</v>
      </c>
      <c r="U3241" s="870">
        <v>0</v>
      </c>
      <c r="V3241" s="870">
        <v>0</v>
      </c>
      <c r="W3241" s="870">
        <v>0</v>
      </c>
      <c r="X3241" s="870">
        <v>0.185</v>
      </c>
      <c r="Y3241" s="870">
        <v>0.37</v>
      </c>
      <c r="Z3241" s="870">
        <v>0.185</v>
      </c>
      <c r="AA3241" s="870">
        <v>0</v>
      </c>
      <c r="AB3241" s="870">
        <v>0.185</v>
      </c>
      <c r="AC3241" s="870">
        <v>0</v>
      </c>
      <c r="AD3241" s="870">
        <v>0</v>
      </c>
      <c r="AE3241" s="870">
        <v>0</v>
      </c>
    </row>
    <row r="3242" spans="1:31">
      <c r="A3242" s="870" t="s">
        <v>2111</v>
      </c>
      <c r="B3242" s="870">
        <v>25</v>
      </c>
      <c r="C3242" s="870">
        <v>2519</v>
      </c>
      <c r="D3242" s="870">
        <v>251995</v>
      </c>
      <c r="E3242" s="870">
        <v>2519951002</v>
      </c>
      <c r="F3242" s="870" t="s">
        <v>324</v>
      </c>
      <c r="G3242" s="870">
        <v>-56379757546</v>
      </c>
      <c r="H3242" s="870">
        <v>0</v>
      </c>
      <c r="I3242" s="870">
        <v>-56379757545.620003</v>
      </c>
      <c r="J3242" s="870">
        <v>0.37999725341796875</v>
      </c>
      <c r="K3242" s="870">
        <v>0</v>
      </c>
      <c r="L3242" s="870">
        <v>0.37999725341796875</v>
      </c>
      <c r="M3242" s="870">
        <v>0</v>
      </c>
      <c r="N3242" s="870">
        <v>0</v>
      </c>
      <c r="O3242" s="870">
        <v>0.37999725341796875</v>
      </c>
      <c r="P3242" s="870">
        <v>0.14059898376464844</v>
      </c>
      <c r="Q3242" s="870">
        <v>0</v>
      </c>
      <c r="R3242" s="870">
        <v>0</v>
      </c>
      <c r="S3242" s="870">
        <v>0</v>
      </c>
      <c r="T3242" s="870">
        <v>0</v>
      </c>
      <c r="U3242" s="870">
        <v>0</v>
      </c>
      <c r="V3242" s="870">
        <v>0</v>
      </c>
      <c r="W3242" s="870">
        <v>0</v>
      </c>
      <c r="X3242" s="870">
        <v>0.14059898376464844</v>
      </c>
      <c r="Y3242" s="870">
        <v>0.37</v>
      </c>
      <c r="Z3242" s="870">
        <v>0.14059898376464844</v>
      </c>
      <c r="AA3242" s="870">
        <v>0</v>
      </c>
      <c r="AB3242" s="870">
        <v>0.14059898376464844</v>
      </c>
      <c r="AC3242" s="870">
        <v>0</v>
      </c>
      <c r="AD3242" s="870">
        <v>0</v>
      </c>
      <c r="AE3242" s="870">
        <v>0</v>
      </c>
    </row>
    <row r="3243" spans="1:31">
      <c r="A3243" s="870" t="s">
        <v>2111</v>
      </c>
      <c r="B3243" s="870">
        <v>25</v>
      </c>
      <c r="C3243" s="870">
        <v>2519</v>
      </c>
      <c r="D3243" s="870">
        <v>251995</v>
      </c>
      <c r="E3243" s="870">
        <v>2519951003</v>
      </c>
      <c r="F3243" s="870" t="s">
        <v>4764</v>
      </c>
      <c r="G3243" s="870">
        <v>-3086849</v>
      </c>
      <c r="H3243" s="870">
        <v>0</v>
      </c>
      <c r="I3243" s="870">
        <v>-3086849</v>
      </c>
      <c r="J3243" s="870">
        <v>0</v>
      </c>
      <c r="K3243" s="870">
        <v>0</v>
      </c>
      <c r="L3243" s="870">
        <v>0</v>
      </c>
      <c r="M3243" s="870">
        <v>0</v>
      </c>
      <c r="N3243" s="870">
        <v>0</v>
      </c>
      <c r="O3243" s="870">
        <v>0</v>
      </c>
      <c r="P3243" s="870">
        <v>0</v>
      </c>
      <c r="Q3243" s="870">
        <v>0</v>
      </c>
      <c r="R3243" s="870">
        <v>0</v>
      </c>
      <c r="S3243" s="870">
        <v>0</v>
      </c>
      <c r="T3243" s="870">
        <v>0</v>
      </c>
      <c r="U3243" s="870">
        <v>0</v>
      </c>
      <c r="V3243" s="870">
        <v>0</v>
      </c>
      <c r="W3243" s="870">
        <v>0</v>
      </c>
      <c r="X3243" s="870">
        <v>0</v>
      </c>
      <c r="Y3243" s="870">
        <v>0</v>
      </c>
      <c r="Z3243" s="870">
        <v>0</v>
      </c>
      <c r="AA3243" s="870">
        <v>0</v>
      </c>
      <c r="AB3243" s="870">
        <v>0</v>
      </c>
      <c r="AC3243" s="870">
        <v>0</v>
      </c>
      <c r="AD3243" s="870">
        <v>0</v>
      </c>
      <c r="AE3243" s="870">
        <v>0</v>
      </c>
    </row>
    <row r="3244" spans="1:31">
      <c r="A3244" s="870" t="s">
        <v>2111</v>
      </c>
      <c r="B3244" s="870">
        <v>25</v>
      </c>
      <c r="C3244" s="870">
        <v>2519</v>
      </c>
      <c r="D3244" s="870">
        <v>251995</v>
      </c>
      <c r="E3244" s="870">
        <v>2519951008</v>
      </c>
      <c r="F3244" s="870" t="s">
        <v>4436</v>
      </c>
      <c r="G3244" s="870">
        <v>-50788541</v>
      </c>
      <c r="H3244" s="870">
        <v>0</v>
      </c>
      <c r="I3244" s="870">
        <v>-50788540.920000002</v>
      </c>
      <c r="J3244" s="870">
        <v>7.9999998211860657E-2</v>
      </c>
      <c r="K3244" s="870">
        <v>0</v>
      </c>
      <c r="L3244" s="870">
        <v>7.9999998211860657E-2</v>
      </c>
      <c r="M3244" s="870">
        <v>0</v>
      </c>
      <c r="N3244" s="870">
        <v>0</v>
      </c>
      <c r="O3244" s="870">
        <v>7.9999998211860657E-2</v>
      </c>
      <c r="P3244" s="870">
        <v>2.9599999338388444E-2</v>
      </c>
      <c r="Q3244" s="870">
        <v>0</v>
      </c>
      <c r="R3244" s="870">
        <v>0</v>
      </c>
      <c r="S3244" s="870">
        <v>0</v>
      </c>
      <c r="T3244" s="870">
        <v>0</v>
      </c>
      <c r="U3244" s="870">
        <v>0</v>
      </c>
      <c r="V3244" s="870">
        <v>0</v>
      </c>
      <c r="W3244" s="870">
        <v>0</v>
      </c>
      <c r="X3244" s="870">
        <v>2.9599999338388444E-2</v>
      </c>
      <c r="Y3244" s="870">
        <v>0.37</v>
      </c>
      <c r="Z3244" s="870">
        <v>2.9599999338388444E-2</v>
      </c>
      <c r="AA3244" s="870">
        <v>0</v>
      </c>
      <c r="AB3244" s="870">
        <v>2.9599999338388444E-2</v>
      </c>
      <c r="AC3244" s="870">
        <v>0</v>
      </c>
      <c r="AD3244" s="870">
        <v>0</v>
      </c>
      <c r="AE3244" s="870">
        <v>0</v>
      </c>
    </row>
    <row r="3245" spans="1:31">
      <c r="A3245" s="870" t="s">
        <v>2111</v>
      </c>
      <c r="B3245" s="870">
        <v>25</v>
      </c>
      <c r="C3245" s="870">
        <v>2519</v>
      </c>
      <c r="D3245" s="870">
        <v>251995</v>
      </c>
      <c r="E3245" s="870">
        <v>2519951011</v>
      </c>
      <c r="F3245" s="870" t="s">
        <v>2139</v>
      </c>
      <c r="G3245" s="870">
        <v>0</v>
      </c>
      <c r="H3245" s="870">
        <v>0</v>
      </c>
      <c r="I3245" s="870">
        <v>0</v>
      </c>
      <c r="J3245" s="870">
        <v>0</v>
      </c>
      <c r="K3245" s="870">
        <v>0</v>
      </c>
      <c r="L3245" s="870">
        <v>0</v>
      </c>
      <c r="M3245" s="870">
        <v>0</v>
      </c>
      <c r="N3245" s="870">
        <v>0</v>
      </c>
      <c r="O3245" s="870">
        <v>0</v>
      </c>
      <c r="P3245" s="870">
        <v>0</v>
      </c>
      <c r="Q3245" s="870">
        <v>0</v>
      </c>
      <c r="R3245" s="870">
        <v>0</v>
      </c>
      <c r="S3245" s="870">
        <v>0</v>
      </c>
      <c r="T3245" s="870">
        <v>0</v>
      </c>
      <c r="U3245" s="870">
        <v>0</v>
      </c>
      <c r="V3245" s="870">
        <v>0</v>
      </c>
      <c r="W3245" s="870">
        <v>0</v>
      </c>
      <c r="X3245" s="870">
        <v>0</v>
      </c>
      <c r="Y3245" s="870">
        <v>0</v>
      </c>
      <c r="Z3245" s="870">
        <v>0</v>
      </c>
      <c r="AA3245" s="870">
        <v>0</v>
      </c>
      <c r="AB3245" s="870">
        <v>0</v>
      </c>
      <c r="AC3245" s="870">
        <v>0</v>
      </c>
      <c r="AD3245" s="870">
        <v>0</v>
      </c>
      <c r="AE3245" s="870">
        <v>0</v>
      </c>
    </row>
    <row r="3246" spans="1:31">
      <c r="A3246" s="870" t="s">
        <v>2111</v>
      </c>
      <c r="B3246" s="870">
        <v>25</v>
      </c>
      <c r="C3246" s="870">
        <v>2519</v>
      </c>
      <c r="D3246" s="870">
        <v>251995</v>
      </c>
      <c r="E3246" s="870">
        <v>2519951888</v>
      </c>
      <c r="F3246" s="870" t="s">
        <v>1663</v>
      </c>
      <c r="G3246" s="870">
        <v>-24690302</v>
      </c>
      <c r="H3246" s="870">
        <v>0</v>
      </c>
      <c r="I3246" s="870">
        <v>-24690302.32</v>
      </c>
      <c r="J3246" s="870">
        <v>-0.32000000029802322</v>
      </c>
      <c r="K3246" s="870">
        <v>0</v>
      </c>
      <c r="L3246" s="870">
        <v>0</v>
      </c>
      <c r="M3246" s="870">
        <v>-0.32000000029802322</v>
      </c>
      <c r="N3246" s="870">
        <v>0</v>
      </c>
      <c r="O3246" s="870">
        <v>-0.32000000029802322</v>
      </c>
      <c r="P3246" s="870">
        <v>-0.11840000011026859</v>
      </c>
      <c r="Q3246" s="870">
        <v>0</v>
      </c>
      <c r="R3246" s="870">
        <v>0</v>
      </c>
      <c r="S3246" s="870">
        <v>0</v>
      </c>
      <c r="T3246" s="870">
        <v>0</v>
      </c>
      <c r="U3246" s="870">
        <v>0</v>
      </c>
      <c r="V3246" s="870">
        <v>0</v>
      </c>
      <c r="W3246" s="870">
        <v>0</v>
      </c>
      <c r="X3246" s="870">
        <v>-0.11840000011026859</v>
      </c>
      <c r="Y3246" s="870">
        <v>0.37</v>
      </c>
      <c r="Z3246" s="870">
        <v>0</v>
      </c>
      <c r="AA3246" s="870">
        <v>-0.11840000011026859</v>
      </c>
      <c r="AB3246" s="870">
        <v>0</v>
      </c>
      <c r="AC3246" s="870">
        <v>-0.11840000011026859</v>
      </c>
      <c r="AD3246" s="870">
        <v>0</v>
      </c>
      <c r="AE3246" s="870">
        <v>0</v>
      </c>
    </row>
    <row r="3247" spans="1:31">
      <c r="A3247" s="870" t="s">
        <v>2111</v>
      </c>
      <c r="B3247" s="870">
        <v>25</v>
      </c>
      <c r="C3247" s="870">
        <v>2525</v>
      </c>
      <c r="D3247" s="870">
        <v>252500</v>
      </c>
      <c r="E3247" s="870">
        <v>2525001000</v>
      </c>
      <c r="F3247" s="870" t="s">
        <v>190</v>
      </c>
      <c r="G3247" s="870">
        <v>-70303029</v>
      </c>
      <c r="H3247" s="870">
        <v>0</v>
      </c>
      <c r="I3247" s="870">
        <v>-70303029.239999995</v>
      </c>
      <c r="J3247" s="870">
        <v>-0.23999999463558197</v>
      </c>
      <c r="K3247" s="870">
        <v>0</v>
      </c>
      <c r="L3247" s="870">
        <v>0</v>
      </c>
      <c r="M3247" s="870">
        <v>-0.23999999463558197</v>
      </c>
      <c r="N3247" s="870">
        <v>0</v>
      </c>
      <c r="O3247" s="870">
        <v>-0.23999999463558197</v>
      </c>
      <c r="P3247" s="870">
        <v>-8.8799998015165332E-2</v>
      </c>
      <c r="Q3247" s="870">
        <v>0</v>
      </c>
      <c r="R3247" s="870">
        <v>0</v>
      </c>
      <c r="S3247" s="870">
        <v>0</v>
      </c>
      <c r="T3247" s="870">
        <v>0</v>
      </c>
      <c r="U3247" s="870">
        <v>0</v>
      </c>
      <c r="V3247" s="870">
        <v>0</v>
      </c>
      <c r="W3247" s="870">
        <v>0</v>
      </c>
      <c r="X3247" s="870">
        <v>-8.8799998015165332E-2</v>
      </c>
      <c r="Y3247" s="870">
        <v>0.37</v>
      </c>
      <c r="Z3247" s="870">
        <v>0</v>
      </c>
      <c r="AA3247" s="870">
        <v>-8.8799998015165332E-2</v>
      </c>
      <c r="AB3247" s="870">
        <v>0</v>
      </c>
      <c r="AC3247" s="870">
        <v>-8.8799998015165332E-2</v>
      </c>
      <c r="AD3247" s="870">
        <v>0</v>
      </c>
      <c r="AE3247" s="870">
        <v>0</v>
      </c>
    </row>
    <row r="3248" spans="1:31">
      <c r="A3248" s="870" t="s">
        <v>2111</v>
      </c>
      <c r="B3248" s="870">
        <v>25</v>
      </c>
      <c r="C3248" s="870">
        <v>2525</v>
      </c>
      <c r="D3248" s="870">
        <v>252500</v>
      </c>
      <c r="E3248" s="870">
        <v>2525006000</v>
      </c>
      <c r="F3248" s="870" t="s">
        <v>190</v>
      </c>
      <c r="G3248" s="870">
        <v>70303029</v>
      </c>
      <c r="H3248" s="870">
        <v>0</v>
      </c>
      <c r="I3248" s="870">
        <v>70303029.239999995</v>
      </c>
      <c r="J3248" s="870">
        <v>0.23999999463558197</v>
      </c>
      <c r="K3248" s="870">
        <v>0</v>
      </c>
      <c r="L3248" s="870">
        <v>0.23999999463558197</v>
      </c>
      <c r="M3248" s="870">
        <v>0</v>
      </c>
      <c r="N3248" s="870">
        <v>0</v>
      </c>
      <c r="O3248" s="870">
        <v>0.23999999463558197</v>
      </c>
      <c r="P3248" s="870">
        <v>8.8799998015165332E-2</v>
      </c>
      <c r="Q3248" s="870">
        <v>0</v>
      </c>
      <c r="R3248" s="870">
        <v>0</v>
      </c>
      <c r="S3248" s="870">
        <v>0</v>
      </c>
      <c r="T3248" s="870">
        <v>0</v>
      </c>
      <c r="U3248" s="870">
        <v>0</v>
      </c>
      <c r="V3248" s="870">
        <v>0</v>
      </c>
      <c r="W3248" s="870">
        <v>0</v>
      </c>
      <c r="X3248" s="870">
        <v>8.8799998015165332E-2</v>
      </c>
      <c r="Y3248" s="870">
        <v>0.37</v>
      </c>
      <c r="Z3248" s="870">
        <v>8.8799998015165332E-2</v>
      </c>
      <c r="AA3248" s="870">
        <v>0</v>
      </c>
      <c r="AB3248" s="870">
        <v>8.8799998015165332E-2</v>
      </c>
      <c r="AC3248" s="870">
        <v>0</v>
      </c>
      <c r="AD3248" s="870">
        <v>0</v>
      </c>
      <c r="AE3248" s="870">
        <v>0</v>
      </c>
    </row>
    <row r="3249" spans="1:31">
      <c r="A3249" s="870" t="s">
        <v>2111</v>
      </c>
      <c r="B3249" s="870">
        <v>25</v>
      </c>
      <c r="C3249" s="870">
        <v>2529</v>
      </c>
      <c r="D3249" s="870">
        <v>252995</v>
      </c>
      <c r="E3249" s="870">
        <v>2529951000</v>
      </c>
      <c r="F3249" s="870" t="s">
        <v>2140</v>
      </c>
      <c r="G3249" s="870">
        <v>0</v>
      </c>
      <c r="H3249" s="870">
        <v>0</v>
      </c>
      <c r="I3249" s="870">
        <v>0</v>
      </c>
      <c r="J3249" s="870">
        <v>0</v>
      </c>
      <c r="K3249" s="870">
        <v>0</v>
      </c>
      <c r="L3249" s="870">
        <v>0</v>
      </c>
      <c r="M3249" s="870">
        <v>0</v>
      </c>
      <c r="N3249" s="870">
        <v>0</v>
      </c>
      <c r="O3249" s="870">
        <v>0</v>
      </c>
      <c r="P3249" s="870">
        <v>0</v>
      </c>
      <c r="Q3249" s="870">
        <v>0</v>
      </c>
      <c r="R3249" s="870">
        <v>0</v>
      </c>
      <c r="S3249" s="870">
        <v>0</v>
      </c>
      <c r="T3249" s="870">
        <v>0</v>
      </c>
      <c r="U3249" s="870">
        <v>0</v>
      </c>
      <c r="V3249" s="870">
        <v>0</v>
      </c>
      <c r="W3249" s="870">
        <v>0</v>
      </c>
      <c r="X3249" s="870">
        <v>0</v>
      </c>
      <c r="Y3249" s="870">
        <v>0</v>
      </c>
      <c r="Z3249" s="870">
        <v>0</v>
      </c>
      <c r="AA3249" s="870">
        <v>0</v>
      </c>
      <c r="AB3249" s="870">
        <v>0</v>
      </c>
      <c r="AC3249" s="870">
        <v>0</v>
      </c>
      <c r="AD3249" s="870">
        <v>0</v>
      </c>
      <c r="AE3249" s="870">
        <v>0</v>
      </c>
    </row>
    <row r="3250" spans="1:31">
      <c r="A3250" s="870" t="s">
        <v>2111</v>
      </c>
      <c r="B3250" s="870">
        <v>25</v>
      </c>
      <c r="C3250" s="870">
        <v>2531</v>
      </c>
      <c r="D3250" s="870">
        <v>253100</v>
      </c>
      <c r="E3250" s="870">
        <v>2531009404</v>
      </c>
      <c r="F3250" s="870" t="s">
        <v>1664</v>
      </c>
      <c r="G3250" s="870">
        <v>-1080655</v>
      </c>
      <c r="H3250" s="870">
        <v>0</v>
      </c>
      <c r="I3250" s="870">
        <v>-1080655</v>
      </c>
      <c r="J3250" s="870">
        <v>0</v>
      </c>
      <c r="K3250" s="870">
        <v>0</v>
      </c>
      <c r="L3250" s="870">
        <v>0</v>
      </c>
      <c r="M3250" s="870">
        <v>0</v>
      </c>
      <c r="N3250" s="870">
        <v>0</v>
      </c>
      <c r="O3250" s="870">
        <v>0</v>
      </c>
      <c r="P3250" s="870">
        <v>0</v>
      </c>
      <c r="Q3250" s="870">
        <v>0</v>
      </c>
      <c r="R3250" s="870">
        <v>0</v>
      </c>
      <c r="S3250" s="870">
        <v>0</v>
      </c>
      <c r="T3250" s="870">
        <v>0</v>
      </c>
      <c r="U3250" s="870">
        <v>0</v>
      </c>
      <c r="V3250" s="870">
        <v>0</v>
      </c>
      <c r="W3250" s="870">
        <v>0</v>
      </c>
      <c r="X3250" s="870">
        <v>0</v>
      </c>
      <c r="Y3250" s="870">
        <v>0</v>
      </c>
      <c r="Z3250" s="870">
        <v>0</v>
      </c>
      <c r="AA3250" s="870">
        <v>0</v>
      </c>
      <c r="AB3250" s="870">
        <v>0</v>
      </c>
      <c r="AC3250" s="870">
        <v>0</v>
      </c>
      <c r="AD3250" s="870">
        <v>0</v>
      </c>
      <c r="AE3250" s="870">
        <v>0</v>
      </c>
    </row>
    <row r="3251" spans="1:31">
      <c r="A3251" s="870" t="s">
        <v>2111</v>
      </c>
      <c r="B3251" s="870">
        <v>25</v>
      </c>
      <c r="C3251" s="870">
        <v>2531</v>
      </c>
      <c r="D3251" s="870">
        <v>253100</v>
      </c>
      <c r="E3251" s="870">
        <v>2531009614</v>
      </c>
      <c r="F3251" s="870" t="s">
        <v>1665</v>
      </c>
      <c r="G3251" s="870">
        <v>-1184862049</v>
      </c>
      <c r="H3251" s="870">
        <v>0</v>
      </c>
      <c r="I3251" s="870">
        <v>-1184862048.9100001</v>
      </c>
      <c r="J3251" s="870">
        <v>8.9999914169311523E-2</v>
      </c>
      <c r="K3251" s="870">
        <v>0</v>
      </c>
      <c r="L3251" s="870">
        <v>8.9999914169311523E-2</v>
      </c>
      <c r="M3251" s="870">
        <v>0</v>
      </c>
      <c r="N3251" s="870">
        <v>0</v>
      </c>
      <c r="O3251" s="870">
        <v>8.9999914169311523E-2</v>
      </c>
      <c r="P3251" s="870">
        <v>3.3299968242645264E-2</v>
      </c>
      <c r="Q3251" s="870">
        <v>0</v>
      </c>
      <c r="R3251" s="870">
        <v>0</v>
      </c>
      <c r="S3251" s="870">
        <v>0</v>
      </c>
      <c r="T3251" s="870">
        <v>0</v>
      </c>
      <c r="U3251" s="870">
        <v>0</v>
      </c>
      <c r="V3251" s="870">
        <v>0</v>
      </c>
      <c r="W3251" s="870">
        <v>0</v>
      </c>
      <c r="X3251" s="870">
        <v>3.3299968242645264E-2</v>
      </c>
      <c r="Y3251" s="870">
        <v>0.37</v>
      </c>
      <c r="Z3251" s="870">
        <v>3.3299968242645264E-2</v>
      </c>
      <c r="AA3251" s="870">
        <v>0</v>
      </c>
      <c r="AB3251" s="870">
        <v>3.3299968242645264E-2</v>
      </c>
      <c r="AC3251" s="870">
        <v>0</v>
      </c>
      <c r="AD3251" s="870">
        <v>0</v>
      </c>
      <c r="AE3251" s="870">
        <v>0</v>
      </c>
    </row>
    <row r="3252" spans="1:31">
      <c r="A3252" s="870" t="s">
        <v>2111</v>
      </c>
      <c r="B3252" s="870">
        <v>25</v>
      </c>
      <c r="C3252" s="870">
        <v>2531</v>
      </c>
      <c r="D3252" s="870">
        <v>253100</v>
      </c>
      <c r="E3252" s="870">
        <v>2531009616</v>
      </c>
      <c r="F3252" s="870" t="s">
        <v>1666</v>
      </c>
      <c r="G3252" s="870">
        <v>-7938605331</v>
      </c>
      <c r="H3252" s="870">
        <v>0</v>
      </c>
      <c r="I3252" s="870">
        <v>-7938605331.29</v>
      </c>
      <c r="J3252" s="870">
        <v>-0.28999996185302734</v>
      </c>
      <c r="K3252" s="870">
        <v>0</v>
      </c>
      <c r="L3252" s="870">
        <v>0</v>
      </c>
      <c r="M3252" s="870">
        <v>-0.28999996185302734</v>
      </c>
      <c r="N3252" s="870">
        <v>0</v>
      </c>
      <c r="O3252" s="870">
        <v>-0.28999996185302734</v>
      </c>
      <c r="P3252" s="870">
        <v>-0.10729998588562012</v>
      </c>
      <c r="Q3252" s="870">
        <v>0</v>
      </c>
      <c r="R3252" s="870">
        <v>0</v>
      </c>
      <c r="S3252" s="870">
        <v>0</v>
      </c>
      <c r="T3252" s="870">
        <v>0</v>
      </c>
      <c r="U3252" s="870">
        <v>0</v>
      </c>
      <c r="V3252" s="870">
        <v>0</v>
      </c>
      <c r="W3252" s="870">
        <v>0</v>
      </c>
      <c r="X3252" s="870">
        <v>-0.10729998588562012</v>
      </c>
      <c r="Y3252" s="870">
        <v>0.37</v>
      </c>
      <c r="Z3252" s="870">
        <v>0</v>
      </c>
      <c r="AA3252" s="870">
        <v>-0.10729998588562012</v>
      </c>
      <c r="AB3252" s="870">
        <v>0</v>
      </c>
      <c r="AC3252" s="870">
        <v>-0.10729998588562012</v>
      </c>
      <c r="AD3252" s="870">
        <v>0</v>
      </c>
      <c r="AE3252" s="870">
        <v>0</v>
      </c>
    </row>
    <row r="3253" spans="1:31">
      <c r="A3253" s="870" t="s">
        <v>2111</v>
      </c>
      <c r="B3253" s="870">
        <v>25</v>
      </c>
      <c r="C3253" s="870">
        <v>2531</v>
      </c>
      <c r="D3253" s="870">
        <v>253100</v>
      </c>
      <c r="E3253" s="870">
        <v>2531009618</v>
      </c>
      <c r="F3253" s="870" t="s">
        <v>1667</v>
      </c>
      <c r="G3253" s="870">
        <v>-6277109147</v>
      </c>
      <c r="H3253" s="870">
        <v>0</v>
      </c>
      <c r="I3253" s="870">
        <v>-6277109146.8500004</v>
      </c>
      <c r="J3253" s="870">
        <v>0.14999961853027344</v>
      </c>
      <c r="K3253" s="870">
        <v>0</v>
      </c>
      <c r="L3253" s="870">
        <v>0.14999961853027344</v>
      </c>
      <c r="M3253" s="870">
        <v>0</v>
      </c>
      <c r="N3253" s="870">
        <v>0</v>
      </c>
      <c r="O3253" s="870">
        <v>0.14999961853027344</v>
      </c>
      <c r="P3253" s="870">
        <v>5.5499858856201172E-2</v>
      </c>
      <c r="Q3253" s="870">
        <v>0</v>
      </c>
      <c r="R3253" s="870">
        <v>0</v>
      </c>
      <c r="S3253" s="870">
        <v>0</v>
      </c>
      <c r="T3253" s="870">
        <v>0</v>
      </c>
      <c r="U3253" s="870">
        <v>0</v>
      </c>
      <c r="V3253" s="870">
        <v>0</v>
      </c>
      <c r="W3253" s="870">
        <v>0</v>
      </c>
      <c r="X3253" s="870">
        <v>5.5499858856201172E-2</v>
      </c>
      <c r="Y3253" s="870">
        <v>0.37</v>
      </c>
      <c r="Z3253" s="870">
        <v>5.5499858856201172E-2</v>
      </c>
      <c r="AA3253" s="870">
        <v>0</v>
      </c>
      <c r="AB3253" s="870">
        <v>5.5499858856201172E-2</v>
      </c>
      <c r="AC3253" s="870">
        <v>0</v>
      </c>
      <c r="AD3253" s="870">
        <v>0</v>
      </c>
      <c r="AE3253" s="870">
        <v>0</v>
      </c>
    </row>
    <row r="3254" spans="1:31">
      <c r="A3254" s="870" t="s">
        <v>2111</v>
      </c>
      <c r="B3254" s="870">
        <v>25</v>
      </c>
      <c r="C3254" s="870">
        <v>2531</v>
      </c>
      <c r="D3254" s="870">
        <v>253100</v>
      </c>
      <c r="E3254" s="870">
        <v>2531009622</v>
      </c>
      <c r="F3254" s="870" t="s">
        <v>1668</v>
      </c>
      <c r="G3254" s="870">
        <v>-111836100</v>
      </c>
      <c r="H3254" s="870">
        <v>0</v>
      </c>
      <c r="I3254" s="870">
        <v>-111836099.65000001</v>
      </c>
      <c r="J3254" s="870">
        <v>0.34999999403953552</v>
      </c>
      <c r="K3254" s="870">
        <v>0</v>
      </c>
      <c r="L3254" s="870">
        <v>0.34999999403953552</v>
      </c>
      <c r="M3254" s="870">
        <v>0</v>
      </c>
      <c r="N3254" s="870">
        <v>0</v>
      </c>
      <c r="O3254" s="870">
        <v>0.34999999403953552</v>
      </c>
      <c r="P3254" s="870">
        <v>0.12949999779462815</v>
      </c>
      <c r="Q3254" s="870">
        <v>0</v>
      </c>
      <c r="R3254" s="870">
        <v>0</v>
      </c>
      <c r="S3254" s="870">
        <v>0</v>
      </c>
      <c r="T3254" s="870">
        <v>0</v>
      </c>
      <c r="U3254" s="870">
        <v>0</v>
      </c>
      <c r="V3254" s="870">
        <v>0</v>
      </c>
      <c r="W3254" s="870">
        <v>0</v>
      </c>
      <c r="X3254" s="870">
        <v>0.12949999779462815</v>
      </c>
      <c r="Y3254" s="870">
        <v>0.37</v>
      </c>
      <c r="Z3254" s="870">
        <v>0.12949999779462815</v>
      </c>
      <c r="AA3254" s="870">
        <v>0</v>
      </c>
      <c r="AB3254" s="870">
        <v>0.12949999779462815</v>
      </c>
      <c r="AC3254" s="870">
        <v>0</v>
      </c>
      <c r="AD3254" s="870">
        <v>0</v>
      </c>
      <c r="AE3254" s="870">
        <v>0</v>
      </c>
    </row>
    <row r="3255" spans="1:31">
      <c r="A3255" s="870" t="s">
        <v>2111</v>
      </c>
      <c r="B3255" s="870">
        <v>25</v>
      </c>
      <c r="C3255" s="870">
        <v>2531</v>
      </c>
      <c r="D3255" s="870">
        <v>253100</v>
      </c>
      <c r="E3255" s="870">
        <v>2531009624</v>
      </c>
      <c r="F3255" s="870" t="s">
        <v>3162</v>
      </c>
      <c r="G3255" s="870">
        <v>-288746249</v>
      </c>
      <c r="H3255" s="870">
        <v>0</v>
      </c>
      <c r="I3255" s="870">
        <v>-288746248.56999999</v>
      </c>
      <c r="J3255" s="870">
        <v>0.43000000715255737</v>
      </c>
      <c r="K3255" s="870">
        <v>0</v>
      </c>
      <c r="L3255" s="870">
        <v>0.43000000715255737</v>
      </c>
      <c r="M3255" s="870">
        <v>0</v>
      </c>
      <c r="N3255" s="870">
        <v>0</v>
      </c>
      <c r="O3255" s="870">
        <v>0.43000000715255737</v>
      </c>
      <c r="P3255" s="870">
        <v>0.15910000264644622</v>
      </c>
      <c r="Q3255" s="870">
        <v>0</v>
      </c>
      <c r="R3255" s="870">
        <v>0</v>
      </c>
      <c r="S3255" s="870">
        <v>0</v>
      </c>
      <c r="T3255" s="870">
        <v>0</v>
      </c>
      <c r="U3255" s="870">
        <v>0</v>
      </c>
      <c r="V3255" s="870">
        <v>0</v>
      </c>
      <c r="W3255" s="870">
        <v>0</v>
      </c>
      <c r="X3255" s="870">
        <v>0.15910000264644622</v>
      </c>
      <c r="Y3255" s="870">
        <v>0.37</v>
      </c>
      <c r="Z3255" s="870">
        <v>0.15910000264644622</v>
      </c>
      <c r="AA3255" s="870">
        <v>0</v>
      </c>
      <c r="AB3255" s="870">
        <v>0.15910000264644622</v>
      </c>
      <c r="AC3255" s="870">
        <v>0</v>
      </c>
      <c r="AD3255" s="870">
        <v>0</v>
      </c>
      <c r="AE3255" s="870">
        <v>0</v>
      </c>
    </row>
    <row r="3256" spans="1:31">
      <c r="A3256" s="870" t="s">
        <v>2111</v>
      </c>
      <c r="B3256" s="870">
        <v>25</v>
      </c>
      <c r="C3256" s="870">
        <v>2545</v>
      </c>
      <c r="D3256" s="870">
        <v>254500</v>
      </c>
      <c r="E3256" s="870">
        <v>2545001000</v>
      </c>
      <c r="F3256" s="870" t="s">
        <v>310</v>
      </c>
      <c r="G3256" s="870">
        <v>0</v>
      </c>
      <c r="H3256" s="870">
        <v>0</v>
      </c>
      <c r="I3256" s="870">
        <v>0</v>
      </c>
      <c r="J3256" s="870">
        <v>0</v>
      </c>
      <c r="K3256" s="870">
        <v>0</v>
      </c>
      <c r="L3256" s="870">
        <v>0</v>
      </c>
      <c r="M3256" s="870">
        <v>0</v>
      </c>
      <c r="N3256" s="870">
        <v>0</v>
      </c>
      <c r="O3256" s="870">
        <v>0</v>
      </c>
      <c r="P3256" s="870">
        <v>0</v>
      </c>
      <c r="Q3256" s="870">
        <v>0</v>
      </c>
      <c r="R3256" s="870">
        <v>0</v>
      </c>
      <c r="S3256" s="870">
        <v>0</v>
      </c>
      <c r="T3256" s="870">
        <v>0</v>
      </c>
      <c r="U3256" s="870">
        <v>0</v>
      </c>
      <c r="V3256" s="870">
        <v>0</v>
      </c>
      <c r="W3256" s="870">
        <v>0</v>
      </c>
      <c r="X3256" s="870">
        <v>0</v>
      </c>
      <c r="Y3256" s="870">
        <v>0</v>
      </c>
      <c r="Z3256" s="870">
        <v>0</v>
      </c>
      <c r="AA3256" s="870">
        <v>0</v>
      </c>
      <c r="AB3256" s="870">
        <v>0</v>
      </c>
      <c r="AC3256" s="870">
        <v>0</v>
      </c>
      <c r="AD3256" s="870">
        <v>0</v>
      </c>
      <c r="AE3256" s="870">
        <v>0</v>
      </c>
    </row>
    <row r="3257" spans="1:31">
      <c r="A3257" s="870" t="s">
        <v>2111</v>
      </c>
      <c r="B3257" s="870">
        <v>25</v>
      </c>
      <c r="C3257" s="870">
        <v>2545</v>
      </c>
      <c r="D3257" s="870">
        <v>254500</v>
      </c>
      <c r="E3257" s="870">
        <v>2545001020</v>
      </c>
      <c r="F3257" s="870" t="s">
        <v>1612</v>
      </c>
      <c r="G3257" s="870">
        <v>-123448325</v>
      </c>
      <c r="H3257" s="870">
        <v>0</v>
      </c>
      <c r="I3257" s="870">
        <v>-123448324.90000001</v>
      </c>
      <c r="J3257" s="870">
        <v>9.9999994039535522E-2</v>
      </c>
      <c r="K3257" s="870">
        <v>0</v>
      </c>
      <c r="L3257" s="870">
        <v>9.9999994039535522E-2</v>
      </c>
      <c r="M3257" s="870">
        <v>0</v>
      </c>
      <c r="N3257" s="870">
        <v>0</v>
      </c>
      <c r="O3257" s="870">
        <v>9.9999994039535522E-2</v>
      </c>
      <c r="P3257" s="870">
        <v>3.6999997794628141E-2</v>
      </c>
      <c r="Q3257" s="870">
        <v>0</v>
      </c>
      <c r="R3257" s="870">
        <v>0</v>
      </c>
      <c r="S3257" s="870">
        <v>0</v>
      </c>
      <c r="T3257" s="870">
        <v>0</v>
      </c>
      <c r="U3257" s="870">
        <v>0</v>
      </c>
      <c r="V3257" s="870">
        <v>0</v>
      </c>
      <c r="W3257" s="870">
        <v>0</v>
      </c>
      <c r="X3257" s="870">
        <v>3.6999997794628141E-2</v>
      </c>
      <c r="Y3257" s="870">
        <v>0.37</v>
      </c>
      <c r="Z3257" s="870">
        <v>3.6999997794628141E-2</v>
      </c>
      <c r="AA3257" s="870">
        <v>0</v>
      </c>
      <c r="AB3257" s="870">
        <v>3.6999997794628141E-2</v>
      </c>
      <c r="AC3257" s="870">
        <v>0</v>
      </c>
      <c r="AD3257" s="870">
        <v>0</v>
      </c>
      <c r="AE3257" s="870">
        <v>0</v>
      </c>
    </row>
    <row r="3258" spans="1:31">
      <c r="A3258" s="870" t="s">
        <v>2111</v>
      </c>
      <c r="B3258" s="870">
        <v>25</v>
      </c>
      <c r="C3258" s="870">
        <v>2545</v>
      </c>
      <c r="D3258" s="870">
        <v>254500</v>
      </c>
      <c r="E3258" s="870">
        <v>2545006000</v>
      </c>
      <c r="F3258" s="870" t="s">
        <v>310</v>
      </c>
      <c r="G3258" s="870">
        <v>0</v>
      </c>
      <c r="H3258" s="870">
        <v>0</v>
      </c>
      <c r="I3258" s="870">
        <v>0</v>
      </c>
      <c r="J3258" s="870">
        <v>0</v>
      </c>
      <c r="K3258" s="870">
        <v>0</v>
      </c>
      <c r="L3258" s="870">
        <v>0</v>
      </c>
      <c r="M3258" s="870">
        <v>0</v>
      </c>
      <c r="N3258" s="870">
        <v>0</v>
      </c>
      <c r="O3258" s="870">
        <v>0</v>
      </c>
      <c r="P3258" s="870">
        <v>0</v>
      </c>
      <c r="Q3258" s="870">
        <v>0</v>
      </c>
      <c r="R3258" s="870">
        <v>0</v>
      </c>
      <c r="S3258" s="870">
        <v>0</v>
      </c>
      <c r="T3258" s="870">
        <v>0</v>
      </c>
      <c r="U3258" s="870">
        <v>0</v>
      </c>
      <c r="V3258" s="870">
        <v>0</v>
      </c>
      <c r="W3258" s="870">
        <v>0</v>
      </c>
      <c r="X3258" s="870">
        <v>0</v>
      </c>
      <c r="Y3258" s="870">
        <v>0</v>
      </c>
      <c r="Z3258" s="870">
        <v>0</v>
      </c>
      <c r="AA3258" s="870">
        <v>0</v>
      </c>
      <c r="AB3258" s="870">
        <v>0</v>
      </c>
      <c r="AC3258" s="870">
        <v>0</v>
      </c>
      <c r="AD3258" s="870">
        <v>0</v>
      </c>
      <c r="AE3258" s="870">
        <v>0</v>
      </c>
    </row>
    <row r="3259" spans="1:31">
      <c r="A3259" s="870" t="s">
        <v>2111</v>
      </c>
      <c r="B3259" s="870">
        <v>25</v>
      </c>
      <c r="C3259" s="870">
        <v>2545</v>
      </c>
      <c r="D3259" s="870">
        <v>254500</v>
      </c>
      <c r="E3259" s="870">
        <v>2545006018</v>
      </c>
      <c r="F3259" s="870" t="s">
        <v>1612</v>
      </c>
      <c r="G3259" s="870">
        <v>123448325</v>
      </c>
      <c r="H3259" s="870">
        <v>0</v>
      </c>
      <c r="I3259" s="870">
        <v>123448324.90000001</v>
      </c>
      <c r="J3259" s="870">
        <v>-9.9999994039535522E-2</v>
      </c>
      <c r="K3259" s="870">
        <v>0</v>
      </c>
      <c r="L3259" s="870">
        <v>0</v>
      </c>
      <c r="M3259" s="870">
        <v>-9.9999994039535522E-2</v>
      </c>
      <c r="N3259" s="870">
        <v>0</v>
      </c>
      <c r="O3259" s="870">
        <v>-9.9999994039535522E-2</v>
      </c>
      <c r="P3259" s="870">
        <v>-3.6999997794628141E-2</v>
      </c>
      <c r="Q3259" s="870">
        <v>0</v>
      </c>
      <c r="R3259" s="870">
        <v>0</v>
      </c>
      <c r="S3259" s="870">
        <v>0</v>
      </c>
      <c r="T3259" s="870">
        <v>0</v>
      </c>
      <c r="U3259" s="870">
        <v>0</v>
      </c>
      <c r="V3259" s="870">
        <v>0</v>
      </c>
      <c r="W3259" s="870">
        <v>0</v>
      </c>
      <c r="X3259" s="870">
        <v>-3.6999997794628141E-2</v>
      </c>
      <c r="Y3259" s="870">
        <v>0.37</v>
      </c>
      <c r="Z3259" s="870">
        <v>0</v>
      </c>
      <c r="AA3259" s="870">
        <v>-3.6999997794628141E-2</v>
      </c>
      <c r="AB3259" s="870">
        <v>0</v>
      </c>
      <c r="AC3259" s="870">
        <v>-3.6999997794628141E-2</v>
      </c>
      <c r="AD3259" s="870">
        <v>0</v>
      </c>
      <c r="AE3259" s="870">
        <v>0</v>
      </c>
    </row>
    <row r="3260" spans="1:31">
      <c r="A3260" s="870" t="s">
        <v>2111</v>
      </c>
      <c r="B3260" s="870">
        <v>25</v>
      </c>
      <c r="C3260" s="870">
        <v>2558</v>
      </c>
      <c r="D3260" s="870">
        <v>255800</v>
      </c>
      <c r="E3260" s="870">
        <v>2558001000</v>
      </c>
      <c r="F3260" s="870" t="s">
        <v>1669</v>
      </c>
      <c r="G3260" s="870">
        <v>-1228180270656</v>
      </c>
      <c r="H3260" s="870">
        <v>0</v>
      </c>
      <c r="I3260" s="870">
        <v>-1228180270656.49</v>
      </c>
      <c r="J3260" s="870">
        <v>-0.489990234375</v>
      </c>
      <c r="K3260" s="870">
        <v>-0.489990234375</v>
      </c>
      <c r="L3260" s="870">
        <v>0</v>
      </c>
      <c r="M3260" s="870">
        <v>0</v>
      </c>
      <c r="N3260" s="870">
        <v>0</v>
      </c>
      <c r="O3260" s="870">
        <v>0</v>
      </c>
      <c r="P3260" s="870">
        <v>0</v>
      </c>
      <c r="Q3260" s="870">
        <v>0</v>
      </c>
      <c r="R3260" s="870">
        <v>0</v>
      </c>
      <c r="S3260" s="870">
        <v>0</v>
      </c>
      <c r="T3260" s="870">
        <v>0</v>
      </c>
      <c r="U3260" s="870">
        <v>0</v>
      </c>
      <c r="V3260" s="870">
        <v>0</v>
      </c>
      <c r="W3260" s="870">
        <v>0</v>
      </c>
      <c r="X3260" s="870">
        <v>0</v>
      </c>
      <c r="Y3260" s="870">
        <v>0</v>
      </c>
      <c r="Z3260" s="870">
        <v>0</v>
      </c>
      <c r="AA3260" s="870">
        <v>0</v>
      </c>
      <c r="AB3260" s="870">
        <v>0</v>
      </c>
      <c r="AC3260" s="870">
        <v>0</v>
      </c>
      <c r="AD3260" s="870">
        <v>0</v>
      </c>
      <c r="AE3260" s="870">
        <v>0</v>
      </c>
    </row>
    <row r="3261" spans="1:31">
      <c r="A3261" s="870" t="s">
        <v>2111</v>
      </c>
      <c r="B3261" s="870">
        <v>25</v>
      </c>
      <c r="C3261" s="870">
        <v>2558</v>
      </c>
      <c r="D3261" s="870">
        <v>255800</v>
      </c>
      <c r="E3261" s="870">
        <v>2558001001</v>
      </c>
      <c r="F3261" s="870" t="s">
        <v>1670</v>
      </c>
      <c r="G3261" s="870">
        <v>0</v>
      </c>
      <c r="H3261" s="870">
        <v>0</v>
      </c>
      <c r="I3261" s="870">
        <v>0</v>
      </c>
      <c r="J3261" s="870">
        <v>0</v>
      </c>
      <c r="K3261" s="870">
        <v>0</v>
      </c>
      <c r="L3261" s="870">
        <v>0</v>
      </c>
      <c r="M3261" s="870">
        <v>0</v>
      </c>
      <c r="N3261" s="870">
        <v>0</v>
      </c>
      <c r="O3261" s="870">
        <v>0</v>
      </c>
      <c r="P3261" s="870">
        <v>0</v>
      </c>
      <c r="Q3261" s="870">
        <v>0</v>
      </c>
      <c r="R3261" s="870">
        <v>0</v>
      </c>
      <c r="S3261" s="870">
        <v>0</v>
      </c>
      <c r="T3261" s="870">
        <v>0</v>
      </c>
      <c r="U3261" s="870">
        <v>0</v>
      </c>
      <c r="V3261" s="870">
        <v>0</v>
      </c>
      <c r="W3261" s="870">
        <v>0</v>
      </c>
      <c r="X3261" s="870">
        <v>0</v>
      </c>
      <c r="Y3261" s="870">
        <v>0</v>
      </c>
      <c r="Z3261" s="870">
        <v>0</v>
      </c>
      <c r="AA3261" s="870">
        <v>0</v>
      </c>
      <c r="AB3261" s="870">
        <v>0</v>
      </c>
      <c r="AC3261" s="870">
        <v>0</v>
      </c>
      <c r="AD3261" s="870">
        <v>0</v>
      </c>
      <c r="AE3261" s="870">
        <v>0</v>
      </c>
    </row>
    <row r="3262" spans="1:31">
      <c r="A3262" s="870" t="s">
        <v>2111</v>
      </c>
      <c r="B3262" s="870">
        <v>25</v>
      </c>
      <c r="C3262" s="870">
        <v>2590</v>
      </c>
      <c r="D3262" s="870">
        <v>259010</v>
      </c>
      <c r="E3262" s="870">
        <v>2590109040</v>
      </c>
      <c r="F3262" s="870" t="s">
        <v>1671</v>
      </c>
      <c r="G3262" s="870">
        <v>-166529775</v>
      </c>
      <c r="H3262" s="870">
        <v>0</v>
      </c>
      <c r="I3262" s="870">
        <v>-166529775</v>
      </c>
      <c r="J3262" s="870">
        <v>0</v>
      </c>
      <c r="K3262" s="870">
        <v>0</v>
      </c>
      <c r="L3262" s="870">
        <v>0</v>
      </c>
      <c r="M3262" s="870">
        <v>0</v>
      </c>
      <c r="N3262" s="870">
        <v>0</v>
      </c>
      <c r="O3262" s="870">
        <v>0</v>
      </c>
      <c r="P3262" s="870">
        <v>0</v>
      </c>
      <c r="Q3262" s="870">
        <v>0</v>
      </c>
      <c r="R3262" s="870">
        <v>0</v>
      </c>
      <c r="S3262" s="870">
        <v>0</v>
      </c>
      <c r="T3262" s="870">
        <v>0</v>
      </c>
      <c r="U3262" s="870">
        <v>0</v>
      </c>
      <c r="V3262" s="870">
        <v>0</v>
      </c>
      <c r="W3262" s="870">
        <v>0</v>
      </c>
      <c r="X3262" s="870">
        <v>0</v>
      </c>
      <c r="Y3262" s="870">
        <v>0</v>
      </c>
      <c r="Z3262" s="870">
        <v>0</v>
      </c>
      <c r="AA3262" s="870">
        <v>0</v>
      </c>
      <c r="AB3262" s="870">
        <v>0</v>
      </c>
      <c r="AC3262" s="870">
        <v>0</v>
      </c>
      <c r="AD3262" s="870">
        <v>0</v>
      </c>
      <c r="AE3262" s="870">
        <v>0</v>
      </c>
    </row>
    <row r="3263" spans="1:31">
      <c r="A3263" s="870" t="s">
        <v>2111</v>
      </c>
      <c r="B3263" s="870">
        <v>25</v>
      </c>
      <c r="C3263" s="870">
        <v>2590</v>
      </c>
      <c r="D3263" s="870">
        <v>259010</v>
      </c>
      <c r="E3263" s="870">
        <v>2590109050</v>
      </c>
      <c r="F3263" s="870" t="s">
        <v>1672</v>
      </c>
      <c r="G3263" s="870">
        <v>-24555813377</v>
      </c>
      <c r="H3263" s="870">
        <v>0</v>
      </c>
      <c r="I3263" s="870">
        <v>-24555813376.630001</v>
      </c>
      <c r="J3263" s="870">
        <v>0.36999893188476563</v>
      </c>
      <c r="K3263" s="870">
        <v>0</v>
      </c>
      <c r="L3263" s="870">
        <v>0.36999893188476563</v>
      </c>
      <c r="M3263" s="870">
        <v>0</v>
      </c>
      <c r="N3263" s="870">
        <v>0</v>
      </c>
      <c r="O3263" s="870">
        <v>0.36999893188476563</v>
      </c>
      <c r="P3263" s="870">
        <v>0.13689960479736327</v>
      </c>
      <c r="Q3263" s="870">
        <v>0</v>
      </c>
      <c r="R3263" s="870">
        <v>0</v>
      </c>
      <c r="S3263" s="870">
        <v>0</v>
      </c>
      <c r="T3263" s="870">
        <v>0</v>
      </c>
      <c r="U3263" s="870">
        <v>0</v>
      </c>
      <c r="V3263" s="870">
        <v>0</v>
      </c>
      <c r="W3263" s="870">
        <v>0</v>
      </c>
      <c r="X3263" s="870">
        <v>0.13689960479736327</v>
      </c>
      <c r="Y3263" s="870">
        <v>0.36999999999999994</v>
      </c>
      <c r="Z3263" s="870">
        <v>0.13689960479736327</v>
      </c>
      <c r="AA3263" s="870">
        <v>0</v>
      </c>
      <c r="AB3263" s="870">
        <v>0.13689960479736327</v>
      </c>
      <c r="AC3263" s="870">
        <v>0</v>
      </c>
      <c r="AD3263" s="870">
        <v>0</v>
      </c>
      <c r="AE3263" s="870">
        <v>0</v>
      </c>
    </row>
    <row r="3264" spans="1:31">
      <c r="A3264" s="870" t="s">
        <v>2111</v>
      </c>
      <c r="B3264" s="870">
        <v>25</v>
      </c>
      <c r="C3264" s="870">
        <v>2590</v>
      </c>
      <c r="D3264" s="870">
        <v>259010</v>
      </c>
      <c r="E3264" s="870">
        <v>2590109060</v>
      </c>
      <c r="F3264" s="870" t="s">
        <v>1673</v>
      </c>
      <c r="G3264" s="870">
        <v>-125212843</v>
      </c>
      <c r="H3264" s="870">
        <v>0</v>
      </c>
      <c r="I3264" s="870">
        <v>-125212842.98999999</v>
      </c>
      <c r="J3264" s="870">
        <v>1.000000536441803E-2</v>
      </c>
      <c r="K3264" s="870">
        <v>0</v>
      </c>
      <c r="L3264" s="870">
        <v>1.000000536441803E-2</v>
      </c>
      <c r="M3264" s="870">
        <v>0</v>
      </c>
      <c r="N3264" s="870">
        <v>0</v>
      </c>
      <c r="O3264" s="870">
        <v>1.000000536441803E-2</v>
      </c>
      <c r="P3264" s="870">
        <v>3.7000019848346709E-3</v>
      </c>
      <c r="Q3264" s="870">
        <v>0</v>
      </c>
      <c r="R3264" s="870">
        <v>0</v>
      </c>
      <c r="S3264" s="870">
        <v>0</v>
      </c>
      <c r="T3264" s="870">
        <v>0</v>
      </c>
      <c r="U3264" s="870">
        <v>0</v>
      </c>
      <c r="V3264" s="870">
        <v>0</v>
      </c>
      <c r="W3264" s="870">
        <v>0</v>
      </c>
      <c r="X3264" s="870">
        <v>3.7000019848346709E-3</v>
      </c>
      <c r="Y3264" s="870">
        <v>0.37</v>
      </c>
      <c r="Z3264" s="870">
        <v>3.7000019848346709E-3</v>
      </c>
      <c r="AA3264" s="870">
        <v>0</v>
      </c>
      <c r="AB3264" s="870">
        <v>3.7000019848346709E-3</v>
      </c>
      <c r="AC3264" s="870">
        <v>0</v>
      </c>
      <c r="AD3264" s="870">
        <v>0</v>
      </c>
      <c r="AE3264" s="870">
        <v>0</v>
      </c>
    </row>
    <row r="3265" spans="1:31">
      <c r="A3265" s="870" t="s">
        <v>2111</v>
      </c>
      <c r="B3265" s="870">
        <v>25</v>
      </c>
      <c r="C3265" s="870">
        <v>2590</v>
      </c>
      <c r="D3265" s="870">
        <v>259010</v>
      </c>
      <c r="E3265" s="870">
        <v>2590109070</v>
      </c>
      <c r="F3265" s="870" t="s">
        <v>1674</v>
      </c>
      <c r="G3265" s="870">
        <v>-25945175</v>
      </c>
      <c r="H3265" s="870">
        <v>0</v>
      </c>
      <c r="I3265" s="870">
        <v>-25945175</v>
      </c>
      <c r="J3265" s="870">
        <v>0</v>
      </c>
      <c r="K3265" s="870">
        <v>0</v>
      </c>
      <c r="L3265" s="870">
        <v>0</v>
      </c>
      <c r="M3265" s="870">
        <v>0</v>
      </c>
      <c r="N3265" s="870">
        <v>0</v>
      </c>
      <c r="O3265" s="870">
        <v>0</v>
      </c>
      <c r="P3265" s="870">
        <v>0</v>
      </c>
      <c r="Q3265" s="870">
        <v>0</v>
      </c>
      <c r="R3265" s="870">
        <v>0</v>
      </c>
      <c r="S3265" s="870">
        <v>0</v>
      </c>
      <c r="T3265" s="870">
        <v>0</v>
      </c>
      <c r="U3265" s="870">
        <v>0</v>
      </c>
      <c r="V3265" s="870">
        <v>0</v>
      </c>
      <c r="W3265" s="870">
        <v>0</v>
      </c>
      <c r="X3265" s="870">
        <v>0</v>
      </c>
      <c r="Y3265" s="870">
        <v>0</v>
      </c>
      <c r="Z3265" s="870">
        <v>0</v>
      </c>
      <c r="AA3265" s="870">
        <v>0</v>
      </c>
      <c r="AB3265" s="870">
        <v>0</v>
      </c>
      <c r="AC3265" s="870">
        <v>0</v>
      </c>
      <c r="AD3265" s="870">
        <v>0</v>
      </c>
      <c r="AE3265" s="870">
        <v>0</v>
      </c>
    </row>
    <row r="3266" spans="1:31">
      <c r="A3266" s="870" t="s">
        <v>2111</v>
      </c>
      <c r="B3266" s="870">
        <v>25</v>
      </c>
      <c r="C3266" s="870">
        <v>2590</v>
      </c>
      <c r="D3266" s="870">
        <v>259010</v>
      </c>
      <c r="E3266" s="870">
        <v>2590109080</v>
      </c>
      <c r="F3266" s="870" t="s">
        <v>1675</v>
      </c>
      <c r="G3266" s="870">
        <v>-13152000</v>
      </c>
      <c r="H3266" s="870">
        <v>0</v>
      </c>
      <c r="I3266" s="870">
        <v>-13152000</v>
      </c>
      <c r="J3266" s="870">
        <v>0</v>
      </c>
      <c r="K3266" s="870">
        <v>0</v>
      </c>
      <c r="L3266" s="870">
        <v>0</v>
      </c>
      <c r="M3266" s="870">
        <v>0</v>
      </c>
      <c r="N3266" s="870">
        <v>0</v>
      </c>
      <c r="O3266" s="870">
        <v>0</v>
      </c>
      <c r="P3266" s="870">
        <v>0</v>
      </c>
      <c r="Q3266" s="870">
        <v>0</v>
      </c>
      <c r="R3266" s="870">
        <v>0</v>
      </c>
      <c r="S3266" s="870">
        <v>0</v>
      </c>
      <c r="T3266" s="870">
        <v>0</v>
      </c>
      <c r="U3266" s="870">
        <v>0</v>
      </c>
      <c r="V3266" s="870">
        <v>0</v>
      </c>
      <c r="W3266" s="870">
        <v>0</v>
      </c>
      <c r="X3266" s="870">
        <v>0</v>
      </c>
      <c r="Y3266" s="870">
        <v>0</v>
      </c>
      <c r="Z3266" s="870">
        <v>0</v>
      </c>
      <c r="AA3266" s="870">
        <v>0</v>
      </c>
      <c r="AB3266" s="870">
        <v>0</v>
      </c>
      <c r="AC3266" s="870">
        <v>0</v>
      </c>
      <c r="AD3266" s="870">
        <v>0</v>
      </c>
      <c r="AE3266" s="870">
        <v>0</v>
      </c>
    </row>
    <row r="3267" spans="1:31">
      <c r="A3267" s="870" t="s">
        <v>2111</v>
      </c>
      <c r="B3267" s="870">
        <v>25</v>
      </c>
      <c r="C3267" s="870">
        <v>2590</v>
      </c>
      <c r="D3267" s="870">
        <v>259010</v>
      </c>
      <c r="E3267" s="870">
        <v>2590109221</v>
      </c>
      <c r="F3267" s="870" t="s">
        <v>4765</v>
      </c>
      <c r="G3267" s="870">
        <v>-59360861</v>
      </c>
      <c r="H3267" s="870">
        <v>0</v>
      </c>
      <c r="I3267" s="870">
        <v>-59360861.200000003</v>
      </c>
      <c r="J3267" s="870">
        <v>-0.20000000298023224</v>
      </c>
      <c r="K3267" s="870">
        <v>0</v>
      </c>
      <c r="L3267" s="870">
        <v>0</v>
      </c>
      <c r="M3267" s="870">
        <v>-0.20000000298023224</v>
      </c>
      <c r="N3267" s="870">
        <v>0</v>
      </c>
      <c r="O3267" s="870">
        <v>-0.20000000298023224</v>
      </c>
      <c r="P3267" s="870">
        <v>-7.4000001102685925E-2</v>
      </c>
      <c r="Q3267" s="870">
        <v>0</v>
      </c>
      <c r="R3267" s="870">
        <v>0</v>
      </c>
      <c r="S3267" s="870">
        <v>0</v>
      </c>
      <c r="T3267" s="870">
        <v>0</v>
      </c>
      <c r="U3267" s="870">
        <v>0</v>
      </c>
      <c r="V3267" s="870">
        <v>0</v>
      </c>
      <c r="W3267" s="870">
        <v>0</v>
      </c>
      <c r="X3267" s="870">
        <v>-7.4000001102685925E-2</v>
      </c>
      <c r="Y3267" s="870">
        <v>0.37</v>
      </c>
      <c r="Z3267" s="870">
        <v>0</v>
      </c>
      <c r="AA3267" s="870">
        <v>-7.4000001102685925E-2</v>
      </c>
      <c r="AB3267" s="870">
        <v>0</v>
      </c>
      <c r="AC3267" s="870">
        <v>-7.4000001102685925E-2</v>
      </c>
      <c r="AD3267" s="870">
        <v>0</v>
      </c>
      <c r="AE3267" s="870">
        <v>0</v>
      </c>
    </row>
    <row r="3268" spans="1:31">
      <c r="A3268" s="870" t="s">
        <v>2111</v>
      </c>
      <c r="B3268" s="870">
        <v>25</v>
      </c>
      <c r="C3268" s="870">
        <v>2590</v>
      </c>
      <c r="D3268" s="870">
        <v>259010</v>
      </c>
      <c r="E3268" s="870">
        <v>2590109235</v>
      </c>
      <c r="F3268" s="870" t="s">
        <v>4766</v>
      </c>
      <c r="G3268" s="870">
        <v>-3691442</v>
      </c>
      <c r="H3268" s="870">
        <v>0</v>
      </c>
      <c r="I3268" s="870">
        <v>-3691441.5</v>
      </c>
      <c r="J3268" s="870">
        <v>0.5</v>
      </c>
      <c r="K3268" s="870">
        <v>0</v>
      </c>
      <c r="L3268" s="870">
        <v>0.5</v>
      </c>
      <c r="M3268" s="870">
        <v>0</v>
      </c>
      <c r="N3268" s="870">
        <v>0</v>
      </c>
      <c r="O3268" s="870">
        <v>0.5</v>
      </c>
      <c r="P3268" s="870">
        <v>0.185</v>
      </c>
      <c r="Q3268" s="870">
        <v>0</v>
      </c>
      <c r="R3268" s="870">
        <v>0</v>
      </c>
      <c r="S3268" s="870">
        <v>0</v>
      </c>
      <c r="T3268" s="870">
        <v>0</v>
      </c>
      <c r="U3268" s="870">
        <v>0</v>
      </c>
      <c r="V3268" s="870">
        <v>0</v>
      </c>
      <c r="W3268" s="870">
        <v>0</v>
      </c>
      <c r="X3268" s="870">
        <v>0.185</v>
      </c>
      <c r="Y3268" s="870">
        <v>0.37</v>
      </c>
      <c r="Z3268" s="870">
        <v>0.185</v>
      </c>
      <c r="AA3268" s="870">
        <v>0</v>
      </c>
      <c r="AB3268" s="870">
        <v>0.185</v>
      </c>
      <c r="AC3268" s="870">
        <v>0</v>
      </c>
      <c r="AD3268" s="870">
        <v>0</v>
      </c>
      <c r="AE3268" s="870">
        <v>0</v>
      </c>
    </row>
    <row r="3269" spans="1:31">
      <c r="A3269" s="870" t="s">
        <v>2111</v>
      </c>
      <c r="B3269" s="870">
        <v>25</v>
      </c>
      <c r="C3269" s="870">
        <v>2590</v>
      </c>
      <c r="D3269" s="870">
        <v>259010</v>
      </c>
      <c r="E3269" s="870">
        <v>2590109241</v>
      </c>
      <c r="F3269" s="870" t="s">
        <v>1676</v>
      </c>
      <c r="G3269" s="870">
        <v>-14412123</v>
      </c>
      <c r="H3269" s="870">
        <v>0</v>
      </c>
      <c r="I3269" s="870">
        <v>-14412123.199999999</v>
      </c>
      <c r="J3269" s="870">
        <v>-0.19999999925494194</v>
      </c>
      <c r="K3269" s="870">
        <v>0</v>
      </c>
      <c r="L3269" s="870">
        <v>0</v>
      </c>
      <c r="M3269" s="870">
        <v>-0.19999999925494194</v>
      </c>
      <c r="N3269" s="870">
        <v>0</v>
      </c>
      <c r="O3269" s="870">
        <v>-0.19999999925494194</v>
      </c>
      <c r="P3269" s="870">
        <v>-7.3999999724328511E-2</v>
      </c>
      <c r="Q3269" s="870">
        <v>0</v>
      </c>
      <c r="R3269" s="870">
        <v>0</v>
      </c>
      <c r="S3269" s="870">
        <v>0</v>
      </c>
      <c r="T3269" s="870">
        <v>0</v>
      </c>
      <c r="U3269" s="870">
        <v>0</v>
      </c>
      <c r="V3269" s="870">
        <v>0</v>
      </c>
      <c r="W3269" s="870">
        <v>0</v>
      </c>
      <c r="X3269" s="870">
        <v>-7.3999999724328511E-2</v>
      </c>
      <c r="Y3269" s="870">
        <v>0.36999999999999994</v>
      </c>
      <c r="Z3269" s="870">
        <v>0</v>
      </c>
      <c r="AA3269" s="870">
        <v>-7.3999999724328511E-2</v>
      </c>
      <c r="AB3269" s="870">
        <v>0</v>
      </c>
      <c r="AC3269" s="870">
        <v>-7.3999999724328511E-2</v>
      </c>
      <c r="AD3269" s="870">
        <v>0</v>
      </c>
      <c r="AE3269" s="870">
        <v>0</v>
      </c>
    </row>
    <row r="3270" spans="1:31">
      <c r="A3270" s="870" t="s">
        <v>2111</v>
      </c>
      <c r="B3270" s="870">
        <v>25</v>
      </c>
      <c r="C3270" s="870">
        <v>2590</v>
      </c>
      <c r="D3270" s="870">
        <v>259010</v>
      </c>
      <c r="E3270" s="870">
        <v>2590109255</v>
      </c>
      <c r="F3270" s="870" t="s">
        <v>3744</v>
      </c>
      <c r="G3270" s="870">
        <v>-2337254</v>
      </c>
      <c r="H3270" s="870">
        <v>0</v>
      </c>
      <c r="I3270" s="870">
        <v>-2337254.0499999998</v>
      </c>
      <c r="J3270" s="870">
        <v>-4.9999999813735485E-2</v>
      </c>
      <c r="K3270" s="870">
        <v>0</v>
      </c>
      <c r="L3270" s="870">
        <v>0</v>
      </c>
      <c r="M3270" s="870">
        <v>-4.9999999813735485E-2</v>
      </c>
      <c r="N3270" s="870">
        <v>0</v>
      </c>
      <c r="O3270" s="870">
        <v>-4.9999999813735485E-2</v>
      </c>
      <c r="P3270" s="870">
        <v>-1.8499999931082128E-2</v>
      </c>
      <c r="Q3270" s="870">
        <v>0</v>
      </c>
      <c r="R3270" s="870">
        <v>0</v>
      </c>
      <c r="S3270" s="870">
        <v>0</v>
      </c>
      <c r="T3270" s="870">
        <v>0</v>
      </c>
      <c r="U3270" s="870">
        <v>0</v>
      </c>
      <c r="V3270" s="870">
        <v>0</v>
      </c>
      <c r="W3270" s="870">
        <v>0</v>
      </c>
      <c r="X3270" s="870">
        <v>-1.8499999931082128E-2</v>
      </c>
      <c r="Y3270" s="870">
        <v>0.36999999999999994</v>
      </c>
      <c r="Z3270" s="870">
        <v>0</v>
      </c>
      <c r="AA3270" s="870">
        <v>-1.8499999931082128E-2</v>
      </c>
      <c r="AB3270" s="870">
        <v>0</v>
      </c>
      <c r="AC3270" s="870">
        <v>-1.8499999931082128E-2</v>
      </c>
      <c r="AD3270" s="870">
        <v>0</v>
      </c>
      <c r="AE3270" s="870">
        <v>0</v>
      </c>
    </row>
    <row r="3271" spans="1:31">
      <c r="A3271" s="870" t="s">
        <v>2111</v>
      </c>
      <c r="B3271" s="870">
        <v>25</v>
      </c>
      <c r="C3271" s="870">
        <v>2590</v>
      </c>
      <c r="D3271" s="870">
        <v>259065</v>
      </c>
      <c r="E3271" s="870">
        <v>2590659501</v>
      </c>
      <c r="F3271" s="870" t="s">
        <v>1677</v>
      </c>
      <c r="G3271" s="870">
        <v>-973148529</v>
      </c>
      <c r="H3271" s="870">
        <v>0</v>
      </c>
      <c r="I3271" s="870">
        <v>-973148529.36000001</v>
      </c>
      <c r="J3271" s="870">
        <v>-0.36000001430511475</v>
      </c>
      <c r="K3271" s="870">
        <v>0</v>
      </c>
      <c r="L3271" s="870">
        <v>0</v>
      </c>
      <c r="M3271" s="870">
        <v>-0.36000001430511475</v>
      </c>
      <c r="N3271" s="870">
        <v>0</v>
      </c>
      <c r="O3271" s="870">
        <v>-0.36000001430511475</v>
      </c>
      <c r="P3271" s="870">
        <v>-0.13320000529289244</v>
      </c>
      <c r="Q3271" s="870">
        <v>0</v>
      </c>
      <c r="R3271" s="870">
        <v>0</v>
      </c>
      <c r="S3271" s="870">
        <v>0</v>
      </c>
      <c r="T3271" s="870">
        <v>0</v>
      </c>
      <c r="U3271" s="870">
        <v>0</v>
      </c>
      <c r="V3271" s="870">
        <v>0</v>
      </c>
      <c r="W3271" s="870">
        <v>0</v>
      </c>
      <c r="X3271" s="870">
        <v>-0.13320000529289244</v>
      </c>
      <c r="Y3271" s="870">
        <v>0.36999999999999994</v>
      </c>
      <c r="Z3271" s="870">
        <v>0</v>
      </c>
      <c r="AA3271" s="870">
        <v>-0.13320000529289244</v>
      </c>
      <c r="AB3271" s="870">
        <v>0</v>
      </c>
      <c r="AC3271" s="870">
        <v>-0.13320000529289244</v>
      </c>
      <c r="AD3271" s="870">
        <v>0</v>
      </c>
      <c r="AE3271" s="870">
        <v>0</v>
      </c>
    </row>
    <row r="3272" spans="1:31">
      <c r="A3272" s="870" t="s">
        <v>2111</v>
      </c>
      <c r="B3272" s="870">
        <v>25</v>
      </c>
      <c r="C3272" s="870">
        <v>2590</v>
      </c>
      <c r="D3272" s="870">
        <v>259065</v>
      </c>
      <c r="E3272" s="870">
        <v>2590659502</v>
      </c>
      <c r="F3272" s="870" t="s">
        <v>1678</v>
      </c>
      <c r="G3272" s="870">
        <v>-31187996</v>
      </c>
      <c r="H3272" s="870">
        <v>0</v>
      </c>
      <c r="I3272" s="870">
        <v>-31187995.859999999</v>
      </c>
      <c r="J3272" s="870">
        <v>0.14000000059604645</v>
      </c>
      <c r="K3272" s="870">
        <v>0</v>
      </c>
      <c r="L3272" s="870">
        <v>0.14000000059604645</v>
      </c>
      <c r="M3272" s="870">
        <v>0</v>
      </c>
      <c r="N3272" s="870">
        <v>0</v>
      </c>
      <c r="O3272" s="870">
        <v>0.14000000059604645</v>
      </c>
      <c r="P3272" s="870">
        <v>5.1800000220537185E-2</v>
      </c>
      <c r="Q3272" s="870">
        <v>0</v>
      </c>
      <c r="R3272" s="870">
        <v>0</v>
      </c>
      <c r="S3272" s="870">
        <v>0</v>
      </c>
      <c r="T3272" s="870">
        <v>0</v>
      </c>
      <c r="U3272" s="870">
        <v>0</v>
      </c>
      <c r="V3272" s="870">
        <v>0</v>
      </c>
      <c r="W3272" s="870">
        <v>0</v>
      </c>
      <c r="X3272" s="870">
        <v>5.1800000220537185E-2</v>
      </c>
      <c r="Y3272" s="870">
        <v>0.37</v>
      </c>
      <c r="Z3272" s="870">
        <v>5.1800000220537185E-2</v>
      </c>
      <c r="AA3272" s="870">
        <v>0</v>
      </c>
      <c r="AB3272" s="870">
        <v>5.1800000220537185E-2</v>
      </c>
      <c r="AC3272" s="870">
        <v>0</v>
      </c>
      <c r="AD3272" s="870">
        <v>0</v>
      </c>
      <c r="AE3272" s="870">
        <v>0</v>
      </c>
    </row>
    <row r="3273" spans="1:31">
      <c r="A3273" s="870" t="s">
        <v>2111</v>
      </c>
      <c r="B3273" s="870">
        <v>25</v>
      </c>
      <c r="C3273" s="870">
        <v>2590</v>
      </c>
      <c r="D3273" s="870">
        <v>259065</v>
      </c>
      <c r="E3273" s="870">
        <v>2590659504</v>
      </c>
      <c r="F3273" s="870" t="s">
        <v>1679</v>
      </c>
      <c r="G3273" s="870">
        <v>-223623</v>
      </c>
      <c r="H3273" s="870">
        <v>0</v>
      </c>
      <c r="I3273" s="870">
        <v>-223623.18</v>
      </c>
      <c r="J3273" s="870">
        <v>-0.17999999999301508</v>
      </c>
      <c r="K3273" s="870">
        <v>0</v>
      </c>
      <c r="L3273" s="870">
        <v>0</v>
      </c>
      <c r="M3273" s="870">
        <v>-0.17999999999301508</v>
      </c>
      <c r="N3273" s="870">
        <v>0</v>
      </c>
      <c r="O3273" s="870">
        <v>-0.17999999999301508</v>
      </c>
      <c r="P3273" s="870">
        <v>-6.6599999997415574E-2</v>
      </c>
      <c r="Q3273" s="870">
        <v>0</v>
      </c>
      <c r="R3273" s="870">
        <v>0</v>
      </c>
      <c r="S3273" s="870">
        <v>0</v>
      </c>
      <c r="T3273" s="870">
        <v>0</v>
      </c>
      <c r="U3273" s="870">
        <v>0</v>
      </c>
      <c r="V3273" s="870">
        <v>0</v>
      </c>
      <c r="W3273" s="870">
        <v>0</v>
      </c>
      <c r="X3273" s="870">
        <v>-6.6599999997415574E-2</v>
      </c>
      <c r="Y3273" s="870">
        <v>0.36999999999999994</v>
      </c>
      <c r="Z3273" s="870">
        <v>0</v>
      </c>
      <c r="AA3273" s="870">
        <v>-6.6599999997415574E-2</v>
      </c>
      <c r="AB3273" s="870">
        <v>0</v>
      </c>
      <c r="AC3273" s="870">
        <v>-6.6599999997415574E-2</v>
      </c>
      <c r="AD3273" s="870">
        <v>0</v>
      </c>
      <c r="AE3273" s="870">
        <v>0</v>
      </c>
    </row>
    <row r="3274" spans="1:31">
      <c r="A3274" s="870" t="s">
        <v>2111</v>
      </c>
      <c r="B3274" s="870">
        <v>25</v>
      </c>
      <c r="C3274" s="870">
        <v>2590</v>
      </c>
      <c r="D3274" s="870">
        <v>259065</v>
      </c>
      <c r="E3274" s="870">
        <v>2590659511</v>
      </c>
      <c r="F3274" s="870" t="s">
        <v>1680</v>
      </c>
      <c r="G3274" s="870">
        <v>-5618344</v>
      </c>
      <c r="H3274" s="870">
        <v>0</v>
      </c>
      <c r="I3274" s="870">
        <v>-5618344.0800000001</v>
      </c>
      <c r="J3274" s="870">
        <v>-8.0000000074505806E-2</v>
      </c>
      <c r="K3274" s="870">
        <v>0</v>
      </c>
      <c r="L3274" s="870">
        <v>0</v>
      </c>
      <c r="M3274" s="870">
        <v>-8.0000000074505806E-2</v>
      </c>
      <c r="N3274" s="870">
        <v>0</v>
      </c>
      <c r="O3274" s="870">
        <v>-8.0000000074505806E-2</v>
      </c>
      <c r="P3274" s="870">
        <v>-2.9600000027567148E-2</v>
      </c>
      <c r="Q3274" s="870">
        <v>0</v>
      </c>
      <c r="R3274" s="870">
        <v>0</v>
      </c>
      <c r="S3274" s="870">
        <v>0</v>
      </c>
      <c r="T3274" s="870">
        <v>0</v>
      </c>
      <c r="U3274" s="870">
        <v>0</v>
      </c>
      <c r="V3274" s="870">
        <v>0</v>
      </c>
      <c r="W3274" s="870">
        <v>0</v>
      </c>
      <c r="X3274" s="870">
        <v>-2.9600000027567148E-2</v>
      </c>
      <c r="Y3274" s="870">
        <v>0.37</v>
      </c>
      <c r="Z3274" s="870">
        <v>0</v>
      </c>
      <c r="AA3274" s="870">
        <v>-2.9600000027567148E-2</v>
      </c>
      <c r="AB3274" s="870">
        <v>0</v>
      </c>
      <c r="AC3274" s="870">
        <v>-2.9600000027567148E-2</v>
      </c>
      <c r="AD3274" s="870">
        <v>0</v>
      </c>
      <c r="AE3274" s="870">
        <v>0</v>
      </c>
    </row>
    <row r="3275" spans="1:31">
      <c r="A3275" s="870" t="s">
        <v>2111</v>
      </c>
      <c r="B3275" s="870">
        <v>25</v>
      </c>
      <c r="C3275" s="870">
        <v>2590</v>
      </c>
      <c r="D3275" s="870">
        <v>259065</v>
      </c>
      <c r="E3275" s="870">
        <v>2590659515</v>
      </c>
      <c r="F3275" s="870" t="s">
        <v>1681</v>
      </c>
      <c r="G3275" s="870">
        <v>-1947665403</v>
      </c>
      <c r="H3275" s="870">
        <v>0</v>
      </c>
      <c r="I3275" s="870">
        <v>-1947665402.6199999</v>
      </c>
      <c r="J3275" s="870">
        <v>0.38000011444091797</v>
      </c>
      <c r="K3275" s="870">
        <v>0</v>
      </c>
      <c r="L3275" s="870">
        <v>0.38000011444091797</v>
      </c>
      <c r="M3275" s="870">
        <v>0</v>
      </c>
      <c r="N3275" s="870">
        <v>0</v>
      </c>
      <c r="O3275" s="870">
        <v>0.38000011444091797</v>
      </c>
      <c r="P3275" s="870">
        <v>0.14060004234313964</v>
      </c>
      <c r="Q3275" s="870">
        <v>0</v>
      </c>
      <c r="R3275" s="870">
        <v>0</v>
      </c>
      <c r="S3275" s="870">
        <v>0</v>
      </c>
      <c r="T3275" s="870">
        <v>0</v>
      </c>
      <c r="U3275" s="870">
        <v>0</v>
      </c>
      <c r="V3275" s="870">
        <v>0</v>
      </c>
      <c r="W3275" s="870">
        <v>0</v>
      </c>
      <c r="X3275" s="870">
        <v>0.14060004234313964</v>
      </c>
      <c r="Y3275" s="870">
        <v>0.37</v>
      </c>
      <c r="Z3275" s="870">
        <v>0.14060004234313964</v>
      </c>
      <c r="AA3275" s="870">
        <v>0</v>
      </c>
      <c r="AB3275" s="870">
        <v>0.14060004234313964</v>
      </c>
      <c r="AC3275" s="870">
        <v>0</v>
      </c>
      <c r="AD3275" s="870">
        <v>0</v>
      </c>
      <c r="AE3275" s="870">
        <v>0</v>
      </c>
    </row>
    <row r="3276" spans="1:31">
      <c r="A3276" s="870" t="s">
        <v>2111</v>
      </c>
      <c r="B3276" s="870">
        <v>25</v>
      </c>
      <c r="C3276" s="870">
        <v>2590</v>
      </c>
      <c r="D3276" s="870">
        <v>259095</v>
      </c>
      <c r="E3276" s="870">
        <v>2590950011</v>
      </c>
      <c r="F3276" s="870" t="s">
        <v>4437</v>
      </c>
      <c r="G3276" s="870">
        <v>-1176193229</v>
      </c>
      <c r="H3276" s="870">
        <v>0</v>
      </c>
      <c r="I3276" s="870">
        <v>-1176193229.02</v>
      </c>
      <c r="J3276" s="870">
        <v>-1.9999980926513672E-2</v>
      </c>
      <c r="K3276" s="870">
        <v>-1.9999980926513672E-2</v>
      </c>
      <c r="L3276" s="870">
        <v>0</v>
      </c>
      <c r="M3276" s="870">
        <v>0</v>
      </c>
      <c r="N3276" s="870">
        <v>0</v>
      </c>
      <c r="O3276" s="870">
        <v>0</v>
      </c>
      <c r="P3276" s="870">
        <v>0</v>
      </c>
      <c r="Q3276" s="870">
        <v>0</v>
      </c>
      <c r="R3276" s="870">
        <v>0</v>
      </c>
      <c r="S3276" s="870">
        <v>0</v>
      </c>
      <c r="T3276" s="870">
        <v>0</v>
      </c>
      <c r="U3276" s="870">
        <v>0</v>
      </c>
      <c r="V3276" s="870">
        <v>0</v>
      </c>
      <c r="W3276" s="870">
        <v>0</v>
      </c>
      <c r="X3276" s="870">
        <v>0</v>
      </c>
      <c r="Y3276" s="870">
        <v>0</v>
      </c>
      <c r="Z3276" s="870">
        <v>0</v>
      </c>
      <c r="AA3276" s="870">
        <v>0</v>
      </c>
      <c r="AB3276" s="870">
        <v>0</v>
      </c>
      <c r="AC3276" s="870">
        <v>0</v>
      </c>
      <c r="AD3276" s="870">
        <v>0</v>
      </c>
      <c r="AE3276" s="870">
        <v>0</v>
      </c>
    </row>
    <row r="3277" spans="1:31">
      <c r="A3277" s="870" t="s">
        <v>2111</v>
      </c>
      <c r="B3277" s="870">
        <v>25</v>
      </c>
      <c r="C3277" s="870">
        <v>2590</v>
      </c>
      <c r="D3277" s="870">
        <v>259095</v>
      </c>
      <c r="E3277" s="870">
        <v>2590950015</v>
      </c>
      <c r="F3277" s="870" t="s">
        <v>3468</v>
      </c>
      <c r="G3277" s="870">
        <v>-69632001822</v>
      </c>
      <c r="H3277" s="870">
        <v>0</v>
      </c>
      <c r="I3277" s="870">
        <v>-69632001821.619995</v>
      </c>
      <c r="J3277" s="870">
        <v>0.3800048828125</v>
      </c>
      <c r="K3277" s="870">
        <v>0</v>
      </c>
      <c r="L3277" s="870">
        <v>0.3800048828125</v>
      </c>
      <c r="M3277" s="870">
        <v>0</v>
      </c>
      <c r="N3277" s="870">
        <v>0</v>
      </c>
      <c r="O3277" s="870">
        <v>0.3800048828125</v>
      </c>
      <c r="P3277" s="870">
        <v>0.14060180664062499</v>
      </c>
      <c r="Q3277" s="870">
        <v>0</v>
      </c>
      <c r="R3277" s="870">
        <v>0</v>
      </c>
      <c r="S3277" s="870">
        <v>0</v>
      </c>
      <c r="T3277" s="870">
        <v>0</v>
      </c>
      <c r="U3277" s="870">
        <v>0</v>
      </c>
      <c r="V3277" s="870">
        <v>0</v>
      </c>
      <c r="W3277" s="870">
        <v>0</v>
      </c>
      <c r="X3277" s="870">
        <v>0.14060180664062499</v>
      </c>
      <c r="Y3277" s="870">
        <v>0.37</v>
      </c>
      <c r="Z3277" s="870">
        <v>0.14060180664062499</v>
      </c>
      <c r="AA3277" s="870">
        <v>0</v>
      </c>
      <c r="AB3277" s="870">
        <v>0.14060180664062499</v>
      </c>
      <c r="AC3277" s="870">
        <v>0</v>
      </c>
      <c r="AD3277" s="870">
        <v>0</v>
      </c>
      <c r="AE3277" s="870">
        <v>0</v>
      </c>
    </row>
    <row r="3278" spans="1:31">
      <c r="A3278" s="870" t="s">
        <v>2111</v>
      </c>
      <c r="B3278" s="870">
        <v>25</v>
      </c>
      <c r="C3278" s="870">
        <v>2590</v>
      </c>
      <c r="D3278" s="870">
        <v>259095</v>
      </c>
      <c r="E3278" s="870">
        <v>2590950016</v>
      </c>
      <c r="F3278" s="870" t="s">
        <v>4438</v>
      </c>
      <c r="G3278" s="870">
        <v>0</v>
      </c>
      <c r="H3278" s="870">
        <v>0</v>
      </c>
      <c r="I3278" s="870">
        <v>0</v>
      </c>
      <c r="J3278" s="870">
        <v>0</v>
      </c>
      <c r="K3278" s="870">
        <v>0</v>
      </c>
      <c r="L3278" s="870">
        <v>0</v>
      </c>
      <c r="M3278" s="870">
        <v>0</v>
      </c>
      <c r="N3278" s="870">
        <v>0</v>
      </c>
      <c r="O3278" s="870">
        <v>0</v>
      </c>
      <c r="P3278" s="870">
        <v>0</v>
      </c>
      <c r="Q3278" s="870">
        <v>0</v>
      </c>
      <c r="R3278" s="870">
        <v>0</v>
      </c>
      <c r="S3278" s="870">
        <v>0</v>
      </c>
      <c r="T3278" s="870">
        <v>0</v>
      </c>
      <c r="U3278" s="870">
        <v>0</v>
      </c>
      <c r="V3278" s="870">
        <v>0</v>
      </c>
      <c r="W3278" s="870">
        <v>0</v>
      </c>
      <c r="X3278" s="870">
        <v>0</v>
      </c>
      <c r="Y3278" s="870">
        <v>0</v>
      </c>
      <c r="Z3278" s="870">
        <v>0</v>
      </c>
      <c r="AA3278" s="870">
        <v>0</v>
      </c>
      <c r="AB3278" s="870">
        <v>0</v>
      </c>
      <c r="AC3278" s="870">
        <v>0</v>
      </c>
      <c r="AD3278" s="870">
        <v>0</v>
      </c>
      <c r="AE3278" s="870">
        <v>0</v>
      </c>
    </row>
    <row r="3279" spans="1:31">
      <c r="A3279" s="870" t="s">
        <v>2111</v>
      </c>
      <c r="B3279" s="870">
        <v>25</v>
      </c>
      <c r="C3279" s="870">
        <v>2590</v>
      </c>
      <c r="D3279" s="870">
        <v>259095</v>
      </c>
      <c r="E3279" s="870">
        <v>2590950022</v>
      </c>
      <c r="F3279" s="870" t="s">
        <v>3745</v>
      </c>
      <c r="G3279" s="870">
        <v>-1194720</v>
      </c>
      <c r="H3279" s="870">
        <v>0</v>
      </c>
      <c r="I3279" s="870">
        <v>-1194720</v>
      </c>
      <c r="J3279" s="870">
        <v>0</v>
      </c>
      <c r="K3279" s="870">
        <v>0</v>
      </c>
      <c r="L3279" s="870">
        <v>0</v>
      </c>
      <c r="M3279" s="870">
        <v>0</v>
      </c>
      <c r="N3279" s="870">
        <v>0</v>
      </c>
      <c r="O3279" s="870">
        <v>0</v>
      </c>
      <c r="P3279" s="870">
        <v>0</v>
      </c>
      <c r="Q3279" s="870">
        <v>0</v>
      </c>
      <c r="R3279" s="870">
        <v>0</v>
      </c>
      <c r="S3279" s="870">
        <v>0</v>
      </c>
      <c r="T3279" s="870">
        <v>0</v>
      </c>
      <c r="U3279" s="870">
        <v>0</v>
      </c>
      <c r="V3279" s="870">
        <v>0</v>
      </c>
      <c r="W3279" s="870">
        <v>0</v>
      </c>
      <c r="X3279" s="870">
        <v>0</v>
      </c>
      <c r="Y3279" s="870">
        <v>0</v>
      </c>
      <c r="Z3279" s="870">
        <v>0</v>
      </c>
      <c r="AA3279" s="870">
        <v>0</v>
      </c>
      <c r="AB3279" s="870">
        <v>0</v>
      </c>
      <c r="AC3279" s="870">
        <v>0</v>
      </c>
      <c r="AD3279" s="870">
        <v>0</v>
      </c>
      <c r="AE3279" s="870">
        <v>0</v>
      </c>
    </row>
    <row r="3280" spans="1:31">
      <c r="A3280" s="870" t="s">
        <v>2111</v>
      </c>
      <c r="B3280" s="870">
        <v>25</v>
      </c>
      <c r="C3280" s="870">
        <v>2590</v>
      </c>
      <c r="D3280" s="870">
        <v>259095</v>
      </c>
      <c r="E3280" s="870">
        <v>2590950026</v>
      </c>
      <c r="F3280" s="870" t="s">
        <v>3469</v>
      </c>
      <c r="G3280" s="870">
        <v>-6115391424</v>
      </c>
      <c r="H3280" s="870">
        <v>0</v>
      </c>
      <c r="I3280" s="870">
        <v>-6115391424.1000004</v>
      </c>
      <c r="J3280" s="870">
        <v>-0.10000038146972656</v>
      </c>
      <c r="K3280" s="870">
        <v>0</v>
      </c>
      <c r="L3280" s="870">
        <v>0</v>
      </c>
      <c r="M3280" s="870">
        <v>-0.10000038146972656</v>
      </c>
      <c r="N3280" s="870">
        <v>0</v>
      </c>
      <c r="O3280" s="870">
        <v>-0.10000038146972656</v>
      </c>
      <c r="P3280" s="870">
        <v>-3.7000141143798827E-2</v>
      </c>
      <c r="Q3280" s="870">
        <v>0</v>
      </c>
      <c r="R3280" s="870">
        <v>0</v>
      </c>
      <c r="S3280" s="870">
        <v>0</v>
      </c>
      <c r="T3280" s="870">
        <v>0</v>
      </c>
      <c r="U3280" s="870">
        <v>0</v>
      </c>
      <c r="V3280" s="870">
        <v>0</v>
      </c>
      <c r="W3280" s="870">
        <v>0</v>
      </c>
      <c r="X3280" s="870">
        <v>-3.7000141143798827E-2</v>
      </c>
      <c r="Y3280" s="870">
        <v>0.37</v>
      </c>
      <c r="Z3280" s="870">
        <v>0</v>
      </c>
      <c r="AA3280" s="870">
        <v>-3.7000141143798827E-2</v>
      </c>
      <c r="AB3280" s="870">
        <v>0</v>
      </c>
      <c r="AC3280" s="870">
        <v>-3.7000141143798827E-2</v>
      </c>
      <c r="AD3280" s="870">
        <v>0</v>
      </c>
      <c r="AE3280" s="870">
        <v>0</v>
      </c>
    </row>
    <row r="3281" spans="1:31">
      <c r="A3281" s="870" t="s">
        <v>2111</v>
      </c>
      <c r="B3281" s="870">
        <v>25</v>
      </c>
      <c r="C3281" s="870">
        <v>2590</v>
      </c>
      <c r="D3281" s="870">
        <v>259095</v>
      </c>
      <c r="E3281" s="870">
        <v>2590950080</v>
      </c>
      <c r="F3281" s="870" t="s">
        <v>3470</v>
      </c>
      <c r="G3281" s="870">
        <v>0</v>
      </c>
      <c r="H3281" s="870">
        <v>0</v>
      </c>
      <c r="I3281" s="870">
        <v>0</v>
      </c>
      <c r="J3281" s="870">
        <v>0</v>
      </c>
      <c r="K3281" s="870">
        <v>0</v>
      </c>
      <c r="L3281" s="870">
        <v>0</v>
      </c>
      <c r="M3281" s="870">
        <v>0</v>
      </c>
      <c r="N3281" s="870">
        <v>0</v>
      </c>
      <c r="O3281" s="870">
        <v>0</v>
      </c>
      <c r="P3281" s="870">
        <v>0</v>
      </c>
      <c r="Q3281" s="870">
        <v>0</v>
      </c>
      <c r="R3281" s="870">
        <v>0</v>
      </c>
      <c r="S3281" s="870">
        <v>0</v>
      </c>
      <c r="T3281" s="870">
        <v>0</v>
      </c>
      <c r="U3281" s="870">
        <v>0</v>
      </c>
      <c r="V3281" s="870">
        <v>0</v>
      </c>
      <c r="W3281" s="870">
        <v>0</v>
      </c>
      <c r="X3281" s="870">
        <v>0</v>
      </c>
      <c r="Y3281" s="870">
        <v>0</v>
      </c>
      <c r="Z3281" s="870">
        <v>0</v>
      </c>
      <c r="AA3281" s="870">
        <v>0</v>
      </c>
      <c r="AB3281" s="870">
        <v>0</v>
      </c>
      <c r="AC3281" s="870">
        <v>0</v>
      </c>
      <c r="AD3281" s="870">
        <v>0</v>
      </c>
      <c r="AE3281" s="870">
        <v>0</v>
      </c>
    </row>
    <row r="3282" spans="1:31">
      <c r="A3282" s="870" t="s">
        <v>2111</v>
      </c>
      <c r="B3282" s="870">
        <v>25</v>
      </c>
      <c r="C3282" s="870">
        <v>2590</v>
      </c>
      <c r="D3282" s="870">
        <v>259095</v>
      </c>
      <c r="E3282" s="870">
        <v>2590951000</v>
      </c>
      <c r="F3282" s="870" t="s">
        <v>3272</v>
      </c>
      <c r="G3282" s="870">
        <v>-1755766</v>
      </c>
      <c r="H3282" s="870">
        <v>0</v>
      </c>
      <c r="I3282" s="870">
        <v>-1755766</v>
      </c>
      <c r="J3282" s="870">
        <v>0</v>
      </c>
      <c r="K3282" s="870">
        <v>0</v>
      </c>
      <c r="L3282" s="870">
        <v>0</v>
      </c>
      <c r="M3282" s="870">
        <v>0</v>
      </c>
      <c r="N3282" s="870">
        <v>0</v>
      </c>
      <c r="O3282" s="870">
        <v>0</v>
      </c>
      <c r="P3282" s="870">
        <v>0</v>
      </c>
      <c r="Q3282" s="870">
        <v>0</v>
      </c>
      <c r="R3282" s="870">
        <v>0</v>
      </c>
      <c r="S3282" s="870">
        <v>0</v>
      </c>
      <c r="T3282" s="870">
        <v>0</v>
      </c>
      <c r="U3282" s="870">
        <v>0</v>
      </c>
      <c r="V3282" s="870">
        <v>0</v>
      </c>
      <c r="W3282" s="870">
        <v>0</v>
      </c>
      <c r="X3282" s="870">
        <v>0</v>
      </c>
      <c r="Y3282" s="870">
        <v>0</v>
      </c>
      <c r="Z3282" s="870">
        <v>0</v>
      </c>
      <c r="AA3282" s="870">
        <v>0</v>
      </c>
      <c r="AB3282" s="870">
        <v>0</v>
      </c>
      <c r="AC3282" s="870">
        <v>0</v>
      </c>
      <c r="AD3282" s="870">
        <v>0</v>
      </c>
      <c r="AE3282" s="870">
        <v>0</v>
      </c>
    </row>
    <row r="3283" spans="1:31">
      <c r="A3283" s="870" t="s">
        <v>2111</v>
      </c>
      <c r="B3283" s="870">
        <v>25</v>
      </c>
      <c r="C3283" s="870">
        <v>2590</v>
      </c>
      <c r="D3283" s="870">
        <v>259095</v>
      </c>
      <c r="E3283" s="870">
        <v>2590951001</v>
      </c>
      <c r="F3283" s="870" t="s">
        <v>325</v>
      </c>
      <c r="G3283" s="870">
        <v>-41481477</v>
      </c>
      <c r="H3283" s="870">
        <v>0</v>
      </c>
      <c r="I3283" s="870">
        <v>-41481477.200000003</v>
      </c>
      <c r="J3283" s="870">
        <v>-0.20000000298023224</v>
      </c>
      <c r="K3283" s="870">
        <v>-0.20000000298023224</v>
      </c>
      <c r="L3283" s="870">
        <v>0</v>
      </c>
      <c r="M3283" s="870">
        <v>0</v>
      </c>
      <c r="N3283" s="870">
        <v>0</v>
      </c>
      <c r="O3283" s="870">
        <v>0</v>
      </c>
      <c r="P3283" s="870">
        <v>0</v>
      </c>
      <c r="Q3283" s="870">
        <v>0</v>
      </c>
      <c r="R3283" s="870">
        <v>0</v>
      </c>
      <c r="S3283" s="870">
        <v>0</v>
      </c>
      <c r="T3283" s="870">
        <v>0</v>
      </c>
      <c r="U3283" s="870">
        <v>0</v>
      </c>
      <c r="V3283" s="870">
        <v>0</v>
      </c>
      <c r="W3283" s="870">
        <v>0</v>
      </c>
      <c r="X3283" s="870">
        <v>0</v>
      </c>
      <c r="Y3283" s="870">
        <v>0</v>
      </c>
      <c r="Z3283" s="870">
        <v>0</v>
      </c>
      <c r="AA3283" s="870">
        <v>0</v>
      </c>
      <c r="AB3283" s="870">
        <v>0</v>
      </c>
      <c r="AC3283" s="870">
        <v>0</v>
      </c>
      <c r="AD3283" s="870">
        <v>0</v>
      </c>
      <c r="AE3283" s="870">
        <v>0</v>
      </c>
    </row>
    <row r="3284" spans="1:31">
      <c r="A3284" s="870" t="s">
        <v>2111</v>
      </c>
      <c r="B3284" s="870">
        <v>25</v>
      </c>
      <c r="C3284" s="870">
        <v>2590</v>
      </c>
      <c r="D3284" s="870">
        <v>259095</v>
      </c>
      <c r="E3284" s="870">
        <v>2590951101</v>
      </c>
      <c r="F3284" s="870" t="s">
        <v>1682</v>
      </c>
      <c r="G3284" s="870">
        <v>-2208297630</v>
      </c>
      <c r="H3284" s="870">
        <v>0</v>
      </c>
      <c r="I3284" s="870">
        <v>-2208297629.7399998</v>
      </c>
      <c r="J3284" s="870">
        <v>0.26000022888183594</v>
      </c>
      <c r="K3284" s="870">
        <v>0.26000022888183594</v>
      </c>
      <c r="L3284" s="870">
        <v>0</v>
      </c>
      <c r="M3284" s="870">
        <v>0</v>
      </c>
      <c r="N3284" s="870">
        <v>0</v>
      </c>
      <c r="O3284" s="870">
        <v>0</v>
      </c>
      <c r="P3284" s="870">
        <v>0</v>
      </c>
      <c r="Q3284" s="870">
        <v>0</v>
      </c>
      <c r="R3284" s="870">
        <v>0</v>
      </c>
      <c r="S3284" s="870">
        <v>0</v>
      </c>
      <c r="T3284" s="870">
        <v>0</v>
      </c>
      <c r="U3284" s="870">
        <v>0</v>
      </c>
      <c r="V3284" s="870">
        <v>0</v>
      </c>
      <c r="W3284" s="870">
        <v>0</v>
      </c>
      <c r="X3284" s="870">
        <v>0</v>
      </c>
      <c r="Y3284" s="870">
        <v>0</v>
      </c>
      <c r="Z3284" s="870">
        <v>0</v>
      </c>
      <c r="AA3284" s="870">
        <v>0</v>
      </c>
      <c r="AB3284" s="870">
        <v>0</v>
      </c>
      <c r="AC3284" s="870">
        <v>0</v>
      </c>
      <c r="AD3284" s="870">
        <v>0</v>
      </c>
      <c r="AE3284" s="870">
        <v>0</v>
      </c>
    </row>
    <row r="3285" spans="1:31">
      <c r="A3285" s="870" t="s">
        <v>2111</v>
      </c>
      <c r="B3285" s="870">
        <v>25</v>
      </c>
      <c r="C3285" s="870">
        <v>2590</v>
      </c>
      <c r="D3285" s="870">
        <v>259095</v>
      </c>
      <c r="E3285" s="870">
        <v>2590951102</v>
      </c>
      <c r="F3285" s="870" t="s">
        <v>1683</v>
      </c>
      <c r="G3285" s="870">
        <v>-7467269100</v>
      </c>
      <c r="H3285" s="870">
        <v>0</v>
      </c>
      <c r="I3285" s="870">
        <v>-7467269099.5200005</v>
      </c>
      <c r="J3285" s="870">
        <v>0.47999954223632813</v>
      </c>
      <c r="K3285" s="870">
        <v>0.47999954223632813</v>
      </c>
      <c r="L3285" s="870">
        <v>0</v>
      </c>
      <c r="M3285" s="870">
        <v>0</v>
      </c>
      <c r="N3285" s="870">
        <v>0</v>
      </c>
      <c r="O3285" s="870">
        <v>0</v>
      </c>
      <c r="P3285" s="870">
        <v>0</v>
      </c>
      <c r="Q3285" s="870">
        <v>0</v>
      </c>
      <c r="R3285" s="870">
        <v>0</v>
      </c>
      <c r="S3285" s="870">
        <v>0</v>
      </c>
      <c r="T3285" s="870">
        <v>0</v>
      </c>
      <c r="U3285" s="870">
        <v>0</v>
      </c>
      <c r="V3285" s="870">
        <v>0</v>
      </c>
      <c r="W3285" s="870">
        <v>0</v>
      </c>
      <c r="X3285" s="870">
        <v>0</v>
      </c>
      <c r="Y3285" s="870">
        <v>0</v>
      </c>
      <c r="Z3285" s="870">
        <v>0</v>
      </c>
      <c r="AA3285" s="870">
        <v>0</v>
      </c>
      <c r="AB3285" s="870">
        <v>0</v>
      </c>
      <c r="AC3285" s="870">
        <v>0</v>
      </c>
      <c r="AD3285" s="870">
        <v>0</v>
      </c>
      <c r="AE3285" s="870">
        <v>0</v>
      </c>
    </row>
    <row r="3286" spans="1:31">
      <c r="A3286" s="870" t="s">
        <v>2111</v>
      </c>
      <c r="B3286" s="870">
        <v>25</v>
      </c>
      <c r="C3286" s="870">
        <v>2590</v>
      </c>
      <c r="D3286" s="870">
        <v>259095</v>
      </c>
      <c r="E3286" s="870">
        <v>2590951200</v>
      </c>
      <c r="F3286" s="870" t="s">
        <v>376</v>
      </c>
      <c r="G3286" s="870">
        <v>-23305000</v>
      </c>
      <c r="H3286" s="870">
        <v>0</v>
      </c>
      <c r="I3286" s="870">
        <v>-23305000</v>
      </c>
      <c r="J3286" s="870">
        <v>0</v>
      </c>
      <c r="K3286" s="870">
        <v>0</v>
      </c>
      <c r="L3286" s="870">
        <v>0</v>
      </c>
      <c r="M3286" s="870">
        <v>0</v>
      </c>
      <c r="N3286" s="870">
        <v>0</v>
      </c>
      <c r="O3286" s="870">
        <v>0</v>
      </c>
      <c r="P3286" s="870">
        <v>0</v>
      </c>
      <c r="Q3286" s="870">
        <v>0</v>
      </c>
      <c r="R3286" s="870">
        <v>0</v>
      </c>
      <c r="S3286" s="870">
        <v>0</v>
      </c>
      <c r="T3286" s="870">
        <v>0</v>
      </c>
      <c r="U3286" s="870">
        <v>0</v>
      </c>
      <c r="V3286" s="870">
        <v>0</v>
      </c>
      <c r="W3286" s="870">
        <v>0</v>
      </c>
      <c r="X3286" s="870">
        <v>0</v>
      </c>
      <c r="Y3286" s="870">
        <v>0</v>
      </c>
      <c r="Z3286" s="870">
        <v>0</v>
      </c>
      <c r="AA3286" s="870">
        <v>0</v>
      </c>
      <c r="AB3286" s="870">
        <v>0</v>
      </c>
      <c r="AC3286" s="870">
        <v>0</v>
      </c>
      <c r="AD3286" s="870">
        <v>0</v>
      </c>
      <c r="AE3286" s="870">
        <v>0</v>
      </c>
    </row>
    <row r="3287" spans="1:31">
      <c r="A3287" s="870" t="s">
        <v>2111</v>
      </c>
      <c r="B3287" s="870">
        <v>25</v>
      </c>
      <c r="C3287" s="870">
        <v>2590</v>
      </c>
      <c r="D3287" s="870">
        <v>259095</v>
      </c>
      <c r="E3287" s="870">
        <v>2590951201</v>
      </c>
      <c r="F3287" s="870" t="s">
        <v>1684</v>
      </c>
      <c r="G3287" s="870">
        <v>-7900558</v>
      </c>
      <c r="H3287" s="870">
        <v>0</v>
      </c>
      <c r="I3287" s="870">
        <v>-7900557.7599999998</v>
      </c>
      <c r="J3287" s="870">
        <v>0.24000000022351742</v>
      </c>
      <c r="K3287" s="870">
        <v>0.24000000022351742</v>
      </c>
      <c r="L3287" s="870">
        <v>0</v>
      </c>
      <c r="M3287" s="870">
        <v>0</v>
      </c>
      <c r="N3287" s="870">
        <v>0</v>
      </c>
      <c r="O3287" s="870">
        <v>0</v>
      </c>
      <c r="P3287" s="870">
        <v>0</v>
      </c>
      <c r="Q3287" s="870">
        <v>0</v>
      </c>
      <c r="R3287" s="870">
        <v>0</v>
      </c>
      <c r="S3287" s="870">
        <v>0</v>
      </c>
      <c r="T3287" s="870">
        <v>0</v>
      </c>
      <c r="U3287" s="870">
        <v>0</v>
      </c>
      <c r="V3287" s="870">
        <v>0</v>
      </c>
      <c r="W3287" s="870">
        <v>0</v>
      </c>
      <c r="X3287" s="870">
        <v>0</v>
      </c>
      <c r="Y3287" s="870">
        <v>0</v>
      </c>
      <c r="Z3287" s="870">
        <v>0</v>
      </c>
      <c r="AA3287" s="870">
        <v>0</v>
      </c>
      <c r="AB3287" s="870">
        <v>0</v>
      </c>
      <c r="AC3287" s="870">
        <v>0</v>
      </c>
      <c r="AD3287" s="870">
        <v>0</v>
      </c>
      <c r="AE3287" s="870">
        <v>0</v>
      </c>
    </row>
    <row r="3288" spans="1:31">
      <c r="A3288" s="870" t="s">
        <v>2111</v>
      </c>
      <c r="B3288" s="870">
        <v>25</v>
      </c>
      <c r="C3288" s="870">
        <v>2590</v>
      </c>
      <c r="D3288" s="870">
        <v>259095</v>
      </c>
      <c r="E3288" s="870">
        <v>2590951889</v>
      </c>
      <c r="F3288" s="870" t="s">
        <v>1685</v>
      </c>
      <c r="G3288" s="870">
        <v>-1682916</v>
      </c>
      <c r="H3288" s="870">
        <v>0</v>
      </c>
      <c r="I3288" s="870">
        <v>-1682916.32</v>
      </c>
      <c r="J3288" s="870">
        <v>-0.32000000006519258</v>
      </c>
      <c r="K3288" s="870">
        <v>0</v>
      </c>
      <c r="L3288" s="870">
        <v>0</v>
      </c>
      <c r="M3288" s="870">
        <v>-0.32000000006519258</v>
      </c>
      <c r="N3288" s="870">
        <v>0</v>
      </c>
      <c r="O3288" s="870">
        <v>-0.32000000006519258</v>
      </c>
      <c r="P3288" s="870">
        <v>-0.11840000002412125</v>
      </c>
      <c r="Q3288" s="870">
        <v>0</v>
      </c>
      <c r="R3288" s="870">
        <v>0</v>
      </c>
      <c r="S3288" s="870">
        <v>0</v>
      </c>
      <c r="T3288" s="870">
        <v>0</v>
      </c>
      <c r="U3288" s="870">
        <v>0</v>
      </c>
      <c r="V3288" s="870">
        <v>0</v>
      </c>
      <c r="W3288" s="870">
        <v>0</v>
      </c>
      <c r="X3288" s="870">
        <v>-0.11840000002412125</v>
      </c>
      <c r="Y3288" s="870">
        <v>0.37</v>
      </c>
      <c r="Z3288" s="870">
        <v>0</v>
      </c>
      <c r="AA3288" s="870">
        <v>-0.11840000002412125</v>
      </c>
      <c r="AB3288" s="870">
        <v>0</v>
      </c>
      <c r="AC3288" s="870">
        <v>-0.11840000002412125</v>
      </c>
      <c r="AD3288" s="870">
        <v>0</v>
      </c>
      <c r="AE3288" s="870">
        <v>0</v>
      </c>
    </row>
    <row r="3289" spans="1:31">
      <c r="A3289" s="870" t="s">
        <v>2111</v>
      </c>
      <c r="B3289" s="870">
        <v>25</v>
      </c>
      <c r="C3289" s="870">
        <v>2590</v>
      </c>
      <c r="D3289" s="870">
        <v>259095</v>
      </c>
      <c r="E3289" s="870">
        <v>2590959003</v>
      </c>
      <c r="F3289" s="870" t="s">
        <v>3471</v>
      </c>
      <c r="G3289" s="870">
        <v>-138176161959</v>
      </c>
      <c r="H3289" s="870">
        <v>0</v>
      </c>
      <c r="I3289" s="870">
        <v>-138176161958.82999</v>
      </c>
      <c r="J3289" s="870">
        <v>0.170013427734375</v>
      </c>
      <c r="K3289" s="870">
        <v>0</v>
      </c>
      <c r="L3289" s="870">
        <v>0.170013427734375</v>
      </c>
      <c r="M3289" s="870">
        <v>0</v>
      </c>
      <c r="N3289" s="870">
        <v>0</v>
      </c>
      <c r="O3289" s="870">
        <v>0.170013427734375</v>
      </c>
      <c r="P3289" s="870">
        <v>6.2904968261718749E-2</v>
      </c>
      <c r="Q3289" s="870">
        <v>0</v>
      </c>
      <c r="R3289" s="870">
        <v>0</v>
      </c>
      <c r="S3289" s="870">
        <v>0</v>
      </c>
      <c r="T3289" s="870">
        <v>0</v>
      </c>
      <c r="U3289" s="870">
        <v>0</v>
      </c>
      <c r="V3289" s="870">
        <v>0</v>
      </c>
      <c r="W3289" s="870">
        <v>0</v>
      </c>
      <c r="X3289" s="870">
        <v>6.2904968261718749E-2</v>
      </c>
      <c r="Y3289" s="870">
        <v>0.37</v>
      </c>
      <c r="Z3289" s="870">
        <v>6.2904968261718749E-2</v>
      </c>
      <c r="AA3289" s="870">
        <v>0</v>
      </c>
      <c r="AB3289" s="870">
        <v>6.2904968261718749E-2</v>
      </c>
      <c r="AC3289" s="870">
        <v>0</v>
      </c>
      <c r="AD3289" s="870">
        <v>0</v>
      </c>
      <c r="AE3289" s="870">
        <v>0</v>
      </c>
    </row>
    <row r="3290" spans="1:31">
      <c r="A3290" s="870" t="s">
        <v>2111</v>
      </c>
      <c r="B3290" s="870">
        <v>25</v>
      </c>
      <c r="C3290" s="870">
        <v>2590</v>
      </c>
      <c r="D3290" s="870">
        <v>259095</v>
      </c>
      <c r="E3290" s="870">
        <v>2590959004</v>
      </c>
      <c r="F3290" s="870" t="s">
        <v>1686</v>
      </c>
      <c r="G3290" s="870">
        <v>-800023098</v>
      </c>
      <c r="H3290" s="870">
        <v>0</v>
      </c>
      <c r="I3290" s="870">
        <v>-800023097.54999995</v>
      </c>
      <c r="J3290" s="870">
        <v>0.45000004768371582</v>
      </c>
      <c r="K3290" s="870">
        <v>0.45000004768371582</v>
      </c>
      <c r="L3290" s="870">
        <v>0</v>
      </c>
      <c r="M3290" s="870">
        <v>0</v>
      </c>
      <c r="N3290" s="870">
        <v>0</v>
      </c>
      <c r="O3290" s="870">
        <v>0</v>
      </c>
      <c r="P3290" s="870">
        <v>0</v>
      </c>
      <c r="Q3290" s="870">
        <v>0</v>
      </c>
      <c r="R3290" s="870">
        <v>0</v>
      </c>
      <c r="S3290" s="870">
        <v>0</v>
      </c>
      <c r="T3290" s="870">
        <v>0</v>
      </c>
      <c r="U3290" s="870">
        <v>0</v>
      </c>
      <c r="V3290" s="870">
        <v>0</v>
      </c>
      <c r="W3290" s="870">
        <v>0</v>
      </c>
      <c r="X3290" s="870">
        <v>0</v>
      </c>
      <c r="Y3290" s="870">
        <v>0</v>
      </c>
      <c r="Z3290" s="870">
        <v>0</v>
      </c>
      <c r="AA3290" s="870">
        <v>0</v>
      </c>
      <c r="AB3290" s="870">
        <v>0</v>
      </c>
      <c r="AC3290" s="870">
        <v>0</v>
      </c>
      <c r="AD3290" s="870">
        <v>0</v>
      </c>
      <c r="AE3290" s="870">
        <v>0</v>
      </c>
    </row>
    <row r="3291" spans="1:31">
      <c r="A3291" s="870" t="s">
        <v>2111</v>
      </c>
      <c r="B3291" s="870">
        <v>25</v>
      </c>
      <c r="C3291" s="870">
        <v>2590</v>
      </c>
      <c r="D3291" s="870">
        <v>259095</v>
      </c>
      <c r="E3291" s="870">
        <v>2590959005</v>
      </c>
      <c r="F3291" s="870" t="s">
        <v>1686</v>
      </c>
      <c r="G3291" s="870">
        <v>0</v>
      </c>
      <c r="H3291" s="870">
        <v>0</v>
      </c>
      <c r="I3291" s="870">
        <v>0</v>
      </c>
      <c r="J3291" s="870">
        <v>0</v>
      </c>
      <c r="K3291" s="870">
        <v>0</v>
      </c>
      <c r="L3291" s="870">
        <v>0</v>
      </c>
      <c r="M3291" s="870">
        <v>0</v>
      </c>
      <c r="N3291" s="870">
        <v>0</v>
      </c>
      <c r="O3291" s="870">
        <v>0</v>
      </c>
      <c r="P3291" s="870">
        <v>0</v>
      </c>
      <c r="Q3291" s="870">
        <v>0</v>
      </c>
      <c r="R3291" s="870">
        <v>0</v>
      </c>
      <c r="S3291" s="870">
        <v>0</v>
      </c>
      <c r="T3291" s="870">
        <v>0</v>
      </c>
      <c r="U3291" s="870">
        <v>0</v>
      </c>
      <c r="V3291" s="870">
        <v>0</v>
      </c>
      <c r="W3291" s="870">
        <v>0</v>
      </c>
      <c r="X3291" s="870">
        <v>0</v>
      </c>
      <c r="Y3291" s="870">
        <v>0</v>
      </c>
      <c r="Z3291" s="870">
        <v>0</v>
      </c>
      <c r="AA3291" s="870">
        <v>0</v>
      </c>
      <c r="AB3291" s="870">
        <v>0</v>
      </c>
      <c r="AC3291" s="870">
        <v>0</v>
      </c>
      <c r="AD3291" s="870">
        <v>0</v>
      </c>
      <c r="AE3291" s="870">
        <v>0</v>
      </c>
    </row>
    <row r="3292" spans="1:31">
      <c r="A3292" s="870" t="s">
        <v>2111</v>
      </c>
      <c r="B3292" s="870">
        <v>25</v>
      </c>
      <c r="C3292" s="870">
        <v>2590</v>
      </c>
      <c r="D3292" s="870">
        <v>259095</v>
      </c>
      <c r="E3292" s="870">
        <v>2590959008</v>
      </c>
      <c r="F3292" s="870" t="s">
        <v>3472</v>
      </c>
      <c r="G3292" s="870">
        <v>-990148138</v>
      </c>
      <c r="H3292" s="870">
        <v>0</v>
      </c>
      <c r="I3292" s="870">
        <v>-990148138.32000005</v>
      </c>
      <c r="J3292" s="870">
        <v>-0.3200000524520874</v>
      </c>
      <c r="K3292" s="870">
        <v>0</v>
      </c>
      <c r="L3292" s="870">
        <v>0</v>
      </c>
      <c r="M3292" s="870">
        <v>-0.3200000524520874</v>
      </c>
      <c r="N3292" s="870">
        <v>0</v>
      </c>
      <c r="O3292" s="870">
        <v>-0.3200000524520874</v>
      </c>
      <c r="P3292" s="870">
        <v>-0.11840001940727234</v>
      </c>
      <c r="Q3292" s="870">
        <v>0</v>
      </c>
      <c r="R3292" s="870">
        <v>0</v>
      </c>
      <c r="S3292" s="870">
        <v>0</v>
      </c>
      <c r="T3292" s="870">
        <v>0</v>
      </c>
      <c r="U3292" s="870">
        <v>0</v>
      </c>
      <c r="V3292" s="870">
        <v>0</v>
      </c>
      <c r="W3292" s="870">
        <v>0</v>
      </c>
      <c r="X3292" s="870">
        <v>-0.11840001940727234</v>
      </c>
      <c r="Y3292" s="870">
        <v>0.37</v>
      </c>
      <c r="Z3292" s="870">
        <v>0</v>
      </c>
      <c r="AA3292" s="870">
        <v>-0.11840001940727234</v>
      </c>
      <c r="AB3292" s="870">
        <v>0</v>
      </c>
      <c r="AC3292" s="870">
        <v>-0.11840001940727234</v>
      </c>
      <c r="AD3292" s="870">
        <v>0</v>
      </c>
      <c r="AE3292" s="870">
        <v>0</v>
      </c>
    </row>
    <row r="3293" spans="1:31">
      <c r="A3293" s="870" t="s">
        <v>2111</v>
      </c>
      <c r="B3293" s="870">
        <v>25</v>
      </c>
      <c r="C3293" s="870">
        <v>2590</v>
      </c>
      <c r="D3293" s="870">
        <v>259095</v>
      </c>
      <c r="E3293" s="870">
        <v>2590959010</v>
      </c>
      <c r="F3293" s="870" t="s">
        <v>1686</v>
      </c>
      <c r="G3293" s="870">
        <v>-4222434171</v>
      </c>
      <c r="H3293" s="870">
        <v>0</v>
      </c>
      <c r="I3293" s="870">
        <v>-4222434171.2800002</v>
      </c>
      <c r="J3293" s="870">
        <v>-0.28000020980834961</v>
      </c>
      <c r="K3293" s="870">
        <v>-0.28000020980834961</v>
      </c>
      <c r="L3293" s="870">
        <v>0</v>
      </c>
      <c r="M3293" s="870">
        <v>0</v>
      </c>
      <c r="N3293" s="870">
        <v>0</v>
      </c>
      <c r="O3293" s="870">
        <v>0</v>
      </c>
      <c r="P3293" s="870">
        <v>0</v>
      </c>
      <c r="Q3293" s="870">
        <v>0</v>
      </c>
      <c r="R3293" s="870">
        <v>0</v>
      </c>
      <c r="S3293" s="870">
        <v>0</v>
      </c>
      <c r="T3293" s="870">
        <v>0</v>
      </c>
      <c r="U3293" s="870">
        <v>0</v>
      </c>
      <c r="V3293" s="870">
        <v>0</v>
      </c>
      <c r="W3293" s="870">
        <v>0</v>
      </c>
      <c r="X3293" s="870">
        <v>0</v>
      </c>
      <c r="Y3293" s="870">
        <v>0</v>
      </c>
      <c r="Z3293" s="870">
        <v>0</v>
      </c>
      <c r="AA3293" s="870">
        <v>0</v>
      </c>
      <c r="AB3293" s="870">
        <v>0</v>
      </c>
      <c r="AC3293" s="870">
        <v>0</v>
      </c>
      <c r="AD3293" s="870">
        <v>0</v>
      </c>
      <c r="AE3293" s="870">
        <v>0</v>
      </c>
    </row>
    <row r="3294" spans="1:31">
      <c r="A3294" s="870" t="s">
        <v>2111</v>
      </c>
      <c r="B3294" s="870">
        <v>25</v>
      </c>
      <c r="C3294" s="870">
        <v>2590</v>
      </c>
      <c r="D3294" s="870">
        <v>259095</v>
      </c>
      <c r="E3294" s="870">
        <v>2590959011</v>
      </c>
      <c r="F3294" s="870" t="s">
        <v>1619</v>
      </c>
      <c r="G3294" s="870">
        <v>-40174967714</v>
      </c>
      <c r="H3294" s="870">
        <v>0</v>
      </c>
      <c r="I3294" s="870">
        <v>-40174967713.709999</v>
      </c>
      <c r="J3294" s="870">
        <v>0.29000091552734375</v>
      </c>
      <c r="K3294" s="870">
        <v>0.29000091552734375</v>
      </c>
      <c r="L3294" s="870">
        <v>0</v>
      </c>
      <c r="M3294" s="870">
        <v>0</v>
      </c>
      <c r="N3294" s="870">
        <v>0</v>
      </c>
      <c r="O3294" s="870">
        <v>0</v>
      </c>
      <c r="P3294" s="870">
        <v>0</v>
      </c>
      <c r="Q3294" s="870">
        <v>0</v>
      </c>
      <c r="R3294" s="870">
        <v>0</v>
      </c>
      <c r="S3294" s="870">
        <v>0</v>
      </c>
      <c r="T3294" s="870">
        <v>0</v>
      </c>
      <c r="U3294" s="870">
        <v>0</v>
      </c>
      <c r="V3294" s="870">
        <v>0</v>
      </c>
      <c r="W3294" s="870">
        <v>0</v>
      </c>
      <c r="X3294" s="870">
        <v>0</v>
      </c>
      <c r="Y3294" s="870">
        <v>0</v>
      </c>
      <c r="Z3294" s="870">
        <v>0</v>
      </c>
      <c r="AA3294" s="870">
        <v>0</v>
      </c>
      <c r="AB3294" s="870">
        <v>0</v>
      </c>
      <c r="AC3294" s="870">
        <v>0</v>
      </c>
      <c r="AD3294" s="870">
        <v>0</v>
      </c>
      <c r="AE3294" s="870">
        <v>0</v>
      </c>
    </row>
    <row r="3295" spans="1:31">
      <c r="A3295" s="870" t="s">
        <v>2111</v>
      </c>
      <c r="B3295" s="870">
        <v>25</v>
      </c>
      <c r="C3295" s="870">
        <v>2590</v>
      </c>
      <c r="D3295" s="870">
        <v>259095</v>
      </c>
      <c r="E3295" s="870">
        <v>2590959012</v>
      </c>
      <c r="F3295" s="870" t="s">
        <v>1687</v>
      </c>
      <c r="G3295" s="870">
        <v>0</v>
      </c>
      <c r="H3295" s="870">
        <v>0</v>
      </c>
      <c r="I3295" s="870">
        <v>0</v>
      </c>
      <c r="J3295" s="870">
        <v>0</v>
      </c>
      <c r="K3295" s="870">
        <v>0</v>
      </c>
      <c r="L3295" s="870">
        <v>0</v>
      </c>
      <c r="M3295" s="870">
        <v>0</v>
      </c>
      <c r="N3295" s="870">
        <v>0</v>
      </c>
      <c r="O3295" s="870">
        <v>0</v>
      </c>
      <c r="P3295" s="870">
        <v>0</v>
      </c>
      <c r="Q3295" s="870">
        <v>0</v>
      </c>
      <c r="R3295" s="870">
        <v>0</v>
      </c>
      <c r="S3295" s="870">
        <v>0</v>
      </c>
      <c r="T3295" s="870">
        <v>0</v>
      </c>
      <c r="U3295" s="870">
        <v>0</v>
      </c>
      <c r="V3295" s="870">
        <v>0</v>
      </c>
      <c r="W3295" s="870">
        <v>0</v>
      </c>
      <c r="X3295" s="870">
        <v>0</v>
      </c>
      <c r="Y3295" s="870">
        <v>0</v>
      </c>
      <c r="Z3295" s="870">
        <v>0</v>
      </c>
      <c r="AA3295" s="870">
        <v>0</v>
      </c>
      <c r="AB3295" s="870">
        <v>0</v>
      </c>
      <c r="AC3295" s="870">
        <v>0</v>
      </c>
      <c r="AD3295" s="870">
        <v>0</v>
      </c>
      <c r="AE3295" s="870">
        <v>0</v>
      </c>
    </row>
    <row r="3296" spans="1:31">
      <c r="A3296" s="870" t="s">
        <v>2111</v>
      </c>
      <c r="B3296" s="870">
        <v>25</v>
      </c>
      <c r="C3296" s="870">
        <v>2590</v>
      </c>
      <c r="D3296" s="870">
        <v>259095</v>
      </c>
      <c r="E3296" s="870">
        <v>2590959013</v>
      </c>
      <c r="F3296" s="870" t="s">
        <v>4767</v>
      </c>
      <c r="G3296" s="870">
        <v>-97687172</v>
      </c>
      <c r="H3296" s="870">
        <v>0</v>
      </c>
      <c r="I3296" s="870">
        <v>-97687172.180000007</v>
      </c>
      <c r="J3296" s="870">
        <v>-0.18000000715255737</v>
      </c>
      <c r="K3296" s="870">
        <v>0</v>
      </c>
      <c r="L3296" s="870">
        <v>0</v>
      </c>
      <c r="M3296" s="870">
        <v>-0.18000000715255737</v>
      </c>
      <c r="N3296" s="870">
        <v>0</v>
      </c>
      <c r="O3296" s="870">
        <v>-0.18000000715255737</v>
      </c>
      <c r="P3296" s="870">
        <v>-6.6600002646446221E-2</v>
      </c>
      <c r="Q3296" s="870">
        <v>0</v>
      </c>
      <c r="R3296" s="870">
        <v>0</v>
      </c>
      <c r="S3296" s="870">
        <v>0</v>
      </c>
      <c r="T3296" s="870">
        <v>0</v>
      </c>
      <c r="U3296" s="870">
        <v>0</v>
      </c>
      <c r="V3296" s="870">
        <v>0</v>
      </c>
      <c r="W3296" s="870">
        <v>0</v>
      </c>
      <c r="X3296" s="870">
        <v>-6.6600002646446221E-2</v>
      </c>
      <c r="Y3296" s="870">
        <v>0.36999999999999994</v>
      </c>
      <c r="Z3296" s="870">
        <v>0</v>
      </c>
      <c r="AA3296" s="870">
        <v>-6.6600002646446221E-2</v>
      </c>
      <c r="AB3296" s="870">
        <v>0</v>
      </c>
      <c r="AC3296" s="870">
        <v>-6.6600002646446221E-2</v>
      </c>
      <c r="AD3296" s="870">
        <v>0</v>
      </c>
      <c r="AE3296" s="870">
        <v>0</v>
      </c>
    </row>
    <row r="3297" spans="1:31">
      <c r="A3297" s="870" t="s">
        <v>2111</v>
      </c>
      <c r="B3297" s="870">
        <v>25</v>
      </c>
      <c r="C3297" s="870">
        <v>2590</v>
      </c>
      <c r="D3297" s="870">
        <v>259095</v>
      </c>
      <c r="E3297" s="870">
        <v>2590959014</v>
      </c>
      <c r="F3297" s="870" t="s">
        <v>3473</v>
      </c>
      <c r="G3297" s="870">
        <v>-269441636855</v>
      </c>
      <c r="H3297" s="870">
        <v>0</v>
      </c>
      <c r="I3297" s="870">
        <v>-269441636855.23999</v>
      </c>
      <c r="J3297" s="870">
        <v>-0.239990234375</v>
      </c>
      <c r="K3297" s="870">
        <v>0</v>
      </c>
      <c r="L3297" s="870">
        <v>0</v>
      </c>
      <c r="M3297" s="870">
        <v>-0.239990234375</v>
      </c>
      <c r="N3297" s="870">
        <v>0</v>
      </c>
      <c r="O3297" s="870">
        <v>-0.239990234375</v>
      </c>
      <c r="P3297" s="870">
        <v>-8.8796386718749995E-2</v>
      </c>
      <c r="Q3297" s="870">
        <v>0</v>
      </c>
      <c r="R3297" s="870">
        <v>0</v>
      </c>
      <c r="S3297" s="870">
        <v>0</v>
      </c>
      <c r="T3297" s="870">
        <v>0</v>
      </c>
      <c r="U3297" s="870">
        <v>0</v>
      </c>
      <c r="V3297" s="870">
        <v>0</v>
      </c>
      <c r="W3297" s="870">
        <v>0</v>
      </c>
      <c r="X3297" s="870">
        <v>-8.8796386718749995E-2</v>
      </c>
      <c r="Y3297" s="870">
        <v>0.37</v>
      </c>
      <c r="Z3297" s="870">
        <v>0</v>
      </c>
      <c r="AA3297" s="870">
        <v>-8.8796386718749995E-2</v>
      </c>
      <c r="AB3297" s="870">
        <v>0</v>
      </c>
      <c r="AC3297" s="870">
        <v>-8.8796386718749995E-2</v>
      </c>
      <c r="AD3297" s="870">
        <v>0</v>
      </c>
      <c r="AE3297" s="870">
        <v>0</v>
      </c>
    </row>
    <row r="3298" spans="1:31">
      <c r="A3298" s="870" t="s">
        <v>2111</v>
      </c>
      <c r="B3298" s="870">
        <v>25</v>
      </c>
      <c r="C3298" s="870">
        <v>2590</v>
      </c>
      <c r="D3298" s="870">
        <v>259095</v>
      </c>
      <c r="E3298" s="870">
        <v>2590959015</v>
      </c>
      <c r="F3298" s="870" t="s">
        <v>3746</v>
      </c>
      <c r="G3298" s="870">
        <v>-19808974325</v>
      </c>
      <c r="H3298" s="870">
        <v>0</v>
      </c>
      <c r="I3298" s="870">
        <v>-19808974325</v>
      </c>
      <c r="J3298" s="870">
        <v>0</v>
      </c>
      <c r="K3298" s="870">
        <v>0</v>
      </c>
      <c r="L3298" s="870">
        <v>0</v>
      </c>
      <c r="M3298" s="870">
        <v>0</v>
      </c>
      <c r="N3298" s="870">
        <v>0</v>
      </c>
      <c r="O3298" s="870">
        <v>0</v>
      </c>
      <c r="P3298" s="870">
        <v>0</v>
      </c>
      <c r="Q3298" s="870">
        <v>0</v>
      </c>
      <c r="R3298" s="870">
        <v>0</v>
      </c>
      <c r="S3298" s="870">
        <v>0</v>
      </c>
      <c r="T3298" s="870">
        <v>0</v>
      </c>
      <c r="U3298" s="870">
        <v>0</v>
      </c>
      <c r="V3298" s="870">
        <v>0</v>
      </c>
      <c r="W3298" s="870">
        <v>0</v>
      </c>
      <c r="X3298" s="870">
        <v>0</v>
      </c>
      <c r="Y3298" s="870">
        <v>0</v>
      </c>
      <c r="Z3298" s="870">
        <v>0</v>
      </c>
      <c r="AA3298" s="870">
        <v>0</v>
      </c>
      <c r="AB3298" s="870">
        <v>0</v>
      </c>
      <c r="AC3298" s="870">
        <v>0</v>
      </c>
      <c r="AD3298" s="870">
        <v>0</v>
      </c>
      <c r="AE3298" s="870">
        <v>0</v>
      </c>
    </row>
    <row r="3299" spans="1:31">
      <c r="A3299" s="870" t="s">
        <v>2111</v>
      </c>
      <c r="B3299" s="870">
        <v>25</v>
      </c>
      <c r="C3299" s="870">
        <v>2590</v>
      </c>
      <c r="D3299" s="870">
        <v>259095</v>
      </c>
      <c r="E3299" s="870">
        <v>2590959020</v>
      </c>
      <c r="F3299" s="870" t="s">
        <v>1686</v>
      </c>
      <c r="G3299" s="870">
        <v>-33825189</v>
      </c>
      <c r="H3299" s="870">
        <v>0</v>
      </c>
      <c r="I3299" s="870">
        <v>-33825188.539999999</v>
      </c>
      <c r="J3299" s="870">
        <v>0.46000000089406967</v>
      </c>
      <c r="K3299" s="870">
        <v>0.46000000089406967</v>
      </c>
      <c r="L3299" s="870">
        <v>0</v>
      </c>
      <c r="M3299" s="870">
        <v>0</v>
      </c>
      <c r="N3299" s="870">
        <v>0</v>
      </c>
      <c r="O3299" s="870">
        <v>0</v>
      </c>
      <c r="P3299" s="870">
        <v>0</v>
      </c>
      <c r="Q3299" s="870">
        <v>0</v>
      </c>
      <c r="R3299" s="870">
        <v>0</v>
      </c>
      <c r="S3299" s="870">
        <v>0</v>
      </c>
      <c r="T3299" s="870">
        <v>0</v>
      </c>
      <c r="U3299" s="870">
        <v>0</v>
      </c>
      <c r="V3299" s="870">
        <v>0</v>
      </c>
      <c r="W3299" s="870">
        <v>0</v>
      </c>
      <c r="X3299" s="870">
        <v>0</v>
      </c>
      <c r="Y3299" s="870">
        <v>0</v>
      </c>
      <c r="Z3299" s="870">
        <v>0</v>
      </c>
      <c r="AA3299" s="870">
        <v>0</v>
      </c>
      <c r="AB3299" s="870">
        <v>0</v>
      </c>
      <c r="AC3299" s="870">
        <v>0</v>
      </c>
      <c r="AD3299" s="870">
        <v>0</v>
      </c>
      <c r="AE3299" s="870">
        <v>0</v>
      </c>
    </row>
    <row r="3300" spans="1:31">
      <c r="A3300" s="870" t="s">
        <v>2111</v>
      </c>
      <c r="B3300" s="870">
        <v>25</v>
      </c>
      <c r="C3300" s="870">
        <v>2590</v>
      </c>
      <c r="D3300" s="870">
        <v>259095</v>
      </c>
      <c r="E3300" s="870">
        <v>2590959030</v>
      </c>
      <c r="F3300" s="870" t="s">
        <v>1686</v>
      </c>
      <c r="G3300" s="870">
        <v>0</v>
      </c>
      <c r="H3300" s="870">
        <v>0</v>
      </c>
      <c r="I3300" s="870">
        <v>0</v>
      </c>
      <c r="J3300" s="870">
        <v>0</v>
      </c>
      <c r="K3300" s="870">
        <v>0</v>
      </c>
      <c r="L3300" s="870">
        <v>0</v>
      </c>
      <c r="M3300" s="870">
        <v>0</v>
      </c>
      <c r="N3300" s="870">
        <v>0</v>
      </c>
      <c r="O3300" s="870">
        <v>0</v>
      </c>
      <c r="P3300" s="870">
        <v>0</v>
      </c>
      <c r="Q3300" s="870">
        <v>0</v>
      </c>
      <c r="R3300" s="870">
        <v>0</v>
      </c>
      <c r="S3300" s="870">
        <v>0</v>
      </c>
      <c r="T3300" s="870">
        <v>0</v>
      </c>
      <c r="U3300" s="870">
        <v>0</v>
      </c>
      <c r="V3300" s="870">
        <v>0</v>
      </c>
      <c r="W3300" s="870">
        <v>0</v>
      </c>
      <c r="X3300" s="870">
        <v>0</v>
      </c>
      <c r="Y3300" s="870">
        <v>0</v>
      </c>
      <c r="Z3300" s="870">
        <v>0</v>
      </c>
      <c r="AA3300" s="870">
        <v>0</v>
      </c>
      <c r="AB3300" s="870">
        <v>0</v>
      </c>
      <c r="AC3300" s="870">
        <v>0</v>
      </c>
      <c r="AD3300" s="870">
        <v>0</v>
      </c>
      <c r="AE3300" s="870">
        <v>0</v>
      </c>
    </row>
    <row r="3301" spans="1:31">
      <c r="A3301" s="870" t="s">
        <v>2111</v>
      </c>
      <c r="B3301" s="870">
        <v>25</v>
      </c>
      <c r="C3301" s="870">
        <v>2590</v>
      </c>
      <c r="D3301" s="870">
        <v>259095</v>
      </c>
      <c r="E3301" s="870">
        <v>2590959040</v>
      </c>
      <c r="F3301" s="870" t="s">
        <v>1686</v>
      </c>
      <c r="G3301" s="870">
        <v>-329327804019</v>
      </c>
      <c r="H3301" s="870">
        <v>0</v>
      </c>
      <c r="I3301" s="870">
        <v>-329327804019</v>
      </c>
      <c r="J3301" s="870">
        <v>0</v>
      </c>
      <c r="K3301" s="870">
        <v>0</v>
      </c>
      <c r="L3301" s="870">
        <v>0</v>
      </c>
      <c r="M3301" s="870">
        <v>0</v>
      </c>
      <c r="N3301" s="870">
        <v>0</v>
      </c>
      <c r="O3301" s="870">
        <v>0</v>
      </c>
      <c r="P3301" s="870">
        <v>0</v>
      </c>
      <c r="Q3301" s="870">
        <v>0</v>
      </c>
      <c r="R3301" s="870">
        <v>0</v>
      </c>
      <c r="S3301" s="870">
        <v>0</v>
      </c>
      <c r="T3301" s="870">
        <v>0</v>
      </c>
      <c r="U3301" s="870">
        <v>0</v>
      </c>
      <c r="V3301" s="870">
        <v>0</v>
      </c>
      <c r="W3301" s="870">
        <v>0</v>
      </c>
      <c r="X3301" s="870">
        <v>0</v>
      </c>
      <c r="Y3301" s="870">
        <v>0</v>
      </c>
      <c r="Z3301" s="870">
        <v>0</v>
      </c>
      <c r="AA3301" s="870">
        <v>0</v>
      </c>
      <c r="AB3301" s="870">
        <v>0</v>
      </c>
      <c r="AC3301" s="870">
        <v>0</v>
      </c>
      <c r="AD3301" s="870">
        <v>0</v>
      </c>
      <c r="AE3301" s="870">
        <v>0</v>
      </c>
    </row>
    <row r="3302" spans="1:31">
      <c r="A3302" s="870" t="s">
        <v>2111</v>
      </c>
      <c r="B3302" s="870">
        <v>25</v>
      </c>
      <c r="C3302" s="870">
        <v>2590</v>
      </c>
      <c r="D3302" s="870">
        <v>259095</v>
      </c>
      <c r="E3302" s="870">
        <v>2590959042</v>
      </c>
      <c r="F3302" s="870" t="s">
        <v>1688</v>
      </c>
      <c r="G3302" s="870">
        <v>-24804933596</v>
      </c>
      <c r="H3302" s="870">
        <v>0</v>
      </c>
      <c r="I3302" s="870">
        <v>-24804933595.880001</v>
      </c>
      <c r="J3302" s="870">
        <v>0.11999893188476563</v>
      </c>
      <c r="K3302" s="870">
        <v>0</v>
      </c>
      <c r="L3302" s="870">
        <v>0.11999893188476563</v>
      </c>
      <c r="M3302" s="870">
        <v>0</v>
      </c>
      <c r="N3302" s="870">
        <v>0</v>
      </c>
      <c r="O3302" s="870">
        <v>0.11999893188476563</v>
      </c>
      <c r="P3302" s="870">
        <v>4.4399604797363282E-2</v>
      </c>
      <c r="Q3302" s="870">
        <v>0</v>
      </c>
      <c r="R3302" s="870">
        <v>0</v>
      </c>
      <c r="S3302" s="870">
        <v>0</v>
      </c>
      <c r="T3302" s="870">
        <v>0</v>
      </c>
      <c r="U3302" s="870">
        <v>0</v>
      </c>
      <c r="V3302" s="870">
        <v>0</v>
      </c>
      <c r="W3302" s="870">
        <v>0</v>
      </c>
      <c r="X3302" s="870">
        <v>4.4399604797363282E-2</v>
      </c>
      <c r="Y3302" s="870">
        <v>0.37</v>
      </c>
      <c r="Z3302" s="870">
        <v>4.4399604797363282E-2</v>
      </c>
      <c r="AA3302" s="870">
        <v>0</v>
      </c>
      <c r="AB3302" s="870">
        <v>4.4399604797363282E-2</v>
      </c>
      <c r="AC3302" s="870">
        <v>0</v>
      </c>
      <c r="AD3302" s="870">
        <v>0</v>
      </c>
      <c r="AE3302" s="870">
        <v>0</v>
      </c>
    </row>
    <row r="3303" spans="1:31">
      <c r="A3303" s="870" t="s">
        <v>2111</v>
      </c>
      <c r="B3303" s="870">
        <v>25</v>
      </c>
      <c r="C3303" s="870">
        <v>2590</v>
      </c>
      <c r="D3303" s="870">
        <v>259095</v>
      </c>
      <c r="E3303" s="870">
        <v>2590959045</v>
      </c>
      <c r="F3303" s="870" t="s">
        <v>4439</v>
      </c>
      <c r="G3303" s="870">
        <v>-5524055754</v>
      </c>
      <c r="H3303" s="870">
        <v>0</v>
      </c>
      <c r="I3303" s="870">
        <v>-5524055753.6999998</v>
      </c>
      <c r="J3303" s="870">
        <v>0.30000019073486328</v>
      </c>
      <c r="K3303" s="870">
        <v>0.30000019073486328</v>
      </c>
      <c r="L3303" s="870">
        <v>0</v>
      </c>
      <c r="M3303" s="870">
        <v>0</v>
      </c>
      <c r="N3303" s="870">
        <v>0</v>
      </c>
      <c r="O3303" s="870">
        <v>0</v>
      </c>
      <c r="P3303" s="870">
        <v>0</v>
      </c>
      <c r="Q3303" s="870">
        <v>0</v>
      </c>
      <c r="R3303" s="870">
        <v>0</v>
      </c>
      <c r="S3303" s="870">
        <v>0</v>
      </c>
      <c r="T3303" s="870">
        <v>0</v>
      </c>
      <c r="U3303" s="870">
        <v>0</v>
      </c>
      <c r="V3303" s="870">
        <v>0</v>
      </c>
      <c r="W3303" s="870">
        <v>0</v>
      </c>
      <c r="X3303" s="870">
        <v>0</v>
      </c>
      <c r="Y3303" s="870">
        <v>0</v>
      </c>
      <c r="Z3303" s="870">
        <v>0</v>
      </c>
      <c r="AA3303" s="870">
        <v>0</v>
      </c>
      <c r="AB3303" s="870">
        <v>0</v>
      </c>
      <c r="AC3303" s="870">
        <v>0</v>
      </c>
      <c r="AD3303" s="870">
        <v>0</v>
      </c>
      <c r="AE3303" s="870">
        <v>0</v>
      </c>
    </row>
    <row r="3304" spans="1:31">
      <c r="A3304" s="870" t="s">
        <v>2111</v>
      </c>
      <c r="B3304" s="870">
        <v>25</v>
      </c>
      <c r="C3304" s="870">
        <v>2590</v>
      </c>
      <c r="D3304" s="870">
        <v>259095</v>
      </c>
      <c r="E3304" s="870">
        <v>2590959047</v>
      </c>
      <c r="F3304" s="870" t="s">
        <v>1689</v>
      </c>
      <c r="G3304" s="870">
        <v>-19227239757</v>
      </c>
      <c r="H3304" s="870">
        <v>0</v>
      </c>
      <c r="I3304" s="870">
        <v>-19227239757.279999</v>
      </c>
      <c r="J3304" s="870">
        <v>-0.279998779296875</v>
      </c>
      <c r="K3304" s="870">
        <v>-0.279998779296875</v>
      </c>
      <c r="L3304" s="870">
        <v>0</v>
      </c>
      <c r="M3304" s="870">
        <v>0</v>
      </c>
      <c r="N3304" s="870">
        <v>0</v>
      </c>
      <c r="O3304" s="870">
        <v>0</v>
      </c>
      <c r="P3304" s="870">
        <v>0</v>
      </c>
      <c r="Q3304" s="870">
        <v>0</v>
      </c>
      <c r="R3304" s="870">
        <v>0</v>
      </c>
      <c r="S3304" s="870">
        <v>0</v>
      </c>
      <c r="T3304" s="870">
        <v>0</v>
      </c>
      <c r="U3304" s="870">
        <v>0</v>
      </c>
      <c r="V3304" s="870">
        <v>0</v>
      </c>
      <c r="W3304" s="870">
        <v>0</v>
      </c>
      <c r="X3304" s="870">
        <v>0</v>
      </c>
      <c r="Y3304" s="870">
        <v>0</v>
      </c>
      <c r="Z3304" s="870">
        <v>0</v>
      </c>
      <c r="AA3304" s="870">
        <v>0</v>
      </c>
      <c r="AB3304" s="870">
        <v>0</v>
      </c>
      <c r="AC3304" s="870">
        <v>0</v>
      </c>
      <c r="AD3304" s="870">
        <v>0</v>
      </c>
      <c r="AE3304" s="870">
        <v>0</v>
      </c>
    </row>
    <row r="3305" spans="1:31">
      <c r="A3305" s="870" t="s">
        <v>2111</v>
      </c>
      <c r="B3305" s="870">
        <v>25</v>
      </c>
      <c r="C3305" s="870">
        <v>2590</v>
      </c>
      <c r="D3305" s="870">
        <v>259095</v>
      </c>
      <c r="E3305" s="870">
        <v>2590959049</v>
      </c>
      <c r="F3305" s="870" t="s">
        <v>1690</v>
      </c>
      <c r="G3305" s="870">
        <v>-36885852</v>
      </c>
      <c r="H3305" s="870">
        <v>0</v>
      </c>
      <c r="I3305" s="870">
        <v>-36885852</v>
      </c>
      <c r="J3305" s="870">
        <v>0</v>
      </c>
      <c r="K3305" s="870">
        <v>0</v>
      </c>
      <c r="L3305" s="870">
        <v>0</v>
      </c>
      <c r="M3305" s="870">
        <v>0</v>
      </c>
      <c r="N3305" s="870">
        <v>0</v>
      </c>
      <c r="O3305" s="870">
        <v>0</v>
      </c>
      <c r="P3305" s="870">
        <v>0</v>
      </c>
      <c r="Q3305" s="870">
        <v>0</v>
      </c>
      <c r="R3305" s="870">
        <v>0</v>
      </c>
      <c r="S3305" s="870">
        <v>0</v>
      </c>
      <c r="T3305" s="870">
        <v>0</v>
      </c>
      <c r="U3305" s="870">
        <v>0</v>
      </c>
      <c r="V3305" s="870">
        <v>0</v>
      </c>
      <c r="W3305" s="870">
        <v>0</v>
      </c>
      <c r="X3305" s="870">
        <v>0</v>
      </c>
      <c r="Y3305" s="870">
        <v>0</v>
      </c>
      <c r="Z3305" s="870">
        <v>0</v>
      </c>
      <c r="AA3305" s="870">
        <v>0</v>
      </c>
      <c r="AB3305" s="870">
        <v>0</v>
      </c>
      <c r="AC3305" s="870">
        <v>0</v>
      </c>
      <c r="AD3305" s="870">
        <v>0</v>
      </c>
      <c r="AE3305" s="870">
        <v>0</v>
      </c>
    </row>
    <row r="3306" spans="1:31">
      <c r="A3306" s="870" t="s">
        <v>2111</v>
      </c>
      <c r="B3306" s="870">
        <v>25</v>
      </c>
      <c r="C3306" s="870">
        <v>2590</v>
      </c>
      <c r="D3306" s="870">
        <v>259095</v>
      </c>
      <c r="E3306" s="870">
        <v>2590959085</v>
      </c>
      <c r="F3306" s="870" t="s">
        <v>4440</v>
      </c>
      <c r="G3306" s="870">
        <v>-91428</v>
      </c>
      <c r="H3306" s="870">
        <v>0</v>
      </c>
      <c r="I3306" s="870">
        <v>-91428.479999999996</v>
      </c>
      <c r="J3306" s="870">
        <v>-0.47999999999592546</v>
      </c>
      <c r="K3306" s="870">
        <v>0</v>
      </c>
      <c r="L3306" s="870">
        <v>0</v>
      </c>
      <c r="M3306" s="870">
        <v>-0.47999999999592546</v>
      </c>
      <c r="N3306" s="870">
        <v>0</v>
      </c>
      <c r="O3306" s="870">
        <v>-0.47999999999592546</v>
      </c>
      <c r="P3306" s="870">
        <v>-0.17759999999849241</v>
      </c>
      <c r="Q3306" s="870">
        <v>0</v>
      </c>
      <c r="R3306" s="870">
        <v>0</v>
      </c>
      <c r="S3306" s="870">
        <v>0</v>
      </c>
      <c r="T3306" s="870">
        <v>0</v>
      </c>
      <c r="U3306" s="870">
        <v>0</v>
      </c>
      <c r="V3306" s="870">
        <v>0</v>
      </c>
      <c r="W3306" s="870">
        <v>0</v>
      </c>
      <c r="X3306" s="870">
        <v>-0.17759999999849241</v>
      </c>
      <c r="Y3306" s="870">
        <v>0.37</v>
      </c>
      <c r="Z3306" s="870">
        <v>0</v>
      </c>
      <c r="AA3306" s="870">
        <v>-0.17759999999849241</v>
      </c>
      <c r="AB3306" s="870">
        <v>0</v>
      </c>
      <c r="AC3306" s="870">
        <v>-0.17759999999849241</v>
      </c>
      <c r="AD3306" s="870">
        <v>0</v>
      </c>
      <c r="AE3306" s="870">
        <v>0</v>
      </c>
    </row>
    <row r="3307" spans="1:31">
      <c r="A3307" s="870" t="s">
        <v>2111</v>
      </c>
      <c r="B3307" s="870">
        <v>25</v>
      </c>
      <c r="C3307" s="870">
        <v>2590</v>
      </c>
      <c r="D3307" s="870">
        <v>259095</v>
      </c>
      <c r="E3307" s="870">
        <v>2590959086</v>
      </c>
      <c r="F3307" s="870" t="s">
        <v>1691</v>
      </c>
      <c r="G3307" s="870">
        <v>-1174133209</v>
      </c>
      <c r="H3307" s="870">
        <v>0</v>
      </c>
      <c r="I3307" s="870">
        <v>-1174133208.98</v>
      </c>
      <c r="J3307" s="870">
        <v>1.9999980926513672E-2</v>
      </c>
      <c r="K3307" s="870">
        <v>1.9999980926513672E-2</v>
      </c>
      <c r="L3307" s="870">
        <v>0</v>
      </c>
      <c r="M3307" s="870">
        <v>0</v>
      </c>
      <c r="N3307" s="870">
        <v>0</v>
      </c>
      <c r="O3307" s="870">
        <v>0</v>
      </c>
      <c r="P3307" s="870">
        <v>0</v>
      </c>
      <c r="Q3307" s="870">
        <v>0</v>
      </c>
      <c r="R3307" s="870">
        <v>0</v>
      </c>
      <c r="S3307" s="870">
        <v>0</v>
      </c>
      <c r="T3307" s="870">
        <v>0</v>
      </c>
      <c r="U3307" s="870">
        <v>0</v>
      </c>
      <c r="V3307" s="870">
        <v>0</v>
      </c>
      <c r="W3307" s="870">
        <v>0</v>
      </c>
      <c r="X3307" s="870">
        <v>0</v>
      </c>
      <c r="Y3307" s="870">
        <v>0</v>
      </c>
      <c r="Z3307" s="870">
        <v>0</v>
      </c>
      <c r="AA3307" s="870">
        <v>0</v>
      </c>
      <c r="AB3307" s="870">
        <v>0</v>
      </c>
      <c r="AC3307" s="870">
        <v>0</v>
      </c>
      <c r="AD3307" s="870">
        <v>0</v>
      </c>
      <c r="AE3307" s="870">
        <v>0</v>
      </c>
    </row>
    <row r="3308" spans="1:31">
      <c r="A3308" s="870" t="s">
        <v>2111</v>
      </c>
      <c r="B3308" s="870">
        <v>25</v>
      </c>
      <c r="C3308" s="870">
        <v>2590</v>
      </c>
      <c r="D3308" s="870">
        <v>259095</v>
      </c>
      <c r="E3308" s="870">
        <v>2590959087</v>
      </c>
      <c r="F3308" s="870" t="s">
        <v>1692</v>
      </c>
      <c r="G3308" s="870">
        <v>-2118138483</v>
      </c>
      <c r="H3308" s="870">
        <v>0</v>
      </c>
      <c r="I3308" s="870">
        <v>-2118138482.51</v>
      </c>
      <c r="J3308" s="870">
        <v>0.49000000953674316</v>
      </c>
      <c r="K3308" s="870">
        <v>0.49000000953674316</v>
      </c>
      <c r="L3308" s="870">
        <v>0</v>
      </c>
      <c r="M3308" s="870">
        <v>0</v>
      </c>
      <c r="N3308" s="870">
        <v>0</v>
      </c>
      <c r="O3308" s="870">
        <v>0</v>
      </c>
      <c r="P3308" s="870">
        <v>0</v>
      </c>
      <c r="Q3308" s="870">
        <v>0</v>
      </c>
      <c r="R3308" s="870">
        <v>0</v>
      </c>
      <c r="S3308" s="870">
        <v>0</v>
      </c>
      <c r="T3308" s="870">
        <v>0</v>
      </c>
      <c r="U3308" s="870">
        <v>0</v>
      </c>
      <c r="V3308" s="870">
        <v>0</v>
      </c>
      <c r="W3308" s="870">
        <v>0</v>
      </c>
      <c r="X3308" s="870">
        <v>0</v>
      </c>
      <c r="Y3308" s="870">
        <v>0</v>
      </c>
      <c r="Z3308" s="870">
        <v>0</v>
      </c>
      <c r="AA3308" s="870">
        <v>0</v>
      </c>
      <c r="AB3308" s="870">
        <v>0</v>
      </c>
      <c r="AC3308" s="870">
        <v>0</v>
      </c>
      <c r="AD3308" s="870">
        <v>0</v>
      </c>
      <c r="AE3308" s="870">
        <v>0</v>
      </c>
    </row>
    <row r="3309" spans="1:31">
      <c r="A3309" s="870" t="s">
        <v>2111</v>
      </c>
      <c r="B3309" s="870">
        <v>25</v>
      </c>
      <c r="C3309" s="870">
        <v>2590</v>
      </c>
      <c r="D3309" s="870">
        <v>259095</v>
      </c>
      <c r="E3309" s="870">
        <v>2590959099</v>
      </c>
      <c r="F3309" s="870" t="s">
        <v>1693</v>
      </c>
      <c r="G3309" s="870">
        <v>-7322404</v>
      </c>
      <c r="H3309" s="870">
        <v>0</v>
      </c>
      <c r="I3309" s="870">
        <v>-7322403.9199999999</v>
      </c>
      <c r="J3309" s="870">
        <v>8.0000000074505806E-2</v>
      </c>
      <c r="K3309" s="870">
        <v>8.0000000074505806E-2</v>
      </c>
      <c r="L3309" s="870">
        <v>0</v>
      </c>
      <c r="M3309" s="870">
        <v>0</v>
      </c>
      <c r="N3309" s="870">
        <v>0</v>
      </c>
      <c r="O3309" s="870">
        <v>0</v>
      </c>
      <c r="P3309" s="870">
        <v>0</v>
      </c>
      <c r="Q3309" s="870">
        <v>0</v>
      </c>
      <c r="R3309" s="870">
        <v>0</v>
      </c>
      <c r="S3309" s="870">
        <v>0</v>
      </c>
      <c r="T3309" s="870">
        <v>0</v>
      </c>
      <c r="U3309" s="870">
        <v>0</v>
      </c>
      <c r="V3309" s="870">
        <v>0</v>
      </c>
      <c r="W3309" s="870">
        <v>0</v>
      </c>
      <c r="X3309" s="870">
        <v>0</v>
      </c>
      <c r="Y3309" s="870">
        <v>0</v>
      </c>
      <c r="Z3309" s="870">
        <v>0</v>
      </c>
      <c r="AA3309" s="870">
        <v>0</v>
      </c>
      <c r="AB3309" s="870">
        <v>0</v>
      </c>
      <c r="AC3309" s="870">
        <v>0</v>
      </c>
      <c r="AD3309" s="870">
        <v>0</v>
      </c>
      <c r="AE3309" s="870">
        <v>0</v>
      </c>
    </row>
    <row r="3310" spans="1:31">
      <c r="A3310" s="870" t="s">
        <v>2111</v>
      </c>
      <c r="B3310" s="870">
        <v>25</v>
      </c>
      <c r="C3310" s="870">
        <v>2590</v>
      </c>
      <c r="D3310" s="870">
        <v>259095</v>
      </c>
      <c r="E3310" s="870">
        <v>2590959115</v>
      </c>
      <c r="F3310" s="870" t="s">
        <v>1686</v>
      </c>
      <c r="G3310" s="870">
        <v>-111426036933</v>
      </c>
      <c r="H3310" s="870">
        <v>0</v>
      </c>
      <c r="I3310" s="870">
        <v>-111426036932.7</v>
      </c>
      <c r="J3310" s="870">
        <v>0.3000030517578125</v>
      </c>
      <c r="K3310" s="870">
        <v>0.3000030517578125</v>
      </c>
      <c r="L3310" s="870">
        <v>0</v>
      </c>
      <c r="M3310" s="870">
        <v>0</v>
      </c>
      <c r="N3310" s="870">
        <v>0</v>
      </c>
      <c r="O3310" s="870">
        <v>0</v>
      </c>
      <c r="P3310" s="870">
        <v>0</v>
      </c>
      <c r="Q3310" s="870">
        <v>0</v>
      </c>
      <c r="R3310" s="870">
        <v>0</v>
      </c>
      <c r="S3310" s="870">
        <v>0</v>
      </c>
      <c r="T3310" s="870">
        <v>0</v>
      </c>
      <c r="U3310" s="870">
        <v>0</v>
      </c>
      <c r="V3310" s="870">
        <v>0</v>
      </c>
      <c r="W3310" s="870">
        <v>0</v>
      </c>
      <c r="X3310" s="870">
        <v>0</v>
      </c>
      <c r="Y3310" s="870">
        <v>0</v>
      </c>
      <c r="Z3310" s="870">
        <v>0</v>
      </c>
      <c r="AA3310" s="870">
        <v>0</v>
      </c>
      <c r="AB3310" s="870">
        <v>0</v>
      </c>
      <c r="AC3310" s="870">
        <v>0</v>
      </c>
      <c r="AD3310" s="870">
        <v>0</v>
      </c>
      <c r="AE3310" s="870">
        <v>0</v>
      </c>
    </row>
    <row r="3311" spans="1:31">
      <c r="A3311" s="870" t="s">
        <v>2111</v>
      </c>
      <c r="B3311" s="870">
        <v>25</v>
      </c>
      <c r="C3311" s="870">
        <v>2590</v>
      </c>
      <c r="D3311" s="870">
        <v>259095</v>
      </c>
      <c r="E3311" s="870">
        <v>2590959122</v>
      </c>
      <c r="F3311" s="870" t="s">
        <v>1694</v>
      </c>
      <c r="G3311" s="870">
        <v>-4051900837</v>
      </c>
      <c r="H3311" s="870">
        <v>0</v>
      </c>
      <c r="I3311" s="870">
        <v>-4051900837</v>
      </c>
      <c r="J3311" s="870">
        <v>0</v>
      </c>
      <c r="K3311" s="870">
        <v>0</v>
      </c>
      <c r="L3311" s="870">
        <v>0</v>
      </c>
      <c r="M3311" s="870">
        <v>0</v>
      </c>
      <c r="N3311" s="870">
        <v>0</v>
      </c>
      <c r="O3311" s="870">
        <v>0</v>
      </c>
      <c r="P3311" s="870">
        <v>0</v>
      </c>
      <c r="Q3311" s="870">
        <v>0</v>
      </c>
      <c r="R3311" s="870">
        <v>0</v>
      </c>
      <c r="S3311" s="870">
        <v>0</v>
      </c>
      <c r="T3311" s="870">
        <v>0</v>
      </c>
      <c r="U3311" s="870">
        <v>0</v>
      </c>
      <c r="V3311" s="870">
        <v>0</v>
      </c>
      <c r="W3311" s="870">
        <v>0</v>
      </c>
      <c r="X3311" s="870">
        <v>0</v>
      </c>
      <c r="Y3311" s="870">
        <v>0</v>
      </c>
      <c r="Z3311" s="870">
        <v>0</v>
      </c>
      <c r="AA3311" s="870">
        <v>0</v>
      </c>
      <c r="AB3311" s="870">
        <v>0</v>
      </c>
      <c r="AC3311" s="870">
        <v>0</v>
      </c>
      <c r="AD3311" s="870">
        <v>0</v>
      </c>
      <c r="AE3311" s="870">
        <v>0</v>
      </c>
    </row>
    <row r="3312" spans="1:31">
      <c r="A3312" s="870" t="s">
        <v>2111</v>
      </c>
      <c r="B3312" s="870">
        <v>25</v>
      </c>
      <c r="C3312" s="870">
        <v>2590</v>
      </c>
      <c r="D3312" s="870">
        <v>259095</v>
      </c>
      <c r="E3312" s="870">
        <v>2590959123</v>
      </c>
      <c r="F3312" s="870" t="s">
        <v>2141</v>
      </c>
      <c r="G3312" s="870">
        <v>0</v>
      </c>
      <c r="H3312" s="870">
        <v>0</v>
      </c>
      <c r="I3312" s="870">
        <v>0</v>
      </c>
      <c r="J3312" s="870">
        <v>0</v>
      </c>
      <c r="K3312" s="870">
        <v>0</v>
      </c>
      <c r="L3312" s="870">
        <v>0</v>
      </c>
      <c r="M3312" s="870">
        <v>0</v>
      </c>
      <c r="N3312" s="870">
        <v>0</v>
      </c>
      <c r="O3312" s="870">
        <v>0</v>
      </c>
      <c r="P3312" s="870">
        <v>0</v>
      </c>
      <c r="Q3312" s="870">
        <v>0</v>
      </c>
      <c r="R3312" s="870">
        <v>0</v>
      </c>
      <c r="S3312" s="870">
        <v>0</v>
      </c>
      <c r="T3312" s="870">
        <v>0</v>
      </c>
      <c r="U3312" s="870">
        <v>0</v>
      </c>
      <c r="V3312" s="870">
        <v>0</v>
      </c>
      <c r="W3312" s="870">
        <v>0</v>
      </c>
      <c r="X3312" s="870">
        <v>0</v>
      </c>
      <c r="Y3312" s="870">
        <v>0</v>
      </c>
      <c r="Z3312" s="870">
        <v>0</v>
      </c>
      <c r="AA3312" s="870">
        <v>0</v>
      </c>
      <c r="AB3312" s="870">
        <v>0</v>
      </c>
      <c r="AC3312" s="870">
        <v>0</v>
      </c>
      <c r="AD3312" s="870">
        <v>0</v>
      </c>
      <c r="AE3312" s="870">
        <v>0</v>
      </c>
    </row>
    <row r="3313" spans="1:31">
      <c r="A3313" s="870" t="s">
        <v>2111</v>
      </c>
      <c r="B3313" s="870">
        <v>25</v>
      </c>
      <c r="C3313" s="870">
        <v>2590</v>
      </c>
      <c r="D3313" s="870">
        <v>259095</v>
      </c>
      <c r="E3313" s="870">
        <v>2590959135</v>
      </c>
      <c r="F3313" s="870" t="s">
        <v>1695</v>
      </c>
      <c r="G3313" s="870">
        <v>-638211127</v>
      </c>
      <c r="H3313" s="870">
        <v>0</v>
      </c>
      <c r="I3313" s="870">
        <v>-638211127</v>
      </c>
      <c r="J3313" s="870">
        <v>0</v>
      </c>
      <c r="K3313" s="870">
        <v>0</v>
      </c>
      <c r="L3313" s="870">
        <v>0</v>
      </c>
      <c r="M3313" s="870">
        <v>0</v>
      </c>
      <c r="N3313" s="870">
        <v>0</v>
      </c>
      <c r="O3313" s="870">
        <v>0</v>
      </c>
      <c r="P3313" s="870">
        <v>0</v>
      </c>
      <c r="Q3313" s="870">
        <v>0</v>
      </c>
      <c r="R3313" s="870">
        <v>0</v>
      </c>
      <c r="S3313" s="870">
        <v>0</v>
      </c>
      <c r="T3313" s="870">
        <v>0</v>
      </c>
      <c r="U3313" s="870">
        <v>0</v>
      </c>
      <c r="V3313" s="870">
        <v>0</v>
      </c>
      <c r="W3313" s="870">
        <v>0</v>
      </c>
      <c r="X3313" s="870">
        <v>0</v>
      </c>
      <c r="Y3313" s="870">
        <v>0</v>
      </c>
      <c r="Z3313" s="870">
        <v>0</v>
      </c>
      <c r="AA3313" s="870">
        <v>0</v>
      </c>
      <c r="AB3313" s="870">
        <v>0</v>
      </c>
      <c r="AC3313" s="870">
        <v>0</v>
      </c>
      <c r="AD3313" s="870">
        <v>0</v>
      </c>
      <c r="AE3313" s="870">
        <v>0</v>
      </c>
    </row>
    <row r="3314" spans="1:31">
      <c r="A3314" s="870" t="s">
        <v>2111</v>
      </c>
      <c r="B3314" s="870">
        <v>25</v>
      </c>
      <c r="C3314" s="870">
        <v>2590</v>
      </c>
      <c r="D3314" s="870">
        <v>259095</v>
      </c>
      <c r="E3314" s="870">
        <v>2590959136</v>
      </c>
      <c r="F3314" s="870" t="s">
        <v>1696</v>
      </c>
      <c r="G3314" s="870">
        <v>-92076820</v>
      </c>
      <c r="H3314" s="870">
        <v>0</v>
      </c>
      <c r="I3314" s="870">
        <v>-92076820</v>
      </c>
      <c r="J3314" s="870">
        <v>0</v>
      </c>
      <c r="K3314" s="870">
        <v>0</v>
      </c>
      <c r="L3314" s="870">
        <v>0</v>
      </c>
      <c r="M3314" s="870">
        <v>0</v>
      </c>
      <c r="N3314" s="870">
        <v>0</v>
      </c>
      <c r="O3314" s="870">
        <v>0</v>
      </c>
      <c r="P3314" s="870">
        <v>0</v>
      </c>
      <c r="Q3314" s="870">
        <v>0</v>
      </c>
      <c r="R3314" s="870">
        <v>0</v>
      </c>
      <c r="S3314" s="870">
        <v>0</v>
      </c>
      <c r="T3314" s="870">
        <v>0</v>
      </c>
      <c r="U3314" s="870">
        <v>0</v>
      </c>
      <c r="V3314" s="870">
        <v>0</v>
      </c>
      <c r="W3314" s="870">
        <v>0</v>
      </c>
      <c r="X3314" s="870">
        <v>0</v>
      </c>
      <c r="Y3314" s="870">
        <v>0</v>
      </c>
      <c r="Z3314" s="870">
        <v>0</v>
      </c>
      <c r="AA3314" s="870">
        <v>0</v>
      </c>
      <c r="AB3314" s="870">
        <v>0</v>
      </c>
      <c r="AC3314" s="870">
        <v>0</v>
      </c>
      <c r="AD3314" s="870">
        <v>0</v>
      </c>
      <c r="AE3314" s="870">
        <v>0</v>
      </c>
    </row>
    <row r="3315" spans="1:31">
      <c r="A3315" s="870" t="s">
        <v>2111</v>
      </c>
      <c r="B3315" s="870">
        <v>25</v>
      </c>
      <c r="C3315" s="870">
        <v>2590</v>
      </c>
      <c r="D3315" s="870">
        <v>259095</v>
      </c>
      <c r="E3315" s="870">
        <v>2590959142</v>
      </c>
      <c r="F3315" s="870" t="s">
        <v>4441</v>
      </c>
      <c r="G3315" s="870">
        <v>0</v>
      </c>
      <c r="H3315" s="870">
        <v>0</v>
      </c>
      <c r="I3315" s="870">
        <v>0</v>
      </c>
      <c r="J3315" s="870">
        <v>0</v>
      </c>
      <c r="K3315" s="870">
        <v>0</v>
      </c>
      <c r="L3315" s="870">
        <v>0</v>
      </c>
      <c r="M3315" s="870">
        <v>0</v>
      </c>
      <c r="N3315" s="870">
        <v>0</v>
      </c>
      <c r="O3315" s="870">
        <v>0</v>
      </c>
      <c r="P3315" s="870">
        <v>0</v>
      </c>
      <c r="Q3315" s="870">
        <v>0</v>
      </c>
      <c r="R3315" s="870">
        <v>0</v>
      </c>
      <c r="S3315" s="870">
        <v>0</v>
      </c>
      <c r="T3315" s="870">
        <v>0</v>
      </c>
      <c r="U3315" s="870">
        <v>0</v>
      </c>
      <c r="V3315" s="870">
        <v>0</v>
      </c>
      <c r="W3315" s="870">
        <v>0</v>
      </c>
      <c r="X3315" s="870">
        <v>0</v>
      </c>
      <c r="Y3315" s="870">
        <v>0</v>
      </c>
      <c r="Z3315" s="870">
        <v>0</v>
      </c>
      <c r="AA3315" s="870">
        <v>0</v>
      </c>
      <c r="AB3315" s="870">
        <v>0</v>
      </c>
      <c r="AC3315" s="870">
        <v>0</v>
      </c>
      <c r="AD3315" s="870">
        <v>0</v>
      </c>
      <c r="AE3315" s="870">
        <v>0</v>
      </c>
    </row>
    <row r="3316" spans="1:31">
      <c r="A3316" s="870" t="s">
        <v>2111</v>
      </c>
      <c r="B3316" s="870">
        <v>25</v>
      </c>
      <c r="C3316" s="870">
        <v>2590</v>
      </c>
      <c r="D3316" s="870">
        <v>259095</v>
      </c>
      <c r="E3316" s="870">
        <v>2590959184</v>
      </c>
      <c r="F3316" s="870" t="s">
        <v>4442</v>
      </c>
      <c r="G3316" s="870">
        <v>12724784</v>
      </c>
      <c r="H3316" s="870">
        <v>0</v>
      </c>
      <c r="I3316" s="870">
        <v>12724784</v>
      </c>
      <c r="J3316" s="870">
        <v>0</v>
      </c>
      <c r="K3316" s="870">
        <v>0</v>
      </c>
      <c r="L3316" s="870">
        <v>0</v>
      </c>
      <c r="M3316" s="870">
        <v>0</v>
      </c>
      <c r="N3316" s="870">
        <v>0</v>
      </c>
      <c r="O3316" s="870">
        <v>0</v>
      </c>
      <c r="P3316" s="870">
        <v>0</v>
      </c>
      <c r="Q3316" s="870">
        <v>0</v>
      </c>
      <c r="R3316" s="870">
        <v>0</v>
      </c>
      <c r="S3316" s="870">
        <v>0</v>
      </c>
      <c r="T3316" s="870">
        <v>0</v>
      </c>
      <c r="U3316" s="870">
        <v>0</v>
      </c>
      <c r="V3316" s="870">
        <v>0</v>
      </c>
      <c r="W3316" s="870">
        <v>0</v>
      </c>
      <c r="X3316" s="870">
        <v>0</v>
      </c>
      <c r="Y3316" s="870">
        <v>0</v>
      </c>
      <c r="Z3316" s="870">
        <v>0</v>
      </c>
      <c r="AA3316" s="870">
        <v>0</v>
      </c>
      <c r="AB3316" s="870">
        <v>0</v>
      </c>
      <c r="AC3316" s="870">
        <v>0</v>
      </c>
      <c r="AD3316" s="870">
        <v>0</v>
      </c>
      <c r="AE3316" s="870">
        <v>0</v>
      </c>
    </row>
    <row r="3317" spans="1:31">
      <c r="A3317" s="870" t="s">
        <v>2111</v>
      </c>
      <c r="B3317" s="870">
        <v>25</v>
      </c>
      <c r="C3317" s="870">
        <v>2590</v>
      </c>
      <c r="D3317" s="870">
        <v>259095</v>
      </c>
      <c r="E3317" s="870">
        <v>2590959210</v>
      </c>
      <c r="F3317" s="870" t="s">
        <v>3474</v>
      </c>
      <c r="G3317" s="870">
        <v>-13872139</v>
      </c>
      <c r="H3317" s="870">
        <v>0</v>
      </c>
      <c r="I3317" s="870">
        <v>-13872138.560000001</v>
      </c>
      <c r="J3317" s="870">
        <v>0.43999999947845936</v>
      </c>
      <c r="K3317" s="870">
        <v>0</v>
      </c>
      <c r="L3317" s="870">
        <v>0.43999999947845936</v>
      </c>
      <c r="M3317" s="870">
        <v>0</v>
      </c>
      <c r="N3317" s="870">
        <v>0</v>
      </c>
      <c r="O3317" s="870">
        <v>0.43999999947845936</v>
      </c>
      <c r="P3317" s="870">
        <v>0.16279999980702997</v>
      </c>
      <c r="Q3317" s="870">
        <v>0</v>
      </c>
      <c r="R3317" s="870">
        <v>0</v>
      </c>
      <c r="S3317" s="870">
        <v>0</v>
      </c>
      <c r="T3317" s="870">
        <v>0</v>
      </c>
      <c r="U3317" s="870">
        <v>0</v>
      </c>
      <c r="V3317" s="870">
        <v>0</v>
      </c>
      <c r="W3317" s="870">
        <v>0</v>
      </c>
      <c r="X3317" s="870">
        <v>0.16279999980702997</v>
      </c>
      <c r="Y3317" s="870">
        <v>0.37</v>
      </c>
      <c r="Z3317" s="870">
        <v>0.16279999980702997</v>
      </c>
      <c r="AA3317" s="870">
        <v>0</v>
      </c>
      <c r="AB3317" s="870">
        <v>0.16279999980702997</v>
      </c>
      <c r="AC3317" s="870">
        <v>0</v>
      </c>
      <c r="AD3317" s="870">
        <v>0</v>
      </c>
      <c r="AE3317" s="870">
        <v>0</v>
      </c>
    </row>
    <row r="3318" spans="1:31">
      <c r="A3318" s="870" t="s">
        <v>2111</v>
      </c>
      <c r="B3318" s="870">
        <v>25</v>
      </c>
      <c r="C3318" s="870">
        <v>2590</v>
      </c>
      <c r="D3318" s="870">
        <v>259095</v>
      </c>
      <c r="E3318" s="870">
        <v>2590959216</v>
      </c>
      <c r="F3318" s="870" t="s">
        <v>4584</v>
      </c>
      <c r="G3318" s="870">
        <v>0</v>
      </c>
      <c r="H3318" s="870">
        <v>0</v>
      </c>
      <c r="I3318" s="870">
        <v>0</v>
      </c>
      <c r="J3318" s="870">
        <v>0</v>
      </c>
      <c r="K3318" s="870">
        <v>0</v>
      </c>
      <c r="L3318" s="870">
        <v>0</v>
      </c>
      <c r="M3318" s="870">
        <v>0</v>
      </c>
      <c r="N3318" s="870">
        <v>0</v>
      </c>
      <c r="O3318" s="870">
        <v>0</v>
      </c>
      <c r="P3318" s="870">
        <v>0</v>
      </c>
      <c r="Q3318" s="870">
        <v>0</v>
      </c>
      <c r="R3318" s="870">
        <v>0</v>
      </c>
      <c r="S3318" s="870">
        <v>0</v>
      </c>
      <c r="T3318" s="870">
        <v>0</v>
      </c>
      <c r="U3318" s="870">
        <v>0</v>
      </c>
      <c r="V3318" s="870">
        <v>0</v>
      </c>
      <c r="W3318" s="870">
        <v>0</v>
      </c>
      <c r="X3318" s="870">
        <v>0</v>
      </c>
      <c r="Y3318" s="870">
        <v>0</v>
      </c>
      <c r="Z3318" s="870">
        <v>0</v>
      </c>
      <c r="AA3318" s="870">
        <v>0</v>
      </c>
      <c r="AB3318" s="870">
        <v>0</v>
      </c>
      <c r="AC3318" s="870">
        <v>0</v>
      </c>
      <c r="AD3318" s="870">
        <v>0</v>
      </c>
      <c r="AE3318" s="870">
        <v>0</v>
      </c>
    </row>
    <row r="3319" spans="1:31">
      <c r="A3319" s="870" t="s">
        <v>2111</v>
      </c>
      <c r="B3319" s="870">
        <v>25</v>
      </c>
      <c r="C3319" s="870">
        <v>2590</v>
      </c>
      <c r="D3319" s="870">
        <v>259095</v>
      </c>
      <c r="E3319" s="870">
        <v>2590959401</v>
      </c>
      <c r="F3319" s="870" t="s">
        <v>1697</v>
      </c>
      <c r="G3319" s="870">
        <v>-25685161236</v>
      </c>
      <c r="H3319" s="870">
        <v>0</v>
      </c>
      <c r="I3319" s="870">
        <v>-25685161235.84</v>
      </c>
      <c r="J3319" s="870">
        <v>0.15999984741210938</v>
      </c>
      <c r="K3319" s="870">
        <v>0.15999984741210938</v>
      </c>
      <c r="L3319" s="870">
        <v>0</v>
      </c>
      <c r="M3319" s="870">
        <v>0</v>
      </c>
      <c r="N3319" s="870">
        <v>0</v>
      </c>
      <c r="O3319" s="870">
        <v>0</v>
      </c>
      <c r="P3319" s="870">
        <v>0</v>
      </c>
      <c r="Q3319" s="870">
        <v>0</v>
      </c>
      <c r="R3319" s="870">
        <v>0</v>
      </c>
      <c r="S3319" s="870">
        <v>0</v>
      </c>
      <c r="T3319" s="870">
        <v>0</v>
      </c>
      <c r="U3319" s="870">
        <v>0</v>
      </c>
      <c r="V3319" s="870">
        <v>0</v>
      </c>
      <c r="W3319" s="870">
        <v>0</v>
      </c>
      <c r="X3319" s="870">
        <v>0</v>
      </c>
      <c r="Y3319" s="870">
        <v>0</v>
      </c>
      <c r="Z3319" s="870">
        <v>0</v>
      </c>
      <c r="AA3319" s="870">
        <v>0</v>
      </c>
      <c r="AB3319" s="870">
        <v>0</v>
      </c>
      <c r="AC3319" s="870">
        <v>0</v>
      </c>
      <c r="AD3319" s="870">
        <v>0</v>
      </c>
      <c r="AE3319" s="870">
        <v>0</v>
      </c>
    </row>
    <row r="3320" spans="1:31">
      <c r="A3320" s="870" t="s">
        <v>2111</v>
      </c>
      <c r="B3320" s="870">
        <v>25</v>
      </c>
      <c r="C3320" s="870">
        <v>2590</v>
      </c>
      <c r="D3320" s="870">
        <v>259095</v>
      </c>
      <c r="E3320" s="870">
        <v>2590959403</v>
      </c>
      <c r="F3320" s="870" t="s">
        <v>1698</v>
      </c>
      <c r="G3320" s="870">
        <v>-559375785</v>
      </c>
      <c r="H3320" s="870">
        <v>0</v>
      </c>
      <c r="I3320" s="870">
        <v>-559375784.63</v>
      </c>
      <c r="J3320" s="870">
        <v>0.37000000476837158</v>
      </c>
      <c r="K3320" s="870">
        <v>0.37000000476837158</v>
      </c>
      <c r="L3320" s="870">
        <v>0</v>
      </c>
      <c r="M3320" s="870">
        <v>0</v>
      </c>
      <c r="N3320" s="870">
        <v>0</v>
      </c>
      <c r="O3320" s="870">
        <v>0</v>
      </c>
      <c r="P3320" s="870">
        <v>0</v>
      </c>
      <c r="Q3320" s="870">
        <v>0</v>
      </c>
      <c r="R3320" s="870">
        <v>0</v>
      </c>
      <c r="S3320" s="870">
        <v>0</v>
      </c>
      <c r="T3320" s="870">
        <v>0</v>
      </c>
      <c r="U3320" s="870">
        <v>0</v>
      </c>
      <c r="V3320" s="870">
        <v>0</v>
      </c>
      <c r="W3320" s="870">
        <v>0</v>
      </c>
      <c r="X3320" s="870">
        <v>0</v>
      </c>
      <c r="Y3320" s="870">
        <v>0</v>
      </c>
      <c r="Z3320" s="870">
        <v>0</v>
      </c>
      <c r="AA3320" s="870">
        <v>0</v>
      </c>
      <c r="AB3320" s="870">
        <v>0</v>
      </c>
      <c r="AC3320" s="870">
        <v>0</v>
      </c>
      <c r="AD3320" s="870">
        <v>0</v>
      </c>
      <c r="AE3320" s="870">
        <v>0</v>
      </c>
    </row>
    <row r="3321" spans="1:31">
      <c r="A3321" s="870" t="s">
        <v>2111</v>
      </c>
      <c r="B3321" s="870">
        <v>25</v>
      </c>
      <c r="C3321" s="870">
        <v>2590</v>
      </c>
      <c r="D3321" s="870">
        <v>259095</v>
      </c>
      <c r="E3321" s="870">
        <v>2590959405</v>
      </c>
      <c r="F3321" s="870" t="s">
        <v>1699</v>
      </c>
      <c r="G3321" s="870">
        <v>-34255615</v>
      </c>
      <c r="H3321" s="870">
        <v>0</v>
      </c>
      <c r="I3321" s="870">
        <v>-34255615.140000001</v>
      </c>
      <c r="J3321" s="870">
        <v>-0.14000000059604645</v>
      </c>
      <c r="K3321" s="870">
        <v>-0.14000000059604645</v>
      </c>
      <c r="L3321" s="870">
        <v>0</v>
      </c>
      <c r="M3321" s="870">
        <v>0</v>
      </c>
      <c r="N3321" s="870">
        <v>0</v>
      </c>
      <c r="O3321" s="870">
        <v>0</v>
      </c>
      <c r="P3321" s="870">
        <v>0</v>
      </c>
      <c r="Q3321" s="870">
        <v>0</v>
      </c>
      <c r="R3321" s="870">
        <v>0</v>
      </c>
      <c r="S3321" s="870">
        <v>0</v>
      </c>
      <c r="T3321" s="870">
        <v>0</v>
      </c>
      <c r="U3321" s="870">
        <v>0</v>
      </c>
      <c r="V3321" s="870">
        <v>0</v>
      </c>
      <c r="W3321" s="870">
        <v>0</v>
      </c>
      <c r="X3321" s="870">
        <v>0</v>
      </c>
      <c r="Y3321" s="870">
        <v>0</v>
      </c>
      <c r="Z3321" s="870">
        <v>0</v>
      </c>
      <c r="AA3321" s="870">
        <v>0</v>
      </c>
      <c r="AB3321" s="870">
        <v>0</v>
      </c>
      <c r="AC3321" s="870">
        <v>0</v>
      </c>
      <c r="AD3321" s="870">
        <v>0</v>
      </c>
      <c r="AE3321" s="870">
        <v>0</v>
      </c>
    </row>
    <row r="3322" spans="1:31">
      <c r="A3322" s="870" t="s">
        <v>2111</v>
      </c>
      <c r="B3322" s="870">
        <v>25</v>
      </c>
      <c r="C3322" s="870">
        <v>2590</v>
      </c>
      <c r="D3322" s="870">
        <v>259095</v>
      </c>
      <c r="E3322" s="870">
        <v>2590959407</v>
      </c>
      <c r="F3322" s="870" t="s">
        <v>1700</v>
      </c>
      <c r="G3322" s="870">
        <v>-9959461</v>
      </c>
      <c r="H3322" s="870">
        <v>0</v>
      </c>
      <c r="I3322" s="870">
        <v>-9959460.5999999996</v>
      </c>
      <c r="J3322" s="870">
        <v>0.40000000037252903</v>
      </c>
      <c r="K3322" s="870">
        <v>0.40000000037252903</v>
      </c>
      <c r="L3322" s="870">
        <v>0</v>
      </c>
      <c r="M3322" s="870">
        <v>0</v>
      </c>
      <c r="N3322" s="870">
        <v>0</v>
      </c>
      <c r="O3322" s="870">
        <v>0</v>
      </c>
      <c r="P3322" s="870">
        <v>0</v>
      </c>
      <c r="Q3322" s="870">
        <v>0</v>
      </c>
      <c r="R3322" s="870">
        <v>0</v>
      </c>
      <c r="S3322" s="870">
        <v>0</v>
      </c>
      <c r="T3322" s="870">
        <v>0</v>
      </c>
      <c r="U3322" s="870">
        <v>0</v>
      </c>
      <c r="V3322" s="870">
        <v>0</v>
      </c>
      <c r="W3322" s="870">
        <v>0</v>
      </c>
      <c r="X3322" s="870">
        <v>0</v>
      </c>
      <c r="Y3322" s="870">
        <v>0</v>
      </c>
      <c r="Z3322" s="870">
        <v>0</v>
      </c>
      <c r="AA3322" s="870">
        <v>0</v>
      </c>
      <c r="AB3322" s="870">
        <v>0</v>
      </c>
      <c r="AC3322" s="870">
        <v>0</v>
      </c>
      <c r="AD3322" s="870">
        <v>0</v>
      </c>
      <c r="AE3322" s="870">
        <v>0</v>
      </c>
    </row>
    <row r="3323" spans="1:31">
      <c r="A3323" s="870" t="s">
        <v>2111</v>
      </c>
      <c r="B3323" s="870">
        <v>25</v>
      </c>
      <c r="C3323" s="870">
        <v>2590</v>
      </c>
      <c r="D3323" s="870">
        <v>259095</v>
      </c>
      <c r="E3323" s="870">
        <v>2590959408</v>
      </c>
      <c r="F3323" s="870" t="s">
        <v>1701</v>
      </c>
      <c r="G3323" s="870">
        <v>-17421113</v>
      </c>
      <c r="H3323" s="870">
        <v>0</v>
      </c>
      <c r="I3323" s="870">
        <v>-17421113.350000001</v>
      </c>
      <c r="J3323" s="870">
        <v>-0.35000000149011612</v>
      </c>
      <c r="K3323" s="870">
        <v>-0.35000000149011612</v>
      </c>
      <c r="L3323" s="870">
        <v>0</v>
      </c>
      <c r="M3323" s="870">
        <v>0</v>
      </c>
      <c r="N3323" s="870">
        <v>0</v>
      </c>
      <c r="O3323" s="870">
        <v>0</v>
      </c>
      <c r="P3323" s="870">
        <v>0</v>
      </c>
      <c r="Q3323" s="870">
        <v>0</v>
      </c>
      <c r="R3323" s="870">
        <v>0</v>
      </c>
      <c r="S3323" s="870">
        <v>0</v>
      </c>
      <c r="T3323" s="870">
        <v>0</v>
      </c>
      <c r="U3323" s="870">
        <v>0</v>
      </c>
      <c r="V3323" s="870">
        <v>0</v>
      </c>
      <c r="W3323" s="870">
        <v>0</v>
      </c>
      <c r="X3323" s="870">
        <v>0</v>
      </c>
      <c r="Y3323" s="870">
        <v>0</v>
      </c>
      <c r="Z3323" s="870">
        <v>0</v>
      </c>
      <c r="AA3323" s="870">
        <v>0</v>
      </c>
      <c r="AB3323" s="870">
        <v>0</v>
      </c>
      <c r="AC3323" s="870">
        <v>0</v>
      </c>
      <c r="AD3323" s="870">
        <v>0</v>
      </c>
      <c r="AE3323" s="870">
        <v>0</v>
      </c>
    </row>
    <row r="3324" spans="1:31">
      <c r="A3324" s="870" t="s">
        <v>2111</v>
      </c>
      <c r="B3324" s="870">
        <v>25</v>
      </c>
      <c r="C3324" s="870">
        <v>2590</v>
      </c>
      <c r="D3324" s="870">
        <v>259095</v>
      </c>
      <c r="E3324" s="870">
        <v>2590959411</v>
      </c>
      <c r="F3324" s="870" t="s">
        <v>1702</v>
      </c>
      <c r="G3324" s="870">
        <v>-161637312</v>
      </c>
      <c r="H3324" s="870">
        <v>0</v>
      </c>
      <c r="I3324" s="870">
        <v>-161637312</v>
      </c>
      <c r="J3324" s="870">
        <v>0</v>
      </c>
      <c r="K3324" s="870">
        <v>0</v>
      </c>
      <c r="L3324" s="870">
        <v>0</v>
      </c>
      <c r="M3324" s="870">
        <v>0</v>
      </c>
      <c r="N3324" s="870">
        <v>0</v>
      </c>
      <c r="O3324" s="870">
        <v>0</v>
      </c>
      <c r="P3324" s="870">
        <v>0</v>
      </c>
      <c r="Q3324" s="870">
        <v>0</v>
      </c>
      <c r="R3324" s="870">
        <v>0</v>
      </c>
      <c r="S3324" s="870">
        <v>0</v>
      </c>
      <c r="T3324" s="870">
        <v>0</v>
      </c>
      <c r="U3324" s="870">
        <v>0</v>
      </c>
      <c r="V3324" s="870">
        <v>0</v>
      </c>
      <c r="W3324" s="870">
        <v>0</v>
      </c>
      <c r="X3324" s="870">
        <v>0</v>
      </c>
      <c r="Y3324" s="870">
        <v>0</v>
      </c>
      <c r="Z3324" s="870">
        <v>0</v>
      </c>
      <c r="AA3324" s="870">
        <v>0</v>
      </c>
      <c r="AB3324" s="870">
        <v>0</v>
      </c>
      <c r="AC3324" s="870">
        <v>0</v>
      </c>
      <c r="AD3324" s="870">
        <v>0</v>
      </c>
      <c r="AE3324" s="870">
        <v>0</v>
      </c>
    </row>
    <row r="3325" spans="1:31">
      <c r="A3325" s="870" t="s">
        <v>2111</v>
      </c>
      <c r="B3325" s="870">
        <v>25</v>
      </c>
      <c r="C3325" s="870">
        <v>2590</v>
      </c>
      <c r="D3325" s="870">
        <v>259095</v>
      </c>
      <c r="E3325" s="870">
        <v>2590959415</v>
      </c>
      <c r="F3325" s="870" t="s">
        <v>1703</v>
      </c>
      <c r="G3325" s="870">
        <v>-124676007</v>
      </c>
      <c r="H3325" s="870">
        <v>0</v>
      </c>
      <c r="I3325" s="870">
        <v>-124676007.38</v>
      </c>
      <c r="J3325" s="870">
        <v>-0.37999999523162842</v>
      </c>
      <c r="K3325" s="870">
        <v>-0.37999999523162842</v>
      </c>
      <c r="L3325" s="870">
        <v>0</v>
      </c>
      <c r="M3325" s="870">
        <v>0</v>
      </c>
      <c r="N3325" s="870">
        <v>0</v>
      </c>
      <c r="O3325" s="870">
        <v>0</v>
      </c>
      <c r="P3325" s="870">
        <v>0</v>
      </c>
      <c r="Q3325" s="870">
        <v>0</v>
      </c>
      <c r="R3325" s="870">
        <v>0</v>
      </c>
      <c r="S3325" s="870">
        <v>0</v>
      </c>
      <c r="T3325" s="870">
        <v>0</v>
      </c>
      <c r="U3325" s="870">
        <v>0</v>
      </c>
      <c r="V3325" s="870">
        <v>0</v>
      </c>
      <c r="W3325" s="870">
        <v>0</v>
      </c>
      <c r="X3325" s="870">
        <v>0</v>
      </c>
      <c r="Y3325" s="870">
        <v>0</v>
      </c>
      <c r="Z3325" s="870">
        <v>0</v>
      </c>
      <c r="AA3325" s="870">
        <v>0</v>
      </c>
      <c r="AB3325" s="870">
        <v>0</v>
      </c>
      <c r="AC3325" s="870">
        <v>0</v>
      </c>
      <c r="AD3325" s="870">
        <v>0</v>
      </c>
      <c r="AE3325" s="870">
        <v>0</v>
      </c>
    </row>
    <row r="3326" spans="1:31">
      <c r="A3326" s="870" t="s">
        <v>2111</v>
      </c>
      <c r="B3326" s="870">
        <v>25</v>
      </c>
      <c r="C3326" s="870">
        <v>2590</v>
      </c>
      <c r="D3326" s="870">
        <v>259095</v>
      </c>
      <c r="E3326" s="870">
        <v>2590959416</v>
      </c>
      <c r="F3326" s="870" t="s">
        <v>1704</v>
      </c>
      <c r="G3326" s="870">
        <v>-11509216385</v>
      </c>
      <c r="H3326" s="870">
        <v>0</v>
      </c>
      <c r="I3326" s="870">
        <v>-11509216384.790001</v>
      </c>
      <c r="J3326" s="870">
        <v>0.20999908447265625</v>
      </c>
      <c r="K3326" s="870">
        <v>0.20999908447265625</v>
      </c>
      <c r="L3326" s="870">
        <v>0</v>
      </c>
      <c r="M3326" s="870">
        <v>0</v>
      </c>
      <c r="N3326" s="870">
        <v>0</v>
      </c>
      <c r="O3326" s="870">
        <v>0</v>
      </c>
      <c r="P3326" s="870">
        <v>0</v>
      </c>
      <c r="Q3326" s="870">
        <v>0</v>
      </c>
      <c r="R3326" s="870">
        <v>0</v>
      </c>
      <c r="S3326" s="870">
        <v>0</v>
      </c>
      <c r="T3326" s="870">
        <v>0</v>
      </c>
      <c r="U3326" s="870">
        <v>0</v>
      </c>
      <c r="V3326" s="870">
        <v>0</v>
      </c>
      <c r="W3326" s="870">
        <v>0</v>
      </c>
      <c r="X3326" s="870">
        <v>0</v>
      </c>
      <c r="Y3326" s="870">
        <v>0</v>
      </c>
      <c r="Z3326" s="870">
        <v>0</v>
      </c>
      <c r="AA3326" s="870">
        <v>0</v>
      </c>
      <c r="AB3326" s="870">
        <v>0</v>
      </c>
      <c r="AC3326" s="870">
        <v>0</v>
      </c>
      <c r="AD3326" s="870">
        <v>0</v>
      </c>
      <c r="AE3326" s="870">
        <v>0</v>
      </c>
    </row>
    <row r="3327" spans="1:31">
      <c r="A3327" s="870" t="s">
        <v>2111</v>
      </c>
      <c r="B3327" s="870">
        <v>25</v>
      </c>
      <c r="C3327" s="870">
        <v>2590</v>
      </c>
      <c r="D3327" s="870">
        <v>259095</v>
      </c>
      <c r="E3327" s="870">
        <v>2590959419</v>
      </c>
      <c r="F3327" s="870" t="s">
        <v>1705</v>
      </c>
      <c r="G3327" s="870">
        <v>-4791825</v>
      </c>
      <c r="H3327" s="870">
        <v>0</v>
      </c>
      <c r="I3327" s="870">
        <v>-4791825.28</v>
      </c>
      <c r="J3327" s="870">
        <v>-0.28000000026077032</v>
      </c>
      <c r="K3327" s="870">
        <v>-0.28000000026077032</v>
      </c>
      <c r="L3327" s="870">
        <v>0</v>
      </c>
      <c r="M3327" s="870">
        <v>0</v>
      </c>
      <c r="N3327" s="870">
        <v>0</v>
      </c>
      <c r="O3327" s="870">
        <v>0</v>
      </c>
      <c r="P3327" s="870">
        <v>0</v>
      </c>
      <c r="Q3327" s="870">
        <v>0</v>
      </c>
      <c r="R3327" s="870">
        <v>0</v>
      </c>
      <c r="S3327" s="870">
        <v>0</v>
      </c>
      <c r="T3327" s="870">
        <v>0</v>
      </c>
      <c r="U3327" s="870">
        <v>0</v>
      </c>
      <c r="V3327" s="870">
        <v>0</v>
      </c>
      <c r="W3327" s="870">
        <v>0</v>
      </c>
      <c r="X3327" s="870">
        <v>0</v>
      </c>
      <c r="Y3327" s="870">
        <v>0</v>
      </c>
      <c r="Z3327" s="870">
        <v>0</v>
      </c>
      <c r="AA3327" s="870">
        <v>0</v>
      </c>
      <c r="AB3327" s="870">
        <v>0</v>
      </c>
      <c r="AC3327" s="870">
        <v>0</v>
      </c>
      <c r="AD3327" s="870">
        <v>0</v>
      </c>
      <c r="AE3327" s="870">
        <v>0</v>
      </c>
    </row>
    <row r="3328" spans="1:31">
      <c r="A3328" s="870" t="s">
        <v>2111</v>
      </c>
      <c r="B3328" s="870">
        <v>25</v>
      </c>
      <c r="C3328" s="870">
        <v>2590</v>
      </c>
      <c r="D3328" s="870">
        <v>259095</v>
      </c>
      <c r="E3328" s="870">
        <v>2590959420</v>
      </c>
      <c r="F3328" s="870" t="s">
        <v>1706</v>
      </c>
      <c r="G3328" s="870">
        <v>-3650456493</v>
      </c>
      <c r="H3328" s="870">
        <v>0</v>
      </c>
      <c r="I3328" s="870">
        <v>-3650456492.5999999</v>
      </c>
      <c r="J3328" s="870">
        <v>0.40000009536743164</v>
      </c>
      <c r="K3328" s="870">
        <v>0.40000009536743164</v>
      </c>
      <c r="L3328" s="870">
        <v>0</v>
      </c>
      <c r="M3328" s="870">
        <v>0</v>
      </c>
      <c r="N3328" s="870">
        <v>0</v>
      </c>
      <c r="O3328" s="870">
        <v>0</v>
      </c>
      <c r="P3328" s="870">
        <v>0</v>
      </c>
      <c r="Q3328" s="870">
        <v>0</v>
      </c>
      <c r="R3328" s="870">
        <v>0</v>
      </c>
      <c r="S3328" s="870">
        <v>0</v>
      </c>
      <c r="T3328" s="870">
        <v>0</v>
      </c>
      <c r="U3328" s="870">
        <v>0</v>
      </c>
      <c r="V3328" s="870">
        <v>0</v>
      </c>
      <c r="W3328" s="870">
        <v>0</v>
      </c>
      <c r="X3328" s="870">
        <v>0</v>
      </c>
      <c r="Y3328" s="870">
        <v>0</v>
      </c>
      <c r="Z3328" s="870">
        <v>0</v>
      </c>
      <c r="AA3328" s="870">
        <v>0</v>
      </c>
      <c r="AB3328" s="870">
        <v>0</v>
      </c>
      <c r="AC3328" s="870">
        <v>0</v>
      </c>
      <c r="AD3328" s="870">
        <v>0</v>
      </c>
      <c r="AE3328" s="870">
        <v>0</v>
      </c>
    </row>
    <row r="3329" spans="1:31">
      <c r="A3329" s="870" t="s">
        <v>2111</v>
      </c>
      <c r="B3329" s="870">
        <v>25</v>
      </c>
      <c r="C3329" s="870">
        <v>2590</v>
      </c>
      <c r="D3329" s="870">
        <v>259095</v>
      </c>
      <c r="E3329" s="870">
        <v>2590959425</v>
      </c>
      <c r="F3329" s="870" t="s">
        <v>1707</v>
      </c>
      <c r="G3329" s="870">
        <v>-91693490</v>
      </c>
      <c r="H3329" s="870">
        <v>0</v>
      </c>
      <c r="I3329" s="870">
        <v>-91693490</v>
      </c>
      <c r="J3329" s="870">
        <v>0</v>
      </c>
      <c r="K3329" s="870">
        <v>0</v>
      </c>
      <c r="L3329" s="870">
        <v>0</v>
      </c>
      <c r="M3329" s="870">
        <v>0</v>
      </c>
      <c r="N3329" s="870">
        <v>0</v>
      </c>
      <c r="O3329" s="870">
        <v>0</v>
      </c>
      <c r="P3329" s="870">
        <v>0</v>
      </c>
      <c r="Q3329" s="870">
        <v>0</v>
      </c>
      <c r="R3329" s="870">
        <v>0</v>
      </c>
      <c r="S3329" s="870">
        <v>0</v>
      </c>
      <c r="T3329" s="870">
        <v>0</v>
      </c>
      <c r="U3329" s="870">
        <v>0</v>
      </c>
      <c r="V3329" s="870">
        <v>0</v>
      </c>
      <c r="W3329" s="870">
        <v>0</v>
      </c>
      <c r="X3329" s="870">
        <v>0</v>
      </c>
      <c r="Y3329" s="870">
        <v>0</v>
      </c>
      <c r="Z3329" s="870">
        <v>0</v>
      </c>
      <c r="AA3329" s="870">
        <v>0</v>
      </c>
      <c r="AB3329" s="870">
        <v>0</v>
      </c>
      <c r="AC3329" s="870">
        <v>0</v>
      </c>
      <c r="AD3329" s="870">
        <v>0</v>
      </c>
      <c r="AE3329" s="870">
        <v>0</v>
      </c>
    </row>
    <row r="3330" spans="1:31">
      <c r="A3330" s="870" t="s">
        <v>2111</v>
      </c>
      <c r="B3330" s="870">
        <v>25</v>
      </c>
      <c r="C3330" s="870">
        <v>2590</v>
      </c>
      <c r="D3330" s="870">
        <v>259095</v>
      </c>
      <c r="E3330" s="870">
        <v>2590959429</v>
      </c>
      <c r="F3330" s="870" t="s">
        <v>1708</v>
      </c>
      <c r="G3330" s="870">
        <v>-71162</v>
      </c>
      <c r="H3330" s="870">
        <v>0</v>
      </c>
      <c r="I3330" s="870">
        <v>-71161.56</v>
      </c>
      <c r="J3330" s="870">
        <v>0.44000000000232831</v>
      </c>
      <c r="K3330" s="870">
        <v>0</v>
      </c>
      <c r="L3330" s="870">
        <v>0.44000000000232831</v>
      </c>
      <c r="M3330" s="870">
        <v>0</v>
      </c>
      <c r="N3330" s="870">
        <v>0</v>
      </c>
      <c r="O3330" s="870">
        <v>0.44000000000232831</v>
      </c>
      <c r="P3330" s="870">
        <v>0.16280000000086148</v>
      </c>
      <c r="Q3330" s="870">
        <v>0</v>
      </c>
      <c r="R3330" s="870">
        <v>0</v>
      </c>
      <c r="S3330" s="870">
        <v>0</v>
      </c>
      <c r="T3330" s="870">
        <v>0</v>
      </c>
      <c r="U3330" s="870">
        <v>0</v>
      </c>
      <c r="V3330" s="870">
        <v>0</v>
      </c>
      <c r="W3330" s="870">
        <v>0</v>
      </c>
      <c r="X3330" s="870">
        <v>0.16280000000086148</v>
      </c>
      <c r="Y3330" s="870">
        <v>0.37</v>
      </c>
      <c r="Z3330" s="870">
        <v>0.16280000000086148</v>
      </c>
      <c r="AA3330" s="870">
        <v>0</v>
      </c>
      <c r="AB3330" s="870">
        <v>0.16280000000086148</v>
      </c>
      <c r="AC3330" s="870">
        <v>0</v>
      </c>
      <c r="AD3330" s="870">
        <v>0</v>
      </c>
      <c r="AE3330" s="870">
        <v>0</v>
      </c>
    </row>
    <row r="3331" spans="1:31">
      <c r="A3331" s="870" t="s">
        <v>2111</v>
      </c>
      <c r="B3331" s="870">
        <v>25</v>
      </c>
      <c r="C3331" s="870">
        <v>2590</v>
      </c>
      <c r="D3331" s="870">
        <v>259095</v>
      </c>
      <c r="E3331" s="870">
        <v>2590959430</v>
      </c>
      <c r="F3331" s="870" t="s">
        <v>1709</v>
      </c>
      <c r="G3331" s="870">
        <v>0</v>
      </c>
      <c r="H3331" s="870">
        <v>0</v>
      </c>
      <c r="I3331" s="870">
        <v>0</v>
      </c>
      <c r="J3331" s="870">
        <v>0</v>
      </c>
      <c r="K3331" s="870">
        <v>0</v>
      </c>
      <c r="L3331" s="870">
        <v>0</v>
      </c>
      <c r="M3331" s="870">
        <v>0</v>
      </c>
      <c r="N3331" s="870">
        <v>0</v>
      </c>
      <c r="O3331" s="870">
        <v>0</v>
      </c>
      <c r="P3331" s="870">
        <v>0</v>
      </c>
      <c r="Q3331" s="870">
        <v>0</v>
      </c>
      <c r="R3331" s="870">
        <v>0</v>
      </c>
      <c r="S3331" s="870">
        <v>0</v>
      </c>
      <c r="T3331" s="870">
        <v>0</v>
      </c>
      <c r="U3331" s="870">
        <v>0</v>
      </c>
      <c r="V3331" s="870">
        <v>0</v>
      </c>
      <c r="W3331" s="870">
        <v>0</v>
      </c>
      <c r="X3331" s="870">
        <v>0</v>
      </c>
      <c r="Y3331" s="870">
        <v>0</v>
      </c>
      <c r="Z3331" s="870">
        <v>0</v>
      </c>
      <c r="AA3331" s="870">
        <v>0</v>
      </c>
      <c r="AB3331" s="870">
        <v>0</v>
      </c>
      <c r="AC3331" s="870">
        <v>0</v>
      </c>
      <c r="AD3331" s="870">
        <v>0</v>
      </c>
      <c r="AE3331" s="870">
        <v>0</v>
      </c>
    </row>
    <row r="3332" spans="1:31">
      <c r="A3332" s="870" t="s">
        <v>2111</v>
      </c>
      <c r="B3332" s="870">
        <v>25</v>
      </c>
      <c r="C3332" s="870">
        <v>2590</v>
      </c>
      <c r="D3332" s="870">
        <v>259095</v>
      </c>
      <c r="E3332" s="870">
        <v>2590959440</v>
      </c>
      <c r="F3332" s="870" t="s">
        <v>1710</v>
      </c>
      <c r="G3332" s="870">
        <v>-255502023</v>
      </c>
      <c r="H3332" s="870">
        <v>0</v>
      </c>
      <c r="I3332" s="870">
        <v>-255502023</v>
      </c>
      <c r="J3332" s="870">
        <v>0</v>
      </c>
      <c r="K3332" s="870">
        <v>0</v>
      </c>
      <c r="L3332" s="870">
        <v>0</v>
      </c>
      <c r="M3332" s="870">
        <v>0</v>
      </c>
      <c r="N3332" s="870">
        <v>0</v>
      </c>
      <c r="O3332" s="870">
        <v>0</v>
      </c>
      <c r="P3332" s="870">
        <v>0</v>
      </c>
      <c r="Q3332" s="870">
        <v>0</v>
      </c>
      <c r="R3332" s="870">
        <v>0</v>
      </c>
      <c r="S3332" s="870">
        <v>0</v>
      </c>
      <c r="T3332" s="870">
        <v>0</v>
      </c>
      <c r="U3332" s="870">
        <v>0</v>
      </c>
      <c r="V3332" s="870">
        <v>0</v>
      </c>
      <c r="W3332" s="870">
        <v>0</v>
      </c>
      <c r="X3332" s="870">
        <v>0</v>
      </c>
      <c r="Y3332" s="870">
        <v>0</v>
      </c>
      <c r="Z3332" s="870">
        <v>0</v>
      </c>
      <c r="AA3332" s="870">
        <v>0</v>
      </c>
      <c r="AB3332" s="870">
        <v>0</v>
      </c>
      <c r="AC3332" s="870">
        <v>0</v>
      </c>
      <c r="AD3332" s="870">
        <v>0</v>
      </c>
      <c r="AE3332" s="870">
        <v>0</v>
      </c>
    </row>
    <row r="3333" spans="1:31">
      <c r="A3333" s="870" t="s">
        <v>2111</v>
      </c>
      <c r="B3333" s="870">
        <v>25</v>
      </c>
      <c r="C3333" s="870">
        <v>2590</v>
      </c>
      <c r="D3333" s="870">
        <v>259095</v>
      </c>
      <c r="E3333" s="870">
        <v>2590959480</v>
      </c>
      <c r="F3333" s="870" t="s">
        <v>4443</v>
      </c>
      <c r="G3333" s="870">
        <v>-128103658</v>
      </c>
      <c r="H3333" s="870">
        <v>0</v>
      </c>
      <c r="I3333" s="870">
        <v>-128103658</v>
      </c>
      <c r="J3333" s="870">
        <v>0</v>
      </c>
      <c r="K3333" s="870">
        <v>0</v>
      </c>
      <c r="L3333" s="870">
        <v>0</v>
      </c>
      <c r="M3333" s="870">
        <v>0</v>
      </c>
      <c r="N3333" s="870">
        <v>0</v>
      </c>
      <c r="O3333" s="870">
        <v>0</v>
      </c>
      <c r="P3333" s="870">
        <v>0</v>
      </c>
      <c r="Q3333" s="870">
        <v>0</v>
      </c>
      <c r="R3333" s="870">
        <v>0</v>
      </c>
      <c r="S3333" s="870">
        <v>0</v>
      </c>
      <c r="T3333" s="870">
        <v>0</v>
      </c>
      <c r="U3333" s="870">
        <v>0</v>
      </c>
      <c r="V3333" s="870">
        <v>0</v>
      </c>
      <c r="W3333" s="870">
        <v>0</v>
      </c>
      <c r="X3333" s="870">
        <v>0</v>
      </c>
      <c r="Y3333" s="870">
        <v>0</v>
      </c>
      <c r="Z3333" s="870">
        <v>0</v>
      </c>
      <c r="AA3333" s="870">
        <v>0</v>
      </c>
      <c r="AB3333" s="870">
        <v>0</v>
      </c>
      <c r="AC3333" s="870">
        <v>0</v>
      </c>
      <c r="AD3333" s="870">
        <v>0</v>
      </c>
      <c r="AE3333" s="870">
        <v>0</v>
      </c>
    </row>
    <row r="3334" spans="1:31">
      <c r="A3334" s="870" t="s">
        <v>2111</v>
      </c>
      <c r="B3334" s="870">
        <v>25</v>
      </c>
      <c r="C3334" s="870">
        <v>2590</v>
      </c>
      <c r="D3334" s="870">
        <v>259095</v>
      </c>
      <c r="E3334" s="870">
        <v>2590959488</v>
      </c>
      <c r="F3334" s="870" t="s">
        <v>4585</v>
      </c>
      <c r="G3334" s="870">
        <v>0</v>
      </c>
      <c r="H3334" s="870">
        <v>0</v>
      </c>
      <c r="I3334" s="870">
        <v>0</v>
      </c>
      <c r="J3334" s="870">
        <v>0</v>
      </c>
      <c r="K3334" s="870">
        <v>0</v>
      </c>
      <c r="L3334" s="870">
        <v>0</v>
      </c>
      <c r="M3334" s="870">
        <v>0</v>
      </c>
      <c r="N3334" s="870">
        <v>0</v>
      </c>
      <c r="O3334" s="870">
        <v>0</v>
      </c>
      <c r="P3334" s="870">
        <v>0</v>
      </c>
      <c r="Q3334" s="870">
        <v>0</v>
      </c>
      <c r="R3334" s="870">
        <v>0</v>
      </c>
      <c r="S3334" s="870">
        <v>0</v>
      </c>
      <c r="T3334" s="870">
        <v>0</v>
      </c>
      <c r="U3334" s="870">
        <v>0</v>
      </c>
      <c r="V3334" s="870">
        <v>0</v>
      </c>
      <c r="W3334" s="870">
        <v>0</v>
      </c>
      <c r="X3334" s="870">
        <v>0</v>
      </c>
      <c r="Y3334" s="870">
        <v>0</v>
      </c>
      <c r="Z3334" s="870">
        <v>0</v>
      </c>
      <c r="AA3334" s="870">
        <v>0</v>
      </c>
      <c r="AB3334" s="870">
        <v>0</v>
      </c>
      <c r="AC3334" s="870">
        <v>0</v>
      </c>
      <c r="AD3334" s="870">
        <v>0</v>
      </c>
      <c r="AE3334" s="870">
        <v>0</v>
      </c>
    </row>
    <row r="3335" spans="1:31">
      <c r="A3335" s="870" t="s">
        <v>2111</v>
      </c>
      <c r="B3335" s="870">
        <v>25</v>
      </c>
      <c r="C3335" s="870">
        <v>2590</v>
      </c>
      <c r="D3335" s="870">
        <v>259095</v>
      </c>
      <c r="E3335" s="870">
        <v>2590959499</v>
      </c>
      <c r="F3335" s="870" t="s">
        <v>4586</v>
      </c>
      <c r="G3335" s="870">
        <v>0</v>
      </c>
      <c r="H3335" s="870">
        <v>0</v>
      </c>
      <c r="I3335" s="870">
        <v>0</v>
      </c>
      <c r="J3335" s="870">
        <v>0</v>
      </c>
      <c r="K3335" s="870">
        <v>0</v>
      </c>
      <c r="L3335" s="870">
        <v>0</v>
      </c>
      <c r="M3335" s="870">
        <v>0</v>
      </c>
      <c r="N3335" s="870">
        <v>0</v>
      </c>
      <c r="O3335" s="870">
        <v>0</v>
      </c>
      <c r="P3335" s="870">
        <v>0</v>
      </c>
      <c r="Q3335" s="870">
        <v>0</v>
      </c>
      <c r="R3335" s="870">
        <v>0</v>
      </c>
      <c r="S3335" s="870">
        <v>0</v>
      </c>
      <c r="T3335" s="870">
        <v>0</v>
      </c>
      <c r="U3335" s="870">
        <v>0</v>
      </c>
      <c r="V3335" s="870">
        <v>0</v>
      </c>
      <c r="W3335" s="870">
        <v>0</v>
      </c>
      <c r="X3335" s="870">
        <v>0</v>
      </c>
      <c r="Y3335" s="870">
        <v>0</v>
      </c>
      <c r="Z3335" s="870">
        <v>0</v>
      </c>
      <c r="AA3335" s="870">
        <v>0</v>
      </c>
      <c r="AB3335" s="870">
        <v>0</v>
      </c>
      <c r="AC3335" s="870">
        <v>0</v>
      </c>
      <c r="AD3335" s="870">
        <v>0</v>
      </c>
      <c r="AE3335" s="870">
        <v>0</v>
      </c>
    </row>
    <row r="3336" spans="1:31">
      <c r="A3336" s="870" t="s">
        <v>2111</v>
      </c>
      <c r="B3336" s="870">
        <v>25</v>
      </c>
      <c r="C3336" s="870">
        <v>2590</v>
      </c>
      <c r="D3336" s="870">
        <v>259095</v>
      </c>
      <c r="E3336" s="870">
        <v>2590959515</v>
      </c>
      <c r="F3336" s="870" t="s">
        <v>3475</v>
      </c>
      <c r="G3336" s="870">
        <v>-1526243295</v>
      </c>
      <c r="H3336" s="870">
        <v>0</v>
      </c>
      <c r="I3336" s="870">
        <v>-1526243295.1500001</v>
      </c>
      <c r="J3336" s="870">
        <v>-0.15000009536743164</v>
      </c>
      <c r="K3336" s="870">
        <v>0</v>
      </c>
      <c r="L3336" s="870">
        <v>0</v>
      </c>
      <c r="M3336" s="870">
        <v>-0.15000009536743164</v>
      </c>
      <c r="N3336" s="870">
        <v>0</v>
      </c>
      <c r="O3336" s="870">
        <v>-0.15000009536743164</v>
      </c>
      <c r="P3336" s="870">
        <v>-5.5500035285949705E-2</v>
      </c>
      <c r="Q3336" s="870">
        <v>0</v>
      </c>
      <c r="R3336" s="870">
        <v>0</v>
      </c>
      <c r="S3336" s="870">
        <v>0</v>
      </c>
      <c r="T3336" s="870">
        <v>0</v>
      </c>
      <c r="U3336" s="870">
        <v>0</v>
      </c>
      <c r="V3336" s="870">
        <v>0</v>
      </c>
      <c r="W3336" s="870">
        <v>0</v>
      </c>
      <c r="X3336" s="870">
        <v>-5.5500035285949705E-2</v>
      </c>
      <c r="Y3336" s="870">
        <v>0.37</v>
      </c>
      <c r="Z3336" s="870">
        <v>0</v>
      </c>
      <c r="AA3336" s="870">
        <v>-5.5500035285949705E-2</v>
      </c>
      <c r="AB3336" s="870">
        <v>0</v>
      </c>
      <c r="AC3336" s="870">
        <v>-5.5500035285949705E-2</v>
      </c>
      <c r="AD3336" s="870">
        <v>0</v>
      </c>
      <c r="AE3336" s="870">
        <v>0</v>
      </c>
    </row>
    <row r="3337" spans="1:31">
      <c r="A3337" s="870" t="s">
        <v>2111</v>
      </c>
      <c r="B3337" s="870">
        <v>25</v>
      </c>
      <c r="C3337" s="870">
        <v>2590</v>
      </c>
      <c r="D3337" s="870">
        <v>259095</v>
      </c>
      <c r="E3337" s="870">
        <v>2590959524</v>
      </c>
      <c r="F3337" s="870" t="s">
        <v>1711</v>
      </c>
      <c r="G3337" s="870">
        <v>-22027839</v>
      </c>
      <c r="H3337" s="870">
        <v>0</v>
      </c>
      <c r="I3337" s="870">
        <v>-22027839</v>
      </c>
      <c r="J3337" s="870">
        <v>0</v>
      </c>
      <c r="K3337" s="870">
        <v>0</v>
      </c>
      <c r="L3337" s="870">
        <v>0</v>
      </c>
      <c r="M3337" s="870">
        <v>0</v>
      </c>
      <c r="N3337" s="870">
        <v>0</v>
      </c>
      <c r="O3337" s="870">
        <v>0</v>
      </c>
      <c r="P3337" s="870">
        <v>0</v>
      </c>
      <c r="Q3337" s="870">
        <v>0</v>
      </c>
      <c r="R3337" s="870">
        <v>0</v>
      </c>
      <c r="S3337" s="870">
        <v>0</v>
      </c>
      <c r="T3337" s="870">
        <v>0</v>
      </c>
      <c r="U3337" s="870">
        <v>0</v>
      </c>
      <c r="V3337" s="870">
        <v>0</v>
      </c>
      <c r="W3337" s="870">
        <v>0</v>
      </c>
      <c r="X3337" s="870">
        <v>0</v>
      </c>
      <c r="Y3337" s="870">
        <v>0</v>
      </c>
      <c r="Z3337" s="870">
        <v>0</v>
      </c>
      <c r="AA3337" s="870">
        <v>0</v>
      </c>
      <c r="AB3337" s="870">
        <v>0</v>
      </c>
      <c r="AC3337" s="870">
        <v>0</v>
      </c>
      <c r="AD3337" s="870">
        <v>0</v>
      </c>
      <c r="AE3337" s="870">
        <v>0</v>
      </c>
    </row>
    <row r="3338" spans="1:31">
      <c r="A3338" s="870" t="s">
        <v>2111</v>
      </c>
      <c r="B3338" s="870">
        <v>25</v>
      </c>
      <c r="C3338" s="870">
        <v>2590</v>
      </c>
      <c r="D3338" s="870">
        <v>259095</v>
      </c>
      <c r="E3338" s="870">
        <v>2590959526</v>
      </c>
      <c r="F3338" s="870" t="s">
        <v>3476</v>
      </c>
      <c r="G3338" s="870">
        <v>-28761</v>
      </c>
      <c r="H3338" s="870">
        <v>0</v>
      </c>
      <c r="I3338" s="870">
        <v>-28761</v>
      </c>
      <c r="J3338" s="870">
        <v>0</v>
      </c>
      <c r="K3338" s="870">
        <v>0</v>
      </c>
      <c r="L3338" s="870">
        <v>0</v>
      </c>
      <c r="M3338" s="870">
        <v>0</v>
      </c>
      <c r="N3338" s="870">
        <v>0</v>
      </c>
      <c r="O3338" s="870">
        <v>0</v>
      </c>
      <c r="P3338" s="870">
        <v>0</v>
      </c>
      <c r="Q3338" s="870">
        <v>0</v>
      </c>
      <c r="R3338" s="870">
        <v>0</v>
      </c>
      <c r="S3338" s="870">
        <v>0</v>
      </c>
      <c r="T3338" s="870">
        <v>0</v>
      </c>
      <c r="U3338" s="870">
        <v>0</v>
      </c>
      <c r="V3338" s="870">
        <v>0</v>
      </c>
      <c r="W3338" s="870">
        <v>0</v>
      </c>
      <c r="X3338" s="870">
        <v>0</v>
      </c>
      <c r="Y3338" s="870">
        <v>0</v>
      </c>
      <c r="Z3338" s="870">
        <v>0</v>
      </c>
      <c r="AA3338" s="870">
        <v>0</v>
      </c>
      <c r="AB3338" s="870">
        <v>0</v>
      </c>
      <c r="AC3338" s="870">
        <v>0</v>
      </c>
      <c r="AD3338" s="870">
        <v>0</v>
      </c>
      <c r="AE3338" s="870">
        <v>0</v>
      </c>
    </row>
    <row r="3339" spans="1:31">
      <c r="A3339" s="870" t="s">
        <v>2111</v>
      </c>
      <c r="B3339" s="870">
        <v>25</v>
      </c>
      <c r="C3339" s="870">
        <v>2590</v>
      </c>
      <c r="D3339" s="870">
        <v>259095</v>
      </c>
      <c r="E3339" s="870">
        <v>2590959630</v>
      </c>
      <c r="F3339" s="870" t="s">
        <v>1712</v>
      </c>
      <c r="G3339" s="870">
        <v>-250090851</v>
      </c>
      <c r="H3339" s="870">
        <v>0</v>
      </c>
      <c r="I3339" s="870">
        <v>-250090851.44</v>
      </c>
      <c r="J3339" s="870">
        <v>-0.43999999761581421</v>
      </c>
      <c r="K3339" s="870">
        <v>-0.43999999761581421</v>
      </c>
      <c r="L3339" s="870">
        <v>0</v>
      </c>
      <c r="M3339" s="870">
        <v>0</v>
      </c>
      <c r="N3339" s="870">
        <v>0</v>
      </c>
      <c r="O3339" s="870">
        <v>0</v>
      </c>
      <c r="P3339" s="870">
        <v>0</v>
      </c>
      <c r="Q3339" s="870">
        <v>0</v>
      </c>
      <c r="R3339" s="870">
        <v>0</v>
      </c>
      <c r="S3339" s="870">
        <v>0</v>
      </c>
      <c r="T3339" s="870">
        <v>0</v>
      </c>
      <c r="U3339" s="870">
        <v>0</v>
      </c>
      <c r="V3339" s="870">
        <v>0</v>
      </c>
      <c r="W3339" s="870">
        <v>0</v>
      </c>
      <c r="X3339" s="870">
        <v>0</v>
      </c>
      <c r="Y3339" s="870">
        <v>0</v>
      </c>
      <c r="Z3339" s="870">
        <v>0</v>
      </c>
      <c r="AA3339" s="870">
        <v>0</v>
      </c>
      <c r="AB3339" s="870">
        <v>0</v>
      </c>
      <c r="AC3339" s="870">
        <v>0</v>
      </c>
      <c r="AD3339" s="870">
        <v>0</v>
      </c>
      <c r="AE3339" s="870">
        <v>0</v>
      </c>
    </row>
    <row r="3340" spans="1:31">
      <c r="A3340" s="870" t="s">
        <v>2111</v>
      </c>
      <c r="B3340" s="870">
        <v>25</v>
      </c>
      <c r="C3340" s="870">
        <v>2590</v>
      </c>
      <c r="D3340" s="870">
        <v>259095</v>
      </c>
      <c r="E3340" s="870">
        <v>2590959633</v>
      </c>
      <c r="F3340" s="870" t="s">
        <v>1713</v>
      </c>
      <c r="G3340" s="870">
        <v>-7888134</v>
      </c>
      <c r="H3340" s="870">
        <v>0</v>
      </c>
      <c r="I3340" s="870">
        <v>-7888133.8899999997</v>
      </c>
      <c r="J3340" s="870">
        <v>0.11000000033527613</v>
      </c>
      <c r="K3340" s="870">
        <v>0.11000000033527613</v>
      </c>
      <c r="L3340" s="870">
        <v>0</v>
      </c>
      <c r="M3340" s="870">
        <v>0</v>
      </c>
      <c r="N3340" s="870">
        <v>0</v>
      </c>
      <c r="O3340" s="870">
        <v>0</v>
      </c>
      <c r="P3340" s="870">
        <v>0</v>
      </c>
      <c r="Q3340" s="870">
        <v>0</v>
      </c>
      <c r="R3340" s="870">
        <v>0</v>
      </c>
      <c r="S3340" s="870">
        <v>0</v>
      </c>
      <c r="T3340" s="870">
        <v>0</v>
      </c>
      <c r="U3340" s="870">
        <v>0</v>
      </c>
      <c r="V3340" s="870">
        <v>0</v>
      </c>
      <c r="W3340" s="870">
        <v>0</v>
      </c>
      <c r="X3340" s="870">
        <v>0</v>
      </c>
      <c r="Y3340" s="870">
        <v>0</v>
      </c>
      <c r="Z3340" s="870">
        <v>0</v>
      </c>
      <c r="AA3340" s="870">
        <v>0</v>
      </c>
      <c r="AB3340" s="870">
        <v>0</v>
      </c>
      <c r="AC3340" s="870">
        <v>0</v>
      </c>
      <c r="AD3340" s="870">
        <v>0</v>
      </c>
      <c r="AE3340" s="870">
        <v>0</v>
      </c>
    </row>
    <row r="3341" spans="1:31">
      <c r="A3341" s="870" t="s">
        <v>2111</v>
      </c>
      <c r="B3341" s="870">
        <v>25</v>
      </c>
      <c r="C3341" s="870">
        <v>2590</v>
      </c>
      <c r="D3341" s="870">
        <v>259095</v>
      </c>
      <c r="E3341" s="870">
        <v>2590959740</v>
      </c>
      <c r="F3341" s="870" t="s">
        <v>1710</v>
      </c>
      <c r="G3341" s="870">
        <v>-312489638</v>
      </c>
      <c r="H3341" s="870">
        <v>0</v>
      </c>
      <c r="I3341" s="870">
        <v>-312489637.97000003</v>
      </c>
      <c r="J3341" s="870">
        <v>2.9999971389770508E-2</v>
      </c>
      <c r="K3341" s="870">
        <v>2.9999971389770508E-2</v>
      </c>
      <c r="L3341" s="870">
        <v>0</v>
      </c>
      <c r="M3341" s="870">
        <v>0</v>
      </c>
      <c r="N3341" s="870">
        <v>0</v>
      </c>
      <c r="O3341" s="870">
        <v>0</v>
      </c>
      <c r="P3341" s="870">
        <v>0</v>
      </c>
      <c r="Q3341" s="870">
        <v>0</v>
      </c>
      <c r="R3341" s="870">
        <v>0</v>
      </c>
      <c r="S3341" s="870">
        <v>0</v>
      </c>
      <c r="T3341" s="870">
        <v>0</v>
      </c>
      <c r="U3341" s="870">
        <v>0</v>
      </c>
      <c r="V3341" s="870">
        <v>0</v>
      </c>
      <c r="W3341" s="870">
        <v>0</v>
      </c>
      <c r="X3341" s="870">
        <v>0</v>
      </c>
      <c r="Y3341" s="870">
        <v>0</v>
      </c>
      <c r="Z3341" s="870">
        <v>0</v>
      </c>
      <c r="AA3341" s="870">
        <v>0</v>
      </c>
      <c r="AB3341" s="870">
        <v>0</v>
      </c>
      <c r="AC3341" s="870">
        <v>0</v>
      </c>
      <c r="AD3341" s="870">
        <v>0</v>
      </c>
      <c r="AE3341" s="870">
        <v>0</v>
      </c>
    </row>
    <row r="3342" spans="1:31">
      <c r="A3342" s="870" t="s">
        <v>2111</v>
      </c>
      <c r="B3342" s="870">
        <v>25</v>
      </c>
      <c r="C3342" s="870">
        <v>2590</v>
      </c>
      <c r="D3342" s="870">
        <v>259095</v>
      </c>
      <c r="E3342" s="870">
        <v>2590959742</v>
      </c>
      <c r="F3342" s="870" t="s">
        <v>1688</v>
      </c>
      <c r="G3342" s="870">
        <v>-117456787</v>
      </c>
      <c r="H3342" s="870">
        <v>0</v>
      </c>
      <c r="I3342" s="870">
        <v>-117456787</v>
      </c>
      <c r="J3342" s="870">
        <v>0</v>
      </c>
      <c r="K3342" s="870">
        <v>0</v>
      </c>
      <c r="L3342" s="870">
        <v>0</v>
      </c>
      <c r="M3342" s="870">
        <v>0</v>
      </c>
      <c r="N3342" s="870">
        <v>0</v>
      </c>
      <c r="O3342" s="870">
        <v>0</v>
      </c>
      <c r="P3342" s="870">
        <v>0</v>
      </c>
      <c r="Q3342" s="870">
        <v>0</v>
      </c>
      <c r="R3342" s="870">
        <v>0</v>
      </c>
      <c r="S3342" s="870">
        <v>0</v>
      </c>
      <c r="T3342" s="870">
        <v>0</v>
      </c>
      <c r="U3342" s="870">
        <v>0</v>
      </c>
      <c r="V3342" s="870">
        <v>0</v>
      </c>
      <c r="W3342" s="870">
        <v>0</v>
      </c>
      <c r="X3342" s="870">
        <v>0</v>
      </c>
      <c r="Y3342" s="870">
        <v>0</v>
      </c>
      <c r="Z3342" s="870">
        <v>0</v>
      </c>
      <c r="AA3342" s="870">
        <v>0</v>
      </c>
      <c r="AB3342" s="870">
        <v>0</v>
      </c>
      <c r="AC3342" s="870">
        <v>0</v>
      </c>
      <c r="AD3342" s="870">
        <v>0</v>
      </c>
      <c r="AE3342" s="870">
        <v>0</v>
      </c>
    </row>
    <row r="3343" spans="1:31">
      <c r="A3343" s="870" t="s">
        <v>2111</v>
      </c>
      <c r="B3343" s="870">
        <v>25</v>
      </c>
      <c r="C3343" s="870">
        <v>2590</v>
      </c>
      <c r="D3343" s="870">
        <v>259095</v>
      </c>
      <c r="E3343" s="870">
        <v>2590959795</v>
      </c>
      <c r="F3343" s="870" t="s">
        <v>1714</v>
      </c>
      <c r="G3343" s="870">
        <v>-173455185</v>
      </c>
      <c r="H3343" s="870">
        <v>0</v>
      </c>
      <c r="I3343" s="870">
        <v>-173455185.40000001</v>
      </c>
      <c r="J3343" s="870">
        <v>-0.40000000596046448</v>
      </c>
      <c r="K3343" s="870">
        <v>-0.40000000596046448</v>
      </c>
      <c r="L3343" s="870">
        <v>0</v>
      </c>
      <c r="M3343" s="870">
        <v>0</v>
      </c>
      <c r="N3343" s="870">
        <v>0</v>
      </c>
      <c r="O3343" s="870">
        <v>0</v>
      </c>
      <c r="P3343" s="870">
        <v>0</v>
      </c>
      <c r="Q3343" s="870">
        <v>0</v>
      </c>
      <c r="R3343" s="870">
        <v>0</v>
      </c>
      <c r="S3343" s="870">
        <v>0</v>
      </c>
      <c r="T3343" s="870">
        <v>0</v>
      </c>
      <c r="U3343" s="870">
        <v>0</v>
      </c>
      <c r="V3343" s="870">
        <v>0</v>
      </c>
      <c r="W3343" s="870">
        <v>0</v>
      </c>
      <c r="X3343" s="870">
        <v>0</v>
      </c>
      <c r="Y3343" s="870">
        <v>0</v>
      </c>
      <c r="Z3343" s="870">
        <v>0</v>
      </c>
      <c r="AA3343" s="870">
        <v>0</v>
      </c>
      <c r="AB3343" s="870">
        <v>0</v>
      </c>
      <c r="AC3343" s="870">
        <v>0</v>
      </c>
      <c r="AD3343" s="870">
        <v>0</v>
      </c>
      <c r="AE3343" s="870">
        <v>0</v>
      </c>
    </row>
    <row r="3344" spans="1:31">
      <c r="A3344" s="870" t="s">
        <v>2111</v>
      </c>
      <c r="B3344" s="870">
        <v>25</v>
      </c>
      <c r="C3344" s="870">
        <v>2590</v>
      </c>
      <c r="D3344" s="870">
        <v>259095</v>
      </c>
      <c r="E3344" s="870">
        <v>2590959797</v>
      </c>
      <c r="F3344" s="870" t="s">
        <v>1715</v>
      </c>
      <c r="G3344" s="870">
        <v>100000000</v>
      </c>
      <c r="H3344" s="870">
        <v>0</v>
      </c>
      <c r="I3344" s="870">
        <v>100000000</v>
      </c>
      <c r="J3344" s="870">
        <v>0</v>
      </c>
      <c r="K3344" s="870">
        <v>0</v>
      </c>
      <c r="L3344" s="870">
        <v>0</v>
      </c>
      <c r="M3344" s="870">
        <v>0</v>
      </c>
      <c r="N3344" s="870">
        <v>0</v>
      </c>
      <c r="O3344" s="870">
        <v>0</v>
      </c>
      <c r="P3344" s="870">
        <v>0</v>
      </c>
      <c r="Q3344" s="870">
        <v>0</v>
      </c>
      <c r="R3344" s="870">
        <v>0</v>
      </c>
      <c r="S3344" s="870">
        <v>0</v>
      </c>
      <c r="T3344" s="870">
        <v>0</v>
      </c>
      <c r="U3344" s="870">
        <v>0</v>
      </c>
      <c r="V3344" s="870">
        <v>0</v>
      </c>
      <c r="W3344" s="870">
        <v>0</v>
      </c>
      <c r="X3344" s="870">
        <v>0</v>
      </c>
      <c r="Y3344" s="870">
        <v>0</v>
      </c>
      <c r="Z3344" s="870">
        <v>0</v>
      </c>
      <c r="AA3344" s="870">
        <v>0</v>
      </c>
      <c r="AB3344" s="870">
        <v>0</v>
      </c>
      <c r="AC3344" s="870">
        <v>0</v>
      </c>
      <c r="AD3344" s="870">
        <v>0</v>
      </c>
      <c r="AE3344" s="870">
        <v>0</v>
      </c>
    </row>
    <row r="3345" spans="1:31">
      <c r="A3345" s="870" t="s">
        <v>2111</v>
      </c>
      <c r="B3345" s="870">
        <v>25</v>
      </c>
      <c r="C3345" s="870">
        <v>2590</v>
      </c>
      <c r="D3345" s="870">
        <v>259095</v>
      </c>
      <c r="E3345" s="870">
        <v>2590959907</v>
      </c>
      <c r="F3345" s="870" t="s">
        <v>2142</v>
      </c>
      <c r="G3345" s="870">
        <v>0</v>
      </c>
      <c r="H3345" s="870">
        <v>0</v>
      </c>
      <c r="I3345" s="870">
        <v>0</v>
      </c>
      <c r="J3345" s="870">
        <v>0</v>
      </c>
      <c r="K3345" s="870">
        <v>0</v>
      </c>
      <c r="L3345" s="870">
        <v>0</v>
      </c>
      <c r="M3345" s="870">
        <v>0</v>
      </c>
      <c r="N3345" s="870">
        <v>0</v>
      </c>
      <c r="O3345" s="870">
        <v>0</v>
      </c>
      <c r="P3345" s="870">
        <v>0</v>
      </c>
      <c r="Q3345" s="870">
        <v>0</v>
      </c>
      <c r="R3345" s="870">
        <v>0</v>
      </c>
      <c r="S3345" s="870">
        <v>0</v>
      </c>
      <c r="T3345" s="870">
        <v>0</v>
      </c>
      <c r="U3345" s="870">
        <v>0</v>
      </c>
      <c r="V3345" s="870">
        <v>0</v>
      </c>
      <c r="W3345" s="870">
        <v>0</v>
      </c>
      <c r="X3345" s="870">
        <v>0</v>
      </c>
      <c r="Y3345" s="870">
        <v>0</v>
      </c>
      <c r="Z3345" s="870">
        <v>0</v>
      </c>
      <c r="AA3345" s="870">
        <v>0</v>
      </c>
      <c r="AB3345" s="870">
        <v>0</v>
      </c>
      <c r="AC3345" s="870">
        <v>0</v>
      </c>
      <c r="AD3345" s="870">
        <v>0</v>
      </c>
      <c r="AE3345" s="870">
        <v>0</v>
      </c>
    </row>
    <row r="3346" spans="1:31">
      <c r="A3346" s="870" t="s">
        <v>2111</v>
      </c>
      <c r="B3346" s="870">
        <v>25</v>
      </c>
      <c r="C3346" s="870">
        <v>2595</v>
      </c>
      <c r="D3346" s="870">
        <v>259510</v>
      </c>
      <c r="E3346" s="870">
        <v>2595101002</v>
      </c>
      <c r="F3346" s="870" t="s">
        <v>326</v>
      </c>
      <c r="G3346" s="870">
        <v>0</v>
      </c>
      <c r="H3346" s="870">
        <v>0</v>
      </c>
      <c r="I3346" s="870">
        <v>0</v>
      </c>
      <c r="J3346" s="870">
        <v>0</v>
      </c>
      <c r="K3346" s="870">
        <v>0</v>
      </c>
      <c r="L3346" s="870">
        <v>0</v>
      </c>
      <c r="M3346" s="870">
        <v>0</v>
      </c>
      <c r="N3346" s="870">
        <v>0</v>
      </c>
      <c r="O3346" s="870">
        <v>0</v>
      </c>
      <c r="P3346" s="870">
        <v>0</v>
      </c>
      <c r="Q3346" s="870">
        <v>0</v>
      </c>
      <c r="R3346" s="870">
        <v>0</v>
      </c>
      <c r="S3346" s="870">
        <v>0</v>
      </c>
      <c r="T3346" s="870">
        <v>0</v>
      </c>
      <c r="U3346" s="870">
        <v>0</v>
      </c>
      <c r="V3346" s="870">
        <v>0</v>
      </c>
      <c r="W3346" s="870">
        <v>0</v>
      </c>
      <c r="X3346" s="870">
        <v>0</v>
      </c>
      <c r="Y3346" s="870">
        <v>0</v>
      </c>
      <c r="Z3346" s="870">
        <v>0</v>
      </c>
      <c r="AA3346" s="870">
        <v>0</v>
      </c>
      <c r="AB3346" s="870">
        <v>0</v>
      </c>
      <c r="AC3346" s="870">
        <v>0</v>
      </c>
      <c r="AD3346" s="870">
        <v>0</v>
      </c>
      <c r="AE3346" s="870">
        <v>0</v>
      </c>
    </row>
    <row r="3347" spans="1:31">
      <c r="A3347" s="870" t="s">
        <v>2111</v>
      </c>
      <c r="B3347" s="870">
        <v>25</v>
      </c>
      <c r="C3347" s="870">
        <v>2595</v>
      </c>
      <c r="D3347" s="870">
        <v>259510</v>
      </c>
      <c r="E3347" s="870">
        <v>2595106002</v>
      </c>
      <c r="F3347" s="870" t="s">
        <v>326</v>
      </c>
      <c r="G3347" s="870">
        <v>0</v>
      </c>
      <c r="H3347" s="870">
        <v>0</v>
      </c>
      <c r="I3347" s="870">
        <v>0</v>
      </c>
      <c r="J3347" s="870">
        <v>0</v>
      </c>
      <c r="K3347" s="870">
        <v>0</v>
      </c>
      <c r="L3347" s="870">
        <v>0</v>
      </c>
      <c r="M3347" s="870">
        <v>0</v>
      </c>
      <c r="N3347" s="870">
        <v>0</v>
      </c>
      <c r="O3347" s="870">
        <v>0</v>
      </c>
      <c r="P3347" s="870">
        <v>0</v>
      </c>
      <c r="Q3347" s="870">
        <v>0</v>
      </c>
      <c r="R3347" s="870">
        <v>0</v>
      </c>
      <c r="S3347" s="870">
        <v>0</v>
      </c>
      <c r="T3347" s="870">
        <v>0</v>
      </c>
      <c r="U3347" s="870">
        <v>0</v>
      </c>
      <c r="V3347" s="870">
        <v>0</v>
      </c>
      <c r="W3347" s="870">
        <v>0</v>
      </c>
      <c r="X3347" s="870">
        <v>0</v>
      </c>
      <c r="Y3347" s="870">
        <v>0</v>
      </c>
      <c r="Z3347" s="870">
        <v>0</v>
      </c>
      <c r="AA3347" s="870">
        <v>0</v>
      </c>
      <c r="AB3347" s="870">
        <v>0</v>
      </c>
      <c r="AC3347" s="870">
        <v>0</v>
      </c>
      <c r="AD3347" s="870">
        <v>0</v>
      </c>
      <c r="AE3347" s="870">
        <v>0</v>
      </c>
    </row>
    <row r="3348" spans="1:31">
      <c r="A3348" s="870" t="s">
        <v>2111</v>
      </c>
      <c r="B3348" s="870">
        <v>27</v>
      </c>
      <c r="C3348" s="870">
        <v>2704</v>
      </c>
      <c r="D3348" s="870">
        <v>270406</v>
      </c>
      <c r="E3348" s="870">
        <v>2704069099</v>
      </c>
      <c r="F3348" s="870" t="s">
        <v>1716</v>
      </c>
      <c r="G3348" s="870">
        <v>0</v>
      </c>
      <c r="H3348" s="870">
        <v>0</v>
      </c>
      <c r="I3348" s="870">
        <v>0</v>
      </c>
      <c r="J3348" s="870">
        <v>0</v>
      </c>
      <c r="K3348" s="870">
        <v>0</v>
      </c>
      <c r="L3348" s="870">
        <v>0</v>
      </c>
      <c r="M3348" s="870">
        <v>0</v>
      </c>
      <c r="N3348" s="870">
        <v>0</v>
      </c>
      <c r="O3348" s="870">
        <v>0</v>
      </c>
      <c r="P3348" s="870">
        <v>0</v>
      </c>
      <c r="Q3348" s="870">
        <v>0</v>
      </c>
      <c r="R3348" s="870">
        <v>0</v>
      </c>
      <c r="S3348" s="870">
        <v>0</v>
      </c>
      <c r="T3348" s="870">
        <v>0</v>
      </c>
      <c r="U3348" s="870">
        <v>0</v>
      </c>
      <c r="V3348" s="870">
        <v>0</v>
      </c>
      <c r="W3348" s="870">
        <v>0</v>
      </c>
      <c r="X3348" s="870">
        <v>0</v>
      </c>
      <c r="Y3348" s="870">
        <v>0</v>
      </c>
      <c r="Z3348" s="870">
        <v>0</v>
      </c>
      <c r="AA3348" s="870">
        <v>0</v>
      </c>
      <c r="AB3348" s="870">
        <v>0</v>
      </c>
      <c r="AC3348" s="870">
        <v>0</v>
      </c>
      <c r="AD3348" s="870">
        <v>0</v>
      </c>
      <c r="AE3348" s="870">
        <v>0</v>
      </c>
    </row>
    <row r="3349" spans="1:31">
      <c r="A3349" s="870" t="s">
        <v>2111</v>
      </c>
      <c r="B3349" s="870">
        <v>27</v>
      </c>
      <c r="C3349" s="870">
        <v>2705</v>
      </c>
      <c r="D3349" s="870">
        <v>270500</v>
      </c>
      <c r="E3349" s="870">
        <v>2705001002</v>
      </c>
      <c r="F3349" s="870" t="s">
        <v>326</v>
      </c>
      <c r="G3349" s="870">
        <v>-1363483888</v>
      </c>
      <c r="H3349" s="870">
        <v>0</v>
      </c>
      <c r="I3349" s="870">
        <v>-1363483888.0799999</v>
      </c>
      <c r="J3349" s="870">
        <v>-7.9999923706054688E-2</v>
      </c>
      <c r="K3349" s="870">
        <v>0</v>
      </c>
      <c r="L3349" s="870">
        <v>0</v>
      </c>
      <c r="M3349" s="870">
        <v>-7.9999923706054688E-2</v>
      </c>
      <c r="N3349" s="870">
        <v>0</v>
      </c>
      <c r="O3349" s="870">
        <v>-7.9999923706054688E-2</v>
      </c>
      <c r="P3349" s="870">
        <v>-2.9599971771240234E-2</v>
      </c>
      <c r="Q3349" s="870">
        <v>0</v>
      </c>
      <c r="R3349" s="870">
        <v>0</v>
      </c>
      <c r="S3349" s="870">
        <v>0</v>
      </c>
      <c r="T3349" s="870">
        <v>0</v>
      </c>
      <c r="U3349" s="870">
        <v>0</v>
      </c>
      <c r="V3349" s="870">
        <v>0</v>
      </c>
      <c r="W3349" s="870">
        <v>0</v>
      </c>
      <c r="X3349" s="870">
        <v>-2.9599971771240234E-2</v>
      </c>
      <c r="Y3349" s="870">
        <v>0.37</v>
      </c>
      <c r="Z3349" s="870">
        <v>0</v>
      </c>
      <c r="AA3349" s="870">
        <v>-2.9599971771240234E-2</v>
      </c>
      <c r="AB3349" s="870">
        <v>0</v>
      </c>
      <c r="AC3349" s="870">
        <v>-2.9599971771240234E-2</v>
      </c>
      <c r="AD3349" s="870">
        <v>0</v>
      </c>
      <c r="AE3349" s="870">
        <v>0</v>
      </c>
    </row>
    <row r="3350" spans="1:31">
      <c r="A3350" s="870" t="s">
        <v>2111</v>
      </c>
      <c r="B3350" s="870">
        <v>27</v>
      </c>
      <c r="C3350" s="870">
        <v>2705</v>
      </c>
      <c r="D3350" s="870">
        <v>270500</v>
      </c>
      <c r="E3350" s="870">
        <v>2705001999</v>
      </c>
      <c r="F3350" s="870" t="s">
        <v>377</v>
      </c>
      <c r="G3350" s="870">
        <v>0</v>
      </c>
      <c r="H3350" s="870">
        <v>0</v>
      </c>
      <c r="I3350" s="870">
        <v>0</v>
      </c>
      <c r="J3350" s="870">
        <v>0</v>
      </c>
      <c r="K3350" s="870">
        <v>0</v>
      </c>
      <c r="L3350" s="870">
        <v>0</v>
      </c>
      <c r="M3350" s="870">
        <v>0</v>
      </c>
      <c r="N3350" s="870">
        <v>0</v>
      </c>
      <c r="O3350" s="870">
        <v>0</v>
      </c>
      <c r="P3350" s="870">
        <v>0</v>
      </c>
      <c r="Q3350" s="870">
        <v>0</v>
      </c>
      <c r="R3350" s="870">
        <v>0</v>
      </c>
      <c r="S3350" s="870">
        <v>0</v>
      </c>
      <c r="T3350" s="870">
        <v>0</v>
      </c>
      <c r="U3350" s="870">
        <v>0</v>
      </c>
      <c r="V3350" s="870">
        <v>0</v>
      </c>
      <c r="W3350" s="870">
        <v>0</v>
      </c>
      <c r="X3350" s="870">
        <v>0</v>
      </c>
      <c r="Y3350" s="870">
        <v>0</v>
      </c>
      <c r="Z3350" s="870">
        <v>0</v>
      </c>
      <c r="AA3350" s="870">
        <v>0</v>
      </c>
      <c r="AB3350" s="870">
        <v>0</v>
      </c>
      <c r="AC3350" s="870">
        <v>0</v>
      </c>
      <c r="AD3350" s="870">
        <v>0</v>
      </c>
      <c r="AE3350" s="870">
        <v>0</v>
      </c>
    </row>
    <row r="3351" spans="1:31">
      <c r="A3351" s="870" t="s">
        <v>2111</v>
      </c>
      <c r="B3351" s="870">
        <v>27</v>
      </c>
      <c r="C3351" s="870">
        <v>2705</v>
      </c>
      <c r="D3351" s="870">
        <v>270500</v>
      </c>
      <c r="E3351" s="870">
        <v>2705004000</v>
      </c>
      <c r="F3351" s="870" t="s">
        <v>326</v>
      </c>
      <c r="G3351" s="870">
        <v>0</v>
      </c>
      <c r="H3351" s="870">
        <v>0</v>
      </c>
      <c r="I3351" s="870">
        <v>0</v>
      </c>
      <c r="J3351" s="870">
        <v>0</v>
      </c>
      <c r="K3351" s="870">
        <v>0</v>
      </c>
      <c r="L3351" s="870">
        <v>0</v>
      </c>
      <c r="M3351" s="870">
        <v>0</v>
      </c>
      <c r="N3351" s="870">
        <v>0</v>
      </c>
      <c r="O3351" s="870">
        <v>0</v>
      </c>
      <c r="P3351" s="870">
        <v>0</v>
      </c>
      <c r="Q3351" s="870">
        <v>0</v>
      </c>
      <c r="R3351" s="870">
        <v>0</v>
      </c>
      <c r="S3351" s="870">
        <v>0</v>
      </c>
      <c r="T3351" s="870">
        <v>0</v>
      </c>
      <c r="U3351" s="870">
        <v>0</v>
      </c>
      <c r="V3351" s="870">
        <v>0</v>
      </c>
      <c r="W3351" s="870">
        <v>0</v>
      </c>
      <c r="X3351" s="870">
        <v>0</v>
      </c>
      <c r="Y3351" s="870">
        <v>0</v>
      </c>
      <c r="Z3351" s="870">
        <v>0</v>
      </c>
      <c r="AA3351" s="870">
        <v>0</v>
      </c>
      <c r="AB3351" s="870">
        <v>0</v>
      </c>
      <c r="AC3351" s="870">
        <v>0</v>
      </c>
      <c r="AD3351" s="870">
        <v>0</v>
      </c>
      <c r="AE3351" s="870">
        <v>0</v>
      </c>
    </row>
    <row r="3352" spans="1:31">
      <c r="A3352" s="870" t="s">
        <v>2144</v>
      </c>
      <c r="B3352" s="870">
        <v>27</v>
      </c>
      <c r="C3352" s="870">
        <v>2710</v>
      </c>
      <c r="D3352" s="870">
        <v>271000</v>
      </c>
      <c r="E3352" s="870">
        <v>2710001000</v>
      </c>
      <c r="F3352" s="870" t="s">
        <v>327</v>
      </c>
      <c r="G3352" s="870">
        <v>-43875974349</v>
      </c>
      <c r="H3352" s="870">
        <v>0</v>
      </c>
      <c r="I3352" s="870">
        <v>-62049813361.400002</v>
      </c>
      <c r="J3352" s="870">
        <v>-18173839012.400002</v>
      </c>
      <c r="K3352" s="870">
        <v>0</v>
      </c>
      <c r="L3352" s="870">
        <v>0</v>
      </c>
      <c r="M3352" s="870">
        <v>-18173839012.400002</v>
      </c>
      <c r="N3352" s="870">
        <v>0</v>
      </c>
      <c r="O3352" s="870">
        <v>-18173839012.400002</v>
      </c>
      <c r="P3352" s="870">
        <v>-6724320434.5880003</v>
      </c>
      <c r="Q3352" s="870">
        <v>0</v>
      </c>
      <c r="R3352" s="870">
        <v>0</v>
      </c>
      <c r="S3352" s="870">
        <v>0</v>
      </c>
      <c r="T3352" s="870">
        <v>0</v>
      </c>
      <c r="U3352" s="870">
        <v>0</v>
      </c>
      <c r="V3352" s="870">
        <v>0</v>
      </c>
      <c r="W3352" s="870">
        <v>0</v>
      </c>
      <c r="X3352" s="870">
        <v>-6724320434.5880003</v>
      </c>
      <c r="Y3352" s="870">
        <v>0.37</v>
      </c>
      <c r="Z3352" s="870">
        <v>0</v>
      </c>
      <c r="AA3352" s="870">
        <v>-6724320434.5880003</v>
      </c>
      <c r="AB3352" s="870">
        <v>0</v>
      </c>
      <c r="AC3352" s="870">
        <v>-6724320434.5880003</v>
      </c>
      <c r="AD3352" s="870">
        <v>0</v>
      </c>
      <c r="AE3352" s="870">
        <v>0</v>
      </c>
    </row>
    <row r="3353" spans="1:31">
      <c r="A3353" s="870" t="s">
        <v>2144</v>
      </c>
      <c r="B3353" s="870">
        <v>27</v>
      </c>
      <c r="C3353" s="870">
        <v>2710</v>
      </c>
      <c r="D3353" s="870">
        <v>271000</v>
      </c>
      <c r="E3353" s="870">
        <v>2710001001</v>
      </c>
      <c r="F3353" s="870" t="s">
        <v>328</v>
      </c>
      <c r="G3353" s="870">
        <v>0</v>
      </c>
      <c r="H3353" s="870">
        <v>0</v>
      </c>
      <c r="I3353" s="870">
        <v>0</v>
      </c>
      <c r="J3353" s="870">
        <v>0</v>
      </c>
      <c r="K3353" s="870">
        <v>0</v>
      </c>
      <c r="L3353" s="870">
        <v>0</v>
      </c>
      <c r="M3353" s="870">
        <v>0</v>
      </c>
      <c r="N3353" s="870">
        <v>0</v>
      </c>
      <c r="O3353" s="870">
        <v>0</v>
      </c>
      <c r="P3353" s="870">
        <v>0</v>
      </c>
      <c r="Q3353" s="870">
        <v>0</v>
      </c>
      <c r="R3353" s="870">
        <v>0</v>
      </c>
      <c r="S3353" s="870">
        <v>0</v>
      </c>
      <c r="T3353" s="870">
        <v>0</v>
      </c>
      <c r="U3353" s="870">
        <v>0</v>
      </c>
      <c r="V3353" s="870">
        <v>0</v>
      </c>
      <c r="W3353" s="870">
        <v>0</v>
      </c>
      <c r="X3353" s="870">
        <v>0</v>
      </c>
      <c r="Y3353" s="870">
        <v>0</v>
      </c>
      <c r="Z3353" s="870">
        <v>0</v>
      </c>
      <c r="AA3353" s="870">
        <v>0</v>
      </c>
      <c r="AB3353" s="870">
        <v>0</v>
      </c>
      <c r="AC3353" s="870">
        <v>0</v>
      </c>
      <c r="AD3353" s="870">
        <v>0</v>
      </c>
      <c r="AE3353" s="870">
        <v>0</v>
      </c>
    </row>
    <row r="3354" spans="1:31">
      <c r="A3354" s="870" t="s">
        <v>2144</v>
      </c>
      <c r="B3354" s="870">
        <v>27</v>
      </c>
      <c r="C3354" s="870">
        <v>2710</v>
      </c>
      <c r="D3354" s="870">
        <v>271000</v>
      </c>
      <c r="E3354" s="870">
        <v>2710001003</v>
      </c>
      <c r="F3354" s="870" t="s">
        <v>4444</v>
      </c>
      <c r="G3354" s="870">
        <v>0</v>
      </c>
      <c r="H3354" s="870">
        <v>0</v>
      </c>
      <c r="I3354" s="870">
        <v>0</v>
      </c>
      <c r="J3354" s="870">
        <v>0</v>
      </c>
      <c r="K3354" s="870">
        <v>0</v>
      </c>
      <c r="L3354" s="870">
        <v>0</v>
      </c>
      <c r="M3354" s="870">
        <v>0</v>
      </c>
      <c r="N3354" s="870">
        <v>0</v>
      </c>
      <c r="O3354" s="870">
        <v>0</v>
      </c>
      <c r="P3354" s="870">
        <v>0</v>
      </c>
      <c r="Q3354" s="870">
        <v>0</v>
      </c>
      <c r="R3354" s="870">
        <v>0</v>
      </c>
      <c r="S3354" s="870">
        <v>0</v>
      </c>
      <c r="T3354" s="870">
        <v>0</v>
      </c>
      <c r="U3354" s="870">
        <v>0</v>
      </c>
      <c r="V3354" s="870">
        <v>0</v>
      </c>
      <c r="W3354" s="870">
        <v>0</v>
      </c>
      <c r="X3354" s="870">
        <v>0</v>
      </c>
      <c r="Y3354" s="870">
        <v>0</v>
      </c>
      <c r="Z3354" s="870">
        <v>0</v>
      </c>
      <c r="AA3354" s="870">
        <v>0</v>
      </c>
      <c r="AB3354" s="870">
        <v>0</v>
      </c>
      <c r="AC3354" s="870">
        <v>0</v>
      </c>
      <c r="AD3354" s="870">
        <v>0</v>
      </c>
      <c r="AE3354" s="870">
        <v>0</v>
      </c>
    </row>
    <row r="3355" spans="1:31">
      <c r="A3355" s="870" t="s">
        <v>2144</v>
      </c>
      <c r="B3355" s="870">
        <v>27</v>
      </c>
      <c r="C3355" s="870">
        <v>2710</v>
      </c>
      <c r="D3355" s="870">
        <v>271000</v>
      </c>
      <c r="E3355" s="870">
        <v>2710001005</v>
      </c>
      <c r="F3355" s="870" t="s">
        <v>4445</v>
      </c>
      <c r="G3355" s="870">
        <v>-38040475000</v>
      </c>
      <c r="H3355" s="870">
        <v>0</v>
      </c>
      <c r="I3355" s="870">
        <v>24165261938</v>
      </c>
      <c r="J3355" s="870">
        <v>62205736938</v>
      </c>
      <c r="K3355" s="870">
        <v>0</v>
      </c>
      <c r="L3355" s="870">
        <v>62205736938</v>
      </c>
      <c r="M3355" s="870">
        <v>0</v>
      </c>
      <c r="N3355" s="870">
        <v>0</v>
      </c>
      <c r="O3355" s="870">
        <v>62205736938</v>
      </c>
      <c r="P3355" s="870">
        <v>23016122667.060001</v>
      </c>
      <c r="Q3355" s="870">
        <v>0</v>
      </c>
      <c r="R3355" s="870">
        <v>0</v>
      </c>
      <c r="S3355" s="870">
        <v>0</v>
      </c>
      <c r="T3355" s="870">
        <v>0</v>
      </c>
      <c r="U3355" s="870">
        <v>0</v>
      </c>
      <c r="V3355" s="870">
        <v>0</v>
      </c>
      <c r="W3355" s="870">
        <v>0</v>
      </c>
      <c r="X3355" s="870">
        <v>23016122667.060001</v>
      </c>
      <c r="Y3355" s="870">
        <v>0.37</v>
      </c>
      <c r="Z3355" s="870">
        <v>23016122667.060001</v>
      </c>
      <c r="AA3355" s="870">
        <v>0</v>
      </c>
      <c r="AB3355" s="870">
        <v>23016122667.060001</v>
      </c>
      <c r="AC3355" s="870">
        <v>0</v>
      </c>
      <c r="AD3355" s="870">
        <v>0</v>
      </c>
      <c r="AE3355" s="870">
        <v>0</v>
      </c>
    </row>
    <row r="3356" spans="1:31">
      <c r="A3356" s="870" t="s">
        <v>2144</v>
      </c>
      <c r="B3356" s="870">
        <v>27</v>
      </c>
      <c r="C3356" s="870">
        <v>2710</v>
      </c>
      <c r="D3356" s="870">
        <v>271000</v>
      </c>
      <c r="E3356" s="870">
        <v>2710001006</v>
      </c>
      <c r="F3356" s="870" t="s">
        <v>1717</v>
      </c>
      <c r="G3356" s="870">
        <v>0</v>
      </c>
      <c r="H3356" s="870">
        <v>0</v>
      </c>
      <c r="I3356" s="870">
        <v>0</v>
      </c>
      <c r="J3356" s="870">
        <v>0</v>
      </c>
      <c r="K3356" s="870">
        <v>0</v>
      </c>
      <c r="L3356" s="870">
        <v>0</v>
      </c>
      <c r="M3356" s="870">
        <v>0</v>
      </c>
      <c r="N3356" s="870">
        <v>0</v>
      </c>
      <c r="O3356" s="870">
        <v>0</v>
      </c>
      <c r="P3356" s="870">
        <v>0</v>
      </c>
      <c r="Q3356" s="870">
        <v>0</v>
      </c>
      <c r="R3356" s="870">
        <v>0</v>
      </c>
      <c r="S3356" s="870">
        <v>0</v>
      </c>
      <c r="T3356" s="870">
        <v>0</v>
      </c>
      <c r="U3356" s="870">
        <v>0</v>
      </c>
      <c r="V3356" s="870">
        <v>0</v>
      </c>
      <c r="W3356" s="870">
        <v>0</v>
      </c>
      <c r="X3356" s="870">
        <v>0</v>
      </c>
      <c r="Y3356" s="870">
        <v>0</v>
      </c>
      <c r="Z3356" s="870">
        <v>0</v>
      </c>
      <c r="AA3356" s="870">
        <v>0</v>
      </c>
      <c r="AB3356" s="870">
        <v>0</v>
      </c>
      <c r="AC3356" s="870">
        <v>0</v>
      </c>
      <c r="AD3356" s="870">
        <v>0</v>
      </c>
      <c r="AE3356" s="870">
        <v>0</v>
      </c>
    </row>
    <row r="3357" spans="1:31">
      <c r="A3357" s="870" t="s">
        <v>2111</v>
      </c>
      <c r="B3357" s="870">
        <v>27</v>
      </c>
      <c r="C3357" s="870">
        <v>2710</v>
      </c>
      <c r="D3357" s="870">
        <v>271000</v>
      </c>
      <c r="E3357" s="870">
        <v>2710001007</v>
      </c>
      <c r="F3357" s="870" t="s">
        <v>2669</v>
      </c>
      <c r="G3357" s="870">
        <v>0</v>
      </c>
      <c r="H3357" s="870">
        <v>0</v>
      </c>
      <c r="I3357" s="870">
        <v>0</v>
      </c>
      <c r="J3357" s="870">
        <v>0</v>
      </c>
      <c r="K3357" s="870">
        <v>0</v>
      </c>
      <c r="L3357" s="870">
        <v>0</v>
      </c>
      <c r="M3357" s="870">
        <v>0</v>
      </c>
      <c r="N3357" s="870">
        <v>0</v>
      </c>
      <c r="O3357" s="870">
        <v>0</v>
      </c>
      <c r="P3357" s="870">
        <v>0</v>
      </c>
      <c r="Q3357" s="870">
        <v>0</v>
      </c>
      <c r="R3357" s="870">
        <v>0</v>
      </c>
      <c r="S3357" s="870">
        <v>0</v>
      </c>
      <c r="T3357" s="870">
        <v>0</v>
      </c>
      <c r="U3357" s="870">
        <v>0</v>
      </c>
      <c r="V3357" s="870">
        <v>0</v>
      </c>
      <c r="W3357" s="870">
        <v>0</v>
      </c>
      <c r="X3357" s="870">
        <v>0</v>
      </c>
      <c r="Y3357" s="870">
        <v>0</v>
      </c>
      <c r="Z3357" s="870">
        <v>0</v>
      </c>
      <c r="AA3357" s="870">
        <v>0</v>
      </c>
      <c r="AB3357" s="870">
        <v>0</v>
      </c>
      <c r="AC3357" s="870">
        <v>0</v>
      </c>
      <c r="AD3357" s="870">
        <v>0</v>
      </c>
      <c r="AE3357" s="870">
        <v>0</v>
      </c>
    </row>
    <row r="3358" spans="1:31">
      <c r="A3358" s="870" t="s">
        <v>2144</v>
      </c>
      <c r="B3358" s="870">
        <v>27</v>
      </c>
      <c r="C3358" s="870">
        <v>2710</v>
      </c>
      <c r="D3358" s="870">
        <v>271000</v>
      </c>
      <c r="E3358" s="870">
        <v>2710001008</v>
      </c>
      <c r="F3358" s="870" t="s">
        <v>4446</v>
      </c>
      <c r="G3358" s="870">
        <v>0</v>
      </c>
      <c r="H3358" s="870">
        <v>0</v>
      </c>
      <c r="I3358" s="870">
        <v>0</v>
      </c>
      <c r="J3358" s="870">
        <v>0</v>
      </c>
      <c r="K3358" s="870">
        <v>0</v>
      </c>
      <c r="L3358" s="870">
        <v>0</v>
      </c>
      <c r="M3358" s="870">
        <v>0</v>
      </c>
      <c r="N3358" s="870">
        <v>0</v>
      </c>
      <c r="O3358" s="870">
        <v>0</v>
      </c>
      <c r="P3358" s="870">
        <v>0</v>
      </c>
      <c r="Q3358" s="870">
        <v>0</v>
      </c>
      <c r="R3358" s="870">
        <v>0</v>
      </c>
      <c r="S3358" s="870">
        <v>0</v>
      </c>
      <c r="T3358" s="870">
        <v>0</v>
      </c>
      <c r="U3358" s="870">
        <v>0</v>
      </c>
      <c r="V3358" s="870">
        <v>0</v>
      </c>
      <c r="W3358" s="870">
        <v>0</v>
      </c>
      <c r="X3358" s="870">
        <v>0</v>
      </c>
      <c r="Y3358" s="870">
        <v>0</v>
      </c>
      <c r="Z3358" s="870">
        <v>0</v>
      </c>
      <c r="AA3358" s="870">
        <v>0</v>
      </c>
      <c r="AB3358" s="870">
        <v>0</v>
      </c>
      <c r="AC3358" s="870">
        <v>0</v>
      </c>
      <c r="AD3358" s="870">
        <v>0</v>
      </c>
      <c r="AE3358" s="870">
        <v>0</v>
      </c>
    </row>
    <row r="3359" spans="1:31">
      <c r="A3359" s="870" t="s">
        <v>2144</v>
      </c>
      <c r="B3359" s="870">
        <v>27</v>
      </c>
      <c r="C3359" s="870">
        <v>2710</v>
      </c>
      <c r="D3359" s="870">
        <v>271000</v>
      </c>
      <c r="E3359" s="870">
        <v>2710001009</v>
      </c>
      <c r="F3359" s="870" t="s">
        <v>1718</v>
      </c>
      <c r="G3359" s="870">
        <v>0</v>
      </c>
      <c r="H3359" s="870">
        <v>0</v>
      </c>
      <c r="I3359" s="870">
        <v>0</v>
      </c>
      <c r="J3359" s="870">
        <v>0</v>
      </c>
      <c r="K3359" s="870">
        <v>0</v>
      </c>
      <c r="L3359" s="870">
        <v>0</v>
      </c>
      <c r="M3359" s="870">
        <v>0</v>
      </c>
      <c r="N3359" s="870">
        <v>0</v>
      </c>
      <c r="O3359" s="870">
        <v>0</v>
      </c>
      <c r="P3359" s="870">
        <v>0</v>
      </c>
      <c r="Q3359" s="870">
        <v>0</v>
      </c>
      <c r="R3359" s="870">
        <v>0</v>
      </c>
      <c r="S3359" s="870">
        <v>0</v>
      </c>
      <c r="T3359" s="870">
        <v>0</v>
      </c>
      <c r="U3359" s="870">
        <v>0</v>
      </c>
      <c r="V3359" s="870">
        <v>0</v>
      </c>
      <c r="W3359" s="870">
        <v>0</v>
      </c>
      <c r="X3359" s="870">
        <v>0</v>
      </c>
      <c r="Y3359" s="870">
        <v>0</v>
      </c>
      <c r="Z3359" s="870">
        <v>0</v>
      </c>
      <c r="AA3359" s="870">
        <v>0</v>
      </c>
      <c r="AB3359" s="870">
        <v>0</v>
      </c>
      <c r="AC3359" s="870">
        <v>0</v>
      </c>
      <c r="AD3359" s="870">
        <v>0</v>
      </c>
      <c r="AE3359" s="870">
        <v>0</v>
      </c>
    </row>
    <row r="3360" spans="1:31">
      <c r="A3360" s="870" t="s">
        <v>2144</v>
      </c>
      <c r="B3360" s="870">
        <v>27</v>
      </c>
      <c r="C3360" s="870">
        <v>2715</v>
      </c>
      <c r="D3360" s="870">
        <v>271500</v>
      </c>
      <c r="E3360" s="870">
        <v>2715001000</v>
      </c>
      <c r="F3360" s="870" t="s">
        <v>329</v>
      </c>
      <c r="G3360" s="870">
        <v>-7260706279</v>
      </c>
      <c r="H3360" s="870">
        <v>0</v>
      </c>
      <c r="I3360" s="870">
        <v>-7260706278.71</v>
      </c>
      <c r="J3360" s="870">
        <v>0.28999996185302734</v>
      </c>
      <c r="K3360" s="870">
        <v>0</v>
      </c>
      <c r="L3360" s="870">
        <v>0.28999996185302734</v>
      </c>
      <c r="M3360" s="870">
        <v>0</v>
      </c>
      <c r="N3360" s="870">
        <v>0</v>
      </c>
      <c r="O3360" s="870">
        <v>0.28999996185302734</v>
      </c>
      <c r="P3360" s="870">
        <v>0.10729998588562012</v>
      </c>
      <c r="Q3360" s="870">
        <v>0</v>
      </c>
      <c r="R3360" s="870">
        <v>0</v>
      </c>
      <c r="S3360" s="870">
        <v>0</v>
      </c>
      <c r="T3360" s="870">
        <v>0</v>
      </c>
      <c r="U3360" s="870">
        <v>0</v>
      </c>
      <c r="V3360" s="870">
        <v>0</v>
      </c>
      <c r="W3360" s="870">
        <v>0</v>
      </c>
      <c r="X3360" s="870">
        <v>0.10729998588562012</v>
      </c>
      <c r="Y3360" s="870">
        <v>0.37</v>
      </c>
      <c r="Z3360" s="870">
        <v>0.10729998588562012</v>
      </c>
      <c r="AA3360" s="870">
        <v>0</v>
      </c>
      <c r="AB3360" s="870">
        <v>0.10729998588562012</v>
      </c>
      <c r="AC3360" s="870">
        <v>0</v>
      </c>
      <c r="AD3360" s="870">
        <v>0</v>
      </c>
      <c r="AE3360" s="870">
        <v>0</v>
      </c>
    </row>
    <row r="3361" spans="1:31">
      <c r="A3361" s="870" t="s">
        <v>2144</v>
      </c>
      <c r="B3361" s="870">
        <v>27</v>
      </c>
      <c r="C3361" s="870">
        <v>2715</v>
      </c>
      <c r="D3361" s="870">
        <v>271500</v>
      </c>
      <c r="E3361" s="870">
        <v>2715001001</v>
      </c>
      <c r="F3361" s="870" t="s">
        <v>330</v>
      </c>
      <c r="G3361" s="870">
        <v>0</v>
      </c>
      <c r="H3361" s="870">
        <v>0</v>
      </c>
      <c r="I3361" s="870">
        <v>0</v>
      </c>
      <c r="J3361" s="870">
        <v>0</v>
      </c>
      <c r="K3361" s="870">
        <v>0</v>
      </c>
      <c r="L3361" s="870">
        <v>0</v>
      </c>
      <c r="M3361" s="870">
        <v>0</v>
      </c>
      <c r="N3361" s="870">
        <v>0</v>
      </c>
      <c r="O3361" s="870">
        <v>0</v>
      </c>
      <c r="P3361" s="870">
        <v>0</v>
      </c>
      <c r="Q3361" s="870">
        <v>0</v>
      </c>
      <c r="R3361" s="870">
        <v>0</v>
      </c>
      <c r="S3361" s="870">
        <v>0</v>
      </c>
      <c r="T3361" s="870">
        <v>0</v>
      </c>
      <c r="U3361" s="870">
        <v>0</v>
      </c>
      <c r="V3361" s="870">
        <v>0</v>
      </c>
      <c r="W3361" s="870">
        <v>0</v>
      </c>
      <c r="X3361" s="870">
        <v>0</v>
      </c>
      <c r="Y3361" s="870">
        <v>0</v>
      </c>
      <c r="Z3361" s="870">
        <v>0</v>
      </c>
      <c r="AA3361" s="870">
        <v>0</v>
      </c>
      <c r="AB3361" s="870">
        <v>0</v>
      </c>
      <c r="AC3361" s="870">
        <v>0</v>
      </c>
      <c r="AD3361" s="870">
        <v>0</v>
      </c>
      <c r="AE3361" s="870">
        <v>0</v>
      </c>
    </row>
    <row r="3362" spans="1:31">
      <c r="A3362" s="870" t="s">
        <v>2144</v>
      </c>
      <c r="B3362" s="870">
        <v>27</v>
      </c>
      <c r="C3362" s="870">
        <v>2715</v>
      </c>
      <c r="D3362" s="870">
        <v>271500</v>
      </c>
      <c r="E3362" s="870">
        <v>2715001003</v>
      </c>
      <c r="F3362" s="870" t="s">
        <v>4447</v>
      </c>
      <c r="G3362" s="870">
        <v>0</v>
      </c>
      <c r="H3362" s="870">
        <v>0</v>
      </c>
      <c r="I3362" s="870">
        <v>0</v>
      </c>
      <c r="J3362" s="870">
        <v>0</v>
      </c>
      <c r="K3362" s="870">
        <v>0</v>
      </c>
      <c r="L3362" s="870">
        <v>0</v>
      </c>
      <c r="M3362" s="870">
        <v>0</v>
      </c>
      <c r="N3362" s="870">
        <v>0</v>
      </c>
      <c r="O3362" s="870">
        <v>0</v>
      </c>
      <c r="P3362" s="870">
        <v>0</v>
      </c>
      <c r="Q3362" s="870">
        <v>0</v>
      </c>
      <c r="R3362" s="870">
        <v>0</v>
      </c>
      <c r="S3362" s="870">
        <v>0</v>
      </c>
      <c r="T3362" s="870">
        <v>0</v>
      </c>
      <c r="U3362" s="870">
        <v>0</v>
      </c>
      <c r="V3362" s="870">
        <v>0</v>
      </c>
      <c r="W3362" s="870">
        <v>0</v>
      </c>
      <c r="X3362" s="870">
        <v>0</v>
      </c>
      <c r="Y3362" s="870">
        <v>0</v>
      </c>
      <c r="Z3362" s="870">
        <v>0</v>
      </c>
      <c r="AA3362" s="870">
        <v>0</v>
      </c>
      <c r="AB3362" s="870">
        <v>0</v>
      </c>
      <c r="AC3362" s="870">
        <v>0</v>
      </c>
      <c r="AD3362" s="870">
        <v>0</v>
      </c>
      <c r="AE3362" s="870">
        <v>0</v>
      </c>
    </row>
    <row r="3363" spans="1:31">
      <c r="A3363" s="870" t="s">
        <v>2144</v>
      </c>
      <c r="B3363" s="870">
        <v>27</v>
      </c>
      <c r="C3363" s="870">
        <v>2715</v>
      </c>
      <c r="D3363" s="870">
        <v>271500</v>
      </c>
      <c r="E3363" s="870">
        <v>2715001004</v>
      </c>
      <c r="F3363" s="870" t="s">
        <v>4448</v>
      </c>
      <c r="G3363" s="870">
        <v>0</v>
      </c>
      <c r="H3363" s="870">
        <v>0</v>
      </c>
      <c r="I3363" s="870">
        <v>0</v>
      </c>
      <c r="J3363" s="870">
        <v>0</v>
      </c>
      <c r="K3363" s="870">
        <v>0</v>
      </c>
      <c r="L3363" s="870">
        <v>0</v>
      </c>
      <c r="M3363" s="870">
        <v>0</v>
      </c>
      <c r="N3363" s="870">
        <v>0</v>
      </c>
      <c r="O3363" s="870">
        <v>0</v>
      </c>
      <c r="P3363" s="870">
        <v>0</v>
      </c>
      <c r="Q3363" s="870">
        <v>0</v>
      </c>
      <c r="R3363" s="870">
        <v>0</v>
      </c>
      <c r="S3363" s="870">
        <v>0</v>
      </c>
      <c r="T3363" s="870">
        <v>0</v>
      </c>
      <c r="U3363" s="870">
        <v>0</v>
      </c>
      <c r="V3363" s="870">
        <v>0</v>
      </c>
      <c r="W3363" s="870">
        <v>0</v>
      </c>
      <c r="X3363" s="870">
        <v>0</v>
      </c>
      <c r="Y3363" s="870">
        <v>0</v>
      </c>
      <c r="Z3363" s="870">
        <v>0</v>
      </c>
      <c r="AA3363" s="870">
        <v>0</v>
      </c>
      <c r="AB3363" s="870">
        <v>0</v>
      </c>
      <c r="AC3363" s="870">
        <v>0</v>
      </c>
      <c r="AD3363" s="870">
        <v>0</v>
      </c>
      <c r="AE3363" s="870">
        <v>0</v>
      </c>
    </row>
    <row r="3364" spans="1:31">
      <c r="A3364" s="870" t="s">
        <v>2144</v>
      </c>
      <c r="B3364" s="870">
        <v>27</v>
      </c>
      <c r="C3364" s="870">
        <v>2720</v>
      </c>
      <c r="D3364" s="870">
        <v>272000</v>
      </c>
      <c r="E3364" s="870">
        <v>2720001000</v>
      </c>
      <c r="F3364" s="870" t="s">
        <v>331</v>
      </c>
      <c r="G3364" s="870">
        <v>-63597200646</v>
      </c>
      <c r="H3364" s="870">
        <v>0</v>
      </c>
      <c r="I3364" s="870">
        <v>-63597200646.279999</v>
      </c>
      <c r="J3364" s="870">
        <v>-0.279998779296875</v>
      </c>
      <c r="K3364" s="870">
        <v>0</v>
      </c>
      <c r="L3364" s="870">
        <v>0</v>
      </c>
      <c r="M3364" s="870">
        <v>-0.279998779296875</v>
      </c>
      <c r="N3364" s="870">
        <v>0</v>
      </c>
      <c r="O3364" s="870">
        <v>-0.279998779296875</v>
      </c>
      <c r="P3364" s="870">
        <v>-0.10359954833984375</v>
      </c>
      <c r="Q3364" s="870">
        <v>0</v>
      </c>
      <c r="R3364" s="870">
        <v>0</v>
      </c>
      <c r="S3364" s="870">
        <v>0</v>
      </c>
      <c r="T3364" s="870">
        <v>0</v>
      </c>
      <c r="U3364" s="870">
        <v>0</v>
      </c>
      <c r="V3364" s="870">
        <v>0</v>
      </c>
      <c r="W3364" s="870">
        <v>0</v>
      </c>
      <c r="X3364" s="870">
        <v>-0.10359954833984375</v>
      </c>
      <c r="Y3364" s="870">
        <v>0.37</v>
      </c>
      <c r="Z3364" s="870">
        <v>0</v>
      </c>
      <c r="AA3364" s="870">
        <v>-0.10359954833984375</v>
      </c>
      <c r="AB3364" s="870">
        <v>0</v>
      </c>
      <c r="AC3364" s="870">
        <v>-0.10359954833984375</v>
      </c>
      <c r="AD3364" s="870">
        <v>0</v>
      </c>
      <c r="AE3364" s="870">
        <v>0</v>
      </c>
    </row>
    <row r="3365" spans="1:31">
      <c r="A3365" s="870" t="s">
        <v>2144</v>
      </c>
      <c r="B3365" s="870">
        <v>27</v>
      </c>
      <c r="C3365" s="870">
        <v>2720</v>
      </c>
      <c r="D3365" s="870">
        <v>272000</v>
      </c>
      <c r="E3365" s="870">
        <v>2720001001</v>
      </c>
      <c r="F3365" s="870" t="s">
        <v>4449</v>
      </c>
      <c r="G3365" s="870">
        <v>0</v>
      </c>
      <c r="H3365" s="870">
        <v>0</v>
      </c>
      <c r="I3365" s="870">
        <v>0</v>
      </c>
      <c r="J3365" s="870">
        <v>0</v>
      </c>
      <c r="K3365" s="870">
        <v>0</v>
      </c>
      <c r="L3365" s="870">
        <v>0</v>
      </c>
      <c r="M3365" s="870">
        <v>0</v>
      </c>
      <c r="N3365" s="870">
        <v>0</v>
      </c>
      <c r="O3365" s="870">
        <v>0</v>
      </c>
      <c r="P3365" s="870">
        <v>0</v>
      </c>
      <c r="Q3365" s="870">
        <v>0</v>
      </c>
      <c r="R3365" s="870">
        <v>0</v>
      </c>
      <c r="S3365" s="870">
        <v>0</v>
      </c>
      <c r="T3365" s="870">
        <v>0</v>
      </c>
      <c r="U3365" s="870">
        <v>0</v>
      </c>
      <c r="V3365" s="870">
        <v>0</v>
      </c>
      <c r="W3365" s="870">
        <v>0</v>
      </c>
      <c r="X3365" s="870">
        <v>0</v>
      </c>
      <c r="Y3365" s="870">
        <v>0</v>
      </c>
      <c r="Z3365" s="870">
        <v>0</v>
      </c>
      <c r="AA3365" s="870">
        <v>0</v>
      </c>
      <c r="AB3365" s="870">
        <v>0</v>
      </c>
      <c r="AC3365" s="870">
        <v>0</v>
      </c>
      <c r="AD3365" s="870">
        <v>0</v>
      </c>
      <c r="AE3365" s="870">
        <v>0</v>
      </c>
    </row>
    <row r="3366" spans="1:31">
      <c r="A3366" s="870" t="s">
        <v>2144</v>
      </c>
      <c r="B3366" s="870">
        <v>27</v>
      </c>
      <c r="C3366" s="870">
        <v>2720</v>
      </c>
      <c r="D3366" s="870">
        <v>272000</v>
      </c>
      <c r="E3366" s="870">
        <v>2720001002</v>
      </c>
      <c r="F3366" s="870" t="s">
        <v>332</v>
      </c>
      <c r="G3366" s="870">
        <v>0</v>
      </c>
      <c r="H3366" s="870">
        <v>0</v>
      </c>
      <c r="I3366" s="870">
        <v>0</v>
      </c>
      <c r="J3366" s="870">
        <v>0</v>
      </c>
      <c r="K3366" s="870">
        <v>0</v>
      </c>
      <c r="L3366" s="870">
        <v>0</v>
      </c>
      <c r="M3366" s="870">
        <v>0</v>
      </c>
      <c r="N3366" s="870">
        <v>0</v>
      </c>
      <c r="O3366" s="870">
        <v>0</v>
      </c>
      <c r="P3366" s="870">
        <v>0</v>
      </c>
      <c r="Q3366" s="870">
        <v>0</v>
      </c>
      <c r="R3366" s="870">
        <v>0</v>
      </c>
      <c r="S3366" s="870">
        <v>0</v>
      </c>
      <c r="T3366" s="870">
        <v>0</v>
      </c>
      <c r="U3366" s="870">
        <v>0</v>
      </c>
      <c r="V3366" s="870">
        <v>0</v>
      </c>
      <c r="W3366" s="870">
        <v>0</v>
      </c>
      <c r="X3366" s="870">
        <v>0</v>
      </c>
      <c r="Y3366" s="870">
        <v>0</v>
      </c>
      <c r="Z3366" s="870">
        <v>0</v>
      </c>
      <c r="AA3366" s="870">
        <v>0</v>
      </c>
      <c r="AB3366" s="870">
        <v>0</v>
      </c>
      <c r="AC3366" s="870">
        <v>0</v>
      </c>
      <c r="AD3366" s="870">
        <v>0</v>
      </c>
      <c r="AE3366" s="870">
        <v>0</v>
      </c>
    </row>
    <row r="3367" spans="1:31">
      <c r="A3367" s="870" t="s">
        <v>2144</v>
      </c>
      <c r="B3367" s="870">
        <v>27</v>
      </c>
      <c r="C3367" s="870">
        <v>2720</v>
      </c>
      <c r="D3367" s="870">
        <v>272000</v>
      </c>
      <c r="E3367" s="870">
        <v>2720001003</v>
      </c>
      <c r="F3367" s="870" t="s">
        <v>333</v>
      </c>
      <c r="G3367" s="870">
        <v>-59953814640</v>
      </c>
      <c r="H3367" s="870">
        <v>0</v>
      </c>
      <c r="I3367" s="870">
        <v>-59953814639.800003</v>
      </c>
      <c r="J3367" s="870">
        <v>0.1999969482421875</v>
      </c>
      <c r="K3367" s="870">
        <v>0</v>
      </c>
      <c r="L3367" s="870">
        <v>0.1999969482421875</v>
      </c>
      <c r="M3367" s="870">
        <v>0</v>
      </c>
      <c r="N3367" s="870">
        <v>0</v>
      </c>
      <c r="O3367" s="870">
        <v>0.1999969482421875</v>
      </c>
      <c r="P3367" s="870">
        <v>7.3998870849609377E-2</v>
      </c>
      <c r="Q3367" s="870">
        <v>0</v>
      </c>
      <c r="R3367" s="870">
        <v>0</v>
      </c>
      <c r="S3367" s="870">
        <v>0</v>
      </c>
      <c r="T3367" s="870">
        <v>0</v>
      </c>
      <c r="U3367" s="870">
        <v>0</v>
      </c>
      <c r="V3367" s="870">
        <v>0</v>
      </c>
      <c r="W3367" s="870">
        <v>0</v>
      </c>
      <c r="X3367" s="870">
        <v>7.3998870849609377E-2</v>
      </c>
      <c r="Y3367" s="870">
        <v>0.37</v>
      </c>
      <c r="Z3367" s="870">
        <v>7.3998870849609377E-2</v>
      </c>
      <c r="AA3367" s="870">
        <v>0</v>
      </c>
      <c r="AB3367" s="870">
        <v>7.3998870849609377E-2</v>
      </c>
      <c r="AC3367" s="870">
        <v>0</v>
      </c>
      <c r="AD3367" s="870">
        <v>0</v>
      </c>
      <c r="AE3367" s="870">
        <v>0</v>
      </c>
    </row>
    <row r="3368" spans="1:31">
      <c r="A3368" s="870" t="s">
        <v>2144</v>
      </c>
      <c r="B3368" s="870">
        <v>27</v>
      </c>
      <c r="C3368" s="870">
        <v>2720</v>
      </c>
      <c r="D3368" s="870">
        <v>272000</v>
      </c>
      <c r="E3368" s="870">
        <v>2720001004</v>
      </c>
      <c r="F3368" s="870" t="s">
        <v>334</v>
      </c>
      <c r="G3368" s="870">
        <v>0</v>
      </c>
      <c r="H3368" s="870">
        <v>0</v>
      </c>
      <c r="I3368" s="870">
        <v>0</v>
      </c>
      <c r="J3368" s="870">
        <v>0</v>
      </c>
      <c r="K3368" s="870">
        <v>0</v>
      </c>
      <c r="L3368" s="870">
        <v>0</v>
      </c>
      <c r="M3368" s="870">
        <v>0</v>
      </c>
      <c r="N3368" s="870">
        <v>0</v>
      </c>
      <c r="O3368" s="870">
        <v>0</v>
      </c>
      <c r="P3368" s="870">
        <v>0</v>
      </c>
      <c r="Q3368" s="870">
        <v>0</v>
      </c>
      <c r="R3368" s="870">
        <v>0</v>
      </c>
      <c r="S3368" s="870">
        <v>0</v>
      </c>
      <c r="T3368" s="870">
        <v>0</v>
      </c>
      <c r="U3368" s="870">
        <v>0</v>
      </c>
      <c r="V3368" s="870">
        <v>0</v>
      </c>
      <c r="W3368" s="870">
        <v>0</v>
      </c>
      <c r="X3368" s="870">
        <v>0</v>
      </c>
      <c r="Y3368" s="870">
        <v>0</v>
      </c>
      <c r="Z3368" s="870">
        <v>0</v>
      </c>
      <c r="AA3368" s="870">
        <v>0</v>
      </c>
      <c r="AB3368" s="870">
        <v>0</v>
      </c>
      <c r="AC3368" s="870">
        <v>0</v>
      </c>
      <c r="AD3368" s="870">
        <v>0</v>
      </c>
      <c r="AE3368" s="870">
        <v>0</v>
      </c>
    </row>
    <row r="3369" spans="1:31">
      <c r="A3369" s="870" t="s">
        <v>2144</v>
      </c>
      <c r="B3369" s="870">
        <v>27</v>
      </c>
      <c r="C3369" s="870">
        <v>2720</v>
      </c>
      <c r="D3369" s="870">
        <v>272000</v>
      </c>
      <c r="E3369" s="870">
        <v>2720001005</v>
      </c>
      <c r="F3369" s="870" t="s">
        <v>335</v>
      </c>
      <c r="G3369" s="870">
        <v>0</v>
      </c>
      <c r="H3369" s="870">
        <v>0</v>
      </c>
      <c r="I3369" s="870">
        <v>0</v>
      </c>
      <c r="J3369" s="870">
        <v>0</v>
      </c>
      <c r="K3369" s="870">
        <v>0</v>
      </c>
      <c r="L3369" s="870">
        <v>0</v>
      </c>
      <c r="M3369" s="870">
        <v>0</v>
      </c>
      <c r="N3369" s="870">
        <v>0</v>
      </c>
      <c r="O3369" s="870">
        <v>0</v>
      </c>
      <c r="P3369" s="870">
        <v>0</v>
      </c>
      <c r="Q3369" s="870">
        <v>0</v>
      </c>
      <c r="R3369" s="870">
        <v>0</v>
      </c>
      <c r="S3369" s="870">
        <v>0</v>
      </c>
      <c r="T3369" s="870">
        <v>0</v>
      </c>
      <c r="U3369" s="870">
        <v>0</v>
      </c>
      <c r="V3369" s="870">
        <v>0</v>
      </c>
      <c r="W3369" s="870">
        <v>0</v>
      </c>
      <c r="X3369" s="870">
        <v>0</v>
      </c>
      <c r="Y3369" s="870">
        <v>0</v>
      </c>
      <c r="Z3369" s="870">
        <v>0</v>
      </c>
      <c r="AA3369" s="870">
        <v>0</v>
      </c>
      <c r="AB3369" s="870">
        <v>0</v>
      </c>
      <c r="AC3369" s="870">
        <v>0</v>
      </c>
      <c r="AD3369" s="870">
        <v>0</v>
      </c>
      <c r="AE3369" s="870">
        <v>0</v>
      </c>
    </row>
    <row r="3370" spans="1:31">
      <c r="A3370" s="870" t="s">
        <v>2144</v>
      </c>
      <c r="B3370" s="870">
        <v>27</v>
      </c>
      <c r="C3370" s="870">
        <v>2720</v>
      </c>
      <c r="D3370" s="870">
        <v>272000</v>
      </c>
      <c r="E3370" s="870">
        <v>2720001888</v>
      </c>
      <c r="F3370" s="870" t="s">
        <v>1719</v>
      </c>
      <c r="G3370" s="870">
        <v>-77793566</v>
      </c>
      <c r="H3370" s="870">
        <v>0</v>
      </c>
      <c r="I3370" s="870">
        <v>-77793566.319999993</v>
      </c>
      <c r="J3370" s="870">
        <v>-0.31999999284744263</v>
      </c>
      <c r="K3370" s="870">
        <v>0</v>
      </c>
      <c r="L3370" s="870">
        <v>0</v>
      </c>
      <c r="M3370" s="870">
        <v>-0.31999999284744263</v>
      </c>
      <c r="N3370" s="870">
        <v>0</v>
      </c>
      <c r="O3370" s="870">
        <v>-0.31999999284744263</v>
      </c>
      <c r="P3370" s="870">
        <v>-0.11839999735355378</v>
      </c>
      <c r="Q3370" s="870">
        <v>0</v>
      </c>
      <c r="R3370" s="870">
        <v>0</v>
      </c>
      <c r="S3370" s="870">
        <v>0</v>
      </c>
      <c r="T3370" s="870">
        <v>0</v>
      </c>
      <c r="U3370" s="870">
        <v>0</v>
      </c>
      <c r="V3370" s="870">
        <v>0</v>
      </c>
      <c r="W3370" s="870">
        <v>0</v>
      </c>
      <c r="X3370" s="870">
        <v>-0.11839999735355378</v>
      </c>
      <c r="Y3370" s="870">
        <v>0.37</v>
      </c>
      <c r="Z3370" s="870">
        <v>0</v>
      </c>
      <c r="AA3370" s="870">
        <v>-0.11839999735355378</v>
      </c>
      <c r="AB3370" s="870">
        <v>0</v>
      </c>
      <c r="AC3370" s="870">
        <v>-0.11839999735355378</v>
      </c>
      <c r="AD3370" s="870">
        <v>0</v>
      </c>
      <c r="AE3370" s="870">
        <v>0</v>
      </c>
    </row>
    <row r="3371" spans="1:31">
      <c r="A3371" s="870" t="s">
        <v>2144</v>
      </c>
      <c r="B3371" s="870">
        <v>27</v>
      </c>
      <c r="C3371" s="870">
        <v>2720</v>
      </c>
      <c r="D3371" s="870">
        <v>272000</v>
      </c>
      <c r="E3371" s="870">
        <v>2720001889</v>
      </c>
      <c r="F3371" s="870" t="s">
        <v>1720</v>
      </c>
      <c r="G3371" s="870">
        <v>0</v>
      </c>
      <c r="H3371" s="870">
        <v>0</v>
      </c>
      <c r="I3371" s="870">
        <v>0</v>
      </c>
      <c r="J3371" s="870">
        <v>0</v>
      </c>
      <c r="K3371" s="870">
        <v>0</v>
      </c>
      <c r="L3371" s="870">
        <v>0</v>
      </c>
      <c r="M3371" s="870">
        <v>0</v>
      </c>
      <c r="N3371" s="870">
        <v>0</v>
      </c>
      <c r="O3371" s="870">
        <v>0</v>
      </c>
      <c r="P3371" s="870">
        <v>0</v>
      </c>
      <c r="Q3371" s="870">
        <v>0</v>
      </c>
      <c r="R3371" s="870">
        <v>0</v>
      </c>
      <c r="S3371" s="870">
        <v>0</v>
      </c>
      <c r="T3371" s="870">
        <v>0</v>
      </c>
      <c r="U3371" s="870">
        <v>0</v>
      </c>
      <c r="V3371" s="870">
        <v>0</v>
      </c>
      <c r="W3371" s="870">
        <v>0</v>
      </c>
      <c r="X3371" s="870">
        <v>0</v>
      </c>
      <c r="Y3371" s="870">
        <v>0</v>
      </c>
      <c r="Z3371" s="870">
        <v>0</v>
      </c>
      <c r="AA3371" s="870">
        <v>0</v>
      </c>
      <c r="AB3371" s="870">
        <v>0</v>
      </c>
      <c r="AC3371" s="870">
        <v>0</v>
      </c>
      <c r="AD3371" s="870">
        <v>0</v>
      </c>
      <c r="AE3371" s="870">
        <v>0</v>
      </c>
    </row>
    <row r="3372" spans="1:31">
      <c r="A3372" s="870" t="s">
        <v>2144</v>
      </c>
      <c r="B3372" s="870">
        <v>27</v>
      </c>
      <c r="C3372" s="870">
        <v>2720</v>
      </c>
      <c r="D3372" s="870">
        <v>272015</v>
      </c>
      <c r="E3372" s="870">
        <v>2720151000</v>
      </c>
      <c r="F3372" s="870" t="s">
        <v>1721</v>
      </c>
      <c r="G3372" s="870">
        <v>0</v>
      </c>
      <c r="H3372" s="870">
        <v>0</v>
      </c>
      <c r="I3372" s="870">
        <v>0</v>
      </c>
      <c r="J3372" s="870">
        <v>0</v>
      </c>
      <c r="K3372" s="870">
        <v>0</v>
      </c>
      <c r="L3372" s="870">
        <v>0</v>
      </c>
      <c r="M3372" s="870">
        <v>0</v>
      </c>
      <c r="N3372" s="870">
        <v>0</v>
      </c>
      <c r="O3372" s="870">
        <v>0</v>
      </c>
      <c r="P3372" s="870">
        <v>0</v>
      </c>
      <c r="Q3372" s="870">
        <v>0</v>
      </c>
      <c r="R3372" s="870">
        <v>0</v>
      </c>
      <c r="S3372" s="870">
        <v>0</v>
      </c>
      <c r="T3372" s="870">
        <v>0</v>
      </c>
      <c r="U3372" s="870">
        <v>0</v>
      </c>
      <c r="V3372" s="870">
        <v>0</v>
      </c>
      <c r="W3372" s="870">
        <v>0</v>
      </c>
      <c r="X3372" s="870">
        <v>0</v>
      </c>
      <c r="Y3372" s="870">
        <v>0</v>
      </c>
      <c r="Z3372" s="870">
        <v>0</v>
      </c>
      <c r="AA3372" s="870">
        <v>0</v>
      </c>
      <c r="AB3372" s="870">
        <v>0</v>
      </c>
      <c r="AC3372" s="870">
        <v>0</v>
      </c>
      <c r="AD3372" s="870">
        <v>0</v>
      </c>
      <c r="AE3372" s="870">
        <v>0</v>
      </c>
    </row>
    <row r="3373" spans="1:31">
      <c r="A3373" s="870" t="s">
        <v>2144</v>
      </c>
      <c r="B3373" s="870">
        <v>27</v>
      </c>
      <c r="C3373" s="870">
        <v>2720</v>
      </c>
      <c r="D3373" s="870">
        <v>272015</v>
      </c>
      <c r="E3373" s="870">
        <v>2720159704</v>
      </c>
      <c r="F3373" s="870" t="s">
        <v>1722</v>
      </c>
      <c r="G3373" s="870">
        <v>0</v>
      </c>
      <c r="H3373" s="870">
        <v>0</v>
      </c>
      <c r="I3373" s="870">
        <v>0</v>
      </c>
      <c r="J3373" s="870">
        <v>0</v>
      </c>
      <c r="K3373" s="870">
        <v>0</v>
      </c>
      <c r="L3373" s="870">
        <v>0</v>
      </c>
      <c r="M3373" s="870">
        <v>0</v>
      </c>
      <c r="N3373" s="870">
        <v>0</v>
      </c>
      <c r="O3373" s="870">
        <v>0</v>
      </c>
      <c r="P3373" s="870">
        <v>0</v>
      </c>
      <c r="Q3373" s="870">
        <v>0</v>
      </c>
      <c r="R3373" s="870">
        <v>0</v>
      </c>
      <c r="S3373" s="870">
        <v>0</v>
      </c>
      <c r="T3373" s="870">
        <v>0</v>
      </c>
      <c r="U3373" s="870">
        <v>0</v>
      </c>
      <c r="V3373" s="870">
        <v>0</v>
      </c>
      <c r="W3373" s="870">
        <v>0</v>
      </c>
      <c r="X3373" s="870">
        <v>0</v>
      </c>
      <c r="Y3373" s="870">
        <v>0</v>
      </c>
      <c r="Z3373" s="870">
        <v>0</v>
      </c>
      <c r="AA3373" s="870">
        <v>0</v>
      </c>
      <c r="AB3373" s="870">
        <v>0</v>
      </c>
      <c r="AC3373" s="870">
        <v>0</v>
      </c>
      <c r="AD3373" s="870">
        <v>0</v>
      </c>
      <c r="AE3373" s="870">
        <v>0</v>
      </c>
    </row>
    <row r="3374" spans="1:31">
      <c r="A3374" s="870" t="s">
        <v>2144</v>
      </c>
      <c r="B3374" s="870">
        <v>27</v>
      </c>
      <c r="C3374" s="870">
        <v>2725</v>
      </c>
      <c r="D3374" s="870">
        <v>272500</v>
      </c>
      <c r="E3374" s="870">
        <v>2725001000</v>
      </c>
      <c r="F3374" s="870" t="s">
        <v>336</v>
      </c>
      <c r="G3374" s="870">
        <v>0</v>
      </c>
      <c r="H3374" s="870">
        <v>0</v>
      </c>
      <c r="I3374" s="870">
        <v>0</v>
      </c>
      <c r="J3374" s="870">
        <v>0</v>
      </c>
      <c r="K3374" s="870">
        <v>0</v>
      </c>
      <c r="L3374" s="870">
        <v>0</v>
      </c>
      <c r="M3374" s="870">
        <v>0</v>
      </c>
      <c r="N3374" s="870">
        <v>0</v>
      </c>
      <c r="O3374" s="870">
        <v>0</v>
      </c>
      <c r="P3374" s="870">
        <v>0</v>
      </c>
      <c r="Q3374" s="870">
        <v>0</v>
      </c>
      <c r="R3374" s="870">
        <v>0</v>
      </c>
      <c r="S3374" s="870">
        <v>0</v>
      </c>
      <c r="T3374" s="870">
        <v>0</v>
      </c>
      <c r="U3374" s="870">
        <v>0</v>
      </c>
      <c r="V3374" s="870">
        <v>0</v>
      </c>
      <c r="W3374" s="870">
        <v>0</v>
      </c>
      <c r="X3374" s="870">
        <v>0</v>
      </c>
      <c r="Y3374" s="870">
        <v>0</v>
      </c>
      <c r="Z3374" s="870">
        <v>0</v>
      </c>
      <c r="AA3374" s="870">
        <v>0</v>
      </c>
      <c r="AB3374" s="870">
        <v>0</v>
      </c>
      <c r="AC3374" s="870">
        <v>0</v>
      </c>
      <c r="AD3374" s="870">
        <v>0</v>
      </c>
      <c r="AE3374" s="870">
        <v>0</v>
      </c>
    </row>
    <row r="3375" spans="1:31">
      <c r="A3375" s="870" t="s">
        <v>2144</v>
      </c>
      <c r="B3375" s="870">
        <v>27</v>
      </c>
      <c r="C3375" s="870">
        <v>2725</v>
      </c>
      <c r="D3375" s="870">
        <v>272500</v>
      </c>
      <c r="E3375" s="870">
        <v>2725001001</v>
      </c>
      <c r="F3375" s="870" t="s">
        <v>4450</v>
      </c>
      <c r="G3375" s="870">
        <v>0</v>
      </c>
      <c r="H3375" s="870">
        <v>0</v>
      </c>
      <c r="I3375" s="870">
        <v>0</v>
      </c>
      <c r="J3375" s="870">
        <v>0</v>
      </c>
      <c r="K3375" s="870">
        <v>0</v>
      </c>
      <c r="L3375" s="870">
        <v>0</v>
      </c>
      <c r="M3375" s="870">
        <v>0</v>
      </c>
      <c r="N3375" s="870">
        <v>0</v>
      </c>
      <c r="O3375" s="870">
        <v>0</v>
      </c>
      <c r="P3375" s="870">
        <v>0</v>
      </c>
      <c r="Q3375" s="870">
        <v>0</v>
      </c>
      <c r="R3375" s="870">
        <v>0</v>
      </c>
      <c r="S3375" s="870">
        <v>0</v>
      </c>
      <c r="T3375" s="870">
        <v>0</v>
      </c>
      <c r="U3375" s="870">
        <v>0</v>
      </c>
      <c r="V3375" s="870">
        <v>0</v>
      </c>
      <c r="W3375" s="870">
        <v>0</v>
      </c>
      <c r="X3375" s="870">
        <v>0</v>
      </c>
      <c r="Y3375" s="870">
        <v>0</v>
      </c>
      <c r="Z3375" s="870">
        <v>0</v>
      </c>
      <c r="AA3375" s="870">
        <v>0</v>
      </c>
      <c r="AB3375" s="870">
        <v>0</v>
      </c>
      <c r="AC3375" s="870">
        <v>0</v>
      </c>
      <c r="AD3375" s="870">
        <v>0</v>
      </c>
      <c r="AE3375" s="870">
        <v>0</v>
      </c>
    </row>
    <row r="3376" spans="1:31">
      <c r="A3376" s="870" t="s">
        <v>2144</v>
      </c>
      <c r="B3376" s="870">
        <v>27</v>
      </c>
      <c r="C3376" s="870">
        <v>2730</v>
      </c>
      <c r="D3376" s="870">
        <v>273000</v>
      </c>
      <c r="E3376" s="870">
        <v>2730001000</v>
      </c>
      <c r="F3376" s="870" t="s">
        <v>337</v>
      </c>
      <c r="G3376" s="870">
        <v>0</v>
      </c>
      <c r="H3376" s="870">
        <v>0</v>
      </c>
      <c r="I3376" s="870">
        <v>0</v>
      </c>
      <c r="J3376" s="870">
        <v>0</v>
      </c>
      <c r="K3376" s="870">
        <v>0</v>
      </c>
      <c r="L3376" s="870">
        <v>0</v>
      </c>
      <c r="M3376" s="870">
        <v>0</v>
      </c>
      <c r="N3376" s="870">
        <v>0</v>
      </c>
      <c r="O3376" s="870">
        <v>0</v>
      </c>
      <c r="P3376" s="870">
        <v>0</v>
      </c>
      <c r="Q3376" s="870">
        <v>0</v>
      </c>
      <c r="R3376" s="870">
        <v>0</v>
      </c>
      <c r="S3376" s="870">
        <v>0</v>
      </c>
      <c r="T3376" s="870">
        <v>0</v>
      </c>
      <c r="U3376" s="870">
        <v>0</v>
      </c>
      <c r="V3376" s="870">
        <v>0</v>
      </c>
      <c r="W3376" s="870">
        <v>0</v>
      </c>
      <c r="X3376" s="870">
        <v>0</v>
      </c>
      <c r="Y3376" s="870">
        <v>0</v>
      </c>
      <c r="Z3376" s="870">
        <v>0</v>
      </c>
      <c r="AA3376" s="870">
        <v>0</v>
      </c>
      <c r="AB3376" s="870">
        <v>0</v>
      </c>
      <c r="AC3376" s="870">
        <v>0</v>
      </c>
      <c r="AD3376" s="870">
        <v>0</v>
      </c>
      <c r="AE3376" s="870">
        <v>0</v>
      </c>
    </row>
    <row r="3377" spans="1:31">
      <c r="A3377" s="870" t="s">
        <v>2144</v>
      </c>
      <c r="B3377" s="870">
        <v>27</v>
      </c>
      <c r="C3377" s="870">
        <v>2730</v>
      </c>
      <c r="D3377" s="870">
        <v>273000</v>
      </c>
      <c r="E3377" s="870">
        <v>2730001001</v>
      </c>
      <c r="F3377" s="870" t="s">
        <v>4451</v>
      </c>
      <c r="G3377" s="870">
        <v>0</v>
      </c>
      <c r="H3377" s="870">
        <v>0</v>
      </c>
      <c r="I3377" s="870">
        <v>0</v>
      </c>
      <c r="J3377" s="870">
        <v>0</v>
      </c>
      <c r="K3377" s="870">
        <v>0</v>
      </c>
      <c r="L3377" s="870">
        <v>0</v>
      </c>
      <c r="M3377" s="870">
        <v>0</v>
      </c>
      <c r="N3377" s="870">
        <v>0</v>
      </c>
      <c r="O3377" s="870">
        <v>0</v>
      </c>
      <c r="P3377" s="870">
        <v>0</v>
      </c>
      <c r="Q3377" s="870">
        <v>0</v>
      </c>
      <c r="R3377" s="870">
        <v>0</v>
      </c>
      <c r="S3377" s="870">
        <v>0</v>
      </c>
      <c r="T3377" s="870">
        <v>0</v>
      </c>
      <c r="U3377" s="870">
        <v>0</v>
      </c>
      <c r="V3377" s="870">
        <v>0</v>
      </c>
      <c r="W3377" s="870">
        <v>0</v>
      </c>
      <c r="X3377" s="870">
        <v>0</v>
      </c>
      <c r="Y3377" s="870">
        <v>0</v>
      </c>
      <c r="Z3377" s="870">
        <v>0</v>
      </c>
      <c r="AA3377" s="870">
        <v>0</v>
      </c>
      <c r="AB3377" s="870">
        <v>0</v>
      </c>
      <c r="AC3377" s="870">
        <v>0</v>
      </c>
      <c r="AD3377" s="870">
        <v>0</v>
      </c>
      <c r="AE3377" s="870">
        <v>0</v>
      </c>
    </row>
    <row r="3378" spans="1:31">
      <c r="A3378" s="870" t="s">
        <v>2144</v>
      </c>
      <c r="B3378" s="870">
        <v>27</v>
      </c>
      <c r="C3378" s="870">
        <v>2735</v>
      </c>
      <c r="D3378" s="870">
        <v>273500</v>
      </c>
      <c r="E3378" s="870">
        <v>2735001000</v>
      </c>
      <c r="F3378" s="870" t="s">
        <v>3747</v>
      </c>
      <c r="G3378" s="870">
        <v>0</v>
      </c>
      <c r="H3378" s="870">
        <v>0</v>
      </c>
      <c r="I3378" s="870">
        <v>0</v>
      </c>
      <c r="J3378" s="870">
        <v>0</v>
      </c>
      <c r="K3378" s="870">
        <v>0</v>
      </c>
      <c r="L3378" s="870">
        <v>0</v>
      </c>
      <c r="M3378" s="870">
        <v>0</v>
      </c>
      <c r="N3378" s="870">
        <v>0</v>
      </c>
      <c r="O3378" s="870">
        <v>0</v>
      </c>
      <c r="P3378" s="870">
        <v>0</v>
      </c>
      <c r="Q3378" s="870">
        <v>0</v>
      </c>
      <c r="R3378" s="870">
        <v>0</v>
      </c>
      <c r="S3378" s="870">
        <v>0</v>
      </c>
      <c r="T3378" s="870">
        <v>0</v>
      </c>
      <c r="U3378" s="870">
        <v>0</v>
      </c>
      <c r="V3378" s="870">
        <v>0</v>
      </c>
      <c r="W3378" s="870">
        <v>0</v>
      </c>
      <c r="X3378" s="870">
        <v>0</v>
      </c>
      <c r="Y3378" s="870">
        <v>0</v>
      </c>
      <c r="Z3378" s="870">
        <v>0</v>
      </c>
      <c r="AA3378" s="870">
        <v>0</v>
      </c>
      <c r="AB3378" s="870">
        <v>0</v>
      </c>
      <c r="AC3378" s="870">
        <v>0</v>
      </c>
      <c r="AD3378" s="870">
        <v>0</v>
      </c>
      <c r="AE3378" s="870">
        <v>0</v>
      </c>
    </row>
    <row r="3379" spans="1:31">
      <c r="A3379" s="870" t="s">
        <v>2144</v>
      </c>
      <c r="B3379" s="870">
        <v>27</v>
      </c>
      <c r="C3379" s="870">
        <v>2735</v>
      </c>
      <c r="D3379" s="870">
        <v>273500</v>
      </c>
      <c r="E3379" s="870">
        <v>2735001001</v>
      </c>
      <c r="F3379" s="870" t="s">
        <v>338</v>
      </c>
      <c r="G3379" s="870">
        <v>-306632716000</v>
      </c>
      <c r="H3379" s="870">
        <v>0</v>
      </c>
      <c r="I3379" s="870">
        <v>0</v>
      </c>
      <c r="J3379" s="870">
        <v>306632716000</v>
      </c>
      <c r="K3379" s="870">
        <v>0</v>
      </c>
      <c r="L3379" s="870">
        <v>306632716000</v>
      </c>
      <c r="M3379" s="870">
        <v>0</v>
      </c>
      <c r="N3379" s="870">
        <v>0</v>
      </c>
      <c r="O3379" s="870">
        <v>306632716000</v>
      </c>
      <c r="P3379" s="870">
        <v>113454104920</v>
      </c>
      <c r="Q3379" s="870">
        <v>0</v>
      </c>
      <c r="R3379" s="870">
        <v>0</v>
      </c>
      <c r="S3379" s="870">
        <v>0</v>
      </c>
      <c r="T3379" s="870">
        <v>0</v>
      </c>
      <c r="U3379" s="870">
        <v>0</v>
      </c>
      <c r="V3379" s="870">
        <v>0</v>
      </c>
      <c r="W3379" s="870">
        <v>0</v>
      </c>
      <c r="X3379" s="870">
        <v>113454104920</v>
      </c>
      <c r="Y3379" s="870">
        <v>0.37</v>
      </c>
      <c r="Z3379" s="870">
        <v>113454104920</v>
      </c>
      <c r="AA3379" s="870">
        <v>0</v>
      </c>
      <c r="AB3379" s="870">
        <v>113454104920</v>
      </c>
      <c r="AC3379" s="870">
        <v>0</v>
      </c>
      <c r="AD3379" s="870">
        <v>0</v>
      </c>
      <c r="AE3379" s="870">
        <v>0</v>
      </c>
    </row>
    <row r="3380" spans="1:31">
      <c r="A3380" s="870" t="s">
        <v>2144</v>
      </c>
      <c r="B3380" s="870">
        <v>27</v>
      </c>
      <c r="C3380" s="870">
        <v>2735</v>
      </c>
      <c r="D3380" s="870">
        <v>273500</v>
      </c>
      <c r="E3380" s="870">
        <v>2735001002</v>
      </c>
      <c r="F3380" s="870" t="s">
        <v>4452</v>
      </c>
      <c r="G3380" s="870">
        <v>-78627571000</v>
      </c>
      <c r="H3380" s="870">
        <v>0</v>
      </c>
      <c r="I3380" s="870">
        <v>0</v>
      </c>
      <c r="J3380" s="870">
        <v>78627571000</v>
      </c>
      <c r="K3380" s="870">
        <v>0</v>
      </c>
      <c r="L3380" s="870">
        <v>78627571000</v>
      </c>
      <c r="M3380" s="870">
        <v>0</v>
      </c>
      <c r="N3380" s="870">
        <v>0</v>
      </c>
      <c r="O3380" s="870">
        <v>78627571000</v>
      </c>
      <c r="P3380" s="870">
        <v>29092201270</v>
      </c>
      <c r="Q3380" s="870">
        <v>0</v>
      </c>
      <c r="R3380" s="870">
        <v>0</v>
      </c>
      <c r="S3380" s="870">
        <v>0</v>
      </c>
      <c r="T3380" s="870">
        <v>0</v>
      </c>
      <c r="U3380" s="870">
        <v>0</v>
      </c>
      <c r="V3380" s="870">
        <v>0</v>
      </c>
      <c r="W3380" s="870">
        <v>0</v>
      </c>
      <c r="X3380" s="870">
        <v>29092201270</v>
      </c>
      <c r="Y3380" s="870">
        <v>0.37</v>
      </c>
      <c r="Z3380" s="870">
        <v>29092201270</v>
      </c>
      <c r="AA3380" s="870">
        <v>0</v>
      </c>
      <c r="AB3380" s="870">
        <v>29092201270</v>
      </c>
      <c r="AC3380" s="870">
        <v>0</v>
      </c>
      <c r="AD3380" s="870">
        <v>0</v>
      </c>
      <c r="AE3380" s="870">
        <v>0</v>
      </c>
    </row>
    <row r="3381" spans="1:31">
      <c r="A3381" s="870" t="s">
        <v>2144</v>
      </c>
      <c r="B3381" s="870">
        <v>27</v>
      </c>
      <c r="C3381" s="870">
        <v>2735</v>
      </c>
      <c r="D3381" s="870">
        <v>273500</v>
      </c>
      <c r="E3381" s="870">
        <v>2735001004</v>
      </c>
      <c r="F3381" s="870" t="s">
        <v>1723</v>
      </c>
      <c r="G3381" s="870">
        <v>-34168181000</v>
      </c>
      <c r="H3381" s="870">
        <v>0</v>
      </c>
      <c r="I3381" s="870">
        <v>0</v>
      </c>
      <c r="J3381" s="870">
        <v>34168181000</v>
      </c>
      <c r="K3381" s="870">
        <v>0</v>
      </c>
      <c r="L3381" s="870">
        <v>34168181000</v>
      </c>
      <c r="M3381" s="870">
        <v>0</v>
      </c>
      <c r="N3381" s="870">
        <v>0</v>
      </c>
      <c r="O3381" s="870">
        <v>34168181000</v>
      </c>
      <c r="P3381" s="870">
        <v>12642226970</v>
      </c>
      <c r="Q3381" s="870">
        <v>0</v>
      </c>
      <c r="R3381" s="870">
        <v>0</v>
      </c>
      <c r="S3381" s="870">
        <v>0</v>
      </c>
      <c r="T3381" s="870">
        <v>0</v>
      </c>
      <c r="U3381" s="870">
        <v>0</v>
      </c>
      <c r="V3381" s="870">
        <v>0</v>
      </c>
      <c r="W3381" s="870">
        <v>0</v>
      </c>
      <c r="X3381" s="870">
        <v>12642226970</v>
      </c>
      <c r="Y3381" s="870">
        <v>0.37</v>
      </c>
      <c r="Z3381" s="870">
        <v>12642226970</v>
      </c>
      <c r="AA3381" s="870">
        <v>0</v>
      </c>
      <c r="AB3381" s="870">
        <v>12642226970</v>
      </c>
      <c r="AC3381" s="870">
        <v>0</v>
      </c>
      <c r="AD3381" s="870">
        <v>0</v>
      </c>
      <c r="AE3381" s="870">
        <v>0</v>
      </c>
    </row>
    <row r="3382" spans="1:31">
      <c r="A3382" s="870" t="s">
        <v>2144</v>
      </c>
      <c r="B3382" s="870">
        <v>27</v>
      </c>
      <c r="C3382" s="870">
        <v>2735</v>
      </c>
      <c r="D3382" s="870">
        <v>273500</v>
      </c>
      <c r="E3382" s="870">
        <v>2735001005</v>
      </c>
      <c r="F3382" s="870" t="s">
        <v>4453</v>
      </c>
      <c r="G3382" s="870">
        <v>0</v>
      </c>
      <c r="H3382" s="870">
        <v>0</v>
      </c>
      <c r="I3382" s="870">
        <v>0</v>
      </c>
      <c r="J3382" s="870">
        <v>0</v>
      </c>
      <c r="K3382" s="870">
        <v>0</v>
      </c>
      <c r="L3382" s="870">
        <v>0</v>
      </c>
      <c r="M3382" s="870">
        <v>0</v>
      </c>
      <c r="N3382" s="870">
        <v>0</v>
      </c>
      <c r="O3382" s="870">
        <v>0</v>
      </c>
      <c r="P3382" s="870">
        <v>0</v>
      </c>
      <c r="Q3382" s="870">
        <v>0</v>
      </c>
      <c r="R3382" s="870">
        <v>0</v>
      </c>
      <c r="S3382" s="870">
        <v>0</v>
      </c>
      <c r="T3382" s="870">
        <v>0</v>
      </c>
      <c r="U3382" s="870">
        <v>0</v>
      </c>
      <c r="V3382" s="870">
        <v>0</v>
      </c>
      <c r="W3382" s="870">
        <v>0</v>
      </c>
      <c r="X3382" s="870">
        <v>0</v>
      </c>
      <c r="Y3382" s="870">
        <v>0</v>
      </c>
      <c r="Z3382" s="870">
        <v>0</v>
      </c>
      <c r="AA3382" s="870">
        <v>0</v>
      </c>
      <c r="AB3382" s="870">
        <v>0</v>
      </c>
      <c r="AC3382" s="870">
        <v>0</v>
      </c>
      <c r="AD3382" s="870">
        <v>0</v>
      </c>
      <c r="AE3382" s="870">
        <v>0</v>
      </c>
    </row>
    <row r="3383" spans="1:31">
      <c r="A3383" s="870" t="s">
        <v>2144</v>
      </c>
      <c r="B3383" s="870">
        <v>27</v>
      </c>
      <c r="C3383" s="870">
        <v>2735</v>
      </c>
      <c r="D3383" s="870">
        <v>273500</v>
      </c>
      <c r="E3383" s="870">
        <v>2735001006</v>
      </c>
      <c r="F3383" s="870" t="s">
        <v>378</v>
      </c>
      <c r="G3383" s="870">
        <v>0</v>
      </c>
      <c r="H3383" s="870">
        <v>0</v>
      </c>
      <c r="I3383" s="870">
        <v>0</v>
      </c>
      <c r="J3383" s="870">
        <v>0</v>
      </c>
      <c r="K3383" s="870">
        <v>0</v>
      </c>
      <c r="L3383" s="870">
        <v>0</v>
      </c>
      <c r="M3383" s="870">
        <v>0</v>
      </c>
      <c r="N3383" s="870">
        <v>0</v>
      </c>
      <c r="O3383" s="870">
        <v>0</v>
      </c>
      <c r="P3383" s="870">
        <v>0</v>
      </c>
      <c r="Q3383" s="870">
        <v>0</v>
      </c>
      <c r="R3383" s="870">
        <v>0</v>
      </c>
      <c r="S3383" s="870">
        <v>0</v>
      </c>
      <c r="T3383" s="870">
        <v>0</v>
      </c>
      <c r="U3383" s="870">
        <v>0</v>
      </c>
      <c r="V3383" s="870">
        <v>0</v>
      </c>
      <c r="W3383" s="870">
        <v>0</v>
      </c>
      <c r="X3383" s="870">
        <v>0</v>
      </c>
      <c r="Y3383" s="870">
        <v>0</v>
      </c>
      <c r="Z3383" s="870">
        <v>0</v>
      </c>
      <c r="AA3383" s="870">
        <v>0</v>
      </c>
      <c r="AB3383" s="870">
        <v>0</v>
      </c>
      <c r="AC3383" s="870">
        <v>0</v>
      </c>
      <c r="AD3383" s="870">
        <v>0</v>
      </c>
      <c r="AE3383" s="870">
        <v>0</v>
      </c>
    </row>
    <row r="3384" spans="1:31">
      <c r="A3384" s="870" t="s">
        <v>2144</v>
      </c>
      <c r="B3384" s="870">
        <v>27</v>
      </c>
      <c r="C3384" s="870">
        <v>2735</v>
      </c>
      <c r="D3384" s="870">
        <v>273500</v>
      </c>
      <c r="E3384" s="870">
        <v>2735001009</v>
      </c>
      <c r="F3384" s="870" t="s">
        <v>4454</v>
      </c>
      <c r="G3384" s="870">
        <v>0</v>
      </c>
      <c r="H3384" s="870">
        <v>0</v>
      </c>
      <c r="I3384" s="870">
        <v>0</v>
      </c>
      <c r="J3384" s="870">
        <v>0</v>
      </c>
      <c r="K3384" s="870">
        <v>0</v>
      </c>
      <c r="L3384" s="870">
        <v>0</v>
      </c>
      <c r="M3384" s="870">
        <v>0</v>
      </c>
      <c r="N3384" s="870">
        <v>0</v>
      </c>
      <c r="O3384" s="870">
        <v>0</v>
      </c>
      <c r="P3384" s="870">
        <v>0</v>
      </c>
      <c r="Q3384" s="870">
        <v>0</v>
      </c>
      <c r="R3384" s="870">
        <v>0</v>
      </c>
      <c r="S3384" s="870">
        <v>0</v>
      </c>
      <c r="T3384" s="870">
        <v>0</v>
      </c>
      <c r="U3384" s="870">
        <v>0</v>
      </c>
      <c r="V3384" s="870">
        <v>0</v>
      </c>
      <c r="W3384" s="870">
        <v>0</v>
      </c>
      <c r="X3384" s="870">
        <v>0</v>
      </c>
      <c r="Y3384" s="870">
        <v>0</v>
      </c>
      <c r="Z3384" s="870">
        <v>0</v>
      </c>
      <c r="AA3384" s="870">
        <v>0</v>
      </c>
      <c r="AB3384" s="870">
        <v>0</v>
      </c>
      <c r="AC3384" s="870">
        <v>0</v>
      </c>
      <c r="AD3384" s="870">
        <v>0</v>
      </c>
      <c r="AE3384" s="870">
        <v>0</v>
      </c>
    </row>
    <row r="3385" spans="1:31">
      <c r="A3385" s="870" t="s">
        <v>2144</v>
      </c>
      <c r="B3385" s="870">
        <v>27</v>
      </c>
      <c r="C3385" s="870">
        <v>2735</v>
      </c>
      <c r="D3385" s="870">
        <v>273500</v>
      </c>
      <c r="E3385" s="870">
        <v>2735001010</v>
      </c>
      <c r="F3385" s="870" t="s">
        <v>2145</v>
      </c>
      <c r="G3385" s="870">
        <v>0</v>
      </c>
      <c r="H3385" s="870">
        <v>0</v>
      </c>
      <c r="I3385" s="870">
        <v>0</v>
      </c>
      <c r="J3385" s="870">
        <v>0</v>
      </c>
      <c r="K3385" s="870">
        <v>0</v>
      </c>
      <c r="L3385" s="870">
        <v>0</v>
      </c>
      <c r="M3385" s="870">
        <v>0</v>
      </c>
      <c r="N3385" s="870">
        <v>0</v>
      </c>
      <c r="O3385" s="870">
        <v>0</v>
      </c>
      <c r="P3385" s="870">
        <v>0</v>
      </c>
      <c r="Q3385" s="870">
        <v>0</v>
      </c>
      <c r="R3385" s="870">
        <v>0</v>
      </c>
      <c r="S3385" s="870">
        <v>0</v>
      </c>
      <c r="T3385" s="870">
        <v>0</v>
      </c>
      <c r="U3385" s="870">
        <v>0</v>
      </c>
      <c r="V3385" s="870">
        <v>0</v>
      </c>
      <c r="W3385" s="870">
        <v>0</v>
      </c>
      <c r="X3385" s="870">
        <v>0</v>
      </c>
      <c r="Y3385" s="870">
        <v>0</v>
      </c>
      <c r="Z3385" s="870">
        <v>0</v>
      </c>
      <c r="AA3385" s="870">
        <v>0</v>
      </c>
      <c r="AB3385" s="870">
        <v>0</v>
      </c>
      <c r="AC3385" s="870">
        <v>0</v>
      </c>
      <c r="AD3385" s="870">
        <v>0</v>
      </c>
      <c r="AE3385" s="870">
        <v>0</v>
      </c>
    </row>
    <row r="3386" spans="1:31">
      <c r="A3386" s="870" t="s">
        <v>2144</v>
      </c>
      <c r="B3386" s="870">
        <v>27</v>
      </c>
      <c r="C3386" s="870">
        <v>2735</v>
      </c>
      <c r="D3386" s="870">
        <v>273500</v>
      </c>
      <c r="E3386" s="870">
        <v>2735001888</v>
      </c>
      <c r="F3386" s="870" t="s">
        <v>1725</v>
      </c>
      <c r="G3386" s="870">
        <v>0</v>
      </c>
      <c r="H3386" s="870">
        <v>0</v>
      </c>
      <c r="I3386" s="870">
        <v>0</v>
      </c>
      <c r="J3386" s="870">
        <v>0</v>
      </c>
      <c r="K3386" s="870">
        <v>0</v>
      </c>
      <c r="L3386" s="870">
        <v>0</v>
      </c>
      <c r="M3386" s="870">
        <v>0</v>
      </c>
      <c r="N3386" s="870">
        <v>0</v>
      </c>
      <c r="O3386" s="870">
        <v>0</v>
      </c>
      <c r="P3386" s="870">
        <v>0</v>
      </c>
      <c r="Q3386" s="870">
        <v>0</v>
      </c>
      <c r="R3386" s="870">
        <v>0</v>
      </c>
      <c r="S3386" s="870">
        <v>0</v>
      </c>
      <c r="T3386" s="870">
        <v>0</v>
      </c>
      <c r="U3386" s="870">
        <v>0</v>
      </c>
      <c r="V3386" s="870">
        <v>0</v>
      </c>
      <c r="W3386" s="870">
        <v>0</v>
      </c>
      <c r="X3386" s="870">
        <v>0</v>
      </c>
      <c r="Y3386" s="870">
        <v>0</v>
      </c>
      <c r="Z3386" s="870">
        <v>0</v>
      </c>
      <c r="AA3386" s="870">
        <v>0</v>
      </c>
      <c r="AB3386" s="870">
        <v>0</v>
      </c>
      <c r="AC3386" s="870">
        <v>0</v>
      </c>
      <c r="AD3386" s="870">
        <v>0</v>
      </c>
      <c r="AE3386" s="870">
        <v>0</v>
      </c>
    </row>
    <row r="3387" spans="1:31">
      <c r="A3387" s="870" t="s">
        <v>2144</v>
      </c>
      <c r="B3387" s="870">
        <v>27</v>
      </c>
      <c r="C3387" s="870">
        <v>2735</v>
      </c>
      <c r="D3387" s="870">
        <v>273500</v>
      </c>
      <c r="E3387" s="870">
        <v>2735001889</v>
      </c>
      <c r="F3387" s="870" t="s">
        <v>4455</v>
      </c>
      <c r="G3387" s="870">
        <v>0</v>
      </c>
      <c r="H3387" s="870">
        <v>0</v>
      </c>
      <c r="I3387" s="870">
        <v>0</v>
      </c>
      <c r="J3387" s="870">
        <v>0</v>
      </c>
      <c r="K3387" s="870">
        <v>0</v>
      </c>
      <c r="L3387" s="870">
        <v>0</v>
      </c>
      <c r="M3387" s="870">
        <v>0</v>
      </c>
      <c r="N3387" s="870">
        <v>0</v>
      </c>
      <c r="O3387" s="870">
        <v>0</v>
      </c>
      <c r="P3387" s="870">
        <v>0</v>
      </c>
      <c r="Q3387" s="870">
        <v>0</v>
      </c>
      <c r="R3387" s="870">
        <v>0</v>
      </c>
      <c r="S3387" s="870">
        <v>0</v>
      </c>
      <c r="T3387" s="870">
        <v>0</v>
      </c>
      <c r="U3387" s="870">
        <v>0</v>
      </c>
      <c r="V3387" s="870">
        <v>0</v>
      </c>
      <c r="W3387" s="870">
        <v>0</v>
      </c>
      <c r="X3387" s="870">
        <v>0</v>
      </c>
      <c r="Y3387" s="870">
        <v>0</v>
      </c>
      <c r="Z3387" s="870">
        <v>0</v>
      </c>
      <c r="AA3387" s="870">
        <v>0</v>
      </c>
      <c r="AB3387" s="870">
        <v>0</v>
      </c>
      <c r="AC3387" s="870">
        <v>0</v>
      </c>
      <c r="AD3387" s="870">
        <v>0</v>
      </c>
      <c r="AE3387" s="870">
        <v>0</v>
      </c>
    </row>
    <row r="3388" spans="1:31">
      <c r="A3388" s="870" t="s">
        <v>2144</v>
      </c>
      <c r="B3388" s="870">
        <v>27</v>
      </c>
      <c r="C3388" s="870">
        <v>2740</v>
      </c>
      <c r="D3388" s="870">
        <v>274000</v>
      </c>
      <c r="E3388" s="870">
        <v>2740001002</v>
      </c>
      <c r="F3388" s="870" t="s">
        <v>340</v>
      </c>
      <c r="G3388" s="870">
        <v>0</v>
      </c>
      <c r="H3388" s="870">
        <v>0</v>
      </c>
      <c r="I3388" s="870">
        <v>0</v>
      </c>
      <c r="J3388" s="870">
        <v>0</v>
      </c>
      <c r="K3388" s="870">
        <v>0</v>
      </c>
      <c r="L3388" s="870">
        <v>0</v>
      </c>
      <c r="M3388" s="870">
        <v>0</v>
      </c>
      <c r="N3388" s="870">
        <v>0</v>
      </c>
      <c r="O3388" s="870">
        <v>0</v>
      </c>
      <c r="P3388" s="870">
        <v>0</v>
      </c>
      <c r="Q3388" s="870">
        <v>0</v>
      </c>
      <c r="R3388" s="870">
        <v>0</v>
      </c>
      <c r="S3388" s="870">
        <v>0</v>
      </c>
      <c r="T3388" s="870">
        <v>0</v>
      </c>
      <c r="U3388" s="870">
        <v>0</v>
      </c>
      <c r="V3388" s="870">
        <v>0</v>
      </c>
      <c r="W3388" s="870">
        <v>0</v>
      </c>
      <c r="X3388" s="870">
        <v>0</v>
      </c>
      <c r="Y3388" s="870">
        <v>0</v>
      </c>
      <c r="Z3388" s="870">
        <v>0</v>
      </c>
      <c r="AA3388" s="870">
        <v>0</v>
      </c>
      <c r="AB3388" s="870">
        <v>0</v>
      </c>
      <c r="AC3388" s="870">
        <v>0</v>
      </c>
      <c r="AD3388" s="870">
        <v>0</v>
      </c>
      <c r="AE3388" s="870">
        <v>0</v>
      </c>
    </row>
    <row r="3389" spans="1:31">
      <c r="A3389" s="870" t="s">
        <v>2144</v>
      </c>
      <c r="B3389" s="870">
        <v>27</v>
      </c>
      <c r="C3389" s="870">
        <v>2740</v>
      </c>
      <c r="D3389" s="870">
        <v>274000</v>
      </c>
      <c r="E3389" s="870">
        <v>2740001011</v>
      </c>
      <c r="F3389" s="870" t="s">
        <v>341</v>
      </c>
      <c r="G3389" s="870">
        <v>0</v>
      </c>
      <c r="H3389" s="870">
        <v>0</v>
      </c>
      <c r="I3389" s="870">
        <v>0</v>
      </c>
      <c r="J3389" s="870">
        <v>0</v>
      </c>
      <c r="K3389" s="870">
        <v>0</v>
      </c>
      <c r="L3389" s="870">
        <v>0</v>
      </c>
      <c r="M3389" s="870">
        <v>0</v>
      </c>
      <c r="N3389" s="870">
        <v>0</v>
      </c>
      <c r="O3389" s="870">
        <v>0</v>
      </c>
      <c r="P3389" s="870">
        <v>0</v>
      </c>
      <c r="Q3389" s="870">
        <v>0</v>
      </c>
      <c r="R3389" s="870">
        <v>0</v>
      </c>
      <c r="S3389" s="870">
        <v>0</v>
      </c>
      <c r="T3389" s="870">
        <v>0</v>
      </c>
      <c r="U3389" s="870">
        <v>0</v>
      </c>
      <c r="V3389" s="870">
        <v>0</v>
      </c>
      <c r="W3389" s="870">
        <v>0</v>
      </c>
      <c r="X3389" s="870">
        <v>0</v>
      </c>
      <c r="Y3389" s="870">
        <v>0</v>
      </c>
      <c r="Z3389" s="870">
        <v>0</v>
      </c>
      <c r="AA3389" s="870">
        <v>0</v>
      </c>
      <c r="AB3389" s="870">
        <v>0</v>
      </c>
      <c r="AC3389" s="870">
        <v>0</v>
      </c>
      <c r="AD3389" s="870">
        <v>0</v>
      </c>
      <c r="AE3389" s="870">
        <v>0</v>
      </c>
    </row>
    <row r="3390" spans="1:31">
      <c r="A3390" s="870" t="s">
        <v>2144</v>
      </c>
      <c r="B3390" s="870">
        <v>27</v>
      </c>
      <c r="C3390" s="870">
        <v>2745</v>
      </c>
      <c r="D3390" s="870">
        <v>274500</v>
      </c>
      <c r="E3390" s="870">
        <v>2745001000</v>
      </c>
      <c r="F3390" s="870" t="s">
        <v>1726</v>
      </c>
      <c r="G3390" s="870">
        <v>0</v>
      </c>
      <c r="H3390" s="870">
        <v>0</v>
      </c>
      <c r="I3390" s="870">
        <v>0</v>
      </c>
      <c r="J3390" s="870">
        <v>0</v>
      </c>
      <c r="K3390" s="870">
        <v>0</v>
      </c>
      <c r="L3390" s="870">
        <v>0</v>
      </c>
      <c r="M3390" s="870">
        <v>0</v>
      </c>
      <c r="N3390" s="870">
        <v>0</v>
      </c>
      <c r="O3390" s="870">
        <v>0</v>
      </c>
      <c r="P3390" s="870">
        <v>0</v>
      </c>
      <c r="Q3390" s="870">
        <v>0</v>
      </c>
      <c r="R3390" s="870">
        <v>0</v>
      </c>
      <c r="S3390" s="870">
        <v>0</v>
      </c>
      <c r="T3390" s="870">
        <v>0</v>
      </c>
      <c r="U3390" s="870">
        <v>0</v>
      </c>
      <c r="V3390" s="870">
        <v>0</v>
      </c>
      <c r="W3390" s="870">
        <v>0</v>
      </c>
      <c r="X3390" s="870">
        <v>0</v>
      </c>
      <c r="Y3390" s="870">
        <v>0</v>
      </c>
      <c r="Z3390" s="870">
        <v>0</v>
      </c>
      <c r="AA3390" s="870">
        <v>0</v>
      </c>
      <c r="AB3390" s="870">
        <v>0</v>
      </c>
      <c r="AC3390" s="870">
        <v>0</v>
      </c>
      <c r="AD3390" s="870">
        <v>0</v>
      </c>
      <c r="AE3390" s="870">
        <v>0</v>
      </c>
    </row>
    <row r="3391" spans="1:31">
      <c r="A3391" s="870" t="s">
        <v>2144</v>
      </c>
      <c r="B3391" s="870">
        <v>27</v>
      </c>
      <c r="C3391" s="870">
        <v>2745</v>
      </c>
      <c r="D3391" s="870">
        <v>274500</v>
      </c>
      <c r="E3391" s="870">
        <v>2745001034</v>
      </c>
      <c r="F3391" s="870" t="s">
        <v>1727</v>
      </c>
      <c r="G3391" s="870">
        <v>0</v>
      </c>
      <c r="H3391" s="870">
        <v>0</v>
      </c>
      <c r="I3391" s="870">
        <v>0</v>
      </c>
      <c r="J3391" s="870">
        <v>0</v>
      </c>
      <c r="K3391" s="870">
        <v>0</v>
      </c>
      <c r="L3391" s="870">
        <v>0</v>
      </c>
      <c r="M3391" s="870">
        <v>0</v>
      </c>
      <c r="N3391" s="870">
        <v>0</v>
      </c>
      <c r="O3391" s="870">
        <v>0</v>
      </c>
      <c r="P3391" s="870">
        <v>0</v>
      </c>
      <c r="Q3391" s="870">
        <v>0</v>
      </c>
      <c r="R3391" s="870">
        <v>0</v>
      </c>
      <c r="S3391" s="870">
        <v>0</v>
      </c>
      <c r="T3391" s="870">
        <v>0</v>
      </c>
      <c r="U3391" s="870">
        <v>0</v>
      </c>
      <c r="V3391" s="870">
        <v>0</v>
      </c>
      <c r="W3391" s="870">
        <v>0</v>
      </c>
      <c r="X3391" s="870">
        <v>0</v>
      </c>
      <c r="Y3391" s="870">
        <v>0</v>
      </c>
      <c r="Z3391" s="870">
        <v>0</v>
      </c>
      <c r="AA3391" s="870">
        <v>0</v>
      </c>
      <c r="AB3391" s="870">
        <v>0</v>
      </c>
      <c r="AC3391" s="870">
        <v>0</v>
      </c>
      <c r="AD3391" s="870">
        <v>0</v>
      </c>
      <c r="AE3391" s="870">
        <v>0</v>
      </c>
    </row>
    <row r="3392" spans="1:31">
      <c r="A3392" s="870" t="s">
        <v>2144</v>
      </c>
      <c r="B3392" s="870">
        <v>27</v>
      </c>
      <c r="C3392" s="870">
        <v>2745</v>
      </c>
      <c r="D3392" s="870">
        <v>274500</v>
      </c>
      <c r="E3392" s="870">
        <v>2745001035</v>
      </c>
      <c r="F3392" s="870" t="s">
        <v>3273</v>
      </c>
      <c r="G3392" s="870">
        <v>0</v>
      </c>
      <c r="H3392" s="870">
        <v>0</v>
      </c>
      <c r="I3392" s="870">
        <v>0</v>
      </c>
      <c r="J3392" s="870">
        <v>0</v>
      </c>
      <c r="K3392" s="870">
        <v>0</v>
      </c>
      <c r="L3392" s="870">
        <v>0</v>
      </c>
      <c r="M3392" s="870">
        <v>0</v>
      </c>
      <c r="N3392" s="870">
        <v>0</v>
      </c>
      <c r="O3392" s="870">
        <v>0</v>
      </c>
      <c r="P3392" s="870">
        <v>0</v>
      </c>
      <c r="Q3392" s="870">
        <v>0</v>
      </c>
      <c r="R3392" s="870">
        <v>0</v>
      </c>
      <c r="S3392" s="870">
        <v>0</v>
      </c>
      <c r="T3392" s="870">
        <v>0</v>
      </c>
      <c r="U3392" s="870">
        <v>0</v>
      </c>
      <c r="V3392" s="870">
        <v>0</v>
      </c>
      <c r="W3392" s="870">
        <v>0</v>
      </c>
      <c r="X3392" s="870">
        <v>0</v>
      </c>
      <c r="Y3392" s="870">
        <v>0</v>
      </c>
      <c r="Z3392" s="870">
        <v>0</v>
      </c>
      <c r="AA3392" s="870">
        <v>0</v>
      </c>
      <c r="AB3392" s="870">
        <v>0</v>
      </c>
      <c r="AC3392" s="870">
        <v>0</v>
      </c>
      <c r="AD3392" s="870">
        <v>0</v>
      </c>
      <c r="AE3392" s="870">
        <v>0</v>
      </c>
    </row>
    <row r="3393" spans="1:31">
      <c r="A3393" s="870" t="s">
        <v>2144</v>
      </c>
      <c r="B3393" s="870">
        <v>27</v>
      </c>
      <c r="C3393" s="870">
        <v>2745</v>
      </c>
      <c r="D3393" s="870">
        <v>274500</v>
      </c>
      <c r="E3393" s="870">
        <v>2745001037</v>
      </c>
      <c r="F3393" s="870" t="s">
        <v>1685</v>
      </c>
      <c r="G3393" s="870">
        <v>0</v>
      </c>
      <c r="H3393" s="870">
        <v>0</v>
      </c>
      <c r="I3393" s="870">
        <v>0</v>
      </c>
      <c r="J3393" s="870">
        <v>0</v>
      </c>
      <c r="K3393" s="870">
        <v>0</v>
      </c>
      <c r="L3393" s="870">
        <v>0</v>
      </c>
      <c r="M3393" s="870">
        <v>0</v>
      </c>
      <c r="N3393" s="870">
        <v>0</v>
      </c>
      <c r="O3393" s="870">
        <v>0</v>
      </c>
      <c r="P3393" s="870">
        <v>0</v>
      </c>
      <c r="Q3393" s="870">
        <v>0</v>
      </c>
      <c r="R3393" s="870">
        <v>0</v>
      </c>
      <c r="S3393" s="870">
        <v>0</v>
      </c>
      <c r="T3393" s="870">
        <v>0</v>
      </c>
      <c r="U3393" s="870">
        <v>0</v>
      </c>
      <c r="V3393" s="870">
        <v>0</v>
      </c>
      <c r="W3393" s="870">
        <v>0</v>
      </c>
      <c r="X3393" s="870">
        <v>0</v>
      </c>
      <c r="Y3393" s="870">
        <v>0</v>
      </c>
      <c r="Z3393" s="870">
        <v>0</v>
      </c>
      <c r="AA3393" s="870">
        <v>0</v>
      </c>
      <c r="AB3393" s="870">
        <v>0</v>
      </c>
      <c r="AC3393" s="870">
        <v>0</v>
      </c>
      <c r="AD3393" s="870">
        <v>0</v>
      </c>
      <c r="AE3393" s="870">
        <v>0</v>
      </c>
    </row>
    <row r="3394" spans="1:31">
      <c r="A3394" s="870" t="s">
        <v>2144</v>
      </c>
      <c r="B3394" s="870">
        <v>27</v>
      </c>
      <c r="C3394" s="870">
        <v>2765</v>
      </c>
      <c r="D3394" s="870">
        <v>276500</v>
      </c>
      <c r="E3394" s="870">
        <v>2765001000</v>
      </c>
      <c r="F3394" s="870" t="s">
        <v>1728</v>
      </c>
      <c r="G3394" s="870">
        <v>0</v>
      </c>
      <c r="H3394" s="870">
        <v>0</v>
      </c>
      <c r="I3394" s="870">
        <v>0</v>
      </c>
      <c r="J3394" s="870">
        <v>0</v>
      </c>
      <c r="K3394" s="870">
        <v>0</v>
      </c>
      <c r="L3394" s="870">
        <v>0</v>
      </c>
      <c r="M3394" s="870">
        <v>0</v>
      </c>
      <c r="N3394" s="870">
        <v>0</v>
      </c>
      <c r="O3394" s="870">
        <v>0</v>
      </c>
      <c r="P3394" s="870">
        <v>0</v>
      </c>
      <c r="Q3394" s="870">
        <v>0</v>
      </c>
      <c r="R3394" s="870">
        <v>0</v>
      </c>
      <c r="S3394" s="870">
        <v>0</v>
      </c>
      <c r="T3394" s="870">
        <v>0</v>
      </c>
      <c r="U3394" s="870">
        <v>0</v>
      </c>
      <c r="V3394" s="870">
        <v>0</v>
      </c>
      <c r="W3394" s="870">
        <v>0</v>
      </c>
      <c r="X3394" s="870">
        <v>0</v>
      </c>
      <c r="Y3394" s="870">
        <v>0</v>
      </c>
      <c r="Z3394" s="870">
        <v>0</v>
      </c>
      <c r="AA3394" s="870">
        <v>0</v>
      </c>
      <c r="AB3394" s="870">
        <v>0</v>
      </c>
      <c r="AC3394" s="870">
        <v>0</v>
      </c>
      <c r="AD3394" s="870">
        <v>0</v>
      </c>
      <c r="AE3394" s="870">
        <v>0</v>
      </c>
    </row>
    <row r="3395" spans="1:31">
      <c r="A3395" s="870" t="s">
        <v>2144</v>
      </c>
      <c r="B3395" s="870">
        <v>27</v>
      </c>
      <c r="C3395" s="870">
        <v>2765</v>
      </c>
      <c r="D3395" s="870">
        <v>276500</v>
      </c>
      <c r="E3395" s="870">
        <v>2765001001</v>
      </c>
      <c r="F3395" s="870" t="s">
        <v>1729</v>
      </c>
      <c r="G3395" s="870">
        <v>-125479965000</v>
      </c>
      <c r="H3395" s="870">
        <v>0</v>
      </c>
      <c r="I3395" s="870">
        <v>-83574812863.952393</v>
      </c>
      <c r="J3395" s="870">
        <v>41905152136.050003</v>
      </c>
      <c r="K3395" s="870">
        <v>0</v>
      </c>
      <c r="L3395" s="870">
        <v>41905152136.050003</v>
      </c>
      <c r="M3395" s="870">
        <v>0</v>
      </c>
      <c r="N3395" s="870">
        <v>0</v>
      </c>
      <c r="O3395" s="870">
        <v>41905152136.050003</v>
      </c>
      <c r="P3395" s="870">
        <v>15504906290.338501</v>
      </c>
      <c r="Q3395" s="870">
        <v>0</v>
      </c>
      <c r="R3395" s="870">
        <v>0</v>
      </c>
      <c r="S3395" s="870">
        <v>0</v>
      </c>
      <c r="T3395" s="870">
        <v>0</v>
      </c>
      <c r="U3395" s="870">
        <v>0</v>
      </c>
      <c r="V3395" s="870">
        <v>0</v>
      </c>
      <c r="W3395" s="870">
        <v>0</v>
      </c>
      <c r="X3395" s="870">
        <v>15504906290.338501</v>
      </c>
      <c r="Y3395" s="870">
        <v>0.37</v>
      </c>
      <c r="Z3395" s="870">
        <v>15504906290.338501</v>
      </c>
      <c r="AA3395" s="870">
        <v>0</v>
      </c>
      <c r="AB3395" s="870">
        <v>15504906290.338501</v>
      </c>
      <c r="AC3395" s="870">
        <v>0</v>
      </c>
      <c r="AD3395" s="870">
        <v>0</v>
      </c>
      <c r="AE3395" s="870">
        <v>0</v>
      </c>
    </row>
    <row r="3396" spans="1:31">
      <c r="A3396" s="870" t="s">
        <v>2144</v>
      </c>
      <c r="B3396" s="870">
        <v>27</v>
      </c>
      <c r="C3396" s="870">
        <v>2795</v>
      </c>
      <c r="D3396" s="870">
        <v>279500</v>
      </c>
      <c r="E3396" s="870">
        <v>2795001000</v>
      </c>
      <c r="F3396" s="870" t="s">
        <v>342</v>
      </c>
      <c r="G3396" s="870">
        <v>0</v>
      </c>
      <c r="H3396" s="870">
        <v>0</v>
      </c>
      <c r="I3396" s="870">
        <v>0</v>
      </c>
      <c r="J3396" s="870">
        <v>0</v>
      </c>
      <c r="K3396" s="870">
        <v>0</v>
      </c>
      <c r="L3396" s="870">
        <v>0</v>
      </c>
      <c r="M3396" s="870">
        <v>0</v>
      </c>
      <c r="N3396" s="870">
        <v>0</v>
      </c>
      <c r="O3396" s="870">
        <v>0</v>
      </c>
      <c r="P3396" s="870">
        <v>0</v>
      </c>
      <c r="Q3396" s="870">
        <v>0</v>
      </c>
      <c r="R3396" s="870">
        <v>0</v>
      </c>
      <c r="S3396" s="870">
        <v>0</v>
      </c>
      <c r="T3396" s="870">
        <v>0</v>
      </c>
      <c r="U3396" s="870">
        <v>0</v>
      </c>
      <c r="V3396" s="870">
        <v>0</v>
      </c>
      <c r="W3396" s="870">
        <v>0</v>
      </c>
      <c r="X3396" s="870">
        <v>0</v>
      </c>
      <c r="Y3396" s="870">
        <v>0</v>
      </c>
      <c r="Z3396" s="870">
        <v>0</v>
      </c>
      <c r="AA3396" s="870">
        <v>0</v>
      </c>
      <c r="AB3396" s="870">
        <v>0</v>
      </c>
      <c r="AC3396" s="870">
        <v>0</v>
      </c>
      <c r="AD3396" s="870">
        <v>0</v>
      </c>
      <c r="AE3396" s="870">
        <v>0</v>
      </c>
    </row>
    <row r="3397" spans="1:31">
      <c r="A3397" s="870" t="s">
        <v>2144</v>
      </c>
      <c r="B3397" s="870">
        <v>27</v>
      </c>
      <c r="C3397" s="870">
        <v>2795</v>
      </c>
      <c r="D3397" s="870">
        <v>279500</v>
      </c>
      <c r="E3397" s="870">
        <v>2795001001</v>
      </c>
      <c r="F3397" s="870" t="s">
        <v>4456</v>
      </c>
      <c r="G3397" s="870">
        <v>0</v>
      </c>
      <c r="H3397" s="870">
        <v>0</v>
      </c>
      <c r="I3397" s="870">
        <v>0</v>
      </c>
      <c r="J3397" s="870">
        <v>0</v>
      </c>
      <c r="K3397" s="870">
        <v>0</v>
      </c>
      <c r="L3397" s="870">
        <v>0</v>
      </c>
      <c r="M3397" s="870">
        <v>0</v>
      </c>
      <c r="N3397" s="870">
        <v>0</v>
      </c>
      <c r="O3397" s="870">
        <v>0</v>
      </c>
      <c r="P3397" s="870">
        <v>0</v>
      </c>
      <c r="Q3397" s="870">
        <v>0</v>
      </c>
      <c r="R3397" s="870">
        <v>0</v>
      </c>
      <c r="S3397" s="870">
        <v>0</v>
      </c>
      <c r="T3397" s="870">
        <v>0</v>
      </c>
      <c r="U3397" s="870">
        <v>0</v>
      </c>
      <c r="V3397" s="870">
        <v>0</v>
      </c>
      <c r="W3397" s="870">
        <v>0</v>
      </c>
      <c r="X3397" s="870">
        <v>0</v>
      </c>
      <c r="Y3397" s="870">
        <v>0</v>
      </c>
      <c r="Z3397" s="870">
        <v>0</v>
      </c>
      <c r="AA3397" s="870">
        <v>0</v>
      </c>
      <c r="AB3397" s="870">
        <v>0</v>
      </c>
      <c r="AC3397" s="870">
        <v>0</v>
      </c>
      <c r="AD3397" s="870">
        <v>0</v>
      </c>
      <c r="AE3397" s="870">
        <v>0</v>
      </c>
    </row>
    <row r="3398" spans="1:31">
      <c r="A3398" s="870" t="s">
        <v>2144</v>
      </c>
      <c r="B3398" s="870">
        <v>27</v>
      </c>
      <c r="C3398" s="870">
        <v>2795</v>
      </c>
      <c r="D3398" s="870">
        <v>279500</v>
      </c>
      <c r="E3398" s="870">
        <v>2795001002</v>
      </c>
      <c r="F3398" s="870" t="s">
        <v>1730</v>
      </c>
      <c r="G3398" s="870">
        <v>0</v>
      </c>
      <c r="H3398" s="870">
        <v>0</v>
      </c>
      <c r="I3398" s="870">
        <v>0</v>
      </c>
      <c r="J3398" s="870">
        <v>0</v>
      </c>
      <c r="K3398" s="870">
        <v>0</v>
      </c>
      <c r="L3398" s="870">
        <v>0</v>
      </c>
      <c r="M3398" s="870">
        <v>0</v>
      </c>
      <c r="N3398" s="870">
        <v>0</v>
      </c>
      <c r="O3398" s="870">
        <v>0</v>
      </c>
      <c r="P3398" s="870">
        <v>0</v>
      </c>
      <c r="Q3398" s="870">
        <v>0</v>
      </c>
      <c r="R3398" s="870">
        <v>0</v>
      </c>
      <c r="S3398" s="870">
        <v>0</v>
      </c>
      <c r="T3398" s="870">
        <v>0</v>
      </c>
      <c r="U3398" s="870">
        <v>0</v>
      </c>
      <c r="V3398" s="870">
        <v>0</v>
      </c>
      <c r="W3398" s="870">
        <v>0</v>
      </c>
      <c r="X3398" s="870">
        <v>0</v>
      </c>
      <c r="Y3398" s="870">
        <v>0</v>
      </c>
      <c r="Z3398" s="870">
        <v>0</v>
      </c>
      <c r="AA3398" s="870">
        <v>0</v>
      </c>
      <c r="AB3398" s="870">
        <v>0</v>
      </c>
      <c r="AC3398" s="870">
        <v>0</v>
      </c>
      <c r="AD3398" s="870">
        <v>0</v>
      </c>
      <c r="AE3398" s="870">
        <v>0</v>
      </c>
    </row>
    <row r="3399" spans="1:31">
      <c r="A3399" s="870" t="s">
        <v>2144</v>
      </c>
      <c r="B3399" s="870">
        <v>27</v>
      </c>
      <c r="C3399" s="870">
        <v>2795</v>
      </c>
      <c r="D3399" s="870">
        <v>279500</v>
      </c>
      <c r="E3399" s="870">
        <v>2795001003</v>
      </c>
      <c r="F3399" s="870" t="s">
        <v>343</v>
      </c>
      <c r="G3399" s="870">
        <v>0</v>
      </c>
      <c r="H3399" s="870">
        <v>0</v>
      </c>
      <c r="I3399" s="870">
        <v>0</v>
      </c>
      <c r="J3399" s="870">
        <v>0</v>
      </c>
      <c r="K3399" s="870">
        <v>0</v>
      </c>
      <c r="L3399" s="870">
        <v>0</v>
      </c>
      <c r="M3399" s="870">
        <v>0</v>
      </c>
      <c r="N3399" s="870">
        <v>0</v>
      </c>
      <c r="O3399" s="870">
        <v>0</v>
      </c>
      <c r="P3399" s="870">
        <v>0</v>
      </c>
      <c r="Q3399" s="870">
        <v>0</v>
      </c>
      <c r="R3399" s="870">
        <v>0</v>
      </c>
      <c r="S3399" s="870">
        <v>0</v>
      </c>
      <c r="T3399" s="870">
        <v>0</v>
      </c>
      <c r="U3399" s="870">
        <v>0</v>
      </c>
      <c r="V3399" s="870">
        <v>0</v>
      </c>
      <c r="W3399" s="870">
        <v>0</v>
      </c>
      <c r="X3399" s="870">
        <v>0</v>
      </c>
      <c r="Y3399" s="870">
        <v>0</v>
      </c>
      <c r="Z3399" s="870">
        <v>0</v>
      </c>
      <c r="AA3399" s="870">
        <v>0</v>
      </c>
      <c r="AB3399" s="870">
        <v>0</v>
      </c>
      <c r="AC3399" s="870">
        <v>0</v>
      </c>
      <c r="AD3399" s="870">
        <v>0</v>
      </c>
      <c r="AE3399" s="870">
        <v>0</v>
      </c>
    </row>
    <row r="3400" spans="1:31">
      <c r="A3400" s="870" t="s">
        <v>2144</v>
      </c>
      <c r="B3400" s="870">
        <v>27</v>
      </c>
      <c r="C3400" s="870">
        <v>2795</v>
      </c>
      <c r="D3400" s="870">
        <v>279500</v>
      </c>
      <c r="E3400" s="870">
        <v>2795001005</v>
      </c>
      <c r="F3400" s="870" t="s">
        <v>379</v>
      </c>
      <c r="G3400" s="870">
        <v>-213597900302</v>
      </c>
      <c r="H3400" s="870">
        <v>0</v>
      </c>
      <c r="I3400" s="870">
        <v>-213597900302</v>
      </c>
      <c r="J3400" s="870">
        <v>0</v>
      </c>
      <c r="K3400" s="870">
        <v>0</v>
      </c>
      <c r="L3400" s="870">
        <v>0</v>
      </c>
      <c r="M3400" s="870">
        <v>0</v>
      </c>
      <c r="N3400" s="870">
        <v>0</v>
      </c>
      <c r="O3400" s="870">
        <v>0</v>
      </c>
      <c r="P3400" s="870">
        <v>0</v>
      </c>
      <c r="Q3400" s="870">
        <v>0</v>
      </c>
      <c r="R3400" s="870">
        <v>0</v>
      </c>
      <c r="S3400" s="870">
        <v>0</v>
      </c>
      <c r="T3400" s="870">
        <v>0</v>
      </c>
      <c r="U3400" s="870">
        <v>0</v>
      </c>
      <c r="V3400" s="870">
        <v>0</v>
      </c>
      <c r="W3400" s="870">
        <v>0</v>
      </c>
      <c r="X3400" s="870">
        <v>0</v>
      </c>
      <c r="Y3400" s="870">
        <v>0</v>
      </c>
      <c r="Z3400" s="870">
        <v>0</v>
      </c>
      <c r="AA3400" s="870">
        <v>0</v>
      </c>
      <c r="AB3400" s="870">
        <v>0</v>
      </c>
      <c r="AC3400" s="870">
        <v>0</v>
      </c>
      <c r="AD3400" s="870">
        <v>0</v>
      </c>
      <c r="AE3400" s="870">
        <v>0</v>
      </c>
    </row>
    <row r="3401" spans="1:31">
      <c r="A3401" s="870" t="s">
        <v>2144</v>
      </c>
      <c r="B3401" s="870">
        <v>27</v>
      </c>
      <c r="C3401" s="870">
        <v>2795</v>
      </c>
      <c r="D3401" s="870">
        <v>279500</v>
      </c>
      <c r="E3401" s="870">
        <v>2795001006</v>
      </c>
      <c r="F3401" s="870" t="s">
        <v>4457</v>
      </c>
      <c r="G3401" s="870">
        <v>0</v>
      </c>
      <c r="H3401" s="870">
        <v>0</v>
      </c>
      <c r="I3401" s="870">
        <v>0</v>
      </c>
      <c r="J3401" s="870">
        <v>0</v>
      </c>
      <c r="K3401" s="870">
        <v>0</v>
      </c>
      <c r="L3401" s="870">
        <v>0</v>
      </c>
      <c r="M3401" s="870">
        <v>0</v>
      </c>
      <c r="N3401" s="870">
        <v>0</v>
      </c>
      <c r="O3401" s="870">
        <v>0</v>
      </c>
      <c r="P3401" s="870">
        <v>0</v>
      </c>
      <c r="Q3401" s="870">
        <v>0</v>
      </c>
      <c r="R3401" s="870">
        <v>0</v>
      </c>
      <c r="S3401" s="870">
        <v>0</v>
      </c>
      <c r="T3401" s="870">
        <v>0</v>
      </c>
      <c r="U3401" s="870">
        <v>0</v>
      </c>
      <c r="V3401" s="870">
        <v>0</v>
      </c>
      <c r="W3401" s="870">
        <v>0</v>
      </c>
      <c r="X3401" s="870">
        <v>0</v>
      </c>
      <c r="Y3401" s="870">
        <v>0</v>
      </c>
      <c r="Z3401" s="870">
        <v>0</v>
      </c>
      <c r="AA3401" s="870">
        <v>0</v>
      </c>
      <c r="AB3401" s="870">
        <v>0</v>
      </c>
      <c r="AC3401" s="870">
        <v>0</v>
      </c>
      <c r="AD3401" s="870">
        <v>0</v>
      </c>
      <c r="AE3401" s="870">
        <v>0</v>
      </c>
    </row>
    <row r="3402" spans="1:31">
      <c r="A3402" s="870" t="s">
        <v>2144</v>
      </c>
      <c r="B3402" s="870">
        <v>27</v>
      </c>
      <c r="C3402" s="870">
        <v>2795</v>
      </c>
      <c r="D3402" s="870">
        <v>279500</v>
      </c>
      <c r="E3402" s="870">
        <v>2795001007</v>
      </c>
      <c r="F3402" s="870" t="s">
        <v>1731</v>
      </c>
      <c r="G3402" s="870">
        <v>-27732522515</v>
      </c>
      <c r="H3402" s="870">
        <v>0</v>
      </c>
      <c r="I3402" s="870">
        <v>-27732522515.490002</v>
      </c>
      <c r="J3402" s="870">
        <v>-0.49000167846679688</v>
      </c>
      <c r="K3402" s="870">
        <v>0</v>
      </c>
      <c r="L3402" s="870">
        <v>0</v>
      </c>
      <c r="M3402" s="870">
        <v>-0.49000167846679688</v>
      </c>
      <c r="N3402" s="870">
        <v>0</v>
      </c>
      <c r="O3402" s="870">
        <v>-0.49000167846679688</v>
      </c>
      <c r="P3402" s="870">
        <v>-0.18130062103271485</v>
      </c>
      <c r="Q3402" s="870">
        <v>0</v>
      </c>
      <c r="R3402" s="870">
        <v>0</v>
      </c>
      <c r="S3402" s="870">
        <v>0</v>
      </c>
      <c r="T3402" s="870">
        <v>0</v>
      </c>
      <c r="U3402" s="870">
        <v>0</v>
      </c>
      <c r="V3402" s="870">
        <v>0</v>
      </c>
      <c r="W3402" s="870">
        <v>0</v>
      </c>
      <c r="X3402" s="870">
        <v>-0.18130062103271485</v>
      </c>
      <c r="Y3402" s="870">
        <v>0.37</v>
      </c>
      <c r="Z3402" s="870">
        <v>0</v>
      </c>
      <c r="AA3402" s="870">
        <v>-0.18130062103271485</v>
      </c>
      <c r="AB3402" s="870">
        <v>0</v>
      </c>
      <c r="AC3402" s="870">
        <v>-0.18130062103271485</v>
      </c>
      <c r="AD3402" s="870">
        <v>0</v>
      </c>
      <c r="AE3402" s="870">
        <v>0</v>
      </c>
    </row>
    <row r="3403" spans="1:31">
      <c r="A3403" s="870" t="s">
        <v>2144</v>
      </c>
      <c r="B3403" s="870">
        <v>27</v>
      </c>
      <c r="C3403" s="870">
        <v>2795</v>
      </c>
      <c r="D3403" s="870">
        <v>279500</v>
      </c>
      <c r="E3403" s="870">
        <v>2795001008</v>
      </c>
      <c r="F3403" s="870" t="s">
        <v>344</v>
      </c>
      <c r="G3403" s="870">
        <v>0</v>
      </c>
      <c r="H3403" s="870">
        <v>0</v>
      </c>
      <c r="I3403" s="870">
        <v>0</v>
      </c>
      <c r="J3403" s="870">
        <v>0</v>
      </c>
      <c r="K3403" s="870">
        <v>0</v>
      </c>
      <c r="L3403" s="870">
        <v>0</v>
      </c>
      <c r="M3403" s="870">
        <v>0</v>
      </c>
      <c r="N3403" s="870">
        <v>0</v>
      </c>
      <c r="O3403" s="870">
        <v>0</v>
      </c>
      <c r="P3403" s="870">
        <v>0</v>
      </c>
      <c r="Q3403" s="870">
        <v>0</v>
      </c>
      <c r="R3403" s="870">
        <v>0</v>
      </c>
      <c r="S3403" s="870">
        <v>0</v>
      </c>
      <c r="T3403" s="870">
        <v>0</v>
      </c>
      <c r="U3403" s="870">
        <v>0</v>
      </c>
      <c r="V3403" s="870">
        <v>0</v>
      </c>
      <c r="W3403" s="870">
        <v>0</v>
      </c>
      <c r="X3403" s="870">
        <v>0</v>
      </c>
      <c r="Y3403" s="870">
        <v>0</v>
      </c>
      <c r="Z3403" s="870">
        <v>0</v>
      </c>
      <c r="AA3403" s="870">
        <v>0</v>
      </c>
      <c r="AB3403" s="870">
        <v>0</v>
      </c>
      <c r="AC3403" s="870">
        <v>0</v>
      </c>
      <c r="AD3403" s="870">
        <v>0</v>
      </c>
      <c r="AE3403" s="870">
        <v>0</v>
      </c>
    </row>
    <row r="3404" spans="1:31">
      <c r="A3404" s="870" t="s">
        <v>2144</v>
      </c>
      <c r="B3404" s="870">
        <v>27</v>
      </c>
      <c r="C3404" s="870">
        <v>2795</v>
      </c>
      <c r="D3404" s="870">
        <v>279500</v>
      </c>
      <c r="E3404" s="870">
        <v>2795001012</v>
      </c>
      <c r="F3404" s="870" t="s">
        <v>380</v>
      </c>
      <c r="G3404" s="870">
        <v>0</v>
      </c>
      <c r="H3404" s="870">
        <v>0</v>
      </c>
      <c r="I3404" s="870">
        <v>0</v>
      </c>
      <c r="J3404" s="870">
        <v>0</v>
      </c>
      <c r="K3404" s="870">
        <v>0</v>
      </c>
      <c r="L3404" s="870">
        <v>0</v>
      </c>
      <c r="M3404" s="870">
        <v>0</v>
      </c>
      <c r="N3404" s="870">
        <v>0</v>
      </c>
      <c r="O3404" s="870">
        <v>0</v>
      </c>
      <c r="P3404" s="870">
        <v>0</v>
      </c>
      <c r="Q3404" s="870">
        <v>0</v>
      </c>
      <c r="R3404" s="870">
        <v>0</v>
      </c>
      <c r="S3404" s="870">
        <v>0</v>
      </c>
      <c r="T3404" s="870">
        <v>0</v>
      </c>
      <c r="U3404" s="870">
        <v>0</v>
      </c>
      <c r="V3404" s="870">
        <v>0</v>
      </c>
      <c r="W3404" s="870">
        <v>0</v>
      </c>
      <c r="X3404" s="870">
        <v>0</v>
      </c>
      <c r="Y3404" s="870">
        <v>0</v>
      </c>
      <c r="Z3404" s="870">
        <v>0</v>
      </c>
      <c r="AA3404" s="870">
        <v>0</v>
      </c>
      <c r="AB3404" s="870">
        <v>0</v>
      </c>
      <c r="AC3404" s="870">
        <v>0</v>
      </c>
      <c r="AD3404" s="870">
        <v>0</v>
      </c>
      <c r="AE3404" s="870">
        <v>0</v>
      </c>
    </row>
    <row r="3405" spans="1:31">
      <c r="A3405" s="870" t="s">
        <v>2144</v>
      </c>
      <c r="B3405" s="870">
        <v>27</v>
      </c>
      <c r="C3405" s="870">
        <v>2795</v>
      </c>
      <c r="D3405" s="870">
        <v>279500</v>
      </c>
      <c r="E3405" s="870">
        <v>2795001013</v>
      </c>
      <c r="F3405" s="870" t="s">
        <v>4458</v>
      </c>
      <c r="G3405" s="870">
        <v>0</v>
      </c>
      <c r="H3405" s="870">
        <v>0</v>
      </c>
      <c r="I3405" s="870">
        <v>0</v>
      </c>
      <c r="J3405" s="870">
        <v>0</v>
      </c>
      <c r="K3405" s="870">
        <v>0</v>
      </c>
      <c r="L3405" s="870">
        <v>0</v>
      </c>
      <c r="M3405" s="870">
        <v>0</v>
      </c>
      <c r="N3405" s="870">
        <v>0</v>
      </c>
      <c r="O3405" s="870">
        <v>0</v>
      </c>
      <c r="P3405" s="870">
        <v>0</v>
      </c>
      <c r="Q3405" s="870">
        <v>0</v>
      </c>
      <c r="R3405" s="870">
        <v>0</v>
      </c>
      <c r="S3405" s="870">
        <v>0</v>
      </c>
      <c r="T3405" s="870">
        <v>0</v>
      </c>
      <c r="U3405" s="870">
        <v>0</v>
      </c>
      <c r="V3405" s="870">
        <v>0</v>
      </c>
      <c r="W3405" s="870">
        <v>0</v>
      </c>
      <c r="X3405" s="870">
        <v>0</v>
      </c>
      <c r="Y3405" s="870">
        <v>0</v>
      </c>
      <c r="Z3405" s="870">
        <v>0</v>
      </c>
      <c r="AA3405" s="870">
        <v>0</v>
      </c>
      <c r="AB3405" s="870">
        <v>0</v>
      </c>
      <c r="AC3405" s="870">
        <v>0</v>
      </c>
      <c r="AD3405" s="870">
        <v>0</v>
      </c>
      <c r="AE3405" s="870">
        <v>0</v>
      </c>
    </row>
    <row r="3406" spans="1:31">
      <c r="A3406" s="870" t="s">
        <v>2144</v>
      </c>
      <c r="B3406" s="870">
        <v>27</v>
      </c>
      <c r="C3406" s="870">
        <v>2795</v>
      </c>
      <c r="D3406" s="870">
        <v>279500</v>
      </c>
      <c r="E3406" s="870">
        <v>2795001017</v>
      </c>
      <c r="F3406" s="870" t="s">
        <v>345</v>
      </c>
      <c r="G3406" s="870">
        <v>0</v>
      </c>
      <c r="H3406" s="870">
        <v>0</v>
      </c>
      <c r="I3406" s="870">
        <v>0</v>
      </c>
      <c r="J3406" s="870">
        <v>0</v>
      </c>
      <c r="K3406" s="870">
        <v>0</v>
      </c>
      <c r="L3406" s="870">
        <v>0</v>
      </c>
      <c r="M3406" s="870">
        <v>0</v>
      </c>
      <c r="N3406" s="870">
        <v>0</v>
      </c>
      <c r="O3406" s="870">
        <v>0</v>
      </c>
      <c r="P3406" s="870">
        <v>0</v>
      </c>
      <c r="Q3406" s="870">
        <v>0</v>
      </c>
      <c r="R3406" s="870">
        <v>0</v>
      </c>
      <c r="S3406" s="870">
        <v>0</v>
      </c>
      <c r="T3406" s="870">
        <v>0</v>
      </c>
      <c r="U3406" s="870">
        <v>0</v>
      </c>
      <c r="V3406" s="870">
        <v>0</v>
      </c>
      <c r="W3406" s="870">
        <v>0</v>
      </c>
      <c r="X3406" s="870">
        <v>0</v>
      </c>
      <c r="Y3406" s="870">
        <v>0</v>
      </c>
      <c r="Z3406" s="870">
        <v>0</v>
      </c>
      <c r="AA3406" s="870">
        <v>0</v>
      </c>
      <c r="AB3406" s="870">
        <v>0</v>
      </c>
      <c r="AC3406" s="870">
        <v>0</v>
      </c>
      <c r="AD3406" s="870">
        <v>0</v>
      </c>
      <c r="AE3406" s="870">
        <v>0</v>
      </c>
    </row>
    <row r="3407" spans="1:31">
      <c r="A3407" s="870" t="s">
        <v>2144</v>
      </c>
      <c r="B3407" s="870">
        <v>27</v>
      </c>
      <c r="C3407" s="870">
        <v>2795</v>
      </c>
      <c r="D3407" s="870">
        <v>279500</v>
      </c>
      <c r="E3407" s="870">
        <v>2795001019</v>
      </c>
      <c r="F3407" s="870" t="s">
        <v>346</v>
      </c>
      <c r="G3407" s="870">
        <v>0</v>
      </c>
      <c r="H3407" s="870">
        <v>0</v>
      </c>
      <c r="I3407" s="870">
        <v>0</v>
      </c>
      <c r="J3407" s="870">
        <v>0</v>
      </c>
      <c r="K3407" s="870">
        <v>0</v>
      </c>
      <c r="L3407" s="870">
        <v>0</v>
      </c>
      <c r="M3407" s="870">
        <v>0</v>
      </c>
      <c r="N3407" s="870">
        <v>0</v>
      </c>
      <c r="O3407" s="870">
        <v>0</v>
      </c>
      <c r="P3407" s="870">
        <v>0</v>
      </c>
      <c r="Q3407" s="870">
        <v>0</v>
      </c>
      <c r="R3407" s="870">
        <v>0</v>
      </c>
      <c r="S3407" s="870">
        <v>0</v>
      </c>
      <c r="T3407" s="870">
        <v>0</v>
      </c>
      <c r="U3407" s="870">
        <v>0</v>
      </c>
      <c r="V3407" s="870">
        <v>0</v>
      </c>
      <c r="W3407" s="870">
        <v>0</v>
      </c>
      <c r="X3407" s="870">
        <v>0</v>
      </c>
      <c r="Y3407" s="870">
        <v>0</v>
      </c>
      <c r="Z3407" s="870">
        <v>0</v>
      </c>
      <c r="AA3407" s="870">
        <v>0</v>
      </c>
      <c r="AB3407" s="870">
        <v>0</v>
      </c>
      <c r="AC3407" s="870">
        <v>0</v>
      </c>
      <c r="AD3407" s="870">
        <v>0</v>
      </c>
      <c r="AE3407" s="870">
        <v>0</v>
      </c>
    </row>
    <row r="3408" spans="1:31">
      <c r="A3408" s="870" t="s">
        <v>2144</v>
      </c>
      <c r="B3408" s="870">
        <v>27</v>
      </c>
      <c r="C3408" s="870">
        <v>2795</v>
      </c>
      <c r="D3408" s="870">
        <v>279500</v>
      </c>
      <c r="E3408" s="870">
        <v>2795001029</v>
      </c>
      <c r="F3408" s="870" t="s">
        <v>347</v>
      </c>
      <c r="G3408" s="870">
        <v>0</v>
      </c>
      <c r="H3408" s="870">
        <v>0</v>
      </c>
      <c r="I3408" s="870">
        <v>0</v>
      </c>
      <c r="J3408" s="870">
        <v>0</v>
      </c>
      <c r="K3408" s="870">
        <v>0</v>
      </c>
      <c r="L3408" s="870">
        <v>0</v>
      </c>
      <c r="M3408" s="870">
        <v>0</v>
      </c>
      <c r="N3408" s="870">
        <v>0</v>
      </c>
      <c r="O3408" s="870">
        <v>0</v>
      </c>
      <c r="P3408" s="870">
        <v>0</v>
      </c>
      <c r="Q3408" s="870">
        <v>0</v>
      </c>
      <c r="R3408" s="870">
        <v>0</v>
      </c>
      <c r="S3408" s="870">
        <v>0</v>
      </c>
      <c r="T3408" s="870">
        <v>0</v>
      </c>
      <c r="U3408" s="870">
        <v>0</v>
      </c>
      <c r="V3408" s="870">
        <v>0</v>
      </c>
      <c r="W3408" s="870">
        <v>0</v>
      </c>
      <c r="X3408" s="870">
        <v>0</v>
      </c>
      <c r="Y3408" s="870">
        <v>0</v>
      </c>
      <c r="Z3408" s="870">
        <v>0</v>
      </c>
      <c r="AA3408" s="870">
        <v>0</v>
      </c>
      <c r="AB3408" s="870">
        <v>0</v>
      </c>
      <c r="AC3408" s="870">
        <v>0</v>
      </c>
      <c r="AD3408" s="870">
        <v>0</v>
      </c>
      <c r="AE3408" s="870">
        <v>0</v>
      </c>
    </row>
    <row r="3409" spans="1:31">
      <c r="A3409" s="870" t="s">
        <v>2144</v>
      </c>
      <c r="B3409" s="870">
        <v>27</v>
      </c>
      <c r="C3409" s="870">
        <v>2795</v>
      </c>
      <c r="D3409" s="870">
        <v>279500</v>
      </c>
      <c r="E3409" s="870">
        <v>2795001888</v>
      </c>
      <c r="F3409" s="870" t="s">
        <v>1732</v>
      </c>
      <c r="G3409" s="870">
        <v>-209178340</v>
      </c>
      <c r="H3409" s="870">
        <v>0</v>
      </c>
      <c r="I3409" s="870">
        <v>-209178340.31999999</v>
      </c>
      <c r="J3409" s="870">
        <v>-0.31999999284744263</v>
      </c>
      <c r="K3409" s="870">
        <v>0</v>
      </c>
      <c r="L3409" s="870">
        <v>0</v>
      </c>
      <c r="M3409" s="870">
        <v>-0.31999999284744263</v>
      </c>
      <c r="N3409" s="870">
        <v>0</v>
      </c>
      <c r="O3409" s="870">
        <v>-0.31999999284744263</v>
      </c>
      <c r="P3409" s="870">
        <v>-0.11839999735355378</v>
      </c>
      <c r="Q3409" s="870">
        <v>0</v>
      </c>
      <c r="R3409" s="870">
        <v>0</v>
      </c>
      <c r="S3409" s="870">
        <v>0</v>
      </c>
      <c r="T3409" s="870">
        <v>0</v>
      </c>
      <c r="U3409" s="870">
        <v>0</v>
      </c>
      <c r="V3409" s="870">
        <v>0</v>
      </c>
      <c r="W3409" s="870">
        <v>0</v>
      </c>
      <c r="X3409" s="870">
        <v>-0.11839999735355378</v>
      </c>
      <c r="Y3409" s="870">
        <v>0.37</v>
      </c>
      <c r="Z3409" s="870">
        <v>0</v>
      </c>
      <c r="AA3409" s="870">
        <v>-0.11839999735355378</v>
      </c>
      <c r="AB3409" s="870">
        <v>0</v>
      </c>
      <c r="AC3409" s="870">
        <v>-0.11839999735355378</v>
      </c>
      <c r="AD3409" s="870">
        <v>0</v>
      </c>
      <c r="AE3409" s="870">
        <v>0</v>
      </c>
    </row>
    <row r="3410" spans="1:31">
      <c r="A3410" s="870" t="s">
        <v>2144</v>
      </c>
      <c r="B3410" s="870">
        <v>27</v>
      </c>
      <c r="C3410" s="870">
        <v>2795</v>
      </c>
      <c r="D3410" s="870">
        <v>279500</v>
      </c>
      <c r="E3410" s="870">
        <v>2795001889</v>
      </c>
      <c r="F3410" s="870" t="s">
        <v>1733</v>
      </c>
      <c r="G3410" s="870">
        <v>0</v>
      </c>
      <c r="H3410" s="870">
        <v>0</v>
      </c>
      <c r="I3410" s="870">
        <v>0</v>
      </c>
      <c r="J3410" s="870">
        <v>0</v>
      </c>
      <c r="K3410" s="870">
        <v>0</v>
      </c>
      <c r="L3410" s="870">
        <v>0</v>
      </c>
      <c r="M3410" s="870">
        <v>0</v>
      </c>
      <c r="N3410" s="870">
        <v>0</v>
      </c>
      <c r="O3410" s="870">
        <v>0</v>
      </c>
      <c r="P3410" s="870">
        <v>0</v>
      </c>
      <c r="Q3410" s="870">
        <v>0</v>
      </c>
      <c r="R3410" s="870">
        <v>0</v>
      </c>
      <c r="S3410" s="870">
        <v>0</v>
      </c>
      <c r="T3410" s="870">
        <v>0</v>
      </c>
      <c r="U3410" s="870">
        <v>0</v>
      </c>
      <c r="V3410" s="870">
        <v>0</v>
      </c>
      <c r="W3410" s="870">
        <v>0</v>
      </c>
      <c r="X3410" s="870">
        <v>0</v>
      </c>
      <c r="Y3410" s="870">
        <v>0</v>
      </c>
      <c r="Z3410" s="870">
        <v>0</v>
      </c>
      <c r="AA3410" s="870">
        <v>0</v>
      </c>
      <c r="AB3410" s="870">
        <v>0</v>
      </c>
      <c r="AC3410" s="870">
        <v>0</v>
      </c>
      <c r="AD3410" s="870">
        <v>0</v>
      </c>
      <c r="AE3410" s="870">
        <v>0</v>
      </c>
    </row>
    <row r="3411" spans="1:31">
      <c r="A3411" s="870" t="s">
        <v>2144</v>
      </c>
      <c r="B3411" s="870">
        <v>28</v>
      </c>
      <c r="C3411" s="870">
        <v>2812</v>
      </c>
      <c r="D3411" s="870">
        <v>281200</v>
      </c>
      <c r="E3411" s="870">
        <v>2812001001</v>
      </c>
      <c r="F3411" s="870" t="s">
        <v>3274</v>
      </c>
      <c r="G3411" s="870">
        <v>0</v>
      </c>
      <c r="H3411" s="870">
        <v>0</v>
      </c>
      <c r="I3411" s="870">
        <v>0</v>
      </c>
      <c r="J3411" s="870">
        <v>0</v>
      </c>
      <c r="K3411" s="870">
        <v>0</v>
      </c>
      <c r="L3411" s="870">
        <v>0</v>
      </c>
      <c r="M3411" s="870">
        <v>0</v>
      </c>
      <c r="N3411" s="870">
        <v>0</v>
      </c>
      <c r="O3411" s="870">
        <v>0</v>
      </c>
      <c r="P3411" s="870">
        <v>0</v>
      </c>
      <c r="Q3411" s="870">
        <v>0</v>
      </c>
      <c r="R3411" s="870">
        <v>0</v>
      </c>
      <c r="S3411" s="870">
        <v>0</v>
      </c>
      <c r="T3411" s="870">
        <v>0</v>
      </c>
      <c r="U3411" s="870">
        <v>0</v>
      </c>
      <c r="V3411" s="870">
        <v>0</v>
      </c>
      <c r="W3411" s="870">
        <v>0</v>
      </c>
      <c r="X3411" s="870">
        <v>0</v>
      </c>
      <c r="Y3411" s="870">
        <v>0</v>
      </c>
      <c r="Z3411" s="870">
        <v>0</v>
      </c>
      <c r="AA3411" s="870">
        <v>0</v>
      </c>
      <c r="AB3411" s="870">
        <v>0</v>
      </c>
      <c r="AC3411" s="870">
        <v>0</v>
      </c>
      <c r="AD3411" s="870">
        <v>0</v>
      </c>
      <c r="AE3411" s="870">
        <v>0</v>
      </c>
    </row>
    <row r="3412" spans="1:31">
      <c r="A3412" s="870" t="s">
        <v>2144</v>
      </c>
      <c r="B3412" s="870">
        <v>28</v>
      </c>
      <c r="C3412" s="870">
        <v>2814</v>
      </c>
      <c r="D3412" s="870">
        <v>281405</v>
      </c>
      <c r="E3412" s="870">
        <v>2814051005</v>
      </c>
      <c r="F3412" s="870" t="s">
        <v>4459</v>
      </c>
      <c r="G3412" s="870">
        <v>-840000000</v>
      </c>
      <c r="H3412" s="870">
        <v>0</v>
      </c>
      <c r="I3412" s="870">
        <v>-840000000</v>
      </c>
      <c r="J3412" s="870">
        <v>0</v>
      </c>
      <c r="K3412" s="870">
        <v>0</v>
      </c>
      <c r="L3412" s="870">
        <v>0</v>
      </c>
      <c r="M3412" s="870">
        <v>0</v>
      </c>
      <c r="N3412" s="870">
        <v>0</v>
      </c>
      <c r="O3412" s="870">
        <v>0</v>
      </c>
      <c r="P3412" s="870">
        <v>0</v>
      </c>
      <c r="Q3412" s="870">
        <v>0</v>
      </c>
      <c r="R3412" s="870">
        <v>0</v>
      </c>
      <c r="S3412" s="870">
        <v>0</v>
      </c>
      <c r="T3412" s="870">
        <v>0</v>
      </c>
      <c r="U3412" s="870">
        <v>0</v>
      </c>
      <c r="V3412" s="870">
        <v>0</v>
      </c>
      <c r="W3412" s="870">
        <v>0</v>
      </c>
      <c r="X3412" s="870">
        <v>0</v>
      </c>
      <c r="Y3412" s="870">
        <v>0</v>
      </c>
      <c r="Z3412" s="870">
        <v>0</v>
      </c>
      <c r="AA3412" s="870">
        <v>0</v>
      </c>
      <c r="AB3412" s="870">
        <v>0</v>
      </c>
      <c r="AC3412" s="870">
        <v>0</v>
      </c>
      <c r="AD3412" s="870">
        <v>0</v>
      </c>
      <c r="AE3412" s="870">
        <v>0</v>
      </c>
    </row>
    <row r="3413" spans="1:31">
      <c r="A3413" s="870" t="s">
        <v>2144</v>
      </c>
      <c r="B3413" s="870">
        <v>28</v>
      </c>
      <c r="C3413" s="870">
        <v>2814</v>
      </c>
      <c r="D3413" s="870">
        <v>281405</v>
      </c>
      <c r="E3413" s="870">
        <v>2814059030</v>
      </c>
      <c r="F3413" s="870" t="s">
        <v>1734</v>
      </c>
      <c r="G3413" s="870">
        <v>-1497604954</v>
      </c>
      <c r="H3413" s="870">
        <v>0</v>
      </c>
      <c r="I3413" s="870">
        <v>-1497604953.6300001</v>
      </c>
      <c r="J3413" s="870">
        <v>0.36999988555908203</v>
      </c>
      <c r="K3413" s="870">
        <v>0.36999988555908203</v>
      </c>
      <c r="L3413" s="870">
        <v>0</v>
      </c>
      <c r="M3413" s="870">
        <v>0</v>
      </c>
      <c r="N3413" s="870">
        <v>0</v>
      </c>
      <c r="O3413" s="870">
        <v>0</v>
      </c>
      <c r="P3413" s="870">
        <v>0</v>
      </c>
      <c r="Q3413" s="870">
        <v>0</v>
      </c>
      <c r="R3413" s="870">
        <v>0</v>
      </c>
      <c r="S3413" s="870">
        <v>0</v>
      </c>
      <c r="T3413" s="870">
        <v>0</v>
      </c>
      <c r="U3413" s="870">
        <v>0</v>
      </c>
      <c r="V3413" s="870">
        <v>0</v>
      </c>
      <c r="W3413" s="870">
        <v>0</v>
      </c>
      <c r="X3413" s="870">
        <v>0</v>
      </c>
      <c r="Y3413" s="870">
        <v>0</v>
      </c>
      <c r="Z3413" s="870">
        <v>0</v>
      </c>
      <c r="AA3413" s="870">
        <v>0</v>
      </c>
      <c r="AB3413" s="870">
        <v>0</v>
      </c>
      <c r="AC3413" s="870">
        <v>0</v>
      </c>
      <c r="AD3413" s="870">
        <v>0</v>
      </c>
      <c r="AE3413" s="870">
        <v>0</v>
      </c>
    </row>
    <row r="3414" spans="1:31">
      <c r="A3414" s="870" t="s">
        <v>2144</v>
      </c>
      <c r="B3414" s="870">
        <v>28</v>
      </c>
      <c r="C3414" s="870">
        <v>2814</v>
      </c>
      <c r="D3414" s="870">
        <v>281420</v>
      </c>
      <c r="E3414" s="870">
        <v>2814201000</v>
      </c>
      <c r="F3414" s="870" t="s">
        <v>381</v>
      </c>
      <c r="G3414" s="870">
        <v>-5277344611</v>
      </c>
      <c r="H3414" s="870">
        <v>0</v>
      </c>
      <c r="I3414" s="870">
        <v>0</v>
      </c>
      <c r="J3414" s="870">
        <v>5277344611</v>
      </c>
      <c r="K3414" s="870">
        <v>0</v>
      </c>
      <c r="L3414" s="870">
        <v>5277344611</v>
      </c>
      <c r="M3414" s="870">
        <v>0</v>
      </c>
      <c r="N3414" s="870">
        <v>0</v>
      </c>
      <c r="O3414" s="870">
        <v>5277344611</v>
      </c>
      <c r="P3414" s="870">
        <v>1952617506.0699999</v>
      </c>
      <c r="Q3414" s="870">
        <v>0</v>
      </c>
      <c r="R3414" s="870">
        <v>0</v>
      </c>
      <c r="S3414" s="870">
        <v>0</v>
      </c>
      <c r="T3414" s="870">
        <v>0</v>
      </c>
      <c r="U3414" s="870">
        <v>0</v>
      </c>
      <c r="V3414" s="870">
        <v>0</v>
      </c>
      <c r="W3414" s="870">
        <v>0</v>
      </c>
      <c r="X3414" s="870">
        <v>1952617506.0699999</v>
      </c>
      <c r="Y3414" s="870">
        <v>0.37</v>
      </c>
      <c r="Z3414" s="870">
        <v>1952617506.0699999</v>
      </c>
      <c r="AA3414" s="870">
        <v>0</v>
      </c>
      <c r="AB3414" s="870">
        <v>1952617506.0699999</v>
      </c>
      <c r="AC3414" s="870">
        <v>0</v>
      </c>
      <c r="AD3414" s="870">
        <v>0</v>
      </c>
      <c r="AE3414" s="870">
        <v>0</v>
      </c>
    </row>
    <row r="3415" spans="1:31">
      <c r="A3415" s="870" t="s">
        <v>2144</v>
      </c>
      <c r="B3415" s="870">
        <v>28</v>
      </c>
      <c r="C3415" s="870">
        <v>2814</v>
      </c>
      <c r="D3415" s="870">
        <v>281435</v>
      </c>
      <c r="E3415" s="870">
        <v>2814351005</v>
      </c>
      <c r="F3415" s="870" t="s">
        <v>348</v>
      </c>
      <c r="G3415" s="870">
        <v>-982348912</v>
      </c>
      <c r="H3415" s="870">
        <v>0</v>
      </c>
      <c r="I3415" s="870">
        <v>-982348911.89999998</v>
      </c>
      <c r="J3415" s="870">
        <v>0.10000002384185791</v>
      </c>
      <c r="K3415" s="870">
        <v>0.10000002384185791</v>
      </c>
      <c r="L3415" s="870">
        <v>0</v>
      </c>
      <c r="M3415" s="870">
        <v>0</v>
      </c>
      <c r="N3415" s="870">
        <v>0</v>
      </c>
      <c r="O3415" s="870">
        <v>0</v>
      </c>
      <c r="P3415" s="870">
        <v>0</v>
      </c>
      <c r="Q3415" s="870">
        <v>0</v>
      </c>
      <c r="R3415" s="870">
        <v>0</v>
      </c>
      <c r="S3415" s="870">
        <v>0</v>
      </c>
      <c r="T3415" s="870">
        <v>0</v>
      </c>
      <c r="U3415" s="870">
        <v>0</v>
      </c>
      <c r="V3415" s="870">
        <v>0</v>
      </c>
      <c r="W3415" s="870">
        <v>0</v>
      </c>
      <c r="X3415" s="870">
        <v>0</v>
      </c>
      <c r="Y3415" s="870">
        <v>0</v>
      </c>
      <c r="Z3415" s="870">
        <v>0</v>
      </c>
      <c r="AA3415" s="870">
        <v>0</v>
      </c>
      <c r="AB3415" s="870">
        <v>0</v>
      </c>
      <c r="AC3415" s="870">
        <v>0</v>
      </c>
      <c r="AD3415" s="870">
        <v>0</v>
      </c>
      <c r="AE3415" s="870">
        <v>0</v>
      </c>
    </row>
    <row r="3416" spans="1:31">
      <c r="A3416" s="870" t="s">
        <v>2144</v>
      </c>
      <c r="B3416" s="870">
        <v>28</v>
      </c>
      <c r="C3416" s="870">
        <v>2814</v>
      </c>
      <c r="D3416" s="870">
        <v>281435</v>
      </c>
      <c r="E3416" s="870">
        <v>2814351006</v>
      </c>
      <c r="F3416" s="870" t="s">
        <v>1735</v>
      </c>
      <c r="G3416" s="870">
        <v>-331610418</v>
      </c>
      <c r="H3416" s="870">
        <v>0</v>
      </c>
      <c r="I3416" s="870">
        <v>-331610417.72000003</v>
      </c>
      <c r="J3416" s="870">
        <v>0.27999997138977051</v>
      </c>
      <c r="K3416" s="870">
        <v>0.27999997138977051</v>
      </c>
      <c r="L3416" s="870">
        <v>0</v>
      </c>
      <c r="M3416" s="870">
        <v>0</v>
      </c>
      <c r="N3416" s="870">
        <v>0</v>
      </c>
      <c r="O3416" s="870">
        <v>0</v>
      </c>
      <c r="P3416" s="870">
        <v>0</v>
      </c>
      <c r="Q3416" s="870">
        <v>0</v>
      </c>
      <c r="R3416" s="870">
        <v>0</v>
      </c>
      <c r="S3416" s="870">
        <v>0</v>
      </c>
      <c r="T3416" s="870">
        <v>0</v>
      </c>
      <c r="U3416" s="870">
        <v>0</v>
      </c>
      <c r="V3416" s="870">
        <v>0</v>
      </c>
      <c r="W3416" s="870">
        <v>0</v>
      </c>
      <c r="X3416" s="870">
        <v>0</v>
      </c>
      <c r="Y3416" s="870">
        <v>0</v>
      </c>
      <c r="Z3416" s="870">
        <v>0</v>
      </c>
      <c r="AA3416" s="870">
        <v>0</v>
      </c>
      <c r="AB3416" s="870">
        <v>0</v>
      </c>
      <c r="AC3416" s="870">
        <v>0</v>
      </c>
      <c r="AD3416" s="870">
        <v>0</v>
      </c>
      <c r="AE3416" s="870">
        <v>0</v>
      </c>
    </row>
    <row r="3417" spans="1:31">
      <c r="A3417" s="870" t="s">
        <v>2144</v>
      </c>
      <c r="B3417" s="870">
        <v>28</v>
      </c>
      <c r="C3417" s="870">
        <v>2814</v>
      </c>
      <c r="D3417" s="870">
        <v>281435</v>
      </c>
      <c r="E3417" s="870">
        <v>2814351008</v>
      </c>
      <c r="F3417" s="870" t="s">
        <v>4460</v>
      </c>
      <c r="G3417" s="870">
        <v>0</v>
      </c>
      <c r="H3417" s="870">
        <v>0</v>
      </c>
      <c r="I3417" s="870">
        <v>0</v>
      </c>
      <c r="J3417" s="870">
        <v>0</v>
      </c>
      <c r="K3417" s="870">
        <v>0</v>
      </c>
      <c r="L3417" s="870">
        <v>0</v>
      </c>
      <c r="M3417" s="870">
        <v>0</v>
      </c>
      <c r="N3417" s="870">
        <v>0</v>
      </c>
      <c r="O3417" s="870">
        <v>0</v>
      </c>
      <c r="P3417" s="870">
        <v>0</v>
      </c>
      <c r="Q3417" s="870">
        <v>0</v>
      </c>
      <c r="R3417" s="870">
        <v>0</v>
      </c>
      <c r="S3417" s="870">
        <v>0</v>
      </c>
      <c r="T3417" s="870">
        <v>0</v>
      </c>
      <c r="U3417" s="870">
        <v>0</v>
      </c>
      <c r="V3417" s="870">
        <v>0</v>
      </c>
      <c r="W3417" s="870">
        <v>0</v>
      </c>
      <c r="X3417" s="870">
        <v>0</v>
      </c>
      <c r="Y3417" s="870">
        <v>0</v>
      </c>
      <c r="Z3417" s="870">
        <v>0</v>
      </c>
      <c r="AA3417" s="870">
        <v>0</v>
      </c>
      <c r="AB3417" s="870">
        <v>0</v>
      </c>
      <c r="AC3417" s="870">
        <v>0</v>
      </c>
      <c r="AD3417" s="870">
        <v>0</v>
      </c>
      <c r="AE3417" s="870">
        <v>0</v>
      </c>
    </row>
    <row r="3418" spans="1:31">
      <c r="A3418" s="870" t="s">
        <v>2144</v>
      </c>
      <c r="B3418" s="870">
        <v>28</v>
      </c>
      <c r="C3418" s="870">
        <v>2814</v>
      </c>
      <c r="D3418" s="870">
        <v>281495</v>
      </c>
      <c r="E3418" s="870">
        <v>2814951001</v>
      </c>
      <c r="F3418" s="870" t="s">
        <v>1736</v>
      </c>
      <c r="G3418" s="870">
        <v>0</v>
      </c>
      <c r="H3418" s="870">
        <v>0</v>
      </c>
      <c r="I3418" s="870">
        <v>0</v>
      </c>
      <c r="J3418" s="870">
        <v>0</v>
      </c>
      <c r="K3418" s="870">
        <v>0</v>
      </c>
      <c r="L3418" s="870">
        <v>0</v>
      </c>
      <c r="M3418" s="870">
        <v>0</v>
      </c>
      <c r="N3418" s="870">
        <v>0</v>
      </c>
      <c r="O3418" s="870">
        <v>0</v>
      </c>
      <c r="P3418" s="870">
        <v>0</v>
      </c>
      <c r="Q3418" s="870">
        <v>0</v>
      </c>
      <c r="R3418" s="870">
        <v>0</v>
      </c>
      <c r="S3418" s="870">
        <v>0</v>
      </c>
      <c r="T3418" s="870">
        <v>0</v>
      </c>
      <c r="U3418" s="870">
        <v>0</v>
      </c>
      <c r="V3418" s="870">
        <v>0</v>
      </c>
      <c r="W3418" s="870">
        <v>0</v>
      </c>
      <c r="X3418" s="870">
        <v>0</v>
      </c>
      <c r="Y3418" s="870">
        <v>0</v>
      </c>
      <c r="Z3418" s="870">
        <v>0</v>
      </c>
      <c r="AA3418" s="870">
        <v>0</v>
      </c>
      <c r="AB3418" s="870">
        <v>0</v>
      </c>
      <c r="AC3418" s="870">
        <v>0</v>
      </c>
      <c r="AD3418" s="870">
        <v>0</v>
      </c>
      <c r="AE3418" s="870">
        <v>0</v>
      </c>
    </row>
    <row r="3419" spans="1:31">
      <c r="A3419" s="870" t="s">
        <v>2144</v>
      </c>
      <c r="B3419" s="870">
        <v>28</v>
      </c>
      <c r="C3419" s="870">
        <v>2814</v>
      </c>
      <c r="D3419" s="870">
        <v>281495</v>
      </c>
      <c r="E3419" s="870">
        <v>2814951011</v>
      </c>
      <c r="F3419" s="870" t="s">
        <v>1737</v>
      </c>
      <c r="G3419" s="870">
        <v>-10831163502</v>
      </c>
      <c r="H3419" s="870">
        <v>0</v>
      </c>
      <c r="I3419" s="870">
        <v>-10831163501.74</v>
      </c>
      <c r="J3419" s="870">
        <v>0.26000022888183594</v>
      </c>
      <c r="K3419" s="870">
        <v>0</v>
      </c>
      <c r="L3419" s="870">
        <v>0.26000022888183594</v>
      </c>
      <c r="M3419" s="870">
        <v>0</v>
      </c>
      <c r="N3419" s="870">
        <v>0</v>
      </c>
      <c r="O3419" s="870">
        <v>0.26000022888183594</v>
      </c>
      <c r="P3419" s="870">
        <v>9.6200084686279302E-2</v>
      </c>
      <c r="Q3419" s="870">
        <v>0</v>
      </c>
      <c r="R3419" s="870">
        <v>0</v>
      </c>
      <c r="S3419" s="870">
        <v>0</v>
      </c>
      <c r="T3419" s="870">
        <v>0</v>
      </c>
      <c r="U3419" s="870">
        <v>0</v>
      </c>
      <c r="V3419" s="870">
        <v>0</v>
      </c>
      <c r="W3419" s="870">
        <v>0</v>
      </c>
      <c r="X3419" s="870">
        <v>9.6200084686279302E-2</v>
      </c>
      <c r="Y3419" s="870">
        <v>0.37</v>
      </c>
      <c r="Z3419" s="870">
        <v>9.6200084686279302E-2</v>
      </c>
      <c r="AA3419" s="870">
        <v>0</v>
      </c>
      <c r="AB3419" s="870">
        <v>9.6200084686279302E-2</v>
      </c>
      <c r="AC3419" s="870">
        <v>0</v>
      </c>
      <c r="AD3419" s="870">
        <v>0</v>
      </c>
      <c r="AE3419" s="870">
        <v>0</v>
      </c>
    </row>
    <row r="3420" spans="1:31">
      <c r="A3420" s="870" t="s">
        <v>2144</v>
      </c>
      <c r="B3420" s="870">
        <v>28</v>
      </c>
      <c r="C3420" s="870">
        <v>2814</v>
      </c>
      <c r="D3420" s="870">
        <v>281495</v>
      </c>
      <c r="E3420" s="870">
        <v>2814959701</v>
      </c>
      <c r="F3420" s="870" t="s">
        <v>4984</v>
      </c>
      <c r="G3420" s="870">
        <v>0</v>
      </c>
      <c r="H3420" s="870">
        <v>0</v>
      </c>
      <c r="I3420" s="870">
        <v>0</v>
      </c>
      <c r="J3420" s="870">
        <v>0</v>
      </c>
      <c r="K3420" s="870">
        <v>0</v>
      </c>
      <c r="L3420" s="870">
        <v>0</v>
      </c>
      <c r="M3420" s="870">
        <v>0</v>
      </c>
      <c r="N3420" s="870">
        <v>0</v>
      </c>
      <c r="O3420" s="870">
        <v>0</v>
      </c>
      <c r="P3420" s="870">
        <v>0</v>
      </c>
      <c r="Q3420" s="870">
        <v>0</v>
      </c>
      <c r="R3420" s="870">
        <v>0</v>
      </c>
      <c r="S3420" s="870">
        <v>0</v>
      </c>
      <c r="T3420" s="870">
        <v>0</v>
      </c>
      <c r="U3420" s="870">
        <v>0</v>
      </c>
      <c r="V3420" s="870">
        <v>0</v>
      </c>
      <c r="W3420" s="870">
        <v>0</v>
      </c>
      <c r="X3420" s="870">
        <v>0</v>
      </c>
      <c r="Y3420" s="870">
        <v>0</v>
      </c>
      <c r="Z3420" s="870">
        <v>0</v>
      </c>
      <c r="AA3420" s="870">
        <v>0</v>
      </c>
      <c r="AB3420" s="870">
        <v>0</v>
      </c>
      <c r="AC3420" s="870">
        <v>0</v>
      </c>
      <c r="AD3420" s="870">
        <v>0</v>
      </c>
      <c r="AE3420" s="870">
        <v>0</v>
      </c>
    </row>
    <row r="3421" spans="1:31">
      <c r="A3421" s="870" t="s">
        <v>2144</v>
      </c>
      <c r="B3421" s="870">
        <v>28</v>
      </c>
      <c r="C3421" s="870">
        <v>2816</v>
      </c>
      <c r="D3421" s="870">
        <v>281600</v>
      </c>
      <c r="E3421" s="870">
        <v>2816007000</v>
      </c>
      <c r="F3421" s="870" t="s">
        <v>1738</v>
      </c>
      <c r="G3421" s="870">
        <v>-48680696339</v>
      </c>
      <c r="H3421" s="870">
        <v>0</v>
      </c>
      <c r="I3421" s="870">
        <v>0</v>
      </c>
      <c r="J3421" s="870">
        <v>48680696339</v>
      </c>
      <c r="K3421" s="870">
        <v>0</v>
      </c>
      <c r="L3421" s="870">
        <v>48680696339</v>
      </c>
      <c r="M3421" s="870">
        <v>0</v>
      </c>
      <c r="N3421" s="870">
        <v>0</v>
      </c>
      <c r="O3421" s="870">
        <v>48680696339</v>
      </c>
      <c r="P3421" s="870">
        <v>18011857645.43</v>
      </c>
      <c r="Q3421" s="870">
        <v>0</v>
      </c>
      <c r="R3421" s="870">
        <v>0</v>
      </c>
      <c r="S3421" s="870">
        <v>0</v>
      </c>
      <c r="T3421" s="870">
        <v>0</v>
      </c>
      <c r="U3421" s="870">
        <v>0</v>
      </c>
      <c r="V3421" s="870">
        <v>0</v>
      </c>
      <c r="W3421" s="870">
        <v>0</v>
      </c>
      <c r="X3421" s="870">
        <v>18011857645.43</v>
      </c>
      <c r="Y3421" s="870">
        <v>0.37</v>
      </c>
      <c r="Z3421" s="870">
        <v>18011857645.43</v>
      </c>
      <c r="AA3421" s="870">
        <v>0</v>
      </c>
      <c r="AB3421" s="870">
        <v>19347199353.709999</v>
      </c>
      <c r="AC3421" s="870">
        <v>0</v>
      </c>
      <c r="AD3421" s="870">
        <v>-1335341708.2799988</v>
      </c>
      <c r="AE3421" s="870">
        <v>0</v>
      </c>
    </row>
    <row r="3422" spans="1:31">
      <c r="A3422" s="870" t="s">
        <v>2144</v>
      </c>
      <c r="B3422" s="870">
        <v>28</v>
      </c>
      <c r="C3422" s="870">
        <v>2823</v>
      </c>
      <c r="D3422" s="870">
        <v>282300</v>
      </c>
      <c r="E3422" s="870">
        <v>2823001000</v>
      </c>
      <c r="F3422" s="870" t="s">
        <v>3748</v>
      </c>
      <c r="G3422" s="870">
        <v>0</v>
      </c>
      <c r="H3422" s="870">
        <v>0</v>
      </c>
      <c r="I3422" s="870">
        <v>0</v>
      </c>
      <c r="J3422" s="870">
        <v>0</v>
      </c>
      <c r="K3422" s="870">
        <v>0</v>
      </c>
      <c r="L3422" s="870">
        <v>0</v>
      </c>
      <c r="M3422" s="870">
        <v>0</v>
      </c>
      <c r="N3422" s="870">
        <v>0</v>
      </c>
      <c r="O3422" s="870">
        <v>0</v>
      </c>
      <c r="P3422" s="870">
        <v>0</v>
      </c>
      <c r="Q3422" s="870">
        <v>0</v>
      </c>
      <c r="R3422" s="870">
        <v>0</v>
      </c>
      <c r="S3422" s="870">
        <v>0</v>
      </c>
      <c r="T3422" s="870">
        <v>0</v>
      </c>
      <c r="U3422" s="870">
        <v>0</v>
      </c>
      <c r="V3422" s="870">
        <v>0</v>
      </c>
      <c r="W3422" s="870">
        <v>0</v>
      </c>
      <c r="X3422" s="870">
        <v>0</v>
      </c>
      <c r="Y3422" s="870">
        <v>0</v>
      </c>
      <c r="Z3422" s="870">
        <v>0</v>
      </c>
      <c r="AA3422" s="870">
        <v>0</v>
      </c>
      <c r="AB3422" s="870">
        <v>0</v>
      </c>
      <c r="AC3422" s="870">
        <v>0</v>
      </c>
      <c r="AD3422" s="870">
        <v>0</v>
      </c>
      <c r="AE3422" s="870">
        <v>0</v>
      </c>
    </row>
    <row r="3423" spans="1:31">
      <c r="A3423" s="870" t="s">
        <v>2144</v>
      </c>
      <c r="B3423" s="870">
        <v>28</v>
      </c>
      <c r="C3423" s="870">
        <v>2823</v>
      </c>
      <c r="D3423" s="870">
        <v>282300</v>
      </c>
      <c r="E3423" s="870">
        <v>2823001002</v>
      </c>
      <c r="F3423" s="870" t="s">
        <v>3749</v>
      </c>
      <c r="G3423" s="870">
        <v>0</v>
      </c>
      <c r="H3423" s="870">
        <v>0</v>
      </c>
      <c r="I3423" s="870">
        <v>0</v>
      </c>
      <c r="J3423" s="870">
        <v>0</v>
      </c>
      <c r="K3423" s="870">
        <v>0</v>
      </c>
      <c r="L3423" s="870">
        <v>0</v>
      </c>
      <c r="M3423" s="870">
        <v>0</v>
      </c>
      <c r="N3423" s="870">
        <v>0</v>
      </c>
      <c r="O3423" s="870">
        <v>0</v>
      </c>
      <c r="P3423" s="870">
        <v>0</v>
      </c>
      <c r="Q3423" s="870">
        <v>0</v>
      </c>
      <c r="R3423" s="870">
        <v>0</v>
      </c>
      <c r="S3423" s="870">
        <v>0</v>
      </c>
      <c r="T3423" s="870">
        <v>0</v>
      </c>
      <c r="U3423" s="870">
        <v>0</v>
      </c>
      <c r="V3423" s="870">
        <v>0</v>
      </c>
      <c r="W3423" s="870">
        <v>0</v>
      </c>
      <c r="X3423" s="870">
        <v>0</v>
      </c>
      <c r="Y3423" s="870">
        <v>0</v>
      </c>
      <c r="Z3423" s="870">
        <v>0</v>
      </c>
      <c r="AA3423" s="870">
        <v>0</v>
      </c>
      <c r="AB3423" s="870">
        <v>0</v>
      </c>
      <c r="AC3423" s="870">
        <v>0</v>
      </c>
      <c r="AD3423" s="870">
        <v>0</v>
      </c>
      <c r="AE3423" s="870">
        <v>0</v>
      </c>
    </row>
    <row r="3424" spans="1:31">
      <c r="A3424" s="870" t="s">
        <v>2144</v>
      </c>
      <c r="B3424" s="870">
        <v>28</v>
      </c>
      <c r="C3424" s="870">
        <v>2823</v>
      </c>
      <c r="D3424" s="870">
        <v>282300</v>
      </c>
      <c r="E3424" s="870">
        <v>2823001003</v>
      </c>
      <c r="F3424" s="870" t="s">
        <v>3477</v>
      </c>
      <c r="G3424" s="870">
        <v>0</v>
      </c>
      <c r="H3424" s="870">
        <v>0</v>
      </c>
      <c r="I3424" s="870">
        <v>0</v>
      </c>
      <c r="J3424" s="870">
        <v>0</v>
      </c>
      <c r="K3424" s="870">
        <v>0</v>
      </c>
      <c r="L3424" s="870">
        <v>0</v>
      </c>
      <c r="M3424" s="870">
        <v>0</v>
      </c>
      <c r="N3424" s="870">
        <v>0</v>
      </c>
      <c r="O3424" s="870">
        <v>0</v>
      </c>
      <c r="P3424" s="870">
        <v>0</v>
      </c>
      <c r="Q3424" s="870">
        <v>0</v>
      </c>
      <c r="R3424" s="870">
        <v>0</v>
      </c>
      <c r="S3424" s="870">
        <v>0</v>
      </c>
      <c r="T3424" s="870">
        <v>0</v>
      </c>
      <c r="U3424" s="870">
        <v>0</v>
      </c>
      <c r="V3424" s="870">
        <v>0</v>
      </c>
      <c r="W3424" s="870">
        <v>0</v>
      </c>
      <c r="X3424" s="870">
        <v>0</v>
      </c>
      <c r="Y3424" s="870">
        <v>0</v>
      </c>
      <c r="Z3424" s="870">
        <v>0</v>
      </c>
      <c r="AA3424" s="870">
        <v>0</v>
      </c>
      <c r="AB3424" s="870">
        <v>0</v>
      </c>
      <c r="AC3424" s="870">
        <v>0</v>
      </c>
      <c r="AD3424" s="870">
        <v>0</v>
      </c>
      <c r="AE3424" s="870">
        <v>0</v>
      </c>
    </row>
    <row r="3425" spans="1:31">
      <c r="A3425" s="870" t="s">
        <v>2144</v>
      </c>
      <c r="B3425" s="870">
        <v>28</v>
      </c>
      <c r="C3425" s="870">
        <v>2823</v>
      </c>
      <c r="D3425" s="870">
        <v>282300</v>
      </c>
      <c r="E3425" s="870">
        <v>2823001004</v>
      </c>
      <c r="F3425" s="870" t="s">
        <v>4461</v>
      </c>
      <c r="G3425" s="870">
        <v>0</v>
      </c>
      <c r="H3425" s="870">
        <v>0</v>
      </c>
      <c r="I3425" s="870">
        <v>0</v>
      </c>
      <c r="J3425" s="870">
        <v>0</v>
      </c>
      <c r="K3425" s="870">
        <v>0</v>
      </c>
      <c r="L3425" s="870">
        <v>0</v>
      </c>
      <c r="M3425" s="870">
        <v>0</v>
      </c>
      <c r="N3425" s="870">
        <v>0</v>
      </c>
      <c r="O3425" s="870">
        <v>0</v>
      </c>
      <c r="P3425" s="870">
        <v>0</v>
      </c>
      <c r="Q3425" s="870">
        <v>0</v>
      </c>
      <c r="R3425" s="870">
        <v>0</v>
      </c>
      <c r="S3425" s="870">
        <v>0</v>
      </c>
      <c r="T3425" s="870">
        <v>0</v>
      </c>
      <c r="U3425" s="870">
        <v>0</v>
      </c>
      <c r="V3425" s="870">
        <v>0</v>
      </c>
      <c r="W3425" s="870">
        <v>0</v>
      </c>
      <c r="X3425" s="870">
        <v>0</v>
      </c>
      <c r="Y3425" s="870">
        <v>0</v>
      </c>
      <c r="Z3425" s="870">
        <v>0</v>
      </c>
      <c r="AA3425" s="870">
        <v>0</v>
      </c>
      <c r="AB3425" s="870">
        <v>0</v>
      </c>
      <c r="AC3425" s="870">
        <v>0</v>
      </c>
      <c r="AD3425" s="870">
        <v>0</v>
      </c>
      <c r="AE3425" s="870">
        <v>0</v>
      </c>
    </row>
    <row r="3426" spans="1:31">
      <c r="A3426" s="870" t="s">
        <v>2144</v>
      </c>
      <c r="B3426" s="870">
        <v>28</v>
      </c>
      <c r="C3426" s="870">
        <v>2823</v>
      </c>
      <c r="D3426" s="870">
        <v>282300</v>
      </c>
      <c r="E3426" s="870">
        <v>2823001005</v>
      </c>
      <c r="F3426" s="870" t="s">
        <v>4462</v>
      </c>
      <c r="G3426" s="870">
        <v>0</v>
      </c>
      <c r="H3426" s="870">
        <v>0</v>
      </c>
      <c r="I3426" s="870">
        <v>0</v>
      </c>
      <c r="J3426" s="870">
        <v>0</v>
      </c>
      <c r="K3426" s="870">
        <v>0</v>
      </c>
      <c r="L3426" s="870">
        <v>0</v>
      </c>
      <c r="M3426" s="870">
        <v>0</v>
      </c>
      <c r="N3426" s="870">
        <v>0</v>
      </c>
      <c r="O3426" s="870">
        <v>0</v>
      </c>
      <c r="P3426" s="870">
        <v>0</v>
      </c>
      <c r="Q3426" s="870">
        <v>0</v>
      </c>
      <c r="R3426" s="870">
        <v>0</v>
      </c>
      <c r="S3426" s="870">
        <v>0</v>
      </c>
      <c r="T3426" s="870">
        <v>0</v>
      </c>
      <c r="U3426" s="870">
        <v>0</v>
      </c>
      <c r="V3426" s="870">
        <v>0</v>
      </c>
      <c r="W3426" s="870">
        <v>0</v>
      </c>
      <c r="X3426" s="870">
        <v>0</v>
      </c>
      <c r="Y3426" s="870">
        <v>0</v>
      </c>
      <c r="Z3426" s="870">
        <v>0</v>
      </c>
      <c r="AA3426" s="870">
        <v>0</v>
      </c>
      <c r="AB3426" s="870">
        <v>0</v>
      </c>
      <c r="AC3426" s="870">
        <v>0</v>
      </c>
      <c r="AD3426" s="870">
        <v>0</v>
      </c>
      <c r="AE3426" s="870">
        <v>0</v>
      </c>
    </row>
    <row r="3427" spans="1:31">
      <c r="A3427" s="870" t="s">
        <v>2144</v>
      </c>
      <c r="B3427" s="870">
        <v>28</v>
      </c>
      <c r="C3427" s="870">
        <v>2823</v>
      </c>
      <c r="D3427" s="870">
        <v>282300</v>
      </c>
      <c r="E3427" s="870">
        <v>2823001067</v>
      </c>
      <c r="F3427" s="870" t="s">
        <v>1739</v>
      </c>
      <c r="G3427" s="870">
        <v>-353337686734</v>
      </c>
      <c r="H3427" s="870">
        <v>0</v>
      </c>
      <c r="I3427" s="870">
        <v>-353337686733.58002</v>
      </c>
      <c r="J3427" s="870">
        <v>0.41998291015625</v>
      </c>
      <c r="K3427" s="870">
        <v>0.41998291015625</v>
      </c>
      <c r="L3427" s="870">
        <v>0</v>
      </c>
      <c r="M3427" s="870">
        <v>0</v>
      </c>
      <c r="N3427" s="870">
        <v>0</v>
      </c>
      <c r="O3427" s="870">
        <v>0</v>
      </c>
      <c r="P3427" s="870">
        <v>0</v>
      </c>
      <c r="Q3427" s="870">
        <v>0</v>
      </c>
      <c r="R3427" s="870">
        <v>0</v>
      </c>
      <c r="S3427" s="870">
        <v>0</v>
      </c>
      <c r="T3427" s="870">
        <v>0</v>
      </c>
      <c r="U3427" s="870">
        <v>0</v>
      </c>
      <c r="V3427" s="870">
        <v>0</v>
      </c>
      <c r="W3427" s="870">
        <v>0</v>
      </c>
      <c r="X3427" s="870">
        <v>0</v>
      </c>
      <c r="Y3427" s="870">
        <v>0</v>
      </c>
      <c r="Z3427" s="870">
        <v>0</v>
      </c>
      <c r="AA3427" s="870">
        <v>0</v>
      </c>
      <c r="AB3427" s="870">
        <v>0</v>
      </c>
      <c r="AC3427" s="870">
        <v>0</v>
      </c>
      <c r="AD3427" s="870">
        <v>0</v>
      </c>
      <c r="AE3427" s="870">
        <v>0</v>
      </c>
    </row>
    <row r="3428" spans="1:31">
      <c r="A3428" s="870" t="s">
        <v>2144</v>
      </c>
      <c r="B3428" s="870">
        <v>28</v>
      </c>
      <c r="C3428" s="870">
        <v>2823</v>
      </c>
      <c r="D3428" s="870">
        <v>282300</v>
      </c>
      <c r="E3428" s="870">
        <v>2823001888</v>
      </c>
      <c r="F3428" s="870" t="s">
        <v>4768</v>
      </c>
      <c r="G3428" s="870">
        <v>-220329429</v>
      </c>
      <c r="H3428" s="870">
        <v>0</v>
      </c>
      <c r="I3428" s="870">
        <v>-220329428.96000001</v>
      </c>
      <c r="J3428" s="870">
        <v>3.9999991655349731E-2</v>
      </c>
      <c r="K3428" s="870">
        <v>0</v>
      </c>
      <c r="L3428" s="870">
        <v>3.9999991655349731E-2</v>
      </c>
      <c r="M3428" s="870">
        <v>0</v>
      </c>
      <c r="N3428" s="870">
        <v>0</v>
      </c>
      <c r="O3428" s="870">
        <v>3.9999991655349731E-2</v>
      </c>
      <c r="P3428" s="870">
        <v>1.47999969124794E-2</v>
      </c>
      <c r="Q3428" s="870">
        <v>0</v>
      </c>
      <c r="R3428" s="870">
        <v>0</v>
      </c>
      <c r="S3428" s="870">
        <v>0</v>
      </c>
      <c r="T3428" s="870">
        <v>0</v>
      </c>
      <c r="U3428" s="870">
        <v>0</v>
      </c>
      <c r="V3428" s="870">
        <v>0</v>
      </c>
      <c r="W3428" s="870">
        <v>0</v>
      </c>
      <c r="X3428" s="870">
        <v>1.47999969124794E-2</v>
      </c>
      <c r="Y3428" s="870">
        <v>0.37</v>
      </c>
      <c r="Z3428" s="870">
        <v>1.47999969124794E-2</v>
      </c>
      <c r="AA3428" s="870">
        <v>0</v>
      </c>
      <c r="AB3428" s="870">
        <v>1.47999969124794E-2</v>
      </c>
      <c r="AC3428" s="870">
        <v>0</v>
      </c>
      <c r="AD3428" s="870">
        <v>0</v>
      </c>
      <c r="AE3428" s="870">
        <v>0</v>
      </c>
    </row>
    <row r="3429" spans="1:31">
      <c r="A3429" s="870" t="s">
        <v>2144</v>
      </c>
      <c r="B3429" s="870">
        <v>28</v>
      </c>
      <c r="C3429" s="870">
        <v>2823</v>
      </c>
      <c r="D3429" s="870">
        <v>282300</v>
      </c>
      <c r="E3429" s="870">
        <v>2823007002</v>
      </c>
      <c r="F3429" s="870" t="s">
        <v>3750</v>
      </c>
      <c r="G3429" s="870">
        <v>0</v>
      </c>
      <c r="H3429" s="870">
        <v>0</v>
      </c>
      <c r="I3429" s="870">
        <v>0</v>
      </c>
      <c r="J3429" s="870">
        <v>0</v>
      </c>
      <c r="K3429" s="870">
        <v>0</v>
      </c>
      <c r="L3429" s="870">
        <v>0</v>
      </c>
      <c r="M3429" s="870">
        <v>0</v>
      </c>
      <c r="N3429" s="870">
        <v>0</v>
      </c>
      <c r="O3429" s="870">
        <v>0</v>
      </c>
      <c r="P3429" s="870">
        <v>0</v>
      </c>
      <c r="Q3429" s="870">
        <v>0</v>
      </c>
      <c r="R3429" s="870">
        <v>0</v>
      </c>
      <c r="S3429" s="870">
        <v>0</v>
      </c>
      <c r="T3429" s="870">
        <v>0</v>
      </c>
      <c r="U3429" s="870">
        <v>0</v>
      </c>
      <c r="V3429" s="870">
        <v>0</v>
      </c>
      <c r="W3429" s="870">
        <v>0</v>
      </c>
      <c r="X3429" s="870">
        <v>0</v>
      </c>
      <c r="Y3429" s="870">
        <v>0</v>
      </c>
      <c r="Z3429" s="870">
        <v>0</v>
      </c>
      <c r="AA3429" s="870">
        <v>0</v>
      </c>
      <c r="AB3429" s="870">
        <v>0</v>
      </c>
      <c r="AC3429" s="870">
        <v>0</v>
      </c>
      <c r="AD3429" s="870">
        <v>0</v>
      </c>
      <c r="AE3429" s="870">
        <v>0</v>
      </c>
    </row>
    <row r="3430" spans="1:31">
      <c r="A3430" s="870" t="s">
        <v>2144</v>
      </c>
      <c r="B3430" s="870">
        <v>28</v>
      </c>
      <c r="C3430" s="870">
        <v>2823</v>
      </c>
      <c r="D3430" s="870">
        <v>282300</v>
      </c>
      <c r="E3430" s="870">
        <v>2823007003</v>
      </c>
      <c r="F3430" s="870" t="s">
        <v>5361</v>
      </c>
      <c r="G3430" s="870">
        <v>-6171247251.3900003</v>
      </c>
      <c r="H3430" s="870">
        <v>0</v>
      </c>
      <c r="I3430" s="870">
        <v>0</v>
      </c>
      <c r="J3430" s="870">
        <v>6171247251.3900003</v>
      </c>
      <c r="K3430" s="870">
        <v>0</v>
      </c>
      <c r="L3430" s="870">
        <v>6171247251.3900003</v>
      </c>
      <c r="M3430" s="870">
        <v>0</v>
      </c>
      <c r="N3430" s="870">
        <v>0</v>
      </c>
      <c r="O3430" s="870">
        <v>6171247251.3900003</v>
      </c>
      <c r="P3430" s="870">
        <v>2283361483.0142999</v>
      </c>
      <c r="Q3430" s="870">
        <v>0</v>
      </c>
      <c r="R3430" s="870">
        <v>0</v>
      </c>
      <c r="S3430" s="870">
        <v>0</v>
      </c>
      <c r="T3430" s="870">
        <v>0</v>
      </c>
      <c r="U3430" s="870">
        <v>0</v>
      </c>
      <c r="V3430" s="870">
        <v>0</v>
      </c>
      <c r="W3430" s="870">
        <v>0</v>
      </c>
      <c r="X3430" s="870">
        <v>2283361483.0142999</v>
      </c>
      <c r="Y3430" s="870">
        <v>0.36999999999999994</v>
      </c>
      <c r="Z3430" s="870">
        <v>2283361483.0142999</v>
      </c>
      <c r="AA3430" s="870">
        <v>0</v>
      </c>
      <c r="AB3430" s="870">
        <v>0</v>
      </c>
      <c r="AC3430" s="870">
        <v>0</v>
      </c>
      <c r="AD3430" s="870">
        <v>2283361483.0142999</v>
      </c>
      <c r="AE3430" s="870">
        <v>0</v>
      </c>
    </row>
    <row r="3431" spans="1:31">
      <c r="A3431" s="870" t="s">
        <v>2143</v>
      </c>
      <c r="B3431" s="870">
        <v>29</v>
      </c>
      <c r="C3431" s="870">
        <v>2907</v>
      </c>
      <c r="D3431" s="870">
        <v>290705</v>
      </c>
      <c r="E3431" s="870">
        <v>2907050002</v>
      </c>
      <c r="F3431" s="870" t="s">
        <v>3752</v>
      </c>
      <c r="G3431" s="870">
        <v>-4734678690</v>
      </c>
      <c r="H3431" s="870">
        <v>0</v>
      </c>
      <c r="I3431" s="870">
        <v>-4734678689.5100002</v>
      </c>
      <c r="J3431" s="870">
        <v>0.48999977111816406</v>
      </c>
      <c r="K3431" s="870">
        <v>0</v>
      </c>
      <c r="L3431" s="870">
        <v>0.48999977111816406</v>
      </c>
      <c r="M3431" s="870">
        <v>0</v>
      </c>
      <c r="N3431" s="870">
        <v>0</v>
      </c>
      <c r="O3431" s="870">
        <v>0.48999977111816406</v>
      </c>
      <c r="P3431" s="870">
        <v>0.18129991531372069</v>
      </c>
      <c r="Q3431" s="870">
        <v>0</v>
      </c>
      <c r="R3431" s="870">
        <v>0</v>
      </c>
      <c r="S3431" s="870">
        <v>0</v>
      </c>
      <c r="T3431" s="870">
        <v>0</v>
      </c>
      <c r="U3431" s="870">
        <v>0</v>
      </c>
      <c r="V3431" s="870">
        <v>0</v>
      </c>
      <c r="W3431" s="870">
        <v>0</v>
      </c>
      <c r="X3431" s="870">
        <v>0.18129991531372069</v>
      </c>
      <c r="Y3431" s="870">
        <v>0.37</v>
      </c>
      <c r="Z3431" s="870">
        <v>0.18129991531372069</v>
      </c>
      <c r="AA3431" s="870">
        <v>0</v>
      </c>
      <c r="AB3431" s="870">
        <v>0.18129991531372069</v>
      </c>
      <c r="AC3431" s="870">
        <v>0</v>
      </c>
      <c r="AD3431" s="870">
        <v>0</v>
      </c>
      <c r="AE3431" s="870">
        <v>0</v>
      </c>
    </row>
    <row r="3432" spans="1:31">
      <c r="A3432" s="870" t="s">
        <v>2144</v>
      </c>
      <c r="B3432" s="870">
        <v>29</v>
      </c>
      <c r="C3432" s="870">
        <v>2907</v>
      </c>
      <c r="D3432" s="870">
        <v>290705</v>
      </c>
      <c r="E3432" s="870">
        <v>2907059002</v>
      </c>
      <c r="F3432" s="870" t="s">
        <v>4769</v>
      </c>
      <c r="G3432" s="870">
        <v>-403713180</v>
      </c>
      <c r="H3432" s="870">
        <v>0</v>
      </c>
      <c r="I3432" s="870">
        <v>-403713180</v>
      </c>
      <c r="J3432" s="870">
        <v>0</v>
      </c>
      <c r="K3432" s="870">
        <v>0</v>
      </c>
      <c r="L3432" s="870">
        <v>0</v>
      </c>
      <c r="M3432" s="870">
        <v>0</v>
      </c>
      <c r="N3432" s="870">
        <v>0</v>
      </c>
      <c r="O3432" s="870">
        <v>0</v>
      </c>
      <c r="P3432" s="870">
        <v>0</v>
      </c>
      <c r="Q3432" s="870">
        <v>0</v>
      </c>
      <c r="R3432" s="870">
        <v>0</v>
      </c>
      <c r="S3432" s="870">
        <v>0</v>
      </c>
      <c r="T3432" s="870">
        <v>0</v>
      </c>
      <c r="U3432" s="870">
        <v>0</v>
      </c>
      <c r="V3432" s="870">
        <v>0</v>
      </c>
      <c r="W3432" s="870">
        <v>0</v>
      </c>
      <c r="X3432" s="870">
        <v>0</v>
      </c>
      <c r="Y3432" s="870">
        <v>0</v>
      </c>
      <c r="Z3432" s="870">
        <v>0</v>
      </c>
      <c r="AA3432" s="870">
        <v>0</v>
      </c>
      <c r="AB3432" s="870">
        <v>0</v>
      </c>
      <c r="AC3432" s="870">
        <v>0</v>
      </c>
      <c r="AD3432" s="870">
        <v>0</v>
      </c>
      <c r="AE3432" s="870">
        <v>0</v>
      </c>
    </row>
    <row r="3433" spans="1:31">
      <c r="A3433" s="870" t="s">
        <v>1746</v>
      </c>
      <c r="B3433" s="870">
        <v>29</v>
      </c>
      <c r="C3433" s="870">
        <v>2907</v>
      </c>
      <c r="D3433" s="870">
        <v>290710</v>
      </c>
      <c r="E3433" s="870">
        <v>2907100003</v>
      </c>
      <c r="F3433" s="870" t="s">
        <v>1740</v>
      </c>
      <c r="G3433" s="870">
        <v>-713412780</v>
      </c>
      <c r="H3433" s="870">
        <v>0</v>
      </c>
      <c r="I3433" s="870">
        <v>-713412780.14999998</v>
      </c>
      <c r="J3433" s="870">
        <v>-0.14999997615814209</v>
      </c>
      <c r="K3433" s="870">
        <v>0</v>
      </c>
      <c r="L3433" s="870">
        <v>0</v>
      </c>
      <c r="M3433" s="870">
        <v>-0.14999997615814209</v>
      </c>
      <c r="N3433" s="870">
        <v>0</v>
      </c>
      <c r="O3433" s="870">
        <v>-0.14999997615814209</v>
      </c>
      <c r="P3433" s="870">
        <v>-5.5499991178512571E-2</v>
      </c>
      <c r="Q3433" s="870">
        <v>0</v>
      </c>
      <c r="R3433" s="870">
        <v>0</v>
      </c>
      <c r="S3433" s="870">
        <v>0</v>
      </c>
      <c r="T3433" s="870">
        <v>0</v>
      </c>
      <c r="U3433" s="870">
        <v>0</v>
      </c>
      <c r="V3433" s="870">
        <v>0</v>
      </c>
      <c r="W3433" s="870">
        <v>0</v>
      </c>
      <c r="X3433" s="870">
        <v>-5.5499991178512571E-2</v>
      </c>
      <c r="Y3433" s="870">
        <v>0.37</v>
      </c>
      <c r="Z3433" s="870">
        <v>0</v>
      </c>
      <c r="AA3433" s="870">
        <v>-5.5499991178512571E-2</v>
      </c>
      <c r="AB3433" s="870">
        <v>0</v>
      </c>
      <c r="AC3433" s="870">
        <v>-5.5499991178512571E-2</v>
      </c>
      <c r="AD3433" s="870">
        <v>0</v>
      </c>
      <c r="AE3433" s="870">
        <v>0</v>
      </c>
    </row>
    <row r="3434" spans="1:31">
      <c r="A3434" s="870" t="s">
        <v>1746</v>
      </c>
      <c r="B3434" s="870">
        <v>29</v>
      </c>
      <c r="C3434" s="870">
        <v>2907</v>
      </c>
      <c r="D3434" s="870">
        <v>290710</v>
      </c>
      <c r="E3434" s="870">
        <v>2907100004</v>
      </c>
      <c r="F3434" s="870" t="s">
        <v>1741</v>
      </c>
      <c r="G3434" s="870">
        <v>-35515081</v>
      </c>
      <c r="H3434" s="870">
        <v>0</v>
      </c>
      <c r="I3434" s="870">
        <v>-35515081.18</v>
      </c>
      <c r="J3434" s="870">
        <v>-0.17999999970197678</v>
      </c>
      <c r="K3434" s="870">
        <v>0</v>
      </c>
      <c r="L3434" s="870">
        <v>0</v>
      </c>
      <c r="M3434" s="870">
        <v>-0.17999999970197678</v>
      </c>
      <c r="N3434" s="870">
        <v>0</v>
      </c>
      <c r="O3434" s="870">
        <v>-0.17999999970197678</v>
      </c>
      <c r="P3434" s="870">
        <v>-6.6599999889731407E-2</v>
      </c>
      <c r="Q3434" s="870">
        <v>0</v>
      </c>
      <c r="R3434" s="870">
        <v>0</v>
      </c>
      <c r="S3434" s="870">
        <v>0</v>
      </c>
      <c r="T3434" s="870">
        <v>0</v>
      </c>
      <c r="U3434" s="870">
        <v>0</v>
      </c>
      <c r="V3434" s="870">
        <v>0</v>
      </c>
      <c r="W3434" s="870">
        <v>0</v>
      </c>
      <c r="X3434" s="870">
        <v>-6.6599999889731407E-2</v>
      </c>
      <c r="Y3434" s="870">
        <v>0.37</v>
      </c>
      <c r="Z3434" s="870">
        <v>0</v>
      </c>
      <c r="AA3434" s="870">
        <v>-6.6599999889731407E-2</v>
      </c>
      <c r="AB3434" s="870">
        <v>0</v>
      </c>
      <c r="AC3434" s="870">
        <v>-6.6599999889731407E-2</v>
      </c>
      <c r="AD3434" s="870">
        <v>0</v>
      </c>
      <c r="AE3434" s="870">
        <v>0</v>
      </c>
    </row>
    <row r="3435" spans="1:31">
      <c r="A3435" s="870" t="s">
        <v>1746</v>
      </c>
      <c r="B3435" s="870">
        <v>29</v>
      </c>
      <c r="C3435" s="870">
        <v>2907</v>
      </c>
      <c r="D3435" s="870">
        <v>290710</v>
      </c>
      <c r="E3435" s="870">
        <v>2907100008</v>
      </c>
      <c r="F3435" s="870" t="s">
        <v>1742</v>
      </c>
      <c r="G3435" s="870">
        <v>-6314770213</v>
      </c>
      <c r="H3435" s="870">
        <v>0</v>
      </c>
      <c r="I3435" s="870">
        <v>-6314770212.9099998</v>
      </c>
      <c r="J3435" s="870">
        <v>9.0000152587890625E-2</v>
      </c>
      <c r="K3435" s="870">
        <v>0</v>
      </c>
      <c r="L3435" s="870">
        <v>9.0000152587890625E-2</v>
      </c>
      <c r="M3435" s="870">
        <v>0</v>
      </c>
      <c r="N3435" s="870">
        <v>0</v>
      </c>
      <c r="O3435" s="870">
        <v>9.0000152587890625E-2</v>
      </c>
      <c r="P3435" s="870">
        <v>3.3300056457519531E-2</v>
      </c>
      <c r="Q3435" s="870">
        <v>0</v>
      </c>
      <c r="R3435" s="870">
        <v>0</v>
      </c>
      <c r="S3435" s="870">
        <v>0</v>
      </c>
      <c r="T3435" s="870">
        <v>0</v>
      </c>
      <c r="U3435" s="870">
        <v>0</v>
      </c>
      <c r="V3435" s="870">
        <v>0</v>
      </c>
      <c r="W3435" s="870">
        <v>0</v>
      </c>
      <c r="X3435" s="870">
        <v>3.3300056457519531E-2</v>
      </c>
      <c r="Y3435" s="870">
        <v>0.37</v>
      </c>
      <c r="Z3435" s="870">
        <v>3.3300056457519531E-2</v>
      </c>
      <c r="AA3435" s="870">
        <v>0</v>
      </c>
      <c r="AB3435" s="870">
        <v>3.3300056457519531E-2</v>
      </c>
      <c r="AC3435" s="870">
        <v>0</v>
      </c>
      <c r="AD3435" s="870">
        <v>0</v>
      </c>
      <c r="AE3435" s="870">
        <v>0</v>
      </c>
    </row>
    <row r="3436" spans="1:31">
      <c r="A3436" s="870" t="s">
        <v>1746</v>
      </c>
      <c r="B3436" s="870">
        <v>29</v>
      </c>
      <c r="C3436" s="870">
        <v>2907</v>
      </c>
      <c r="D3436" s="870">
        <v>290710</v>
      </c>
      <c r="E3436" s="870">
        <v>2907100009</v>
      </c>
      <c r="F3436" s="870" t="s">
        <v>1743</v>
      </c>
      <c r="G3436" s="870">
        <v>-138199497</v>
      </c>
      <c r="H3436" s="870">
        <v>0</v>
      </c>
      <c r="I3436" s="870">
        <v>-138199496.66999999</v>
      </c>
      <c r="J3436" s="870">
        <v>0.33000001311302185</v>
      </c>
      <c r="K3436" s="870">
        <v>0</v>
      </c>
      <c r="L3436" s="870">
        <v>0.33000001311302185</v>
      </c>
      <c r="M3436" s="870">
        <v>0</v>
      </c>
      <c r="N3436" s="870">
        <v>0</v>
      </c>
      <c r="O3436" s="870">
        <v>0.33000001311302185</v>
      </c>
      <c r="P3436" s="870">
        <v>0.12210000485181809</v>
      </c>
      <c r="Q3436" s="870">
        <v>0</v>
      </c>
      <c r="R3436" s="870">
        <v>0</v>
      </c>
      <c r="S3436" s="870">
        <v>0</v>
      </c>
      <c r="T3436" s="870">
        <v>0</v>
      </c>
      <c r="U3436" s="870">
        <v>0</v>
      </c>
      <c r="V3436" s="870">
        <v>0</v>
      </c>
      <c r="W3436" s="870">
        <v>0</v>
      </c>
      <c r="X3436" s="870">
        <v>0.12210000485181809</v>
      </c>
      <c r="Y3436" s="870">
        <v>0.37</v>
      </c>
      <c r="Z3436" s="870">
        <v>0.12210000485181809</v>
      </c>
      <c r="AA3436" s="870">
        <v>0</v>
      </c>
      <c r="AB3436" s="870">
        <v>0.12210000485181809</v>
      </c>
      <c r="AC3436" s="870">
        <v>0</v>
      </c>
      <c r="AD3436" s="870">
        <v>0</v>
      </c>
      <c r="AE3436" s="870">
        <v>0</v>
      </c>
    </row>
    <row r="3437" spans="1:31">
      <c r="A3437" s="870" t="s">
        <v>1746</v>
      </c>
      <c r="B3437" s="870">
        <v>29</v>
      </c>
      <c r="C3437" s="870">
        <v>2907</v>
      </c>
      <c r="D3437" s="870">
        <v>290710</v>
      </c>
      <c r="E3437" s="870">
        <v>2907100010</v>
      </c>
      <c r="F3437" s="870" t="s">
        <v>1744</v>
      </c>
      <c r="G3437" s="870">
        <v>-9429474642</v>
      </c>
      <c r="H3437" s="870">
        <v>0</v>
      </c>
      <c r="I3437" s="870">
        <v>-9429474641.8199997</v>
      </c>
      <c r="J3437" s="870">
        <v>0.18000030517578125</v>
      </c>
      <c r="K3437" s="870">
        <v>0</v>
      </c>
      <c r="L3437" s="870">
        <v>0.18000030517578125</v>
      </c>
      <c r="M3437" s="870">
        <v>0</v>
      </c>
      <c r="N3437" s="870">
        <v>0</v>
      </c>
      <c r="O3437" s="870">
        <v>0.18000030517578125</v>
      </c>
      <c r="P3437" s="870">
        <v>6.6600112915039061E-2</v>
      </c>
      <c r="Q3437" s="870">
        <v>0</v>
      </c>
      <c r="R3437" s="870">
        <v>0</v>
      </c>
      <c r="S3437" s="870">
        <v>0</v>
      </c>
      <c r="T3437" s="870">
        <v>0</v>
      </c>
      <c r="U3437" s="870">
        <v>0</v>
      </c>
      <c r="V3437" s="870">
        <v>0</v>
      </c>
      <c r="W3437" s="870">
        <v>0</v>
      </c>
      <c r="X3437" s="870">
        <v>6.6600112915039061E-2</v>
      </c>
      <c r="Y3437" s="870">
        <v>0.37</v>
      </c>
      <c r="Z3437" s="870">
        <v>6.6600112915039061E-2</v>
      </c>
      <c r="AA3437" s="870">
        <v>0</v>
      </c>
      <c r="AB3437" s="870">
        <v>6.6600112915039061E-2</v>
      </c>
      <c r="AC3437" s="870">
        <v>0</v>
      </c>
      <c r="AD3437" s="870">
        <v>0</v>
      </c>
      <c r="AE3437" s="870">
        <v>0</v>
      </c>
    </row>
    <row r="3438" spans="1:31">
      <c r="A3438" s="870" t="s">
        <v>1746</v>
      </c>
      <c r="B3438" s="870">
        <v>29</v>
      </c>
      <c r="C3438" s="870">
        <v>2907</v>
      </c>
      <c r="D3438" s="870">
        <v>290710</v>
      </c>
      <c r="E3438" s="870">
        <v>2907100014</v>
      </c>
      <c r="F3438" s="870" t="s">
        <v>1745</v>
      </c>
      <c r="G3438" s="870">
        <v>-1448123539</v>
      </c>
      <c r="H3438" s="870">
        <v>0</v>
      </c>
      <c r="I3438" s="870">
        <v>-1448123538.6500001</v>
      </c>
      <c r="J3438" s="870">
        <v>0.34999990463256836</v>
      </c>
      <c r="K3438" s="870">
        <v>0</v>
      </c>
      <c r="L3438" s="870">
        <v>0.34999990463256836</v>
      </c>
      <c r="M3438" s="870">
        <v>0</v>
      </c>
      <c r="N3438" s="870">
        <v>0</v>
      </c>
      <c r="O3438" s="870">
        <v>0.34999990463256836</v>
      </c>
      <c r="P3438" s="870">
        <v>0.12949996471405029</v>
      </c>
      <c r="Q3438" s="870">
        <v>0</v>
      </c>
      <c r="R3438" s="870">
        <v>0</v>
      </c>
      <c r="S3438" s="870">
        <v>0</v>
      </c>
      <c r="T3438" s="870">
        <v>0</v>
      </c>
      <c r="U3438" s="870">
        <v>0</v>
      </c>
      <c r="V3438" s="870">
        <v>0</v>
      </c>
      <c r="W3438" s="870">
        <v>0</v>
      </c>
      <c r="X3438" s="870">
        <v>0.12949996471405029</v>
      </c>
      <c r="Y3438" s="870">
        <v>0.37</v>
      </c>
      <c r="Z3438" s="870">
        <v>0.12949996471405029</v>
      </c>
      <c r="AA3438" s="870">
        <v>0</v>
      </c>
      <c r="AB3438" s="870">
        <v>0.12949996471405029</v>
      </c>
      <c r="AC3438" s="870">
        <v>0</v>
      </c>
      <c r="AD3438" s="870">
        <v>0</v>
      </c>
      <c r="AE3438" s="870">
        <v>0</v>
      </c>
    </row>
    <row r="3439" spans="1:31">
      <c r="A3439" s="870" t="s">
        <v>1746</v>
      </c>
      <c r="B3439" s="870">
        <v>29</v>
      </c>
      <c r="C3439" s="870">
        <v>2907</v>
      </c>
      <c r="D3439" s="870">
        <v>290710</v>
      </c>
      <c r="E3439" s="870">
        <v>2907100015</v>
      </c>
      <c r="F3439" s="870" t="s">
        <v>4463</v>
      </c>
      <c r="G3439" s="870">
        <v>-808200</v>
      </c>
      <c r="H3439" s="870">
        <v>0</v>
      </c>
      <c r="I3439" s="870">
        <v>-808200</v>
      </c>
      <c r="J3439" s="870">
        <v>0</v>
      </c>
      <c r="K3439" s="870">
        <v>0</v>
      </c>
      <c r="L3439" s="870">
        <v>0</v>
      </c>
      <c r="M3439" s="870">
        <v>0</v>
      </c>
      <c r="N3439" s="870">
        <v>0</v>
      </c>
      <c r="O3439" s="870">
        <v>0</v>
      </c>
      <c r="P3439" s="870">
        <v>0</v>
      </c>
      <c r="Q3439" s="870">
        <v>0</v>
      </c>
      <c r="R3439" s="870">
        <v>0</v>
      </c>
      <c r="S3439" s="870">
        <v>0</v>
      </c>
      <c r="T3439" s="870">
        <v>0</v>
      </c>
      <c r="U3439" s="870">
        <v>0</v>
      </c>
      <c r="V3439" s="870">
        <v>0</v>
      </c>
      <c r="W3439" s="870">
        <v>0</v>
      </c>
      <c r="X3439" s="870">
        <v>0</v>
      </c>
      <c r="Y3439" s="870">
        <v>0</v>
      </c>
      <c r="Z3439" s="870">
        <v>0</v>
      </c>
      <c r="AA3439" s="870">
        <v>0</v>
      </c>
      <c r="AB3439" s="870">
        <v>0</v>
      </c>
      <c r="AC3439" s="870">
        <v>0</v>
      </c>
      <c r="AD3439" s="870">
        <v>0</v>
      </c>
      <c r="AE3439" s="870">
        <v>0</v>
      </c>
    </row>
    <row r="3440" spans="1:31">
      <c r="A3440" s="870" t="s">
        <v>1746</v>
      </c>
      <c r="B3440" s="870">
        <v>29</v>
      </c>
      <c r="C3440" s="870">
        <v>2907</v>
      </c>
      <c r="D3440" s="870">
        <v>290710</v>
      </c>
      <c r="E3440" s="870">
        <v>2907101888</v>
      </c>
      <c r="F3440" s="870" t="s">
        <v>1746</v>
      </c>
      <c r="G3440" s="870">
        <v>-1238160937</v>
      </c>
      <c r="H3440" s="870">
        <v>0</v>
      </c>
      <c r="I3440" s="870">
        <v>-1238160937.3599999</v>
      </c>
      <c r="J3440" s="870">
        <v>-0.3599998950958252</v>
      </c>
      <c r="K3440" s="870">
        <v>0</v>
      </c>
      <c r="L3440" s="870">
        <v>0</v>
      </c>
      <c r="M3440" s="870">
        <v>-0.3599998950958252</v>
      </c>
      <c r="N3440" s="870">
        <v>0</v>
      </c>
      <c r="O3440" s="870">
        <v>-0.3599998950958252</v>
      </c>
      <c r="P3440" s="870">
        <v>-0.13319996118545532</v>
      </c>
      <c r="Q3440" s="870">
        <v>0</v>
      </c>
      <c r="R3440" s="870">
        <v>0</v>
      </c>
      <c r="S3440" s="870">
        <v>0</v>
      </c>
      <c r="T3440" s="870">
        <v>0</v>
      </c>
      <c r="U3440" s="870">
        <v>0</v>
      </c>
      <c r="V3440" s="870">
        <v>0</v>
      </c>
      <c r="W3440" s="870">
        <v>0</v>
      </c>
      <c r="X3440" s="870">
        <v>-0.13319996118545532</v>
      </c>
      <c r="Y3440" s="870">
        <v>0.37</v>
      </c>
      <c r="Z3440" s="870">
        <v>0</v>
      </c>
      <c r="AA3440" s="870">
        <v>-0.13319996118545532</v>
      </c>
      <c r="AB3440" s="870">
        <v>0</v>
      </c>
      <c r="AC3440" s="870">
        <v>-0.13319996118545532</v>
      </c>
      <c r="AD3440" s="870">
        <v>0</v>
      </c>
      <c r="AE3440" s="870">
        <v>0</v>
      </c>
    </row>
    <row r="3441" spans="1:31">
      <c r="A3441" s="870" t="s">
        <v>1746</v>
      </c>
      <c r="B3441" s="870">
        <v>29</v>
      </c>
      <c r="C3441" s="870">
        <v>2907</v>
      </c>
      <c r="D3441" s="870">
        <v>290710</v>
      </c>
      <c r="E3441" s="870">
        <v>2907109005</v>
      </c>
      <c r="F3441" s="870" t="s">
        <v>1746</v>
      </c>
      <c r="G3441" s="870">
        <v>-36671407</v>
      </c>
      <c r="H3441" s="870">
        <v>0</v>
      </c>
      <c r="I3441" s="870">
        <v>-43605285.800941914</v>
      </c>
      <c r="J3441" s="870">
        <v>-6933878.799999997</v>
      </c>
      <c r="K3441" s="870">
        <v>0</v>
      </c>
      <c r="L3441" s="870">
        <v>0</v>
      </c>
      <c r="M3441" s="870">
        <v>-6933878.799999997</v>
      </c>
      <c r="N3441" s="870">
        <v>0</v>
      </c>
      <c r="O3441" s="870">
        <v>-6933878.799999997</v>
      </c>
      <c r="P3441" s="870">
        <v>-2565535.155999999</v>
      </c>
      <c r="Q3441" s="870">
        <v>0</v>
      </c>
      <c r="R3441" s="870">
        <v>0</v>
      </c>
      <c r="S3441" s="870">
        <v>0</v>
      </c>
      <c r="T3441" s="870">
        <v>0</v>
      </c>
      <c r="U3441" s="870">
        <v>0</v>
      </c>
      <c r="V3441" s="870">
        <v>0</v>
      </c>
      <c r="W3441" s="870">
        <v>0</v>
      </c>
      <c r="X3441" s="870">
        <v>-2565535.155999999</v>
      </c>
      <c r="Y3441" s="870">
        <v>0.37</v>
      </c>
      <c r="Z3441" s="870">
        <v>0</v>
      </c>
      <c r="AA3441" s="870">
        <v>-2565535.155999999</v>
      </c>
      <c r="AB3441" s="870">
        <v>0</v>
      </c>
      <c r="AC3441" s="870">
        <v>-2565535.155999999</v>
      </c>
      <c r="AD3441" s="870">
        <v>0</v>
      </c>
      <c r="AE3441" s="870">
        <v>0</v>
      </c>
    </row>
    <row r="3442" spans="1:31">
      <c r="A3442" s="870" t="s">
        <v>1746</v>
      </c>
      <c r="B3442" s="870">
        <v>29</v>
      </c>
      <c r="C3442" s="870">
        <v>2907</v>
      </c>
      <c r="D3442" s="870">
        <v>290715</v>
      </c>
      <c r="E3442" s="870">
        <v>2907159720</v>
      </c>
      <c r="F3442" s="870" t="s">
        <v>1747</v>
      </c>
      <c r="G3442" s="870">
        <v>-243119372</v>
      </c>
      <c r="H3442" s="870">
        <v>0</v>
      </c>
      <c r="I3442" s="870">
        <v>-243119372</v>
      </c>
      <c r="J3442" s="870">
        <v>0</v>
      </c>
      <c r="K3442" s="870">
        <v>0</v>
      </c>
      <c r="L3442" s="870">
        <v>0</v>
      </c>
      <c r="M3442" s="870">
        <v>0</v>
      </c>
      <c r="N3442" s="870">
        <v>0</v>
      </c>
      <c r="O3442" s="870">
        <v>0</v>
      </c>
      <c r="P3442" s="870">
        <v>0</v>
      </c>
      <c r="Q3442" s="870">
        <v>0</v>
      </c>
      <c r="R3442" s="870">
        <v>0</v>
      </c>
      <c r="S3442" s="870">
        <v>0</v>
      </c>
      <c r="T3442" s="870">
        <v>0</v>
      </c>
      <c r="U3442" s="870">
        <v>0</v>
      </c>
      <c r="V3442" s="870">
        <v>0</v>
      </c>
      <c r="W3442" s="870">
        <v>0</v>
      </c>
      <c r="X3442" s="870">
        <v>0</v>
      </c>
      <c r="Y3442" s="870">
        <v>0</v>
      </c>
      <c r="Z3442" s="870">
        <v>0</v>
      </c>
      <c r="AA3442" s="870">
        <v>0</v>
      </c>
      <c r="AB3442" s="870">
        <v>0</v>
      </c>
      <c r="AC3442" s="870">
        <v>0</v>
      </c>
      <c r="AD3442" s="870">
        <v>0</v>
      </c>
      <c r="AE3442" s="870">
        <v>0</v>
      </c>
    </row>
    <row r="3443" spans="1:31">
      <c r="A3443" s="870" t="s">
        <v>2143</v>
      </c>
      <c r="B3443" s="870">
        <v>29</v>
      </c>
      <c r="C3443" s="870">
        <v>2907</v>
      </c>
      <c r="D3443" s="870">
        <v>290795</v>
      </c>
      <c r="E3443" s="870">
        <v>2907951300</v>
      </c>
      <c r="F3443" s="870" t="s">
        <v>1748</v>
      </c>
      <c r="G3443" s="870">
        <v>-88455161053</v>
      </c>
      <c r="H3443" s="870">
        <v>0</v>
      </c>
      <c r="I3443" s="870">
        <v>-88455161053.130005</v>
      </c>
      <c r="J3443" s="870">
        <v>-0.1300048828125</v>
      </c>
      <c r="K3443" s="870">
        <v>-0.1300048828125</v>
      </c>
      <c r="L3443" s="870">
        <v>0</v>
      </c>
      <c r="M3443" s="870">
        <v>0</v>
      </c>
      <c r="N3443" s="870">
        <v>0</v>
      </c>
      <c r="O3443" s="870">
        <v>0</v>
      </c>
      <c r="P3443" s="870">
        <v>0</v>
      </c>
      <c r="Q3443" s="870">
        <v>0</v>
      </c>
      <c r="R3443" s="870">
        <v>0</v>
      </c>
      <c r="S3443" s="870">
        <v>0</v>
      </c>
      <c r="T3443" s="870">
        <v>0</v>
      </c>
      <c r="U3443" s="870">
        <v>0</v>
      </c>
      <c r="V3443" s="870">
        <v>0</v>
      </c>
      <c r="W3443" s="870">
        <v>0</v>
      </c>
      <c r="X3443" s="870">
        <v>0</v>
      </c>
      <c r="Y3443" s="870">
        <v>0</v>
      </c>
      <c r="Z3443" s="870">
        <v>0</v>
      </c>
      <c r="AA3443" s="870">
        <v>0</v>
      </c>
      <c r="AB3443" s="870">
        <v>0</v>
      </c>
      <c r="AC3443" s="870">
        <v>0</v>
      </c>
      <c r="AD3443" s="870">
        <v>0</v>
      </c>
      <c r="AE3443" s="870">
        <v>0</v>
      </c>
    </row>
    <row r="3444" spans="1:31">
      <c r="A3444" s="870" t="s">
        <v>2143</v>
      </c>
      <c r="B3444" s="870">
        <v>29</v>
      </c>
      <c r="C3444" s="870">
        <v>2907</v>
      </c>
      <c r="D3444" s="870">
        <v>290795</v>
      </c>
      <c r="E3444" s="870">
        <v>2907959401</v>
      </c>
      <c r="F3444" s="870" t="s">
        <v>1749</v>
      </c>
      <c r="G3444" s="870">
        <v>-4411566809</v>
      </c>
      <c r="H3444" s="870">
        <v>0</v>
      </c>
      <c r="I3444" s="870">
        <v>-4411566809</v>
      </c>
      <c r="J3444" s="870">
        <v>0</v>
      </c>
      <c r="K3444" s="870">
        <v>0</v>
      </c>
      <c r="L3444" s="870">
        <v>0</v>
      </c>
      <c r="M3444" s="870">
        <v>0</v>
      </c>
      <c r="N3444" s="870">
        <v>0</v>
      </c>
      <c r="O3444" s="870">
        <v>0</v>
      </c>
      <c r="P3444" s="870">
        <v>0</v>
      </c>
      <c r="Q3444" s="870">
        <v>0</v>
      </c>
      <c r="R3444" s="870">
        <v>0</v>
      </c>
      <c r="S3444" s="870">
        <v>0</v>
      </c>
      <c r="T3444" s="870">
        <v>0</v>
      </c>
      <c r="U3444" s="870">
        <v>0</v>
      </c>
      <c r="V3444" s="870">
        <v>0</v>
      </c>
      <c r="W3444" s="870">
        <v>0</v>
      </c>
      <c r="X3444" s="870">
        <v>0</v>
      </c>
      <c r="Y3444" s="870">
        <v>0</v>
      </c>
      <c r="Z3444" s="870">
        <v>0</v>
      </c>
      <c r="AA3444" s="870">
        <v>0</v>
      </c>
      <c r="AB3444" s="870">
        <v>0</v>
      </c>
      <c r="AC3444" s="870">
        <v>0</v>
      </c>
      <c r="AD3444" s="870">
        <v>0</v>
      </c>
      <c r="AE3444" s="870">
        <v>0</v>
      </c>
    </row>
    <row r="3445" spans="1:31">
      <c r="A3445" s="870" t="s">
        <v>2143</v>
      </c>
      <c r="B3445" s="870">
        <v>29</v>
      </c>
      <c r="C3445" s="870">
        <v>2908</v>
      </c>
      <c r="D3445" s="870">
        <v>290800</v>
      </c>
      <c r="E3445" s="870">
        <v>2908007101</v>
      </c>
      <c r="F3445" s="870" t="s">
        <v>3753</v>
      </c>
      <c r="G3445" s="870">
        <v>0</v>
      </c>
      <c r="H3445" s="870">
        <v>0</v>
      </c>
      <c r="I3445" s="870">
        <v>0</v>
      </c>
      <c r="J3445" s="870">
        <v>0</v>
      </c>
      <c r="K3445" s="870">
        <v>0</v>
      </c>
      <c r="L3445" s="870">
        <v>0</v>
      </c>
      <c r="M3445" s="870">
        <v>0</v>
      </c>
      <c r="N3445" s="870">
        <v>0</v>
      </c>
      <c r="O3445" s="870">
        <v>0</v>
      </c>
      <c r="P3445" s="870">
        <v>0</v>
      </c>
      <c r="Q3445" s="870">
        <v>0</v>
      </c>
      <c r="R3445" s="870">
        <v>0</v>
      </c>
      <c r="S3445" s="870">
        <v>0</v>
      </c>
      <c r="T3445" s="870">
        <v>0</v>
      </c>
      <c r="U3445" s="870">
        <v>0</v>
      </c>
      <c r="V3445" s="870">
        <v>0</v>
      </c>
      <c r="W3445" s="870">
        <v>0</v>
      </c>
      <c r="X3445" s="870">
        <v>0</v>
      </c>
      <c r="Y3445" s="870">
        <v>0</v>
      </c>
      <c r="Z3445" s="870">
        <v>0</v>
      </c>
      <c r="AA3445" s="870">
        <v>0</v>
      </c>
      <c r="AB3445" s="870">
        <v>0</v>
      </c>
      <c r="AC3445" s="870">
        <v>0</v>
      </c>
      <c r="AD3445" s="870">
        <v>0</v>
      </c>
      <c r="AE3445" s="870">
        <v>0</v>
      </c>
    </row>
    <row r="3446" spans="1:31">
      <c r="A3446" s="870" t="s">
        <v>2143</v>
      </c>
      <c r="B3446" s="870">
        <v>29</v>
      </c>
      <c r="C3446" s="870">
        <v>2908</v>
      </c>
      <c r="D3446" s="870">
        <v>290800</v>
      </c>
      <c r="E3446" s="870">
        <v>2908007102</v>
      </c>
      <c r="F3446" s="870" t="s">
        <v>3754</v>
      </c>
      <c r="G3446" s="870">
        <v>0</v>
      </c>
      <c r="H3446" s="870">
        <v>0</v>
      </c>
      <c r="I3446" s="870">
        <v>0</v>
      </c>
      <c r="J3446" s="870">
        <v>0</v>
      </c>
      <c r="K3446" s="870">
        <v>0</v>
      </c>
      <c r="L3446" s="870">
        <v>0</v>
      </c>
      <c r="M3446" s="870">
        <v>0</v>
      </c>
      <c r="N3446" s="870">
        <v>0</v>
      </c>
      <c r="O3446" s="870">
        <v>0</v>
      </c>
      <c r="P3446" s="870">
        <v>0</v>
      </c>
      <c r="Q3446" s="870">
        <v>0</v>
      </c>
      <c r="R3446" s="870">
        <v>0</v>
      </c>
      <c r="S3446" s="870">
        <v>0</v>
      </c>
      <c r="T3446" s="870">
        <v>0</v>
      </c>
      <c r="U3446" s="870">
        <v>0</v>
      </c>
      <c r="V3446" s="870">
        <v>0</v>
      </c>
      <c r="W3446" s="870">
        <v>0</v>
      </c>
      <c r="X3446" s="870">
        <v>0</v>
      </c>
      <c r="Y3446" s="870">
        <v>0</v>
      </c>
      <c r="Z3446" s="870">
        <v>0</v>
      </c>
      <c r="AA3446" s="870">
        <v>0</v>
      </c>
      <c r="AB3446" s="870">
        <v>0</v>
      </c>
      <c r="AC3446" s="870">
        <v>0</v>
      </c>
      <c r="AD3446" s="870">
        <v>0</v>
      </c>
      <c r="AE3446" s="870">
        <v>0</v>
      </c>
    </row>
    <row r="3447" spans="1:31">
      <c r="A3447" s="870" t="s">
        <v>2143</v>
      </c>
      <c r="B3447" s="870">
        <v>29</v>
      </c>
      <c r="C3447" s="870">
        <v>2908</v>
      </c>
      <c r="D3447" s="870">
        <v>290800</v>
      </c>
      <c r="E3447" s="870">
        <v>2908007103</v>
      </c>
      <c r="F3447" s="870" t="s">
        <v>3755</v>
      </c>
      <c r="G3447" s="870">
        <v>0</v>
      </c>
      <c r="H3447" s="870">
        <v>0</v>
      </c>
      <c r="I3447" s="870">
        <v>0</v>
      </c>
      <c r="J3447" s="870">
        <v>0</v>
      </c>
      <c r="K3447" s="870">
        <v>0</v>
      </c>
      <c r="L3447" s="870">
        <v>0</v>
      </c>
      <c r="M3447" s="870">
        <v>0</v>
      </c>
      <c r="N3447" s="870">
        <v>0</v>
      </c>
      <c r="O3447" s="870">
        <v>0</v>
      </c>
      <c r="P3447" s="870">
        <v>0</v>
      </c>
      <c r="Q3447" s="870">
        <v>0</v>
      </c>
      <c r="R3447" s="870">
        <v>0</v>
      </c>
      <c r="S3447" s="870">
        <v>0</v>
      </c>
      <c r="T3447" s="870">
        <v>0</v>
      </c>
      <c r="U3447" s="870">
        <v>0</v>
      </c>
      <c r="V3447" s="870">
        <v>0</v>
      </c>
      <c r="W3447" s="870">
        <v>0</v>
      </c>
      <c r="X3447" s="870">
        <v>0</v>
      </c>
      <c r="Y3447" s="870">
        <v>0</v>
      </c>
      <c r="Z3447" s="870">
        <v>0</v>
      </c>
      <c r="AA3447" s="870">
        <v>0</v>
      </c>
      <c r="AB3447" s="870">
        <v>0</v>
      </c>
      <c r="AC3447" s="870">
        <v>0</v>
      </c>
      <c r="AD3447" s="870">
        <v>0</v>
      </c>
      <c r="AE3447" s="870">
        <v>0</v>
      </c>
    </row>
    <row r="3448" spans="1:31">
      <c r="A3448" s="870" t="s">
        <v>2143</v>
      </c>
      <c r="B3448" s="870">
        <v>29</v>
      </c>
      <c r="C3448" s="870">
        <v>2908</v>
      </c>
      <c r="D3448" s="870">
        <v>290800</v>
      </c>
      <c r="E3448" s="870">
        <v>2908007104</v>
      </c>
      <c r="F3448" s="870" t="s">
        <v>3756</v>
      </c>
      <c r="G3448" s="870">
        <v>0</v>
      </c>
      <c r="H3448" s="870">
        <v>0</v>
      </c>
      <c r="I3448" s="870">
        <v>0</v>
      </c>
      <c r="J3448" s="870">
        <v>0</v>
      </c>
      <c r="K3448" s="870">
        <v>0</v>
      </c>
      <c r="L3448" s="870">
        <v>0</v>
      </c>
      <c r="M3448" s="870">
        <v>0</v>
      </c>
      <c r="N3448" s="870">
        <v>0</v>
      </c>
      <c r="O3448" s="870">
        <v>0</v>
      </c>
      <c r="P3448" s="870">
        <v>0</v>
      </c>
      <c r="Q3448" s="870">
        <v>0</v>
      </c>
      <c r="R3448" s="870">
        <v>0</v>
      </c>
      <c r="S3448" s="870">
        <v>0</v>
      </c>
      <c r="T3448" s="870">
        <v>0</v>
      </c>
      <c r="U3448" s="870">
        <v>0</v>
      </c>
      <c r="V3448" s="870">
        <v>0</v>
      </c>
      <c r="W3448" s="870">
        <v>0</v>
      </c>
      <c r="X3448" s="870">
        <v>0</v>
      </c>
      <c r="Y3448" s="870">
        <v>0</v>
      </c>
      <c r="Z3448" s="870">
        <v>0</v>
      </c>
      <c r="AA3448" s="870">
        <v>0</v>
      </c>
      <c r="AB3448" s="870">
        <v>0</v>
      </c>
      <c r="AC3448" s="870">
        <v>0</v>
      </c>
      <c r="AD3448" s="870">
        <v>0</v>
      </c>
      <c r="AE3448" s="870">
        <v>0</v>
      </c>
    </row>
    <row r="3449" spans="1:31">
      <c r="A3449" s="870" t="s">
        <v>2143</v>
      </c>
      <c r="B3449" s="870">
        <v>29</v>
      </c>
      <c r="C3449" s="870">
        <v>2908</v>
      </c>
      <c r="D3449" s="870">
        <v>290800</v>
      </c>
      <c r="E3449" s="870">
        <v>2908007105</v>
      </c>
      <c r="F3449" s="870" t="s">
        <v>3757</v>
      </c>
      <c r="G3449" s="870">
        <v>0</v>
      </c>
      <c r="H3449" s="870">
        <v>0</v>
      </c>
      <c r="I3449" s="870">
        <v>0</v>
      </c>
      <c r="J3449" s="870">
        <v>0</v>
      </c>
      <c r="K3449" s="870">
        <v>0</v>
      </c>
      <c r="L3449" s="870">
        <v>0</v>
      </c>
      <c r="M3449" s="870">
        <v>0</v>
      </c>
      <c r="N3449" s="870">
        <v>0</v>
      </c>
      <c r="O3449" s="870">
        <v>0</v>
      </c>
      <c r="P3449" s="870">
        <v>0</v>
      </c>
      <c r="Q3449" s="870">
        <v>0</v>
      </c>
      <c r="R3449" s="870">
        <v>0</v>
      </c>
      <c r="S3449" s="870">
        <v>0</v>
      </c>
      <c r="T3449" s="870">
        <v>0</v>
      </c>
      <c r="U3449" s="870">
        <v>0</v>
      </c>
      <c r="V3449" s="870">
        <v>0</v>
      </c>
      <c r="W3449" s="870">
        <v>0</v>
      </c>
      <c r="X3449" s="870">
        <v>0</v>
      </c>
      <c r="Y3449" s="870">
        <v>0</v>
      </c>
      <c r="Z3449" s="870">
        <v>0</v>
      </c>
      <c r="AA3449" s="870">
        <v>0</v>
      </c>
      <c r="AB3449" s="870">
        <v>0</v>
      </c>
      <c r="AC3449" s="870">
        <v>0</v>
      </c>
      <c r="AD3449" s="870">
        <v>0</v>
      </c>
      <c r="AE3449" s="870">
        <v>0</v>
      </c>
    </row>
    <row r="3450" spans="1:31">
      <c r="A3450" s="870" t="s">
        <v>2143</v>
      </c>
      <c r="B3450" s="870">
        <v>29</v>
      </c>
      <c r="C3450" s="870">
        <v>2908</v>
      </c>
      <c r="D3450" s="870">
        <v>290800</v>
      </c>
      <c r="E3450" s="870">
        <v>2908007124</v>
      </c>
      <c r="F3450" s="870" t="s">
        <v>3758</v>
      </c>
      <c r="G3450" s="870">
        <v>0</v>
      </c>
      <c r="H3450" s="870">
        <v>0</v>
      </c>
      <c r="I3450" s="870">
        <v>0</v>
      </c>
      <c r="J3450" s="870">
        <v>0</v>
      </c>
      <c r="K3450" s="870">
        <v>0</v>
      </c>
      <c r="L3450" s="870">
        <v>0</v>
      </c>
      <c r="M3450" s="870">
        <v>0</v>
      </c>
      <c r="N3450" s="870">
        <v>0</v>
      </c>
      <c r="O3450" s="870">
        <v>0</v>
      </c>
      <c r="P3450" s="870">
        <v>0</v>
      </c>
      <c r="Q3450" s="870">
        <v>0</v>
      </c>
      <c r="R3450" s="870">
        <v>0</v>
      </c>
      <c r="S3450" s="870">
        <v>0</v>
      </c>
      <c r="T3450" s="870">
        <v>0</v>
      </c>
      <c r="U3450" s="870">
        <v>0</v>
      </c>
      <c r="V3450" s="870">
        <v>0</v>
      </c>
      <c r="W3450" s="870">
        <v>0</v>
      </c>
      <c r="X3450" s="870">
        <v>0</v>
      </c>
      <c r="Y3450" s="870">
        <v>0</v>
      </c>
      <c r="Z3450" s="870">
        <v>0</v>
      </c>
      <c r="AA3450" s="870">
        <v>0</v>
      </c>
      <c r="AB3450" s="870">
        <v>0</v>
      </c>
      <c r="AC3450" s="870">
        <v>0</v>
      </c>
      <c r="AD3450" s="870">
        <v>0</v>
      </c>
      <c r="AE3450" s="870">
        <v>0</v>
      </c>
    </row>
    <row r="3451" spans="1:31">
      <c r="A3451" s="870" t="s">
        <v>2143</v>
      </c>
      <c r="B3451" s="870">
        <v>29</v>
      </c>
      <c r="C3451" s="870">
        <v>2908</v>
      </c>
      <c r="D3451" s="870">
        <v>290800</v>
      </c>
      <c r="E3451" s="870">
        <v>2908007125</v>
      </c>
      <c r="F3451" s="870" t="s">
        <v>3759</v>
      </c>
      <c r="G3451" s="870">
        <v>0</v>
      </c>
      <c r="H3451" s="870">
        <v>0</v>
      </c>
      <c r="I3451" s="870">
        <v>0</v>
      </c>
      <c r="J3451" s="870">
        <v>0</v>
      </c>
      <c r="K3451" s="870">
        <v>0</v>
      </c>
      <c r="L3451" s="870">
        <v>0</v>
      </c>
      <c r="M3451" s="870">
        <v>0</v>
      </c>
      <c r="N3451" s="870">
        <v>0</v>
      </c>
      <c r="O3451" s="870">
        <v>0</v>
      </c>
      <c r="P3451" s="870">
        <v>0</v>
      </c>
      <c r="Q3451" s="870">
        <v>0</v>
      </c>
      <c r="R3451" s="870">
        <v>0</v>
      </c>
      <c r="S3451" s="870">
        <v>0</v>
      </c>
      <c r="T3451" s="870">
        <v>0</v>
      </c>
      <c r="U3451" s="870">
        <v>0</v>
      </c>
      <c r="V3451" s="870">
        <v>0</v>
      </c>
      <c r="W3451" s="870">
        <v>0</v>
      </c>
      <c r="X3451" s="870">
        <v>0</v>
      </c>
      <c r="Y3451" s="870">
        <v>0</v>
      </c>
      <c r="Z3451" s="870">
        <v>0</v>
      </c>
      <c r="AA3451" s="870">
        <v>0</v>
      </c>
      <c r="AB3451" s="870">
        <v>0</v>
      </c>
      <c r="AC3451" s="870">
        <v>0</v>
      </c>
      <c r="AD3451" s="870">
        <v>0</v>
      </c>
      <c r="AE3451" s="870">
        <v>0</v>
      </c>
    </row>
    <row r="3452" spans="1:31">
      <c r="A3452" s="870" t="s">
        <v>2143</v>
      </c>
      <c r="B3452" s="870">
        <v>29</v>
      </c>
      <c r="C3452" s="870">
        <v>2908</v>
      </c>
      <c r="D3452" s="870">
        <v>290800</v>
      </c>
      <c r="E3452" s="870">
        <v>2908007126</v>
      </c>
      <c r="F3452" s="870" t="s">
        <v>3760</v>
      </c>
      <c r="G3452" s="870">
        <v>0</v>
      </c>
      <c r="H3452" s="870">
        <v>0</v>
      </c>
      <c r="I3452" s="870">
        <v>0</v>
      </c>
      <c r="J3452" s="870">
        <v>0</v>
      </c>
      <c r="K3452" s="870">
        <v>0</v>
      </c>
      <c r="L3452" s="870">
        <v>0</v>
      </c>
      <c r="M3452" s="870">
        <v>0</v>
      </c>
      <c r="N3452" s="870">
        <v>0</v>
      </c>
      <c r="O3452" s="870">
        <v>0</v>
      </c>
      <c r="P3452" s="870">
        <v>0</v>
      </c>
      <c r="Q3452" s="870">
        <v>0</v>
      </c>
      <c r="R3452" s="870">
        <v>0</v>
      </c>
      <c r="S3452" s="870">
        <v>0</v>
      </c>
      <c r="T3452" s="870">
        <v>0</v>
      </c>
      <c r="U3452" s="870">
        <v>0</v>
      </c>
      <c r="V3452" s="870">
        <v>0</v>
      </c>
      <c r="W3452" s="870">
        <v>0</v>
      </c>
      <c r="X3452" s="870">
        <v>0</v>
      </c>
      <c r="Y3452" s="870">
        <v>0</v>
      </c>
      <c r="Z3452" s="870">
        <v>0</v>
      </c>
      <c r="AA3452" s="870">
        <v>0</v>
      </c>
      <c r="AB3452" s="870">
        <v>0</v>
      </c>
      <c r="AC3452" s="870">
        <v>0</v>
      </c>
      <c r="AD3452" s="870">
        <v>0</v>
      </c>
      <c r="AE3452" s="870">
        <v>0</v>
      </c>
    </row>
    <row r="3453" spans="1:31">
      <c r="A3453" s="870" t="s">
        <v>2143</v>
      </c>
      <c r="B3453" s="870">
        <v>29</v>
      </c>
      <c r="C3453" s="870">
        <v>2908</v>
      </c>
      <c r="D3453" s="870">
        <v>290800</v>
      </c>
      <c r="E3453" s="870">
        <v>2908007127</v>
      </c>
      <c r="F3453" s="870" t="s">
        <v>3761</v>
      </c>
      <c r="G3453" s="870">
        <v>0</v>
      </c>
      <c r="H3453" s="870">
        <v>0</v>
      </c>
      <c r="I3453" s="870">
        <v>0</v>
      </c>
      <c r="J3453" s="870">
        <v>0</v>
      </c>
      <c r="K3453" s="870">
        <v>0</v>
      </c>
      <c r="L3453" s="870">
        <v>0</v>
      </c>
      <c r="M3453" s="870">
        <v>0</v>
      </c>
      <c r="N3453" s="870">
        <v>0</v>
      </c>
      <c r="O3453" s="870">
        <v>0</v>
      </c>
      <c r="P3453" s="870">
        <v>0</v>
      </c>
      <c r="Q3453" s="870">
        <v>0</v>
      </c>
      <c r="R3453" s="870">
        <v>0</v>
      </c>
      <c r="S3453" s="870">
        <v>0</v>
      </c>
      <c r="T3453" s="870">
        <v>0</v>
      </c>
      <c r="U3453" s="870">
        <v>0</v>
      </c>
      <c r="V3453" s="870">
        <v>0</v>
      </c>
      <c r="W3453" s="870">
        <v>0</v>
      </c>
      <c r="X3453" s="870">
        <v>0</v>
      </c>
      <c r="Y3453" s="870">
        <v>0</v>
      </c>
      <c r="Z3453" s="870">
        <v>0</v>
      </c>
      <c r="AA3453" s="870">
        <v>0</v>
      </c>
      <c r="AB3453" s="870">
        <v>0</v>
      </c>
      <c r="AC3453" s="870">
        <v>0</v>
      </c>
      <c r="AD3453" s="870">
        <v>0</v>
      </c>
      <c r="AE3453" s="870">
        <v>0</v>
      </c>
    </row>
    <row r="3454" spans="1:31">
      <c r="A3454" s="870" t="s">
        <v>2143</v>
      </c>
      <c r="B3454" s="870">
        <v>29</v>
      </c>
      <c r="C3454" s="870">
        <v>2908</v>
      </c>
      <c r="D3454" s="870">
        <v>290800</v>
      </c>
      <c r="E3454" s="870">
        <v>2908007128</v>
      </c>
      <c r="F3454" s="870" t="s">
        <v>3762</v>
      </c>
      <c r="G3454" s="870">
        <v>0</v>
      </c>
      <c r="H3454" s="870">
        <v>0</v>
      </c>
      <c r="I3454" s="870">
        <v>0</v>
      </c>
      <c r="J3454" s="870">
        <v>0</v>
      </c>
      <c r="K3454" s="870">
        <v>0</v>
      </c>
      <c r="L3454" s="870">
        <v>0</v>
      </c>
      <c r="M3454" s="870">
        <v>0</v>
      </c>
      <c r="N3454" s="870">
        <v>0</v>
      </c>
      <c r="O3454" s="870">
        <v>0</v>
      </c>
      <c r="P3454" s="870">
        <v>0</v>
      </c>
      <c r="Q3454" s="870">
        <v>0</v>
      </c>
      <c r="R3454" s="870">
        <v>0</v>
      </c>
      <c r="S3454" s="870">
        <v>0</v>
      </c>
      <c r="T3454" s="870">
        <v>0</v>
      </c>
      <c r="U3454" s="870">
        <v>0</v>
      </c>
      <c r="V3454" s="870">
        <v>0</v>
      </c>
      <c r="W3454" s="870">
        <v>0</v>
      </c>
      <c r="X3454" s="870">
        <v>0</v>
      </c>
      <c r="Y3454" s="870">
        <v>0</v>
      </c>
      <c r="Z3454" s="870">
        <v>0</v>
      </c>
      <c r="AA3454" s="870">
        <v>0</v>
      </c>
      <c r="AB3454" s="870">
        <v>0</v>
      </c>
      <c r="AC3454" s="870">
        <v>0</v>
      </c>
      <c r="AD3454" s="870">
        <v>0</v>
      </c>
      <c r="AE3454" s="870">
        <v>0</v>
      </c>
    </row>
    <row r="3455" spans="1:31">
      <c r="A3455" s="870" t="s">
        <v>2143</v>
      </c>
      <c r="B3455" s="870">
        <v>29</v>
      </c>
      <c r="C3455" s="870">
        <v>2908</v>
      </c>
      <c r="D3455" s="870">
        <v>290800</v>
      </c>
      <c r="E3455" s="870">
        <v>2908007139</v>
      </c>
      <c r="F3455" s="870" t="s">
        <v>3763</v>
      </c>
      <c r="G3455" s="870">
        <v>0</v>
      </c>
      <c r="H3455" s="870">
        <v>0</v>
      </c>
      <c r="I3455" s="870">
        <v>0</v>
      </c>
      <c r="J3455" s="870">
        <v>0</v>
      </c>
      <c r="K3455" s="870">
        <v>0</v>
      </c>
      <c r="L3455" s="870">
        <v>0</v>
      </c>
      <c r="M3455" s="870">
        <v>0</v>
      </c>
      <c r="N3455" s="870">
        <v>0</v>
      </c>
      <c r="O3455" s="870">
        <v>0</v>
      </c>
      <c r="P3455" s="870">
        <v>0</v>
      </c>
      <c r="Q3455" s="870">
        <v>0</v>
      </c>
      <c r="R3455" s="870">
        <v>0</v>
      </c>
      <c r="S3455" s="870">
        <v>0</v>
      </c>
      <c r="T3455" s="870">
        <v>0</v>
      </c>
      <c r="U3455" s="870">
        <v>0</v>
      </c>
      <c r="V3455" s="870">
        <v>0</v>
      </c>
      <c r="W3455" s="870">
        <v>0</v>
      </c>
      <c r="X3455" s="870">
        <v>0</v>
      </c>
      <c r="Y3455" s="870">
        <v>0</v>
      </c>
      <c r="Z3455" s="870">
        <v>0</v>
      </c>
      <c r="AA3455" s="870">
        <v>0</v>
      </c>
      <c r="AB3455" s="870">
        <v>0</v>
      </c>
      <c r="AC3455" s="870">
        <v>0</v>
      </c>
      <c r="AD3455" s="870">
        <v>0</v>
      </c>
      <c r="AE3455" s="870">
        <v>0</v>
      </c>
    </row>
    <row r="3456" spans="1:31">
      <c r="A3456" s="870" t="s">
        <v>2143</v>
      </c>
      <c r="B3456" s="870">
        <v>29</v>
      </c>
      <c r="C3456" s="870">
        <v>2908</v>
      </c>
      <c r="D3456" s="870">
        <v>290800</v>
      </c>
      <c r="E3456" s="870">
        <v>2908007140</v>
      </c>
      <c r="F3456" s="870" t="s">
        <v>3764</v>
      </c>
      <c r="G3456" s="870">
        <v>0</v>
      </c>
      <c r="H3456" s="870">
        <v>0</v>
      </c>
      <c r="I3456" s="870">
        <v>0</v>
      </c>
      <c r="J3456" s="870">
        <v>0</v>
      </c>
      <c r="K3456" s="870">
        <v>0</v>
      </c>
      <c r="L3456" s="870">
        <v>0</v>
      </c>
      <c r="M3456" s="870">
        <v>0</v>
      </c>
      <c r="N3456" s="870">
        <v>0</v>
      </c>
      <c r="O3456" s="870">
        <v>0</v>
      </c>
      <c r="P3456" s="870">
        <v>0</v>
      </c>
      <c r="Q3456" s="870">
        <v>0</v>
      </c>
      <c r="R3456" s="870">
        <v>0</v>
      </c>
      <c r="S3456" s="870">
        <v>0</v>
      </c>
      <c r="T3456" s="870">
        <v>0</v>
      </c>
      <c r="U3456" s="870">
        <v>0</v>
      </c>
      <c r="V3456" s="870">
        <v>0</v>
      </c>
      <c r="W3456" s="870">
        <v>0</v>
      </c>
      <c r="X3456" s="870">
        <v>0</v>
      </c>
      <c r="Y3456" s="870">
        <v>0</v>
      </c>
      <c r="Z3456" s="870">
        <v>0</v>
      </c>
      <c r="AA3456" s="870">
        <v>0</v>
      </c>
      <c r="AB3456" s="870">
        <v>0</v>
      </c>
      <c r="AC3456" s="870">
        <v>0</v>
      </c>
      <c r="AD3456" s="870">
        <v>0</v>
      </c>
      <c r="AE3456" s="870">
        <v>0</v>
      </c>
    </row>
    <row r="3457" spans="1:31">
      <c r="A3457" s="870" t="s">
        <v>2143</v>
      </c>
      <c r="B3457" s="870">
        <v>29</v>
      </c>
      <c r="C3457" s="870">
        <v>2908</v>
      </c>
      <c r="D3457" s="870">
        <v>290800</v>
      </c>
      <c r="E3457" s="870">
        <v>2908007141</v>
      </c>
      <c r="F3457" s="870" t="s">
        <v>3765</v>
      </c>
      <c r="G3457" s="870">
        <v>0</v>
      </c>
      <c r="H3457" s="870">
        <v>0</v>
      </c>
      <c r="I3457" s="870">
        <v>0</v>
      </c>
      <c r="J3457" s="870">
        <v>0</v>
      </c>
      <c r="K3457" s="870">
        <v>0</v>
      </c>
      <c r="L3457" s="870">
        <v>0</v>
      </c>
      <c r="M3457" s="870">
        <v>0</v>
      </c>
      <c r="N3457" s="870">
        <v>0</v>
      </c>
      <c r="O3457" s="870">
        <v>0</v>
      </c>
      <c r="P3457" s="870">
        <v>0</v>
      </c>
      <c r="Q3457" s="870">
        <v>0</v>
      </c>
      <c r="R3457" s="870">
        <v>0</v>
      </c>
      <c r="S3457" s="870">
        <v>0</v>
      </c>
      <c r="T3457" s="870">
        <v>0</v>
      </c>
      <c r="U3457" s="870">
        <v>0</v>
      </c>
      <c r="V3457" s="870">
        <v>0</v>
      </c>
      <c r="W3457" s="870">
        <v>0</v>
      </c>
      <c r="X3457" s="870">
        <v>0</v>
      </c>
      <c r="Y3457" s="870">
        <v>0</v>
      </c>
      <c r="Z3457" s="870">
        <v>0</v>
      </c>
      <c r="AA3457" s="870">
        <v>0</v>
      </c>
      <c r="AB3457" s="870">
        <v>0</v>
      </c>
      <c r="AC3457" s="870">
        <v>0</v>
      </c>
      <c r="AD3457" s="870">
        <v>0</v>
      </c>
      <c r="AE3457" s="870">
        <v>0</v>
      </c>
    </row>
    <row r="3458" spans="1:31">
      <c r="A3458" s="870" t="s">
        <v>2143</v>
      </c>
      <c r="B3458" s="870">
        <v>29</v>
      </c>
      <c r="C3458" s="870">
        <v>2908</v>
      </c>
      <c r="D3458" s="870">
        <v>290800</v>
      </c>
      <c r="E3458" s="870">
        <v>2908007142</v>
      </c>
      <c r="F3458" s="870" t="s">
        <v>3766</v>
      </c>
      <c r="G3458" s="870">
        <v>0</v>
      </c>
      <c r="H3458" s="870">
        <v>0</v>
      </c>
      <c r="I3458" s="870">
        <v>0</v>
      </c>
      <c r="J3458" s="870">
        <v>0</v>
      </c>
      <c r="K3458" s="870">
        <v>0</v>
      </c>
      <c r="L3458" s="870">
        <v>0</v>
      </c>
      <c r="M3458" s="870">
        <v>0</v>
      </c>
      <c r="N3458" s="870">
        <v>0</v>
      </c>
      <c r="O3458" s="870">
        <v>0</v>
      </c>
      <c r="P3458" s="870">
        <v>0</v>
      </c>
      <c r="Q3458" s="870">
        <v>0</v>
      </c>
      <c r="R3458" s="870">
        <v>0</v>
      </c>
      <c r="S3458" s="870">
        <v>0</v>
      </c>
      <c r="T3458" s="870">
        <v>0</v>
      </c>
      <c r="U3458" s="870">
        <v>0</v>
      </c>
      <c r="V3458" s="870">
        <v>0</v>
      </c>
      <c r="W3458" s="870">
        <v>0</v>
      </c>
      <c r="X3458" s="870">
        <v>0</v>
      </c>
      <c r="Y3458" s="870">
        <v>0</v>
      </c>
      <c r="Z3458" s="870">
        <v>0</v>
      </c>
      <c r="AA3458" s="870">
        <v>0</v>
      </c>
      <c r="AB3458" s="870">
        <v>0</v>
      </c>
      <c r="AC3458" s="870">
        <v>0</v>
      </c>
      <c r="AD3458" s="870">
        <v>0</v>
      </c>
      <c r="AE3458" s="870">
        <v>0</v>
      </c>
    </row>
    <row r="3459" spans="1:31">
      <c r="A3459" s="870" t="s">
        <v>2143</v>
      </c>
      <c r="B3459" s="870">
        <v>29</v>
      </c>
      <c r="C3459" s="870">
        <v>2908</v>
      </c>
      <c r="D3459" s="870">
        <v>290800</v>
      </c>
      <c r="E3459" s="870">
        <v>2908007143</v>
      </c>
      <c r="F3459" s="870" t="s">
        <v>3767</v>
      </c>
      <c r="G3459" s="870">
        <v>0</v>
      </c>
      <c r="H3459" s="870">
        <v>0</v>
      </c>
      <c r="I3459" s="870">
        <v>0</v>
      </c>
      <c r="J3459" s="870">
        <v>0</v>
      </c>
      <c r="K3459" s="870">
        <v>0</v>
      </c>
      <c r="L3459" s="870">
        <v>0</v>
      </c>
      <c r="M3459" s="870">
        <v>0</v>
      </c>
      <c r="N3459" s="870">
        <v>0</v>
      </c>
      <c r="O3459" s="870">
        <v>0</v>
      </c>
      <c r="P3459" s="870">
        <v>0</v>
      </c>
      <c r="Q3459" s="870">
        <v>0</v>
      </c>
      <c r="R3459" s="870">
        <v>0</v>
      </c>
      <c r="S3459" s="870">
        <v>0</v>
      </c>
      <c r="T3459" s="870">
        <v>0</v>
      </c>
      <c r="U3459" s="870">
        <v>0</v>
      </c>
      <c r="V3459" s="870">
        <v>0</v>
      </c>
      <c r="W3459" s="870">
        <v>0</v>
      </c>
      <c r="X3459" s="870">
        <v>0</v>
      </c>
      <c r="Y3459" s="870">
        <v>0</v>
      </c>
      <c r="Z3459" s="870">
        <v>0</v>
      </c>
      <c r="AA3459" s="870">
        <v>0</v>
      </c>
      <c r="AB3459" s="870">
        <v>0</v>
      </c>
      <c r="AC3459" s="870">
        <v>0</v>
      </c>
      <c r="AD3459" s="870">
        <v>0</v>
      </c>
      <c r="AE3459" s="870">
        <v>0</v>
      </c>
    </row>
    <row r="3460" spans="1:31">
      <c r="A3460" s="870" t="s">
        <v>2143</v>
      </c>
      <c r="B3460" s="870">
        <v>29</v>
      </c>
      <c r="C3460" s="870">
        <v>2908</v>
      </c>
      <c r="D3460" s="870">
        <v>290800</v>
      </c>
      <c r="E3460" s="870">
        <v>2908007201</v>
      </c>
      <c r="F3460" s="870" t="s">
        <v>3768</v>
      </c>
      <c r="G3460" s="870">
        <v>0</v>
      </c>
      <c r="H3460" s="870">
        <v>0</v>
      </c>
      <c r="I3460" s="870">
        <v>0</v>
      </c>
      <c r="J3460" s="870">
        <v>0</v>
      </c>
      <c r="K3460" s="870">
        <v>0</v>
      </c>
      <c r="L3460" s="870">
        <v>0</v>
      </c>
      <c r="M3460" s="870">
        <v>0</v>
      </c>
      <c r="N3460" s="870">
        <v>0</v>
      </c>
      <c r="O3460" s="870">
        <v>0</v>
      </c>
      <c r="P3460" s="870">
        <v>0</v>
      </c>
      <c r="Q3460" s="870">
        <v>0</v>
      </c>
      <c r="R3460" s="870">
        <v>0</v>
      </c>
      <c r="S3460" s="870">
        <v>0</v>
      </c>
      <c r="T3460" s="870">
        <v>0</v>
      </c>
      <c r="U3460" s="870">
        <v>0</v>
      </c>
      <c r="V3460" s="870">
        <v>0</v>
      </c>
      <c r="W3460" s="870">
        <v>0</v>
      </c>
      <c r="X3460" s="870">
        <v>0</v>
      </c>
      <c r="Y3460" s="870">
        <v>0</v>
      </c>
      <c r="Z3460" s="870">
        <v>0</v>
      </c>
      <c r="AA3460" s="870">
        <v>0</v>
      </c>
      <c r="AB3460" s="870">
        <v>0</v>
      </c>
      <c r="AC3460" s="870">
        <v>0</v>
      </c>
      <c r="AD3460" s="870">
        <v>0</v>
      </c>
      <c r="AE3460" s="870">
        <v>0</v>
      </c>
    </row>
    <row r="3461" spans="1:31">
      <c r="A3461" s="870" t="s">
        <v>2143</v>
      </c>
      <c r="B3461" s="870">
        <v>29</v>
      </c>
      <c r="C3461" s="870">
        <v>2908</v>
      </c>
      <c r="D3461" s="870">
        <v>290800</v>
      </c>
      <c r="E3461" s="870">
        <v>2908009001</v>
      </c>
      <c r="F3461" s="870" t="s">
        <v>4464</v>
      </c>
      <c r="G3461" s="870">
        <v>-35041372</v>
      </c>
      <c r="H3461" s="870">
        <v>0</v>
      </c>
      <c r="I3461" s="870">
        <v>-35041372</v>
      </c>
      <c r="J3461" s="870">
        <v>0</v>
      </c>
      <c r="K3461" s="870">
        <v>0</v>
      </c>
      <c r="L3461" s="870">
        <v>0</v>
      </c>
      <c r="M3461" s="870">
        <v>0</v>
      </c>
      <c r="N3461" s="870">
        <v>0</v>
      </c>
      <c r="O3461" s="870">
        <v>0</v>
      </c>
      <c r="P3461" s="870">
        <v>0</v>
      </c>
      <c r="Q3461" s="870">
        <v>0</v>
      </c>
      <c r="R3461" s="870">
        <v>0</v>
      </c>
      <c r="S3461" s="870">
        <v>0</v>
      </c>
      <c r="T3461" s="870">
        <v>0</v>
      </c>
      <c r="U3461" s="870">
        <v>0</v>
      </c>
      <c r="V3461" s="870">
        <v>0</v>
      </c>
      <c r="W3461" s="870">
        <v>0</v>
      </c>
      <c r="X3461" s="870">
        <v>0</v>
      </c>
      <c r="Y3461" s="870">
        <v>0</v>
      </c>
      <c r="Z3461" s="870">
        <v>0</v>
      </c>
      <c r="AA3461" s="870">
        <v>0</v>
      </c>
      <c r="AB3461" s="870">
        <v>0</v>
      </c>
      <c r="AC3461" s="870">
        <v>0</v>
      </c>
      <c r="AD3461" s="870">
        <v>0</v>
      </c>
      <c r="AE3461" s="870">
        <v>0</v>
      </c>
    </row>
    <row r="3462" spans="1:31">
      <c r="A3462" s="870" t="s">
        <v>2143</v>
      </c>
      <c r="B3462" s="870">
        <v>29</v>
      </c>
      <c r="C3462" s="870">
        <v>2908</v>
      </c>
      <c r="D3462" s="870">
        <v>290800</v>
      </c>
      <c r="E3462" s="870">
        <v>2908009002</v>
      </c>
      <c r="F3462" s="870" t="s">
        <v>4464</v>
      </c>
      <c r="G3462" s="870">
        <v>-29040361</v>
      </c>
      <c r="H3462" s="870">
        <v>0</v>
      </c>
      <c r="I3462" s="870">
        <v>-29040361</v>
      </c>
      <c r="J3462" s="870">
        <v>0</v>
      </c>
      <c r="K3462" s="870">
        <v>0</v>
      </c>
      <c r="L3462" s="870">
        <v>0</v>
      </c>
      <c r="M3462" s="870">
        <v>0</v>
      </c>
      <c r="N3462" s="870">
        <v>0</v>
      </c>
      <c r="O3462" s="870">
        <v>0</v>
      </c>
      <c r="P3462" s="870">
        <v>0</v>
      </c>
      <c r="Q3462" s="870">
        <v>0</v>
      </c>
      <c r="R3462" s="870">
        <v>0</v>
      </c>
      <c r="S3462" s="870">
        <v>0</v>
      </c>
      <c r="T3462" s="870">
        <v>0</v>
      </c>
      <c r="U3462" s="870">
        <v>0</v>
      </c>
      <c r="V3462" s="870">
        <v>0</v>
      </c>
      <c r="W3462" s="870">
        <v>0</v>
      </c>
      <c r="X3462" s="870">
        <v>0</v>
      </c>
      <c r="Y3462" s="870">
        <v>0</v>
      </c>
      <c r="Z3462" s="870">
        <v>0</v>
      </c>
      <c r="AA3462" s="870">
        <v>0</v>
      </c>
      <c r="AB3462" s="870">
        <v>0</v>
      </c>
      <c r="AC3462" s="870">
        <v>0</v>
      </c>
      <c r="AD3462" s="870">
        <v>0</v>
      </c>
      <c r="AE3462" s="870">
        <v>0</v>
      </c>
    </row>
    <row r="3463" spans="1:31">
      <c r="A3463" s="870" t="s">
        <v>2143</v>
      </c>
      <c r="B3463" s="870">
        <v>29</v>
      </c>
      <c r="C3463" s="870">
        <v>2908</v>
      </c>
      <c r="D3463" s="870">
        <v>290800</v>
      </c>
      <c r="E3463" s="870">
        <v>2908009003</v>
      </c>
      <c r="F3463" s="870" t="s">
        <v>4464</v>
      </c>
      <c r="G3463" s="870">
        <v>-948071</v>
      </c>
      <c r="H3463" s="870">
        <v>0</v>
      </c>
      <c r="I3463" s="870">
        <v>-948070.76</v>
      </c>
      <c r="J3463" s="870">
        <v>0.23999999999068677</v>
      </c>
      <c r="K3463" s="870">
        <v>0</v>
      </c>
      <c r="L3463" s="870">
        <v>0.23999999999068677</v>
      </c>
      <c r="M3463" s="870">
        <v>0</v>
      </c>
      <c r="N3463" s="870">
        <v>0</v>
      </c>
      <c r="O3463" s="870">
        <v>0.23999999999068677</v>
      </c>
      <c r="P3463" s="870">
        <v>8.8799999996554108E-2</v>
      </c>
      <c r="Q3463" s="870">
        <v>0</v>
      </c>
      <c r="R3463" s="870">
        <v>0</v>
      </c>
      <c r="S3463" s="870">
        <v>0</v>
      </c>
      <c r="T3463" s="870">
        <v>0</v>
      </c>
      <c r="U3463" s="870">
        <v>0</v>
      </c>
      <c r="V3463" s="870">
        <v>0</v>
      </c>
      <c r="W3463" s="870">
        <v>0</v>
      </c>
      <c r="X3463" s="870">
        <v>8.8799999996554108E-2</v>
      </c>
      <c r="Y3463" s="870">
        <v>0.37</v>
      </c>
      <c r="Z3463" s="870">
        <v>8.8799999996554108E-2</v>
      </c>
      <c r="AA3463" s="870">
        <v>0</v>
      </c>
      <c r="AB3463" s="870">
        <v>8.8799999996554108E-2</v>
      </c>
      <c r="AC3463" s="870">
        <v>0</v>
      </c>
      <c r="AD3463" s="870">
        <v>0</v>
      </c>
      <c r="AE3463" s="870">
        <v>0</v>
      </c>
    </row>
    <row r="3464" spans="1:31">
      <c r="A3464" s="870" t="s">
        <v>2143</v>
      </c>
      <c r="B3464" s="870">
        <v>29</v>
      </c>
      <c r="C3464" s="870">
        <v>2908</v>
      </c>
      <c r="D3464" s="870">
        <v>290800</v>
      </c>
      <c r="E3464" s="870">
        <v>2908009004</v>
      </c>
      <c r="F3464" s="870" t="s">
        <v>1750</v>
      </c>
      <c r="G3464" s="870">
        <v>-1630927</v>
      </c>
      <c r="H3464" s="870">
        <v>0</v>
      </c>
      <c r="I3464" s="870">
        <v>-1630927</v>
      </c>
      <c r="J3464" s="870">
        <v>0</v>
      </c>
      <c r="K3464" s="870">
        <v>0</v>
      </c>
      <c r="L3464" s="870">
        <v>0</v>
      </c>
      <c r="M3464" s="870">
        <v>0</v>
      </c>
      <c r="N3464" s="870">
        <v>0</v>
      </c>
      <c r="O3464" s="870">
        <v>0</v>
      </c>
      <c r="P3464" s="870">
        <v>0</v>
      </c>
      <c r="Q3464" s="870">
        <v>0</v>
      </c>
      <c r="R3464" s="870">
        <v>0</v>
      </c>
      <c r="S3464" s="870">
        <v>0</v>
      </c>
      <c r="T3464" s="870">
        <v>0</v>
      </c>
      <c r="U3464" s="870">
        <v>0</v>
      </c>
      <c r="V3464" s="870">
        <v>0</v>
      </c>
      <c r="W3464" s="870">
        <v>0</v>
      </c>
      <c r="X3464" s="870">
        <v>0</v>
      </c>
      <c r="Y3464" s="870">
        <v>0</v>
      </c>
      <c r="Z3464" s="870">
        <v>0</v>
      </c>
      <c r="AA3464" s="870">
        <v>0</v>
      </c>
      <c r="AB3464" s="870">
        <v>0</v>
      </c>
      <c r="AC3464" s="870">
        <v>0</v>
      </c>
      <c r="AD3464" s="870">
        <v>0</v>
      </c>
      <c r="AE3464" s="870">
        <v>0</v>
      </c>
    </row>
    <row r="3465" spans="1:31">
      <c r="A3465" s="870" t="s">
        <v>2143</v>
      </c>
      <c r="B3465" s="870">
        <v>29</v>
      </c>
      <c r="C3465" s="870">
        <v>2908</v>
      </c>
      <c r="D3465" s="870">
        <v>290800</v>
      </c>
      <c r="E3465" s="870">
        <v>2908009005</v>
      </c>
      <c r="F3465" s="870" t="s">
        <v>1751</v>
      </c>
      <c r="G3465" s="870">
        <v>-2512550</v>
      </c>
      <c r="H3465" s="870">
        <v>0</v>
      </c>
      <c r="I3465" s="870">
        <v>-2512550</v>
      </c>
      <c r="J3465" s="870">
        <v>0</v>
      </c>
      <c r="K3465" s="870">
        <v>0</v>
      </c>
      <c r="L3465" s="870">
        <v>0</v>
      </c>
      <c r="M3465" s="870">
        <v>0</v>
      </c>
      <c r="N3465" s="870">
        <v>0</v>
      </c>
      <c r="O3465" s="870">
        <v>0</v>
      </c>
      <c r="P3465" s="870">
        <v>0</v>
      </c>
      <c r="Q3465" s="870">
        <v>0</v>
      </c>
      <c r="R3465" s="870">
        <v>0</v>
      </c>
      <c r="S3465" s="870">
        <v>0</v>
      </c>
      <c r="T3465" s="870">
        <v>0</v>
      </c>
      <c r="U3465" s="870">
        <v>0</v>
      </c>
      <c r="V3465" s="870">
        <v>0</v>
      </c>
      <c r="W3465" s="870">
        <v>0</v>
      </c>
      <c r="X3465" s="870">
        <v>0</v>
      </c>
      <c r="Y3465" s="870">
        <v>0</v>
      </c>
      <c r="Z3465" s="870">
        <v>0</v>
      </c>
      <c r="AA3465" s="870">
        <v>0</v>
      </c>
      <c r="AB3465" s="870">
        <v>0</v>
      </c>
      <c r="AC3465" s="870">
        <v>0</v>
      </c>
      <c r="AD3465" s="870">
        <v>0</v>
      </c>
      <c r="AE3465" s="870">
        <v>0</v>
      </c>
    </row>
    <row r="3466" spans="1:31">
      <c r="A3466" s="870" t="s">
        <v>2143</v>
      </c>
      <c r="B3466" s="870">
        <v>29</v>
      </c>
      <c r="C3466" s="870">
        <v>2908</v>
      </c>
      <c r="D3466" s="870">
        <v>290800</v>
      </c>
      <c r="E3466" s="870">
        <v>2908009006</v>
      </c>
      <c r="F3466" s="870" t="s">
        <v>1752</v>
      </c>
      <c r="G3466" s="870">
        <v>-1146851050</v>
      </c>
      <c r="H3466" s="870">
        <v>0</v>
      </c>
      <c r="I3466" s="870">
        <v>-1146851049.6600001</v>
      </c>
      <c r="J3466" s="870">
        <v>0.33999991416931152</v>
      </c>
      <c r="K3466" s="870">
        <v>0</v>
      </c>
      <c r="L3466" s="870">
        <v>0.33999991416931152</v>
      </c>
      <c r="M3466" s="870">
        <v>0</v>
      </c>
      <c r="N3466" s="870">
        <v>0</v>
      </c>
      <c r="O3466" s="870">
        <v>0.33999991416931152</v>
      </c>
      <c r="P3466" s="870">
        <v>0.12579996824264525</v>
      </c>
      <c r="Q3466" s="870">
        <v>0</v>
      </c>
      <c r="R3466" s="870">
        <v>0</v>
      </c>
      <c r="S3466" s="870">
        <v>0</v>
      </c>
      <c r="T3466" s="870">
        <v>0</v>
      </c>
      <c r="U3466" s="870">
        <v>0</v>
      </c>
      <c r="V3466" s="870">
        <v>0</v>
      </c>
      <c r="W3466" s="870">
        <v>0</v>
      </c>
      <c r="X3466" s="870">
        <v>0.12579996824264525</v>
      </c>
      <c r="Y3466" s="870">
        <v>0.36999999999999994</v>
      </c>
      <c r="Z3466" s="870">
        <v>0.12579996824264525</v>
      </c>
      <c r="AA3466" s="870">
        <v>0</v>
      </c>
      <c r="AB3466" s="870">
        <v>0.12579996824264525</v>
      </c>
      <c r="AC3466" s="870">
        <v>0</v>
      </c>
      <c r="AD3466" s="870">
        <v>0</v>
      </c>
      <c r="AE3466" s="870">
        <v>0</v>
      </c>
    </row>
    <row r="3467" spans="1:31">
      <c r="A3467" s="870" t="s">
        <v>2143</v>
      </c>
      <c r="B3467" s="870">
        <v>29</v>
      </c>
      <c r="C3467" s="870">
        <v>2908</v>
      </c>
      <c r="D3467" s="870">
        <v>290800</v>
      </c>
      <c r="E3467" s="870">
        <v>2908009007</v>
      </c>
      <c r="F3467" s="870" t="s">
        <v>1753</v>
      </c>
      <c r="G3467" s="870">
        <v>-6302321441</v>
      </c>
      <c r="H3467" s="870">
        <v>0</v>
      </c>
      <c r="I3467" s="870">
        <v>-6302321441.0900002</v>
      </c>
      <c r="J3467" s="870">
        <v>-9.0000152587890625E-2</v>
      </c>
      <c r="K3467" s="870">
        <v>0</v>
      </c>
      <c r="L3467" s="870">
        <v>0</v>
      </c>
      <c r="M3467" s="870">
        <v>-9.0000152587890625E-2</v>
      </c>
      <c r="N3467" s="870">
        <v>0</v>
      </c>
      <c r="O3467" s="870">
        <v>-9.0000152587890625E-2</v>
      </c>
      <c r="P3467" s="870">
        <v>-3.3300056457519531E-2</v>
      </c>
      <c r="Q3467" s="870">
        <v>0</v>
      </c>
      <c r="R3467" s="870">
        <v>0</v>
      </c>
      <c r="S3467" s="870">
        <v>0</v>
      </c>
      <c r="T3467" s="870">
        <v>0</v>
      </c>
      <c r="U3467" s="870">
        <v>0</v>
      </c>
      <c r="V3467" s="870">
        <v>0</v>
      </c>
      <c r="W3467" s="870">
        <v>0</v>
      </c>
      <c r="X3467" s="870">
        <v>-3.3300056457519531E-2</v>
      </c>
      <c r="Y3467" s="870">
        <v>0.37</v>
      </c>
      <c r="Z3467" s="870">
        <v>0</v>
      </c>
      <c r="AA3467" s="870">
        <v>-3.3300056457519531E-2</v>
      </c>
      <c r="AB3467" s="870">
        <v>0</v>
      </c>
      <c r="AC3467" s="870">
        <v>-3.3300056457519531E-2</v>
      </c>
      <c r="AD3467" s="870">
        <v>0</v>
      </c>
      <c r="AE3467" s="870">
        <v>0</v>
      </c>
    </row>
    <row r="3468" spans="1:31">
      <c r="A3468" s="870" t="s">
        <v>2143</v>
      </c>
      <c r="B3468" s="870">
        <v>29</v>
      </c>
      <c r="C3468" s="870">
        <v>2908</v>
      </c>
      <c r="D3468" s="870">
        <v>290800</v>
      </c>
      <c r="E3468" s="870">
        <v>2908009008</v>
      </c>
      <c r="F3468" s="870" t="s">
        <v>1754</v>
      </c>
      <c r="G3468" s="870">
        <v>-1980649155</v>
      </c>
      <c r="H3468" s="870">
        <v>0</v>
      </c>
      <c r="I3468" s="870">
        <v>-1980649154.99</v>
      </c>
      <c r="J3468" s="870">
        <v>9.9999904632568359E-3</v>
      </c>
      <c r="K3468" s="870">
        <v>0</v>
      </c>
      <c r="L3468" s="870">
        <v>9.9999904632568359E-3</v>
      </c>
      <c r="M3468" s="870">
        <v>0</v>
      </c>
      <c r="N3468" s="870">
        <v>0</v>
      </c>
      <c r="O3468" s="870">
        <v>9.9999904632568359E-3</v>
      </c>
      <c r="P3468" s="870">
        <v>3.6999964714050293E-3</v>
      </c>
      <c r="Q3468" s="870">
        <v>0</v>
      </c>
      <c r="R3468" s="870">
        <v>0</v>
      </c>
      <c r="S3468" s="870">
        <v>0</v>
      </c>
      <c r="T3468" s="870">
        <v>0</v>
      </c>
      <c r="U3468" s="870">
        <v>0</v>
      </c>
      <c r="V3468" s="870">
        <v>0</v>
      </c>
      <c r="W3468" s="870">
        <v>0</v>
      </c>
      <c r="X3468" s="870">
        <v>3.6999964714050293E-3</v>
      </c>
      <c r="Y3468" s="870">
        <v>0.37</v>
      </c>
      <c r="Z3468" s="870">
        <v>3.6999964714050293E-3</v>
      </c>
      <c r="AA3468" s="870">
        <v>0</v>
      </c>
      <c r="AB3468" s="870">
        <v>3.6999964714050293E-3</v>
      </c>
      <c r="AC3468" s="870">
        <v>0</v>
      </c>
      <c r="AD3468" s="870">
        <v>0</v>
      </c>
      <c r="AE3468" s="870">
        <v>0</v>
      </c>
    </row>
    <row r="3469" spans="1:31">
      <c r="A3469" s="870" t="s">
        <v>2143</v>
      </c>
      <c r="B3469" s="870">
        <v>29</v>
      </c>
      <c r="C3469" s="870">
        <v>2908</v>
      </c>
      <c r="D3469" s="870">
        <v>290800</v>
      </c>
      <c r="E3469" s="870">
        <v>2908009009</v>
      </c>
      <c r="F3469" s="870" t="s">
        <v>1755</v>
      </c>
      <c r="G3469" s="870">
        <v>-17012555654</v>
      </c>
      <c r="H3469" s="870">
        <v>0</v>
      </c>
      <c r="I3469" s="870">
        <v>-17012555654.209999</v>
      </c>
      <c r="J3469" s="870">
        <v>-0.20999908447265625</v>
      </c>
      <c r="K3469" s="870">
        <v>0</v>
      </c>
      <c r="L3469" s="870">
        <v>0</v>
      </c>
      <c r="M3469" s="870">
        <v>-0.20999908447265625</v>
      </c>
      <c r="N3469" s="870">
        <v>0</v>
      </c>
      <c r="O3469" s="870">
        <v>-0.20999908447265625</v>
      </c>
      <c r="P3469" s="870">
        <v>-7.7699661254882813E-2</v>
      </c>
      <c r="Q3469" s="870">
        <v>0</v>
      </c>
      <c r="R3469" s="870">
        <v>0</v>
      </c>
      <c r="S3469" s="870">
        <v>0</v>
      </c>
      <c r="T3469" s="870">
        <v>0</v>
      </c>
      <c r="U3469" s="870">
        <v>0</v>
      </c>
      <c r="V3469" s="870">
        <v>0</v>
      </c>
      <c r="W3469" s="870">
        <v>0</v>
      </c>
      <c r="X3469" s="870">
        <v>-7.7699661254882813E-2</v>
      </c>
      <c r="Y3469" s="870">
        <v>0.37</v>
      </c>
      <c r="Z3469" s="870">
        <v>0</v>
      </c>
      <c r="AA3469" s="870">
        <v>-7.7699661254882813E-2</v>
      </c>
      <c r="AB3469" s="870">
        <v>0</v>
      </c>
      <c r="AC3469" s="870">
        <v>-7.7699661254882813E-2</v>
      </c>
      <c r="AD3469" s="870">
        <v>0</v>
      </c>
      <c r="AE3469" s="870">
        <v>0</v>
      </c>
    </row>
    <row r="3470" spans="1:31">
      <c r="A3470" s="870" t="s">
        <v>2143</v>
      </c>
      <c r="B3470" s="870">
        <v>29</v>
      </c>
      <c r="C3470" s="870">
        <v>2908</v>
      </c>
      <c r="D3470" s="870">
        <v>290800</v>
      </c>
      <c r="E3470" s="870">
        <v>2908009012</v>
      </c>
      <c r="F3470" s="870" t="s">
        <v>4465</v>
      </c>
      <c r="G3470" s="870">
        <v>0</v>
      </c>
      <c r="H3470" s="870">
        <v>0</v>
      </c>
      <c r="I3470" s="870">
        <v>0</v>
      </c>
      <c r="J3470" s="870">
        <v>0</v>
      </c>
      <c r="K3470" s="870">
        <v>0</v>
      </c>
      <c r="L3470" s="870">
        <v>0</v>
      </c>
      <c r="M3470" s="870">
        <v>0</v>
      </c>
      <c r="N3470" s="870">
        <v>0</v>
      </c>
      <c r="O3470" s="870">
        <v>0</v>
      </c>
      <c r="P3470" s="870">
        <v>0</v>
      </c>
      <c r="Q3470" s="870">
        <v>0</v>
      </c>
      <c r="R3470" s="870">
        <v>0</v>
      </c>
      <c r="S3470" s="870">
        <v>0</v>
      </c>
      <c r="T3470" s="870">
        <v>0</v>
      </c>
      <c r="U3470" s="870">
        <v>0</v>
      </c>
      <c r="V3470" s="870">
        <v>0</v>
      </c>
      <c r="W3470" s="870">
        <v>0</v>
      </c>
      <c r="X3470" s="870">
        <v>0</v>
      </c>
      <c r="Y3470" s="870">
        <v>0</v>
      </c>
      <c r="Z3470" s="870">
        <v>0</v>
      </c>
      <c r="AA3470" s="870">
        <v>0</v>
      </c>
      <c r="AB3470" s="870">
        <v>0</v>
      </c>
      <c r="AC3470" s="870">
        <v>0</v>
      </c>
      <c r="AD3470" s="870">
        <v>0</v>
      </c>
      <c r="AE3470" s="870">
        <v>0</v>
      </c>
    </row>
    <row r="3471" spans="1:31">
      <c r="A3471" s="870" t="s">
        <v>2143</v>
      </c>
      <c r="B3471" s="870">
        <v>29</v>
      </c>
      <c r="C3471" s="870">
        <v>2908</v>
      </c>
      <c r="D3471" s="870">
        <v>290800</v>
      </c>
      <c r="E3471" s="870">
        <v>2908009013</v>
      </c>
      <c r="F3471" s="870" t="s">
        <v>1756</v>
      </c>
      <c r="G3471" s="870">
        <v>-69587573025</v>
      </c>
      <c r="H3471" s="870">
        <v>0</v>
      </c>
      <c r="I3471" s="870">
        <v>-69587573024.830002</v>
      </c>
      <c r="J3471" s="870">
        <v>0.1699981689453125</v>
      </c>
      <c r="K3471" s="870">
        <v>0</v>
      </c>
      <c r="L3471" s="870">
        <v>0.1699981689453125</v>
      </c>
      <c r="M3471" s="870">
        <v>0</v>
      </c>
      <c r="N3471" s="870">
        <v>0</v>
      </c>
      <c r="O3471" s="870">
        <v>0.1699981689453125</v>
      </c>
      <c r="P3471" s="870">
        <v>6.2899322509765626E-2</v>
      </c>
      <c r="Q3471" s="870">
        <v>0</v>
      </c>
      <c r="R3471" s="870">
        <v>0</v>
      </c>
      <c r="S3471" s="870">
        <v>0</v>
      </c>
      <c r="T3471" s="870">
        <v>0</v>
      </c>
      <c r="U3471" s="870">
        <v>0</v>
      </c>
      <c r="V3471" s="870">
        <v>0</v>
      </c>
      <c r="W3471" s="870">
        <v>0</v>
      </c>
      <c r="X3471" s="870">
        <v>6.2899322509765626E-2</v>
      </c>
      <c r="Y3471" s="870">
        <v>0.37</v>
      </c>
      <c r="Z3471" s="870">
        <v>6.2899322509765626E-2</v>
      </c>
      <c r="AA3471" s="870">
        <v>0</v>
      </c>
      <c r="AB3471" s="870">
        <v>6.2899322509765626E-2</v>
      </c>
      <c r="AC3471" s="870">
        <v>0</v>
      </c>
      <c r="AD3471" s="870">
        <v>0</v>
      </c>
      <c r="AE3471" s="870">
        <v>0</v>
      </c>
    </row>
    <row r="3472" spans="1:31">
      <c r="A3472" s="870" t="s">
        <v>2143</v>
      </c>
      <c r="B3472" s="870">
        <v>29</v>
      </c>
      <c r="C3472" s="870">
        <v>2908</v>
      </c>
      <c r="D3472" s="870">
        <v>290800</v>
      </c>
      <c r="E3472" s="870">
        <v>2908009015</v>
      </c>
      <c r="F3472" s="870" t="s">
        <v>1757</v>
      </c>
      <c r="G3472" s="870">
        <v>-609656</v>
      </c>
      <c r="H3472" s="870">
        <v>0</v>
      </c>
      <c r="I3472" s="870">
        <v>-609656</v>
      </c>
      <c r="J3472" s="870">
        <v>0</v>
      </c>
      <c r="K3472" s="870">
        <v>0</v>
      </c>
      <c r="L3472" s="870">
        <v>0</v>
      </c>
      <c r="M3472" s="870">
        <v>0</v>
      </c>
      <c r="N3472" s="870">
        <v>0</v>
      </c>
      <c r="O3472" s="870">
        <v>0</v>
      </c>
      <c r="P3472" s="870">
        <v>0</v>
      </c>
      <c r="Q3472" s="870">
        <v>0</v>
      </c>
      <c r="R3472" s="870">
        <v>0</v>
      </c>
      <c r="S3472" s="870">
        <v>0</v>
      </c>
      <c r="T3472" s="870">
        <v>0</v>
      </c>
      <c r="U3472" s="870">
        <v>0</v>
      </c>
      <c r="V3472" s="870">
        <v>0</v>
      </c>
      <c r="W3472" s="870">
        <v>0</v>
      </c>
      <c r="X3472" s="870">
        <v>0</v>
      </c>
      <c r="Y3472" s="870">
        <v>0</v>
      </c>
      <c r="Z3472" s="870">
        <v>0</v>
      </c>
      <c r="AA3472" s="870">
        <v>0</v>
      </c>
      <c r="AB3472" s="870">
        <v>0</v>
      </c>
      <c r="AC3472" s="870">
        <v>0</v>
      </c>
      <c r="AD3472" s="870">
        <v>0</v>
      </c>
      <c r="AE3472" s="870">
        <v>0</v>
      </c>
    </row>
    <row r="3473" spans="1:31">
      <c r="A3473" s="870" t="s">
        <v>2143</v>
      </c>
      <c r="B3473" s="870">
        <v>29</v>
      </c>
      <c r="C3473" s="870">
        <v>2908</v>
      </c>
      <c r="D3473" s="870">
        <v>290800</v>
      </c>
      <c r="E3473" s="870">
        <v>2908009016</v>
      </c>
      <c r="F3473" s="870" t="s">
        <v>1758</v>
      </c>
      <c r="G3473" s="870">
        <v>-613</v>
      </c>
      <c r="H3473" s="870">
        <v>0</v>
      </c>
      <c r="I3473" s="870">
        <v>-613</v>
      </c>
      <c r="J3473" s="870">
        <v>0</v>
      </c>
      <c r="K3473" s="870">
        <v>0</v>
      </c>
      <c r="L3473" s="870">
        <v>0</v>
      </c>
      <c r="M3473" s="870">
        <v>0</v>
      </c>
      <c r="N3473" s="870">
        <v>0</v>
      </c>
      <c r="O3473" s="870">
        <v>0</v>
      </c>
      <c r="P3473" s="870">
        <v>0</v>
      </c>
      <c r="Q3473" s="870">
        <v>0</v>
      </c>
      <c r="R3473" s="870">
        <v>0</v>
      </c>
      <c r="S3473" s="870">
        <v>0</v>
      </c>
      <c r="T3473" s="870">
        <v>0</v>
      </c>
      <c r="U3473" s="870">
        <v>0</v>
      </c>
      <c r="V3473" s="870">
        <v>0</v>
      </c>
      <c r="W3473" s="870">
        <v>0</v>
      </c>
      <c r="X3473" s="870">
        <v>0</v>
      </c>
      <c r="Y3473" s="870">
        <v>0</v>
      </c>
      <c r="Z3473" s="870">
        <v>0</v>
      </c>
      <c r="AA3473" s="870">
        <v>0</v>
      </c>
      <c r="AB3473" s="870">
        <v>0</v>
      </c>
      <c r="AC3473" s="870">
        <v>0</v>
      </c>
      <c r="AD3473" s="870">
        <v>0</v>
      </c>
      <c r="AE3473" s="870">
        <v>0</v>
      </c>
    </row>
    <row r="3474" spans="1:31">
      <c r="A3474" s="870" t="s">
        <v>2143</v>
      </c>
      <c r="B3474" s="870">
        <v>29</v>
      </c>
      <c r="C3474" s="870">
        <v>2908</v>
      </c>
      <c r="D3474" s="870">
        <v>290800</v>
      </c>
      <c r="E3474" s="870">
        <v>2908009017</v>
      </c>
      <c r="F3474" s="870" t="s">
        <v>1759</v>
      </c>
      <c r="G3474" s="870">
        <v>-149847</v>
      </c>
      <c r="H3474" s="870">
        <v>0</v>
      </c>
      <c r="I3474" s="870">
        <v>-149847</v>
      </c>
      <c r="J3474" s="870">
        <v>0</v>
      </c>
      <c r="K3474" s="870">
        <v>0</v>
      </c>
      <c r="L3474" s="870">
        <v>0</v>
      </c>
      <c r="M3474" s="870">
        <v>0</v>
      </c>
      <c r="N3474" s="870">
        <v>0</v>
      </c>
      <c r="O3474" s="870">
        <v>0</v>
      </c>
      <c r="P3474" s="870">
        <v>0</v>
      </c>
      <c r="Q3474" s="870">
        <v>0</v>
      </c>
      <c r="R3474" s="870">
        <v>0</v>
      </c>
      <c r="S3474" s="870">
        <v>0</v>
      </c>
      <c r="T3474" s="870">
        <v>0</v>
      </c>
      <c r="U3474" s="870">
        <v>0</v>
      </c>
      <c r="V3474" s="870">
        <v>0</v>
      </c>
      <c r="W3474" s="870">
        <v>0</v>
      </c>
      <c r="X3474" s="870">
        <v>0</v>
      </c>
      <c r="Y3474" s="870">
        <v>0</v>
      </c>
      <c r="Z3474" s="870">
        <v>0</v>
      </c>
      <c r="AA3474" s="870">
        <v>0</v>
      </c>
      <c r="AB3474" s="870">
        <v>0</v>
      </c>
      <c r="AC3474" s="870">
        <v>0</v>
      </c>
      <c r="AD3474" s="870">
        <v>0</v>
      </c>
      <c r="AE3474" s="870">
        <v>0</v>
      </c>
    </row>
    <row r="3475" spans="1:31">
      <c r="A3475" s="870" t="s">
        <v>2143</v>
      </c>
      <c r="B3475" s="870">
        <v>29</v>
      </c>
      <c r="C3475" s="870">
        <v>2908</v>
      </c>
      <c r="D3475" s="870">
        <v>290800</v>
      </c>
      <c r="E3475" s="870">
        <v>2908009018</v>
      </c>
      <c r="F3475" s="870" t="s">
        <v>3478</v>
      </c>
      <c r="G3475" s="870">
        <v>-2892</v>
      </c>
      <c r="H3475" s="870">
        <v>0</v>
      </c>
      <c r="I3475" s="870">
        <v>-2892</v>
      </c>
      <c r="J3475" s="870">
        <v>0</v>
      </c>
      <c r="K3475" s="870">
        <v>0</v>
      </c>
      <c r="L3475" s="870">
        <v>0</v>
      </c>
      <c r="M3475" s="870">
        <v>0</v>
      </c>
      <c r="N3475" s="870">
        <v>0</v>
      </c>
      <c r="O3475" s="870">
        <v>0</v>
      </c>
      <c r="P3475" s="870">
        <v>0</v>
      </c>
      <c r="Q3475" s="870">
        <v>0</v>
      </c>
      <c r="R3475" s="870">
        <v>0</v>
      </c>
      <c r="S3475" s="870">
        <v>0</v>
      </c>
      <c r="T3475" s="870">
        <v>0</v>
      </c>
      <c r="U3475" s="870">
        <v>0</v>
      </c>
      <c r="V3475" s="870">
        <v>0</v>
      </c>
      <c r="W3475" s="870">
        <v>0</v>
      </c>
      <c r="X3475" s="870">
        <v>0</v>
      </c>
      <c r="Y3475" s="870">
        <v>0</v>
      </c>
      <c r="Z3475" s="870">
        <v>0</v>
      </c>
      <c r="AA3475" s="870">
        <v>0</v>
      </c>
      <c r="AB3475" s="870">
        <v>0</v>
      </c>
      <c r="AC3475" s="870">
        <v>0</v>
      </c>
      <c r="AD3475" s="870">
        <v>0</v>
      </c>
      <c r="AE3475" s="870">
        <v>0</v>
      </c>
    </row>
    <row r="3476" spans="1:31">
      <c r="A3476" s="870" t="s">
        <v>2143</v>
      </c>
      <c r="B3476" s="870">
        <v>29</v>
      </c>
      <c r="C3476" s="870">
        <v>2908</v>
      </c>
      <c r="D3476" s="870">
        <v>290800</v>
      </c>
      <c r="E3476" s="870">
        <v>2908009019</v>
      </c>
      <c r="F3476" s="870" t="s">
        <v>3161</v>
      </c>
      <c r="G3476" s="870">
        <v>-1426880</v>
      </c>
      <c r="H3476" s="870">
        <v>0</v>
      </c>
      <c r="I3476" s="870">
        <v>-1426880.21</v>
      </c>
      <c r="J3476" s="870">
        <v>-0.2099999999627471</v>
      </c>
      <c r="K3476" s="870">
        <v>0</v>
      </c>
      <c r="L3476" s="870">
        <v>0</v>
      </c>
      <c r="M3476" s="870">
        <v>-0.2099999999627471</v>
      </c>
      <c r="N3476" s="870">
        <v>0</v>
      </c>
      <c r="O3476" s="870">
        <v>-0.2099999999627471</v>
      </c>
      <c r="P3476" s="870">
        <v>-7.769999998621642E-2</v>
      </c>
      <c r="Q3476" s="870">
        <v>0</v>
      </c>
      <c r="R3476" s="870">
        <v>0</v>
      </c>
      <c r="S3476" s="870">
        <v>0</v>
      </c>
      <c r="T3476" s="870">
        <v>0</v>
      </c>
      <c r="U3476" s="870">
        <v>0</v>
      </c>
      <c r="V3476" s="870">
        <v>0</v>
      </c>
      <c r="W3476" s="870">
        <v>0</v>
      </c>
      <c r="X3476" s="870">
        <v>-7.769999998621642E-2</v>
      </c>
      <c r="Y3476" s="870">
        <v>0.37</v>
      </c>
      <c r="Z3476" s="870">
        <v>0</v>
      </c>
      <c r="AA3476" s="870">
        <v>-7.769999998621642E-2</v>
      </c>
      <c r="AB3476" s="870">
        <v>0</v>
      </c>
      <c r="AC3476" s="870">
        <v>-7.769999998621642E-2</v>
      </c>
      <c r="AD3476" s="870">
        <v>0</v>
      </c>
      <c r="AE3476" s="870">
        <v>0</v>
      </c>
    </row>
    <row r="3477" spans="1:31">
      <c r="A3477" s="870" t="s">
        <v>2143</v>
      </c>
      <c r="B3477" s="870">
        <v>29</v>
      </c>
      <c r="C3477" s="870">
        <v>2908</v>
      </c>
      <c r="D3477" s="870">
        <v>290800</v>
      </c>
      <c r="E3477" s="870">
        <v>2908009020</v>
      </c>
      <c r="F3477" s="870" t="s">
        <v>1760</v>
      </c>
      <c r="G3477" s="870">
        <v>-10910367</v>
      </c>
      <c r="H3477" s="870">
        <v>0</v>
      </c>
      <c r="I3477" s="870">
        <v>-10910367.18</v>
      </c>
      <c r="J3477" s="870">
        <v>-0.17999999970197678</v>
      </c>
      <c r="K3477" s="870">
        <v>0</v>
      </c>
      <c r="L3477" s="870">
        <v>0</v>
      </c>
      <c r="M3477" s="870">
        <v>-0.17999999970197678</v>
      </c>
      <c r="N3477" s="870">
        <v>0</v>
      </c>
      <c r="O3477" s="870">
        <v>-0.17999999970197678</v>
      </c>
      <c r="P3477" s="870">
        <v>-6.6599999889731407E-2</v>
      </c>
      <c r="Q3477" s="870">
        <v>0</v>
      </c>
      <c r="R3477" s="870">
        <v>0</v>
      </c>
      <c r="S3477" s="870">
        <v>0</v>
      </c>
      <c r="T3477" s="870">
        <v>0</v>
      </c>
      <c r="U3477" s="870">
        <v>0</v>
      </c>
      <c r="V3477" s="870">
        <v>0</v>
      </c>
      <c r="W3477" s="870">
        <v>0</v>
      </c>
      <c r="X3477" s="870">
        <v>-6.6599999889731407E-2</v>
      </c>
      <c r="Y3477" s="870">
        <v>0.37</v>
      </c>
      <c r="Z3477" s="870">
        <v>0</v>
      </c>
      <c r="AA3477" s="870">
        <v>-6.6599999889731407E-2</v>
      </c>
      <c r="AB3477" s="870">
        <v>0</v>
      </c>
      <c r="AC3477" s="870">
        <v>-6.6599999889731407E-2</v>
      </c>
      <c r="AD3477" s="870">
        <v>0</v>
      </c>
      <c r="AE3477" s="870">
        <v>0</v>
      </c>
    </row>
    <row r="3478" spans="1:31">
      <c r="A3478" s="870" t="s">
        <v>2143</v>
      </c>
      <c r="B3478" s="870">
        <v>29</v>
      </c>
      <c r="C3478" s="870">
        <v>2908</v>
      </c>
      <c r="D3478" s="870">
        <v>290800</v>
      </c>
      <c r="E3478" s="870">
        <v>2908009021</v>
      </c>
      <c r="F3478" s="870" t="s">
        <v>1761</v>
      </c>
      <c r="G3478" s="870">
        <v>-16421537</v>
      </c>
      <c r="H3478" s="870">
        <v>0</v>
      </c>
      <c r="I3478" s="870">
        <v>-16421537.32</v>
      </c>
      <c r="J3478" s="870">
        <v>-0.32000000029802322</v>
      </c>
      <c r="K3478" s="870">
        <v>0</v>
      </c>
      <c r="L3478" s="870">
        <v>0</v>
      </c>
      <c r="M3478" s="870">
        <v>-0.32000000029802322</v>
      </c>
      <c r="N3478" s="870">
        <v>0</v>
      </c>
      <c r="O3478" s="870">
        <v>-0.32000000029802322</v>
      </c>
      <c r="P3478" s="870">
        <v>-0.11840000011026859</v>
      </c>
      <c r="Q3478" s="870">
        <v>0</v>
      </c>
      <c r="R3478" s="870">
        <v>0</v>
      </c>
      <c r="S3478" s="870">
        <v>0</v>
      </c>
      <c r="T3478" s="870">
        <v>0</v>
      </c>
      <c r="U3478" s="870">
        <v>0</v>
      </c>
      <c r="V3478" s="870">
        <v>0</v>
      </c>
      <c r="W3478" s="870">
        <v>0</v>
      </c>
      <c r="X3478" s="870">
        <v>-0.11840000011026859</v>
      </c>
      <c r="Y3478" s="870">
        <v>0.37</v>
      </c>
      <c r="Z3478" s="870">
        <v>0</v>
      </c>
      <c r="AA3478" s="870">
        <v>-0.11840000011026859</v>
      </c>
      <c r="AB3478" s="870">
        <v>0</v>
      </c>
      <c r="AC3478" s="870">
        <v>-0.11840000011026859</v>
      </c>
      <c r="AD3478" s="870">
        <v>0</v>
      </c>
      <c r="AE3478" s="870">
        <v>0</v>
      </c>
    </row>
    <row r="3479" spans="1:31">
      <c r="A3479" s="870" t="s">
        <v>2143</v>
      </c>
      <c r="B3479" s="870">
        <v>29</v>
      </c>
      <c r="C3479" s="870">
        <v>2908</v>
      </c>
      <c r="D3479" s="870">
        <v>290800</v>
      </c>
      <c r="E3479" s="870">
        <v>2908009022</v>
      </c>
      <c r="F3479" s="870" t="s">
        <v>1762</v>
      </c>
      <c r="G3479" s="870">
        <v>-71428422</v>
      </c>
      <c r="H3479" s="870">
        <v>0</v>
      </c>
      <c r="I3479" s="870">
        <v>-71428422.019999996</v>
      </c>
      <c r="J3479" s="870">
        <v>-1.9999995827674866E-2</v>
      </c>
      <c r="K3479" s="870">
        <v>0</v>
      </c>
      <c r="L3479" s="870">
        <v>0</v>
      </c>
      <c r="M3479" s="870">
        <v>-1.9999995827674866E-2</v>
      </c>
      <c r="N3479" s="870">
        <v>0</v>
      </c>
      <c r="O3479" s="870">
        <v>-1.9999995827674866E-2</v>
      </c>
      <c r="P3479" s="870">
        <v>-7.3999984562397002E-3</v>
      </c>
      <c r="Q3479" s="870">
        <v>0</v>
      </c>
      <c r="R3479" s="870">
        <v>0</v>
      </c>
      <c r="S3479" s="870">
        <v>0</v>
      </c>
      <c r="T3479" s="870">
        <v>0</v>
      </c>
      <c r="U3479" s="870">
        <v>0</v>
      </c>
      <c r="V3479" s="870">
        <v>0</v>
      </c>
      <c r="W3479" s="870">
        <v>0</v>
      </c>
      <c r="X3479" s="870">
        <v>-7.3999984562397002E-3</v>
      </c>
      <c r="Y3479" s="870">
        <v>0.37</v>
      </c>
      <c r="Z3479" s="870">
        <v>0</v>
      </c>
      <c r="AA3479" s="870">
        <v>-7.3999984562397002E-3</v>
      </c>
      <c r="AB3479" s="870">
        <v>0</v>
      </c>
      <c r="AC3479" s="870">
        <v>-7.3999984562397002E-3</v>
      </c>
      <c r="AD3479" s="870">
        <v>0</v>
      </c>
      <c r="AE3479" s="870">
        <v>0</v>
      </c>
    </row>
    <row r="3480" spans="1:31">
      <c r="A3480" s="870" t="s">
        <v>2143</v>
      </c>
      <c r="B3480" s="870">
        <v>29</v>
      </c>
      <c r="C3480" s="870">
        <v>2908</v>
      </c>
      <c r="D3480" s="870">
        <v>290800</v>
      </c>
      <c r="E3480" s="870">
        <v>2908009023</v>
      </c>
      <c r="F3480" s="870" t="s">
        <v>1763</v>
      </c>
      <c r="G3480" s="870">
        <v>-492952783</v>
      </c>
      <c r="H3480" s="870">
        <v>0</v>
      </c>
      <c r="I3480" s="870">
        <v>-492952783.25</v>
      </c>
      <c r="J3480" s="870">
        <v>-0.25</v>
      </c>
      <c r="K3480" s="870">
        <v>0</v>
      </c>
      <c r="L3480" s="870">
        <v>0</v>
      </c>
      <c r="M3480" s="870">
        <v>-0.25</v>
      </c>
      <c r="N3480" s="870">
        <v>0</v>
      </c>
      <c r="O3480" s="870">
        <v>-0.25</v>
      </c>
      <c r="P3480" s="870">
        <v>-9.2499999999999999E-2</v>
      </c>
      <c r="Q3480" s="870">
        <v>0</v>
      </c>
      <c r="R3480" s="870">
        <v>0</v>
      </c>
      <c r="S3480" s="870">
        <v>0</v>
      </c>
      <c r="T3480" s="870">
        <v>0</v>
      </c>
      <c r="U3480" s="870">
        <v>0</v>
      </c>
      <c r="V3480" s="870">
        <v>0</v>
      </c>
      <c r="W3480" s="870">
        <v>0</v>
      </c>
      <c r="X3480" s="870">
        <v>-9.2499999999999999E-2</v>
      </c>
      <c r="Y3480" s="870">
        <v>0.37</v>
      </c>
      <c r="Z3480" s="870">
        <v>0</v>
      </c>
      <c r="AA3480" s="870">
        <v>-9.2499999999999999E-2</v>
      </c>
      <c r="AB3480" s="870">
        <v>0</v>
      </c>
      <c r="AC3480" s="870">
        <v>-9.2499999999999999E-2</v>
      </c>
      <c r="AD3480" s="870">
        <v>0</v>
      </c>
      <c r="AE3480" s="870">
        <v>0</v>
      </c>
    </row>
    <row r="3481" spans="1:31">
      <c r="A3481" s="870" t="s">
        <v>2143</v>
      </c>
      <c r="B3481" s="870">
        <v>29</v>
      </c>
      <c r="C3481" s="870">
        <v>2908</v>
      </c>
      <c r="D3481" s="870">
        <v>290800</v>
      </c>
      <c r="E3481" s="870">
        <v>2908009024</v>
      </c>
      <c r="F3481" s="870" t="s">
        <v>3769</v>
      </c>
      <c r="G3481" s="870">
        <v>-30965</v>
      </c>
      <c r="H3481" s="870">
        <v>0</v>
      </c>
      <c r="I3481" s="870">
        <v>-30965</v>
      </c>
      <c r="J3481" s="870">
        <v>0</v>
      </c>
      <c r="K3481" s="870">
        <v>0</v>
      </c>
      <c r="L3481" s="870">
        <v>0</v>
      </c>
      <c r="M3481" s="870">
        <v>0</v>
      </c>
      <c r="N3481" s="870">
        <v>0</v>
      </c>
      <c r="O3481" s="870">
        <v>0</v>
      </c>
      <c r="P3481" s="870">
        <v>0</v>
      </c>
      <c r="Q3481" s="870">
        <v>0</v>
      </c>
      <c r="R3481" s="870">
        <v>0</v>
      </c>
      <c r="S3481" s="870">
        <v>0</v>
      </c>
      <c r="T3481" s="870">
        <v>0</v>
      </c>
      <c r="U3481" s="870">
        <v>0</v>
      </c>
      <c r="V3481" s="870">
        <v>0</v>
      </c>
      <c r="W3481" s="870">
        <v>0</v>
      </c>
      <c r="X3481" s="870">
        <v>0</v>
      </c>
      <c r="Y3481" s="870">
        <v>0</v>
      </c>
      <c r="Z3481" s="870">
        <v>0</v>
      </c>
      <c r="AA3481" s="870">
        <v>0</v>
      </c>
      <c r="AB3481" s="870">
        <v>0</v>
      </c>
      <c r="AC3481" s="870">
        <v>0</v>
      </c>
      <c r="AD3481" s="870">
        <v>0</v>
      </c>
      <c r="AE3481" s="870">
        <v>0</v>
      </c>
    </row>
    <row r="3482" spans="1:31">
      <c r="A3482" s="870" t="s">
        <v>2143</v>
      </c>
      <c r="B3482" s="870">
        <v>29</v>
      </c>
      <c r="C3482" s="870">
        <v>2908</v>
      </c>
      <c r="D3482" s="870">
        <v>290800</v>
      </c>
      <c r="E3482" s="870">
        <v>2908009026</v>
      </c>
      <c r="F3482" s="870" t="s">
        <v>3770</v>
      </c>
      <c r="G3482" s="870">
        <v>0</v>
      </c>
      <c r="H3482" s="870">
        <v>0</v>
      </c>
      <c r="I3482" s="870">
        <v>0</v>
      </c>
      <c r="J3482" s="870">
        <v>0</v>
      </c>
      <c r="K3482" s="870">
        <v>0</v>
      </c>
      <c r="L3482" s="870">
        <v>0</v>
      </c>
      <c r="M3482" s="870">
        <v>0</v>
      </c>
      <c r="N3482" s="870">
        <v>0</v>
      </c>
      <c r="O3482" s="870">
        <v>0</v>
      </c>
      <c r="P3482" s="870">
        <v>0</v>
      </c>
      <c r="Q3482" s="870">
        <v>0</v>
      </c>
      <c r="R3482" s="870">
        <v>0</v>
      </c>
      <c r="S3482" s="870">
        <v>0</v>
      </c>
      <c r="T3482" s="870">
        <v>0</v>
      </c>
      <c r="U3482" s="870">
        <v>0</v>
      </c>
      <c r="V3482" s="870">
        <v>0</v>
      </c>
      <c r="W3482" s="870">
        <v>0</v>
      </c>
      <c r="X3482" s="870">
        <v>0</v>
      </c>
      <c r="Y3482" s="870">
        <v>0</v>
      </c>
      <c r="Z3482" s="870">
        <v>0</v>
      </c>
      <c r="AA3482" s="870">
        <v>0</v>
      </c>
      <c r="AB3482" s="870">
        <v>0</v>
      </c>
      <c r="AC3482" s="870">
        <v>0</v>
      </c>
      <c r="AD3482" s="870">
        <v>0</v>
      </c>
      <c r="AE3482" s="870">
        <v>0</v>
      </c>
    </row>
    <row r="3483" spans="1:31">
      <c r="A3483" s="870" t="s">
        <v>2143</v>
      </c>
      <c r="B3483" s="870">
        <v>29</v>
      </c>
      <c r="C3483" s="870">
        <v>2908</v>
      </c>
      <c r="D3483" s="870">
        <v>290800</v>
      </c>
      <c r="E3483" s="870">
        <v>2908009027</v>
      </c>
      <c r="F3483" s="870" t="s">
        <v>4466</v>
      </c>
      <c r="G3483" s="870">
        <v>0</v>
      </c>
      <c r="H3483" s="870">
        <v>0</v>
      </c>
      <c r="I3483" s="870">
        <v>0</v>
      </c>
      <c r="J3483" s="870">
        <v>0</v>
      </c>
      <c r="K3483" s="870">
        <v>0</v>
      </c>
      <c r="L3483" s="870">
        <v>0</v>
      </c>
      <c r="M3483" s="870">
        <v>0</v>
      </c>
      <c r="N3483" s="870">
        <v>0</v>
      </c>
      <c r="O3483" s="870">
        <v>0</v>
      </c>
      <c r="P3483" s="870">
        <v>0</v>
      </c>
      <c r="Q3483" s="870">
        <v>0</v>
      </c>
      <c r="R3483" s="870">
        <v>0</v>
      </c>
      <c r="S3483" s="870">
        <v>0</v>
      </c>
      <c r="T3483" s="870">
        <v>0</v>
      </c>
      <c r="U3483" s="870">
        <v>0</v>
      </c>
      <c r="V3483" s="870">
        <v>0</v>
      </c>
      <c r="W3483" s="870">
        <v>0</v>
      </c>
      <c r="X3483" s="870">
        <v>0</v>
      </c>
      <c r="Y3483" s="870">
        <v>0</v>
      </c>
      <c r="Z3483" s="870">
        <v>0</v>
      </c>
      <c r="AA3483" s="870">
        <v>0</v>
      </c>
      <c r="AB3483" s="870">
        <v>0</v>
      </c>
      <c r="AC3483" s="870">
        <v>0</v>
      </c>
      <c r="AD3483" s="870">
        <v>0</v>
      </c>
      <c r="AE3483" s="870">
        <v>0</v>
      </c>
    </row>
    <row r="3484" spans="1:31">
      <c r="A3484" s="870" t="s">
        <v>2143</v>
      </c>
      <c r="B3484" s="870">
        <v>29</v>
      </c>
      <c r="C3484" s="870">
        <v>2908</v>
      </c>
      <c r="D3484" s="870">
        <v>290800</v>
      </c>
      <c r="E3484" s="870">
        <v>2908009028</v>
      </c>
      <c r="F3484" s="870" t="s">
        <v>3271</v>
      </c>
      <c r="G3484" s="870">
        <v>0</v>
      </c>
      <c r="H3484" s="870">
        <v>0</v>
      </c>
      <c r="I3484" s="870">
        <v>0</v>
      </c>
      <c r="J3484" s="870">
        <v>0</v>
      </c>
      <c r="K3484" s="870">
        <v>0</v>
      </c>
      <c r="L3484" s="870">
        <v>0</v>
      </c>
      <c r="M3484" s="870">
        <v>0</v>
      </c>
      <c r="N3484" s="870">
        <v>0</v>
      </c>
      <c r="O3484" s="870">
        <v>0</v>
      </c>
      <c r="P3484" s="870">
        <v>0</v>
      </c>
      <c r="Q3484" s="870">
        <v>0</v>
      </c>
      <c r="R3484" s="870">
        <v>0</v>
      </c>
      <c r="S3484" s="870">
        <v>0</v>
      </c>
      <c r="T3484" s="870">
        <v>0</v>
      </c>
      <c r="U3484" s="870">
        <v>0</v>
      </c>
      <c r="V3484" s="870">
        <v>0</v>
      </c>
      <c r="W3484" s="870">
        <v>0</v>
      </c>
      <c r="X3484" s="870">
        <v>0</v>
      </c>
      <c r="Y3484" s="870">
        <v>0</v>
      </c>
      <c r="Z3484" s="870">
        <v>0</v>
      </c>
      <c r="AA3484" s="870">
        <v>0</v>
      </c>
      <c r="AB3484" s="870">
        <v>0</v>
      </c>
      <c r="AC3484" s="870">
        <v>0</v>
      </c>
      <c r="AD3484" s="870">
        <v>0</v>
      </c>
      <c r="AE3484" s="870">
        <v>0</v>
      </c>
    </row>
    <row r="3485" spans="1:31">
      <c r="A3485" s="870" t="s">
        <v>2143</v>
      </c>
      <c r="B3485" s="870">
        <v>29</v>
      </c>
      <c r="C3485" s="870">
        <v>2908</v>
      </c>
      <c r="D3485" s="870">
        <v>290800</v>
      </c>
      <c r="E3485" s="870">
        <v>2908009029</v>
      </c>
      <c r="F3485" s="870" t="s">
        <v>3163</v>
      </c>
      <c r="G3485" s="870">
        <v>0</v>
      </c>
      <c r="H3485" s="870">
        <v>0</v>
      </c>
      <c r="I3485" s="870">
        <v>0</v>
      </c>
      <c r="J3485" s="870">
        <v>0</v>
      </c>
      <c r="K3485" s="870">
        <v>0</v>
      </c>
      <c r="L3485" s="870">
        <v>0</v>
      </c>
      <c r="M3485" s="870">
        <v>0</v>
      </c>
      <c r="N3485" s="870">
        <v>0</v>
      </c>
      <c r="O3485" s="870">
        <v>0</v>
      </c>
      <c r="P3485" s="870">
        <v>0</v>
      </c>
      <c r="Q3485" s="870">
        <v>0</v>
      </c>
      <c r="R3485" s="870">
        <v>0</v>
      </c>
      <c r="S3485" s="870">
        <v>0</v>
      </c>
      <c r="T3485" s="870">
        <v>0</v>
      </c>
      <c r="U3485" s="870">
        <v>0</v>
      </c>
      <c r="V3485" s="870">
        <v>0</v>
      </c>
      <c r="W3485" s="870">
        <v>0</v>
      </c>
      <c r="X3485" s="870">
        <v>0</v>
      </c>
      <c r="Y3485" s="870">
        <v>0</v>
      </c>
      <c r="Z3485" s="870">
        <v>0</v>
      </c>
      <c r="AA3485" s="870">
        <v>0</v>
      </c>
      <c r="AB3485" s="870">
        <v>0</v>
      </c>
      <c r="AC3485" s="870">
        <v>0</v>
      </c>
      <c r="AD3485" s="870">
        <v>0</v>
      </c>
      <c r="AE3485" s="870">
        <v>0</v>
      </c>
    </row>
    <row r="3486" spans="1:31">
      <c r="A3486" s="870" t="s">
        <v>2143</v>
      </c>
      <c r="B3486" s="870">
        <v>29</v>
      </c>
      <c r="C3486" s="870">
        <v>2908</v>
      </c>
      <c r="D3486" s="870">
        <v>290800</v>
      </c>
      <c r="E3486" s="870">
        <v>2908009030</v>
      </c>
      <c r="F3486" s="870" t="s">
        <v>1764</v>
      </c>
      <c r="G3486" s="870">
        <v>-65549</v>
      </c>
      <c r="H3486" s="870">
        <v>0</v>
      </c>
      <c r="I3486" s="870">
        <v>-65549</v>
      </c>
      <c r="J3486" s="870">
        <v>0</v>
      </c>
      <c r="K3486" s="870">
        <v>0</v>
      </c>
      <c r="L3486" s="870">
        <v>0</v>
      </c>
      <c r="M3486" s="870">
        <v>0</v>
      </c>
      <c r="N3486" s="870">
        <v>0</v>
      </c>
      <c r="O3486" s="870">
        <v>0</v>
      </c>
      <c r="P3486" s="870">
        <v>0</v>
      </c>
      <c r="Q3486" s="870">
        <v>0</v>
      </c>
      <c r="R3486" s="870">
        <v>0</v>
      </c>
      <c r="S3486" s="870">
        <v>0</v>
      </c>
      <c r="T3486" s="870">
        <v>0</v>
      </c>
      <c r="U3486" s="870">
        <v>0</v>
      </c>
      <c r="V3486" s="870">
        <v>0</v>
      </c>
      <c r="W3486" s="870">
        <v>0</v>
      </c>
      <c r="X3486" s="870">
        <v>0</v>
      </c>
      <c r="Y3486" s="870">
        <v>0</v>
      </c>
      <c r="Z3486" s="870">
        <v>0</v>
      </c>
      <c r="AA3486" s="870">
        <v>0</v>
      </c>
      <c r="AB3486" s="870">
        <v>0</v>
      </c>
      <c r="AC3486" s="870">
        <v>0</v>
      </c>
      <c r="AD3486" s="870">
        <v>0</v>
      </c>
      <c r="AE3486" s="870">
        <v>0</v>
      </c>
    </row>
    <row r="3487" spans="1:31">
      <c r="A3487" s="870" t="s">
        <v>2143</v>
      </c>
      <c r="B3487" s="870">
        <v>29</v>
      </c>
      <c r="C3487" s="870">
        <v>2908</v>
      </c>
      <c r="D3487" s="870">
        <v>290800</v>
      </c>
      <c r="E3487" s="870">
        <v>2908009031</v>
      </c>
      <c r="F3487" s="870" t="s">
        <v>3771</v>
      </c>
      <c r="G3487" s="870">
        <v>-224</v>
      </c>
      <c r="H3487" s="870">
        <v>0</v>
      </c>
      <c r="I3487" s="870">
        <v>-224</v>
      </c>
      <c r="J3487" s="870">
        <v>0</v>
      </c>
      <c r="K3487" s="870">
        <v>0</v>
      </c>
      <c r="L3487" s="870">
        <v>0</v>
      </c>
      <c r="M3487" s="870">
        <v>0</v>
      </c>
      <c r="N3487" s="870">
        <v>0</v>
      </c>
      <c r="O3487" s="870">
        <v>0</v>
      </c>
      <c r="P3487" s="870">
        <v>0</v>
      </c>
      <c r="Q3487" s="870">
        <v>0</v>
      </c>
      <c r="R3487" s="870">
        <v>0</v>
      </c>
      <c r="S3487" s="870">
        <v>0</v>
      </c>
      <c r="T3487" s="870">
        <v>0</v>
      </c>
      <c r="U3487" s="870">
        <v>0</v>
      </c>
      <c r="V3487" s="870">
        <v>0</v>
      </c>
      <c r="W3487" s="870">
        <v>0</v>
      </c>
      <c r="X3487" s="870">
        <v>0</v>
      </c>
      <c r="Y3487" s="870">
        <v>0</v>
      </c>
      <c r="Z3487" s="870">
        <v>0</v>
      </c>
      <c r="AA3487" s="870">
        <v>0</v>
      </c>
      <c r="AB3487" s="870">
        <v>0</v>
      </c>
      <c r="AC3487" s="870">
        <v>0</v>
      </c>
      <c r="AD3487" s="870">
        <v>0</v>
      </c>
      <c r="AE3487" s="870">
        <v>0</v>
      </c>
    </row>
    <row r="3488" spans="1:31">
      <c r="A3488" s="870" t="s">
        <v>2143</v>
      </c>
      <c r="B3488" s="870">
        <v>29</v>
      </c>
      <c r="C3488" s="870">
        <v>2908</v>
      </c>
      <c r="D3488" s="870">
        <v>290800</v>
      </c>
      <c r="E3488" s="870">
        <v>2908009032</v>
      </c>
      <c r="F3488" s="870" t="s">
        <v>3772</v>
      </c>
      <c r="G3488" s="870">
        <v>-20655</v>
      </c>
      <c r="H3488" s="870">
        <v>0</v>
      </c>
      <c r="I3488" s="870">
        <v>-20655</v>
      </c>
      <c r="J3488" s="870">
        <v>0</v>
      </c>
      <c r="K3488" s="870">
        <v>0</v>
      </c>
      <c r="L3488" s="870">
        <v>0</v>
      </c>
      <c r="M3488" s="870">
        <v>0</v>
      </c>
      <c r="N3488" s="870">
        <v>0</v>
      </c>
      <c r="O3488" s="870">
        <v>0</v>
      </c>
      <c r="P3488" s="870">
        <v>0</v>
      </c>
      <c r="Q3488" s="870">
        <v>0</v>
      </c>
      <c r="R3488" s="870">
        <v>0</v>
      </c>
      <c r="S3488" s="870">
        <v>0</v>
      </c>
      <c r="T3488" s="870">
        <v>0</v>
      </c>
      <c r="U3488" s="870">
        <v>0</v>
      </c>
      <c r="V3488" s="870">
        <v>0</v>
      </c>
      <c r="W3488" s="870">
        <v>0</v>
      </c>
      <c r="X3488" s="870">
        <v>0</v>
      </c>
      <c r="Y3488" s="870">
        <v>0</v>
      </c>
      <c r="Z3488" s="870">
        <v>0</v>
      </c>
      <c r="AA3488" s="870">
        <v>0</v>
      </c>
      <c r="AB3488" s="870">
        <v>0</v>
      </c>
      <c r="AC3488" s="870">
        <v>0</v>
      </c>
      <c r="AD3488" s="870">
        <v>0</v>
      </c>
      <c r="AE3488" s="870">
        <v>0</v>
      </c>
    </row>
    <row r="3489" spans="1:31">
      <c r="A3489" s="870" t="s">
        <v>2143</v>
      </c>
      <c r="B3489" s="870">
        <v>29</v>
      </c>
      <c r="C3489" s="870">
        <v>2908</v>
      </c>
      <c r="D3489" s="870">
        <v>290800</v>
      </c>
      <c r="E3489" s="870">
        <v>2908009033</v>
      </c>
      <c r="F3489" s="870" t="s">
        <v>3773</v>
      </c>
      <c r="G3489" s="870">
        <v>-57855</v>
      </c>
      <c r="H3489" s="870">
        <v>0</v>
      </c>
      <c r="I3489" s="870">
        <v>-57855</v>
      </c>
      <c r="J3489" s="870">
        <v>0</v>
      </c>
      <c r="K3489" s="870">
        <v>0</v>
      </c>
      <c r="L3489" s="870">
        <v>0</v>
      </c>
      <c r="M3489" s="870">
        <v>0</v>
      </c>
      <c r="N3489" s="870">
        <v>0</v>
      </c>
      <c r="O3489" s="870">
        <v>0</v>
      </c>
      <c r="P3489" s="870">
        <v>0</v>
      </c>
      <c r="Q3489" s="870">
        <v>0</v>
      </c>
      <c r="R3489" s="870">
        <v>0</v>
      </c>
      <c r="S3489" s="870">
        <v>0</v>
      </c>
      <c r="T3489" s="870">
        <v>0</v>
      </c>
      <c r="U3489" s="870">
        <v>0</v>
      </c>
      <c r="V3489" s="870">
        <v>0</v>
      </c>
      <c r="W3489" s="870">
        <v>0</v>
      </c>
      <c r="X3489" s="870">
        <v>0</v>
      </c>
      <c r="Y3489" s="870">
        <v>0</v>
      </c>
      <c r="Z3489" s="870">
        <v>0</v>
      </c>
      <c r="AA3489" s="870">
        <v>0</v>
      </c>
      <c r="AB3489" s="870">
        <v>0</v>
      </c>
      <c r="AC3489" s="870">
        <v>0</v>
      </c>
      <c r="AD3489" s="870">
        <v>0</v>
      </c>
      <c r="AE3489" s="870">
        <v>0</v>
      </c>
    </row>
    <row r="3490" spans="1:31">
      <c r="A3490" s="870" t="s">
        <v>2143</v>
      </c>
      <c r="B3490" s="870">
        <v>29</v>
      </c>
      <c r="C3490" s="870">
        <v>2908</v>
      </c>
      <c r="D3490" s="870">
        <v>290800</v>
      </c>
      <c r="E3490" s="870">
        <v>2908009034</v>
      </c>
      <c r="F3490" s="870" t="s">
        <v>1765</v>
      </c>
      <c r="G3490" s="870">
        <v>-94162855</v>
      </c>
      <c r="H3490" s="870">
        <v>0</v>
      </c>
      <c r="I3490" s="870">
        <v>-94162855.480000004</v>
      </c>
      <c r="J3490" s="870">
        <v>-0.48000000417232513</v>
      </c>
      <c r="K3490" s="870">
        <v>0</v>
      </c>
      <c r="L3490" s="870">
        <v>0</v>
      </c>
      <c r="M3490" s="870">
        <v>-0.48000000417232513</v>
      </c>
      <c r="N3490" s="870">
        <v>0</v>
      </c>
      <c r="O3490" s="870">
        <v>-0.48000000417232513</v>
      </c>
      <c r="P3490" s="870">
        <v>-0.17760000154376029</v>
      </c>
      <c r="Q3490" s="870">
        <v>0</v>
      </c>
      <c r="R3490" s="870">
        <v>0</v>
      </c>
      <c r="S3490" s="870">
        <v>0</v>
      </c>
      <c r="T3490" s="870">
        <v>0</v>
      </c>
      <c r="U3490" s="870">
        <v>0</v>
      </c>
      <c r="V3490" s="870">
        <v>0</v>
      </c>
      <c r="W3490" s="870">
        <v>0</v>
      </c>
      <c r="X3490" s="870">
        <v>-0.17760000154376029</v>
      </c>
      <c r="Y3490" s="870">
        <v>0.37</v>
      </c>
      <c r="Z3490" s="870">
        <v>0</v>
      </c>
      <c r="AA3490" s="870">
        <v>-0.17760000154376029</v>
      </c>
      <c r="AB3490" s="870">
        <v>0</v>
      </c>
      <c r="AC3490" s="870">
        <v>-0.17760000154376029</v>
      </c>
      <c r="AD3490" s="870">
        <v>0</v>
      </c>
      <c r="AE3490" s="870">
        <v>0</v>
      </c>
    </row>
    <row r="3491" spans="1:31">
      <c r="A3491" s="870" t="s">
        <v>2143</v>
      </c>
      <c r="B3491" s="870">
        <v>29</v>
      </c>
      <c r="C3491" s="870">
        <v>2908</v>
      </c>
      <c r="D3491" s="870">
        <v>290800</v>
      </c>
      <c r="E3491" s="870">
        <v>2908009035</v>
      </c>
      <c r="F3491" s="870" t="s">
        <v>1766</v>
      </c>
      <c r="G3491" s="870">
        <v>-17544120</v>
      </c>
      <c r="H3491" s="870">
        <v>0</v>
      </c>
      <c r="I3491" s="870">
        <v>-17544120</v>
      </c>
      <c r="J3491" s="870">
        <v>0</v>
      </c>
      <c r="K3491" s="870">
        <v>0</v>
      </c>
      <c r="L3491" s="870">
        <v>0</v>
      </c>
      <c r="M3491" s="870">
        <v>0</v>
      </c>
      <c r="N3491" s="870">
        <v>0</v>
      </c>
      <c r="O3491" s="870">
        <v>0</v>
      </c>
      <c r="P3491" s="870">
        <v>0</v>
      </c>
      <c r="Q3491" s="870">
        <v>0</v>
      </c>
      <c r="R3491" s="870">
        <v>0</v>
      </c>
      <c r="S3491" s="870">
        <v>0</v>
      </c>
      <c r="T3491" s="870">
        <v>0</v>
      </c>
      <c r="U3491" s="870">
        <v>0</v>
      </c>
      <c r="V3491" s="870">
        <v>0</v>
      </c>
      <c r="W3491" s="870">
        <v>0</v>
      </c>
      <c r="X3491" s="870">
        <v>0</v>
      </c>
      <c r="Y3491" s="870">
        <v>0</v>
      </c>
      <c r="Z3491" s="870">
        <v>0</v>
      </c>
      <c r="AA3491" s="870">
        <v>0</v>
      </c>
      <c r="AB3491" s="870">
        <v>0</v>
      </c>
      <c r="AC3491" s="870">
        <v>0</v>
      </c>
      <c r="AD3491" s="870">
        <v>0</v>
      </c>
      <c r="AE3491" s="870">
        <v>0</v>
      </c>
    </row>
    <row r="3492" spans="1:31">
      <c r="A3492" s="870" t="s">
        <v>2143</v>
      </c>
      <c r="B3492" s="870">
        <v>29</v>
      </c>
      <c r="C3492" s="870">
        <v>2908</v>
      </c>
      <c r="D3492" s="870">
        <v>290800</v>
      </c>
      <c r="E3492" s="870">
        <v>2908009036</v>
      </c>
      <c r="F3492" s="870" t="s">
        <v>1767</v>
      </c>
      <c r="G3492" s="870">
        <v>-10865058</v>
      </c>
      <c r="H3492" s="870">
        <v>0</v>
      </c>
      <c r="I3492" s="870">
        <v>-10865058</v>
      </c>
      <c r="J3492" s="870">
        <v>0</v>
      </c>
      <c r="K3492" s="870">
        <v>0</v>
      </c>
      <c r="L3492" s="870">
        <v>0</v>
      </c>
      <c r="M3492" s="870">
        <v>0</v>
      </c>
      <c r="N3492" s="870">
        <v>0</v>
      </c>
      <c r="O3492" s="870">
        <v>0</v>
      </c>
      <c r="P3492" s="870">
        <v>0</v>
      </c>
      <c r="Q3492" s="870">
        <v>0</v>
      </c>
      <c r="R3492" s="870">
        <v>0</v>
      </c>
      <c r="S3492" s="870">
        <v>0</v>
      </c>
      <c r="T3492" s="870">
        <v>0</v>
      </c>
      <c r="U3492" s="870">
        <v>0</v>
      </c>
      <c r="V3492" s="870">
        <v>0</v>
      </c>
      <c r="W3492" s="870">
        <v>0</v>
      </c>
      <c r="X3492" s="870">
        <v>0</v>
      </c>
      <c r="Y3492" s="870">
        <v>0</v>
      </c>
      <c r="Z3492" s="870">
        <v>0</v>
      </c>
      <c r="AA3492" s="870">
        <v>0</v>
      </c>
      <c r="AB3492" s="870">
        <v>0</v>
      </c>
      <c r="AC3492" s="870">
        <v>0</v>
      </c>
      <c r="AD3492" s="870">
        <v>0</v>
      </c>
      <c r="AE3492" s="870">
        <v>0</v>
      </c>
    </row>
    <row r="3493" spans="1:31">
      <c r="A3493" s="870" t="s">
        <v>2143</v>
      </c>
      <c r="B3493" s="870">
        <v>29</v>
      </c>
      <c r="C3493" s="870">
        <v>2908</v>
      </c>
      <c r="D3493" s="870">
        <v>290800</v>
      </c>
      <c r="E3493" s="870">
        <v>2908009037</v>
      </c>
      <c r="F3493" s="870" t="s">
        <v>1768</v>
      </c>
      <c r="G3493" s="870">
        <v>-109395678</v>
      </c>
      <c r="H3493" s="870">
        <v>0</v>
      </c>
      <c r="I3493" s="870">
        <v>-109395678.23999999</v>
      </c>
      <c r="J3493" s="870">
        <v>-0.23999999463558197</v>
      </c>
      <c r="K3493" s="870">
        <v>0</v>
      </c>
      <c r="L3493" s="870">
        <v>0</v>
      </c>
      <c r="M3493" s="870">
        <v>-0.23999999463558197</v>
      </c>
      <c r="N3493" s="870">
        <v>0</v>
      </c>
      <c r="O3493" s="870">
        <v>-0.23999999463558197</v>
      </c>
      <c r="P3493" s="870">
        <v>-8.8799998015165332E-2</v>
      </c>
      <c r="Q3493" s="870">
        <v>0</v>
      </c>
      <c r="R3493" s="870">
        <v>0</v>
      </c>
      <c r="S3493" s="870">
        <v>0</v>
      </c>
      <c r="T3493" s="870">
        <v>0</v>
      </c>
      <c r="U3493" s="870">
        <v>0</v>
      </c>
      <c r="V3493" s="870">
        <v>0</v>
      </c>
      <c r="W3493" s="870">
        <v>0</v>
      </c>
      <c r="X3493" s="870">
        <v>-8.8799998015165332E-2</v>
      </c>
      <c r="Y3493" s="870">
        <v>0.37</v>
      </c>
      <c r="Z3493" s="870">
        <v>0</v>
      </c>
      <c r="AA3493" s="870">
        <v>-8.8799998015165332E-2</v>
      </c>
      <c r="AB3493" s="870">
        <v>0</v>
      </c>
      <c r="AC3493" s="870">
        <v>-8.8799998015165332E-2</v>
      </c>
      <c r="AD3493" s="870">
        <v>0</v>
      </c>
      <c r="AE3493" s="870">
        <v>0</v>
      </c>
    </row>
    <row r="3494" spans="1:31">
      <c r="A3494" s="870" t="s">
        <v>2143</v>
      </c>
      <c r="B3494" s="870">
        <v>29</v>
      </c>
      <c r="C3494" s="870">
        <v>2908</v>
      </c>
      <c r="D3494" s="870">
        <v>290800</v>
      </c>
      <c r="E3494" s="870">
        <v>2908009038</v>
      </c>
      <c r="F3494" s="870" t="s">
        <v>1769</v>
      </c>
      <c r="G3494" s="870">
        <v>-287360869</v>
      </c>
      <c r="H3494" s="870">
        <v>0</v>
      </c>
      <c r="I3494" s="870">
        <v>-287360868.58999997</v>
      </c>
      <c r="J3494" s="870">
        <v>0.4100000262260437</v>
      </c>
      <c r="K3494" s="870">
        <v>0</v>
      </c>
      <c r="L3494" s="870">
        <v>0.4100000262260437</v>
      </c>
      <c r="M3494" s="870">
        <v>0</v>
      </c>
      <c r="N3494" s="870">
        <v>0</v>
      </c>
      <c r="O3494" s="870">
        <v>0.4100000262260437</v>
      </c>
      <c r="P3494" s="870">
        <v>0.15170000970363617</v>
      </c>
      <c r="Q3494" s="870">
        <v>0</v>
      </c>
      <c r="R3494" s="870">
        <v>0</v>
      </c>
      <c r="S3494" s="870">
        <v>0</v>
      </c>
      <c r="T3494" s="870">
        <v>0</v>
      </c>
      <c r="U3494" s="870">
        <v>0</v>
      </c>
      <c r="V3494" s="870">
        <v>0</v>
      </c>
      <c r="W3494" s="870">
        <v>0</v>
      </c>
      <c r="X3494" s="870">
        <v>0.15170000970363617</v>
      </c>
      <c r="Y3494" s="870">
        <v>0.37</v>
      </c>
      <c r="Z3494" s="870">
        <v>0.15170000970363617</v>
      </c>
      <c r="AA3494" s="870">
        <v>0</v>
      </c>
      <c r="AB3494" s="870">
        <v>0.15170000970363617</v>
      </c>
      <c r="AC3494" s="870">
        <v>0</v>
      </c>
      <c r="AD3494" s="870">
        <v>0</v>
      </c>
      <c r="AE3494" s="870">
        <v>0</v>
      </c>
    </row>
    <row r="3495" spans="1:31">
      <c r="A3495" s="870" t="s">
        <v>2143</v>
      </c>
      <c r="B3495" s="870">
        <v>29</v>
      </c>
      <c r="C3495" s="870">
        <v>2908</v>
      </c>
      <c r="D3495" s="870">
        <v>290800</v>
      </c>
      <c r="E3495" s="870">
        <v>2908009039</v>
      </c>
      <c r="F3495" s="870" t="s">
        <v>1770</v>
      </c>
      <c r="G3495" s="870">
        <v>-1333980</v>
      </c>
      <c r="H3495" s="870">
        <v>0</v>
      </c>
      <c r="I3495" s="870">
        <v>-1333980.2</v>
      </c>
      <c r="J3495" s="870">
        <v>-0.19999999995343387</v>
      </c>
      <c r="K3495" s="870">
        <v>0</v>
      </c>
      <c r="L3495" s="870">
        <v>0</v>
      </c>
      <c r="M3495" s="870">
        <v>-0.19999999995343387</v>
      </c>
      <c r="N3495" s="870">
        <v>0</v>
      </c>
      <c r="O3495" s="870">
        <v>-0.19999999995343387</v>
      </c>
      <c r="P3495" s="870">
        <v>-7.3999999982770528E-2</v>
      </c>
      <c r="Q3495" s="870">
        <v>0</v>
      </c>
      <c r="R3495" s="870">
        <v>0</v>
      </c>
      <c r="S3495" s="870">
        <v>0</v>
      </c>
      <c r="T3495" s="870">
        <v>0</v>
      </c>
      <c r="U3495" s="870">
        <v>0</v>
      </c>
      <c r="V3495" s="870">
        <v>0</v>
      </c>
      <c r="W3495" s="870">
        <v>0</v>
      </c>
      <c r="X3495" s="870">
        <v>-7.3999999982770528E-2</v>
      </c>
      <c r="Y3495" s="870">
        <v>0.37</v>
      </c>
      <c r="Z3495" s="870">
        <v>0</v>
      </c>
      <c r="AA3495" s="870">
        <v>-7.3999999982770528E-2</v>
      </c>
      <c r="AB3495" s="870">
        <v>0</v>
      </c>
      <c r="AC3495" s="870">
        <v>-7.3999999982770528E-2</v>
      </c>
      <c r="AD3495" s="870">
        <v>0</v>
      </c>
      <c r="AE3495" s="870">
        <v>0</v>
      </c>
    </row>
    <row r="3496" spans="1:31">
      <c r="A3496" s="870" t="s">
        <v>2143</v>
      </c>
      <c r="B3496" s="870">
        <v>29</v>
      </c>
      <c r="C3496" s="870">
        <v>2908</v>
      </c>
      <c r="D3496" s="870">
        <v>290800</v>
      </c>
      <c r="E3496" s="870">
        <v>2908009040</v>
      </c>
      <c r="F3496" s="870" t="s">
        <v>1771</v>
      </c>
      <c r="G3496" s="870">
        <v>-937</v>
      </c>
      <c r="H3496" s="870">
        <v>0</v>
      </c>
      <c r="I3496" s="870">
        <v>-937</v>
      </c>
      <c r="J3496" s="870">
        <v>0</v>
      </c>
      <c r="K3496" s="870">
        <v>0</v>
      </c>
      <c r="L3496" s="870">
        <v>0</v>
      </c>
      <c r="M3496" s="870">
        <v>0</v>
      </c>
      <c r="N3496" s="870">
        <v>0</v>
      </c>
      <c r="O3496" s="870">
        <v>0</v>
      </c>
      <c r="P3496" s="870">
        <v>0</v>
      </c>
      <c r="Q3496" s="870">
        <v>0</v>
      </c>
      <c r="R3496" s="870">
        <v>0</v>
      </c>
      <c r="S3496" s="870">
        <v>0</v>
      </c>
      <c r="T3496" s="870">
        <v>0</v>
      </c>
      <c r="U3496" s="870">
        <v>0</v>
      </c>
      <c r="V3496" s="870">
        <v>0</v>
      </c>
      <c r="W3496" s="870">
        <v>0</v>
      </c>
      <c r="X3496" s="870">
        <v>0</v>
      </c>
      <c r="Y3496" s="870">
        <v>0</v>
      </c>
      <c r="Z3496" s="870">
        <v>0</v>
      </c>
      <c r="AA3496" s="870">
        <v>0</v>
      </c>
      <c r="AB3496" s="870">
        <v>0</v>
      </c>
      <c r="AC3496" s="870">
        <v>0</v>
      </c>
      <c r="AD3496" s="870">
        <v>0</v>
      </c>
      <c r="AE3496" s="870">
        <v>0</v>
      </c>
    </row>
    <row r="3497" spans="1:31">
      <c r="A3497" s="870" t="s">
        <v>2143</v>
      </c>
      <c r="B3497" s="870">
        <v>29</v>
      </c>
      <c r="C3497" s="870">
        <v>2908</v>
      </c>
      <c r="D3497" s="870">
        <v>290800</v>
      </c>
      <c r="E3497" s="870">
        <v>2908009041</v>
      </c>
      <c r="F3497" s="870" t="s">
        <v>1772</v>
      </c>
      <c r="G3497" s="870">
        <v>0</v>
      </c>
      <c r="H3497" s="870">
        <v>0</v>
      </c>
      <c r="I3497" s="870">
        <v>0</v>
      </c>
      <c r="J3497" s="870">
        <v>0</v>
      </c>
      <c r="K3497" s="870">
        <v>0</v>
      </c>
      <c r="L3497" s="870">
        <v>0</v>
      </c>
      <c r="M3497" s="870">
        <v>0</v>
      </c>
      <c r="N3497" s="870">
        <v>0</v>
      </c>
      <c r="O3497" s="870">
        <v>0</v>
      </c>
      <c r="P3497" s="870">
        <v>0</v>
      </c>
      <c r="Q3497" s="870">
        <v>0</v>
      </c>
      <c r="R3497" s="870">
        <v>0</v>
      </c>
      <c r="S3497" s="870">
        <v>0</v>
      </c>
      <c r="T3497" s="870">
        <v>0</v>
      </c>
      <c r="U3497" s="870">
        <v>0</v>
      </c>
      <c r="V3497" s="870">
        <v>0</v>
      </c>
      <c r="W3497" s="870">
        <v>0</v>
      </c>
      <c r="X3497" s="870">
        <v>0</v>
      </c>
      <c r="Y3497" s="870">
        <v>0</v>
      </c>
      <c r="Z3497" s="870">
        <v>0</v>
      </c>
      <c r="AA3497" s="870">
        <v>0</v>
      </c>
      <c r="AB3497" s="870">
        <v>0</v>
      </c>
      <c r="AC3497" s="870">
        <v>0</v>
      </c>
      <c r="AD3497" s="870">
        <v>0</v>
      </c>
      <c r="AE3497" s="870">
        <v>0</v>
      </c>
    </row>
    <row r="3498" spans="1:31">
      <c r="A3498" s="870" t="s">
        <v>2143</v>
      </c>
      <c r="B3498" s="870">
        <v>29</v>
      </c>
      <c r="C3498" s="870">
        <v>2908</v>
      </c>
      <c r="D3498" s="870">
        <v>290800</v>
      </c>
      <c r="E3498" s="870">
        <v>2908009042</v>
      </c>
      <c r="F3498" s="870" t="s">
        <v>1773</v>
      </c>
      <c r="G3498" s="870">
        <v>-136976</v>
      </c>
      <c r="H3498" s="870">
        <v>0</v>
      </c>
      <c r="I3498" s="870">
        <v>-136976</v>
      </c>
      <c r="J3498" s="870">
        <v>0</v>
      </c>
      <c r="K3498" s="870">
        <v>0</v>
      </c>
      <c r="L3498" s="870">
        <v>0</v>
      </c>
      <c r="M3498" s="870">
        <v>0</v>
      </c>
      <c r="N3498" s="870">
        <v>0</v>
      </c>
      <c r="O3498" s="870">
        <v>0</v>
      </c>
      <c r="P3498" s="870">
        <v>0</v>
      </c>
      <c r="Q3498" s="870">
        <v>0</v>
      </c>
      <c r="R3498" s="870">
        <v>0</v>
      </c>
      <c r="S3498" s="870">
        <v>0</v>
      </c>
      <c r="T3498" s="870">
        <v>0</v>
      </c>
      <c r="U3498" s="870">
        <v>0</v>
      </c>
      <c r="V3498" s="870">
        <v>0</v>
      </c>
      <c r="W3498" s="870">
        <v>0</v>
      </c>
      <c r="X3498" s="870">
        <v>0</v>
      </c>
      <c r="Y3498" s="870">
        <v>0</v>
      </c>
      <c r="Z3498" s="870">
        <v>0</v>
      </c>
      <c r="AA3498" s="870">
        <v>0</v>
      </c>
      <c r="AB3498" s="870">
        <v>0</v>
      </c>
      <c r="AC3498" s="870">
        <v>0</v>
      </c>
      <c r="AD3498" s="870">
        <v>0</v>
      </c>
      <c r="AE3498" s="870">
        <v>0</v>
      </c>
    </row>
    <row r="3499" spans="1:31">
      <c r="A3499" s="870" t="s">
        <v>2143</v>
      </c>
      <c r="B3499" s="870">
        <v>29</v>
      </c>
      <c r="C3499" s="870">
        <v>2908</v>
      </c>
      <c r="D3499" s="870">
        <v>290800</v>
      </c>
      <c r="E3499" s="870">
        <v>2908009043</v>
      </c>
      <c r="F3499" s="870" t="s">
        <v>1774</v>
      </c>
      <c r="G3499" s="870">
        <v>-167926</v>
      </c>
      <c r="H3499" s="870">
        <v>0</v>
      </c>
      <c r="I3499" s="870">
        <v>-167926</v>
      </c>
      <c r="J3499" s="870">
        <v>0</v>
      </c>
      <c r="K3499" s="870">
        <v>0</v>
      </c>
      <c r="L3499" s="870">
        <v>0</v>
      </c>
      <c r="M3499" s="870">
        <v>0</v>
      </c>
      <c r="N3499" s="870">
        <v>0</v>
      </c>
      <c r="O3499" s="870">
        <v>0</v>
      </c>
      <c r="P3499" s="870">
        <v>0</v>
      </c>
      <c r="Q3499" s="870">
        <v>0</v>
      </c>
      <c r="R3499" s="870">
        <v>0</v>
      </c>
      <c r="S3499" s="870">
        <v>0</v>
      </c>
      <c r="T3499" s="870">
        <v>0</v>
      </c>
      <c r="U3499" s="870">
        <v>0</v>
      </c>
      <c r="V3499" s="870">
        <v>0</v>
      </c>
      <c r="W3499" s="870">
        <v>0</v>
      </c>
      <c r="X3499" s="870">
        <v>0</v>
      </c>
      <c r="Y3499" s="870">
        <v>0</v>
      </c>
      <c r="Z3499" s="870">
        <v>0</v>
      </c>
      <c r="AA3499" s="870">
        <v>0</v>
      </c>
      <c r="AB3499" s="870">
        <v>0</v>
      </c>
      <c r="AC3499" s="870">
        <v>0</v>
      </c>
      <c r="AD3499" s="870">
        <v>0</v>
      </c>
      <c r="AE3499" s="870">
        <v>0</v>
      </c>
    </row>
    <row r="3500" spans="1:31">
      <c r="A3500" s="870" t="s">
        <v>2143</v>
      </c>
      <c r="B3500" s="870">
        <v>29</v>
      </c>
      <c r="C3500" s="870">
        <v>2908</v>
      </c>
      <c r="D3500" s="870">
        <v>290800</v>
      </c>
      <c r="E3500" s="870">
        <v>2908009045</v>
      </c>
      <c r="F3500" s="870" t="s">
        <v>1775</v>
      </c>
      <c r="G3500" s="870">
        <v>-579</v>
      </c>
      <c r="H3500" s="870">
        <v>0</v>
      </c>
      <c r="I3500" s="870">
        <v>-579</v>
      </c>
      <c r="J3500" s="870">
        <v>0</v>
      </c>
      <c r="K3500" s="870">
        <v>0</v>
      </c>
      <c r="L3500" s="870">
        <v>0</v>
      </c>
      <c r="M3500" s="870">
        <v>0</v>
      </c>
      <c r="N3500" s="870">
        <v>0</v>
      </c>
      <c r="O3500" s="870">
        <v>0</v>
      </c>
      <c r="P3500" s="870">
        <v>0</v>
      </c>
      <c r="Q3500" s="870">
        <v>0</v>
      </c>
      <c r="R3500" s="870">
        <v>0</v>
      </c>
      <c r="S3500" s="870">
        <v>0</v>
      </c>
      <c r="T3500" s="870">
        <v>0</v>
      </c>
      <c r="U3500" s="870">
        <v>0</v>
      </c>
      <c r="V3500" s="870">
        <v>0</v>
      </c>
      <c r="W3500" s="870">
        <v>0</v>
      </c>
      <c r="X3500" s="870">
        <v>0</v>
      </c>
      <c r="Y3500" s="870">
        <v>0</v>
      </c>
      <c r="Z3500" s="870">
        <v>0</v>
      </c>
      <c r="AA3500" s="870">
        <v>0</v>
      </c>
      <c r="AB3500" s="870">
        <v>0</v>
      </c>
      <c r="AC3500" s="870">
        <v>0</v>
      </c>
      <c r="AD3500" s="870">
        <v>0</v>
      </c>
      <c r="AE3500" s="870">
        <v>0</v>
      </c>
    </row>
    <row r="3501" spans="1:31">
      <c r="A3501" s="870" t="s">
        <v>2143</v>
      </c>
      <c r="B3501" s="870">
        <v>29</v>
      </c>
      <c r="C3501" s="870">
        <v>2908</v>
      </c>
      <c r="D3501" s="870">
        <v>290800</v>
      </c>
      <c r="E3501" s="870">
        <v>2908009047</v>
      </c>
      <c r="F3501" s="870" t="s">
        <v>3774</v>
      </c>
      <c r="G3501" s="870">
        <v>-6830</v>
      </c>
      <c r="H3501" s="870">
        <v>0</v>
      </c>
      <c r="I3501" s="870">
        <v>-6830</v>
      </c>
      <c r="J3501" s="870">
        <v>0</v>
      </c>
      <c r="K3501" s="870">
        <v>0</v>
      </c>
      <c r="L3501" s="870">
        <v>0</v>
      </c>
      <c r="M3501" s="870">
        <v>0</v>
      </c>
      <c r="N3501" s="870">
        <v>0</v>
      </c>
      <c r="O3501" s="870">
        <v>0</v>
      </c>
      <c r="P3501" s="870">
        <v>0</v>
      </c>
      <c r="Q3501" s="870">
        <v>0</v>
      </c>
      <c r="R3501" s="870">
        <v>0</v>
      </c>
      <c r="S3501" s="870">
        <v>0</v>
      </c>
      <c r="T3501" s="870">
        <v>0</v>
      </c>
      <c r="U3501" s="870">
        <v>0</v>
      </c>
      <c r="V3501" s="870">
        <v>0</v>
      </c>
      <c r="W3501" s="870">
        <v>0</v>
      </c>
      <c r="X3501" s="870">
        <v>0</v>
      </c>
      <c r="Y3501" s="870">
        <v>0</v>
      </c>
      <c r="Z3501" s="870">
        <v>0</v>
      </c>
      <c r="AA3501" s="870">
        <v>0</v>
      </c>
      <c r="AB3501" s="870">
        <v>0</v>
      </c>
      <c r="AC3501" s="870">
        <v>0</v>
      </c>
      <c r="AD3501" s="870">
        <v>0</v>
      </c>
      <c r="AE3501" s="870">
        <v>0</v>
      </c>
    </row>
    <row r="3502" spans="1:31">
      <c r="A3502" s="870" t="s">
        <v>2143</v>
      </c>
      <c r="B3502" s="870">
        <v>29</v>
      </c>
      <c r="C3502" s="870">
        <v>2908</v>
      </c>
      <c r="D3502" s="870">
        <v>290800</v>
      </c>
      <c r="E3502" s="870">
        <v>2908009048</v>
      </c>
      <c r="F3502" s="870" t="s">
        <v>1776</v>
      </c>
      <c r="G3502" s="870">
        <v>-2774</v>
      </c>
      <c r="H3502" s="870">
        <v>0</v>
      </c>
      <c r="I3502" s="870">
        <v>-2774</v>
      </c>
      <c r="J3502" s="870">
        <v>0</v>
      </c>
      <c r="K3502" s="870">
        <v>0</v>
      </c>
      <c r="L3502" s="870">
        <v>0</v>
      </c>
      <c r="M3502" s="870">
        <v>0</v>
      </c>
      <c r="N3502" s="870">
        <v>0</v>
      </c>
      <c r="O3502" s="870">
        <v>0</v>
      </c>
      <c r="P3502" s="870">
        <v>0</v>
      </c>
      <c r="Q3502" s="870">
        <v>0</v>
      </c>
      <c r="R3502" s="870">
        <v>0</v>
      </c>
      <c r="S3502" s="870">
        <v>0</v>
      </c>
      <c r="T3502" s="870">
        <v>0</v>
      </c>
      <c r="U3502" s="870">
        <v>0</v>
      </c>
      <c r="V3502" s="870">
        <v>0</v>
      </c>
      <c r="W3502" s="870">
        <v>0</v>
      </c>
      <c r="X3502" s="870">
        <v>0</v>
      </c>
      <c r="Y3502" s="870">
        <v>0</v>
      </c>
      <c r="Z3502" s="870">
        <v>0</v>
      </c>
      <c r="AA3502" s="870">
        <v>0</v>
      </c>
      <c r="AB3502" s="870">
        <v>0</v>
      </c>
      <c r="AC3502" s="870">
        <v>0</v>
      </c>
      <c r="AD3502" s="870">
        <v>0</v>
      </c>
      <c r="AE3502" s="870">
        <v>0</v>
      </c>
    </row>
    <row r="3503" spans="1:31">
      <c r="A3503" s="870" t="s">
        <v>2143</v>
      </c>
      <c r="B3503" s="870">
        <v>29</v>
      </c>
      <c r="C3503" s="870">
        <v>2908</v>
      </c>
      <c r="D3503" s="870">
        <v>290800</v>
      </c>
      <c r="E3503" s="870">
        <v>2908009601</v>
      </c>
      <c r="F3503" s="870" t="s">
        <v>1777</v>
      </c>
      <c r="G3503" s="870">
        <v>-8198710483</v>
      </c>
      <c r="H3503" s="870">
        <v>0</v>
      </c>
      <c r="I3503" s="870">
        <v>-8198710482.9899998</v>
      </c>
      <c r="J3503" s="870">
        <v>1.0000228881835937E-2</v>
      </c>
      <c r="K3503" s="870">
        <v>0</v>
      </c>
      <c r="L3503" s="870">
        <v>1.0000228881835937E-2</v>
      </c>
      <c r="M3503" s="870">
        <v>0</v>
      </c>
      <c r="N3503" s="870">
        <v>0</v>
      </c>
      <c r="O3503" s="870">
        <v>1.0000228881835937E-2</v>
      </c>
      <c r="P3503" s="870">
        <v>3.700084686279297E-3</v>
      </c>
      <c r="Q3503" s="870">
        <v>0</v>
      </c>
      <c r="R3503" s="870">
        <v>0</v>
      </c>
      <c r="S3503" s="870">
        <v>0</v>
      </c>
      <c r="T3503" s="870">
        <v>0</v>
      </c>
      <c r="U3503" s="870">
        <v>0</v>
      </c>
      <c r="V3503" s="870">
        <v>0</v>
      </c>
      <c r="W3503" s="870">
        <v>0</v>
      </c>
      <c r="X3503" s="870">
        <v>3.700084686279297E-3</v>
      </c>
      <c r="Y3503" s="870">
        <v>0.37</v>
      </c>
      <c r="Z3503" s="870">
        <v>3.700084686279297E-3</v>
      </c>
      <c r="AA3503" s="870">
        <v>0</v>
      </c>
      <c r="AB3503" s="870">
        <v>3.700084686279297E-3</v>
      </c>
      <c r="AC3503" s="870">
        <v>0</v>
      </c>
      <c r="AD3503" s="870">
        <v>0</v>
      </c>
      <c r="AE3503" s="870">
        <v>0</v>
      </c>
    </row>
    <row r="3504" spans="1:31">
      <c r="A3504" s="870" t="s">
        <v>2143</v>
      </c>
      <c r="B3504" s="870">
        <v>29</v>
      </c>
      <c r="C3504" s="870">
        <v>2908</v>
      </c>
      <c r="D3504" s="870">
        <v>290800</v>
      </c>
      <c r="E3504" s="870">
        <v>2908009701</v>
      </c>
      <c r="F3504" s="870" t="s">
        <v>3775</v>
      </c>
      <c r="G3504" s="870">
        <v>-19519801739</v>
      </c>
      <c r="H3504" s="870">
        <v>0</v>
      </c>
      <c r="I3504" s="870">
        <v>-7055294899.3800011</v>
      </c>
      <c r="J3504" s="870">
        <v>12464506839.619999</v>
      </c>
      <c r="K3504" s="870">
        <v>0</v>
      </c>
      <c r="L3504" s="870">
        <v>12464506839.619999</v>
      </c>
      <c r="M3504" s="870">
        <v>0</v>
      </c>
      <c r="N3504" s="870">
        <v>0</v>
      </c>
      <c r="O3504" s="870">
        <v>12464506839.619999</v>
      </c>
      <c r="P3504" s="870">
        <v>4611867530.6594</v>
      </c>
      <c r="Q3504" s="870">
        <v>0</v>
      </c>
      <c r="R3504" s="870">
        <v>0</v>
      </c>
      <c r="S3504" s="870">
        <v>0</v>
      </c>
      <c r="T3504" s="870">
        <v>0</v>
      </c>
      <c r="U3504" s="870">
        <v>0</v>
      </c>
      <c r="V3504" s="870">
        <v>0</v>
      </c>
      <c r="W3504" s="870">
        <v>0</v>
      </c>
      <c r="X3504" s="870">
        <v>4611867530.6594</v>
      </c>
      <c r="Y3504" s="870">
        <v>0.37000000000000005</v>
      </c>
      <c r="Z3504" s="870">
        <v>4611867530.6594</v>
      </c>
      <c r="AA3504" s="870">
        <v>0</v>
      </c>
      <c r="AB3504" s="870">
        <v>4611867530.6594</v>
      </c>
      <c r="AC3504" s="870">
        <v>0</v>
      </c>
      <c r="AD3504" s="870">
        <v>0</v>
      </c>
      <c r="AE3504" s="870">
        <v>0</v>
      </c>
    </row>
    <row r="3505" spans="1:31">
      <c r="A3505" s="870" t="s">
        <v>2143</v>
      </c>
      <c r="B3505" s="870">
        <v>29</v>
      </c>
      <c r="C3505" s="870">
        <v>2908</v>
      </c>
      <c r="D3505" s="870">
        <v>290800</v>
      </c>
      <c r="E3505" s="870">
        <v>2908009711</v>
      </c>
      <c r="F3505" s="870" t="s">
        <v>1778</v>
      </c>
      <c r="G3505" s="870">
        <v>-901297765</v>
      </c>
      <c r="H3505" s="870">
        <v>0</v>
      </c>
      <c r="I3505" s="870">
        <v>-901297764.60000002</v>
      </c>
      <c r="J3505" s="870">
        <v>0.39999997615814209</v>
      </c>
      <c r="K3505" s="870">
        <v>0</v>
      </c>
      <c r="L3505" s="870">
        <v>0.39999997615814209</v>
      </c>
      <c r="M3505" s="870">
        <v>0</v>
      </c>
      <c r="N3505" s="870">
        <v>0</v>
      </c>
      <c r="O3505" s="870">
        <v>0.39999997615814209</v>
      </c>
      <c r="P3505" s="870">
        <v>0.14799999117851256</v>
      </c>
      <c r="Q3505" s="870">
        <v>0</v>
      </c>
      <c r="R3505" s="870">
        <v>0</v>
      </c>
      <c r="S3505" s="870">
        <v>0</v>
      </c>
      <c r="T3505" s="870">
        <v>0</v>
      </c>
      <c r="U3505" s="870">
        <v>0</v>
      </c>
      <c r="V3505" s="870">
        <v>0</v>
      </c>
      <c r="W3505" s="870">
        <v>0</v>
      </c>
      <c r="X3505" s="870">
        <v>0.14799999117851256</v>
      </c>
      <c r="Y3505" s="870">
        <v>0.37</v>
      </c>
      <c r="Z3505" s="870">
        <v>0.14799999117851256</v>
      </c>
      <c r="AA3505" s="870">
        <v>0</v>
      </c>
      <c r="AB3505" s="870">
        <v>0.14799999117851256</v>
      </c>
      <c r="AC3505" s="870">
        <v>0</v>
      </c>
      <c r="AD3505" s="870">
        <v>0</v>
      </c>
      <c r="AE3505" s="870">
        <v>0</v>
      </c>
    </row>
    <row r="3506" spans="1:31">
      <c r="A3506" s="870" t="s">
        <v>2143</v>
      </c>
      <c r="B3506" s="870">
        <v>29</v>
      </c>
      <c r="C3506" s="870">
        <v>2940</v>
      </c>
      <c r="D3506" s="870">
        <v>294095</v>
      </c>
      <c r="E3506" s="870">
        <v>2940957013</v>
      </c>
      <c r="F3506" s="870" t="s">
        <v>1779</v>
      </c>
      <c r="G3506" s="870">
        <v>0</v>
      </c>
      <c r="H3506" s="870">
        <v>0</v>
      </c>
      <c r="I3506" s="870">
        <v>0</v>
      </c>
      <c r="J3506" s="870">
        <v>0</v>
      </c>
      <c r="K3506" s="870">
        <v>0</v>
      </c>
      <c r="L3506" s="870">
        <v>0</v>
      </c>
      <c r="M3506" s="870">
        <v>0</v>
      </c>
      <c r="N3506" s="870">
        <v>0</v>
      </c>
      <c r="O3506" s="870">
        <v>0</v>
      </c>
      <c r="P3506" s="870">
        <v>0</v>
      </c>
      <c r="Q3506" s="870">
        <v>0</v>
      </c>
      <c r="R3506" s="870">
        <v>0</v>
      </c>
      <c r="S3506" s="870">
        <v>0</v>
      </c>
      <c r="T3506" s="870">
        <v>0</v>
      </c>
      <c r="U3506" s="870">
        <v>0</v>
      </c>
      <c r="V3506" s="870">
        <v>0</v>
      </c>
      <c r="W3506" s="870">
        <v>0</v>
      </c>
      <c r="X3506" s="870">
        <v>0</v>
      </c>
      <c r="Y3506" s="870">
        <v>0</v>
      </c>
      <c r="Z3506" s="870">
        <v>0</v>
      </c>
      <c r="AA3506" s="870">
        <v>0</v>
      </c>
      <c r="AB3506" s="870">
        <v>0</v>
      </c>
      <c r="AC3506" s="870">
        <v>0</v>
      </c>
      <c r="AD3506" s="870">
        <v>0</v>
      </c>
      <c r="AE3506" s="870">
        <v>0</v>
      </c>
    </row>
    <row r="3507" spans="1:31">
      <c r="A3507" s="870" t="s">
        <v>1849</v>
      </c>
      <c r="B3507" s="870">
        <v>29</v>
      </c>
      <c r="C3507" s="870">
        <v>2940</v>
      </c>
      <c r="D3507" s="870">
        <v>294095</v>
      </c>
      <c r="E3507" s="870">
        <v>2940957014</v>
      </c>
      <c r="F3507" s="870" t="s">
        <v>1779</v>
      </c>
      <c r="G3507" s="870">
        <v>0</v>
      </c>
      <c r="H3507" s="870">
        <v>0</v>
      </c>
      <c r="I3507" s="870">
        <v>0</v>
      </c>
      <c r="J3507" s="870">
        <v>0</v>
      </c>
      <c r="K3507" s="870">
        <v>0</v>
      </c>
      <c r="L3507" s="870">
        <v>0</v>
      </c>
      <c r="M3507" s="870">
        <v>0</v>
      </c>
      <c r="N3507" s="870">
        <v>0</v>
      </c>
      <c r="O3507" s="870">
        <v>0</v>
      </c>
      <c r="P3507" s="870">
        <v>0</v>
      </c>
      <c r="Q3507" s="870">
        <v>0</v>
      </c>
      <c r="R3507" s="870">
        <v>0</v>
      </c>
      <c r="S3507" s="870">
        <v>0</v>
      </c>
      <c r="T3507" s="870">
        <v>0</v>
      </c>
      <c r="U3507" s="870">
        <v>0</v>
      </c>
      <c r="V3507" s="870">
        <v>0</v>
      </c>
      <c r="W3507" s="870">
        <v>0</v>
      </c>
      <c r="X3507" s="870">
        <v>0</v>
      </c>
      <c r="Y3507" s="870">
        <v>0</v>
      </c>
      <c r="Z3507" s="870">
        <v>0</v>
      </c>
      <c r="AA3507" s="870">
        <v>0</v>
      </c>
      <c r="AB3507" s="870">
        <v>0</v>
      </c>
      <c r="AC3507" s="870">
        <v>0</v>
      </c>
      <c r="AD3507" s="870">
        <v>0</v>
      </c>
      <c r="AE3507" s="870">
        <v>0</v>
      </c>
    </row>
    <row r="3508" spans="1:31">
      <c r="A3508" s="870" t="s">
        <v>2143</v>
      </c>
      <c r="B3508" s="870">
        <v>29</v>
      </c>
      <c r="C3508" s="870">
        <v>2990</v>
      </c>
      <c r="D3508" s="870">
        <v>299005</v>
      </c>
      <c r="E3508" s="870">
        <v>2990050709</v>
      </c>
      <c r="F3508" s="870" t="s">
        <v>4467</v>
      </c>
      <c r="G3508" s="870">
        <v>0</v>
      </c>
      <c r="H3508" s="870">
        <v>0</v>
      </c>
      <c r="I3508" s="870">
        <v>0</v>
      </c>
      <c r="J3508" s="870">
        <v>0</v>
      </c>
      <c r="K3508" s="870">
        <v>0</v>
      </c>
      <c r="L3508" s="870">
        <v>0</v>
      </c>
      <c r="M3508" s="870">
        <v>0</v>
      </c>
      <c r="N3508" s="870">
        <v>0</v>
      </c>
      <c r="O3508" s="870">
        <v>0</v>
      </c>
      <c r="P3508" s="870">
        <v>0</v>
      </c>
      <c r="Q3508" s="870">
        <v>0</v>
      </c>
      <c r="R3508" s="870">
        <v>0</v>
      </c>
      <c r="S3508" s="870">
        <v>0</v>
      </c>
      <c r="T3508" s="870">
        <v>0</v>
      </c>
      <c r="U3508" s="870">
        <v>0</v>
      </c>
      <c r="V3508" s="870">
        <v>0</v>
      </c>
      <c r="W3508" s="870">
        <v>0</v>
      </c>
      <c r="X3508" s="870">
        <v>0</v>
      </c>
      <c r="Y3508" s="870">
        <v>0</v>
      </c>
      <c r="Z3508" s="870">
        <v>0</v>
      </c>
      <c r="AA3508" s="870">
        <v>0</v>
      </c>
      <c r="AB3508" s="870">
        <v>0</v>
      </c>
      <c r="AC3508" s="870">
        <v>0</v>
      </c>
      <c r="AD3508" s="870">
        <v>0</v>
      </c>
      <c r="AE3508" s="870">
        <v>0</v>
      </c>
    </row>
    <row r="3509" spans="1:31">
      <c r="A3509" s="870" t="s">
        <v>2143</v>
      </c>
      <c r="B3509" s="870">
        <v>29</v>
      </c>
      <c r="C3509" s="870">
        <v>2990</v>
      </c>
      <c r="D3509" s="870">
        <v>299005</v>
      </c>
      <c r="E3509" s="870">
        <v>2990051004</v>
      </c>
      <c r="F3509" s="870" t="s">
        <v>3164</v>
      </c>
      <c r="G3509" s="870">
        <v>-661197897</v>
      </c>
      <c r="H3509" s="870">
        <v>0</v>
      </c>
      <c r="I3509" s="870">
        <v>-661197896.51999998</v>
      </c>
      <c r="J3509" s="870">
        <v>0.48000001907348633</v>
      </c>
      <c r="K3509" s="870">
        <v>0</v>
      </c>
      <c r="L3509" s="870">
        <v>0.48000001907348633</v>
      </c>
      <c r="M3509" s="870">
        <v>0</v>
      </c>
      <c r="N3509" s="870">
        <v>0</v>
      </c>
      <c r="O3509" s="870">
        <v>0.48000001907348633</v>
      </c>
      <c r="P3509" s="870">
        <v>0.17760000705718995</v>
      </c>
      <c r="Q3509" s="870">
        <v>0</v>
      </c>
      <c r="R3509" s="870">
        <v>0</v>
      </c>
      <c r="S3509" s="870">
        <v>0</v>
      </c>
      <c r="T3509" s="870">
        <v>0</v>
      </c>
      <c r="U3509" s="870">
        <v>0</v>
      </c>
      <c r="V3509" s="870">
        <v>0</v>
      </c>
      <c r="W3509" s="870">
        <v>0</v>
      </c>
      <c r="X3509" s="870">
        <v>0.17760000705718995</v>
      </c>
      <c r="Y3509" s="870">
        <v>0.37</v>
      </c>
      <c r="Z3509" s="870">
        <v>0.17760000705718995</v>
      </c>
      <c r="AA3509" s="870">
        <v>0</v>
      </c>
      <c r="AB3509" s="870">
        <v>0.17760000705718995</v>
      </c>
      <c r="AC3509" s="870">
        <v>0</v>
      </c>
      <c r="AD3509" s="870">
        <v>0</v>
      </c>
      <c r="AE3509" s="870">
        <v>0</v>
      </c>
    </row>
    <row r="3510" spans="1:31">
      <c r="A3510" s="870" t="s">
        <v>2143</v>
      </c>
      <c r="B3510" s="870">
        <v>29</v>
      </c>
      <c r="C3510" s="870">
        <v>2990</v>
      </c>
      <c r="D3510" s="870">
        <v>299005</v>
      </c>
      <c r="E3510" s="870">
        <v>2990051005</v>
      </c>
      <c r="F3510" s="870" t="s">
        <v>349</v>
      </c>
      <c r="G3510" s="870">
        <v>-1589334685</v>
      </c>
      <c r="H3510" s="870">
        <v>0</v>
      </c>
      <c r="I3510" s="870">
        <v>-1589334684.75</v>
      </c>
      <c r="J3510" s="870">
        <v>0.25</v>
      </c>
      <c r="K3510" s="870">
        <v>0</v>
      </c>
      <c r="L3510" s="870">
        <v>0.25</v>
      </c>
      <c r="M3510" s="870">
        <v>0</v>
      </c>
      <c r="N3510" s="870">
        <v>0</v>
      </c>
      <c r="O3510" s="870">
        <v>0.25</v>
      </c>
      <c r="P3510" s="870">
        <v>9.2499999999999999E-2</v>
      </c>
      <c r="Q3510" s="870">
        <v>0</v>
      </c>
      <c r="R3510" s="870">
        <v>0</v>
      </c>
      <c r="S3510" s="870">
        <v>0</v>
      </c>
      <c r="T3510" s="870">
        <v>0</v>
      </c>
      <c r="U3510" s="870">
        <v>0</v>
      </c>
      <c r="V3510" s="870">
        <v>0</v>
      </c>
      <c r="W3510" s="870">
        <v>0</v>
      </c>
      <c r="X3510" s="870">
        <v>9.2499999999999999E-2</v>
      </c>
      <c r="Y3510" s="870">
        <v>0.37</v>
      </c>
      <c r="Z3510" s="870">
        <v>9.2499999999999999E-2</v>
      </c>
      <c r="AA3510" s="870">
        <v>0</v>
      </c>
      <c r="AB3510" s="870">
        <v>9.2499999999999999E-2</v>
      </c>
      <c r="AC3510" s="870">
        <v>0</v>
      </c>
      <c r="AD3510" s="870">
        <v>0</v>
      </c>
      <c r="AE3510" s="870">
        <v>0</v>
      </c>
    </row>
    <row r="3511" spans="1:31">
      <c r="A3511" s="870" t="s">
        <v>2143</v>
      </c>
      <c r="B3511" s="870">
        <v>29</v>
      </c>
      <c r="C3511" s="870">
        <v>2990</v>
      </c>
      <c r="D3511" s="870">
        <v>299005</v>
      </c>
      <c r="E3511" s="870">
        <v>2990059001</v>
      </c>
      <c r="F3511" s="870" t="s">
        <v>4468</v>
      </c>
      <c r="G3511" s="870">
        <v>-2529768</v>
      </c>
      <c r="H3511" s="870">
        <v>0</v>
      </c>
      <c r="I3511" s="870">
        <v>-2529768</v>
      </c>
      <c r="J3511" s="870">
        <v>0</v>
      </c>
      <c r="K3511" s="870">
        <v>0</v>
      </c>
      <c r="L3511" s="870">
        <v>0</v>
      </c>
      <c r="M3511" s="870">
        <v>0</v>
      </c>
      <c r="N3511" s="870">
        <v>0</v>
      </c>
      <c r="O3511" s="870">
        <v>0</v>
      </c>
      <c r="P3511" s="870">
        <v>0</v>
      </c>
      <c r="Q3511" s="870">
        <v>0</v>
      </c>
      <c r="R3511" s="870">
        <v>0</v>
      </c>
      <c r="S3511" s="870">
        <v>0</v>
      </c>
      <c r="T3511" s="870">
        <v>0</v>
      </c>
      <c r="U3511" s="870">
        <v>0</v>
      </c>
      <c r="V3511" s="870">
        <v>0</v>
      </c>
      <c r="W3511" s="870">
        <v>0</v>
      </c>
      <c r="X3511" s="870">
        <v>0</v>
      </c>
      <c r="Y3511" s="870">
        <v>0</v>
      </c>
      <c r="Z3511" s="870">
        <v>0</v>
      </c>
      <c r="AA3511" s="870">
        <v>0</v>
      </c>
      <c r="AB3511" s="870">
        <v>0</v>
      </c>
      <c r="AC3511" s="870">
        <v>0</v>
      </c>
      <c r="AD3511" s="870">
        <v>0</v>
      </c>
      <c r="AE3511" s="870">
        <v>0</v>
      </c>
    </row>
    <row r="3512" spans="1:31">
      <c r="A3512" s="870" t="s">
        <v>2143</v>
      </c>
      <c r="B3512" s="870">
        <v>29</v>
      </c>
      <c r="C3512" s="870">
        <v>2990</v>
      </c>
      <c r="D3512" s="870">
        <v>299005</v>
      </c>
      <c r="E3512" s="870">
        <v>2990059002</v>
      </c>
      <c r="F3512" s="870" t="s">
        <v>4532</v>
      </c>
      <c r="G3512" s="870">
        <v>0</v>
      </c>
      <c r="H3512" s="870">
        <v>0</v>
      </c>
      <c r="I3512" s="870">
        <v>0</v>
      </c>
      <c r="J3512" s="870">
        <v>0</v>
      </c>
      <c r="K3512" s="870">
        <v>0</v>
      </c>
      <c r="L3512" s="870">
        <v>0</v>
      </c>
      <c r="M3512" s="870">
        <v>0</v>
      </c>
      <c r="N3512" s="870">
        <v>0</v>
      </c>
      <c r="O3512" s="870">
        <v>0</v>
      </c>
      <c r="P3512" s="870">
        <v>0</v>
      </c>
      <c r="Q3512" s="870">
        <v>0</v>
      </c>
      <c r="R3512" s="870">
        <v>0</v>
      </c>
      <c r="S3512" s="870">
        <v>0</v>
      </c>
      <c r="T3512" s="870">
        <v>0</v>
      </c>
      <c r="U3512" s="870">
        <v>0</v>
      </c>
      <c r="V3512" s="870">
        <v>0</v>
      </c>
      <c r="W3512" s="870">
        <v>0</v>
      </c>
      <c r="X3512" s="870">
        <v>0</v>
      </c>
      <c r="Y3512" s="870">
        <v>0</v>
      </c>
      <c r="Z3512" s="870">
        <v>0</v>
      </c>
      <c r="AA3512" s="870">
        <v>0</v>
      </c>
      <c r="AB3512" s="870">
        <v>0</v>
      </c>
      <c r="AC3512" s="870">
        <v>0</v>
      </c>
      <c r="AD3512" s="870">
        <v>0</v>
      </c>
      <c r="AE3512" s="870">
        <v>0</v>
      </c>
    </row>
    <row r="3513" spans="1:31">
      <c r="A3513" s="870" t="s">
        <v>2143</v>
      </c>
      <c r="B3513" s="870">
        <v>29</v>
      </c>
      <c r="C3513" s="870">
        <v>2990</v>
      </c>
      <c r="D3513" s="870">
        <v>299005</v>
      </c>
      <c r="E3513" s="870">
        <v>2990059004</v>
      </c>
      <c r="F3513" s="870" t="s">
        <v>4587</v>
      </c>
      <c r="G3513" s="870">
        <v>0</v>
      </c>
      <c r="H3513" s="870">
        <v>0</v>
      </c>
      <c r="I3513" s="870">
        <v>0</v>
      </c>
      <c r="J3513" s="870">
        <v>0</v>
      </c>
      <c r="K3513" s="870">
        <v>0</v>
      </c>
      <c r="L3513" s="870">
        <v>0</v>
      </c>
      <c r="M3513" s="870">
        <v>0</v>
      </c>
      <c r="N3513" s="870">
        <v>0</v>
      </c>
      <c r="O3513" s="870">
        <v>0</v>
      </c>
      <c r="P3513" s="870">
        <v>0</v>
      </c>
      <c r="Q3513" s="870">
        <v>0</v>
      </c>
      <c r="R3513" s="870">
        <v>0</v>
      </c>
      <c r="S3513" s="870">
        <v>0</v>
      </c>
      <c r="T3513" s="870">
        <v>0</v>
      </c>
      <c r="U3513" s="870">
        <v>0</v>
      </c>
      <c r="V3513" s="870">
        <v>0</v>
      </c>
      <c r="W3513" s="870">
        <v>0</v>
      </c>
      <c r="X3513" s="870">
        <v>0</v>
      </c>
      <c r="Y3513" s="870">
        <v>0</v>
      </c>
      <c r="Z3513" s="870">
        <v>0</v>
      </c>
      <c r="AA3513" s="870">
        <v>0</v>
      </c>
      <c r="AB3513" s="870">
        <v>0</v>
      </c>
      <c r="AC3513" s="870">
        <v>0</v>
      </c>
      <c r="AD3513" s="870">
        <v>0</v>
      </c>
      <c r="AE3513" s="870">
        <v>0</v>
      </c>
    </row>
    <row r="3514" spans="1:31">
      <c r="A3514" s="870" t="s">
        <v>2143</v>
      </c>
      <c r="B3514" s="870">
        <v>29</v>
      </c>
      <c r="C3514" s="870">
        <v>2990</v>
      </c>
      <c r="D3514" s="870">
        <v>299005</v>
      </c>
      <c r="E3514" s="870">
        <v>2990059008</v>
      </c>
      <c r="F3514" s="870" t="s">
        <v>4469</v>
      </c>
      <c r="G3514" s="870">
        <v>0</v>
      </c>
      <c r="H3514" s="870">
        <v>0</v>
      </c>
      <c r="I3514" s="870">
        <v>0</v>
      </c>
      <c r="J3514" s="870">
        <v>0</v>
      </c>
      <c r="K3514" s="870">
        <v>0</v>
      </c>
      <c r="L3514" s="870">
        <v>0</v>
      </c>
      <c r="M3514" s="870">
        <v>0</v>
      </c>
      <c r="N3514" s="870">
        <v>0</v>
      </c>
      <c r="O3514" s="870">
        <v>0</v>
      </c>
      <c r="P3514" s="870">
        <v>0</v>
      </c>
      <c r="Q3514" s="870">
        <v>0</v>
      </c>
      <c r="R3514" s="870">
        <v>0</v>
      </c>
      <c r="S3514" s="870">
        <v>0</v>
      </c>
      <c r="T3514" s="870">
        <v>0</v>
      </c>
      <c r="U3514" s="870">
        <v>0</v>
      </c>
      <c r="V3514" s="870">
        <v>0</v>
      </c>
      <c r="W3514" s="870">
        <v>0</v>
      </c>
      <c r="X3514" s="870">
        <v>0</v>
      </c>
      <c r="Y3514" s="870">
        <v>0</v>
      </c>
      <c r="Z3514" s="870">
        <v>0</v>
      </c>
      <c r="AA3514" s="870">
        <v>0</v>
      </c>
      <c r="AB3514" s="870">
        <v>0</v>
      </c>
      <c r="AC3514" s="870">
        <v>0</v>
      </c>
      <c r="AD3514" s="870">
        <v>0</v>
      </c>
      <c r="AE3514" s="870">
        <v>0</v>
      </c>
    </row>
    <row r="3515" spans="1:31">
      <c r="A3515" s="870" t="s">
        <v>2143</v>
      </c>
      <c r="B3515" s="870">
        <v>29</v>
      </c>
      <c r="C3515" s="870">
        <v>2990</v>
      </c>
      <c r="D3515" s="870">
        <v>299005</v>
      </c>
      <c r="E3515" s="870">
        <v>2990059009</v>
      </c>
      <c r="F3515" s="870" t="s">
        <v>4470</v>
      </c>
      <c r="G3515" s="870">
        <v>0</v>
      </c>
      <c r="H3515" s="870">
        <v>0</v>
      </c>
      <c r="I3515" s="870">
        <v>0</v>
      </c>
      <c r="J3515" s="870">
        <v>0</v>
      </c>
      <c r="K3515" s="870">
        <v>0</v>
      </c>
      <c r="L3515" s="870">
        <v>0</v>
      </c>
      <c r="M3515" s="870">
        <v>0</v>
      </c>
      <c r="N3515" s="870">
        <v>0</v>
      </c>
      <c r="O3515" s="870">
        <v>0</v>
      </c>
      <c r="P3515" s="870">
        <v>0</v>
      </c>
      <c r="Q3515" s="870">
        <v>0</v>
      </c>
      <c r="R3515" s="870">
        <v>0</v>
      </c>
      <c r="S3515" s="870">
        <v>0</v>
      </c>
      <c r="T3515" s="870">
        <v>0</v>
      </c>
      <c r="U3515" s="870">
        <v>0</v>
      </c>
      <c r="V3515" s="870">
        <v>0</v>
      </c>
      <c r="W3515" s="870">
        <v>0</v>
      </c>
      <c r="X3515" s="870">
        <v>0</v>
      </c>
      <c r="Y3515" s="870">
        <v>0</v>
      </c>
      <c r="Z3515" s="870">
        <v>0</v>
      </c>
      <c r="AA3515" s="870">
        <v>0</v>
      </c>
      <c r="AB3515" s="870">
        <v>0</v>
      </c>
      <c r="AC3515" s="870">
        <v>0</v>
      </c>
      <c r="AD3515" s="870">
        <v>0</v>
      </c>
      <c r="AE3515" s="870">
        <v>0</v>
      </c>
    </row>
    <row r="3516" spans="1:31">
      <c r="A3516" s="870" t="s">
        <v>2143</v>
      </c>
      <c r="B3516" s="870">
        <v>29</v>
      </c>
      <c r="C3516" s="870">
        <v>2990</v>
      </c>
      <c r="D3516" s="870">
        <v>299005</v>
      </c>
      <c r="E3516" s="870">
        <v>2990059012</v>
      </c>
      <c r="F3516" s="870" t="s">
        <v>1780</v>
      </c>
      <c r="G3516" s="870">
        <v>-12083161649</v>
      </c>
      <c r="H3516" s="870">
        <v>0</v>
      </c>
      <c r="I3516" s="870">
        <v>-12083161649.049999</v>
      </c>
      <c r="J3516" s="870">
        <v>-4.9999237060546875E-2</v>
      </c>
      <c r="K3516" s="870">
        <v>0</v>
      </c>
      <c r="L3516" s="870">
        <v>0</v>
      </c>
      <c r="M3516" s="870">
        <v>-4.9999237060546875E-2</v>
      </c>
      <c r="N3516" s="870">
        <v>0</v>
      </c>
      <c r="O3516" s="870">
        <v>-4.9999237060546875E-2</v>
      </c>
      <c r="P3516" s="870">
        <v>-1.8499717712402344E-2</v>
      </c>
      <c r="Q3516" s="870">
        <v>0</v>
      </c>
      <c r="R3516" s="870">
        <v>0</v>
      </c>
      <c r="S3516" s="870">
        <v>0</v>
      </c>
      <c r="T3516" s="870">
        <v>0</v>
      </c>
      <c r="U3516" s="870">
        <v>0</v>
      </c>
      <c r="V3516" s="870">
        <v>0</v>
      </c>
      <c r="W3516" s="870">
        <v>0</v>
      </c>
      <c r="X3516" s="870">
        <v>-1.8499717712402344E-2</v>
      </c>
      <c r="Y3516" s="870">
        <v>0.37</v>
      </c>
      <c r="Z3516" s="870">
        <v>0</v>
      </c>
      <c r="AA3516" s="870">
        <v>-1.8499717712402344E-2</v>
      </c>
      <c r="AB3516" s="870">
        <v>0</v>
      </c>
      <c r="AC3516" s="870">
        <v>-1.8499717712402344E-2</v>
      </c>
      <c r="AD3516" s="870">
        <v>0</v>
      </c>
      <c r="AE3516" s="870">
        <v>0</v>
      </c>
    </row>
    <row r="3517" spans="1:31">
      <c r="A3517" s="870" t="s">
        <v>2143</v>
      </c>
      <c r="B3517" s="870">
        <v>29</v>
      </c>
      <c r="C3517" s="870">
        <v>2990</v>
      </c>
      <c r="D3517" s="870">
        <v>299005</v>
      </c>
      <c r="E3517" s="870">
        <v>2990059013</v>
      </c>
      <c r="F3517" s="870" t="s">
        <v>4471</v>
      </c>
      <c r="G3517" s="870">
        <v>0</v>
      </c>
      <c r="H3517" s="870">
        <v>0</v>
      </c>
      <c r="I3517" s="870">
        <v>0</v>
      </c>
      <c r="J3517" s="870">
        <v>0</v>
      </c>
      <c r="K3517" s="870">
        <v>0</v>
      </c>
      <c r="L3517" s="870">
        <v>0</v>
      </c>
      <c r="M3517" s="870">
        <v>0</v>
      </c>
      <c r="N3517" s="870">
        <v>0</v>
      </c>
      <c r="O3517" s="870">
        <v>0</v>
      </c>
      <c r="P3517" s="870">
        <v>0</v>
      </c>
      <c r="Q3517" s="870">
        <v>0</v>
      </c>
      <c r="R3517" s="870">
        <v>0</v>
      </c>
      <c r="S3517" s="870">
        <v>0</v>
      </c>
      <c r="T3517" s="870">
        <v>0</v>
      </c>
      <c r="U3517" s="870">
        <v>0</v>
      </c>
      <c r="V3517" s="870">
        <v>0</v>
      </c>
      <c r="W3517" s="870">
        <v>0</v>
      </c>
      <c r="X3517" s="870">
        <v>0</v>
      </c>
      <c r="Y3517" s="870">
        <v>0</v>
      </c>
      <c r="Z3517" s="870">
        <v>0</v>
      </c>
      <c r="AA3517" s="870">
        <v>0</v>
      </c>
      <c r="AB3517" s="870">
        <v>0</v>
      </c>
      <c r="AC3517" s="870">
        <v>0</v>
      </c>
      <c r="AD3517" s="870">
        <v>0</v>
      </c>
      <c r="AE3517" s="870">
        <v>0</v>
      </c>
    </row>
    <row r="3518" spans="1:31">
      <c r="A3518" s="870" t="s">
        <v>2143</v>
      </c>
      <c r="B3518" s="870">
        <v>29</v>
      </c>
      <c r="C3518" s="870">
        <v>2990</v>
      </c>
      <c r="D3518" s="870">
        <v>299005</v>
      </c>
      <c r="E3518" s="870">
        <v>2990059014</v>
      </c>
      <c r="F3518" s="870" t="s">
        <v>4472</v>
      </c>
      <c r="G3518" s="870">
        <v>0</v>
      </c>
      <c r="H3518" s="870">
        <v>0</v>
      </c>
      <c r="I3518" s="870">
        <v>0</v>
      </c>
      <c r="J3518" s="870">
        <v>0</v>
      </c>
      <c r="K3518" s="870">
        <v>0</v>
      </c>
      <c r="L3518" s="870">
        <v>0</v>
      </c>
      <c r="M3518" s="870">
        <v>0</v>
      </c>
      <c r="N3518" s="870">
        <v>0</v>
      </c>
      <c r="O3518" s="870">
        <v>0</v>
      </c>
      <c r="P3518" s="870">
        <v>0</v>
      </c>
      <c r="Q3518" s="870">
        <v>0</v>
      </c>
      <c r="R3518" s="870">
        <v>0</v>
      </c>
      <c r="S3518" s="870">
        <v>0</v>
      </c>
      <c r="T3518" s="870">
        <v>0</v>
      </c>
      <c r="U3518" s="870">
        <v>0</v>
      </c>
      <c r="V3518" s="870">
        <v>0</v>
      </c>
      <c r="W3518" s="870">
        <v>0</v>
      </c>
      <c r="X3518" s="870">
        <v>0</v>
      </c>
      <c r="Y3518" s="870">
        <v>0</v>
      </c>
      <c r="Z3518" s="870">
        <v>0</v>
      </c>
      <c r="AA3518" s="870">
        <v>0</v>
      </c>
      <c r="AB3518" s="870">
        <v>0</v>
      </c>
      <c r="AC3518" s="870">
        <v>0</v>
      </c>
      <c r="AD3518" s="870">
        <v>0</v>
      </c>
      <c r="AE3518" s="870">
        <v>0</v>
      </c>
    </row>
    <row r="3519" spans="1:31">
      <c r="A3519" s="870" t="s">
        <v>2143</v>
      </c>
      <c r="B3519" s="870">
        <v>29</v>
      </c>
      <c r="C3519" s="870">
        <v>2990</v>
      </c>
      <c r="D3519" s="870">
        <v>299005</v>
      </c>
      <c r="E3519" s="870">
        <v>2990059020</v>
      </c>
      <c r="F3519" s="870" t="s">
        <v>4468</v>
      </c>
      <c r="G3519" s="870">
        <v>0</v>
      </c>
      <c r="H3519" s="870">
        <v>0</v>
      </c>
      <c r="I3519" s="870">
        <v>0</v>
      </c>
      <c r="J3519" s="870">
        <v>0</v>
      </c>
      <c r="K3519" s="870">
        <v>0</v>
      </c>
      <c r="L3519" s="870">
        <v>0</v>
      </c>
      <c r="M3519" s="870">
        <v>0</v>
      </c>
      <c r="N3519" s="870">
        <v>0</v>
      </c>
      <c r="O3519" s="870">
        <v>0</v>
      </c>
      <c r="P3519" s="870">
        <v>0</v>
      </c>
      <c r="Q3519" s="870">
        <v>0</v>
      </c>
      <c r="R3519" s="870">
        <v>0</v>
      </c>
      <c r="S3519" s="870">
        <v>0</v>
      </c>
      <c r="T3519" s="870">
        <v>0</v>
      </c>
      <c r="U3519" s="870">
        <v>0</v>
      </c>
      <c r="V3519" s="870">
        <v>0</v>
      </c>
      <c r="W3519" s="870">
        <v>0</v>
      </c>
      <c r="X3519" s="870">
        <v>0</v>
      </c>
      <c r="Y3519" s="870">
        <v>0</v>
      </c>
      <c r="Z3519" s="870">
        <v>0</v>
      </c>
      <c r="AA3519" s="870">
        <v>0</v>
      </c>
      <c r="AB3519" s="870">
        <v>0</v>
      </c>
      <c r="AC3519" s="870">
        <v>0</v>
      </c>
      <c r="AD3519" s="870">
        <v>0</v>
      </c>
      <c r="AE3519" s="870">
        <v>0</v>
      </c>
    </row>
    <row r="3520" spans="1:31">
      <c r="A3520" s="870" t="s">
        <v>2143</v>
      </c>
      <c r="B3520" s="870">
        <v>29</v>
      </c>
      <c r="C3520" s="870">
        <v>2990</v>
      </c>
      <c r="D3520" s="870">
        <v>299005</v>
      </c>
      <c r="E3520" s="870">
        <v>2990059022</v>
      </c>
      <c r="F3520" s="870" t="s">
        <v>1781</v>
      </c>
      <c r="G3520" s="870">
        <v>-2157556495</v>
      </c>
      <c r="H3520" s="870">
        <v>0</v>
      </c>
      <c r="I3520" s="870">
        <v>-2157556495</v>
      </c>
      <c r="J3520" s="870">
        <v>0</v>
      </c>
      <c r="K3520" s="870">
        <v>0</v>
      </c>
      <c r="L3520" s="870">
        <v>0</v>
      </c>
      <c r="M3520" s="870">
        <v>0</v>
      </c>
      <c r="N3520" s="870">
        <v>0</v>
      </c>
      <c r="O3520" s="870">
        <v>0</v>
      </c>
      <c r="P3520" s="870">
        <v>0</v>
      </c>
      <c r="Q3520" s="870">
        <v>0</v>
      </c>
      <c r="R3520" s="870">
        <v>0</v>
      </c>
      <c r="S3520" s="870">
        <v>0</v>
      </c>
      <c r="T3520" s="870">
        <v>0</v>
      </c>
      <c r="U3520" s="870">
        <v>0</v>
      </c>
      <c r="V3520" s="870">
        <v>0</v>
      </c>
      <c r="W3520" s="870">
        <v>0</v>
      </c>
      <c r="X3520" s="870">
        <v>0</v>
      </c>
      <c r="Y3520" s="870">
        <v>0</v>
      </c>
      <c r="Z3520" s="870">
        <v>0</v>
      </c>
      <c r="AA3520" s="870">
        <v>0</v>
      </c>
      <c r="AB3520" s="870">
        <v>0</v>
      </c>
      <c r="AC3520" s="870">
        <v>0</v>
      </c>
      <c r="AD3520" s="870">
        <v>0</v>
      </c>
      <c r="AE3520" s="870">
        <v>0</v>
      </c>
    </row>
    <row r="3521" spans="1:31">
      <c r="A3521" s="870" t="s">
        <v>2143</v>
      </c>
      <c r="B3521" s="870">
        <v>29</v>
      </c>
      <c r="C3521" s="870">
        <v>2990</v>
      </c>
      <c r="D3521" s="870">
        <v>299005</v>
      </c>
      <c r="E3521" s="870">
        <v>2990059023</v>
      </c>
      <c r="F3521" s="870" t="s">
        <v>4770</v>
      </c>
      <c r="G3521" s="870">
        <v>-163654340</v>
      </c>
      <c r="H3521" s="870">
        <v>0</v>
      </c>
      <c r="I3521" s="870">
        <v>-163654340</v>
      </c>
      <c r="J3521" s="870">
        <v>0</v>
      </c>
      <c r="K3521" s="870">
        <v>0</v>
      </c>
      <c r="L3521" s="870">
        <v>0</v>
      </c>
      <c r="M3521" s="870">
        <v>0</v>
      </c>
      <c r="N3521" s="870">
        <v>0</v>
      </c>
      <c r="O3521" s="870">
        <v>0</v>
      </c>
      <c r="P3521" s="870">
        <v>0</v>
      </c>
      <c r="Q3521" s="870">
        <v>0</v>
      </c>
      <c r="R3521" s="870">
        <v>0</v>
      </c>
      <c r="S3521" s="870">
        <v>0</v>
      </c>
      <c r="T3521" s="870">
        <v>0</v>
      </c>
      <c r="U3521" s="870">
        <v>0</v>
      </c>
      <c r="V3521" s="870">
        <v>0</v>
      </c>
      <c r="W3521" s="870">
        <v>0</v>
      </c>
      <c r="X3521" s="870">
        <v>0</v>
      </c>
      <c r="Y3521" s="870">
        <v>0</v>
      </c>
      <c r="Z3521" s="870">
        <v>0</v>
      </c>
      <c r="AA3521" s="870">
        <v>0</v>
      </c>
      <c r="AB3521" s="870">
        <v>0</v>
      </c>
      <c r="AC3521" s="870">
        <v>0</v>
      </c>
      <c r="AD3521" s="870">
        <v>0</v>
      </c>
      <c r="AE3521" s="870">
        <v>0</v>
      </c>
    </row>
    <row r="3522" spans="1:31">
      <c r="A3522" s="870" t="s">
        <v>2143</v>
      </c>
      <c r="B3522" s="870">
        <v>29</v>
      </c>
      <c r="C3522" s="870">
        <v>2990</v>
      </c>
      <c r="D3522" s="870">
        <v>299005</v>
      </c>
      <c r="E3522" s="870">
        <v>2990059024</v>
      </c>
      <c r="F3522" s="870" t="s">
        <v>2146</v>
      </c>
      <c r="G3522" s="870">
        <v>0</v>
      </c>
      <c r="H3522" s="870">
        <v>0</v>
      </c>
      <c r="I3522" s="870">
        <v>0</v>
      </c>
      <c r="J3522" s="870">
        <v>0</v>
      </c>
      <c r="K3522" s="870">
        <v>0</v>
      </c>
      <c r="L3522" s="870">
        <v>0</v>
      </c>
      <c r="M3522" s="870">
        <v>0</v>
      </c>
      <c r="N3522" s="870">
        <v>0</v>
      </c>
      <c r="O3522" s="870">
        <v>0</v>
      </c>
      <c r="P3522" s="870">
        <v>0</v>
      </c>
      <c r="Q3522" s="870">
        <v>0</v>
      </c>
      <c r="R3522" s="870">
        <v>0</v>
      </c>
      <c r="S3522" s="870">
        <v>0</v>
      </c>
      <c r="T3522" s="870">
        <v>0</v>
      </c>
      <c r="U3522" s="870">
        <v>0</v>
      </c>
      <c r="V3522" s="870">
        <v>0</v>
      </c>
      <c r="W3522" s="870">
        <v>0</v>
      </c>
      <c r="X3522" s="870">
        <v>0</v>
      </c>
      <c r="Y3522" s="870">
        <v>0</v>
      </c>
      <c r="Z3522" s="870">
        <v>0</v>
      </c>
      <c r="AA3522" s="870">
        <v>0</v>
      </c>
      <c r="AB3522" s="870">
        <v>0</v>
      </c>
      <c r="AC3522" s="870">
        <v>0</v>
      </c>
      <c r="AD3522" s="870">
        <v>0</v>
      </c>
      <c r="AE3522" s="870">
        <v>0</v>
      </c>
    </row>
    <row r="3523" spans="1:31">
      <c r="A3523" s="870" t="s">
        <v>2143</v>
      </c>
      <c r="B3523" s="870">
        <v>29</v>
      </c>
      <c r="C3523" s="870">
        <v>2990</v>
      </c>
      <c r="D3523" s="870">
        <v>299005</v>
      </c>
      <c r="E3523" s="870">
        <v>2990059034</v>
      </c>
      <c r="F3523" s="870" t="s">
        <v>4473</v>
      </c>
      <c r="G3523" s="870">
        <v>0</v>
      </c>
      <c r="H3523" s="870">
        <v>0</v>
      </c>
      <c r="I3523" s="870">
        <v>0</v>
      </c>
      <c r="J3523" s="870">
        <v>0</v>
      </c>
      <c r="K3523" s="870">
        <v>0</v>
      </c>
      <c r="L3523" s="870">
        <v>0</v>
      </c>
      <c r="M3523" s="870">
        <v>0</v>
      </c>
      <c r="N3523" s="870">
        <v>0</v>
      </c>
      <c r="O3523" s="870">
        <v>0</v>
      </c>
      <c r="P3523" s="870">
        <v>0</v>
      </c>
      <c r="Q3523" s="870">
        <v>0</v>
      </c>
      <c r="R3523" s="870">
        <v>0</v>
      </c>
      <c r="S3523" s="870">
        <v>0</v>
      </c>
      <c r="T3523" s="870">
        <v>0</v>
      </c>
      <c r="U3523" s="870">
        <v>0</v>
      </c>
      <c r="V3523" s="870">
        <v>0</v>
      </c>
      <c r="W3523" s="870">
        <v>0</v>
      </c>
      <c r="X3523" s="870">
        <v>0</v>
      </c>
      <c r="Y3523" s="870">
        <v>0</v>
      </c>
      <c r="Z3523" s="870">
        <v>0</v>
      </c>
      <c r="AA3523" s="870">
        <v>0</v>
      </c>
      <c r="AB3523" s="870">
        <v>0</v>
      </c>
      <c r="AC3523" s="870">
        <v>0</v>
      </c>
      <c r="AD3523" s="870">
        <v>0</v>
      </c>
      <c r="AE3523" s="870">
        <v>0</v>
      </c>
    </row>
    <row r="3524" spans="1:31">
      <c r="A3524" s="870" t="s">
        <v>2143</v>
      </c>
      <c r="B3524" s="870">
        <v>29</v>
      </c>
      <c r="C3524" s="870">
        <v>2990</v>
      </c>
      <c r="D3524" s="870">
        <v>299005</v>
      </c>
      <c r="E3524" s="870">
        <v>2990059040</v>
      </c>
      <c r="F3524" s="870" t="s">
        <v>4588</v>
      </c>
      <c r="G3524" s="870">
        <v>0</v>
      </c>
      <c r="H3524" s="870">
        <v>0</v>
      </c>
      <c r="I3524" s="870">
        <v>0</v>
      </c>
      <c r="J3524" s="870">
        <v>0</v>
      </c>
      <c r="K3524" s="870">
        <v>0</v>
      </c>
      <c r="L3524" s="870">
        <v>0</v>
      </c>
      <c r="M3524" s="870">
        <v>0</v>
      </c>
      <c r="N3524" s="870">
        <v>0</v>
      </c>
      <c r="O3524" s="870">
        <v>0</v>
      </c>
      <c r="P3524" s="870">
        <v>0</v>
      </c>
      <c r="Q3524" s="870">
        <v>0</v>
      </c>
      <c r="R3524" s="870">
        <v>0</v>
      </c>
      <c r="S3524" s="870">
        <v>0</v>
      </c>
      <c r="T3524" s="870">
        <v>0</v>
      </c>
      <c r="U3524" s="870">
        <v>0</v>
      </c>
      <c r="V3524" s="870">
        <v>0</v>
      </c>
      <c r="W3524" s="870">
        <v>0</v>
      </c>
      <c r="X3524" s="870">
        <v>0</v>
      </c>
      <c r="Y3524" s="870">
        <v>0</v>
      </c>
      <c r="Z3524" s="870">
        <v>0</v>
      </c>
      <c r="AA3524" s="870">
        <v>0</v>
      </c>
      <c r="AB3524" s="870">
        <v>0</v>
      </c>
      <c r="AC3524" s="870">
        <v>0</v>
      </c>
      <c r="AD3524" s="870">
        <v>0</v>
      </c>
      <c r="AE3524" s="870">
        <v>0</v>
      </c>
    </row>
    <row r="3525" spans="1:31">
      <c r="A3525" s="870" t="s">
        <v>2143</v>
      </c>
      <c r="B3525" s="870">
        <v>29</v>
      </c>
      <c r="C3525" s="870">
        <v>2990</v>
      </c>
      <c r="D3525" s="870">
        <v>299005</v>
      </c>
      <c r="E3525" s="870">
        <v>2990059042</v>
      </c>
      <c r="F3525" s="870" t="s">
        <v>2147</v>
      </c>
      <c r="G3525" s="870">
        <v>-2427900000</v>
      </c>
      <c r="H3525" s="870">
        <v>0</v>
      </c>
      <c r="I3525" s="870">
        <v>-2427900000</v>
      </c>
      <c r="J3525" s="870">
        <v>0</v>
      </c>
      <c r="K3525" s="870">
        <v>0</v>
      </c>
      <c r="L3525" s="870">
        <v>0</v>
      </c>
      <c r="M3525" s="870">
        <v>0</v>
      </c>
      <c r="N3525" s="870">
        <v>0</v>
      </c>
      <c r="O3525" s="870">
        <v>0</v>
      </c>
      <c r="P3525" s="870">
        <v>0</v>
      </c>
      <c r="Q3525" s="870">
        <v>0</v>
      </c>
      <c r="R3525" s="870">
        <v>0</v>
      </c>
      <c r="S3525" s="870">
        <v>0</v>
      </c>
      <c r="T3525" s="870">
        <v>0</v>
      </c>
      <c r="U3525" s="870">
        <v>0</v>
      </c>
      <c r="V3525" s="870">
        <v>0</v>
      </c>
      <c r="W3525" s="870">
        <v>0</v>
      </c>
      <c r="X3525" s="870">
        <v>0</v>
      </c>
      <c r="Y3525" s="870">
        <v>0</v>
      </c>
      <c r="Z3525" s="870">
        <v>0</v>
      </c>
      <c r="AA3525" s="870">
        <v>0</v>
      </c>
      <c r="AB3525" s="870">
        <v>0</v>
      </c>
      <c r="AC3525" s="870">
        <v>0</v>
      </c>
      <c r="AD3525" s="870">
        <v>0</v>
      </c>
      <c r="AE3525" s="870">
        <v>0</v>
      </c>
    </row>
    <row r="3526" spans="1:31">
      <c r="A3526" s="870" t="s">
        <v>2143</v>
      </c>
      <c r="B3526" s="870">
        <v>29</v>
      </c>
      <c r="C3526" s="870">
        <v>2990</v>
      </c>
      <c r="D3526" s="870">
        <v>299005</v>
      </c>
      <c r="E3526" s="870">
        <v>2990059054</v>
      </c>
      <c r="F3526" s="870" t="s">
        <v>2148</v>
      </c>
      <c r="G3526" s="870">
        <v>-6240000</v>
      </c>
      <c r="H3526" s="870">
        <v>0</v>
      </c>
      <c r="I3526" s="870">
        <v>-6240000</v>
      </c>
      <c r="J3526" s="870">
        <v>0</v>
      </c>
      <c r="K3526" s="870">
        <v>0</v>
      </c>
      <c r="L3526" s="870">
        <v>0</v>
      </c>
      <c r="M3526" s="870">
        <v>0</v>
      </c>
      <c r="N3526" s="870">
        <v>0</v>
      </c>
      <c r="O3526" s="870">
        <v>0</v>
      </c>
      <c r="P3526" s="870">
        <v>0</v>
      </c>
      <c r="Q3526" s="870">
        <v>0</v>
      </c>
      <c r="R3526" s="870">
        <v>0</v>
      </c>
      <c r="S3526" s="870">
        <v>0</v>
      </c>
      <c r="T3526" s="870">
        <v>0</v>
      </c>
      <c r="U3526" s="870">
        <v>0</v>
      </c>
      <c r="V3526" s="870">
        <v>0</v>
      </c>
      <c r="W3526" s="870">
        <v>0</v>
      </c>
      <c r="X3526" s="870">
        <v>0</v>
      </c>
      <c r="Y3526" s="870">
        <v>0</v>
      </c>
      <c r="Z3526" s="870">
        <v>0</v>
      </c>
      <c r="AA3526" s="870">
        <v>0</v>
      </c>
      <c r="AB3526" s="870">
        <v>0</v>
      </c>
      <c r="AC3526" s="870">
        <v>0</v>
      </c>
      <c r="AD3526" s="870">
        <v>0</v>
      </c>
      <c r="AE3526" s="870">
        <v>0</v>
      </c>
    </row>
    <row r="3527" spans="1:31">
      <c r="A3527" s="870" t="s">
        <v>2143</v>
      </c>
      <c r="B3527" s="870">
        <v>29</v>
      </c>
      <c r="C3527" s="870">
        <v>2990</v>
      </c>
      <c r="D3527" s="870">
        <v>299005</v>
      </c>
      <c r="E3527" s="870">
        <v>2990059055</v>
      </c>
      <c r="F3527" s="870" t="s">
        <v>4474</v>
      </c>
      <c r="G3527" s="870">
        <v>-5174285</v>
      </c>
      <c r="H3527" s="870">
        <v>0</v>
      </c>
      <c r="I3527" s="870">
        <v>-5174285.01</v>
      </c>
      <c r="J3527" s="870">
        <v>-9.9999997764825821E-3</v>
      </c>
      <c r="K3527" s="870">
        <v>0</v>
      </c>
      <c r="L3527" s="870">
        <v>0</v>
      </c>
      <c r="M3527" s="870">
        <v>-9.9999997764825821E-3</v>
      </c>
      <c r="N3527" s="870">
        <v>0</v>
      </c>
      <c r="O3527" s="870">
        <v>-9.9999997764825821E-3</v>
      </c>
      <c r="P3527" s="870">
        <v>-3.6999999172985555E-3</v>
      </c>
      <c r="Q3527" s="870">
        <v>0</v>
      </c>
      <c r="R3527" s="870">
        <v>0</v>
      </c>
      <c r="S3527" s="870">
        <v>0</v>
      </c>
      <c r="T3527" s="870">
        <v>0</v>
      </c>
      <c r="U3527" s="870">
        <v>0</v>
      </c>
      <c r="V3527" s="870">
        <v>0</v>
      </c>
      <c r="W3527" s="870">
        <v>0</v>
      </c>
      <c r="X3527" s="870">
        <v>-3.6999999172985555E-3</v>
      </c>
      <c r="Y3527" s="870">
        <v>0.37</v>
      </c>
      <c r="Z3527" s="870">
        <v>0</v>
      </c>
      <c r="AA3527" s="870">
        <v>-3.6999999172985555E-3</v>
      </c>
      <c r="AB3527" s="870">
        <v>0</v>
      </c>
      <c r="AC3527" s="870">
        <v>-3.6999999172985555E-3</v>
      </c>
      <c r="AD3527" s="870">
        <v>0</v>
      </c>
      <c r="AE3527" s="870">
        <v>0</v>
      </c>
    </row>
    <row r="3528" spans="1:31">
      <c r="A3528" s="870" t="s">
        <v>2143</v>
      </c>
      <c r="B3528" s="870">
        <v>29</v>
      </c>
      <c r="C3528" s="870">
        <v>2990</v>
      </c>
      <c r="D3528" s="870">
        <v>299005</v>
      </c>
      <c r="E3528" s="870">
        <v>2990059056</v>
      </c>
      <c r="F3528" s="870" t="s">
        <v>4475</v>
      </c>
      <c r="G3528" s="870">
        <v>-47081059</v>
      </c>
      <c r="H3528" s="870">
        <v>0</v>
      </c>
      <c r="I3528" s="870">
        <v>-47081059.289999999</v>
      </c>
      <c r="J3528" s="870">
        <v>-0.28999999910593033</v>
      </c>
      <c r="K3528" s="870">
        <v>0</v>
      </c>
      <c r="L3528" s="870">
        <v>0</v>
      </c>
      <c r="M3528" s="870">
        <v>-0.28999999910593033</v>
      </c>
      <c r="N3528" s="870">
        <v>0</v>
      </c>
      <c r="O3528" s="870">
        <v>-0.28999999910593033</v>
      </c>
      <c r="P3528" s="870">
        <v>-0.10729999966919422</v>
      </c>
      <c r="Q3528" s="870">
        <v>0</v>
      </c>
      <c r="R3528" s="870">
        <v>0</v>
      </c>
      <c r="S3528" s="870">
        <v>0</v>
      </c>
      <c r="T3528" s="870">
        <v>0</v>
      </c>
      <c r="U3528" s="870">
        <v>0</v>
      </c>
      <c r="V3528" s="870">
        <v>0</v>
      </c>
      <c r="W3528" s="870">
        <v>0</v>
      </c>
      <c r="X3528" s="870">
        <v>-0.10729999966919422</v>
      </c>
      <c r="Y3528" s="870">
        <v>0.37</v>
      </c>
      <c r="Z3528" s="870">
        <v>0</v>
      </c>
      <c r="AA3528" s="870">
        <v>-0.10729999966919422</v>
      </c>
      <c r="AB3528" s="870">
        <v>0</v>
      </c>
      <c r="AC3528" s="870">
        <v>-0.10729999966919422</v>
      </c>
      <c r="AD3528" s="870">
        <v>0</v>
      </c>
      <c r="AE3528" s="870">
        <v>0</v>
      </c>
    </row>
    <row r="3529" spans="1:31">
      <c r="A3529" s="870" t="s">
        <v>2143</v>
      </c>
      <c r="B3529" s="870">
        <v>29</v>
      </c>
      <c r="C3529" s="870">
        <v>2990</v>
      </c>
      <c r="D3529" s="870">
        <v>299005</v>
      </c>
      <c r="E3529" s="870">
        <v>2990059057</v>
      </c>
      <c r="F3529" s="870" t="s">
        <v>4476</v>
      </c>
      <c r="G3529" s="870">
        <v>-1417267</v>
      </c>
      <c r="H3529" s="870">
        <v>0</v>
      </c>
      <c r="I3529" s="870">
        <v>-1417267</v>
      </c>
      <c r="J3529" s="870">
        <v>0</v>
      </c>
      <c r="K3529" s="870">
        <v>0</v>
      </c>
      <c r="L3529" s="870">
        <v>0</v>
      </c>
      <c r="M3529" s="870">
        <v>0</v>
      </c>
      <c r="N3529" s="870">
        <v>0</v>
      </c>
      <c r="O3529" s="870">
        <v>0</v>
      </c>
      <c r="P3529" s="870">
        <v>0</v>
      </c>
      <c r="Q3529" s="870">
        <v>0</v>
      </c>
      <c r="R3529" s="870">
        <v>0</v>
      </c>
      <c r="S3529" s="870">
        <v>0</v>
      </c>
      <c r="T3529" s="870">
        <v>0</v>
      </c>
      <c r="U3529" s="870">
        <v>0</v>
      </c>
      <c r="V3529" s="870">
        <v>0</v>
      </c>
      <c r="W3529" s="870">
        <v>0</v>
      </c>
      <c r="X3529" s="870">
        <v>0</v>
      </c>
      <c r="Y3529" s="870">
        <v>0</v>
      </c>
      <c r="Z3529" s="870">
        <v>0</v>
      </c>
      <c r="AA3529" s="870">
        <v>0</v>
      </c>
      <c r="AB3529" s="870">
        <v>0</v>
      </c>
      <c r="AC3529" s="870">
        <v>0</v>
      </c>
      <c r="AD3529" s="870">
        <v>0</v>
      </c>
      <c r="AE3529" s="870">
        <v>0</v>
      </c>
    </row>
    <row r="3530" spans="1:31">
      <c r="A3530" s="870" t="s">
        <v>2143</v>
      </c>
      <c r="B3530" s="870">
        <v>29</v>
      </c>
      <c r="C3530" s="870">
        <v>2990</v>
      </c>
      <c r="D3530" s="870">
        <v>299005</v>
      </c>
      <c r="E3530" s="870">
        <v>2990059058</v>
      </c>
      <c r="F3530" s="870" t="s">
        <v>1782</v>
      </c>
      <c r="G3530" s="870">
        <v>0</v>
      </c>
      <c r="H3530" s="870">
        <v>0</v>
      </c>
      <c r="I3530" s="870">
        <v>0</v>
      </c>
      <c r="J3530" s="870">
        <v>0</v>
      </c>
      <c r="K3530" s="870">
        <v>0</v>
      </c>
      <c r="L3530" s="870">
        <v>0</v>
      </c>
      <c r="M3530" s="870">
        <v>0</v>
      </c>
      <c r="N3530" s="870">
        <v>0</v>
      </c>
      <c r="O3530" s="870">
        <v>0</v>
      </c>
      <c r="P3530" s="870">
        <v>0</v>
      </c>
      <c r="Q3530" s="870">
        <v>0</v>
      </c>
      <c r="R3530" s="870">
        <v>0</v>
      </c>
      <c r="S3530" s="870">
        <v>0</v>
      </c>
      <c r="T3530" s="870">
        <v>0</v>
      </c>
      <c r="U3530" s="870">
        <v>0</v>
      </c>
      <c r="V3530" s="870">
        <v>0</v>
      </c>
      <c r="W3530" s="870">
        <v>0</v>
      </c>
      <c r="X3530" s="870">
        <v>0</v>
      </c>
      <c r="Y3530" s="870">
        <v>0</v>
      </c>
      <c r="Z3530" s="870">
        <v>0</v>
      </c>
      <c r="AA3530" s="870">
        <v>0</v>
      </c>
      <c r="AB3530" s="870">
        <v>0</v>
      </c>
      <c r="AC3530" s="870">
        <v>0</v>
      </c>
      <c r="AD3530" s="870">
        <v>0</v>
      </c>
      <c r="AE3530" s="870">
        <v>0</v>
      </c>
    </row>
    <row r="3531" spans="1:31">
      <c r="A3531" s="870" t="s">
        <v>2143</v>
      </c>
      <c r="B3531" s="870">
        <v>29</v>
      </c>
      <c r="C3531" s="870">
        <v>2990</v>
      </c>
      <c r="D3531" s="870">
        <v>299005</v>
      </c>
      <c r="E3531" s="870">
        <v>2990059059</v>
      </c>
      <c r="F3531" s="870" t="s">
        <v>4477</v>
      </c>
      <c r="G3531" s="870">
        <v>0</v>
      </c>
      <c r="H3531" s="870">
        <v>0</v>
      </c>
      <c r="I3531" s="870">
        <v>0</v>
      </c>
      <c r="J3531" s="870">
        <v>0</v>
      </c>
      <c r="K3531" s="870">
        <v>0</v>
      </c>
      <c r="L3531" s="870">
        <v>0</v>
      </c>
      <c r="M3531" s="870">
        <v>0</v>
      </c>
      <c r="N3531" s="870">
        <v>0</v>
      </c>
      <c r="O3531" s="870">
        <v>0</v>
      </c>
      <c r="P3531" s="870">
        <v>0</v>
      </c>
      <c r="Q3531" s="870">
        <v>0</v>
      </c>
      <c r="R3531" s="870">
        <v>0</v>
      </c>
      <c r="S3531" s="870">
        <v>0</v>
      </c>
      <c r="T3531" s="870">
        <v>0</v>
      </c>
      <c r="U3531" s="870">
        <v>0</v>
      </c>
      <c r="V3531" s="870">
        <v>0</v>
      </c>
      <c r="W3531" s="870">
        <v>0</v>
      </c>
      <c r="X3531" s="870">
        <v>0</v>
      </c>
      <c r="Y3531" s="870">
        <v>0</v>
      </c>
      <c r="Z3531" s="870">
        <v>0</v>
      </c>
      <c r="AA3531" s="870">
        <v>0</v>
      </c>
      <c r="AB3531" s="870">
        <v>0</v>
      </c>
      <c r="AC3531" s="870">
        <v>0</v>
      </c>
      <c r="AD3531" s="870">
        <v>0</v>
      </c>
      <c r="AE3531" s="870">
        <v>0</v>
      </c>
    </row>
    <row r="3532" spans="1:31">
      <c r="A3532" s="870" t="s">
        <v>2143</v>
      </c>
      <c r="B3532" s="870">
        <v>29</v>
      </c>
      <c r="C3532" s="870">
        <v>2990</v>
      </c>
      <c r="D3532" s="870">
        <v>299005</v>
      </c>
      <c r="E3532" s="870">
        <v>2990059060</v>
      </c>
      <c r="F3532" s="870" t="s">
        <v>4478</v>
      </c>
      <c r="G3532" s="870">
        <v>0</v>
      </c>
      <c r="H3532" s="870">
        <v>0</v>
      </c>
      <c r="I3532" s="870">
        <v>0</v>
      </c>
      <c r="J3532" s="870">
        <v>0</v>
      </c>
      <c r="K3532" s="870">
        <v>0</v>
      </c>
      <c r="L3532" s="870">
        <v>0</v>
      </c>
      <c r="M3532" s="870">
        <v>0</v>
      </c>
      <c r="N3532" s="870">
        <v>0</v>
      </c>
      <c r="O3532" s="870">
        <v>0</v>
      </c>
      <c r="P3532" s="870">
        <v>0</v>
      </c>
      <c r="Q3532" s="870">
        <v>0</v>
      </c>
      <c r="R3532" s="870">
        <v>0</v>
      </c>
      <c r="S3532" s="870">
        <v>0</v>
      </c>
      <c r="T3532" s="870">
        <v>0</v>
      </c>
      <c r="U3532" s="870">
        <v>0</v>
      </c>
      <c r="V3532" s="870">
        <v>0</v>
      </c>
      <c r="W3532" s="870">
        <v>0</v>
      </c>
      <c r="X3532" s="870">
        <v>0</v>
      </c>
      <c r="Y3532" s="870">
        <v>0</v>
      </c>
      <c r="Z3532" s="870">
        <v>0</v>
      </c>
      <c r="AA3532" s="870">
        <v>0</v>
      </c>
      <c r="AB3532" s="870">
        <v>0</v>
      </c>
      <c r="AC3532" s="870">
        <v>0</v>
      </c>
      <c r="AD3532" s="870">
        <v>0</v>
      </c>
      <c r="AE3532" s="870">
        <v>0</v>
      </c>
    </row>
    <row r="3533" spans="1:31">
      <c r="A3533" s="870" t="s">
        <v>2143</v>
      </c>
      <c r="B3533" s="870">
        <v>29</v>
      </c>
      <c r="C3533" s="870">
        <v>2990</v>
      </c>
      <c r="D3533" s="870">
        <v>299005</v>
      </c>
      <c r="E3533" s="870">
        <v>2990059062</v>
      </c>
      <c r="F3533" s="870" t="s">
        <v>4479</v>
      </c>
      <c r="G3533" s="870">
        <v>0</v>
      </c>
      <c r="H3533" s="870">
        <v>0</v>
      </c>
      <c r="I3533" s="870">
        <v>0</v>
      </c>
      <c r="J3533" s="870">
        <v>0</v>
      </c>
      <c r="K3533" s="870">
        <v>0</v>
      </c>
      <c r="L3533" s="870">
        <v>0</v>
      </c>
      <c r="M3533" s="870">
        <v>0</v>
      </c>
      <c r="N3533" s="870">
        <v>0</v>
      </c>
      <c r="O3533" s="870">
        <v>0</v>
      </c>
      <c r="P3533" s="870">
        <v>0</v>
      </c>
      <c r="Q3533" s="870">
        <v>0</v>
      </c>
      <c r="R3533" s="870">
        <v>0</v>
      </c>
      <c r="S3533" s="870">
        <v>0</v>
      </c>
      <c r="T3533" s="870">
        <v>0</v>
      </c>
      <c r="U3533" s="870">
        <v>0</v>
      </c>
      <c r="V3533" s="870">
        <v>0</v>
      </c>
      <c r="W3533" s="870">
        <v>0</v>
      </c>
      <c r="X3533" s="870">
        <v>0</v>
      </c>
      <c r="Y3533" s="870">
        <v>0</v>
      </c>
      <c r="Z3533" s="870">
        <v>0</v>
      </c>
      <c r="AA3533" s="870">
        <v>0</v>
      </c>
      <c r="AB3533" s="870">
        <v>0</v>
      </c>
      <c r="AC3533" s="870">
        <v>0</v>
      </c>
      <c r="AD3533" s="870">
        <v>0</v>
      </c>
      <c r="AE3533" s="870">
        <v>0</v>
      </c>
    </row>
    <row r="3534" spans="1:31">
      <c r="A3534" s="870" t="s">
        <v>2143</v>
      </c>
      <c r="B3534" s="870">
        <v>29</v>
      </c>
      <c r="C3534" s="870">
        <v>2990</v>
      </c>
      <c r="D3534" s="870">
        <v>299005</v>
      </c>
      <c r="E3534" s="870">
        <v>2990059063</v>
      </c>
      <c r="F3534" s="870" t="s">
        <v>4480</v>
      </c>
      <c r="G3534" s="870">
        <v>0</v>
      </c>
      <c r="H3534" s="870">
        <v>0</v>
      </c>
      <c r="I3534" s="870">
        <v>0</v>
      </c>
      <c r="J3534" s="870">
        <v>0</v>
      </c>
      <c r="K3534" s="870">
        <v>0</v>
      </c>
      <c r="L3534" s="870">
        <v>0</v>
      </c>
      <c r="M3534" s="870">
        <v>0</v>
      </c>
      <c r="N3534" s="870">
        <v>0</v>
      </c>
      <c r="O3534" s="870">
        <v>0</v>
      </c>
      <c r="P3534" s="870">
        <v>0</v>
      </c>
      <c r="Q3534" s="870">
        <v>0</v>
      </c>
      <c r="R3534" s="870">
        <v>0</v>
      </c>
      <c r="S3534" s="870">
        <v>0</v>
      </c>
      <c r="T3534" s="870">
        <v>0</v>
      </c>
      <c r="U3534" s="870">
        <v>0</v>
      </c>
      <c r="V3534" s="870">
        <v>0</v>
      </c>
      <c r="W3534" s="870">
        <v>0</v>
      </c>
      <c r="X3534" s="870">
        <v>0</v>
      </c>
      <c r="Y3534" s="870">
        <v>0</v>
      </c>
      <c r="Z3534" s="870">
        <v>0</v>
      </c>
      <c r="AA3534" s="870">
        <v>0</v>
      </c>
      <c r="AB3534" s="870">
        <v>0</v>
      </c>
      <c r="AC3534" s="870">
        <v>0</v>
      </c>
      <c r="AD3534" s="870">
        <v>0</v>
      </c>
      <c r="AE3534" s="870">
        <v>0</v>
      </c>
    </row>
    <row r="3535" spans="1:31">
      <c r="A3535" s="870" t="s">
        <v>2143</v>
      </c>
      <c r="B3535" s="870">
        <v>29</v>
      </c>
      <c r="C3535" s="870">
        <v>2990</v>
      </c>
      <c r="D3535" s="870">
        <v>299005</v>
      </c>
      <c r="E3535" s="870">
        <v>2990059064</v>
      </c>
      <c r="F3535" s="870" t="s">
        <v>4481</v>
      </c>
      <c r="G3535" s="870">
        <v>0</v>
      </c>
      <c r="H3535" s="870">
        <v>0</v>
      </c>
      <c r="I3535" s="870">
        <v>0</v>
      </c>
      <c r="J3535" s="870">
        <v>0</v>
      </c>
      <c r="K3535" s="870">
        <v>0</v>
      </c>
      <c r="L3535" s="870">
        <v>0</v>
      </c>
      <c r="M3535" s="870">
        <v>0</v>
      </c>
      <c r="N3535" s="870">
        <v>0</v>
      </c>
      <c r="O3535" s="870">
        <v>0</v>
      </c>
      <c r="P3535" s="870">
        <v>0</v>
      </c>
      <c r="Q3535" s="870">
        <v>0</v>
      </c>
      <c r="R3535" s="870">
        <v>0</v>
      </c>
      <c r="S3535" s="870">
        <v>0</v>
      </c>
      <c r="T3535" s="870">
        <v>0</v>
      </c>
      <c r="U3535" s="870">
        <v>0</v>
      </c>
      <c r="V3535" s="870">
        <v>0</v>
      </c>
      <c r="W3535" s="870">
        <v>0</v>
      </c>
      <c r="X3535" s="870">
        <v>0</v>
      </c>
      <c r="Y3535" s="870">
        <v>0</v>
      </c>
      <c r="Z3535" s="870">
        <v>0</v>
      </c>
      <c r="AA3535" s="870">
        <v>0</v>
      </c>
      <c r="AB3535" s="870">
        <v>0</v>
      </c>
      <c r="AC3535" s="870">
        <v>0</v>
      </c>
      <c r="AD3535" s="870">
        <v>0</v>
      </c>
      <c r="AE3535" s="870">
        <v>0</v>
      </c>
    </row>
    <row r="3536" spans="1:31">
      <c r="A3536" s="870" t="s">
        <v>2143</v>
      </c>
      <c r="B3536" s="870">
        <v>29</v>
      </c>
      <c r="C3536" s="870">
        <v>2990</v>
      </c>
      <c r="D3536" s="870">
        <v>299005</v>
      </c>
      <c r="E3536" s="870">
        <v>2990059072</v>
      </c>
      <c r="F3536" s="870" t="s">
        <v>4482</v>
      </c>
      <c r="G3536" s="870">
        <v>0</v>
      </c>
      <c r="H3536" s="870">
        <v>0</v>
      </c>
      <c r="I3536" s="870">
        <v>0</v>
      </c>
      <c r="J3536" s="870">
        <v>0</v>
      </c>
      <c r="K3536" s="870">
        <v>0</v>
      </c>
      <c r="L3536" s="870">
        <v>0</v>
      </c>
      <c r="M3536" s="870">
        <v>0</v>
      </c>
      <c r="N3536" s="870">
        <v>0</v>
      </c>
      <c r="O3536" s="870">
        <v>0</v>
      </c>
      <c r="P3536" s="870">
        <v>0</v>
      </c>
      <c r="Q3536" s="870">
        <v>0</v>
      </c>
      <c r="R3536" s="870">
        <v>0</v>
      </c>
      <c r="S3536" s="870">
        <v>0</v>
      </c>
      <c r="T3536" s="870">
        <v>0</v>
      </c>
      <c r="U3536" s="870">
        <v>0</v>
      </c>
      <c r="V3536" s="870">
        <v>0</v>
      </c>
      <c r="W3536" s="870">
        <v>0</v>
      </c>
      <c r="X3536" s="870">
        <v>0</v>
      </c>
      <c r="Y3536" s="870">
        <v>0</v>
      </c>
      <c r="Z3536" s="870">
        <v>0</v>
      </c>
      <c r="AA3536" s="870">
        <v>0</v>
      </c>
      <c r="AB3536" s="870">
        <v>0</v>
      </c>
      <c r="AC3536" s="870">
        <v>0</v>
      </c>
      <c r="AD3536" s="870">
        <v>0</v>
      </c>
      <c r="AE3536" s="870">
        <v>0</v>
      </c>
    </row>
    <row r="3537" spans="1:31">
      <c r="A3537" s="870" t="s">
        <v>2143</v>
      </c>
      <c r="B3537" s="870">
        <v>29</v>
      </c>
      <c r="C3537" s="870">
        <v>2990</v>
      </c>
      <c r="D3537" s="870">
        <v>299005</v>
      </c>
      <c r="E3537" s="870">
        <v>2990059073</v>
      </c>
      <c r="F3537" s="870" t="s">
        <v>4483</v>
      </c>
      <c r="G3537" s="870">
        <v>0</v>
      </c>
      <c r="H3537" s="870">
        <v>0</v>
      </c>
      <c r="I3537" s="870">
        <v>0</v>
      </c>
      <c r="J3537" s="870">
        <v>0</v>
      </c>
      <c r="K3537" s="870">
        <v>0</v>
      </c>
      <c r="L3537" s="870">
        <v>0</v>
      </c>
      <c r="M3537" s="870">
        <v>0</v>
      </c>
      <c r="N3537" s="870">
        <v>0</v>
      </c>
      <c r="O3537" s="870">
        <v>0</v>
      </c>
      <c r="P3537" s="870">
        <v>0</v>
      </c>
      <c r="Q3537" s="870">
        <v>0</v>
      </c>
      <c r="R3537" s="870">
        <v>0</v>
      </c>
      <c r="S3537" s="870">
        <v>0</v>
      </c>
      <c r="T3537" s="870">
        <v>0</v>
      </c>
      <c r="U3537" s="870">
        <v>0</v>
      </c>
      <c r="V3537" s="870">
        <v>0</v>
      </c>
      <c r="W3537" s="870">
        <v>0</v>
      </c>
      <c r="X3537" s="870">
        <v>0</v>
      </c>
      <c r="Y3537" s="870">
        <v>0</v>
      </c>
      <c r="Z3537" s="870">
        <v>0</v>
      </c>
      <c r="AA3537" s="870">
        <v>0</v>
      </c>
      <c r="AB3537" s="870">
        <v>0</v>
      </c>
      <c r="AC3537" s="870">
        <v>0</v>
      </c>
      <c r="AD3537" s="870">
        <v>0</v>
      </c>
      <c r="AE3537" s="870">
        <v>0</v>
      </c>
    </row>
    <row r="3538" spans="1:31">
      <c r="A3538" s="870" t="s">
        <v>2143</v>
      </c>
      <c r="B3538" s="870">
        <v>29</v>
      </c>
      <c r="C3538" s="870">
        <v>2990</v>
      </c>
      <c r="D3538" s="870">
        <v>299005</v>
      </c>
      <c r="E3538" s="870">
        <v>2990059080</v>
      </c>
      <c r="F3538" s="870" t="s">
        <v>1783</v>
      </c>
      <c r="G3538" s="870">
        <v>-10747570529</v>
      </c>
      <c r="H3538" s="870">
        <v>0</v>
      </c>
      <c r="I3538" s="870">
        <v>-10747570529.190001</v>
      </c>
      <c r="J3538" s="870">
        <v>-0.19000053405761719</v>
      </c>
      <c r="K3538" s="870">
        <v>0</v>
      </c>
      <c r="L3538" s="870">
        <v>0</v>
      </c>
      <c r="M3538" s="870">
        <v>-0.19000053405761719</v>
      </c>
      <c r="N3538" s="870">
        <v>0</v>
      </c>
      <c r="O3538" s="870">
        <v>-0.19000053405761719</v>
      </c>
      <c r="P3538" s="870">
        <v>-7.0300197601318365E-2</v>
      </c>
      <c r="Q3538" s="870">
        <v>0</v>
      </c>
      <c r="R3538" s="870">
        <v>0</v>
      </c>
      <c r="S3538" s="870">
        <v>0</v>
      </c>
      <c r="T3538" s="870">
        <v>0</v>
      </c>
      <c r="U3538" s="870">
        <v>0</v>
      </c>
      <c r="V3538" s="870">
        <v>0</v>
      </c>
      <c r="W3538" s="870">
        <v>0</v>
      </c>
      <c r="X3538" s="870">
        <v>-7.0300197601318365E-2</v>
      </c>
      <c r="Y3538" s="870">
        <v>0.37000000000000005</v>
      </c>
      <c r="Z3538" s="870">
        <v>0</v>
      </c>
      <c r="AA3538" s="870">
        <v>-7.0300197601318365E-2</v>
      </c>
      <c r="AB3538" s="870">
        <v>0</v>
      </c>
      <c r="AC3538" s="870">
        <v>-7.0300197601318365E-2</v>
      </c>
      <c r="AD3538" s="870">
        <v>0</v>
      </c>
      <c r="AE3538" s="870">
        <v>0</v>
      </c>
    </row>
    <row r="3539" spans="1:31">
      <c r="A3539" s="870" t="s">
        <v>2143</v>
      </c>
      <c r="B3539" s="870">
        <v>29</v>
      </c>
      <c r="C3539" s="870">
        <v>2990</v>
      </c>
      <c r="D3539" s="870">
        <v>299005</v>
      </c>
      <c r="E3539" s="870">
        <v>2990059082</v>
      </c>
      <c r="F3539" s="870" t="s">
        <v>4484</v>
      </c>
      <c r="G3539" s="870">
        <v>0</v>
      </c>
      <c r="H3539" s="870">
        <v>0</v>
      </c>
      <c r="I3539" s="870">
        <v>0</v>
      </c>
      <c r="J3539" s="870">
        <v>0</v>
      </c>
      <c r="K3539" s="870">
        <v>0</v>
      </c>
      <c r="L3539" s="870">
        <v>0</v>
      </c>
      <c r="M3539" s="870">
        <v>0</v>
      </c>
      <c r="N3539" s="870">
        <v>0</v>
      </c>
      <c r="O3539" s="870">
        <v>0</v>
      </c>
      <c r="P3539" s="870">
        <v>0</v>
      </c>
      <c r="Q3539" s="870">
        <v>0</v>
      </c>
      <c r="R3539" s="870">
        <v>0</v>
      </c>
      <c r="S3539" s="870">
        <v>0</v>
      </c>
      <c r="T3539" s="870">
        <v>0</v>
      </c>
      <c r="U3539" s="870">
        <v>0</v>
      </c>
      <c r="V3539" s="870">
        <v>0</v>
      </c>
      <c r="W3539" s="870">
        <v>0</v>
      </c>
      <c r="X3539" s="870">
        <v>0</v>
      </c>
      <c r="Y3539" s="870">
        <v>0</v>
      </c>
      <c r="Z3539" s="870">
        <v>0</v>
      </c>
      <c r="AA3539" s="870">
        <v>0</v>
      </c>
      <c r="AB3539" s="870">
        <v>0</v>
      </c>
      <c r="AC3539" s="870">
        <v>0</v>
      </c>
      <c r="AD3539" s="870">
        <v>0</v>
      </c>
      <c r="AE3539" s="870">
        <v>0</v>
      </c>
    </row>
    <row r="3540" spans="1:31">
      <c r="A3540" s="870" t="s">
        <v>2143</v>
      </c>
      <c r="B3540" s="870">
        <v>29</v>
      </c>
      <c r="C3540" s="870">
        <v>2990</v>
      </c>
      <c r="D3540" s="870">
        <v>299005</v>
      </c>
      <c r="E3540" s="870">
        <v>2990059121</v>
      </c>
      <c r="F3540" s="870" t="s">
        <v>4485</v>
      </c>
      <c r="G3540" s="870">
        <v>0</v>
      </c>
      <c r="H3540" s="870">
        <v>0</v>
      </c>
      <c r="I3540" s="870">
        <v>0</v>
      </c>
      <c r="J3540" s="870">
        <v>0</v>
      </c>
      <c r="K3540" s="870">
        <v>0</v>
      </c>
      <c r="L3540" s="870">
        <v>0</v>
      </c>
      <c r="M3540" s="870">
        <v>0</v>
      </c>
      <c r="N3540" s="870">
        <v>0</v>
      </c>
      <c r="O3540" s="870">
        <v>0</v>
      </c>
      <c r="P3540" s="870">
        <v>0</v>
      </c>
      <c r="Q3540" s="870">
        <v>0</v>
      </c>
      <c r="R3540" s="870">
        <v>0</v>
      </c>
      <c r="S3540" s="870">
        <v>0</v>
      </c>
      <c r="T3540" s="870">
        <v>0</v>
      </c>
      <c r="U3540" s="870">
        <v>0</v>
      </c>
      <c r="V3540" s="870">
        <v>0</v>
      </c>
      <c r="W3540" s="870">
        <v>0</v>
      </c>
      <c r="X3540" s="870">
        <v>0</v>
      </c>
      <c r="Y3540" s="870">
        <v>0</v>
      </c>
      <c r="Z3540" s="870">
        <v>0</v>
      </c>
      <c r="AA3540" s="870">
        <v>0</v>
      </c>
      <c r="AB3540" s="870">
        <v>0</v>
      </c>
      <c r="AC3540" s="870">
        <v>0</v>
      </c>
      <c r="AD3540" s="870">
        <v>0</v>
      </c>
      <c r="AE3540" s="870">
        <v>0</v>
      </c>
    </row>
    <row r="3541" spans="1:31">
      <c r="A3541" s="870" t="s">
        <v>2143</v>
      </c>
      <c r="B3541" s="870">
        <v>29</v>
      </c>
      <c r="C3541" s="870">
        <v>2990</v>
      </c>
      <c r="D3541" s="870">
        <v>299005</v>
      </c>
      <c r="E3541" s="870">
        <v>2990059127</v>
      </c>
      <c r="F3541" s="870" t="s">
        <v>1784</v>
      </c>
      <c r="G3541" s="870">
        <v>-3324638344</v>
      </c>
      <c r="H3541" s="870">
        <v>0</v>
      </c>
      <c r="I3541" s="870">
        <v>-3324638344.3200002</v>
      </c>
      <c r="J3541" s="870">
        <v>-0.32000017166137695</v>
      </c>
      <c r="K3541" s="870">
        <v>0</v>
      </c>
      <c r="L3541" s="870">
        <v>0</v>
      </c>
      <c r="M3541" s="870">
        <v>-0.32000017166137695</v>
      </c>
      <c r="N3541" s="870">
        <v>0</v>
      </c>
      <c r="O3541" s="870">
        <v>-0.32000017166137695</v>
      </c>
      <c r="P3541" s="870">
        <v>-0.11840006351470947</v>
      </c>
      <c r="Q3541" s="870">
        <v>0</v>
      </c>
      <c r="R3541" s="870">
        <v>0</v>
      </c>
      <c r="S3541" s="870">
        <v>0</v>
      </c>
      <c r="T3541" s="870">
        <v>0</v>
      </c>
      <c r="U3541" s="870">
        <v>0</v>
      </c>
      <c r="V3541" s="870">
        <v>0</v>
      </c>
      <c r="W3541" s="870">
        <v>0</v>
      </c>
      <c r="X3541" s="870">
        <v>-0.11840006351470947</v>
      </c>
      <c r="Y3541" s="870">
        <v>0.37</v>
      </c>
      <c r="Z3541" s="870">
        <v>0</v>
      </c>
      <c r="AA3541" s="870">
        <v>-0.11840006351470947</v>
      </c>
      <c r="AB3541" s="870">
        <v>0</v>
      </c>
      <c r="AC3541" s="870">
        <v>-0.11840006351470947</v>
      </c>
      <c r="AD3541" s="870">
        <v>0</v>
      </c>
      <c r="AE3541" s="870">
        <v>0</v>
      </c>
    </row>
    <row r="3542" spans="1:31">
      <c r="A3542" s="870" t="s">
        <v>2143</v>
      </c>
      <c r="B3542" s="870">
        <v>29</v>
      </c>
      <c r="C3542" s="870">
        <v>2990</v>
      </c>
      <c r="D3542" s="870">
        <v>299005</v>
      </c>
      <c r="E3542" s="870">
        <v>2990059150</v>
      </c>
      <c r="F3542" s="870" t="s">
        <v>1785</v>
      </c>
      <c r="G3542" s="870">
        <v>-1323091988</v>
      </c>
      <c r="H3542" s="870">
        <v>0</v>
      </c>
      <c r="I3542" s="870">
        <v>-1323091988.02</v>
      </c>
      <c r="J3542" s="870">
        <v>-1.9999980926513672E-2</v>
      </c>
      <c r="K3542" s="870">
        <v>0</v>
      </c>
      <c r="L3542" s="870">
        <v>0</v>
      </c>
      <c r="M3542" s="870">
        <v>-1.9999980926513672E-2</v>
      </c>
      <c r="N3542" s="870">
        <v>0</v>
      </c>
      <c r="O3542" s="870">
        <v>-1.9999980926513672E-2</v>
      </c>
      <c r="P3542" s="870">
        <v>-7.3999929428100585E-3</v>
      </c>
      <c r="Q3542" s="870">
        <v>0</v>
      </c>
      <c r="R3542" s="870">
        <v>0</v>
      </c>
      <c r="S3542" s="870">
        <v>0</v>
      </c>
      <c r="T3542" s="870">
        <v>0</v>
      </c>
      <c r="U3542" s="870">
        <v>0</v>
      </c>
      <c r="V3542" s="870">
        <v>0</v>
      </c>
      <c r="W3542" s="870">
        <v>0</v>
      </c>
      <c r="X3542" s="870">
        <v>-7.3999929428100585E-3</v>
      </c>
      <c r="Y3542" s="870">
        <v>0.37</v>
      </c>
      <c r="Z3542" s="870">
        <v>0</v>
      </c>
      <c r="AA3542" s="870">
        <v>-7.3999929428100585E-3</v>
      </c>
      <c r="AB3542" s="870">
        <v>0</v>
      </c>
      <c r="AC3542" s="870">
        <v>-7.3999929428100585E-3</v>
      </c>
      <c r="AD3542" s="870">
        <v>0</v>
      </c>
      <c r="AE3542" s="870">
        <v>0</v>
      </c>
    </row>
    <row r="3543" spans="1:31">
      <c r="A3543" s="870" t="s">
        <v>2143</v>
      </c>
      <c r="B3543" s="870">
        <v>29</v>
      </c>
      <c r="C3543" s="870">
        <v>2990</v>
      </c>
      <c r="D3543" s="870">
        <v>299005</v>
      </c>
      <c r="E3543" s="870">
        <v>2990059151</v>
      </c>
      <c r="F3543" s="870" t="s">
        <v>1786</v>
      </c>
      <c r="G3543" s="870">
        <v>-475900</v>
      </c>
      <c r="H3543" s="870">
        <v>0</v>
      </c>
      <c r="I3543" s="870">
        <v>-475900</v>
      </c>
      <c r="J3543" s="870">
        <v>0</v>
      </c>
      <c r="K3543" s="870">
        <v>0</v>
      </c>
      <c r="L3543" s="870">
        <v>0</v>
      </c>
      <c r="M3543" s="870">
        <v>0</v>
      </c>
      <c r="N3543" s="870">
        <v>0</v>
      </c>
      <c r="O3543" s="870">
        <v>0</v>
      </c>
      <c r="P3543" s="870">
        <v>0</v>
      </c>
      <c r="Q3543" s="870">
        <v>0</v>
      </c>
      <c r="R3543" s="870">
        <v>0</v>
      </c>
      <c r="S3543" s="870">
        <v>0</v>
      </c>
      <c r="T3543" s="870">
        <v>0</v>
      </c>
      <c r="U3543" s="870">
        <v>0</v>
      </c>
      <c r="V3543" s="870">
        <v>0</v>
      </c>
      <c r="W3543" s="870">
        <v>0</v>
      </c>
      <c r="X3543" s="870">
        <v>0</v>
      </c>
      <c r="Y3543" s="870">
        <v>0</v>
      </c>
      <c r="Z3543" s="870">
        <v>0</v>
      </c>
      <c r="AA3543" s="870">
        <v>0</v>
      </c>
      <c r="AB3543" s="870">
        <v>0</v>
      </c>
      <c r="AC3543" s="870">
        <v>0</v>
      </c>
      <c r="AD3543" s="870">
        <v>0</v>
      </c>
      <c r="AE3543" s="870">
        <v>0</v>
      </c>
    </row>
    <row r="3544" spans="1:31">
      <c r="A3544" s="870" t="s">
        <v>2143</v>
      </c>
      <c r="B3544" s="870">
        <v>29</v>
      </c>
      <c r="C3544" s="870">
        <v>2990</v>
      </c>
      <c r="D3544" s="870">
        <v>299005</v>
      </c>
      <c r="E3544" s="870">
        <v>2990059157</v>
      </c>
      <c r="F3544" s="870" t="s">
        <v>3776</v>
      </c>
      <c r="G3544" s="870">
        <v>0</v>
      </c>
      <c r="H3544" s="870">
        <v>0</v>
      </c>
      <c r="I3544" s="870">
        <v>0</v>
      </c>
      <c r="J3544" s="870">
        <v>0</v>
      </c>
      <c r="K3544" s="870">
        <v>0</v>
      </c>
      <c r="L3544" s="870">
        <v>0</v>
      </c>
      <c r="M3544" s="870">
        <v>0</v>
      </c>
      <c r="N3544" s="870">
        <v>0</v>
      </c>
      <c r="O3544" s="870">
        <v>0</v>
      </c>
      <c r="P3544" s="870">
        <v>0</v>
      </c>
      <c r="Q3544" s="870">
        <v>0</v>
      </c>
      <c r="R3544" s="870">
        <v>0</v>
      </c>
      <c r="S3544" s="870">
        <v>0</v>
      </c>
      <c r="T3544" s="870">
        <v>0</v>
      </c>
      <c r="U3544" s="870">
        <v>0</v>
      </c>
      <c r="V3544" s="870">
        <v>0</v>
      </c>
      <c r="W3544" s="870">
        <v>0</v>
      </c>
      <c r="X3544" s="870">
        <v>0</v>
      </c>
      <c r="Y3544" s="870">
        <v>0</v>
      </c>
      <c r="Z3544" s="870">
        <v>0</v>
      </c>
      <c r="AA3544" s="870">
        <v>0</v>
      </c>
      <c r="AB3544" s="870">
        <v>0</v>
      </c>
      <c r="AC3544" s="870">
        <v>0</v>
      </c>
      <c r="AD3544" s="870">
        <v>0</v>
      </c>
      <c r="AE3544" s="870">
        <v>0</v>
      </c>
    </row>
    <row r="3545" spans="1:31">
      <c r="A3545" s="870" t="s">
        <v>2143</v>
      </c>
      <c r="B3545" s="870">
        <v>29</v>
      </c>
      <c r="C3545" s="870">
        <v>2990</v>
      </c>
      <c r="D3545" s="870">
        <v>299005</v>
      </c>
      <c r="E3545" s="870">
        <v>2990059234</v>
      </c>
      <c r="F3545" s="870" t="s">
        <v>1787</v>
      </c>
      <c r="G3545" s="870">
        <v>-914169169</v>
      </c>
      <c r="H3545" s="870">
        <v>0</v>
      </c>
      <c r="I3545" s="870">
        <v>-914169168.63</v>
      </c>
      <c r="J3545" s="870">
        <v>0.37000000476837158</v>
      </c>
      <c r="K3545" s="870">
        <v>0</v>
      </c>
      <c r="L3545" s="870">
        <v>0.37000000476837158</v>
      </c>
      <c r="M3545" s="870">
        <v>0</v>
      </c>
      <c r="N3545" s="870">
        <v>0</v>
      </c>
      <c r="O3545" s="870">
        <v>0.37000000476837158</v>
      </c>
      <c r="P3545" s="870">
        <v>0.13690000176429748</v>
      </c>
      <c r="Q3545" s="870">
        <v>0</v>
      </c>
      <c r="R3545" s="870">
        <v>0</v>
      </c>
      <c r="S3545" s="870">
        <v>0</v>
      </c>
      <c r="T3545" s="870">
        <v>0</v>
      </c>
      <c r="U3545" s="870">
        <v>0</v>
      </c>
      <c r="V3545" s="870">
        <v>0</v>
      </c>
      <c r="W3545" s="870">
        <v>0</v>
      </c>
      <c r="X3545" s="870">
        <v>0.13690000176429748</v>
      </c>
      <c r="Y3545" s="870">
        <v>0.37</v>
      </c>
      <c r="Z3545" s="870">
        <v>0.13690000176429748</v>
      </c>
      <c r="AA3545" s="870">
        <v>0</v>
      </c>
      <c r="AB3545" s="870">
        <v>0.13690000176429748</v>
      </c>
      <c r="AC3545" s="870">
        <v>0</v>
      </c>
      <c r="AD3545" s="870">
        <v>0</v>
      </c>
      <c r="AE3545" s="870">
        <v>0</v>
      </c>
    </row>
    <row r="3546" spans="1:31">
      <c r="A3546" s="870" t="s">
        <v>2143</v>
      </c>
      <c r="B3546" s="870">
        <v>29</v>
      </c>
      <c r="C3546" s="870">
        <v>2990</v>
      </c>
      <c r="D3546" s="870">
        <v>299005</v>
      </c>
      <c r="E3546" s="870">
        <v>2990059254</v>
      </c>
      <c r="F3546" s="870" t="s">
        <v>1788</v>
      </c>
      <c r="G3546" s="870">
        <v>-388599009</v>
      </c>
      <c r="H3546" s="870">
        <v>0</v>
      </c>
      <c r="I3546" s="870">
        <v>-388599009.10000002</v>
      </c>
      <c r="J3546" s="870">
        <v>-0.10000002384185791</v>
      </c>
      <c r="K3546" s="870">
        <v>0</v>
      </c>
      <c r="L3546" s="870">
        <v>0</v>
      </c>
      <c r="M3546" s="870">
        <v>-0.10000002384185791</v>
      </c>
      <c r="N3546" s="870">
        <v>0</v>
      </c>
      <c r="O3546" s="870">
        <v>-0.10000002384185791</v>
      </c>
      <c r="P3546" s="870">
        <v>-3.7000008821487428E-2</v>
      </c>
      <c r="Q3546" s="870">
        <v>0</v>
      </c>
      <c r="R3546" s="870">
        <v>0</v>
      </c>
      <c r="S3546" s="870">
        <v>0</v>
      </c>
      <c r="T3546" s="870">
        <v>0</v>
      </c>
      <c r="U3546" s="870">
        <v>0</v>
      </c>
      <c r="V3546" s="870">
        <v>0</v>
      </c>
      <c r="W3546" s="870">
        <v>0</v>
      </c>
      <c r="X3546" s="870">
        <v>-3.7000008821487428E-2</v>
      </c>
      <c r="Y3546" s="870">
        <v>0.37</v>
      </c>
      <c r="Z3546" s="870">
        <v>0</v>
      </c>
      <c r="AA3546" s="870">
        <v>-3.7000008821487428E-2</v>
      </c>
      <c r="AB3546" s="870">
        <v>0</v>
      </c>
      <c r="AC3546" s="870">
        <v>-3.7000008821487428E-2</v>
      </c>
      <c r="AD3546" s="870">
        <v>0</v>
      </c>
      <c r="AE3546" s="870">
        <v>0</v>
      </c>
    </row>
    <row r="3547" spans="1:31">
      <c r="A3547" s="870" t="s">
        <v>2143</v>
      </c>
      <c r="B3547" s="870">
        <v>29</v>
      </c>
      <c r="C3547" s="870">
        <v>2990</v>
      </c>
      <c r="D3547" s="870">
        <v>299005</v>
      </c>
      <c r="E3547" s="870">
        <v>2990059311</v>
      </c>
      <c r="F3547" s="870" t="s">
        <v>4468</v>
      </c>
      <c r="G3547" s="870">
        <v>-18572456167</v>
      </c>
      <c r="H3547" s="870">
        <v>0</v>
      </c>
      <c r="I3547" s="870">
        <v>-18572456166.810001</v>
      </c>
      <c r="J3547" s="870">
        <v>0.18999862670898438</v>
      </c>
      <c r="K3547" s="870">
        <v>0</v>
      </c>
      <c r="L3547" s="870">
        <v>0.18999862670898438</v>
      </c>
      <c r="M3547" s="870">
        <v>0</v>
      </c>
      <c r="N3547" s="870">
        <v>0</v>
      </c>
      <c r="O3547" s="870">
        <v>0.18999862670898438</v>
      </c>
      <c r="P3547" s="870">
        <v>7.0299491882324219E-2</v>
      </c>
      <c r="Q3547" s="870">
        <v>0</v>
      </c>
      <c r="R3547" s="870">
        <v>0</v>
      </c>
      <c r="S3547" s="870">
        <v>0</v>
      </c>
      <c r="T3547" s="870">
        <v>0</v>
      </c>
      <c r="U3547" s="870">
        <v>0</v>
      </c>
      <c r="V3547" s="870">
        <v>0</v>
      </c>
      <c r="W3547" s="870">
        <v>0</v>
      </c>
      <c r="X3547" s="870">
        <v>7.0299491882324219E-2</v>
      </c>
      <c r="Y3547" s="870">
        <v>0.37</v>
      </c>
      <c r="Z3547" s="870">
        <v>7.0299491882324219E-2</v>
      </c>
      <c r="AA3547" s="870">
        <v>0</v>
      </c>
      <c r="AB3547" s="870">
        <v>7.0299491882324219E-2</v>
      </c>
      <c r="AC3547" s="870">
        <v>0</v>
      </c>
      <c r="AD3547" s="870">
        <v>0</v>
      </c>
      <c r="AE3547" s="870">
        <v>0</v>
      </c>
    </row>
    <row r="3548" spans="1:31">
      <c r="A3548" s="870" t="s">
        <v>2143</v>
      </c>
      <c r="B3548" s="870">
        <v>29</v>
      </c>
      <c r="C3548" s="870">
        <v>2990</v>
      </c>
      <c r="D3548" s="870">
        <v>299005</v>
      </c>
      <c r="E3548" s="870">
        <v>2990059312</v>
      </c>
      <c r="F3548" s="870" t="s">
        <v>4486</v>
      </c>
      <c r="G3548" s="870">
        <v>0</v>
      </c>
      <c r="H3548" s="870">
        <v>0</v>
      </c>
      <c r="I3548" s="870">
        <v>0</v>
      </c>
      <c r="J3548" s="870">
        <v>0</v>
      </c>
      <c r="K3548" s="870">
        <v>0</v>
      </c>
      <c r="L3548" s="870">
        <v>0</v>
      </c>
      <c r="M3548" s="870">
        <v>0</v>
      </c>
      <c r="N3548" s="870">
        <v>0</v>
      </c>
      <c r="O3548" s="870">
        <v>0</v>
      </c>
      <c r="P3548" s="870">
        <v>0</v>
      </c>
      <c r="Q3548" s="870">
        <v>0</v>
      </c>
      <c r="R3548" s="870">
        <v>0</v>
      </c>
      <c r="S3548" s="870">
        <v>0</v>
      </c>
      <c r="T3548" s="870">
        <v>0</v>
      </c>
      <c r="U3548" s="870">
        <v>0</v>
      </c>
      <c r="V3548" s="870">
        <v>0</v>
      </c>
      <c r="W3548" s="870">
        <v>0</v>
      </c>
      <c r="X3548" s="870">
        <v>0</v>
      </c>
      <c r="Y3548" s="870">
        <v>0</v>
      </c>
      <c r="Z3548" s="870">
        <v>0</v>
      </c>
      <c r="AA3548" s="870">
        <v>0</v>
      </c>
      <c r="AB3548" s="870">
        <v>0</v>
      </c>
      <c r="AC3548" s="870">
        <v>0</v>
      </c>
      <c r="AD3548" s="870">
        <v>0</v>
      </c>
      <c r="AE3548" s="870">
        <v>0</v>
      </c>
    </row>
    <row r="3549" spans="1:31">
      <c r="A3549" s="870" t="s">
        <v>2143</v>
      </c>
      <c r="B3549" s="870">
        <v>29</v>
      </c>
      <c r="C3549" s="870">
        <v>2990</v>
      </c>
      <c r="D3549" s="870">
        <v>299005</v>
      </c>
      <c r="E3549" s="870">
        <v>2990059313</v>
      </c>
      <c r="F3549" s="870" t="s">
        <v>4589</v>
      </c>
      <c r="G3549" s="870">
        <v>0</v>
      </c>
      <c r="H3549" s="870">
        <v>0</v>
      </c>
      <c r="I3549" s="870">
        <v>0</v>
      </c>
      <c r="J3549" s="870">
        <v>0</v>
      </c>
      <c r="K3549" s="870">
        <v>0</v>
      </c>
      <c r="L3549" s="870">
        <v>0</v>
      </c>
      <c r="M3549" s="870">
        <v>0</v>
      </c>
      <c r="N3549" s="870">
        <v>0</v>
      </c>
      <c r="O3549" s="870">
        <v>0</v>
      </c>
      <c r="P3549" s="870">
        <v>0</v>
      </c>
      <c r="Q3549" s="870">
        <v>0</v>
      </c>
      <c r="R3549" s="870">
        <v>0</v>
      </c>
      <c r="S3549" s="870">
        <v>0</v>
      </c>
      <c r="T3549" s="870">
        <v>0</v>
      </c>
      <c r="U3549" s="870">
        <v>0</v>
      </c>
      <c r="V3549" s="870">
        <v>0</v>
      </c>
      <c r="W3549" s="870">
        <v>0</v>
      </c>
      <c r="X3549" s="870">
        <v>0</v>
      </c>
      <c r="Y3549" s="870">
        <v>0</v>
      </c>
      <c r="Z3549" s="870">
        <v>0</v>
      </c>
      <c r="AA3549" s="870">
        <v>0</v>
      </c>
      <c r="AB3549" s="870">
        <v>0</v>
      </c>
      <c r="AC3549" s="870">
        <v>0</v>
      </c>
      <c r="AD3549" s="870">
        <v>0</v>
      </c>
      <c r="AE3549" s="870">
        <v>0</v>
      </c>
    </row>
    <row r="3550" spans="1:31">
      <c r="A3550" s="870" t="s">
        <v>2143</v>
      </c>
      <c r="B3550" s="870">
        <v>29</v>
      </c>
      <c r="C3550" s="870">
        <v>2990</v>
      </c>
      <c r="D3550" s="870">
        <v>299005</v>
      </c>
      <c r="E3550" s="870">
        <v>2990059324</v>
      </c>
      <c r="F3550" s="870" t="s">
        <v>4487</v>
      </c>
      <c r="G3550" s="870">
        <v>0</v>
      </c>
      <c r="H3550" s="870">
        <v>0</v>
      </c>
      <c r="I3550" s="870">
        <v>0</v>
      </c>
      <c r="J3550" s="870">
        <v>0</v>
      </c>
      <c r="K3550" s="870">
        <v>0</v>
      </c>
      <c r="L3550" s="870">
        <v>0</v>
      </c>
      <c r="M3550" s="870">
        <v>0</v>
      </c>
      <c r="N3550" s="870">
        <v>0</v>
      </c>
      <c r="O3550" s="870">
        <v>0</v>
      </c>
      <c r="P3550" s="870">
        <v>0</v>
      </c>
      <c r="Q3550" s="870">
        <v>0</v>
      </c>
      <c r="R3550" s="870">
        <v>0</v>
      </c>
      <c r="S3550" s="870">
        <v>0</v>
      </c>
      <c r="T3550" s="870">
        <v>0</v>
      </c>
      <c r="U3550" s="870">
        <v>0</v>
      </c>
      <c r="V3550" s="870">
        <v>0</v>
      </c>
      <c r="W3550" s="870">
        <v>0</v>
      </c>
      <c r="X3550" s="870">
        <v>0</v>
      </c>
      <c r="Y3550" s="870">
        <v>0</v>
      </c>
      <c r="Z3550" s="870">
        <v>0</v>
      </c>
      <c r="AA3550" s="870">
        <v>0</v>
      </c>
      <c r="AB3550" s="870">
        <v>0</v>
      </c>
      <c r="AC3550" s="870">
        <v>0</v>
      </c>
      <c r="AD3550" s="870">
        <v>0</v>
      </c>
      <c r="AE3550" s="870">
        <v>0</v>
      </c>
    </row>
    <row r="3551" spans="1:31">
      <c r="A3551" s="870" t="s">
        <v>2143</v>
      </c>
      <c r="B3551" s="870">
        <v>29</v>
      </c>
      <c r="C3551" s="870">
        <v>2990</v>
      </c>
      <c r="D3551" s="870">
        <v>299005</v>
      </c>
      <c r="E3551" s="870">
        <v>2990059326</v>
      </c>
      <c r="F3551" s="870" t="s">
        <v>4488</v>
      </c>
      <c r="G3551" s="870">
        <v>0</v>
      </c>
      <c r="H3551" s="870">
        <v>0</v>
      </c>
      <c r="I3551" s="870">
        <v>0</v>
      </c>
      <c r="J3551" s="870">
        <v>0</v>
      </c>
      <c r="K3551" s="870">
        <v>0</v>
      </c>
      <c r="L3551" s="870">
        <v>0</v>
      </c>
      <c r="M3551" s="870">
        <v>0</v>
      </c>
      <c r="N3551" s="870">
        <v>0</v>
      </c>
      <c r="O3551" s="870">
        <v>0</v>
      </c>
      <c r="P3551" s="870">
        <v>0</v>
      </c>
      <c r="Q3551" s="870">
        <v>0</v>
      </c>
      <c r="R3551" s="870">
        <v>0</v>
      </c>
      <c r="S3551" s="870">
        <v>0</v>
      </c>
      <c r="T3551" s="870">
        <v>0</v>
      </c>
      <c r="U3551" s="870">
        <v>0</v>
      </c>
      <c r="V3551" s="870">
        <v>0</v>
      </c>
      <c r="W3551" s="870">
        <v>0</v>
      </c>
      <c r="X3551" s="870">
        <v>0</v>
      </c>
      <c r="Y3551" s="870">
        <v>0</v>
      </c>
      <c r="Z3551" s="870">
        <v>0</v>
      </c>
      <c r="AA3551" s="870">
        <v>0</v>
      </c>
      <c r="AB3551" s="870">
        <v>0</v>
      </c>
      <c r="AC3551" s="870">
        <v>0</v>
      </c>
      <c r="AD3551" s="870">
        <v>0</v>
      </c>
      <c r="AE3551" s="870">
        <v>0</v>
      </c>
    </row>
    <row r="3552" spans="1:31">
      <c r="A3552" s="870" t="s">
        <v>2143</v>
      </c>
      <c r="B3552" s="870">
        <v>29</v>
      </c>
      <c r="C3552" s="870">
        <v>2990</v>
      </c>
      <c r="D3552" s="870">
        <v>299005</v>
      </c>
      <c r="E3552" s="870">
        <v>2990059333</v>
      </c>
      <c r="F3552" s="870" t="s">
        <v>4468</v>
      </c>
      <c r="G3552" s="870">
        <v>219740415</v>
      </c>
      <c r="H3552" s="870">
        <v>0</v>
      </c>
      <c r="I3552" s="870">
        <v>219740415.47999999</v>
      </c>
      <c r="J3552" s="870">
        <v>0.47999998927116394</v>
      </c>
      <c r="K3552" s="870">
        <v>0</v>
      </c>
      <c r="L3552" s="870">
        <v>0.47999998927116394</v>
      </c>
      <c r="M3552" s="870">
        <v>0</v>
      </c>
      <c r="N3552" s="870">
        <v>0</v>
      </c>
      <c r="O3552" s="870">
        <v>0.47999998927116394</v>
      </c>
      <c r="P3552" s="870">
        <v>0.17759999603033066</v>
      </c>
      <c r="Q3552" s="870">
        <v>0</v>
      </c>
      <c r="R3552" s="870">
        <v>0</v>
      </c>
      <c r="S3552" s="870">
        <v>0</v>
      </c>
      <c r="T3552" s="870">
        <v>0</v>
      </c>
      <c r="U3552" s="870">
        <v>0</v>
      </c>
      <c r="V3552" s="870">
        <v>0</v>
      </c>
      <c r="W3552" s="870">
        <v>0</v>
      </c>
      <c r="X3552" s="870">
        <v>0.17759999603033066</v>
      </c>
      <c r="Y3552" s="870">
        <v>0.37</v>
      </c>
      <c r="Z3552" s="870">
        <v>0.17759999603033066</v>
      </c>
      <c r="AA3552" s="870">
        <v>0</v>
      </c>
      <c r="AB3552" s="870">
        <v>0.17759999603033066</v>
      </c>
      <c r="AC3552" s="870">
        <v>0</v>
      </c>
      <c r="AD3552" s="870">
        <v>0</v>
      </c>
      <c r="AE3552" s="870">
        <v>0</v>
      </c>
    </row>
    <row r="3553" spans="1:31">
      <c r="A3553" s="870" t="s">
        <v>2143</v>
      </c>
      <c r="B3553" s="870">
        <v>29</v>
      </c>
      <c r="C3553" s="870">
        <v>2990</v>
      </c>
      <c r="D3553" s="870">
        <v>299005</v>
      </c>
      <c r="E3553" s="870">
        <v>2990059335</v>
      </c>
      <c r="F3553" s="870" t="s">
        <v>1789</v>
      </c>
      <c r="G3553" s="870">
        <v>-356543118</v>
      </c>
      <c r="H3553" s="870">
        <v>0</v>
      </c>
      <c r="I3553" s="870">
        <v>-356543118.38</v>
      </c>
      <c r="J3553" s="870">
        <v>-0.37999999523162842</v>
      </c>
      <c r="K3553" s="870">
        <v>0</v>
      </c>
      <c r="L3553" s="870">
        <v>0</v>
      </c>
      <c r="M3553" s="870">
        <v>-0.37999999523162842</v>
      </c>
      <c r="N3553" s="870">
        <v>0</v>
      </c>
      <c r="O3553" s="870">
        <v>-0.37999999523162842</v>
      </c>
      <c r="P3553" s="870">
        <v>-0.14059999823570252</v>
      </c>
      <c r="Q3553" s="870">
        <v>0</v>
      </c>
      <c r="R3553" s="870">
        <v>0</v>
      </c>
      <c r="S3553" s="870">
        <v>0</v>
      </c>
      <c r="T3553" s="870">
        <v>0</v>
      </c>
      <c r="U3553" s="870">
        <v>0</v>
      </c>
      <c r="V3553" s="870">
        <v>0</v>
      </c>
      <c r="W3553" s="870">
        <v>0</v>
      </c>
      <c r="X3553" s="870">
        <v>-0.14059999823570252</v>
      </c>
      <c r="Y3553" s="870">
        <v>0.37</v>
      </c>
      <c r="Z3553" s="870">
        <v>0</v>
      </c>
      <c r="AA3553" s="870">
        <v>-0.14059999823570252</v>
      </c>
      <c r="AB3553" s="870">
        <v>0</v>
      </c>
      <c r="AC3553" s="870">
        <v>-0.14059999823570252</v>
      </c>
      <c r="AD3553" s="870">
        <v>0</v>
      </c>
      <c r="AE3553" s="870">
        <v>0</v>
      </c>
    </row>
    <row r="3554" spans="1:31">
      <c r="A3554" s="870" t="s">
        <v>2143</v>
      </c>
      <c r="B3554" s="870">
        <v>29</v>
      </c>
      <c r="C3554" s="870">
        <v>2990</v>
      </c>
      <c r="D3554" s="870">
        <v>299005</v>
      </c>
      <c r="E3554" s="870">
        <v>2990059349</v>
      </c>
      <c r="F3554" s="870" t="s">
        <v>4489</v>
      </c>
      <c r="G3554" s="870">
        <v>0</v>
      </c>
      <c r="H3554" s="870">
        <v>0</v>
      </c>
      <c r="I3554" s="870">
        <v>0</v>
      </c>
      <c r="J3554" s="870">
        <v>0</v>
      </c>
      <c r="K3554" s="870">
        <v>0</v>
      </c>
      <c r="L3554" s="870">
        <v>0</v>
      </c>
      <c r="M3554" s="870">
        <v>0</v>
      </c>
      <c r="N3554" s="870">
        <v>0</v>
      </c>
      <c r="O3554" s="870">
        <v>0</v>
      </c>
      <c r="P3554" s="870">
        <v>0</v>
      </c>
      <c r="Q3554" s="870">
        <v>0</v>
      </c>
      <c r="R3554" s="870">
        <v>0</v>
      </c>
      <c r="S3554" s="870">
        <v>0</v>
      </c>
      <c r="T3554" s="870">
        <v>0</v>
      </c>
      <c r="U3554" s="870">
        <v>0</v>
      </c>
      <c r="V3554" s="870">
        <v>0</v>
      </c>
      <c r="W3554" s="870">
        <v>0</v>
      </c>
      <c r="X3554" s="870">
        <v>0</v>
      </c>
      <c r="Y3554" s="870">
        <v>0</v>
      </c>
      <c r="Z3554" s="870">
        <v>0</v>
      </c>
      <c r="AA3554" s="870">
        <v>0</v>
      </c>
      <c r="AB3554" s="870">
        <v>0</v>
      </c>
      <c r="AC3554" s="870">
        <v>0</v>
      </c>
      <c r="AD3554" s="870">
        <v>0</v>
      </c>
      <c r="AE3554" s="870">
        <v>0</v>
      </c>
    </row>
    <row r="3555" spans="1:31">
      <c r="A3555" s="870" t="s">
        <v>2143</v>
      </c>
      <c r="B3555" s="870">
        <v>29</v>
      </c>
      <c r="C3555" s="870">
        <v>2990</v>
      </c>
      <c r="D3555" s="870">
        <v>299005</v>
      </c>
      <c r="E3555" s="870">
        <v>2990059401</v>
      </c>
      <c r="F3555" s="870" t="s">
        <v>1790</v>
      </c>
      <c r="G3555" s="870">
        <v>-3971946553</v>
      </c>
      <c r="H3555" s="870">
        <v>0</v>
      </c>
      <c r="I3555" s="870">
        <v>-3971946553</v>
      </c>
      <c r="J3555" s="870">
        <v>0</v>
      </c>
      <c r="K3555" s="870">
        <v>0</v>
      </c>
      <c r="L3555" s="870">
        <v>0</v>
      </c>
      <c r="M3555" s="870">
        <v>0</v>
      </c>
      <c r="N3555" s="870">
        <v>0</v>
      </c>
      <c r="O3555" s="870">
        <v>0</v>
      </c>
      <c r="P3555" s="870">
        <v>0</v>
      </c>
      <c r="Q3555" s="870">
        <v>0</v>
      </c>
      <c r="R3555" s="870">
        <v>0</v>
      </c>
      <c r="S3555" s="870">
        <v>0</v>
      </c>
      <c r="T3555" s="870">
        <v>0</v>
      </c>
      <c r="U3555" s="870">
        <v>0</v>
      </c>
      <c r="V3555" s="870">
        <v>0</v>
      </c>
      <c r="W3555" s="870">
        <v>0</v>
      </c>
      <c r="X3555" s="870">
        <v>0</v>
      </c>
      <c r="Y3555" s="870">
        <v>0</v>
      </c>
      <c r="Z3555" s="870">
        <v>0</v>
      </c>
      <c r="AA3555" s="870">
        <v>0</v>
      </c>
      <c r="AB3555" s="870">
        <v>0</v>
      </c>
      <c r="AC3555" s="870">
        <v>0</v>
      </c>
      <c r="AD3555" s="870">
        <v>0</v>
      </c>
      <c r="AE3555" s="870">
        <v>0</v>
      </c>
    </row>
    <row r="3556" spans="1:31">
      <c r="A3556" s="870" t="s">
        <v>2143</v>
      </c>
      <c r="B3556" s="870">
        <v>29</v>
      </c>
      <c r="C3556" s="870">
        <v>2990</v>
      </c>
      <c r="D3556" s="870">
        <v>299005</v>
      </c>
      <c r="E3556" s="870">
        <v>2990059402</v>
      </c>
      <c r="F3556" s="870" t="s">
        <v>1791</v>
      </c>
      <c r="G3556" s="870">
        <v>-11718285564</v>
      </c>
      <c r="H3556" s="870">
        <v>0</v>
      </c>
      <c r="I3556" s="870">
        <v>-11718285564</v>
      </c>
      <c r="J3556" s="870">
        <v>0</v>
      </c>
      <c r="K3556" s="870">
        <v>0</v>
      </c>
      <c r="L3556" s="870">
        <v>0</v>
      </c>
      <c r="M3556" s="870">
        <v>0</v>
      </c>
      <c r="N3556" s="870">
        <v>0</v>
      </c>
      <c r="O3556" s="870">
        <v>0</v>
      </c>
      <c r="P3556" s="870">
        <v>0</v>
      </c>
      <c r="Q3556" s="870">
        <v>0</v>
      </c>
      <c r="R3556" s="870">
        <v>0</v>
      </c>
      <c r="S3556" s="870">
        <v>0</v>
      </c>
      <c r="T3556" s="870">
        <v>0</v>
      </c>
      <c r="U3556" s="870">
        <v>0</v>
      </c>
      <c r="V3556" s="870">
        <v>0</v>
      </c>
      <c r="W3556" s="870">
        <v>0</v>
      </c>
      <c r="X3556" s="870">
        <v>0</v>
      </c>
      <c r="Y3556" s="870">
        <v>0</v>
      </c>
      <c r="Z3556" s="870">
        <v>0</v>
      </c>
      <c r="AA3556" s="870">
        <v>0</v>
      </c>
      <c r="AB3556" s="870">
        <v>0</v>
      </c>
      <c r="AC3556" s="870">
        <v>0</v>
      </c>
      <c r="AD3556" s="870">
        <v>0</v>
      </c>
      <c r="AE3556" s="870">
        <v>0</v>
      </c>
    </row>
    <row r="3557" spans="1:31">
      <c r="A3557" s="870" t="s">
        <v>2143</v>
      </c>
      <c r="B3557" s="870">
        <v>29</v>
      </c>
      <c r="C3557" s="870">
        <v>2990</v>
      </c>
      <c r="D3557" s="870">
        <v>299005</v>
      </c>
      <c r="E3557" s="870">
        <v>2990059404</v>
      </c>
      <c r="F3557" s="870" t="s">
        <v>1792</v>
      </c>
      <c r="G3557" s="870">
        <v>-14254953020</v>
      </c>
      <c r="H3557" s="870">
        <v>0</v>
      </c>
      <c r="I3557" s="870">
        <v>-14254953020</v>
      </c>
      <c r="J3557" s="870">
        <v>0</v>
      </c>
      <c r="K3557" s="870">
        <v>0</v>
      </c>
      <c r="L3557" s="870">
        <v>0</v>
      </c>
      <c r="M3557" s="870">
        <v>0</v>
      </c>
      <c r="N3557" s="870">
        <v>0</v>
      </c>
      <c r="O3557" s="870">
        <v>0</v>
      </c>
      <c r="P3557" s="870">
        <v>0</v>
      </c>
      <c r="Q3557" s="870">
        <v>0</v>
      </c>
      <c r="R3557" s="870">
        <v>0</v>
      </c>
      <c r="S3557" s="870">
        <v>0</v>
      </c>
      <c r="T3557" s="870">
        <v>0</v>
      </c>
      <c r="U3557" s="870">
        <v>0</v>
      </c>
      <c r="V3557" s="870">
        <v>0</v>
      </c>
      <c r="W3557" s="870">
        <v>0</v>
      </c>
      <c r="X3557" s="870">
        <v>0</v>
      </c>
      <c r="Y3557" s="870">
        <v>0</v>
      </c>
      <c r="Z3557" s="870">
        <v>0</v>
      </c>
      <c r="AA3557" s="870">
        <v>0</v>
      </c>
      <c r="AB3557" s="870">
        <v>0</v>
      </c>
      <c r="AC3557" s="870">
        <v>0</v>
      </c>
      <c r="AD3557" s="870">
        <v>0</v>
      </c>
      <c r="AE3557" s="870">
        <v>0</v>
      </c>
    </row>
    <row r="3558" spans="1:31">
      <c r="A3558" s="870" t="s">
        <v>2143</v>
      </c>
      <c r="B3558" s="870">
        <v>29</v>
      </c>
      <c r="C3558" s="870">
        <v>2990</v>
      </c>
      <c r="D3558" s="870">
        <v>299005</v>
      </c>
      <c r="E3558" s="870">
        <v>2990059409</v>
      </c>
      <c r="F3558" s="870" t="s">
        <v>1793</v>
      </c>
      <c r="G3558" s="870">
        <v>-200</v>
      </c>
      <c r="H3558" s="870">
        <v>0</v>
      </c>
      <c r="I3558" s="870">
        <v>-200</v>
      </c>
      <c r="J3558" s="870">
        <v>0</v>
      </c>
      <c r="K3558" s="870">
        <v>0</v>
      </c>
      <c r="L3558" s="870">
        <v>0</v>
      </c>
      <c r="M3558" s="870">
        <v>0</v>
      </c>
      <c r="N3558" s="870">
        <v>0</v>
      </c>
      <c r="O3558" s="870">
        <v>0</v>
      </c>
      <c r="P3558" s="870">
        <v>0</v>
      </c>
      <c r="Q3558" s="870">
        <v>0</v>
      </c>
      <c r="R3558" s="870">
        <v>0</v>
      </c>
      <c r="S3558" s="870">
        <v>0</v>
      </c>
      <c r="T3558" s="870">
        <v>0</v>
      </c>
      <c r="U3558" s="870">
        <v>0</v>
      </c>
      <c r="V3558" s="870">
        <v>0</v>
      </c>
      <c r="W3558" s="870">
        <v>0</v>
      </c>
      <c r="X3558" s="870">
        <v>0</v>
      </c>
      <c r="Y3558" s="870">
        <v>0</v>
      </c>
      <c r="Z3558" s="870">
        <v>0</v>
      </c>
      <c r="AA3558" s="870">
        <v>0</v>
      </c>
      <c r="AB3558" s="870">
        <v>0</v>
      </c>
      <c r="AC3558" s="870">
        <v>0</v>
      </c>
      <c r="AD3558" s="870">
        <v>0</v>
      </c>
      <c r="AE3558" s="870">
        <v>0</v>
      </c>
    </row>
    <row r="3559" spans="1:31">
      <c r="A3559" s="870" t="s">
        <v>2143</v>
      </c>
      <c r="B3559" s="870">
        <v>29</v>
      </c>
      <c r="C3559" s="870">
        <v>2990</v>
      </c>
      <c r="D3559" s="870">
        <v>299005</v>
      </c>
      <c r="E3559" s="870">
        <v>2990059415</v>
      </c>
      <c r="F3559" s="870" t="s">
        <v>4771</v>
      </c>
      <c r="G3559" s="870">
        <v>0</v>
      </c>
      <c r="H3559" s="870">
        <v>0</v>
      </c>
      <c r="I3559" s="870">
        <v>0</v>
      </c>
      <c r="J3559" s="870">
        <v>0</v>
      </c>
      <c r="K3559" s="870">
        <v>0</v>
      </c>
      <c r="L3559" s="870">
        <v>0</v>
      </c>
      <c r="M3559" s="870">
        <v>0</v>
      </c>
      <c r="N3559" s="870">
        <v>0</v>
      </c>
      <c r="O3559" s="870">
        <v>0</v>
      </c>
      <c r="P3559" s="870">
        <v>0</v>
      </c>
      <c r="Q3559" s="870">
        <v>0</v>
      </c>
      <c r="R3559" s="870">
        <v>0</v>
      </c>
      <c r="S3559" s="870">
        <v>0</v>
      </c>
      <c r="T3559" s="870">
        <v>0</v>
      </c>
      <c r="U3559" s="870">
        <v>0</v>
      </c>
      <c r="V3559" s="870">
        <v>0</v>
      </c>
      <c r="W3559" s="870">
        <v>0</v>
      </c>
      <c r="X3559" s="870">
        <v>0</v>
      </c>
      <c r="Y3559" s="870">
        <v>0</v>
      </c>
      <c r="Z3559" s="870">
        <v>0</v>
      </c>
      <c r="AA3559" s="870">
        <v>0</v>
      </c>
      <c r="AB3559" s="870">
        <v>0</v>
      </c>
      <c r="AC3559" s="870">
        <v>0</v>
      </c>
      <c r="AD3559" s="870">
        <v>0</v>
      </c>
      <c r="AE3559" s="870">
        <v>0</v>
      </c>
    </row>
    <row r="3560" spans="1:31">
      <c r="A3560" s="870" t="s">
        <v>2143</v>
      </c>
      <c r="B3560" s="870">
        <v>29</v>
      </c>
      <c r="C3560" s="870">
        <v>2990</v>
      </c>
      <c r="D3560" s="870">
        <v>299005</v>
      </c>
      <c r="E3560" s="870">
        <v>2990059426</v>
      </c>
      <c r="F3560" s="870" t="s">
        <v>4490</v>
      </c>
      <c r="G3560" s="870">
        <v>-320555183</v>
      </c>
      <c r="H3560" s="870">
        <v>0</v>
      </c>
      <c r="I3560" s="870">
        <v>-320555183.12</v>
      </c>
      <c r="J3560" s="870">
        <v>-0.12000000476837158</v>
      </c>
      <c r="K3560" s="870">
        <v>0</v>
      </c>
      <c r="L3560" s="870">
        <v>0</v>
      </c>
      <c r="M3560" s="870">
        <v>-0.12000000476837158</v>
      </c>
      <c r="N3560" s="870">
        <v>0</v>
      </c>
      <c r="O3560" s="870">
        <v>-0.12000000476837158</v>
      </c>
      <c r="P3560" s="870">
        <v>-4.4400001764297488E-2</v>
      </c>
      <c r="Q3560" s="870">
        <v>0</v>
      </c>
      <c r="R3560" s="870">
        <v>0</v>
      </c>
      <c r="S3560" s="870">
        <v>0</v>
      </c>
      <c r="T3560" s="870">
        <v>0</v>
      </c>
      <c r="U3560" s="870">
        <v>0</v>
      </c>
      <c r="V3560" s="870">
        <v>0</v>
      </c>
      <c r="W3560" s="870">
        <v>0</v>
      </c>
      <c r="X3560" s="870">
        <v>-4.4400001764297488E-2</v>
      </c>
      <c r="Y3560" s="870">
        <v>0.37</v>
      </c>
      <c r="Z3560" s="870">
        <v>0</v>
      </c>
      <c r="AA3560" s="870">
        <v>-4.4400001764297488E-2</v>
      </c>
      <c r="AB3560" s="870">
        <v>0</v>
      </c>
      <c r="AC3560" s="870">
        <v>-4.4400001764297488E-2</v>
      </c>
      <c r="AD3560" s="870">
        <v>0</v>
      </c>
      <c r="AE3560" s="870">
        <v>0</v>
      </c>
    </row>
    <row r="3561" spans="1:31">
      <c r="A3561" s="870" t="s">
        <v>2143</v>
      </c>
      <c r="B3561" s="870">
        <v>29</v>
      </c>
      <c r="C3561" s="870">
        <v>2990</v>
      </c>
      <c r="D3561" s="870">
        <v>299005</v>
      </c>
      <c r="E3561" s="870">
        <v>2990059469</v>
      </c>
      <c r="F3561" s="870" t="s">
        <v>3777</v>
      </c>
      <c r="G3561" s="870">
        <v>-407337</v>
      </c>
      <c r="H3561" s="870">
        <v>0</v>
      </c>
      <c r="I3561" s="870">
        <v>-407337</v>
      </c>
      <c r="J3561" s="870">
        <v>0</v>
      </c>
      <c r="K3561" s="870">
        <v>0</v>
      </c>
      <c r="L3561" s="870">
        <v>0</v>
      </c>
      <c r="M3561" s="870">
        <v>0</v>
      </c>
      <c r="N3561" s="870">
        <v>0</v>
      </c>
      <c r="O3561" s="870">
        <v>0</v>
      </c>
      <c r="P3561" s="870">
        <v>0</v>
      </c>
      <c r="Q3561" s="870">
        <v>0</v>
      </c>
      <c r="R3561" s="870">
        <v>0</v>
      </c>
      <c r="S3561" s="870">
        <v>0</v>
      </c>
      <c r="T3561" s="870">
        <v>0</v>
      </c>
      <c r="U3561" s="870">
        <v>0</v>
      </c>
      <c r="V3561" s="870">
        <v>0</v>
      </c>
      <c r="W3561" s="870">
        <v>0</v>
      </c>
      <c r="X3561" s="870">
        <v>0</v>
      </c>
      <c r="Y3561" s="870">
        <v>0</v>
      </c>
      <c r="Z3561" s="870">
        <v>0</v>
      </c>
      <c r="AA3561" s="870">
        <v>0</v>
      </c>
      <c r="AB3561" s="870">
        <v>0</v>
      </c>
      <c r="AC3561" s="870">
        <v>0</v>
      </c>
      <c r="AD3561" s="870">
        <v>0</v>
      </c>
      <c r="AE3561" s="870">
        <v>0</v>
      </c>
    </row>
    <row r="3562" spans="1:31">
      <c r="A3562" s="870" t="s">
        <v>2143</v>
      </c>
      <c r="B3562" s="870">
        <v>29</v>
      </c>
      <c r="C3562" s="870">
        <v>2990</v>
      </c>
      <c r="D3562" s="870">
        <v>299005</v>
      </c>
      <c r="E3562" s="870">
        <v>2990059479</v>
      </c>
      <c r="F3562" s="870" t="s">
        <v>1794</v>
      </c>
      <c r="G3562" s="870">
        <v>-596600</v>
      </c>
      <c r="H3562" s="870">
        <v>0</v>
      </c>
      <c r="I3562" s="870">
        <v>-596600</v>
      </c>
      <c r="J3562" s="870">
        <v>0</v>
      </c>
      <c r="K3562" s="870">
        <v>0</v>
      </c>
      <c r="L3562" s="870">
        <v>0</v>
      </c>
      <c r="M3562" s="870">
        <v>0</v>
      </c>
      <c r="N3562" s="870">
        <v>0</v>
      </c>
      <c r="O3562" s="870">
        <v>0</v>
      </c>
      <c r="P3562" s="870">
        <v>0</v>
      </c>
      <c r="Q3562" s="870">
        <v>0</v>
      </c>
      <c r="R3562" s="870">
        <v>0</v>
      </c>
      <c r="S3562" s="870">
        <v>0</v>
      </c>
      <c r="T3562" s="870">
        <v>0</v>
      </c>
      <c r="U3562" s="870">
        <v>0</v>
      </c>
      <c r="V3562" s="870">
        <v>0</v>
      </c>
      <c r="W3562" s="870">
        <v>0</v>
      </c>
      <c r="X3562" s="870">
        <v>0</v>
      </c>
      <c r="Y3562" s="870">
        <v>0</v>
      </c>
      <c r="Z3562" s="870">
        <v>0</v>
      </c>
      <c r="AA3562" s="870">
        <v>0</v>
      </c>
      <c r="AB3562" s="870">
        <v>0</v>
      </c>
      <c r="AC3562" s="870">
        <v>0</v>
      </c>
      <c r="AD3562" s="870">
        <v>0</v>
      </c>
      <c r="AE3562" s="870">
        <v>0</v>
      </c>
    </row>
    <row r="3563" spans="1:31">
      <c r="A3563" s="870" t="s">
        <v>2143</v>
      </c>
      <c r="B3563" s="870">
        <v>29</v>
      </c>
      <c r="C3563" s="870">
        <v>2990</v>
      </c>
      <c r="D3563" s="870">
        <v>299005</v>
      </c>
      <c r="E3563" s="870">
        <v>2990059504</v>
      </c>
      <c r="F3563" s="870" t="s">
        <v>4491</v>
      </c>
      <c r="G3563" s="870">
        <v>0</v>
      </c>
      <c r="H3563" s="870">
        <v>0</v>
      </c>
      <c r="I3563" s="870">
        <v>0</v>
      </c>
      <c r="J3563" s="870">
        <v>0</v>
      </c>
      <c r="K3563" s="870">
        <v>0</v>
      </c>
      <c r="L3563" s="870">
        <v>0</v>
      </c>
      <c r="M3563" s="870">
        <v>0</v>
      </c>
      <c r="N3563" s="870">
        <v>0</v>
      </c>
      <c r="O3563" s="870">
        <v>0</v>
      </c>
      <c r="P3563" s="870">
        <v>0</v>
      </c>
      <c r="Q3563" s="870">
        <v>0</v>
      </c>
      <c r="R3563" s="870">
        <v>0</v>
      </c>
      <c r="S3563" s="870">
        <v>0</v>
      </c>
      <c r="T3563" s="870">
        <v>0</v>
      </c>
      <c r="U3563" s="870">
        <v>0</v>
      </c>
      <c r="V3563" s="870">
        <v>0</v>
      </c>
      <c r="W3563" s="870">
        <v>0</v>
      </c>
      <c r="X3563" s="870">
        <v>0</v>
      </c>
      <c r="Y3563" s="870">
        <v>0</v>
      </c>
      <c r="Z3563" s="870">
        <v>0</v>
      </c>
      <c r="AA3563" s="870">
        <v>0</v>
      </c>
      <c r="AB3563" s="870">
        <v>0</v>
      </c>
      <c r="AC3563" s="870">
        <v>0</v>
      </c>
      <c r="AD3563" s="870">
        <v>0</v>
      </c>
      <c r="AE3563" s="870">
        <v>0</v>
      </c>
    </row>
    <row r="3564" spans="1:31">
      <c r="A3564" s="870" t="s">
        <v>2143</v>
      </c>
      <c r="B3564" s="870">
        <v>29</v>
      </c>
      <c r="C3564" s="870">
        <v>2990</v>
      </c>
      <c r="D3564" s="870">
        <v>299005</v>
      </c>
      <c r="E3564" s="870">
        <v>2990059505</v>
      </c>
      <c r="F3564" s="870" t="s">
        <v>4492</v>
      </c>
      <c r="G3564" s="870">
        <v>0</v>
      </c>
      <c r="H3564" s="870">
        <v>0</v>
      </c>
      <c r="I3564" s="870">
        <v>0</v>
      </c>
      <c r="J3564" s="870">
        <v>0</v>
      </c>
      <c r="K3564" s="870">
        <v>0</v>
      </c>
      <c r="L3564" s="870">
        <v>0</v>
      </c>
      <c r="M3564" s="870">
        <v>0</v>
      </c>
      <c r="N3564" s="870">
        <v>0</v>
      </c>
      <c r="O3564" s="870">
        <v>0</v>
      </c>
      <c r="P3564" s="870">
        <v>0</v>
      </c>
      <c r="Q3564" s="870">
        <v>0</v>
      </c>
      <c r="R3564" s="870">
        <v>0</v>
      </c>
      <c r="S3564" s="870">
        <v>0</v>
      </c>
      <c r="T3564" s="870">
        <v>0</v>
      </c>
      <c r="U3564" s="870">
        <v>0</v>
      </c>
      <c r="V3564" s="870">
        <v>0</v>
      </c>
      <c r="W3564" s="870">
        <v>0</v>
      </c>
      <c r="X3564" s="870">
        <v>0</v>
      </c>
      <c r="Y3564" s="870">
        <v>0</v>
      </c>
      <c r="Z3564" s="870">
        <v>0</v>
      </c>
      <c r="AA3564" s="870">
        <v>0</v>
      </c>
      <c r="AB3564" s="870">
        <v>0</v>
      </c>
      <c r="AC3564" s="870">
        <v>0</v>
      </c>
      <c r="AD3564" s="870">
        <v>0</v>
      </c>
      <c r="AE3564" s="870">
        <v>0</v>
      </c>
    </row>
    <row r="3565" spans="1:31">
      <c r="A3565" s="870" t="s">
        <v>2143</v>
      </c>
      <c r="B3565" s="870">
        <v>29</v>
      </c>
      <c r="C3565" s="870">
        <v>2990</v>
      </c>
      <c r="D3565" s="870">
        <v>299005</v>
      </c>
      <c r="E3565" s="870">
        <v>2990059507</v>
      </c>
      <c r="F3565" s="870" t="s">
        <v>4493</v>
      </c>
      <c r="G3565" s="870">
        <v>0</v>
      </c>
      <c r="H3565" s="870">
        <v>0</v>
      </c>
      <c r="I3565" s="870">
        <v>0</v>
      </c>
      <c r="J3565" s="870">
        <v>0</v>
      </c>
      <c r="K3565" s="870">
        <v>0</v>
      </c>
      <c r="L3565" s="870">
        <v>0</v>
      </c>
      <c r="M3565" s="870">
        <v>0</v>
      </c>
      <c r="N3565" s="870">
        <v>0</v>
      </c>
      <c r="O3565" s="870">
        <v>0</v>
      </c>
      <c r="P3565" s="870">
        <v>0</v>
      </c>
      <c r="Q3565" s="870">
        <v>0</v>
      </c>
      <c r="R3565" s="870">
        <v>0</v>
      </c>
      <c r="S3565" s="870">
        <v>0</v>
      </c>
      <c r="T3565" s="870">
        <v>0</v>
      </c>
      <c r="U3565" s="870">
        <v>0</v>
      </c>
      <c r="V3565" s="870">
        <v>0</v>
      </c>
      <c r="W3565" s="870">
        <v>0</v>
      </c>
      <c r="X3565" s="870">
        <v>0</v>
      </c>
      <c r="Y3565" s="870">
        <v>0</v>
      </c>
      <c r="Z3565" s="870">
        <v>0</v>
      </c>
      <c r="AA3565" s="870">
        <v>0</v>
      </c>
      <c r="AB3565" s="870">
        <v>0</v>
      </c>
      <c r="AC3565" s="870">
        <v>0</v>
      </c>
      <c r="AD3565" s="870">
        <v>0</v>
      </c>
      <c r="AE3565" s="870">
        <v>0</v>
      </c>
    </row>
    <row r="3566" spans="1:31">
      <c r="A3566" s="870" t="s">
        <v>2143</v>
      </c>
      <c r="B3566" s="870">
        <v>29</v>
      </c>
      <c r="C3566" s="870">
        <v>2990</v>
      </c>
      <c r="D3566" s="870">
        <v>299005</v>
      </c>
      <c r="E3566" s="870">
        <v>2990059514</v>
      </c>
      <c r="F3566" s="870" t="s">
        <v>1795</v>
      </c>
      <c r="G3566" s="870">
        <v>-29631957</v>
      </c>
      <c r="H3566" s="870">
        <v>0</v>
      </c>
      <c r="I3566" s="870">
        <v>-29631957</v>
      </c>
      <c r="J3566" s="870">
        <v>0</v>
      </c>
      <c r="K3566" s="870">
        <v>0</v>
      </c>
      <c r="L3566" s="870">
        <v>0</v>
      </c>
      <c r="M3566" s="870">
        <v>0</v>
      </c>
      <c r="N3566" s="870">
        <v>0</v>
      </c>
      <c r="O3566" s="870">
        <v>0</v>
      </c>
      <c r="P3566" s="870">
        <v>0</v>
      </c>
      <c r="Q3566" s="870">
        <v>0</v>
      </c>
      <c r="R3566" s="870">
        <v>0</v>
      </c>
      <c r="S3566" s="870">
        <v>0</v>
      </c>
      <c r="T3566" s="870">
        <v>0</v>
      </c>
      <c r="U3566" s="870">
        <v>0</v>
      </c>
      <c r="V3566" s="870">
        <v>0</v>
      </c>
      <c r="W3566" s="870">
        <v>0</v>
      </c>
      <c r="X3566" s="870">
        <v>0</v>
      </c>
      <c r="Y3566" s="870">
        <v>0</v>
      </c>
      <c r="Z3566" s="870">
        <v>0</v>
      </c>
      <c r="AA3566" s="870">
        <v>0</v>
      </c>
      <c r="AB3566" s="870">
        <v>0</v>
      </c>
      <c r="AC3566" s="870">
        <v>0</v>
      </c>
      <c r="AD3566" s="870">
        <v>0</v>
      </c>
      <c r="AE3566" s="870">
        <v>0</v>
      </c>
    </row>
    <row r="3567" spans="1:31">
      <c r="A3567" s="870" t="s">
        <v>2143</v>
      </c>
      <c r="B3567" s="870">
        <v>29</v>
      </c>
      <c r="C3567" s="870">
        <v>2990</v>
      </c>
      <c r="D3567" s="870">
        <v>299005</v>
      </c>
      <c r="E3567" s="870">
        <v>2990059529</v>
      </c>
      <c r="F3567" s="870" t="s">
        <v>1796</v>
      </c>
      <c r="G3567" s="870">
        <v>-22132548</v>
      </c>
      <c r="H3567" s="870">
        <v>0</v>
      </c>
      <c r="I3567" s="870">
        <v>-22132548</v>
      </c>
      <c r="J3567" s="870">
        <v>0</v>
      </c>
      <c r="K3567" s="870">
        <v>0</v>
      </c>
      <c r="L3567" s="870">
        <v>0</v>
      </c>
      <c r="M3567" s="870">
        <v>0</v>
      </c>
      <c r="N3567" s="870">
        <v>0</v>
      </c>
      <c r="O3567" s="870">
        <v>0</v>
      </c>
      <c r="P3567" s="870">
        <v>0</v>
      </c>
      <c r="Q3567" s="870">
        <v>0</v>
      </c>
      <c r="R3567" s="870">
        <v>0</v>
      </c>
      <c r="S3567" s="870">
        <v>0</v>
      </c>
      <c r="T3567" s="870">
        <v>0</v>
      </c>
      <c r="U3567" s="870">
        <v>0</v>
      </c>
      <c r="V3567" s="870">
        <v>0</v>
      </c>
      <c r="W3567" s="870">
        <v>0</v>
      </c>
      <c r="X3567" s="870">
        <v>0</v>
      </c>
      <c r="Y3567" s="870">
        <v>0</v>
      </c>
      <c r="Z3567" s="870">
        <v>0</v>
      </c>
      <c r="AA3567" s="870">
        <v>0</v>
      </c>
      <c r="AB3567" s="870">
        <v>0</v>
      </c>
      <c r="AC3567" s="870">
        <v>0</v>
      </c>
      <c r="AD3567" s="870">
        <v>0</v>
      </c>
      <c r="AE3567" s="870">
        <v>0</v>
      </c>
    </row>
    <row r="3568" spans="1:31">
      <c r="A3568" s="870" t="s">
        <v>2143</v>
      </c>
      <c r="B3568" s="870">
        <v>29</v>
      </c>
      <c r="C3568" s="870">
        <v>2990</v>
      </c>
      <c r="D3568" s="870">
        <v>299005</v>
      </c>
      <c r="E3568" s="870">
        <v>2990059541</v>
      </c>
      <c r="F3568" s="870" t="s">
        <v>4494</v>
      </c>
      <c r="G3568" s="870">
        <v>0</v>
      </c>
      <c r="H3568" s="870">
        <v>0</v>
      </c>
      <c r="I3568" s="870">
        <v>0</v>
      </c>
      <c r="J3568" s="870">
        <v>0</v>
      </c>
      <c r="K3568" s="870">
        <v>0</v>
      </c>
      <c r="L3568" s="870">
        <v>0</v>
      </c>
      <c r="M3568" s="870">
        <v>0</v>
      </c>
      <c r="N3568" s="870">
        <v>0</v>
      </c>
      <c r="O3568" s="870">
        <v>0</v>
      </c>
      <c r="P3568" s="870">
        <v>0</v>
      </c>
      <c r="Q3568" s="870">
        <v>0</v>
      </c>
      <c r="R3568" s="870">
        <v>0</v>
      </c>
      <c r="S3568" s="870">
        <v>0</v>
      </c>
      <c r="T3568" s="870">
        <v>0</v>
      </c>
      <c r="U3568" s="870">
        <v>0</v>
      </c>
      <c r="V3568" s="870">
        <v>0</v>
      </c>
      <c r="W3568" s="870">
        <v>0</v>
      </c>
      <c r="X3568" s="870">
        <v>0</v>
      </c>
      <c r="Y3568" s="870">
        <v>0</v>
      </c>
      <c r="Z3568" s="870">
        <v>0</v>
      </c>
      <c r="AA3568" s="870">
        <v>0</v>
      </c>
      <c r="AB3568" s="870">
        <v>0</v>
      </c>
      <c r="AC3568" s="870">
        <v>0</v>
      </c>
      <c r="AD3568" s="870">
        <v>0</v>
      </c>
      <c r="AE3568" s="870">
        <v>0</v>
      </c>
    </row>
    <row r="3569" spans="1:31">
      <c r="A3569" s="870" t="s">
        <v>2143</v>
      </c>
      <c r="B3569" s="870">
        <v>29</v>
      </c>
      <c r="C3569" s="870">
        <v>2990</v>
      </c>
      <c r="D3569" s="870">
        <v>299005</v>
      </c>
      <c r="E3569" s="870">
        <v>2990059573</v>
      </c>
      <c r="F3569" s="870" t="s">
        <v>4495</v>
      </c>
      <c r="G3569" s="870">
        <v>0</v>
      </c>
      <c r="H3569" s="870">
        <v>0</v>
      </c>
      <c r="I3569" s="870">
        <v>0</v>
      </c>
      <c r="J3569" s="870">
        <v>0</v>
      </c>
      <c r="K3569" s="870">
        <v>0</v>
      </c>
      <c r="L3569" s="870">
        <v>0</v>
      </c>
      <c r="M3569" s="870">
        <v>0</v>
      </c>
      <c r="N3569" s="870">
        <v>0</v>
      </c>
      <c r="O3569" s="870">
        <v>0</v>
      </c>
      <c r="P3569" s="870">
        <v>0</v>
      </c>
      <c r="Q3569" s="870">
        <v>0</v>
      </c>
      <c r="R3569" s="870">
        <v>0</v>
      </c>
      <c r="S3569" s="870">
        <v>0</v>
      </c>
      <c r="T3569" s="870">
        <v>0</v>
      </c>
      <c r="U3569" s="870">
        <v>0</v>
      </c>
      <c r="V3569" s="870">
        <v>0</v>
      </c>
      <c r="W3569" s="870">
        <v>0</v>
      </c>
      <c r="X3569" s="870">
        <v>0</v>
      </c>
      <c r="Y3569" s="870">
        <v>0</v>
      </c>
      <c r="Z3569" s="870">
        <v>0</v>
      </c>
      <c r="AA3569" s="870">
        <v>0</v>
      </c>
      <c r="AB3569" s="870">
        <v>0</v>
      </c>
      <c r="AC3569" s="870">
        <v>0</v>
      </c>
      <c r="AD3569" s="870">
        <v>0</v>
      </c>
      <c r="AE3569" s="870">
        <v>0</v>
      </c>
    </row>
    <row r="3570" spans="1:31">
      <c r="A3570" s="870" t="s">
        <v>2143</v>
      </c>
      <c r="B3570" s="870">
        <v>29</v>
      </c>
      <c r="C3570" s="870">
        <v>2990</v>
      </c>
      <c r="D3570" s="870">
        <v>299005</v>
      </c>
      <c r="E3570" s="870">
        <v>2990059583</v>
      </c>
      <c r="F3570" s="870" t="s">
        <v>4496</v>
      </c>
      <c r="G3570" s="870">
        <v>0</v>
      </c>
      <c r="H3570" s="870">
        <v>0</v>
      </c>
      <c r="I3570" s="870">
        <v>0</v>
      </c>
      <c r="J3570" s="870">
        <v>0</v>
      </c>
      <c r="K3570" s="870">
        <v>0</v>
      </c>
      <c r="L3570" s="870">
        <v>0</v>
      </c>
      <c r="M3570" s="870">
        <v>0</v>
      </c>
      <c r="N3570" s="870">
        <v>0</v>
      </c>
      <c r="O3570" s="870">
        <v>0</v>
      </c>
      <c r="P3570" s="870">
        <v>0</v>
      </c>
      <c r="Q3570" s="870">
        <v>0</v>
      </c>
      <c r="R3570" s="870">
        <v>0</v>
      </c>
      <c r="S3570" s="870">
        <v>0</v>
      </c>
      <c r="T3570" s="870">
        <v>0</v>
      </c>
      <c r="U3570" s="870">
        <v>0</v>
      </c>
      <c r="V3570" s="870">
        <v>0</v>
      </c>
      <c r="W3570" s="870">
        <v>0</v>
      </c>
      <c r="X3570" s="870">
        <v>0</v>
      </c>
      <c r="Y3570" s="870">
        <v>0</v>
      </c>
      <c r="Z3570" s="870">
        <v>0</v>
      </c>
      <c r="AA3570" s="870">
        <v>0</v>
      </c>
      <c r="AB3570" s="870">
        <v>0</v>
      </c>
      <c r="AC3570" s="870">
        <v>0</v>
      </c>
      <c r="AD3570" s="870">
        <v>0</v>
      </c>
      <c r="AE3570" s="870">
        <v>0</v>
      </c>
    </row>
    <row r="3571" spans="1:31">
      <c r="A3571" s="870" t="s">
        <v>2143</v>
      </c>
      <c r="B3571" s="870">
        <v>29</v>
      </c>
      <c r="C3571" s="870">
        <v>2990</v>
      </c>
      <c r="D3571" s="870">
        <v>299005</v>
      </c>
      <c r="E3571" s="870">
        <v>2990059586</v>
      </c>
      <c r="F3571" s="870" t="s">
        <v>4497</v>
      </c>
      <c r="G3571" s="870">
        <v>0</v>
      </c>
      <c r="H3571" s="870">
        <v>0</v>
      </c>
      <c r="I3571" s="870">
        <v>0</v>
      </c>
      <c r="J3571" s="870">
        <v>0</v>
      </c>
      <c r="K3571" s="870">
        <v>0</v>
      </c>
      <c r="L3571" s="870">
        <v>0</v>
      </c>
      <c r="M3571" s="870">
        <v>0</v>
      </c>
      <c r="N3571" s="870">
        <v>0</v>
      </c>
      <c r="O3571" s="870">
        <v>0</v>
      </c>
      <c r="P3571" s="870">
        <v>0</v>
      </c>
      <c r="Q3571" s="870">
        <v>0</v>
      </c>
      <c r="R3571" s="870">
        <v>0</v>
      </c>
      <c r="S3571" s="870">
        <v>0</v>
      </c>
      <c r="T3571" s="870">
        <v>0</v>
      </c>
      <c r="U3571" s="870">
        <v>0</v>
      </c>
      <c r="V3571" s="870">
        <v>0</v>
      </c>
      <c r="W3571" s="870">
        <v>0</v>
      </c>
      <c r="X3571" s="870">
        <v>0</v>
      </c>
      <c r="Y3571" s="870">
        <v>0</v>
      </c>
      <c r="Z3571" s="870">
        <v>0</v>
      </c>
      <c r="AA3571" s="870">
        <v>0</v>
      </c>
      <c r="AB3571" s="870">
        <v>0</v>
      </c>
      <c r="AC3571" s="870">
        <v>0</v>
      </c>
      <c r="AD3571" s="870">
        <v>0</v>
      </c>
      <c r="AE3571" s="870">
        <v>0</v>
      </c>
    </row>
    <row r="3572" spans="1:31">
      <c r="A3572" s="870" t="s">
        <v>2143</v>
      </c>
      <c r="B3572" s="870">
        <v>29</v>
      </c>
      <c r="C3572" s="870">
        <v>2990</v>
      </c>
      <c r="D3572" s="870">
        <v>299005</v>
      </c>
      <c r="E3572" s="870">
        <v>2990059613</v>
      </c>
      <c r="F3572" s="870" t="s">
        <v>1797</v>
      </c>
      <c r="G3572" s="870">
        <v>-2545540986</v>
      </c>
      <c r="H3572" s="870">
        <v>0</v>
      </c>
      <c r="I3572" s="870">
        <v>-2545540986</v>
      </c>
      <c r="J3572" s="870">
        <v>0</v>
      </c>
      <c r="K3572" s="870">
        <v>0</v>
      </c>
      <c r="L3572" s="870">
        <v>0</v>
      </c>
      <c r="M3572" s="870">
        <v>0</v>
      </c>
      <c r="N3572" s="870">
        <v>0</v>
      </c>
      <c r="O3572" s="870">
        <v>0</v>
      </c>
      <c r="P3572" s="870">
        <v>0</v>
      </c>
      <c r="Q3572" s="870">
        <v>0</v>
      </c>
      <c r="R3572" s="870">
        <v>0</v>
      </c>
      <c r="S3572" s="870">
        <v>0</v>
      </c>
      <c r="T3572" s="870">
        <v>0</v>
      </c>
      <c r="U3572" s="870">
        <v>0</v>
      </c>
      <c r="V3572" s="870">
        <v>0</v>
      </c>
      <c r="W3572" s="870">
        <v>0</v>
      </c>
      <c r="X3572" s="870">
        <v>0</v>
      </c>
      <c r="Y3572" s="870">
        <v>0</v>
      </c>
      <c r="Z3572" s="870">
        <v>0</v>
      </c>
      <c r="AA3572" s="870">
        <v>0</v>
      </c>
      <c r="AB3572" s="870">
        <v>0</v>
      </c>
      <c r="AC3572" s="870">
        <v>0</v>
      </c>
      <c r="AD3572" s="870">
        <v>0</v>
      </c>
      <c r="AE3572" s="870">
        <v>0</v>
      </c>
    </row>
    <row r="3573" spans="1:31">
      <c r="A3573" s="870" t="s">
        <v>2143</v>
      </c>
      <c r="B3573" s="870">
        <v>29</v>
      </c>
      <c r="C3573" s="870">
        <v>2990</v>
      </c>
      <c r="D3573" s="870">
        <v>299005</v>
      </c>
      <c r="E3573" s="870">
        <v>2990059614</v>
      </c>
      <c r="F3573" s="870" t="s">
        <v>2149</v>
      </c>
      <c r="G3573" s="870">
        <v>-16645261</v>
      </c>
      <c r="H3573" s="870">
        <v>0</v>
      </c>
      <c r="I3573" s="870">
        <v>-16645261</v>
      </c>
      <c r="J3573" s="870">
        <v>0</v>
      </c>
      <c r="K3573" s="870">
        <v>0</v>
      </c>
      <c r="L3573" s="870">
        <v>0</v>
      </c>
      <c r="M3573" s="870">
        <v>0</v>
      </c>
      <c r="N3573" s="870">
        <v>0</v>
      </c>
      <c r="O3573" s="870">
        <v>0</v>
      </c>
      <c r="P3573" s="870">
        <v>0</v>
      </c>
      <c r="Q3573" s="870">
        <v>0</v>
      </c>
      <c r="R3573" s="870">
        <v>0</v>
      </c>
      <c r="S3573" s="870">
        <v>0</v>
      </c>
      <c r="T3573" s="870">
        <v>0</v>
      </c>
      <c r="U3573" s="870">
        <v>0</v>
      </c>
      <c r="V3573" s="870">
        <v>0</v>
      </c>
      <c r="W3573" s="870">
        <v>0</v>
      </c>
      <c r="X3573" s="870">
        <v>0</v>
      </c>
      <c r="Y3573" s="870">
        <v>0</v>
      </c>
      <c r="Z3573" s="870">
        <v>0</v>
      </c>
      <c r="AA3573" s="870">
        <v>0</v>
      </c>
      <c r="AB3573" s="870">
        <v>0</v>
      </c>
      <c r="AC3573" s="870">
        <v>0</v>
      </c>
      <c r="AD3573" s="870">
        <v>0</v>
      </c>
      <c r="AE3573" s="870">
        <v>0</v>
      </c>
    </row>
    <row r="3574" spans="1:31">
      <c r="A3574" s="870" t="s">
        <v>2143</v>
      </c>
      <c r="B3574" s="870">
        <v>29</v>
      </c>
      <c r="C3574" s="870">
        <v>2990</v>
      </c>
      <c r="D3574" s="870">
        <v>299005</v>
      </c>
      <c r="E3574" s="870">
        <v>2990059616</v>
      </c>
      <c r="F3574" s="870" t="s">
        <v>1798</v>
      </c>
      <c r="G3574" s="870">
        <v>-29194697</v>
      </c>
      <c r="H3574" s="870">
        <v>0</v>
      </c>
      <c r="I3574" s="870">
        <v>-29194697.030000001</v>
      </c>
      <c r="J3574" s="870">
        <v>-3.0000001192092896E-2</v>
      </c>
      <c r="K3574" s="870">
        <v>0</v>
      </c>
      <c r="L3574" s="870">
        <v>0</v>
      </c>
      <c r="M3574" s="870">
        <v>-3.0000001192092896E-2</v>
      </c>
      <c r="N3574" s="870">
        <v>0</v>
      </c>
      <c r="O3574" s="870">
        <v>-3.0000001192092896E-2</v>
      </c>
      <c r="P3574" s="870">
        <v>-1.1100000441074372E-2</v>
      </c>
      <c r="Q3574" s="870">
        <v>0</v>
      </c>
      <c r="R3574" s="870">
        <v>0</v>
      </c>
      <c r="S3574" s="870">
        <v>0</v>
      </c>
      <c r="T3574" s="870">
        <v>0</v>
      </c>
      <c r="U3574" s="870">
        <v>0</v>
      </c>
      <c r="V3574" s="870">
        <v>0</v>
      </c>
      <c r="W3574" s="870">
        <v>0</v>
      </c>
      <c r="X3574" s="870">
        <v>-1.1100000441074372E-2</v>
      </c>
      <c r="Y3574" s="870">
        <v>0.37</v>
      </c>
      <c r="Z3574" s="870">
        <v>0</v>
      </c>
      <c r="AA3574" s="870">
        <v>-1.1100000441074372E-2</v>
      </c>
      <c r="AB3574" s="870">
        <v>0</v>
      </c>
      <c r="AC3574" s="870">
        <v>-1.1100000441074372E-2</v>
      </c>
      <c r="AD3574" s="870">
        <v>0</v>
      </c>
      <c r="AE3574" s="870">
        <v>0</v>
      </c>
    </row>
    <row r="3575" spans="1:31">
      <c r="A3575" s="870" t="s">
        <v>2143</v>
      </c>
      <c r="B3575" s="870">
        <v>29</v>
      </c>
      <c r="C3575" s="870">
        <v>2990</v>
      </c>
      <c r="D3575" s="870">
        <v>299005</v>
      </c>
      <c r="E3575" s="870">
        <v>2990059618</v>
      </c>
      <c r="F3575" s="870" t="s">
        <v>1799</v>
      </c>
      <c r="G3575" s="870">
        <v>-1178223842</v>
      </c>
      <c r="H3575" s="870">
        <v>0</v>
      </c>
      <c r="I3575" s="870">
        <v>-1178223841.5899999</v>
      </c>
      <c r="J3575" s="870">
        <v>0.41000008583068848</v>
      </c>
      <c r="K3575" s="870">
        <v>0</v>
      </c>
      <c r="L3575" s="870">
        <v>0.41000008583068848</v>
      </c>
      <c r="M3575" s="870">
        <v>0</v>
      </c>
      <c r="N3575" s="870">
        <v>0</v>
      </c>
      <c r="O3575" s="870">
        <v>0.41000008583068848</v>
      </c>
      <c r="P3575" s="870">
        <v>0.15170003175735475</v>
      </c>
      <c r="Q3575" s="870">
        <v>0</v>
      </c>
      <c r="R3575" s="870">
        <v>0</v>
      </c>
      <c r="S3575" s="870">
        <v>0</v>
      </c>
      <c r="T3575" s="870">
        <v>0</v>
      </c>
      <c r="U3575" s="870">
        <v>0</v>
      </c>
      <c r="V3575" s="870">
        <v>0</v>
      </c>
      <c r="W3575" s="870">
        <v>0</v>
      </c>
      <c r="X3575" s="870">
        <v>0.15170003175735475</v>
      </c>
      <c r="Y3575" s="870">
        <v>0.37000000000000005</v>
      </c>
      <c r="Z3575" s="870">
        <v>0.15170003175735475</v>
      </c>
      <c r="AA3575" s="870">
        <v>0</v>
      </c>
      <c r="AB3575" s="870">
        <v>0.15170003175735475</v>
      </c>
      <c r="AC3575" s="870">
        <v>0</v>
      </c>
      <c r="AD3575" s="870">
        <v>0</v>
      </c>
      <c r="AE3575" s="870">
        <v>0</v>
      </c>
    </row>
    <row r="3576" spans="1:31">
      <c r="A3576" s="870" t="s">
        <v>2143</v>
      </c>
      <c r="B3576" s="870">
        <v>29</v>
      </c>
      <c r="C3576" s="870">
        <v>2990</v>
      </c>
      <c r="D3576" s="870">
        <v>299005</v>
      </c>
      <c r="E3576" s="870">
        <v>2990059619</v>
      </c>
      <c r="F3576" s="870" t="s">
        <v>1800</v>
      </c>
      <c r="G3576" s="870">
        <v>-1791749203</v>
      </c>
      <c r="H3576" s="870">
        <v>0</v>
      </c>
      <c r="I3576" s="870">
        <v>-1791749202.75</v>
      </c>
      <c r="J3576" s="870">
        <v>0.25</v>
      </c>
      <c r="K3576" s="870">
        <v>0</v>
      </c>
      <c r="L3576" s="870">
        <v>0.25</v>
      </c>
      <c r="M3576" s="870">
        <v>0</v>
      </c>
      <c r="N3576" s="870">
        <v>0</v>
      </c>
      <c r="O3576" s="870">
        <v>0.25</v>
      </c>
      <c r="P3576" s="870">
        <v>9.2499999999999999E-2</v>
      </c>
      <c r="Q3576" s="870">
        <v>0</v>
      </c>
      <c r="R3576" s="870">
        <v>0</v>
      </c>
      <c r="S3576" s="870">
        <v>0</v>
      </c>
      <c r="T3576" s="870">
        <v>0</v>
      </c>
      <c r="U3576" s="870">
        <v>0</v>
      </c>
      <c r="V3576" s="870">
        <v>0</v>
      </c>
      <c r="W3576" s="870">
        <v>0</v>
      </c>
      <c r="X3576" s="870">
        <v>9.2499999999999999E-2</v>
      </c>
      <c r="Y3576" s="870">
        <v>0.37</v>
      </c>
      <c r="Z3576" s="870">
        <v>9.2499999999999999E-2</v>
      </c>
      <c r="AA3576" s="870">
        <v>0</v>
      </c>
      <c r="AB3576" s="870">
        <v>9.2499999999999999E-2</v>
      </c>
      <c r="AC3576" s="870">
        <v>0</v>
      </c>
      <c r="AD3576" s="870">
        <v>0</v>
      </c>
      <c r="AE3576" s="870">
        <v>0</v>
      </c>
    </row>
    <row r="3577" spans="1:31">
      <c r="A3577" s="870" t="s">
        <v>2143</v>
      </c>
      <c r="B3577" s="870">
        <v>29</v>
      </c>
      <c r="C3577" s="870">
        <v>2990</v>
      </c>
      <c r="D3577" s="870">
        <v>299005</v>
      </c>
      <c r="E3577" s="870">
        <v>2990059620</v>
      </c>
      <c r="F3577" s="870" t="s">
        <v>1801</v>
      </c>
      <c r="G3577" s="870">
        <v>-168467060</v>
      </c>
      <c r="H3577" s="870">
        <v>0</v>
      </c>
      <c r="I3577" s="870">
        <v>-168467060.19999999</v>
      </c>
      <c r="J3577" s="870">
        <v>-0.19999998807907104</v>
      </c>
      <c r="K3577" s="870">
        <v>0</v>
      </c>
      <c r="L3577" s="870">
        <v>0</v>
      </c>
      <c r="M3577" s="870">
        <v>-0.19999998807907104</v>
      </c>
      <c r="N3577" s="870">
        <v>0</v>
      </c>
      <c r="O3577" s="870">
        <v>-0.19999998807907104</v>
      </c>
      <c r="P3577" s="870">
        <v>-7.3999995589256282E-2</v>
      </c>
      <c r="Q3577" s="870">
        <v>0</v>
      </c>
      <c r="R3577" s="870">
        <v>0</v>
      </c>
      <c r="S3577" s="870">
        <v>0</v>
      </c>
      <c r="T3577" s="870">
        <v>0</v>
      </c>
      <c r="U3577" s="870">
        <v>0</v>
      </c>
      <c r="V3577" s="870">
        <v>0</v>
      </c>
      <c r="W3577" s="870">
        <v>0</v>
      </c>
      <c r="X3577" s="870">
        <v>-7.3999995589256282E-2</v>
      </c>
      <c r="Y3577" s="870">
        <v>0.37</v>
      </c>
      <c r="Z3577" s="870">
        <v>0</v>
      </c>
      <c r="AA3577" s="870">
        <v>-7.3999995589256282E-2</v>
      </c>
      <c r="AB3577" s="870">
        <v>0</v>
      </c>
      <c r="AC3577" s="870">
        <v>-7.3999995589256282E-2</v>
      </c>
      <c r="AD3577" s="870">
        <v>0</v>
      </c>
      <c r="AE3577" s="870">
        <v>0</v>
      </c>
    </row>
    <row r="3578" spans="1:31">
      <c r="A3578" s="870" t="s">
        <v>2143</v>
      </c>
      <c r="B3578" s="870">
        <v>29</v>
      </c>
      <c r="C3578" s="870">
        <v>2990</v>
      </c>
      <c r="D3578" s="870">
        <v>299005</v>
      </c>
      <c r="E3578" s="870">
        <v>2990059621</v>
      </c>
      <c r="F3578" s="870" t="s">
        <v>1802</v>
      </c>
      <c r="G3578" s="870">
        <v>-103494362</v>
      </c>
      <c r="H3578" s="870">
        <v>0</v>
      </c>
      <c r="I3578" s="870">
        <v>-103494362.06999999</v>
      </c>
      <c r="J3578" s="870">
        <v>-6.9999992847442627E-2</v>
      </c>
      <c r="K3578" s="870">
        <v>0</v>
      </c>
      <c r="L3578" s="870">
        <v>0</v>
      </c>
      <c r="M3578" s="870">
        <v>-6.9999992847442627E-2</v>
      </c>
      <c r="N3578" s="870">
        <v>0</v>
      </c>
      <c r="O3578" s="870">
        <v>-6.9999992847442627E-2</v>
      </c>
      <c r="P3578" s="870">
        <v>-2.5899997353553771E-2</v>
      </c>
      <c r="Q3578" s="870">
        <v>0</v>
      </c>
      <c r="R3578" s="870">
        <v>0</v>
      </c>
      <c r="S3578" s="870">
        <v>0</v>
      </c>
      <c r="T3578" s="870">
        <v>0</v>
      </c>
      <c r="U3578" s="870">
        <v>0</v>
      </c>
      <c r="V3578" s="870">
        <v>0</v>
      </c>
      <c r="W3578" s="870">
        <v>0</v>
      </c>
      <c r="X3578" s="870">
        <v>-2.5899997353553771E-2</v>
      </c>
      <c r="Y3578" s="870">
        <v>0.37</v>
      </c>
      <c r="Z3578" s="870">
        <v>0</v>
      </c>
      <c r="AA3578" s="870">
        <v>-2.5899997353553771E-2</v>
      </c>
      <c r="AB3578" s="870">
        <v>0</v>
      </c>
      <c r="AC3578" s="870">
        <v>-2.5899997353553771E-2</v>
      </c>
      <c r="AD3578" s="870">
        <v>0</v>
      </c>
      <c r="AE3578" s="870">
        <v>0</v>
      </c>
    </row>
    <row r="3579" spans="1:31">
      <c r="A3579" s="870" t="s">
        <v>2143</v>
      </c>
      <c r="B3579" s="870">
        <v>29</v>
      </c>
      <c r="C3579" s="870">
        <v>2990</v>
      </c>
      <c r="D3579" s="870">
        <v>299005</v>
      </c>
      <c r="E3579" s="870">
        <v>2990059622</v>
      </c>
      <c r="F3579" s="870" t="s">
        <v>3165</v>
      </c>
      <c r="G3579" s="870">
        <v>-749069</v>
      </c>
      <c r="H3579" s="870">
        <v>0</v>
      </c>
      <c r="I3579" s="870">
        <v>-749069</v>
      </c>
      <c r="J3579" s="870">
        <v>0</v>
      </c>
      <c r="K3579" s="870">
        <v>0</v>
      </c>
      <c r="L3579" s="870">
        <v>0</v>
      </c>
      <c r="M3579" s="870">
        <v>0</v>
      </c>
      <c r="N3579" s="870">
        <v>0</v>
      </c>
      <c r="O3579" s="870">
        <v>0</v>
      </c>
      <c r="P3579" s="870">
        <v>0</v>
      </c>
      <c r="Q3579" s="870">
        <v>0</v>
      </c>
      <c r="R3579" s="870">
        <v>0</v>
      </c>
      <c r="S3579" s="870">
        <v>0</v>
      </c>
      <c r="T3579" s="870">
        <v>0</v>
      </c>
      <c r="U3579" s="870">
        <v>0</v>
      </c>
      <c r="V3579" s="870">
        <v>0</v>
      </c>
      <c r="W3579" s="870">
        <v>0</v>
      </c>
      <c r="X3579" s="870">
        <v>0</v>
      </c>
      <c r="Y3579" s="870">
        <v>0</v>
      </c>
      <c r="Z3579" s="870">
        <v>0</v>
      </c>
      <c r="AA3579" s="870">
        <v>0</v>
      </c>
      <c r="AB3579" s="870">
        <v>0</v>
      </c>
      <c r="AC3579" s="870">
        <v>0</v>
      </c>
      <c r="AD3579" s="870">
        <v>0</v>
      </c>
      <c r="AE3579" s="870">
        <v>0</v>
      </c>
    </row>
    <row r="3580" spans="1:31">
      <c r="A3580" s="870" t="s">
        <v>2143</v>
      </c>
      <c r="B3580" s="870">
        <v>29</v>
      </c>
      <c r="C3580" s="870">
        <v>2990</v>
      </c>
      <c r="D3580" s="870">
        <v>299005</v>
      </c>
      <c r="E3580" s="870">
        <v>2990059625</v>
      </c>
      <c r="F3580" s="870" t="s">
        <v>1803</v>
      </c>
      <c r="G3580" s="870">
        <v>-5533818</v>
      </c>
      <c r="H3580" s="870">
        <v>0</v>
      </c>
      <c r="I3580" s="870">
        <v>-5533818</v>
      </c>
      <c r="J3580" s="870">
        <v>0</v>
      </c>
      <c r="K3580" s="870">
        <v>0</v>
      </c>
      <c r="L3580" s="870">
        <v>0</v>
      </c>
      <c r="M3580" s="870">
        <v>0</v>
      </c>
      <c r="N3580" s="870">
        <v>0</v>
      </c>
      <c r="O3580" s="870">
        <v>0</v>
      </c>
      <c r="P3580" s="870">
        <v>0</v>
      </c>
      <c r="Q3580" s="870">
        <v>0</v>
      </c>
      <c r="R3580" s="870">
        <v>0</v>
      </c>
      <c r="S3580" s="870">
        <v>0</v>
      </c>
      <c r="T3580" s="870">
        <v>0</v>
      </c>
      <c r="U3580" s="870">
        <v>0</v>
      </c>
      <c r="V3580" s="870">
        <v>0</v>
      </c>
      <c r="W3580" s="870">
        <v>0</v>
      </c>
      <c r="X3580" s="870">
        <v>0</v>
      </c>
      <c r="Y3580" s="870">
        <v>0</v>
      </c>
      <c r="Z3580" s="870">
        <v>0</v>
      </c>
      <c r="AA3580" s="870">
        <v>0</v>
      </c>
      <c r="AB3580" s="870">
        <v>0</v>
      </c>
      <c r="AC3580" s="870">
        <v>0</v>
      </c>
      <c r="AD3580" s="870">
        <v>0</v>
      </c>
      <c r="AE3580" s="870">
        <v>0</v>
      </c>
    </row>
    <row r="3581" spans="1:31">
      <c r="A3581" s="870" t="s">
        <v>2143</v>
      </c>
      <c r="B3581" s="870">
        <v>29</v>
      </c>
      <c r="C3581" s="870">
        <v>2990</v>
      </c>
      <c r="D3581" s="870">
        <v>299005</v>
      </c>
      <c r="E3581" s="870">
        <v>2990059634</v>
      </c>
      <c r="F3581" s="870" t="s">
        <v>4849</v>
      </c>
      <c r="G3581" s="870">
        <v>0</v>
      </c>
      <c r="H3581" s="870">
        <v>0</v>
      </c>
      <c r="I3581" s="870">
        <v>0</v>
      </c>
      <c r="J3581" s="870">
        <v>0</v>
      </c>
      <c r="K3581" s="870">
        <v>0</v>
      </c>
      <c r="L3581" s="870">
        <v>0</v>
      </c>
      <c r="M3581" s="870">
        <v>0</v>
      </c>
      <c r="N3581" s="870">
        <v>0</v>
      </c>
      <c r="O3581" s="870">
        <v>0</v>
      </c>
      <c r="P3581" s="870">
        <v>0</v>
      </c>
      <c r="Q3581" s="870">
        <v>0</v>
      </c>
      <c r="R3581" s="870">
        <v>0</v>
      </c>
      <c r="S3581" s="870">
        <v>0</v>
      </c>
      <c r="T3581" s="870">
        <v>0</v>
      </c>
      <c r="U3581" s="870">
        <v>0</v>
      </c>
      <c r="V3581" s="870">
        <v>0</v>
      </c>
      <c r="W3581" s="870">
        <v>0</v>
      </c>
      <c r="X3581" s="870">
        <v>0</v>
      </c>
      <c r="Y3581" s="870">
        <v>0</v>
      </c>
      <c r="Z3581" s="870">
        <v>0</v>
      </c>
      <c r="AA3581" s="870">
        <v>0</v>
      </c>
      <c r="AB3581" s="870">
        <v>0</v>
      </c>
      <c r="AC3581" s="870">
        <v>0</v>
      </c>
      <c r="AD3581" s="870">
        <v>0</v>
      </c>
      <c r="AE3581" s="870">
        <v>0</v>
      </c>
    </row>
    <row r="3582" spans="1:31">
      <c r="A3582" s="870" t="s">
        <v>2143</v>
      </c>
      <c r="B3582" s="870">
        <v>29</v>
      </c>
      <c r="C3582" s="870">
        <v>2990</v>
      </c>
      <c r="D3582" s="870">
        <v>299005</v>
      </c>
      <c r="E3582" s="870">
        <v>2990059705</v>
      </c>
      <c r="F3582" s="870" t="s">
        <v>1804</v>
      </c>
      <c r="G3582" s="870">
        <v>-8665431095</v>
      </c>
      <c r="H3582" s="870">
        <v>0</v>
      </c>
      <c r="I3582" s="870">
        <v>-8665431095</v>
      </c>
      <c r="J3582" s="870">
        <v>0</v>
      </c>
      <c r="K3582" s="870">
        <v>0</v>
      </c>
      <c r="L3582" s="870">
        <v>0</v>
      </c>
      <c r="M3582" s="870">
        <v>0</v>
      </c>
      <c r="N3582" s="870">
        <v>0</v>
      </c>
      <c r="O3582" s="870">
        <v>0</v>
      </c>
      <c r="P3582" s="870">
        <v>0</v>
      </c>
      <c r="Q3582" s="870">
        <v>0</v>
      </c>
      <c r="R3582" s="870">
        <v>0</v>
      </c>
      <c r="S3582" s="870">
        <v>0</v>
      </c>
      <c r="T3582" s="870">
        <v>0</v>
      </c>
      <c r="U3582" s="870">
        <v>0</v>
      </c>
      <c r="V3582" s="870">
        <v>0</v>
      </c>
      <c r="W3582" s="870">
        <v>0</v>
      </c>
      <c r="X3582" s="870">
        <v>0</v>
      </c>
      <c r="Y3582" s="870">
        <v>0</v>
      </c>
      <c r="Z3582" s="870">
        <v>0</v>
      </c>
      <c r="AA3582" s="870">
        <v>0</v>
      </c>
      <c r="AB3582" s="870">
        <v>0</v>
      </c>
      <c r="AC3582" s="870">
        <v>0</v>
      </c>
      <c r="AD3582" s="870">
        <v>0</v>
      </c>
      <c r="AE3582" s="870">
        <v>0</v>
      </c>
    </row>
    <row r="3583" spans="1:31">
      <c r="A3583" s="870" t="s">
        <v>2143</v>
      </c>
      <c r="B3583" s="870">
        <v>29</v>
      </c>
      <c r="C3583" s="870">
        <v>2990</v>
      </c>
      <c r="D3583" s="870">
        <v>299005</v>
      </c>
      <c r="E3583" s="870">
        <v>2990059706</v>
      </c>
      <c r="F3583" s="870" t="s">
        <v>1805</v>
      </c>
      <c r="G3583" s="870">
        <v>-45765377080</v>
      </c>
      <c r="H3583" s="870">
        <v>0</v>
      </c>
      <c r="I3583" s="870">
        <v>-45765377080.370003</v>
      </c>
      <c r="J3583" s="870">
        <v>-0.37000274658203125</v>
      </c>
      <c r="K3583" s="870">
        <v>0</v>
      </c>
      <c r="L3583" s="870">
        <v>0</v>
      </c>
      <c r="M3583" s="870">
        <v>-0.37000274658203125</v>
      </c>
      <c r="N3583" s="870">
        <v>0</v>
      </c>
      <c r="O3583" s="870">
        <v>-0.37000274658203125</v>
      </c>
      <c r="P3583" s="870">
        <v>-0.13690101623535156</v>
      </c>
      <c r="Q3583" s="870">
        <v>0</v>
      </c>
      <c r="R3583" s="870">
        <v>0</v>
      </c>
      <c r="S3583" s="870">
        <v>0</v>
      </c>
      <c r="T3583" s="870">
        <v>0</v>
      </c>
      <c r="U3583" s="870">
        <v>0</v>
      </c>
      <c r="V3583" s="870">
        <v>0</v>
      </c>
      <c r="W3583" s="870">
        <v>0</v>
      </c>
      <c r="X3583" s="870">
        <v>-0.13690101623535156</v>
      </c>
      <c r="Y3583" s="870">
        <v>0.37</v>
      </c>
      <c r="Z3583" s="870">
        <v>0</v>
      </c>
      <c r="AA3583" s="870">
        <v>-0.13690101623535156</v>
      </c>
      <c r="AB3583" s="870">
        <v>0</v>
      </c>
      <c r="AC3583" s="870">
        <v>-0.13690101623535156</v>
      </c>
      <c r="AD3583" s="870">
        <v>0</v>
      </c>
      <c r="AE3583" s="870">
        <v>0</v>
      </c>
    </row>
    <row r="3584" spans="1:31">
      <c r="A3584" s="870" t="s">
        <v>2143</v>
      </c>
      <c r="B3584" s="870">
        <v>29</v>
      </c>
      <c r="C3584" s="870">
        <v>2990</v>
      </c>
      <c r="D3584" s="870">
        <v>299005</v>
      </c>
      <c r="E3584" s="870">
        <v>2990059711</v>
      </c>
      <c r="F3584" s="870" t="s">
        <v>3778</v>
      </c>
      <c r="G3584" s="870">
        <v>-185356577</v>
      </c>
      <c r="H3584" s="870">
        <v>0</v>
      </c>
      <c r="I3584" s="870">
        <v>-185356577</v>
      </c>
      <c r="J3584" s="870">
        <v>0</v>
      </c>
      <c r="K3584" s="870">
        <v>0</v>
      </c>
      <c r="L3584" s="870">
        <v>0</v>
      </c>
      <c r="M3584" s="870">
        <v>0</v>
      </c>
      <c r="N3584" s="870">
        <v>0</v>
      </c>
      <c r="O3584" s="870">
        <v>0</v>
      </c>
      <c r="P3584" s="870">
        <v>0</v>
      </c>
      <c r="Q3584" s="870">
        <v>0</v>
      </c>
      <c r="R3584" s="870">
        <v>0</v>
      </c>
      <c r="S3584" s="870">
        <v>0</v>
      </c>
      <c r="T3584" s="870">
        <v>0</v>
      </c>
      <c r="U3584" s="870">
        <v>0</v>
      </c>
      <c r="V3584" s="870">
        <v>0</v>
      </c>
      <c r="W3584" s="870">
        <v>0</v>
      </c>
      <c r="X3584" s="870">
        <v>0</v>
      </c>
      <c r="Y3584" s="870">
        <v>0</v>
      </c>
      <c r="Z3584" s="870">
        <v>0</v>
      </c>
      <c r="AA3584" s="870">
        <v>0</v>
      </c>
      <c r="AB3584" s="870">
        <v>0</v>
      </c>
      <c r="AC3584" s="870">
        <v>0</v>
      </c>
      <c r="AD3584" s="870">
        <v>0</v>
      </c>
      <c r="AE3584" s="870">
        <v>0</v>
      </c>
    </row>
    <row r="3585" spans="1:31">
      <c r="A3585" s="870" t="s">
        <v>2143</v>
      </c>
      <c r="B3585" s="870">
        <v>29</v>
      </c>
      <c r="C3585" s="870">
        <v>2990</v>
      </c>
      <c r="D3585" s="870">
        <v>299005</v>
      </c>
      <c r="E3585" s="870">
        <v>2990059712</v>
      </c>
      <c r="F3585" s="870" t="s">
        <v>4850</v>
      </c>
      <c r="G3585" s="870">
        <v>-5814903850</v>
      </c>
      <c r="H3585" s="870">
        <v>0</v>
      </c>
      <c r="I3585" s="870">
        <v>-5814903850</v>
      </c>
      <c r="J3585" s="870">
        <v>0</v>
      </c>
      <c r="K3585" s="870">
        <v>0</v>
      </c>
      <c r="L3585" s="870">
        <v>0</v>
      </c>
      <c r="M3585" s="870">
        <v>0</v>
      </c>
      <c r="N3585" s="870">
        <v>0</v>
      </c>
      <c r="O3585" s="870">
        <v>0</v>
      </c>
      <c r="P3585" s="870">
        <v>0</v>
      </c>
      <c r="Q3585" s="870">
        <v>0</v>
      </c>
      <c r="R3585" s="870">
        <v>0</v>
      </c>
      <c r="S3585" s="870">
        <v>0</v>
      </c>
      <c r="T3585" s="870">
        <v>0</v>
      </c>
      <c r="U3585" s="870">
        <v>0</v>
      </c>
      <c r="V3585" s="870">
        <v>0</v>
      </c>
      <c r="W3585" s="870">
        <v>0</v>
      </c>
      <c r="X3585" s="870">
        <v>0</v>
      </c>
      <c r="Y3585" s="870">
        <v>0</v>
      </c>
      <c r="Z3585" s="870">
        <v>0</v>
      </c>
      <c r="AA3585" s="870">
        <v>0</v>
      </c>
      <c r="AB3585" s="870">
        <v>0</v>
      </c>
      <c r="AC3585" s="870">
        <v>0</v>
      </c>
      <c r="AD3585" s="870">
        <v>0</v>
      </c>
      <c r="AE3585" s="870">
        <v>0</v>
      </c>
    </row>
    <row r="3586" spans="1:31">
      <c r="A3586" s="870" t="s">
        <v>2143</v>
      </c>
      <c r="B3586" s="870">
        <v>29</v>
      </c>
      <c r="C3586" s="870">
        <v>2990</v>
      </c>
      <c r="D3586" s="870">
        <v>299005</v>
      </c>
      <c r="E3586" s="870">
        <v>2990059724</v>
      </c>
      <c r="F3586" s="870" t="s">
        <v>1806</v>
      </c>
      <c r="G3586" s="870">
        <v>-109497000766</v>
      </c>
      <c r="H3586" s="870">
        <v>0</v>
      </c>
      <c r="I3586" s="870">
        <v>-109497000766</v>
      </c>
      <c r="J3586" s="870">
        <v>0</v>
      </c>
      <c r="K3586" s="870">
        <v>0</v>
      </c>
      <c r="L3586" s="870">
        <v>0</v>
      </c>
      <c r="M3586" s="870">
        <v>0</v>
      </c>
      <c r="N3586" s="870">
        <v>0</v>
      </c>
      <c r="O3586" s="870">
        <v>0</v>
      </c>
      <c r="P3586" s="870">
        <v>0</v>
      </c>
      <c r="Q3586" s="870">
        <v>0</v>
      </c>
      <c r="R3586" s="870">
        <v>0</v>
      </c>
      <c r="S3586" s="870">
        <v>0</v>
      </c>
      <c r="T3586" s="870">
        <v>0</v>
      </c>
      <c r="U3586" s="870">
        <v>0</v>
      </c>
      <c r="V3586" s="870">
        <v>0</v>
      </c>
      <c r="W3586" s="870">
        <v>0</v>
      </c>
      <c r="X3586" s="870">
        <v>0</v>
      </c>
      <c r="Y3586" s="870">
        <v>0</v>
      </c>
      <c r="Z3586" s="870">
        <v>0</v>
      </c>
      <c r="AA3586" s="870">
        <v>0</v>
      </c>
      <c r="AB3586" s="870">
        <v>0</v>
      </c>
      <c r="AC3586" s="870">
        <v>0</v>
      </c>
      <c r="AD3586" s="870">
        <v>0</v>
      </c>
      <c r="AE3586" s="870">
        <v>0</v>
      </c>
    </row>
    <row r="3587" spans="1:31">
      <c r="A3587" s="870" t="s">
        <v>2143</v>
      </c>
      <c r="B3587" s="870">
        <v>29</v>
      </c>
      <c r="C3587" s="870">
        <v>2990</v>
      </c>
      <c r="D3587" s="870">
        <v>299005</v>
      </c>
      <c r="E3587" s="870">
        <v>2990059725</v>
      </c>
      <c r="F3587" s="870" t="s">
        <v>3479</v>
      </c>
      <c r="G3587" s="870">
        <v>4336558580</v>
      </c>
      <c r="H3587" s="870">
        <v>0</v>
      </c>
      <c r="I3587" s="870">
        <v>4336558580</v>
      </c>
      <c r="J3587" s="870">
        <v>0</v>
      </c>
      <c r="K3587" s="870">
        <v>0</v>
      </c>
      <c r="L3587" s="870">
        <v>0</v>
      </c>
      <c r="M3587" s="870">
        <v>0</v>
      </c>
      <c r="N3587" s="870">
        <v>0</v>
      </c>
      <c r="O3587" s="870">
        <v>0</v>
      </c>
      <c r="P3587" s="870">
        <v>0</v>
      </c>
      <c r="Q3587" s="870">
        <v>0</v>
      </c>
      <c r="R3587" s="870">
        <v>0</v>
      </c>
      <c r="S3587" s="870">
        <v>0</v>
      </c>
      <c r="T3587" s="870">
        <v>0</v>
      </c>
      <c r="U3587" s="870">
        <v>0</v>
      </c>
      <c r="V3587" s="870">
        <v>0</v>
      </c>
      <c r="W3587" s="870">
        <v>0</v>
      </c>
      <c r="X3587" s="870">
        <v>0</v>
      </c>
      <c r="Y3587" s="870">
        <v>0</v>
      </c>
      <c r="Z3587" s="870">
        <v>0</v>
      </c>
      <c r="AA3587" s="870">
        <v>0</v>
      </c>
      <c r="AB3587" s="870">
        <v>0</v>
      </c>
      <c r="AC3587" s="870">
        <v>0</v>
      </c>
      <c r="AD3587" s="870">
        <v>0</v>
      </c>
      <c r="AE3587" s="870">
        <v>0</v>
      </c>
    </row>
    <row r="3588" spans="1:31">
      <c r="A3588" s="870" t="s">
        <v>2143</v>
      </c>
      <c r="B3588" s="870">
        <v>29</v>
      </c>
      <c r="C3588" s="870">
        <v>2990</v>
      </c>
      <c r="D3588" s="870">
        <v>299005</v>
      </c>
      <c r="E3588" s="870">
        <v>2990059726</v>
      </c>
      <c r="F3588" s="870" t="s">
        <v>1807</v>
      </c>
      <c r="G3588" s="870">
        <v>-232659261</v>
      </c>
      <c r="H3588" s="870">
        <v>0</v>
      </c>
      <c r="I3588" s="870">
        <v>-232659260.74000001</v>
      </c>
      <c r="J3588" s="870">
        <v>0.25999999046325684</v>
      </c>
      <c r="K3588" s="870">
        <v>0</v>
      </c>
      <c r="L3588" s="870">
        <v>0.25999999046325684</v>
      </c>
      <c r="M3588" s="870">
        <v>0</v>
      </c>
      <c r="N3588" s="870">
        <v>0</v>
      </c>
      <c r="O3588" s="870">
        <v>0.25999999046325684</v>
      </c>
      <c r="P3588" s="870">
        <v>9.6199996471405022E-2</v>
      </c>
      <c r="Q3588" s="870">
        <v>0</v>
      </c>
      <c r="R3588" s="870">
        <v>0</v>
      </c>
      <c r="S3588" s="870">
        <v>0</v>
      </c>
      <c r="T3588" s="870">
        <v>0</v>
      </c>
      <c r="U3588" s="870">
        <v>0</v>
      </c>
      <c r="V3588" s="870">
        <v>0</v>
      </c>
      <c r="W3588" s="870">
        <v>0</v>
      </c>
      <c r="X3588" s="870">
        <v>9.6199996471405022E-2</v>
      </c>
      <c r="Y3588" s="870">
        <v>0.37</v>
      </c>
      <c r="Z3588" s="870">
        <v>9.6199996471405022E-2</v>
      </c>
      <c r="AA3588" s="870">
        <v>0</v>
      </c>
      <c r="AB3588" s="870">
        <v>9.6199996471405022E-2</v>
      </c>
      <c r="AC3588" s="870">
        <v>0</v>
      </c>
      <c r="AD3588" s="870">
        <v>0</v>
      </c>
      <c r="AE3588" s="870">
        <v>0</v>
      </c>
    </row>
    <row r="3589" spans="1:31">
      <c r="A3589" s="870" t="s">
        <v>2143</v>
      </c>
      <c r="B3589" s="870">
        <v>29</v>
      </c>
      <c r="C3589" s="870">
        <v>2990</v>
      </c>
      <c r="D3589" s="870">
        <v>299005</v>
      </c>
      <c r="E3589" s="870">
        <v>2990059741</v>
      </c>
      <c r="F3589" s="870" t="s">
        <v>1808</v>
      </c>
      <c r="G3589" s="870">
        <v>-36594105</v>
      </c>
      <c r="H3589" s="870">
        <v>0</v>
      </c>
      <c r="I3589" s="870">
        <v>-36594105</v>
      </c>
      <c r="J3589" s="870">
        <v>0</v>
      </c>
      <c r="K3589" s="870">
        <v>0</v>
      </c>
      <c r="L3589" s="870">
        <v>0</v>
      </c>
      <c r="M3589" s="870">
        <v>0</v>
      </c>
      <c r="N3589" s="870">
        <v>0</v>
      </c>
      <c r="O3589" s="870">
        <v>0</v>
      </c>
      <c r="P3589" s="870">
        <v>0</v>
      </c>
      <c r="Q3589" s="870">
        <v>0</v>
      </c>
      <c r="R3589" s="870">
        <v>0</v>
      </c>
      <c r="S3589" s="870">
        <v>0</v>
      </c>
      <c r="T3589" s="870">
        <v>0</v>
      </c>
      <c r="U3589" s="870">
        <v>0</v>
      </c>
      <c r="V3589" s="870">
        <v>0</v>
      </c>
      <c r="W3589" s="870">
        <v>0</v>
      </c>
      <c r="X3589" s="870">
        <v>0</v>
      </c>
      <c r="Y3589" s="870">
        <v>0</v>
      </c>
      <c r="Z3589" s="870">
        <v>0</v>
      </c>
      <c r="AA3589" s="870">
        <v>0</v>
      </c>
      <c r="AB3589" s="870">
        <v>0</v>
      </c>
      <c r="AC3589" s="870">
        <v>0</v>
      </c>
      <c r="AD3589" s="870">
        <v>0</v>
      </c>
      <c r="AE3589" s="870">
        <v>0</v>
      </c>
    </row>
    <row r="3590" spans="1:31">
      <c r="A3590" s="870" t="s">
        <v>2143</v>
      </c>
      <c r="B3590" s="870">
        <v>29</v>
      </c>
      <c r="C3590" s="870">
        <v>2990</v>
      </c>
      <c r="D3590" s="870">
        <v>299005</v>
      </c>
      <c r="E3590" s="870">
        <v>2990059745</v>
      </c>
      <c r="F3590" s="870" t="s">
        <v>4498</v>
      </c>
      <c r="G3590" s="870">
        <v>-3492039652</v>
      </c>
      <c r="H3590" s="870">
        <v>0</v>
      </c>
      <c r="I3590" s="870">
        <v>-3492039652</v>
      </c>
      <c r="J3590" s="870">
        <v>0</v>
      </c>
      <c r="K3590" s="870">
        <v>0</v>
      </c>
      <c r="L3590" s="870">
        <v>0</v>
      </c>
      <c r="M3590" s="870">
        <v>0</v>
      </c>
      <c r="N3590" s="870">
        <v>0</v>
      </c>
      <c r="O3590" s="870">
        <v>0</v>
      </c>
      <c r="P3590" s="870">
        <v>0</v>
      </c>
      <c r="Q3590" s="870">
        <v>0</v>
      </c>
      <c r="R3590" s="870">
        <v>0</v>
      </c>
      <c r="S3590" s="870">
        <v>0</v>
      </c>
      <c r="T3590" s="870">
        <v>0</v>
      </c>
      <c r="U3590" s="870">
        <v>0</v>
      </c>
      <c r="V3590" s="870">
        <v>0</v>
      </c>
      <c r="W3590" s="870">
        <v>0</v>
      </c>
      <c r="X3590" s="870">
        <v>0</v>
      </c>
      <c r="Y3590" s="870">
        <v>0</v>
      </c>
      <c r="Z3590" s="870">
        <v>0</v>
      </c>
      <c r="AA3590" s="870">
        <v>0</v>
      </c>
      <c r="AB3590" s="870">
        <v>0</v>
      </c>
      <c r="AC3590" s="870">
        <v>0</v>
      </c>
      <c r="AD3590" s="870">
        <v>0</v>
      </c>
      <c r="AE3590" s="870">
        <v>0</v>
      </c>
    </row>
    <row r="3591" spans="1:31">
      <c r="A3591" s="870" t="s">
        <v>2143</v>
      </c>
      <c r="B3591" s="870">
        <v>29</v>
      </c>
      <c r="C3591" s="870">
        <v>2990</v>
      </c>
      <c r="D3591" s="870">
        <v>299005</v>
      </c>
      <c r="E3591" s="870">
        <v>2990059750</v>
      </c>
      <c r="F3591" s="870" t="s">
        <v>1809</v>
      </c>
      <c r="G3591" s="870">
        <v>0</v>
      </c>
      <c r="H3591" s="870">
        <v>0</v>
      </c>
      <c r="I3591" s="870">
        <v>0</v>
      </c>
      <c r="J3591" s="870">
        <v>0</v>
      </c>
      <c r="K3591" s="870">
        <v>0</v>
      </c>
      <c r="L3591" s="870">
        <v>0</v>
      </c>
      <c r="M3591" s="870">
        <v>0</v>
      </c>
      <c r="N3591" s="870">
        <v>0</v>
      </c>
      <c r="O3591" s="870">
        <v>0</v>
      </c>
      <c r="P3591" s="870">
        <v>0</v>
      </c>
      <c r="Q3591" s="870">
        <v>0</v>
      </c>
      <c r="R3591" s="870">
        <v>0</v>
      </c>
      <c r="S3591" s="870">
        <v>0</v>
      </c>
      <c r="T3591" s="870">
        <v>0</v>
      </c>
      <c r="U3591" s="870">
        <v>0</v>
      </c>
      <c r="V3591" s="870">
        <v>0</v>
      </c>
      <c r="W3591" s="870">
        <v>0</v>
      </c>
      <c r="X3591" s="870">
        <v>0</v>
      </c>
      <c r="Y3591" s="870">
        <v>0</v>
      </c>
      <c r="Z3591" s="870">
        <v>0</v>
      </c>
      <c r="AA3591" s="870">
        <v>0</v>
      </c>
      <c r="AB3591" s="870">
        <v>0</v>
      </c>
      <c r="AC3591" s="870">
        <v>0</v>
      </c>
      <c r="AD3591" s="870">
        <v>0</v>
      </c>
      <c r="AE3591" s="870">
        <v>0</v>
      </c>
    </row>
    <row r="3592" spans="1:31">
      <c r="A3592" s="870" t="s">
        <v>2143</v>
      </c>
      <c r="B3592" s="870">
        <v>29</v>
      </c>
      <c r="C3592" s="870">
        <v>2990</v>
      </c>
      <c r="D3592" s="870">
        <v>299005</v>
      </c>
      <c r="E3592" s="870">
        <v>2990059755</v>
      </c>
      <c r="F3592" s="870" t="s">
        <v>4499</v>
      </c>
      <c r="G3592" s="870">
        <v>-238167492</v>
      </c>
      <c r="H3592" s="870">
        <v>0</v>
      </c>
      <c r="I3592" s="870">
        <v>-238167492</v>
      </c>
      <c r="J3592" s="870">
        <v>0</v>
      </c>
      <c r="K3592" s="870">
        <v>0</v>
      </c>
      <c r="L3592" s="870">
        <v>0</v>
      </c>
      <c r="M3592" s="870">
        <v>0</v>
      </c>
      <c r="N3592" s="870">
        <v>0</v>
      </c>
      <c r="O3592" s="870">
        <v>0</v>
      </c>
      <c r="P3592" s="870">
        <v>0</v>
      </c>
      <c r="Q3592" s="870">
        <v>0</v>
      </c>
      <c r="R3592" s="870">
        <v>0</v>
      </c>
      <c r="S3592" s="870">
        <v>0</v>
      </c>
      <c r="T3592" s="870">
        <v>0</v>
      </c>
      <c r="U3592" s="870">
        <v>0</v>
      </c>
      <c r="V3592" s="870">
        <v>0</v>
      </c>
      <c r="W3592" s="870">
        <v>0</v>
      </c>
      <c r="X3592" s="870">
        <v>0</v>
      </c>
      <c r="Y3592" s="870">
        <v>0</v>
      </c>
      <c r="Z3592" s="870">
        <v>0</v>
      </c>
      <c r="AA3592" s="870">
        <v>0</v>
      </c>
      <c r="AB3592" s="870">
        <v>0</v>
      </c>
      <c r="AC3592" s="870">
        <v>0</v>
      </c>
      <c r="AD3592" s="870">
        <v>0</v>
      </c>
      <c r="AE3592" s="870">
        <v>0</v>
      </c>
    </row>
    <row r="3593" spans="1:31">
      <c r="A3593" s="870" t="s">
        <v>2143</v>
      </c>
      <c r="B3593" s="870">
        <v>29</v>
      </c>
      <c r="C3593" s="870">
        <v>2990</v>
      </c>
      <c r="D3593" s="870">
        <v>299005</v>
      </c>
      <c r="E3593" s="870">
        <v>2990059756</v>
      </c>
      <c r="F3593" s="870" t="s">
        <v>2150</v>
      </c>
      <c r="G3593" s="870">
        <v>0</v>
      </c>
      <c r="H3593" s="870">
        <v>0</v>
      </c>
      <c r="I3593" s="870">
        <v>0</v>
      </c>
      <c r="J3593" s="870">
        <v>0</v>
      </c>
      <c r="K3593" s="870">
        <v>0</v>
      </c>
      <c r="L3593" s="870">
        <v>0</v>
      </c>
      <c r="M3593" s="870">
        <v>0</v>
      </c>
      <c r="N3593" s="870">
        <v>0</v>
      </c>
      <c r="O3593" s="870">
        <v>0</v>
      </c>
      <c r="P3593" s="870">
        <v>0</v>
      </c>
      <c r="Q3593" s="870">
        <v>0</v>
      </c>
      <c r="R3593" s="870">
        <v>0</v>
      </c>
      <c r="S3593" s="870">
        <v>0</v>
      </c>
      <c r="T3593" s="870">
        <v>0</v>
      </c>
      <c r="U3593" s="870">
        <v>0</v>
      </c>
      <c r="V3593" s="870">
        <v>0</v>
      </c>
      <c r="W3593" s="870">
        <v>0</v>
      </c>
      <c r="X3593" s="870">
        <v>0</v>
      </c>
      <c r="Y3593" s="870">
        <v>0</v>
      </c>
      <c r="Z3593" s="870">
        <v>0</v>
      </c>
      <c r="AA3593" s="870">
        <v>0</v>
      </c>
      <c r="AB3593" s="870">
        <v>0</v>
      </c>
      <c r="AC3593" s="870">
        <v>0</v>
      </c>
      <c r="AD3593" s="870">
        <v>0</v>
      </c>
      <c r="AE3593" s="870">
        <v>0</v>
      </c>
    </row>
    <row r="3594" spans="1:31">
      <c r="A3594" s="870" t="s">
        <v>2143</v>
      </c>
      <c r="B3594" s="870">
        <v>29</v>
      </c>
      <c r="C3594" s="870">
        <v>2990</v>
      </c>
      <c r="D3594" s="870">
        <v>299005</v>
      </c>
      <c r="E3594" s="870">
        <v>2990059904</v>
      </c>
      <c r="F3594" s="870" t="s">
        <v>3779</v>
      </c>
      <c r="G3594" s="870">
        <v>0</v>
      </c>
      <c r="H3594" s="870">
        <v>0</v>
      </c>
      <c r="I3594" s="870">
        <v>0</v>
      </c>
      <c r="J3594" s="870">
        <v>0</v>
      </c>
      <c r="K3594" s="870">
        <v>0</v>
      </c>
      <c r="L3594" s="870">
        <v>0</v>
      </c>
      <c r="M3594" s="870">
        <v>0</v>
      </c>
      <c r="N3594" s="870">
        <v>0</v>
      </c>
      <c r="O3594" s="870">
        <v>0</v>
      </c>
      <c r="P3594" s="870">
        <v>0</v>
      </c>
      <c r="Q3594" s="870">
        <v>0</v>
      </c>
      <c r="R3594" s="870">
        <v>0</v>
      </c>
      <c r="S3594" s="870">
        <v>0</v>
      </c>
      <c r="T3594" s="870">
        <v>0</v>
      </c>
      <c r="U3594" s="870">
        <v>0</v>
      </c>
      <c r="V3594" s="870">
        <v>0</v>
      </c>
      <c r="W3594" s="870">
        <v>0</v>
      </c>
      <c r="X3594" s="870">
        <v>0</v>
      </c>
      <c r="Y3594" s="870">
        <v>0</v>
      </c>
      <c r="Z3594" s="870">
        <v>0</v>
      </c>
      <c r="AA3594" s="870">
        <v>0</v>
      </c>
      <c r="AB3594" s="870">
        <v>0</v>
      </c>
      <c r="AC3594" s="870">
        <v>0</v>
      </c>
      <c r="AD3594" s="870">
        <v>0</v>
      </c>
      <c r="AE3594" s="870">
        <v>0</v>
      </c>
    </row>
    <row r="3595" spans="1:31">
      <c r="A3595" s="870" t="s">
        <v>2143</v>
      </c>
      <c r="B3595" s="870">
        <v>29</v>
      </c>
      <c r="C3595" s="870">
        <v>2990</v>
      </c>
      <c r="D3595" s="870">
        <v>299005</v>
      </c>
      <c r="E3595" s="870">
        <v>2990059908</v>
      </c>
      <c r="F3595" s="870" t="s">
        <v>1810</v>
      </c>
      <c r="G3595" s="870">
        <v>1960000000</v>
      </c>
      <c r="H3595" s="870">
        <v>0</v>
      </c>
      <c r="I3595" s="870">
        <v>1960000000</v>
      </c>
      <c r="J3595" s="870">
        <v>0</v>
      </c>
      <c r="K3595" s="870">
        <v>0</v>
      </c>
      <c r="L3595" s="870">
        <v>0</v>
      </c>
      <c r="M3595" s="870">
        <v>0</v>
      </c>
      <c r="N3595" s="870">
        <v>0</v>
      </c>
      <c r="O3595" s="870">
        <v>0</v>
      </c>
      <c r="P3595" s="870">
        <v>0</v>
      </c>
      <c r="Q3595" s="870">
        <v>0</v>
      </c>
      <c r="R3595" s="870">
        <v>0</v>
      </c>
      <c r="S3595" s="870">
        <v>0</v>
      </c>
      <c r="T3595" s="870">
        <v>0</v>
      </c>
      <c r="U3595" s="870">
        <v>0</v>
      </c>
      <c r="V3595" s="870">
        <v>0</v>
      </c>
      <c r="W3595" s="870">
        <v>0</v>
      </c>
      <c r="X3595" s="870">
        <v>0</v>
      </c>
      <c r="Y3595" s="870">
        <v>0</v>
      </c>
      <c r="Z3595" s="870">
        <v>0</v>
      </c>
      <c r="AA3595" s="870">
        <v>0</v>
      </c>
      <c r="AB3595" s="870">
        <v>0</v>
      </c>
      <c r="AC3595" s="870">
        <v>0</v>
      </c>
      <c r="AD3595" s="870">
        <v>0</v>
      </c>
      <c r="AE3595" s="870">
        <v>0</v>
      </c>
    </row>
    <row r="3596" spans="1:31">
      <c r="A3596" s="870" t="s">
        <v>2143</v>
      </c>
      <c r="B3596" s="870">
        <v>29</v>
      </c>
      <c r="C3596" s="870">
        <v>2990</v>
      </c>
      <c r="D3596" s="870">
        <v>299005</v>
      </c>
      <c r="E3596" s="870">
        <v>2990059911</v>
      </c>
      <c r="F3596" s="870" t="s">
        <v>4500</v>
      </c>
      <c r="G3596" s="870">
        <v>1885001</v>
      </c>
      <c r="H3596" s="870">
        <v>0</v>
      </c>
      <c r="I3596" s="870">
        <v>1885001</v>
      </c>
      <c r="J3596" s="870">
        <v>0</v>
      </c>
      <c r="K3596" s="870">
        <v>0</v>
      </c>
      <c r="L3596" s="870">
        <v>0</v>
      </c>
      <c r="M3596" s="870">
        <v>0</v>
      </c>
      <c r="N3596" s="870">
        <v>0</v>
      </c>
      <c r="O3596" s="870">
        <v>0</v>
      </c>
      <c r="P3596" s="870">
        <v>0</v>
      </c>
      <c r="Q3596" s="870">
        <v>0</v>
      </c>
      <c r="R3596" s="870">
        <v>0</v>
      </c>
      <c r="S3596" s="870">
        <v>0</v>
      </c>
      <c r="T3596" s="870">
        <v>0</v>
      </c>
      <c r="U3596" s="870">
        <v>0</v>
      </c>
      <c r="V3596" s="870">
        <v>0</v>
      </c>
      <c r="W3596" s="870">
        <v>0</v>
      </c>
      <c r="X3596" s="870">
        <v>0</v>
      </c>
      <c r="Y3596" s="870">
        <v>0</v>
      </c>
      <c r="Z3596" s="870">
        <v>0</v>
      </c>
      <c r="AA3596" s="870">
        <v>0</v>
      </c>
      <c r="AB3596" s="870">
        <v>0</v>
      </c>
      <c r="AC3596" s="870">
        <v>0</v>
      </c>
      <c r="AD3596" s="870">
        <v>0</v>
      </c>
      <c r="AE3596" s="870">
        <v>0</v>
      </c>
    </row>
    <row r="3597" spans="1:31">
      <c r="A3597" s="870" t="s">
        <v>2143</v>
      </c>
      <c r="B3597" s="870">
        <v>29</v>
      </c>
      <c r="C3597" s="870">
        <v>2990</v>
      </c>
      <c r="D3597" s="870">
        <v>299005</v>
      </c>
      <c r="E3597" s="870">
        <v>2990059912</v>
      </c>
      <c r="F3597" s="870" t="s">
        <v>4772</v>
      </c>
      <c r="G3597" s="870">
        <v>0</v>
      </c>
      <c r="H3597" s="870">
        <v>0</v>
      </c>
      <c r="I3597" s="870">
        <v>0</v>
      </c>
      <c r="J3597" s="870">
        <v>0</v>
      </c>
      <c r="K3597" s="870">
        <v>0</v>
      </c>
      <c r="L3597" s="870">
        <v>0</v>
      </c>
      <c r="M3597" s="870">
        <v>0</v>
      </c>
      <c r="N3597" s="870">
        <v>0</v>
      </c>
      <c r="O3597" s="870">
        <v>0</v>
      </c>
      <c r="P3597" s="870">
        <v>0</v>
      </c>
      <c r="Q3597" s="870">
        <v>0</v>
      </c>
      <c r="R3597" s="870">
        <v>0</v>
      </c>
      <c r="S3597" s="870">
        <v>0</v>
      </c>
      <c r="T3597" s="870">
        <v>0</v>
      </c>
      <c r="U3597" s="870">
        <v>0</v>
      </c>
      <c r="V3597" s="870">
        <v>0</v>
      </c>
      <c r="W3597" s="870">
        <v>0</v>
      </c>
      <c r="X3597" s="870">
        <v>0</v>
      </c>
      <c r="Y3597" s="870">
        <v>0</v>
      </c>
      <c r="Z3597" s="870">
        <v>0</v>
      </c>
      <c r="AA3597" s="870">
        <v>0</v>
      </c>
      <c r="AB3597" s="870">
        <v>0</v>
      </c>
      <c r="AC3597" s="870">
        <v>0</v>
      </c>
      <c r="AD3597" s="870">
        <v>0</v>
      </c>
      <c r="AE3597" s="870">
        <v>0</v>
      </c>
    </row>
    <row r="3598" spans="1:31">
      <c r="A3598" s="870" t="s">
        <v>2143</v>
      </c>
      <c r="B3598" s="870">
        <v>29</v>
      </c>
      <c r="C3598" s="870">
        <v>2990</v>
      </c>
      <c r="D3598" s="870">
        <v>299005</v>
      </c>
      <c r="E3598" s="870">
        <v>2990059989</v>
      </c>
      <c r="F3598" s="870" t="s">
        <v>1811</v>
      </c>
      <c r="G3598" s="870">
        <v>-331836168</v>
      </c>
      <c r="H3598" s="870">
        <v>0</v>
      </c>
      <c r="I3598" s="870">
        <v>-331836168.41000003</v>
      </c>
      <c r="J3598" s="870">
        <v>-0.4100000262260437</v>
      </c>
      <c r="K3598" s="870">
        <v>0</v>
      </c>
      <c r="L3598" s="870">
        <v>0</v>
      </c>
      <c r="M3598" s="870">
        <v>-0.4100000262260437</v>
      </c>
      <c r="N3598" s="870">
        <v>0</v>
      </c>
      <c r="O3598" s="870">
        <v>-0.4100000262260437</v>
      </c>
      <c r="P3598" s="870">
        <v>-0.15170000970363617</v>
      </c>
      <c r="Q3598" s="870">
        <v>0</v>
      </c>
      <c r="R3598" s="870">
        <v>0</v>
      </c>
      <c r="S3598" s="870">
        <v>0</v>
      </c>
      <c r="T3598" s="870">
        <v>0</v>
      </c>
      <c r="U3598" s="870">
        <v>0</v>
      </c>
      <c r="V3598" s="870">
        <v>0</v>
      </c>
      <c r="W3598" s="870">
        <v>0</v>
      </c>
      <c r="X3598" s="870">
        <v>-0.15170000970363617</v>
      </c>
      <c r="Y3598" s="870">
        <v>0.37</v>
      </c>
      <c r="Z3598" s="870">
        <v>0</v>
      </c>
      <c r="AA3598" s="870">
        <v>-0.15170000970363617</v>
      </c>
      <c r="AB3598" s="870">
        <v>0</v>
      </c>
      <c r="AC3598" s="870">
        <v>-0.15170000970363617</v>
      </c>
      <c r="AD3598" s="870">
        <v>0</v>
      </c>
      <c r="AE3598" s="870">
        <v>0</v>
      </c>
    </row>
    <row r="3599" spans="1:31">
      <c r="A3599" s="870" t="s">
        <v>2143</v>
      </c>
      <c r="B3599" s="870">
        <v>29</v>
      </c>
      <c r="C3599" s="870">
        <v>2990</v>
      </c>
      <c r="D3599" s="870">
        <v>299005</v>
      </c>
      <c r="E3599" s="870">
        <v>2990059990</v>
      </c>
      <c r="F3599" s="870" t="s">
        <v>4773</v>
      </c>
      <c r="G3599" s="870">
        <v>-22396001</v>
      </c>
      <c r="H3599" s="870">
        <v>0</v>
      </c>
      <c r="I3599" s="870">
        <v>-22396001</v>
      </c>
      <c r="J3599" s="870">
        <v>0</v>
      </c>
      <c r="K3599" s="870">
        <v>0</v>
      </c>
      <c r="L3599" s="870">
        <v>0</v>
      </c>
      <c r="M3599" s="870">
        <v>0</v>
      </c>
      <c r="N3599" s="870">
        <v>0</v>
      </c>
      <c r="O3599" s="870">
        <v>0</v>
      </c>
      <c r="P3599" s="870">
        <v>0</v>
      </c>
      <c r="Q3599" s="870">
        <v>0</v>
      </c>
      <c r="R3599" s="870">
        <v>0</v>
      </c>
      <c r="S3599" s="870">
        <v>0</v>
      </c>
      <c r="T3599" s="870">
        <v>0</v>
      </c>
      <c r="U3599" s="870">
        <v>0</v>
      </c>
      <c r="V3599" s="870">
        <v>0</v>
      </c>
      <c r="W3599" s="870">
        <v>0</v>
      </c>
      <c r="X3599" s="870">
        <v>0</v>
      </c>
      <c r="Y3599" s="870">
        <v>0</v>
      </c>
      <c r="Z3599" s="870">
        <v>0</v>
      </c>
      <c r="AA3599" s="870">
        <v>0</v>
      </c>
      <c r="AB3599" s="870">
        <v>0</v>
      </c>
      <c r="AC3599" s="870">
        <v>0</v>
      </c>
      <c r="AD3599" s="870">
        <v>0</v>
      </c>
      <c r="AE3599" s="870">
        <v>0</v>
      </c>
    </row>
    <row r="3600" spans="1:31">
      <c r="A3600" s="870" t="s">
        <v>2143</v>
      </c>
      <c r="B3600" s="870">
        <v>29</v>
      </c>
      <c r="C3600" s="870">
        <v>2990</v>
      </c>
      <c r="D3600" s="870">
        <v>299010</v>
      </c>
      <c r="E3600" s="870">
        <v>2990109010</v>
      </c>
      <c r="F3600" s="870" t="s">
        <v>1812</v>
      </c>
      <c r="G3600" s="870">
        <v>-38130000</v>
      </c>
      <c r="H3600" s="870">
        <v>0</v>
      </c>
      <c r="I3600" s="870">
        <v>-38130000</v>
      </c>
      <c r="J3600" s="870">
        <v>0</v>
      </c>
      <c r="K3600" s="870">
        <v>0</v>
      </c>
      <c r="L3600" s="870">
        <v>0</v>
      </c>
      <c r="M3600" s="870">
        <v>0</v>
      </c>
      <c r="N3600" s="870">
        <v>0</v>
      </c>
      <c r="O3600" s="870">
        <v>0</v>
      </c>
      <c r="P3600" s="870">
        <v>0</v>
      </c>
      <c r="Q3600" s="870">
        <v>0</v>
      </c>
      <c r="R3600" s="870">
        <v>0</v>
      </c>
      <c r="S3600" s="870">
        <v>0</v>
      </c>
      <c r="T3600" s="870">
        <v>0</v>
      </c>
      <c r="U3600" s="870">
        <v>0</v>
      </c>
      <c r="V3600" s="870">
        <v>0</v>
      </c>
      <c r="W3600" s="870">
        <v>0</v>
      </c>
      <c r="X3600" s="870">
        <v>0</v>
      </c>
      <c r="Y3600" s="870">
        <v>0</v>
      </c>
      <c r="Z3600" s="870">
        <v>0</v>
      </c>
      <c r="AA3600" s="870">
        <v>0</v>
      </c>
      <c r="AB3600" s="870">
        <v>0</v>
      </c>
      <c r="AC3600" s="870">
        <v>0</v>
      </c>
      <c r="AD3600" s="870">
        <v>0</v>
      </c>
      <c r="AE3600" s="870">
        <v>0</v>
      </c>
    </row>
    <row r="3601" spans="1:31">
      <c r="A3601" s="870" t="s">
        <v>2143</v>
      </c>
      <c r="B3601" s="870">
        <v>29</v>
      </c>
      <c r="C3601" s="870">
        <v>2990</v>
      </c>
      <c r="D3601" s="870">
        <v>299010</v>
      </c>
      <c r="E3601" s="870">
        <v>2990109011</v>
      </c>
      <c r="F3601" s="870" t="s">
        <v>1813</v>
      </c>
      <c r="G3601" s="870">
        <v>-849346670</v>
      </c>
      <c r="H3601" s="870">
        <v>0</v>
      </c>
      <c r="I3601" s="870">
        <v>-849346669.76999998</v>
      </c>
      <c r="J3601" s="870">
        <v>0.23000001907348633</v>
      </c>
      <c r="K3601" s="870">
        <v>0</v>
      </c>
      <c r="L3601" s="870">
        <v>0.23000001907348633</v>
      </c>
      <c r="M3601" s="870">
        <v>0</v>
      </c>
      <c r="N3601" s="870">
        <v>0</v>
      </c>
      <c r="O3601" s="870">
        <v>0.23000001907348633</v>
      </c>
      <c r="P3601" s="870">
        <v>8.5100007057189939E-2</v>
      </c>
      <c r="Q3601" s="870">
        <v>0</v>
      </c>
      <c r="R3601" s="870">
        <v>0</v>
      </c>
      <c r="S3601" s="870">
        <v>0</v>
      </c>
      <c r="T3601" s="870">
        <v>0</v>
      </c>
      <c r="U3601" s="870">
        <v>0</v>
      </c>
      <c r="V3601" s="870">
        <v>0</v>
      </c>
      <c r="W3601" s="870">
        <v>0</v>
      </c>
      <c r="X3601" s="870">
        <v>8.5100007057189939E-2</v>
      </c>
      <c r="Y3601" s="870">
        <v>0.37</v>
      </c>
      <c r="Z3601" s="870">
        <v>8.5100007057189939E-2</v>
      </c>
      <c r="AA3601" s="870">
        <v>0</v>
      </c>
      <c r="AB3601" s="870">
        <v>8.5100007057189939E-2</v>
      </c>
      <c r="AC3601" s="870">
        <v>0</v>
      </c>
      <c r="AD3601" s="870">
        <v>0</v>
      </c>
      <c r="AE3601" s="870">
        <v>0</v>
      </c>
    </row>
    <row r="3602" spans="1:31">
      <c r="A3602" s="870" t="s">
        <v>2143</v>
      </c>
      <c r="B3602" s="870">
        <v>29</v>
      </c>
      <c r="C3602" s="870">
        <v>2990</v>
      </c>
      <c r="D3602" s="870">
        <v>299010</v>
      </c>
      <c r="E3602" s="870">
        <v>2990109012</v>
      </c>
      <c r="F3602" s="870" t="s">
        <v>1814</v>
      </c>
      <c r="G3602" s="870">
        <v>-138912000</v>
      </c>
      <c r="H3602" s="870">
        <v>0</v>
      </c>
      <c r="I3602" s="870">
        <v>-138912000</v>
      </c>
      <c r="J3602" s="870">
        <v>0</v>
      </c>
      <c r="K3602" s="870">
        <v>0</v>
      </c>
      <c r="L3602" s="870">
        <v>0</v>
      </c>
      <c r="M3602" s="870">
        <v>0</v>
      </c>
      <c r="N3602" s="870">
        <v>0</v>
      </c>
      <c r="O3602" s="870">
        <v>0</v>
      </c>
      <c r="P3602" s="870">
        <v>0</v>
      </c>
      <c r="Q3602" s="870">
        <v>0</v>
      </c>
      <c r="R3602" s="870">
        <v>0</v>
      </c>
      <c r="S3602" s="870">
        <v>0</v>
      </c>
      <c r="T3602" s="870">
        <v>0</v>
      </c>
      <c r="U3602" s="870">
        <v>0</v>
      </c>
      <c r="V3602" s="870">
        <v>0</v>
      </c>
      <c r="W3602" s="870">
        <v>0</v>
      </c>
      <c r="X3602" s="870">
        <v>0</v>
      </c>
      <c r="Y3602" s="870">
        <v>0</v>
      </c>
      <c r="Z3602" s="870">
        <v>0</v>
      </c>
      <c r="AA3602" s="870">
        <v>0</v>
      </c>
      <c r="AB3602" s="870">
        <v>0</v>
      </c>
      <c r="AC3602" s="870">
        <v>0</v>
      </c>
      <c r="AD3602" s="870">
        <v>0</v>
      </c>
      <c r="AE3602" s="870">
        <v>0</v>
      </c>
    </row>
    <row r="3603" spans="1:31">
      <c r="A3603" s="870" t="s">
        <v>2143</v>
      </c>
      <c r="B3603" s="870">
        <v>29</v>
      </c>
      <c r="C3603" s="870">
        <v>2990</v>
      </c>
      <c r="D3603" s="870">
        <v>299010</v>
      </c>
      <c r="E3603" s="870">
        <v>2990109013</v>
      </c>
      <c r="F3603" s="870" t="s">
        <v>1815</v>
      </c>
      <c r="G3603" s="870">
        <v>-418216825</v>
      </c>
      <c r="H3603" s="870">
        <v>0</v>
      </c>
      <c r="I3603" s="870">
        <v>-418216825.49000001</v>
      </c>
      <c r="J3603" s="870">
        <v>-0.49000000953674316</v>
      </c>
      <c r="K3603" s="870">
        <v>0</v>
      </c>
      <c r="L3603" s="870">
        <v>0</v>
      </c>
      <c r="M3603" s="870">
        <v>-0.49000000953674316</v>
      </c>
      <c r="N3603" s="870">
        <v>0</v>
      </c>
      <c r="O3603" s="870">
        <v>-0.49000000953674316</v>
      </c>
      <c r="P3603" s="870">
        <v>-0.18130000352859496</v>
      </c>
      <c r="Q3603" s="870">
        <v>0</v>
      </c>
      <c r="R3603" s="870">
        <v>0</v>
      </c>
      <c r="S3603" s="870">
        <v>0</v>
      </c>
      <c r="T3603" s="870">
        <v>0</v>
      </c>
      <c r="U3603" s="870">
        <v>0</v>
      </c>
      <c r="V3603" s="870">
        <v>0</v>
      </c>
      <c r="W3603" s="870">
        <v>0</v>
      </c>
      <c r="X3603" s="870">
        <v>-0.18130000352859496</v>
      </c>
      <c r="Y3603" s="870">
        <v>0.37</v>
      </c>
      <c r="Z3603" s="870">
        <v>0</v>
      </c>
      <c r="AA3603" s="870">
        <v>-0.18130000352859496</v>
      </c>
      <c r="AB3603" s="870">
        <v>0</v>
      </c>
      <c r="AC3603" s="870">
        <v>-0.18130000352859496</v>
      </c>
      <c r="AD3603" s="870">
        <v>0</v>
      </c>
      <c r="AE3603" s="870">
        <v>0</v>
      </c>
    </row>
    <row r="3604" spans="1:31">
      <c r="A3604" s="870" t="s">
        <v>2143</v>
      </c>
      <c r="B3604" s="870">
        <v>29</v>
      </c>
      <c r="C3604" s="870">
        <v>2990</v>
      </c>
      <c r="D3604" s="870">
        <v>299010</v>
      </c>
      <c r="E3604" s="870">
        <v>2990109015</v>
      </c>
      <c r="F3604" s="870" t="s">
        <v>1816</v>
      </c>
      <c r="G3604" s="870">
        <v>-28170550</v>
      </c>
      <c r="H3604" s="870">
        <v>0</v>
      </c>
      <c r="I3604" s="870">
        <v>-28170550</v>
      </c>
      <c r="J3604" s="870">
        <v>0</v>
      </c>
      <c r="K3604" s="870">
        <v>0</v>
      </c>
      <c r="L3604" s="870">
        <v>0</v>
      </c>
      <c r="M3604" s="870">
        <v>0</v>
      </c>
      <c r="N3604" s="870">
        <v>0</v>
      </c>
      <c r="O3604" s="870">
        <v>0</v>
      </c>
      <c r="P3604" s="870">
        <v>0</v>
      </c>
      <c r="Q3604" s="870">
        <v>0</v>
      </c>
      <c r="R3604" s="870">
        <v>0</v>
      </c>
      <c r="S3604" s="870">
        <v>0</v>
      </c>
      <c r="T3604" s="870">
        <v>0</v>
      </c>
      <c r="U3604" s="870">
        <v>0</v>
      </c>
      <c r="V3604" s="870">
        <v>0</v>
      </c>
      <c r="W3604" s="870">
        <v>0</v>
      </c>
      <c r="X3604" s="870">
        <v>0</v>
      </c>
      <c r="Y3604" s="870">
        <v>0</v>
      </c>
      <c r="Z3604" s="870">
        <v>0</v>
      </c>
      <c r="AA3604" s="870">
        <v>0</v>
      </c>
      <c r="AB3604" s="870">
        <v>0</v>
      </c>
      <c r="AC3604" s="870">
        <v>0</v>
      </c>
      <c r="AD3604" s="870">
        <v>0</v>
      </c>
      <c r="AE3604" s="870">
        <v>0</v>
      </c>
    </row>
    <row r="3605" spans="1:31">
      <c r="A3605" s="870" t="s">
        <v>2143</v>
      </c>
      <c r="B3605" s="870">
        <v>29</v>
      </c>
      <c r="C3605" s="870">
        <v>2990</v>
      </c>
      <c r="D3605" s="870">
        <v>299010</v>
      </c>
      <c r="E3605" s="870">
        <v>2990109016</v>
      </c>
      <c r="F3605" s="870" t="s">
        <v>1817</v>
      </c>
      <c r="G3605" s="870">
        <v>-534367100</v>
      </c>
      <c r="H3605" s="870">
        <v>0</v>
      </c>
      <c r="I3605" s="870">
        <v>-534367100</v>
      </c>
      <c r="J3605" s="870">
        <v>0</v>
      </c>
      <c r="K3605" s="870">
        <v>0</v>
      </c>
      <c r="L3605" s="870">
        <v>0</v>
      </c>
      <c r="M3605" s="870">
        <v>0</v>
      </c>
      <c r="N3605" s="870">
        <v>0</v>
      </c>
      <c r="O3605" s="870">
        <v>0</v>
      </c>
      <c r="P3605" s="870">
        <v>0</v>
      </c>
      <c r="Q3605" s="870">
        <v>0</v>
      </c>
      <c r="R3605" s="870">
        <v>0</v>
      </c>
      <c r="S3605" s="870">
        <v>0</v>
      </c>
      <c r="T3605" s="870">
        <v>0</v>
      </c>
      <c r="U3605" s="870">
        <v>0</v>
      </c>
      <c r="V3605" s="870">
        <v>0</v>
      </c>
      <c r="W3605" s="870">
        <v>0</v>
      </c>
      <c r="X3605" s="870">
        <v>0</v>
      </c>
      <c r="Y3605" s="870">
        <v>0</v>
      </c>
      <c r="Z3605" s="870">
        <v>0</v>
      </c>
      <c r="AA3605" s="870">
        <v>0</v>
      </c>
      <c r="AB3605" s="870">
        <v>0</v>
      </c>
      <c r="AC3605" s="870">
        <v>0</v>
      </c>
      <c r="AD3605" s="870">
        <v>0</v>
      </c>
      <c r="AE3605" s="870">
        <v>0</v>
      </c>
    </row>
    <row r="3606" spans="1:31">
      <c r="A3606" s="870" t="s">
        <v>2143</v>
      </c>
      <c r="B3606" s="870">
        <v>29</v>
      </c>
      <c r="C3606" s="870">
        <v>2990</v>
      </c>
      <c r="D3606" s="870">
        <v>299010</v>
      </c>
      <c r="E3606" s="870">
        <v>2990109017</v>
      </c>
      <c r="F3606" s="870" t="s">
        <v>1818</v>
      </c>
      <c r="G3606" s="870">
        <v>-3074690900</v>
      </c>
      <c r="H3606" s="870">
        <v>0</v>
      </c>
      <c r="I3606" s="870">
        <v>-3074690900</v>
      </c>
      <c r="J3606" s="870">
        <v>0</v>
      </c>
      <c r="K3606" s="870">
        <v>0</v>
      </c>
      <c r="L3606" s="870">
        <v>0</v>
      </c>
      <c r="M3606" s="870">
        <v>0</v>
      </c>
      <c r="N3606" s="870">
        <v>0</v>
      </c>
      <c r="O3606" s="870">
        <v>0</v>
      </c>
      <c r="P3606" s="870">
        <v>0</v>
      </c>
      <c r="Q3606" s="870">
        <v>0</v>
      </c>
      <c r="R3606" s="870">
        <v>0</v>
      </c>
      <c r="S3606" s="870">
        <v>0</v>
      </c>
      <c r="T3606" s="870">
        <v>0</v>
      </c>
      <c r="U3606" s="870">
        <v>0</v>
      </c>
      <c r="V3606" s="870">
        <v>0</v>
      </c>
      <c r="W3606" s="870">
        <v>0</v>
      </c>
      <c r="X3606" s="870">
        <v>0</v>
      </c>
      <c r="Y3606" s="870">
        <v>0</v>
      </c>
      <c r="Z3606" s="870">
        <v>0</v>
      </c>
      <c r="AA3606" s="870">
        <v>0</v>
      </c>
      <c r="AB3606" s="870">
        <v>0</v>
      </c>
      <c r="AC3606" s="870">
        <v>0</v>
      </c>
      <c r="AD3606" s="870">
        <v>0</v>
      </c>
      <c r="AE3606" s="870">
        <v>0</v>
      </c>
    </row>
    <row r="3607" spans="1:31">
      <c r="A3607" s="870" t="s">
        <v>2143</v>
      </c>
      <c r="B3607" s="870">
        <v>29</v>
      </c>
      <c r="C3607" s="870">
        <v>2990</v>
      </c>
      <c r="D3607" s="870">
        <v>299010</v>
      </c>
      <c r="E3607" s="870">
        <v>2990109018</v>
      </c>
      <c r="F3607" s="870" t="s">
        <v>2151</v>
      </c>
      <c r="G3607" s="870">
        <v>0</v>
      </c>
      <c r="H3607" s="870">
        <v>0</v>
      </c>
      <c r="I3607" s="870">
        <v>0</v>
      </c>
      <c r="J3607" s="870">
        <v>0</v>
      </c>
      <c r="K3607" s="870">
        <v>0</v>
      </c>
      <c r="L3607" s="870">
        <v>0</v>
      </c>
      <c r="M3607" s="870">
        <v>0</v>
      </c>
      <c r="N3607" s="870">
        <v>0</v>
      </c>
      <c r="O3607" s="870">
        <v>0</v>
      </c>
      <c r="P3607" s="870">
        <v>0</v>
      </c>
      <c r="Q3607" s="870">
        <v>0</v>
      </c>
      <c r="R3607" s="870">
        <v>0</v>
      </c>
      <c r="S3607" s="870">
        <v>0</v>
      </c>
      <c r="T3607" s="870">
        <v>0</v>
      </c>
      <c r="U3607" s="870">
        <v>0</v>
      </c>
      <c r="V3607" s="870">
        <v>0</v>
      </c>
      <c r="W3607" s="870">
        <v>0</v>
      </c>
      <c r="X3607" s="870">
        <v>0</v>
      </c>
      <c r="Y3607" s="870">
        <v>0</v>
      </c>
      <c r="Z3607" s="870">
        <v>0</v>
      </c>
      <c r="AA3607" s="870">
        <v>0</v>
      </c>
      <c r="AB3607" s="870">
        <v>0</v>
      </c>
      <c r="AC3607" s="870">
        <v>0</v>
      </c>
      <c r="AD3607" s="870">
        <v>0</v>
      </c>
      <c r="AE3607" s="870">
        <v>0</v>
      </c>
    </row>
    <row r="3608" spans="1:31">
      <c r="A3608" s="870" t="s">
        <v>2143</v>
      </c>
      <c r="B3608" s="870">
        <v>29</v>
      </c>
      <c r="C3608" s="870">
        <v>2990</v>
      </c>
      <c r="D3608" s="870">
        <v>299010</v>
      </c>
      <c r="E3608" s="870">
        <v>2990109020</v>
      </c>
      <c r="F3608" s="870" t="s">
        <v>1819</v>
      </c>
      <c r="G3608" s="870">
        <v>-763168726</v>
      </c>
      <c r="H3608" s="870">
        <v>0</v>
      </c>
      <c r="I3608" s="870">
        <v>-763168726</v>
      </c>
      <c r="J3608" s="870">
        <v>0</v>
      </c>
      <c r="K3608" s="870">
        <v>0</v>
      </c>
      <c r="L3608" s="870">
        <v>0</v>
      </c>
      <c r="M3608" s="870">
        <v>0</v>
      </c>
      <c r="N3608" s="870">
        <v>0</v>
      </c>
      <c r="O3608" s="870">
        <v>0</v>
      </c>
      <c r="P3608" s="870">
        <v>0</v>
      </c>
      <c r="Q3608" s="870">
        <v>0</v>
      </c>
      <c r="R3608" s="870">
        <v>0</v>
      </c>
      <c r="S3608" s="870">
        <v>0</v>
      </c>
      <c r="T3608" s="870">
        <v>0</v>
      </c>
      <c r="U3608" s="870">
        <v>0</v>
      </c>
      <c r="V3608" s="870">
        <v>0</v>
      </c>
      <c r="W3608" s="870">
        <v>0</v>
      </c>
      <c r="X3608" s="870">
        <v>0</v>
      </c>
      <c r="Y3608" s="870">
        <v>0</v>
      </c>
      <c r="Z3608" s="870">
        <v>0</v>
      </c>
      <c r="AA3608" s="870">
        <v>0</v>
      </c>
      <c r="AB3608" s="870">
        <v>0</v>
      </c>
      <c r="AC3608" s="870">
        <v>0</v>
      </c>
      <c r="AD3608" s="870">
        <v>0</v>
      </c>
      <c r="AE3608" s="870">
        <v>0</v>
      </c>
    </row>
    <row r="3609" spans="1:31">
      <c r="A3609" s="870" t="s">
        <v>2143</v>
      </c>
      <c r="B3609" s="870">
        <v>29</v>
      </c>
      <c r="C3609" s="870">
        <v>2990</v>
      </c>
      <c r="D3609" s="870">
        <v>299010</v>
      </c>
      <c r="E3609" s="870">
        <v>2990109026</v>
      </c>
      <c r="F3609" s="870" t="s">
        <v>3780</v>
      </c>
      <c r="G3609" s="870">
        <v>0</v>
      </c>
      <c r="H3609" s="870">
        <v>0</v>
      </c>
      <c r="I3609" s="870">
        <v>0</v>
      </c>
      <c r="J3609" s="870">
        <v>0</v>
      </c>
      <c r="K3609" s="870">
        <v>0</v>
      </c>
      <c r="L3609" s="870">
        <v>0</v>
      </c>
      <c r="M3609" s="870">
        <v>0</v>
      </c>
      <c r="N3609" s="870">
        <v>0</v>
      </c>
      <c r="O3609" s="870">
        <v>0</v>
      </c>
      <c r="P3609" s="870">
        <v>0</v>
      </c>
      <c r="Q3609" s="870">
        <v>0</v>
      </c>
      <c r="R3609" s="870">
        <v>0</v>
      </c>
      <c r="S3609" s="870">
        <v>0</v>
      </c>
      <c r="T3609" s="870">
        <v>0</v>
      </c>
      <c r="U3609" s="870">
        <v>0</v>
      </c>
      <c r="V3609" s="870">
        <v>0</v>
      </c>
      <c r="W3609" s="870">
        <v>0</v>
      </c>
      <c r="X3609" s="870">
        <v>0</v>
      </c>
      <c r="Y3609" s="870">
        <v>0</v>
      </c>
      <c r="Z3609" s="870">
        <v>0</v>
      </c>
      <c r="AA3609" s="870">
        <v>0</v>
      </c>
      <c r="AB3609" s="870">
        <v>0</v>
      </c>
      <c r="AC3609" s="870">
        <v>0</v>
      </c>
      <c r="AD3609" s="870">
        <v>0</v>
      </c>
      <c r="AE3609" s="870">
        <v>0</v>
      </c>
    </row>
    <row r="3610" spans="1:31">
      <c r="A3610" s="870" t="s">
        <v>2143</v>
      </c>
      <c r="B3610" s="870">
        <v>29</v>
      </c>
      <c r="C3610" s="870">
        <v>2990</v>
      </c>
      <c r="D3610" s="870">
        <v>299010</v>
      </c>
      <c r="E3610" s="870">
        <v>2990109080</v>
      </c>
      <c r="F3610" s="870" t="s">
        <v>4501</v>
      </c>
      <c r="G3610" s="870">
        <v>-1253974585</v>
      </c>
      <c r="H3610" s="870">
        <v>0</v>
      </c>
      <c r="I3610" s="870">
        <v>-1253974585</v>
      </c>
      <c r="J3610" s="870">
        <v>0</v>
      </c>
      <c r="K3610" s="870">
        <v>0</v>
      </c>
      <c r="L3610" s="870">
        <v>0</v>
      </c>
      <c r="M3610" s="870">
        <v>0</v>
      </c>
      <c r="N3610" s="870">
        <v>0</v>
      </c>
      <c r="O3610" s="870">
        <v>0</v>
      </c>
      <c r="P3610" s="870">
        <v>0</v>
      </c>
      <c r="Q3610" s="870">
        <v>0</v>
      </c>
      <c r="R3610" s="870">
        <v>0</v>
      </c>
      <c r="S3610" s="870">
        <v>0</v>
      </c>
      <c r="T3610" s="870">
        <v>0</v>
      </c>
      <c r="U3610" s="870">
        <v>0</v>
      </c>
      <c r="V3610" s="870">
        <v>0</v>
      </c>
      <c r="W3610" s="870">
        <v>0</v>
      </c>
      <c r="X3610" s="870">
        <v>0</v>
      </c>
      <c r="Y3610" s="870">
        <v>0</v>
      </c>
      <c r="Z3610" s="870">
        <v>0</v>
      </c>
      <c r="AA3610" s="870">
        <v>0</v>
      </c>
      <c r="AB3610" s="870">
        <v>0</v>
      </c>
      <c r="AC3610" s="870">
        <v>0</v>
      </c>
      <c r="AD3610" s="870">
        <v>0</v>
      </c>
      <c r="AE3610" s="870">
        <v>0</v>
      </c>
    </row>
    <row r="3611" spans="1:31">
      <c r="A3611" s="870" t="s">
        <v>2143</v>
      </c>
      <c r="B3611" s="870">
        <v>29</v>
      </c>
      <c r="C3611" s="870">
        <v>2990</v>
      </c>
      <c r="D3611" s="870">
        <v>299010</v>
      </c>
      <c r="E3611" s="870">
        <v>2990109118</v>
      </c>
      <c r="F3611" s="870" t="s">
        <v>1820</v>
      </c>
      <c r="G3611" s="870">
        <v>-3586267</v>
      </c>
      <c r="H3611" s="870">
        <v>0</v>
      </c>
      <c r="I3611" s="870">
        <v>-3586267.48</v>
      </c>
      <c r="J3611" s="870">
        <v>-0.47999999998137355</v>
      </c>
      <c r="K3611" s="870">
        <v>0</v>
      </c>
      <c r="L3611" s="870">
        <v>0</v>
      </c>
      <c r="M3611" s="870">
        <v>-0.47999999998137355</v>
      </c>
      <c r="N3611" s="870">
        <v>0</v>
      </c>
      <c r="O3611" s="870">
        <v>-0.47999999998137355</v>
      </c>
      <c r="P3611" s="870">
        <v>-0.17759999999310822</v>
      </c>
      <c r="Q3611" s="870">
        <v>0</v>
      </c>
      <c r="R3611" s="870">
        <v>0</v>
      </c>
      <c r="S3611" s="870">
        <v>0</v>
      </c>
      <c r="T3611" s="870">
        <v>0</v>
      </c>
      <c r="U3611" s="870">
        <v>0</v>
      </c>
      <c r="V3611" s="870">
        <v>0</v>
      </c>
      <c r="W3611" s="870">
        <v>0</v>
      </c>
      <c r="X3611" s="870">
        <v>-0.17759999999310822</v>
      </c>
      <c r="Y3611" s="870">
        <v>0.37</v>
      </c>
      <c r="Z3611" s="870">
        <v>0</v>
      </c>
      <c r="AA3611" s="870">
        <v>-0.17759999999310822</v>
      </c>
      <c r="AB3611" s="870">
        <v>0</v>
      </c>
      <c r="AC3611" s="870">
        <v>-0.17759999999310822</v>
      </c>
      <c r="AD3611" s="870">
        <v>0</v>
      </c>
      <c r="AE3611" s="870">
        <v>0</v>
      </c>
    </row>
    <row r="3612" spans="1:31">
      <c r="A3612" s="870" t="s">
        <v>2143</v>
      </c>
      <c r="B3612" s="870">
        <v>29</v>
      </c>
      <c r="C3612" s="870">
        <v>2990</v>
      </c>
      <c r="D3612" s="870">
        <v>299010</v>
      </c>
      <c r="E3612" s="870">
        <v>2990109271</v>
      </c>
      <c r="F3612" s="870" t="s">
        <v>1821</v>
      </c>
      <c r="G3612" s="870">
        <v>-10489775</v>
      </c>
      <c r="H3612" s="870">
        <v>0</v>
      </c>
      <c r="I3612" s="870">
        <v>-10489774.560000001</v>
      </c>
      <c r="J3612" s="870">
        <v>0.43999999947845936</v>
      </c>
      <c r="K3612" s="870">
        <v>0</v>
      </c>
      <c r="L3612" s="870">
        <v>0.43999999947845936</v>
      </c>
      <c r="M3612" s="870">
        <v>0</v>
      </c>
      <c r="N3612" s="870">
        <v>0</v>
      </c>
      <c r="O3612" s="870">
        <v>0.43999999947845936</v>
      </c>
      <c r="P3612" s="870">
        <v>0.16279999980702997</v>
      </c>
      <c r="Q3612" s="870">
        <v>0</v>
      </c>
      <c r="R3612" s="870">
        <v>0</v>
      </c>
      <c r="S3612" s="870">
        <v>0</v>
      </c>
      <c r="T3612" s="870">
        <v>0</v>
      </c>
      <c r="U3612" s="870">
        <v>0</v>
      </c>
      <c r="V3612" s="870">
        <v>0</v>
      </c>
      <c r="W3612" s="870">
        <v>0</v>
      </c>
      <c r="X3612" s="870">
        <v>0.16279999980702997</v>
      </c>
      <c r="Y3612" s="870">
        <v>0.37</v>
      </c>
      <c r="Z3612" s="870">
        <v>0.16279999980702997</v>
      </c>
      <c r="AA3612" s="870">
        <v>0</v>
      </c>
      <c r="AB3612" s="870">
        <v>0.16279999980702997</v>
      </c>
      <c r="AC3612" s="870">
        <v>0</v>
      </c>
      <c r="AD3612" s="870">
        <v>0</v>
      </c>
      <c r="AE3612" s="870">
        <v>0</v>
      </c>
    </row>
    <row r="3613" spans="1:31">
      <c r="A3613" s="870" t="s">
        <v>2143</v>
      </c>
      <c r="B3613" s="870">
        <v>29</v>
      </c>
      <c r="C3613" s="870">
        <v>2990</v>
      </c>
      <c r="D3613" s="870">
        <v>299015</v>
      </c>
      <c r="E3613" s="870">
        <v>2990159010</v>
      </c>
      <c r="F3613" s="870" t="s">
        <v>1822</v>
      </c>
      <c r="G3613" s="870">
        <v>-1886133227</v>
      </c>
      <c r="H3613" s="870">
        <v>0</v>
      </c>
      <c r="I3613" s="870">
        <v>-1886133226.8399999</v>
      </c>
      <c r="J3613" s="870">
        <v>0.16000008583068848</v>
      </c>
      <c r="K3613" s="870">
        <v>0</v>
      </c>
      <c r="L3613" s="870">
        <v>0.16000008583068848</v>
      </c>
      <c r="M3613" s="870">
        <v>0</v>
      </c>
      <c r="N3613" s="870">
        <v>0</v>
      </c>
      <c r="O3613" s="870">
        <v>0.16000008583068848</v>
      </c>
      <c r="P3613" s="870">
        <v>5.9200031757354735E-2</v>
      </c>
      <c r="Q3613" s="870">
        <v>0</v>
      </c>
      <c r="R3613" s="870">
        <v>0</v>
      </c>
      <c r="S3613" s="870">
        <v>0</v>
      </c>
      <c r="T3613" s="870">
        <v>0</v>
      </c>
      <c r="U3613" s="870">
        <v>0</v>
      </c>
      <c r="V3613" s="870">
        <v>0</v>
      </c>
      <c r="W3613" s="870">
        <v>0</v>
      </c>
      <c r="X3613" s="870">
        <v>5.9200031757354735E-2</v>
      </c>
      <c r="Y3613" s="870">
        <v>0.37</v>
      </c>
      <c r="Z3613" s="870">
        <v>5.9200031757354735E-2</v>
      </c>
      <c r="AA3613" s="870">
        <v>0</v>
      </c>
      <c r="AB3613" s="870">
        <v>5.9200031757354735E-2</v>
      </c>
      <c r="AC3613" s="870">
        <v>0</v>
      </c>
      <c r="AD3613" s="870">
        <v>0</v>
      </c>
      <c r="AE3613" s="870">
        <v>0</v>
      </c>
    </row>
    <row r="3614" spans="1:31">
      <c r="A3614" s="870" t="s">
        <v>2143</v>
      </c>
      <c r="B3614" s="870">
        <v>29</v>
      </c>
      <c r="C3614" s="870">
        <v>2990</v>
      </c>
      <c r="D3614" s="870">
        <v>299015</v>
      </c>
      <c r="E3614" s="870">
        <v>2990159011</v>
      </c>
      <c r="F3614" s="870" t="s">
        <v>1823</v>
      </c>
      <c r="G3614" s="870">
        <v>-12798263</v>
      </c>
      <c r="H3614" s="870">
        <v>0</v>
      </c>
      <c r="I3614" s="870">
        <v>-12798263.380000001</v>
      </c>
      <c r="J3614" s="870">
        <v>-0.38000000081956387</v>
      </c>
      <c r="K3614" s="870">
        <v>0</v>
      </c>
      <c r="L3614" s="870">
        <v>0</v>
      </c>
      <c r="M3614" s="870">
        <v>-0.38000000081956387</v>
      </c>
      <c r="N3614" s="870">
        <v>0</v>
      </c>
      <c r="O3614" s="870">
        <v>-0.38000000081956387</v>
      </c>
      <c r="P3614" s="870">
        <v>-0.14060000030323863</v>
      </c>
      <c r="Q3614" s="870">
        <v>0</v>
      </c>
      <c r="R3614" s="870">
        <v>0</v>
      </c>
      <c r="S3614" s="870">
        <v>0</v>
      </c>
      <c r="T3614" s="870">
        <v>0</v>
      </c>
      <c r="U3614" s="870">
        <v>0</v>
      </c>
      <c r="V3614" s="870">
        <v>0</v>
      </c>
      <c r="W3614" s="870">
        <v>0</v>
      </c>
      <c r="X3614" s="870">
        <v>-0.14060000030323863</v>
      </c>
      <c r="Y3614" s="870">
        <v>0.37</v>
      </c>
      <c r="Z3614" s="870">
        <v>0</v>
      </c>
      <c r="AA3614" s="870">
        <v>-0.14060000030323863</v>
      </c>
      <c r="AB3614" s="870">
        <v>0</v>
      </c>
      <c r="AC3614" s="870">
        <v>-0.14060000030323863</v>
      </c>
      <c r="AD3614" s="870">
        <v>0</v>
      </c>
      <c r="AE3614" s="870">
        <v>0</v>
      </c>
    </row>
    <row r="3615" spans="1:31">
      <c r="A3615" s="870" t="s">
        <v>2143</v>
      </c>
      <c r="B3615" s="870">
        <v>29</v>
      </c>
      <c r="C3615" s="870">
        <v>2990</v>
      </c>
      <c r="D3615" s="870">
        <v>299095</v>
      </c>
      <c r="E3615" s="870">
        <v>2990950011</v>
      </c>
      <c r="F3615" s="870" t="s">
        <v>3480</v>
      </c>
      <c r="G3615" s="870">
        <v>-1241368025</v>
      </c>
      <c r="H3615" s="870">
        <v>0</v>
      </c>
      <c r="I3615" s="870">
        <v>-1241368025.28</v>
      </c>
      <c r="J3615" s="870">
        <v>-0.27999997138977051</v>
      </c>
      <c r="K3615" s="870">
        <v>0</v>
      </c>
      <c r="L3615" s="870">
        <v>0</v>
      </c>
      <c r="M3615" s="870">
        <v>-0.27999997138977051</v>
      </c>
      <c r="N3615" s="870">
        <v>0</v>
      </c>
      <c r="O3615" s="870">
        <v>-0.27999997138977051</v>
      </c>
      <c r="P3615" s="870">
        <v>-0.10359998941421508</v>
      </c>
      <c r="Q3615" s="870">
        <v>0</v>
      </c>
      <c r="R3615" s="870">
        <v>0</v>
      </c>
      <c r="S3615" s="870">
        <v>0</v>
      </c>
      <c r="T3615" s="870">
        <v>0</v>
      </c>
      <c r="U3615" s="870">
        <v>0</v>
      </c>
      <c r="V3615" s="870">
        <v>0</v>
      </c>
      <c r="W3615" s="870">
        <v>0</v>
      </c>
      <c r="X3615" s="870">
        <v>-0.10359998941421508</v>
      </c>
      <c r="Y3615" s="870">
        <v>0.37</v>
      </c>
      <c r="Z3615" s="870">
        <v>0</v>
      </c>
      <c r="AA3615" s="870">
        <v>-0.10359998941421508</v>
      </c>
      <c r="AB3615" s="870">
        <v>0</v>
      </c>
      <c r="AC3615" s="870">
        <v>-0.10359998941421508</v>
      </c>
      <c r="AD3615" s="870">
        <v>0</v>
      </c>
      <c r="AE3615" s="870">
        <v>0</v>
      </c>
    </row>
    <row r="3616" spans="1:31">
      <c r="A3616" s="870" t="s">
        <v>2143</v>
      </c>
      <c r="B3616" s="870">
        <v>29</v>
      </c>
      <c r="C3616" s="870">
        <v>2990</v>
      </c>
      <c r="D3616" s="870">
        <v>299095</v>
      </c>
      <c r="E3616" s="870">
        <v>2990950062</v>
      </c>
      <c r="F3616" s="870" t="s">
        <v>3481</v>
      </c>
      <c r="G3616" s="870">
        <v>-1600000</v>
      </c>
      <c r="H3616" s="870">
        <v>0</v>
      </c>
      <c r="I3616" s="870">
        <v>-1600000</v>
      </c>
      <c r="J3616" s="870">
        <v>0</v>
      </c>
      <c r="K3616" s="870">
        <v>0</v>
      </c>
      <c r="L3616" s="870">
        <v>0</v>
      </c>
      <c r="M3616" s="870">
        <v>0</v>
      </c>
      <c r="N3616" s="870">
        <v>0</v>
      </c>
      <c r="O3616" s="870">
        <v>0</v>
      </c>
      <c r="P3616" s="870">
        <v>0</v>
      </c>
      <c r="Q3616" s="870">
        <v>0</v>
      </c>
      <c r="R3616" s="870">
        <v>0</v>
      </c>
      <c r="S3616" s="870">
        <v>0</v>
      </c>
      <c r="T3616" s="870">
        <v>0</v>
      </c>
      <c r="U3616" s="870">
        <v>0</v>
      </c>
      <c r="V3616" s="870">
        <v>0</v>
      </c>
      <c r="W3616" s="870">
        <v>0</v>
      </c>
      <c r="X3616" s="870">
        <v>0</v>
      </c>
      <c r="Y3616" s="870">
        <v>0</v>
      </c>
      <c r="Z3616" s="870">
        <v>0</v>
      </c>
      <c r="AA3616" s="870">
        <v>0</v>
      </c>
      <c r="AB3616" s="870">
        <v>0</v>
      </c>
      <c r="AC3616" s="870">
        <v>0</v>
      </c>
      <c r="AD3616" s="870">
        <v>0</v>
      </c>
      <c r="AE3616" s="870">
        <v>0</v>
      </c>
    </row>
    <row r="3617" spans="1:31">
      <c r="A3617" s="870" t="s">
        <v>2143</v>
      </c>
      <c r="B3617" s="870">
        <v>29</v>
      </c>
      <c r="C3617" s="870">
        <v>2990</v>
      </c>
      <c r="D3617" s="870">
        <v>299095</v>
      </c>
      <c r="E3617" s="870">
        <v>2990950080</v>
      </c>
      <c r="F3617" s="870" t="s">
        <v>4502</v>
      </c>
      <c r="G3617" s="870">
        <v>-22125046</v>
      </c>
      <c r="H3617" s="870">
        <v>0</v>
      </c>
      <c r="I3617" s="870">
        <v>-22125045.940000001</v>
      </c>
      <c r="J3617" s="870">
        <v>5.9999998658895493E-2</v>
      </c>
      <c r="K3617" s="870">
        <v>0</v>
      </c>
      <c r="L3617" s="870">
        <v>5.9999998658895493E-2</v>
      </c>
      <c r="M3617" s="870">
        <v>0</v>
      </c>
      <c r="N3617" s="870">
        <v>0</v>
      </c>
      <c r="O3617" s="870">
        <v>5.9999998658895493E-2</v>
      </c>
      <c r="P3617" s="870">
        <v>2.2199999503791333E-2</v>
      </c>
      <c r="Q3617" s="870">
        <v>0</v>
      </c>
      <c r="R3617" s="870">
        <v>0</v>
      </c>
      <c r="S3617" s="870">
        <v>0</v>
      </c>
      <c r="T3617" s="870">
        <v>0</v>
      </c>
      <c r="U3617" s="870">
        <v>0</v>
      </c>
      <c r="V3617" s="870">
        <v>0</v>
      </c>
      <c r="W3617" s="870">
        <v>0</v>
      </c>
      <c r="X3617" s="870">
        <v>2.2199999503791333E-2</v>
      </c>
      <c r="Y3617" s="870">
        <v>0.37</v>
      </c>
      <c r="Z3617" s="870">
        <v>2.2199999503791333E-2</v>
      </c>
      <c r="AA3617" s="870">
        <v>0</v>
      </c>
      <c r="AB3617" s="870">
        <v>2.2199999503791333E-2</v>
      </c>
      <c r="AC3617" s="870">
        <v>0</v>
      </c>
      <c r="AD3617" s="870">
        <v>0</v>
      </c>
      <c r="AE3617" s="870">
        <v>0</v>
      </c>
    </row>
    <row r="3618" spans="1:31">
      <c r="A3618" s="870" t="s">
        <v>2143</v>
      </c>
      <c r="B3618" s="870">
        <v>29</v>
      </c>
      <c r="C3618" s="870">
        <v>2990</v>
      </c>
      <c r="D3618" s="870">
        <v>299095</v>
      </c>
      <c r="E3618" s="870">
        <v>2990950085</v>
      </c>
      <c r="F3618" s="870" t="s">
        <v>4503</v>
      </c>
      <c r="G3618" s="870">
        <v>0</v>
      </c>
      <c r="H3618" s="870">
        <v>0</v>
      </c>
      <c r="I3618" s="870">
        <v>0</v>
      </c>
      <c r="J3618" s="870">
        <v>0</v>
      </c>
      <c r="K3618" s="870">
        <v>0</v>
      </c>
      <c r="L3618" s="870">
        <v>0</v>
      </c>
      <c r="M3618" s="870">
        <v>0</v>
      </c>
      <c r="N3618" s="870">
        <v>0</v>
      </c>
      <c r="O3618" s="870">
        <v>0</v>
      </c>
      <c r="P3618" s="870">
        <v>0</v>
      </c>
      <c r="Q3618" s="870">
        <v>0</v>
      </c>
      <c r="R3618" s="870">
        <v>0</v>
      </c>
      <c r="S3618" s="870">
        <v>0</v>
      </c>
      <c r="T3618" s="870">
        <v>0</v>
      </c>
      <c r="U3618" s="870">
        <v>0</v>
      </c>
      <c r="V3618" s="870">
        <v>0</v>
      </c>
      <c r="W3618" s="870">
        <v>0</v>
      </c>
      <c r="X3618" s="870">
        <v>0</v>
      </c>
      <c r="Y3618" s="870">
        <v>0</v>
      </c>
      <c r="Z3618" s="870">
        <v>0</v>
      </c>
      <c r="AA3618" s="870">
        <v>0</v>
      </c>
      <c r="AB3618" s="870">
        <v>0</v>
      </c>
      <c r="AC3618" s="870">
        <v>0</v>
      </c>
      <c r="AD3618" s="870">
        <v>0</v>
      </c>
      <c r="AE3618" s="870">
        <v>0</v>
      </c>
    </row>
    <row r="3619" spans="1:31">
      <c r="A3619" s="870" t="s">
        <v>2143</v>
      </c>
      <c r="B3619" s="870">
        <v>29</v>
      </c>
      <c r="C3619" s="870">
        <v>2990</v>
      </c>
      <c r="D3619" s="870">
        <v>299095</v>
      </c>
      <c r="E3619" s="870">
        <v>2990950111</v>
      </c>
      <c r="F3619" s="870" t="s">
        <v>3781</v>
      </c>
      <c r="G3619" s="870">
        <v>-231353777</v>
      </c>
      <c r="H3619" s="870">
        <v>0</v>
      </c>
      <c r="I3619" s="870">
        <v>-231353777.18000001</v>
      </c>
      <c r="J3619" s="870">
        <v>-0.18000000715255737</v>
      </c>
      <c r="K3619" s="870">
        <v>0</v>
      </c>
      <c r="L3619" s="870">
        <v>0</v>
      </c>
      <c r="M3619" s="870">
        <v>-0.18000000715255737</v>
      </c>
      <c r="N3619" s="870">
        <v>0</v>
      </c>
      <c r="O3619" s="870">
        <v>-0.18000000715255737</v>
      </c>
      <c r="P3619" s="870">
        <v>-6.6600002646446221E-2</v>
      </c>
      <c r="Q3619" s="870">
        <v>0</v>
      </c>
      <c r="R3619" s="870">
        <v>0</v>
      </c>
      <c r="S3619" s="870">
        <v>0</v>
      </c>
      <c r="T3619" s="870">
        <v>0</v>
      </c>
      <c r="U3619" s="870">
        <v>0</v>
      </c>
      <c r="V3619" s="870">
        <v>0</v>
      </c>
      <c r="W3619" s="870">
        <v>0</v>
      </c>
      <c r="X3619" s="870">
        <v>-6.6600002646446221E-2</v>
      </c>
      <c r="Y3619" s="870">
        <v>0.36999999999999994</v>
      </c>
      <c r="Z3619" s="870">
        <v>0</v>
      </c>
      <c r="AA3619" s="870">
        <v>-6.6600002646446221E-2</v>
      </c>
      <c r="AB3619" s="870">
        <v>0</v>
      </c>
      <c r="AC3619" s="870">
        <v>-6.6600002646446221E-2</v>
      </c>
      <c r="AD3619" s="870">
        <v>0</v>
      </c>
      <c r="AE3619" s="870">
        <v>0</v>
      </c>
    </row>
    <row r="3620" spans="1:31">
      <c r="A3620" s="870" t="s">
        <v>2143</v>
      </c>
      <c r="B3620" s="870">
        <v>29</v>
      </c>
      <c r="C3620" s="870">
        <v>2990</v>
      </c>
      <c r="D3620" s="870">
        <v>299095</v>
      </c>
      <c r="E3620" s="870">
        <v>2990951002</v>
      </c>
      <c r="F3620" s="870" t="s">
        <v>350</v>
      </c>
      <c r="G3620" s="870">
        <v>-936051281</v>
      </c>
      <c r="H3620" s="870">
        <v>0</v>
      </c>
      <c r="I3620" s="870">
        <v>-936051280.75999999</v>
      </c>
      <c r="J3620" s="870">
        <v>0.24000000953674316</v>
      </c>
      <c r="K3620" s="870">
        <v>0</v>
      </c>
      <c r="L3620" s="870">
        <v>0.24000000953674316</v>
      </c>
      <c r="M3620" s="870">
        <v>0</v>
      </c>
      <c r="N3620" s="870">
        <v>0</v>
      </c>
      <c r="O3620" s="870">
        <v>0.24000000953674316</v>
      </c>
      <c r="P3620" s="870">
        <v>8.8800003528594976E-2</v>
      </c>
      <c r="Q3620" s="870">
        <v>0</v>
      </c>
      <c r="R3620" s="870">
        <v>0</v>
      </c>
      <c r="S3620" s="870">
        <v>0</v>
      </c>
      <c r="T3620" s="870">
        <v>0</v>
      </c>
      <c r="U3620" s="870">
        <v>0</v>
      </c>
      <c r="V3620" s="870">
        <v>0</v>
      </c>
      <c r="W3620" s="870">
        <v>0</v>
      </c>
      <c r="X3620" s="870">
        <v>8.8800003528594976E-2</v>
      </c>
      <c r="Y3620" s="870">
        <v>0.37</v>
      </c>
      <c r="Z3620" s="870">
        <v>8.8800003528594976E-2</v>
      </c>
      <c r="AA3620" s="870">
        <v>0</v>
      </c>
      <c r="AB3620" s="870">
        <v>8.8800003528594976E-2</v>
      </c>
      <c r="AC3620" s="870">
        <v>0</v>
      </c>
      <c r="AD3620" s="870">
        <v>0</v>
      </c>
      <c r="AE3620" s="870">
        <v>0</v>
      </c>
    </row>
    <row r="3621" spans="1:31">
      <c r="A3621" s="870" t="s">
        <v>2143</v>
      </c>
      <c r="B3621" s="870">
        <v>29</v>
      </c>
      <c r="C3621" s="870">
        <v>2990</v>
      </c>
      <c r="D3621" s="870">
        <v>299095</v>
      </c>
      <c r="E3621" s="870">
        <v>2990951003</v>
      </c>
      <c r="F3621" s="870" t="s">
        <v>1824</v>
      </c>
      <c r="G3621" s="870">
        <v>0</v>
      </c>
      <c r="H3621" s="870">
        <v>0</v>
      </c>
      <c r="I3621" s="870">
        <v>0</v>
      </c>
      <c r="J3621" s="870">
        <v>0</v>
      </c>
      <c r="K3621" s="870">
        <v>0</v>
      </c>
      <c r="L3621" s="870">
        <v>0</v>
      </c>
      <c r="M3621" s="870">
        <v>0</v>
      </c>
      <c r="N3621" s="870">
        <v>0</v>
      </c>
      <c r="O3621" s="870">
        <v>0</v>
      </c>
      <c r="P3621" s="870">
        <v>0</v>
      </c>
      <c r="Q3621" s="870">
        <v>0</v>
      </c>
      <c r="R3621" s="870">
        <v>0</v>
      </c>
      <c r="S3621" s="870">
        <v>0</v>
      </c>
      <c r="T3621" s="870">
        <v>0</v>
      </c>
      <c r="U3621" s="870">
        <v>0</v>
      </c>
      <c r="V3621" s="870">
        <v>0</v>
      </c>
      <c r="W3621" s="870">
        <v>0</v>
      </c>
      <c r="X3621" s="870">
        <v>0</v>
      </c>
      <c r="Y3621" s="870">
        <v>0</v>
      </c>
      <c r="Z3621" s="870">
        <v>0</v>
      </c>
      <c r="AA3621" s="870">
        <v>0</v>
      </c>
      <c r="AB3621" s="870">
        <v>0</v>
      </c>
      <c r="AC3621" s="870">
        <v>0</v>
      </c>
      <c r="AD3621" s="870">
        <v>0</v>
      </c>
      <c r="AE3621" s="870">
        <v>0</v>
      </c>
    </row>
    <row r="3622" spans="1:31">
      <c r="A3622" s="870" t="s">
        <v>2143</v>
      </c>
      <c r="B3622" s="870">
        <v>29</v>
      </c>
      <c r="C3622" s="870">
        <v>2990</v>
      </c>
      <c r="D3622" s="870">
        <v>299095</v>
      </c>
      <c r="E3622" s="870">
        <v>2990951004</v>
      </c>
      <c r="F3622" s="870" t="s">
        <v>1825</v>
      </c>
      <c r="G3622" s="870">
        <v>0</v>
      </c>
      <c r="H3622" s="870">
        <v>0</v>
      </c>
      <c r="I3622" s="870">
        <v>0</v>
      </c>
      <c r="J3622" s="870">
        <v>0</v>
      </c>
      <c r="K3622" s="870">
        <v>0</v>
      </c>
      <c r="L3622" s="870">
        <v>0</v>
      </c>
      <c r="M3622" s="870">
        <v>0</v>
      </c>
      <c r="N3622" s="870">
        <v>0</v>
      </c>
      <c r="O3622" s="870">
        <v>0</v>
      </c>
      <c r="P3622" s="870">
        <v>0</v>
      </c>
      <c r="Q3622" s="870">
        <v>0</v>
      </c>
      <c r="R3622" s="870">
        <v>0</v>
      </c>
      <c r="S3622" s="870">
        <v>0</v>
      </c>
      <c r="T3622" s="870">
        <v>0</v>
      </c>
      <c r="U3622" s="870">
        <v>0</v>
      </c>
      <c r="V3622" s="870">
        <v>0</v>
      </c>
      <c r="W3622" s="870">
        <v>0</v>
      </c>
      <c r="X3622" s="870">
        <v>0</v>
      </c>
      <c r="Y3622" s="870">
        <v>0</v>
      </c>
      <c r="Z3622" s="870">
        <v>0</v>
      </c>
      <c r="AA3622" s="870">
        <v>0</v>
      </c>
      <c r="AB3622" s="870">
        <v>0</v>
      </c>
      <c r="AC3622" s="870">
        <v>0</v>
      </c>
      <c r="AD3622" s="870">
        <v>0</v>
      </c>
      <c r="AE3622" s="870">
        <v>0</v>
      </c>
    </row>
    <row r="3623" spans="1:31">
      <c r="A3623" s="870" t="s">
        <v>2143</v>
      </c>
      <c r="B3623" s="870">
        <v>29</v>
      </c>
      <c r="C3623" s="870">
        <v>2990</v>
      </c>
      <c r="D3623" s="870">
        <v>299095</v>
      </c>
      <c r="E3623" s="870">
        <v>2990951007</v>
      </c>
      <c r="F3623" s="870" t="s">
        <v>3782</v>
      </c>
      <c r="G3623" s="870">
        <v>0</v>
      </c>
      <c r="H3623" s="870">
        <v>0</v>
      </c>
      <c r="I3623" s="870">
        <v>0</v>
      </c>
      <c r="J3623" s="870">
        <v>0</v>
      </c>
      <c r="K3623" s="870">
        <v>0</v>
      </c>
      <c r="L3623" s="870">
        <v>0</v>
      </c>
      <c r="M3623" s="870">
        <v>0</v>
      </c>
      <c r="N3623" s="870">
        <v>0</v>
      </c>
      <c r="O3623" s="870">
        <v>0</v>
      </c>
      <c r="P3623" s="870">
        <v>0</v>
      </c>
      <c r="Q3623" s="870">
        <v>0</v>
      </c>
      <c r="R3623" s="870">
        <v>0</v>
      </c>
      <c r="S3623" s="870">
        <v>0</v>
      </c>
      <c r="T3623" s="870">
        <v>0</v>
      </c>
      <c r="U3623" s="870">
        <v>0</v>
      </c>
      <c r="V3623" s="870">
        <v>0</v>
      </c>
      <c r="W3623" s="870">
        <v>0</v>
      </c>
      <c r="X3623" s="870">
        <v>0</v>
      </c>
      <c r="Y3623" s="870">
        <v>0</v>
      </c>
      <c r="Z3623" s="870">
        <v>0</v>
      </c>
      <c r="AA3623" s="870">
        <v>0</v>
      </c>
      <c r="AB3623" s="870">
        <v>0</v>
      </c>
      <c r="AC3623" s="870">
        <v>0</v>
      </c>
      <c r="AD3623" s="870">
        <v>0</v>
      </c>
      <c r="AE3623" s="870">
        <v>0</v>
      </c>
    </row>
    <row r="3624" spans="1:31">
      <c r="A3624" s="870" t="s">
        <v>2143</v>
      </c>
      <c r="B3624" s="870">
        <v>29</v>
      </c>
      <c r="C3624" s="870">
        <v>2990</v>
      </c>
      <c r="D3624" s="870">
        <v>299095</v>
      </c>
      <c r="E3624" s="870">
        <v>2990951008</v>
      </c>
      <c r="F3624" s="870" t="s">
        <v>1826</v>
      </c>
      <c r="G3624" s="870">
        <v>0</v>
      </c>
      <c r="H3624" s="870">
        <v>0</v>
      </c>
      <c r="I3624" s="870">
        <v>0</v>
      </c>
      <c r="J3624" s="870">
        <v>0</v>
      </c>
      <c r="K3624" s="870">
        <v>0</v>
      </c>
      <c r="L3624" s="870">
        <v>0</v>
      </c>
      <c r="M3624" s="870">
        <v>0</v>
      </c>
      <c r="N3624" s="870">
        <v>0</v>
      </c>
      <c r="O3624" s="870">
        <v>0</v>
      </c>
      <c r="P3624" s="870">
        <v>0</v>
      </c>
      <c r="Q3624" s="870">
        <v>0</v>
      </c>
      <c r="R3624" s="870">
        <v>0</v>
      </c>
      <c r="S3624" s="870">
        <v>0</v>
      </c>
      <c r="T3624" s="870">
        <v>0</v>
      </c>
      <c r="U3624" s="870">
        <v>0</v>
      </c>
      <c r="V3624" s="870">
        <v>0</v>
      </c>
      <c r="W3624" s="870">
        <v>0</v>
      </c>
      <c r="X3624" s="870">
        <v>0</v>
      </c>
      <c r="Y3624" s="870">
        <v>0</v>
      </c>
      <c r="Z3624" s="870">
        <v>0</v>
      </c>
      <c r="AA3624" s="870">
        <v>0</v>
      </c>
      <c r="AB3624" s="870">
        <v>0</v>
      </c>
      <c r="AC3624" s="870">
        <v>0</v>
      </c>
      <c r="AD3624" s="870">
        <v>0</v>
      </c>
      <c r="AE3624" s="870">
        <v>0</v>
      </c>
    </row>
    <row r="3625" spans="1:31">
      <c r="A3625" s="870" t="s">
        <v>2143</v>
      </c>
      <c r="B3625" s="870">
        <v>29</v>
      </c>
      <c r="C3625" s="870">
        <v>2990</v>
      </c>
      <c r="D3625" s="870">
        <v>299095</v>
      </c>
      <c r="E3625" s="870">
        <v>2990951009</v>
      </c>
      <c r="F3625" s="870" t="s">
        <v>1827</v>
      </c>
      <c r="G3625" s="870">
        <v>0</v>
      </c>
      <c r="H3625" s="870">
        <v>0</v>
      </c>
      <c r="I3625" s="870">
        <v>0</v>
      </c>
      <c r="J3625" s="870">
        <v>0</v>
      </c>
      <c r="K3625" s="870">
        <v>0</v>
      </c>
      <c r="L3625" s="870">
        <v>0</v>
      </c>
      <c r="M3625" s="870">
        <v>0</v>
      </c>
      <c r="N3625" s="870">
        <v>0</v>
      </c>
      <c r="O3625" s="870">
        <v>0</v>
      </c>
      <c r="P3625" s="870">
        <v>0</v>
      </c>
      <c r="Q3625" s="870">
        <v>0</v>
      </c>
      <c r="R3625" s="870">
        <v>0</v>
      </c>
      <c r="S3625" s="870">
        <v>0</v>
      </c>
      <c r="T3625" s="870">
        <v>0</v>
      </c>
      <c r="U3625" s="870">
        <v>0</v>
      </c>
      <c r="V3625" s="870">
        <v>0</v>
      </c>
      <c r="W3625" s="870">
        <v>0</v>
      </c>
      <c r="X3625" s="870">
        <v>0</v>
      </c>
      <c r="Y3625" s="870">
        <v>0</v>
      </c>
      <c r="Z3625" s="870">
        <v>0</v>
      </c>
      <c r="AA3625" s="870">
        <v>0</v>
      </c>
      <c r="AB3625" s="870">
        <v>0</v>
      </c>
      <c r="AC3625" s="870">
        <v>0</v>
      </c>
      <c r="AD3625" s="870">
        <v>0</v>
      </c>
      <c r="AE3625" s="870">
        <v>0</v>
      </c>
    </row>
    <row r="3626" spans="1:31">
      <c r="A3626" s="870" t="s">
        <v>2143</v>
      </c>
      <c r="B3626" s="870">
        <v>29</v>
      </c>
      <c r="C3626" s="870">
        <v>2990</v>
      </c>
      <c r="D3626" s="870">
        <v>299095</v>
      </c>
      <c r="E3626" s="870">
        <v>2990951012</v>
      </c>
      <c r="F3626" s="870" t="s">
        <v>4774</v>
      </c>
      <c r="G3626" s="870">
        <v>-53868292</v>
      </c>
      <c r="H3626" s="870">
        <v>0</v>
      </c>
      <c r="I3626" s="870">
        <v>-53868291.759999998</v>
      </c>
      <c r="J3626" s="870">
        <v>0.24000000208616257</v>
      </c>
      <c r="K3626" s="870">
        <v>0</v>
      </c>
      <c r="L3626" s="870">
        <v>0.24000000208616257</v>
      </c>
      <c r="M3626" s="870">
        <v>0</v>
      </c>
      <c r="N3626" s="870">
        <v>0</v>
      </c>
      <c r="O3626" s="870">
        <v>0.24000000208616257</v>
      </c>
      <c r="P3626" s="870">
        <v>8.8800000771880147E-2</v>
      </c>
      <c r="Q3626" s="870">
        <v>0</v>
      </c>
      <c r="R3626" s="870">
        <v>0</v>
      </c>
      <c r="S3626" s="870">
        <v>0</v>
      </c>
      <c r="T3626" s="870">
        <v>0</v>
      </c>
      <c r="U3626" s="870">
        <v>0</v>
      </c>
      <c r="V3626" s="870">
        <v>0</v>
      </c>
      <c r="W3626" s="870">
        <v>0</v>
      </c>
      <c r="X3626" s="870">
        <v>8.8800000771880147E-2</v>
      </c>
      <c r="Y3626" s="870">
        <v>0.37</v>
      </c>
      <c r="Z3626" s="870">
        <v>8.8800000771880147E-2</v>
      </c>
      <c r="AA3626" s="870">
        <v>0</v>
      </c>
      <c r="AB3626" s="870">
        <v>8.8800000771880147E-2</v>
      </c>
      <c r="AC3626" s="870">
        <v>0</v>
      </c>
      <c r="AD3626" s="870">
        <v>0</v>
      </c>
      <c r="AE3626" s="870">
        <v>0</v>
      </c>
    </row>
    <row r="3627" spans="1:31">
      <c r="A3627" s="870" t="s">
        <v>2143</v>
      </c>
      <c r="B3627" s="870">
        <v>29</v>
      </c>
      <c r="C3627" s="870">
        <v>2990</v>
      </c>
      <c r="D3627" s="870">
        <v>299095</v>
      </c>
      <c r="E3627" s="870">
        <v>2990951020</v>
      </c>
      <c r="F3627" s="870" t="s">
        <v>1828</v>
      </c>
      <c r="G3627" s="870">
        <v>-1853113</v>
      </c>
      <c r="H3627" s="870">
        <v>0</v>
      </c>
      <c r="I3627" s="870">
        <v>-1853113.24</v>
      </c>
      <c r="J3627" s="870">
        <v>-0.23999999999068677</v>
      </c>
      <c r="K3627" s="870">
        <v>0</v>
      </c>
      <c r="L3627" s="870">
        <v>0</v>
      </c>
      <c r="M3627" s="870">
        <v>-0.23999999999068677</v>
      </c>
      <c r="N3627" s="870">
        <v>0</v>
      </c>
      <c r="O3627" s="870">
        <v>-0.23999999999068677</v>
      </c>
      <c r="P3627" s="870">
        <v>-8.8799999996554108E-2</v>
      </c>
      <c r="Q3627" s="870">
        <v>0</v>
      </c>
      <c r="R3627" s="870">
        <v>0</v>
      </c>
      <c r="S3627" s="870">
        <v>0</v>
      </c>
      <c r="T3627" s="870">
        <v>0</v>
      </c>
      <c r="U3627" s="870">
        <v>0</v>
      </c>
      <c r="V3627" s="870">
        <v>0</v>
      </c>
      <c r="W3627" s="870">
        <v>0</v>
      </c>
      <c r="X3627" s="870">
        <v>-8.8799999996554108E-2</v>
      </c>
      <c r="Y3627" s="870">
        <v>0.37</v>
      </c>
      <c r="Z3627" s="870">
        <v>0</v>
      </c>
      <c r="AA3627" s="870">
        <v>-8.8799999996554108E-2</v>
      </c>
      <c r="AB3627" s="870">
        <v>0</v>
      </c>
      <c r="AC3627" s="870">
        <v>-8.8799999996554108E-2</v>
      </c>
      <c r="AD3627" s="870">
        <v>0</v>
      </c>
      <c r="AE3627" s="870">
        <v>0</v>
      </c>
    </row>
    <row r="3628" spans="1:31">
      <c r="A3628" s="870" t="s">
        <v>2143</v>
      </c>
      <c r="B3628" s="870">
        <v>29</v>
      </c>
      <c r="C3628" s="870">
        <v>2990</v>
      </c>
      <c r="D3628" s="870">
        <v>299095</v>
      </c>
      <c r="E3628" s="870">
        <v>2990951023</v>
      </c>
      <c r="F3628" s="870" t="s">
        <v>4504</v>
      </c>
      <c r="G3628" s="870">
        <v>0</v>
      </c>
      <c r="H3628" s="870">
        <v>0</v>
      </c>
      <c r="I3628" s="870">
        <v>0</v>
      </c>
      <c r="J3628" s="870">
        <v>0</v>
      </c>
      <c r="K3628" s="870">
        <v>0</v>
      </c>
      <c r="L3628" s="870">
        <v>0</v>
      </c>
      <c r="M3628" s="870">
        <v>0</v>
      </c>
      <c r="N3628" s="870">
        <v>0</v>
      </c>
      <c r="O3628" s="870">
        <v>0</v>
      </c>
      <c r="P3628" s="870">
        <v>0</v>
      </c>
      <c r="Q3628" s="870">
        <v>0</v>
      </c>
      <c r="R3628" s="870">
        <v>0</v>
      </c>
      <c r="S3628" s="870">
        <v>0</v>
      </c>
      <c r="T3628" s="870">
        <v>0</v>
      </c>
      <c r="U3628" s="870">
        <v>0</v>
      </c>
      <c r="V3628" s="870">
        <v>0</v>
      </c>
      <c r="W3628" s="870">
        <v>0</v>
      </c>
      <c r="X3628" s="870">
        <v>0</v>
      </c>
      <c r="Y3628" s="870">
        <v>0</v>
      </c>
      <c r="Z3628" s="870">
        <v>0</v>
      </c>
      <c r="AA3628" s="870">
        <v>0</v>
      </c>
      <c r="AB3628" s="870">
        <v>0</v>
      </c>
      <c r="AC3628" s="870">
        <v>0</v>
      </c>
      <c r="AD3628" s="870">
        <v>0</v>
      </c>
      <c r="AE3628" s="870">
        <v>0</v>
      </c>
    </row>
    <row r="3629" spans="1:31">
      <c r="A3629" s="870" t="s">
        <v>2143</v>
      </c>
      <c r="B3629" s="870">
        <v>29</v>
      </c>
      <c r="C3629" s="870">
        <v>2990</v>
      </c>
      <c r="D3629" s="870">
        <v>299095</v>
      </c>
      <c r="E3629" s="870">
        <v>2990951300</v>
      </c>
      <c r="F3629" s="870" t="s">
        <v>4505</v>
      </c>
      <c r="G3629" s="870">
        <v>0</v>
      </c>
      <c r="H3629" s="870">
        <v>0</v>
      </c>
      <c r="I3629" s="870">
        <v>0</v>
      </c>
      <c r="J3629" s="870">
        <v>0</v>
      </c>
      <c r="K3629" s="870">
        <v>0</v>
      </c>
      <c r="L3629" s="870">
        <v>0</v>
      </c>
      <c r="M3629" s="870">
        <v>0</v>
      </c>
      <c r="N3629" s="870">
        <v>0</v>
      </c>
      <c r="O3629" s="870">
        <v>0</v>
      </c>
      <c r="P3629" s="870">
        <v>0</v>
      </c>
      <c r="Q3629" s="870">
        <v>0</v>
      </c>
      <c r="R3629" s="870">
        <v>0</v>
      </c>
      <c r="S3629" s="870">
        <v>0</v>
      </c>
      <c r="T3629" s="870">
        <v>0</v>
      </c>
      <c r="U3629" s="870">
        <v>0</v>
      </c>
      <c r="V3629" s="870">
        <v>0</v>
      </c>
      <c r="W3629" s="870">
        <v>0</v>
      </c>
      <c r="X3629" s="870">
        <v>0</v>
      </c>
      <c r="Y3629" s="870">
        <v>0</v>
      </c>
      <c r="Z3629" s="870">
        <v>0</v>
      </c>
      <c r="AA3629" s="870">
        <v>0</v>
      </c>
      <c r="AB3629" s="870">
        <v>0</v>
      </c>
      <c r="AC3629" s="870">
        <v>0</v>
      </c>
      <c r="AD3629" s="870">
        <v>0</v>
      </c>
      <c r="AE3629" s="870">
        <v>0</v>
      </c>
    </row>
    <row r="3630" spans="1:31">
      <c r="A3630" s="870" t="s">
        <v>2143</v>
      </c>
      <c r="B3630" s="870">
        <v>29</v>
      </c>
      <c r="C3630" s="870">
        <v>2990</v>
      </c>
      <c r="D3630" s="870">
        <v>299095</v>
      </c>
      <c r="E3630" s="870">
        <v>2990951301</v>
      </c>
      <c r="F3630" s="870" t="s">
        <v>4506</v>
      </c>
      <c r="G3630" s="870">
        <v>0</v>
      </c>
      <c r="H3630" s="870">
        <v>0</v>
      </c>
      <c r="I3630" s="870">
        <v>0</v>
      </c>
      <c r="J3630" s="870">
        <v>0</v>
      </c>
      <c r="K3630" s="870">
        <v>0</v>
      </c>
      <c r="L3630" s="870">
        <v>0</v>
      </c>
      <c r="M3630" s="870">
        <v>0</v>
      </c>
      <c r="N3630" s="870">
        <v>0</v>
      </c>
      <c r="O3630" s="870">
        <v>0</v>
      </c>
      <c r="P3630" s="870">
        <v>0</v>
      </c>
      <c r="Q3630" s="870">
        <v>0</v>
      </c>
      <c r="R3630" s="870">
        <v>0</v>
      </c>
      <c r="S3630" s="870">
        <v>0</v>
      </c>
      <c r="T3630" s="870">
        <v>0</v>
      </c>
      <c r="U3630" s="870">
        <v>0</v>
      </c>
      <c r="V3630" s="870">
        <v>0</v>
      </c>
      <c r="W3630" s="870">
        <v>0</v>
      </c>
      <c r="X3630" s="870">
        <v>0</v>
      </c>
      <c r="Y3630" s="870">
        <v>0</v>
      </c>
      <c r="Z3630" s="870">
        <v>0</v>
      </c>
      <c r="AA3630" s="870">
        <v>0</v>
      </c>
      <c r="AB3630" s="870">
        <v>0</v>
      </c>
      <c r="AC3630" s="870">
        <v>0</v>
      </c>
      <c r="AD3630" s="870">
        <v>0</v>
      </c>
      <c r="AE3630" s="870">
        <v>0</v>
      </c>
    </row>
    <row r="3631" spans="1:31">
      <c r="A3631" s="870" t="s">
        <v>2143</v>
      </c>
      <c r="B3631" s="870">
        <v>29</v>
      </c>
      <c r="C3631" s="870">
        <v>2990</v>
      </c>
      <c r="D3631" s="870">
        <v>299095</v>
      </c>
      <c r="E3631" s="870">
        <v>2990951302</v>
      </c>
      <c r="F3631" s="870" t="s">
        <v>1829</v>
      </c>
      <c r="G3631" s="870">
        <v>-6558727984</v>
      </c>
      <c r="H3631" s="870">
        <v>0</v>
      </c>
      <c r="I3631" s="870">
        <v>-6558727984.21</v>
      </c>
      <c r="J3631" s="870">
        <v>-0.21000003814697266</v>
      </c>
      <c r="K3631" s="870">
        <v>0</v>
      </c>
      <c r="L3631" s="870">
        <v>0</v>
      </c>
      <c r="M3631" s="870">
        <v>-0.21000003814697266</v>
      </c>
      <c r="N3631" s="870">
        <v>0</v>
      </c>
      <c r="O3631" s="870">
        <v>-0.21000003814697266</v>
      </c>
      <c r="P3631" s="870">
        <v>-7.7700014114379878E-2</v>
      </c>
      <c r="Q3631" s="870">
        <v>0</v>
      </c>
      <c r="R3631" s="870">
        <v>0</v>
      </c>
      <c r="S3631" s="870">
        <v>0</v>
      </c>
      <c r="T3631" s="870">
        <v>0</v>
      </c>
      <c r="U3631" s="870">
        <v>0</v>
      </c>
      <c r="V3631" s="870">
        <v>0</v>
      </c>
      <c r="W3631" s="870">
        <v>0</v>
      </c>
      <c r="X3631" s="870">
        <v>-7.7700014114379878E-2</v>
      </c>
      <c r="Y3631" s="870">
        <v>0.37</v>
      </c>
      <c r="Z3631" s="870">
        <v>0</v>
      </c>
      <c r="AA3631" s="870">
        <v>-7.7700014114379878E-2</v>
      </c>
      <c r="AB3631" s="870">
        <v>0</v>
      </c>
      <c r="AC3631" s="870">
        <v>-7.7700014114379878E-2</v>
      </c>
      <c r="AD3631" s="870">
        <v>0</v>
      </c>
      <c r="AE3631" s="870">
        <v>0</v>
      </c>
    </row>
    <row r="3632" spans="1:31">
      <c r="A3632" s="870" t="s">
        <v>2143</v>
      </c>
      <c r="B3632" s="870">
        <v>29</v>
      </c>
      <c r="C3632" s="870">
        <v>2990</v>
      </c>
      <c r="D3632" s="870">
        <v>299095</v>
      </c>
      <c r="E3632" s="870">
        <v>2990951304</v>
      </c>
      <c r="F3632" s="870" t="s">
        <v>4507</v>
      </c>
      <c r="G3632" s="870">
        <v>0</v>
      </c>
      <c r="H3632" s="870">
        <v>0</v>
      </c>
      <c r="I3632" s="870">
        <v>0</v>
      </c>
      <c r="J3632" s="870">
        <v>0</v>
      </c>
      <c r="K3632" s="870">
        <v>0</v>
      </c>
      <c r="L3632" s="870">
        <v>0</v>
      </c>
      <c r="M3632" s="870">
        <v>0</v>
      </c>
      <c r="N3632" s="870">
        <v>0</v>
      </c>
      <c r="O3632" s="870">
        <v>0</v>
      </c>
      <c r="P3632" s="870">
        <v>0</v>
      </c>
      <c r="Q3632" s="870">
        <v>0</v>
      </c>
      <c r="R3632" s="870">
        <v>0</v>
      </c>
      <c r="S3632" s="870">
        <v>0</v>
      </c>
      <c r="T3632" s="870">
        <v>0</v>
      </c>
      <c r="U3632" s="870">
        <v>0</v>
      </c>
      <c r="V3632" s="870">
        <v>0</v>
      </c>
      <c r="W3632" s="870">
        <v>0</v>
      </c>
      <c r="X3632" s="870">
        <v>0</v>
      </c>
      <c r="Y3632" s="870">
        <v>0</v>
      </c>
      <c r="Z3632" s="870">
        <v>0</v>
      </c>
      <c r="AA3632" s="870">
        <v>0</v>
      </c>
      <c r="AB3632" s="870">
        <v>0</v>
      </c>
      <c r="AC3632" s="870">
        <v>0</v>
      </c>
      <c r="AD3632" s="870">
        <v>0</v>
      </c>
      <c r="AE3632" s="870">
        <v>0</v>
      </c>
    </row>
    <row r="3633" spans="1:31">
      <c r="A3633" s="870" t="s">
        <v>2143</v>
      </c>
      <c r="B3633" s="870">
        <v>29</v>
      </c>
      <c r="C3633" s="870">
        <v>2990</v>
      </c>
      <c r="D3633" s="870">
        <v>299095</v>
      </c>
      <c r="E3633" s="870">
        <v>2990951307</v>
      </c>
      <c r="F3633" s="870" t="s">
        <v>4508</v>
      </c>
      <c r="G3633" s="870">
        <v>0</v>
      </c>
      <c r="H3633" s="870">
        <v>0</v>
      </c>
      <c r="I3633" s="870">
        <v>0</v>
      </c>
      <c r="J3633" s="870">
        <v>0</v>
      </c>
      <c r="K3633" s="870">
        <v>0</v>
      </c>
      <c r="L3633" s="870">
        <v>0</v>
      </c>
      <c r="M3633" s="870">
        <v>0</v>
      </c>
      <c r="N3633" s="870">
        <v>0</v>
      </c>
      <c r="O3633" s="870">
        <v>0</v>
      </c>
      <c r="P3633" s="870">
        <v>0</v>
      </c>
      <c r="Q3633" s="870">
        <v>0</v>
      </c>
      <c r="R3633" s="870">
        <v>0</v>
      </c>
      <c r="S3633" s="870">
        <v>0</v>
      </c>
      <c r="T3633" s="870">
        <v>0</v>
      </c>
      <c r="U3633" s="870">
        <v>0</v>
      </c>
      <c r="V3633" s="870">
        <v>0</v>
      </c>
      <c r="W3633" s="870">
        <v>0</v>
      </c>
      <c r="X3633" s="870">
        <v>0</v>
      </c>
      <c r="Y3633" s="870">
        <v>0</v>
      </c>
      <c r="Z3633" s="870">
        <v>0</v>
      </c>
      <c r="AA3633" s="870">
        <v>0</v>
      </c>
      <c r="AB3633" s="870">
        <v>0</v>
      </c>
      <c r="AC3633" s="870">
        <v>0</v>
      </c>
      <c r="AD3633" s="870">
        <v>0</v>
      </c>
      <c r="AE3633" s="870">
        <v>0</v>
      </c>
    </row>
    <row r="3634" spans="1:31">
      <c r="A3634" s="870" t="s">
        <v>2143</v>
      </c>
      <c r="B3634" s="870">
        <v>29</v>
      </c>
      <c r="C3634" s="870">
        <v>2990</v>
      </c>
      <c r="D3634" s="870">
        <v>299095</v>
      </c>
      <c r="E3634" s="870">
        <v>2990951311</v>
      </c>
      <c r="F3634" s="870" t="s">
        <v>4509</v>
      </c>
      <c r="G3634" s="870">
        <v>0</v>
      </c>
      <c r="H3634" s="870">
        <v>0</v>
      </c>
      <c r="I3634" s="870">
        <v>0</v>
      </c>
      <c r="J3634" s="870">
        <v>0</v>
      </c>
      <c r="K3634" s="870">
        <v>0</v>
      </c>
      <c r="L3634" s="870">
        <v>0</v>
      </c>
      <c r="M3634" s="870">
        <v>0</v>
      </c>
      <c r="N3634" s="870">
        <v>0</v>
      </c>
      <c r="O3634" s="870">
        <v>0</v>
      </c>
      <c r="P3634" s="870">
        <v>0</v>
      </c>
      <c r="Q3634" s="870">
        <v>0</v>
      </c>
      <c r="R3634" s="870">
        <v>0</v>
      </c>
      <c r="S3634" s="870">
        <v>0</v>
      </c>
      <c r="T3634" s="870">
        <v>0</v>
      </c>
      <c r="U3634" s="870">
        <v>0</v>
      </c>
      <c r="V3634" s="870">
        <v>0</v>
      </c>
      <c r="W3634" s="870">
        <v>0</v>
      </c>
      <c r="X3634" s="870">
        <v>0</v>
      </c>
      <c r="Y3634" s="870">
        <v>0</v>
      </c>
      <c r="Z3634" s="870">
        <v>0</v>
      </c>
      <c r="AA3634" s="870">
        <v>0</v>
      </c>
      <c r="AB3634" s="870">
        <v>0</v>
      </c>
      <c r="AC3634" s="870">
        <v>0</v>
      </c>
      <c r="AD3634" s="870">
        <v>0</v>
      </c>
      <c r="AE3634" s="870">
        <v>0</v>
      </c>
    </row>
    <row r="3635" spans="1:31">
      <c r="A3635" s="870" t="s">
        <v>2143</v>
      </c>
      <c r="B3635" s="870">
        <v>29</v>
      </c>
      <c r="C3635" s="870">
        <v>2990</v>
      </c>
      <c r="D3635" s="870">
        <v>299095</v>
      </c>
      <c r="E3635" s="870">
        <v>2990951350</v>
      </c>
      <c r="F3635" s="870" t="s">
        <v>4510</v>
      </c>
      <c r="G3635" s="870">
        <v>0</v>
      </c>
      <c r="H3635" s="870">
        <v>0</v>
      </c>
      <c r="I3635" s="870">
        <v>0</v>
      </c>
      <c r="J3635" s="870">
        <v>0</v>
      </c>
      <c r="K3635" s="870">
        <v>0</v>
      </c>
      <c r="L3635" s="870">
        <v>0</v>
      </c>
      <c r="M3635" s="870">
        <v>0</v>
      </c>
      <c r="N3635" s="870">
        <v>0</v>
      </c>
      <c r="O3635" s="870">
        <v>0</v>
      </c>
      <c r="P3635" s="870">
        <v>0</v>
      </c>
      <c r="Q3635" s="870">
        <v>0</v>
      </c>
      <c r="R3635" s="870">
        <v>0</v>
      </c>
      <c r="S3635" s="870">
        <v>0</v>
      </c>
      <c r="T3635" s="870">
        <v>0</v>
      </c>
      <c r="U3635" s="870">
        <v>0</v>
      </c>
      <c r="V3635" s="870">
        <v>0</v>
      </c>
      <c r="W3635" s="870">
        <v>0</v>
      </c>
      <c r="X3635" s="870">
        <v>0</v>
      </c>
      <c r="Y3635" s="870">
        <v>0</v>
      </c>
      <c r="Z3635" s="870">
        <v>0</v>
      </c>
      <c r="AA3635" s="870">
        <v>0</v>
      </c>
      <c r="AB3635" s="870">
        <v>0</v>
      </c>
      <c r="AC3635" s="870">
        <v>0</v>
      </c>
      <c r="AD3635" s="870">
        <v>0</v>
      </c>
      <c r="AE3635" s="870">
        <v>0</v>
      </c>
    </row>
    <row r="3636" spans="1:31">
      <c r="A3636" s="870" t="s">
        <v>2143</v>
      </c>
      <c r="B3636" s="870">
        <v>29</v>
      </c>
      <c r="C3636" s="870">
        <v>2990</v>
      </c>
      <c r="D3636" s="870">
        <v>299095</v>
      </c>
      <c r="E3636" s="870">
        <v>2990951351</v>
      </c>
      <c r="F3636" s="870" t="s">
        <v>4511</v>
      </c>
      <c r="G3636" s="870">
        <v>0</v>
      </c>
      <c r="H3636" s="870">
        <v>0</v>
      </c>
      <c r="I3636" s="870">
        <v>0</v>
      </c>
      <c r="J3636" s="870">
        <v>0</v>
      </c>
      <c r="K3636" s="870">
        <v>0</v>
      </c>
      <c r="L3636" s="870">
        <v>0</v>
      </c>
      <c r="M3636" s="870">
        <v>0</v>
      </c>
      <c r="N3636" s="870">
        <v>0</v>
      </c>
      <c r="O3636" s="870">
        <v>0</v>
      </c>
      <c r="P3636" s="870">
        <v>0</v>
      </c>
      <c r="Q3636" s="870">
        <v>0</v>
      </c>
      <c r="R3636" s="870">
        <v>0</v>
      </c>
      <c r="S3636" s="870">
        <v>0</v>
      </c>
      <c r="T3636" s="870">
        <v>0</v>
      </c>
      <c r="U3636" s="870">
        <v>0</v>
      </c>
      <c r="V3636" s="870">
        <v>0</v>
      </c>
      <c r="W3636" s="870">
        <v>0</v>
      </c>
      <c r="X3636" s="870">
        <v>0</v>
      </c>
      <c r="Y3636" s="870">
        <v>0</v>
      </c>
      <c r="Z3636" s="870">
        <v>0</v>
      </c>
      <c r="AA3636" s="870">
        <v>0</v>
      </c>
      <c r="AB3636" s="870">
        <v>0</v>
      </c>
      <c r="AC3636" s="870">
        <v>0</v>
      </c>
      <c r="AD3636" s="870">
        <v>0</v>
      </c>
      <c r="AE3636" s="870">
        <v>0</v>
      </c>
    </row>
    <row r="3637" spans="1:31">
      <c r="A3637" s="870" t="s">
        <v>2143</v>
      </c>
      <c r="B3637" s="870">
        <v>29</v>
      </c>
      <c r="C3637" s="870">
        <v>2990</v>
      </c>
      <c r="D3637" s="870">
        <v>299095</v>
      </c>
      <c r="E3637" s="870">
        <v>2990951352</v>
      </c>
      <c r="F3637" s="870" t="s">
        <v>1830</v>
      </c>
      <c r="G3637" s="870">
        <v>-3557671762</v>
      </c>
      <c r="H3637" s="870">
        <v>0</v>
      </c>
      <c r="I3637" s="870">
        <v>-3557671762</v>
      </c>
      <c r="J3637" s="870">
        <v>0</v>
      </c>
      <c r="K3637" s="870">
        <v>0</v>
      </c>
      <c r="L3637" s="870">
        <v>0</v>
      </c>
      <c r="M3637" s="870">
        <v>0</v>
      </c>
      <c r="N3637" s="870">
        <v>0</v>
      </c>
      <c r="O3637" s="870">
        <v>0</v>
      </c>
      <c r="P3637" s="870">
        <v>0</v>
      </c>
      <c r="Q3637" s="870">
        <v>0</v>
      </c>
      <c r="R3637" s="870">
        <v>0</v>
      </c>
      <c r="S3637" s="870">
        <v>0</v>
      </c>
      <c r="T3637" s="870">
        <v>0</v>
      </c>
      <c r="U3637" s="870">
        <v>0</v>
      </c>
      <c r="V3637" s="870">
        <v>0</v>
      </c>
      <c r="W3637" s="870">
        <v>0</v>
      </c>
      <c r="X3637" s="870">
        <v>0</v>
      </c>
      <c r="Y3637" s="870">
        <v>0</v>
      </c>
      <c r="Z3637" s="870">
        <v>0</v>
      </c>
      <c r="AA3637" s="870">
        <v>0</v>
      </c>
      <c r="AB3637" s="870">
        <v>0</v>
      </c>
      <c r="AC3637" s="870">
        <v>0</v>
      </c>
      <c r="AD3637" s="870">
        <v>0</v>
      </c>
      <c r="AE3637" s="870">
        <v>0</v>
      </c>
    </row>
    <row r="3638" spans="1:31">
      <c r="A3638" s="870" t="s">
        <v>2143</v>
      </c>
      <c r="B3638" s="870">
        <v>29</v>
      </c>
      <c r="C3638" s="870">
        <v>2990</v>
      </c>
      <c r="D3638" s="870">
        <v>299095</v>
      </c>
      <c r="E3638" s="870">
        <v>2990951354</v>
      </c>
      <c r="F3638" s="870" t="s">
        <v>4512</v>
      </c>
      <c r="G3638" s="870">
        <v>0</v>
      </c>
      <c r="H3638" s="870">
        <v>0</v>
      </c>
      <c r="I3638" s="870">
        <v>0</v>
      </c>
      <c r="J3638" s="870">
        <v>0</v>
      </c>
      <c r="K3638" s="870">
        <v>0</v>
      </c>
      <c r="L3638" s="870">
        <v>0</v>
      </c>
      <c r="M3638" s="870">
        <v>0</v>
      </c>
      <c r="N3638" s="870">
        <v>0</v>
      </c>
      <c r="O3638" s="870">
        <v>0</v>
      </c>
      <c r="P3638" s="870">
        <v>0</v>
      </c>
      <c r="Q3638" s="870">
        <v>0</v>
      </c>
      <c r="R3638" s="870">
        <v>0</v>
      </c>
      <c r="S3638" s="870">
        <v>0</v>
      </c>
      <c r="T3638" s="870">
        <v>0</v>
      </c>
      <c r="U3638" s="870">
        <v>0</v>
      </c>
      <c r="V3638" s="870">
        <v>0</v>
      </c>
      <c r="W3638" s="870">
        <v>0</v>
      </c>
      <c r="X3638" s="870">
        <v>0</v>
      </c>
      <c r="Y3638" s="870">
        <v>0</v>
      </c>
      <c r="Z3638" s="870">
        <v>0</v>
      </c>
      <c r="AA3638" s="870">
        <v>0</v>
      </c>
      <c r="AB3638" s="870">
        <v>0</v>
      </c>
      <c r="AC3638" s="870">
        <v>0</v>
      </c>
      <c r="AD3638" s="870">
        <v>0</v>
      </c>
      <c r="AE3638" s="870">
        <v>0</v>
      </c>
    </row>
    <row r="3639" spans="1:31">
      <c r="A3639" s="870" t="s">
        <v>2143</v>
      </c>
      <c r="B3639" s="870">
        <v>29</v>
      </c>
      <c r="C3639" s="870">
        <v>2990</v>
      </c>
      <c r="D3639" s="870">
        <v>299095</v>
      </c>
      <c r="E3639" s="870">
        <v>2990951361</v>
      </c>
      <c r="F3639" s="870" t="s">
        <v>4513</v>
      </c>
      <c r="G3639" s="870">
        <v>0</v>
      </c>
      <c r="H3639" s="870">
        <v>0</v>
      </c>
      <c r="I3639" s="870">
        <v>0</v>
      </c>
      <c r="J3639" s="870">
        <v>0</v>
      </c>
      <c r="K3639" s="870">
        <v>0</v>
      </c>
      <c r="L3639" s="870">
        <v>0</v>
      </c>
      <c r="M3639" s="870">
        <v>0</v>
      </c>
      <c r="N3639" s="870">
        <v>0</v>
      </c>
      <c r="O3639" s="870">
        <v>0</v>
      </c>
      <c r="P3639" s="870">
        <v>0</v>
      </c>
      <c r="Q3639" s="870">
        <v>0</v>
      </c>
      <c r="R3639" s="870">
        <v>0</v>
      </c>
      <c r="S3639" s="870">
        <v>0</v>
      </c>
      <c r="T3639" s="870">
        <v>0</v>
      </c>
      <c r="U3639" s="870">
        <v>0</v>
      </c>
      <c r="V3639" s="870">
        <v>0</v>
      </c>
      <c r="W3639" s="870">
        <v>0</v>
      </c>
      <c r="X3639" s="870">
        <v>0</v>
      </c>
      <c r="Y3639" s="870">
        <v>0</v>
      </c>
      <c r="Z3639" s="870">
        <v>0</v>
      </c>
      <c r="AA3639" s="870">
        <v>0</v>
      </c>
      <c r="AB3639" s="870">
        <v>0</v>
      </c>
      <c r="AC3639" s="870">
        <v>0</v>
      </c>
      <c r="AD3639" s="870">
        <v>0</v>
      </c>
      <c r="AE3639" s="870">
        <v>0</v>
      </c>
    </row>
    <row r="3640" spans="1:31">
      <c r="A3640" s="870" t="s">
        <v>2143</v>
      </c>
      <c r="B3640" s="870">
        <v>29</v>
      </c>
      <c r="C3640" s="870">
        <v>2990</v>
      </c>
      <c r="D3640" s="870">
        <v>299095</v>
      </c>
      <c r="E3640" s="870">
        <v>2990951888</v>
      </c>
      <c r="F3640" s="870" t="s">
        <v>1335</v>
      </c>
      <c r="G3640" s="870">
        <v>-11430749</v>
      </c>
      <c r="H3640" s="870">
        <v>0</v>
      </c>
      <c r="I3640" s="870">
        <v>-11430749.119999999</v>
      </c>
      <c r="J3640" s="870">
        <v>-0.11999999918043613</v>
      </c>
      <c r="K3640" s="870">
        <v>-0.11999999918043613</v>
      </c>
      <c r="L3640" s="870">
        <v>0</v>
      </c>
      <c r="M3640" s="870">
        <v>0</v>
      </c>
      <c r="N3640" s="870">
        <v>0</v>
      </c>
      <c r="O3640" s="870">
        <v>0</v>
      </c>
      <c r="P3640" s="870">
        <v>0</v>
      </c>
      <c r="Q3640" s="870">
        <v>0</v>
      </c>
      <c r="R3640" s="870">
        <v>0</v>
      </c>
      <c r="S3640" s="870">
        <v>0</v>
      </c>
      <c r="T3640" s="870">
        <v>0</v>
      </c>
      <c r="U3640" s="870">
        <v>0</v>
      </c>
      <c r="V3640" s="870">
        <v>0</v>
      </c>
      <c r="W3640" s="870">
        <v>0</v>
      </c>
      <c r="X3640" s="870">
        <v>0</v>
      </c>
      <c r="Y3640" s="870">
        <v>0</v>
      </c>
      <c r="Z3640" s="870">
        <v>0</v>
      </c>
      <c r="AA3640" s="870">
        <v>0</v>
      </c>
      <c r="AB3640" s="870">
        <v>0</v>
      </c>
      <c r="AC3640" s="870">
        <v>0</v>
      </c>
      <c r="AD3640" s="870">
        <v>0</v>
      </c>
      <c r="AE3640" s="870">
        <v>0</v>
      </c>
    </row>
    <row r="3641" spans="1:31">
      <c r="A3641" s="870" t="s">
        <v>2143</v>
      </c>
      <c r="B3641" s="870">
        <v>29</v>
      </c>
      <c r="C3641" s="870">
        <v>2990</v>
      </c>
      <c r="D3641" s="870">
        <v>299095</v>
      </c>
      <c r="E3641" s="870">
        <v>2990952001</v>
      </c>
      <c r="F3641" s="870" t="s">
        <v>4514</v>
      </c>
      <c r="G3641" s="870">
        <v>0</v>
      </c>
      <c r="H3641" s="870">
        <v>0</v>
      </c>
      <c r="I3641" s="870">
        <v>0</v>
      </c>
      <c r="J3641" s="870">
        <v>0</v>
      </c>
      <c r="K3641" s="870">
        <v>0</v>
      </c>
      <c r="L3641" s="870">
        <v>0</v>
      </c>
      <c r="M3641" s="870">
        <v>0</v>
      </c>
      <c r="N3641" s="870">
        <v>0</v>
      </c>
      <c r="O3641" s="870">
        <v>0</v>
      </c>
      <c r="P3641" s="870">
        <v>0</v>
      </c>
      <c r="Q3641" s="870">
        <v>0</v>
      </c>
      <c r="R3641" s="870">
        <v>0</v>
      </c>
      <c r="S3641" s="870">
        <v>0</v>
      </c>
      <c r="T3641" s="870">
        <v>0</v>
      </c>
      <c r="U3641" s="870">
        <v>0</v>
      </c>
      <c r="V3641" s="870">
        <v>0</v>
      </c>
      <c r="W3641" s="870">
        <v>0</v>
      </c>
      <c r="X3641" s="870">
        <v>0</v>
      </c>
      <c r="Y3641" s="870">
        <v>0</v>
      </c>
      <c r="Z3641" s="870">
        <v>0</v>
      </c>
      <c r="AA3641" s="870">
        <v>0</v>
      </c>
      <c r="AB3641" s="870">
        <v>0</v>
      </c>
      <c r="AC3641" s="870">
        <v>0</v>
      </c>
      <c r="AD3641" s="870">
        <v>0</v>
      </c>
      <c r="AE3641" s="870">
        <v>0</v>
      </c>
    </row>
    <row r="3642" spans="1:31">
      <c r="A3642" s="870" t="s">
        <v>2143</v>
      </c>
      <c r="B3642" s="870">
        <v>29</v>
      </c>
      <c r="C3642" s="870">
        <v>2990</v>
      </c>
      <c r="D3642" s="870">
        <v>299095</v>
      </c>
      <c r="E3642" s="870">
        <v>2990952011</v>
      </c>
      <c r="F3642" s="870" t="s">
        <v>4515</v>
      </c>
      <c r="G3642" s="870">
        <v>0</v>
      </c>
      <c r="H3642" s="870">
        <v>0</v>
      </c>
      <c r="I3642" s="870">
        <v>0</v>
      </c>
      <c r="J3642" s="870">
        <v>0</v>
      </c>
      <c r="K3642" s="870">
        <v>0</v>
      </c>
      <c r="L3642" s="870">
        <v>0</v>
      </c>
      <c r="M3642" s="870">
        <v>0</v>
      </c>
      <c r="N3642" s="870">
        <v>0</v>
      </c>
      <c r="O3642" s="870">
        <v>0</v>
      </c>
      <c r="P3642" s="870">
        <v>0</v>
      </c>
      <c r="Q3642" s="870">
        <v>0</v>
      </c>
      <c r="R3642" s="870">
        <v>0</v>
      </c>
      <c r="S3642" s="870">
        <v>0</v>
      </c>
      <c r="T3642" s="870">
        <v>0</v>
      </c>
      <c r="U3642" s="870">
        <v>0</v>
      </c>
      <c r="V3642" s="870">
        <v>0</v>
      </c>
      <c r="W3642" s="870">
        <v>0</v>
      </c>
      <c r="X3642" s="870">
        <v>0</v>
      </c>
      <c r="Y3642" s="870">
        <v>0</v>
      </c>
      <c r="Z3642" s="870">
        <v>0</v>
      </c>
      <c r="AA3642" s="870">
        <v>0</v>
      </c>
      <c r="AB3642" s="870">
        <v>0</v>
      </c>
      <c r="AC3642" s="870">
        <v>0</v>
      </c>
      <c r="AD3642" s="870">
        <v>0</v>
      </c>
      <c r="AE3642" s="870">
        <v>0</v>
      </c>
    </row>
    <row r="3643" spans="1:31">
      <c r="A3643" s="870" t="s">
        <v>2143</v>
      </c>
      <c r="B3643" s="870">
        <v>29</v>
      </c>
      <c r="C3643" s="870">
        <v>2990</v>
      </c>
      <c r="D3643" s="870">
        <v>299095</v>
      </c>
      <c r="E3643" s="870">
        <v>2990957000</v>
      </c>
      <c r="F3643" s="870" t="s">
        <v>1831</v>
      </c>
      <c r="G3643" s="870">
        <v>-292967317</v>
      </c>
      <c r="H3643" s="870">
        <v>0</v>
      </c>
      <c r="I3643" s="870">
        <v>0</v>
      </c>
      <c r="J3643" s="870">
        <v>292967317</v>
      </c>
      <c r="K3643" s="870">
        <v>0</v>
      </c>
      <c r="L3643" s="870">
        <v>292967317</v>
      </c>
      <c r="M3643" s="870">
        <v>0</v>
      </c>
      <c r="N3643" s="870">
        <v>0</v>
      </c>
      <c r="O3643" s="870">
        <v>292967317</v>
      </c>
      <c r="P3643" s="870">
        <v>108397907.28999999</v>
      </c>
      <c r="Q3643" s="870">
        <v>0</v>
      </c>
      <c r="R3643" s="870">
        <v>0</v>
      </c>
      <c r="S3643" s="870">
        <v>0</v>
      </c>
      <c r="T3643" s="870">
        <v>0</v>
      </c>
      <c r="U3643" s="870">
        <v>0</v>
      </c>
      <c r="V3643" s="870">
        <v>0</v>
      </c>
      <c r="W3643" s="870">
        <v>0</v>
      </c>
      <c r="X3643" s="870">
        <v>108397907.28999999</v>
      </c>
      <c r="Y3643" s="870">
        <v>0.37</v>
      </c>
      <c r="Z3643" s="870">
        <v>108397907.28999999</v>
      </c>
      <c r="AA3643" s="870">
        <v>0</v>
      </c>
      <c r="AB3643" s="870">
        <v>108397907.28999999</v>
      </c>
      <c r="AC3643" s="870">
        <v>0</v>
      </c>
      <c r="AD3643" s="870">
        <v>0</v>
      </c>
      <c r="AE3643" s="870">
        <v>0</v>
      </c>
    </row>
    <row r="3644" spans="1:31">
      <c r="A3644" s="870" t="s">
        <v>1849</v>
      </c>
      <c r="B3644" s="870">
        <v>29</v>
      </c>
      <c r="C3644" s="870">
        <v>2990</v>
      </c>
      <c r="D3644" s="870">
        <v>299095</v>
      </c>
      <c r="E3644" s="870">
        <v>2990957001</v>
      </c>
      <c r="F3644" s="870" t="s">
        <v>1832</v>
      </c>
      <c r="G3644" s="870">
        <v>-5868641941</v>
      </c>
      <c r="H3644" s="870">
        <v>0</v>
      </c>
      <c r="I3644" s="870">
        <v>0</v>
      </c>
      <c r="J3644" s="870">
        <v>5868641941</v>
      </c>
      <c r="K3644" s="870">
        <v>0</v>
      </c>
      <c r="L3644" s="870">
        <v>5868641941</v>
      </c>
      <c r="M3644" s="870">
        <v>0</v>
      </c>
      <c r="N3644" s="870">
        <v>0</v>
      </c>
      <c r="O3644" s="870">
        <v>5868641941</v>
      </c>
      <c r="P3644" s="870">
        <v>2171397518.1700001</v>
      </c>
      <c r="Q3644" s="870">
        <v>0</v>
      </c>
      <c r="R3644" s="870">
        <v>0</v>
      </c>
      <c r="S3644" s="870">
        <v>0</v>
      </c>
      <c r="T3644" s="870">
        <v>0</v>
      </c>
      <c r="U3644" s="870">
        <v>0</v>
      </c>
      <c r="V3644" s="870">
        <v>0</v>
      </c>
      <c r="W3644" s="870">
        <v>0</v>
      </c>
      <c r="X3644" s="870">
        <v>2171397518.1700001</v>
      </c>
      <c r="Y3644" s="870">
        <v>0.37</v>
      </c>
      <c r="Z3644" s="870">
        <v>2171397518.1700001</v>
      </c>
      <c r="AA3644" s="870">
        <v>0</v>
      </c>
      <c r="AB3644" s="870">
        <v>2171397518.1700001</v>
      </c>
      <c r="AC3644" s="870">
        <v>0</v>
      </c>
      <c r="AD3644" s="870">
        <v>0</v>
      </c>
      <c r="AE3644" s="870">
        <v>0</v>
      </c>
    </row>
    <row r="3645" spans="1:31">
      <c r="A3645" s="870" t="s">
        <v>1849</v>
      </c>
      <c r="B3645" s="870">
        <v>29</v>
      </c>
      <c r="C3645" s="870">
        <v>2990</v>
      </c>
      <c r="D3645" s="870">
        <v>299095</v>
      </c>
      <c r="E3645" s="870">
        <v>2990957002</v>
      </c>
      <c r="F3645" s="870" t="s">
        <v>4516</v>
      </c>
      <c r="G3645" s="870">
        <v>-1796228649</v>
      </c>
      <c r="H3645" s="870">
        <v>0</v>
      </c>
      <c r="I3645" s="870">
        <v>0</v>
      </c>
      <c r="J3645" s="870">
        <v>1796228649</v>
      </c>
      <c r="K3645" s="870">
        <v>0</v>
      </c>
      <c r="L3645" s="870">
        <v>1796228649</v>
      </c>
      <c r="M3645" s="870">
        <v>0</v>
      </c>
      <c r="N3645" s="870">
        <v>0</v>
      </c>
      <c r="O3645" s="870">
        <v>1796228649</v>
      </c>
      <c r="P3645" s="870">
        <v>664604600.13</v>
      </c>
      <c r="Q3645" s="870">
        <v>0</v>
      </c>
      <c r="R3645" s="870">
        <v>0</v>
      </c>
      <c r="S3645" s="870">
        <v>0</v>
      </c>
      <c r="T3645" s="870">
        <v>0</v>
      </c>
      <c r="U3645" s="870">
        <v>0</v>
      </c>
      <c r="V3645" s="870">
        <v>0</v>
      </c>
      <c r="W3645" s="870">
        <v>0</v>
      </c>
      <c r="X3645" s="870">
        <v>664604600.13</v>
      </c>
      <c r="Y3645" s="870">
        <v>0.37</v>
      </c>
      <c r="Z3645" s="870">
        <v>664604600.13</v>
      </c>
      <c r="AA3645" s="870">
        <v>0</v>
      </c>
      <c r="AB3645" s="870">
        <v>664604600.13</v>
      </c>
      <c r="AC3645" s="870">
        <v>0</v>
      </c>
      <c r="AD3645" s="870">
        <v>0</v>
      </c>
      <c r="AE3645" s="870">
        <v>0</v>
      </c>
    </row>
    <row r="3646" spans="1:31">
      <c r="A3646" s="870" t="s">
        <v>1849</v>
      </c>
      <c r="B3646" s="870">
        <v>29</v>
      </c>
      <c r="C3646" s="870">
        <v>2990</v>
      </c>
      <c r="D3646" s="870">
        <v>299095</v>
      </c>
      <c r="E3646" s="870">
        <v>2990957003</v>
      </c>
      <c r="F3646" s="870" t="s">
        <v>4517</v>
      </c>
      <c r="G3646" s="870">
        <v>-12095886382</v>
      </c>
      <c r="H3646" s="870">
        <v>0</v>
      </c>
      <c r="I3646" s="870">
        <v>0</v>
      </c>
      <c r="J3646" s="870">
        <v>12095886382</v>
      </c>
      <c r="K3646" s="870">
        <v>0</v>
      </c>
      <c r="L3646" s="870">
        <v>12095886382</v>
      </c>
      <c r="M3646" s="870">
        <v>0</v>
      </c>
      <c r="N3646" s="870">
        <v>0</v>
      </c>
      <c r="O3646" s="870">
        <v>12095886382</v>
      </c>
      <c r="P3646" s="870">
        <v>4475477961.3400002</v>
      </c>
      <c r="Q3646" s="870">
        <v>0</v>
      </c>
      <c r="R3646" s="870">
        <v>0</v>
      </c>
      <c r="S3646" s="870">
        <v>0</v>
      </c>
      <c r="T3646" s="870">
        <v>0</v>
      </c>
      <c r="U3646" s="870">
        <v>0</v>
      </c>
      <c r="V3646" s="870">
        <v>0</v>
      </c>
      <c r="W3646" s="870">
        <v>0</v>
      </c>
      <c r="X3646" s="870">
        <v>4475477961.3400002</v>
      </c>
      <c r="Y3646" s="870">
        <v>0.37</v>
      </c>
      <c r="Z3646" s="870">
        <v>4475477961.3400002</v>
      </c>
      <c r="AA3646" s="870">
        <v>0</v>
      </c>
      <c r="AB3646" s="870">
        <v>4475477961.3400002</v>
      </c>
      <c r="AC3646" s="870">
        <v>0</v>
      </c>
      <c r="AD3646" s="870">
        <v>0</v>
      </c>
      <c r="AE3646" s="870">
        <v>0</v>
      </c>
    </row>
    <row r="3647" spans="1:31">
      <c r="A3647" s="870" t="s">
        <v>1849</v>
      </c>
      <c r="B3647" s="870">
        <v>29</v>
      </c>
      <c r="C3647" s="870">
        <v>2990</v>
      </c>
      <c r="D3647" s="870">
        <v>299095</v>
      </c>
      <c r="E3647" s="870">
        <v>2990957004</v>
      </c>
      <c r="F3647" s="870" t="s">
        <v>4518</v>
      </c>
      <c r="G3647" s="870">
        <v>-15431886</v>
      </c>
      <c r="H3647" s="870">
        <v>0</v>
      </c>
      <c r="I3647" s="870">
        <v>0</v>
      </c>
      <c r="J3647" s="870">
        <v>15431886</v>
      </c>
      <c r="K3647" s="870">
        <v>0</v>
      </c>
      <c r="L3647" s="870">
        <v>15431886</v>
      </c>
      <c r="M3647" s="870">
        <v>0</v>
      </c>
      <c r="N3647" s="870">
        <v>0</v>
      </c>
      <c r="O3647" s="870">
        <v>15431886</v>
      </c>
      <c r="P3647" s="870">
        <v>5709797.8200000003</v>
      </c>
      <c r="Q3647" s="870">
        <v>0</v>
      </c>
      <c r="R3647" s="870">
        <v>0</v>
      </c>
      <c r="S3647" s="870">
        <v>0</v>
      </c>
      <c r="T3647" s="870">
        <v>0</v>
      </c>
      <c r="U3647" s="870">
        <v>0</v>
      </c>
      <c r="V3647" s="870">
        <v>0</v>
      </c>
      <c r="W3647" s="870">
        <v>0</v>
      </c>
      <c r="X3647" s="870">
        <v>5709797.8200000003</v>
      </c>
      <c r="Y3647" s="870">
        <v>0.37</v>
      </c>
      <c r="Z3647" s="870">
        <v>5709797.8200000003</v>
      </c>
      <c r="AA3647" s="870">
        <v>0</v>
      </c>
      <c r="AB3647" s="870">
        <v>5709797.8200000003</v>
      </c>
      <c r="AC3647" s="870">
        <v>0</v>
      </c>
      <c r="AD3647" s="870">
        <v>0</v>
      </c>
      <c r="AE3647" s="870">
        <v>0</v>
      </c>
    </row>
    <row r="3648" spans="1:31">
      <c r="A3648" s="870" t="s">
        <v>1849</v>
      </c>
      <c r="B3648" s="870">
        <v>29</v>
      </c>
      <c r="C3648" s="870">
        <v>2990</v>
      </c>
      <c r="D3648" s="870">
        <v>299095</v>
      </c>
      <c r="E3648" s="870">
        <v>2990957011</v>
      </c>
      <c r="F3648" s="870" t="s">
        <v>1835</v>
      </c>
      <c r="G3648" s="870">
        <v>-19535672776</v>
      </c>
      <c r="H3648" s="870">
        <v>0</v>
      </c>
      <c r="I3648" s="870">
        <v>0</v>
      </c>
      <c r="J3648" s="870">
        <v>19535672776</v>
      </c>
      <c r="K3648" s="870">
        <v>0</v>
      </c>
      <c r="L3648" s="870">
        <v>19535672776</v>
      </c>
      <c r="M3648" s="870">
        <v>0</v>
      </c>
      <c r="N3648" s="870">
        <v>0</v>
      </c>
      <c r="O3648" s="870">
        <v>19535672776</v>
      </c>
      <c r="P3648" s="870">
        <v>7228198927.1199999</v>
      </c>
      <c r="Q3648" s="870">
        <v>0</v>
      </c>
      <c r="R3648" s="870">
        <v>0</v>
      </c>
      <c r="S3648" s="870">
        <v>0</v>
      </c>
      <c r="T3648" s="870">
        <v>0</v>
      </c>
      <c r="U3648" s="870">
        <v>0</v>
      </c>
      <c r="V3648" s="870">
        <v>0</v>
      </c>
      <c r="W3648" s="870">
        <v>0</v>
      </c>
      <c r="X3648" s="870">
        <v>7228198927.1199999</v>
      </c>
      <c r="Y3648" s="870">
        <v>0.37</v>
      </c>
      <c r="Z3648" s="870">
        <v>7228198927.1199999</v>
      </c>
      <c r="AA3648" s="870">
        <v>0</v>
      </c>
      <c r="AB3648" s="870">
        <v>7228198927.1199999</v>
      </c>
      <c r="AC3648" s="870">
        <v>0</v>
      </c>
      <c r="AD3648" s="870">
        <v>0</v>
      </c>
      <c r="AE3648" s="870">
        <v>0</v>
      </c>
    </row>
    <row r="3649" spans="1:31">
      <c r="A3649" s="870" t="s">
        <v>1849</v>
      </c>
      <c r="B3649" s="870">
        <v>29</v>
      </c>
      <c r="C3649" s="870">
        <v>2990</v>
      </c>
      <c r="D3649" s="870">
        <v>299095</v>
      </c>
      <c r="E3649" s="870">
        <v>2990957012</v>
      </c>
      <c r="F3649" s="870" t="s">
        <v>4519</v>
      </c>
      <c r="G3649" s="870">
        <v>-394315972</v>
      </c>
      <c r="H3649" s="870">
        <v>0</v>
      </c>
      <c r="I3649" s="870">
        <v>0</v>
      </c>
      <c r="J3649" s="870">
        <v>394315972</v>
      </c>
      <c r="K3649" s="870">
        <v>0</v>
      </c>
      <c r="L3649" s="870">
        <v>394315972</v>
      </c>
      <c r="M3649" s="870">
        <v>0</v>
      </c>
      <c r="N3649" s="870">
        <v>0</v>
      </c>
      <c r="O3649" s="870">
        <v>394315972</v>
      </c>
      <c r="P3649" s="870">
        <v>145896909.63999999</v>
      </c>
      <c r="Q3649" s="870">
        <v>0</v>
      </c>
      <c r="R3649" s="870">
        <v>0</v>
      </c>
      <c r="S3649" s="870">
        <v>0</v>
      </c>
      <c r="T3649" s="870">
        <v>0</v>
      </c>
      <c r="U3649" s="870">
        <v>0</v>
      </c>
      <c r="V3649" s="870">
        <v>0</v>
      </c>
      <c r="W3649" s="870">
        <v>0</v>
      </c>
      <c r="X3649" s="870">
        <v>145896909.63999999</v>
      </c>
      <c r="Y3649" s="870">
        <v>0.36999999999999994</v>
      </c>
      <c r="Z3649" s="870">
        <v>145896909.63999999</v>
      </c>
      <c r="AA3649" s="870">
        <v>0</v>
      </c>
      <c r="AB3649" s="870">
        <v>145896909.63999999</v>
      </c>
      <c r="AC3649" s="870">
        <v>0</v>
      </c>
      <c r="AD3649" s="870">
        <v>0</v>
      </c>
      <c r="AE3649" s="870">
        <v>0</v>
      </c>
    </row>
    <row r="3650" spans="1:31">
      <c r="A3650" s="870" t="s">
        <v>2143</v>
      </c>
      <c r="B3650" s="870">
        <v>29</v>
      </c>
      <c r="C3650" s="870">
        <v>2990</v>
      </c>
      <c r="D3650" s="870">
        <v>299095</v>
      </c>
      <c r="E3650" s="870">
        <v>2990959036</v>
      </c>
      <c r="F3650" s="870" t="s">
        <v>4520</v>
      </c>
      <c r="G3650" s="870">
        <v>-135166947</v>
      </c>
      <c r="H3650" s="870">
        <v>0</v>
      </c>
      <c r="I3650" s="870">
        <v>-135166947</v>
      </c>
      <c r="J3650" s="870">
        <v>0</v>
      </c>
      <c r="K3650" s="870">
        <v>0</v>
      </c>
      <c r="L3650" s="870">
        <v>0</v>
      </c>
      <c r="M3650" s="870">
        <v>0</v>
      </c>
      <c r="N3650" s="870">
        <v>0</v>
      </c>
      <c r="O3650" s="870">
        <v>0</v>
      </c>
      <c r="P3650" s="870">
        <v>0</v>
      </c>
      <c r="Q3650" s="870">
        <v>0</v>
      </c>
      <c r="R3650" s="870">
        <v>0</v>
      </c>
      <c r="S3650" s="870">
        <v>0</v>
      </c>
      <c r="T3650" s="870">
        <v>0</v>
      </c>
      <c r="U3650" s="870">
        <v>0</v>
      </c>
      <c r="V3650" s="870">
        <v>0</v>
      </c>
      <c r="W3650" s="870">
        <v>0</v>
      </c>
      <c r="X3650" s="870">
        <v>0</v>
      </c>
      <c r="Y3650" s="870">
        <v>0</v>
      </c>
      <c r="Z3650" s="870">
        <v>0</v>
      </c>
      <c r="AA3650" s="870">
        <v>0</v>
      </c>
      <c r="AB3650" s="870">
        <v>0</v>
      </c>
      <c r="AC3650" s="870">
        <v>0</v>
      </c>
      <c r="AD3650" s="870">
        <v>0</v>
      </c>
      <c r="AE3650" s="870">
        <v>0</v>
      </c>
    </row>
    <row r="3651" spans="1:31">
      <c r="A3651" s="870" t="s">
        <v>2143</v>
      </c>
      <c r="B3651" s="870">
        <v>29</v>
      </c>
      <c r="C3651" s="870">
        <v>2990</v>
      </c>
      <c r="D3651" s="870">
        <v>299095</v>
      </c>
      <c r="E3651" s="870">
        <v>2990959085</v>
      </c>
      <c r="F3651" s="870" t="s">
        <v>4521</v>
      </c>
      <c r="G3651" s="870">
        <v>3842500</v>
      </c>
      <c r="H3651" s="870">
        <v>0</v>
      </c>
      <c r="I3651" s="870">
        <v>3842500</v>
      </c>
      <c r="J3651" s="870">
        <v>0</v>
      </c>
      <c r="K3651" s="870">
        <v>0</v>
      </c>
      <c r="L3651" s="870">
        <v>0</v>
      </c>
      <c r="M3651" s="870">
        <v>0</v>
      </c>
      <c r="N3651" s="870">
        <v>0</v>
      </c>
      <c r="O3651" s="870">
        <v>0</v>
      </c>
      <c r="P3651" s="870">
        <v>0</v>
      </c>
      <c r="Q3651" s="870">
        <v>0</v>
      </c>
      <c r="R3651" s="870">
        <v>0</v>
      </c>
      <c r="S3651" s="870">
        <v>0</v>
      </c>
      <c r="T3651" s="870">
        <v>0</v>
      </c>
      <c r="U3651" s="870">
        <v>0</v>
      </c>
      <c r="V3651" s="870">
        <v>0</v>
      </c>
      <c r="W3651" s="870">
        <v>0</v>
      </c>
      <c r="X3651" s="870">
        <v>0</v>
      </c>
      <c r="Y3651" s="870">
        <v>0</v>
      </c>
      <c r="Z3651" s="870">
        <v>0</v>
      </c>
      <c r="AA3651" s="870">
        <v>0</v>
      </c>
      <c r="AB3651" s="870">
        <v>0</v>
      </c>
      <c r="AC3651" s="870">
        <v>0</v>
      </c>
      <c r="AD3651" s="870">
        <v>0</v>
      </c>
      <c r="AE3651" s="870">
        <v>0</v>
      </c>
    </row>
    <row r="3652" spans="1:31">
      <c r="A3652" s="870" t="s">
        <v>2143</v>
      </c>
      <c r="B3652" s="870">
        <v>29</v>
      </c>
      <c r="C3652" s="870">
        <v>2990</v>
      </c>
      <c r="D3652" s="870">
        <v>299095</v>
      </c>
      <c r="E3652" s="870">
        <v>2990959110</v>
      </c>
      <c r="F3652" s="870" t="s">
        <v>4522</v>
      </c>
      <c r="G3652" s="870">
        <v>0</v>
      </c>
      <c r="H3652" s="870">
        <v>0</v>
      </c>
      <c r="I3652" s="870">
        <v>0</v>
      </c>
      <c r="J3652" s="870">
        <v>0</v>
      </c>
      <c r="K3652" s="870">
        <v>0</v>
      </c>
      <c r="L3652" s="870">
        <v>0</v>
      </c>
      <c r="M3652" s="870">
        <v>0</v>
      </c>
      <c r="N3652" s="870">
        <v>0</v>
      </c>
      <c r="O3652" s="870">
        <v>0</v>
      </c>
      <c r="P3652" s="870">
        <v>0</v>
      </c>
      <c r="Q3652" s="870">
        <v>0</v>
      </c>
      <c r="R3652" s="870">
        <v>0</v>
      </c>
      <c r="S3652" s="870">
        <v>0</v>
      </c>
      <c r="T3652" s="870">
        <v>0</v>
      </c>
      <c r="U3652" s="870">
        <v>0</v>
      </c>
      <c r="V3652" s="870">
        <v>0</v>
      </c>
      <c r="W3652" s="870">
        <v>0</v>
      </c>
      <c r="X3652" s="870">
        <v>0</v>
      </c>
      <c r="Y3652" s="870">
        <v>0</v>
      </c>
      <c r="Z3652" s="870">
        <v>0</v>
      </c>
      <c r="AA3652" s="870">
        <v>0</v>
      </c>
      <c r="AB3652" s="870">
        <v>0</v>
      </c>
      <c r="AC3652" s="870">
        <v>0</v>
      </c>
      <c r="AD3652" s="870">
        <v>0</v>
      </c>
      <c r="AE3652" s="870">
        <v>0</v>
      </c>
    </row>
    <row r="3653" spans="1:31">
      <c r="A3653" s="870" t="s">
        <v>2143</v>
      </c>
      <c r="B3653" s="870">
        <v>29</v>
      </c>
      <c r="C3653" s="870">
        <v>2990</v>
      </c>
      <c r="D3653" s="870">
        <v>299095</v>
      </c>
      <c r="E3653" s="870">
        <v>2990959190</v>
      </c>
      <c r="F3653" s="870" t="s">
        <v>1335</v>
      </c>
      <c r="G3653" s="870">
        <v>-21556640628</v>
      </c>
      <c r="H3653" s="870">
        <v>0</v>
      </c>
      <c r="I3653" s="870">
        <v>-21556640628.029999</v>
      </c>
      <c r="J3653" s="870">
        <v>-2.9998779296875E-2</v>
      </c>
      <c r="K3653" s="870">
        <v>0</v>
      </c>
      <c r="L3653" s="870">
        <v>0</v>
      </c>
      <c r="M3653" s="870">
        <v>-2.9998779296875E-2</v>
      </c>
      <c r="N3653" s="870">
        <v>0</v>
      </c>
      <c r="O3653" s="870">
        <v>-2.9998779296875E-2</v>
      </c>
      <c r="P3653" s="870">
        <v>-1.1099548339843749E-2</v>
      </c>
      <c r="Q3653" s="870">
        <v>0</v>
      </c>
      <c r="R3653" s="870">
        <v>0</v>
      </c>
      <c r="S3653" s="870">
        <v>0</v>
      </c>
      <c r="T3653" s="870">
        <v>0</v>
      </c>
      <c r="U3653" s="870">
        <v>0</v>
      </c>
      <c r="V3653" s="870">
        <v>0</v>
      </c>
      <c r="W3653" s="870">
        <v>0</v>
      </c>
      <c r="X3653" s="870">
        <v>-1.1099548339843749E-2</v>
      </c>
      <c r="Y3653" s="870">
        <v>0.37</v>
      </c>
      <c r="Z3653" s="870">
        <v>0</v>
      </c>
      <c r="AA3653" s="870">
        <v>-1.1099548339843749E-2</v>
      </c>
      <c r="AB3653" s="870">
        <v>0</v>
      </c>
      <c r="AC3653" s="870">
        <v>-1.1099548339843749E-2</v>
      </c>
      <c r="AD3653" s="870">
        <v>0</v>
      </c>
      <c r="AE3653" s="870">
        <v>0</v>
      </c>
    </row>
    <row r="3654" spans="1:31">
      <c r="A3654" s="870" t="s">
        <v>2143</v>
      </c>
      <c r="B3654" s="870">
        <v>29</v>
      </c>
      <c r="C3654" s="870">
        <v>2990</v>
      </c>
      <c r="D3654" s="870">
        <v>299095</v>
      </c>
      <c r="E3654" s="870">
        <v>2990959303</v>
      </c>
      <c r="F3654" s="870" t="s">
        <v>4523</v>
      </c>
      <c r="G3654" s="870">
        <v>0</v>
      </c>
      <c r="H3654" s="870">
        <v>0</v>
      </c>
      <c r="I3654" s="870">
        <v>0</v>
      </c>
      <c r="J3654" s="870">
        <v>0</v>
      </c>
      <c r="K3654" s="870">
        <v>0</v>
      </c>
      <c r="L3654" s="870">
        <v>0</v>
      </c>
      <c r="M3654" s="870">
        <v>0</v>
      </c>
      <c r="N3654" s="870">
        <v>0</v>
      </c>
      <c r="O3654" s="870">
        <v>0</v>
      </c>
      <c r="P3654" s="870">
        <v>0</v>
      </c>
      <c r="Q3654" s="870">
        <v>0</v>
      </c>
      <c r="R3654" s="870">
        <v>0</v>
      </c>
      <c r="S3654" s="870">
        <v>0</v>
      </c>
      <c r="T3654" s="870">
        <v>0</v>
      </c>
      <c r="U3654" s="870">
        <v>0</v>
      </c>
      <c r="V3654" s="870">
        <v>0</v>
      </c>
      <c r="W3654" s="870">
        <v>0</v>
      </c>
      <c r="X3654" s="870">
        <v>0</v>
      </c>
      <c r="Y3654" s="870">
        <v>0</v>
      </c>
      <c r="Z3654" s="870">
        <v>0</v>
      </c>
      <c r="AA3654" s="870">
        <v>0</v>
      </c>
      <c r="AB3654" s="870">
        <v>0</v>
      </c>
      <c r="AC3654" s="870">
        <v>0</v>
      </c>
      <c r="AD3654" s="870">
        <v>0</v>
      </c>
      <c r="AE3654" s="870">
        <v>0</v>
      </c>
    </row>
    <row r="3655" spans="1:31">
      <c r="A3655" s="870" t="s">
        <v>2143</v>
      </c>
      <c r="B3655" s="870">
        <v>29</v>
      </c>
      <c r="C3655" s="870">
        <v>2990</v>
      </c>
      <c r="D3655" s="870">
        <v>299095</v>
      </c>
      <c r="E3655" s="870">
        <v>2990959353</v>
      </c>
      <c r="F3655" s="870" t="s">
        <v>4524</v>
      </c>
      <c r="G3655" s="870">
        <v>0</v>
      </c>
      <c r="H3655" s="870">
        <v>0</v>
      </c>
      <c r="I3655" s="870">
        <v>0</v>
      </c>
      <c r="J3655" s="870">
        <v>0</v>
      </c>
      <c r="K3655" s="870">
        <v>0</v>
      </c>
      <c r="L3655" s="870">
        <v>0</v>
      </c>
      <c r="M3655" s="870">
        <v>0</v>
      </c>
      <c r="N3655" s="870">
        <v>0</v>
      </c>
      <c r="O3655" s="870">
        <v>0</v>
      </c>
      <c r="P3655" s="870">
        <v>0</v>
      </c>
      <c r="Q3655" s="870">
        <v>0</v>
      </c>
      <c r="R3655" s="870">
        <v>0</v>
      </c>
      <c r="S3655" s="870">
        <v>0</v>
      </c>
      <c r="T3655" s="870">
        <v>0</v>
      </c>
      <c r="U3655" s="870">
        <v>0</v>
      </c>
      <c r="V3655" s="870">
        <v>0</v>
      </c>
      <c r="W3655" s="870">
        <v>0</v>
      </c>
      <c r="X3655" s="870">
        <v>0</v>
      </c>
      <c r="Y3655" s="870">
        <v>0</v>
      </c>
      <c r="Z3655" s="870">
        <v>0</v>
      </c>
      <c r="AA3655" s="870">
        <v>0</v>
      </c>
      <c r="AB3655" s="870">
        <v>0</v>
      </c>
      <c r="AC3655" s="870">
        <v>0</v>
      </c>
      <c r="AD3655" s="870">
        <v>0</v>
      </c>
      <c r="AE3655" s="870">
        <v>0</v>
      </c>
    </row>
    <row r="3656" spans="1:31">
      <c r="A3656" s="870" t="s">
        <v>2143</v>
      </c>
      <c r="B3656" s="870">
        <v>29</v>
      </c>
      <c r="C3656" s="870">
        <v>2990</v>
      </c>
      <c r="D3656" s="870">
        <v>299095</v>
      </c>
      <c r="E3656" s="870">
        <v>2990959402</v>
      </c>
      <c r="F3656" s="870" t="s">
        <v>1837</v>
      </c>
      <c r="G3656" s="870">
        <v>-3442</v>
      </c>
      <c r="H3656" s="870">
        <v>0</v>
      </c>
      <c r="I3656" s="870">
        <v>-3442</v>
      </c>
      <c r="J3656" s="870">
        <v>0</v>
      </c>
      <c r="K3656" s="870">
        <v>0</v>
      </c>
      <c r="L3656" s="870">
        <v>0</v>
      </c>
      <c r="M3656" s="870">
        <v>0</v>
      </c>
      <c r="N3656" s="870">
        <v>0</v>
      </c>
      <c r="O3656" s="870">
        <v>0</v>
      </c>
      <c r="P3656" s="870">
        <v>0</v>
      </c>
      <c r="Q3656" s="870">
        <v>0</v>
      </c>
      <c r="R3656" s="870">
        <v>0</v>
      </c>
      <c r="S3656" s="870">
        <v>0</v>
      </c>
      <c r="T3656" s="870">
        <v>0</v>
      </c>
      <c r="U3656" s="870">
        <v>0</v>
      </c>
      <c r="V3656" s="870">
        <v>0</v>
      </c>
      <c r="W3656" s="870">
        <v>0</v>
      </c>
      <c r="X3656" s="870">
        <v>0</v>
      </c>
      <c r="Y3656" s="870">
        <v>0</v>
      </c>
      <c r="Z3656" s="870">
        <v>0</v>
      </c>
      <c r="AA3656" s="870">
        <v>0</v>
      </c>
      <c r="AB3656" s="870">
        <v>0</v>
      </c>
      <c r="AC3656" s="870">
        <v>0</v>
      </c>
      <c r="AD3656" s="870">
        <v>0</v>
      </c>
      <c r="AE3656" s="870">
        <v>0</v>
      </c>
    </row>
    <row r="3657" spans="1:31">
      <c r="A3657" s="870" t="s">
        <v>2143</v>
      </c>
      <c r="B3657" s="870">
        <v>29</v>
      </c>
      <c r="C3657" s="870">
        <v>2990</v>
      </c>
      <c r="D3657" s="870">
        <v>299095</v>
      </c>
      <c r="E3657" s="870">
        <v>2990959409</v>
      </c>
      <c r="F3657" s="870" t="s">
        <v>1838</v>
      </c>
      <c r="G3657" s="870">
        <v>-759487</v>
      </c>
      <c r="H3657" s="870">
        <v>0</v>
      </c>
      <c r="I3657" s="870">
        <v>-759487</v>
      </c>
      <c r="J3657" s="870">
        <v>0</v>
      </c>
      <c r="K3657" s="870">
        <v>0</v>
      </c>
      <c r="L3657" s="870">
        <v>0</v>
      </c>
      <c r="M3657" s="870">
        <v>0</v>
      </c>
      <c r="N3657" s="870">
        <v>0</v>
      </c>
      <c r="O3657" s="870">
        <v>0</v>
      </c>
      <c r="P3657" s="870">
        <v>0</v>
      </c>
      <c r="Q3657" s="870">
        <v>0</v>
      </c>
      <c r="R3657" s="870">
        <v>0</v>
      </c>
      <c r="S3657" s="870">
        <v>0</v>
      </c>
      <c r="T3657" s="870">
        <v>0</v>
      </c>
      <c r="U3657" s="870">
        <v>0</v>
      </c>
      <c r="V3657" s="870">
        <v>0</v>
      </c>
      <c r="W3657" s="870">
        <v>0</v>
      </c>
      <c r="X3657" s="870">
        <v>0</v>
      </c>
      <c r="Y3657" s="870">
        <v>0</v>
      </c>
      <c r="Z3657" s="870">
        <v>0</v>
      </c>
      <c r="AA3657" s="870">
        <v>0</v>
      </c>
      <c r="AB3657" s="870">
        <v>0</v>
      </c>
      <c r="AC3657" s="870">
        <v>0</v>
      </c>
      <c r="AD3657" s="870">
        <v>0</v>
      </c>
      <c r="AE3657" s="870">
        <v>0</v>
      </c>
    </row>
    <row r="3658" spans="1:31">
      <c r="A3658" s="870" t="s">
        <v>2143</v>
      </c>
      <c r="B3658" s="870">
        <v>29</v>
      </c>
      <c r="C3658" s="870">
        <v>2990</v>
      </c>
      <c r="D3658" s="870">
        <v>299095</v>
      </c>
      <c r="E3658" s="870">
        <v>2990959478</v>
      </c>
      <c r="F3658" s="870" t="s">
        <v>1839</v>
      </c>
      <c r="G3658" s="870">
        <v>-2265549721</v>
      </c>
      <c r="H3658" s="870">
        <v>0</v>
      </c>
      <c r="I3658" s="870">
        <v>-2265549721</v>
      </c>
      <c r="J3658" s="870">
        <v>0</v>
      </c>
      <c r="K3658" s="870">
        <v>0</v>
      </c>
      <c r="L3658" s="870">
        <v>0</v>
      </c>
      <c r="M3658" s="870">
        <v>0</v>
      </c>
      <c r="N3658" s="870">
        <v>0</v>
      </c>
      <c r="O3658" s="870">
        <v>0</v>
      </c>
      <c r="P3658" s="870">
        <v>0</v>
      </c>
      <c r="Q3658" s="870">
        <v>0</v>
      </c>
      <c r="R3658" s="870">
        <v>0</v>
      </c>
      <c r="S3658" s="870">
        <v>0</v>
      </c>
      <c r="T3658" s="870">
        <v>0</v>
      </c>
      <c r="U3658" s="870">
        <v>0</v>
      </c>
      <c r="V3658" s="870">
        <v>0</v>
      </c>
      <c r="W3658" s="870">
        <v>0</v>
      </c>
      <c r="X3658" s="870">
        <v>0</v>
      </c>
      <c r="Y3658" s="870">
        <v>0</v>
      </c>
      <c r="Z3658" s="870">
        <v>0</v>
      </c>
      <c r="AA3658" s="870">
        <v>0</v>
      </c>
      <c r="AB3658" s="870">
        <v>0</v>
      </c>
      <c r="AC3658" s="870">
        <v>0</v>
      </c>
      <c r="AD3658" s="870">
        <v>0</v>
      </c>
      <c r="AE3658" s="870">
        <v>0</v>
      </c>
    </row>
    <row r="3659" spans="1:31">
      <c r="A3659" s="870" t="s">
        <v>2143</v>
      </c>
      <c r="B3659" s="870">
        <v>29</v>
      </c>
      <c r="C3659" s="870">
        <v>2990</v>
      </c>
      <c r="D3659" s="870">
        <v>299095</v>
      </c>
      <c r="E3659" s="870">
        <v>2990959479</v>
      </c>
      <c r="F3659" s="870" t="s">
        <v>1840</v>
      </c>
      <c r="G3659" s="870">
        <v>-10267486</v>
      </c>
      <c r="H3659" s="870">
        <v>0</v>
      </c>
      <c r="I3659" s="870">
        <v>-10267486</v>
      </c>
      <c r="J3659" s="870">
        <v>0</v>
      </c>
      <c r="K3659" s="870">
        <v>0</v>
      </c>
      <c r="L3659" s="870">
        <v>0</v>
      </c>
      <c r="M3659" s="870">
        <v>0</v>
      </c>
      <c r="N3659" s="870">
        <v>0</v>
      </c>
      <c r="O3659" s="870">
        <v>0</v>
      </c>
      <c r="P3659" s="870">
        <v>0</v>
      </c>
      <c r="Q3659" s="870">
        <v>0</v>
      </c>
      <c r="R3659" s="870">
        <v>0</v>
      </c>
      <c r="S3659" s="870">
        <v>0</v>
      </c>
      <c r="T3659" s="870">
        <v>0</v>
      </c>
      <c r="U3659" s="870">
        <v>0</v>
      </c>
      <c r="V3659" s="870">
        <v>0</v>
      </c>
      <c r="W3659" s="870">
        <v>0</v>
      </c>
      <c r="X3659" s="870">
        <v>0</v>
      </c>
      <c r="Y3659" s="870">
        <v>0</v>
      </c>
      <c r="Z3659" s="870">
        <v>0</v>
      </c>
      <c r="AA3659" s="870">
        <v>0</v>
      </c>
      <c r="AB3659" s="870">
        <v>0</v>
      </c>
      <c r="AC3659" s="870">
        <v>0</v>
      </c>
      <c r="AD3659" s="870">
        <v>0</v>
      </c>
      <c r="AE3659" s="870">
        <v>0</v>
      </c>
    </row>
    <row r="3660" spans="1:31">
      <c r="A3660" s="870" t="s">
        <v>2143</v>
      </c>
      <c r="B3660" s="870">
        <v>29</v>
      </c>
      <c r="C3660" s="870">
        <v>2990</v>
      </c>
      <c r="D3660" s="870">
        <v>299095</v>
      </c>
      <c r="E3660" s="870">
        <v>2990959606</v>
      </c>
      <c r="F3660" s="870" t="s">
        <v>4590</v>
      </c>
      <c r="G3660" s="870">
        <v>0</v>
      </c>
      <c r="H3660" s="870">
        <v>0</v>
      </c>
      <c r="I3660" s="870">
        <v>0</v>
      </c>
      <c r="J3660" s="870">
        <v>0</v>
      </c>
      <c r="K3660" s="870">
        <v>0</v>
      </c>
      <c r="L3660" s="870">
        <v>0</v>
      </c>
      <c r="M3660" s="870">
        <v>0</v>
      </c>
      <c r="N3660" s="870">
        <v>0</v>
      </c>
      <c r="O3660" s="870">
        <v>0</v>
      </c>
      <c r="P3660" s="870">
        <v>0</v>
      </c>
      <c r="Q3660" s="870">
        <v>0</v>
      </c>
      <c r="R3660" s="870">
        <v>0</v>
      </c>
      <c r="S3660" s="870">
        <v>0</v>
      </c>
      <c r="T3660" s="870">
        <v>0</v>
      </c>
      <c r="U3660" s="870">
        <v>0</v>
      </c>
      <c r="V3660" s="870">
        <v>0</v>
      </c>
      <c r="W3660" s="870">
        <v>0</v>
      </c>
      <c r="X3660" s="870">
        <v>0</v>
      </c>
      <c r="Y3660" s="870">
        <v>0</v>
      </c>
      <c r="Z3660" s="870">
        <v>0</v>
      </c>
      <c r="AA3660" s="870">
        <v>0</v>
      </c>
      <c r="AB3660" s="870">
        <v>0</v>
      </c>
      <c r="AC3660" s="870">
        <v>0</v>
      </c>
      <c r="AD3660" s="870">
        <v>0</v>
      </c>
      <c r="AE3660" s="870">
        <v>0</v>
      </c>
    </row>
    <row r="3661" spans="1:31">
      <c r="A3661" s="870" t="s">
        <v>2143</v>
      </c>
      <c r="B3661" s="870">
        <v>29</v>
      </c>
      <c r="C3661" s="870">
        <v>2990</v>
      </c>
      <c r="D3661" s="870">
        <v>299095</v>
      </c>
      <c r="E3661" s="870">
        <v>2990959646</v>
      </c>
      <c r="F3661" s="870" t="s">
        <v>1841</v>
      </c>
      <c r="G3661" s="870">
        <v>0</v>
      </c>
      <c r="H3661" s="870">
        <v>0</v>
      </c>
      <c r="I3661" s="870">
        <v>0</v>
      </c>
      <c r="J3661" s="870">
        <v>0</v>
      </c>
      <c r="K3661" s="870">
        <v>0</v>
      </c>
      <c r="L3661" s="870">
        <v>0</v>
      </c>
      <c r="M3661" s="870">
        <v>0</v>
      </c>
      <c r="N3661" s="870">
        <v>0</v>
      </c>
      <c r="O3661" s="870">
        <v>0</v>
      </c>
      <c r="P3661" s="870">
        <v>0</v>
      </c>
      <c r="Q3661" s="870">
        <v>0</v>
      </c>
      <c r="R3661" s="870">
        <v>0</v>
      </c>
      <c r="S3661" s="870">
        <v>0</v>
      </c>
      <c r="T3661" s="870">
        <v>0</v>
      </c>
      <c r="U3661" s="870">
        <v>0</v>
      </c>
      <c r="V3661" s="870">
        <v>0</v>
      </c>
      <c r="W3661" s="870">
        <v>0</v>
      </c>
      <c r="X3661" s="870">
        <v>0</v>
      </c>
      <c r="Y3661" s="870">
        <v>0</v>
      </c>
      <c r="Z3661" s="870">
        <v>0</v>
      </c>
      <c r="AA3661" s="870">
        <v>0</v>
      </c>
      <c r="AB3661" s="870">
        <v>0</v>
      </c>
      <c r="AC3661" s="870">
        <v>0</v>
      </c>
      <c r="AD3661" s="870">
        <v>0</v>
      </c>
      <c r="AE3661" s="870">
        <v>0</v>
      </c>
    </row>
    <row r="3662" spans="1:31">
      <c r="A3662" s="870" t="s">
        <v>2143</v>
      </c>
      <c r="B3662" s="870">
        <v>29</v>
      </c>
      <c r="C3662" s="870">
        <v>2990</v>
      </c>
      <c r="D3662" s="870">
        <v>299095</v>
      </c>
      <c r="E3662" s="870">
        <v>2990959695</v>
      </c>
      <c r="F3662" s="870" t="s">
        <v>1842</v>
      </c>
      <c r="G3662" s="870">
        <v>-163347910</v>
      </c>
      <c r="H3662" s="870">
        <v>0</v>
      </c>
      <c r="I3662" s="870">
        <v>-163347910</v>
      </c>
      <c r="J3662" s="870">
        <v>0</v>
      </c>
      <c r="K3662" s="870">
        <v>0</v>
      </c>
      <c r="L3662" s="870">
        <v>0</v>
      </c>
      <c r="M3662" s="870">
        <v>0</v>
      </c>
      <c r="N3662" s="870">
        <v>0</v>
      </c>
      <c r="O3662" s="870">
        <v>0</v>
      </c>
      <c r="P3662" s="870">
        <v>0</v>
      </c>
      <c r="Q3662" s="870">
        <v>0</v>
      </c>
      <c r="R3662" s="870">
        <v>0</v>
      </c>
      <c r="S3662" s="870">
        <v>0</v>
      </c>
      <c r="T3662" s="870">
        <v>0</v>
      </c>
      <c r="U3662" s="870">
        <v>0</v>
      </c>
      <c r="V3662" s="870">
        <v>0</v>
      </c>
      <c r="W3662" s="870">
        <v>0</v>
      </c>
      <c r="X3662" s="870">
        <v>0</v>
      </c>
      <c r="Y3662" s="870">
        <v>0</v>
      </c>
      <c r="Z3662" s="870">
        <v>0</v>
      </c>
      <c r="AA3662" s="870">
        <v>0</v>
      </c>
      <c r="AB3662" s="870">
        <v>0</v>
      </c>
      <c r="AC3662" s="870">
        <v>0</v>
      </c>
      <c r="AD3662" s="870">
        <v>0</v>
      </c>
      <c r="AE3662" s="870">
        <v>0</v>
      </c>
    </row>
    <row r="3663" spans="1:31">
      <c r="A3663" s="870" t="s">
        <v>2143</v>
      </c>
      <c r="B3663" s="870">
        <v>29</v>
      </c>
      <c r="C3663" s="870">
        <v>2990</v>
      </c>
      <c r="D3663" s="870">
        <v>299095</v>
      </c>
      <c r="E3663" s="870">
        <v>2990959740</v>
      </c>
      <c r="F3663" s="870" t="s">
        <v>1367</v>
      </c>
      <c r="G3663" s="870">
        <v>-159821675</v>
      </c>
      <c r="H3663" s="870">
        <v>0</v>
      </c>
      <c r="I3663" s="870">
        <v>-159821675</v>
      </c>
      <c r="J3663" s="870">
        <v>0</v>
      </c>
      <c r="K3663" s="870">
        <v>0</v>
      </c>
      <c r="L3663" s="870">
        <v>0</v>
      </c>
      <c r="M3663" s="870">
        <v>0</v>
      </c>
      <c r="N3663" s="870">
        <v>0</v>
      </c>
      <c r="O3663" s="870">
        <v>0</v>
      </c>
      <c r="P3663" s="870">
        <v>0</v>
      </c>
      <c r="Q3663" s="870">
        <v>0</v>
      </c>
      <c r="R3663" s="870">
        <v>0</v>
      </c>
      <c r="S3663" s="870">
        <v>0</v>
      </c>
      <c r="T3663" s="870">
        <v>0</v>
      </c>
      <c r="U3663" s="870">
        <v>0</v>
      </c>
      <c r="V3663" s="870">
        <v>0</v>
      </c>
      <c r="W3663" s="870">
        <v>0</v>
      </c>
      <c r="X3663" s="870">
        <v>0</v>
      </c>
      <c r="Y3663" s="870">
        <v>0</v>
      </c>
      <c r="Z3663" s="870">
        <v>0</v>
      </c>
      <c r="AA3663" s="870">
        <v>0</v>
      </c>
      <c r="AB3663" s="870">
        <v>0</v>
      </c>
      <c r="AC3663" s="870">
        <v>0</v>
      </c>
      <c r="AD3663" s="870">
        <v>0</v>
      </c>
      <c r="AE3663" s="870">
        <v>0</v>
      </c>
    </row>
    <row r="3664" spans="1:31">
      <c r="A3664" s="870" t="s">
        <v>2143</v>
      </c>
      <c r="B3664" s="870">
        <v>29</v>
      </c>
      <c r="C3664" s="870">
        <v>2990</v>
      </c>
      <c r="D3664" s="870">
        <v>299095</v>
      </c>
      <c r="E3664" s="870">
        <v>2990959772</v>
      </c>
      <c r="F3664" s="870" t="s">
        <v>4525</v>
      </c>
      <c r="G3664" s="870">
        <v>-352911611</v>
      </c>
      <c r="H3664" s="870">
        <v>0</v>
      </c>
      <c r="I3664" s="870">
        <v>-352911611.33999997</v>
      </c>
      <c r="J3664" s="870">
        <v>-0.3399999737739563</v>
      </c>
      <c r="K3664" s="870">
        <v>0</v>
      </c>
      <c r="L3664" s="870">
        <v>0</v>
      </c>
      <c r="M3664" s="870">
        <v>-0.3399999737739563</v>
      </c>
      <c r="N3664" s="870">
        <v>0</v>
      </c>
      <c r="O3664" s="870">
        <v>-0.3399999737739563</v>
      </c>
      <c r="P3664" s="870">
        <v>-0.12579999029636382</v>
      </c>
      <c r="Q3664" s="870">
        <v>0</v>
      </c>
      <c r="R3664" s="870">
        <v>0</v>
      </c>
      <c r="S3664" s="870">
        <v>0</v>
      </c>
      <c r="T3664" s="870">
        <v>0</v>
      </c>
      <c r="U3664" s="870">
        <v>0</v>
      </c>
      <c r="V3664" s="870">
        <v>0</v>
      </c>
      <c r="W3664" s="870">
        <v>0</v>
      </c>
      <c r="X3664" s="870">
        <v>-0.12579999029636382</v>
      </c>
      <c r="Y3664" s="870">
        <v>0.37</v>
      </c>
      <c r="Z3664" s="870">
        <v>0</v>
      </c>
      <c r="AA3664" s="870">
        <v>-0.12579999029636382</v>
      </c>
      <c r="AB3664" s="870">
        <v>0</v>
      </c>
      <c r="AC3664" s="870">
        <v>-0.12579999029636382</v>
      </c>
      <c r="AD3664" s="870">
        <v>0</v>
      </c>
      <c r="AE3664" s="870">
        <v>0</v>
      </c>
    </row>
    <row r="3665" spans="1:31">
      <c r="A3665" s="870" t="s">
        <v>2143</v>
      </c>
      <c r="B3665" s="870">
        <v>29</v>
      </c>
      <c r="C3665" s="870">
        <v>2990</v>
      </c>
      <c r="D3665" s="870">
        <v>299095</v>
      </c>
      <c r="E3665" s="870">
        <v>2990959773</v>
      </c>
      <c r="F3665" s="870" t="s">
        <v>1843</v>
      </c>
      <c r="G3665" s="870">
        <v>-1313144313</v>
      </c>
      <c r="H3665" s="870">
        <v>0</v>
      </c>
      <c r="I3665" s="870">
        <v>-1313144313.3099999</v>
      </c>
      <c r="J3665" s="870">
        <v>-0.30999994277954102</v>
      </c>
      <c r="K3665" s="870">
        <v>0</v>
      </c>
      <c r="L3665" s="870">
        <v>0</v>
      </c>
      <c r="M3665" s="870">
        <v>-0.30999994277954102</v>
      </c>
      <c r="N3665" s="870">
        <v>0</v>
      </c>
      <c r="O3665" s="870">
        <v>-0.30999994277954102</v>
      </c>
      <c r="P3665" s="870">
        <v>-0.11469997882843018</v>
      </c>
      <c r="Q3665" s="870">
        <v>0</v>
      </c>
      <c r="R3665" s="870">
        <v>0</v>
      </c>
      <c r="S3665" s="870">
        <v>0</v>
      </c>
      <c r="T3665" s="870">
        <v>0</v>
      </c>
      <c r="U3665" s="870">
        <v>0</v>
      </c>
      <c r="V3665" s="870">
        <v>0</v>
      </c>
      <c r="W3665" s="870">
        <v>0</v>
      </c>
      <c r="X3665" s="870">
        <v>-0.11469997882843018</v>
      </c>
      <c r="Y3665" s="870">
        <v>0.37</v>
      </c>
      <c r="Z3665" s="870">
        <v>0</v>
      </c>
      <c r="AA3665" s="870">
        <v>-0.11469997882843018</v>
      </c>
      <c r="AB3665" s="870">
        <v>0</v>
      </c>
      <c r="AC3665" s="870">
        <v>-0.11469997882843018</v>
      </c>
      <c r="AD3665" s="870">
        <v>0</v>
      </c>
      <c r="AE3665" s="870">
        <v>0</v>
      </c>
    </row>
    <row r="3666" spans="1:31">
      <c r="A3666" s="870" t="s">
        <v>2143</v>
      </c>
      <c r="B3666" s="870">
        <v>29</v>
      </c>
      <c r="C3666" s="870">
        <v>2990</v>
      </c>
      <c r="D3666" s="870">
        <v>299095</v>
      </c>
      <c r="E3666" s="870">
        <v>2990959774</v>
      </c>
      <c r="F3666" s="870" t="s">
        <v>1058</v>
      </c>
      <c r="G3666" s="870">
        <v>0</v>
      </c>
      <c r="H3666" s="870">
        <v>0</v>
      </c>
      <c r="I3666" s="870">
        <v>0</v>
      </c>
      <c r="J3666" s="870">
        <v>0</v>
      </c>
      <c r="K3666" s="870">
        <v>0</v>
      </c>
      <c r="L3666" s="870">
        <v>0</v>
      </c>
      <c r="M3666" s="870">
        <v>0</v>
      </c>
      <c r="N3666" s="870">
        <v>0</v>
      </c>
      <c r="O3666" s="870">
        <v>0</v>
      </c>
      <c r="P3666" s="870">
        <v>0</v>
      </c>
      <c r="Q3666" s="870">
        <v>0</v>
      </c>
      <c r="R3666" s="870">
        <v>0</v>
      </c>
      <c r="S3666" s="870">
        <v>0</v>
      </c>
      <c r="T3666" s="870">
        <v>0</v>
      </c>
      <c r="U3666" s="870">
        <v>0</v>
      </c>
      <c r="V3666" s="870">
        <v>0</v>
      </c>
      <c r="W3666" s="870">
        <v>0</v>
      </c>
      <c r="X3666" s="870">
        <v>0</v>
      </c>
      <c r="Y3666" s="870">
        <v>0</v>
      </c>
      <c r="Z3666" s="870">
        <v>0</v>
      </c>
      <c r="AA3666" s="870">
        <v>0</v>
      </c>
      <c r="AB3666" s="870">
        <v>0</v>
      </c>
      <c r="AC3666" s="870">
        <v>0</v>
      </c>
      <c r="AD3666" s="870">
        <v>0</v>
      </c>
      <c r="AE3666" s="870">
        <v>0</v>
      </c>
    </row>
    <row r="3667" spans="1:31">
      <c r="A3667" s="870" t="s">
        <v>2143</v>
      </c>
      <c r="B3667" s="870">
        <v>29</v>
      </c>
      <c r="C3667" s="870">
        <v>2990</v>
      </c>
      <c r="D3667" s="870">
        <v>299095</v>
      </c>
      <c r="E3667" s="870">
        <v>2990959775</v>
      </c>
      <c r="F3667" s="870" t="s">
        <v>4212</v>
      </c>
      <c r="G3667" s="870">
        <v>-4342690</v>
      </c>
      <c r="H3667" s="870">
        <v>0</v>
      </c>
      <c r="I3667" s="870">
        <v>-4342690</v>
      </c>
      <c r="J3667" s="870">
        <v>0</v>
      </c>
      <c r="K3667" s="870">
        <v>0</v>
      </c>
      <c r="L3667" s="870">
        <v>0</v>
      </c>
      <c r="M3667" s="870">
        <v>0</v>
      </c>
      <c r="N3667" s="870">
        <v>0</v>
      </c>
      <c r="O3667" s="870">
        <v>0</v>
      </c>
      <c r="P3667" s="870">
        <v>0</v>
      </c>
      <c r="Q3667" s="870">
        <v>0</v>
      </c>
      <c r="R3667" s="870">
        <v>0</v>
      </c>
      <c r="S3667" s="870">
        <v>0</v>
      </c>
      <c r="T3667" s="870">
        <v>0</v>
      </c>
      <c r="U3667" s="870">
        <v>0</v>
      </c>
      <c r="V3667" s="870">
        <v>0</v>
      </c>
      <c r="W3667" s="870">
        <v>0</v>
      </c>
      <c r="X3667" s="870">
        <v>0</v>
      </c>
      <c r="Y3667" s="870">
        <v>0</v>
      </c>
      <c r="Z3667" s="870">
        <v>0</v>
      </c>
      <c r="AA3667" s="870">
        <v>0</v>
      </c>
      <c r="AB3667" s="870">
        <v>0</v>
      </c>
      <c r="AC3667" s="870">
        <v>0</v>
      </c>
      <c r="AD3667" s="870">
        <v>0</v>
      </c>
      <c r="AE3667" s="870">
        <v>0</v>
      </c>
    </row>
    <row r="3668" spans="1:31">
      <c r="B3668" s="870"/>
      <c r="C3668" s="870"/>
      <c r="D3668" s="870"/>
      <c r="E3668" s="870"/>
      <c r="G3668" s="870"/>
      <c r="H3668" s="870"/>
      <c r="I3668" s="870"/>
      <c r="J3668" s="870"/>
      <c r="K3668" s="870"/>
      <c r="L3668" s="870"/>
      <c r="M3668" s="870"/>
      <c r="N3668" s="870"/>
      <c r="O3668" s="870"/>
      <c r="P3668" s="870"/>
      <c r="Q3668" s="870"/>
      <c r="R3668" s="870"/>
      <c r="S3668" s="870"/>
      <c r="T3668" s="870"/>
      <c r="U3668" s="870"/>
      <c r="V3668" s="870"/>
      <c r="W3668" s="870"/>
      <c r="X3668" s="870"/>
      <c r="Y3668" s="870"/>
      <c r="Z3668" s="870"/>
      <c r="AA3668" s="870"/>
      <c r="AB3668" s="870"/>
      <c r="AC3668" s="870"/>
      <c r="AD3668" s="870"/>
      <c r="AE3668" s="870"/>
    </row>
    <row r="3669" spans="1:31">
      <c r="B3669" s="870"/>
      <c r="C3669" s="870"/>
      <c r="D3669" s="870"/>
      <c r="E3669" s="870"/>
      <c r="G3669" s="870"/>
      <c r="H3669" s="870"/>
      <c r="I3669" s="870"/>
      <c r="J3669" s="870"/>
      <c r="K3669" s="870"/>
      <c r="L3669" s="870"/>
      <c r="M3669" s="870"/>
      <c r="N3669" s="870"/>
      <c r="O3669" s="870"/>
      <c r="P3669" s="870"/>
      <c r="Q3669" s="870"/>
      <c r="R3669" s="870"/>
      <c r="S3669" s="870"/>
      <c r="T3669" s="870"/>
      <c r="U3669" s="870"/>
      <c r="V3669" s="870"/>
      <c r="W3669" s="870"/>
      <c r="X3669" s="870"/>
      <c r="Y3669" s="870"/>
      <c r="Z3669" s="870"/>
      <c r="AA3669" s="870"/>
      <c r="AB3669" s="870"/>
      <c r="AC3669" s="870"/>
      <c r="AD3669" s="870"/>
      <c r="AE3669" s="870"/>
    </row>
    <row r="3670" spans="1:31">
      <c r="B3670" s="870"/>
      <c r="C3670" s="870"/>
      <c r="D3670" s="870"/>
      <c r="E3670" s="870"/>
      <c r="G3670" s="870"/>
      <c r="H3670" s="870"/>
      <c r="I3670" s="870"/>
      <c r="J3670" s="870"/>
      <c r="K3670" s="870"/>
      <c r="L3670" s="870"/>
      <c r="M3670" s="870"/>
      <c r="N3670" s="870"/>
      <c r="O3670" s="870"/>
      <c r="P3670" s="870"/>
      <c r="Q3670" s="870"/>
      <c r="R3670" s="870"/>
      <c r="S3670" s="870"/>
      <c r="T3670" s="870"/>
      <c r="U3670" s="870"/>
      <c r="V3670" s="870"/>
      <c r="W3670" s="870"/>
      <c r="X3670" s="870"/>
      <c r="Y3670" s="870"/>
      <c r="Z3670" s="870"/>
      <c r="AA3670" s="870"/>
      <c r="AB3670" s="870"/>
      <c r="AC3670" s="870"/>
      <c r="AD3670" s="870"/>
      <c r="AE3670" s="870"/>
    </row>
    <row r="3671" spans="1:31">
      <c r="B3671" s="870"/>
      <c r="C3671" s="870"/>
      <c r="D3671" s="870"/>
      <c r="E3671" s="870"/>
      <c r="G3671" s="870"/>
      <c r="H3671" s="870"/>
      <c r="I3671" s="870"/>
      <c r="J3671" s="870"/>
      <c r="K3671" s="870"/>
      <c r="L3671" s="870"/>
      <c r="M3671" s="870"/>
      <c r="N3671" s="870"/>
      <c r="O3671" s="870"/>
      <c r="P3671" s="870"/>
      <c r="Q3671" s="870"/>
      <c r="R3671" s="870"/>
      <c r="S3671" s="870"/>
      <c r="T3671" s="870"/>
      <c r="U3671" s="870"/>
      <c r="V3671" s="870"/>
      <c r="W3671" s="870"/>
      <c r="X3671" s="870"/>
      <c r="Y3671" s="870"/>
      <c r="Z3671" s="870"/>
      <c r="AA3671" s="870"/>
      <c r="AB3671" s="870"/>
      <c r="AC3671" s="870"/>
      <c r="AD3671" s="870"/>
      <c r="AE3671" s="870"/>
    </row>
    <row r="3672" spans="1:31">
      <c r="B3672" s="870"/>
      <c r="C3672" s="870"/>
      <c r="D3672" s="870"/>
      <c r="E3672" s="870"/>
      <c r="G3672" s="870"/>
      <c r="H3672" s="870"/>
      <c r="I3672" s="870"/>
      <c r="J3672" s="870"/>
      <c r="K3672" s="870"/>
      <c r="L3672" s="870"/>
      <c r="M3672" s="870"/>
      <c r="N3672" s="870"/>
      <c r="O3672" s="870"/>
      <c r="P3672" s="870"/>
      <c r="Q3672" s="870"/>
      <c r="R3672" s="870"/>
      <c r="S3672" s="870"/>
      <c r="T3672" s="870"/>
      <c r="U3672" s="870"/>
      <c r="V3672" s="870"/>
      <c r="W3672" s="870"/>
      <c r="X3672" s="870"/>
      <c r="Y3672" s="870"/>
      <c r="Z3672" s="870"/>
      <c r="AA3672" s="870"/>
      <c r="AB3672" s="870"/>
      <c r="AC3672" s="870"/>
      <c r="AD3672" s="870"/>
      <c r="AE3672" s="870"/>
    </row>
    <row r="3673" spans="1:31">
      <c r="B3673" s="870"/>
      <c r="C3673" s="870"/>
      <c r="D3673" s="870"/>
      <c r="E3673" s="870"/>
      <c r="G3673" s="870"/>
      <c r="H3673" s="870"/>
      <c r="I3673" s="870"/>
      <c r="J3673" s="870"/>
      <c r="K3673" s="870"/>
      <c r="L3673" s="870"/>
      <c r="M3673" s="870"/>
      <c r="N3673" s="870"/>
      <c r="O3673" s="870"/>
      <c r="P3673" s="870"/>
      <c r="Q3673" s="870"/>
      <c r="R3673" s="870"/>
      <c r="S3673" s="870"/>
      <c r="T3673" s="870"/>
      <c r="U3673" s="870"/>
      <c r="V3673" s="870"/>
      <c r="W3673" s="870"/>
      <c r="X3673" s="870"/>
      <c r="Y3673" s="870"/>
      <c r="Z3673" s="870"/>
      <c r="AA3673" s="870"/>
      <c r="AB3673" s="870"/>
      <c r="AC3673" s="870"/>
      <c r="AD3673" s="870"/>
      <c r="AE3673" s="870"/>
    </row>
    <row r="3674" spans="1:31">
      <c r="B3674" s="870"/>
      <c r="C3674" s="870"/>
      <c r="D3674" s="870"/>
      <c r="E3674" s="870"/>
      <c r="G3674" s="870"/>
      <c r="H3674" s="870"/>
      <c r="I3674" s="870"/>
      <c r="J3674" s="870"/>
      <c r="K3674" s="870"/>
      <c r="L3674" s="870"/>
      <c r="M3674" s="870"/>
      <c r="N3674" s="870"/>
      <c r="O3674" s="870"/>
      <c r="P3674" s="870"/>
      <c r="Q3674" s="870"/>
      <c r="R3674" s="870"/>
      <c r="S3674" s="870"/>
      <c r="T3674" s="870"/>
      <c r="U3674" s="870"/>
      <c r="V3674" s="870"/>
      <c r="W3674" s="870"/>
      <c r="X3674" s="870"/>
      <c r="Y3674" s="870"/>
      <c r="Z3674" s="870"/>
      <c r="AA3674" s="870"/>
      <c r="AB3674" s="870"/>
      <c r="AC3674" s="870"/>
      <c r="AD3674" s="870"/>
      <c r="AE3674" s="870"/>
    </row>
    <row r="3675" spans="1:31">
      <c r="B3675" s="870"/>
      <c r="C3675" s="870"/>
      <c r="D3675" s="870"/>
      <c r="E3675" s="870"/>
      <c r="G3675" s="870"/>
      <c r="H3675" s="870"/>
      <c r="I3675" s="870"/>
      <c r="J3675" s="870"/>
      <c r="K3675" s="870"/>
      <c r="L3675" s="870"/>
      <c r="M3675" s="870"/>
      <c r="N3675" s="870"/>
      <c r="O3675" s="870"/>
      <c r="P3675" s="870"/>
      <c r="Q3675" s="870"/>
      <c r="R3675" s="870"/>
      <c r="S3675" s="870"/>
      <c r="T3675" s="870"/>
      <c r="U3675" s="870"/>
      <c r="V3675" s="870"/>
      <c r="W3675" s="870"/>
      <c r="X3675" s="870"/>
      <c r="Y3675" s="870"/>
      <c r="Z3675" s="870"/>
      <c r="AA3675" s="870"/>
      <c r="AB3675" s="870"/>
      <c r="AC3675" s="870"/>
      <c r="AD3675" s="870"/>
      <c r="AE3675" s="870"/>
    </row>
    <row r="3676" spans="1:31">
      <c r="B3676" s="870"/>
      <c r="C3676" s="870"/>
      <c r="D3676" s="870"/>
      <c r="E3676" s="870"/>
      <c r="G3676" s="870"/>
      <c r="H3676" s="870"/>
      <c r="I3676" s="870"/>
      <c r="J3676" s="870"/>
      <c r="K3676" s="870"/>
      <c r="L3676" s="870"/>
      <c r="M3676" s="870"/>
      <c r="N3676" s="870"/>
      <c r="O3676" s="870"/>
      <c r="P3676" s="870"/>
      <c r="Q3676" s="870"/>
      <c r="R3676" s="870"/>
      <c r="S3676" s="870"/>
      <c r="T3676" s="870"/>
      <c r="U3676" s="870"/>
      <c r="V3676" s="870"/>
      <c r="W3676" s="870"/>
      <c r="X3676" s="870"/>
      <c r="Y3676" s="870"/>
      <c r="Z3676" s="870"/>
      <c r="AA3676" s="870"/>
      <c r="AB3676" s="870"/>
      <c r="AC3676" s="870"/>
      <c r="AD3676" s="870"/>
      <c r="AE3676" s="870"/>
    </row>
    <row r="3677" spans="1:31">
      <c r="B3677" s="870"/>
      <c r="C3677" s="870"/>
      <c r="D3677" s="870"/>
      <c r="E3677" s="870"/>
      <c r="G3677" s="870"/>
      <c r="H3677" s="870"/>
      <c r="I3677" s="870"/>
      <c r="J3677" s="870"/>
      <c r="K3677" s="870"/>
      <c r="L3677" s="870"/>
      <c r="M3677" s="870"/>
      <c r="N3677" s="870"/>
      <c r="O3677" s="870"/>
      <c r="P3677" s="870"/>
      <c r="Q3677" s="870"/>
      <c r="R3677" s="870"/>
      <c r="S3677" s="870"/>
      <c r="T3677" s="870"/>
      <c r="U3677" s="870"/>
      <c r="V3677" s="870"/>
      <c r="W3677" s="870"/>
      <c r="X3677" s="870"/>
      <c r="Y3677" s="870"/>
      <c r="Z3677" s="870"/>
      <c r="AA3677" s="870"/>
      <c r="AB3677" s="870"/>
      <c r="AC3677" s="870"/>
      <c r="AD3677" s="870"/>
      <c r="AE3677" s="870"/>
    </row>
    <row r="3678" spans="1:31">
      <c r="B3678" s="870"/>
      <c r="C3678" s="870"/>
      <c r="D3678" s="870"/>
      <c r="E3678" s="870"/>
      <c r="G3678" s="870"/>
      <c r="H3678" s="870"/>
      <c r="I3678" s="870"/>
      <c r="J3678" s="870"/>
      <c r="K3678" s="870"/>
      <c r="L3678" s="870"/>
      <c r="M3678" s="870"/>
      <c r="N3678" s="870"/>
      <c r="O3678" s="870"/>
      <c r="P3678" s="870"/>
      <c r="Q3678" s="870"/>
      <c r="R3678" s="870"/>
      <c r="S3678" s="870"/>
      <c r="T3678" s="870"/>
      <c r="U3678" s="870"/>
      <c r="V3678" s="870"/>
      <c r="W3678" s="870"/>
      <c r="X3678" s="870"/>
      <c r="Y3678" s="870"/>
      <c r="Z3678" s="870"/>
      <c r="AA3678" s="870"/>
      <c r="AB3678" s="870"/>
      <c r="AC3678" s="870"/>
      <c r="AD3678" s="870"/>
      <c r="AE3678" s="870"/>
    </row>
    <row r="3679" spans="1:31">
      <c r="B3679" s="870"/>
      <c r="C3679" s="870"/>
      <c r="D3679" s="870"/>
      <c r="E3679" s="870"/>
      <c r="G3679" s="870"/>
      <c r="H3679" s="870"/>
      <c r="I3679" s="870"/>
      <c r="J3679" s="870"/>
      <c r="K3679" s="870"/>
      <c r="L3679" s="870"/>
      <c r="M3679" s="870"/>
      <c r="N3679" s="870"/>
      <c r="O3679" s="870"/>
      <c r="P3679" s="870"/>
      <c r="Q3679" s="870"/>
      <c r="R3679" s="870"/>
      <c r="S3679" s="870"/>
      <c r="T3679" s="870"/>
      <c r="U3679" s="870"/>
      <c r="V3679" s="870"/>
      <c r="W3679" s="870"/>
      <c r="X3679" s="870"/>
      <c r="Y3679" s="870"/>
      <c r="Z3679" s="870"/>
      <c r="AA3679" s="870"/>
      <c r="AB3679" s="870"/>
      <c r="AC3679" s="870"/>
      <c r="AD3679" s="870"/>
      <c r="AE3679" s="870"/>
    </row>
    <row r="3680" spans="1:31">
      <c r="B3680" s="870"/>
      <c r="C3680" s="870"/>
      <c r="D3680" s="870"/>
      <c r="E3680" s="870"/>
      <c r="G3680" s="870"/>
      <c r="H3680" s="870"/>
      <c r="I3680" s="870"/>
      <c r="J3680" s="870"/>
      <c r="K3680" s="870"/>
      <c r="L3680" s="870"/>
      <c r="M3680" s="870"/>
      <c r="N3680" s="870"/>
      <c r="O3680" s="870"/>
      <c r="P3680" s="870"/>
      <c r="Q3680" s="870"/>
      <c r="R3680" s="870"/>
      <c r="S3680" s="870"/>
      <c r="T3680" s="870"/>
      <c r="U3680" s="870"/>
      <c r="V3680" s="870"/>
      <c r="W3680" s="870"/>
      <c r="X3680" s="870"/>
      <c r="Y3680" s="870"/>
      <c r="Z3680" s="870"/>
      <c r="AA3680" s="870"/>
      <c r="AB3680" s="870"/>
      <c r="AC3680" s="870"/>
      <c r="AD3680" s="870"/>
      <c r="AE3680" s="870"/>
    </row>
    <row r="3681" spans="2:31">
      <c r="B3681" s="870"/>
      <c r="C3681" s="870"/>
      <c r="D3681" s="870"/>
      <c r="E3681" s="870"/>
      <c r="G3681" s="870"/>
      <c r="H3681" s="870"/>
      <c r="I3681" s="870"/>
      <c r="J3681" s="870"/>
      <c r="K3681" s="870"/>
      <c r="L3681" s="870"/>
      <c r="M3681" s="870"/>
      <c r="N3681" s="870"/>
      <c r="O3681" s="870"/>
      <c r="P3681" s="870"/>
      <c r="Q3681" s="870"/>
      <c r="R3681" s="870"/>
      <c r="S3681" s="870"/>
      <c r="T3681" s="870"/>
      <c r="U3681" s="870"/>
      <c r="V3681" s="870"/>
      <c r="W3681" s="870"/>
      <c r="X3681" s="870"/>
      <c r="Y3681" s="870"/>
      <c r="Z3681" s="870"/>
      <c r="AA3681" s="870"/>
      <c r="AB3681" s="870"/>
      <c r="AC3681" s="870"/>
      <c r="AD3681" s="870"/>
      <c r="AE3681" s="870"/>
    </row>
    <row r="3682" spans="2:31">
      <c r="B3682" s="870"/>
      <c r="C3682" s="870"/>
      <c r="D3682" s="870"/>
      <c r="E3682" s="870"/>
      <c r="G3682" s="870"/>
      <c r="H3682" s="870"/>
      <c r="I3682" s="870"/>
      <c r="J3682" s="870"/>
      <c r="K3682" s="870"/>
      <c r="L3682" s="870"/>
      <c r="M3682" s="870"/>
      <c r="N3682" s="870"/>
      <c r="O3682" s="870"/>
      <c r="P3682" s="870"/>
      <c r="Q3682" s="870"/>
      <c r="R3682" s="870"/>
      <c r="S3682" s="870"/>
      <c r="T3682" s="870"/>
      <c r="U3682" s="870"/>
      <c r="V3682" s="870"/>
      <c r="W3682" s="870"/>
      <c r="X3682" s="870"/>
      <c r="Y3682" s="870"/>
      <c r="Z3682" s="870"/>
      <c r="AA3682" s="870"/>
      <c r="AB3682" s="870"/>
      <c r="AC3682" s="870"/>
      <c r="AD3682" s="870"/>
      <c r="AE3682" s="870"/>
    </row>
    <row r="3683" spans="2:31">
      <c r="B3683" s="870"/>
      <c r="C3683" s="870"/>
      <c r="D3683" s="870"/>
      <c r="E3683" s="870"/>
      <c r="G3683" s="870"/>
      <c r="H3683" s="870"/>
      <c r="I3683" s="870"/>
      <c r="J3683" s="870"/>
      <c r="K3683" s="870"/>
      <c r="L3683" s="870"/>
      <c r="M3683" s="870"/>
      <c r="N3683" s="870"/>
      <c r="O3683" s="870"/>
      <c r="P3683" s="870"/>
      <c r="Q3683" s="870"/>
      <c r="R3683" s="870"/>
      <c r="S3683" s="870"/>
      <c r="T3683" s="870"/>
      <c r="U3683" s="870"/>
      <c r="V3683" s="870"/>
      <c r="W3683" s="870"/>
      <c r="X3683" s="870"/>
      <c r="Y3683" s="870"/>
      <c r="Z3683" s="870"/>
      <c r="AA3683" s="870"/>
      <c r="AB3683" s="870"/>
      <c r="AC3683" s="870"/>
      <c r="AD3683" s="870"/>
      <c r="AE3683" s="870"/>
    </row>
    <row r="3684" spans="2:31">
      <c r="B3684" s="870"/>
      <c r="C3684" s="870"/>
      <c r="D3684" s="870"/>
      <c r="E3684" s="870"/>
      <c r="G3684" s="870"/>
      <c r="H3684" s="870"/>
      <c r="I3684" s="870"/>
      <c r="J3684" s="870"/>
      <c r="K3684" s="870"/>
      <c r="L3684" s="870"/>
      <c r="M3684" s="870"/>
      <c r="N3684" s="870"/>
      <c r="O3684" s="870"/>
      <c r="P3684" s="870"/>
      <c r="Q3684" s="870"/>
      <c r="R3684" s="870"/>
      <c r="S3684" s="870"/>
      <c r="T3684" s="870"/>
      <c r="U3684" s="870"/>
      <c r="V3684" s="870"/>
      <c r="W3684" s="870"/>
      <c r="X3684" s="870"/>
      <c r="Y3684" s="870"/>
      <c r="Z3684" s="870"/>
      <c r="AA3684" s="870"/>
      <c r="AB3684" s="870"/>
      <c r="AC3684" s="870"/>
      <c r="AD3684" s="870"/>
      <c r="AE3684" s="870"/>
    </row>
    <row r="3685" spans="2:31">
      <c r="B3685" s="870"/>
      <c r="C3685" s="870"/>
      <c r="D3685" s="870"/>
      <c r="E3685" s="870"/>
      <c r="G3685" s="870"/>
      <c r="H3685" s="870"/>
      <c r="I3685" s="870"/>
      <c r="J3685" s="870"/>
      <c r="K3685" s="870"/>
      <c r="L3685" s="870"/>
      <c r="M3685" s="870"/>
      <c r="N3685" s="870"/>
      <c r="O3685" s="870"/>
      <c r="P3685" s="870"/>
      <c r="Q3685" s="870"/>
      <c r="R3685" s="870"/>
      <c r="S3685" s="870"/>
      <c r="T3685" s="870"/>
      <c r="U3685" s="870"/>
      <c r="V3685" s="870"/>
      <c r="W3685" s="870"/>
      <c r="X3685" s="870"/>
      <c r="Y3685" s="870"/>
      <c r="Z3685" s="870"/>
      <c r="AA3685" s="870"/>
      <c r="AB3685" s="870"/>
      <c r="AC3685" s="870"/>
      <c r="AD3685" s="870"/>
      <c r="AE3685" s="870"/>
    </row>
    <row r="3686" spans="2:31">
      <c r="B3686" s="870"/>
      <c r="C3686" s="870"/>
      <c r="D3686" s="870"/>
      <c r="E3686" s="870"/>
      <c r="G3686" s="870"/>
      <c r="H3686" s="870"/>
      <c r="I3686" s="870"/>
      <c r="J3686" s="870"/>
      <c r="K3686" s="870"/>
      <c r="L3686" s="870"/>
      <c r="M3686" s="870"/>
      <c r="N3686" s="870"/>
      <c r="O3686" s="870"/>
      <c r="P3686" s="870"/>
      <c r="Q3686" s="870"/>
      <c r="R3686" s="870"/>
      <c r="S3686" s="870"/>
      <c r="T3686" s="870"/>
      <c r="U3686" s="870"/>
      <c r="V3686" s="870"/>
      <c r="W3686" s="870"/>
      <c r="X3686" s="870"/>
      <c r="Y3686" s="870"/>
      <c r="Z3686" s="870"/>
      <c r="AA3686" s="870"/>
      <c r="AB3686" s="870"/>
      <c r="AC3686" s="870"/>
      <c r="AD3686" s="870"/>
      <c r="AE3686" s="870"/>
    </row>
    <row r="3687" spans="2:31">
      <c r="B3687" s="870"/>
      <c r="C3687" s="870"/>
      <c r="D3687" s="870"/>
      <c r="E3687" s="870"/>
      <c r="G3687" s="870"/>
      <c r="H3687" s="870"/>
      <c r="I3687" s="870"/>
      <c r="J3687" s="870"/>
      <c r="K3687" s="870"/>
      <c r="L3687" s="870"/>
      <c r="M3687" s="870"/>
      <c r="N3687" s="870"/>
      <c r="O3687" s="870"/>
      <c r="P3687" s="870"/>
      <c r="Q3687" s="870"/>
      <c r="R3687" s="870"/>
      <c r="S3687" s="870"/>
      <c r="T3687" s="870"/>
      <c r="U3687" s="870"/>
      <c r="V3687" s="870"/>
      <c r="W3687" s="870"/>
      <c r="X3687" s="870"/>
      <c r="Y3687" s="870"/>
      <c r="Z3687" s="870"/>
      <c r="AA3687" s="870"/>
      <c r="AB3687" s="870"/>
      <c r="AC3687" s="870"/>
      <c r="AD3687" s="870"/>
      <c r="AE3687" s="870"/>
    </row>
    <row r="3688" spans="2:31">
      <c r="B3688" s="870"/>
      <c r="C3688" s="870"/>
      <c r="D3688" s="870"/>
      <c r="E3688" s="870"/>
      <c r="G3688" s="870"/>
      <c r="H3688" s="870"/>
      <c r="I3688" s="870"/>
      <c r="J3688" s="870"/>
      <c r="K3688" s="870"/>
      <c r="L3688" s="870"/>
      <c r="M3688" s="870"/>
      <c r="N3688" s="870"/>
      <c r="O3688" s="870"/>
      <c r="P3688" s="870"/>
      <c r="Q3688" s="870"/>
      <c r="R3688" s="870"/>
      <c r="S3688" s="870"/>
      <c r="T3688" s="870"/>
      <c r="U3688" s="870"/>
      <c r="V3688" s="870"/>
      <c r="W3688" s="870"/>
      <c r="X3688" s="870"/>
      <c r="Y3688" s="870"/>
      <c r="Z3688" s="870"/>
      <c r="AA3688" s="870"/>
      <c r="AB3688" s="870"/>
      <c r="AC3688" s="870"/>
      <c r="AD3688" s="870"/>
      <c r="AE3688" s="870"/>
    </row>
    <row r="3689" spans="2:31">
      <c r="B3689" s="870"/>
      <c r="C3689" s="870"/>
      <c r="D3689" s="870"/>
      <c r="E3689" s="870"/>
      <c r="G3689" s="870"/>
      <c r="H3689" s="870"/>
      <c r="I3689" s="870"/>
      <c r="J3689" s="870"/>
      <c r="K3689" s="870"/>
      <c r="L3689" s="870"/>
      <c r="M3689" s="870"/>
      <c r="N3689" s="870"/>
      <c r="O3689" s="870"/>
      <c r="P3689" s="870"/>
      <c r="Q3689" s="870"/>
      <c r="R3689" s="870"/>
      <c r="S3689" s="870"/>
      <c r="T3689" s="870"/>
      <c r="U3689" s="870"/>
      <c r="V3689" s="870"/>
      <c r="W3689" s="870"/>
      <c r="X3689" s="870"/>
      <c r="Y3689" s="870"/>
      <c r="Z3689" s="870"/>
      <c r="AA3689" s="870"/>
      <c r="AB3689" s="870"/>
      <c r="AC3689" s="870"/>
      <c r="AD3689" s="870"/>
      <c r="AE3689" s="870"/>
    </row>
    <row r="3690" spans="2:31">
      <c r="B3690" s="870"/>
      <c r="C3690" s="870"/>
      <c r="D3690" s="870"/>
      <c r="E3690" s="870"/>
      <c r="G3690" s="870"/>
      <c r="H3690" s="870"/>
      <c r="I3690" s="870"/>
      <c r="J3690" s="870"/>
      <c r="K3690" s="870"/>
      <c r="L3690" s="870"/>
      <c r="M3690" s="870"/>
      <c r="N3690" s="870"/>
      <c r="O3690" s="870"/>
      <c r="P3690" s="870"/>
      <c r="Q3690" s="870"/>
      <c r="R3690" s="870"/>
      <c r="S3690" s="870"/>
      <c r="T3690" s="870"/>
      <c r="U3690" s="870"/>
      <c r="V3690" s="870"/>
      <c r="W3690" s="870"/>
      <c r="X3690" s="870"/>
      <c r="Y3690" s="870"/>
      <c r="Z3690" s="870"/>
      <c r="AA3690" s="870"/>
      <c r="AB3690" s="870"/>
      <c r="AC3690" s="870"/>
      <c r="AD3690" s="870"/>
      <c r="AE3690" s="870"/>
    </row>
    <row r="3691" spans="2:31">
      <c r="B3691" s="870"/>
      <c r="C3691" s="870"/>
      <c r="D3691" s="870"/>
      <c r="E3691" s="870"/>
      <c r="G3691" s="870"/>
      <c r="H3691" s="870"/>
      <c r="I3691" s="870"/>
      <c r="J3691" s="870"/>
      <c r="K3691" s="870"/>
      <c r="L3691" s="870"/>
      <c r="M3691" s="870"/>
      <c r="N3691" s="870"/>
      <c r="O3691" s="870"/>
      <c r="P3691" s="870"/>
      <c r="Q3691" s="870"/>
      <c r="R3691" s="870"/>
      <c r="S3691" s="870"/>
      <c r="T3691" s="870"/>
      <c r="U3691" s="870"/>
      <c r="V3691" s="870"/>
      <c r="W3691" s="870"/>
      <c r="X3691" s="870"/>
      <c r="Y3691" s="870"/>
      <c r="Z3691" s="870"/>
      <c r="AA3691" s="870"/>
      <c r="AB3691" s="870"/>
      <c r="AC3691" s="870"/>
      <c r="AD3691" s="870"/>
      <c r="AE3691" s="870"/>
    </row>
    <row r="3692" spans="2:31">
      <c r="B3692" s="870"/>
      <c r="C3692" s="870"/>
      <c r="D3692" s="870"/>
      <c r="E3692" s="870"/>
      <c r="G3692" s="870"/>
      <c r="H3692" s="870"/>
      <c r="I3692" s="870"/>
      <c r="J3692" s="870"/>
      <c r="K3692" s="870"/>
      <c r="L3692" s="870"/>
      <c r="M3692" s="870"/>
      <c r="N3692" s="870"/>
      <c r="O3692" s="870"/>
      <c r="P3692" s="870"/>
      <c r="Q3692" s="870"/>
      <c r="R3692" s="870"/>
      <c r="S3692" s="870"/>
      <c r="T3692" s="870"/>
      <c r="U3692" s="870"/>
      <c r="V3692" s="870"/>
      <c r="W3692" s="870"/>
      <c r="X3692" s="870"/>
      <c r="Y3692" s="870"/>
      <c r="Z3692" s="870"/>
      <c r="AA3692" s="870"/>
      <c r="AB3692" s="870"/>
      <c r="AC3692" s="870"/>
      <c r="AD3692" s="870"/>
      <c r="AE3692" s="870"/>
    </row>
    <row r="3693" spans="2:31">
      <c r="B3693" s="870"/>
      <c r="C3693" s="870"/>
      <c r="D3693" s="870"/>
      <c r="E3693" s="870"/>
      <c r="G3693" s="870"/>
      <c r="H3693" s="870"/>
      <c r="I3693" s="870"/>
      <c r="J3693" s="870"/>
      <c r="K3693" s="870"/>
      <c r="L3693" s="870"/>
      <c r="M3693" s="870"/>
      <c r="N3693" s="870"/>
      <c r="O3693" s="870"/>
      <c r="P3693" s="870"/>
      <c r="Q3693" s="870"/>
      <c r="R3693" s="870"/>
      <c r="S3693" s="870"/>
      <c r="T3693" s="870"/>
      <c r="U3693" s="870"/>
      <c r="V3693" s="870"/>
      <c r="W3693" s="870"/>
      <c r="X3693" s="870"/>
      <c r="Y3693" s="870"/>
      <c r="Z3693" s="870"/>
      <c r="AA3693" s="870"/>
      <c r="AB3693" s="870"/>
      <c r="AC3693" s="870"/>
      <c r="AD3693" s="870"/>
      <c r="AE3693" s="870"/>
    </row>
    <row r="3694" spans="2:31">
      <c r="B3694" s="870"/>
      <c r="C3694" s="870"/>
      <c r="D3694" s="870"/>
      <c r="E3694" s="870"/>
      <c r="G3694" s="870"/>
      <c r="H3694" s="870"/>
      <c r="I3694" s="870"/>
      <c r="J3694" s="870"/>
      <c r="K3694" s="870"/>
      <c r="L3694" s="870"/>
      <c r="M3694" s="870"/>
      <c r="N3694" s="870"/>
      <c r="O3694" s="870"/>
      <c r="P3694" s="870"/>
      <c r="Q3694" s="870"/>
      <c r="R3694" s="870"/>
      <c r="S3694" s="870"/>
      <c r="T3694" s="870"/>
      <c r="U3694" s="870"/>
      <c r="V3694" s="870"/>
      <c r="W3694" s="870"/>
      <c r="X3694" s="870"/>
      <c r="Y3694" s="870"/>
      <c r="Z3694" s="870"/>
      <c r="AA3694" s="870"/>
      <c r="AB3694" s="870"/>
      <c r="AC3694" s="870"/>
      <c r="AD3694" s="870"/>
      <c r="AE3694" s="870"/>
    </row>
    <row r="3695" spans="2:31">
      <c r="B3695" s="870"/>
      <c r="C3695" s="870"/>
      <c r="D3695" s="870"/>
      <c r="E3695" s="870"/>
      <c r="G3695" s="870"/>
      <c r="H3695" s="870"/>
      <c r="I3695" s="870"/>
      <c r="J3695" s="870"/>
      <c r="K3695" s="870"/>
      <c r="L3695" s="870"/>
      <c r="M3695" s="870"/>
      <c r="N3695" s="870"/>
      <c r="O3695" s="870"/>
      <c r="P3695" s="870"/>
      <c r="Q3695" s="870"/>
      <c r="R3695" s="870"/>
      <c r="S3695" s="870"/>
      <c r="T3695" s="870"/>
      <c r="U3695" s="870"/>
      <c r="V3695" s="870"/>
      <c r="W3695" s="870"/>
      <c r="X3695" s="870"/>
      <c r="Y3695" s="870"/>
      <c r="Z3695" s="870"/>
      <c r="AA3695" s="870"/>
      <c r="AB3695" s="870"/>
      <c r="AC3695" s="870"/>
      <c r="AD3695" s="870"/>
      <c r="AE3695" s="870"/>
    </row>
    <row r="3696" spans="2:31">
      <c r="B3696" s="870"/>
      <c r="C3696" s="870"/>
      <c r="D3696" s="870"/>
      <c r="E3696" s="870"/>
      <c r="G3696" s="870"/>
      <c r="H3696" s="870"/>
      <c r="I3696" s="870"/>
      <c r="J3696" s="870"/>
      <c r="K3696" s="870"/>
      <c r="L3696" s="870"/>
      <c r="M3696" s="870"/>
      <c r="N3696" s="870"/>
      <c r="O3696" s="870"/>
      <c r="P3696" s="870"/>
      <c r="Q3696" s="870"/>
      <c r="R3696" s="870"/>
      <c r="S3696" s="870"/>
      <c r="T3696" s="870"/>
      <c r="U3696" s="870"/>
      <c r="V3696" s="870"/>
      <c r="W3696" s="870"/>
      <c r="X3696" s="870"/>
      <c r="Y3696" s="870"/>
      <c r="Z3696" s="870"/>
      <c r="AA3696" s="870"/>
      <c r="AB3696" s="870"/>
      <c r="AC3696" s="870"/>
      <c r="AD3696" s="870"/>
      <c r="AE3696" s="870"/>
    </row>
    <row r="3697" spans="2:31">
      <c r="B3697" s="870"/>
      <c r="C3697" s="870"/>
      <c r="D3697" s="870"/>
      <c r="E3697" s="870"/>
      <c r="G3697" s="870"/>
      <c r="H3697" s="870"/>
      <c r="I3697" s="870"/>
      <c r="J3697" s="870"/>
      <c r="K3697" s="870"/>
      <c r="L3697" s="870"/>
      <c r="M3697" s="870"/>
      <c r="N3697" s="870"/>
      <c r="O3697" s="870"/>
      <c r="P3697" s="870"/>
      <c r="Q3697" s="870"/>
      <c r="R3697" s="870"/>
      <c r="S3697" s="870"/>
      <c r="T3697" s="870"/>
      <c r="U3697" s="870"/>
      <c r="V3697" s="870"/>
      <c r="W3697" s="870"/>
      <c r="X3697" s="870"/>
      <c r="Y3697" s="870"/>
      <c r="Z3697" s="870"/>
      <c r="AA3697" s="870"/>
      <c r="AB3697" s="870"/>
      <c r="AC3697" s="870"/>
      <c r="AD3697" s="870"/>
      <c r="AE3697" s="870"/>
    </row>
    <row r="3698" spans="2:31">
      <c r="B3698" s="870"/>
      <c r="C3698" s="870"/>
      <c r="D3698" s="870"/>
      <c r="E3698" s="870"/>
      <c r="G3698" s="870"/>
      <c r="H3698" s="870"/>
      <c r="I3698" s="870"/>
      <c r="J3698" s="870"/>
      <c r="K3698" s="870"/>
      <c r="L3698" s="870"/>
      <c r="M3698" s="870"/>
      <c r="N3698" s="870"/>
      <c r="O3698" s="870"/>
      <c r="P3698" s="870"/>
      <c r="Q3698" s="870"/>
      <c r="R3698" s="870"/>
      <c r="S3698" s="870"/>
      <c r="T3698" s="870"/>
      <c r="U3698" s="870"/>
      <c r="V3698" s="870"/>
      <c r="W3698" s="870"/>
      <c r="X3698" s="870"/>
      <c r="Y3698" s="870"/>
      <c r="Z3698" s="870"/>
      <c r="AA3698" s="870"/>
      <c r="AB3698" s="870"/>
      <c r="AC3698" s="870"/>
      <c r="AD3698" s="870"/>
      <c r="AE3698" s="870"/>
    </row>
    <row r="3699" spans="2:31">
      <c r="B3699" s="870"/>
      <c r="C3699" s="870"/>
      <c r="D3699" s="870"/>
      <c r="E3699" s="870"/>
      <c r="G3699" s="870"/>
      <c r="H3699" s="870"/>
      <c r="I3699" s="870"/>
      <c r="J3699" s="870"/>
      <c r="K3699" s="870"/>
      <c r="L3699" s="870"/>
      <c r="M3699" s="870"/>
      <c r="N3699" s="870"/>
      <c r="O3699" s="870"/>
      <c r="P3699" s="870"/>
      <c r="Q3699" s="870"/>
      <c r="R3699" s="870"/>
      <c r="S3699" s="870"/>
      <c r="T3699" s="870"/>
      <c r="U3699" s="870"/>
      <c r="V3699" s="870"/>
      <c r="W3699" s="870"/>
      <c r="X3699" s="870"/>
      <c r="Y3699" s="870"/>
      <c r="Z3699" s="870"/>
      <c r="AA3699" s="870"/>
      <c r="AB3699" s="870"/>
      <c r="AC3699" s="870"/>
      <c r="AD3699" s="870"/>
      <c r="AE3699" s="870"/>
    </row>
    <row r="3700" spans="2:31">
      <c r="B3700" s="870"/>
      <c r="C3700" s="870"/>
      <c r="D3700" s="870"/>
      <c r="E3700" s="870"/>
      <c r="G3700" s="870"/>
      <c r="H3700" s="870"/>
      <c r="I3700" s="870"/>
      <c r="J3700" s="870"/>
      <c r="K3700" s="870"/>
      <c r="L3700" s="870"/>
      <c r="M3700" s="870"/>
      <c r="N3700" s="870"/>
      <c r="O3700" s="870"/>
      <c r="P3700" s="870"/>
      <c r="Q3700" s="870"/>
      <c r="R3700" s="870"/>
      <c r="S3700" s="870"/>
      <c r="T3700" s="870"/>
      <c r="U3700" s="870"/>
      <c r="V3700" s="870"/>
      <c r="W3700" s="870"/>
      <c r="X3700" s="870"/>
      <c r="Y3700" s="870"/>
      <c r="Z3700" s="870"/>
      <c r="AA3700" s="870"/>
      <c r="AB3700" s="870"/>
      <c r="AC3700" s="870"/>
      <c r="AD3700" s="870"/>
      <c r="AE3700" s="870"/>
    </row>
    <row r="3701" spans="2:31">
      <c r="B3701" s="870"/>
      <c r="C3701" s="870"/>
      <c r="D3701" s="870"/>
      <c r="E3701" s="870"/>
      <c r="G3701" s="870"/>
      <c r="H3701" s="870"/>
      <c r="I3701" s="870"/>
      <c r="J3701" s="870"/>
      <c r="K3701" s="870"/>
      <c r="L3701" s="870"/>
      <c r="M3701" s="870"/>
      <c r="N3701" s="870"/>
      <c r="O3701" s="870"/>
      <c r="P3701" s="870"/>
      <c r="Q3701" s="870"/>
      <c r="R3701" s="870"/>
      <c r="S3701" s="870"/>
      <c r="T3701" s="870"/>
      <c r="U3701" s="870"/>
      <c r="V3701" s="870"/>
      <c r="W3701" s="870"/>
      <c r="X3701" s="870"/>
      <c r="Y3701" s="870"/>
      <c r="Z3701" s="870"/>
      <c r="AA3701" s="870"/>
      <c r="AB3701" s="870"/>
      <c r="AC3701" s="870"/>
      <c r="AD3701" s="870"/>
      <c r="AE3701" s="870"/>
    </row>
    <row r="3702" spans="2:31">
      <c r="B3702" s="870"/>
      <c r="C3702" s="870"/>
      <c r="D3702" s="870"/>
      <c r="E3702" s="870"/>
      <c r="G3702" s="870"/>
      <c r="H3702" s="870"/>
      <c r="I3702" s="870"/>
      <c r="J3702" s="870"/>
      <c r="K3702" s="870"/>
      <c r="L3702" s="870"/>
      <c r="M3702" s="870"/>
      <c r="N3702" s="870"/>
      <c r="O3702" s="870"/>
      <c r="P3702" s="870"/>
      <c r="Q3702" s="870"/>
      <c r="R3702" s="870"/>
      <c r="S3702" s="870"/>
      <c r="T3702" s="870"/>
      <c r="U3702" s="870"/>
      <c r="V3702" s="870"/>
      <c r="W3702" s="870"/>
      <c r="X3702" s="870"/>
      <c r="Y3702" s="870"/>
      <c r="Z3702" s="870"/>
      <c r="AA3702" s="870"/>
      <c r="AB3702" s="870"/>
      <c r="AC3702" s="870"/>
      <c r="AD3702" s="870"/>
      <c r="AE3702" s="870"/>
    </row>
    <row r="3703" spans="2:31">
      <c r="B3703" s="870"/>
      <c r="C3703" s="870"/>
      <c r="D3703" s="870"/>
      <c r="E3703" s="870"/>
      <c r="G3703" s="870"/>
      <c r="H3703" s="870"/>
      <c r="I3703" s="870"/>
      <c r="J3703" s="870"/>
      <c r="K3703" s="870"/>
      <c r="L3703" s="870"/>
      <c r="M3703" s="870"/>
      <c r="N3703" s="870"/>
      <c r="O3703" s="870"/>
      <c r="P3703" s="870"/>
      <c r="Q3703" s="870"/>
      <c r="R3703" s="870"/>
      <c r="S3703" s="870"/>
      <c r="T3703" s="870"/>
      <c r="U3703" s="870"/>
      <c r="V3703" s="870"/>
      <c r="W3703" s="870"/>
      <c r="X3703" s="870"/>
      <c r="Y3703" s="870"/>
      <c r="Z3703" s="870"/>
      <c r="AA3703" s="870"/>
      <c r="AB3703" s="870"/>
      <c r="AC3703" s="870"/>
      <c r="AD3703" s="870"/>
      <c r="AE3703" s="870"/>
    </row>
    <row r="3704" spans="2:31">
      <c r="B3704" s="870"/>
      <c r="C3704" s="870"/>
      <c r="D3704" s="870"/>
      <c r="E3704" s="870"/>
      <c r="G3704" s="870"/>
      <c r="H3704" s="870"/>
      <c r="I3704" s="870"/>
      <c r="J3704" s="870"/>
      <c r="K3704" s="870"/>
      <c r="L3704" s="870"/>
      <c r="M3704" s="870"/>
      <c r="N3704" s="870"/>
      <c r="O3704" s="870"/>
      <c r="P3704" s="870"/>
      <c r="Q3704" s="870"/>
      <c r="R3704" s="870"/>
      <c r="S3704" s="870"/>
      <c r="T3704" s="870"/>
      <c r="U3704" s="870"/>
      <c r="V3704" s="870"/>
      <c r="W3704" s="870"/>
      <c r="X3704" s="870"/>
      <c r="Y3704" s="870"/>
      <c r="Z3704" s="870"/>
      <c r="AA3704" s="870"/>
      <c r="AB3704" s="870"/>
      <c r="AC3704" s="870"/>
      <c r="AD3704" s="870"/>
      <c r="AE3704" s="870"/>
    </row>
    <row r="3705" spans="2:31">
      <c r="B3705" s="870"/>
      <c r="C3705" s="870"/>
      <c r="D3705" s="870"/>
      <c r="E3705" s="870"/>
      <c r="G3705" s="870"/>
      <c r="H3705" s="870"/>
      <c r="I3705" s="870"/>
      <c r="J3705" s="870"/>
      <c r="K3705" s="870"/>
      <c r="L3705" s="870"/>
      <c r="M3705" s="870"/>
      <c r="N3705" s="870"/>
      <c r="O3705" s="870"/>
      <c r="P3705" s="870"/>
      <c r="Q3705" s="870"/>
      <c r="R3705" s="870"/>
      <c r="S3705" s="870"/>
      <c r="T3705" s="870"/>
      <c r="U3705" s="870"/>
      <c r="V3705" s="870"/>
      <c r="W3705" s="870"/>
      <c r="X3705" s="870"/>
      <c r="Y3705" s="870"/>
      <c r="Z3705" s="870"/>
      <c r="AA3705" s="870"/>
      <c r="AB3705" s="870"/>
      <c r="AC3705" s="870"/>
      <c r="AD3705" s="870"/>
      <c r="AE3705" s="870"/>
    </row>
    <row r="3706" spans="2:31">
      <c r="B3706" s="870"/>
      <c r="C3706" s="870"/>
      <c r="D3706" s="870"/>
      <c r="E3706" s="870"/>
      <c r="G3706" s="870"/>
      <c r="H3706" s="870"/>
      <c r="I3706" s="870"/>
      <c r="J3706" s="870"/>
      <c r="K3706" s="870"/>
      <c r="L3706" s="870"/>
      <c r="M3706" s="870"/>
      <c r="N3706" s="870"/>
      <c r="O3706" s="870"/>
      <c r="P3706" s="870"/>
      <c r="Q3706" s="870"/>
      <c r="R3706" s="870"/>
      <c r="S3706" s="870"/>
      <c r="T3706" s="870"/>
      <c r="U3706" s="870"/>
      <c r="V3706" s="870"/>
      <c r="W3706" s="870"/>
      <c r="X3706" s="870"/>
      <c r="Y3706" s="870"/>
      <c r="Z3706" s="870"/>
      <c r="AA3706" s="870"/>
      <c r="AB3706" s="870"/>
      <c r="AC3706" s="870"/>
      <c r="AD3706" s="870"/>
      <c r="AE3706" s="870"/>
    </row>
    <row r="3707" spans="2:31">
      <c r="B3707" s="870"/>
      <c r="C3707" s="870"/>
      <c r="D3707" s="870"/>
      <c r="E3707" s="870"/>
      <c r="G3707" s="870"/>
      <c r="H3707" s="870"/>
      <c r="I3707" s="870"/>
      <c r="J3707" s="870"/>
      <c r="K3707" s="870"/>
      <c r="L3707" s="870"/>
      <c r="M3707" s="870"/>
      <c r="N3707" s="870"/>
      <c r="O3707" s="870"/>
      <c r="P3707" s="870"/>
      <c r="Q3707" s="870"/>
      <c r="R3707" s="870"/>
      <c r="S3707" s="870"/>
      <c r="T3707" s="870"/>
      <c r="U3707" s="870"/>
      <c r="V3707" s="870"/>
      <c r="W3707" s="870"/>
      <c r="X3707" s="870"/>
      <c r="Y3707" s="870"/>
      <c r="Z3707" s="870"/>
      <c r="AA3707" s="870"/>
      <c r="AB3707" s="870"/>
      <c r="AC3707" s="870"/>
      <c r="AD3707" s="870"/>
      <c r="AE3707" s="870"/>
    </row>
    <row r="3708" spans="2:31">
      <c r="B3708" s="870"/>
      <c r="C3708" s="870"/>
      <c r="D3708" s="870"/>
      <c r="E3708" s="870"/>
      <c r="G3708" s="870"/>
      <c r="H3708" s="870"/>
      <c r="I3708" s="870"/>
      <c r="J3708" s="870"/>
      <c r="K3708" s="870"/>
      <c r="L3708" s="870"/>
      <c r="M3708" s="870"/>
      <c r="N3708" s="870"/>
      <c r="O3708" s="870"/>
      <c r="P3708" s="870"/>
      <c r="Q3708" s="870"/>
      <c r="R3708" s="870"/>
      <c r="S3708" s="870"/>
      <c r="T3708" s="870"/>
      <c r="U3708" s="870"/>
      <c r="V3708" s="870"/>
      <c r="W3708" s="870"/>
      <c r="X3708" s="870"/>
      <c r="Y3708" s="870"/>
      <c r="Z3708" s="870"/>
      <c r="AA3708" s="870"/>
      <c r="AB3708" s="870"/>
      <c r="AC3708" s="870"/>
      <c r="AD3708" s="870"/>
      <c r="AE3708" s="870"/>
    </row>
    <row r="3709" spans="2:31">
      <c r="B3709" s="870"/>
      <c r="C3709" s="870"/>
      <c r="D3709" s="870"/>
      <c r="E3709" s="870"/>
      <c r="G3709" s="870"/>
      <c r="H3709" s="870"/>
      <c r="I3709" s="870"/>
      <c r="J3709" s="870"/>
      <c r="K3709" s="870"/>
      <c r="L3709" s="870"/>
      <c r="M3709" s="870"/>
      <c r="N3709" s="870"/>
      <c r="O3709" s="870"/>
      <c r="P3709" s="870"/>
      <c r="Q3709" s="870"/>
      <c r="R3709" s="870"/>
      <c r="S3709" s="870"/>
      <c r="T3709" s="870"/>
      <c r="U3709" s="870"/>
      <c r="V3709" s="870"/>
      <c r="W3709" s="870"/>
      <c r="X3709" s="870"/>
      <c r="Y3709" s="870"/>
      <c r="Z3709" s="870"/>
      <c r="AA3709" s="870"/>
      <c r="AB3709" s="870"/>
      <c r="AC3709" s="870"/>
      <c r="AD3709" s="870"/>
      <c r="AE3709" s="870"/>
    </row>
    <row r="3710" spans="2:31">
      <c r="B3710" s="870"/>
      <c r="C3710" s="870"/>
      <c r="D3710" s="870"/>
      <c r="E3710" s="870"/>
      <c r="G3710" s="870"/>
      <c r="H3710" s="870"/>
      <c r="I3710" s="870"/>
      <c r="J3710" s="870"/>
      <c r="K3710" s="870"/>
      <c r="L3710" s="870"/>
      <c r="M3710" s="870"/>
      <c r="N3710" s="870"/>
      <c r="O3710" s="870"/>
      <c r="P3710" s="870"/>
      <c r="Q3710" s="870"/>
      <c r="R3710" s="870"/>
      <c r="S3710" s="870"/>
      <c r="T3710" s="870"/>
      <c r="U3710" s="870"/>
      <c r="V3710" s="870"/>
      <c r="W3710" s="870"/>
      <c r="X3710" s="870"/>
      <c r="Y3710" s="870"/>
      <c r="Z3710" s="870"/>
      <c r="AA3710" s="870"/>
      <c r="AB3710" s="870"/>
      <c r="AC3710" s="870"/>
      <c r="AD3710" s="870"/>
      <c r="AE3710" s="870"/>
    </row>
    <row r="3711" spans="2:31">
      <c r="B3711" s="870"/>
      <c r="C3711" s="870"/>
      <c r="D3711" s="870"/>
      <c r="E3711" s="870"/>
      <c r="G3711" s="870"/>
      <c r="H3711" s="870"/>
      <c r="I3711" s="870"/>
      <c r="J3711" s="870"/>
      <c r="K3711" s="870"/>
      <c r="L3711" s="870"/>
      <c r="M3711" s="870"/>
      <c r="N3711" s="870"/>
      <c r="O3711" s="870"/>
      <c r="P3711" s="870"/>
      <c r="Q3711" s="870"/>
      <c r="R3711" s="870"/>
      <c r="S3711" s="870"/>
      <c r="T3711" s="870"/>
      <c r="U3711" s="870"/>
      <c r="V3711" s="870"/>
      <c r="W3711" s="870"/>
      <c r="X3711" s="870"/>
      <c r="Y3711" s="870"/>
      <c r="Z3711" s="870"/>
      <c r="AA3711" s="870"/>
      <c r="AB3711" s="870"/>
      <c r="AC3711" s="870"/>
      <c r="AD3711" s="870"/>
      <c r="AE3711" s="870"/>
    </row>
    <row r="3712" spans="2:31">
      <c r="B3712" s="870"/>
      <c r="C3712" s="870"/>
      <c r="D3712" s="870"/>
      <c r="E3712" s="870"/>
      <c r="G3712" s="870"/>
      <c r="H3712" s="870"/>
      <c r="I3712" s="870"/>
      <c r="J3712" s="870"/>
      <c r="K3712" s="870"/>
      <c r="L3712" s="870"/>
      <c r="M3712" s="870"/>
      <c r="N3712" s="870"/>
      <c r="O3712" s="870"/>
      <c r="P3712" s="870"/>
      <c r="Q3712" s="870"/>
      <c r="R3712" s="870"/>
      <c r="S3712" s="870"/>
      <c r="T3712" s="870"/>
      <c r="U3712" s="870"/>
      <c r="V3712" s="870"/>
      <c r="W3712" s="870"/>
      <c r="X3712" s="870"/>
      <c r="Y3712" s="870"/>
      <c r="Z3712" s="870"/>
      <c r="AA3712" s="870"/>
      <c r="AB3712" s="870"/>
      <c r="AC3712" s="870"/>
      <c r="AD3712" s="870"/>
      <c r="AE3712" s="870"/>
    </row>
    <row r="3713" spans="2:31">
      <c r="B3713" s="870"/>
      <c r="C3713" s="870"/>
      <c r="D3713" s="870"/>
      <c r="E3713" s="870"/>
      <c r="G3713" s="870"/>
      <c r="H3713" s="870"/>
      <c r="I3713" s="870"/>
      <c r="J3713" s="870"/>
      <c r="K3713" s="870"/>
      <c r="L3713" s="870"/>
      <c r="M3713" s="870"/>
      <c r="N3713" s="870"/>
      <c r="O3713" s="870"/>
      <c r="P3713" s="870"/>
      <c r="Q3713" s="870"/>
      <c r="R3713" s="870"/>
      <c r="S3713" s="870"/>
      <c r="T3713" s="870"/>
      <c r="U3713" s="870"/>
      <c r="V3713" s="870"/>
      <c r="W3713" s="870"/>
      <c r="X3713" s="870"/>
      <c r="Y3713" s="870"/>
      <c r="Z3713" s="870"/>
      <c r="AA3713" s="870"/>
      <c r="AB3713" s="870"/>
      <c r="AC3713" s="870"/>
      <c r="AD3713" s="870"/>
      <c r="AE3713" s="870"/>
    </row>
    <row r="3714" spans="2:31">
      <c r="B3714" s="870"/>
      <c r="C3714" s="870"/>
      <c r="D3714" s="870"/>
      <c r="E3714" s="870"/>
      <c r="G3714" s="870"/>
      <c r="H3714" s="870"/>
      <c r="I3714" s="870"/>
      <c r="J3714" s="870"/>
      <c r="K3714" s="870"/>
      <c r="L3714" s="870"/>
      <c r="M3714" s="870"/>
      <c r="N3714" s="870"/>
      <c r="O3714" s="870"/>
      <c r="P3714" s="870"/>
      <c r="Q3714" s="870"/>
      <c r="R3714" s="870"/>
      <c r="S3714" s="870"/>
      <c r="T3714" s="870"/>
      <c r="U3714" s="870"/>
      <c r="V3714" s="870"/>
      <c r="W3714" s="870"/>
      <c r="X3714" s="870"/>
      <c r="Y3714" s="870"/>
      <c r="Z3714" s="870"/>
      <c r="AA3714" s="870"/>
      <c r="AB3714" s="870"/>
      <c r="AC3714" s="870"/>
      <c r="AD3714" s="870"/>
      <c r="AE3714" s="870"/>
    </row>
    <row r="3715" spans="2:31">
      <c r="B3715" s="870"/>
      <c r="C3715" s="870"/>
      <c r="D3715" s="870"/>
      <c r="E3715" s="870"/>
      <c r="G3715" s="870"/>
      <c r="H3715" s="870"/>
      <c r="I3715" s="870"/>
      <c r="J3715" s="870"/>
      <c r="K3715" s="870"/>
      <c r="L3715" s="870"/>
      <c r="M3715" s="870"/>
      <c r="N3715" s="870"/>
      <c r="O3715" s="870"/>
      <c r="P3715" s="870"/>
      <c r="Q3715" s="870"/>
      <c r="R3715" s="870"/>
      <c r="S3715" s="870"/>
      <c r="T3715" s="870"/>
      <c r="U3715" s="870"/>
      <c r="V3715" s="870"/>
      <c r="W3715" s="870"/>
      <c r="X3715" s="870"/>
      <c r="Y3715" s="870"/>
      <c r="Z3715" s="870"/>
      <c r="AA3715" s="870"/>
      <c r="AB3715" s="870"/>
      <c r="AC3715" s="870"/>
      <c r="AD3715" s="870"/>
      <c r="AE3715" s="870"/>
    </row>
    <row r="3716" spans="2:31">
      <c r="B3716" s="870"/>
      <c r="C3716" s="870"/>
      <c r="D3716" s="870"/>
      <c r="E3716" s="870"/>
      <c r="G3716" s="870"/>
      <c r="H3716" s="870"/>
      <c r="I3716" s="870"/>
      <c r="J3716" s="870"/>
      <c r="K3716" s="870"/>
      <c r="L3716" s="870"/>
      <c r="M3716" s="870"/>
      <c r="N3716" s="870"/>
      <c r="O3716" s="870"/>
      <c r="P3716" s="870"/>
      <c r="Q3716" s="870"/>
      <c r="R3716" s="870"/>
      <c r="S3716" s="870"/>
      <c r="T3716" s="870"/>
      <c r="U3716" s="870"/>
      <c r="V3716" s="870"/>
      <c r="W3716" s="870"/>
      <c r="X3716" s="870"/>
      <c r="Y3716" s="870"/>
      <c r="Z3716" s="870"/>
      <c r="AA3716" s="870"/>
      <c r="AB3716" s="870"/>
      <c r="AC3716" s="870"/>
      <c r="AD3716" s="870"/>
      <c r="AE3716" s="870"/>
    </row>
    <row r="3717" spans="2:31">
      <c r="B3717" s="870"/>
      <c r="C3717" s="870"/>
      <c r="D3717" s="870"/>
      <c r="E3717" s="870"/>
      <c r="G3717" s="870"/>
      <c r="H3717" s="870"/>
      <c r="I3717" s="870"/>
      <c r="J3717" s="870"/>
      <c r="K3717" s="870"/>
      <c r="L3717" s="870"/>
      <c r="M3717" s="870"/>
      <c r="N3717" s="870"/>
      <c r="O3717" s="870"/>
      <c r="P3717" s="870"/>
      <c r="Q3717" s="870"/>
      <c r="R3717" s="870"/>
      <c r="S3717" s="870"/>
      <c r="T3717" s="870"/>
      <c r="U3717" s="870"/>
      <c r="V3717" s="870"/>
      <c r="W3717" s="870"/>
      <c r="X3717" s="870"/>
      <c r="Y3717" s="870"/>
      <c r="Z3717" s="870"/>
      <c r="AA3717" s="870"/>
      <c r="AB3717" s="870"/>
      <c r="AC3717" s="870"/>
      <c r="AD3717" s="870"/>
      <c r="AE3717" s="870"/>
    </row>
    <row r="3718" spans="2:31">
      <c r="B3718" s="870"/>
      <c r="C3718" s="870"/>
      <c r="D3718" s="870"/>
      <c r="E3718" s="870"/>
      <c r="G3718" s="870"/>
      <c r="H3718" s="870"/>
      <c r="I3718" s="870"/>
      <c r="J3718" s="870"/>
      <c r="K3718" s="870"/>
      <c r="L3718" s="870"/>
      <c r="M3718" s="870"/>
      <c r="N3718" s="870"/>
      <c r="O3718" s="870"/>
      <c r="P3718" s="870"/>
      <c r="Q3718" s="870"/>
      <c r="R3718" s="870"/>
      <c r="S3718" s="870"/>
      <c r="T3718" s="870"/>
      <c r="U3718" s="870"/>
      <c r="V3718" s="870"/>
      <c r="W3718" s="870"/>
      <c r="X3718" s="870"/>
      <c r="Y3718" s="870"/>
      <c r="Z3718" s="870"/>
      <c r="AA3718" s="870"/>
      <c r="AB3718" s="870"/>
      <c r="AC3718" s="870"/>
      <c r="AD3718" s="870"/>
      <c r="AE3718" s="870"/>
    </row>
    <row r="3719" spans="2:31">
      <c r="B3719" s="870"/>
      <c r="C3719" s="870"/>
      <c r="D3719" s="870"/>
      <c r="E3719" s="870"/>
      <c r="G3719" s="870"/>
      <c r="H3719" s="870"/>
      <c r="I3719" s="870"/>
      <c r="J3719" s="870"/>
      <c r="K3719" s="870"/>
      <c r="L3719" s="870"/>
      <c r="M3719" s="870"/>
      <c r="N3719" s="870"/>
      <c r="O3719" s="870"/>
      <c r="P3719" s="870"/>
      <c r="Q3719" s="870"/>
      <c r="R3719" s="870"/>
      <c r="S3719" s="870"/>
      <c r="T3719" s="870"/>
      <c r="U3719" s="870"/>
      <c r="V3719" s="870"/>
      <c r="W3719" s="870"/>
      <c r="X3719" s="870"/>
      <c r="Y3719" s="870"/>
      <c r="Z3719" s="870"/>
      <c r="AA3719" s="870"/>
      <c r="AB3719" s="870"/>
      <c r="AC3719" s="870"/>
      <c r="AD3719" s="870"/>
      <c r="AE3719" s="870"/>
    </row>
    <row r="3720" spans="2:31">
      <c r="B3720" s="870"/>
      <c r="C3720" s="870"/>
      <c r="D3720" s="870"/>
      <c r="E3720" s="870"/>
      <c r="G3720" s="870"/>
      <c r="H3720" s="870"/>
      <c r="I3720" s="870"/>
      <c r="J3720" s="870"/>
      <c r="K3720" s="870"/>
      <c r="L3720" s="870"/>
      <c r="M3720" s="870"/>
      <c r="N3720" s="870"/>
      <c r="O3720" s="870"/>
      <c r="P3720" s="870"/>
      <c r="Q3720" s="870"/>
      <c r="R3720" s="870"/>
      <c r="S3720" s="870"/>
      <c r="T3720" s="870"/>
      <c r="U3720" s="870"/>
      <c r="V3720" s="870"/>
      <c r="W3720" s="870"/>
      <c r="X3720" s="870"/>
      <c r="Y3720" s="870"/>
      <c r="Z3720" s="870"/>
      <c r="AA3720" s="870"/>
      <c r="AB3720" s="870"/>
      <c r="AC3720" s="870"/>
      <c r="AD3720" s="870"/>
      <c r="AE3720" s="870"/>
    </row>
    <row r="3721" spans="2:31">
      <c r="B3721" s="870"/>
      <c r="C3721" s="870"/>
      <c r="D3721" s="870"/>
      <c r="E3721" s="870"/>
      <c r="G3721" s="870"/>
      <c r="H3721" s="870"/>
      <c r="I3721" s="870"/>
      <c r="J3721" s="870"/>
      <c r="K3721" s="870"/>
      <c r="L3721" s="870"/>
      <c r="M3721" s="870"/>
      <c r="N3721" s="870"/>
      <c r="O3721" s="870"/>
      <c r="P3721" s="870"/>
      <c r="Q3721" s="870"/>
      <c r="R3721" s="870"/>
      <c r="S3721" s="870"/>
      <c r="T3721" s="870"/>
      <c r="U3721" s="870"/>
      <c r="V3721" s="870"/>
      <c r="W3721" s="870"/>
      <c r="X3721" s="870"/>
      <c r="Y3721" s="870"/>
      <c r="Z3721" s="870"/>
      <c r="AA3721" s="870"/>
      <c r="AB3721" s="870"/>
      <c r="AC3721" s="870"/>
      <c r="AD3721" s="870"/>
      <c r="AE3721" s="870"/>
    </row>
    <row r="3722" spans="2:31">
      <c r="B3722" s="870"/>
      <c r="C3722" s="870"/>
      <c r="D3722" s="870"/>
      <c r="E3722" s="870"/>
      <c r="G3722" s="870"/>
      <c r="H3722" s="870"/>
      <c r="I3722" s="870"/>
      <c r="J3722" s="870"/>
      <c r="K3722" s="870"/>
      <c r="L3722" s="870"/>
      <c r="M3722" s="870"/>
      <c r="N3722" s="870"/>
      <c r="O3722" s="870"/>
      <c r="P3722" s="870"/>
      <c r="Q3722" s="870"/>
      <c r="R3722" s="870"/>
      <c r="S3722" s="870"/>
      <c r="T3722" s="870"/>
      <c r="U3722" s="870"/>
      <c r="V3722" s="870"/>
      <c r="W3722" s="870"/>
      <c r="X3722" s="870"/>
      <c r="Y3722" s="870"/>
      <c r="Z3722" s="870"/>
      <c r="AA3722" s="870"/>
      <c r="AB3722" s="870"/>
      <c r="AC3722" s="870"/>
      <c r="AD3722" s="870"/>
      <c r="AE3722" s="870"/>
    </row>
    <row r="3723" spans="2:31">
      <c r="B3723" s="870"/>
      <c r="C3723" s="870"/>
      <c r="D3723" s="870"/>
      <c r="E3723" s="870"/>
      <c r="G3723" s="870"/>
      <c r="H3723" s="870"/>
      <c r="I3723" s="870"/>
      <c r="J3723" s="870"/>
      <c r="K3723" s="870"/>
      <c r="L3723" s="870"/>
      <c r="M3723" s="870"/>
      <c r="N3723" s="870"/>
      <c r="O3723" s="870"/>
      <c r="P3723" s="870"/>
      <c r="Q3723" s="870"/>
      <c r="R3723" s="870"/>
      <c r="S3723" s="870"/>
      <c r="T3723" s="870"/>
      <c r="U3723" s="870"/>
      <c r="V3723" s="870"/>
      <c r="W3723" s="870"/>
      <c r="X3723" s="870"/>
      <c r="Y3723" s="870"/>
      <c r="Z3723" s="870"/>
      <c r="AA3723" s="870"/>
      <c r="AB3723" s="870"/>
      <c r="AC3723" s="870"/>
      <c r="AD3723" s="870"/>
      <c r="AE3723" s="870"/>
    </row>
    <row r="3724" spans="2:31">
      <c r="B3724" s="870"/>
      <c r="C3724" s="870"/>
      <c r="D3724" s="870"/>
      <c r="E3724" s="870"/>
      <c r="G3724" s="870"/>
      <c r="H3724" s="870"/>
      <c r="I3724" s="870"/>
      <c r="J3724" s="870"/>
      <c r="K3724" s="870"/>
      <c r="L3724" s="870"/>
      <c r="M3724" s="870"/>
      <c r="N3724" s="870"/>
      <c r="O3724" s="870"/>
      <c r="P3724" s="870"/>
      <c r="Q3724" s="870"/>
      <c r="R3724" s="870"/>
      <c r="S3724" s="870"/>
      <c r="T3724" s="870"/>
      <c r="U3724" s="870"/>
      <c r="V3724" s="870"/>
      <c r="W3724" s="870"/>
      <c r="X3724" s="870"/>
      <c r="Y3724" s="870"/>
      <c r="Z3724" s="870"/>
      <c r="AA3724" s="870"/>
      <c r="AB3724" s="870"/>
      <c r="AC3724" s="870"/>
      <c r="AD3724" s="870"/>
      <c r="AE3724" s="870"/>
    </row>
    <row r="3725" spans="2:31">
      <c r="B3725" s="870"/>
      <c r="C3725" s="870"/>
      <c r="D3725" s="870"/>
      <c r="E3725" s="870"/>
      <c r="G3725" s="870"/>
      <c r="H3725" s="870"/>
      <c r="I3725" s="870"/>
      <c r="J3725" s="870"/>
      <c r="K3725" s="870"/>
      <c r="L3725" s="870"/>
      <c r="M3725" s="870"/>
      <c r="N3725" s="870"/>
      <c r="O3725" s="870"/>
      <c r="P3725" s="870"/>
      <c r="Q3725" s="870"/>
      <c r="R3725" s="870"/>
      <c r="S3725" s="870"/>
      <c r="T3725" s="870"/>
      <c r="U3725" s="870"/>
      <c r="V3725" s="870"/>
      <c r="W3725" s="870"/>
      <c r="X3725" s="870"/>
      <c r="Y3725" s="870"/>
      <c r="Z3725" s="870"/>
      <c r="AA3725" s="870"/>
      <c r="AB3725" s="870"/>
      <c r="AC3725" s="870"/>
      <c r="AD3725" s="870"/>
      <c r="AE3725" s="870"/>
    </row>
    <row r="3726" spans="2:31">
      <c r="B3726" s="870"/>
      <c r="C3726" s="870"/>
      <c r="D3726" s="870"/>
      <c r="E3726" s="870"/>
      <c r="G3726" s="870"/>
      <c r="H3726" s="870"/>
      <c r="I3726" s="870"/>
      <c r="J3726" s="870"/>
      <c r="K3726" s="870"/>
      <c r="L3726" s="870"/>
      <c r="M3726" s="870"/>
      <c r="N3726" s="870"/>
      <c r="O3726" s="870"/>
      <c r="P3726" s="870"/>
      <c r="Q3726" s="870"/>
      <c r="R3726" s="870"/>
      <c r="S3726" s="870"/>
      <c r="T3726" s="870"/>
      <c r="U3726" s="870"/>
      <c r="V3726" s="870"/>
      <c r="W3726" s="870"/>
      <c r="X3726" s="870"/>
      <c r="Y3726" s="870"/>
      <c r="Z3726" s="870"/>
      <c r="AA3726" s="870"/>
      <c r="AB3726" s="870"/>
      <c r="AC3726" s="870"/>
      <c r="AD3726" s="870"/>
      <c r="AE3726" s="870"/>
    </row>
    <row r="3727" spans="2:31">
      <c r="B3727" s="870"/>
      <c r="C3727" s="870"/>
      <c r="D3727" s="870"/>
      <c r="E3727" s="870"/>
      <c r="G3727" s="870"/>
      <c r="H3727" s="870"/>
      <c r="I3727" s="870"/>
      <c r="J3727" s="870"/>
      <c r="K3727" s="870"/>
      <c r="L3727" s="870"/>
      <c r="M3727" s="870"/>
      <c r="N3727" s="870"/>
      <c r="O3727" s="870"/>
      <c r="P3727" s="870"/>
      <c r="Q3727" s="870"/>
      <c r="R3727" s="870"/>
      <c r="S3727" s="870"/>
      <c r="T3727" s="870"/>
      <c r="U3727" s="870"/>
      <c r="V3727" s="870"/>
      <c r="W3727" s="870"/>
      <c r="X3727" s="870"/>
      <c r="Y3727" s="870"/>
      <c r="Z3727" s="870"/>
      <c r="AA3727" s="870"/>
      <c r="AB3727" s="870"/>
      <c r="AC3727" s="870"/>
      <c r="AD3727" s="870"/>
      <c r="AE3727" s="870"/>
    </row>
    <row r="3728" spans="2:31">
      <c r="B3728" s="870"/>
      <c r="C3728" s="870"/>
      <c r="D3728" s="870"/>
      <c r="E3728" s="870"/>
      <c r="G3728" s="870"/>
      <c r="H3728" s="870"/>
      <c r="I3728" s="870"/>
      <c r="J3728" s="870"/>
      <c r="K3728" s="870"/>
      <c r="L3728" s="870"/>
      <c r="M3728" s="870"/>
      <c r="N3728" s="870"/>
      <c r="O3728" s="870"/>
      <c r="P3728" s="870"/>
      <c r="Q3728" s="870"/>
      <c r="R3728" s="870"/>
      <c r="S3728" s="870"/>
      <c r="T3728" s="870"/>
      <c r="U3728" s="870"/>
      <c r="V3728" s="870"/>
      <c r="W3728" s="870"/>
      <c r="X3728" s="870"/>
      <c r="Y3728" s="870"/>
      <c r="Z3728" s="870"/>
      <c r="AA3728" s="870"/>
      <c r="AB3728" s="870"/>
      <c r="AC3728" s="870"/>
      <c r="AD3728" s="870"/>
      <c r="AE3728" s="870"/>
    </row>
    <row r="3729" spans="2:31">
      <c r="B3729" s="870"/>
      <c r="C3729" s="870"/>
      <c r="D3729" s="870"/>
      <c r="E3729" s="870"/>
      <c r="G3729" s="870"/>
      <c r="H3729" s="870"/>
      <c r="I3729" s="870"/>
      <c r="J3729" s="870"/>
      <c r="K3729" s="870"/>
      <c r="L3729" s="870"/>
      <c r="M3729" s="870"/>
      <c r="N3729" s="870"/>
      <c r="O3729" s="870"/>
      <c r="P3729" s="870"/>
      <c r="Q3729" s="870"/>
      <c r="R3729" s="870"/>
      <c r="S3729" s="870"/>
      <c r="T3729" s="870"/>
      <c r="U3729" s="870"/>
      <c r="V3729" s="870"/>
      <c r="W3729" s="870"/>
      <c r="X3729" s="870"/>
      <c r="Y3729" s="870"/>
      <c r="Z3729" s="870"/>
      <c r="AA3729" s="870"/>
      <c r="AB3729" s="870"/>
      <c r="AC3729" s="870"/>
      <c r="AD3729" s="870"/>
      <c r="AE3729" s="870"/>
    </row>
    <row r="3730" spans="2:31">
      <c r="B3730" s="870"/>
      <c r="C3730" s="870"/>
      <c r="D3730" s="870"/>
      <c r="E3730" s="870"/>
      <c r="G3730" s="870"/>
      <c r="H3730" s="870"/>
      <c r="I3730" s="870"/>
      <c r="J3730" s="870"/>
      <c r="K3730" s="870"/>
      <c r="L3730" s="870"/>
      <c r="M3730" s="870"/>
      <c r="N3730" s="870"/>
      <c r="O3730" s="870"/>
      <c r="P3730" s="870"/>
      <c r="Q3730" s="870"/>
      <c r="R3730" s="870"/>
      <c r="S3730" s="870"/>
      <c r="T3730" s="870"/>
      <c r="U3730" s="870"/>
      <c r="V3730" s="870"/>
      <c r="W3730" s="870"/>
      <c r="X3730" s="870"/>
      <c r="Y3730" s="870"/>
      <c r="Z3730" s="870"/>
      <c r="AA3730" s="870"/>
      <c r="AB3730" s="870"/>
      <c r="AC3730" s="870"/>
      <c r="AD3730" s="870"/>
      <c r="AE3730" s="870"/>
    </row>
    <row r="3731" spans="2:31">
      <c r="B3731" s="870"/>
      <c r="C3731" s="870"/>
      <c r="D3731" s="870"/>
      <c r="E3731" s="870"/>
      <c r="G3731" s="870"/>
      <c r="H3731" s="870"/>
      <c r="I3731" s="870"/>
      <c r="J3731" s="870"/>
      <c r="K3731" s="870"/>
      <c r="L3731" s="870"/>
      <c r="M3731" s="870"/>
      <c r="N3731" s="870"/>
      <c r="O3731" s="870"/>
      <c r="P3731" s="870"/>
      <c r="Q3731" s="870"/>
      <c r="R3731" s="870"/>
      <c r="S3731" s="870"/>
      <c r="T3731" s="870"/>
      <c r="U3731" s="870"/>
      <c r="V3731" s="870"/>
      <c r="W3731" s="870"/>
      <c r="X3731" s="870"/>
      <c r="Y3731" s="870"/>
      <c r="Z3731" s="870"/>
      <c r="AA3731" s="870"/>
      <c r="AB3731" s="870"/>
      <c r="AC3731" s="870"/>
      <c r="AD3731" s="870"/>
      <c r="AE3731" s="870"/>
    </row>
    <row r="3732" spans="2:31">
      <c r="B3732" s="870"/>
      <c r="C3732" s="870"/>
      <c r="D3732" s="870"/>
      <c r="E3732" s="870"/>
      <c r="G3732" s="870"/>
      <c r="H3732" s="870"/>
      <c r="I3732" s="870"/>
      <c r="J3732" s="870"/>
      <c r="K3732" s="870"/>
      <c r="L3732" s="870"/>
      <c r="M3732" s="870"/>
      <c r="N3732" s="870"/>
      <c r="O3732" s="870"/>
      <c r="P3732" s="870"/>
      <c r="Q3732" s="870"/>
      <c r="R3732" s="870"/>
      <c r="S3732" s="870"/>
      <c r="T3732" s="870"/>
      <c r="U3732" s="870"/>
      <c r="V3732" s="870"/>
      <c r="W3732" s="870"/>
      <c r="X3732" s="870"/>
      <c r="Y3732" s="870"/>
      <c r="Z3732" s="870"/>
      <c r="AA3732" s="870"/>
      <c r="AB3732" s="870"/>
      <c r="AC3732" s="870"/>
      <c r="AD3732" s="870"/>
      <c r="AE3732" s="870"/>
    </row>
    <row r="3733" spans="2:31">
      <c r="B3733" s="870"/>
      <c r="C3733" s="870"/>
      <c r="D3733" s="870"/>
      <c r="E3733" s="870"/>
      <c r="G3733" s="870"/>
      <c r="H3733" s="870"/>
      <c r="I3733" s="870"/>
      <c r="J3733" s="870"/>
      <c r="K3733" s="870"/>
      <c r="L3733" s="870"/>
      <c r="M3733" s="870"/>
      <c r="N3733" s="870"/>
      <c r="O3733" s="870"/>
      <c r="P3733" s="870"/>
      <c r="Q3733" s="870"/>
      <c r="R3733" s="870"/>
      <c r="S3733" s="870"/>
      <c r="T3733" s="870"/>
      <c r="U3733" s="870"/>
      <c r="V3733" s="870"/>
      <c r="W3733" s="870"/>
      <c r="X3733" s="870"/>
      <c r="Y3733" s="870"/>
      <c r="Z3733" s="870"/>
      <c r="AA3733" s="870"/>
      <c r="AB3733" s="870"/>
      <c r="AC3733" s="870"/>
      <c r="AD3733" s="870"/>
      <c r="AE3733" s="870"/>
    </row>
    <row r="3734" spans="2:31">
      <c r="B3734" s="870"/>
      <c r="C3734" s="870"/>
      <c r="D3734" s="870"/>
      <c r="E3734" s="870"/>
      <c r="G3734" s="870"/>
      <c r="H3734" s="870"/>
      <c r="I3734" s="870"/>
      <c r="J3734" s="870"/>
      <c r="K3734" s="870"/>
      <c r="L3734" s="870"/>
      <c r="M3734" s="870"/>
      <c r="N3734" s="870"/>
      <c r="O3734" s="870"/>
      <c r="P3734" s="870"/>
      <c r="Q3734" s="870"/>
      <c r="R3734" s="870"/>
      <c r="S3734" s="870"/>
      <c r="T3734" s="870"/>
      <c r="U3734" s="870"/>
      <c r="V3734" s="870"/>
      <c r="W3734" s="870"/>
      <c r="X3734" s="870"/>
      <c r="Y3734" s="870"/>
      <c r="Z3734" s="870"/>
      <c r="AA3734" s="870"/>
      <c r="AB3734" s="870"/>
      <c r="AC3734" s="870"/>
      <c r="AD3734" s="870"/>
      <c r="AE3734" s="870"/>
    </row>
    <row r="3735" spans="2:31">
      <c r="B3735" s="870"/>
      <c r="C3735" s="870"/>
      <c r="D3735" s="870"/>
      <c r="E3735" s="870"/>
      <c r="G3735" s="870"/>
      <c r="H3735" s="870"/>
      <c r="I3735" s="870"/>
      <c r="J3735" s="870"/>
      <c r="K3735" s="870"/>
      <c r="L3735" s="870"/>
      <c r="M3735" s="870"/>
      <c r="N3735" s="870"/>
      <c r="O3735" s="870"/>
      <c r="P3735" s="870"/>
      <c r="Q3735" s="870"/>
      <c r="R3735" s="870"/>
      <c r="S3735" s="870"/>
      <c r="T3735" s="870"/>
      <c r="U3735" s="870"/>
      <c r="V3735" s="870"/>
      <c r="W3735" s="870"/>
      <c r="X3735" s="870"/>
      <c r="Y3735" s="870"/>
      <c r="Z3735" s="870"/>
      <c r="AA3735" s="870"/>
      <c r="AB3735" s="870"/>
      <c r="AC3735" s="870"/>
      <c r="AD3735" s="870"/>
      <c r="AE3735" s="870"/>
    </row>
    <row r="3736" spans="2:31">
      <c r="B3736" s="870"/>
      <c r="C3736" s="870"/>
      <c r="D3736" s="870"/>
      <c r="E3736" s="870"/>
      <c r="G3736" s="870"/>
      <c r="H3736" s="870"/>
      <c r="I3736" s="870"/>
      <c r="J3736" s="870"/>
      <c r="K3736" s="870"/>
      <c r="L3736" s="870"/>
      <c r="M3736" s="870"/>
      <c r="N3736" s="870"/>
      <c r="O3736" s="870"/>
      <c r="P3736" s="870"/>
      <c r="Q3736" s="870"/>
      <c r="R3736" s="870"/>
      <c r="S3736" s="870"/>
      <c r="T3736" s="870"/>
      <c r="U3736" s="870"/>
      <c r="V3736" s="870"/>
      <c r="W3736" s="870"/>
      <c r="X3736" s="870"/>
      <c r="Y3736" s="870"/>
      <c r="Z3736" s="870"/>
      <c r="AA3736" s="870"/>
      <c r="AB3736" s="870"/>
      <c r="AC3736" s="870"/>
      <c r="AD3736" s="870"/>
      <c r="AE3736" s="870"/>
    </row>
    <row r="3737" spans="2:31">
      <c r="B3737" s="870"/>
      <c r="C3737" s="870"/>
      <c r="D3737" s="870"/>
      <c r="E3737" s="870"/>
      <c r="G3737" s="870"/>
      <c r="H3737" s="870"/>
      <c r="I3737" s="870"/>
      <c r="J3737" s="870"/>
      <c r="K3737" s="870"/>
      <c r="L3737" s="870"/>
      <c r="M3737" s="870"/>
      <c r="N3737" s="870"/>
      <c r="O3737" s="870"/>
      <c r="P3737" s="870"/>
      <c r="Q3737" s="870"/>
      <c r="R3737" s="870"/>
      <c r="S3737" s="870"/>
      <c r="T3737" s="870"/>
      <c r="U3737" s="870"/>
      <c r="V3737" s="870"/>
      <c r="W3737" s="870"/>
      <c r="X3737" s="870"/>
      <c r="Y3737" s="870"/>
      <c r="Z3737" s="870"/>
      <c r="AA3737" s="870"/>
      <c r="AB3737" s="870"/>
      <c r="AC3737" s="870"/>
      <c r="AD3737" s="870"/>
      <c r="AE3737" s="870"/>
    </row>
    <row r="3738" spans="2:31">
      <c r="B3738" s="870"/>
      <c r="C3738" s="870"/>
      <c r="D3738" s="870"/>
      <c r="E3738" s="870"/>
      <c r="G3738" s="870"/>
      <c r="H3738" s="870"/>
      <c r="I3738" s="870"/>
      <c r="J3738" s="870"/>
      <c r="K3738" s="870"/>
      <c r="L3738" s="870"/>
      <c r="M3738" s="870"/>
      <c r="N3738" s="870"/>
      <c r="O3738" s="870"/>
      <c r="P3738" s="870"/>
      <c r="Q3738" s="870"/>
      <c r="R3738" s="870"/>
      <c r="S3738" s="870"/>
      <c r="T3738" s="870"/>
      <c r="U3738" s="870"/>
      <c r="V3738" s="870"/>
      <c r="W3738" s="870"/>
      <c r="X3738" s="870"/>
      <c r="Y3738" s="870"/>
      <c r="Z3738" s="870"/>
      <c r="AA3738" s="870"/>
      <c r="AB3738" s="870"/>
      <c r="AC3738" s="870"/>
      <c r="AD3738" s="870"/>
      <c r="AE3738" s="870"/>
    </row>
    <row r="3739" spans="2:31">
      <c r="B3739" s="870"/>
      <c r="C3739" s="870"/>
      <c r="D3739" s="870"/>
      <c r="E3739" s="870"/>
      <c r="G3739" s="870"/>
      <c r="H3739" s="870"/>
      <c r="I3739" s="870"/>
      <c r="J3739" s="870"/>
      <c r="K3739" s="870"/>
      <c r="L3739" s="870"/>
      <c r="M3739" s="870"/>
      <c r="N3739" s="870"/>
      <c r="O3739" s="870"/>
      <c r="P3739" s="870"/>
      <c r="Q3739" s="870"/>
      <c r="R3739" s="870"/>
      <c r="S3739" s="870"/>
      <c r="T3739" s="870"/>
      <c r="U3739" s="870"/>
      <c r="V3739" s="870"/>
      <c r="W3739" s="870"/>
      <c r="X3739" s="870"/>
      <c r="Y3739" s="870"/>
      <c r="Z3739" s="870"/>
      <c r="AA3739" s="870"/>
      <c r="AB3739" s="870"/>
      <c r="AC3739" s="870"/>
      <c r="AD3739" s="870"/>
      <c r="AE3739" s="870"/>
    </row>
    <row r="3740" spans="2:31">
      <c r="B3740" s="870"/>
      <c r="C3740" s="870"/>
      <c r="D3740" s="870"/>
      <c r="E3740" s="870"/>
      <c r="G3740" s="870"/>
      <c r="H3740" s="870"/>
      <c r="I3740" s="870"/>
      <c r="J3740" s="870"/>
      <c r="K3740" s="870"/>
      <c r="L3740" s="870"/>
      <c r="M3740" s="870"/>
      <c r="N3740" s="870"/>
      <c r="O3740" s="870"/>
      <c r="P3740" s="870"/>
      <c r="Q3740" s="870"/>
      <c r="R3740" s="870"/>
      <c r="S3740" s="870"/>
      <c r="T3740" s="870"/>
      <c r="U3740" s="870"/>
      <c r="V3740" s="870"/>
      <c r="W3740" s="870"/>
      <c r="X3740" s="870"/>
      <c r="Y3740" s="870"/>
      <c r="Z3740" s="870"/>
      <c r="AA3740" s="870"/>
      <c r="AB3740" s="870"/>
      <c r="AC3740" s="870"/>
      <c r="AD3740" s="870"/>
      <c r="AE3740" s="870"/>
    </row>
    <row r="3741" spans="2:31">
      <c r="B3741" s="870"/>
      <c r="C3741" s="870"/>
      <c r="D3741" s="870"/>
      <c r="E3741" s="870"/>
      <c r="G3741" s="870"/>
      <c r="H3741" s="870"/>
      <c r="I3741" s="870"/>
      <c r="J3741" s="870"/>
      <c r="K3741" s="870"/>
      <c r="L3741" s="870"/>
      <c r="M3741" s="870"/>
      <c r="N3741" s="870"/>
      <c r="O3741" s="870"/>
      <c r="P3741" s="870"/>
      <c r="Q3741" s="870"/>
      <c r="R3741" s="870"/>
      <c r="S3741" s="870"/>
      <c r="T3741" s="870"/>
      <c r="U3741" s="870"/>
      <c r="V3741" s="870"/>
      <c r="W3741" s="870"/>
      <c r="X3741" s="870"/>
      <c r="Y3741" s="870"/>
      <c r="Z3741" s="870"/>
      <c r="AA3741" s="870"/>
      <c r="AB3741" s="870"/>
      <c r="AC3741" s="870"/>
      <c r="AD3741" s="870"/>
      <c r="AE3741" s="870"/>
    </row>
    <row r="3742" spans="2:31">
      <c r="B3742" s="870"/>
      <c r="C3742" s="870"/>
      <c r="D3742" s="870"/>
      <c r="E3742" s="870"/>
      <c r="G3742" s="870"/>
      <c r="H3742" s="870"/>
      <c r="I3742" s="870"/>
      <c r="J3742" s="870"/>
      <c r="K3742" s="870"/>
      <c r="L3742" s="870"/>
      <c r="M3742" s="870"/>
      <c r="N3742" s="870"/>
      <c r="O3742" s="870"/>
      <c r="P3742" s="870"/>
      <c r="Q3742" s="870"/>
      <c r="R3742" s="870"/>
      <c r="S3742" s="870"/>
      <c r="T3742" s="870"/>
      <c r="U3742" s="870"/>
      <c r="V3742" s="870"/>
      <c r="W3742" s="870"/>
      <c r="X3742" s="870"/>
      <c r="Y3742" s="870"/>
      <c r="Z3742" s="870"/>
      <c r="AA3742" s="870"/>
      <c r="AB3742" s="870"/>
      <c r="AC3742" s="870"/>
      <c r="AD3742" s="870"/>
      <c r="AE3742" s="870"/>
    </row>
    <row r="3743" spans="2:31">
      <c r="B3743" s="870"/>
      <c r="C3743" s="870"/>
      <c r="D3743" s="870"/>
      <c r="E3743" s="870"/>
      <c r="G3743" s="870"/>
      <c r="H3743" s="870"/>
      <c r="I3743" s="870"/>
      <c r="J3743" s="870"/>
      <c r="K3743" s="870"/>
      <c r="L3743" s="870"/>
      <c r="M3743" s="870"/>
      <c r="N3743" s="870"/>
      <c r="O3743" s="870"/>
      <c r="P3743" s="870"/>
      <c r="Q3743" s="870"/>
      <c r="R3743" s="870"/>
      <c r="S3743" s="870"/>
      <c r="T3743" s="870"/>
      <c r="U3743" s="870"/>
      <c r="V3743" s="870"/>
      <c r="W3743" s="870"/>
      <c r="X3743" s="870"/>
      <c r="Y3743" s="870"/>
      <c r="Z3743" s="870"/>
      <c r="AA3743" s="870"/>
      <c r="AB3743" s="870"/>
      <c r="AC3743" s="870"/>
      <c r="AD3743" s="870"/>
      <c r="AE3743" s="870"/>
    </row>
    <row r="3744" spans="2:31">
      <c r="B3744" s="870"/>
      <c r="C3744" s="870"/>
      <c r="D3744" s="870"/>
      <c r="E3744" s="870"/>
      <c r="G3744" s="870"/>
      <c r="H3744" s="870"/>
      <c r="I3744" s="870"/>
      <c r="J3744" s="870"/>
      <c r="K3744" s="870"/>
      <c r="L3744" s="870"/>
      <c r="M3744" s="870"/>
      <c r="N3744" s="870"/>
      <c r="O3744" s="870"/>
      <c r="P3744" s="870"/>
      <c r="Q3744" s="870"/>
      <c r="R3744" s="870"/>
      <c r="S3744" s="870"/>
      <c r="T3744" s="870"/>
      <c r="U3744" s="870"/>
      <c r="V3744" s="870"/>
      <c r="W3744" s="870"/>
      <c r="X3744" s="870"/>
      <c r="Y3744" s="870"/>
      <c r="Z3744" s="870"/>
      <c r="AA3744" s="870"/>
      <c r="AB3744" s="870"/>
      <c r="AC3744" s="870"/>
      <c r="AD3744" s="870"/>
      <c r="AE3744" s="870"/>
    </row>
    <row r="3745" spans="2:31">
      <c r="B3745" s="870"/>
      <c r="C3745" s="870"/>
      <c r="D3745" s="870"/>
      <c r="E3745" s="870"/>
      <c r="G3745" s="870"/>
      <c r="H3745" s="870"/>
      <c r="I3745" s="870"/>
      <c r="J3745" s="870"/>
      <c r="K3745" s="870"/>
      <c r="L3745" s="870"/>
      <c r="M3745" s="870"/>
      <c r="N3745" s="870"/>
      <c r="O3745" s="870"/>
      <c r="P3745" s="870"/>
      <c r="Q3745" s="870"/>
      <c r="R3745" s="870"/>
      <c r="S3745" s="870"/>
      <c r="T3745" s="870"/>
      <c r="U3745" s="870"/>
      <c r="V3745" s="870"/>
      <c r="W3745" s="870"/>
      <c r="X3745" s="870"/>
      <c r="Y3745" s="870"/>
      <c r="Z3745" s="870"/>
      <c r="AA3745" s="870"/>
      <c r="AB3745" s="870"/>
      <c r="AC3745" s="870"/>
      <c r="AD3745" s="870"/>
      <c r="AE3745" s="870"/>
    </row>
    <row r="3746" spans="2:31">
      <c r="B3746" s="870"/>
      <c r="C3746" s="870"/>
      <c r="D3746" s="870"/>
      <c r="E3746" s="870"/>
      <c r="G3746" s="870"/>
      <c r="H3746" s="870"/>
      <c r="I3746" s="870"/>
      <c r="J3746" s="870"/>
      <c r="K3746" s="870"/>
      <c r="L3746" s="870"/>
      <c r="M3746" s="870"/>
      <c r="N3746" s="870"/>
      <c r="O3746" s="870"/>
      <c r="P3746" s="870"/>
      <c r="Q3746" s="870"/>
      <c r="R3746" s="870"/>
      <c r="S3746" s="870"/>
      <c r="T3746" s="870"/>
      <c r="U3746" s="870"/>
      <c r="V3746" s="870"/>
      <c r="W3746" s="870"/>
      <c r="X3746" s="870"/>
      <c r="Y3746" s="870"/>
      <c r="Z3746" s="870"/>
      <c r="AA3746" s="870"/>
      <c r="AB3746" s="870"/>
      <c r="AC3746" s="870"/>
      <c r="AD3746" s="870"/>
      <c r="AE3746" s="870"/>
    </row>
    <row r="3747" spans="2:31">
      <c r="B3747" s="870"/>
      <c r="C3747" s="870"/>
      <c r="D3747" s="870"/>
      <c r="E3747" s="870"/>
      <c r="G3747" s="870"/>
      <c r="H3747" s="870"/>
      <c r="I3747" s="870"/>
      <c r="J3747" s="870"/>
      <c r="K3747" s="870"/>
      <c r="L3747" s="870"/>
      <c r="M3747" s="870"/>
      <c r="N3747" s="870"/>
      <c r="O3747" s="870"/>
      <c r="P3747" s="870"/>
      <c r="Q3747" s="870"/>
      <c r="R3747" s="870"/>
      <c r="S3747" s="870"/>
      <c r="T3747" s="870"/>
      <c r="U3747" s="870"/>
      <c r="V3747" s="870"/>
      <c r="W3747" s="870"/>
      <c r="X3747" s="870"/>
      <c r="Y3747" s="870"/>
      <c r="Z3747" s="870"/>
      <c r="AA3747" s="870"/>
      <c r="AB3747" s="870"/>
      <c r="AC3747" s="870"/>
      <c r="AD3747" s="870"/>
      <c r="AE3747" s="870"/>
    </row>
    <row r="3748" spans="2:31">
      <c r="B3748" s="870"/>
      <c r="C3748" s="870"/>
      <c r="D3748" s="870"/>
      <c r="E3748" s="870"/>
      <c r="G3748" s="870"/>
      <c r="H3748" s="870"/>
      <c r="I3748" s="870"/>
      <c r="J3748" s="870"/>
      <c r="K3748" s="870"/>
      <c r="L3748" s="870"/>
      <c r="M3748" s="870"/>
      <c r="N3748" s="870"/>
      <c r="O3748" s="870"/>
      <c r="P3748" s="870"/>
      <c r="Q3748" s="870"/>
      <c r="R3748" s="870"/>
      <c r="S3748" s="870"/>
      <c r="T3748" s="870"/>
      <c r="U3748" s="870"/>
      <c r="V3748" s="870"/>
      <c r="W3748" s="870"/>
      <c r="X3748" s="870"/>
      <c r="Y3748" s="870"/>
      <c r="Z3748" s="870"/>
      <c r="AA3748" s="870"/>
      <c r="AB3748" s="870"/>
      <c r="AC3748" s="870"/>
      <c r="AD3748" s="870"/>
      <c r="AE3748" s="870"/>
    </row>
    <row r="3749" spans="2:31">
      <c r="B3749" s="870"/>
      <c r="C3749" s="870"/>
      <c r="D3749" s="870"/>
      <c r="E3749" s="870"/>
      <c r="G3749" s="870"/>
      <c r="H3749" s="870"/>
      <c r="I3749" s="870"/>
      <c r="J3749" s="870"/>
      <c r="K3749" s="870"/>
      <c r="L3749" s="870"/>
      <c r="M3749" s="870"/>
      <c r="N3749" s="870"/>
      <c r="O3749" s="870"/>
      <c r="P3749" s="870"/>
      <c r="Q3749" s="870"/>
      <c r="R3749" s="870"/>
      <c r="S3749" s="870"/>
      <c r="T3749" s="870"/>
      <c r="U3749" s="870"/>
      <c r="V3749" s="870"/>
      <c r="W3749" s="870"/>
      <c r="X3749" s="870"/>
      <c r="Y3749" s="870"/>
      <c r="Z3749" s="870"/>
      <c r="AA3749" s="870"/>
      <c r="AB3749" s="870"/>
      <c r="AC3749" s="870"/>
      <c r="AD3749" s="870"/>
      <c r="AE3749" s="870"/>
    </row>
    <row r="3750" spans="2:31">
      <c r="B3750" s="870"/>
      <c r="C3750" s="870"/>
      <c r="D3750" s="870"/>
      <c r="E3750" s="870"/>
      <c r="G3750" s="870"/>
      <c r="H3750" s="870"/>
      <c r="I3750" s="870"/>
      <c r="J3750" s="870"/>
      <c r="K3750" s="870"/>
      <c r="L3750" s="870"/>
      <c r="M3750" s="870"/>
      <c r="N3750" s="870"/>
      <c r="O3750" s="870"/>
      <c r="P3750" s="870"/>
      <c r="Q3750" s="870"/>
      <c r="R3750" s="870"/>
      <c r="S3750" s="870"/>
      <c r="T3750" s="870"/>
      <c r="U3750" s="870"/>
      <c r="V3750" s="870"/>
      <c r="W3750" s="870"/>
      <c r="X3750" s="870"/>
      <c r="Y3750" s="870"/>
      <c r="Z3750" s="870"/>
      <c r="AA3750" s="870"/>
      <c r="AB3750" s="870"/>
      <c r="AC3750" s="870"/>
      <c r="AD3750" s="870"/>
      <c r="AE3750" s="870"/>
    </row>
    <row r="3751" spans="2:31">
      <c r="B3751" s="870"/>
      <c r="C3751" s="870"/>
      <c r="D3751" s="870"/>
      <c r="E3751" s="870"/>
      <c r="G3751" s="870"/>
      <c r="H3751" s="870"/>
      <c r="I3751" s="870"/>
      <c r="J3751" s="870"/>
      <c r="K3751" s="870"/>
      <c r="L3751" s="870"/>
      <c r="M3751" s="870"/>
      <c r="N3751" s="870"/>
      <c r="O3751" s="870"/>
      <c r="P3751" s="870"/>
      <c r="Q3751" s="870"/>
      <c r="R3751" s="870"/>
      <c r="S3751" s="870"/>
      <c r="T3751" s="870"/>
      <c r="U3751" s="870"/>
      <c r="V3751" s="870"/>
      <c r="W3751" s="870"/>
      <c r="X3751" s="870"/>
      <c r="Y3751" s="870"/>
      <c r="Z3751" s="870"/>
      <c r="AA3751" s="870"/>
      <c r="AB3751" s="870"/>
      <c r="AC3751" s="870"/>
      <c r="AD3751" s="870"/>
      <c r="AE3751" s="870"/>
    </row>
    <row r="3752" spans="2:31">
      <c r="B3752" s="870"/>
      <c r="C3752" s="870"/>
      <c r="D3752" s="870"/>
      <c r="E3752" s="870"/>
      <c r="G3752" s="870"/>
      <c r="H3752" s="870"/>
      <c r="I3752" s="870"/>
      <c r="J3752" s="870"/>
      <c r="K3752" s="870"/>
      <c r="L3752" s="870"/>
      <c r="M3752" s="870"/>
      <c r="N3752" s="870"/>
      <c r="O3752" s="870"/>
      <c r="P3752" s="870"/>
      <c r="Q3752" s="870"/>
      <c r="R3752" s="870"/>
      <c r="S3752" s="870"/>
      <c r="T3752" s="870"/>
      <c r="U3752" s="870"/>
      <c r="V3752" s="870"/>
      <c r="W3752" s="870"/>
      <c r="X3752" s="870"/>
      <c r="Y3752" s="870"/>
      <c r="Z3752" s="870"/>
      <c r="AA3752" s="870"/>
      <c r="AB3752" s="870"/>
      <c r="AC3752" s="870"/>
      <c r="AD3752" s="870"/>
      <c r="AE3752" s="870"/>
    </row>
    <row r="3753" spans="2:31">
      <c r="B3753" s="870"/>
      <c r="C3753" s="870"/>
      <c r="D3753" s="870"/>
      <c r="E3753" s="870"/>
      <c r="G3753" s="870"/>
      <c r="H3753" s="870"/>
      <c r="I3753" s="870"/>
      <c r="J3753" s="870"/>
      <c r="K3753" s="870"/>
      <c r="L3753" s="870"/>
      <c r="M3753" s="870"/>
      <c r="N3753" s="870"/>
      <c r="O3753" s="870"/>
      <c r="P3753" s="870"/>
      <c r="Q3753" s="870"/>
      <c r="R3753" s="870"/>
      <c r="S3753" s="870"/>
      <c r="T3753" s="870"/>
      <c r="U3753" s="870"/>
      <c r="V3753" s="870"/>
      <c r="W3753" s="870"/>
      <c r="X3753" s="870"/>
      <c r="Y3753" s="870"/>
      <c r="Z3753" s="870"/>
      <c r="AA3753" s="870"/>
      <c r="AB3753" s="870"/>
      <c r="AC3753" s="870"/>
      <c r="AD3753" s="870"/>
      <c r="AE3753" s="870"/>
    </row>
    <row r="3754" spans="2:31">
      <c r="B3754" s="870"/>
      <c r="C3754" s="870"/>
      <c r="D3754" s="870"/>
      <c r="E3754" s="870"/>
      <c r="G3754" s="870"/>
      <c r="H3754" s="870"/>
      <c r="I3754" s="870"/>
      <c r="J3754" s="870"/>
      <c r="K3754" s="870"/>
      <c r="L3754" s="870"/>
      <c r="M3754" s="870"/>
      <c r="N3754" s="870"/>
      <c r="O3754" s="870"/>
      <c r="P3754" s="870"/>
      <c r="Q3754" s="870"/>
      <c r="R3754" s="870"/>
      <c r="S3754" s="870"/>
      <c r="T3754" s="870"/>
      <c r="U3754" s="870"/>
      <c r="V3754" s="870"/>
      <c r="W3754" s="870"/>
      <c r="X3754" s="870"/>
      <c r="Y3754" s="870"/>
      <c r="Z3754" s="870"/>
      <c r="AA3754" s="870"/>
      <c r="AB3754" s="870"/>
      <c r="AC3754" s="870"/>
      <c r="AD3754" s="870"/>
      <c r="AE3754" s="870"/>
    </row>
    <row r="3755" spans="2:31">
      <c r="B3755" s="870"/>
      <c r="C3755" s="870"/>
      <c r="D3755" s="870"/>
      <c r="E3755" s="870"/>
      <c r="G3755" s="870"/>
      <c r="H3755" s="870"/>
      <c r="I3755" s="870"/>
      <c r="J3755" s="870"/>
      <c r="K3755" s="870"/>
      <c r="L3755" s="870"/>
      <c r="M3755" s="870"/>
      <c r="N3755" s="870"/>
      <c r="O3755" s="870"/>
      <c r="P3755" s="870"/>
      <c r="Q3755" s="870"/>
      <c r="R3755" s="870"/>
      <c r="S3755" s="870"/>
      <c r="T3755" s="870"/>
      <c r="U3755" s="870"/>
      <c r="V3755" s="870"/>
      <c r="W3755" s="870"/>
      <c r="X3755" s="870"/>
      <c r="Y3755" s="870"/>
      <c r="Z3755" s="870"/>
      <c r="AA3755" s="870"/>
      <c r="AB3755" s="870"/>
      <c r="AC3755" s="870"/>
      <c r="AD3755" s="870"/>
      <c r="AE3755" s="870"/>
    </row>
    <row r="3756" spans="2:31">
      <c r="B3756" s="870"/>
      <c r="C3756" s="870"/>
      <c r="D3756" s="870"/>
      <c r="E3756" s="870"/>
      <c r="G3756" s="870"/>
      <c r="H3756" s="870"/>
      <c r="I3756" s="870"/>
      <c r="J3756" s="870"/>
      <c r="K3756" s="870"/>
      <c r="L3756" s="870"/>
      <c r="M3756" s="870"/>
      <c r="N3756" s="870"/>
      <c r="O3756" s="870"/>
      <c r="P3756" s="870"/>
      <c r="Q3756" s="870"/>
      <c r="R3756" s="870"/>
      <c r="S3756" s="870"/>
      <c r="T3756" s="870"/>
      <c r="U3756" s="870"/>
      <c r="V3756" s="870"/>
      <c r="W3756" s="870"/>
      <c r="X3756" s="870"/>
      <c r="Y3756" s="870"/>
      <c r="Z3756" s="870"/>
      <c r="AA3756" s="870"/>
      <c r="AB3756" s="870"/>
      <c r="AC3756" s="870"/>
      <c r="AD3756" s="870"/>
      <c r="AE3756" s="870"/>
    </row>
    <row r="3757" spans="2:31">
      <c r="B3757" s="870"/>
      <c r="C3757" s="870"/>
      <c r="D3757" s="870"/>
      <c r="E3757" s="870"/>
      <c r="G3757" s="870"/>
      <c r="H3757" s="870"/>
      <c r="I3757" s="870"/>
      <c r="J3757" s="870"/>
      <c r="K3757" s="870"/>
      <c r="L3757" s="870"/>
      <c r="M3757" s="870"/>
      <c r="N3757" s="870"/>
      <c r="O3757" s="870"/>
      <c r="P3757" s="870"/>
      <c r="Q3757" s="870"/>
      <c r="R3757" s="870"/>
      <c r="S3757" s="870"/>
      <c r="T3757" s="870"/>
      <c r="U3757" s="870"/>
      <c r="V3757" s="870"/>
      <c r="W3757" s="870"/>
      <c r="X3757" s="870"/>
      <c r="Y3757" s="870"/>
      <c r="Z3757" s="870"/>
      <c r="AA3757" s="870"/>
      <c r="AB3757" s="870"/>
      <c r="AC3757" s="870"/>
      <c r="AD3757" s="870"/>
      <c r="AE3757" s="870"/>
    </row>
    <row r="3758" spans="2:31">
      <c r="B3758" s="870"/>
      <c r="C3758" s="870"/>
      <c r="D3758" s="870"/>
      <c r="E3758" s="870"/>
      <c r="G3758" s="870"/>
      <c r="H3758" s="870"/>
      <c r="I3758" s="870"/>
      <c r="J3758" s="870"/>
      <c r="K3758" s="870"/>
      <c r="L3758" s="870"/>
      <c r="M3758" s="870"/>
      <c r="N3758" s="870"/>
      <c r="O3758" s="870"/>
      <c r="P3758" s="870"/>
      <c r="Q3758" s="870"/>
      <c r="R3758" s="870"/>
      <c r="S3758" s="870"/>
      <c r="T3758" s="870"/>
      <c r="U3758" s="870"/>
      <c r="V3758" s="870"/>
      <c r="W3758" s="870"/>
      <c r="X3758" s="870"/>
      <c r="Y3758" s="870"/>
      <c r="Z3758" s="870"/>
      <c r="AA3758" s="870"/>
      <c r="AB3758" s="870"/>
      <c r="AC3758" s="870"/>
      <c r="AD3758" s="870"/>
      <c r="AE3758" s="870"/>
    </row>
    <row r="3759" spans="2:31">
      <c r="B3759" s="870"/>
      <c r="C3759" s="870"/>
      <c r="D3759" s="870"/>
      <c r="E3759" s="870"/>
      <c r="G3759" s="870"/>
      <c r="H3759" s="870"/>
      <c r="I3759" s="870"/>
      <c r="J3759" s="870"/>
      <c r="K3759" s="870"/>
      <c r="L3759" s="870"/>
      <c r="M3759" s="870"/>
      <c r="N3759" s="870"/>
      <c r="O3759" s="870"/>
      <c r="P3759" s="870"/>
      <c r="Q3759" s="870"/>
      <c r="R3759" s="870"/>
      <c r="S3759" s="870"/>
      <c r="T3759" s="870"/>
      <c r="U3759" s="870"/>
      <c r="V3759" s="870"/>
      <c r="W3759" s="870"/>
      <c r="X3759" s="870"/>
      <c r="Y3759" s="870"/>
      <c r="Z3759" s="870"/>
      <c r="AA3759" s="870"/>
      <c r="AB3759" s="870"/>
      <c r="AC3759" s="870"/>
      <c r="AD3759" s="870"/>
      <c r="AE3759" s="870"/>
    </row>
    <row r="3760" spans="2:31">
      <c r="B3760" s="870"/>
      <c r="C3760" s="870"/>
      <c r="D3760" s="870"/>
      <c r="E3760" s="870"/>
      <c r="G3760" s="870"/>
      <c r="H3760" s="870"/>
      <c r="I3760" s="870"/>
      <c r="J3760" s="870"/>
      <c r="K3760" s="870"/>
      <c r="L3760" s="870"/>
      <c r="M3760" s="870"/>
      <c r="N3760" s="870"/>
      <c r="O3760" s="870"/>
      <c r="P3760" s="870"/>
      <c r="Q3760" s="870"/>
      <c r="R3760" s="870"/>
      <c r="S3760" s="870"/>
      <c r="T3760" s="870"/>
      <c r="U3760" s="870"/>
      <c r="V3760" s="870"/>
      <c r="W3760" s="870"/>
      <c r="X3760" s="870"/>
      <c r="Y3760" s="870"/>
      <c r="Z3760" s="870"/>
      <c r="AA3760" s="870"/>
      <c r="AB3760" s="870"/>
      <c r="AC3760" s="870"/>
      <c r="AD3760" s="870"/>
      <c r="AE3760" s="870"/>
    </row>
    <row r="3761" spans="2:31">
      <c r="B3761" s="870"/>
      <c r="C3761" s="870"/>
      <c r="D3761" s="870"/>
      <c r="E3761" s="870"/>
      <c r="G3761" s="870"/>
      <c r="H3761" s="870"/>
      <c r="I3761" s="870"/>
      <c r="J3761" s="870"/>
      <c r="K3761" s="870"/>
      <c r="L3761" s="870"/>
      <c r="M3761" s="870"/>
      <c r="N3761" s="870"/>
      <c r="O3761" s="870"/>
      <c r="P3761" s="870"/>
      <c r="Q3761" s="870"/>
      <c r="R3761" s="870"/>
      <c r="S3761" s="870"/>
      <c r="T3761" s="870"/>
      <c r="U3761" s="870"/>
      <c r="V3761" s="870"/>
      <c r="W3761" s="870"/>
      <c r="X3761" s="870"/>
      <c r="Y3761" s="870"/>
      <c r="Z3761" s="870"/>
      <c r="AA3761" s="870"/>
      <c r="AB3761" s="870"/>
      <c r="AC3761" s="870"/>
      <c r="AD3761" s="870"/>
      <c r="AE3761" s="870"/>
    </row>
    <row r="3762" spans="2:31">
      <c r="B3762" s="870"/>
      <c r="C3762" s="870"/>
      <c r="D3762" s="870"/>
      <c r="E3762" s="870"/>
      <c r="G3762" s="870"/>
      <c r="H3762" s="870"/>
      <c r="I3762" s="870"/>
      <c r="J3762" s="870"/>
      <c r="K3762" s="870"/>
      <c r="L3762" s="870"/>
      <c r="M3762" s="870"/>
      <c r="N3762" s="870"/>
      <c r="O3762" s="870"/>
      <c r="P3762" s="870"/>
      <c r="Q3762" s="870"/>
      <c r="R3762" s="870"/>
      <c r="S3762" s="870"/>
      <c r="T3762" s="870"/>
      <c r="U3762" s="870"/>
      <c r="V3762" s="870"/>
      <c r="W3762" s="870"/>
      <c r="X3762" s="870"/>
      <c r="Y3762" s="870"/>
      <c r="Z3762" s="870"/>
      <c r="AA3762" s="870"/>
      <c r="AB3762" s="870"/>
      <c r="AC3762" s="870"/>
      <c r="AD3762" s="870"/>
      <c r="AE3762" s="870"/>
    </row>
    <row r="3763" spans="2:31">
      <c r="B3763" s="870"/>
      <c r="C3763" s="870"/>
      <c r="D3763" s="870"/>
      <c r="E3763" s="870"/>
      <c r="G3763" s="870"/>
      <c r="H3763" s="870"/>
      <c r="I3763" s="870"/>
      <c r="J3763" s="870"/>
      <c r="K3763" s="870"/>
      <c r="L3763" s="870"/>
      <c r="M3763" s="870"/>
      <c r="N3763" s="870"/>
      <c r="O3763" s="870"/>
      <c r="P3763" s="870"/>
      <c r="Q3763" s="870"/>
      <c r="R3763" s="870"/>
      <c r="S3763" s="870"/>
      <c r="T3763" s="870"/>
      <c r="U3763" s="870"/>
      <c r="V3763" s="870"/>
      <c r="W3763" s="870"/>
      <c r="X3763" s="870"/>
      <c r="Y3763" s="870"/>
      <c r="Z3763" s="870"/>
      <c r="AA3763" s="870"/>
      <c r="AB3763" s="870"/>
      <c r="AC3763" s="870"/>
      <c r="AD3763" s="870"/>
      <c r="AE3763" s="870"/>
    </row>
    <row r="3764" spans="2:31">
      <c r="B3764" s="870"/>
      <c r="C3764" s="870"/>
      <c r="D3764" s="870"/>
      <c r="E3764" s="870"/>
      <c r="G3764" s="870"/>
      <c r="H3764" s="870"/>
      <c r="I3764" s="870"/>
      <c r="J3764" s="870"/>
      <c r="K3764" s="870"/>
      <c r="L3764" s="870"/>
      <c r="M3764" s="870"/>
      <c r="N3764" s="870"/>
      <c r="O3764" s="870"/>
      <c r="P3764" s="870"/>
      <c r="Q3764" s="870"/>
      <c r="R3764" s="870"/>
      <c r="S3764" s="870"/>
      <c r="T3764" s="870"/>
      <c r="U3764" s="870"/>
      <c r="V3764" s="870"/>
      <c r="W3764" s="870"/>
      <c r="X3764" s="870"/>
      <c r="Y3764" s="870"/>
      <c r="Z3764" s="870"/>
      <c r="AA3764" s="870"/>
      <c r="AB3764" s="870"/>
      <c r="AC3764" s="870"/>
      <c r="AD3764" s="870"/>
      <c r="AE3764" s="870"/>
    </row>
    <row r="3765" spans="2:31">
      <c r="B3765" s="870"/>
      <c r="C3765" s="870"/>
      <c r="D3765" s="870"/>
      <c r="E3765" s="870"/>
      <c r="G3765" s="870"/>
      <c r="H3765" s="870"/>
      <c r="I3765" s="870"/>
      <c r="J3765" s="870"/>
      <c r="K3765" s="870"/>
      <c r="L3765" s="870"/>
      <c r="M3765" s="870"/>
      <c r="N3765" s="870"/>
      <c r="O3765" s="870"/>
      <c r="P3765" s="870"/>
      <c r="Q3765" s="870"/>
      <c r="R3765" s="870"/>
      <c r="S3765" s="870"/>
      <c r="T3765" s="870"/>
      <c r="U3765" s="870"/>
      <c r="V3765" s="870"/>
      <c r="W3765" s="870"/>
      <c r="X3765" s="870"/>
      <c r="Y3765" s="870"/>
      <c r="Z3765" s="870"/>
      <c r="AA3765" s="870"/>
      <c r="AB3765" s="870"/>
      <c r="AC3765" s="870"/>
      <c r="AD3765" s="870"/>
      <c r="AE3765" s="870"/>
    </row>
    <row r="3766" spans="2:31">
      <c r="B3766" s="870"/>
      <c r="C3766" s="870"/>
      <c r="D3766" s="870"/>
      <c r="E3766" s="870"/>
      <c r="G3766" s="870"/>
      <c r="H3766" s="870"/>
      <c r="I3766" s="870"/>
      <c r="J3766" s="870"/>
      <c r="K3766" s="870"/>
      <c r="L3766" s="870"/>
      <c r="M3766" s="870"/>
      <c r="N3766" s="870"/>
      <c r="O3766" s="870"/>
      <c r="P3766" s="870"/>
      <c r="Q3766" s="870"/>
      <c r="R3766" s="870"/>
      <c r="S3766" s="870"/>
      <c r="T3766" s="870"/>
      <c r="U3766" s="870"/>
      <c r="V3766" s="870"/>
      <c r="W3766" s="870"/>
      <c r="X3766" s="870"/>
      <c r="Y3766" s="870"/>
      <c r="Z3766" s="870"/>
      <c r="AA3766" s="870"/>
      <c r="AB3766" s="870"/>
      <c r="AC3766" s="870"/>
      <c r="AD3766" s="870"/>
      <c r="AE3766" s="870"/>
    </row>
    <row r="3767" spans="2:31">
      <c r="B3767" s="870"/>
      <c r="C3767" s="870"/>
      <c r="D3767" s="870"/>
      <c r="E3767" s="870"/>
      <c r="G3767" s="870"/>
      <c r="H3767" s="870"/>
      <c r="I3767" s="870"/>
      <c r="J3767" s="870"/>
      <c r="K3767" s="870"/>
      <c r="L3767" s="870"/>
      <c r="M3767" s="870"/>
      <c r="N3767" s="870"/>
      <c r="O3767" s="870"/>
      <c r="P3767" s="870"/>
      <c r="Q3767" s="870"/>
      <c r="R3767" s="870"/>
      <c r="S3767" s="870"/>
      <c r="T3767" s="870"/>
      <c r="U3767" s="870"/>
      <c r="V3767" s="870"/>
      <c r="W3767" s="870"/>
      <c r="X3767" s="870"/>
      <c r="Y3767" s="870"/>
      <c r="Z3767" s="870"/>
      <c r="AA3767" s="870"/>
      <c r="AB3767" s="870"/>
      <c r="AC3767" s="870"/>
      <c r="AD3767" s="870"/>
      <c r="AE3767" s="870"/>
    </row>
    <row r="3768" spans="2:31">
      <c r="B3768" s="870"/>
      <c r="C3768" s="870"/>
      <c r="D3768" s="870"/>
      <c r="E3768" s="870"/>
      <c r="G3768" s="870"/>
      <c r="H3768" s="870"/>
      <c r="I3768" s="870"/>
      <c r="J3768" s="870"/>
      <c r="K3768" s="870"/>
      <c r="L3768" s="870"/>
      <c r="M3768" s="870"/>
      <c r="N3768" s="870"/>
      <c r="O3768" s="870"/>
      <c r="P3768" s="870"/>
      <c r="Q3768" s="870"/>
      <c r="R3768" s="870"/>
      <c r="S3768" s="870"/>
      <c r="T3768" s="870"/>
      <c r="U3768" s="870"/>
      <c r="V3768" s="870"/>
      <c r="W3768" s="870"/>
      <c r="X3768" s="870"/>
      <c r="Y3768" s="870"/>
      <c r="Z3768" s="870"/>
      <c r="AA3768" s="870"/>
      <c r="AB3768" s="870"/>
      <c r="AC3768" s="870"/>
      <c r="AD3768" s="870"/>
      <c r="AE3768" s="870"/>
    </row>
    <row r="3769" spans="2:31">
      <c r="B3769" s="870"/>
      <c r="C3769" s="870"/>
      <c r="D3769" s="870"/>
      <c r="E3769" s="870"/>
      <c r="G3769" s="870"/>
      <c r="H3769" s="870"/>
      <c r="I3769" s="870"/>
      <c r="J3769" s="870"/>
      <c r="K3769" s="870"/>
      <c r="L3769" s="870"/>
      <c r="M3769" s="870"/>
      <c r="N3769" s="870"/>
      <c r="O3769" s="870"/>
      <c r="P3769" s="870"/>
      <c r="Q3769" s="870"/>
      <c r="R3769" s="870"/>
      <c r="S3769" s="870"/>
      <c r="T3769" s="870"/>
      <c r="U3769" s="870"/>
      <c r="V3769" s="870"/>
      <c r="W3769" s="870"/>
      <c r="X3769" s="870"/>
      <c r="Y3769" s="870"/>
      <c r="Z3769" s="870"/>
      <c r="AA3769" s="870"/>
      <c r="AB3769" s="870"/>
      <c r="AC3769" s="870"/>
      <c r="AD3769" s="870"/>
      <c r="AE3769" s="870"/>
    </row>
    <row r="3770" spans="2:31">
      <c r="B3770" s="870"/>
      <c r="C3770" s="870"/>
      <c r="D3770" s="870"/>
      <c r="E3770" s="870"/>
      <c r="G3770" s="870"/>
      <c r="H3770" s="870"/>
      <c r="I3770" s="870"/>
      <c r="J3770" s="870"/>
      <c r="K3770" s="870"/>
      <c r="L3770" s="870"/>
      <c r="M3770" s="870"/>
      <c r="N3770" s="870"/>
      <c r="O3770" s="870"/>
      <c r="P3770" s="870"/>
      <c r="Q3770" s="870"/>
      <c r="R3770" s="870"/>
      <c r="S3770" s="870"/>
      <c r="T3770" s="870"/>
      <c r="U3770" s="870"/>
      <c r="V3770" s="870"/>
      <c r="W3770" s="870"/>
      <c r="X3770" s="870"/>
      <c r="Y3770" s="870"/>
      <c r="Z3770" s="870"/>
      <c r="AA3770" s="870"/>
      <c r="AB3770" s="870"/>
      <c r="AC3770" s="870"/>
      <c r="AD3770" s="870"/>
      <c r="AE3770" s="870"/>
    </row>
    <row r="3771" spans="2:31">
      <c r="B3771" s="870"/>
      <c r="C3771" s="870"/>
      <c r="D3771" s="870"/>
      <c r="E3771" s="870"/>
      <c r="G3771" s="870"/>
      <c r="H3771" s="870"/>
      <c r="I3771" s="870"/>
      <c r="J3771" s="870"/>
      <c r="K3771" s="870"/>
      <c r="L3771" s="870"/>
      <c r="M3771" s="870"/>
      <c r="N3771" s="870"/>
      <c r="O3771" s="870"/>
      <c r="P3771" s="870"/>
      <c r="Q3771" s="870"/>
      <c r="R3771" s="870"/>
      <c r="S3771" s="870"/>
      <c r="T3771" s="870"/>
      <c r="U3771" s="870"/>
      <c r="V3771" s="870"/>
      <c r="W3771" s="870"/>
      <c r="X3771" s="870"/>
      <c r="Y3771" s="870"/>
      <c r="Z3771" s="870"/>
      <c r="AA3771" s="870"/>
      <c r="AB3771" s="870"/>
      <c r="AC3771" s="870"/>
      <c r="AD3771" s="870"/>
      <c r="AE3771" s="870"/>
    </row>
    <row r="3772" spans="2:31">
      <c r="B3772" s="870"/>
      <c r="C3772" s="870"/>
      <c r="D3772" s="870"/>
      <c r="E3772" s="870"/>
      <c r="G3772" s="870"/>
      <c r="H3772" s="870"/>
      <c r="I3772" s="870"/>
      <c r="J3772" s="870"/>
      <c r="K3772" s="870"/>
      <c r="L3772" s="870"/>
      <c r="M3772" s="870"/>
      <c r="N3772" s="870"/>
      <c r="O3772" s="870"/>
      <c r="P3772" s="870"/>
      <c r="Q3772" s="870"/>
      <c r="R3772" s="870"/>
      <c r="S3772" s="870"/>
      <c r="T3772" s="870"/>
      <c r="U3772" s="870"/>
      <c r="V3772" s="870"/>
      <c r="W3772" s="870"/>
      <c r="X3772" s="870"/>
      <c r="Y3772" s="870"/>
      <c r="Z3772" s="870"/>
      <c r="AA3772" s="870"/>
      <c r="AB3772" s="870"/>
      <c r="AC3772" s="870"/>
      <c r="AD3772" s="870"/>
      <c r="AE3772" s="870"/>
    </row>
    <row r="3773" spans="2:31">
      <c r="B3773" s="870"/>
      <c r="C3773" s="870"/>
      <c r="D3773" s="870"/>
      <c r="E3773" s="870"/>
      <c r="G3773" s="870"/>
      <c r="H3773" s="870"/>
      <c r="I3773" s="870"/>
      <c r="J3773" s="870"/>
      <c r="K3773" s="870"/>
      <c r="L3773" s="870"/>
      <c r="M3773" s="870"/>
      <c r="N3773" s="870"/>
      <c r="O3773" s="870"/>
      <c r="P3773" s="870"/>
      <c r="Q3773" s="870"/>
      <c r="R3773" s="870"/>
      <c r="S3773" s="870"/>
      <c r="T3773" s="870"/>
      <c r="U3773" s="870"/>
      <c r="V3773" s="870"/>
      <c r="W3773" s="870"/>
      <c r="X3773" s="870"/>
      <c r="Y3773" s="870"/>
      <c r="Z3773" s="870"/>
      <c r="AA3773" s="870"/>
      <c r="AB3773" s="870"/>
      <c r="AC3773" s="870"/>
      <c r="AD3773" s="870"/>
      <c r="AE3773" s="870"/>
    </row>
    <row r="3774" spans="2:31">
      <c r="B3774" s="870"/>
      <c r="C3774" s="870"/>
      <c r="D3774" s="870"/>
      <c r="E3774" s="870"/>
      <c r="G3774" s="870"/>
      <c r="H3774" s="870"/>
      <c r="I3774" s="870"/>
      <c r="J3774" s="870"/>
      <c r="K3774" s="870"/>
      <c r="L3774" s="870"/>
      <c r="M3774" s="870"/>
      <c r="N3774" s="870"/>
      <c r="O3774" s="870"/>
      <c r="P3774" s="870"/>
      <c r="Q3774" s="870"/>
      <c r="R3774" s="870"/>
      <c r="S3774" s="870"/>
      <c r="T3774" s="870"/>
      <c r="U3774" s="870"/>
      <c r="V3774" s="870"/>
      <c r="W3774" s="870"/>
      <c r="X3774" s="870"/>
      <c r="Y3774" s="870"/>
      <c r="Z3774" s="870"/>
      <c r="AA3774" s="870"/>
      <c r="AB3774" s="870"/>
      <c r="AC3774" s="870"/>
      <c r="AD3774" s="870"/>
      <c r="AE3774" s="870"/>
    </row>
    <row r="3775" spans="2:31">
      <c r="B3775" s="870"/>
      <c r="C3775" s="870"/>
      <c r="D3775" s="870"/>
      <c r="E3775" s="870"/>
      <c r="G3775" s="870"/>
      <c r="H3775" s="870"/>
      <c r="I3775" s="870"/>
      <c r="J3775" s="870"/>
      <c r="K3775" s="870"/>
      <c r="L3775" s="870"/>
      <c r="M3775" s="870"/>
      <c r="N3775" s="870"/>
      <c r="O3775" s="870"/>
      <c r="P3775" s="870"/>
      <c r="Q3775" s="870"/>
      <c r="R3775" s="870"/>
      <c r="S3775" s="870"/>
      <c r="T3775" s="870"/>
      <c r="U3775" s="870"/>
      <c r="V3775" s="870"/>
      <c r="W3775" s="870"/>
      <c r="X3775" s="870"/>
      <c r="Y3775" s="870"/>
      <c r="Z3775" s="870"/>
      <c r="AA3775" s="870"/>
      <c r="AB3775" s="870"/>
      <c r="AC3775" s="870"/>
      <c r="AD3775" s="870"/>
      <c r="AE3775" s="870"/>
    </row>
    <row r="3776" spans="2:31">
      <c r="B3776" s="870"/>
      <c r="C3776" s="870"/>
      <c r="D3776" s="870"/>
      <c r="E3776" s="870"/>
      <c r="G3776" s="870"/>
      <c r="H3776" s="870"/>
      <c r="I3776" s="870"/>
      <c r="J3776" s="870"/>
      <c r="K3776" s="870"/>
      <c r="L3776" s="870"/>
      <c r="M3776" s="870"/>
      <c r="N3776" s="870"/>
      <c r="O3776" s="870"/>
      <c r="P3776" s="870"/>
      <c r="Q3776" s="870"/>
      <c r="R3776" s="870"/>
      <c r="S3776" s="870"/>
      <c r="T3776" s="870"/>
      <c r="U3776" s="870"/>
      <c r="V3776" s="870"/>
      <c r="W3776" s="870"/>
      <c r="X3776" s="870"/>
      <c r="Y3776" s="870"/>
      <c r="Z3776" s="870"/>
      <c r="AA3776" s="870"/>
      <c r="AB3776" s="870"/>
      <c r="AC3776" s="870"/>
      <c r="AD3776" s="870"/>
      <c r="AE3776" s="870"/>
    </row>
    <row r="3777" spans="2:31">
      <c r="B3777" s="870"/>
      <c r="C3777" s="870"/>
      <c r="D3777" s="870"/>
      <c r="E3777" s="870"/>
      <c r="G3777" s="870"/>
      <c r="H3777" s="870"/>
      <c r="I3777" s="870"/>
      <c r="J3777" s="870"/>
      <c r="K3777" s="870"/>
      <c r="L3777" s="870"/>
      <c r="M3777" s="870"/>
      <c r="N3777" s="870"/>
      <c r="O3777" s="870"/>
      <c r="P3777" s="870"/>
      <c r="Q3777" s="870"/>
      <c r="R3777" s="870"/>
      <c r="S3777" s="870"/>
      <c r="T3777" s="870"/>
      <c r="U3777" s="870"/>
      <c r="V3777" s="870"/>
      <c r="W3777" s="870"/>
      <c r="X3777" s="870"/>
      <c r="Y3777" s="870"/>
      <c r="Z3777" s="870"/>
      <c r="AA3777" s="870"/>
      <c r="AB3777" s="870"/>
      <c r="AC3777" s="870"/>
      <c r="AD3777" s="870"/>
      <c r="AE3777" s="870"/>
    </row>
    <row r="3778" spans="2:31">
      <c r="B3778" s="870"/>
      <c r="C3778" s="870"/>
      <c r="D3778" s="870"/>
      <c r="E3778" s="870"/>
      <c r="G3778" s="870"/>
      <c r="H3778" s="870"/>
      <c r="I3778" s="870"/>
      <c r="J3778" s="870"/>
      <c r="K3778" s="870"/>
      <c r="L3778" s="870"/>
      <c r="M3778" s="870"/>
      <c r="N3778" s="870"/>
      <c r="O3778" s="870"/>
      <c r="P3778" s="870"/>
      <c r="Q3778" s="870"/>
      <c r="R3778" s="870"/>
      <c r="S3778" s="870"/>
      <c r="T3778" s="870"/>
      <c r="U3778" s="870"/>
      <c r="V3778" s="870"/>
      <c r="W3778" s="870"/>
      <c r="X3778" s="870"/>
      <c r="Y3778" s="870"/>
      <c r="Z3778" s="870"/>
      <c r="AA3778" s="870"/>
      <c r="AB3778" s="870"/>
      <c r="AC3778" s="870"/>
      <c r="AD3778" s="870"/>
      <c r="AE3778" s="870"/>
    </row>
    <row r="3779" spans="2:31">
      <c r="B3779" s="870"/>
      <c r="C3779" s="870"/>
      <c r="D3779" s="870"/>
      <c r="E3779" s="870"/>
      <c r="G3779" s="870"/>
      <c r="H3779" s="870"/>
      <c r="I3779" s="870"/>
      <c r="J3779" s="870"/>
      <c r="K3779" s="870"/>
      <c r="L3779" s="870"/>
      <c r="M3779" s="870"/>
      <c r="N3779" s="870"/>
      <c r="O3779" s="870"/>
      <c r="P3779" s="870"/>
      <c r="Q3779" s="870"/>
      <c r="R3779" s="870"/>
      <c r="S3779" s="870"/>
      <c r="T3779" s="870"/>
      <c r="U3779" s="870"/>
      <c r="V3779" s="870"/>
      <c r="W3779" s="870"/>
      <c r="X3779" s="870"/>
      <c r="Y3779" s="870"/>
      <c r="Z3779" s="870"/>
      <c r="AA3779" s="870"/>
      <c r="AB3779" s="870"/>
      <c r="AC3779" s="870"/>
      <c r="AD3779" s="870"/>
      <c r="AE3779" s="870"/>
    </row>
    <row r="3780" spans="2:31">
      <c r="B3780" s="870"/>
      <c r="C3780" s="870"/>
      <c r="D3780" s="870"/>
      <c r="E3780" s="870"/>
      <c r="G3780" s="870"/>
      <c r="H3780" s="870"/>
      <c r="I3780" s="870"/>
      <c r="J3780" s="870"/>
      <c r="K3780" s="870"/>
      <c r="L3780" s="870"/>
      <c r="M3780" s="870"/>
      <c r="N3780" s="870"/>
      <c r="O3780" s="870"/>
      <c r="P3780" s="870"/>
      <c r="Q3780" s="870"/>
      <c r="R3780" s="870"/>
      <c r="S3780" s="870"/>
      <c r="T3780" s="870"/>
      <c r="U3780" s="870"/>
      <c r="V3780" s="870"/>
      <c r="W3780" s="870"/>
      <c r="X3780" s="870"/>
      <c r="Y3780" s="870"/>
      <c r="Z3780" s="870"/>
      <c r="AA3780" s="870"/>
      <c r="AB3780" s="870"/>
      <c r="AC3780" s="870"/>
      <c r="AD3780" s="870"/>
      <c r="AE3780" s="870"/>
    </row>
    <row r="3781" spans="2:31">
      <c r="B3781" s="870"/>
      <c r="C3781" s="870"/>
      <c r="D3781" s="870"/>
      <c r="E3781" s="870"/>
      <c r="G3781" s="870"/>
      <c r="H3781" s="870"/>
      <c r="I3781" s="870"/>
      <c r="J3781" s="870"/>
      <c r="K3781" s="870"/>
      <c r="L3781" s="870"/>
      <c r="M3781" s="870"/>
      <c r="N3781" s="870"/>
      <c r="O3781" s="870"/>
      <c r="P3781" s="870"/>
      <c r="Q3781" s="870"/>
      <c r="R3781" s="870"/>
      <c r="S3781" s="870"/>
      <c r="T3781" s="870"/>
      <c r="U3781" s="870"/>
      <c r="V3781" s="870"/>
      <c r="W3781" s="870"/>
      <c r="X3781" s="870"/>
      <c r="Y3781" s="870"/>
      <c r="Z3781" s="870"/>
      <c r="AA3781" s="870"/>
      <c r="AB3781" s="870"/>
      <c r="AC3781" s="870"/>
      <c r="AD3781" s="870"/>
      <c r="AE3781" s="870"/>
    </row>
    <row r="3782" spans="2:31">
      <c r="B3782" s="870"/>
      <c r="C3782" s="870"/>
      <c r="D3782" s="870"/>
      <c r="E3782" s="870"/>
      <c r="G3782" s="870"/>
      <c r="H3782" s="870"/>
      <c r="I3782" s="870"/>
      <c r="J3782" s="870"/>
      <c r="K3782" s="870"/>
      <c r="L3782" s="870"/>
      <c r="M3782" s="870"/>
      <c r="N3782" s="870"/>
      <c r="O3782" s="870"/>
      <c r="P3782" s="870"/>
      <c r="Q3782" s="870"/>
      <c r="R3782" s="870"/>
      <c r="S3782" s="870"/>
      <c r="T3782" s="870"/>
      <c r="U3782" s="870"/>
      <c r="V3782" s="870"/>
      <c r="W3782" s="870"/>
      <c r="X3782" s="870"/>
      <c r="Y3782" s="870"/>
      <c r="Z3782" s="870"/>
      <c r="AA3782" s="870"/>
      <c r="AB3782" s="870"/>
      <c r="AC3782" s="870"/>
      <c r="AD3782" s="870"/>
      <c r="AE3782" s="870"/>
    </row>
    <row r="3783" spans="2:31">
      <c r="B3783" s="870"/>
      <c r="C3783" s="870"/>
      <c r="D3783" s="870"/>
      <c r="E3783" s="870"/>
      <c r="G3783" s="870"/>
      <c r="H3783" s="870"/>
      <c r="I3783" s="870"/>
      <c r="J3783" s="870"/>
      <c r="K3783" s="870"/>
      <c r="L3783" s="870"/>
      <c r="M3783" s="870"/>
      <c r="N3783" s="870"/>
      <c r="O3783" s="870"/>
      <c r="P3783" s="870"/>
      <c r="Q3783" s="870"/>
      <c r="R3783" s="870"/>
      <c r="S3783" s="870"/>
      <c r="T3783" s="870"/>
      <c r="U3783" s="870"/>
      <c r="V3783" s="870"/>
      <c r="W3783" s="870"/>
      <c r="X3783" s="870"/>
      <c r="Y3783" s="870"/>
      <c r="Z3783" s="870"/>
      <c r="AA3783" s="870"/>
      <c r="AB3783" s="870"/>
      <c r="AC3783" s="870"/>
      <c r="AD3783" s="870"/>
      <c r="AE3783" s="870"/>
    </row>
    <row r="3784" spans="2:31">
      <c r="B3784" s="870"/>
      <c r="C3784" s="870"/>
      <c r="D3784" s="870"/>
      <c r="E3784" s="870"/>
      <c r="G3784" s="870"/>
      <c r="H3784" s="870"/>
      <c r="I3784" s="870"/>
      <c r="J3784" s="870"/>
      <c r="K3784" s="870"/>
      <c r="L3784" s="870"/>
      <c r="M3784" s="870"/>
      <c r="N3784" s="870"/>
      <c r="O3784" s="870"/>
      <c r="P3784" s="870"/>
      <c r="Q3784" s="870"/>
      <c r="R3784" s="870"/>
      <c r="S3784" s="870"/>
      <c r="T3784" s="870"/>
      <c r="U3784" s="870"/>
      <c r="V3784" s="870"/>
      <c r="W3784" s="870"/>
      <c r="X3784" s="870"/>
      <c r="Y3784" s="870"/>
      <c r="Z3784" s="870"/>
      <c r="AA3784" s="870"/>
      <c r="AB3784" s="870"/>
      <c r="AC3784" s="870"/>
      <c r="AD3784" s="870"/>
      <c r="AE3784" s="870"/>
    </row>
    <row r="3785" spans="2:31">
      <c r="B3785" s="870"/>
      <c r="C3785" s="870"/>
      <c r="D3785" s="870"/>
      <c r="E3785" s="870"/>
      <c r="G3785" s="870"/>
      <c r="H3785" s="870"/>
      <c r="I3785" s="870"/>
      <c r="J3785" s="870"/>
      <c r="K3785" s="870"/>
      <c r="L3785" s="870"/>
      <c r="M3785" s="870"/>
      <c r="N3785" s="870"/>
      <c r="O3785" s="870"/>
      <c r="P3785" s="870"/>
      <c r="Q3785" s="870"/>
      <c r="R3785" s="870"/>
      <c r="S3785" s="870"/>
      <c r="T3785" s="870"/>
      <c r="U3785" s="870"/>
      <c r="V3785" s="870"/>
      <c r="W3785" s="870"/>
      <c r="X3785" s="870"/>
      <c r="Y3785" s="870"/>
      <c r="Z3785" s="870"/>
      <c r="AA3785" s="870"/>
      <c r="AB3785" s="870"/>
      <c r="AC3785" s="870"/>
      <c r="AD3785" s="870"/>
      <c r="AE3785" s="870"/>
    </row>
    <row r="3786" spans="2:31">
      <c r="B3786" s="870"/>
      <c r="C3786" s="870"/>
      <c r="D3786" s="870"/>
      <c r="E3786" s="870"/>
      <c r="G3786" s="870"/>
      <c r="H3786" s="870"/>
      <c r="I3786" s="870"/>
      <c r="J3786" s="870"/>
      <c r="K3786" s="870"/>
      <c r="L3786" s="870"/>
      <c r="M3786" s="870"/>
      <c r="N3786" s="870"/>
      <c r="O3786" s="870"/>
      <c r="P3786" s="870"/>
      <c r="Q3786" s="870"/>
      <c r="R3786" s="870"/>
      <c r="S3786" s="870"/>
      <c r="T3786" s="870"/>
      <c r="U3786" s="870"/>
      <c r="V3786" s="870"/>
      <c r="W3786" s="870"/>
      <c r="X3786" s="870"/>
      <c r="Y3786" s="870"/>
      <c r="Z3786" s="870"/>
      <c r="AA3786" s="870"/>
      <c r="AB3786" s="870"/>
      <c r="AC3786" s="870"/>
      <c r="AD3786" s="870"/>
      <c r="AE3786" s="870"/>
    </row>
    <row r="3787" spans="2:31">
      <c r="B3787" s="870"/>
      <c r="C3787" s="870"/>
      <c r="D3787" s="870"/>
      <c r="E3787" s="870"/>
      <c r="G3787" s="870"/>
      <c r="H3787" s="870"/>
      <c r="I3787" s="870"/>
      <c r="J3787" s="870"/>
      <c r="K3787" s="870"/>
      <c r="L3787" s="870"/>
      <c r="M3787" s="870"/>
      <c r="N3787" s="870"/>
      <c r="O3787" s="870"/>
      <c r="P3787" s="870"/>
      <c r="Q3787" s="870"/>
      <c r="R3787" s="870"/>
      <c r="S3787" s="870"/>
      <c r="T3787" s="870"/>
      <c r="U3787" s="870"/>
      <c r="V3787" s="870"/>
      <c r="W3787" s="870"/>
      <c r="X3787" s="870"/>
      <c r="Y3787" s="870"/>
      <c r="Z3787" s="870"/>
      <c r="AA3787" s="870"/>
      <c r="AB3787" s="870"/>
      <c r="AC3787" s="870"/>
      <c r="AD3787" s="870"/>
      <c r="AE3787" s="870"/>
    </row>
    <row r="3788" spans="2:31">
      <c r="B3788" s="870"/>
      <c r="C3788" s="870"/>
      <c r="D3788" s="870"/>
      <c r="E3788" s="870"/>
      <c r="G3788" s="870"/>
      <c r="H3788" s="870"/>
      <c r="I3788" s="870"/>
      <c r="J3788" s="870"/>
      <c r="K3788" s="870"/>
      <c r="L3788" s="870"/>
      <c r="M3788" s="870"/>
      <c r="N3788" s="870"/>
      <c r="O3788" s="870"/>
      <c r="P3788" s="870"/>
      <c r="Q3788" s="870"/>
      <c r="R3788" s="870"/>
      <c r="S3788" s="870"/>
      <c r="T3788" s="870"/>
      <c r="U3788" s="870"/>
      <c r="V3788" s="870"/>
      <c r="W3788" s="870"/>
      <c r="X3788" s="870"/>
      <c r="Y3788" s="870"/>
      <c r="Z3788" s="870"/>
      <c r="AA3788" s="870"/>
      <c r="AB3788" s="870"/>
      <c r="AC3788" s="870"/>
      <c r="AD3788" s="870"/>
      <c r="AE3788" s="870"/>
    </row>
    <row r="3789" spans="2:31">
      <c r="B3789" s="870"/>
      <c r="C3789" s="870"/>
      <c r="D3789" s="870"/>
      <c r="E3789" s="870"/>
      <c r="G3789" s="870"/>
      <c r="H3789" s="870"/>
      <c r="I3789" s="870"/>
      <c r="J3789" s="870"/>
      <c r="K3789" s="870"/>
      <c r="L3789" s="870"/>
      <c r="M3789" s="870"/>
      <c r="N3789" s="870"/>
      <c r="O3789" s="870"/>
      <c r="P3789" s="870"/>
      <c r="Q3789" s="870"/>
      <c r="R3789" s="870"/>
      <c r="S3789" s="870"/>
      <c r="T3789" s="870"/>
      <c r="U3789" s="870"/>
      <c r="V3789" s="870"/>
      <c r="W3789" s="870"/>
      <c r="X3789" s="870"/>
      <c r="Y3789" s="870"/>
      <c r="Z3789" s="870"/>
      <c r="AA3789" s="870"/>
      <c r="AB3789" s="870"/>
      <c r="AC3789" s="870"/>
      <c r="AD3789" s="870"/>
      <c r="AE3789" s="870"/>
    </row>
    <row r="3790" spans="2:31">
      <c r="B3790" s="870"/>
      <c r="C3790" s="870"/>
      <c r="D3790" s="870"/>
      <c r="E3790" s="870"/>
      <c r="G3790" s="870"/>
      <c r="H3790" s="870"/>
      <c r="I3790" s="870"/>
      <c r="J3790" s="870"/>
      <c r="K3790" s="870"/>
      <c r="L3790" s="870"/>
      <c r="M3790" s="870"/>
      <c r="N3790" s="870"/>
      <c r="O3790" s="870"/>
      <c r="P3790" s="870"/>
      <c r="Q3790" s="870"/>
      <c r="R3790" s="870"/>
      <c r="S3790" s="870"/>
      <c r="T3790" s="870"/>
      <c r="U3790" s="870"/>
      <c r="V3790" s="870"/>
      <c r="W3790" s="870"/>
      <c r="X3790" s="870"/>
      <c r="Y3790" s="870"/>
      <c r="Z3790" s="870"/>
      <c r="AA3790" s="870"/>
      <c r="AB3790" s="870"/>
      <c r="AC3790" s="870"/>
      <c r="AD3790" s="870"/>
      <c r="AE3790" s="870"/>
    </row>
    <row r="3791" spans="2:31">
      <c r="B3791" s="870"/>
      <c r="C3791" s="870"/>
      <c r="D3791" s="870"/>
      <c r="E3791" s="870"/>
      <c r="G3791" s="870"/>
      <c r="H3791" s="870"/>
      <c r="I3791" s="870"/>
      <c r="J3791" s="870"/>
      <c r="K3791" s="870"/>
      <c r="L3791" s="870"/>
      <c r="M3791" s="870"/>
      <c r="N3791" s="870"/>
      <c r="O3791" s="870"/>
      <c r="P3791" s="870"/>
      <c r="Q3791" s="870"/>
      <c r="R3791" s="870"/>
      <c r="S3791" s="870"/>
      <c r="T3791" s="870"/>
      <c r="U3791" s="870"/>
      <c r="V3791" s="870"/>
      <c r="W3791" s="870"/>
      <c r="X3791" s="870"/>
      <c r="Y3791" s="870"/>
      <c r="Z3791" s="870"/>
      <c r="AA3791" s="870"/>
      <c r="AB3791" s="870"/>
      <c r="AC3791" s="870"/>
      <c r="AD3791" s="870"/>
      <c r="AE3791" s="870"/>
    </row>
    <row r="3792" spans="2:31">
      <c r="B3792" s="870"/>
      <c r="C3792" s="870"/>
      <c r="D3792" s="870"/>
      <c r="E3792" s="870"/>
      <c r="G3792" s="870"/>
      <c r="H3792" s="870"/>
      <c r="I3792" s="870"/>
      <c r="J3792" s="870"/>
      <c r="K3792" s="870"/>
      <c r="L3792" s="870"/>
      <c r="M3792" s="870"/>
      <c r="N3792" s="870"/>
      <c r="O3792" s="870"/>
      <c r="P3792" s="870"/>
      <c r="Q3792" s="870"/>
      <c r="R3792" s="870"/>
      <c r="S3792" s="870"/>
      <c r="T3792" s="870"/>
      <c r="U3792" s="870"/>
      <c r="V3792" s="870"/>
      <c r="W3792" s="870"/>
      <c r="X3792" s="870"/>
      <c r="Y3792" s="870"/>
      <c r="Z3792" s="870"/>
      <c r="AA3792" s="870"/>
      <c r="AB3792" s="870"/>
      <c r="AC3792" s="870"/>
      <c r="AD3792" s="870"/>
      <c r="AE3792" s="870"/>
    </row>
    <row r="3793" spans="2:31">
      <c r="B3793" s="870"/>
      <c r="C3793" s="870"/>
      <c r="D3793" s="870"/>
      <c r="E3793" s="870"/>
      <c r="G3793" s="870"/>
      <c r="H3793" s="870"/>
      <c r="I3793" s="870"/>
      <c r="J3793" s="870"/>
      <c r="K3793" s="870"/>
      <c r="L3793" s="870"/>
      <c r="M3793" s="870"/>
      <c r="N3793" s="870"/>
      <c r="O3793" s="870"/>
      <c r="P3793" s="870"/>
      <c r="Q3793" s="870"/>
      <c r="R3793" s="870"/>
      <c r="S3793" s="870"/>
      <c r="T3793" s="870"/>
      <c r="U3793" s="870"/>
      <c r="V3793" s="870"/>
      <c r="W3793" s="870"/>
      <c r="X3793" s="870"/>
      <c r="Y3793" s="870"/>
      <c r="Z3793" s="870"/>
      <c r="AA3793" s="870"/>
      <c r="AB3793" s="870"/>
      <c r="AC3793" s="870"/>
      <c r="AD3793" s="870"/>
      <c r="AE3793" s="870"/>
    </row>
    <row r="3794" spans="2:31">
      <c r="B3794" s="870"/>
      <c r="C3794" s="870"/>
      <c r="D3794" s="870"/>
      <c r="E3794" s="870"/>
      <c r="G3794" s="870"/>
      <c r="H3794" s="870"/>
      <c r="I3794" s="870"/>
      <c r="J3794" s="870"/>
      <c r="K3794" s="870"/>
      <c r="L3794" s="870"/>
      <c r="M3794" s="870"/>
      <c r="N3794" s="870"/>
      <c r="O3794" s="870"/>
      <c r="P3794" s="870"/>
      <c r="Q3794" s="870"/>
      <c r="R3794" s="870"/>
      <c r="S3794" s="870"/>
      <c r="T3794" s="870"/>
      <c r="U3794" s="870"/>
      <c r="V3794" s="870"/>
      <c r="W3794" s="870"/>
      <c r="X3794" s="870"/>
      <c r="Y3794" s="870"/>
      <c r="Z3794" s="870"/>
      <c r="AA3794" s="870"/>
      <c r="AB3794" s="870"/>
      <c r="AC3794" s="870"/>
      <c r="AD3794" s="870"/>
      <c r="AE3794" s="870"/>
    </row>
    <row r="3795" spans="2:31">
      <c r="B3795" s="870"/>
      <c r="C3795" s="870"/>
      <c r="D3795" s="870"/>
      <c r="E3795" s="870"/>
      <c r="G3795" s="870"/>
      <c r="H3795" s="870"/>
      <c r="I3795" s="870"/>
      <c r="J3795" s="870"/>
      <c r="K3795" s="870"/>
      <c r="L3795" s="870"/>
      <c r="M3795" s="870"/>
      <c r="N3795" s="870"/>
      <c r="O3795" s="870"/>
      <c r="P3795" s="870"/>
      <c r="Q3795" s="870"/>
      <c r="R3795" s="870"/>
      <c r="S3795" s="870"/>
      <c r="T3795" s="870"/>
      <c r="U3795" s="870"/>
      <c r="V3795" s="870"/>
      <c r="W3795" s="870"/>
      <c r="X3795" s="870"/>
      <c r="Y3795" s="870"/>
      <c r="Z3795" s="870"/>
      <c r="AA3795" s="870"/>
      <c r="AB3795" s="870"/>
      <c r="AC3795" s="870"/>
      <c r="AD3795" s="870"/>
      <c r="AE3795" s="870"/>
    </row>
    <row r="3796" spans="2:31">
      <c r="B3796" s="870"/>
      <c r="C3796" s="870"/>
      <c r="D3796" s="870"/>
      <c r="E3796" s="870"/>
      <c r="G3796" s="870"/>
      <c r="H3796" s="870"/>
      <c r="I3796" s="870"/>
      <c r="J3796" s="870"/>
      <c r="K3796" s="870"/>
      <c r="L3796" s="870"/>
      <c r="M3796" s="870"/>
      <c r="N3796" s="870"/>
      <c r="O3796" s="870"/>
      <c r="P3796" s="870"/>
      <c r="Q3796" s="870"/>
      <c r="R3796" s="870"/>
      <c r="S3796" s="870"/>
      <c r="T3796" s="870"/>
      <c r="U3796" s="870"/>
      <c r="V3796" s="870"/>
      <c r="W3796" s="870"/>
      <c r="X3796" s="870"/>
      <c r="Y3796" s="870"/>
      <c r="Z3796" s="870"/>
      <c r="AA3796" s="870"/>
      <c r="AB3796" s="870"/>
      <c r="AC3796" s="870"/>
      <c r="AD3796" s="870"/>
      <c r="AE3796" s="870"/>
    </row>
    <row r="3797" spans="2:31">
      <c r="B3797" s="870"/>
      <c r="C3797" s="870"/>
      <c r="D3797" s="870"/>
      <c r="E3797" s="870"/>
      <c r="G3797" s="870"/>
      <c r="H3797" s="870"/>
      <c r="I3797" s="870"/>
      <c r="J3797" s="870"/>
      <c r="K3797" s="870"/>
      <c r="L3797" s="870"/>
      <c r="M3797" s="870"/>
      <c r="N3797" s="870"/>
      <c r="O3797" s="870"/>
      <c r="P3797" s="870"/>
      <c r="Q3797" s="870"/>
      <c r="R3797" s="870"/>
      <c r="S3797" s="870"/>
      <c r="T3797" s="870"/>
      <c r="U3797" s="870"/>
      <c r="V3797" s="870"/>
      <c r="W3797" s="870"/>
      <c r="X3797" s="870"/>
      <c r="Y3797" s="870"/>
      <c r="Z3797" s="870"/>
      <c r="AA3797" s="870"/>
      <c r="AB3797" s="870"/>
      <c r="AC3797" s="870"/>
      <c r="AD3797" s="870"/>
      <c r="AE3797" s="870"/>
    </row>
    <row r="3798" spans="2:31">
      <c r="B3798" s="870"/>
      <c r="C3798" s="870"/>
      <c r="D3798" s="870"/>
      <c r="E3798" s="870"/>
      <c r="G3798" s="870"/>
      <c r="H3798" s="870"/>
      <c r="I3798" s="870"/>
      <c r="J3798" s="870"/>
      <c r="K3798" s="870"/>
      <c r="L3798" s="870"/>
      <c r="M3798" s="870"/>
      <c r="N3798" s="870"/>
      <c r="O3798" s="870"/>
      <c r="P3798" s="870"/>
      <c r="Q3798" s="870"/>
      <c r="R3798" s="870"/>
      <c r="S3798" s="870"/>
      <c r="T3798" s="870"/>
      <c r="U3798" s="870"/>
      <c r="V3798" s="870"/>
      <c r="W3798" s="870"/>
      <c r="X3798" s="870"/>
      <c r="Y3798" s="870"/>
      <c r="Z3798" s="870"/>
      <c r="AA3798" s="870"/>
      <c r="AB3798" s="870"/>
      <c r="AC3798" s="870"/>
      <c r="AD3798" s="870"/>
      <c r="AE3798" s="870"/>
    </row>
    <row r="3799" spans="2:31">
      <c r="B3799" s="870"/>
      <c r="C3799" s="870"/>
      <c r="D3799" s="870"/>
      <c r="E3799" s="870"/>
      <c r="G3799" s="870"/>
      <c r="H3799" s="870"/>
      <c r="I3799" s="870"/>
      <c r="J3799" s="870"/>
      <c r="K3799" s="870"/>
      <c r="L3799" s="870"/>
      <c r="M3799" s="870"/>
      <c r="N3799" s="870"/>
      <c r="O3799" s="870"/>
      <c r="P3799" s="870"/>
      <c r="Q3799" s="870"/>
      <c r="R3799" s="870"/>
      <c r="S3799" s="870"/>
      <c r="T3799" s="870"/>
      <c r="U3799" s="870"/>
      <c r="V3799" s="870"/>
      <c r="W3799" s="870"/>
      <c r="X3799" s="870"/>
      <c r="Y3799" s="870"/>
      <c r="Z3799" s="870"/>
      <c r="AA3799" s="870"/>
      <c r="AB3799" s="870"/>
      <c r="AC3799" s="870"/>
      <c r="AD3799" s="870"/>
      <c r="AE3799" s="870"/>
    </row>
    <row r="3800" spans="2:31">
      <c r="B3800" s="870"/>
      <c r="C3800" s="870"/>
      <c r="D3800" s="870"/>
      <c r="E3800" s="870"/>
      <c r="G3800" s="870"/>
      <c r="H3800" s="870"/>
      <c r="I3800" s="870"/>
      <c r="J3800" s="870"/>
      <c r="K3800" s="870"/>
      <c r="L3800" s="870"/>
      <c r="M3800" s="870"/>
      <c r="N3800" s="870"/>
      <c r="O3800" s="870"/>
      <c r="P3800" s="870"/>
      <c r="Q3800" s="870"/>
      <c r="R3800" s="870"/>
      <c r="S3800" s="870"/>
      <c r="T3800" s="870"/>
      <c r="U3800" s="870"/>
      <c r="V3800" s="870"/>
      <c r="W3800" s="870"/>
      <c r="X3800" s="870"/>
      <c r="Y3800" s="870"/>
      <c r="Z3800" s="870"/>
      <c r="AA3800" s="870"/>
      <c r="AB3800" s="870"/>
      <c r="AC3800" s="870"/>
      <c r="AD3800" s="870"/>
      <c r="AE3800" s="870"/>
    </row>
    <row r="3801" spans="2:31">
      <c r="B3801" s="870"/>
      <c r="C3801" s="870"/>
      <c r="D3801" s="870"/>
      <c r="E3801" s="870"/>
      <c r="G3801" s="870"/>
      <c r="H3801" s="870"/>
      <c r="I3801" s="870"/>
      <c r="J3801" s="870"/>
      <c r="K3801" s="870"/>
      <c r="L3801" s="870"/>
      <c r="M3801" s="870"/>
      <c r="N3801" s="870"/>
      <c r="O3801" s="870"/>
      <c r="P3801" s="870"/>
      <c r="Q3801" s="870"/>
      <c r="R3801" s="870"/>
      <c r="S3801" s="870"/>
      <c r="T3801" s="870"/>
      <c r="U3801" s="870"/>
      <c r="V3801" s="870"/>
      <c r="W3801" s="870"/>
      <c r="X3801" s="870"/>
      <c r="Y3801" s="870"/>
      <c r="Z3801" s="870"/>
      <c r="AA3801" s="870"/>
      <c r="AB3801" s="870"/>
      <c r="AC3801" s="870"/>
      <c r="AD3801" s="870"/>
      <c r="AE3801" s="870"/>
    </row>
    <row r="3802" spans="2:31">
      <c r="B3802" s="870"/>
      <c r="C3802" s="870"/>
      <c r="D3802" s="870"/>
      <c r="E3802" s="870"/>
      <c r="G3802" s="870"/>
      <c r="H3802" s="870"/>
      <c r="I3802" s="870"/>
      <c r="J3802" s="870"/>
      <c r="K3802" s="870"/>
      <c r="L3802" s="870"/>
      <c r="M3802" s="870"/>
      <c r="N3802" s="870"/>
      <c r="O3802" s="870"/>
      <c r="P3802" s="870"/>
      <c r="Q3802" s="870"/>
      <c r="R3802" s="870"/>
      <c r="S3802" s="870"/>
      <c r="T3802" s="870"/>
      <c r="U3802" s="870"/>
      <c r="V3802" s="870"/>
      <c r="W3802" s="870"/>
      <c r="X3802" s="870"/>
      <c r="Y3802" s="870"/>
      <c r="Z3802" s="870"/>
      <c r="AA3802" s="870"/>
      <c r="AB3802" s="870"/>
      <c r="AC3802" s="870"/>
      <c r="AD3802" s="870"/>
      <c r="AE3802" s="870"/>
    </row>
    <row r="3803" spans="2:31">
      <c r="B3803" s="870"/>
      <c r="C3803" s="870"/>
      <c r="D3803" s="870"/>
      <c r="E3803" s="870"/>
      <c r="G3803" s="870"/>
      <c r="H3803" s="870"/>
      <c r="I3803" s="870"/>
      <c r="J3803" s="870"/>
      <c r="K3803" s="870"/>
      <c r="L3803" s="870"/>
      <c r="M3803" s="870"/>
      <c r="N3803" s="870"/>
      <c r="O3803" s="870"/>
      <c r="P3803" s="870"/>
      <c r="Q3803" s="870"/>
      <c r="R3803" s="870"/>
      <c r="S3803" s="870"/>
      <c r="T3803" s="870"/>
      <c r="U3803" s="870"/>
      <c r="V3803" s="870"/>
      <c r="W3803" s="870"/>
      <c r="X3803" s="870"/>
      <c r="Y3803" s="870"/>
      <c r="Z3803" s="870"/>
      <c r="AA3803" s="870"/>
      <c r="AB3803" s="870"/>
      <c r="AC3803" s="870"/>
      <c r="AD3803" s="870"/>
      <c r="AE3803" s="870"/>
    </row>
    <row r="3804" spans="2:31">
      <c r="B3804" s="870"/>
      <c r="C3804" s="870"/>
      <c r="D3804" s="870"/>
      <c r="E3804" s="870"/>
      <c r="G3804" s="870"/>
      <c r="H3804" s="870"/>
      <c r="I3804" s="870"/>
      <c r="J3804" s="870"/>
      <c r="K3804" s="870"/>
      <c r="L3804" s="870"/>
      <c r="M3804" s="870"/>
      <c r="N3804" s="870"/>
      <c r="O3804" s="870"/>
      <c r="P3804" s="870"/>
      <c r="Q3804" s="870"/>
      <c r="R3804" s="870"/>
      <c r="S3804" s="870"/>
      <c r="T3804" s="870"/>
      <c r="U3804" s="870"/>
      <c r="V3804" s="870"/>
      <c r="W3804" s="870"/>
      <c r="X3804" s="870"/>
      <c r="Y3804" s="870"/>
      <c r="Z3804" s="870"/>
      <c r="AA3804" s="870"/>
      <c r="AB3804" s="870"/>
      <c r="AC3804" s="870"/>
      <c r="AD3804" s="870"/>
      <c r="AE3804" s="870"/>
    </row>
    <row r="3805" spans="2:31">
      <c r="B3805" s="870"/>
      <c r="C3805" s="870"/>
      <c r="D3805" s="870"/>
      <c r="E3805" s="870"/>
      <c r="G3805" s="870"/>
      <c r="H3805" s="870"/>
      <c r="I3805" s="870"/>
      <c r="J3805" s="870"/>
      <c r="K3805" s="870"/>
      <c r="L3805" s="870"/>
      <c r="M3805" s="870"/>
      <c r="N3805" s="870"/>
      <c r="O3805" s="870"/>
      <c r="P3805" s="870"/>
      <c r="Q3805" s="870"/>
      <c r="R3805" s="870"/>
      <c r="S3805" s="870"/>
      <c r="T3805" s="870"/>
      <c r="U3805" s="870"/>
      <c r="V3805" s="870"/>
      <c r="W3805" s="870"/>
      <c r="X3805" s="870"/>
      <c r="Y3805" s="870"/>
      <c r="Z3805" s="870"/>
      <c r="AA3805" s="870"/>
      <c r="AB3805" s="870"/>
      <c r="AC3805" s="870"/>
      <c r="AD3805" s="870"/>
      <c r="AE3805" s="870"/>
    </row>
    <row r="3806" spans="2:31">
      <c r="B3806" s="870"/>
      <c r="C3806" s="870"/>
      <c r="D3806" s="870"/>
      <c r="E3806" s="870"/>
      <c r="G3806" s="870"/>
      <c r="H3806" s="870"/>
      <c r="I3806" s="870"/>
      <c r="J3806" s="870"/>
      <c r="K3806" s="870"/>
      <c r="L3806" s="870"/>
      <c r="M3806" s="870"/>
      <c r="N3806" s="870"/>
      <c r="O3806" s="870"/>
      <c r="P3806" s="870"/>
      <c r="Q3806" s="870"/>
      <c r="R3806" s="870"/>
      <c r="S3806" s="870"/>
      <c r="T3806" s="870"/>
      <c r="U3806" s="870"/>
      <c r="V3806" s="870"/>
      <c r="W3806" s="870"/>
      <c r="X3806" s="870"/>
      <c r="Y3806" s="870"/>
      <c r="Z3806" s="870"/>
      <c r="AA3806" s="870"/>
      <c r="AB3806" s="870"/>
      <c r="AC3806" s="870"/>
      <c r="AD3806" s="870"/>
      <c r="AE3806" s="870"/>
    </row>
  </sheetData>
  <sheetProtection algorithmName="SHA-512" hashValue="sJVQAJYJTbds79R5GIm2QJzne4vqtP6anTeSQ2G9M55FfzMILX44K5NCSN4GO1+hm5lf3bs7h+z0XdAV5BrWwQ==" saltValue="qKyLc3X0Z0UXkOu768wUeg==" spinCount="100000" sheet="1" objects="1" scenarios="1"/>
  <conditionalFormatting sqref="N2">
    <cfRule type="cellIs" dxfId="3" priority="44" operator="notEqual">
      <formula>0</formula>
    </cfRule>
    <cfRule type="cellIs" dxfId="2" priority="46" operator="notEqual">
      <formula>0</formula>
    </cfRule>
  </conditionalFormatting>
  <conditionalFormatting sqref="Y2">
    <cfRule type="cellIs" dxfId="1" priority="43" operator="greaterThan">
      <formula>SUM($P$2:$R$2)</formula>
    </cfRule>
    <cfRule type="cellIs" dxfId="0" priority="45" operator="greaterThan">
      <formula>SUM($P$2:$R$2)</formula>
    </cfRule>
  </conditionalFormatting>
  <dataValidations count="3">
    <dataValidation type="textLength" showInputMessage="1" showErrorMessage="1" errorTitle="Campo requerido" error="El concepto es requerido" sqref="A1:A1048576">
      <formula1>1</formula1>
      <formula2>100</formula2>
    </dataValidation>
    <dataValidation allowBlank="1" showInputMessage="1" showErrorMessage="1" errorTitle="Error tipo de datos" error="La cuenta debe ser numérica de 10 dígitos" sqref="E1:E1048576"/>
    <dataValidation allowBlank="1" showInputMessage="1" showErrorMessage="1" errorTitle="Error tipo de dato" error="La cuenta debe de tener 2 dígitos" sqref="B1:B1048576"/>
  </dataValidations>
  <pageMargins left="0.7" right="0.7" top="0.75" bottom="0.75" header="0.3" footer="0.3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9"/>
  <dimension ref="A4:XFD14"/>
  <sheetViews>
    <sheetView showGridLines="0" workbookViewId="0"/>
  </sheetViews>
  <sheetFormatPr baseColWidth="10" defaultRowHeight="15"/>
  <cols>
    <col min="1" max="1" width="20.7109375" customWidth="1"/>
    <col min="2" max="2" width="17.7109375" bestFit="1" customWidth="1"/>
    <col min="3" max="3" width="28.5703125" customWidth="1"/>
    <col min="4" max="4" width="20.85546875" bestFit="1" customWidth="1"/>
    <col min="5" max="5" width="18.5703125" bestFit="1" customWidth="1"/>
    <col min="6" max="6" width="17" bestFit="1" customWidth="1"/>
    <col min="7" max="7" width="15.42578125" customWidth="1"/>
    <col min="8" max="8" width="12.5703125" customWidth="1"/>
    <col min="9" max="9" width="13.85546875" customWidth="1"/>
    <col min="32" max="32" width="11.85546875" bestFit="1" customWidth="1"/>
  </cols>
  <sheetData>
    <row r="4" spans="1:16384">
      <c r="A4" s="435"/>
      <c r="B4" s="435" t="s">
        <v>3490</v>
      </c>
      <c r="C4" s="435" t="s">
        <v>3491</v>
      </c>
      <c r="D4" s="435" t="s">
        <v>3492</v>
      </c>
      <c r="E4" s="435" t="s">
        <v>3493</v>
      </c>
      <c r="F4" s="435" t="s">
        <v>3494</v>
      </c>
      <c r="G4" s="435" t="s">
        <v>3495</v>
      </c>
      <c r="H4" s="435" t="s">
        <v>3496</v>
      </c>
      <c r="I4" s="435" t="s">
        <v>3497</v>
      </c>
    </row>
    <row r="5" spans="1:16384">
      <c r="A5" s="435" t="s">
        <v>2638</v>
      </c>
      <c r="B5" s="436">
        <v>0</v>
      </c>
      <c r="C5" s="436">
        <v>0.37</v>
      </c>
      <c r="D5" s="436">
        <v>0.1</v>
      </c>
      <c r="E5" s="436"/>
      <c r="F5" s="436"/>
      <c r="G5" s="436"/>
      <c r="H5" s="436"/>
      <c r="I5" s="436"/>
    </row>
    <row r="7" spans="1:16384" s="437" customFormat="1" ht="63" customHeight="1">
      <c r="A7" s="437" t="s">
        <v>71</v>
      </c>
      <c r="B7" s="437" t="s">
        <v>75</v>
      </c>
      <c r="C7" s="437" t="s">
        <v>76</v>
      </c>
      <c r="D7" s="437" t="s">
        <v>79</v>
      </c>
      <c r="E7" s="437" t="s">
        <v>85</v>
      </c>
      <c r="F7" s="437" t="s">
        <v>86</v>
      </c>
      <c r="G7" s="437" t="s">
        <v>87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 s="926"/>
      <c r="XFD7" s="926"/>
    </row>
    <row r="8" spans="1:16384">
      <c r="A8" s="438" t="s">
        <v>428</v>
      </c>
      <c r="B8" s="438">
        <v>1111111112</v>
      </c>
      <c r="C8" s="438" t="s">
        <v>428</v>
      </c>
      <c r="D8" s="439">
        <v>-425638490213.95312</v>
      </c>
      <c r="E8" s="439">
        <v>-425638490213.95001</v>
      </c>
      <c r="F8" s="439">
        <v>-170255396085.58002</v>
      </c>
      <c r="G8" s="440">
        <v>0.4</v>
      </c>
    </row>
    <row r="9" spans="1:16384">
      <c r="A9" s="438" t="s">
        <v>1852</v>
      </c>
      <c r="B9" s="438">
        <v>1111111116</v>
      </c>
      <c r="C9" s="438" t="s">
        <v>429</v>
      </c>
      <c r="D9" s="439">
        <v>-2163511998.3099999</v>
      </c>
      <c r="E9" s="439">
        <v>-2163511998.3099999</v>
      </c>
      <c r="F9" s="439">
        <v>-194716079.84789997</v>
      </c>
      <c r="G9" s="440">
        <v>0.09</v>
      </c>
    </row>
    <row r="10" spans="1:16384">
      <c r="A10" s="438" t="s">
        <v>3498</v>
      </c>
      <c r="B10" s="438">
        <v>1111111122</v>
      </c>
      <c r="C10" s="438" t="s">
        <v>3499</v>
      </c>
      <c r="D10" s="439">
        <v>492414882339</v>
      </c>
      <c r="E10" s="439">
        <v>492414882339</v>
      </c>
      <c r="F10" s="439">
        <v>196965952935.60001</v>
      </c>
      <c r="G10" s="440">
        <v>0.4</v>
      </c>
    </row>
    <row r="11" spans="1:16384">
      <c r="A11" s="438" t="s">
        <v>1851</v>
      </c>
      <c r="B11" s="438">
        <v>1304050110</v>
      </c>
      <c r="C11" s="438" t="s">
        <v>482</v>
      </c>
      <c r="D11" s="439">
        <v>0</v>
      </c>
      <c r="E11" s="439">
        <v>-206673748583.20001</v>
      </c>
      <c r="F11" s="439">
        <v>-82669499433.280014</v>
      </c>
      <c r="G11" s="440">
        <v>0.4</v>
      </c>
    </row>
    <row r="12" spans="1:16384">
      <c r="A12" s="438" t="s">
        <v>1851</v>
      </c>
      <c r="B12" s="438">
        <v>1304051380</v>
      </c>
      <c r="C12" s="438" t="s">
        <v>485</v>
      </c>
      <c r="D12" s="439">
        <v>0</v>
      </c>
      <c r="E12" s="439">
        <v>-65582613798.330002</v>
      </c>
      <c r="F12" s="439">
        <v>-26233045519.332001</v>
      </c>
      <c r="G12" s="440">
        <v>0.4</v>
      </c>
    </row>
    <row r="13" spans="1:16384">
      <c r="A13" s="438" t="s">
        <v>1858</v>
      </c>
      <c r="B13" s="438">
        <v>1305050100</v>
      </c>
      <c r="C13" s="438" t="s">
        <v>503</v>
      </c>
      <c r="D13" s="439">
        <v>2323749821185.4497</v>
      </c>
      <c r="E13" s="439">
        <v>-43009960788.869629</v>
      </c>
      <c r="F13" s="439">
        <v>-17203984315.547852</v>
      </c>
      <c r="G13" s="440">
        <v>0.4</v>
      </c>
    </row>
    <row r="14" spans="1:16384">
      <c r="A14" s="438" t="s">
        <v>1851</v>
      </c>
      <c r="B14" s="438">
        <v>1315101401</v>
      </c>
      <c r="C14" s="438" t="s">
        <v>515</v>
      </c>
      <c r="D14" s="439">
        <v>-1824588297643.5991</v>
      </c>
      <c r="E14" s="439">
        <v>-1824588297643.6001</v>
      </c>
      <c r="F14" s="439">
        <v>-602114138222.38806</v>
      </c>
      <c r="G14" s="440">
        <v>0.33</v>
      </c>
    </row>
  </sheetData>
  <sheetProtection algorithmName="SHA-512" hashValue="d/I/9B0IVfUaofzxF6wJxfsn0HZYsUH9CQKgX9puEnUhFV7ToffcAz1LssTipGq9C+G8zaqjKQM1LccaNEWfZA==" saltValue="c6bpK44SX/0niZtRlNMcsg==" spinCount="100000" sheet="1" objects="1" scenarios="1"/>
  <autoFilter ref="A7:G7"/>
  <dataValidations count="2">
    <dataValidation type="textLength" showInputMessage="1" showErrorMessage="1" errorTitle="Campo requerido" error="El concepto es requerido" sqref="A5 A7">
      <formula1>1</formula1>
      <formula2>100</formula2>
    </dataValidation>
    <dataValidation allowBlank="1" showInputMessage="1" showErrorMessage="1" errorTitle="Error tipo de datos" error="La cuenta debe ser numérica de 10 dígitos" sqref="B7"/>
  </dataValidations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86018" r:id="rId4" name="CommandButton22">
          <controlPr defaultSize="0" autoLine="0" r:id="rId5">
            <anchor moveWithCells="1">
              <from>
                <xdr:col>0</xdr:col>
                <xdr:colOff>1219200</xdr:colOff>
                <xdr:row>0</xdr:row>
                <xdr:rowOff>19050</xdr:rowOff>
              </from>
              <to>
                <xdr:col>1</xdr:col>
                <xdr:colOff>1028700</xdr:colOff>
                <xdr:row>2</xdr:row>
                <xdr:rowOff>19050</xdr:rowOff>
              </to>
            </anchor>
          </controlPr>
        </control>
      </mc:Choice>
      <mc:Fallback>
        <control shapeId="86018" r:id="rId4" name="CommandButton22"/>
      </mc:Fallback>
    </mc:AlternateContent>
    <mc:AlternateContent xmlns:mc="http://schemas.openxmlformats.org/markup-compatibility/2006">
      <mc:Choice Requires="x14">
        <control shapeId="86017" r:id="rId6" name="CommandButton21">
          <controlPr defaultSize="0" autoLine="0" r:id="rId7">
            <anchor moveWithCells="1">
              <from>
                <xdr:col>0</xdr:col>
                <xdr:colOff>28575</xdr:colOff>
                <xdr:row>0</xdr:row>
                <xdr:rowOff>19050</xdr:rowOff>
              </from>
              <to>
                <xdr:col>0</xdr:col>
                <xdr:colOff>1219200</xdr:colOff>
                <xdr:row>2</xdr:row>
                <xdr:rowOff>19050</xdr:rowOff>
              </to>
            </anchor>
          </controlPr>
        </control>
      </mc:Choice>
      <mc:Fallback>
        <control shapeId="86017" r:id="rId6" name="CommandButton2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39</vt:i4>
      </vt:variant>
    </vt:vector>
  </HeadingPairs>
  <TitlesOfParts>
    <vt:vector size="39" baseType="lpstr">
      <vt:lpstr>INICIO</vt:lpstr>
      <vt:lpstr>MacroV</vt:lpstr>
      <vt:lpstr>MACRO</vt:lpstr>
      <vt:lpstr>RESULTADOS</vt:lpstr>
      <vt:lpstr>ANÁLISISVARIACIONES</vt:lpstr>
      <vt:lpstr>COMPROBANTE CAUSACION</vt:lpstr>
      <vt:lpstr>RAZONABILIDAD</vt:lpstr>
      <vt:lpstr>RAZONAB. COMPARATIVA</vt:lpstr>
      <vt:lpstr>BALANCE A 10 DIGITOS</vt:lpstr>
      <vt:lpstr>BASE FISCAL</vt:lpstr>
      <vt:lpstr>CONCEPYPERMAN</vt:lpstr>
      <vt:lpstr>TARIFAS</vt:lpstr>
      <vt:lpstr>CUENTA ALTERNATIVA</vt:lpstr>
      <vt:lpstr>A1 ICA</vt:lpstr>
      <vt:lpstr>A2 ORI General</vt:lpstr>
      <vt:lpstr>A3 ORI Detallado</vt:lpstr>
      <vt:lpstr>A4 Titulos Participativos</vt:lpstr>
      <vt:lpstr>A5 Inversiones del Exterior</vt:lpstr>
      <vt:lpstr>A6 Derivados</vt:lpstr>
      <vt:lpstr>A7 BRP</vt:lpstr>
      <vt:lpstr>A8 Analisis especiales cuentas</vt:lpstr>
      <vt:lpstr>A9 Activos Fijos</vt:lpstr>
      <vt:lpstr>A10 Titulos de deuda</vt:lpstr>
      <vt:lpstr>A10-1 Titulos a valor razonable</vt:lpstr>
      <vt:lpstr>A10-2 Titulos a Costo Amortizad</vt:lpstr>
      <vt:lpstr>A10-3 Titulos Exentos</vt:lpstr>
      <vt:lpstr>A10-4 Instrumentos Propios</vt:lpstr>
      <vt:lpstr>A11 Escudos Fiscales</vt:lpstr>
      <vt:lpstr>A12 Notas EEFF</vt:lpstr>
      <vt:lpstr>A13 Apertura de Tasas</vt:lpstr>
      <vt:lpstr>A14 XBRL</vt:lpstr>
      <vt:lpstr>MENSAJES</vt:lpstr>
      <vt:lpstr>ERROR CARGA CSV</vt:lpstr>
      <vt:lpstr>PARAMETRIZACIÓN</vt:lpstr>
      <vt:lpstr>CARGAR</vt:lpstr>
      <vt:lpstr>USUARIOS</vt:lpstr>
      <vt:lpstr>H.AUX.RES</vt:lpstr>
      <vt:lpstr>RESULTADOSMESANTERIOR</vt:lpstr>
      <vt:lpstr>CONTROL_TARIFAS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Alejandro Berdugo</dc:creator>
  <cp:lastModifiedBy>Carlos Iván García Chacón</cp:lastModifiedBy>
  <dcterms:created xsi:type="dcterms:W3CDTF">2015-09-24T15:26:18Z</dcterms:created>
  <dcterms:modified xsi:type="dcterms:W3CDTF">2018-08-16T16:08:00Z</dcterms:modified>
</cp:coreProperties>
</file>